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ference\ud_aiml\Part 11 - Model_UMayorStudentChurn\"/>
    </mc:Choice>
  </mc:AlternateContent>
  <xr:revisionPtr revIDLastSave="0" documentId="13_ncr:1_{BF6171DC-5ADA-4DE7-8B74-421A456481E8}" xr6:coauthVersionLast="44" xr6:coauthVersionMax="44" xr10:uidLastSave="{00000000-0000-0000-0000-000000000000}"/>
  <bookViews>
    <workbookView xWindow="-120" yWindow="-120" windowWidth="29040" windowHeight="15840" xr2:uid="{414871AF-1654-4017-A0AA-C2C39180BF54}"/>
  </bookViews>
  <sheets>
    <sheet name="Codes" sheetId="10" r:id="rId1"/>
    <sheet name="Dists" sheetId="8" r:id="rId2"/>
    <sheet name="Ref" sheetId="11" r:id="rId3"/>
    <sheet name="Ingresos" sheetId="2" r:id="rId4"/>
    <sheet name="Grades" sheetId="5" r:id="rId5"/>
    <sheet name="Alumn_Filtered" sheetId="6" r:id="rId6"/>
    <sheet name="Metrics" sheetId="7" r:id="rId7"/>
    <sheet name="AlumnPlay" sheetId="9" r:id="rId8"/>
  </sheets>
  <definedNames>
    <definedName name="_xlnm._FilterDatabase" localSheetId="5" hidden="1">Alumn_Filtered!$A$1:$AS$538</definedName>
    <definedName name="_xlnm._FilterDatabase" localSheetId="7" hidden="1">AlumnPlay!$A$1:$AM$538</definedName>
    <definedName name="_xlnm._FilterDatabase" localSheetId="4" hidden="1">Grades!$A$1:$P$19470</definedName>
    <definedName name="_xlchart.v1.0" hidden="1">Alumn_Filtered!$H$1</definedName>
    <definedName name="_xlchart.v1.1" hidden="1">Alumn_Filtered!$H$2:$H$538</definedName>
    <definedName name="_xlchart.v1.2" hidden="1">Alumn_Filtered!$G$1</definedName>
    <definedName name="_xlchart.v1.3" hidden="1">Alumn_Filtered!$G$2:$G$538</definedName>
    <definedName name="_xlchart.v1.4" hidden="1">Alumn_Filtered!$I$1</definedName>
    <definedName name="_xlchart.v1.5" hidden="1">Alumn_Filtered!$I$2:$I$538</definedName>
    <definedName name="_xlchart.v1.6" hidden="1">Alumn_Filtered!$K$1</definedName>
    <definedName name="_xlchart.v1.7" hidden="1">Alumn_Filtered!$K$2:$K$538</definedName>
    <definedName name="_xlchart.v1.8" hidden="1">Alumn_Filtered!$J$1</definedName>
    <definedName name="_xlchart.v1.9" hidden="1">Alumn_Filtered!$J$2:$J$538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38" i="9" l="1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M538" i="9"/>
  <c r="AM537" i="9"/>
  <c r="AM536" i="9"/>
  <c r="AM535" i="9"/>
  <c r="AM534" i="9"/>
  <c r="AM533" i="9"/>
  <c r="AM532" i="9"/>
  <c r="AM531" i="9"/>
  <c r="AM530" i="9"/>
  <c r="AM529" i="9"/>
  <c r="AM528" i="9"/>
  <c r="AM527" i="9"/>
  <c r="AM526" i="9"/>
  <c r="AM525" i="9"/>
  <c r="AM524" i="9"/>
  <c r="AM523" i="9"/>
  <c r="AM522" i="9"/>
  <c r="AM521" i="9"/>
  <c r="AM520" i="9"/>
  <c r="AM519" i="9"/>
  <c r="AM518" i="9"/>
  <c r="AM517" i="9"/>
  <c r="AM516" i="9"/>
  <c r="AM515" i="9"/>
  <c r="AM514" i="9"/>
  <c r="AM513" i="9"/>
  <c r="AM512" i="9"/>
  <c r="AM511" i="9"/>
  <c r="AM510" i="9"/>
  <c r="AM509" i="9"/>
  <c r="AM508" i="9"/>
  <c r="AM507" i="9"/>
  <c r="AM506" i="9"/>
  <c r="AM505" i="9"/>
  <c r="AM504" i="9"/>
  <c r="AM503" i="9"/>
  <c r="AM502" i="9"/>
  <c r="AM501" i="9"/>
  <c r="AM500" i="9"/>
  <c r="AM499" i="9"/>
  <c r="AM498" i="9"/>
  <c r="AM497" i="9"/>
  <c r="AM496" i="9"/>
  <c r="AM495" i="9"/>
  <c r="AM494" i="9"/>
  <c r="AM493" i="9"/>
  <c r="AM492" i="9"/>
  <c r="AM491" i="9"/>
  <c r="AM490" i="9"/>
  <c r="AM489" i="9"/>
  <c r="AM488" i="9"/>
  <c r="AM487" i="9"/>
  <c r="AM486" i="9"/>
  <c r="AM485" i="9"/>
  <c r="AM484" i="9"/>
  <c r="AM483" i="9"/>
  <c r="AM482" i="9"/>
  <c r="AM481" i="9"/>
  <c r="AM480" i="9"/>
  <c r="AM479" i="9"/>
  <c r="AM478" i="9"/>
  <c r="AM477" i="9"/>
  <c r="AM476" i="9"/>
  <c r="AM475" i="9"/>
  <c r="AM474" i="9"/>
  <c r="AM473" i="9"/>
  <c r="AM472" i="9"/>
  <c r="AM471" i="9"/>
  <c r="AM470" i="9"/>
  <c r="AM469" i="9"/>
  <c r="AM468" i="9"/>
  <c r="AM467" i="9"/>
  <c r="AM466" i="9"/>
  <c r="AM465" i="9"/>
  <c r="AM464" i="9"/>
  <c r="AM463" i="9"/>
  <c r="AM462" i="9"/>
  <c r="AM461" i="9"/>
  <c r="AM460" i="9"/>
  <c r="AM459" i="9"/>
  <c r="AM458" i="9"/>
  <c r="AM457" i="9"/>
  <c r="AM456" i="9"/>
  <c r="AM455" i="9"/>
  <c r="AM454" i="9"/>
  <c r="AM453" i="9"/>
  <c r="AM452" i="9"/>
  <c r="AM451" i="9"/>
  <c r="AM450" i="9"/>
  <c r="AM449" i="9"/>
  <c r="AM448" i="9"/>
  <c r="AM447" i="9"/>
  <c r="AM446" i="9"/>
  <c r="AM445" i="9"/>
  <c r="AM444" i="9"/>
  <c r="AM443" i="9"/>
  <c r="AM442" i="9"/>
  <c r="AM441" i="9"/>
  <c r="AM440" i="9"/>
  <c r="AM439" i="9"/>
  <c r="AM438" i="9"/>
  <c r="AM437" i="9"/>
  <c r="AM436" i="9"/>
  <c r="AM435" i="9"/>
  <c r="AM434" i="9"/>
  <c r="AM433" i="9"/>
  <c r="AM432" i="9"/>
  <c r="AM431" i="9"/>
  <c r="AM430" i="9"/>
  <c r="AM429" i="9"/>
  <c r="AM428" i="9"/>
  <c r="AM427" i="9"/>
  <c r="AM426" i="9"/>
  <c r="AM425" i="9"/>
  <c r="AM424" i="9"/>
  <c r="AM423" i="9"/>
  <c r="AM422" i="9"/>
  <c r="AM421" i="9"/>
  <c r="AM420" i="9"/>
  <c r="AM419" i="9"/>
  <c r="AM418" i="9"/>
  <c r="AM417" i="9"/>
  <c r="AM416" i="9"/>
  <c r="AM415" i="9"/>
  <c r="AM414" i="9"/>
  <c r="AM413" i="9"/>
  <c r="AM412" i="9"/>
  <c r="AM411" i="9"/>
  <c r="AM410" i="9"/>
  <c r="AM409" i="9"/>
  <c r="AM408" i="9"/>
  <c r="AM407" i="9"/>
  <c r="AM406" i="9"/>
  <c r="AM405" i="9"/>
  <c r="AM404" i="9"/>
  <c r="AM403" i="9"/>
  <c r="AM402" i="9"/>
  <c r="AM401" i="9"/>
  <c r="AM400" i="9"/>
  <c r="AM399" i="9"/>
  <c r="AM398" i="9"/>
  <c r="AM397" i="9"/>
  <c r="AM396" i="9"/>
  <c r="AM395" i="9"/>
  <c r="AM394" i="9"/>
  <c r="AM393" i="9"/>
  <c r="AM392" i="9"/>
  <c r="AM391" i="9"/>
  <c r="AM390" i="9"/>
  <c r="AM389" i="9"/>
  <c r="AM388" i="9"/>
  <c r="AM387" i="9"/>
  <c r="AM386" i="9"/>
  <c r="AM385" i="9"/>
  <c r="AM384" i="9"/>
  <c r="AM383" i="9"/>
  <c r="AM382" i="9"/>
  <c r="AM381" i="9"/>
  <c r="AM380" i="9"/>
  <c r="AM379" i="9"/>
  <c r="AM378" i="9"/>
  <c r="AM377" i="9"/>
  <c r="AM376" i="9"/>
  <c r="AM375" i="9"/>
  <c r="AM374" i="9"/>
  <c r="AM373" i="9"/>
  <c r="AM372" i="9"/>
  <c r="AM371" i="9"/>
  <c r="AM370" i="9"/>
  <c r="AM369" i="9"/>
  <c r="AM368" i="9"/>
  <c r="AM367" i="9"/>
  <c r="AM366" i="9"/>
  <c r="AM365" i="9"/>
  <c r="AM364" i="9"/>
  <c r="AM363" i="9"/>
  <c r="AM362" i="9"/>
  <c r="AM361" i="9"/>
  <c r="AM360" i="9"/>
  <c r="AM359" i="9"/>
  <c r="AM358" i="9"/>
  <c r="AM357" i="9"/>
  <c r="AM356" i="9"/>
  <c r="AM355" i="9"/>
  <c r="AM354" i="9"/>
  <c r="AM353" i="9"/>
  <c r="AM352" i="9"/>
  <c r="AM351" i="9"/>
  <c r="AM350" i="9"/>
  <c r="AM349" i="9"/>
  <c r="AM348" i="9"/>
  <c r="AM347" i="9"/>
  <c r="AM346" i="9"/>
  <c r="AM345" i="9"/>
  <c r="AM344" i="9"/>
  <c r="AM343" i="9"/>
  <c r="AM342" i="9"/>
  <c r="AM341" i="9"/>
  <c r="AM340" i="9"/>
  <c r="AM339" i="9"/>
  <c r="AM338" i="9"/>
  <c r="AM337" i="9"/>
  <c r="AM336" i="9"/>
  <c r="AM335" i="9"/>
  <c r="AM334" i="9"/>
  <c r="AM333" i="9"/>
  <c r="AM332" i="9"/>
  <c r="AM331" i="9"/>
  <c r="AM330" i="9"/>
  <c r="AM329" i="9"/>
  <c r="AM328" i="9"/>
  <c r="AM327" i="9"/>
  <c r="AM326" i="9"/>
  <c r="AM325" i="9"/>
  <c r="AM324" i="9"/>
  <c r="AM323" i="9"/>
  <c r="AM322" i="9"/>
  <c r="AM321" i="9"/>
  <c r="AM320" i="9"/>
  <c r="AM319" i="9"/>
  <c r="AM318" i="9"/>
  <c r="AM317" i="9"/>
  <c r="AM316" i="9"/>
  <c r="AM315" i="9"/>
  <c r="AM314" i="9"/>
  <c r="AM313" i="9"/>
  <c r="AM312" i="9"/>
  <c r="AM311" i="9"/>
  <c r="AM310" i="9"/>
  <c r="AM309" i="9"/>
  <c r="AM308" i="9"/>
  <c r="AM307" i="9"/>
  <c r="AM306" i="9"/>
  <c r="AM305" i="9"/>
  <c r="AM304" i="9"/>
  <c r="AM303" i="9"/>
  <c r="AM302" i="9"/>
  <c r="AM301" i="9"/>
  <c r="AM300" i="9"/>
  <c r="AM299" i="9"/>
  <c r="AM298" i="9"/>
  <c r="AM297" i="9"/>
  <c r="AM296" i="9"/>
  <c r="AM295" i="9"/>
  <c r="AM294" i="9"/>
  <c r="AM293" i="9"/>
  <c r="AM292" i="9"/>
  <c r="AM291" i="9"/>
  <c r="AM290" i="9"/>
  <c r="AM289" i="9"/>
  <c r="AM288" i="9"/>
  <c r="AM287" i="9"/>
  <c r="AM286" i="9"/>
  <c r="AM285" i="9"/>
  <c r="AM284" i="9"/>
  <c r="AM283" i="9"/>
  <c r="AM282" i="9"/>
  <c r="AM281" i="9"/>
  <c r="AM280" i="9"/>
  <c r="AM279" i="9"/>
  <c r="AM278" i="9"/>
  <c r="AM277" i="9"/>
  <c r="AM276" i="9"/>
  <c r="AM275" i="9"/>
  <c r="AM274" i="9"/>
  <c r="AM273" i="9"/>
  <c r="AM272" i="9"/>
  <c r="AM271" i="9"/>
  <c r="AM270" i="9"/>
  <c r="AM269" i="9"/>
  <c r="AM268" i="9"/>
  <c r="AM267" i="9"/>
  <c r="AM266" i="9"/>
  <c r="AM265" i="9"/>
  <c r="AM264" i="9"/>
  <c r="AM263" i="9"/>
  <c r="AM262" i="9"/>
  <c r="AM261" i="9"/>
  <c r="AM260" i="9"/>
  <c r="AM259" i="9"/>
  <c r="AM258" i="9"/>
  <c r="AM257" i="9"/>
  <c r="AM256" i="9"/>
  <c r="AM255" i="9"/>
  <c r="AM254" i="9"/>
  <c r="AM253" i="9"/>
  <c r="AM252" i="9"/>
  <c r="AM251" i="9"/>
  <c r="AM250" i="9"/>
  <c r="AM249" i="9"/>
  <c r="AM248" i="9"/>
  <c r="AM247" i="9"/>
  <c r="AM246" i="9"/>
  <c r="AM245" i="9"/>
  <c r="AM244" i="9"/>
  <c r="AM243" i="9"/>
  <c r="AM242" i="9"/>
  <c r="AM241" i="9"/>
  <c r="AM240" i="9"/>
  <c r="AM239" i="9"/>
  <c r="AM238" i="9"/>
  <c r="AM237" i="9"/>
  <c r="AM236" i="9"/>
  <c r="AM235" i="9"/>
  <c r="AM234" i="9"/>
  <c r="AM233" i="9"/>
  <c r="AM232" i="9"/>
  <c r="AM231" i="9"/>
  <c r="AM230" i="9"/>
  <c r="AM229" i="9"/>
  <c r="AM228" i="9"/>
  <c r="AM227" i="9"/>
  <c r="AM226" i="9"/>
  <c r="AM225" i="9"/>
  <c r="AM224" i="9"/>
  <c r="AM223" i="9"/>
  <c r="AM222" i="9"/>
  <c r="AM221" i="9"/>
  <c r="AM220" i="9"/>
  <c r="AM219" i="9"/>
  <c r="AM218" i="9"/>
  <c r="AM217" i="9"/>
  <c r="AM216" i="9"/>
  <c r="AM215" i="9"/>
  <c r="AM214" i="9"/>
  <c r="AM213" i="9"/>
  <c r="AM212" i="9"/>
  <c r="AM211" i="9"/>
  <c r="AM210" i="9"/>
  <c r="AM209" i="9"/>
  <c r="AM208" i="9"/>
  <c r="AM207" i="9"/>
  <c r="AM206" i="9"/>
  <c r="AM205" i="9"/>
  <c r="AM204" i="9"/>
  <c r="AM203" i="9"/>
  <c r="AM202" i="9"/>
  <c r="AM201" i="9"/>
  <c r="AM200" i="9"/>
  <c r="AM199" i="9"/>
  <c r="AM198" i="9"/>
  <c r="AM197" i="9"/>
  <c r="AM196" i="9"/>
  <c r="AM195" i="9"/>
  <c r="AM194" i="9"/>
  <c r="AM193" i="9"/>
  <c r="AM192" i="9"/>
  <c r="AM191" i="9"/>
  <c r="AM190" i="9"/>
  <c r="AM189" i="9"/>
  <c r="AM188" i="9"/>
  <c r="AM187" i="9"/>
  <c r="AM186" i="9"/>
  <c r="AM185" i="9"/>
  <c r="AM184" i="9"/>
  <c r="AM183" i="9"/>
  <c r="AM182" i="9"/>
  <c r="AM181" i="9"/>
  <c r="AM180" i="9"/>
  <c r="AM179" i="9"/>
  <c r="AM178" i="9"/>
  <c r="AM177" i="9"/>
  <c r="AM176" i="9"/>
  <c r="AM175" i="9"/>
  <c r="AM174" i="9"/>
  <c r="AM173" i="9"/>
  <c r="AM172" i="9"/>
  <c r="AM171" i="9"/>
  <c r="AM170" i="9"/>
  <c r="AM169" i="9"/>
  <c r="AM168" i="9"/>
  <c r="AM167" i="9"/>
  <c r="AM166" i="9"/>
  <c r="AM165" i="9"/>
  <c r="AM164" i="9"/>
  <c r="AM163" i="9"/>
  <c r="AM162" i="9"/>
  <c r="AM161" i="9"/>
  <c r="AM160" i="9"/>
  <c r="AM159" i="9"/>
  <c r="AM158" i="9"/>
  <c r="AM157" i="9"/>
  <c r="AM156" i="9"/>
  <c r="AM155" i="9"/>
  <c r="AM154" i="9"/>
  <c r="AM153" i="9"/>
  <c r="AM152" i="9"/>
  <c r="AM151" i="9"/>
  <c r="AM150" i="9"/>
  <c r="AM149" i="9"/>
  <c r="AM148" i="9"/>
  <c r="AM147" i="9"/>
  <c r="AM146" i="9"/>
  <c r="AM145" i="9"/>
  <c r="AM144" i="9"/>
  <c r="AM143" i="9"/>
  <c r="AM142" i="9"/>
  <c r="AM141" i="9"/>
  <c r="AM140" i="9"/>
  <c r="AM139" i="9"/>
  <c r="AM138" i="9"/>
  <c r="AM137" i="9"/>
  <c r="AM136" i="9"/>
  <c r="AM135" i="9"/>
  <c r="AM134" i="9"/>
  <c r="AM133" i="9"/>
  <c r="AM132" i="9"/>
  <c r="AM131" i="9"/>
  <c r="AM130" i="9"/>
  <c r="AM129" i="9"/>
  <c r="AM128" i="9"/>
  <c r="AM127" i="9"/>
  <c r="AM126" i="9"/>
  <c r="AM125" i="9"/>
  <c r="AM124" i="9"/>
  <c r="AM123" i="9"/>
  <c r="AM122" i="9"/>
  <c r="AM121" i="9"/>
  <c r="AM120" i="9"/>
  <c r="AM119" i="9"/>
  <c r="AM118" i="9"/>
  <c r="AM117" i="9"/>
  <c r="AM116" i="9"/>
  <c r="AM115" i="9"/>
  <c r="AM114" i="9"/>
  <c r="AM113" i="9"/>
  <c r="AM112" i="9"/>
  <c r="AM111" i="9"/>
  <c r="AM110" i="9"/>
  <c r="AM109" i="9"/>
  <c r="AM108" i="9"/>
  <c r="AM107" i="9"/>
  <c r="AM106" i="9"/>
  <c r="AM105" i="9"/>
  <c r="AM104" i="9"/>
  <c r="AM103" i="9"/>
  <c r="AM102" i="9"/>
  <c r="AM101" i="9"/>
  <c r="AM100" i="9"/>
  <c r="AM99" i="9"/>
  <c r="AM98" i="9"/>
  <c r="AM97" i="9"/>
  <c r="AM96" i="9"/>
  <c r="AM95" i="9"/>
  <c r="AM94" i="9"/>
  <c r="AM93" i="9"/>
  <c r="AM92" i="9"/>
  <c r="AM91" i="9"/>
  <c r="AM90" i="9"/>
  <c r="AM89" i="9"/>
  <c r="AM88" i="9"/>
  <c r="AM87" i="9"/>
  <c r="AM86" i="9"/>
  <c r="AM85" i="9"/>
  <c r="AM84" i="9"/>
  <c r="AM83" i="9"/>
  <c r="AM82" i="9"/>
  <c r="AM81" i="9"/>
  <c r="AM80" i="9"/>
  <c r="AM79" i="9"/>
  <c r="AM78" i="9"/>
  <c r="AM77" i="9"/>
  <c r="AM76" i="9"/>
  <c r="AM75" i="9"/>
  <c r="AM74" i="9"/>
  <c r="AM73" i="9"/>
  <c r="AM72" i="9"/>
  <c r="AM71" i="9"/>
  <c r="AM70" i="9"/>
  <c r="AM69" i="9"/>
  <c r="AM68" i="9"/>
  <c r="AM67" i="9"/>
  <c r="AM66" i="9"/>
  <c r="AM65" i="9"/>
  <c r="AM64" i="9"/>
  <c r="AM63" i="9"/>
  <c r="AM62" i="9"/>
  <c r="AM61" i="9"/>
  <c r="AM60" i="9"/>
  <c r="AM59" i="9"/>
  <c r="AM58" i="9"/>
  <c r="AM57" i="9"/>
  <c r="AM56" i="9"/>
  <c r="AM55" i="9"/>
  <c r="AM54" i="9"/>
  <c r="AM53" i="9"/>
  <c r="AM52" i="9"/>
  <c r="AM51" i="9"/>
  <c r="AM50" i="9"/>
  <c r="AM49" i="9"/>
  <c r="AM48" i="9"/>
  <c r="AM47" i="9"/>
  <c r="AM46" i="9"/>
  <c r="AM45" i="9"/>
  <c r="AM44" i="9"/>
  <c r="AM43" i="9"/>
  <c r="AM42" i="9"/>
  <c r="AM41" i="9"/>
  <c r="AM40" i="9"/>
  <c r="AM39" i="9"/>
  <c r="AM38" i="9"/>
  <c r="AM37" i="9"/>
  <c r="AM36" i="9"/>
  <c r="AM35" i="9"/>
  <c r="AM34" i="9"/>
  <c r="AM33" i="9"/>
  <c r="AM32" i="9"/>
  <c r="AM31" i="9"/>
  <c r="AM30" i="9"/>
  <c r="AM29" i="9"/>
  <c r="AM28" i="9"/>
  <c r="AM27" i="9"/>
  <c r="AM26" i="9"/>
  <c r="AM25" i="9"/>
  <c r="AM24" i="9"/>
  <c r="AM23" i="9"/>
  <c r="AM22" i="9"/>
  <c r="AM21" i="9"/>
  <c r="AM20" i="9"/>
  <c r="AM19" i="9"/>
  <c r="AM18" i="9"/>
  <c r="AM17" i="9"/>
  <c r="AM16" i="9"/>
  <c r="AM15" i="9"/>
  <c r="AM14" i="9"/>
  <c r="AM13" i="9"/>
  <c r="AM12" i="9"/>
  <c r="AM11" i="9"/>
  <c r="AM10" i="9"/>
  <c r="AM9" i="9"/>
  <c r="AM8" i="9"/>
  <c r="AM7" i="9"/>
  <c r="AM6" i="9"/>
  <c r="AM5" i="9"/>
  <c r="AM4" i="9"/>
  <c r="AM3" i="9"/>
  <c r="AM2" i="9"/>
  <c r="AL538" i="9"/>
  <c r="AL537" i="9"/>
  <c r="AL536" i="9"/>
  <c r="AL535" i="9"/>
  <c r="AL534" i="9"/>
  <c r="AL533" i="9"/>
  <c r="AL532" i="9"/>
  <c r="AL531" i="9"/>
  <c r="AL530" i="9"/>
  <c r="AL529" i="9"/>
  <c r="AL528" i="9"/>
  <c r="AL527" i="9"/>
  <c r="AL526" i="9"/>
  <c r="AL525" i="9"/>
  <c r="AL524" i="9"/>
  <c r="AL523" i="9"/>
  <c r="AL522" i="9"/>
  <c r="AL521" i="9"/>
  <c r="AL520" i="9"/>
  <c r="AL519" i="9"/>
  <c r="AL518" i="9"/>
  <c r="AL517" i="9"/>
  <c r="AL516" i="9"/>
  <c r="AL515" i="9"/>
  <c r="AL514" i="9"/>
  <c r="AL513" i="9"/>
  <c r="AL512" i="9"/>
  <c r="AL511" i="9"/>
  <c r="AL510" i="9"/>
  <c r="AL509" i="9"/>
  <c r="AL508" i="9"/>
  <c r="AL507" i="9"/>
  <c r="AL506" i="9"/>
  <c r="AL505" i="9"/>
  <c r="AL504" i="9"/>
  <c r="AL503" i="9"/>
  <c r="AL502" i="9"/>
  <c r="AL501" i="9"/>
  <c r="AL500" i="9"/>
  <c r="AL499" i="9"/>
  <c r="AL498" i="9"/>
  <c r="AL497" i="9"/>
  <c r="AL496" i="9"/>
  <c r="AL495" i="9"/>
  <c r="AL494" i="9"/>
  <c r="AL493" i="9"/>
  <c r="AL492" i="9"/>
  <c r="AL491" i="9"/>
  <c r="AL490" i="9"/>
  <c r="AL489" i="9"/>
  <c r="AL488" i="9"/>
  <c r="AL487" i="9"/>
  <c r="AL486" i="9"/>
  <c r="AL485" i="9"/>
  <c r="AL484" i="9"/>
  <c r="AL483" i="9"/>
  <c r="AL482" i="9"/>
  <c r="AL481" i="9"/>
  <c r="AL480" i="9"/>
  <c r="AL479" i="9"/>
  <c r="AL478" i="9"/>
  <c r="AL477" i="9"/>
  <c r="AL476" i="9"/>
  <c r="AL475" i="9"/>
  <c r="AL474" i="9"/>
  <c r="AL473" i="9"/>
  <c r="AL472" i="9"/>
  <c r="AL471" i="9"/>
  <c r="AL470" i="9"/>
  <c r="AL469" i="9"/>
  <c r="AL468" i="9"/>
  <c r="AL467" i="9"/>
  <c r="AL466" i="9"/>
  <c r="AL465" i="9"/>
  <c r="AL464" i="9"/>
  <c r="AL463" i="9"/>
  <c r="AL462" i="9"/>
  <c r="AL461" i="9"/>
  <c r="AL460" i="9"/>
  <c r="AL459" i="9"/>
  <c r="AL458" i="9"/>
  <c r="AL457" i="9"/>
  <c r="AL456" i="9"/>
  <c r="AL455" i="9"/>
  <c r="AL454" i="9"/>
  <c r="AL453" i="9"/>
  <c r="AL452" i="9"/>
  <c r="AL451" i="9"/>
  <c r="AL450" i="9"/>
  <c r="AL449" i="9"/>
  <c r="AL448" i="9"/>
  <c r="AL447" i="9"/>
  <c r="AL446" i="9"/>
  <c r="AL445" i="9"/>
  <c r="AL444" i="9"/>
  <c r="AL443" i="9"/>
  <c r="AL442" i="9"/>
  <c r="AL441" i="9"/>
  <c r="AL440" i="9"/>
  <c r="AL439" i="9"/>
  <c r="AL438" i="9"/>
  <c r="AL437" i="9"/>
  <c r="AL436" i="9"/>
  <c r="AL435" i="9"/>
  <c r="AL434" i="9"/>
  <c r="AL433" i="9"/>
  <c r="AL432" i="9"/>
  <c r="AL431" i="9"/>
  <c r="AL430" i="9"/>
  <c r="AL429" i="9"/>
  <c r="AL428" i="9"/>
  <c r="AL427" i="9"/>
  <c r="AL426" i="9"/>
  <c r="AL425" i="9"/>
  <c r="AL424" i="9"/>
  <c r="AL423" i="9"/>
  <c r="AL422" i="9"/>
  <c r="AL421" i="9"/>
  <c r="AL420" i="9"/>
  <c r="AL419" i="9"/>
  <c r="AL418" i="9"/>
  <c r="AL417" i="9"/>
  <c r="AL416" i="9"/>
  <c r="AL415" i="9"/>
  <c r="AL414" i="9"/>
  <c r="AL413" i="9"/>
  <c r="AL412" i="9"/>
  <c r="AL411" i="9"/>
  <c r="AL410" i="9"/>
  <c r="AL409" i="9"/>
  <c r="AL408" i="9"/>
  <c r="AL407" i="9"/>
  <c r="AL406" i="9"/>
  <c r="AL405" i="9"/>
  <c r="AL404" i="9"/>
  <c r="AL403" i="9"/>
  <c r="AL402" i="9"/>
  <c r="AL401" i="9"/>
  <c r="AL400" i="9"/>
  <c r="AL399" i="9"/>
  <c r="AL398" i="9"/>
  <c r="AL397" i="9"/>
  <c r="AL396" i="9"/>
  <c r="AL395" i="9"/>
  <c r="AL394" i="9"/>
  <c r="AL393" i="9"/>
  <c r="AL392" i="9"/>
  <c r="AL391" i="9"/>
  <c r="AL390" i="9"/>
  <c r="AL389" i="9"/>
  <c r="AL388" i="9"/>
  <c r="AL387" i="9"/>
  <c r="AL386" i="9"/>
  <c r="AL385" i="9"/>
  <c r="AL384" i="9"/>
  <c r="AL383" i="9"/>
  <c r="AL382" i="9"/>
  <c r="AL381" i="9"/>
  <c r="AL380" i="9"/>
  <c r="AL379" i="9"/>
  <c r="AL378" i="9"/>
  <c r="AL377" i="9"/>
  <c r="AL376" i="9"/>
  <c r="AL375" i="9"/>
  <c r="AL374" i="9"/>
  <c r="AL373" i="9"/>
  <c r="AL372" i="9"/>
  <c r="AL371" i="9"/>
  <c r="AL370" i="9"/>
  <c r="AL369" i="9"/>
  <c r="AL368" i="9"/>
  <c r="AL367" i="9"/>
  <c r="AL366" i="9"/>
  <c r="AL365" i="9"/>
  <c r="AL364" i="9"/>
  <c r="AL363" i="9"/>
  <c r="AL362" i="9"/>
  <c r="AL361" i="9"/>
  <c r="AL360" i="9"/>
  <c r="AL359" i="9"/>
  <c r="AL358" i="9"/>
  <c r="AL357" i="9"/>
  <c r="AL356" i="9"/>
  <c r="AL355" i="9"/>
  <c r="AL354" i="9"/>
  <c r="AL353" i="9"/>
  <c r="AL352" i="9"/>
  <c r="AL351" i="9"/>
  <c r="AL350" i="9"/>
  <c r="AL349" i="9"/>
  <c r="AL348" i="9"/>
  <c r="AL347" i="9"/>
  <c r="AL346" i="9"/>
  <c r="AL345" i="9"/>
  <c r="AL344" i="9"/>
  <c r="AL343" i="9"/>
  <c r="AL342" i="9"/>
  <c r="AL341" i="9"/>
  <c r="AL340" i="9"/>
  <c r="AL339" i="9"/>
  <c r="AL338" i="9"/>
  <c r="AL337" i="9"/>
  <c r="AL336" i="9"/>
  <c r="AL335" i="9"/>
  <c r="AL334" i="9"/>
  <c r="AL333" i="9"/>
  <c r="AL332" i="9"/>
  <c r="AL331" i="9"/>
  <c r="AL330" i="9"/>
  <c r="AL329" i="9"/>
  <c r="AL328" i="9"/>
  <c r="AL327" i="9"/>
  <c r="AL326" i="9"/>
  <c r="AL325" i="9"/>
  <c r="AL324" i="9"/>
  <c r="AL323" i="9"/>
  <c r="AL322" i="9"/>
  <c r="AL321" i="9"/>
  <c r="AL320" i="9"/>
  <c r="AL319" i="9"/>
  <c r="AL318" i="9"/>
  <c r="AL317" i="9"/>
  <c r="AL316" i="9"/>
  <c r="AL315" i="9"/>
  <c r="AL314" i="9"/>
  <c r="AL313" i="9"/>
  <c r="AL312" i="9"/>
  <c r="AL311" i="9"/>
  <c r="AL310" i="9"/>
  <c r="AL309" i="9"/>
  <c r="AL308" i="9"/>
  <c r="AL307" i="9"/>
  <c r="AL306" i="9"/>
  <c r="AL305" i="9"/>
  <c r="AL304" i="9"/>
  <c r="AL303" i="9"/>
  <c r="AL302" i="9"/>
  <c r="AL301" i="9"/>
  <c r="AL300" i="9"/>
  <c r="AL299" i="9"/>
  <c r="AL298" i="9"/>
  <c r="AL297" i="9"/>
  <c r="AL296" i="9"/>
  <c r="AL295" i="9"/>
  <c r="AL294" i="9"/>
  <c r="AL293" i="9"/>
  <c r="AL292" i="9"/>
  <c r="AL291" i="9"/>
  <c r="AL290" i="9"/>
  <c r="AL289" i="9"/>
  <c r="AL288" i="9"/>
  <c r="AL287" i="9"/>
  <c r="AL286" i="9"/>
  <c r="AL285" i="9"/>
  <c r="AL284" i="9"/>
  <c r="AL283" i="9"/>
  <c r="AL282" i="9"/>
  <c r="AL281" i="9"/>
  <c r="AL280" i="9"/>
  <c r="AL279" i="9"/>
  <c r="AL278" i="9"/>
  <c r="AL277" i="9"/>
  <c r="AL276" i="9"/>
  <c r="AL275" i="9"/>
  <c r="AL274" i="9"/>
  <c r="AL273" i="9"/>
  <c r="AL272" i="9"/>
  <c r="AL271" i="9"/>
  <c r="AL270" i="9"/>
  <c r="AL269" i="9"/>
  <c r="AL268" i="9"/>
  <c r="AL267" i="9"/>
  <c r="AL266" i="9"/>
  <c r="AL265" i="9"/>
  <c r="AL264" i="9"/>
  <c r="AL263" i="9"/>
  <c r="AL262" i="9"/>
  <c r="AL261" i="9"/>
  <c r="AL260" i="9"/>
  <c r="AL259" i="9"/>
  <c r="AL258" i="9"/>
  <c r="AL257" i="9"/>
  <c r="AL256" i="9"/>
  <c r="AL255" i="9"/>
  <c r="AL254" i="9"/>
  <c r="AL253" i="9"/>
  <c r="AL252" i="9"/>
  <c r="AL251" i="9"/>
  <c r="AL250" i="9"/>
  <c r="AL249" i="9"/>
  <c r="AL248" i="9"/>
  <c r="AL247" i="9"/>
  <c r="AL246" i="9"/>
  <c r="AL245" i="9"/>
  <c r="AL244" i="9"/>
  <c r="AL243" i="9"/>
  <c r="AL242" i="9"/>
  <c r="AL241" i="9"/>
  <c r="AL240" i="9"/>
  <c r="AL239" i="9"/>
  <c r="AL238" i="9"/>
  <c r="AL237" i="9"/>
  <c r="AL236" i="9"/>
  <c r="AL235" i="9"/>
  <c r="AL234" i="9"/>
  <c r="AL233" i="9"/>
  <c r="AL232" i="9"/>
  <c r="AL231" i="9"/>
  <c r="AL230" i="9"/>
  <c r="AL229" i="9"/>
  <c r="AL228" i="9"/>
  <c r="AL227" i="9"/>
  <c r="AL226" i="9"/>
  <c r="AL225" i="9"/>
  <c r="AL224" i="9"/>
  <c r="AL223" i="9"/>
  <c r="AL222" i="9"/>
  <c r="AL221" i="9"/>
  <c r="AL220" i="9"/>
  <c r="AL219" i="9"/>
  <c r="AL218" i="9"/>
  <c r="AL217" i="9"/>
  <c r="AL216" i="9"/>
  <c r="AL215" i="9"/>
  <c r="AL214" i="9"/>
  <c r="AL213" i="9"/>
  <c r="AL212" i="9"/>
  <c r="AL211" i="9"/>
  <c r="AL210" i="9"/>
  <c r="AL209" i="9"/>
  <c r="AL208" i="9"/>
  <c r="AL207" i="9"/>
  <c r="AL206" i="9"/>
  <c r="AL205" i="9"/>
  <c r="AL204" i="9"/>
  <c r="AL203" i="9"/>
  <c r="AL202" i="9"/>
  <c r="AL201" i="9"/>
  <c r="AL200" i="9"/>
  <c r="AL199" i="9"/>
  <c r="AL198" i="9"/>
  <c r="AL197" i="9"/>
  <c r="AL196" i="9"/>
  <c r="AL195" i="9"/>
  <c r="AL194" i="9"/>
  <c r="AL193" i="9"/>
  <c r="AL192" i="9"/>
  <c r="AL191" i="9"/>
  <c r="AL190" i="9"/>
  <c r="AL189" i="9"/>
  <c r="AL188" i="9"/>
  <c r="AL187" i="9"/>
  <c r="AL186" i="9"/>
  <c r="AL185" i="9"/>
  <c r="AL184" i="9"/>
  <c r="AL183" i="9"/>
  <c r="AL182" i="9"/>
  <c r="AL181" i="9"/>
  <c r="AL180" i="9"/>
  <c r="AL179" i="9"/>
  <c r="AL178" i="9"/>
  <c r="AL177" i="9"/>
  <c r="AL176" i="9"/>
  <c r="AL175" i="9"/>
  <c r="AL174" i="9"/>
  <c r="AL173" i="9"/>
  <c r="AL172" i="9"/>
  <c r="AL171" i="9"/>
  <c r="AL170" i="9"/>
  <c r="AL169" i="9"/>
  <c r="AL168" i="9"/>
  <c r="AL167" i="9"/>
  <c r="AL166" i="9"/>
  <c r="AL165" i="9"/>
  <c r="AL164" i="9"/>
  <c r="AL163" i="9"/>
  <c r="AL162" i="9"/>
  <c r="AL161" i="9"/>
  <c r="AL160" i="9"/>
  <c r="AL159" i="9"/>
  <c r="AL158" i="9"/>
  <c r="AL157" i="9"/>
  <c r="AL156" i="9"/>
  <c r="AL155" i="9"/>
  <c r="AL154" i="9"/>
  <c r="AL153" i="9"/>
  <c r="AL152" i="9"/>
  <c r="AL151" i="9"/>
  <c r="AL150" i="9"/>
  <c r="AL149" i="9"/>
  <c r="AL148" i="9"/>
  <c r="AL147" i="9"/>
  <c r="AL146" i="9"/>
  <c r="AL145" i="9"/>
  <c r="AL144" i="9"/>
  <c r="AL143" i="9"/>
  <c r="AL142" i="9"/>
  <c r="AL141" i="9"/>
  <c r="AL140" i="9"/>
  <c r="AL139" i="9"/>
  <c r="AL138" i="9"/>
  <c r="AL137" i="9"/>
  <c r="AL136" i="9"/>
  <c r="AL135" i="9"/>
  <c r="AL134" i="9"/>
  <c r="AL133" i="9"/>
  <c r="AL132" i="9"/>
  <c r="AL131" i="9"/>
  <c r="AL130" i="9"/>
  <c r="AL129" i="9"/>
  <c r="AL128" i="9"/>
  <c r="AL127" i="9"/>
  <c r="AL126" i="9"/>
  <c r="AL125" i="9"/>
  <c r="AL124" i="9"/>
  <c r="AL123" i="9"/>
  <c r="AL122" i="9"/>
  <c r="AL121" i="9"/>
  <c r="AL120" i="9"/>
  <c r="AL119" i="9"/>
  <c r="AL118" i="9"/>
  <c r="AL117" i="9"/>
  <c r="AL116" i="9"/>
  <c r="AL115" i="9"/>
  <c r="AL114" i="9"/>
  <c r="AL113" i="9"/>
  <c r="AL112" i="9"/>
  <c r="AL111" i="9"/>
  <c r="AL110" i="9"/>
  <c r="AL109" i="9"/>
  <c r="AL108" i="9"/>
  <c r="AL107" i="9"/>
  <c r="AL106" i="9"/>
  <c r="AL105" i="9"/>
  <c r="AL104" i="9"/>
  <c r="AL103" i="9"/>
  <c r="AL102" i="9"/>
  <c r="AL101" i="9"/>
  <c r="AL100" i="9"/>
  <c r="AL99" i="9"/>
  <c r="AL98" i="9"/>
  <c r="AL97" i="9"/>
  <c r="AL96" i="9"/>
  <c r="AL95" i="9"/>
  <c r="AL94" i="9"/>
  <c r="AL93" i="9"/>
  <c r="AL92" i="9"/>
  <c r="AL91" i="9"/>
  <c r="AL90" i="9"/>
  <c r="AL89" i="9"/>
  <c r="AL88" i="9"/>
  <c r="AL87" i="9"/>
  <c r="AL86" i="9"/>
  <c r="AL85" i="9"/>
  <c r="AL84" i="9"/>
  <c r="AL83" i="9"/>
  <c r="AL82" i="9"/>
  <c r="AL81" i="9"/>
  <c r="AL80" i="9"/>
  <c r="AL79" i="9"/>
  <c r="AL78" i="9"/>
  <c r="AL77" i="9"/>
  <c r="AL76" i="9"/>
  <c r="AL75" i="9"/>
  <c r="AL74" i="9"/>
  <c r="AL73" i="9"/>
  <c r="AL72" i="9"/>
  <c r="AL71" i="9"/>
  <c r="AL70" i="9"/>
  <c r="AL69" i="9"/>
  <c r="AL68" i="9"/>
  <c r="AL67" i="9"/>
  <c r="AL66" i="9"/>
  <c r="AL65" i="9"/>
  <c r="AL64" i="9"/>
  <c r="AL63" i="9"/>
  <c r="AL62" i="9"/>
  <c r="AL61" i="9"/>
  <c r="AL60" i="9"/>
  <c r="AL59" i="9"/>
  <c r="AL58" i="9"/>
  <c r="AL57" i="9"/>
  <c r="AL56" i="9"/>
  <c r="AL55" i="9"/>
  <c r="AL54" i="9"/>
  <c r="AL53" i="9"/>
  <c r="AL52" i="9"/>
  <c r="AL51" i="9"/>
  <c r="AL50" i="9"/>
  <c r="AL49" i="9"/>
  <c r="AL48" i="9"/>
  <c r="AL47" i="9"/>
  <c r="AL46" i="9"/>
  <c r="AL45" i="9"/>
  <c r="AL44" i="9"/>
  <c r="AL43" i="9"/>
  <c r="AL42" i="9"/>
  <c r="AL41" i="9"/>
  <c r="AL40" i="9"/>
  <c r="AL39" i="9"/>
  <c r="AL38" i="9"/>
  <c r="AL37" i="9"/>
  <c r="AL36" i="9"/>
  <c r="AL35" i="9"/>
  <c r="AL34" i="9"/>
  <c r="AL33" i="9"/>
  <c r="AL32" i="9"/>
  <c r="AL31" i="9"/>
  <c r="AL30" i="9"/>
  <c r="AL29" i="9"/>
  <c r="AL28" i="9"/>
  <c r="AL27" i="9"/>
  <c r="AL26" i="9"/>
  <c r="AL25" i="9"/>
  <c r="AL24" i="9"/>
  <c r="AL23" i="9"/>
  <c r="AL22" i="9"/>
  <c r="AL21" i="9"/>
  <c r="AL20" i="9"/>
  <c r="AL19" i="9"/>
  <c r="AL18" i="9"/>
  <c r="AL17" i="9"/>
  <c r="AL16" i="9"/>
  <c r="AL15" i="9"/>
  <c r="AL14" i="9"/>
  <c r="AL13" i="9"/>
  <c r="AL12" i="9"/>
  <c r="AL11" i="9"/>
  <c r="AL10" i="9"/>
  <c r="AL9" i="9"/>
  <c r="AL8" i="9"/>
  <c r="AL7" i="9"/>
  <c r="AL6" i="9"/>
  <c r="AL5" i="9"/>
  <c r="AL4" i="9"/>
  <c r="AL3" i="9"/>
  <c r="AL2" i="9"/>
  <c r="AK538" i="9"/>
  <c r="AK537" i="9"/>
  <c r="AK536" i="9"/>
  <c r="AK535" i="9"/>
  <c r="AK534" i="9"/>
  <c r="AK533" i="9"/>
  <c r="AK532" i="9"/>
  <c r="AK531" i="9"/>
  <c r="AK530" i="9"/>
  <c r="AK529" i="9"/>
  <c r="AK528" i="9"/>
  <c r="AK527" i="9"/>
  <c r="AK526" i="9"/>
  <c r="AK525" i="9"/>
  <c r="AK524" i="9"/>
  <c r="AK523" i="9"/>
  <c r="AK522" i="9"/>
  <c r="AK521" i="9"/>
  <c r="AK520" i="9"/>
  <c r="AK519" i="9"/>
  <c r="AK518" i="9"/>
  <c r="AK517" i="9"/>
  <c r="AK516" i="9"/>
  <c r="AK515" i="9"/>
  <c r="AK514" i="9"/>
  <c r="AK513" i="9"/>
  <c r="AK512" i="9"/>
  <c r="AK511" i="9"/>
  <c r="AK510" i="9"/>
  <c r="AK509" i="9"/>
  <c r="AK508" i="9"/>
  <c r="AK507" i="9"/>
  <c r="AK506" i="9"/>
  <c r="AK505" i="9"/>
  <c r="AK504" i="9"/>
  <c r="AK503" i="9"/>
  <c r="AK502" i="9"/>
  <c r="AK501" i="9"/>
  <c r="AK500" i="9"/>
  <c r="AK499" i="9"/>
  <c r="AK498" i="9"/>
  <c r="AK497" i="9"/>
  <c r="AK496" i="9"/>
  <c r="AK495" i="9"/>
  <c r="AK494" i="9"/>
  <c r="AK493" i="9"/>
  <c r="AK492" i="9"/>
  <c r="AK491" i="9"/>
  <c r="AK490" i="9"/>
  <c r="AK489" i="9"/>
  <c r="AK488" i="9"/>
  <c r="AK487" i="9"/>
  <c r="AK486" i="9"/>
  <c r="AK485" i="9"/>
  <c r="AK484" i="9"/>
  <c r="AK483" i="9"/>
  <c r="AK482" i="9"/>
  <c r="AK481" i="9"/>
  <c r="AK480" i="9"/>
  <c r="AK479" i="9"/>
  <c r="AK478" i="9"/>
  <c r="AK477" i="9"/>
  <c r="AK476" i="9"/>
  <c r="AK475" i="9"/>
  <c r="AK474" i="9"/>
  <c r="AK473" i="9"/>
  <c r="AK472" i="9"/>
  <c r="AK471" i="9"/>
  <c r="AK470" i="9"/>
  <c r="AK469" i="9"/>
  <c r="AK468" i="9"/>
  <c r="AK467" i="9"/>
  <c r="AK466" i="9"/>
  <c r="AK465" i="9"/>
  <c r="AK464" i="9"/>
  <c r="AK463" i="9"/>
  <c r="AK462" i="9"/>
  <c r="AK461" i="9"/>
  <c r="AK460" i="9"/>
  <c r="AK459" i="9"/>
  <c r="AK458" i="9"/>
  <c r="AK457" i="9"/>
  <c r="AK456" i="9"/>
  <c r="AK455" i="9"/>
  <c r="AK454" i="9"/>
  <c r="AK453" i="9"/>
  <c r="AK452" i="9"/>
  <c r="AK451" i="9"/>
  <c r="AK450" i="9"/>
  <c r="AK449" i="9"/>
  <c r="AK448" i="9"/>
  <c r="AK447" i="9"/>
  <c r="AK446" i="9"/>
  <c r="AK445" i="9"/>
  <c r="AK444" i="9"/>
  <c r="AK443" i="9"/>
  <c r="AK442" i="9"/>
  <c r="AK441" i="9"/>
  <c r="AK440" i="9"/>
  <c r="AK439" i="9"/>
  <c r="AK438" i="9"/>
  <c r="AK437" i="9"/>
  <c r="AK436" i="9"/>
  <c r="AK435" i="9"/>
  <c r="AK434" i="9"/>
  <c r="AK433" i="9"/>
  <c r="AK432" i="9"/>
  <c r="AK431" i="9"/>
  <c r="AK430" i="9"/>
  <c r="AK429" i="9"/>
  <c r="AK428" i="9"/>
  <c r="AK427" i="9"/>
  <c r="AK426" i="9"/>
  <c r="AK425" i="9"/>
  <c r="AK424" i="9"/>
  <c r="AK423" i="9"/>
  <c r="AK422" i="9"/>
  <c r="AK421" i="9"/>
  <c r="AK420" i="9"/>
  <c r="AK419" i="9"/>
  <c r="AK418" i="9"/>
  <c r="AK417" i="9"/>
  <c r="AK416" i="9"/>
  <c r="AK415" i="9"/>
  <c r="AK414" i="9"/>
  <c r="AK413" i="9"/>
  <c r="AK412" i="9"/>
  <c r="AK411" i="9"/>
  <c r="AK410" i="9"/>
  <c r="AK409" i="9"/>
  <c r="AK408" i="9"/>
  <c r="AK407" i="9"/>
  <c r="AK406" i="9"/>
  <c r="AK405" i="9"/>
  <c r="AK404" i="9"/>
  <c r="AK403" i="9"/>
  <c r="AK402" i="9"/>
  <c r="AK401" i="9"/>
  <c r="AK400" i="9"/>
  <c r="AK399" i="9"/>
  <c r="AK398" i="9"/>
  <c r="AK397" i="9"/>
  <c r="AK396" i="9"/>
  <c r="AK395" i="9"/>
  <c r="AK394" i="9"/>
  <c r="AK393" i="9"/>
  <c r="AK392" i="9"/>
  <c r="AK391" i="9"/>
  <c r="AK390" i="9"/>
  <c r="AK389" i="9"/>
  <c r="AK388" i="9"/>
  <c r="AK387" i="9"/>
  <c r="AK386" i="9"/>
  <c r="AK385" i="9"/>
  <c r="AK384" i="9"/>
  <c r="AK383" i="9"/>
  <c r="AK382" i="9"/>
  <c r="AK381" i="9"/>
  <c r="AK380" i="9"/>
  <c r="AK379" i="9"/>
  <c r="AK378" i="9"/>
  <c r="AK377" i="9"/>
  <c r="AK376" i="9"/>
  <c r="AK375" i="9"/>
  <c r="AK374" i="9"/>
  <c r="AK373" i="9"/>
  <c r="AK372" i="9"/>
  <c r="AK371" i="9"/>
  <c r="AK370" i="9"/>
  <c r="AK369" i="9"/>
  <c r="AK368" i="9"/>
  <c r="AK367" i="9"/>
  <c r="AK366" i="9"/>
  <c r="AK365" i="9"/>
  <c r="AK364" i="9"/>
  <c r="AK363" i="9"/>
  <c r="AK362" i="9"/>
  <c r="AK361" i="9"/>
  <c r="AK360" i="9"/>
  <c r="AK359" i="9"/>
  <c r="AK358" i="9"/>
  <c r="AK357" i="9"/>
  <c r="AK356" i="9"/>
  <c r="AK355" i="9"/>
  <c r="AK354" i="9"/>
  <c r="AK353" i="9"/>
  <c r="AK352" i="9"/>
  <c r="AK351" i="9"/>
  <c r="AK350" i="9"/>
  <c r="AK349" i="9"/>
  <c r="AK348" i="9"/>
  <c r="AK347" i="9"/>
  <c r="AK346" i="9"/>
  <c r="AK345" i="9"/>
  <c r="AK344" i="9"/>
  <c r="AK343" i="9"/>
  <c r="AK342" i="9"/>
  <c r="AK341" i="9"/>
  <c r="AK340" i="9"/>
  <c r="AK339" i="9"/>
  <c r="AK338" i="9"/>
  <c r="AK337" i="9"/>
  <c r="AK336" i="9"/>
  <c r="AK335" i="9"/>
  <c r="AK334" i="9"/>
  <c r="AK333" i="9"/>
  <c r="AK332" i="9"/>
  <c r="AK331" i="9"/>
  <c r="AK330" i="9"/>
  <c r="AK329" i="9"/>
  <c r="AK328" i="9"/>
  <c r="AK327" i="9"/>
  <c r="AK326" i="9"/>
  <c r="AK325" i="9"/>
  <c r="AK324" i="9"/>
  <c r="AK323" i="9"/>
  <c r="AK322" i="9"/>
  <c r="AK321" i="9"/>
  <c r="AK320" i="9"/>
  <c r="AK319" i="9"/>
  <c r="AK318" i="9"/>
  <c r="AK317" i="9"/>
  <c r="AK316" i="9"/>
  <c r="AK315" i="9"/>
  <c r="AK314" i="9"/>
  <c r="AK313" i="9"/>
  <c r="AK312" i="9"/>
  <c r="AK311" i="9"/>
  <c r="AK310" i="9"/>
  <c r="AK309" i="9"/>
  <c r="AK308" i="9"/>
  <c r="AK307" i="9"/>
  <c r="AK306" i="9"/>
  <c r="AK305" i="9"/>
  <c r="AK304" i="9"/>
  <c r="AK303" i="9"/>
  <c r="AK302" i="9"/>
  <c r="AK301" i="9"/>
  <c r="AK300" i="9"/>
  <c r="AK299" i="9"/>
  <c r="AK298" i="9"/>
  <c r="AK297" i="9"/>
  <c r="AK296" i="9"/>
  <c r="AK295" i="9"/>
  <c r="AK294" i="9"/>
  <c r="AK293" i="9"/>
  <c r="AK292" i="9"/>
  <c r="AK291" i="9"/>
  <c r="AK290" i="9"/>
  <c r="AK289" i="9"/>
  <c r="AK288" i="9"/>
  <c r="AK287" i="9"/>
  <c r="AK286" i="9"/>
  <c r="AK285" i="9"/>
  <c r="AK284" i="9"/>
  <c r="AK283" i="9"/>
  <c r="AK282" i="9"/>
  <c r="AK281" i="9"/>
  <c r="AK280" i="9"/>
  <c r="AK279" i="9"/>
  <c r="AK278" i="9"/>
  <c r="AK277" i="9"/>
  <c r="AK276" i="9"/>
  <c r="AK275" i="9"/>
  <c r="AK274" i="9"/>
  <c r="AK273" i="9"/>
  <c r="AK272" i="9"/>
  <c r="AK271" i="9"/>
  <c r="AK270" i="9"/>
  <c r="AK269" i="9"/>
  <c r="AK268" i="9"/>
  <c r="AK267" i="9"/>
  <c r="AK266" i="9"/>
  <c r="AK265" i="9"/>
  <c r="AK264" i="9"/>
  <c r="AK263" i="9"/>
  <c r="AK262" i="9"/>
  <c r="AK261" i="9"/>
  <c r="AK260" i="9"/>
  <c r="AK259" i="9"/>
  <c r="AK258" i="9"/>
  <c r="AK257" i="9"/>
  <c r="AK256" i="9"/>
  <c r="AK255" i="9"/>
  <c r="AK254" i="9"/>
  <c r="AK253" i="9"/>
  <c r="AK252" i="9"/>
  <c r="AK251" i="9"/>
  <c r="AK250" i="9"/>
  <c r="AK249" i="9"/>
  <c r="AK248" i="9"/>
  <c r="AK247" i="9"/>
  <c r="AK246" i="9"/>
  <c r="AK245" i="9"/>
  <c r="AK244" i="9"/>
  <c r="AK243" i="9"/>
  <c r="AK242" i="9"/>
  <c r="AK241" i="9"/>
  <c r="AK240" i="9"/>
  <c r="AK239" i="9"/>
  <c r="AK238" i="9"/>
  <c r="AK237" i="9"/>
  <c r="AK236" i="9"/>
  <c r="AK235" i="9"/>
  <c r="AK234" i="9"/>
  <c r="AK233" i="9"/>
  <c r="AK232" i="9"/>
  <c r="AK231" i="9"/>
  <c r="AK230" i="9"/>
  <c r="AK229" i="9"/>
  <c r="AK228" i="9"/>
  <c r="AK227" i="9"/>
  <c r="AK226" i="9"/>
  <c r="AK225" i="9"/>
  <c r="AK224" i="9"/>
  <c r="AK223" i="9"/>
  <c r="AK222" i="9"/>
  <c r="AK221" i="9"/>
  <c r="AK220" i="9"/>
  <c r="AK219" i="9"/>
  <c r="AK218" i="9"/>
  <c r="AK217" i="9"/>
  <c r="AK216" i="9"/>
  <c r="AK215" i="9"/>
  <c r="AK214" i="9"/>
  <c r="AK213" i="9"/>
  <c r="AK212" i="9"/>
  <c r="AK211" i="9"/>
  <c r="AK210" i="9"/>
  <c r="AK209" i="9"/>
  <c r="AK208" i="9"/>
  <c r="AK207" i="9"/>
  <c r="AK206" i="9"/>
  <c r="AK205" i="9"/>
  <c r="AK204" i="9"/>
  <c r="AK203" i="9"/>
  <c r="AK202" i="9"/>
  <c r="AK201" i="9"/>
  <c r="AK200" i="9"/>
  <c r="AK199" i="9"/>
  <c r="AK198" i="9"/>
  <c r="AK197" i="9"/>
  <c r="AK196" i="9"/>
  <c r="AK195" i="9"/>
  <c r="AK194" i="9"/>
  <c r="AK193" i="9"/>
  <c r="AK192" i="9"/>
  <c r="AK191" i="9"/>
  <c r="AK190" i="9"/>
  <c r="AK189" i="9"/>
  <c r="AK188" i="9"/>
  <c r="AK187" i="9"/>
  <c r="AK186" i="9"/>
  <c r="AK185" i="9"/>
  <c r="AK184" i="9"/>
  <c r="AK183" i="9"/>
  <c r="AK182" i="9"/>
  <c r="AK181" i="9"/>
  <c r="AK180" i="9"/>
  <c r="AK179" i="9"/>
  <c r="AK178" i="9"/>
  <c r="AK177" i="9"/>
  <c r="AK176" i="9"/>
  <c r="AK175" i="9"/>
  <c r="AK174" i="9"/>
  <c r="AK173" i="9"/>
  <c r="AK172" i="9"/>
  <c r="AK171" i="9"/>
  <c r="AK170" i="9"/>
  <c r="AK169" i="9"/>
  <c r="AK168" i="9"/>
  <c r="AK167" i="9"/>
  <c r="AK166" i="9"/>
  <c r="AK165" i="9"/>
  <c r="AK164" i="9"/>
  <c r="AK163" i="9"/>
  <c r="AK162" i="9"/>
  <c r="AK161" i="9"/>
  <c r="AK160" i="9"/>
  <c r="AK159" i="9"/>
  <c r="AK158" i="9"/>
  <c r="AK157" i="9"/>
  <c r="AK156" i="9"/>
  <c r="AK155" i="9"/>
  <c r="AK154" i="9"/>
  <c r="AK153" i="9"/>
  <c r="AK152" i="9"/>
  <c r="AK151" i="9"/>
  <c r="AK150" i="9"/>
  <c r="AK149" i="9"/>
  <c r="AK148" i="9"/>
  <c r="AK147" i="9"/>
  <c r="AK146" i="9"/>
  <c r="AK145" i="9"/>
  <c r="AK144" i="9"/>
  <c r="AK14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5" i="9"/>
  <c r="AK124" i="9"/>
  <c r="AK123" i="9"/>
  <c r="AK122" i="9"/>
  <c r="AK121" i="9"/>
  <c r="AK120" i="9"/>
  <c r="AK119" i="9"/>
  <c r="AK118" i="9"/>
  <c r="AK117" i="9"/>
  <c r="AK116" i="9"/>
  <c r="AK115" i="9"/>
  <c r="AK114" i="9"/>
  <c r="AK113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8" i="9"/>
  <c r="AK87" i="9"/>
  <c r="AK86" i="9"/>
  <c r="AK85" i="9"/>
  <c r="AK84" i="9"/>
  <c r="AK83" i="9"/>
  <c r="AK82" i="9"/>
  <c r="AK81" i="9"/>
  <c r="AK80" i="9"/>
  <c r="AK79" i="9"/>
  <c r="AK78" i="9"/>
  <c r="AK77" i="9"/>
  <c r="AK76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61" i="9"/>
  <c r="AK60" i="9"/>
  <c r="AK59" i="9"/>
  <c r="AK58" i="9"/>
  <c r="AK57" i="9"/>
  <c r="AK56" i="9"/>
  <c r="AK55" i="9"/>
  <c r="AK54" i="9"/>
  <c r="AK53" i="9"/>
  <c r="AK52" i="9"/>
  <c r="AK51" i="9"/>
  <c r="AK50" i="9"/>
  <c r="AK49" i="9"/>
  <c r="AK48" i="9"/>
  <c r="AK47" i="9"/>
  <c r="AK46" i="9"/>
  <c r="AK45" i="9"/>
  <c r="AK44" i="9"/>
  <c r="AK43" i="9"/>
  <c r="AK42" i="9"/>
  <c r="AK41" i="9"/>
  <c r="AK40" i="9"/>
  <c r="AK39" i="9"/>
  <c r="AK38" i="9"/>
  <c r="AK37" i="9"/>
  <c r="AK36" i="9"/>
  <c r="AK35" i="9"/>
  <c r="AK34" i="9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" i="9"/>
  <c r="AK2" i="9"/>
  <c r="AI538" i="9"/>
  <c r="AI537" i="9"/>
  <c r="AI536" i="9"/>
  <c r="AI535" i="9"/>
  <c r="AI534" i="9"/>
  <c r="AI533" i="9"/>
  <c r="AI532" i="9"/>
  <c r="AI531" i="9"/>
  <c r="AI530" i="9"/>
  <c r="AI529" i="9"/>
  <c r="AI528" i="9"/>
  <c r="AI527" i="9"/>
  <c r="AI526" i="9"/>
  <c r="AI525" i="9"/>
  <c r="AI524" i="9"/>
  <c r="AI523" i="9"/>
  <c r="AI522" i="9"/>
  <c r="AI521" i="9"/>
  <c r="AI520" i="9"/>
  <c r="AI519" i="9"/>
  <c r="AI518" i="9"/>
  <c r="AI517" i="9"/>
  <c r="AI516" i="9"/>
  <c r="AI515" i="9"/>
  <c r="AI514" i="9"/>
  <c r="AI513" i="9"/>
  <c r="AI512" i="9"/>
  <c r="AI511" i="9"/>
  <c r="AI510" i="9"/>
  <c r="AI509" i="9"/>
  <c r="AI508" i="9"/>
  <c r="AI507" i="9"/>
  <c r="AI506" i="9"/>
  <c r="AI505" i="9"/>
  <c r="AI504" i="9"/>
  <c r="AI503" i="9"/>
  <c r="AI502" i="9"/>
  <c r="AI501" i="9"/>
  <c r="AI500" i="9"/>
  <c r="AI499" i="9"/>
  <c r="AI498" i="9"/>
  <c r="AI497" i="9"/>
  <c r="AI496" i="9"/>
  <c r="AI495" i="9"/>
  <c r="AI494" i="9"/>
  <c r="AI493" i="9"/>
  <c r="AI492" i="9"/>
  <c r="AI491" i="9"/>
  <c r="AI490" i="9"/>
  <c r="AI489" i="9"/>
  <c r="AI488" i="9"/>
  <c r="AI487" i="9"/>
  <c r="AI486" i="9"/>
  <c r="AI485" i="9"/>
  <c r="AI484" i="9"/>
  <c r="AI483" i="9"/>
  <c r="AI482" i="9"/>
  <c r="AI481" i="9"/>
  <c r="AI480" i="9"/>
  <c r="AI479" i="9"/>
  <c r="AI478" i="9"/>
  <c r="AI477" i="9"/>
  <c r="AI476" i="9"/>
  <c r="AI475" i="9"/>
  <c r="AI474" i="9"/>
  <c r="AI473" i="9"/>
  <c r="AI472" i="9"/>
  <c r="AI471" i="9"/>
  <c r="AI470" i="9"/>
  <c r="AI469" i="9"/>
  <c r="AI468" i="9"/>
  <c r="AI467" i="9"/>
  <c r="AI466" i="9"/>
  <c r="AI465" i="9"/>
  <c r="AI464" i="9"/>
  <c r="AI463" i="9"/>
  <c r="AI462" i="9"/>
  <c r="AI461" i="9"/>
  <c r="AI460" i="9"/>
  <c r="AI459" i="9"/>
  <c r="AI458" i="9"/>
  <c r="AI457" i="9"/>
  <c r="AI456" i="9"/>
  <c r="AI455" i="9"/>
  <c r="AI454" i="9"/>
  <c r="AI453" i="9"/>
  <c r="AI452" i="9"/>
  <c r="AI451" i="9"/>
  <c r="AI450" i="9"/>
  <c r="AI449" i="9"/>
  <c r="AI448" i="9"/>
  <c r="AI447" i="9"/>
  <c r="AI446" i="9"/>
  <c r="AI445" i="9"/>
  <c r="AI444" i="9"/>
  <c r="AI443" i="9"/>
  <c r="AI442" i="9"/>
  <c r="AI441" i="9"/>
  <c r="AI440" i="9"/>
  <c r="AI439" i="9"/>
  <c r="AI438" i="9"/>
  <c r="AI437" i="9"/>
  <c r="AI436" i="9"/>
  <c r="AI435" i="9"/>
  <c r="AI434" i="9"/>
  <c r="AI433" i="9"/>
  <c r="AI432" i="9"/>
  <c r="AI431" i="9"/>
  <c r="AI430" i="9"/>
  <c r="AI429" i="9"/>
  <c r="AI428" i="9"/>
  <c r="AI427" i="9"/>
  <c r="AI426" i="9"/>
  <c r="AI425" i="9"/>
  <c r="AI424" i="9"/>
  <c r="AI423" i="9"/>
  <c r="AI422" i="9"/>
  <c r="AI421" i="9"/>
  <c r="AI420" i="9"/>
  <c r="AI419" i="9"/>
  <c r="AI418" i="9"/>
  <c r="AI417" i="9"/>
  <c r="AI416" i="9"/>
  <c r="AI415" i="9"/>
  <c r="AI414" i="9"/>
  <c r="AI413" i="9"/>
  <c r="AI412" i="9"/>
  <c r="AI411" i="9"/>
  <c r="AI410" i="9"/>
  <c r="AI409" i="9"/>
  <c r="AI408" i="9"/>
  <c r="AI407" i="9"/>
  <c r="AI406" i="9"/>
  <c r="AI405" i="9"/>
  <c r="AI404" i="9"/>
  <c r="AI403" i="9"/>
  <c r="AI402" i="9"/>
  <c r="AI401" i="9"/>
  <c r="AI400" i="9"/>
  <c r="AI399" i="9"/>
  <c r="AI398" i="9"/>
  <c r="AI397" i="9"/>
  <c r="AI396" i="9"/>
  <c r="AI395" i="9"/>
  <c r="AI394" i="9"/>
  <c r="AI393" i="9"/>
  <c r="AI392" i="9"/>
  <c r="AI391" i="9"/>
  <c r="AI390" i="9"/>
  <c r="AI389" i="9"/>
  <c r="AI388" i="9"/>
  <c r="AI387" i="9"/>
  <c r="AI386" i="9"/>
  <c r="AI385" i="9"/>
  <c r="AI384" i="9"/>
  <c r="AI383" i="9"/>
  <c r="AI382" i="9"/>
  <c r="AI381" i="9"/>
  <c r="AI380" i="9"/>
  <c r="AI379" i="9"/>
  <c r="AI378" i="9"/>
  <c r="AI377" i="9"/>
  <c r="AI376" i="9"/>
  <c r="AI375" i="9"/>
  <c r="AI374" i="9"/>
  <c r="AI373" i="9"/>
  <c r="AI372" i="9"/>
  <c r="AI371" i="9"/>
  <c r="AI370" i="9"/>
  <c r="AI369" i="9"/>
  <c r="AI368" i="9"/>
  <c r="AI367" i="9"/>
  <c r="AI366" i="9"/>
  <c r="AI365" i="9"/>
  <c r="AI364" i="9"/>
  <c r="AI363" i="9"/>
  <c r="AI362" i="9"/>
  <c r="AI361" i="9"/>
  <c r="AI360" i="9"/>
  <c r="AI359" i="9"/>
  <c r="AI358" i="9"/>
  <c r="AI357" i="9"/>
  <c r="AI356" i="9"/>
  <c r="AI355" i="9"/>
  <c r="AI354" i="9"/>
  <c r="AI353" i="9"/>
  <c r="AI352" i="9"/>
  <c r="AI351" i="9"/>
  <c r="AI350" i="9"/>
  <c r="AI349" i="9"/>
  <c r="AI348" i="9"/>
  <c r="AI347" i="9"/>
  <c r="AI346" i="9"/>
  <c r="AI345" i="9"/>
  <c r="AI344" i="9"/>
  <c r="AI343" i="9"/>
  <c r="AI342" i="9"/>
  <c r="AI341" i="9"/>
  <c r="AI340" i="9"/>
  <c r="AI339" i="9"/>
  <c r="AI338" i="9"/>
  <c r="AI337" i="9"/>
  <c r="AI336" i="9"/>
  <c r="AI335" i="9"/>
  <c r="AI334" i="9"/>
  <c r="AI333" i="9"/>
  <c r="AI332" i="9"/>
  <c r="AI331" i="9"/>
  <c r="AI330" i="9"/>
  <c r="AI329" i="9"/>
  <c r="AI328" i="9"/>
  <c r="AI327" i="9"/>
  <c r="AI326" i="9"/>
  <c r="AI325" i="9"/>
  <c r="AI324" i="9"/>
  <c r="AI323" i="9"/>
  <c r="AI322" i="9"/>
  <c r="AI321" i="9"/>
  <c r="AI320" i="9"/>
  <c r="AI319" i="9"/>
  <c r="AI318" i="9"/>
  <c r="AI317" i="9"/>
  <c r="AI316" i="9"/>
  <c r="AI315" i="9"/>
  <c r="AI314" i="9"/>
  <c r="AI313" i="9"/>
  <c r="AI312" i="9"/>
  <c r="AI311" i="9"/>
  <c r="AI310" i="9"/>
  <c r="AI309" i="9"/>
  <c r="AI308" i="9"/>
  <c r="AI307" i="9"/>
  <c r="AI306" i="9"/>
  <c r="AI305" i="9"/>
  <c r="AI304" i="9"/>
  <c r="AI303" i="9"/>
  <c r="AI302" i="9"/>
  <c r="AI301" i="9"/>
  <c r="AI300" i="9"/>
  <c r="AI299" i="9"/>
  <c r="AI298" i="9"/>
  <c r="AI297" i="9"/>
  <c r="AI296" i="9"/>
  <c r="AI295" i="9"/>
  <c r="AI294" i="9"/>
  <c r="AI293" i="9"/>
  <c r="AI292" i="9"/>
  <c r="AI291" i="9"/>
  <c r="AI290" i="9"/>
  <c r="AI289" i="9"/>
  <c r="AI288" i="9"/>
  <c r="AI287" i="9"/>
  <c r="AI286" i="9"/>
  <c r="AI285" i="9"/>
  <c r="AI284" i="9"/>
  <c r="AI283" i="9"/>
  <c r="AI282" i="9"/>
  <c r="AI281" i="9"/>
  <c r="AI280" i="9"/>
  <c r="AI279" i="9"/>
  <c r="AI278" i="9"/>
  <c r="AI277" i="9"/>
  <c r="AI276" i="9"/>
  <c r="AI275" i="9"/>
  <c r="AI274" i="9"/>
  <c r="AI273" i="9"/>
  <c r="AI272" i="9"/>
  <c r="AI271" i="9"/>
  <c r="AI270" i="9"/>
  <c r="AI269" i="9"/>
  <c r="AI268" i="9"/>
  <c r="AI267" i="9"/>
  <c r="AI266" i="9"/>
  <c r="AI265" i="9"/>
  <c r="AI264" i="9"/>
  <c r="AI263" i="9"/>
  <c r="AI262" i="9"/>
  <c r="AI261" i="9"/>
  <c r="AI260" i="9"/>
  <c r="AI259" i="9"/>
  <c r="AI258" i="9"/>
  <c r="AI257" i="9"/>
  <c r="AI256" i="9"/>
  <c r="AI255" i="9"/>
  <c r="AI254" i="9"/>
  <c r="AI253" i="9"/>
  <c r="AI252" i="9"/>
  <c r="AI251" i="9"/>
  <c r="AI250" i="9"/>
  <c r="AI249" i="9"/>
  <c r="AI248" i="9"/>
  <c r="AI247" i="9"/>
  <c r="AI246" i="9"/>
  <c r="AI245" i="9"/>
  <c r="AI244" i="9"/>
  <c r="AI243" i="9"/>
  <c r="AI242" i="9"/>
  <c r="AI241" i="9"/>
  <c r="AI240" i="9"/>
  <c r="AI239" i="9"/>
  <c r="AI238" i="9"/>
  <c r="AI237" i="9"/>
  <c r="AI236" i="9"/>
  <c r="AI235" i="9"/>
  <c r="AI234" i="9"/>
  <c r="AI233" i="9"/>
  <c r="AI232" i="9"/>
  <c r="AI231" i="9"/>
  <c r="AI230" i="9"/>
  <c r="AI229" i="9"/>
  <c r="AI228" i="9"/>
  <c r="AI227" i="9"/>
  <c r="AI226" i="9"/>
  <c r="AI225" i="9"/>
  <c r="AI224" i="9"/>
  <c r="AI223" i="9"/>
  <c r="AI222" i="9"/>
  <c r="AI221" i="9"/>
  <c r="AI220" i="9"/>
  <c r="AI219" i="9"/>
  <c r="AI218" i="9"/>
  <c r="AI217" i="9"/>
  <c r="AI216" i="9"/>
  <c r="AI215" i="9"/>
  <c r="AI214" i="9"/>
  <c r="AI213" i="9"/>
  <c r="AI212" i="9"/>
  <c r="AI211" i="9"/>
  <c r="AI210" i="9"/>
  <c r="AI209" i="9"/>
  <c r="AI208" i="9"/>
  <c r="AI207" i="9"/>
  <c r="AI206" i="9"/>
  <c r="AI205" i="9"/>
  <c r="AI204" i="9"/>
  <c r="AI203" i="9"/>
  <c r="AI202" i="9"/>
  <c r="AI201" i="9"/>
  <c r="AI200" i="9"/>
  <c r="AI199" i="9"/>
  <c r="AI198" i="9"/>
  <c r="AI197" i="9"/>
  <c r="AI196" i="9"/>
  <c r="AI195" i="9"/>
  <c r="AI194" i="9"/>
  <c r="AI193" i="9"/>
  <c r="AI192" i="9"/>
  <c r="AI191" i="9"/>
  <c r="AI190" i="9"/>
  <c r="AI189" i="9"/>
  <c r="AI188" i="9"/>
  <c r="AI187" i="9"/>
  <c r="AI186" i="9"/>
  <c r="AI185" i="9"/>
  <c r="AI184" i="9"/>
  <c r="AI183" i="9"/>
  <c r="AI182" i="9"/>
  <c r="AI181" i="9"/>
  <c r="AI180" i="9"/>
  <c r="AI179" i="9"/>
  <c r="AI178" i="9"/>
  <c r="AI177" i="9"/>
  <c r="AI176" i="9"/>
  <c r="AI175" i="9"/>
  <c r="AI174" i="9"/>
  <c r="AI173" i="9"/>
  <c r="AI172" i="9"/>
  <c r="AI171" i="9"/>
  <c r="AI170" i="9"/>
  <c r="AI169" i="9"/>
  <c r="AI168" i="9"/>
  <c r="AI167" i="9"/>
  <c r="AI166" i="9"/>
  <c r="AI165" i="9"/>
  <c r="AI164" i="9"/>
  <c r="AI163" i="9"/>
  <c r="AI162" i="9"/>
  <c r="AI161" i="9"/>
  <c r="AI160" i="9"/>
  <c r="AI159" i="9"/>
  <c r="AI158" i="9"/>
  <c r="AI157" i="9"/>
  <c r="AI156" i="9"/>
  <c r="AI155" i="9"/>
  <c r="AI154" i="9"/>
  <c r="AI153" i="9"/>
  <c r="AI152" i="9"/>
  <c r="AI151" i="9"/>
  <c r="AI150" i="9"/>
  <c r="AI149" i="9"/>
  <c r="AI148" i="9"/>
  <c r="AI147" i="9"/>
  <c r="AI146" i="9"/>
  <c r="AI145" i="9"/>
  <c r="AI144" i="9"/>
  <c r="AI143" i="9"/>
  <c r="AI142" i="9"/>
  <c r="AI141" i="9"/>
  <c r="AI140" i="9"/>
  <c r="AI139" i="9"/>
  <c r="AI138" i="9"/>
  <c r="AI137" i="9"/>
  <c r="AI136" i="9"/>
  <c r="AI135" i="9"/>
  <c r="AI134" i="9"/>
  <c r="AI133" i="9"/>
  <c r="AI132" i="9"/>
  <c r="AI131" i="9"/>
  <c r="AI130" i="9"/>
  <c r="AI129" i="9"/>
  <c r="AI128" i="9"/>
  <c r="AI127" i="9"/>
  <c r="AI126" i="9"/>
  <c r="AI125" i="9"/>
  <c r="AI124" i="9"/>
  <c r="AI123" i="9"/>
  <c r="AI122" i="9"/>
  <c r="AI121" i="9"/>
  <c r="AI120" i="9"/>
  <c r="AI119" i="9"/>
  <c r="AI118" i="9"/>
  <c r="AI117" i="9"/>
  <c r="AI116" i="9"/>
  <c r="AI115" i="9"/>
  <c r="AI114" i="9"/>
  <c r="AI113" i="9"/>
  <c r="AI112" i="9"/>
  <c r="AI111" i="9"/>
  <c r="AI110" i="9"/>
  <c r="AI109" i="9"/>
  <c r="AI108" i="9"/>
  <c r="AI107" i="9"/>
  <c r="AI106" i="9"/>
  <c r="AI105" i="9"/>
  <c r="AI104" i="9"/>
  <c r="AI103" i="9"/>
  <c r="AI102" i="9"/>
  <c r="AI101" i="9"/>
  <c r="AI100" i="9"/>
  <c r="AI99" i="9"/>
  <c r="AI98" i="9"/>
  <c r="AI97" i="9"/>
  <c r="AI96" i="9"/>
  <c r="AI95" i="9"/>
  <c r="AI94" i="9"/>
  <c r="AI93" i="9"/>
  <c r="AI92" i="9"/>
  <c r="AI91" i="9"/>
  <c r="AI90" i="9"/>
  <c r="AI89" i="9"/>
  <c r="AI88" i="9"/>
  <c r="AI87" i="9"/>
  <c r="AI86" i="9"/>
  <c r="AI85" i="9"/>
  <c r="AI84" i="9"/>
  <c r="AI83" i="9"/>
  <c r="AI82" i="9"/>
  <c r="AI81" i="9"/>
  <c r="AI80" i="9"/>
  <c r="AI79" i="9"/>
  <c r="AI78" i="9"/>
  <c r="AI77" i="9"/>
  <c r="AI76" i="9"/>
  <c r="AI75" i="9"/>
  <c r="AI74" i="9"/>
  <c r="AI73" i="9"/>
  <c r="AI72" i="9"/>
  <c r="AI71" i="9"/>
  <c r="AI70" i="9"/>
  <c r="AI69" i="9"/>
  <c r="AI68" i="9"/>
  <c r="AI67" i="9"/>
  <c r="AI66" i="9"/>
  <c r="AI65" i="9"/>
  <c r="AI64" i="9"/>
  <c r="AI63" i="9"/>
  <c r="AI62" i="9"/>
  <c r="AI61" i="9"/>
  <c r="AI60" i="9"/>
  <c r="AI59" i="9"/>
  <c r="AI58" i="9"/>
  <c r="AI57" i="9"/>
  <c r="AI56" i="9"/>
  <c r="AI55" i="9"/>
  <c r="AI54" i="9"/>
  <c r="AI53" i="9"/>
  <c r="AI52" i="9"/>
  <c r="AI51" i="9"/>
  <c r="AI50" i="9"/>
  <c r="AI49" i="9"/>
  <c r="AI48" i="9"/>
  <c r="AI47" i="9"/>
  <c r="AI46" i="9"/>
  <c r="AI45" i="9"/>
  <c r="AI44" i="9"/>
  <c r="AI43" i="9"/>
  <c r="AI42" i="9"/>
  <c r="AI41" i="9"/>
  <c r="AI40" i="9"/>
  <c r="AI39" i="9"/>
  <c r="AI38" i="9"/>
  <c r="AI37" i="9"/>
  <c r="AI36" i="9"/>
  <c r="AI35" i="9"/>
  <c r="AI34" i="9"/>
  <c r="AI33" i="9"/>
  <c r="AI32" i="9"/>
  <c r="AI31" i="9"/>
  <c r="AI30" i="9"/>
  <c r="AI29" i="9"/>
  <c r="AI28" i="9"/>
  <c r="AI27" i="9"/>
  <c r="AI26" i="9"/>
  <c r="AI25" i="9"/>
  <c r="AI24" i="9"/>
  <c r="AI23" i="9"/>
  <c r="AI22" i="9"/>
  <c r="AI21" i="9"/>
  <c r="AI20" i="9"/>
  <c r="AI19" i="9"/>
  <c r="AI18" i="9"/>
  <c r="AI17" i="9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I2" i="9"/>
  <c r="AG538" i="9"/>
  <c r="AG537" i="9"/>
  <c r="AG536" i="9"/>
  <c r="AG535" i="9"/>
  <c r="AG534" i="9"/>
  <c r="AG533" i="9"/>
  <c r="AG532" i="9"/>
  <c r="AG531" i="9"/>
  <c r="AG530" i="9"/>
  <c r="AG529" i="9"/>
  <c r="AG528" i="9"/>
  <c r="AG527" i="9"/>
  <c r="AG526" i="9"/>
  <c r="AG525" i="9"/>
  <c r="AG524" i="9"/>
  <c r="AG523" i="9"/>
  <c r="AG522" i="9"/>
  <c r="AG521" i="9"/>
  <c r="AG520" i="9"/>
  <c r="AG519" i="9"/>
  <c r="AG518" i="9"/>
  <c r="AG517" i="9"/>
  <c r="AG516" i="9"/>
  <c r="AG515" i="9"/>
  <c r="AG514" i="9"/>
  <c r="AG513" i="9"/>
  <c r="AG512" i="9"/>
  <c r="AG511" i="9"/>
  <c r="AG510" i="9"/>
  <c r="AG509" i="9"/>
  <c r="AG508" i="9"/>
  <c r="AG507" i="9"/>
  <c r="AG506" i="9"/>
  <c r="AG505" i="9"/>
  <c r="AG504" i="9"/>
  <c r="AG503" i="9"/>
  <c r="AG502" i="9"/>
  <c r="AG501" i="9"/>
  <c r="AG500" i="9"/>
  <c r="AG499" i="9"/>
  <c r="AG498" i="9"/>
  <c r="AG497" i="9"/>
  <c r="AG496" i="9"/>
  <c r="AG495" i="9"/>
  <c r="AG494" i="9"/>
  <c r="AG493" i="9"/>
  <c r="AG492" i="9"/>
  <c r="AG491" i="9"/>
  <c r="AG490" i="9"/>
  <c r="AG489" i="9"/>
  <c r="AG488" i="9"/>
  <c r="AG487" i="9"/>
  <c r="AG486" i="9"/>
  <c r="AG485" i="9"/>
  <c r="AG484" i="9"/>
  <c r="AG483" i="9"/>
  <c r="AG482" i="9"/>
  <c r="AG481" i="9"/>
  <c r="AG480" i="9"/>
  <c r="AG479" i="9"/>
  <c r="AG478" i="9"/>
  <c r="AG477" i="9"/>
  <c r="AG476" i="9"/>
  <c r="AG475" i="9"/>
  <c r="AG474" i="9"/>
  <c r="AG473" i="9"/>
  <c r="AG472" i="9"/>
  <c r="AG471" i="9"/>
  <c r="AG470" i="9"/>
  <c r="AG469" i="9"/>
  <c r="AG468" i="9"/>
  <c r="AG467" i="9"/>
  <c r="AG466" i="9"/>
  <c r="AG465" i="9"/>
  <c r="AG464" i="9"/>
  <c r="AG463" i="9"/>
  <c r="AG462" i="9"/>
  <c r="AG461" i="9"/>
  <c r="AG460" i="9"/>
  <c r="AG459" i="9"/>
  <c r="AG458" i="9"/>
  <c r="AG457" i="9"/>
  <c r="AG456" i="9"/>
  <c r="AG455" i="9"/>
  <c r="AG454" i="9"/>
  <c r="AG453" i="9"/>
  <c r="AG452" i="9"/>
  <c r="AG451" i="9"/>
  <c r="AG450" i="9"/>
  <c r="AG449" i="9"/>
  <c r="AG448" i="9"/>
  <c r="AG447" i="9"/>
  <c r="AG446" i="9"/>
  <c r="AG445" i="9"/>
  <c r="AG444" i="9"/>
  <c r="AG443" i="9"/>
  <c r="AG442" i="9"/>
  <c r="AG441" i="9"/>
  <c r="AG440" i="9"/>
  <c r="AG439" i="9"/>
  <c r="AG438" i="9"/>
  <c r="AG437" i="9"/>
  <c r="AG436" i="9"/>
  <c r="AG435" i="9"/>
  <c r="AG434" i="9"/>
  <c r="AG433" i="9"/>
  <c r="AG432" i="9"/>
  <c r="AG431" i="9"/>
  <c r="AG430" i="9"/>
  <c r="AG429" i="9"/>
  <c r="AG428" i="9"/>
  <c r="AG427" i="9"/>
  <c r="AG426" i="9"/>
  <c r="AG425" i="9"/>
  <c r="AG424" i="9"/>
  <c r="AG423" i="9"/>
  <c r="AG422" i="9"/>
  <c r="AG421" i="9"/>
  <c r="AG420" i="9"/>
  <c r="AG419" i="9"/>
  <c r="AG418" i="9"/>
  <c r="AG417" i="9"/>
  <c r="AG416" i="9"/>
  <c r="AG415" i="9"/>
  <c r="AG414" i="9"/>
  <c r="AG413" i="9"/>
  <c r="AG412" i="9"/>
  <c r="AG411" i="9"/>
  <c r="AG410" i="9"/>
  <c r="AG409" i="9"/>
  <c r="AG408" i="9"/>
  <c r="AG407" i="9"/>
  <c r="AG406" i="9"/>
  <c r="AG405" i="9"/>
  <c r="AG404" i="9"/>
  <c r="AG403" i="9"/>
  <c r="AG402" i="9"/>
  <c r="AG401" i="9"/>
  <c r="AG400" i="9"/>
  <c r="AG399" i="9"/>
  <c r="AG398" i="9"/>
  <c r="AG397" i="9"/>
  <c r="AG396" i="9"/>
  <c r="AG395" i="9"/>
  <c r="AG394" i="9"/>
  <c r="AG393" i="9"/>
  <c r="AG392" i="9"/>
  <c r="AG391" i="9"/>
  <c r="AG390" i="9"/>
  <c r="AG389" i="9"/>
  <c r="AG388" i="9"/>
  <c r="AG387" i="9"/>
  <c r="AG386" i="9"/>
  <c r="AG385" i="9"/>
  <c r="AG384" i="9"/>
  <c r="AG383" i="9"/>
  <c r="AG382" i="9"/>
  <c r="AG381" i="9"/>
  <c r="AG380" i="9"/>
  <c r="AG379" i="9"/>
  <c r="AG378" i="9"/>
  <c r="AG377" i="9"/>
  <c r="AG376" i="9"/>
  <c r="AG375" i="9"/>
  <c r="AG374" i="9"/>
  <c r="AG373" i="9"/>
  <c r="AG372" i="9"/>
  <c r="AG371" i="9"/>
  <c r="AG370" i="9"/>
  <c r="AG369" i="9"/>
  <c r="AG368" i="9"/>
  <c r="AG367" i="9"/>
  <c r="AG366" i="9"/>
  <c r="AG365" i="9"/>
  <c r="AG364" i="9"/>
  <c r="AG363" i="9"/>
  <c r="AG362" i="9"/>
  <c r="AG361" i="9"/>
  <c r="AG360" i="9"/>
  <c r="AG359" i="9"/>
  <c r="AG358" i="9"/>
  <c r="AG357" i="9"/>
  <c r="AG356" i="9"/>
  <c r="AG355" i="9"/>
  <c r="AG354" i="9"/>
  <c r="AG353" i="9"/>
  <c r="AG352" i="9"/>
  <c r="AG351" i="9"/>
  <c r="AG350" i="9"/>
  <c r="AG349" i="9"/>
  <c r="AG348" i="9"/>
  <c r="AG347" i="9"/>
  <c r="AG346" i="9"/>
  <c r="AG345" i="9"/>
  <c r="AG344" i="9"/>
  <c r="AG343" i="9"/>
  <c r="AG342" i="9"/>
  <c r="AG341" i="9"/>
  <c r="AG340" i="9"/>
  <c r="AG339" i="9"/>
  <c r="AG338" i="9"/>
  <c r="AG337" i="9"/>
  <c r="AG336" i="9"/>
  <c r="AG335" i="9"/>
  <c r="AG334" i="9"/>
  <c r="AG333" i="9"/>
  <c r="AG332" i="9"/>
  <c r="AG331" i="9"/>
  <c r="AG330" i="9"/>
  <c r="AG329" i="9"/>
  <c r="AG328" i="9"/>
  <c r="AG327" i="9"/>
  <c r="AG326" i="9"/>
  <c r="AG325" i="9"/>
  <c r="AG324" i="9"/>
  <c r="AG323" i="9"/>
  <c r="AG322" i="9"/>
  <c r="AG321" i="9"/>
  <c r="AG320" i="9"/>
  <c r="AG319" i="9"/>
  <c r="AG318" i="9"/>
  <c r="AG317" i="9"/>
  <c r="AG316" i="9"/>
  <c r="AG315" i="9"/>
  <c r="AG314" i="9"/>
  <c r="AG313" i="9"/>
  <c r="AG312" i="9"/>
  <c r="AG311" i="9"/>
  <c r="AG310" i="9"/>
  <c r="AG309" i="9"/>
  <c r="AG308" i="9"/>
  <c r="AG307" i="9"/>
  <c r="AG306" i="9"/>
  <c r="AG305" i="9"/>
  <c r="AG304" i="9"/>
  <c r="AG303" i="9"/>
  <c r="AG302" i="9"/>
  <c r="AG301" i="9"/>
  <c r="AG300" i="9"/>
  <c r="AG299" i="9"/>
  <c r="AG298" i="9"/>
  <c r="AG297" i="9"/>
  <c r="AG296" i="9"/>
  <c r="AG295" i="9"/>
  <c r="AG294" i="9"/>
  <c r="AG293" i="9"/>
  <c r="AG292" i="9"/>
  <c r="AG291" i="9"/>
  <c r="AG290" i="9"/>
  <c r="AG289" i="9"/>
  <c r="AG288" i="9"/>
  <c r="AG287" i="9"/>
  <c r="AG286" i="9"/>
  <c r="AG285" i="9"/>
  <c r="AG284" i="9"/>
  <c r="AG283" i="9"/>
  <c r="AG282" i="9"/>
  <c r="AG281" i="9"/>
  <c r="AG280" i="9"/>
  <c r="AG279" i="9"/>
  <c r="AG278" i="9"/>
  <c r="AG277" i="9"/>
  <c r="AG276" i="9"/>
  <c r="AG275" i="9"/>
  <c r="AG274" i="9"/>
  <c r="AG273" i="9"/>
  <c r="AG272" i="9"/>
  <c r="AG271" i="9"/>
  <c r="AG270" i="9"/>
  <c r="AG269" i="9"/>
  <c r="AG268" i="9"/>
  <c r="AG267" i="9"/>
  <c r="AG266" i="9"/>
  <c r="AG265" i="9"/>
  <c r="AG264" i="9"/>
  <c r="AG263" i="9"/>
  <c r="AG262" i="9"/>
  <c r="AG261" i="9"/>
  <c r="AG260" i="9"/>
  <c r="AG259" i="9"/>
  <c r="AG258" i="9"/>
  <c r="AG257" i="9"/>
  <c r="AG256" i="9"/>
  <c r="AG255" i="9"/>
  <c r="AG254" i="9"/>
  <c r="AG253" i="9"/>
  <c r="AG252" i="9"/>
  <c r="AG251" i="9"/>
  <c r="AG250" i="9"/>
  <c r="AG249" i="9"/>
  <c r="AG248" i="9"/>
  <c r="AG247" i="9"/>
  <c r="AG246" i="9"/>
  <c r="AG245" i="9"/>
  <c r="AG244" i="9"/>
  <c r="AG243" i="9"/>
  <c r="AG242" i="9"/>
  <c r="AG241" i="9"/>
  <c r="AG240" i="9"/>
  <c r="AG239" i="9"/>
  <c r="AG238" i="9"/>
  <c r="AG237" i="9"/>
  <c r="AG236" i="9"/>
  <c r="AG235" i="9"/>
  <c r="AG234" i="9"/>
  <c r="AG233" i="9"/>
  <c r="AG232" i="9"/>
  <c r="AG231" i="9"/>
  <c r="AG230" i="9"/>
  <c r="AG229" i="9"/>
  <c r="AG228" i="9"/>
  <c r="AG227" i="9"/>
  <c r="AG226" i="9"/>
  <c r="AG225" i="9"/>
  <c r="AG224" i="9"/>
  <c r="AG223" i="9"/>
  <c r="AG222" i="9"/>
  <c r="AG221" i="9"/>
  <c r="AG220" i="9"/>
  <c r="AG219" i="9"/>
  <c r="AG218" i="9"/>
  <c r="AG217" i="9"/>
  <c r="AG216" i="9"/>
  <c r="AG215" i="9"/>
  <c r="AG214" i="9"/>
  <c r="AG213" i="9"/>
  <c r="AG212" i="9"/>
  <c r="AG211" i="9"/>
  <c r="AG210" i="9"/>
  <c r="AG209" i="9"/>
  <c r="AG208" i="9"/>
  <c r="AG207" i="9"/>
  <c r="AG206" i="9"/>
  <c r="AG205" i="9"/>
  <c r="AG204" i="9"/>
  <c r="AG203" i="9"/>
  <c r="AG202" i="9"/>
  <c r="AG201" i="9"/>
  <c r="AG200" i="9"/>
  <c r="AG199" i="9"/>
  <c r="AG198" i="9"/>
  <c r="AG197" i="9"/>
  <c r="AG196" i="9"/>
  <c r="AG195" i="9"/>
  <c r="AG194" i="9"/>
  <c r="AG193" i="9"/>
  <c r="AG192" i="9"/>
  <c r="AG191" i="9"/>
  <c r="AG190" i="9"/>
  <c r="AG189" i="9"/>
  <c r="AG188" i="9"/>
  <c r="AG187" i="9"/>
  <c r="AG186" i="9"/>
  <c r="AG185" i="9"/>
  <c r="AG184" i="9"/>
  <c r="AG183" i="9"/>
  <c r="AG182" i="9"/>
  <c r="AG181" i="9"/>
  <c r="AG180" i="9"/>
  <c r="AG179" i="9"/>
  <c r="AG178" i="9"/>
  <c r="AG177" i="9"/>
  <c r="AG176" i="9"/>
  <c r="AG175" i="9"/>
  <c r="AG174" i="9"/>
  <c r="AG173" i="9"/>
  <c r="AG172" i="9"/>
  <c r="AG171" i="9"/>
  <c r="AG170" i="9"/>
  <c r="AG169" i="9"/>
  <c r="AG168" i="9"/>
  <c r="AG167" i="9"/>
  <c r="AG166" i="9"/>
  <c r="AG165" i="9"/>
  <c r="AG164" i="9"/>
  <c r="AG163" i="9"/>
  <c r="AG162" i="9"/>
  <c r="AG161" i="9"/>
  <c r="AG160" i="9"/>
  <c r="AG159" i="9"/>
  <c r="AG158" i="9"/>
  <c r="AG157" i="9"/>
  <c r="AG156" i="9"/>
  <c r="AG155" i="9"/>
  <c r="AG154" i="9"/>
  <c r="AG153" i="9"/>
  <c r="AG152" i="9"/>
  <c r="AG151" i="9"/>
  <c r="AG150" i="9"/>
  <c r="AG149" i="9"/>
  <c r="AG148" i="9"/>
  <c r="AG147" i="9"/>
  <c r="AG146" i="9"/>
  <c r="AG145" i="9"/>
  <c r="AG144" i="9"/>
  <c r="AG143" i="9"/>
  <c r="AG142" i="9"/>
  <c r="AG141" i="9"/>
  <c r="AG140" i="9"/>
  <c r="AG139" i="9"/>
  <c r="AG138" i="9"/>
  <c r="AG137" i="9"/>
  <c r="AG136" i="9"/>
  <c r="AG135" i="9"/>
  <c r="AG134" i="9"/>
  <c r="AG133" i="9"/>
  <c r="AG132" i="9"/>
  <c r="AG131" i="9"/>
  <c r="AG130" i="9"/>
  <c r="AG129" i="9"/>
  <c r="AG128" i="9"/>
  <c r="AG127" i="9"/>
  <c r="AG126" i="9"/>
  <c r="AG125" i="9"/>
  <c r="AG124" i="9"/>
  <c r="AG123" i="9"/>
  <c r="AG122" i="9"/>
  <c r="AG121" i="9"/>
  <c r="AG120" i="9"/>
  <c r="AG119" i="9"/>
  <c r="AG118" i="9"/>
  <c r="AG117" i="9"/>
  <c r="AG116" i="9"/>
  <c r="AG115" i="9"/>
  <c r="AG114" i="9"/>
  <c r="AG113" i="9"/>
  <c r="AG112" i="9"/>
  <c r="AG111" i="9"/>
  <c r="AG110" i="9"/>
  <c r="AG109" i="9"/>
  <c r="AG108" i="9"/>
  <c r="AG107" i="9"/>
  <c r="AG106" i="9"/>
  <c r="AG105" i="9"/>
  <c r="AG104" i="9"/>
  <c r="AG103" i="9"/>
  <c r="AG102" i="9"/>
  <c r="AG101" i="9"/>
  <c r="AG100" i="9"/>
  <c r="AG99" i="9"/>
  <c r="AG98" i="9"/>
  <c r="AG97" i="9"/>
  <c r="AG96" i="9"/>
  <c r="AG95" i="9"/>
  <c r="AG94" i="9"/>
  <c r="AG93" i="9"/>
  <c r="AG92" i="9"/>
  <c r="AG91" i="9"/>
  <c r="AG90" i="9"/>
  <c r="AG89" i="9"/>
  <c r="AG88" i="9"/>
  <c r="AG87" i="9"/>
  <c r="AG86" i="9"/>
  <c r="AG85" i="9"/>
  <c r="AG84" i="9"/>
  <c r="AG83" i="9"/>
  <c r="AG82" i="9"/>
  <c r="AG81" i="9"/>
  <c r="AG80" i="9"/>
  <c r="AG79" i="9"/>
  <c r="AG78" i="9"/>
  <c r="AG77" i="9"/>
  <c r="AG76" i="9"/>
  <c r="AG75" i="9"/>
  <c r="AG74" i="9"/>
  <c r="AG73" i="9"/>
  <c r="AG72" i="9"/>
  <c r="AG71" i="9"/>
  <c r="AG70" i="9"/>
  <c r="AG69" i="9"/>
  <c r="AG68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AG6" i="9"/>
  <c r="AG5" i="9"/>
  <c r="AG4" i="9"/>
  <c r="AG3" i="9"/>
  <c r="AG2" i="9"/>
  <c r="AE538" i="9"/>
  <c r="AE537" i="9"/>
  <c r="AE536" i="9"/>
  <c r="AE535" i="9"/>
  <c r="AE534" i="9"/>
  <c r="AE533" i="9"/>
  <c r="AE532" i="9"/>
  <c r="AE531" i="9"/>
  <c r="AE530" i="9"/>
  <c r="AE529" i="9"/>
  <c r="AE528" i="9"/>
  <c r="AE527" i="9"/>
  <c r="AE526" i="9"/>
  <c r="AE525" i="9"/>
  <c r="AE524" i="9"/>
  <c r="AE523" i="9"/>
  <c r="AE522" i="9"/>
  <c r="AE521" i="9"/>
  <c r="AE520" i="9"/>
  <c r="AE519" i="9"/>
  <c r="AE518" i="9"/>
  <c r="AE517" i="9"/>
  <c r="AE516" i="9"/>
  <c r="AE515" i="9"/>
  <c r="AE514" i="9"/>
  <c r="AE513" i="9"/>
  <c r="AE512" i="9"/>
  <c r="AE511" i="9"/>
  <c r="AE510" i="9"/>
  <c r="AE509" i="9"/>
  <c r="AE508" i="9"/>
  <c r="AE507" i="9"/>
  <c r="AE506" i="9"/>
  <c r="AE505" i="9"/>
  <c r="AE504" i="9"/>
  <c r="AE503" i="9"/>
  <c r="AE502" i="9"/>
  <c r="AE501" i="9"/>
  <c r="AE500" i="9"/>
  <c r="AE499" i="9"/>
  <c r="AE498" i="9"/>
  <c r="AE497" i="9"/>
  <c r="AE496" i="9"/>
  <c r="AE495" i="9"/>
  <c r="AE494" i="9"/>
  <c r="AE493" i="9"/>
  <c r="AE492" i="9"/>
  <c r="AE491" i="9"/>
  <c r="AE490" i="9"/>
  <c r="AE489" i="9"/>
  <c r="AE488" i="9"/>
  <c r="AE487" i="9"/>
  <c r="AE486" i="9"/>
  <c r="AE485" i="9"/>
  <c r="AE484" i="9"/>
  <c r="AE483" i="9"/>
  <c r="AE482" i="9"/>
  <c r="AE481" i="9"/>
  <c r="AE480" i="9"/>
  <c r="AE479" i="9"/>
  <c r="AE478" i="9"/>
  <c r="AE477" i="9"/>
  <c r="AE476" i="9"/>
  <c r="AE475" i="9"/>
  <c r="AE474" i="9"/>
  <c r="AE473" i="9"/>
  <c r="AE472" i="9"/>
  <c r="AE471" i="9"/>
  <c r="AE470" i="9"/>
  <c r="AE469" i="9"/>
  <c r="AE468" i="9"/>
  <c r="AE467" i="9"/>
  <c r="AE466" i="9"/>
  <c r="AE465" i="9"/>
  <c r="AE464" i="9"/>
  <c r="AE463" i="9"/>
  <c r="AE462" i="9"/>
  <c r="AE461" i="9"/>
  <c r="AE460" i="9"/>
  <c r="AE459" i="9"/>
  <c r="AE458" i="9"/>
  <c r="AE457" i="9"/>
  <c r="AE456" i="9"/>
  <c r="AE455" i="9"/>
  <c r="AE454" i="9"/>
  <c r="AE453" i="9"/>
  <c r="AE452" i="9"/>
  <c r="AE451" i="9"/>
  <c r="AE450" i="9"/>
  <c r="AE449" i="9"/>
  <c r="AE448" i="9"/>
  <c r="AE447" i="9"/>
  <c r="AE446" i="9"/>
  <c r="AE445" i="9"/>
  <c r="AE444" i="9"/>
  <c r="AE443" i="9"/>
  <c r="AE442" i="9"/>
  <c r="AE441" i="9"/>
  <c r="AE440" i="9"/>
  <c r="AE439" i="9"/>
  <c r="AE438" i="9"/>
  <c r="AE437" i="9"/>
  <c r="AE436" i="9"/>
  <c r="AE435" i="9"/>
  <c r="AE434" i="9"/>
  <c r="AE433" i="9"/>
  <c r="AE432" i="9"/>
  <c r="AE431" i="9"/>
  <c r="AE430" i="9"/>
  <c r="AE429" i="9"/>
  <c r="AE428" i="9"/>
  <c r="AE427" i="9"/>
  <c r="AE426" i="9"/>
  <c r="AE425" i="9"/>
  <c r="AE424" i="9"/>
  <c r="AE423" i="9"/>
  <c r="AE422" i="9"/>
  <c r="AE421" i="9"/>
  <c r="AE420" i="9"/>
  <c r="AE419" i="9"/>
  <c r="AE418" i="9"/>
  <c r="AE417" i="9"/>
  <c r="AE416" i="9"/>
  <c r="AE415" i="9"/>
  <c r="AE414" i="9"/>
  <c r="AE413" i="9"/>
  <c r="AE412" i="9"/>
  <c r="AE411" i="9"/>
  <c r="AE410" i="9"/>
  <c r="AE409" i="9"/>
  <c r="AE408" i="9"/>
  <c r="AE407" i="9"/>
  <c r="AE406" i="9"/>
  <c r="AE405" i="9"/>
  <c r="AE404" i="9"/>
  <c r="AE403" i="9"/>
  <c r="AE402" i="9"/>
  <c r="AE401" i="9"/>
  <c r="AE400" i="9"/>
  <c r="AE399" i="9"/>
  <c r="AE398" i="9"/>
  <c r="AE397" i="9"/>
  <c r="AE396" i="9"/>
  <c r="AE395" i="9"/>
  <c r="AE394" i="9"/>
  <c r="AE393" i="9"/>
  <c r="AE392" i="9"/>
  <c r="AE391" i="9"/>
  <c r="AE390" i="9"/>
  <c r="AE389" i="9"/>
  <c r="AE388" i="9"/>
  <c r="AE387" i="9"/>
  <c r="AE386" i="9"/>
  <c r="AE385" i="9"/>
  <c r="AE384" i="9"/>
  <c r="AE383" i="9"/>
  <c r="AE382" i="9"/>
  <c r="AE381" i="9"/>
  <c r="AE380" i="9"/>
  <c r="AE379" i="9"/>
  <c r="AE378" i="9"/>
  <c r="AE377" i="9"/>
  <c r="AE376" i="9"/>
  <c r="AE375" i="9"/>
  <c r="AE374" i="9"/>
  <c r="AE373" i="9"/>
  <c r="AE372" i="9"/>
  <c r="AE371" i="9"/>
  <c r="AE370" i="9"/>
  <c r="AE369" i="9"/>
  <c r="AE368" i="9"/>
  <c r="AE367" i="9"/>
  <c r="AE366" i="9"/>
  <c r="AE365" i="9"/>
  <c r="AE364" i="9"/>
  <c r="AE363" i="9"/>
  <c r="AE362" i="9"/>
  <c r="AE361" i="9"/>
  <c r="AE360" i="9"/>
  <c r="AE359" i="9"/>
  <c r="AE358" i="9"/>
  <c r="AE357" i="9"/>
  <c r="AE356" i="9"/>
  <c r="AE355" i="9"/>
  <c r="AE354" i="9"/>
  <c r="AE353" i="9"/>
  <c r="AE352" i="9"/>
  <c r="AE351" i="9"/>
  <c r="AE350" i="9"/>
  <c r="AE349" i="9"/>
  <c r="AE348" i="9"/>
  <c r="AE347" i="9"/>
  <c r="AE346" i="9"/>
  <c r="AE345" i="9"/>
  <c r="AE344" i="9"/>
  <c r="AE343" i="9"/>
  <c r="AE342" i="9"/>
  <c r="AE341" i="9"/>
  <c r="AE340" i="9"/>
  <c r="AE339" i="9"/>
  <c r="AE338" i="9"/>
  <c r="AE337" i="9"/>
  <c r="AE336" i="9"/>
  <c r="AE335" i="9"/>
  <c r="AE334" i="9"/>
  <c r="AE333" i="9"/>
  <c r="AE332" i="9"/>
  <c r="AE331" i="9"/>
  <c r="AE330" i="9"/>
  <c r="AE329" i="9"/>
  <c r="AE328" i="9"/>
  <c r="AE327" i="9"/>
  <c r="AE326" i="9"/>
  <c r="AE325" i="9"/>
  <c r="AE324" i="9"/>
  <c r="AE323" i="9"/>
  <c r="AE322" i="9"/>
  <c r="AE321" i="9"/>
  <c r="AE320" i="9"/>
  <c r="AE319" i="9"/>
  <c r="AE318" i="9"/>
  <c r="AE317" i="9"/>
  <c r="AE316" i="9"/>
  <c r="AE315" i="9"/>
  <c r="AE314" i="9"/>
  <c r="AE313" i="9"/>
  <c r="AE312" i="9"/>
  <c r="AE311" i="9"/>
  <c r="AE310" i="9"/>
  <c r="AE309" i="9"/>
  <c r="AE308" i="9"/>
  <c r="AE307" i="9"/>
  <c r="AE306" i="9"/>
  <c r="AE305" i="9"/>
  <c r="AE304" i="9"/>
  <c r="AE303" i="9"/>
  <c r="AE302" i="9"/>
  <c r="AE301" i="9"/>
  <c r="AE300" i="9"/>
  <c r="AE299" i="9"/>
  <c r="AE298" i="9"/>
  <c r="AE297" i="9"/>
  <c r="AE296" i="9"/>
  <c r="AE295" i="9"/>
  <c r="AE294" i="9"/>
  <c r="AE293" i="9"/>
  <c r="AE292" i="9"/>
  <c r="AE291" i="9"/>
  <c r="AE290" i="9"/>
  <c r="AE289" i="9"/>
  <c r="AE288" i="9"/>
  <c r="AE287" i="9"/>
  <c r="AE286" i="9"/>
  <c r="AE285" i="9"/>
  <c r="AE284" i="9"/>
  <c r="AE283" i="9"/>
  <c r="AE282" i="9"/>
  <c r="AE281" i="9"/>
  <c r="AE280" i="9"/>
  <c r="AE279" i="9"/>
  <c r="AE278" i="9"/>
  <c r="AE277" i="9"/>
  <c r="AE276" i="9"/>
  <c r="AE275" i="9"/>
  <c r="AE274" i="9"/>
  <c r="AE273" i="9"/>
  <c r="AE272" i="9"/>
  <c r="AE271" i="9"/>
  <c r="AE270" i="9"/>
  <c r="AE269" i="9"/>
  <c r="AE268" i="9"/>
  <c r="AE267" i="9"/>
  <c r="AE266" i="9"/>
  <c r="AE265" i="9"/>
  <c r="AE264" i="9"/>
  <c r="AE263" i="9"/>
  <c r="AE262" i="9"/>
  <c r="AE261" i="9"/>
  <c r="AE260" i="9"/>
  <c r="AE259" i="9"/>
  <c r="AE258" i="9"/>
  <c r="AE257" i="9"/>
  <c r="AE256" i="9"/>
  <c r="AE255" i="9"/>
  <c r="AE254" i="9"/>
  <c r="AE253" i="9"/>
  <c r="AE252" i="9"/>
  <c r="AE251" i="9"/>
  <c r="AE250" i="9"/>
  <c r="AE249" i="9"/>
  <c r="AE248" i="9"/>
  <c r="AE247" i="9"/>
  <c r="AE246" i="9"/>
  <c r="AE245" i="9"/>
  <c r="AE244" i="9"/>
  <c r="AE243" i="9"/>
  <c r="AE242" i="9"/>
  <c r="AE241" i="9"/>
  <c r="AE240" i="9"/>
  <c r="AE239" i="9"/>
  <c r="AE238" i="9"/>
  <c r="AE237" i="9"/>
  <c r="AE236" i="9"/>
  <c r="AE235" i="9"/>
  <c r="AE234" i="9"/>
  <c r="AE233" i="9"/>
  <c r="AE232" i="9"/>
  <c r="AE231" i="9"/>
  <c r="AE230" i="9"/>
  <c r="AE229" i="9"/>
  <c r="AE228" i="9"/>
  <c r="AE227" i="9"/>
  <c r="AE226" i="9"/>
  <c r="AE225" i="9"/>
  <c r="AE224" i="9"/>
  <c r="AE223" i="9"/>
  <c r="AE222" i="9"/>
  <c r="AE221" i="9"/>
  <c r="AE220" i="9"/>
  <c r="AE219" i="9"/>
  <c r="AE218" i="9"/>
  <c r="AE217" i="9"/>
  <c r="AE216" i="9"/>
  <c r="AE215" i="9"/>
  <c r="AE214" i="9"/>
  <c r="AE213" i="9"/>
  <c r="AE212" i="9"/>
  <c r="AE211" i="9"/>
  <c r="AE210" i="9"/>
  <c r="AE209" i="9"/>
  <c r="AE208" i="9"/>
  <c r="AE207" i="9"/>
  <c r="AE206" i="9"/>
  <c r="AE205" i="9"/>
  <c r="AE204" i="9"/>
  <c r="AE203" i="9"/>
  <c r="AE202" i="9"/>
  <c r="AE201" i="9"/>
  <c r="AE200" i="9"/>
  <c r="AE199" i="9"/>
  <c r="AE198" i="9"/>
  <c r="AE197" i="9"/>
  <c r="AE196" i="9"/>
  <c r="AE195" i="9"/>
  <c r="AE194" i="9"/>
  <c r="AE193" i="9"/>
  <c r="AE192" i="9"/>
  <c r="AE191" i="9"/>
  <c r="AE190" i="9"/>
  <c r="AE189" i="9"/>
  <c r="AE188" i="9"/>
  <c r="AE187" i="9"/>
  <c r="AE186" i="9"/>
  <c r="AE185" i="9"/>
  <c r="AE184" i="9"/>
  <c r="AE183" i="9"/>
  <c r="AE182" i="9"/>
  <c r="AE181" i="9"/>
  <c r="AE180" i="9"/>
  <c r="AE179" i="9"/>
  <c r="AE178" i="9"/>
  <c r="AE177" i="9"/>
  <c r="AE176" i="9"/>
  <c r="AE175" i="9"/>
  <c r="AE174" i="9"/>
  <c r="AE173" i="9"/>
  <c r="AE172" i="9"/>
  <c r="AE171" i="9"/>
  <c r="AE170" i="9"/>
  <c r="AE169" i="9"/>
  <c r="AE168" i="9"/>
  <c r="AE167" i="9"/>
  <c r="AE166" i="9"/>
  <c r="AE165" i="9"/>
  <c r="AE164" i="9"/>
  <c r="AE163" i="9"/>
  <c r="AE162" i="9"/>
  <c r="AE161" i="9"/>
  <c r="AE160" i="9"/>
  <c r="AE159" i="9"/>
  <c r="AE158" i="9"/>
  <c r="AE157" i="9"/>
  <c r="AE156" i="9"/>
  <c r="AE155" i="9"/>
  <c r="AE154" i="9"/>
  <c r="AE153" i="9"/>
  <c r="AE152" i="9"/>
  <c r="AE151" i="9"/>
  <c r="AE150" i="9"/>
  <c r="AE149" i="9"/>
  <c r="AE148" i="9"/>
  <c r="AE147" i="9"/>
  <c r="AE146" i="9"/>
  <c r="AE145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E2" i="9"/>
  <c r="AC2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2" i="6"/>
  <c r="AO14" i="7" l="1"/>
  <c r="AE14" i="7"/>
  <c r="AC14" i="7"/>
  <c r="AS538" i="6" l="1"/>
  <c r="AS537" i="6"/>
  <c r="AS536" i="6"/>
  <c r="AS535" i="6"/>
  <c r="AS534" i="6"/>
  <c r="AS533" i="6"/>
  <c r="AS532" i="6"/>
  <c r="AS531" i="6"/>
  <c r="AS530" i="6"/>
  <c r="AS529" i="6"/>
  <c r="AS528" i="6"/>
  <c r="AS527" i="6"/>
  <c r="AS526" i="6"/>
  <c r="AS525" i="6"/>
  <c r="AS524" i="6"/>
  <c r="AS523" i="6"/>
  <c r="AS522" i="6"/>
  <c r="AS521" i="6"/>
  <c r="AS520" i="6"/>
  <c r="AS519" i="6"/>
  <c r="AS518" i="6"/>
  <c r="AS517" i="6"/>
  <c r="AS516" i="6"/>
  <c r="AS515" i="6"/>
  <c r="AS514" i="6"/>
  <c r="AS513" i="6"/>
  <c r="AS512" i="6"/>
  <c r="AS511" i="6"/>
  <c r="AS510" i="6"/>
  <c r="AS509" i="6"/>
  <c r="AS508" i="6"/>
  <c r="AS507" i="6"/>
  <c r="AS506" i="6"/>
  <c r="AS505" i="6"/>
  <c r="AS504" i="6"/>
  <c r="AS503" i="6"/>
  <c r="AS502" i="6"/>
  <c r="AS501" i="6"/>
  <c r="AS500" i="6"/>
  <c r="AS499" i="6"/>
  <c r="AS498" i="6"/>
  <c r="AS497" i="6"/>
  <c r="AS496" i="6"/>
  <c r="AS495" i="6"/>
  <c r="AS494" i="6"/>
  <c r="AS493" i="6"/>
  <c r="AS492" i="6"/>
  <c r="AS491" i="6"/>
  <c r="AS490" i="6"/>
  <c r="AS489" i="6"/>
  <c r="AS488" i="6"/>
  <c r="AS487" i="6"/>
  <c r="AS486" i="6"/>
  <c r="AS485" i="6"/>
  <c r="AS484" i="6"/>
  <c r="AS483" i="6"/>
  <c r="AS482" i="6"/>
  <c r="AS481" i="6"/>
  <c r="AS480" i="6"/>
  <c r="AS479" i="6"/>
  <c r="AS478" i="6"/>
  <c r="AS477" i="6"/>
  <c r="AS476" i="6"/>
  <c r="AS475" i="6"/>
  <c r="AS474" i="6"/>
  <c r="AS473" i="6"/>
  <c r="AS472" i="6"/>
  <c r="AS471" i="6"/>
  <c r="AS470" i="6"/>
  <c r="AS469" i="6"/>
  <c r="AS468" i="6"/>
  <c r="AS467" i="6"/>
  <c r="AS466" i="6"/>
  <c r="AS465" i="6"/>
  <c r="AS464" i="6"/>
  <c r="AS463" i="6"/>
  <c r="AS462" i="6"/>
  <c r="AS461" i="6"/>
  <c r="AS460" i="6"/>
  <c r="AS459" i="6"/>
  <c r="AS458" i="6"/>
  <c r="AS457" i="6"/>
  <c r="AS456" i="6"/>
  <c r="AS455" i="6"/>
  <c r="AS454" i="6"/>
  <c r="AS453" i="6"/>
  <c r="AS452" i="6"/>
  <c r="AS451" i="6"/>
  <c r="AS450" i="6"/>
  <c r="AS449" i="6"/>
  <c r="AS448" i="6"/>
  <c r="AS447" i="6"/>
  <c r="AS446" i="6"/>
  <c r="AS445" i="6"/>
  <c r="AS444" i="6"/>
  <c r="AS443" i="6"/>
  <c r="AS442" i="6"/>
  <c r="AS441" i="6"/>
  <c r="AS440" i="6"/>
  <c r="AS439" i="6"/>
  <c r="AS438" i="6"/>
  <c r="AS437" i="6"/>
  <c r="AS436" i="6"/>
  <c r="AS435" i="6"/>
  <c r="AS434" i="6"/>
  <c r="AS433" i="6"/>
  <c r="AS432" i="6"/>
  <c r="AS431" i="6"/>
  <c r="AS430" i="6"/>
  <c r="AS429" i="6"/>
  <c r="AS428" i="6"/>
  <c r="AS427" i="6"/>
  <c r="AS426" i="6"/>
  <c r="AS425" i="6"/>
  <c r="AS424" i="6"/>
  <c r="AS423" i="6"/>
  <c r="AS422" i="6"/>
  <c r="AS421" i="6"/>
  <c r="AS420" i="6"/>
  <c r="AS419" i="6"/>
  <c r="AS418" i="6"/>
  <c r="AS417" i="6"/>
  <c r="AS416" i="6"/>
  <c r="AS415" i="6"/>
  <c r="AS414" i="6"/>
  <c r="AS413" i="6"/>
  <c r="AS412" i="6"/>
  <c r="AS411" i="6"/>
  <c r="AS410" i="6"/>
  <c r="AS409" i="6"/>
  <c r="AS408" i="6"/>
  <c r="AS407" i="6"/>
  <c r="AS406" i="6"/>
  <c r="AS405" i="6"/>
  <c r="AS404" i="6"/>
  <c r="AS403" i="6"/>
  <c r="AS402" i="6"/>
  <c r="AS401" i="6"/>
  <c r="AS400" i="6"/>
  <c r="AS399" i="6"/>
  <c r="AS398" i="6"/>
  <c r="AS397" i="6"/>
  <c r="AS396" i="6"/>
  <c r="AS395" i="6"/>
  <c r="AS394" i="6"/>
  <c r="AS393" i="6"/>
  <c r="AS392" i="6"/>
  <c r="AS391" i="6"/>
  <c r="AS390" i="6"/>
  <c r="AS389" i="6"/>
  <c r="AS388" i="6"/>
  <c r="AS387" i="6"/>
  <c r="AS386" i="6"/>
  <c r="AS385" i="6"/>
  <c r="AS384" i="6"/>
  <c r="AS383" i="6"/>
  <c r="AS382" i="6"/>
  <c r="AS381" i="6"/>
  <c r="AS380" i="6"/>
  <c r="AS379" i="6"/>
  <c r="AS378" i="6"/>
  <c r="AS377" i="6"/>
  <c r="AS376" i="6"/>
  <c r="AS375" i="6"/>
  <c r="AS374" i="6"/>
  <c r="AS373" i="6"/>
  <c r="AS372" i="6"/>
  <c r="AS371" i="6"/>
  <c r="AS370" i="6"/>
  <c r="AS369" i="6"/>
  <c r="AS368" i="6"/>
  <c r="AS367" i="6"/>
  <c r="AS366" i="6"/>
  <c r="AS365" i="6"/>
  <c r="AS364" i="6"/>
  <c r="AS363" i="6"/>
  <c r="AS362" i="6"/>
  <c r="AS361" i="6"/>
  <c r="AS360" i="6"/>
  <c r="AS359" i="6"/>
  <c r="AS358" i="6"/>
  <c r="AS357" i="6"/>
  <c r="AS356" i="6"/>
  <c r="AS355" i="6"/>
  <c r="AS354" i="6"/>
  <c r="AS353" i="6"/>
  <c r="AS352" i="6"/>
  <c r="AS351" i="6"/>
  <c r="AS350" i="6"/>
  <c r="AS349" i="6"/>
  <c r="AS348" i="6"/>
  <c r="AS347" i="6"/>
  <c r="AS346" i="6"/>
  <c r="AS345" i="6"/>
  <c r="AS344" i="6"/>
  <c r="AS343" i="6"/>
  <c r="AS342" i="6"/>
  <c r="AS341" i="6"/>
  <c r="AS340" i="6"/>
  <c r="AS339" i="6"/>
  <c r="AS338" i="6"/>
  <c r="AS337" i="6"/>
  <c r="AS336" i="6"/>
  <c r="AS335" i="6"/>
  <c r="AS334" i="6"/>
  <c r="AS333" i="6"/>
  <c r="AS332" i="6"/>
  <c r="AS331" i="6"/>
  <c r="AS330" i="6"/>
  <c r="AS329" i="6"/>
  <c r="AS328" i="6"/>
  <c r="AS327" i="6"/>
  <c r="AS326" i="6"/>
  <c r="AS325" i="6"/>
  <c r="AS324" i="6"/>
  <c r="AS323" i="6"/>
  <c r="AS322" i="6"/>
  <c r="AS321" i="6"/>
  <c r="AS320" i="6"/>
  <c r="AS319" i="6"/>
  <c r="AS318" i="6"/>
  <c r="AS317" i="6"/>
  <c r="AS316" i="6"/>
  <c r="AS315" i="6"/>
  <c r="AS314" i="6"/>
  <c r="AS313" i="6"/>
  <c r="AS312" i="6"/>
  <c r="AS311" i="6"/>
  <c r="AS310" i="6"/>
  <c r="AS309" i="6"/>
  <c r="AS308" i="6"/>
  <c r="AS307" i="6"/>
  <c r="AS306" i="6"/>
  <c r="AS305" i="6"/>
  <c r="AS304" i="6"/>
  <c r="AS303" i="6"/>
  <c r="AS302" i="6"/>
  <c r="AS301" i="6"/>
  <c r="AS300" i="6"/>
  <c r="AS299" i="6"/>
  <c r="AS298" i="6"/>
  <c r="AS297" i="6"/>
  <c r="AS296" i="6"/>
  <c r="AS295" i="6"/>
  <c r="AS294" i="6"/>
  <c r="AS293" i="6"/>
  <c r="AS292" i="6"/>
  <c r="AS291" i="6"/>
  <c r="AS290" i="6"/>
  <c r="AS289" i="6"/>
  <c r="AS288" i="6"/>
  <c r="AS287" i="6"/>
  <c r="AS286" i="6"/>
  <c r="AS285" i="6"/>
  <c r="AS284" i="6"/>
  <c r="AS283" i="6"/>
  <c r="AS282" i="6"/>
  <c r="AS281" i="6"/>
  <c r="AS280" i="6"/>
  <c r="AS279" i="6"/>
  <c r="AS278" i="6"/>
  <c r="AS277" i="6"/>
  <c r="AS276" i="6"/>
  <c r="AS275" i="6"/>
  <c r="AS274" i="6"/>
  <c r="AS273" i="6"/>
  <c r="AS272" i="6"/>
  <c r="AS271" i="6"/>
  <c r="AS270" i="6"/>
  <c r="AS269" i="6"/>
  <c r="AS268" i="6"/>
  <c r="AS267" i="6"/>
  <c r="AS266" i="6"/>
  <c r="AS265" i="6"/>
  <c r="AS264" i="6"/>
  <c r="AS263" i="6"/>
  <c r="AS262" i="6"/>
  <c r="AS261" i="6"/>
  <c r="AS260" i="6"/>
  <c r="AS259" i="6"/>
  <c r="AS258" i="6"/>
  <c r="AS257" i="6"/>
  <c r="AS256" i="6"/>
  <c r="AS255" i="6"/>
  <c r="AS254" i="6"/>
  <c r="AS253" i="6"/>
  <c r="AS252" i="6"/>
  <c r="AS251" i="6"/>
  <c r="AS250" i="6"/>
  <c r="AS249" i="6"/>
  <c r="AS248" i="6"/>
  <c r="AS247" i="6"/>
  <c r="AS246" i="6"/>
  <c r="AS245" i="6"/>
  <c r="AS244" i="6"/>
  <c r="AS243" i="6"/>
  <c r="AS242" i="6"/>
  <c r="AS241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S3" i="6"/>
  <c r="AS2" i="6"/>
  <c r="AQ538" i="6"/>
  <c r="AQ537" i="6"/>
  <c r="AQ536" i="6"/>
  <c r="AQ535" i="6"/>
  <c r="AQ534" i="6"/>
  <c r="AQ533" i="6"/>
  <c r="AQ532" i="6"/>
  <c r="AQ531" i="6"/>
  <c r="AQ530" i="6"/>
  <c r="AQ529" i="6"/>
  <c r="AQ528" i="6"/>
  <c r="AQ527" i="6"/>
  <c r="AQ526" i="6"/>
  <c r="AQ525" i="6"/>
  <c r="AQ524" i="6"/>
  <c r="AQ523" i="6"/>
  <c r="AQ522" i="6"/>
  <c r="AQ521" i="6"/>
  <c r="AQ520" i="6"/>
  <c r="AQ519" i="6"/>
  <c r="AQ518" i="6"/>
  <c r="AQ517" i="6"/>
  <c r="AQ516" i="6"/>
  <c r="AQ515" i="6"/>
  <c r="AQ514" i="6"/>
  <c r="AQ513" i="6"/>
  <c r="AQ512" i="6"/>
  <c r="AQ511" i="6"/>
  <c r="AQ510" i="6"/>
  <c r="AQ509" i="6"/>
  <c r="AQ508" i="6"/>
  <c r="AQ507" i="6"/>
  <c r="AQ506" i="6"/>
  <c r="AQ505" i="6"/>
  <c r="AQ504" i="6"/>
  <c r="AQ503" i="6"/>
  <c r="AQ502" i="6"/>
  <c r="AQ501" i="6"/>
  <c r="AQ500" i="6"/>
  <c r="AQ499" i="6"/>
  <c r="AQ498" i="6"/>
  <c r="AQ497" i="6"/>
  <c r="AQ496" i="6"/>
  <c r="AQ495" i="6"/>
  <c r="AQ494" i="6"/>
  <c r="AQ493" i="6"/>
  <c r="AQ492" i="6"/>
  <c r="AQ491" i="6"/>
  <c r="AQ490" i="6"/>
  <c r="AQ489" i="6"/>
  <c r="AQ488" i="6"/>
  <c r="AQ487" i="6"/>
  <c r="AQ486" i="6"/>
  <c r="AQ485" i="6"/>
  <c r="AQ484" i="6"/>
  <c r="AQ483" i="6"/>
  <c r="AQ482" i="6"/>
  <c r="AQ481" i="6"/>
  <c r="AQ480" i="6"/>
  <c r="AQ479" i="6"/>
  <c r="AQ478" i="6"/>
  <c r="AQ477" i="6"/>
  <c r="AQ476" i="6"/>
  <c r="AQ475" i="6"/>
  <c r="AQ474" i="6"/>
  <c r="AQ473" i="6"/>
  <c r="AQ472" i="6"/>
  <c r="AQ471" i="6"/>
  <c r="AQ470" i="6"/>
  <c r="AQ469" i="6"/>
  <c r="AQ468" i="6"/>
  <c r="AQ467" i="6"/>
  <c r="AQ466" i="6"/>
  <c r="AQ465" i="6"/>
  <c r="AQ464" i="6"/>
  <c r="AQ463" i="6"/>
  <c r="AQ462" i="6"/>
  <c r="AQ461" i="6"/>
  <c r="AQ460" i="6"/>
  <c r="AQ459" i="6"/>
  <c r="AQ458" i="6"/>
  <c r="AQ457" i="6"/>
  <c r="AQ456" i="6"/>
  <c r="AQ455" i="6"/>
  <c r="AQ454" i="6"/>
  <c r="AQ453" i="6"/>
  <c r="AQ452" i="6"/>
  <c r="AQ451" i="6"/>
  <c r="AQ450" i="6"/>
  <c r="AQ449" i="6"/>
  <c r="AQ448" i="6"/>
  <c r="AQ447" i="6"/>
  <c r="AQ446" i="6"/>
  <c r="AQ445" i="6"/>
  <c r="AQ444" i="6"/>
  <c r="AQ443" i="6"/>
  <c r="AQ442" i="6"/>
  <c r="AQ441" i="6"/>
  <c r="AQ440" i="6"/>
  <c r="AQ439" i="6"/>
  <c r="AQ438" i="6"/>
  <c r="AQ437" i="6"/>
  <c r="AQ436" i="6"/>
  <c r="AQ435" i="6"/>
  <c r="AQ434" i="6"/>
  <c r="AQ433" i="6"/>
  <c r="AQ432" i="6"/>
  <c r="AQ431" i="6"/>
  <c r="AQ430" i="6"/>
  <c r="AQ429" i="6"/>
  <c r="AQ428" i="6"/>
  <c r="AQ427" i="6"/>
  <c r="AQ426" i="6"/>
  <c r="AQ425" i="6"/>
  <c r="AQ424" i="6"/>
  <c r="AQ423" i="6"/>
  <c r="AQ422" i="6"/>
  <c r="AQ421" i="6"/>
  <c r="AQ420" i="6"/>
  <c r="AQ419" i="6"/>
  <c r="AQ418" i="6"/>
  <c r="AQ417" i="6"/>
  <c r="AQ416" i="6"/>
  <c r="AQ415" i="6"/>
  <c r="AQ414" i="6"/>
  <c r="AQ413" i="6"/>
  <c r="AQ412" i="6"/>
  <c r="AQ411" i="6"/>
  <c r="AQ410" i="6"/>
  <c r="AQ409" i="6"/>
  <c r="AQ408" i="6"/>
  <c r="AQ407" i="6"/>
  <c r="AQ406" i="6"/>
  <c r="AQ405" i="6"/>
  <c r="AQ404" i="6"/>
  <c r="AQ403" i="6"/>
  <c r="AQ402" i="6"/>
  <c r="AQ401" i="6"/>
  <c r="AQ400" i="6"/>
  <c r="AQ399" i="6"/>
  <c r="AQ398" i="6"/>
  <c r="AQ397" i="6"/>
  <c r="AQ396" i="6"/>
  <c r="AQ395" i="6"/>
  <c r="AQ394" i="6"/>
  <c r="AQ393" i="6"/>
  <c r="AQ392" i="6"/>
  <c r="AQ391" i="6"/>
  <c r="AQ390" i="6"/>
  <c r="AQ389" i="6"/>
  <c r="AQ388" i="6"/>
  <c r="AQ387" i="6"/>
  <c r="AQ386" i="6"/>
  <c r="AQ385" i="6"/>
  <c r="AQ384" i="6"/>
  <c r="AQ383" i="6"/>
  <c r="AQ382" i="6"/>
  <c r="AQ381" i="6"/>
  <c r="AQ380" i="6"/>
  <c r="AQ379" i="6"/>
  <c r="AQ378" i="6"/>
  <c r="AQ377" i="6"/>
  <c r="AQ376" i="6"/>
  <c r="AQ375" i="6"/>
  <c r="AQ374" i="6"/>
  <c r="AQ373" i="6"/>
  <c r="AQ372" i="6"/>
  <c r="AQ371" i="6"/>
  <c r="AQ370" i="6"/>
  <c r="AQ369" i="6"/>
  <c r="AQ368" i="6"/>
  <c r="AQ367" i="6"/>
  <c r="AQ366" i="6"/>
  <c r="AQ365" i="6"/>
  <c r="AQ364" i="6"/>
  <c r="AQ363" i="6"/>
  <c r="AQ362" i="6"/>
  <c r="AQ361" i="6"/>
  <c r="AQ360" i="6"/>
  <c r="AQ359" i="6"/>
  <c r="AQ358" i="6"/>
  <c r="AQ357" i="6"/>
  <c r="AQ356" i="6"/>
  <c r="AQ355" i="6"/>
  <c r="AQ354" i="6"/>
  <c r="AQ353" i="6"/>
  <c r="AQ352" i="6"/>
  <c r="AQ351" i="6"/>
  <c r="AQ350" i="6"/>
  <c r="AQ349" i="6"/>
  <c r="AQ348" i="6"/>
  <c r="AQ347" i="6"/>
  <c r="AQ346" i="6"/>
  <c r="AQ345" i="6"/>
  <c r="AQ344" i="6"/>
  <c r="AQ343" i="6"/>
  <c r="AQ342" i="6"/>
  <c r="AQ341" i="6"/>
  <c r="AQ340" i="6"/>
  <c r="AQ339" i="6"/>
  <c r="AQ338" i="6"/>
  <c r="AQ337" i="6"/>
  <c r="AQ336" i="6"/>
  <c r="AQ335" i="6"/>
  <c r="AQ334" i="6"/>
  <c r="AQ333" i="6"/>
  <c r="AQ332" i="6"/>
  <c r="AQ331" i="6"/>
  <c r="AQ330" i="6"/>
  <c r="AQ329" i="6"/>
  <c r="AQ328" i="6"/>
  <c r="AQ327" i="6"/>
  <c r="AQ326" i="6"/>
  <c r="AQ325" i="6"/>
  <c r="AQ324" i="6"/>
  <c r="AQ323" i="6"/>
  <c r="AQ322" i="6"/>
  <c r="AQ321" i="6"/>
  <c r="AQ320" i="6"/>
  <c r="AQ319" i="6"/>
  <c r="AQ318" i="6"/>
  <c r="AQ317" i="6"/>
  <c r="AQ316" i="6"/>
  <c r="AQ315" i="6"/>
  <c r="AQ314" i="6"/>
  <c r="AQ313" i="6"/>
  <c r="AQ312" i="6"/>
  <c r="AQ311" i="6"/>
  <c r="AQ310" i="6"/>
  <c r="AQ309" i="6"/>
  <c r="AQ308" i="6"/>
  <c r="AQ307" i="6"/>
  <c r="AQ306" i="6"/>
  <c r="AQ305" i="6"/>
  <c r="AQ304" i="6"/>
  <c r="AQ303" i="6"/>
  <c r="AQ302" i="6"/>
  <c r="AQ301" i="6"/>
  <c r="AQ300" i="6"/>
  <c r="AQ299" i="6"/>
  <c r="AQ298" i="6"/>
  <c r="AQ297" i="6"/>
  <c r="AQ296" i="6"/>
  <c r="AQ295" i="6"/>
  <c r="AQ294" i="6"/>
  <c r="AQ293" i="6"/>
  <c r="AQ292" i="6"/>
  <c r="AQ291" i="6"/>
  <c r="AQ290" i="6"/>
  <c r="AQ289" i="6"/>
  <c r="AQ288" i="6"/>
  <c r="AQ287" i="6"/>
  <c r="AQ286" i="6"/>
  <c r="AQ285" i="6"/>
  <c r="AQ284" i="6"/>
  <c r="AQ283" i="6"/>
  <c r="AQ282" i="6"/>
  <c r="AQ281" i="6"/>
  <c r="AQ280" i="6"/>
  <c r="AQ279" i="6"/>
  <c r="AQ278" i="6"/>
  <c r="AQ277" i="6"/>
  <c r="AQ276" i="6"/>
  <c r="AQ275" i="6"/>
  <c r="AQ274" i="6"/>
  <c r="AQ273" i="6"/>
  <c r="AQ272" i="6"/>
  <c r="AQ271" i="6"/>
  <c r="AQ270" i="6"/>
  <c r="AQ269" i="6"/>
  <c r="AQ268" i="6"/>
  <c r="AQ267" i="6"/>
  <c r="AQ266" i="6"/>
  <c r="AQ265" i="6"/>
  <c r="AQ264" i="6"/>
  <c r="AQ263" i="6"/>
  <c r="AQ262" i="6"/>
  <c r="AQ261" i="6"/>
  <c r="AQ260" i="6"/>
  <c r="AQ259" i="6"/>
  <c r="AQ258" i="6"/>
  <c r="AQ257" i="6"/>
  <c r="AQ256" i="6"/>
  <c r="AQ255" i="6"/>
  <c r="AQ254" i="6"/>
  <c r="AQ253" i="6"/>
  <c r="AQ252" i="6"/>
  <c r="AQ251" i="6"/>
  <c r="AQ250" i="6"/>
  <c r="AQ249" i="6"/>
  <c r="AQ248" i="6"/>
  <c r="AQ247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Q234" i="6"/>
  <c r="AQ233" i="6"/>
  <c r="AQ232" i="6"/>
  <c r="AQ231" i="6"/>
  <c r="AQ230" i="6"/>
  <c r="AQ229" i="6"/>
  <c r="AQ228" i="6"/>
  <c r="AQ227" i="6"/>
  <c r="AQ226" i="6"/>
  <c r="AQ225" i="6"/>
  <c r="AQ224" i="6"/>
  <c r="AQ223" i="6"/>
  <c r="AQ222" i="6"/>
  <c r="AQ221" i="6"/>
  <c r="AQ220" i="6"/>
  <c r="AQ219" i="6"/>
  <c r="AQ218" i="6"/>
  <c r="AQ217" i="6"/>
  <c r="AQ216" i="6"/>
  <c r="AQ215" i="6"/>
  <c r="AQ214" i="6"/>
  <c r="AQ213" i="6"/>
  <c r="AQ212" i="6"/>
  <c r="AQ211" i="6"/>
  <c r="AQ210" i="6"/>
  <c r="AQ209" i="6"/>
  <c r="AQ208" i="6"/>
  <c r="AQ207" i="6"/>
  <c r="AQ206" i="6"/>
  <c r="AQ205" i="6"/>
  <c r="AQ204" i="6"/>
  <c r="AQ203" i="6"/>
  <c r="AQ202" i="6"/>
  <c r="AQ201" i="6"/>
  <c r="AQ200" i="6"/>
  <c r="AQ199" i="6"/>
  <c r="AQ198" i="6"/>
  <c r="AQ197" i="6"/>
  <c r="AQ196" i="6"/>
  <c r="AQ195" i="6"/>
  <c r="AQ194" i="6"/>
  <c r="AQ193" i="6"/>
  <c r="AQ192" i="6"/>
  <c r="AQ191" i="6"/>
  <c r="AQ190" i="6"/>
  <c r="AQ189" i="6"/>
  <c r="AQ188" i="6"/>
  <c r="AQ187" i="6"/>
  <c r="AQ186" i="6"/>
  <c r="AQ185" i="6"/>
  <c r="AQ184" i="6"/>
  <c r="AQ183" i="6"/>
  <c r="AQ182" i="6"/>
  <c r="AQ181" i="6"/>
  <c r="AQ180" i="6"/>
  <c r="AQ179" i="6"/>
  <c r="AQ178" i="6"/>
  <c r="AQ177" i="6"/>
  <c r="AQ176" i="6"/>
  <c r="AQ175" i="6"/>
  <c r="AQ174" i="6"/>
  <c r="AQ173" i="6"/>
  <c r="AQ172" i="6"/>
  <c r="AQ171" i="6"/>
  <c r="AQ170" i="6"/>
  <c r="AQ169" i="6"/>
  <c r="AQ168" i="6"/>
  <c r="AQ167" i="6"/>
  <c r="AQ166" i="6"/>
  <c r="AQ165" i="6"/>
  <c r="AQ164" i="6"/>
  <c r="AQ163" i="6"/>
  <c r="AQ162" i="6"/>
  <c r="AQ161" i="6"/>
  <c r="AQ160" i="6"/>
  <c r="AQ159" i="6"/>
  <c r="AQ158" i="6"/>
  <c r="AQ157" i="6"/>
  <c r="AQ156" i="6"/>
  <c r="AQ155" i="6"/>
  <c r="AQ154" i="6"/>
  <c r="AQ153" i="6"/>
  <c r="AQ152" i="6"/>
  <c r="AQ151" i="6"/>
  <c r="AQ150" i="6"/>
  <c r="AQ149" i="6"/>
  <c r="AQ148" i="6"/>
  <c r="AQ147" i="6"/>
  <c r="AQ146" i="6"/>
  <c r="AQ145" i="6"/>
  <c r="AQ144" i="6"/>
  <c r="AQ143" i="6"/>
  <c r="AQ142" i="6"/>
  <c r="AQ141" i="6"/>
  <c r="AQ140" i="6"/>
  <c r="AQ139" i="6"/>
  <c r="AQ138" i="6"/>
  <c r="AQ137" i="6"/>
  <c r="AQ136" i="6"/>
  <c r="AQ135" i="6"/>
  <c r="AQ134" i="6"/>
  <c r="AQ133" i="6"/>
  <c r="AQ132" i="6"/>
  <c r="AQ131" i="6"/>
  <c r="AQ130" i="6"/>
  <c r="AQ129" i="6"/>
  <c r="AQ128" i="6"/>
  <c r="AQ127" i="6"/>
  <c r="AQ126" i="6"/>
  <c r="AQ125" i="6"/>
  <c r="AQ124" i="6"/>
  <c r="AQ123" i="6"/>
  <c r="AQ122" i="6"/>
  <c r="AQ121" i="6"/>
  <c r="AQ120" i="6"/>
  <c r="AQ119" i="6"/>
  <c r="AQ118" i="6"/>
  <c r="AQ117" i="6"/>
  <c r="AQ116" i="6"/>
  <c r="AQ115" i="6"/>
  <c r="AQ114" i="6"/>
  <c r="AQ113" i="6"/>
  <c r="AQ112" i="6"/>
  <c r="AQ111" i="6"/>
  <c r="AQ110" i="6"/>
  <c r="AQ109" i="6"/>
  <c r="AQ108" i="6"/>
  <c r="AQ107" i="6"/>
  <c r="AQ106" i="6"/>
  <c r="AQ105" i="6"/>
  <c r="AQ104" i="6"/>
  <c r="AQ103" i="6"/>
  <c r="AQ102" i="6"/>
  <c r="AQ101" i="6"/>
  <c r="AQ100" i="6"/>
  <c r="AQ99" i="6"/>
  <c r="AQ98" i="6"/>
  <c r="AQ97" i="6"/>
  <c r="AQ96" i="6"/>
  <c r="AQ95" i="6"/>
  <c r="AQ94" i="6"/>
  <c r="AQ93" i="6"/>
  <c r="AQ92" i="6"/>
  <c r="AQ91" i="6"/>
  <c r="AQ90" i="6"/>
  <c r="AQ89" i="6"/>
  <c r="AQ88" i="6"/>
  <c r="AQ87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Q68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41" i="6"/>
  <c r="AQ40" i="6"/>
  <c r="AQ39" i="6"/>
  <c r="AQ38" i="6"/>
  <c r="AQ37" i="6"/>
  <c r="AQ36" i="6"/>
  <c r="AQ35" i="6"/>
  <c r="AQ34" i="6"/>
  <c r="AQ33" i="6"/>
  <c r="AQ32" i="6"/>
  <c r="AQ31" i="6"/>
  <c r="AQ30" i="6"/>
  <c r="AQ29" i="6"/>
  <c r="AQ28" i="6"/>
  <c r="AQ27" i="6"/>
  <c r="AQ26" i="6"/>
  <c r="AQ25" i="6"/>
  <c r="AQ24" i="6"/>
  <c r="AQ23" i="6"/>
  <c r="AQ22" i="6"/>
  <c r="AQ21" i="6"/>
  <c r="AQ20" i="6"/>
  <c r="AQ19" i="6"/>
  <c r="AQ18" i="6"/>
  <c r="AQ17" i="6"/>
  <c r="AQ16" i="6"/>
  <c r="AQ15" i="6"/>
  <c r="AQ14" i="6"/>
  <c r="AQ13" i="6"/>
  <c r="AQ12" i="6"/>
  <c r="AQ11" i="6"/>
  <c r="AQ10" i="6"/>
  <c r="AQ9" i="6"/>
  <c r="AQ8" i="6"/>
  <c r="AQ7" i="6"/>
  <c r="AQ6" i="6"/>
  <c r="AQ5" i="6"/>
  <c r="AQ4" i="6"/>
  <c r="AQ3" i="6"/>
  <c r="AQ2" i="6"/>
  <c r="AS9" i="7" l="1"/>
  <c r="AQ9" i="7"/>
  <c r="AQ7" i="7"/>
  <c r="AQ14" i="7" s="1"/>
  <c r="AS7" i="7"/>
  <c r="AS14" i="7" s="1"/>
  <c r="AQ5" i="7"/>
  <c r="AS5" i="7"/>
  <c r="AQ3" i="7"/>
  <c r="AS3" i="7"/>
  <c r="AQ8" i="7"/>
  <c r="AS8" i="7"/>
  <c r="AQ6" i="7"/>
  <c r="AS6" i="7"/>
  <c r="AQ4" i="7"/>
  <c r="AS4" i="7"/>
  <c r="AO538" i="6"/>
  <c r="AO537" i="6"/>
  <c r="AO536" i="6"/>
  <c r="AO535" i="6"/>
  <c r="AO534" i="6"/>
  <c r="AO533" i="6"/>
  <c r="AO532" i="6"/>
  <c r="AO531" i="6"/>
  <c r="AO530" i="6"/>
  <c r="AO529" i="6"/>
  <c r="AO528" i="6"/>
  <c r="AO527" i="6"/>
  <c r="AO526" i="6"/>
  <c r="AO525" i="6"/>
  <c r="AO524" i="6"/>
  <c r="AO523" i="6"/>
  <c r="AO522" i="6"/>
  <c r="AO521" i="6"/>
  <c r="AO520" i="6"/>
  <c r="AO519" i="6"/>
  <c r="AO518" i="6"/>
  <c r="AO517" i="6"/>
  <c r="AO516" i="6"/>
  <c r="AO515" i="6"/>
  <c r="AO514" i="6"/>
  <c r="AO513" i="6"/>
  <c r="AO512" i="6"/>
  <c r="AO511" i="6"/>
  <c r="AO510" i="6"/>
  <c r="AO509" i="6"/>
  <c r="AO508" i="6"/>
  <c r="AO507" i="6"/>
  <c r="AO506" i="6"/>
  <c r="AO505" i="6"/>
  <c r="AO504" i="6"/>
  <c r="AO503" i="6"/>
  <c r="AO502" i="6"/>
  <c r="AO501" i="6"/>
  <c r="AO500" i="6"/>
  <c r="AO499" i="6"/>
  <c r="AO498" i="6"/>
  <c r="AO497" i="6"/>
  <c r="AO496" i="6"/>
  <c r="AO495" i="6"/>
  <c r="AO494" i="6"/>
  <c r="AO493" i="6"/>
  <c r="AO492" i="6"/>
  <c r="AO491" i="6"/>
  <c r="AO490" i="6"/>
  <c r="AO489" i="6"/>
  <c r="AO488" i="6"/>
  <c r="AO487" i="6"/>
  <c r="AO486" i="6"/>
  <c r="AO485" i="6"/>
  <c r="AO484" i="6"/>
  <c r="AO483" i="6"/>
  <c r="AO482" i="6"/>
  <c r="AO481" i="6"/>
  <c r="AO480" i="6"/>
  <c r="AO479" i="6"/>
  <c r="AO478" i="6"/>
  <c r="AO477" i="6"/>
  <c r="AO476" i="6"/>
  <c r="AO475" i="6"/>
  <c r="AO474" i="6"/>
  <c r="AO473" i="6"/>
  <c r="AO472" i="6"/>
  <c r="AO471" i="6"/>
  <c r="AO470" i="6"/>
  <c r="AO469" i="6"/>
  <c r="AO468" i="6"/>
  <c r="AO467" i="6"/>
  <c r="AO466" i="6"/>
  <c r="AO465" i="6"/>
  <c r="AO464" i="6"/>
  <c r="AO463" i="6"/>
  <c r="AO462" i="6"/>
  <c r="AO461" i="6"/>
  <c r="AO460" i="6"/>
  <c r="AO459" i="6"/>
  <c r="AO458" i="6"/>
  <c r="AO457" i="6"/>
  <c r="AO456" i="6"/>
  <c r="AO455" i="6"/>
  <c r="AO454" i="6"/>
  <c r="AO453" i="6"/>
  <c r="AO452" i="6"/>
  <c r="AO451" i="6"/>
  <c r="AO450" i="6"/>
  <c r="AO449" i="6"/>
  <c r="AO448" i="6"/>
  <c r="AO447" i="6"/>
  <c r="AO446" i="6"/>
  <c r="AO445" i="6"/>
  <c r="AO444" i="6"/>
  <c r="AO443" i="6"/>
  <c r="AO442" i="6"/>
  <c r="AO441" i="6"/>
  <c r="AO440" i="6"/>
  <c r="AO439" i="6"/>
  <c r="AO438" i="6"/>
  <c r="AO437" i="6"/>
  <c r="AO436" i="6"/>
  <c r="AO435" i="6"/>
  <c r="AO434" i="6"/>
  <c r="AO433" i="6"/>
  <c r="AO432" i="6"/>
  <c r="AO431" i="6"/>
  <c r="AO430" i="6"/>
  <c r="AO429" i="6"/>
  <c r="AO428" i="6"/>
  <c r="AO427" i="6"/>
  <c r="AO426" i="6"/>
  <c r="AO425" i="6"/>
  <c r="AO424" i="6"/>
  <c r="AO423" i="6"/>
  <c r="AO422" i="6"/>
  <c r="AO421" i="6"/>
  <c r="AO420" i="6"/>
  <c r="AO419" i="6"/>
  <c r="AO418" i="6"/>
  <c r="AO417" i="6"/>
  <c r="AO416" i="6"/>
  <c r="AO415" i="6"/>
  <c r="AO414" i="6"/>
  <c r="AO413" i="6"/>
  <c r="AO412" i="6"/>
  <c r="AO411" i="6"/>
  <c r="AO410" i="6"/>
  <c r="AO409" i="6"/>
  <c r="AO408" i="6"/>
  <c r="AO407" i="6"/>
  <c r="AO406" i="6"/>
  <c r="AO405" i="6"/>
  <c r="AO404" i="6"/>
  <c r="AO403" i="6"/>
  <c r="AO402" i="6"/>
  <c r="AO401" i="6"/>
  <c r="AO400" i="6"/>
  <c r="AO399" i="6"/>
  <c r="AO398" i="6"/>
  <c r="AO397" i="6"/>
  <c r="AO396" i="6"/>
  <c r="AO395" i="6"/>
  <c r="AO394" i="6"/>
  <c r="AO393" i="6"/>
  <c r="AO392" i="6"/>
  <c r="AO391" i="6"/>
  <c r="AO390" i="6"/>
  <c r="AO389" i="6"/>
  <c r="AO388" i="6"/>
  <c r="AO387" i="6"/>
  <c r="AO386" i="6"/>
  <c r="AO385" i="6"/>
  <c r="AO384" i="6"/>
  <c r="AO383" i="6"/>
  <c r="AO382" i="6"/>
  <c r="AO381" i="6"/>
  <c r="AO380" i="6"/>
  <c r="AO379" i="6"/>
  <c r="AO378" i="6"/>
  <c r="AO377" i="6"/>
  <c r="AO376" i="6"/>
  <c r="AO375" i="6"/>
  <c r="AO374" i="6"/>
  <c r="AO373" i="6"/>
  <c r="AO372" i="6"/>
  <c r="AO371" i="6"/>
  <c r="AO370" i="6"/>
  <c r="AO369" i="6"/>
  <c r="AO368" i="6"/>
  <c r="AO367" i="6"/>
  <c r="AO366" i="6"/>
  <c r="AO365" i="6"/>
  <c r="AO364" i="6"/>
  <c r="AO363" i="6"/>
  <c r="AO362" i="6"/>
  <c r="AO361" i="6"/>
  <c r="AO360" i="6"/>
  <c r="AO359" i="6"/>
  <c r="AO358" i="6"/>
  <c r="AO357" i="6"/>
  <c r="AO356" i="6"/>
  <c r="AO355" i="6"/>
  <c r="AO354" i="6"/>
  <c r="AO353" i="6"/>
  <c r="AO352" i="6"/>
  <c r="AO351" i="6"/>
  <c r="AO350" i="6"/>
  <c r="AO349" i="6"/>
  <c r="AO348" i="6"/>
  <c r="AO347" i="6"/>
  <c r="AO346" i="6"/>
  <c r="AO345" i="6"/>
  <c r="AO344" i="6"/>
  <c r="AO343" i="6"/>
  <c r="AO342" i="6"/>
  <c r="AO341" i="6"/>
  <c r="AO340" i="6"/>
  <c r="AO339" i="6"/>
  <c r="AO338" i="6"/>
  <c r="AO337" i="6"/>
  <c r="AO336" i="6"/>
  <c r="AO335" i="6"/>
  <c r="AO334" i="6"/>
  <c r="AO333" i="6"/>
  <c r="AO332" i="6"/>
  <c r="AO331" i="6"/>
  <c r="AO330" i="6"/>
  <c r="AO329" i="6"/>
  <c r="AO328" i="6"/>
  <c r="AO327" i="6"/>
  <c r="AO326" i="6"/>
  <c r="AO325" i="6"/>
  <c r="AO324" i="6"/>
  <c r="AO323" i="6"/>
  <c r="AO322" i="6"/>
  <c r="AO321" i="6"/>
  <c r="AO320" i="6"/>
  <c r="AO319" i="6"/>
  <c r="AO318" i="6"/>
  <c r="AO317" i="6"/>
  <c r="AO316" i="6"/>
  <c r="AO315" i="6"/>
  <c r="AO314" i="6"/>
  <c r="AO313" i="6"/>
  <c r="AO312" i="6"/>
  <c r="AO311" i="6"/>
  <c r="AO310" i="6"/>
  <c r="AO309" i="6"/>
  <c r="AO308" i="6"/>
  <c r="AO307" i="6"/>
  <c r="AO306" i="6"/>
  <c r="AO305" i="6"/>
  <c r="AO304" i="6"/>
  <c r="AO303" i="6"/>
  <c r="AO302" i="6"/>
  <c r="AO301" i="6"/>
  <c r="AO300" i="6"/>
  <c r="AO299" i="6"/>
  <c r="AO298" i="6"/>
  <c r="AO297" i="6"/>
  <c r="AO296" i="6"/>
  <c r="AO295" i="6"/>
  <c r="AO294" i="6"/>
  <c r="AO293" i="6"/>
  <c r="AO292" i="6"/>
  <c r="AO291" i="6"/>
  <c r="AO290" i="6"/>
  <c r="AO289" i="6"/>
  <c r="AO288" i="6"/>
  <c r="AO287" i="6"/>
  <c r="AO286" i="6"/>
  <c r="AO285" i="6"/>
  <c r="AO284" i="6"/>
  <c r="AO283" i="6"/>
  <c r="AO282" i="6"/>
  <c r="AO281" i="6"/>
  <c r="AO280" i="6"/>
  <c r="AO279" i="6"/>
  <c r="AO278" i="6"/>
  <c r="AO277" i="6"/>
  <c r="AO276" i="6"/>
  <c r="AO275" i="6"/>
  <c r="AO274" i="6"/>
  <c r="AO273" i="6"/>
  <c r="AO272" i="6"/>
  <c r="AO271" i="6"/>
  <c r="AO270" i="6"/>
  <c r="AO269" i="6"/>
  <c r="AO268" i="6"/>
  <c r="AO267" i="6"/>
  <c r="AO266" i="6"/>
  <c r="AO265" i="6"/>
  <c r="AO264" i="6"/>
  <c r="AO263" i="6"/>
  <c r="AO262" i="6"/>
  <c r="AO261" i="6"/>
  <c r="AO260" i="6"/>
  <c r="AO259" i="6"/>
  <c r="AO258" i="6"/>
  <c r="AO257" i="6"/>
  <c r="AO256" i="6"/>
  <c r="AO255" i="6"/>
  <c r="AO254" i="6"/>
  <c r="AO253" i="6"/>
  <c r="AO252" i="6"/>
  <c r="AO251" i="6"/>
  <c r="AO250" i="6"/>
  <c r="AO249" i="6"/>
  <c r="AO248" i="6"/>
  <c r="AO247" i="6"/>
  <c r="AO246" i="6"/>
  <c r="AO245" i="6"/>
  <c r="AO244" i="6"/>
  <c r="AO243" i="6"/>
  <c r="AO242" i="6"/>
  <c r="AO241" i="6"/>
  <c r="AO240" i="6"/>
  <c r="AO239" i="6"/>
  <c r="AO238" i="6"/>
  <c r="AO237" i="6"/>
  <c r="AO236" i="6"/>
  <c r="AO235" i="6"/>
  <c r="AO234" i="6"/>
  <c r="AO233" i="6"/>
  <c r="AO232" i="6"/>
  <c r="AO231" i="6"/>
  <c r="AO230" i="6"/>
  <c r="AO229" i="6"/>
  <c r="AO228" i="6"/>
  <c r="AO227" i="6"/>
  <c r="AO226" i="6"/>
  <c r="AO225" i="6"/>
  <c r="AO224" i="6"/>
  <c r="AO223" i="6"/>
  <c r="AO222" i="6"/>
  <c r="AO221" i="6"/>
  <c r="AO220" i="6"/>
  <c r="AO219" i="6"/>
  <c r="AO218" i="6"/>
  <c r="AO217" i="6"/>
  <c r="AO216" i="6"/>
  <c r="AO215" i="6"/>
  <c r="AO214" i="6"/>
  <c r="AO213" i="6"/>
  <c r="AO212" i="6"/>
  <c r="AO211" i="6"/>
  <c r="AO210" i="6"/>
  <c r="AO209" i="6"/>
  <c r="AO208" i="6"/>
  <c r="AO207" i="6"/>
  <c r="AO206" i="6"/>
  <c r="AO205" i="6"/>
  <c r="AO204" i="6"/>
  <c r="AO203" i="6"/>
  <c r="AO202" i="6"/>
  <c r="AO201" i="6"/>
  <c r="AO200" i="6"/>
  <c r="AO199" i="6"/>
  <c r="AO198" i="6"/>
  <c r="AO197" i="6"/>
  <c r="AO196" i="6"/>
  <c r="AO195" i="6"/>
  <c r="AO194" i="6"/>
  <c r="AO193" i="6"/>
  <c r="AO192" i="6"/>
  <c r="AO191" i="6"/>
  <c r="AO190" i="6"/>
  <c r="AO189" i="6"/>
  <c r="AO188" i="6"/>
  <c r="AO187" i="6"/>
  <c r="AO186" i="6"/>
  <c r="AO185" i="6"/>
  <c r="AO184" i="6"/>
  <c r="AO183" i="6"/>
  <c r="AO182" i="6"/>
  <c r="AO181" i="6"/>
  <c r="AO180" i="6"/>
  <c r="AO179" i="6"/>
  <c r="AO178" i="6"/>
  <c r="AO177" i="6"/>
  <c r="AO176" i="6"/>
  <c r="AO175" i="6"/>
  <c r="AO174" i="6"/>
  <c r="AO173" i="6"/>
  <c r="AO172" i="6"/>
  <c r="AO171" i="6"/>
  <c r="AO170" i="6"/>
  <c r="AO169" i="6"/>
  <c r="AO168" i="6"/>
  <c r="AO167" i="6"/>
  <c r="AO166" i="6"/>
  <c r="AO165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50" i="6"/>
  <c r="AO149" i="6"/>
  <c r="AO148" i="6"/>
  <c r="AO147" i="6"/>
  <c r="AO146" i="6"/>
  <c r="AO145" i="6"/>
  <c r="AO144" i="6"/>
  <c r="AO143" i="6"/>
  <c r="AO142" i="6"/>
  <c r="AO141" i="6"/>
  <c r="AO140" i="6"/>
  <c r="AO139" i="6"/>
  <c r="AO138" i="6"/>
  <c r="AO137" i="6"/>
  <c r="AO136" i="6"/>
  <c r="AO135" i="6"/>
  <c r="AO134" i="6"/>
  <c r="AO133" i="6"/>
  <c r="AO132" i="6"/>
  <c r="AO131" i="6"/>
  <c r="AO130" i="6"/>
  <c r="AO129" i="6"/>
  <c r="AO128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113" i="6"/>
  <c r="AO112" i="6"/>
  <c r="AO111" i="6"/>
  <c r="AO110" i="6"/>
  <c r="AO109" i="6"/>
  <c r="AO108" i="6"/>
  <c r="AO107" i="6"/>
  <c r="AO106" i="6"/>
  <c r="AO105" i="6"/>
  <c r="AO104" i="6"/>
  <c r="AO103" i="6"/>
  <c r="AO102" i="6"/>
  <c r="AO101" i="6"/>
  <c r="AO100" i="6"/>
  <c r="AO99" i="6"/>
  <c r="AO98" i="6"/>
  <c r="AO97" i="6"/>
  <c r="AO96" i="6"/>
  <c r="AO95" i="6"/>
  <c r="AO94" i="6"/>
  <c r="AO93" i="6"/>
  <c r="AO92" i="6"/>
  <c r="AO91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76" i="6"/>
  <c r="AO75" i="6"/>
  <c r="AO74" i="6"/>
  <c r="AO73" i="6"/>
  <c r="AO72" i="6"/>
  <c r="AO71" i="6"/>
  <c r="AO70" i="6"/>
  <c r="AO69" i="6"/>
  <c r="AO68" i="6"/>
  <c r="AO67" i="6"/>
  <c r="AO66" i="6"/>
  <c r="AO65" i="6"/>
  <c r="AO64" i="6"/>
  <c r="AO63" i="6"/>
  <c r="AO62" i="6"/>
  <c r="AO61" i="6"/>
  <c r="AO60" i="6"/>
  <c r="AO59" i="6"/>
  <c r="AO58" i="6"/>
  <c r="AO57" i="6"/>
  <c r="AO56" i="6"/>
  <c r="AO55" i="6"/>
  <c r="AO54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40" i="6"/>
  <c r="AO39" i="6"/>
  <c r="AO38" i="6"/>
  <c r="AO37" i="6"/>
  <c r="AO36" i="6"/>
  <c r="AO35" i="6"/>
  <c r="AO34" i="6"/>
  <c r="AO33" i="6"/>
  <c r="AO32" i="6"/>
  <c r="AO31" i="6"/>
  <c r="AO30" i="6"/>
  <c r="AO29" i="6"/>
  <c r="AO28" i="6"/>
  <c r="AO27" i="6"/>
  <c r="AO26" i="6"/>
  <c r="AO25" i="6"/>
  <c r="AO24" i="6"/>
  <c r="AO23" i="6"/>
  <c r="AO22" i="6"/>
  <c r="AO21" i="6"/>
  <c r="AO20" i="6"/>
  <c r="AO19" i="6"/>
  <c r="AO18" i="6"/>
  <c r="AO17" i="6"/>
  <c r="AO16" i="6"/>
  <c r="AO15" i="6"/>
  <c r="AO14" i="6"/>
  <c r="AO13" i="6"/>
  <c r="AO12" i="6"/>
  <c r="AO11" i="6"/>
  <c r="AO10" i="6"/>
  <c r="AO9" i="6"/>
  <c r="AO8" i="6"/>
  <c r="AO7" i="6"/>
  <c r="AO6" i="6"/>
  <c r="AO5" i="6"/>
  <c r="AO4" i="6"/>
  <c r="AO3" i="6"/>
  <c r="AO2" i="6"/>
  <c r="AM538" i="6"/>
  <c r="AK538" i="6"/>
  <c r="AM537" i="6"/>
  <c r="AK537" i="6"/>
  <c r="AM536" i="6"/>
  <c r="AK536" i="6"/>
  <c r="AM535" i="6"/>
  <c r="AK535" i="6"/>
  <c r="AM534" i="6"/>
  <c r="AK534" i="6"/>
  <c r="AM533" i="6"/>
  <c r="AK533" i="6"/>
  <c r="AM532" i="6"/>
  <c r="AK532" i="6"/>
  <c r="AM531" i="6"/>
  <c r="AK531" i="6"/>
  <c r="AM530" i="6"/>
  <c r="AK530" i="6"/>
  <c r="AM529" i="6"/>
  <c r="AK529" i="6"/>
  <c r="AM528" i="6"/>
  <c r="AK528" i="6"/>
  <c r="AM527" i="6"/>
  <c r="AK527" i="6"/>
  <c r="AM526" i="6"/>
  <c r="AK526" i="6"/>
  <c r="AM525" i="6"/>
  <c r="AK525" i="6"/>
  <c r="AM524" i="6"/>
  <c r="AK524" i="6"/>
  <c r="AM523" i="6"/>
  <c r="AK523" i="6"/>
  <c r="AM522" i="6"/>
  <c r="AK522" i="6"/>
  <c r="AM521" i="6"/>
  <c r="AK521" i="6"/>
  <c r="AM520" i="6"/>
  <c r="AK520" i="6"/>
  <c r="AM519" i="6"/>
  <c r="AK519" i="6"/>
  <c r="AM518" i="6"/>
  <c r="AK518" i="6"/>
  <c r="AM517" i="6"/>
  <c r="AK517" i="6"/>
  <c r="AM516" i="6"/>
  <c r="AK516" i="6"/>
  <c r="AM515" i="6"/>
  <c r="AK515" i="6"/>
  <c r="AM514" i="6"/>
  <c r="AK514" i="6"/>
  <c r="AM513" i="6"/>
  <c r="AK513" i="6"/>
  <c r="AM512" i="6"/>
  <c r="AK512" i="6"/>
  <c r="AM511" i="6"/>
  <c r="AK511" i="6"/>
  <c r="AM510" i="6"/>
  <c r="AK510" i="6"/>
  <c r="AM509" i="6"/>
  <c r="AK509" i="6"/>
  <c r="AM508" i="6"/>
  <c r="AK508" i="6"/>
  <c r="AM507" i="6"/>
  <c r="AK507" i="6"/>
  <c r="AM506" i="6"/>
  <c r="AK506" i="6"/>
  <c r="AM505" i="6"/>
  <c r="AK505" i="6"/>
  <c r="AM504" i="6"/>
  <c r="AK504" i="6"/>
  <c r="AM503" i="6"/>
  <c r="AK503" i="6"/>
  <c r="AM502" i="6"/>
  <c r="AK502" i="6"/>
  <c r="AM501" i="6"/>
  <c r="AK501" i="6"/>
  <c r="AM500" i="6"/>
  <c r="AK500" i="6"/>
  <c r="AM499" i="6"/>
  <c r="AK499" i="6"/>
  <c r="AM498" i="6"/>
  <c r="AK498" i="6"/>
  <c r="AM497" i="6"/>
  <c r="AK497" i="6"/>
  <c r="AM496" i="6"/>
  <c r="AK496" i="6"/>
  <c r="AM495" i="6"/>
  <c r="AK495" i="6"/>
  <c r="AM494" i="6"/>
  <c r="AK494" i="6"/>
  <c r="AM493" i="6"/>
  <c r="AK493" i="6"/>
  <c r="AM492" i="6"/>
  <c r="AK492" i="6"/>
  <c r="AM491" i="6"/>
  <c r="AK491" i="6"/>
  <c r="AM490" i="6"/>
  <c r="AK490" i="6"/>
  <c r="AM489" i="6"/>
  <c r="AK489" i="6"/>
  <c r="AM488" i="6"/>
  <c r="AK488" i="6"/>
  <c r="AM487" i="6"/>
  <c r="AK487" i="6"/>
  <c r="AM486" i="6"/>
  <c r="AK486" i="6"/>
  <c r="AM485" i="6"/>
  <c r="AK485" i="6"/>
  <c r="AM484" i="6"/>
  <c r="AK484" i="6"/>
  <c r="AM483" i="6"/>
  <c r="AK483" i="6"/>
  <c r="AM482" i="6"/>
  <c r="AK482" i="6"/>
  <c r="AM481" i="6"/>
  <c r="AK481" i="6"/>
  <c r="AM480" i="6"/>
  <c r="AK480" i="6"/>
  <c r="AM479" i="6"/>
  <c r="AK479" i="6"/>
  <c r="AM478" i="6"/>
  <c r="AK478" i="6"/>
  <c r="AM477" i="6"/>
  <c r="AK477" i="6"/>
  <c r="AM476" i="6"/>
  <c r="AK476" i="6"/>
  <c r="AM475" i="6"/>
  <c r="AK475" i="6"/>
  <c r="AM474" i="6"/>
  <c r="AK474" i="6"/>
  <c r="AM473" i="6"/>
  <c r="AK473" i="6"/>
  <c r="AM472" i="6"/>
  <c r="AK472" i="6"/>
  <c r="AM471" i="6"/>
  <c r="AK471" i="6"/>
  <c r="AM470" i="6"/>
  <c r="AK470" i="6"/>
  <c r="AM469" i="6"/>
  <c r="AK469" i="6"/>
  <c r="AM468" i="6"/>
  <c r="AK468" i="6"/>
  <c r="AM467" i="6"/>
  <c r="AK467" i="6"/>
  <c r="AM466" i="6"/>
  <c r="AK466" i="6"/>
  <c r="AM465" i="6"/>
  <c r="AK465" i="6"/>
  <c r="AM464" i="6"/>
  <c r="AK464" i="6"/>
  <c r="AM463" i="6"/>
  <c r="AK463" i="6"/>
  <c r="AM462" i="6"/>
  <c r="AK462" i="6"/>
  <c r="AM461" i="6"/>
  <c r="AK461" i="6"/>
  <c r="AM460" i="6"/>
  <c r="AK460" i="6"/>
  <c r="AM459" i="6"/>
  <c r="AK459" i="6"/>
  <c r="AM458" i="6"/>
  <c r="AK458" i="6"/>
  <c r="AM457" i="6"/>
  <c r="AK457" i="6"/>
  <c r="AM456" i="6"/>
  <c r="AK456" i="6"/>
  <c r="AM455" i="6"/>
  <c r="AK455" i="6"/>
  <c r="AM454" i="6"/>
  <c r="AK454" i="6"/>
  <c r="AM453" i="6"/>
  <c r="AK453" i="6"/>
  <c r="AM452" i="6"/>
  <c r="AK452" i="6"/>
  <c r="AM451" i="6"/>
  <c r="AK451" i="6"/>
  <c r="AM450" i="6"/>
  <c r="AK450" i="6"/>
  <c r="AM449" i="6"/>
  <c r="AK449" i="6"/>
  <c r="AM448" i="6"/>
  <c r="AK448" i="6"/>
  <c r="AM447" i="6"/>
  <c r="AK447" i="6"/>
  <c r="AM446" i="6"/>
  <c r="AK446" i="6"/>
  <c r="AM445" i="6"/>
  <c r="AK445" i="6"/>
  <c r="AM444" i="6"/>
  <c r="AK444" i="6"/>
  <c r="AM443" i="6"/>
  <c r="AK443" i="6"/>
  <c r="AM442" i="6"/>
  <c r="AK442" i="6"/>
  <c r="AM441" i="6"/>
  <c r="AK441" i="6"/>
  <c r="AM440" i="6"/>
  <c r="AK440" i="6"/>
  <c r="AM439" i="6"/>
  <c r="AK439" i="6"/>
  <c r="AM438" i="6"/>
  <c r="AK438" i="6"/>
  <c r="AM437" i="6"/>
  <c r="AK437" i="6"/>
  <c r="AM436" i="6"/>
  <c r="AK436" i="6"/>
  <c r="AM435" i="6"/>
  <c r="AK435" i="6"/>
  <c r="AM434" i="6"/>
  <c r="AK434" i="6"/>
  <c r="AM433" i="6"/>
  <c r="AK433" i="6"/>
  <c r="AM432" i="6"/>
  <c r="AK432" i="6"/>
  <c r="AM431" i="6"/>
  <c r="AK431" i="6"/>
  <c r="AM430" i="6"/>
  <c r="AK430" i="6"/>
  <c r="AM429" i="6"/>
  <c r="AK429" i="6"/>
  <c r="AM428" i="6"/>
  <c r="AK428" i="6"/>
  <c r="AM427" i="6"/>
  <c r="AK427" i="6"/>
  <c r="AM426" i="6"/>
  <c r="AK426" i="6"/>
  <c r="AM425" i="6"/>
  <c r="AK425" i="6"/>
  <c r="AM424" i="6"/>
  <c r="AK424" i="6"/>
  <c r="AM423" i="6"/>
  <c r="AK423" i="6"/>
  <c r="AM422" i="6"/>
  <c r="AK422" i="6"/>
  <c r="AM421" i="6"/>
  <c r="AK421" i="6"/>
  <c r="AM420" i="6"/>
  <c r="AK420" i="6"/>
  <c r="AM419" i="6"/>
  <c r="AK419" i="6"/>
  <c r="AM418" i="6"/>
  <c r="AK418" i="6"/>
  <c r="AM417" i="6"/>
  <c r="AK417" i="6"/>
  <c r="AM416" i="6"/>
  <c r="AK416" i="6"/>
  <c r="AM415" i="6"/>
  <c r="AK415" i="6"/>
  <c r="AM414" i="6"/>
  <c r="AK414" i="6"/>
  <c r="AM413" i="6"/>
  <c r="AK413" i="6"/>
  <c r="AM412" i="6"/>
  <c r="AK412" i="6"/>
  <c r="AM411" i="6"/>
  <c r="AK411" i="6"/>
  <c r="AM410" i="6"/>
  <c r="AK410" i="6"/>
  <c r="AM409" i="6"/>
  <c r="AK409" i="6"/>
  <c r="AM408" i="6"/>
  <c r="AK408" i="6"/>
  <c r="AM407" i="6"/>
  <c r="AK407" i="6"/>
  <c r="AM406" i="6"/>
  <c r="AK406" i="6"/>
  <c r="AM405" i="6"/>
  <c r="AK405" i="6"/>
  <c r="AM404" i="6"/>
  <c r="AK404" i="6"/>
  <c r="AM403" i="6"/>
  <c r="AK403" i="6"/>
  <c r="AM402" i="6"/>
  <c r="AK402" i="6"/>
  <c r="AM401" i="6"/>
  <c r="AK401" i="6"/>
  <c r="AM400" i="6"/>
  <c r="AK400" i="6"/>
  <c r="AM399" i="6"/>
  <c r="AK399" i="6"/>
  <c r="AM398" i="6"/>
  <c r="AK398" i="6"/>
  <c r="AM397" i="6"/>
  <c r="AK397" i="6"/>
  <c r="AM396" i="6"/>
  <c r="AK396" i="6"/>
  <c r="AM395" i="6"/>
  <c r="AK395" i="6"/>
  <c r="AM394" i="6"/>
  <c r="AK394" i="6"/>
  <c r="AM393" i="6"/>
  <c r="AK393" i="6"/>
  <c r="AM392" i="6"/>
  <c r="AK392" i="6"/>
  <c r="AM391" i="6"/>
  <c r="AK391" i="6"/>
  <c r="AM390" i="6"/>
  <c r="AK390" i="6"/>
  <c r="AM389" i="6"/>
  <c r="AK389" i="6"/>
  <c r="AM388" i="6"/>
  <c r="AK388" i="6"/>
  <c r="AM387" i="6"/>
  <c r="AK387" i="6"/>
  <c r="AM386" i="6"/>
  <c r="AK386" i="6"/>
  <c r="AM385" i="6"/>
  <c r="AK385" i="6"/>
  <c r="AM384" i="6"/>
  <c r="AK384" i="6"/>
  <c r="AM383" i="6"/>
  <c r="AK383" i="6"/>
  <c r="AM382" i="6"/>
  <c r="AK382" i="6"/>
  <c r="AM381" i="6"/>
  <c r="AK381" i="6"/>
  <c r="AM380" i="6"/>
  <c r="AK380" i="6"/>
  <c r="AM379" i="6"/>
  <c r="AK379" i="6"/>
  <c r="AM378" i="6"/>
  <c r="AK378" i="6"/>
  <c r="AM377" i="6"/>
  <c r="AK377" i="6"/>
  <c r="AM376" i="6"/>
  <c r="AK376" i="6"/>
  <c r="AM375" i="6"/>
  <c r="AK375" i="6"/>
  <c r="AM374" i="6"/>
  <c r="AK374" i="6"/>
  <c r="AM373" i="6"/>
  <c r="AK373" i="6"/>
  <c r="AM372" i="6"/>
  <c r="AK372" i="6"/>
  <c r="AM371" i="6"/>
  <c r="AK371" i="6"/>
  <c r="AM370" i="6"/>
  <c r="AK370" i="6"/>
  <c r="AM369" i="6"/>
  <c r="AK369" i="6"/>
  <c r="AM368" i="6"/>
  <c r="AK368" i="6"/>
  <c r="AM367" i="6"/>
  <c r="AK367" i="6"/>
  <c r="AM366" i="6"/>
  <c r="AK366" i="6"/>
  <c r="AM365" i="6"/>
  <c r="AK365" i="6"/>
  <c r="AM364" i="6"/>
  <c r="AK364" i="6"/>
  <c r="AM363" i="6"/>
  <c r="AK363" i="6"/>
  <c r="AM362" i="6"/>
  <c r="AK362" i="6"/>
  <c r="AM361" i="6"/>
  <c r="AK361" i="6"/>
  <c r="AM360" i="6"/>
  <c r="AK360" i="6"/>
  <c r="AM359" i="6"/>
  <c r="AK359" i="6"/>
  <c r="AM358" i="6"/>
  <c r="AK358" i="6"/>
  <c r="AM357" i="6"/>
  <c r="AK357" i="6"/>
  <c r="AM356" i="6"/>
  <c r="AK356" i="6"/>
  <c r="AM355" i="6"/>
  <c r="AK355" i="6"/>
  <c r="AM354" i="6"/>
  <c r="AK354" i="6"/>
  <c r="AM353" i="6"/>
  <c r="AK353" i="6"/>
  <c r="AM352" i="6"/>
  <c r="AK352" i="6"/>
  <c r="AM351" i="6"/>
  <c r="AK351" i="6"/>
  <c r="AM350" i="6"/>
  <c r="AK350" i="6"/>
  <c r="AM349" i="6"/>
  <c r="AK349" i="6"/>
  <c r="AM348" i="6"/>
  <c r="AK348" i="6"/>
  <c r="AM347" i="6"/>
  <c r="AK347" i="6"/>
  <c r="AM346" i="6"/>
  <c r="AK346" i="6"/>
  <c r="AM345" i="6"/>
  <c r="AK345" i="6"/>
  <c r="AM344" i="6"/>
  <c r="AK344" i="6"/>
  <c r="AM343" i="6"/>
  <c r="AK343" i="6"/>
  <c r="AM342" i="6"/>
  <c r="AK342" i="6"/>
  <c r="AM341" i="6"/>
  <c r="AK341" i="6"/>
  <c r="AM340" i="6"/>
  <c r="AK340" i="6"/>
  <c r="AM339" i="6"/>
  <c r="AK339" i="6"/>
  <c r="AM338" i="6"/>
  <c r="AK338" i="6"/>
  <c r="AM337" i="6"/>
  <c r="AK337" i="6"/>
  <c r="AM336" i="6"/>
  <c r="AK336" i="6"/>
  <c r="AM335" i="6"/>
  <c r="AK335" i="6"/>
  <c r="AM334" i="6"/>
  <c r="AK334" i="6"/>
  <c r="AM333" i="6"/>
  <c r="AK333" i="6"/>
  <c r="AM332" i="6"/>
  <c r="AK332" i="6"/>
  <c r="AM331" i="6"/>
  <c r="AK331" i="6"/>
  <c r="AM330" i="6"/>
  <c r="AK330" i="6"/>
  <c r="AM329" i="6"/>
  <c r="AK329" i="6"/>
  <c r="AM328" i="6"/>
  <c r="AK328" i="6"/>
  <c r="AM327" i="6"/>
  <c r="AK327" i="6"/>
  <c r="AM326" i="6"/>
  <c r="AK326" i="6"/>
  <c r="AM325" i="6"/>
  <c r="AK325" i="6"/>
  <c r="AM324" i="6"/>
  <c r="AK324" i="6"/>
  <c r="AM323" i="6"/>
  <c r="AK323" i="6"/>
  <c r="AM322" i="6"/>
  <c r="AK322" i="6"/>
  <c r="AM321" i="6"/>
  <c r="AK321" i="6"/>
  <c r="AM320" i="6"/>
  <c r="AK320" i="6"/>
  <c r="AM319" i="6"/>
  <c r="AK319" i="6"/>
  <c r="AM318" i="6"/>
  <c r="AK318" i="6"/>
  <c r="AM317" i="6"/>
  <c r="AK317" i="6"/>
  <c r="AM316" i="6"/>
  <c r="AK316" i="6"/>
  <c r="AM315" i="6"/>
  <c r="AK315" i="6"/>
  <c r="AM314" i="6"/>
  <c r="AK314" i="6"/>
  <c r="AM313" i="6"/>
  <c r="AK313" i="6"/>
  <c r="AM312" i="6"/>
  <c r="AK312" i="6"/>
  <c r="AM311" i="6"/>
  <c r="AK311" i="6"/>
  <c r="AM310" i="6"/>
  <c r="AK310" i="6"/>
  <c r="AM309" i="6"/>
  <c r="AK309" i="6"/>
  <c r="AM308" i="6"/>
  <c r="AK308" i="6"/>
  <c r="AM307" i="6"/>
  <c r="AK307" i="6"/>
  <c r="AM306" i="6"/>
  <c r="AK306" i="6"/>
  <c r="AM305" i="6"/>
  <c r="AK305" i="6"/>
  <c r="AM304" i="6"/>
  <c r="AK304" i="6"/>
  <c r="AM303" i="6"/>
  <c r="AK303" i="6"/>
  <c r="AM302" i="6"/>
  <c r="AK302" i="6"/>
  <c r="AM301" i="6"/>
  <c r="AK301" i="6"/>
  <c r="AM300" i="6"/>
  <c r="AK300" i="6"/>
  <c r="AM299" i="6"/>
  <c r="AK299" i="6"/>
  <c r="AM298" i="6"/>
  <c r="AK298" i="6"/>
  <c r="AM297" i="6"/>
  <c r="AK297" i="6"/>
  <c r="AM296" i="6"/>
  <c r="AK296" i="6"/>
  <c r="AM295" i="6"/>
  <c r="AK295" i="6"/>
  <c r="AM294" i="6"/>
  <c r="AK294" i="6"/>
  <c r="AM293" i="6"/>
  <c r="AK293" i="6"/>
  <c r="AM292" i="6"/>
  <c r="AK292" i="6"/>
  <c r="AM291" i="6"/>
  <c r="AK291" i="6"/>
  <c r="AM290" i="6"/>
  <c r="AK290" i="6"/>
  <c r="AM289" i="6"/>
  <c r="AK289" i="6"/>
  <c r="AM288" i="6"/>
  <c r="AK288" i="6"/>
  <c r="AM287" i="6"/>
  <c r="AK287" i="6"/>
  <c r="AM286" i="6"/>
  <c r="AK286" i="6"/>
  <c r="AM285" i="6"/>
  <c r="AK285" i="6"/>
  <c r="AM284" i="6"/>
  <c r="AK284" i="6"/>
  <c r="AM283" i="6"/>
  <c r="AK283" i="6"/>
  <c r="AM282" i="6"/>
  <c r="AK282" i="6"/>
  <c r="AM281" i="6"/>
  <c r="AK281" i="6"/>
  <c r="AM280" i="6"/>
  <c r="AK280" i="6"/>
  <c r="AM279" i="6"/>
  <c r="AK279" i="6"/>
  <c r="AM278" i="6"/>
  <c r="AK278" i="6"/>
  <c r="AM277" i="6"/>
  <c r="AK277" i="6"/>
  <c r="AM276" i="6"/>
  <c r="AK276" i="6"/>
  <c r="AM275" i="6"/>
  <c r="AK275" i="6"/>
  <c r="AM274" i="6"/>
  <c r="AK274" i="6"/>
  <c r="AM273" i="6"/>
  <c r="AK273" i="6"/>
  <c r="AM272" i="6"/>
  <c r="AK272" i="6"/>
  <c r="AM271" i="6"/>
  <c r="AK271" i="6"/>
  <c r="AM270" i="6"/>
  <c r="AK270" i="6"/>
  <c r="AM269" i="6"/>
  <c r="AK269" i="6"/>
  <c r="AM268" i="6"/>
  <c r="AK268" i="6"/>
  <c r="AM267" i="6"/>
  <c r="AK267" i="6"/>
  <c r="AM266" i="6"/>
  <c r="AK266" i="6"/>
  <c r="AM265" i="6"/>
  <c r="AK265" i="6"/>
  <c r="AM264" i="6"/>
  <c r="AK264" i="6"/>
  <c r="AM263" i="6"/>
  <c r="AK263" i="6"/>
  <c r="AM262" i="6"/>
  <c r="AK262" i="6"/>
  <c r="AM261" i="6"/>
  <c r="AK261" i="6"/>
  <c r="AM260" i="6"/>
  <c r="AK260" i="6"/>
  <c r="AM259" i="6"/>
  <c r="AK259" i="6"/>
  <c r="AM258" i="6"/>
  <c r="AK258" i="6"/>
  <c r="AM257" i="6"/>
  <c r="AK257" i="6"/>
  <c r="AM256" i="6"/>
  <c r="AK256" i="6"/>
  <c r="AM255" i="6"/>
  <c r="AK255" i="6"/>
  <c r="AM254" i="6"/>
  <c r="AK254" i="6"/>
  <c r="AM253" i="6"/>
  <c r="AK253" i="6"/>
  <c r="AM252" i="6"/>
  <c r="AK252" i="6"/>
  <c r="AM251" i="6"/>
  <c r="AK251" i="6"/>
  <c r="AM250" i="6"/>
  <c r="AK250" i="6"/>
  <c r="AM249" i="6"/>
  <c r="AK249" i="6"/>
  <c r="AM248" i="6"/>
  <c r="AK248" i="6"/>
  <c r="AM247" i="6"/>
  <c r="AK247" i="6"/>
  <c r="AM246" i="6"/>
  <c r="AK246" i="6"/>
  <c r="AM245" i="6"/>
  <c r="AK245" i="6"/>
  <c r="AM244" i="6"/>
  <c r="AK244" i="6"/>
  <c r="AM243" i="6"/>
  <c r="AK243" i="6"/>
  <c r="AM242" i="6"/>
  <c r="AK242" i="6"/>
  <c r="AM241" i="6"/>
  <c r="AK241" i="6"/>
  <c r="AM240" i="6"/>
  <c r="AK240" i="6"/>
  <c r="AM239" i="6"/>
  <c r="AK239" i="6"/>
  <c r="AM238" i="6"/>
  <c r="AK238" i="6"/>
  <c r="AM237" i="6"/>
  <c r="AK237" i="6"/>
  <c r="AM236" i="6"/>
  <c r="AK236" i="6"/>
  <c r="AM235" i="6"/>
  <c r="AK235" i="6"/>
  <c r="AM234" i="6"/>
  <c r="AK234" i="6"/>
  <c r="AM233" i="6"/>
  <c r="AK233" i="6"/>
  <c r="AM232" i="6"/>
  <c r="AK232" i="6"/>
  <c r="AM231" i="6"/>
  <c r="AK231" i="6"/>
  <c r="AM230" i="6"/>
  <c r="AK230" i="6"/>
  <c r="AM229" i="6"/>
  <c r="AK229" i="6"/>
  <c r="AM228" i="6"/>
  <c r="AK228" i="6"/>
  <c r="AM227" i="6"/>
  <c r="AK227" i="6"/>
  <c r="AM226" i="6"/>
  <c r="AK226" i="6"/>
  <c r="AM225" i="6"/>
  <c r="AK225" i="6"/>
  <c r="AM224" i="6"/>
  <c r="AK224" i="6"/>
  <c r="AM223" i="6"/>
  <c r="AK223" i="6"/>
  <c r="AM222" i="6"/>
  <c r="AK222" i="6"/>
  <c r="AM221" i="6"/>
  <c r="AK221" i="6"/>
  <c r="AM220" i="6"/>
  <c r="AK220" i="6"/>
  <c r="AM219" i="6"/>
  <c r="AK219" i="6"/>
  <c r="AM218" i="6"/>
  <c r="AK218" i="6"/>
  <c r="AM217" i="6"/>
  <c r="AK217" i="6"/>
  <c r="AM216" i="6"/>
  <c r="AK216" i="6"/>
  <c r="AM215" i="6"/>
  <c r="AK215" i="6"/>
  <c r="AM214" i="6"/>
  <c r="AK214" i="6"/>
  <c r="AM213" i="6"/>
  <c r="AK213" i="6"/>
  <c r="AM212" i="6"/>
  <c r="AK212" i="6"/>
  <c r="AM211" i="6"/>
  <c r="AK211" i="6"/>
  <c r="AM210" i="6"/>
  <c r="AK210" i="6"/>
  <c r="AM209" i="6"/>
  <c r="AK209" i="6"/>
  <c r="AM208" i="6"/>
  <c r="AK208" i="6"/>
  <c r="AM207" i="6"/>
  <c r="AK207" i="6"/>
  <c r="AM206" i="6"/>
  <c r="AK206" i="6"/>
  <c r="AM205" i="6"/>
  <c r="AK205" i="6"/>
  <c r="AM204" i="6"/>
  <c r="AK204" i="6"/>
  <c r="AM203" i="6"/>
  <c r="AK203" i="6"/>
  <c r="AM202" i="6"/>
  <c r="AK202" i="6"/>
  <c r="AM201" i="6"/>
  <c r="AK201" i="6"/>
  <c r="AM200" i="6"/>
  <c r="AK200" i="6"/>
  <c r="AM199" i="6"/>
  <c r="AK199" i="6"/>
  <c r="AM198" i="6"/>
  <c r="AK198" i="6"/>
  <c r="AM197" i="6"/>
  <c r="AK197" i="6"/>
  <c r="AM196" i="6"/>
  <c r="AK196" i="6"/>
  <c r="AM195" i="6"/>
  <c r="AK195" i="6"/>
  <c r="AM194" i="6"/>
  <c r="AK194" i="6"/>
  <c r="AM193" i="6"/>
  <c r="AK193" i="6"/>
  <c r="AM192" i="6"/>
  <c r="AK192" i="6"/>
  <c r="AM191" i="6"/>
  <c r="AK191" i="6"/>
  <c r="AM190" i="6"/>
  <c r="AK190" i="6"/>
  <c r="AM189" i="6"/>
  <c r="AK189" i="6"/>
  <c r="AM188" i="6"/>
  <c r="AK188" i="6"/>
  <c r="AM187" i="6"/>
  <c r="AK187" i="6"/>
  <c r="AM186" i="6"/>
  <c r="AK186" i="6"/>
  <c r="AM185" i="6"/>
  <c r="AK185" i="6"/>
  <c r="AM184" i="6"/>
  <c r="AK184" i="6"/>
  <c r="AM183" i="6"/>
  <c r="AK183" i="6"/>
  <c r="AM182" i="6"/>
  <c r="AK182" i="6"/>
  <c r="AM181" i="6"/>
  <c r="AK181" i="6"/>
  <c r="AM180" i="6"/>
  <c r="AK180" i="6"/>
  <c r="AM179" i="6"/>
  <c r="AK179" i="6"/>
  <c r="AM178" i="6"/>
  <c r="AK178" i="6"/>
  <c r="AM177" i="6"/>
  <c r="AK177" i="6"/>
  <c r="AM176" i="6"/>
  <c r="AK176" i="6"/>
  <c r="AM175" i="6"/>
  <c r="AK175" i="6"/>
  <c r="AM174" i="6"/>
  <c r="AK174" i="6"/>
  <c r="AM173" i="6"/>
  <c r="AK173" i="6"/>
  <c r="AM172" i="6"/>
  <c r="AK172" i="6"/>
  <c r="AM171" i="6"/>
  <c r="AK171" i="6"/>
  <c r="AM170" i="6"/>
  <c r="AK170" i="6"/>
  <c r="AM169" i="6"/>
  <c r="AK169" i="6"/>
  <c r="AM168" i="6"/>
  <c r="AK168" i="6"/>
  <c r="AM167" i="6"/>
  <c r="AK167" i="6"/>
  <c r="AM166" i="6"/>
  <c r="AK166" i="6"/>
  <c r="AM165" i="6"/>
  <c r="AK165" i="6"/>
  <c r="AM164" i="6"/>
  <c r="AK164" i="6"/>
  <c r="AM163" i="6"/>
  <c r="AK163" i="6"/>
  <c r="AM162" i="6"/>
  <c r="AK162" i="6"/>
  <c r="AM161" i="6"/>
  <c r="AK161" i="6"/>
  <c r="AM160" i="6"/>
  <c r="AK160" i="6"/>
  <c r="AM159" i="6"/>
  <c r="AK159" i="6"/>
  <c r="AM158" i="6"/>
  <c r="AK158" i="6"/>
  <c r="AM157" i="6"/>
  <c r="AK157" i="6"/>
  <c r="AM156" i="6"/>
  <c r="AK156" i="6"/>
  <c r="AM155" i="6"/>
  <c r="AK155" i="6"/>
  <c r="AM154" i="6"/>
  <c r="AK154" i="6"/>
  <c r="AM153" i="6"/>
  <c r="AK153" i="6"/>
  <c r="AM152" i="6"/>
  <c r="AK152" i="6"/>
  <c r="AM151" i="6"/>
  <c r="AK151" i="6"/>
  <c r="AM150" i="6"/>
  <c r="AK150" i="6"/>
  <c r="AM149" i="6"/>
  <c r="AK149" i="6"/>
  <c r="AM148" i="6"/>
  <c r="AK148" i="6"/>
  <c r="AM147" i="6"/>
  <c r="AK147" i="6"/>
  <c r="AM146" i="6"/>
  <c r="AK146" i="6"/>
  <c r="AM145" i="6"/>
  <c r="AK145" i="6"/>
  <c r="AM144" i="6"/>
  <c r="AK144" i="6"/>
  <c r="AM143" i="6"/>
  <c r="AK143" i="6"/>
  <c r="AM142" i="6"/>
  <c r="AK142" i="6"/>
  <c r="AM141" i="6"/>
  <c r="AK141" i="6"/>
  <c r="AM140" i="6"/>
  <c r="AK140" i="6"/>
  <c r="AM139" i="6"/>
  <c r="AK139" i="6"/>
  <c r="AM138" i="6"/>
  <c r="AK138" i="6"/>
  <c r="AM137" i="6"/>
  <c r="AK137" i="6"/>
  <c r="AM136" i="6"/>
  <c r="AK136" i="6"/>
  <c r="AM135" i="6"/>
  <c r="AK135" i="6"/>
  <c r="AM134" i="6"/>
  <c r="AK134" i="6"/>
  <c r="AM133" i="6"/>
  <c r="AK133" i="6"/>
  <c r="AM132" i="6"/>
  <c r="AK132" i="6"/>
  <c r="AM131" i="6"/>
  <c r="AK131" i="6"/>
  <c r="AM130" i="6"/>
  <c r="AK130" i="6"/>
  <c r="AM129" i="6"/>
  <c r="AK129" i="6"/>
  <c r="AM128" i="6"/>
  <c r="AK128" i="6"/>
  <c r="AM127" i="6"/>
  <c r="AK127" i="6"/>
  <c r="AM126" i="6"/>
  <c r="AK126" i="6"/>
  <c r="AM125" i="6"/>
  <c r="AK125" i="6"/>
  <c r="AM124" i="6"/>
  <c r="AK124" i="6"/>
  <c r="AM123" i="6"/>
  <c r="AK123" i="6"/>
  <c r="AM122" i="6"/>
  <c r="AK122" i="6"/>
  <c r="AM121" i="6"/>
  <c r="AK121" i="6"/>
  <c r="AM120" i="6"/>
  <c r="AK120" i="6"/>
  <c r="AM119" i="6"/>
  <c r="AK119" i="6"/>
  <c r="AM118" i="6"/>
  <c r="AK118" i="6"/>
  <c r="AM117" i="6"/>
  <c r="AK117" i="6"/>
  <c r="AM116" i="6"/>
  <c r="AK116" i="6"/>
  <c r="AM115" i="6"/>
  <c r="AK115" i="6"/>
  <c r="AM114" i="6"/>
  <c r="AK114" i="6"/>
  <c r="AM113" i="6"/>
  <c r="AK113" i="6"/>
  <c r="AM112" i="6"/>
  <c r="AK112" i="6"/>
  <c r="AM111" i="6"/>
  <c r="AK111" i="6"/>
  <c r="AM110" i="6"/>
  <c r="AK110" i="6"/>
  <c r="AM109" i="6"/>
  <c r="AK109" i="6"/>
  <c r="AM108" i="6"/>
  <c r="AK108" i="6"/>
  <c r="AM107" i="6"/>
  <c r="AK107" i="6"/>
  <c r="AM106" i="6"/>
  <c r="AK106" i="6"/>
  <c r="AM105" i="6"/>
  <c r="AK105" i="6"/>
  <c r="AM104" i="6"/>
  <c r="AK104" i="6"/>
  <c r="AM103" i="6"/>
  <c r="AK103" i="6"/>
  <c r="AM102" i="6"/>
  <c r="AK102" i="6"/>
  <c r="AM101" i="6"/>
  <c r="AK101" i="6"/>
  <c r="AM100" i="6"/>
  <c r="AK100" i="6"/>
  <c r="AM99" i="6"/>
  <c r="AK99" i="6"/>
  <c r="AM98" i="6"/>
  <c r="AK98" i="6"/>
  <c r="AM97" i="6"/>
  <c r="AK97" i="6"/>
  <c r="AM96" i="6"/>
  <c r="AK96" i="6"/>
  <c r="AM95" i="6"/>
  <c r="AK95" i="6"/>
  <c r="AM94" i="6"/>
  <c r="AK94" i="6"/>
  <c r="AM93" i="6"/>
  <c r="AK93" i="6"/>
  <c r="AM92" i="6"/>
  <c r="AK92" i="6"/>
  <c r="AM91" i="6"/>
  <c r="AK91" i="6"/>
  <c r="AM90" i="6"/>
  <c r="AK90" i="6"/>
  <c r="AM89" i="6"/>
  <c r="AK89" i="6"/>
  <c r="AM88" i="6"/>
  <c r="AK88" i="6"/>
  <c r="AM87" i="6"/>
  <c r="AK87" i="6"/>
  <c r="AM86" i="6"/>
  <c r="AK86" i="6"/>
  <c r="AM85" i="6"/>
  <c r="AK85" i="6"/>
  <c r="AM84" i="6"/>
  <c r="AK84" i="6"/>
  <c r="AM83" i="6"/>
  <c r="AK83" i="6"/>
  <c r="AM82" i="6"/>
  <c r="AK82" i="6"/>
  <c r="AM81" i="6"/>
  <c r="AK81" i="6"/>
  <c r="AM80" i="6"/>
  <c r="AK80" i="6"/>
  <c r="AM79" i="6"/>
  <c r="AK79" i="6"/>
  <c r="AM78" i="6"/>
  <c r="AK78" i="6"/>
  <c r="AM77" i="6"/>
  <c r="AK77" i="6"/>
  <c r="AM76" i="6"/>
  <c r="AK76" i="6"/>
  <c r="AM75" i="6"/>
  <c r="AK75" i="6"/>
  <c r="AM74" i="6"/>
  <c r="AK74" i="6"/>
  <c r="AM73" i="6"/>
  <c r="AK73" i="6"/>
  <c r="AM72" i="6"/>
  <c r="AK72" i="6"/>
  <c r="AM71" i="6"/>
  <c r="AK71" i="6"/>
  <c r="AM70" i="6"/>
  <c r="AK70" i="6"/>
  <c r="AM69" i="6"/>
  <c r="AK69" i="6"/>
  <c r="AM68" i="6"/>
  <c r="AK68" i="6"/>
  <c r="AM67" i="6"/>
  <c r="AK67" i="6"/>
  <c r="AM66" i="6"/>
  <c r="AK66" i="6"/>
  <c r="AM65" i="6"/>
  <c r="AK65" i="6"/>
  <c r="AM64" i="6"/>
  <c r="AK64" i="6"/>
  <c r="AM63" i="6"/>
  <c r="AK63" i="6"/>
  <c r="AM62" i="6"/>
  <c r="AK62" i="6"/>
  <c r="AM61" i="6"/>
  <c r="AK61" i="6"/>
  <c r="AM60" i="6"/>
  <c r="AK60" i="6"/>
  <c r="AM59" i="6"/>
  <c r="AK59" i="6"/>
  <c r="AM58" i="6"/>
  <c r="AK58" i="6"/>
  <c r="AM57" i="6"/>
  <c r="AK57" i="6"/>
  <c r="AM56" i="6"/>
  <c r="AK56" i="6"/>
  <c r="AM55" i="6"/>
  <c r="AK55" i="6"/>
  <c r="AM54" i="6"/>
  <c r="AK54" i="6"/>
  <c r="AM53" i="6"/>
  <c r="AK53" i="6"/>
  <c r="AM52" i="6"/>
  <c r="AK52" i="6"/>
  <c r="AM51" i="6"/>
  <c r="AK51" i="6"/>
  <c r="AM50" i="6"/>
  <c r="AK50" i="6"/>
  <c r="AM49" i="6"/>
  <c r="AK49" i="6"/>
  <c r="AM48" i="6"/>
  <c r="AK48" i="6"/>
  <c r="AM47" i="6"/>
  <c r="AK47" i="6"/>
  <c r="AM46" i="6"/>
  <c r="AK46" i="6"/>
  <c r="AM45" i="6"/>
  <c r="AK45" i="6"/>
  <c r="AM44" i="6"/>
  <c r="AK44" i="6"/>
  <c r="AM43" i="6"/>
  <c r="AK43" i="6"/>
  <c r="AM42" i="6"/>
  <c r="AK42" i="6"/>
  <c r="AM41" i="6"/>
  <c r="AK41" i="6"/>
  <c r="AM40" i="6"/>
  <c r="AK40" i="6"/>
  <c r="AM39" i="6"/>
  <c r="AK39" i="6"/>
  <c r="AM38" i="6"/>
  <c r="AK38" i="6"/>
  <c r="AM37" i="6"/>
  <c r="AK37" i="6"/>
  <c r="AM36" i="6"/>
  <c r="AK36" i="6"/>
  <c r="AM35" i="6"/>
  <c r="AK35" i="6"/>
  <c r="AM34" i="6"/>
  <c r="AK34" i="6"/>
  <c r="AM33" i="6"/>
  <c r="AK33" i="6"/>
  <c r="AM32" i="6"/>
  <c r="AK32" i="6"/>
  <c r="AM31" i="6"/>
  <c r="AK31" i="6"/>
  <c r="AM30" i="6"/>
  <c r="AK30" i="6"/>
  <c r="AM29" i="6"/>
  <c r="AK29" i="6"/>
  <c r="AM28" i="6"/>
  <c r="AK28" i="6"/>
  <c r="AM27" i="6"/>
  <c r="AK27" i="6"/>
  <c r="AM26" i="6"/>
  <c r="AK26" i="6"/>
  <c r="AM25" i="6"/>
  <c r="AK25" i="6"/>
  <c r="AM24" i="6"/>
  <c r="AK24" i="6"/>
  <c r="AM23" i="6"/>
  <c r="AK23" i="6"/>
  <c r="AM22" i="6"/>
  <c r="AK22" i="6"/>
  <c r="AM21" i="6"/>
  <c r="AK21" i="6"/>
  <c r="AM20" i="6"/>
  <c r="AK20" i="6"/>
  <c r="AM19" i="6"/>
  <c r="AK19" i="6"/>
  <c r="AM18" i="6"/>
  <c r="AK18" i="6"/>
  <c r="AM17" i="6"/>
  <c r="AK17" i="6"/>
  <c r="AM16" i="6"/>
  <c r="AK16" i="6"/>
  <c r="AM15" i="6"/>
  <c r="AK15" i="6"/>
  <c r="AM14" i="6"/>
  <c r="AK14" i="6"/>
  <c r="AM13" i="6"/>
  <c r="AK13" i="6"/>
  <c r="AM12" i="6"/>
  <c r="AK12" i="6"/>
  <c r="AM11" i="6"/>
  <c r="AK11" i="6"/>
  <c r="AM10" i="6"/>
  <c r="AK10" i="6"/>
  <c r="AM9" i="6"/>
  <c r="AK9" i="6"/>
  <c r="AM8" i="6"/>
  <c r="AK8" i="6"/>
  <c r="AM7" i="6"/>
  <c r="AK7" i="6"/>
  <c r="AM6" i="6"/>
  <c r="AK6" i="6"/>
  <c r="AM5" i="6"/>
  <c r="AK5" i="6"/>
  <c r="AM4" i="6"/>
  <c r="AK4" i="6"/>
  <c r="AM3" i="6"/>
  <c r="AK3" i="6"/>
  <c r="AM2" i="6"/>
  <c r="AK2" i="6"/>
  <c r="AI538" i="6"/>
  <c r="AI537" i="6"/>
  <c r="AI536" i="6"/>
  <c r="AI535" i="6"/>
  <c r="AI534" i="6"/>
  <c r="AI533" i="6"/>
  <c r="AI532" i="6"/>
  <c r="AI531" i="6"/>
  <c r="AI530" i="6"/>
  <c r="AI529" i="6"/>
  <c r="AI528" i="6"/>
  <c r="AI527" i="6"/>
  <c r="AI526" i="6"/>
  <c r="AI525" i="6"/>
  <c r="AI524" i="6"/>
  <c r="AI523" i="6"/>
  <c r="AI522" i="6"/>
  <c r="AI521" i="6"/>
  <c r="AI520" i="6"/>
  <c r="AI519" i="6"/>
  <c r="AI518" i="6"/>
  <c r="AI517" i="6"/>
  <c r="AI516" i="6"/>
  <c r="AI515" i="6"/>
  <c r="AI514" i="6"/>
  <c r="AI513" i="6"/>
  <c r="AI512" i="6"/>
  <c r="AI511" i="6"/>
  <c r="AI510" i="6"/>
  <c r="AI509" i="6"/>
  <c r="AI508" i="6"/>
  <c r="AI507" i="6"/>
  <c r="AI506" i="6"/>
  <c r="AI505" i="6"/>
  <c r="AI504" i="6"/>
  <c r="AI503" i="6"/>
  <c r="AI502" i="6"/>
  <c r="AI501" i="6"/>
  <c r="AI500" i="6"/>
  <c r="AI499" i="6"/>
  <c r="AI498" i="6"/>
  <c r="AI497" i="6"/>
  <c r="AI496" i="6"/>
  <c r="AI495" i="6"/>
  <c r="AI494" i="6"/>
  <c r="AI493" i="6"/>
  <c r="AI492" i="6"/>
  <c r="AI491" i="6"/>
  <c r="AI490" i="6"/>
  <c r="AI489" i="6"/>
  <c r="AI488" i="6"/>
  <c r="AI487" i="6"/>
  <c r="AI486" i="6"/>
  <c r="AI485" i="6"/>
  <c r="AI484" i="6"/>
  <c r="AI483" i="6"/>
  <c r="AI482" i="6"/>
  <c r="AI481" i="6"/>
  <c r="AI480" i="6"/>
  <c r="AI479" i="6"/>
  <c r="AI478" i="6"/>
  <c r="AI477" i="6"/>
  <c r="AI476" i="6"/>
  <c r="AI475" i="6"/>
  <c r="AI474" i="6"/>
  <c r="AI473" i="6"/>
  <c r="AI472" i="6"/>
  <c r="AI471" i="6"/>
  <c r="AI470" i="6"/>
  <c r="AI469" i="6"/>
  <c r="AI468" i="6"/>
  <c r="AI467" i="6"/>
  <c r="AI466" i="6"/>
  <c r="AI465" i="6"/>
  <c r="AI464" i="6"/>
  <c r="AI463" i="6"/>
  <c r="AI462" i="6"/>
  <c r="AI461" i="6"/>
  <c r="AI460" i="6"/>
  <c r="AI459" i="6"/>
  <c r="AI458" i="6"/>
  <c r="AI457" i="6"/>
  <c r="AI456" i="6"/>
  <c r="AI455" i="6"/>
  <c r="AI454" i="6"/>
  <c r="AI453" i="6"/>
  <c r="AI452" i="6"/>
  <c r="AI451" i="6"/>
  <c r="AI450" i="6"/>
  <c r="AI449" i="6"/>
  <c r="AI448" i="6"/>
  <c r="AI447" i="6"/>
  <c r="AI446" i="6"/>
  <c r="AI445" i="6"/>
  <c r="AI444" i="6"/>
  <c r="AI443" i="6"/>
  <c r="AI442" i="6"/>
  <c r="AI441" i="6"/>
  <c r="AI440" i="6"/>
  <c r="AI439" i="6"/>
  <c r="AI438" i="6"/>
  <c r="AI437" i="6"/>
  <c r="AI436" i="6"/>
  <c r="AI435" i="6"/>
  <c r="AI434" i="6"/>
  <c r="AI433" i="6"/>
  <c r="AI432" i="6"/>
  <c r="AI431" i="6"/>
  <c r="AI430" i="6"/>
  <c r="AI429" i="6"/>
  <c r="AI428" i="6"/>
  <c r="AI427" i="6"/>
  <c r="AI426" i="6"/>
  <c r="AI425" i="6"/>
  <c r="AI424" i="6"/>
  <c r="AI423" i="6"/>
  <c r="AI422" i="6"/>
  <c r="AI421" i="6"/>
  <c r="AI420" i="6"/>
  <c r="AI419" i="6"/>
  <c r="AI418" i="6"/>
  <c r="AI417" i="6"/>
  <c r="AI416" i="6"/>
  <c r="AI415" i="6"/>
  <c r="AI414" i="6"/>
  <c r="AI413" i="6"/>
  <c r="AI412" i="6"/>
  <c r="AI411" i="6"/>
  <c r="AI410" i="6"/>
  <c r="AI409" i="6"/>
  <c r="AI408" i="6"/>
  <c r="AI407" i="6"/>
  <c r="AI406" i="6"/>
  <c r="AI405" i="6"/>
  <c r="AI404" i="6"/>
  <c r="AI403" i="6"/>
  <c r="AI402" i="6"/>
  <c r="AI401" i="6"/>
  <c r="AI400" i="6"/>
  <c r="AI399" i="6"/>
  <c r="AI398" i="6"/>
  <c r="AI397" i="6"/>
  <c r="AI396" i="6"/>
  <c r="AI395" i="6"/>
  <c r="AI394" i="6"/>
  <c r="AI393" i="6"/>
  <c r="AI392" i="6"/>
  <c r="AI391" i="6"/>
  <c r="AI390" i="6"/>
  <c r="AI389" i="6"/>
  <c r="AI388" i="6"/>
  <c r="AI387" i="6"/>
  <c r="AI386" i="6"/>
  <c r="AI385" i="6"/>
  <c r="AI384" i="6"/>
  <c r="AI383" i="6"/>
  <c r="AI382" i="6"/>
  <c r="AI381" i="6"/>
  <c r="AI380" i="6"/>
  <c r="AI379" i="6"/>
  <c r="AI378" i="6"/>
  <c r="AI377" i="6"/>
  <c r="AI376" i="6"/>
  <c r="AI375" i="6"/>
  <c r="AI374" i="6"/>
  <c r="AI373" i="6"/>
  <c r="AI372" i="6"/>
  <c r="AI371" i="6"/>
  <c r="AI370" i="6"/>
  <c r="AI369" i="6"/>
  <c r="AI368" i="6"/>
  <c r="AI367" i="6"/>
  <c r="AI366" i="6"/>
  <c r="AI365" i="6"/>
  <c r="AI364" i="6"/>
  <c r="AI363" i="6"/>
  <c r="AI362" i="6"/>
  <c r="AI361" i="6"/>
  <c r="AI360" i="6"/>
  <c r="AI359" i="6"/>
  <c r="AI358" i="6"/>
  <c r="AI357" i="6"/>
  <c r="AI356" i="6"/>
  <c r="AI355" i="6"/>
  <c r="AI354" i="6"/>
  <c r="AI353" i="6"/>
  <c r="AI352" i="6"/>
  <c r="AI351" i="6"/>
  <c r="AI350" i="6"/>
  <c r="AI349" i="6"/>
  <c r="AI348" i="6"/>
  <c r="AI347" i="6"/>
  <c r="AI346" i="6"/>
  <c r="AI345" i="6"/>
  <c r="AI344" i="6"/>
  <c r="AI343" i="6"/>
  <c r="AI342" i="6"/>
  <c r="AI341" i="6"/>
  <c r="AI340" i="6"/>
  <c r="AI339" i="6"/>
  <c r="AI338" i="6"/>
  <c r="AI337" i="6"/>
  <c r="AI336" i="6"/>
  <c r="AI335" i="6"/>
  <c r="AI334" i="6"/>
  <c r="AI333" i="6"/>
  <c r="AI332" i="6"/>
  <c r="AI331" i="6"/>
  <c r="AI330" i="6"/>
  <c r="AI329" i="6"/>
  <c r="AI328" i="6"/>
  <c r="AI327" i="6"/>
  <c r="AI326" i="6"/>
  <c r="AI325" i="6"/>
  <c r="AI324" i="6"/>
  <c r="AI323" i="6"/>
  <c r="AI322" i="6"/>
  <c r="AI321" i="6"/>
  <c r="AI320" i="6"/>
  <c r="AI319" i="6"/>
  <c r="AI318" i="6"/>
  <c r="AI317" i="6"/>
  <c r="AI316" i="6"/>
  <c r="AI315" i="6"/>
  <c r="AI314" i="6"/>
  <c r="AI313" i="6"/>
  <c r="AI312" i="6"/>
  <c r="AI311" i="6"/>
  <c r="AI310" i="6"/>
  <c r="AI309" i="6"/>
  <c r="AI308" i="6"/>
  <c r="AI307" i="6"/>
  <c r="AI306" i="6"/>
  <c r="AI305" i="6"/>
  <c r="AI304" i="6"/>
  <c r="AI303" i="6"/>
  <c r="AI302" i="6"/>
  <c r="AI301" i="6"/>
  <c r="AI300" i="6"/>
  <c r="AI299" i="6"/>
  <c r="AI298" i="6"/>
  <c r="AI297" i="6"/>
  <c r="AI296" i="6"/>
  <c r="AI295" i="6"/>
  <c r="AI294" i="6"/>
  <c r="AI293" i="6"/>
  <c r="AI292" i="6"/>
  <c r="AI291" i="6"/>
  <c r="AI290" i="6"/>
  <c r="AI289" i="6"/>
  <c r="AI288" i="6"/>
  <c r="AI287" i="6"/>
  <c r="AI286" i="6"/>
  <c r="AI285" i="6"/>
  <c r="AI284" i="6"/>
  <c r="AI283" i="6"/>
  <c r="AI282" i="6"/>
  <c r="AI281" i="6"/>
  <c r="AI280" i="6"/>
  <c r="AI279" i="6"/>
  <c r="AI278" i="6"/>
  <c r="AI277" i="6"/>
  <c r="AI276" i="6"/>
  <c r="AI275" i="6"/>
  <c r="AI274" i="6"/>
  <c r="AI273" i="6"/>
  <c r="AI272" i="6"/>
  <c r="AI271" i="6"/>
  <c r="AI270" i="6"/>
  <c r="AI269" i="6"/>
  <c r="AI268" i="6"/>
  <c r="AI267" i="6"/>
  <c r="AI266" i="6"/>
  <c r="AI265" i="6"/>
  <c r="AI264" i="6"/>
  <c r="AI263" i="6"/>
  <c r="AI262" i="6"/>
  <c r="AI261" i="6"/>
  <c r="AI260" i="6"/>
  <c r="AI259" i="6"/>
  <c r="AI258" i="6"/>
  <c r="AI257" i="6"/>
  <c r="AI256" i="6"/>
  <c r="AI255" i="6"/>
  <c r="AI254" i="6"/>
  <c r="AI253" i="6"/>
  <c r="AI252" i="6"/>
  <c r="AI251" i="6"/>
  <c r="AI250" i="6"/>
  <c r="AI249" i="6"/>
  <c r="AI248" i="6"/>
  <c r="AI247" i="6"/>
  <c r="AI246" i="6"/>
  <c r="AI245" i="6"/>
  <c r="AI244" i="6"/>
  <c r="AI243" i="6"/>
  <c r="AI242" i="6"/>
  <c r="AI241" i="6"/>
  <c r="AI240" i="6"/>
  <c r="AI239" i="6"/>
  <c r="AI238" i="6"/>
  <c r="AI237" i="6"/>
  <c r="AI236" i="6"/>
  <c r="AI235" i="6"/>
  <c r="AI234" i="6"/>
  <c r="AI233" i="6"/>
  <c r="AI232" i="6"/>
  <c r="AI231" i="6"/>
  <c r="AI230" i="6"/>
  <c r="AI229" i="6"/>
  <c r="AI228" i="6"/>
  <c r="AI227" i="6"/>
  <c r="AI226" i="6"/>
  <c r="AI225" i="6"/>
  <c r="AI224" i="6"/>
  <c r="AI223" i="6"/>
  <c r="AI222" i="6"/>
  <c r="AI221" i="6"/>
  <c r="AI220" i="6"/>
  <c r="AI219" i="6"/>
  <c r="AI218" i="6"/>
  <c r="AI217" i="6"/>
  <c r="AI216" i="6"/>
  <c r="AI215" i="6"/>
  <c r="AI214" i="6"/>
  <c r="AI213" i="6"/>
  <c r="AI212" i="6"/>
  <c r="AI211" i="6"/>
  <c r="AI210" i="6"/>
  <c r="AI209" i="6"/>
  <c r="AI208" i="6"/>
  <c r="AI207" i="6"/>
  <c r="AI206" i="6"/>
  <c r="AI205" i="6"/>
  <c r="AI204" i="6"/>
  <c r="AI203" i="6"/>
  <c r="AI202" i="6"/>
  <c r="AI201" i="6"/>
  <c r="AI200" i="6"/>
  <c r="AI199" i="6"/>
  <c r="AI198" i="6"/>
  <c r="AI197" i="6"/>
  <c r="AI196" i="6"/>
  <c r="AI195" i="6"/>
  <c r="AI194" i="6"/>
  <c r="AI193" i="6"/>
  <c r="AI192" i="6"/>
  <c r="AI191" i="6"/>
  <c r="AI190" i="6"/>
  <c r="AI189" i="6"/>
  <c r="AI188" i="6"/>
  <c r="AI187" i="6"/>
  <c r="AI186" i="6"/>
  <c r="AI185" i="6"/>
  <c r="AI184" i="6"/>
  <c r="AI183" i="6"/>
  <c r="AI182" i="6"/>
  <c r="AI181" i="6"/>
  <c r="AI180" i="6"/>
  <c r="AI179" i="6"/>
  <c r="AI178" i="6"/>
  <c r="AI177" i="6"/>
  <c r="AI176" i="6"/>
  <c r="AI175" i="6"/>
  <c r="AI174" i="6"/>
  <c r="AI173" i="6"/>
  <c r="AI172" i="6"/>
  <c r="AI171" i="6"/>
  <c r="AI170" i="6"/>
  <c r="AI169" i="6"/>
  <c r="AI168" i="6"/>
  <c r="AI167" i="6"/>
  <c r="AI166" i="6"/>
  <c r="AI165" i="6"/>
  <c r="AI164" i="6"/>
  <c r="AI163" i="6"/>
  <c r="AI162" i="6"/>
  <c r="AI161" i="6"/>
  <c r="AI160" i="6"/>
  <c r="AI159" i="6"/>
  <c r="AI158" i="6"/>
  <c r="AI157" i="6"/>
  <c r="AI156" i="6"/>
  <c r="AI155" i="6"/>
  <c r="AI154" i="6"/>
  <c r="AI153" i="6"/>
  <c r="AI152" i="6"/>
  <c r="AI151" i="6"/>
  <c r="AI150" i="6"/>
  <c r="AI149" i="6"/>
  <c r="AI148" i="6"/>
  <c r="AI147" i="6"/>
  <c r="AI146" i="6"/>
  <c r="AI145" i="6"/>
  <c r="AI144" i="6"/>
  <c r="AI143" i="6"/>
  <c r="AI142" i="6"/>
  <c r="AI141" i="6"/>
  <c r="AI140" i="6"/>
  <c r="AI139" i="6"/>
  <c r="AI138" i="6"/>
  <c r="AI137" i="6"/>
  <c r="AI136" i="6"/>
  <c r="AI135" i="6"/>
  <c r="AI134" i="6"/>
  <c r="AI133" i="6"/>
  <c r="AI132" i="6"/>
  <c r="AI131" i="6"/>
  <c r="AI130" i="6"/>
  <c r="AI129" i="6"/>
  <c r="AI128" i="6"/>
  <c r="AI127" i="6"/>
  <c r="AI126" i="6"/>
  <c r="AI125" i="6"/>
  <c r="AI124" i="6"/>
  <c r="AI123" i="6"/>
  <c r="AI122" i="6"/>
  <c r="AI121" i="6"/>
  <c r="AI120" i="6"/>
  <c r="AI119" i="6"/>
  <c r="AI118" i="6"/>
  <c r="AI117" i="6"/>
  <c r="AI116" i="6"/>
  <c r="AI115" i="6"/>
  <c r="AI114" i="6"/>
  <c r="AI113" i="6"/>
  <c r="AI112" i="6"/>
  <c r="AI111" i="6"/>
  <c r="AI110" i="6"/>
  <c r="AI109" i="6"/>
  <c r="AI108" i="6"/>
  <c r="AI107" i="6"/>
  <c r="AI106" i="6"/>
  <c r="AI105" i="6"/>
  <c r="AI104" i="6"/>
  <c r="AI103" i="6"/>
  <c r="AI102" i="6"/>
  <c r="AI101" i="6"/>
  <c r="AI100" i="6"/>
  <c r="AI99" i="6"/>
  <c r="AI98" i="6"/>
  <c r="AI97" i="6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AI80" i="6"/>
  <c r="AI79" i="6"/>
  <c r="AI78" i="6"/>
  <c r="AI77" i="6"/>
  <c r="AI76" i="6"/>
  <c r="AI75" i="6"/>
  <c r="AI74" i="6"/>
  <c r="AI73" i="6"/>
  <c r="AI72" i="6"/>
  <c r="AI71" i="6"/>
  <c r="AI70" i="6"/>
  <c r="AI69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5" i="6"/>
  <c r="AI24" i="6"/>
  <c r="AI23" i="6"/>
  <c r="AI22" i="6"/>
  <c r="AI21" i="6"/>
  <c r="AI20" i="6"/>
  <c r="AI19" i="6"/>
  <c r="AI18" i="6"/>
  <c r="AI17" i="6"/>
  <c r="AI16" i="6"/>
  <c r="AI15" i="6"/>
  <c r="AI14" i="6"/>
  <c r="AI13" i="6"/>
  <c r="AI12" i="6"/>
  <c r="AI11" i="6"/>
  <c r="AI10" i="6"/>
  <c r="AI9" i="6"/>
  <c r="AI8" i="6"/>
  <c r="AI7" i="6"/>
  <c r="AI6" i="6"/>
  <c r="AI5" i="6"/>
  <c r="AI4" i="6"/>
  <c r="AI3" i="6"/>
  <c r="AI2" i="6"/>
  <c r="AG538" i="6"/>
  <c r="AG537" i="6"/>
  <c r="AG536" i="6"/>
  <c r="AG535" i="6"/>
  <c r="AG534" i="6"/>
  <c r="AG533" i="6"/>
  <c r="AG532" i="6"/>
  <c r="AG531" i="6"/>
  <c r="AG530" i="6"/>
  <c r="AG529" i="6"/>
  <c r="AG528" i="6"/>
  <c r="AG527" i="6"/>
  <c r="AG526" i="6"/>
  <c r="AG525" i="6"/>
  <c r="AG524" i="6"/>
  <c r="AG523" i="6"/>
  <c r="AG522" i="6"/>
  <c r="AG521" i="6"/>
  <c r="AG520" i="6"/>
  <c r="AG519" i="6"/>
  <c r="AG518" i="6"/>
  <c r="AG517" i="6"/>
  <c r="AG516" i="6"/>
  <c r="AG515" i="6"/>
  <c r="AG514" i="6"/>
  <c r="AG513" i="6"/>
  <c r="AG512" i="6"/>
  <c r="AG511" i="6"/>
  <c r="AG510" i="6"/>
  <c r="AG509" i="6"/>
  <c r="AG508" i="6"/>
  <c r="AG507" i="6"/>
  <c r="AG506" i="6"/>
  <c r="AG505" i="6"/>
  <c r="AG504" i="6"/>
  <c r="AG503" i="6"/>
  <c r="AG502" i="6"/>
  <c r="AG501" i="6"/>
  <c r="AG500" i="6"/>
  <c r="AG499" i="6"/>
  <c r="AG498" i="6"/>
  <c r="AG497" i="6"/>
  <c r="AG496" i="6"/>
  <c r="AG495" i="6"/>
  <c r="AG494" i="6"/>
  <c r="AG493" i="6"/>
  <c r="AG492" i="6"/>
  <c r="AG491" i="6"/>
  <c r="AG490" i="6"/>
  <c r="AG489" i="6"/>
  <c r="AG488" i="6"/>
  <c r="AG487" i="6"/>
  <c r="AG486" i="6"/>
  <c r="AG485" i="6"/>
  <c r="AG484" i="6"/>
  <c r="AG483" i="6"/>
  <c r="AG482" i="6"/>
  <c r="AG481" i="6"/>
  <c r="AG480" i="6"/>
  <c r="AG479" i="6"/>
  <c r="AG478" i="6"/>
  <c r="AG477" i="6"/>
  <c r="AG476" i="6"/>
  <c r="AG475" i="6"/>
  <c r="AG474" i="6"/>
  <c r="AG473" i="6"/>
  <c r="AG472" i="6"/>
  <c r="AG471" i="6"/>
  <c r="AG470" i="6"/>
  <c r="AG469" i="6"/>
  <c r="AG468" i="6"/>
  <c r="AG467" i="6"/>
  <c r="AG466" i="6"/>
  <c r="AG465" i="6"/>
  <c r="AG464" i="6"/>
  <c r="AG463" i="6"/>
  <c r="AG462" i="6"/>
  <c r="AG461" i="6"/>
  <c r="AG460" i="6"/>
  <c r="AG459" i="6"/>
  <c r="AG458" i="6"/>
  <c r="AG457" i="6"/>
  <c r="AG456" i="6"/>
  <c r="AG455" i="6"/>
  <c r="AG454" i="6"/>
  <c r="AG453" i="6"/>
  <c r="AG452" i="6"/>
  <c r="AG451" i="6"/>
  <c r="AG450" i="6"/>
  <c r="AG449" i="6"/>
  <c r="AG448" i="6"/>
  <c r="AG447" i="6"/>
  <c r="AG446" i="6"/>
  <c r="AG445" i="6"/>
  <c r="AG444" i="6"/>
  <c r="AG443" i="6"/>
  <c r="AG442" i="6"/>
  <c r="AG441" i="6"/>
  <c r="AG440" i="6"/>
  <c r="AG439" i="6"/>
  <c r="AG438" i="6"/>
  <c r="AG437" i="6"/>
  <c r="AG436" i="6"/>
  <c r="AG435" i="6"/>
  <c r="AG434" i="6"/>
  <c r="AG433" i="6"/>
  <c r="AG432" i="6"/>
  <c r="AG431" i="6"/>
  <c r="AG430" i="6"/>
  <c r="AG429" i="6"/>
  <c r="AG428" i="6"/>
  <c r="AG427" i="6"/>
  <c r="AG426" i="6"/>
  <c r="AG425" i="6"/>
  <c r="AG424" i="6"/>
  <c r="AG423" i="6"/>
  <c r="AG422" i="6"/>
  <c r="AG421" i="6"/>
  <c r="AG420" i="6"/>
  <c r="AG419" i="6"/>
  <c r="AG418" i="6"/>
  <c r="AG417" i="6"/>
  <c r="AG416" i="6"/>
  <c r="AG415" i="6"/>
  <c r="AG414" i="6"/>
  <c r="AG413" i="6"/>
  <c r="AG412" i="6"/>
  <c r="AG411" i="6"/>
  <c r="AG410" i="6"/>
  <c r="AG409" i="6"/>
  <c r="AG408" i="6"/>
  <c r="AG407" i="6"/>
  <c r="AG406" i="6"/>
  <c r="AG405" i="6"/>
  <c r="AG404" i="6"/>
  <c r="AG403" i="6"/>
  <c r="AG402" i="6"/>
  <c r="AG401" i="6"/>
  <c r="AG400" i="6"/>
  <c r="AG399" i="6"/>
  <c r="AG398" i="6"/>
  <c r="AG397" i="6"/>
  <c r="AG396" i="6"/>
  <c r="AG395" i="6"/>
  <c r="AG394" i="6"/>
  <c r="AG393" i="6"/>
  <c r="AG392" i="6"/>
  <c r="AG391" i="6"/>
  <c r="AG390" i="6"/>
  <c r="AG389" i="6"/>
  <c r="AG388" i="6"/>
  <c r="AG387" i="6"/>
  <c r="AG386" i="6"/>
  <c r="AG385" i="6"/>
  <c r="AG384" i="6"/>
  <c r="AG383" i="6"/>
  <c r="AG382" i="6"/>
  <c r="AG381" i="6"/>
  <c r="AG380" i="6"/>
  <c r="AG379" i="6"/>
  <c r="AG378" i="6"/>
  <c r="AG377" i="6"/>
  <c r="AG376" i="6"/>
  <c r="AG375" i="6"/>
  <c r="AG374" i="6"/>
  <c r="AG373" i="6"/>
  <c r="AG372" i="6"/>
  <c r="AG371" i="6"/>
  <c r="AG370" i="6"/>
  <c r="AG369" i="6"/>
  <c r="AG368" i="6"/>
  <c r="AG367" i="6"/>
  <c r="AG366" i="6"/>
  <c r="AG365" i="6"/>
  <c r="AG364" i="6"/>
  <c r="AG363" i="6"/>
  <c r="AG362" i="6"/>
  <c r="AG361" i="6"/>
  <c r="AG360" i="6"/>
  <c r="AG359" i="6"/>
  <c r="AG358" i="6"/>
  <c r="AG357" i="6"/>
  <c r="AG356" i="6"/>
  <c r="AG355" i="6"/>
  <c r="AG354" i="6"/>
  <c r="AG353" i="6"/>
  <c r="AG352" i="6"/>
  <c r="AG351" i="6"/>
  <c r="AG350" i="6"/>
  <c r="AG349" i="6"/>
  <c r="AG348" i="6"/>
  <c r="AG347" i="6"/>
  <c r="AG346" i="6"/>
  <c r="AG345" i="6"/>
  <c r="AG344" i="6"/>
  <c r="AG343" i="6"/>
  <c r="AG342" i="6"/>
  <c r="AG341" i="6"/>
  <c r="AG340" i="6"/>
  <c r="AG339" i="6"/>
  <c r="AG338" i="6"/>
  <c r="AG337" i="6"/>
  <c r="AG336" i="6"/>
  <c r="AG335" i="6"/>
  <c r="AG334" i="6"/>
  <c r="AG333" i="6"/>
  <c r="AG332" i="6"/>
  <c r="AG331" i="6"/>
  <c r="AG330" i="6"/>
  <c r="AG329" i="6"/>
  <c r="AG328" i="6"/>
  <c r="AG327" i="6"/>
  <c r="AG326" i="6"/>
  <c r="AG325" i="6"/>
  <c r="AG324" i="6"/>
  <c r="AG323" i="6"/>
  <c r="AG322" i="6"/>
  <c r="AG321" i="6"/>
  <c r="AG320" i="6"/>
  <c r="AG319" i="6"/>
  <c r="AG318" i="6"/>
  <c r="AG317" i="6"/>
  <c r="AG316" i="6"/>
  <c r="AG315" i="6"/>
  <c r="AG314" i="6"/>
  <c r="AG313" i="6"/>
  <c r="AG312" i="6"/>
  <c r="AG311" i="6"/>
  <c r="AG310" i="6"/>
  <c r="AG309" i="6"/>
  <c r="AG308" i="6"/>
  <c r="AG307" i="6"/>
  <c r="AG306" i="6"/>
  <c r="AG305" i="6"/>
  <c r="AG304" i="6"/>
  <c r="AG303" i="6"/>
  <c r="AG302" i="6"/>
  <c r="AG301" i="6"/>
  <c r="AG300" i="6"/>
  <c r="AG299" i="6"/>
  <c r="AG298" i="6"/>
  <c r="AG297" i="6"/>
  <c r="AG296" i="6"/>
  <c r="AG295" i="6"/>
  <c r="AG294" i="6"/>
  <c r="AG293" i="6"/>
  <c r="AG292" i="6"/>
  <c r="AG291" i="6"/>
  <c r="AG290" i="6"/>
  <c r="AG289" i="6"/>
  <c r="AG288" i="6"/>
  <c r="AG287" i="6"/>
  <c r="AG286" i="6"/>
  <c r="AG285" i="6"/>
  <c r="AG284" i="6"/>
  <c r="AG283" i="6"/>
  <c r="AG282" i="6"/>
  <c r="AG281" i="6"/>
  <c r="AG280" i="6"/>
  <c r="AG279" i="6"/>
  <c r="AG278" i="6"/>
  <c r="AG277" i="6"/>
  <c r="AG276" i="6"/>
  <c r="AG275" i="6"/>
  <c r="AG274" i="6"/>
  <c r="AG273" i="6"/>
  <c r="AG272" i="6"/>
  <c r="AG271" i="6"/>
  <c r="AG270" i="6"/>
  <c r="AG269" i="6"/>
  <c r="AG268" i="6"/>
  <c r="AG267" i="6"/>
  <c r="AG266" i="6"/>
  <c r="AG265" i="6"/>
  <c r="AG264" i="6"/>
  <c r="AG263" i="6"/>
  <c r="AG262" i="6"/>
  <c r="AG261" i="6"/>
  <c r="AG260" i="6"/>
  <c r="AG259" i="6"/>
  <c r="AG258" i="6"/>
  <c r="AG257" i="6"/>
  <c r="AG256" i="6"/>
  <c r="AG255" i="6"/>
  <c r="AG254" i="6"/>
  <c r="AG253" i="6"/>
  <c r="AG252" i="6"/>
  <c r="AG251" i="6"/>
  <c r="AG250" i="6"/>
  <c r="AG249" i="6"/>
  <c r="AG248" i="6"/>
  <c r="AG247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6" i="6"/>
  <c r="AG195" i="6"/>
  <c r="AG194" i="6"/>
  <c r="AG193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AG2" i="6"/>
  <c r="AE538" i="6"/>
  <c r="AE537" i="6"/>
  <c r="AE536" i="6"/>
  <c r="AE535" i="6"/>
  <c r="AE534" i="6"/>
  <c r="AE533" i="6"/>
  <c r="AE532" i="6"/>
  <c r="AE531" i="6"/>
  <c r="AE530" i="6"/>
  <c r="AE529" i="6"/>
  <c r="AE528" i="6"/>
  <c r="AE527" i="6"/>
  <c r="AE526" i="6"/>
  <c r="AE525" i="6"/>
  <c r="AE524" i="6"/>
  <c r="AE523" i="6"/>
  <c r="AE522" i="6"/>
  <c r="AE521" i="6"/>
  <c r="AE520" i="6"/>
  <c r="AE519" i="6"/>
  <c r="AE518" i="6"/>
  <c r="AE517" i="6"/>
  <c r="AE516" i="6"/>
  <c r="AE515" i="6"/>
  <c r="AE514" i="6"/>
  <c r="AE513" i="6"/>
  <c r="AE512" i="6"/>
  <c r="AE511" i="6"/>
  <c r="AE510" i="6"/>
  <c r="AE509" i="6"/>
  <c r="AE508" i="6"/>
  <c r="AE507" i="6"/>
  <c r="AE506" i="6"/>
  <c r="AE505" i="6"/>
  <c r="AE504" i="6"/>
  <c r="AE503" i="6"/>
  <c r="AE502" i="6"/>
  <c r="AE501" i="6"/>
  <c r="AE500" i="6"/>
  <c r="AE499" i="6"/>
  <c r="AE498" i="6"/>
  <c r="AE497" i="6"/>
  <c r="AE496" i="6"/>
  <c r="AE495" i="6"/>
  <c r="AE494" i="6"/>
  <c r="AE493" i="6"/>
  <c r="AE492" i="6"/>
  <c r="AE491" i="6"/>
  <c r="AE490" i="6"/>
  <c r="AE489" i="6"/>
  <c r="AE488" i="6"/>
  <c r="AE487" i="6"/>
  <c r="AE486" i="6"/>
  <c r="AE485" i="6"/>
  <c r="AE484" i="6"/>
  <c r="AE483" i="6"/>
  <c r="AE482" i="6"/>
  <c r="AE481" i="6"/>
  <c r="AE480" i="6"/>
  <c r="AE479" i="6"/>
  <c r="AE478" i="6"/>
  <c r="AE477" i="6"/>
  <c r="AE476" i="6"/>
  <c r="AE475" i="6"/>
  <c r="AE474" i="6"/>
  <c r="AE473" i="6"/>
  <c r="AE472" i="6"/>
  <c r="AE471" i="6"/>
  <c r="AE470" i="6"/>
  <c r="AE469" i="6"/>
  <c r="AE468" i="6"/>
  <c r="AE467" i="6"/>
  <c r="AE466" i="6"/>
  <c r="AE465" i="6"/>
  <c r="AE464" i="6"/>
  <c r="AE463" i="6"/>
  <c r="AE462" i="6"/>
  <c r="AE461" i="6"/>
  <c r="AE460" i="6"/>
  <c r="AE459" i="6"/>
  <c r="AE458" i="6"/>
  <c r="AE457" i="6"/>
  <c r="AE456" i="6"/>
  <c r="AE455" i="6"/>
  <c r="AE454" i="6"/>
  <c r="AE453" i="6"/>
  <c r="AE452" i="6"/>
  <c r="AE451" i="6"/>
  <c r="AE450" i="6"/>
  <c r="AE449" i="6"/>
  <c r="AE448" i="6"/>
  <c r="AE447" i="6"/>
  <c r="AE446" i="6"/>
  <c r="AE445" i="6"/>
  <c r="AE444" i="6"/>
  <c r="AE443" i="6"/>
  <c r="AE442" i="6"/>
  <c r="AE441" i="6"/>
  <c r="AE440" i="6"/>
  <c r="AE439" i="6"/>
  <c r="AE438" i="6"/>
  <c r="AE437" i="6"/>
  <c r="AE436" i="6"/>
  <c r="AE435" i="6"/>
  <c r="AE434" i="6"/>
  <c r="AE433" i="6"/>
  <c r="AE432" i="6"/>
  <c r="AE431" i="6"/>
  <c r="AE430" i="6"/>
  <c r="AE429" i="6"/>
  <c r="AE428" i="6"/>
  <c r="AE427" i="6"/>
  <c r="AE426" i="6"/>
  <c r="AE425" i="6"/>
  <c r="AE424" i="6"/>
  <c r="AE423" i="6"/>
  <c r="AE422" i="6"/>
  <c r="AE421" i="6"/>
  <c r="AE420" i="6"/>
  <c r="AE419" i="6"/>
  <c r="AE418" i="6"/>
  <c r="AE417" i="6"/>
  <c r="AE416" i="6"/>
  <c r="AE415" i="6"/>
  <c r="AE414" i="6"/>
  <c r="AE413" i="6"/>
  <c r="AE412" i="6"/>
  <c r="AE411" i="6"/>
  <c r="AE410" i="6"/>
  <c r="AE409" i="6"/>
  <c r="AE408" i="6"/>
  <c r="AE407" i="6"/>
  <c r="AE406" i="6"/>
  <c r="AE405" i="6"/>
  <c r="AE404" i="6"/>
  <c r="AE403" i="6"/>
  <c r="AE402" i="6"/>
  <c r="AE401" i="6"/>
  <c r="AE400" i="6"/>
  <c r="AE399" i="6"/>
  <c r="AE398" i="6"/>
  <c r="AE397" i="6"/>
  <c r="AE396" i="6"/>
  <c r="AE395" i="6"/>
  <c r="AE394" i="6"/>
  <c r="AE393" i="6"/>
  <c r="AE392" i="6"/>
  <c r="AE391" i="6"/>
  <c r="AE390" i="6"/>
  <c r="AE389" i="6"/>
  <c r="AE388" i="6"/>
  <c r="AE387" i="6"/>
  <c r="AE386" i="6"/>
  <c r="AE385" i="6"/>
  <c r="AE384" i="6"/>
  <c r="AE383" i="6"/>
  <c r="AE382" i="6"/>
  <c r="AE381" i="6"/>
  <c r="AE380" i="6"/>
  <c r="AE379" i="6"/>
  <c r="AE378" i="6"/>
  <c r="AE377" i="6"/>
  <c r="AE376" i="6"/>
  <c r="AE375" i="6"/>
  <c r="AE374" i="6"/>
  <c r="AE373" i="6"/>
  <c r="AE372" i="6"/>
  <c r="AE371" i="6"/>
  <c r="AE370" i="6"/>
  <c r="AE369" i="6"/>
  <c r="AE368" i="6"/>
  <c r="AE367" i="6"/>
  <c r="AE366" i="6"/>
  <c r="AE365" i="6"/>
  <c r="AE364" i="6"/>
  <c r="AE363" i="6"/>
  <c r="AE362" i="6"/>
  <c r="AE361" i="6"/>
  <c r="AE360" i="6"/>
  <c r="AE359" i="6"/>
  <c r="AE358" i="6"/>
  <c r="AE357" i="6"/>
  <c r="AE356" i="6"/>
  <c r="AE355" i="6"/>
  <c r="AE354" i="6"/>
  <c r="AE353" i="6"/>
  <c r="AE352" i="6"/>
  <c r="AE351" i="6"/>
  <c r="AE350" i="6"/>
  <c r="AE349" i="6"/>
  <c r="AE348" i="6"/>
  <c r="AE347" i="6"/>
  <c r="AE346" i="6"/>
  <c r="AE345" i="6"/>
  <c r="AE344" i="6"/>
  <c r="AE343" i="6"/>
  <c r="AE342" i="6"/>
  <c r="AE341" i="6"/>
  <c r="AE340" i="6"/>
  <c r="AE339" i="6"/>
  <c r="AE338" i="6"/>
  <c r="AE337" i="6"/>
  <c r="AE336" i="6"/>
  <c r="AE335" i="6"/>
  <c r="AE334" i="6"/>
  <c r="AE333" i="6"/>
  <c r="AE332" i="6"/>
  <c r="AE331" i="6"/>
  <c r="AE330" i="6"/>
  <c r="AE329" i="6"/>
  <c r="AE328" i="6"/>
  <c r="AE327" i="6"/>
  <c r="AE326" i="6"/>
  <c r="AE325" i="6"/>
  <c r="AE324" i="6"/>
  <c r="AE323" i="6"/>
  <c r="AE322" i="6"/>
  <c r="AE321" i="6"/>
  <c r="AE320" i="6"/>
  <c r="AE319" i="6"/>
  <c r="AE318" i="6"/>
  <c r="AE317" i="6"/>
  <c r="AE316" i="6"/>
  <c r="AE315" i="6"/>
  <c r="AE314" i="6"/>
  <c r="AE313" i="6"/>
  <c r="AE312" i="6"/>
  <c r="AE311" i="6"/>
  <c r="AE310" i="6"/>
  <c r="AE309" i="6"/>
  <c r="AE308" i="6"/>
  <c r="AE307" i="6"/>
  <c r="AE306" i="6"/>
  <c r="AE305" i="6"/>
  <c r="AE304" i="6"/>
  <c r="AE303" i="6"/>
  <c r="AE302" i="6"/>
  <c r="AE301" i="6"/>
  <c r="AE300" i="6"/>
  <c r="AE299" i="6"/>
  <c r="AE298" i="6"/>
  <c r="AE297" i="6"/>
  <c r="AE296" i="6"/>
  <c r="AE295" i="6"/>
  <c r="AE294" i="6"/>
  <c r="AE293" i="6"/>
  <c r="AE292" i="6"/>
  <c r="AE291" i="6"/>
  <c r="AE290" i="6"/>
  <c r="AE289" i="6"/>
  <c r="AE288" i="6"/>
  <c r="AE287" i="6"/>
  <c r="AE286" i="6"/>
  <c r="AE285" i="6"/>
  <c r="AE284" i="6"/>
  <c r="AE283" i="6"/>
  <c r="AE282" i="6"/>
  <c r="AE281" i="6"/>
  <c r="AE280" i="6"/>
  <c r="AE279" i="6"/>
  <c r="AE278" i="6"/>
  <c r="AE277" i="6"/>
  <c r="AE276" i="6"/>
  <c r="AE275" i="6"/>
  <c r="AE274" i="6"/>
  <c r="AE273" i="6"/>
  <c r="AE272" i="6"/>
  <c r="AE271" i="6"/>
  <c r="AE270" i="6"/>
  <c r="AE269" i="6"/>
  <c r="AE268" i="6"/>
  <c r="AE267" i="6"/>
  <c r="AE266" i="6"/>
  <c r="AE265" i="6"/>
  <c r="AE264" i="6"/>
  <c r="AE263" i="6"/>
  <c r="AE262" i="6"/>
  <c r="AE261" i="6"/>
  <c r="AE260" i="6"/>
  <c r="AE259" i="6"/>
  <c r="AE258" i="6"/>
  <c r="AE257" i="6"/>
  <c r="AE256" i="6"/>
  <c r="AE255" i="6"/>
  <c r="AE254" i="6"/>
  <c r="AE253" i="6"/>
  <c r="AE252" i="6"/>
  <c r="AE251" i="6"/>
  <c r="AE250" i="6"/>
  <c r="AE249" i="6"/>
  <c r="AE248" i="6"/>
  <c r="AE247" i="6"/>
  <c r="AE246" i="6"/>
  <c r="AE245" i="6"/>
  <c r="AE244" i="6"/>
  <c r="AE243" i="6"/>
  <c r="AE242" i="6"/>
  <c r="AE241" i="6"/>
  <c r="AE240" i="6"/>
  <c r="AE239" i="6"/>
  <c r="AE238" i="6"/>
  <c r="AE237" i="6"/>
  <c r="AE236" i="6"/>
  <c r="AE235" i="6"/>
  <c r="AE234" i="6"/>
  <c r="AE233" i="6"/>
  <c r="AE232" i="6"/>
  <c r="AE231" i="6"/>
  <c r="AE230" i="6"/>
  <c r="AE229" i="6"/>
  <c r="AE228" i="6"/>
  <c r="AE227" i="6"/>
  <c r="AE226" i="6"/>
  <c r="AE225" i="6"/>
  <c r="AE224" i="6"/>
  <c r="AE223" i="6"/>
  <c r="AE222" i="6"/>
  <c r="AE221" i="6"/>
  <c r="AE220" i="6"/>
  <c r="AE219" i="6"/>
  <c r="AE218" i="6"/>
  <c r="AE217" i="6"/>
  <c r="AE216" i="6"/>
  <c r="AE215" i="6"/>
  <c r="AE214" i="6"/>
  <c r="AE213" i="6"/>
  <c r="AE212" i="6"/>
  <c r="AE211" i="6"/>
  <c r="AE210" i="6"/>
  <c r="AE209" i="6"/>
  <c r="AE208" i="6"/>
  <c r="AE207" i="6"/>
  <c r="AE206" i="6"/>
  <c r="AE205" i="6"/>
  <c r="AE204" i="6"/>
  <c r="AE203" i="6"/>
  <c r="AE202" i="6"/>
  <c r="AE201" i="6"/>
  <c r="AE200" i="6"/>
  <c r="AE199" i="6"/>
  <c r="AE198" i="6"/>
  <c r="AE197" i="6"/>
  <c r="AE196" i="6"/>
  <c r="AE195" i="6"/>
  <c r="AE194" i="6"/>
  <c r="AE193" i="6"/>
  <c r="AE192" i="6"/>
  <c r="AE191" i="6"/>
  <c r="AE19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35" i="6"/>
  <c r="AE134" i="6"/>
  <c r="AE133" i="6"/>
  <c r="AE132" i="6"/>
  <c r="AE131" i="6"/>
  <c r="AE130" i="6"/>
  <c r="AE129" i="6"/>
  <c r="AE128" i="6"/>
  <c r="AE127" i="6"/>
  <c r="AE126" i="6"/>
  <c r="AE125" i="6"/>
  <c r="AE124" i="6"/>
  <c r="AE123" i="6"/>
  <c r="AE122" i="6"/>
  <c r="AE121" i="6"/>
  <c r="AE120" i="6"/>
  <c r="AE119" i="6"/>
  <c r="AE118" i="6"/>
  <c r="AE117" i="6"/>
  <c r="AE116" i="6"/>
  <c r="AE115" i="6"/>
  <c r="AE114" i="6"/>
  <c r="AE113" i="6"/>
  <c r="AE112" i="6"/>
  <c r="AE111" i="6"/>
  <c r="AE110" i="6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5" i="6"/>
  <c r="AE94" i="6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E75" i="6"/>
  <c r="AE74" i="6"/>
  <c r="AE73" i="6"/>
  <c r="AE72" i="6"/>
  <c r="AE71" i="6"/>
  <c r="AE70" i="6"/>
  <c r="AE69" i="6"/>
  <c r="AE68" i="6"/>
  <c r="AE67" i="6"/>
  <c r="AE66" i="6"/>
  <c r="AE65" i="6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E2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" i="6"/>
  <c r="AC2" i="6"/>
  <c r="AB538" i="6"/>
  <c r="AB537" i="6"/>
  <c r="AB535" i="6"/>
  <c r="AB534" i="6"/>
  <c r="AB533" i="6"/>
  <c r="AB532" i="6"/>
  <c r="AB531" i="6"/>
  <c r="AB530" i="6"/>
  <c r="AB529" i="6"/>
  <c r="AB528" i="6"/>
  <c r="AB527" i="6"/>
  <c r="AB526" i="6"/>
  <c r="AB525" i="6"/>
  <c r="AB524" i="6"/>
  <c r="AB523" i="6"/>
  <c r="AB522" i="6"/>
  <c r="AB521" i="6"/>
  <c r="AB520" i="6"/>
  <c r="AB519" i="6"/>
  <c r="AB518" i="6"/>
  <c r="AB517" i="6"/>
  <c r="AB516" i="6"/>
  <c r="AB515" i="6"/>
  <c r="AB514" i="6"/>
  <c r="AB513" i="6"/>
  <c r="AB512" i="6"/>
  <c r="AB511" i="6"/>
  <c r="AB510" i="6"/>
  <c r="AB509" i="6"/>
  <c r="AB508" i="6"/>
  <c r="AB507" i="6"/>
  <c r="AB506" i="6"/>
  <c r="AB505" i="6"/>
  <c r="AB504" i="6"/>
  <c r="AB503" i="6"/>
  <c r="AB502" i="6"/>
  <c r="AB501" i="6"/>
  <c r="AB500" i="6"/>
  <c r="AB499" i="6"/>
  <c r="AB498" i="6"/>
  <c r="AB497" i="6"/>
  <c r="AB496" i="6"/>
  <c r="AB495" i="6"/>
  <c r="AB494" i="6"/>
  <c r="AB493" i="6"/>
  <c r="AB492" i="6"/>
  <c r="AB491" i="6"/>
  <c r="AB490" i="6"/>
  <c r="AB489" i="6"/>
  <c r="AB488" i="6"/>
  <c r="AB487" i="6"/>
  <c r="AB486" i="6"/>
  <c r="AB485" i="6"/>
  <c r="AB484" i="6"/>
  <c r="AB483" i="6"/>
  <c r="AB482" i="6"/>
  <c r="AB481" i="6"/>
  <c r="AB480" i="6"/>
  <c r="AB479" i="6"/>
  <c r="AB478" i="6"/>
  <c r="AB477" i="6"/>
  <c r="AB476" i="6"/>
  <c r="AB475" i="6"/>
  <c r="AB474" i="6"/>
  <c r="AB473" i="6"/>
  <c r="AB472" i="6"/>
  <c r="AB471" i="6"/>
  <c r="AB470" i="6"/>
  <c r="AB469" i="6"/>
  <c r="AB468" i="6"/>
  <c r="AB467" i="6"/>
  <c r="AB466" i="6"/>
  <c r="AB465" i="6"/>
  <c r="AB464" i="6"/>
  <c r="AB463" i="6"/>
  <c r="AB462" i="6"/>
  <c r="AB461" i="6"/>
  <c r="AB460" i="6"/>
  <c r="AB459" i="6"/>
  <c r="AB458" i="6"/>
  <c r="AB457" i="6"/>
  <c r="AB456" i="6"/>
  <c r="AB455" i="6"/>
  <c r="AB454" i="6"/>
  <c r="AB453" i="6"/>
  <c r="AB452" i="6"/>
  <c r="AB451" i="6"/>
  <c r="AB450" i="6"/>
  <c r="AB449" i="6"/>
  <c r="AB448" i="6"/>
  <c r="AB447" i="6"/>
  <c r="AB446" i="6"/>
  <c r="AB445" i="6"/>
  <c r="AB444" i="6"/>
  <c r="AB443" i="6"/>
  <c r="AB442" i="6"/>
  <c r="AB441" i="6"/>
  <c r="AB440" i="6"/>
  <c r="AB439" i="6"/>
  <c r="AB438" i="6"/>
  <c r="AB437" i="6"/>
  <c r="AB436" i="6"/>
  <c r="AB435" i="6"/>
  <c r="AB434" i="6"/>
  <c r="AB433" i="6"/>
  <c r="AB432" i="6"/>
  <c r="AB431" i="6"/>
  <c r="AB430" i="6"/>
  <c r="AB429" i="6"/>
  <c r="AB428" i="6"/>
  <c r="AB427" i="6"/>
  <c r="AB426" i="6"/>
  <c r="AB425" i="6"/>
  <c r="AB424" i="6"/>
  <c r="AB423" i="6"/>
  <c r="AB422" i="6"/>
  <c r="AB421" i="6"/>
  <c r="AB420" i="6"/>
  <c r="AB419" i="6"/>
  <c r="AB418" i="6"/>
  <c r="AB417" i="6"/>
  <c r="AB416" i="6"/>
  <c r="AB415" i="6"/>
  <c r="AB414" i="6"/>
  <c r="AB413" i="6"/>
  <c r="AB412" i="6"/>
  <c r="AB411" i="6"/>
  <c r="AB410" i="6"/>
  <c r="AB409" i="6"/>
  <c r="AB408" i="6"/>
  <c r="AB407" i="6"/>
  <c r="AB406" i="6"/>
  <c r="AB405" i="6"/>
  <c r="AB404" i="6"/>
  <c r="AB403" i="6"/>
  <c r="AB402" i="6"/>
  <c r="AB401" i="6"/>
  <c r="AB400" i="6"/>
  <c r="AB399" i="6"/>
  <c r="AB398" i="6"/>
  <c r="AB397" i="6"/>
  <c r="AB396" i="6"/>
  <c r="AB395" i="6"/>
  <c r="AB394" i="6"/>
  <c r="AB393" i="6"/>
  <c r="AB392" i="6"/>
  <c r="AB391" i="6"/>
  <c r="AB390" i="6"/>
  <c r="AB389" i="6"/>
  <c r="AB388" i="6"/>
  <c r="AB387" i="6"/>
  <c r="AB386" i="6"/>
  <c r="AB385" i="6"/>
  <c r="AB384" i="6"/>
  <c r="AB383" i="6"/>
  <c r="AB382" i="6"/>
  <c r="AB381" i="6"/>
  <c r="AB380" i="6"/>
  <c r="AB379" i="6"/>
  <c r="AB378" i="6"/>
  <c r="AB377" i="6"/>
  <c r="AB376" i="6"/>
  <c r="AB375" i="6"/>
  <c r="AB374" i="6"/>
  <c r="AB373" i="6"/>
  <c r="AB372" i="6"/>
  <c r="AB371" i="6"/>
  <c r="AB370" i="6"/>
  <c r="AB369" i="6"/>
  <c r="AB368" i="6"/>
  <c r="AB367" i="6"/>
  <c r="AB366" i="6"/>
  <c r="AB365" i="6"/>
  <c r="AB364" i="6"/>
  <c r="AB363" i="6"/>
  <c r="AB362" i="6"/>
  <c r="AB361" i="6"/>
  <c r="AB360" i="6"/>
  <c r="AB359" i="6"/>
  <c r="AB358" i="6"/>
  <c r="AB357" i="6"/>
  <c r="AB356" i="6"/>
  <c r="AB355" i="6"/>
  <c r="AB354" i="6"/>
  <c r="AB353" i="6"/>
  <c r="AB352" i="6"/>
  <c r="AB351" i="6"/>
  <c r="AB350" i="6"/>
  <c r="AB349" i="6"/>
  <c r="AB348" i="6"/>
  <c r="AB347" i="6"/>
  <c r="AB346" i="6"/>
  <c r="AB345" i="6"/>
  <c r="AB344" i="6"/>
  <c r="AB343" i="6"/>
  <c r="AB342" i="6"/>
  <c r="AB341" i="6"/>
  <c r="AB340" i="6"/>
  <c r="AB339" i="6"/>
  <c r="AB338" i="6"/>
  <c r="AB337" i="6"/>
  <c r="AB336" i="6"/>
  <c r="AB335" i="6"/>
  <c r="AB334" i="6"/>
  <c r="AB333" i="6"/>
  <c r="AB332" i="6"/>
  <c r="AB331" i="6"/>
  <c r="AB330" i="6"/>
  <c r="AB329" i="6"/>
  <c r="AB328" i="6"/>
  <c r="AB327" i="6"/>
  <c r="AB326" i="6"/>
  <c r="AB325" i="6"/>
  <c r="AB324" i="6"/>
  <c r="AB323" i="6"/>
  <c r="AB322" i="6"/>
  <c r="AB321" i="6"/>
  <c r="AB320" i="6"/>
  <c r="AB319" i="6"/>
  <c r="AB318" i="6"/>
  <c r="AB317" i="6"/>
  <c r="AB316" i="6"/>
  <c r="AB315" i="6"/>
  <c r="AB314" i="6"/>
  <c r="AB313" i="6"/>
  <c r="AB312" i="6"/>
  <c r="AB311" i="6"/>
  <c r="AB310" i="6"/>
  <c r="AB309" i="6"/>
  <c r="AB308" i="6"/>
  <c r="AB307" i="6"/>
  <c r="AB306" i="6"/>
  <c r="AB305" i="6"/>
  <c r="AB304" i="6"/>
  <c r="AB303" i="6"/>
  <c r="AB302" i="6"/>
  <c r="AB301" i="6"/>
  <c r="AB300" i="6"/>
  <c r="AB299" i="6"/>
  <c r="AB298" i="6"/>
  <c r="AB297" i="6"/>
  <c r="AB296" i="6"/>
  <c r="AB295" i="6"/>
  <c r="AB294" i="6"/>
  <c r="AB293" i="6"/>
  <c r="AB292" i="6"/>
  <c r="AB291" i="6"/>
  <c r="AB290" i="6"/>
  <c r="AB289" i="6"/>
  <c r="AB288" i="6"/>
  <c r="AB287" i="6"/>
  <c r="AB286" i="6"/>
  <c r="AB285" i="6"/>
  <c r="AB284" i="6"/>
  <c r="AB283" i="6"/>
  <c r="AB282" i="6"/>
  <c r="AB281" i="6"/>
  <c r="AB280" i="6"/>
  <c r="AB279" i="6"/>
  <c r="AB278" i="6"/>
  <c r="AB277" i="6"/>
  <c r="AB276" i="6"/>
  <c r="AB275" i="6"/>
  <c r="AB274" i="6"/>
  <c r="AB273" i="6"/>
  <c r="AB272" i="6"/>
  <c r="AB271" i="6"/>
  <c r="AB270" i="6"/>
  <c r="AB269" i="6"/>
  <c r="AB268" i="6"/>
  <c r="AB267" i="6"/>
  <c r="AB266" i="6"/>
  <c r="AB265" i="6"/>
  <c r="AB264" i="6"/>
  <c r="AB263" i="6"/>
  <c r="AB262" i="6"/>
  <c r="AB261" i="6"/>
  <c r="AB260" i="6"/>
  <c r="AB259" i="6"/>
  <c r="AB258" i="6"/>
  <c r="AB257" i="6"/>
  <c r="AB256" i="6"/>
  <c r="AB255" i="6"/>
  <c r="AB254" i="6"/>
  <c r="AB253" i="6"/>
  <c r="AB252" i="6"/>
  <c r="AB251" i="6"/>
  <c r="AB250" i="6"/>
  <c r="AB249" i="6"/>
  <c r="AB248" i="6"/>
  <c r="AB247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AB536" i="6"/>
  <c r="Y538" i="6"/>
  <c r="W538" i="9" s="1"/>
  <c r="Y537" i="6"/>
  <c r="W537" i="9" s="1"/>
  <c r="Y536" i="6"/>
  <c r="W536" i="9" s="1"/>
  <c r="Y535" i="6"/>
  <c r="W535" i="9" s="1"/>
  <c r="Y534" i="6"/>
  <c r="W534" i="9" s="1"/>
  <c r="Y533" i="6"/>
  <c r="W533" i="9" s="1"/>
  <c r="Y532" i="6"/>
  <c r="W532" i="9" s="1"/>
  <c r="Y531" i="6"/>
  <c r="W531" i="9" s="1"/>
  <c r="Y530" i="6"/>
  <c r="W530" i="9" s="1"/>
  <c r="Y529" i="6"/>
  <c r="W529" i="9" s="1"/>
  <c r="Y528" i="6"/>
  <c r="W528" i="9" s="1"/>
  <c r="Y527" i="6"/>
  <c r="W527" i="9" s="1"/>
  <c r="Y526" i="6"/>
  <c r="W526" i="9" s="1"/>
  <c r="Y525" i="6"/>
  <c r="W525" i="9" s="1"/>
  <c r="Y524" i="6"/>
  <c r="W524" i="9" s="1"/>
  <c r="Y523" i="6"/>
  <c r="W523" i="9" s="1"/>
  <c r="Y522" i="6"/>
  <c r="W522" i="9" s="1"/>
  <c r="Y521" i="6"/>
  <c r="W521" i="9" s="1"/>
  <c r="Y520" i="6"/>
  <c r="W520" i="9" s="1"/>
  <c r="Y519" i="6"/>
  <c r="W519" i="9" s="1"/>
  <c r="Y518" i="6"/>
  <c r="W518" i="9" s="1"/>
  <c r="Y517" i="6"/>
  <c r="W517" i="9" s="1"/>
  <c r="Y516" i="6"/>
  <c r="W516" i="9" s="1"/>
  <c r="Y515" i="6"/>
  <c r="W515" i="9" s="1"/>
  <c r="Y514" i="6"/>
  <c r="W514" i="9" s="1"/>
  <c r="Y513" i="6"/>
  <c r="W513" i="9" s="1"/>
  <c r="Y512" i="6"/>
  <c r="W512" i="9" s="1"/>
  <c r="Y511" i="6"/>
  <c r="W511" i="9" s="1"/>
  <c r="Y510" i="6"/>
  <c r="W510" i="9" s="1"/>
  <c r="Y509" i="6"/>
  <c r="W509" i="9" s="1"/>
  <c r="Y508" i="6"/>
  <c r="W508" i="9" s="1"/>
  <c r="Y507" i="6"/>
  <c r="W507" i="9" s="1"/>
  <c r="Y506" i="6"/>
  <c r="W506" i="9" s="1"/>
  <c r="Y505" i="6"/>
  <c r="W505" i="9" s="1"/>
  <c r="Y504" i="6"/>
  <c r="W504" i="9" s="1"/>
  <c r="Y503" i="6"/>
  <c r="W503" i="9" s="1"/>
  <c r="Y502" i="6"/>
  <c r="W502" i="9" s="1"/>
  <c r="Y501" i="6"/>
  <c r="W501" i="9" s="1"/>
  <c r="Y500" i="6"/>
  <c r="W500" i="9" s="1"/>
  <c r="Y499" i="6"/>
  <c r="W499" i="9" s="1"/>
  <c r="Y498" i="6"/>
  <c r="W498" i="9" s="1"/>
  <c r="Y497" i="6"/>
  <c r="W497" i="9" s="1"/>
  <c r="Y496" i="6"/>
  <c r="W496" i="9" s="1"/>
  <c r="Y495" i="6"/>
  <c r="W495" i="9" s="1"/>
  <c r="Y494" i="6"/>
  <c r="W494" i="9" s="1"/>
  <c r="Y493" i="6"/>
  <c r="W493" i="9" s="1"/>
  <c r="Y492" i="6"/>
  <c r="W492" i="9" s="1"/>
  <c r="Y491" i="6"/>
  <c r="W491" i="9" s="1"/>
  <c r="Y490" i="6"/>
  <c r="W490" i="9" s="1"/>
  <c r="Y489" i="6"/>
  <c r="W489" i="9" s="1"/>
  <c r="Y488" i="6"/>
  <c r="W488" i="9" s="1"/>
  <c r="Y487" i="6"/>
  <c r="W487" i="9" s="1"/>
  <c r="Y486" i="6"/>
  <c r="W486" i="9" s="1"/>
  <c r="Y485" i="6"/>
  <c r="W485" i="9" s="1"/>
  <c r="Y484" i="6"/>
  <c r="W484" i="9" s="1"/>
  <c r="Y483" i="6"/>
  <c r="W483" i="9" s="1"/>
  <c r="Y482" i="6"/>
  <c r="W482" i="9" s="1"/>
  <c r="Y481" i="6"/>
  <c r="W481" i="9" s="1"/>
  <c r="Y480" i="6"/>
  <c r="W480" i="9" s="1"/>
  <c r="Y479" i="6"/>
  <c r="W479" i="9" s="1"/>
  <c r="Y478" i="6"/>
  <c r="W478" i="9" s="1"/>
  <c r="Y477" i="6"/>
  <c r="W477" i="9" s="1"/>
  <c r="Y476" i="6"/>
  <c r="W476" i="9" s="1"/>
  <c r="Y475" i="6"/>
  <c r="W475" i="9" s="1"/>
  <c r="Y474" i="6"/>
  <c r="W474" i="9" s="1"/>
  <c r="Y473" i="6"/>
  <c r="W473" i="9" s="1"/>
  <c r="Y472" i="6"/>
  <c r="W472" i="9" s="1"/>
  <c r="Y471" i="6"/>
  <c r="W471" i="9" s="1"/>
  <c r="Y470" i="6"/>
  <c r="W470" i="9" s="1"/>
  <c r="Y469" i="6"/>
  <c r="W469" i="9" s="1"/>
  <c r="Y468" i="6"/>
  <c r="W468" i="9" s="1"/>
  <c r="Y467" i="6"/>
  <c r="W467" i="9" s="1"/>
  <c r="Y466" i="6"/>
  <c r="W466" i="9" s="1"/>
  <c r="Y465" i="6"/>
  <c r="W465" i="9" s="1"/>
  <c r="Y464" i="6"/>
  <c r="W464" i="9" s="1"/>
  <c r="Y463" i="6"/>
  <c r="W463" i="9" s="1"/>
  <c r="Y462" i="6"/>
  <c r="W462" i="9" s="1"/>
  <c r="Y461" i="6"/>
  <c r="W461" i="9" s="1"/>
  <c r="Y460" i="6"/>
  <c r="W460" i="9" s="1"/>
  <c r="Y459" i="6"/>
  <c r="W459" i="9" s="1"/>
  <c r="Y458" i="6"/>
  <c r="W458" i="9" s="1"/>
  <c r="Y457" i="6"/>
  <c r="W457" i="9" s="1"/>
  <c r="Y456" i="6"/>
  <c r="W456" i="9" s="1"/>
  <c r="Y455" i="6"/>
  <c r="W455" i="9" s="1"/>
  <c r="Y454" i="6"/>
  <c r="W454" i="9" s="1"/>
  <c r="Y453" i="6"/>
  <c r="W453" i="9" s="1"/>
  <c r="Y452" i="6"/>
  <c r="W452" i="9" s="1"/>
  <c r="Y451" i="6"/>
  <c r="W451" i="9" s="1"/>
  <c r="Y450" i="6"/>
  <c r="W450" i="9" s="1"/>
  <c r="Y449" i="6"/>
  <c r="W449" i="9" s="1"/>
  <c r="Y448" i="6"/>
  <c r="W448" i="9" s="1"/>
  <c r="Y447" i="6"/>
  <c r="W447" i="9" s="1"/>
  <c r="Y446" i="6"/>
  <c r="W446" i="9" s="1"/>
  <c r="Y445" i="6"/>
  <c r="W445" i="9" s="1"/>
  <c r="Y444" i="6"/>
  <c r="W444" i="9" s="1"/>
  <c r="Y443" i="6"/>
  <c r="W443" i="9" s="1"/>
  <c r="Y442" i="6"/>
  <c r="W442" i="9" s="1"/>
  <c r="Y441" i="6"/>
  <c r="W441" i="9" s="1"/>
  <c r="Y440" i="6"/>
  <c r="W440" i="9" s="1"/>
  <c r="Y439" i="6"/>
  <c r="W439" i="9" s="1"/>
  <c r="Y438" i="6"/>
  <c r="W438" i="9" s="1"/>
  <c r="Y437" i="6"/>
  <c r="W437" i="9" s="1"/>
  <c r="Y436" i="6"/>
  <c r="W436" i="9" s="1"/>
  <c r="Y435" i="6"/>
  <c r="W435" i="9" s="1"/>
  <c r="Y434" i="6"/>
  <c r="W434" i="9" s="1"/>
  <c r="Y433" i="6"/>
  <c r="W433" i="9" s="1"/>
  <c r="Y432" i="6"/>
  <c r="W432" i="9" s="1"/>
  <c r="Y431" i="6"/>
  <c r="W431" i="9" s="1"/>
  <c r="Y430" i="6"/>
  <c r="W430" i="9" s="1"/>
  <c r="Y429" i="6"/>
  <c r="W429" i="9" s="1"/>
  <c r="Y428" i="6"/>
  <c r="W428" i="9" s="1"/>
  <c r="Y427" i="6"/>
  <c r="W427" i="9" s="1"/>
  <c r="Y426" i="6"/>
  <c r="W426" i="9" s="1"/>
  <c r="Y425" i="6"/>
  <c r="W425" i="9" s="1"/>
  <c r="Y424" i="6"/>
  <c r="W424" i="9" s="1"/>
  <c r="Y423" i="6"/>
  <c r="W423" i="9" s="1"/>
  <c r="Y422" i="6"/>
  <c r="W422" i="9" s="1"/>
  <c r="Y421" i="6"/>
  <c r="W421" i="9" s="1"/>
  <c r="Y420" i="6"/>
  <c r="W420" i="9" s="1"/>
  <c r="Y419" i="6"/>
  <c r="W419" i="9" s="1"/>
  <c r="Y418" i="6"/>
  <c r="W418" i="9" s="1"/>
  <c r="Y417" i="6"/>
  <c r="W417" i="9" s="1"/>
  <c r="Y416" i="6"/>
  <c r="W416" i="9" s="1"/>
  <c r="Y415" i="6"/>
  <c r="W415" i="9" s="1"/>
  <c r="Y414" i="6"/>
  <c r="W414" i="9" s="1"/>
  <c r="Y413" i="6"/>
  <c r="W413" i="9" s="1"/>
  <c r="Y412" i="6"/>
  <c r="W412" i="9" s="1"/>
  <c r="Y411" i="6"/>
  <c r="W411" i="9" s="1"/>
  <c r="Y410" i="6"/>
  <c r="W410" i="9" s="1"/>
  <c r="Y409" i="6"/>
  <c r="W409" i="9" s="1"/>
  <c r="Y408" i="6"/>
  <c r="W408" i="9" s="1"/>
  <c r="Y407" i="6"/>
  <c r="W407" i="9" s="1"/>
  <c r="Y406" i="6"/>
  <c r="W406" i="9" s="1"/>
  <c r="Y405" i="6"/>
  <c r="W405" i="9" s="1"/>
  <c r="Y404" i="6"/>
  <c r="W404" i="9" s="1"/>
  <c r="Y403" i="6"/>
  <c r="W403" i="9" s="1"/>
  <c r="Y402" i="6"/>
  <c r="W402" i="9" s="1"/>
  <c r="Y401" i="6"/>
  <c r="W401" i="9" s="1"/>
  <c r="Y400" i="6"/>
  <c r="W400" i="9" s="1"/>
  <c r="Y399" i="6"/>
  <c r="W399" i="9" s="1"/>
  <c r="Y398" i="6"/>
  <c r="W398" i="9" s="1"/>
  <c r="Y397" i="6"/>
  <c r="W397" i="9" s="1"/>
  <c r="Y396" i="6"/>
  <c r="W396" i="9" s="1"/>
  <c r="Y395" i="6"/>
  <c r="W395" i="9" s="1"/>
  <c r="Y394" i="6"/>
  <c r="W394" i="9" s="1"/>
  <c r="Y393" i="6"/>
  <c r="W393" i="9" s="1"/>
  <c r="Y392" i="6"/>
  <c r="W392" i="9" s="1"/>
  <c r="Y391" i="6"/>
  <c r="W391" i="9" s="1"/>
  <c r="Y390" i="6"/>
  <c r="W390" i="9" s="1"/>
  <c r="Y389" i="6"/>
  <c r="W389" i="9" s="1"/>
  <c r="Y388" i="6"/>
  <c r="W388" i="9" s="1"/>
  <c r="Y387" i="6"/>
  <c r="W387" i="9" s="1"/>
  <c r="Y386" i="6"/>
  <c r="W386" i="9" s="1"/>
  <c r="Y385" i="6"/>
  <c r="W385" i="9" s="1"/>
  <c r="Y384" i="6"/>
  <c r="W384" i="9" s="1"/>
  <c r="Y383" i="6"/>
  <c r="W383" i="9" s="1"/>
  <c r="Y382" i="6"/>
  <c r="W382" i="9" s="1"/>
  <c r="Y381" i="6"/>
  <c r="W381" i="9" s="1"/>
  <c r="Y380" i="6"/>
  <c r="W380" i="9" s="1"/>
  <c r="Y379" i="6"/>
  <c r="W379" i="9" s="1"/>
  <c r="Y378" i="6"/>
  <c r="W378" i="9" s="1"/>
  <c r="Y377" i="6"/>
  <c r="W377" i="9" s="1"/>
  <c r="Y376" i="6"/>
  <c r="W376" i="9" s="1"/>
  <c r="Y375" i="6"/>
  <c r="W375" i="9" s="1"/>
  <c r="Y374" i="6"/>
  <c r="W374" i="9" s="1"/>
  <c r="Y373" i="6"/>
  <c r="W373" i="9" s="1"/>
  <c r="Y372" i="6"/>
  <c r="W372" i="9" s="1"/>
  <c r="Y371" i="6"/>
  <c r="W371" i="9" s="1"/>
  <c r="Y370" i="6"/>
  <c r="W370" i="9" s="1"/>
  <c r="Y369" i="6"/>
  <c r="W369" i="9" s="1"/>
  <c r="Y368" i="6"/>
  <c r="W368" i="9" s="1"/>
  <c r="Y367" i="6"/>
  <c r="W367" i="9" s="1"/>
  <c r="Y366" i="6"/>
  <c r="W366" i="9" s="1"/>
  <c r="Y365" i="6"/>
  <c r="W365" i="9" s="1"/>
  <c r="Y364" i="6"/>
  <c r="W364" i="9" s="1"/>
  <c r="Y363" i="6"/>
  <c r="W363" i="9" s="1"/>
  <c r="Y362" i="6"/>
  <c r="W362" i="9" s="1"/>
  <c r="Y361" i="6"/>
  <c r="W361" i="9" s="1"/>
  <c r="Y360" i="6"/>
  <c r="W360" i="9" s="1"/>
  <c r="Y359" i="6"/>
  <c r="W359" i="9" s="1"/>
  <c r="Y358" i="6"/>
  <c r="W358" i="9" s="1"/>
  <c r="Y357" i="6"/>
  <c r="W357" i="9" s="1"/>
  <c r="Y356" i="6"/>
  <c r="W356" i="9" s="1"/>
  <c r="Y355" i="6"/>
  <c r="W355" i="9" s="1"/>
  <c r="Y354" i="6"/>
  <c r="W354" i="9" s="1"/>
  <c r="Y353" i="6"/>
  <c r="W353" i="9" s="1"/>
  <c r="Y352" i="6"/>
  <c r="W352" i="9" s="1"/>
  <c r="Y351" i="6"/>
  <c r="W351" i="9" s="1"/>
  <c r="Y350" i="6"/>
  <c r="W350" i="9" s="1"/>
  <c r="Y349" i="6"/>
  <c r="W349" i="9" s="1"/>
  <c r="Y348" i="6"/>
  <c r="W348" i="9" s="1"/>
  <c r="Y347" i="6"/>
  <c r="W347" i="9" s="1"/>
  <c r="Y346" i="6"/>
  <c r="W346" i="9" s="1"/>
  <c r="Y345" i="6"/>
  <c r="W345" i="9" s="1"/>
  <c r="Y344" i="6"/>
  <c r="W344" i="9" s="1"/>
  <c r="Y343" i="6"/>
  <c r="W343" i="9" s="1"/>
  <c r="Y342" i="6"/>
  <c r="W342" i="9" s="1"/>
  <c r="Y341" i="6"/>
  <c r="W341" i="9" s="1"/>
  <c r="Y340" i="6"/>
  <c r="W340" i="9" s="1"/>
  <c r="Y339" i="6"/>
  <c r="W339" i="9" s="1"/>
  <c r="Y338" i="6"/>
  <c r="W338" i="9" s="1"/>
  <c r="Y337" i="6"/>
  <c r="W337" i="9" s="1"/>
  <c r="Y336" i="6"/>
  <c r="W336" i="9" s="1"/>
  <c r="Y335" i="6"/>
  <c r="W335" i="9" s="1"/>
  <c r="Y334" i="6"/>
  <c r="W334" i="9" s="1"/>
  <c r="Y333" i="6"/>
  <c r="W333" i="9" s="1"/>
  <c r="Y332" i="6"/>
  <c r="W332" i="9" s="1"/>
  <c r="Y331" i="6"/>
  <c r="W331" i="9" s="1"/>
  <c r="Y330" i="6"/>
  <c r="W330" i="9" s="1"/>
  <c r="Y329" i="6"/>
  <c r="W329" i="9" s="1"/>
  <c r="Y328" i="6"/>
  <c r="W328" i="9" s="1"/>
  <c r="Y327" i="6"/>
  <c r="W327" i="9" s="1"/>
  <c r="Y326" i="6"/>
  <c r="W326" i="9" s="1"/>
  <c r="Y325" i="6"/>
  <c r="W325" i="9" s="1"/>
  <c r="Y324" i="6"/>
  <c r="W324" i="9" s="1"/>
  <c r="Y323" i="6"/>
  <c r="W323" i="9" s="1"/>
  <c r="Y322" i="6"/>
  <c r="W322" i="9" s="1"/>
  <c r="Y321" i="6"/>
  <c r="W321" i="9" s="1"/>
  <c r="Y320" i="6"/>
  <c r="W320" i="9" s="1"/>
  <c r="Y319" i="6"/>
  <c r="W319" i="9" s="1"/>
  <c r="Y318" i="6"/>
  <c r="W318" i="9" s="1"/>
  <c r="Y317" i="6"/>
  <c r="W317" i="9" s="1"/>
  <c r="Y316" i="6"/>
  <c r="W316" i="9" s="1"/>
  <c r="Y315" i="6"/>
  <c r="W315" i="9" s="1"/>
  <c r="Y314" i="6"/>
  <c r="W314" i="9" s="1"/>
  <c r="Y313" i="6"/>
  <c r="W313" i="9" s="1"/>
  <c r="Y312" i="6"/>
  <c r="W312" i="9" s="1"/>
  <c r="Y311" i="6"/>
  <c r="W311" i="9" s="1"/>
  <c r="Y310" i="6"/>
  <c r="W310" i="9" s="1"/>
  <c r="Y309" i="6"/>
  <c r="W309" i="9" s="1"/>
  <c r="Y308" i="6"/>
  <c r="W308" i="9" s="1"/>
  <c r="Y307" i="6"/>
  <c r="W307" i="9" s="1"/>
  <c r="Y306" i="6"/>
  <c r="W306" i="9" s="1"/>
  <c r="Y305" i="6"/>
  <c r="W305" i="9" s="1"/>
  <c r="Y304" i="6"/>
  <c r="W304" i="9" s="1"/>
  <c r="Y303" i="6"/>
  <c r="W303" i="9" s="1"/>
  <c r="Y302" i="6"/>
  <c r="W302" i="9" s="1"/>
  <c r="Y301" i="6"/>
  <c r="W301" i="9" s="1"/>
  <c r="Y300" i="6"/>
  <c r="W300" i="9" s="1"/>
  <c r="Y299" i="6"/>
  <c r="W299" i="9" s="1"/>
  <c r="Y298" i="6"/>
  <c r="W298" i="9" s="1"/>
  <c r="Y297" i="6"/>
  <c r="W297" i="9" s="1"/>
  <c r="Y296" i="6"/>
  <c r="W296" i="9" s="1"/>
  <c r="Y295" i="6"/>
  <c r="W295" i="9" s="1"/>
  <c r="Y294" i="6"/>
  <c r="W294" i="9" s="1"/>
  <c r="Y293" i="6"/>
  <c r="W293" i="9" s="1"/>
  <c r="Y292" i="6"/>
  <c r="W292" i="9" s="1"/>
  <c r="Y291" i="6"/>
  <c r="W291" i="9" s="1"/>
  <c r="Y290" i="6"/>
  <c r="W290" i="9" s="1"/>
  <c r="Y289" i="6"/>
  <c r="W289" i="9" s="1"/>
  <c r="Y288" i="6"/>
  <c r="W288" i="9" s="1"/>
  <c r="Y287" i="6"/>
  <c r="W287" i="9" s="1"/>
  <c r="Y286" i="6"/>
  <c r="W286" i="9" s="1"/>
  <c r="Y285" i="6"/>
  <c r="W285" i="9" s="1"/>
  <c r="Y284" i="6"/>
  <c r="W284" i="9" s="1"/>
  <c r="Y283" i="6"/>
  <c r="W283" i="9" s="1"/>
  <c r="Y282" i="6"/>
  <c r="W282" i="9" s="1"/>
  <c r="Y281" i="6"/>
  <c r="W281" i="9" s="1"/>
  <c r="Y280" i="6"/>
  <c r="W280" i="9" s="1"/>
  <c r="Y279" i="6"/>
  <c r="W279" i="9" s="1"/>
  <c r="Y278" i="6"/>
  <c r="W278" i="9" s="1"/>
  <c r="Y277" i="6"/>
  <c r="W277" i="9" s="1"/>
  <c r="Y276" i="6"/>
  <c r="W276" i="9" s="1"/>
  <c r="Y275" i="6"/>
  <c r="W275" i="9" s="1"/>
  <c r="Y274" i="6"/>
  <c r="W274" i="9" s="1"/>
  <c r="Y273" i="6"/>
  <c r="W273" i="9" s="1"/>
  <c r="Y272" i="6"/>
  <c r="W272" i="9" s="1"/>
  <c r="Y271" i="6"/>
  <c r="W271" i="9" s="1"/>
  <c r="Y270" i="6"/>
  <c r="W270" i="9" s="1"/>
  <c r="Y269" i="6"/>
  <c r="W269" i="9" s="1"/>
  <c r="Y268" i="6"/>
  <c r="W268" i="9" s="1"/>
  <c r="Y267" i="6"/>
  <c r="W267" i="9" s="1"/>
  <c r="Y266" i="6"/>
  <c r="W266" i="9" s="1"/>
  <c r="Y265" i="6"/>
  <c r="W265" i="9" s="1"/>
  <c r="Y264" i="6"/>
  <c r="W264" i="9" s="1"/>
  <c r="Y263" i="6"/>
  <c r="W263" i="9" s="1"/>
  <c r="Y262" i="6"/>
  <c r="W262" i="9" s="1"/>
  <c r="Y261" i="6"/>
  <c r="W261" i="9" s="1"/>
  <c r="Y260" i="6"/>
  <c r="W260" i="9" s="1"/>
  <c r="Y259" i="6"/>
  <c r="W259" i="9" s="1"/>
  <c r="Y258" i="6"/>
  <c r="W258" i="9" s="1"/>
  <c r="Y257" i="6"/>
  <c r="W257" i="9" s="1"/>
  <c r="Y256" i="6"/>
  <c r="W256" i="9" s="1"/>
  <c r="Y255" i="6"/>
  <c r="W255" i="9" s="1"/>
  <c r="Y254" i="6"/>
  <c r="W254" i="9" s="1"/>
  <c r="Y253" i="6"/>
  <c r="W253" i="9" s="1"/>
  <c r="Y252" i="6"/>
  <c r="W252" i="9" s="1"/>
  <c r="Y251" i="6"/>
  <c r="W251" i="9" s="1"/>
  <c r="Y250" i="6"/>
  <c r="W250" i="9" s="1"/>
  <c r="Y249" i="6"/>
  <c r="W249" i="9" s="1"/>
  <c r="Y248" i="6"/>
  <c r="W248" i="9" s="1"/>
  <c r="Y247" i="6"/>
  <c r="W247" i="9" s="1"/>
  <c r="Y246" i="6"/>
  <c r="W246" i="9" s="1"/>
  <c r="Y245" i="6"/>
  <c r="W245" i="9" s="1"/>
  <c r="Y244" i="6"/>
  <c r="W244" i="9" s="1"/>
  <c r="Y243" i="6"/>
  <c r="W243" i="9" s="1"/>
  <c r="Y242" i="6"/>
  <c r="W242" i="9" s="1"/>
  <c r="Y241" i="6"/>
  <c r="W241" i="9" s="1"/>
  <c r="Y240" i="6"/>
  <c r="W240" i="9" s="1"/>
  <c r="Y239" i="6"/>
  <c r="W239" i="9" s="1"/>
  <c r="Y238" i="6"/>
  <c r="W238" i="9" s="1"/>
  <c r="Y237" i="6"/>
  <c r="W237" i="9" s="1"/>
  <c r="Y236" i="6"/>
  <c r="W236" i="9" s="1"/>
  <c r="Y235" i="6"/>
  <c r="W235" i="9" s="1"/>
  <c r="Y234" i="6"/>
  <c r="W234" i="9" s="1"/>
  <c r="Y233" i="6"/>
  <c r="W233" i="9" s="1"/>
  <c r="Y232" i="6"/>
  <c r="W232" i="9" s="1"/>
  <c r="Y231" i="6"/>
  <c r="W231" i="9" s="1"/>
  <c r="Y230" i="6"/>
  <c r="W230" i="9" s="1"/>
  <c r="Y229" i="6"/>
  <c r="W229" i="9" s="1"/>
  <c r="Y228" i="6"/>
  <c r="W228" i="9" s="1"/>
  <c r="Y227" i="6"/>
  <c r="W227" i="9" s="1"/>
  <c r="Y226" i="6"/>
  <c r="W226" i="9" s="1"/>
  <c r="Y225" i="6"/>
  <c r="W225" i="9" s="1"/>
  <c r="Y224" i="6"/>
  <c r="W224" i="9" s="1"/>
  <c r="Y223" i="6"/>
  <c r="W223" i="9" s="1"/>
  <c r="Y222" i="6"/>
  <c r="W222" i="9" s="1"/>
  <c r="Y221" i="6"/>
  <c r="W221" i="9" s="1"/>
  <c r="Y220" i="6"/>
  <c r="W220" i="9" s="1"/>
  <c r="Y219" i="6"/>
  <c r="W219" i="9" s="1"/>
  <c r="Y218" i="6"/>
  <c r="W218" i="9" s="1"/>
  <c r="Y217" i="6"/>
  <c r="W217" i="9" s="1"/>
  <c r="Y216" i="6"/>
  <c r="W216" i="9" s="1"/>
  <c r="Y215" i="6"/>
  <c r="W215" i="9" s="1"/>
  <c r="Y214" i="6"/>
  <c r="W214" i="9" s="1"/>
  <c r="Y213" i="6"/>
  <c r="W213" i="9" s="1"/>
  <c r="Y212" i="6"/>
  <c r="W212" i="9" s="1"/>
  <c r="Y211" i="6"/>
  <c r="W211" i="9" s="1"/>
  <c r="Y210" i="6"/>
  <c r="W210" i="9" s="1"/>
  <c r="Y209" i="6"/>
  <c r="W209" i="9" s="1"/>
  <c r="Y208" i="6"/>
  <c r="W208" i="9" s="1"/>
  <c r="Y207" i="6"/>
  <c r="W207" i="9" s="1"/>
  <c r="Y206" i="6"/>
  <c r="W206" i="9" s="1"/>
  <c r="Y205" i="6"/>
  <c r="W205" i="9" s="1"/>
  <c r="Y204" i="6"/>
  <c r="W204" i="9" s="1"/>
  <c r="Y203" i="6"/>
  <c r="W203" i="9" s="1"/>
  <c r="Y202" i="6"/>
  <c r="W202" i="9" s="1"/>
  <c r="Y201" i="6"/>
  <c r="W201" i="9" s="1"/>
  <c r="Y200" i="6"/>
  <c r="W200" i="9" s="1"/>
  <c r="Y199" i="6"/>
  <c r="W199" i="9" s="1"/>
  <c r="Y198" i="6"/>
  <c r="W198" i="9" s="1"/>
  <c r="Y197" i="6"/>
  <c r="W197" i="9" s="1"/>
  <c r="Y196" i="6"/>
  <c r="W196" i="9" s="1"/>
  <c r="Y195" i="6"/>
  <c r="W195" i="9" s="1"/>
  <c r="Y194" i="6"/>
  <c r="W194" i="9" s="1"/>
  <c r="Y193" i="6"/>
  <c r="W193" i="9" s="1"/>
  <c r="Y192" i="6"/>
  <c r="W192" i="9" s="1"/>
  <c r="Y191" i="6"/>
  <c r="W191" i="9" s="1"/>
  <c r="Y190" i="6"/>
  <c r="W190" i="9" s="1"/>
  <c r="Y189" i="6"/>
  <c r="W189" i="9" s="1"/>
  <c r="Y188" i="6"/>
  <c r="W188" i="9" s="1"/>
  <c r="Y187" i="6"/>
  <c r="W187" i="9" s="1"/>
  <c r="Y186" i="6"/>
  <c r="W186" i="9" s="1"/>
  <c r="Y185" i="6"/>
  <c r="W185" i="9" s="1"/>
  <c r="Y184" i="6"/>
  <c r="W184" i="9" s="1"/>
  <c r="Y183" i="6"/>
  <c r="W183" i="9" s="1"/>
  <c r="Y182" i="6"/>
  <c r="W182" i="9" s="1"/>
  <c r="Y181" i="6"/>
  <c r="W181" i="9" s="1"/>
  <c r="Y180" i="6"/>
  <c r="W180" i="9" s="1"/>
  <c r="Y179" i="6"/>
  <c r="W179" i="9" s="1"/>
  <c r="Y178" i="6"/>
  <c r="W178" i="9" s="1"/>
  <c r="Y177" i="6"/>
  <c r="W177" i="9" s="1"/>
  <c r="Y176" i="6"/>
  <c r="W176" i="9" s="1"/>
  <c r="Y175" i="6"/>
  <c r="W175" i="9" s="1"/>
  <c r="Y174" i="6"/>
  <c r="W174" i="9" s="1"/>
  <c r="Y173" i="6"/>
  <c r="W173" i="9" s="1"/>
  <c r="Y172" i="6"/>
  <c r="W172" i="9" s="1"/>
  <c r="Y171" i="6"/>
  <c r="W171" i="9" s="1"/>
  <c r="Y170" i="6"/>
  <c r="W170" i="9" s="1"/>
  <c r="Y169" i="6"/>
  <c r="W169" i="9" s="1"/>
  <c r="Y168" i="6"/>
  <c r="W168" i="9" s="1"/>
  <c r="Y167" i="6"/>
  <c r="W167" i="9" s="1"/>
  <c r="Y166" i="6"/>
  <c r="W166" i="9" s="1"/>
  <c r="Y165" i="6"/>
  <c r="W165" i="9" s="1"/>
  <c r="Y164" i="6"/>
  <c r="W164" i="9" s="1"/>
  <c r="Y163" i="6"/>
  <c r="W163" i="9" s="1"/>
  <c r="Y162" i="6"/>
  <c r="W162" i="9" s="1"/>
  <c r="Y161" i="6"/>
  <c r="W161" i="9" s="1"/>
  <c r="Y160" i="6"/>
  <c r="W160" i="9" s="1"/>
  <c r="Y159" i="6"/>
  <c r="W159" i="9" s="1"/>
  <c r="Y158" i="6"/>
  <c r="W158" i="9" s="1"/>
  <c r="Y157" i="6"/>
  <c r="W157" i="9" s="1"/>
  <c r="Y156" i="6"/>
  <c r="W156" i="9" s="1"/>
  <c r="Y155" i="6"/>
  <c r="W155" i="9" s="1"/>
  <c r="Y154" i="6"/>
  <c r="W154" i="9" s="1"/>
  <c r="Y153" i="6"/>
  <c r="W153" i="9" s="1"/>
  <c r="Y152" i="6"/>
  <c r="W152" i="9" s="1"/>
  <c r="Y151" i="6"/>
  <c r="W151" i="9" s="1"/>
  <c r="Y150" i="6"/>
  <c r="W150" i="9" s="1"/>
  <c r="Y149" i="6"/>
  <c r="W149" i="9" s="1"/>
  <c r="Y148" i="6"/>
  <c r="W148" i="9" s="1"/>
  <c r="Y147" i="6"/>
  <c r="W147" i="9" s="1"/>
  <c r="Y146" i="6"/>
  <c r="W146" i="9" s="1"/>
  <c r="Y145" i="6"/>
  <c r="W145" i="9" s="1"/>
  <c r="Y144" i="6"/>
  <c r="W144" i="9" s="1"/>
  <c r="Y143" i="6"/>
  <c r="W143" i="9" s="1"/>
  <c r="Y142" i="6"/>
  <c r="W142" i="9" s="1"/>
  <c r="Y141" i="6"/>
  <c r="W141" i="9" s="1"/>
  <c r="Y140" i="6"/>
  <c r="W140" i="9" s="1"/>
  <c r="Y139" i="6"/>
  <c r="W139" i="9" s="1"/>
  <c r="Y138" i="6"/>
  <c r="W138" i="9" s="1"/>
  <c r="Y137" i="6"/>
  <c r="W137" i="9" s="1"/>
  <c r="Y136" i="6"/>
  <c r="W136" i="9" s="1"/>
  <c r="Y135" i="6"/>
  <c r="W135" i="9" s="1"/>
  <c r="Y134" i="6"/>
  <c r="W134" i="9" s="1"/>
  <c r="Y133" i="6"/>
  <c r="W133" i="9" s="1"/>
  <c r="Y132" i="6"/>
  <c r="W132" i="9" s="1"/>
  <c r="Y131" i="6"/>
  <c r="W131" i="9" s="1"/>
  <c r="Y130" i="6"/>
  <c r="W130" i="9" s="1"/>
  <c r="Y129" i="6"/>
  <c r="W129" i="9" s="1"/>
  <c r="Y128" i="6"/>
  <c r="W128" i="9" s="1"/>
  <c r="Y127" i="6"/>
  <c r="W127" i="9" s="1"/>
  <c r="Y126" i="6"/>
  <c r="W126" i="9" s="1"/>
  <c r="Y125" i="6"/>
  <c r="W125" i="9" s="1"/>
  <c r="Y124" i="6"/>
  <c r="W124" i="9" s="1"/>
  <c r="Y123" i="6"/>
  <c r="W123" i="9" s="1"/>
  <c r="Y122" i="6"/>
  <c r="W122" i="9" s="1"/>
  <c r="Y121" i="6"/>
  <c r="W121" i="9" s="1"/>
  <c r="Y120" i="6"/>
  <c r="W120" i="9" s="1"/>
  <c r="Y119" i="6"/>
  <c r="W119" i="9" s="1"/>
  <c r="Y118" i="6"/>
  <c r="W118" i="9" s="1"/>
  <c r="Y117" i="6"/>
  <c r="W117" i="9" s="1"/>
  <c r="Y116" i="6"/>
  <c r="W116" i="9" s="1"/>
  <c r="Y115" i="6"/>
  <c r="W115" i="9" s="1"/>
  <c r="Y114" i="6"/>
  <c r="W114" i="9" s="1"/>
  <c r="Y113" i="6"/>
  <c r="W113" i="9" s="1"/>
  <c r="Y112" i="6"/>
  <c r="W112" i="9" s="1"/>
  <c r="Y111" i="6"/>
  <c r="W111" i="9" s="1"/>
  <c r="Y110" i="6"/>
  <c r="W110" i="9" s="1"/>
  <c r="Y109" i="6"/>
  <c r="W109" i="9" s="1"/>
  <c r="Y108" i="6"/>
  <c r="W108" i="9" s="1"/>
  <c r="Y107" i="6"/>
  <c r="W107" i="9" s="1"/>
  <c r="Y106" i="6"/>
  <c r="W106" i="9" s="1"/>
  <c r="Y105" i="6"/>
  <c r="W105" i="9" s="1"/>
  <c r="Y104" i="6"/>
  <c r="W104" i="9" s="1"/>
  <c r="Y103" i="6"/>
  <c r="W103" i="9" s="1"/>
  <c r="Y102" i="6"/>
  <c r="W102" i="9" s="1"/>
  <c r="Y101" i="6"/>
  <c r="W101" i="9" s="1"/>
  <c r="Y100" i="6"/>
  <c r="W100" i="9" s="1"/>
  <c r="Y99" i="6"/>
  <c r="W99" i="9" s="1"/>
  <c r="Y98" i="6"/>
  <c r="W98" i="9" s="1"/>
  <c r="Y97" i="6"/>
  <c r="W97" i="9" s="1"/>
  <c r="Y96" i="6"/>
  <c r="W96" i="9" s="1"/>
  <c r="Y95" i="6"/>
  <c r="W95" i="9" s="1"/>
  <c r="Y94" i="6"/>
  <c r="W94" i="9" s="1"/>
  <c r="Y93" i="6"/>
  <c r="W93" i="9" s="1"/>
  <c r="Y92" i="6"/>
  <c r="W92" i="9" s="1"/>
  <c r="Y91" i="6"/>
  <c r="W91" i="9" s="1"/>
  <c r="Y90" i="6"/>
  <c r="W90" i="9" s="1"/>
  <c r="Y89" i="6"/>
  <c r="W89" i="9" s="1"/>
  <c r="Y88" i="6"/>
  <c r="W88" i="9" s="1"/>
  <c r="Y87" i="6"/>
  <c r="W87" i="9" s="1"/>
  <c r="Y86" i="6"/>
  <c r="W86" i="9" s="1"/>
  <c r="Y85" i="6"/>
  <c r="W85" i="9" s="1"/>
  <c r="Y84" i="6"/>
  <c r="W84" i="9" s="1"/>
  <c r="Y83" i="6"/>
  <c r="W83" i="9" s="1"/>
  <c r="Y82" i="6"/>
  <c r="W82" i="9" s="1"/>
  <c r="Y81" i="6"/>
  <c r="W81" i="9" s="1"/>
  <c r="Y80" i="6"/>
  <c r="W80" i="9" s="1"/>
  <c r="Y79" i="6"/>
  <c r="W79" i="9" s="1"/>
  <c r="Y78" i="6"/>
  <c r="W78" i="9" s="1"/>
  <c r="Y77" i="6"/>
  <c r="W77" i="9" s="1"/>
  <c r="Y76" i="6"/>
  <c r="W76" i="9" s="1"/>
  <c r="Y75" i="6"/>
  <c r="W75" i="9" s="1"/>
  <c r="Y74" i="6"/>
  <c r="W74" i="9" s="1"/>
  <c r="Y73" i="6"/>
  <c r="W73" i="9" s="1"/>
  <c r="Y72" i="6"/>
  <c r="W72" i="9" s="1"/>
  <c r="Y71" i="6"/>
  <c r="W71" i="9" s="1"/>
  <c r="Y70" i="6"/>
  <c r="W70" i="9" s="1"/>
  <c r="Y69" i="6"/>
  <c r="W69" i="9" s="1"/>
  <c r="Y68" i="6"/>
  <c r="W68" i="9" s="1"/>
  <c r="Y67" i="6"/>
  <c r="W67" i="9" s="1"/>
  <c r="Y66" i="6"/>
  <c r="W66" i="9" s="1"/>
  <c r="Y65" i="6"/>
  <c r="W65" i="9" s="1"/>
  <c r="Y64" i="6"/>
  <c r="W64" i="9" s="1"/>
  <c r="Y63" i="6"/>
  <c r="W63" i="9" s="1"/>
  <c r="Y62" i="6"/>
  <c r="W62" i="9" s="1"/>
  <c r="Y61" i="6"/>
  <c r="W61" i="9" s="1"/>
  <c r="Y60" i="6"/>
  <c r="W60" i="9" s="1"/>
  <c r="Y59" i="6"/>
  <c r="W59" i="9" s="1"/>
  <c r="Y58" i="6"/>
  <c r="W58" i="9" s="1"/>
  <c r="Y57" i="6"/>
  <c r="W57" i="9" s="1"/>
  <c r="Y56" i="6"/>
  <c r="W56" i="9" s="1"/>
  <c r="Y55" i="6"/>
  <c r="W55" i="9" s="1"/>
  <c r="Y54" i="6"/>
  <c r="W54" i="9" s="1"/>
  <c r="Y53" i="6"/>
  <c r="W53" i="9" s="1"/>
  <c r="Y52" i="6"/>
  <c r="W52" i="9" s="1"/>
  <c r="Y51" i="6"/>
  <c r="W51" i="9" s="1"/>
  <c r="Y50" i="6"/>
  <c r="W50" i="9" s="1"/>
  <c r="Y49" i="6"/>
  <c r="W49" i="9" s="1"/>
  <c r="Y48" i="6"/>
  <c r="W48" i="9" s="1"/>
  <c r="Y47" i="6"/>
  <c r="W47" i="9" s="1"/>
  <c r="Y46" i="6"/>
  <c r="W46" i="9" s="1"/>
  <c r="Y45" i="6"/>
  <c r="W45" i="9" s="1"/>
  <c r="Y44" i="6"/>
  <c r="W44" i="9" s="1"/>
  <c r="Y43" i="6"/>
  <c r="W43" i="9" s="1"/>
  <c r="Y42" i="6"/>
  <c r="W42" i="9" s="1"/>
  <c r="Y41" i="6"/>
  <c r="W41" i="9" s="1"/>
  <c r="Y40" i="6"/>
  <c r="W40" i="9" s="1"/>
  <c r="Y39" i="6"/>
  <c r="W39" i="9" s="1"/>
  <c r="Y38" i="6"/>
  <c r="W38" i="9" s="1"/>
  <c r="Y37" i="6"/>
  <c r="W37" i="9" s="1"/>
  <c r="Y36" i="6"/>
  <c r="W36" i="9" s="1"/>
  <c r="Y35" i="6"/>
  <c r="W35" i="9" s="1"/>
  <c r="Y34" i="6"/>
  <c r="W34" i="9" s="1"/>
  <c r="Y33" i="6"/>
  <c r="W33" i="9" s="1"/>
  <c r="Y32" i="6"/>
  <c r="W32" i="9" s="1"/>
  <c r="Y31" i="6"/>
  <c r="W31" i="9" s="1"/>
  <c r="Y30" i="6"/>
  <c r="W30" i="9" s="1"/>
  <c r="Y29" i="6"/>
  <c r="W29" i="9" s="1"/>
  <c r="Y28" i="6"/>
  <c r="W28" i="9" s="1"/>
  <c r="Y27" i="6"/>
  <c r="W27" i="9" s="1"/>
  <c r="Y26" i="6"/>
  <c r="W26" i="9" s="1"/>
  <c r="Y25" i="6"/>
  <c r="W25" i="9" s="1"/>
  <c r="Y24" i="6"/>
  <c r="W24" i="9" s="1"/>
  <c r="Y23" i="6"/>
  <c r="W23" i="9" s="1"/>
  <c r="Y22" i="6"/>
  <c r="W22" i="9" s="1"/>
  <c r="Y21" i="6"/>
  <c r="W21" i="9" s="1"/>
  <c r="Y20" i="6"/>
  <c r="W20" i="9" s="1"/>
  <c r="Y19" i="6"/>
  <c r="W19" i="9" s="1"/>
  <c r="Y18" i="6"/>
  <c r="W18" i="9" s="1"/>
  <c r="Y17" i="6"/>
  <c r="W17" i="9" s="1"/>
  <c r="Y16" i="6"/>
  <c r="W16" i="9" s="1"/>
  <c r="Y15" i="6"/>
  <c r="W15" i="9" s="1"/>
  <c r="Y14" i="6"/>
  <c r="W14" i="9" s="1"/>
  <c r="Y13" i="6"/>
  <c r="W13" i="9" s="1"/>
  <c r="Y12" i="6"/>
  <c r="W12" i="9" s="1"/>
  <c r="Y11" i="6"/>
  <c r="W11" i="9" s="1"/>
  <c r="Y10" i="6"/>
  <c r="W10" i="9" s="1"/>
  <c r="Y9" i="6"/>
  <c r="W9" i="9" s="1"/>
  <c r="Y8" i="6"/>
  <c r="W8" i="9" s="1"/>
  <c r="Y7" i="6"/>
  <c r="W7" i="9" s="1"/>
  <c r="Y6" i="6"/>
  <c r="W6" i="9" s="1"/>
  <c r="Y5" i="6"/>
  <c r="W5" i="9" s="1"/>
  <c r="Y4" i="6"/>
  <c r="W4" i="9" s="1"/>
  <c r="Y3" i="6"/>
  <c r="W3" i="9" s="1"/>
  <c r="Y2" i="6"/>
  <c r="W2" i="9" s="1"/>
  <c r="X508" i="6"/>
  <c r="V508" i="9" s="1"/>
  <c r="X505" i="6"/>
  <c r="V505" i="9" s="1"/>
  <c r="X501" i="6"/>
  <c r="V501" i="9" s="1"/>
  <c r="X495" i="6"/>
  <c r="V495" i="9" s="1"/>
  <c r="X493" i="6"/>
  <c r="V493" i="9" s="1"/>
  <c r="X489" i="6"/>
  <c r="V489" i="9" s="1"/>
  <c r="X485" i="6"/>
  <c r="V485" i="9" s="1"/>
  <c r="X458" i="6"/>
  <c r="V458" i="9" s="1"/>
  <c r="X451" i="6"/>
  <c r="V451" i="9" s="1"/>
  <c r="X447" i="6"/>
  <c r="V447" i="9" s="1"/>
  <c r="X375" i="6"/>
  <c r="V375" i="9" s="1"/>
  <c r="X369" i="6"/>
  <c r="V369" i="9" s="1"/>
  <c r="X365" i="6"/>
  <c r="V365" i="9" s="1"/>
  <c r="X357" i="6"/>
  <c r="V357" i="9" s="1"/>
  <c r="X348" i="6"/>
  <c r="V348" i="9" s="1"/>
  <c r="X288" i="6"/>
  <c r="V288" i="9" s="1"/>
  <c r="X246" i="6"/>
  <c r="V246" i="9" s="1"/>
  <c r="X235" i="6"/>
  <c r="V235" i="9" s="1"/>
  <c r="X218" i="6"/>
  <c r="V218" i="9" s="1"/>
  <c r="X215" i="6"/>
  <c r="V215" i="9" s="1"/>
  <c r="X206" i="6"/>
  <c r="V206" i="9" s="1"/>
  <c r="X193" i="6"/>
  <c r="V193" i="9" s="1"/>
  <c r="X179" i="6"/>
  <c r="V179" i="9" s="1"/>
  <c r="X174" i="6"/>
  <c r="V174" i="9" s="1"/>
  <c r="X149" i="6"/>
  <c r="V149" i="9" s="1"/>
  <c r="X144" i="6"/>
  <c r="V144" i="9" s="1"/>
  <c r="X140" i="6"/>
  <c r="V140" i="9" s="1"/>
  <c r="X134" i="6"/>
  <c r="V134" i="9" s="1"/>
  <c r="X131" i="6"/>
  <c r="V131" i="9" s="1"/>
  <c r="X118" i="6"/>
  <c r="V118" i="9" s="1"/>
  <c r="X46" i="6"/>
  <c r="V46" i="9" s="1"/>
  <c r="X39" i="6"/>
  <c r="V39" i="9" s="1"/>
  <c r="X22" i="6"/>
  <c r="V22" i="9" s="1"/>
  <c r="X12" i="6"/>
  <c r="V12" i="9" s="1"/>
  <c r="X3" i="6"/>
  <c r="V3" i="9" s="1"/>
  <c r="V508" i="6"/>
  <c r="T508" i="9" s="1"/>
  <c r="V505" i="6"/>
  <c r="T505" i="9" s="1"/>
  <c r="V501" i="6"/>
  <c r="T501" i="9" s="1"/>
  <c r="V493" i="6"/>
  <c r="T493" i="9" s="1"/>
  <c r="V489" i="6"/>
  <c r="T489" i="9" s="1"/>
  <c r="V485" i="6"/>
  <c r="T485" i="9" s="1"/>
  <c r="V458" i="6"/>
  <c r="T458" i="9" s="1"/>
  <c r="V451" i="6"/>
  <c r="T451" i="9" s="1"/>
  <c r="V447" i="6"/>
  <c r="T447" i="9" s="1"/>
  <c r="V375" i="6"/>
  <c r="T375" i="9" s="1"/>
  <c r="V369" i="6"/>
  <c r="T369" i="9" s="1"/>
  <c r="V365" i="6"/>
  <c r="T365" i="9" s="1"/>
  <c r="V357" i="6"/>
  <c r="T357" i="9" s="1"/>
  <c r="V348" i="6"/>
  <c r="T348" i="9" s="1"/>
  <c r="V288" i="6"/>
  <c r="T288" i="9" s="1"/>
  <c r="V246" i="6"/>
  <c r="T246" i="9" s="1"/>
  <c r="V218" i="6"/>
  <c r="T218" i="9" s="1"/>
  <c r="V215" i="6"/>
  <c r="T215" i="9" s="1"/>
  <c r="V206" i="6"/>
  <c r="T206" i="9" s="1"/>
  <c r="V193" i="6"/>
  <c r="T193" i="9" s="1"/>
  <c r="V179" i="6"/>
  <c r="T179" i="9" s="1"/>
  <c r="V174" i="6"/>
  <c r="T174" i="9" s="1"/>
  <c r="V149" i="6"/>
  <c r="T149" i="9" s="1"/>
  <c r="V144" i="6"/>
  <c r="T144" i="9" s="1"/>
  <c r="V140" i="6"/>
  <c r="T140" i="9" s="1"/>
  <c r="V134" i="6"/>
  <c r="T134" i="9" s="1"/>
  <c r="V131" i="6"/>
  <c r="T131" i="9" s="1"/>
  <c r="V118" i="6"/>
  <c r="T118" i="9" s="1"/>
  <c r="V46" i="6"/>
  <c r="T46" i="9" s="1"/>
  <c r="V39" i="6"/>
  <c r="T39" i="9" s="1"/>
  <c r="V3" i="6"/>
  <c r="T3" i="9" s="1"/>
  <c r="T508" i="6"/>
  <c r="R508" i="9" s="1"/>
  <c r="T505" i="6"/>
  <c r="R505" i="9" s="1"/>
  <c r="T501" i="6"/>
  <c r="R501" i="9" s="1"/>
  <c r="T493" i="6"/>
  <c r="R493" i="9" s="1"/>
  <c r="T489" i="6"/>
  <c r="R489" i="9" s="1"/>
  <c r="T485" i="6"/>
  <c r="R485" i="9" s="1"/>
  <c r="T458" i="6"/>
  <c r="R458" i="9" s="1"/>
  <c r="T451" i="6"/>
  <c r="R451" i="9" s="1"/>
  <c r="T447" i="6"/>
  <c r="R447" i="9" s="1"/>
  <c r="T375" i="6"/>
  <c r="R375" i="9" s="1"/>
  <c r="T369" i="6"/>
  <c r="R369" i="9" s="1"/>
  <c r="T365" i="6"/>
  <c r="R365" i="9" s="1"/>
  <c r="T357" i="6"/>
  <c r="R357" i="9" s="1"/>
  <c r="T348" i="6"/>
  <c r="R348" i="9" s="1"/>
  <c r="T288" i="6"/>
  <c r="R288" i="9" s="1"/>
  <c r="T246" i="6"/>
  <c r="R246" i="9" s="1"/>
  <c r="T218" i="6"/>
  <c r="R218" i="9" s="1"/>
  <c r="T215" i="6"/>
  <c r="R215" i="9" s="1"/>
  <c r="T206" i="6"/>
  <c r="R206" i="9" s="1"/>
  <c r="T193" i="6"/>
  <c r="R193" i="9" s="1"/>
  <c r="T179" i="6"/>
  <c r="R179" i="9" s="1"/>
  <c r="T174" i="6"/>
  <c r="R174" i="9" s="1"/>
  <c r="T149" i="6"/>
  <c r="R149" i="9" s="1"/>
  <c r="T144" i="6"/>
  <c r="R144" i="9" s="1"/>
  <c r="T140" i="6"/>
  <c r="R140" i="9" s="1"/>
  <c r="T134" i="6"/>
  <c r="R134" i="9" s="1"/>
  <c r="T131" i="6"/>
  <c r="R131" i="9" s="1"/>
  <c r="T118" i="6"/>
  <c r="R118" i="9" s="1"/>
  <c r="T46" i="6"/>
  <c r="R46" i="9" s="1"/>
  <c r="T39" i="6"/>
  <c r="R39" i="9" s="1"/>
  <c r="T3" i="6"/>
  <c r="R3" i="9" s="1"/>
  <c r="O538" i="6"/>
  <c r="M538" i="9" s="1"/>
  <c r="O537" i="6"/>
  <c r="M537" i="9" s="1"/>
  <c r="O536" i="6"/>
  <c r="M536" i="9" s="1"/>
  <c r="O535" i="6"/>
  <c r="M535" i="9" s="1"/>
  <c r="O534" i="6"/>
  <c r="M534" i="9" s="1"/>
  <c r="O533" i="6"/>
  <c r="M533" i="9" s="1"/>
  <c r="O532" i="6"/>
  <c r="M532" i="9" s="1"/>
  <c r="O531" i="6"/>
  <c r="M531" i="9" s="1"/>
  <c r="O530" i="6"/>
  <c r="M530" i="9" s="1"/>
  <c r="O529" i="6"/>
  <c r="M529" i="9" s="1"/>
  <c r="O528" i="6"/>
  <c r="M528" i="9" s="1"/>
  <c r="O527" i="6"/>
  <c r="M527" i="9" s="1"/>
  <c r="O526" i="6"/>
  <c r="M526" i="9" s="1"/>
  <c r="O525" i="6"/>
  <c r="M525" i="9" s="1"/>
  <c r="O524" i="6"/>
  <c r="M524" i="9" s="1"/>
  <c r="O523" i="6"/>
  <c r="M523" i="9" s="1"/>
  <c r="O522" i="6"/>
  <c r="M522" i="9" s="1"/>
  <c r="O521" i="6"/>
  <c r="M521" i="9" s="1"/>
  <c r="O520" i="6"/>
  <c r="M520" i="9" s="1"/>
  <c r="O519" i="6"/>
  <c r="M519" i="9" s="1"/>
  <c r="O518" i="6"/>
  <c r="M518" i="9" s="1"/>
  <c r="O517" i="6"/>
  <c r="M517" i="9" s="1"/>
  <c r="O516" i="6"/>
  <c r="M516" i="9" s="1"/>
  <c r="O515" i="6"/>
  <c r="M515" i="9" s="1"/>
  <c r="O514" i="6"/>
  <c r="M514" i="9" s="1"/>
  <c r="O513" i="6"/>
  <c r="M513" i="9" s="1"/>
  <c r="O512" i="6"/>
  <c r="M512" i="9" s="1"/>
  <c r="O511" i="6"/>
  <c r="M511" i="9" s="1"/>
  <c r="O510" i="6"/>
  <c r="M510" i="9" s="1"/>
  <c r="O509" i="6"/>
  <c r="M509" i="9" s="1"/>
  <c r="O508" i="6"/>
  <c r="M508" i="9" s="1"/>
  <c r="O507" i="6"/>
  <c r="M507" i="9" s="1"/>
  <c r="O506" i="6"/>
  <c r="M506" i="9" s="1"/>
  <c r="O505" i="6"/>
  <c r="M505" i="9" s="1"/>
  <c r="O504" i="6"/>
  <c r="M504" i="9" s="1"/>
  <c r="O503" i="6"/>
  <c r="M503" i="9" s="1"/>
  <c r="O502" i="6"/>
  <c r="M502" i="9" s="1"/>
  <c r="O501" i="6"/>
  <c r="M501" i="9" s="1"/>
  <c r="O500" i="6"/>
  <c r="M500" i="9" s="1"/>
  <c r="O499" i="6"/>
  <c r="M499" i="9" s="1"/>
  <c r="O498" i="6"/>
  <c r="M498" i="9" s="1"/>
  <c r="O497" i="6"/>
  <c r="M497" i="9" s="1"/>
  <c r="O496" i="6"/>
  <c r="M496" i="9" s="1"/>
  <c r="O495" i="6"/>
  <c r="M495" i="9" s="1"/>
  <c r="O494" i="6"/>
  <c r="M494" i="9" s="1"/>
  <c r="O493" i="6"/>
  <c r="M493" i="9" s="1"/>
  <c r="O492" i="6"/>
  <c r="M492" i="9" s="1"/>
  <c r="O491" i="6"/>
  <c r="M491" i="9" s="1"/>
  <c r="O490" i="6"/>
  <c r="M490" i="9" s="1"/>
  <c r="O489" i="6"/>
  <c r="M489" i="9" s="1"/>
  <c r="O488" i="6"/>
  <c r="M488" i="9" s="1"/>
  <c r="O487" i="6"/>
  <c r="M487" i="9" s="1"/>
  <c r="O486" i="6"/>
  <c r="M486" i="9" s="1"/>
  <c r="O485" i="6"/>
  <c r="M485" i="9" s="1"/>
  <c r="O484" i="6"/>
  <c r="M484" i="9" s="1"/>
  <c r="O483" i="6"/>
  <c r="M483" i="9" s="1"/>
  <c r="O482" i="6"/>
  <c r="M482" i="9" s="1"/>
  <c r="O481" i="6"/>
  <c r="M481" i="9" s="1"/>
  <c r="O480" i="6"/>
  <c r="M480" i="9" s="1"/>
  <c r="O479" i="6"/>
  <c r="M479" i="9" s="1"/>
  <c r="O478" i="6"/>
  <c r="M478" i="9" s="1"/>
  <c r="O477" i="6"/>
  <c r="M477" i="9" s="1"/>
  <c r="O476" i="6"/>
  <c r="M476" i="9" s="1"/>
  <c r="O475" i="6"/>
  <c r="M475" i="9" s="1"/>
  <c r="O474" i="6"/>
  <c r="M474" i="9" s="1"/>
  <c r="O473" i="6"/>
  <c r="M473" i="9" s="1"/>
  <c r="O472" i="6"/>
  <c r="M472" i="9" s="1"/>
  <c r="O471" i="6"/>
  <c r="M471" i="9" s="1"/>
  <c r="O470" i="6"/>
  <c r="M470" i="9" s="1"/>
  <c r="O469" i="6"/>
  <c r="M469" i="9" s="1"/>
  <c r="O468" i="6"/>
  <c r="M468" i="9" s="1"/>
  <c r="O467" i="6"/>
  <c r="M467" i="9" s="1"/>
  <c r="O466" i="6"/>
  <c r="M466" i="9" s="1"/>
  <c r="O465" i="6"/>
  <c r="M465" i="9" s="1"/>
  <c r="O464" i="6"/>
  <c r="M464" i="9" s="1"/>
  <c r="O463" i="6"/>
  <c r="M463" i="9" s="1"/>
  <c r="O462" i="6"/>
  <c r="M462" i="9" s="1"/>
  <c r="O461" i="6"/>
  <c r="M461" i="9" s="1"/>
  <c r="O460" i="6"/>
  <c r="M460" i="9" s="1"/>
  <c r="O459" i="6"/>
  <c r="M459" i="9" s="1"/>
  <c r="O458" i="6"/>
  <c r="M458" i="9" s="1"/>
  <c r="O457" i="6"/>
  <c r="M457" i="9" s="1"/>
  <c r="O456" i="6"/>
  <c r="M456" i="9" s="1"/>
  <c r="O455" i="6"/>
  <c r="M455" i="9" s="1"/>
  <c r="O454" i="6"/>
  <c r="M454" i="9" s="1"/>
  <c r="O453" i="6"/>
  <c r="M453" i="9" s="1"/>
  <c r="O452" i="6"/>
  <c r="M452" i="9" s="1"/>
  <c r="O451" i="6"/>
  <c r="M451" i="9" s="1"/>
  <c r="O450" i="6"/>
  <c r="M450" i="9" s="1"/>
  <c r="O449" i="6"/>
  <c r="M449" i="9" s="1"/>
  <c r="O448" i="6"/>
  <c r="M448" i="9" s="1"/>
  <c r="O447" i="6"/>
  <c r="M447" i="9" s="1"/>
  <c r="O446" i="6"/>
  <c r="M446" i="9" s="1"/>
  <c r="O445" i="6"/>
  <c r="M445" i="9" s="1"/>
  <c r="O444" i="6"/>
  <c r="M444" i="9" s="1"/>
  <c r="O443" i="6"/>
  <c r="M443" i="9" s="1"/>
  <c r="O442" i="6"/>
  <c r="M442" i="9" s="1"/>
  <c r="O441" i="6"/>
  <c r="M441" i="9" s="1"/>
  <c r="O440" i="6"/>
  <c r="M440" i="9" s="1"/>
  <c r="O439" i="6"/>
  <c r="M439" i="9" s="1"/>
  <c r="O438" i="6"/>
  <c r="M438" i="9" s="1"/>
  <c r="O437" i="6"/>
  <c r="M437" i="9" s="1"/>
  <c r="O436" i="6"/>
  <c r="M436" i="9" s="1"/>
  <c r="O435" i="6"/>
  <c r="M435" i="9" s="1"/>
  <c r="O434" i="6"/>
  <c r="M434" i="9" s="1"/>
  <c r="O433" i="6"/>
  <c r="M433" i="9" s="1"/>
  <c r="O432" i="6"/>
  <c r="M432" i="9" s="1"/>
  <c r="O431" i="6"/>
  <c r="M431" i="9" s="1"/>
  <c r="O430" i="6"/>
  <c r="M430" i="9" s="1"/>
  <c r="O429" i="6"/>
  <c r="M429" i="9" s="1"/>
  <c r="O428" i="6"/>
  <c r="M428" i="9" s="1"/>
  <c r="O427" i="6"/>
  <c r="M427" i="9" s="1"/>
  <c r="O426" i="6"/>
  <c r="M426" i="9" s="1"/>
  <c r="O425" i="6"/>
  <c r="M425" i="9" s="1"/>
  <c r="O424" i="6"/>
  <c r="M424" i="9" s="1"/>
  <c r="O423" i="6"/>
  <c r="M423" i="9" s="1"/>
  <c r="O422" i="6"/>
  <c r="M422" i="9" s="1"/>
  <c r="O421" i="6"/>
  <c r="M421" i="9" s="1"/>
  <c r="O420" i="6"/>
  <c r="M420" i="9" s="1"/>
  <c r="O419" i="6"/>
  <c r="M419" i="9" s="1"/>
  <c r="O418" i="6"/>
  <c r="M418" i="9" s="1"/>
  <c r="O417" i="6"/>
  <c r="M417" i="9" s="1"/>
  <c r="O416" i="6"/>
  <c r="M416" i="9" s="1"/>
  <c r="O415" i="6"/>
  <c r="M415" i="9" s="1"/>
  <c r="O414" i="6"/>
  <c r="M414" i="9" s="1"/>
  <c r="O413" i="6"/>
  <c r="M413" i="9" s="1"/>
  <c r="O412" i="6"/>
  <c r="M412" i="9" s="1"/>
  <c r="O411" i="6"/>
  <c r="M411" i="9" s="1"/>
  <c r="O410" i="6"/>
  <c r="M410" i="9" s="1"/>
  <c r="O409" i="6"/>
  <c r="M409" i="9" s="1"/>
  <c r="O408" i="6"/>
  <c r="M408" i="9" s="1"/>
  <c r="O407" i="6"/>
  <c r="M407" i="9" s="1"/>
  <c r="O406" i="6"/>
  <c r="M406" i="9" s="1"/>
  <c r="O405" i="6"/>
  <c r="M405" i="9" s="1"/>
  <c r="O404" i="6"/>
  <c r="M404" i="9" s="1"/>
  <c r="O403" i="6"/>
  <c r="M403" i="9" s="1"/>
  <c r="O402" i="6"/>
  <c r="M402" i="9" s="1"/>
  <c r="O401" i="6"/>
  <c r="M401" i="9" s="1"/>
  <c r="O400" i="6"/>
  <c r="M400" i="9" s="1"/>
  <c r="O399" i="6"/>
  <c r="M399" i="9" s="1"/>
  <c r="O398" i="6"/>
  <c r="M398" i="9" s="1"/>
  <c r="O397" i="6"/>
  <c r="M397" i="9" s="1"/>
  <c r="O396" i="6"/>
  <c r="M396" i="9" s="1"/>
  <c r="O395" i="6"/>
  <c r="M395" i="9" s="1"/>
  <c r="O394" i="6"/>
  <c r="M394" i="9" s="1"/>
  <c r="O393" i="6"/>
  <c r="M393" i="9" s="1"/>
  <c r="O392" i="6"/>
  <c r="M392" i="9" s="1"/>
  <c r="O391" i="6"/>
  <c r="M391" i="9" s="1"/>
  <c r="O390" i="6"/>
  <c r="M390" i="9" s="1"/>
  <c r="O389" i="6"/>
  <c r="M389" i="9" s="1"/>
  <c r="O388" i="6"/>
  <c r="M388" i="9" s="1"/>
  <c r="O387" i="6"/>
  <c r="M387" i="9" s="1"/>
  <c r="O386" i="6"/>
  <c r="M386" i="9" s="1"/>
  <c r="O385" i="6"/>
  <c r="M385" i="9" s="1"/>
  <c r="O384" i="6"/>
  <c r="M384" i="9" s="1"/>
  <c r="O383" i="6"/>
  <c r="M383" i="9" s="1"/>
  <c r="O382" i="6"/>
  <c r="M382" i="9" s="1"/>
  <c r="O381" i="6"/>
  <c r="M381" i="9" s="1"/>
  <c r="O380" i="6"/>
  <c r="M380" i="9" s="1"/>
  <c r="O379" i="6"/>
  <c r="M379" i="9" s="1"/>
  <c r="O378" i="6"/>
  <c r="M378" i="9" s="1"/>
  <c r="O377" i="6"/>
  <c r="M377" i="9" s="1"/>
  <c r="O376" i="6"/>
  <c r="M376" i="9" s="1"/>
  <c r="O375" i="6"/>
  <c r="M375" i="9" s="1"/>
  <c r="O374" i="6"/>
  <c r="M374" i="9" s="1"/>
  <c r="O373" i="6"/>
  <c r="M373" i="9" s="1"/>
  <c r="O372" i="6"/>
  <c r="M372" i="9" s="1"/>
  <c r="O371" i="6"/>
  <c r="M371" i="9" s="1"/>
  <c r="O370" i="6"/>
  <c r="M370" i="9" s="1"/>
  <c r="O369" i="6"/>
  <c r="M369" i="9" s="1"/>
  <c r="O368" i="6"/>
  <c r="M368" i="9" s="1"/>
  <c r="O367" i="6"/>
  <c r="M367" i="9" s="1"/>
  <c r="O366" i="6"/>
  <c r="M366" i="9" s="1"/>
  <c r="O365" i="6"/>
  <c r="M365" i="9" s="1"/>
  <c r="O364" i="6"/>
  <c r="M364" i="9" s="1"/>
  <c r="O363" i="6"/>
  <c r="M363" i="9" s="1"/>
  <c r="O362" i="6"/>
  <c r="M362" i="9" s="1"/>
  <c r="O361" i="6"/>
  <c r="M361" i="9" s="1"/>
  <c r="O360" i="6"/>
  <c r="M360" i="9" s="1"/>
  <c r="O359" i="6"/>
  <c r="M359" i="9" s="1"/>
  <c r="O358" i="6"/>
  <c r="M358" i="9" s="1"/>
  <c r="O357" i="6"/>
  <c r="M357" i="9" s="1"/>
  <c r="O356" i="6"/>
  <c r="M356" i="9" s="1"/>
  <c r="O355" i="6"/>
  <c r="M355" i="9" s="1"/>
  <c r="O354" i="6"/>
  <c r="M354" i="9" s="1"/>
  <c r="O353" i="6"/>
  <c r="M353" i="9" s="1"/>
  <c r="O352" i="6"/>
  <c r="M352" i="9" s="1"/>
  <c r="O351" i="6"/>
  <c r="M351" i="9" s="1"/>
  <c r="O350" i="6"/>
  <c r="M350" i="9" s="1"/>
  <c r="O349" i="6"/>
  <c r="M349" i="9" s="1"/>
  <c r="O348" i="6"/>
  <c r="M348" i="9" s="1"/>
  <c r="O347" i="6"/>
  <c r="M347" i="9" s="1"/>
  <c r="O346" i="6"/>
  <c r="M346" i="9" s="1"/>
  <c r="O345" i="6"/>
  <c r="M345" i="9" s="1"/>
  <c r="O344" i="6"/>
  <c r="M344" i="9" s="1"/>
  <c r="O343" i="6"/>
  <c r="M343" i="9" s="1"/>
  <c r="O342" i="6"/>
  <c r="M342" i="9" s="1"/>
  <c r="O341" i="6"/>
  <c r="M341" i="9" s="1"/>
  <c r="O340" i="6"/>
  <c r="M340" i="9" s="1"/>
  <c r="O339" i="6"/>
  <c r="M339" i="9" s="1"/>
  <c r="O338" i="6"/>
  <c r="M338" i="9" s="1"/>
  <c r="O337" i="6"/>
  <c r="M337" i="9" s="1"/>
  <c r="O336" i="6"/>
  <c r="M336" i="9" s="1"/>
  <c r="O335" i="6"/>
  <c r="M335" i="9" s="1"/>
  <c r="O334" i="6"/>
  <c r="M334" i="9" s="1"/>
  <c r="O333" i="6"/>
  <c r="M333" i="9" s="1"/>
  <c r="O332" i="6"/>
  <c r="M332" i="9" s="1"/>
  <c r="O331" i="6"/>
  <c r="M331" i="9" s="1"/>
  <c r="O330" i="6"/>
  <c r="M330" i="9" s="1"/>
  <c r="O329" i="6"/>
  <c r="M329" i="9" s="1"/>
  <c r="O328" i="6"/>
  <c r="M328" i="9" s="1"/>
  <c r="O327" i="6"/>
  <c r="M327" i="9" s="1"/>
  <c r="O326" i="6"/>
  <c r="M326" i="9" s="1"/>
  <c r="O325" i="6"/>
  <c r="M325" i="9" s="1"/>
  <c r="O324" i="6"/>
  <c r="M324" i="9" s="1"/>
  <c r="O323" i="6"/>
  <c r="M323" i="9" s="1"/>
  <c r="O322" i="6"/>
  <c r="M322" i="9" s="1"/>
  <c r="O321" i="6"/>
  <c r="M321" i="9" s="1"/>
  <c r="O320" i="6"/>
  <c r="M320" i="9" s="1"/>
  <c r="O319" i="6"/>
  <c r="M319" i="9" s="1"/>
  <c r="O318" i="6"/>
  <c r="M318" i="9" s="1"/>
  <c r="O317" i="6"/>
  <c r="M317" i="9" s="1"/>
  <c r="O316" i="6"/>
  <c r="M316" i="9" s="1"/>
  <c r="O315" i="6"/>
  <c r="M315" i="9" s="1"/>
  <c r="O314" i="6"/>
  <c r="M314" i="9" s="1"/>
  <c r="O313" i="6"/>
  <c r="M313" i="9" s="1"/>
  <c r="O312" i="6"/>
  <c r="M312" i="9" s="1"/>
  <c r="O311" i="6"/>
  <c r="M311" i="9" s="1"/>
  <c r="O310" i="6"/>
  <c r="M310" i="9" s="1"/>
  <c r="O309" i="6"/>
  <c r="M309" i="9" s="1"/>
  <c r="O308" i="6"/>
  <c r="M308" i="9" s="1"/>
  <c r="O307" i="6"/>
  <c r="M307" i="9" s="1"/>
  <c r="O306" i="6"/>
  <c r="M306" i="9" s="1"/>
  <c r="O305" i="6"/>
  <c r="M305" i="9" s="1"/>
  <c r="O304" i="6"/>
  <c r="M304" i="9" s="1"/>
  <c r="O303" i="6"/>
  <c r="M303" i="9" s="1"/>
  <c r="O302" i="6"/>
  <c r="M302" i="9" s="1"/>
  <c r="O301" i="6"/>
  <c r="M301" i="9" s="1"/>
  <c r="O300" i="6"/>
  <c r="M300" i="9" s="1"/>
  <c r="O299" i="6"/>
  <c r="M299" i="9" s="1"/>
  <c r="O298" i="6"/>
  <c r="M298" i="9" s="1"/>
  <c r="O297" i="6"/>
  <c r="M297" i="9" s="1"/>
  <c r="O296" i="6"/>
  <c r="M296" i="9" s="1"/>
  <c r="O295" i="6"/>
  <c r="M295" i="9" s="1"/>
  <c r="O294" i="6"/>
  <c r="M294" i="9" s="1"/>
  <c r="O293" i="6"/>
  <c r="M293" i="9" s="1"/>
  <c r="O292" i="6"/>
  <c r="M292" i="9" s="1"/>
  <c r="O291" i="6"/>
  <c r="M291" i="9" s="1"/>
  <c r="O290" i="6"/>
  <c r="M290" i="9" s="1"/>
  <c r="O289" i="6"/>
  <c r="M289" i="9" s="1"/>
  <c r="O288" i="6"/>
  <c r="M288" i="9" s="1"/>
  <c r="O287" i="6"/>
  <c r="M287" i="9" s="1"/>
  <c r="O286" i="6"/>
  <c r="M286" i="9" s="1"/>
  <c r="O285" i="6"/>
  <c r="M285" i="9" s="1"/>
  <c r="O284" i="6"/>
  <c r="M284" i="9" s="1"/>
  <c r="O283" i="6"/>
  <c r="M283" i="9" s="1"/>
  <c r="O282" i="6"/>
  <c r="M282" i="9" s="1"/>
  <c r="O281" i="6"/>
  <c r="M281" i="9" s="1"/>
  <c r="O280" i="6"/>
  <c r="M280" i="9" s="1"/>
  <c r="O279" i="6"/>
  <c r="M279" i="9" s="1"/>
  <c r="O278" i="6"/>
  <c r="M278" i="9" s="1"/>
  <c r="O277" i="6"/>
  <c r="M277" i="9" s="1"/>
  <c r="O276" i="6"/>
  <c r="M276" i="9" s="1"/>
  <c r="O275" i="6"/>
  <c r="M275" i="9" s="1"/>
  <c r="O274" i="6"/>
  <c r="M274" i="9" s="1"/>
  <c r="O273" i="6"/>
  <c r="M273" i="9" s="1"/>
  <c r="O272" i="6"/>
  <c r="M272" i="9" s="1"/>
  <c r="O271" i="6"/>
  <c r="M271" i="9" s="1"/>
  <c r="O270" i="6"/>
  <c r="M270" i="9" s="1"/>
  <c r="O269" i="6"/>
  <c r="M269" i="9" s="1"/>
  <c r="O268" i="6"/>
  <c r="M268" i="9" s="1"/>
  <c r="O267" i="6"/>
  <c r="M267" i="9" s="1"/>
  <c r="O266" i="6"/>
  <c r="M266" i="9" s="1"/>
  <c r="O265" i="6"/>
  <c r="M265" i="9" s="1"/>
  <c r="O264" i="6"/>
  <c r="M264" i="9" s="1"/>
  <c r="O263" i="6"/>
  <c r="M263" i="9" s="1"/>
  <c r="O262" i="6"/>
  <c r="M262" i="9" s="1"/>
  <c r="O261" i="6"/>
  <c r="M261" i="9" s="1"/>
  <c r="O260" i="6"/>
  <c r="M260" i="9" s="1"/>
  <c r="O259" i="6"/>
  <c r="M259" i="9" s="1"/>
  <c r="O258" i="6"/>
  <c r="M258" i="9" s="1"/>
  <c r="O257" i="6"/>
  <c r="M257" i="9" s="1"/>
  <c r="O256" i="6"/>
  <c r="M256" i="9" s="1"/>
  <c r="O255" i="6"/>
  <c r="M255" i="9" s="1"/>
  <c r="O254" i="6"/>
  <c r="M254" i="9" s="1"/>
  <c r="O253" i="6"/>
  <c r="M253" i="9" s="1"/>
  <c r="O252" i="6"/>
  <c r="M252" i="9" s="1"/>
  <c r="O251" i="6"/>
  <c r="M251" i="9" s="1"/>
  <c r="O250" i="6"/>
  <c r="M250" i="9" s="1"/>
  <c r="O249" i="6"/>
  <c r="M249" i="9" s="1"/>
  <c r="O248" i="6"/>
  <c r="M248" i="9" s="1"/>
  <c r="O247" i="6"/>
  <c r="M247" i="9" s="1"/>
  <c r="O246" i="6"/>
  <c r="M246" i="9" s="1"/>
  <c r="O245" i="6"/>
  <c r="M245" i="9" s="1"/>
  <c r="O244" i="6"/>
  <c r="M244" i="9" s="1"/>
  <c r="O243" i="6"/>
  <c r="M243" i="9" s="1"/>
  <c r="O242" i="6"/>
  <c r="M242" i="9" s="1"/>
  <c r="O241" i="6"/>
  <c r="M241" i="9" s="1"/>
  <c r="O240" i="6"/>
  <c r="M240" i="9" s="1"/>
  <c r="O239" i="6"/>
  <c r="M239" i="9" s="1"/>
  <c r="O238" i="6"/>
  <c r="M238" i="9" s="1"/>
  <c r="O237" i="6"/>
  <c r="M237" i="9" s="1"/>
  <c r="O236" i="6"/>
  <c r="M236" i="9" s="1"/>
  <c r="O235" i="6"/>
  <c r="M235" i="9" s="1"/>
  <c r="O234" i="6"/>
  <c r="M234" i="9" s="1"/>
  <c r="O233" i="6"/>
  <c r="M233" i="9" s="1"/>
  <c r="O232" i="6"/>
  <c r="M232" i="9" s="1"/>
  <c r="O231" i="6"/>
  <c r="M231" i="9" s="1"/>
  <c r="O230" i="6"/>
  <c r="M230" i="9" s="1"/>
  <c r="O229" i="6"/>
  <c r="M229" i="9" s="1"/>
  <c r="O228" i="6"/>
  <c r="M228" i="9" s="1"/>
  <c r="O227" i="6"/>
  <c r="M227" i="9" s="1"/>
  <c r="O226" i="6"/>
  <c r="M226" i="9" s="1"/>
  <c r="O225" i="6"/>
  <c r="M225" i="9" s="1"/>
  <c r="O224" i="6"/>
  <c r="M224" i="9" s="1"/>
  <c r="O223" i="6"/>
  <c r="M223" i="9" s="1"/>
  <c r="O222" i="6"/>
  <c r="M222" i="9" s="1"/>
  <c r="O221" i="6"/>
  <c r="M221" i="9" s="1"/>
  <c r="O220" i="6"/>
  <c r="M220" i="9" s="1"/>
  <c r="O219" i="6"/>
  <c r="M219" i="9" s="1"/>
  <c r="O218" i="6"/>
  <c r="M218" i="9" s="1"/>
  <c r="O217" i="6"/>
  <c r="M217" i="9" s="1"/>
  <c r="O216" i="6"/>
  <c r="M216" i="9" s="1"/>
  <c r="O215" i="6"/>
  <c r="M215" i="9" s="1"/>
  <c r="O214" i="6"/>
  <c r="M214" i="9" s="1"/>
  <c r="O213" i="6"/>
  <c r="M213" i="9" s="1"/>
  <c r="O212" i="6"/>
  <c r="M212" i="9" s="1"/>
  <c r="O211" i="6"/>
  <c r="M211" i="9" s="1"/>
  <c r="O210" i="6"/>
  <c r="M210" i="9" s="1"/>
  <c r="O209" i="6"/>
  <c r="M209" i="9" s="1"/>
  <c r="O208" i="6"/>
  <c r="M208" i="9" s="1"/>
  <c r="O207" i="6"/>
  <c r="M207" i="9" s="1"/>
  <c r="O206" i="6"/>
  <c r="M206" i="9" s="1"/>
  <c r="O205" i="6"/>
  <c r="M205" i="9" s="1"/>
  <c r="O204" i="6"/>
  <c r="M204" i="9" s="1"/>
  <c r="O203" i="6"/>
  <c r="M203" i="9" s="1"/>
  <c r="O202" i="6"/>
  <c r="M202" i="9" s="1"/>
  <c r="O201" i="6"/>
  <c r="M201" i="9" s="1"/>
  <c r="O200" i="6"/>
  <c r="M200" i="9" s="1"/>
  <c r="O199" i="6"/>
  <c r="M199" i="9" s="1"/>
  <c r="O198" i="6"/>
  <c r="M198" i="9" s="1"/>
  <c r="O197" i="6"/>
  <c r="M197" i="9" s="1"/>
  <c r="O196" i="6"/>
  <c r="M196" i="9" s="1"/>
  <c r="O195" i="6"/>
  <c r="M195" i="9" s="1"/>
  <c r="O194" i="6"/>
  <c r="M194" i="9" s="1"/>
  <c r="O193" i="6"/>
  <c r="M193" i="9" s="1"/>
  <c r="O192" i="6"/>
  <c r="M192" i="9" s="1"/>
  <c r="O191" i="6"/>
  <c r="M191" i="9" s="1"/>
  <c r="O190" i="6"/>
  <c r="M190" i="9" s="1"/>
  <c r="O189" i="6"/>
  <c r="M189" i="9" s="1"/>
  <c r="O188" i="6"/>
  <c r="M188" i="9" s="1"/>
  <c r="O187" i="6"/>
  <c r="M187" i="9" s="1"/>
  <c r="O186" i="6"/>
  <c r="M186" i="9" s="1"/>
  <c r="O185" i="6"/>
  <c r="M185" i="9" s="1"/>
  <c r="O184" i="6"/>
  <c r="M184" i="9" s="1"/>
  <c r="O183" i="6"/>
  <c r="M183" i="9" s="1"/>
  <c r="O182" i="6"/>
  <c r="M182" i="9" s="1"/>
  <c r="O181" i="6"/>
  <c r="M181" i="9" s="1"/>
  <c r="O180" i="6"/>
  <c r="M180" i="9" s="1"/>
  <c r="O179" i="6"/>
  <c r="M179" i="9" s="1"/>
  <c r="O178" i="6"/>
  <c r="M178" i="9" s="1"/>
  <c r="O177" i="6"/>
  <c r="M177" i="9" s="1"/>
  <c r="O176" i="6"/>
  <c r="M176" i="9" s="1"/>
  <c r="O175" i="6"/>
  <c r="M175" i="9" s="1"/>
  <c r="O174" i="6"/>
  <c r="M174" i="9" s="1"/>
  <c r="O173" i="6"/>
  <c r="M173" i="9" s="1"/>
  <c r="O172" i="6"/>
  <c r="M172" i="9" s="1"/>
  <c r="O171" i="6"/>
  <c r="M171" i="9" s="1"/>
  <c r="O170" i="6"/>
  <c r="M170" i="9" s="1"/>
  <c r="O169" i="6"/>
  <c r="M169" i="9" s="1"/>
  <c r="O168" i="6"/>
  <c r="M168" i="9" s="1"/>
  <c r="O167" i="6"/>
  <c r="M167" i="9" s="1"/>
  <c r="O166" i="6"/>
  <c r="M166" i="9" s="1"/>
  <c r="O165" i="6"/>
  <c r="M165" i="9" s="1"/>
  <c r="O164" i="6"/>
  <c r="M164" i="9" s="1"/>
  <c r="O163" i="6"/>
  <c r="M163" i="9" s="1"/>
  <c r="O162" i="6"/>
  <c r="M162" i="9" s="1"/>
  <c r="O161" i="6"/>
  <c r="M161" i="9" s="1"/>
  <c r="O160" i="6"/>
  <c r="M160" i="9" s="1"/>
  <c r="O159" i="6"/>
  <c r="M159" i="9" s="1"/>
  <c r="O158" i="6"/>
  <c r="M158" i="9" s="1"/>
  <c r="O157" i="6"/>
  <c r="M157" i="9" s="1"/>
  <c r="O156" i="6"/>
  <c r="M156" i="9" s="1"/>
  <c r="O155" i="6"/>
  <c r="M155" i="9" s="1"/>
  <c r="O154" i="6"/>
  <c r="M154" i="9" s="1"/>
  <c r="O153" i="6"/>
  <c r="M153" i="9" s="1"/>
  <c r="O152" i="6"/>
  <c r="M152" i="9" s="1"/>
  <c r="O151" i="6"/>
  <c r="M151" i="9" s="1"/>
  <c r="O150" i="6"/>
  <c r="M150" i="9" s="1"/>
  <c r="O149" i="6"/>
  <c r="M149" i="9" s="1"/>
  <c r="O148" i="6"/>
  <c r="M148" i="9" s="1"/>
  <c r="O147" i="6"/>
  <c r="M147" i="9" s="1"/>
  <c r="O146" i="6"/>
  <c r="M146" i="9" s="1"/>
  <c r="O145" i="6"/>
  <c r="M145" i="9" s="1"/>
  <c r="O144" i="6"/>
  <c r="M144" i="9" s="1"/>
  <c r="O143" i="6"/>
  <c r="M143" i="9" s="1"/>
  <c r="O142" i="6"/>
  <c r="M142" i="9" s="1"/>
  <c r="O141" i="6"/>
  <c r="M141" i="9" s="1"/>
  <c r="O140" i="6"/>
  <c r="M140" i="9" s="1"/>
  <c r="O139" i="6"/>
  <c r="M139" i="9" s="1"/>
  <c r="O138" i="6"/>
  <c r="M138" i="9" s="1"/>
  <c r="O137" i="6"/>
  <c r="M137" i="9" s="1"/>
  <c r="O136" i="6"/>
  <c r="M136" i="9" s="1"/>
  <c r="O135" i="6"/>
  <c r="M135" i="9" s="1"/>
  <c r="O134" i="6"/>
  <c r="M134" i="9" s="1"/>
  <c r="O133" i="6"/>
  <c r="M133" i="9" s="1"/>
  <c r="O132" i="6"/>
  <c r="M132" i="9" s="1"/>
  <c r="O131" i="6"/>
  <c r="M131" i="9" s="1"/>
  <c r="O130" i="6"/>
  <c r="M130" i="9" s="1"/>
  <c r="O129" i="6"/>
  <c r="M129" i="9" s="1"/>
  <c r="O128" i="6"/>
  <c r="M128" i="9" s="1"/>
  <c r="O127" i="6"/>
  <c r="M127" i="9" s="1"/>
  <c r="O126" i="6"/>
  <c r="M126" i="9" s="1"/>
  <c r="O125" i="6"/>
  <c r="M125" i="9" s="1"/>
  <c r="O124" i="6"/>
  <c r="M124" i="9" s="1"/>
  <c r="O123" i="6"/>
  <c r="M123" i="9" s="1"/>
  <c r="O122" i="6"/>
  <c r="M122" i="9" s="1"/>
  <c r="O121" i="6"/>
  <c r="M121" i="9" s="1"/>
  <c r="O120" i="6"/>
  <c r="M120" i="9" s="1"/>
  <c r="O119" i="6"/>
  <c r="M119" i="9" s="1"/>
  <c r="O118" i="6"/>
  <c r="M118" i="9" s="1"/>
  <c r="O117" i="6"/>
  <c r="M117" i="9" s="1"/>
  <c r="O116" i="6"/>
  <c r="M116" i="9" s="1"/>
  <c r="O115" i="6"/>
  <c r="M115" i="9" s="1"/>
  <c r="O114" i="6"/>
  <c r="M114" i="9" s="1"/>
  <c r="O113" i="6"/>
  <c r="M113" i="9" s="1"/>
  <c r="O112" i="6"/>
  <c r="M112" i="9" s="1"/>
  <c r="O111" i="6"/>
  <c r="M111" i="9" s="1"/>
  <c r="O110" i="6"/>
  <c r="M110" i="9" s="1"/>
  <c r="O109" i="6"/>
  <c r="M109" i="9" s="1"/>
  <c r="O108" i="6"/>
  <c r="M108" i="9" s="1"/>
  <c r="O107" i="6"/>
  <c r="M107" i="9" s="1"/>
  <c r="O106" i="6"/>
  <c r="M106" i="9" s="1"/>
  <c r="O105" i="6"/>
  <c r="M105" i="9" s="1"/>
  <c r="O104" i="6"/>
  <c r="M104" i="9" s="1"/>
  <c r="O103" i="6"/>
  <c r="M103" i="9" s="1"/>
  <c r="O102" i="6"/>
  <c r="M102" i="9" s="1"/>
  <c r="O101" i="6"/>
  <c r="M101" i="9" s="1"/>
  <c r="O100" i="6"/>
  <c r="M100" i="9" s="1"/>
  <c r="O99" i="6"/>
  <c r="M99" i="9" s="1"/>
  <c r="O98" i="6"/>
  <c r="M98" i="9" s="1"/>
  <c r="O97" i="6"/>
  <c r="M97" i="9" s="1"/>
  <c r="O96" i="6"/>
  <c r="M96" i="9" s="1"/>
  <c r="O95" i="6"/>
  <c r="M95" i="9" s="1"/>
  <c r="O94" i="6"/>
  <c r="M94" i="9" s="1"/>
  <c r="O93" i="6"/>
  <c r="M93" i="9" s="1"/>
  <c r="O92" i="6"/>
  <c r="M92" i="9" s="1"/>
  <c r="O91" i="6"/>
  <c r="M91" i="9" s="1"/>
  <c r="O90" i="6"/>
  <c r="M90" i="9" s="1"/>
  <c r="O89" i="6"/>
  <c r="M89" i="9" s="1"/>
  <c r="O88" i="6"/>
  <c r="M88" i="9" s="1"/>
  <c r="O87" i="6"/>
  <c r="M87" i="9" s="1"/>
  <c r="O86" i="6"/>
  <c r="M86" i="9" s="1"/>
  <c r="O85" i="6"/>
  <c r="M85" i="9" s="1"/>
  <c r="O84" i="6"/>
  <c r="M84" i="9" s="1"/>
  <c r="O83" i="6"/>
  <c r="M83" i="9" s="1"/>
  <c r="O82" i="6"/>
  <c r="M82" i="9" s="1"/>
  <c r="O81" i="6"/>
  <c r="M81" i="9" s="1"/>
  <c r="O80" i="6"/>
  <c r="M80" i="9" s="1"/>
  <c r="O79" i="6"/>
  <c r="M79" i="9" s="1"/>
  <c r="O78" i="6"/>
  <c r="M78" i="9" s="1"/>
  <c r="O77" i="6"/>
  <c r="M77" i="9" s="1"/>
  <c r="O76" i="6"/>
  <c r="M76" i="9" s="1"/>
  <c r="O75" i="6"/>
  <c r="M75" i="9" s="1"/>
  <c r="O74" i="6"/>
  <c r="M74" i="9" s="1"/>
  <c r="O73" i="6"/>
  <c r="M73" i="9" s="1"/>
  <c r="O72" i="6"/>
  <c r="M72" i="9" s="1"/>
  <c r="O71" i="6"/>
  <c r="M71" i="9" s="1"/>
  <c r="O70" i="6"/>
  <c r="M70" i="9" s="1"/>
  <c r="O69" i="6"/>
  <c r="M69" i="9" s="1"/>
  <c r="O68" i="6"/>
  <c r="M68" i="9" s="1"/>
  <c r="O67" i="6"/>
  <c r="M67" i="9" s="1"/>
  <c r="O66" i="6"/>
  <c r="M66" i="9" s="1"/>
  <c r="O65" i="6"/>
  <c r="M65" i="9" s="1"/>
  <c r="O64" i="6"/>
  <c r="M64" i="9" s="1"/>
  <c r="O63" i="6"/>
  <c r="M63" i="9" s="1"/>
  <c r="O62" i="6"/>
  <c r="M62" i="9" s="1"/>
  <c r="O61" i="6"/>
  <c r="M61" i="9" s="1"/>
  <c r="O60" i="6"/>
  <c r="M60" i="9" s="1"/>
  <c r="O59" i="6"/>
  <c r="M59" i="9" s="1"/>
  <c r="O58" i="6"/>
  <c r="M58" i="9" s="1"/>
  <c r="O57" i="6"/>
  <c r="M57" i="9" s="1"/>
  <c r="O56" i="6"/>
  <c r="M56" i="9" s="1"/>
  <c r="O55" i="6"/>
  <c r="M55" i="9" s="1"/>
  <c r="O54" i="6"/>
  <c r="M54" i="9" s="1"/>
  <c r="O53" i="6"/>
  <c r="M53" i="9" s="1"/>
  <c r="O52" i="6"/>
  <c r="M52" i="9" s="1"/>
  <c r="O51" i="6"/>
  <c r="M51" i="9" s="1"/>
  <c r="O50" i="6"/>
  <c r="M50" i="9" s="1"/>
  <c r="O49" i="6"/>
  <c r="M49" i="9" s="1"/>
  <c r="O48" i="6"/>
  <c r="M48" i="9" s="1"/>
  <c r="O47" i="6"/>
  <c r="M47" i="9" s="1"/>
  <c r="O46" i="6"/>
  <c r="M46" i="9" s="1"/>
  <c r="O45" i="6"/>
  <c r="M45" i="9" s="1"/>
  <c r="O44" i="6"/>
  <c r="M44" i="9" s="1"/>
  <c r="O43" i="6"/>
  <c r="M43" i="9" s="1"/>
  <c r="O42" i="6"/>
  <c r="M42" i="9" s="1"/>
  <c r="O41" i="6"/>
  <c r="M41" i="9" s="1"/>
  <c r="O40" i="6"/>
  <c r="M40" i="9" s="1"/>
  <c r="O39" i="6"/>
  <c r="M39" i="9" s="1"/>
  <c r="O38" i="6"/>
  <c r="M38" i="9" s="1"/>
  <c r="O37" i="6"/>
  <c r="M37" i="9" s="1"/>
  <c r="O36" i="6"/>
  <c r="M36" i="9" s="1"/>
  <c r="O35" i="6"/>
  <c r="M35" i="9" s="1"/>
  <c r="O34" i="6"/>
  <c r="M34" i="9" s="1"/>
  <c r="O33" i="6"/>
  <c r="M33" i="9" s="1"/>
  <c r="O32" i="6"/>
  <c r="M32" i="9" s="1"/>
  <c r="O31" i="6"/>
  <c r="M31" i="9" s="1"/>
  <c r="O30" i="6"/>
  <c r="M30" i="9" s="1"/>
  <c r="O29" i="6"/>
  <c r="M29" i="9" s="1"/>
  <c r="O28" i="6"/>
  <c r="M28" i="9" s="1"/>
  <c r="O27" i="6"/>
  <c r="M27" i="9" s="1"/>
  <c r="O26" i="6"/>
  <c r="M26" i="9" s="1"/>
  <c r="O25" i="6"/>
  <c r="M25" i="9" s="1"/>
  <c r="O24" i="6"/>
  <c r="M24" i="9" s="1"/>
  <c r="O23" i="6"/>
  <c r="M23" i="9" s="1"/>
  <c r="O22" i="6"/>
  <c r="M22" i="9" s="1"/>
  <c r="O21" i="6"/>
  <c r="M21" i="9" s="1"/>
  <c r="O20" i="6"/>
  <c r="M20" i="9" s="1"/>
  <c r="O19" i="6"/>
  <c r="M19" i="9" s="1"/>
  <c r="O18" i="6"/>
  <c r="M18" i="9" s="1"/>
  <c r="O17" i="6"/>
  <c r="M17" i="9" s="1"/>
  <c r="O16" i="6"/>
  <c r="M16" i="9" s="1"/>
  <c r="O15" i="6"/>
  <c r="M15" i="9" s="1"/>
  <c r="O14" i="6"/>
  <c r="M14" i="9" s="1"/>
  <c r="O13" i="6"/>
  <c r="M13" i="9" s="1"/>
  <c r="O12" i="6"/>
  <c r="M12" i="9" s="1"/>
  <c r="O11" i="6"/>
  <c r="M11" i="9" s="1"/>
  <c r="O10" i="6"/>
  <c r="M10" i="9" s="1"/>
  <c r="O9" i="6"/>
  <c r="M9" i="9" s="1"/>
  <c r="O8" i="6"/>
  <c r="M8" i="9" s="1"/>
  <c r="O7" i="6"/>
  <c r="M7" i="9" s="1"/>
  <c r="O6" i="6"/>
  <c r="M6" i="9" s="1"/>
  <c r="O5" i="6"/>
  <c r="M5" i="9" s="1"/>
  <c r="O4" i="6"/>
  <c r="M4" i="9" s="1"/>
  <c r="O3" i="6"/>
  <c r="M3" i="9" s="1"/>
  <c r="O2" i="6"/>
  <c r="M2" i="9" s="1"/>
  <c r="P18767" i="5"/>
  <c r="P18766" i="5"/>
  <c r="P18765" i="5"/>
  <c r="P18764" i="5"/>
  <c r="P18763" i="5"/>
  <c r="P18762" i="5"/>
  <c r="P18761" i="5"/>
  <c r="P18760" i="5"/>
  <c r="P18759" i="5"/>
  <c r="P18758" i="5"/>
  <c r="P18757" i="5"/>
  <c r="P18756" i="5"/>
  <c r="P18755" i="5"/>
  <c r="P18553" i="5"/>
  <c r="P18552" i="5"/>
  <c r="P18551" i="5"/>
  <c r="P18550" i="5"/>
  <c r="P18549" i="5"/>
  <c r="P18548" i="5"/>
  <c r="P18547" i="5"/>
  <c r="P18546" i="5"/>
  <c r="P18545" i="5"/>
  <c r="P18544" i="5"/>
  <c r="P18543" i="5"/>
  <c r="P18542" i="5"/>
  <c r="P18541" i="5"/>
  <c r="P18527" i="5"/>
  <c r="P18526" i="5"/>
  <c r="P18525" i="5"/>
  <c r="P18524" i="5"/>
  <c r="P18523" i="5"/>
  <c r="P18522" i="5"/>
  <c r="P18521" i="5"/>
  <c r="P18520" i="5"/>
  <c r="P18519" i="5"/>
  <c r="P18518" i="5"/>
  <c r="P18517" i="5"/>
  <c r="P18516" i="5"/>
  <c r="P18515" i="5"/>
  <c r="P18514" i="5"/>
  <c r="P18513" i="5"/>
  <c r="P18457" i="5"/>
  <c r="P18456" i="5"/>
  <c r="P18455" i="5"/>
  <c r="P18454" i="5"/>
  <c r="P18453" i="5"/>
  <c r="P18452" i="5"/>
  <c r="P18451" i="5"/>
  <c r="P18450" i="5"/>
  <c r="P18449" i="5"/>
  <c r="P18448" i="5"/>
  <c r="P18447" i="5"/>
  <c r="P18446" i="5"/>
  <c r="P18445" i="5"/>
  <c r="P18444" i="5"/>
  <c r="P18283" i="5"/>
  <c r="P18282" i="5"/>
  <c r="P18281" i="5"/>
  <c r="P18280" i="5"/>
  <c r="P18279" i="5"/>
  <c r="P18278" i="5"/>
  <c r="P18277" i="5"/>
  <c r="P18276" i="5"/>
  <c r="P18275" i="5"/>
  <c r="P18274" i="5"/>
  <c r="P18273" i="5"/>
  <c r="P18272" i="5"/>
  <c r="P18271" i="5"/>
  <c r="P18270" i="5"/>
  <c r="P18215" i="5"/>
  <c r="P18214" i="5"/>
  <c r="P18213" i="5"/>
  <c r="P18212" i="5"/>
  <c r="P18211" i="5"/>
  <c r="P18210" i="5"/>
  <c r="P18209" i="5"/>
  <c r="P18208" i="5"/>
  <c r="P18207" i="5"/>
  <c r="P18206" i="5"/>
  <c r="P18205" i="5"/>
  <c r="P18204" i="5"/>
  <c r="P18192" i="5"/>
  <c r="P18191" i="5"/>
  <c r="P18190" i="5"/>
  <c r="P18189" i="5"/>
  <c r="P18188" i="5"/>
  <c r="P18187" i="5"/>
  <c r="P18186" i="5"/>
  <c r="P18185" i="5"/>
  <c r="P18184" i="5"/>
  <c r="P18183" i="5"/>
  <c r="P18182" i="5"/>
  <c r="P18181" i="5"/>
  <c r="P18180" i="5"/>
  <c r="P18179" i="5"/>
  <c r="P18178" i="5"/>
  <c r="P18113" i="5"/>
  <c r="P18112" i="5"/>
  <c r="P18111" i="5"/>
  <c r="P18110" i="5"/>
  <c r="P18109" i="5"/>
  <c r="P18108" i="5"/>
  <c r="P18107" i="5"/>
  <c r="P18106" i="5"/>
  <c r="P18105" i="5"/>
  <c r="P18104" i="5"/>
  <c r="P18103" i="5"/>
  <c r="P18102" i="5"/>
  <c r="P18101" i="5"/>
  <c r="P18100" i="5"/>
  <c r="P18045" i="5"/>
  <c r="P18044" i="5"/>
  <c r="P18043" i="5"/>
  <c r="P18042" i="5"/>
  <c r="P18041" i="5"/>
  <c r="P18040" i="5"/>
  <c r="P18039" i="5"/>
  <c r="P18038" i="5"/>
  <c r="P18037" i="5"/>
  <c r="P18036" i="5"/>
  <c r="P18035" i="5"/>
  <c r="P18034" i="5"/>
  <c r="P18020" i="5"/>
  <c r="P18019" i="5"/>
  <c r="P18018" i="5"/>
  <c r="P18017" i="5"/>
  <c r="P18016" i="5"/>
  <c r="P18015" i="5"/>
  <c r="P18014" i="5"/>
  <c r="P18013" i="5"/>
  <c r="P18012" i="5"/>
  <c r="P18011" i="5"/>
  <c r="P18010" i="5"/>
  <c r="P18009" i="5"/>
  <c r="P18008" i="5"/>
  <c r="P18007" i="5"/>
  <c r="P18006" i="5"/>
  <c r="P18005" i="5"/>
  <c r="P18004" i="5"/>
  <c r="P18003" i="5"/>
  <c r="P17986" i="5"/>
  <c r="P17985" i="5"/>
  <c r="P17984" i="5"/>
  <c r="P17983" i="5"/>
  <c r="P17982" i="5"/>
  <c r="P17981" i="5"/>
  <c r="P17980" i="5"/>
  <c r="P17979" i="5"/>
  <c r="P17978" i="5"/>
  <c r="P17977" i="5"/>
  <c r="P17976" i="5"/>
  <c r="P17975" i="5"/>
  <c r="P17974" i="5"/>
  <c r="P17950" i="5"/>
  <c r="P17949" i="5"/>
  <c r="P17948" i="5"/>
  <c r="P17947" i="5"/>
  <c r="P17946" i="5"/>
  <c r="P17945" i="5"/>
  <c r="P17944" i="5"/>
  <c r="P17943" i="5"/>
  <c r="P17942" i="5"/>
  <c r="P17941" i="5"/>
  <c r="P17940" i="5"/>
  <c r="P17939" i="5"/>
  <c r="P17938" i="5"/>
  <c r="P17937" i="5"/>
  <c r="P17936" i="5"/>
  <c r="P17893" i="5"/>
  <c r="P17892" i="5"/>
  <c r="P17891" i="5"/>
  <c r="P17890" i="5"/>
  <c r="P17889" i="5"/>
  <c r="P17888" i="5"/>
  <c r="P17887" i="5"/>
  <c r="P17886" i="5"/>
  <c r="P17885" i="5"/>
  <c r="P17884" i="5"/>
  <c r="P17883" i="5"/>
  <c r="P17882" i="5"/>
  <c r="P17834" i="5"/>
  <c r="P17833" i="5"/>
  <c r="P17832" i="5"/>
  <c r="P17831" i="5"/>
  <c r="P17830" i="5"/>
  <c r="P17829" i="5"/>
  <c r="P17828" i="5"/>
  <c r="P17827" i="5"/>
  <c r="P17826" i="5"/>
  <c r="P17825" i="5"/>
  <c r="P17824" i="5"/>
  <c r="P17823" i="5"/>
  <c r="P17774" i="5"/>
  <c r="P17773" i="5"/>
  <c r="P17772" i="5"/>
  <c r="P17771" i="5"/>
  <c r="P17770" i="5"/>
  <c r="P17769" i="5"/>
  <c r="P17768" i="5"/>
  <c r="P17767" i="5"/>
  <c r="P17766" i="5"/>
  <c r="P17765" i="5"/>
  <c r="P17764" i="5"/>
  <c r="P17738" i="5"/>
  <c r="P17737" i="5"/>
  <c r="P17736" i="5"/>
  <c r="P17735" i="5"/>
  <c r="P17734" i="5"/>
  <c r="P17733" i="5"/>
  <c r="P17732" i="5"/>
  <c r="P17731" i="5"/>
  <c r="P17730" i="5"/>
  <c r="P17729" i="5"/>
  <c r="P17728" i="5"/>
  <c r="P17727" i="5"/>
  <c r="P17726" i="5"/>
  <c r="P17725" i="5"/>
  <c r="P17670" i="5"/>
  <c r="P17669" i="5"/>
  <c r="P17668" i="5"/>
  <c r="P17667" i="5"/>
  <c r="P17666" i="5"/>
  <c r="P17665" i="5"/>
  <c r="P17664" i="5"/>
  <c r="P17663" i="5"/>
  <c r="P17662" i="5"/>
  <c r="P17661" i="5"/>
  <c r="P17660" i="5"/>
  <c r="P17659" i="5"/>
  <c r="P17658" i="5"/>
  <c r="P17632" i="5"/>
  <c r="P17631" i="5"/>
  <c r="P17630" i="5"/>
  <c r="P17629" i="5"/>
  <c r="P17628" i="5"/>
  <c r="P17627" i="5"/>
  <c r="P17626" i="5"/>
  <c r="P17625" i="5"/>
  <c r="P17624" i="5"/>
  <c r="P17623" i="5"/>
  <c r="P17622" i="5"/>
  <c r="P17621" i="5"/>
  <c r="P17620" i="5"/>
  <c r="P17607" i="5"/>
  <c r="P17606" i="5"/>
  <c r="P17605" i="5"/>
  <c r="P17604" i="5"/>
  <c r="P17603" i="5"/>
  <c r="P17602" i="5"/>
  <c r="P17601" i="5"/>
  <c r="P17600" i="5"/>
  <c r="P17599" i="5"/>
  <c r="P17598" i="5"/>
  <c r="P17597" i="5"/>
  <c r="P17596" i="5"/>
  <c r="P17595" i="5"/>
  <c r="P17594" i="5"/>
  <c r="P17593" i="5"/>
  <c r="P17592" i="5"/>
  <c r="P17591" i="5"/>
  <c r="P17590" i="5"/>
  <c r="P17589" i="5"/>
  <c r="P17588" i="5"/>
  <c r="P17587" i="5"/>
  <c r="P17586" i="5"/>
  <c r="P17585" i="5"/>
  <c r="P17516" i="5"/>
  <c r="P17515" i="5"/>
  <c r="P17514" i="5"/>
  <c r="P17513" i="5"/>
  <c r="P17512" i="5"/>
  <c r="P17511" i="5"/>
  <c r="P17510" i="5"/>
  <c r="P17509" i="5"/>
  <c r="P17508" i="5"/>
  <c r="P17507" i="5"/>
  <c r="P17506" i="5"/>
  <c r="P17505" i="5"/>
  <c r="P17504" i="5"/>
  <c r="P17503" i="5"/>
  <c r="P17502" i="5"/>
  <c r="P17501" i="5"/>
  <c r="P17500" i="5"/>
  <c r="P17499" i="5"/>
  <c r="P17498" i="5"/>
  <c r="P17497" i="5"/>
  <c r="P17496" i="5"/>
  <c r="P17495" i="5"/>
  <c r="P17494" i="5"/>
  <c r="P17493" i="5"/>
  <c r="P17492" i="5"/>
  <c r="P17491" i="5"/>
  <c r="P17490" i="5"/>
  <c r="P17489" i="5"/>
  <c r="P17488" i="5"/>
  <c r="P17477" i="5"/>
  <c r="P17476" i="5"/>
  <c r="P17475" i="5"/>
  <c r="P17474" i="5"/>
  <c r="P17473" i="5"/>
  <c r="P17472" i="5"/>
  <c r="P17471" i="5"/>
  <c r="P17470" i="5"/>
  <c r="P17469" i="5"/>
  <c r="P17468" i="5"/>
  <c r="P17467" i="5"/>
  <c r="P17466" i="5"/>
  <c r="P17465" i="5"/>
  <c r="P17456" i="5"/>
  <c r="P17455" i="5"/>
  <c r="P17454" i="5"/>
  <c r="P17453" i="5"/>
  <c r="P17452" i="5"/>
  <c r="P17451" i="5"/>
  <c r="P17450" i="5"/>
  <c r="P17449" i="5"/>
  <c r="P17448" i="5"/>
  <c r="P17447" i="5"/>
  <c r="P17446" i="5"/>
  <c r="P17445" i="5"/>
  <c r="P17444" i="5"/>
  <c r="P17443" i="5"/>
  <c r="P17442" i="5"/>
  <c r="P17441" i="5"/>
  <c r="P17440" i="5"/>
  <c r="P17439" i="5"/>
  <c r="P17438" i="5"/>
  <c r="P17437" i="5"/>
  <c r="P17436" i="5"/>
  <c r="P17435" i="5"/>
  <c r="P17434" i="5"/>
  <c r="P17433" i="5"/>
  <c r="P17432" i="5"/>
  <c r="P17431" i="5"/>
  <c r="P15817" i="5"/>
  <c r="P15816" i="5"/>
  <c r="P15815" i="5"/>
  <c r="P15814" i="5"/>
  <c r="P15813" i="5"/>
  <c r="P15812" i="5"/>
  <c r="P15811" i="5"/>
  <c r="P15810" i="5"/>
  <c r="P15809" i="5"/>
  <c r="P15808" i="5"/>
  <c r="P15807" i="5"/>
  <c r="P15806" i="5"/>
  <c r="P15805" i="5"/>
  <c r="P15804" i="5"/>
  <c r="P15153" i="5"/>
  <c r="P15152" i="5"/>
  <c r="P15151" i="5"/>
  <c r="P15150" i="5"/>
  <c r="P15149" i="5"/>
  <c r="P15148" i="5"/>
  <c r="P15147" i="5"/>
  <c r="P15146" i="5"/>
  <c r="P15145" i="5"/>
  <c r="P15144" i="5"/>
  <c r="P15143" i="5"/>
  <c r="P15142" i="5"/>
  <c r="P15141" i="5"/>
  <c r="P15074" i="5"/>
  <c r="P15073" i="5"/>
  <c r="P15072" i="5"/>
  <c r="P15071" i="5"/>
  <c r="P15070" i="5"/>
  <c r="P15069" i="5"/>
  <c r="P15068" i="5"/>
  <c r="P15067" i="5"/>
  <c r="P15066" i="5"/>
  <c r="P15065" i="5"/>
  <c r="P15064" i="5"/>
  <c r="P15063" i="5"/>
  <c r="P15062" i="5"/>
  <c r="P14819" i="5"/>
  <c r="P14818" i="5"/>
  <c r="P14817" i="5"/>
  <c r="P14816" i="5"/>
  <c r="P14815" i="5"/>
  <c r="P14814" i="5"/>
  <c r="P14813" i="5"/>
  <c r="P14812" i="5"/>
  <c r="P14811" i="5"/>
  <c r="P14810" i="5"/>
  <c r="P14809" i="5"/>
  <c r="P14808" i="5"/>
  <c r="P14807" i="5"/>
  <c r="P14806" i="5"/>
  <c r="P14805" i="5"/>
  <c r="P14804" i="5"/>
  <c r="P14803" i="5"/>
  <c r="P14802" i="5"/>
  <c r="P14801" i="5"/>
  <c r="P14800" i="5"/>
  <c r="P14715" i="5"/>
  <c r="P14714" i="5"/>
  <c r="P14713" i="5"/>
  <c r="P14712" i="5"/>
  <c r="P14711" i="5"/>
  <c r="P14710" i="5"/>
  <c r="P14709" i="5"/>
  <c r="P14708" i="5"/>
  <c r="P14707" i="5"/>
  <c r="P14706" i="5"/>
  <c r="P14705" i="5"/>
  <c r="P14704" i="5"/>
  <c r="P14703" i="5"/>
  <c r="P14702" i="5"/>
  <c r="P14682" i="5"/>
  <c r="P14681" i="5"/>
  <c r="P14680" i="5"/>
  <c r="P14679" i="5"/>
  <c r="P14678" i="5"/>
  <c r="P14677" i="5"/>
  <c r="P14676" i="5"/>
  <c r="P14675" i="5"/>
  <c r="P14674" i="5"/>
  <c r="P14673" i="5"/>
  <c r="P14672" i="5"/>
  <c r="P14620" i="5"/>
  <c r="P14619" i="5"/>
  <c r="P14618" i="5"/>
  <c r="P14617" i="5"/>
  <c r="P14616" i="5"/>
  <c r="P14615" i="5"/>
  <c r="P14614" i="5"/>
  <c r="P14613" i="5"/>
  <c r="P14612" i="5"/>
  <c r="P14611" i="5"/>
  <c r="P14610" i="5"/>
  <c r="P14609" i="5"/>
  <c r="P14608" i="5"/>
  <c r="P14333" i="5"/>
  <c r="P14332" i="5"/>
  <c r="P14331" i="5"/>
  <c r="P14330" i="5"/>
  <c r="P14329" i="5"/>
  <c r="P14328" i="5"/>
  <c r="P14327" i="5"/>
  <c r="P14326" i="5"/>
  <c r="P14325" i="5"/>
  <c r="P14324" i="5"/>
  <c r="P14323" i="5"/>
  <c r="P14322" i="5"/>
  <c r="P14321" i="5"/>
  <c r="P14253" i="5"/>
  <c r="P14252" i="5"/>
  <c r="P14251" i="5"/>
  <c r="P14250" i="5"/>
  <c r="P14249" i="5"/>
  <c r="P14248" i="5"/>
  <c r="P14247" i="5"/>
  <c r="P14246" i="5"/>
  <c r="P14245" i="5"/>
  <c r="P14244" i="5"/>
  <c r="P14243" i="5"/>
  <c r="P14242" i="5"/>
  <c r="P14241" i="5"/>
  <c r="P14183" i="5"/>
  <c r="P14182" i="5"/>
  <c r="P14181" i="5"/>
  <c r="P14180" i="5"/>
  <c r="P14179" i="5"/>
  <c r="P14178" i="5"/>
  <c r="P14177" i="5"/>
  <c r="P14176" i="5"/>
  <c r="P14175" i="5"/>
  <c r="P14174" i="5"/>
  <c r="P14173" i="5"/>
  <c r="P14172" i="5"/>
  <c r="P14171" i="5"/>
  <c r="P14127" i="5"/>
  <c r="P14126" i="5"/>
  <c r="P14125" i="5"/>
  <c r="P14124" i="5"/>
  <c r="P14123" i="5"/>
  <c r="P14122" i="5"/>
  <c r="P14121" i="5"/>
  <c r="P14120" i="5"/>
  <c r="P14119" i="5"/>
  <c r="P14118" i="5"/>
  <c r="P14117" i="5"/>
  <c r="P14018" i="5"/>
  <c r="P14017" i="5"/>
  <c r="P14016" i="5"/>
  <c r="P14015" i="5"/>
  <c r="P14014" i="5"/>
  <c r="P14013" i="5"/>
  <c r="P14012" i="5"/>
  <c r="P14011" i="5"/>
  <c r="P14010" i="5"/>
  <c r="P14009" i="5"/>
  <c r="P14008" i="5"/>
  <c r="P14007" i="5"/>
  <c r="P14006" i="5"/>
  <c r="P14005" i="5"/>
  <c r="P13959" i="5"/>
  <c r="P13958" i="5"/>
  <c r="P13957" i="5"/>
  <c r="P13956" i="5"/>
  <c r="P13955" i="5"/>
  <c r="P13954" i="5"/>
  <c r="P13953" i="5"/>
  <c r="P13952" i="5"/>
  <c r="P13951" i="5"/>
  <c r="P13950" i="5"/>
  <c r="P13949" i="5"/>
  <c r="P13948" i="5"/>
  <c r="P13893" i="5"/>
  <c r="P13892" i="5"/>
  <c r="P13891" i="5"/>
  <c r="P13890" i="5"/>
  <c r="P13889" i="5"/>
  <c r="P13888" i="5"/>
  <c r="P13887" i="5"/>
  <c r="P13886" i="5"/>
  <c r="P13885" i="5"/>
  <c r="P13884" i="5"/>
  <c r="P13883" i="5"/>
  <c r="P13882" i="5"/>
  <c r="P13744" i="5"/>
  <c r="P13743" i="5"/>
  <c r="P13742" i="5"/>
  <c r="P13741" i="5"/>
  <c r="P13740" i="5"/>
  <c r="P13739" i="5"/>
  <c r="P13738" i="5"/>
  <c r="P13737" i="5"/>
  <c r="P13736" i="5"/>
  <c r="P13735" i="5"/>
  <c r="P13734" i="5"/>
  <c r="P13733" i="5"/>
  <c r="P13732" i="5"/>
  <c r="P13731" i="5"/>
  <c r="P13730" i="5"/>
  <c r="P13729" i="5"/>
  <c r="P13728" i="5"/>
  <c r="P13727" i="5"/>
  <c r="P13726" i="5"/>
  <c r="P13725" i="5"/>
  <c r="P13724" i="5"/>
  <c r="P13723" i="5"/>
  <c r="P13722" i="5"/>
  <c r="P13721" i="5"/>
  <c r="P13720" i="5"/>
  <c r="P13719" i="5"/>
  <c r="P13718" i="5"/>
  <c r="P13717" i="5"/>
  <c r="P13716" i="5"/>
  <c r="P13715" i="5"/>
  <c r="P13714" i="5"/>
  <c r="P13713" i="5"/>
  <c r="P13712" i="5"/>
  <c r="P13711" i="5"/>
  <c r="P13710" i="5"/>
  <c r="P13709" i="5"/>
  <c r="P13646" i="5"/>
  <c r="P13645" i="5"/>
  <c r="P13644" i="5"/>
  <c r="P13643" i="5"/>
  <c r="P13642" i="5"/>
  <c r="P13641" i="5"/>
  <c r="P13640" i="5"/>
  <c r="P13639" i="5"/>
  <c r="P13638" i="5"/>
  <c r="P13637" i="5"/>
  <c r="P13636" i="5"/>
  <c r="P13635" i="5"/>
  <c r="P13634" i="5"/>
  <c r="P13633" i="5"/>
  <c r="P13609" i="5"/>
  <c r="P13608" i="5"/>
  <c r="P13607" i="5"/>
  <c r="P13606" i="5"/>
  <c r="P13605" i="5"/>
  <c r="P13604" i="5"/>
  <c r="P13603" i="5"/>
  <c r="P13602" i="5"/>
  <c r="P13601" i="5"/>
  <c r="P13600" i="5"/>
  <c r="P13599" i="5"/>
  <c r="P13598" i="5"/>
  <c r="P13491" i="5"/>
  <c r="P13490" i="5"/>
  <c r="P13489" i="5"/>
  <c r="P13488" i="5"/>
  <c r="P13487" i="5"/>
  <c r="P13486" i="5"/>
  <c r="P13485" i="5"/>
  <c r="P13484" i="5"/>
  <c r="P13483" i="5"/>
  <c r="P13482" i="5"/>
  <c r="P13481" i="5"/>
  <c r="P13480" i="5"/>
  <c r="P13479" i="5"/>
  <c r="P13231" i="5"/>
  <c r="P13230" i="5"/>
  <c r="P13229" i="5"/>
  <c r="P13228" i="5"/>
  <c r="P13227" i="5"/>
  <c r="P13226" i="5"/>
  <c r="P13225" i="5"/>
  <c r="P13224" i="5"/>
  <c r="P13223" i="5"/>
  <c r="P13222" i="5"/>
  <c r="P13221" i="5"/>
  <c r="P13220" i="5"/>
  <c r="P13132" i="5"/>
  <c r="P13131" i="5"/>
  <c r="P13130" i="5"/>
  <c r="P13129" i="5"/>
  <c r="P13128" i="5"/>
  <c r="P13127" i="5"/>
  <c r="P13126" i="5"/>
  <c r="P13125" i="5"/>
  <c r="P13124" i="5"/>
  <c r="P13123" i="5"/>
  <c r="P13122" i="5"/>
  <c r="P13121" i="5"/>
  <c r="P13120" i="5"/>
  <c r="P13065" i="5"/>
  <c r="P13064" i="5"/>
  <c r="P13063" i="5"/>
  <c r="P13062" i="5"/>
  <c r="P13061" i="5"/>
  <c r="P13060" i="5"/>
  <c r="P13059" i="5"/>
  <c r="P13058" i="5"/>
  <c r="P13057" i="5"/>
  <c r="P13056" i="5"/>
  <c r="P13055" i="5"/>
  <c r="P13054" i="5"/>
  <c r="P13053" i="5"/>
  <c r="P13052" i="5"/>
  <c r="P13051" i="5"/>
  <c r="P13050" i="5"/>
  <c r="P13049" i="5"/>
  <c r="P13048" i="5"/>
  <c r="P13047" i="5"/>
  <c r="P13046" i="5"/>
  <c r="P13045" i="5"/>
  <c r="P13044" i="5"/>
  <c r="P13043" i="5"/>
  <c r="P13042" i="5"/>
  <c r="P13041" i="5"/>
  <c r="P12823" i="5"/>
  <c r="P12822" i="5"/>
  <c r="P12821" i="5"/>
  <c r="P12820" i="5"/>
  <c r="P12819" i="5"/>
  <c r="P12818" i="5"/>
  <c r="P12817" i="5"/>
  <c r="P12816" i="5"/>
  <c r="P12815" i="5"/>
  <c r="P12814" i="5"/>
  <c r="P12813" i="5"/>
  <c r="P12812" i="5"/>
  <c r="P12811" i="5"/>
  <c r="P12766" i="5"/>
  <c r="P12765" i="5"/>
  <c r="P12764" i="5"/>
  <c r="P12763" i="5"/>
  <c r="P12762" i="5"/>
  <c r="P12761" i="5"/>
  <c r="P12760" i="5"/>
  <c r="P12759" i="5"/>
  <c r="P12758" i="5"/>
  <c r="P12757" i="5"/>
  <c r="P12756" i="5"/>
  <c r="P12755" i="5"/>
  <c r="P12754" i="5"/>
  <c r="P12722" i="5"/>
  <c r="P12721" i="5"/>
  <c r="P12720" i="5"/>
  <c r="P12719" i="5"/>
  <c r="P12718" i="5"/>
  <c r="P12717" i="5"/>
  <c r="P12716" i="5"/>
  <c r="P12715" i="5"/>
  <c r="P12714" i="5"/>
  <c r="P12713" i="5"/>
  <c r="P12712" i="5"/>
  <c r="P12711" i="5"/>
  <c r="P12710" i="5"/>
  <c r="P12709" i="5"/>
  <c r="P12708" i="5"/>
  <c r="P12707" i="5"/>
  <c r="P12706" i="5"/>
  <c r="P12705" i="5"/>
  <c r="P12704" i="5"/>
  <c r="P12703" i="5"/>
  <c r="P12702" i="5"/>
  <c r="P12701" i="5"/>
  <c r="P12700" i="5"/>
  <c r="P12699" i="5"/>
  <c r="P12698" i="5"/>
  <c r="P12697" i="5"/>
  <c r="P12569" i="5"/>
  <c r="P12568" i="5"/>
  <c r="P12567" i="5"/>
  <c r="P12566" i="5"/>
  <c r="P12565" i="5"/>
  <c r="P12564" i="5"/>
  <c r="P12563" i="5"/>
  <c r="P12562" i="5"/>
  <c r="P12561" i="5"/>
  <c r="P12560" i="5"/>
  <c r="P12559" i="5"/>
  <c r="P12558" i="5"/>
  <c r="P12557" i="5"/>
  <c r="P12556" i="5"/>
  <c r="P12494" i="5"/>
  <c r="P12493" i="5"/>
  <c r="P12492" i="5"/>
  <c r="P12491" i="5"/>
  <c r="P12490" i="5"/>
  <c r="P12489" i="5"/>
  <c r="P12488" i="5"/>
  <c r="P12487" i="5"/>
  <c r="P12486" i="5"/>
  <c r="P12485" i="5"/>
  <c r="P12484" i="5"/>
  <c r="P12483" i="5"/>
  <c r="P12462" i="5"/>
  <c r="P12461" i="5"/>
  <c r="P12460" i="5"/>
  <c r="P12459" i="5"/>
  <c r="P12458" i="5"/>
  <c r="P12457" i="5"/>
  <c r="P12456" i="5"/>
  <c r="P12455" i="5"/>
  <c r="P12454" i="5"/>
  <c r="P12453" i="5"/>
  <c r="P12452" i="5"/>
  <c r="P12451" i="5"/>
  <c r="P12450" i="5"/>
  <c r="P12395" i="5"/>
  <c r="P12394" i="5"/>
  <c r="P12393" i="5"/>
  <c r="P12392" i="5"/>
  <c r="P12391" i="5"/>
  <c r="P12390" i="5"/>
  <c r="P12389" i="5"/>
  <c r="P12388" i="5"/>
  <c r="P12387" i="5"/>
  <c r="P12386" i="5"/>
  <c r="P12385" i="5"/>
  <c r="P12384" i="5"/>
  <c r="P12383" i="5"/>
  <c r="P12382" i="5"/>
  <c r="P12381" i="5"/>
  <c r="P12380" i="5"/>
  <c r="P12379" i="5"/>
  <c r="P12378" i="5"/>
  <c r="P12377" i="5"/>
  <c r="P12221" i="5"/>
  <c r="P12220" i="5"/>
  <c r="P12219" i="5"/>
  <c r="P12218" i="5"/>
  <c r="P12217" i="5"/>
  <c r="P12216" i="5"/>
  <c r="P12215" i="5"/>
  <c r="P12214" i="5"/>
  <c r="P12213" i="5"/>
  <c r="P12212" i="5"/>
  <c r="P12211" i="5"/>
  <c r="P12210" i="5"/>
  <c r="P12209" i="5"/>
  <c r="P12208" i="5"/>
  <c r="P12207" i="5"/>
  <c r="P12134" i="5"/>
  <c r="P12133" i="5"/>
  <c r="P12132" i="5"/>
  <c r="P12131" i="5"/>
  <c r="P12130" i="5"/>
  <c r="P12129" i="5"/>
  <c r="P12128" i="5"/>
  <c r="P12127" i="5"/>
  <c r="P12126" i="5"/>
  <c r="P12125" i="5"/>
  <c r="P12124" i="5"/>
  <c r="P12123" i="5"/>
  <c r="P12122" i="5"/>
  <c r="P12121" i="5"/>
  <c r="P12069" i="5"/>
  <c r="P12068" i="5"/>
  <c r="P12067" i="5"/>
  <c r="P12066" i="5"/>
  <c r="P12065" i="5"/>
  <c r="P12064" i="5"/>
  <c r="P12063" i="5"/>
  <c r="P12062" i="5"/>
  <c r="P12061" i="5"/>
  <c r="P12060" i="5"/>
  <c r="P12059" i="5"/>
  <c r="P12058" i="5"/>
  <c r="P11945" i="5"/>
  <c r="P11944" i="5"/>
  <c r="P11943" i="5"/>
  <c r="P11942" i="5"/>
  <c r="P11941" i="5"/>
  <c r="P11940" i="5"/>
  <c r="P11939" i="5"/>
  <c r="P11938" i="5"/>
  <c r="P11937" i="5"/>
  <c r="P11936" i="5"/>
  <c r="P11935" i="5"/>
  <c r="P11934" i="5"/>
  <c r="P11881" i="5"/>
  <c r="P11880" i="5"/>
  <c r="P11879" i="5"/>
  <c r="P11878" i="5"/>
  <c r="P11877" i="5"/>
  <c r="P11876" i="5"/>
  <c r="P11875" i="5"/>
  <c r="P11874" i="5"/>
  <c r="P11873" i="5"/>
  <c r="P11872" i="5"/>
  <c r="P11871" i="5"/>
  <c r="P11870" i="5"/>
  <c r="P11869" i="5"/>
  <c r="P11853" i="5"/>
  <c r="P11852" i="5"/>
  <c r="P11851" i="5"/>
  <c r="P11850" i="5"/>
  <c r="P11849" i="5"/>
  <c r="P11848" i="5"/>
  <c r="P11847" i="5"/>
  <c r="P11846" i="5"/>
  <c r="P11845" i="5"/>
  <c r="P11844" i="5"/>
  <c r="P11843" i="5"/>
  <c r="P11842" i="5"/>
  <c r="P11841" i="5"/>
  <c r="P11840" i="5"/>
  <c r="P11839" i="5"/>
  <c r="P11838" i="5"/>
  <c r="P11831" i="5"/>
  <c r="P11830" i="5"/>
  <c r="P11829" i="5"/>
  <c r="P11828" i="5"/>
  <c r="P11827" i="5"/>
  <c r="P11826" i="5"/>
  <c r="P11825" i="5"/>
  <c r="P11824" i="5"/>
  <c r="P11823" i="5"/>
  <c r="P11822" i="5"/>
  <c r="P11821" i="5"/>
  <c r="P11820" i="5"/>
  <c r="P11819" i="5"/>
  <c r="P11818" i="5"/>
  <c r="P11759" i="5"/>
  <c r="P11758" i="5"/>
  <c r="P11757" i="5"/>
  <c r="P11756" i="5"/>
  <c r="P11755" i="5"/>
  <c r="P11754" i="5"/>
  <c r="P11753" i="5"/>
  <c r="P11752" i="5"/>
  <c r="P11751" i="5"/>
  <c r="P11750" i="5"/>
  <c r="P11749" i="5"/>
  <c r="P11748" i="5"/>
  <c r="P11747" i="5"/>
  <c r="P11727" i="5"/>
  <c r="P11726" i="5"/>
  <c r="P11725" i="5"/>
  <c r="P11724" i="5"/>
  <c r="P11723" i="5"/>
  <c r="P11722" i="5"/>
  <c r="P11721" i="5"/>
  <c r="P11720" i="5"/>
  <c r="P11719" i="5"/>
  <c r="P11718" i="5"/>
  <c r="P11717" i="5"/>
  <c r="P11716" i="5"/>
  <c r="P11715" i="5"/>
  <c r="P11712" i="5"/>
  <c r="P11711" i="5"/>
  <c r="P11710" i="5"/>
  <c r="P11709" i="5"/>
  <c r="P11708" i="5"/>
  <c r="P11707" i="5"/>
  <c r="P11706" i="5"/>
  <c r="P11705" i="5"/>
  <c r="P11704" i="5"/>
  <c r="P11703" i="5"/>
  <c r="P11702" i="5"/>
  <c r="P11650" i="5"/>
  <c r="P11649" i="5"/>
  <c r="P11648" i="5"/>
  <c r="P11647" i="5"/>
  <c r="P11646" i="5"/>
  <c r="P11645" i="5"/>
  <c r="P11644" i="5"/>
  <c r="P11643" i="5"/>
  <c r="P11642" i="5"/>
  <c r="P11641" i="5"/>
  <c r="P11640" i="5"/>
  <c r="P11639" i="5"/>
  <c r="P11638" i="5"/>
  <c r="P11637" i="5"/>
  <c r="P11636" i="5"/>
  <c r="P11635" i="5"/>
  <c r="P11634" i="5"/>
  <c r="P11633" i="5"/>
  <c r="P11632" i="5"/>
  <c r="P11631" i="5"/>
  <c r="P11418" i="5"/>
  <c r="P11417" i="5"/>
  <c r="P11416" i="5"/>
  <c r="P11415" i="5"/>
  <c r="P11414" i="5"/>
  <c r="P11413" i="5"/>
  <c r="P11412" i="5"/>
  <c r="P11411" i="5"/>
  <c r="P11410" i="5"/>
  <c r="P11409" i="5"/>
  <c r="P11408" i="5"/>
  <c r="P11407" i="5"/>
  <c r="P11406" i="5"/>
  <c r="P11405" i="5"/>
  <c r="P11352" i="5"/>
  <c r="P11351" i="5"/>
  <c r="P11350" i="5"/>
  <c r="P11349" i="5"/>
  <c r="P11348" i="5"/>
  <c r="P11347" i="5"/>
  <c r="P11346" i="5"/>
  <c r="P11345" i="5"/>
  <c r="P11344" i="5"/>
  <c r="P11343" i="5"/>
  <c r="P11342" i="5"/>
  <c r="P11341" i="5"/>
  <c r="P11340" i="5"/>
  <c r="P11268" i="5"/>
  <c r="P11267" i="5"/>
  <c r="P11266" i="5"/>
  <c r="P11265" i="5"/>
  <c r="P11264" i="5"/>
  <c r="P11263" i="5"/>
  <c r="P11262" i="5"/>
  <c r="P11261" i="5"/>
  <c r="P11260" i="5"/>
  <c r="P11259" i="5"/>
  <c r="P11258" i="5"/>
  <c r="P11257" i="5"/>
  <c r="P11256" i="5"/>
  <c r="P11154" i="5"/>
  <c r="P11153" i="5"/>
  <c r="P11152" i="5"/>
  <c r="P11151" i="5"/>
  <c r="P11150" i="5"/>
  <c r="P11149" i="5"/>
  <c r="P11148" i="5"/>
  <c r="P11147" i="5"/>
  <c r="P11146" i="5"/>
  <c r="P11145" i="5"/>
  <c r="P11144" i="5"/>
  <c r="P11143" i="5"/>
  <c r="P11142" i="5"/>
  <c r="P11141" i="5"/>
  <c r="P11140" i="5"/>
  <c r="P11139" i="5"/>
  <c r="P11028" i="5"/>
  <c r="P11027" i="5"/>
  <c r="P11026" i="5"/>
  <c r="P11025" i="5"/>
  <c r="P11024" i="5"/>
  <c r="P11023" i="5"/>
  <c r="P11022" i="5"/>
  <c r="P11021" i="5"/>
  <c r="P11020" i="5"/>
  <c r="P11019" i="5"/>
  <c r="P11018" i="5"/>
  <c r="P11016" i="5"/>
  <c r="P11015" i="5"/>
  <c r="P11014" i="5"/>
  <c r="P11013" i="5"/>
  <c r="P11012" i="5"/>
  <c r="P11011" i="5"/>
  <c r="P11010" i="5"/>
  <c r="P11009" i="5"/>
  <c r="P11008" i="5"/>
  <c r="P11007" i="5"/>
  <c r="P11006" i="5"/>
  <c r="P11005" i="5"/>
  <c r="P11004" i="5"/>
  <c r="P11003" i="5"/>
  <c r="P10942" i="5"/>
  <c r="P10941" i="5"/>
  <c r="P10940" i="5"/>
  <c r="P10939" i="5"/>
  <c r="P10938" i="5"/>
  <c r="P10937" i="5"/>
  <c r="P10936" i="5"/>
  <c r="P10935" i="5"/>
  <c r="P10934" i="5"/>
  <c r="P10933" i="5"/>
  <c r="P10932" i="5"/>
  <c r="P10931" i="5"/>
  <c r="P10875" i="5"/>
  <c r="P10874" i="5"/>
  <c r="P10873" i="5"/>
  <c r="P10872" i="5"/>
  <c r="P10871" i="5"/>
  <c r="P10870" i="5"/>
  <c r="P10869" i="5"/>
  <c r="P10868" i="5"/>
  <c r="P10867" i="5"/>
  <c r="P10866" i="5"/>
  <c r="P10865" i="5"/>
  <c r="P10864" i="5"/>
  <c r="P10863" i="5"/>
  <c r="P10862" i="5"/>
  <c r="P10861" i="5"/>
  <c r="P10860" i="5"/>
  <c r="P10859" i="5"/>
  <c r="P10858" i="5"/>
  <c r="P10857" i="5"/>
  <c r="P10856" i="5"/>
  <c r="P10855" i="5"/>
  <c r="P10854" i="5"/>
  <c r="P10853" i="5"/>
  <c r="P10852" i="5"/>
  <c r="P10851" i="5"/>
  <c r="P10850" i="5"/>
  <c r="P10849" i="5"/>
  <c r="P10848" i="5"/>
  <c r="P10847" i="5"/>
  <c r="P10846" i="5"/>
  <c r="P10762" i="5"/>
  <c r="P10761" i="5"/>
  <c r="P10760" i="5"/>
  <c r="P10759" i="5"/>
  <c r="P10758" i="5"/>
  <c r="P10757" i="5"/>
  <c r="P10756" i="5"/>
  <c r="P10755" i="5"/>
  <c r="P10754" i="5"/>
  <c r="P10753" i="5"/>
  <c r="P10752" i="5"/>
  <c r="P10751" i="5"/>
  <c r="P10750" i="5"/>
  <c r="P10749" i="5"/>
  <c r="P10702" i="5"/>
  <c r="P10701" i="5"/>
  <c r="P10700" i="5"/>
  <c r="P10699" i="5"/>
  <c r="P10698" i="5"/>
  <c r="P10697" i="5"/>
  <c r="P10696" i="5"/>
  <c r="P10695" i="5"/>
  <c r="P10694" i="5"/>
  <c r="P10693" i="5"/>
  <c r="P10692" i="5"/>
  <c r="P10691" i="5"/>
  <c r="P10625" i="5"/>
  <c r="P10624" i="5"/>
  <c r="P10623" i="5"/>
  <c r="P10622" i="5"/>
  <c r="P10621" i="5"/>
  <c r="P10620" i="5"/>
  <c r="P10619" i="5"/>
  <c r="P10618" i="5"/>
  <c r="P10617" i="5"/>
  <c r="P10616" i="5"/>
  <c r="P10615" i="5"/>
  <c r="P10614" i="5"/>
  <c r="P10613" i="5"/>
  <c r="P10536" i="5"/>
  <c r="P10535" i="5"/>
  <c r="P10534" i="5"/>
  <c r="P10533" i="5"/>
  <c r="P10532" i="5"/>
  <c r="P10531" i="5"/>
  <c r="P10530" i="5"/>
  <c r="P10529" i="5"/>
  <c r="P10528" i="5"/>
  <c r="P10527" i="5"/>
  <c r="P10526" i="5"/>
  <c r="P10525" i="5"/>
  <c r="P10524" i="5"/>
  <c r="P10523" i="5"/>
  <c r="P10522" i="5"/>
  <c r="P10521" i="5"/>
  <c r="P10162" i="5"/>
  <c r="P10161" i="5"/>
  <c r="P10160" i="5"/>
  <c r="P10159" i="5"/>
  <c r="P10158" i="5"/>
  <c r="P10157" i="5"/>
  <c r="P10156" i="5"/>
  <c r="P10155" i="5"/>
  <c r="P10154" i="5"/>
  <c r="P10153" i="5"/>
  <c r="P10152" i="5"/>
  <c r="P10015" i="5"/>
  <c r="P10014" i="5"/>
  <c r="P10013" i="5"/>
  <c r="P10012" i="5"/>
  <c r="P10011" i="5"/>
  <c r="P10010" i="5"/>
  <c r="P10009" i="5"/>
  <c r="P10008" i="5"/>
  <c r="P10007" i="5"/>
  <c r="P10006" i="5"/>
  <c r="P10005" i="5"/>
  <c r="P10004" i="5"/>
  <c r="P9919" i="5"/>
  <c r="P9918" i="5"/>
  <c r="P9917" i="5"/>
  <c r="P9916" i="5"/>
  <c r="P9915" i="5"/>
  <c r="P9914" i="5"/>
  <c r="P9913" i="5"/>
  <c r="P9912" i="5"/>
  <c r="P9911" i="5"/>
  <c r="P9910" i="5"/>
  <c r="P9909" i="5"/>
  <c r="P9908" i="5"/>
  <c r="P9907" i="5"/>
  <c r="P9906" i="5"/>
  <c r="P9905" i="5"/>
  <c r="P9904" i="5"/>
  <c r="P9903" i="5"/>
  <c r="P9902" i="5"/>
  <c r="P9901" i="5"/>
  <c r="P9900" i="5"/>
  <c r="P9899" i="5"/>
  <c r="P9898" i="5"/>
  <c r="P9897" i="5"/>
  <c r="P9896" i="5"/>
  <c r="P9843" i="5"/>
  <c r="P9842" i="5"/>
  <c r="P9841" i="5"/>
  <c r="P9840" i="5"/>
  <c r="P9839" i="5"/>
  <c r="P9838" i="5"/>
  <c r="P9837" i="5"/>
  <c r="P9836" i="5"/>
  <c r="P9835" i="5"/>
  <c r="P9834" i="5"/>
  <c r="P9833" i="5"/>
  <c r="P9832" i="5"/>
  <c r="P9770" i="5"/>
  <c r="P9769" i="5"/>
  <c r="P9723" i="5"/>
  <c r="P9722" i="5"/>
  <c r="P9721" i="5"/>
  <c r="P9720" i="5"/>
  <c r="P9719" i="5"/>
  <c r="P9718" i="5"/>
  <c r="P9717" i="5"/>
  <c r="P9716" i="5"/>
  <c r="P9715" i="5"/>
  <c r="P9714" i="5"/>
  <c r="P9713" i="5"/>
  <c r="P9712" i="5"/>
  <c r="P9711" i="5"/>
  <c r="P9710" i="5"/>
  <c r="P9709" i="5"/>
  <c r="P9708" i="5"/>
  <c r="P9707" i="5"/>
  <c r="P9706" i="5"/>
  <c r="P9705" i="5"/>
  <c r="P9704" i="5"/>
  <c r="P9703" i="5"/>
  <c r="P9702" i="5"/>
  <c r="P9701" i="5"/>
  <c r="P9700" i="5"/>
  <c r="P9699" i="5"/>
  <c r="P9698" i="5"/>
  <c r="P9607" i="5"/>
  <c r="P9606" i="5"/>
  <c r="P9605" i="5"/>
  <c r="P9604" i="5"/>
  <c r="P9603" i="5"/>
  <c r="P9602" i="5"/>
  <c r="P9601" i="5"/>
  <c r="P9600" i="5"/>
  <c r="P9599" i="5"/>
  <c r="P9598" i="5"/>
  <c r="P9597" i="5"/>
  <c r="P9596" i="5"/>
  <c r="P9595" i="5"/>
  <c r="P9594" i="5"/>
  <c r="P9593" i="5"/>
  <c r="P9592" i="5"/>
  <c r="P9545" i="5"/>
  <c r="P9544" i="5"/>
  <c r="P9543" i="5"/>
  <c r="P9542" i="5"/>
  <c r="P9541" i="5"/>
  <c r="P9540" i="5"/>
  <c r="P9539" i="5"/>
  <c r="P9538" i="5"/>
  <c r="P9537" i="5"/>
  <c r="P9536" i="5"/>
  <c r="P9535" i="5"/>
  <c r="P9534" i="5"/>
  <c r="P9533" i="5"/>
  <c r="P9532" i="5"/>
  <c r="P9531" i="5"/>
  <c r="P9530" i="5"/>
  <c r="P9529" i="5"/>
  <c r="P9528" i="5"/>
  <c r="P9527" i="5"/>
  <c r="P9526" i="5"/>
  <c r="P9462" i="5"/>
  <c r="P9461" i="5"/>
  <c r="P9460" i="5"/>
  <c r="P9459" i="5"/>
  <c r="P9458" i="5"/>
  <c r="P9457" i="5"/>
  <c r="P9456" i="5"/>
  <c r="P9455" i="5"/>
  <c r="P9454" i="5"/>
  <c r="P9453" i="5"/>
  <c r="P9452" i="5"/>
  <c r="P9451" i="5"/>
  <c r="P9450" i="5"/>
  <c r="P9449" i="5"/>
  <c r="P9363" i="5"/>
  <c r="P9362" i="5"/>
  <c r="P9361" i="5"/>
  <c r="P9360" i="5"/>
  <c r="P9359" i="5"/>
  <c r="P9358" i="5"/>
  <c r="P9357" i="5"/>
  <c r="P9356" i="5"/>
  <c r="P9355" i="5"/>
  <c r="P9354" i="5"/>
  <c r="P9353" i="5"/>
  <c r="P9352" i="5"/>
  <c r="P9250" i="5"/>
  <c r="P9249" i="5"/>
  <c r="P9248" i="5"/>
  <c r="P9247" i="5"/>
  <c r="P9246" i="5"/>
  <c r="P9245" i="5"/>
  <c r="P9244" i="5"/>
  <c r="P9243" i="5"/>
  <c r="P9242" i="5"/>
  <c r="P9241" i="5"/>
  <c r="P9240" i="5"/>
  <c r="P9239" i="5"/>
  <c r="P9238" i="5"/>
  <c r="P9237" i="5"/>
  <c r="P9236" i="5"/>
  <c r="P9235" i="5"/>
  <c r="P9234" i="5"/>
  <c r="P9233" i="5"/>
  <c r="P9232" i="5"/>
  <c r="P9231" i="5"/>
  <c r="P9230" i="5"/>
  <c r="P9229" i="5"/>
  <c r="P9228" i="5"/>
  <c r="P9227" i="5"/>
  <c r="P9226" i="5"/>
  <c r="P9225" i="5"/>
  <c r="P9224" i="5"/>
  <c r="P9223" i="5"/>
  <c r="P9222" i="5"/>
  <c r="P9221" i="5"/>
  <c r="P9220" i="5"/>
  <c r="P9096" i="5"/>
  <c r="P9095" i="5"/>
  <c r="P9094" i="5"/>
  <c r="P9093" i="5"/>
  <c r="P9092" i="5"/>
  <c r="P9091" i="5"/>
  <c r="P9090" i="5"/>
  <c r="P9087" i="5"/>
  <c r="P9086" i="5"/>
  <c r="P9084" i="5"/>
  <c r="P9088" i="5"/>
  <c r="P9089" i="5"/>
  <c r="P9085" i="5"/>
  <c r="P9083" i="5"/>
  <c r="P9082" i="5"/>
  <c r="P9081" i="5"/>
  <c r="P9080" i="5"/>
  <c r="P9079" i="5"/>
  <c r="P9078" i="5"/>
  <c r="P9077" i="5"/>
  <c r="P9076" i="5"/>
  <c r="P9075" i="5"/>
  <c r="P9074" i="5"/>
  <c r="P9073" i="5"/>
  <c r="P9072" i="5"/>
  <c r="P9071" i="5"/>
  <c r="P9006" i="5"/>
  <c r="P9005" i="5"/>
  <c r="P9004" i="5"/>
  <c r="P9003" i="5"/>
  <c r="P9002" i="5"/>
  <c r="P9001" i="5"/>
  <c r="P9000" i="5"/>
  <c r="P8999" i="5"/>
  <c r="P8998" i="5"/>
  <c r="P8997" i="5"/>
  <c r="P8996" i="5"/>
  <c r="P8995" i="5"/>
  <c r="P8994" i="5"/>
  <c r="P8993" i="5"/>
  <c r="P8946" i="5"/>
  <c r="P8945" i="5"/>
  <c r="P8944" i="5"/>
  <c r="P8943" i="5"/>
  <c r="P8942" i="5"/>
  <c r="P8941" i="5"/>
  <c r="P8940" i="5"/>
  <c r="P8939" i="5"/>
  <c r="P8938" i="5"/>
  <c r="P8937" i="5"/>
  <c r="P8898" i="5"/>
  <c r="P8897" i="5"/>
  <c r="P8896" i="5"/>
  <c r="P8895" i="5"/>
  <c r="P8894" i="5"/>
  <c r="P8893" i="5"/>
  <c r="P8892" i="5"/>
  <c r="P8891" i="5"/>
  <c r="P8853" i="5"/>
  <c r="P8852" i="5"/>
  <c r="P8851" i="5"/>
  <c r="P8850" i="5"/>
  <c r="P8849" i="5"/>
  <c r="P8848" i="5"/>
  <c r="P8847" i="5"/>
  <c r="P8846" i="5"/>
  <c r="P8845" i="5"/>
  <c r="P8844" i="5"/>
  <c r="P8843" i="5"/>
  <c r="P8842" i="5"/>
  <c r="P8717" i="5"/>
  <c r="P8716" i="5"/>
  <c r="P8715" i="5"/>
  <c r="P8714" i="5"/>
  <c r="P8713" i="5"/>
  <c r="P8712" i="5"/>
  <c r="P8711" i="5"/>
  <c r="P8710" i="5"/>
  <c r="P8709" i="5"/>
  <c r="P8708" i="5"/>
  <c r="P8707" i="5"/>
  <c r="P8706" i="5"/>
  <c r="P8705" i="5"/>
  <c r="P8704" i="5"/>
  <c r="P8703" i="5"/>
  <c r="P8702" i="5"/>
  <c r="P8652" i="5"/>
  <c r="P8651" i="5"/>
  <c r="P8650" i="5"/>
  <c r="P8649" i="5"/>
  <c r="P8648" i="5"/>
  <c r="P8647" i="5"/>
  <c r="P8646" i="5"/>
  <c r="P8645" i="5"/>
  <c r="P8644" i="5"/>
  <c r="P8643" i="5"/>
  <c r="P8642" i="5"/>
  <c r="P8641" i="5"/>
  <c r="P8640" i="5"/>
  <c r="P8619" i="5"/>
  <c r="P8618" i="5"/>
  <c r="P8617" i="5"/>
  <c r="P8616" i="5"/>
  <c r="P8615" i="5"/>
  <c r="P8614" i="5"/>
  <c r="P8613" i="5"/>
  <c r="P8612" i="5"/>
  <c r="P8611" i="5"/>
  <c r="P8610" i="5"/>
  <c r="P8609" i="5"/>
  <c r="P8608" i="5"/>
  <c r="P8607" i="5"/>
  <c r="P8535" i="5"/>
  <c r="P8534" i="5"/>
  <c r="P8533" i="5"/>
  <c r="P8532" i="5"/>
  <c r="P8531" i="5"/>
  <c r="P8530" i="5"/>
  <c r="P8529" i="5"/>
  <c r="P8528" i="5"/>
  <c r="P8527" i="5"/>
  <c r="P8526" i="5"/>
  <c r="P8525" i="5"/>
  <c r="P8472" i="5"/>
  <c r="P8471" i="5"/>
  <c r="P8470" i="5"/>
  <c r="P8469" i="5"/>
  <c r="P8468" i="5"/>
  <c r="P8467" i="5"/>
  <c r="P8466" i="5"/>
  <c r="P8465" i="5"/>
  <c r="P8464" i="5"/>
  <c r="P8463" i="5"/>
  <c r="P8462" i="5"/>
  <c r="P8461" i="5"/>
  <c r="P8460" i="5"/>
  <c r="P8459" i="5"/>
  <c r="P8458" i="5"/>
  <c r="P8457" i="5"/>
  <c r="P8456" i="5"/>
  <c r="P8455" i="5"/>
  <c r="P8454" i="5"/>
  <c r="P8453" i="5"/>
  <c r="P8452" i="5"/>
  <c r="P8451" i="5"/>
  <c r="P8450" i="5"/>
  <c r="P8449" i="5"/>
  <c r="P8448" i="5"/>
  <c r="P8307" i="5"/>
  <c r="P8306" i="5"/>
  <c r="P8305" i="5"/>
  <c r="P8304" i="5"/>
  <c r="P8303" i="5"/>
  <c r="P8302" i="5"/>
  <c r="P8301" i="5"/>
  <c r="P8300" i="5"/>
  <c r="P8299" i="5"/>
  <c r="P8298" i="5"/>
  <c r="P8297" i="5"/>
  <c r="P8296" i="5"/>
  <c r="P8295" i="5"/>
  <c r="P8253" i="5"/>
  <c r="P8252" i="5"/>
  <c r="P8251" i="5"/>
  <c r="P8250" i="5"/>
  <c r="P8249" i="5"/>
  <c r="P8248" i="5"/>
  <c r="P8247" i="5"/>
  <c r="P8246" i="5"/>
  <c r="P8245" i="5"/>
  <c r="P8244" i="5"/>
  <c r="P8243" i="5"/>
  <c r="P8242" i="5"/>
  <c r="P8241" i="5"/>
  <c r="P8135" i="5"/>
  <c r="P8134" i="5"/>
  <c r="P8133" i="5"/>
  <c r="P8132" i="5"/>
  <c r="P8131" i="5"/>
  <c r="P8130" i="5"/>
  <c r="P8129" i="5"/>
  <c r="P8128" i="5"/>
  <c r="P8127" i="5"/>
  <c r="P8126" i="5"/>
  <c r="P8125" i="5"/>
  <c r="P8124" i="5"/>
  <c r="P8123" i="5"/>
  <c r="P8077" i="5"/>
  <c r="P8076" i="5"/>
  <c r="P8075" i="5"/>
  <c r="P8074" i="5"/>
  <c r="P8073" i="5"/>
  <c r="P8072" i="5"/>
  <c r="P8071" i="5"/>
  <c r="P8070" i="5"/>
  <c r="P8069" i="5"/>
  <c r="P8068" i="5"/>
  <c r="P8067" i="5"/>
  <c r="P8066" i="5"/>
  <c r="P8065" i="5"/>
  <c r="P7946" i="5"/>
  <c r="P7945" i="5"/>
  <c r="P7944" i="5"/>
  <c r="P7943" i="5"/>
  <c r="P7942" i="5"/>
  <c r="P7941" i="5"/>
  <c r="P7940" i="5"/>
  <c r="P7939" i="5"/>
  <c r="P7938" i="5"/>
  <c r="P7937" i="5"/>
  <c r="P7936" i="5"/>
  <c r="P7935" i="5"/>
  <c r="P7880" i="5"/>
  <c r="P7879" i="5"/>
  <c r="P7878" i="5"/>
  <c r="P7877" i="5"/>
  <c r="P7876" i="5"/>
  <c r="P7875" i="5"/>
  <c r="P7874" i="5"/>
  <c r="P7873" i="5"/>
  <c r="P7872" i="5"/>
  <c r="P7871" i="5"/>
  <c r="P7870" i="5"/>
  <c r="P7869" i="5"/>
  <c r="P7868" i="5"/>
  <c r="P7849" i="5"/>
  <c r="P7848" i="5"/>
  <c r="P7847" i="5"/>
  <c r="P7846" i="5"/>
  <c r="P7845" i="5"/>
  <c r="P7844" i="5"/>
  <c r="P7843" i="5"/>
  <c r="P7842" i="5"/>
  <c r="P7841" i="5"/>
  <c r="P7840" i="5"/>
  <c r="P7839" i="5"/>
  <c r="P7838" i="5"/>
  <c r="P7837" i="5"/>
  <c r="P7836" i="5"/>
  <c r="P7793" i="5"/>
  <c r="P7792" i="5"/>
  <c r="P7791" i="5"/>
  <c r="P7790" i="5"/>
  <c r="P7789" i="5"/>
  <c r="P7788" i="5"/>
  <c r="P7787" i="5"/>
  <c r="P7786" i="5"/>
  <c r="P7785" i="5"/>
  <c r="P7784" i="5"/>
  <c r="P7783" i="5"/>
  <c r="P7782" i="5"/>
  <c r="P7781" i="5"/>
  <c r="P7716" i="5"/>
  <c r="P7715" i="5"/>
  <c r="P7714" i="5"/>
  <c r="P7713" i="5"/>
  <c r="P7712" i="5"/>
  <c r="P7711" i="5"/>
  <c r="P7710" i="5"/>
  <c r="P7709" i="5"/>
  <c r="P7708" i="5"/>
  <c r="P7707" i="5"/>
  <c r="P7706" i="5"/>
  <c r="P7705" i="5"/>
  <c r="P7704" i="5"/>
  <c r="P7703" i="5"/>
  <c r="P7702" i="5"/>
  <c r="P7578" i="5"/>
  <c r="P7577" i="5"/>
  <c r="P7576" i="5"/>
  <c r="P7575" i="5"/>
  <c r="P7574" i="5"/>
  <c r="P7573" i="5"/>
  <c r="P7572" i="5"/>
  <c r="P7571" i="5"/>
  <c r="P7570" i="5"/>
  <c r="P7569" i="5"/>
  <c r="P7568" i="5"/>
  <c r="P7567" i="5"/>
  <c r="P7566" i="5"/>
  <c r="P7538" i="5"/>
  <c r="P7537" i="5"/>
  <c r="P7536" i="5"/>
  <c r="P7535" i="5"/>
  <c r="P7534" i="5"/>
  <c r="P7533" i="5"/>
  <c r="P7532" i="5"/>
  <c r="P7531" i="5"/>
  <c r="P7530" i="5"/>
  <c r="P7529" i="5"/>
  <c r="P7528" i="5"/>
  <c r="P7527" i="5"/>
  <c r="P7526" i="5"/>
  <c r="P7525" i="5"/>
  <c r="P7524" i="5"/>
  <c r="P7517" i="5"/>
  <c r="P7516" i="5"/>
  <c r="P7515" i="5"/>
  <c r="P7514" i="5"/>
  <c r="P7513" i="5"/>
  <c r="P7512" i="5"/>
  <c r="P7511" i="5"/>
  <c r="P7510" i="5"/>
  <c r="P7509" i="5"/>
  <c r="P7508" i="5"/>
  <c r="P7507" i="5"/>
  <c r="P7506" i="5"/>
  <c r="P7451" i="5"/>
  <c r="P7450" i="5"/>
  <c r="P7449" i="5"/>
  <c r="P7448" i="5"/>
  <c r="P7447" i="5"/>
  <c r="P7446" i="5"/>
  <c r="P7445" i="5"/>
  <c r="P7444" i="5"/>
  <c r="P7443" i="5"/>
  <c r="P7442" i="5"/>
  <c r="P7441" i="5"/>
  <c r="P7440" i="5"/>
  <c r="P7439" i="5"/>
  <c r="P7438" i="5"/>
  <c r="P7437" i="5"/>
  <c r="P7436" i="5"/>
  <c r="P7379" i="5"/>
  <c r="P7378" i="5"/>
  <c r="P7377" i="5"/>
  <c r="P7376" i="5"/>
  <c r="P7375" i="5"/>
  <c r="P7374" i="5"/>
  <c r="P7373" i="5"/>
  <c r="P7372" i="5"/>
  <c r="P7371" i="5"/>
  <c r="P7370" i="5"/>
  <c r="P7369" i="5"/>
  <c r="P7368" i="5"/>
  <c r="P7367" i="5"/>
  <c r="P7366" i="5"/>
  <c r="P7365" i="5"/>
  <c r="P7364" i="5"/>
  <c r="P7363" i="5"/>
  <c r="P7362" i="5"/>
  <c r="P7361" i="5"/>
  <c r="P7360" i="5"/>
  <c r="P7359" i="5"/>
  <c r="P7358" i="5"/>
  <c r="P7357" i="5"/>
  <c r="P7356" i="5"/>
  <c r="P7342" i="5"/>
  <c r="P7341" i="5"/>
  <c r="P7340" i="5"/>
  <c r="P7339" i="5"/>
  <c r="P7338" i="5"/>
  <c r="P7337" i="5"/>
  <c r="P7336" i="5"/>
  <c r="P7335" i="5"/>
  <c r="P7334" i="5"/>
  <c r="P7333" i="5"/>
  <c r="P7332" i="5"/>
  <c r="P7331" i="5"/>
  <c r="P7261" i="5"/>
  <c r="P7260" i="5"/>
  <c r="P7259" i="5"/>
  <c r="P7258" i="5"/>
  <c r="P7257" i="5"/>
  <c r="P7256" i="5"/>
  <c r="P7255" i="5"/>
  <c r="P7254" i="5"/>
  <c r="P7253" i="5"/>
  <c r="P7252" i="5"/>
  <c r="P7251" i="5"/>
  <c r="P7250" i="5"/>
  <c r="P7249" i="5"/>
  <c r="P7203" i="5"/>
  <c r="P7202" i="5"/>
  <c r="P7201" i="5"/>
  <c r="P7200" i="5"/>
  <c r="P7199" i="5"/>
  <c r="P7198" i="5"/>
  <c r="P7197" i="5"/>
  <c r="P7196" i="5"/>
  <c r="P7195" i="5"/>
  <c r="P7194" i="5"/>
  <c r="P7193" i="5"/>
  <c r="P7192" i="5"/>
  <c r="P7178" i="5"/>
  <c r="P7177" i="5"/>
  <c r="P7176" i="5"/>
  <c r="P7175" i="5"/>
  <c r="P7174" i="5"/>
  <c r="P7173" i="5"/>
  <c r="P7172" i="5"/>
  <c r="P7171" i="5"/>
  <c r="P7170" i="5"/>
  <c r="P7169" i="5"/>
  <c r="P7168" i="5"/>
  <c r="P7167" i="5"/>
  <c r="P7166" i="5"/>
  <c r="P7165" i="5"/>
  <c r="P7107" i="5"/>
  <c r="P7106" i="5"/>
  <c r="P7105" i="5"/>
  <c r="P7104" i="5"/>
  <c r="P7103" i="5"/>
  <c r="P7102" i="5"/>
  <c r="P7101" i="5"/>
  <c r="P7100" i="5"/>
  <c r="P7099" i="5"/>
  <c r="P7098" i="5"/>
  <c r="P7097" i="5"/>
  <c r="P7096" i="5"/>
  <c r="P7095" i="5"/>
  <c r="P7094" i="5"/>
  <c r="P7093" i="5"/>
  <c r="P7092" i="5"/>
  <c r="P7091" i="5"/>
  <c r="P7090" i="5"/>
  <c r="P7089" i="5"/>
  <c r="P6979" i="5"/>
  <c r="P6978" i="5"/>
  <c r="P6977" i="5"/>
  <c r="P6976" i="5"/>
  <c r="P6975" i="5"/>
  <c r="P6974" i="5"/>
  <c r="P6973" i="5"/>
  <c r="P6972" i="5"/>
  <c r="P6971" i="5"/>
  <c r="P6970" i="5"/>
  <c r="P6969" i="5"/>
  <c r="P6968" i="5"/>
  <c r="P6967" i="5"/>
  <c r="P6966" i="5"/>
  <c r="P6965" i="5"/>
  <c r="P6964" i="5"/>
  <c r="P6963" i="5"/>
  <c r="P6962" i="5"/>
  <c r="P6961" i="5"/>
  <c r="P6960" i="5"/>
  <c r="P6959" i="5"/>
  <c r="P6958" i="5"/>
  <c r="P6947" i="5"/>
  <c r="P6946" i="5"/>
  <c r="P6945" i="5"/>
  <c r="P6944" i="5"/>
  <c r="P6943" i="5"/>
  <c r="P6942" i="5"/>
  <c r="P6941" i="5"/>
  <c r="P6940" i="5"/>
  <c r="P6939" i="5"/>
  <c r="P6938" i="5"/>
  <c r="P6937" i="5"/>
  <c r="P6936" i="5"/>
  <c r="P6935" i="5"/>
  <c r="P6888" i="5"/>
  <c r="P6887" i="5"/>
  <c r="P6886" i="5"/>
  <c r="P6885" i="5"/>
  <c r="P6884" i="5"/>
  <c r="P6883" i="5"/>
  <c r="P6882" i="5"/>
  <c r="P6881" i="5"/>
  <c r="P6880" i="5"/>
  <c r="P6879" i="5"/>
  <c r="P6878" i="5"/>
  <c r="P6877" i="5"/>
  <c r="P6876" i="5"/>
  <c r="P6875" i="5"/>
  <c r="P6828" i="5"/>
  <c r="P6827" i="5"/>
  <c r="P6826" i="5"/>
  <c r="P6825" i="5"/>
  <c r="P6824" i="5"/>
  <c r="P6823" i="5"/>
  <c r="P6822" i="5"/>
  <c r="P6821" i="5"/>
  <c r="P6820" i="5"/>
  <c r="P6819" i="5"/>
  <c r="P6818" i="5"/>
  <c r="P6805" i="5"/>
  <c r="P6804" i="5"/>
  <c r="P6803" i="5"/>
  <c r="P6802" i="5"/>
  <c r="P6801" i="5"/>
  <c r="P6800" i="5"/>
  <c r="P6799" i="5"/>
  <c r="P6798" i="5"/>
  <c r="P6797" i="5"/>
  <c r="P6796" i="5"/>
  <c r="P6795" i="5"/>
  <c r="P6794" i="5"/>
  <c r="P6793" i="5"/>
  <c r="P6792" i="5"/>
  <c r="P6735" i="5"/>
  <c r="P6734" i="5"/>
  <c r="P6733" i="5"/>
  <c r="P6732" i="5"/>
  <c r="P6731" i="5"/>
  <c r="P6730" i="5"/>
  <c r="P6729" i="5"/>
  <c r="P6728" i="5"/>
  <c r="P6727" i="5"/>
  <c r="P6726" i="5"/>
  <c r="P6725" i="5"/>
  <c r="P6724" i="5"/>
  <c r="P6723" i="5"/>
  <c r="P6657" i="5"/>
  <c r="P6656" i="5"/>
  <c r="P6655" i="5"/>
  <c r="P6654" i="5"/>
  <c r="P6653" i="5"/>
  <c r="P6652" i="5"/>
  <c r="P6651" i="5"/>
  <c r="P6650" i="5"/>
  <c r="P6649" i="5"/>
  <c r="P6648" i="5"/>
  <c r="P6647" i="5"/>
  <c r="P6594" i="5"/>
  <c r="P6593" i="5"/>
  <c r="P6592" i="5"/>
  <c r="P6591" i="5"/>
  <c r="P6590" i="5"/>
  <c r="P6589" i="5"/>
  <c r="P6588" i="5"/>
  <c r="P6587" i="5"/>
  <c r="P6586" i="5"/>
  <c r="P6585" i="5"/>
  <c r="P6584" i="5"/>
  <c r="P6583" i="5"/>
  <c r="P6582" i="5"/>
  <c r="P6531" i="5"/>
  <c r="P6530" i="5"/>
  <c r="P6529" i="5"/>
  <c r="P6528" i="5"/>
  <c r="P6527" i="5"/>
  <c r="P6526" i="5"/>
  <c r="P6525" i="5"/>
  <c r="P6524" i="5"/>
  <c r="P6523" i="5"/>
  <c r="P6522" i="5"/>
  <c r="P6521" i="5"/>
  <c r="P6520" i="5"/>
  <c r="P6424" i="5"/>
  <c r="P6423" i="5"/>
  <c r="P6422" i="5"/>
  <c r="P6421" i="5"/>
  <c r="P6420" i="5"/>
  <c r="P6419" i="5"/>
  <c r="P6418" i="5"/>
  <c r="P6417" i="5"/>
  <c r="P6416" i="5"/>
  <c r="P6415" i="5"/>
  <c r="P6414" i="5"/>
  <c r="P6413" i="5"/>
  <c r="P6412" i="5"/>
  <c r="P6411" i="5"/>
  <c r="P6410" i="5"/>
  <c r="P6353" i="5"/>
  <c r="P6352" i="5"/>
  <c r="P6351" i="5"/>
  <c r="P6350" i="5"/>
  <c r="P6349" i="5"/>
  <c r="P6348" i="5"/>
  <c r="P6347" i="5"/>
  <c r="P6346" i="5"/>
  <c r="P6345" i="5"/>
  <c r="P6344" i="5"/>
  <c r="P6343" i="5"/>
  <c r="P6342" i="5"/>
  <c r="P6341" i="5"/>
  <c r="P6291" i="5"/>
  <c r="P6290" i="5"/>
  <c r="P6289" i="5"/>
  <c r="P6288" i="5"/>
  <c r="P6287" i="5"/>
  <c r="P6286" i="5"/>
  <c r="P6285" i="5"/>
  <c r="P6284" i="5"/>
  <c r="P6283" i="5"/>
  <c r="P6282" i="5"/>
  <c r="P6281" i="5"/>
  <c r="P6280" i="5"/>
  <c r="P6279" i="5"/>
  <c r="P6278" i="5"/>
  <c r="P6277" i="5"/>
  <c r="P6276" i="5"/>
  <c r="P6275" i="5"/>
  <c r="P6274" i="5"/>
  <c r="P6273" i="5"/>
  <c r="P6272" i="5"/>
  <c r="P6271" i="5"/>
  <c r="P6270" i="5"/>
  <c r="P6269" i="5"/>
  <c r="P6268" i="5"/>
  <c r="P6267" i="5"/>
  <c r="P6266" i="5"/>
  <c r="P6265" i="5"/>
  <c r="P6251" i="5"/>
  <c r="P6250" i="5"/>
  <c r="P6249" i="5"/>
  <c r="P6248" i="5"/>
  <c r="P6247" i="5"/>
  <c r="P6246" i="5"/>
  <c r="P6245" i="5"/>
  <c r="P6244" i="5"/>
  <c r="P6243" i="5"/>
  <c r="P6242" i="5"/>
  <c r="P6241" i="5"/>
  <c r="P6240" i="5"/>
  <c r="P6239" i="5"/>
  <c r="P6238" i="5"/>
  <c r="P6187" i="5"/>
  <c r="P6186" i="5"/>
  <c r="P6185" i="5"/>
  <c r="P6184" i="5"/>
  <c r="P6183" i="5"/>
  <c r="P6182" i="5"/>
  <c r="P6181" i="5"/>
  <c r="P6180" i="5"/>
  <c r="P6179" i="5"/>
  <c r="P6178" i="5"/>
  <c r="P6177" i="5"/>
  <c r="P6176" i="5"/>
  <c r="P6175" i="5"/>
  <c r="P6174" i="5"/>
  <c r="P6173" i="5"/>
  <c r="P6172" i="5"/>
  <c r="P6171" i="5"/>
  <c r="P6170" i="5"/>
  <c r="P6169" i="5"/>
  <c r="P6168" i="5"/>
  <c r="P6167" i="5"/>
  <c r="P6166" i="5"/>
  <c r="P6165" i="5"/>
  <c r="P6164" i="5"/>
  <c r="P6163" i="5"/>
  <c r="P6162" i="5"/>
  <c r="P6161" i="5"/>
  <c r="P6107" i="5"/>
  <c r="P6106" i="5"/>
  <c r="P6105" i="5"/>
  <c r="P6104" i="5"/>
  <c r="P6103" i="5"/>
  <c r="P6102" i="5"/>
  <c r="P6101" i="5"/>
  <c r="P6100" i="5"/>
  <c r="P6099" i="5"/>
  <c r="P6098" i="5"/>
  <c r="P6097" i="5"/>
  <c r="P6096" i="5"/>
  <c r="P6083" i="5"/>
  <c r="P6082" i="5"/>
  <c r="P6081" i="5"/>
  <c r="P6080" i="5"/>
  <c r="P6079" i="5"/>
  <c r="P6078" i="5"/>
  <c r="P6077" i="5"/>
  <c r="P6076" i="5"/>
  <c r="P6075" i="5"/>
  <c r="P6074" i="5"/>
  <c r="P6073" i="5"/>
  <c r="P5908" i="5"/>
  <c r="P5907" i="5"/>
  <c r="P5906" i="5"/>
  <c r="P5905" i="5"/>
  <c r="P5904" i="5"/>
  <c r="P5903" i="5"/>
  <c r="P5902" i="5"/>
  <c r="P5901" i="5"/>
  <c r="P5900" i="5"/>
  <c r="P5899" i="5"/>
  <c r="P5898" i="5"/>
  <c r="P5897" i="5"/>
  <c r="P5896" i="5"/>
  <c r="P5789" i="5"/>
  <c r="P5788" i="5"/>
  <c r="P5787" i="5"/>
  <c r="P5786" i="5"/>
  <c r="P5785" i="5"/>
  <c r="P5784" i="5"/>
  <c r="P5783" i="5"/>
  <c r="P5782" i="5"/>
  <c r="P5781" i="5"/>
  <c r="P5780" i="5"/>
  <c r="P5779" i="5"/>
  <c r="P5778" i="5"/>
  <c r="P5777" i="5"/>
  <c r="P5776" i="5"/>
  <c r="P5775" i="5"/>
  <c r="P5774" i="5"/>
  <c r="P5715" i="5"/>
  <c r="P5714" i="5"/>
  <c r="P5713" i="5"/>
  <c r="P5712" i="5"/>
  <c r="P5711" i="5"/>
  <c r="P5710" i="5"/>
  <c r="P5709" i="5"/>
  <c r="P5708" i="5"/>
  <c r="P5707" i="5"/>
  <c r="P5706" i="5"/>
  <c r="P5705" i="5"/>
  <c r="P5704" i="5"/>
  <c r="P5659" i="5"/>
  <c r="P5658" i="5"/>
  <c r="P5657" i="5"/>
  <c r="P5656" i="5"/>
  <c r="P5655" i="5"/>
  <c r="P5654" i="5"/>
  <c r="P5653" i="5"/>
  <c r="P5652" i="5"/>
  <c r="P5651" i="5"/>
  <c r="P5650" i="5"/>
  <c r="P5649" i="5"/>
  <c r="P5648" i="5"/>
  <c r="P5544" i="5"/>
  <c r="P5543" i="5"/>
  <c r="P5542" i="5"/>
  <c r="P5541" i="5"/>
  <c r="P5540" i="5"/>
  <c r="P5539" i="5"/>
  <c r="P5538" i="5"/>
  <c r="P5537" i="5"/>
  <c r="P5536" i="5"/>
  <c r="P5535" i="5"/>
  <c r="P5534" i="5"/>
  <c r="P5533" i="5"/>
  <c r="P5532" i="5"/>
  <c r="P5531" i="5"/>
  <c r="P5504" i="5"/>
  <c r="P5503" i="5"/>
  <c r="P5502" i="5"/>
  <c r="P5501" i="5"/>
  <c r="P5500" i="5"/>
  <c r="P5499" i="5"/>
  <c r="P5498" i="5"/>
  <c r="P5497" i="5"/>
  <c r="P5496" i="5"/>
  <c r="P5495" i="5"/>
  <c r="P5494" i="5"/>
  <c r="P5493" i="5"/>
  <c r="P5492" i="5"/>
  <c r="P5491" i="5"/>
  <c r="P5436" i="5"/>
  <c r="P5435" i="5"/>
  <c r="P5434" i="5"/>
  <c r="P5433" i="5"/>
  <c r="P5432" i="5"/>
  <c r="P5431" i="5"/>
  <c r="P5430" i="5"/>
  <c r="P5429" i="5"/>
  <c r="P5428" i="5"/>
  <c r="P5427" i="5"/>
  <c r="P5426" i="5"/>
  <c r="P5425" i="5"/>
  <c r="P5424" i="5"/>
  <c r="P5423" i="5"/>
  <c r="P5362" i="5"/>
  <c r="P5361" i="5"/>
  <c r="P5360" i="5"/>
  <c r="P5359" i="5"/>
  <c r="P5358" i="5"/>
  <c r="P5357" i="5"/>
  <c r="P5356" i="5"/>
  <c r="P5355" i="5"/>
  <c r="P5354" i="5"/>
  <c r="P5353" i="5"/>
  <c r="P5352" i="5"/>
  <c r="P5351" i="5"/>
  <c r="P5350" i="5"/>
  <c r="P5349" i="5"/>
  <c r="P5348" i="5"/>
  <c r="P5347" i="5"/>
  <c r="P5346" i="5"/>
  <c r="P5345" i="5"/>
  <c r="P5344" i="5"/>
  <c r="P5343" i="5"/>
  <c r="P5342" i="5"/>
  <c r="P5341" i="5"/>
  <c r="P5340" i="5"/>
  <c r="P5339" i="5"/>
  <c r="P5338" i="5"/>
  <c r="P5337" i="5"/>
  <c r="P5336" i="5"/>
  <c r="P5335" i="5"/>
  <c r="P5334" i="5"/>
  <c r="P5333" i="5"/>
  <c r="P5332" i="5"/>
  <c r="P5331" i="5"/>
  <c r="P5330" i="5"/>
  <c r="P5329" i="5"/>
  <c r="P5328" i="5"/>
  <c r="P5327" i="5"/>
  <c r="P5320" i="5"/>
  <c r="P5319" i="5"/>
  <c r="P5318" i="5"/>
  <c r="P5317" i="5"/>
  <c r="P5316" i="5"/>
  <c r="P5315" i="5"/>
  <c r="P5314" i="5"/>
  <c r="P5313" i="5"/>
  <c r="P5312" i="5"/>
  <c r="P5311" i="5"/>
  <c r="P5310" i="5"/>
  <c r="P5309" i="5"/>
  <c r="P5308" i="5"/>
  <c r="P5307" i="5"/>
  <c r="P5301" i="5"/>
  <c r="P5300" i="5"/>
  <c r="P5299" i="5"/>
  <c r="P5298" i="5"/>
  <c r="P5297" i="5"/>
  <c r="P5296" i="5"/>
  <c r="P5295" i="5"/>
  <c r="P5294" i="5"/>
  <c r="P5293" i="5"/>
  <c r="P5292" i="5"/>
  <c r="P5291" i="5"/>
  <c r="P5290" i="5"/>
  <c r="P5289" i="5"/>
  <c r="P5288" i="5"/>
  <c r="P5231" i="5"/>
  <c r="P5230" i="5"/>
  <c r="P5229" i="5"/>
  <c r="P5228" i="5"/>
  <c r="P5227" i="5"/>
  <c r="P5226" i="5"/>
  <c r="P5225" i="5"/>
  <c r="P5224" i="5"/>
  <c r="P5223" i="5"/>
  <c r="P5222" i="5"/>
  <c r="P5221" i="5"/>
  <c r="P5220" i="5"/>
  <c r="P5219" i="5"/>
  <c r="P5192" i="5"/>
  <c r="P5191" i="5"/>
  <c r="P5190" i="5"/>
  <c r="P5189" i="5"/>
  <c r="P5188" i="5"/>
  <c r="P5187" i="5"/>
  <c r="P5186" i="5"/>
  <c r="P5185" i="5"/>
  <c r="P5184" i="5"/>
  <c r="P5183" i="5"/>
  <c r="P5182" i="5"/>
  <c r="P5181" i="5"/>
  <c r="P5180" i="5"/>
  <c r="P4965" i="5"/>
  <c r="P4964" i="5"/>
  <c r="P4963" i="5"/>
  <c r="P4962" i="5"/>
  <c r="P4961" i="5"/>
  <c r="P4960" i="5"/>
  <c r="P4959" i="5"/>
  <c r="P4958" i="5"/>
  <c r="P4957" i="5"/>
  <c r="P4956" i="5"/>
  <c r="P4955" i="5"/>
  <c r="P4954" i="5"/>
  <c r="P4953" i="5"/>
  <c r="P4940" i="5"/>
  <c r="P4939" i="5"/>
  <c r="P4938" i="5"/>
  <c r="P4937" i="5"/>
  <c r="P4936" i="5"/>
  <c r="P4935" i="5"/>
  <c r="P4934" i="5"/>
  <c r="P4933" i="5"/>
  <c r="P4932" i="5"/>
  <c r="P4931" i="5"/>
  <c r="P4930" i="5"/>
  <c r="P4872" i="5"/>
  <c r="P4871" i="5"/>
  <c r="P4870" i="5"/>
  <c r="P4869" i="5"/>
  <c r="P4868" i="5"/>
  <c r="P4867" i="5"/>
  <c r="P4866" i="5"/>
  <c r="P4865" i="5"/>
  <c r="P4864" i="5"/>
  <c r="P4863" i="5"/>
  <c r="P4862" i="5"/>
  <c r="P4861" i="5"/>
  <c r="P4860" i="5"/>
  <c r="P4859" i="5"/>
  <c r="P4858" i="5"/>
  <c r="P4814" i="5"/>
  <c r="P4813" i="5"/>
  <c r="P4812" i="5"/>
  <c r="P4811" i="5"/>
  <c r="P4810" i="5"/>
  <c r="P4809" i="5"/>
  <c r="P4808" i="5"/>
  <c r="P4807" i="5"/>
  <c r="P4806" i="5"/>
  <c r="P4805" i="5"/>
  <c r="P4804" i="5"/>
  <c r="P4695" i="5"/>
  <c r="P4694" i="5"/>
  <c r="P4693" i="5"/>
  <c r="P4692" i="5"/>
  <c r="P4691" i="5"/>
  <c r="P4690" i="5"/>
  <c r="P4689" i="5"/>
  <c r="P4688" i="5"/>
  <c r="P4687" i="5"/>
  <c r="P4686" i="5"/>
  <c r="P4685" i="5"/>
  <c r="P4684" i="5"/>
  <c r="P4683" i="5"/>
  <c r="P4682" i="5"/>
  <c r="P4681" i="5"/>
  <c r="P4680" i="5"/>
  <c r="P4679" i="5"/>
  <c r="P4678" i="5"/>
  <c r="P4677" i="5"/>
  <c r="P4676" i="5"/>
  <c r="P4675" i="5"/>
  <c r="P4674" i="5"/>
  <c r="P4673" i="5"/>
  <c r="P4672" i="5"/>
  <c r="P4671" i="5"/>
  <c r="P4655" i="5"/>
  <c r="P4654" i="5"/>
  <c r="P4653" i="5"/>
  <c r="P4652" i="5"/>
  <c r="P4651" i="5"/>
  <c r="P4650" i="5"/>
  <c r="P4649" i="5"/>
  <c r="P4648" i="5"/>
  <c r="P4647" i="5"/>
  <c r="P4646" i="5"/>
  <c r="P4645" i="5"/>
  <c r="P4644" i="5"/>
  <c r="P4643" i="5"/>
  <c r="P4478" i="5"/>
  <c r="P4477" i="5"/>
  <c r="P4476" i="5"/>
  <c r="P4475" i="5"/>
  <c r="P4474" i="5"/>
  <c r="P4473" i="5"/>
  <c r="P4420" i="5"/>
  <c r="P4419" i="5"/>
  <c r="P4418" i="5"/>
  <c r="P4417" i="5"/>
  <c r="P4416" i="5"/>
  <c r="P4415" i="5"/>
  <c r="P4414" i="5"/>
  <c r="P4413" i="5"/>
  <c r="P4412" i="5"/>
  <c r="P4411" i="5"/>
  <c r="P4410" i="5"/>
  <c r="P4409" i="5"/>
  <c r="P4391" i="5"/>
  <c r="P4390" i="5"/>
  <c r="P4389" i="5"/>
  <c r="P4388" i="5"/>
  <c r="P4387" i="5"/>
  <c r="P4386" i="5"/>
  <c r="P4385" i="5"/>
  <c r="P4384" i="5"/>
  <c r="P4383" i="5"/>
  <c r="P4382" i="5"/>
  <c r="P4381" i="5"/>
  <c r="P4380" i="5"/>
  <c r="P4379" i="5"/>
  <c r="P4378" i="5"/>
  <c r="P4352" i="5"/>
  <c r="P4351" i="5"/>
  <c r="P4350" i="5"/>
  <c r="P4349" i="5"/>
  <c r="P4348" i="5"/>
  <c r="P4347" i="5"/>
  <c r="P4346" i="5"/>
  <c r="P4345" i="5"/>
  <c r="P4344" i="5"/>
  <c r="P4343" i="5"/>
  <c r="P4342" i="5"/>
  <c r="P4341" i="5"/>
  <c r="P4340" i="5"/>
  <c r="P4339" i="5"/>
  <c r="P4338" i="5"/>
  <c r="P4337" i="5"/>
  <c r="P4336" i="5"/>
  <c r="P4335" i="5"/>
  <c r="P4334" i="5"/>
  <c r="P4333" i="5"/>
  <c r="P4332" i="5"/>
  <c r="P4331" i="5"/>
  <c r="P4330" i="5"/>
  <c r="P4329" i="5"/>
  <c r="P4328" i="5"/>
  <c r="P4327" i="5"/>
  <c r="P4326" i="5"/>
  <c r="P4325" i="5"/>
  <c r="P4324" i="5"/>
  <c r="P4323" i="5"/>
  <c r="P4322" i="5"/>
  <c r="P4232" i="5"/>
  <c r="P4231" i="5"/>
  <c r="P4230" i="5"/>
  <c r="P4229" i="5"/>
  <c r="P4228" i="5"/>
  <c r="P4227" i="5"/>
  <c r="P4226" i="5"/>
  <c r="P4225" i="5"/>
  <c r="P4224" i="5"/>
  <c r="P4223" i="5"/>
  <c r="P4222" i="5"/>
  <c r="P4221" i="5"/>
  <c r="P4220" i="5"/>
  <c r="P4219" i="5"/>
  <c r="P4218" i="5"/>
  <c r="P4217" i="5"/>
  <c r="P4216" i="5"/>
  <c r="P4215" i="5"/>
  <c r="P4164" i="5"/>
  <c r="P4163" i="5"/>
  <c r="P4162" i="5"/>
  <c r="P4161" i="5"/>
  <c r="P4160" i="5"/>
  <c r="P4159" i="5"/>
  <c r="P4158" i="5"/>
  <c r="P4157" i="5"/>
  <c r="P4156" i="5"/>
  <c r="P4155" i="5"/>
  <c r="P4154" i="5"/>
  <c r="P4153" i="5"/>
  <c r="P4152" i="5"/>
  <c r="P4151" i="5"/>
  <c r="P4150" i="5"/>
  <c r="P4149" i="5"/>
  <c r="P4148" i="5"/>
  <c r="P4147" i="5"/>
  <c r="P4146" i="5"/>
  <c r="P4145" i="5"/>
  <c r="P4144" i="5"/>
  <c r="P4143" i="5"/>
  <c r="P4142" i="5"/>
  <c r="P4141" i="5"/>
  <c r="P4140" i="5"/>
  <c r="P4139" i="5"/>
  <c r="P4138" i="5"/>
  <c r="P4137" i="5"/>
  <c r="P4122" i="5"/>
  <c r="P4121" i="5"/>
  <c r="P4120" i="5"/>
  <c r="P4119" i="5"/>
  <c r="P4118" i="5"/>
  <c r="P4117" i="5"/>
  <c r="P4116" i="5"/>
  <c r="P4115" i="5"/>
  <c r="P4114" i="5"/>
  <c r="P4113" i="5"/>
  <c r="P4112" i="5"/>
  <c r="P4111" i="5"/>
  <c r="P4110" i="5"/>
  <c r="P4109" i="5"/>
  <c r="P4108" i="5"/>
  <c r="P4107" i="5"/>
  <c r="P4106" i="5"/>
  <c r="P4105" i="5"/>
  <c r="P4104" i="5"/>
  <c r="P4103" i="5"/>
  <c r="P4102" i="5"/>
  <c r="P4101" i="5"/>
  <c r="P4100" i="5"/>
  <c r="P4099" i="5"/>
  <c r="P4098" i="5"/>
  <c r="P4097" i="5"/>
  <c r="P4096" i="5"/>
  <c r="P4084" i="5"/>
  <c r="P4083" i="5"/>
  <c r="P4082" i="5"/>
  <c r="P4081" i="5"/>
  <c r="P4080" i="5"/>
  <c r="P4079" i="5"/>
  <c r="P4078" i="5"/>
  <c r="P4077" i="5"/>
  <c r="P4076" i="5"/>
  <c r="P4075" i="5"/>
  <c r="P4074" i="5"/>
  <c r="P4073" i="5"/>
  <c r="P4072" i="5"/>
  <c r="P4071" i="5"/>
  <c r="P4070" i="5"/>
  <c r="P4069" i="5"/>
  <c r="P4068" i="5"/>
  <c r="P4067" i="5"/>
  <c r="P4066" i="5"/>
  <c r="P4065" i="5"/>
  <c r="P4064" i="5"/>
  <c r="P4063" i="5"/>
  <c r="P4062" i="5"/>
  <c r="P4061" i="5"/>
  <c r="P4007" i="5"/>
  <c r="P4006" i="5"/>
  <c r="P4005" i="5"/>
  <c r="P4004" i="5"/>
  <c r="P4003" i="5"/>
  <c r="P4002" i="5"/>
  <c r="P4001" i="5"/>
  <c r="P4000" i="5"/>
  <c r="P3999" i="5"/>
  <c r="P3998" i="5"/>
  <c r="P3997" i="5"/>
  <c r="P3996" i="5"/>
  <c r="P3995" i="5"/>
  <c r="P3994" i="5"/>
  <c r="P3935" i="5"/>
  <c r="P3934" i="5"/>
  <c r="P3933" i="5"/>
  <c r="P3932" i="5"/>
  <c r="P3931" i="5"/>
  <c r="P3930" i="5"/>
  <c r="P3929" i="5"/>
  <c r="P3928" i="5"/>
  <c r="P3927" i="5"/>
  <c r="P3926" i="5"/>
  <c r="P3925" i="5"/>
  <c r="P3924" i="5"/>
  <c r="P3923" i="5"/>
  <c r="P3874" i="5"/>
  <c r="P3873" i="5"/>
  <c r="P3872" i="5"/>
  <c r="P3871" i="5"/>
  <c r="P3870" i="5"/>
  <c r="P3869" i="5"/>
  <c r="P3868" i="5"/>
  <c r="P3867" i="5"/>
  <c r="P3866" i="5"/>
  <c r="P3865" i="5"/>
  <c r="P3864" i="5"/>
  <c r="P3863" i="5"/>
  <c r="P3862" i="5"/>
  <c r="P3861" i="5"/>
  <c r="P3860" i="5"/>
  <c r="P3859" i="5"/>
  <c r="P3858" i="5"/>
  <c r="P3857" i="5"/>
  <c r="P3856" i="5"/>
  <c r="P3855" i="5"/>
  <c r="P3854" i="5"/>
  <c r="P3853" i="5"/>
  <c r="P3852" i="5"/>
  <c r="P3841" i="5"/>
  <c r="P3840" i="5"/>
  <c r="P3839" i="5"/>
  <c r="P3838" i="5"/>
  <c r="P3837" i="5"/>
  <c r="P3836" i="5"/>
  <c r="P3835" i="5"/>
  <c r="P3834" i="5"/>
  <c r="P3833" i="5"/>
  <c r="P3832" i="5"/>
  <c r="P3831" i="5"/>
  <c r="P3830" i="5"/>
  <c r="P3829" i="5"/>
  <c r="P3828" i="5"/>
  <c r="P3770" i="5"/>
  <c r="P3769" i="5"/>
  <c r="P3768" i="5"/>
  <c r="P3767" i="5"/>
  <c r="P3766" i="5"/>
  <c r="P3765" i="5"/>
  <c r="P3764" i="5"/>
  <c r="P3763" i="5"/>
  <c r="P3762" i="5"/>
  <c r="P3761" i="5"/>
  <c r="P3760" i="5"/>
  <c r="P3759" i="5"/>
  <c r="P3758" i="5"/>
  <c r="P3757" i="5"/>
  <c r="P3756" i="5"/>
  <c r="P3726" i="5"/>
  <c r="P3725" i="5"/>
  <c r="P3724" i="5"/>
  <c r="P3723" i="5"/>
  <c r="P3722" i="5"/>
  <c r="P3721" i="5"/>
  <c r="P3720" i="5"/>
  <c r="P3719" i="5"/>
  <c r="P3718" i="5"/>
  <c r="P3717" i="5"/>
  <c r="P3716" i="5"/>
  <c r="P3715" i="5"/>
  <c r="P3664" i="5"/>
  <c r="P3663" i="5"/>
  <c r="P3662" i="5"/>
  <c r="P3661" i="5"/>
  <c r="P3660" i="5"/>
  <c r="P3659" i="5"/>
  <c r="P3658" i="5"/>
  <c r="P3657" i="5"/>
  <c r="P3656" i="5"/>
  <c r="P3655" i="5"/>
  <c r="P3654" i="5"/>
  <c r="P3653" i="5"/>
  <c r="P3652" i="5"/>
  <c r="P3651" i="5"/>
  <c r="P3650" i="5"/>
  <c r="P3649" i="5"/>
  <c r="P3648" i="5"/>
  <c r="P3647" i="5"/>
  <c r="P3646" i="5"/>
  <c r="P3645" i="5"/>
  <c r="P3644" i="5"/>
  <c r="P3643" i="5"/>
  <c r="P3642" i="5"/>
  <c r="P3641" i="5"/>
  <c r="P3640" i="5"/>
  <c r="P3639" i="5"/>
  <c r="P3638" i="5"/>
  <c r="P3637" i="5"/>
  <c r="P3636" i="5"/>
  <c r="P3635" i="5"/>
  <c r="P3634" i="5"/>
  <c r="P3633" i="5"/>
  <c r="P3632" i="5"/>
  <c r="P3631" i="5"/>
  <c r="P3630" i="5"/>
  <c r="P3629" i="5"/>
  <c r="P3628" i="5"/>
  <c r="P3627" i="5"/>
  <c r="P3570" i="5"/>
  <c r="P3569" i="5"/>
  <c r="P3568" i="5"/>
  <c r="P3567" i="5"/>
  <c r="P3566" i="5"/>
  <c r="P3565" i="5"/>
  <c r="P3564" i="5"/>
  <c r="P3563" i="5"/>
  <c r="P3562" i="5"/>
  <c r="P3561" i="5"/>
  <c r="P3560" i="5"/>
  <c r="P3559" i="5"/>
  <c r="P3558" i="5"/>
  <c r="P3557" i="5"/>
  <c r="P3556" i="5"/>
  <c r="P3555" i="5"/>
  <c r="P3554" i="5"/>
  <c r="P3553" i="5"/>
  <c r="P3552" i="5"/>
  <c r="P3551" i="5"/>
  <c r="P3550" i="5"/>
  <c r="P3549" i="5"/>
  <c r="P3548" i="5"/>
  <c r="P3547" i="5"/>
  <c r="P3546" i="5"/>
  <c r="P3545" i="5"/>
  <c r="P3544" i="5"/>
  <c r="P3543" i="5"/>
  <c r="P3519" i="5"/>
  <c r="P3518" i="5"/>
  <c r="P3517" i="5"/>
  <c r="P3516" i="5"/>
  <c r="P3515" i="5"/>
  <c r="P3514" i="5"/>
  <c r="P3513" i="5"/>
  <c r="P3512" i="5"/>
  <c r="P3511" i="5"/>
  <c r="P3510" i="5"/>
  <c r="P3509" i="5"/>
  <c r="P3508" i="5"/>
  <c r="P3507" i="5"/>
  <c r="P3506" i="5"/>
  <c r="P3505" i="5"/>
  <c r="P3504" i="5"/>
  <c r="P3503" i="5"/>
  <c r="P3502" i="5"/>
  <c r="P3501" i="5"/>
  <c r="P3500" i="5"/>
  <c r="P3499" i="5"/>
  <c r="P3498" i="5"/>
  <c r="P3497" i="5"/>
  <c r="P3496" i="5"/>
  <c r="P3495" i="5"/>
  <c r="P3494" i="5"/>
  <c r="P3493" i="5"/>
  <c r="P3492" i="5"/>
  <c r="P3491" i="5"/>
  <c r="P3490" i="5"/>
  <c r="P3489" i="5"/>
  <c r="P3488" i="5"/>
  <c r="P3487" i="5"/>
  <c r="P3486" i="5"/>
  <c r="P3485" i="5"/>
  <c r="P3476" i="5"/>
  <c r="P3475" i="5"/>
  <c r="P3474" i="5"/>
  <c r="P3473" i="5"/>
  <c r="P3472" i="5"/>
  <c r="P3471" i="5"/>
  <c r="P3470" i="5"/>
  <c r="P3469" i="5"/>
  <c r="P3468" i="5"/>
  <c r="P3467" i="5"/>
  <c r="P3466" i="5"/>
  <c r="P3465" i="5"/>
  <c r="P3464" i="5"/>
  <c r="P3422" i="5"/>
  <c r="P3421" i="5"/>
  <c r="P3420" i="5"/>
  <c r="P3419" i="5"/>
  <c r="P3418" i="5"/>
  <c r="P3417" i="5"/>
  <c r="P3416" i="5"/>
  <c r="P3415" i="5"/>
  <c r="P3414" i="5"/>
  <c r="P3413" i="5"/>
  <c r="P3412" i="5"/>
  <c r="P3411" i="5"/>
  <c r="P3392" i="5"/>
  <c r="P3391" i="5"/>
  <c r="P3390" i="5"/>
  <c r="P3389" i="5"/>
  <c r="P3388" i="5"/>
  <c r="P3387" i="5"/>
  <c r="P3386" i="5"/>
  <c r="P3385" i="5"/>
  <c r="P3384" i="5"/>
  <c r="P3383" i="5"/>
  <c r="P3382" i="5"/>
  <c r="P3381" i="5"/>
  <c r="P3380" i="5"/>
  <c r="P3379" i="5"/>
  <c r="P3359" i="5"/>
  <c r="P3358" i="5"/>
  <c r="P3357" i="5"/>
  <c r="P3356" i="5"/>
  <c r="P3355" i="5"/>
  <c r="P3354" i="5"/>
  <c r="P3353" i="5"/>
  <c r="P3352" i="5"/>
  <c r="P3351" i="5"/>
  <c r="P3350" i="5"/>
  <c r="P3349" i="5"/>
  <c r="P3348" i="5"/>
  <c r="P3215" i="5"/>
  <c r="P3214" i="5"/>
  <c r="P3213" i="5"/>
  <c r="P3212" i="5"/>
  <c r="P3211" i="5"/>
  <c r="P3210" i="5"/>
  <c r="P3209" i="5"/>
  <c r="P3208" i="5"/>
  <c r="P3207" i="5"/>
  <c r="P3206" i="5"/>
  <c r="P3205" i="5"/>
  <c r="P3204" i="5"/>
  <c r="P3203" i="5"/>
  <c r="P3202" i="5"/>
  <c r="P3201" i="5"/>
  <c r="P3200" i="5"/>
  <c r="P3199" i="5"/>
  <c r="P3198" i="5"/>
  <c r="P3197" i="5"/>
  <c r="P3196" i="5"/>
  <c r="P3195" i="5"/>
  <c r="P3194" i="5"/>
  <c r="P3193" i="5"/>
  <c r="P3192" i="5"/>
  <c r="P3191" i="5"/>
  <c r="P3190" i="5"/>
  <c r="P3189" i="5"/>
  <c r="P3188" i="5"/>
  <c r="P3187" i="5"/>
  <c r="P3186" i="5"/>
  <c r="P3185" i="5"/>
  <c r="P3132" i="5"/>
  <c r="P3131" i="5"/>
  <c r="P3130" i="5"/>
  <c r="P3129" i="5"/>
  <c r="P3128" i="5"/>
  <c r="P3127" i="5"/>
  <c r="P3126" i="5"/>
  <c r="P3125" i="5"/>
  <c r="P3124" i="5"/>
  <c r="P3123" i="5"/>
  <c r="P3122" i="5"/>
  <c r="P3121" i="5"/>
  <c r="P3120" i="5"/>
  <c r="P3110" i="5"/>
  <c r="P3109" i="5"/>
  <c r="P3108" i="5"/>
  <c r="P3107" i="5"/>
  <c r="P3106" i="5"/>
  <c r="P3105" i="5"/>
  <c r="P3104" i="5"/>
  <c r="P3103" i="5"/>
  <c r="P3102" i="5"/>
  <c r="P3101" i="5"/>
  <c r="P3100" i="5"/>
  <c r="P3099" i="5"/>
  <c r="P3098" i="5"/>
  <c r="P3097" i="5"/>
  <c r="P3096" i="5"/>
  <c r="P2996" i="5"/>
  <c r="P2995" i="5"/>
  <c r="P2994" i="5"/>
  <c r="P2993" i="5"/>
  <c r="P2992" i="5"/>
  <c r="P2991" i="5"/>
  <c r="P2990" i="5"/>
  <c r="P2989" i="5"/>
  <c r="P2988" i="5"/>
  <c r="P2987" i="5"/>
  <c r="P2986" i="5"/>
  <c r="P2985" i="5"/>
  <c r="P2984" i="5"/>
  <c r="P2983" i="5"/>
  <c r="P2982" i="5"/>
  <c r="P2981" i="5"/>
  <c r="P2980" i="5"/>
  <c r="P2979" i="5"/>
  <c r="P2978" i="5"/>
  <c r="P2977" i="5"/>
  <c r="P2976" i="5"/>
  <c r="P2975" i="5"/>
  <c r="P2974" i="5"/>
  <c r="P2973" i="5"/>
  <c r="P2972" i="5"/>
  <c r="P2971" i="5"/>
  <c r="P2970" i="5"/>
  <c r="P2969" i="5"/>
  <c r="P2962" i="5"/>
  <c r="P2961" i="5"/>
  <c r="P2960" i="5"/>
  <c r="P2959" i="5"/>
  <c r="P2958" i="5"/>
  <c r="P2957" i="5"/>
  <c r="P2956" i="5"/>
  <c r="P2955" i="5"/>
  <c r="P2954" i="5"/>
  <c r="P2953" i="5"/>
  <c r="P2952" i="5"/>
  <c r="P2951" i="5"/>
  <c r="P2950" i="5"/>
  <c r="P2906" i="5"/>
  <c r="P2905" i="5"/>
  <c r="P2904" i="5"/>
  <c r="P2903" i="5"/>
  <c r="P2902" i="5"/>
  <c r="P2901" i="5"/>
  <c r="P2900" i="5"/>
  <c r="P2899" i="5"/>
  <c r="P2898" i="5"/>
  <c r="P2897" i="5"/>
  <c r="P2896" i="5"/>
  <c r="P2895" i="5"/>
  <c r="P2840" i="5"/>
  <c r="P2839" i="5"/>
  <c r="P2838" i="5"/>
  <c r="P2837" i="5"/>
  <c r="P2836" i="5"/>
  <c r="P2835" i="5"/>
  <c r="P2834" i="5"/>
  <c r="P2833" i="5"/>
  <c r="P2832" i="5"/>
  <c r="P2831" i="5"/>
  <c r="P2830" i="5"/>
  <c r="P2829" i="5"/>
  <c r="P2828" i="5"/>
  <c r="P2764" i="5"/>
  <c r="P2763" i="5"/>
  <c r="P2762" i="5"/>
  <c r="P2761" i="5"/>
  <c r="P2760" i="5"/>
  <c r="P2759" i="5"/>
  <c r="P2758" i="5"/>
  <c r="P2757" i="5"/>
  <c r="P2756" i="5"/>
  <c r="P2755" i="5"/>
  <c r="P2754" i="5"/>
  <c r="P2753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86" i="5"/>
  <c r="P2385" i="5"/>
  <c r="P2384" i="5"/>
  <c r="P2383" i="5"/>
  <c r="P2382" i="5"/>
  <c r="P2381" i="5"/>
  <c r="P2380" i="5"/>
  <c r="P2379" i="5"/>
  <c r="P2378" i="5"/>
  <c r="P2377" i="5"/>
  <c r="P2376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664" i="5"/>
  <c r="P1663" i="5"/>
  <c r="P1662" i="5"/>
  <c r="P1661" i="5"/>
  <c r="P1660" i="5"/>
  <c r="P1659" i="5"/>
  <c r="P1658" i="5"/>
  <c r="P1657" i="5"/>
  <c r="P1656" i="5"/>
  <c r="P1655" i="5"/>
  <c r="P1654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1" i="5"/>
  <c r="P1150" i="5"/>
  <c r="P1149" i="5"/>
  <c r="P1148" i="5"/>
  <c r="P1147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6" i="5"/>
  <c r="P1075" i="5"/>
  <c r="P1074" i="5"/>
  <c r="P1073" i="5"/>
  <c r="P1072" i="5"/>
  <c r="P1071" i="5"/>
  <c r="P1070" i="5"/>
  <c r="P1069" i="5"/>
  <c r="P1068" i="5"/>
  <c r="P1067" i="5"/>
  <c r="P1066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25" i="5"/>
  <c r="P924" i="5"/>
  <c r="P923" i="5"/>
  <c r="P922" i="5"/>
  <c r="P921" i="5"/>
  <c r="P920" i="5"/>
  <c r="P919" i="5"/>
  <c r="P918" i="5"/>
  <c r="P917" i="5"/>
  <c r="P916" i="5"/>
  <c r="P915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665" i="5"/>
  <c r="P664" i="5"/>
  <c r="P663" i="5"/>
  <c r="P662" i="5"/>
  <c r="P661" i="5"/>
  <c r="P660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334" i="5"/>
  <c r="P333" i="5"/>
  <c r="P332" i="5"/>
  <c r="P331" i="5"/>
  <c r="P330" i="5"/>
  <c r="P329" i="5"/>
  <c r="P328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1152" i="5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2" i="6"/>
  <c r="C3" i="6"/>
  <c r="B538" i="6"/>
  <c r="AN538" i="9" s="1"/>
  <c r="B537" i="6"/>
  <c r="AN537" i="9" s="1"/>
  <c r="B536" i="6"/>
  <c r="AN536" i="9" s="1"/>
  <c r="B535" i="6"/>
  <c r="AN535" i="9" s="1"/>
  <c r="B534" i="6"/>
  <c r="AN534" i="9" s="1"/>
  <c r="B533" i="6"/>
  <c r="AN533" i="9" s="1"/>
  <c r="B532" i="6"/>
  <c r="AN532" i="9" s="1"/>
  <c r="B531" i="6"/>
  <c r="AN531" i="9" s="1"/>
  <c r="B530" i="6"/>
  <c r="AN530" i="9" s="1"/>
  <c r="B529" i="6"/>
  <c r="AN529" i="9" s="1"/>
  <c r="B528" i="6"/>
  <c r="AN528" i="9" s="1"/>
  <c r="B527" i="6"/>
  <c r="AN527" i="9" s="1"/>
  <c r="B526" i="6"/>
  <c r="AN526" i="9" s="1"/>
  <c r="B525" i="6"/>
  <c r="AN525" i="9" s="1"/>
  <c r="B524" i="6"/>
  <c r="AN524" i="9" s="1"/>
  <c r="B523" i="6"/>
  <c r="AN523" i="9" s="1"/>
  <c r="B522" i="6"/>
  <c r="AN522" i="9" s="1"/>
  <c r="B521" i="6"/>
  <c r="AN521" i="9" s="1"/>
  <c r="B520" i="6"/>
  <c r="AN520" i="9" s="1"/>
  <c r="B519" i="6"/>
  <c r="AN519" i="9" s="1"/>
  <c r="B518" i="6"/>
  <c r="AN518" i="9" s="1"/>
  <c r="B517" i="6"/>
  <c r="AN517" i="9" s="1"/>
  <c r="B516" i="6"/>
  <c r="AN516" i="9" s="1"/>
  <c r="B515" i="6"/>
  <c r="AN515" i="9" s="1"/>
  <c r="B514" i="6"/>
  <c r="AN514" i="9" s="1"/>
  <c r="B513" i="6"/>
  <c r="AN513" i="9" s="1"/>
  <c r="B512" i="6"/>
  <c r="AN512" i="9" s="1"/>
  <c r="B511" i="6"/>
  <c r="AN511" i="9" s="1"/>
  <c r="B510" i="6"/>
  <c r="AN510" i="9" s="1"/>
  <c r="B509" i="6"/>
  <c r="AN509" i="9" s="1"/>
  <c r="B508" i="6"/>
  <c r="AN508" i="9" s="1"/>
  <c r="B507" i="6"/>
  <c r="AN507" i="9" s="1"/>
  <c r="B506" i="6"/>
  <c r="AN506" i="9" s="1"/>
  <c r="B505" i="6"/>
  <c r="AN505" i="9" s="1"/>
  <c r="B504" i="6"/>
  <c r="AN504" i="9" s="1"/>
  <c r="B503" i="6"/>
  <c r="AN503" i="9" s="1"/>
  <c r="B502" i="6"/>
  <c r="AN502" i="9" s="1"/>
  <c r="B501" i="6"/>
  <c r="AN501" i="9" s="1"/>
  <c r="B500" i="6"/>
  <c r="AN500" i="9" s="1"/>
  <c r="B499" i="6"/>
  <c r="AN499" i="9" s="1"/>
  <c r="B498" i="6"/>
  <c r="AN498" i="9" s="1"/>
  <c r="B497" i="6"/>
  <c r="AN497" i="9" s="1"/>
  <c r="B496" i="6"/>
  <c r="AN496" i="9" s="1"/>
  <c r="B495" i="6"/>
  <c r="AN495" i="9" s="1"/>
  <c r="B494" i="6"/>
  <c r="AN494" i="9" s="1"/>
  <c r="B493" i="6"/>
  <c r="AN493" i="9" s="1"/>
  <c r="B492" i="6"/>
  <c r="AN492" i="9" s="1"/>
  <c r="B491" i="6"/>
  <c r="AN491" i="9" s="1"/>
  <c r="B490" i="6"/>
  <c r="AN490" i="9" s="1"/>
  <c r="B489" i="6"/>
  <c r="AN489" i="9" s="1"/>
  <c r="B488" i="6"/>
  <c r="AN488" i="9" s="1"/>
  <c r="B487" i="6"/>
  <c r="AN487" i="9" s="1"/>
  <c r="B486" i="6"/>
  <c r="AN486" i="9" s="1"/>
  <c r="B485" i="6"/>
  <c r="AN485" i="9" s="1"/>
  <c r="B484" i="6"/>
  <c r="AN484" i="9" s="1"/>
  <c r="B483" i="6"/>
  <c r="AN483" i="9" s="1"/>
  <c r="B482" i="6"/>
  <c r="AN482" i="9" s="1"/>
  <c r="B481" i="6"/>
  <c r="AN481" i="9" s="1"/>
  <c r="B480" i="6"/>
  <c r="AN480" i="9" s="1"/>
  <c r="B479" i="6"/>
  <c r="AN479" i="9" s="1"/>
  <c r="B478" i="6"/>
  <c r="AN478" i="9" s="1"/>
  <c r="B477" i="6"/>
  <c r="AN477" i="9" s="1"/>
  <c r="B476" i="6"/>
  <c r="AN476" i="9" s="1"/>
  <c r="B475" i="6"/>
  <c r="AN475" i="9" s="1"/>
  <c r="B474" i="6"/>
  <c r="AN474" i="9" s="1"/>
  <c r="B473" i="6"/>
  <c r="AN473" i="9" s="1"/>
  <c r="B472" i="6"/>
  <c r="AN472" i="9" s="1"/>
  <c r="B471" i="6"/>
  <c r="AN471" i="9" s="1"/>
  <c r="B470" i="6"/>
  <c r="AN470" i="9" s="1"/>
  <c r="B469" i="6"/>
  <c r="AN469" i="9" s="1"/>
  <c r="B468" i="6"/>
  <c r="AN468" i="9" s="1"/>
  <c r="B467" i="6"/>
  <c r="AN467" i="9" s="1"/>
  <c r="B466" i="6"/>
  <c r="AN466" i="9" s="1"/>
  <c r="B465" i="6"/>
  <c r="AN465" i="9" s="1"/>
  <c r="B464" i="6"/>
  <c r="AN464" i="9" s="1"/>
  <c r="B463" i="6"/>
  <c r="AN463" i="9" s="1"/>
  <c r="B462" i="6"/>
  <c r="AN462" i="9" s="1"/>
  <c r="B461" i="6"/>
  <c r="AN461" i="9" s="1"/>
  <c r="B460" i="6"/>
  <c r="AN460" i="9" s="1"/>
  <c r="B459" i="6"/>
  <c r="AN459" i="9" s="1"/>
  <c r="B458" i="6"/>
  <c r="AN458" i="9" s="1"/>
  <c r="B457" i="6"/>
  <c r="AN457" i="9" s="1"/>
  <c r="B456" i="6"/>
  <c r="AN456" i="9" s="1"/>
  <c r="B455" i="6"/>
  <c r="AN455" i="9" s="1"/>
  <c r="B454" i="6"/>
  <c r="AN454" i="9" s="1"/>
  <c r="B453" i="6"/>
  <c r="AN453" i="9" s="1"/>
  <c r="B452" i="6"/>
  <c r="AN452" i="9" s="1"/>
  <c r="B451" i="6"/>
  <c r="AN451" i="9" s="1"/>
  <c r="B450" i="6"/>
  <c r="AN450" i="9" s="1"/>
  <c r="B449" i="6"/>
  <c r="AN449" i="9" s="1"/>
  <c r="B448" i="6"/>
  <c r="AN448" i="9" s="1"/>
  <c r="B447" i="6"/>
  <c r="AN447" i="9" s="1"/>
  <c r="B446" i="6"/>
  <c r="AN446" i="9" s="1"/>
  <c r="B445" i="6"/>
  <c r="AN445" i="9" s="1"/>
  <c r="B444" i="6"/>
  <c r="AN444" i="9" s="1"/>
  <c r="B443" i="6"/>
  <c r="AN443" i="9" s="1"/>
  <c r="B442" i="6"/>
  <c r="AN442" i="9" s="1"/>
  <c r="B441" i="6"/>
  <c r="AN441" i="9" s="1"/>
  <c r="B440" i="6"/>
  <c r="AN440" i="9" s="1"/>
  <c r="B439" i="6"/>
  <c r="AN439" i="9" s="1"/>
  <c r="B438" i="6"/>
  <c r="AN438" i="9" s="1"/>
  <c r="B437" i="6"/>
  <c r="AN437" i="9" s="1"/>
  <c r="B436" i="6"/>
  <c r="AN436" i="9" s="1"/>
  <c r="B435" i="6"/>
  <c r="AN435" i="9" s="1"/>
  <c r="B434" i="6"/>
  <c r="AN434" i="9" s="1"/>
  <c r="B433" i="6"/>
  <c r="AN433" i="9" s="1"/>
  <c r="B432" i="6"/>
  <c r="AN432" i="9" s="1"/>
  <c r="B431" i="6"/>
  <c r="AN431" i="9" s="1"/>
  <c r="B430" i="6"/>
  <c r="AN430" i="9" s="1"/>
  <c r="B429" i="6"/>
  <c r="AN429" i="9" s="1"/>
  <c r="B428" i="6"/>
  <c r="AN428" i="9" s="1"/>
  <c r="B427" i="6"/>
  <c r="AN427" i="9" s="1"/>
  <c r="B426" i="6"/>
  <c r="AN426" i="9" s="1"/>
  <c r="B425" i="6"/>
  <c r="AN425" i="9" s="1"/>
  <c r="B424" i="6"/>
  <c r="AN424" i="9" s="1"/>
  <c r="B423" i="6"/>
  <c r="AN423" i="9" s="1"/>
  <c r="B422" i="6"/>
  <c r="AN422" i="9" s="1"/>
  <c r="B421" i="6"/>
  <c r="AN421" i="9" s="1"/>
  <c r="B420" i="6"/>
  <c r="AN420" i="9" s="1"/>
  <c r="B419" i="6"/>
  <c r="AN419" i="9" s="1"/>
  <c r="B418" i="6"/>
  <c r="AN418" i="9" s="1"/>
  <c r="B417" i="6"/>
  <c r="AN417" i="9" s="1"/>
  <c r="B416" i="6"/>
  <c r="AN416" i="9" s="1"/>
  <c r="B415" i="6"/>
  <c r="AN415" i="9" s="1"/>
  <c r="B414" i="6"/>
  <c r="AN414" i="9" s="1"/>
  <c r="B413" i="6"/>
  <c r="AN413" i="9" s="1"/>
  <c r="B412" i="6"/>
  <c r="AN412" i="9" s="1"/>
  <c r="B411" i="6"/>
  <c r="AN411" i="9" s="1"/>
  <c r="B410" i="6"/>
  <c r="AN410" i="9" s="1"/>
  <c r="B409" i="6"/>
  <c r="AN409" i="9" s="1"/>
  <c r="B408" i="6"/>
  <c r="AN408" i="9" s="1"/>
  <c r="B407" i="6"/>
  <c r="AN407" i="9" s="1"/>
  <c r="B406" i="6"/>
  <c r="AN406" i="9" s="1"/>
  <c r="B405" i="6"/>
  <c r="AN405" i="9" s="1"/>
  <c r="B404" i="6"/>
  <c r="AN404" i="9" s="1"/>
  <c r="B403" i="6"/>
  <c r="AN403" i="9" s="1"/>
  <c r="B402" i="6"/>
  <c r="AN402" i="9" s="1"/>
  <c r="B401" i="6"/>
  <c r="AN401" i="9" s="1"/>
  <c r="B400" i="6"/>
  <c r="AN400" i="9" s="1"/>
  <c r="B399" i="6"/>
  <c r="AN399" i="9" s="1"/>
  <c r="B398" i="6"/>
  <c r="AN398" i="9" s="1"/>
  <c r="B397" i="6"/>
  <c r="AN397" i="9" s="1"/>
  <c r="B396" i="6"/>
  <c r="AN396" i="9" s="1"/>
  <c r="B395" i="6"/>
  <c r="AN395" i="9" s="1"/>
  <c r="B394" i="6"/>
  <c r="AN394" i="9" s="1"/>
  <c r="B393" i="6"/>
  <c r="AN393" i="9" s="1"/>
  <c r="B392" i="6"/>
  <c r="AN392" i="9" s="1"/>
  <c r="B391" i="6"/>
  <c r="AN391" i="9" s="1"/>
  <c r="B390" i="6"/>
  <c r="AN390" i="9" s="1"/>
  <c r="B389" i="6"/>
  <c r="AN389" i="9" s="1"/>
  <c r="B388" i="6"/>
  <c r="AN388" i="9" s="1"/>
  <c r="B387" i="6"/>
  <c r="AN387" i="9" s="1"/>
  <c r="B386" i="6"/>
  <c r="AN386" i="9" s="1"/>
  <c r="B385" i="6"/>
  <c r="AN385" i="9" s="1"/>
  <c r="B384" i="6"/>
  <c r="AN384" i="9" s="1"/>
  <c r="B383" i="6"/>
  <c r="AN383" i="9" s="1"/>
  <c r="B382" i="6"/>
  <c r="AN382" i="9" s="1"/>
  <c r="B381" i="6"/>
  <c r="AN381" i="9" s="1"/>
  <c r="B380" i="6"/>
  <c r="AN380" i="9" s="1"/>
  <c r="B379" i="6"/>
  <c r="AN379" i="9" s="1"/>
  <c r="B378" i="6"/>
  <c r="AN378" i="9" s="1"/>
  <c r="B377" i="6"/>
  <c r="AN377" i="9" s="1"/>
  <c r="B376" i="6"/>
  <c r="AN376" i="9" s="1"/>
  <c r="B375" i="6"/>
  <c r="AN375" i="9" s="1"/>
  <c r="B374" i="6"/>
  <c r="AN374" i="9" s="1"/>
  <c r="B373" i="6"/>
  <c r="AN373" i="9" s="1"/>
  <c r="B372" i="6"/>
  <c r="AN372" i="9" s="1"/>
  <c r="B371" i="6"/>
  <c r="AN371" i="9" s="1"/>
  <c r="B370" i="6"/>
  <c r="AN370" i="9" s="1"/>
  <c r="B369" i="6"/>
  <c r="AN369" i="9" s="1"/>
  <c r="B368" i="6"/>
  <c r="AN368" i="9" s="1"/>
  <c r="B367" i="6"/>
  <c r="AN367" i="9" s="1"/>
  <c r="B366" i="6"/>
  <c r="AN366" i="9" s="1"/>
  <c r="B365" i="6"/>
  <c r="AN365" i="9" s="1"/>
  <c r="B364" i="6"/>
  <c r="AN364" i="9" s="1"/>
  <c r="B363" i="6"/>
  <c r="AN363" i="9" s="1"/>
  <c r="B362" i="6"/>
  <c r="AN362" i="9" s="1"/>
  <c r="B361" i="6"/>
  <c r="AN361" i="9" s="1"/>
  <c r="B360" i="6"/>
  <c r="AN360" i="9" s="1"/>
  <c r="B359" i="6"/>
  <c r="AN359" i="9" s="1"/>
  <c r="B358" i="6"/>
  <c r="AN358" i="9" s="1"/>
  <c r="B357" i="6"/>
  <c r="AN357" i="9" s="1"/>
  <c r="B356" i="6"/>
  <c r="AN356" i="9" s="1"/>
  <c r="B355" i="6"/>
  <c r="AN355" i="9" s="1"/>
  <c r="B354" i="6"/>
  <c r="AN354" i="9" s="1"/>
  <c r="B353" i="6"/>
  <c r="AN353" i="9" s="1"/>
  <c r="B352" i="6"/>
  <c r="AN352" i="9" s="1"/>
  <c r="B351" i="6"/>
  <c r="AN351" i="9" s="1"/>
  <c r="B350" i="6"/>
  <c r="AN350" i="9" s="1"/>
  <c r="B349" i="6"/>
  <c r="AN349" i="9" s="1"/>
  <c r="B348" i="6"/>
  <c r="AN348" i="9" s="1"/>
  <c r="B347" i="6"/>
  <c r="AN347" i="9" s="1"/>
  <c r="B346" i="6"/>
  <c r="AN346" i="9" s="1"/>
  <c r="B345" i="6"/>
  <c r="AN345" i="9" s="1"/>
  <c r="B344" i="6"/>
  <c r="AN344" i="9" s="1"/>
  <c r="B343" i="6"/>
  <c r="AN343" i="9" s="1"/>
  <c r="B342" i="6"/>
  <c r="AN342" i="9" s="1"/>
  <c r="B341" i="6"/>
  <c r="AN341" i="9" s="1"/>
  <c r="B340" i="6"/>
  <c r="AN340" i="9" s="1"/>
  <c r="B339" i="6"/>
  <c r="AN339" i="9" s="1"/>
  <c r="B338" i="6"/>
  <c r="AN338" i="9" s="1"/>
  <c r="B337" i="6"/>
  <c r="AN337" i="9" s="1"/>
  <c r="B336" i="6"/>
  <c r="AN336" i="9" s="1"/>
  <c r="B335" i="6"/>
  <c r="AN335" i="9" s="1"/>
  <c r="B334" i="6"/>
  <c r="AN334" i="9" s="1"/>
  <c r="B333" i="6"/>
  <c r="AN333" i="9" s="1"/>
  <c r="B332" i="6"/>
  <c r="AN332" i="9" s="1"/>
  <c r="B331" i="6"/>
  <c r="AN331" i="9" s="1"/>
  <c r="B330" i="6"/>
  <c r="AN330" i="9" s="1"/>
  <c r="B329" i="6"/>
  <c r="AN329" i="9" s="1"/>
  <c r="B328" i="6"/>
  <c r="AN328" i="9" s="1"/>
  <c r="B327" i="6"/>
  <c r="AN327" i="9" s="1"/>
  <c r="B326" i="6"/>
  <c r="AN326" i="9" s="1"/>
  <c r="B325" i="6"/>
  <c r="AN325" i="9" s="1"/>
  <c r="B324" i="6"/>
  <c r="AN324" i="9" s="1"/>
  <c r="B323" i="6"/>
  <c r="AN323" i="9" s="1"/>
  <c r="B322" i="6"/>
  <c r="AN322" i="9" s="1"/>
  <c r="B321" i="6"/>
  <c r="AN321" i="9" s="1"/>
  <c r="B320" i="6"/>
  <c r="AN320" i="9" s="1"/>
  <c r="B319" i="6"/>
  <c r="AN319" i="9" s="1"/>
  <c r="B318" i="6"/>
  <c r="AN318" i="9" s="1"/>
  <c r="B317" i="6"/>
  <c r="AN317" i="9" s="1"/>
  <c r="B316" i="6"/>
  <c r="AN316" i="9" s="1"/>
  <c r="B315" i="6"/>
  <c r="AN315" i="9" s="1"/>
  <c r="B314" i="6"/>
  <c r="AN314" i="9" s="1"/>
  <c r="B313" i="6"/>
  <c r="AN313" i="9" s="1"/>
  <c r="B312" i="6"/>
  <c r="AN312" i="9" s="1"/>
  <c r="B311" i="6"/>
  <c r="AN311" i="9" s="1"/>
  <c r="B310" i="6"/>
  <c r="AN310" i="9" s="1"/>
  <c r="B309" i="6"/>
  <c r="AN309" i="9" s="1"/>
  <c r="B308" i="6"/>
  <c r="AN308" i="9" s="1"/>
  <c r="B307" i="6"/>
  <c r="AN307" i="9" s="1"/>
  <c r="B306" i="6"/>
  <c r="AN306" i="9" s="1"/>
  <c r="B305" i="6"/>
  <c r="AN305" i="9" s="1"/>
  <c r="B304" i="6"/>
  <c r="AN304" i="9" s="1"/>
  <c r="B303" i="6"/>
  <c r="AN303" i="9" s="1"/>
  <c r="B302" i="6"/>
  <c r="AN302" i="9" s="1"/>
  <c r="B301" i="6"/>
  <c r="AN301" i="9" s="1"/>
  <c r="B300" i="6"/>
  <c r="AN300" i="9" s="1"/>
  <c r="B299" i="6"/>
  <c r="AN299" i="9" s="1"/>
  <c r="B298" i="6"/>
  <c r="AN298" i="9" s="1"/>
  <c r="B297" i="6"/>
  <c r="AN297" i="9" s="1"/>
  <c r="B296" i="6"/>
  <c r="AN296" i="9" s="1"/>
  <c r="B295" i="6"/>
  <c r="AN295" i="9" s="1"/>
  <c r="B294" i="6"/>
  <c r="AN294" i="9" s="1"/>
  <c r="B293" i="6"/>
  <c r="AN293" i="9" s="1"/>
  <c r="B292" i="6"/>
  <c r="AN292" i="9" s="1"/>
  <c r="B291" i="6"/>
  <c r="AN291" i="9" s="1"/>
  <c r="B290" i="6"/>
  <c r="AN290" i="9" s="1"/>
  <c r="B289" i="6"/>
  <c r="AN289" i="9" s="1"/>
  <c r="B288" i="6"/>
  <c r="AN288" i="9" s="1"/>
  <c r="B287" i="6"/>
  <c r="AN287" i="9" s="1"/>
  <c r="B286" i="6"/>
  <c r="AN286" i="9" s="1"/>
  <c r="B285" i="6"/>
  <c r="AN285" i="9" s="1"/>
  <c r="B284" i="6"/>
  <c r="AN284" i="9" s="1"/>
  <c r="B283" i="6"/>
  <c r="AN283" i="9" s="1"/>
  <c r="B282" i="6"/>
  <c r="AN282" i="9" s="1"/>
  <c r="B281" i="6"/>
  <c r="AN281" i="9" s="1"/>
  <c r="B280" i="6"/>
  <c r="AN280" i="9" s="1"/>
  <c r="B279" i="6"/>
  <c r="AN279" i="9" s="1"/>
  <c r="B278" i="6"/>
  <c r="AN278" i="9" s="1"/>
  <c r="B277" i="6"/>
  <c r="AN277" i="9" s="1"/>
  <c r="B276" i="6"/>
  <c r="AN276" i="9" s="1"/>
  <c r="B275" i="6"/>
  <c r="AN275" i="9" s="1"/>
  <c r="B274" i="6"/>
  <c r="AN274" i="9" s="1"/>
  <c r="B273" i="6"/>
  <c r="AN273" i="9" s="1"/>
  <c r="B272" i="6"/>
  <c r="AN272" i="9" s="1"/>
  <c r="B271" i="6"/>
  <c r="AN271" i="9" s="1"/>
  <c r="B270" i="6"/>
  <c r="AN270" i="9" s="1"/>
  <c r="B269" i="6"/>
  <c r="AN269" i="9" s="1"/>
  <c r="B268" i="6"/>
  <c r="AN268" i="9" s="1"/>
  <c r="B267" i="6"/>
  <c r="AN267" i="9" s="1"/>
  <c r="B266" i="6"/>
  <c r="AN266" i="9" s="1"/>
  <c r="B265" i="6"/>
  <c r="AN265" i="9" s="1"/>
  <c r="B264" i="6"/>
  <c r="AN264" i="9" s="1"/>
  <c r="B263" i="6"/>
  <c r="AN263" i="9" s="1"/>
  <c r="B262" i="6"/>
  <c r="AN262" i="9" s="1"/>
  <c r="B261" i="6"/>
  <c r="AN261" i="9" s="1"/>
  <c r="B260" i="6"/>
  <c r="AN260" i="9" s="1"/>
  <c r="B259" i="6"/>
  <c r="AN259" i="9" s="1"/>
  <c r="B258" i="6"/>
  <c r="AN258" i="9" s="1"/>
  <c r="B257" i="6"/>
  <c r="AN257" i="9" s="1"/>
  <c r="B256" i="6"/>
  <c r="AN256" i="9" s="1"/>
  <c r="B255" i="6"/>
  <c r="AN255" i="9" s="1"/>
  <c r="B254" i="6"/>
  <c r="AN254" i="9" s="1"/>
  <c r="B253" i="6"/>
  <c r="AN253" i="9" s="1"/>
  <c r="B252" i="6"/>
  <c r="AN252" i="9" s="1"/>
  <c r="B251" i="6"/>
  <c r="AN251" i="9" s="1"/>
  <c r="B250" i="6"/>
  <c r="AN250" i="9" s="1"/>
  <c r="B249" i="6"/>
  <c r="AN249" i="9" s="1"/>
  <c r="B248" i="6"/>
  <c r="AN248" i="9" s="1"/>
  <c r="B247" i="6"/>
  <c r="AN247" i="9" s="1"/>
  <c r="B246" i="6"/>
  <c r="AN246" i="9" s="1"/>
  <c r="B245" i="6"/>
  <c r="AN245" i="9" s="1"/>
  <c r="B244" i="6"/>
  <c r="AN244" i="9" s="1"/>
  <c r="B243" i="6"/>
  <c r="AN243" i="9" s="1"/>
  <c r="B242" i="6"/>
  <c r="AN242" i="9" s="1"/>
  <c r="B241" i="6"/>
  <c r="AN241" i="9" s="1"/>
  <c r="B240" i="6"/>
  <c r="AN240" i="9" s="1"/>
  <c r="B239" i="6"/>
  <c r="AN239" i="9" s="1"/>
  <c r="B238" i="6"/>
  <c r="AN238" i="9" s="1"/>
  <c r="B237" i="6"/>
  <c r="AN237" i="9" s="1"/>
  <c r="B236" i="6"/>
  <c r="AN236" i="9" s="1"/>
  <c r="B235" i="6"/>
  <c r="AN235" i="9" s="1"/>
  <c r="B234" i="6"/>
  <c r="AN234" i="9" s="1"/>
  <c r="B233" i="6"/>
  <c r="AN233" i="9" s="1"/>
  <c r="B232" i="6"/>
  <c r="AN232" i="9" s="1"/>
  <c r="B231" i="6"/>
  <c r="AN231" i="9" s="1"/>
  <c r="B230" i="6"/>
  <c r="AN230" i="9" s="1"/>
  <c r="B229" i="6"/>
  <c r="AN229" i="9" s="1"/>
  <c r="B228" i="6"/>
  <c r="AN228" i="9" s="1"/>
  <c r="B227" i="6"/>
  <c r="AN227" i="9" s="1"/>
  <c r="B226" i="6"/>
  <c r="AN226" i="9" s="1"/>
  <c r="B225" i="6"/>
  <c r="AN225" i="9" s="1"/>
  <c r="B224" i="6"/>
  <c r="AN224" i="9" s="1"/>
  <c r="B223" i="6"/>
  <c r="AN223" i="9" s="1"/>
  <c r="B222" i="6"/>
  <c r="AN222" i="9" s="1"/>
  <c r="B221" i="6"/>
  <c r="AN221" i="9" s="1"/>
  <c r="B220" i="6"/>
  <c r="AN220" i="9" s="1"/>
  <c r="B219" i="6"/>
  <c r="AN219" i="9" s="1"/>
  <c r="B218" i="6"/>
  <c r="AN218" i="9" s="1"/>
  <c r="B217" i="6"/>
  <c r="AN217" i="9" s="1"/>
  <c r="B216" i="6"/>
  <c r="AN216" i="9" s="1"/>
  <c r="B215" i="6"/>
  <c r="AN215" i="9" s="1"/>
  <c r="B214" i="6"/>
  <c r="AN214" i="9" s="1"/>
  <c r="B213" i="6"/>
  <c r="AN213" i="9" s="1"/>
  <c r="B212" i="6"/>
  <c r="AN212" i="9" s="1"/>
  <c r="B211" i="6"/>
  <c r="AN211" i="9" s="1"/>
  <c r="B210" i="6"/>
  <c r="AN210" i="9" s="1"/>
  <c r="B209" i="6"/>
  <c r="AN209" i="9" s="1"/>
  <c r="B208" i="6"/>
  <c r="AN208" i="9" s="1"/>
  <c r="B207" i="6"/>
  <c r="AN207" i="9" s="1"/>
  <c r="B206" i="6"/>
  <c r="AN206" i="9" s="1"/>
  <c r="B205" i="6"/>
  <c r="AN205" i="9" s="1"/>
  <c r="B204" i="6"/>
  <c r="AN204" i="9" s="1"/>
  <c r="B203" i="6"/>
  <c r="AN203" i="9" s="1"/>
  <c r="B202" i="6"/>
  <c r="AN202" i="9" s="1"/>
  <c r="B201" i="6"/>
  <c r="AN201" i="9" s="1"/>
  <c r="B200" i="6"/>
  <c r="AN200" i="9" s="1"/>
  <c r="B199" i="6"/>
  <c r="AN199" i="9" s="1"/>
  <c r="B198" i="6"/>
  <c r="AN198" i="9" s="1"/>
  <c r="B197" i="6"/>
  <c r="AN197" i="9" s="1"/>
  <c r="B196" i="6"/>
  <c r="AN196" i="9" s="1"/>
  <c r="B195" i="6"/>
  <c r="AN195" i="9" s="1"/>
  <c r="B194" i="6"/>
  <c r="AN194" i="9" s="1"/>
  <c r="B193" i="6"/>
  <c r="AN193" i="9" s="1"/>
  <c r="B192" i="6"/>
  <c r="AN192" i="9" s="1"/>
  <c r="B191" i="6"/>
  <c r="AN191" i="9" s="1"/>
  <c r="B190" i="6"/>
  <c r="AN190" i="9" s="1"/>
  <c r="B189" i="6"/>
  <c r="AN189" i="9" s="1"/>
  <c r="B188" i="6"/>
  <c r="AN188" i="9" s="1"/>
  <c r="B187" i="6"/>
  <c r="AN187" i="9" s="1"/>
  <c r="B186" i="6"/>
  <c r="AN186" i="9" s="1"/>
  <c r="B185" i="6"/>
  <c r="AN185" i="9" s="1"/>
  <c r="B184" i="6"/>
  <c r="AN184" i="9" s="1"/>
  <c r="B183" i="6"/>
  <c r="AN183" i="9" s="1"/>
  <c r="B182" i="6"/>
  <c r="AN182" i="9" s="1"/>
  <c r="B181" i="6"/>
  <c r="AN181" i="9" s="1"/>
  <c r="B180" i="6"/>
  <c r="AN180" i="9" s="1"/>
  <c r="B179" i="6"/>
  <c r="AN179" i="9" s="1"/>
  <c r="B178" i="6"/>
  <c r="AN178" i="9" s="1"/>
  <c r="B177" i="6"/>
  <c r="AN177" i="9" s="1"/>
  <c r="B176" i="6"/>
  <c r="AN176" i="9" s="1"/>
  <c r="B175" i="6"/>
  <c r="AN175" i="9" s="1"/>
  <c r="B174" i="6"/>
  <c r="AN174" i="9" s="1"/>
  <c r="B173" i="6"/>
  <c r="AN173" i="9" s="1"/>
  <c r="B172" i="6"/>
  <c r="AN172" i="9" s="1"/>
  <c r="B171" i="6"/>
  <c r="AN171" i="9" s="1"/>
  <c r="B170" i="6"/>
  <c r="AN170" i="9" s="1"/>
  <c r="B169" i="6"/>
  <c r="AN169" i="9" s="1"/>
  <c r="B168" i="6"/>
  <c r="AN168" i="9" s="1"/>
  <c r="B167" i="6"/>
  <c r="AN167" i="9" s="1"/>
  <c r="B166" i="6"/>
  <c r="AN166" i="9" s="1"/>
  <c r="B165" i="6"/>
  <c r="AN165" i="9" s="1"/>
  <c r="B164" i="6"/>
  <c r="AN164" i="9" s="1"/>
  <c r="B163" i="6"/>
  <c r="AN163" i="9" s="1"/>
  <c r="B162" i="6"/>
  <c r="AN162" i="9" s="1"/>
  <c r="B161" i="6"/>
  <c r="AN161" i="9" s="1"/>
  <c r="B160" i="6"/>
  <c r="AN160" i="9" s="1"/>
  <c r="B159" i="6"/>
  <c r="AN159" i="9" s="1"/>
  <c r="B158" i="6"/>
  <c r="AN158" i="9" s="1"/>
  <c r="B157" i="6"/>
  <c r="AN157" i="9" s="1"/>
  <c r="B156" i="6"/>
  <c r="AN156" i="9" s="1"/>
  <c r="B155" i="6"/>
  <c r="AN155" i="9" s="1"/>
  <c r="B154" i="6"/>
  <c r="AN154" i="9" s="1"/>
  <c r="B153" i="6"/>
  <c r="AN153" i="9" s="1"/>
  <c r="B152" i="6"/>
  <c r="AN152" i="9" s="1"/>
  <c r="B151" i="6"/>
  <c r="AN151" i="9" s="1"/>
  <c r="B150" i="6"/>
  <c r="AN150" i="9" s="1"/>
  <c r="B149" i="6"/>
  <c r="AN149" i="9" s="1"/>
  <c r="B148" i="6"/>
  <c r="AN148" i="9" s="1"/>
  <c r="B147" i="6"/>
  <c r="AN147" i="9" s="1"/>
  <c r="B146" i="6"/>
  <c r="AN146" i="9" s="1"/>
  <c r="B145" i="6"/>
  <c r="AN145" i="9" s="1"/>
  <c r="B144" i="6"/>
  <c r="AN144" i="9" s="1"/>
  <c r="B143" i="6"/>
  <c r="AN143" i="9" s="1"/>
  <c r="B142" i="6"/>
  <c r="AN142" i="9" s="1"/>
  <c r="B141" i="6"/>
  <c r="AN141" i="9" s="1"/>
  <c r="B140" i="6"/>
  <c r="AN140" i="9" s="1"/>
  <c r="B139" i="6"/>
  <c r="AN139" i="9" s="1"/>
  <c r="B138" i="6"/>
  <c r="AN138" i="9" s="1"/>
  <c r="B137" i="6"/>
  <c r="AN137" i="9" s="1"/>
  <c r="B136" i="6"/>
  <c r="AN136" i="9" s="1"/>
  <c r="B135" i="6"/>
  <c r="AN135" i="9" s="1"/>
  <c r="B134" i="6"/>
  <c r="AN134" i="9" s="1"/>
  <c r="B133" i="6"/>
  <c r="AN133" i="9" s="1"/>
  <c r="B132" i="6"/>
  <c r="AN132" i="9" s="1"/>
  <c r="B131" i="6"/>
  <c r="AN131" i="9" s="1"/>
  <c r="B130" i="6"/>
  <c r="AN130" i="9" s="1"/>
  <c r="B129" i="6"/>
  <c r="AN129" i="9" s="1"/>
  <c r="B128" i="6"/>
  <c r="AN128" i="9" s="1"/>
  <c r="B127" i="6"/>
  <c r="AN127" i="9" s="1"/>
  <c r="B126" i="6"/>
  <c r="AN126" i="9" s="1"/>
  <c r="B125" i="6"/>
  <c r="AN125" i="9" s="1"/>
  <c r="B124" i="6"/>
  <c r="AN124" i="9" s="1"/>
  <c r="B123" i="6"/>
  <c r="AN123" i="9" s="1"/>
  <c r="B122" i="6"/>
  <c r="AN122" i="9" s="1"/>
  <c r="B121" i="6"/>
  <c r="AN121" i="9" s="1"/>
  <c r="B120" i="6"/>
  <c r="AN120" i="9" s="1"/>
  <c r="B119" i="6"/>
  <c r="AN119" i="9" s="1"/>
  <c r="B118" i="6"/>
  <c r="AN118" i="9" s="1"/>
  <c r="B117" i="6"/>
  <c r="AN117" i="9" s="1"/>
  <c r="B116" i="6"/>
  <c r="AN116" i="9" s="1"/>
  <c r="B115" i="6"/>
  <c r="AN115" i="9" s="1"/>
  <c r="B114" i="6"/>
  <c r="AN114" i="9" s="1"/>
  <c r="B113" i="6"/>
  <c r="AN113" i="9" s="1"/>
  <c r="B112" i="6"/>
  <c r="AN112" i="9" s="1"/>
  <c r="B111" i="6"/>
  <c r="AN111" i="9" s="1"/>
  <c r="B110" i="6"/>
  <c r="AN110" i="9" s="1"/>
  <c r="B109" i="6"/>
  <c r="AN109" i="9" s="1"/>
  <c r="B108" i="6"/>
  <c r="AN108" i="9" s="1"/>
  <c r="B107" i="6"/>
  <c r="AN107" i="9" s="1"/>
  <c r="B106" i="6"/>
  <c r="AN106" i="9" s="1"/>
  <c r="B105" i="6"/>
  <c r="AN105" i="9" s="1"/>
  <c r="B104" i="6"/>
  <c r="AN104" i="9" s="1"/>
  <c r="B103" i="6"/>
  <c r="AN103" i="9" s="1"/>
  <c r="B102" i="6"/>
  <c r="AN102" i="9" s="1"/>
  <c r="B101" i="6"/>
  <c r="AN101" i="9" s="1"/>
  <c r="B100" i="6"/>
  <c r="AN100" i="9" s="1"/>
  <c r="B99" i="6"/>
  <c r="AN99" i="9" s="1"/>
  <c r="B98" i="6"/>
  <c r="AN98" i="9" s="1"/>
  <c r="B97" i="6"/>
  <c r="AN97" i="9" s="1"/>
  <c r="B96" i="6"/>
  <c r="AN96" i="9" s="1"/>
  <c r="B95" i="6"/>
  <c r="AN95" i="9" s="1"/>
  <c r="B94" i="6"/>
  <c r="AN94" i="9" s="1"/>
  <c r="B93" i="6"/>
  <c r="AN93" i="9" s="1"/>
  <c r="B92" i="6"/>
  <c r="AN92" i="9" s="1"/>
  <c r="B91" i="6"/>
  <c r="AN91" i="9" s="1"/>
  <c r="B90" i="6"/>
  <c r="AN90" i="9" s="1"/>
  <c r="B89" i="6"/>
  <c r="AN89" i="9" s="1"/>
  <c r="B88" i="6"/>
  <c r="AN88" i="9" s="1"/>
  <c r="B87" i="6"/>
  <c r="AN87" i="9" s="1"/>
  <c r="B86" i="6"/>
  <c r="AN86" i="9" s="1"/>
  <c r="B85" i="6"/>
  <c r="AN85" i="9" s="1"/>
  <c r="B84" i="6"/>
  <c r="AN84" i="9" s="1"/>
  <c r="B83" i="6"/>
  <c r="AN83" i="9" s="1"/>
  <c r="B82" i="6"/>
  <c r="AN82" i="9" s="1"/>
  <c r="B81" i="6"/>
  <c r="AN81" i="9" s="1"/>
  <c r="B80" i="6"/>
  <c r="AN80" i="9" s="1"/>
  <c r="B79" i="6"/>
  <c r="AN79" i="9" s="1"/>
  <c r="B78" i="6"/>
  <c r="AN78" i="9" s="1"/>
  <c r="B77" i="6"/>
  <c r="AN77" i="9" s="1"/>
  <c r="B76" i="6"/>
  <c r="AN76" i="9" s="1"/>
  <c r="B75" i="6"/>
  <c r="AN75" i="9" s="1"/>
  <c r="B74" i="6"/>
  <c r="AN74" i="9" s="1"/>
  <c r="B73" i="6"/>
  <c r="AN73" i="9" s="1"/>
  <c r="B72" i="6"/>
  <c r="AN72" i="9" s="1"/>
  <c r="B71" i="6"/>
  <c r="AN71" i="9" s="1"/>
  <c r="B70" i="6"/>
  <c r="AN70" i="9" s="1"/>
  <c r="B69" i="6"/>
  <c r="AN69" i="9" s="1"/>
  <c r="B68" i="6"/>
  <c r="AN68" i="9" s="1"/>
  <c r="B67" i="6"/>
  <c r="AN67" i="9" s="1"/>
  <c r="B66" i="6"/>
  <c r="AN66" i="9" s="1"/>
  <c r="B65" i="6"/>
  <c r="AN65" i="9" s="1"/>
  <c r="B64" i="6"/>
  <c r="AN64" i="9" s="1"/>
  <c r="B63" i="6"/>
  <c r="AN63" i="9" s="1"/>
  <c r="B62" i="6"/>
  <c r="AN62" i="9" s="1"/>
  <c r="B61" i="6"/>
  <c r="AN61" i="9" s="1"/>
  <c r="B60" i="6"/>
  <c r="AN60" i="9" s="1"/>
  <c r="B59" i="6"/>
  <c r="AN59" i="9" s="1"/>
  <c r="B58" i="6"/>
  <c r="AN58" i="9" s="1"/>
  <c r="B57" i="6"/>
  <c r="AN57" i="9" s="1"/>
  <c r="B56" i="6"/>
  <c r="AN56" i="9" s="1"/>
  <c r="B55" i="6"/>
  <c r="AN55" i="9" s="1"/>
  <c r="B54" i="6"/>
  <c r="AN54" i="9" s="1"/>
  <c r="B53" i="6"/>
  <c r="AN53" i="9" s="1"/>
  <c r="B52" i="6"/>
  <c r="AN52" i="9" s="1"/>
  <c r="B51" i="6"/>
  <c r="AN51" i="9" s="1"/>
  <c r="B50" i="6"/>
  <c r="AN50" i="9" s="1"/>
  <c r="B49" i="6"/>
  <c r="AN49" i="9" s="1"/>
  <c r="B48" i="6"/>
  <c r="AN48" i="9" s="1"/>
  <c r="B47" i="6"/>
  <c r="AN47" i="9" s="1"/>
  <c r="B46" i="6"/>
  <c r="AN46" i="9" s="1"/>
  <c r="B45" i="6"/>
  <c r="AN45" i="9" s="1"/>
  <c r="B44" i="6"/>
  <c r="AN44" i="9" s="1"/>
  <c r="B43" i="6"/>
  <c r="AN43" i="9" s="1"/>
  <c r="B42" i="6"/>
  <c r="AN42" i="9" s="1"/>
  <c r="B41" i="6"/>
  <c r="AN41" i="9" s="1"/>
  <c r="B40" i="6"/>
  <c r="AN40" i="9" s="1"/>
  <c r="B39" i="6"/>
  <c r="AN39" i="9" s="1"/>
  <c r="B38" i="6"/>
  <c r="AN38" i="9" s="1"/>
  <c r="B37" i="6"/>
  <c r="AN37" i="9" s="1"/>
  <c r="B36" i="6"/>
  <c r="AN36" i="9" s="1"/>
  <c r="B35" i="6"/>
  <c r="AN35" i="9" s="1"/>
  <c r="B34" i="6"/>
  <c r="AN34" i="9" s="1"/>
  <c r="B33" i="6"/>
  <c r="AN33" i="9" s="1"/>
  <c r="B32" i="6"/>
  <c r="AN32" i="9" s="1"/>
  <c r="B31" i="6"/>
  <c r="AN31" i="9" s="1"/>
  <c r="B30" i="6"/>
  <c r="AN30" i="9" s="1"/>
  <c r="B29" i="6"/>
  <c r="AN29" i="9" s="1"/>
  <c r="B28" i="6"/>
  <c r="AN28" i="9" s="1"/>
  <c r="B27" i="6"/>
  <c r="AN27" i="9" s="1"/>
  <c r="B26" i="6"/>
  <c r="AN26" i="9" s="1"/>
  <c r="B25" i="6"/>
  <c r="AN25" i="9" s="1"/>
  <c r="B24" i="6"/>
  <c r="AN24" i="9" s="1"/>
  <c r="B23" i="6"/>
  <c r="AN23" i="9" s="1"/>
  <c r="B22" i="6"/>
  <c r="AN22" i="9" s="1"/>
  <c r="B21" i="6"/>
  <c r="AN21" i="9" s="1"/>
  <c r="B20" i="6"/>
  <c r="AN20" i="9" s="1"/>
  <c r="B19" i="6"/>
  <c r="AN19" i="9" s="1"/>
  <c r="B18" i="6"/>
  <c r="AN18" i="9" s="1"/>
  <c r="B17" i="6"/>
  <c r="AN17" i="9" s="1"/>
  <c r="B16" i="6"/>
  <c r="AN16" i="9" s="1"/>
  <c r="B15" i="6"/>
  <c r="AN15" i="9" s="1"/>
  <c r="B14" i="6"/>
  <c r="AN14" i="9" s="1"/>
  <c r="B13" i="6"/>
  <c r="AN13" i="9" s="1"/>
  <c r="B12" i="6"/>
  <c r="AN12" i="9" s="1"/>
  <c r="B11" i="6"/>
  <c r="AN11" i="9" s="1"/>
  <c r="B10" i="6"/>
  <c r="AN10" i="9" s="1"/>
  <c r="B9" i="6"/>
  <c r="AN9" i="9" s="1"/>
  <c r="B8" i="6"/>
  <c r="AN8" i="9" s="1"/>
  <c r="B7" i="6"/>
  <c r="AN7" i="9" s="1"/>
  <c r="B6" i="6"/>
  <c r="AN6" i="9" s="1"/>
  <c r="B5" i="6"/>
  <c r="AN5" i="9" s="1"/>
  <c r="B4" i="6"/>
  <c r="AN4" i="9" s="1"/>
  <c r="B3" i="6"/>
  <c r="AN3" i="9" s="1"/>
  <c r="B2" i="6"/>
  <c r="P17487" i="5"/>
  <c r="P17486" i="5"/>
  <c r="P17485" i="5"/>
  <c r="P17484" i="5"/>
  <c r="P17483" i="5"/>
  <c r="P17482" i="5"/>
  <c r="P17481" i="5"/>
  <c r="P17480" i="5"/>
  <c r="P17479" i="5"/>
  <c r="P17478" i="5"/>
  <c r="P17464" i="5"/>
  <c r="P17463" i="5"/>
  <c r="P17462" i="5"/>
  <c r="P17461" i="5"/>
  <c r="P17460" i="5"/>
  <c r="P17459" i="5"/>
  <c r="P17458" i="5"/>
  <c r="P17457" i="5"/>
  <c r="P17430" i="5"/>
  <c r="P17429" i="5"/>
  <c r="P17428" i="5"/>
  <c r="P17427" i="5"/>
  <c r="P17426" i="5"/>
  <c r="P17425" i="5"/>
  <c r="P17424" i="5"/>
  <c r="P17423" i="5"/>
  <c r="P17422" i="5"/>
  <c r="P17421" i="5"/>
  <c r="P17420" i="5"/>
  <c r="P17419" i="5"/>
  <c r="P17418" i="5"/>
  <c r="P17417" i="5"/>
  <c r="P17416" i="5"/>
  <c r="P17415" i="5"/>
  <c r="P17414" i="5"/>
  <c r="P17413" i="5"/>
  <c r="P17412" i="5"/>
  <c r="P17411" i="5"/>
  <c r="P17410" i="5"/>
  <c r="P17409" i="5"/>
  <c r="P17408" i="5"/>
  <c r="P17407" i="5"/>
  <c r="P17406" i="5"/>
  <c r="P17405" i="5"/>
  <c r="P17404" i="5"/>
  <c r="P17403" i="5"/>
  <c r="P17402" i="5"/>
  <c r="P17401" i="5"/>
  <c r="P17400" i="5"/>
  <c r="P17399" i="5"/>
  <c r="P17398" i="5"/>
  <c r="P17397" i="5"/>
  <c r="P17396" i="5"/>
  <c r="P17395" i="5"/>
  <c r="P17394" i="5"/>
  <c r="P17393" i="5"/>
  <c r="P17392" i="5"/>
  <c r="P17391" i="5"/>
  <c r="P17390" i="5"/>
  <c r="P17389" i="5"/>
  <c r="P17388" i="5"/>
  <c r="P17387" i="5"/>
  <c r="P17386" i="5"/>
  <c r="P17385" i="5"/>
  <c r="P17384" i="5"/>
  <c r="P17383" i="5"/>
  <c r="P17382" i="5"/>
  <c r="P17381" i="5"/>
  <c r="P17380" i="5"/>
  <c r="P17379" i="5"/>
  <c r="P17378" i="5"/>
  <c r="P17377" i="5"/>
  <c r="P17376" i="5"/>
  <c r="P17375" i="5"/>
  <c r="P17374" i="5"/>
  <c r="P17373" i="5"/>
  <c r="P17372" i="5"/>
  <c r="P17371" i="5"/>
  <c r="P17370" i="5"/>
  <c r="P17369" i="5"/>
  <c r="P17368" i="5"/>
  <c r="P17367" i="5"/>
  <c r="P17366" i="5"/>
  <c r="P17365" i="5"/>
  <c r="P17364" i="5"/>
  <c r="P17363" i="5"/>
  <c r="P17362" i="5"/>
  <c r="P17361" i="5"/>
  <c r="P17360" i="5"/>
  <c r="P17359" i="5"/>
  <c r="P17358" i="5"/>
  <c r="P17357" i="5"/>
  <c r="P17356" i="5"/>
  <c r="P17355" i="5"/>
  <c r="P17354" i="5"/>
  <c r="P17353" i="5"/>
  <c r="P17352" i="5"/>
  <c r="P17351" i="5"/>
  <c r="P17350" i="5"/>
  <c r="P17349" i="5"/>
  <c r="P17348" i="5"/>
  <c r="P17347" i="5"/>
  <c r="P17346" i="5"/>
  <c r="P17345" i="5"/>
  <c r="P17344" i="5"/>
  <c r="P17343" i="5"/>
  <c r="P17342" i="5"/>
  <c r="P17341" i="5"/>
  <c r="P17340" i="5"/>
  <c r="P17339" i="5"/>
  <c r="P17338" i="5"/>
  <c r="P17337" i="5"/>
  <c r="P17336" i="5"/>
  <c r="P17335" i="5"/>
  <c r="P17334" i="5"/>
  <c r="P17333" i="5"/>
  <c r="P17332" i="5"/>
  <c r="P17331" i="5"/>
  <c r="P17330" i="5"/>
  <c r="P17329" i="5"/>
  <c r="P17328" i="5"/>
  <c r="P17327" i="5"/>
  <c r="P17326" i="5"/>
  <c r="P17325" i="5"/>
  <c r="P17324" i="5"/>
  <c r="P17323" i="5"/>
  <c r="P17322" i="5"/>
  <c r="P17321" i="5"/>
  <c r="P17320" i="5"/>
  <c r="P17319" i="5"/>
  <c r="P17318" i="5"/>
  <c r="P17317" i="5"/>
  <c r="P17316" i="5"/>
  <c r="P17315" i="5"/>
  <c r="P17314" i="5"/>
  <c r="P17313" i="5"/>
  <c r="P17312" i="5"/>
  <c r="P17311" i="5"/>
  <c r="P17310" i="5"/>
  <c r="P17309" i="5"/>
  <c r="P17308" i="5"/>
  <c r="P17307" i="5"/>
  <c r="P17306" i="5"/>
  <c r="P17305" i="5"/>
  <c r="P17304" i="5"/>
  <c r="P17303" i="5"/>
  <c r="P17302" i="5"/>
  <c r="P17301" i="5"/>
  <c r="P17300" i="5"/>
  <c r="P17299" i="5"/>
  <c r="P17298" i="5"/>
  <c r="P17297" i="5"/>
  <c r="P17296" i="5"/>
  <c r="P17295" i="5"/>
  <c r="P17294" i="5"/>
  <c r="P17293" i="5"/>
  <c r="P17292" i="5"/>
  <c r="P17291" i="5"/>
  <c r="P17290" i="5"/>
  <c r="P17289" i="5"/>
  <c r="P17288" i="5"/>
  <c r="P17287" i="5"/>
  <c r="P17286" i="5"/>
  <c r="P17285" i="5"/>
  <c r="P17284" i="5"/>
  <c r="P17283" i="5"/>
  <c r="P17282" i="5"/>
  <c r="P17281" i="5"/>
  <c r="P17280" i="5"/>
  <c r="P17279" i="5"/>
  <c r="P17278" i="5"/>
  <c r="P17277" i="5"/>
  <c r="P17276" i="5"/>
  <c r="P17275" i="5"/>
  <c r="P17274" i="5"/>
  <c r="P17273" i="5"/>
  <c r="P17272" i="5"/>
  <c r="P17271" i="5"/>
  <c r="P17270" i="5"/>
  <c r="P17269" i="5"/>
  <c r="P17268" i="5"/>
  <c r="P17267" i="5"/>
  <c r="P17266" i="5"/>
  <c r="P17265" i="5"/>
  <c r="P17264" i="5"/>
  <c r="P17263" i="5"/>
  <c r="P17262" i="5"/>
  <c r="P17261" i="5"/>
  <c r="P17260" i="5"/>
  <c r="P17259" i="5"/>
  <c r="P17258" i="5"/>
  <c r="P17257" i="5"/>
  <c r="P17256" i="5"/>
  <c r="P17255" i="5"/>
  <c r="P17254" i="5"/>
  <c r="P17253" i="5"/>
  <c r="P17252" i="5"/>
  <c r="P17251" i="5"/>
  <c r="P17250" i="5"/>
  <c r="P17249" i="5"/>
  <c r="P17248" i="5"/>
  <c r="P17247" i="5"/>
  <c r="P17246" i="5"/>
  <c r="P17245" i="5"/>
  <c r="P17244" i="5"/>
  <c r="P17243" i="5"/>
  <c r="P17242" i="5"/>
  <c r="P17241" i="5"/>
  <c r="P17240" i="5"/>
  <c r="P17239" i="5"/>
  <c r="P17238" i="5"/>
  <c r="P17237" i="5"/>
  <c r="P17236" i="5"/>
  <c r="P17235" i="5"/>
  <c r="P17234" i="5"/>
  <c r="P17233" i="5"/>
  <c r="P17232" i="5"/>
  <c r="P17231" i="5"/>
  <c r="P17230" i="5"/>
  <c r="P17229" i="5"/>
  <c r="P17228" i="5"/>
  <c r="P17227" i="5"/>
  <c r="P17226" i="5"/>
  <c r="P17225" i="5"/>
  <c r="P17224" i="5"/>
  <c r="P17223" i="5"/>
  <c r="P17222" i="5"/>
  <c r="P17221" i="5"/>
  <c r="P17220" i="5"/>
  <c r="P17219" i="5"/>
  <c r="P17218" i="5"/>
  <c r="P17217" i="5"/>
  <c r="P17216" i="5"/>
  <c r="P17215" i="5"/>
  <c r="P17214" i="5"/>
  <c r="P17213" i="5"/>
  <c r="P17212" i="5"/>
  <c r="P17211" i="5"/>
  <c r="P17210" i="5"/>
  <c r="P17209" i="5"/>
  <c r="P17208" i="5"/>
  <c r="P17207" i="5"/>
  <c r="P17206" i="5"/>
  <c r="P17205" i="5"/>
  <c r="P17204" i="5"/>
  <c r="P17203" i="5"/>
  <c r="P17202" i="5"/>
  <c r="P17201" i="5"/>
  <c r="P17200" i="5"/>
  <c r="P17199" i="5"/>
  <c r="P17198" i="5"/>
  <c r="P17197" i="5"/>
  <c r="P17196" i="5"/>
  <c r="P17195" i="5"/>
  <c r="P17194" i="5"/>
  <c r="P17193" i="5"/>
  <c r="P17192" i="5"/>
  <c r="P17191" i="5"/>
  <c r="P17190" i="5"/>
  <c r="P17189" i="5"/>
  <c r="P17188" i="5"/>
  <c r="P17187" i="5"/>
  <c r="P17186" i="5"/>
  <c r="P17185" i="5"/>
  <c r="P17184" i="5"/>
  <c r="P17183" i="5"/>
  <c r="P17182" i="5"/>
  <c r="P17181" i="5"/>
  <c r="P17180" i="5"/>
  <c r="P17179" i="5"/>
  <c r="P17178" i="5"/>
  <c r="P17177" i="5"/>
  <c r="P17176" i="5"/>
  <c r="P17175" i="5"/>
  <c r="P17174" i="5"/>
  <c r="P17173" i="5"/>
  <c r="P17172" i="5"/>
  <c r="P17171" i="5"/>
  <c r="P17170" i="5"/>
  <c r="P17169" i="5"/>
  <c r="P17168" i="5"/>
  <c r="P17167" i="5"/>
  <c r="P17166" i="5"/>
  <c r="P17165" i="5"/>
  <c r="P17164" i="5"/>
  <c r="P17163" i="5"/>
  <c r="P17162" i="5"/>
  <c r="P17161" i="5"/>
  <c r="P17160" i="5"/>
  <c r="P17159" i="5"/>
  <c r="P17158" i="5"/>
  <c r="P17157" i="5"/>
  <c r="P17156" i="5"/>
  <c r="P17155" i="5"/>
  <c r="P17154" i="5"/>
  <c r="P17153" i="5"/>
  <c r="P17152" i="5"/>
  <c r="P17151" i="5"/>
  <c r="P17150" i="5"/>
  <c r="P17149" i="5"/>
  <c r="P17148" i="5"/>
  <c r="P17147" i="5"/>
  <c r="P17146" i="5"/>
  <c r="P17145" i="5"/>
  <c r="P17144" i="5"/>
  <c r="P17143" i="5"/>
  <c r="P17142" i="5"/>
  <c r="P17141" i="5"/>
  <c r="P17140" i="5"/>
  <c r="P17139" i="5"/>
  <c r="P17138" i="5"/>
  <c r="P17137" i="5"/>
  <c r="P17136" i="5"/>
  <c r="P17135" i="5"/>
  <c r="P17134" i="5"/>
  <c r="P17133" i="5"/>
  <c r="P17132" i="5"/>
  <c r="P17131" i="5"/>
  <c r="P17130" i="5"/>
  <c r="P17129" i="5"/>
  <c r="P17128" i="5"/>
  <c r="P17127" i="5"/>
  <c r="P17126" i="5"/>
  <c r="P17125" i="5"/>
  <c r="P17124" i="5"/>
  <c r="P17123" i="5"/>
  <c r="P17122" i="5"/>
  <c r="P17121" i="5"/>
  <c r="P17120" i="5"/>
  <c r="P17119" i="5"/>
  <c r="P17118" i="5"/>
  <c r="P17117" i="5"/>
  <c r="P17116" i="5"/>
  <c r="P17115" i="5"/>
  <c r="P17114" i="5"/>
  <c r="P17113" i="5"/>
  <c r="P17112" i="5"/>
  <c r="P17111" i="5"/>
  <c r="P17110" i="5"/>
  <c r="P17109" i="5"/>
  <c r="P17108" i="5"/>
  <c r="P17107" i="5"/>
  <c r="P17106" i="5"/>
  <c r="P17105" i="5"/>
  <c r="P17104" i="5"/>
  <c r="P17103" i="5"/>
  <c r="P17102" i="5"/>
  <c r="P17101" i="5"/>
  <c r="P17100" i="5"/>
  <c r="P17099" i="5"/>
  <c r="P17098" i="5"/>
  <c r="P17097" i="5"/>
  <c r="P17096" i="5"/>
  <c r="P17095" i="5"/>
  <c r="P17094" i="5"/>
  <c r="P17093" i="5"/>
  <c r="P17092" i="5"/>
  <c r="P17091" i="5"/>
  <c r="P17090" i="5"/>
  <c r="P17089" i="5"/>
  <c r="P17088" i="5"/>
  <c r="P17087" i="5"/>
  <c r="P17086" i="5"/>
  <c r="P17085" i="5"/>
  <c r="P17084" i="5"/>
  <c r="P17083" i="5"/>
  <c r="P17082" i="5"/>
  <c r="P17081" i="5"/>
  <c r="P17080" i="5"/>
  <c r="P17079" i="5"/>
  <c r="P17078" i="5"/>
  <c r="P17077" i="5"/>
  <c r="P17076" i="5"/>
  <c r="P17075" i="5"/>
  <c r="P17074" i="5"/>
  <c r="P17073" i="5"/>
  <c r="P17072" i="5"/>
  <c r="P17071" i="5"/>
  <c r="P17070" i="5"/>
  <c r="P17069" i="5"/>
  <c r="P17068" i="5"/>
  <c r="P17067" i="5"/>
  <c r="P17066" i="5"/>
  <c r="P17065" i="5"/>
  <c r="P17064" i="5"/>
  <c r="P17063" i="5"/>
  <c r="P17062" i="5"/>
  <c r="P17061" i="5"/>
  <c r="P17060" i="5"/>
  <c r="P17059" i="5"/>
  <c r="P17058" i="5"/>
  <c r="P17057" i="5"/>
  <c r="P17056" i="5"/>
  <c r="P17055" i="5"/>
  <c r="P17054" i="5"/>
  <c r="P17053" i="5"/>
  <c r="P17052" i="5"/>
  <c r="P17051" i="5"/>
  <c r="P17050" i="5"/>
  <c r="P17049" i="5"/>
  <c r="P17048" i="5"/>
  <c r="P17047" i="5"/>
  <c r="P17046" i="5"/>
  <c r="P17045" i="5"/>
  <c r="P17044" i="5"/>
  <c r="P17043" i="5"/>
  <c r="P17042" i="5"/>
  <c r="P17041" i="5"/>
  <c r="P17040" i="5"/>
  <c r="P17039" i="5"/>
  <c r="P17038" i="5"/>
  <c r="P17037" i="5"/>
  <c r="P17036" i="5"/>
  <c r="P17035" i="5"/>
  <c r="P17034" i="5"/>
  <c r="P17033" i="5"/>
  <c r="P17032" i="5"/>
  <c r="P17031" i="5"/>
  <c r="P17030" i="5"/>
  <c r="P17029" i="5"/>
  <c r="P17028" i="5"/>
  <c r="P17027" i="5"/>
  <c r="P17026" i="5"/>
  <c r="P17025" i="5"/>
  <c r="P17024" i="5"/>
  <c r="P17023" i="5"/>
  <c r="P17022" i="5"/>
  <c r="P17021" i="5"/>
  <c r="P17020" i="5"/>
  <c r="P19156" i="5"/>
  <c r="P19155" i="5"/>
  <c r="P19154" i="5"/>
  <c r="P19153" i="5"/>
  <c r="P19152" i="5"/>
  <c r="P19151" i="5"/>
  <c r="P19150" i="5"/>
  <c r="P19149" i="5"/>
  <c r="P19148" i="5"/>
  <c r="P19147" i="5"/>
  <c r="P19146" i="5"/>
  <c r="P19145" i="5"/>
  <c r="P19144" i="5"/>
  <c r="P19143" i="5"/>
  <c r="P19142" i="5"/>
  <c r="P19141" i="5"/>
  <c r="P19140" i="5"/>
  <c r="P19139" i="5"/>
  <c r="P19138" i="5"/>
  <c r="P19137" i="5"/>
  <c r="P19136" i="5"/>
  <c r="P19135" i="5"/>
  <c r="P19134" i="5"/>
  <c r="P19133" i="5"/>
  <c r="P19132" i="5"/>
  <c r="P19131" i="5"/>
  <c r="P19130" i="5"/>
  <c r="P19129" i="5"/>
  <c r="P19128" i="5"/>
  <c r="P19127" i="5"/>
  <c r="P19126" i="5"/>
  <c r="P19125" i="5"/>
  <c r="P19124" i="5"/>
  <c r="P19123" i="5"/>
  <c r="P19122" i="5"/>
  <c r="P19121" i="5"/>
  <c r="P19120" i="5"/>
  <c r="P19119" i="5"/>
  <c r="P19118" i="5"/>
  <c r="P19117" i="5"/>
  <c r="P19116" i="5"/>
  <c r="P19115" i="5"/>
  <c r="P19114" i="5"/>
  <c r="P19113" i="5"/>
  <c r="P19112" i="5"/>
  <c r="P19111" i="5"/>
  <c r="P19110" i="5"/>
  <c r="P19109" i="5"/>
  <c r="P19108" i="5"/>
  <c r="P19107" i="5"/>
  <c r="P19106" i="5"/>
  <c r="P17019" i="5"/>
  <c r="P17018" i="5"/>
  <c r="P17017" i="5"/>
  <c r="P17016" i="5"/>
  <c r="P17015" i="5"/>
  <c r="P17014" i="5"/>
  <c r="P17013" i="5"/>
  <c r="P17012" i="5"/>
  <c r="P17011" i="5"/>
  <c r="P17010" i="5"/>
  <c r="P17009" i="5"/>
  <c r="P17008" i="5"/>
  <c r="P17007" i="5"/>
  <c r="P17006" i="5"/>
  <c r="P17005" i="5"/>
  <c r="P17004" i="5"/>
  <c r="P17003" i="5"/>
  <c r="P17002" i="5"/>
  <c r="P17001" i="5"/>
  <c r="P17000" i="5"/>
  <c r="P16999" i="5"/>
  <c r="P16998" i="5"/>
  <c r="P16997" i="5"/>
  <c r="P16996" i="5"/>
  <c r="P16995" i="5"/>
  <c r="P16994" i="5"/>
  <c r="P16993" i="5"/>
  <c r="P16992" i="5"/>
  <c r="P16991" i="5"/>
  <c r="P16990" i="5"/>
  <c r="P16989" i="5"/>
  <c r="P16988" i="5"/>
  <c r="P16987" i="5"/>
  <c r="P16986" i="5"/>
  <c r="P16985" i="5"/>
  <c r="P16984" i="5"/>
  <c r="P16983" i="5"/>
  <c r="P16982" i="5"/>
  <c r="P16981" i="5"/>
  <c r="P16980" i="5"/>
  <c r="P16979" i="5"/>
  <c r="P16978" i="5"/>
  <c r="P16977" i="5"/>
  <c r="P16976" i="5"/>
  <c r="P16975" i="5"/>
  <c r="P16974" i="5"/>
  <c r="P16973" i="5"/>
  <c r="P16972" i="5"/>
  <c r="P16971" i="5"/>
  <c r="P16970" i="5"/>
  <c r="P16969" i="5"/>
  <c r="P16968" i="5"/>
  <c r="P16967" i="5"/>
  <c r="P16966" i="5"/>
  <c r="P16965" i="5"/>
  <c r="P16964" i="5"/>
  <c r="P16963" i="5"/>
  <c r="P16962" i="5"/>
  <c r="P16961" i="5"/>
  <c r="P16960" i="5"/>
  <c r="P16959" i="5"/>
  <c r="P16958" i="5"/>
  <c r="P16957" i="5"/>
  <c r="P16956" i="5"/>
  <c r="P16955" i="5"/>
  <c r="P16954" i="5"/>
  <c r="P16953" i="5"/>
  <c r="P16952" i="5"/>
  <c r="P16951" i="5"/>
  <c r="P16950" i="5"/>
  <c r="P16949" i="5"/>
  <c r="P16948" i="5"/>
  <c r="P16947" i="5"/>
  <c r="P16946" i="5"/>
  <c r="P16945" i="5"/>
  <c r="P16944" i="5"/>
  <c r="P16943" i="5"/>
  <c r="P16942" i="5"/>
  <c r="P16941" i="5"/>
  <c r="P16940" i="5"/>
  <c r="P16939" i="5"/>
  <c r="P16938" i="5"/>
  <c r="P16937" i="5"/>
  <c r="P16936" i="5"/>
  <c r="P16935" i="5"/>
  <c r="P16934" i="5"/>
  <c r="P16933" i="5"/>
  <c r="P16932" i="5"/>
  <c r="P16931" i="5"/>
  <c r="P16930" i="5"/>
  <c r="P16929" i="5"/>
  <c r="P16928" i="5"/>
  <c r="P16927" i="5"/>
  <c r="P16926" i="5"/>
  <c r="P16925" i="5"/>
  <c r="P16924" i="5"/>
  <c r="P16923" i="5"/>
  <c r="P16922" i="5"/>
  <c r="P16921" i="5"/>
  <c r="P16920" i="5"/>
  <c r="P16919" i="5"/>
  <c r="P16918" i="5"/>
  <c r="P16917" i="5"/>
  <c r="P16916" i="5"/>
  <c r="P16915" i="5"/>
  <c r="P16914" i="5"/>
  <c r="P16913" i="5"/>
  <c r="P16912" i="5"/>
  <c r="P16911" i="5"/>
  <c r="P16910" i="5"/>
  <c r="P16909" i="5"/>
  <c r="P16908" i="5"/>
  <c r="P16907" i="5"/>
  <c r="P16906" i="5"/>
  <c r="P16905" i="5"/>
  <c r="P16904" i="5"/>
  <c r="P16903" i="5"/>
  <c r="P16902" i="5"/>
  <c r="P16901" i="5"/>
  <c r="P16900" i="5"/>
  <c r="P16899" i="5"/>
  <c r="P16898" i="5"/>
  <c r="P16897" i="5"/>
  <c r="P16896" i="5"/>
  <c r="P16895" i="5"/>
  <c r="P16894" i="5"/>
  <c r="P16893" i="5"/>
  <c r="P16892" i="5"/>
  <c r="P16891" i="5"/>
  <c r="P16890" i="5"/>
  <c r="P16889" i="5"/>
  <c r="P16888" i="5"/>
  <c r="P16887" i="5"/>
  <c r="P16886" i="5"/>
  <c r="P16885" i="5"/>
  <c r="P16884" i="5"/>
  <c r="P16883" i="5"/>
  <c r="P16882" i="5"/>
  <c r="P16881" i="5"/>
  <c r="P16880" i="5"/>
  <c r="P16879" i="5"/>
  <c r="P16878" i="5"/>
  <c r="P16877" i="5"/>
  <c r="P16876" i="5"/>
  <c r="P16875" i="5"/>
  <c r="P16874" i="5"/>
  <c r="P16873" i="5"/>
  <c r="P16872" i="5"/>
  <c r="P16871" i="5"/>
  <c r="P16870" i="5"/>
  <c r="P16869" i="5"/>
  <c r="P16868" i="5"/>
  <c r="P16867" i="5"/>
  <c r="P16866" i="5"/>
  <c r="P16865" i="5"/>
  <c r="P16864" i="5"/>
  <c r="P16863" i="5"/>
  <c r="P16862" i="5"/>
  <c r="P16861" i="5"/>
  <c r="P16860" i="5"/>
  <c r="P16859" i="5"/>
  <c r="P16858" i="5"/>
  <c r="P16857" i="5"/>
  <c r="P16856" i="5"/>
  <c r="P16855" i="5"/>
  <c r="P16854" i="5"/>
  <c r="P16853" i="5"/>
  <c r="P16852" i="5"/>
  <c r="P16851" i="5"/>
  <c r="P16850" i="5"/>
  <c r="P16849" i="5"/>
  <c r="P16848" i="5"/>
  <c r="P16847" i="5"/>
  <c r="P16846" i="5"/>
  <c r="P16845" i="5"/>
  <c r="P16844" i="5"/>
  <c r="P16843" i="5"/>
  <c r="P16842" i="5"/>
  <c r="P16841" i="5"/>
  <c r="P16840" i="5"/>
  <c r="P16839" i="5"/>
  <c r="P16838" i="5"/>
  <c r="P16837" i="5"/>
  <c r="P16836" i="5"/>
  <c r="P16835" i="5"/>
  <c r="P16834" i="5"/>
  <c r="P16833" i="5"/>
  <c r="P16832" i="5"/>
  <c r="P16831" i="5"/>
  <c r="P16830" i="5"/>
  <c r="P16829" i="5"/>
  <c r="P16828" i="5"/>
  <c r="P16827" i="5"/>
  <c r="P16826" i="5"/>
  <c r="P16825" i="5"/>
  <c r="P16824" i="5"/>
  <c r="P16823" i="5"/>
  <c r="P16822" i="5"/>
  <c r="P16821" i="5"/>
  <c r="P16820" i="5"/>
  <c r="P16819" i="5"/>
  <c r="P16818" i="5"/>
  <c r="P16817" i="5"/>
  <c r="P16816" i="5"/>
  <c r="P16815" i="5"/>
  <c r="P16814" i="5"/>
  <c r="P16813" i="5"/>
  <c r="P16812" i="5"/>
  <c r="P16811" i="5"/>
  <c r="P16810" i="5"/>
  <c r="P16809" i="5"/>
  <c r="P16808" i="5"/>
  <c r="P16807" i="5"/>
  <c r="P16806" i="5"/>
  <c r="P16805" i="5"/>
  <c r="P16804" i="5"/>
  <c r="P16803" i="5"/>
  <c r="P16802" i="5"/>
  <c r="P16801" i="5"/>
  <c r="P16800" i="5"/>
  <c r="P16799" i="5"/>
  <c r="P16798" i="5"/>
  <c r="P16797" i="5"/>
  <c r="P16796" i="5"/>
  <c r="P16795" i="5"/>
  <c r="P16794" i="5"/>
  <c r="P16793" i="5"/>
  <c r="P16792" i="5"/>
  <c r="P16791" i="5"/>
  <c r="P16790" i="5"/>
  <c r="P16789" i="5"/>
  <c r="P16788" i="5"/>
  <c r="P16787" i="5"/>
  <c r="P16786" i="5"/>
  <c r="P16785" i="5"/>
  <c r="P16784" i="5"/>
  <c r="P16783" i="5"/>
  <c r="P16782" i="5"/>
  <c r="P16781" i="5"/>
  <c r="P16780" i="5"/>
  <c r="P16779" i="5"/>
  <c r="P16778" i="5"/>
  <c r="P16777" i="5"/>
  <c r="P16776" i="5"/>
  <c r="P16775" i="5"/>
  <c r="P16774" i="5"/>
  <c r="P16773" i="5"/>
  <c r="P16772" i="5"/>
  <c r="P16771" i="5"/>
  <c r="P16770" i="5"/>
  <c r="P16769" i="5"/>
  <c r="P16768" i="5"/>
  <c r="P16767" i="5"/>
  <c r="P16766" i="5"/>
  <c r="P16765" i="5"/>
  <c r="P16764" i="5"/>
  <c r="P16763" i="5"/>
  <c r="P16762" i="5"/>
  <c r="P16761" i="5"/>
  <c r="P16760" i="5"/>
  <c r="P16759" i="5"/>
  <c r="P16758" i="5"/>
  <c r="P16757" i="5"/>
  <c r="P16756" i="5"/>
  <c r="P16755" i="5"/>
  <c r="P16754" i="5"/>
  <c r="P16753" i="5"/>
  <c r="P16752" i="5"/>
  <c r="P16751" i="5"/>
  <c r="P16750" i="5"/>
  <c r="P16749" i="5"/>
  <c r="P16748" i="5"/>
  <c r="P16747" i="5"/>
  <c r="P16746" i="5"/>
  <c r="P16745" i="5"/>
  <c r="P16744" i="5"/>
  <c r="P16743" i="5"/>
  <c r="P16742" i="5"/>
  <c r="P16741" i="5"/>
  <c r="P16740" i="5"/>
  <c r="P16739" i="5"/>
  <c r="P16738" i="5"/>
  <c r="P16737" i="5"/>
  <c r="P16736" i="5"/>
  <c r="P16735" i="5"/>
  <c r="P16734" i="5"/>
  <c r="P16733" i="5"/>
  <c r="P16732" i="5"/>
  <c r="P16731" i="5"/>
  <c r="P19105" i="5"/>
  <c r="P19104" i="5"/>
  <c r="P19103" i="5"/>
  <c r="P19102" i="5"/>
  <c r="P19101" i="5"/>
  <c r="P19100" i="5"/>
  <c r="P19099" i="5"/>
  <c r="P19098" i="5"/>
  <c r="P19097" i="5"/>
  <c r="P19096" i="5"/>
  <c r="P19095" i="5"/>
  <c r="P19094" i="5"/>
  <c r="P19093" i="5"/>
  <c r="P19092" i="5"/>
  <c r="P19091" i="5"/>
  <c r="P19090" i="5"/>
  <c r="P19089" i="5"/>
  <c r="P19088" i="5"/>
  <c r="P19087" i="5"/>
  <c r="P19086" i="5"/>
  <c r="P19085" i="5"/>
  <c r="P19084" i="5"/>
  <c r="P19083" i="5"/>
  <c r="P19082" i="5"/>
  <c r="P19081" i="5"/>
  <c r="P19080" i="5"/>
  <c r="P19079" i="5"/>
  <c r="P19078" i="5"/>
  <c r="P19077" i="5"/>
  <c r="P19076" i="5"/>
  <c r="P19075" i="5"/>
  <c r="P19074" i="5"/>
  <c r="P19073" i="5"/>
  <c r="P19072" i="5"/>
  <c r="P19071" i="5"/>
  <c r="P19070" i="5"/>
  <c r="P19069" i="5"/>
  <c r="P19068" i="5"/>
  <c r="P19067" i="5"/>
  <c r="P19066" i="5"/>
  <c r="P19065" i="5"/>
  <c r="P19064" i="5"/>
  <c r="P19063" i="5"/>
  <c r="P19062" i="5"/>
  <c r="P19061" i="5"/>
  <c r="P19060" i="5"/>
  <c r="P19059" i="5"/>
  <c r="P19058" i="5"/>
  <c r="P19057" i="5"/>
  <c r="P19056" i="5"/>
  <c r="P19055" i="5"/>
  <c r="P19054" i="5"/>
  <c r="P19053" i="5"/>
  <c r="P19052" i="5"/>
  <c r="P19051" i="5"/>
  <c r="P19050" i="5"/>
  <c r="P19049" i="5"/>
  <c r="P19048" i="5"/>
  <c r="P19047" i="5"/>
  <c r="P19046" i="5"/>
  <c r="P19045" i="5"/>
  <c r="P19044" i="5"/>
  <c r="P19043" i="5"/>
  <c r="P19042" i="5"/>
  <c r="P19041" i="5"/>
  <c r="P19040" i="5"/>
  <c r="P19039" i="5"/>
  <c r="P19038" i="5"/>
  <c r="P19037" i="5"/>
  <c r="P16730" i="5"/>
  <c r="P16729" i="5"/>
  <c r="P16728" i="5"/>
  <c r="P16727" i="5"/>
  <c r="P16726" i="5"/>
  <c r="P16725" i="5"/>
  <c r="P16724" i="5"/>
  <c r="P16723" i="5"/>
  <c r="P16722" i="5"/>
  <c r="P16721" i="5"/>
  <c r="P16720" i="5"/>
  <c r="P16719" i="5"/>
  <c r="P16718" i="5"/>
  <c r="P16717" i="5"/>
  <c r="P16716" i="5"/>
  <c r="P16715" i="5"/>
  <c r="P16714" i="5"/>
  <c r="P16713" i="5"/>
  <c r="P16712" i="5"/>
  <c r="P16711" i="5"/>
  <c r="P16710" i="5"/>
  <c r="P16709" i="5"/>
  <c r="P16708" i="5"/>
  <c r="P16707" i="5"/>
  <c r="P16706" i="5"/>
  <c r="P16705" i="5"/>
  <c r="P16704" i="5"/>
  <c r="P16703" i="5"/>
  <c r="P16702" i="5"/>
  <c r="P16701" i="5"/>
  <c r="P16700" i="5"/>
  <c r="P16699" i="5"/>
  <c r="P16698" i="5"/>
  <c r="P16697" i="5"/>
  <c r="P16696" i="5"/>
  <c r="P16695" i="5"/>
  <c r="P16694" i="5"/>
  <c r="P16693" i="5"/>
  <c r="P16692" i="5"/>
  <c r="P16691" i="5"/>
  <c r="P16690" i="5"/>
  <c r="P16689" i="5"/>
  <c r="P16688" i="5"/>
  <c r="P16687" i="5"/>
  <c r="P16686" i="5"/>
  <c r="P16685" i="5"/>
  <c r="P16684" i="5"/>
  <c r="P16683" i="5"/>
  <c r="P16682" i="5"/>
  <c r="P16681" i="5"/>
  <c r="P16680" i="5"/>
  <c r="P16679" i="5"/>
  <c r="P16678" i="5"/>
  <c r="P16677" i="5"/>
  <c r="P16676" i="5"/>
  <c r="P16675" i="5"/>
  <c r="P16674" i="5"/>
  <c r="P16673" i="5"/>
  <c r="P16672" i="5"/>
  <c r="P16671" i="5"/>
  <c r="P16670" i="5"/>
  <c r="P16669" i="5"/>
  <c r="P16668" i="5"/>
  <c r="P16667" i="5"/>
  <c r="P16666" i="5"/>
  <c r="P16665" i="5"/>
  <c r="P16664" i="5"/>
  <c r="P16663" i="5"/>
  <c r="P16662" i="5"/>
  <c r="P16661" i="5"/>
  <c r="P16660" i="5"/>
  <c r="P16659" i="5"/>
  <c r="P16658" i="5"/>
  <c r="P16657" i="5"/>
  <c r="P16656" i="5"/>
  <c r="P16655" i="5"/>
  <c r="P16654" i="5"/>
  <c r="P16653" i="5"/>
  <c r="P16652" i="5"/>
  <c r="P16651" i="5"/>
  <c r="P16650" i="5"/>
  <c r="P16649" i="5"/>
  <c r="P16648" i="5"/>
  <c r="P16647" i="5"/>
  <c r="P16646" i="5"/>
  <c r="P16645" i="5"/>
  <c r="P16644" i="5"/>
  <c r="P16643" i="5"/>
  <c r="P16642" i="5"/>
  <c r="P16641" i="5"/>
  <c r="P16640" i="5"/>
  <c r="P16639" i="5"/>
  <c r="P16638" i="5"/>
  <c r="P16637" i="5"/>
  <c r="P16636" i="5"/>
  <c r="P16635" i="5"/>
  <c r="P16634" i="5"/>
  <c r="P16633" i="5"/>
  <c r="P16632" i="5"/>
  <c r="P16631" i="5"/>
  <c r="P16630" i="5"/>
  <c r="P16629" i="5"/>
  <c r="P16628" i="5"/>
  <c r="P16627" i="5"/>
  <c r="P16626" i="5"/>
  <c r="P16625" i="5"/>
  <c r="P16624" i="5"/>
  <c r="P16623" i="5"/>
  <c r="P16622" i="5"/>
  <c r="P16621" i="5"/>
  <c r="P16620" i="5"/>
  <c r="P16619" i="5"/>
  <c r="P16618" i="5"/>
  <c r="P16617" i="5"/>
  <c r="P16616" i="5"/>
  <c r="P16615" i="5"/>
  <c r="P16614" i="5"/>
  <c r="P16613" i="5"/>
  <c r="P16612" i="5"/>
  <c r="P16611" i="5"/>
  <c r="P16610" i="5"/>
  <c r="P16609" i="5"/>
  <c r="P16608" i="5"/>
  <c r="P16607" i="5"/>
  <c r="P16606" i="5"/>
  <c r="P16605" i="5"/>
  <c r="P16604" i="5"/>
  <c r="P16603" i="5"/>
  <c r="P16602" i="5"/>
  <c r="P16601" i="5"/>
  <c r="P16600" i="5"/>
  <c r="P16599" i="5"/>
  <c r="P16598" i="5"/>
  <c r="P16597" i="5"/>
  <c r="P16596" i="5"/>
  <c r="P16595" i="5"/>
  <c r="P16594" i="5"/>
  <c r="P16593" i="5"/>
  <c r="P16592" i="5"/>
  <c r="P16591" i="5"/>
  <c r="P16590" i="5"/>
  <c r="P16589" i="5"/>
  <c r="P16588" i="5"/>
  <c r="P16587" i="5"/>
  <c r="P16586" i="5"/>
  <c r="P16585" i="5"/>
  <c r="P16584" i="5"/>
  <c r="P16583" i="5"/>
  <c r="P16582" i="5"/>
  <c r="P16581" i="5"/>
  <c r="P16580" i="5"/>
  <c r="P16579" i="5"/>
  <c r="P16578" i="5"/>
  <c r="P16577" i="5"/>
  <c r="P16576" i="5"/>
  <c r="P16575" i="5"/>
  <c r="P16574" i="5"/>
  <c r="P16573" i="5"/>
  <c r="P16572" i="5"/>
  <c r="P16571" i="5"/>
  <c r="P16570" i="5"/>
  <c r="P16569" i="5"/>
  <c r="P16568" i="5"/>
  <c r="P16567" i="5"/>
  <c r="P16566" i="5"/>
  <c r="P16565" i="5"/>
  <c r="P16564" i="5"/>
  <c r="P16563" i="5"/>
  <c r="P16562" i="5"/>
  <c r="P16561" i="5"/>
  <c r="P16560" i="5"/>
  <c r="P16559" i="5"/>
  <c r="P16558" i="5"/>
  <c r="P16557" i="5"/>
  <c r="P16556" i="5"/>
  <c r="P16555" i="5"/>
  <c r="P16554" i="5"/>
  <c r="P16553" i="5"/>
  <c r="P16552" i="5"/>
  <c r="P16551" i="5"/>
  <c r="P16550" i="5"/>
  <c r="P16549" i="5"/>
  <c r="P16548" i="5"/>
  <c r="P16547" i="5"/>
  <c r="P16546" i="5"/>
  <c r="P16545" i="5"/>
  <c r="P16544" i="5"/>
  <c r="P16543" i="5"/>
  <c r="P16542" i="5"/>
  <c r="P16541" i="5"/>
  <c r="P16540" i="5"/>
  <c r="P16539" i="5"/>
  <c r="P16538" i="5"/>
  <c r="P16537" i="5"/>
  <c r="P16536" i="5"/>
  <c r="P16535" i="5"/>
  <c r="P16534" i="5"/>
  <c r="P16533" i="5"/>
  <c r="P16532" i="5"/>
  <c r="P16531" i="5"/>
  <c r="P16530" i="5"/>
  <c r="P16529" i="5"/>
  <c r="P16528" i="5"/>
  <c r="P16527" i="5"/>
  <c r="P16526" i="5"/>
  <c r="P16525" i="5"/>
  <c r="P16524" i="5"/>
  <c r="P16523" i="5"/>
  <c r="P16522" i="5"/>
  <c r="P16521" i="5"/>
  <c r="P16520" i="5"/>
  <c r="P16519" i="5"/>
  <c r="P16518" i="5"/>
  <c r="P16517" i="5"/>
  <c r="P16516" i="5"/>
  <c r="P16515" i="5"/>
  <c r="P16514" i="5"/>
  <c r="P16513" i="5"/>
  <c r="P16512" i="5"/>
  <c r="P16511" i="5"/>
  <c r="P16510" i="5"/>
  <c r="P16509" i="5"/>
  <c r="P16508" i="5"/>
  <c r="P16507" i="5"/>
  <c r="P16506" i="5"/>
  <c r="P16505" i="5"/>
  <c r="P16504" i="5"/>
  <c r="P16503" i="5"/>
  <c r="P16502" i="5"/>
  <c r="P16501" i="5"/>
  <c r="P16500" i="5"/>
  <c r="P16499" i="5"/>
  <c r="P16498" i="5"/>
  <c r="P16497" i="5"/>
  <c r="P16496" i="5"/>
  <c r="P16495" i="5"/>
  <c r="P16494" i="5"/>
  <c r="P16493" i="5"/>
  <c r="P16492" i="5"/>
  <c r="P16491" i="5"/>
  <c r="P16490" i="5"/>
  <c r="P16489" i="5"/>
  <c r="P16488" i="5"/>
  <c r="P16487" i="5"/>
  <c r="P16486" i="5"/>
  <c r="P16485" i="5"/>
  <c r="P16484" i="5"/>
  <c r="P16483" i="5"/>
  <c r="P16482" i="5"/>
  <c r="P16481" i="5"/>
  <c r="P16480" i="5"/>
  <c r="P16479" i="5"/>
  <c r="P16478" i="5"/>
  <c r="P16477" i="5"/>
  <c r="P16476" i="5"/>
  <c r="P19036" i="5"/>
  <c r="P19035" i="5"/>
  <c r="P19034" i="5"/>
  <c r="P19033" i="5"/>
  <c r="P19032" i="5"/>
  <c r="P19031" i="5"/>
  <c r="P19030" i="5"/>
  <c r="P19029" i="5"/>
  <c r="P19028" i="5"/>
  <c r="P19027" i="5"/>
  <c r="P19026" i="5"/>
  <c r="P19025" i="5"/>
  <c r="P19024" i="5"/>
  <c r="P19023" i="5"/>
  <c r="P19022" i="5"/>
  <c r="P19021" i="5"/>
  <c r="P19020" i="5"/>
  <c r="P19019" i="5"/>
  <c r="P19018" i="5"/>
  <c r="P19017" i="5"/>
  <c r="P19016" i="5"/>
  <c r="P19015" i="5"/>
  <c r="P19014" i="5"/>
  <c r="P19013" i="5"/>
  <c r="P19012" i="5"/>
  <c r="P19011" i="5"/>
  <c r="P16475" i="5"/>
  <c r="P16474" i="5"/>
  <c r="P16473" i="5"/>
  <c r="P16472" i="5"/>
  <c r="P16471" i="5"/>
  <c r="P16470" i="5"/>
  <c r="P16469" i="5"/>
  <c r="P16468" i="5"/>
  <c r="P16467" i="5"/>
  <c r="P16466" i="5"/>
  <c r="P16465" i="5"/>
  <c r="P16464" i="5"/>
  <c r="P16463" i="5"/>
  <c r="P16462" i="5"/>
  <c r="P16461" i="5"/>
  <c r="P16460" i="5"/>
  <c r="P16459" i="5"/>
  <c r="P16458" i="5"/>
  <c r="P16457" i="5"/>
  <c r="P16456" i="5"/>
  <c r="P16455" i="5"/>
  <c r="P16454" i="5"/>
  <c r="P16453" i="5"/>
  <c r="P16452" i="5"/>
  <c r="P16451" i="5"/>
  <c r="P16450" i="5"/>
  <c r="P16449" i="5"/>
  <c r="P16448" i="5"/>
  <c r="P16447" i="5"/>
  <c r="P16446" i="5"/>
  <c r="P16445" i="5"/>
  <c r="P16444" i="5"/>
  <c r="P16443" i="5"/>
  <c r="P16442" i="5"/>
  <c r="P16441" i="5"/>
  <c r="P16440" i="5"/>
  <c r="P16439" i="5"/>
  <c r="P16438" i="5"/>
  <c r="P16437" i="5"/>
  <c r="P16436" i="5"/>
  <c r="P16435" i="5"/>
  <c r="P16434" i="5"/>
  <c r="P16433" i="5"/>
  <c r="P16432" i="5"/>
  <c r="P16431" i="5"/>
  <c r="P16430" i="5"/>
  <c r="P16429" i="5"/>
  <c r="P16428" i="5"/>
  <c r="P16427" i="5"/>
  <c r="P16426" i="5"/>
  <c r="P16425" i="5"/>
  <c r="P16424" i="5"/>
  <c r="P16423" i="5"/>
  <c r="P16422" i="5"/>
  <c r="P16421" i="5"/>
  <c r="P16420" i="5"/>
  <c r="P16419" i="5"/>
  <c r="P16418" i="5"/>
  <c r="P16417" i="5"/>
  <c r="P16416" i="5"/>
  <c r="P16415" i="5"/>
  <c r="P16414" i="5"/>
  <c r="P16413" i="5"/>
  <c r="P16412" i="5"/>
  <c r="P16411" i="5"/>
  <c r="P16410" i="5"/>
  <c r="P16409" i="5"/>
  <c r="P16408" i="5"/>
  <c r="P16407" i="5"/>
  <c r="P16406" i="5"/>
  <c r="P16405" i="5"/>
  <c r="P16404" i="5"/>
  <c r="P16403" i="5"/>
  <c r="P16402" i="5"/>
  <c r="P16401" i="5"/>
  <c r="P16400" i="5"/>
  <c r="P16399" i="5"/>
  <c r="P16398" i="5"/>
  <c r="P16397" i="5"/>
  <c r="P16396" i="5"/>
  <c r="P16395" i="5"/>
  <c r="P16394" i="5"/>
  <c r="P16393" i="5"/>
  <c r="P16392" i="5"/>
  <c r="P16391" i="5"/>
  <c r="P16390" i="5"/>
  <c r="P16389" i="5"/>
  <c r="P16388" i="5"/>
  <c r="P16387" i="5"/>
  <c r="P16386" i="5"/>
  <c r="P16385" i="5"/>
  <c r="P16384" i="5"/>
  <c r="P16383" i="5"/>
  <c r="P16382" i="5"/>
  <c r="P16381" i="5"/>
  <c r="P16380" i="5"/>
  <c r="P16379" i="5"/>
  <c r="P16378" i="5"/>
  <c r="P16377" i="5"/>
  <c r="P16376" i="5"/>
  <c r="P16375" i="5"/>
  <c r="P16374" i="5"/>
  <c r="P19010" i="5"/>
  <c r="P19009" i="5"/>
  <c r="P19008" i="5"/>
  <c r="P19007" i="5"/>
  <c r="P19006" i="5"/>
  <c r="P19005" i="5"/>
  <c r="P16373" i="5"/>
  <c r="P16372" i="5"/>
  <c r="P16371" i="5"/>
  <c r="P16370" i="5"/>
  <c r="P16369" i="5"/>
  <c r="P16368" i="5"/>
  <c r="P16367" i="5"/>
  <c r="P16366" i="5"/>
  <c r="P16365" i="5"/>
  <c r="P16364" i="5"/>
  <c r="P16363" i="5"/>
  <c r="P16362" i="5"/>
  <c r="P16361" i="5"/>
  <c r="P16360" i="5"/>
  <c r="P16359" i="5"/>
  <c r="P16358" i="5"/>
  <c r="P16357" i="5"/>
  <c r="P16356" i="5"/>
  <c r="P16355" i="5"/>
  <c r="P16354" i="5"/>
  <c r="P16353" i="5"/>
  <c r="P16352" i="5"/>
  <c r="P16351" i="5"/>
  <c r="P16350" i="5"/>
  <c r="P16349" i="5"/>
  <c r="P16348" i="5"/>
  <c r="P16347" i="5"/>
  <c r="P16346" i="5"/>
  <c r="P16345" i="5"/>
  <c r="P16344" i="5"/>
  <c r="P16343" i="5"/>
  <c r="P16342" i="5"/>
  <c r="P16341" i="5"/>
  <c r="P16340" i="5"/>
  <c r="P16339" i="5"/>
  <c r="P16338" i="5"/>
  <c r="P16337" i="5"/>
  <c r="P16336" i="5"/>
  <c r="P16335" i="5"/>
  <c r="P16334" i="5"/>
  <c r="P16333" i="5"/>
  <c r="P16332" i="5"/>
  <c r="P16331" i="5"/>
  <c r="P16330" i="5"/>
  <c r="P16329" i="5"/>
  <c r="P16328" i="5"/>
  <c r="P16327" i="5"/>
  <c r="P16326" i="5"/>
  <c r="P16325" i="5"/>
  <c r="P16324" i="5"/>
  <c r="P16323" i="5"/>
  <c r="P16322" i="5"/>
  <c r="P16321" i="5"/>
  <c r="P16320" i="5"/>
  <c r="P16319" i="5"/>
  <c r="P16318" i="5"/>
  <c r="P16317" i="5"/>
  <c r="P16316" i="5"/>
  <c r="P16315" i="5"/>
  <c r="P16314" i="5"/>
  <c r="P16313" i="5"/>
  <c r="P16312" i="5"/>
  <c r="P16311" i="5"/>
  <c r="P16310" i="5"/>
  <c r="P16309" i="5"/>
  <c r="P16308" i="5"/>
  <c r="P16307" i="5"/>
  <c r="P16306" i="5"/>
  <c r="P16305" i="5"/>
  <c r="P16304" i="5"/>
  <c r="P16303" i="5"/>
  <c r="P16302" i="5"/>
  <c r="P16301" i="5"/>
  <c r="P16300" i="5"/>
  <c r="P16299" i="5"/>
  <c r="P16298" i="5"/>
  <c r="P16297" i="5"/>
  <c r="P16296" i="5"/>
  <c r="P16295" i="5"/>
  <c r="P16294" i="5"/>
  <c r="P16293" i="5"/>
  <c r="P16292" i="5"/>
  <c r="P16291" i="5"/>
  <c r="P16290" i="5"/>
  <c r="P16289" i="5"/>
  <c r="P16288" i="5"/>
  <c r="P16287" i="5"/>
  <c r="P16286" i="5"/>
  <c r="P16285" i="5"/>
  <c r="P16284" i="5"/>
  <c r="P16283" i="5"/>
  <c r="P16282" i="5"/>
  <c r="P16281" i="5"/>
  <c r="P16280" i="5"/>
  <c r="P16279" i="5"/>
  <c r="P16278" i="5"/>
  <c r="P16277" i="5"/>
  <c r="P16276" i="5"/>
  <c r="P16275" i="5"/>
  <c r="P16274" i="5"/>
  <c r="P16273" i="5"/>
  <c r="P16272" i="5"/>
  <c r="P16271" i="5"/>
  <c r="P16270" i="5"/>
  <c r="P16269" i="5"/>
  <c r="P16268" i="5"/>
  <c r="P16267" i="5"/>
  <c r="P16266" i="5"/>
  <c r="P16265" i="5"/>
  <c r="P16264" i="5"/>
  <c r="P16263" i="5"/>
  <c r="P16262" i="5"/>
  <c r="P16261" i="5"/>
  <c r="P16260" i="5"/>
  <c r="P16259" i="5"/>
  <c r="P16258" i="5"/>
  <c r="P16257" i="5"/>
  <c r="P16256" i="5"/>
  <c r="P16255" i="5"/>
  <c r="P16254" i="5"/>
  <c r="P16253" i="5"/>
  <c r="P16252" i="5"/>
  <c r="P16251" i="5"/>
  <c r="P16250" i="5"/>
  <c r="P16249" i="5"/>
  <c r="P16248" i="5"/>
  <c r="P16247" i="5"/>
  <c r="P16246" i="5"/>
  <c r="P16245" i="5"/>
  <c r="P16244" i="5"/>
  <c r="P16243" i="5"/>
  <c r="P16242" i="5"/>
  <c r="P16241" i="5"/>
  <c r="P16240" i="5"/>
  <c r="P16239" i="5"/>
  <c r="P16238" i="5"/>
  <c r="P16237" i="5"/>
  <c r="P16236" i="5"/>
  <c r="P16235" i="5"/>
  <c r="P16234" i="5"/>
  <c r="P16233" i="5"/>
  <c r="P16232" i="5"/>
  <c r="P16231" i="5"/>
  <c r="P16230" i="5"/>
  <c r="P16229" i="5"/>
  <c r="P16228" i="5"/>
  <c r="P16227" i="5"/>
  <c r="P16226" i="5"/>
  <c r="P16225" i="5"/>
  <c r="P16224" i="5"/>
  <c r="P16223" i="5"/>
  <c r="P16222" i="5"/>
  <c r="P16221" i="5"/>
  <c r="P16220" i="5"/>
  <c r="P16219" i="5"/>
  <c r="P16218" i="5"/>
  <c r="P16217" i="5"/>
  <c r="P16216" i="5"/>
  <c r="P16215" i="5"/>
  <c r="P16214" i="5"/>
  <c r="P16213" i="5"/>
  <c r="P16212" i="5"/>
  <c r="P16211" i="5"/>
  <c r="P16210" i="5"/>
  <c r="P16209" i="5"/>
  <c r="P16208" i="5"/>
  <c r="P16207" i="5"/>
  <c r="P16206" i="5"/>
  <c r="P16205" i="5"/>
  <c r="P16204" i="5"/>
  <c r="P16203" i="5"/>
  <c r="P16202" i="5"/>
  <c r="P16201" i="5"/>
  <c r="P16200" i="5"/>
  <c r="P16199" i="5"/>
  <c r="P16198" i="5"/>
  <c r="P16197" i="5"/>
  <c r="P16196" i="5"/>
  <c r="P16195" i="5"/>
  <c r="P16194" i="5"/>
  <c r="P16193" i="5"/>
  <c r="P16192" i="5"/>
  <c r="P16191" i="5"/>
  <c r="P16190" i="5"/>
  <c r="P16189" i="5"/>
  <c r="P16188" i="5"/>
  <c r="P16187" i="5"/>
  <c r="P16186" i="5"/>
  <c r="P16185" i="5"/>
  <c r="P16184" i="5"/>
  <c r="P16183" i="5"/>
  <c r="P16182" i="5"/>
  <c r="P16181" i="5"/>
  <c r="P16180" i="5"/>
  <c r="P16179" i="5"/>
  <c r="P16178" i="5"/>
  <c r="P19004" i="5"/>
  <c r="P19003" i="5"/>
  <c r="P19002" i="5"/>
  <c r="P19001" i="5"/>
  <c r="P19000" i="5"/>
  <c r="P18999" i="5"/>
  <c r="P16177" i="5"/>
  <c r="P16176" i="5"/>
  <c r="P16175" i="5"/>
  <c r="P16174" i="5"/>
  <c r="P16173" i="5"/>
  <c r="P16172" i="5"/>
  <c r="P16171" i="5"/>
  <c r="P16170" i="5"/>
  <c r="P16169" i="5"/>
  <c r="P16168" i="5"/>
  <c r="P16167" i="5"/>
  <c r="P16166" i="5"/>
  <c r="P16165" i="5"/>
  <c r="P16164" i="5"/>
  <c r="P16163" i="5"/>
  <c r="P16162" i="5"/>
  <c r="P16161" i="5"/>
  <c r="P16160" i="5"/>
  <c r="P16159" i="5"/>
  <c r="P16158" i="5"/>
  <c r="P16157" i="5"/>
  <c r="P16156" i="5"/>
  <c r="P16155" i="5"/>
  <c r="P16154" i="5"/>
  <c r="P16153" i="5"/>
  <c r="P16152" i="5"/>
  <c r="P16151" i="5"/>
  <c r="P16150" i="5"/>
  <c r="P16149" i="5"/>
  <c r="P16148" i="5"/>
  <c r="P16147" i="5"/>
  <c r="P16146" i="5"/>
  <c r="P16145" i="5"/>
  <c r="P16144" i="5"/>
  <c r="P16143" i="5"/>
  <c r="P16142" i="5"/>
  <c r="P16141" i="5"/>
  <c r="P16140" i="5"/>
  <c r="P16139" i="5"/>
  <c r="P16138" i="5"/>
  <c r="P16137" i="5"/>
  <c r="P16136" i="5"/>
  <c r="P16135" i="5"/>
  <c r="P16134" i="5"/>
  <c r="P16133" i="5"/>
  <c r="P16132" i="5"/>
  <c r="P16131" i="5"/>
  <c r="P16130" i="5"/>
  <c r="P16129" i="5"/>
  <c r="P16128" i="5"/>
  <c r="P16127" i="5"/>
  <c r="P16126" i="5"/>
  <c r="P16125" i="5"/>
  <c r="P16124" i="5"/>
  <c r="P16123" i="5"/>
  <c r="P16122" i="5"/>
  <c r="P16121" i="5"/>
  <c r="P16120" i="5"/>
  <c r="P16119" i="5"/>
  <c r="P16118" i="5"/>
  <c r="P16117" i="5"/>
  <c r="P16116" i="5"/>
  <c r="P16115" i="5"/>
  <c r="P16114" i="5"/>
  <c r="P16113" i="5"/>
  <c r="P16112" i="5"/>
  <c r="P16111" i="5"/>
  <c r="P16110" i="5"/>
  <c r="P16109" i="5"/>
  <c r="P16108" i="5"/>
  <c r="P16107" i="5"/>
  <c r="P16106" i="5"/>
  <c r="P16105" i="5"/>
  <c r="P16104" i="5"/>
  <c r="P16103" i="5"/>
  <c r="P16102" i="5"/>
  <c r="P16101" i="5"/>
  <c r="P16100" i="5"/>
  <c r="P16099" i="5"/>
  <c r="P16098" i="5"/>
  <c r="P16097" i="5"/>
  <c r="P16096" i="5"/>
  <c r="P16095" i="5"/>
  <c r="P16094" i="5"/>
  <c r="P16093" i="5"/>
  <c r="P16092" i="5"/>
  <c r="P16091" i="5"/>
  <c r="P16090" i="5"/>
  <c r="P16089" i="5"/>
  <c r="P16088" i="5"/>
  <c r="P16087" i="5"/>
  <c r="P16086" i="5"/>
  <c r="P16085" i="5"/>
  <c r="P16084" i="5"/>
  <c r="P16083" i="5"/>
  <c r="P16082" i="5"/>
  <c r="P16081" i="5"/>
  <c r="P16080" i="5"/>
  <c r="P16079" i="5"/>
  <c r="P16078" i="5"/>
  <c r="P16077" i="5"/>
  <c r="P16076" i="5"/>
  <c r="P16075" i="5"/>
  <c r="P16074" i="5"/>
  <c r="P16073" i="5"/>
  <c r="P16072" i="5"/>
  <c r="P16071" i="5"/>
  <c r="P16070" i="5"/>
  <c r="P16069" i="5"/>
  <c r="P16068" i="5"/>
  <c r="P16067" i="5"/>
  <c r="P16066" i="5"/>
  <c r="P16065" i="5"/>
  <c r="P16064" i="5"/>
  <c r="P16063" i="5"/>
  <c r="P16062" i="5"/>
  <c r="P16061" i="5"/>
  <c r="P16060" i="5"/>
  <c r="P16059" i="5"/>
  <c r="P16058" i="5"/>
  <c r="P16057" i="5"/>
  <c r="P16056" i="5"/>
  <c r="P16055" i="5"/>
  <c r="P16054" i="5"/>
  <c r="P16053" i="5"/>
  <c r="P16052" i="5"/>
  <c r="P16051" i="5"/>
  <c r="P16050" i="5"/>
  <c r="P16049" i="5"/>
  <c r="P16048" i="5"/>
  <c r="P16047" i="5"/>
  <c r="P16046" i="5"/>
  <c r="P16045" i="5"/>
  <c r="P16044" i="5"/>
  <c r="P16043" i="5"/>
  <c r="P16042" i="5"/>
  <c r="P16041" i="5"/>
  <c r="P16040" i="5"/>
  <c r="P16039" i="5"/>
  <c r="P16038" i="5"/>
  <c r="P16037" i="5"/>
  <c r="P16036" i="5"/>
  <c r="P16035" i="5"/>
  <c r="P16034" i="5"/>
  <c r="P16033" i="5"/>
  <c r="P16032" i="5"/>
  <c r="P16031" i="5"/>
  <c r="P16030" i="5"/>
  <c r="P16029" i="5"/>
  <c r="P16028" i="5"/>
  <c r="P16027" i="5"/>
  <c r="P16026" i="5"/>
  <c r="P16025" i="5"/>
  <c r="P16024" i="5"/>
  <c r="P16023" i="5"/>
  <c r="P16022" i="5"/>
  <c r="P16021" i="5"/>
  <c r="P16020" i="5"/>
  <c r="P16019" i="5"/>
  <c r="P16018" i="5"/>
  <c r="P16017" i="5"/>
  <c r="P16016" i="5"/>
  <c r="P16015" i="5"/>
  <c r="P16014" i="5"/>
  <c r="P16013" i="5"/>
  <c r="P16012" i="5"/>
  <c r="P16011" i="5"/>
  <c r="P16010" i="5"/>
  <c r="P16009" i="5"/>
  <c r="P16008" i="5"/>
  <c r="P16007" i="5"/>
  <c r="P16006" i="5"/>
  <c r="P16005" i="5"/>
  <c r="P16004" i="5"/>
  <c r="P16003" i="5"/>
  <c r="P16002" i="5"/>
  <c r="P16001" i="5"/>
  <c r="P16000" i="5"/>
  <c r="P15999" i="5"/>
  <c r="P15998" i="5"/>
  <c r="P15997" i="5"/>
  <c r="P15996" i="5"/>
  <c r="P15995" i="5"/>
  <c r="P15994" i="5"/>
  <c r="P15993" i="5"/>
  <c r="P15992" i="5"/>
  <c r="P15991" i="5"/>
  <c r="P15990" i="5"/>
  <c r="P15989" i="5"/>
  <c r="P15988" i="5"/>
  <c r="P15987" i="5"/>
  <c r="P15986" i="5"/>
  <c r="P15985" i="5"/>
  <c r="P15984" i="5"/>
  <c r="P15983" i="5"/>
  <c r="P15982" i="5"/>
  <c r="P15981" i="5"/>
  <c r="P15980" i="5"/>
  <c r="P15979" i="5"/>
  <c r="P15978" i="5"/>
  <c r="P15977" i="5"/>
  <c r="P15976" i="5"/>
  <c r="P15975" i="5"/>
  <c r="P15974" i="5"/>
  <c r="P15973" i="5"/>
  <c r="P15972" i="5"/>
  <c r="P15971" i="5"/>
  <c r="P15970" i="5"/>
  <c r="P15969" i="5"/>
  <c r="P15968" i="5"/>
  <c r="P15967" i="5"/>
  <c r="P15966" i="5"/>
  <c r="P15965" i="5"/>
  <c r="P15964" i="5"/>
  <c r="P15963" i="5"/>
  <c r="P15962" i="5"/>
  <c r="P15961" i="5"/>
  <c r="P15960" i="5"/>
  <c r="P15959" i="5"/>
  <c r="P15958" i="5"/>
  <c r="P15957" i="5"/>
  <c r="P15956" i="5"/>
  <c r="P15955" i="5"/>
  <c r="P15954" i="5"/>
  <c r="P15953" i="5"/>
  <c r="P15952" i="5"/>
  <c r="P15951" i="5"/>
  <c r="P15950" i="5"/>
  <c r="P15949" i="5"/>
  <c r="P15948" i="5"/>
  <c r="P15947" i="5"/>
  <c r="P15946" i="5"/>
  <c r="P15945" i="5"/>
  <c r="P15944" i="5"/>
  <c r="P15943" i="5"/>
  <c r="P15942" i="5"/>
  <c r="P15941" i="5"/>
  <c r="P15940" i="5"/>
  <c r="P15939" i="5"/>
  <c r="P15938" i="5"/>
  <c r="P15937" i="5"/>
  <c r="P15936" i="5"/>
  <c r="P15935" i="5"/>
  <c r="P15934" i="5"/>
  <c r="P15933" i="5"/>
  <c r="P15932" i="5"/>
  <c r="P15931" i="5"/>
  <c r="P15930" i="5"/>
  <c r="P15929" i="5"/>
  <c r="P15928" i="5"/>
  <c r="P15927" i="5"/>
  <c r="P18998" i="5"/>
  <c r="P18997" i="5"/>
  <c r="P18996" i="5"/>
  <c r="P18995" i="5"/>
  <c r="P18994" i="5"/>
  <c r="P18993" i="5"/>
  <c r="P18992" i="5"/>
  <c r="P18991" i="5"/>
  <c r="P18990" i="5"/>
  <c r="P18989" i="5"/>
  <c r="P18988" i="5"/>
  <c r="P18987" i="5"/>
  <c r="P18986" i="5"/>
  <c r="P18985" i="5"/>
  <c r="P18984" i="5"/>
  <c r="P18983" i="5"/>
  <c r="P18982" i="5"/>
  <c r="P18981" i="5"/>
  <c r="P18980" i="5"/>
  <c r="P18979" i="5"/>
  <c r="P18978" i="5"/>
  <c r="P18977" i="5"/>
  <c r="P18976" i="5"/>
  <c r="P18975" i="5"/>
  <c r="P18974" i="5"/>
  <c r="P18973" i="5"/>
  <c r="P18972" i="5"/>
  <c r="P18971" i="5"/>
  <c r="P18970" i="5"/>
  <c r="P18969" i="5"/>
  <c r="P18968" i="5"/>
  <c r="P18967" i="5"/>
  <c r="P18966" i="5"/>
  <c r="P18965" i="5"/>
  <c r="P18964" i="5"/>
  <c r="P18963" i="5"/>
  <c r="P18962" i="5"/>
  <c r="P18961" i="5"/>
  <c r="P18960" i="5"/>
  <c r="P18959" i="5"/>
  <c r="P18958" i="5"/>
  <c r="P18957" i="5"/>
  <c r="P18956" i="5"/>
  <c r="P18955" i="5"/>
  <c r="P18954" i="5"/>
  <c r="P18953" i="5"/>
  <c r="P18952" i="5"/>
  <c r="P18951" i="5"/>
  <c r="P18950" i="5"/>
  <c r="P18949" i="5"/>
  <c r="P18948" i="5"/>
  <c r="P18947" i="5"/>
  <c r="P15926" i="5"/>
  <c r="P15925" i="5"/>
  <c r="P15924" i="5"/>
  <c r="P15923" i="5"/>
  <c r="P15922" i="5"/>
  <c r="P15921" i="5"/>
  <c r="P15920" i="5"/>
  <c r="P15919" i="5"/>
  <c r="P15918" i="5"/>
  <c r="P15917" i="5"/>
  <c r="P15916" i="5"/>
  <c r="P15915" i="5"/>
  <c r="P15914" i="5"/>
  <c r="P15913" i="5"/>
  <c r="P15912" i="5"/>
  <c r="P15911" i="5"/>
  <c r="P15910" i="5"/>
  <c r="P15909" i="5"/>
  <c r="P15908" i="5"/>
  <c r="P15907" i="5"/>
  <c r="P15906" i="5"/>
  <c r="P15905" i="5"/>
  <c r="P15904" i="5"/>
  <c r="P15903" i="5"/>
  <c r="P15902" i="5"/>
  <c r="P15901" i="5"/>
  <c r="P15900" i="5"/>
  <c r="P15899" i="5"/>
  <c r="P15898" i="5"/>
  <c r="P15897" i="5"/>
  <c r="P15896" i="5"/>
  <c r="P15895" i="5"/>
  <c r="P15894" i="5"/>
  <c r="P15893" i="5"/>
  <c r="P15892" i="5"/>
  <c r="P15891" i="5"/>
  <c r="P15890" i="5"/>
  <c r="P15889" i="5"/>
  <c r="P15888" i="5"/>
  <c r="P15887" i="5"/>
  <c r="P15886" i="5"/>
  <c r="P15885" i="5"/>
  <c r="P15884" i="5"/>
  <c r="P15883" i="5"/>
  <c r="P15882" i="5"/>
  <c r="P15881" i="5"/>
  <c r="P15880" i="5"/>
  <c r="P15879" i="5"/>
  <c r="P15878" i="5"/>
  <c r="P15877" i="5"/>
  <c r="P15876" i="5"/>
  <c r="P15875" i="5"/>
  <c r="P15874" i="5"/>
  <c r="P15873" i="5"/>
  <c r="P15872" i="5"/>
  <c r="P15871" i="5"/>
  <c r="P15870" i="5"/>
  <c r="P15869" i="5"/>
  <c r="P15868" i="5"/>
  <c r="P15867" i="5"/>
  <c r="P15866" i="5"/>
  <c r="P15865" i="5"/>
  <c r="P15864" i="5"/>
  <c r="P15863" i="5"/>
  <c r="P15862" i="5"/>
  <c r="P15861" i="5"/>
  <c r="P15860" i="5"/>
  <c r="P15859" i="5"/>
  <c r="P15858" i="5"/>
  <c r="P15857" i="5"/>
  <c r="P15856" i="5"/>
  <c r="P15855" i="5"/>
  <c r="P15854" i="5"/>
  <c r="P15853" i="5"/>
  <c r="P15852" i="5"/>
  <c r="P15851" i="5"/>
  <c r="P15850" i="5"/>
  <c r="P15849" i="5"/>
  <c r="P15848" i="5"/>
  <c r="P15847" i="5"/>
  <c r="P15846" i="5"/>
  <c r="P15845" i="5"/>
  <c r="P15844" i="5"/>
  <c r="P15843" i="5"/>
  <c r="P15842" i="5"/>
  <c r="P15841" i="5"/>
  <c r="P15840" i="5"/>
  <c r="P15839" i="5"/>
  <c r="P15838" i="5"/>
  <c r="P15837" i="5"/>
  <c r="P15836" i="5"/>
  <c r="P15835" i="5"/>
  <c r="P15834" i="5"/>
  <c r="P15833" i="5"/>
  <c r="P15832" i="5"/>
  <c r="P15831" i="5"/>
  <c r="P15830" i="5"/>
  <c r="P15829" i="5"/>
  <c r="P15828" i="5"/>
  <c r="P15827" i="5"/>
  <c r="P15826" i="5"/>
  <c r="P15825" i="5"/>
  <c r="P15824" i="5"/>
  <c r="P15823" i="5"/>
  <c r="P15822" i="5"/>
  <c r="P15821" i="5"/>
  <c r="P15820" i="5"/>
  <c r="P15819" i="5"/>
  <c r="P15818" i="5"/>
  <c r="P15803" i="5"/>
  <c r="P15802" i="5"/>
  <c r="P15801" i="5"/>
  <c r="P15800" i="5"/>
  <c r="P15799" i="5"/>
  <c r="P15798" i="5"/>
  <c r="P15797" i="5"/>
  <c r="P15796" i="5"/>
  <c r="P15795" i="5"/>
  <c r="P15794" i="5"/>
  <c r="P15793" i="5"/>
  <c r="P15792" i="5"/>
  <c r="P15791" i="5"/>
  <c r="P15790" i="5"/>
  <c r="P15789" i="5"/>
  <c r="P15788" i="5"/>
  <c r="P15787" i="5"/>
  <c r="P15786" i="5"/>
  <c r="P15785" i="5"/>
  <c r="P15784" i="5"/>
  <c r="P15783" i="5"/>
  <c r="P15782" i="5"/>
  <c r="P15781" i="5"/>
  <c r="P15780" i="5"/>
  <c r="P15779" i="5"/>
  <c r="P15778" i="5"/>
  <c r="P15777" i="5"/>
  <c r="P15776" i="5"/>
  <c r="P15775" i="5"/>
  <c r="P15774" i="5"/>
  <c r="P15773" i="5"/>
  <c r="P15772" i="5"/>
  <c r="P15771" i="5"/>
  <c r="P15770" i="5"/>
  <c r="P15769" i="5"/>
  <c r="P15768" i="5"/>
  <c r="P15767" i="5"/>
  <c r="P15766" i="5"/>
  <c r="P15765" i="5"/>
  <c r="P15764" i="5"/>
  <c r="P15763" i="5"/>
  <c r="P15762" i="5"/>
  <c r="P15761" i="5"/>
  <c r="P15760" i="5"/>
  <c r="P15759" i="5"/>
  <c r="P15758" i="5"/>
  <c r="P15757" i="5"/>
  <c r="P15756" i="5"/>
  <c r="P15755" i="5"/>
  <c r="P15754" i="5"/>
  <c r="P15753" i="5"/>
  <c r="P15752" i="5"/>
  <c r="P15751" i="5"/>
  <c r="P15750" i="5"/>
  <c r="P15749" i="5"/>
  <c r="P15748" i="5"/>
  <c r="P15747" i="5"/>
  <c r="P15746" i="5"/>
  <c r="P15745" i="5"/>
  <c r="P15744" i="5"/>
  <c r="P15743" i="5"/>
  <c r="P15742" i="5"/>
  <c r="P15741" i="5"/>
  <c r="P15740" i="5"/>
  <c r="P15739" i="5"/>
  <c r="P15738" i="5"/>
  <c r="P15737" i="5"/>
  <c r="P15736" i="5"/>
  <c r="P15735" i="5"/>
  <c r="P15734" i="5"/>
  <c r="P15733" i="5"/>
  <c r="P15732" i="5"/>
  <c r="P15731" i="5"/>
  <c r="P15730" i="5"/>
  <c r="P15729" i="5"/>
  <c r="P15728" i="5"/>
  <c r="P15727" i="5"/>
  <c r="P15726" i="5"/>
  <c r="P15725" i="5"/>
  <c r="P15724" i="5"/>
  <c r="P15723" i="5"/>
  <c r="P15722" i="5"/>
  <c r="P15721" i="5"/>
  <c r="P15720" i="5"/>
  <c r="P15719" i="5"/>
  <c r="P15718" i="5"/>
  <c r="P15717" i="5"/>
  <c r="P15716" i="5"/>
  <c r="P15715" i="5"/>
  <c r="P15714" i="5"/>
  <c r="P15713" i="5"/>
  <c r="P15712" i="5"/>
  <c r="P15711" i="5"/>
  <c r="P15710" i="5"/>
  <c r="P15709" i="5"/>
  <c r="P15708" i="5"/>
  <c r="P15707" i="5"/>
  <c r="P15706" i="5"/>
  <c r="P15705" i="5"/>
  <c r="P15704" i="5"/>
  <c r="P15703" i="5"/>
  <c r="P15702" i="5"/>
  <c r="P15701" i="5"/>
  <c r="P15700" i="5"/>
  <c r="P15699" i="5"/>
  <c r="P15698" i="5"/>
  <c r="P15697" i="5"/>
  <c r="P15696" i="5"/>
  <c r="P15695" i="5"/>
  <c r="P15694" i="5"/>
  <c r="P15693" i="5"/>
  <c r="P15692" i="5"/>
  <c r="P15691" i="5"/>
  <c r="P15690" i="5"/>
  <c r="P15689" i="5"/>
  <c r="P15688" i="5"/>
  <c r="P15687" i="5"/>
  <c r="P15686" i="5"/>
  <c r="P15685" i="5"/>
  <c r="P15684" i="5"/>
  <c r="P15683" i="5"/>
  <c r="P15682" i="5"/>
  <c r="P15681" i="5"/>
  <c r="P15680" i="5"/>
  <c r="P15679" i="5"/>
  <c r="P15678" i="5"/>
  <c r="P15677" i="5"/>
  <c r="P15676" i="5"/>
  <c r="P15675" i="5"/>
  <c r="P15674" i="5"/>
  <c r="P15673" i="5"/>
  <c r="P15672" i="5"/>
  <c r="P15671" i="5"/>
  <c r="P15670" i="5"/>
  <c r="P15669" i="5"/>
  <c r="P15668" i="5"/>
  <c r="P15667" i="5"/>
  <c r="P15666" i="5"/>
  <c r="P15665" i="5"/>
  <c r="P15664" i="5"/>
  <c r="P15663" i="5"/>
  <c r="P15662" i="5"/>
  <c r="P15661" i="5"/>
  <c r="P15660" i="5"/>
  <c r="P15659" i="5"/>
  <c r="P15658" i="5"/>
  <c r="P15657" i="5"/>
  <c r="P15656" i="5"/>
  <c r="P15655" i="5"/>
  <c r="P15654" i="5"/>
  <c r="P15653" i="5"/>
  <c r="P15652" i="5"/>
  <c r="P15651" i="5"/>
  <c r="P15650" i="5"/>
  <c r="P15649" i="5"/>
  <c r="P15648" i="5"/>
  <c r="P15647" i="5"/>
  <c r="P15646" i="5"/>
  <c r="P15645" i="5"/>
  <c r="P15644" i="5"/>
  <c r="P15643" i="5"/>
  <c r="P15642" i="5"/>
  <c r="P15641" i="5"/>
  <c r="P15640" i="5"/>
  <c r="P15639" i="5"/>
  <c r="P15638" i="5"/>
  <c r="P15637" i="5"/>
  <c r="P15636" i="5"/>
  <c r="P15635" i="5"/>
  <c r="P15634" i="5"/>
  <c r="P15633" i="5"/>
  <c r="P15632" i="5"/>
  <c r="P15631" i="5"/>
  <c r="P15630" i="5"/>
  <c r="P15629" i="5"/>
  <c r="P15628" i="5"/>
  <c r="P15627" i="5"/>
  <c r="P15626" i="5"/>
  <c r="P15625" i="5"/>
  <c r="P15624" i="5"/>
  <c r="P15623" i="5"/>
  <c r="P15622" i="5"/>
  <c r="P15621" i="5"/>
  <c r="P15620" i="5"/>
  <c r="P15619" i="5"/>
  <c r="P15618" i="5"/>
  <c r="P15617" i="5"/>
  <c r="P15616" i="5"/>
  <c r="P15615" i="5"/>
  <c r="P15614" i="5"/>
  <c r="P15613" i="5"/>
  <c r="P15612" i="5"/>
  <c r="P15611" i="5"/>
  <c r="P15610" i="5"/>
  <c r="P15609" i="5"/>
  <c r="P15608" i="5"/>
  <c r="P15607" i="5"/>
  <c r="P15606" i="5"/>
  <c r="P15605" i="5"/>
  <c r="P15604" i="5"/>
  <c r="P15603" i="5"/>
  <c r="P15602" i="5"/>
  <c r="P15601" i="5"/>
  <c r="P15600" i="5"/>
  <c r="P15599" i="5"/>
  <c r="P15598" i="5"/>
  <c r="P15597" i="5"/>
  <c r="P15596" i="5"/>
  <c r="P15595" i="5"/>
  <c r="P15594" i="5"/>
  <c r="P15593" i="5"/>
  <c r="P15592" i="5"/>
  <c r="P15591" i="5"/>
  <c r="P15590" i="5"/>
  <c r="P15589" i="5"/>
  <c r="P15588" i="5"/>
  <c r="P15587" i="5"/>
  <c r="P15586" i="5"/>
  <c r="P15585" i="5"/>
  <c r="P15584" i="5"/>
  <c r="P15583" i="5"/>
  <c r="P15582" i="5"/>
  <c r="P15581" i="5"/>
  <c r="P15580" i="5"/>
  <c r="P15579" i="5"/>
  <c r="P15578" i="5"/>
  <c r="P15577" i="5"/>
  <c r="P15576" i="5"/>
  <c r="P15575" i="5"/>
  <c r="P15574" i="5"/>
  <c r="P15573" i="5"/>
  <c r="P15572" i="5"/>
  <c r="P15571" i="5"/>
  <c r="P15570" i="5"/>
  <c r="P15569" i="5"/>
  <c r="P15568" i="5"/>
  <c r="P15567" i="5"/>
  <c r="P15566" i="5"/>
  <c r="P15565" i="5"/>
  <c r="P15564" i="5"/>
  <c r="P15563" i="5"/>
  <c r="P15562" i="5"/>
  <c r="P15561" i="5"/>
  <c r="P15560" i="5"/>
  <c r="P15559" i="5"/>
  <c r="P15558" i="5"/>
  <c r="P15557" i="5"/>
  <c r="P15556" i="5"/>
  <c r="P15555" i="5"/>
  <c r="P15554" i="5"/>
  <c r="P15553" i="5"/>
  <c r="P15552" i="5"/>
  <c r="P15551" i="5"/>
  <c r="P15550" i="5"/>
  <c r="P15549" i="5"/>
  <c r="P15548" i="5"/>
  <c r="P15547" i="5"/>
  <c r="P15546" i="5"/>
  <c r="P15545" i="5"/>
  <c r="P15544" i="5"/>
  <c r="P15543" i="5"/>
  <c r="P15542" i="5"/>
  <c r="P15541" i="5"/>
  <c r="P15540" i="5"/>
  <c r="P15539" i="5"/>
  <c r="P15538" i="5"/>
  <c r="P15537" i="5"/>
  <c r="P15536" i="5"/>
  <c r="P15535" i="5"/>
  <c r="P15534" i="5"/>
  <c r="P15533" i="5"/>
  <c r="P15532" i="5"/>
  <c r="P15531" i="5"/>
  <c r="P15530" i="5"/>
  <c r="P15529" i="5"/>
  <c r="P15528" i="5"/>
  <c r="P15527" i="5"/>
  <c r="P15526" i="5"/>
  <c r="P15525" i="5"/>
  <c r="P15524" i="5"/>
  <c r="P15523" i="5"/>
  <c r="P15522" i="5"/>
  <c r="P15521" i="5"/>
  <c r="P15520" i="5"/>
  <c r="P15519" i="5"/>
  <c r="P15518" i="5"/>
  <c r="P15517" i="5"/>
  <c r="P15516" i="5"/>
  <c r="P15515" i="5"/>
  <c r="P15514" i="5"/>
  <c r="P15513" i="5"/>
  <c r="P15512" i="5"/>
  <c r="P15511" i="5"/>
  <c r="P15510" i="5"/>
  <c r="P15509" i="5"/>
  <c r="P15508" i="5"/>
  <c r="P15507" i="5"/>
  <c r="P15506" i="5"/>
  <c r="P15505" i="5"/>
  <c r="P15504" i="5"/>
  <c r="P15503" i="5"/>
  <c r="P15502" i="5"/>
  <c r="P15501" i="5"/>
  <c r="P15500" i="5"/>
  <c r="P15499" i="5"/>
  <c r="P15498" i="5"/>
  <c r="P15497" i="5"/>
  <c r="P15496" i="5"/>
  <c r="P15495" i="5"/>
  <c r="P15494" i="5"/>
  <c r="P15493" i="5"/>
  <c r="P15492" i="5"/>
  <c r="P15491" i="5"/>
  <c r="P15490" i="5"/>
  <c r="P15489" i="5"/>
  <c r="P15488" i="5"/>
  <c r="P15487" i="5"/>
  <c r="P15486" i="5"/>
  <c r="P15485" i="5"/>
  <c r="P15484" i="5"/>
  <c r="P15483" i="5"/>
  <c r="P15482" i="5"/>
  <c r="P15481" i="5"/>
  <c r="P15480" i="5"/>
  <c r="P15479" i="5"/>
  <c r="P15478" i="5"/>
  <c r="P15477" i="5"/>
  <c r="P15476" i="5"/>
  <c r="P15475" i="5"/>
  <c r="P15474" i="5"/>
  <c r="P15473" i="5"/>
  <c r="P15472" i="5"/>
  <c r="P15471" i="5"/>
  <c r="P15470" i="5"/>
  <c r="P15469" i="5"/>
  <c r="P15468" i="5"/>
  <c r="P15467" i="5"/>
  <c r="P15466" i="5"/>
  <c r="P15465" i="5"/>
  <c r="P15464" i="5"/>
  <c r="P15463" i="5"/>
  <c r="P15462" i="5"/>
  <c r="P15461" i="5"/>
  <c r="P15460" i="5"/>
  <c r="P15459" i="5"/>
  <c r="P15458" i="5"/>
  <c r="P15457" i="5"/>
  <c r="P15456" i="5"/>
  <c r="P15455" i="5"/>
  <c r="P15454" i="5"/>
  <c r="P15453" i="5"/>
  <c r="P15452" i="5"/>
  <c r="P15451" i="5"/>
  <c r="P15450" i="5"/>
  <c r="P15449" i="5"/>
  <c r="P15448" i="5"/>
  <c r="P15447" i="5"/>
  <c r="P15446" i="5"/>
  <c r="P15445" i="5"/>
  <c r="P15444" i="5"/>
  <c r="P15443" i="5"/>
  <c r="P15442" i="5"/>
  <c r="P15441" i="5"/>
  <c r="P15440" i="5"/>
  <c r="P15439" i="5"/>
  <c r="P15438" i="5"/>
  <c r="P15437" i="5"/>
  <c r="P15436" i="5"/>
  <c r="P15435" i="5"/>
  <c r="P15434" i="5"/>
  <c r="P15433" i="5"/>
  <c r="P15432" i="5"/>
  <c r="P15431" i="5"/>
  <c r="P15430" i="5"/>
  <c r="P15429" i="5"/>
  <c r="P15428" i="5"/>
  <c r="P15427" i="5"/>
  <c r="P15426" i="5"/>
  <c r="P15425" i="5"/>
  <c r="P15424" i="5"/>
  <c r="P15423" i="5"/>
  <c r="P15422" i="5"/>
  <c r="P15421" i="5"/>
  <c r="P15420" i="5"/>
  <c r="P15419" i="5"/>
  <c r="P15418" i="5"/>
  <c r="P15417" i="5"/>
  <c r="P15416" i="5"/>
  <c r="P15415" i="5"/>
  <c r="P15414" i="5"/>
  <c r="P15413" i="5"/>
  <c r="P15412" i="5"/>
  <c r="P15411" i="5"/>
  <c r="P15410" i="5"/>
  <c r="P15409" i="5"/>
  <c r="P15408" i="5"/>
  <c r="P15407" i="5"/>
  <c r="P15406" i="5"/>
  <c r="P15405" i="5"/>
  <c r="P15404" i="5"/>
  <c r="P15403" i="5"/>
  <c r="P15402" i="5"/>
  <c r="P15401" i="5"/>
  <c r="P15400" i="5"/>
  <c r="P18946" i="5"/>
  <c r="P18945" i="5"/>
  <c r="P18944" i="5"/>
  <c r="P18943" i="5"/>
  <c r="P18942" i="5"/>
  <c r="P18941" i="5"/>
  <c r="P18940" i="5"/>
  <c r="P18939" i="5"/>
  <c r="P18938" i="5"/>
  <c r="P18937" i="5"/>
  <c r="P18936" i="5"/>
  <c r="P18935" i="5"/>
  <c r="P18934" i="5"/>
  <c r="P18933" i="5"/>
  <c r="P18932" i="5"/>
  <c r="P18931" i="5"/>
  <c r="P18930" i="5"/>
  <c r="P18929" i="5"/>
  <c r="P18928" i="5"/>
  <c r="P18927" i="5"/>
  <c r="P18926" i="5"/>
  <c r="P18925" i="5"/>
  <c r="P18924" i="5"/>
  <c r="P18923" i="5"/>
  <c r="P18922" i="5"/>
  <c r="P18921" i="5"/>
  <c r="P18920" i="5"/>
  <c r="P18919" i="5"/>
  <c r="P18918" i="5"/>
  <c r="P18917" i="5"/>
  <c r="P18916" i="5"/>
  <c r="P18915" i="5"/>
  <c r="P18914" i="5"/>
  <c r="P18913" i="5"/>
  <c r="P18912" i="5"/>
  <c r="P18911" i="5"/>
  <c r="P18910" i="5"/>
  <c r="P18909" i="5"/>
  <c r="P18908" i="5"/>
  <c r="P18907" i="5"/>
  <c r="P15399" i="5"/>
  <c r="P15398" i="5"/>
  <c r="P15397" i="5"/>
  <c r="P15396" i="5"/>
  <c r="P15395" i="5"/>
  <c r="P15394" i="5"/>
  <c r="P15393" i="5"/>
  <c r="P15392" i="5"/>
  <c r="P15391" i="5"/>
  <c r="P15390" i="5"/>
  <c r="P15389" i="5"/>
  <c r="P15388" i="5"/>
  <c r="P15387" i="5"/>
  <c r="P15386" i="5"/>
  <c r="P15385" i="5"/>
  <c r="P15384" i="5"/>
  <c r="P15383" i="5"/>
  <c r="P15382" i="5"/>
  <c r="P15381" i="5"/>
  <c r="P15380" i="5"/>
  <c r="P15379" i="5"/>
  <c r="P15378" i="5"/>
  <c r="P15377" i="5"/>
  <c r="P15376" i="5"/>
  <c r="P15375" i="5"/>
  <c r="P15374" i="5"/>
  <c r="P15373" i="5"/>
  <c r="P15372" i="5"/>
  <c r="P15371" i="5"/>
  <c r="P15370" i="5"/>
  <c r="P15369" i="5"/>
  <c r="P15368" i="5"/>
  <c r="P15367" i="5"/>
  <c r="P15366" i="5"/>
  <c r="P15365" i="5"/>
  <c r="P15364" i="5"/>
  <c r="P15363" i="5"/>
  <c r="P15362" i="5"/>
  <c r="P15361" i="5"/>
  <c r="P15360" i="5"/>
  <c r="P15359" i="5"/>
  <c r="P15358" i="5"/>
  <c r="P15357" i="5"/>
  <c r="P15356" i="5"/>
  <c r="P15355" i="5"/>
  <c r="P15354" i="5"/>
  <c r="P15353" i="5"/>
  <c r="P15352" i="5"/>
  <c r="P15351" i="5"/>
  <c r="P15350" i="5"/>
  <c r="P15349" i="5"/>
  <c r="P15348" i="5"/>
  <c r="P15347" i="5"/>
  <c r="P15346" i="5"/>
  <c r="P15345" i="5"/>
  <c r="P15344" i="5"/>
  <c r="P15343" i="5"/>
  <c r="P15342" i="5"/>
  <c r="P15341" i="5"/>
  <c r="P15340" i="5"/>
  <c r="P15339" i="5"/>
  <c r="P15338" i="5"/>
  <c r="P15337" i="5"/>
  <c r="P15336" i="5"/>
  <c r="P15335" i="5"/>
  <c r="P15334" i="5"/>
  <c r="P15333" i="5"/>
  <c r="P15332" i="5"/>
  <c r="P15331" i="5"/>
  <c r="P15330" i="5"/>
  <c r="P15329" i="5"/>
  <c r="P15328" i="5"/>
  <c r="P15327" i="5"/>
  <c r="P15326" i="5"/>
  <c r="P15325" i="5"/>
  <c r="P15324" i="5"/>
  <c r="P15323" i="5"/>
  <c r="P15322" i="5"/>
  <c r="P15321" i="5"/>
  <c r="P15320" i="5"/>
  <c r="P15319" i="5"/>
  <c r="P15318" i="5"/>
  <c r="P15317" i="5"/>
  <c r="P15316" i="5"/>
  <c r="P15315" i="5"/>
  <c r="P15314" i="5"/>
  <c r="P15313" i="5"/>
  <c r="P15312" i="5"/>
  <c r="P15311" i="5"/>
  <c r="P15310" i="5"/>
  <c r="P15309" i="5"/>
  <c r="P15308" i="5"/>
  <c r="P15307" i="5"/>
  <c r="P15306" i="5"/>
  <c r="P15305" i="5"/>
  <c r="P15304" i="5"/>
  <c r="P15303" i="5"/>
  <c r="P15302" i="5"/>
  <c r="P15301" i="5"/>
  <c r="P15300" i="5"/>
  <c r="P15299" i="5"/>
  <c r="P15298" i="5"/>
  <c r="P15297" i="5"/>
  <c r="P15296" i="5"/>
  <c r="P15295" i="5"/>
  <c r="P15294" i="5"/>
  <c r="P15293" i="5"/>
  <c r="P15292" i="5"/>
  <c r="P15291" i="5"/>
  <c r="P15290" i="5"/>
  <c r="P15289" i="5"/>
  <c r="P15288" i="5"/>
  <c r="P15287" i="5"/>
  <c r="P15286" i="5"/>
  <c r="P15285" i="5"/>
  <c r="P15284" i="5"/>
  <c r="P15283" i="5"/>
  <c r="P15282" i="5"/>
  <c r="P15281" i="5"/>
  <c r="P15280" i="5"/>
  <c r="P15279" i="5"/>
  <c r="P15278" i="5"/>
  <c r="P15277" i="5"/>
  <c r="P15276" i="5"/>
  <c r="P15275" i="5"/>
  <c r="P15274" i="5"/>
  <c r="P15273" i="5"/>
  <c r="P15272" i="5"/>
  <c r="P15271" i="5"/>
  <c r="P15270" i="5"/>
  <c r="P15269" i="5"/>
  <c r="P15268" i="5"/>
  <c r="P15267" i="5"/>
  <c r="P15266" i="5"/>
  <c r="P15265" i="5"/>
  <c r="P15264" i="5"/>
  <c r="P15263" i="5"/>
  <c r="P15262" i="5"/>
  <c r="P15261" i="5"/>
  <c r="P15260" i="5"/>
  <c r="P15259" i="5"/>
  <c r="P15258" i="5"/>
  <c r="P15257" i="5"/>
  <c r="P15256" i="5"/>
  <c r="P15255" i="5"/>
  <c r="P15254" i="5"/>
  <c r="P15253" i="5"/>
  <c r="P15252" i="5"/>
  <c r="P15251" i="5"/>
  <c r="P15250" i="5"/>
  <c r="P15249" i="5"/>
  <c r="P15248" i="5"/>
  <c r="P15247" i="5"/>
  <c r="P15246" i="5"/>
  <c r="P15245" i="5"/>
  <c r="P15244" i="5"/>
  <c r="P15243" i="5"/>
  <c r="P15242" i="5"/>
  <c r="P15241" i="5"/>
  <c r="P15240" i="5"/>
  <c r="P15239" i="5"/>
  <c r="P15238" i="5"/>
  <c r="P15237" i="5"/>
  <c r="P15236" i="5"/>
  <c r="P15235" i="5"/>
  <c r="P15234" i="5"/>
  <c r="P15233" i="5"/>
  <c r="P15232" i="5"/>
  <c r="P15231" i="5"/>
  <c r="P15230" i="5"/>
  <c r="P15229" i="5"/>
  <c r="P15228" i="5"/>
  <c r="P15227" i="5"/>
  <c r="P15226" i="5"/>
  <c r="P15225" i="5"/>
  <c r="P15224" i="5"/>
  <c r="P15223" i="5"/>
  <c r="P15222" i="5"/>
  <c r="P15221" i="5"/>
  <c r="P15220" i="5"/>
  <c r="P15219" i="5"/>
  <c r="P15218" i="5"/>
  <c r="P18906" i="5"/>
  <c r="P18905" i="5"/>
  <c r="P18904" i="5"/>
  <c r="P18903" i="5"/>
  <c r="P18902" i="5"/>
  <c r="P18901" i="5"/>
  <c r="P18900" i="5"/>
  <c r="P18899" i="5"/>
  <c r="P18898" i="5"/>
  <c r="P18897" i="5"/>
  <c r="P18896" i="5"/>
  <c r="P18895" i="5"/>
  <c r="P18894" i="5"/>
  <c r="P18893" i="5"/>
  <c r="P18892" i="5"/>
  <c r="P18891" i="5"/>
  <c r="P18890" i="5"/>
  <c r="P18889" i="5"/>
  <c r="P18888" i="5"/>
  <c r="P18887" i="5"/>
  <c r="P18886" i="5"/>
  <c r="P18885" i="5"/>
  <c r="P18884" i="5"/>
  <c r="P18883" i="5"/>
  <c r="P18882" i="5"/>
  <c r="P18881" i="5"/>
  <c r="P18880" i="5"/>
  <c r="P18879" i="5"/>
  <c r="P18878" i="5"/>
  <c r="P18877" i="5"/>
  <c r="P18876" i="5"/>
  <c r="P18875" i="5"/>
  <c r="P18874" i="5"/>
  <c r="P18873" i="5"/>
  <c r="P18872" i="5"/>
  <c r="P18871" i="5"/>
  <c r="P18870" i="5"/>
  <c r="P18869" i="5"/>
  <c r="P18868" i="5"/>
  <c r="P18867" i="5"/>
  <c r="P18866" i="5"/>
  <c r="P18865" i="5"/>
  <c r="P18864" i="5"/>
  <c r="P18863" i="5"/>
  <c r="P18862" i="5"/>
  <c r="P18861" i="5"/>
  <c r="P18860" i="5"/>
  <c r="P18859" i="5"/>
  <c r="P18858" i="5"/>
  <c r="P18857" i="5"/>
  <c r="P18856" i="5"/>
  <c r="P18855" i="5"/>
  <c r="P18854" i="5"/>
  <c r="P18853" i="5"/>
  <c r="P18852" i="5"/>
  <c r="P18851" i="5"/>
  <c r="P15217" i="5"/>
  <c r="P15216" i="5"/>
  <c r="P15215" i="5"/>
  <c r="P15214" i="5"/>
  <c r="P15213" i="5"/>
  <c r="P15212" i="5"/>
  <c r="P15211" i="5"/>
  <c r="P15210" i="5"/>
  <c r="P15209" i="5"/>
  <c r="P15208" i="5"/>
  <c r="P15207" i="5"/>
  <c r="P15206" i="5"/>
  <c r="P15205" i="5"/>
  <c r="P15204" i="5"/>
  <c r="P15203" i="5"/>
  <c r="P15202" i="5"/>
  <c r="P15201" i="5"/>
  <c r="P15200" i="5"/>
  <c r="P15199" i="5"/>
  <c r="P15198" i="5"/>
  <c r="P15197" i="5"/>
  <c r="P15196" i="5"/>
  <c r="P15195" i="5"/>
  <c r="P15194" i="5"/>
  <c r="P15193" i="5"/>
  <c r="P15192" i="5"/>
  <c r="P15191" i="5"/>
  <c r="P15190" i="5"/>
  <c r="P15189" i="5"/>
  <c r="P15188" i="5"/>
  <c r="P15187" i="5"/>
  <c r="P15186" i="5"/>
  <c r="P15185" i="5"/>
  <c r="P15184" i="5"/>
  <c r="P15183" i="5"/>
  <c r="P15182" i="5"/>
  <c r="P15181" i="5"/>
  <c r="P15180" i="5"/>
  <c r="P15179" i="5"/>
  <c r="P15178" i="5"/>
  <c r="P15177" i="5"/>
  <c r="P15176" i="5"/>
  <c r="P15175" i="5"/>
  <c r="P15174" i="5"/>
  <c r="P15173" i="5"/>
  <c r="P15172" i="5"/>
  <c r="P15171" i="5"/>
  <c r="P15170" i="5"/>
  <c r="P15169" i="5"/>
  <c r="P15168" i="5"/>
  <c r="P15167" i="5"/>
  <c r="P15166" i="5"/>
  <c r="P15165" i="5"/>
  <c r="P15164" i="5"/>
  <c r="P15163" i="5"/>
  <c r="P15162" i="5"/>
  <c r="P15161" i="5"/>
  <c r="P15160" i="5"/>
  <c r="P15159" i="5"/>
  <c r="P15158" i="5"/>
  <c r="P15157" i="5"/>
  <c r="P15156" i="5"/>
  <c r="P15155" i="5"/>
  <c r="P15154" i="5"/>
  <c r="P15140" i="5"/>
  <c r="P15139" i="5"/>
  <c r="P15138" i="5"/>
  <c r="P15137" i="5"/>
  <c r="P15136" i="5"/>
  <c r="P15135" i="5"/>
  <c r="P15134" i="5"/>
  <c r="P15133" i="5"/>
  <c r="P15132" i="5"/>
  <c r="P15131" i="5"/>
  <c r="P15130" i="5"/>
  <c r="P15129" i="5"/>
  <c r="P15128" i="5"/>
  <c r="P18850" i="5"/>
  <c r="P18849" i="5"/>
  <c r="P18848" i="5"/>
  <c r="P18847" i="5"/>
  <c r="P18846" i="5"/>
  <c r="P18845" i="5"/>
  <c r="P15127" i="5"/>
  <c r="P15126" i="5"/>
  <c r="P15125" i="5"/>
  <c r="P15124" i="5"/>
  <c r="P15123" i="5"/>
  <c r="P15122" i="5"/>
  <c r="P15121" i="5"/>
  <c r="P15120" i="5"/>
  <c r="P15119" i="5"/>
  <c r="P15118" i="5"/>
  <c r="P15117" i="5"/>
  <c r="P15116" i="5"/>
  <c r="P15115" i="5"/>
  <c r="P15114" i="5"/>
  <c r="P15113" i="5"/>
  <c r="P15112" i="5"/>
  <c r="P15111" i="5"/>
  <c r="P15110" i="5"/>
  <c r="P15109" i="5"/>
  <c r="P15108" i="5"/>
  <c r="P15107" i="5"/>
  <c r="P15106" i="5"/>
  <c r="P15105" i="5"/>
  <c r="P15104" i="5"/>
  <c r="P15103" i="5"/>
  <c r="P15102" i="5"/>
  <c r="P15101" i="5"/>
  <c r="P15100" i="5"/>
  <c r="P15099" i="5"/>
  <c r="P15098" i="5"/>
  <c r="P15097" i="5"/>
  <c r="P15096" i="5"/>
  <c r="P15095" i="5"/>
  <c r="P15094" i="5"/>
  <c r="P15093" i="5"/>
  <c r="P15092" i="5"/>
  <c r="P15091" i="5"/>
  <c r="P15090" i="5"/>
  <c r="P15089" i="5"/>
  <c r="P15088" i="5"/>
  <c r="P15087" i="5"/>
  <c r="P15086" i="5"/>
  <c r="P15085" i="5"/>
  <c r="P15084" i="5"/>
  <c r="P15083" i="5"/>
  <c r="P15082" i="5"/>
  <c r="P15081" i="5"/>
  <c r="P15080" i="5"/>
  <c r="P15079" i="5"/>
  <c r="P15078" i="5"/>
  <c r="P15077" i="5"/>
  <c r="P15076" i="5"/>
  <c r="P15075" i="5"/>
  <c r="P15061" i="5"/>
  <c r="P15060" i="5"/>
  <c r="P15059" i="5"/>
  <c r="P15058" i="5"/>
  <c r="P15057" i="5"/>
  <c r="P15056" i="5"/>
  <c r="P15055" i="5"/>
  <c r="P15054" i="5"/>
  <c r="P15053" i="5"/>
  <c r="P15052" i="5"/>
  <c r="P15051" i="5"/>
  <c r="P15050" i="5"/>
  <c r="P15049" i="5"/>
  <c r="P15048" i="5"/>
  <c r="P15047" i="5"/>
  <c r="P15046" i="5"/>
  <c r="P15045" i="5"/>
  <c r="P15044" i="5"/>
  <c r="P15043" i="5"/>
  <c r="P15042" i="5"/>
  <c r="P15041" i="5"/>
  <c r="P15040" i="5"/>
  <c r="P15039" i="5"/>
  <c r="P15038" i="5"/>
  <c r="P15037" i="5"/>
  <c r="P15036" i="5"/>
  <c r="P15035" i="5"/>
  <c r="P15034" i="5"/>
  <c r="P15033" i="5"/>
  <c r="P15032" i="5"/>
  <c r="P15031" i="5"/>
  <c r="P15030" i="5"/>
  <c r="P15029" i="5"/>
  <c r="P15028" i="5"/>
  <c r="P15027" i="5"/>
  <c r="P15026" i="5"/>
  <c r="P15025" i="5"/>
  <c r="P15024" i="5"/>
  <c r="P15023" i="5"/>
  <c r="P15022" i="5"/>
  <c r="P15021" i="5"/>
  <c r="P15020" i="5"/>
  <c r="P15019" i="5"/>
  <c r="P15018" i="5"/>
  <c r="P15017" i="5"/>
  <c r="P15016" i="5"/>
  <c r="P15015" i="5"/>
  <c r="P15014" i="5"/>
  <c r="P15013" i="5"/>
  <c r="P15012" i="5"/>
  <c r="P15011" i="5"/>
  <c r="P15010" i="5"/>
  <c r="P15009" i="5"/>
  <c r="P15008" i="5"/>
  <c r="P15007" i="5"/>
  <c r="P15006" i="5"/>
  <c r="P15005" i="5"/>
  <c r="P15004" i="5"/>
  <c r="P15003" i="5"/>
  <c r="P15002" i="5"/>
  <c r="P15001" i="5"/>
  <c r="P15000" i="5"/>
  <c r="P14999" i="5"/>
  <c r="P14998" i="5"/>
  <c r="P14997" i="5"/>
  <c r="P14996" i="5"/>
  <c r="P14995" i="5"/>
  <c r="P14994" i="5"/>
  <c r="P14993" i="5"/>
  <c r="P14992" i="5"/>
  <c r="P14991" i="5"/>
  <c r="P14990" i="5"/>
  <c r="P14989" i="5"/>
  <c r="P14988" i="5"/>
  <c r="P14987" i="5"/>
  <c r="P14986" i="5"/>
  <c r="P14985" i="5"/>
  <c r="P14984" i="5"/>
  <c r="P14983" i="5"/>
  <c r="P14982" i="5"/>
  <c r="P14981" i="5"/>
  <c r="P14980" i="5"/>
  <c r="P14979" i="5"/>
  <c r="P14978" i="5"/>
  <c r="P14977" i="5"/>
  <c r="P14976" i="5"/>
  <c r="P14975" i="5"/>
  <c r="P14974" i="5"/>
  <c r="P14973" i="5"/>
  <c r="P14972" i="5"/>
  <c r="P14971" i="5"/>
  <c r="P14970" i="5"/>
  <c r="P14969" i="5"/>
  <c r="P14968" i="5"/>
  <c r="P14967" i="5"/>
  <c r="P14966" i="5"/>
  <c r="P14965" i="5"/>
  <c r="P14964" i="5"/>
  <c r="P14963" i="5"/>
  <c r="P14962" i="5"/>
  <c r="P14961" i="5"/>
  <c r="P14960" i="5"/>
  <c r="P14959" i="5"/>
  <c r="P14958" i="5"/>
  <c r="P14957" i="5"/>
  <c r="P14956" i="5"/>
  <c r="P14955" i="5"/>
  <c r="P14954" i="5"/>
  <c r="P14953" i="5"/>
  <c r="P18844" i="5"/>
  <c r="P18843" i="5"/>
  <c r="P18842" i="5"/>
  <c r="P18841" i="5"/>
  <c r="P18840" i="5"/>
  <c r="P18839" i="5"/>
  <c r="P18838" i="5"/>
  <c r="P18837" i="5"/>
  <c r="P18836" i="5"/>
  <c r="P18835" i="5"/>
  <c r="P18834" i="5"/>
  <c r="P18833" i="5"/>
  <c r="P18832" i="5"/>
  <c r="P18831" i="5"/>
  <c r="P18830" i="5"/>
  <c r="P18829" i="5"/>
  <c r="P18828" i="5"/>
  <c r="P18827" i="5"/>
  <c r="P18826" i="5"/>
  <c r="P18825" i="5"/>
  <c r="P18824" i="5"/>
  <c r="P18823" i="5"/>
  <c r="P18822" i="5"/>
  <c r="P18821" i="5"/>
  <c r="P18820" i="5"/>
  <c r="P18819" i="5"/>
  <c r="P18818" i="5"/>
  <c r="P18817" i="5"/>
  <c r="P18816" i="5"/>
  <c r="P18815" i="5"/>
  <c r="P18814" i="5"/>
  <c r="P18813" i="5"/>
  <c r="P18812" i="5"/>
  <c r="P18811" i="5"/>
  <c r="P18810" i="5"/>
  <c r="P18809" i="5"/>
  <c r="P18808" i="5"/>
  <c r="P18807" i="5"/>
  <c r="P18806" i="5"/>
  <c r="P18805" i="5"/>
  <c r="P18804" i="5"/>
  <c r="P18803" i="5"/>
  <c r="P18802" i="5"/>
  <c r="P18801" i="5"/>
  <c r="P18800" i="5"/>
  <c r="P18799" i="5"/>
  <c r="P18798" i="5"/>
  <c r="P18797" i="5"/>
  <c r="P18796" i="5"/>
  <c r="P18795" i="5"/>
  <c r="P18794" i="5"/>
  <c r="P18793" i="5"/>
  <c r="P18792" i="5"/>
  <c r="P18791" i="5"/>
  <c r="P18790" i="5"/>
  <c r="P18789" i="5"/>
  <c r="P18788" i="5"/>
  <c r="P18787" i="5"/>
  <c r="P18786" i="5"/>
  <c r="P18785" i="5"/>
  <c r="P18784" i="5"/>
  <c r="P18783" i="5"/>
  <c r="P18782" i="5"/>
  <c r="P18781" i="5"/>
  <c r="P18780" i="5"/>
  <c r="P18779" i="5"/>
  <c r="P18778" i="5"/>
  <c r="P18777" i="5"/>
  <c r="P18776" i="5"/>
  <c r="P18775" i="5"/>
  <c r="P18774" i="5"/>
  <c r="P18773" i="5"/>
  <c r="P18772" i="5"/>
  <c r="P18771" i="5"/>
  <c r="P18770" i="5"/>
  <c r="P18769" i="5"/>
  <c r="P18768" i="5"/>
  <c r="P14952" i="5"/>
  <c r="P14951" i="5"/>
  <c r="P14950" i="5"/>
  <c r="P14949" i="5"/>
  <c r="P14948" i="5"/>
  <c r="P14947" i="5"/>
  <c r="P14946" i="5"/>
  <c r="P14945" i="5"/>
  <c r="P14944" i="5"/>
  <c r="P14943" i="5"/>
  <c r="P14942" i="5"/>
  <c r="P14941" i="5"/>
  <c r="P14940" i="5"/>
  <c r="P14939" i="5"/>
  <c r="P14938" i="5"/>
  <c r="P14937" i="5"/>
  <c r="P14936" i="5"/>
  <c r="P14935" i="5"/>
  <c r="P14934" i="5"/>
  <c r="P14933" i="5"/>
  <c r="P14932" i="5"/>
  <c r="P14931" i="5"/>
  <c r="P14930" i="5"/>
  <c r="P14929" i="5"/>
  <c r="P14928" i="5"/>
  <c r="P14927" i="5"/>
  <c r="P14926" i="5"/>
  <c r="P14925" i="5"/>
  <c r="P14924" i="5"/>
  <c r="P14923" i="5"/>
  <c r="P14922" i="5"/>
  <c r="P14921" i="5"/>
  <c r="P14920" i="5"/>
  <c r="P14919" i="5"/>
  <c r="P14918" i="5"/>
  <c r="P14917" i="5"/>
  <c r="P14916" i="5"/>
  <c r="P14915" i="5"/>
  <c r="P14914" i="5"/>
  <c r="P14913" i="5"/>
  <c r="P14912" i="5"/>
  <c r="P14911" i="5"/>
  <c r="P14910" i="5"/>
  <c r="P14909" i="5"/>
  <c r="P14908" i="5"/>
  <c r="P14907" i="5"/>
  <c r="P14906" i="5"/>
  <c r="P14905" i="5"/>
  <c r="P14904" i="5"/>
  <c r="P14903" i="5"/>
  <c r="P14902" i="5"/>
  <c r="P14901" i="5"/>
  <c r="P14900" i="5"/>
  <c r="P14899" i="5"/>
  <c r="P14898" i="5"/>
  <c r="P14897" i="5"/>
  <c r="P14896" i="5"/>
  <c r="P14895" i="5"/>
  <c r="P14894" i="5"/>
  <c r="P14893" i="5"/>
  <c r="P14892" i="5"/>
  <c r="P14891" i="5"/>
  <c r="P14890" i="5"/>
  <c r="P14889" i="5"/>
  <c r="P14888" i="5"/>
  <c r="P14887" i="5"/>
  <c r="P14886" i="5"/>
  <c r="P14885" i="5"/>
  <c r="P14877" i="5"/>
  <c r="P14869" i="5"/>
  <c r="P14863" i="5"/>
  <c r="P14862" i="5"/>
  <c r="P14861" i="5"/>
  <c r="P14860" i="5"/>
  <c r="P14856" i="5"/>
  <c r="P14855" i="5"/>
  <c r="P14851" i="5"/>
  <c r="P14841" i="5"/>
  <c r="P14840" i="5"/>
  <c r="P14839" i="5"/>
  <c r="P14832" i="5"/>
  <c r="P14831" i="5"/>
  <c r="P14830" i="5"/>
  <c r="P14884" i="5"/>
  <c r="P14883" i="5"/>
  <c r="P14882" i="5"/>
  <c r="P14881" i="5"/>
  <c r="P14880" i="5"/>
  <c r="P14879" i="5"/>
  <c r="P14878" i="5"/>
  <c r="P14876" i="5"/>
  <c r="P14875" i="5"/>
  <c r="P14874" i="5"/>
  <c r="P14873" i="5"/>
  <c r="P14872" i="5"/>
  <c r="P14871" i="5"/>
  <c r="P14870" i="5"/>
  <c r="P14868" i="5"/>
  <c r="P14867" i="5"/>
  <c r="P14866" i="5"/>
  <c r="P14865" i="5"/>
  <c r="P14864" i="5"/>
  <c r="P14859" i="5"/>
  <c r="P14858" i="5"/>
  <c r="P14857" i="5"/>
  <c r="P14854" i="5"/>
  <c r="P14853" i="5"/>
  <c r="P14852" i="5"/>
  <c r="P14850" i="5"/>
  <c r="P14849" i="5"/>
  <c r="P14848" i="5"/>
  <c r="P14847" i="5"/>
  <c r="P14846" i="5"/>
  <c r="P14845" i="5"/>
  <c r="P14844" i="5"/>
  <c r="P14843" i="5"/>
  <c r="P14842" i="5"/>
  <c r="P14838" i="5"/>
  <c r="P14837" i="5"/>
  <c r="P14836" i="5"/>
  <c r="P14835" i="5"/>
  <c r="P14834" i="5"/>
  <c r="P14833" i="5"/>
  <c r="P14829" i="5"/>
  <c r="P14828" i="5"/>
  <c r="P14827" i="5"/>
  <c r="P14826" i="5"/>
  <c r="P14825" i="5"/>
  <c r="P14824" i="5"/>
  <c r="P14823" i="5"/>
  <c r="P14822" i="5"/>
  <c r="P14821" i="5"/>
  <c r="P14820" i="5"/>
  <c r="P14799" i="5"/>
  <c r="P14798" i="5"/>
  <c r="P14797" i="5"/>
  <c r="P14796" i="5"/>
  <c r="P14795" i="5"/>
  <c r="P14794" i="5"/>
  <c r="P14793" i="5"/>
  <c r="P14792" i="5"/>
  <c r="P14791" i="5"/>
  <c r="P14790" i="5"/>
  <c r="P14789" i="5"/>
  <c r="P14788" i="5"/>
  <c r="P14787" i="5"/>
  <c r="P14786" i="5"/>
  <c r="P14785" i="5"/>
  <c r="P14784" i="5"/>
  <c r="P14783" i="5"/>
  <c r="P14782" i="5"/>
  <c r="P14781" i="5"/>
  <c r="P14780" i="5"/>
  <c r="P14779" i="5"/>
  <c r="P14778" i="5"/>
  <c r="P14777" i="5"/>
  <c r="P14776" i="5"/>
  <c r="P14775" i="5"/>
  <c r="P14774" i="5"/>
  <c r="P14773" i="5"/>
  <c r="P14772" i="5"/>
  <c r="P14771" i="5"/>
  <c r="P14770" i="5"/>
  <c r="P14769" i="5"/>
  <c r="P14768" i="5"/>
  <c r="P14767" i="5"/>
  <c r="P14766" i="5"/>
  <c r="P14765" i="5"/>
  <c r="P14764" i="5"/>
  <c r="P14763" i="5"/>
  <c r="P14762" i="5"/>
  <c r="P14761" i="5"/>
  <c r="P14760" i="5"/>
  <c r="P14759" i="5"/>
  <c r="P14758" i="5"/>
  <c r="P14757" i="5"/>
  <c r="P14756" i="5"/>
  <c r="P14755" i="5"/>
  <c r="P14754" i="5"/>
  <c r="P14753" i="5"/>
  <c r="P14752" i="5"/>
  <c r="P14751" i="5"/>
  <c r="P14750" i="5"/>
  <c r="P14749" i="5"/>
  <c r="P14748" i="5"/>
  <c r="P14747" i="5"/>
  <c r="P14746" i="5"/>
  <c r="P14745" i="5"/>
  <c r="P14744" i="5"/>
  <c r="P14743" i="5"/>
  <c r="P14742" i="5"/>
  <c r="P14741" i="5"/>
  <c r="P14740" i="5"/>
  <c r="P14739" i="5"/>
  <c r="P14738" i="5"/>
  <c r="P14737" i="5"/>
  <c r="P14736" i="5"/>
  <c r="P14735" i="5"/>
  <c r="P14734" i="5"/>
  <c r="P14733" i="5"/>
  <c r="P14732" i="5"/>
  <c r="P14731" i="5"/>
  <c r="P14730" i="5"/>
  <c r="P14729" i="5"/>
  <c r="P14728" i="5"/>
  <c r="P14727" i="5"/>
  <c r="P14726" i="5"/>
  <c r="P14725" i="5"/>
  <c r="P14724" i="5"/>
  <c r="P14723" i="5"/>
  <c r="P14722" i="5"/>
  <c r="P14721" i="5"/>
  <c r="P14720" i="5"/>
  <c r="P14719" i="5"/>
  <c r="P14718" i="5"/>
  <c r="P14717" i="5"/>
  <c r="P14716" i="5"/>
  <c r="P14701" i="5"/>
  <c r="P14700" i="5"/>
  <c r="P14699" i="5"/>
  <c r="P14698" i="5"/>
  <c r="P14697" i="5"/>
  <c r="P14696" i="5"/>
  <c r="P14695" i="5"/>
  <c r="P14694" i="5"/>
  <c r="P14693" i="5"/>
  <c r="P14692" i="5"/>
  <c r="P14691" i="5"/>
  <c r="P14690" i="5"/>
  <c r="P14689" i="5"/>
  <c r="P14688" i="5"/>
  <c r="P14687" i="5"/>
  <c r="P14686" i="5"/>
  <c r="P14685" i="5"/>
  <c r="P14684" i="5"/>
  <c r="H436" i="6" s="1"/>
  <c r="F436" i="9" s="1"/>
  <c r="P14683" i="5"/>
  <c r="P14671" i="5"/>
  <c r="P14670" i="5"/>
  <c r="P14669" i="5"/>
  <c r="P14668" i="5"/>
  <c r="P14667" i="5"/>
  <c r="P14666" i="5"/>
  <c r="P14665" i="5"/>
  <c r="P14664" i="5"/>
  <c r="P14663" i="5"/>
  <c r="P14662" i="5"/>
  <c r="P14661" i="5"/>
  <c r="P14660" i="5"/>
  <c r="P14659" i="5"/>
  <c r="P14658" i="5"/>
  <c r="P14657" i="5"/>
  <c r="P14656" i="5"/>
  <c r="P14655" i="5"/>
  <c r="P14654" i="5"/>
  <c r="P14653" i="5"/>
  <c r="P14652" i="5"/>
  <c r="P14651" i="5"/>
  <c r="P14650" i="5"/>
  <c r="P14649" i="5"/>
  <c r="P14648" i="5"/>
  <c r="P14647" i="5"/>
  <c r="P14646" i="5"/>
  <c r="P14645" i="5"/>
  <c r="P14644" i="5"/>
  <c r="P14643" i="5"/>
  <c r="P14642" i="5"/>
  <c r="P14641" i="5"/>
  <c r="P14640" i="5"/>
  <c r="P14639" i="5"/>
  <c r="P14638" i="5"/>
  <c r="P14637" i="5"/>
  <c r="P14636" i="5"/>
  <c r="P14635" i="5"/>
  <c r="P14634" i="5"/>
  <c r="P14633" i="5"/>
  <c r="P14632" i="5"/>
  <c r="P14631" i="5"/>
  <c r="P14630" i="5"/>
  <c r="P14629" i="5"/>
  <c r="P14628" i="5"/>
  <c r="P14627" i="5"/>
  <c r="P14626" i="5"/>
  <c r="P14625" i="5"/>
  <c r="P14624" i="5"/>
  <c r="P14623" i="5"/>
  <c r="P14622" i="5"/>
  <c r="P14621" i="5"/>
  <c r="P18754" i="5"/>
  <c r="P18753" i="5"/>
  <c r="P18752" i="5"/>
  <c r="P18751" i="5"/>
  <c r="P18750" i="5"/>
  <c r="P18749" i="5"/>
  <c r="P18748" i="5"/>
  <c r="P18747" i="5"/>
  <c r="P18746" i="5"/>
  <c r="P18745" i="5"/>
  <c r="P18744" i="5"/>
  <c r="P18743" i="5"/>
  <c r="P18742" i="5"/>
  <c r="P18741" i="5"/>
  <c r="P18740" i="5"/>
  <c r="P18739" i="5"/>
  <c r="P18738" i="5"/>
  <c r="P18737" i="5"/>
  <c r="P18736" i="5"/>
  <c r="P18735" i="5"/>
  <c r="P18734" i="5"/>
  <c r="P18733" i="5"/>
  <c r="P18732" i="5"/>
  <c r="P18731" i="5"/>
  <c r="P18730" i="5"/>
  <c r="P18729" i="5"/>
  <c r="P18728" i="5"/>
  <c r="P18727" i="5"/>
  <c r="P18726" i="5"/>
  <c r="P18725" i="5"/>
  <c r="P18724" i="5"/>
  <c r="P18723" i="5"/>
  <c r="P18722" i="5"/>
  <c r="P18721" i="5"/>
  <c r="P18720" i="5"/>
  <c r="P18719" i="5"/>
  <c r="P18718" i="5"/>
  <c r="P18717" i="5"/>
  <c r="P18716" i="5"/>
  <c r="P18715" i="5"/>
  <c r="P18714" i="5"/>
  <c r="P18713" i="5"/>
  <c r="P18712" i="5"/>
  <c r="P18711" i="5"/>
  <c r="P18710" i="5"/>
  <c r="P18709" i="5"/>
  <c r="P14607" i="5"/>
  <c r="P14606" i="5"/>
  <c r="P14605" i="5"/>
  <c r="P14604" i="5"/>
  <c r="P14603" i="5"/>
  <c r="P14602" i="5"/>
  <c r="P14601" i="5"/>
  <c r="P14600" i="5"/>
  <c r="P14599" i="5"/>
  <c r="P14598" i="5"/>
  <c r="P14597" i="5"/>
  <c r="P14596" i="5"/>
  <c r="P14595" i="5"/>
  <c r="P14594" i="5"/>
  <c r="P14593" i="5"/>
  <c r="P14592" i="5"/>
  <c r="P14591" i="5"/>
  <c r="P14590" i="5"/>
  <c r="P14589" i="5"/>
  <c r="P14588" i="5"/>
  <c r="P14587" i="5"/>
  <c r="P14586" i="5"/>
  <c r="P14585" i="5"/>
  <c r="P14584" i="5"/>
  <c r="P14583" i="5"/>
  <c r="P14582" i="5"/>
  <c r="P14581" i="5"/>
  <c r="P14580" i="5"/>
  <c r="P14579" i="5"/>
  <c r="P14578" i="5"/>
  <c r="P14577" i="5"/>
  <c r="P14576" i="5"/>
  <c r="P14575" i="5"/>
  <c r="P14574" i="5"/>
  <c r="P14573" i="5"/>
  <c r="P14572" i="5"/>
  <c r="P14571" i="5"/>
  <c r="P14570" i="5"/>
  <c r="P14569" i="5"/>
  <c r="P14568" i="5"/>
  <c r="P14567" i="5"/>
  <c r="P14566" i="5"/>
  <c r="P14565" i="5"/>
  <c r="P14564" i="5"/>
  <c r="P14563" i="5"/>
  <c r="P14562" i="5"/>
  <c r="P14561" i="5"/>
  <c r="P14560" i="5"/>
  <c r="P14559" i="5"/>
  <c r="P14558" i="5"/>
  <c r="P14557" i="5"/>
  <c r="P14556" i="5"/>
  <c r="P14555" i="5"/>
  <c r="P14554" i="5"/>
  <c r="P14553" i="5"/>
  <c r="P14552" i="5"/>
  <c r="P14551" i="5"/>
  <c r="P14550" i="5"/>
  <c r="P14549" i="5"/>
  <c r="P14548" i="5"/>
  <c r="P14547" i="5"/>
  <c r="P14546" i="5"/>
  <c r="P14545" i="5"/>
  <c r="P14544" i="5"/>
  <c r="P14543" i="5"/>
  <c r="P14542" i="5"/>
  <c r="P14541" i="5"/>
  <c r="P14540" i="5"/>
  <c r="P14539" i="5"/>
  <c r="P14538" i="5"/>
  <c r="P14537" i="5"/>
  <c r="P14536" i="5"/>
  <c r="P14535" i="5"/>
  <c r="P14534" i="5"/>
  <c r="P14533" i="5"/>
  <c r="P14532" i="5"/>
  <c r="P14531" i="5"/>
  <c r="P14530" i="5"/>
  <c r="P14529" i="5"/>
  <c r="P14528" i="5"/>
  <c r="P14527" i="5"/>
  <c r="P14526" i="5"/>
  <c r="P14525" i="5"/>
  <c r="P14524" i="5"/>
  <c r="P14523" i="5"/>
  <c r="P14522" i="5"/>
  <c r="P14521" i="5"/>
  <c r="P14520" i="5"/>
  <c r="P14519" i="5"/>
  <c r="P14518" i="5"/>
  <c r="P14517" i="5"/>
  <c r="P14516" i="5"/>
  <c r="P14515" i="5"/>
  <c r="P14514" i="5"/>
  <c r="P14513" i="5"/>
  <c r="P14512" i="5"/>
  <c r="P14511" i="5"/>
  <c r="P14510" i="5"/>
  <c r="P14509" i="5"/>
  <c r="P14508" i="5"/>
  <c r="P14507" i="5"/>
  <c r="P14506" i="5"/>
  <c r="P14505" i="5"/>
  <c r="P14504" i="5"/>
  <c r="P14503" i="5"/>
  <c r="P14502" i="5"/>
  <c r="P14501" i="5"/>
  <c r="P14500" i="5"/>
  <c r="P14499" i="5"/>
  <c r="P14498" i="5"/>
  <c r="P14497" i="5"/>
  <c r="P14496" i="5"/>
  <c r="P14495" i="5"/>
  <c r="P14494" i="5"/>
  <c r="P14493" i="5"/>
  <c r="P14492" i="5"/>
  <c r="P14491" i="5"/>
  <c r="P14490" i="5"/>
  <c r="P14489" i="5"/>
  <c r="P14488" i="5"/>
  <c r="P14487" i="5"/>
  <c r="P14486" i="5"/>
  <c r="P14485" i="5"/>
  <c r="P14484" i="5"/>
  <c r="P14483" i="5"/>
  <c r="P14482" i="5"/>
  <c r="P14481" i="5"/>
  <c r="P14480" i="5"/>
  <c r="P14479" i="5"/>
  <c r="P14478" i="5"/>
  <c r="P14477" i="5"/>
  <c r="P14476" i="5"/>
  <c r="P14475" i="5"/>
  <c r="P14474" i="5"/>
  <c r="P14473" i="5"/>
  <c r="P14472" i="5"/>
  <c r="P14471" i="5"/>
  <c r="P14470" i="5"/>
  <c r="P14469" i="5"/>
  <c r="P14468" i="5"/>
  <c r="P14467" i="5"/>
  <c r="P14466" i="5"/>
  <c r="P14465" i="5"/>
  <c r="P14464" i="5"/>
  <c r="P14463" i="5"/>
  <c r="P14462" i="5"/>
  <c r="P14461" i="5"/>
  <c r="P14460" i="5"/>
  <c r="P14459" i="5"/>
  <c r="P14458" i="5"/>
  <c r="P14457" i="5"/>
  <c r="P14456" i="5"/>
  <c r="P14455" i="5"/>
  <c r="P14454" i="5"/>
  <c r="P14453" i="5"/>
  <c r="P14452" i="5"/>
  <c r="P14451" i="5"/>
  <c r="P14450" i="5"/>
  <c r="P14449" i="5"/>
  <c r="P14448" i="5"/>
  <c r="P14447" i="5"/>
  <c r="P14446" i="5"/>
  <c r="P14445" i="5"/>
  <c r="P14444" i="5"/>
  <c r="P14443" i="5"/>
  <c r="P14442" i="5"/>
  <c r="P14441" i="5"/>
  <c r="P14440" i="5"/>
  <c r="P14439" i="5"/>
  <c r="P14438" i="5"/>
  <c r="P14437" i="5"/>
  <c r="P14436" i="5"/>
  <c r="P14435" i="5"/>
  <c r="P14434" i="5"/>
  <c r="P14433" i="5"/>
  <c r="P14432" i="5"/>
  <c r="P14431" i="5"/>
  <c r="P14430" i="5"/>
  <c r="P14429" i="5"/>
  <c r="P14428" i="5"/>
  <c r="P14427" i="5"/>
  <c r="P14426" i="5"/>
  <c r="P14425" i="5"/>
  <c r="P14424" i="5"/>
  <c r="P14423" i="5"/>
  <c r="P14422" i="5"/>
  <c r="P14421" i="5"/>
  <c r="P14420" i="5"/>
  <c r="P14419" i="5"/>
  <c r="P14418" i="5"/>
  <c r="P14417" i="5"/>
  <c r="P14416" i="5"/>
  <c r="P14415" i="5"/>
  <c r="P14414" i="5"/>
  <c r="P14413" i="5"/>
  <c r="P14412" i="5"/>
  <c r="P14411" i="5"/>
  <c r="P14410" i="5"/>
  <c r="P14409" i="5"/>
  <c r="P14408" i="5"/>
  <c r="P14407" i="5"/>
  <c r="P14406" i="5"/>
  <c r="P14405" i="5"/>
  <c r="P14404" i="5"/>
  <c r="P14403" i="5"/>
  <c r="P14402" i="5"/>
  <c r="P14401" i="5"/>
  <c r="P14400" i="5"/>
  <c r="P14399" i="5"/>
  <c r="P14398" i="5"/>
  <c r="P14397" i="5"/>
  <c r="P14396" i="5"/>
  <c r="P14395" i="5"/>
  <c r="P14394" i="5"/>
  <c r="P14393" i="5"/>
  <c r="P14392" i="5"/>
  <c r="P14391" i="5"/>
  <c r="P14390" i="5"/>
  <c r="P14389" i="5"/>
  <c r="P14388" i="5"/>
  <c r="P14387" i="5"/>
  <c r="P14386" i="5"/>
  <c r="P14385" i="5"/>
  <c r="P14384" i="5"/>
  <c r="P14383" i="5"/>
  <c r="P14382" i="5"/>
  <c r="P14381" i="5"/>
  <c r="P14380" i="5"/>
  <c r="P14379" i="5"/>
  <c r="P14378" i="5"/>
  <c r="P14377" i="5"/>
  <c r="P14376" i="5"/>
  <c r="P14375" i="5"/>
  <c r="P14374" i="5"/>
  <c r="P14373" i="5"/>
  <c r="P14372" i="5"/>
  <c r="P14371" i="5"/>
  <c r="P14370" i="5"/>
  <c r="P14369" i="5"/>
  <c r="P14368" i="5"/>
  <c r="P14367" i="5"/>
  <c r="P14366" i="5"/>
  <c r="P14365" i="5"/>
  <c r="P14364" i="5"/>
  <c r="P14363" i="5"/>
  <c r="P14362" i="5"/>
  <c r="P14361" i="5"/>
  <c r="P14360" i="5"/>
  <c r="P14359" i="5"/>
  <c r="P14358" i="5"/>
  <c r="P14357" i="5"/>
  <c r="P14356" i="5"/>
  <c r="P14355" i="5"/>
  <c r="P14354" i="5"/>
  <c r="P14353" i="5"/>
  <c r="P14352" i="5"/>
  <c r="P14351" i="5"/>
  <c r="P14350" i="5"/>
  <c r="P14349" i="5"/>
  <c r="P14348" i="5"/>
  <c r="P14347" i="5"/>
  <c r="P14346" i="5"/>
  <c r="P14345" i="5"/>
  <c r="P14344" i="5"/>
  <c r="P14343" i="5"/>
  <c r="P14342" i="5"/>
  <c r="P14341" i="5"/>
  <c r="P14340" i="5"/>
  <c r="P14339" i="5"/>
  <c r="P14338" i="5"/>
  <c r="P14337" i="5"/>
  <c r="P14336" i="5"/>
  <c r="P14335" i="5"/>
  <c r="P14334" i="5"/>
  <c r="P14320" i="5"/>
  <c r="P14319" i="5"/>
  <c r="P14318" i="5"/>
  <c r="P14317" i="5"/>
  <c r="P14316" i="5"/>
  <c r="P14315" i="5"/>
  <c r="P14314" i="5"/>
  <c r="P14313" i="5"/>
  <c r="P14312" i="5"/>
  <c r="P14311" i="5"/>
  <c r="P14310" i="5"/>
  <c r="P14309" i="5"/>
  <c r="P14308" i="5"/>
  <c r="P14307" i="5"/>
  <c r="P14306" i="5"/>
  <c r="P14305" i="5"/>
  <c r="P14304" i="5"/>
  <c r="P14303" i="5"/>
  <c r="P14302" i="5"/>
  <c r="P14301" i="5"/>
  <c r="P14300" i="5"/>
  <c r="P14299" i="5"/>
  <c r="P14298" i="5"/>
  <c r="P14297" i="5"/>
  <c r="P14296" i="5"/>
  <c r="P14295" i="5"/>
  <c r="P14294" i="5"/>
  <c r="P14293" i="5"/>
  <c r="P14292" i="5"/>
  <c r="P14291" i="5"/>
  <c r="P14290" i="5"/>
  <c r="P14289" i="5"/>
  <c r="P14288" i="5"/>
  <c r="P14287" i="5"/>
  <c r="P14286" i="5"/>
  <c r="P14285" i="5"/>
  <c r="P14284" i="5"/>
  <c r="P14283" i="5"/>
  <c r="P14282" i="5"/>
  <c r="P14281" i="5"/>
  <c r="P14280" i="5"/>
  <c r="P14279" i="5"/>
  <c r="P14278" i="5"/>
  <c r="P14277" i="5"/>
  <c r="P14276" i="5"/>
  <c r="P14275" i="5"/>
  <c r="P14274" i="5"/>
  <c r="P14273" i="5"/>
  <c r="P14272" i="5"/>
  <c r="P14271" i="5"/>
  <c r="P14270" i="5"/>
  <c r="P14269" i="5"/>
  <c r="P14268" i="5"/>
  <c r="P14267" i="5"/>
  <c r="P14266" i="5"/>
  <c r="P14265" i="5"/>
  <c r="P14264" i="5"/>
  <c r="P14263" i="5"/>
  <c r="P14262" i="5"/>
  <c r="P14261" i="5"/>
  <c r="P14260" i="5"/>
  <c r="P14259" i="5"/>
  <c r="P14258" i="5"/>
  <c r="P14257" i="5"/>
  <c r="P14256" i="5"/>
  <c r="P14255" i="5"/>
  <c r="P14254" i="5"/>
  <c r="P14240" i="5"/>
  <c r="P14239" i="5"/>
  <c r="P14238" i="5"/>
  <c r="P14237" i="5"/>
  <c r="P14236" i="5"/>
  <c r="P14235" i="5"/>
  <c r="P14234" i="5"/>
  <c r="P14233" i="5"/>
  <c r="P14232" i="5"/>
  <c r="P14231" i="5"/>
  <c r="P14230" i="5"/>
  <c r="P14229" i="5"/>
  <c r="P14228" i="5"/>
  <c r="P14227" i="5"/>
  <c r="P14226" i="5"/>
  <c r="P14225" i="5"/>
  <c r="P14224" i="5"/>
  <c r="P14223" i="5"/>
  <c r="P14222" i="5"/>
  <c r="P14221" i="5"/>
  <c r="P14220" i="5"/>
  <c r="P14219" i="5"/>
  <c r="P14218" i="5"/>
  <c r="P14217" i="5"/>
  <c r="P14216" i="5"/>
  <c r="P14215" i="5"/>
  <c r="P14214" i="5"/>
  <c r="P14213" i="5"/>
  <c r="P14212" i="5"/>
  <c r="P14211" i="5"/>
  <c r="P14210" i="5"/>
  <c r="P14209" i="5"/>
  <c r="P14208" i="5"/>
  <c r="P14207" i="5"/>
  <c r="P14206" i="5"/>
  <c r="P14205" i="5"/>
  <c r="P14204" i="5"/>
  <c r="P14203" i="5"/>
  <c r="P14202" i="5"/>
  <c r="P14201" i="5"/>
  <c r="P14200" i="5"/>
  <c r="P14199" i="5"/>
  <c r="P14198" i="5"/>
  <c r="P14197" i="5"/>
  <c r="P14196" i="5"/>
  <c r="P14195" i="5"/>
  <c r="P14194" i="5"/>
  <c r="P14193" i="5"/>
  <c r="P14192" i="5"/>
  <c r="P14191" i="5"/>
  <c r="P14190" i="5"/>
  <c r="P14189" i="5"/>
  <c r="P14188" i="5"/>
  <c r="P14187" i="5"/>
  <c r="P14186" i="5"/>
  <c r="P14185" i="5"/>
  <c r="P14184" i="5"/>
  <c r="P14170" i="5"/>
  <c r="P14169" i="5"/>
  <c r="P14168" i="5"/>
  <c r="P14167" i="5"/>
  <c r="P14166" i="5"/>
  <c r="P14165" i="5"/>
  <c r="P14164" i="5"/>
  <c r="P14163" i="5"/>
  <c r="P14162" i="5"/>
  <c r="P14161" i="5"/>
  <c r="P14160" i="5"/>
  <c r="P14159" i="5"/>
  <c r="P14158" i="5"/>
  <c r="P14157" i="5"/>
  <c r="P14156" i="5"/>
  <c r="P14155" i="5"/>
  <c r="P14154" i="5"/>
  <c r="P14153" i="5"/>
  <c r="P14152" i="5"/>
  <c r="P14151" i="5"/>
  <c r="P14150" i="5"/>
  <c r="P14149" i="5"/>
  <c r="P14148" i="5"/>
  <c r="P14147" i="5"/>
  <c r="P14146" i="5"/>
  <c r="P14145" i="5"/>
  <c r="P14144" i="5"/>
  <c r="P14143" i="5"/>
  <c r="P14142" i="5"/>
  <c r="P14141" i="5"/>
  <c r="P14140" i="5"/>
  <c r="P14139" i="5"/>
  <c r="P14138" i="5"/>
  <c r="P14137" i="5"/>
  <c r="P14136" i="5"/>
  <c r="P14135" i="5"/>
  <c r="P14134" i="5"/>
  <c r="P14133" i="5"/>
  <c r="P14132" i="5"/>
  <c r="P14131" i="5"/>
  <c r="P14130" i="5"/>
  <c r="P14129" i="5"/>
  <c r="P14128" i="5"/>
  <c r="P14116" i="5"/>
  <c r="P14115" i="5"/>
  <c r="P14114" i="5"/>
  <c r="P14113" i="5"/>
  <c r="P14112" i="5"/>
  <c r="P14111" i="5"/>
  <c r="P14110" i="5"/>
  <c r="P14109" i="5"/>
  <c r="P14108" i="5"/>
  <c r="P14107" i="5"/>
  <c r="P14106" i="5"/>
  <c r="P14105" i="5"/>
  <c r="P14104" i="5"/>
  <c r="P14103" i="5"/>
  <c r="P14102" i="5"/>
  <c r="P14101" i="5"/>
  <c r="P14100" i="5"/>
  <c r="P14099" i="5"/>
  <c r="P14098" i="5"/>
  <c r="P14097" i="5"/>
  <c r="P14096" i="5"/>
  <c r="P14095" i="5"/>
  <c r="P14094" i="5"/>
  <c r="P14093" i="5"/>
  <c r="P14092" i="5"/>
  <c r="P14091" i="5"/>
  <c r="P14090" i="5"/>
  <c r="P14089" i="5"/>
  <c r="P14088" i="5"/>
  <c r="P14087" i="5"/>
  <c r="P14086" i="5"/>
  <c r="P14085" i="5"/>
  <c r="P14084" i="5"/>
  <c r="P14083" i="5"/>
  <c r="P14082" i="5"/>
  <c r="P14081" i="5"/>
  <c r="P14080" i="5"/>
  <c r="P14079" i="5"/>
  <c r="P14078" i="5"/>
  <c r="P14077" i="5"/>
  <c r="P14076" i="5"/>
  <c r="P14075" i="5"/>
  <c r="P14074" i="5"/>
  <c r="P14073" i="5"/>
  <c r="P14072" i="5"/>
  <c r="P14071" i="5"/>
  <c r="P14070" i="5"/>
  <c r="P14069" i="5"/>
  <c r="P14068" i="5"/>
  <c r="P14067" i="5"/>
  <c r="P14066" i="5"/>
  <c r="P14065" i="5"/>
  <c r="P14064" i="5"/>
  <c r="P14063" i="5"/>
  <c r="P14062" i="5"/>
  <c r="P14061" i="5"/>
  <c r="P14060" i="5"/>
  <c r="P14059" i="5"/>
  <c r="P14058" i="5"/>
  <c r="P14057" i="5"/>
  <c r="P14056" i="5"/>
  <c r="P14055" i="5"/>
  <c r="P14054" i="5"/>
  <c r="P14053" i="5"/>
  <c r="P14052" i="5"/>
  <c r="P14051" i="5"/>
  <c r="P14050" i="5"/>
  <c r="P14049" i="5"/>
  <c r="P14048" i="5"/>
  <c r="P14047" i="5"/>
  <c r="P14046" i="5"/>
  <c r="P14045" i="5"/>
  <c r="P14044" i="5"/>
  <c r="P14043" i="5"/>
  <c r="P14042" i="5"/>
  <c r="P14041" i="5"/>
  <c r="P14040" i="5"/>
  <c r="P14039" i="5"/>
  <c r="P14038" i="5"/>
  <c r="P14037" i="5"/>
  <c r="P14036" i="5"/>
  <c r="P14035" i="5"/>
  <c r="P14034" i="5"/>
  <c r="P14033" i="5"/>
  <c r="P14032" i="5"/>
  <c r="P14031" i="5"/>
  <c r="P14030" i="5"/>
  <c r="P14029" i="5"/>
  <c r="P14028" i="5"/>
  <c r="P14027" i="5"/>
  <c r="P14026" i="5"/>
  <c r="P14025" i="5"/>
  <c r="P14024" i="5"/>
  <c r="P14023" i="5"/>
  <c r="P14022" i="5"/>
  <c r="P14021" i="5"/>
  <c r="P14020" i="5"/>
  <c r="P14019" i="5"/>
  <c r="P14004" i="5"/>
  <c r="P14003" i="5"/>
  <c r="P14002" i="5"/>
  <c r="P14001" i="5"/>
  <c r="P13999" i="5"/>
  <c r="P13998" i="5"/>
  <c r="P13997" i="5"/>
  <c r="P13995" i="5"/>
  <c r="P13994" i="5"/>
  <c r="P13993" i="5"/>
  <c r="P13992" i="5"/>
  <c r="P13989" i="5"/>
  <c r="P13988" i="5"/>
  <c r="P13982" i="5"/>
  <c r="P13978" i="5"/>
  <c r="P13972" i="5"/>
  <c r="P13971" i="5"/>
  <c r="P14000" i="5"/>
  <c r="P13996" i="5"/>
  <c r="P13991" i="5"/>
  <c r="P13990" i="5"/>
  <c r="P13987" i="5"/>
  <c r="P13986" i="5"/>
  <c r="P13985" i="5"/>
  <c r="P13984" i="5"/>
  <c r="P13983" i="5"/>
  <c r="P13981" i="5"/>
  <c r="P13980" i="5"/>
  <c r="P13979" i="5"/>
  <c r="P13977" i="5"/>
  <c r="P13976" i="5"/>
  <c r="P13975" i="5"/>
  <c r="P13974" i="5"/>
  <c r="P13973" i="5"/>
  <c r="P13970" i="5"/>
  <c r="P13969" i="5"/>
  <c r="P13968" i="5"/>
  <c r="P13967" i="5"/>
  <c r="P13966" i="5"/>
  <c r="P13965" i="5"/>
  <c r="P13964" i="5"/>
  <c r="P13963" i="5"/>
  <c r="P13962" i="5"/>
  <c r="P13961" i="5"/>
  <c r="P13960" i="5"/>
  <c r="P13947" i="5"/>
  <c r="P13946" i="5"/>
  <c r="P13945" i="5"/>
  <c r="P13944" i="5"/>
  <c r="P13943" i="5"/>
  <c r="P13942" i="5"/>
  <c r="P13941" i="5"/>
  <c r="P13940" i="5"/>
  <c r="P13939" i="5"/>
  <c r="P13938" i="5"/>
  <c r="P13937" i="5"/>
  <c r="P13936" i="5"/>
  <c r="P13935" i="5"/>
  <c r="P13934" i="5"/>
  <c r="P13933" i="5"/>
  <c r="P13932" i="5"/>
  <c r="P13931" i="5"/>
  <c r="P13930" i="5"/>
  <c r="P13929" i="5"/>
  <c r="P13928" i="5"/>
  <c r="P13927" i="5"/>
  <c r="P13926" i="5"/>
  <c r="P13925" i="5"/>
  <c r="P13924" i="5"/>
  <c r="P13923" i="5"/>
  <c r="P13922" i="5"/>
  <c r="P13921" i="5"/>
  <c r="P13920" i="5"/>
  <c r="P13919" i="5"/>
  <c r="P13918" i="5"/>
  <c r="P13917" i="5"/>
  <c r="P13916" i="5"/>
  <c r="P13915" i="5"/>
  <c r="P13914" i="5"/>
  <c r="P13913" i="5"/>
  <c r="P13912" i="5"/>
  <c r="P13911" i="5"/>
  <c r="P13910" i="5"/>
  <c r="P13909" i="5"/>
  <c r="P13908" i="5"/>
  <c r="P13907" i="5"/>
  <c r="P13906" i="5"/>
  <c r="P13905" i="5"/>
  <c r="P13904" i="5"/>
  <c r="P13903" i="5"/>
  <c r="P13902" i="5"/>
  <c r="P13901" i="5"/>
  <c r="P13900" i="5"/>
  <c r="P13899" i="5"/>
  <c r="P13898" i="5"/>
  <c r="P13897" i="5"/>
  <c r="P13896" i="5"/>
  <c r="P13895" i="5"/>
  <c r="P13894" i="5"/>
  <c r="P13881" i="5"/>
  <c r="P13880" i="5"/>
  <c r="P13879" i="5"/>
  <c r="P13878" i="5"/>
  <c r="P13877" i="5"/>
  <c r="P13876" i="5"/>
  <c r="P13875" i="5"/>
  <c r="P13874" i="5"/>
  <c r="P13873" i="5"/>
  <c r="P13872" i="5"/>
  <c r="P13871" i="5"/>
  <c r="P13870" i="5"/>
  <c r="P13869" i="5"/>
  <c r="P13868" i="5"/>
  <c r="P13867" i="5"/>
  <c r="P13866" i="5"/>
  <c r="P13865" i="5"/>
  <c r="P13864" i="5"/>
  <c r="P13863" i="5"/>
  <c r="P13862" i="5"/>
  <c r="P13861" i="5"/>
  <c r="P13860" i="5"/>
  <c r="P13859" i="5"/>
  <c r="P13858" i="5"/>
  <c r="P13857" i="5"/>
  <c r="P13856" i="5"/>
  <c r="P13855" i="5"/>
  <c r="P13854" i="5"/>
  <c r="P13853" i="5"/>
  <c r="P13852" i="5"/>
  <c r="P13851" i="5"/>
  <c r="P13850" i="5"/>
  <c r="P13849" i="5"/>
  <c r="P13848" i="5"/>
  <c r="P13847" i="5"/>
  <c r="P13846" i="5"/>
  <c r="P13845" i="5"/>
  <c r="P13844" i="5"/>
  <c r="P13843" i="5"/>
  <c r="P13842" i="5"/>
  <c r="P13841" i="5"/>
  <c r="P13840" i="5"/>
  <c r="P13839" i="5"/>
  <c r="P13838" i="5"/>
  <c r="P13837" i="5"/>
  <c r="P13836" i="5"/>
  <c r="P13835" i="5"/>
  <c r="P13834" i="5"/>
  <c r="P13833" i="5"/>
  <c r="P13832" i="5"/>
  <c r="P13831" i="5"/>
  <c r="P13830" i="5"/>
  <c r="P13829" i="5"/>
  <c r="P13828" i="5"/>
  <c r="P13827" i="5"/>
  <c r="P13826" i="5"/>
  <c r="P13825" i="5"/>
  <c r="P13824" i="5"/>
  <c r="P13823" i="5"/>
  <c r="P13822" i="5"/>
  <c r="P13821" i="5"/>
  <c r="P13820" i="5"/>
  <c r="P13819" i="5"/>
  <c r="P13818" i="5"/>
  <c r="P13817" i="5"/>
  <c r="P13816" i="5"/>
  <c r="P13815" i="5"/>
  <c r="P13814" i="5"/>
  <c r="P13813" i="5"/>
  <c r="P13812" i="5"/>
  <c r="P13811" i="5"/>
  <c r="P13810" i="5"/>
  <c r="P13809" i="5"/>
  <c r="P13808" i="5"/>
  <c r="P13807" i="5"/>
  <c r="P13806" i="5"/>
  <c r="P13805" i="5"/>
  <c r="P13804" i="5"/>
  <c r="P13803" i="5"/>
  <c r="P13802" i="5"/>
  <c r="P13801" i="5"/>
  <c r="P13800" i="5"/>
  <c r="P13799" i="5"/>
  <c r="P13798" i="5"/>
  <c r="P13797" i="5"/>
  <c r="P13796" i="5"/>
  <c r="P13795" i="5"/>
  <c r="P13794" i="5"/>
  <c r="P13793" i="5"/>
  <c r="P13792" i="5"/>
  <c r="P13791" i="5"/>
  <c r="P13790" i="5"/>
  <c r="P13789" i="5"/>
  <c r="P13788" i="5"/>
  <c r="P13787" i="5"/>
  <c r="P13786" i="5"/>
  <c r="P13785" i="5"/>
  <c r="P13784" i="5"/>
  <c r="P13783" i="5"/>
  <c r="P13782" i="5"/>
  <c r="P13781" i="5"/>
  <c r="P13780" i="5"/>
  <c r="P13779" i="5"/>
  <c r="P13778" i="5"/>
  <c r="P13777" i="5"/>
  <c r="P13776" i="5"/>
  <c r="P13775" i="5"/>
  <c r="P13774" i="5"/>
  <c r="P13773" i="5"/>
  <c r="P13772" i="5"/>
  <c r="P13771" i="5"/>
  <c r="P13770" i="5"/>
  <c r="P13769" i="5"/>
  <c r="P13768" i="5"/>
  <c r="P13767" i="5"/>
  <c r="P13766" i="5"/>
  <c r="P13765" i="5"/>
  <c r="P13764" i="5"/>
  <c r="P13763" i="5"/>
  <c r="P13762" i="5"/>
  <c r="P13761" i="5"/>
  <c r="P13760" i="5"/>
  <c r="P13759" i="5"/>
  <c r="P13758" i="5"/>
  <c r="P13757" i="5"/>
  <c r="P13756" i="5"/>
  <c r="P13755" i="5"/>
  <c r="P13754" i="5"/>
  <c r="P13753" i="5"/>
  <c r="P13752" i="5"/>
  <c r="P13751" i="5"/>
  <c r="P13750" i="5"/>
  <c r="P13749" i="5"/>
  <c r="P13748" i="5"/>
  <c r="P13747" i="5"/>
  <c r="P13746" i="5"/>
  <c r="P13745" i="5"/>
  <c r="P13708" i="5"/>
  <c r="P13707" i="5"/>
  <c r="P13706" i="5"/>
  <c r="P13705" i="5"/>
  <c r="P13704" i="5"/>
  <c r="P13703" i="5"/>
  <c r="P13702" i="5"/>
  <c r="P13701" i="5"/>
  <c r="P13700" i="5"/>
  <c r="P13699" i="5"/>
  <c r="P13698" i="5"/>
  <c r="P13697" i="5"/>
  <c r="P13696" i="5"/>
  <c r="P13695" i="5"/>
  <c r="P13694" i="5"/>
  <c r="P13693" i="5"/>
  <c r="P13692" i="5"/>
  <c r="P13691" i="5"/>
  <c r="P13690" i="5"/>
  <c r="P13689" i="5"/>
  <c r="P13688" i="5"/>
  <c r="P13687" i="5"/>
  <c r="P13686" i="5"/>
  <c r="P13685" i="5"/>
  <c r="P13684" i="5"/>
  <c r="P13683" i="5"/>
  <c r="P13682" i="5"/>
  <c r="P13681" i="5"/>
  <c r="P13680" i="5"/>
  <c r="P13679" i="5"/>
  <c r="P13678" i="5"/>
  <c r="P13677" i="5"/>
  <c r="P13676" i="5"/>
  <c r="P13675" i="5"/>
  <c r="P13674" i="5"/>
  <c r="P13673" i="5"/>
  <c r="P13672" i="5"/>
  <c r="P13671" i="5"/>
  <c r="P13670" i="5"/>
  <c r="P13669" i="5"/>
  <c r="P13668" i="5"/>
  <c r="P13667" i="5"/>
  <c r="P13666" i="5"/>
  <c r="P13665" i="5"/>
  <c r="P13664" i="5"/>
  <c r="P13663" i="5"/>
  <c r="P13662" i="5"/>
  <c r="P13661" i="5"/>
  <c r="P13660" i="5"/>
  <c r="P13659" i="5"/>
  <c r="P13658" i="5"/>
  <c r="P13657" i="5"/>
  <c r="P13656" i="5"/>
  <c r="P13655" i="5"/>
  <c r="P13654" i="5"/>
  <c r="P13653" i="5"/>
  <c r="P13652" i="5"/>
  <c r="P13651" i="5"/>
  <c r="P13650" i="5"/>
  <c r="P13649" i="5"/>
  <c r="P13648" i="5"/>
  <c r="P13647" i="5"/>
  <c r="P13632" i="5"/>
  <c r="P13631" i="5"/>
  <c r="P13630" i="5"/>
  <c r="P13629" i="5"/>
  <c r="P13628" i="5"/>
  <c r="P13627" i="5"/>
  <c r="P13626" i="5"/>
  <c r="P13625" i="5"/>
  <c r="P13624" i="5"/>
  <c r="P13623" i="5"/>
  <c r="P13622" i="5"/>
  <c r="P13621" i="5"/>
  <c r="P13620" i="5"/>
  <c r="P13619" i="5"/>
  <c r="P13618" i="5"/>
  <c r="P13617" i="5"/>
  <c r="P13616" i="5"/>
  <c r="P13615" i="5"/>
  <c r="P13614" i="5"/>
  <c r="P13613" i="5"/>
  <c r="P13612" i="5"/>
  <c r="P13611" i="5"/>
  <c r="P13610" i="5"/>
  <c r="P13597" i="5"/>
  <c r="P13596" i="5"/>
  <c r="P13595" i="5"/>
  <c r="P13594" i="5"/>
  <c r="P13593" i="5"/>
  <c r="P13592" i="5"/>
  <c r="P13591" i="5"/>
  <c r="P13590" i="5"/>
  <c r="P13589" i="5"/>
  <c r="P13588" i="5"/>
  <c r="P13587" i="5"/>
  <c r="P13586" i="5"/>
  <c r="P13585" i="5"/>
  <c r="P13584" i="5"/>
  <c r="P13583" i="5"/>
  <c r="P13582" i="5"/>
  <c r="P13581" i="5"/>
  <c r="P13580" i="5"/>
  <c r="P13579" i="5"/>
  <c r="P13578" i="5"/>
  <c r="P13577" i="5"/>
  <c r="P13576" i="5"/>
  <c r="P13575" i="5"/>
  <c r="P13574" i="5"/>
  <c r="P13573" i="5"/>
  <c r="P13572" i="5"/>
  <c r="P13571" i="5"/>
  <c r="P13570" i="5"/>
  <c r="P13569" i="5"/>
  <c r="P13568" i="5"/>
  <c r="P13567" i="5"/>
  <c r="P13566" i="5"/>
  <c r="P13565" i="5"/>
  <c r="P13564" i="5"/>
  <c r="P13563" i="5"/>
  <c r="P13562" i="5"/>
  <c r="P13561" i="5"/>
  <c r="P13560" i="5"/>
  <c r="P13559" i="5"/>
  <c r="P13558" i="5"/>
  <c r="P13557" i="5"/>
  <c r="P13556" i="5"/>
  <c r="P13555" i="5"/>
  <c r="P13554" i="5"/>
  <c r="P13553" i="5"/>
  <c r="P13552" i="5"/>
  <c r="P13551" i="5"/>
  <c r="P13550" i="5"/>
  <c r="P13549" i="5"/>
  <c r="P13548" i="5"/>
  <c r="P13547" i="5"/>
  <c r="P13546" i="5"/>
  <c r="P13545" i="5"/>
  <c r="P13544" i="5"/>
  <c r="P13543" i="5"/>
  <c r="P13542" i="5"/>
  <c r="P13541" i="5"/>
  <c r="P13540" i="5"/>
  <c r="P13539" i="5"/>
  <c r="P13538" i="5"/>
  <c r="P13537" i="5"/>
  <c r="P13536" i="5"/>
  <c r="P13535" i="5"/>
  <c r="P13534" i="5"/>
  <c r="P13533" i="5"/>
  <c r="P13532" i="5"/>
  <c r="P13531" i="5"/>
  <c r="P13530" i="5"/>
  <c r="P13529" i="5"/>
  <c r="P13528" i="5"/>
  <c r="P13527" i="5"/>
  <c r="P13526" i="5"/>
  <c r="P13525" i="5"/>
  <c r="P13524" i="5"/>
  <c r="P13523" i="5"/>
  <c r="P13522" i="5"/>
  <c r="P13521" i="5"/>
  <c r="P13520" i="5"/>
  <c r="P13519" i="5"/>
  <c r="P13518" i="5"/>
  <c r="P13517" i="5"/>
  <c r="P13516" i="5"/>
  <c r="P13515" i="5"/>
  <c r="P13514" i="5"/>
  <c r="P13513" i="5"/>
  <c r="P13512" i="5"/>
  <c r="P13511" i="5"/>
  <c r="P13510" i="5"/>
  <c r="P13509" i="5"/>
  <c r="P13508" i="5"/>
  <c r="P13507" i="5"/>
  <c r="P13506" i="5"/>
  <c r="P13505" i="5"/>
  <c r="P13504" i="5"/>
  <c r="P13503" i="5"/>
  <c r="P13502" i="5"/>
  <c r="P13501" i="5"/>
  <c r="P13500" i="5"/>
  <c r="P13499" i="5"/>
  <c r="P13498" i="5"/>
  <c r="P13497" i="5"/>
  <c r="P13496" i="5"/>
  <c r="P13495" i="5"/>
  <c r="P13494" i="5"/>
  <c r="P13493" i="5"/>
  <c r="P13492" i="5"/>
  <c r="P13478" i="5"/>
  <c r="P13477" i="5"/>
  <c r="P13476" i="5"/>
  <c r="P13475" i="5"/>
  <c r="P13474" i="5"/>
  <c r="P13473" i="5"/>
  <c r="P13472" i="5"/>
  <c r="P13471" i="5"/>
  <c r="P13470" i="5"/>
  <c r="P13469" i="5"/>
  <c r="P13468" i="5"/>
  <c r="P13467" i="5"/>
  <c r="P13466" i="5"/>
  <c r="P13465" i="5"/>
  <c r="P13464" i="5"/>
  <c r="P13463" i="5"/>
  <c r="P13462" i="5"/>
  <c r="P13461" i="5"/>
  <c r="P13460" i="5"/>
  <c r="P13459" i="5"/>
  <c r="P13458" i="5"/>
  <c r="P13457" i="5"/>
  <c r="P13456" i="5"/>
  <c r="P13455" i="5"/>
  <c r="P13454" i="5"/>
  <c r="P13453" i="5"/>
  <c r="P13452" i="5"/>
  <c r="P13451" i="5"/>
  <c r="P13450" i="5"/>
  <c r="P13449" i="5"/>
  <c r="P13448" i="5"/>
  <c r="P13447" i="5"/>
  <c r="P13446" i="5"/>
  <c r="P13445" i="5"/>
  <c r="P13444" i="5"/>
  <c r="P13443" i="5"/>
  <c r="P13442" i="5"/>
  <c r="P13441" i="5"/>
  <c r="P13440" i="5"/>
  <c r="P13439" i="5"/>
  <c r="P13438" i="5"/>
  <c r="P13437" i="5"/>
  <c r="P13436" i="5"/>
  <c r="P13435" i="5"/>
  <c r="P13434" i="5"/>
  <c r="P13433" i="5"/>
  <c r="P13432" i="5"/>
  <c r="P13431" i="5"/>
  <c r="P13430" i="5"/>
  <c r="P13429" i="5"/>
  <c r="P13428" i="5"/>
  <c r="P13427" i="5"/>
  <c r="P13426" i="5"/>
  <c r="P13425" i="5"/>
  <c r="P13424" i="5"/>
  <c r="P13423" i="5"/>
  <c r="P13422" i="5"/>
  <c r="P13421" i="5"/>
  <c r="P13420" i="5"/>
  <c r="P13419" i="5"/>
  <c r="P13418" i="5"/>
  <c r="P13417" i="5"/>
  <c r="P13416" i="5"/>
  <c r="P13415" i="5"/>
  <c r="P13414" i="5"/>
  <c r="P13413" i="5"/>
  <c r="P13412" i="5"/>
  <c r="P13411" i="5"/>
  <c r="P13410" i="5"/>
  <c r="P13409" i="5"/>
  <c r="P13408" i="5"/>
  <c r="P13407" i="5"/>
  <c r="P13406" i="5"/>
  <c r="P13405" i="5"/>
  <c r="P13404" i="5"/>
  <c r="P13403" i="5"/>
  <c r="P13402" i="5"/>
  <c r="P13401" i="5"/>
  <c r="P13400" i="5"/>
  <c r="P13399" i="5"/>
  <c r="P13398" i="5"/>
  <c r="P13397" i="5"/>
  <c r="P13396" i="5"/>
  <c r="P13395" i="5"/>
  <c r="P13394" i="5"/>
  <c r="P13393" i="5"/>
  <c r="P13392" i="5"/>
  <c r="P13391" i="5"/>
  <c r="P13390" i="5"/>
  <c r="P13389" i="5"/>
  <c r="P13388" i="5"/>
  <c r="P13387" i="5"/>
  <c r="P13386" i="5"/>
  <c r="P13385" i="5"/>
  <c r="P13384" i="5"/>
  <c r="P13383" i="5"/>
  <c r="P13382" i="5"/>
  <c r="P13381" i="5"/>
  <c r="P13380" i="5"/>
  <c r="P13379" i="5"/>
  <c r="P13378" i="5"/>
  <c r="P13377" i="5"/>
  <c r="P13376" i="5"/>
  <c r="P13375" i="5"/>
  <c r="P13374" i="5"/>
  <c r="P13373" i="5"/>
  <c r="P13372" i="5"/>
  <c r="P13371" i="5"/>
  <c r="P13370" i="5"/>
  <c r="P13369" i="5"/>
  <c r="P13368" i="5"/>
  <c r="P13367" i="5"/>
  <c r="P13366" i="5"/>
  <c r="P13365" i="5"/>
  <c r="P13364" i="5"/>
  <c r="P13363" i="5"/>
  <c r="P13362" i="5"/>
  <c r="P13361" i="5"/>
  <c r="P13360" i="5"/>
  <c r="P13359" i="5"/>
  <c r="P13358" i="5"/>
  <c r="P13357" i="5"/>
  <c r="P13356" i="5"/>
  <c r="P13355" i="5"/>
  <c r="P13354" i="5"/>
  <c r="P13353" i="5"/>
  <c r="P13352" i="5"/>
  <c r="P13351" i="5"/>
  <c r="P13350" i="5"/>
  <c r="P13349" i="5"/>
  <c r="P13348" i="5"/>
  <c r="P13347" i="5"/>
  <c r="P13346" i="5"/>
  <c r="P13345" i="5"/>
  <c r="P13344" i="5"/>
  <c r="P13343" i="5"/>
  <c r="P13342" i="5"/>
  <c r="P13341" i="5"/>
  <c r="P13340" i="5"/>
  <c r="P13339" i="5"/>
  <c r="P13338" i="5"/>
  <c r="P13337" i="5"/>
  <c r="P13336" i="5"/>
  <c r="P13335" i="5"/>
  <c r="P13334" i="5"/>
  <c r="P13333" i="5"/>
  <c r="P13332" i="5"/>
  <c r="P13331" i="5"/>
  <c r="P13330" i="5"/>
  <c r="P18708" i="5"/>
  <c r="P18707" i="5"/>
  <c r="P18706" i="5"/>
  <c r="P18705" i="5"/>
  <c r="P18704" i="5"/>
  <c r="P18703" i="5"/>
  <c r="P18702" i="5"/>
  <c r="P18701" i="5"/>
  <c r="P18700" i="5"/>
  <c r="P18699" i="5"/>
  <c r="P18698" i="5"/>
  <c r="P13329" i="5"/>
  <c r="P13328" i="5"/>
  <c r="P13327" i="5"/>
  <c r="P13326" i="5"/>
  <c r="P13325" i="5"/>
  <c r="P13324" i="5"/>
  <c r="P13323" i="5"/>
  <c r="P13322" i="5"/>
  <c r="P13321" i="5"/>
  <c r="P13320" i="5"/>
  <c r="P13319" i="5"/>
  <c r="P13318" i="5"/>
  <c r="P13317" i="5"/>
  <c r="P13316" i="5"/>
  <c r="P13315" i="5"/>
  <c r="P13314" i="5"/>
  <c r="P13313" i="5"/>
  <c r="P13312" i="5"/>
  <c r="P13311" i="5"/>
  <c r="P13310" i="5"/>
  <c r="P13309" i="5"/>
  <c r="P13308" i="5"/>
  <c r="P13307" i="5"/>
  <c r="P13306" i="5"/>
  <c r="P13305" i="5"/>
  <c r="P13304" i="5"/>
  <c r="P13303" i="5"/>
  <c r="P13302" i="5"/>
  <c r="P13301" i="5"/>
  <c r="P13300" i="5"/>
  <c r="P13299" i="5"/>
  <c r="P13298" i="5"/>
  <c r="P13297" i="5"/>
  <c r="P13296" i="5"/>
  <c r="P13295" i="5"/>
  <c r="P13294" i="5"/>
  <c r="P13293" i="5"/>
  <c r="P13292" i="5"/>
  <c r="P13291" i="5"/>
  <c r="P13290" i="5"/>
  <c r="P13289" i="5"/>
  <c r="P13288" i="5"/>
  <c r="P13287" i="5"/>
  <c r="P13286" i="5"/>
  <c r="P13285" i="5"/>
  <c r="P13284" i="5"/>
  <c r="P13283" i="5"/>
  <c r="P13282" i="5"/>
  <c r="P13281" i="5"/>
  <c r="P18697" i="5"/>
  <c r="P18696" i="5"/>
  <c r="P18695" i="5"/>
  <c r="P18694" i="5"/>
  <c r="P18693" i="5"/>
  <c r="P18692" i="5"/>
  <c r="P18691" i="5"/>
  <c r="P18690" i="5"/>
  <c r="P18689" i="5"/>
  <c r="P18688" i="5"/>
  <c r="P18687" i="5"/>
  <c r="P18686" i="5"/>
  <c r="P18685" i="5"/>
  <c r="P18684" i="5"/>
  <c r="P18683" i="5"/>
  <c r="P18682" i="5"/>
  <c r="P18681" i="5"/>
  <c r="P18680" i="5"/>
  <c r="P18679" i="5"/>
  <c r="P18678" i="5"/>
  <c r="P18677" i="5"/>
  <c r="P18676" i="5"/>
  <c r="P18675" i="5"/>
  <c r="P18674" i="5"/>
  <c r="P18673" i="5"/>
  <c r="P18672" i="5"/>
  <c r="P18671" i="5"/>
  <c r="P18670" i="5"/>
  <c r="P18669" i="5"/>
  <c r="P18668" i="5"/>
  <c r="P18667" i="5"/>
  <c r="P18666" i="5"/>
  <c r="P18665" i="5"/>
  <c r="P18664" i="5"/>
  <c r="P18663" i="5"/>
  <c r="P18662" i="5"/>
  <c r="P18661" i="5"/>
  <c r="P18660" i="5"/>
  <c r="P18659" i="5"/>
  <c r="P18658" i="5"/>
  <c r="P18657" i="5"/>
  <c r="P18656" i="5"/>
  <c r="P18655" i="5"/>
  <c r="P18654" i="5"/>
  <c r="P18653" i="5"/>
  <c r="P18652" i="5"/>
  <c r="P18651" i="5"/>
  <c r="P18650" i="5"/>
  <c r="P18649" i="5"/>
  <c r="P18648" i="5"/>
  <c r="P18647" i="5"/>
  <c r="P18646" i="5"/>
  <c r="P18645" i="5"/>
  <c r="P18644" i="5"/>
  <c r="P18643" i="5"/>
  <c r="P13280" i="5"/>
  <c r="P13279" i="5"/>
  <c r="P13278" i="5"/>
  <c r="P13277" i="5"/>
  <c r="P13276" i="5"/>
  <c r="P13275" i="5"/>
  <c r="P13274" i="5"/>
  <c r="P13273" i="5"/>
  <c r="P13272" i="5"/>
  <c r="P13271" i="5"/>
  <c r="P13270" i="5"/>
  <c r="P13269" i="5"/>
  <c r="P13268" i="5"/>
  <c r="P13267" i="5"/>
  <c r="P13266" i="5"/>
  <c r="P13265" i="5"/>
  <c r="P13264" i="5"/>
  <c r="P13263" i="5"/>
  <c r="P13262" i="5"/>
  <c r="P13261" i="5"/>
  <c r="P13260" i="5"/>
  <c r="P13259" i="5"/>
  <c r="P13258" i="5"/>
  <c r="P13257" i="5"/>
  <c r="P13256" i="5"/>
  <c r="P13255" i="5"/>
  <c r="P13254" i="5"/>
  <c r="P13253" i="5"/>
  <c r="P13252" i="5"/>
  <c r="P13251" i="5"/>
  <c r="P13250" i="5"/>
  <c r="P13249" i="5"/>
  <c r="P13248" i="5"/>
  <c r="P13247" i="5"/>
  <c r="P13246" i="5"/>
  <c r="P13245" i="5"/>
  <c r="P13244" i="5"/>
  <c r="P13243" i="5"/>
  <c r="P13242" i="5"/>
  <c r="P13241" i="5"/>
  <c r="P13240" i="5"/>
  <c r="P13239" i="5"/>
  <c r="P13238" i="5"/>
  <c r="P13237" i="5"/>
  <c r="P13236" i="5"/>
  <c r="P13235" i="5"/>
  <c r="P13234" i="5"/>
  <c r="P13233" i="5"/>
  <c r="P13232" i="5"/>
  <c r="P13219" i="5"/>
  <c r="P13218" i="5"/>
  <c r="P13217" i="5"/>
  <c r="P13216" i="5"/>
  <c r="P13215" i="5"/>
  <c r="P13214" i="5"/>
  <c r="P13213" i="5"/>
  <c r="P13212" i="5"/>
  <c r="P13211" i="5"/>
  <c r="P13210" i="5"/>
  <c r="P13209" i="5"/>
  <c r="P13208" i="5"/>
  <c r="P13207" i="5"/>
  <c r="P13206" i="5"/>
  <c r="P13205" i="5"/>
  <c r="P13204" i="5"/>
  <c r="P13203" i="5"/>
  <c r="P13202" i="5"/>
  <c r="P13201" i="5"/>
  <c r="P13200" i="5"/>
  <c r="P13199" i="5"/>
  <c r="P13198" i="5"/>
  <c r="P13197" i="5"/>
  <c r="P13196" i="5"/>
  <c r="P13195" i="5"/>
  <c r="P13194" i="5"/>
  <c r="P13193" i="5"/>
  <c r="P13192" i="5"/>
  <c r="P13191" i="5"/>
  <c r="P13190" i="5"/>
  <c r="P13189" i="5"/>
  <c r="P13188" i="5"/>
  <c r="P13187" i="5"/>
  <c r="P13186" i="5"/>
  <c r="P13185" i="5"/>
  <c r="P13184" i="5"/>
  <c r="P13183" i="5"/>
  <c r="P13182" i="5"/>
  <c r="P13181" i="5"/>
  <c r="P13180" i="5"/>
  <c r="P13179" i="5"/>
  <c r="P13178" i="5"/>
  <c r="P13177" i="5"/>
  <c r="P13176" i="5"/>
  <c r="P13175" i="5"/>
  <c r="P13174" i="5"/>
  <c r="P13173" i="5"/>
  <c r="P13172" i="5"/>
  <c r="P13171" i="5"/>
  <c r="P13170" i="5"/>
  <c r="P13169" i="5"/>
  <c r="P13168" i="5"/>
  <c r="P13167" i="5"/>
  <c r="P13166" i="5"/>
  <c r="P13165" i="5"/>
  <c r="P13164" i="5"/>
  <c r="P13163" i="5"/>
  <c r="P13162" i="5"/>
  <c r="P13161" i="5"/>
  <c r="P13160" i="5"/>
  <c r="P13159" i="5"/>
  <c r="P13158" i="5"/>
  <c r="P13157" i="5"/>
  <c r="P13156" i="5"/>
  <c r="P13155" i="5"/>
  <c r="P13154" i="5"/>
  <c r="P13153" i="5"/>
  <c r="P13152" i="5"/>
  <c r="P13151" i="5"/>
  <c r="P13150" i="5"/>
  <c r="P13149" i="5"/>
  <c r="P13148" i="5"/>
  <c r="P13147" i="5"/>
  <c r="P13146" i="5"/>
  <c r="P13145" i="5"/>
  <c r="P13144" i="5"/>
  <c r="P13143" i="5"/>
  <c r="P13142" i="5"/>
  <c r="P13141" i="5"/>
  <c r="P13140" i="5"/>
  <c r="P13139" i="5"/>
  <c r="P13138" i="5"/>
  <c r="P13137" i="5"/>
  <c r="P13136" i="5"/>
  <c r="P13135" i="5"/>
  <c r="P13134" i="5"/>
  <c r="P13133" i="5"/>
  <c r="P13119" i="5"/>
  <c r="P13118" i="5"/>
  <c r="P13117" i="5"/>
  <c r="P13116" i="5"/>
  <c r="P13115" i="5"/>
  <c r="P13114" i="5"/>
  <c r="P13113" i="5"/>
  <c r="P13112" i="5"/>
  <c r="P13111" i="5"/>
  <c r="P13110" i="5"/>
  <c r="P13109" i="5"/>
  <c r="P13108" i="5"/>
  <c r="P13107" i="5"/>
  <c r="P13106" i="5"/>
  <c r="P13105" i="5"/>
  <c r="P13104" i="5"/>
  <c r="P13103" i="5"/>
  <c r="P13102" i="5"/>
  <c r="P13101" i="5"/>
  <c r="P13100" i="5"/>
  <c r="P13099" i="5"/>
  <c r="P13098" i="5"/>
  <c r="P13097" i="5"/>
  <c r="P13096" i="5"/>
  <c r="P13095" i="5"/>
  <c r="P13094" i="5"/>
  <c r="P13093" i="5"/>
  <c r="P13092" i="5"/>
  <c r="P13091" i="5"/>
  <c r="P13090" i="5"/>
  <c r="P13089" i="5"/>
  <c r="P13088" i="5"/>
  <c r="P13087" i="5"/>
  <c r="P13086" i="5"/>
  <c r="P13085" i="5"/>
  <c r="P13084" i="5"/>
  <c r="P13083" i="5"/>
  <c r="P13082" i="5"/>
  <c r="P13081" i="5"/>
  <c r="P13080" i="5"/>
  <c r="P13079" i="5"/>
  <c r="P13078" i="5"/>
  <c r="P13077" i="5"/>
  <c r="P13076" i="5"/>
  <c r="P13075" i="5"/>
  <c r="P13074" i="5"/>
  <c r="P13073" i="5"/>
  <c r="P13072" i="5"/>
  <c r="P13071" i="5"/>
  <c r="P13070" i="5"/>
  <c r="P13069" i="5"/>
  <c r="P13068" i="5"/>
  <c r="P13067" i="5"/>
  <c r="P13066" i="5"/>
  <c r="P13040" i="5"/>
  <c r="P13039" i="5"/>
  <c r="P13038" i="5"/>
  <c r="P13037" i="5"/>
  <c r="P13036" i="5"/>
  <c r="P13035" i="5"/>
  <c r="P13034" i="5"/>
  <c r="P13033" i="5"/>
  <c r="P13032" i="5"/>
  <c r="P13031" i="5"/>
  <c r="P13030" i="5"/>
  <c r="P13029" i="5"/>
  <c r="P13028" i="5"/>
  <c r="P13027" i="5"/>
  <c r="P13026" i="5"/>
  <c r="P13025" i="5"/>
  <c r="P13024" i="5"/>
  <c r="P13023" i="5"/>
  <c r="P13022" i="5"/>
  <c r="P13021" i="5"/>
  <c r="P13020" i="5"/>
  <c r="P13019" i="5"/>
  <c r="P13018" i="5"/>
  <c r="P13017" i="5"/>
  <c r="P13016" i="5"/>
  <c r="P13015" i="5"/>
  <c r="P13014" i="5"/>
  <c r="P13013" i="5"/>
  <c r="P13012" i="5"/>
  <c r="P13011" i="5"/>
  <c r="P13010" i="5"/>
  <c r="P13009" i="5"/>
  <c r="P13008" i="5"/>
  <c r="P13007" i="5"/>
  <c r="P13006" i="5"/>
  <c r="P13005" i="5"/>
  <c r="P13004" i="5"/>
  <c r="P13003" i="5"/>
  <c r="P13002" i="5"/>
  <c r="P13001" i="5"/>
  <c r="P13000" i="5"/>
  <c r="P12999" i="5"/>
  <c r="P12998" i="5"/>
  <c r="P12997" i="5"/>
  <c r="P12996" i="5"/>
  <c r="P12995" i="5"/>
  <c r="P12994" i="5"/>
  <c r="P12993" i="5"/>
  <c r="P12992" i="5"/>
  <c r="P12991" i="5"/>
  <c r="P12990" i="5"/>
  <c r="P12989" i="5"/>
  <c r="P12988" i="5"/>
  <c r="P12987" i="5"/>
  <c r="P12986" i="5"/>
  <c r="P12985" i="5"/>
  <c r="P12984" i="5"/>
  <c r="P12983" i="5"/>
  <c r="P12982" i="5"/>
  <c r="P12981" i="5"/>
  <c r="P12980" i="5"/>
  <c r="P12979" i="5"/>
  <c r="P12978" i="5"/>
  <c r="P12977" i="5"/>
  <c r="P12976" i="5"/>
  <c r="P12975" i="5"/>
  <c r="P12974" i="5"/>
  <c r="P12973" i="5"/>
  <c r="P12972" i="5"/>
  <c r="P12971" i="5"/>
  <c r="P12970" i="5"/>
  <c r="P12969" i="5"/>
  <c r="P12968" i="5"/>
  <c r="P12967" i="5"/>
  <c r="P12966" i="5"/>
  <c r="P12965" i="5"/>
  <c r="P12964" i="5"/>
  <c r="P12963" i="5"/>
  <c r="P12962" i="5"/>
  <c r="P12961" i="5"/>
  <c r="P12960" i="5"/>
  <c r="P12959" i="5"/>
  <c r="P12958" i="5"/>
  <c r="P12957" i="5"/>
  <c r="P12956" i="5"/>
  <c r="P12955" i="5"/>
  <c r="P12954" i="5"/>
  <c r="P12953" i="5"/>
  <c r="P12952" i="5"/>
  <c r="P12951" i="5"/>
  <c r="P12950" i="5"/>
  <c r="P12949" i="5"/>
  <c r="P12948" i="5"/>
  <c r="P12947" i="5"/>
  <c r="P12946" i="5"/>
  <c r="P12945" i="5"/>
  <c r="P12944" i="5"/>
  <c r="P12943" i="5"/>
  <c r="P12942" i="5"/>
  <c r="P12941" i="5"/>
  <c r="P12940" i="5"/>
  <c r="P12939" i="5"/>
  <c r="P12938" i="5"/>
  <c r="P12937" i="5"/>
  <c r="P12936" i="5"/>
  <c r="P12935" i="5"/>
  <c r="P12934" i="5"/>
  <c r="P12933" i="5"/>
  <c r="P12932" i="5"/>
  <c r="P12931" i="5"/>
  <c r="P12930" i="5"/>
  <c r="P12929" i="5"/>
  <c r="P12928" i="5"/>
  <c r="P12927" i="5"/>
  <c r="P12926" i="5"/>
  <c r="P12925" i="5"/>
  <c r="P18642" i="5"/>
  <c r="P18641" i="5"/>
  <c r="P18640" i="5"/>
  <c r="P18639" i="5"/>
  <c r="P18638" i="5"/>
  <c r="P18637" i="5"/>
  <c r="P18636" i="5"/>
  <c r="P18635" i="5"/>
  <c r="P18634" i="5"/>
  <c r="P18633" i="5"/>
  <c r="P18632" i="5"/>
  <c r="P18631" i="5"/>
  <c r="P18630" i="5"/>
  <c r="P18629" i="5"/>
  <c r="P18628" i="5"/>
  <c r="P18627" i="5"/>
  <c r="P18626" i="5"/>
  <c r="P18625" i="5"/>
  <c r="P18624" i="5"/>
  <c r="P18623" i="5"/>
  <c r="P18622" i="5"/>
  <c r="P18621" i="5"/>
  <c r="P18620" i="5"/>
  <c r="P18619" i="5"/>
  <c r="P18618" i="5"/>
  <c r="P18617" i="5"/>
  <c r="P18616" i="5"/>
  <c r="P18615" i="5"/>
  <c r="P18614" i="5"/>
  <c r="P18613" i="5"/>
  <c r="P18612" i="5"/>
  <c r="P18611" i="5"/>
  <c r="P18610" i="5"/>
  <c r="P18609" i="5"/>
  <c r="P18608" i="5"/>
  <c r="P18607" i="5"/>
  <c r="P18606" i="5"/>
  <c r="P18605" i="5"/>
  <c r="P12924" i="5"/>
  <c r="P12923" i="5"/>
  <c r="P12922" i="5"/>
  <c r="P12921" i="5"/>
  <c r="P12920" i="5"/>
  <c r="P12919" i="5"/>
  <c r="P12918" i="5"/>
  <c r="P12917" i="5"/>
  <c r="P12916" i="5"/>
  <c r="P12915" i="5"/>
  <c r="P12914" i="5"/>
  <c r="P12913" i="5"/>
  <c r="P12912" i="5"/>
  <c r="P12911" i="5"/>
  <c r="P12910" i="5"/>
  <c r="P12909" i="5"/>
  <c r="P12908" i="5"/>
  <c r="P12907" i="5"/>
  <c r="P12906" i="5"/>
  <c r="P12905" i="5"/>
  <c r="P12904" i="5"/>
  <c r="P12903" i="5"/>
  <c r="P12902" i="5"/>
  <c r="P12901" i="5"/>
  <c r="P12900" i="5"/>
  <c r="P12899" i="5"/>
  <c r="P12898" i="5"/>
  <c r="P12897" i="5"/>
  <c r="P12896" i="5"/>
  <c r="P12895" i="5"/>
  <c r="P12894" i="5"/>
  <c r="P12893" i="5"/>
  <c r="P12892" i="5"/>
  <c r="P12891" i="5"/>
  <c r="P12890" i="5"/>
  <c r="P12889" i="5"/>
  <c r="P12888" i="5"/>
  <c r="P12887" i="5"/>
  <c r="P12886" i="5"/>
  <c r="P12885" i="5"/>
  <c r="P12884" i="5"/>
  <c r="P12883" i="5"/>
  <c r="P12882" i="5"/>
  <c r="P12881" i="5"/>
  <c r="P12880" i="5"/>
  <c r="P12879" i="5"/>
  <c r="P12878" i="5"/>
  <c r="P12877" i="5"/>
  <c r="P12876" i="5"/>
  <c r="P12875" i="5"/>
  <c r="P12874" i="5"/>
  <c r="P12873" i="5"/>
  <c r="P12872" i="5"/>
  <c r="P12871" i="5"/>
  <c r="P12870" i="5"/>
  <c r="P12869" i="5"/>
  <c r="P12868" i="5"/>
  <c r="P12867" i="5"/>
  <c r="P12866" i="5"/>
  <c r="P12865" i="5"/>
  <c r="P12864" i="5"/>
  <c r="P12863" i="5"/>
  <c r="P12862" i="5"/>
  <c r="P12861" i="5"/>
  <c r="P12860" i="5"/>
  <c r="P12859" i="5"/>
  <c r="P12858" i="5"/>
  <c r="P12857" i="5"/>
  <c r="P12856" i="5"/>
  <c r="P12855" i="5"/>
  <c r="P12854" i="5"/>
  <c r="P12853" i="5"/>
  <c r="P12852" i="5"/>
  <c r="P12851" i="5"/>
  <c r="P12850" i="5"/>
  <c r="P12849" i="5"/>
  <c r="P12848" i="5"/>
  <c r="P12847" i="5"/>
  <c r="P12846" i="5"/>
  <c r="P12845" i="5"/>
  <c r="P12844" i="5"/>
  <c r="P12843" i="5"/>
  <c r="P12842" i="5"/>
  <c r="P12841" i="5"/>
  <c r="P12840" i="5"/>
  <c r="P12839" i="5"/>
  <c r="P12838" i="5"/>
  <c r="P12837" i="5"/>
  <c r="P12836" i="5"/>
  <c r="P12835" i="5"/>
  <c r="P12834" i="5"/>
  <c r="P12833" i="5"/>
  <c r="P12832" i="5"/>
  <c r="P12831" i="5"/>
  <c r="P12830" i="5"/>
  <c r="P12829" i="5"/>
  <c r="P12828" i="5"/>
  <c r="P12827" i="5"/>
  <c r="P12826" i="5"/>
  <c r="P12825" i="5"/>
  <c r="P12824" i="5"/>
  <c r="P12810" i="5"/>
  <c r="P12809" i="5"/>
  <c r="P12808" i="5"/>
  <c r="P12807" i="5"/>
  <c r="P12806" i="5"/>
  <c r="P12805" i="5"/>
  <c r="P12804" i="5"/>
  <c r="P12803" i="5"/>
  <c r="P12802" i="5"/>
  <c r="P12801" i="5"/>
  <c r="P12800" i="5"/>
  <c r="P12799" i="5"/>
  <c r="P12798" i="5"/>
  <c r="P12797" i="5"/>
  <c r="P12796" i="5"/>
  <c r="P12795" i="5"/>
  <c r="P12794" i="5"/>
  <c r="P12793" i="5"/>
  <c r="P12792" i="5"/>
  <c r="P12791" i="5"/>
  <c r="P12790" i="5"/>
  <c r="P12789" i="5"/>
  <c r="P12788" i="5"/>
  <c r="P12787" i="5"/>
  <c r="P12786" i="5"/>
  <c r="P12785" i="5"/>
  <c r="P12784" i="5"/>
  <c r="P12783" i="5"/>
  <c r="P12782" i="5"/>
  <c r="P12781" i="5"/>
  <c r="P12780" i="5"/>
  <c r="P12779" i="5"/>
  <c r="P12778" i="5"/>
  <c r="P12777" i="5"/>
  <c r="P12776" i="5"/>
  <c r="P12775" i="5"/>
  <c r="P12774" i="5"/>
  <c r="P12773" i="5"/>
  <c r="P12772" i="5"/>
  <c r="P12771" i="5"/>
  <c r="P12770" i="5"/>
  <c r="P12769" i="5"/>
  <c r="P12768" i="5"/>
  <c r="P12767" i="5"/>
  <c r="P12753" i="5"/>
  <c r="P12752" i="5"/>
  <c r="P12751" i="5"/>
  <c r="P12750" i="5"/>
  <c r="P12749" i="5"/>
  <c r="P12748" i="5"/>
  <c r="P12747" i="5"/>
  <c r="P12746" i="5"/>
  <c r="P12745" i="5"/>
  <c r="P12744" i="5"/>
  <c r="P12743" i="5"/>
  <c r="P12742" i="5"/>
  <c r="P12741" i="5"/>
  <c r="P12740" i="5"/>
  <c r="P12739" i="5"/>
  <c r="P12738" i="5"/>
  <c r="P12737" i="5"/>
  <c r="P12736" i="5"/>
  <c r="P12735" i="5"/>
  <c r="P12734" i="5"/>
  <c r="P12733" i="5"/>
  <c r="P12732" i="5"/>
  <c r="P12731" i="5"/>
  <c r="P12730" i="5"/>
  <c r="P12729" i="5"/>
  <c r="P12728" i="5"/>
  <c r="P12727" i="5"/>
  <c r="P12726" i="5"/>
  <c r="P12725" i="5"/>
  <c r="P12724" i="5"/>
  <c r="P12723" i="5"/>
  <c r="P12696" i="5"/>
  <c r="P12695" i="5"/>
  <c r="P12694" i="5"/>
  <c r="P12693" i="5"/>
  <c r="P12692" i="5"/>
  <c r="P12691" i="5"/>
  <c r="P12690" i="5"/>
  <c r="P12689" i="5"/>
  <c r="P12688" i="5"/>
  <c r="P12687" i="5"/>
  <c r="P12686" i="5"/>
  <c r="P12685" i="5"/>
  <c r="P12684" i="5"/>
  <c r="P12683" i="5"/>
  <c r="P12682" i="5"/>
  <c r="P12681" i="5"/>
  <c r="P12680" i="5"/>
  <c r="P12679" i="5"/>
  <c r="P12678" i="5"/>
  <c r="P12677" i="5"/>
  <c r="P12676" i="5"/>
  <c r="P12675" i="5"/>
  <c r="P12674" i="5"/>
  <c r="P12673" i="5"/>
  <c r="P12672" i="5"/>
  <c r="P12671" i="5"/>
  <c r="P12670" i="5"/>
  <c r="P12669" i="5"/>
  <c r="P12668" i="5"/>
  <c r="P12667" i="5"/>
  <c r="P12666" i="5"/>
  <c r="P12665" i="5"/>
  <c r="P12664" i="5"/>
  <c r="P12663" i="5"/>
  <c r="P12662" i="5"/>
  <c r="P12661" i="5"/>
  <c r="P12660" i="5"/>
  <c r="P12659" i="5"/>
  <c r="P12658" i="5"/>
  <c r="P12657" i="5"/>
  <c r="P12656" i="5"/>
  <c r="P12655" i="5"/>
  <c r="P12654" i="5"/>
  <c r="P12653" i="5"/>
  <c r="P12652" i="5"/>
  <c r="P12651" i="5"/>
  <c r="P12650" i="5"/>
  <c r="P12649" i="5"/>
  <c r="P12648" i="5"/>
  <c r="P12647" i="5"/>
  <c r="P12646" i="5"/>
  <c r="P12645" i="5"/>
  <c r="P12644" i="5"/>
  <c r="P12643" i="5"/>
  <c r="P12642" i="5"/>
  <c r="P12641" i="5"/>
  <c r="P12640" i="5"/>
  <c r="P12639" i="5"/>
  <c r="P12638" i="5"/>
  <c r="P12637" i="5"/>
  <c r="P12636" i="5"/>
  <c r="P12635" i="5"/>
  <c r="P12634" i="5"/>
  <c r="P12633" i="5"/>
  <c r="P18604" i="5"/>
  <c r="P18603" i="5"/>
  <c r="P18602" i="5"/>
  <c r="P18601" i="5"/>
  <c r="P18600" i="5"/>
  <c r="P18599" i="5"/>
  <c r="P18598" i="5"/>
  <c r="P18597" i="5"/>
  <c r="P18596" i="5"/>
  <c r="P18595" i="5"/>
  <c r="P18594" i="5"/>
  <c r="P18593" i="5"/>
  <c r="P18592" i="5"/>
  <c r="P18591" i="5"/>
  <c r="P18590" i="5"/>
  <c r="P18589" i="5"/>
  <c r="P18588" i="5"/>
  <c r="P18587" i="5"/>
  <c r="P18586" i="5"/>
  <c r="P18585" i="5"/>
  <c r="P18584" i="5"/>
  <c r="P18583" i="5"/>
  <c r="P18582" i="5"/>
  <c r="P18581" i="5"/>
  <c r="P18580" i="5"/>
  <c r="P18579" i="5"/>
  <c r="P18578" i="5"/>
  <c r="P18577" i="5"/>
  <c r="P18576" i="5"/>
  <c r="P18575" i="5"/>
  <c r="P18574" i="5"/>
  <c r="P18573" i="5"/>
  <c r="P18572" i="5"/>
  <c r="P18571" i="5"/>
  <c r="P18570" i="5"/>
  <c r="P18569" i="5"/>
  <c r="P18568" i="5"/>
  <c r="P18567" i="5"/>
  <c r="P18566" i="5"/>
  <c r="P18565" i="5"/>
  <c r="P18564" i="5"/>
  <c r="P18563" i="5"/>
  <c r="P18562" i="5"/>
  <c r="P18561" i="5"/>
  <c r="P18560" i="5"/>
  <c r="P18559" i="5"/>
  <c r="P18558" i="5"/>
  <c r="P18557" i="5"/>
  <c r="P18556" i="5"/>
  <c r="P18555" i="5"/>
  <c r="P18554" i="5"/>
  <c r="P18540" i="5"/>
  <c r="P18539" i="5"/>
  <c r="P18538" i="5"/>
  <c r="P18537" i="5"/>
  <c r="P18536" i="5"/>
  <c r="P18535" i="5"/>
  <c r="P18534" i="5"/>
  <c r="P18533" i="5"/>
  <c r="P18532" i="5"/>
  <c r="P18531" i="5"/>
  <c r="P18530" i="5"/>
  <c r="P18529" i="5"/>
  <c r="P18528" i="5"/>
  <c r="P12632" i="5"/>
  <c r="P12631" i="5"/>
  <c r="P12630" i="5"/>
  <c r="P12629" i="5"/>
  <c r="P12628" i="5"/>
  <c r="P12627" i="5"/>
  <c r="P12626" i="5"/>
  <c r="P12625" i="5"/>
  <c r="P12624" i="5"/>
  <c r="P12623" i="5"/>
  <c r="P12622" i="5"/>
  <c r="P12621" i="5"/>
  <c r="P12620" i="5"/>
  <c r="P12619" i="5"/>
  <c r="P12618" i="5"/>
  <c r="P12617" i="5"/>
  <c r="P12616" i="5"/>
  <c r="P12615" i="5"/>
  <c r="P12614" i="5"/>
  <c r="P12613" i="5"/>
  <c r="P12612" i="5"/>
  <c r="P12611" i="5"/>
  <c r="P12610" i="5"/>
  <c r="P12609" i="5"/>
  <c r="P12608" i="5"/>
  <c r="P12607" i="5"/>
  <c r="P12606" i="5"/>
  <c r="P12605" i="5"/>
  <c r="P12604" i="5"/>
  <c r="P12603" i="5"/>
  <c r="P12602" i="5"/>
  <c r="P12601" i="5"/>
  <c r="P12600" i="5"/>
  <c r="P12599" i="5"/>
  <c r="P12598" i="5"/>
  <c r="P12597" i="5"/>
  <c r="P12596" i="5"/>
  <c r="P12595" i="5"/>
  <c r="P12594" i="5"/>
  <c r="P12593" i="5"/>
  <c r="P12592" i="5"/>
  <c r="P12591" i="5"/>
  <c r="P12590" i="5"/>
  <c r="P12589" i="5"/>
  <c r="P12588" i="5"/>
  <c r="P12587" i="5"/>
  <c r="P12586" i="5"/>
  <c r="P12585" i="5"/>
  <c r="P12584" i="5"/>
  <c r="P12583" i="5"/>
  <c r="P12582" i="5"/>
  <c r="P12581" i="5"/>
  <c r="P12580" i="5"/>
  <c r="P12579" i="5"/>
  <c r="P12578" i="5"/>
  <c r="P12577" i="5"/>
  <c r="P12576" i="5"/>
  <c r="P12575" i="5"/>
  <c r="P12574" i="5"/>
  <c r="P12573" i="5"/>
  <c r="P12572" i="5"/>
  <c r="P12571" i="5"/>
  <c r="P12570" i="5"/>
  <c r="P12555" i="5"/>
  <c r="P12554" i="5"/>
  <c r="P12553" i="5"/>
  <c r="P12552" i="5"/>
  <c r="P12551" i="5"/>
  <c r="P12550" i="5"/>
  <c r="P12549" i="5"/>
  <c r="P12548" i="5"/>
  <c r="P12547" i="5"/>
  <c r="P12546" i="5"/>
  <c r="P12545" i="5"/>
  <c r="P12544" i="5"/>
  <c r="P12543" i="5"/>
  <c r="P12542" i="5"/>
  <c r="P12541" i="5"/>
  <c r="P12540" i="5"/>
  <c r="P12539" i="5"/>
  <c r="P12538" i="5"/>
  <c r="P12537" i="5"/>
  <c r="P12536" i="5"/>
  <c r="P12535" i="5"/>
  <c r="P12534" i="5"/>
  <c r="P12533" i="5"/>
  <c r="P12532" i="5"/>
  <c r="P12531" i="5"/>
  <c r="P12530" i="5"/>
  <c r="P12529" i="5"/>
  <c r="P12528" i="5"/>
  <c r="P12527" i="5"/>
  <c r="P12526" i="5"/>
  <c r="P12525" i="5"/>
  <c r="P12524" i="5"/>
  <c r="P12523" i="5"/>
  <c r="P12522" i="5"/>
  <c r="P12521" i="5"/>
  <c r="P12520" i="5"/>
  <c r="P12519" i="5"/>
  <c r="P12518" i="5"/>
  <c r="P12517" i="5"/>
  <c r="P12516" i="5"/>
  <c r="P12515" i="5"/>
  <c r="P12514" i="5"/>
  <c r="P12513" i="5"/>
  <c r="P12512" i="5"/>
  <c r="P12511" i="5"/>
  <c r="P12510" i="5"/>
  <c r="P12509" i="5"/>
  <c r="P12508" i="5"/>
  <c r="P12507" i="5"/>
  <c r="P12506" i="5"/>
  <c r="P12505" i="5"/>
  <c r="P12504" i="5"/>
  <c r="P12503" i="5"/>
  <c r="P12502" i="5"/>
  <c r="P12501" i="5"/>
  <c r="P12500" i="5"/>
  <c r="P12499" i="5"/>
  <c r="P12498" i="5"/>
  <c r="P12497" i="5"/>
  <c r="P12496" i="5"/>
  <c r="P12495" i="5"/>
  <c r="F370" i="6"/>
  <c r="D370" i="9" s="1"/>
  <c r="P12482" i="5"/>
  <c r="P12481" i="5"/>
  <c r="P12480" i="5"/>
  <c r="P12479" i="5"/>
  <c r="P12478" i="5"/>
  <c r="P12477" i="5"/>
  <c r="P12476" i="5"/>
  <c r="P12475" i="5"/>
  <c r="P12474" i="5"/>
  <c r="P12473" i="5"/>
  <c r="P12472" i="5"/>
  <c r="P12471" i="5"/>
  <c r="P12470" i="5"/>
  <c r="P12469" i="5"/>
  <c r="P12468" i="5"/>
  <c r="P12467" i="5"/>
  <c r="P12466" i="5"/>
  <c r="P12465" i="5"/>
  <c r="P12464" i="5"/>
  <c r="H367" i="6" s="1"/>
  <c r="F367" i="9" s="1"/>
  <c r="P12463" i="5"/>
  <c r="P12449" i="5"/>
  <c r="P12448" i="5"/>
  <c r="P12447" i="5"/>
  <c r="P12446" i="5"/>
  <c r="P12445" i="5"/>
  <c r="P12444" i="5"/>
  <c r="P12443" i="5"/>
  <c r="P12442" i="5"/>
  <c r="P12441" i="5"/>
  <c r="P12440" i="5"/>
  <c r="P12439" i="5"/>
  <c r="P12438" i="5"/>
  <c r="P12437" i="5"/>
  <c r="P12436" i="5"/>
  <c r="P12435" i="5"/>
  <c r="P12434" i="5"/>
  <c r="P12433" i="5"/>
  <c r="P12432" i="5"/>
  <c r="P12431" i="5"/>
  <c r="P12430" i="5"/>
  <c r="P12429" i="5"/>
  <c r="P12428" i="5"/>
  <c r="P12427" i="5"/>
  <c r="P12426" i="5"/>
  <c r="P12425" i="5"/>
  <c r="P12424" i="5"/>
  <c r="P12423" i="5"/>
  <c r="P12422" i="5"/>
  <c r="P12421" i="5"/>
  <c r="P12420" i="5"/>
  <c r="P12419" i="5"/>
  <c r="P12418" i="5"/>
  <c r="P12417" i="5"/>
  <c r="P12416" i="5"/>
  <c r="P12415" i="5"/>
  <c r="P12414" i="5"/>
  <c r="P12413" i="5"/>
  <c r="P12412" i="5"/>
  <c r="P12411" i="5"/>
  <c r="P12410" i="5"/>
  <c r="P12409" i="5"/>
  <c r="P12408" i="5"/>
  <c r="P12407" i="5"/>
  <c r="P12406" i="5"/>
  <c r="P12405" i="5"/>
  <c r="P12404" i="5"/>
  <c r="P12403" i="5"/>
  <c r="P12402" i="5"/>
  <c r="P12401" i="5"/>
  <c r="P12400" i="5"/>
  <c r="P12399" i="5"/>
  <c r="P12398" i="5"/>
  <c r="P12397" i="5"/>
  <c r="P12396" i="5"/>
  <c r="P12376" i="5"/>
  <c r="P12375" i="5"/>
  <c r="P12374" i="5"/>
  <c r="P12373" i="5"/>
  <c r="P12372" i="5"/>
  <c r="P12371" i="5"/>
  <c r="P12370" i="5"/>
  <c r="P12369" i="5"/>
  <c r="P12368" i="5"/>
  <c r="P12367" i="5"/>
  <c r="P12366" i="5"/>
  <c r="P12365" i="5"/>
  <c r="P12364" i="5"/>
  <c r="P12363" i="5"/>
  <c r="P12362" i="5"/>
  <c r="P12361" i="5"/>
  <c r="P12360" i="5"/>
  <c r="P12359" i="5"/>
  <c r="P12358" i="5"/>
  <c r="P12357" i="5"/>
  <c r="P12356" i="5"/>
  <c r="P12355" i="5"/>
  <c r="P12354" i="5"/>
  <c r="P12353" i="5"/>
  <c r="P12352" i="5"/>
  <c r="P12351" i="5"/>
  <c r="P12350" i="5"/>
  <c r="P12349" i="5"/>
  <c r="P12348" i="5"/>
  <c r="P12347" i="5"/>
  <c r="P12346" i="5"/>
  <c r="P12345" i="5"/>
  <c r="P12344" i="5"/>
  <c r="P12343" i="5"/>
  <c r="P12342" i="5"/>
  <c r="P12341" i="5"/>
  <c r="P12340" i="5"/>
  <c r="P12339" i="5"/>
  <c r="P12338" i="5"/>
  <c r="P12337" i="5"/>
  <c r="P12336" i="5"/>
  <c r="P12335" i="5"/>
  <c r="P12334" i="5"/>
  <c r="P12333" i="5"/>
  <c r="P12332" i="5"/>
  <c r="P12331" i="5"/>
  <c r="P12330" i="5"/>
  <c r="P12329" i="5"/>
  <c r="P12328" i="5"/>
  <c r="P12327" i="5"/>
  <c r="P12326" i="5"/>
  <c r="P12325" i="5"/>
  <c r="P12324" i="5"/>
  <c r="P12323" i="5"/>
  <c r="P12322" i="5"/>
  <c r="P12321" i="5"/>
  <c r="P12320" i="5"/>
  <c r="P12319" i="5"/>
  <c r="P12318" i="5"/>
  <c r="P12317" i="5"/>
  <c r="P12316" i="5"/>
  <c r="P12315" i="5"/>
  <c r="P12314" i="5"/>
  <c r="P12313" i="5"/>
  <c r="P12312" i="5"/>
  <c r="P12311" i="5"/>
  <c r="P12310" i="5"/>
  <c r="P12309" i="5"/>
  <c r="P12308" i="5"/>
  <c r="P12307" i="5"/>
  <c r="P12306" i="5"/>
  <c r="P12305" i="5"/>
  <c r="P12304" i="5"/>
  <c r="P12303" i="5"/>
  <c r="P12302" i="5"/>
  <c r="P12301" i="5"/>
  <c r="P12300" i="5"/>
  <c r="P12251" i="5"/>
  <c r="P12250" i="5"/>
  <c r="P12249" i="5"/>
  <c r="P12248" i="5"/>
  <c r="P12247" i="5"/>
  <c r="P12246" i="5"/>
  <c r="P12245" i="5"/>
  <c r="P12244" i="5"/>
  <c r="P12243" i="5"/>
  <c r="P12242" i="5"/>
  <c r="P12241" i="5"/>
  <c r="P12240" i="5"/>
  <c r="P12239" i="5"/>
  <c r="P12238" i="5"/>
  <c r="P12237" i="5"/>
  <c r="P12236" i="5"/>
  <c r="P12235" i="5"/>
  <c r="P12234" i="5"/>
  <c r="P12233" i="5"/>
  <c r="P12232" i="5"/>
  <c r="P12231" i="5"/>
  <c r="P12230" i="5"/>
  <c r="P12228" i="5"/>
  <c r="P12227" i="5"/>
  <c r="P12226" i="5"/>
  <c r="P12225" i="5"/>
  <c r="P12224" i="5"/>
  <c r="P12223" i="5"/>
  <c r="P12299" i="5"/>
  <c r="P12298" i="5"/>
  <c r="P12297" i="5"/>
  <c r="P12296" i="5"/>
  <c r="P12295" i="5"/>
  <c r="P12294" i="5"/>
  <c r="P12293" i="5"/>
  <c r="P12292" i="5"/>
  <c r="P12291" i="5"/>
  <c r="P12290" i="5"/>
  <c r="P12289" i="5"/>
  <c r="P12288" i="5"/>
  <c r="P12287" i="5"/>
  <c r="P12286" i="5"/>
  <c r="P12285" i="5"/>
  <c r="P12284" i="5"/>
  <c r="P12283" i="5"/>
  <c r="P12282" i="5"/>
  <c r="P12281" i="5"/>
  <c r="P12280" i="5"/>
  <c r="P12279" i="5"/>
  <c r="P12278" i="5"/>
  <c r="P12277" i="5"/>
  <c r="P12276" i="5"/>
  <c r="P12275" i="5"/>
  <c r="P12274" i="5"/>
  <c r="P12273" i="5"/>
  <c r="P12272" i="5"/>
  <c r="P12271" i="5"/>
  <c r="P12270" i="5"/>
  <c r="P12269" i="5"/>
  <c r="P12268" i="5"/>
  <c r="P12267" i="5"/>
  <c r="P12266" i="5"/>
  <c r="P12265" i="5"/>
  <c r="P12264" i="5"/>
  <c r="P12263" i="5"/>
  <c r="P12262" i="5"/>
  <c r="P12261" i="5"/>
  <c r="P12260" i="5"/>
  <c r="P12259" i="5"/>
  <c r="P12258" i="5"/>
  <c r="P12257" i="5"/>
  <c r="P12256" i="5"/>
  <c r="P12255" i="5"/>
  <c r="P12254" i="5"/>
  <c r="P12253" i="5"/>
  <c r="P12252" i="5"/>
  <c r="P12229" i="5"/>
  <c r="P12222" i="5"/>
  <c r="P12206" i="5"/>
  <c r="P12205" i="5"/>
  <c r="P12204" i="5"/>
  <c r="P12203" i="5"/>
  <c r="P12202" i="5"/>
  <c r="P12201" i="5"/>
  <c r="P12200" i="5"/>
  <c r="P12199" i="5"/>
  <c r="P12198" i="5"/>
  <c r="P12197" i="5"/>
  <c r="P12196" i="5"/>
  <c r="P12195" i="5"/>
  <c r="P12194" i="5"/>
  <c r="P12193" i="5"/>
  <c r="P12192" i="5"/>
  <c r="P12191" i="5"/>
  <c r="P12190" i="5"/>
  <c r="P12189" i="5"/>
  <c r="P12188" i="5"/>
  <c r="P12187" i="5"/>
  <c r="P12186" i="5"/>
  <c r="P12185" i="5"/>
  <c r="P12184" i="5"/>
  <c r="P12183" i="5"/>
  <c r="P12182" i="5"/>
  <c r="P12181" i="5"/>
  <c r="P12180" i="5"/>
  <c r="P12179" i="5"/>
  <c r="P12178" i="5"/>
  <c r="P12177" i="5"/>
  <c r="P12176" i="5"/>
  <c r="P12175" i="5"/>
  <c r="P12174" i="5"/>
  <c r="P12173" i="5"/>
  <c r="P12172" i="5"/>
  <c r="P12171" i="5"/>
  <c r="P12170" i="5"/>
  <c r="P12169" i="5"/>
  <c r="P12168" i="5"/>
  <c r="P12167" i="5"/>
  <c r="P12166" i="5"/>
  <c r="P12165" i="5"/>
  <c r="P12164" i="5"/>
  <c r="P12163" i="5"/>
  <c r="P12162" i="5"/>
  <c r="P12161" i="5"/>
  <c r="P12160" i="5"/>
  <c r="P12159" i="5"/>
  <c r="P12158" i="5"/>
  <c r="P12157" i="5"/>
  <c r="P12156" i="5"/>
  <c r="P12155" i="5"/>
  <c r="P12154" i="5"/>
  <c r="P12153" i="5"/>
  <c r="P12152" i="5"/>
  <c r="P12151" i="5"/>
  <c r="P12150" i="5"/>
  <c r="P12149" i="5"/>
  <c r="P12148" i="5"/>
  <c r="P12147" i="5"/>
  <c r="P12146" i="5"/>
  <c r="P12145" i="5"/>
  <c r="P12144" i="5"/>
  <c r="P12143" i="5"/>
  <c r="P12142" i="5"/>
  <c r="P12141" i="5"/>
  <c r="P12140" i="5"/>
  <c r="P12139" i="5"/>
  <c r="P12138" i="5"/>
  <c r="P12137" i="5"/>
  <c r="P12136" i="5"/>
  <c r="P12135" i="5"/>
  <c r="P12120" i="5"/>
  <c r="P12119" i="5"/>
  <c r="P12118" i="5"/>
  <c r="P12117" i="5"/>
  <c r="P12116" i="5"/>
  <c r="P12115" i="5"/>
  <c r="P12114" i="5"/>
  <c r="P12113" i="5"/>
  <c r="P12112" i="5"/>
  <c r="P12111" i="5"/>
  <c r="P12110" i="5"/>
  <c r="P12109" i="5"/>
  <c r="P12108" i="5"/>
  <c r="P12107" i="5"/>
  <c r="P12106" i="5"/>
  <c r="P12105" i="5"/>
  <c r="P12104" i="5"/>
  <c r="P12103" i="5"/>
  <c r="P12102" i="5"/>
  <c r="P12101" i="5"/>
  <c r="P12100" i="5"/>
  <c r="P12099" i="5"/>
  <c r="P12098" i="5"/>
  <c r="P12097" i="5"/>
  <c r="P12096" i="5"/>
  <c r="P12095" i="5"/>
  <c r="P12094" i="5"/>
  <c r="P12093" i="5"/>
  <c r="P12092" i="5"/>
  <c r="P12091" i="5"/>
  <c r="P12090" i="5"/>
  <c r="P12089" i="5"/>
  <c r="P12088" i="5"/>
  <c r="P12087" i="5"/>
  <c r="P12086" i="5"/>
  <c r="P12085" i="5"/>
  <c r="P12084" i="5"/>
  <c r="P12083" i="5"/>
  <c r="P12082" i="5"/>
  <c r="P12081" i="5"/>
  <c r="P12080" i="5"/>
  <c r="P12079" i="5"/>
  <c r="P12078" i="5"/>
  <c r="P12077" i="5"/>
  <c r="P12076" i="5"/>
  <c r="P12075" i="5"/>
  <c r="P12074" i="5"/>
  <c r="P12073" i="5"/>
  <c r="P12072" i="5"/>
  <c r="P12071" i="5"/>
  <c r="P12070" i="5"/>
  <c r="P12057" i="5"/>
  <c r="P12056" i="5"/>
  <c r="P12055" i="5"/>
  <c r="P12054" i="5"/>
  <c r="P12053" i="5"/>
  <c r="P12052" i="5"/>
  <c r="P12051" i="5"/>
  <c r="P12050" i="5"/>
  <c r="P12049" i="5"/>
  <c r="P12048" i="5"/>
  <c r="P12047" i="5"/>
  <c r="P12046" i="5"/>
  <c r="P12045" i="5"/>
  <c r="P12044" i="5"/>
  <c r="P12043" i="5"/>
  <c r="P12042" i="5"/>
  <c r="P12041" i="5"/>
  <c r="P12040" i="5"/>
  <c r="P12039" i="5"/>
  <c r="P12038" i="5"/>
  <c r="P12037" i="5"/>
  <c r="P12036" i="5"/>
  <c r="P12035" i="5"/>
  <c r="P12034" i="5"/>
  <c r="P12033" i="5"/>
  <c r="P12032" i="5"/>
  <c r="P12031" i="5"/>
  <c r="P12030" i="5"/>
  <c r="P12029" i="5"/>
  <c r="P12028" i="5"/>
  <c r="P12027" i="5"/>
  <c r="P12026" i="5"/>
  <c r="P12025" i="5"/>
  <c r="P12024" i="5"/>
  <c r="P12023" i="5"/>
  <c r="P12022" i="5"/>
  <c r="P12021" i="5"/>
  <c r="P12020" i="5"/>
  <c r="P12019" i="5"/>
  <c r="P12018" i="5"/>
  <c r="P12017" i="5"/>
  <c r="P12016" i="5"/>
  <c r="P12015" i="5"/>
  <c r="P12014" i="5"/>
  <c r="P12013" i="5"/>
  <c r="P12012" i="5"/>
  <c r="P12011" i="5"/>
  <c r="P12010" i="5"/>
  <c r="P12009" i="5"/>
  <c r="P12008" i="5"/>
  <c r="P12007" i="5"/>
  <c r="P12006" i="5"/>
  <c r="P12005" i="5"/>
  <c r="P12004" i="5"/>
  <c r="P12003" i="5"/>
  <c r="P12002" i="5"/>
  <c r="P12001" i="5"/>
  <c r="P12000" i="5"/>
  <c r="P11999" i="5"/>
  <c r="P11998" i="5"/>
  <c r="P11997" i="5"/>
  <c r="P11996" i="5"/>
  <c r="P11995" i="5"/>
  <c r="P11994" i="5"/>
  <c r="P11993" i="5"/>
  <c r="P11992" i="5"/>
  <c r="P11991" i="5"/>
  <c r="P11990" i="5"/>
  <c r="P11989" i="5"/>
  <c r="P11988" i="5"/>
  <c r="P11987" i="5"/>
  <c r="P11986" i="5"/>
  <c r="P11985" i="5"/>
  <c r="P11984" i="5"/>
  <c r="P11983" i="5"/>
  <c r="P11982" i="5"/>
  <c r="P11981" i="5"/>
  <c r="P11980" i="5"/>
  <c r="P11979" i="5"/>
  <c r="P11978" i="5"/>
  <c r="P11977" i="5"/>
  <c r="P11976" i="5"/>
  <c r="P11975" i="5"/>
  <c r="P11974" i="5"/>
  <c r="P11973" i="5"/>
  <c r="P11972" i="5"/>
  <c r="P11971" i="5"/>
  <c r="P11970" i="5"/>
  <c r="P11969" i="5"/>
  <c r="P11968" i="5"/>
  <c r="P11967" i="5"/>
  <c r="P11966" i="5"/>
  <c r="P11965" i="5"/>
  <c r="P11964" i="5"/>
  <c r="P11963" i="5"/>
  <c r="P11962" i="5"/>
  <c r="P11961" i="5"/>
  <c r="P11960" i="5"/>
  <c r="P11959" i="5"/>
  <c r="P11958" i="5"/>
  <c r="P11957" i="5"/>
  <c r="P11956" i="5"/>
  <c r="P11955" i="5"/>
  <c r="P11954" i="5"/>
  <c r="P11953" i="5"/>
  <c r="P11952" i="5"/>
  <c r="P11951" i="5"/>
  <c r="P11950" i="5"/>
  <c r="P11949" i="5"/>
  <c r="P11948" i="5"/>
  <c r="P11947" i="5"/>
  <c r="P11946" i="5"/>
  <c r="P11933" i="5"/>
  <c r="P11932" i="5"/>
  <c r="P11931" i="5"/>
  <c r="P11930" i="5"/>
  <c r="P11929" i="5"/>
  <c r="P11928" i="5"/>
  <c r="P11927" i="5"/>
  <c r="P11926" i="5"/>
  <c r="P11925" i="5"/>
  <c r="P11924" i="5"/>
  <c r="P11923" i="5"/>
  <c r="P11922" i="5"/>
  <c r="P11921" i="5"/>
  <c r="P11920" i="5"/>
  <c r="P11919" i="5"/>
  <c r="P11918" i="5"/>
  <c r="P11917" i="5"/>
  <c r="P11916" i="5"/>
  <c r="P11915" i="5"/>
  <c r="P11914" i="5"/>
  <c r="P11913" i="5"/>
  <c r="P11912" i="5"/>
  <c r="P11911" i="5"/>
  <c r="P11910" i="5"/>
  <c r="P11909" i="5"/>
  <c r="P11908" i="5"/>
  <c r="P11907" i="5"/>
  <c r="P11906" i="5"/>
  <c r="P11905" i="5"/>
  <c r="P11904" i="5"/>
  <c r="P11903" i="5"/>
  <c r="P11902" i="5"/>
  <c r="P11901" i="5"/>
  <c r="P11900" i="5"/>
  <c r="P11899" i="5"/>
  <c r="P11898" i="5"/>
  <c r="P11897" i="5"/>
  <c r="P11896" i="5"/>
  <c r="P11895" i="5"/>
  <c r="P11894" i="5"/>
  <c r="P11893" i="5"/>
  <c r="P11892" i="5"/>
  <c r="P11891" i="5"/>
  <c r="P11890" i="5"/>
  <c r="P11889" i="5"/>
  <c r="P11888" i="5"/>
  <c r="P11887" i="5"/>
  <c r="P11886" i="5"/>
  <c r="P11885" i="5"/>
  <c r="P11884" i="5"/>
  <c r="P11883" i="5"/>
  <c r="P11882" i="5"/>
  <c r="P11868" i="5"/>
  <c r="P11867" i="5"/>
  <c r="P11866" i="5"/>
  <c r="P11865" i="5"/>
  <c r="P11864" i="5"/>
  <c r="P11863" i="5"/>
  <c r="P11862" i="5"/>
  <c r="P11861" i="5"/>
  <c r="P11860" i="5"/>
  <c r="P11859" i="5"/>
  <c r="P11858" i="5"/>
  <c r="P11857" i="5"/>
  <c r="P11856" i="5"/>
  <c r="P11855" i="5"/>
  <c r="P11854" i="5"/>
  <c r="H350" i="6" s="1"/>
  <c r="F350" i="9" s="1"/>
  <c r="P18512" i="5"/>
  <c r="P18511" i="5"/>
  <c r="P18510" i="5"/>
  <c r="P18509" i="5"/>
  <c r="P18508" i="5"/>
  <c r="P18507" i="5"/>
  <c r="P18506" i="5"/>
  <c r="P18505" i="5"/>
  <c r="P18504" i="5"/>
  <c r="P18503" i="5"/>
  <c r="P18502" i="5"/>
  <c r="P18501" i="5"/>
  <c r="P18500" i="5"/>
  <c r="P18499" i="5"/>
  <c r="P18498" i="5"/>
  <c r="P18497" i="5"/>
  <c r="P18496" i="5"/>
  <c r="P18495" i="5"/>
  <c r="P18494" i="5"/>
  <c r="P18493" i="5"/>
  <c r="P18492" i="5"/>
  <c r="P18491" i="5"/>
  <c r="P18490" i="5"/>
  <c r="P18489" i="5"/>
  <c r="P18488" i="5"/>
  <c r="P18487" i="5"/>
  <c r="P18486" i="5"/>
  <c r="P18485" i="5"/>
  <c r="P18484" i="5"/>
  <c r="P18483" i="5"/>
  <c r="P18482" i="5"/>
  <c r="P18481" i="5"/>
  <c r="P18480" i="5"/>
  <c r="P18479" i="5"/>
  <c r="P18478" i="5"/>
  <c r="P18477" i="5"/>
  <c r="P18476" i="5"/>
  <c r="P18475" i="5"/>
  <c r="P18474" i="5"/>
  <c r="P18473" i="5"/>
  <c r="P18472" i="5"/>
  <c r="P18471" i="5"/>
  <c r="P18470" i="5"/>
  <c r="P18469" i="5"/>
  <c r="P18468" i="5"/>
  <c r="P18467" i="5"/>
  <c r="P18466" i="5"/>
  <c r="P18465" i="5"/>
  <c r="P18464" i="5"/>
  <c r="P18463" i="5"/>
  <c r="P18462" i="5"/>
  <c r="P18461" i="5"/>
  <c r="P18460" i="5"/>
  <c r="P18459" i="5"/>
  <c r="P18458" i="5"/>
  <c r="P11837" i="5"/>
  <c r="P11836" i="5"/>
  <c r="P11835" i="5"/>
  <c r="P11834" i="5"/>
  <c r="P11833" i="5"/>
  <c r="P11832" i="5"/>
  <c r="P11817" i="5"/>
  <c r="P11816" i="5"/>
  <c r="P11815" i="5"/>
  <c r="P11814" i="5"/>
  <c r="P11813" i="5"/>
  <c r="P11812" i="5"/>
  <c r="P11811" i="5"/>
  <c r="P11810" i="5"/>
  <c r="P11809" i="5"/>
  <c r="P11808" i="5"/>
  <c r="P11807" i="5"/>
  <c r="P11806" i="5"/>
  <c r="P11805" i="5"/>
  <c r="P11804" i="5"/>
  <c r="P11803" i="5"/>
  <c r="P11802" i="5"/>
  <c r="P11801" i="5"/>
  <c r="P11800" i="5"/>
  <c r="P11799" i="5"/>
  <c r="P11798" i="5"/>
  <c r="P11797" i="5"/>
  <c r="P11796" i="5"/>
  <c r="P11795" i="5"/>
  <c r="P11794" i="5"/>
  <c r="P11793" i="5"/>
  <c r="P11792" i="5"/>
  <c r="P11791" i="5"/>
  <c r="P11790" i="5"/>
  <c r="P11789" i="5"/>
  <c r="P11788" i="5"/>
  <c r="P11787" i="5"/>
  <c r="P11786" i="5"/>
  <c r="P11785" i="5"/>
  <c r="P11784" i="5"/>
  <c r="P11783" i="5"/>
  <c r="P11782" i="5"/>
  <c r="P11781" i="5"/>
  <c r="P11780" i="5"/>
  <c r="P11779" i="5"/>
  <c r="P11778" i="5"/>
  <c r="P11777" i="5"/>
  <c r="P11776" i="5"/>
  <c r="P11775" i="5"/>
  <c r="P11774" i="5"/>
  <c r="P11773" i="5"/>
  <c r="P11772" i="5"/>
  <c r="P11771" i="5"/>
  <c r="P11770" i="5"/>
  <c r="P11769" i="5"/>
  <c r="P11768" i="5"/>
  <c r="P11767" i="5"/>
  <c r="P11766" i="5"/>
  <c r="P11765" i="5"/>
  <c r="P11764" i="5"/>
  <c r="P11763" i="5"/>
  <c r="P11762" i="5"/>
  <c r="P11761" i="5"/>
  <c r="P11760" i="5"/>
  <c r="P11746" i="5"/>
  <c r="P11745" i="5"/>
  <c r="P11744" i="5"/>
  <c r="P11743" i="5"/>
  <c r="P11742" i="5"/>
  <c r="P11741" i="5"/>
  <c r="P11740" i="5"/>
  <c r="P11739" i="5"/>
  <c r="P11738" i="5"/>
  <c r="P11737" i="5"/>
  <c r="P11736" i="5"/>
  <c r="P11735" i="5"/>
  <c r="P11734" i="5"/>
  <c r="P11733" i="5"/>
  <c r="P11732" i="5"/>
  <c r="P11731" i="5"/>
  <c r="P11730" i="5"/>
  <c r="P11729" i="5"/>
  <c r="P11728" i="5"/>
  <c r="P11714" i="5"/>
  <c r="P11713" i="5"/>
  <c r="H343" i="6" s="1"/>
  <c r="F343" i="9" s="1"/>
  <c r="P11701" i="5"/>
  <c r="P11700" i="5"/>
  <c r="P11699" i="5"/>
  <c r="P11698" i="5"/>
  <c r="P11697" i="5"/>
  <c r="P11696" i="5"/>
  <c r="P11695" i="5"/>
  <c r="P11694" i="5"/>
  <c r="P11693" i="5"/>
  <c r="P11692" i="5"/>
  <c r="P11691" i="5"/>
  <c r="P11690" i="5"/>
  <c r="P11689" i="5"/>
  <c r="P11688" i="5"/>
  <c r="P11687" i="5"/>
  <c r="P11686" i="5"/>
  <c r="P11685" i="5"/>
  <c r="P11684" i="5"/>
  <c r="P11683" i="5"/>
  <c r="P11682" i="5"/>
  <c r="P11681" i="5"/>
  <c r="P11680" i="5"/>
  <c r="P11679" i="5"/>
  <c r="P11678" i="5"/>
  <c r="P11677" i="5"/>
  <c r="P11676" i="5"/>
  <c r="P11675" i="5"/>
  <c r="P11674" i="5"/>
  <c r="P11673" i="5"/>
  <c r="P11672" i="5"/>
  <c r="P11671" i="5"/>
  <c r="P11670" i="5"/>
  <c r="P11669" i="5"/>
  <c r="P11668" i="5"/>
  <c r="P11667" i="5"/>
  <c r="P11666" i="5"/>
  <c r="P11665" i="5"/>
  <c r="P11664" i="5"/>
  <c r="P11663" i="5"/>
  <c r="P11662" i="5"/>
  <c r="P11661" i="5"/>
  <c r="P11660" i="5"/>
  <c r="P11659" i="5"/>
  <c r="P11658" i="5"/>
  <c r="P11657" i="5"/>
  <c r="P11656" i="5"/>
  <c r="P11655" i="5"/>
  <c r="P11654" i="5"/>
  <c r="P11653" i="5"/>
  <c r="P11652" i="5"/>
  <c r="P11651" i="5"/>
  <c r="P11630" i="5"/>
  <c r="P11629" i="5"/>
  <c r="P11628" i="5"/>
  <c r="P11627" i="5"/>
  <c r="P11626" i="5"/>
  <c r="P11625" i="5"/>
  <c r="P11624" i="5"/>
  <c r="P11623" i="5"/>
  <c r="P11622" i="5"/>
  <c r="P11621" i="5"/>
  <c r="P11620" i="5"/>
  <c r="P11619" i="5"/>
  <c r="P11618" i="5"/>
  <c r="P11617" i="5"/>
  <c r="P11616" i="5"/>
  <c r="P11615" i="5"/>
  <c r="P11614" i="5"/>
  <c r="P11613" i="5"/>
  <c r="P11612" i="5"/>
  <c r="P11611" i="5"/>
  <c r="P11610" i="5"/>
  <c r="P11609" i="5"/>
  <c r="P11608" i="5"/>
  <c r="P11607" i="5"/>
  <c r="P11606" i="5"/>
  <c r="P11605" i="5"/>
  <c r="P11604" i="5"/>
  <c r="P11603" i="5"/>
  <c r="P11602" i="5"/>
  <c r="P11601" i="5"/>
  <c r="P11600" i="5"/>
  <c r="P11599" i="5"/>
  <c r="P11598" i="5"/>
  <c r="P11597" i="5"/>
  <c r="P11596" i="5"/>
  <c r="P11595" i="5"/>
  <c r="P11594" i="5"/>
  <c r="P11593" i="5"/>
  <c r="P11592" i="5"/>
  <c r="P11591" i="5"/>
  <c r="P11590" i="5"/>
  <c r="P11589" i="5"/>
  <c r="P11588" i="5"/>
  <c r="P11587" i="5"/>
  <c r="P11586" i="5"/>
  <c r="P11585" i="5"/>
  <c r="P11584" i="5"/>
  <c r="P11583" i="5"/>
  <c r="P11582" i="5"/>
  <c r="P11581" i="5"/>
  <c r="P11580" i="5"/>
  <c r="P11579" i="5"/>
  <c r="P11578" i="5"/>
  <c r="P11577" i="5"/>
  <c r="P11576" i="5"/>
  <c r="P11575" i="5"/>
  <c r="P11574" i="5"/>
  <c r="P11573" i="5"/>
  <c r="P11572" i="5"/>
  <c r="P11571" i="5"/>
  <c r="P11570" i="5"/>
  <c r="P11569" i="5"/>
  <c r="P11568" i="5"/>
  <c r="P11567" i="5"/>
  <c r="P11566" i="5"/>
  <c r="P11565" i="5"/>
  <c r="P11564" i="5"/>
  <c r="P11563" i="5"/>
  <c r="P11562" i="5"/>
  <c r="P11561" i="5"/>
  <c r="P11560" i="5"/>
  <c r="P11559" i="5"/>
  <c r="P11558" i="5"/>
  <c r="P11557" i="5"/>
  <c r="P11556" i="5"/>
  <c r="P11555" i="5"/>
  <c r="P11554" i="5"/>
  <c r="P11553" i="5"/>
  <c r="P11552" i="5"/>
  <c r="P11551" i="5"/>
  <c r="P11550" i="5"/>
  <c r="P11549" i="5"/>
  <c r="P11548" i="5"/>
  <c r="P11547" i="5"/>
  <c r="P11546" i="5"/>
  <c r="P11545" i="5"/>
  <c r="P11544" i="5"/>
  <c r="P11543" i="5"/>
  <c r="P11542" i="5"/>
  <c r="P11541" i="5"/>
  <c r="P11540" i="5"/>
  <c r="P11539" i="5"/>
  <c r="P11538" i="5"/>
  <c r="P11537" i="5"/>
  <c r="P11536" i="5"/>
  <c r="P11535" i="5"/>
  <c r="P11534" i="5"/>
  <c r="P11533" i="5"/>
  <c r="P11532" i="5"/>
  <c r="P11531" i="5"/>
  <c r="P11530" i="5"/>
  <c r="P11529" i="5"/>
  <c r="P11528" i="5"/>
  <c r="P11527" i="5"/>
  <c r="P11526" i="5"/>
  <c r="P11525" i="5"/>
  <c r="P11524" i="5"/>
  <c r="P11523" i="5"/>
  <c r="P11522" i="5"/>
  <c r="P11521" i="5"/>
  <c r="P11520" i="5"/>
  <c r="P11519" i="5"/>
  <c r="P11518" i="5"/>
  <c r="P11517" i="5"/>
  <c r="P11516" i="5"/>
  <c r="P11515" i="5"/>
  <c r="P11514" i="5"/>
  <c r="P11513" i="5"/>
  <c r="P11512" i="5"/>
  <c r="P11511" i="5"/>
  <c r="P11510" i="5"/>
  <c r="P11509" i="5"/>
  <c r="P11503" i="5"/>
  <c r="P11502" i="5"/>
  <c r="P11501" i="5"/>
  <c r="P11500" i="5"/>
  <c r="P11499" i="5"/>
  <c r="P11498" i="5"/>
  <c r="P11497" i="5"/>
  <c r="P11496" i="5"/>
  <c r="P11495" i="5"/>
  <c r="P11494" i="5"/>
  <c r="P11493" i="5"/>
  <c r="P11492" i="5"/>
  <c r="P11491" i="5"/>
  <c r="P11490" i="5"/>
  <c r="P11489" i="5"/>
  <c r="P11488" i="5"/>
  <c r="P11487" i="5"/>
  <c r="P11486" i="5"/>
  <c r="P11485" i="5"/>
  <c r="P11484" i="5"/>
  <c r="P11483" i="5"/>
  <c r="P11482" i="5"/>
  <c r="P11481" i="5"/>
  <c r="P11480" i="5"/>
  <c r="P11479" i="5"/>
  <c r="P11478" i="5"/>
  <c r="P11477" i="5"/>
  <c r="P11476" i="5"/>
  <c r="P11475" i="5"/>
  <c r="P11474" i="5"/>
  <c r="P11473" i="5"/>
  <c r="P11472" i="5"/>
  <c r="P11471" i="5"/>
  <c r="P11470" i="5"/>
  <c r="P11469" i="5"/>
  <c r="P11468" i="5"/>
  <c r="P11467" i="5"/>
  <c r="P11466" i="5"/>
  <c r="P11465" i="5"/>
  <c r="P11464" i="5"/>
  <c r="P11508" i="5"/>
  <c r="P11507" i="5"/>
  <c r="P11506" i="5"/>
  <c r="P11505" i="5"/>
  <c r="P11504" i="5"/>
  <c r="P11463" i="5"/>
  <c r="P11462" i="5"/>
  <c r="P11461" i="5"/>
  <c r="P11460" i="5"/>
  <c r="P11459" i="5"/>
  <c r="P11458" i="5"/>
  <c r="P11457" i="5"/>
  <c r="P11456" i="5"/>
  <c r="P11455" i="5"/>
  <c r="P11454" i="5"/>
  <c r="P11453" i="5"/>
  <c r="P11452" i="5"/>
  <c r="P11451" i="5"/>
  <c r="P11450" i="5"/>
  <c r="P11449" i="5"/>
  <c r="P11448" i="5"/>
  <c r="P11447" i="5"/>
  <c r="P11446" i="5"/>
  <c r="P11445" i="5"/>
  <c r="P11444" i="5"/>
  <c r="P11443" i="5"/>
  <c r="P11442" i="5"/>
  <c r="P11441" i="5"/>
  <c r="P11440" i="5"/>
  <c r="P11439" i="5"/>
  <c r="P11438" i="5"/>
  <c r="P11437" i="5"/>
  <c r="P11436" i="5"/>
  <c r="P11435" i="5"/>
  <c r="P11434" i="5"/>
  <c r="P11433" i="5"/>
  <c r="P11432" i="5"/>
  <c r="P11431" i="5"/>
  <c r="P11430" i="5"/>
  <c r="P11429" i="5"/>
  <c r="P11428" i="5"/>
  <c r="P11427" i="5"/>
  <c r="P11426" i="5"/>
  <c r="P11425" i="5"/>
  <c r="P11424" i="5"/>
  <c r="P11423" i="5"/>
  <c r="P11422" i="5"/>
  <c r="P11421" i="5"/>
  <c r="P11420" i="5"/>
  <c r="P11419" i="5"/>
  <c r="P18443" i="5"/>
  <c r="P18442" i="5"/>
  <c r="P18441" i="5"/>
  <c r="P18440" i="5"/>
  <c r="P18439" i="5"/>
  <c r="P18438" i="5"/>
  <c r="P18437" i="5"/>
  <c r="P18436" i="5"/>
  <c r="P18435" i="5"/>
  <c r="P18434" i="5"/>
  <c r="P18433" i="5"/>
  <c r="P18432" i="5"/>
  <c r="P18431" i="5"/>
  <c r="P18430" i="5"/>
  <c r="P18429" i="5"/>
  <c r="P18428" i="5"/>
  <c r="P18427" i="5"/>
  <c r="P18426" i="5"/>
  <c r="P18425" i="5"/>
  <c r="P18424" i="5"/>
  <c r="P18423" i="5"/>
  <c r="P18422" i="5"/>
  <c r="P18421" i="5"/>
  <c r="P18420" i="5"/>
  <c r="P18419" i="5"/>
  <c r="P18418" i="5"/>
  <c r="P18417" i="5"/>
  <c r="P18416" i="5"/>
  <c r="P18415" i="5"/>
  <c r="P18414" i="5"/>
  <c r="P18413" i="5"/>
  <c r="P18412" i="5"/>
  <c r="P18411" i="5"/>
  <c r="P18410" i="5"/>
  <c r="P18409" i="5"/>
  <c r="P18408" i="5"/>
  <c r="P18407" i="5"/>
  <c r="P18406" i="5"/>
  <c r="P18405" i="5"/>
  <c r="P18404" i="5"/>
  <c r="P18403" i="5"/>
  <c r="P18402" i="5"/>
  <c r="P18401" i="5"/>
  <c r="P18400" i="5"/>
  <c r="P18399" i="5"/>
  <c r="P18398" i="5"/>
  <c r="P18397" i="5"/>
  <c r="P11404" i="5"/>
  <c r="P11403" i="5"/>
  <c r="P11402" i="5"/>
  <c r="P11401" i="5"/>
  <c r="P11400" i="5"/>
  <c r="P11399" i="5"/>
  <c r="P11398" i="5"/>
  <c r="P11397" i="5"/>
  <c r="P11396" i="5"/>
  <c r="P11395" i="5"/>
  <c r="P11394" i="5"/>
  <c r="P11393" i="5"/>
  <c r="P11392" i="5"/>
  <c r="P11391" i="5"/>
  <c r="P11390" i="5"/>
  <c r="P11389" i="5"/>
  <c r="P11388" i="5"/>
  <c r="P11387" i="5"/>
  <c r="P11386" i="5"/>
  <c r="P11385" i="5"/>
  <c r="P11384" i="5"/>
  <c r="P11383" i="5"/>
  <c r="P11382" i="5"/>
  <c r="P11381" i="5"/>
  <c r="P11380" i="5"/>
  <c r="P11379" i="5"/>
  <c r="P11378" i="5"/>
  <c r="P11377" i="5"/>
  <c r="P11376" i="5"/>
  <c r="P11375" i="5"/>
  <c r="P11374" i="5"/>
  <c r="P11373" i="5"/>
  <c r="P11372" i="5"/>
  <c r="P11371" i="5"/>
  <c r="P11370" i="5"/>
  <c r="P11369" i="5"/>
  <c r="P11368" i="5"/>
  <c r="P11367" i="5"/>
  <c r="P11366" i="5"/>
  <c r="P11365" i="5"/>
  <c r="P11364" i="5"/>
  <c r="P11363" i="5"/>
  <c r="P11362" i="5"/>
  <c r="P11361" i="5"/>
  <c r="P11360" i="5"/>
  <c r="P11359" i="5"/>
  <c r="P11358" i="5"/>
  <c r="P11357" i="5"/>
  <c r="P11356" i="5"/>
  <c r="P11355" i="5"/>
  <c r="P11354" i="5"/>
  <c r="P11353" i="5"/>
  <c r="P11339" i="5"/>
  <c r="P11338" i="5"/>
  <c r="P11337" i="5"/>
  <c r="P11336" i="5"/>
  <c r="P11335" i="5"/>
  <c r="P11334" i="5"/>
  <c r="P11333" i="5"/>
  <c r="P11332" i="5"/>
  <c r="P11331" i="5"/>
  <c r="P11330" i="5"/>
  <c r="P11329" i="5"/>
  <c r="P11328" i="5"/>
  <c r="P11327" i="5"/>
  <c r="P11326" i="5"/>
  <c r="P11325" i="5"/>
  <c r="P11324" i="5"/>
  <c r="P11323" i="5"/>
  <c r="P11322" i="5"/>
  <c r="P11321" i="5"/>
  <c r="P11320" i="5"/>
  <c r="P11319" i="5"/>
  <c r="P11318" i="5"/>
  <c r="P11317" i="5"/>
  <c r="P11316" i="5"/>
  <c r="P11315" i="5"/>
  <c r="P11314" i="5"/>
  <c r="P11313" i="5"/>
  <c r="P11312" i="5"/>
  <c r="P11311" i="5"/>
  <c r="P11310" i="5"/>
  <c r="P11309" i="5"/>
  <c r="P11308" i="5"/>
  <c r="P11307" i="5"/>
  <c r="P11306" i="5"/>
  <c r="P11305" i="5"/>
  <c r="P11304" i="5"/>
  <c r="P11303" i="5"/>
  <c r="P11302" i="5"/>
  <c r="P11301" i="5"/>
  <c r="P11300" i="5"/>
  <c r="P11299" i="5"/>
  <c r="P11298" i="5"/>
  <c r="P11297" i="5"/>
  <c r="P11296" i="5"/>
  <c r="P11295" i="5"/>
  <c r="P11294" i="5"/>
  <c r="P11293" i="5"/>
  <c r="P11292" i="5"/>
  <c r="P11291" i="5"/>
  <c r="P11290" i="5"/>
  <c r="P11289" i="5"/>
  <c r="P11288" i="5"/>
  <c r="P11287" i="5"/>
  <c r="P11286" i="5"/>
  <c r="P11285" i="5"/>
  <c r="P11284" i="5"/>
  <c r="P11283" i="5"/>
  <c r="P11282" i="5"/>
  <c r="P11281" i="5"/>
  <c r="P11280" i="5"/>
  <c r="P11279" i="5"/>
  <c r="P11278" i="5"/>
  <c r="P11277" i="5"/>
  <c r="P11276" i="5"/>
  <c r="P11275" i="5"/>
  <c r="P11274" i="5"/>
  <c r="P11273" i="5"/>
  <c r="P11272" i="5"/>
  <c r="P11271" i="5"/>
  <c r="P11270" i="5"/>
  <c r="P11269" i="5"/>
  <c r="P11255" i="5"/>
  <c r="P11254" i="5"/>
  <c r="P11253" i="5"/>
  <c r="P11252" i="5"/>
  <c r="P11251" i="5"/>
  <c r="P11250" i="5"/>
  <c r="P11249" i="5"/>
  <c r="P11248" i="5"/>
  <c r="P11247" i="5"/>
  <c r="P11246" i="5"/>
  <c r="P11245" i="5"/>
  <c r="P11244" i="5"/>
  <c r="P11243" i="5"/>
  <c r="P11242" i="5"/>
  <c r="P11241" i="5"/>
  <c r="P11240" i="5"/>
  <c r="P11239" i="5"/>
  <c r="P11238" i="5"/>
  <c r="P11237" i="5"/>
  <c r="P11236" i="5"/>
  <c r="P11235" i="5"/>
  <c r="P11234" i="5"/>
  <c r="P11233" i="5"/>
  <c r="P11232" i="5"/>
  <c r="P11231" i="5"/>
  <c r="P11230" i="5"/>
  <c r="P11229" i="5"/>
  <c r="P11228" i="5"/>
  <c r="P11227" i="5"/>
  <c r="P11226" i="5"/>
  <c r="P11225" i="5"/>
  <c r="P11224" i="5"/>
  <c r="P11223" i="5"/>
  <c r="P11222" i="5"/>
  <c r="P11221" i="5"/>
  <c r="P11220" i="5"/>
  <c r="P11219" i="5"/>
  <c r="P11218" i="5"/>
  <c r="P11217" i="5"/>
  <c r="P11216" i="5"/>
  <c r="P11215" i="5"/>
  <c r="P11214" i="5"/>
  <c r="P11213" i="5"/>
  <c r="P11212" i="5"/>
  <c r="P11211" i="5"/>
  <c r="P11210" i="5"/>
  <c r="P11209" i="5"/>
  <c r="P11208" i="5"/>
  <c r="P11207" i="5"/>
  <c r="P11206" i="5"/>
  <c r="P11205" i="5"/>
  <c r="P11204" i="5"/>
  <c r="P11203" i="5"/>
  <c r="P11202" i="5"/>
  <c r="P11201" i="5"/>
  <c r="P11200" i="5"/>
  <c r="P11199" i="5"/>
  <c r="P11198" i="5"/>
  <c r="P11197" i="5"/>
  <c r="P11196" i="5"/>
  <c r="P11195" i="5"/>
  <c r="P11194" i="5"/>
  <c r="P11193" i="5"/>
  <c r="P11192" i="5"/>
  <c r="P11191" i="5"/>
  <c r="P11190" i="5"/>
  <c r="P11189" i="5"/>
  <c r="P11188" i="5"/>
  <c r="P11187" i="5"/>
  <c r="P11186" i="5"/>
  <c r="P11185" i="5"/>
  <c r="P11184" i="5"/>
  <c r="P11183" i="5"/>
  <c r="P11182" i="5"/>
  <c r="P11181" i="5"/>
  <c r="P11180" i="5"/>
  <c r="P11179" i="5"/>
  <c r="P11178" i="5"/>
  <c r="P11177" i="5"/>
  <c r="P11176" i="5"/>
  <c r="P11175" i="5"/>
  <c r="P11174" i="5"/>
  <c r="P11173" i="5"/>
  <c r="P11172" i="5"/>
  <c r="P11171" i="5"/>
  <c r="P11170" i="5"/>
  <c r="P11169" i="5"/>
  <c r="P11168" i="5"/>
  <c r="P11167" i="5"/>
  <c r="P11166" i="5"/>
  <c r="P11165" i="5"/>
  <c r="P11164" i="5"/>
  <c r="P11163" i="5"/>
  <c r="P11162" i="5"/>
  <c r="P11161" i="5"/>
  <c r="P11160" i="5"/>
  <c r="P11159" i="5"/>
  <c r="P11158" i="5"/>
  <c r="P11157" i="5"/>
  <c r="P11156" i="5"/>
  <c r="P11155" i="5"/>
  <c r="P11138" i="5"/>
  <c r="P11137" i="5"/>
  <c r="P11136" i="5"/>
  <c r="P11135" i="5"/>
  <c r="P11134" i="5"/>
  <c r="P11133" i="5"/>
  <c r="P11132" i="5"/>
  <c r="P11131" i="5"/>
  <c r="P11130" i="5"/>
  <c r="P11129" i="5"/>
  <c r="P11128" i="5"/>
  <c r="P11127" i="5"/>
  <c r="P11126" i="5"/>
  <c r="P11125" i="5"/>
  <c r="P11124" i="5"/>
  <c r="P11123" i="5"/>
  <c r="P11122" i="5"/>
  <c r="P11121" i="5"/>
  <c r="P11120" i="5"/>
  <c r="P11119" i="5"/>
  <c r="P11118" i="5"/>
  <c r="P11117" i="5"/>
  <c r="P11116" i="5"/>
  <c r="P11115" i="5"/>
  <c r="P11114" i="5"/>
  <c r="P11113" i="5"/>
  <c r="P11112" i="5"/>
  <c r="P11111" i="5"/>
  <c r="P11110" i="5"/>
  <c r="P11109" i="5"/>
  <c r="P11108" i="5"/>
  <c r="P11107" i="5"/>
  <c r="P11106" i="5"/>
  <c r="P11105" i="5"/>
  <c r="P11104" i="5"/>
  <c r="P11103" i="5"/>
  <c r="P11102" i="5"/>
  <c r="P11101" i="5"/>
  <c r="P11100" i="5"/>
  <c r="P11099" i="5"/>
  <c r="P11098" i="5"/>
  <c r="P11097" i="5"/>
  <c r="P11096" i="5"/>
  <c r="P11095" i="5"/>
  <c r="P11094" i="5"/>
  <c r="P11093" i="5"/>
  <c r="P11092" i="5"/>
  <c r="P11091" i="5"/>
  <c r="P11090" i="5"/>
  <c r="P11089" i="5"/>
  <c r="P11088" i="5"/>
  <c r="P11087" i="5"/>
  <c r="P11086" i="5"/>
  <c r="P11085" i="5"/>
  <c r="P11084" i="5"/>
  <c r="P11083" i="5"/>
  <c r="P11082" i="5"/>
  <c r="P11081" i="5"/>
  <c r="P11080" i="5"/>
  <c r="P11079" i="5"/>
  <c r="P11078" i="5"/>
  <c r="P11077" i="5"/>
  <c r="P11076" i="5"/>
  <c r="P11075" i="5"/>
  <c r="P11074" i="5"/>
  <c r="P11073" i="5"/>
  <c r="P11072" i="5"/>
  <c r="P11071" i="5"/>
  <c r="P11070" i="5"/>
  <c r="P11069" i="5"/>
  <c r="P11068" i="5"/>
  <c r="P11067" i="5"/>
  <c r="P11066" i="5"/>
  <c r="P11065" i="5"/>
  <c r="P11064" i="5"/>
  <c r="P11063" i="5"/>
  <c r="P11062" i="5"/>
  <c r="P11061" i="5"/>
  <c r="P11060" i="5"/>
  <c r="P11059" i="5"/>
  <c r="P11058" i="5"/>
  <c r="P11057" i="5"/>
  <c r="P11056" i="5"/>
  <c r="P11055" i="5"/>
  <c r="P11054" i="5"/>
  <c r="P11053" i="5"/>
  <c r="P11052" i="5"/>
  <c r="P11051" i="5"/>
  <c r="P11050" i="5"/>
  <c r="P11049" i="5"/>
  <c r="P11048" i="5"/>
  <c r="P11047" i="5"/>
  <c r="P11046" i="5"/>
  <c r="P11045" i="5"/>
  <c r="P11044" i="5"/>
  <c r="P11043" i="5"/>
  <c r="P11042" i="5"/>
  <c r="P11041" i="5"/>
  <c r="P11040" i="5"/>
  <c r="P11039" i="5"/>
  <c r="P11038" i="5"/>
  <c r="P11037" i="5"/>
  <c r="P11036" i="5"/>
  <c r="P11035" i="5"/>
  <c r="P11034" i="5"/>
  <c r="P11033" i="5"/>
  <c r="P11032" i="5"/>
  <c r="P11031" i="5"/>
  <c r="P11030" i="5"/>
  <c r="P11029" i="5"/>
  <c r="P11017" i="5"/>
  <c r="F326" i="6" s="1"/>
  <c r="D326" i="9" s="1"/>
  <c r="P11002" i="5"/>
  <c r="P11001" i="5"/>
  <c r="P11000" i="5"/>
  <c r="P10999" i="5"/>
  <c r="P10998" i="5"/>
  <c r="P10997" i="5"/>
  <c r="P10996" i="5"/>
  <c r="P10995" i="5"/>
  <c r="P10994" i="5"/>
  <c r="P10993" i="5"/>
  <c r="P10992" i="5"/>
  <c r="P10991" i="5"/>
  <c r="P10990" i="5"/>
  <c r="P10989" i="5"/>
  <c r="P10988" i="5"/>
  <c r="P10987" i="5"/>
  <c r="P10986" i="5"/>
  <c r="P10985" i="5"/>
  <c r="P10984" i="5"/>
  <c r="P10983" i="5"/>
  <c r="P10982" i="5"/>
  <c r="P10981" i="5"/>
  <c r="P10980" i="5"/>
  <c r="P10979" i="5"/>
  <c r="P10978" i="5"/>
  <c r="P10977" i="5"/>
  <c r="P10976" i="5"/>
  <c r="P10975" i="5"/>
  <c r="P10974" i="5"/>
  <c r="P10973" i="5"/>
  <c r="P10972" i="5"/>
  <c r="P10971" i="5"/>
  <c r="P10970" i="5"/>
  <c r="P10969" i="5"/>
  <c r="P10968" i="5"/>
  <c r="P10967" i="5"/>
  <c r="P10966" i="5"/>
  <c r="P10965" i="5"/>
  <c r="P10964" i="5"/>
  <c r="P10963" i="5"/>
  <c r="P10962" i="5"/>
  <c r="P10961" i="5"/>
  <c r="P10960" i="5"/>
  <c r="P10959" i="5"/>
  <c r="P10958" i="5"/>
  <c r="P10957" i="5"/>
  <c r="P10956" i="5"/>
  <c r="P10955" i="5"/>
  <c r="P10954" i="5"/>
  <c r="P10953" i="5"/>
  <c r="P10952" i="5"/>
  <c r="P10951" i="5"/>
  <c r="P10950" i="5"/>
  <c r="P10949" i="5"/>
  <c r="P10948" i="5"/>
  <c r="P10947" i="5"/>
  <c r="P10946" i="5"/>
  <c r="P10945" i="5"/>
  <c r="P10944" i="5"/>
  <c r="P10943" i="5"/>
  <c r="P10930" i="5"/>
  <c r="P10929" i="5"/>
  <c r="P10928" i="5"/>
  <c r="P10927" i="5"/>
  <c r="P10926" i="5"/>
  <c r="P10925" i="5"/>
  <c r="P10924" i="5"/>
  <c r="P10923" i="5"/>
  <c r="P10922" i="5"/>
  <c r="P10921" i="5"/>
  <c r="P10920" i="5"/>
  <c r="P10919" i="5"/>
  <c r="P10918" i="5"/>
  <c r="P10917" i="5"/>
  <c r="P10916" i="5"/>
  <c r="P10915" i="5"/>
  <c r="P10914" i="5"/>
  <c r="P10913" i="5"/>
  <c r="P10912" i="5"/>
  <c r="P10911" i="5"/>
  <c r="P10910" i="5"/>
  <c r="P10909" i="5"/>
  <c r="P10908" i="5"/>
  <c r="P10907" i="5"/>
  <c r="P10906" i="5"/>
  <c r="P10905" i="5"/>
  <c r="P10904" i="5"/>
  <c r="P10903" i="5"/>
  <c r="P10902" i="5"/>
  <c r="P10901" i="5"/>
  <c r="P10900" i="5"/>
  <c r="P10899" i="5"/>
  <c r="P10898" i="5"/>
  <c r="P10897" i="5"/>
  <c r="P10896" i="5"/>
  <c r="P10895" i="5"/>
  <c r="P10894" i="5"/>
  <c r="P10893" i="5"/>
  <c r="P10892" i="5"/>
  <c r="P10891" i="5"/>
  <c r="P10890" i="5"/>
  <c r="P10889" i="5"/>
  <c r="P10888" i="5"/>
  <c r="P10887" i="5"/>
  <c r="P10886" i="5"/>
  <c r="P10885" i="5"/>
  <c r="P10884" i="5"/>
  <c r="P10883" i="5"/>
  <c r="P10882" i="5"/>
  <c r="P10881" i="5"/>
  <c r="P10880" i="5"/>
  <c r="P10879" i="5"/>
  <c r="P10878" i="5"/>
  <c r="P10877" i="5"/>
  <c r="P10876" i="5"/>
  <c r="P10798" i="5"/>
  <c r="P10797" i="5"/>
  <c r="P10796" i="5"/>
  <c r="P10795" i="5"/>
  <c r="P10794" i="5"/>
  <c r="P10793" i="5"/>
  <c r="P10792" i="5"/>
  <c r="P10791" i="5"/>
  <c r="P10790" i="5"/>
  <c r="P10789" i="5"/>
  <c r="P10788" i="5"/>
  <c r="P10787" i="5"/>
  <c r="P10786" i="5"/>
  <c r="P10785" i="5"/>
  <c r="P10784" i="5"/>
  <c r="P10783" i="5"/>
  <c r="P10782" i="5"/>
  <c r="P10781" i="5"/>
  <c r="P10780" i="5"/>
  <c r="P10779" i="5"/>
  <c r="P10778" i="5"/>
  <c r="P10777" i="5"/>
  <c r="P10776" i="5"/>
  <c r="P10775" i="5"/>
  <c r="P10774" i="5"/>
  <c r="P10773" i="5"/>
  <c r="P10772" i="5"/>
  <c r="P10771" i="5"/>
  <c r="P10770" i="5"/>
  <c r="P10768" i="5"/>
  <c r="P10767" i="5"/>
  <c r="P10766" i="5"/>
  <c r="P10765" i="5"/>
  <c r="P10845" i="5"/>
  <c r="P10844" i="5"/>
  <c r="P10843" i="5"/>
  <c r="P10842" i="5"/>
  <c r="P10841" i="5"/>
  <c r="P10840" i="5"/>
  <c r="P10839" i="5"/>
  <c r="P10838" i="5"/>
  <c r="P10837" i="5"/>
  <c r="P10836" i="5"/>
  <c r="P10835" i="5"/>
  <c r="P10834" i="5"/>
  <c r="P10833" i="5"/>
  <c r="P10832" i="5"/>
  <c r="P10831" i="5"/>
  <c r="P10830" i="5"/>
  <c r="P10829" i="5"/>
  <c r="P10828" i="5"/>
  <c r="P10827" i="5"/>
  <c r="P10826" i="5"/>
  <c r="P10825" i="5"/>
  <c r="P10824" i="5"/>
  <c r="P10823" i="5"/>
  <c r="P10822" i="5"/>
  <c r="P10821" i="5"/>
  <c r="P10820" i="5"/>
  <c r="P10819" i="5"/>
  <c r="P10818" i="5"/>
  <c r="P10817" i="5"/>
  <c r="P10816" i="5"/>
  <c r="P10815" i="5"/>
  <c r="P10814" i="5"/>
  <c r="P10813" i="5"/>
  <c r="P10812" i="5"/>
  <c r="P10811" i="5"/>
  <c r="P10810" i="5"/>
  <c r="P10809" i="5"/>
  <c r="P10808" i="5"/>
  <c r="P10807" i="5"/>
  <c r="P10806" i="5"/>
  <c r="P10805" i="5"/>
  <c r="P10804" i="5"/>
  <c r="P10803" i="5"/>
  <c r="P10802" i="5"/>
  <c r="P10801" i="5"/>
  <c r="P10800" i="5"/>
  <c r="P10799" i="5"/>
  <c r="P10769" i="5"/>
  <c r="P10764" i="5"/>
  <c r="P10763" i="5"/>
  <c r="P10748" i="5"/>
  <c r="P10747" i="5"/>
  <c r="P10746" i="5"/>
  <c r="P10745" i="5"/>
  <c r="P10744" i="5"/>
  <c r="P10743" i="5"/>
  <c r="P10742" i="5"/>
  <c r="P10741" i="5"/>
  <c r="P10740" i="5"/>
  <c r="P10739" i="5"/>
  <c r="P10738" i="5"/>
  <c r="P10737" i="5"/>
  <c r="P10736" i="5"/>
  <c r="P10735" i="5"/>
  <c r="P10734" i="5"/>
  <c r="P10733" i="5"/>
  <c r="P10732" i="5"/>
  <c r="P10731" i="5"/>
  <c r="P10730" i="5"/>
  <c r="P10729" i="5"/>
  <c r="P10728" i="5"/>
  <c r="P10727" i="5"/>
  <c r="P10726" i="5"/>
  <c r="P10725" i="5"/>
  <c r="P10724" i="5"/>
  <c r="P10723" i="5"/>
  <c r="P10722" i="5"/>
  <c r="P10721" i="5"/>
  <c r="P10720" i="5"/>
  <c r="P10719" i="5"/>
  <c r="P10718" i="5"/>
  <c r="P10717" i="5"/>
  <c r="P10716" i="5"/>
  <c r="P10715" i="5"/>
  <c r="P10714" i="5"/>
  <c r="P10713" i="5"/>
  <c r="P10712" i="5"/>
  <c r="P10711" i="5"/>
  <c r="P10710" i="5"/>
  <c r="P10709" i="5"/>
  <c r="P10708" i="5"/>
  <c r="P10707" i="5"/>
  <c r="P10706" i="5"/>
  <c r="P10705" i="5"/>
  <c r="P10704" i="5"/>
  <c r="P10703" i="5"/>
  <c r="P10690" i="5"/>
  <c r="P10689" i="5"/>
  <c r="P10688" i="5"/>
  <c r="P10687" i="5"/>
  <c r="P10686" i="5"/>
  <c r="P10685" i="5"/>
  <c r="P10684" i="5"/>
  <c r="P10683" i="5"/>
  <c r="P10682" i="5"/>
  <c r="P10681" i="5"/>
  <c r="P10680" i="5"/>
  <c r="P10679" i="5"/>
  <c r="P10678" i="5"/>
  <c r="P10677" i="5"/>
  <c r="P10676" i="5"/>
  <c r="P10675" i="5"/>
  <c r="P10674" i="5"/>
  <c r="P10673" i="5"/>
  <c r="P10672" i="5"/>
  <c r="P10671" i="5"/>
  <c r="P10670" i="5"/>
  <c r="P10669" i="5"/>
  <c r="P10668" i="5"/>
  <c r="P10667" i="5"/>
  <c r="P10666" i="5"/>
  <c r="P10665" i="5"/>
  <c r="P10664" i="5"/>
  <c r="P10663" i="5"/>
  <c r="P10662" i="5"/>
  <c r="P10661" i="5"/>
  <c r="P10660" i="5"/>
  <c r="P10659" i="5"/>
  <c r="P10658" i="5"/>
  <c r="P10657" i="5"/>
  <c r="P10656" i="5"/>
  <c r="P10655" i="5"/>
  <c r="P10654" i="5"/>
  <c r="P10653" i="5"/>
  <c r="P10652" i="5"/>
  <c r="P10651" i="5"/>
  <c r="P10650" i="5"/>
  <c r="P10649" i="5"/>
  <c r="P10648" i="5"/>
  <c r="P10647" i="5"/>
  <c r="P10646" i="5"/>
  <c r="P10645" i="5"/>
  <c r="P10644" i="5"/>
  <c r="P10643" i="5"/>
  <c r="P10642" i="5"/>
  <c r="P10641" i="5"/>
  <c r="P10640" i="5"/>
  <c r="P10639" i="5"/>
  <c r="P10638" i="5"/>
  <c r="P10637" i="5"/>
  <c r="P10636" i="5"/>
  <c r="P10635" i="5"/>
  <c r="P10634" i="5"/>
  <c r="P10633" i="5"/>
  <c r="P10632" i="5"/>
  <c r="P10631" i="5"/>
  <c r="P10630" i="5"/>
  <c r="P10629" i="5"/>
  <c r="P10628" i="5"/>
  <c r="P10627" i="5"/>
  <c r="P10626" i="5"/>
  <c r="P10612" i="5"/>
  <c r="P10611" i="5"/>
  <c r="P10610" i="5"/>
  <c r="P10609" i="5"/>
  <c r="P10608" i="5"/>
  <c r="P10607" i="5"/>
  <c r="P10606" i="5"/>
  <c r="P10605" i="5"/>
  <c r="P10604" i="5"/>
  <c r="P10603" i="5"/>
  <c r="P10602" i="5"/>
  <c r="P10601" i="5"/>
  <c r="P10600" i="5"/>
  <c r="P10599" i="5"/>
  <c r="P10598" i="5"/>
  <c r="P10597" i="5"/>
  <c r="P10596" i="5"/>
  <c r="P10595" i="5"/>
  <c r="P10594" i="5"/>
  <c r="P10593" i="5"/>
  <c r="P10592" i="5"/>
  <c r="P10591" i="5"/>
  <c r="P18396" i="5"/>
  <c r="P18395" i="5"/>
  <c r="P18394" i="5"/>
  <c r="P18393" i="5"/>
  <c r="P18392" i="5"/>
  <c r="P18391" i="5"/>
  <c r="P18390" i="5"/>
  <c r="P18389" i="5"/>
  <c r="P18388" i="5"/>
  <c r="P18387" i="5"/>
  <c r="P18386" i="5"/>
  <c r="P18385" i="5"/>
  <c r="P18384" i="5"/>
  <c r="P18383" i="5"/>
  <c r="P18382" i="5"/>
  <c r="P18381" i="5"/>
  <c r="P18380" i="5"/>
  <c r="P18379" i="5"/>
  <c r="P18378" i="5"/>
  <c r="P18377" i="5"/>
  <c r="P18376" i="5"/>
  <c r="P18375" i="5"/>
  <c r="P18374" i="5"/>
  <c r="P18373" i="5"/>
  <c r="P18372" i="5"/>
  <c r="P18371" i="5"/>
  <c r="P18370" i="5"/>
  <c r="P18369" i="5"/>
  <c r="P18368" i="5"/>
  <c r="P18367" i="5"/>
  <c r="P18366" i="5"/>
  <c r="P18365" i="5"/>
  <c r="P18364" i="5"/>
  <c r="P18363" i="5"/>
  <c r="P18362" i="5"/>
  <c r="P18361" i="5"/>
  <c r="P18360" i="5"/>
  <c r="P18359" i="5"/>
  <c r="P18358" i="5"/>
  <c r="P18357" i="5"/>
  <c r="P18356" i="5"/>
  <c r="P18355" i="5"/>
  <c r="P18354" i="5"/>
  <c r="P18353" i="5"/>
  <c r="P18352" i="5"/>
  <c r="P18351" i="5"/>
  <c r="P18350" i="5"/>
  <c r="P18349" i="5"/>
  <c r="P18348" i="5"/>
  <c r="P18347" i="5"/>
  <c r="P18346" i="5"/>
  <c r="P18345" i="5"/>
  <c r="P18344" i="5"/>
  <c r="P18343" i="5"/>
  <c r="P18342" i="5"/>
  <c r="P10590" i="5"/>
  <c r="P10589" i="5"/>
  <c r="P10588" i="5"/>
  <c r="P10587" i="5"/>
  <c r="P10586" i="5"/>
  <c r="P10585" i="5"/>
  <c r="P10584" i="5"/>
  <c r="P10583" i="5"/>
  <c r="P10582" i="5"/>
  <c r="P10581" i="5"/>
  <c r="P10580" i="5"/>
  <c r="P10579" i="5"/>
  <c r="P10578" i="5"/>
  <c r="P10577" i="5"/>
  <c r="P10576" i="5"/>
  <c r="P10575" i="5"/>
  <c r="P10574" i="5"/>
  <c r="P10573" i="5"/>
  <c r="P10572" i="5"/>
  <c r="P10571" i="5"/>
  <c r="P10570" i="5"/>
  <c r="P10569" i="5"/>
  <c r="P10568" i="5"/>
  <c r="P10567" i="5"/>
  <c r="P10566" i="5"/>
  <c r="P10565" i="5"/>
  <c r="P10564" i="5"/>
  <c r="P10563" i="5"/>
  <c r="P10562" i="5"/>
  <c r="P10561" i="5"/>
  <c r="P10560" i="5"/>
  <c r="P10559" i="5"/>
  <c r="P10558" i="5"/>
  <c r="P10557" i="5"/>
  <c r="P10556" i="5"/>
  <c r="P10555" i="5"/>
  <c r="P10554" i="5"/>
  <c r="P10553" i="5"/>
  <c r="P10552" i="5"/>
  <c r="P10551" i="5"/>
  <c r="P10550" i="5"/>
  <c r="P10549" i="5"/>
  <c r="P10548" i="5"/>
  <c r="P10547" i="5"/>
  <c r="P10546" i="5"/>
  <c r="P10545" i="5"/>
  <c r="P10544" i="5"/>
  <c r="P10543" i="5"/>
  <c r="P10542" i="5"/>
  <c r="P10541" i="5"/>
  <c r="P10540" i="5"/>
  <c r="P10539" i="5"/>
  <c r="P10538" i="5"/>
  <c r="P10537" i="5"/>
  <c r="P10520" i="5"/>
  <c r="P10519" i="5"/>
  <c r="P10518" i="5"/>
  <c r="P10517" i="5"/>
  <c r="P10516" i="5"/>
  <c r="P10515" i="5"/>
  <c r="P10514" i="5"/>
  <c r="P10513" i="5"/>
  <c r="P10512" i="5"/>
  <c r="P10511" i="5"/>
  <c r="P10510" i="5"/>
  <c r="P10509" i="5"/>
  <c r="P10508" i="5"/>
  <c r="P10507" i="5"/>
  <c r="P10506" i="5"/>
  <c r="P10505" i="5"/>
  <c r="P10504" i="5"/>
  <c r="P10503" i="5"/>
  <c r="P10502" i="5"/>
  <c r="P10501" i="5"/>
  <c r="P10500" i="5"/>
  <c r="P10499" i="5"/>
  <c r="P10498" i="5"/>
  <c r="P10497" i="5"/>
  <c r="P10496" i="5"/>
  <c r="P10495" i="5"/>
  <c r="P10494" i="5"/>
  <c r="P10493" i="5"/>
  <c r="P10492" i="5"/>
  <c r="P10491" i="5"/>
  <c r="P10490" i="5"/>
  <c r="P10489" i="5"/>
  <c r="P10488" i="5"/>
  <c r="P10487" i="5"/>
  <c r="P10486" i="5"/>
  <c r="P10485" i="5"/>
  <c r="P10484" i="5"/>
  <c r="P10483" i="5"/>
  <c r="P10482" i="5"/>
  <c r="P10481" i="5"/>
  <c r="P10480" i="5"/>
  <c r="P10479" i="5"/>
  <c r="P10478" i="5"/>
  <c r="P10477" i="5"/>
  <c r="P10476" i="5"/>
  <c r="P10475" i="5"/>
  <c r="P10474" i="5"/>
  <c r="P10473" i="5"/>
  <c r="P10472" i="5"/>
  <c r="P10471" i="5"/>
  <c r="P10470" i="5"/>
  <c r="P10469" i="5"/>
  <c r="P10468" i="5"/>
  <c r="P10467" i="5"/>
  <c r="P10466" i="5"/>
  <c r="P10465" i="5"/>
  <c r="P10464" i="5"/>
  <c r="P10463" i="5"/>
  <c r="P10462" i="5"/>
  <c r="P10461" i="5"/>
  <c r="P10460" i="5"/>
  <c r="P10459" i="5"/>
  <c r="P10458" i="5"/>
  <c r="P10457" i="5"/>
  <c r="P10456" i="5"/>
  <c r="P10455" i="5"/>
  <c r="P10454" i="5"/>
  <c r="P10453" i="5"/>
  <c r="P10452" i="5"/>
  <c r="P10451" i="5"/>
  <c r="P10450" i="5"/>
  <c r="P10449" i="5"/>
  <c r="P10448" i="5"/>
  <c r="P10447" i="5"/>
  <c r="P10446" i="5"/>
  <c r="P10445" i="5"/>
  <c r="P10444" i="5"/>
  <c r="P10443" i="5"/>
  <c r="P10442" i="5"/>
  <c r="P10441" i="5"/>
  <c r="P10440" i="5"/>
  <c r="P10439" i="5"/>
  <c r="P10438" i="5"/>
  <c r="P10437" i="5"/>
  <c r="P10436" i="5"/>
  <c r="P10435" i="5"/>
  <c r="P10434" i="5"/>
  <c r="P10433" i="5"/>
  <c r="P10432" i="5"/>
  <c r="P10431" i="5"/>
  <c r="P10430" i="5"/>
  <c r="P10429" i="5"/>
  <c r="P10428" i="5"/>
  <c r="P10427" i="5"/>
  <c r="P10426" i="5"/>
  <c r="P10425" i="5"/>
  <c r="P10424" i="5"/>
  <c r="P10423" i="5"/>
  <c r="P18341" i="5"/>
  <c r="P18340" i="5"/>
  <c r="P18339" i="5"/>
  <c r="P18338" i="5"/>
  <c r="P18337" i="5"/>
  <c r="P18336" i="5"/>
  <c r="P18335" i="5"/>
  <c r="P18334" i="5"/>
  <c r="P18333" i="5"/>
  <c r="P18332" i="5"/>
  <c r="P18331" i="5"/>
  <c r="P18330" i="5"/>
  <c r="P18329" i="5"/>
  <c r="P18328" i="5"/>
  <c r="P18327" i="5"/>
  <c r="P18326" i="5"/>
  <c r="P18325" i="5"/>
  <c r="P18324" i="5"/>
  <c r="P18323" i="5"/>
  <c r="P18322" i="5"/>
  <c r="P18321" i="5"/>
  <c r="P18320" i="5"/>
  <c r="P18319" i="5"/>
  <c r="P18318" i="5"/>
  <c r="P18317" i="5"/>
  <c r="P18316" i="5"/>
  <c r="P18315" i="5"/>
  <c r="P18314" i="5"/>
  <c r="P18313" i="5"/>
  <c r="P18312" i="5"/>
  <c r="P18311" i="5"/>
  <c r="P18310" i="5"/>
  <c r="P18309" i="5"/>
  <c r="P18308" i="5"/>
  <c r="P18307" i="5"/>
  <c r="P18306" i="5"/>
  <c r="P18305" i="5"/>
  <c r="P18304" i="5"/>
  <c r="P18303" i="5"/>
  <c r="P18302" i="5"/>
  <c r="P18301" i="5"/>
  <c r="P18300" i="5"/>
  <c r="P18299" i="5"/>
  <c r="P18298" i="5"/>
  <c r="P18297" i="5"/>
  <c r="P18296" i="5"/>
  <c r="P18295" i="5"/>
  <c r="P18294" i="5"/>
  <c r="P18293" i="5"/>
  <c r="P18292" i="5"/>
  <c r="P18291" i="5"/>
  <c r="P18290" i="5"/>
  <c r="P18289" i="5"/>
  <c r="P18288" i="5"/>
  <c r="P18287" i="5"/>
  <c r="P18286" i="5"/>
  <c r="P18285" i="5"/>
  <c r="P18284" i="5"/>
  <c r="P10422" i="5"/>
  <c r="P10421" i="5"/>
  <c r="P10420" i="5"/>
  <c r="P10419" i="5"/>
  <c r="P10418" i="5"/>
  <c r="P10417" i="5"/>
  <c r="P10416" i="5"/>
  <c r="P10415" i="5"/>
  <c r="P10414" i="5"/>
  <c r="P10413" i="5"/>
  <c r="P10412" i="5"/>
  <c r="P10411" i="5"/>
  <c r="P10410" i="5"/>
  <c r="P10409" i="5"/>
  <c r="P10408" i="5"/>
  <c r="P10407" i="5"/>
  <c r="P10406" i="5"/>
  <c r="P10405" i="5"/>
  <c r="P10404" i="5"/>
  <c r="P10403" i="5"/>
  <c r="P10402" i="5"/>
  <c r="P10401" i="5"/>
  <c r="P10400" i="5"/>
  <c r="P10399" i="5"/>
  <c r="P10398" i="5"/>
  <c r="P10397" i="5"/>
  <c r="P10396" i="5"/>
  <c r="P10395" i="5"/>
  <c r="P10394" i="5"/>
  <c r="P10393" i="5"/>
  <c r="P10392" i="5"/>
  <c r="P10391" i="5"/>
  <c r="P10390" i="5"/>
  <c r="P10389" i="5"/>
  <c r="P10388" i="5"/>
  <c r="P10387" i="5"/>
  <c r="P10386" i="5"/>
  <c r="P10385" i="5"/>
  <c r="P10384" i="5"/>
  <c r="P10383" i="5"/>
  <c r="P10382" i="5"/>
  <c r="P10381" i="5"/>
  <c r="P10380" i="5"/>
  <c r="P10379" i="5"/>
  <c r="P10378" i="5"/>
  <c r="P10377" i="5"/>
  <c r="P10376" i="5"/>
  <c r="P10375" i="5"/>
  <c r="P10374" i="5"/>
  <c r="P10373" i="5"/>
  <c r="P10372" i="5"/>
  <c r="P10371" i="5"/>
  <c r="P10370" i="5"/>
  <c r="P10369" i="5"/>
  <c r="P10368" i="5"/>
  <c r="P10367" i="5"/>
  <c r="P10366" i="5"/>
  <c r="P10365" i="5"/>
  <c r="P10364" i="5"/>
  <c r="P10363" i="5"/>
  <c r="P10362" i="5"/>
  <c r="P10361" i="5"/>
  <c r="P10360" i="5"/>
  <c r="P10359" i="5"/>
  <c r="P10358" i="5"/>
  <c r="P10357" i="5"/>
  <c r="P10356" i="5"/>
  <c r="P10355" i="5"/>
  <c r="P10354" i="5"/>
  <c r="P10353" i="5"/>
  <c r="P10352" i="5"/>
  <c r="P10351" i="5"/>
  <c r="P10350" i="5"/>
  <c r="P10349" i="5"/>
  <c r="P10348" i="5"/>
  <c r="P10347" i="5"/>
  <c r="P10346" i="5"/>
  <c r="P10345" i="5"/>
  <c r="P10344" i="5"/>
  <c r="P10343" i="5"/>
  <c r="P10342" i="5"/>
  <c r="P10341" i="5"/>
  <c r="P10340" i="5"/>
  <c r="P10339" i="5"/>
  <c r="P10338" i="5"/>
  <c r="P10337" i="5"/>
  <c r="P10336" i="5"/>
  <c r="P10335" i="5"/>
  <c r="P10334" i="5"/>
  <c r="P10333" i="5"/>
  <c r="P10332" i="5"/>
  <c r="P10331" i="5"/>
  <c r="P10330" i="5"/>
  <c r="P10329" i="5"/>
  <c r="P10328" i="5"/>
  <c r="P10327" i="5"/>
  <c r="P10326" i="5"/>
  <c r="P10325" i="5"/>
  <c r="P10324" i="5"/>
  <c r="P10323" i="5"/>
  <c r="P10322" i="5"/>
  <c r="P10321" i="5"/>
  <c r="P10320" i="5"/>
  <c r="P10319" i="5"/>
  <c r="P10318" i="5"/>
  <c r="P10317" i="5"/>
  <c r="P10316" i="5"/>
  <c r="P10315" i="5"/>
  <c r="P10314" i="5"/>
  <c r="P10313" i="5"/>
  <c r="P10312" i="5"/>
  <c r="P10311" i="5"/>
  <c r="P10310" i="5"/>
  <c r="P10309" i="5"/>
  <c r="P10308" i="5"/>
  <c r="P10307" i="5"/>
  <c r="P10306" i="5"/>
  <c r="P10305" i="5"/>
  <c r="P10304" i="5"/>
  <c r="P10303" i="5"/>
  <c r="P10302" i="5"/>
  <c r="P10301" i="5"/>
  <c r="P10300" i="5"/>
  <c r="P10299" i="5"/>
  <c r="P10298" i="5"/>
  <c r="P10297" i="5"/>
  <c r="P10296" i="5"/>
  <c r="P10295" i="5"/>
  <c r="P10294" i="5"/>
  <c r="P10293" i="5"/>
  <c r="P10292" i="5"/>
  <c r="P10291" i="5"/>
  <c r="P10290" i="5"/>
  <c r="P10289" i="5"/>
  <c r="P10288" i="5"/>
  <c r="P10287" i="5"/>
  <c r="P10286" i="5"/>
  <c r="P10285" i="5"/>
  <c r="P10284" i="5"/>
  <c r="P10283" i="5"/>
  <c r="P10282" i="5"/>
  <c r="P10281" i="5"/>
  <c r="P10280" i="5"/>
  <c r="P10279" i="5"/>
  <c r="P10278" i="5"/>
  <c r="P10277" i="5"/>
  <c r="P10276" i="5"/>
  <c r="P10275" i="5"/>
  <c r="P10274" i="5"/>
  <c r="P10273" i="5"/>
  <c r="P10272" i="5"/>
  <c r="P10271" i="5"/>
  <c r="P10270" i="5"/>
  <c r="P10269" i="5"/>
  <c r="P10268" i="5"/>
  <c r="P10267" i="5"/>
  <c r="P10266" i="5"/>
  <c r="P10265" i="5"/>
  <c r="P10264" i="5"/>
  <c r="P10263" i="5"/>
  <c r="P10262" i="5"/>
  <c r="P10261" i="5"/>
  <c r="P10260" i="5"/>
  <c r="P10259" i="5"/>
  <c r="P10258" i="5"/>
  <c r="P10257" i="5"/>
  <c r="P10256" i="5"/>
  <c r="P10255" i="5"/>
  <c r="P10254" i="5"/>
  <c r="P10253" i="5"/>
  <c r="P10252" i="5"/>
  <c r="P10251" i="5"/>
  <c r="P10250" i="5"/>
  <c r="P10249" i="5"/>
  <c r="P10248" i="5"/>
  <c r="P10247" i="5"/>
  <c r="P10246" i="5"/>
  <c r="P10245" i="5"/>
  <c r="P10244" i="5"/>
  <c r="P10243" i="5"/>
  <c r="P10242" i="5"/>
  <c r="P10241" i="5"/>
  <c r="P10240" i="5"/>
  <c r="P10239" i="5"/>
  <c r="P10238" i="5"/>
  <c r="P10237" i="5"/>
  <c r="P10236" i="5"/>
  <c r="P10235" i="5"/>
  <c r="P10234" i="5"/>
  <c r="P10233" i="5"/>
  <c r="P10232" i="5"/>
  <c r="P10231" i="5"/>
  <c r="P10230" i="5"/>
  <c r="P10229" i="5"/>
  <c r="P10228" i="5"/>
  <c r="P10227" i="5"/>
  <c r="P10226" i="5"/>
  <c r="P10225" i="5"/>
  <c r="P10224" i="5"/>
  <c r="P10223" i="5"/>
  <c r="P10222" i="5"/>
  <c r="P10221" i="5"/>
  <c r="P10220" i="5"/>
  <c r="P10219" i="5"/>
  <c r="P10218" i="5"/>
  <c r="P10217" i="5"/>
  <c r="P10216" i="5"/>
  <c r="P10215" i="5"/>
  <c r="P10214" i="5"/>
  <c r="P10213" i="5"/>
  <c r="P10212" i="5"/>
  <c r="P10211" i="5"/>
  <c r="P10210" i="5"/>
  <c r="P10209" i="5"/>
  <c r="P10208" i="5"/>
  <c r="P10207" i="5"/>
  <c r="P10206" i="5"/>
  <c r="P10205" i="5"/>
  <c r="P10204" i="5"/>
  <c r="P10203" i="5"/>
  <c r="P10202" i="5"/>
  <c r="P10201" i="5"/>
  <c r="P10200" i="5"/>
  <c r="P10199" i="5"/>
  <c r="P10198" i="5"/>
  <c r="P10197" i="5"/>
  <c r="P10196" i="5"/>
  <c r="P10195" i="5"/>
  <c r="P10194" i="5"/>
  <c r="P10193" i="5"/>
  <c r="P10192" i="5"/>
  <c r="P10191" i="5"/>
  <c r="P10190" i="5"/>
  <c r="P10189" i="5"/>
  <c r="P10188" i="5"/>
  <c r="P10187" i="5"/>
  <c r="P10186" i="5"/>
  <c r="P10185" i="5"/>
  <c r="P10184" i="5"/>
  <c r="P10183" i="5"/>
  <c r="P10182" i="5"/>
  <c r="P10181" i="5"/>
  <c r="P10180" i="5"/>
  <c r="P10179" i="5"/>
  <c r="P10178" i="5"/>
  <c r="P10177" i="5"/>
  <c r="P10176" i="5"/>
  <c r="P10175" i="5"/>
  <c r="P10174" i="5"/>
  <c r="P10173" i="5"/>
  <c r="P10172" i="5"/>
  <c r="P10171" i="5"/>
  <c r="P10170" i="5"/>
  <c r="P10169" i="5"/>
  <c r="P10168" i="5"/>
  <c r="P10167" i="5"/>
  <c r="P10166" i="5"/>
  <c r="P10165" i="5"/>
  <c r="P10164" i="5"/>
  <c r="P10163" i="5"/>
  <c r="P10151" i="5"/>
  <c r="P10150" i="5"/>
  <c r="P10149" i="5"/>
  <c r="P10148" i="5"/>
  <c r="P10147" i="5"/>
  <c r="P10146" i="5"/>
  <c r="P10145" i="5"/>
  <c r="P10144" i="5"/>
  <c r="P10143" i="5"/>
  <c r="P10142" i="5"/>
  <c r="P10141" i="5"/>
  <c r="P10140" i="5"/>
  <c r="P10139" i="5"/>
  <c r="P10138" i="5"/>
  <c r="P10137" i="5"/>
  <c r="P10136" i="5"/>
  <c r="P10135" i="5"/>
  <c r="P10134" i="5"/>
  <c r="P10133" i="5"/>
  <c r="P10132" i="5"/>
  <c r="P10131" i="5"/>
  <c r="P10130" i="5"/>
  <c r="P10129" i="5"/>
  <c r="P10128" i="5"/>
  <c r="P10127" i="5"/>
  <c r="P10126" i="5"/>
  <c r="P10125" i="5"/>
  <c r="P10124" i="5"/>
  <c r="P10123" i="5"/>
  <c r="P10122" i="5"/>
  <c r="P10121" i="5"/>
  <c r="P10120" i="5"/>
  <c r="P10119" i="5"/>
  <c r="P10118" i="5"/>
  <c r="P10117" i="5"/>
  <c r="P10116" i="5"/>
  <c r="P10115" i="5"/>
  <c r="P10114" i="5"/>
  <c r="P10113" i="5"/>
  <c r="P10112" i="5"/>
  <c r="P10111" i="5"/>
  <c r="P10110" i="5"/>
  <c r="P10109" i="5"/>
  <c r="P10108" i="5"/>
  <c r="P10107" i="5"/>
  <c r="P10106" i="5"/>
  <c r="P10105" i="5"/>
  <c r="P10104" i="5"/>
  <c r="P10103" i="5"/>
  <c r="P10102" i="5"/>
  <c r="P10101" i="5"/>
  <c r="P10100" i="5"/>
  <c r="P10099" i="5"/>
  <c r="P10098" i="5"/>
  <c r="P10097" i="5"/>
  <c r="P10096" i="5"/>
  <c r="P10095" i="5"/>
  <c r="P10094" i="5"/>
  <c r="P10093" i="5"/>
  <c r="P10092" i="5"/>
  <c r="P10091" i="5"/>
  <c r="P10090" i="5"/>
  <c r="P10089" i="5"/>
  <c r="P10088" i="5"/>
  <c r="P10087" i="5"/>
  <c r="P10086" i="5"/>
  <c r="P10085" i="5"/>
  <c r="P10084" i="5"/>
  <c r="P10083" i="5"/>
  <c r="P10082" i="5"/>
  <c r="P10081" i="5"/>
  <c r="P10080" i="5"/>
  <c r="P10079" i="5"/>
  <c r="P10078" i="5"/>
  <c r="P10077" i="5"/>
  <c r="P10076" i="5"/>
  <c r="P10075" i="5"/>
  <c r="P10074" i="5"/>
  <c r="P10073" i="5"/>
  <c r="P10072" i="5"/>
  <c r="P10071" i="5"/>
  <c r="P10070" i="5"/>
  <c r="P10069" i="5"/>
  <c r="P10068" i="5"/>
  <c r="P10067" i="5"/>
  <c r="P10066" i="5"/>
  <c r="P10065" i="5"/>
  <c r="P10064" i="5"/>
  <c r="P10063" i="5"/>
  <c r="P10062" i="5"/>
  <c r="P10061" i="5"/>
  <c r="P10060" i="5"/>
  <c r="P10059" i="5"/>
  <c r="P10058" i="5"/>
  <c r="P10057" i="5"/>
  <c r="P10056" i="5"/>
  <c r="P10055" i="5"/>
  <c r="P10054" i="5"/>
  <c r="P10053" i="5"/>
  <c r="P10052" i="5"/>
  <c r="P10051" i="5"/>
  <c r="P10050" i="5"/>
  <c r="P10049" i="5"/>
  <c r="P10048" i="5"/>
  <c r="P10047" i="5"/>
  <c r="P10046" i="5"/>
  <c r="P10045" i="5"/>
  <c r="P10044" i="5"/>
  <c r="P10043" i="5"/>
  <c r="P10042" i="5"/>
  <c r="P10041" i="5"/>
  <c r="P10040" i="5"/>
  <c r="P10039" i="5"/>
  <c r="P10038" i="5"/>
  <c r="P10037" i="5"/>
  <c r="P10036" i="5"/>
  <c r="P10035" i="5"/>
  <c r="P10034" i="5"/>
  <c r="P10033" i="5"/>
  <c r="P10032" i="5"/>
  <c r="P10031" i="5"/>
  <c r="P10030" i="5"/>
  <c r="P10029" i="5"/>
  <c r="P10028" i="5"/>
  <c r="P10027" i="5"/>
  <c r="P10026" i="5"/>
  <c r="P10025" i="5"/>
  <c r="P10024" i="5"/>
  <c r="P10023" i="5"/>
  <c r="P10022" i="5"/>
  <c r="P10021" i="5"/>
  <c r="P10020" i="5"/>
  <c r="P10019" i="5"/>
  <c r="P10018" i="5"/>
  <c r="P10017" i="5"/>
  <c r="P10016" i="5"/>
  <c r="P10003" i="5"/>
  <c r="P10002" i="5"/>
  <c r="P10001" i="5"/>
  <c r="P10000" i="5"/>
  <c r="P9999" i="5"/>
  <c r="P9998" i="5"/>
  <c r="P9997" i="5"/>
  <c r="P9996" i="5"/>
  <c r="P9995" i="5"/>
  <c r="P9994" i="5"/>
  <c r="P9993" i="5"/>
  <c r="P9992" i="5"/>
  <c r="P9991" i="5"/>
  <c r="P9990" i="5"/>
  <c r="P9989" i="5"/>
  <c r="P9988" i="5"/>
  <c r="P9987" i="5"/>
  <c r="P9986" i="5"/>
  <c r="P9985" i="5"/>
  <c r="P9984" i="5"/>
  <c r="P9983" i="5"/>
  <c r="P9982" i="5"/>
  <c r="P9981" i="5"/>
  <c r="P9980" i="5"/>
  <c r="P9979" i="5"/>
  <c r="P9978" i="5"/>
  <c r="P9977" i="5"/>
  <c r="P9976" i="5"/>
  <c r="P9975" i="5"/>
  <c r="P9974" i="5"/>
  <c r="P9973" i="5"/>
  <c r="P9972" i="5"/>
  <c r="P9971" i="5"/>
  <c r="P9970" i="5"/>
  <c r="P9969" i="5"/>
  <c r="P9968" i="5"/>
  <c r="P9967" i="5"/>
  <c r="P9966" i="5"/>
  <c r="P9965" i="5"/>
  <c r="P9964" i="5"/>
  <c r="P9963" i="5"/>
  <c r="P9962" i="5"/>
  <c r="P9961" i="5"/>
  <c r="P9960" i="5"/>
  <c r="P9959" i="5"/>
  <c r="P9958" i="5"/>
  <c r="P9957" i="5"/>
  <c r="P9956" i="5"/>
  <c r="P9955" i="5"/>
  <c r="P9954" i="5"/>
  <c r="P9953" i="5"/>
  <c r="P9952" i="5"/>
  <c r="P9951" i="5"/>
  <c r="P9950" i="5"/>
  <c r="P9949" i="5"/>
  <c r="P9948" i="5"/>
  <c r="P9947" i="5"/>
  <c r="P9946" i="5"/>
  <c r="P9945" i="5"/>
  <c r="P9944" i="5"/>
  <c r="P9943" i="5"/>
  <c r="P9942" i="5"/>
  <c r="P9941" i="5"/>
  <c r="P9940" i="5"/>
  <c r="P9939" i="5"/>
  <c r="P9938" i="5"/>
  <c r="P9937" i="5"/>
  <c r="P9936" i="5"/>
  <c r="P9935" i="5"/>
  <c r="P9934" i="5"/>
  <c r="P9933" i="5"/>
  <c r="P9932" i="5"/>
  <c r="P9931" i="5"/>
  <c r="P9930" i="5"/>
  <c r="P9929" i="5"/>
  <c r="P9928" i="5"/>
  <c r="P9927" i="5"/>
  <c r="P9926" i="5"/>
  <c r="P9925" i="5"/>
  <c r="P9924" i="5"/>
  <c r="P9923" i="5"/>
  <c r="P9922" i="5"/>
  <c r="P9921" i="5"/>
  <c r="P9920" i="5"/>
  <c r="P18269" i="5"/>
  <c r="P18268" i="5"/>
  <c r="P18267" i="5"/>
  <c r="P18266" i="5"/>
  <c r="P18265" i="5"/>
  <c r="P18264" i="5"/>
  <c r="P18263" i="5"/>
  <c r="P18262" i="5"/>
  <c r="P18261" i="5"/>
  <c r="P18260" i="5"/>
  <c r="P18259" i="5"/>
  <c r="P18258" i="5"/>
  <c r="P18257" i="5"/>
  <c r="P18256" i="5"/>
  <c r="P18255" i="5"/>
  <c r="P18254" i="5"/>
  <c r="P18253" i="5"/>
  <c r="P18252" i="5"/>
  <c r="P18251" i="5"/>
  <c r="P18250" i="5"/>
  <c r="P18249" i="5"/>
  <c r="P18248" i="5"/>
  <c r="P18247" i="5"/>
  <c r="P18246" i="5"/>
  <c r="P18245" i="5"/>
  <c r="P18244" i="5"/>
  <c r="P18243" i="5"/>
  <c r="P18242" i="5"/>
  <c r="P18241" i="5"/>
  <c r="P18240" i="5"/>
  <c r="P18239" i="5"/>
  <c r="P18238" i="5"/>
  <c r="P18237" i="5"/>
  <c r="P18236" i="5"/>
  <c r="P18235" i="5"/>
  <c r="P18234" i="5"/>
  <c r="P18233" i="5"/>
  <c r="P18232" i="5"/>
  <c r="P18231" i="5"/>
  <c r="P18230" i="5"/>
  <c r="P18229" i="5"/>
  <c r="P18228" i="5"/>
  <c r="P18227" i="5"/>
  <c r="P18226" i="5"/>
  <c r="P18225" i="5"/>
  <c r="P18224" i="5"/>
  <c r="P18223" i="5"/>
  <c r="P18222" i="5"/>
  <c r="P18221" i="5"/>
  <c r="P18220" i="5"/>
  <c r="P18219" i="5"/>
  <c r="P18218" i="5"/>
  <c r="P18217" i="5"/>
  <c r="P18216" i="5"/>
  <c r="P9895" i="5"/>
  <c r="P9894" i="5"/>
  <c r="P9893" i="5"/>
  <c r="P9892" i="5"/>
  <c r="P9891" i="5"/>
  <c r="P9890" i="5"/>
  <c r="P9889" i="5"/>
  <c r="P9888" i="5"/>
  <c r="P9887" i="5"/>
  <c r="P9886" i="5"/>
  <c r="P9885" i="5"/>
  <c r="P9884" i="5"/>
  <c r="P9883" i="5"/>
  <c r="P9882" i="5"/>
  <c r="P9881" i="5"/>
  <c r="P9880" i="5"/>
  <c r="P9879" i="5"/>
  <c r="P9878" i="5"/>
  <c r="P9877" i="5"/>
  <c r="P9876" i="5"/>
  <c r="P9875" i="5"/>
  <c r="P9874" i="5"/>
  <c r="P9873" i="5"/>
  <c r="P9872" i="5"/>
  <c r="P9871" i="5"/>
  <c r="P9870" i="5"/>
  <c r="P9869" i="5"/>
  <c r="P9868" i="5"/>
  <c r="P9867" i="5"/>
  <c r="P9866" i="5"/>
  <c r="P9865" i="5"/>
  <c r="P9864" i="5"/>
  <c r="P9863" i="5"/>
  <c r="P9862" i="5"/>
  <c r="P9861" i="5"/>
  <c r="P9860" i="5"/>
  <c r="P9859" i="5"/>
  <c r="P9858" i="5"/>
  <c r="P9857" i="5"/>
  <c r="P9856" i="5"/>
  <c r="P9855" i="5"/>
  <c r="P9854" i="5"/>
  <c r="P9853" i="5"/>
  <c r="P9852" i="5"/>
  <c r="P9851" i="5"/>
  <c r="P9850" i="5"/>
  <c r="P9849" i="5"/>
  <c r="P9848" i="5"/>
  <c r="P9847" i="5"/>
  <c r="P9846" i="5"/>
  <c r="P9845" i="5"/>
  <c r="P9844" i="5"/>
  <c r="P9831" i="5"/>
  <c r="P9830" i="5"/>
  <c r="P9829" i="5"/>
  <c r="P9828" i="5"/>
  <c r="P9827" i="5"/>
  <c r="P9826" i="5"/>
  <c r="P9825" i="5"/>
  <c r="P9824" i="5"/>
  <c r="P9823" i="5"/>
  <c r="P9822" i="5"/>
  <c r="P9821" i="5"/>
  <c r="P9820" i="5"/>
  <c r="P9819" i="5"/>
  <c r="P9818" i="5"/>
  <c r="P9817" i="5"/>
  <c r="P9816" i="5"/>
  <c r="P9815" i="5"/>
  <c r="P9814" i="5"/>
  <c r="P9813" i="5"/>
  <c r="P9812" i="5"/>
  <c r="P9811" i="5"/>
  <c r="P9810" i="5"/>
  <c r="P9809" i="5"/>
  <c r="P9808" i="5"/>
  <c r="P9807" i="5"/>
  <c r="P9806" i="5"/>
  <c r="P9805" i="5"/>
  <c r="P9804" i="5"/>
  <c r="P9803" i="5"/>
  <c r="P9802" i="5"/>
  <c r="P9801" i="5"/>
  <c r="P9800" i="5"/>
  <c r="P9799" i="5"/>
  <c r="P9798" i="5"/>
  <c r="P9797" i="5"/>
  <c r="P9796" i="5"/>
  <c r="P9795" i="5"/>
  <c r="P9794" i="5"/>
  <c r="P9793" i="5"/>
  <c r="P9792" i="5"/>
  <c r="P9791" i="5"/>
  <c r="P9790" i="5"/>
  <c r="P9789" i="5"/>
  <c r="P9788" i="5"/>
  <c r="P9787" i="5"/>
  <c r="P9786" i="5"/>
  <c r="P9785" i="5"/>
  <c r="P9784" i="5"/>
  <c r="P9783" i="5"/>
  <c r="P9782" i="5"/>
  <c r="P9781" i="5"/>
  <c r="P9780" i="5"/>
  <c r="P9779" i="5"/>
  <c r="P9778" i="5"/>
  <c r="P9777" i="5"/>
  <c r="P9776" i="5"/>
  <c r="P9775" i="5"/>
  <c r="P9774" i="5"/>
  <c r="P9773" i="5"/>
  <c r="P9772" i="5"/>
  <c r="P9771" i="5"/>
  <c r="P9768" i="5"/>
  <c r="P9767" i="5"/>
  <c r="P9766" i="5"/>
  <c r="P9765" i="5"/>
  <c r="P9764" i="5"/>
  <c r="P9763" i="5"/>
  <c r="P9762" i="5"/>
  <c r="P9761" i="5"/>
  <c r="P9760" i="5"/>
  <c r="P9759" i="5"/>
  <c r="P9758" i="5"/>
  <c r="P9757" i="5"/>
  <c r="P9756" i="5"/>
  <c r="P9755" i="5"/>
  <c r="P9754" i="5"/>
  <c r="P9753" i="5"/>
  <c r="P9752" i="5"/>
  <c r="P9751" i="5"/>
  <c r="P9750" i="5"/>
  <c r="P9749" i="5"/>
  <c r="P9748" i="5"/>
  <c r="P9747" i="5"/>
  <c r="P9746" i="5"/>
  <c r="P9745" i="5"/>
  <c r="P9744" i="5"/>
  <c r="P9743" i="5"/>
  <c r="P9742" i="5"/>
  <c r="P9741" i="5"/>
  <c r="P9740" i="5"/>
  <c r="P9739" i="5"/>
  <c r="P9738" i="5"/>
  <c r="P9737" i="5"/>
  <c r="P9736" i="5"/>
  <c r="P9735" i="5"/>
  <c r="P9734" i="5"/>
  <c r="P9733" i="5"/>
  <c r="P9732" i="5"/>
  <c r="P9731" i="5"/>
  <c r="P9730" i="5"/>
  <c r="P9729" i="5"/>
  <c r="P9728" i="5"/>
  <c r="P9727" i="5"/>
  <c r="P9726" i="5"/>
  <c r="P9725" i="5"/>
  <c r="P9724" i="5"/>
  <c r="P9697" i="5"/>
  <c r="P9696" i="5"/>
  <c r="P9695" i="5"/>
  <c r="P9694" i="5"/>
  <c r="P9693" i="5"/>
  <c r="P9692" i="5"/>
  <c r="P9691" i="5"/>
  <c r="P9690" i="5"/>
  <c r="P9689" i="5"/>
  <c r="P9688" i="5"/>
  <c r="P9687" i="5"/>
  <c r="P9686" i="5"/>
  <c r="P9685" i="5"/>
  <c r="P9684" i="5"/>
  <c r="P9683" i="5"/>
  <c r="P9682" i="5"/>
  <c r="P9681" i="5"/>
  <c r="P9680" i="5"/>
  <c r="P9679" i="5"/>
  <c r="P9678" i="5"/>
  <c r="P9677" i="5"/>
  <c r="P9676" i="5"/>
  <c r="P9675" i="5"/>
  <c r="P9674" i="5"/>
  <c r="P9673" i="5"/>
  <c r="P9672" i="5"/>
  <c r="P9671" i="5"/>
  <c r="P9670" i="5"/>
  <c r="P9669" i="5"/>
  <c r="P9668" i="5"/>
  <c r="P9667" i="5"/>
  <c r="P9666" i="5"/>
  <c r="P9665" i="5"/>
  <c r="P9664" i="5"/>
  <c r="P9663" i="5"/>
  <c r="P9662" i="5"/>
  <c r="P9661" i="5"/>
  <c r="P9660" i="5"/>
  <c r="P9659" i="5"/>
  <c r="P9658" i="5"/>
  <c r="P9657" i="5"/>
  <c r="P9656" i="5"/>
  <c r="P9655" i="5"/>
  <c r="P9654" i="5"/>
  <c r="P9653" i="5"/>
  <c r="P9652" i="5"/>
  <c r="P9651" i="5"/>
  <c r="P9650" i="5"/>
  <c r="P9649" i="5"/>
  <c r="P9648" i="5"/>
  <c r="P9647" i="5"/>
  <c r="P9646" i="5"/>
  <c r="P9645" i="5"/>
  <c r="P9644" i="5"/>
  <c r="P9643" i="5"/>
  <c r="P9642" i="5"/>
  <c r="P9641" i="5"/>
  <c r="P9640" i="5"/>
  <c r="P9639" i="5"/>
  <c r="P9638" i="5"/>
  <c r="P9637" i="5"/>
  <c r="P9636" i="5"/>
  <c r="P9635" i="5"/>
  <c r="P9634" i="5"/>
  <c r="P9633" i="5"/>
  <c r="P9632" i="5"/>
  <c r="P9631" i="5"/>
  <c r="P9630" i="5"/>
  <c r="P9629" i="5"/>
  <c r="P9628" i="5"/>
  <c r="P9627" i="5"/>
  <c r="P9626" i="5"/>
  <c r="P9625" i="5"/>
  <c r="P9624" i="5"/>
  <c r="P9623" i="5"/>
  <c r="P9622" i="5"/>
  <c r="P9621" i="5"/>
  <c r="P9620" i="5"/>
  <c r="P9619" i="5"/>
  <c r="P9618" i="5"/>
  <c r="P9617" i="5"/>
  <c r="P9616" i="5"/>
  <c r="P9615" i="5"/>
  <c r="P9614" i="5"/>
  <c r="P9613" i="5"/>
  <c r="P9612" i="5"/>
  <c r="P9611" i="5"/>
  <c r="P9610" i="5"/>
  <c r="P9609" i="5"/>
  <c r="P9608" i="5"/>
  <c r="P9591" i="5"/>
  <c r="P9590" i="5"/>
  <c r="P9589" i="5"/>
  <c r="P9588" i="5"/>
  <c r="P9587" i="5"/>
  <c r="P9586" i="5"/>
  <c r="P9585" i="5"/>
  <c r="P9584" i="5"/>
  <c r="P9583" i="5"/>
  <c r="P9582" i="5"/>
  <c r="P9581" i="5"/>
  <c r="P9580" i="5"/>
  <c r="P9579" i="5"/>
  <c r="P9578" i="5"/>
  <c r="P9577" i="5"/>
  <c r="P9576" i="5"/>
  <c r="P9575" i="5"/>
  <c r="P9574" i="5"/>
  <c r="P9573" i="5"/>
  <c r="P9572" i="5"/>
  <c r="P9571" i="5"/>
  <c r="P9570" i="5"/>
  <c r="P9569" i="5"/>
  <c r="P9568" i="5"/>
  <c r="P9567" i="5"/>
  <c r="P9566" i="5"/>
  <c r="P9565" i="5"/>
  <c r="P9564" i="5"/>
  <c r="P9563" i="5"/>
  <c r="P9562" i="5"/>
  <c r="P9561" i="5"/>
  <c r="P9560" i="5"/>
  <c r="P9559" i="5"/>
  <c r="P9558" i="5"/>
  <c r="P9557" i="5"/>
  <c r="P9556" i="5"/>
  <c r="P9555" i="5"/>
  <c r="P9554" i="5"/>
  <c r="P9553" i="5"/>
  <c r="P9552" i="5"/>
  <c r="P9551" i="5"/>
  <c r="P9550" i="5"/>
  <c r="P9549" i="5"/>
  <c r="P9548" i="5"/>
  <c r="P9547" i="5"/>
  <c r="P9546" i="5"/>
  <c r="P9525" i="5"/>
  <c r="P9524" i="5"/>
  <c r="P9523" i="5"/>
  <c r="P9522" i="5"/>
  <c r="P9521" i="5"/>
  <c r="P9520" i="5"/>
  <c r="P9519" i="5"/>
  <c r="P9518" i="5"/>
  <c r="P9517" i="5"/>
  <c r="P9516" i="5"/>
  <c r="P9515" i="5"/>
  <c r="P9514" i="5"/>
  <c r="P9513" i="5"/>
  <c r="P9512" i="5"/>
  <c r="P9511" i="5"/>
  <c r="P9510" i="5"/>
  <c r="P9509" i="5"/>
  <c r="P9508" i="5"/>
  <c r="P9507" i="5"/>
  <c r="P9506" i="5"/>
  <c r="P9505" i="5"/>
  <c r="P9504" i="5"/>
  <c r="P9503" i="5"/>
  <c r="P9502" i="5"/>
  <c r="P9501" i="5"/>
  <c r="P9500" i="5"/>
  <c r="P9499" i="5"/>
  <c r="P9498" i="5"/>
  <c r="P9497" i="5"/>
  <c r="P9496" i="5"/>
  <c r="P9495" i="5"/>
  <c r="P9494" i="5"/>
  <c r="P9493" i="5"/>
  <c r="P9492" i="5"/>
  <c r="P9491" i="5"/>
  <c r="P9490" i="5"/>
  <c r="P9489" i="5"/>
  <c r="P9488" i="5"/>
  <c r="P9487" i="5"/>
  <c r="P9486" i="5"/>
  <c r="P9485" i="5"/>
  <c r="P9484" i="5"/>
  <c r="P9483" i="5"/>
  <c r="P9482" i="5"/>
  <c r="P9481" i="5"/>
  <c r="P9480" i="5"/>
  <c r="P9479" i="5"/>
  <c r="P9478" i="5"/>
  <c r="P9477" i="5"/>
  <c r="P9476" i="5"/>
  <c r="P9475" i="5"/>
  <c r="P9474" i="5"/>
  <c r="P9473" i="5"/>
  <c r="P9472" i="5"/>
  <c r="P9471" i="5"/>
  <c r="P9470" i="5"/>
  <c r="P9469" i="5"/>
  <c r="P9468" i="5"/>
  <c r="P9467" i="5"/>
  <c r="P9466" i="5"/>
  <c r="P9465" i="5"/>
  <c r="P9464" i="5"/>
  <c r="P9463" i="5"/>
  <c r="P9448" i="5"/>
  <c r="P9447" i="5"/>
  <c r="P9446" i="5"/>
  <c r="P9445" i="5"/>
  <c r="P9444" i="5"/>
  <c r="P9443" i="5"/>
  <c r="P9442" i="5"/>
  <c r="P9441" i="5"/>
  <c r="P9440" i="5"/>
  <c r="P9439" i="5"/>
  <c r="P9438" i="5"/>
  <c r="P9437" i="5"/>
  <c r="P9436" i="5"/>
  <c r="P9435" i="5"/>
  <c r="P9434" i="5"/>
  <c r="P9433" i="5"/>
  <c r="P9432" i="5"/>
  <c r="P9431" i="5"/>
  <c r="P9430" i="5"/>
  <c r="P9429" i="5"/>
  <c r="P9428" i="5"/>
  <c r="P9427" i="5"/>
  <c r="P9426" i="5"/>
  <c r="P9425" i="5"/>
  <c r="P9424" i="5"/>
  <c r="P9423" i="5"/>
  <c r="P9422" i="5"/>
  <c r="P9421" i="5"/>
  <c r="P9420" i="5"/>
  <c r="P9419" i="5"/>
  <c r="P9418" i="5"/>
  <c r="P9417" i="5"/>
  <c r="P9416" i="5"/>
  <c r="P9415" i="5"/>
  <c r="P9414" i="5"/>
  <c r="P9413" i="5"/>
  <c r="P9412" i="5"/>
  <c r="P9411" i="5"/>
  <c r="P9410" i="5"/>
  <c r="P9409" i="5"/>
  <c r="P9408" i="5"/>
  <c r="P9407" i="5"/>
  <c r="P9406" i="5"/>
  <c r="P9405" i="5"/>
  <c r="P9404" i="5"/>
  <c r="P9403" i="5"/>
  <c r="P9402" i="5"/>
  <c r="P9401" i="5"/>
  <c r="P9400" i="5"/>
  <c r="P9399" i="5"/>
  <c r="P9398" i="5"/>
  <c r="P9397" i="5"/>
  <c r="P9396" i="5"/>
  <c r="P9395" i="5"/>
  <c r="P9394" i="5"/>
  <c r="P9393" i="5"/>
  <c r="P9392" i="5"/>
  <c r="P9391" i="5"/>
  <c r="P9390" i="5"/>
  <c r="P9389" i="5"/>
  <c r="P9388" i="5"/>
  <c r="P9387" i="5"/>
  <c r="P9386" i="5"/>
  <c r="P9385" i="5"/>
  <c r="P9384" i="5"/>
  <c r="P9383" i="5"/>
  <c r="P9382" i="5"/>
  <c r="P9381" i="5"/>
  <c r="P9380" i="5"/>
  <c r="P9379" i="5"/>
  <c r="P9378" i="5"/>
  <c r="P9377" i="5"/>
  <c r="P9376" i="5"/>
  <c r="P9375" i="5"/>
  <c r="P9374" i="5"/>
  <c r="P9373" i="5"/>
  <c r="P9372" i="5"/>
  <c r="P9371" i="5"/>
  <c r="P9370" i="5"/>
  <c r="P9369" i="5"/>
  <c r="P9368" i="5"/>
  <c r="P9367" i="5"/>
  <c r="P9366" i="5"/>
  <c r="P9365" i="5"/>
  <c r="P9364" i="5"/>
  <c r="P9351" i="5"/>
  <c r="P9350" i="5"/>
  <c r="P9349" i="5"/>
  <c r="P9348" i="5"/>
  <c r="P9347" i="5"/>
  <c r="P9346" i="5"/>
  <c r="P9345" i="5"/>
  <c r="P9344" i="5"/>
  <c r="P9343" i="5"/>
  <c r="P9342" i="5"/>
  <c r="P9341" i="5"/>
  <c r="P9340" i="5"/>
  <c r="P9339" i="5"/>
  <c r="P9338" i="5"/>
  <c r="P9337" i="5"/>
  <c r="P9336" i="5"/>
  <c r="P9335" i="5"/>
  <c r="P9334" i="5"/>
  <c r="P9333" i="5"/>
  <c r="P9332" i="5"/>
  <c r="P9331" i="5"/>
  <c r="P9330" i="5"/>
  <c r="P9329" i="5"/>
  <c r="P9328" i="5"/>
  <c r="P9327" i="5"/>
  <c r="P9326" i="5"/>
  <c r="P9325" i="5"/>
  <c r="P9324" i="5"/>
  <c r="P9323" i="5"/>
  <c r="P9322" i="5"/>
  <c r="P9321" i="5"/>
  <c r="P9320" i="5"/>
  <c r="P9319" i="5"/>
  <c r="P9318" i="5"/>
  <c r="P9317" i="5"/>
  <c r="P9316" i="5"/>
  <c r="P9315" i="5"/>
  <c r="P9314" i="5"/>
  <c r="P9313" i="5"/>
  <c r="P9312" i="5"/>
  <c r="P9311" i="5"/>
  <c r="P9310" i="5"/>
  <c r="P9309" i="5"/>
  <c r="P9308" i="5"/>
  <c r="P9307" i="5"/>
  <c r="P9306" i="5"/>
  <c r="P9305" i="5"/>
  <c r="P9304" i="5"/>
  <c r="P9303" i="5"/>
  <c r="P9302" i="5"/>
  <c r="P9301" i="5"/>
  <c r="P9300" i="5"/>
  <c r="P9299" i="5"/>
  <c r="P9298" i="5"/>
  <c r="P9297" i="5"/>
  <c r="P9296" i="5"/>
  <c r="P9295" i="5"/>
  <c r="P9294" i="5"/>
  <c r="P9293" i="5"/>
  <c r="P9292" i="5"/>
  <c r="P9291" i="5"/>
  <c r="P9290" i="5"/>
  <c r="P9289" i="5"/>
  <c r="P9288" i="5"/>
  <c r="P9287" i="5"/>
  <c r="P9286" i="5"/>
  <c r="P9285" i="5"/>
  <c r="P9284" i="5"/>
  <c r="P9283" i="5"/>
  <c r="P9282" i="5"/>
  <c r="P9281" i="5"/>
  <c r="P9280" i="5"/>
  <c r="P9279" i="5"/>
  <c r="P9278" i="5"/>
  <c r="P9277" i="5"/>
  <c r="P9276" i="5"/>
  <c r="P9275" i="5"/>
  <c r="P9274" i="5"/>
  <c r="P9273" i="5"/>
  <c r="P9272" i="5"/>
  <c r="P9271" i="5"/>
  <c r="P9270" i="5"/>
  <c r="P9269" i="5"/>
  <c r="P9268" i="5"/>
  <c r="P9267" i="5"/>
  <c r="P9266" i="5"/>
  <c r="P9265" i="5"/>
  <c r="P9264" i="5"/>
  <c r="P9263" i="5"/>
  <c r="P9262" i="5"/>
  <c r="P9261" i="5"/>
  <c r="P9260" i="5"/>
  <c r="P9259" i="5"/>
  <c r="P9258" i="5"/>
  <c r="P9257" i="5"/>
  <c r="P9256" i="5"/>
  <c r="P9255" i="5"/>
  <c r="P9254" i="5"/>
  <c r="P9253" i="5"/>
  <c r="P9252" i="5"/>
  <c r="P9251" i="5"/>
  <c r="P9219" i="5"/>
  <c r="P9218" i="5"/>
  <c r="P9217" i="5"/>
  <c r="P9216" i="5"/>
  <c r="P9215" i="5"/>
  <c r="P9214" i="5"/>
  <c r="P9213" i="5"/>
  <c r="P9212" i="5"/>
  <c r="P9211" i="5"/>
  <c r="P9210" i="5"/>
  <c r="P9209" i="5"/>
  <c r="P9208" i="5"/>
  <c r="P9207" i="5"/>
  <c r="P9206" i="5"/>
  <c r="P9205" i="5"/>
  <c r="P9204" i="5"/>
  <c r="P9203" i="5"/>
  <c r="P9202" i="5"/>
  <c r="P9201" i="5"/>
  <c r="P9200" i="5"/>
  <c r="P9199" i="5"/>
  <c r="P9198" i="5"/>
  <c r="P9197" i="5"/>
  <c r="P9196" i="5"/>
  <c r="P9195" i="5"/>
  <c r="P9194" i="5"/>
  <c r="P9193" i="5"/>
  <c r="P9192" i="5"/>
  <c r="P9191" i="5"/>
  <c r="P9190" i="5"/>
  <c r="P9189" i="5"/>
  <c r="P9188" i="5"/>
  <c r="P9187" i="5"/>
  <c r="P9186" i="5"/>
  <c r="P9185" i="5"/>
  <c r="P9184" i="5"/>
  <c r="P9183" i="5"/>
  <c r="P9182" i="5"/>
  <c r="P9181" i="5"/>
  <c r="P9180" i="5"/>
  <c r="P9179" i="5"/>
  <c r="P9178" i="5"/>
  <c r="P9177" i="5"/>
  <c r="P9176" i="5"/>
  <c r="P9175" i="5"/>
  <c r="P9174" i="5"/>
  <c r="P9173" i="5"/>
  <c r="P9172" i="5"/>
  <c r="P9171" i="5"/>
  <c r="P9170" i="5"/>
  <c r="P9169" i="5"/>
  <c r="P9168" i="5"/>
  <c r="P9167" i="5"/>
  <c r="P9166" i="5"/>
  <c r="P9165" i="5"/>
  <c r="P9164" i="5"/>
  <c r="P9163" i="5"/>
  <c r="P9162" i="5"/>
  <c r="P9161" i="5"/>
  <c r="P9160" i="5"/>
  <c r="P9159" i="5"/>
  <c r="P9158" i="5"/>
  <c r="P9157" i="5"/>
  <c r="P9156" i="5"/>
  <c r="P9155" i="5"/>
  <c r="P9154" i="5"/>
  <c r="P9153" i="5"/>
  <c r="P9152" i="5"/>
  <c r="P9149" i="5"/>
  <c r="P9148" i="5"/>
  <c r="P9147" i="5"/>
  <c r="P9146" i="5"/>
  <c r="P9145" i="5"/>
  <c r="P9144" i="5"/>
  <c r="P9143" i="5"/>
  <c r="P9142" i="5"/>
  <c r="P9141" i="5"/>
  <c r="P9140" i="5"/>
  <c r="P9139" i="5"/>
  <c r="P9136" i="5"/>
  <c r="P9135" i="5"/>
  <c r="P9131" i="5"/>
  <c r="P9130" i="5"/>
  <c r="P9129" i="5"/>
  <c r="P9128" i="5"/>
  <c r="P9127" i="5"/>
  <c r="P9126" i="5"/>
  <c r="P9125" i="5"/>
  <c r="P9122" i="5"/>
  <c r="P9121" i="5"/>
  <c r="P9120" i="5"/>
  <c r="P9119" i="5"/>
  <c r="P9118" i="5"/>
  <c r="P9117" i="5"/>
  <c r="P9115" i="5"/>
  <c r="P9114" i="5"/>
  <c r="P9110" i="5"/>
  <c r="P9109" i="5"/>
  <c r="P9108" i="5"/>
  <c r="P9151" i="5"/>
  <c r="P9150" i="5"/>
  <c r="P9138" i="5"/>
  <c r="P9137" i="5"/>
  <c r="P9134" i="5"/>
  <c r="P9133" i="5"/>
  <c r="P9132" i="5"/>
  <c r="P9124" i="5"/>
  <c r="P9123" i="5"/>
  <c r="P9116" i="5"/>
  <c r="P9113" i="5"/>
  <c r="P9112" i="5"/>
  <c r="P9111" i="5"/>
  <c r="P9107" i="5"/>
  <c r="P9106" i="5"/>
  <c r="P9105" i="5"/>
  <c r="P9104" i="5"/>
  <c r="P9103" i="5"/>
  <c r="P9102" i="5"/>
  <c r="P9101" i="5"/>
  <c r="P9100" i="5"/>
  <c r="P9099" i="5"/>
  <c r="P9098" i="5"/>
  <c r="P9097" i="5"/>
  <c r="P9070" i="5"/>
  <c r="P9069" i="5"/>
  <c r="P9068" i="5"/>
  <c r="P9067" i="5"/>
  <c r="P9066" i="5"/>
  <c r="P9065" i="5"/>
  <c r="P9064" i="5"/>
  <c r="P9063" i="5"/>
  <c r="P9062" i="5"/>
  <c r="P9061" i="5"/>
  <c r="P9060" i="5"/>
  <c r="P9059" i="5"/>
  <c r="P9058" i="5"/>
  <c r="P9057" i="5"/>
  <c r="P9056" i="5"/>
  <c r="P9055" i="5"/>
  <c r="P9054" i="5"/>
  <c r="P9053" i="5"/>
  <c r="P9052" i="5"/>
  <c r="P9051" i="5"/>
  <c r="P9050" i="5"/>
  <c r="P9049" i="5"/>
  <c r="P9048" i="5"/>
  <c r="P9047" i="5"/>
  <c r="P9046" i="5"/>
  <c r="P9045" i="5"/>
  <c r="P9044" i="5"/>
  <c r="P9043" i="5"/>
  <c r="P9042" i="5"/>
  <c r="P9041" i="5"/>
  <c r="P9040" i="5"/>
  <c r="P9039" i="5"/>
  <c r="P9038" i="5"/>
  <c r="P9037" i="5"/>
  <c r="P9036" i="5"/>
  <c r="P9035" i="5"/>
  <c r="P9034" i="5"/>
  <c r="P9033" i="5"/>
  <c r="P9032" i="5"/>
  <c r="P9031" i="5"/>
  <c r="P9030" i="5"/>
  <c r="P9029" i="5"/>
  <c r="P9028" i="5"/>
  <c r="P9027" i="5"/>
  <c r="P9026" i="5"/>
  <c r="P9025" i="5"/>
  <c r="P9024" i="5"/>
  <c r="P9023" i="5"/>
  <c r="P9022" i="5"/>
  <c r="P9021" i="5"/>
  <c r="P9020" i="5"/>
  <c r="P9019" i="5"/>
  <c r="P9018" i="5"/>
  <c r="P9017" i="5"/>
  <c r="P9016" i="5"/>
  <c r="P9015" i="5"/>
  <c r="P9014" i="5"/>
  <c r="P9013" i="5"/>
  <c r="P9012" i="5"/>
  <c r="P9011" i="5"/>
  <c r="P9010" i="5"/>
  <c r="P9009" i="5"/>
  <c r="P9008" i="5"/>
  <c r="P9007" i="5"/>
  <c r="P8992" i="5"/>
  <c r="P8991" i="5"/>
  <c r="P8990" i="5"/>
  <c r="P8989" i="5"/>
  <c r="P8988" i="5"/>
  <c r="P8987" i="5"/>
  <c r="P8986" i="5"/>
  <c r="P8985" i="5"/>
  <c r="P8984" i="5"/>
  <c r="P8983" i="5"/>
  <c r="P8982" i="5"/>
  <c r="P8981" i="5"/>
  <c r="P8980" i="5"/>
  <c r="P8979" i="5"/>
  <c r="P8978" i="5"/>
  <c r="P8977" i="5"/>
  <c r="P8976" i="5"/>
  <c r="P18203" i="5"/>
  <c r="P18202" i="5"/>
  <c r="P18201" i="5"/>
  <c r="P18200" i="5"/>
  <c r="P18199" i="5"/>
  <c r="P18198" i="5"/>
  <c r="P18197" i="5"/>
  <c r="P18196" i="5"/>
  <c r="P18195" i="5"/>
  <c r="P18194" i="5"/>
  <c r="P18193" i="5"/>
  <c r="P8975" i="5"/>
  <c r="P8974" i="5"/>
  <c r="P8973" i="5"/>
  <c r="P8972" i="5"/>
  <c r="P8971" i="5"/>
  <c r="P8970" i="5"/>
  <c r="P8969" i="5"/>
  <c r="P8968" i="5"/>
  <c r="P8967" i="5"/>
  <c r="P8966" i="5"/>
  <c r="P8965" i="5"/>
  <c r="P8964" i="5"/>
  <c r="P8963" i="5"/>
  <c r="P8962" i="5"/>
  <c r="P8961" i="5"/>
  <c r="P8960" i="5"/>
  <c r="P8959" i="5"/>
  <c r="P8958" i="5"/>
  <c r="P8957" i="5"/>
  <c r="P8956" i="5"/>
  <c r="P8955" i="5"/>
  <c r="P8954" i="5"/>
  <c r="P8953" i="5"/>
  <c r="P8952" i="5"/>
  <c r="P8951" i="5"/>
  <c r="P8950" i="5"/>
  <c r="P8949" i="5"/>
  <c r="P8948" i="5"/>
  <c r="P8947" i="5"/>
  <c r="P8936" i="5"/>
  <c r="P8935" i="5"/>
  <c r="P8934" i="5"/>
  <c r="P8933" i="5"/>
  <c r="P8932" i="5"/>
  <c r="P8931" i="5"/>
  <c r="P8930" i="5"/>
  <c r="P8929" i="5"/>
  <c r="P8928" i="5"/>
  <c r="P8927" i="5"/>
  <c r="P8926" i="5"/>
  <c r="P8925" i="5"/>
  <c r="P8924" i="5"/>
  <c r="P8923" i="5"/>
  <c r="P8922" i="5"/>
  <c r="P8921" i="5"/>
  <c r="P8920" i="5"/>
  <c r="P8919" i="5"/>
  <c r="P8918" i="5"/>
  <c r="P8917" i="5"/>
  <c r="P8916" i="5"/>
  <c r="P8915" i="5"/>
  <c r="P8914" i="5"/>
  <c r="P8913" i="5"/>
  <c r="P8912" i="5"/>
  <c r="P8911" i="5"/>
  <c r="P8910" i="5"/>
  <c r="P8909" i="5"/>
  <c r="P8908" i="5"/>
  <c r="P8907" i="5"/>
  <c r="P8906" i="5"/>
  <c r="P8905" i="5"/>
  <c r="P8904" i="5"/>
  <c r="P8903" i="5"/>
  <c r="P8902" i="5"/>
  <c r="P8901" i="5"/>
  <c r="P8900" i="5"/>
  <c r="P8899" i="5"/>
  <c r="P18177" i="5"/>
  <c r="P18176" i="5"/>
  <c r="P18175" i="5"/>
  <c r="P18174" i="5"/>
  <c r="P18173" i="5"/>
  <c r="P18172" i="5"/>
  <c r="P18171" i="5"/>
  <c r="P18170" i="5"/>
  <c r="P18169" i="5"/>
  <c r="P18168" i="5"/>
  <c r="P18167" i="5"/>
  <c r="P18166" i="5"/>
  <c r="P8890" i="5"/>
  <c r="P8889" i="5"/>
  <c r="P8888" i="5"/>
  <c r="P8887" i="5"/>
  <c r="P8886" i="5"/>
  <c r="P8885" i="5"/>
  <c r="P8884" i="5"/>
  <c r="P8883" i="5"/>
  <c r="P8882" i="5"/>
  <c r="P8881" i="5"/>
  <c r="P8880" i="5"/>
  <c r="P8879" i="5"/>
  <c r="P8878" i="5"/>
  <c r="P8877" i="5"/>
  <c r="P8876" i="5"/>
  <c r="P8875" i="5"/>
  <c r="P8874" i="5"/>
  <c r="P8873" i="5"/>
  <c r="P8872" i="5"/>
  <c r="P8871" i="5"/>
  <c r="P8870" i="5"/>
  <c r="P8869" i="5"/>
  <c r="P8868" i="5"/>
  <c r="P8867" i="5"/>
  <c r="P8866" i="5"/>
  <c r="P8865" i="5"/>
  <c r="P8864" i="5"/>
  <c r="P8863" i="5"/>
  <c r="P8862" i="5"/>
  <c r="P8861" i="5"/>
  <c r="P8860" i="5"/>
  <c r="P8859" i="5"/>
  <c r="P8858" i="5"/>
  <c r="P8857" i="5"/>
  <c r="P8856" i="5"/>
  <c r="P8855" i="5"/>
  <c r="P8854" i="5"/>
  <c r="P8841" i="5"/>
  <c r="P8840" i="5"/>
  <c r="P8839" i="5"/>
  <c r="P8838" i="5"/>
  <c r="P8837" i="5"/>
  <c r="P8836" i="5"/>
  <c r="P8835" i="5"/>
  <c r="P8834" i="5"/>
  <c r="P8833" i="5"/>
  <c r="P8832" i="5"/>
  <c r="P8831" i="5"/>
  <c r="P8830" i="5"/>
  <c r="P8829" i="5"/>
  <c r="P8828" i="5"/>
  <c r="P8827" i="5"/>
  <c r="P8826" i="5"/>
  <c r="P8825" i="5"/>
  <c r="P8824" i="5"/>
  <c r="P8823" i="5"/>
  <c r="P8822" i="5"/>
  <c r="P8821" i="5"/>
  <c r="P8820" i="5"/>
  <c r="P8819" i="5"/>
  <c r="P8818" i="5"/>
  <c r="P8817" i="5"/>
  <c r="P8816" i="5"/>
  <c r="P8815" i="5"/>
  <c r="P8814" i="5"/>
  <c r="P8813" i="5"/>
  <c r="P8812" i="5"/>
  <c r="P8811" i="5"/>
  <c r="P8810" i="5"/>
  <c r="P8809" i="5"/>
  <c r="P8808" i="5"/>
  <c r="P8807" i="5"/>
  <c r="P8806" i="5"/>
  <c r="P8805" i="5"/>
  <c r="P8804" i="5"/>
  <c r="P8803" i="5"/>
  <c r="P8802" i="5"/>
  <c r="P8801" i="5"/>
  <c r="P8800" i="5"/>
  <c r="P8799" i="5"/>
  <c r="P8798" i="5"/>
  <c r="P8797" i="5"/>
  <c r="P8796" i="5"/>
  <c r="P8795" i="5"/>
  <c r="P8794" i="5"/>
  <c r="P8793" i="5"/>
  <c r="P8792" i="5"/>
  <c r="P8791" i="5"/>
  <c r="P8790" i="5"/>
  <c r="P8789" i="5"/>
  <c r="P8788" i="5"/>
  <c r="P8787" i="5"/>
  <c r="P8786" i="5"/>
  <c r="P8785" i="5"/>
  <c r="P8784" i="5"/>
  <c r="P8783" i="5"/>
  <c r="P8782" i="5"/>
  <c r="P8781" i="5"/>
  <c r="P8780" i="5"/>
  <c r="P8779" i="5"/>
  <c r="P8778" i="5"/>
  <c r="P8777" i="5"/>
  <c r="P8776" i="5"/>
  <c r="P8775" i="5"/>
  <c r="P8774" i="5"/>
  <c r="P8773" i="5"/>
  <c r="P8772" i="5"/>
  <c r="P8771" i="5"/>
  <c r="P8770" i="5"/>
  <c r="P8769" i="5"/>
  <c r="P8768" i="5"/>
  <c r="P8767" i="5"/>
  <c r="P8766" i="5"/>
  <c r="P8765" i="5"/>
  <c r="P8764" i="5"/>
  <c r="P8763" i="5"/>
  <c r="P8762" i="5"/>
  <c r="P8761" i="5"/>
  <c r="P8760" i="5"/>
  <c r="P8759" i="5"/>
  <c r="P8758" i="5"/>
  <c r="P8757" i="5"/>
  <c r="P8756" i="5"/>
  <c r="P8755" i="5"/>
  <c r="P8754" i="5"/>
  <c r="P8753" i="5"/>
  <c r="P8752" i="5"/>
  <c r="P8751" i="5"/>
  <c r="P8750" i="5"/>
  <c r="P8749" i="5"/>
  <c r="P8748" i="5"/>
  <c r="P8747" i="5"/>
  <c r="P8746" i="5"/>
  <c r="P8745" i="5"/>
  <c r="P8744" i="5"/>
  <c r="P8743" i="5"/>
  <c r="P8742" i="5"/>
  <c r="P8741" i="5"/>
  <c r="P8740" i="5"/>
  <c r="P8739" i="5"/>
  <c r="P8738" i="5"/>
  <c r="P8737" i="5"/>
  <c r="P8736" i="5"/>
  <c r="P8735" i="5"/>
  <c r="P8734" i="5"/>
  <c r="P8733" i="5"/>
  <c r="P8732" i="5"/>
  <c r="P8731" i="5"/>
  <c r="P8730" i="5"/>
  <c r="P8729" i="5"/>
  <c r="P8728" i="5"/>
  <c r="P8727" i="5"/>
  <c r="P8726" i="5"/>
  <c r="P8725" i="5"/>
  <c r="P8724" i="5"/>
  <c r="P8723" i="5"/>
  <c r="P8722" i="5"/>
  <c r="P8721" i="5"/>
  <c r="P8720" i="5"/>
  <c r="P8719" i="5"/>
  <c r="P8718" i="5"/>
  <c r="P8701" i="5"/>
  <c r="P8700" i="5"/>
  <c r="P8699" i="5"/>
  <c r="P8698" i="5"/>
  <c r="P8697" i="5"/>
  <c r="P8696" i="5"/>
  <c r="P8695" i="5"/>
  <c r="P8694" i="5"/>
  <c r="P8693" i="5"/>
  <c r="P8692" i="5"/>
  <c r="P8691" i="5"/>
  <c r="P8690" i="5"/>
  <c r="P8689" i="5"/>
  <c r="P8688" i="5"/>
  <c r="P8687" i="5"/>
  <c r="P8686" i="5"/>
  <c r="P8685" i="5"/>
  <c r="P8684" i="5"/>
  <c r="P8683" i="5"/>
  <c r="P8682" i="5"/>
  <c r="P8681" i="5"/>
  <c r="P8680" i="5"/>
  <c r="P8679" i="5"/>
  <c r="P8678" i="5"/>
  <c r="P8677" i="5"/>
  <c r="P8676" i="5"/>
  <c r="P8675" i="5"/>
  <c r="P8674" i="5"/>
  <c r="P8673" i="5"/>
  <c r="P8672" i="5"/>
  <c r="P8671" i="5"/>
  <c r="P8670" i="5"/>
  <c r="P8669" i="5"/>
  <c r="P8668" i="5"/>
  <c r="P8667" i="5"/>
  <c r="P8666" i="5"/>
  <c r="P8665" i="5"/>
  <c r="P8664" i="5"/>
  <c r="P8663" i="5"/>
  <c r="P8662" i="5"/>
  <c r="P8661" i="5"/>
  <c r="P8660" i="5"/>
  <c r="P8659" i="5"/>
  <c r="P8658" i="5"/>
  <c r="P8657" i="5"/>
  <c r="P8656" i="5"/>
  <c r="P8655" i="5"/>
  <c r="P8654" i="5"/>
  <c r="P8653" i="5"/>
  <c r="P8639" i="5"/>
  <c r="P8638" i="5"/>
  <c r="P8637" i="5"/>
  <c r="P8636" i="5"/>
  <c r="P8635" i="5"/>
  <c r="P8634" i="5"/>
  <c r="P8633" i="5"/>
  <c r="P8632" i="5"/>
  <c r="P8631" i="5"/>
  <c r="P8630" i="5"/>
  <c r="P8629" i="5"/>
  <c r="P8628" i="5"/>
  <c r="P8627" i="5"/>
  <c r="P8626" i="5"/>
  <c r="P8625" i="5"/>
  <c r="P8624" i="5"/>
  <c r="P8623" i="5"/>
  <c r="P8622" i="5"/>
  <c r="P8621" i="5"/>
  <c r="P8620" i="5"/>
  <c r="P8606" i="5"/>
  <c r="P8605" i="5"/>
  <c r="P8604" i="5"/>
  <c r="P8603" i="5"/>
  <c r="P8602" i="5"/>
  <c r="P8601" i="5"/>
  <c r="P8600" i="5"/>
  <c r="P8599" i="5"/>
  <c r="P8598" i="5"/>
  <c r="P8597" i="5"/>
  <c r="P8596" i="5"/>
  <c r="P8595" i="5"/>
  <c r="P8594" i="5"/>
  <c r="P8593" i="5"/>
  <c r="P8592" i="5"/>
  <c r="P8591" i="5"/>
  <c r="P8590" i="5"/>
  <c r="P8589" i="5"/>
  <c r="P8588" i="5"/>
  <c r="P8587" i="5"/>
  <c r="P8586" i="5"/>
  <c r="P8585" i="5"/>
  <c r="P8584" i="5"/>
  <c r="P8583" i="5"/>
  <c r="P8582" i="5"/>
  <c r="P8581" i="5"/>
  <c r="P8580" i="5"/>
  <c r="P8579" i="5"/>
  <c r="P8578" i="5"/>
  <c r="P8577" i="5"/>
  <c r="P8576" i="5"/>
  <c r="P8575" i="5"/>
  <c r="P8574" i="5"/>
  <c r="P8573" i="5"/>
  <c r="P8572" i="5"/>
  <c r="P8571" i="5"/>
  <c r="P8570" i="5"/>
  <c r="P8569" i="5"/>
  <c r="P8568" i="5"/>
  <c r="P8567" i="5"/>
  <c r="P8566" i="5"/>
  <c r="P8565" i="5"/>
  <c r="P8564" i="5"/>
  <c r="P8563" i="5"/>
  <c r="P8562" i="5"/>
  <c r="P8561" i="5"/>
  <c r="P8560" i="5"/>
  <c r="P8559" i="5"/>
  <c r="P8558" i="5"/>
  <c r="P8557" i="5"/>
  <c r="P8556" i="5"/>
  <c r="P8555" i="5"/>
  <c r="P8554" i="5"/>
  <c r="P8553" i="5"/>
  <c r="P8552" i="5"/>
  <c r="P8551" i="5"/>
  <c r="P8550" i="5"/>
  <c r="P8549" i="5"/>
  <c r="P8548" i="5"/>
  <c r="P8547" i="5"/>
  <c r="P8546" i="5"/>
  <c r="P8545" i="5"/>
  <c r="P8544" i="5"/>
  <c r="P8543" i="5"/>
  <c r="P8542" i="5"/>
  <c r="P8541" i="5"/>
  <c r="P8540" i="5"/>
  <c r="P8539" i="5"/>
  <c r="P8538" i="5"/>
  <c r="P8537" i="5"/>
  <c r="P8536" i="5"/>
  <c r="P8524" i="5"/>
  <c r="P8523" i="5"/>
  <c r="P8522" i="5"/>
  <c r="P8521" i="5"/>
  <c r="P8520" i="5"/>
  <c r="P8519" i="5"/>
  <c r="P8518" i="5"/>
  <c r="P8517" i="5"/>
  <c r="P8516" i="5"/>
  <c r="P8515" i="5"/>
  <c r="P8514" i="5"/>
  <c r="P8513" i="5"/>
  <c r="P8512" i="5"/>
  <c r="P8511" i="5"/>
  <c r="P8510" i="5"/>
  <c r="P8509" i="5"/>
  <c r="P8508" i="5"/>
  <c r="P8507" i="5"/>
  <c r="P8506" i="5"/>
  <c r="P8505" i="5"/>
  <c r="P8504" i="5"/>
  <c r="P8503" i="5"/>
  <c r="P8502" i="5"/>
  <c r="P8501" i="5"/>
  <c r="P8500" i="5"/>
  <c r="P8499" i="5"/>
  <c r="P8498" i="5"/>
  <c r="P8497" i="5"/>
  <c r="P8496" i="5"/>
  <c r="P8495" i="5"/>
  <c r="P8494" i="5"/>
  <c r="P8493" i="5"/>
  <c r="P8492" i="5"/>
  <c r="P8491" i="5"/>
  <c r="P8490" i="5"/>
  <c r="P8489" i="5"/>
  <c r="P8488" i="5"/>
  <c r="P8487" i="5"/>
  <c r="P8486" i="5"/>
  <c r="P8485" i="5"/>
  <c r="P8484" i="5"/>
  <c r="P8483" i="5"/>
  <c r="P8482" i="5"/>
  <c r="P8481" i="5"/>
  <c r="P8480" i="5"/>
  <c r="P8479" i="5"/>
  <c r="P8478" i="5"/>
  <c r="P8477" i="5"/>
  <c r="P8476" i="5"/>
  <c r="P8475" i="5"/>
  <c r="P8474" i="5"/>
  <c r="P8473" i="5"/>
  <c r="P8447" i="5"/>
  <c r="P8446" i="5"/>
  <c r="P8445" i="5"/>
  <c r="P8444" i="5"/>
  <c r="P8443" i="5"/>
  <c r="P8442" i="5"/>
  <c r="P8441" i="5"/>
  <c r="P8440" i="5"/>
  <c r="P8439" i="5"/>
  <c r="P8438" i="5"/>
  <c r="P8437" i="5"/>
  <c r="P8436" i="5"/>
  <c r="P8435" i="5"/>
  <c r="P8434" i="5"/>
  <c r="P8433" i="5"/>
  <c r="P8432" i="5"/>
  <c r="P8431" i="5"/>
  <c r="P8430" i="5"/>
  <c r="P8429" i="5"/>
  <c r="P8428" i="5"/>
  <c r="P8427" i="5"/>
  <c r="P8426" i="5"/>
  <c r="P8425" i="5"/>
  <c r="P8424" i="5"/>
  <c r="P8423" i="5"/>
  <c r="P8422" i="5"/>
  <c r="P8421" i="5"/>
  <c r="P8420" i="5"/>
  <c r="P8419" i="5"/>
  <c r="P8418" i="5"/>
  <c r="P8417" i="5"/>
  <c r="P8416" i="5"/>
  <c r="P8415" i="5"/>
  <c r="P8414" i="5"/>
  <c r="P8413" i="5"/>
  <c r="P8412" i="5"/>
  <c r="P8411" i="5"/>
  <c r="P8410" i="5"/>
  <c r="P8409" i="5"/>
  <c r="P8408" i="5"/>
  <c r="P8407" i="5"/>
  <c r="P8406" i="5"/>
  <c r="P8405" i="5"/>
  <c r="P8404" i="5"/>
  <c r="P8403" i="5"/>
  <c r="P8402" i="5"/>
  <c r="P8401" i="5"/>
  <c r="P8400" i="5"/>
  <c r="P8399" i="5"/>
  <c r="P8398" i="5"/>
  <c r="P8397" i="5"/>
  <c r="P8396" i="5"/>
  <c r="P8395" i="5"/>
  <c r="P8394" i="5"/>
  <c r="P8393" i="5"/>
  <c r="P8392" i="5"/>
  <c r="P8391" i="5"/>
  <c r="P8390" i="5"/>
  <c r="P8389" i="5"/>
  <c r="P8388" i="5"/>
  <c r="P8387" i="5"/>
  <c r="P8386" i="5"/>
  <c r="P8385" i="5"/>
  <c r="P8384" i="5"/>
  <c r="P8383" i="5"/>
  <c r="P8382" i="5"/>
  <c r="P8381" i="5"/>
  <c r="P8380" i="5"/>
  <c r="P8379" i="5"/>
  <c r="P8378" i="5"/>
  <c r="P8377" i="5"/>
  <c r="P8376" i="5"/>
  <c r="P8375" i="5"/>
  <c r="P8374" i="5"/>
  <c r="P8373" i="5"/>
  <c r="P8372" i="5"/>
  <c r="P8371" i="5"/>
  <c r="P8370" i="5"/>
  <c r="P8369" i="5"/>
  <c r="P8368" i="5"/>
  <c r="P8367" i="5"/>
  <c r="P8366" i="5"/>
  <c r="P8365" i="5"/>
  <c r="P8364" i="5"/>
  <c r="P8363" i="5"/>
  <c r="P8362" i="5"/>
  <c r="P8361" i="5"/>
  <c r="P8360" i="5"/>
  <c r="P8359" i="5"/>
  <c r="P8358" i="5"/>
  <c r="P8357" i="5"/>
  <c r="P8356" i="5"/>
  <c r="P8355" i="5"/>
  <c r="P8354" i="5"/>
  <c r="P8353" i="5"/>
  <c r="P8352" i="5"/>
  <c r="P8351" i="5"/>
  <c r="P8350" i="5"/>
  <c r="P8349" i="5"/>
  <c r="P8348" i="5"/>
  <c r="P8347" i="5"/>
  <c r="P8346" i="5"/>
  <c r="P8345" i="5"/>
  <c r="P8344" i="5"/>
  <c r="P8343" i="5"/>
  <c r="P8342" i="5"/>
  <c r="P8341" i="5"/>
  <c r="P8340" i="5"/>
  <c r="P8339" i="5"/>
  <c r="P8338" i="5"/>
  <c r="P8337" i="5"/>
  <c r="P8336" i="5"/>
  <c r="P8335" i="5"/>
  <c r="P8334" i="5"/>
  <c r="P8333" i="5"/>
  <c r="P8332" i="5"/>
  <c r="P8331" i="5"/>
  <c r="P8330" i="5"/>
  <c r="P8329" i="5"/>
  <c r="P8328" i="5"/>
  <c r="P8327" i="5"/>
  <c r="P8326" i="5"/>
  <c r="P8325" i="5"/>
  <c r="P8324" i="5"/>
  <c r="P8323" i="5"/>
  <c r="P8322" i="5"/>
  <c r="P8321" i="5"/>
  <c r="P8320" i="5"/>
  <c r="P8319" i="5"/>
  <c r="P8318" i="5"/>
  <c r="P8317" i="5"/>
  <c r="P8316" i="5"/>
  <c r="P8315" i="5"/>
  <c r="P8314" i="5"/>
  <c r="P8313" i="5"/>
  <c r="P8312" i="5"/>
  <c r="P8311" i="5"/>
  <c r="P8310" i="5"/>
  <c r="P8309" i="5"/>
  <c r="P8308" i="5"/>
  <c r="P8294" i="5"/>
  <c r="P8293" i="5"/>
  <c r="P8292" i="5"/>
  <c r="P8291" i="5"/>
  <c r="P8290" i="5"/>
  <c r="P8289" i="5"/>
  <c r="P8288" i="5"/>
  <c r="P8287" i="5"/>
  <c r="P8286" i="5"/>
  <c r="P8285" i="5"/>
  <c r="P8284" i="5"/>
  <c r="P8283" i="5"/>
  <c r="P8282" i="5"/>
  <c r="P8281" i="5"/>
  <c r="P8280" i="5"/>
  <c r="P8279" i="5"/>
  <c r="P8278" i="5"/>
  <c r="P8277" i="5"/>
  <c r="P8276" i="5"/>
  <c r="P8275" i="5"/>
  <c r="P8274" i="5"/>
  <c r="P8273" i="5"/>
  <c r="P8272" i="5"/>
  <c r="P8271" i="5"/>
  <c r="P8270" i="5"/>
  <c r="P8269" i="5"/>
  <c r="P8268" i="5"/>
  <c r="P8267" i="5"/>
  <c r="P8266" i="5"/>
  <c r="P8265" i="5"/>
  <c r="P8264" i="5"/>
  <c r="P8263" i="5"/>
  <c r="P8262" i="5"/>
  <c r="P8261" i="5"/>
  <c r="P8260" i="5"/>
  <c r="P8259" i="5"/>
  <c r="P8258" i="5"/>
  <c r="P8257" i="5"/>
  <c r="P8256" i="5"/>
  <c r="P8255" i="5"/>
  <c r="P8254" i="5"/>
  <c r="P18165" i="5"/>
  <c r="P18164" i="5"/>
  <c r="P18163" i="5"/>
  <c r="P18162" i="5"/>
  <c r="P18161" i="5"/>
  <c r="P18160" i="5"/>
  <c r="P18159" i="5"/>
  <c r="P18158" i="5"/>
  <c r="P18157" i="5"/>
  <c r="P18156" i="5"/>
  <c r="P18155" i="5"/>
  <c r="P18154" i="5"/>
  <c r="P18153" i="5"/>
  <c r="P18152" i="5"/>
  <c r="P18151" i="5"/>
  <c r="P18150" i="5"/>
  <c r="P18149" i="5"/>
  <c r="P18148" i="5"/>
  <c r="P18147" i="5"/>
  <c r="P18146" i="5"/>
  <c r="P18145" i="5"/>
  <c r="P18144" i="5"/>
  <c r="P18143" i="5"/>
  <c r="P18142" i="5"/>
  <c r="P18141" i="5"/>
  <c r="P18140" i="5"/>
  <c r="P18139" i="5"/>
  <c r="P18138" i="5"/>
  <c r="P18137" i="5"/>
  <c r="P18136" i="5"/>
  <c r="P18135" i="5"/>
  <c r="P18134" i="5"/>
  <c r="P18133" i="5"/>
  <c r="P18132" i="5"/>
  <c r="P18131" i="5"/>
  <c r="P18130" i="5"/>
  <c r="P18129" i="5"/>
  <c r="P18128" i="5"/>
  <c r="P18127" i="5"/>
  <c r="P18126" i="5"/>
  <c r="P18125" i="5"/>
  <c r="P18124" i="5"/>
  <c r="P18123" i="5"/>
  <c r="P18122" i="5"/>
  <c r="P18121" i="5"/>
  <c r="P18120" i="5"/>
  <c r="P18119" i="5"/>
  <c r="P18118" i="5"/>
  <c r="P18117" i="5"/>
  <c r="P18116" i="5"/>
  <c r="P18115" i="5"/>
  <c r="P18114" i="5"/>
  <c r="P8240" i="5"/>
  <c r="P8239" i="5"/>
  <c r="P8238" i="5"/>
  <c r="P8237" i="5"/>
  <c r="P8236" i="5"/>
  <c r="P8235" i="5"/>
  <c r="P8234" i="5"/>
  <c r="P8233" i="5"/>
  <c r="P8232" i="5"/>
  <c r="P8231" i="5"/>
  <c r="P8230" i="5"/>
  <c r="P8229" i="5"/>
  <c r="P8228" i="5"/>
  <c r="P8227" i="5"/>
  <c r="P8226" i="5"/>
  <c r="P8225" i="5"/>
  <c r="P8224" i="5"/>
  <c r="P8223" i="5"/>
  <c r="P8222" i="5"/>
  <c r="P8221" i="5"/>
  <c r="P8220" i="5"/>
  <c r="P8219" i="5"/>
  <c r="P8218" i="5"/>
  <c r="P8217" i="5"/>
  <c r="P8216" i="5"/>
  <c r="P8215" i="5"/>
  <c r="P8214" i="5"/>
  <c r="P8213" i="5"/>
  <c r="P8212" i="5"/>
  <c r="P8211" i="5"/>
  <c r="P8210" i="5"/>
  <c r="P8209" i="5"/>
  <c r="P8208" i="5"/>
  <c r="P8207" i="5"/>
  <c r="P8206" i="5"/>
  <c r="P8205" i="5"/>
  <c r="P8204" i="5"/>
  <c r="P8203" i="5"/>
  <c r="P8202" i="5"/>
  <c r="P8201" i="5"/>
  <c r="P8200" i="5"/>
  <c r="P8199" i="5"/>
  <c r="P8198" i="5"/>
  <c r="P8197" i="5"/>
  <c r="P8196" i="5"/>
  <c r="P8195" i="5"/>
  <c r="P8194" i="5"/>
  <c r="P8193" i="5"/>
  <c r="P8192" i="5"/>
  <c r="P8191" i="5"/>
  <c r="P8190" i="5"/>
  <c r="P8189" i="5"/>
  <c r="P8188" i="5"/>
  <c r="P8187" i="5"/>
  <c r="P8186" i="5"/>
  <c r="P8185" i="5"/>
  <c r="P8184" i="5"/>
  <c r="P8183" i="5"/>
  <c r="P8182" i="5"/>
  <c r="P8181" i="5"/>
  <c r="P8180" i="5"/>
  <c r="P8179" i="5"/>
  <c r="P8178" i="5"/>
  <c r="P8177" i="5"/>
  <c r="P8176" i="5"/>
  <c r="P8175" i="5"/>
  <c r="P8174" i="5"/>
  <c r="P8173" i="5"/>
  <c r="P8172" i="5"/>
  <c r="P8171" i="5"/>
  <c r="P8170" i="5"/>
  <c r="P8169" i="5"/>
  <c r="P8168" i="5"/>
  <c r="P8167" i="5"/>
  <c r="P8166" i="5"/>
  <c r="P8165" i="5"/>
  <c r="P8164" i="5"/>
  <c r="P8163" i="5"/>
  <c r="P8162" i="5"/>
  <c r="P8161" i="5"/>
  <c r="P8160" i="5"/>
  <c r="P8159" i="5"/>
  <c r="P8158" i="5"/>
  <c r="P8157" i="5"/>
  <c r="P8156" i="5"/>
  <c r="P8155" i="5"/>
  <c r="P8154" i="5"/>
  <c r="P8153" i="5"/>
  <c r="P8152" i="5"/>
  <c r="P8151" i="5"/>
  <c r="P8150" i="5"/>
  <c r="P8149" i="5"/>
  <c r="P8148" i="5"/>
  <c r="P8147" i="5"/>
  <c r="P8146" i="5"/>
  <c r="P8145" i="5"/>
  <c r="P8144" i="5"/>
  <c r="P8143" i="5"/>
  <c r="P8142" i="5"/>
  <c r="P8141" i="5"/>
  <c r="P8140" i="5"/>
  <c r="P8139" i="5"/>
  <c r="P8138" i="5"/>
  <c r="P8137" i="5"/>
  <c r="P8136" i="5"/>
  <c r="P8122" i="5"/>
  <c r="P8121" i="5"/>
  <c r="P8120" i="5"/>
  <c r="P8119" i="5"/>
  <c r="P8118" i="5"/>
  <c r="P8117" i="5"/>
  <c r="P8116" i="5"/>
  <c r="P8115" i="5"/>
  <c r="P8114" i="5"/>
  <c r="P8113" i="5"/>
  <c r="P8112" i="5"/>
  <c r="P8111" i="5"/>
  <c r="P8110" i="5"/>
  <c r="P8109" i="5"/>
  <c r="P8108" i="5"/>
  <c r="P8107" i="5"/>
  <c r="P8106" i="5"/>
  <c r="P8105" i="5"/>
  <c r="P8104" i="5"/>
  <c r="P8103" i="5"/>
  <c r="P8102" i="5"/>
  <c r="P8101" i="5"/>
  <c r="P8100" i="5"/>
  <c r="P8099" i="5"/>
  <c r="P8098" i="5"/>
  <c r="P8097" i="5"/>
  <c r="P8096" i="5"/>
  <c r="P8095" i="5"/>
  <c r="P8094" i="5"/>
  <c r="P8093" i="5"/>
  <c r="P8092" i="5"/>
  <c r="P8091" i="5"/>
  <c r="P8090" i="5"/>
  <c r="P8089" i="5"/>
  <c r="P8088" i="5"/>
  <c r="P8087" i="5"/>
  <c r="P8086" i="5"/>
  <c r="P8085" i="5"/>
  <c r="P8084" i="5"/>
  <c r="P8083" i="5"/>
  <c r="P8082" i="5"/>
  <c r="P8081" i="5"/>
  <c r="P8080" i="5"/>
  <c r="P8079" i="5"/>
  <c r="P8078" i="5"/>
  <c r="P8064" i="5"/>
  <c r="P8063" i="5"/>
  <c r="P8062" i="5"/>
  <c r="P8061" i="5"/>
  <c r="P8060" i="5"/>
  <c r="P8059" i="5"/>
  <c r="P8058" i="5"/>
  <c r="P8057" i="5"/>
  <c r="P8056" i="5"/>
  <c r="P8055" i="5"/>
  <c r="P8054" i="5"/>
  <c r="P8053" i="5"/>
  <c r="P8052" i="5"/>
  <c r="P8051" i="5"/>
  <c r="P8050" i="5"/>
  <c r="P8049" i="5"/>
  <c r="P8048" i="5"/>
  <c r="P8047" i="5"/>
  <c r="P8046" i="5"/>
  <c r="P8045" i="5"/>
  <c r="P8044" i="5"/>
  <c r="P8043" i="5"/>
  <c r="P8042" i="5"/>
  <c r="P8041" i="5"/>
  <c r="P8040" i="5"/>
  <c r="P8039" i="5"/>
  <c r="P8038" i="5"/>
  <c r="P8037" i="5"/>
  <c r="P8036" i="5"/>
  <c r="P8035" i="5"/>
  <c r="P8034" i="5"/>
  <c r="P8033" i="5"/>
  <c r="P8032" i="5"/>
  <c r="P8031" i="5"/>
  <c r="P8030" i="5"/>
  <c r="P8029" i="5"/>
  <c r="P8028" i="5"/>
  <c r="P8027" i="5"/>
  <c r="P8026" i="5"/>
  <c r="P8025" i="5"/>
  <c r="P8024" i="5"/>
  <c r="P8023" i="5"/>
  <c r="P8022" i="5"/>
  <c r="P8021" i="5"/>
  <c r="P8020" i="5"/>
  <c r="P8019" i="5"/>
  <c r="P8018" i="5"/>
  <c r="P8017" i="5"/>
  <c r="P8016" i="5"/>
  <c r="P8015" i="5"/>
  <c r="P8014" i="5"/>
  <c r="P8013" i="5"/>
  <c r="P8012" i="5"/>
  <c r="P8011" i="5"/>
  <c r="P8010" i="5"/>
  <c r="P8009" i="5"/>
  <c r="P8008" i="5"/>
  <c r="P8007" i="5"/>
  <c r="P8006" i="5"/>
  <c r="P8005" i="5"/>
  <c r="P8004" i="5"/>
  <c r="P8003" i="5"/>
  <c r="P8002" i="5"/>
  <c r="P8001" i="5"/>
  <c r="P8000" i="5"/>
  <c r="P7999" i="5"/>
  <c r="P7998" i="5"/>
  <c r="P7997" i="5"/>
  <c r="P7996" i="5"/>
  <c r="P7995" i="5"/>
  <c r="P7994" i="5"/>
  <c r="P7993" i="5"/>
  <c r="P7992" i="5"/>
  <c r="P7991" i="5"/>
  <c r="P7990" i="5"/>
  <c r="P7989" i="5"/>
  <c r="P7988" i="5"/>
  <c r="P7987" i="5"/>
  <c r="P7986" i="5"/>
  <c r="P7985" i="5"/>
  <c r="P7984" i="5"/>
  <c r="P7983" i="5"/>
  <c r="P7982" i="5"/>
  <c r="P7981" i="5"/>
  <c r="P7980" i="5"/>
  <c r="P7979" i="5"/>
  <c r="P7978" i="5"/>
  <c r="P7977" i="5"/>
  <c r="P7976" i="5"/>
  <c r="P7975" i="5"/>
  <c r="P7974" i="5"/>
  <c r="P7973" i="5"/>
  <c r="P7972" i="5"/>
  <c r="P7971" i="5"/>
  <c r="P7970" i="5"/>
  <c r="P7969" i="5"/>
  <c r="P7968" i="5"/>
  <c r="P7967" i="5"/>
  <c r="P7966" i="5"/>
  <c r="P7965" i="5"/>
  <c r="P7964" i="5"/>
  <c r="P7963" i="5"/>
  <c r="P7962" i="5"/>
  <c r="P7961" i="5"/>
  <c r="P7960" i="5"/>
  <c r="P7959" i="5"/>
  <c r="P7958" i="5"/>
  <c r="P7957" i="5"/>
  <c r="P7956" i="5"/>
  <c r="P7955" i="5"/>
  <c r="P7954" i="5"/>
  <c r="P7953" i="5"/>
  <c r="P7952" i="5"/>
  <c r="P7951" i="5"/>
  <c r="P7950" i="5"/>
  <c r="P7949" i="5"/>
  <c r="P7948" i="5"/>
  <c r="P7947" i="5"/>
  <c r="P7934" i="5"/>
  <c r="P7933" i="5"/>
  <c r="P7932" i="5"/>
  <c r="P7931" i="5"/>
  <c r="P7930" i="5"/>
  <c r="P7929" i="5"/>
  <c r="P7928" i="5"/>
  <c r="P7927" i="5"/>
  <c r="P7926" i="5"/>
  <c r="P7925" i="5"/>
  <c r="P7924" i="5"/>
  <c r="P7923" i="5"/>
  <c r="P7922" i="5"/>
  <c r="P7921" i="5"/>
  <c r="P7920" i="5"/>
  <c r="P7919" i="5"/>
  <c r="P7918" i="5"/>
  <c r="P7917" i="5"/>
  <c r="P7916" i="5"/>
  <c r="P7915" i="5"/>
  <c r="P7914" i="5"/>
  <c r="P7913" i="5"/>
  <c r="P7912" i="5"/>
  <c r="P7911" i="5"/>
  <c r="P7910" i="5"/>
  <c r="P7909" i="5"/>
  <c r="P7908" i="5"/>
  <c r="P7907" i="5"/>
  <c r="P7906" i="5"/>
  <c r="P7905" i="5"/>
  <c r="P7904" i="5"/>
  <c r="P7903" i="5"/>
  <c r="P7902" i="5"/>
  <c r="P7901" i="5"/>
  <c r="P7900" i="5"/>
  <c r="P7899" i="5"/>
  <c r="P7898" i="5"/>
  <c r="P7897" i="5"/>
  <c r="P7896" i="5"/>
  <c r="P7895" i="5"/>
  <c r="P7894" i="5"/>
  <c r="P7893" i="5"/>
  <c r="P7892" i="5"/>
  <c r="P7891" i="5"/>
  <c r="P7890" i="5"/>
  <c r="P7889" i="5"/>
  <c r="P7888" i="5"/>
  <c r="P7887" i="5"/>
  <c r="P7886" i="5"/>
  <c r="P7885" i="5"/>
  <c r="P7884" i="5"/>
  <c r="P7883" i="5"/>
  <c r="P7882" i="5"/>
  <c r="P7881" i="5"/>
  <c r="P7867" i="5"/>
  <c r="P7866" i="5"/>
  <c r="P7865" i="5"/>
  <c r="P7864" i="5"/>
  <c r="P7863" i="5"/>
  <c r="P7862" i="5"/>
  <c r="P7861" i="5"/>
  <c r="P7860" i="5"/>
  <c r="P7859" i="5"/>
  <c r="P7858" i="5"/>
  <c r="P7857" i="5"/>
  <c r="P7856" i="5"/>
  <c r="P7855" i="5"/>
  <c r="P7854" i="5"/>
  <c r="P7853" i="5"/>
  <c r="P7852" i="5"/>
  <c r="P7851" i="5"/>
  <c r="P7850" i="5"/>
  <c r="P7835" i="5"/>
  <c r="P7834" i="5"/>
  <c r="P7833" i="5"/>
  <c r="P7832" i="5"/>
  <c r="P7831" i="5"/>
  <c r="P7830" i="5"/>
  <c r="P7829" i="5"/>
  <c r="P7828" i="5"/>
  <c r="P7827" i="5"/>
  <c r="P7826" i="5"/>
  <c r="P7825" i="5"/>
  <c r="P7824" i="5"/>
  <c r="P7823" i="5"/>
  <c r="P7822" i="5"/>
  <c r="P7821" i="5"/>
  <c r="P7820" i="5"/>
  <c r="P7819" i="5"/>
  <c r="P7818" i="5"/>
  <c r="P7817" i="5"/>
  <c r="P7816" i="5"/>
  <c r="P7815" i="5"/>
  <c r="P7814" i="5"/>
  <c r="P7813" i="5"/>
  <c r="P7812" i="5"/>
  <c r="P7811" i="5"/>
  <c r="P7810" i="5"/>
  <c r="P7809" i="5"/>
  <c r="P7808" i="5"/>
  <c r="P7807" i="5"/>
  <c r="P7806" i="5"/>
  <c r="P7805" i="5"/>
  <c r="P7804" i="5"/>
  <c r="P7803" i="5"/>
  <c r="P7802" i="5"/>
  <c r="P7801" i="5"/>
  <c r="P7800" i="5"/>
  <c r="P7799" i="5"/>
  <c r="P7798" i="5"/>
  <c r="P7797" i="5"/>
  <c r="P7796" i="5"/>
  <c r="P7795" i="5"/>
  <c r="P7794" i="5"/>
  <c r="P7780" i="5"/>
  <c r="P7779" i="5"/>
  <c r="P7778" i="5"/>
  <c r="P7777" i="5"/>
  <c r="P7776" i="5"/>
  <c r="P7775" i="5"/>
  <c r="P7774" i="5"/>
  <c r="P7773" i="5"/>
  <c r="P7772" i="5"/>
  <c r="P7771" i="5"/>
  <c r="P7770" i="5"/>
  <c r="P7769" i="5"/>
  <c r="P7768" i="5"/>
  <c r="P7767" i="5"/>
  <c r="P7766" i="5"/>
  <c r="P7765" i="5"/>
  <c r="P7764" i="5"/>
  <c r="P7763" i="5"/>
  <c r="P7762" i="5"/>
  <c r="P7761" i="5"/>
  <c r="P7760" i="5"/>
  <c r="P7759" i="5"/>
  <c r="P7758" i="5"/>
  <c r="P7757" i="5"/>
  <c r="P7756" i="5"/>
  <c r="P7755" i="5"/>
  <c r="P7754" i="5"/>
  <c r="P7753" i="5"/>
  <c r="P7752" i="5"/>
  <c r="P7751" i="5"/>
  <c r="P7750" i="5"/>
  <c r="P7749" i="5"/>
  <c r="P7748" i="5"/>
  <c r="P7747" i="5"/>
  <c r="P7746" i="5"/>
  <c r="P7745" i="5"/>
  <c r="P7744" i="5"/>
  <c r="P7743" i="5"/>
  <c r="P7742" i="5"/>
  <c r="P7741" i="5"/>
  <c r="P7740" i="5"/>
  <c r="P7739" i="5"/>
  <c r="P7738" i="5"/>
  <c r="P7737" i="5"/>
  <c r="P7736" i="5"/>
  <c r="P7735" i="5"/>
  <c r="P7734" i="5"/>
  <c r="P7733" i="5"/>
  <c r="P7732" i="5"/>
  <c r="P7731" i="5"/>
  <c r="P7730" i="5"/>
  <c r="P7729" i="5"/>
  <c r="P7728" i="5"/>
  <c r="P7727" i="5"/>
  <c r="P7726" i="5"/>
  <c r="P7725" i="5"/>
  <c r="P7724" i="5"/>
  <c r="P7723" i="5"/>
  <c r="P7722" i="5"/>
  <c r="P7721" i="5"/>
  <c r="P7720" i="5"/>
  <c r="P7719" i="5"/>
  <c r="P7718" i="5"/>
  <c r="P7717" i="5"/>
  <c r="P7701" i="5"/>
  <c r="P7700" i="5"/>
  <c r="P7699" i="5"/>
  <c r="P7698" i="5"/>
  <c r="P7697" i="5"/>
  <c r="P7696" i="5"/>
  <c r="P7695" i="5"/>
  <c r="P7694" i="5"/>
  <c r="P7693" i="5"/>
  <c r="P7692" i="5"/>
  <c r="P7691" i="5"/>
  <c r="P7690" i="5"/>
  <c r="P7689" i="5"/>
  <c r="P7688" i="5"/>
  <c r="P7687" i="5"/>
  <c r="P7686" i="5"/>
  <c r="P7685" i="5"/>
  <c r="P7684" i="5"/>
  <c r="P7683" i="5"/>
  <c r="P7682" i="5"/>
  <c r="P7681" i="5"/>
  <c r="P7680" i="5"/>
  <c r="P7679" i="5"/>
  <c r="P7678" i="5"/>
  <c r="P7677" i="5"/>
  <c r="P7676" i="5"/>
  <c r="P7675" i="5"/>
  <c r="P7674" i="5"/>
  <c r="P7673" i="5"/>
  <c r="P7672" i="5"/>
  <c r="P7671" i="5"/>
  <c r="P7670" i="5"/>
  <c r="P7669" i="5"/>
  <c r="P7668" i="5"/>
  <c r="P7667" i="5"/>
  <c r="P7666" i="5"/>
  <c r="P7665" i="5"/>
  <c r="P7664" i="5"/>
  <c r="P7663" i="5"/>
  <c r="P7662" i="5"/>
  <c r="P7661" i="5"/>
  <c r="P7660" i="5"/>
  <c r="P7659" i="5"/>
  <c r="P7658" i="5"/>
  <c r="P7657" i="5"/>
  <c r="P7656" i="5"/>
  <c r="P7655" i="5"/>
  <c r="P7654" i="5"/>
  <c r="P7653" i="5"/>
  <c r="P7652" i="5"/>
  <c r="P7651" i="5"/>
  <c r="P7650" i="5"/>
  <c r="P7649" i="5"/>
  <c r="P7648" i="5"/>
  <c r="P7647" i="5"/>
  <c r="P7646" i="5"/>
  <c r="P7645" i="5"/>
  <c r="P7644" i="5"/>
  <c r="P7643" i="5"/>
  <c r="P7642" i="5"/>
  <c r="P7641" i="5"/>
  <c r="P7640" i="5"/>
  <c r="P7639" i="5"/>
  <c r="P7638" i="5"/>
  <c r="P7637" i="5"/>
  <c r="P7636" i="5"/>
  <c r="P7635" i="5"/>
  <c r="P7634" i="5"/>
  <c r="P7633" i="5"/>
  <c r="P7632" i="5"/>
  <c r="P7631" i="5"/>
  <c r="P7630" i="5"/>
  <c r="P7629" i="5"/>
  <c r="P7628" i="5"/>
  <c r="P7627" i="5"/>
  <c r="P7626" i="5"/>
  <c r="P7625" i="5"/>
  <c r="P7624" i="5"/>
  <c r="P7623" i="5"/>
  <c r="P7622" i="5"/>
  <c r="P7621" i="5"/>
  <c r="P7620" i="5"/>
  <c r="P7619" i="5"/>
  <c r="P7618" i="5"/>
  <c r="P7617" i="5"/>
  <c r="P7616" i="5"/>
  <c r="P7615" i="5"/>
  <c r="P7614" i="5"/>
  <c r="P7613" i="5"/>
  <c r="P7612" i="5"/>
  <c r="P7611" i="5"/>
  <c r="P7610" i="5"/>
  <c r="P7609" i="5"/>
  <c r="P7608" i="5"/>
  <c r="P7607" i="5"/>
  <c r="P7606" i="5"/>
  <c r="P7605" i="5"/>
  <c r="P7604" i="5"/>
  <c r="P7603" i="5"/>
  <c r="P7602" i="5"/>
  <c r="P7601" i="5"/>
  <c r="P7600" i="5"/>
  <c r="P7599" i="5"/>
  <c r="P7598" i="5"/>
  <c r="P7597" i="5"/>
  <c r="P7596" i="5"/>
  <c r="P7595" i="5"/>
  <c r="P7594" i="5"/>
  <c r="P7593" i="5"/>
  <c r="P7592" i="5"/>
  <c r="P7591" i="5"/>
  <c r="P7590" i="5"/>
  <c r="P7589" i="5"/>
  <c r="P7588" i="5"/>
  <c r="P7587" i="5"/>
  <c r="P7586" i="5"/>
  <c r="P7585" i="5"/>
  <c r="P7584" i="5"/>
  <c r="P7583" i="5"/>
  <c r="P7582" i="5"/>
  <c r="P7581" i="5"/>
  <c r="P7580" i="5"/>
  <c r="P7579" i="5"/>
  <c r="P7565" i="5"/>
  <c r="P7564" i="5"/>
  <c r="P7563" i="5"/>
  <c r="P7562" i="5"/>
  <c r="P7561" i="5"/>
  <c r="P7560" i="5"/>
  <c r="P7559" i="5"/>
  <c r="P7558" i="5"/>
  <c r="P7557" i="5"/>
  <c r="P7556" i="5"/>
  <c r="P7555" i="5"/>
  <c r="P7554" i="5"/>
  <c r="P7553" i="5"/>
  <c r="P7552" i="5"/>
  <c r="P7551" i="5"/>
  <c r="P7550" i="5"/>
  <c r="P7549" i="5"/>
  <c r="P7548" i="5"/>
  <c r="P7547" i="5"/>
  <c r="P7546" i="5"/>
  <c r="P7545" i="5"/>
  <c r="P7544" i="5"/>
  <c r="P7543" i="5"/>
  <c r="P7542" i="5"/>
  <c r="P7541" i="5"/>
  <c r="P7540" i="5"/>
  <c r="P7539" i="5"/>
  <c r="P7523" i="5"/>
  <c r="P7522" i="5"/>
  <c r="P7521" i="5"/>
  <c r="P7520" i="5"/>
  <c r="P7519" i="5"/>
  <c r="P7518" i="5"/>
  <c r="P7505" i="5"/>
  <c r="P7504" i="5"/>
  <c r="P7503" i="5"/>
  <c r="P7502" i="5"/>
  <c r="P7501" i="5"/>
  <c r="P7500" i="5"/>
  <c r="P7499" i="5"/>
  <c r="P7498" i="5"/>
  <c r="P7497" i="5"/>
  <c r="P7496" i="5"/>
  <c r="P7495" i="5"/>
  <c r="P7494" i="5"/>
  <c r="P7493" i="5"/>
  <c r="P7492" i="5"/>
  <c r="P7491" i="5"/>
  <c r="P7490" i="5"/>
  <c r="P7489" i="5"/>
  <c r="P7488" i="5"/>
  <c r="P7487" i="5"/>
  <c r="P7486" i="5"/>
  <c r="P7485" i="5"/>
  <c r="P7484" i="5"/>
  <c r="P7483" i="5"/>
  <c r="P7482" i="5"/>
  <c r="P7481" i="5"/>
  <c r="P7480" i="5"/>
  <c r="P7479" i="5"/>
  <c r="P7478" i="5"/>
  <c r="P7477" i="5"/>
  <c r="P7476" i="5"/>
  <c r="P7475" i="5"/>
  <c r="P7474" i="5"/>
  <c r="P7473" i="5"/>
  <c r="P7472" i="5"/>
  <c r="P7471" i="5"/>
  <c r="P7470" i="5"/>
  <c r="P7469" i="5"/>
  <c r="P7468" i="5"/>
  <c r="P7467" i="5"/>
  <c r="P7466" i="5"/>
  <c r="P7465" i="5"/>
  <c r="P7464" i="5"/>
  <c r="P7463" i="5"/>
  <c r="P7462" i="5"/>
  <c r="P7461" i="5"/>
  <c r="P7460" i="5"/>
  <c r="P7459" i="5"/>
  <c r="P7458" i="5"/>
  <c r="P7457" i="5"/>
  <c r="P7456" i="5"/>
  <c r="P7455" i="5"/>
  <c r="P7454" i="5"/>
  <c r="P7453" i="5"/>
  <c r="P7452" i="5"/>
  <c r="P7435" i="5"/>
  <c r="P7434" i="5"/>
  <c r="P7433" i="5"/>
  <c r="P7432" i="5"/>
  <c r="P7431" i="5"/>
  <c r="P7430" i="5"/>
  <c r="P7429" i="5"/>
  <c r="P7428" i="5"/>
  <c r="P7427" i="5"/>
  <c r="P7426" i="5"/>
  <c r="P7425" i="5"/>
  <c r="P7424" i="5"/>
  <c r="P7423" i="5"/>
  <c r="P7422" i="5"/>
  <c r="P7421" i="5"/>
  <c r="P7420" i="5"/>
  <c r="P7419" i="5"/>
  <c r="P7418" i="5"/>
  <c r="P7417" i="5"/>
  <c r="P7416" i="5"/>
  <c r="P7415" i="5"/>
  <c r="P7414" i="5"/>
  <c r="P7413" i="5"/>
  <c r="P7412" i="5"/>
  <c r="P7411" i="5"/>
  <c r="P7410" i="5"/>
  <c r="P7409" i="5"/>
  <c r="P7408" i="5"/>
  <c r="P7407" i="5"/>
  <c r="P7406" i="5"/>
  <c r="P7405" i="5"/>
  <c r="P7404" i="5"/>
  <c r="P7403" i="5"/>
  <c r="P7402" i="5"/>
  <c r="P7401" i="5"/>
  <c r="P7400" i="5"/>
  <c r="P7399" i="5"/>
  <c r="P7398" i="5"/>
  <c r="P7397" i="5"/>
  <c r="P7396" i="5"/>
  <c r="P7395" i="5"/>
  <c r="P7394" i="5"/>
  <c r="P7393" i="5"/>
  <c r="P7392" i="5"/>
  <c r="P7391" i="5"/>
  <c r="P7390" i="5"/>
  <c r="P7389" i="5"/>
  <c r="P7388" i="5"/>
  <c r="P7387" i="5"/>
  <c r="P7386" i="5"/>
  <c r="P7385" i="5"/>
  <c r="P7384" i="5"/>
  <c r="P7383" i="5"/>
  <c r="P7382" i="5"/>
  <c r="P7381" i="5"/>
  <c r="P7380" i="5"/>
  <c r="P18099" i="5"/>
  <c r="P18098" i="5"/>
  <c r="P18097" i="5"/>
  <c r="P18096" i="5"/>
  <c r="P18095" i="5"/>
  <c r="P18094" i="5"/>
  <c r="P18093" i="5"/>
  <c r="P18092" i="5"/>
  <c r="P18091" i="5"/>
  <c r="P18090" i="5"/>
  <c r="P18089" i="5"/>
  <c r="P18088" i="5"/>
  <c r="P18087" i="5"/>
  <c r="P18086" i="5"/>
  <c r="P18085" i="5"/>
  <c r="P18084" i="5"/>
  <c r="P18083" i="5"/>
  <c r="P18082" i="5"/>
  <c r="P18081" i="5"/>
  <c r="P18080" i="5"/>
  <c r="P18079" i="5"/>
  <c r="P18078" i="5"/>
  <c r="P18077" i="5"/>
  <c r="P18076" i="5"/>
  <c r="P18075" i="5"/>
  <c r="P18074" i="5"/>
  <c r="P18073" i="5"/>
  <c r="P18072" i="5"/>
  <c r="P18071" i="5"/>
  <c r="P18070" i="5"/>
  <c r="P18069" i="5"/>
  <c r="P18068" i="5"/>
  <c r="P18067" i="5"/>
  <c r="P18066" i="5"/>
  <c r="P18065" i="5"/>
  <c r="P18064" i="5"/>
  <c r="P18063" i="5"/>
  <c r="P18062" i="5"/>
  <c r="P18061" i="5"/>
  <c r="P18060" i="5"/>
  <c r="P18059" i="5"/>
  <c r="P18058" i="5"/>
  <c r="P18057" i="5"/>
  <c r="P18056" i="5"/>
  <c r="P18055" i="5"/>
  <c r="P18054" i="5"/>
  <c r="P18053" i="5"/>
  <c r="P18052" i="5"/>
  <c r="P18051" i="5"/>
  <c r="P18050" i="5"/>
  <c r="P18049" i="5"/>
  <c r="P18048" i="5"/>
  <c r="P18047" i="5"/>
  <c r="P18046" i="5"/>
  <c r="P18033" i="5"/>
  <c r="P18032" i="5"/>
  <c r="P18031" i="5"/>
  <c r="P18030" i="5"/>
  <c r="P18029" i="5"/>
  <c r="P18028" i="5"/>
  <c r="P18027" i="5"/>
  <c r="P18026" i="5"/>
  <c r="P18025" i="5"/>
  <c r="P18024" i="5"/>
  <c r="P18023" i="5"/>
  <c r="P18022" i="5"/>
  <c r="P18021" i="5"/>
  <c r="P7355" i="5"/>
  <c r="P7354" i="5"/>
  <c r="P7353" i="5"/>
  <c r="P7352" i="5"/>
  <c r="P7351" i="5"/>
  <c r="P7350" i="5"/>
  <c r="P7349" i="5"/>
  <c r="P7348" i="5"/>
  <c r="P7347" i="5"/>
  <c r="P7346" i="5"/>
  <c r="P7345" i="5"/>
  <c r="P7344" i="5"/>
  <c r="P7343" i="5"/>
  <c r="P7330" i="5"/>
  <c r="P7329" i="5"/>
  <c r="P7328" i="5"/>
  <c r="P7327" i="5"/>
  <c r="P7326" i="5"/>
  <c r="P7325" i="5"/>
  <c r="P7324" i="5"/>
  <c r="P7323" i="5"/>
  <c r="P7322" i="5"/>
  <c r="P7321" i="5"/>
  <c r="P7320" i="5"/>
  <c r="P7319" i="5"/>
  <c r="P7318" i="5"/>
  <c r="P7317" i="5"/>
  <c r="P7316" i="5"/>
  <c r="P7315" i="5"/>
  <c r="P7314" i="5"/>
  <c r="P7313" i="5"/>
  <c r="P7312" i="5"/>
  <c r="P7311" i="5"/>
  <c r="P7310" i="5"/>
  <c r="P7309" i="5"/>
  <c r="P7308" i="5"/>
  <c r="P7307" i="5"/>
  <c r="P7306" i="5"/>
  <c r="P7305" i="5"/>
  <c r="P7304" i="5"/>
  <c r="P7303" i="5"/>
  <c r="P7302" i="5"/>
  <c r="P7301" i="5"/>
  <c r="P7300" i="5"/>
  <c r="P7299" i="5"/>
  <c r="P7298" i="5"/>
  <c r="P7297" i="5"/>
  <c r="P7296" i="5"/>
  <c r="P7295" i="5"/>
  <c r="P7294" i="5"/>
  <c r="P7293" i="5"/>
  <c r="P7292" i="5"/>
  <c r="P7291" i="5"/>
  <c r="P7290" i="5"/>
  <c r="P7289" i="5"/>
  <c r="P7288" i="5"/>
  <c r="P7287" i="5"/>
  <c r="P7286" i="5"/>
  <c r="P7285" i="5"/>
  <c r="P7284" i="5"/>
  <c r="P7283" i="5"/>
  <c r="P7282" i="5"/>
  <c r="P7281" i="5"/>
  <c r="P7280" i="5"/>
  <c r="P7279" i="5"/>
  <c r="P7278" i="5"/>
  <c r="P7277" i="5"/>
  <c r="P7276" i="5"/>
  <c r="P7275" i="5"/>
  <c r="P7274" i="5"/>
  <c r="P7273" i="5"/>
  <c r="P7272" i="5"/>
  <c r="P7271" i="5"/>
  <c r="P7270" i="5"/>
  <c r="P7269" i="5"/>
  <c r="P7268" i="5"/>
  <c r="P7267" i="5"/>
  <c r="P7266" i="5"/>
  <c r="P7265" i="5"/>
  <c r="P7264" i="5"/>
  <c r="P7263" i="5"/>
  <c r="P7262" i="5"/>
  <c r="P7248" i="5"/>
  <c r="P7247" i="5"/>
  <c r="P7246" i="5"/>
  <c r="P7245" i="5"/>
  <c r="P7244" i="5"/>
  <c r="P7243" i="5"/>
  <c r="P7242" i="5"/>
  <c r="P7241" i="5"/>
  <c r="P7240" i="5"/>
  <c r="P7239" i="5"/>
  <c r="P7238" i="5"/>
  <c r="P7237" i="5"/>
  <c r="P7236" i="5"/>
  <c r="P7235" i="5"/>
  <c r="P7234" i="5"/>
  <c r="P7233" i="5"/>
  <c r="P7232" i="5"/>
  <c r="P7231" i="5"/>
  <c r="P7230" i="5"/>
  <c r="P7229" i="5"/>
  <c r="P7228" i="5"/>
  <c r="P7227" i="5"/>
  <c r="P7226" i="5"/>
  <c r="P7225" i="5"/>
  <c r="P7224" i="5"/>
  <c r="P7223" i="5"/>
  <c r="P7222" i="5"/>
  <c r="P7221" i="5"/>
  <c r="P7220" i="5"/>
  <c r="P7219" i="5"/>
  <c r="P7218" i="5"/>
  <c r="P7217" i="5"/>
  <c r="P7216" i="5"/>
  <c r="P7215" i="5"/>
  <c r="P7214" i="5"/>
  <c r="P7213" i="5"/>
  <c r="P7212" i="5"/>
  <c r="P7211" i="5"/>
  <c r="P7210" i="5"/>
  <c r="P7209" i="5"/>
  <c r="P7208" i="5"/>
  <c r="P7207" i="5"/>
  <c r="P7206" i="5"/>
  <c r="P7205" i="5"/>
  <c r="P7204" i="5"/>
  <c r="P7191" i="5"/>
  <c r="P7190" i="5"/>
  <c r="P7189" i="5"/>
  <c r="P7188" i="5"/>
  <c r="P7187" i="5"/>
  <c r="P7186" i="5"/>
  <c r="P7185" i="5"/>
  <c r="P7184" i="5"/>
  <c r="P7183" i="5"/>
  <c r="P7182" i="5"/>
  <c r="P7181" i="5"/>
  <c r="P7180" i="5"/>
  <c r="P7179" i="5"/>
  <c r="P7164" i="5"/>
  <c r="P7163" i="5"/>
  <c r="P7162" i="5"/>
  <c r="P7161" i="5"/>
  <c r="P7160" i="5"/>
  <c r="P7159" i="5"/>
  <c r="P7158" i="5"/>
  <c r="P7157" i="5"/>
  <c r="P7156" i="5"/>
  <c r="P7155" i="5"/>
  <c r="P7154" i="5"/>
  <c r="P7153" i="5"/>
  <c r="P7152" i="5"/>
  <c r="P7151" i="5"/>
  <c r="P7150" i="5"/>
  <c r="P7149" i="5"/>
  <c r="P7148" i="5"/>
  <c r="P7147" i="5"/>
  <c r="P7146" i="5"/>
  <c r="P7145" i="5"/>
  <c r="P7144" i="5"/>
  <c r="P7143" i="5"/>
  <c r="P7142" i="5"/>
  <c r="P7141" i="5"/>
  <c r="P7140" i="5"/>
  <c r="P7139" i="5"/>
  <c r="P7138" i="5"/>
  <c r="P7137" i="5"/>
  <c r="P7136" i="5"/>
  <c r="P7135" i="5"/>
  <c r="P7134" i="5"/>
  <c r="P7133" i="5"/>
  <c r="P7132" i="5"/>
  <c r="P7131" i="5"/>
  <c r="P7130" i="5"/>
  <c r="P7129" i="5"/>
  <c r="P7128" i="5"/>
  <c r="P7127" i="5"/>
  <c r="P7126" i="5"/>
  <c r="P7125" i="5"/>
  <c r="P7124" i="5"/>
  <c r="P7123" i="5"/>
  <c r="P7122" i="5"/>
  <c r="P7121" i="5"/>
  <c r="P7120" i="5"/>
  <c r="P7119" i="5"/>
  <c r="P7118" i="5"/>
  <c r="P7117" i="5"/>
  <c r="P7116" i="5"/>
  <c r="P7115" i="5"/>
  <c r="P7114" i="5"/>
  <c r="P7113" i="5"/>
  <c r="P7112" i="5"/>
  <c r="P7111" i="5"/>
  <c r="P7110" i="5"/>
  <c r="P7109" i="5"/>
  <c r="P7108" i="5"/>
  <c r="P7088" i="5"/>
  <c r="P7087" i="5"/>
  <c r="P7086" i="5"/>
  <c r="P7085" i="5"/>
  <c r="P7084" i="5"/>
  <c r="P7083" i="5"/>
  <c r="P7082" i="5"/>
  <c r="P7081" i="5"/>
  <c r="P7080" i="5"/>
  <c r="P7079" i="5"/>
  <c r="P7078" i="5"/>
  <c r="P7077" i="5"/>
  <c r="P7076" i="5"/>
  <c r="P7075" i="5"/>
  <c r="P7074" i="5"/>
  <c r="P7073" i="5"/>
  <c r="P7072" i="5"/>
  <c r="P7071" i="5"/>
  <c r="P7070" i="5"/>
  <c r="P7069" i="5"/>
  <c r="P7068" i="5"/>
  <c r="P7067" i="5"/>
  <c r="P7066" i="5"/>
  <c r="P7065" i="5"/>
  <c r="P7016" i="5"/>
  <c r="P7015" i="5"/>
  <c r="P7014" i="5"/>
  <c r="P7013" i="5"/>
  <c r="P7012" i="5"/>
  <c r="P7011" i="5"/>
  <c r="P7010" i="5"/>
  <c r="P7009" i="5"/>
  <c r="P7008" i="5"/>
  <c r="P7007" i="5"/>
  <c r="P7006" i="5"/>
  <c r="P7005" i="5"/>
  <c r="P7004" i="5"/>
  <c r="P7003" i="5"/>
  <c r="P7002" i="5"/>
  <c r="P7001" i="5"/>
  <c r="P7000" i="5"/>
  <c r="P6999" i="5"/>
  <c r="P6998" i="5"/>
  <c r="P6997" i="5"/>
  <c r="P6996" i="5"/>
  <c r="P6995" i="5"/>
  <c r="P6994" i="5"/>
  <c r="P6993" i="5"/>
  <c r="P6992" i="5"/>
  <c r="P6991" i="5"/>
  <c r="P6990" i="5"/>
  <c r="P6989" i="5"/>
  <c r="P6988" i="5"/>
  <c r="P6986" i="5"/>
  <c r="P6985" i="5"/>
  <c r="P6984" i="5"/>
  <c r="P6983" i="5"/>
  <c r="P6982" i="5"/>
  <c r="P7064" i="5"/>
  <c r="P7063" i="5"/>
  <c r="P7062" i="5"/>
  <c r="P7061" i="5"/>
  <c r="P7060" i="5"/>
  <c r="P7059" i="5"/>
  <c r="P7058" i="5"/>
  <c r="P7057" i="5"/>
  <c r="P7056" i="5"/>
  <c r="P7055" i="5"/>
  <c r="P7054" i="5"/>
  <c r="P7053" i="5"/>
  <c r="P7052" i="5"/>
  <c r="P7051" i="5"/>
  <c r="P7050" i="5"/>
  <c r="P7049" i="5"/>
  <c r="P7048" i="5"/>
  <c r="P7047" i="5"/>
  <c r="P7046" i="5"/>
  <c r="P7045" i="5"/>
  <c r="P7044" i="5"/>
  <c r="P7043" i="5"/>
  <c r="P7042" i="5"/>
  <c r="P7041" i="5"/>
  <c r="P7040" i="5"/>
  <c r="P7039" i="5"/>
  <c r="P7038" i="5"/>
  <c r="P7037" i="5"/>
  <c r="P7036" i="5"/>
  <c r="P7035" i="5"/>
  <c r="P7034" i="5"/>
  <c r="P7033" i="5"/>
  <c r="P7032" i="5"/>
  <c r="P7031" i="5"/>
  <c r="P7030" i="5"/>
  <c r="P7029" i="5"/>
  <c r="P7028" i="5"/>
  <c r="P7027" i="5"/>
  <c r="P7026" i="5"/>
  <c r="P7025" i="5"/>
  <c r="P7024" i="5"/>
  <c r="P7023" i="5"/>
  <c r="P7022" i="5"/>
  <c r="P7021" i="5"/>
  <c r="P7020" i="5"/>
  <c r="P7019" i="5"/>
  <c r="P7018" i="5"/>
  <c r="P7017" i="5"/>
  <c r="P6987" i="5"/>
  <c r="P6981" i="5"/>
  <c r="P6980" i="5"/>
  <c r="P6957" i="5"/>
  <c r="P6956" i="5"/>
  <c r="P6955" i="5"/>
  <c r="P6954" i="5"/>
  <c r="P6953" i="5"/>
  <c r="P6952" i="5"/>
  <c r="P6951" i="5"/>
  <c r="P6950" i="5"/>
  <c r="P6949" i="5"/>
  <c r="P6948" i="5"/>
  <c r="P6934" i="5"/>
  <c r="P6933" i="5"/>
  <c r="P6932" i="5"/>
  <c r="P6931" i="5"/>
  <c r="P6930" i="5"/>
  <c r="P6929" i="5"/>
  <c r="P6928" i="5"/>
  <c r="P6927" i="5"/>
  <c r="P6926" i="5"/>
  <c r="P6925" i="5"/>
  <c r="P6924" i="5"/>
  <c r="P6923" i="5"/>
  <c r="P6922" i="5"/>
  <c r="P6921" i="5"/>
  <c r="P6920" i="5"/>
  <c r="P6919" i="5"/>
  <c r="P6918" i="5"/>
  <c r="P6917" i="5"/>
  <c r="P6916" i="5"/>
  <c r="P6915" i="5"/>
  <c r="P6914" i="5"/>
  <c r="P6913" i="5"/>
  <c r="P6912" i="5"/>
  <c r="P6911" i="5"/>
  <c r="P6910" i="5"/>
  <c r="P6909" i="5"/>
  <c r="P6908" i="5"/>
  <c r="P6907" i="5"/>
  <c r="P6906" i="5"/>
  <c r="P6905" i="5"/>
  <c r="P6904" i="5"/>
  <c r="P6903" i="5"/>
  <c r="P6902" i="5"/>
  <c r="P6901" i="5"/>
  <c r="P6900" i="5"/>
  <c r="P6899" i="5"/>
  <c r="P6898" i="5"/>
  <c r="P6897" i="5"/>
  <c r="P6896" i="5"/>
  <c r="P6895" i="5"/>
  <c r="P6894" i="5"/>
  <c r="P6893" i="5"/>
  <c r="P6892" i="5"/>
  <c r="P6891" i="5"/>
  <c r="P6890" i="5"/>
  <c r="P6889" i="5"/>
  <c r="P6874" i="5"/>
  <c r="P6873" i="5"/>
  <c r="P6872" i="5"/>
  <c r="P6871" i="5"/>
  <c r="P6870" i="5"/>
  <c r="P6869" i="5"/>
  <c r="P6868" i="5"/>
  <c r="P6867" i="5"/>
  <c r="P6866" i="5"/>
  <c r="P6865" i="5"/>
  <c r="P6864" i="5"/>
  <c r="P6863" i="5"/>
  <c r="P6862" i="5"/>
  <c r="P6861" i="5"/>
  <c r="P6860" i="5"/>
  <c r="P6859" i="5"/>
  <c r="P6858" i="5"/>
  <c r="P6857" i="5"/>
  <c r="P6856" i="5"/>
  <c r="P6855" i="5"/>
  <c r="P6854" i="5"/>
  <c r="P6853" i="5"/>
  <c r="P6852" i="5"/>
  <c r="P6851" i="5"/>
  <c r="P6850" i="5"/>
  <c r="P6849" i="5"/>
  <c r="P6848" i="5"/>
  <c r="P6847" i="5"/>
  <c r="P6846" i="5"/>
  <c r="P6845" i="5"/>
  <c r="P6844" i="5"/>
  <c r="P6843" i="5"/>
  <c r="P6842" i="5"/>
  <c r="P6841" i="5"/>
  <c r="P6840" i="5"/>
  <c r="P6839" i="5"/>
  <c r="P6838" i="5"/>
  <c r="P6837" i="5"/>
  <c r="P6836" i="5"/>
  <c r="P6835" i="5"/>
  <c r="P6834" i="5"/>
  <c r="P6833" i="5"/>
  <c r="P6832" i="5"/>
  <c r="P6831" i="5"/>
  <c r="P6830" i="5"/>
  <c r="P6829" i="5"/>
  <c r="P6817" i="5"/>
  <c r="P6816" i="5"/>
  <c r="P6815" i="5"/>
  <c r="P6814" i="5"/>
  <c r="P6813" i="5"/>
  <c r="P6812" i="5"/>
  <c r="P6811" i="5"/>
  <c r="P6810" i="5"/>
  <c r="P6809" i="5"/>
  <c r="P6808" i="5"/>
  <c r="P6807" i="5"/>
  <c r="P6806" i="5"/>
  <c r="P6791" i="5"/>
  <c r="P6790" i="5"/>
  <c r="P6789" i="5"/>
  <c r="P6788" i="5"/>
  <c r="P6787" i="5"/>
  <c r="P6786" i="5"/>
  <c r="P6785" i="5"/>
  <c r="P6784" i="5"/>
  <c r="P6783" i="5"/>
  <c r="P6782" i="5"/>
  <c r="P6781" i="5"/>
  <c r="P6780" i="5"/>
  <c r="P6779" i="5"/>
  <c r="P6778" i="5"/>
  <c r="P6777" i="5"/>
  <c r="P6776" i="5"/>
  <c r="P6775" i="5"/>
  <c r="P6774" i="5"/>
  <c r="P6773" i="5"/>
  <c r="P6772" i="5"/>
  <c r="P6771" i="5"/>
  <c r="P6770" i="5"/>
  <c r="P6769" i="5"/>
  <c r="P6768" i="5"/>
  <c r="P6767" i="5"/>
  <c r="P6766" i="5"/>
  <c r="P6765" i="5"/>
  <c r="P6764" i="5"/>
  <c r="P6763" i="5"/>
  <c r="P6762" i="5"/>
  <c r="P6761" i="5"/>
  <c r="P6760" i="5"/>
  <c r="P6759" i="5"/>
  <c r="P6758" i="5"/>
  <c r="P6757" i="5"/>
  <c r="P6756" i="5"/>
  <c r="P6755" i="5"/>
  <c r="P6754" i="5"/>
  <c r="P6753" i="5"/>
  <c r="P6752" i="5"/>
  <c r="P6751" i="5"/>
  <c r="P6750" i="5"/>
  <c r="P6749" i="5"/>
  <c r="P6748" i="5"/>
  <c r="P6747" i="5"/>
  <c r="P6746" i="5"/>
  <c r="P6745" i="5"/>
  <c r="P6744" i="5"/>
  <c r="P6743" i="5"/>
  <c r="P6742" i="5"/>
  <c r="P6741" i="5"/>
  <c r="P6740" i="5"/>
  <c r="P6739" i="5"/>
  <c r="P6738" i="5"/>
  <c r="P6737" i="5"/>
  <c r="P6736" i="5"/>
  <c r="P6722" i="5"/>
  <c r="P6721" i="5"/>
  <c r="P6720" i="5"/>
  <c r="P6719" i="5"/>
  <c r="P6718" i="5"/>
  <c r="P6717" i="5"/>
  <c r="P6716" i="5"/>
  <c r="P6715" i="5"/>
  <c r="P6714" i="5"/>
  <c r="P6713" i="5"/>
  <c r="P6712" i="5"/>
  <c r="P6711" i="5"/>
  <c r="P6710" i="5"/>
  <c r="P6709" i="5"/>
  <c r="P6708" i="5"/>
  <c r="P6707" i="5"/>
  <c r="P6706" i="5"/>
  <c r="P6705" i="5"/>
  <c r="P6704" i="5"/>
  <c r="P6703" i="5"/>
  <c r="P6702" i="5"/>
  <c r="P6701" i="5"/>
  <c r="P6700" i="5"/>
  <c r="P6699" i="5"/>
  <c r="P6698" i="5"/>
  <c r="P6697" i="5"/>
  <c r="P6696" i="5"/>
  <c r="P6695" i="5"/>
  <c r="P6694" i="5"/>
  <c r="P6693" i="5"/>
  <c r="P6692" i="5"/>
  <c r="P6691" i="5"/>
  <c r="P6690" i="5"/>
  <c r="P6689" i="5"/>
  <c r="P6688" i="5"/>
  <c r="P6687" i="5"/>
  <c r="P6686" i="5"/>
  <c r="P6685" i="5"/>
  <c r="P6684" i="5"/>
  <c r="P6683" i="5"/>
  <c r="P6682" i="5"/>
  <c r="P6681" i="5"/>
  <c r="P6680" i="5"/>
  <c r="P6679" i="5"/>
  <c r="P6678" i="5"/>
  <c r="P6677" i="5"/>
  <c r="P6676" i="5"/>
  <c r="P6675" i="5"/>
  <c r="P6674" i="5"/>
  <c r="P6673" i="5"/>
  <c r="P6672" i="5"/>
  <c r="P6671" i="5"/>
  <c r="P6670" i="5"/>
  <c r="P6669" i="5"/>
  <c r="P6668" i="5"/>
  <c r="P6667" i="5"/>
  <c r="P6666" i="5"/>
  <c r="P6665" i="5"/>
  <c r="P6664" i="5"/>
  <c r="P6663" i="5"/>
  <c r="P6662" i="5"/>
  <c r="P6661" i="5"/>
  <c r="P6660" i="5"/>
  <c r="P6659" i="5"/>
  <c r="P6658" i="5"/>
  <c r="P6646" i="5"/>
  <c r="P6645" i="5"/>
  <c r="P6644" i="5"/>
  <c r="P6643" i="5"/>
  <c r="P6642" i="5"/>
  <c r="P6641" i="5"/>
  <c r="P6640" i="5"/>
  <c r="P6639" i="5"/>
  <c r="P6638" i="5"/>
  <c r="P6637" i="5"/>
  <c r="P6636" i="5"/>
  <c r="P6635" i="5"/>
  <c r="P6634" i="5"/>
  <c r="P6633" i="5"/>
  <c r="P6632" i="5"/>
  <c r="P6631" i="5"/>
  <c r="P6630" i="5"/>
  <c r="P6629" i="5"/>
  <c r="P6628" i="5"/>
  <c r="P6627" i="5"/>
  <c r="P6626" i="5"/>
  <c r="P6625" i="5"/>
  <c r="P6624" i="5"/>
  <c r="P6623" i="5"/>
  <c r="P6622" i="5"/>
  <c r="P6621" i="5"/>
  <c r="P6620" i="5"/>
  <c r="P6619" i="5"/>
  <c r="P6618" i="5"/>
  <c r="P6617" i="5"/>
  <c r="P6616" i="5"/>
  <c r="P6615" i="5"/>
  <c r="P6614" i="5"/>
  <c r="P6613" i="5"/>
  <c r="P6612" i="5"/>
  <c r="P6611" i="5"/>
  <c r="P6610" i="5"/>
  <c r="P6609" i="5"/>
  <c r="P6608" i="5"/>
  <c r="P6607" i="5"/>
  <c r="P6606" i="5"/>
  <c r="P6605" i="5"/>
  <c r="P6604" i="5"/>
  <c r="P6603" i="5"/>
  <c r="P6602" i="5"/>
  <c r="P6601" i="5"/>
  <c r="P6600" i="5"/>
  <c r="P6599" i="5"/>
  <c r="P6598" i="5"/>
  <c r="P6597" i="5"/>
  <c r="P6596" i="5"/>
  <c r="P6595" i="5"/>
  <c r="P6581" i="5"/>
  <c r="P6580" i="5"/>
  <c r="P6579" i="5"/>
  <c r="P6578" i="5"/>
  <c r="P6577" i="5"/>
  <c r="P6576" i="5"/>
  <c r="P6575" i="5"/>
  <c r="P6574" i="5"/>
  <c r="P6573" i="5"/>
  <c r="P6572" i="5"/>
  <c r="P6571" i="5"/>
  <c r="P6570" i="5"/>
  <c r="P6569" i="5"/>
  <c r="P6568" i="5"/>
  <c r="P6567" i="5"/>
  <c r="P6566" i="5"/>
  <c r="P6565" i="5"/>
  <c r="P6564" i="5"/>
  <c r="P6563" i="5"/>
  <c r="P6562" i="5"/>
  <c r="P6561" i="5"/>
  <c r="P6560" i="5"/>
  <c r="P6559" i="5"/>
  <c r="P6558" i="5"/>
  <c r="P6557" i="5"/>
  <c r="P6556" i="5"/>
  <c r="P6555" i="5"/>
  <c r="P6554" i="5"/>
  <c r="P6553" i="5"/>
  <c r="P6552" i="5"/>
  <c r="P6551" i="5"/>
  <c r="P6550" i="5"/>
  <c r="P6549" i="5"/>
  <c r="P6548" i="5"/>
  <c r="P6547" i="5"/>
  <c r="P6546" i="5"/>
  <c r="P6545" i="5"/>
  <c r="P6544" i="5"/>
  <c r="P6543" i="5"/>
  <c r="P6542" i="5"/>
  <c r="P6541" i="5"/>
  <c r="P6540" i="5"/>
  <c r="P6539" i="5"/>
  <c r="P6538" i="5"/>
  <c r="P6537" i="5"/>
  <c r="P6536" i="5"/>
  <c r="P6535" i="5"/>
  <c r="P6534" i="5"/>
  <c r="P6533" i="5"/>
  <c r="P6532" i="5"/>
  <c r="P6519" i="5"/>
  <c r="P6518" i="5"/>
  <c r="P6517" i="5"/>
  <c r="P6516" i="5"/>
  <c r="P6515" i="5"/>
  <c r="P6514" i="5"/>
  <c r="P6513" i="5"/>
  <c r="P6512" i="5"/>
  <c r="P6511" i="5"/>
  <c r="P6510" i="5"/>
  <c r="P6509" i="5"/>
  <c r="P6508" i="5"/>
  <c r="P6507" i="5"/>
  <c r="P6506" i="5"/>
  <c r="P6505" i="5"/>
  <c r="P6504" i="5"/>
  <c r="P6503" i="5"/>
  <c r="P6502" i="5"/>
  <c r="P6501" i="5"/>
  <c r="P6500" i="5"/>
  <c r="P6499" i="5"/>
  <c r="P6498" i="5"/>
  <c r="P6497" i="5"/>
  <c r="P6496" i="5"/>
  <c r="P6495" i="5"/>
  <c r="P6494" i="5"/>
  <c r="P6493" i="5"/>
  <c r="P6492" i="5"/>
  <c r="P6491" i="5"/>
  <c r="P6490" i="5"/>
  <c r="P6489" i="5"/>
  <c r="P6488" i="5"/>
  <c r="P6487" i="5"/>
  <c r="P6486" i="5"/>
  <c r="P6485" i="5"/>
  <c r="P6484" i="5"/>
  <c r="P6483" i="5"/>
  <c r="P6482" i="5"/>
  <c r="P6481" i="5"/>
  <c r="P6480" i="5"/>
  <c r="P6479" i="5"/>
  <c r="P6478" i="5"/>
  <c r="P6477" i="5"/>
  <c r="P6476" i="5"/>
  <c r="P6475" i="5"/>
  <c r="P6474" i="5"/>
  <c r="P6473" i="5"/>
  <c r="P6472" i="5"/>
  <c r="P6471" i="5"/>
  <c r="P6470" i="5"/>
  <c r="P6469" i="5"/>
  <c r="P6468" i="5"/>
  <c r="P6467" i="5"/>
  <c r="P6466" i="5"/>
  <c r="P6465" i="5"/>
  <c r="P6464" i="5"/>
  <c r="P6463" i="5"/>
  <c r="P6462" i="5"/>
  <c r="P6461" i="5"/>
  <c r="P6460" i="5"/>
  <c r="P6459" i="5"/>
  <c r="P6458" i="5"/>
  <c r="P6457" i="5"/>
  <c r="P6456" i="5"/>
  <c r="P6455" i="5"/>
  <c r="P6454" i="5"/>
  <c r="P6453" i="5"/>
  <c r="P6452" i="5"/>
  <c r="P6451" i="5"/>
  <c r="P6450" i="5"/>
  <c r="P6449" i="5"/>
  <c r="P6448" i="5"/>
  <c r="P6447" i="5"/>
  <c r="P6446" i="5"/>
  <c r="P6445" i="5"/>
  <c r="P6444" i="5"/>
  <c r="P6443" i="5"/>
  <c r="P6442" i="5"/>
  <c r="P6441" i="5"/>
  <c r="P6440" i="5"/>
  <c r="P6439" i="5"/>
  <c r="P6438" i="5"/>
  <c r="P6437" i="5"/>
  <c r="P6436" i="5"/>
  <c r="P6435" i="5"/>
  <c r="P6434" i="5"/>
  <c r="P6433" i="5"/>
  <c r="P6432" i="5"/>
  <c r="P6431" i="5"/>
  <c r="P6430" i="5"/>
  <c r="P6429" i="5"/>
  <c r="P6428" i="5"/>
  <c r="P6427" i="5"/>
  <c r="P6426" i="5"/>
  <c r="P6425" i="5"/>
  <c r="P6409" i="5"/>
  <c r="P6408" i="5"/>
  <c r="P6407" i="5"/>
  <c r="P6406" i="5"/>
  <c r="P6405" i="5"/>
  <c r="P6404" i="5"/>
  <c r="P6403" i="5"/>
  <c r="P6402" i="5"/>
  <c r="P6401" i="5"/>
  <c r="P6400" i="5"/>
  <c r="P6399" i="5"/>
  <c r="P6398" i="5"/>
  <c r="P6397" i="5"/>
  <c r="P6396" i="5"/>
  <c r="P6395" i="5"/>
  <c r="P6394" i="5"/>
  <c r="P6393" i="5"/>
  <c r="P6392" i="5"/>
  <c r="P6391" i="5"/>
  <c r="P6390" i="5"/>
  <c r="P6389" i="5"/>
  <c r="P6388" i="5"/>
  <c r="P6387" i="5"/>
  <c r="P6386" i="5"/>
  <c r="P6385" i="5"/>
  <c r="P6384" i="5"/>
  <c r="P6383" i="5"/>
  <c r="P6382" i="5"/>
  <c r="P6381" i="5"/>
  <c r="P6380" i="5"/>
  <c r="P6379" i="5"/>
  <c r="P6378" i="5"/>
  <c r="P6377" i="5"/>
  <c r="P6376" i="5"/>
  <c r="P6375" i="5"/>
  <c r="P6374" i="5"/>
  <c r="P6373" i="5"/>
  <c r="P6372" i="5"/>
  <c r="P6371" i="5"/>
  <c r="P6370" i="5"/>
  <c r="P6369" i="5"/>
  <c r="P6368" i="5"/>
  <c r="P6367" i="5"/>
  <c r="P6366" i="5"/>
  <c r="P6365" i="5"/>
  <c r="P6364" i="5"/>
  <c r="P6363" i="5"/>
  <c r="P6362" i="5"/>
  <c r="P6361" i="5"/>
  <c r="P6360" i="5"/>
  <c r="P6359" i="5"/>
  <c r="P6358" i="5"/>
  <c r="P6357" i="5"/>
  <c r="P6356" i="5"/>
  <c r="P6355" i="5"/>
  <c r="P6354" i="5"/>
  <c r="P6340" i="5"/>
  <c r="P6339" i="5"/>
  <c r="P6338" i="5"/>
  <c r="P6337" i="5"/>
  <c r="P6336" i="5"/>
  <c r="P6335" i="5"/>
  <c r="P6334" i="5"/>
  <c r="P6333" i="5"/>
  <c r="P6332" i="5"/>
  <c r="P6331" i="5"/>
  <c r="P6330" i="5"/>
  <c r="P6329" i="5"/>
  <c r="P6328" i="5"/>
  <c r="P6327" i="5"/>
  <c r="P6326" i="5"/>
  <c r="P6325" i="5"/>
  <c r="P6324" i="5"/>
  <c r="P6323" i="5"/>
  <c r="P6322" i="5"/>
  <c r="P6321" i="5"/>
  <c r="P6320" i="5"/>
  <c r="P6319" i="5"/>
  <c r="P6318" i="5"/>
  <c r="P6317" i="5"/>
  <c r="P6316" i="5"/>
  <c r="P6315" i="5"/>
  <c r="P6314" i="5"/>
  <c r="P6313" i="5"/>
  <c r="P6312" i="5"/>
  <c r="P6311" i="5"/>
  <c r="P6310" i="5"/>
  <c r="P6309" i="5"/>
  <c r="P6308" i="5"/>
  <c r="P6307" i="5"/>
  <c r="P6306" i="5"/>
  <c r="P6305" i="5"/>
  <c r="P6304" i="5"/>
  <c r="P6303" i="5"/>
  <c r="P6302" i="5"/>
  <c r="P6301" i="5"/>
  <c r="P6300" i="5"/>
  <c r="P6299" i="5"/>
  <c r="P6298" i="5"/>
  <c r="P6297" i="5"/>
  <c r="P6296" i="5"/>
  <c r="P6295" i="5"/>
  <c r="P6294" i="5"/>
  <c r="P6293" i="5"/>
  <c r="P6292" i="5"/>
  <c r="F197" i="6"/>
  <c r="D197" i="9" s="1"/>
  <c r="P6264" i="5"/>
  <c r="P6263" i="5"/>
  <c r="P6262" i="5"/>
  <c r="P6261" i="5"/>
  <c r="P6260" i="5"/>
  <c r="P6259" i="5"/>
  <c r="P6258" i="5"/>
  <c r="P6257" i="5"/>
  <c r="P6256" i="5"/>
  <c r="P6255" i="5"/>
  <c r="P6254" i="5"/>
  <c r="P6253" i="5"/>
  <c r="P6252" i="5"/>
  <c r="P6237" i="5"/>
  <c r="P6236" i="5"/>
  <c r="P6235" i="5"/>
  <c r="P6234" i="5"/>
  <c r="P6233" i="5"/>
  <c r="P6232" i="5"/>
  <c r="P6231" i="5"/>
  <c r="P6230" i="5"/>
  <c r="P6229" i="5"/>
  <c r="P6228" i="5"/>
  <c r="P6227" i="5"/>
  <c r="P6226" i="5"/>
  <c r="P6225" i="5"/>
  <c r="P6224" i="5"/>
  <c r="P6223" i="5"/>
  <c r="P6222" i="5"/>
  <c r="P6221" i="5"/>
  <c r="P6220" i="5"/>
  <c r="P6219" i="5"/>
  <c r="P6218" i="5"/>
  <c r="P6217" i="5"/>
  <c r="P6216" i="5"/>
  <c r="P6215" i="5"/>
  <c r="P6214" i="5"/>
  <c r="P6213" i="5"/>
  <c r="P6212" i="5"/>
  <c r="P6211" i="5"/>
  <c r="P6210" i="5"/>
  <c r="P6209" i="5"/>
  <c r="P6208" i="5"/>
  <c r="P6207" i="5"/>
  <c r="P6206" i="5"/>
  <c r="P6205" i="5"/>
  <c r="P6204" i="5"/>
  <c r="P6203" i="5"/>
  <c r="P6202" i="5"/>
  <c r="P6201" i="5"/>
  <c r="P6200" i="5"/>
  <c r="P6199" i="5"/>
  <c r="P6198" i="5"/>
  <c r="P6197" i="5"/>
  <c r="P6196" i="5"/>
  <c r="P6195" i="5"/>
  <c r="P6194" i="5"/>
  <c r="P6193" i="5"/>
  <c r="P6192" i="5"/>
  <c r="P6191" i="5"/>
  <c r="P6190" i="5"/>
  <c r="P6189" i="5"/>
  <c r="P6188" i="5"/>
  <c r="P18002" i="5"/>
  <c r="P18001" i="5"/>
  <c r="P18000" i="5"/>
  <c r="P17999" i="5"/>
  <c r="P17998" i="5"/>
  <c r="P17997" i="5"/>
  <c r="P17996" i="5"/>
  <c r="P17995" i="5"/>
  <c r="P17994" i="5"/>
  <c r="P17993" i="5"/>
  <c r="P17992" i="5"/>
  <c r="P17991" i="5"/>
  <c r="P17990" i="5"/>
  <c r="P17989" i="5"/>
  <c r="P17988" i="5"/>
  <c r="P17987" i="5"/>
  <c r="P17973" i="5"/>
  <c r="P17972" i="5"/>
  <c r="P17971" i="5"/>
  <c r="P17970" i="5"/>
  <c r="P17969" i="5"/>
  <c r="P17968" i="5"/>
  <c r="P17967" i="5"/>
  <c r="P17966" i="5"/>
  <c r="P17965" i="5"/>
  <c r="P17964" i="5"/>
  <c r="P17963" i="5"/>
  <c r="P17962" i="5"/>
  <c r="P17961" i="5"/>
  <c r="P17960" i="5"/>
  <c r="P17959" i="5"/>
  <c r="P17958" i="5"/>
  <c r="P17957" i="5"/>
  <c r="P17956" i="5"/>
  <c r="P17955" i="5"/>
  <c r="P17954" i="5"/>
  <c r="P17953" i="5"/>
  <c r="P17952" i="5"/>
  <c r="P17951" i="5"/>
  <c r="P6160" i="5"/>
  <c r="P6159" i="5"/>
  <c r="P6158" i="5"/>
  <c r="P6157" i="5"/>
  <c r="P6156" i="5"/>
  <c r="P6155" i="5"/>
  <c r="P6154" i="5"/>
  <c r="P6153" i="5"/>
  <c r="P6152" i="5"/>
  <c r="P6151" i="5"/>
  <c r="P6150" i="5"/>
  <c r="P6149" i="5"/>
  <c r="P6148" i="5"/>
  <c r="P6147" i="5"/>
  <c r="P6146" i="5"/>
  <c r="P6145" i="5"/>
  <c r="P6144" i="5"/>
  <c r="P6143" i="5"/>
  <c r="P6142" i="5"/>
  <c r="P6141" i="5"/>
  <c r="P6140" i="5"/>
  <c r="P6139" i="5"/>
  <c r="P6138" i="5"/>
  <c r="P6137" i="5"/>
  <c r="P6136" i="5"/>
  <c r="P6135" i="5"/>
  <c r="P6134" i="5"/>
  <c r="P6133" i="5"/>
  <c r="P6132" i="5"/>
  <c r="P6131" i="5"/>
  <c r="P6130" i="5"/>
  <c r="P6129" i="5"/>
  <c r="P6128" i="5"/>
  <c r="P6127" i="5"/>
  <c r="P6126" i="5"/>
  <c r="P6125" i="5"/>
  <c r="P6124" i="5"/>
  <c r="P6123" i="5"/>
  <c r="P6122" i="5"/>
  <c r="P6121" i="5"/>
  <c r="P6120" i="5"/>
  <c r="P6119" i="5"/>
  <c r="P6118" i="5"/>
  <c r="P6117" i="5"/>
  <c r="P6116" i="5"/>
  <c r="P6115" i="5"/>
  <c r="P6114" i="5"/>
  <c r="P6113" i="5"/>
  <c r="P6112" i="5"/>
  <c r="P6111" i="5"/>
  <c r="P6110" i="5"/>
  <c r="P6109" i="5"/>
  <c r="P6108" i="5"/>
  <c r="P6095" i="5"/>
  <c r="P6094" i="5"/>
  <c r="P6093" i="5"/>
  <c r="P6092" i="5"/>
  <c r="P6091" i="5"/>
  <c r="P6090" i="5"/>
  <c r="P6089" i="5"/>
  <c r="P6088" i="5"/>
  <c r="P6087" i="5"/>
  <c r="P6086" i="5"/>
  <c r="P6085" i="5"/>
  <c r="P6084" i="5"/>
  <c r="P17935" i="5"/>
  <c r="P17934" i="5"/>
  <c r="P17933" i="5"/>
  <c r="P17932" i="5"/>
  <c r="P17931" i="5"/>
  <c r="P17930" i="5"/>
  <c r="P17929" i="5"/>
  <c r="P17928" i="5"/>
  <c r="P17927" i="5"/>
  <c r="P17926" i="5"/>
  <c r="P17925" i="5"/>
  <c r="P17924" i="5"/>
  <c r="P17923" i="5"/>
  <c r="P17922" i="5"/>
  <c r="P17921" i="5"/>
  <c r="P17920" i="5"/>
  <c r="P17919" i="5"/>
  <c r="P17918" i="5"/>
  <c r="P17917" i="5"/>
  <c r="P17916" i="5"/>
  <c r="P17915" i="5"/>
  <c r="P17914" i="5"/>
  <c r="P17913" i="5"/>
  <c r="P17912" i="5"/>
  <c r="P17911" i="5"/>
  <c r="P17910" i="5"/>
  <c r="P17909" i="5"/>
  <c r="P17908" i="5"/>
  <c r="P17907" i="5"/>
  <c r="P17906" i="5"/>
  <c r="P17905" i="5"/>
  <c r="P17904" i="5"/>
  <c r="P17903" i="5"/>
  <c r="P17902" i="5"/>
  <c r="P17901" i="5"/>
  <c r="P17900" i="5"/>
  <c r="P17899" i="5"/>
  <c r="P17898" i="5"/>
  <c r="P17897" i="5"/>
  <c r="P17896" i="5"/>
  <c r="P17895" i="5"/>
  <c r="P17894" i="5"/>
  <c r="P6072" i="5"/>
  <c r="P6071" i="5"/>
  <c r="P6070" i="5"/>
  <c r="P6069" i="5"/>
  <c r="P6068" i="5"/>
  <c r="P6067" i="5"/>
  <c r="P6066" i="5"/>
  <c r="P6065" i="5"/>
  <c r="P6064" i="5"/>
  <c r="P6063" i="5"/>
  <c r="P6062" i="5"/>
  <c r="P6061" i="5"/>
  <c r="P6060" i="5"/>
  <c r="P6059" i="5"/>
  <c r="P6058" i="5"/>
  <c r="P6057" i="5"/>
  <c r="P6056" i="5"/>
  <c r="P6055" i="5"/>
  <c r="P6054" i="5"/>
  <c r="P6053" i="5"/>
  <c r="P6052" i="5"/>
  <c r="P6051" i="5"/>
  <c r="P6050" i="5"/>
  <c r="P6049" i="5"/>
  <c r="P6048" i="5"/>
  <c r="P6047" i="5"/>
  <c r="P6046" i="5"/>
  <c r="P6045" i="5"/>
  <c r="P6044" i="5"/>
  <c r="P6043" i="5"/>
  <c r="P6042" i="5"/>
  <c r="P6041" i="5"/>
  <c r="P6040" i="5"/>
  <c r="P6039" i="5"/>
  <c r="P6038" i="5"/>
  <c r="P6037" i="5"/>
  <c r="P6036" i="5"/>
  <c r="P6035" i="5"/>
  <c r="P6034" i="5"/>
  <c r="P6033" i="5"/>
  <c r="P6032" i="5"/>
  <c r="P6031" i="5"/>
  <c r="P6030" i="5"/>
  <c r="P6029" i="5"/>
  <c r="P6028" i="5"/>
  <c r="P6027" i="5"/>
  <c r="P6026" i="5"/>
  <c r="P6025" i="5"/>
  <c r="P6024" i="5"/>
  <c r="P6023" i="5"/>
  <c r="P6022" i="5"/>
  <c r="P6021" i="5"/>
  <c r="P6020" i="5"/>
  <c r="P6019" i="5"/>
  <c r="P6018" i="5"/>
  <c r="P6017" i="5"/>
  <c r="P6016" i="5"/>
  <c r="P6015" i="5"/>
  <c r="P6014" i="5"/>
  <c r="P6013" i="5"/>
  <c r="P6012" i="5"/>
  <c r="P6011" i="5"/>
  <c r="P6010" i="5"/>
  <c r="P6009" i="5"/>
  <c r="P6008" i="5"/>
  <c r="P6007" i="5"/>
  <c r="P6006" i="5"/>
  <c r="P6005" i="5"/>
  <c r="P6004" i="5"/>
  <c r="P6003" i="5"/>
  <c r="P6002" i="5"/>
  <c r="P6001" i="5"/>
  <c r="P6000" i="5"/>
  <c r="P5999" i="5"/>
  <c r="P5998" i="5"/>
  <c r="P5997" i="5"/>
  <c r="P5996" i="5"/>
  <c r="P5995" i="5"/>
  <c r="P5994" i="5"/>
  <c r="P5993" i="5"/>
  <c r="P5992" i="5"/>
  <c r="P5991" i="5"/>
  <c r="P5990" i="5"/>
  <c r="P5989" i="5"/>
  <c r="P5988" i="5"/>
  <c r="P5987" i="5"/>
  <c r="P5986" i="5"/>
  <c r="P5985" i="5"/>
  <c r="P5984" i="5"/>
  <c r="P5983" i="5"/>
  <c r="P5982" i="5"/>
  <c r="P5981" i="5"/>
  <c r="P5980" i="5"/>
  <c r="P5979" i="5"/>
  <c r="P5978" i="5"/>
  <c r="P5977" i="5"/>
  <c r="P5976" i="5"/>
  <c r="P5975" i="5"/>
  <c r="P5974" i="5"/>
  <c r="P5973" i="5"/>
  <c r="P5972" i="5"/>
  <c r="P5971" i="5"/>
  <c r="P5970" i="5"/>
  <c r="P5969" i="5"/>
  <c r="P5968" i="5"/>
  <c r="P5967" i="5"/>
  <c r="P5966" i="5"/>
  <c r="P5965" i="5"/>
  <c r="P5964" i="5"/>
  <c r="P5963" i="5"/>
  <c r="P5962" i="5"/>
  <c r="P5961" i="5"/>
  <c r="P5960" i="5"/>
  <c r="P5959" i="5"/>
  <c r="P5958" i="5"/>
  <c r="P5957" i="5"/>
  <c r="P5956" i="5"/>
  <c r="P5955" i="5"/>
  <c r="P5954" i="5"/>
  <c r="P5953" i="5"/>
  <c r="P5952" i="5"/>
  <c r="P5951" i="5"/>
  <c r="P5950" i="5"/>
  <c r="P5949" i="5"/>
  <c r="P5948" i="5"/>
  <c r="P5947" i="5"/>
  <c r="P5946" i="5"/>
  <c r="P5945" i="5"/>
  <c r="P5944" i="5"/>
  <c r="P5943" i="5"/>
  <c r="P5942" i="5"/>
  <c r="P5941" i="5"/>
  <c r="P5940" i="5"/>
  <c r="P5939" i="5"/>
  <c r="P5938" i="5"/>
  <c r="P5937" i="5"/>
  <c r="P5936" i="5"/>
  <c r="P5935" i="5"/>
  <c r="P5934" i="5"/>
  <c r="P5933" i="5"/>
  <c r="P5932" i="5"/>
  <c r="P5931" i="5"/>
  <c r="P5930" i="5"/>
  <c r="P5929" i="5"/>
  <c r="P5928" i="5"/>
  <c r="P5927" i="5"/>
  <c r="P5926" i="5"/>
  <c r="P5925" i="5"/>
  <c r="P5924" i="5"/>
  <c r="P5923" i="5"/>
  <c r="P5922" i="5"/>
  <c r="P5921" i="5"/>
  <c r="P5920" i="5"/>
  <c r="P5919" i="5"/>
  <c r="P5918" i="5"/>
  <c r="P5917" i="5"/>
  <c r="P5916" i="5"/>
  <c r="P5915" i="5"/>
  <c r="P5914" i="5"/>
  <c r="P5913" i="5"/>
  <c r="P5912" i="5"/>
  <c r="P5911" i="5"/>
  <c r="P5910" i="5"/>
  <c r="P5909" i="5"/>
  <c r="P5895" i="5"/>
  <c r="P5894" i="5"/>
  <c r="P5893" i="5"/>
  <c r="P5892" i="5"/>
  <c r="P5891" i="5"/>
  <c r="P5890" i="5"/>
  <c r="P5889" i="5"/>
  <c r="P5888" i="5"/>
  <c r="P5887" i="5"/>
  <c r="P5886" i="5"/>
  <c r="P5885" i="5"/>
  <c r="P5884" i="5"/>
  <c r="P5883" i="5"/>
  <c r="P5882" i="5"/>
  <c r="P5881" i="5"/>
  <c r="P5880" i="5"/>
  <c r="P5879" i="5"/>
  <c r="P5878" i="5"/>
  <c r="P5877" i="5"/>
  <c r="P5876" i="5"/>
  <c r="P5875" i="5"/>
  <c r="P5874" i="5"/>
  <c r="P5873" i="5"/>
  <c r="P5872" i="5"/>
  <c r="P5871" i="5"/>
  <c r="P5870" i="5"/>
  <c r="P5869" i="5"/>
  <c r="P5868" i="5"/>
  <c r="P5867" i="5"/>
  <c r="P5866" i="5"/>
  <c r="P5865" i="5"/>
  <c r="P5864" i="5"/>
  <c r="P5863" i="5"/>
  <c r="P5862" i="5"/>
  <c r="P5861" i="5"/>
  <c r="P5860" i="5"/>
  <c r="P5859" i="5"/>
  <c r="P5858" i="5"/>
  <c r="P5857" i="5"/>
  <c r="P5856" i="5"/>
  <c r="P5855" i="5"/>
  <c r="P5854" i="5"/>
  <c r="P5853" i="5"/>
  <c r="P5852" i="5"/>
  <c r="P5851" i="5"/>
  <c r="P5850" i="5"/>
  <c r="P5849" i="5"/>
  <c r="P5848" i="5"/>
  <c r="P5847" i="5"/>
  <c r="P5846" i="5"/>
  <c r="P5845" i="5"/>
  <c r="P5844" i="5"/>
  <c r="P5843" i="5"/>
  <c r="P5842" i="5"/>
  <c r="P5841" i="5"/>
  <c r="P5840" i="5"/>
  <c r="P5839" i="5"/>
  <c r="P5838" i="5"/>
  <c r="P5837" i="5"/>
  <c r="P5836" i="5"/>
  <c r="P5835" i="5"/>
  <c r="P5834" i="5"/>
  <c r="P5833" i="5"/>
  <c r="P5832" i="5"/>
  <c r="P5831" i="5"/>
  <c r="P5830" i="5"/>
  <c r="P5829" i="5"/>
  <c r="P5828" i="5"/>
  <c r="P5827" i="5"/>
  <c r="P5826" i="5"/>
  <c r="P5825" i="5"/>
  <c r="P5824" i="5"/>
  <c r="P5823" i="5"/>
  <c r="P5822" i="5"/>
  <c r="P5821" i="5"/>
  <c r="P5820" i="5"/>
  <c r="P5819" i="5"/>
  <c r="P5818" i="5"/>
  <c r="P5817" i="5"/>
  <c r="P5816" i="5"/>
  <c r="P5815" i="5"/>
  <c r="P5814" i="5"/>
  <c r="P5813" i="5"/>
  <c r="P5812" i="5"/>
  <c r="P5811" i="5"/>
  <c r="P5810" i="5"/>
  <c r="P5809" i="5"/>
  <c r="P5808" i="5"/>
  <c r="P5807" i="5"/>
  <c r="P5806" i="5"/>
  <c r="P5805" i="5"/>
  <c r="P5804" i="5"/>
  <c r="P5803" i="5"/>
  <c r="P5802" i="5"/>
  <c r="P5801" i="5"/>
  <c r="P5800" i="5"/>
  <c r="P5799" i="5"/>
  <c r="P5798" i="5"/>
  <c r="P5797" i="5"/>
  <c r="P5796" i="5"/>
  <c r="P5795" i="5"/>
  <c r="P5794" i="5"/>
  <c r="P5793" i="5"/>
  <c r="P5792" i="5"/>
  <c r="P5791" i="5"/>
  <c r="P5790" i="5"/>
  <c r="P5773" i="5"/>
  <c r="P5772" i="5"/>
  <c r="P5771" i="5"/>
  <c r="P5770" i="5"/>
  <c r="P5769" i="5"/>
  <c r="P5768" i="5"/>
  <c r="P5767" i="5"/>
  <c r="P5766" i="5"/>
  <c r="P5765" i="5"/>
  <c r="P5764" i="5"/>
  <c r="P5763" i="5"/>
  <c r="P5762" i="5"/>
  <c r="P5761" i="5"/>
  <c r="P5760" i="5"/>
  <c r="P5759" i="5"/>
  <c r="P5758" i="5"/>
  <c r="P5757" i="5"/>
  <c r="P5756" i="5"/>
  <c r="P5755" i="5"/>
  <c r="P5754" i="5"/>
  <c r="P5753" i="5"/>
  <c r="P5752" i="5"/>
  <c r="P5751" i="5"/>
  <c r="P5750" i="5"/>
  <c r="P5749" i="5"/>
  <c r="P5748" i="5"/>
  <c r="P5747" i="5"/>
  <c r="P5746" i="5"/>
  <c r="P5745" i="5"/>
  <c r="P5744" i="5"/>
  <c r="P5743" i="5"/>
  <c r="P5742" i="5"/>
  <c r="P5741" i="5"/>
  <c r="P5740" i="5"/>
  <c r="P5739" i="5"/>
  <c r="P5738" i="5"/>
  <c r="P5737" i="5"/>
  <c r="P5736" i="5"/>
  <c r="P5735" i="5"/>
  <c r="P5734" i="5"/>
  <c r="P5733" i="5"/>
  <c r="P5732" i="5"/>
  <c r="P5731" i="5"/>
  <c r="P5730" i="5"/>
  <c r="P5729" i="5"/>
  <c r="P5728" i="5"/>
  <c r="P5727" i="5"/>
  <c r="P5726" i="5"/>
  <c r="P5725" i="5"/>
  <c r="P5724" i="5"/>
  <c r="P5723" i="5"/>
  <c r="P5722" i="5"/>
  <c r="P5721" i="5"/>
  <c r="P5720" i="5"/>
  <c r="P5719" i="5"/>
  <c r="P5718" i="5"/>
  <c r="P5717" i="5"/>
  <c r="P5716" i="5"/>
  <c r="P5703" i="5"/>
  <c r="P5702" i="5"/>
  <c r="P5701" i="5"/>
  <c r="P5700" i="5"/>
  <c r="P5699" i="5"/>
  <c r="P5698" i="5"/>
  <c r="P5697" i="5"/>
  <c r="P5696" i="5"/>
  <c r="P5695" i="5"/>
  <c r="P5694" i="5"/>
  <c r="P5693" i="5"/>
  <c r="P5692" i="5"/>
  <c r="P5691" i="5"/>
  <c r="P5690" i="5"/>
  <c r="P5689" i="5"/>
  <c r="P5688" i="5"/>
  <c r="P5687" i="5"/>
  <c r="P5686" i="5"/>
  <c r="P5685" i="5"/>
  <c r="P5684" i="5"/>
  <c r="P5683" i="5"/>
  <c r="P5682" i="5"/>
  <c r="P5681" i="5"/>
  <c r="P5680" i="5"/>
  <c r="P5679" i="5"/>
  <c r="P5678" i="5"/>
  <c r="P5677" i="5"/>
  <c r="P5676" i="5"/>
  <c r="P5675" i="5"/>
  <c r="P5674" i="5"/>
  <c r="P5673" i="5"/>
  <c r="P5672" i="5"/>
  <c r="P5671" i="5"/>
  <c r="P5670" i="5"/>
  <c r="P5669" i="5"/>
  <c r="P5668" i="5"/>
  <c r="P5667" i="5"/>
  <c r="P5666" i="5"/>
  <c r="P5665" i="5"/>
  <c r="P5664" i="5"/>
  <c r="P5663" i="5"/>
  <c r="P5662" i="5"/>
  <c r="P5661" i="5"/>
  <c r="P5660" i="5"/>
  <c r="P5647" i="5"/>
  <c r="P5646" i="5"/>
  <c r="P5645" i="5"/>
  <c r="P5644" i="5"/>
  <c r="P5643" i="5"/>
  <c r="P5642" i="5"/>
  <c r="P5641" i="5"/>
  <c r="P5640" i="5"/>
  <c r="P5639" i="5"/>
  <c r="P5638" i="5"/>
  <c r="P5637" i="5"/>
  <c r="P5636" i="5"/>
  <c r="P5635" i="5"/>
  <c r="P5634" i="5"/>
  <c r="P5633" i="5"/>
  <c r="P5632" i="5"/>
  <c r="P5631" i="5"/>
  <c r="P5630" i="5"/>
  <c r="P5629" i="5"/>
  <c r="P5628" i="5"/>
  <c r="P5627" i="5"/>
  <c r="P5626" i="5"/>
  <c r="P5625" i="5"/>
  <c r="P5624" i="5"/>
  <c r="P5623" i="5"/>
  <c r="P5622" i="5"/>
  <c r="P5621" i="5"/>
  <c r="P5620" i="5"/>
  <c r="P5619" i="5"/>
  <c r="P5618" i="5"/>
  <c r="P5617" i="5"/>
  <c r="P5616" i="5"/>
  <c r="P5615" i="5"/>
  <c r="P5614" i="5"/>
  <c r="P5613" i="5"/>
  <c r="P5612" i="5"/>
  <c r="P5611" i="5"/>
  <c r="P5610" i="5"/>
  <c r="P5609" i="5"/>
  <c r="P5608" i="5"/>
  <c r="P5607" i="5"/>
  <c r="P5606" i="5"/>
  <c r="P5605" i="5"/>
  <c r="P5604" i="5"/>
  <c r="P5603" i="5"/>
  <c r="P5602" i="5"/>
  <c r="P5601" i="5"/>
  <c r="P5600" i="5"/>
  <c r="P5599" i="5"/>
  <c r="P5598" i="5"/>
  <c r="P5597" i="5"/>
  <c r="P5596" i="5"/>
  <c r="P5595" i="5"/>
  <c r="P5594" i="5"/>
  <c r="P5593" i="5"/>
  <c r="P5592" i="5"/>
  <c r="P5591" i="5"/>
  <c r="P5590" i="5"/>
  <c r="P5589" i="5"/>
  <c r="P5588" i="5"/>
  <c r="P5587" i="5"/>
  <c r="P5586" i="5"/>
  <c r="P5585" i="5"/>
  <c r="P5584" i="5"/>
  <c r="P5583" i="5"/>
  <c r="P5582" i="5"/>
  <c r="P5581" i="5"/>
  <c r="P5580" i="5"/>
  <c r="P5579" i="5"/>
  <c r="P5578" i="5"/>
  <c r="P5577" i="5"/>
  <c r="P5576" i="5"/>
  <c r="P5575" i="5"/>
  <c r="P5574" i="5"/>
  <c r="P5573" i="5"/>
  <c r="P5572" i="5"/>
  <c r="P5571" i="5"/>
  <c r="P17881" i="5"/>
  <c r="P17880" i="5"/>
  <c r="P17879" i="5"/>
  <c r="P17878" i="5"/>
  <c r="P17877" i="5"/>
  <c r="P17876" i="5"/>
  <c r="P17875" i="5"/>
  <c r="P17874" i="5"/>
  <c r="P17873" i="5"/>
  <c r="P17872" i="5"/>
  <c r="P17871" i="5"/>
  <c r="P17870" i="5"/>
  <c r="P17869" i="5"/>
  <c r="P17868" i="5"/>
  <c r="P17867" i="5"/>
  <c r="P5570" i="5"/>
  <c r="P5569" i="5"/>
  <c r="P5568" i="5"/>
  <c r="P5567" i="5"/>
  <c r="P5566" i="5"/>
  <c r="P5565" i="5"/>
  <c r="P5564" i="5"/>
  <c r="P5563" i="5"/>
  <c r="P5562" i="5"/>
  <c r="P5561" i="5"/>
  <c r="P5560" i="5"/>
  <c r="P5559" i="5"/>
  <c r="P5558" i="5"/>
  <c r="P5557" i="5"/>
  <c r="P5556" i="5"/>
  <c r="P5555" i="5"/>
  <c r="P5554" i="5"/>
  <c r="P5553" i="5"/>
  <c r="P5552" i="5"/>
  <c r="P5551" i="5"/>
  <c r="P5550" i="5"/>
  <c r="P5549" i="5"/>
  <c r="P5548" i="5"/>
  <c r="P5547" i="5"/>
  <c r="P5546" i="5"/>
  <c r="P17866" i="5"/>
  <c r="P17865" i="5"/>
  <c r="P17864" i="5"/>
  <c r="P17863" i="5"/>
  <c r="P17862" i="5"/>
  <c r="P17861" i="5"/>
  <c r="P17860" i="5"/>
  <c r="P17859" i="5"/>
  <c r="P17858" i="5"/>
  <c r="P17857" i="5"/>
  <c r="P17856" i="5"/>
  <c r="P17855" i="5"/>
  <c r="P17854" i="5"/>
  <c r="P17853" i="5"/>
  <c r="P17852" i="5"/>
  <c r="P17851" i="5"/>
  <c r="P17850" i="5"/>
  <c r="P17849" i="5"/>
  <c r="P17848" i="5"/>
  <c r="P17847" i="5"/>
  <c r="P17846" i="5"/>
  <c r="P17845" i="5"/>
  <c r="P17844" i="5"/>
  <c r="P17843" i="5"/>
  <c r="P17842" i="5"/>
  <c r="P17841" i="5"/>
  <c r="P17840" i="5"/>
  <c r="P17839" i="5"/>
  <c r="P17838" i="5"/>
  <c r="P17837" i="5"/>
  <c r="P17836" i="5"/>
  <c r="P17835" i="5"/>
  <c r="P5545" i="5"/>
  <c r="H175" i="6" s="1"/>
  <c r="F175" i="9" s="1"/>
  <c r="P5530" i="5"/>
  <c r="P5529" i="5"/>
  <c r="P5528" i="5"/>
  <c r="P5527" i="5"/>
  <c r="P5526" i="5"/>
  <c r="P5525" i="5"/>
  <c r="P5524" i="5"/>
  <c r="P5523" i="5"/>
  <c r="P5522" i="5"/>
  <c r="P5521" i="5"/>
  <c r="P5520" i="5"/>
  <c r="P5519" i="5"/>
  <c r="P5518" i="5"/>
  <c r="P5517" i="5"/>
  <c r="P5516" i="5"/>
  <c r="P5515" i="5"/>
  <c r="P5514" i="5"/>
  <c r="P5513" i="5"/>
  <c r="P5512" i="5"/>
  <c r="P5511" i="5"/>
  <c r="P5510" i="5"/>
  <c r="P5509" i="5"/>
  <c r="P5508" i="5"/>
  <c r="P5507" i="5"/>
  <c r="P5506" i="5"/>
  <c r="P5505" i="5"/>
  <c r="P5490" i="5"/>
  <c r="P5489" i="5"/>
  <c r="P5488" i="5"/>
  <c r="P5487" i="5"/>
  <c r="P5486" i="5"/>
  <c r="P5485" i="5"/>
  <c r="P5484" i="5"/>
  <c r="P5483" i="5"/>
  <c r="P5482" i="5"/>
  <c r="P5481" i="5"/>
  <c r="P5480" i="5"/>
  <c r="P5479" i="5"/>
  <c r="P5478" i="5"/>
  <c r="P5477" i="5"/>
  <c r="P5476" i="5"/>
  <c r="P5475" i="5"/>
  <c r="P5474" i="5"/>
  <c r="P5473" i="5"/>
  <c r="P5472" i="5"/>
  <c r="P5471" i="5"/>
  <c r="P5470" i="5"/>
  <c r="P5469" i="5"/>
  <c r="P5468" i="5"/>
  <c r="P5467" i="5"/>
  <c r="P5466" i="5"/>
  <c r="P5465" i="5"/>
  <c r="P5464" i="5"/>
  <c r="P5463" i="5"/>
  <c r="P5462" i="5"/>
  <c r="P5461" i="5"/>
  <c r="P5460" i="5"/>
  <c r="P5459" i="5"/>
  <c r="P5458" i="5"/>
  <c r="P5457" i="5"/>
  <c r="P5456" i="5"/>
  <c r="P5455" i="5"/>
  <c r="P5454" i="5"/>
  <c r="P5453" i="5"/>
  <c r="P5452" i="5"/>
  <c r="P5451" i="5"/>
  <c r="P5450" i="5"/>
  <c r="P5449" i="5"/>
  <c r="P5448" i="5"/>
  <c r="P5447" i="5"/>
  <c r="P5446" i="5"/>
  <c r="P5445" i="5"/>
  <c r="P5444" i="5"/>
  <c r="P5443" i="5"/>
  <c r="P5442" i="5"/>
  <c r="P5441" i="5"/>
  <c r="P5440" i="5"/>
  <c r="P5439" i="5"/>
  <c r="P5438" i="5"/>
  <c r="P5437" i="5"/>
  <c r="P5422" i="5"/>
  <c r="P5421" i="5"/>
  <c r="P5420" i="5"/>
  <c r="P5419" i="5"/>
  <c r="P5418" i="5"/>
  <c r="P5417" i="5"/>
  <c r="P5415" i="5"/>
  <c r="P5414" i="5"/>
  <c r="P5413" i="5"/>
  <c r="P5412" i="5"/>
  <c r="P5411" i="5"/>
  <c r="P5410" i="5"/>
  <c r="P5409" i="5"/>
  <c r="P5408" i="5"/>
  <c r="P5407" i="5"/>
  <c r="P5406" i="5"/>
  <c r="P5405" i="5"/>
  <c r="P5404" i="5"/>
  <c r="P5403" i="5"/>
  <c r="P5401" i="5"/>
  <c r="P5400" i="5"/>
  <c r="P5399" i="5"/>
  <c r="P5395" i="5"/>
  <c r="P5385" i="5"/>
  <c r="P5416" i="5"/>
  <c r="P5402" i="5"/>
  <c r="P5398" i="5"/>
  <c r="P5397" i="5"/>
  <c r="P5396" i="5"/>
  <c r="P5394" i="5"/>
  <c r="P5393" i="5"/>
  <c r="P5392" i="5"/>
  <c r="P5391" i="5"/>
  <c r="P5390" i="5"/>
  <c r="P5389" i="5"/>
  <c r="P5388" i="5"/>
  <c r="P5387" i="5"/>
  <c r="P5386" i="5"/>
  <c r="P5384" i="5"/>
  <c r="P5383" i="5"/>
  <c r="P5382" i="5"/>
  <c r="P5381" i="5"/>
  <c r="P5380" i="5"/>
  <c r="P5379" i="5"/>
  <c r="P5378" i="5"/>
  <c r="P5377" i="5"/>
  <c r="P5376" i="5"/>
  <c r="P5375" i="5"/>
  <c r="P5374" i="5"/>
  <c r="P5373" i="5"/>
  <c r="P5372" i="5"/>
  <c r="P5371" i="5"/>
  <c r="P5370" i="5"/>
  <c r="P5369" i="5"/>
  <c r="P5368" i="5"/>
  <c r="P5367" i="5"/>
  <c r="P5366" i="5"/>
  <c r="P5365" i="5"/>
  <c r="P5364" i="5"/>
  <c r="P5363" i="5"/>
  <c r="P5326" i="5"/>
  <c r="P5325" i="5"/>
  <c r="P5324" i="5"/>
  <c r="P5323" i="5"/>
  <c r="P5322" i="5"/>
  <c r="P5321" i="5"/>
  <c r="P5306" i="5"/>
  <c r="P5305" i="5"/>
  <c r="P5304" i="5"/>
  <c r="P5303" i="5"/>
  <c r="P5302" i="5"/>
  <c r="P5287" i="5"/>
  <c r="P5286" i="5"/>
  <c r="P5285" i="5"/>
  <c r="P5284" i="5"/>
  <c r="P5283" i="5"/>
  <c r="P5282" i="5"/>
  <c r="P5281" i="5"/>
  <c r="P5280" i="5"/>
  <c r="P5279" i="5"/>
  <c r="P5278" i="5"/>
  <c r="P5277" i="5"/>
  <c r="P5276" i="5"/>
  <c r="P5275" i="5"/>
  <c r="P5274" i="5"/>
  <c r="P5273" i="5"/>
  <c r="P5272" i="5"/>
  <c r="P5271" i="5"/>
  <c r="P5270" i="5"/>
  <c r="P5269" i="5"/>
  <c r="P5268" i="5"/>
  <c r="P5267" i="5"/>
  <c r="P5266" i="5"/>
  <c r="P5265" i="5"/>
  <c r="P5264" i="5"/>
  <c r="P5263" i="5"/>
  <c r="P5262" i="5"/>
  <c r="P5261" i="5"/>
  <c r="P5260" i="5"/>
  <c r="P5259" i="5"/>
  <c r="P5258" i="5"/>
  <c r="P5257" i="5"/>
  <c r="P5256" i="5"/>
  <c r="P5255" i="5"/>
  <c r="P5254" i="5"/>
  <c r="P5253" i="5"/>
  <c r="P5252" i="5"/>
  <c r="P5251" i="5"/>
  <c r="P5250" i="5"/>
  <c r="P5249" i="5"/>
  <c r="P5248" i="5"/>
  <c r="P5247" i="5"/>
  <c r="P5246" i="5"/>
  <c r="P5245" i="5"/>
  <c r="P5244" i="5"/>
  <c r="P5243" i="5"/>
  <c r="P5242" i="5"/>
  <c r="P5241" i="5"/>
  <c r="P5240" i="5"/>
  <c r="P5239" i="5"/>
  <c r="P5238" i="5"/>
  <c r="P5237" i="5"/>
  <c r="P5236" i="5"/>
  <c r="P5235" i="5"/>
  <c r="P5234" i="5"/>
  <c r="P5233" i="5"/>
  <c r="P5232" i="5"/>
  <c r="P5218" i="5"/>
  <c r="P5217" i="5"/>
  <c r="P5216" i="5"/>
  <c r="P5215" i="5"/>
  <c r="P5214" i="5"/>
  <c r="P5213" i="5"/>
  <c r="P5212" i="5"/>
  <c r="P5211" i="5"/>
  <c r="P5210" i="5"/>
  <c r="P5209" i="5"/>
  <c r="P5208" i="5"/>
  <c r="P5207" i="5"/>
  <c r="P5206" i="5"/>
  <c r="P5205" i="5"/>
  <c r="P5204" i="5"/>
  <c r="P5203" i="5"/>
  <c r="P5202" i="5"/>
  <c r="P5201" i="5"/>
  <c r="P5200" i="5"/>
  <c r="P5199" i="5"/>
  <c r="P5198" i="5"/>
  <c r="P5197" i="5"/>
  <c r="P5196" i="5"/>
  <c r="P5195" i="5"/>
  <c r="P5194" i="5"/>
  <c r="P5193" i="5"/>
  <c r="H163" i="6" s="1"/>
  <c r="F163" i="9" s="1"/>
  <c r="P5179" i="5"/>
  <c r="P5178" i="5"/>
  <c r="P5177" i="5"/>
  <c r="P5176" i="5"/>
  <c r="P5175" i="5"/>
  <c r="P5174" i="5"/>
  <c r="P5173" i="5"/>
  <c r="P5172" i="5"/>
  <c r="P5171" i="5"/>
  <c r="P5170" i="5"/>
  <c r="P5169" i="5"/>
  <c r="P5168" i="5"/>
  <c r="P5167" i="5"/>
  <c r="P5166" i="5"/>
  <c r="P5165" i="5"/>
  <c r="P5164" i="5"/>
  <c r="P5163" i="5"/>
  <c r="P5162" i="5"/>
  <c r="P5161" i="5"/>
  <c r="P5160" i="5"/>
  <c r="P5159" i="5"/>
  <c r="P5158" i="5"/>
  <c r="P5157" i="5"/>
  <c r="P5156" i="5"/>
  <c r="P5155" i="5"/>
  <c r="P5154" i="5"/>
  <c r="P5153" i="5"/>
  <c r="P5152" i="5"/>
  <c r="P5151" i="5"/>
  <c r="P5150" i="5"/>
  <c r="P5149" i="5"/>
  <c r="P5148" i="5"/>
  <c r="P5147" i="5"/>
  <c r="P5146" i="5"/>
  <c r="P5145" i="5"/>
  <c r="P5144" i="5"/>
  <c r="P5143" i="5"/>
  <c r="P5142" i="5"/>
  <c r="P5141" i="5"/>
  <c r="P5140" i="5"/>
  <c r="P5139" i="5"/>
  <c r="P5138" i="5"/>
  <c r="P5137" i="5"/>
  <c r="P5136" i="5"/>
  <c r="P5135" i="5"/>
  <c r="P5134" i="5"/>
  <c r="P5133" i="5"/>
  <c r="P5132" i="5"/>
  <c r="P5131" i="5"/>
  <c r="P5130" i="5"/>
  <c r="P5129" i="5"/>
  <c r="P5128" i="5"/>
  <c r="P5127" i="5"/>
  <c r="P5126" i="5"/>
  <c r="P5125" i="5"/>
  <c r="P5124" i="5"/>
  <c r="P5123" i="5"/>
  <c r="P5122" i="5"/>
  <c r="P5121" i="5"/>
  <c r="P5120" i="5"/>
  <c r="P5119" i="5"/>
  <c r="P5118" i="5"/>
  <c r="P5117" i="5"/>
  <c r="P5116" i="5"/>
  <c r="P5115" i="5"/>
  <c r="P5114" i="5"/>
  <c r="P5113" i="5"/>
  <c r="P5112" i="5"/>
  <c r="P5111" i="5"/>
  <c r="P5110" i="5"/>
  <c r="P5109" i="5"/>
  <c r="P5108" i="5"/>
  <c r="P5107" i="5"/>
  <c r="P5106" i="5"/>
  <c r="P5105" i="5"/>
  <c r="P5104" i="5"/>
  <c r="P5103" i="5"/>
  <c r="P5102" i="5"/>
  <c r="P5101" i="5"/>
  <c r="P5100" i="5"/>
  <c r="P5099" i="5"/>
  <c r="P5098" i="5"/>
  <c r="P5097" i="5"/>
  <c r="P5096" i="5"/>
  <c r="P5095" i="5"/>
  <c r="P5094" i="5"/>
  <c r="P5093" i="5"/>
  <c r="P5092" i="5"/>
  <c r="P5091" i="5"/>
  <c r="P5090" i="5"/>
  <c r="P5089" i="5"/>
  <c r="P5088" i="5"/>
  <c r="P5087" i="5"/>
  <c r="P5086" i="5"/>
  <c r="P5085" i="5"/>
  <c r="P5084" i="5"/>
  <c r="P5083" i="5"/>
  <c r="P5082" i="5"/>
  <c r="P5081" i="5"/>
  <c r="P5080" i="5"/>
  <c r="P5079" i="5"/>
  <c r="P5078" i="5"/>
  <c r="P5077" i="5"/>
  <c r="P5076" i="5"/>
  <c r="P5075" i="5"/>
  <c r="P5074" i="5"/>
  <c r="P5073" i="5"/>
  <c r="P5072" i="5"/>
  <c r="P5071" i="5"/>
  <c r="P5070" i="5"/>
  <c r="P5069" i="5"/>
  <c r="P5068" i="5"/>
  <c r="P5067" i="5"/>
  <c r="P5066" i="5"/>
  <c r="P5065" i="5"/>
  <c r="P5064" i="5"/>
  <c r="P5063" i="5"/>
  <c r="P5062" i="5"/>
  <c r="P5061" i="5"/>
  <c r="P5060" i="5"/>
  <c r="P5059" i="5"/>
  <c r="P5058" i="5"/>
  <c r="P5057" i="5"/>
  <c r="P5056" i="5"/>
  <c r="P5055" i="5"/>
  <c r="P5054" i="5"/>
  <c r="P5053" i="5"/>
  <c r="P5052" i="5"/>
  <c r="P5051" i="5"/>
  <c r="P5050" i="5"/>
  <c r="P5049" i="5"/>
  <c r="P5048" i="5"/>
  <c r="P5047" i="5"/>
  <c r="P5046" i="5"/>
  <c r="P5045" i="5"/>
  <c r="P5044" i="5"/>
  <c r="P5043" i="5"/>
  <c r="P5042" i="5"/>
  <c r="P5041" i="5"/>
  <c r="P5040" i="5"/>
  <c r="P5039" i="5"/>
  <c r="P5038" i="5"/>
  <c r="P5037" i="5"/>
  <c r="P5036" i="5"/>
  <c r="P5035" i="5"/>
  <c r="P5034" i="5"/>
  <c r="P5033" i="5"/>
  <c r="P5032" i="5"/>
  <c r="P5031" i="5"/>
  <c r="P5030" i="5"/>
  <c r="P5029" i="5"/>
  <c r="P5028" i="5"/>
  <c r="P5027" i="5"/>
  <c r="P5026" i="5"/>
  <c r="P5025" i="5"/>
  <c r="P5024" i="5"/>
  <c r="P5023" i="5"/>
  <c r="P5022" i="5"/>
  <c r="P5021" i="5"/>
  <c r="P5020" i="5"/>
  <c r="P5019" i="5"/>
  <c r="P5018" i="5"/>
  <c r="P5017" i="5"/>
  <c r="P5016" i="5"/>
  <c r="P5015" i="5"/>
  <c r="P5014" i="5"/>
  <c r="P5013" i="5"/>
  <c r="P5012" i="5"/>
  <c r="P5011" i="5"/>
  <c r="P5010" i="5"/>
  <c r="P5009" i="5"/>
  <c r="P5008" i="5"/>
  <c r="P5007" i="5"/>
  <c r="P5006" i="5"/>
  <c r="P5005" i="5"/>
  <c r="P5004" i="5"/>
  <c r="P5003" i="5"/>
  <c r="P5002" i="5"/>
  <c r="P5001" i="5"/>
  <c r="P5000" i="5"/>
  <c r="P4999" i="5"/>
  <c r="P4998" i="5"/>
  <c r="P4997" i="5"/>
  <c r="P4996" i="5"/>
  <c r="P4995" i="5"/>
  <c r="P4994" i="5"/>
  <c r="P4993" i="5"/>
  <c r="P4992" i="5"/>
  <c r="P4991" i="5"/>
  <c r="P4990" i="5"/>
  <c r="P4989" i="5"/>
  <c r="P4988" i="5"/>
  <c r="P4987" i="5"/>
  <c r="P4986" i="5"/>
  <c r="P4985" i="5"/>
  <c r="P4984" i="5"/>
  <c r="P4983" i="5"/>
  <c r="P4982" i="5"/>
  <c r="P4981" i="5"/>
  <c r="P4980" i="5"/>
  <c r="P4979" i="5"/>
  <c r="P4978" i="5"/>
  <c r="P4977" i="5"/>
  <c r="P4976" i="5"/>
  <c r="P4975" i="5"/>
  <c r="P4974" i="5"/>
  <c r="P4973" i="5"/>
  <c r="P4972" i="5"/>
  <c r="P4971" i="5"/>
  <c r="P4970" i="5"/>
  <c r="P4969" i="5"/>
  <c r="P4968" i="5"/>
  <c r="P4967" i="5"/>
  <c r="P4966" i="5"/>
  <c r="F157" i="6"/>
  <c r="D157" i="9" s="1"/>
  <c r="P4952" i="5"/>
  <c r="P4951" i="5"/>
  <c r="P4950" i="5"/>
  <c r="P4949" i="5"/>
  <c r="P4948" i="5"/>
  <c r="P4947" i="5"/>
  <c r="P4946" i="5"/>
  <c r="P4945" i="5"/>
  <c r="P4944" i="5"/>
  <c r="P4943" i="5"/>
  <c r="P4942" i="5"/>
  <c r="P4941" i="5"/>
  <c r="P4929" i="5"/>
  <c r="P4928" i="5"/>
  <c r="P4927" i="5"/>
  <c r="P4926" i="5"/>
  <c r="P4925" i="5"/>
  <c r="P4924" i="5"/>
  <c r="P4923" i="5"/>
  <c r="P4922" i="5"/>
  <c r="P4921" i="5"/>
  <c r="P4920" i="5"/>
  <c r="P4919" i="5"/>
  <c r="P4918" i="5"/>
  <c r="P4917" i="5"/>
  <c r="P4916" i="5"/>
  <c r="P4915" i="5"/>
  <c r="P4914" i="5"/>
  <c r="P4913" i="5"/>
  <c r="P4912" i="5"/>
  <c r="P4911" i="5"/>
  <c r="P4910" i="5"/>
  <c r="P4909" i="5"/>
  <c r="P4908" i="5"/>
  <c r="P4907" i="5"/>
  <c r="P4906" i="5"/>
  <c r="P4905" i="5"/>
  <c r="P4904" i="5"/>
  <c r="P4903" i="5"/>
  <c r="P4902" i="5"/>
  <c r="P4901" i="5"/>
  <c r="P4900" i="5"/>
  <c r="P4899" i="5"/>
  <c r="P4898" i="5"/>
  <c r="P4897" i="5"/>
  <c r="P4896" i="5"/>
  <c r="P4895" i="5"/>
  <c r="P4894" i="5"/>
  <c r="P4893" i="5"/>
  <c r="P4892" i="5"/>
  <c r="P4891" i="5"/>
  <c r="P4890" i="5"/>
  <c r="P4889" i="5"/>
  <c r="P4888" i="5"/>
  <c r="P4887" i="5"/>
  <c r="P4886" i="5"/>
  <c r="P4885" i="5"/>
  <c r="P4884" i="5"/>
  <c r="P4883" i="5"/>
  <c r="P4882" i="5"/>
  <c r="P4881" i="5"/>
  <c r="P4880" i="5"/>
  <c r="P4879" i="5"/>
  <c r="P4878" i="5"/>
  <c r="P4877" i="5"/>
  <c r="P4876" i="5"/>
  <c r="P4875" i="5"/>
  <c r="P4874" i="5"/>
  <c r="P4873" i="5"/>
  <c r="P4857" i="5"/>
  <c r="P4856" i="5"/>
  <c r="P4855" i="5"/>
  <c r="P4854" i="5"/>
  <c r="P4853" i="5"/>
  <c r="P4852" i="5"/>
  <c r="P4851" i="5"/>
  <c r="P4850" i="5"/>
  <c r="P4849" i="5"/>
  <c r="P4848" i="5"/>
  <c r="P4847" i="5"/>
  <c r="P4846" i="5"/>
  <c r="P4845" i="5"/>
  <c r="P4844" i="5"/>
  <c r="P4843" i="5"/>
  <c r="P4842" i="5"/>
  <c r="P4841" i="5"/>
  <c r="P4840" i="5"/>
  <c r="P4839" i="5"/>
  <c r="P4838" i="5"/>
  <c r="P4837" i="5"/>
  <c r="P4836" i="5"/>
  <c r="P4835" i="5"/>
  <c r="P4834" i="5"/>
  <c r="P4833" i="5"/>
  <c r="P4832" i="5"/>
  <c r="P4831" i="5"/>
  <c r="P4830" i="5"/>
  <c r="P4829" i="5"/>
  <c r="P4828" i="5"/>
  <c r="P4827" i="5"/>
  <c r="P4826" i="5"/>
  <c r="P4825" i="5"/>
  <c r="P4824" i="5"/>
  <c r="P4823" i="5"/>
  <c r="P4822" i="5"/>
  <c r="P4821" i="5"/>
  <c r="P4820" i="5"/>
  <c r="P4819" i="5"/>
  <c r="P4818" i="5"/>
  <c r="P4817" i="5"/>
  <c r="P4816" i="5"/>
  <c r="P4815" i="5"/>
  <c r="P4803" i="5"/>
  <c r="P4802" i="5"/>
  <c r="P4801" i="5"/>
  <c r="P4800" i="5"/>
  <c r="P4799" i="5"/>
  <c r="P4798" i="5"/>
  <c r="P4797" i="5"/>
  <c r="P4796" i="5"/>
  <c r="P4795" i="5"/>
  <c r="P4794" i="5"/>
  <c r="P4793" i="5"/>
  <c r="P4792" i="5"/>
  <c r="P4791" i="5"/>
  <c r="P4790" i="5"/>
  <c r="P4789" i="5"/>
  <c r="P4788" i="5"/>
  <c r="P4787" i="5"/>
  <c r="P4786" i="5"/>
  <c r="P4785" i="5"/>
  <c r="P4784" i="5"/>
  <c r="P4783" i="5"/>
  <c r="P4782" i="5"/>
  <c r="P4781" i="5"/>
  <c r="P4780" i="5"/>
  <c r="P4779" i="5"/>
  <c r="P4778" i="5"/>
  <c r="P4777" i="5"/>
  <c r="P4776" i="5"/>
  <c r="P4775" i="5"/>
  <c r="P4774" i="5"/>
  <c r="P4773" i="5"/>
  <c r="P4772" i="5"/>
  <c r="P4771" i="5"/>
  <c r="P4770" i="5"/>
  <c r="P4769" i="5"/>
  <c r="P4768" i="5"/>
  <c r="P4767" i="5"/>
  <c r="P4766" i="5"/>
  <c r="P4765" i="5"/>
  <c r="P4764" i="5"/>
  <c r="P4763" i="5"/>
  <c r="P4762" i="5"/>
  <c r="P4761" i="5"/>
  <c r="P4760" i="5"/>
  <c r="P4759" i="5"/>
  <c r="P4758" i="5"/>
  <c r="P4757" i="5"/>
  <c r="P4756" i="5"/>
  <c r="P4755" i="5"/>
  <c r="P4754" i="5"/>
  <c r="P4753" i="5"/>
  <c r="P4752" i="5"/>
  <c r="P4751" i="5"/>
  <c r="P4750" i="5"/>
  <c r="P4749" i="5"/>
  <c r="P4748" i="5"/>
  <c r="P4747" i="5"/>
  <c r="P4746" i="5"/>
  <c r="P4745" i="5"/>
  <c r="P4744" i="5"/>
  <c r="P4743" i="5"/>
  <c r="P4742" i="5"/>
  <c r="P4741" i="5"/>
  <c r="P4740" i="5"/>
  <c r="P4739" i="5"/>
  <c r="P4738" i="5"/>
  <c r="P4737" i="5"/>
  <c r="P4736" i="5"/>
  <c r="P4735" i="5"/>
  <c r="P4734" i="5"/>
  <c r="P4733" i="5"/>
  <c r="P4732" i="5"/>
  <c r="P4731" i="5"/>
  <c r="P4730" i="5"/>
  <c r="P4729" i="5"/>
  <c r="P4728" i="5"/>
  <c r="P4727" i="5"/>
  <c r="P4726" i="5"/>
  <c r="P4725" i="5"/>
  <c r="P4724" i="5"/>
  <c r="P4723" i="5"/>
  <c r="P4722" i="5"/>
  <c r="P4721" i="5"/>
  <c r="P4720" i="5"/>
  <c r="P4719" i="5"/>
  <c r="P4718" i="5"/>
  <c r="P4717" i="5"/>
  <c r="P4716" i="5"/>
  <c r="P4715" i="5"/>
  <c r="P4714" i="5"/>
  <c r="P4713" i="5"/>
  <c r="P4712" i="5"/>
  <c r="P4711" i="5"/>
  <c r="P4710" i="5"/>
  <c r="P4709" i="5"/>
  <c r="P4708" i="5"/>
  <c r="P4707" i="5"/>
  <c r="P4706" i="5"/>
  <c r="P4705" i="5"/>
  <c r="P4704" i="5"/>
  <c r="P4703" i="5"/>
  <c r="P4702" i="5"/>
  <c r="P4701" i="5"/>
  <c r="P4700" i="5"/>
  <c r="P4699" i="5"/>
  <c r="P4698" i="5"/>
  <c r="P4697" i="5"/>
  <c r="P4696" i="5"/>
  <c r="P4670" i="5"/>
  <c r="P4669" i="5"/>
  <c r="P4668" i="5"/>
  <c r="P4667" i="5"/>
  <c r="P4666" i="5"/>
  <c r="P4665" i="5"/>
  <c r="P4664" i="5"/>
  <c r="P4663" i="5"/>
  <c r="P4662" i="5"/>
  <c r="P4661" i="5"/>
  <c r="P4660" i="5"/>
  <c r="P4659" i="5"/>
  <c r="P4658" i="5"/>
  <c r="P4657" i="5"/>
  <c r="P4656" i="5"/>
  <c r="P4642" i="5"/>
  <c r="P4641" i="5"/>
  <c r="P4640" i="5"/>
  <c r="P4639" i="5"/>
  <c r="P4638" i="5"/>
  <c r="P4637" i="5"/>
  <c r="P4636" i="5"/>
  <c r="P4635" i="5"/>
  <c r="P4634" i="5"/>
  <c r="P4633" i="5"/>
  <c r="P4632" i="5"/>
  <c r="P4631" i="5"/>
  <c r="P4630" i="5"/>
  <c r="P4629" i="5"/>
  <c r="P4628" i="5"/>
  <c r="P4627" i="5"/>
  <c r="P4626" i="5"/>
  <c r="P4625" i="5"/>
  <c r="P4624" i="5"/>
  <c r="P4623" i="5"/>
  <c r="P4622" i="5"/>
  <c r="P4621" i="5"/>
  <c r="P4620" i="5"/>
  <c r="P4619" i="5"/>
  <c r="P4618" i="5"/>
  <c r="P4617" i="5"/>
  <c r="P4616" i="5"/>
  <c r="P4615" i="5"/>
  <c r="P4614" i="5"/>
  <c r="P4613" i="5"/>
  <c r="P4612" i="5"/>
  <c r="P4611" i="5"/>
  <c r="P4610" i="5"/>
  <c r="P4609" i="5"/>
  <c r="P4608" i="5"/>
  <c r="P4607" i="5"/>
  <c r="P4606" i="5"/>
  <c r="P4605" i="5"/>
  <c r="P4604" i="5"/>
  <c r="P4603" i="5"/>
  <c r="P4602" i="5"/>
  <c r="P4601" i="5"/>
  <c r="P4600" i="5"/>
  <c r="P4599" i="5"/>
  <c r="P4598" i="5"/>
  <c r="P4597" i="5"/>
  <c r="P4596" i="5"/>
  <c r="P4595" i="5"/>
  <c r="P4594" i="5"/>
  <c r="P4593" i="5"/>
  <c r="P4592" i="5"/>
  <c r="P4591" i="5"/>
  <c r="P4590" i="5"/>
  <c r="P4589" i="5"/>
  <c r="P4588" i="5"/>
  <c r="P4587" i="5"/>
  <c r="P4586" i="5"/>
  <c r="P4585" i="5"/>
  <c r="P4584" i="5"/>
  <c r="P4583" i="5"/>
  <c r="P4582" i="5"/>
  <c r="P4581" i="5"/>
  <c r="P4580" i="5"/>
  <c r="P4579" i="5"/>
  <c r="P4578" i="5"/>
  <c r="P4577" i="5"/>
  <c r="P4576" i="5"/>
  <c r="P4575" i="5"/>
  <c r="P4574" i="5"/>
  <c r="P4573" i="5"/>
  <c r="P4572" i="5"/>
  <c r="P4571" i="5"/>
  <c r="P4570" i="5"/>
  <c r="P4569" i="5"/>
  <c r="P4568" i="5"/>
  <c r="P4567" i="5"/>
  <c r="P4566" i="5"/>
  <c r="P4565" i="5"/>
  <c r="P4564" i="5"/>
  <c r="P4563" i="5"/>
  <c r="P4562" i="5"/>
  <c r="P4561" i="5"/>
  <c r="P4560" i="5"/>
  <c r="P4559" i="5"/>
  <c r="P4558" i="5"/>
  <c r="P4557" i="5"/>
  <c r="P4556" i="5"/>
  <c r="P4555" i="5"/>
  <c r="P4554" i="5"/>
  <c r="P4553" i="5"/>
  <c r="P4552" i="5"/>
  <c r="P4551" i="5"/>
  <c r="P4550" i="5"/>
  <c r="P4549" i="5"/>
  <c r="P4548" i="5"/>
  <c r="P4547" i="5"/>
  <c r="P4546" i="5"/>
  <c r="P4545" i="5"/>
  <c r="P4544" i="5"/>
  <c r="P4543" i="5"/>
  <c r="P4542" i="5"/>
  <c r="P4541" i="5"/>
  <c r="P4540" i="5"/>
  <c r="P4539" i="5"/>
  <c r="P4538" i="5"/>
  <c r="P4537" i="5"/>
  <c r="P4536" i="5"/>
  <c r="P4535" i="5"/>
  <c r="P4534" i="5"/>
  <c r="P4533" i="5"/>
  <c r="P4532" i="5"/>
  <c r="P4531" i="5"/>
  <c r="P4530" i="5"/>
  <c r="P4529" i="5"/>
  <c r="P4528" i="5"/>
  <c r="P4527" i="5"/>
  <c r="P4526" i="5"/>
  <c r="P4525" i="5"/>
  <c r="P4524" i="5"/>
  <c r="P4523" i="5"/>
  <c r="P4522" i="5"/>
  <c r="P4521" i="5"/>
  <c r="P4520" i="5"/>
  <c r="P4519" i="5"/>
  <c r="P4518" i="5"/>
  <c r="P4517" i="5"/>
  <c r="P4516" i="5"/>
  <c r="P4515" i="5"/>
  <c r="P4514" i="5"/>
  <c r="P4513" i="5"/>
  <c r="P4512" i="5"/>
  <c r="P4511" i="5"/>
  <c r="P4510" i="5"/>
  <c r="P4509" i="5"/>
  <c r="P4508" i="5"/>
  <c r="P4507" i="5"/>
  <c r="P4506" i="5"/>
  <c r="P4505" i="5"/>
  <c r="P4504" i="5"/>
  <c r="P4503" i="5"/>
  <c r="P4502" i="5"/>
  <c r="P4501" i="5"/>
  <c r="P4500" i="5"/>
  <c r="P4499" i="5"/>
  <c r="P4498" i="5"/>
  <c r="P4497" i="5"/>
  <c r="P4496" i="5"/>
  <c r="P4495" i="5"/>
  <c r="P4494" i="5"/>
  <c r="P4493" i="5"/>
  <c r="P4492" i="5"/>
  <c r="P4491" i="5"/>
  <c r="P4490" i="5"/>
  <c r="P4489" i="5"/>
  <c r="P4488" i="5"/>
  <c r="P4487" i="5"/>
  <c r="P4486" i="5"/>
  <c r="P4485" i="5"/>
  <c r="P4484" i="5"/>
  <c r="P4483" i="5"/>
  <c r="P4482" i="5"/>
  <c r="P4481" i="5"/>
  <c r="P4480" i="5"/>
  <c r="P4479" i="5"/>
  <c r="P4472" i="5"/>
  <c r="P4471" i="5"/>
  <c r="P4470" i="5"/>
  <c r="P4469" i="5"/>
  <c r="P4468" i="5"/>
  <c r="P4467" i="5"/>
  <c r="P4466" i="5"/>
  <c r="P4465" i="5"/>
  <c r="P4464" i="5"/>
  <c r="P4463" i="5"/>
  <c r="P4462" i="5"/>
  <c r="P4461" i="5"/>
  <c r="P4460" i="5"/>
  <c r="P4459" i="5"/>
  <c r="P4458" i="5"/>
  <c r="P4457" i="5"/>
  <c r="P4456" i="5"/>
  <c r="P4455" i="5"/>
  <c r="P4454" i="5"/>
  <c r="P4453" i="5"/>
  <c r="P4452" i="5"/>
  <c r="P4451" i="5"/>
  <c r="P4450" i="5"/>
  <c r="P4449" i="5"/>
  <c r="P4448" i="5"/>
  <c r="P4447" i="5"/>
  <c r="P4446" i="5"/>
  <c r="P4445" i="5"/>
  <c r="P4444" i="5"/>
  <c r="P4443" i="5"/>
  <c r="P4442" i="5"/>
  <c r="P4441" i="5"/>
  <c r="P4440" i="5"/>
  <c r="P4439" i="5"/>
  <c r="P4438" i="5"/>
  <c r="P4437" i="5"/>
  <c r="P4436" i="5"/>
  <c r="P4435" i="5"/>
  <c r="P4434" i="5"/>
  <c r="P4433" i="5"/>
  <c r="P4432" i="5"/>
  <c r="P4431" i="5"/>
  <c r="P4430" i="5"/>
  <c r="P4429" i="5"/>
  <c r="P4428" i="5"/>
  <c r="P4427" i="5"/>
  <c r="P4426" i="5"/>
  <c r="P4425" i="5"/>
  <c r="P4424" i="5"/>
  <c r="P4423" i="5"/>
  <c r="P4422" i="5"/>
  <c r="P4421" i="5"/>
  <c r="P4408" i="5"/>
  <c r="P4407" i="5"/>
  <c r="P4406" i="5"/>
  <c r="P4405" i="5"/>
  <c r="P4404" i="5"/>
  <c r="P4403" i="5"/>
  <c r="P4402" i="5"/>
  <c r="P4401" i="5"/>
  <c r="P4400" i="5"/>
  <c r="P4399" i="5"/>
  <c r="P4398" i="5"/>
  <c r="P4397" i="5"/>
  <c r="P4396" i="5"/>
  <c r="P4395" i="5"/>
  <c r="P4394" i="5"/>
  <c r="P4393" i="5"/>
  <c r="P4392" i="5"/>
  <c r="P4377" i="5"/>
  <c r="P4376" i="5"/>
  <c r="P4375" i="5"/>
  <c r="P4374" i="5"/>
  <c r="P4373" i="5"/>
  <c r="P4372" i="5"/>
  <c r="P4371" i="5"/>
  <c r="P4370" i="5"/>
  <c r="P4369" i="5"/>
  <c r="P4368" i="5"/>
  <c r="P4367" i="5"/>
  <c r="P4366" i="5"/>
  <c r="P4365" i="5"/>
  <c r="P4364" i="5"/>
  <c r="P4363" i="5"/>
  <c r="P4362" i="5"/>
  <c r="P4361" i="5"/>
  <c r="P4360" i="5"/>
  <c r="P4359" i="5"/>
  <c r="P4358" i="5"/>
  <c r="P4357" i="5"/>
  <c r="P4356" i="5"/>
  <c r="P4355" i="5"/>
  <c r="P4354" i="5"/>
  <c r="H136" i="6" s="1"/>
  <c r="F136" i="9" s="1"/>
  <c r="P4353" i="5"/>
  <c r="P4321" i="5"/>
  <c r="P4320" i="5"/>
  <c r="P4319" i="5"/>
  <c r="P4318" i="5"/>
  <c r="P4317" i="5"/>
  <c r="P4316" i="5"/>
  <c r="P4315" i="5"/>
  <c r="P4314" i="5"/>
  <c r="P4313" i="5"/>
  <c r="P4312" i="5"/>
  <c r="P4311" i="5"/>
  <c r="P4310" i="5"/>
  <c r="P4309" i="5"/>
  <c r="P4308" i="5"/>
  <c r="P4307" i="5"/>
  <c r="P4306" i="5"/>
  <c r="P4305" i="5"/>
  <c r="P4304" i="5"/>
  <c r="P4303" i="5"/>
  <c r="P4302" i="5"/>
  <c r="P4301" i="5"/>
  <c r="P4300" i="5"/>
  <c r="P4299" i="5"/>
  <c r="P4298" i="5"/>
  <c r="P4297" i="5"/>
  <c r="P4296" i="5"/>
  <c r="P4295" i="5"/>
  <c r="P4294" i="5"/>
  <c r="P4293" i="5"/>
  <c r="P4292" i="5"/>
  <c r="P4291" i="5"/>
  <c r="P4290" i="5"/>
  <c r="P4289" i="5"/>
  <c r="P4288" i="5"/>
  <c r="P4287" i="5"/>
  <c r="P4286" i="5"/>
  <c r="P4285" i="5"/>
  <c r="P4284" i="5"/>
  <c r="P4283" i="5"/>
  <c r="P4282" i="5"/>
  <c r="P4281" i="5"/>
  <c r="P4280" i="5"/>
  <c r="P4279" i="5"/>
  <c r="P4278" i="5"/>
  <c r="P4277" i="5"/>
  <c r="P4276" i="5"/>
  <c r="P4275" i="5"/>
  <c r="P4274" i="5"/>
  <c r="P4273" i="5"/>
  <c r="P4272" i="5"/>
  <c r="P4271" i="5"/>
  <c r="P4270" i="5"/>
  <c r="P4269" i="5"/>
  <c r="P4268" i="5"/>
  <c r="P4267" i="5"/>
  <c r="P4266" i="5"/>
  <c r="P4265" i="5"/>
  <c r="P4264" i="5"/>
  <c r="P4263" i="5"/>
  <c r="P4262" i="5"/>
  <c r="P4261" i="5"/>
  <c r="P4260" i="5"/>
  <c r="P4259" i="5"/>
  <c r="P4258" i="5"/>
  <c r="P4257" i="5"/>
  <c r="P4256" i="5"/>
  <c r="P4255" i="5"/>
  <c r="P4254" i="5"/>
  <c r="P4253" i="5"/>
  <c r="P4252" i="5"/>
  <c r="P4251" i="5"/>
  <c r="P4250" i="5"/>
  <c r="P4249" i="5"/>
  <c r="P4248" i="5"/>
  <c r="P4247" i="5"/>
  <c r="P4246" i="5"/>
  <c r="P4245" i="5"/>
  <c r="P4244" i="5"/>
  <c r="P4243" i="5"/>
  <c r="P4242" i="5"/>
  <c r="P4241" i="5"/>
  <c r="P4240" i="5"/>
  <c r="P4239" i="5"/>
  <c r="P4238" i="5"/>
  <c r="P4237" i="5"/>
  <c r="P4236" i="5"/>
  <c r="P4235" i="5"/>
  <c r="P4234" i="5"/>
  <c r="P4233" i="5"/>
  <c r="P4214" i="5"/>
  <c r="P4213" i="5"/>
  <c r="P4212" i="5"/>
  <c r="P4211" i="5"/>
  <c r="P4210" i="5"/>
  <c r="P4209" i="5"/>
  <c r="P4208" i="5"/>
  <c r="P4207" i="5"/>
  <c r="P4206" i="5"/>
  <c r="P4205" i="5"/>
  <c r="P4204" i="5"/>
  <c r="P4203" i="5"/>
  <c r="P4202" i="5"/>
  <c r="P4201" i="5"/>
  <c r="P4200" i="5"/>
  <c r="P4199" i="5"/>
  <c r="P4198" i="5"/>
  <c r="P4197" i="5"/>
  <c r="P4196" i="5"/>
  <c r="P4195" i="5"/>
  <c r="P4194" i="5"/>
  <c r="P4193" i="5"/>
  <c r="P4192" i="5"/>
  <c r="P4191" i="5"/>
  <c r="P4190" i="5"/>
  <c r="P4189" i="5"/>
  <c r="P4188" i="5"/>
  <c r="P4187" i="5"/>
  <c r="P4186" i="5"/>
  <c r="P4185" i="5"/>
  <c r="P4184" i="5"/>
  <c r="P4183" i="5"/>
  <c r="P4182" i="5"/>
  <c r="P4181" i="5"/>
  <c r="P4180" i="5"/>
  <c r="P4179" i="5"/>
  <c r="P4178" i="5"/>
  <c r="P4177" i="5"/>
  <c r="P4176" i="5"/>
  <c r="P4175" i="5"/>
  <c r="P4174" i="5"/>
  <c r="P4173" i="5"/>
  <c r="P4172" i="5"/>
  <c r="P4171" i="5"/>
  <c r="P4170" i="5"/>
  <c r="P4169" i="5"/>
  <c r="P4168" i="5"/>
  <c r="P4167" i="5"/>
  <c r="P4166" i="5"/>
  <c r="P4165" i="5"/>
  <c r="P4136" i="5"/>
  <c r="P4135" i="5"/>
  <c r="P4134" i="5"/>
  <c r="P4133" i="5"/>
  <c r="P4132" i="5"/>
  <c r="P4131" i="5"/>
  <c r="P4130" i="5"/>
  <c r="P4129" i="5"/>
  <c r="P4128" i="5"/>
  <c r="P4127" i="5"/>
  <c r="P4126" i="5"/>
  <c r="P4125" i="5"/>
  <c r="P4124" i="5"/>
  <c r="P4123" i="5"/>
  <c r="P4095" i="5"/>
  <c r="P4094" i="5"/>
  <c r="P4093" i="5"/>
  <c r="P4092" i="5"/>
  <c r="P4091" i="5"/>
  <c r="P4090" i="5"/>
  <c r="P4089" i="5"/>
  <c r="P4088" i="5"/>
  <c r="P4087" i="5"/>
  <c r="P4086" i="5"/>
  <c r="P4085" i="5"/>
  <c r="P4060" i="5"/>
  <c r="P4059" i="5"/>
  <c r="P4058" i="5"/>
  <c r="P4057" i="5"/>
  <c r="P4056" i="5"/>
  <c r="P4055" i="5"/>
  <c r="P4054" i="5"/>
  <c r="P4053" i="5"/>
  <c r="P4052" i="5"/>
  <c r="P4051" i="5"/>
  <c r="P4050" i="5"/>
  <c r="P4049" i="5"/>
  <c r="P4048" i="5"/>
  <c r="P4047" i="5"/>
  <c r="P4046" i="5"/>
  <c r="P4045" i="5"/>
  <c r="P4044" i="5"/>
  <c r="P4043" i="5"/>
  <c r="P4042" i="5"/>
  <c r="P4041" i="5"/>
  <c r="P4040" i="5"/>
  <c r="P4039" i="5"/>
  <c r="P4038" i="5"/>
  <c r="P4037" i="5"/>
  <c r="P4036" i="5"/>
  <c r="P4035" i="5"/>
  <c r="P4034" i="5"/>
  <c r="P4033" i="5"/>
  <c r="P4032" i="5"/>
  <c r="P4031" i="5"/>
  <c r="P4030" i="5"/>
  <c r="P4029" i="5"/>
  <c r="P4028" i="5"/>
  <c r="P4027" i="5"/>
  <c r="P4026" i="5"/>
  <c r="P4025" i="5"/>
  <c r="P4024" i="5"/>
  <c r="P4023" i="5"/>
  <c r="P4022" i="5"/>
  <c r="P4021" i="5"/>
  <c r="P4020" i="5"/>
  <c r="P4019" i="5"/>
  <c r="P4018" i="5"/>
  <c r="P4017" i="5"/>
  <c r="P4016" i="5"/>
  <c r="P4015" i="5"/>
  <c r="P4014" i="5"/>
  <c r="P4013" i="5"/>
  <c r="P4012" i="5"/>
  <c r="P4011" i="5"/>
  <c r="P4010" i="5"/>
  <c r="P4009" i="5"/>
  <c r="P4008" i="5"/>
  <c r="P3993" i="5"/>
  <c r="P3992" i="5"/>
  <c r="P3991" i="5"/>
  <c r="P3990" i="5"/>
  <c r="P3989" i="5"/>
  <c r="P3988" i="5"/>
  <c r="P3987" i="5"/>
  <c r="P3986" i="5"/>
  <c r="P3985" i="5"/>
  <c r="P3984" i="5"/>
  <c r="P3983" i="5"/>
  <c r="P3982" i="5"/>
  <c r="P3981" i="5"/>
  <c r="P3980" i="5"/>
  <c r="P3979" i="5"/>
  <c r="P3978" i="5"/>
  <c r="P3977" i="5"/>
  <c r="P3976" i="5"/>
  <c r="P3975" i="5"/>
  <c r="P3974" i="5"/>
  <c r="P3973" i="5"/>
  <c r="P3972" i="5"/>
  <c r="P3971" i="5"/>
  <c r="P3970" i="5"/>
  <c r="P3969" i="5"/>
  <c r="P3968" i="5"/>
  <c r="P3967" i="5"/>
  <c r="P3966" i="5"/>
  <c r="P3965" i="5"/>
  <c r="P3964" i="5"/>
  <c r="P3963" i="5"/>
  <c r="P3962" i="5"/>
  <c r="P3961" i="5"/>
  <c r="P3960" i="5"/>
  <c r="P3959" i="5"/>
  <c r="P3958" i="5"/>
  <c r="P3957" i="5"/>
  <c r="P3956" i="5"/>
  <c r="P3955" i="5"/>
  <c r="P3954" i="5"/>
  <c r="P3953" i="5"/>
  <c r="P3952" i="5"/>
  <c r="P3951" i="5"/>
  <c r="P3950" i="5"/>
  <c r="P3949" i="5"/>
  <c r="P3948" i="5"/>
  <c r="P3947" i="5"/>
  <c r="P3946" i="5"/>
  <c r="P3945" i="5"/>
  <c r="P3944" i="5"/>
  <c r="P3943" i="5"/>
  <c r="P3942" i="5"/>
  <c r="P3941" i="5"/>
  <c r="P3940" i="5"/>
  <c r="P3939" i="5"/>
  <c r="P3938" i="5"/>
  <c r="P3937" i="5"/>
  <c r="P3936" i="5"/>
  <c r="P3922" i="5"/>
  <c r="P3921" i="5"/>
  <c r="P3920" i="5"/>
  <c r="P3919" i="5"/>
  <c r="P3918" i="5"/>
  <c r="P3917" i="5"/>
  <c r="P3916" i="5"/>
  <c r="P3915" i="5"/>
  <c r="P3914" i="5"/>
  <c r="P3913" i="5"/>
  <c r="P3912" i="5"/>
  <c r="P3911" i="5"/>
  <c r="P3910" i="5"/>
  <c r="P3909" i="5"/>
  <c r="P3908" i="5"/>
  <c r="P3907" i="5"/>
  <c r="P3906" i="5"/>
  <c r="P3905" i="5"/>
  <c r="P3904" i="5"/>
  <c r="P3903" i="5"/>
  <c r="P3902" i="5"/>
  <c r="P3901" i="5"/>
  <c r="P3900" i="5"/>
  <c r="P3899" i="5"/>
  <c r="P3898" i="5"/>
  <c r="P3897" i="5"/>
  <c r="P3896" i="5"/>
  <c r="P3895" i="5"/>
  <c r="P3894" i="5"/>
  <c r="P3893" i="5"/>
  <c r="P3892" i="5"/>
  <c r="P3891" i="5"/>
  <c r="P3890" i="5"/>
  <c r="P3889" i="5"/>
  <c r="P3888" i="5"/>
  <c r="P3887" i="5"/>
  <c r="P3886" i="5"/>
  <c r="P3885" i="5"/>
  <c r="P3884" i="5"/>
  <c r="P3883" i="5"/>
  <c r="P3882" i="5"/>
  <c r="P3881" i="5"/>
  <c r="P3880" i="5"/>
  <c r="P3879" i="5"/>
  <c r="P3878" i="5"/>
  <c r="P3877" i="5"/>
  <c r="P3876" i="5"/>
  <c r="P3875" i="5"/>
  <c r="P17822" i="5"/>
  <c r="P17821" i="5"/>
  <c r="P17820" i="5"/>
  <c r="P17819" i="5"/>
  <c r="P17818" i="5"/>
  <c r="P17817" i="5"/>
  <c r="P17816" i="5"/>
  <c r="P17815" i="5"/>
  <c r="P17814" i="5"/>
  <c r="P17813" i="5"/>
  <c r="P17812" i="5"/>
  <c r="P17811" i="5"/>
  <c r="P17810" i="5"/>
  <c r="P17809" i="5"/>
  <c r="P17808" i="5"/>
  <c r="P17807" i="5"/>
  <c r="P17806" i="5"/>
  <c r="P17805" i="5"/>
  <c r="P17804" i="5"/>
  <c r="P17803" i="5"/>
  <c r="P17802" i="5"/>
  <c r="P17801" i="5"/>
  <c r="P17800" i="5"/>
  <c r="P17799" i="5"/>
  <c r="P17798" i="5"/>
  <c r="P17797" i="5"/>
  <c r="P17796" i="5"/>
  <c r="P17795" i="5"/>
  <c r="P17794" i="5"/>
  <c r="P17793" i="5"/>
  <c r="P17792" i="5"/>
  <c r="P17791" i="5"/>
  <c r="P17790" i="5"/>
  <c r="P17789" i="5"/>
  <c r="P17788" i="5"/>
  <c r="P17787" i="5"/>
  <c r="P17786" i="5"/>
  <c r="P17785" i="5"/>
  <c r="P17784" i="5"/>
  <c r="P17783" i="5"/>
  <c r="P17782" i="5"/>
  <c r="P17781" i="5"/>
  <c r="P17780" i="5"/>
  <c r="P17779" i="5"/>
  <c r="P17778" i="5"/>
  <c r="P17777" i="5"/>
  <c r="P17776" i="5"/>
  <c r="P17775" i="5"/>
  <c r="P3851" i="5"/>
  <c r="P3850" i="5"/>
  <c r="P3849" i="5"/>
  <c r="P3848" i="5"/>
  <c r="P3847" i="5"/>
  <c r="P3846" i="5"/>
  <c r="P3845" i="5"/>
  <c r="P3844" i="5"/>
  <c r="P3843" i="5"/>
  <c r="P3842" i="5"/>
  <c r="P3827" i="5"/>
  <c r="P3826" i="5"/>
  <c r="P3825" i="5"/>
  <c r="P3824" i="5"/>
  <c r="P3823" i="5"/>
  <c r="P3822" i="5"/>
  <c r="P3821" i="5"/>
  <c r="P3820" i="5"/>
  <c r="P3819" i="5"/>
  <c r="P3818" i="5"/>
  <c r="P3817" i="5"/>
  <c r="P3816" i="5"/>
  <c r="P3815" i="5"/>
  <c r="P3814" i="5"/>
  <c r="P3813" i="5"/>
  <c r="P3812" i="5"/>
  <c r="P3811" i="5"/>
  <c r="P3810" i="5"/>
  <c r="P3809" i="5"/>
  <c r="P3808" i="5"/>
  <c r="P3807" i="5"/>
  <c r="P3806" i="5"/>
  <c r="P3805" i="5"/>
  <c r="P3804" i="5"/>
  <c r="P3803" i="5"/>
  <c r="P3802" i="5"/>
  <c r="P3801" i="5"/>
  <c r="P3800" i="5"/>
  <c r="P3799" i="5"/>
  <c r="P3798" i="5"/>
  <c r="P3797" i="5"/>
  <c r="P3796" i="5"/>
  <c r="P3795" i="5"/>
  <c r="P3794" i="5"/>
  <c r="P3793" i="5"/>
  <c r="P3792" i="5"/>
  <c r="P3791" i="5"/>
  <c r="P3790" i="5"/>
  <c r="P3789" i="5"/>
  <c r="P3788" i="5"/>
  <c r="P3787" i="5"/>
  <c r="P3786" i="5"/>
  <c r="P3785" i="5"/>
  <c r="P3784" i="5"/>
  <c r="P3783" i="5"/>
  <c r="P3782" i="5"/>
  <c r="P3781" i="5"/>
  <c r="P3780" i="5"/>
  <c r="P3779" i="5"/>
  <c r="P3778" i="5"/>
  <c r="P3777" i="5"/>
  <c r="P3776" i="5"/>
  <c r="P3775" i="5"/>
  <c r="P3774" i="5"/>
  <c r="P3773" i="5"/>
  <c r="P3772" i="5"/>
  <c r="P3771" i="5"/>
  <c r="P3755" i="5"/>
  <c r="P3754" i="5"/>
  <c r="P3753" i="5"/>
  <c r="P3752" i="5"/>
  <c r="P3751" i="5"/>
  <c r="P3750" i="5"/>
  <c r="P3749" i="5"/>
  <c r="P3748" i="5"/>
  <c r="P3747" i="5"/>
  <c r="P3746" i="5"/>
  <c r="P3745" i="5"/>
  <c r="P3744" i="5"/>
  <c r="P3743" i="5"/>
  <c r="P3742" i="5"/>
  <c r="P3741" i="5"/>
  <c r="P3740" i="5"/>
  <c r="P3739" i="5"/>
  <c r="P3738" i="5"/>
  <c r="P3737" i="5"/>
  <c r="P3736" i="5"/>
  <c r="P3735" i="5"/>
  <c r="P3734" i="5"/>
  <c r="P3733" i="5"/>
  <c r="P3732" i="5"/>
  <c r="P3731" i="5"/>
  <c r="P3730" i="5"/>
  <c r="P3729" i="5"/>
  <c r="P3728" i="5"/>
  <c r="P3727" i="5"/>
  <c r="P3714" i="5"/>
  <c r="P3713" i="5"/>
  <c r="P3712" i="5"/>
  <c r="P3711" i="5"/>
  <c r="P3710" i="5"/>
  <c r="P3709" i="5"/>
  <c r="P3708" i="5"/>
  <c r="P3707" i="5"/>
  <c r="P3706" i="5"/>
  <c r="P3705" i="5"/>
  <c r="P3704" i="5"/>
  <c r="P3703" i="5"/>
  <c r="P3702" i="5"/>
  <c r="P3701" i="5"/>
  <c r="P3700" i="5"/>
  <c r="P3699" i="5"/>
  <c r="P3698" i="5"/>
  <c r="P3697" i="5"/>
  <c r="P3696" i="5"/>
  <c r="P3695" i="5"/>
  <c r="P3694" i="5"/>
  <c r="P3693" i="5"/>
  <c r="P3692" i="5"/>
  <c r="P3691" i="5"/>
  <c r="P3690" i="5"/>
  <c r="P3689" i="5"/>
  <c r="P3688" i="5"/>
  <c r="P3687" i="5"/>
  <c r="P3686" i="5"/>
  <c r="P3685" i="5"/>
  <c r="P3684" i="5"/>
  <c r="P3683" i="5"/>
  <c r="P3682" i="5"/>
  <c r="P3681" i="5"/>
  <c r="P3680" i="5"/>
  <c r="P3679" i="5"/>
  <c r="P3678" i="5"/>
  <c r="P3677" i="5"/>
  <c r="P3676" i="5"/>
  <c r="P3675" i="5"/>
  <c r="P3674" i="5"/>
  <c r="P3673" i="5"/>
  <c r="P3672" i="5"/>
  <c r="P3671" i="5"/>
  <c r="P3670" i="5"/>
  <c r="P3669" i="5"/>
  <c r="P3668" i="5"/>
  <c r="P3667" i="5"/>
  <c r="P3666" i="5"/>
  <c r="P3665" i="5"/>
  <c r="P3626" i="5"/>
  <c r="P3625" i="5"/>
  <c r="P3624" i="5"/>
  <c r="P3623" i="5"/>
  <c r="P3622" i="5"/>
  <c r="P3621" i="5"/>
  <c r="P3620" i="5"/>
  <c r="P3619" i="5"/>
  <c r="P3618" i="5"/>
  <c r="P3617" i="5"/>
  <c r="P3616" i="5"/>
  <c r="P3615" i="5"/>
  <c r="P3614" i="5"/>
  <c r="P3613" i="5"/>
  <c r="P3612" i="5"/>
  <c r="P3611" i="5"/>
  <c r="P3610" i="5"/>
  <c r="P3609" i="5"/>
  <c r="P3608" i="5"/>
  <c r="P3607" i="5"/>
  <c r="P3606" i="5"/>
  <c r="P3605" i="5"/>
  <c r="P3604" i="5"/>
  <c r="P3603" i="5"/>
  <c r="P3602" i="5"/>
  <c r="P3601" i="5"/>
  <c r="P3600" i="5"/>
  <c r="P3599" i="5"/>
  <c r="P3598" i="5"/>
  <c r="P3597" i="5"/>
  <c r="P3596" i="5"/>
  <c r="P3595" i="5"/>
  <c r="P3594" i="5"/>
  <c r="P3593" i="5"/>
  <c r="P3592" i="5"/>
  <c r="P3591" i="5"/>
  <c r="P3590" i="5"/>
  <c r="P3589" i="5"/>
  <c r="P3588" i="5"/>
  <c r="P3587" i="5"/>
  <c r="P3586" i="5"/>
  <c r="P3585" i="5"/>
  <c r="P3584" i="5"/>
  <c r="P3583" i="5"/>
  <c r="P3582" i="5"/>
  <c r="P3581" i="5"/>
  <c r="P3580" i="5"/>
  <c r="P3579" i="5"/>
  <c r="P3578" i="5"/>
  <c r="P3577" i="5"/>
  <c r="P3576" i="5"/>
  <c r="P3575" i="5"/>
  <c r="P3574" i="5"/>
  <c r="P3573" i="5"/>
  <c r="P3572" i="5"/>
  <c r="P3571" i="5"/>
  <c r="P3542" i="5"/>
  <c r="P3541" i="5"/>
  <c r="P3540" i="5"/>
  <c r="P3539" i="5"/>
  <c r="P3538" i="5"/>
  <c r="P3537" i="5"/>
  <c r="P3536" i="5"/>
  <c r="P3535" i="5"/>
  <c r="P3534" i="5"/>
  <c r="P3533" i="5"/>
  <c r="P3532" i="5"/>
  <c r="P3531" i="5"/>
  <c r="P3530" i="5"/>
  <c r="P3529" i="5"/>
  <c r="P3528" i="5"/>
  <c r="P3527" i="5"/>
  <c r="P3526" i="5"/>
  <c r="P3525" i="5"/>
  <c r="P3524" i="5"/>
  <c r="P3523" i="5"/>
  <c r="P3522" i="5"/>
  <c r="P3521" i="5"/>
  <c r="P3520" i="5"/>
  <c r="F107" i="6"/>
  <c r="D107" i="9" s="1"/>
  <c r="F106" i="6"/>
  <c r="D106" i="9" s="1"/>
  <c r="P3484" i="5"/>
  <c r="P3483" i="5"/>
  <c r="P3482" i="5"/>
  <c r="P3481" i="5"/>
  <c r="P3480" i="5"/>
  <c r="P3479" i="5"/>
  <c r="P3478" i="5"/>
  <c r="P3477" i="5"/>
  <c r="P17763" i="5"/>
  <c r="P17762" i="5"/>
  <c r="P17761" i="5"/>
  <c r="P17760" i="5"/>
  <c r="P17759" i="5"/>
  <c r="P17758" i="5"/>
  <c r="P17757" i="5"/>
  <c r="P17756" i="5"/>
  <c r="P17755" i="5"/>
  <c r="P17754" i="5"/>
  <c r="P17753" i="5"/>
  <c r="P17752" i="5"/>
  <c r="P17751" i="5"/>
  <c r="P17750" i="5"/>
  <c r="P17749" i="5"/>
  <c r="P17748" i="5"/>
  <c r="P17747" i="5"/>
  <c r="P17746" i="5"/>
  <c r="P17745" i="5"/>
  <c r="P17744" i="5"/>
  <c r="P3463" i="5"/>
  <c r="P3462" i="5"/>
  <c r="P3461" i="5"/>
  <c r="P3460" i="5"/>
  <c r="P3459" i="5"/>
  <c r="P3458" i="5"/>
  <c r="P3457" i="5"/>
  <c r="P3456" i="5"/>
  <c r="P3455" i="5"/>
  <c r="P3454" i="5"/>
  <c r="P3453" i="5"/>
  <c r="P3452" i="5"/>
  <c r="P3451" i="5"/>
  <c r="P3450" i="5"/>
  <c r="P3449" i="5"/>
  <c r="P3448" i="5"/>
  <c r="P3447" i="5"/>
  <c r="P3446" i="5"/>
  <c r="P3445" i="5"/>
  <c r="P3444" i="5"/>
  <c r="P3443" i="5"/>
  <c r="P3442" i="5"/>
  <c r="P3441" i="5"/>
  <c r="P3440" i="5"/>
  <c r="P3439" i="5"/>
  <c r="P3438" i="5"/>
  <c r="P3437" i="5"/>
  <c r="P3436" i="5"/>
  <c r="P3435" i="5"/>
  <c r="P3434" i="5"/>
  <c r="P3433" i="5"/>
  <c r="P3432" i="5"/>
  <c r="P3431" i="5"/>
  <c r="P3430" i="5"/>
  <c r="P3429" i="5"/>
  <c r="P3428" i="5"/>
  <c r="P3427" i="5"/>
  <c r="P3426" i="5"/>
  <c r="P3425" i="5"/>
  <c r="P3424" i="5"/>
  <c r="P3423" i="5"/>
  <c r="P3410" i="5"/>
  <c r="P3409" i="5"/>
  <c r="P3408" i="5"/>
  <c r="P3407" i="5"/>
  <c r="P3406" i="5"/>
  <c r="P3405" i="5"/>
  <c r="P3404" i="5"/>
  <c r="P3403" i="5"/>
  <c r="P3402" i="5"/>
  <c r="P3401" i="5"/>
  <c r="P3400" i="5"/>
  <c r="P3399" i="5"/>
  <c r="P3398" i="5"/>
  <c r="P3397" i="5"/>
  <c r="P3396" i="5"/>
  <c r="P3395" i="5"/>
  <c r="P3394" i="5"/>
  <c r="P3393" i="5"/>
  <c r="P3378" i="5"/>
  <c r="P3377" i="5"/>
  <c r="P3376" i="5"/>
  <c r="P3375" i="5"/>
  <c r="P3374" i="5"/>
  <c r="P3373" i="5"/>
  <c r="P3372" i="5"/>
  <c r="P3371" i="5"/>
  <c r="P3370" i="5"/>
  <c r="P3369" i="5"/>
  <c r="P3368" i="5"/>
  <c r="P3367" i="5"/>
  <c r="P3366" i="5"/>
  <c r="P3365" i="5"/>
  <c r="P3364" i="5"/>
  <c r="P3363" i="5"/>
  <c r="P3362" i="5"/>
  <c r="P3361" i="5"/>
  <c r="P3360" i="5"/>
  <c r="P3347" i="5"/>
  <c r="P3346" i="5"/>
  <c r="P3345" i="5"/>
  <c r="P3344" i="5"/>
  <c r="P3343" i="5"/>
  <c r="P3342" i="5"/>
  <c r="P3341" i="5"/>
  <c r="P3340" i="5"/>
  <c r="P3339" i="5"/>
  <c r="P3338" i="5"/>
  <c r="P3337" i="5"/>
  <c r="P3336" i="5"/>
  <c r="P3335" i="5"/>
  <c r="P3334" i="5"/>
  <c r="P3333" i="5"/>
  <c r="P3332" i="5"/>
  <c r="P3331" i="5"/>
  <c r="P3330" i="5"/>
  <c r="P3329" i="5"/>
  <c r="P3328" i="5"/>
  <c r="P3327" i="5"/>
  <c r="P3326" i="5"/>
  <c r="P3325" i="5"/>
  <c r="P3324" i="5"/>
  <c r="P3323" i="5"/>
  <c r="P3322" i="5"/>
  <c r="P3321" i="5"/>
  <c r="P3320" i="5"/>
  <c r="P3319" i="5"/>
  <c r="P3318" i="5"/>
  <c r="P3317" i="5"/>
  <c r="P3316" i="5"/>
  <c r="P3315" i="5"/>
  <c r="P3314" i="5"/>
  <c r="P3313" i="5"/>
  <c r="P3312" i="5"/>
  <c r="P3311" i="5"/>
  <c r="P3310" i="5"/>
  <c r="P3309" i="5"/>
  <c r="P3308" i="5"/>
  <c r="P3307" i="5"/>
  <c r="P3306" i="5"/>
  <c r="P3305" i="5"/>
  <c r="P3304" i="5"/>
  <c r="P3303" i="5"/>
  <c r="P3302" i="5"/>
  <c r="P3301" i="5"/>
  <c r="P3300" i="5"/>
  <c r="P3299" i="5"/>
  <c r="P3298" i="5"/>
  <c r="P3297" i="5"/>
  <c r="P3296" i="5"/>
  <c r="P3295" i="5"/>
  <c r="P3294" i="5"/>
  <c r="P3293" i="5"/>
  <c r="P3292" i="5"/>
  <c r="P3291" i="5"/>
  <c r="P3290" i="5"/>
  <c r="P3289" i="5"/>
  <c r="P3288" i="5"/>
  <c r="P3287" i="5"/>
  <c r="P3286" i="5"/>
  <c r="P3285" i="5"/>
  <c r="P3284" i="5"/>
  <c r="P3283" i="5"/>
  <c r="P3282" i="5"/>
  <c r="P3281" i="5"/>
  <c r="P3280" i="5"/>
  <c r="P3279" i="5"/>
  <c r="P3278" i="5"/>
  <c r="P3277" i="5"/>
  <c r="P3276" i="5"/>
  <c r="P3275" i="5"/>
  <c r="P3274" i="5"/>
  <c r="P3273" i="5"/>
  <c r="P3272" i="5"/>
  <c r="P3271" i="5"/>
  <c r="P3270" i="5"/>
  <c r="P3269" i="5"/>
  <c r="P3268" i="5"/>
  <c r="P3267" i="5"/>
  <c r="P3266" i="5"/>
  <c r="P3265" i="5"/>
  <c r="P3264" i="5"/>
  <c r="P3263" i="5"/>
  <c r="P3262" i="5"/>
  <c r="P3261" i="5"/>
  <c r="P3260" i="5"/>
  <c r="P3259" i="5"/>
  <c r="P3258" i="5"/>
  <c r="P3257" i="5"/>
  <c r="P3256" i="5"/>
  <c r="P3255" i="5"/>
  <c r="P3254" i="5"/>
  <c r="P3253" i="5"/>
  <c r="P3252" i="5"/>
  <c r="P3251" i="5"/>
  <c r="P3250" i="5"/>
  <c r="P3249" i="5"/>
  <c r="P3248" i="5"/>
  <c r="P3247" i="5"/>
  <c r="P3246" i="5"/>
  <c r="P3245" i="5"/>
  <c r="P3244" i="5"/>
  <c r="P3243" i="5"/>
  <c r="P3242" i="5"/>
  <c r="P3241" i="5"/>
  <c r="P3240" i="5"/>
  <c r="P3239" i="5"/>
  <c r="P3238" i="5"/>
  <c r="P3237" i="5"/>
  <c r="P3236" i="5"/>
  <c r="P3235" i="5"/>
  <c r="P3234" i="5"/>
  <c r="P3233" i="5"/>
  <c r="P3232" i="5"/>
  <c r="P3231" i="5"/>
  <c r="P3230" i="5"/>
  <c r="P3229" i="5"/>
  <c r="P3228" i="5"/>
  <c r="P3227" i="5"/>
  <c r="P3226" i="5"/>
  <c r="P3225" i="5"/>
  <c r="P3224" i="5"/>
  <c r="P3223" i="5"/>
  <c r="P3222" i="5"/>
  <c r="P3221" i="5"/>
  <c r="P3220" i="5"/>
  <c r="P3219" i="5"/>
  <c r="P3218" i="5"/>
  <c r="P3217" i="5"/>
  <c r="P3216" i="5"/>
  <c r="P3184" i="5"/>
  <c r="P3183" i="5"/>
  <c r="P3182" i="5"/>
  <c r="P3181" i="5"/>
  <c r="P3180" i="5"/>
  <c r="P3179" i="5"/>
  <c r="P3178" i="5"/>
  <c r="P3177" i="5"/>
  <c r="P3176" i="5"/>
  <c r="P3175" i="5"/>
  <c r="P3174" i="5"/>
  <c r="P3173" i="5"/>
  <c r="P3172" i="5"/>
  <c r="P3171" i="5"/>
  <c r="P3170" i="5"/>
  <c r="P3169" i="5"/>
  <c r="P3168" i="5"/>
  <c r="P3167" i="5"/>
  <c r="P3166" i="5"/>
  <c r="P3165" i="5"/>
  <c r="P3164" i="5"/>
  <c r="P3163" i="5"/>
  <c r="P3162" i="5"/>
  <c r="P3161" i="5"/>
  <c r="P3160" i="5"/>
  <c r="P3159" i="5"/>
  <c r="P3158" i="5"/>
  <c r="P3157" i="5"/>
  <c r="P3156" i="5"/>
  <c r="P3155" i="5"/>
  <c r="P3154" i="5"/>
  <c r="P3153" i="5"/>
  <c r="P3152" i="5"/>
  <c r="P3151" i="5"/>
  <c r="P3150" i="5"/>
  <c r="P3149" i="5"/>
  <c r="P3148" i="5"/>
  <c r="P3147" i="5"/>
  <c r="P3146" i="5"/>
  <c r="P3145" i="5"/>
  <c r="P3144" i="5"/>
  <c r="P3143" i="5"/>
  <c r="P3142" i="5"/>
  <c r="P3141" i="5"/>
  <c r="P3140" i="5"/>
  <c r="P3139" i="5"/>
  <c r="P3138" i="5"/>
  <c r="P3137" i="5"/>
  <c r="P3136" i="5"/>
  <c r="P3135" i="5"/>
  <c r="P3134" i="5"/>
  <c r="P3133" i="5"/>
  <c r="P3119" i="5"/>
  <c r="P3118" i="5"/>
  <c r="P3117" i="5"/>
  <c r="P3116" i="5"/>
  <c r="P3115" i="5"/>
  <c r="P3114" i="5"/>
  <c r="P3113" i="5"/>
  <c r="P3112" i="5"/>
  <c r="P3111" i="5"/>
  <c r="P3095" i="5"/>
  <c r="P3094" i="5"/>
  <c r="P3093" i="5"/>
  <c r="P3092" i="5"/>
  <c r="P3091" i="5"/>
  <c r="P3090" i="5"/>
  <c r="P3089" i="5"/>
  <c r="P3088" i="5"/>
  <c r="P3087" i="5"/>
  <c r="P3086" i="5"/>
  <c r="P3085" i="5"/>
  <c r="P3084" i="5"/>
  <c r="P3083" i="5"/>
  <c r="P3082" i="5"/>
  <c r="P3081" i="5"/>
  <c r="P3080" i="5"/>
  <c r="P3079" i="5"/>
  <c r="P3078" i="5"/>
  <c r="P3077" i="5"/>
  <c r="P3076" i="5"/>
  <c r="P3075" i="5"/>
  <c r="P3074" i="5"/>
  <c r="P3073" i="5"/>
  <c r="P3072" i="5"/>
  <c r="P3071" i="5"/>
  <c r="P3070" i="5"/>
  <c r="P3069" i="5"/>
  <c r="P3068" i="5"/>
  <c r="P3067" i="5"/>
  <c r="P3066" i="5"/>
  <c r="P3065" i="5"/>
  <c r="P3064" i="5"/>
  <c r="P3063" i="5"/>
  <c r="P3062" i="5"/>
  <c r="P3061" i="5"/>
  <c r="P3060" i="5"/>
  <c r="P3059" i="5"/>
  <c r="P3058" i="5"/>
  <c r="P3057" i="5"/>
  <c r="P3056" i="5"/>
  <c r="P3055" i="5"/>
  <c r="P3054" i="5"/>
  <c r="P3053" i="5"/>
  <c r="P3052" i="5"/>
  <c r="P3051" i="5"/>
  <c r="P3050" i="5"/>
  <c r="P3049" i="5"/>
  <c r="P3048" i="5"/>
  <c r="P3047" i="5"/>
  <c r="P3046" i="5"/>
  <c r="P3045" i="5"/>
  <c r="P3044" i="5"/>
  <c r="P3043" i="5"/>
  <c r="P3042" i="5"/>
  <c r="P3041" i="5"/>
  <c r="P3040" i="5"/>
  <c r="P3039" i="5"/>
  <c r="P3038" i="5"/>
  <c r="P3037" i="5"/>
  <c r="P3036" i="5"/>
  <c r="P3035" i="5"/>
  <c r="P3034" i="5"/>
  <c r="P3033" i="5"/>
  <c r="P3032" i="5"/>
  <c r="P3031" i="5"/>
  <c r="P3030" i="5"/>
  <c r="P3029" i="5"/>
  <c r="P3028" i="5"/>
  <c r="P3027" i="5"/>
  <c r="P3026" i="5"/>
  <c r="P3025" i="5"/>
  <c r="P3024" i="5"/>
  <c r="P3023" i="5"/>
  <c r="P3022" i="5"/>
  <c r="P3021" i="5"/>
  <c r="P3020" i="5"/>
  <c r="P3019" i="5"/>
  <c r="P3018" i="5"/>
  <c r="P3017" i="5"/>
  <c r="P3016" i="5"/>
  <c r="P3015" i="5"/>
  <c r="P3014" i="5"/>
  <c r="P3013" i="5"/>
  <c r="P3012" i="5"/>
  <c r="P3011" i="5"/>
  <c r="P3010" i="5"/>
  <c r="P3009" i="5"/>
  <c r="P3008" i="5"/>
  <c r="P3007" i="5"/>
  <c r="P3006" i="5"/>
  <c r="P3005" i="5"/>
  <c r="P3004" i="5"/>
  <c r="P3003" i="5"/>
  <c r="P3002" i="5"/>
  <c r="P3001" i="5"/>
  <c r="P3000" i="5"/>
  <c r="P2999" i="5"/>
  <c r="P2998" i="5"/>
  <c r="P2997" i="5"/>
  <c r="P2968" i="5"/>
  <c r="P2967" i="5"/>
  <c r="P2966" i="5"/>
  <c r="P2965" i="5"/>
  <c r="P2964" i="5"/>
  <c r="P2963" i="5"/>
  <c r="P2949" i="5"/>
  <c r="P2948" i="5"/>
  <c r="P2947" i="5"/>
  <c r="P2946" i="5"/>
  <c r="P2945" i="5"/>
  <c r="P2944" i="5"/>
  <c r="P2943" i="5"/>
  <c r="P2942" i="5"/>
  <c r="P2941" i="5"/>
  <c r="P2940" i="5"/>
  <c r="P2939" i="5"/>
  <c r="P2938" i="5"/>
  <c r="P2937" i="5"/>
  <c r="P2936" i="5"/>
  <c r="P2935" i="5"/>
  <c r="P2934" i="5"/>
  <c r="P2933" i="5"/>
  <c r="P2932" i="5"/>
  <c r="P2931" i="5"/>
  <c r="P2930" i="5"/>
  <c r="P2929" i="5"/>
  <c r="P2928" i="5"/>
  <c r="P2927" i="5"/>
  <c r="P2926" i="5"/>
  <c r="P2925" i="5"/>
  <c r="P2924" i="5"/>
  <c r="P2923" i="5"/>
  <c r="P2922" i="5"/>
  <c r="P2921" i="5"/>
  <c r="P2920" i="5"/>
  <c r="P2919" i="5"/>
  <c r="P2918" i="5"/>
  <c r="P2917" i="5"/>
  <c r="P2916" i="5"/>
  <c r="P2915" i="5"/>
  <c r="P2914" i="5"/>
  <c r="P2913" i="5"/>
  <c r="P2912" i="5"/>
  <c r="P2911" i="5"/>
  <c r="P2910" i="5"/>
  <c r="P2909" i="5"/>
  <c r="P2908" i="5"/>
  <c r="P2907" i="5"/>
  <c r="P2894" i="5"/>
  <c r="P2893" i="5"/>
  <c r="P2892" i="5"/>
  <c r="P2891" i="5"/>
  <c r="P2890" i="5"/>
  <c r="P2889" i="5"/>
  <c r="P2888" i="5"/>
  <c r="P2887" i="5"/>
  <c r="P2886" i="5"/>
  <c r="P2885" i="5"/>
  <c r="P2884" i="5"/>
  <c r="P2883" i="5"/>
  <c r="P2882" i="5"/>
  <c r="P2881" i="5"/>
  <c r="P2880" i="5"/>
  <c r="P2879" i="5"/>
  <c r="P2878" i="5"/>
  <c r="P2877" i="5"/>
  <c r="P2876" i="5"/>
  <c r="P2875" i="5"/>
  <c r="P2874" i="5"/>
  <c r="P2873" i="5"/>
  <c r="P2872" i="5"/>
  <c r="P2871" i="5"/>
  <c r="P2870" i="5"/>
  <c r="P2869" i="5"/>
  <c r="P2868" i="5"/>
  <c r="P2867" i="5"/>
  <c r="P2866" i="5"/>
  <c r="P2865" i="5"/>
  <c r="P2864" i="5"/>
  <c r="P2863" i="5"/>
  <c r="P2862" i="5"/>
  <c r="P2861" i="5"/>
  <c r="P2860" i="5"/>
  <c r="P2859" i="5"/>
  <c r="P2858" i="5"/>
  <c r="P2857" i="5"/>
  <c r="P2856" i="5"/>
  <c r="P2855" i="5"/>
  <c r="P2854" i="5"/>
  <c r="P2853" i="5"/>
  <c r="P2852" i="5"/>
  <c r="P2851" i="5"/>
  <c r="P2850" i="5"/>
  <c r="P2849" i="5"/>
  <c r="P2848" i="5"/>
  <c r="P2847" i="5"/>
  <c r="P2846" i="5"/>
  <c r="P2845" i="5"/>
  <c r="P2844" i="5"/>
  <c r="P2843" i="5"/>
  <c r="P2842" i="5"/>
  <c r="P2841" i="5"/>
  <c r="P2827" i="5"/>
  <c r="P2826" i="5"/>
  <c r="P2825" i="5"/>
  <c r="P2824" i="5"/>
  <c r="P2823" i="5"/>
  <c r="P2822" i="5"/>
  <c r="P2821" i="5"/>
  <c r="P2820" i="5"/>
  <c r="P2819" i="5"/>
  <c r="P2818" i="5"/>
  <c r="P2817" i="5"/>
  <c r="P2816" i="5"/>
  <c r="P2815" i="5"/>
  <c r="P2814" i="5"/>
  <c r="P2813" i="5"/>
  <c r="P2812" i="5"/>
  <c r="P2811" i="5"/>
  <c r="P2810" i="5"/>
  <c r="P2809" i="5"/>
  <c r="P2808" i="5"/>
  <c r="P2807" i="5"/>
  <c r="P2806" i="5"/>
  <c r="P2805" i="5"/>
  <c r="P2804" i="5"/>
  <c r="P2803" i="5"/>
  <c r="P2802" i="5"/>
  <c r="P2801" i="5"/>
  <c r="P2800" i="5"/>
  <c r="P2799" i="5"/>
  <c r="P2798" i="5"/>
  <c r="P2797" i="5"/>
  <c r="P2796" i="5"/>
  <c r="P2795" i="5"/>
  <c r="P2794" i="5"/>
  <c r="P2793" i="5"/>
  <c r="P2792" i="5"/>
  <c r="P2791" i="5"/>
  <c r="P2790" i="5"/>
  <c r="P2789" i="5"/>
  <c r="P2788" i="5"/>
  <c r="P2787" i="5"/>
  <c r="P2786" i="5"/>
  <c r="P2785" i="5"/>
  <c r="P2784" i="5"/>
  <c r="P2783" i="5"/>
  <c r="P2782" i="5"/>
  <c r="P2781" i="5"/>
  <c r="P2780" i="5"/>
  <c r="P2779" i="5"/>
  <c r="P2778" i="5"/>
  <c r="P2777" i="5"/>
  <c r="P2776" i="5"/>
  <c r="P2775" i="5"/>
  <c r="P2774" i="5"/>
  <c r="P2773" i="5"/>
  <c r="P2772" i="5"/>
  <c r="P2771" i="5"/>
  <c r="P2770" i="5"/>
  <c r="P2769" i="5"/>
  <c r="P2768" i="5"/>
  <c r="P2767" i="5"/>
  <c r="P2766" i="5"/>
  <c r="P2765" i="5"/>
  <c r="P2752" i="5"/>
  <c r="P2751" i="5"/>
  <c r="P2750" i="5"/>
  <c r="P2749" i="5"/>
  <c r="P2748" i="5"/>
  <c r="P2747" i="5"/>
  <c r="P2746" i="5"/>
  <c r="P2745" i="5"/>
  <c r="P2744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574" i="5"/>
  <c r="P2573" i="5"/>
  <c r="H77" i="6" s="1"/>
  <c r="F77" i="9" s="1"/>
  <c r="P2558" i="5"/>
  <c r="P2557" i="5"/>
  <c r="P2556" i="5"/>
  <c r="P2555" i="5"/>
  <c r="P2554" i="5"/>
  <c r="P2553" i="5"/>
  <c r="P2552" i="5"/>
  <c r="P2551" i="5"/>
  <c r="P2550" i="5"/>
  <c r="P2549" i="5"/>
  <c r="P2548" i="5"/>
  <c r="P2534" i="5"/>
  <c r="P2533" i="5"/>
  <c r="P2532" i="5"/>
  <c r="P2531" i="5"/>
  <c r="P2530" i="5"/>
  <c r="P2529" i="5"/>
  <c r="P2528" i="5"/>
  <c r="P2527" i="5"/>
  <c r="P2525" i="5"/>
  <c r="P2524" i="5"/>
  <c r="P2523" i="5"/>
  <c r="P2521" i="5"/>
  <c r="P2520" i="5"/>
  <c r="P2519" i="5"/>
  <c r="P2518" i="5"/>
  <c r="P2517" i="5"/>
  <c r="P2516" i="5"/>
  <c r="P2514" i="5"/>
  <c r="P2513" i="5"/>
  <c r="P2512" i="5"/>
  <c r="P2511" i="5"/>
  <c r="P2510" i="5"/>
  <c r="P2509" i="5"/>
  <c r="P2507" i="5"/>
  <c r="P2506" i="5"/>
  <c r="P2498" i="5"/>
  <c r="P2497" i="5"/>
  <c r="P2496" i="5"/>
  <c r="P2495" i="5"/>
  <c r="P2494" i="5"/>
  <c r="P2526" i="5"/>
  <c r="P2522" i="5"/>
  <c r="P2515" i="5"/>
  <c r="P2508" i="5"/>
  <c r="P2505" i="5"/>
  <c r="P2504" i="5"/>
  <c r="P2503" i="5"/>
  <c r="P2502" i="5"/>
  <c r="P2501" i="5"/>
  <c r="P2500" i="5"/>
  <c r="P2499" i="5"/>
  <c r="P2493" i="5"/>
  <c r="P2492" i="5"/>
  <c r="P2491" i="5"/>
  <c r="P2490" i="5"/>
  <c r="P2489" i="5"/>
  <c r="P2488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395" i="5"/>
  <c r="P2394" i="5"/>
  <c r="P2393" i="5"/>
  <c r="P2392" i="5"/>
  <c r="P2391" i="5"/>
  <c r="P2390" i="5"/>
  <c r="P2389" i="5"/>
  <c r="P2388" i="5"/>
  <c r="P2387" i="5"/>
  <c r="P17743" i="5"/>
  <c r="P17742" i="5"/>
  <c r="P17741" i="5"/>
  <c r="P17740" i="5"/>
  <c r="P17739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17724" i="5"/>
  <c r="P17723" i="5"/>
  <c r="P17722" i="5"/>
  <c r="P17721" i="5"/>
  <c r="P17720" i="5"/>
  <c r="P17719" i="5"/>
  <c r="P17718" i="5"/>
  <c r="P17717" i="5"/>
  <c r="P17716" i="5"/>
  <c r="P17715" i="5"/>
  <c r="P17714" i="5"/>
  <c r="P17713" i="5"/>
  <c r="P17712" i="5"/>
  <c r="P17711" i="5"/>
  <c r="P17710" i="5"/>
  <c r="P17709" i="5"/>
  <c r="P17708" i="5"/>
  <c r="P17707" i="5"/>
  <c r="P17706" i="5"/>
  <c r="P17705" i="5"/>
  <c r="P17704" i="5"/>
  <c r="P17703" i="5"/>
  <c r="P17702" i="5"/>
  <c r="P17701" i="5"/>
  <c r="P17700" i="5"/>
  <c r="P17699" i="5"/>
  <c r="P17698" i="5"/>
  <c r="P17697" i="5"/>
  <c r="P17696" i="5"/>
  <c r="P17695" i="5"/>
  <c r="P17694" i="5"/>
  <c r="P17693" i="5"/>
  <c r="P17692" i="5"/>
  <c r="P17691" i="5"/>
  <c r="P17690" i="5"/>
  <c r="P17689" i="5"/>
  <c r="P17688" i="5"/>
  <c r="P17687" i="5"/>
  <c r="P17686" i="5"/>
  <c r="P17685" i="5"/>
  <c r="P17684" i="5"/>
  <c r="P17683" i="5"/>
  <c r="P17682" i="5"/>
  <c r="P17681" i="5"/>
  <c r="P17680" i="5"/>
  <c r="P17679" i="5"/>
  <c r="P17678" i="5"/>
  <c r="P17677" i="5"/>
  <c r="P17676" i="5"/>
  <c r="P17675" i="5"/>
  <c r="P17674" i="5"/>
  <c r="P17673" i="5"/>
  <c r="P17672" i="5"/>
  <c r="P17671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657" i="5"/>
  <c r="P17656" i="5"/>
  <c r="P17655" i="5"/>
  <c r="P17654" i="5"/>
  <c r="P17653" i="5"/>
  <c r="P17652" i="5"/>
  <c r="P17651" i="5"/>
  <c r="P17650" i="5"/>
  <c r="P17649" i="5"/>
  <c r="P17648" i="5"/>
  <c r="P17647" i="5"/>
  <c r="P17646" i="5"/>
  <c r="P17645" i="5"/>
  <c r="P17644" i="5"/>
  <c r="P17643" i="5"/>
  <c r="P17642" i="5"/>
  <c r="P17641" i="5"/>
  <c r="P17640" i="5"/>
  <c r="P17639" i="5"/>
  <c r="P17638" i="5"/>
  <c r="P17637" i="5"/>
  <c r="P17636" i="5"/>
  <c r="P17635" i="5"/>
  <c r="P17634" i="5"/>
  <c r="P17633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53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7619" i="5"/>
  <c r="P17618" i="5"/>
  <c r="P17617" i="5"/>
  <c r="P17616" i="5"/>
  <c r="P17615" i="5"/>
  <c r="P17614" i="5"/>
  <c r="P17613" i="5"/>
  <c r="P17612" i="5"/>
  <c r="P17611" i="5"/>
  <c r="P17610" i="5"/>
  <c r="P17609" i="5"/>
  <c r="P17608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72" i="5"/>
  <c r="P1471" i="5"/>
  <c r="P1470" i="5"/>
  <c r="P1469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07" i="5"/>
  <c r="P1306" i="5"/>
  <c r="P1305" i="5"/>
  <c r="P1304" i="5"/>
  <c r="P1303" i="5"/>
  <c r="P1302" i="5"/>
  <c r="P1301" i="5"/>
  <c r="P1300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77" i="5"/>
  <c r="P1065" i="5"/>
  <c r="P1064" i="5"/>
  <c r="P1063" i="5"/>
  <c r="P1062" i="5"/>
  <c r="P1061" i="5"/>
  <c r="P1060" i="5"/>
  <c r="P1059" i="5"/>
  <c r="P1058" i="5"/>
  <c r="P1057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54" i="5"/>
  <c r="P653" i="5"/>
  <c r="P648" i="5"/>
  <c r="P647" i="5"/>
  <c r="P646" i="5"/>
  <c r="P645" i="5"/>
  <c r="P642" i="5"/>
  <c r="P641" i="5"/>
  <c r="P640" i="5"/>
  <c r="P639" i="5"/>
  <c r="P635" i="5"/>
  <c r="P634" i="5"/>
  <c r="P633" i="5"/>
  <c r="P627" i="5"/>
  <c r="P622" i="5"/>
  <c r="P621" i="5"/>
  <c r="P613" i="5"/>
  <c r="P612" i="5"/>
  <c r="P659" i="5"/>
  <c r="P658" i="5"/>
  <c r="P657" i="5"/>
  <c r="P656" i="5"/>
  <c r="P655" i="5"/>
  <c r="P652" i="5"/>
  <c r="P651" i="5"/>
  <c r="P650" i="5"/>
  <c r="P649" i="5"/>
  <c r="P644" i="5"/>
  <c r="P643" i="5"/>
  <c r="P638" i="5"/>
  <c r="P637" i="5"/>
  <c r="P636" i="5"/>
  <c r="P632" i="5"/>
  <c r="P631" i="5"/>
  <c r="P630" i="5"/>
  <c r="P629" i="5"/>
  <c r="P628" i="5"/>
  <c r="P626" i="5"/>
  <c r="P625" i="5"/>
  <c r="P624" i="5"/>
  <c r="P623" i="5"/>
  <c r="P620" i="5"/>
  <c r="P619" i="5"/>
  <c r="P618" i="5"/>
  <c r="P617" i="5"/>
  <c r="P616" i="5"/>
  <c r="P615" i="5"/>
  <c r="P614" i="5"/>
  <c r="P611" i="5"/>
  <c r="P610" i="5"/>
  <c r="P609" i="5"/>
  <c r="P608" i="5"/>
  <c r="P607" i="5"/>
  <c r="P606" i="5"/>
  <c r="P568" i="5"/>
  <c r="P567" i="5"/>
  <c r="P566" i="5"/>
  <c r="P565" i="5"/>
  <c r="P564" i="5"/>
  <c r="P563" i="5"/>
  <c r="P562" i="5"/>
  <c r="P561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17584" i="5"/>
  <c r="P17583" i="5"/>
  <c r="P17582" i="5"/>
  <c r="P17581" i="5"/>
  <c r="P17580" i="5"/>
  <c r="P17579" i="5"/>
  <c r="P17578" i="5"/>
  <c r="P17577" i="5"/>
  <c r="P17576" i="5"/>
  <c r="P17575" i="5"/>
  <c r="P17574" i="5"/>
  <c r="P17573" i="5"/>
  <c r="P17572" i="5"/>
  <c r="P17571" i="5"/>
  <c r="P17570" i="5"/>
  <c r="P17569" i="5"/>
  <c r="P17568" i="5"/>
  <c r="P17567" i="5"/>
  <c r="P17566" i="5"/>
  <c r="P17565" i="5"/>
  <c r="P17564" i="5"/>
  <c r="P17563" i="5"/>
  <c r="P17562" i="5"/>
  <c r="P17561" i="5"/>
  <c r="P17560" i="5"/>
  <c r="P17559" i="5"/>
  <c r="P17558" i="5"/>
  <c r="P17557" i="5"/>
  <c r="P17556" i="5"/>
  <c r="P17555" i="5"/>
  <c r="P17554" i="5"/>
  <c r="P17553" i="5"/>
  <c r="P17552" i="5"/>
  <c r="P17551" i="5"/>
  <c r="P17550" i="5"/>
  <c r="P17549" i="5"/>
  <c r="P17548" i="5"/>
  <c r="P17547" i="5"/>
  <c r="P17546" i="5"/>
  <c r="P17545" i="5"/>
  <c r="P17544" i="5"/>
  <c r="P17543" i="5"/>
  <c r="P17542" i="5"/>
  <c r="P17541" i="5"/>
  <c r="P17540" i="5"/>
  <c r="P17539" i="5"/>
  <c r="P17538" i="5"/>
  <c r="P17537" i="5"/>
  <c r="P17536" i="5"/>
  <c r="P17535" i="5"/>
  <c r="P17534" i="5"/>
  <c r="P17533" i="5"/>
  <c r="P17532" i="5"/>
  <c r="P17531" i="5"/>
  <c r="P17530" i="5"/>
  <c r="P17529" i="5"/>
  <c r="P17528" i="5"/>
  <c r="P17527" i="5"/>
  <c r="P17526" i="5"/>
  <c r="P17525" i="5"/>
  <c r="P17524" i="5"/>
  <c r="P17523" i="5"/>
  <c r="P17522" i="5"/>
  <c r="P17521" i="5"/>
  <c r="P17520" i="5"/>
  <c r="P17519" i="5"/>
  <c r="P17518" i="5"/>
  <c r="P17517" i="5"/>
  <c r="P480" i="5"/>
  <c r="P479" i="5"/>
  <c r="P478" i="5"/>
  <c r="P476" i="5"/>
  <c r="P475" i="5"/>
  <c r="P474" i="5"/>
  <c r="P473" i="5"/>
  <c r="P471" i="5"/>
  <c r="P470" i="5"/>
  <c r="P469" i="5"/>
  <c r="P468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77" i="5"/>
  <c r="P472" i="5"/>
  <c r="P467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3" i="5"/>
  <c r="P339" i="5"/>
  <c r="P348" i="5"/>
  <c r="P347" i="5"/>
  <c r="P346" i="5"/>
  <c r="P345" i="5"/>
  <c r="P342" i="5"/>
  <c r="P341" i="5"/>
  <c r="P340" i="5"/>
  <c r="P338" i="5"/>
  <c r="P337" i="5"/>
  <c r="P336" i="5"/>
  <c r="P335" i="5"/>
  <c r="P344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F2" i="6"/>
  <c r="D2" i="9" s="1"/>
  <c r="P806" i="5"/>
  <c r="Z111" i="9" l="1"/>
  <c r="Z231" i="9"/>
  <c r="Z363" i="9"/>
  <c r="Z507" i="9"/>
  <c r="Z4" i="9"/>
  <c r="Z16" i="9"/>
  <c r="Z28" i="9"/>
  <c r="Z40" i="9"/>
  <c r="Z52" i="9"/>
  <c r="Z64" i="9"/>
  <c r="Z76" i="9"/>
  <c r="Z88" i="9"/>
  <c r="Z100" i="9"/>
  <c r="Z112" i="9"/>
  <c r="Z124" i="9"/>
  <c r="Z136" i="9"/>
  <c r="Z148" i="9"/>
  <c r="Z160" i="9"/>
  <c r="Z172" i="9"/>
  <c r="Z184" i="9"/>
  <c r="Z196" i="9"/>
  <c r="Z208" i="9"/>
  <c r="Z220" i="9"/>
  <c r="Z232" i="9"/>
  <c r="Z244" i="9"/>
  <c r="Z256" i="9"/>
  <c r="Z268" i="9"/>
  <c r="Z280" i="9"/>
  <c r="Z292" i="9"/>
  <c r="Z304" i="9"/>
  <c r="Z316" i="9"/>
  <c r="Z328" i="9"/>
  <c r="Z340" i="9"/>
  <c r="Z352" i="9"/>
  <c r="Z364" i="9"/>
  <c r="Z376" i="9"/>
  <c r="Z388" i="9"/>
  <c r="Z400" i="9"/>
  <c r="Z412" i="9"/>
  <c r="Z424" i="9"/>
  <c r="Z436" i="9"/>
  <c r="Z448" i="9"/>
  <c r="Z460" i="9"/>
  <c r="Z472" i="9"/>
  <c r="Z484" i="9"/>
  <c r="Z496" i="9"/>
  <c r="Z508" i="9"/>
  <c r="Z520" i="9"/>
  <c r="Z532" i="9"/>
  <c r="Z27" i="9"/>
  <c r="Z147" i="9"/>
  <c r="Z267" i="9"/>
  <c r="Z411" i="9"/>
  <c r="Z519" i="9"/>
  <c r="Z5" i="9"/>
  <c r="Z17" i="9"/>
  <c r="Z29" i="9"/>
  <c r="Z41" i="9"/>
  <c r="Z53" i="9"/>
  <c r="Z65" i="9"/>
  <c r="Z77" i="9"/>
  <c r="Z89" i="9"/>
  <c r="Z101" i="9"/>
  <c r="Z113" i="9"/>
  <c r="Z125" i="9"/>
  <c r="Z137" i="9"/>
  <c r="Z149" i="9"/>
  <c r="Z161" i="9"/>
  <c r="Z173" i="9"/>
  <c r="Z185" i="9"/>
  <c r="Z197" i="9"/>
  <c r="Z209" i="9"/>
  <c r="Z221" i="9"/>
  <c r="Z233" i="9"/>
  <c r="Z245" i="9"/>
  <c r="Z257" i="9"/>
  <c r="Z269" i="9"/>
  <c r="Z281" i="9"/>
  <c r="Z293" i="9"/>
  <c r="Z305" i="9"/>
  <c r="Z317" i="9"/>
  <c r="Z329" i="9"/>
  <c r="Z341" i="9"/>
  <c r="Z353" i="9"/>
  <c r="Z365" i="9"/>
  <c r="Z377" i="9"/>
  <c r="Z389" i="9"/>
  <c r="Z401" i="9"/>
  <c r="Z413" i="9"/>
  <c r="Z425" i="9"/>
  <c r="Z437" i="9"/>
  <c r="Z449" i="9"/>
  <c r="Z461" i="9"/>
  <c r="Z473" i="9"/>
  <c r="Z485" i="9"/>
  <c r="Z497" i="9"/>
  <c r="Z509" i="9"/>
  <c r="Z521" i="9"/>
  <c r="Z533" i="9"/>
  <c r="Z3" i="9"/>
  <c r="Z123" i="9"/>
  <c r="Z243" i="9"/>
  <c r="Z375" i="9"/>
  <c r="Z495" i="9"/>
  <c r="Z6" i="9"/>
  <c r="Z18" i="9"/>
  <c r="Z30" i="9"/>
  <c r="Z42" i="9"/>
  <c r="Z54" i="9"/>
  <c r="Z66" i="9"/>
  <c r="Z78" i="9"/>
  <c r="Z90" i="9"/>
  <c r="Z102" i="9"/>
  <c r="Z114" i="9"/>
  <c r="Z126" i="9"/>
  <c r="Z138" i="9"/>
  <c r="Z150" i="9"/>
  <c r="Z162" i="9"/>
  <c r="Z174" i="9"/>
  <c r="Z186" i="9"/>
  <c r="Z198" i="9"/>
  <c r="Z210" i="9"/>
  <c r="Z222" i="9"/>
  <c r="Z234" i="9"/>
  <c r="Z246" i="9"/>
  <c r="Z258" i="9"/>
  <c r="Z270" i="9"/>
  <c r="Z282" i="9"/>
  <c r="Z294" i="9"/>
  <c r="Z306" i="9"/>
  <c r="Z318" i="9"/>
  <c r="Z330" i="9"/>
  <c r="Z342" i="9"/>
  <c r="Z354" i="9"/>
  <c r="Z366" i="9"/>
  <c r="Z378" i="9"/>
  <c r="Z390" i="9"/>
  <c r="Z402" i="9"/>
  <c r="Z414" i="9"/>
  <c r="Z426" i="9"/>
  <c r="Z438" i="9"/>
  <c r="Z450" i="9"/>
  <c r="Z462" i="9"/>
  <c r="Z474" i="9"/>
  <c r="Z486" i="9"/>
  <c r="Z498" i="9"/>
  <c r="Z510" i="9"/>
  <c r="Z522" i="9"/>
  <c r="Z534" i="9"/>
  <c r="Z99" i="9"/>
  <c r="Z219" i="9"/>
  <c r="Z351" i="9"/>
  <c r="Z471" i="9"/>
  <c r="Z7" i="9"/>
  <c r="Z19" i="9"/>
  <c r="Z31" i="9"/>
  <c r="Z43" i="9"/>
  <c r="Z55" i="9"/>
  <c r="Z67" i="9"/>
  <c r="Z79" i="9"/>
  <c r="Z91" i="9"/>
  <c r="Z103" i="9"/>
  <c r="Z115" i="9"/>
  <c r="Z127" i="9"/>
  <c r="Z139" i="9"/>
  <c r="Z151" i="9"/>
  <c r="Z163" i="9"/>
  <c r="Z175" i="9"/>
  <c r="Z187" i="9"/>
  <c r="Z199" i="9"/>
  <c r="Z211" i="9"/>
  <c r="Z223" i="9"/>
  <c r="Z235" i="9"/>
  <c r="Z247" i="9"/>
  <c r="Z259" i="9"/>
  <c r="Z271" i="9"/>
  <c r="Z283" i="9"/>
  <c r="Z295" i="9"/>
  <c r="Z307" i="9"/>
  <c r="Z319" i="9"/>
  <c r="Z331" i="9"/>
  <c r="Z343" i="9"/>
  <c r="Z355" i="9"/>
  <c r="Z367" i="9"/>
  <c r="Z379" i="9"/>
  <c r="Z391" i="9"/>
  <c r="Z403" i="9"/>
  <c r="Z415" i="9"/>
  <c r="Z427" i="9"/>
  <c r="Z439" i="9"/>
  <c r="Z451" i="9"/>
  <c r="Z463" i="9"/>
  <c r="Z475" i="9"/>
  <c r="Z487" i="9"/>
  <c r="Z499" i="9"/>
  <c r="Z511" i="9"/>
  <c r="Z523" i="9"/>
  <c r="Z535" i="9"/>
  <c r="Z63" i="9"/>
  <c r="Z183" i="9"/>
  <c r="Z303" i="9"/>
  <c r="Z423" i="9"/>
  <c r="Z8" i="9"/>
  <c r="Z20" i="9"/>
  <c r="Z32" i="9"/>
  <c r="Z44" i="9"/>
  <c r="Z56" i="9"/>
  <c r="Z68" i="9"/>
  <c r="Z80" i="9"/>
  <c r="Z92" i="9"/>
  <c r="Z104" i="9"/>
  <c r="Z116" i="9"/>
  <c r="Z128" i="9"/>
  <c r="Z140" i="9"/>
  <c r="Z152" i="9"/>
  <c r="Z164" i="9"/>
  <c r="Z176" i="9"/>
  <c r="Z188" i="9"/>
  <c r="Z200" i="9"/>
  <c r="Z212" i="9"/>
  <c r="Z224" i="9"/>
  <c r="Z236" i="9"/>
  <c r="Z248" i="9"/>
  <c r="Z260" i="9"/>
  <c r="Z272" i="9"/>
  <c r="Z284" i="9"/>
  <c r="Z296" i="9"/>
  <c r="Z308" i="9"/>
  <c r="Z320" i="9"/>
  <c r="Z332" i="9"/>
  <c r="Z344" i="9"/>
  <c r="Z356" i="9"/>
  <c r="Z368" i="9"/>
  <c r="Z380" i="9"/>
  <c r="Z392" i="9"/>
  <c r="Z404" i="9"/>
  <c r="Z416" i="9"/>
  <c r="Z428" i="9"/>
  <c r="Z440" i="9"/>
  <c r="Z452" i="9"/>
  <c r="Z464" i="9"/>
  <c r="Z476" i="9"/>
  <c r="Z488" i="9"/>
  <c r="Z500" i="9"/>
  <c r="Z512" i="9"/>
  <c r="Z524" i="9"/>
  <c r="Z537" i="9"/>
  <c r="Z315" i="9"/>
  <c r="Z9" i="9"/>
  <c r="Z21" i="9"/>
  <c r="Z33" i="9"/>
  <c r="Z45" i="9"/>
  <c r="Z57" i="9"/>
  <c r="Z69" i="9"/>
  <c r="Z81" i="9"/>
  <c r="Z93" i="9"/>
  <c r="Z105" i="9"/>
  <c r="Z117" i="9"/>
  <c r="Z129" i="9"/>
  <c r="Z141" i="9"/>
  <c r="Z153" i="9"/>
  <c r="Z165" i="9"/>
  <c r="Z177" i="9"/>
  <c r="Z189" i="9"/>
  <c r="Z201" i="9"/>
  <c r="Z213" i="9"/>
  <c r="Z225" i="9"/>
  <c r="Z237" i="9"/>
  <c r="Z249" i="9"/>
  <c r="Z261" i="9"/>
  <c r="Z273" i="9"/>
  <c r="Z285" i="9"/>
  <c r="Z297" i="9"/>
  <c r="Z309" i="9"/>
  <c r="Z321" i="9"/>
  <c r="Z333" i="9"/>
  <c r="Z345" i="9"/>
  <c r="Z357" i="9"/>
  <c r="Z369" i="9"/>
  <c r="Z381" i="9"/>
  <c r="Z393" i="9"/>
  <c r="Z405" i="9"/>
  <c r="Z417" i="9"/>
  <c r="Z429" i="9"/>
  <c r="Z441" i="9"/>
  <c r="Z453" i="9"/>
  <c r="Z465" i="9"/>
  <c r="Z477" i="9"/>
  <c r="Z489" i="9"/>
  <c r="Z501" i="9"/>
  <c r="Z513" i="9"/>
  <c r="Z525" i="9"/>
  <c r="Z538" i="9"/>
  <c r="Z75" i="9"/>
  <c r="Z207" i="9"/>
  <c r="Z339" i="9"/>
  <c r="Z483" i="9"/>
  <c r="Z10" i="9"/>
  <c r="Z22" i="9"/>
  <c r="Z34" i="9"/>
  <c r="Z46" i="9"/>
  <c r="Z58" i="9"/>
  <c r="Z70" i="9"/>
  <c r="Z82" i="9"/>
  <c r="Z94" i="9"/>
  <c r="Z106" i="9"/>
  <c r="Z118" i="9"/>
  <c r="Z130" i="9"/>
  <c r="Z142" i="9"/>
  <c r="Z154" i="9"/>
  <c r="Z166" i="9"/>
  <c r="Z178" i="9"/>
  <c r="Z190" i="9"/>
  <c r="Z202" i="9"/>
  <c r="Z214" i="9"/>
  <c r="Z226" i="9"/>
  <c r="Z238" i="9"/>
  <c r="Z250" i="9"/>
  <c r="Z262" i="9"/>
  <c r="Z274" i="9"/>
  <c r="Z286" i="9"/>
  <c r="Z298" i="9"/>
  <c r="Z310" i="9"/>
  <c r="Z322" i="9"/>
  <c r="Z334" i="9"/>
  <c r="Z346" i="9"/>
  <c r="Z358" i="9"/>
  <c r="Z370" i="9"/>
  <c r="Z382" i="9"/>
  <c r="Z394" i="9"/>
  <c r="Z406" i="9"/>
  <c r="Z418" i="9"/>
  <c r="Z430" i="9"/>
  <c r="Z442" i="9"/>
  <c r="Z454" i="9"/>
  <c r="Z466" i="9"/>
  <c r="Z478" i="9"/>
  <c r="Z490" i="9"/>
  <c r="Z502" i="9"/>
  <c r="Z514" i="9"/>
  <c r="Z526" i="9"/>
  <c r="Z87" i="9"/>
  <c r="Z195" i="9"/>
  <c r="Z327" i="9"/>
  <c r="Z447" i="9"/>
  <c r="Z11" i="9"/>
  <c r="Z23" i="9"/>
  <c r="Z35" i="9"/>
  <c r="Z47" i="9"/>
  <c r="Z59" i="9"/>
  <c r="Z71" i="9"/>
  <c r="Z83" i="9"/>
  <c r="Z95" i="9"/>
  <c r="Z107" i="9"/>
  <c r="Z119" i="9"/>
  <c r="Z131" i="9"/>
  <c r="Z143" i="9"/>
  <c r="Z155" i="9"/>
  <c r="Z167" i="9"/>
  <c r="Z179" i="9"/>
  <c r="Z191" i="9"/>
  <c r="Z203" i="9"/>
  <c r="Z215" i="9"/>
  <c r="Z227" i="9"/>
  <c r="Z239" i="9"/>
  <c r="Z251" i="9"/>
  <c r="Z263" i="9"/>
  <c r="Z275" i="9"/>
  <c r="Z287" i="9"/>
  <c r="Z299" i="9"/>
  <c r="Z311" i="9"/>
  <c r="Z323" i="9"/>
  <c r="Z335" i="9"/>
  <c r="Z347" i="9"/>
  <c r="Z359" i="9"/>
  <c r="Z371" i="9"/>
  <c r="Z383" i="9"/>
  <c r="Z395" i="9"/>
  <c r="Z407" i="9"/>
  <c r="Z419" i="9"/>
  <c r="Z431" i="9"/>
  <c r="Z443" i="9"/>
  <c r="Z455" i="9"/>
  <c r="Z467" i="9"/>
  <c r="Z479" i="9"/>
  <c r="Z491" i="9"/>
  <c r="Z503" i="9"/>
  <c r="Z515" i="9"/>
  <c r="Z527" i="9"/>
  <c r="Z39" i="9"/>
  <c r="Z159" i="9"/>
  <c r="Z279" i="9"/>
  <c r="Z399" i="9"/>
  <c r="Z531" i="9"/>
  <c r="Z12" i="9"/>
  <c r="Z24" i="9"/>
  <c r="Z36" i="9"/>
  <c r="Z48" i="9"/>
  <c r="Z60" i="9"/>
  <c r="Z72" i="9"/>
  <c r="Z84" i="9"/>
  <c r="Z96" i="9"/>
  <c r="Z108" i="9"/>
  <c r="Z120" i="9"/>
  <c r="Z132" i="9"/>
  <c r="Z144" i="9"/>
  <c r="Z156" i="9"/>
  <c r="Z168" i="9"/>
  <c r="Z180" i="9"/>
  <c r="Z192" i="9"/>
  <c r="Z204" i="9"/>
  <c r="Z216" i="9"/>
  <c r="Z228" i="9"/>
  <c r="Z240" i="9"/>
  <c r="Z252" i="9"/>
  <c r="Z264" i="9"/>
  <c r="Z276" i="9"/>
  <c r="Z288" i="9"/>
  <c r="Z300" i="9"/>
  <c r="Z312" i="9"/>
  <c r="Z324" i="9"/>
  <c r="Z336" i="9"/>
  <c r="Z348" i="9"/>
  <c r="Z360" i="9"/>
  <c r="Z372" i="9"/>
  <c r="Z384" i="9"/>
  <c r="Z396" i="9"/>
  <c r="Z408" i="9"/>
  <c r="Z420" i="9"/>
  <c r="Z432" i="9"/>
  <c r="Z444" i="9"/>
  <c r="Z456" i="9"/>
  <c r="Z468" i="9"/>
  <c r="Z480" i="9"/>
  <c r="Z492" i="9"/>
  <c r="Z504" i="9"/>
  <c r="Z516" i="9"/>
  <c r="Z528" i="9"/>
  <c r="Z15" i="9"/>
  <c r="Z135" i="9"/>
  <c r="Z255" i="9"/>
  <c r="Z387" i="9"/>
  <c r="Z459" i="9"/>
  <c r="Z536" i="9"/>
  <c r="Z13" i="9"/>
  <c r="Z25" i="9"/>
  <c r="Z37" i="9"/>
  <c r="Z49" i="9"/>
  <c r="Z61" i="9"/>
  <c r="Z73" i="9"/>
  <c r="Z85" i="9"/>
  <c r="Z97" i="9"/>
  <c r="Z109" i="9"/>
  <c r="Z121" i="9"/>
  <c r="Z133" i="9"/>
  <c r="Z145" i="9"/>
  <c r="Z157" i="9"/>
  <c r="Z169" i="9"/>
  <c r="Z181" i="9"/>
  <c r="Z193" i="9"/>
  <c r="Z205" i="9"/>
  <c r="Z217" i="9"/>
  <c r="Z229" i="9"/>
  <c r="Z241" i="9"/>
  <c r="Z253" i="9"/>
  <c r="Z265" i="9"/>
  <c r="Z277" i="9"/>
  <c r="Z289" i="9"/>
  <c r="Z301" i="9"/>
  <c r="Z313" i="9"/>
  <c r="Z325" i="9"/>
  <c r="Z337" i="9"/>
  <c r="Z349" i="9"/>
  <c r="Z361" i="9"/>
  <c r="Z373" i="9"/>
  <c r="Z385" i="9"/>
  <c r="Z397" i="9"/>
  <c r="Z409" i="9"/>
  <c r="Z421" i="9"/>
  <c r="Z433" i="9"/>
  <c r="Z445" i="9"/>
  <c r="Z457" i="9"/>
  <c r="Z469" i="9"/>
  <c r="Z481" i="9"/>
  <c r="Z493" i="9"/>
  <c r="Z505" i="9"/>
  <c r="Z517" i="9"/>
  <c r="Z529" i="9"/>
  <c r="Z51" i="9"/>
  <c r="Z171" i="9"/>
  <c r="Z291" i="9"/>
  <c r="Z435" i="9"/>
  <c r="Z2" i="9"/>
  <c r="Z14" i="9"/>
  <c r="Z26" i="9"/>
  <c r="Z38" i="9"/>
  <c r="Z50" i="9"/>
  <c r="Z62" i="9"/>
  <c r="Z74" i="9"/>
  <c r="Z86" i="9"/>
  <c r="Z98" i="9"/>
  <c r="Z110" i="9"/>
  <c r="Z122" i="9"/>
  <c r="Z134" i="9"/>
  <c r="Z146" i="9"/>
  <c r="Z158" i="9"/>
  <c r="Z170" i="9"/>
  <c r="Z182" i="9"/>
  <c r="Z194" i="9"/>
  <c r="Z206" i="9"/>
  <c r="Z218" i="9"/>
  <c r="Z230" i="9"/>
  <c r="Z242" i="9"/>
  <c r="Z254" i="9"/>
  <c r="Z266" i="9"/>
  <c r="Z278" i="9"/>
  <c r="Z290" i="9"/>
  <c r="Z302" i="9"/>
  <c r="Z314" i="9"/>
  <c r="Z326" i="9"/>
  <c r="Z338" i="9"/>
  <c r="Z350" i="9"/>
  <c r="Z362" i="9"/>
  <c r="Z374" i="9"/>
  <c r="Z386" i="9"/>
  <c r="Z398" i="9"/>
  <c r="Z410" i="9"/>
  <c r="Z422" i="9"/>
  <c r="Z434" i="9"/>
  <c r="Z446" i="9"/>
  <c r="Z458" i="9"/>
  <c r="Z470" i="9"/>
  <c r="Z482" i="9"/>
  <c r="Z494" i="9"/>
  <c r="Z506" i="9"/>
  <c r="Z518" i="9"/>
  <c r="Z530" i="9"/>
  <c r="AD7" i="6"/>
  <c r="AA7" i="9" s="1"/>
  <c r="AD19" i="6"/>
  <c r="AA19" i="9" s="1"/>
  <c r="AD31" i="6"/>
  <c r="AA31" i="9" s="1"/>
  <c r="AD43" i="6"/>
  <c r="AA43" i="9" s="1"/>
  <c r="AD55" i="6"/>
  <c r="AA55" i="9" s="1"/>
  <c r="AD67" i="6"/>
  <c r="AA67" i="9" s="1"/>
  <c r="AD79" i="6"/>
  <c r="AA79" i="9" s="1"/>
  <c r="AD91" i="6"/>
  <c r="AA91" i="9" s="1"/>
  <c r="AD103" i="6"/>
  <c r="AA103" i="9" s="1"/>
  <c r="AD115" i="6"/>
  <c r="AA115" i="9" s="1"/>
  <c r="AD127" i="6"/>
  <c r="AA127" i="9" s="1"/>
  <c r="AD139" i="6"/>
  <c r="AA139" i="9" s="1"/>
  <c r="AD151" i="6"/>
  <c r="AA151" i="9" s="1"/>
  <c r="AD163" i="6"/>
  <c r="AA163" i="9" s="1"/>
  <c r="AD175" i="6"/>
  <c r="AA175" i="9" s="1"/>
  <c r="AD187" i="6"/>
  <c r="AA187" i="9" s="1"/>
  <c r="AD199" i="6"/>
  <c r="AA199" i="9" s="1"/>
  <c r="AD211" i="6"/>
  <c r="AA211" i="9" s="1"/>
  <c r="AD223" i="6"/>
  <c r="AA223" i="9" s="1"/>
  <c r="AD235" i="6"/>
  <c r="AA235" i="9" s="1"/>
  <c r="AD247" i="6"/>
  <c r="AA247" i="9" s="1"/>
  <c r="AD259" i="6"/>
  <c r="AA259" i="9" s="1"/>
  <c r="AD271" i="6"/>
  <c r="AA271" i="9" s="1"/>
  <c r="AD283" i="6"/>
  <c r="AA283" i="9" s="1"/>
  <c r="AD295" i="6"/>
  <c r="AA295" i="9" s="1"/>
  <c r="AD307" i="6"/>
  <c r="AA307" i="9" s="1"/>
  <c r="AD319" i="6"/>
  <c r="AA319" i="9" s="1"/>
  <c r="AD331" i="6"/>
  <c r="AA331" i="9" s="1"/>
  <c r="AD343" i="6"/>
  <c r="AA343" i="9" s="1"/>
  <c r="AD355" i="6"/>
  <c r="AA355" i="9" s="1"/>
  <c r="AD367" i="6"/>
  <c r="AA367" i="9" s="1"/>
  <c r="AD379" i="6"/>
  <c r="AA379" i="9" s="1"/>
  <c r="AD391" i="6"/>
  <c r="AA391" i="9" s="1"/>
  <c r="AD403" i="6"/>
  <c r="AA403" i="9" s="1"/>
  <c r="AD415" i="6"/>
  <c r="AA415" i="9" s="1"/>
  <c r="AD427" i="6"/>
  <c r="AA427" i="9" s="1"/>
  <c r="AD439" i="6"/>
  <c r="AA439" i="9" s="1"/>
  <c r="AD451" i="6"/>
  <c r="AA451" i="9" s="1"/>
  <c r="AD463" i="6"/>
  <c r="AA463" i="9" s="1"/>
  <c r="AD475" i="6"/>
  <c r="AA475" i="9" s="1"/>
  <c r="AD487" i="6"/>
  <c r="AA487" i="9" s="1"/>
  <c r="AD499" i="6"/>
  <c r="AA499" i="9" s="1"/>
  <c r="AD511" i="6"/>
  <c r="AA511" i="9" s="1"/>
  <c r="AD523" i="6"/>
  <c r="AA523" i="9" s="1"/>
  <c r="AD535" i="6"/>
  <c r="AA535" i="9" s="1"/>
  <c r="AF10" i="6"/>
  <c r="AB10" i="9" s="1"/>
  <c r="AF22" i="6"/>
  <c r="AB22" i="9" s="1"/>
  <c r="AF34" i="6"/>
  <c r="AB34" i="9" s="1"/>
  <c r="AF46" i="6"/>
  <c r="AB46" i="9" s="1"/>
  <c r="AF58" i="6"/>
  <c r="AB58" i="9" s="1"/>
  <c r="AF70" i="6"/>
  <c r="AB70" i="9" s="1"/>
  <c r="AF82" i="6"/>
  <c r="AB82" i="9" s="1"/>
  <c r="AF94" i="6"/>
  <c r="AB94" i="9" s="1"/>
  <c r="AF106" i="6"/>
  <c r="AB106" i="9" s="1"/>
  <c r="AF118" i="6"/>
  <c r="AB118" i="9" s="1"/>
  <c r="AF130" i="6"/>
  <c r="AB130" i="9" s="1"/>
  <c r="AF142" i="6"/>
  <c r="AB142" i="9" s="1"/>
  <c r="AF154" i="6"/>
  <c r="AB154" i="9" s="1"/>
  <c r="AF166" i="6"/>
  <c r="AB166" i="9" s="1"/>
  <c r="C5" i="7"/>
  <c r="B5" i="7"/>
  <c r="AN2" i="9"/>
  <c r="AF178" i="6"/>
  <c r="AB178" i="9" s="1"/>
  <c r="AF190" i="6"/>
  <c r="AB190" i="9" s="1"/>
  <c r="AF202" i="6"/>
  <c r="AB202" i="9" s="1"/>
  <c r="AF214" i="6"/>
  <c r="AB214" i="9" s="1"/>
  <c r="AF226" i="6"/>
  <c r="AB226" i="9" s="1"/>
  <c r="AF238" i="6"/>
  <c r="AB238" i="9" s="1"/>
  <c r="AF250" i="6"/>
  <c r="AB250" i="9" s="1"/>
  <c r="AF262" i="6"/>
  <c r="AB262" i="9" s="1"/>
  <c r="AF274" i="6"/>
  <c r="AB274" i="9" s="1"/>
  <c r="AF286" i="6"/>
  <c r="AB286" i="9" s="1"/>
  <c r="AF298" i="6"/>
  <c r="AB298" i="9" s="1"/>
  <c r="AF310" i="6"/>
  <c r="AB310" i="9" s="1"/>
  <c r="AF322" i="6"/>
  <c r="AB322" i="9" s="1"/>
  <c r="AF334" i="6"/>
  <c r="AB334" i="9" s="1"/>
  <c r="AF346" i="6"/>
  <c r="AB346" i="9" s="1"/>
  <c r="AF358" i="6"/>
  <c r="AB358" i="9" s="1"/>
  <c r="AF370" i="6"/>
  <c r="AB370" i="9" s="1"/>
  <c r="AF382" i="6"/>
  <c r="AB382" i="9" s="1"/>
  <c r="AF394" i="6"/>
  <c r="AB394" i="9" s="1"/>
  <c r="AF406" i="6"/>
  <c r="AB406" i="9" s="1"/>
  <c r="AF418" i="6"/>
  <c r="AB418" i="9" s="1"/>
  <c r="AF430" i="6"/>
  <c r="AB430" i="9" s="1"/>
  <c r="AF442" i="6"/>
  <c r="AB442" i="9" s="1"/>
  <c r="AF454" i="6"/>
  <c r="AB454" i="9" s="1"/>
  <c r="AF466" i="6"/>
  <c r="AB466" i="9" s="1"/>
  <c r="AF478" i="6"/>
  <c r="AB478" i="9" s="1"/>
  <c r="AF490" i="6"/>
  <c r="AB490" i="9" s="1"/>
  <c r="AF502" i="6"/>
  <c r="AB502" i="9" s="1"/>
  <c r="AF514" i="6"/>
  <c r="AB514" i="9" s="1"/>
  <c r="AF526" i="6"/>
  <c r="AB526" i="9" s="1"/>
  <c r="AF538" i="6"/>
  <c r="AB538" i="9" s="1"/>
  <c r="AH13" i="6"/>
  <c r="AD13" i="9" s="1"/>
  <c r="AH25" i="6"/>
  <c r="AD25" i="9" s="1"/>
  <c r="AH37" i="6"/>
  <c r="AD37" i="9" s="1"/>
  <c r="AH49" i="6"/>
  <c r="AD49" i="9" s="1"/>
  <c r="AH61" i="6"/>
  <c r="AD61" i="9" s="1"/>
  <c r="AH73" i="6"/>
  <c r="AD73" i="9" s="1"/>
  <c r="AH85" i="6"/>
  <c r="AD85" i="9" s="1"/>
  <c r="AH97" i="6"/>
  <c r="AD97" i="9" s="1"/>
  <c r="AH109" i="6"/>
  <c r="AD109" i="9" s="1"/>
  <c r="AH121" i="6"/>
  <c r="AD121" i="9" s="1"/>
  <c r="AH133" i="6"/>
  <c r="AD133" i="9" s="1"/>
  <c r="AH145" i="6"/>
  <c r="AD145" i="9" s="1"/>
  <c r="AH157" i="6"/>
  <c r="AD157" i="9" s="1"/>
  <c r="AH169" i="6"/>
  <c r="AD169" i="9" s="1"/>
  <c r="AH181" i="6"/>
  <c r="AD181" i="9" s="1"/>
  <c r="AH193" i="6"/>
  <c r="AD193" i="9" s="1"/>
  <c r="AH205" i="6"/>
  <c r="AD205" i="9" s="1"/>
  <c r="AH217" i="6"/>
  <c r="AD217" i="9" s="1"/>
  <c r="AH229" i="6"/>
  <c r="AD229" i="9" s="1"/>
  <c r="AH241" i="6"/>
  <c r="AD241" i="9" s="1"/>
  <c r="AH253" i="6"/>
  <c r="AD253" i="9" s="1"/>
  <c r="AH265" i="6"/>
  <c r="AD265" i="9" s="1"/>
  <c r="AH277" i="6"/>
  <c r="AD277" i="9" s="1"/>
  <c r="AH289" i="6"/>
  <c r="AD289" i="9" s="1"/>
  <c r="AH301" i="6"/>
  <c r="AD301" i="9" s="1"/>
  <c r="AH313" i="6"/>
  <c r="AD313" i="9" s="1"/>
  <c r="AH325" i="6"/>
  <c r="AD325" i="9" s="1"/>
  <c r="AH337" i="6"/>
  <c r="AD337" i="9" s="1"/>
  <c r="AH349" i="6"/>
  <c r="AD349" i="9" s="1"/>
  <c r="AH361" i="6"/>
  <c r="AD361" i="9" s="1"/>
  <c r="AH373" i="6"/>
  <c r="AD373" i="9" s="1"/>
  <c r="AH385" i="6"/>
  <c r="AD385" i="9" s="1"/>
  <c r="AH397" i="6"/>
  <c r="AD397" i="9" s="1"/>
  <c r="AH409" i="6"/>
  <c r="AD409" i="9" s="1"/>
  <c r="AH421" i="6"/>
  <c r="AD421" i="9" s="1"/>
  <c r="AH433" i="6"/>
  <c r="AD433" i="9" s="1"/>
  <c r="AH445" i="6"/>
  <c r="AD445" i="9" s="1"/>
  <c r="AH457" i="6"/>
  <c r="AD457" i="9" s="1"/>
  <c r="AH469" i="6"/>
  <c r="AD469" i="9" s="1"/>
  <c r="AH481" i="6"/>
  <c r="AD481" i="9" s="1"/>
  <c r="AH493" i="6"/>
  <c r="AD493" i="9" s="1"/>
  <c r="AH505" i="6"/>
  <c r="AD505" i="9" s="1"/>
  <c r="AH517" i="6"/>
  <c r="AD517" i="9" s="1"/>
  <c r="AH529" i="6"/>
  <c r="AD529" i="9" s="1"/>
  <c r="AJ4" i="6"/>
  <c r="AF4" i="9" s="1"/>
  <c r="AJ16" i="6"/>
  <c r="AF16" i="9" s="1"/>
  <c r="AJ28" i="6"/>
  <c r="AF28" i="9" s="1"/>
  <c r="AJ40" i="6"/>
  <c r="AF40" i="9" s="1"/>
  <c r="AJ52" i="6"/>
  <c r="AF52" i="9" s="1"/>
  <c r="AJ64" i="6"/>
  <c r="AF64" i="9" s="1"/>
  <c r="AJ76" i="6"/>
  <c r="AF76" i="9" s="1"/>
  <c r="AJ88" i="6"/>
  <c r="AF88" i="9" s="1"/>
  <c r="AJ100" i="6"/>
  <c r="AF100" i="9" s="1"/>
  <c r="AJ112" i="6"/>
  <c r="AF112" i="9" s="1"/>
  <c r="AJ124" i="6"/>
  <c r="AF124" i="9" s="1"/>
  <c r="AJ136" i="6"/>
  <c r="AF136" i="9" s="1"/>
  <c r="AJ148" i="6"/>
  <c r="AF148" i="9" s="1"/>
  <c r="AJ160" i="6"/>
  <c r="AF160" i="9" s="1"/>
  <c r="AJ172" i="6"/>
  <c r="AF172" i="9" s="1"/>
  <c r="AJ184" i="6"/>
  <c r="AF184" i="9" s="1"/>
  <c r="AJ196" i="6"/>
  <c r="AF196" i="9" s="1"/>
  <c r="AJ208" i="6"/>
  <c r="AF208" i="9" s="1"/>
  <c r="AJ220" i="6"/>
  <c r="AF220" i="9" s="1"/>
  <c r="AJ232" i="6"/>
  <c r="AF232" i="9" s="1"/>
  <c r="AJ244" i="6"/>
  <c r="AF244" i="9" s="1"/>
  <c r="AJ256" i="6"/>
  <c r="AF256" i="9" s="1"/>
  <c r="AJ268" i="6"/>
  <c r="AF268" i="9" s="1"/>
  <c r="AJ280" i="6"/>
  <c r="AF280" i="9" s="1"/>
  <c r="AJ292" i="6"/>
  <c r="AF292" i="9" s="1"/>
  <c r="AJ304" i="6"/>
  <c r="AF304" i="9" s="1"/>
  <c r="AJ316" i="6"/>
  <c r="AF316" i="9" s="1"/>
  <c r="AJ328" i="6"/>
  <c r="AF328" i="9" s="1"/>
  <c r="AJ340" i="6"/>
  <c r="AF340" i="9" s="1"/>
  <c r="AJ352" i="6"/>
  <c r="AF352" i="9" s="1"/>
  <c r="AJ364" i="6"/>
  <c r="AF364" i="9" s="1"/>
  <c r="AJ376" i="6"/>
  <c r="AF376" i="9" s="1"/>
  <c r="AJ388" i="6"/>
  <c r="AF388" i="9" s="1"/>
  <c r="AJ400" i="6"/>
  <c r="AF400" i="9" s="1"/>
  <c r="AJ412" i="6"/>
  <c r="AF412" i="9" s="1"/>
  <c r="AJ424" i="6"/>
  <c r="AF424" i="9" s="1"/>
  <c r="AJ436" i="6"/>
  <c r="AF436" i="9" s="1"/>
  <c r="AJ448" i="6"/>
  <c r="AF448" i="9" s="1"/>
  <c r="AJ460" i="6"/>
  <c r="AF460" i="9" s="1"/>
  <c r="AJ472" i="6"/>
  <c r="AF472" i="9" s="1"/>
  <c r="AJ484" i="6"/>
  <c r="AF484" i="9" s="1"/>
  <c r="AJ496" i="6"/>
  <c r="AF496" i="9" s="1"/>
  <c r="AJ508" i="6"/>
  <c r="AF508" i="9" s="1"/>
  <c r="AJ520" i="6"/>
  <c r="AF520" i="9" s="1"/>
  <c r="AJ532" i="6"/>
  <c r="AF532" i="9" s="1"/>
  <c r="AN4" i="6"/>
  <c r="AJ4" i="9" s="1"/>
  <c r="AN10" i="6"/>
  <c r="AJ10" i="9" s="1"/>
  <c r="AN16" i="6"/>
  <c r="AJ16" i="9" s="1"/>
  <c r="AN22" i="6"/>
  <c r="AJ22" i="9" s="1"/>
  <c r="AN28" i="6"/>
  <c r="AJ28" i="9" s="1"/>
  <c r="AN34" i="6"/>
  <c r="AJ34" i="9" s="1"/>
  <c r="AN40" i="6"/>
  <c r="AJ40" i="9" s="1"/>
  <c r="AN46" i="6"/>
  <c r="AJ46" i="9" s="1"/>
  <c r="AN52" i="6"/>
  <c r="AJ52" i="9" s="1"/>
  <c r="AN58" i="6"/>
  <c r="AJ58" i="9" s="1"/>
  <c r="AN64" i="6"/>
  <c r="AJ64" i="9" s="1"/>
  <c r="AN70" i="6"/>
  <c r="AJ70" i="9" s="1"/>
  <c r="AN76" i="6"/>
  <c r="AJ76" i="9" s="1"/>
  <c r="AN82" i="6"/>
  <c r="AJ82" i="9" s="1"/>
  <c r="AN88" i="6"/>
  <c r="AJ88" i="9" s="1"/>
  <c r="AN94" i="6"/>
  <c r="AJ94" i="9" s="1"/>
  <c r="AN100" i="6"/>
  <c r="AJ100" i="9" s="1"/>
  <c r="AN106" i="6"/>
  <c r="AJ106" i="9" s="1"/>
  <c r="AN112" i="6"/>
  <c r="AJ112" i="9" s="1"/>
  <c r="AN118" i="6"/>
  <c r="AJ118" i="9" s="1"/>
  <c r="AN124" i="6"/>
  <c r="AJ124" i="9" s="1"/>
  <c r="AN130" i="6"/>
  <c r="AJ130" i="9" s="1"/>
  <c r="AN136" i="6"/>
  <c r="AJ136" i="9" s="1"/>
  <c r="AN142" i="6"/>
  <c r="AJ142" i="9" s="1"/>
  <c r="AN148" i="6"/>
  <c r="AJ148" i="9" s="1"/>
  <c r="AN154" i="6"/>
  <c r="AJ154" i="9" s="1"/>
  <c r="AN160" i="6"/>
  <c r="AJ160" i="9" s="1"/>
  <c r="AN166" i="6"/>
  <c r="AJ166" i="9" s="1"/>
  <c r="AN172" i="6"/>
  <c r="AJ172" i="9" s="1"/>
  <c r="AN178" i="6"/>
  <c r="AJ178" i="9" s="1"/>
  <c r="AN184" i="6"/>
  <c r="AJ184" i="9" s="1"/>
  <c r="AN190" i="6"/>
  <c r="AJ190" i="9" s="1"/>
  <c r="AN196" i="6"/>
  <c r="AJ196" i="9" s="1"/>
  <c r="AN202" i="6"/>
  <c r="AJ202" i="9" s="1"/>
  <c r="AN208" i="6"/>
  <c r="AJ208" i="9" s="1"/>
  <c r="AN214" i="6"/>
  <c r="AJ214" i="9" s="1"/>
  <c r="AN220" i="6"/>
  <c r="AJ220" i="9" s="1"/>
  <c r="AN226" i="6"/>
  <c r="AJ226" i="9" s="1"/>
  <c r="AN232" i="6"/>
  <c r="AJ232" i="9" s="1"/>
  <c r="AN238" i="6"/>
  <c r="AJ238" i="9" s="1"/>
  <c r="AN244" i="6"/>
  <c r="AJ244" i="9" s="1"/>
  <c r="AN250" i="6"/>
  <c r="AJ250" i="9" s="1"/>
  <c r="AN256" i="6"/>
  <c r="AJ256" i="9" s="1"/>
  <c r="AN262" i="6"/>
  <c r="AJ262" i="9" s="1"/>
  <c r="AN268" i="6"/>
  <c r="AJ268" i="9" s="1"/>
  <c r="AN274" i="6"/>
  <c r="AJ274" i="9" s="1"/>
  <c r="AN280" i="6"/>
  <c r="AJ280" i="9" s="1"/>
  <c r="AN286" i="6"/>
  <c r="AJ286" i="9" s="1"/>
  <c r="AN292" i="6"/>
  <c r="AJ292" i="9" s="1"/>
  <c r="AN298" i="6"/>
  <c r="AJ298" i="9" s="1"/>
  <c r="AN304" i="6"/>
  <c r="AJ304" i="9" s="1"/>
  <c r="AN310" i="6"/>
  <c r="AJ310" i="9" s="1"/>
  <c r="AN316" i="6"/>
  <c r="AJ316" i="9" s="1"/>
  <c r="AN322" i="6"/>
  <c r="AJ322" i="9" s="1"/>
  <c r="AN328" i="6"/>
  <c r="AJ328" i="9" s="1"/>
  <c r="AN334" i="6"/>
  <c r="AJ334" i="9" s="1"/>
  <c r="AN340" i="6"/>
  <c r="AJ340" i="9" s="1"/>
  <c r="AN346" i="6"/>
  <c r="AJ346" i="9" s="1"/>
  <c r="AN352" i="6"/>
  <c r="AJ352" i="9" s="1"/>
  <c r="AN358" i="6"/>
  <c r="AJ358" i="9" s="1"/>
  <c r="AN364" i="6"/>
  <c r="AJ364" i="9" s="1"/>
  <c r="AN370" i="6"/>
  <c r="AJ370" i="9" s="1"/>
  <c r="AN376" i="6"/>
  <c r="AJ376" i="9" s="1"/>
  <c r="AN382" i="6"/>
  <c r="AJ382" i="9" s="1"/>
  <c r="AN388" i="6"/>
  <c r="AJ388" i="9" s="1"/>
  <c r="AN394" i="6"/>
  <c r="AJ394" i="9" s="1"/>
  <c r="AN400" i="6"/>
  <c r="AJ400" i="9" s="1"/>
  <c r="AN406" i="6"/>
  <c r="AJ406" i="9" s="1"/>
  <c r="AN412" i="6"/>
  <c r="AJ412" i="9" s="1"/>
  <c r="AN418" i="6"/>
  <c r="AJ418" i="9" s="1"/>
  <c r="AN424" i="6"/>
  <c r="AJ424" i="9" s="1"/>
  <c r="AN430" i="6"/>
  <c r="AJ430" i="9" s="1"/>
  <c r="AN436" i="6"/>
  <c r="AJ436" i="9" s="1"/>
  <c r="AN442" i="6"/>
  <c r="AJ442" i="9" s="1"/>
  <c r="AN448" i="6"/>
  <c r="AJ448" i="9" s="1"/>
  <c r="AN454" i="6"/>
  <c r="AJ454" i="9" s="1"/>
  <c r="AN460" i="6"/>
  <c r="AJ460" i="9" s="1"/>
  <c r="AN466" i="6"/>
  <c r="AJ466" i="9" s="1"/>
  <c r="AN472" i="6"/>
  <c r="AJ472" i="9" s="1"/>
  <c r="AN478" i="6"/>
  <c r="AJ478" i="9" s="1"/>
  <c r="AN484" i="6"/>
  <c r="AJ484" i="9" s="1"/>
  <c r="AN490" i="6"/>
  <c r="AJ490" i="9" s="1"/>
  <c r="AN496" i="6"/>
  <c r="AJ496" i="9" s="1"/>
  <c r="AN502" i="6"/>
  <c r="AJ502" i="9" s="1"/>
  <c r="AN508" i="6"/>
  <c r="AJ508" i="9" s="1"/>
  <c r="AN514" i="6"/>
  <c r="AJ514" i="9" s="1"/>
  <c r="AN520" i="6"/>
  <c r="AJ520" i="9" s="1"/>
  <c r="AN526" i="6"/>
  <c r="AJ526" i="9" s="1"/>
  <c r="AN532" i="6"/>
  <c r="AJ532" i="9" s="1"/>
  <c r="AN538" i="6"/>
  <c r="AJ538" i="9" s="1"/>
  <c r="AP13" i="6"/>
  <c r="AP25" i="6"/>
  <c r="AP37" i="6"/>
  <c r="AP49" i="6"/>
  <c r="AP61" i="6"/>
  <c r="AP73" i="6"/>
  <c r="AP85" i="6"/>
  <c r="AP97" i="6"/>
  <c r="AP109" i="6"/>
  <c r="AP121" i="6"/>
  <c r="AP133" i="6"/>
  <c r="AP145" i="6"/>
  <c r="AP157" i="6"/>
  <c r="AP169" i="6"/>
  <c r="AP181" i="6"/>
  <c r="AP193" i="6"/>
  <c r="AP205" i="6"/>
  <c r="AP217" i="6"/>
  <c r="AP229" i="6"/>
  <c r="AP241" i="6"/>
  <c r="AP253" i="6"/>
  <c r="AP265" i="6"/>
  <c r="AP277" i="6"/>
  <c r="AP289" i="6"/>
  <c r="AP301" i="6"/>
  <c r="AP313" i="6"/>
  <c r="AP325" i="6"/>
  <c r="AP337" i="6"/>
  <c r="AP349" i="6"/>
  <c r="AP361" i="6"/>
  <c r="AP373" i="6"/>
  <c r="AP385" i="6"/>
  <c r="AP397" i="6"/>
  <c r="AP409" i="6"/>
  <c r="AP421" i="6"/>
  <c r="AP433" i="6"/>
  <c r="AP445" i="6"/>
  <c r="AP457" i="6"/>
  <c r="AP469" i="6"/>
  <c r="AP481" i="6"/>
  <c r="AP493" i="6"/>
  <c r="AP505" i="6"/>
  <c r="AP517" i="6"/>
  <c r="AP529" i="6"/>
  <c r="AD8" i="6"/>
  <c r="AA8" i="9" s="1"/>
  <c r="AD20" i="6"/>
  <c r="AA20" i="9" s="1"/>
  <c r="AD32" i="6"/>
  <c r="AA32" i="9" s="1"/>
  <c r="AD44" i="6"/>
  <c r="AA44" i="9" s="1"/>
  <c r="AD56" i="6"/>
  <c r="AA56" i="9" s="1"/>
  <c r="AD68" i="6"/>
  <c r="AA68" i="9" s="1"/>
  <c r="AD80" i="6"/>
  <c r="AA80" i="9" s="1"/>
  <c r="AD92" i="6"/>
  <c r="AA92" i="9" s="1"/>
  <c r="AD104" i="6"/>
  <c r="AA104" i="9" s="1"/>
  <c r="AD116" i="6"/>
  <c r="AA116" i="9" s="1"/>
  <c r="AD128" i="6"/>
  <c r="AA128" i="9" s="1"/>
  <c r="AD140" i="6"/>
  <c r="AA140" i="9" s="1"/>
  <c r="AD152" i="6"/>
  <c r="AA152" i="9" s="1"/>
  <c r="AD164" i="6"/>
  <c r="AA164" i="9" s="1"/>
  <c r="AD176" i="6"/>
  <c r="AA176" i="9" s="1"/>
  <c r="AD188" i="6"/>
  <c r="AA188" i="9" s="1"/>
  <c r="AD200" i="6"/>
  <c r="AA200" i="9" s="1"/>
  <c r="AD212" i="6"/>
  <c r="AA212" i="9" s="1"/>
  <c r="AD224" i="6"/>
  <c r="AA224" i="9" s="1"/>
  <c r="AD236" i="6"/>
  <c r="AA236" i="9" s="1"/>
  <c r="AD248" i="6"/>
  <c r="AA248" i="9" s="1"/>
  <c r="AD260" i="6"/>
  <c r="AA260" i="9" s="1"/>
  <c r="AD272" i="6"/>
  <c r="AA272" i="9" s="1"/>
  <c r="AD284" i="6"/>
  <c r="AA284" i="9" s="1"/>
  <c r="AD296" i="6"/>
  <c r="AA296" i="9" s="1"/>
  <c r="AD308" i="6"/>
  <c r="AA308" i="9" s="1"/>
  <c r="AD320" i="6"/>
  <c r="AA320" i="9" s="1"/>
  <c r="AD332" i="6"/>
  <c r="AA332" i="9" s="1"/>
  <c r="AD344" i="6"/>
  <c r="AA344" i="9" s="1"/>
  <c r="AD356" i="6"/>
  <c r="AA356" i="9" s="1"/>
  <c r="AD368" i="6"/>
  <c r="AA368" i="9" s="1"/>
  <c r="AD380" i="6"/>
  <c r="AA380" i="9" s="1"/>
  <c r="AD392" i="6"/>
  <c r="AA392" i="9" s="1"/>
  <c r="AD404" i="6"/>
  <c r="AA404" i="9" s="1"/>
  <c r="AD416" i="6"/>
  <c r="AA416" i="9" s="1"/>
  <c r="AD428" i="6"/>
  <c r="AA428" i="9" s="1"/>
  <c r="AD440" i="6"/>
  <c r="AA440" i="9" s="1"/>
  <c r="AD452" i="6"/>
  <c r="AA452" i="9" s="1"/>
  <c r="AD464" i="6"/>
  <c r="AA464" i="9" s="1"/>
  <c r="AD476" i="6"/>
  <c r="AA476" i="9" s="1"/>
  <c r="AD488" i="6"/>
  <c r="AA488" i="9" s="1"/>
  <c r="AD500" i="6"/>
  <c r="AA500" i="9" s="1"/>
  <c r="AD512" i="6"/>
  <c r="AA512" i="9" s="1"/>
  <c r="AD524" i="6"/>
  <c r="AA524" i="9" s="1"/>
  <c r="AD536" i="6"/>
  <c r="AA536" i="9" s="1"/>
  <c r="AF11" i="6"/>
  <c r="AB11" i="9" s="1"/>
  <c r="AF23" i="6"/>
  <c r="AB23" i="9" s="1"/>
  <c r="AF35" i="6"/>
  <c r="AB35" i="9" s="1"/>
  <c r="AF47" i="6"/>
  <c r="AB47" i="9" s="1"/>
  <c r="AF59" i="6"/>
  <c r="AB59" i="9" s="1"/>
  <c r="AF71" i="6"/>
  <c r="AB71" i="9" s="1"/>
  <c r="AF83" i="6"/>
  <c r="AB83" i="9" s="1"/>
  <c r="AF95" i="6"/>
  <c r="AB95" i="9" s="1"/>
  <c r="AF107" i="6"/>
  <c r="AB107" i="9" s="1"/>
  <c r="AF119" i="6"/>
  <c r="AB119" i="9" s="1"/>
  <c r="AF131" i="6"/>
  <c r="AB131" i="9" s="1"/>
  <c r="AF143" i="6"/>
  <c r="AB143" i="9" s="1"/>
  <c r="AF155" i="6"/>
  <c r="AB155" i="9" s="1"/>
  <c r="AF167" i="6"/>
  <c r="AB167" i="9" s="1"/>
  <c r="AF179" i="6"/>
  <c r="AB179" i="9" s="1"/>
  <c r="AF191" i="6"/>
  <c r="AB191" i="9" s="1"/>
  <c r="AF203" i="6"/>
  <c r="AB203" i="9" s="1"/>
  <c r="AF215" i="6"/>
  <c r="AB215" i="9" s="1"/>
  <c r="AF227" i="6"/>
  <c r="AB227" i="9" s="1"/>
  <c r="AF239" i="6"/>
  <c r="AB239" i="9" s="1"/>
  <c r="AF251" i="6"/>
  <c r="AB251" i="9" s="1"/>
  <c r="AF263" i="6"/>
  <c r="AB263" i="9" s="1"/>
  <c r="AF275" i="6"/>
  <c r="AB275" i="9" s="1"/>
  <c r="AF287" i="6"/>
  <c r="AB287" i="9" s="1"/>
  <c r="AF299" i="6"/>
  <c r="AB299" i="9" s="1"/>
  <c r="AF311" i="6"/>
  <c r="AB311" i="9" s="1"/>
  <c r="AF323" i="6"/>
  <c r="AB323" i="9" s="1"/>
  <c r="AF335" i="6"/>
  <c r="AB335" i="9" s="1"/>
  <c r="AF347" i="6"/>
  <c r="AB347" i="9" s="1"/>
  <c r="AF359" i="6"/>
  <c r="AB359" i="9" s="1"/>
  <c r="AF371" i="6"/>
  <c r="AB371" i="9" s="1"/>
  <c r="AF383" i="6"/>
  <c r="AB383" i="9" s="1"/>
  <c r="AF395" i="6"/>
  <c r="AB395" i="9" s="1"/>
  <c r="AF407" i="6"/>
  <c r="AB407" i="9" s="1"/>
  <c r="AF419" i="6"/>
  <c r="AB419" i="9" s="1"/>
  <c r="AF431" i="6"/>
  <c r="AB431" i="9" s="1"/>
  <c r="AF443" i="6"/>
  <c r="AB443" i="9" s="1"/>
  <c r="AF455" i="6"/>
  <c r="AB455" i="9" s="1"/>
  <c r="AF467" i="6"/>
  <c r="AB467" i="9" s="1"/>
  <c r="AF479" i="6"/>
  <c r="AB479" i="9" s="1"/>
  <c r="AF491" i="6"/>
  <c r="AB491" i="9" s="1"/>
  <c r="AF503" i="6"/>
  <c r="AB503" i="9" s="1"/>
  <c r="AF515" i="6"/>
  <c r="AB515" i="9" s="1"/>
  <c r="AF527" i="6"/>
  <c r="AB527" i="9" s="1"/>
  <c r="AH14" i="6"/>
  <c r="AD14" i="9" s="1"/>
  <c r="AH26" i="6"/>
  <c r="AD26" i="9" s="1"/>
  <c r="AH38" i="6"/>
  <c r="AD38" i="9" s="1"/>
  <c r="AH50" i="6"/>
  <c r="AD50" i="9" s="1"/>
  <c r="AH62" i="6"/>
  <c r="AD62" i="9" s="1"/>
  <c r="AH74" i="6"/>
  <c r="AD74" i="9" s="1"/>
  <c r="AH86" i="6"/>
  <c r="AD86" i="9" s="1"/>
  <c r="AH98" i="6"/>
  <c r="AD98" i="9" s="1"/>
  <c r="AH110" i="6"/>
  <c r="AD110" i="9" s="1"/>
  <c r="AH122" i="6"/>
  <c r="AD122" i="9" s="1"/>
  <c r="AH134" i="6"/>
  <c r="AD134" i="9" s="1"/>
  <c r="AH146" i="6"/>
  <c r="AD146" i="9" s="1"/>
  <c r="AH158" i="6"/>
  <c r="AD158" i="9" s="1"/>
  <c r="AH170" i="6"/>
  <c r="AD170" i="9" s="1"/>
  <c r="AH182" i="6"/>
  <c r="AD182" i="9" s="1"/>
  <c r="AH194" i="6"/>
  <c r="AD194" i="9" s="1"/>
  <c r="AH206" i="6"/>
  <c r="AD206" i="9" s="1"/>
  <c r="AH218" i="6"/>
  <c r="AD218" i="9" s="1"/>
  <c r="AH230" i="6"/>
  <c r="AD230" i="9" s="1"/>
  <c r="AH242" i="6"/>
  <c r="AD242" i="9" s="1"/>
  <c r="AH254" i="6"/>
  <c r="AD254" i="9" s="1"/>
  <c r="AH266" i="6"/>
  <c r="AD266" i="9" s="1"/>
  <c r="AH278" i="6"/>
  <c r="AD278" i="9" s="1"/>
  <c r="AH290" i="6"/>
  <c r="AD290" i="9" s="1"/>
  <c r="AH302" i="6"/>
  <c r="AD302" i="9" s="1"/>
  <c r="AH314" i="6"/>
  <c r="AD314" i="9" s="1"/>
  <c r="AH326" i="6"/>
  <c r="AD326" i="9" s="1"/>
  <c r="AH338" i="6"/>
  <c r="AD338" i="9" s="1"/>
  <c r="AH350" i="6"/>
  <c r="AD350" i="9" s="1"/>
  <c r="AH362" i="6"/>
  <c r="AD362" i="9" s="1"/>
  <c r="AH374" i="6"/>
  <c r="AD374" i="9" s="1"/>
  <c r="AH386" i="6"/>
  <c r="AD386" i="9" s="1"/>
  <c r="AH398" i="6"/>
  <c r="AD398" i="9" s="1"/>
  <c r="AH410" i="6"/>
  <c r="AD410" i="9" s="1"/>
  <c r="AH422" i="6"/>
  <c r="AD422" i="9" s="1"/>
  <c r="AH434" i="6"/>
  <c r="AD434" i="9" s="1"/>
  <c r="AH446" i="6"/>
  <c r="AD446" i="9" s="1"/>
  <c r="AH458" i="6"/>
  <c r="AD458" i="9" s="1"/>
  <c r="AH470" i="6"/>
  <c r="AD470" i="9" s="1"/>
  <c r="AH482" i="6"/>
  <c r="AD482" i="9" s="1"/>
  <c r="AH494" i="6"/>
  <c r="AD494" i="9" s="1"/>
  <c r="AH506" i="6"/>
  <c r="AD506" i="9" s="1"/>
  <c r="AH518" i="6"/>
  <c r="AD518" i="9" s="1"/>
  <c r="AH530" i="6"/>
  <c r="AD530" i="9" s="1"/>
  <c r="AJ5" i="6"/>
  <c r="AF5" i="9" s="1"/>
  <c r="AJ17" i="6"/>
  <c r="AF17" i="9" s="1"/>
  <c r="AJ29" i="6"/>
  <c r="AF29" i="9" s="1"/>
  <c r="AJ41" i="6"/>
  <c r="AF41" i="9" s="1"/>
  <c r="AJ53" i="6"/>
  <c r="AF53" i="9" s="1"/>
  <c r="AJ65" i="6"/>
  <c r="AF65" i="9" s="1"/>
  <c r="AJ77" i="6"/>
  <c r="AF77" i="9" s="1"/>
  <c r="AJ89" i="6"/>
  <c r="AF89" i="9" s="1"/>
  <c r="AJ101" i="6"/>
  <c r="AF101" i="9" s="1"/>
  <c r="AJ113" i="6"/>
  <c r="AF113" i="9" s="1"/>
  <c r="AJ125" i="6"/>
  <c r="AF125" i="9" s="1"/>
  <c r="AJ137" i="6"/>
  <c r="AF137" i="9" s="1"/>
  <c r="AJ149" i="6"/>
  <c r="AF149" i="9" s="1"/>
  <c r="AJ161" i="6"/>
  <c r="AF161" i="9" s="1"/>
  <c r="AJ173" i="6"/>
  <c r="AF173" i="9" s="1"/>
  <c r="AJ185" i="6"/>
  <c r="AF185" i="9" s="1"/>
  <c r="AJ197" i="6"/>
  <c r="AF197" i="9" s="1"/>
  <c r="AJ209" i="6"/>
  <c r="AF209" i="9" s="1"/>
  <c r="AJ221" i="6"/>
  <c r="AF221" i="9" s="1"/>
  <c r="AJ233" i="6"/>
  <c r="AF233" i="9" s="1"/>
  <c r="AJ245" i="6"/>
  <c r="AF245" i="9" s="1"/>
  <c r="AJ257" i="6"/>
  <c r="AF257" i="9" s="1"/>
  <c r="AJ269" i="6"/>
  <c r="AF269" i="9" s="1"/>
  <c r="AJ281" i="6"/>
  <c r="AF281" i="9" s="1"/>
  <c r="AJ293" i="6"/>
  <c r="AF293" i="9" s="1"/>
  <c r="AJ305" i="6"/>
  <c r="AF305" i="9" s="1"/>
  <c r="AJ317" i="6"/>
  <c r="AF317" i="9" s="1"/>
  <c r="AJ329" i="6"/>
  <c r="AF329" i="9" s="1"/>
  <c r="AJ341" i="6"/>
  <c r="AF341" i="9" s="1"/>
  <c r="AJ353" i="6"/>
  <c r="AF353" i="9" s="1"/>
  <c r="AJ365" i="6"/>
  <c r="AF365" i="9" s="1"/>
  <c r="AJ377" i="6"/>
  <c r="AF377" i="9" s="1"/>
  <c r="AJ389" i="6"/>
  <c r="AF389" i="9" s="1"/>
  <c r="AJ401" i="6"/>
  <c r="AF401" i="9" s="1"/>
  <c r="AJ413" i="6"/>
  <c r="AF413" i="9" s="1"/>
  <c r="AJ425" i="6"/>
  <c r="AF425" i="9" s="1"/>
  <c r="AJ437" i="6"/>
  <c r="AF437" i="9" s="1"/>
  <c r="AJ449" i="6"/>
  <c r="AF449" i="9" s="1"/>
  <c r="AJ461" i="6"/>
  <c r="AF461" i="9" s="1"/>
  <c r="AJ473" i="6"/>
  <c r="AF473" i="9" s="1"/>
  <c r="AJ485" i="6"/>
  <c r="AF485" i="9" s="1"/>
  <c r="AJ497" i="6"/>
  <c r="AF497" i="9" s="1"/>
  <c r="AJ509" i="6"/>
  <c r="AF509" i="9" s="1"/>
  <c r="AJ521" i="6"/>
  <c r="AF521" i="9" s="1"/>
  <c r="AJ533" i="6"/>
  <c r="AF533" i="9" s="1"/>
  <c r="AL5" i="6"/>
  <c r="AH5" i="9" s="1"/>
  <c r="AL11" i="6"/>
  <c r="AH11" i="9" s="1"/>
  <c r="AL17" i="6"/>
  <c r="AH17" i="9" s="1"/>
  <c r="AL23" i="6"/>
  <c r="AH23" i="9" s="1"/>
  <c r="AL29" i="6"/>
  <c r="AH29" i="9" s="1"/>
  <c r="AL35" i="6"/>
  <c r="AH35" i="9" s="1"/>
  <c r="AL41" i="6"/>
  <c r="AH41" i="9" s="1"/>
  <c r="AL47" i="6"/>
  <c r="AH47" i="9" s="1"/>
  <c r="AL53" i="6"/>
  <c r="AH53" i="9" s="1"/>
  <c r="AL59" i="6"/>
  <c r="AH59" i="9" s="1"/>
  <c r="AL65" i="6"/>
  <c r="AH65" i="9" s="1"/>
  <c r="AL71" i="6"/>
  <c r="AH71" i="9" s="1"/>
  <c r="AL77" i="6"/>
  <c r="AH77" i="9" s="1"/>
  <c r="AL83" i="6"/>
  <c r="AH83" i="9" s="1"/>
  <c r="AL89" i="6"/>
  <c r="AH89" i="9" s="1"/>
  <c r="AL95" i="6"/>
  <c r="AH95" i="9" s="1"/>
  <c r="AL101" i="6"/>
  <c r="AH101" i="9" s="1"/>
  <c r="AL107" i="6"/>
  <c r="AH107" i="9" s="1"/>
  <c r="AL113" i="6"/>
  <c r="AH113" i="9" s="1"/>
  <c r="AL119" i="6"/>
  <c r="AH119" i="9" s="1"/>
  <c r="AL125" i="6"/>
  <c r="AH125" i="9" s="1"/>
  <c r="AL131" i="6"/>
  <c r="AH131" i="9" s="1"/>
  <c r="AL137" i="6"/>
  <c r="AH137" i="9" s="1"/>
  <c r="AL143" i="6"/>
  <c r="AH143" i="9" s="1"/>
  <c r="AL149" i="6"/>
  <c r="AH149" i="9" s="1"/>
  <c r="AL155" i="6"/>
  <c r="AH155" i="9" s="1"/>
  <c r="AL161" i="6"/>
  <c r="AH161" i="9" s="1"/>
  <c r="AL167" i="6"/>
  <c r="AH167" i="9" s="1"/>
  <c r="AL173" i="6"/>
  <c r="AH173" i="9" s="1"/>
  <c r="AL179" i="6"/>
  <c r="AH179" i="9" s="1"/>
  <c r="AL185" i="6"/>
  <c r="AH185" i="9" s="1"/>
  <c r="AL191" i="6"/>
  <c r="AH191" i="9" s="1"/>
  <c r="AL197" i="6"/>
  <c r="AH197" i="9" s="1"/>
  <c r="AL203" i="6"/>
  <c r="AH203" i="9" s="1"/>
  <c r="AL209" i="6"/>
  <c r="AH209" i="9" s="1"/>
  <c r="AL215" i="6"/>
  <c r="AH215" i="9" s="1"/>
  <c r="AL221" i="6"/>
  <c r="AH221" i="9" s="1"/>
  <c r="AL227" i="6"/>
  <c r="AH227" i="9" s="1"/>
  <c r="AL233" i="6"/>
  <c r="AH233" i="9" s="1"/>
  <c r="AL239" i="6"/>
  <c r="AH239" i="9" s="1"/>
  <c r="AL245" i="6"/>
  <c r="AH245" i="9" s="1"/>
  <c r="AL251" i="6"/>
  <c r="AH251" i="9" s="1"/>
  <c r="AL257" i="6"/>
  <c r="AH257" i="9" s="1"/>
  <c r="AL263" i="6"/>
  <c r="AH263" i="9" s="1"/>
  <c r="AL269" i="6"/>
  <c r="AH269" i="9" s="1"/>
  <c r="AL275" i="6"/>
  <c r="AH275" i="9" s="1"/>
  <c r="AL281" i="6"/>
  <c r="AH281" i="9" s="1"/>
  <c r="AL287" i="6"/>
  <c r="AH287" i="9" s="1"/>
  <c r="AL293" i="6"/>
  <c r="AH293" i="9" s="1"/>
  <c r="AL299" i="6"/>
  <c r="AH299" i="9" s="1"/>
  <c r="AL305" i="6"/>
  <c r="AH305" i="9" s="1"/>
  <c r="AL311" i="6"/>
  <c r="AH311" i="9" s="1"/>
  <c r="AL317" i="6"/>
  <c r="AH317" i="9" s="1"/>
  <c r="AL323" i="6"/>
  <c r="AH323" i="9" s="1"/>
  <c r="AL329" i="6"/>
  <c r="AH329" i="9" s="1"/>
  <c r="AL335" i="6"/>
  <c r="AH335" i="9" s="1"/>
  <c r="AL341" i="6"/>
  <c r="AH341" i="9" s="1"/>
  <c r="AL347" i="6"/>
  <c r="AH347" i="9" s="1"/>
  <c r="AL353" i="6"/>
  <c r="AH353" i="9" s="1"/>
  <c r="AL359" i="6"/>
  <c r="AH359" i="9" s="1"/>
  <c r="AL365" i="6"/>
  <c r="AH365" i="9" s="1"/>
  <c r="AL371" i="6"/>
  <c r="AH371" i="9" s="1"/>
  <c r="AL377" i="6"/>
  <c r="AH377" i="9" s="1"/>
  <c r="AL383" i="6"/>
  <c r="AH383" i="9" s="1"/>
  <c r="AL389" i="6"/>
  <c r="AH389" i="9" s="1"/>
  <c r="AL395" i="6"/>
  <c r="AH395" i="9" s="1"/>
  <c r="AL401" i="6"/>
  <c r="AH401" i="9" s="1"/>
  <c r="AL407" i="6"/>
  <c r="AH407" i="9" s="1"/>
  <c r="AL413" i="6"/>
  <c r="AH413" i="9" s="1"/>
  <c r="AL419" i="6"/>
  <c r="AH419" i="9" s="1"/>
  <c r="AL425" i="6"/>
  <c r="AH425" i="9" s="1"/>
  <c r="AL431" i="6"/>
  <c r="AH431" i="9" s="1"/>
  <c r="AL437" i="6"/>
  <c r="AH437" i="9" s="1"/>
  <c r="AL443" i="6"/>
  <c r="AH443" i="9" s="1"/>
  <c r="AL449" i="6"/>
  <c r="AH449" i="9" s="1"/>
  <c r="AL455" i="6"/>
  <c r="AH455" i="9" s="1"/>
  <c r="AL461" i="6"/>
  <c r="AH461" i="9" s="1"/>
  <c r="AL467" i="6"/>
  <c r="AH467" i="9" s="1"/>
  <c r="AL473" i="6"/>
  <c r="AH473" i="9" s="1"/>
  <c r="AL479" i="6"/>
  <c r="AH479" i="9" s="1"/>
  <c r="AL485" i="6"/>
  <c r="AH485" i="9" s="1"/>
  <c r="AL491" i="6"/>
  <c r="AH491" i="9" s="1"/>
  <c r="AL497" i="6"/>
  <c r="AH497" i="9" s="1"/>
  <c r="AL503" i="6"/>
  <c r="AH503" i="9" s="1"/>
  <c r="AL509" i="6"/>
  <c r="AH509" i="9" s="1"/>
  <c r="AL515" i="6"/>
  <c r="AH515" i="9" s="1"/>
  <c r="AL521" i="6"/>
  <c r="AH521" i="9" s="1"/>
  <c r="AL527" i="6"/>
  <c r="AH527" i="9" s="1"/>
  <c r="AL533" i="6"/>
  <c r="AH533" i="9" s="1"/>
  <c r="AP14" i="6"/>
  <c r="AP26" i="6"/>
  <c r="AP38" i="6"/>
  <c r="AP50" i="6"/>
  <c r="AP62" i="6"/>
  <c r="AP74" i="6"/>
  <c r="AP86" i="6"/>
  <c r="AP98" i="6"/>
  <c r="AP110" i="6"/>
  <c r="AP122" i="6"/>
  <c r="AP134" i="6"/>
  <c r="AP146" i="6"/>
  <c r="AP158" i="6"/>
  <c r="AP170" i="6"/>
  <c r="AP182" i="6"/>
  <c r="AP194" i="6"/>
  <c r="AP206" i="6"/>
  <c r="AP218" i="6"/>
  <c r="AP230" i="6"/>
  <c r="AP242" i="6"/>
  <c r="AP254" i="6"/>
  <c r="AP266" i="6"/>
  <c r="AP278" i="6"/>
  <c r="AP290" i="6"/>
  <c r="AP302" i="6"/>
  <c r="AP314" i="6"/>
  <c r="AP326" i="6"/>
  <c r="AP338" i="6"/>
  <c r="AP350" i="6"/>
  <c r="AP362" i="6"/>
  <c r="AP374" i="6"/>
  <c r="AP386" i="6"/>
  <c r="AP398" i="6"/>
  <c r="AP410" i="6"/>
  <c r="AP422" i="6"/>
  <c r="AP434" i="6"/>
  <c r="AP446" i="6"/>
  <c r="AP458" i="6"/>
  <c r="AP470" i="6"/>
  <c r="AP482" i="6"/>
  <c r="AP494" i="6"/>
  <c r="AP506" i="6"/>
  <c r="AP518" i="6"/>
  <c r="AP530" i="6"/>
  <c r="AD9" i="6"/>
  <c r="AA9" i="9" s="1"/>
  <c r="AD21" i="6"/>
  <c r="AA21" i="9" s="1"/>
  <c r="AD33" i="6"/>
  <c r="AA33" i="9" s="1"/>
  <c r="AD45" i="6"/>
  <c r="AA45" i="9" s="1"/>
  <c r="AD57" i="6"/>
  <c r="AA57" i="9" s="1"/>
  <c r="AD69" i="6"/>
  <c r="AA69" i="9" s="1"/>
  <c r="AD81" i="6"/>
  <c r="AA81" i="9" s="1"/>
  <c r="AD93" i="6"/>
  <c r="AA93" i="9" s="1"/>
  <c r="AD105" i="6"/>
  <c r="AA105" i="9" s="1"/>
  <c r="AD117" i="6"/>
  <c r="AA117" i="9" s="1"/>
  <c r="AD129" i="6"/>
  <c r="AA129" i="9" s="1"/>
  <c r="AD141" i="6"/>
  <c r="AA141" i="9" s="1"/>
  <c r="AD153" i="6"/>
  <c r="AA153" i="9" s="1"/>
  <c r="AD165" i="6"/>
  <c r="AA165" i="9" s="1"/>
  <c r="AD177" i="6"/>
  <c r="AA177" i="9" s="1"/>
  <c r="AD189" i="6"/>
  <c r="AA189" i="9" s="1"/>
  <c r="AD201" i="6"/>
  <c r="AA201" i="9" s="1"/>
  <c r="AD213" i="6"/>
  <c r="AA213" i="9" s="1"/>
  <c r="AD225" i="6"/>
  <c r="AA225" i="9" s="1"/>
  <c r="AD237" i="6"/>
  <c r="AA237" i="9" s="1"/>
  <c r="AD249" i="6"/>
  <c r="AA249" i="9" s="1"/>
  <c r="AD261" i="6"/>
  <c r="AA261" i="9" s="1"/>
  <c r="AD273" i="6"/>
  <c r="AA273" i="9" s="1"/>
  <c r="AD285" i="6"/>
  <c r="AA285" i="9" s="1"/>
  <c r="AD297" i="6"/>
  <c r="AA297" i="9" s="1"/>
  <c r="AD309" i="6"/>
  <c r="AA309" i="9" s="1"/>
  <c r="AD321" i="6"/>
  <c r="AA321" i="9" s="1"/>
  <c r="AD333" i="6"/>
  <c r="AA333" i="9" s="1"/>
  <c r="AD345" i="6"/>
  <c r="AA345" i="9" s="1"/>
  <c r="AD357" i="6"/>
  <c r="AA357" i="9" s="1"/>
  <c r="AD369" i="6"/>
  <c r="AA369" i="9" s="1"/>
  <c r="AD381" i="6"/>
  <c r="AA381" i="9" s="1"/>
  <c r="AD393" i="6"/>
  <c r="AA393" i="9" s="1"/>
  <c r="AD405" i="6"/>
  <c r="AA405" i="9" s="1"/>
  <c r="AD417" i="6"/>
  <c r="AA417" i="9" s="1"/>
  <c r="AD429" i="6"/>
  <c r="AA429" i="9" s="1"/>
  <c r="AD441" i="6"/>
  <c r="AA441" i="9" s="1"/>
  <c r="AD453" i="6"/>
  <c r="AA453" i="9" s="1"/>
  <c r="AD465" i="6"/>
  <c r="AA465" i="9" s="1"/>
  <c r="AD477" i="6"/>
  <c r="AA477" i="9" s="1"/>
  <c r="AD489" i="6"/>
  <c r="AA489" i="9" s="1"/>
  <c r="AD501" i="6"/>
  <c r="AA501" i="9" s="1"/>
  <c r="AD513" i="6"/>
  <c r="AA513" i="9" s="1"/>
  <c r="AD525" i="6"/>
  <c r="AA525" i="9" s="1"/>
  <c r="AD537" i="6"/>
  <c r="AA537" i="9" s="1"/>
  <c r="AF12" i="6"/>
  <c r="AB12" i="9" s="1"/>
  <c r="AF24" i="6"/>
  <c r="AB24" i="9" s="1"/>
  <c r="AF36" i="6"/>
  <c r="AB36" i="9" s="1"/>
  <c r="AF48" i="6"/>
  <c r="AB48" i="9" s="1"/>
  <c r="AF60" i="6"/>
  <c r="AB60" i="9" s="1"/>
  <c r="AF72" i="6"/>
  <c r="AB72" i="9" s="1"/>
  <c r="AF84" i="6"/>
  <c r="AB84" i="9" s="1"/>
  <c r="AF96" i="6"/>
  <c r="AB96" i="9" s="1"/>
  <c r="AF108" i="6"/>
  <c r="AB108" i="9" s="1"/>
  <c r="AF120" i="6"/>
  <c r="AB120" i="9" s="1"/>
  <c r="AF132" i="6"/>
  <c r="AB132" i="9" s="1"/>
  <c r="AF144" i="6"/>
  <c r="AB144" i="9" s="1"/>
  <c r="AF156" i="6"/>
  <c r="AB156" i="9" s="1"/>
  <c r="AF168" i="6"/>
  <c r="AB168" i="9" s="1"/>
  <c r="AF180" i="6"/>
  <c r="AB180" i="9" s="1"/>
  <c r="AF192" i="6"/>
  <c r="AB192" i="9" s="1"/>
  <c r="AF204" i="6"/>
  <c r="AB204" i="9" s="1"/>
  <c r="AF216" i="6"/>
  <c r="AB216" i="9" s="1"/>
  <c r="AF228" i="6"/>
  <c r="AB228" i="9" s="1"/>
  <c r="AF240" i="6"/>
  <c r="AB240" i="9" s="1"/>
  <c r="AF252" i="6"/>
  <c r="AB252" i="9" s="1"/>
  <c r="AF264" i="6"/>
  <c r="AB264" i="9" s="1"/>
  <c r="AF276" i="6"/>
  <c r="AB276" i="9" s="1"/>
  <c r="AF288" i="6"/>
  <c r="AB288" i="9" s="1"/>
  <c r="AF300" i="6"/>
  <c r="AB300" i="9" s="1"/>
  <c r="AF312" i="6"/>
  <c r="AB312" i="9" s="1"/>
  <c r="AF324" i="6"/>
  <c r="AB324" i="9" s="1"/>
  <c r="AF336" i="6"/>
  <c r="AB336" i="9" s="1"/>
  <c r="AF348" i="6"/>
  <c r="AB348" i="9" s="1"/>
  <c r="AF360" i="6"/>
  <c r="AB360" i="9" s="1"/>
  <c r="AF372" i="6"/>
  <c r="AB372" i="9" s="1"/>
  <c r="AF384" i="6"/>
  <c r="AB384" i="9" s="1"/>
  <c r="AF396" i="6"/>
  <c r="AB396" i="9" s="1"/>
  <c r="AF408" i="6"/>
  <c r="AB408" i="9" s="1"/>
  <c r="AF420" i="6"/>
  <c r="AB420" i="9" s="1"/>
  <c r="AF432" i="6"/>
  <c r="AB432" i="9" s="1"/>
  <c r="AF444" i="6"/>
  <c r="AB444" i="9" s="1"/>
  <c r="AF456" i="6"/>
  <c r="AB456" i="9" s="1"/>
  <c r="AF468" i="6"/>
  <c r="AB468" i="9" s="1"/>
  <c r="AF480" i="6"/>
  <c r="AB480" i="9" s="1"/>
  <c r="AF492" i="6"/>
  <c r="AB492" i="9" s="1"/>
  <c r="AF504" i="6"/>
  <c r="AB504" i="9" s="1"/>
  <c r="AF516" i="6"/>
  <c r="AB516" i="9" s="1"/>
  <c r="AF528" i="6"/>
  <c r="AB528" i="9" s="1"/>
  <c r="AH3" i="6"/>
  <c r="AD3" i="9" s="1"/>
  <c r="AH15" i="6"/>
  <c r="AD15" i="9" s="1"/>
  <c r="AH27" i="6"/>
  <c r="AD27" i="9" s="1"/>
  <c r="AH39" i="6"/>
  <c r="AD39" i="9" s="1"/>
  <c r="AH51" i="6"/>
  <c r="AD51" i="9" s="1"/>
  <c r="AH63" i="6"/>
  <c r="AD63" i="9" s="1"/>
  <c r="AH75" i="6"/>
  <c r="AD75" i="9" s="1"/>
  <c r="AH87" i="6"/>
  <c r="AD87" i="9" s="1"/>
  <c r="AH99" i="6"/>
  <c r="AD99" i="9" s="1"/>
  <c r="AH111" i="6"/>
  <c r="AD111" i="9" s="1"/>
  <c r="AH123" i="6"/>
  <c r="AD123" i="9" s="1"/>
  <c r="AH135" i="6"/>
  <c r="AD135" i="9" s="1"/>
  <c r="AH147" i="6"/>
  <c r="AD147" i="9" s="1"/>
  <c r="AH159" i="6"/>
  <c r="AD159" i="9" s="1"/>
  <c r="AH171" i="6"/>
  <c r="AD171" i="9" s="1"/>
  <c r="AH183" i="6"/>
  <c r="AD183" i="9" s="1"/>
  <c r="AH195" i="6"/>
  <c r="AD195" i="9" s="1"/>
  <c r="AH207" i="6"/>
  <c r="AD207" i="9" s="1"/>
  <c r="AH219" i="6"/>
  <c r="AD219" i="9" s="1"/>
  <c r="AH231" i="6"/>
  <c r="AD231" i="9" s="1"/>
  <c r="AH243" i="6"/>
  <c r="AD243" i="9" s="1"/>
  <c r="AH255" i="6"/>
  <c r="AD255" i="9" s="1"/>
  <c r="AH267" i="6"/>
  <c r="AD267" i="9" s="1"/>
  <c r="AH279" i="6"/>
  <c r="AD279" i="9" s="1"/>
  <c r="AH291" i="6"/>
  <c r="AD291" i="9" s="1"/>
  <c r="AH303" i="6"/>
  <c r="AD303" i="9" s="1"/>
  <c r="AH315" i="6"/>
  <c r="AD315" i="9" s="1"/>
  <c r="AH327" i="6"/>
  <c r="AD327" i="9" s="1"/>
  <c r="AH339" i="6"/>
  <c r="AD339" i="9" s="1"/>
  <c r="AH351" i="6"/>
  <c r="AD351" i="9" s="1"/>
  <c r="AH363" i="6"/>
  <c r="AD363" i="9" s="1"/>
  <c r="AH375" i="6"/>
  <c r="AD375" i="9" s="1"/>
  <c r="AH387" i="6"/>
  <c r="AD387" i="9" s="1"/>
  <c r="AH399" i="6"/>
  <c r="AD399" i="9" s="1"/>
  <c r="AH411" i="6"/>
  <c r="AD411" i="9" s="1"/>
  <c r="AH423" i="6"/>
  <c r="AD423" i="9" s="1"/>
  <c r="AH435" i="6"/>
  <c r="AD435" i="9" s="1"/>
  <c r="AH447" i="6"/>
  <c r="AD447" i="9" s="1"/>
  <c r="AH459" i="6"/>
  <c r="AD459" i="9" s="1"/>
  <c r="AH471" i="6"/>
  <c r="AD471" i="9" s="1"/>
  <c r="AH483" i="6"/>
  <c r="AD483" i="9" s="1"/>
  <c r="AH495" i="6"/>
  <c r="AD495" i="9" s="1"/>
  <c r="AH507" i="6"/>
  <c r="AD507" i="9" s="1"/>
  <c r="AH519" i="6"/>
  <c r="AD519" i="9" s="1"/>
  <c r="AH531" i="6"/>
  <c r="AD531" i="9" s="1"/>
  <c r="AJ6" i="6"/>
  <c r="AF6" i="9" s="1"/>
  <c r="AJ18" i="6"/>
  <c r="AF18" i="9" s="1"/>
  <c r="AJ30" i="6"/>
  <c r="AF30" i="9" s="1"/>
  <c r="AJ42" i="6"/>
  <c r="AF42" i="9" s="1"/>
  <c r="AJ54" i="6"/>
  <c r="AF54" i="9" s="1"/>
  <c r="AJ66" i="6"/>
  <c r="AF66" i="9" s="1"/>
  <c r="AJ78" i="6"/>
  <c r="AF78" i="9" s="1"/>
  <c r="AJ90" i="6"/>
  <c r="AF90" i="9" s="1"/>
  <c r="AJ102" i="6"/>
  <c r="AF102" i="9" s="1"/>
  <c r="AJ114" i="6"/>
  <c r="AF114" i="9" s="1"/>
  <c r="AJ126" i="6"/>
  <c r="AF126" i="9" s="1"/>
  <c r="AJ138" i="6"/>
  <c r="AF138" i="9" s="1"/>
  <c r="AJ150" i="6"/>
  <c r="AF150" i="9" s="1"/>
  <c r="AJ162" i="6"/>
  <c r="AF162" i="9" s="1"/>
  <c r="AJ174" i="6"/>
  <c r="AF174" i="9" s="1"/>
  <c r="AJ186" i="6"/>
  <c r="AF186" i="9" s="1"/>
  <c r="AJ198" i="6"/>
  <c r="AF198" i="9" s="1"/>
  <c r="AJ210" i="6"/>
  <c r="AF210" i="9" s="1"/>
  <c r="AJ222" i="6"/>
  <c r="AF222" i="9" s="1"/>
  <c r="AJ234" i="6"/>
  <c r="AF234" i="9" s="1"/>
  <c r="AJ246" i="6"/>
  <c r="AF246" i="9" s="1"/>
  <c r="AJ258" i="6"/>
  <c r="AF258" i="9" s="1"/>
  <c r="AJ270" i="6"/>
  <c r="AF270" i="9" s="1"/>
  <c r="AJ282" i="6"/>
  <c r="AF282" i="9" s="1"/>
  <c r="AJ294" i="6"/>
  <c r="AF294" i="9" s="1"/>
  <c r="AJ306" i="6"/>
  <c r="AF306" i="9" s="1"/>
  <c r="AJ318" i="6"/>
  <c r="AF318" i="9" s="1"/>
  <c r="AJ330" i="6"/>
  <c r="AF330" i="9" s="1"/>
  <c r="AJ342" i="6"/>
  <c r="AF342" i="9" s="1"/>
  <c r="AJ354" i="6"/>
  <c r="AF354" i="9" s="1"/>
  <c r="AJ366" i="6"/>
  <c r="AF366" i="9" s="1"/>
  <c r="AJ378" i="6"/>
  <c r="AF378" i="9" s="1"/>
  <c r="AJ390" i="6"/>
  <c r="AF390" i="9" s="1"/>
  <c r="AJ402" i="6"/>
  <c r="AF402" i="9" s="1"/>
  <c r="AJ414" i="6"/>
  <c r="AF414" i="9" s="1"/>
  <c r="AJ426" i="6"/>
  <c r="AF426" i="9" s="1"/>
  <c r="AJ438" i="6"/>
  <c r="AF438" i="9" s="1"/>
  <c r="AJ450" i="6"/>
  <c r="AF450" i="9" s="1"/>
  <c r="AJ462" i="6"/>
  <c r="AF462" i="9" s="1"/>
  <c r="AJ474" i="6"/>
  <c r="AF474" i="9" s="1"/>
  <c r="AJ486" i="6"/>
  <c r="AF486" i="9" s="1"/>
  <c r="AJ498" i="6"/>
  <c r="AF498" i="9" s="1"/>
  <c r="AJ510" i="6"/>
  <c r="AF510" i="9" s="1"/>
  <c r="AJ522" i="6"/>
  <c r="AF522" i="9" s="1"/>
  <c r="AJ534" i="6"/>
  <c r="AF534" i="9" s="1"/>
  <c r="AN5" i="6"/>
  <c r="AJ5" i="9" s="1"/>
  <c r="AN11" i="6"/>
  <c r="AJ11" i="9" s="1"/>
  <c r="AN17" i="6"/>
  <c r="AJ17" i="9" s="1"/>
  <c r="AN23" i="6"/>
  <c r="AJ23" i="9" s="1"/>
  <c r="AN29" i="6"/>
  <c r="AJ29" i="9" s="1"/>
  <c r="AN35" i="6"/>
  <c r="AJ35" i="9" s="1"/>
  <c r="AN41" i="6"/>
  <c r="AJ41" i="9" s="1"/>
  <c r="AN47" i="6"/>
  <c r="AJ47" i="9" s="1"/>
  <c r="AN53" i="6"/>
  <c r="AJ53" i="9" s="1"/>
  <c r="AN59" i="6"/>
  <c r="AJ59" i="9" s="1"/>
  <c r="AN65" i="6"/>
  <c r="AJ65" i="9" s="1"/>
  <c r="AN71" i="6"/>
  <c r="AJ71" i="9" s="1"/>
  <c r="AN77" i="6"/>
  <c r="AJ77" i="9" s="1"/>
  <c r="AN83" i="6"/>
  <c r="AJ83" i="9" s="1"/>
  <c r="AN89" i="6"/>
  <c r="AJ89" i="9" s="1"/>
  <c r="AN95" i="6"/>
  <c r="AJ95" i="9" s="1"/>
  <c r="AN101" i="6"/>
  <c r="AJ101" i="9" s="1"/>
  <c r="AN107" i="6"/>
  <c r="AJ107" i="9" s="1"/>
  <c r="AN113" i="6"/>
  <c r="AJ113" i="9" s="1"/>
  <c r="AN119" i="6"/>
  <c r="AJ119" i="9" s="1"/>
  <c r="AN125" i="6"/>
  <c r="AJ125" i="9" s="1"/>
  <c r="AN131" i="6"/>
  <c r="AJ131" i="9" s="1"/>
  <c r="AN137" i="6"/>
  <c r="AJ137" i="9" s="1"/>
  <c r="AN143" i="6"/>
  <c r="AJ143" i="9" s="1"/>
  <c r="AN149" i="6"/>
  <c r="AJ149" i="9" s="1"/>
  <c r="AN155" i="6"/>
  <c r="AJ155" i="9" s="1"/>
  <c r="AN161" i="6"/>
  <c r="AJ161" i="9" s="1"/>
  <c r="AN167" i="6"/>
  <c r="AJ167" i="9" s="1"/>
  <c r="AN173" i="6"/>
  <c r="AJ173" i="9" s="1"/>
  <c r="AN179" i="6"/>
  <c r="AJ179" i="9" s="1"/>
  <c r="AN185" i="6"/>
  <c r="AJ185" i="9" s="1"/>
  <c r="AN191" i="6"/>
  <c r="AJ191" i="9" s="1"/>
  <c r="AN197" i="6"/>
  <c r="AJ197" i="9" s="1"/>
  <c r="AN203" i="6"/>
  <c r="AJ203" i="9" s="1"/>
  <c r="AN209" i="6"/>
  <c r="AJ209" i="9" s="1"/>
  <c r="AN215" i="6"/>
  <c r="AJ215" i="9" s="1"/>
  <c r="AN221" i="6"/>
  <c r="AJ221" i="9" s="1"/>
  <c r="AN227" i="6"/>
  <c r="AJ227" i="9" s="1"/>
  <c r="AN233" i="6"/>
  <c r="AJ233" i="9" s="1"/>
  <c r="AN239" i="6"/>
  <c r="AJ239" i="9" s="1"/>
  <c r="AN245" i="6"/>
  <c r="AJ245" i="9" s="1"/>
  <c r="AN251" i="6"/>
  <c r="AJ251" i="9" s="1"/>
  <c r="AN257" i="6"/>
  <c r="AJ257" i="9" s="1"/>
  <c r="AN263" i="6"/>
  <c r="AJ263" i="9" s="1"/>
  <c r="AN269" i="6"/>
  <c r="AJ269" i="9" s="1"/>
  <c r="AN275" i="6"/>
  <c r="AJ275" i="9" s="1"/>
  <c r="AN281" i="6"/>
  <c r="AJ281" i="9" s="1"/>
  <c r="AN287" i="6"/>
  <c r="AJ287" i="9" s="1"/>
  <c r="AN293" i="6"/>
  <c r="AJ293" i="9" s="1"/>
  <c r="AN299" i="6"/>
  <c r="AJ299" i="9" s="1"/>
  <c r="AN305" i="6"/>
  <c r="AJ305" i="9" s="1"/>
  <c r="AN311" i="6"/>
  <c r="AJ311" i="9" s="1"/>
  <c r="AN317" i="6"/>
  <c r="AJ317" i="9" s="1"/>
  <c r="AN323" i="6"/>
  <c r="AJ323" i="9" s="1"/>
  <c r="AN329" i="6"/>
  <c r="AJ329" i="9" s="1"/>
  <c r="AN335" i="6"/>
  <c r="AJ335" i="9" s="1"/>
  <c r="AN341" i="6"/>
  <c r="AJ341" i="9" s="1"/>
  <c r="AN347" i="6"/>
  <c r="AJ347" i="9" s="1"/>
  <c r="AN353" i="6"/>
  <c r="AJ353" i="9" s="1"/>
  <c r="AN359" i="6"/>
  <c r="AJ359" i="9" s="1"/>
  <c r="AN365" i="6"/>
  <c r="AJ365" i="9" s="1"/>
  <c r="AN371" i="6"/>
  <c r="AJ371" i="9" s="1"/>
  <c r="AN377" i="6"/>
  <c r="AJ377" i="9" s="1"/>
  <c r="AN383" i="6"/>
  <c r="AJ383" i="9" s="1"/>
  <c r="AN389" i="6"/>
  <c r="AJ389" i="9" s="1"/>
  <c r="AN395" i="6"/>
  <c r="AJ395" i="9" s="1"/>
  <c r="AN401" i="6"/>
  <c r="AJ401" i="9" s="1"/>
  <c r="AN407" i="6"/>
  <c r="AJ407" i="9" s="1"/>
  <c r="AN413" i="6"/>
  <c r="AJ413" i="9" s="1"/>
  <c r="AN419" i="6"/>
  <c r="AJ419" i="9" s="1"/>
  <c r="AN425" i="6"/>
  <c r="AJ425" i="9" s="1"/>
  <c r="AN431" i="6"/>
  <c r="AJ431" i="9" s="1"/>
  <c r="AN437" i="6"/>
  <c r="AJ437" i="9" s="1"/>
  <c r="AN443" i="6"/>
  <c r="AJ443" i="9" s="1"/>
  <c r="AN449" i="6"/>
  <c r="AJ449" i="9" s="1"/>
  <c r="AN455" i="6"/>
  <c r="AJ455" i="9" s="1"/>
  <c r="AN461" i="6"/>
  <c r="AJ461" i="9" s="1"/>
  <c r="AN467" i="6"/>
  <c r="AJ467" i="9" s="1"/>
  <c r="AN473" i="6"/>
  <c r="AJ473" i="9" s="1"/>
  <c r="AN479" i="6"/>
  <c r="AJ479" i="9" s="1"/>
  <c r="AN485" i="6"/>
  <c r="AJ485" i="9" s="1"/>
  <c r="AN491" i="6"/>
  <c r="AJ491" i="9" s="1"/>
  <c r="AN497" i="6"/>
  <c r="AJ497" i="9" s="1"/>
  <c r="AN503" i="6"/>
  <c r="AJ503" i="9" s="1"/>
  <c r="AN509" i="6"/>
  <c r="AJ509" i="9" s="1"/>
  <c r="AN515" i="6"/>
  <c r="AJ515" i="9" s="1"/>
  <c r="AN521" i="6"/>
  <c r="AJ521" i="9" s="1"/>
  <c r="AN527" i="6"/>
  <c r="AJ527" i="9" s="1"/>
  <c r="AN533" i="6"/>
  <c r="AJ533" i="9" s="1"/>
  <c r="AP3" i="6"/>
  <c r="AP15" i="6"/>
  <c r="AP27" i="6"/>
  <c r="AP39" i="6"/>
  <c r="AP51" i="6"/>
  <c r="AP63" i="6"/>
  <c r="AP75" i="6"/>
  <c r="AP87" i="6"/>
  <c r="AP99" i="6"/>
  <c r="AP111" i="6"/>
  <c r="AP123" i="6"/>
  <c r="AP135" i="6"/>
  <c r="AP147" i="6"/>
  <c r="AP159" i="6"/>
  <c r="AP171" i="6"/>
  <c r="AP183" i="6"/>
  <c r="AP195" i="6"/>
  <c r="AP207" i="6"/>
  <c r="AP219" i="6"/>
  <c r="AP231" i="6"/>
  <c r="AP243" i="6"/>
  <c r="AP255" i="6"/>
  <c r="AP267" i="6"/>
  <c r="AP279" i="6"/>
  <c r="AP291" i="6"/>
  <c r="AP303" i="6"/>
  <c r="AP315" i="6"/>
  <c r="AP327" i="6"/>
  <c r="AP339" i="6"/>
  <c r="AP351" i="6"/>
  <c r="AP363" i="6"/>
  <c r="AP375" i="6"/>
  <c r="AP387" i="6"/>
  <c r="AP399" i="6"/>
  <c r="AP411" i="6"/>
  <c r="AP423" i="6"/>
  <c r="AP435" i="6"/>
  <c r="AP447" i="6"/>
  <c r="AP459" i="6"/>
  <c r="AP471" i="6"/>
  <c r="AP483" i="6"/>
  <c r="AP495" i="6"/>
  <c r="AP507" i="6"/>
  <c r="AP519" i="6"/>
  <c r="AP531" i="6"/>
  <c r="AD10" i="6"/>
  <c r="AA10" i="9" s="1"/>
  <c r="AD22" i="6"/>
  <c r="AA22" i="9" s="1"/>
  <c r="AD34" i="6"/>
  <c r="AA34" i="9" s="1"/>
  <c r="AD46" i="6"/>
  <c r="AA46" i="9" s="1"/>
  <c r="AD58" i="6"/>
  <c r="AA58" i="9" s="1"/>
  <c r="AD70" i="6"/>
  <c r="AA70" i="9" s="1"/>
  <c r="AD82" i="6"/>
  <c r="AA82" i="9" s="1"/>
  <c r="AD94" i="6"/>
  <c r="AA94" i="9" s="1"/>
  <c r="AD106" i="6"/>
  <c r="AA106" i="9" s="1"/>
  <c r="AD118" i="6"/>
  <c r="AA118" i="9" s="1"/>
  <c r="AD130" i="6"/>
  <c r="AA130" i="9" s="1"/>
  <c r="AD142" i="6"/>
  <c r="AA142" i="9" s="1"/>
  <c r="AD154" i="6"/>
  <c r="AA154" i="9" s="1"/>
  <c r="AD166" i="6"/>
  <c r="AA166" i="9" s="1"/>
  <c r="AD178" i="6"/>
  <c r="AA178" i="9" s="1"/>
  <c r="AD190" i="6"/>
  <c r="AA190" i="9" s="1"/>
  <c r="AD202" i="6"/>
  <c r="AA202" i="9" s="1"/>
  <c r="AD214" i="6"/>
  <c r="AA214" i="9" s="1"/>
  <c r="AD226" i="6"/>
  <c r="AA226" i="9" s="1"/>
  <c r="AD238" i="6"/>
  <c r="AA238" i="9" s="1"/>
  <c r="AD250" i="6"/>
  <c r="AA250" i="9" s="1"/>
  <c r="AD262" i="6"/>
  <c r="AA262" i="9" s="1"/>
  <c r="AD274" i="6"/>
  <c r="AA274" i="9" s="1"/>
  <c r="AD286" i="6"/>
  <c r="AA286" i="9" s="1"/>
  <c r="AD298" i="6"/>
  <c r="AA298" i="9" s="1"/>
  <c r="AD310" i="6"/>
  <c r="AA310" i="9" s="1"/>
  <c r="AD322" i="6"/>
  <c r="AA322" i="9" s="1"/>
  <c r="AD334" i="6"/>
  <c r="AA334" i="9" s="1"/>
  <c r="AD346" i="6"/>
  <c r="AA346" i="9" s="1"/>
  <c r="AD358" i="6"/>
  <c r="AA358" i="9" s="1"/>
  <c r="AD370" i="6"/>
  <c r="AA370" i="9" s="1"/>
  <c r="AD382" i="6"/>
  <c r="AA382" i="9" s="1"/>
  <c r="AD394" i="6"/>
  <c r="AA394" i="9" s="1"/>
  <c r="AD406" i="6"/>
  <c r="AA406" i="9" s="1"/>
  <c r="AD418" i="6"/>
  <c r="AA418" i="9" s="1"/>
  <c r="AD430" i="6"/>
  <c r="AA430" i="9" s="1"/>
  <c r="AD442" i="6"/>
  <c r="AA442" i="9" s="1"/>
  <c r="AD454" i="6"/>
  <c r="AA454" i="9" s="1"/>
  <c r="AD466" i="6"/>
  <c r="AA466" i="9" s="1"/>
  <c r="AD478" i="6"/>
  <c r="AA478" i="9" s="1"/>
  <c r="AD490" i="6"/>
  <c r="AA490" i="9" s="1"/>
  <c r="AD502" i="6"/>
  <c r="AA502" i="9" s="1"/>
  <c r="AD514" i="6"/>
  <c r="AA514" i="9" s="1"/>
  <c r="AD526" i="6"/>
  <c r="AA526" i="9" s="1"/>
  <c r="AD538" i="6"/>
  <c r="AA538" i="9" s="1"/>
  <c r="AF13" i="6"/>
  <c r="AB13" i="9" s="1"/>
  <c r="AF25" i="6"/>
  <c r="AB25" i="9" s="1"/>
  <c r="AF37" i="6"/>
  <c r="AB37" i="9" s="1"/>
  <c r="AF49" i="6"/>
  <c r="AB49" i="9" s="1"/>
  <c r="AF61" i="6"/>
  <c r="AB61" i="9" s="1"/>
  <c r="AF73" i="6"/>
  <c r="AB73" i="9" s="1"/>
  <c r="AF85" i="6"/>
  <c r="AB85" i="9" s="1"/>
  <c r="AF97" i="6"/>
  <c r="AB97" i="9" s="1"/>
  <c r="AF109" i="6"/>
  <c r="AB109" i="9" s="1"/>
  <c r="AF121" i="6"/>
  <c r="AB121" i="9" s="1"/>
  <c r="AF133" i="6"/>
  <c r="AB133" i="9" s="1"/>
  <c r="AF145" i="6"/>
  <c r="AB145" i="9" s="1"/>
  <c r="AF157" i="6"/>
  <c r="AB157" i="9" s="1"/>
  <c r="AF169" i="6"/>
  <c r="AB169" i="9" s="1"/>
  <c r="AF181" i="6"/>
  <c r="AB181" i="9" s="1"/>
  <c r="AF193" i="6"/>
  <c r="AB193" i="9" s="1"/>
  <c r="AF205" i="6"/>
  <c r="AB205" i="9" s="1"/>
  <c r="AF217" i="6"/>
  <c r="AB217" i="9" s="1"/>
  <c r="AF229" i="6"/>
  <c r="AB229" i="9" s="1"/>
  <c r="AF241" i="6"/>
  <c r="AB241" i="9" s="1"/>
  <c r="AF253" i="6"/>
  <c r="AB253" i="9" s="1"/>
  <c r="AF265" i="6"/>
  <c r="AB265" i="9" s="1"/>
  <c r="AF277" i="6"/>
  <c r="AB277" i="9" s="1"/>
  <c r="AF289" i="6"/>
  <c r="AB289" i="9" s="1"/>
  <c r="AF301" i="6"/>
  <c r="AB301" i="9" s="1"/>
  <c r="AF313" i="6"/>
  <c r="AB313" i="9" s="1"/>
  <c r="AF325" i="6"/>
  <c r="AB325" i="9" s="1"/>
  <c r="AF337" i="6"/>
  <c r="AB337" i="9" s="1"/>
  <c r="AF349" i="6"/>
  <c r="AB349" i="9" s="1"/>
  <c r="AF361" i="6"/>
  <c r="AB361" i="9" s="1"/>
  <c r="AF373" i="6"/>
  <c r="AB373" i="9" s="1"/>
  <c r="AF385" i="6"/>
  <c r="AB385" i="9" s="1"/>
  <c r="AF397" i="6"/>
  <c r="AB397" i="9" s="1"/>
  <c r="AF409" i="6"/>
  <c r="AB409" i="9" s="1"/>
  <c r="AF421" i="6"/>
  <c r="AB421" i="9" s="1"/>
  <c r="AF433" i="6"/>
  <c r="AB433" i="9" s="1"/>
  <c r="AF445" i="6"/>
  <c r="AB445" i="9" s="1"/>
  <c r="AF457" i="6"/>
  <c r="AB457" i="9" s="1"/>
  <c r="AF469" i="6"/>
  <c r="AB469" i="9" s="1"/>
  <c r="AF481" i="6"/>
  <c r="AB481" i="9" s="1"/>
  <c r="AF493" i="6"/>
  <c r="AB493" i="9" s="1"/>
  <c r="AF505" i="6"/>
  <c r="AB505" i="9" s="1"/>
  <c r="AF517" i="6"/>
  <c r="AB517" i="9" s="1"/>
  <c r="AF529" i="6"/>
  <c r="AB529" i="9" s="1"/>
  <c r="AH4" i="6"/>
  <c r="AD4" i="9" s="1"/>
  <c r="AH16" i="6"/>
  <c r="AD16" i="9" s="1"/>
  <c r="AH28" i="6"/>
  <c r="AD28" i="9" s="1"/>
  <c r="AH40" i="6"/>
  <c r="AD40" i="9" s="1"/>
  <c r="AH52" i="6"/>
  <c r="AD52" i="9" s="1"/>
  <c r="AH64" i="6"/>
  <c r="AD64" i="9" s="1"/>
  <c r="AH76" i="6"/>
  <c r="AD76" i="9" s="1"/>
  <c r="AH88" i="6"/>
  <c r="AD88" i="9" s="1"/>
  <c r="AH100" i="6"/>
  <c r="AD100" i="9" s="1"/>
  <c r="AH112" i="6"/>
  <c r="AD112" i="9" s="1"/>
  <c r="AH124" i="6"/>
  <c r="AD124" i="9" s="1"/>
  <c r="AH136" i="6"/>
  <c r="AD136" i="9" s="1"/>
  <c r="AH148" i="6"/>
  <c r="AD148" i="9" s="1"/>
  <c r="AH160" i="6"/>
  <c r="AD160" i="9" s="1"/>
  <c r="AH172" i="6"/>
  <c r="AD172" i="9" s="1"/>
  <c r="AH184" i="6"/>
  <c r="AD184" i="9" s="1"/>
  <c r="AH196" i="6"/>
  <c r="AD196" i="9" s="1"/>
  <c r="AH208" i="6"/>
  <c r="AD208" i="9" s="1"/>
  <c r="AH220" i="6"/>
  <c r="AD220" i="9" s="1"/>
  <c r="AH232" i="6"/>
  <c r="AD232" i="9" s="1"/>
  <c r="AH244" i="6"/>
  <c r="AD244" i="9" s="1"/>
  <c r="AH256" i="6"/>
  <c r="AD256" i="9" s="1"/>
  <c r="AH268" i="6"/>
  <c r="AD268" i="9" s="1"/>
  <c r="AH280" i="6"/>
  <c r="AD280" i="9" s="1"/>
  <c r="AH292" i="6"/>
  <c r="AD292" i="9" s="1"/>
  <c r="AH304" i="6"/>
  <c r="AD304" i="9" s="1"/>
  <c r="AH316" i="6"/>
  <c r="AD316" i="9" s="1"/>
  <c r="AH328" i="6"/>
  <c r="AD328" i="9" s="1"/>
  <c r="AH340" i="6"/>
  <c r="AD340" i="9" s="1"/>
  <c r="AH352" i="6"/>
  <c r="AD352" i="9" s="1"/>
  <c r="AH364" i="6"/>
  <c r="AD364" i="9" s="1"/>
  <c r="AH376" i="6"/>
  <c r="AD376" i="9" s="1"/>
  <c r="AH388" i="6"/>
  <c r="AD388" i="9" s="1"/>
  <c r="AH400" i="6"/>
  <c r="AD400" i="9" s="1"/>
  <c r="AH412" i="6"/>
  <c r="AD412" i="9" s="1"/>
  <c r="AH424" i="6"/>
  <c r="AD424" i="9" s="1"/>
  <c r="AH436" i="6"/>
  <c r="AD436" i="9" s="1"/>
  <c r="AH448" i="6"/>
  <c r="AD448" i="9" s="1"/>
  <c r="AH460" i="6"/>
  <c r="AD460" i="9" s="1"/>
  <c r="AH472" i="6"/>
  <c r="AD472" i="9" s="1"/>
  <c r="AH484" i="6"/>
  <c r="AD484" i="9" s="1"/>
  <c r="AH496" i="6"/>
  <c r="AD496" i="9" s="1"/>
  <c r="AH508" i="6"/>
  <c r="AD508" i="9" s="1"/>
  <c r="AH520" i="6"/>
  <c r="AD520" i="9" s="1"/>
  <c r="AH532" i="6"/>
  <c r="AD532" i="9" s="1"/>
  <c r="AJ7" i="6"/>
  <c r="AF7" i="9" s="1"/>
  <c r="AJ19" i="6"/>
  <c r="AF19" i="9" s="1"/>
  <c r="AJ31" i="6"/>
  <c r="AF31" i="9" s="1"/>
  <c r="AJ43" i="6"/>
  <c r="AF43" i="9" s="1"/>
  <c r="AJ55" i="6"/>
  <c r="AF55" i="9" s="1"/>
  <c r="AJ67" i="6"/>
  <c r="AF67" i="9" s="1"/>
  <c r="AJ79" i="6"/>
  <c r="AF79" i="9" s="1"/>
  <c r="AJ91" i="6"/>
  <c r="AF91" i="9" s="1"/>
  <c r="AJ103" i="6"/>
  <c r="AF103" i="9" s="1"/>
  <c r="AJ115" i="6"/>
  <c r="AF115" i="9" s="1"/>
  <c r="AJ127" i="6"/>
  <c r="AF127" i="9" s="1"/>
  <c r="AJ139" i="6"/>
  <c r="AF139" i="9" s="1"/>
  <c r="AJ151" i="6"/>
  <c r="AF151" i="9" s="1"/>
  <c r="AJ163" i="6"/>
  <c r="AF163" i="9" s="1"/>
  <c r="AJ175" i="6"/>
  <c r="AF175" i="9" s="1"/>
  <c r="AJ187" i="6"/>
  <c r="AF187" i="9" s="1"/>
  <c r="AJ199" i="6"/>
  <c r="AF199" i="9" s="1"/>
  <c r="AJ211" i="6"/>
  <c r="AF211" i="9" s="1"/>
  <c r="AJ223" i="6"/>
  <c r="AF223" i="9" s="1"/>
  <c r="AJ235" i="6"/>
  <c r="AF235" i="9" s="1"/>
  <c r="AJ247" i="6"/>
  <c r="AF247" i="9" s="1"/>
  <c r="AJ259" i="6"/>
  <c r="AF259" i="9" s="1"/>
  <c r="AJ271" i="6"/>
  <c r="AF271" i="9" s="1"/>
  <c r="AJ283" i="6"/>
  <c r="AF283" i="9" s="1"/>
  <c r="AJ295" i="6"/>
  <c r="AF295" i="9" s="1"/>
  <c r="AJ307" i="6"/>
  <c r="AF307" i="9" s="1"/>
  <c r="AJ319" i="6"/>
  <c r="AF319" i="9" s="1"/>
  <c r="AJ331" i="6"/>
  <c r="AF331" i="9" s="1"/>
  <c r="AJ343" i="6"/>
  <c r="AF343" i="9" s="1"/>
  <c r="AJ355" i="6"/>
  <c r="AF355" i="9" s="1"/>
  <c r="AJ367" i="6"/>
  <c r="AF367" i="9" s="1"/>
  <c r="AJ379" i="6"/>
  <c r="AF379" i="9" s="1"/>
  <c r="AJ391" i="6"/>
  <c r="AF391" i="9" s="1"/>
  <c r="AJ403" i="6"/>
  <c r="AF403" i="9" s="1"/>
  <c r="AJ415" i="6"/>
  <c r="AF415" i="9" s="1"/>
  <c r="AJ427" i="6"/>
  <c r="AF427" i="9" s="1"/>
  <c r="AJ439" i="6"/>
  <c r="AF439" i="9" s="1"/>
  <c r="AJ451" i="6"/>
  <c r="AF451" i="9" s="1"/>
  <c r="AJ463" i="6"/>
  <c r="AF463" i="9" s="1"/>
  <c r="AJ475" i="6"/>
  <c r="AF475" i="9" s="1"/>
  <c r="AJ487" i="6"/>
  <c r="AF487" i="9" s="1"/>
  <c r="AJ499" i="6"/>
  <c r="AF499" i="9" s="1"/>
  <c r="AJ511" i="6"/>
  <c r="AF511" i="9" s="1"/>
  <c r="AJ523" i="6"/>
  <c r="AF523" i="9" s="1"/>
  <c r="AJ535" i="6"/>
  <c r="AF535" i="9" s="1"/>
  <c r="AL6" i="6"/>
  <c r="AH6" i="9" s="1"/>
  <c r="AL12" i="6"/>
  <c r="AH12" i="9" s="1"/>
  <c r="AL18" i="6"/>
  <c r="AH18" i="9" s="1"/>
  <c r="AL24" i="6"/>
  <c r="AH24" i="9" s="1"/>
  <c r="AL30" i="6"/>
  <c r="AH30" i="9" s="1"/>
  <c r="AL36" i="6"/>
  <c r="AH36" i="9" s="1"/>
  <c r="AL42" i="6"/>
  <c r="AH42" i="9" s="1"/>
  <c r="AL48" i="6"/>
  <c r="AH48" i="9" s="1"/>
  <c r="AL54" i="6"/>
  <c r="AH54" i="9" s="1"/>
  <c r="AL60" i="6"/>
  <c r="AH60" i="9" s="1"/>
  <c r="AL66" i="6"/>
  <c r="AH66" i="9" s="1"/>
  <c r="AL72" i="6"/>
  <c r="AH72" i="9" s="1"/>
  <c r="AL78" i="6"/>
  <c r="AH78" i="9" s="1"/>
  <c r="AL84" i="6"/>
  <c r="AH84" i="9" s="1"/>
  <c r="AL90" i="6"/>
  <c r="AH90" i="9" s="1"/>
  <c r="AL96" i="6"/>
  <c r="AH96" i="9" s="1"/>
  <c r="AL102" i="6"/>
  <c r="AH102" i="9" s="1"/>
  <c r="AL108" i="6"/>
  <c r="AH108" i="9" s="1"/>
  <c r="AL114" i="6"/>
  <c r="AH114" i="9" s="1"/>
  <c r="AL120" i="6"/>
  <c r="AH120" i="9" s="1"/>
  <c r="AL126" i="6"/>
  <c r="AH126" i="9" s="1"/>
  <c r="AL132" i="6"/>
  <c r="AH132" i="9" s="1"/>
  <c r="AL138" i="6"/>
  <c r="AH138" i="9" s="1"/>
  <c r="AL144" i="6"/>
  <c r="AH144" i="9" s="1"/>
  <c r="AL150" i="6"/>
  <c r="AH150" i="9" s="1"/>
  <c r="AL156" i="6"/>
  <c r="AH156" i="9" s="1"/>
  <c r="AL162" i="6"/>
  <c r="AH162" i="9" s="1"/>
  <c r="AL168" i="6"/>
  <c r="AH168" i="9" s="1"/>
  <c r="AL174" i="6"/>
  <c r="AH174" i="9" s="1"/>
  <c r="AL180" i="6"/>
  <c r="AH180" i="9" s="1"/>
  <c r="AL186" i="6"/>
  <c r="AH186" i="9" s="1"/>
  <c r="AL192" i="6"/>
  <c r="AH192" i="9" s="1"/>
  <c r="AL198" i="6"/>
  <c r="AH198" i="9" s="1"/>
  <c r="AL204" i="6"/>
  <c r="AH204" i="9" s="1"/>
  <c r="AL210" i="6"/>
  <c r="AH210" i="9" s="1"/>
  <c r="AL216" i="6"/>
  <c r="AH216" i="9" s="1"/>
  <c r="AL222" i="6"/>
  <c r="AH222" i="9" s="1"/>
  <c r="AL228" i="6"/>
  <c r="AH228" i="9" s="1"/>
  <c r="AL234" i="6"/>
  <c r="AH234" i="9" s="1"/>
  <c r="AL240" i="6"/>
  <c r="AH240" i="9" s="1"/>
  <c r="AL246" i="6"/>
  <c r="AH246" i="9" s="1"/>
  <c r="AL252" i="6"/>
  <c r="AH252" i="9" s="1"/>
  <c r="AL258" i="6"/>
  <c r="AH258" i="9" s="1"/>
  <c r="AL264" i="6"/>
  <c r="AH264" i="9" s="1"/>
  <c r="AL270" i="6"/>
  <c r="AH270" i="9" s="1"/>
  <c r="AL276" i="6"/>
  <c r="AH276" i="9" s="1"/>
  <c r="AL282" i="6"/>
  <c r="AH282" i="9" s="1"/>
  <c r="AL288" i="6"/>
  <c r="AH288" i="9" s="1"/>
  <c r="AL294" i="6"/>
  <c r="AH294" i="9" s="1"/>
  <c r="AL300" i="6"/>
  <c r="AH300" i="9" s="1"/>
  <c r="AL306" i="6"/>
  <c r="AH306" i="9" s="1"/>
  <c r="AL312" i="6"/>
  <c r="AH312" i="9" s="1"/>
  <c r="AL318" i="6"/>
  <c r="AH318" i="9" s="1"/>
  <c r="AL324" i="6"/>
  <c r="AH324" i="9" s="1"/>
  <c r="AL330" i="6"/>
  <c r="AH330" i="9" s="1"/>
  <c r="AL336" i="6"/>
  <c r="AH336" i="9" s="1"/>
  <c r="AL342" i="6"/>
  <c r="AH342" i="9" s="1"/>
  <c r="AL348" i="6"/>
  <c r="AH348" i="9" s="1"/>
  <c r="AL354" i="6"/>
  <c r="AH354" i="9" s="1"/>
  <c r="AL360" i="6"/>
  <c r="AH360" i="9" s="1"/>
  <c r="AL366" i="6"/>
  <c r="AH366" i="9" s="1"/>
  <c r="AL372" i="6"/>
  <c r="AH372" i="9" s="1"/>
  <c r="AL378" i="6"/>
  <c r="AH378" i="9" s="1"/>
  <c r="AL384" i="6"/>
  <c r="AH384" i="9" s="1"/>
  <c r="AL390" i="6"/>
  <c r="AH390" i="9" s="1"/>
  <c r="AL396" i="6"/>
  <c r="AH396" i="9" s="1"/>
  <c r="AL402" i="6"/>
  <c r="AH402" i="9" s="1"/>
  <c r="AL408" i="6"/>
  <c r="AH408" i="9" s="1"/>
  <c r="AL414" i="6"/>
  <c r="AH414" i="9" s="1"/>
  <c r="AL420" i="6"/>
  <c r="AH420" i="9" s="1"/>
  <c r="AL426" i="6"/>
  <c r="AH426" i="9" s="1"/>
  <c r="AL432" i="6"/>
  <c r="AH432" i="9" s="1"/>
  <c r="AL438" i="6"/>
  <c r="AH438" i="9" s="1"/>
  <c r="AL444" i="6"/>
  <c r="AH444" i="9" s="1"/>
  <c r="AL450" i="6"/>
  <c r="AH450" i="9" s="1"/>
  <c r="AL456" i="6"/>
  <c r="AH456" i="9" s="1"/>
  <c r="AL462" i="6"/>
  <c r="AH462" i="9" s="1"/>
  <c r="AL468" i="6"/>
  <c r="AH468" i="9" s="1"/>
  <c r="AL474" i="6"/>
  <c r="AH474" i="9" s="1"/>
  <c r="AL480" i="6"/>
  <c r="AH480" i="9" s="1"/>
  <c r="AL486" i="6"/>
  <c r="AH486" i="9" s="1"/>
  <c r="AL492" i="6"/>
  <c r="AH492" i="9" s="1"/>
  <c r="AL498" i="6"/>
  <c r="AH498" i="9" s="1"/>
  <c r="AL504" i="6"/>
  <c r="AH504" i="9" s="1"/>
  <c r="AL510" i="6"/>
  <c r="AH510" i="9" s="1"/>
  <c r="AL516" i="6"/>
  <c r="AH516" i="9" s="1"/>
  <c r="AL522" i="6"/>
  <c r="AH522" i="9" s="1"/>
  <c r="AL528" i="6"/>
  <c r="AH528" i="9" s="1"/>
  <c r="AL534" i="6"/>
  <c r="AH534" i="9" s="1"/>
  <c r="AP4" i="6"/>
  <c r="AP16" i="6"/>
  <c r="AP28" i="6"/>
  <c r="AP40" i="6"/>
  <c r="AP52" i="6"/>
  <c r="AP64" i="6"/>
  <c r="AP76" i="6"/>
  <c r="AP88" i="6"/>
  <c r="AP100" i="6"/>
  <c r="AP112" i="6"/>
  <c r="AP124" i="6"/>
  <c r="AP136" i="6"/>
  <c r="AP148" i="6"/>
  <c r="AP160" i="6"/>
  <c r="AP172" i="6"/>
  <c r="AP184" i="6"/>
  <c r="AP196" i="6"/>
  <c r="AP208" i="6"/>
  <c r="AP220" i="6"/>
  <c r="AP232" i="6"/>
  <c r="AP244" i="6"/>
  <c r="AP256" i="6"/>
  <c r="AP268" i="6"/>
  <c r="AP280" i="6"/>
  <c r="AP292" i="6"/>
  <c r="AP304" i="6"/>
  <c r="AP316" i="6"/>
  <c r="AP328" i="6"/>
  <c r="AP340" i="6"/>
  <c r="AP352" i="6"/>
  <c r="AP364" i="6"/>
  <c r="AP376" i="6"/>
  <c r="AP388" i="6"/>
  <c r="AP400" i="6"/>
  <c r="AP412" i="6"/>
  <c r="AP424" i="6"/>
  <c r="AP436" i="6"/>
  <c r="AP448" i="6"/>
  <c r="AP460" i="6"/>
  <c r="AP472" i="6"/>
  <c r="AP484" i="6"/>
  <c r="AP496" i="6"/>
  <c r="AP508" i="6"/>
  <c r="AP520" i="6"/>
  <c r="AP532" i="6"/>
  <c r="AD11" i="6"/>
  <c r="AA11" i="9" s="1"/>
  <c r="AD23" i="6"/>
  <c r="AA23" i="9" s="1"/>
  <c r="AD35" i="6"/>
  <c r="AA35" i="9" s="1"/>
  <c r="AD47" i="6"/>
  <c r="AA47" i="9" s="1"/>
  <c r="AD59" i="6"/>
  <c r="AA59" i="9" s="1"/>
  <c r="AD71" i="6"/>
  <c r="AA71" i="9" s="1"/>
  <c r="AD83" i="6"/>
  <c r="AA83" i="9" s="1"/>
  <c r="AD95" i="6"/>
  <c r="AA95" i="9" s="1"/>
  <c r="AD107" i="6"/>
  <c r="AA107" i="9" s="1"/>
  <c r="AD119" i="6"/>
  <c r="AA119" i="9" s="1"/>
  <c r="AD131" i="6"/>
  <c r="AA131" i="9" s="1"/>
  <c r="AD143" i="6"/>
  <c r="AA143" i="9" s="1"/>
  <c r="AD155" i="6"/>
  <c r="AA155" i="9" s="1"/>
  <c r="AD167" i="6"/>
  <c r="AA167" i="9" s="1"/>
  <c r="AD179" i="6"/>
  <c r="AA179" i="9" s="1"/>
  <c r="AD191" i="6"/>
  <c r="AA191" i="9" s="1"/>
  <c r="AD203" i="6"/>
  <c r="AA203" i="9" s="1"/>
  <c r="AD215" i="6"/>
  <c r="AA215" i="9" s="1"/>
  <c r="AD227" i="6"/>
  <c r="AA227" i="9" s="1"/>
  <c r="AD239" i="6"/>
  <c r="AA239" i="9" s="1"/>
  <c r="AD251" i="6"/>
  <c r="AA251" i="9" s="1"/>
  <c r="AD263" i="6"/>
  <c r="AA263" i="9" s="1"/>
  <c r="AD275" i="6"/>
  <c r="AA275" i="9" s="1"/>
  <c r="AD287" i="6"/>
  <c r="AA287" i="9" s="1"/>
  <c r="AD299" i="6"/>
  <c r="AA299" i="9" s="1"/>
  <c r="AD311" i="6"/>
  <c r="AA311" i="9" s="1"/>
  <c r="AD323" i="6"/>
  <c r="AA323" i="9" s="1"/>
  <c r="AD335" i="6"/>
  <c r="AA335" i="9" s="1"/>
  <c r="AD347" i="6"/>
  <c r="AA347" i="9" s="1"/>
  <c r="AD359" i="6"/>
  <c r="AA359" i="9" s="1"/>
  <c r="AD371" i="6"/>
  <c r="AA371" i="9" s="1"/>
  <c r="AD383" i="6"/>
  <c r="AA383" i="9" s="1"/>
  <c r="AD395" i="6"/>
  <c r="AA395" i="9" s="1"/>
  <c r="AD407" i="6"/>
  <c r="AA407" i="9" s="1"/>
  <c r="AD419" i="6"/>
  <c r="AA419" i="9" s="1"/>
  <c r="AD431" i="6"/>
  <c r="AA431" i="9" s="1"/>
  <c r="AD443" i="6"/>
  <c r="AA443" i="9" s="1"/>
  <c r="AD455" i="6"/>
  <c r="AA455" i="9" s="1"/>
  <c r="AD467" i="6"/>
  <c r="AA467" i="9" s="1"/>
  <c r="AD479" i="6"/>
  <c r="AA479" i="9" s="1"/>
  <c r="AD491" i="6"/>
  <c r="AA491" i="9" s="1"/>
  <c r="AD503" i="6"/>
  <c r="AA503" i="9" s="1"/>
  <c r="AD515" i="6"/>
  <c r="AA515" i="9" s="1"/>
  <c r="AD527" i="6"/>
  <c r="AA527" i="9" s="1"/>
  <c r="AF14" i="6"/>
  <c r="AB14" i="9" s="1"/>
  <c r="AF26" i="6"/>
  <c r="AB26" i="9" s="1"/>
  <c r="AF38" i="6"/>
  <c r="AB38" i="9" s="1"/>
  <c r="AF50" i="6"/>
  <c r="AB50" i="9" s="1"/>
  <c r="AF62" i="6"/>
  <c r="AB62" i="9" s="1"/>
  <c r="AF74" i="6"/>
  <c r="AB74" i="9" s="1"/>
  <c r="AF86" i="6"/>
  <c r="AB86" i="9" s="1"/>
  <c r="AF98" i="6"/>
  <c r="AB98" i="9" s="1"/>
  <c r="AF110" i="6"/>
  <c r="AB110" i="9" s="1"/>
  <c r="AF122" i="6"/>
  <c r="AB122" i="9" s="1"/>
  <c r="AF134" i="6"/>
  <c r="AB134" i="9" s="1"/>
  <c r="AF146" i="6"/>
  <c r="AB146" i="9" s="1"/>
  <c r="AF158" i="6"/>
  <c r="AB158" i="9" s="1"/>
  <c r="AF170" i="6"/>
  <c r="AB170" i="9" s="1"/>
  <c r="AF182" i="6"/>
  <c r="AB182" i="9" s="1"/>
  <c r="AF194" i="6"/>
  <c r="AB194" i="9" s="1"/>
  <c r="AF206" i="6"/>
  <c r="AB206" i="9" s="1"/>
  <c r="AF218" i="6"/>
  <c r="AB218" i="9" s="1"/>
  <c r="AF230" i="6"/>
  <c r="AB230" i="9" s="1"/>
  <c r="AF242" i="6"/>
  <c r="AB242" i="9" s="1"/>
  <c r="AF254" i="6"/>
  <c r="AB254" i="9" s="1"/>
  <c r="AF266" i="6"/>
  <c r="AB266" i="9" s="1"/>
  <c r="AF278" i="6"/>
  <c r="AB278" i="9" s="1"/>
  <c r="AF290" i="6"/>
  <c r="AB290" i="9" s="1"/>
  <c r="AF302" i="6"/>
  <c r="AB302" i="9" s="1"/>
  <c r="AF314" i="6"/>
  <c r="AB314" i="9" s="1"/>
  <c r="AF326" i="6"/>
  <c r="AB326" i="9" s="1"/>
  <c r="AF338" i="6"/>
  <c r="AB338" i="9" s="1"/>
  <c r="AF350" i="6"/>
  <c r="AB350" i="9" s="1"/>
  <c r="AF362" i="6"/>
  <c r="AB362" i="9" s="1"/>
  <c r="AF374" i="6"/>
  <c r="AB374" i="9" s="1"/>
  <c r="AF386" i="6"/>
  <c r="AB386" i="9" s="1"/>
  <c r="AF398" i="6"/>
  <c r="AB398" i="9" s="1"/>
  <c r="AF410" i="6"/>
  <c r="AB410" i="9" s="1"/>
  <c r="AF422" i="6"/>
  <c r="AB422" i="9" s="1"/>
  <c r="AF434" i="6"/>
  <c r="AB434" i="9" s="1"/>
  <c r="AF446" i="6"/>
  <c r="AB446" i="9" s="1"/>
  <c r="AF458" i="6"/>
  <c r="AB458" i="9" s="1"/>
  <c r="AF470" i="6"/>
  <c r="AB470" i="9" s="1"/>
  <c r="AF482" i="6"/>
  <c r="AB482" i="9" s="1"/>
  <c r="AF494" i="6"/>
  <c r="AB494" i="9" s="1"/>
  <c r="AF506" i="6"/>
  <c r="AB506" i="9" s="1"/>
  <c r="AF518" i="6"/>
  <c r="AB518" i="9" s="1"/>
  <c r="AF530" i="6"/>
  <c r="AB530" i="9" s="1"/>
  <c r="AH5" i="6"/>
  <c r="AD5" i="9" s="1"/>
  <c r="AH17" i="6"/>
  <c r="AD17" i="9" s="1"/>
  <c r="AH29" i="6"/>
  <c r="AD29" i="9" s="1"/>
  <c r="AH41" i="6"/>
  <c r="AD41" i="9" s="1"/>
  <c r="AH53" i="6"/>
  <c r="AD53" i="9" s="1"/>
  <c r="AH65" i="6"/>
  <c r="AD65" i="9" s="1"/>
  <c r="AH77" i="6"/>
  <c r="AD77" i="9" s="1"/>
  <c r="AH89" i="6"/>
  <c r="AD89" i="9" s="1"/>
  <c r="AH101" i="6"/>
  <c r="AD101" i="9" s="1"/>
  <c r="AH113" i="6"/>
  <c r="AD113" i="9" s="1"/>
  <c r="AH125" i="6"/>
  <c r="AD125" i="9" s="1"/>
  <c r="AH137" i="6"/>
  <c r="AD137" i="9" s="1"/>
  <c r="AH149" i="6"/>
  <c r="AD149" i="9" s="1"/>
  <c r="AH161" i="6"/>
  <c r="AD161" i="9" s="1"/>
  <c r="AH173" i="6"/>
  <c r="AD173" i="9" s="1"/>
  <c r="AH185" i="6"/>
  <c r="AD185" i="9" s="1"/>
  <c r="AH197" i="6"/>
  <c r="AD197" i="9" s="1"/>
  <c r="AH209" i="6"/>
  <c r="AD209" i="9" s="1"/>
  <c r="AH221" i="6"/>
  <c r="AD221" i="9" s="1"/>
  <c r="AH233" i="6"/>
  <c r="AD233" i="9" s="1"/>
  <c r="AH245" i="6"/>
  <c r="AD245" i="9" s="1"/>
  <c r="AH257" i="6"/>
  <c r="AD257" i="9" s="1"/>
  <c r="AH269" i="6"/>
  <c r="AD269" i="9" s="1"/>
  <c r="AH281" i="6"/>
  <c r="AD281" i="9" s="1"/>
  <c r="AH293" i="6"/>
  <c r="AD293" i="9" s="1"/>
  <c r="AH305" i="6"/>
  <c r="AD305" i="9" s="1"/>
  <c r="AH317" i="6"/>
  <c r="AD317" i="9" s="1"/>
  <c r="AH329" i="6"/>
  <c r="AD329" i="9" s="1"/>
  <c r="AH341" i="6"/>
  <c r="AD341" i="9" s="1"/>
  <c r="AH353" i="6"/>
  <c r="AD353" i="9" s="1"/>
  <c r="AH365" i="6"/>
  <c r="AD365" i="9" s="1"/>
  <c r="AH377" i="6"/>
  <c r="AD377" i="9" s="1"/>
  <c r="AH389" i="6"/>
  <c r="AD389" i="9" s="1"/>
  <c r="AH401" i="6"/>
  <c r="AD401" i="9" s="1"/>
  <c r="AH413" i="6"/>
  <c r="AD413" i="9" s="1"/>
  <c r="AH425" i="6"/>
  <c r="AD425" i="9" s="1"/>
  <c r="AH437" i="6"/>
  <c r="AD437" i="9" s="1"/>
  <c r="AH449" i="6"/>
  <c r="AD449" i="9" s="1"/>
  <c r="AH461" i="6"/>
  <c r="AD461" i="9" s="1"/>
  <c r="AH473" i="6"/>
  <c r="AD473" i="9" s="1"/>
  <c r="AH485" i="6"/>
  <c r="AD485" i="9" s="1"/>
  <c r="AH497" i="6"/>
  <c r="AD497" i="9" s="1"/>
  <c r="AH509" i="6"/>
  <c r="AD509" i="9" s="1"/>
  <c r="AH521" i="6"/>
  <c r="AD521" i="9" s="1"/>
  <c r="AH533" i="6"/>
  <c r="AD533" i="9" s="1"/>
  <c r="AJ8" i="6"/>
  <c r="AF8" i="9" s="1"/>
  <c r="AJ20" i="6"/>
  <c r="AF20" i="9" s="1"/>
  <c r="AJ32" i="6"/>
  <c r="AF32" i="9" s="1"/>
  <c r="AJ44" i="6"/>
  <c r="AF44" i="9" s="1"/>
  <c r="AJ56" i="6"/>
  <c r="AF56" i="9" s="1"/>
  <c r="AJ68" i="6"/>
  <c r="AF68" i="9" s="1"/>
  <c r="AJ80" i="6"/>
  <c r="AF80" i="9" s="1"/>
  <c r="AJ92" i="6"/>
  <c r="AF92" i="9" s="1"/>
  <c r="AJ104" i="6"/>
  <c r="AF104" i="9" s="1"/>
  <c r="AJ116" i="6"/>
  <c r="AF116" i="9" s="1"/>
  <c r="AJ128" i="6"/>
  <c r="AF128" i="9" s="1"/>
  <c r="AJ140" i="6"/>
  <c r="AF140" i="9" s="1"/>
  <c r="AJ152" i="6"/>
  <c r="AF152" i="9" s="1"/>
  <c r="AJ164" i="6"/>
  <c r="AF164" i="9" s="1"/>
  <c r="AJ176" i="6"/>
  <c r="AF176" i="9" s="1"/>
  <c r="AJ188" i="6"/>
  <c r="AF188" i="9" s="1"/>
  <c r="AJ200" i="6"/>
  <c r="AF200" i="9" s="1"/>
  <c r="AJ212" i="6"/>
  <c r="AF212" i="9" s="1"/>
  <c r="AJ224" i="6"/>
  <c r="AF224" i="9" s="1"/>
  <c r="AJ236" i="6"/>
  <c r="AF236" i="9" s="1"/>
  <c r="AJ248" i="6"/>
  <c r="AF248" i="9" s="1"/>
  <c r="AJ260" i="6"/>
  <c r="AF260" i="9" s="1"/>
  <c r="AJ272" i="6"/>
  <c r="AF272" i="9" s="1"/>
  <c r="AJ284" i="6"/>
  <c r="AF284" i="9" s="1"/>
  <c r="AJ296" i="6"/>
  <c r="AF296" i="9" s="1"/>
  <c r="AJ308" i="6"/>
  <c r="AF308" i="9" s="1"/>
  <c r="AJ320" i="6"/>
  <c r="AF320" i="9" s="1"/>
  <c r="AJ332" i="6"/>
  <c r="AF332" i="9" s="1"/>
  <c r="AJ344" i="6"/>
  <c r="AF344" i="9" s="1"/>
  <c r="AJ356" i="6"/>
  <c r="AF356" i="9" s="1"/>
  <c r="AJ368" i="6"/>
  <c r="AF368" i="9" s="1"/>
  <c r="AJ380" i="6"/>
  <c r="AF380" i="9" s="1"/>
  <c r="AJ392" i="6"/>
  <c r="AF392" i="9" s="1"/>
  <c r="AJ404" i="6"/>
  <c r="AF404" i="9" s="1"/>
  <c r="AJ416" i="6"/>
  <c r="AF416" i="9" s="1"/>
  <c r="AJ428" i="6"/>
  <c r="AF428" i="9" s="1"/>
  <c r="AJ440" i="6"/>
  <c r="AF440" i="9" s="1"/>
  <c r="AJ452" i="6"/>
  <c r="AF452" i="9" s="1"/>
  <c r="AJ464" i="6"/>
  <c r="AF464" i="9" s="1"/>
  <c r="AJ476" i="6"/>
  <c r="AF476" i="9" s="1"/>
  <c r="AJ488" i="6"/>
  <c r="AF488" i="9" s="1"/>
  <c r="AJ500" i="6"/>
  <c r="AF500" i="9" s="1"/>
  <c r="AJ512" i="6"/>
  <c r="AF512" i="9" s="1"/>
  <c r="AJ524" i="6"/>
  <c r="AF524" i="9" s="1"/>
  <c r="AJ536" i="6"/>
  <c r="AF536" i="9" s="1"/>
  <c r="AN6" i="6"/>
  <c r="AJ6" i="9" s="1"/>
  <c r="AN12" i="6"/>
  <c r="AJ12" i="9" s="1"/>
  <c r="AN18" i="6"/>
  <c r="AJ18" i="9" s="1"/>
  <c r="AN24" i="6"/>
  <c r="AJ24" i="9" s="1"/>
  <c r="AN30" i="6"/>
  <c r="AJ30" i="9" s="1"/>
  <c r="AN36" i="6"/>
  <c r="AJ36" i="9" s="1"/>
  <c r="AN42" i="6"/>
  <c r="AJ42" i="9" s="1"/>
  <c r="AN48" i="6"/>
  <c r="AJ48" i="9" s="1"/>
  <c r="AN54" i="6"/>
  <c r="AJ54" i="9" s="1"/>
  <c r="AN60" i="6"/>
  <c r="AJ60" i="9" s="1"/>
  <c r="AN66" i="6"/>
  <c r="AJ66" i="9" s="1"/>
  <c r="AN72" i="6"/>
  <c r="AJ72" i="9" s="1"/>
  <c r="AN78" i="6"/>
  <c r="AJ78" i="9" s="1"/>
  <c r="AN84" i="6"/>
  <c r="AJ84" i="9" s="1"/>
  <c r="AN90" i="6"/>
  <c r="AJ90" i="9" s="1"/>
  <c r="AN96" i="6"/>
  <c r="AJ96" i="9" s="1"/>
  <c r="AN102" i="6"/>
  <c r="AJ102" i="9" s="1"/>
  <c r="AN108" i="6"/>
  <c r="AJ108" i="9" s="1"/>
  <c r="AN114" i="6"/>
  <c r="AJ114" i="9" s="1"/>
  <c r="AN120" i="6"/>
  <c r="AJ120" i="9" s="1"/>
  <c r="AN126" i="6"/>
  <c r="AJ126" i="9" s="1"/>
  <c r="AN132" i="6"/>
  <c r="AJ132" i="9" s="1"/>
  <c r="AN138" i="6"/>
  <c r="AJ138" i="9" s="1"/>
  <c r="AN144" i="6"/>
  <c r="AJ144" i="9" s="1"/>
  <c r="AN150" i="6"/>
  <c r="AJ150" i="9" s="1"/>
  <c r="AN156" i="6"/>
  <c r="AJ156" i="9" s="1"/>
  <c r="AN162" i="6"/>
  <c r="AJ162" i="9" s="1"/>
  <c r="AN168" i="6"/>
  <c r="AJ168" i="9" s="1"/>
  <c r="AN174" i="6"/>
  <c r="AJ174" i="9" s="1"/>
  <c r="AN180" i="6"/>
  <c r="AJ180" i="9" s="1"/>
  <c r="AN186" i="6"/>
  <c r="AJ186" i="9" s="1"/>
  <c r="AN192" i="6"/>
  <c r="AJ192" i="9" s="1"/>
  <c r="AN198" i="6"/>
  <c r="AJ198" i="9" s="1"/>
  <c r="AN204" i="6"/>
  <c r="AJ204" i="9" s="1"/>
  <c r="AN210" i="6"/>
  <c r="AJ210" i="9" s="1"/>
  <c r="AN216" i="6"/>
  <c r="AJ216" i="9" s="1"/>
  <c r="AN222" i="6"/>
  <c r="AJ222" i="9" s="1"/>
  <c r="AN228" i="6"/>
  <c r="AJ228" i="9" s="1"/>
  <c r="AN234" i="6"/>
  <c r="AJ234" i="9" s="1"/>
  <c r="AN240" i="6"/>
  <c r="AJ240" i="9" s="1"/>
  <c r="AN246" i="6"/>
  <c r="AJ246" i="9" s="1"/>
  <c r="AN252" i="6"/>
  <c r="AJ252" i="9" s="1"/>
  <c r="AN258" i="6"/>
  <c r="AJ258" i="9" s="1"/>
  <c r="AN264" i="6"/>
  <c r="AJ264" i="9" s="1"/>
  <c r="AN270" i="6"/>
  <c r="AJ270" i="9" s="1"/>
  <c r="AN276" i="6"/>
  <c r="AJ276" i="9" s="1"/>
  <c r="AN282" i="6"/>
  <c r="AJ282" i="9" s="1"/>
  <c r="AN288" i="6"/>
  <c r="AJ288" i="9" s="1"/>
  <c r="AN294" i="6"/>
  <c r="AJ294" i="9" s="1"/>
  <c r="AN300" i="6"/>
  <c r="AJ300" i="9" s="1"/>
  <c r="AN306" i="6"/>
  <c r="AJ306" i="9" s="1"/>
  <c r="AN312" i="6"/>
  <c r="AJ312" i="9" s="1"/>
  <c r="AN318" i="6"/>
  <c r="AJ318" i="9" s="1"/>
  <c r="AN324" i="6"/>
  <c r="AJ324" i="9" s="1"/>
  <c r="AN330" i="6"/>
  <c r="AJ330" i="9" s="1"/>
  <c r="AN336" i="6"/>
  <c r="AJ336" i="9" s="1"/>
  <c r="AN342" i="6"/>
  <c r="AJ342" i="9" s="1"/>
  <c r="AN348" i="6"/>
  <c r="AJ348" i="9" s="1"/>
  <c r="AN354" i="6"/>
  <c r="AJ354" i="9" s="1"/>
  <c r="AN360" i="6"/>
  <c r="AJ360" i="9" s="1"/>
  <c r="AN366" i="6"/>
  <c r="AJ366" i="9" s="1"/>
  <c r="AN372" i="6"/>
  <c r="AJ372" i="9" s="1"/>
  <c r="AN378" i="6"/>
  <c r="AJ378" i="9" s="1"/>
  <c r="AN384" i="6"/>
  <c r="AJ384" i="9" s="1"/>
  <c r="AN390" i="6"/>
  <c r="AJ390" i="9" s="1"/>
  <c r="AN396" i="6"/>
  <c r="AJ396" i="9" s="1"/>
  <c r="AN402" i="6"/>
  <c r="AJ402" i="9" s="1"/>
  <c r="AN408" i="6"/>
  <c r="AJ408" i="9" s="1"/>
  <c r="AN414" i="6"/>
  <c r="AJ414" i="9" s="1"/>
  <c r="AN420" i="6"/>
  <c r="AJ420" i="9" s="1"/>
  <c r="AN426" i="6"/>
  <c r="AJ426" i="9" s="1"/>
  <c r="AN432" i="6"/>
  <c r="AJ432" i="9" s="1"/>
  <c r="AN438" i="6"/>
  <c r="AJ438" i="9" s="1"/>
  <c r="AN444" i="6"/>
  <c r="AJ444" i="9" s="1"/>
  <c r="AN450" i="6"/>
  <c r="AJ450" i="9" s="1"/>
  <c r="AN456" i="6"/>
  <c r="AJ456" i="9" s="1"/>
  <c r="AN462" i="6"/>
  <c r="AJ462" i="9" s="1"/>
  <c r="AN468" i="6"/>
  <c r="AJ468" i="9" s="1"/>
  <c r="AN474" i="6"/>
  <c r="AJ474" i="9" s="1"/>
  <c r="AN480" i="6"/>
  <c r="AJ480" i="9" s="1"/>
  <c r="AN486" i="6"/>
  <c r="AJ486" i="9" s="1"/>
  <c r="AN492" i="6"/>
  <c r="AJ492" i="9" s="1"/>
  <c r="AN498" i="6"/>
  <c r="AJ498" i="9" s="1"/>
  <c r="AN504" i="6"/>
  <c r="AJ504" i="9" s="1"/>
  <c r="AN510" i="6"/>
  <c r="AJ510" i="9" s="1"/>
  <c r="AN516" i="6"/>
  <c r="AJ516" i="9" s="1"/>
  <c r="AN522" i="6"/>
  <c r="AJ522" i="9" s="1"/>
  <c r="AN528" i="6"/>
  <c r="AJ528" i="9" s="1"/>
  <c r="AN534" i="6"/>
  <c r="AJ534" i="9" s="1"/>
  <c r="AP5" i="6"/>
  <c r="AP17" i="6"/>
  <c r="AP29" i="6"/>
  <c r="AP41" i="6"/>
  <c r="AP53" i="6"/>
  <c r="AP65" i="6"/>
  <c r="AP77" i="6"/>
  <c r="AP89" i="6"/>
  <c r="AP101" i="6"/>
  <c r="AP113" i="6"/>
  <c r="AP125" i="6"/>
  <c r="AP137" i="6"/>
  <c r="AP149" i="6"/>
  <c r="AP161" i="6"/>
  <c r="AP173" i="6"/>
  <c r="AP185" i="6"/>
  <c r="AP197" i="6"/>
  <c r="AP209" i="6"/>
  <c r="AP221" i="6"/>
  <c r="AP233" i="6"/>
  <c r="AP245" i="6"/>
  <c r="AP257" i="6"/>
  <c r="AP269" i="6"/>
  <c r="AP281" i="6"/>
  <c r="AP293" i="6"/>
  <c r="AP305" i="6"/>
  <c r="AP317" i="6"/>
  <c r="AP329" i="6"/>
  <c r="AP341" i="6"/>
  <c r="AP353" i="6"/>
  <c r="AP365" i="6"/>
  <c r="AP377" i="6"/>
  <c r="AP389" i="6"/>
  <c r="AP401" i="6"/>
  <c r="AP413" i="6"/>
  <c r="AP425" i="6"/>
  <c r="AP437" i="6"/>
  <c r="AP449" i="6"/>
  <c r="AP461" i="6"/>
  <c r="AP473" i="6"/>
  <c r="AP485" i="6"/>
  <c r="AP497" i="6"/>
  <c r="AP509" i="6"/>
  <c r="AP521" i="6"/>
  <c r="AP533" i="6"/>
  <c r="AD12" i="6"/>
  <c r="AA12" i="9" s="1"/>
  <c r="AD24" i="6"/>
  <c r="AA24" i="9" s="1"/>
  <c r="AD36" i="6"/>
  <c r="AA36" i="9" s="1"/>
  <c r="AD48" i="6"/>
  <c r="AA48" i="9" s="1"/>
  <c r="AD60" i="6"/>
  <c r="AA60" i="9" s="1"/>
  <c r="AD72" i="6"/>
  <c r="AA72" i="9" s="1"/>
  <c r="AD84" i="6"/>
  <c r="AA84" i="9" s="1"/>
  <c r="AD96" i="6"/>
  <c r="AA96" i="9" s="1"/>
  <c r="AD108" i="6"/>
  <c r="AA108" i="9" s="1"/>
  <c r="AD120" i="6"/>
  <c r="AA120" i="9" s="1"/>
  <c r="AD132" i="6"/>
  <c r="AA132" i="9" s="1"/>
  <c r="AD144" i="6"/>
  <c r="AA144" i="9" s="1"/>
  <c r="AD156" i="6"/>
  <c r="AA156" i="9" s="1"/>
  <c r="AD168" i="6"/>
  <c r="AA168" i="9" s="1"/>
  <c r="AD180" i="6"/>
  <c r="AA180" i="9" s="1"/>
  <c r="AD192" i="6"/>
  <c r="AA192" i="9" s="1"/>
  <c r="AD204" i="6"/>
  <c r="AA204" i="9" s="1"/>
  <c r="AD216" i="6"/>
  <c r="AA216" i="9" s="1"/>
  <c r="AD228" i="6"/>
  <c r="AA228" i="9" s="1"/>
  <c r="AD240" i="6"/>
  <c r="AA240" i="9" s="1"/>
  <c r="AD252" i="6"/>
  <c r="AA252" i="9" s="1"/>
  <c r="AD264" i="6"/>
  <c r="AA264" i="9" s="1"/>
  <c r="AD276" i="6"/>
  <c r="AA276" i="9" s="1"/>
  <c r="AD288" i="6"/>
  <c r="AA288" i="9" s="1"/>
  <c r="AD300" i="6"/>
  <c r="AA300" i="9" s="1"/>
  <c r="AD312" i="6"/>
  <c r="AA312" i="9" s="1"/>
  <c r="AD324" i="6"/>
  <c r="AA324" i="9" s="1"/>
  <c r="AD336" i="6"/>
  <c r="AA336" i="9" s="1"/>
  <c r="AD348" i="6"/>
  <c r="AA348" i="9" s="1"/>
  <c r="AD360" i="6"/>
  <c r="AA360" i="9" s="1"/>
  <c r="AD372" i="6"/>
  <c r="AA372" i="9" s="1"/>
  <c r="AD384" i="6"/>
  <c r="AA384" i="9" s="1"/>
  <c r="AD396" i="6"/>
  <c r="AA396" i="9" s="1"/>
  <c r="AD408" i="6"/>
  <c r="AA408" i="9" s="1"/>
  <c r="AD420" i="6"/>
  <c r="AA420" i="9" s="1"/>
  <c r="AD432" i="6"/>
  <c r="AA432" i="9" s="1"/>
  <c r="AD444" i="6"/>
  <c r="AA444" i="9" s="1"/>
  <c r="AD456" i="6"/>
  <c r="AA456" i="9" s="1"/>
  <c r="AD468" i="6"/>
  <c r="AA468" i="9" s="1"/>
  <c r="AD480" i="6"/>
  <c r="AA480" i="9" s="1"/>
  <c r="AD492" i="6"/>
  <c r="AA492" i="9" s="1"/>
  <c r="AD504" i="6"/>
  <c r="AA504" i="9" s="1"/>
  <c r="AD516" i="6"/>
  <c r="AA516" i="9" s="1"/>
  <c r="AD528" i="6"/>
  <c r="AA528" i="9" s="1"/>
  <c r="AF3" i="6"/>
  <c r="AB3" i="9" s="1"/>
  <c r="AF15" i="6"/>
  <c r="AB15" i="9" s="1"/>
  <c r="AF27" i="6"/>
  <c r="AB27" i="9" s="1"/>
  <c r="AF39" i="6"/>
  <c r="AB39" i="9" s="1"/>
  <c r="AF51" i="6"/>
  <c r="AB51" i="9" s="1"/>
  <c r="AF63" i="6"/>
  <c r="AB63" i="9" s="1"/>
  <c r="AF75" i="6"/>
  <c r="AB75" i="9" s="1"/>
  <c r="AF87" i="6"/>
  <c r="AB87" i="9" s="1"/>
  <c r="AF99" i="6"/>
  <c r="AB99" i="9" s="1"/>
  <c r="AF111" i="6"/>
  <c r="AB111" i="9" s="1"/>
  <c r="AF123" i="6"/>
  <c r="AB123" i="9" s="1"/>
  <c r="AF135" i="6"/>
  <c r="AB135" i="9" s="1"/>
  <c r="AF147" i="6"/>
  <c r="AB147" i="9" s="1"/>
  <c r="AF159" i="6"/>
  <c r="AB159" i="9" s="1"/>
  <c r="AF171" i="6"/>
  <c r="AB171" i="9" s="1"/>
  <c r="AF183" i="6"/>
  <c r="AB183" i="9" s="1"/>
  <c r="AF195" i="6"/>
  <c r="AB195" i="9" s="1"/>
  <c r="AF207" i="6"/>
  <c r="AB207" i="9" s="1"/>
  <c r="AF219" i="6"/>
  <c r="AB219" i="9" s="1"/>
  <c r="AF231" i="6"/>
  <c r="AB231" i="9" s="1"/>
  <c r="AF243" i="6"/>
  <c r="AB243" i="9" s="1"/>
  <c r="AF255" i="6"/>
  <c r="AB255" i="9" s="1"/>
  <c r="AF267" i="6"/>
  <c r="AB267" i="9" s="1"/>
  <c r="AF279" i="6"/>
  <c r="AB279" i="9" s="1"/>
  <c r="AF291" i="6"/>
  <c r="AB291" i="9" s="1"/>
  <c r="AF303" i="6"/>
  <c r="AB303" i="9" s="1"/>
  <c r="AF315" i="6"/>
  <c r="AB315" i="9" s="1"/>
  <c r="AF327" i="6"/>
  <c r="AB327" i="9" s="1"/>
  <c r="AF339" i="6"/>
  <c r="AB339" i="9" s="1"/>
  <c r="AF351" i="6"/>
  <c r="AB351" i="9" s="1"/>
  <c r="AF363" i="6"/>
  <c r="AB363" i="9" s="1"/>
  <c r="AF375" i="6"/>
  <c r="AB375" i="9" s="1"/>
  <c r="AF387" i="6"/>
  <c r="AB387" i="9" s="1"/>
  <c r="AF399" i="6"/>
  <c r="AB399" i="9" s="1"/>
  <c r="AF411" i="6"/>
  <c r="AB411" i="9" s="1"/>
  <c r="AF423" i="6"/>
  <c r="AB423" i="9" s="1"/>
  <c r="AF435" i="6"/>
  <c r="AB435" i="9" s="1"/>
  <c r="AF447" i="6"/>
  <c r="AB447" i="9" s="1"/>
  <c r="AF459" i="6"/>
  <c r="AB459" i="9" s="1"/>
  <c r="AF471" i="6"/>
  <c r="AB471" i="9" s="1"/>
  <c r="AF483" i="6"/>
  <c r="AB483" i="9" s="1"/>
  <c r="AF495" i="6"/>
  <c r="AB495" i="9" s="1"/>
  <c r="AF507" i="6"/>
  <c r="AB507" i="9" s="1"/>
  <c r="AF519" i="6"/>
  <c r="AB519" i="9" s="1"/>
  <c r="AF531" i="6"/>
  <c r="AB531" i="9" s="1"/>
  <c r="AH6" i="6"/>
  <c r="AD6" i="9" s="1"/>
  <c r="AH18" i="6"/>
  <c r="AD18" i="9" s="1"/>
  <c r="AH30" i="6"/>
  <c r="AD30" i="9" s="1"/>
  <c r="AH42" i="6"/>
  <c r="AD42" i="9" s="1"/>
  <c r="AH54" i="6"/>
  <c r="AD54" i="9" s="1"/>
  <c r="AH66" i="6"/>
  <c r="AD66" i="9" s="1"/>
  <c r="AH78" i="6"/>
  <c r="AD78" i="9" s="1"/>
  <c r="AH90" i="6"/>
  <c r="AD90" i="9" s="1"/>
  <c r="AH102" i="6"/>
  <c r="AD102" i="9" s="1"/>
  <c r="AH114" i="6"/>
  <c r="AD114" i="9" s="1"/>
  <c r="AH126" i="6"/>
  <c r="AD126" i="9" s="1"/>
  <c r="AH138" i="6"/>
  <c r="AD138" i="9" s="1"/>
  <c r="AH150" i="6"/>
  <c r="AD150" i="9" s="1"/>
  <c r="AH162" i="6"/>
  <c r="AD162" i="9" s="1"/>
  <c r="AH174" i="6"/>
  <c r="AD174" i="9" s="1"/>
  <c r="AH186" i="6"/>
  <c r="AD186" i="9" s="1"/>
  <c r="AH198" i="6"/>
  <c r="AD198" i="9" s="1"/>
  <c r="AH210" i="6"/>
  <c r="AD210" i="9" s="1"/>
  <c r="AH222" i="6"/>
  <c r="AD222" i="9" s="1"/>
  <c r="AH234" i="6"/>
  <c r="AD234" i="9" s="1"/>
  <c r="AH246" i="6"/>
  <c r="AD246" i="9" s="1"/>
  <c r="AH258" i="6"/>
  <c r="AD258" i="9" s="1"/>
  <c r="AH270" i="6"/>
  <c r="AD270" i="9" s="1"/>
  <c r="AH282" i="6"/>
  <c r="AD282" i="9" s="1"/>
  <c r="AH294" i="6"/>
  <c r="AD294" i="9" s="1"/>
  <c r="AH306" i="6"/>
  <c r="AD306" i="9" s="1"/>
  <c r="AH318" i="6"/>
  <c r="AD318" i="9" s="1"/>
  <c r="AH330" i="6"/>
  <c r="AD330" i="9" s="1"/>
  <c r="AH342" i="6"/>
  <c r="AD342" i="9" s="1"/>
  <c r="AH354" i="6"/>
  <c r="AD354" i="9" s="1"/>
  <c r="AH366" i="6"/>
  <c r="AD366" i="9" s="1"/>
  <c r="AH378" i="6"/>
  <c r="AD378" i="9" s="1"/>
  <c r="AH390" i="6"/>
  <c r="AD390" i="9" s="1"/>
  <c r="AH402" i="6"/>
  <c r="AD402" i="9" s="1"/>
  <c r="AH414" i="6"/>
  <c r="AD414" i="9" s="1"/>
  <c r="AH426" i="6"/>
  <c r="AD426" i="9" s="1"/>
  <c r="AH438" i="6"/>
  <c r="AD438" i="9" s="1"/>
  <c r="AH450" i="6"/>
  <c r="AD450" i="9" s="1"/>
  <c r="AH462" i="6"/>
  <c r="AD462" i="9" s="1"/>
  <c r="AH474" i="6"/>
  <c r="AD474" i="9" s="1"/>
  <c r="AH486" i="6"/>
  <c r="AD486" i="9" s="1"/>
  <c r="AH498" i="6"/>
  <c r="AD498" i="9" s="1"/>
  <c r="AH510" i="6"/>
  <c r="AD510" i="9" s="1"/>
  <c r="AH522" i="6"/>
  <c r="AD522" i="9" s="1"/>
  <c r="AH534" i="6"/>
  <c r="AD534" i="9" s="1"/>
  <c r="AJ9" i="6"/>
  <c r="AF9" i="9" s="1"/>
  <c r="AJ21" i="6"/>
  <c r="AF21" i="9" s="1"/>
  <c r="AJ33" i="6"/>
  <c r="AF33" i="9" s="1"/>
  <c r="AJ45" i="6"/>
  <c r="AF45" i="9" s="1"/>
  <c r="AJ57" i="6"/>
  <c r="AF57" i="9" s="1"/>
  <c r="AJ69" i="6"/>
  <c r="AF69" i="9" s="1"/>
  <c r="AJ81" i="6"/>
  <c r="AF81" i="9" s="1"/>
  <c r="AJ93" i="6"/>
  <c r="AF93" i="9" s="1"/>
  <c r="AJ105" i="6"/>
  <c r="AF105" i="9" s="1"/>
  <c r="AJ117" i="6"/>
  <c r="AF117" i="9" s="1"/>
  <c r="AJ129" i="6"/>
  <c r="AF129" i="9" s="1"/>
  <c r="AJ141" i="6"/>
  <c r="AF141" i="9" s="1"/>
  <c r="AJ153" i="6"/>
  <c r="AF153" i="9" s="1"/>
  <c r="AJ165" i="6"/>
  <c r="AF165" i="9" s="1"/>
  <c r="AJ177" i="6"/>
  <c r="AF177" i="9" s="1"/>
  <c r="AJ189" i="6"/>
  <c r="AF189" i="9" s="1"/>
  <c r="AJ201" i="6"/>
  <c r="AF201" i="9" s="1"/>
  <c r="AJ213" i="6"/>
  <c r="AF213" i="9" s="1"/>
  <c r="AJ225" i="6"/>
  <c r="AF225" i="9" s="1"/>
  <c r="AJ237" i="6"/>
  <c r="AF237" i="9" s="1"/>
  <c r="AJ249" i="6"/>
  <c r="AF249" i="9" s="1"/>
  <c r="AJ261" i="6"/>
  <c r="AF261" i="9" s="1"/>
  <c r="AJ273" i="6"/>
  <c r="AF273" i="9" s="1"/>
  <c r="AJ285" i="6"/>
  <c r="AF285" i="9" s="1"/>
  <c r="AJ297" i="6"/>
  <c r="AF297" i="9" s="1"/>
  <c r="AJ309" i="6"/>
  <c r="AF309" i="9" s="1"/>
  <c r="AJ321" i="6"/>
  <c r="AF321" i="9" s="1"/>
  <c r="AJ333" i="6"/>
  <c r="AF333" i="9" s="1"/>
  <c r="AJ345" i="6"/>
  <c r="AF345" i="9" s="1"/>
  <c r="AJ357" i="6"/>
  <c r="AF357" i="9" s="1"/>
  <c r="AJ369" i="6"/>
  <c r="AF369" i="9" s="1"/>
  <c r="AJ381" i="6"/>
  <c r="AF381" i="9" s="1"/>
  <c r="AJ393" i="6"/>
  <c r="AF393" i="9" s="1"/>
  <c r="AJ405" i="6"/>
  <c r="AF405" i="9" s="1"/>
  <c r="AJ417" i="6"/>
  <c r="AF417" i="9" s="1"/>
  <c r="AJ429" i="6"/>
  <c r="AF429" i="9" s="1"/>
  <c r="AJ441" i="6"/>
  <c r="AF441" i="9" s="1"/>
  <c r="AJ453" i="6"/>
  <c r="AF453" i="9" s="1"/>
  <c r="AJ465" i="6"/>
  <c r="AF465" i="9" s="1"/>
  <c r="AJ477" i="6"/>
  <c r="AF477" i="9" s="1"/>
  <c r="AJ489" i="6"/>
  <c r="AF489" i="9" s="1"/>
  <c r="AJ501" i="6"/>
  <c r="AF501" i="9" s="1"/>
  <c r="AJ513" i="6"/>
  <c r="AF513" i="9" s="1"/>
  <c r="AJ525" i="6"/>
  <c r="AF525" i="9" s="1"/>
  <c r="AJ537" i="6"/>
  <c r="AF537" i="9" s="1"/>
  <c r="AL7" i="6"/>
  <c r="AH7" i="9" s="1"/>
  <c r="AL13" i="6"/>
  <c r="AH13" i="9" s="1"/>
  <c r="AL19" i="6"/>
  <c r="AH19" i="9" s="1"/>
  <c r="AL25" i="6"/>
  <c r="AH25" i="9" s="1"/>
  <c r="AL31" i="6"/>
  <c r="AH31" i="9" s="1"/>
  <c r="AL37" i="6"/>
  <c r="AH37" i="9" s="1"/>
  <c r="AL43" i="6"/>
  <c r="AH43" i="9" s="1"/>
  <c r="AL49" i="6"/>
  <c r="AH49" i="9" s="1"/>
  <c r="AL55" i="6"/>
  <c r="AH55" i="9" s="1"/>
  <c r="AL61" i="6"/>
  <c r="AH61" i="9" s="1"/>
  <c r="AL67" i="6"/>
  <c r="AH67" i="9" s="1"/>
  <c r="AL73" i="6"/>
  <c r="AH73" i="9" s="1"/>
  <c r="AL79" i="6"/>
  <c r="AH79" i="9" s="1"/>
  <c r="AL85" i="6"/>
  <c r="AH85" i="9" s="1"/>
  <c r="AL91" i="6"/>
  <c r="AH91" i="9" s="1"/>
  <c r="AL97" i="6"/>
  <c r="AH97" i="9" s="1"/>
  <c r="AL103" i="6"/>
  <c r="AH103" i="9" s="1"/>
  <c r="AL109" i="6"/>
  <c r="AH109" i="9" s="1"/>
  <c r="AL115" i="6"/>
  <c r="AH115" i="9" s="1"/>
  <c r="AL121" i="6"/>
  <c r="AH121" i="9" s="1"/>
  <c r="AL127" i="6"/>
  <c r="AH127" i="9" s="1"/>
  <c r="AL133" i="6"/>
  <c r="AH133" i="9" s="1"/>
  <c r="AL139" i="6"/>
  <c r="AH139" i="9" s="1"/>
  <c r="AL145" i="6"/>
  <c r="AH145" i="9" s="1"/>
  <c r="AL151" i="6"/>
  <c r="AH151" i="9" s="1"/>
  <c r="AL157" i="6"/>
  <c r="AH157" i="9" s="1"/>
  <c r="AL163" i="6"/>
  <c r="AH163" i="9" s="1"/>
  <c r="AL169" i="6"/>
  <c r="AH169" i="9" s="1"/>
  <c r="AL175" i="6"/>
  <c r="AH175" i="9" s="1"/>
  <c r="AL181" i="6"/>
  <c r="AH181" i="9" s="1"/>
  <c r="AL187" i="6"/>
  <c r="AH187" i="9" s="1"/>
  <c r="AL193" i="6"/>
  <c r="AH193" i="9" s="1"/>
  <c r="AL199" i="6"/>
  <c r="AH199" i="9" s="1"/>
  <c r="AL205" i="6"/>
  <c r="AH205" i="9" s="1"/>
  <c r="AL211" i="6"/>
  <c r="AH211" i="9" s="1"/>
  <c r="AL217" i="6"/>
  <c r="AH217" i="9" s="1"/>
  <c r="AL223" i="6"/>
  <c r="AH223" i="9" s="1"/>
  <c r="AL229" i="6"/>
  <c r="AH229" i="9" s="1"/>
  <c r="AL235" i="6"/>
  <c r="AH235" i="9" s="1"/>
  <c r="AL241" i="6"/>
  <c r="AH241" i="9" s="1"/>
  <c r="AL247" i="6"/>
  <c r="AH247" i="9" s="1"/>
  <c r="AL253" i="6"/>
  <c r="AH253" i="9" s="1"/>
  <c r="AL259" i="6"/>
  <c r="AH259" i="9" s="1"/>
  <c r="AL265" i="6"/>
  <c r="AH265" i="9" s="1"/>
  <c r="AL271" i="6"/>
  <c r="AH271" i="9" s="1"/>
  <c r="AL277" i="6"/>
  <c r="AH277" i="9" s="1"/>
  <c r="AL283" i="6"/>
  <c r="AH283" i="9" s="1"/>
  <c r="AL289" i="6"/>
  <c r="AH289" i="9" s="1"/>
  <c r="AL295" i="6"/>
  <c r="AH295" i="9" s="1"/>
  <c r="AL301" i="6"/>
  <c r="AH301" i="9" s="1"/>
  <c r="AL307" i="6"/>
  <c r="AH307" i="9" s="1"/>
  <c r="AL313" i="6"/>
  <c r="AH313" i="9" s="1"/>
  <c r="AL319" i="6"/>
  <c r="AH319" i="9" s="1"/>
  <c r="AL325" i="6"/>
  <c r="AH325" i="9" s="1"/>
  <c r="AL331" i="6"/>
  <c r="AH331" i="9" s="1"/>
  <c r="AL337" i="6"/>
  <c r="AH337" i="9" s="1"/>
  <c r="AL343" i="6"/>
  <c r="AH343" i="9" s="1"/>
  <c r="AL349" i="6"/>
  <c r="AH349" i="9" s="1"/>
  <c r="AL355" i="6"/>
  <c r="AH355" i="9" s="1"/>
  <c r="AL361" i="6"/>
  <c r="AH361" i="9" s="1"/>
  <c r="AL367" i="6"/>
  <c r="AH367" i="9" s="1"/>
  <c r="AL373" i="6"/>
  <c r="AH373" i="9" s="1"/>
  <c r="AL379" i="6"/>
  <c r="AH379" i="9" s="1"/>
  <c r="AL385" i="6"/>
  <c r="AH385" i="9" s="1"/>
  <c r="AL391" i="6"/>
  <c r="AH391" i="9" s="1"/>
  <c r="AL397" i="6"/>
  <c r="AH397" i="9" s="1"/>
  <c r="AL403" i="6"/>
  <c r="AH403" i="9" s="1"/>
  <c r="AL409" i="6"/>
  <c r="AH409" i="9" s="1"/>
  <c r="AL415" i="6"/>
  <c r="AH415" i="9" s="1"/>
  <c r="AL421" i="6"/>
  <c r="AH421" i="9" s="1"/>
  <c r="AL427" i="6"/>
  <c r="AH427" i="9" s="1"/>
  <c r="AL433" i="6"/>
  <c r="AH433" i="9" s="1"/>
  <c r="AL439" i="6"/>
  <c r="AH439" i="9" s="1"/>
  <c r="AL445" i="6"/>
  <c r="AH445" i="9" s="1"/>
  <c r="AL451" i="6"/>
  <c r="AH451" i="9" s="1"/>
  <c r="AL457" i="6"/>
  <c r="AH457" i="9" s="1"/>
  <c r="AL463" i="6"/>
  <c r="AH463" i="9" s="1"/>
  <c r="AL469" i="6"/>
  <c r="AH469" i="9" s="1"/>
  <c r="AL475" i="6"/>
  <c r="AH475" i="9" s="1"/>
  <c r="AL481" i="6"/>
  <c r="AH481" i="9" s="1"/>
  <c r="AL487" i="6"/>
  <c r="AH487" i="9" s="1"/>
  <c r="AL493" i="6"/>
  <c r="AH493" i="9" s="1"/>
  <c r="AL499" i="6"/>
  <c r="AH499" i="9" s="1"/>
  <c r="AL505" i="6"/>
  <c r="AH505" i="9" s="1"/>
  <c r="AL511" i="6"/>
  <c r="AH511" i="9" s="1"/>
  <c r="AL517" i="6"/>
  <c r="AH517" i="9" s="1"/>
  <c r="AL523" i="6"/>
  <c r="AH523" i="9" s="1"/>
  <c r="AL529" i="6"/>
  <c r="AH529" i="9" s="1"/>
  <c r="AL535" i="6"/>
  <c r="AH535" i="9" s="1"/>
  <c r="AP6" i="6"/>
  <c r="AP18" i="6"/>
  <c r="AP30" i="6"/>
  <c r="AP42" i="6"/>
  <c r="AP54" i="6"/>
  <c r="AP66" i="6"/>
  <c r="AP78" i="6"/>
  <c r="AP90" i="6"/>
  <c r="AP102" i="6"/>
  <c r="AP114" i="6"/>
  <c r="AP126" i="6"/>
  <c r="AP138" i="6"/>
  <c r="AP150" i="6"/>
  <c r="AP162" i="6"/>
  <c r="AP174" i="6"/>
  <c r="AP186" i="6"/>
  <c r="AP198" i="6"/>
  <c r="AP210" i="6"/>
  <c r="AP222" i="6"/>
  <c r="AP234" i="6"/>
  <c r="AP246" i="6"/>
  <c r="AP258" i="6"/>
  <c r="AP270" i="6"/>
  <c r="AP282" i="6"/>
  <c r="AP294" i="6"/>
  <c r="AP306" i="6"/>
  <c r="AP318" i="6"/>
  <c r="AP330" i="6"/>
  <c r="AP342" i="6"/>
  <c r="AP354" i="6"/>
  <c r="AP366" i="6"/>
  <c r="AP378" i="6"/>
  <c r="AP390" i="6"/>
  <c r="AP402" i="6"/>
  <c r="AP414" i="6"/>
  <c r="AP426" i="6"/>
  <c r="AP438" i="6"/>
  <c r="AP450" i="6"/>
  <c r="AP462" i="6"/>
  <c r="AP474" i="6"/>
  <c r="AP486" i="6"/>
  <c r="AP498" i="6"/>
  <c r="AP510" i="6"/>
  <c r="AP522" i="6"/>
  <c r="AP534" i="6"/>
  <c r="AD13" i="6"/>
  <c r="AA13" i="9" s="1"/>
  <c r="AD25" i="6"/>
  <c r="AA25" i="9" s="1"/>
  <c r="AD37" i="6"/>
  <c r="AA37" i="9" s="1"/>
  <c r="AD49" i="6"/>
  <c r="AA49" i="9" s="1"/>
  <c r="AD61" i="6"/>
  <c r="AA61" i="9" s="1"/>
  <c r="AD73" i="6"/>
  <c r="AA73" i="9" s="1"/>
  <c r="AD85" i="6"/>
  <c r="AA85" i="9" s="1"/>
  <c r="AD97" i="6"/>
  <c r="AA97" i="9" s="1"/>
  <c r="AD109" i="6"/>
  <c r="AA109" i="9" s="1"/>
  <c r="AD121" i="6"/>
  <c r="AA121" i="9" s="1"/>
  <c r="AD133" i="6"/>
  <c r="AA133" i="9" s="1"/>
  <c r="AD145" i="6"/>
  <c r="AA145" i="9" s="1"/>
  <c r="AD157" i="6"/>
  <c r="AA157" i="9" s="1"/>
  <c r="AD169" i="6"/>
  <c r="AA169" i="9" s="1"/>
  <c r="AD181" i="6"/>
  <c r="AA181" i="9" s="1"/>
  <c r="AD193" i="6"/>
  <c r="AA193" i="9" s="1"/>
  <c r="AD205" i="6"/>
  <c r="AA205" i="9" s="1"/>
  <c r="AD217" i="6"/>
  <c r="AA217" i="9" s="1"/>
  <c r="AD229" i="6"/>
  <c r="AA229" i="9" s="1"/>
  <c r="AD241" i="6"/>
  <c r="AA241" i="9" s="1"/>
  <c r="AD253" i="6"/>
  <c r="AA253" i="9" s="1"/>
  <c r="AD265" i="6"/>
  <c r="AA265" i="9" s="1"/>
  <c r="AD277" i="6"/>
  <c r="AA277" i="9" s="1"/>
  <c r="AD289" i="6"/>
  <c r="AA289" i="9" s="1"/>
  <c r="AD301" i="6"/>
  <c r="AA301" i="9" s="1"/>
  <c r="AD313" i="6"/>
  <c r="AA313" i="9" s="1"/>
  <c r="AD325" i="6"/>
  <c r="AA325" i="9" s="1"/>
  <c r="AD337" i="6"/>
  <c r="AA337" i="9" s="1"/>
  <c r="AD349" i="6"/>
  <c r="AA349" i="9" s="1"/>
  <c r="AD361" i="6"/>
  <c r="AA361" i="9" s="1"/>
  <c r="AD373" i="6"/>
  <c r="AA373" i="9" s="1"/>
  <c r="AD385" i="6"/>
  <c r="AA385" i="9" s="1"/>
  <c r="AD397" i="6"/>
  <c r="AA397" i="9" s="1"/>
  <c r="AD409" i="6"/>
  <c r="AA409" i="9" s="1"/>
  <c r="AD421" i="6"/>
  <c r="AA421" i="9" s="1"/>
  <c r="AD433" i="6"/>
  <c r="AA433" i="9" s="1"/>
  <c r="AD445" i="6"/>
  <c r="AA445" i="9" s="1"/>
  <c r="AD457" i="6"/>
  <c r="AA457" i="9" s="1"/>
  <c r="AD469" i="6"/>
  <c r="AA469" i="9" s="1"/>
  <c r="AD481" i="6"/>
  <c r="AA481" i="9" s="1"/>
  <c r="AD493" i="6"/>
  <c r="AA493" i="9" s="1"/>
  <c r="AD505" i="6"/>
  <c r="AA505" i="9" s="1"/>
  <c r="AD517" i="6"/>
  <c r="AA517" i="9" s="1"/>
  <c r="AD529" i="6"/>
  <c r="AA529" i="9" s="1"/>
  <c r="AF4" i="6"/>
  <c r="AB4" i="9" s="1"/>
  <c r="AF16" i="6"/>
  <c r="AB16" i="9" s="1"/>
  <c r="AF28" i="6"/>
  <c r="AB28" i="9" s="1"/>
  <c r="AF40" i="6"/>
  <c r="AB40" i="9" s="1"/>
  <c r="AF52" i="6"/>
  <c r="AB52" i="9" s="1"/>
  <c r="AF64" i="6"/>
  <c r="AB64" i="9" s="1"/>
  <c r="AF76" i="6"/>
  <c r="AB76" i="9" s="1"/>
  <c r="AF88" i="6"/>
  <c r="AB88" i="9" s="1"/>
  <c r="AF100" i="6"/>
  <c r="AB100" i="9" s="1"/>
  <c r="AF112" i="6"/>
  <c r="AB112" i="9" s="1"/>
  <c r="AF124" i="6"/>
  <c r="AB124" i="9" s="1"/>
  <c r="AF136" i="6"/>
  <c r="AB136" i="9" s="1"/>
  <c r="AF148" i="6"/>
  <c r="AB148" i="9" s="1"/>
  <c r="AF160" i="6"/>
  <c r="AB160" i="9" s="1"/>
  <c r="AF172" i="6"/>
  <c r="AB172" i="9" s="1"/>
  <c r="AF184" i="6"/>
  <c r="AB184" i="9" s="1"/>
  <c r="AF196" i="6"/>
  <c r="AB196" i="9" s="1"/>
  <c r="AF208" i="6"/>
  <c r="AB208" i="9" s="1"/>
  <c r="AF220" i="6"/>
  <c r="AB220" i="9" s="1"/>
  <c r="AF232" i="6"/>
  <c r="AB232" i="9" s="1"/>
  <c r="AF244" i="6"/>
  <c r="AB244" i="9" s="1"/>
  <c r="AF256" i="6"/>
  <c r="AB256" i="9" s="1"/>
  <c r="AF268" i="6"/>
  <c r="AB268" i="9" s="1"/>
  <c r="AF280" i="6"/>
  <c r="AB280" i="9" s="1"/>
  <c r="AF292" i="6"/>
  <c r="AB292" i="9" s="1"/>
  <c r="AF304" i="6"/>
  <c r="AB304" i="9" s="1"/>
  <c r="AF316" i="6"/>
  <c r="AB316" i="9" s="1"/>
  <c r="AF328" i="6"/>
  <c r="AB328" i="9" s="1"/>
  <c r="AF340" i="6"/>
  <c r="AB340" i="9" s="1"/>
  <c r="AF352" i="6"/>
  <c r="AB352" i="9" s="1"/>
  <c r="AF364" i="6"/>
  <c r="AB364" i="9" s="1"/>
  <c r="AF376" i="6"/>
  <c r="AB376" i="9" s="1"/>
  <c r="AF388" i="6"/>
  <c r="AB388" i="9" s="1"/>
  <c r="AF400" i="6"/>
  <c r="AB400" i="9" s="1"/>
  <c r="AF412" i="6"/>
  <c r="AB412" i="9" s="1"/>
  <c r="AF424" i="6"/>
  <c r="AB424" i="9" s="1"/>
  <c r="AF436" i="6"/>
  <c r="AB436" i="9" s="1"/>
  <c r="AF448" i="6"/>
  <c r="AB448" i="9" s="1"/>
  <c r="AF460" i="6"/>
  <c r="AB460" i="9" s="1"/>
  <c r="AF472" i="6"/>
  <c r="AB472" i="9" s="1"/>
  <c r="AF484" i="6"/>
  <c r="AB484" i="9" s="1"/>
  <c r="AF496" i="6"/>
  <c r="AB496" i="9" s="1"/>
  <c r="AF508" i="6"/>
  <c r="AB508" i="9" s="1"/>
  <c r="AF520" i="6"/>
  <c r="AB520" i="9" s="1"/>
  <c r="AF532" i="6"/>
  <c r="AB532" i="9" s="1"/>
  <c r="AH7" i="6"/>
  <c r="AD7" i="9" s="1"/>
  <c r="AH19" i="6"/>
  <c r="AD19" i="9" s="1"/>
  <c r="AH31" i="6"/>
  <c r="AD31" i="9" s="1"/>
  <c r="AH43" i="6"/>
  <c r="AD43" i="9" s="1"/>
  <c r="AH55" i="6"/>
  <c r="AD55" i="9" s="1"/>
  <c r="AH67" i="6"/>
  <c r="AD67" i="9" s="1"/>
  <c r="AH79" i="6"/>
  <c r="AD79" i="9" s="1"/>
  <c r="AH91" i="6"/>
  <c r="AD91" i="9" s="1"/>
  <c r="AH103" i="6"/>
  <c r="AD103" i="9" s="1"/>
  <c r="AH115" i="6"/>
  <c r="AD115" i="9" s="1"/>
  <c r="AH127" i="6"/>
  <c r="AD127" i="9" s="1"/>
  <c r="AH139" i="6"/>
  <c r="AD139" i="9" s="1"/>
  <c r="AH151" i="6"/>
  <c r="AD151" i="9" s="1"/>
  <c r="AH163" i="6"/>
  <c r="AD163" i="9" s="1"/>
  <c r="AH175" i="6"/>
  <c r="AD175" i="9" s="1"/>
  <c r="AH187" i="6"/>
  <c r="AD187" i="9" s="1"/>
  <c r="AH199" i="6"/>
  <c r="AD199" i="9" s="1"/>
  <c r="AH211" i="6"/>
  <c r="AD211" i="9" s="1"/>
  <c r="AH223" i="6"/>
  <c r="AD223" i="9" s="1"/>
  <c r="AH235" i="6"/>
  <c r="AD235" i="9" s="1"/>
  <c r="AH247" i="6"/>
  <c r="AD247" i="9" s="1"/>
  <c r="AH259" i="6"/>
  <c r="AD259" i="9" s="1"/>
  <c r="AH271" i="6"/>
  <c r="AD271" i="9" s="1"/>
  <c r="AH283" i="6"/>
  <c r="AD283" i="9" s="1"/>
  <c r="AH295" i="6"/>
  <c r="AD295" i="9" s="1"/>
  <c r="AH307" i="6"/>
  <c r="AD307" i="9" s="1"/>
  <c r="AH319" i="6"/>
  <c r="AD319" i="9" s="1"/>
  <c r="AH331" i="6"/>
  <c r="AD331" i="9" s="1"/>
  <c r="AH343" i="6"/>
  <c r="AD343" i="9" s="1"/>
  <c r="AH355" i="6"/>
  <c r="AD355" i="9" s="1"/>
  <c r="AH367" i="6"/>
  <c r="AD367" i="9" s="1"/>
  <c r="AH379" i="6"/>
  <c r="AD379" i="9" s="1"/>
  <c r="AH391" i="6"/>
  <c r="AD391" i="9" s="1"/>
  <c r="AH403" i="6"/>
  <c r="AD403" i="9" s="1"/>
  <c r="AH415" i="6"/>
  <c r="AD415" i="9" s="1"/>
  <c r="AH427" i="6"/>
  <c r="AD427" i="9" s="1"/>
  <c r="AH439" i="6"/>
  <c r="AD439" i="9" s="1"/>
  <c r="AH451" i="6"/>
  <c r="AD451" i="9" s="1"/>
  <c r="AH463" i="6"/>
  <c r="AD463" i="9" s="1"/>
  <c r="AH475" i="6"/>
  <c r="AD475" i="9" s="1"/>
  <c r="AH487" i="6"/>
  <c r="AD487" i="9" s="1"/>
  <c r="AH499" i="6"/>
  <c r="AD499" i="9" s="1"/>
  <c r="AH511" i="6"/>
  <c r="AD511" i="9" s="1"/>
  <c r="AH523" i="6"/>
  <c r="AD523" i="9" s="1"/>
  <c r="AH535" i="6"/>
  <c r="AD535" i="9" s="1"/>
  <c r="AJ10" i="6"/>
  <c r="AF10" i="9" s="1"/>
  <c r="AJ22" i="6"/>
  <c r="AF22" i="9" s="1"/>
  <c r="AJ34" i="6"/>
  <c r="AF34" i="9" s="1"/>
  <c r="AJ46" i="6"/>
  <c r="AF46" i="9" s="1"/>
  <c r="AJ58" i="6"/>
  <c r="AF58" i="9" s="1"/>
  <c r="AJ70" i="6"/>
  <c r="AF70" i="9" s="1"/>
  <c r="AJ82" i="6"/>
  <c r="AF82" i="9" s="1"/>
  <c r="AJ94" i="6"/>
  <c r="AF94" i="9" s="1"/>
  <c r="AJ106" i="6"/>
  <c r="AF106" i="9" s="1"/>
  <c r="AJ118" i="6"/>
  <c r="AF118" i="9" s="1"/>
  <c r="AJ130" i="6"/>
  <c r="AF130" i="9" s="1"/>
  <c r="AJ142" i="6"/>
  <c r="AF142" i="9" s="1"/>
  <c r="AJ154" i="6"/>
  <c r="AF154" i="9" s="1"/>
  <c r="AJ166" i="6"/>
  <c r="AF166" i="9" s="1"/>
  <c r="AJ178" i="6"/>
  <c r="AF178" i="9" s="1"/>
  <c r="AJ190" i="6"/>
  <c r="AF190" i="9" s="1"/>
  <c r="AJ202" i="6"/>
  <c r="AF202" i="9" s="1"/>
  <c r="AJ214" i="6"/>
  <c r="AF214" i="9" s="1"/>
  <c r="AJ226" i="6"/>
  <c r="AF226" i="9" s="1"/>
  <c r="AJ238" i="6"/>
  <c r="AF238" i="9" s="1"/>
  <c r="AJ250" i="6"/>
  <c r="AF250" i="9" s="1"/>
  <c r="AJ262" i="6"/>
  <c r="AF262" i="9" s="1"/>
  <c r="AJ274" i="6"/>
  <c r="AF274" i="9" s="1"/>
  <c r="AJ286" i="6"/>
  <c r="AF286" i="9" s="1"/>
  <c r="AJ298" i="6"/>
  <c r="AF298" i="9" s="1"/>
  <c r="AJ310" i="6"/>
  <c r="AF310" i="9" s="1"/>
  <c r="AJ322" i="6"/>
  <c r="AF322" i="9" s="1"/>
  <c r="AJ334" i="6"/>
  <c r="AF334" i="9" s="1"/>
  <c r="AJ346" i="6"/>
  <c r="AF346" i="9" s="1"/>
  <c r="AJ358" i="6"/>
  <c r="AF358" i="9" s="1"/>
  <c r="AJ370" i="6"/>
  <c r="AF370" i="9" s="1"/>
  <c r="AJ382" i="6"/>
  <c r="AF382" i="9" s="1"/>
  <c r="AJ394" i="6"/>
  <c r="AF394" i="9" s="1"/>
  <c r="AJ406" i="6"/>
  <c r="AF406" i="9" s="1"/>
  <c r="AJ418" i="6"/>
  <c r="AF418" i="9" s="1"/>
  <c r="AJ430" i="6"/>
  <c r="AF430" i="9" s="1"/>
  <c r="AJ442" i="6"/>
  <c r="AF442" i="9" s="1"/>
  <c r="AJ454" i="6"/>
  <c r="AF454" i="9" s="1"/>
  <c r="AJ466" i="6"/>
  <c r="AF466" i="9" s="1"/>
  <c r="AJ478" i="6"/>
  <c r="AF478" i="9" s="1"/>
  <c r="AJ490" i="6"/>
  <c r="AF490" i="9" s="1"/>
  <c r="AJ502" i="6"/>
  <c r="AF502" i="9" s="1"/>
  <c r="AJ514" i="6"/>
  <c r="AF514" i="9" s="1"/>
  <c r="AJ526" i="6"/>
  <c r="AF526" i="9" s="1"/>
  <c r="AJ538" i="6"/>
  <c r="AF538" i="9" s="1"/>
  <c r="AN7" i="6"/>
  <c r="AJ7" i="9" s="1"/>
  <c r="AN13" i="6"/>
  <c r="AJ13" i="9" s="1"/>
  <c r="AN19" i="6"/>
  <c r="AJ19" i="9" s="1"/>
  <c r="AN25" i="6"/>
  <c r="AJ25" i="9" s="1"/>
  <c r="AN31" i="6"/>
  <c r="AJ31" i="9" s="1"/>
  <c r="AN37" i="6"/>
  <c r="AJ37" i="9" s="1"/>
  <c r="AN43" i="6"/>
  <c r="AJ43" i="9" s="1"/>
  <c r="AN49" i="6"/>
  <c r="AJ49" i="9" s="1"/>
  <c r="AN55" i="6"/>
  <c r="AJ55" i="9" s="1"/>
  <c r="AN61" i="6"/>
  <c r="AJ61" i="9" s="1"/>
  <c r="AN67" i="6"/>
  <c r="AJ67" i="9" s="1"/>
  <c r="AN73" i="6"/>
  <c r="AJ73" i="9" s="1"/>
  <c r="AN79" i="6"/>
  <c r="AJ79" i="9" s="1"/>
  <c r="AN85" i="6"/>
  <c r="AJ85" i="9" s="1"/>
  <c r="AN91" i="6"/>
  <c r="AJ91" i="9" s="1"/>
  <c r="AN97" i="6"/>
  <c r="AJ97" i="9" s="1"/>
  <c r="AN103" i="6"/>
  <c r="AJ103" i="9" s="1"/>
  <c r="AN109" i="6"/>
  <c r="AJ109" i="9" s="1"/>
  <c r="AN115" i="6"/>
  <c r="AJ115" i="9" s="1"/>
  <c r="AN121" i="6"/>
  <c r="AJ121" i="9" s="1"/>
  <c r="AN127" i="6"/>
  <c r="AJ127" i="9" s="1"/>
  <c r="AN133" i="6"/>
  <c r="AJ133" i="9" s="1"/>
  <c r="AN139" i="6"/>
  <c r="AJ139" i="9" s="1"/>
  <c r="AN145" i="6"/>
  <c r="AJ145" i="9" s="1"/>
  <c r="AN151" i="6"/>
  <c r="AJ151" i="9" s="1"/>
  <c r="AN157" i="6"/>
  <c r="AJ157" i="9" s="1"/>
  <c r="AN163" i="6"/>
  <c r="AJ163" i="9" s="1"/>
  <c r="AN169" i="6"/>
  <c r="AJ169" i="9" s="1"/>
  <c r="AN175" i="6"/>
  <c r="AJ175" i="9" s="1"/>
  <c r="AN181" i="6"/>
  <c r="AJ181" i="9" s="1"/>
  <c r="AN187" i="6"/>
  <c r="AJ187" i="9" s="1"/>
  <c r="AN193" i="6"/>
  <c r="AJ193" i="9" s="1"/>
  <c r="AN199" i="6"/>
  <c r="AJ199" i="9" s="1"/>
  <c r="AN205" i="6"/>
  <c r="AJ205" i="9" s="1"/>
  <c r="AN211" i="6"/>
  <c r="AJ211" i="9" s="1"/>
  <c r="AN217" i="6"/>
  <c r="AJ217" i="9" s="1"/>
  <c r="AN223" i="6"/>
  <c r="AJ223" i="9" s="1"/>
  <c r="AN229" i="6"/>
  <c r="AJ229" i="9" s="1"/>
  <c r="AN235" i="6"/>
  <c r="AJ235" i="9" s="1"/>
  <c r="AN241" i="6"/>
  <c r="AJ241" i="9" s="1"/>
  <c r="AN247" i="6"/>
  <c r="AJ247" i="9" s="1"/>
  <c r="AN253" i="6"/>
  <c r="AJ253" i="9" s="1"/>
  <c r="AN259" i="6"/>
  <c r="AJ259" i="9" s="1"/>
  <c r="AN265" i="6"/>
  <c r="AJ265" i="9" s="1"/>
  <c r="AN271" i="6"/>
  <c r="AJ271" i="9" s="1"/>
  <c r="AN277" i="6"/>
  <c r="AJ277" i="9" s="1"/>
  <c r="AN283" i="6"/>
  <c r="AJ283" i="9" s="1"/>
  <c r="AN289" i="6"/>
  <c r="AJ289" i="9" s="1"/>
  <c r="AN295" i="6"/>
  <c r="AJ295" i="9" s="1"/>
  <c r="AN301" i="6"/>
  <c r="AJ301" i="9" s="1"/>
  <c r="AN307" i="6"/>
  <c r="AJ307" i="9" s="1"/>
  <c r="AN313" i="6"/>
  <c r="AJ313" i="9" s="1"/>
  <c r="AN319" i="6"/>
  <c r="AJ319" i="9" s="1"/>
  <c r="AN325" i="6"/>
  <c r="AJ325" i="9" s="1"/>
  <c r="AN331" i="6"/>
  <c r="AJ331" i="9" s="1"/>
  <c r="AN337" i="6"/>
  <c r="AJ337" i="9" s="1"/>
  <c r="AN343" i="6"/>
  <c r="AJ343" i="9" s="1"/>
  <c r="AN349" i="6"/>
  <c r="AJ349" i="9" s="1"/>
  <c r="AN355" i="6"/>
  <c r="AJ355" i="9" s="1"/>
  <c r="AN361" i="6"/>
  <c r="AJ361" i="9" s="1"/>
  <c r="AN367" i="6"/>
  <c r="AJ367" i="9" s="1"/>
  <c r="AN373" i="6"/>
  <c r="AJ373" i="9" s="1"/>
  <c r="AN379" i="6"/>
  <c r="AJ379" i="9" s="1"/>
  <c r="AN385" i="6"/>
  <c r="AJ385" i="9" s="1"/>
  <c r="AN391" i="6"/>
  <c r="AJ391" i="9" s="1"/>
  <c r="AN397" i="6"/>
  <c r="AJ397" i="9" s="1"/>
  <c r="AN403" i="6"/>
  <c r="AJ403" i="9" s="1"/>
  <c r="AN409" i="6"/>
  <c r="AJ409" i="9" s="1"/>
  <c r="AN415" i="6"/>
  <c r="AJ415" i="9" s="1"/>
  <c r="AN421" i="6"/>
  <c r="AJ421" i="9" s="1"/>
  <c r="AN427" i="6"/>
  <c r="AJ427" i="9" s="1"/>
  <c r="AN433" i="6"/>
  <c r="AJ433" i="9" s="1"/>
  <c r="AN439" i="6"/>
  <c r="AJ439" i="9" s="1"/>
  <c r="AN445" i="6"/>
  <c r="AJ445" i="9" s="1"/>
  <c r="AN451" i="6"/>
  <c r="AJ451" i="9" s="1"/>
  <c r="AN457" i="6"/>
  <c r="AJ457" i="9" s="1"/>
  <c r="AN463" i="6"/>
  <c r="AJ463" i="9" s="1"/>
  <c r="AN469" i="6"/>
  <c r="AJ469" i="9" s="1"/>
  <c r="AN475" i="6"/>
  <c r="AJ475" i="9" s="1"/>
  <c r="AN481" i="6"/>
  <c r="AJ481" i="9" s="1"/>
  <c r="AN487" i="6"/>
  <c r="AJ487" i="9" s="1"/>
  <c r="AN493" i="6"/>
  <c r="AJ493" i="9" s="1"/>
  <c r="AN499" i="6"/>
  <c r="AJ499" i="9" s="1"/>
  <c r="AN505" i="6"/>
  <c r="AJ505" i="9" s="1"/>
  <c r="AN511" i="6"/>
  <c r="AJ511" i="9" s="1"/>
  <c r="AN517" i="6"/>
  <c r="AJ517" i="9" s="1"/>
  <c r="AN523" i="6"/>
  <c r="AJ523" i="9" s="1"/>
  <c r="AN529" i="6"/>
  <c r="AJ529" i="9" s="1"/>
  <c r="AN535" i="6"/>
  <c r="AJ535" i="9" s="1"/>
  <c r="AP7" i="6"/>
  <c r="AP19" i="6"/>
  <c r="AP31" i="6"/>
  <c r="AP43" i="6"/>
  <c r="AP55" i="6"/>
  <c r="AP67" i="6"/>
  <c r="AP79" i="6"/>
  <c r="AP91" i="6"/>
  <c r="AP103" i="6"/>
  <c r="AP115" i="6"/>
  <c r="AP127" i="6"/>
  <c r="AP139" i="6"/>
  <c r="AP151" i="6"/>
  <c r="AP163" i="6"/>
  <c r="AP175" i="6"/>
  <c r="AP187" i="6"/>
  <c r="AP199" i="6"/>
  <c r="AP211" i="6"/>
  <c r="AP223" i="6"/>
  <c r="AP235" i="6"/>
  <c r="AP247" i="6"/>
  <c r="AP259" i="6"/>
  <c r="AP271" i="6"/>
  <c r="AP283" i="6"/>
  <c r="AP295" i="6"/>
  <c r="AP307" i="6"/>
  <c r="AP319" i="6"/>
  <c r="AP331" i="6"/>
  <c r="AP343" i="6"/>
  <c r="AP355" i="6"/>
  <c r="AP367" i="6"/>
  <c r="AP379" i="6"/>
  <c r="AP391" i="6"/>
  <c r="AP403" i="6"/>
  <c r="AP415" i="6"/>
  <c r="AP427" i="6"/>
  <c r="AP439" i="6"/>
  <c r="AP451" i="6"/>
  <c r="AP463" i="6"/>
  <c r="AP475" i="6"/>
  <c r="AP487" i="6"/>
  <c r="AP499" i="6"/>
  <c r="AP511" i="6"/>
  <c r="AP523" i="6"/>
  <c r="AP535" i="6"/>
  <c r="AD14" i="6"/>
  <c r="AA14" i="9" s="1"/>
  <c r="AD26" i="6"/>
  <c r="AA26" i="9" s="1"/>
  <c r="AD38" i="6"/>
  <c r="AA38" i="9" s="1"/>
  <c r="AD50" i="6"/>
  <c r="AA50" i="9" s="1"/>
  <c r="AD62" i="6"/>
  <c r="AA62" i="9" s="1"/>
  <c r="AD74" i="6"/>
  <c r="AA74" i="9" s="1"/>
  <c r="AD86" i="6"/>
  <c r="AA86" i="9" s="1"/>
  <c r="AD98" i="6"/>
  <c r="AA98" i="9" s="1"/>
  <c r="AD110" i="6"/>
  <c r="AA110" i="9" s="1"/>
  <c r="AD122" i="6"/>
  <c r="AA122" i="9" s="1"/>
  <c r="AD134" i="6"/>
  <c r="AA134" i="9" s="1"/>
  <c r="AD146" i="6"/>
  <c r="AA146" i="9" s="1"/>
  <c r="AD158" i="6"/>
  <c r="AA158" i="9" s="1"/>
  <c r="AD170" i="6"/>
  <c r="AA170" i="9" s="1"/>
  <c r="AD182" i="6"/>
  <c r="AA182" i="9" s="1"/>
  <c r="AD194" i="6"/>
  <c r="AA194" i="9" s="1"/>
  <c r="AD206" i="6"/>
  <c r="AA206" i="9" s="1"/>
  <c r="AD218" i="6"/>
  <c r="AA218" i="9" s="1"/>
  <c r="AD230" i="6"/>
  <c r="AA230" i="9" s="1"/>
  <c r="AD242" i="6"/>
  <c r="AA242" i="9" s="1"/>
  <c r="AD254" i="6"/>
  <c r="AA254" i="9" s="1"/>
  <c r="AD266" i="6"/>
  <c r="AA266" i="9" s="1"/>
  <c r="AD278" i="6"/>
  <c r="AA278" i="9" s="1"/>
  <c r="AD290" i="6"/>
  <c r="AA290" i="9" s="1"/>
  <c r="AD302" i="6"/>
  <c r="AA302" i="9" s="1"/>
  <c r="AD314" i="6"/>
  <c r="AA314" i="9" s="1"/>
  <c r="AD326" i="6"/>
  <c r="AA326" i="9" s="1"/>
  <c r="AD338" i="6"/>
  <c r="AA338" i="9" s="1"/>
  <c r="AD350" i="6"/>
  <c r="AA350" i="9" s="1"/>
  <c r="AD362" i="6"/>
  <c r="AA362" i="9" s="1"/>
  <c r="AD374" i="6"/>
  <c r="AA374" i="9" s="1"/>
  <c r="AD386" i="6"/>
  <c r="AA386" i="9" s="1"/>
  <c r="AD398" i="6"/>
  <c r="AA398" i="9" s="1"/>
  <c r="AD410" i="6"/>
  <c r="AA410" i="9" s="1"/>
  <c r="AD422" i="6"/>
  <c r="AA422" i="9" s="1"/>
  <c r="AD434" i="6"/>
  <c r="AA434" i="9" s="1"/>
  <c r="AD446" i="6"/>
  <c r="AA446" i="9" s="1"/>
  <c r="AD458" i="6"/>
  <c r="AA458" i="9" s="1"/>
  <c r="AD470" i="6"/>
  <c r="AA470" i="9" s="1"/>
  <c r="AD482" i="6"/>
  <c r="AA482" i="9" s="1"/>
  <c r="AD494" i="6"/>
  <c r="AA494" i="9" s="1"/>
  <c r="AD506" i="6"/>
  <c r="AA506" i="9" s="1"/>
  <c r="AD518" i="6"/>
  <c r="AA518" i="9" s="1"/>
  <c r="AD530" i="6"/>
  <c r="AA530" i="9" s="1"/>
  <c r="AF5" i="6"/>
  <c r="AB5" i="9" s="1"/>
  <c r="AF17" i="6"/>
  <c r="AB17" i="9" s="1"/>
  <c r="AF29" i="6"/>
  <c r="AB29" i="9" s="1"/>
  <c r="AF41" i="6"/>
  <c r="AB41" i="9" s="1"/>
  <c r="AF53" i="6"/>
  <c r="AB53" i="9" s="1"/>
  <c r="AF65" i="6"/>
  <c r="AB65" i="9" s="1"/>
  <c r="AF77" i="6"/>
  <c r="AB77" i="9" s="1"/>
  <c r="AF89" i="6"/>
  <c r="AB89" i="9" s="1"/>
  <c r="AF101" i="6"/>
  <c r="AB101" i="9" s="1"/>
  <c r="AF113" i="6"/>
  <c r="AB113" i="9" s="1"/>
  <c r="AF125" i="6"/>
  <c r="AB125" i="9" s="1"/>
  <c r="AF137" i="6"/>
  <c r="AB137" i="9" s="1"/>
  <c r="AF149" i="6"/>
  <c r="AB149" i="9" s="1"/>
  <c r="AF161" i="6"/>
  <c r="AB161" i="9" s="1"/>
  <c r="AF173" i="6"/>
  <c r="AB173" i="9" s="1"/>
  <c r="AF185" i="6"/>
  <c r="AB185" i="9" s="1"/>
  <c r="AF197" i="6"/>
  <c r="AB197" i="9" s="1"/>
  <c r="AF209" i="6"/>
  <c r="AB209" i="9" s="1"/>
  <c r="AF221" i="6"/>
  <c r="AB221" i="9" s="1"/>
  <c r="AF233" i="6"/>
  <c r="AB233" i="9" s="1"/>
  <c r="AF245" i="6"/>
  <c r="AB245" i="9" s="1"/>
  <c r="AF257" i="6"/>
  <c r="AB257" i="9" s="1"/>
  <c r="AF269" i="6"/>
  <c r="AB269" i="9" s="1"/>
  <c r="AF281" i="6"/>
  <c r="AB281" i="9" s="1"/>
  <c r="AF293" i="6"/>
  <c r="AB293" i="9" s="1"/>
  <c r="AF305" i="6"/>
  <c r="AB305" i="9" s="1"/>
  <c r="AF317" i="6"/>
  <c r="AB317" i="9" s="1"/>
  <c r="AF329" i="6"/>
  <c r="AB329" i="9" s="1"/>
  <c r="AF341" i="6"/>
  <c r="AB341" i="9" s="1"/>
  <c r="AF353" i="6"/>
  <c r="AB353" i="9" s="1"/>
  <c r="AF365" i="6"/>
  <c r="AB365" i="9" s="1"/>
  <c r="AF377" i="6"/>
  <c r="AB377" i="9" s="1"/>
  <c r="AF389" i="6"/>
  <c r="AB389" i="9" s="1"/>
  <c r="AF401" i="6"/>
  <c r="AB401" i="9" s="1"/>
  <c r="AF413" i="6"/>
  <c r="AB413" i="9" s="1"/>
  <c r="AF425" i="6"/>
  <c r="AB425" i="9" s="1"/>
  <c r="AF437" i="6"/>
  <c r="AB437" i="9" s="1"/>
  <c r="AF449" i="6"/>
  <c r="AB449" i="9" s="1"/>
  <c r="AF461" i="6"/>
  <c r="AB461" i="9" s="1"/>
  <c r="AF473" i="6"/>
  <c r="AB473" i="9" s="1"/>
  <c r="AF485" i="6"/>
  <c r="AB485" i="9" s="1"/>
  <c r="AF497" i="6"/>
  <c r="AB497" i="9" s="1"/>
  <c r="AF509" i="6"/>
  <c r="AB509" i="9" s="1"/>
  <c r="AF521" i="6"/>
  <c r="AB521" i="9" s="1"/>
  <c r="AF533" i="6"/>
  <c r="AB533" i="9" s="1"/>
  <c r="AH8" i="6"/>
  <c r="AD8" i="9" s="1"/>
  <c r="AH20" i="6"/>
  <c r="AD20" i="9" s="1"/>
  <c r="AH32" i="6"/>
  <c r="AD32" i="9" s="1"/>
  <c r="AH44" i="6"/>
  <c r="AD44" i="9" s="1"/>
  <c r="AH56" i="6"/>
  <c r="AD56" i="9" s="1"/>
  <c r="AH68" i="6"/>
  <c r="AD68" i="9" s="1"/>
  <c r="AH80" i="6"/>
  <c r="AD80" i="9" s="1"/>
  <c r="AH92" i="6"/>
  <c r="AD92" i="9" s="1"/>
  <c r="AH104" i="6"/>
  <c r="AD104" i="9" s="1"/>
  <c r="AH116" i="6"/>
  <c r="AD116" i="9" s="1"/>
  <c r="AH128" i="6"/>
  <c r="AD128" i="9" s="1"/>
  <c r="AH140" i="6"/>
  <c r="AD140" i="9" s="1"/>
  <c r="AH152" i="6"/>
  <c r="AD152" i="9" s="1"/>
  <c r="AH164" i="6"/>
  <c r="AD164" i="9" s="1"/>
  <c r="AH176" i="6"/>
  <c r="AD176" i="9" s="1"/>
  <c r="AH188" i="6"/>
  <c r="AD188" i="9" s="1"/>
  <c r="AH200" i="6"/>
  <c r="AD200" i="9" s="1"/>
  <c r="AH212" i="6"/>
  <c r="AD212" i="9" s="1"/>
  <c r="AH224" i="6"/>
  <c r="AD224" i="9" s="1"/>
  <c r="AH236" i="6"/>
  <c r="AD236" i="9" s="1"/>
  <c r="AH248" i="6"/>
  <c r="AD248" i="9" s="1"/>
  <c r="AH260" i="6"/>
  <c r="AD260" i="9" s="1"/>
  <c r="AH272" i="6"/>
  <c r="AD272" i="9" s="1"/>
  <c r="AH284" i="6"/>
  <c r="AD284" i="9" s="1"/>
  <c r="AH296" i="6"/>
  <c r="AD296" i="9" s="1"/>
  <c r="AH308" i="6"/>
  <c r="AD308" i="9" s="1"/>
  <c r="AH320" i="6"/>
  <c r="AD320" i="9" s="1"/>
  <c r="AH332" i="6"/>
  <c r="AD332" i="9" s="1"/>
  <c r="AH344" i="6"/>
  <c r="AD344" i="9" s="1"/>
  <c r="AH356" i="6"/>
  <c r="AD356" i="9" s="1"/>
  <c r="AH368" i="6"/>
  <c r="AD368" i="9" s="1"/>
  <c r="AH380" i="6"/>
  <c r="AD380" i="9" s="1"/>
  <c r="AH392" i="6"/>
  <c r="AD392" i="9" s="1"/>
  <c r="AH404" i="6"/>
  <c r="AD404" i="9" s="1"/>
  <c r="AH416" i="6"/>
  <c r="AD416" i="9" s="1"/>
  <c r="AH428" i="6"/>
  <c r="AD428" i="9" s="1"/>
  <c r="AH440" i="6"/>
  <c r="AD440" i="9" s="1"/>
  <c r="AH452" i="6"/>
  <c r="AD452" i="9" s="1"/>
  <c r="AH464" i="6"/>
  <c r="AD464" i="9" s="1"/>
  <c r="AH476" i="6"/>
  <c r="AD476" i="9" s="1"/>
  <c r="AH488" i="6"/>
  <c r="AD488" i="9" s="1"/>
  <c r="AH500" i="6"/>
  <c r="AD500" i="9" s="1"/>
  <c r="AH512" i="6"/>
  <c r="AD512" i="9" s="1"/>
  <c r="AH524" i="6"/>
  <c r="AD524" i="9" s="1"/>
  <c r="AH536" i="6"/>
  <c r="AD536" i="9" s="1"/>
  <c r="AJ11" i="6"/>
  <c r="AF11" i="9" s="1"/>
  <c r="AJ23" i="6"/>
  <c r="AF23" i="9" s="1"/>
  <c r="AJ35" i="6"/>
  <c r="AF35" i="9" s="1"/>
  <c r="AJ47" i="6"/>
  <c r="AF47" i="9" s="1"/>
  <c r="AJ59" i="6"/>
  <c r="AF59" i="9" s="1"/>
  <c r="AJ71" i="6"/>
  <c r="AF71" i="9" s="1"/>
  <c r="AJ83" i="6"/>
  <c r="AF83" i="9" s="1"/>
  <c r="AJ95" i="6"/>
  <c r="AF95" i="9" s="1"/>
  <c r="AJ107" i="6"/>
  <c r="AF107" i="9" s="1"/>
  <c r="AJ119" i="6"/>
  <c r="AF119" i="9" s="1"/>
  <c r="AJ131" i="6"/>
  <c r="AF131" i="9" s="1"/>
  <c r="AJ143" i="6"/>
  <c r="AF143" i="9" s="1"/>
  <c r="AJ155" i="6"/>
  <c r="AF155" i="9" s="1"/>
  <c r="AJ167" i="6"/>
  <c r="AF167" i="9" s="1"/>
  <c r="AJ179" i="6"/>
  <c r="AF179" i="9" s="1"/>
  <c r="AJ191" i="6"/>
  <c r="AF191" i="9" s="1"/>
  <c r="AJ203" i="6"/>
  <c r="AF203" i="9" s="1"/>
  <c r="AJ215" i="6"/>
  <c r="AF215" i="9" s="1"/>
  <c r="AJ227" i="6"/>
  <c r="AF227" i="9" s="1"/>
  <c r="AJ239" i="6"/>
  <c r="AF239" i="9" s="1"/>
  <c r="AJ251" i="6"/>
  <c r="AF251" i="9" s="1"/>
  <c r="AJ263" i="6"/>
  <c r="AF263" i="9" s="1"/>
  <c r="AJ275" i="6"/>
  <c r="AF275" i="9" s="1"/>
  <c r="AJ287" i="6"/>
  <c r="AF287" i="9" s="1"/>
  <c r="AJ299" i="6"/>
  <c r="AF299" i="9" s="1"/>
  <c r="AJ311" i="6"/>
  <c r="AF311" i="9" s="1"/>
  <c r="AJ323" i="6"/>
  <c r="AF323" i="9" s="1"/>
  <c r="AJ335" i="6"/>
  <c r="AF335" i="9" s="1"/>
  <c r="AJ347" i="6"/>
  <c r="AF347" i="9" s="1"/>
  <c r="AJ359" i="6"/>
  <c r="AF359" i="9" s="1"/>
  <c r="AJ371" i="6"/>
  <c r="AF371" i="9" s="1"/>
  <c r="AJ383" i="6"/>
  <c r="AF383" i="9" s="1"/>
  <c r="AJ395" i="6"/>
  <c r="AF395" i="9" s="1"/>
  <c r="AJ407" i="6"/>
  <c r="AF407" i="9" s="1"/>
  <c r="AJ419" i="6"/>
  <c r="AF419" i="9" s="1"/>
  <c r="AJ431" i="6"/>
  <c r="AF431" i="9" s="1"/>
  <c r="AJ443" i="6"/>
  <c r="AF443" i="9" s="1"/>
  <c r="AJ455" i="6"/>
  <c r="AF455" i="9" s="1"/>
  <c r="AJ467" i="6"/>
  <c r="AF467" i="9" s="1"/>
  <c r="AJ479" i="6"/>
  <c r="AF479" i="9" s="1"/>
  <c r="AJ491" i="6"/>
  <c r="AF491" i="9" s="1"/>
  <c r="AJ503" i="6"/>
  <c r="AF503" i="9" s="1"/>
  <c r="AJ515" i="6"/>
  <c r="AF515" i="9" s="1"/>
  <c r="AJ527" i="6"/>
  <c r="AF527" i="9" s="1"/>
  <c r="AL8" i="6"/>
  <c r="AH8" i="9" s="1"/>
  <c r="AL14" i="6"/>
  <c r="AH14" i="9" s="1"/>
  <c r="AL20" i="6"/>
  <c r="AH20" i="9" s="1"/>
  <c r="AL26" i="6"/>
  <c r="AH26" i="9" s="1"/>
  <c r="AL32" i="6"/>
  <c r="AH32" i="9" s="1"/>
  <c r="AL38" i="6"/>
  <c r="AH38" i="9" s="1"/>
  <c r="AL44" i="6"/>
  <c r="AH44" i="9" s="1"/>
  <c r="AL50" i="6"/>
  <c r="AH50" i="9" s="1"/>
  <c r="AL56" i="6"/>
  <c r="AH56" i="9" s="1"/>
  <c r="AL62" i="6"/>
  <c r="AH62" i="9" s="1"/>
  <c r="AL68" i="6"/>
  <c r="AH68" i="9" s="1"/>
  <c r="AL74" i="6"/>
  <c r="AH74" i="9" s="1"/>
  <c r="AL80" i="6"/>
  <c r="AH80" i="9" s="1"/>
  <c r="AL86" i="6"/>
  <c r="AH86" i="9" s="1"/>
  <c r="AL92" i="6"/>
  <c r="AH92" i="9" s="1"/>
  <c r="AL98" i="6"/>
  <c r="AH98" i="9" s="1"/>
  <c r="AL104" i="6"/>
  <c r="AH104" i="9" s="1"/>
  <c r="AL110" i="6"/>
  <c r="AH110" i="9" s="1"/>
  <c r="AL116" i="6"/>
  <c r="AH116" i="9" s="1"/>
  <c r="AL122" i="6"/>
  <c r="AH122" i="9" s="1"/>
  <c r="AL128" i="6"/>
  <c r="AH128" i="9" s="1"/>
  <c r="AL134" i="6"/>
  <c r="AH134" i="9" s="1"/>
  <c r="AL140" i="6"/>
  <c r="AH140" i="9" s="1"/>
  <c r="AL146" i="6"/>
  <c r="AH146" i="9" s="1"/>
  <c r="AL152" i="6"/>
  <c r="AH152" i="9" s="1"/>
  <c r="AL158" i="6"/>
  <c r="AH158" i="9" s="1"/>
  <c r="AL164" i="6"/>
  <c r="AH164" i="9" s="1"/>
  <c r="AL170" i="6"/>
  <c r="AH170" i="9" s="1"/>
  <c r="AL176" i="6"/>
  <c r="AH176" i="9" s="1"/>
  <c r="AL182" i="6"/>
  <c r="AH182" i="9" s="1"/>
  <c r="AL188" i="6"/>
  <c r="AH188" i="9" s="1"/>
  <c r="AL194" i="6"/>
  <c r="AH194" i="9" s="1"/>
  <c r="AL200" i="6"/>
  <c r="AH200" i="9" s="1"/>
  <c r="AL206" i="6"/>
  <c r="AH206" i="9" s="1"/>
  <c r="AL212" i="6"/>
  <c r="AH212" i="9" s="1"/>
  <c r="AL218" i="6"/>
  <c r="AH218" i="9" s="1"/>
  <c r="AL224" i="6"/>
  <c r="AH224" i="9" s="1"/>
  <c r="AL230" i="6"/>
  <c r="AH230" i="9" s="1"/>
  <c r="AL236" i="6"/>
  <c r="AH236" i="9" s="1"/>
  <c r="AL242" i="6"/>
  <c r="AH242" i="9" s="1"/>
  <c r="AL248" i="6"/>
  <c r="AH248" i="9" s="1"/>
  <c r="AL254" i="6"/>
  <c r="AH254" i="9" s="1"/>
  <c r="AL260" i="6"/>
  <c r="AH260" i="9" s="1"/>
  <c r="AL266" i="6"/>
  <c r="AH266" i="9" s="1"/>
  <c r="AL272" i="6"/>
  <c r="AH272" i="9" s="1"/>
  <c r="AL278" i="6"/>
  <c r="AH278" i="9" s="1"/>
  <c r="AL284" i="6"/>
  <c r="AH284" i="9" s="1"/>
  <c r="AL290" i="6"/>
  <c r="AH290" i="9" s="1"/>
  <c r="AL296" i="6"/>
  <c r="AH296" i="9" s="1"/>
  <c r="AL302" i="6"/>
  <c r="AH302" i="9" s="1"/>
  <c r="AL308" i="6"/>
  <c r="AH308" i="9" s="1"/>
  <c r="AL314" i="6"/>
  <c r="AH314" i="9" s="1"/>
  <c r="AL320" i="6"/>
  <c r="AH320" i="9" s="1"/>
  <c r="AL326" i="6"/>
  <c r="AH326" i="9" s="1"/>
  <c r="AL332" i="6"/>
  <c r="AH332" i="9" s="1"/>
  <c r="AL338" i="6"/>
  <c r="AH338" i="9" s="1"/>
  <c r="AL344" i="6"/>
  <c r="AH344" i="9" s="1"/>
  <c r="AL350" i="6"/>
  <c r="AH350" i="9" s="1"/>
  <c r="AL356" i="6"/>
  <c r="AH356" i="9" s="1"/>
  <c r="AL362" i="6"/>
  <c r="AH362" i="9" s="1"/>
  <c r="AL368" i="6"/>
  <c r="AH368" i="9" s="1"/>
  <c r="AL374" i="6"/>
  <c r="AH374" i="9" s="1"/>
  <c r="AL380" i="6"/>
  <c r="AH380" i="9" s="1"/>
  <c r="AL386" i="6"/>
  <c r="AH386" i="9" s="1"/>
  <c r="AL392" i="6"/>
  <c r="AH392" i="9" s="1"/>
  <c r="AL398" i="6"/>
  <c r="AH398" i="9" s="1"/>
  <c r="AL404" i="6"/>
  <c r="AH404" i="9" s="1"/>
  <c r="AL410" i="6"/>
  <c r="AH410" i="9" s="1"/>
  <c r="AL416" i="6"/>
  <c r="AH416" i="9" s="1"/>
  <c r="AL422" i="6"/>
  <c r="AH422" i="9" s="1"/>
  <c r="AL428" i="6"/>
  <c r="AH428" i="9" s="1"/>
  <c r="AL434" i="6"/>
  <c r="AH434" i="9" s="1"/>
  <c r="AL440" i="6"/>
  <c r="AH440" i="9" s="1"/>
  <c r="AL446" i="6"/>
  <c r="AH446" i="9" s="1"/>
  <c r="AL452" i="6"/>
  <c r="AH452" i="9" s="1"/>
  <c r="AL458" i="6"/>
  <c r="AH458" i="9" s="1"/>
  <c r="AL464" i="6"/>
  <c r="AH464" i="9" s="1"/>
  <c r="AL470" i="6"/>
  <c r="AH470" i="9" s="1"/>
  <c r="AL476" i="6"/>
  <c r="AH476" i="9" s="1"/>
  <c r="AL482" i="6"/>
  <c r="AH482" i="9" s="1"/>
  <c r="AL488" i="6"/>
  <c r="AH488" i="9" s="1"/>
  <c r="AL494" i="6"/>
  <c r="AH494" i="9" s="1"/>
  <c r="AL500" i="6"/>
  <c r="AH500" i="9" s="1"/>
  <c r="AL506" i="6"/>
  <c r="AH506" i="9" s="1"/>
  <c r="AL512" i="6"/>
  <c r="AH512" i="9" s="1"/>
  <c r="AL518" i="6"/>
  <c r="AH518" i="9" s="1"/>
  <c r="AL524" i="6"/>
  <c r="AH524" i="9" s="1"/>
  <c r="AL530" i="6"/>
  <c r="AH530" i="9" s="1"/>
  <c r="AL536" i="6"/>
  <c r="AH536" i="9" s="1"/>
  <c r="AP8" i="6"/>
  <c r="AP20" i="6"/>
  <c r="AP32" i="6"/>
  <c r="AP44" i="6"/>
  <c r="AP56" i="6"/>
  <c r="AP68" i="6"/>
  <c r="AP80" i="6"/>
  <c r="AP92" i="6"/>
  <c r="AP104" i="6"/>
  <c r="AP116" i="6"/>
  <c r="AP128" i="6"/>
  <c r="AP140" i="6"/>
  <c r="AP152" i="6"/>
  <c r="AP164" i="6"/>
  <c r="AP176" i="6"/>
  <c r="AP188" i="6"/>
  <c r="AP200" i="6"/>
  <c r="AP212" i="6"/>
  <c r="AP224" i="6"/>
  <c r="AP236" i="6"/>
  <c r="AP248" i="6"/>
  <c r="AP260" i="6"/>
  <c r="AP272" i="6"/>
  <c r="AP284" i="6"/>
  <c r="AP296" i="6"/>
  <c r="AP308" i="6"/>
  <c r="AP320" i="6"/>
  <c r="AP332" i="6"/>
  <c r="AP344" i="6"/>
  <c r="AP356" i="6"/>
  <c r="AP368" i="6"/>
  <c r="AP380" i="6"/>
  <c r="AP392" i="6"/>
  <c r="AP404" i="6"/>
  <c r="AP416" i="6"/>
  <c r="AP428" i="6"/>
  <c r="AP440" i="6"/>
  <c r="AP452" i="6"/>
  <c r="AP464" i="6"/>
  <c r="AP476" i="6"/>
  <c r="AP488" i="6"/>
  <c r="AP500" i="6"/>
  <c r="AP512" i="6"/>
  <c r="AP524" i="6"/>
  <c r="AP536" i="6"/>
  <c r="AD3" i="6"/>
  <c r="AA3" i="9" s="1"/>
  <c r="AD15" i="6"/>
  <c r="AA15" i="9" s="1"/>
  <c r="AD27" i="6"/>
  <c r="AA27" i="9" s="1"/>
  <c r="AD39" i="6"/>
  <c r="AA39" i="9" s="1"/>
  <c r="AD51" i="6"/>
  <c r="AA51" i="9" s="1"/>
  <c r="AD63" i="6"/>
  <c r="AA63" i="9" s="1"/>
  <c r="AD75" i="6"/>
  <c r="AA75" i="9" s="1"/>
  <c r="AD87" i="6"/>
  <c r="AA87" i="9" s="1"/>
  <c r="AD99" i="6"/>
  <c r="AA99" i="9" s="1"/>
  <c r="AD111" i="6"/>
  <c r="AA111" i="9" s="1"/>
  <c r="AD123" i="6"/>
  <c r="AA123" i="9" s="1"/>
  <c r="AD135" i="6"/>
  <c r="AA135" i="9" s="1"/>
  <c r="AD147" i="6"/>
  <c r="AA147" i="9" s="1"/>
  <c r="AD159" i="6"/>
  <c r="AA159" i="9" s="1"/>
  <c r="AD171" i="6"/>
  <c r="AA171" i="9" s="1"/>
  <c r="AD183" i="6"/>
  <c r="AA183" i="9" s="1"/>
  <c r="AD195" i="6"/>
  <c r="AA195" i="9" s="1"/>
  <c r="AD207" i="6"/>
  <c r="AA207" i="9" s="1"/>
  <c r="AD219" i="6"/>
  <c r="AA219" i="9" s="1"/>
  <c r="AD231" i="6"/>
  <c r="AA231" i="9" s="1"/>
  <c r="AD243" i="6"/>
  <c r="AA243" i="9" s="1"/>
  <c r="AD255" i="6"/>
  <c r="AA255" i="9" s="1"/>
  <c r="AD267" i="6"/>
  <c r="AA267" i="9" s="1"/>
  <c r="AD279" i="6"/>
  <c r="AA279" i="9" s="1"/>
  <c r="AD291" i="6"/>
  <c r="AA291" i="9" s="1"/>
  <c r="AD303" i="6"/>
  <c r="AA303" i="9" s="1"/>
  <c r="AD315" i="6"/>
  <c r="AA315" i="9" s="1"/>
  <c r="AD327" i="6"/>
  <c r="AA327" i="9" s="1"/>
  <c r="AD339" i="6"/>
  <c r="AA339" i="9" s="1"/>
  <c r="AD351" i="6"/>
  <c r="AA351" i="9" s="1"/>
  <c r="AD363" i="6"/>
  <c r="AA363" i="9" s="1"/>
  <c r="AD375" i="6"/>
  <c r="AA375" i="9" s="1"/>
  <c r="AD387" i="6"/>
  <c r="AA387" i="9" s="1"/>
  <c r="AD399" i="6"/>
  <c r="AA399" i="9" s="1"/>
  <c r="AD411" i="6"/>
  <c r="AA411" i="9" s="1"/>
  <c r="AD423" i="6"/>
  <c r="AA423" i="9" s="1"/>
  <c r="AD435" i="6"/>
  <c r="AA435" i="9" s="1"/>
  <c r="AD447" i="6"/>
  <c r="AA447" i="9" s="1"/>
  <c r="AD459" i="6"/>
  <c r="AA459" i="9" s="1"/>
  <c r="AD471" i="6"/>
  <c r="AA471" i="9" s="1"/>
  <c r="AD483" i="6"/>
  <c r="AA483" i="9" s="1"/>
  <c r="AD495" i="6"/>
  <c r="AA495" i="9" s="1"/>
  <c r="AD507" i="6"/>
  <c r="AA507" i="9" s="1"/>
  <c r="AD519" i="6"/>
  <c r="AA519" i="9" s="1"/>
  <c r="AD531" i="6"/>
  <c r="AA531" i="9" s="1"/>
  <c r="AF6" i="6"/>
  <c r="AB6" i="9" s="1"/>
  <c r="AF18" i="6"/>
  <c r="AB18" i="9" s="1"/>
  <c r="AF30" i="6"/>
  <c r="AB30" i="9" s="1"/>
  <c r="AF42" i="6"/>
  <c r="AB42" i="9" s="1"/>
  <c r="AF54" i="6"/>
  <c r="AB54" i="9" s="1"/>
  <c r="AF66" i="6"/>
  <c r="AB66" i="9" s="1"/>
  <c r="AF78" i="6"/>
  <c r="AB78" i="9" s="1"/>
  <c r="AF90" i="6"/>
  <c r="AB90" i="9" s="1"/>
  <c r="AF102" i="6"/>
  <c r="AB102" i="9" s="1"/>
  <c r="AF114" i="6"/>
  <c r="AB114" i="9" s="1"/>
  <c r="AF126" i="6"/>
  <c r="AB126" i="9" s="1"/>
  <c r="AF138" i="6"/>
  <c r="AB138" i="9" s="1"/>
  <c r="AF150" i="6"/>
  <c r="AB150" i="9" s="1"/>
  <c r="AF162" i="6"/>
  <c r="AB162" i="9" s="1"/>
  <c r="AF174" i="6"/>
  <c r="AB174" i="9" s="1"/>
  <c r="AF186" i="6"/>
  <c r="AB186" i="9" s="1"/>
  <c r="AF198" i="6"/>
  <c r="AB198" i="9" s="1"/>
  <c r="AF210" i="6"/>
  <c r="AB210" i="9" s="1"/>
  <c r="AF222" i="6"/>
  <c r="AB222" i="9" s="1"/>
  <c r="AF234" i="6"/>
  <c r="AB234" i="9" s="1"/>
  <c r="AF246" i="6"/>
  <c r="AB246" i="9" s="1"/>
  <c r="AF258" i="6"/>
  <c r="AB258" i="9" s="1"/>
  <c r="AF270" i="6"/>
  <c r="AB270" i="9" s="1"/>
  <c r="AF282" i="6"/>
  <c r="AB282" i="9" s="1"/>
  <c r="AF294" i="6"/>
  <c r="AB294" i="9" s="1"/>
  <c r="AF306" i="6"/>
  <c r="AB306" i="9" s="1"/>
  <c r="AF318" i="6"/>
  <c r="AB318" i="9" s="1"/>
  <c r="AF330" i="6"/>
  <c r="AB330" i="9" s="1"/>
  <c r="AF342" i="6"/>
  <c r="AB342" i="9" s="1"/>
  <c r="AF354" i="6"/>
  <c r="AB354" i="9" s="1"/>
  <c r="AF366" i="6"/>
  <c r="AB366" i="9" s="1"/>
  <c r="AF378" i="6"/>
  <c r="AB378" i="9" s="1"/>
  <c r="AF390" i="6"/>
  <c r="AB390" i="9" s="1"/>
  <c r="AF402" i="6"/>
  <c r="AB402" i="9" s="1"/>
  <c r="AF414" i="6"/>
  <c r="AB414" i="9" s="1"/>
  <c r="AF426" i="6"/>
  <c r="AB426" i="9" s="1"/>
  <c r="AF438" i="6"/>
  <c r="AB438" i="9" s="1"/>
  <c r="AF450" i="6"/>
  <c r="AB450" i="9" s="1"/>
  <c r="AF462" i="6"/>
  <c r="AB462" i="9" s="1"/>
  <c r="AF474" i="6"/>
  <c r="AB474" i="9" s="1"/>
  <c r="AF486" i="6"/>
  <c r="AB486" i="9" s="1"/>
  <c r="AF498" i="6"/>
  <c r="AB498" i="9" s="1"/>
  <c r="AF510" i="6"/>
  <c r="AB510" i="9" s="1"/>
  <c r="AF522" i="6"/>
  <c r="AB522" i="9" s="1"/>
  <c r="AF534" i="6"/>
  <c r="AB534" i="9" s="1"/>
  <c r="AH9" i="6"/>
  <c r="AD9" i="9" s="1"/>
  <c r="AH21" i="6"/>
  <c r="AD21" i="9" s="1"/>
  <c r="AH33" i="6"/>
  <c r="AD33" i="9" s="1"/>
  <c r="AH45" i="6"/>
  <c r="AD45" i="9" s="1"/>
  <c r="AH57" i="6"/>
  <c r="AD57" i="9" s="1"/>
  <c r="AH69" i="6"/>
  <c r="AD69" i="9" s="1"/>
  <c r="AH81" i="6"/>
  <c r="AD81" i="9" s="1"/>
  <c r="AH93" i="6"/>
  <c r="AD93" i="9" s="1"/>
  <c r="AH105" i="6"/>
  <c r="AD105" i="9" s="1"/>
  <c r="AH117" i="6"/>
  <c r="AD117" i="9" s="1"/>
  <c r="AH129" i="6"/>
  <c r="AD129" i="9" s="1"/>
  <c r="AH141" i="6"/>
  <c r="AD141" i="9" s="1"/>
  <c r="AH153" i="6"/>
  <c r="AD153" i="9" s="1"/>
  <c r="AH165" i="6"/>
  <c r="AD165" i="9" s="1"/>
  <c r="AH177" i="6"/>
  <c r="AD177" i="9" s="1"/>
  <c r="AH189" i="6"/>
  <c r="AD189" i="9" s="1"/>
  <c r="AH201" i="6"/>
  <c r="AD201" i="9" s="1"/>
  <c r="AH213" i="6"/>
  <c r="AD213" i="9" s="1"/>
  <c r="AH225" i="6"/>
  <c r="AD225" i="9" s="1"/>
  <c r="AH237" i="6"/>
  <c r="AD237" i="9" s="1"/>
  <c r="AH249" i="6"/>
  <c r="AD249" i="9" s="1"/>
  <c r="AH261" i="6"/>
  <c r="AD261" i="9" s="1"/>
  <c r="AH273" i="6"/>
  <c r="AD273" i="9" s="1"/>
  <c r="AH285" i="6"/>
  <c r="AD285" i="9" s="1"/>
  <c r="AH297" i="6"/>
  <c r="AD297" i="9" s="1"/>
  <c r="AH309" i="6"/>
  <c r="AD309" i="9" s="1"/>
  <c r="AH321" i="6"/>
  <c r="AD321" i="9" s="1"/>
  <c r="AH333" i="6"/>
  <c r="AD333" i="9" s="1"/>
  <c r="AH345" i="6"/>
  <c r="AD345" i="9" s="1"/>
  <c r="AH357" i="6"/>
  <c r="AD357" i="9" s="1"/>
  <c r="AH369" i="6"/>
  <c r="AD369" i="9" s="1"/>
  <c r="AH381" i="6"/>
  <c r="AD381" i="9" s="1"/>
  <c r="AH393" i="6"/>
  <c r="AD393" i="9" s="1"/>
  <c r="AH405" i="6"/>
  <c r="AD405" i="9" s="1"/>
  <c r="AH417" i="6"/>
  <c r="AD417" i="9" s="1"/>
  <c r="AH429" i="6"/>
  <c r="AD429" i="9" s="1"/>
  <c r="AH441" i="6"/>
  <c r="AD441" i="9" s="1"/>
  <c r="AH453" i="6"/>
  <c r="AD453" i="9" s="1"/>
  <c r="AH465" i="6"/>
  <c r="AD465" i="9" s="1"/>
  <c r="AH477" i="6"/>
  <c r="AD477" i="9" s="1"/>
  <c r="AH489" i="6"/>
  <c r="AD489" i="9" s="1"/>
  <c r="AH501" i="6"/>
  <c r="AD501" i="9" s="1"/>
  <c r="AH513" i="6"/>
  <c r="AD513" i="9" s="1"/>
  <c r="AH525" i="6"/>
  <c r="AD525" i="9" s="1"/>
  <c r="AH537" i="6"/>
  <c r="AD537" i="9" s="1"/>
  <c r="AJ12" i="6"/>
  <c r="AF12" i="9" s="1"/>
  <c r="AJ24" i="6"/>
  <c r="AF24" i="9" s="1"/>
  <c r="AJ36" i="6"/>
  <c r="AF36" i="9" s="1"/>
  <c r="AJ48" i="6"/>
  <c r="AF48" i="9" s="1"/>
  <c r="AJ60" i="6"/>
  <c r="AF60" i="9" s="1"/>
  <c r="AJ72" i="6"/>
  <c r="AF72" i="9" s="1"/>
  <c r="AJ84" i="6"/>
  <c r="AF84" i="9" s="1"/>
  <c r="AJ96" i="6"/>
  <c r="AF96" i="9" s="1"/>
  <c r="AJ108" i="6"/>
  <c r="AF108" i="9" s="1"/>
  <c r="AJ120" i="6"/>
  <c r="AF120" i="9" s="1"/>
  <c r="AJ132" i="6"/>
  <c r="AF132" i="9" s="1"/>
  <c r="AJ144" i="6"/>
  <c r="AF144" i="9" s="1"/>
  <c r="AJ156" i="6"/>
  <c r="AF156" i="9" s="1"/>
  <c r="AJ168" i="6"/>
  <c r="AF168" i="9" s="1"/>
  <c r="AJ180" i="6"/>
  <c r="AF180" i="9" s="1"/>
  <c r="AJ192" i="6"/>
  <c r="AF192" i="9" s="1"/>
  <c r="AJ204" i="6"/>
  <c r="AF204" i="9" s="1"/>
  <c r="AJ216" i="6"/>
  <c r="AF216" i="9" s="1"/>
  <c r="AJ228" i="6"/>
  <c r="AF228" i="9" s="1"/>
  <c r="AJ240" i="6"/>
  <c r="AF240" i="9" s="1"/>
  <c r="AJ252" i="6"/>
  <c r="AF252" i="9" s="1"/>
  <c r="AJ264" i="6"/>
  <c r="AF264" i="9" s="1"/>
  <c r="AJ276" i="6"/>
  <c r="AF276" i="9" s="1"/>
  <c r="AJ288" i="6"/>
  <c r="AF288" i="9" s="1"/>
  <c r="AJ300" i="6"/>
  <c r="AF300" i="9" s="1"/>
  <c r="AJ312" i="6"/>
  <c r="AF312" i="9" s="1"/>
  <c r="AJ324" i="6"/>
  <c r="AF324" i="9" s="1"/>
  <c r="AJ336" i="6"/>
  <c r="AF336" i="9" s="1"/>
  <c r="AJ348" i="6"/>
  <c r="AF348" i="9" s="1"/>
  <c r="AJ360" i="6"/>
  <c r="AF360" i="9" s="1"/>
  <c r="AJ372" i="6"/>
  <c r="AF372" i="9" s="1"/>
  <c r="AJ384" i="6"/>
  <c r="AF384" i="9" s="1"/>
  <c r="AJ396" i="6"/>
  <c r="AF396" i="9" s="1"/>
  <c r="AJ408" i="6"/>
  <c r="AF408" i="9" s="1"/>
  <c r="AJ420" i="6"/>
  <c r="AF420" i="9" s="1"/>
  <c r="AJ432" i="6"/>
  <c r="AF432" i="9" s="1"/>
  <c r="AJ444" i="6"/>
  <c r="AF444" i="9" s="1"/>
  <c r="AJ456" i="6"/>
  <c r="AF456" i="9" s="1"/>
  <c r="AJ468" i="6"/>
  <c r="AF468" i="9" s="1"/>
  <c r="AJ480" i="6"/>
  <c r="AF480" i="9" s="1"/>
  <c r="AJ492" i="6"/>
  <c r="AF492" i="9" s="1"/>
  <c r="AJ504" i="6"/>
  <c r="AF504" i="9" s="1"/>
  <c r="AJ516" i="6"/>
  <c r="AF516" i="9" s="1"/>
  <c r="AJ528" i="6"/>
  <c r="AF528" i="9" s="1"/>
  <c r="AN8" i="6"/>
  <c r="AJ8" i="9" s="1"/>
  <c r="AN14" i="6"/>
  <c r="AJ14" i="9" s="1"/>
  <c r="AN20" i="6"/>
  <c r="AJ20" i="9" s="1"/>
  <c r="AN26" i="6"/>
  <c r="AJ26" i="9" s="1"/>
  <c r="AN32" i="6"/>
  <c r="AJ32" i="9" s="1"/>
  <c r="AN38" i="6"/>
  <c r="AJ38" i="9" s="1"/>
  <c r="AN44" i="6"/>
  <c r="AJ44" i="9" s="1"/>
  <c r="AN50" i="6"/>
  <c r="AJ50" i="9" s="1"/>
  <c r="AN56" i="6"/>
  <c r="AJ56" i="9" s="1"/>
  <c r="AN62" i="6"/>
  <c r="AJ62" i="9" s="1"/>
  <c r="AN68" i="6"/>
  <c r="AJ68" i="9" s="1"/>
  <c r="AN74" i="6"/>
  <c r="AJ74" i="9" s="1"/>
  <c r="AN80" i="6"/>
  <c r="AJ80" i="9" s="1"/>
  <c r="AN86" i="6"/>
  <c r="AJ86" i="9" s="1"/>
  <c r="AN92" i="6"/>
  <c r="AJ92" i="9" s="1"/>
  <c r="AN98" i="6"/>
  <c r="AJ98" i="9" s="1"/>
  <c r="AN104" i="6"/>
  <c r="AJ104" i="9" s="1"/>
  <c r="AN110" i="6"/>
  <c r="AJ110" i="9" s="1"/>
  <c r="AN116" i="6"/>
  <c r="AJ116" i="9" s="1"/>
  <c r="AN122" i="6"/>
  <c r="AJ122" i="9" s="1"/>
  <c r="AN128" i="6"/>
  <c r="AJ128" i="9" s="1"/>
  <c r="AN134" i="6"/>
  <c r="AJ134" i="9" s="1"/>
  <c r="AN140" i="6"/>
  <c r="AJ140" i="9" s="1"/>
  <c r="AN146" i="6"/>
  <c r="AJ146" i="9" s="1"/>
  <c r="AN152" i="6"/>
  <c r="AJ152" i="9" s="1"/>
  <c r="AN158" i="6"/>
  <c r="AJ158" i="9" s="1"/>
  <c r="AN164" i="6"/>
  <c r="AJ164" i="9" s="1"/>
  <c r="AN170" i="6"/>
  <c r="AJ170" i="9" s="1"/>
  <c r="AN176" i="6"/>
  <c r="AJ176" i="9" s="1"/>
  <c r="AN182" i="6"/>
  <c r="AJ182" i="9" s="1"/>
  <c r="AN188" i="6"/>
  <c r="AJ188" i="9" s="1"/>
  <c r="AN194" i="6"/>
  <c r="AJ194" i="9" s="1"/>
  <c r="AN200" i="6"/>
  <c r="AJ200" i="9" s="1"/>
  <c r="AN206" i="6"/>
  <c r="AJ206" i="9" s="1"/>
  <c r="AN212" i="6"/>
  <c r="AJ212" i="9" s="1"/>
  <c r="AN218" i="6"/>
  <c r="AJ218" i="9" s="1"/>
  <c r="AN224" i="6"/>
  <c r="AJ224" i="9" s="1"/>
  <c r="AN230" i="6"/>
  <c r="AJ230" i="9" s="1"/>
  <c r="AN236" i="6"/>
  <c r="AJ236" i="9" s="1"/>
  <c r="AN242" i="6"/>
  <c r="AJ242" i="9" s="1"/>
  <c r="AN248" i="6"/>
  <c r="AJ248" i="9" s="1"/>
  <c r="AN254" i="6"/>
  <c r="AJ254" i="9" s="1"/>
  <c r="AN260" i="6"/>
  <c r="AJ260" i="9" s="1"/>
  <c r="AN266" i="6"/>
  <c r="AJ266" i="9" s="1"/>
  <c r="AN272" i="6"/>
  <c r="AJ272" i="9" s="1"/>
  <c r="AN278" i="6"/>
  <c r="AJ278" i="9" s="1"/>
  <c r="AN284" i="6"/>
  <c r="AJ284" i="9" s="1"/>
  <c r="AN290" i="6"/>
  <c r="AJ290" i="9" s="1"/>
  <c r="AN296" i="6"/>
  <c r="AJ296" i="9" s="1"/>
  <c r="AN302" i="6"/>
  <c r="AJ302" i="9" s="1"/>
  <c r="AN308" i="6"/>
  <c r="AJ308" i="9" s="1"/>
  <c r="AN314" i="6"/>
  <c r="AJ314" i="9" s="1"/>
  <c r="AN320" i="6"/>
  <c r="AJ320" i="9" s="1"/>
  <c r="AN326" i="6"/>
  <c r="AJ326" i="9" s="1"/>
  <c r="AN332" i="6"/>
  <c r="AJ332" i="9" s="1"/>
  <c r="AN338" i="6"/>
  <c r="AJ338" i="9" s="1"/>
  <c r="AN344" i="6"/>
  <c r="AJ344" i="9" s="1"/>
  <c r="AN350" i="6"/>
  <c r="AJ350" i="9" s="1"/>
  <c r="AN356" i="6"/>
  <c r="AJ356" i="9" s="1"/>
  <c r="AN362" i="6"/>
  <c r="AJ362" i="9" s="1"/>
  <c r="AN368" i="6"/>
  <c r="AJ368" i="9" s="1"/>
  <c r="AN374" i="6"/>
  <c r="AJ374" i="9" s="1"/>
  <c r="AN380" i="6"/>
  <c r="AJ380" i="9" s="1"/>
  <c r="AN386" i="6"/>
  <c r="AJ386" i="9" s="1"/>
  <c r="AN392" i="6"/>
  <c r="AJ392" i="9" s="1"/>
  <c r="AN398" i="6"/>
  <c r="AJ398" i="9" s="1"/>
  <c r="AN404" i="6"/>
  <c r="AJ404" i="9" s="1"/>
  <c r="AN410" i="6"/>
  <c r="AJ410" i="9" s="1"/>
  <c r="AN416" i="6"/>
  <c r="AJ416" i="9" s="1"/>
  <c r="AN422" i="6"/>
  <c r="AJ422" i="9" s="1"/>
  <c r="AN428" i="6"/>
  <c r="AJ428" i="9" s="1"/>
  <c r="AN434" i="6"/>
  <c r="AJ434" i="9" s="1"/>
  <c r="AN440" i="6"/>
  <c r="AJ440" i="9" s="1"/>
  <c r="AN446" i="6"/>
  <c r="AJ446" i="9" s="1"/>
  <c r="AN452" i="6"/>
  <c r="AJ452" i="9" s="1"/>
  <c r="AN458" i="6"/>
  <c r="AJ458" i="9" s="1"/>
  <c r="AN464" i="6"/>
  <c r="AJ464" i="9" s="1"/>
  <c r="AN470" i="6"/>
  <c r="AJ470" i="9" s="1"/>
  <c r="AN476" i="6"/>
  <c r="AJ476" i="9" s="1"/>
  <c r="AN482" i="6"/>
  <c r="AJ482" i="9" s="1"/>
  <c r="AN488" i="6"/>
  <c r="AJ488" i="9" s="1"/>
  <c r="AN494" i="6"/>
  <c r="AJ494" i="9" s="1"/>
  <c r="AN500" i="6"/>
  <c r="AJ500" i="9" s="1"/>
  <c r="AN506" i="6"/>
  <c r="AJ506" i="9" s="1"/>
  <c r="AN512" i="6"/>
  <c r="AJ512" i="9" s="1"/>
  <c r="AN518" i="6"/>
  <c r="AJ518" i="9" s="1"/>
  <c r="AN524" i="6"/>
  <c r="AJ524" i="9" s="1"/>
  <c r="AN530" i="6"/>
  <c r="AJ530" i="9" s="1"/>
  <c r="AN536" i="6"/>
  <c r="AJ536" i="9" s="1"/>
  <c r="AP9" i="6"/>
  <c r="AP21" i="6"/>
  <c r="AP33" i="6"/>
  <c r="AP45" i="6"/>
  <c r="AP57" i="6"/>
  <c r="AP69" i="6"/>
  <c r="AP81" i="6"/>
  <c r="AP93" i="6"/>
  <c r="AP105" i="6"/>
  <c r="AP117" i="6"/>
  <c r="AP129" i="6"/>
  <c r="AP141" i="6"/>
  <c r="AP153" i="6"/>
  <c r="AP165" i="6"/>
  <c r="AP177" i="6"/>
  <c r="AP189" i="6"/>
  <c r="AP201" i="6"/>
  <c r="AP213" i="6"/>
  <c r="AP225" i="6"/>
  <c r="AP237" i="6"/>
  <c r="AP249" i="6"/>
  <c r="AP261" i="6"/>
  <c r="AP273" i="6"/>
  <c r="AP285" i="6"/>
  <c r="AP297" i="6"/>
  <c r="AP309" i="6"/>
  <c r="AP321" i="6"/>
  <c r="AP333" i="6"/>
  <c r="AP345" i="6"/>
  <c r="AP357" i="6"/>
  <c r="AP369" i="6"/>
  <c r="AP381" i="6"/>
  <c r="AP393" i="6"/>
  <c r="AP405" i="6"/>
  <c r="AP417" i="6"/>
  <c r="AP429" i="6"/>
  <c r="AP441" i="6"/>
  <c r="AP453" i="6"/>
  <c r="AP465" i="6"/>
  <c r="AP477" i="6"/>
  <c r="AP489" i="6"/>
  <c r="AP501" i="6"/>
  <c r="AP513" i="6"/>
  <c r="AP525" i="6"/>
  <c r="AP537" i="6"/>
  <c r="AD4" i="6"/>
  <c r="AA4" i="9" s="1"/>
  <c r="AD16" i="6"/>
  <c r="AA16" i="9" s="1"/>
  <c r="AD28" i="6"/>
  <c r="AA28" i="9" s="1"/>
  <c r="AD40" i="6"/>
  <c r="AA40" i="9" s="1"/>
  <c r="AD52" i="6"/>
  <c r="AA52" i="9" s="1"/>
  <c r="AD64" i="6"/>
  <c r="AA64" i="9" s="1"/>
  <c r="AD76" i="6"/>
  <c r="AA76" i="9" s="1"/>
  <c r="AD88" i="6"/>
  <c r="AA88" i="9" s="1"/>
  <c r="AD100" i="6"/>
  <c r="AA100" i="9" s="1"/>
  <c r="AD112" i="6"/>
  <c r="AA112" i="9" s="1"/>
  <c r="AD124" i="6"/>
  <c r="AA124" i="9" s="1"/>
  <c r="AD136" i="6"/>
  <c r="AA136" i="9" s="1"/>
  <c r="AD148" i="6"/>
  <c r="AA148" i="9" s="1"/>
  <c r="AD160" i="6"/>
  <c r="AA160" i="9" s="1"/>
  <c r="AD172" i="6"/>
  <c r="AA172" i="9" s="1"/>
  <c r="AD184" i="6"/>
  <c r="AA184" i="9" s="1"/>
  <c r="AD196" i="6"/>
  <c r="AA196" i="9" s="1"/>
  <c r="AD208" i="6"/>
  <c r="AA208" i="9" s="1"/>
  <c r="AD220" i="6"/>
  <c r="AA220" i="9" s="1"/>
  <c r="AD232" i="6"/>
  <c r="AA232" i="9" s="1"/>
  <c r="AD244" i="6"/>
  <c r="AA244" i="9" s="1"/>
  <c r="AD256" i="6"/>
  <c r="AA256" i="9" s="1"/>
  <c r="AD268" i="6"/>
  <c r="AA268" i="9" s="1"/>
  <c r="AD280" i="6"/>
  <c r="AA280" i="9" s="1"/>
  <c r="AD292" i="6"/>
  <c r="AA292" i="9" s="1"/>
  <c r="AD304" i="6"/>
  <c r="AA304" i="9" s="1"/>
  <c r="AD316" i="6"/>
  <c r="AA316" i="9" s="1"/>
  <c r="AD328" i="6"/>
  <c r="AA328" i="9" s="1"/>
  <c r="AD340" i="6"/>
  <c r="AA340" i="9" s="1"/>
  <c r="AD352" i="6"/>
  <c r="AA352" i="9" s="1"/>
  <c r="AD364" i="6"/>
  <c r="AA364" i="9" s="1"/>
  <c r="AD376" i="6"/>
  <c r="AA376" i="9" s="1"/>
  <c r="AD388" i="6"/>
  <c r="AA388" i="9" s="1"/>
  <c r="AD400" i="6"/>
  <c r="AA400" i="9" s="1"/>
  <c r="AD412" i="6"/>
  <c r="AA412" i="9" s="1"/>
  <c r="AD424" i="6"/>
  <c r="AA424" i="9" s="1"/>
  <c r="AD436" i="6"/>
  <c r="AA436" i="9" s="1"/>
  <c r="AD448" i="6"/>
  <c r="AA448" i="9" s="1"/>
  <c r="AD460" i="6"/>
  <c r="AA460" i="9" s="1"/>
  <c r="AD472" i="6"/>
  <c r="AA472" i="9" s="1"/>
  <c r="AD484" i="6"/>
  <c r="AA484" i="9" s="1"/>
  <c r="AD496" i="6"/>
  <c r="AA496" i="9" s="1"/>
  <c r="AD508" i="6"/>
  <c r="AA508" i="9" s="1"/>
  <c r="AD520" i="6"/>
  <c r="AA520" i="9" s="1"/>
  <c r="AD532" i="6"/>
  <c r="AA532" i="9" s="1"/>
  <c r="AF7" i="6"/>
  <c r="AB7" i="9" s="1"/>
  <c r="AF19" i="6"/>
  <c r="AB19" i="9" s="1"/>
  <c r="AF31" i="6"/>
  <c r="AB31" i="9" s="1"/>
  <c r="AF43" i="6"/>
  <c r="AB43" i="9" s="1"/>
  <c r="AF55" i="6"/>
  <c r="AB55" i="9" s="1"/>
  <c r="AF67" i="6"/>
  <c r="AB67" i="9" s="1"/>
  <c r="AF79" i="6"/>
  <c r="AB79" i="9" s="1"/>
  <c r="AF91" i="6"/>
  <c r="AB91" i="9" s="1"/>
  <c r="AF103" i="6"/>
  <c r="AB103" i="9" s="1"/>
  <c r="AF115" i="6"/>
  <c r="AB115" i="9" s="1"/>
  <c r="AF127" i="6"/>
  <c r="AB127" i="9" s="1"/>
  <c r="AF139" i="6"/>
  <c r="AB139" i="9" s="1"/>
  <c r="AF151" i="6"/>
  <c r="AB151" i="9" s="1"/>
  <c r="AF163" i="6"/>
  <c r="AB163" i="9" s="1"/>
  <c r="AF175" i="6"/>
  <c r="AB175" i="9" s="1"/>
  <c r="AF187" i="6"/>
  <c r="AB187" i="9" s="1"/>
  <c r="AF199" i="6"/>
  <c r="AB199" i="9" s="1"/>
  <c r="AF211" i="6"/>
  <c r="AB211" i="9" s="1"/>
  <c r="AF223" i="6"/>
  <c r="AB223" i="9" s="1"/>
  <c r="AF235" i="6"/>
  <c r="AB235" i="9" s="1"/>
  <c r="AF247" i="6"/>
  <c r="AB247" i="9" s="1"/>
  <c r="AF259" i="6"/>
  <c r="AB259" i="9" s="1"/>
  <c r="AF271" i="6"/>
  <c r="AB271" i="9" s="1"/>
  <c r="AF283" i="6"/>
  <c r="AB283" i="9" s="1"/>
  <c r="AF295" i="6"/>
  <c r="AB295" i="9" s="1"/>
  <c r="AF307" i="6"/>
  <c r="AB307" i="9" s="1"/>
  <c r="AF319" i="6"/>
  <c r="AB319" i="9" s="1"/>
  <c r="AF331" i="6"/>
  <c r="AB331" i="9" s="1"/>
  <c r="AF343" i="6"/>
  <c r="AB343" i="9" s="1"/>
  <c r="AF355" i="6"/>
  <c r="AB355" i="9" s="1"/>
  <c r="AF367" i="6"/>
  <c r="AB367" i="9" s="1"/>
  <c r="AF379" i="6"/>
  <c r="AB379" i="9" s="1"/>
  <c r="AF391" i="6"/>
  <c r="AB391" i="9" s="1"/>
  <c r="AF403" i="6"/>
  <c r="AB403" i="9" s="1"/>
  <c r="AF415" i="6"/>
  <c r="AB415" i="9" s="1"/>
  <c r="AF427" i="6"/>
  <c r="AB427" i="9" s="1"/>
  <c r="AF439" i="6"/>
  <c r="AB439" i="9" s="1"/>
  <c r="AF451" i="6"/>
  <c r="AB451" i="9" s="1"/>
  <c r="AF463" i="6"/>
  <c r="AB463" i="9" s="1"/>
  <c r="AF475" i="6"/>
  <c r="AB475" i="9" s="1"/>
  <c r="AF487" i="6"/>
  <c r="AB487" i="9" s="1"/>
  <c r="AF499" i="6"/>
  <c r="AB499" i="9" s="1"/>
  <c r="AF511" i="6"/>
  <c r="AB511" i="9" s="1"/>
  <c r="AF523" i="6"/>
  <c r="AB523" i="9" s="1"/>
  <c r="AF535" i="6"/>
  <c r="AB535" i="9" s="1"/>
  <c r="AH10" i="6"/>
  <c r="AD10" i="9" s="1"/>
  <c r="AH22" i="6"/>
  <c r="AD22" i="9" s="1"/>
  <c r="AH34" i="6"/>
  <c r="AD34" i="9" s="1"/>
  <c r="AH46" i="6"/>
  <c r="AD46" i="9" s="1"/>
  <c r="AH58" i="6"/>
  <c r="AD58" i="9" s="1"/>
  <c r="AH70" i="6"/>
  <c r="AD70" i="9" s="1"/>
  <c r="AH82" i="6"/>
  <c r="AD82" i="9" s="1"/>
  <c r="AH94" i="6"/>
  <c r="AD94" i="9" s="1"/>
  <c r="AH106" i="6"/>
  <c r="AD106" i="9" s="1"/>
  <c r="AH118" i="6"/>
  <c r="AD118" i="9" s="1"/>
  <c r="AH130" i="6"/>
  <c r="AD130" i="9" s="1"/>
  <c r="AH142" i="6"/>
  <c r="AD142" i="9" s="1"/>
  <c r="AH154" i="6"/>
  <c r="AD154" i="9" s="1"/>
  <c r="AH166" i="6"/>
  <c r="AD166" i="9" s="1"/>
  <c r="AH178" i="6"/>
  <c r="AD178" i="9" s="1"/>
  <c r="AH190" i="6"/>
  <c r="AD190" i="9" s="1"/>
  <c r="AH202" i="6"/>
  <c r="AD202" i="9" s="1"/>
  <c r="AH214" i="6"/>
  <c r="AD214" i="9" s="1"/>
  <c r="AH226" i="6"/>
  <c r="AD226" i="9" s="1"/>
  <c r="AH238" i="6"/>
  <c r="AD238" i="9" s="1"/>
  <c r="AH250" i="6"/>
  <c r="AD250" i="9" s="1"/>
  <c r="AH262" i="6"/>
  <c r="AD262" i="9" s="1"/>
  <c r="AH274" i="6"/>
  <c r="AD274" i="9" s="1"/>
  <c r="AH286" i="6"/>
  <c r="AD286" i="9" s="1"/>
  <c r="AH298" i="6"/>
  <c r="AD298" i="9" s="1"/>
  <c r="AH310" i="6"/>
  <c r="AD310" i="9" s="1"/>
  <c r="AH322" i="6"/>
  <c r="AD322" i="9" s="1"/>
  <c r="AH334" i="6"/>
  <c r="AD334" i="9" s="1"/>
  <c r="AH346" i="6"/>
  <c r="AD346" i="9" s="1"/>
  <c r="AH358" i="6"/>
  <c r="AD358" i="9" s="1"/>
  <c r="AH370" i="6"/>
  <c r="AD370" i="9" s="1"/>
  <c r="AH382" i="6"/>
  <c r="AD382" i="9" s="1"/>
  <c r="AH394" i="6"/>
  <c r="AD394" i="9" s="1"/>
  <c r="AH406" i="6"/>
  <c r="AD406" i="9" s="1"/>
  <c r="AH418" i="6"/>
  <c r="AD418" i="9" s="1"/>
  <c r="AH430" i="6"/>
  <c r="AD430" i="9" s="1"/>
  <c r="AH442" i="6"/>
  <c r="AD442" i="9" s="1"/>
  <c r="AH454" i="6"/>
  <c r="AD454" i="9" s="1"/>
  <c r="AH466" i="6"/>
  <c r="AD466" i="9" s="1"/>
  <c r="AH478" i="6"/>
  <c r="AD478" i="9" s="1"/>
  <c r="AH490" i="6"/>
  <c r="AD490" i="9" s="1"/>
  <c r="AH502" i="6"/>
  <c r="AD502" i="9" s="1"/>
  <c r="AH514" i="6"/>
  <c r="AD514" i="9" s="1"/>
  <c r="AH526" i="6"/>
  <c r="AD526" i="9" s="1"/>
  <c r="AH538" i="6"/>
  <c r="AD538" i="9" s="1"/>
  <c r="AJ13" i="6"/>
  <c r="AF13" i="9" s="1"/>
  <c r="AJ25" i="6"/>
  <c r="AF25" i="9" s="1"/>
  <c r="AJ37" i="6"/>
  <c r="AF37" i="9" s="1"/>
  <c r="AJ49" i="6"/>
  <c r="AF49" i="9" s="1"/>
  <c r="AJ61" i="6"/>
  <c r="AF61" i="9" s="1"/>
  <c r="AJ73" i="6"/>
  <c r="AF73" i="9" s="1"/>
  <c r="AJ85" i="6"/>
  <c r="AF85" i="9" s="1"/>
  <c r="AJ97" i="6"/>
  <c r="AF97" i="9" s="1"/>
  <c r="AJ109" i="6"/>
  <c r="AF109" i="9" s="1"/>
  <c r="AJ121" i="6"/>
  <c r="AF121" i="9" s="1"/>
  <c r="AJ133" i="6"/>
  <c r="AF133" i="9" s="1"/>
  <c r="AJ145" i="6"/>
  <c r="AF145" i="9" s="1"/>
  <c r="AJ157" i="6"/>
  <c r="AF157" i="9" s="1"/>
  <c r="AJ169" i="6"/>
  <c r="AF169" i="9" s="1"/>
  <c r="AJ181" i="6"/>
  <c r="AF181" i="9" s="1"/>
  <c r="AJ193" i="6"/>
  <c r="AF193" i="9" s="1"/>
  <c r="AJ205" i="6"/>
  <c r="AF205" i="9" s="1"/>
  <c r="AJ217" i="6"/>
  <c r="AF217" i="9" s="1"/>
  <c r="AJ229" i="6"/>
  <c r="AF229" i="9" s="1"/>
  <c r="AJ241" i="6"/>
  <c r="AF241" i="9" s="1"/>
  <c r="AJ253" i="6"/>
  <c r="AF253" i="9" s="1"/>
  <c r="AJ265" i="6"/>
  <c r="AF265" i="9" s="1"/>
  <c r="AJ277" i="6"/>
  <c r="AF277" i="9" s="1"/>
  <c r="AJ289" i="6"/>
  <c r="AF289" i="9" s="1"/>
  <c r="AJ301" i="6"/>
  <c r="AF301" i="9" s="1"/>
  <c r="AJ313" i="6"/>
  <c r="AF313" i="9" s="1"/>
  <c r="AJ325" i="6"/>
  <c r="AF325" i="9" s="1"/>
  <c r="AJ337" i="6"/>
  <c r="AF337" i="9" s="1"/>
  <c r="AJ349" i="6"/>
  <c r="AF349" i="9" s="1"/>
  <c r="AJ361" i="6"/>
  <c r="AF361" i="9" s="1"/>
  <c r="AJ373" i="6"/>
  <c r="AF373" i="9" s="1"/>
  <c r="AJ385" i="6"/>
  <c r="AF385" i="9" s="1"/>
  <c r="AJ397" i="6"/>
  <c r="AF397" i="9" s="1"/>
  <c r="AJ409" i="6"/>
  <c r="AF409" i="9" s="1"/>
  <c r="AJ421" i="6"/>
  <c r="AF421" i="9" s="1"/>
  <c r="AJ433" i="6"/>
  <c r="AF433" i="9" s="1"/>
  <c r="AJ445" i="6"/>
  <c r="AF445" i="9" s="1"/>
  <c r="AJ457" i="6"/>
  <c r="AF457" i="9" s="1"/>
  <c r="AJ469" i="6"/>
  <c r="AF469" i="9" s="1"/>
  <c r="AJ481" i="6"/>
  <c r="AF481" i="9" s="1"/>
  <c r="AJ493" i="6"/>
  <c r="AF493" i="9" s="1"/>
  <c r="AJ505" i="6"/>
  <c r="AF505" i="9" s="1"/>
  <c r="AJ517" i="6"/>
  <c r="AF517" i="9" s="1"/>
  <c r="AJ529" i="6"/>
  <c r="AF529" i="9" s="1"/>
  <c r="AL3" i="6"/>
  <c r="AH3" i="9" s="1"/>
  <c r="AL9" i="6"/>
  <c r="AH9" i="9" s="1"/>
  <c r="AL15" i="6"/>
  <c r="AH15" i="9" s="1"/>
  <c r="AL21" i="6"/>
  <c r="AH21" i="9" s="1"/>
  <c r="AL27" i="6"/>
  <c r="AH27" i="9" s="1"/>
  <c r="AL33" i="6"/>
  <c r="AH33" i="9" s="1"/>
  <c r="AL39" i="6"/>
  <c r="AH39" i="9" s="1"/>
  <c r="AL45" i="6"/>
  <c r="AH45" i="9" s="1"/>
  <c r="AL51" i="6"/>
  <c r="AH51" i="9" s="1"/>
  <c r="AL57" i="6"/>
  <c r="AH57" i="9" s="1"/>
  <c r="AL63" i="6"/>
  <c r="AH63" i="9" s="1"/>
  <c r="AL69" i="6"/>
  <c r="AH69" i="9" s="1"/>
  <c r="AL75" i="6"/>
  <c r="AH75" i="9" s="1"/>
  <c r="AL81" i="6"/>
  <c r="AH81" i="9" s="1"/>
  <c r="AL87" i="6"/>
  <c r="AH87" i="9" s="1"/>
  <c r="AL93" i="6"/>
  <c r="AH93" i="9" s="1"/>
  <c r="AL99" i="6"/>
  <c r="AH99" i="9" s="1"/>
  <c r="AL105" i="6"/>
  <c r="AH105" i="9" s="1"/>
  <c r="AL111" i="6"/>
  <c r="AH111" i="9" s="1"/>
  <c r="AL117" i="6"/>
  <c r="AH117" i="9" s="1"/>
  <c r="AL123" i="6"/>
  <c r="AH123" i="9" s="1"/>
  <c r="AL129" i="6"/>
  <c r="AH129" i="9" s="1"/>
  <c r="AL135" i="6"/>
  <c r="AH135" i="9" s="1"/>
  <c r="AL141" i="6"/>
  <c r="AH141" i="9" s="1"/>
  <c r="AL147" i="6"/>
  <c r="AH147" i="9" s="1"/>
  <c r="AL153" i="6"/>
  <c r="AH153" i="9" s="1"/>
  <c r="AL159" i="6"/>
  <c r="AH159" i="9" s="1"/>
  <c r="AL165" i="6"/>
  <c r="AH165" i="9" s="1"/>
  <c r="AL171" i="6"/>
  <c r="AH171" i="9" s="1"/>
  <c r="AL177" i="6"/>
  <c r="AH177" i="9" s="1"/>
  <c r="AL183" i="6"/>
  <c r="AH183" i="9" s="1"/>
  <c r="AL189" i="6"/>
  <c r="AH189" i="9" s="1"/>
  <c r="AL195" i="6"/>
  <c r="AH195" i="9" s="1"/>
  <c r="AL201" i="6"/>
  <c r="AH201" i="9" s="1"/>
  <c r="AL207" i="6"/>
  <c r="AH207" i="9" s="1"/>
  <c r="AL213" i="6"/>
  <c r="AH213" i="9" s="1"/>
  <c r="AL219" i="6"/>
  <c r="AH219" i="9" s="1"/>
  <c r="AL225" i="6"/>
  <c r="AH225" i="9" s="1"/>
  <c r="AL231" i="6"/>
  <c r="AH231" i="9" s="1"/>
  <c r="AL237" i="6"/>
  <c r="AH237" i="9" s="1"/>
  <c r="AL243" i="6"/>
  <c r="AH243" i="9" s="1"/>
  <c r="AL249" i="6"/>
  <c r="AH249" i="9" s="1"/>
  <c r="AL255" i="6"/>
  <c r="AH255" i="9" s="1"/>
  <c r="AL261" i="6"/>
  <c r="AH261" i="9" s="1"/>
  <c r="AL267" i="6"/>
  <c r="AH267" i="9" s="1"/>
  <c r="AL273" i="6"/>
  <c r="AH273" i="9" s="1"/>
  <c r="AL279" i="6"/>
  <c r="AH279" i="9" s="1"/>
  <c r="AL285" i="6"/>
  <c r="AH285" i="9" s="1"/>
  <c r="AL291" i="6"/>
  <c r="AH291" i="9" s="1"/>
  <c r="AL297" i="6"/>
  <c r="AH297" i="9" s="1"/>
  <c r="AL303" i="6"/>
  <c r="AH303" i="9" s="1"/>
  <c r="AL309" i="6"/>
  <c r="AH309" i="9" s="1"/>
  <c r="AL315" i="6"/>
  <c r="AH315" i="9" s="1"/>
  <c r="AL321" i="6"/>
  <c r="AH321" i="9" s="1"/>
  <c r="AL327" i="6"/>
  <c r="AH327" i="9" s="1"/>
  <c r="AL333" i="6"/>
  <c r="AH333" i="9" s="1"/>
  <c r="AL339" i="6"/>
  <c r="AH339" i="9" s="1"/>
  <c r="AL345" i="6"/>
  <c r="AH345" i="9" s="1"/>
  <c r="AL351" i="6"/>
  <c r="AH351" i="9" s="1"/>
  <c r="AL357" i="6"/>
  <c r="AH357" i="9" s="1"/>
  <c r="AL363" i="6"/>
  <c r="AH363" i="9" s="1"/>
  <c r="AL369" i="6"/>
  <c r="AH369" i="9" s="1"/>
  <c r="AL375" i="6"/>
  <c r="AH375" i="9" s="1"/>
  <c r="AL381" i="6"/>
  <c r="AH381" i="9" s="1"/>
  <c r="AL387" i="6"/>
  <c r="AH387" i="9" s="1"/>
  <c r="AL393" i="6"/>
  <c r="AH393" i="9" s="1"/>
  <c r="AL399" i="6"/>
  <c r="AH399" i="9" s="1"/>
  <c r="AL405" i="6"/>
  <c r="AH405" i="9" s="1"/>
  <c r="AL411" i="6"/>
  <c r="AH411" i="9" s="1"/>
  <c r="AL417" i="6"/>
  <c r="AH417" i="9" s="1"/>
  <c r="AL423" i="6"/>
  <c r="AH423" i="9" s="1"/>
  <c r="AL429" i="6"/>
  <c r="AH429" i="9" s="1"/>
  <c r="AL435" i="6"/>
  <c r="AH435" i="9" s="1"/>
  <c r="AL441" i="6"/>
  <c r="AH441" i="9" s="1"/>
  <c r="AL447" i="6"/>
  <c r="AH447" i="9" s="1"/>
  <c r="AL453" i="6"/>
  <c r="AH453" i="9" s="1"/>
  <c r="AL459" i="6"/>
  <c r="AH459" i="9" s="1"/>
  <c r="AL465" i="6"/>
  <c r="AH465" i="9" s="1"/>
  <c r="AL471" i="6"/>
  <c r="AH471" i="9" s="1"/>
  <c r="AL477" i="6"/>
  <c r="AH477" i="9" s="1"/>
  <c r="AL483" i="6"/>
  <c r="AH483" i="9" s="1"/>
  <c r="AL489" i="6"/>
  <c r="AH489" i="9" s="1"/>
  <c r="AL495" i="6"/>
  <c r="AH495" i="9" s="1"/>
  <c r="AL501" i="6"/>
  <c r="AH501" i="9" s="1"/>
  <c r="AL507" i="6"/>
  <c r="AH507" i="9" s="1"/>
  <c r="AL513" i="6"/>
  <c r="AH513" i="9" s="1"/>
  <c r="AL519" i="6"/>
  <c r="AH519" i="9" s="1"/>
  <c r="AL525" i="6"/>
  <c r="AH525" i="9" s="1"/>
  <c r="AL531" i="6"/>
  <c r="AH531" i="9" s="1"/>
  <c r="AL537" i="6"/>
  <c r="AH537" i="9" s="1"/>
  <c r="AP10" i="6"/>
  <c r="AP22" i="6"/>
  <c r="AP34" i="6"/>
  <c r="AP46" i="6"/>
  <c r="AP58" i="6"/>
  <c r="AP70" i="6"/>
  <c r="AP82" i="6"/>
  <c r="AP94" i="6"/>
  <c r="AP106" i="6"/>
  <c r="AP118" i="6"/>
  <c r="AP130" i="6"/>
  <c r="AP142" i="6"/>
  <c r="AP154" i="6"/>
  <c r="AP166" i="6"/>
  <c r="AP178" i="6"/>
  <c r="AP190" i="6"/>
  <c r="AP202" i="6"/>
  <c r="AP214" i="6"/>
  <c r="AP226" i="6"/>
  <c r="AP238" i="6"/>
  <c r="AP250" i="6"/>
  <c r="AP262" i="6"/>
  <c r="AP274" i="6"/>
  <c r="AP286" i="6"/>
  <c r="AP298" i="6"/>
  <c r="AP310" i="6"/>
  <c r="AP322" i="6"/>
  <c r="AP334" i="6"/>
  <c r="AP346" i="6"/>
  <c r="AP358" i="6"/>
  <c r="AP370" i="6"/>
  <c r="AP382" i="6"/>
  <c r="AP394" i="6"/>
  <c r="AP406" i="6"/>
  <c r="AP418" i="6"/>
  <c r="AP430" i="6"/>
  <c r="AP442" i="6"/>
  <c r="AP454" i="6"/>
  <c r="AP466" i="6"/>
  <c r="AP478" i="6"/>
  <c r="AP490" i="6"/>
  <c r="AP502" i="6"/>
  <c r="AP514" i="6"/>
  <c r="AP526" i="6"/>
  <c r="AP538" i="6"/>
  <c r="AD5" i="6"/>
  <c r="AA5" i="9" s="1"/>
  <c r="AD17" i="6"/>
  <c r="AA17" i="9" s="1"/>
  <c r="AD29" i="6"/>
  <c r="AA29" i="9" s="1"/>
  <c r="AD41" i="6"/>
  <c r="AA41" i="9" s="1"/>
  <c r="AD53" i="6"/>
  <c r="AA53" i="9" s="1"/>
  <c r="AD65" i="6"/>
  <c r="AA65" i="9" s="1"/>
  <c r="AD77" i="6"/>
  <c r="AA77" i="9" s="1"/>
  <c r="AD89" i="6"/>
  <c r="AA89" i="9" s="1"/>
  <c r="AD101" i="6"/>
  <c r="AA101" i="9" s="1"/>
  <c r="AD113" i="6"/>
  <c r="AA113" i="9" s="1"/>
  <c r="AD125" i="6"/>
  <c r="AA125" i="9" s="1"/>
  <c r="AD137" i="6"/>
  <c r="AA137" i="9" s="1"/>
  <c r="AD149" i="6"/>
  <c r="AA149" i="9" s="1"/>
  <c r="AD161" i="6"/>
  <c r="AA161" i="9" s="1"/>
  <c r="AD173" i="6"/>
  <c r="AA173" i="9" s="1"/>
  <c r="AD185" i="6"/>
  <c r="AA185" i="9" s="1"/>
  <c r="AD197" i="6"/>
  <c r="AA197" i="9" s="1"/>
  <c r="AD209" i="6"/>
  <c r="AA209" i="9" s="1"/>
  <c r="AD221" i="6"/>
  <c r="AA221" i="9" s="1"/>
  <c r="AD233" i="6"/>
  <c r="AA233" i="9" s="1"/>
  <c r="AD245" i="6"/>
  <c r="AA245" i="9" s="1"/>
  <c r="AD257" i="6"/>
  <c r="AA257" i="9" s="1"/>
  <c r="AD269" i="6"/>
  <c r="AA269" i="9" s="1"/>
  <c r="AD281" i="6"/>
  <c r="AA281" i="9" s="1"/>
  <c r="AD293" i="6"/>
  <c r="AA293" i="9" s="1"/>
  <c r="AD305" i="6"/>
  <c r="AA305" i="9" s="1"/>
  <c r="AD317" i="6"/>
  <c r="AA317" i="9" s="1"/>
  <c r="AD329" i="6"/>
  <c r="AA329" i="9" s="1"/>
  <c r="AD341" i="6"/>
  <c r="AA341" i="9" s="1"/>
  <c r="AD353" i="6"/>
  <c r="AA353" i="9" s="1"/>
  <c r="AD365" i="6"/>
  <c r="AA365" i="9" s="1"/>
  <c r="AD377" i="6"/>
  <c r="AA377" i="9" s="1"/>
  <c r="AD389" i="6"/>
  <c r="AA389" i="9" s="1"/>
  <c r="AD401" i="6"/>
  <c r="AA401" i="9" s="1"/>
  <c r="AD413" i="6"/>
  <c r="AA413" i="9" s="1"/>
  <c r="AD425" i="6"/>
  <c r="AA425" i="9" s="1"/>
  <c r="AD437" i="6"/>
  <c r="AA437" i="9" s="1"/>
  <c r="AD449" i="6"/>
  <c r="AA449" i="9" s="1"/>
  <c r="AD461" i="6"/>
  <c r="AA461" i="9" s="1"/>
  <c r="AD473" i="6"/>
  <c r="AA473" i="9" s="1"/>
  <c r="AD485" i="6"/>
  <c r="AA485" i="9" s="1"/>
  <c r="AD497" i="6"/>
  <c r="AA497" i="9" s="1"/>
  <c r="AD509" i="6"/>
  <c r="AA509" i="9" s="1"/>
  <c r="AD521" i="6"/>
  <c r="AA521" i="9" s="1"/>
  <c r="AD533" i="6"/>
  <c r="AA533" i="9" s="1"/>
  <c r="AF8" i="6"/>
  <c r="AB8" i="9" s="1"/>
  <c r="AF20" i="6"/>
  <c r="AB20" i="9" s="1"/>
  <c r="AF32" i="6"/>
  <c r="AB32" i="9" s="1"/>
  <c r="AF44" i="6"/>
  <c r="AB44" i="9" s="1"/>
  <c r="AF56" i="6"/>
  <c r="AB56" i="9" s="1"/>
  <c r="AF68" i="6"/>
  <c r="AB68" i="9" s="1"/>
  <c r="AF80" i="6"/>
  <c r="AB80" i="9" s="1"/>
  <c r="AF92" i="6"/>
  <c r="AB92" i="9" s="1"/>
  <c r="AF104" i="6"/>
  <c r="AB104" i="9" s="1"/>
  <c r="AF116" i="6"/>
  <c r="AB116" i="9" s="1"/>
  <c r="AF128" i="6"/>
  <c r="AB128" i="9" s="1"/>
  <c r="AF140" i="6"/>
  <c r="AB140" i="9" s="1"/>
  <c r="AF152" i="6"/>
  <c r="AB152" i="9" s="1"/>
  <c r="AF164" i="6"/>
  <c r="AB164" i="9" s="1"/>
  <c r="AF176" i="6"/>
  <c r="AB176" i="9" s="1"/>
  <c r="AF188" i="6"/>
  <c r="AB188" i="9" s="1"/>
  <c r="AF200" i="6"/>
  <c r="AB200" i="9" s="1"/>
  <c r="AF212" i="6"/>
  <c r="AB212" i="9" s="1"/>
  <c r="AF224" i="6"/>
  <c r="AB224" i="9" s="1"/>
  <c r="AF236" i="6"/>
  <c r="AB236" i="9" s="1"/>
  <c r="AF248" i="6"/>
  <c r="AB248" i="9" s="1"/>
  <c r="AF260" i="6"/>
  <c r="AB260" i="9" s="1"/>
  <c r="AF272" i="6"/>
  <c r="AB272" i="9" s="1"/>
  <c r="AF284" i="6"/>
  <c r="AB284" i="9" s="1"/>
  <c r="AF296" i="6"/>
  <c r="AB296" i="9" s="1"/>
  <c r="AF308" i="6"/>
  <c r="AB308" i="9" s="1"/>
  <c r="AF320" i="6"/>
  <c r="AB320" i="9" s="1"/>
  <c r="AF332" i="6"/>
  <c r="AB332" i="9" s="1"/>
  <c r="AF344" i="6"/>
  <c r="AB344" i="9" s="1"/>
  <c r="AF356" i="6"/>
  <c r="AB356" i="9" s="1"/>
  <c r="AF368" i="6"/>
  <c r="AB368" i="9" s="1"/>
  <c r="AF380" i="6"/>
  <c r="AB380" i="9" s="1"/>
  <c r="AF392" i="6"/>
  <c r="AB392" i="9" s="1"/>
  <c r="AF404" i="6"/>
  <c r="AB404" i="9" s="1"/>
  <c r="AF416" i="6"/>
  <c r="AB416" i="9" s="1"/>
  <c r="AF428" i="6"/>
  <c r="AB428" i="9" s="1"/>
  <c r="AF440" i="6"/>
  <c r="AB440" i="9" s="1"/>
  <c r="AF452" i="6"/>
  <c r="AB452" i="9" s="1"/>
  <c r="AF464" i="6"/>
  <c r="AB464" i="9" s="1"/>
  <c r="AF476" i="6"/>
  <c r="AB476" i="9" s="1"/>
  <c r="AF488" i="6"/>
  <c r="AB488" i="9" s="1"/>
  <c r="AF500" i="6"/>
  <c r="AB500" i="9" s="1"/>
  <c r="AF512" i="6"/>
  <c r="AB512" i="9" s="1"/>
  <c r="AF524" i="6"/>
  <c r="AB524" i="9" s="1"/>
  <c r="AF536" i="6"/>
  <c r="AB536" i="9" s="1"/>
  <c r="AH11" i="6"/>
  <c r="AD11" i="9" s="1"/>
  <c r="AH23" i="6"/>
  <c r="AD23" i="9" s="1"/>
  <c r="AH35" i="6"/>
  <c r="AD35" i="9" s="1"/>
  <c r="AH47" i="6"/>
  <c r="AD47" i="9" s="1"/>
  <c r="AH59" i="6"/>
  <c r="AD59" i="9" s="1"/>
  <c r="AH71" i="6"/>
  <c r="AD71" i="9" s="1"/>
  <c r="AH83" i="6"/>
  <c r="AD83" i="9" s="1"/>
  <c r="AH95" i="6"/>
  <c r="AD95" i="9" s="1"/>
  <c r="AH107" i="6"/>
  <c r="AD107" i="9" s="1"/>
  <c r="AH119" i="6"/>
  <c r="AD119" i="9" s="1"/>
  <c r="AH131" i="6"/>
  <c r="AD131" i="9" s="1"/>
  <c r="AH143" i="6"/>
  <c r="AD143" i="9" s="1"/>
  <c r="AH155" i="6"/>
  <c r="AD155" i="9" s="1"/>
  <c r="AH167" i="6"/>
  <c r="AD167" i="9" s="1"/>
  <c r="AH179" i="6"/>
  <c r="AD179" i="9" s="1"/>
  <c r="AH191" i="6"/>
  <c r="AD191" i="9" s="1"/>
  <c r="AH203" i="6"/>
  <c r="AD203" i="9" s="1"/>
  <c r="AH215" i="6"/>
  <c r="AD215" i="9" s="1"/>
  <c r="AH227" i="6"/>
  <c r="AD227" i="9" s="1"/>
  <c r="AH239" i="6"/>
  <c r="AD239" i="9" s="1"/>
  <c r="AH251" i="6"/>
  <c r="AD251" i="9" s="1"/>
  <c r="AH263" i="6"/>
  <c r="AD263" i="9" s="1"/>
  <c r="AH275" i="6"/>
  <c r="AD275" i="9" s="1"/>
  <c r="AH287" i="6"/>
  <c r="AD287" i="9" s="1"/>
  <c r="AH299" i="6"/>
  <c r="AD299" i="9" s="1"/>
  <c r="AH311" i="6"/>
  <c r="AD311" i="9" s="1"/>
  <c r="AH323" i="6"/>
  <c r="AD323" i="9" s="1"/>
  <c r="AH335" i="6"/>
  <c r="AD335" i="9" s="1"/>
  <c r="AH347" i="6"/>
  <c r="AD347" i="9" s="1"/>
  <c r="AH359" i="6"/>
  <c r="AD359" i="9" s="1"/>
  <c r="AH371" i="6"/>
  <c r="AD371" i="9" s="1"/>
  <c r="AH383" i="6"/>
  <c r="AD383" i="9" s="1"/>
  <c r="AH395" i="6"/>
  <c r="AD395" i="9" s="1"/>
  <c r="AH407" i="6"/>
  <c r="AD407" i="9" s="1"/>
  <c r="AH419" i="6"/>
  <c r="AD419" i="9" s="1"/>
  <c r="AH431" i="6"/>
  <c r="AD431" i="9" s="1"/>
  <c r="AH443" i="6"/>
  <c r="AD443" i="9" s="1"/>
  <c r="AH455" i="6"/>
  <c r="AD455" i="9" s="1"/>
  <c r="AH467" i="6"/>
  <c r="AD467" i="9" s="1"/>
  <c r="AH479" i="6"/>
  <c r="AD479" i="9" s="1"/>
  <c r="AH491" i="6"/>
  <c r="AD491" i="9" s="1"/>
  <c r="AH503" i="6"/>
  <c r="AD503" i="9" s="1"/>
  <c r="AH515" i="6"/>
  <c r="AD515" i="9" s="1"/>
  <c r="AH527" i="6"/>
  <c r="AD527" i="9" s="1"/>
  <c r="AJ14" i="6"/>
  <c r="AF14" i="9" s="1"/>
  <c r="AJ26" i="6"/>
  <c r="AF26" i="9" s="1"/>
  <c r="AJ38" i="6"/>
  <c r="AF38" i="9" s="1"/>
  <c r="AJ50" i="6"/>
  <c r="AF50" i="9" s="1"/>
  <c r="AJ62" i="6"/>
  <c r="AF62" i="9" s="1"/>
  <c r="AJ74" i="6"/>
  <c r="AF74" i="9" s="1"/>
  <c r="AJ86" i="6"/>
  <c r="AF86" i="9" s="1"/>
  <c r="AJ98" i="6"/>
  <c r="AF98" i="9" s="1"/>
  <c r="AJ110" i="6"/>
  <c r="AF110" i="9" s="1"/>
  <c r="AJ122" i="6"/>
  <c r="AF122" i="9" s="1"/>
  <c r="AJ134" i="6"/>
  <c r="AF134" i="9" s="1"/>
  <c r="AJ146" i="6"/>
  <c r="AF146" i="9" s="1"/>
  <c r="AJ158" i="6"/>
  <c r="AF158" i="9" s="1"/>
  <c r="AJ170" i="6"/>
  <c r="AF170" i="9" s="1"/>
  <c r="AJ182" i="6"/>
  <c r="AF182" i="9" s="1"/>
  <c r="AJ194" i="6"/>
  <c r="AF194" i="9" s="1"/>
  <c r="AJ206" i="6"/>
  <c r="AF206" i="9" s="1"/>
  <c r="AJ218" i="6"/>
  <c r="AF218" i="9" s="1"/>
  <c r="AJ230" i="6"/>
  <c r="AF230" i="9" s="1"/>
  <c r="AJ242" i="6"/>
  <c r="AF242" i="9" s="1"/>
  <c r="AJ254" i="6"/>
  <c r="AF254" i="9" s="1"/>
  <c r="AJ266" i="6"/>
  <c r="AF266" i="9" s="1"/>
  <c r="AJ278" i="6"/>
  <c r="AF278" i="9" s="1"/>
  <c r="AJ290" i="6"/>
  <c r="AF290" i="9" s="1"/>
  <c r="AJ302" i="6"/>
  <c r="AF302" i="9" s="1"/>
  <c r="AJ314" i="6"/>
  <c r="AF314" i="9" s="1"/>
  <c r="AJ326" i="6"/>
  <c r="AF326" i="9" s="1"/>
  <c r="AJ338" i="6"/>
  <c r="AF338" i="9" s="1"/>
  <c r="AJ350" i="6"/>
  <c r="AF350" i="9" s="1"/>
  <c r="AJ362" i="6"/>
  <c r="AF362" i="9" s="1"/>
  <c r="AJ374" i="6"/>
  <c r="AF374" i="9" s="1"/>
  <c r="AJ386" i="6"/>
  <c r="AF386" i="9" s="1"/>
  <c r="AJ398" i="6"/>
  <c r="AF398" i="9" s="1"/>
  <c r="AJ410" i="6"/>
  <c r="AF410" i="9" s="1"/>
  <c r="AJ422" i="6"/>
  <c r="AF422" i="9" s="1"/>
  <c r="AJ434" i="6"/>
  <c r="AF434" i="9" s="1"/>
  <c r="AJ446" i="6"/>
  <c r="AF446" i="9" s="1"/>
  <c r="AJ458" i="6"/>
  <c r="AF458" i="9" s="1"/>
  <c r="AJ470" i="6"/>
  <c r="AF470" i="9" s="1"/>
  <c r="AJ482" i="6"/>
  <c r="AF482" i="9" s="1"/>
  <c r="AJ494" i="6"/>
  <c r="AF494" i="9" s="1"/>
  <c r="AJ506" i="6"/>
  <c r="AF506" i="9" s="1"/>
  <c r="AJ518" i="6"/>
  <c r="AF518" i="9" s="1"/>
  <c r="AJ530" i="6"/>
  <c r="AF530" i="9" s="1"/>
  <c r="AN3" i="6"/>
  <c r="AJ3" i="9" s="1"/>
  <c r="AN9" i="6"/>
  <c r="AJ9" i="9" s="1"/>
  <c r="AN15" i="6"/>
  <c r="AJ15" i="9" s="1"/>
  <c r="AN21" i="6"/>
  <c r="AJ21" i="9" s="1"/>
  <c r="AN27" i="6"/>
  <c r="AJ27" i="9" s="1"/>
  <c r="AN33" i="6"/>
  <c r="AJ33" i="9" s="1"/>
  <c r="AN39" i="6"/>
  <c r="AJ39" i="9" s="1"/>
  <c r="AN45" i="6"/>
  <c r="AJ45" i="9" s="1"/>
  <c r="AN51" i="6"/>
  <c r="AJ51" i="9" s="1"/>
  <c r="AN57" i="6"/>
  <c r="AJ57" i="9" s="1"/>
  <c r="AN63" i="6"/>
  <c r="AJ63" i="9" s="1"/>
  <c r="AN69" i="6"/>
  <c r="AJ69" i="9" s="1"/>
  <c r="AN75" i="6"/>
  <c r="AJ75" i="9" s="1"/>
  <c r="AN81" i="6"/>
  <c r="AJ81" i="9" s="1"/>
  <c r="AN87" i="6"/>
  <c r="AJ87" i="9" s="1"/>
  <c r="AN93" i="6"/>
  <c r="AJ93" i="9" s="1"/>
  <c r="AN99" i="6"/>
  <c r="AJ99" i="9" s="1"/>
  <c r="AN105" i="6"/>
  <c r="AJ105" i="9" s="1"/>
  <c r="AN111" i="6"/>
  <c r="AJ111" i="9" s="1"/>
  <c r="AN117" i="6"/>
  <c r="AJ117" i="9" s="1"/>
  <c r="AN123" i="6"/>
  <c r="AJ123" i="9" s="1"/>
  <c r="AN129" i="6"/>
  <c r="AJ129" i="9" s="1"/>
  <c r="AN135" i="6"/>
  <c r="AJ135" i="9" s="1"/>
  <c r="AN141" i="6"/>
  <c r="AJ141" i="9" s="1"/>
  <c r="AN147" i="6"/>
  <c r="AJ147" i="9" s="1"/>
  <c r="AN153" i="6"/>
  <c r="AJ153" i="9" s="1"/>
  <c r="AN159" i="6"/>
  <c r="AJ159" i="9" s="1"/>
  <c r="AN165" i="6"/>
  <c r="AJ165" i="9" s="1"/>
  <c r="AN171" i="6"/>
  <c r="AJ171" i="9" s="1"/>
  <c r="AN177" i="6"/>
  <c r="AJ177" i="9" s="1"/>
  <c r="AN183" i="6"/>
  <c r="AJ183" i="9" s="1"/>
  <c r="AN189" i="6"/>
  <c r="AJ189" i="9" s="1"/>
  <c r="AN195" i="6"/>
  <c r="AJ195" i="9" s="1"/>
  <c r="AN201" i="6"/>
  <c r="AJ201" i="9" s="1"/>
  <c r="AN207" i="6"/>
  <c r="AJ207" i="9" s="1"/>
  <c r="AN213" i="6"/>
  <c r="AJ213" i="9" s="1"/>
  <c r="AN219" i="6"/>
  <c r="AJ219" i="9" s="1"/>
  <c r="AN225" i="6"/>
  <c r="AJ225" i="9" s="1"/>
  <c r="AN231" i="6"/>
  <c r="AJ231" i="9" s="1"/>
  <c r="AN237" i="6"/>
  <c r="AJ237" i="9" s="1"/>
  <c r="AN243" i="6"/>
  <c r="AJ243" i="9" s="1"/>
  <c r="AN249" i="6"/>
  <c r="AJ249" i="9" s="1"/>
  <c r="AN255" i="6"/>
  <c r="AJ255" i="9" s="1"/>
  <c r="AN261" i="6"/>
  <c r="AJ261" i="9" s="1"/>
  <c r="AN267" i="6"/>
  <c r="AJ267" i="9" s="1"/>
  <c r="AN273" i="6"/>
  <c r="AJ273" i="9" s="1"/>
  <c r="AN279" i="6"/>
  <c r="AJ279" i="9" s="1"/>
  <c r="AN285" i="6"/>
  <c r="AJ285" i="9" s="1"/>
  <c r="AN291" i="6"/>
  <c r="AJ291" i="9" s="1"/>
  <c r="AN297" i="6"/>
  <c r="AJ297" i="9" s="1"/>
  <c r="AN303" i="6"/>
  <c r="AJ303" i="9" s="1"/>
  <c r="AN309" i="6"/>
  <c r="AJ309" i="9" s="1"/>
  <c r="AN315" i="6"/>
  <c r="AJ315" i="9" s="1"/>
  <c r="AN321" i="6"/>
  <c r="AJ321" i="9" s="1"/>
  <c r="AN327" i="6"/>
  <c r="AJ327" i="9" s="1"/>
  <c r="AN333" i="6"/>
  <c r="AJ333" i="9" s="1"/>
  <c r="AN339" i="6"/>
  <c r="AJ339" i="9" s="1"/>
  <c r="AN345" i="6"/>
  <c r="AJ345" i="9" s="1"/>
  <c r="AN351" i="6"/>
  <c r="AJ351" i="9" s="1"/>
  <c r="AN357" i="6"/>
  <c r="AJ357" i="9" s="1"/>
  <c r="AN363" i="6"/>
  <c r="AJ363" i="9" s="1"/>
  <c r="AN369" i="6"/>
  <c r="AJ369" i="9" s="1"/>
  <c r="AN375" i="6"/>
  <c r="AJ375" i="9" s="1"/>
  <c r="AN381" i="6"/>
  <c r="AJ381" i="9" s="1"/>
  <c r="AN387" i="6"/>
  <c r="AJ387" i="9" s="1"/>
  <c r="AN393" i="6"/>
  <c r="AJ393" i="9" s="1"/>
  <c r="AN399" i="6"/>
  <c r="AJ399" i="9" s="1"/>
  <c r="AN405" i="6"/>
  <c r="AJ405" i="9" s="1"/>
  <c r="AN411" i="6"/>
  <c r="AJ411" i="9" s="1"/>
  <c r="AN417" i="6"/>
  <c r="AJ417" i="9" s="1"/>
  <c r="AN423" i="6"/>
  <c r="AJ423" i="9" s="1"/>
  <c r="AN429" i="6"/>
  <c r="AJ429" i="9" s="1"/>
  <c r="AN435" i="6"/>
  <c r="AJ435" i="9" s="1"/>
  <c r="AN441" i="6"/>
  <c r="AJ441" i="9" s="1"/>
  <c r="AN447" i="6"/>
  <c r="AJ447" i="9" s="1"/>
  <c r="AN453" i="6"/>
  <c r="AJ453" i="9" s="1"/>
  <c r="AN459" i="6"/>
  <c r="AJ459" i="9" s="1"/>
  <c r="AN465" i="6"/>
  <c r="AJ465" i="9" s="1"/>
  <c r="AN471" i="6"/>
  <c r="AJ471" i="9" s="1"/>
  <c r="AN477" i="6"/>
  <c r="AJ477" i="9" s="1"/>
  <c r="AN483" i="6"/>
  <c r="AJ483" i="9" s="1"/>
  <c r="AN489" i="6"/>
  <c r="AJ489" i="9" s="1"/>
  <c r="AN495" i="6"/>
  <c r="AJ495" i="9" s="1"/>
  <c r="AN501" i="6"/>
  <c r="AJ501" i="9" s="1"/>
  <c r="AN507" i="6"/>
  <c r="AJ507" i="9" s="1"/>
  <c r="AN513" i="6"/>
  <c r="AJ513" i="9" s="1"/>
  <c r="AN519" i="6"/>
  <c r="AJ519" i="9" s="1"/>
  <c r="AN525" i="6"/>
  <c r="AJ525" i="9" s="1"/>
  <c r="AN531" i="6"/>
  <c r="AJ531" i="9" s="1"/>
  <c r="AN537" i="6"/>
  <c r="AJ537" i="9" s="1"/>
  <c r="AP11" i="6"/>
  <c r="AP23" i="6"/>
  <c r="AP35" i="6"/>
  <c r="AP47" i="6"/>
  <c r="AP59" i="6"/>
  <c r="AP71" i="6"/>
  <c r="AP83" i="6"/>
  <c r="AP95" i="6"/>
  <c r="AP107" i="6"/>
  <c r="AP119" i="6"/>
  <c r="AP131" i="6"/>
  <c r="AP143" i="6"/>
  <c r="AP155" i="6"/>
  <c r="AP167" i="6"/>
  <c r="AP179" i="6"/>
  <c r="AP191" i="6"/>
  <c r="AP203" i="6"/>
  <c r="AP215" i="6"/>
  <c r="AP227" i="6"/>
  <c r="AP239" i="6"/>
  <c r="AP251" i="6"/>
  <c r="AP263" i="6"/>
  <c r="AP275" i="6"/>
  <c r="AP287" i="6"/>
  <c r="AP299" i="6"/>
  <c r="AP311" i="6"/>
  <c r="AP323" i="6"/>
  <c r="AP335" i="6"/>
  <c r="AP347" i="6"/>
  <c r="AP359" i="6"/>
  <c r="AP371" i="6"/>
  <c r="AP383" i="6"/>
  <c r="AP395" i="6"/>
  <c r="AP407" i="6"/>
  <c r="AP419" i="6"/>
  <c r="AP431" i="6"/>
  <c r="AP443" i="6"/>
  <c r="AP455" i="6"/>
  <c r="AP467" i="6"/>
  <c r="AP479" i="6"/>
  <c r="AP491" i="6"/>
  <c r="AP503" i="6"/>
  <c r="AP515" i="6"/>
  <c r="AP527" i="6"/>
  <c r="AD6" i="6"/>
  <c r="AA6" i="9" s="1"/>
  <c r="AD18" i="6"/>
  <c r="AA18" i="9" s="1"/>
  <c r="AD30" i="6"/>
  <c r="AA30" i="9" s="1"/>
  <c r="AD42" i="6"/>
  <c r="AA42" i="9" s="1"/>
  <c r="AD54" i="6"/>
  <c r="AA54" i="9" s="1"/>
  <c r="AD66" i="6"/>
  <c r="AA66" i="9" s="1"/>
  <c r="AD78" i="6"/>
  <c r="AA78" i="9" s="1"/>
  <c r="AD90" i="6"/>
  <c r="AA90" i="9" s="1"/>
  <c r="AD102" i="6"/>
  <c r="AA102" i="9" s="1"/>
  <c r="AD114" i="6"/>
  <c r="AA114" i="9" s="1"/>
  <c r="AD126" i="6"/>
  <c r="AA126" i="9" s="1"/>
  <c r="AD138" i="6"/>
  <c r="AA138" i="9" s="1"/>
  <c r="AD150" i="6"/>
  <c r="AA150" i="9" s="1"/>
  <c r="AD162" i="6"/>
  <c r="AA162" i="9" s="1"/>
  <c r="AD174" i="6"/>
  <c r="AA174" i="9" s="1"/>
  <c r="AD186" i="6"/>
  <c r="AA186" i="9" s="1"/>
  <c r="AD198" i="6"/>
  <c r="AA198" i="9" s="1"/>
  <c r="AD210" i="6"/>
  <c r="AA210" i="9" s="1"/>
  <c r="AD222" i="6"/>
  <c r="AA222" i="9" s="1"/>
  <c r="AD234" i="6"/>
  <c r="AA234" i="9" s="1"/>
  <c r="AD246" i="6"/>
  <c r="AA246" i="9" s="1"/>
  <c r="AD258" i="6"/>
  <c r="AA258" i="9" s="1"/>
  <c r="AD270" i="6"/>
  <c r="AA270" i="9" s="1"/>
  <c r="AD282" i="6"/>
  <c r="AA282" i="9" s="1"/>
  <c r="AD294" i="6"/>
  <c r="AA294" i="9" s="1"/>
  <c r="AD306" i="6"/>
  <c r="AA306" i="9" s="1"/>
  <c r="AD318" i="6"/>
  <c r="AA318" i="9" s="1"/>
  <c r="AD330" i="6"/>
  <c r="AA330" i="9" s="1"/>
  <c r="AD342" i="6"/>
  <c r="AA342" i="9" s="1"/>
  <c r="AD354" i="6"/>
  <c r="AA354" i="9" s="1"/>
  <c r="AD366" i="6"/>
  <c r="AA366" i="9" s="1"/>
  <c r="AD378" i="6"/>
  <c r="AA378" i="9" s="1"/>
  <c r="AD390" i="6"/>
  <c r="AA390" i="9" s="1"/>
  <c r="AD402" i="6"/>
  <c r="AA402" i="9" s="1"/>
  <c r="AD414" i="6"/>
  <c r="AA414" i="9" s="1"/>
  <c r="AD426" i="6"/>
  <c r="AA426" i="9" s="1"/>
  <c r="AD438" i="6"/>
  <c r="AA438" i="9" s="1"/>
  <c r="AD450" i="6"/>
  <c r="AA450" i="9" s="1"/>
  <c r="AD462" i="6"/>
  <c r="AA462" i="9" s="1"/>
  <c r="AD474" i="6"/>
  <c r="AA474" i="9" s="1"/>
  <c r="AD486" i="6"/>
  <c r="AA486" i="9" s="1"/>
  <c r="AD498" i="6"/>
  <c r="AA498" i="9" s="1"/>
  <c r="AD510" i="6"/>
  <c r="AA510" i="9" s="1"/>
  <c r="AD522" i="6"/>
  <c r="AA522" i="9" s="1"/>
  <c r="AD534" i="6"/>
  <c r="AA534" i="9" s="1"/>
  <c r="AF9" i="6"/>
  <c r="AB9" i="9" s="1"/>
  <c r="AF21" i="6"/>
  <c r="AB21" i="9" s="1"/>
  <c r="AF33" i="6"/>
  <c r="AB33" i="9" s="1"/>
  <c r="AF45" i="6"/>
  <c r="AB45" i="9" s="1"/>
  <c r="AF57" i="6"/>
  <c r="AB57" i="9" s="1"/>
  <c r="AF69" i="6"/>
  <c r="AB69" i="9" s="1"/>
  <c r="AF81" i="6"/>
  <c r="AB81" i="9" s="1"/>
  <c r="AF93" i="6"/>
  <c r="AB93" i="9" s="1"/>
  <c r="AF105" i="6"/>
  <c r="AB105" i="9" s="1"/>
  <c r="AF117" i="6"/>
  <c r="AB117" i="9" s="1"/>
  <c r="AF129" i="6"/>
  <c r="AB129" i="9" s="1"/>
  <c r="AF141" i="6"/>
  <c r="AB141" i="9" s="1"/>
  <c r="AF153" i="6"/>
  <c r="AB153" i="9" s="1"/>
  <c r="AF165" i="6"/>
  <c r="AB165" i="9" s="1"/>
  <c r="AF177" i="6"/>
  <c r="AB177" i="9" s="1"/>
  <c r="AF189" i="6"/>
  <c r="AB189" i="9" s="1"/>
  <c r="AF201" i="6"/>
  <c r="AB201" i="9" s="1"/>
  <c r="AF213" i="6"/>
  <c r="AB213" i="9" s="1"/>
  <c r="AF225" i="6"/>
  <c r="AB225" i="9" s="1"/>
  <c r="AF237" i="6"/>
  <c r="AB237" i="9" s="1"/>
  <c r="AF249" i="6"/>
  <c r="AB249" i="9" s="1"/>
  <c r="AF261" i="6"/>
  <c r="AB261" i="9" s="1"/>
  <c r="AF273" i="6"/>
  <c r="AB273" i="9" s="1"/>
  <c r="AF285" i="6"/>
  <c r="AB285" i="9" s="1"/>
  <c r="AF297" i="6"/>
  <c r="AB297" i="9" s="1"/>
  <c r="AF309" i="6"/>
  <c r="AB309" i="9" s="1"/>
  <c r="AF321" i="6"/>
  <c r="AB321" i="9" s="1"/>
  <c r="AF333" i="6"/>
  <c r="AB333" i="9" s="1"/>
  <c r="AF345" i="6"/>
  <c r="AB345" i="9" s="1"/>
  <c r="AF357" i="6"/>
  <c r="AB357" i="9" s="1"/>
  <c r="AF369" i="6"/>
  <c r="AB369" i="9" s="1"/>
  <c r="AF381" i="6"/>
  <c r="AB381" i="9" s="1"/>
  <c r="AF393" i="6"/>
  <c r="AB393" i="9" s="1"/>
  <c r="AF405" i="6"/>
  <c r="AB405" i="9" s="1"/>
  <c r="AF417" i="6"/>
  <c r="AB417" i="9" s="1"/>
  <c r="AF429" i="6"/>
  <c r="AB429" i="9" s="1"/>
  <c r="AF441" i="6"/>
  <c r="AB441" i="9" s="1"/>
  <c r="AF453" i="6"/>
  <c r="AB453" i="9" s="1"/>
  <c r="AF465" i="6"/>
  <c r="AB465" i="9" s="1"/>
  <c r="AF477" i="6"/>
  <c r="AB477" i="9" s="1"/>
  <c r="AF489" i="6"/>
  <c r="AB489" i="9" s="1"/>
  <c r="AF501" i="6"/>
  <c r="AB501" i="9" s="1"/>
  <c r="AF513" i="6"/>
  <c r="AB513" i="9" s="1"/>
  <c r="AF525" i="6"/>
  <c r="AB525" i="9" s="1"/>
  <c r="AF537" i="6"/>
  <c r="AB537" i="9" s="1"/>
  <c r="AH12" i="6"/>
  <c r="AD12" i="9" s="1"/>
  <c r="AH24" i="6"/>
  <c r="AD24" i="9" s="1"/>
  <c r="AH36" i="6"/>
  <c r="AD36" i="9" s="1"/>
  <c r="AH48" i="6"/>
  <c r="AD48" i="9" s="1"/>
  <c r="AH60" i="6"/>
  <c r="AD60" i="9" s="1"/>
  <c r="AH72" i="6"/>
  <c r="AD72" i="9" s="1"/>
  <c r="AH84" i="6"/>
  <c r="AD84" i="9" s="1"/>
  <c r="AH96" i="6"/>
  <c r="AD96" i="9" s="1"/>
  <c r="AH108" i="6"/>
  <c r="AD108" i="9" s="1"/>
  <c r="AH120" i="6"/>
  <c r="AD120" i="9" s="1"/>
  <c r="AH132" i="6"/>
  <c r="AD132" i="9" s="1"/>
  <c r="AH144" i="6"/>
  <c r="AD144" i="9" s="1"/>
  <c r="AH156" i="6"/>
  <c r="AD156" i="9" s="1"/>
  <c r="AH168" i="6"/>
  <c r="AD168" i="9" s="1"/>
  <c r="AH180" i="6"/>
  <c r="AD180" i="9" s="1"/>
  <c r="AH192" i="6"/>
  <c r="AD192" i="9" s="1"/>
  <c r="AH204" i="6"/>
  <c r="AD204" i="9" s="1"/>
  <c r="AH216" i="6"/>
  <c r="AD216" i="9" s="1"/>
  <c r="AH228" i="6"/>
  <c r="AD228" i="9" s="1"/>
  <c r="AH240" i="6"/>
  <c r="AD240" i="9" s="1"/>
  <c r="AH252" i="6"/>
  <c r="AD252" i="9" s="1"/>
  <c r="AH264" i="6"/>
  <c r="AD264" i="9" s="1"/>
  <c r="AH276" i="6"/>
  <c r="AD276" i="9" s="1"/>
  <c r="AH288" i="6"/>
  <c r="AD288" i="9" s="1"/>
  <c r="AH300" i="6"/>
  <c r="AD300" i="9" s="1"/>
  <c r="AH312" i="6"/>
  <c r="AD312" i="9" s="1"/>
  <c r="AH324" i="6"/>
  <c r="AD324" i="9" s="1"/>
  <c r="AH336" i="6"/>
  <c r="AD336" i="9" s="1"/>
  <c r="AH348" i="6"/>
  <c r="AD348" i="9" s="1"/>
  <c r="AH360" i="6"/>
  <c r="AD360" i="9" s="1"/>
  <c r="AH372" i="6"/>
  <c r="AD372" i="9" s="1"/>
  <c r="AH384" i="6"/>
  <c r="AD384" i="9" s="1"/>
  <c r="AH396" i="6"/>
  <c r="AD396" i="9" s="1"/>
  <c r="AH408" i="6"/>
  <c r="AD408" i="9" s="1"/>
  <c r="AH420" i="6"/>
  <c r="AD420" i="9" s="1"/>
  <c r="AH432" i="6"/>
  <c r="AD432" i="9" s="1"/>
  <c r="AH444" i="6"/>
  <c r="AD444" i="9" s="1"/>
  <c r="AH456" i="6"/>
  <c r="AD456" i="9" s="1"/>
  <c r="AH468" i="6"/>
  <c r="AD468" i="9" s="1"/>
  <c r="AH480" i="6"/>
  <c r="AD480" i="9" s="1"/>
  <c r="AH492" i="6"/>
  <c r="AD492" i="9" s="1"/>
  <c r="AH504" i="6"/>
  <c r="AD504" i="9" s="1"/>
  <c r="AH516" i="6"/>
  <c r="AD516" i="9" s="1"/>
  <c r="AH528" i="6"/>
  <c r="AD528" i="9" s="1"/>
  <c r="AJ3" i="6"/>
  <c r="AF3" i="9" s="1"/>
  <c r="AJ15" i="6"/>
  <c r="AF15" i="9" s="1"/>
  <c r="AJ27" i="6"/>
  <c r="AF27" i="9" s="1"/>
  <c r="AJ39" i="6"/>
  <c r="AF39" i="9" s="1"/>
  <c r="AJ51" i="6"/>
  <c r="AF51" i="9" s="1"/>
  <c r="AJ63" i="6"/>
  <c r="AF63" i="9" s="1"/>
  <c r="AJ75" i="6"/>
  <c r="AF75" i="9" s="1"/>
  <c r="AJ87" i="6"/>
  <c r="AF87" i="9" s="1"/>
  <c r="AJ99" i="6"/>
  <c r="AF99" i="9" s="1"/>
  <c r="AJ111" i="6"/>
  <c r="AF111" i="9" s="1"/>
  <c r="AJ123" i="6"/>
  <c r="AF123" i="9" s="1"/>
  <c r="AJ135" i="6"/>
  <c r="AF135" i="9" s="1"/>
  <c r="AJ147" i="6"/>
  <c r="AF147" i="9" s="1"/>
  <c r="AJ159" i="6"/>
  <c r="AF159" i="9" s="1"/>
  <c r="AJ171" i="6"/>
  <c r="AF171" i="9" s="1"/>
  <c r="AJ183" i="6"/>
  <c r="AF183" i="9" s="1"/>
  <c r="AJ195" i="6"/>
  <c r="AF195" i="9" s="1"/>
  <c r="AJ207" i="6"/>
  <c r="AF207" i="9" s="1"/>
  <c r="AJ219" i="6"/>
  <c r="AF219" i="9" s="1"/>
  <c r="AJ231" i="6"/>
  <c r="AF231" i="9" s="1"/>
  <c r="AJ243" i="6"/>
  <c r="AF243" i="9" s="1"/>
  <c r="AJ255" i="6"/>
  <c r="AF255" i="9" s="1"/>
  <c r="AJ267" i="6"/>
  <c r="AF267" i="9" s="1"/>
  <c r="AJ279" i="6"/>
  <c r="AF279" i="9" s="1"/>
  <c r="AJ291" i="6"/>
  <c r="AF291" i="9" s="1"/>
  <c r="AJ303" i="6"/>
  <c r="AF303" i="9" s="1"/>
  <c r="AJ315" i="6"/>
  <c r="AF315" i="9" s="1"/>
  <c r="AJ327" i="6"/>
  <c r="AF327" i="9" s="1"/>
  <c r="AJ339" i="6"/>
  <c r="AF339" i="9" s="1"/>
  <c r="AJ351" i="6"/>
  <c r="AF351" i="9" s="1"/>
  <c r="AJ363" i="6"/>
  <c r="AF363" i="9" s="1"/>
  <c r="AJ375" i="6"/>
  <c r="AF375" i="9" s="1"/>
  <c r="AJ387" i="6"/>
  <c r="AF387" i="9" s="1"/>
  <c r="AJ399" i="6"/>
  <c r="AF399" i="9" s="1"/>
  <c r="AJ411" i="6"/>
  <c r="AF411" i="9" s="1"/>
  <c r="AJ423" i="6"/>
  <c r="AF423" i="9" s="1"/>
  <c r="AJ435" i="6"/>
  <c r="AF435" i="9" s="1"/>
  <c r="AJ447" i="6"/>
  <c r="AF447" i="9" s="1"/>
  <c r="AJ459" i="6"/>
  <c r="AF459" i="9" s="1"/>
  <c r="AJ471" i="6"/>
  <c r="AF471" i="9" s="1"/>
  <c r="AJ483" i="6"/>
  <c r="AF483" i="9" s="1"/>
  <c r="AJ495" i="6"/>
  <c r="AF495" i="9" s="1"/>
  <c r="AJ507" i="6"/>
  <c r="AF507" i="9" s="1"/>
  <c r="AJ519" i="6"/>
  <c r="AF519" i="9" s="1"/>
  <c r="AJ531" i="6"/>
  <c r="AF531" i="9" s="1"/>
  <c r="AL4" i="6"/>
  <c r="AH4" i="9" s="1"/>
  <c r="AL10" i="6"/>
  <c r="AH10" i="9" s="1"/>
  <c r="AL16" i="6"/>
  <c r="AH16" i="9" s="1"/>
  <c r="AL22" i="6"/>
  <c r="AH22" i="9" s="1"/>
  <c r="AL28" i="6"/>
  <c r="AH28" i="9" s="1"/>
  <c r="AL34" i="6"/>
  <c r="AH34" i="9" s="1"/>
  <c r="AL40" i="6"/>
  <c r="AH40" i="9" s="1"/>
  <c r="AL46" i="6"/>
  <c r="AH46" i="9" s="1"/>
  <c r="AL52" i="6"/>
  <c r="AH52" i="9" s="1"/>
  <c r="AL58" i="6"/>
  <c r="AH58" i="9" s="1"/>
  <c r="AL64" i="6"/>
  <c r="AH64" i="9" s="1"/>
  <c r="AL70" i="6"/>
  <c r="AH70" i="9" s="1"/>
  <c r="AL76" i="6"/>
  <c r="AH76" i="9" s="1"/>
  <c r="AL82" i="6"/>
  <c r="AH82" i="9" s="1"/>
  <c r="AL88" i="6"/>
  <c r="AH88" i="9" s="1"/>
  <c r="AL94" i="6"/>
  <c r="AH94" i="9" s="1"/>
  <c r="AL100" i="6"/>
  <c r="AH100" i="9" s="1"/>
  <c r="AL106" i="6"/>
  <c r="AH106" i="9" s="1"/>
  <c r="AL112" i="6"/>
  <c r="AH112" i="9" s="1"/>
  <c r="AL118" i="6"/>
  <c r="AH118" i="9" s="1"/>
  <c r="AL124" i="6"/>
  <c r="AH124" i="9" s="1"/>
  <c r="AL130" i="6"/>
  <c r="AH130" i="9" s="1"/>
  <c r="AL136" i="6"/>
  <c r="AH136" i="9" s="1"/>
  <c r="AL142" i="6"/>
  <c r="AH142" i="9" s="1"/>
  <c r="AL148" i="6"/>
  <c r="AH148" i="9" s="1"/>
  <c r="AL154" i="6"/>
  <c r="AH154" i="9" s="1"/>
  <c r="AL160" i="6"/>
  <c r="AH160" i="9" s="1"/>
  <c r="AL166" i="6"/>
  <c r="AH166" i="9" s="1"/>
  <c r="AL172" i="6"/>
  <c r="AH172" i="9" s="1"/>
  <c r="AL178" i="6"/>
  <c r="AH178" i="9" s="1"/>
  <c r="AL184" i="6"/>
  <c r="AH184" i="9" s="1"/>
  <c r="AL190" i="6"/>
  <c r="AH190" i="9" s="1"/>
  <c r="AL196" i="6"/>
  <c r="AH196" i="9" s="1"/>
  <c r="AL202" i="6"/>
  <c r="AH202" i="9" s="1"/>
  <c r="AL208" i="6"/>
  <c r="AH208" i="9" s="1"/>
  <c r="AL214" i="6"/>
  <c r="AH214" i="9" s="1"/>
  <c r="AL220" i="6"/>
  <c r="AH220" i="9" s="1"/>
  <c r="AL226" i="6"/>
  <c r="AH226" i="9" s="1"/>
  <c r="AL232" i="6"/>
  <c r="AH232" i="9" s="1"/>
  <c r="AL238" i="6"/>
  <c r="AH238" i="9" s="1"/>
  <c r="AL244" i="6"/>
  <c r="AH244" i="9" s="1"/>
  <c r="AL250" i="6"/>
  <c r="AH250" i="9" s="1"/>
  <c r="AL256" i="6"/>
  <c r="AH256" i="9" s="1"/>
  <c r="AL262" i="6"/>
  <c r="AH262" i="9" s="1"/>
  <c r="AL268" i="6"/>
  <c r="AH268" i="9" s="1"/>
  <c r="AL274" i="6"/>
  <c r="AH274" i="9" s="1"/>
  <c r="AL280" i="6"/>
  <c r="AH280" i="9" s="1"/>
  <c r="AL286" i="6"/>
  <c r="AH286" i="9" s="1"/>
  <c r="AL292" i="6"/>
  <c r="AH292" i="9" s="1"/>
  <c r="AL298" i="6"/>
  <c r="AH298" i="9" s="1"/>
  <c r="AL304" i="6"/>
  <c r="AH304" i="9" s="1"/>
  <c r="AL310" i="6"/>
  <c r="AH310" i="9" s="1"/>
  <c r="AL316" i="6"/>
  <c r="AH316" i="9" s="1"/>
  <c r="AL322" i="6"/>
  <c r="AH322" i="9" s="1"/>
  <c r="AL328" i="6"/>
  <c r="AH328" i="9" s="1"/>
  <c r="AL334" i="6"/>
  <c r="AH334" i="9" s="1"/>
  <c r="AL340" i="6"/>
  <c r="AH340" i="9" s="1"/>
  <c r="AL346" i="6"/>
  <c r="AH346" i="9" s="1"/>
  <c r="AL352" i="6"/>
  <c r="AH352" i="9" s="1"/>
  <c r="AL358" i="6"/>
  <c r="AH358" i="9" s="1"/>
  <c r="AL364" i="6"/>
  <c r="AH364" i="9" s="1"/>
  <c r="AL370" i="6"/>
  <c r="AH370" i="9" s="1"/>
  <c r="AL376" i="6"/>
  <c r="AH376" i="9" s="1"/>
  <c r="AL382" i="6"/>
  <c r="AH382" i="9" s="1"/>
  <c r="AL388" i="6"/>
  <c r="AH388" i="9" s="1"/>
  <c r="AL394" i="6"/>
  <c r="AH394" i="9" s="1"/>
  <c r="AL400" i="6"/>
  <c r="AH400" i="9" s="1"/>
  <c r="AL406" i="6"/>
  <c r="AH406" i="9" s="1"/>
  <c r="AL412" i="6"/>
  <c r="AH412" i="9" s="1"/>
  <c r="AL418" i="6"/>
  <c r="AH418" i="9" s="1"/>
  <c r="AL424" i="6"/>
  <c r="AH424" i="9" s="1"/>
  <c r="AL430" i="6"/>
  <c r="AH430" i="9" s="1"/>
  <c r="AL436" i="6"/>
  <c r="AH436" i="9" s="1"/>
  <c r="AL442" i="6"/>
  <c r="AH442" i="9" s="1"/>
  <c r="AL448" i="6"/>
  <c r="AH448" i="9" s="1"/>
  <c r="AL454" i="6"/>
  <c r="AH454" i="9" s="1"/>
  <c r="AL460" i="6"/>
  <c r="AH460" i="9" s="1"/>
  <c r="AL466" i="6"/>
  <c r="AH466" i="9" s="1"/>
  <c r="AL472" i="6"/>
  <c r="AH472" i="9" s="1"/>
  <c r="AL478" i="6"/>
  <c r="AH478" i="9" s="1"/>
  <c r="AL484" i="6"/>
  <c r="AH484" i="9" s="1"/>
  <c r="AL490" i="6"/>
  <c r="AH490" i="9" s="1"/>
  <c r="AL496" i="6"/>
  <c r="AH496" i="9" s="1"/>
  <c r="AL502" i="6"/>
  <c r="AH502" i="9" s="1"/>
  <c r="AL508" i="6"/>
  <c r="AH508" i="9" s="1"/>
  <c r="AL514" i="6"/>
  <c r="AH514" i="9" s="1"/>
  <c r="AL520" i="6"/>
  <c r="AH520" i="9" s="1"/>
  <c r="AL526" i="6"/>
  <c r="AH526" i="9" s="1"/>
  <c r="AL532" i="6"/>
  <c r="AH532" i="9" s="1"/>
  <c r="AL538" i="6"/>
  <c r="AH538" i="9" s="1"/>
  <c r="AP12" i="6"/>
  <c r="AP24" i="6"/>
  <c r="AP36" i="6"/>
  <c r="AP48" i="6"/>
  <c r="AP60" i="6"/>
  <c r="AP72" i="6"/>
  <c r="AP84" i="6"/>
  <c r="AP96" i="6"/>
  <c r="AP108" i="6"/>
  <c r="AP120" i="6"/>
  <c r="AP132" i="6"/>
  <c r="AP144" i="6"/>
  <c r="AP156" i="6"/>
  <c r="AP168" i="6"/>
  <c r="AP180" i="6"/>
  <c r="AP192" i="6"/>
  <c r="AP204" i="6"/>
  <c r="AP216" i="6"/>
  <c r="AP228" i="6"/>
  <c r="AP240" i="6"/>
  <c r="AP252" i="6"/>
  <c r="AP264" i="6"/>
  <c r="AP276" i="6"/>
  <c r="AP288" i="6"/>
  <c r="AP300" i="6"/>
  <c r="AP312" i="6"/>
  <c r="AP324" i="6"/>
  <c r="AP336" i="6"/>
  <c r="AP348" i="6"/>
  <c r="AP360" i="6"/>
  <c r="AP372" i="6"/>
  <c r="AP384" i="6"/>
  <c r="AP396" i="6"/>
  <c r="AP408" i="6"/>
  <c r="AP420" i="6"/>
  <c r="AP432" i="6"/>
  <c r="AP444" i="6"/>
  <c r="AP456" i="6"/>
  <c r="AP468" i="6"/>
  <c r="AP480" i="6"/>
  <c r="AP492" i="6"/>
  <c r="AP504" i="6"/>
  <c r="AP516" i="6"/>
  <c r="AP528" i="6"/>
  <c r="C7" i="7"/>
  <c r="C9" i="7"/>
  <c r="C4" i="7"/>
  <c r="C6" i="7"/>
  <c r="C14" i="7" s="1"/>
  <c r="C8" i="7"/>
  <c r="C3" i="7"/>
  <c r="O5" i="7"/>
  <c r="O7" i="7"/>
  <c r="O9" i="7"/>
  <c r="O4" i="7"/>
  <c r="O6" i="7"/>
  <c r="O14" i="7" s="1"/>
  <c r="O8" i="7"/>
  <c r="O3" i="7"/>
  <c r="Y3" i="7"/>
  <c r="Y5" i="7"/>
  <c r="Y7" i="7"/>
  <c r="Y9" i="7"/>
  <c r="Y4" i="7"/>
  <c r="Y6" i="7"/>
  <c r="Y14" i="7" s="1"/>
  <c r="Y8" i="7"/>
  <c r="AD2" i="6"/>
  <c r="AA2" i="9" s="1"/>
  <c r="AC7" i="7"/>
  <c r="AC9" i="7"/>
  <c r="AC4" i="7"/>
  <c r="AC6" i="7"/>
  <c r="AC8" i="7"/>
  <c r="AC3" i="7"/>
  <c r="AC5" i="7"/>
  <c r="AF2" i="6"/>
  <c r="AB2" i="9" s="1"/>
  <c r="AE9" i="7"/>
  <c r="AE4" i="7"/>
  <c r="AE6" i="7"/>
  <c r="AE8" i="7"/>
  <c r="AE3" i="7"/>
  <c r="AE5" i="7"/>
  <c r="AE7" i="7"/>
  <c r="AH2" i="6"/>
  <c r="AD2" i="9" s="1"/>
  <c r="AG4" i="7"/>
  <c r="AG6" i="7"/>
  <c r="AG14" i="7" s="1"/>
  <c r="AG8" i="7"/>
  <c r="AG3" i="7"/>
  <c r="AG5" i="7"/>
  <c r="AG7" i="7"/>
  <c r="AG9" i="7"/>
  <c r="AJ2" i="6"/>
  <c r="AF2" i="9" s="1"/>
  <c r="AI6" i="7"/>
  <c r="AI14" i="7" s="1"/>
  <c r="AI8" i="7"/>
  <c r="AI3" i="7"/>
  <c r="AI5" i="7"/>
  <c r="AI7" i="7"/>
  <c r="AI9" i="7"/>
  <c r="AI4" i="7"/>
  <c r="AL2" i="6"/>
  <c r="AH2" i="9" s="1"/>
  <c r="AK8" i="7"/>
  <c r="AK3" i="7"/>
  <c r="AK5" i="7"/>
  <c r="AK7" i="7"/>
  <c r="AK9" i="7"/>
  <c r="AK4" i="7"/>
  <c r="AK6" i="7"/>
  <c r="AK14" i="7" s="1"/>
  <c r="AM5" i="7"/>
  <c r="AM7" i="7"/>
  <c r="AM9" i="7"/>
  <c r="AM4" i="7"/>
  <c r="AN2" i="6"/>
  <c r="AJ2" i="9" s="1"/>
  <c r="AM6" i="7"/>
  <c r="AM14" i="7" s="1"/>
  <c r="AM8" i="7"/>
  <c r="AM3" i="7"/>
  <c r="AO7" i="7"/>
  <c r="AO9" i="7"/>
  <c r="AO4" i="7"/>
  <c r="AO6" i="7"/>
  <c r="AO8" i="7"/>
  <c r="AO3" i="7"/>
  <c r="AO5" i="7"/>
  <c r="AB3" i="7"/>
  <c r="AB5" i="7"/>
  <c r="AB9" i="7"/>
  <c r="AB7" i="7"/>
  <c r="AB8" i="7"/>
  <c r="AB6" i="7"/>
  <c r="AB14" i="7" s="1"/>
  <c r="AB4" i="7"/>
  <c r="B8" i="7"/>
  <c r="B7" i="7"/>
  <c r="B14" i="7" s="1"/>
  <c r="B6" i="7"/>
  <c r="B3" i="7"/>
  <c r="B4" i="7"/>
  <c r="B9" i="7"/>
  <c r="AP2" i="6"/>
  <c r="Q145" i="6"/>
  <c r="O145" i="9" s="1"/>
  <c r="R145" i="6"/>
  <c r="P145" i="9" s="1"/>
  <c r="P145" i="6"/>
  <c r="N145" i="9" s="1"/>
  <c r="X299" i="6"/>
  <c r="V299" i="9" s="1"/>
  <c r="V299" i="6"/>
  <c r="T299" i="9" s="1"/>
  <c r="T299" i="6"/>
  <c r="R299" i="9" s="1"/>
  <c r="X339" i="6"/>
  <c r="V339" i="9" s="1"/>
  <c r="V339" i="6"/>
  <c r="T339" i="9" s="1"/>
  <c r="T339" i="6"/>
  <c r="R339" i="9" s="1"/>
  <c r="Q390" i="6"/>
  <c r="O390" i="9" s="1"/>
  <c r="R390" i="6"/>
  <c r="P390" i="9" s="1"/>
  <c r="P390" i="6"/>
  <c r="N390" i="9" s="1"/>
  <c r="R395" i="6"/>
  <c r="P395" i="9" s="1"/>
  <c r="Q395" i="6"/>
  <c r="O395" i="9" s="1"/>
  <c r="P395" i="6"/>
  <c r="N395" i="9" s="1"/>
  <c r="X459" i="6"/>
  <c r="V459" i="9" s="1"/>
  <c r="V459" i="6"/>
  <c r="T459" i="9" s="1"/>
  <c r="T459" i="6"/>
  <c r="R459" i="9" s="1"/>
  <c r="X474" i="6"/>
  <c r="V474" i="9" s="1"/>
  <c r="V474" i="6"/>
  <c r="T474" i="9" s="1"/>
  <c r="T474" i="6"/>
  <c r="R474" i="9" s="1"/>
  <c r="X509" i="6"/>
  <c r="V509" i="9" s="1"/>
  <c r="V509" i="6"/>
  <c r="T509" i="9" s="1"/>
  <c r="T509" i="6"/>
  <c r="R509" i="9" s="1"/>
  <c r="Q299" i="6"/>
  <c r="O299" i="9" s="1"/>
  <c r="R299" i="6"/>
  <c r="P299" i="9" s="1"/>
  <c r="P299" i="6"/>
  <c r="N299" i="9" s="1"/>
  <c r="Q339" i="6"/>
  <c r="O339" i="9" s="1"/>
  <c r="R339" i="6"/>
  <c r="P339" i="9" s="1"/>
  <c r="P339" i="6"/>
  <c r="N339" i="9" s="1"/>
  <c r="Q341" i="6"/>
  <c r="O341" i="9" s="1"/>
  <c r="R341" i="6"/>
  <c r="P341" i="9" s="1"/>
  <c r="P341" i="6"/>
  <c r="N341" i="9" s="1"/>
  <c r="R357" i="6"/>
  <c r="P357" i="9" s="1"/>
  <c r="Q357" i="6"/>
  <c r="O357" i="9" s="1"/>
  <c r="P357" i="6"/>
  <c r="N357" i="9" s="1"/>
  <c r="X150" i="6"/>
  <c r="V150" i="9" s="1"/>
  <c r="V150" i="6"/>
  <c r="T150" i="9" s="1"/>
  <c r="T150" i="6"/>
  <c r="R150" i="9" s="1"/>
  <c r="Q240" i="6"/>
  <c r="O240" i="9" s="1"/>
  <c r="R240" i="6"/>
  <c r="P240" i="9" s="1"/>
  <c r="P240" i="6"/>
  <c r="N240" i="9" s="1"/>
  <c r="X259" i="6"/>
  <c r="V259" i="9" s="1"/>
  <c r="V259" i="6"/>
  <c r="T259" i="9" s="1"/>
  <c r="T259" i="6"/>
  <c r="R259" i="9" s="1"/>
  <c r="X307" i="6"/>
  <c r="V307" i="9" s="1"/>
  <c r="V307" i="6"/>
  <c r="T307" i="9" s="1"/>
  <c r="T307" i="6"/>
  <c r="R307" i="9" s="1"/>
  <c r="X331" i="6"/>
  <c r="V331" i="9" s="1"/>
  <c r="V331" i="6"/>
  <c r="T331" i="9" s="1"/>
  <c r="T331" i="6"/>
  <c r="R331" i="9" s="1"/>
  <c r="Q340" i="6"/>
  <c r="O340" i="9" s="1"/>
  <c r="R340" i="6"/>
  <c r="P340" i="9" s="1"/>
  <c r="P340" i="6"/>
  <c r="N340" i="9" s="1"/>
  <c r="R407" i="6"/>
  <c r="P407" i="9" s="1"/>
  <c r="Q407" i="6"/>
  <c r="O407" i="9" s="1"/>
  <c r="P407" i="6"/>
  <c r="N407" i="9" s="1"/>
  <c r="X454" i="6"/>
  <c r="V454" i="9" s="1"/>
  <c r="V454" i="6"/>
  <c r="T454" i="9" s="1"/>
  <c r="T454" i="6"/>
  <c r="R454" i="9" s="1"/>
  <c r="X466" i="6"/>
  <c r="V466" i="9" s="1"/>
  <c r="V466" i="6"/>
  <c r="T466" i="9" s="1"/>
  <c r="T466" i="6"/>
  <c r="R466" i="9" s="1"/>
  <c r="R507" i="6"/>
  <c r="P507" i="9" s="1"/>
  <c r="P507" i="6"/>
  <c r="N507" i="9" s="1"/>
  <c r="Q507" i="6"/>
  <c r="O507" i="9" s="1"/>
  <c r="R525" i="6"/>
  <c r="P525" i="9" s="1"/>
  <c r="P525" i="6"/>
  <c r="N525" i="9" s="1"/>
  <c r="Q525" i="6"/>
  <c r="O525" i="9" s="1"/>
  <c r="X57" i="6"/>
  <c r="V57" i="9" s="1"/>
  <c r="V57" i="6"/>
  <c r="T57" i="9" s="1"/>
  <c r="T57" i="6"/>
  <c r="R57" i="9" s="1"/>
  <c r="X60" i="6"/>
  <c r="V60" i="9" s="1"/>
  <c r="V60" i="6"/>
  <c r="T60" i="9" s="1"/>
  <c r="T60" i="6"/>
  <c r="R60" i="9" s="1"/>
  <c r="Q64" i="6"/>
  <c r="O64" i="9" s="1"/>
  <c r="R64" i="6"/>
  <c r="P64" i="9" s="1"/>
  <c r="P64" i="6"/>
  <c r="N64" i="9" s="1"/>
  <c r="R68" i="6"/>
  <c r="P68" i="9" s="1"/>
  <c r="Q68" i="6"/>
  <c r="O68" i="9" s="1"/>
  <c r="P68" i="6"/>
  <c r="N68" i="9" s="1"/>
  <c r="Q96" i="6"/>
  <c r="O96" i="9" s="1"/>
  <c r="R96" i="6"/>
  <c r="P96" i="9" s="1"/>
  <c r="P96" i="6"/>
  <c r="N96" i="9" s="1"/>
  <c r="X98" i="6"/>
  <c r="V98" i="9" s="1"/>
  <c r="V98" i="6"/>
  <c r="T98" i="9" s="1"/>
  <c r="T98" i="6"/>
  <c r="R98" i="9" s="1"/>
  <c r="X160" i="6"/>
  <c r="V160" i="9" s="1"/>
  <c r="V160" i="6"/>
  <c r="T160" i="9" s="1"/>
  <c r="T160" i="6"/>
  <c r="R160" i="9" s="1"/>
  <c r="X48" i="6"/>
  <c r="V48" i="9" s="1"/>
  <c r="V48" i="6"/>
  <c r="T48" i="9" s="1"/>
  <c r="T48" i="6"/>
  <c r="R48" i="9" s="1"/>
  <c r="X224" i="6"/>
  <c r="V224" i="9" s="1"/>
  <c r="V224" i="6"/>
  <c r="T224" i="9" s="1"/>
  <c r="T224" i="6"/>
  <c r="R224" i="9" s="1"/>
  <c r="X310" i="6"/>
  <c r="V310" i="9" s="1"/>
  <c r="V310" i="6"/>
  <c r="T310" i="9" s="1"/>
  <c r="T310" i="6"/>
  <c r="R310" i="9" s="1"/>
  <c r="R373" i="6"/>
  <c r="P373" i="9" s="1"/>
  <c r="Q373" i="6"/>
  <c r="O373" i="9" s="1"/>
  <c r="P373" i="6"/>
  <c r="N373" i="9" s="1"/>
  <c r="X424" i="6"/>
  <c r="V424" i="9" s="1"/>
  <c r="V424" i="6"/>
  <c r="T424" i="9" s="1"/>
  <c r="T424" i="6"/>
  <c r="R424" i="9" s="1"/>
  <c r="R481" i="6"/>
  <c r="P481" i="9" s="1"/>
  <c r="Q481" i="6"/>
  <c r="O481" i="9" s="1"/>
  <c r="P481" i="6"/>
  <c r="N481" i="9" s="1"/>
  <c r="X482" i="6"/>
  <c r="V482" i="9" s="1"/>
  <c r="V482" i="6"/>
  <c r="T482" i="9" s="1"/>
  <c r="T482" i="6"/>
  <c r="R482" i="9" s="1"/>
  <c r="X499" i="6"/>
  <c r="V499" i="9" s="1"/>
  <c r="V499" i="6"/>
  <c r="T499" i="9" s="1"/>
  <c r="T499" i="6"/>
  <c r="R499" i="9" s="1"/>
  <c r="X513" i="6"/>
  <c r="V513" i="9" s="1"/>
  <c r="V513" i="6"/>
  <c r="T513" i="9" s="1"/>
  <c r="T513" i="6"/>
  <c r="R513" i="9" s="1"/>
  <c r="X145" i="6"/>
  <c r="V145" i="9" s="1"/>
  <c r="V145" i="6"/>
  <c r="T145" i="9" s="1"/>
  <c r="T145" i="6"/>
  <c r="R145" i="9" s="1"/>
  <c r="X45" i="6"/>
  <c r="V45" i="9" s="1"/>
  <c r="V45" i="6"/>
  <c r="T45" i="9" s="1"/>
  <c r="T45" i="6"/>
  <c r="R45" i="9" s="1"/>
  <c r="Q97" i="6"/>
  <c r="O97" i="9" s="1"/>
  <c r="R97" i="6"/>
  <c r="P97" i="9" s="1"/>
  <c r="P97" i="6"/>
  <c r="N97" i="9" s="1"/>
  <c r="X103" i="6"/>
  <c r="V103" i="9" s="1"/>
  <c r="V103" i="6"/>
  <c r="T103" i="9" s="1"/>
  <c r="T103" i="6"/>
  <c r="R103" i="9" s="1"/>
  <c r="X132" i="6"/>
  <c r="V132" i="9" s="1"/>
  <c r="V132" i="6"/>
  <c r="T132" i="9" s="1"/>
  <c r="T132" i="6"/>
  <c r="R132" i="9" s="1"/>
  <c r="X133" i="6"/>
  <c r="V133" i="9" s="1"/>
  <c r="V133" i="6"/>
  <c r="T133" i="9" s="1"/>
  <c r="T133" i="6"/>
  <c r="R133" i="9" s="1"/>
  <c r="Q156" i="6"/>
  <c r="O156" i="9" s="1"/>
  <c r="R156" i="6"/>
  <c r="P156" i="9" s="1"/>
  <c r="P156" i="6"/>
  <c r="N156" i="9" s="1"/>
  <c r="X161" i="6"/>
  <c r="V161" i="9" s="1"/>
  <c r="V161" i="6"/>
  <c r="T161" i="9" s="1"/>
  <c r="T161" i="6"/>
  <c r="R161" i="9" s="1"/>
  <c r="X226" i="6"/>
  <c r="V226" i="9" s="1"/>
  <c r="V226" i="6"/>
  <c r="T226" i="9" s="1"/>
  <c r="T226" i="6"/>
  <c r="R226" i="9" s="1"/>
  <c r="X245" i="6"/>
  <c r="V245" i="9" s="1"/>
  <c r="V245" i="6"/>
  <c r="T245" i="9" s="1"/>
  <c r="T245" i="6"/>
  <c r="R245" i="9" s="1"/>
  <c r="R248" i="6"/>
  <c r="P248" i="9" s="1"/>
  <c r="Q248" i="6"/>
  <c r="O248" i="9" s="1"/>
  <c r="P248" i="6"/>
  <c r="N248" i="9" s="1"/>
  <c r="X251" i="6"/>
  <c r="V251" i="9" s="1"/>
  <c r="V251" i="6"/>
  <c r="T251" i="9" s="1"/>
  <c r="T251" i="6"/>
  <c r="R251" i="9" s="1"/>
  <c r="Q283" i="6"/>
  <c r="O283" i="9" s="1"/>
  <c r="R283" i="6"/>
  <c r="P283" i="9" s="1"/>
  <c r="P283" i="6"/>
  <c r="N283" i="9" s="1"/>
  <c r="X291" i="6"/>
  <c r="V291" i="9" s="1"/>
  <c r="V291" i="6"/>
  <c r="T291" i="9" s="1"/>
  <c r="T291" i="6"/>
  <c r="R291" i="9" s="1"/>
  <c r="Q311" i="6"/>
  <c r="O311" i="9" s="1"/>
  <c r="R311" i="6"/>
  <c r="P311" i="9" s="1"/>
  <c r="P311" i="6"/>
  <c r="N311" i="9" s="1"/>
  <c r="X184" i="6"/>
  <c r="V184" i="9" s="1"/>
  <c r="V184" i="6"/>
  <c r="T184" i="9" s="1"/>
  <c r="T184" i="6"/>
  <c r="R184" i="9" s="1"/>
  <c r="Q217" i="6"/>
  <c r="O217" i="9" s="1"/>
  <c r="R217" i="6"/>
  <c r="P217" i="9" s="1"/>
  <c r="P217" i="6"/>
  <c r="N217" i="9" s="1"/>
  <c r="V235" i="6"/>
  <c r="T235" i="9" s="1"/>
  <c r="T235" i="6"/>
  <c r="R235" i="9" s="1"/>
  <c r="X278" i="6"/>
  <c r="V278" i="9" s="1"/>
  <c r="V278" i="6"/>
  <c r="T278" i="9" s="1"/>
  <c r="T278" i="6"/>
  <c r="R278" i="9" s="1"/>
  <c r="X317" i="6"/>
  <c r="V317" i="9" s="1"/>
  <c r="V317" i="6"/>
  <c r="T317" i="9" s="1"/>
  <c r="T317" i="6"/>
  <c r="R317" i="9" s="1"/>
  <c r="X333" i="6"/>
  <c r="V333" i="9" s="1"/>
  <c r="V333" i="6"/>
  <c r="T333" i="9" s="1"/>
  <c r="T333" i="6"/>
  <c r="R333" i="9" s="1"/>
  <c r="R345" i="6"/>
  <c r="P345" i="9" s="1"/>
  <c r="Q345" i="6"/>
  <c r="O345" i="9" s="1"/>
  <c r="P345" i="6"/>
  <c r="N345" i="9" s="1"/>
  <c r="X378" i="6"/>
  <c r="V378" i="9" s="1"/>
  <c r="V378" i="6"/>
  <c r="T378" i="9" s="1"/>
  <c r="T378" i="6"/>
  <c r="R378" i="9" s="1"/>
  <c r="Q383" i="6"/>
  <c r="O383" i="9" s="1"/>
  <c r="R383" i="6"/>
  <c r="P383" i="9" s="1"/>
  <c r="P383" i="6"/>
  <c r="N383" i="9" s="1"/>
  <c r="X387" i="6"/>
  <c r="V387" i="9" s="1"/>
  <c r="V387" i="6"/>
  <c r="T387" i="9" s="1"/>
  <c r="T387" i="6"/>
  <c r="R387" i="9" s="1"/>
  <c r="Q389" i="6"/>
  <c r="O389" i="9" s="1"/>
  <c r="R389" i="6"/>
  <c r="P389" i="9" s="1"/>
  <c r="P389" i="6"/>
  <c r="N389" i="9" s="1"/>
  <c r="R396" i="6"/>
  <c r="P396" i="9" s="1"/>
  <c r="Q396" i="6"/>
  <c r="O396" i="9" s="1"/>
  <c r="P396" i="6"/>
  <c r="N396" i="9" s="1"/>
  <c r="R420" i="6"/>
  <c r="P420" i="9" s="1"/>
  <c r="Q420" i="6"/>
  <c r="O420" i="9" s="1"/>
  <c r="P420" i="6"/>
  <c r="N420" i="9" s="1"/>
  <c r="R440" i="6"/>
  <c r="P440" i="9" s="1"/>
  <c r="Q440" i="6"/>
  <c r="O440" i="9" s="1"/>
  <c r="P440" i="6"/>
  <c r="N440" i="9" s="1"/>
  <c r="X503" i="6"/>
  <c r="V503" i="9" s="1"/>
  <c r="V503" i="6"/>
  <c r="T503" i="9" s="1"/>
  <c r="T503" i="6"/>
  <c r="R503" i="9" s="1"/>
  <c r="X522" i="6"/>
  <c r="V522" i="9" s="1"/>
  <c r="V522" i="6"/>
  <c r="T522" i="9" s="1"/>
  <c r="T522" i="6"/>
  <c r="R522" i="9" s="1"/>
  <c r="X523" i="6"/>
  <c r="V523" i="9" s="1"/>
  <c r="V523" i="6"/>
  <c r="T523" i="9" s="1"/>
  <c r="T523" i="6"/>
  <c r="R523" i="9" s="1"/>
  <c r="R8" i="6"/>
  <c r="P8" i="9" s="1"/>
  <c r="Q8" i="6"/>
  <c r="O8" i="9" s="1"/>
  <c r="P8" i="6"/>
  <c r="N8" i="9" s="1"/>
  <c r="R80" i="6"/>
  <c r="P80" i="9" s="1"/>
  <c r="Q80" i="6"/>
  <c r="O80" i="9" s="1"/>
  <c r="P80" i="6"/>
  <c r="N80" i="9" s="1"/>
  <c r="Q50" i="6"/>
  <c r="O50" i="9" s="1"/>
  <c r="R50" i="6"/>
  <c r="P50" i="9" s="1"/>
  <c r="P50" i="6"/>
  <c r="N50" i="9" s="1"/>
  <c r="X70" i="6"/>
  <c r="V70" i="9" s="1"/>
  <c r="V70" i="6"/>
  <c r="T70" i="9" s="1"/>
  <c r="T70" i="6"/>
  <c r="R70" i="9" s="1"/>
  <c r="R178" i="6"/>
  <c r="P178" i="9" s="1"/>
  <c r="Q178" i="6"/>
  <c r="O178" i="9" s="1"/>
  <c r="P178" i="6"/>
  <c r="N178" i="9" s="1"/>
  <c r="Q6" i="6"/>
  <c r="O6" i="9" s="1"/>
  <c r="R6" i="6"/>
  <c r="P6" i="9" s="1"/>
  <c r="P6" i="6"/>
  <c r="N6" i="9" s="1"/>
  <c r="X43" i="6"/>
  <c r="V43" i="9" s="1"/>
  <c r="V43" i="6"/>
  <c r="T43" i="9" s="1"/>
  <c r="T43" i="6"/>
  <c r="R43" i="9" s="1"/>
  <c r="X83" i="6"/>
  <c r="V83" i="9" s="1"/>
  <c r="V83" i="6"/>
  <c r="T83" i="9" s="1"/>
  <c r="T83" i="6"/>
  <c r="R83" i="9" s="1"/>
  <c r="Q143" i="6"/>
  <c r="O143" i="9" s="1"/>
  <c r="R143" i="6"/>
  <c r="P143" i="9" s="1"/>
  <c r="P143" i="6"/>
  <c r="N143" i="9" s="1"/>
  <c r="Q151" i="6"/>
  <c r="O151" i="9" s="1"/>
  <c r="R151" i="6"/>
  <c r="P151" i="9" s="1"/>
  <c r="P151" i="6"/>
  <c r="N151" i="9" s="1"/>
  <c r="X210" i="6"/>
  <c r="V210" i="9" s="1"/>
  <c r="V210" i="6"/>
  <c r="T210" i="9" s="1"/>
  <c r="T210" i="6"/>
  <c r="R210" i="9" s="1"/>
  <c r="X236" i="6"/>
  <c r="V236" i="9" s="1"/>
  <c r="V236" i="6"/>
  <c r="T236" i="9" s="1"/>
  <c r="T236" i="6"/>
  <c r="R236" i="9" s="1"/>
  <c r="X304" i="6"/>
  <c r="V304" i="9" s="1"/>
  <c r="V304" i="6"/>
  <c r="T304" i="9" s="1"/>
  <c r="T304" i="6"/>
  <c r="R304" i="9" s="1"/>
  <c r="R336" i="6"/>
  <c r="P336" i="9" s="1"/>
  <c r="Q336" i="6"/>
  <c r="O336" i="9" s="1"/>
  <c r="P336" i="6"/>
  <c r="N336" i="9" s="1"/>
  <c r="X409" i="6"/>
  <c r="V409" i="9" s="1"/>
  <c r="V409" i="6"/>
  <c r="T409" i="9" s="1"/>
  <c r="T409" i="6"/>
  <c r="R409" i="9" s="1"/>
  <c r="X413" i="6"/>
  <c r="V413" i="9" s="1"/>
  <c r="V413" i="6"/>
  <c r="T413" i="9" s="1"/>
  <c r="T413" i="6"/>
  <c r="R413" i="9" s="1"/>
  <c r="X415" i="6"/>
  <c r="V415" i="9" s="1"/>
  <c r="V415" i="6"/>
  <c r="T415" i="9" s="1"/>
  <c r="T415" i="6"/>
  <c r="R415" i="9" s="1"/>
  <c r="X470" i="6"/>
  <c r="V470" i="9" s="1"/>
  <c r="V470" i="6"/>
  <c r="T470" i="9" s="1"/>
  <c r="T470" i="6"/>
  <c r="R470" i="9" s="1"/>
  <c r="X480" i="6"/>
  <c r="V480" i="9" s="1"/>
  <c r="V480" i="6"/>
  <c r="T480" i="9" s="1"/>
  <c r="T480" i="6"/>
  <c r="R480" i="9" s="1"/>
  <c r="X491" i="6"/>
  <c r="V491" i="9" s="1"/>
  <c r="V491" i="6"/>
  <c r="T491" i="9" s="1"/>
  <c r="T491" i="6"/>
  <c r="R491" i="9" s="1"/>
  <c r="X510" i="6"/>
  <c r="V510" i="9" s="1"/>
  <c r="V510" i="6"/>
  <c r="T510" i="9" s="1"/>
  <c r="T510" i="6"/>
  <c r="R510" i="9" s="1"/>
  <c r="X533" i="6"/>
  <c r="V533" i="9" s="1"/>
  <c r="V533" i="6"/>
  <c r="T533" i="9" s="1"/>
  <c r="T533" i="6"/>
  <c r="R533" i="9" s="1"/>
  <c r="R537" i="6"/>
  <c r="P537" i="9" s="1"/>
  <c r="P537" i="6"/>
  <c r="N537" i="9" s="1"/>
  <c r="Q537" i="6"/>
  <c r="O537" i="9" s="1"/>
  <c r="X16" i="6"/>
  <c r="V16" i="9" s="1"/>
  <c r="V16" i="6"/>
  <c r="T16" i="9" s="1"/>
  <c r="T16" i="6"/>
  <c r="R16" i="9" s="1"/>
  <c r="X31" i="6"/>
  <c r="V31" i="9" s="1"/>
  <c r="V31" i="6"/>
  <c r="T31" i="9" s="1"/>
  <c r="T31" i="6"/>
  <c r="R31" i="9" s="1"/>
  <c r="R433" i="6"/>
  <c r="P433" i="9" s="1"/>
  <c r="Q433" i="6"/>
  <c r="O433" i="9" s="1"/>
  <c r="P433" i="6"/>
  <c r="N433" i="9" s="1"/>
  <c r="X464" i="6"/>
  <c r="V464" i="9" s="1"/>
  <c r="V464" i="6"/>
  <c r="T464" i="9" s="1"/>
  <c r="T464" i="6"/>
  <c r="R464" i="9" s="1"/>
  <c r="X519" i="6"/>
  <c r="V519" i="9" s="1"/>
  <c r="V519" i="6"/>
  <c r="T519" i="9" s="1"/>
  <c r="T519" i="6"/>
  <c r="R519" i="9" s="1"/>
  <c r="Q5" i="6"/>
  <c r="O5" i="9" s="1"/>
  <c r="R5" i="6"/>
  <c r="P5" i="9" s="1"/>
  <c r="P5" i="6"/>
  <c r="N5" i="9" s="1"/>
  <c r="X137" i="6"/>
  <c r="V137" i="9" s="1"/>
  <c r="V137" i="6"/>
  <c r="T137" i="9" s="1"/>
  <c r="T137" i="6"/>
  <c r="R137" i="9" s="1"/>
  <c r="X158" i="6"/>
  <c r="V158" i="9" s="1"/>
  <c r="V158" i="6"/>
  <c r="T158" i="9" s="1"/>
  <c r="T158" i="6"/>
  <c r="R158" i="9" s="1"/>
  <c r="X201" i="6"/>
  <c r="V201" i="9" s="1"/>
  <c r="V201" i="6"/>
  <c r="T201" i="9" s="1"/>
  <c r="T201" i="6"/>
  <c r="R201" i="9" s="1"/>
  <c r="X250" i="6"/>
  <c r="V250" i="9" s="1"/>
  <c r="V250" i="6"/>
  <c r="T250" i="9" s="1"/>
  <c r="T250" i="6"/>
  <c r="R250" i="9" s="1"/>
  <c r="R348" i="6"/>
  <c r="P348" i="9" s="1"/>
  <c r="Q348" i="6"/>
  <c r="O348" i="9" s="1"/>
  <c r="P348" i="6"/>
  <c r="N348" i="9" s="1"/>
  <c r="R361" i="6"/>
  <c r="P361" i="9" s="1"/>
  <c r="Q361" i="6"/>
  <c r="O361" i="9" s="1"/>
  <c r="P361" i="6"/>
  <c r="N361" i="9" s="1"/>
  <c r="X390" i="6"/>
  <c r="V390" i="9" s="1"/>
  <c r="V390" i="6"/>
  <c r="T390" i="9" s="1"/>
  <c r="T390" i="6"/>
  <c r="R390" i="9" s="1"/>
  <c r="X395" i="6"/>
  <c r="V395" i="9" s="1"/>
  <c r="V395" i="6"/>
  <c r="T395" i="9" s="1"/>
  <c r="T395" i="6"/>
  <c r="R395" i="9" s="1"/>
  <c r="X419" i="6"/>
  <c r="V419" i="9" s="1"/>
  <c r="V419" i="6"/>
  <c r="T419" i="9" s="1"/>
  <c r="T419" i="6"/>
  <c r="R419" i="9" s="1"/>
  <c r="Q424" i="6"/>
  <c r="O424" i="9" s="1"/>
  <c r="R424" i="6"/>
  <c r="P424" i="9" s="1"/>
  <c r="P424" i="6"/>
  <c r="N424" i="9" s="1"/>
  <c r="X433" i="6"/>
  <c r="V433" i="9" s="1"/>
  <c r="V433" i="6"/>
  <c r="T433" i="9" s="1"/>
  <c r="T433" i="6"/>
  <c r="R433" i="9" s="1"/>
  <c r="X437" i="6"/>
  <c r="V437" i="9" s="1"/>
  <c r="V437" i="6"/>
  <c r="T437" i="9" s="1"/>
  <c r="T437" i="6"/>
  <c r="R437" i="9" s="1"/>
  <c r="X439" i="6"/>
  <c r="V439" i="9" s="1"/>
  <c r="V439" i="6"/>
  <c r="T439" i="9" s="1"/>
  <c r="T439" i="6"/>
  <c r="R439" i="9" s="1"/>
  <c r="R459" i="6"/>
  <c r="P459" i="9" s="1"/>
  <c r="Q459" i="6"/>
  <c r="O459" i="9" s="1"/>
  <c r="P459" i="6"/>
  <c r="N459" i="9" s="1"/>
  <c r="R464" i="6"/>
  <c r="P464" i="9" s="1"/>
  <c r="Q464" i="6"/>
  <c r="O464" i="9" s="1"/>
  <c r="P464" i="6"/>
  <c r="N464" i="9" s="1"/>
  <c r="R472" i="6"/>
  <c r="P472" i="9" s="1"/>
  <c r="Q472" i="6"/>
  <c r="O472" i="9" s="1"/>
  <c r="P472" i="6"/>
  <c r="N472" i="9" s="1"/>
  <c r="R474" i="6"/>
  <c r="P474" i="9" s="1"/>
  <c r="Q474" i="6"/>
  <c r="O474" i="9" s="1"/>
  <c r="P474" i="6"/>
  <c r="N474" i="9" s="1"/>
  <c r="X477" i="6"/>
  <c r="V477" i="9" s="1"/>
  <c r="V477" i="6"/>
  <c r="T477" i="9" s="1"/>
  <c r="T477" i="6"/>
  <c r="R477" i="9" s="1"/>
  <c r="X481" i="6"/>
  <c r="V481" i="9" s="1"/>
  <c r="V481" i="6"/>
  <c r="T481" i="9" s="1"/>
  <c r="T481" i="6"/>
  <c r="R481" i="9" s="1"/>
  <c r="R482" i="6"/>
  <c r="P482" i="9" s="1"/>
  <c r="Q482" i="6"/>
  <c r="O482" i="9" s="1"/>
  <c r="P482" i="6"/>
  <c r="N482" i="9" s="1"/>
  <c r="R485" i="6"/>
  <c r="P485" i="9" s="1"/>
  <c r="Q485" i="6"/>
  <c r="O485" i="9" s="1"/>
  <c r="P485" i="6"/>
  <c r="N485" i="9" s="1"/>
  <c r="X486" i="6"/>
  <c r="V486" i="9" s="1"/>
  <c r="V486" i="6"/>
  <c r="T486" i="9" s="1"/>
  <c r="T486" i="6"/>
  <c r="R486" i="9" s="1"/>
  <c r="X487" i="6"/>
  <c r="V487" i="9" s="1"/>
  <c r="V487" i="6"/>
  <c r="T487" i="9" s="1"/>
  <c r="T487" i="6"/>
  <c r="R487" i="9" s="1"/>
  <c r="V495" i="6"/>
  <c r="T495" i="9" s="1"/>
  <c r="T495" i="6"/>
  <c r="R495" i="9" s="1"/>
  <c r="R499" i="6"/>
  <c r="P499" i="9" s="1"/>
  <c r="Q499" i="6"/>
  <c r="O499" i="9" s="1"/>
  <c r="P499" i="6"/>
  <c r="N499" i="9" s="1"/>
  <c r="R509" i="6"/>
  <c r="P509" i="9" s="1"/>
  <c r="Q509" i="6"/>
  <c r="O509" i="9" s="1"/>
  <c r="P509" i="6"/>
  <c r="N509" i="9" s="1"/>
  <c r="R513" i="6"/>
  <c r="P513" i="9" s="1"/>
  <c r="P513" i="6"/>
  <c r="N513" i="9" s="1"/>
  <c r="Q513" i="6"/>
  <c r="O513" i="9" s="1"/>
  <c r="R519" i="6"/>
  <c r="P519" i="9" s="1"/>
  <c r="P519" i="6"/>
  <c r="N519" i="9" s="1"/>
  <c r="Q519" i="6"/>
  <c r="O519" i="9" s="1"/>
  <c r="X534" i="6"/>
  <c r="V534" i="9" s="1"/>
  <c r="V534" i="6"/>
  <c r="T534" i="9" s="1"/>
  <c r="T534" i="6"/>
  <c r="R534" i="9" s="1"/>
  <c r="R164" i="6"/>
  <c r="P164" i="9" s="1"/>
  <c r="Q164" i="6"/>
  <c r="O164" i="9" s="1"/>
  <c r="P164" i="6"/>
  <c r="N164" i="9" s="1"/>
  <c r="R177" i="6"/>
  <c r="P177" i="9" s="1"/>
  <c r="Q177" i="6"/>
  <c r="O177" i="9" s="1"/>
  <c r="P177" i="6"/>
  <c r="N177" i="9" s="1"/>
  <c r="R201" i="6"/>
  <c r="P201" i="9" s="1"/>
  <c r="Q201" i="6"/>
  <c r="O201" i="9" s="1"/>
  <c r="P201" i="6"/>
  <c r="N201" i="9" s="1"/>
  <c r="R250" i="6"/>
  <c r="P250" i="9" s="1"/>
  <c r="Q250" i="6"/>
  <c r="O250" i="9" s="1"/>
  <c r="P250" i="6"/>
  <c r="N250" i="9" s="1"/>
  <c r="R439" i="6"/>
  <c r="P439" i="9" s="1"/>
  <c r="Q439" i="6"/>
  <c r="O439" i="9" s="1"/>
  <c r="P439" i="6"/>
  <c r="N439" i="9" s="1"/>
  <c r="R477" i="6"/>
  <c r="P477" i="9" s="1"/>
  <c r="P477" i="6"/>
  <c r="N477" i="9" s="1"/>
  <c r="Q477" i="6"/>
  <c r="O477" i="9" s="1"/>
  <c r="Q16" i="6"/>
  <c r="O16" i="9" s="1"/>
  <c r="R16" i="6"/>
  <c r="P16" i="9" s="1"/>
  <c r="P16" i="6"/>
  <c r="N16" i="9" s="1"/>
  <c r="Q158" i="6"/>
  <c r="O158" i="9" s="1"/>
  <c r="R158" i="6"/>
  <c r="P158" i="9" s="1"/>
  <c r="P158" i="6"/>
  <c r="N158" i="9" s="1"/>
  <c r="X300" i="6"/>
  <c r="V300" i="9" s="1"/>
  <c r="V300" i="6"/>
  <c r="T300" i="9" s="1"/>
  <c r="T300" i="6"/>
  <c r="R300" i="9" s="1"/>
  <c r="R437" i="6"/>
  <c r="P437" i="9" s="1"/>
  <c r="Q437" i="6"/>
  <c r="O437" i="9" s="1"/>
  <c r="P437" i="6"/>
  <c r="N437" i="9" s="1"/>
  <c r="R462" i="6"/>
  <c r="P462" i="9" s="1"/>
  <c r="Q462" i="6"/>
  <c r="O462" i="9" s="1"/>
  <c r="P462" i="6"/>
  <c r="N462" i="9" s="1"/>
  <c r="X472" i="6"/>
  <c r="V472" i="9" s="1"/>
  <c r="V472" i="6"/>
  <c r="T472" i="9" s="1"/>
  <c r="T472" i="6"/>
  <c r="R472" i="9" s="1"/>
  <c r="R486" i="6"/>
  <c r="P486" i="9" s="1"/>
  <c r="Q486" i="6"/>
  <c r="O486" i="9" s="1"/>
  <c r="P486" i="6"/>
  <c r="N486" i="9" s="1"/>
  <c r="R508" i="6"/>
  <c r="P508" i="9" s="1"/>
  <c r="Q508" i="6"/>
  <c r="O508" i="9" s="1"/>
  <c r="P508" i="6"/>
  <c r="N508" i="9" s="1"/>
  <c r="Q31" i="6"/>
  <c r="O31" i="9" s="1"/>
  <c r="R31" i="6"/>
  <c r="P31" i="9" s="1"/>
  <c r="P31" i="6"/>
  <c r="N31" i="9" s="1"/>
  <c r="X177" i="6"/>
  <c r="V177" i="9" s="1"/>
  <c r="V177" i="6"/>
  <c r="T177" i="9" s="1"/>
  <c r="T177" i="6"/>
  <c r="R177" i="9" s="1"/>
  <c r="Q300" i="6"/>
  <c r="O300" i="9" s="1"/>
  <c r="R300" i="6"/>
  <c r="P300" i="9" s="1"/>
  <c r="P300" i="6"/>
  <c r="N300" i="9" s="1"/>
  <c r="R380" i="6"/>
  <c r="P380" i="9" s="1"/>
  <c r="Q380" i="6"/>
  <c r="O380" i="9" s="1"/>
  <c r="P380" i="6"/>
  <c r="N380" i="9" s="1"/>
  <c r="X8" i="6"/>
  <c r="V8" i="9" s="1"/>
  <c r="V8" i="6"/>
  <c r="T8" i="9" s="1"/>
  <c r="T8" i="6"/>
  <c r="R8" i="9" s="1"/>
  <c r="Q43" i="6"/>
  <c r="O43" i="9" s="1"/>
  <c r="R43" i="6"/>
  <c r="P43" i="9" s="1"/>
  <c r="P43" i="6"/>
  <c r="N43" i="9" s="1"/>
  <c r="R82" i="6"/>
  <c r="P82" i="9" s="1"/>
  <c r="Q82" i="6"/>
  <c r="O82" i="9" s="1"/>
  <c r="P82" i="6"/>
  <c r="N82" i="9" s="1"/>
  <c r="R104" i="6"/>
  <c r="P104" i="9" s="1"/>
  <c r="Q104" i="6"/>
  <c r="O104" i="9" s="1"/>
  <c r="P104" i="6"/>
  <c r="N104" i="9" s="1"/>
  <c r="X109" i="6"/>
  <c r="V109" i="9" s="1"/>
  <c r="V109" i="6"/>
  <c r="T109" i="9" s="1"/>
  <c r="T109" i="6"/>
  <c r="R109" i="9" s="1"/>
  <c r="Q186" i="6"/>
  <c r="O186" i="9" s="1"/>
  <c r="R186" i="6"/>
  <c r="P186" i="9" s="1"/>
  <c r="P186" i="6"/>
  <c r="N186" i="9" s="1"/>
  <c r="R213" i="6"/>
  <c r="P213" i="9" s="1"/>
  <c r="Q213" i="6"/>
  <c r="O213" i="9" s="1"/>
  <c r="P213" i="6"/>
  <c r="N213" i="9" s="1"/>
  <c r="R285" i="6"/>
  <c r="P285" i="9" s="1"/>
  <c r="Q285" i="6"/>
  <c r="O285" i="9" s="1"/>
  <c r="P285" i="6"/>
  <c r="N285" i="9" s="1"/>
  <c r="Q301" i="6"/>
  <c r="O301" i="9" s="1"/>
  <c r="R301" i="6"/>
  <c r="P301" i="9" s="1"/>
  <c r="P301" i="6"/>
  <c r="N301" i="9" s="1"/>
  <c r="Q303" i="6"/>
  <c r="O303" i="9" s="1"/>
  <c r="R303" i="6"/>
  <c r="P303" i="9" s="1"/>
  <c r="P303" i="6"/>
  <c r="N303" i="9" s="1"/>
  <c r="R308" i="6"/>
  <c r="P308" i="9" s="1"/>
  <c r="Q308" i="6"/>
  <c r="O308" i="9" s="1"/>
  <c r="P308" i="6"/>
  <c r="N308" i="9" s="1"/>
  <c r="X309" i="6"/>
  <c r="V309" i="9" s="1"/>
  <c r="V309" i="6"/>
  <c r="T309" i="9" s="1"/>
  <c r="T309" i="6"/>
  <c r="R309" i="9" s="1"/>
  <c r="X314" i="6"/>
  <c r="V314" i="9" s="1"/>
  <c r="V314" i="6"/>
  <c r="T314" i="9" s="1"/>
  <c r="T314" i="6"/>
  <c r="R314" i="9" s="1"/>
  <c r="Q329" i="6"/>
  <c r="O329" i="9" s="1"/>
  <c r="R329" i="6"/>
  <c r="P329" i="9" s="1"/>
  <c r="P329" i="6"/>
  <c r="N329" i="9" s="1"/>
  <c r="X338" i="6"/>
  <c r="V338" i="9" s="1"/>
  <c r="V338" i="6"/>
  <c r="T338" i="9" s="1"/>
  <c r="T338" i="6"/>
  <c r="R338" i="9" s="1"/>
  <c r="R379" i="6"/>
  <c r="P379" i="9" s="1"/>
  <c r="Q379" i="6"/>
  <c r="O379" i="9" s="1"/>
  <c r="P379" i="6"/>
  <c r="N379" i="9" s="1"/>
  <c r="X432" i="6"/>
  <c r="V432" i="9" s="1"/>
  <c r="V432" i="6"/>
  <c r="T432" i="9" s="1"/>
  <c r="T432" i="6"/>
  <c r="R432" i="9" s="1"/>
  <c r="R449" i="6"/>
  <c r="P449" i="9" s="1"/>
  <c r="Q449" i="6"/>
  <c r="O449" i="9" s="1"/>
  <c r="P449" i="6"/>
  <c r="N449" i="9" s="1"/>
  <c r="X463" i="6"/>
  <c r="V463" i="9" s="1"/>
  <c r="V463" i="6"/>
  <c r="T463" i="9" s="1"/>
  <c r="T463" i="6"/>
  <c r="R463" i="9" s="1"/>
  <c r="R469" i="6"/>
  <c r="P469" i="9" s="1"/>
  <c r="Q469" i="6"/>
  <c r="O469" i="9" s="1"/>
  <c r="P469" i="6"/>
  <c r="N469" i="9" s="1"/>
  <c r="X471" i="6"/>
  <c r="V471" i="9" s="1"/>
  <c r="V471" i="6"/>
  <c r="T471" i="9" s="1"/>
  <c r="T471" i="6"/>
  <c r="R471" i="9" s="1"/>
  <c r="X476" i="6"/>
  <c r="V476" i="9" s="1"/>
  <c r="V476" i="6"/>
  <c r="T476" i="9" s="1"/>
  <c r="T476" i="6"/>
  <c r="R476" i="9" s="1"/>
  <c r="R500" i="6"/>
  <c r="P500" i="9" s="1"/>
  <c r="P500" i="6"/>
  <c r="N500" i="9" s="1"/>
  <c r="Q500" i="6"/>
  <c r="O500" i="9" s="1"/>
  <c r="R512" i="6"/>
  <c r="P512" i="9" s="1"/>
  <c r="P512" i="6"/>
  <c r="N512" i="9" s="1"/>
  <c r="Q512" i="6"/>
  <c r="O512" i="9" s="1"/>
  <c r="R528" i="6"/>
  <c r="P528" i="9" s="1"/>
  <c r="Q528" i="6"/>
  <c r="O528" i="9" s="1"/>
  <c r="P528" i="6"/>
  <c r="N528" i="9" s="1"/>
  <c r="Q137" i="6"/>
  <c r="O137" i="9" s="1"/>
  <c r="R137" i="6"/>
  <c r="P137" i="9" s="1"/>
  <c r="P137" i="6"/>
  <c r="N137" i="9" s="1"/>
  <c r="X228" i="6"/>
  <c r="V228" i="9" s="1"/>
  <c r="V228" i="6"/>
  <c r="T228" i="9" s="1"/>
  <c r="T228" i="6"/>
  <c r="R228" i="9" s="1"/>
  <c r="Q316" i="6"/>
  <c r="O316" i="9" s="1"/>
  <c r="R316" i="6"/>
  <c r="P316" i="9" s="1"/>
  <c r="P316" i="6"/>
  <c r="N316" i="9" s="1"/>
  <c r="X341" i="6"/>
  <c r="V341" i="9" s="1"/>
  <c r="V341" i="6"/>
  <c r="T341" i="9" s="1"/>
  <c r="T341" i="6"/>
  <c r="R341" i="9" s="1"/>
  <c r="X361" i="6"/>
  <c r="V361" i="9" s="1"/>
  <c r="V361" i="6"/>
  <c r="T361" i="9" s="1"/>
  <c r="T361" i="6"/>
  <c r="R361" i="9" s="1"/>
  <c r="X380" i="6"/>
  <c r="V380" i="9" s="1"/>
  <c r="V380" i="6"/>
  <c r="T380" i="9" s="1"/>
  <c r="T380" i="6"/>
  <c r="R380" i="9" s="1"/>
  <c r="R458" i="6"/>
  <c r="P458" i="9" s="1"/>
  <c r="Q458" i="6"/>
  <c r="O458" i="9" s="1"/>
  <c r="P458" i="6"/>
  <c r="N458" i="9" s="1"/>
  <c r="R487" i="6"/>
  <c r="P487" i="9" s="1"/>
  <c r="Q487" i="6"/>
  <c r="O487" i="9" s="1"/>
  <c r="P487" i="6"/>
  <c r="N487" i="9" s="1"/>
  <c r="R534" i="6"/>
  <c r="P534" i="9" s="1"/>
  <c r="Q534" i="6"/>
  <c r="O534" i="9" s="1"/>
  <c r="P534" i="6"/>
  <c r="N534" i="9" s="1"/>
  <c r="X164" i="6"/>
  <c r="V164" i="9" s="1"/>
  <c r="V164" i="6"/>
  <c r="T164" i="9" s="1"/>
  <c r="T164" i="6"/>
  <c r="R164" i="9" s="1"/>
  <c r="R224" i="6"/>
  <c r="P224" i="9" s="1"/>
  <c r="Q224" i="6"/>
  <c r="O224" i="9" s="1"/>
  <c r="P224" i="6"/>
  <c r="N224" i="9" s="1"/>
  <c r="Q228" i="6"/>
  <c r="O228" i="9" s="1"/>
  <c r="R228" i="6"/>
  <c r="P228" i="9" s="1"/>
  <c r="P228" i="6"/>
  <c r="N228" i="9" s="1"/>
  <c r="Q278" i="6"/>
  <c r="O278" i="9" s="1"/>
  <c r="R278" i="6"/>
  <c r="P278" i="9" s="1"/>
  <c r="P278" i="6"/>
  <c r="N278" i="9" s="1"/>
  <c r="R310" i="6"/>
  <c r="P310" i="9" s="1"/>
  <c r="Q310" i="6"/>
  <c r="O310" i="9" s="1"/>
  <c r="P310" i="6"/>
  <c r="N310" i="9" s="1"/>
  <c r="X316" i="6"/>
  <c r="V316" i="9" s="1"/>
  <c r="V316" i="6"/>
  <c r="T316" i="9" s="1"/>
  <c r="T316" i="6"/>
  <c r="R316" i="9" s="1"/>
  <c r="X373" i="6"/>
  <c r="V373" i="9" s="1"/>
  <c r="V373" i="6"/>
  <c r="T373" i="9" s="1"/>
  <c r="T373" i="6"/>
  <c r="R373" i="9" s="1"/>
  <c r="X5" i="6"/>
  <c r="V5" i="9" s="1"/>
  <c r="V5" i="6"/>
  <c r="T5" i="9" s="1"/>
  <c r="T5" i="6"/>
  <c r="R5" i="9" s="1"/>
  <c r="X6" i="6"/>
  <c r="V6" i="9" s="1"/>
  <c r="V6" i="6"/>
  <c r="T6" i="9" s="1"/>
  <c r="T6" i="6"/>
  <c r="R6" i="9" s="1"/>
  <c r="X80" i="6"/>
  <c r="V80" i="9" s="1"/>
  <c r="V80" i="6"/>
  <c r="T80" i="9" s="1"/>
  <c r="T80" i="6"/>
  <c r="R80" i="9" s="1"/>
  <c r="R141" i="6"/>
  <c r="P141" i="9" s="1"/>
  <c r="Q141" i="6"/>
  <c r="O141" i="9" s="1"/>
  <c r="P141" i="6"/>
  <c r="N141" i="9" s="1"/>
  <c r="V12" i="6"/>
  <c r="T12" i="9" s="1"/>
  <c r="T12" i="6"/>
  <c r="R12" i="9" s="1"/>
  <c r="X50" i="6"/>
  <c r="V50" i="9" s="1"/>
  <c r="V50" i="6"/>
  <c r="T50" i="9" s="1"/>
  <c r="T50" i="6"/>
  <c r="R50" i="9" s="1"/>
  <c r="R70" i="6"/>
  <c r="P70" i="9" s="1"/>
  <c r="Q70" i="6"/>
  <c r="O70" i="9" s="1"/>
  <c r="P70" i="6"/>
  <c r="N70" i="9" s="1"/>
  <c r="Q83" i="6"/>
  <c r="O83" i="9" s="1"/>
  <c r="R83" i="6"/>
  <c r="P83" i="9" s="1"/>
  <c r="P83" i="6"/>
  <c r="N83" i="9" s="1"/>
  <c r="X143" i="6"/>
  <c r="V143" i="9" s="1"/>
  <c r="V143" i="6"/>
  <c r="T143" i="9" s="1"/>
  <c r="T143" i="6"/>
  <c r="R143" i="9" s="1"/>
  <c r="Q149" i="6"/>
  <c r="O149" i="9" s="1"/>
  <c r="R149" i="6"/>
  <c r="P149" i="9" s="1"/>
  <c r="P149" i="6"/>
  <c r="N149" i="9" s="1"/>
  <c r="X151" i="6"/>
  <c r="V151" i="9" s="1"/>
  <c r="V151" i="6"/>
  <c r="T151" i="9" s="1"/>
  <c r="T151" i="6"/>
  <c r="R151" i="9" s="1"/>
  <c r="X178" i="6"/>
  <c r="V178" i="9" s="1"/>
  <c r="V178" i="6"/>
  <c r="T178" i="9" s="1"/>
  <c r="T178" i="6"/>
  <c r="R178" i="9" s="1"/>
  <c r="Q184" i="6"/>
  <c r="O184" i="9" s="1"/>
  <c r="R184" i="6"/>
  <c r="P184" i="9" s="1"/>
  <c r="P184" i="6"/>
  <c r="N184" i="9" s="1"/>
  <c r="Q210" i="6"/>
  <c r="O210" i="9" s="1"/>
  <c r="R210" i="6"/>
  <c r="P210" i="9" s="1"/>
  <c r="P210" i="6"/>
  <c r="N210" i="9" s="1"/>
  <c r="X217" i="6"/>
  <c r="V217" i="9" s="1"/>
  <c r="V217" i="6"/>
  <c r="T217" i="9" s="1"/>
  <c r="T217" i="6"/>
  <c r="R217" i="9" s="1"/>
  <c r="R236" i="6"/>
  <c r="P236" i="9" s="1"/>
  <c r="Q236" i="6"/>
  <c r="O236" i="9" s="1"/>
  <c r="P236" i="6"/>
  <c r="N236" i="9" s="1"/>
  <c r="Q304" i="6"/>
  <c r="O304" i="9" s="1"/>
  <c r="R304" i="6"/>
  <c r="P304" i="9" s="1"/>
  <c r="P304" i="6"/>
  <c r="N304" i="9" s="1"/>
  <c r="Q317" i="6"/>
  <c r="O317" i="9" s="1"/>
  <c r="R317" i="6"/>
  <c r="P317" i="9" s="1"/>
  <c r="P317" i="6"/>
  <c r="N317" i="9" s="1"/>
  <c r="R333" i="6"/>
  <c r="P333" i="9" s="1"/>
  <c r="Q333" i="6"/>
  <c r="O333" i="9" s="1"/>
  <c r="P333" i="6"/>
  <c r="N333" i="9" s="1"/>
  <c r="X336" i="6"/>
  <c r="V336" i="9" s="1"/>
  <c r="V336" i="6"/>
  <c r="T336" i="9" s="1"/>
  <c r="T336" i="6"/>
  <c r="R336" i="9" s="1"/>
  <c r="X345" i="6"/>
  <c r="V345" i="9" s="1"/>
  <c r="V345" i="6"/>
  <c r="T345" i="9" s="1"/>
  <c r="T345" i="6"/>
  <c r="R345" i="9" s="1"/>
  <c r="Q378" i="6"/>
  <c r="O378" i="9" s="1"/>
  <c r="R378" i="6"/>
  <c r="P378" i="9" s="1"/>
  <c r="P378" i="6"/>
  <c r="N378" i="9" s="1"/>
  <c r="X383" i="6"/>
  <c r="V383" i="9" s="1"/>
  <c r="V383" i="6"/>
  <c r="T383" i="9" s="1"/>
  <c r="T383" i="6"/>
  <c r="R383" i="9" s="1"/>
  <c r="R387" i="6"/>
  <c r="P387" i="9" s="1"/>
  <c r="Q387" i="6"/>
  <c r="O387" i="9" s="1"/>
  <c r="P387" i="6"/>
  <c r="N387" i="9" s="1"/>
  <c r="X389" i="6"/>
  <c r="V389" i="9" s="1"/>
  <c r="V389" i="6"/>
  <c r="T389" i="9" s="1"/>
  <c r="T389" i="6"/>
  <c r="R389" i="9" s="1"/>
  <c r="X396" i="6"/>
  <c r="V396" i="9" s="1"/>
  <c r="V396" i="6"/>
  <c r="T396" i="9" s="1"/>
  <c r="T396" i="6"/>
  <c r="R396" i="9" s="1"/>
  <c r="R409" i="6"/>
  <c r="P409" i="9" s="1"/>
  <c r="Q409" i="6"/>
  <c r="O409" i="9" s="1"/>
  <c r="P409" i="6"/>
  <c r="N409" i="9" s="1"/>
  <c r="Q413" i="6"/>
  <c r="O413" i="9" s="1"/>
  <c r="R413" i="6"/>
  <c r="P413" i="9" s="1"/>
  <c r="P413" i="6"/>
  <c r="N413" i="9" s="1"/>
  <c r="R415" i="6"/>
  <c r="P415" i="9" s="1"/>
  <c r="Q415" i="6"/>
  <c r="O415" i="9" s="1"/>
  <c r="P415" i="6"/>
  <c r="N415" i="9" s="1"/>
  <c r="X420" i="6"/>
  <c r="V420" i="9" s="1"/>
  <c r="V420" i="6"/>
  <c r="T420" i="9" s="1"/>
  <c r="T420" i="6"/>
  <c r="R420" i="9" s="1"/>
  <c r="X440" i="6"/>
  <c r="V440" i="9" s="1"/>
  <c r="V440" i="6"/>
  <c r="T440" i="9" s="1"/>
  <c r="T440" i="6"/>
  <c r="R440" i="9" s="1"/>
  <c r="X462" i="6"/>
  <c r="V462" i="9" s="1"/>
  <c r="V462" i="6"/>
  <c r="T462" i="9" s="1"/>
  <c r="T462" i="6"/>
  <c r="R462" i="9" s="1"/>
  <c r="R470" i="6"/>
  <c r="P470" i="9" s="1"/>
  <c r="Q470" i="6"/>
  <c r="O470" i="9" s="1"/>
  <c r="P470" i="6"/>
  <c r="N470" i="9" s="1"/>
  <c r="R480" i="6"/>
  <c r="P480" i="9" s="1"/>
  <c r="Q480" i="6"/>
  <c r="O480" i="9" s="1"/>
  <c r="P480" i="6"/>
  <c r="N480" i="9" s="1"/>
  <c r="R491" i="6"/>
  <c r="P491" i="9" s="1"/>
  <c r="P491" i="6"/>
  <c r="N491" i="9" s="1"/>
  <c r="Q491" i="6"/>
  <c r="O491" i="9" s="1"/>
  <c r="R503" i="6"/>
  <c r="P503" i="9" s="1"/>
  <c r="P503" i="6"/>
  <c r="N503" i="9" s="1"/>
  <c r="Q503" i="6"/>
  <c r="O503" i="9" s="1"/>
  <c r="R510" i="6"/>
  <c r="P510" i="9" s="1"/>
  <c r="Q510" i="6"/>
  <c r="O510" i="9" s="1"/>
  <c r="P510" i="6"/>
  <c r="N510" i="9" s="1"/>
  <c r="R522" i="6"/>
  <c r="P522" i="9" s="1"/>
  <c r="Q522" i="6"/>
  <c r="O522" i="9" s="1"/>
  <c r="P522" i="6"/>
  <c r="N522" i="9" s="1"/>
  <c r="R523" i="6"/>
  <c r="P523" i="9" s="1"/>
  <c r="Q523" i="6"/>
  <c r="O523" i="9" s="1"/>
  <c r="P523" i="6"/>
  <c r="N523" i="9" s="1"/>
  <c r="R533" i="6"/>
  <c r="P533" i="9" s="1"/>
  <c r="Q533" i="6"/>
  <c r="O533" i="9" s="1"/>
  <c r="P533" i="6"/>
  <c r="N533" i="9" s="1"/>
  <c r="X537" i="6"/>
  <c r="V537" i="9" s="1"/>
  <c r="V537" i="6"/>
  <c r="T537" i="9" s="1"/>
  <c r="T537" i="6"/>
  <c r="R537" i="9" s="1"/>
  <c r="R15" i="6"/>
  <c r="P15" i="9" s="1"/>
  <c r="P15" i="6"/>
  <c r="N15" i="9" s="1"/>
  <c r="Q15" i="6"/>
  <c r="O15" i="9" s="1"/>
  <c r="X20" i="6"/>
  <c r="V20" i="9" s="1"/>
  <c r="V20" i="6"/>
  <c r="T20" i="9" s="1"/>
  <c r="T20" i="6"/>
  <c r="R20" i="9" s="1"/>
  <c r="X29" i="6"/>
  <c r="V29" i="9" s="1"/>
  <c r="V29" i="6"/>
  <c r="T29" i="9" s="1"/>
  <c r="T29" i="6"/>
  <c r="R29" i="9" s="1"/>
  <c r="X34" i="6"/>
  <c r="V34" i="9" s="1"/>
  <c r="V34" i="6"/>
  <c r="T34" i="9" s="1"/>
  <c r="T34" i="6"/>
  <c r="R34" i="9" s="1"/>
  <c r="Q41" i="6"/>
  <c r="O41" i="9" s="1"/>
  <c r="R41" i="6"/>
  <c r="P41" i="9" s="1"/>
  <c r="P41" i="6"/>
  <c r="N41" i="9" s="1"/>
  <c r="R44" i="6"/>
  <c r="P44" i="9" s="1"/>
  <c r="Q44" i="6"/>
  <c r="O44" i="9" s="1"/>
  <c r="P44" i="6"/>
  <c r="N44" i="9" s="1"/>
  <c r="X52" i="6"/>
  <c r="V52" i="9" s="1"/>
  <c r="V52" i="6"/>
  <c r="T52" i="9" s="1"/>
  <c r="T52" i="6"/>
  <c r="R52" i="9" s="1"/>
  <c r="X53" i="6"/>
  <c r="V53" i="9" s="1"/>
  <c r="V53" i="6"/>
  <c r="T53" i="9" s="1"/>
  <c r="T53" i="6"/>
  <c r="R53" i="9" s="1"/>
  <c r="R93" i="6"/>
  <c r="P93" i="9" s="1"/>
  <c r="Q93" i="6"/>
  <c r="O93" i="9" s="1"/>
  <c r="P93" i="6"/>
  <c r="N93" i="9" s="1"/>
  <c r="X130" i="6"/>
  <c r="V130" i="9" s="1"/>
  <c r="V130" i="6"/>
  <c r="T130" i="9" s="1"/>
  <c r="T130" i="6"/>
  <c r="R130" i="9" s="1"/>
  <c r="Q134" i="6"/>
  <c r="O134" i="9" s="1"/>
  <c r="R134" i="6"/>
  <c r="P134" i="9" s="1"/>
  <c r="P134" i="6"/>
  <c r="N134" i="9" s="1"/>
  <c r="X135" i="6"/>
  <c r="V135" i="9" s="1"/>
  <c r="V135" i="6"/>
  <c r="T135" i="9" s="1"/>
  <c r="T135" i="6"/>
  <c r="R135" i="9" s="1"/>
  <c r="X157" i="6"/>
  <c r="V157" i="9" s="1"/>
  <c r="V157" i="6"/>
  <c r="T157" i="9" s="1"/>
  <c r="T157" i="6"/>
  <c r="R157" i="9" s="1"/>
  <c r="R189" i="6"/>
  <c r="P189" i="9" s="1"/>
  <c r="Q189" i="6"/>
  <c r="O189" i="9" s="1"/>
  <c r="P189" i="6"/>
  <c r="N189" i="9" s="1"/>
  <c r="X198" i="6"/>
  <c r="V198" i="9" s="1"/>
  <c r="V198" i="6"/>
  <c r="T198" i="9" s="1"/>
  <c r="T198" i="6"/>
  <c r="R198" i="9" s="1"/>
  <c r="Q205" i="6"/>
  <c r="O205" i="9" s="1"/>
  <c r="R205" i="6"/>
  <c r="P205" i="9" s="1"/>
  <c r="P205" i="6"/>
  <c r="N205" i="9" s="1"/>
  <c r="Q208" i="6"/>
  <c r="O208" i="9" s="1"/>
  <c r="R208" i="6"/>
  <c r="P208" i="9" s="1"/>
  <c r="P208" i="6"/>
  <c r="N208" i="9" s="1"/>
  <c r="R225" i="6"/>
  <c r="P225" i="9" s="1"/>
  <c r="Q225" i="6"/>
  <c r="O225" i="9" s="1"/>
  <c r="P225" i="6"/>
  <c r="N225" i="9" s="1"/>
  <c r="Q227" i="6"/>
  <c r="O227" i="9" s="1"/>
  <c r="R227" i="6"/>
  <c r="P227" i="9" s="1"/>
  <c r="P227" i="6"/>
  <c r="N227" i="9" s="1"/>
  <c r="Q230" i="6"/>
  <c r="O230" i="9" s="1"/>
  <c r="R230" i="6"/>
  <c r="P230" i="9" s="1"/>
  <c r="P230" i="6"/>
  <c r="N230" i="9" s="1"/>
  <c r="Q231" i="6"/>
  <c r="O231" i="9" s="1"/>
  <c r="R231" i="6"/>
  <c r="P231" i="9" s="1"/>
  <c r="P231" i="6"/>
  <c r="N231" i="9" s="1"/>
  <c r="Q242" i="6"/>
  <c r="O242" i="9" s="1"/>
  <c r="R242" i="6"/>
  <c r="P242" i="9" s="1"/>
  <c r="P242" i="6"/>
  <c r="N242" i="9" s="1"/>
  <c r="X253" i="6"/>
  <c r="V253" i="9" s="1"/>
  <c r="V253" i="6"/>
  <c r="T253" i="9" s="1"/>
  <c r="T253" i="6"/>
  <c r="R253" i="9" s="1"/>
  <c r="X284" i="6"/>
  <c r="V284" i="9" s="1"/>
  <c r="V284" i="6"/>
  <c r="T284" i="9" s="1"/>
  <c r="T284" i="6"/>
  <c r="R284" i="9" s="1"/>
  <c r="X287" i="6"/>
  <c r="V287" i="9" s="1"/>
  <c r="V287" i="6"/>
  <c r="T287" i="9" s="1"/>
  <c r="T287" i="6"/>
  <c r="R287" i="9" s="1"/>
  <c r="Q295" i="6"/>
  <c r="O295" i="9" s="1"/>
  <c r="R295" i="6"/>
  <c r="P295" i="9" s="1"/>
  <c r="P295" i="6"/>
  <c r="N295" i="9" s="1"/>
  <c r="R297" i="6"/>
  <c r="P297" i="9" s="1"/>
  <c r="Q297" i="6"/>
  <c r="O297" i="9" s="1"/>
  <c r="P297" i="6"/>
  <c r="N297" i="9" s="1"/>
  <c r="R298" i="6"/>
  <c r="P298" i="9" s="1"/>
  <c r="Q298" i="6"/>
  <c r="O298" i="9" s="1"/>
  <c r="P298" i="6"/>
  <c r="N298" i="9" s="1"/>
  <c r="Q302" i="6"/>
  <c r="O302" i="9" s="1"/>
  <c r="R302" i="6"/>
  <c r="P302" i="9" s="1"/>
  <c r="P302" i="6"/>
  <c r="N302" i="9" s="1"/>
  <c r="Q305" i="6"/>
  <c r="O305" i="9" s="1"/>
  <c r="R305" i="6"/>
  <c r="P305" i="9" s="1"/>
  <c r="P305" i="6"/>
  <c r="N305" i="9" s="1"/>
  <c r="X323" i="6"/>
  <c r="V323" i="9" s="1"/>
  <c r="V323" i="6"/>
  <c r="T323" i="9" s="1"/>
  <c r="T323" i="6"/>
  <c r="R323" i="9" s="1"/>
  <c r="X324" i="6"/>
  <c r="V324" i="9" s="1"/>
  <c r="V324" i="6"/>
  <c r="T324" i="9" s="1"/>
  <c r="T324" i="6"/>
  <c r="R324" i="9" s="1"/>
  <c r="R325" i="6"/>
  <c r="P325" i="9" s="1"/>
  <c r="Q325" i="6"/>
  <c r="O325" i="9" s="1"/>
  <c r="P325" i="6"/>
  <c r="N325" i="9" s="1"/>
  <c r="Q326" i="6"/>
  <c r="O326" i="9" s="1"/>
  <c r="R326" i="6"/>
  <c r="P326" i="9" s="1"/>
  <c r="P326" i="6"/>
  <c r="N326" i="9" s="1"/>
  <c r="X334" i="6"/>
  <c r="V334" i="9" s="1"/>
  <c r="V334" i="6"/>
  <c r="T334" i="9" s="1"/>
  <c r="T334" i="6"/>
  <c r="R334" i="9" s="1"/>
  <c r="X346" i="6"/>
  <c r="V346" i="9" s="1"/>
  <c r="V346" i="6"/>
  <c r="T346" i="9" s="1"/>
  <c r="T346" i="6"/>
  <c r="R346" i="9" s="1"/>
  <c r="X347" i="6"/>
  <c r="V347" i="9" s="1"/>
  <c r="V347" i="6"/>
  <c r="T347" i="9" s="1"/>
  <c r="T347" i="6"/>
  <c r="R347" i="9" s="1"/>
  <c r="Q352" i="6"/>
  <c r="O352" i="9" s="1"/>
  <c r="R352" i="6"/>
  <c r="P352" i="9" s="1"/>
  <c r="P352" i="6"/>
  <c r="N352" i="9" s="1"/>
  <c r="Q366" i="6"/>
  <c r="O366" i="9" s="1"/>
  <c r="R366" i="6"/>
  <c r="P366" i="9" s="1"/>
  <c r="P366" i="6"/>
  <c r="N366" i="9" s="1"/>
  <c r="X384" i="6"/>
  <c r="V384" i="9" s="1"/>
  <c r="V384" i="6"/>
  <c r="T384" i="9" s="1"/>
  <c r="T384" i="6"/>
  <c r="R384" i="9" s="1"/>
  <c r="R411" i="6"/>
  <c r="P411" i="9" s="1"/>
  <c r="Q411" i="6"/>
  <c r="O411" i="9" s="1"/>
  <c r="P411" i="6"/>
  <c r="N411" i="9" s="1"/>
  <c r="X436" i="6"/>
  <c r="V436" i="9" s="1"/>
  <c r="V436" i="6"/>
  <c r="T436" i="9" s="1"/>
  <c r="T436" i="6"/>
  <c r="R436" i="9" s="1"/>
  <c r="X119" i="6"/>
  <c r="V119" i="9" s="1"/>
  <c r="V119" i="6"/>
  <c r="T119" i="9" s="1"/>
  <c r="T119" i="6"/>
  <c r="R119" i="9" s="1"/>
  <c r="Q376" i="6"/>
  <c r="O376" i="9" s="1"/>
  <c r="R376" i="6"/>
  <c r="P376" i="9" s="1"/>
  <c r="P376" i="6"/>
  <c r="N376" i="9" s="1"/>
  <c r="Q7" i="6"/>
  <c r="O7" i="9" s="1"/>
  <c r="R7" i="6"/>
  <c r="P7" i="9" s="1"/>
  <c r="P7" i="6"/>
  <c r="N7" i="9" s="1"/>
  <c r="Q14" i="6"/>
  <c r="O14" i="9" s="1"/>
  <c r="R14" i="6"/>
  <c r="P14" i="9" s="1"/>
  <c r="P14" i="6"/>
  <c r="N14" i="9" s="1"/>
  <c r="Q24" i="6"/>
  <c r="O24" i="9" s="1"/>
  <c r="R24" i="6"/>
  <c r="P24" i="9" s="1"/>
  <c r="P24" i="6"/>
  <c r="N24" i="9" s="1"/>
  <c r="R27" i="6"/>
  <c r="P27" i="9" s="1"/>
  <c r="P27" i="6"/>
  <c r="N27" i="9" s="1"/>
  <c r="Q27" i="6"/>
  <c r="O27" i="9" s="1"/>
  <c r="X32" i="6"/>
  <c r="V32" i="9" s="1"/>
  <c r="V32" i="6"/>
  <c r="T32" i="9" s="1"/>
  <c r="T32" i="6"/>
  <c r="R32" i="9" s="1"/>
  <c r="X49" i="6"/>
  <c r="V49" i="9" s="1"/>
  <c r="V49" i="6"/>
  <c r="T49" i="9" s="1"/>
  <c r="T49" i="6"/>
  <c r="R49" i="9" s="1"/>
  <c r="X63" i="6"/>
  <c r="V63" i="9" s="1"/>
  <c r="V63" i="6"/>
  <c r="T63" i="9" s="1"/>
  <c r="T63" i="6"/>
  <c r="R63" i="9" s="1"/>
  <c r="X76" i="6"/>
  <c r="V76" i="9" s="1"/>
  <c r="V76" i="6"/>
  <c r="T76" i="9" s="1"/>
  <c r="T76" i="6"/>
  <c r="R76" i="9" s="1"/>
  <c r="R94" i="6"/>
  <c r="P94" i="9" s="1"/>
  <c r="Q94" i="6"/>
  <c r="O94" i="9" s="1"/>
  <c r="P94" i="6"/>
  <c r="N94" i="9" s="1"/>
  <c r="X117" i="6"/>
  <c r="V117" i="9" s="1"/>
  <c r="V117" i="6"/>
  <c r="T117" i="9" s="1"/>
  <c r="T117" i="6"/>
  <c r="R117" i="9" s="1"/>
  <c r="X136" i="6"/>
  <c r="V136" i="9" s="1"/>
  <c r="V136" i="6"/>
  <c r="T136" i="9" s="1"/>
  <c r="T136" i="6"/>
  <c r="R136" i="9" s="1"/>
  <c r="X138" i="6"/>
  <c r="V138" i="9" s="1"/>
  <c r="V138" i="6"/>
  <c r="T138" i="9" s="1"/>
  <c r="T138" i="6"/>
  <c r="R138" i="9" s="1"/>
  <c r="X155" i="6"/>
  <c r="V155" i="9" s="1"/>
  <c r="V155" i="6"/>
  <c r="T155" i="9" s="1"/>
  <c r="T155" i="6"/>
  <c r="R155" i="9" s="1"/>
  <c r="X163" i="6"/>
  <c r="V163" i="9" s="1"/>
  <c r="V163" i="6"/>
  <c r="T163" i="9" s="1"/>
  <c r="T163" i="6"/>
  <c r="R163" i="9" s="1"/>
  <c r="Q168" i="6"/>
  <c r="O168" i="9" s="1"/>
  <c r="R168" i="6"/>
  <c r="P168" i="9" s="1"/>
  <c r="P168" i="6"/>
  <c r="N168" i="9" s="1"/>
  <c r="Q171" i="6"/>
  <c r="O171" i="9" s="1"/>
  <c r="R171" i="6"/>
  <c r="P171" i="9" s="1"/>
  <c r="P171" i="6"/>
  <c r="N171" i="9" s="1"/>
  <c r="X181" i="6"/>
  <c r="V181" i="9" s="1"/>
  <c r="V181" i="6"/>
  <c r="T181" i="9" s="1"/>
  <c r="T181" i="6"/>
  <c r="R181" i="9" s="1"/>
  <c r="X182" i="6"/>
  <c r="V182" i="9" s="1"/>
  <c r="V182" i="6"/>
  <c r="T182" i="9" s="1"/>
  <c r="T182" i="6"/>
  <c r="R182" i="9" s="1"/>
  <c r="X183" i="6"/>
  <c r="V183" i="9" s="1"/>
  <c r="V183" i="6"/>
  <c r="T183" i="9" s="1"/>
  <c r="T183" i="6"/>
  <c r="R183" i="9" s="1"/>
  <c r="Q195" i="6"/>
  <c r="O195" i="9" s="1"/>
  <c r="R195" i="6"/>
  <c r="P195" i="9" s="1"/>
  <c r="P195" i="6"/>
  <c r="N195" i="9" s="1"/>
  <c r="X199" i="6"/>
  <c r="V199" i="9" s="1"/>
  <c r="V199" i="6"/>
  <c r="T199" i="9" s="1"/>
  <c r="T199" i="6"/>
  <c r="R199" i="9" s="1"/>
  <c r="Q211" i="6"/>
  <c r="O211" i="9" s="1"/>
  <c r="R211" i="6"/>
  <c r="P211" i="9" s="1"/>
  <c r="P211" i="6"/>
  <c r="N211" i="9" s="1"/>
  <c r="X234" i="6"/>
  <c r="V234" i="9" s="1"/>
  <c r="V234" i="6"/>
  <c r="T234" i="9" s="1"/>
  <c r="T234" i="6"/>
  <c r="R234" i="9" s="1"/>
  <c r="X256" i="6"/>
  <c r="V256" i="9" s="1"/>
  <c r="V256" i="6"/>
  <c r="T256" i="9" s="1"/>
  <c r="T256" i="6"/>
  <c r="R256" i="9" s="1"/>
  <c r="X261" i="6"/>
  <c r="V261" i="9" s="1"/>
  <c r="V261" i="6"/>
  <c r="T261" i="9" s="1"/>
  <c r="T261" i="6"/>
  <c r="R261" i="9" s="1"/>
  <c r="Q267" i="6"/>
  <c r="O267" i="9" s="1"/>
  <c r="R267" i="6"/>
  <c r="P267" i="9" s="1"/>
  <c r="P267" i="6"/>
  <c r="N267" i="9" s="1"/>
  <c r="Q269" i="6"/>
  <c r="O269" i="9" s="1"/>
  <c r="R269" i="6"/>
  <c r="P269" i="9" s="1"/>
  <c r="P269" i="6"/>
  <c r="N269" i="9" s="1"/>
  <c r="X275" i="6"/>
  <c r="V275" i="9" s="1"/>
  <c r="V275" i="6"/>
  <c r="T275" i="9" s="1"/>
  <c r="T275" i="6"/>
  <c r="R275" i="9" s="1"/>
  <c r="Q277" i="6"/>
  <c r="O277" i="9" s="1"/>
  <c r="R277" i="6"/>
  <c r="P277" i="9" s="1"/>
  <c r="P277" i="6"/>
  <c r="N277" i="9" s="1"/>
  <c r="Q281" i="6"/>
  <c r="O281" i="9" s="1"/>
  <c r="R281" i="6"/>
  <c r="P281" i="9" s="1"/>
  <c r="P281" i="6"/>
  <c r="N281" i="9" s="1"/>
  <c r="Q330" i="6"/>
  <c r="O330" i="9" s="1"/>
  <c r="R330" i="6"/>
  <c r="P330" i="9" s="1"/>
  <c r="P330" i="6"/>
  <c r="N330" i="9" s="1"/>
  <c r="X337" i="6"/>
  <c r="V337" i="9" s="1"/>
  <c r="V337" i="6"/>
  <c r="T337" i="9" s="1"/>
  <c r="T337" i="6"/>
  <c r="R337" i="9" s="1"/>
  <c r="Q354" i="6"/>
  <c r="O354" i="9" s="1"/>
  <c r="R354" i="6"/>
  <c r="P354" i="9" s="1"/>
  <c r="P354" i="6"/>
  <c r="N354" i="9" s="1"/>
  <c r="R356" i="6"/>
  <c r="P356" i="9" s="1"/>
  <c r="Q356" i="6"/>
  <c r="O356" i="9" s="1"/>
  <c r="P356" i="6"/>
  <c r="N356" i="9" s="1"/>
  <c r="R360" i="6"/>
  <c r="P360" i="9" s="1"/>
  <c r="Q360" i="6"/>
  <c r="O360" i="9" s="1"/>
  <c r="P360" i="6"/>
  <c r="N360" i="9" s="1"/>
  <c r="R367" i="6"/>
  <c r="P367" i="9" s="1"/>
  <c r="Q367" i="6"/>
  <c r="O367" i="9" s="1"/>
  <c r="P367" i="6"/>
  <c r="N367" i="9" s="1"/>
  <c r="X385" i="6"/>
  <c r="V385" i="9" s="1"/>
  <c r="V385" i="6"/>
  <c r="T385" i="9" s="1"/>
  <c r="T385" i="6"/>
  <c r="R385" i="9" s="1"/>
  <c r="Q410" i="6"/>
  <c r="O410" i="9" s="1"/>
  <c r="R410" i="6"/>
  <c r="P410" i="9" s="1"/>
  <c r="P410" i="6"/>
  <c r="N410" i="9" s="1"/>
  <c r="R416" i="6"/>
  <c r="P416" i="9" s="1"/>
  <c r="Q416" i="6"/>
  <c r="O416" i="9" s="1"/>
  <c r="P416" i="6"/>
  <c r="N416" i="9" s="1"/>
  <c r="R417" i="6"/>
  <c r="P417" i="9" s="1"/>
  <c r="Q417" i="6"/>
  <c r="O417" i="9" s="1"/>
  <c r="P417" i="6"/>
  <c r="N417" i="9" s="1"/>
  <c r="R418" i="6"/>
  <c r="P418" i="9" s="1"/>
  <c r="Q418" i="6"/>
  <c r="O418" i="9" s="1"/>
  <c r="P418" i="6"/>
  <c r="N418" i="9" s="1"/>
  <c r="X19" i="6"/>
  <c r="V19" i="9" s="1"/>
  <c r="V19" i="6"/>
  <c r="T19" i="9" s="1"/>
  <c r="T19" i="6"/>
  <c r="R19" i="9" s="1"/>
  <c r="Q23" i="6"/>
  <c r="O23" i="9" s="1"/>
  <c r="R23" i="6"/>
  <c r="P23" i="9" s="1"/>
  <c r="P23" i="6"/>
  <c r="N23" i="9" s="1"/>
  <c r="R33" i="6"/>
  <c r="P33" i="9" s="1"/>
  <c r="Q33" i="6"/>
  <c r="O33" i="9" s="1"/>
  <c r="P33" i="6"/>
  <c r="N33" i="9" s="1"/>
  <c r="X37" i="6"/>
  <c r="V37" i="9" s="1"/>
  <c r="V37" i="6"/>
  <c r="T37" i="9" s="1"/>
  <c r="T37" i="6"/>
  <c r="R37" i="9" s="1"/>
  <c r="X38" i="6"/>
  <c r="V38" i="9" s="1"/>
  <c r="V38" i="6"/>
  <c r="T38" i="9" s="1"/>
  <c r="T38" i="6"/>
  <c r="R38" i="9" s="1"/>
  <c r="R56" i="6"/>
  <c r="P56" i="9" s="1"/>
  <c r="Q56" i="6"/>
  <c r="O56" i="9" s="1"/>
  <c r="P56" i="6"/>
  <c r="N56" i="9" s="1"/>
  <c r="Q65" i="6"/>
  <c r="O65" i="9" s="1"/>
  <c r="R65" i="6"/>
  <c r="P65" i="9" s="1"/>
  <c r="P65" i="6"/>
  <c r="N65" i="9" s="1"/>
  <c r="Q87" i="6"/>
  <c r="O87" i="9" s="1"/>
  <c r="R87" i="6"/>
  <c r="P87" i="9" s="1"/>
  <c r="P87" i="6"/>
  <c r="N87" i="9" s="1"/>
  <c r="X91" i="6"/>
  <c r="V91" i="9" s="1"/>
  <c r="V91" i="6"/>
  <c r="T91" i="9" s="1"/>
  <c r="T91" i="6"/>
  <c r="R91" i="9" s="1"/>
  <c r="X102" i="6"/>
  <c r="V102" i="9" s="1"/>
  <c r="V102" i="6"/>
  <c r="T102" i="9" s="1"/>
  <c r="T102" i="6"/>
  <c r="R102" i="9" s="1"/>
  <c r="X129" i="6"/>
  <c r="V129" i="9" s="1"/>
  <c r="V129" i="6"/>
  <c r="T129" i="9" s="1"/>
  <c r="T129" i="6"/>
  <c r="R129" i="9" s="1"/>
  <c r="R142" i="6"/>
  <c r="P142" i="9" s="1"/>
  <c r="Q142" i="6"/>
  <c r="O142" i="9" s="1"/>
  <c r="P142" i="6"/>
  <c r="N142" i="9" s="1"/>
  <c r="X153" i="6"/>
  <c r="V153" i="9" s="1"/>
  <c r="V153" i="6"/>
  <c r="T153" i="9" s="1"/>
  <c r="T153" i="6"/>
  <c r="R153" i="9" s="1"/>
  <c r="X159" i="6"/>
  <c r="V159" i="9" s="1"/>
  <c r="V159" i="6"/>
  <c r="T159" i="9" s="1"/>
  <c r="T159" i="6"/>
  <c r="R159" i="9" s="1"/>
  <c r="Q162" i="6"/>
  <c r="O162" i="9" s="1"/>
  <c r="R162" i="6"/>
  <c r="P162" i="9" s="1"/>
  <c r="P162" i="6"/>
  <c r="N162" i="9" s="1"/>
  <c r="Q174" i="6"/>
  <c r="O174" i="9" s="1"/>
  <c r="R174" i="6"/>
  <c r="P174" i="9" s="1"/>
  <c r="P174" i="6"/>
  <c r="N174" i="9" s="1"/>
  <c r="X212" i="6"/>
  <c r="V212" i="9" s="1"/>
  <c r="V212" i="6"/>
  <c r="T212" i="9" s="1"/>
  <c r="T212" i="6"/>
  <c r="R212" i="9" s="1"/>
  <c r="X238" i="6"/>
  <c r="V238" i="9" s="1"/>
  <c r="V238" i="6"/>
  <c r="T238" i="9" s="1"/>
  <c r="T238" i="6"/>
  <c r="R238" i="9" s="1"/>
  <c r="X255" i="6"/>
  <c r="V255" i="9" s="1"/>
  <c r="V255" i="6"/>
  <c r="T255" i="9" s="1"/>
  <c r="T255" i="6"/>
  <c r="R255" i="9" s="1"/>
  <c r="X260" i="6"/>
  <c r="V260" i="9" s="1"/>
  <c r="V260" i="6"/>
  <c r="T260" i="9" s="1"/>
  <c r="T260" i="6"/>
  <c r="R260" i="9" s="1"/>
  <c r="Q265" i="6"/>
  <c r="O265" i="9" s="1"/>
  <c r="R265" i="6"/>
  <c r="P265" i="9" s="1"/>
  <c r="P265" i="6"/>
  <c r="N265" i="9" s="1"/>
  <c r="X268" i="6"/>
  <c r="V268" i="9" s="1"/>
  <c r="V268" i="6"/>
  <c r="T268" i="9" s="1"/>
  <c r="T268" i="6"/>
  <c r="R268" i="9" s="1"/>
  <c r="X270" i="6"/>
  <c r="V270" i="9" s="1"/>
  <c r="V270" i="6"/>
  <c r="T270" i="9" s="1"/>
  <c r="T270" i="6"/>
  <c r="R270" i="9" s="1"/>
  <c r="R274" i="6"/>
  <c r="P274" i="9" s="1"/>
  <c r="Q274" i="6"/>
  <c r="O274" i="9" s="1"/>
  <c r="P274" i="6"/>
  <c r="N274" i="9" s="1"/>
  <c r="Q279" i="6"/>
  <c r="O279" i="9" s="1"/>
  <c r="R279" i="6"/>
  <c r="P279" i="9" s="1"/>
  <c r="P279" i="6"/>
  <c r="N279" i="9" s="1"/>
  <c r="Q282" i="6"/>
  <c r="O282" i="9" s="1"/>
  <c r="R282" i="6"/>
  <c r="P282" i="9" s="1"/>
  <c r="P282" i="6"/>
  <c r="N282" i="9" s="1"/>
  <c r="R286" i="6"/>
  <c r="P286" i="9" s="1"/>
  <c r="Q286" i="6"/>
  <c r="O286" i="9" s="1"/>
  <c r="P286" i="6"/>
  <c r="N286" i="9" s="1"/>
  <c r="X303" i="6"/>
  <c r="V303" i="9" s="1"/>
  <c r="V303" i="6"/>
  <c r="T303" i="9" s="1"/>
  <c r="T303" i="6"/>
  <c r="R303" i="9" s="1"/>
  <c r="X328" i="6"/>
  <c r="V328" i="9" s="1"/>
  <c r="V328" i="6"/>
  <c r="T328" i="9" s="1"/>
  <c r="T328" i="6"/>
  <c r="R328" i="9" s="1"/>
  <c r="R335" i="6"/>
  <c r="P335" i="9" s="1"/>
  <c r="Q335" i="6"/>
  <c r="O335" i="9" s="1"/>
  <c r="P335" i="6"/>
  <c r="N335" i="9" s="1"/>
  <c r="R355" i="6"/>
  <c r="P355" i="9" s="1"/>
  <c r="Q355" i="6"/>
  <c r="O355" i="9" s="1"/>
  <c r="P355" i="6"/>
  <c r="N355" i="9" s="1"/>
  <c r="X363" i="6"/>
  <c r="V363" i="9" s="1"/>
  <c r="V363" i="6"/>
  <c r="T363" i="9" s="1"/>
  <c r="T363" i="6"/>
  <c r="R363" i="9" s="1"/>
  <c r="R375" i="6"/>
  <c r="P375" i="9" s="1"/>
  <c r="Q375" i="6"/>
  <c r="O375" i="9" s="1"/>
  <c r="P375" i="6"/>
  <c r="N375" i="9" s="1"/>
  <c r="X386" i="6"/>
  <c r="V386" i="9" s="1"/>
  <c r="V386" i="6"/>
  <c r="T386" i="9" s="1"/>
  <c r="T386" i="6"/>
  <c r="R386" i="9" s="1"/>
  <c r="Q388" i="6"/>
  <c r="O388" i="9" s="1"/>
  <c r="R388" i="6"/>
  <c r="P388" i="9" s="1"/>
  <c r="P388" i="6"/>
  <c r="N388" i="9" s="1"/>
  <c r="X398" i="6"/>
  <c r="V398" i="9" s="1"/>
  <c r="V398" i="6"/>
  <c r="T398" i="9" s="1"/>
  <c r="T398" i="6"/>
  <c r="R398" i="9" s="1"/>
  <c r="R403" i="6"/>
  <c r="P403" i="9" s="1"/>
  <c r="Q403" i="6"/>
  <c r="O403" i="9" s="1"/>
  <c r="P403" i="6"/>
  <c r="N403" i="9" s="1"/>
  <c r="R405" i="6"/>
  <c r="P405" i="9" s="1"/>
  <c r="Q405" i="6"/>
  <c r="O405" i="9" s="1"/>
  <c r="P405" i="6"/>
  <c r="N405" i="9" s="1"/>
  <c r="X421" i="6"/>
  <c r="V421" i="9" s="1"/>
  <c r="V421" i="6"/>
  <c r="T421" i="9" s="1"/>
  <c r="T421" i="6"/>
  <c r="R421" i="9" s="1"/>
  <c r="X423" i="6"/>
  <c r="V423" i="9" s="1"/>
  <c r="V423" i="6"/>
  <c r="T423" i="9" s="1"/>
  <c r="T423" i="6"/>
  <c r="R423" i="9" s="1"/>
  <c r="X430" i="6"/>
  <c r="V430" i="9" s="1"/>
  <c r="V430" i="6"/>
  <c r="T430" i="9" s="1"/>
  <c r="T430" i="6"/>
  <c r="R430" i="9" s="1"/>
  <c r="Q434" i="6"/>
  <c r="O434" i="9" s="1"/>
  <c r="R434" i="6"/>
  <c r="P434" i="9" s="1"/>
  <c r="P434" i="6"/>
  <c r="N434" i="9" s="1"/>
  <c r="X441" i="6"/>
  <c r="V441" i="9" s="1"/>
  <c r="V441" i="6"/>
  <c r="T441" i="9" s="1"/>
  <c r="T441" i="6"/>
  <c r="R441" i="9" s="1"/>
  <c r="X444" i="6"/>
  <c r="V444" i="9" s="1"/>
  <c r="V444" i="6"/>
  <c r="T444" i="9" s="1"/>
  <c r="T444" i="6"/>
  <c r="R444" i="9" s="1"/>
  <c r="X446" i="6"/>
  <c r="V446" i="9" s="1"/>
  <c r="V446" i="6"/>
  <c r="T446" i="9" s="1"/>
  <c r="T446" i="6"/>
  <c r="R446" i="9" s="1"/>
  <c r="X455" i="6"/>
  <c r="V455" i="9" s="1"/>
  <c r="V455" i="6"/>
  <c r="T455" i="9" s="1"/>
  <c r="T455" i="6"/>
  <c r="R455" i="9" s="1"/>
  <c r="R465" i="6"/>
  <c r="P465" i="9" s="1"/>
  <c r="Q465" i="6"/>
  <c r="O465" i="9" s="1"/>
  <c r="P465" i="6"/>
  <c r="N465" i="9" s="1"/>
  <c r="X479" i="6"/>
  <c r="V479" i="9" s="1"/>
  <c r="V479" i="6"/>
  <c r="T479" i="9" s="1"/>
  <c r="T479" i="6"/>
  <c r="R479" i="9" s="1"/>
  <c r="X484" i="6"/>
  <c r="V484" i="9" s="1"/>
  <c r="V484" i="6"/>
  <c r="T484" i="9" s="1"/>
  <c r="T484" i="6"/>
  <c r="R484" i="9" s="1"/>
  <c r="X488" i="6"/>
  <c r="V488" i="9" s="1"/>
  <c r="V488" i="6"/>
  <c r="T488" i="9" s="1"/>
  <c r="T488" i="6"/>
  <c r="R488" i="9" s="1"/>
  <c r="R497" i="6"/>
  <c r="P497" i="9" s="1"/>
  <c r="Q497" i="6"/>
  <c r="O497" i="9" s="1"/>
  <c r="P497" i="6"/>
  <c r="N497" i="9" s="1"/>
  <c r="R501" i="6"/>
  <c r="P501" i="9" s="1"/>
  <c r="P501" i="6"/>
  <c r="N501" i="9" s="1"/>
  <c r="Q501" i="6"/>
  <c r="O501" i="9" s="1"/>
  <c r="X502" i="6"/>
  <c r="V502" i="9" s="1"/>
  <c r="V502" i="6"/>
  <c r="T502" i="9" s="1"/>
  <c r="T502" i="6"/>
  <c r="R502" i="9" s="1"/>
  <c r="X504" i="6"/>
  <c r="V504" i="9" s="1"/>
  <c r="V504" i="6"/>
  <c r="T504" i="9" s="1"/>
  <c r="T504" i="6"/>
  <c r="R504" i="9" s="1"/>
  <c r="R506" i="6"/>
  <c r="P506" i="9" s="1"/>
  <c r="P506" i="6"/>
  <c r="N506" i="9" s="1"/>
  <c r="Q506" i="6"/>
  <c r="O506" i="9" s="1"/>
  <c r="R511" i="6"/>
  <c r="P511" i="9" s="1"/>
  <c r="Q511" i="6"/>
  <c r="O511" i="9" s="1"/>
  <c r="P511" i="6"/>
  <c r="N511" i="9" s="1"/>
  <c r="X515" i="6"/>
  <c r="V515" i="9" s="1"/>
  <c r="V515" i="6"/>
  <c r="T515" i="9" s="1"/>
  <c r="T515" i="6"/>
  <c r="R515" i="9" s="1"/>
  <c r="R520" i="6"/>
  <c r="P520" i="9" s="1"/>
  <c r="Q520" i="6"/>
  <c r="O520" i="9" s="1"/>
  <c r="P520" i="6"/>
  <c r="N520" i="9" s="1"/>
  <c r="X526" i="6"/>
  <c r="V526" i="9" s="1"/>
  <c r="V526" i="6"/>
  <c r="T526" i="9" s="1"/>
  <c r="T526" i="6"/>
  <c r="R526" i="9" s="1"/>
  <c r="X527" i="6"/>
  <c r="V527" i="9" s="1"/>
  <c r="V527" i="6"/>
  <c r="T527" i="9" s="1"/>
  <c r="T527" i="6"/>
  <c r="R527" i="9" s="1"/>
  <c r="R529" i="6"/>
  <c r="P529" i="9" s="1"/>
  <c r="P529" i="6"/>
  <c r="N529" i="9" s="1"/>
  <c r="Q529" i="6"/>
  <c r="O529" i="9" s="1"/>
  <c r="M24" i="6"/>
  <c r="K24" i="9" s="1"/>
  <c r="X24" i="6"/>
  <c r="V24" i="9" s="1"/>
  <c r="V24" i="6"/>
  <c r="T24" i="9" s="1"/>
  <c r="T24" i="6"/>
  <c r="R24" i="9" s="1"/>
  <c r="M26" i="6"/>
  <c r="K26" i="9" s="1"/>
  <c r="Q26" i="6"/>
  <c r="O26" i="9" s="1"/>
  <c r="R26" i="6"/>
  <c r="P26" i="9" s="1"/>
  <c r="P26" i="6"/>
  <c r="N26" i="9" s="1"/>
  <c r="X35" i="6"/>
  <c r="V35" i="9" s="1"/>
  <c r="V35" i="6"/>
  <c r="T35" i="9" s="1"/>
  <c r="T35" i="6"/>
  <c r="R35" i="9" s="1"/>
  <c r="M36" i="6"/>
  <c r="K36" i="9" s="1"/>
  <c r="R46" i="6"/>
  <c r="P46" i="9" s="1"/>
  <c r="Q46" i="6"/>
  <c r="O46" i="9" s="1"/>
  <c r="P46" i="6"/>
  <c r="N46" i="9" s="1"/>
  <c r="X47" i="6"/>
  <c r="V47" i="9" s="1"/>
  <c r="V47" i="6"/>
  <c r="T47" i="9" s="1"/>
  <c r="T47" i="6"/>
  <c r="R47" i="9" s="1"/>
  <c r="X54" i="6"/>
  <c r="V54" i="9" s="1"/>
  <c r="V54" i="6"/>
  <c r="T54" i="9" s="1"/>
  <c r="T54" i="6"/>
  <c r="R54" i="9" s="1"/>
  <c r="X66" i="6"/>
  <c r="V66" i="9" s="1"/>
  <c r="V66" i="6"/>
  <c r="T66" i="9" s="1"/>
  <c r="T66" i="6"/>
  <c r="R66" i="9" s="1"/>
  <c r="X77" i="6"/>
  <c r="V77" i="9" s="1"/>
  <c r="V77" i="6"/>
  <c r="T77" i="9" s="1"/>
  <c r="T77" i="6"/>
  <c r="R77" i="9" s="1"/>
  <c r="M81" i="6"/>
  <c r="K81" i="9" s="1"/>
  <c r="R81" i="6"/>
  <c r="P81" i="9" s="1"/>
  <c r="Q81" i="6"/>
  <c r="O81" i="9" s="1"/>
  <c r="P81" i="6"/>
  <c r="N81" i="9" s="1"/>
  <c r="X99" i="6"/>
  <c r="V99" i="9" s="1"/>
  <c r="V99" i="6"/>
  <c r="T99" i="9" s="1"/>
  <c r="T99" i="6"/>
  <c r="R99" i="9" s="1"/>
  <c r="Q112" i="6"/>
  <c r="O112" i="9" s="1"/>
  <c r="R112" i="6"/>
  <c r="P112" i="9" s="1"/>
  <c r="P112" i="6"/>
  <c r="N112" i="9" s="1"/>
  <c r="X121" i="6"/>
  <c r="V121" i="9" s="1"/>
  <c r="V121" i="6"/>
  <c r="T121" i="9" s="1"/>
  <c r="T121" i="6"/>
  <c r="R121" i="9" s="1"/>
  <c r="Q126" i="6"/>
  <c r="O126" i="9" s="1"/>
  <c r="R126" i="6"/>
  <c r="P126" i="9" s="1"/>
  <c r="P126" i="6"/>
  <c r="N126" i="9" s="1"/>
  <c r="M127" i="6"/>
  <c r="K127" i="9" s="1"/>
  <c r="Q127" i="6"/>
  <c r="O127" i="9" s="1"/>
  <c r="R127" i="6"/>
  <c r="P127" i="9" s="1"/>
  <c r="P127" i="6"/>
  <c r="N127" i="9" s="1"/>
  <c r="R128" i="6"/>
  <c r="P128" i="9" s="1"/>
  <c r="Q128" i="6"/>
  <c r="O128" i="9" s="1"/>
  <c r="P128" i="6"/>
  <c r="N128" i="9" s="1"/>
  <c r="X165" i="6"/>
  <c r="V165" i="9" s="1"/>
  <c r="V165" i="6"/>
  <c r="T165" i="9" s="1"/>
  <c r="T165" i="6"/>
  <c r="R165" i="9" s="1"/>
  <c r="Q196" i="6"/>
  <c r="O196" i="9" s="1"/>
  <c r="R196" i="6"/>
  <c r="P196" i="9" s="1"/>
  <c r="P196" i="6"/>
  <c r="N196" i="9" s="1"/>
  <c r="X200" i="6"/>
  <c r="V200" i="9" s="1"/>
  <c r="V200" i="6"/>
  <c r="T200" i="9" s="1"/>
  <c r="T200" i="6"/>
  <c r="R200" i="9" s="1"/>
  <c r="Q209" i="6"/>
  <c r="O209" i="9" s="1"/>
  <c r="R209" i="6"/>
  <c r="P209" i="9" s="1"/>
  <c r="P209" i="6"/>
  <c r="N209" i="9" s="1"/>
  <c r="Q218" i="6"/>
  <c r="O218" i="9" s="1"/>
  <c r="R218" i="6"/>
  <c r="P218" i="9" s="1"/>
  <c r="P218" i="6"/>
  <c r="N218" i="9" s="1"/>
  <c r="X219" i="6"/>
  <c r="V219" i="9" s="1"/>
  <c r="V219" i="6"/>
  <c r="T219" i="9" s="1"/>
  <c r="T219" i="6"/>
  <c r="R219" i="9" s="1"/>
  <c r="X237" i="6"/>
  <c r="V237" i="9" s="1"/>
  <c r="V237" i="6"/>
  <c r="T237" i="9" s="1"/>
  <c r="T237" i="6"/>
  <c r="R237" i="9" s="1"/>
  <c r="Q243" i="6"/>
  <c r="O243" i="9" s="1"/>
  <c r="R243" i="6"/>
  <c r="P243" i="9" s="1"/>
  <c r="P243" i="6"/>
  <c r="N243" i="9" s="1"/>
  <c r="X257" i="6"/>
  <c r="V257" i="9" s="1"/>
  <c r="V257" i="6"/>
  <c r="T257" i="9" s="1"/>
  <c r="T257" i="6"/>
  <c r="R257" i="9" s="1"/>
  <c r="X258" i="6"/>
  <c r="V258" i="9" s="1"/>
  <c r="V258" i="6"/>
  <c r="T258" i="9" s="1"/>
  <c r="T258" i="6"/>
  <c r="R258" i="9" s="1"/>
  <c r="X262" i="6"/>
  <c r="V262" i="9" s="1"/>
  <c r="V262" i="6"/>
  <c r="T262" i="9" s="1"/>
  <c r="T262" i="6"/>
  <c r="R262" i="9" s="1"/>
  <c r="Q289" i="6"/>
  <c r="O289" i="9" s="1"/>
  <c r="R289" i="6"/>
  <c r="P289" i="9" s="1"/>
  <c r="P289" i="6"/>
  <c r="N289" i="9" s="1"/>
  <c r="X292" i="6"/>
  <c r="V292" i="9" s="1"/>
  <c r="V292" i="6"/>
  <c r="T292" i="9" s="1"/>
  <c r="T292" i="6"/>
  <c r="R292" i="9" s="1"/>
  <c r="Q327" i="6"/>
  <c r="O327" i="9" s="1"/>
  <c r="R327" i="6"/>
  <c r="P327" i="9" s="1"/>
  <c r="P327" i="6"/>
  <c r="N327" i="9" s="1"/>
  <c r="X350" i="6"/>
  <c r="V350" i="9" s="1"/>
  <c r="V350" i="6"/>
  <c r="T350" i="9" s="1"/>
  <c r="T350" i="6"/>
  <c r="R350" i="9" s="1"/>
  <c r="R370" i="6"/>
  <c r="P370" i="9" s="1"/>
  <c r="Q370" i="6"/>
  <c r="O370" i="9" s="1"/>
  <c r="P370" i="6"/>
  <c r="N370" i="9" s="1"/>
  <c r="R374" i="6"/>
  <c r="P374" i="9" s="1"/>
  <c r="Q374" i="6"/>
  <c r="O374" i="9" s="1"/>
  <c r="P374" i="6"/>
  <c r="N374" i="9" s="1"/>
  <c r="X391" i="6"/>
  <c r="V391" i="9" s="1"/>
  <c r="V391" i="6"/>
  <c r="T391" i="9" s="1"/>
  <c r="T391" i="6"/>
  <c r="R391" i="9" s="1"/>
  <c r="Q412" i="6"/>
  <c r="O412" i="9" s="1"/>
  <c r="R412" i="6"/>
  <c r="P412" i="9" s="1"/>
  <c r="P412" i="6"/>
  <c r="N412" i="9" s="1"/>
  <c r="R425" i="6"/>
  <c r="P425" i="9" s="1"/>
  <c r="Q425" i="6"/>
  <c r="O425" i="9" s="1"/>
  <c r="P425" i="6"/>
  <c r="N425" i="9" s="1"/>
  <c r="X535" i="6"/>
  <c r="V535" i="9" s="1"/>
  <c r="V535" i="6"/>
  <c r="T535" i="9" s="1"/>
  <c r="T535" i="6"/>
  <c r="R535" i="9" s="1"/>
  <c r="Q11" i="6"/>
  <c r="O11" i="9" s="1"/>
  <c r="R11" i="6"/>
  <c r="P11" i="9" s="1"/>
  <c r="P11" i="6"/>
  <c r="N11" i="9" s="1"/>
  <c r="R51" i="6"/>
  <c r="P51" i="9" s="1"/>
  <c r="Q51" i="6"/>
  <c r="O51" i="9" s="1"/>
  <c r="P51" i="6"/>
  <c r="N51" i="9" s="1"/>
  <c r="X192" i="6"/>
  <c r="V192" i="9" s="1"/>
  <c r="V192" i="6"/>
  <c r="T192" i="9" s="1"/>
  <c r="T192" i="6"/>
  <c r="R192" i="9" s="1"/>
  <c r="X296" i="6"/>
  <c r="V296" i="9" s="1"/>
  <c r="V296" i="6"/>
  <c r="T296" i="9" s="1"/>
  <c r="T296" i="6"/>
  <c r="R296" i="9" s="1"/>
  <c r="X312" i="6"/>
  <c r="V312" i="9" s="1"/>
  <c r="V312" i="6"/>
  <c r="T312" i="9" s="1"/>
  <c r="T312" i="6"/>
  <c r="R312" i="9" s="1"/>
  <c r="S14" i="6"/>
  <c r="X176" i="6"/>
  <c r="V176" i="9" s="1"/>
  <c r="V176" i="6"/>
  <c r="T176" i="9" s="1"/>
  <c r="T176" i="6"/>
  <c r="R176" i="9" s="1"/>
  <c r="Q180" i="6"/>
  <c r="O180" i="9" s="1"/>
  <c r="R180" i="6"/>
  <c r="P180" i="9" s="1"/>
  <c r="P180" i="6"/>
  <c r="N180" i="9" s="1"/>
  <c r="Q187" i="6"/>
  <c r="O187" i="9" s="1"/>
  <c r="R187" i="6"/>
  <c r="P187" i="9" s="1"/>
  <c r="P187" i="6"/>
  <c r="N187" i="9" s="1"/>
  <c r="Q221" i="6"/>
  <c r="O221" i="9" s="1"/>
  <c r="R221" i="6"/>
  <c r="P221" i="9" s="1"/>
  <c r="P221" i="6"/>
  <c r="N221" i="9" s="1"/>
  <c r="Q254" i="6"/>
  <c r="O254" i="9" s="1"/>
  <c r="R254" i="6"/>
  <c r="P254" i="9" s="1"/>
  <c r="P254" i="6"/>
  <c r="N254" i="9" s="1"/>
  <c r="Q264" i="6"/>
  <c r="O264" i="9" s="1"/>
  <c r="R264" i="6"/>
  <c r="P264" i="9" s="1"/>
  <c r="P264" i="6"/>
  <c r="N264" i="9" s="1"/>
  <c r="X266" i="6"/>
  <c r="V266" i="9" s="1"/>
  <c r="V266" i="6"/>
  <c r="T266" i="9" s="1"/>
  <c r="T266" i="6"/>
  <c r="R266" i="9" s="1"/>
  <c r="X271" i="6"/>
  <c r="V271" i="9" s="1"/>
  <c r="V271" i="6"/>
  <c r="T271" i="9" s="1"/>
  <c r="T271" i="6"/>
  <c r="R271" i="9" s="1"/>
  <c r="Q306" i="6"/>
  <c r="O306" i="9" s="1"/>
  <c r="R306" i="6"/>
  <c r="P306" i="9" s="1"/>
  <c r="P306" i="6"/>
  <c r="N306" i="9" s="1"/>
  <c r="X313" i="6"/>
  <c r="V313" i="9" s="1"/>
  <c r="V313" i="6"/>
  <c r="T313" i="9" s="1"/>
  <c r="T313" i="6"/>
  <c r="R313" i="9" s="1"/>
  <c r="Q319" i="6"/>
  <c r="O319" i="9" s="1"/>
  <c r="R319" i="6"/>
  <c r="P319" i="9" s="1"/>
  <c r="P319" i="6"/>
  <c r="N319" i="9" s="1"/>
  <c r="R321" i="6"/>
  <c r="P321" i="9" s="1"/>
  <c r="Q321" i="6"/>
  <c r="O321" i="9" s="1"/>
  <c r="P321" i="6"/>
  <c r="N321" i="9" s="1"/>
  <c r="Q351" i="6"/>
  <c r="O351" i="9" s="1"/>
  <c r="R351" i="6"/>
  <c r="P351" i="9" s="1"/>
  <c r="P351" i="6"/>
  <c r="N351" i="9" s="1"/>
  <c r="Q353" i="6"/>
  <c r="O353" i="9" s="1"/>
  <c r="R353" i="6"/>
  <c r="P353" i="9" s="1"/>
  <c r="P353" i="6"/>
  <c r="N353" i="9" s="1"/>
  <c r="X358" i="6"/>
  <c r="V358" i="9" s="1"/>
  <c r="V358" i="6"/>
  <c r="T358" i="9" s="1"/>
  <c r="T358" i="6"/>
  <c r="R358" i="9" s="1"/>
  <c r="X359" i="6"/>
  <c r="V359" i="9" s="1"/>
  <c r="V359" i="6"/>
  <c r="T359" i="9" s="1"/>
  <c r="T359" i="6"/>
  <c r="R359" i="9" s="1"/>
  <c r="R364" i="6"/>
  <c r="P364" i="9" s="1"/>
  <c r="Q364" i="6"/>
  <c r="O364" i="9" s="1"/>
  <c r="P364" i="6"/>
  <c r="N364" i="9" s="1"/>
  <c r="X368" i="6"/>
  <c r="V368" i="9" s="1"/>
  <c r="V368" i="6"/>
  <c r="T368" i="9" s="1"/>
  <c r="T368" i="6"/>
  <c r="R368" i="9" s="1"/>
  <c r="R399" i="6"/>
  <c r="P399" i="9" s="1"/>
  <c r="Q399" i="6"/>
  <c r="O399" i="9" s="1"/>
  <c r="P399" i="6"/>
  <c r="N399" i="9" s="1"/>
  <c r="Q401" i="6"/>
  <c r="O401" i="9" s="1"/>
  <c r="R401" i="6"/>
  <c r="P401" i="9" s="1"/>
  <c r="P401" i="6"/>
  <c r="N401" i="9" s="1"/>
  <c r="Q402" i="6"/>
  <c r="O402" i="9" s="1"/>
  <c r="R402" i="6"/>
  <c r="P402" i="9" s="1"/>
  <c r="P402" i="6"/>
  <c r="N402" i="9" s="1"/>
  <c r="Q414" i="6"/>
  <c r="O414" i="9" s="1"/>
  <c r="R414" i="6"/>
  <c r="P414" i="9" s="1"/>
  <c r="P414" i="6"/>
  <c r="N414" i="9" s="1"/>
  <c r="R419" i="6"/>
  <c r="P419" i="9" s="1"/>
  <c r="Q419" i="6"/>
  <c r="O419" i="9" s="1"/>
  <c r="P419" i="6"/>
  <c r="N419" i="9" s="1"/>
  <c r="R427" i="6"/>
  <c r="P427" i="9" s="1"/>
  <c r="Q427" i="6"/>
  <c r="O427" i="9" s="1"/>
  <c r="P427" i="6"/>
  <c r="N427" i="9" s="1"/>
  <c r="R443" i="6"/>
  <c r="P443" i="9" s="1"/>
  <c r="Q443" i="6"/>
  <c r="O443" i="9" s="1"/>
  <c r="P443" i="6"/>
  <c r="N443" i="9" s="1"/>
  <c r="X457" i="6"/>
  <c r="V457" i="9" s="1"/>
  <c r="V457" i="6"/>
  <c r="T457" i="9" s="1"/>
  <c r="T457" i="6"/>
  <c r="R457" i="9" s="1"/>
  <c r="R460" i="6"/>
  <c r="P460" i="9" s="1"/>
  <c r="Q460" i="6"/>
  <c r="O460" i="9" s="1"/>
  <c r="P460" i="6"/>
  <c r="N460" i="9" s="1"/>
  <c r="X467" i="6"/>
  <c r="V467" i="9" s="1"/>
  <c r="V467" i="6"/>
  <c r="T467" i="9" s="1"/>
  <c r="T467" i="6"/>
  <c r="R467" i="9" s="1"/>
  <c r="R478" i="6"/>
  <c r="P478" i="9" s="1"/>
  <c r="Q478" i="6"/>
  <c r="O478" i="9" s="1"/>
  <c r="P478" i="6"/>
  <c r="N478" i="9" s="1"/>
  <c r="R483" i="6"/>
  <c r="P483" i="9" s="1"/>
  <c r="Q483" i="6"/>
  <c r="O483" i="9" s="1"/>
  <c r="P483" i="6"/>
  <c r="N483" i="9" s="1"/>
  <c r="X492" i="6"/>
  <c r="V492" i="9" s="1"/>
  <c r="V492" i="6"/>
  <c r="T492" i="9" s="1"/>
  <c r="T492" i="6"/>
  <c r="R492" i="9" s="1"/>
  <c r="R494" i="6"/>
  <c r="P494" i="9" s="1"/>
  <c r="P494" i="6"/>
  <c r="N494" i="9" s="1"/>
  <c r="Q494" i="6"/>
  <c r="O494" i="9" s="1"/>
  <c r="X498" i="6"/>
  <c r="V498" i="9" s="1"/>
  <c r="V498" i="6"/>
  <c r="T498" i="9" s="1"/>
  <c r="T498" i="6"/>
  <c r="R498" i="9" s="1"/>
  <c r="X516" i="6"/>
  <c r="V516" i="9" s="1"/>
  <c r="V516" i="6"/>
  <c r="T516" i="9" s="1"/>
  <c r="T516" i="6"/>
  <c r="R516" i="9" s="1"/>
  <c r="X517" i="6"/>
  <c r="V517" i="9" s="1"/>
  <c r="V517" i="6"/>
  <c r="T517" i="9" s="1"/>
  <c r="T517" i="6"/>
  <c r="R517" i="9" s="1"/>
  <c r="R521" i="6"/>
  <c r="P521" i="9" s="1"/>
  <c r="Q521" i="6"/>
  <c r="O521" i="9" s="1"/>
  <c r="P521" i="6"/>
  <c r="N521" i="9" s="1"/>
  <c r="R524" i="6"/>
  <c r="P524" i="9" s="1"/>
  <c r="P524" i="6"/>
  <c r="N524" i="9" s="1"/>
  <c r="Q524" i="6"/>
  <c r="O524" i="9" s="1"/>
  <c r="R530" i="6"/>
  <c r="P530" i="9" s="1"/>
  <c r="P530" i="6"/>
  <c r="N530" i="9" s="1"/>
  <c r="Q530" i="6"/>
  <c r="O530" i="9" s="1"/>
  <c r="X531" i="6"/>
  <c r="V531" i="9" s="1"/>
  <c r="V531" i="6"/>
  <c r="T531" i="9" s="1"/>
  <c r="T531" i="6"/>
  <c r="R531" i="9" s="1"/>
  <c r="X25" i="6"/>
  <c r="V25" i="9" s="1"/>
  <c r="V25" i="6"/>
  <c r="T25" i="9" s="1"/>
  <c r="T25" i="6"/>
  <c r="R25" i="9" s="1"/>
  <c r="R58" i="6"/>
  <c r="P58" i="9" s="1"/>
  <c r="Q58" i="6"/>
  <c r="O58" i="9" s="1"/>
  <c r="P58" i="6"/>
  <c r="N58" i="9" s="1"/>
  <c r="Q61" i="6"/>
  <c r="O61" i="9" s="1"/>
  <c r="R61" i="6"/>
  <c r="P61" i="9" s="1"/>
  <c r="P61" i="6"/>
  <c r="N61" i="9" s="1"/>
  <c r="X69" i="6"/>
  <c r="V69" i="9" s="1"/>
  <c r="V69" i="6"/>
  <c r="T69" i="9" s="1"/>
  <c r="T69" i="6"/>
  <c r="R69" i="9" s="1"/>
  <c r="X73" i="6"/>
  <c r="V73" i="9" s="1"/>
  <c r="V73" i="6"/>
  <c r="T73" i="9" s="1"/>
  <c r="T73" i="6"/>
  <c r="R73" i="9" s="1"/>
  <c r="Q84" i="6"/>
  <c r="O84" i="9" s="1"/>
  <c r="R84" i="6"/>
  <c r="P84" i="9" s="1"/>
  <c r="P84" i="6"/>
  <c r="N84" i="9" s="1"/>
  <c r="Q85" i="6"/>
  <c r="O85" i="9" s="1"/>
  <c r="R85" i="6"/>
  <c r="P85" i="9" s="1"/>
  <c r="P85" i="6"/>
  <c r="N85" i="9" s="1"/>
  <c r="X92" i="6"/>
  <c r="V92" i="9" s="1"/>
  <c r="V92" i="6"/>
  <c r="T92" i="9" s="1"/>
  <c r="T92" i="6"/>
  <c r="R92" i="9" s="1"/>
  <c r="X100" i="6"/>
  <c r="V100" i="9" s="1"/>
  <c r="V100" i="6"/>
  <c r="T100" i="9" s="1"/>
  <c r="T100" i="6"/>
  <c r="R100" i="9" s="1"/>
  <c r="Q113" i="6"/>
  <c r="O113" i="9" s="1"/>
  <c r="R113" i="6"/>
  <c r="P113" i="9" s="1"/>
  <c r="P113" i="6"/>
  <c r="N113" i="9" s="1"/>
  <c r="Q120" i="6"/>
  <c r="O120" i="9" s="1"/>
  <c r="R120" i="6"/>
  <c r="P120" i="9" s="1"/>
  <c r="P120" i="6"/>
  <c r="N120" i="9" s="1"/>
  <c r="X122" i="6"/>
  <c r="V122" i="9" s="1"/>
  <c r="V122" i="6"/>
  <c r="T122" i="9" s="1"/>
  <c r="T122" i="6"/>
  <c r="R122" i="9" s="1"/>
  <c r="X139" i="6"/>
  <c r="V139" i="9" s="1"/>
  <c r="V139" i="6"/>
  <c r="T139" i="9" s="1"/>
  <c r="T139" i="6"/>
  <c r="R139" i="9" s="1"/>
  <c r="Q146" i="6"/>
  <c r="O146" i="9" s="1"/>
  <c r="R146" i="6"/>
  <c r="P146" i="9" s="1"/>
  <c r="P146" i="6"/>
  <c r="N146" i="9" s="1"/>
  <c r="X166" i="6"/>
  <c r="V166" i="9" s="1"/>
  <c r="V166" i="6"/>
  <c r="T166" i="9" s="1"/>
  <c r="T166" i="6"/>
  <c r="R166" i="9" s="1"/>
  <c r="Q172" i="6"/>
  <c r="O172" i="9" s="1"/>
  <c r="R172" i="6"/>
  <c r="P172" i="9" s="1"/>
  <c r="P172" i="6"/>
  <c r="N172" i="9" s="1"/>
  <c r="R214" i="6"/>
  <c r="P214" i="9" s="1"/>
  <c r="Q214" i="6"/>
  <c r="O214" i="9" s="1"/>
  <c r="P214" i="6"/>
  <c r="N214" i="9" s="1"/>
  <c r="X220" i="6"/>
  <c r="V220" i="9" s="1"/>
  <c r="V220" i="6"/>
  <c r="T220" i="9" s="1"/>
  <c r="T220" i="6"/>
  <c r="R220" i="9" s="1"/>
  <c r="Q244" i="6"/>
  <c r="O244" i="9" s="1"/>
  <c r="R244" i="6"/>
  <c r="P244" i="9" s="1"/>
  <c r="P244" i="6"/>
  <c r="N244" i="9" s="1"/>
  <c r="Q247" i="6"/>
  <c r="O247" i="9" s="1"/>
  <c r="R247" i="6"/>
  <c r="P247" i="9" s="1"/>
  <c r="P247" i="6"/>
  <c r="N247" i="9" s="1"/>
  <c r="X263" i="6"/>
  <c r="V263" i="9" s="1"/>
  <c r="V263" i="6"/>
  <c r="T263" i="9" s="1"/>
  <c r="T263" i="6"/>
  <c r="R263" i="9" s="1"/>
  <c r="X272" i="6"/>
  <c r="V272" i="9" s="1"/>
  <c r="V272" i="6"/>
  <c r="T272" i="9" s="1"/>
  <c r="T272" i="6"/>
  <c r="R272" i="9" s="1"/>
  <c r="X276" i="6"/>
  <c r="V276" i="9" s="1"/>
  <c r="V276" i="6"/>
  <c r="T276" i="9" s="1"/>
  <c r="T276" i="6"/>
  <c r="R276" i="9" s="1"/>
  <c r="X293" i="6"/>
  <c r="V293" i="9" s="1"/>
  <c r="V293" i="6"/>
  <c r="T293" i="9" s="1"/>
  <c r="T293" i="6"/>
  <c r="R293" i="9" s="1"/>
  <c r="Q318" i="6"/>
  <c r="O318" i="9" s="1"/>
  <c r="R318" i="6"/>
  <c r="P318" i="9" s="1"/>
  <c r="P318" i="6"/>
  <c r="N318" i="9" s="1"/>
  <c r="X342" i="6"/>
  <c r="V342" i="9" s="1"/>
  <c r="V342" i="6"/>
  <c r="T342" i="9" s="1"/>
  <c r="T342" i="6"/>
  <c r="R342" i="9" s="1"/>
  <c r="R362" i="6"/>
  <c r="P362" i="9" s="1"/>
  <c r="Q362" i="6"/>
  <c r="O362" i="9" s="1"/>
  <c r="P362" i="6"/>
  <c r="N362" i="9" s="1"/>
  <c r="X394" i="6"/>
  <c r="V394" i="9" s="1"/>
  <c r="V394" i="6"/>
  <c r="T394" i="9" s="1"/>
  <c r="T394" i="6"/>
  <c r="R394" i="9" s="1"/>
  <c r="Q422" i="6"/>
  <c r="O422" i="9" s="1"/>
  <c r="R422" i="6"/>
  <c r="P422" i="9" s="1"/>
  <c r="P422" i="6"/>
  <c r="N422" i="9" s="1"/>
  <c r="Q426" i="6"/>
  <c r="O426" i="9" s="1"/>
  <c r="R426" i="6"/>
  <c r="P426" i="9" s="1"/>
  <c r="P426" i="6"/>
  <c r="N426" i="9" s="1"/>
  <c r="R450" i="6"/>
  <c r="P450" i="9" s="1"/>
  <c r="Q450" i="6"/>
  <c r="O450" i="9" s="1"/>
  <c r="P450" i="6"/>
  <c r="N450" i="9" s="1"/>
  <c r="X536" i="6"/>
  <c r="V536" i="9" s="1"/>
  <c r="V536" i="6"/>
  <c r="T536" i="9" s="1"/>
  <c r="T536" i="6"/>
  <c r="R536" i="9" s="1"/>
  <c r="X538" i="6"/>
  <c r="V538" i="9" s="1"/>
  <c r="V538" i="6"/>
  <c r="T538" i="9" s="1"/>
  <c r="T538" i="6"/>
  <c r="R538" i="9" s="1"/>
  <c r="Q19" i="6"/>
  <c r="O19" i="9" s="1"/>
  <c r="R19" i="6"/>
  <c r="P19" i="9" s="1"/>
  <c r="P19" i="6"/>
  <c r="N19" i="9" s="1"/>
  <c r="Q67" i="6"/>
  <c r="O67" i="9" s="1"/>
  <c r="R67" i="6"/>
  <c r="P67" i="9" s="1"/>
  <c r="P67" i="6"/>
  <c r="N67" i="9" s="1"/>
  <c r="Q204" i="6"/>
  <c r="O204" i="9" s="1"/>
  <c r="R204" i="6"/>
  <c r="P204" i="9" s="1"/>
  <c r="P204" i="6"/>
  <c r="N204" i="9" s="1"/>
  <c r="Q229" i="6"/>
  <c r="O229" i="9" s="1"/>
  <c r="R229" i="6"/>
  <c r="P229" i="9" s="1"/>
  <c r="P229" i="6"/>
  <c r="N229" i="9" s="1"/>
  <c r="Q239" i="6"/>
  <c r="O239" i="9" s="1"/>
  <c r="R239" i="6"/>
  <c r="P239" i="9" s="1"/>
  <c r="P239" i="6"/>
  <c r="N239" i="9" s="1"/>
  <c r="Q377" i="6"/>
  <c r="O377" i="9" s="1"/>
  <c r="R377" i="6"/>
  <c r="P377" i="9" s="1"/>
  <c r="P377" i="6"/>
  <c r="N377" i="9" s="1"/>
  <c r="S15" i="6"/>
  <c r="S27" i="6"/>
  <c r="S51" i="6"/>
  <c r="R371" i="6"/>
  <c r="P371" i="9" s="1"/>
  <c r="Q371" i="6"/>
  <c r="O371" i="9" s="1"/>
  <c r="P371" i="6"/>
  <c r="N371" i="9" s="1"/>
  <c r="R372" i="6"/>
  <c r="P372" i="9" s="1"/>
  <c r="Q372" i="6"/>
  <c r="O372" i="9" s="1"/>
  <c r="P372" i="6"/>
  <c r="N372" i="9" s="1"/>
  <c r="X393" i="6"/>
  <c r="V393" i="9" s="1"/>
  <c r="V393" i="6"/>
  <c r="T393" i="9" s="1"/>
  <c r="T393" i="6"/>
  <c r="R393" i="9" s="1"/>
  <c r="R400" i="6"/>
  <c r="P400" i="9" s="1"/>
  <c r="Q400" i="6"/>
  <c r="O400" i="9" s="1"/>
  <c r="P400" i="6"/>
  <c r="N400" i="9" s="1"/>
  <c r="X429" i="6"/>
  <c r="V429" i="9" s="1"/>
  <c r="V429" i="6"/>
  <c r="T429" i="9" s="1"/>
  <c r="T429" i="6"/>
  <c r="R429" i="9" s="1"/>
  <c r="X431" i="6"/>
  <c r="V431" i="9" s="1"/>
  <c r="V431" i="6"/>
  <c r="T431" i="9" s="1"/>
  <c r="T431" i="6"/>
  <c r="R431" i="9" s="1"/>
  <c r="R447" i="6"/>
  <c r="P447" i="9" s="1"/>
  <c r="Q447" i="6"/>
  <c r="O447" i="9" s="1"/>
  <c r="P447" i="6"/>
  <c r="N447" i="9" s="1"/>
  <c r="X448" i="6"/>
  <c r="V448" i="9" s="1"/>
  <c r="V448" i="6"/>
  <c r="T448" i="9" s="1"/>
  <c r="T448" i="6"/>
  <c r="R448" i="9" s="1"/>
  <c r="R452" i="6"/>
  <c r="P452" i="9" s="1"/>
  <c r="Q452" i="6"/>
  <c r="O452" i="9" s="1"/>
  <c r="P452" i="6"/>
  <c r="N452" i="9" s="1"/>
  <c r="X456" i="6"/>
  <c r="V456" i="9" s="1"/>
  <c r="V456" i="6"/>
  <c r="T456" i="9" s="1"/>
  <c r="T456" i="6"/>
  <c r="R456" i="9" s="1"/>
  <c r="R461" i="6"/>
  <c r="P461" i="9" s="1"/>
  <c r="Q461" i="6"/>
  <c r="O461" i="9" s="1"/>
  <c r="P461" i="6"/>
  <c r="N461" i="9" s="1"/>
  <c r="X468" i="6"/>
  <c r="V468" i="9" s="1"/>
  <c r="V468" i="6"/>
  <c r="T468" i="9" s="1"/>
  <c r="T468" i="6"/>
  <c r="R468" i="9" s="1"/>
  <c r="R473" i="6"/>
  <c r="P473" i="9" s="1"/>
  <c r="Q473" i="6"/>
  <c r="O473" i="9" s="1"/>
  <c r="P473" i="6"/>
  <c r="N473" i="9" s="1"/>
  <c r="R490" i="6"/>
  <c r="P490" i="9" s="1"/>
  <c r="Q490" i="6"/>
  <c r="O490" i="9" s="1"/>
  <c r="P490" i="6"/>
  <c r="N490" i="9" s="1"/>
  <c r="R495" i="6"/>
  <c r="P495" i="9" s="1"/>
  <c r="Q495" i="6"/>
  <c r="O495" i="9" s="1"/>
  <c r="P495" i="6"/>
  <c r="N495" i="9" s="1"/>
  <c r="R496" i="6"/>
  <c r="P496" i="9" s="1"/>
  <c r="Q496" i="6"/>
  <c r="O496" i="9" s="1"/>
  <c r="P496" i="6"/>
  <c r="N496" i="9" s="1"/>
  <c r="R514" i="6"/>
  <c r="P514" i="9" s="1"/>
  <c r="Q514" i="6"/>
  <c r="O514" i="9" s="1"/>
  <c r="P514" i="6"/>
  <c r="N514" i="9" s="1"/>
  <c r="X518" i="6"/>
  <c r="V518" i="9" s="1"/>
  <c r="V518" i="6"/>
  <c r="T518" i="9" s="1"/>
  <c r="T518" i="6"/>
  <c r="R518" i="9" s="1"/>
  <c r="X532" i="6"/>
  <c r="V532" i="9" s="1"/>
  <c r="V532" i="6"/>
  <c r="T532" i="9" s="1"/>
  <c r="T532" i="6"/>
  <c r="R532" i="9" s="1"/>
  <c r="R9" i="6"/>
  <c r="P9" i="9" s="1"/>
  <c r="Q9" i="6"/>
  <c r="O9" i="9" s="1"/>
  <c r="P9" i="6"/>
  <c r="N9" i="9" s="1"/>
  <c r="X36" i="6"/>
  <c r="V36" i="9" s="1"/>
  <c r="V36" i="6"/>
  <c r="T36" i="9" s="1"/>
  <c r="T36" i="6"/>
  <c r="R36" i="9" s="1"/>
  <c r="X55" i="6"/>
  <c r="V55" i="9" s="1"/>
  <c r="V55" i="6"/>
  <c r="T55" i="9" s="1"/>
  <c r="T55" i="6"/>
  <c r="R55" i="9" s="1"/>
  <c r="X72" i="6"/>
  <c r="V72" i="9" s="1"/>
  <c r="V72" i="6"/>
  <c r="T72" i="9" s="1"/>
  <c r="T72" i="6"/>
  <c r="R72" i="9" s="1"/>
  <c r="X74" i="6"/>
  <c r="V74" i="9" s="1"/>
  <c r="V74" i="6"/>
  <c r="T74" i="9" s="1"/>
  <c r="T74" i="6"/>
  <c r="R74" i="9" s="1"/>
  <c r="X78" i="6"/>
  <c r="V78" i="9" s="1"/>
  <c r="V78" i="6"/>
  <c r="T78" i="9" s="1"/>
  <c r="T78" i="6"/>
  <c r="R78" i="9" s="1"/>
  <c r="Q86" i="6"/>
  <c r="O86" i="9" s="1"/>
  <c r="R86" i="6"/>
  <c r="P86" i="9" s="1"/>
  <c r="P86" i="6"/>
  <c r="N86" i="9" s="1"/>
  <c r="Q88" i="6"/>
  <c r="O88" i="9" s="1"/>
  <c r="R88" i="6"/>
  <c r="P88" i="9" s="1"/>
  <c r="P88" i="6"/>
  <c r="N88" i="9" s="1"/>
  <c r="X101" i="6"/>
  <c r="V101" i="9" s="1"/>
  <c r="V101" i="6"/>
  <c r="T101" i="9" s="1"/>
  <c r="T101" i="6"/>
  <c r="R101" i="9" s="1"/>
  <c r="X105" i="6"/>
  <c r="V105" i="9" s="1"/>
  <c r="V105" i="6"/>
  <c r="T105" i="9" s="1"/>
  <c r="T105" i="6"/>
  <c r="R105" i="9" s="1"/>
  <c r="X108" i="6"/>
  <c r="V108" i="9" s="1"/>
  <c r="V108" i="6"/>
  <c r="T108" i="9" s="1"/>
  <c r="T108" i="6"/>
  <c r="R108" i="9" s="1"/>
  <c r="X110" i="6"/>
  <c r="V110" i="9" s="1"/>
  <c r="V110" i="6"/>
  <c r="T110" i="9" s="1"/>
  <c r="T110" i="6"/>
  <c r="R110" i="9" s="1"/>
  <c r="Q114" i="6"/>
  <c r="O114" i="9" s="1"/>
  <c r="R114" i="6"/>
  <c r="P114" i="9" s="1"/>
  <c r="P114" i="6"/>
  <c r="N114" i="9" s="1"/>
  <c r="Q115" i="6"/>
  <c r="O115" i="9" s="1"/>
  <c r="R115" i="6"/>
  <c r="P115" i="9" s="1"/>
  <c r="P115" i="6"/>
  <c r="N115" i="9" s="1"/>
  <c r="R116" i="6"/>
  <c r="P116" i="9" s="1"/>
  <c r="Q116" i="6"/>
  <c r="O116" i="9" s="1"/>
  <c r="P116" i="6"/>
  <c r="N116" i="9" s="1"/>
  <c r="X124" i="6"/>
  <c r="V124" i="9" s="1"/>
  <c r="V124" i="6"/>
  <c r="T124" i="9" s="1"/>
  <c r="T124" i="6"/>
  <c r="R124" i="9" s="1"/>
  <c r="Q147" i="6"/>
  <c r="O147" i="9" s="1"/>
  <c r="R147" i="6"/>
  <c r="P147" i="9" s="1"/>
  <c r="P147" i="6"/>
  <c r="N147" i="9" s="1"/>
  <c r="Q148" i="6"/>
  <c r="O148" i="9" s="1"/>
  <c r="R148" i="6"/>
  <c r="P148" i="9" s="1"/>
  <c r="P148" i="6"/>
  <c r="N148" i="9" s="1"/>
  <c r="R154" i="6"/>
  <c r="P154" i="9" s="1"/>
  <c r="Q154" i="6"/>
  <c r="O154" i="9" s="1"/>
  <c r="P154" i="6"/>
  <c r="N154" i="9" s="1"/>
  <c r="X169" i="6"/>
  <c r="V169" i="9" s="1"/>
  <c r="V169" i="6"/>
  <c r="T169" i="9" s="1"/>
  <c r="T169" i="6"/>
  <c r="R169" i="9" s="1"/>
  <c r="X170" i="6"/>
  <c r="V170" i="9" s="1"/>
  <c r="V170" i="6"/>
  <c r="T170" i="9" s="1"/>
  <c r="T170" i="6"/>
  <c r="R170" i="9" s="1"/>
  <c r="Q197" i="6"/>
  <c r="O197" i="9" s="1"/>
  <c r="R197" i="6"/>
  <c r="P197" i="9" s="1"/>
  <c r="P197" i="6"/>
  <c r="N197" i="9" s="1"/>
  <c r="Q215" i="6"/>
  <c r="O215" i="9" s="1"/>
  <c r="R215" i="6"/>
  <c r="P215" i="9" s="1"/>
  <c r="P215" i="6"/>
  <c r="N215" i="9" s="1"/>
  <c r="Q232" i="6"/>
  <c r="O232" i="9" s="1"/>
  <c r="R232" i="6"/>
  <c r="P232" i="9" s="1"/>
  <c r="P232" i="6"/>
  <c r="N232" i="9" s="1"/>
  <c r="Q233" i="6"/>
  <c r="O233" i="9" s="1"/>
  <c r="R233" i="6"/>
  <c r="P233" i="9" s="1"/>
  <c r="P233" i="6"/>
  <c r="N233" i="9" s="1"/>
  <c r="R249" i="6"/>
  <c r="P249" i="9" s="1"/>
  <c r="Q249" i="6"/>
  <c r="O249" i="9" s="1"/>
  <c r="P249" i="6"/>
  <c r="N249" i="9" s="1"/>
  <c r="X277" i="6"/>
  <c r="V277" i="9" s="1"/>
  <c r="V277" i="6"/>
  <c r="T277" i="9" s="1"/>
  <c r="T277" i="6"/>
  <c r="R277" i="9" s="1"/>
  <c r="Q290" i="6"/>
  <c r="O290" i="9" s="1"/>
  <c r="R290" i="6"/>
  <c r="P290" i="9" s="1"/>
  <c r="P290" i="6"/>
  <c r="N290" i="9" s="1"/>
  <c r="R320" i="6"/>
  <c r="P320" i="9" s="1"/>
  <c r="Q320" i="6"/>
  <c r="O320" i="9" s="1"/>
  <c r="P320" i="6"/>
  <c r="N320" i="9" s="1"/>
  <c r="R322" i="6"/>
  <c r="P322" i="9" s="1"/>
  <c r="Q322" i="6"/>
  <c r="O322" i="9" s="1"/>
  <c r="P322" i="6"/>
  <c r="N322" i="9" s="1"/>
  <c r="R344" i="6"/>
  <c r="P344" i="9" s="1"/>
  <c r="Q344" i="6"/>
  <c r="O344" i="9" s="1"/>
  <c r="P344" i="6"/>
  <c r="N344" i="9" s="1"/>
  <c r="R381" i="6"/>
  <c r="P381" i="9" s="1"/>
  <c r="Q381" i="6"/>
  <c r="O381" i="9" s="1"/>
  <c r="P381" i="6"/>
  <c r="N381" i="9" s="1"/>
  <c r="X392" i="6"/>
  <c r="V392" i="9" s="1"/>
  <c r="V392" i="6"/>
  <c r="T392" i="9" s="1"/>
  <c r="T392" i="6"/>
  <c r="R392" i="9" s="1"/>
  <c r="X397" i="6"/>
  <c r="V397" i="9" s="1"/>
  <c r="V397" i="6"/>
  <c r="T397" i="9" s="1"/>
  <c r="T397" i="6"/>
  <c r="R397" i="9" s="1"/>
  <c r="X404" i="6"/>
  <c r="V404" i="9" s="1"/>
  <c r="V404" i="6"/>
  <c r="T404" i="9" s="1"/>
  <c r="T404" i="6"/>
  <c r="R404" i="9" s="1"/>
  <c r="R428" i="6"/>
  <c r="P428" i="9" s="1"/>
  <c r="Q428" i="6"/>
  <c r="O428" i="9" s="1"/>
  <c r="P428" i="6"/>
  <c r="N428" i="9" s="1"/>
  <c r="X442" i="6"/>
  <c r="V442" i="9" s="1"/>
  <c r="V442" i="6"/>
  <c r="T442" i="9" s="1"/>
  <c r="T442" i="6"/>
  <c r="R442" i="9" s="1"/>
  <c r="R453" i="6"/>
  <c r="P453" i="9" s="1"/>
  <c r="Q453" i="6"/>
  <c r="O453" i="9" s="1"/>
  <c r="P453" i="6"/>
  <c r="N453" i="9" s="1"/>
  <c r="X2" i="6"/>
  <c r="V2" i="9" s="1"/>
  <c r="V2" i="6"/>
  <c r="T2" i="9" s="1"/>
  <c r="T2" i="6"/>
  <c r="R2" i="9" s="1"/>
  <c r="Q71" i="6"/>
  <c r="O71" i="9" s="1"/>
  <c r="R71" i="6"/>
  <c r="P71" i="9" s="1"/>
  <c r="P71" i="6"/>
  <c r="N71" i="9" s="1"/>
  <c r="X349" i="6"/>
  <c r="V349" i="9" s="1"/>
  <c r="V349" i="6"/>
  <c r="T349" i="9" s="1"/>
  <c r="T349" i="6"/>
  <c r="R349" i="9" s="1"/>
  <c r="R445" i="6"/>
  <c r="P445" i="9" s="1"/>
  <c r="Q445" i="6"/>
  <c r="O445" i="9" s="1"/>
  <c r="P445" i="6"/>
  <c r="N445" i="9" s="1"/>
  <c r="S16" i="6"/>
  <c r="R10" i="6"/>
  <c r="P10" i="9" s="1"/>
  <c r="Q10" i="6"/>
  <c r="O10" i="9" s="1"/>
  <c r="P10" i="6"/>
  <c r="N10" i="9" s="1"/>
  <c r="Q17" i="6"/>
  <c r="O17" i="9" s="1"/>
  <c r="R17" i="6"/>
  <c r="P17" i="9" s="1"/>
  <c r="P17" i="6"/>
  <c r="N17" i="9" s="1"/>
  <c r="Q18" i="6"/>
  <c r="O18" i="9" s="1"/>
  <c r="R18" i="6"/>
  <c r="P18" i="9" s="1"/>
  <c r="P18" i="6"/>
  <c r="N18" i="9" s="1"/>
  <c r="Q28" i="6"/>
  <c r="O28" i="9" s="1"/>
  <c r="R28" i="6"/>
  <c r="P28" i="9" s="1"/>
  <c r="P28" i="6"/>
  <c r="N28" i="9" s="1"/>
  <c r="Q30" i="6"/>
  <c r="R30" i="6"/>
  <c r="P30" i="9" s="1"/>
  <c r="P30" i="6"/>
  <c r="N30" i="9" s="1"/>
  <c r="X42" i="6"/>
  <c r="V42" i="9" s="1"/>
  <c r="V42" i="6"/>
  <c r="T42" i="9" s="1"/>
  <c r="T42" i="6"/>
  <c r="R42" i="9" s="1"/>
  <c r="Q62" i="6"/>
  <c r="O62" i="9" s="1"/>
  <c r="R62" i="6"/>
  <c r="P62" i="9" s="1"/>
  <c r="P62" i="6"/>
  <c r="N62" i="9" s="1"/>
  <c r="Q89" i="6"/>
  <c r="O89" i="9" s="1"/>
  <c r="R89" i="6"/>
  <c r="P89" i="9" s="1"/>
  <c r="P89" i="6"/>
  <c r="N89" i="9" s="1"/>
  <c r="Q90" i="6"/>
  <c r="O90" i="9" s="1"/>
  <c r="R90" i="6"/>
  <c r="P90" i="9" s="1"/>
  <c r="P90" i="6"/>
  <c r="N90" i="9" s="1"/>
  <c r="Q95" i="6"/>
  <c r="O95" i="9" s="1"/>
  <c r="R95" i="6"/>
  <c r="P95" i="9" s="1"/>
  <c r="P95" i="6"/>
  <c r="N95" i="9" s="1"/>
  <c r="X106" i="6"/>
  <c r="V106" i="9" s="1"/>
  <c r="V106" i="6"/>
  <c r="T106" i="9" s="1"/>
  <c r="T106" i="6"/>
  <c r="R106" i="9" s="1"/>
  <c r="X107" i="6"/>
  <c r="V107" i="9" s="1"/>
  <c r="V107" i="6"/>
  <c r="T107" i="9" s="1"/>
  <c r="T107" i="6"/>
  <c r="R107" i="9" s="1"/>
  <c r="X111" i="6"/>
  <c r="V111" i="9" s="1"/>
  <c r="V111" i="6"/>
  <c r="T111" i="9" s="1"/>
  <c r="T111" i="6"/>
  <c r="R111" i="9" s="1"/>
  <c r="X123" i="6"/>
  <c r="V123" i="9" s="1"/>
  <c r="V123" i="6"/>
  <c r="T123" i="9" s="1"/>
  <c r="T123" i="6"/>
  <c r="R123" i="9" s="1"/>
  <c r="X125" i="6"/>
  <c r="V125" i="9" s="1"/>
  <c r="V125" i="6"/>
  <c r="T125" i="9" s="1"/>
  <c r="T125" i="6"/>
  <c r="R125" i="9" s="1"/>
  <c r="R152" i="6"/>
  <c r="P152" i="9" s="1"/>
  <c r="Q152" i="6"/>
  <c r="O152" i="9" s="1"/>
  <c r="P152" i="6"/>
  <c r="N152" i="9" s="1"/>
  <c r="X167" i="6"/>
  <c r="V167" i="9" s="1"/>
  <c r="V167" i="6"/>
  <c r="T167" i="9" s="1"/>
  <c r="T167" i="6"/>
  <c r="R167" i="9" s="1"/>
  <c r="Q175" i="6"/>
  <c r="O175" i="9" s="1"/>
  <c r="R175" i="6"/>
  <c r="P175" i="9" s="1"/>
  <c r="P175" i="6"/>
  <c r="N175" i="9" s="1"/>
  <c r="X185" i="6"/>
  <c r="V185" i="9" s="1"/>
  <c r="V185" i="6"/>
  <c r="T185" i="9" s="1"/>
  <c r="T185" i="6"/>
  <c r="R185" i="9" s="1"/>
  <c r="X190" i="6"/>
  <c r="V190" i="9" s="1"/>
  <c r="V190" i="6"/>
  <c r="T190" i="9" s="1"/>
  <c r="T190" i="6"/>
  <c r="R190" i="9" s="1"/>
  <c r="X194" i="6"/>
  <c r="V194" i="9" s="1"/>
  <c r="V194" i="6"/>
  <c r="T194" i="9" s="1"/>
  <c r="T194" i="6"/>
  <c r="R194" i="9" s="1"/>
  <c r="X202" i="6"/>
  <c r="V202" i="9" s="1"/>
  <c r="V202" i="6"/>
  <c r="T202" i="9" s="1"/>
  <c r="T202" i="6"/>
  <c r="R202" i="9" s="1"/>
  <c r="X203" i="6"/>
  <c r="V203" i="9" s="1"/>
  <c r="V203" i="6"/>
  <c r="T203" i="9" s="1"/>
  <c r="T203" i="6"/>
  <c r="R203" i="9" s="1"/>
  <c r="X207" i="6"/>
  <c r="V207" i="9" s="1"/>
  <c r="V207" i="6"/>
  <c r="T207" i="9" s="1"/>
  <c r="T207" i="6"/>
  <c r="R207" i="9" s="1"/>
  <c r="X216" i="6"/>
  <c r="V216" i="9" s="1"/>
  <c r="V216" i="6"/>
  <c r="T216" i="9" s="1"/>
  <c r="T216" i="6"/>
  <c r="R216" i="9" s="1"/>
  <c r="X222" i="6"/>
  <c r="V222" i="9" s="1"/>
  <c r="V222" i="6"/>
  <c r="T222" i="9" s="1"/>
  <c r="T222" i="6"/>
  <c r="R222" i="9" s="1"/>
  <c r="X223" i="6"/>
  <c r="V223" i="9" s="1"/>
  <c r="V223" i="6"/>
  <c r="T223" i="9" s="1"/>
  <c r="T223" i="6"/>
  <c r="R223" i="9" s="1"/>
  <c r="X241" i="6"/>
  <c r="V241" i="9" s="1"/>
  <c r="V241" i="6"/>
  <c r="T241" i="9" s="1"/>
  <c r="T241" i="6"/>
  <c r="R241" i="9" s="1"/>
  <c r="Q252" i="6"/>
  <c r="O252" i="9" s="1"/>
  <c r="R252" i="6"/>
  <c r="P252" i="9" s="1"/>
  <c r="P252" i="6"/>
  <c r="N252" i="9" s="1"/>
  <c r="X280" i="6"/>
  <c r="V280" i="9" s="1"/>
  <c r="V280" i="6"/>
  <c r="T280" i="9" s="1"/>
  <c r="T280" i="6"/>
  <c r="R280" i="9" s="1"/>
  <c r="X315" i="6"/>
  <c r="V315" i="9" s="1"/>
  <c r="V315" i="6"/>
  <c r="T315" i="9" s="1"/>
  <c r="T315" i="6"/>
  <c r="R315" i="9" s="1"/>
  <c r="R332" i="6"/>
  <c r="P332" i="9" s="1"/>
  <c r="Q332" i="6"/>
  <c r="O332" i="9" s="1"/>
  <c r="P332" i="6"/>
  <c r="N332" i="9" s="1"/>
  <c r="Q343" i="6"/>
  <c r="O343" i="9" s="1"/>
  <c r="R343" i="6"/>
  <c r="P343" i="9" s="1"/>
  <c r="P343" i="6"/>
  <c r="N343" i="9" s="1"/>
  <c r="R346" i="6"/>
  <c r="P346" i="9" s="1"/>
  <c r="Q346" i="6"/>
  <c r="O346" i="9" s="1"/>
  <c r="P346" i="6"/>
  <c r="N346" i="9" s="1"/>
  <c r="R382" i="6"/>
  <c r="P382" i="9" s="1"/>
  <c r="Q382" i="6"/>
  <c r="O382" i="9" s="1"/>
  <c r="P382" i="6"/>
  <c r="N382" i="9" s="1"/>
  <c r="X406" i="6"/>
  <c r="V406" i="9" s="1"/>
  <c r="V406" i="6"/>
  <c r="T406" i="9" s="1"/>
  <c r="T406" i="6"/>
  <c r="R406" i="9" s="1"/>
  <c r="X408" i="6"/>
  <c r="V408" i="9" s="1"/>
  <c r="V408" i="6"/>
  <c r="T408" i="9" s="1"/>
  <c r="T408" i="6"/>
  <c r="R408" i="9" s="1"/>
  <c r="R435" i="6"/>
  <c r="P435" i="9" s="1"/>
  <c r="Q435" i="6"/>
  <c r="O435" i="9" s="1"/>
  <c r="P435" i="6"/>
  <c r="N435" i="9" s="1"/>
  <c r="R438" i="6"/>
  <c r="P438" i="9" s="1"/>
  <c r="Q438" i="6"/>
  <c r="O438" i="9" s="1"/>
  <c r="P438" i="6"/>
  <c r="N438" i="9" s="1"/>
  <c r="R475" i="6"/>
  <c r="P475" i="9" s="1"/>
  <c r="Q475" i="6"/>
  <c r="O475" i="9" s="1"/>
  <c r="P475" i="6"/>
  <c r="N475" i="9" s="1"/>
  <c r="Q173" i="6"/>
  <c r="O173" i="9" s="1"/>
  <c r="R173" i="6"/>
  <c r="P173" i="9" s="1"/>
  <c r="P173" i="6"/>
  <c r="N173" i="9" s="1"/>
  <c r="R188" i="6"/>
  <c r="P188" i="9" s="1"/>
  <c r="Q188" i="6"/>
  <c r="O188" i="9" s="1"/>
  <c r="P188" i="6"/>
  <c r="N188" i="9" s="1"/>
  <c r="Q191" i="6"/>
  <c r="O191" i="9" s="1"/>
  <c r="R191" i="6"/>
  <c r="P191" i="9" s="1"/>
  <c r="P191" i="6"/>
  <c r="N191" i="9" s="1"/>
  <c r="R273" i="6"/>
  <c r="P273" i="9" s="1"/>
  <c r="Q273" i="6"/>
  <c r="O273" i="9" s="1"/>
  <c r="P273" i="6"/>
  <c r="N273" i="9" s="1"/>
  <c r="S5" i="6"/>
  <c r="S41" i="6"/>
  <c r="S65" i="6"/>
  <c r="Q12" i="6"/>
  <c r="O12" i="9" s="1"/>
  <c r="R12" i="6"/>
  <c r="P12" i="9" s="1"/>
  <c r="P12" i="6"/>
  <c r="N12" i="9" s="1"/>
  <c r="X15" i="6"/>
  <c r="V15" i="9" s="1"/>
  <c r="V15" i="6"/>
  <c r="T15" i="9" s="1"/>
  <c r="T15" i="6"/>
  <c r="R15" i="9" s="1"/>
  <c r="R20" i="6"/>
  <c r="P20" i="9" s="1"/>
  <c r="Q20" i="6"/>
  <c r="O20" i="9" s="1"/>
  <c r="P20" i="6"/>
  <c r="N20" i="9" s="1"/>
  <c r="X21" i="6"/>
  <c r="V21" i="9" s="1"/>
  <c r="V21" i="6"/>
  <c r="T21" i="9" s="1"/>
  <c r="T21" i="6"/>
  <c r="R21" i="9" s="1"/>
  <c r="Q29" i="6"/>
  <c r="O29" i="9" s="1"/>
  <c r="R29" i="6"/>
  <c r="P29" i="6"/>
  <c r="N29" i="9" s="1"/>
  <c r="R32" i="6"/>
  <c r="P32" i="9" s="1"/>
  <c r="Q32" i="6"/>
  <c r="O32" i="9" s="1"/>
  <c r="P32" i="6"/>
  <c r="N32" i="9" s="1"/>
  <c r="R34" i="6"/>
  <c r="P34" i="9" s="1"/>
  <c r="Q34" i="6"/>
  <c r="O34" i="9" s="1"/>
  <c r="P34" i="6"/>
  <c r="N34" i="9" s="1"/>
  <c r="X41" i="6"/>
  <c r="V41" i="9" s="1"/>
  <c r="V41" i="6"/>
  <c r="T41" i="9" s="1"/>
  <c r="T41" i="6"/>
  <c r="R41" i="9" s="1"/>
  <c r="Q52" i="6"/>
  <c r="O52" i="9" s="1"/>
  <c r="R52" i="6"/>
  <c r="P52" i="9" s="1"/>
  <c r="P52" i="6"/>
  <c r="N52" i="9" s="1"/>
  <c r="Q53" i="6"/>
  <c r="O53" i="9" s="1"/>
  <c r="R53" i="6"/>
  <c r="P53" i="9" s="1"/>
  <c r="P53" i="6"/>
  <c r="N53" i="9" s="1"/>
  <c r="X93" i="6"/>
  <c r="V93" i="9" s="1"/>
  <c r="V93" i="6"/>
  <c r="T93" i="9" s="1"/>
  <c r="T93" i="6"/>
  <c r="R93" i="9" s="1"/>
  <c r="R130" i="6"/>
  <c r="P130" i="9" s="1"/>
  <c r="Q130" i="6"/>
  <c r="O130" i="9" s="1"/>
  <c r="P130" i="6"/>
  <c r="N130" i="9" s="1"/>
  <c r="Q131" i="6"/>
  <c r="O131" i="9" s="1"/>
  <c r="R131" i="6"/>
  <c r="P131" i="9" s="1"/>
  <c r="P131" i="6"/>
  <c r="N131" i="9" s="1"/>
  <c r="Q135" i="6"/>
  <c r="O135" i="9" s="1"/>
  <c r="R135" i="6"/>
  <c r="P135" i="9" s="1"/>
  <c r="P135" i="6"/>
  <c r="N135" i="9" s="1"/>
  <c r="Q157" i="6"/>
  <c r="O157" i="9" s="1"/>
  <c r="R157" i="6"/>
  <c r="P157" i="9" s="1"/>
  <c r="P157" i="6"/>
  <c r="N157" i="9" s="1"/>
  <c r="X189" i="6"/>
  <c r="V189" i="9" s="1"/>
  <c r="V189" i="6"/>
  <c r="T189" i="9" s="1"/>
  <c r="T189" i="6"/>
  <c r="R189" i="9" s="1"/>
  <c r="Q198" i="6"/>
  <c r="O198" i="9" s="1"/>
  <c r="R198" i="6"/>
  <c r="P198" i="9" s="1"/>
  <c r="P198" i="6"/>
  <c r="N198" i="9" s="1"/>
  <c r="X205" i="6"/>
  <c r="V205" i="9" s="1"/>
  <c r="V205" i="6"/>
  <c r="T205" i="9" s="1"/>
  <c r="T205" i="6"/>
  <c r="R205" i="9" s="1"/>
  <c r="X208" i="6"/>
  <c r="V208" i="9" s="1"/>
  <c r="V208" i="6"/>
  <c r="T208" i="9" s="1"/>
  <c r="T208" i="6"/>
  <c r="R208" i="9" s="1"/>
  <c r="X225" i="6"/>
  <c r="V225" i="9" s="1"/>
  <c r="V225" i="6"/>
  <c r="T225" i="9" s="1"/>
  <c r="T225" i="6"/>
  <c r="R225" i="9" s="1"/>
  <c r="X227" i="6"/>
  <c r="V227" i="9" s="1"/>
  <c r="V227" i="6"/>
  <c r="T227" i="9" s="1"/>
  <c r="T227" i="6"/>
  <c r="R227" i="9" s="1"/>
  <c r="X230" i="6"/>
  <c r="V230" i="9" s="1"/>
  <c r="V230" i="6"/>
  <c r="T230" i="9" s="1"/>
  <c r="T230" i="6"/>
  <c r="R230" i="9" s="1"/>
  <c r="X242" i="6"/>
  <c r="V242" i="9" s="1"/>
  <c r="V242" i="6"/>
  <c r="T242" i="9" s="1"/>
  <c r="T242" i="6"/>
  <c r="R242" i="9" s="1"/>
  <c r="Q253" i="6"/>
  <c r="O253" i="9" s="1"/>
  <c r="R253" i="6"/>
  <c r="P253" i="9" s="1"/>
  <c r="P253" i="6"/>
  <c r="N253" i="9" s="1"/>
  <c r="R284" i="6"/>
  <c r="P284" i="9" s="1"/>
  <c r="Q284" i="6"/>
  <c r="O284" i="9" s="1"/>
  <c r="P284" i="6"/>
  <c r="N284" i="9" s="1"/>
  <c r="Q287" i="6"/>
  <c r="O287" i="9" s="1"/>
  <c r="R287" i="6"/>
  <c r="P287" i="9" s="1"/>
  <c r="P287" i="6"/>
  <c r="N287" i="9" s="1"/>
  <c r="X295" i="6"/>
  <c r="V295" i="9" s="1"/>
  <c r="V295" i="6"/>
  <c r="T295" i="9" s="1"/>
  <c r="T295" i="6"/>
  <c r="R295" i="9" s="1"/>
  <c r="X297" i="6"/>
  <c r="V297" i="9" s="1"/>
  <c r="V297" i="6"/>
  <c r="T297" i="9" s="1"/>
  <c r="T297" i="6"/>
  <c r="R297" i="9" s="1"/>
  <c r="X298" i="6"/>
  <c r="V298" i="9" s="1"/>
  <c r="V298" i="6"/>
  <c r="T298" i="9" s="1"/>
  <c r="T298" i="6"/>
  <c r="R298" i="9" s="1"/>
  <c r="X302" i="6"/>
  <c r="V302" i="9" s="1"/>
  <c r="V302" i="6"/>
  <c r="T302" i="9" s="1"/>
  <c r="T302" i="6"/>
  <c r="R302" i="9" s="1"/>
  <c r="X305" i="6"/>
  <c r="V305" i="9" s="1"/>
  <c r="V305" i="6"/>
  <c r="T305" i="9" s="1"/>
  <c r="T305" i="6"/>
  <c r="R305" i="9" s="1"/>
  <c r="R323" i="6"/>
  <c r="P323" i="9" s="1"/>
  <c r="Q323" i="6"/>
  <c r="O323" i="9" s="1"/>
  <c r="P323" i="6"/>
  <c r="N323" i="9" s="1"/>
  <c r="Q324" i="6"/>
  <c r="O324" i="9" s="1"/>
  <c r="R324" i="6"/>
  <c r="P324" i="9" s="1"/>
  <c r="P324" i="6"/>
  <c r="N324" i="9" s="1"/>
  <c r="X325" i="6"/>
  <c r="V325" i="9" s="1"/>
  <c r="V325" i="6"/>
  <c r="T325" i="9" s="1"/>
  <c r="T325" i="6"/>
  <c r="R325" i="9" s="1"/>
  <c r="X326" i="6"/>
  <c r="V326" i="9" s="1"/>
  <c r="V326" i="6"/>
  <c r="T326" i="9" s="1"/>
  <c r="T326" i="6"/>
  <c r="R326" i="9" s="1"/>
  <c r="R334" i="6"/>
  <c r="P334" i="9" s="1"/>
  <c r="Q334" i="6"/>
  <c r="O334" i="9" s="1"/>
  <c r="P334" i="6"/>
  <c r="N334" i="9" s="1"/>
  <c r="R347" i="6"/>
  <c r="P347" i="9" s="1"/>
  <c r="Q347" i="6"/>
  <c r="O347" i="9" s="1"/>
  <c r="P347" i="6"/>
  <c r="N347" i="9" s="1"/>
  <c r="X352" i="6"/>
  <c r="V352" i="9" s="1"/>
  <c r="V352" i="6"/>
  <c r="T352" i="9" s="1"/>
  <c r="T352" i="6"/>
  <c r="R352" i="9" s="1"/>
  <c r="R365" i="6"/>
  <c r="P365" i="9" s="1"/>
  <c r="Q365" i="6"/>
  <c r="O365" i="9" s="1"/>
  <c r="P365" i="6"/>
  <c r="N365" i="9" s="1"/>
  <c r="X366" i="6"/>
  <c r="V366" i="9" s="1"/>
  <c r="V366" i="6"/>
  <c r="T366" i="9" s="1"/>
  <c r="T366" i="6"/>
  <c r="R366" i="9" s="1"/>
  <c r="Q384" i="6"/>
  <c r="O384" i="9" s="1"/>
  <c r="R384" i="6"/>
  <c r="P384" i="9" s="1"/>
  <c r="P384" i="6"/>
  <c r="N384" i="9" s="1"/>
  <c r="X411" i="6"/>
  <c r="V411" i="9" s="1"/>
  <c r="V411" i="6"/>
  <c r="T411" i="9" s="1"/>
  <c r="T411" i="6"/>
  <c r="R411" i="9" s="1"/>
  <c r="Q436" i="6"/>
  <c r="O436" i="9" s="1"/>
  <c r="R436" i="6"/>
  <c r="P436" i="9" s="1"/>
  <c r="P436" i="6"/>
  <c r="N436" i="9" s="1"/>
  <c r="Q119" i="6"/>
  <c r="O119" i="9" s="1"/>
  <c r="R119" i="6"/>
  <c r="P119" i="9" s="1"/>
  <c r="P119" i="6"/>
  <c r="N119" i="9" s="1"/>
  <c r="X376" i="6"/>
  <c r="V376" i="9" s="1"/>
  <c r="V376" i="6"/>
  <c r="T376" i="9" s="1"/>
  <c r="T376" i="6"/>
  <c r="R376" i="9" s="1"/>
  <c r="S6" i="6"/>
  <c r="S18" i="6"/>
  <c r="Q307" i="6"/>
  <c r="O307" i="9" s="1"/>
  <c r="R307" i="6"/>
  <c r="P307" i="9" s="1"/>
  <c r="P307" i="6"/>
  <c r="N307" i="9" s="1"/>
  <c r="R309" i="6"/>
  <c r="P309" i="9" s="1"/>
  <c r="Q309" i="6"/>
  <c r="O309" i="9" s="1"/>
  <c r="P309" i="6"/>
  <c r="N309" i="9" s="1"/>
  <c r="X340" i="6"/>
  <c r="V340" i="9" s="1"/>
  <c r="V340" i="6"/>
  <c r="T340" i="9" s="1"/>
  <c r="T340" i="6"/>
  <c r="R340" i="9" s="1"/>
  <c r="R432" i="6"/>
  <c r="P432" i="9" s="1"/>
  <c r="Q432" i="6"/>
  <c r="O432" i="9" s="1"/>
  <c r="P432" i="6"/>
  <c r="N432" i="9" s="1"/>
  <c r="R463" i="6"/>
  <c r="P463" i="9" s="1"/>
  <c r="Q463" i="6"/>
  <c r="O463" i="9" s="1"/>
  <c r="P463" i="6"/>
  <c r="N463" i="9" s="1"/>
  <c r="R471" i="6"/>
  <c r="P471" i="9" s="1"/>
  <c r="Q471" i="6"/>
  <c r="O471" i="9" s="1"/>
  <c r="P471" i="6"/>
  <c r="N471" i="9" s="1"/>
  <c r="Q4" i="6"/>
  <c r="O4" i="9" s="1"/>
  <c r="R4" i="6"/>
  <c r="P4" i="9" s="1"/>
  <c r="P4" i="6"/>
  <c r="N4" i="9" s="1"/>
  <c r="X4" i="6"/>
  <c r="V4" i="9" s="1"/>
  <c r="V4" i="6"/>
  <c r="T4" i="9" s="1"/>
  <c r="T4" i="6"/>
  <c r="R4" i="9" s="1"/>
  <c r="X14" i="6"/>
  <c r="V14" i="9" s="1"/>
  <c r="V14" i="6"/>
  <c r="T14" i="9" s="1"/>
  <c r="T14" i="6"/>
  <c r="R14" i="9" s="1"/>
  <c r="R22" i="6"/>
  <c r="P22" i="9" s="1"/>
  <c r="Q22" i="6"/>
  <c r="O22" i="9" s="1"/>
  <c r="P22" i="6"/>
  <c r="N22" i="9" s="1"/>
  <c r="X27" i="6"/>
  <c r="V27" i="9" s="1"/>
  <c r="V27" i="6"/>
  <c r="T27" i="9" s="1"/>
  <c r="T27" i="6"/>
  <c r="R27" i="9" s="1"/>
  <c r="M29" i="6"/>
  <c r="K29" i="9" s="1"/>
  <c r="Q35" i="6"/>
  <c r="O35" i="9" s="1"/>
  <c r="R35" i="6"/>
  <c r="P35" i="9" s="1"/>
  <c r="P35" i="6"/>
  <c r="N35" i="9" s="1"/>
  <c r="X44" i="6"/>
  <c r="V44" i="9" s="1"/>
  <c r="V44" i="6"/>
  <c r="T44" i="9" s="1"/>
  <c r="T44" i="6"/>
  <c r="R44" i="9" s="1"/>
  <c r="M49" i="6"/>
  <c r="K49" i="9" s="1"/>
  <c r="Q49" i="6"/>
  <c r="O49" i="9" s="1"/>
  <c r="R49" i="6"/>
  <c r="P49" i="9" s="1"/>
  <c r="P49" i="6"/>
  <c r="M63" i="6"/>
  <c r="K63" i="9" s="1"/>
  <c r="R63" i="6"/>
  <c r="P63" i="9" s="1"/>
  <c r="Q63" i="6"/>
  <c r="O63" i="9" s="1"/>
  <c r="P63" i="6"/>
  <c r="N63" i="9" s="1"/>
  <c r="Q76" i="6"/>
  <c r="O76" i="9" s="1"/>
  <c r="R76" i="6"/>
  <c r="P76" i="9" s="1"/>
  <c r="P76" i="6"/>
  <c r="N76" i="9" s="1"/>
  <c r="X79" i="6"/>
  <c r="V79" i="9" s="1"/>
  <c r="V79" i="6"/>
  <c r="T79" i="9" s="1"/>
  <c r="T79" i="6"/>
  <c r="R79" i="9" s="1"/>
  <c r="X94" i="6"/>
  <c r="V94" i="9" s="1"/>
  <c r="V94" i="6"/>
  <c r="T94" i="9" s="1"/>
  <c r="T94" i="6"/>
  <c r="R94" i="9" s="1"/>
  <c r="R117" i="6"/>
  <c r="P117" i="9" s="1"/>
  <c r="Q117" i="6"/>
  <c r="O117" i="9" s="1"/>
  <c r="P117" i="6"/>
  <c r="N117" i="9" s="1"/>
  <c r="Q136" i="6"/>
  <c r="O136" i="9" s="1"/>
  <c r="R136" i="6"/>
  <c r="P136" i="9" s="1"/>
  <c r="P136" i="6"/>
  <c r="N136" i="9" s="1"/>
  <c r="M138" i="6"/>
  <c r="K138" i="9" s="1"/>
  <c r="Q138" i="6"/>
  <c r="O138" i="9" s="1"/>
  <c r="R138" i="6"/>
  <c r="P138" i="9" s="1"/>
  <c r="P138" i="6"/>
  <c r="N138" i="9" s="1"/>
  <c r="Q155" i="6"/>
  <c r="O155" i="9" s="1"/>
  <c r="R155" i="6"/>
  <c r="P155" i="9" s="1"/>
  <c r="P155" i="6"/>
  <c r="N155" i="9" s="1"/>
  <c r="Q163" i="6"/>
  <c r="O163" i="9" s="1"/>
  <c r="R163" i="6"/>
  <c r="P163" i="9" s="1"/>
  <c r="P163" i="6"/>
  <c r="N163" i="9" s="1"/>
  <c r="X168" i="6"/>
  <c r="V168" i="9" s="1"/>
  <c r="V168" i="6"/>
  <c r="T168" i="9" s="1"/>
  <c r="T168" i="6"/>
  <c r="R168" i="9" s="1"/>
  <c r="X171" i="6"/>
  <c r="V171" i="9" s="1"/>
  <c r="V171" i="6"/>
  <c r="T171" i="9" s="1"/>
  <c r="T171" i="6"/>
  <c r="R171" i="9" s="1"/>
  <c r="Q181" i="6"/>
  <c r="O181" i="9" s="1"/>
  <c r="R181" i="6"/>
  <c r="P181" i="9" s="1"/>
  <c r="P181" i="6"/>
  <c r="N181" i="9" s="1"/>
  <c r="Q182" i="6"/>
  <c r="O182" i="9" s="1"/>
  <c r="R182" i="6"/>
  <c r="P182" i="9" s="1"/>
  <c r="P182" i="6"/>
  <c r="N182" i="9" s="1"/>
  <c r="Q183" i="6"/>
  <c r="O183" i="9" s="1"/>
  <c r="R183" i="6"/>
  <c r="P183" i="9" s="1"/>
  <c r="P183" i="6"/>
  <c r="N183" i="9" s="1"/>
  <c r="X195" i="6"/>
  <c r="V195" i="9" s="1"/>
  <c r="V195" i="6"/>
  <c r="T195" i="9" s="1"/>
  <c r="T195" i="6"/>
  <c r="R195" i="9" s="1"/>
  <c r="Q199" i="6"/>
  <c r="O199" i="9" s="1"/>
  <c r="R199" i="6"/>
  <c r="P199" i="9" s="1"/>
  <c r="P199" i="6"/>
  <c r="N199" i="9" s="1"/>
  <c r="X231" i="6"/>
  <c r="V231" i="9" s="1"/>
  <c r="V231" i="6"/>
  <c r="T231" i="9" s="1"/>
  <c r="T231" i="6"/>
  <c r="R231" i="9" s="1"/>
  <c r="Q234" i="6"/>
  <c r="O234" i="9" s="1"/>
  <c r="R234" i="6"/>
  <c r="P234" i="9" s="1"/>
  <c r="P234" i="6"/>
  <c r="N234" i="9" s="1"/>
  <c r="Q256" i="6"/>
  <c r="O256" i="9" s="1"/>
  <c r="R256" i="6"/>
  <c r="P256" i="9" s="1"/>
  <c r="P256" i="6"/>
  <c r="N256" i="9" s="1"/>
  <c r="R261" i="6"/>
  <c r="P261" i="9" s="1"/>
  <c r="Q261" i="6"/>
  <c r="O261" i="9" s="1"/>
  <c r="P261" i="6"/>
  <c r="N261" i="9" s="1"/>
  <c r="X267" i="6"/>
  <c r="V267" i="9" s="1"/>
  <c r="V267" i="6"/>
  <c r="T267" i="9" s="1"/>
  <c r="T267" i="6"/>
  <c r="R267" i="9" s="1"/>
  <c r="X269" i="6"/>
  <c r="V269" i="9" s="1"/>
  <c r="V269" i="6"/>
  <c r="T269" i="9" s="1"/>
  <c r="T269" i="6"/>
  <c r="R269" i="9" s="1"/>
  <c r="Q275" i="6"/>
  <c r="O275" i="9" s="1"/>
  <c r="R275" i="6"/>
  <c r="P275" i="9" s="1"/>
  <c r="P275" i="6"/>
  <c r="N275" i="9" s="1"/>
  <c r="X281" i="6"/>
  <c r="V281" i="9" s="1"/>
  <c r="V281" i="6"/>
  <c r="T281" i="9" s="1"/>
  <c r="T281" i="6"/>
  <c r="R281" i="9" s="1"/>
  <c r="X330" i="6"/>
  <c r="V330" i="9" s="1"/>
  <c r="V330" i="6"/>
  <c r="T330" i="9" s="1"/>
  <c r="T330" i="6"/>
  <c r="R330" i="9" s="1"/>
  <c r="R337" i="6"/>
  <c r="P337" i="9" s="1"/>
  <c r="Q337" i="6"/>
  <c r="O337" i="9" s="1"/>
  <c r="P337" i="6"/>
  <c r="N337" i="9" s="1"/>
  <c r="X354" i="6"/>
  <c r="V354" i="9" s="1"/>
  <c r="V354" i="6"/>
  <c r="T354" i="9" s="1"/>
  <c r="T354" i="6"/>
  <c r="R354" i="9" s="1"/>
  <c r="X356" i="6"/>
  <c r="V356" i="9" s="1"/>
  <c r="V356" i="6"/>
  <c r="T356" i="9" s="1"/>
  <c r="T356" i="6"/>
  <c r="R356" i="9" s="1"/>
  <c r="X360" i="6"/>
  <c r="V360" i="9" s="1"/>
  <c r="V360" i="6"/>
  <c r="T360" i="9" s="1"/>
  <c r="T360" i="6"/>
  <c r="R360" i="9" s="1"/>
  <c r="X367" i="6"/>
  <c r="V367" i="9" s="1"/>
  <c r="V367" i="6"/>
  <c r="T367" i="9" s="1"/>
  <c r="T367" i="6"/>
  <c r="R367" i="9" s="1"/>
  <c r="R385" i="6"/>
  <c r="P385" i="9" s="1"/>
  <c r="Q385" i="6"/>
  <c r="O385" i="9" s="1"/>
  <c r="P385" i="6"/>
  <c r="N385" i="9" s="1"/>
  <c r="X410" i="6"/>
  <c r="V410" i="9" s="1"/>
  <c r="V410" i="6"/>
  <c r="T410" i="9" s="1"/>
  <c r="T410" i="6"/>
  <c r="R410" i="9" s="1"/>
  <c r="X416" i="6"/>
  <c r="V416" i="9" s="1"/>
  <c r="V416" i="6"/>
  <c r="T416" i="9" s="1"/>
  <c r="T416" i="6"/>
  <c r="R416" i="9" s="1"/>
  <c r="X417" i="6"/>
  <c r="V417" i="9" s="1"/>
  <c r="V417" i="6"/>
  <c r="T417" i="9" s="1"/>
  <c r="T417" i="6"/>
  <c r="R417" i="9" s="1"/>
  <c r="R442" i="6"/>
  <c r="P442" i="9" s="1"/>
  <c r="Q442" i="6"/>
  <c r="O442" i="9" s="1"/>
  <c r="P442" i="6"/>
  <c r="N442" i="9" s="1"/>
  <c r="R535" i="6"/>
  <c r="P535" i="9" s="1"/>
  <c r="Q535" i="6"/>
  <c r="O535" i="9" s="1"/>
  <c r="P535" i="6"/>
  <c r="N535" i="9" s="1"/>
  <c r="S7" i="6"/>
  <c r="S19" i="6"/>
  <c r="S31" i="6"/>
  <c r="S43" i="6"/>
  <c r="S67" i="6"/>
  <c r="Q144" i="6"/>
  <c r="O144" i="9" s="1"/>
  <c r="R144" i="6"/>
  <c r="P144" i="9" s="1"/>
  <c r="P144" i="6"/>
  <c r="N144" i="9" s="1"/>
  <c r="Q150" i="6"/>
  <c r="O150" i="9" s="1"/>
  <c r="R150" i="6"/>
  <c r="P150" i="9" s="1"/>
  <c r="P150" i="6"/>
  <c r="N150" i="9" s="1"/>
  <c r="R153" i="6"/>
  <c r="P153" i="9" s="1"/>
  <c r="Q153" i="6"/>
  <c r="O153" i="9" s="1"/>
  <c r="P153" i="6"/>
  <c r="N153" i="9" s="1"/>
  <c r="X180" i="6"/>
  <c r="V180" i="9" s="1"/>
  <c r="V180" i="6"/>
  <c r="T180" i="9" s="1"/>
  <c r="T180" i="6"/>
  <c r="R180" i="9" s="1"/>
  <c r="Q235" i="6"/>
  <c r="O235" i="9" s="1"/>
  <c r="R235" i="6"/>
  <c r="P235" i="9" s="1"/>
  <c r="P235" i="6"/>
  <c r="N235" i="9" s="1"/>
  <c r="X240" i="6"/>
  <c r="V240" i="9" s="1"/>
  <c r="V240" i="6"/>
  <c r="T240" i="9" s="1"/>
  <c r="T240" i="6"/>
  <c r="R240" i="9" s="1"/>
  <c r="Q259" i="6"/>
  <c r="O259" i="9" s="1"/>
  <c r="R259" i="6"/>
  <c r="P259" i="9" s="1"/>
  <c r="P259" i="6"/>
  <c r="N259" i="9" s="1"/>
  <c r="X301" i="6"/>
  <c r="V301" i="9" s="1"/>
  <c r="V301" i="6"/>
  <c r="T301" i="9" s="1"/>
  <c r="T301" i="6"/>
  <c r="R301" i="9" s="1"/>
  <c r="X308" i="6"/>
  <c r="V308" i="9" s="1"/>
  <c r="V308" i="6"/>
  <c r="T308" i="9" s="1"/>
  <c r="T308" i="6"/>
  <c r="R308" i="9" s="1"/>
  <c r="Q314" i="6"/>
  <c r="O314" i="9" s="1"/>
  <c r="R314" i="6"/>
  <c r="P314" i="9" s="1"/>
  <c r="P314" i="6"/>
  <c r="N314" i="9" s="1"/>
  <c r="X379" i="6"/>
  <c r="V379" i="9" s="1"/>
  <c r="V379" i="6"/>
  <c r="T379" i="9" s="1"/>
  <c r="T379" i="6"/>
  <c r="R379" i="9" s="1"/>
  <c r="X507" i="6"/>
  <c r="V507" i="9" s="1"/>
  <c r="V507" i="6"/>
  <c r="T507" i="9" s="1"/>
  <c r="T507" i="6"/>
  <c r="R507" i="9" s="1"/>
  <c r="X525" i="6"/>
  <c r="V525" i="9" s="1"/>
  <c r="V525" i="6"/>
  <c r="T525" i="9" s="1"/>
  <c r="T525" i="6"/>
  <c r="R525" i="9" s="1"/>
  <c r="X528" i="6"/>
  <c r="V528" i="9" s="1"/>
  <c r="V528" i="6"/>
  <c r="T528" i="9" s="1"/>
  <c r="T528" i="6"/>
  <c r="R528" i="9" s="1"/>
  <c r="X33" i="6"/>
  <c r="V33" i="9" s="1"/>
  <c r="V33" i="6"/>
  <c r="T33" i="9" s="1"/>
  <c r="T33" i="6"/>
  <c r="R33" i="9" s="1"/>
  <c r="Q37" i="6"/>
  <c r="O37" i="9" s="1"/>
  <c r="R37" i="6"/>
  <c r="P37" i="9" s="1"/>
  <c r="P37" i="6"/>
  <c r="N37" i="9" s="1"/>
  <c r="X65" i="6"/>
  <c r="V65" i="9" s="1"/>
  <c r="V65" i="6"/>
  <c r="T65" i="9" s="1"/>
  <c r="T65" i="6"/>
  <c r="R65" i="9" s="1"/>
  <c r="X87" i="6"/>
  <c r="V87" i="9" s="1"/>
  <c r="V87" i="6"/>
  <c r="T87" i="9" s="1"/>
  <c r="T87" i="6"/>
  <c r="R87" i="9" s="1"/>
  <c r="Q102" i="6"/>
  <c r="O102" i="9" s="1"/>
  <c r="R102" i="6"/>
  <c r="P102" i="9" s="1"/>
  <c r="P102" i="6"/>
  <c r="N102" i="9" s="1"/>
  <c r="Q159" i="6"/>
  <c r="O159" i="9" s="1"/>
  <c r="R159" i="6"/>
  <c r="P159" i="9" s="1"/>
  <c r="P159" i="6"/>
  <c r="N159" i="9" s="1"/>
  <c r="X274" i="6"/>
  <c r="V274" i="9" s="1"/>
  <c r="V274" i="6"/>
  <c r="T274" i="9" s="1"/>
  <c r="T274" i="6"/>
  <c r="R274" i="9" s="1"/>
  <c r="X279" i="6"/>
  <c r="V279" i="9" s="1"/>
  <c r="V279" i="6"/>
  <c r="T279" i="9" s="1"/>
  <c r="T279" i="6"/>
  <c r="R279" i="9" s="1"/>
  <c r="X285" i="6"/>
  <c r="V285" i="9" s="1"/>
  <c r="V285" i="6"/>
  <c r="T285" i="9" s="1"/>
  <c r="T285" i="6"/>
  <c r="R285" i="9" s="1"/>
  <c r="Q386" i="6"/>
  <c r="O386" i="9" s="1"/>
  <c r="R386" i="6"/>
  <c r="P386" i="9" s="1"/>
  <c r="P386" i="6"/>
  <c r="N386" i="9" s="1"/>
  <c r="X388" i="6"/>
  <c r="V388" i="9" s="1"/>
  <c r="V388" i="6"/>
  <c r="T388" i="9" s="1"/>
  <c r="T388" i="6"/>
  <c r="R388" i="9" s="1"/>
  <c r="R398" i="6"/>
  <c r="P398" i="9" s="1"/>
  <c r="Q398" i="6"/>
  <c r="O398" i="9" s="1"/>
  <c r="P398" i="6"/>
  <c r="N398" i="9" s="1"/>
  <c r="X403" i="6"/>
  <c r="V403" i="9" s="1"/>
  <c r="V403" i="6"/>
  <c r="T403" i="9" s="1"/>
  <c r="T403" i="6"/>
  <c r="R403" i="9" s="1"/>
  <c r="X405" i="6"/>
  <c r="V405" i="9" s="1"/>
  <c r="V405" i="6"/>
  <c r="T405" i="9" s="1"/>
  <c r="T405" i="6"/>
  <c r="R405" i="9" s="1"/>
  <c r="R421" i="6"/>
  <c r="P421" i="9" s="1"/>
  <c r="Q421" i="6"/>
  <c r="O421" i="9" s="1"/>
  <c r="P421" i="6"/>
  <c r="N421" i="9" s="1"/>
  <c r="R423" i="6"/>
  <c r="P423" i="9" s="1"/>
  <c r="Q423" i="6"/>
  <c r="O423" i="9" s="1"/>
  <c r="P423" i="6"/>
  <c r="N423" i="9" s="1"/>
  <c r="R430" i="6"/>
  <c r="P430" i="9" s="1"/>
  <c r="Q430" i="6"/>
  <c r="O430" i="9" s="1"/>
  <c r="P430" i="6"/>
  <c r="N430" i="9" s="1"/>
  <c r="X434" i="6"/>
  <c r="V434" i="9" s="1"/>
  <c r="V434" i="6"/>
  <c r="T434" i="9" s="1"/>
  <c r="T434" i="6"/>
  <c r="R434" i="9" s="1"/>
  <c r="R441" i="6"/>
  <c r="P441" i="9" s="1"/>
  <c r="Q441" i="6"/>
  <c r="O441" i="9" s="1"/>
  <c r="P441" i="6"/>
  <c r="N441" i="9" s="1"/>
  <c r="R444" i="6"/>
  <c r="P444" i="9" s="1"/>
  <c r="Q444" i="6"/>
  <c r="O444" i="9" s="1"/>
  <c r="P444" i="6"/>
  <c r="N444" i="9" s="1"/>
  <c r="R446" i="6"/>
  <c r="P446" i="9" s="1"/>
  <c r="Q446" i="6"/>
  <c r="O446" i="9" s="1"/>
  <c r="P446" i="6"/>
  <c r="N446" i="9" s="1"/>
  <c r="R455" i="6"/>
  <c r="P455" i="9" s="1"/>
  <c r="Q455" i="6"/>
  <c r="O455" i="9" s="1"/>
  <c r="P455" i="6"/>
  <c r="N455" i="9" s="1"/>
  <c r="X465" i="6"/>
  <c r="V465" i="9" s="1"/>
  <c r="V465" i="6"/>
  <c r="T465" i="9" s="1"/>
  <c r="T465" i="6"/>
  <c r="R465" i="9" s="1"/>
  <c r="R479" i="6"/>
  <c r="P479" i="9" s="1"/>
  <c r="Q479" i="6"/>
  <c r="O479" i="9" s="1"/>
  <c r="P479" i="6"/>
  <c r="N479" i="9" s="1"/>
  <c r="R484" i="6"/>
  <c r="P484" i="9" s="1"/>
  <c r="Q484" i="6"/>
  <c r="O484" i="9" s="1"/>
  <c r="P484" i="6"/>
  <c r="N484" i="9" s="1"/>
  <c r="R488" i="6"/>
  <c r="P488" i="9" s="1"/>
  <c r="P488" i="6"/>
  <c r="N488" i="9" s="1"/>
  <c r="Q488" i="6"/>
  <c r="O488" i="9" s="1"/>
  <c r="X497" i="6"/>
  <c r="V497" i="9" s="1"/>
  <c r="V497" i="6"/>
  <c r="T497" i="9" s="1"/>
  <c r="T497" i="6"/>
  <c r="R497" i="9" s="1"/>
  <c r="R502" i="6"/>
  <c r="P502" i="9" s="1"/>
  <c r="Q502" i="6"/>
  <c r="O502" i="9" s="1"/>
  <c r="P502" i="6"/>
  <c r="N502" i="9" s="1"/>
  <c r="R504" i="6"/>
  <c r="P504" i="9" s="1"/>
  <c r="Q504" i="6"/>
  <c r="O504" i="9" s="1"/>
  <c r="P504" i="6"/>
  <c r="N504" i="9" s="1"/>
  <c r="R505" i="6"/>
  <c r="P505" i="9" s="1"/>
  <c r="P505" i="6"/>
  <c r="N505" i="9" s="1"/>
  <c r="Q505" i="6"/>
  <c r="O505" i="9" s="1"/>
  <c r="X506" i="6"/>
  <c r="V506" i="9" s="1"/>
  <c r="V506" i="6"/>
  <c r="T506" i="9" s="1"/>
  <c r="T506" i="6"/>
  <c r="R506" i="9" s="1"/>
  <c r="X511" i="6"/>
  <c r="V511" i="9" s="1"/>
  <c r="V511" i="6"/>
  <c r="T511" i="9" s="1"/>
  <c r="T511" i="6"/>
  <c r="R511" i="9" s="1"/>
  <c r="R515" i="6"/>
  <c r="P515" i="9" s="1"/>
  <c r="P515" i="6"/>
  <c r="N515" i="9" s="1"/>
  <c r="Q515" i="6"/>
  <c r="O515" i="9" s="1"/>
  <c r="X520" i="6"/>
  <c r="V520" i="9" s="1"/>
  <c r="V520" i="6"/>
  <c r="T520" i="9" s="1"/>
  <c r="T520" i="6"/>
  <c r="R520" i="9" s="1"/>
  <c r="R526" i="6"/>
  <c r="P526" i="9" s="1"/>
  <c r="Q526" i="6"/>
  <c r="O526" i="9" s="1"/>
  <c r="P526" i="6"/>
  <c r="N526" i="9" s="1"/>
  <c r="R527" i="6"/>
  <c r="P527" i="9" s="1"/>
  <c r="P527" i="6"/>
  <c r="N527" i="9" s="1"/>
  <c r="Q527" i="6"/>
  <c r="O527" i="9" s="1"/>
  <c r="X529" i="6"/>
  <c r="V529" i="9" s="1"/>
  <c r="V529" i="6"/>
  <c r="T529" i="9" s="1"/>
  <c r="T529" i="6"/>
  <c r="R529" i="9" s="1"/>
  <c r="Q25" i="6"/>
  <c r="O25" i="9" s="1"/>
  <c r="R25" i="6"/>
  <c r="P25" i="9" s="1"/>
  <c r="P25" i="6"/>
  <c r="N25" i="9" s="1"/>
  <c r="X26" i="6"/>
  <c r="V26" i="9" s="1"/>
  <c r="V26" i="6"/>
  <c r="T26" i="9" s="1"/>
  <c r="T26" i="6"/>
  <c r="R26" i="9" s="1"/>
  <c r="Q47" i="6"/>
  <c r="O47" i="9" s="1"/>
  <c r="R47" i="6"/>
  <c r="P47" i="9" s="1"/>
  <c r="P47" i="6"/>
  <c r="N47" i="9" s="1"/>
  <c r="Q54" i="6"/>
  <c r="O54" i="9" s="1"/>
  <c r="R54" i="6"/>
  <c r="P54" i="9" s="1"/>
  <c r="P54" i="6"/>
  <c r="N54" i="9" s="1"/>
  <c r="Q66" i="6"/>
  <c r="O66" i="9" s="1"/>
  <c r="R66" i="6"/>
  <c r="P66" i="9" s="1"/>
  <c r="P66" i="6"/>
  <c r="N66" i="9" s="1"/>
  <c r="X75" i="6"/>
  <c r="V75" i="9" s="1"/>
  <c r="V75" i="6"/>
  <c r="T75" i="9" s="1"/>
  <c r="T75" i="6"/>
  <c r="R75" i="9" s="1"/>
  <c r="Q77" i="6"/>
  <c r="O77" i="9" s="1"/>
  <c r="R77" i="6"/>
  <c r="P77" i="9" s="1"/>
  <c r="P77" i="6"/>
  <c r="N77" i="9" s="1"/>
  <c r="X81" i="6"/>
  <c r="V81" i="9" s="1"/>
  <c r="V81" i="6"/>
  <c r="T81" i="9" s="1"/>
  <c r="T81" i="6"/>
  <c r="R81" i="9" s="1"/>
  <c r="Q99" i="6"/>
  <c r="O99" i="9" s="1"/>
  <c r="R99" i="6"/>
  <c r="P99" i="9" s="1"/>
  <c r="P99" i="6"/>
  <c r="N99" i="9" s="1"/>
  <c r="Q100" i="6"/>
  <c r="O100" i="9" s="1"/>
  <c r="R100" i="6"/>
  <c r="P100" i="9" s="1"/>
  <c r="P100" i="6"/>
  <c r="N100" i="9" s="1"/>
  <c r="X112" i="6"/>
  <c r="V112" i="9" s="1"/>
  <c r="V112" i="6"/>
  <c r="T112" i="9" s="1"/>
  <c r="T112" i="6"/>
  <c r="R112" i="9" s="1"/>
  <c r="Q121" i="6"/>
  <c r="O121" i="9" s="1"/>
  <c r="R121" i="6"/>
  <c r="P121" i="9" s="1"/>
  <c r="P121" i="6"/>
  <c r="N121" i="9" s="1"/>
  <c r="X126" i="6"/>
  <c r="V126" i="9" s="1"/>
  <c r="V126" i="6"/>
  <c r="T126" i="9" s="1"/>
  <c r="T126" i="6"/>
  <c r="R126" i="9" s="1"/>
  <c r="X127" i="6"/>
  <c r="V127" i="9" s="1"/>
  <c r="V127" i="6"/>
  <c r="T127" i="9" s="1"/>
  <c r="T127" i="6"/>
  <c r="R127" i="9" s="1"/>
  <c r="X128" i="6"/>
  <c r="V128" i="9" s="1"/>
  <c r="V128" i="6"/>
  <c r="T128" i="9" s="1"/>
  <c r="T128" i="6"/>
  <c r="R128" i="9" s="1"/>
  <c r="R165" i="6"/>
  <c r="P165" i="9" s="1"/>
  <c r="Q165" i="6"/>
  <c r="O165" i="9" s="1"/>
  <c r="P165" i="6"/>
  <c r="N165" i="9" s="1"/>
  <c r="X196" i="6"/>
  <c r="V196" i="9" s="1"/>
  <c r="V196" i="6"/>
  <c r="T196" i="9" s="1"/>
  <c r="T196" i="6"/>
  <c r="R196" i="9" s="1"/>
  <c r="R200" i="6"/>
  <c r="P200" i="9" s="1"/>
  <c r="Q200" i="6"/>
  <c r="O200" i="9" s="1"/>
  <c r="P200" i="6"/>
  <c r="N200" i="9" s="1"/>
  <c r="X209" i="6"/>
  <c r="V209" i="9" s="1"/>
  <c r="V209" i="6"/>
  <c r="T209" i="9" s="1"/>
  <c r="T209" i="6"/>
  <c r="R209" i="9" s="1"/>
  <c r="X211" i="6"/>
  <c r="V211" i="9" s="1"/>
  <c r="V211" i="6"/>
  <c r="T211" i="9" s="1"/>
  <c r="T211" i="6"/>
  <c r="R211" i="9" s="1"/>
  <c r="Q219" i="6"/>
  <c r="O219" i="9" s="1"/>
  <c r="R219" i="6"/>
  <c r="P219" i="9" s="1"/>
  <c r="P219" i="6"/>
  <c r="N219" i="9" s="1"/>
  <c r="R237" i="6"/>
  <c r="P237" i="9" s="1"/>
  <c r="Q237" i="6"/>
  <c r="O237" i="9" s="1"/>
  <c r="P237" i="6"/>
  <c r="N237" i="9" s="1"/>
  <c r="X243" i="6"/>
  <c r="V243" i="9" s="1"/>
  <c r="V243" i="6"/>
  <c r="T243" i="9" s="1"/>
  <c r="T243" i="6"/>
  <c r="R243" i="9" s="1"/>
  <c r="Q257" i="6"/>
  <c r="O257" i="9" s="1"/>
  <c r="R257" i="6"/>
  <c r="P257" i="9" s="1"/>
  <c r="P257" i="6"/>
  <c r="N257" i="9" s="1"/>
  <c r="Q258" i="6"/>
  <c r="O258" i="9" s="1"/>
  <c r="R258" i="6"/>
  <c r="P258" i="9" s="1"/>
  <c r="P258" i="6"/>
  <c r="N258" i="9" s="1"/>
  <c r="R262" i="6"/>
  <c r="P262" i="9" s="1"/>
  <c r="Q262" i="6"/>
  <c r="O262" i="9" s="1"/>
  <c r="P262" i="6"/>
  <c r="N262" i="9" s="1"/>
  <c r="Q288" i="6"/>
  <c r="O288" i="9" s="1"/>
  <c r="R288" i="6"/>
  <c r="P288" i="9" s="1"/>
  <c r="P288" i="6"/>
  <c r="N288" i="9" s="1"/>
  <c r="X289" i="6"/>
  <c r="V289" i="9" s="1"/>
  <c r="V289" i="6"/>
  <c r="T289" i="9" s="1"/>
  <c r="T289" i="6"/>
  <c r="R289" i="9" s="1"/>
  <c r="Q292" i="6"/>
  <c r="O292" i="9" s="1"/>
  <c r="R292" i="6"/>
  <c r="P292" i="9" s="1"/>
  <c r="P292" i="6"/>
  <c r="N292" i="9" s="1"/>
  <c r="X327" i="6"/>
  <c r="V327" i="9" s="1"/>
  <c r="V327" i="6"/>
  <c r="T327" i="9" s="1"/>
  <c r="T327" i="6"/>
  <c r="R327" i="9" s="1"/>
  <c r="R350" i="6"/>
  <c r="P350" i="9" s="1"/>
  <c r="Q350" i="6"/>
  <c r="O350" i="9" s="1"/>
  <c r="P350" i="6"/>
  <c r="N350" i="9" s="1"/>
  <c r="X370" i="6"/>
  <c r="V370" i="9" s="1"/>
  <c r="V370" i="6"/>
  <c r="T370" i="9" s="1"/>
  <c r="T370" i="6"/>
  <c r="R370" i="9" s="1"/>
  <c r="X374" i="6"/>
  <c r="V374" i="9" s="1"/>
  <c r="V374" i="6"/>
  <c r="T374" i="9" s="1"/>
  <c r="T374" i="6"/>
  <c r="R374" i="9" s="1"/>
  <c r="R391" i="6"/>
  <c r="P391" i="9" s="1"/>
  <c r="Q391" i="6"/>
  <c r="O391" i="9" s="1"/>
  <c r="P391" i="6"/>
  <c r="N391" i="9" s="1"/>
  <c r="X412" i="6"/>
  <c r="V412" i="9" s="1"/>
  <c r="V412" i="6"/>
  <c r="T412" i="9" s="1"/>
  <c r="T412" i="6"/>
  <c r="R412" i="9" s="1"/>
  <c r="X418" i="6"/>
  <c r="V418" i="9" s="1"/>
  <c r="V418" i="6"/>
  <c r="T418" i="9" s="1"/>
  <c r="T418" i="6"/>
  <c r="R418" i="9" s="1"/>
  <c r="X425" i="6"/>
  <c r="V425" i="9" s="1"/>
  <c r="V425" i="6"/>
  <c r="T425" i="9" s="1"/>
  <c r="T425" i="6"/>
  <c r="R425" i="9" s="1"/>
  <c r="M3" i="6"/>
  <c r="K3" i="9" s="1"/>
  <c r="R3" i="6"/>
  <c r="P3" i="9" s="1"/>
  <c r="P3" i="6"/>
  <c r="N3" i="9" s="1"/>
  <c r="Q3" i="6"/>
  <c r="O3" i="9" s="1"/>
  <c r="X11" i="6"/>
  <c r="V11" i="9" s="1"/>
  <c r="V11" i="6"/>
  <c r="T11" i="9" s="1"/>
  <c r="T11" i="6"/>
  <c r="R11" i="9" s="1"/>
  <c r="M39" i="6"/>
  <c r="K39" i="9" s="1"/>
  <c r="R39" i="6"/>
  <c r="P39" i="9" s="1"/>
  <c r="Q39" i="6"/>
  <c r="O39" i="9" s="1"/>
  <c r="P39" i="6"/>
  <c r="X51" i="6"/>
  <c r="V51" i="9" s="1"/>
  <c r="V51" i="6"/>
  <c r="T51" i="9" s="1"/>
  <c r="T51" i="6"/>
  <c r="R51" i="9" s="1"/>
  <c r="Q192" i="6"/>
  <c r="O192" i="9" s="1"/>
  <c r="R192" i="6"/>
  <c r="P192" i="9" s="1"/>
  <c r="P192" i="6"/>
  <c r="N192" i="9" s="1"/>
  <c r="R296" i="6"/>
  <c r="P296" i="9" s="1"/>
  <c r="Q296" i="6"/>
  <c r="O296" i="9" s="1"/>
  <c r="P296" i="6"/>
  <c r="N296" i="9" s="1"/>
  <c r="Q312" i="6"/>
  <c r="O312" i="9" s="1"/>
  <c r="R312" i="6"/>
  <c r="P312" i="9" s="1"/>
  <c r="P312" i="6"/>
  <c r="N312" i="9" s="1"/>
  <c r="S8" i="6"/>
  <c r="S20" i="6"/>
  <c r="S32" i="6"/>
  <c r="S44" i="6"/>
  <c r="Q331" i="6"/>
  <c r="O331" i="9" s="1"/>
  <c r="R331" i="6"/>
  <c r="P331" i="9" s="1"/>
  <c r="P331" i="6"/>
  <c r="N331" i="9" s="1"/>
  <c r="Q338" i="6"/>
  <c r="O338" i="9" s="1"/>
  <c r="R338" i="6"/>
  <c r="P338" i="9" s="1"/>
  <c r="P338" i="6"/>
  <c r="N338" i="9" s="1"/>
  <c r="X449" i="6"/>
  <c r="V449" i="9" s="1"/>
  <c r="V449" i="6"/>
  <c r="T449" i="9" s="1"/>
  <c r="T449" i="6"/>
  <c r="R449" i="9" s="1"/>
  <c r="X469" i="6"/>
  <c r="V469" i="9" s="1"/>
  <c r="V469" i="6"/>
  <c r="T469" i="9" s="1"/>
  <c r="T469" i="6"/>
  <c r="R469" i="9" s="1"/>
  <c r="R476" i="6"/>
  <c r="P476" i="9" s="1"/>
  <c r="P476" i="6"/>
  <c r="N476" i="9" s="1"/>
  <c r="Q476" i="6"/>
  <c r="O476" i="9" s="1"/>
  <c r="R212" i="6"/>
  <c r="P212" i="9" s="1"/>
  <c r="Q212" i="6"/>
  <c r="O212" i="9" s="1"/>
  <c r="P212" i="6"/>
  <c r="N212" i="9" s="1"/>
  <c r="R260" i="6"/>
  <c r="P260" i="9" s="1"/>
  <c r="Q260" i="6"/>
  <c r="O260" i="9" s="1"/>
  <c r="P260" i="6"/>
  <c r="N260" i="9" s="1"/>
  <c r="Q270" i="6"/>
  <c r="O270" i="9" s="1"/>
  <c r="R270" i="6"/>
  <c r="P270" i="9" s="1"/>
  <c r="P270" i="6"/>
  <c r="N270" i="9" s="1"/>
  <c r="X282" i="6"/>
  <c r="V282" i="9" s="1"/>
  <c r="V282" i="6"/>
  <c r="T282" i="9" s="1"/>
  <c r="T282" i="6"/>
  <c r="R282" i="9" s="1"/>
  <c r="X286" i="6"/>
  <c r="V286" i="9" s="1"/>
  <c r="V286" i="6"/>
  <c r="T286" i="9" s="1"/>
  <c r="T286" i="6"/>
  <c r="R286" i="9" s="1"/>
  <c r="V22" i="6"/>
  <c r="T22" i="9" s="1"/>
  <c r="T22" i="6"/>
  <c r="R22" i="9" s="1"/>
  <c r="Q40" i="6"/>
  <c r="O40" i="9" s="1"/>
  <c r="R40" i="6"/>
  <c r="P40" i="9" s="1"/>
  <c r="P40" i="6"/>
  <c r="N40" i="9" s="1"/>
  <c r="R57" i="6"/>
  <c r="P57" i="9" s="1"/>
  <c r="Q57" i="6"/>
  <c r="O57" i="9" s="1"/>
  <c r="P57" i="6"/>
  <c r="N57" i="9" s="1"/>
  <c r="Q59" i="6"/>
  <c r="O59" i="9" s="1"/>
  <c r="R59" i="6"/>
  <c r="P59" i="9" s="1"/>
  <c r="P59" i="6"/>
  <c r="N59" i="9" s="1"/>
  <c r="Q60" i="6"/>
  <c r="O60" i="9" s="1"/>
  <c r="R60" i="6"/>
  <c r="P60" i="9" s="1"/>
  <c r="P60" i="6"/>
  <c r="N60" i="9" s="1"/>
  <c r="X64" i="6"/>
  <c r="V64" i="9" s="1"/>
  <c r="V64" i="6"/>
  <c r="T64" i="9" s="1"/>
  <c r="T64" i="6"/>
  <c r="R64" i="9" s="1"/>
  <c r="X68" i="6"/>
  <c r="V68" i="9" s="1"/>
  <c r="V68" i="6"/>
  <c r="T68" i="9" s="1"/>
  <c r="T68" i="6"/>
  <c r="R68" i="9" s="1"/>
  <c r="X96" i="6"/>
  <c r="V96" i="9" s="1"/>
  <c r="V96" i="6"/>
  <c r="T96" i="9" s="1"/>
  <c r="T96" i="6"/>
  <c r="R96" i="9" s="1"/>
  <c r="Q98" i="6"/>
  <c r="O98" i="9" s="1"/>
  <c r="R98" i="6"/>
  <c r="P98" i="9" s="1"/>
  <c r="P98" i="6"/>
  <c r="N98" i="9" s="1"/>
  <c r="Q160" i="6"/>
  <c r="O160" i="9" s="1"/>
  <c r="R160" i="6"/>
  <c r="P160" i="9" s="1"/>
  <c r="P160" i="6"/>
  <c r="N160" i="9" s="1"/>
  <c r="R176" i="6"/>
  <c r="P176" i="9" s="1"/>
  <c r="Q176" i="6"/>
  <c r="O176" i="9" s="1"/>
  <c r="P176" i="6"/>
  <c r="N176" i="9" s="1"/>
  <c r="Q179" i="6"/>
  <c r="O179" i="9" s="1"/>
  <c r="R179" i="6"/>
  <c r="P179" i="9" s="1"/>
  <c r="P179" i="6"/>
  <c r="N179" i="9" s="1"/>
  <c r="X187" i="6"/>
  <c r="V187" i="9" s="1"/>
  <c r="V187" i="6"/>
  <c r="T187" i="9" s="1"/>
  <c r="T187" i="6"/>
  <c r="R187" i="9" s="1"/>
  <c r="Q206" i="6"/>
  <c r="O206" i="9" s="1"/>
  <c r="R206" i="6"/>
  <c r="P206" i="9" s="1"/>
  <c r="P206" i="6"/>
  <c r="N206" i="9" s="1"/>
  <c r="X221" i="6"/>
  <c r="V221" i="9" s="1"/>
  <c r="V221" i="6"/>
  <c r="T221" i="9" s="1"/>
  <c r="T221" i="6"/>
  <c r="R221" i="9" s="1"/>
  <c r="X254" i="6"/>
  <c r="V254" i="9" s="1"/>
  <c r="V254" i="6"/>
  <c r="T254" i="9" s="1"/>
  <c r="T254" i="6"/>
  <c r="R254" i="9" s="1"/>
  <c r="X264" i="6"/>
  <c r="V264" i="9" s="1"/>
  <c r="V264" i="6"/>
  <c r="T264" i="9" s="1"/>
  <c r="T264" i="6"/>
  <c r="R264" i="9" s="1"/>
  <c r="Q266" i="6"/>
  <c r="O266" i="9" s="1"/>
  <c r="R266" i="6"/>
  <c r="P266" i="9" s="1"/>
  <c r="P266" i="6"/>
  <c r="N266" i="9" s="1"/>
  <c r="Q271" i="6"/>
  <c r="O271" i="9" s="1"/>
  <c r="R271" i="6"/>
  <c r="P271" i="9" s="1"/>
  <c r="P271" i="6"/>
  <c r="N271" i="9" s="1"/>
  <c r="X306" i="6"/>
  <c r="V306" i="9" s="1"/>
  <c r="V306" i="6"/>
  <c r="T306" i="9" s="1"/>
  <c r="T306" i="6"/>
  <c r="R306" i="9" s="1"/>
  <c r="R313" i="6"/>
  <c r="P313" i="9" s="1"/>
  <c r="Q313" i="6"/>
  <c r="O313" i="9" s="1"/>
  <c r="P313" i="6"/>
  <c r="N313" i="9" s="1"/>
  <c r="X319" i="6"/>
  <c r="V319" i="9" s="1"/>
  <c r="V319" i="6"/>
  <c r="T319" i="9" s="1"/>
  <c r="T319" i="6"/>
  <c r="R319" i="9" s="1"/>
  <c r="X321" i="6"/>
  <c r="V321" i="9" s="1"/>
  <c r="V321" i="6"/>
  <c r="T321" i="9" s="1"/>
  <c r="T321" i="6"/>
  <c r="R321" i="9" s="1"/>
  <c r="X351" i="6"/>
  <c r="V351" i="9" s="1"/>
  <c r="V351" i="6"/>
  <c r="T351" i="9" s="1"/>
  <c r="T351" i="6"/>
  <c r="R351" i="9" s="1"/>
  <c r="X353" i="6"/>
  <c r="V353" i="9" s="1"/>
  <c r="V353" i="6"/>
  <c r="T353" i="9" s="1"/>
  <c r="T353" i="6"/>
  <c r="R353" i="9" s="1"/>
  <c r="R358" i="6"/>
  <c r="P358" i="9" s="1"/>
  <c r="Q358" i="6"/>
  <c r="O358" i="9" s="1"/>
  <c r="P358" i="6"/>
  <c r="N358" i="9" s="1"/>
  <c r="R359" i="6"/>
  <c r="P359" i="9" s="1"/>
  <c r="Q359" i="6"/>
  <c r="O359" i="9" s="1"/>
  <c r="P359" i="6"/>
  <c r="N359" i="9" s="1"/>
  <c r="X364" i="6"/>
  <c r="V364" i="9" s="1"/>
  <c r="V364" i="6"/>
  <c r="T364" i="9" s="1"/>
  <c r="T364" i="6"/>
  <c r="R364" i="9" s="1"/>
  <c r="R368" i="6"/>
  <c r="P368" i="9" s="1"/>
  <c r="Q368" i="6"/>
  <c r="O368" i="9" s="1"/>
  <c r="P368" i="6"/>
  <c r="N368" i="9" s="1"/>
  <c r="R369" i="6"/>
  <c r="P369" i="9" s="1"/>
  <c r="Q369" i="6"/>
  <c r="O369" i="9" s="1"/>
  <c r="P369" i="6"/>
  <c r="N369" i="9" s="1"/>
  <c r="X399" i="6"/>
  <c r="V399" i="9" s="1"/>
  <c r="V399" i="6"/>
  <c r="T399" i="9" s="1"/>
  <c r="T399" i="6"/>
  <c r="R399" i="9" s="1"/>
  <c r="X401" i="6"/>
  <c r="V401" i="9" s="1"/>
  <c r="V401" i="6"/>
  <c r="T401" i="9" s="1"/>
  <c r="T401" i="6"/>
  <c r="R401" i="9" s="1"/>
  <c r="X402" i="6"/>
  <c r="V402" i="9" s="1"/>
  <c r="V402" i="6"/>
  <c r="T402" i="9" s="1"/>
  <c r="T402" i="6"/>
  <c r="R402" i="9" s="1"/>
  <c r="X414" i="6"/>
  <c r="V414" i="9" s="1"/>
  <c r="V414" i="6"/>
  <c r="T414" i="9" s="1"/>
  <c r="T414" i="6"/>
  <c r="R414" i="9" s="1"/>
  <c r="X427" i="6"/>
  <c r="V427" i="9" s="1"/>
  <c r="V427" i="6"/>
  <c r="T427" i="9" s="1"/>
  <c r="T427" i="6"/>
  <c r="R427" i="9" s="1"/>
  <c r="X443" i="6"/>
  <c r="V443" i="9" s="1"/>
  <c r="V443" i="6"/>
  <c r="T443" i="9" s="1"/>
  <c r="T443" i="6"/>
  <c r="R443" i="9" s="1"/>
  <c r="R457" i="6"/>
  <c r="P457" i="9" s="1"/>
  <c r="Q457" i="6"/>
  <c r="O457" i="9" s="1"/>
  <c r="P457" i="6"/>
  <c r="N457" i="9" s="1"/>
  <c r="X460" i="6"/>
  <c r="V460" i="9" s="1"/>
  <c r="V460" i="6"/>
  <c r="T460" i="9" s="1"/>
  <c r="T460" i="6"/>
  <c r="R460" i="9" s="1"/>
  <c r="R467" i="6"/>
  <c r="P467" i="9" s="1"/>
  <c r="Q467" i="6"/>
  <c r="O467" i="9" s="1"/>
  <c r="P467" i="6"/>
  <c r="N467" i="9" s="1"/>
  <c r="X478" i="6"/>
  <c r="V478" i="9" s="1"/>
  <c r="V478" i="6"/>
  <c r="T478" i="9" s="1"/>
  <c r="T478" i="6"/>
  <c r="R478" i="9" s="1"/>
  <c r="X483" i="6"/>
  <c r="V483" i="9" s="1"/>
  <c r="V483" i="6"/>
  <c r="T483" i="9" s="1"/>
  <c r="T483" i="6"/>
  <c r="R483" i="9" s="1"/>
  <c r="R492" i="6"/>
  <c r="P492" i="9" s="1"/>
  <c r="Q492" i="6"/>
  <c r="O492" i="9" s="1"/>
  <c r="P492" i="6"/>
  <c r="N492" i="9" s="1"/>
  <c r="R493" i="6"/>
  <c r="P493" i="9" s="1"/>
  <c r="Q493" i="6"/>
  <c r="O493" i="9" s="1"/>
  <c r="P493" i="6"/>
  <c r="N493" i="9" s="1"/>
  <c r="X494" i="6"/>
  <c r="V494" i="9" s="1"/>
  <c r="V494" i="6"/>
  <c r="T494" i="9" s="1"/>
  <c r="T494" i="6"/>
  <c r="R494" i="9" s="1"/>
  <c r="R498" i="6"/>
  <c r="P498" i="9" s="1"/>
  <c r="Q498" i="6"/>
  <c r="O498" i="9" s="1"/>
  <c r="P498" i="6"/>
  <c r="N498" i="9" s="1"/>
  <c r="R516" i="6"/>
  <c r="P516" i="9" s="1"/>
  <c r="Q516" i="6"/>
  <c r="O516" i="9" s="1"/>
  <c r="P516" i="6"/>
  <c r="N516" i="9" s="1"/>
  <c r="R517" i="6"/>
  <c r="P517" i="9" s="1"/>
  <c r="P517" i="6"/>
  <c r="N517" i="9" s="1"/>
  <c r="Q517" i="6"/>
  <c r="O517" i="9" s="1"/>
  <c r="X521" i="6"/>
  <c r="V521" i="9" s="1"/>
  <c r="V521" i="6"/>
  <c r="T521" i="9" s="1"/>
  <c r="T521" i="6"/>
  <c r="R521" i="9" s="1"/>
  <c r="X524" i="6"/>
  <c r="V524" i="9" s="1"/>
  <c r="V524" i="6"/>
  <c r="T524" i="9" s="1"/>
  <c r="T524" i="6"/>
  <c r="R524" i="9" s="1"/>
  <c r="X530" i="6"/>
  <c r="V530" i="9" s="1"/>
  <c r="V530" i="6"/>
  <c r="T530" i="9" s="1"/>
  <c r="T530" i="6"/>
  <c r="R530" i="9" s="1"/>
  <c r="R531" i="6"/>
  <c r="P531" i="9" s="1"/>
  <c r="P531" i="6"/>
  <c r="N531" i="9" s="1"/>
  <c r="Q531" i="6"/>
  <c r="O531" i="9" s="1"/>
  <c r="X7" i="6"/>
  <c r="V7" i="9" s="1"/>
  <c r="V7" i="6"/>
  <c r="T7" i="9" s="1"/>
  <c r="T7" i="6"/>
  <c r="R7" i="9" s="1"/>
  <c r="R21" i="6"/>
  <c r="P21" i="9" s="1"/>
  <c r="Q21" i="6"/>
  <c r="O21" i="9" s="1"/>
  <c r="P21" i="6"/>
  <c r="X58" i="6"/>
  <c r="V58" i="9" s="1"/>
  <c r="V58" i="6"/>
  <c r="T58" i="9" s="1"/>
  <c r="T58" i="6"/>
  <c r="R58" i="9" s="1"/>
  <c r="X61" i="6"/>
  <c r="V61" i="9" s="1"/>
  <c r="V61" i="6"/>
  <c r="T61" i="9" s="1"/>
  <c r="T61" i="6"/>
  <c r="R61" i="9" s="1"/>
  <c r="R69" i="6"/>
  <c r="P69" i="9" s="1"/>
  <c r="Q69" i="6"/>
  <c r="O69" i="9" s="1"/>
  <c r="P69" i="6"/>
  <c r="N69" i="9" s="1"/>
  <c r="Q73" i="6"/>
  <c r="O73" i="9" s="1"/>
  <c r="R73" i="6"/>
  <c r="P73" i="9" s="1"/>
  <c r="P73" i="6"/>
  <c r="X84" i="6"/>
  <c r="V84" i="9" s="1"/>
  <c r="V84" i="6"/>
  <c r="T84" i="9" s="1"/>
  <c r="T84" i="6"/>
  <c r="R84" i="9" s="1"/>
  <c r="X85" i="6"/>
  <c r="V85" i="9" s="1"/>
  <c r="V85" i="6"/>
  <c r="T85" i="9" s="1"/>
  <c r="T85" i="6"/>
  <c r="R85" i="9" s="1"/>
  <c r="R92" i="6"/>
  <c r="P92" i="9" s="1"/>
  <c r="Q92" i="6"/>
  <c r="O92" i="9" s="1"/>
  <c r="P92" i="6"/>
  <c r="N92" i="9" s="1"/>
  <c r="X113" i="6"/>
  <c r="V113" i="9" s="1"/>
  <c r="V113" i="6"/>
  <c r="T113" i="9" s="1"/>
  <c r="T113" i="6"/>
  <c r="R113" i="9" s="1"/>
  <c r="R118" i="6"/>
  <c r="P118" i="9" s="1"/>
  <c r="Q118" i="6"/>
  <c r="O118" i="9" s="1"/>
  <c r="P118" i="6"/>
  <c r="N118" i="9" s="1"/>
  <c r="X120" i="6"/>
  <c r="V120" i="9" s="1"/>
  <c r="V120" i="6"/>
  <c r="T120" i="9" s="1"/>
  <c r="T120" i="6"/>
  <c r="R120" i="9" s="1"/>
  <c r="Q122" i="6"/>
  <c r="O122" i="9" s="1"/>
  <c r="R122" i="6"/>
  <c r="P122" i="9" s="1"/>
  <c r="P122" i="6"/>
  <c r="N122" i="9" s="1"/>
  <c r="Q139" i="6"/>
  <c r="O139" i="9" s="1"/>
  <c r="R139" i="6"/>
  <c r="P139" i="9" s="1"/>
  <c r="P139" i="6"/>
  <c r="N139" i="9" s="1"/>
  <c r="R140" i="6"/>
  <c r="P140" i="9" s="1"/>
  <c r="Q140" i="6"/>
  <c r="O140" i="9" s="1"/>
  <c r="P140" i="6"/>
  <c r="N140" i="9" s="1"/>
  <c r="X146" i="6"/>
  <c r="V146" i="9" s="1"/>
  <c r="V146" i="6"/>
  <c r="T146" i="9" s="1"/>
  <c r="T146" i="6"/>
  <c r="R146" i="9" s="1"/>
  <c r="R166" i="6"/>
  <c r="P166" i="9" s="1"/>
  <c r="Q166" i="6"/>
  <c r="O166" i="9" s="1"/>
  <c r="P166" i="6"/>
  <c r="N166" i="9" s="1"/>
  <c r="X172" i="6"/>
  <c r="V172" i="9" s="1"/>
  <c r="V172" i="6"/>
  <c r="T172" i="9" s="1"/>
  <c r="T172" i="6"/>
  <c r="R172" i="9" s="1"/>
  <c r="X214" i="6"/>
  <c r="V214" i="9" s="1"/>
  <c r="V214" i="6"/>
  <c r="T214" i="9" s="1"/>
  <c r="T214" i="6"/>
  <c r="R214" i="9" s="1"/>
  <c r="Q220" i="6"/>
  <c r="O220" i="9" s="1"/>
  <c r="R220" i="6"/>
  <c r="P220" i="9" s="1"/>
  <c r="P220" i="6"/>
  <c r="N220" i="9" s="1"/>
  <c r="X244" i="6"/>
  <c r="V244" i="9" s="1"/>
  <c r="V244" i="6"/>
  <c r="T244" i="9" s="1"/>
  <c r="T244" i="6"/>
  <c r="R244" i="9" s="1"/>
  <c r="X247" i="6"/>
  <c r="V247" i="9" s="1"/>
  <c r="V247" i="6"/>
  <c r="T247" i="9" s="1"/>
  <c r="T247" i="6"/>
  <c r="R247" i="9" s="1"/>
  <c r="Q263" i="6"/>
  <c r="O263" i="9" s="1"/>
  <c r="R263" i="6"/>
  <c r="P263" i="9" s="1"/>
  <c r="P263" i="6"/>
  <c r="N263" i="9" s="1"/>
  <c r="R272" i="6"/>
  <c r="P272" i="9" s="1"/>
  <c r="Q272" i="6"/>
  <c r="O272" i="9" s="1"/>
  <c r="P272" i="6"/>
  <c r="N272" i="9" s="1"/>
  <c r="Q276" i="6"/>
  <c r="O276" i="9" s="1"/>
  <c r="R276" i="6"/>
  <c r="P276" i="9" s="1"/>
  <c r="P276" i="6"/>
  <c r="N276" i="9" s="1"/>
  <c r="Q293" i="6"/>
  <c r="O293" i="9" s="1"/>
  <c r="R293" i="6"/>
  <c r="P293" i="9" s="1"/>
  <c r="P293" i="6"/>
  <c r="N293" i="9" s="1"/>
  <c r="X318" i="6"/>
  <c r="V318" i="9" s="1"/>
  <c r="V318" i="6"/>
  <c r="T318" i="9" s="1"/>
  <c r="T318" i="6"/>
  <c r="R318" i="9" s="1"/>
  <c r="Q342" i="6"/>
  <c r="O342" i="9" s="1"/>
  <c r="R342" i="6"/>
  <c r="P342" i="9" s="1"/>
  <c r="P342" i="6"/>
  <c r="N342" i="9" s="1"/>
  <c r="R394" i="6"/>
  <c r="P394" i="9" s="1"/>
  <c r="Q394" i="6"/>
  <c r="O394" i="9" s="1"/>
  <c r="P394" i="6"/>
  <c r="N394" i="9" s="1"/>
  <c r="X422" i="6"/>
  <c r="V422" i="9" s="1"/>
  <c r="V422" i="6"/>
  <c r="T422" i="9" s="1"/>
  <c r="T422" i="6"/>
  <c r="R422" i="9" s="1"/>
  <c r="X426" i="6"/>
  <c r="V426" i="9" s="1"/>
  <c r="V426" i="6"/>
  <c r="T426" i="9" s="1"/>
  <c r="T426" i="6"/>
  <c r="R426" i="9" s="1"/>
  <c r="X450" i="6"/>
  <c r="V450" i="9" s="1"/>
  <c r="V450" i="6"/>
  <c r="T450" i="9" s="1"/>
  <c r="T450" i="6"/>
  <c r="R450" i="9" s="1"/>
  <c r="R536" i="6"/>
  <c r="P536" i="9" s="1"/>
  <c r="P536" i="6"/>
  <c r="N536" i="9" s="1"/>
  <c r="Q536" i="6"/>
  <c r="O536" i="9" s="1"/>
  <c r="R538" i="6"/>
  <c r="P538" i="9" s="1"/>
  <c r="Q538" i="6"/>
  <c r="O538" i="9" s="1"/>
  <c r="P538" i="6"/>
  <c r="N538" i="9" s="1"/>
  <c r="X67" i="6"/>
  <c r="V67" i="9" s="1"/>
  <c r="V67" i="6"/>
  <c r="T67" i="9" s="1"/>
  <c r="T67" i="6"/>
  <c r="R67" i="9" s="1"/>
  <c r="Q193" i="6"/>
  <c r="O193" i="9" s="1"/>
  <c r="R193" i="6"/>
  <c r="P193" i="9" s="1"/>
  <c r="P193" i="6"/>
  <c r="N193" i="9" s="1"/>
  <c r="X204" i="6"/>
  <c r="V204" i="9" s="1"/>
  <c r="V204" i="6"/>
  <c r="T204" i="9" s="1"/>
  <c r="T204" i="6"/>
  <c r="R204" i="9" s="1"/>
  <c r="X229" i="6"/>
  <c r="V229" i="9" s="1"/>
  <c r="V229" i="6"/>
  <c r="T229" i="9" s="1"/>
  <c r="T229" i="6"/>
  <c r="R229" i="9" s="1"/>
  <c r="X239" i="6"/>
  <c r="V239" i="9" s="1"/>
  <c r="V239" i="6"/>
  <c r="T239" i="9" s="1"/>
  <c r="T239" i="6"/>
  <c r="R239" i="9" s="1"/>
  <c r="X377" i="6"/>
  <c r="V377" i="9" s="1"/>
  <c r="V377" i="6"/>
  <c r="T377" i="9" s="1"/>
  <c r="T377" i="6"/>
  <c r="R377" i="9" s="1"/>
  <c r="S9" i="6"/>
  <c r="S33" i="6"/>
  <c r="X82" i="6"/>
  <c r="V82" i="9" s="1"/>
  <c r="V82" i="6"/>
  <c r="T82" i="9" s="1"/>
  <c r="T82" i="6"/>
  <c r="R82" i="9" s="1"/>
  <c r="X104" i="6"/>
  <c r="V104" i="9" s="1"/>
  <c r="V104" i="6"/>
  <c r="T104" i="9" s="1"/>
  <c r="T104" i="6"/>
  <c r="R104" i="9" s="1"/>
  <c r="Q109" i="6"/>
  <c r="O109" i="9" s="1"/>
  <c r="R109" i="6"/>
  <c r="P109" i="9" s="1"/>
  <c r="P109" i="6"/>
  <c r="N109" i="9" s="1"/>
  <c r="X141" i="6"/>
  <c r="V141" i="9" s="1"/>
  <c r="V141" i="6"/>
  <c r="T141" i="9" s="1"/>
  <c r="T141" i="6"/>
  <c r="R141" i="9" s="1"/>
  <c r="X186" i="6"/>
  <c r="V186" i="9" s="1"/>
  <c r="V186" i="6"/>
  <c r="T186" i="9" s="1"/>
  <c r="T186" i="6"/>
  <c r="R186" i="9" s="1"/>
  <c r="X213" i="6"/>
  <c r="V213" i="9" s="1"/>
  <c r="V213" i="6"/>
  <c r="T213" i="9" s="1"/>
  <c r="T213" i="6"/>
  <c r="R213" i="9" s="1"/>
  <c r="X329" i="6"/>
  <c r="V329" i="9" s="1"/>
  <c r="V329" i="6"/>
  <c r="T329" i="9" s="1"/>
  <c r="T329" i="6"/>
  <c r="R329" i="9" s="1"/>
  <c r="X407" i="6"/>
  <c r="V407" i="9" s="1"/>
  <c r="V407" i="6"/>
  <c r="T407" i="9" s="1"/>
  <c r="T407" i="6"/>
  <c r="R407" i="9" s="1"/>
  <c r="R454" i="6"/>
  <c r="P454" i="9" s="1"/>
  <c r="Q454" i="6"/>
  <c r="O454" i="9" s="1"/>
  <c r="P454" i="6"/>
  <c r="N454" i="9" s="1"/>
  <c r="R466" i="6"/>
  <c r="P466" i="9" s="1"/>
  <c r="Q466" i="6"/>
  <c r="O466" i="9" s="1"/>
  <c r="P466" i="6"/>
  <c r="N466" i="9" s="1"/>
  <c r="X500" i="6"/>
  <c r="V500" i="9" s="1"/>
  <c r="V500" i="6"/>
  <c r="T500" i="9" s="1"/>
  <c r="T500" i="6"/>
  <c r="R500" i="9" s="1"/>
  <c r="X512" i="6"/>
  <c r="V512" i="9" s="1"/>
  <c r="V512" i="6"/>
  <c r="T512" i="9" s="1"/>
  <c r="T512" i="6"/>
  <c r="R512" i="9" s="1"/>
  <c r="Q38" i="6"/>
  <c r="O38" i="9" s="1"/>
  <c r="R38" i="6"/>
  <c r="P38" i="9" s="1"/>
  <c r="P38" i="6"/>
  <c r="N38" i="9" s="1"/>
  <c r="X40" i="6"/>
  <c r="V40" i="9" s="1"/>
  <c r="V40" i="6"/>
  <c r="T40" i="9" s="1"/>
  <c r="T40" i="6"/>
  <c r="R40" i="9" s="1"/>
  <c r="X56" i="6"/>
  <c r="V56" i="9" s="1"/>
  <c r="V56" i="6"/>
  <c r="T56" i="9" s="1"/>
  <c r="T56" i="6"/>
  <c r="R56" i="9" s="1"/>
  <c r="X59" i="6"/>
  <c r="V59" i="9" s="1"/>
  <c r="V59" i="6"/>
  <c r="T59" i="9" s="1"/>
  <c r="T59" i="6"/>
  <c r="R59" i="9" s="1"/>
  <c r="R129" i="6"/>
  <c r="P129" i="9" s="1"/>
  <c r="Q129" i="6"/>
  <c r="O129" i="9" s="1"/>
  <c r="P129" i="6"/>
  <c r="N129" i="9" s="1"/>
  <c r="X142" i="6"/>
  <c r="V142" i="9" s="1"/>
  <c r="V142" i="6"/>
  <c r="T142" i="9" s="1"/>
  <c r="T142" i="6"/>
  <c r="R142" i="9" s="1"/>
  <c r="X162" i="6"/>
  <c r="V162" i="9" s="1"/>
  <c r="V162" i="6"/>
  <c r="T162" i="9" s="1"/>
  <c r="T162" i="6"/>
  <c r="R162" i="9" s="1"/>
  <c r="R238" i="6"/>
  <c r="P238" i="9" s="1"/>
  <c r="Q238" i="6"/>
  <c r="O238" i="9" s="1"/>
  <c r="P238" i="6"/>
  <c r="N238" i="9" s="1"/>
  <c r="Q255" i="6"/>
  <c r="O255" i="9" s="1"/>
  <c r="R255" i="6"/>
  <c r="P255" i="9" s="1"/>
  <c r="P255" i="6"/>
  <c r="N255" i="9" s="1"/>
  <c r="X265" i="6"/>
  <c r="V265" i="9" s="1"/>
  <c r="V265" i="6"/>
  <c r="T265" i="9" s="1"/>
  <c r="T265" i="6"/>
  <c r="R265" i="9" s="1"/>
  <c r="Q268" i="6"/>
  <c r="O268" i="9" s="1"/>
  <c r="R268" i="6"/>
  <c r="P268" i="9" s="1"/>
  <c r="P268" i="6"/>
  <c r="N268" i="9" s="1"/>
  <c r="Q328" i="6"/>
  <c r="O328" i="9" s="1"/>
  <c r="R328" i="6"/>
  <c r="P328" i="9" s="1"/>
  <c r="P328" i="6"/>
  <c r="N328" i="9" s="1"/>
  <c r="X335" i="6"/>
  <c r="V335" i="9" s="1"/>
  <c r="V335" i="6"/>
  <c r="T335" i="9" s="1"/>
  <c r="T335" i="6"/>
  <c r="R335" i="9" s="1"/>
  <c r="X355" i="6"/>
  <c r="V355" i="9" s="1"/>
  <c r="V355" i="6"/>
  <c r="T355" i="9" s="1"/>
  <c r="T355" i="6"/>
  <c r="R355" i="9" s="1"/>
  <c r="R363" i="6"/>
  <c r="P363" i="9" s="1"/>
  <c r="Q363" i="6"/>
  <c r="O363" i="9" s="1"/>
  <c r="P363" i="6"/>
  <c r="N363" i="9" s="1"/>
  <c r="M13" i="6"/>
  <c r="K13" i="9" s="1"/>
  <c r="Q13" i="6"/>
  <c r="O13" i="9" s="1"/>
  <c r="R13" i="6"/>
  <c r="P13" i="9" s="1"/>
  <c r="P13" i="6"/>
  <c r="X13" i="6"/>
  <c r="V13" i="9" s="1"/>
  <c r="V13" i="6"/>
  <c r="T13" i="9" s="1"/>
  <c r="T13" i="6"/>
  <c r="R13" i="9" s="1"/>
  <c r="X23" i="6"/>
  <c r="V23" i="9" s="1"/>
  <c r="V23" i="6"/>
  <c r="T23" i="9" s="1"/>
  <c r="T23" i="6"/>
  <c r="R23" i="9" s="1"/>
  <c r="R45" i="6"/>
  <c r="P45" i="9" s="1"/>
  <c r="Q45" i="6"/>
  <c r="O45" i="9" s="1"/>
  <c r="P45" i="6"/>
  <c r="N45" i="9" s="1"/>
  <c r="M48" i="6"/>
  <c r="K48" i="9" s="1"/>
  <c r="Q48" i="6"/>
  <c r="O48" i="9" s="1"/>
  <c r="R48" i="6"/>
  <c r="P48" i="9" s="1"/>
  <c r="P48" i="6"/>
  <c r="N48" i="9" s="1"/>
  <c r="M91" i="6"/>
  <c r="K91" i="9" s="1"/>
  <c r="Q91" i="6"/>
  <c r="R91" i="6"/>
  <c r="P91" i="9" s="1"/>
  <c r="P91" i="6"/>
  <c r="N91" i="9" s="1"/>
  <c r="X97" i="6"/>
  <c r="V97" i="9" s="1"/>
  <c r="V97" i="6"/>
  <c r="T97" i="9" s="1"/>
  <c r="T97" i="6"/>
  <c r="R97" i="9" s="1"/>
  <c r="M103" i="6"/>
  <c r="K103" i="9" s="1"/>
  <c r="Q103" i="6"/>
  <c r="O103" i="9" s="1"/>
  <c r="R103" i="6"/>
  <c r="P103" i="9" s="1"/>
  <c r="P103" i="6"/>
  <c r="N103" i="9" s="1"/>
  <c r="Q132" i="6"/>
  <c r="O132" i="9" s="1"/>
  <c r="R132" i="6"/>
  <c r="P132" i="9" s="1"/>
  <c r="P132" i="6"/>
  <c r="N132" i="9" s="1"/>
  <c r="Q133" i="6"/>
  <c r="O133" i="9" s="1"/>
  <c r="R133" i="6"/>
  <c r="P133" i="9" s="1"/>
  <c r="P133" i="6"/>
  <c r="N133" i="9" s="1"/>
  <c r="X156" i="6"/>
  <c r="V156" i="9" s="1"/>
  <c r="V156" i="6"/>
  <c r="T156" i="9" s="1"/>
  <c r="T156" i="6"/>
  <c r="R156" i="9" s="1"/>
  <c r="Q161" i="6"/>
  <c r="O161" i="9" s="1"/>
  <c r="R161" i="6"/>
  <c r="P161" i="9" s="1"/>
  <c r="P161" i="6"/>
  <c r="N161" i="9" s="1"/>
  <c r="R226" i="6"/>
  <c r="P226" i="9" s="1"/>
  <c r="Q226" i="6"/>
  <c r="O226" i="9" s="1"/>
  <c r="P226" i="6"/>
  <c r="N226" i="9" s="1"/>
  <c r="Q245" i="6"/>
  <c r="O245" i="9" s="1"/>
  <c r="R245" i="6"/>
  <c r="P245" i="9" s="1"/>
  <c r="P245" i="6"/>
  <c r="N245" i="9" s="1"/>
  <c r="Q246" i="6"/>
  <c r="O246" i="9" s="1"/>
  <c r="R246" i="6"/>
  <c r="P246" i="9" s="1"/>
  <c r="P246" i="6"/>
  <c r="X248" i="6"/>
  <c r="V248" i="9" s="1"/>
  <c r="V248" i="6"/>
  <c r="T248" i="9" s="1"/>
  <c r="T248" i="6"/>
  <c r="R248" i="9" s="1"/>
  <c r="Q251" i="6"/>
  <c r="O251" i="9" s="1"/>
  <c r="R251" i="6"/>
  <c r="P251" i="9" s="1"/>
  <c r="P251" i="6"/>
  <c r="N251" i="9" s="1"/>
  <c r="X283" i="6"/>
  <c r="V283" i="9" s="1"/>
  <c r="V283" i="6"/>
  <c r="T283" i="9" s="1"/>
  <c r="T283" i="6"/>
  <c r="R283" i="9" s="1"/>
  <c r="Q291" i="6"/>
  <c r="O291" i="9" s="1"/>
  <c r="R291" i="6"/>
  <c r="P291" i="9" s="1"/>
  <c r="P291" i="6"/>
  <c r="N291" i="9" s="1"/>
  <c r="X311" i="6"/>
  <c r="V311" i="9" s="1"/>
  <c r="V311" i="6"/>
  <c r="T311" i="9" s="1"/>
  <c r="T311" i="6"/>
  <c r="R311" i="9" s="1"/>
  <c r="X371" i="6"/>
  <c r="V371" i="9" s="1"/>
  <c r="V371" i="6"/>
  <c r="T371" i="9" s="1"/>
  <c r="T371" i="6"/>
  <c r="R371" i="9" s="1"/>
  <c r="X372" i="6"/>
  <c r="V372" i="9" s="1"/>
  <c r="V372" i="6"/>
  <c r="T372" i="9" s="1"/>
  <c r="T372" i="6"/>
  <c r="R372" i="9" s="1"/>
  <c r="R393" i="6"/>
  <c r="P393" i="9" s="1"/>
  <c r="Q393" i="6"/>
  <c r="O393" i="9" s="1"/>
  <c r="P393" i="6"/>
  <c r="N393" i="9" s="1"/>
  <c r="X400" i="6"/>
  <c r="V400" i="9" s="1"/>
  <c r="V400" i="6"/>
  <c r="T400" i="9" s="1"/>
  <c r="T400" i="6"/>
  <c r="R400" i="9" s="1"/>
  <c r="R429" i="6"/>
  <c r="P429" i="9" s="1"/>
  <c r="Q429" i="6"/>
  <c r="O429" i="9" s="1"/>
  <c r="P429" i="6"/>
  <c r="N429" i="9" s="1"/>
  <c r="R431" i="6"/>
  <c r="P431" i="9" s="1"/>
  <c r="Q431" i="6"/>
  <c r="O431" i="9" s="1"/>
  <c r="P431" i="6"/>
  <c r="N431" i="9" s="1"/>
  <c r="R448" i="6"/>
  <c r="P448" i="9" s="1"/>
  <c r="Q448" i="6"/>
  <c r="O448" i="9" s="1"/>
  <c r="P448" i="6"/>
  <c r="N448" i="9" s="1"/>
  <c r="R451" i="6"/>
  <c r="P451" i="9" s="1"/>
  <c r="Q451" i="6"/>
  <c r="O451" i="9" s="1"/>
  <c r="P451" i="6"/>
  <c r="X452" i="6"/>
  <c r="V452" i="9" s="1"/>
  <c r="V452" i="6"/>
  <c r="T452" i="9" s="1"/>
  <c r="T452" i="6"/>
  <c r="R452" i="9" s="1"/>
  <c r="R456" i="6"/>
  <c r="P456" i="9" s="1"/>
  <c r="Q456" i="6"/>
  <c r="O456" i="9" s="1"/>
  <c r="P456" i="6"/>
  <c r="N456" i="9" s="1"/>
  <c r="X461" i="6"/>
  <c r="V461" i="9" s="1"/>
  <c r="V461" i="6"/>
  <c r="T461" i="9" s="1"/>
  <c r="T461" i="6"/>
  <c r="R461" i="9" s="1"/>
  <c r="R468" i="6"/>
  <c r="P468" i="9" s="1"/>
  <c r="Q468" i="6"/>
  <c r="O468" i="9" s="1"/>
  <c r="P468" i="6"/>
  <c r="N468" i="9" s="1"/>
  <c r="X473" i="6"/>
  <c r="V473" i="9" s="1"/>
  <c r="V473" i="6"/>
  <c r="T473" i="9" s="1"/>
  <c r="T473" i="6"/>
  <c r="R473" i="9" s="1"/>
  <c r="R489" i="6"/>
  <c r="P489" i="9" s="1"/>
  <c r="P489" i="6"/>
  <c r="N489" i="9" s="1"/>
  <c r="Q489" i="6"/>
  <c r="O489" i="9" s="1"/>
  <c r="X490" i="6"/>
  <c r="V490" i="9" s="1"/>
  <c r="V490" i="6"/>
  <c r="T490" i="9" s="1"/>
  <c r="T490" i="6"/>
  <c r="R490" i="9" s="1"/>
  <c r="X496" i="6"/>
  <c r="V496" i="9" s="1"/>
  <c r="V496" i="6"/>
  <c r="T496" i="9" s="1"/>
  <c r="T496" i="6"/>
  <c r="R496" i="9" s="1"/>
  <c r="X514" i="6"/>
  <c r="V514" i="9" s="1"/>
  <c r="V514" i="6"/>
  <c r="T514" i="9" s="1"/>
  <c r="T514" i="6"/>
  <c r="R514" i="9" s="1"/>
  <c r="R518" i="6"/>
  <c r="P518" i="9" s="1"/>
  <c r="P518" i="6"/>
  <c r="N518" i="9" s="1"/>
  <c r="Q518" i="6"/>
  <c r="O518" i="9" s="1"/>
  <c r="R532" i="6"/>
  <c r="P532" i="9" s="1"/>
  <c r="P532" i="6"/>
  <c r="N532" i="9" s="1"/>
  <c r="Q532" i="6"/>
  <c r="O532" i="9" s="1"/>
  <c r="X9" i="6"/>
  <c r="V9" i="9" s="1"/>
  <c r="V9" i="6"/>
  <c r="T9" i="9" s="1"/>
  <c r="T9" i="6"/>
  <c r="R9" i="9" s="1"/>
  <c r="Q36" i="6"/>
  <c r="O36" i="9" s="1"/>
  <c r="R36" i="6"/>
  <c r="P36" i="9" s="1"/>
  <c r="P36" i="6"/>
  <c r="N36" i="9" s="1"/>
  <c r="Q55" i="6"/>
  <c r="O55" i="9" s="1"/>
  <c r="R55" i="6"/>
  <c r="P55" i="9" s="1"/>
  <c r="P55" i="6"/>
  <c r="N55" i="9" s="1"/>
  <c r="Q72" i="6"/>
  <c r="O72" i="9" s="1"/>
  <c r="R72" i="6"/>
  <c r="P72" i="9" s="1"/>
  <c r="P72" i="6"/>
  <c r="N72" i="9" s="1"/>
  <c r="Q74" i="6"/>
  <c r="O74" i="9" s="1"/>
  <c r="R74" i="6"/>
  <c r="P74" i="9" s="1"/>
  <c r="P74" i="6"/>
  <c r="N74" i="9" s="1"/>
  <c r="Q78" i="6"/>
  <c r="O78" i="9" s="1"/>
  <c r="R78" i="6"/>
  <c r="P78" i="9" s="1"/>
  <c r="P78" i="6"/>
  <c r="X86" i="6"/>
  <c r="V86" i="9" s="1"/>
  <c r="V86" i="6"/>
  <c r="T86" i="9" s="1"/>
  <c r="T86" i="6"/>
  <c r="R86" i="9" s="1"/>
  <c r="X88" i="6"/>
  <c r="V88" i="9" s="1"/>
  <c r="V88" i="6"/>
  <c r="T88" i="9" s="1"/>
  <c r="T88" i="6"/>
  <c r="R88" i="9" s="1"/>
  <c r="Q101" i="6"/>
  <c r="O101" i="9" s="1"/>
  <c r="R101" i="6"/>
  <c r="P101" i="9" s="1"/>
  <c r="P101" i="6"/>
  <c r="N101" i="9" s="1"/>
  <c r="R105" i="6"/>
  <c r="P105" i="9" s="1"/>
  <c r="Q105" i="6"/>
  <c r="O105" i="9" s="1"/>
  <c r="P105" i="6"/>
  <c r="Q108" i="6"/>
  <c r="O108" i="9" s="1"/>
  <c r="R108" i="6"/>
  <c r="P108" i="9" s="1"/>
  <c r="P108" i="6"/>
  <c r="N108" i="9" s="1"/>
  <c r="Q110" i="6"/>
  <c r="O110" i="9" s="1"/>
  <c r="R110" i="6"/>
  <c r="P110" i="9" s="1"/>
  <c r="P110" i="6"/>
  <c r="N110" i="9" s="1"/>
  <c r="X114" i="6"/>
  <c r="V114" i="9" s="1"/>
  <c r="V114" i="6"/>
  <c r="T114" i="9" s="1"/>
  <c r="T114" i="6"/>
  <c r="R114" i="9" s="1"/>
  <c r="X115" i="6"/>
  <c r="V115" i="9" s="1"/>
  <c r="V115" i="6"/>
  <c r="T115" i="9" s="1"/>
  <c r="T115" i="6"/>
  <c r="R115" i="9" s="1"/>
  <c r="X116" i="6"/>
  <c r="V116" i="9" s="1"/>
  <c r="V116" i="6"/>
  <c r="T116" i="9" s="1"/>
  <c r="T116" i="6"/>
  <c r="R116" i="9" s="1"/>
  <c r="Q124" i="6"/>
  <c r="O124" i="9" s="1"/>
  <c r="R124" i="6"/>
  <c r="P124" i="9" s="1"/>
  <c r="P124" i="6"/>
  <c r="N124" i="9" s="1"/>
  <c r="X147" i="6"/>
  <c r="V147" i="9" s="1"/>
  <c r="V147" i="6"/>
  <c r="T147" i="9" s="1"/>
  <c r="T147" i="6"/>
  <c r="R147" i="9" s="1"/>
  <c r="X148" i="6"/>
  <c r="V148" i="9" s="1"/>
  <c r="V148" i="6"/>
  <c r="T148" i="9" s="1"/>
  <c r="T148" i="6"/>
  <c r="R148" i="9" s="1"/>
  <c r="X154" i="6"/>
  <c r="V154" i="9" s="1"/>
  <c r="V154" i="6"/>
  <c r="T154" i="9" s="1"/>
  <c r="T154" i="6"/>
  <c r="R154" i="9" s="1"/>
  <c r="Q169" i="6"/>
  <c r="O169" i="9" s="1"/>
  <c r="R169" i="6"/>
  <c r="P169" i="9" s="1"/>
  <c r="P169" i="6"/>
  <c r="N169" i="9" s="1"/>
  <c r="Q170" i="6"/>
  <c r="O170" i="9" s="1"/>
  <c r="R170" i="6"/>
  <c r="P170" i="9" s="1"/>
  <c r="P170" i="6"/>
  <c r="N170" i="9" s="1"/>
  <c r="X197" i="6"/>
  <c r="V197" i="9" s="1"/>
  <c r="V197" i="6"/>
  <c r="T197" i="9" s="1"/>
  <c r="T197" i="6"/>
  <c r="R197" i="9" s="1"/>
  <c r="Q216" i="6"/>
  <c r="O216" i="9" s="1"/>
  <c r="R216" i="6"/>
  <c r="P216" i="9" s="1"/>
  <c r="P216" i="6"/>
  <c r="N216" i="9" s="1"/>
  <c r="X232" i="6"/>
  <c r="V232" i="9" s="1"/>
  <c r="V232" i="6"/>
  <c r="T232" i="9" s="1"/>
  <c r="T232" i="6"/>
  <c r="R232" i="9" s="1"/>
  <c r="X233" i="6"/>
  <c r="V233" i="9" s="1"/>
  <c r="V233" i="6"/>
  <c r="T233" i="9" s="1"/>
  <c r="T233" i="6"/>
  <c r="R233" i="9" s="1"/>
  <c r="X249" i="6"/>
  <c r="V249" i="9" s="1"/>
  <c r="V249" i="6"/>
  <c r="T249" i="9" s="1"/>
  <c r="T249" i="6"/>
  <c r="R249" i="9" s="1"/>
  <c r="X290" i="6"/>
  <c r="V290" i="9" s="1"/>
  <c r="V290" i="6"/>
  <c r="T290" i="9" s="1"/>
  <c r="T290" i="6"/>
  <c r="R290" i="9" s="1"/>
  <c r="Q294" i="6"/>
  <c r="O294" i="9" s="1"/>
  <c r="R294" i="6"/>
  <c r="P294" i="9" s="1"/>
  <c r="P294" i="6"/>
  <c r="X320" i="6"/>
  <c r="V320" i="9" s="1"/>
  <c r="V320" i="6"/>
  <c r="T320" i="9" s="1"/>
  <c r="T320" i="6"/>
  <c r="R320" i="9" s="1"/>
  <c r="X344" i="6"/>
  <c r="V344" i="9" s="1"/>
  <c r="V344" i="6"/>
  <c r="T344" i="9" s="1"/>
  <c r="T344" i="6"/>
  <c r="R344" i="9" s="1"/>
  <c r="X362" i="6"/>
  <c r="V362" i="9" s="1"/>
  <c r="V362" i="6"/>
  <c r="T362" i="9" s="1"/>
  <c r="T362" i="6"/>
  <c r="R362" i="9" s="1"/>
  <c r="X381" i="6"/>
  <c r="V381" i="9" s="1"/>
  <c r="V381" i="6"/>
  <c r="T381" i="9" s="1"/>
  <c r="T381" i="6"/>
  <c r="R381" i="9" s="1"/>
  <c r="R392" i="6"/>
  <c r="P392" i="9" s="1"/>
  <c r="Q392" i="6"/>
  <c r="O392" i="9" s="1"/>
  <c r="P392" i="6"/>
  <c r="R397" i="6"/>
  <c r="P397" i="9" s="1"/>
  <c r="Q397" i="6"/>
  <c r="O397" i="9" s="1"/>
  <c r="P397" i="6"/>
  <c r="N397" i="9" s="1"/>
  <c r="R404" i="6"/>
  <c r="P404" i="9" s="1"/>
  <c r="Q404" i="6"/>
  <c r="O404" i="9" s="1"/>
  <c r="P404" i="6"/>
  <c r="N404" i="9" s="1"/>
  <c r="X428" i="6"/>
  <c r="V428" i="9" s="1"/>
  <c r="V428" i="6"/>
  <c r="T428" i="9" s="1"/>
  <c r="T428" i="6"/>
  <c r="R428" i="9" s="1"/>
  <c r="X453" i="6"/>
  <c r="V453" i="9" s="1"/>
  <c r="V453" i="6"/>
  <c r="T453" i="9" s="1"/>
  <c r="T453" i="6"/>
  <c r="R453" i="9" s="1"/>
  <c r="Q2" i="6"/>
  <c r="O2" i="9" s="1"/>
  <c r="R2" i="6"/>
  <c r="P2" i="9" s="1"/>
  <c r="P2" i="6"/>
  <c r="N2" i="9" s="1"/>
  <c r="X71" i="6"/>
  <c r="V71" i="9" s="1"/>
  <c r="V71" i="6"/>
  <c r="T71" i="9" s="1"/>
  <c r="T71" i="6"/>
  <c r="R71" i="9" s="1"/>
  <c r="R349" i="6"/>
  <c r="P349" i="9" s="1"/>
  <c r="Q349" i="6"/>
  <c r="O349" i="9" s="1"/>
  <c r="P349" i="6"/>
  <c r="N349" i="9" s="1"/>
  <c r="X445" i="6"/>
  <c r="V445" i="9" s="1"/>
  <c r="V445" i="6"/>
  <c r="T445" i="9" s="1"/>
  <c r="T445" i="6"/>
  <c r="R445" i="9" s="1"/>
  <c r="S10" i="6"/>
  <c r="S22" i="6"/>
  <c r="S34" i="6"/>
  <c r="S46" i="6"/>
  <c r="X10" i="6"/>
  <c r="V10" i="9" s="1"/>
  <c r="V10" i="6"/>
  <c r="T10" i="9" s="1"/>
  <c r="T10" i="6"/>
  <c r="R10" i="9" s="1"/>
  <c r="X17" i="6"/>
  <c r="V17" i="9" s="1"/>
  <c r="V17" i="6"/>
  <c r="T17" i="9" s="1"/>
  <c r="T17" i="6"/>
  <c r="R17" i="9" s="1"/>
  <c r="X18" i="6"/>
  <c r="V18" i="9" s="1"/>
  <c r="V18" i="6"/>
  <c r="T18" i="9" s="1"/>
  <c r="T18" i="6"/>
  <c r="R18" i="9" s="1"/>
  <c r="X28" i="6"/>
  <c r="V28" i="9" s="1"/>
  <c r="V28" i="6"/>
  <c r="T28" i="9" s="1"/>
  <c r="T28" i="6"/>
  <c r="R28" i="9" s="1"/>
  <c r="X30" i="6"/>
  <c r="V30" i="9" s="1"/>
  <c r="V30" i="6"/>
  <c r="T30" i="9" s="1"/>
  <c r="T30" i="6"/>
  <c r="R30" i="9" s="1"/>
  <c r="Q42" i="6"/>
  <c r="O42" i="9" s="1"/>
  <c r="R42" i="6"/>
  <c r="P42" i="9" s="1"/>
  <c r="P42" i="6"/>
  <c r="N42" i="9" s="1"/>
  <c r="X62" i="6"/>
  <c r="V62" i="9" s="1"/>
  <c r="V62" i="6"/>
  <c r="T62" i="9" s="1"/>
  <c r="T62" i="6"/>
  <c r="R62" i="9" s="1"/>
  <c r="Q75" i="6"/>
  <c r="O75" i="9" s="1"/>
  <c r="R75" i="6"/>
  <c r="P75" i="9" s="1"/>
  <c r="P75" i="6"/>
  <c r="N75" i="9" s="1"/>
  <c r="Q79" i="6"/>
  <c r="O79" i="9" s="1"/>
  <c r="R79" i="6"/>
  <c r="P79" i="9" s="1"/>
  <c r="P79" i="6"/>
  <c r="N79" i="9" s="1"/>
  <c r="X89" i="6"/>
  <c r="V89" i="9" s="1"/>
  <c r="V89" i="6"/>
  <c r="T89" i="9" s="1"/>
  <c r="T89" i="6"/>
  <c r="R89" i="9" s="1"/>
  <c r="X90" i="6"/>
  <c r="V90" i="9" s="1"/>
  <c r="V90" i="6"/>
  <c r="T90" i="9" s="1"/>
  <c r="T90" i="6"/>
  <c r="R90" i="9" s="1"/>
  <c r="X95" i="6"/>
  <c r="V95" i="9" s="1"/>
  <c r="V95" i="6"/>
  <c r="T95" i="9" s="1"/>
  <c r="T95" i="6"/>
  <c r="R95" i="9" s="1"/>
  <c r="R106" i="6"/>
  <c r="P106" i="9" s="1"/>
  <c r="Q106" i="6"/>
  <c r="O106" i="9" s="1"/>
  <c r="P106" i="6"/>
  <c r="N106" i="9" s="1"/>
  <c r="Q107" i="6"/>
  <c r="O107" i="9" s="1"/>
  <c r="R107" i="6"/>
  <c r="P107" i="6"/>
  <c r="N107" i="9" s="1"/>
  <c r="Q111" i="6"/>
  <c r="O111" i="9" s="1"/>
  <c r="R111" i="6"/>
  <c r="P111" i="9" s="1"/>
  <c r="P111" i="6"/>
  <c r="N111" i="9" s="1"/>
  <c r="Q123" i="6"/>
  <c r="O123" i="9" s="1"/>
  <c r="R123" i="6"/>
  <c r="P123" i="9" s="1"/>
  <c r="P123" i="6"/>
  <c r="N123" i="9" s="1"/>
  <c r="Q125" i="6"/>
  <c r="O125" i="9" s="1"/>
  <c r="R125" i="6"/>
  <c r="P125" i="9" s="1"/>
  <c r="P125" i="6"/>
  <c r="N125" i="9" s="1"/>
  <c r="X152" i="6"/>
  <c r="V152" i="9" s="1"/>
  <c r="V152" i="6"/>
  <c r="T152" i="9" s="1"/>
  <c r="T152" i="6"/>
  <c r="R152" i="9" s="1"/>
  <c r="Q167" i="6"/>
  <c r="O167" i="9" s="1"/>
  <c r="R167" i="6"/>
  <c r="P167" i="9" s="1"/>
  <c r="P167" i="6"/>
  <c r="N167" i="9" s="1"/>
  <c r="X175" i="6"/>
  <c r="V175" i="9" s="1"/>
  <c r="V175" i="6"/>
  <c r="T175" i="9" s="1"/>
  <c r="T175" i="6"/>
  <c r="R175" i="9" s="1"/>
  <c r="Q185" i="6"/>
  <c r="O185" i="9" s="1"/>
  <c r="R185" i="6"/>
  <c r="P185" i="9" s="1"/>
  <c r="P185" i="6"/>
  <c r="N185" i="9" s="1"/>
  <c r="R190" i="6"/>
  <c r="P190" i="9" s="1"/>
  <c r="Q190" i="6"/>
  <c r="P190" i="6"/>
  <c r="N190" i="9" s="1"/>
  <c r="Q194" i="6"/>
  <c r="O194" i="9" s="1"/>
  <c r="R194" i="6"/>
  <c r="P194" i="9" s="1"/>
  <c r="P194" i="6"/>
  <c r="N194" i="9" s="1"/>
  <c r="R202" i="6"/>
  <c r="P202" i="9" s="1"/>
  <c r="Q202" i="6"/>
  <c r="P202" i="6"/>
  <c r="N202" i="9" s="1"/>
  <c r="Q203" i="6"/>
  <c r="O203" i="9" s="1"/>
  <c r="R203" i="6"/>
  <c r="P203" i="9" s="1"/>
  <c r="P203" i="6"/>
  <c r="N203" i="9" s="1"/>
  <c r="Q207" i="6"/>
  <c r="O207" i="9" s="1"/>
  <c r="R207" i="6"/>
  <c r="P207" i="9" s="1"/>
  <c r="P207" i="6"/>
  <c r="N207" i="9" s="1"/>
  <c r="Q222" i="6"/>
  <c r="O222" i="9" s="1"/>
  <c r="R222" i="6"/>
  <c r="P222" i="9" s="1"/>
  <c r="P222" i="6"/>
  <c r="N222" i="9" s="1"/>
  <c r="Q223" i="6"/>
  <c r="O223" i="9" s="1"/>
  <c r="R223" i="6"/>
  <c r="P223" i="6"/>
  <c r="N223" i="9" s="1"/>
  <c r="Q241" i="6"/>
  <c r="O241" i="9" s="1"/>
  <c r="R241" i="6"/>
  <c r="P241" i="9" s="1"/>
  <c r="P241" i="6"/>
  <c r="N241" i="9" s="1"/>
  <c r="X252" i="6"/>
  <c r="V252" i="9" s="1"/>
  <c r="V252" i="6"/>
  <c r="T252" i="9" s="1"/>
  <c r="T252" i="6"/>
  <c r="R252" i="9" s="1"/>
  <c r="Q280" i="6"/>
  <c r="O280" i="9" s="1"/>
  <c r="R280" i="6"/>
  <c r="P280" i="9" s="1"/>
  <c r="P280" i="6"/>
  <c r="N280" i="9" s="1"/>
  <c r="X294" i="6"/>
  <c r="V294" i="9" s="1"/>
  <c r="V294" i="6"/>
  <c r="T294" i="9" s="1"/>
  <c r="T294" i="6"/>
  <c r="R294" i="9" s="1"/>
  <c r="Q315" i="6"/>
  <c r="O315" i="9" s="1"/>
  <c r="R315" i="6"/>
  <c r="P315" i="9" s="1"/>
  <c r="P315" i="6"/>
  <c r="N315" i="9" s="1"/>
  <c r="X322" i="6"/>
  <c r="V322" i="9" s="1"/>
  <c r="V322" i="6"/>
  <c r="T322" i="9" s="1"/>
  <c r="T322" i="6"/>
  <c r="R322" i="9" s="1"/>
  <c r="X332" i="6"/>
  <c r="V332" i="9" s="1"/>
  <c r="V332" i="6"/>
  <c r="T332" i="9" s="1"/>
  <c r="T332" i="6"/>
  <c r="R332" i="9" s="1"/>
  <c r="X343" i="6"/>
  <c r="V343" i="9" s="1"/>
  <c r="V343" i="6"/>
  <c r="T343" i="9" s="1"/>
  <c r="T343" i="6"/>
  <c r="R343" i="9" s="1"/>
  <c r="X382" i="6"/>
  <c r="V382" i="9" s="1"/>
  <c r="V382" i="6"/>
  <c r="T382" i="9" s="1"/>
  <c r="T382" i="6"/>
  <c r="R382" i="9" s="1"/>
  <c r="R406" i="6"/>
  <c r="P406" i="9" s="1"/>
  <c r="Q406" i="6"/>
  <c r="P406" i="6"/>
  <c r="N406" i="9" s="1"/>
  <c r="R408" i="6"/>
  <c r="P408" i="9" s="1"/>
  <c r="Q408" i="6"/>
  <c r="O408" i="9" s="1"/>
  <c r="P408" i="6"/>
  <c r="N408" i="9" s="1"/>
  <c r="X435" i="6"/>
  <c r="V435" i="9" s="1"/>
  <c r="V435" i="6"/>
  <c r="T435" i="9" s="1"/>
  <c r="T435" i="6"/>
  <c r="R435" i="9" s="1"/>
  <c r="X438" i="6"/>
  <c r="V438" i="9" s="1"/>
  <c r="V438" i="6"/>
  <c r="T438" i="9" s="1"/>
  <c r="T438" i="6"/>
  <c r="R438" i="9" s="1"/>
  <c r="X475" i="6"/>
  <c r="V475" i="9" s="1"/>
  <c r="V475" i="6"/>
  <c r="T475" i="9" s="1"/>
  <c r="T475" i="6"/>
  <c r="R475" i="9" s="1"/>
  <c r="X173" i="6"/>
  <c r="V173" i="9" s="1"/>
  <c r="V173" i="6"/>
  <c r="T173" i="9" s="1"/>
  <c r="T173" i="6"/>
  <c r="R173" i="9" s="1"/>
  <c r="X188" i="6"/>
  <c r="V188" i="9" s="1"/>
  <c r="V188" i="6"/>
  <c r="T188" i="9" s="1"/>
  <c r="T188" i="6"/>
  <c r="R188" i="9" s="1"/>
  <c r="X191" i="6"/>
  <c r="V191" i="9" s="1"/>
  <c r="V191" i="6"/>
  <c r="T191" i="9" s="1"/>
  <c r="T191" i="6"/>
  <c r="R191" i="9" s="1"/>
  <c r="X273" i="6"/>
  <c r="V273" i="9" s="1"/>
  <c r="V273" i="6"/>
  <c r="T273" i="9" s="1"/>
  <c r="T273" i="6"/>
  <c r="R273" i="9" s="1"/>
  <c r="S11" i="6"/>
  <c r="S23" i="6"/>
  <c r="S35" i="6"/>
  <c r="S47" i="6"/>
  <c r="S59" i="6"/>
  <c r="S71" i="6"/>
  <c r="S83" i="6"/>
  <c r="S66" i="6"/>
  <c r="S90" i="6"/>
  <c r="S102" i="6"/>
  <c r="S114" i="6"/>
  <c r="S126" i="6"/>
  <c r="S138" i="6"/>
  <c r="S150" i="6"/>
  <c r="S162" i="6"/>
  <c r="S174" i="6"/>
  <c r="S186" i="6"/>
  <c r="S198" i="6"/>
  <c r="S210" i="6"/>
  <c r="S234" i="6"/>
  <c r="S258" i="6"/>
  <c r="S270" i="6"/>
  <c r="S282" i="6"/>
  <c r="S306" i="6"/>
  <c r="S318" i="6"/>
  <c r="S330" i="6"/>
  <c r="S342" i="6"/>
  <c r="S354" i="6"/>
  <c r="S366" i="6"/>
  <c r="S378" i="6"/>
  <c r="S390" i="6"/>
  <c r="S402" i="6"/>
  <c r="S414" i="6"/>
  <c r="S426" i="6"/>
  <c r="S438" i="6"/>
  <c r="S450" i="6"/>
  <c r="S462" i="6"/>
  <c r="S474" i="6"/>
  <c r="S486" i="6"/>
  <c r="S498" i="6"/>
  <c r="S510" i="6"/>
  <c r="S522" i="6"/>
  <c r="S534" i="6"/>
  <c r="S103" i="6"/>
  <c r="S115" i="6"/>
  <c r="S127" i="6"/>
  <c r="S139" i="6"/>
  <c r="S151" i="6"/>
  <c r="S163" i="6"/>
  <c r="S175" i="6"/>
  <c r="S187" i="6"/>
  <c r="S199" i="6"/>
  <c r="S211" i="6"/>
  <c r="S235" i="6"/>
  <c r="S247" i="6"/>
  <c r="S259" i="6"/>
  <c r="S271" i="6"/>
  <c r="S283" i="6"/>
  <c r="S295" i="6"/>
  <c r="S307" i="6"/>
  <c r="S319" i="6"/>
  <c r="S331" i="6"/>
  <c r="S343" i="6"/>
  <c r="S355" i="6"/>
  <c r="S367" i="6"/>
  <c r="S379" i="6"/>
  <c r="S391" i="6"/>
  <c r="S403" i="6"/>
  <c r="S415" i="6"/>
  <c r="S427" i="6"/>
  <c r="S439" i="6"/>
  <c r="S463" i="6"/>
  <c r="S475" i="6"/>
  <c r="S487" i="6"/>
  <c r="S499" i="6"/>
  <c r="S511" i="6"/>
  <c r="S523" i="6"/>
  <c r="S535" i="6"/>
  <c r="S56" i="6"/>
  <c r="S68" i="6"/>
  <c r="S80" i="6"/>
  <c r="S92" i="6"/>
  <c r="S104" i="6"/>
  <c r="S116" i="6"/>
  <c r="S128" i="6"/>
  <c r="S140" i="6"/>
  <c r="S152" i="6"/>
  <c r="S164" i="6"/>
  <c r="S176" i="6"/>
  <c r="S188" i="6"/>
  <c r="S200" i="6"/>
  <c r="S212" i="6"/>
  <c r="S224" i="6"/>
  <c r="S236" i="6"/>
  <c r="S248" i="6"/>
  <c r="S260" i="6"/>
  <c r="S272" i="6"/>
  <c r="S284" i="6"/>
  <c r="S296" i="6"/>
  <c r="S308" i="6"/>
  <c r="S320" i="6"/>
  <c r="S332" i="6"/>
  <c r="S344" i="6"/>
  <c r="S356" i="6"/>
  <c r="S368" i="6"/>
  <c r="S380" i="6"/>
  <c r="S404" i="6"/>
  <c r="S416" i="6"/>
  <c r="S428" i="6"/>
  <c r="S440" i="6"/>
  <c r="S452" i="6"/>
  <c r="S464" i="6"/>
  <c r="S476" i="6"/>
  <c r="S488" i="6"/>
  <c r="S500" i="6"/>
  <c r="S512" i="6"/>
  <c r="S524" i="6"/>
  <c r="S57" i="6"/>
  <c r="S69" i="6"/>
  <c r="S81" i="6"/>
  <c r="S93" i="6"/>
  <c r="S117" i="6"/>
  <c r="S129" i="6"/>
  <c r="S141" i="6"/>
  <c r="S153" i="6"/>
  <c r="S165" i="6"/>
  <c r="S177" i="6"/>
  <c r="S189" i="6"/>
  <c r="S201" i="6"/>
  <c r="S213" i="6"/>
  <c r="S225" i="6"/>
  <c r="S237" i="6"/>
  <c r="S249" i="6"/>
  <c r="S261" i="6"/>
  <c r="S273" i="6"/>
  <c r="S285" i="6"/>
  <c r="S297" i="6"/>
  <c r="S309" i="6"/>
  <c r="S321" i="6"/>
  <c r="S333" i="6"/>
  <c r="S345" i="6"/>
  <c r="S357" i="6"/>
  <c r="S369" i="6"/>
  <c r="S381" i="6"/>
  <c r="S393" i="6"/>
  <c r="S405" i="6"/>
  <c r="S417" i="6"/>
  <c r="S429" i="6"/>
  <c r="S441" i="6"/>
  <c r="S453" i="6"/>
  <c r="S465" i="6"/>
  <c r="S477" i="6"/>
  <c r="S489" i="6"/>
  <c r="S501" i="6"/>
  <c r="S513" i="6"/>
  <c r="S525" i="6"/>
  <c r="S537" i="6"/>
  <c r="S58" i="6"/>
  <c r="S70" i="6"/>
  <c r="S82" i="6"/>
  <c r="S94" i="6"/>
  <c r="S118" i="6"/>
  <c r="S130" i="6"/>
  <c r="S142" i="6"/>
  <c r="S154" i="6"/>
  <c r="S166" i="6"/>
  <c r="S178" i="6"/>
  <c r="S214" i="6"/>
  <c r="S226" i="6"/>
  <c r="S238" i="6"/>
  <c r="S250" i="6"/>
  <c r="S262" i="6"/>
  <c r="S274" i="6"/>
  <c r="S286" i="6"/>
  <c r="S298" i="6"/>
  <c r="S310" i="6"/>
  <c r="S322" i="6"/>
  <c r="S334" i="6"/>
  <c r="S346" i="6"/>
  <c r="S358" i="6"/>
  <c r="S370" i="6"/>
  <c r="S382" i="6"/>
  <c r="S394" i="6"/>
  <c r="S418" i="6"/>
  <c r="S430" i="6"/>
  <c r="S442" i="6"/>
  <c r="S454" i="6"/>
  <c r="S466" i="6"/>
  <c r="S478" i="6"/>
  <c r="S490" i="6"/>
  <c r="S502" i="6"/>
  <c r="S514" i="6"/>
  <c r="S526" i="6"/>
  <c r="S538" i="6"/>
  <c r="S95" i="6"/>
  <c r="S119" i="6"/>
  <c r="S131" i="6"/>
  <c r="S143" i="6"/>
  <c r="S155" i="6"/>
  <c r="S167" i="6"/>
  <c r="S179" i="6"/>
  <c r="S191" i="6"/>
  <c r="S215" i="6"/>
  <c r="S227" i="6"/>
  <c r="S239" i="6"/>
  <c r="S251" i="6"/>
  <c r="S263" i="6"/>
  <c r="S275" i="6"/>
  <c r="S287" i="6"/>
  <c r="S299" i="6"/>
  <c r="S311" i="6"/>
  <c r="S323" i="6"/>
  <c r="S335" i="6"/>
  <c r="S347" i="6"/>
  <c r="S359" i="6"/>
  <c r="S371" i="6"/>
  <c r="S383" i="6"/>
  <c r="S395" i="6"/>
  <c r="S407" i="6"/>
  <c r="S419" i="6"/>
  <c r="S431" i="6"/>
  <c r="S443" i="6"/>
  <c r="S455" i="6"/>
  <c r="S467" i="6"/>
  <c r="S479" i="6"/>
  <c r="S491" i="6"/>
  <c r="S503" i="6"/>
  <c r="S515" i="6"/>
  <c r="S527" i="6"/>
  <c r="S48" i="6"/>
  <c r="S60" i="6"/>
  <c r="S72" i="6"/>
  <c r="S84" i="6"/>
  <c r="S96" i="6"/>
  <c r="S120" i="6"/>
  <c r="S132" i="6"/>
  <c r="S144" i="6"/>
  <c r="S156" i="6"/>
  <c r="S168" i="6"/>
  <c r="S180" i="6"/>
  <c r="S192" i="6"/>
  <c r="S204" i="6"/>
  <c r="S228" i="6"/>
  <c r="S240" i="6"/>
  <c r="S252" i="6"/>
  <c r="S264" i="6"/>
  <c r="S276" i="6"/>
  <c r="S288" i="6"/>
  <c r="S300" i="6"/>
  <c r="S312" i="6"/>
  <c r="S324" i="6"/>
  <c r="S336" i="6"/>
  <c r="S348" i="6"/>
  <c r="S360" i="6"/>
  <c r="S372" i="6"/>
  <c r="S384" i="6"/>
  <c r="S396" i="6"/>
  <c r="S420" i="6"/>
  <c r="S432" i="6"/>
  <c r="S444" i="6"/>
  <c r="S456" i="6"/>
  <c r="S468" i="6"/>
  <c r="S480" i="6"/>
  <c r="S492" i="6"/>
  <c r="S504" i="6"/>
  <c r="S516" i="6"/>
  <c r="S528" i="6"/>
  <c r="S97" i="6"/>
  <c r="S109" i="6"/>
  <c r="S121" i="6"/>
  <c r="S133" i="6"/>
  <c r="S145" i="6"/>
  <c r="S157" i="6"/>
  <c r="S181" i="6"/>
  <c r="S193" i="6"/>
  <c r="S205" i="6"/>
  <c r="S217" i="6"/>
  <c r="S229" i="6"/>
  <c r="S253" i="6"/>
  <c r="S265" i="6"/>
  <c r="S277" i="6"/>
  <c r="S289" i="6"/>
  <c r="S301" i="6"/>
  <c r="S313" i="6"/>
  <c r="S325" i="6"/>
  <c r="S337" i="6"/>
  <c r="S349" i="6"/>
  <c r="S361" i="6"/>
  <c r="S373" i="6"/>
  <c r="S385" i="6"/>
  <c r="S397" i="6"/>
  <c r="S409" i="6"/>
  <c r="S421" i="6"/>
  <c r="S433" i="6"/>
  <c r="S445" i="6"/>
  <c r="S457" i="6"/>
  <c r="S469" i="6"/>
  <c r="S481" i="6"/>
  <c r="S493" i="6"/>
  <c r="S505" i="6"/>
  <c r="S517" i="6"/>
  <c r="S529" i="6"/>
  <c r="S50" i="6"/>
  <c r="S62" i="6"/>
  <c r="S74" i="6"/>
  <c r="S86" i="6"/>
  <c r="S98" i="6"/>
  <c r="S110" i="6"/>
  <c r="S122" i="6"/>
  <c r="S134" i="6"/>
  <c r="S146" i="6"/>
  <c r="S158" i="6"/>
  <c r="S170" i="6"/>
  <c r="S182" i="6"/>
  <c r="S194" i="6"/>
  <c r="S206" i="6"/>
  <c r="S218" i="6"/>
  <c r="S230" i="6"/>
  <c r="S242" i="6"/>
  <c r="S254" i="6"/>
  <c r="S266" i="6"/>
  <c r="S278" i="6"/>
  <c r="S290" i="6"/>
  <c r="S302" i="6"/>
  <c r="S314" i="6"/>
  <c r="S326" i="6"/>
  <c r="S338" i="6"/>
  <c r="S350" i="6"/>
  <c r="S362" i="6"/>
  <c r="S374" i="6"/>
  <c r="S386" i="6"/>
  <c r="S398" i="6"/>
  <c r="S410" i="6"/>
  <c r="S422" i="6"/>
  <c r="S434" i="6"/>
  <c r="S446" i="6"/>
  <c r="S458" i="6"/>
  <c r="S470" i="6"/>
  <c r="S482" i="6"/>
  <c r="S494" i="6"/>
  <c r="S506" i="6"/>
  <c r="S518" i="6"/>
  <c r="S530" i="6"/>
  <c r="S63" i="6"/>
  <c r="S75" i="6"/>
  <c r="S87" i="6"/>
  <c r="S99" i="6"/>
  <c r="S111" i="6"/>
  <c r="S123" i="6"/>
  <c r="S135" i="6"/>
  <c r="S147" i="6"/>
  <c r="S159" i="6"/>
  <c r="S171" i="6"/>
  <c r="S183" i="6"/>
  <c r="S195" i="6"/>
  <c r="S219" i="6"/>
  <c r="S231" i="6"/>
  <c r="S243" i="6"/>
  <c r="S255" i="6"/>
  <c r="S267" i="6"/>
  <c r="S279" i="6"/>
  <c r="S291" i="6"/>
  <c r="S303" i="6"/>
  <c r="S327" i="6"/>
  <c r="S339" i="6"/>
  <c r="S351" i="6"/>
  <c r="S363" i="6"/>
  <c r="S375" i="6"/>
  <c r="S387" i="6"/>
  <c r="S399" i="6"/>
  <c r="S411" i="6"/>
  <c r="S423" i="6"/>
  <c r="S435" i="6"/>
  <c r="S447" i="6"/>
  <c r="S459" i="6"/>
  <c r="S471" i="6"/>
  <c r="S483" i="6"/>
  <c r="S495" i="6"/>
  <c r="S507" i="6"/>
  <c r="S519" i="6"/>
  <c r="S531" i="6"/>
  <c r="S52" i="6"/>
  <c r="S64" i="6"/>
  <c r="S76" i="6"/>
  <c r="S88" i="6"/>
  <c r="S100" i="6"/>
  <c r="S112" i="6"/>
  <c r="S124" i="6"/>
  <c r="S136" i="6"/>
  <c r="S148" i="6"/>
  <c r="S160" i="6"/>
  <c r="S172" i="6"/>
  <c r="S184" i="6"/>
  <c r="S196" i="6"/>
  <c r="S208" i="6"/>
  <c r="S220" i="6"/>
  <c r="S232" i="6"/>
  <c r="S244" i="6"/>
  <c r="S256" i="6"/>
  <c r="S268" i="6"/>
  <c r="S280" i="6"/>
  <c r="S292" i="6"/>
  <c r="S304" i="6"/>
  <c r="S316" i="6"/>
  <c r="S328" i="6"/>
  <c r="S340" i="6"/>
  <c r="S352" i="6"/>
  <c r="S364" i="6"/>
  <c r="S376" i="6"/>
  <c r="S388" i="6"/>
  <c r="S400" i="6"/>
  <c r="S412" i="6"/>
  <c r="S424" i="6"/>
  <c r="S436" i="6"/>
  <c r="S448" i="6"/>
  <c r="S460" i="6"/>
  <c r="S472" i="6"/>
  <c r="S484" i="6"/>
  <c r="S496" i="6"/>
  <c r="S508" i="6"/>
  <c r="S520" i="6"/>
  <c r="S532" i="6"/>
  <c r="S89" i="6"/>
  <c r="S101" i="6"/>
  <c r="S113" i="6"/>
  <c r="S137" i="6"/>
  <c r="S149" i="6"/>
  <c r="S161" i="6"/>
  <c r="S173" i="6"/>
  <c r="S185" i="6"/>
  <c r="S197" i="6"/>
  <c r="S209" i="6"/>
  <c r="S221" i="6"/>
  <c r="S233" i="6"/>
  <c r="S245" i="6"/>
  <c r="S257" i="6"/>
  <c r="S269" i="6"/>
  <c r="S281" i="6"/>
  <c r="S293" i="6"/>
  <c r="S305" i="6"/>
  <c r="S317" i="6"/>
  <c r="S329" i="6"/>
  <c r="S341" i="6"/>
  <c r="S353" i="6"/>
  <c r="S365" i="6"/>
  <c r="S377" i="6"/>
  <c r="S389" i="6"/>
  <c r="S401" i="6"/>
  <c r="S413" i="6"/>
  <c r="S425" i="6"/>
  <c r="S437" i="6"/>
  <c r="S449" i="6"/>
  <c r="S461" i="6"/>
  <c r="S473" i="6"/>
  <c r="S485" i="6"/>
  <c r="S497" i="6"/>
  <c r="S509" i="6"/>
  <c r="S521" i="6"/>
  <c r="S533" i="6"/>
  <c r="M50" i="6"/>
  <c r="K50" i="9" s="1"/>
  <c r="M80" i="6"/>
  <c r="K80" i="9" s="1"/>
  <c r="M32" i="6"/>
  <c r="K32" i="9" s="1"/>
  <c r="M38" i="6"/>
  <c r="K38" i="9" s="1"/>
  <c r="M102" i="6"/>
  <c r="K102" i="9" s="1"/>
  <c r="M129" i="6"/>
  <c r="K129" i="9" s="1"/>
  <c r="M12" i="6"/>
  <c r="K12" i="9" s="1"/>
  <c r="M20" i="6"/>
  <c r="K20" i="9" s="1"/>
  <c r="M25" i="6"/>
  <c r="K25" i="9" s="1"/>
  <c r="M35" i="6"/>
  <c r="K35" i="9" s="1"/>
  <c r="M62" i="6"/>
  <c r="K62" i="9" s="1"/>
  <c r="M37" i="6"/>
  <c r="K37" i="9" s="1"/>
  <c r="M40" i="6"/>
  <c r="K40" i="9" s="1"/>
  <c r="M69" i="6"/>
  <c r="K69" i="9" s="1"/>
  <c r="M139" i="6"/>
  <c r="K139" i="9" s="1"/>
  <c r="M105" i="6"/>
  <c r="K105" i="9" s="1"/>
  <c r="M110" i="6"/>
  <c r="K110" i="9" s="1"/>
  <c r="M5" i="6"/>
  <c r="K5" i="9" s="1"/>
  <c r="M31" i="6"/>
  <c r="K31" i="9" s="1"/>
  <c r="M42" i="6"/>
  <c r="K42" i="9" s="1"/>
  <c r="M111" i="6"/>
  <c r="K111" i="9" s="1"/>
  <c r="M2" i="6"/>
  <c r="K2" i="9" s="1"/>
  <c r="M83" i="6"/>
  <c r="K83" i="9" s="1"/>
  <c r="M15" i="6"/>
  <c r="K15" i="9" s="1"/>
  <c r="M41" i="6"/>
  <c r="K41" i="9" s="1"/>
  <c r="M44" i="6"/>
  <c r="K44" i="9" s="1"/>
  <c r="M93" i="6"/>
  <c r="K93" i="9" s="1"/>
  <c r="M104" i="6"/>
  <c r="K104" i="9" s="1"/>
  <c r="M7" i="6"/>
  <c r="K7" i="9" s="1"/>
  <c r="M14" i="6"/>
  <c r="K14" i="9" s="1"/>
  <c r="M27" i="6"/>
  <c r="K27" i="9" s="1"/>
  <c r="M64" i="6"/>
  <c r="K64" i="9" s="1"/>
  <c r="L379" i="6"/>
  <c r="J379" i="9" s="1"/>
  <c r="M379" i="6"/>
  <c r="K379" i="9" s="1"/>
  <c r="L264" i="6"/>
  <c r="J264" i="9" s="1"/>
  <c r="M264" i="6"/>
  <c r="K264" i="9" s="1"/>
  <c r="L306" i="6"/>
  <c r="J306" i="9" s="1"/>
  <c r="M306" i="6"/>
  <c r="K306" i="9" s="1"/>
  <c r="L319" i="6"/>
  <c r="J319" i="9" s="1"/>
  <c r="M319" i="6"/>
  <c r="K319" i="9" s="1"/>
  <c r="L321" i="6"/>
  <c r="J321" i="9" s="1"/>
  <c r="M321" i="6"/>
  <c r="K321" i="9" s="1"/>
  <c r="L351" i="6"/>
  <c r="J351" i="9" s="1"/>
  <c r="M351" i="6"/>
  <c r="K351" i="9" s="1"/>
  <c r="L353" i="6"/>
  <c r="J353" i="9" s="1"/>
  <c r="M353" i="6"/>
  <c r="K353" i="9" s="1"/>
  <c r="L364" i="6"/>
  <c r="J364" i="9" s="1"/>
  <c r="M364" i="6"/>
  <c r="K364" i="9" s="1"/>
  <c r="L399" i="6"/>
  <c r="J399" i="9" s="1"/>
  <c r="M399" i="6"/>
  <c r="K399" i="9" s="1"/>
  <c r="L401" i="6"/>
  <c r="J401" i="9" s="1"/>
  <c r="M401" i="6"/>
  <c r="K401" i="9" s="1"/>
  <c r="L414" i="6"/>
  <c r="J414" i="9" s="1"/>
  <c r="M414" i="6"/>
  <c r="K414" i="9" s="1"/>
  <c r="L478" i="6"/>
  <c r="J478" i="9" s="1"/>
  <c r="M478" i="6"/>
  <c r="K478" i="9" s="1"/>
  <c r="L483" i="6"/>
  <c r="J483" i="9" s="1"/>
  <c r="M483" i="6"/>
  <c r="K483" i="9" s="1"/>
  <c r="L494" i="6"/>
  <c r="J494" i="9" s="1"/>
  <c r="M494" i="6"/>
  <c r="K494" i="9" s="1"/>
  <c r="L521" i="6"/>
  <c r="J521" i="9" s="1"/>
  <c r="M521" i="6"/>
  <c r="K521" i="9" s="1"/>
  <c r="M58" i="6"/>
  <c r="K58" i="9" s="1"/>
  <c r="L61" i="6"/>
  <c r="J61" i="9" s="1"/>
  <c r="M61" i="6"/>
  <c r="K61" i="9" s="1"/>
  <c r="L84" i="6"/>
  <c r="J84" i="9" s="1"/>
  <c r="M84" i="6"/>
  <c r="K84" i="9" s="1"/>
  <c r="L85" i="6"/>
  <c r="J85" i="9" s="1"/>
  <c r="M85" i="6"/>
  <c r="K85" i="9" s="1"/>
  <c r="M113" i="6"/>
  <c r="K113" i="9" s="1"/>
  <c r="L120" i="6"/>
  <c r="J120" i="9" s="1"/>
  <c r="M120" i="6"/>
  <c r="K120" i="9" s="1"/>
  <c r="L146" i="6"/>
  <c r="J146" i="9" s="1"/>
  <c r="M146" i="6"/>
  <c r="K146" i="9" s="1"/>
  <c r="L172" i="6"/>
  <c r="J172" i="9" s="1"/>
  <c r="M172" i="6"/>
  <c r="K172" i="9" s="1"/>
  <c r="L214" i="6"/>
  <c r="J214" i="9" s="1"/>
  <c r="M214" i="6"/>
  <c r="K214" i="9" s="1"/>
  <c r="L244" i="6"/>
  <c r="J244" i="9" s="1"/>
  <c r="M244" i="6"/>
  <c r="K244" i="9" s="1"/>
  <c r="L247" i="6"/>
  <c r="J247" i="9" s="1"/>
  <c r="M247" i="6"/>
  <c r="K247" i="9" s="1"/>
  <c r="L318" i="6"/>
  <c r="J318" i="9" s="1"/>
  <c r="M318" i="6"/>
  <c r="K318" i="9" s="1"/>
  <c r="L362" i="6"/>
  <c r="J362" i="9" s="1"/>
  <c r="M362" i="6"/>
  <c r="K362" i="9" s="1"/>
  <c r="L422" i="6"/>
  <c r="J422" i="9" s="1"/>
  <c r="M422" i="6"/>
  <c r="K422" i="9" s="1"/>
  <c r="L426" i="6"/>
  <c r="J426" i="9" s="1"/>
  <c r="M426" i="6"/>
  <c r="K426" i="9" s="1"/>
  <c r="L450" i="6"/>
  <c r="J450" i="9" s="1"/>
  <c r="M450" i="6"/>
  <c r="K450" i="9" s="1"/>
  <c r="L67" i="6"/>
  <c r="J67" i="9" s="1"/>
  <c r="L204" i="6"/>
  <c r="J204" i="9" s="1"/>
  <c r="M204" i="6"/>
  <c r="K204" i="9" s="1"/>
  <c r="L229" i="6"/>
  <c r="J229" i="9" s="1"/>
  <c r="M229" i="6"/>
  <c r="K229" i="9" s="1"/>
  <c r="L239" i="6"/>
  <c r="J239" i="9" s="1"/>
  <c r="M239" i="6"/>
  <c r="K239" i="9" s="1"/>
  <c r="L377" i="6"/>
  <c r="J377" i="9" s="1"/>
  <c r="M377" i="6"/>
  <c r="K377" i="9" s="1"/>
  <c r="L407" i="6"/>
  <c r="J407" i="9" s="1"/>
  <c r="M407" i="6"/>
  <c r="K407" i="9" s="1"/>
  <c r="L174" i="6"/>
  <c r="J174" i="9" s="1"/>
  <c r="M174" i="6"/>
  <c r="K174" i="9" s="1"/>
  <c r="L96" i="6"/>
  <c r="J96" i="9" s="1"/>
  <c r="M96" i="6"/>
  <c r="K96" i="9" s="1"/>
  <c r="L221" i="6"/>
  <c r="J221" i="9" s="1"/>
  <c r="M221" i="6"/>
  <c r="K221" i="9" s="1"/>
  <c r="L402" i="6"/>
  <c r="J402" i="9" s="1"/>
  <c r="M402" i="6"/>
  <c r="K402" i="9" s="1"/>
  <c r="L419" i="6"/>
  <c r="J419" i="9" s="1"/>
  <c r="M419" i="6"/>
  <c r="K419" i="9" s="1"/>
  <c r="L427" i="6"/>
  <c r="J427" i="9" s="1"/>
  <c r="M427" i="6"/>
  <c r="K427" i="9" s="1"/>
  <c r="L443" i="6"/>
  <c r="J443" i="9" s="1"/>
  <c r="M443" i="6"/>
  <c r="K443" i="9" s="1"/>
  <c r="L460" i="6"/>
  <c r="J460" i="9" s="1"/>
  <c r="M460" i="6"/>
  <c r="K460" i="9" s="1"/>
  <c r="L524" i="6"/>
  <c r="J524" i="9" s="1"/>
  <c r="M524" i="6"/>
  <c r="K524" i="9" s="1"/>
  <c r="L530" i="6"/>
  <c r="J530" i="9" s="1"/>
  <c r="M530" i="6"/>
  <c r="K530" i="9" s="1"/>
  <c r="L156" i="6"/>
  <c r="J156" i="9" s="1"/>
  <c r="M156" i="6"/>
  <c r="K156" i="9" s="1"/>
  <c r="L311" i="6"/>
  <c r="J311" i="9" s="1"/>
  <c r="M311" i="6"/>
  <c r="K311" i="9" s="1"/>
  <c r="L86" i="6"/>
  <c r="J86" i="9" s="1"/>
  <c r="L88" i="6"/>
  <c r="J88" i="9" s="1"/>
  <c r="M88" i="6"/>
  <c r="K88" i="9" s="1"/>
  <c r="L113" i="6"/>
  <c r="J113" i="9" s="1"/>
  <c r="L114" i="6"/>
  <c r="J114" i="9" s="1"/>
  <c r="L115" i="6"/>
  <c r="J115" i="9" s="1"/>
  <c r="L116" i="6"/>
  <c r="J116" i="9" s="1"/>
  <c r="L147" i="6"/>
  <c r="J147" i="9" s="1"/>
  <c r="M147" i="6"/>
  <c r="K147" i="9" s="1"/>
  <c r="L148" i="6"/>
  <c r="J148" i="9" s="1"/>
  <c r="M148" i="6"/>
  <c r="K148" i="9" s="1"/>
  <c r="L154" i="6"/>
  <c r="J154" i="9" s="1"/>
  <c r="M154" i="6"/>
  <c r="K154" i="9" s="1"/>
  <c r="L197" i="6"/>
  <c r="J197" i="9" s="1"/>
  <c r="M197" i="6"/>
  <c r="K197" i="9" s="1"/>
  <c r="L215" i="6"/>
  <c r="J215" i="9" s="1"/>
  <c r="M215" i="6"/>
  <c r="K215" i="9" s="1"/>
  <c r="L232" i="6"/>
  <c r="J232" i="9" s="1"/>
  <c r="M232" i="6"/>
  <c r="K232" i="9" s="1"/>
  <c r="L233" i="6"/>
  <c r="J233" i="9" s="1"/>
  <c r="M233" i="6"/>
  <c r="K233" i="9" s="1"/>
  <c r="L249" i="6"/>
  <c r="J249" i="9" s="1"/>
  <c r="M249" i="6"/>
  <c r="K249" i="9" s="1"/>
  <c r="L290" i="6"/>
  <c r="J290" i="9" s="1"/>
  <c r="M290" i="6"/>
  <c r="K290" i="9" s="1"/>
  <c r="L320" i="6"/>
  <c r="J320" i="9" s="1"/>
  <c r="M320" i="6"/>
  <c r="K320" i="9" s="1"/>
  <c r="L322" i="6"/>
  <c r="J322" i="9" s="1"/>
  <c r="M322" i="6"/>
  <c r="K322" i="9" s="1"/>
  <c r="L344" i="6"/>
  <c r="J344" i="9" s="1"/>
  <c r="M344" i="6"/>
  <c r="K344" i="9" s="1"/>
  <c r="L381" i="6"/>
  <c r="J381" i="9" s="1"/>
  <c r="M381" i="6"/>
  <c r="K381" i="9" s="1"/>
  <c r="L428" i="6"/>
  <c r="J428" i="9" s="1"/>
  <c r="M428" i="6"/>
  <c r="K428" i="9" s="1"/>
  <c r="L453" i="6"/>
  <c r="J453" i="9" s="1"/>
  <c r="M453" i="6"/>
  <c r="K453" i="9" s="1"/>
  <c r="L19" i="6"/>
  <c r="J19" i="9" s="1"/>
  <c r="L51" i="6"/>
  <c r="J51" i="9" s="1"/>
  <c r="L71" i="6"/>
  <c r="J71" i="9" s="1"/>
  <c r="L445" i="6"/>
  <c r="J445" i="9" s="1"/>
  <c r="M445" i="6"/>
  <c r="K445" i="9" s="1"/>
  <c r="M128" i="6"/>
  <c r="K128" i="9" s="1"/>
  <c r="L213" i="6"/>
  <c r="J213" i="9" s="1"/>
  <c r="M213" i="6"/>
  <c r="K213" i="9" s="1"/>
  <c r="L303" i="6"/>
  <c r="J303" i="9" s="1"/>
  <c r="M303" i="6"/>
  <c r="K303" i="9" s="1"/>
  <c r="L274" i="6"/>
  <c r="J274" i="9" s="1"/>
  <c r="M274" i="6"/>
  <c r="K274" i="9" s="1"/>
  <c r="L335" i="6"/>
  <c r="J335" i="9" s="1"/>
  <c r="M335" i="6"/>
  <c r="K335" i="9" s="1"/>
  <c r="L355" i="6"/>
  <c r="J355" i="9" s="1"/>
  <c r="M355" i="6"/>
  <c r="K355" i="9" s="1"/>
  <c r="L388" i="6"/>
  <c r="J388" i="9" s="1"/>
  <c r="M388" i="6"/>
  <c r="K388" i="9" s="1"/>
  <c r="L405" i="6"/>
  <c r="J405" i="9" s="1"/>
  <c r="M405" i="6"/>
  <c r="K405" i="9" s="1"/>
  <c r="L501" i="6"/>
  <c r="J501" i="9" s="1"/>
  <c r="M501" i="6"/>
  <c r="K501" i="9" s="1"/>
  <c r="L506" i="6"/>
  <c r="J506" i="9" s="1"/>
  <c r="M506" i="6"/>
  <c r="K506" i="9" s="1"/>
  <c r="L529" i="6"/>
  <c r="J529" i="9" s="1"/>
  <c r="M529" i="6"/>
  <c r="K529" i="9" s="1"/>
  <c r="L68" i="6"/>
  <c r="J68" i="9" s="1"/>
  <c r="L180" i="6"/>
  <c r="J180" i="9" s="1"/>
  <c r="M180" i="6"/>
  <c r="K180" i="9" s="1"/>
  <c r="L254" i="6"/>
  <c r="J254" i="9" s="1"/>
  <c r="M254" i="6"/>
  <c r="K254" i="9" s="1"/>
  <c r="L97" i="6"/>
  <c r="J97" i="9" s="1"/>
  <c r="M97" i="6"/>
  <c r="K97" i="9" s="1"/>
  <c r="L447" i="6"/>
  <c r="J447" i="9" s="1"/>
  <c r="M447" i="6"/>
  <c r="K447" i="9" s="1"/>
  <c r="L452" i="6"/>
  <c r="J452" i="9" s="1"/>
  <c r="M452" i="6"/>
  <c r="K452" i="9" s="1"/>
  <c r="L461" i="6"/>
  <c r="J461" i="9" s="1"/>
  <c r="M461" i="6"/>
  <c r="K461" i="9" s="1"/>
  <c r="L473" i="6"/>
  <c r="J473" i="9" s="1"/>
  <c r="M473" i="6"/>
  <c r="K473" i="9" s="1"/>
  <c r="L496" i="6"/>
  <c r="J496" i="9" s="1"/>
  <c r="M496" i="6"/>
  <c r="K496" i="9" s="1"/>
  <c r="L145" i="6"/>
  <c r="J145" i="9" s="1"/>
  <c r="M145" i="6"/>
  <c r="K145" i="9" s="1"/>
  <c r="L250" i="6"/>
  <c r="J250" i="9" s="1"/>
  <c r="M250" i="6"/>
  <c r="K250" i="9" s="1"/>
  <c r="L316" i="6"/>
  <c r="J316" i="9" s="1"/>
  <c r="M316" i="6"/>
  <c r="K316" i="9" s="1"/>
  <c r="L458" i="6"/>
  <c r="J458" i="9" s="1"/>
  <c r="M458" i="6"/>
  <c r="K458" i="9" s="1"/>
  <c r="L462" i="6"/>
  <c r="J462" i="9" s="1"/>
  <c r="M462" i="6"/>
  <c r="K462" i="9" s="1"/>
  <c r="L477" i="6"/>
  <c r="J477" i="9" s="1"/>
  <c r="M477" i="6"/>
  <c r="K477" i="9" s="1"/>
  <c r="L486" i="6"/>
  <c r="J486" i="9" s="1"/>
  <c r="M486" i="6"/>
  <c r="K486" i="9" s="1"/>
  <c r="L487" i="6"/>
  <c r="J487" i="9" s="1"/>
  <c r="M487" i="6"/>
  <c r="K487" i="9" s="1"/>
  <c r="L534" i="6"/>
  <c r="J534" i="9" s="1"/>
  <c r="M534" i="6"/>
  <c r="K534" i="9" s="1"/>
  <c r="L28" i="6"/>
  <c r="J28" i="9" s="1"/>
  <c r="L30" i="6"/>
  <c r="J30" i="9" s="1"/>
  <c r="L58" i="6"/>
  <c r="J58" i="9" s="1"/>
  <c r="L62" i="6"/>
  <c r="J62" i="9" s="1"/>
  <c r="M89" i="6"/>
  <c r="K89" i="9" s="1"/>
  <c r="L90" i="6"/>
  <c r="J90" i="9" s="1"/>
  <c r="L95" i="6"/>
  <c r="J95" i="9" s="1"/>
  <c r="L152" i="6"/>
  <c r="J152" i="9" s="1"/>
  <c r="M152" i="6"/>
  <c r="K152" i="9" s="1"/>
  <c r="L175" i="6"/>
  <c r="J175" i="9" s="1"/>
  <c r="M175" i="6"/>
  <c r="K175" i="9" s="1"/>
  <c r="L252" i="6"/>
  <c r="J252" i="9" s="1"/>
  <c r="M252" i="6"/>
  <c r="K252" i="9" s="1"/>
  <c r="L332" i="6"/>
  <c r="J332" i="9" s="1"/>
  <c r="M332" i="6"/>
  <c r="K332" i="9" s="1"/>
  <c r="L343" i="6"/>
  <c r="J343" i="9" s="1"/>
  <c r="M343" i="6"/>
  <c r="K343" i="9" s="1"/>
  <c r="L346" i="6"/>
  <c r="J346" i="9" s="1"/>
  <c r="M346" i="6"/>
  <c r="K346" i="9" s="1"/>
  <c r="L382" i="6"/>
  <c r="J382" i="9" s="1"/>
  <c r="M382" i="6"/>
  <c r="K382" i="9" s="1"/>
  <c r="L435" i="6"/>
  <c r="J435" i="9" s="1"/>
  <c r="M435" i="6"/>
  <c r="K435" i="9" s="1"/>
  <c r="L438" i="6"/>
  <c r="J438" i="9" s="1"/>
  <c r="M438" i="6"/>
  <c r="K438" i="9" s="1"/>
  <c r="L475" i="6"/>
  <c r="J475" i="9" s="1"/>
  <c r="M475" i="6"/>
  <c r="K475" i="9" s="1"/>
  <c r="L173" i="6"/>
  <c r="J173" i="9" s="1"/>
  <c r="M173" i="6"/>
  <c r="K173" i="9" s="1"/>
  <c r="L188" i="6"/>
  <c r="J188" i="9" s="1"/>
  <c r="M188" i="6"/>
  <c r="K188" i="9" s="1"/>
  <c r="L191" i="6"/>
  <c r="J191" i="9" s="1"/>
  <c r="M191" i="6"/>
  <c r="K191" i="9" s="1"/>
  <c r="L273" i="6"/>
  <c r="J273" i="9" s="1"/>
  <c r="M273" i="6"/>
  <c r="K273" i="9" s="1"/>
  <c r="M66" i="6"/>
  <c r="K66" i="9" s="1"/>
  <c r="L186" i="6"/>
  <c r="J186" i="9" s="1"/>
  <c r="M186" i="6"/>
  <c r="K186" i="9" s="1"/>
  <c r="L64" i="6"/>
  <c r="J64" i="9" s="1"/>
  <c r="L187" i="6"/>
  <c r="J187" i="9" s="1"/>
  <c r="M187" i="6"/>
  <c r="K187" i="9" s="1"/>
  <c r="L248" i="6"/>
  <c r="J248" i="9" s="1"/>
  <c r="M248" i="6"/>
  <c r="K248" i="9" s="1"/>
  <c r="L283" i="6"/>
  <c r="J283" i="9" s="1"/>
  <c r="M283" i="6"/>
  <c r="K283" i="9" s="1"/>
  <c r="L372" i="6"/>
  <c r="J372" i="9" s="1"/>
  <c r="M372" i="6"/>
  <c r="K372" i="9" s="1"/>
  <c r="L158" i="6"/>
  <c r="J158" i="9" s="1"/>
  <c r="M158" i="6"/>
  <c r="K158" i="9" s="1"/>
  <c r="L201" i="6"/>
  <c r="J201" i="9" s="1"/>
  <c r="L373" i="6"/>
  <c r="J373" i="9" s="1"/>
  <c r="M373" i="6"/>
  <c r="K373" i="9" s="1"/>
  <c r="L390" i="6"/>
  <c r="J390" i="9" s="1"/>
  <c r="M390" i="6"/>
  <c r="K390" i="9" s="1"/>
  <c r="L395" i="6"/>
  <c r="J395" i="9" s="1"/>
  <c r="M395" i="6"/>
  <c r="K395" i="9" s="1"/>
  <c r="L433" i="6"/>
  <c r="J433" i="9" s="1"/>
  <c r="M433" i="6"/>
  <c r="K433" i="9" s="1"/>
  <c r="L437" i="6"/>
  <c r="J437" i="9" s="1"/>
  <c r="M437" i="6"/>
  <c r="K437" i="9" s="1"/>
  <c r="L439" i="6"/>
  <c r="J439" i="9" s="1"/>
  <c r="M439" i="6"/>
  <c r="K439" i="9" s="1"/>
  <c r="L481" i="6"/>
  <c r="J481" i="9" s="1"/>
  <c r="M481" i="6"/>
  <c r="K481" i="9" s="1"/>
  <c r="L508" i="6"/>
  <c r="J508" i="9" s="1"/>
  <c r="M508" i="6"/>
  <c r="K508" i="9" s="1"/>
  <c r="L50" i="6"/>
  <c r="J50" i="9" s="1"/>
  <c r="L143" i="6"/>
  <c r="J143" i="9" s="1"/>
  <c r="M143" i="6"/>
  <c r="K143" i="9" s="1"/>
  <c r="L151" i="6"/>
  <c r="J151" i="9" s="1"/>
  <c r="M151" i="6"/>
  <c r="K151" i="9" s="1"/>
  <c r="J178" i="6"/>
  <c r="H178" i="9" s="1"/>
  <c r="M178" i="6"/>
  <c r="K178" i="9" s="1"/>
  <c r="J217" i="6"/>
  <c r="H217" i="9" s="1"/>
  <c r="M217" i="6"/>
  <c r="K217" i="9" s="1"/>
  <c r="J336" i="6"/>
  <c r="H336" i="9" s="1"/>
  <c r="M336" i="6"/>
  <c r="K336" i="9" s="1"/>
  <c r="L345" i="6"/>
  <c r="J345" i="9" s="1"/>
  <c r="M345" i="6"/>
  <c r="K345" i="9" s="1"/>
  <c r="J383" i="6"/>
  <c r="H383" i="9" s="1"/>
  <c r="M383" i="6"/>
  <c r="K383" i="9" s="1"/>
  <c r="L389" i="6"/>
  <c r="J389" i="9" s="1"/>
  <c r="M389" i="6"/>
  <c r="K389" i="9" s="1"/>
  <c r="J396" i="6"/>
  <c r="H396" i="9" s="1"/>
  <c r="M396" i="6"/>
  <c r="K396" i="9" s="1"/>
  <c r="L420" i="6"/>
  <c r="J420" i="9" s="1"/>
  <c r="M420" i="6"/>
  <c r="K420" i="9" s="1"/>
  <c r="L440" i="6"/>
  <c r="J440" i="9" s="1"/>
  <c r="M440" i="6"/>
  <c r="K440" i="9" s="1"/>
  <c r="J537" i="6"/>
  <c r="H537" i="9" s="1"/>
  <c r="M537" i="6"/>
  <c r="K537" i="9" s="1"/>
  <c r="L9" i="6"/>
  <c r="J9" i="9" s="1"/>
  <c r="L10" i="6"/>
  <c r="J10" i="9" s="1"/>
  <c r="L12" i="6"/>
  <c r="J12" i="9" s="1"/>
  <c r="L17" i="6"/>
  <c r="J17" i="9" s="1"/>
  <c r="L18" i="6"/>
  <c r="J18" i="9" s="1"/>
  <c r="J20" i="6"/>
  <c r="H20" i="9" s="1"/>
  <c r="J29" i="6"/>
  <c r="H29" i="9" s="1"/>
  <c r="L32" i="6"/>
  <c r="J32" i="9" s="1"/>
  <c r="J34" i="6"/>
  <c r="H34" i="9" s="1"/>
  <c r="L46" i="6"/>
  <c r="J46" i="9" s="1"/>
  <c r="L52" i="6"/>
  <c r="J52" i="9" s="1"/>
  <c r="J53" i="6"/>
  <c r="H53" i="9" s="1"/>
  <c r="J130" i="6"/>
  <c r="H130" i="9" s="1"/>
  <c r="M130" i="6"/>
  <c r="K130" i="9" s="1"/>
  <c r="J131" i="6"/>
  <c r="H131" i="9" s="1"/>
  <c r="M131" i="6"/>
  <c r="K131" i="9" s="1"/>
  <c r="J135" i="6"/>
  <c r="H135" i="9" s="1"/>
  <c r="M135" i="6"/>
  <c r="K135" i="9" s="1"/>
  <c r="J157" i="6"/>
  <c r="H157" i="9" s="1"/>
  <c r="M157" i="6"/>
  <c r="K157" i="9" s="1"/>
  <c r="L198" i="6"/>
  <c r="J198" i="9" s="1"/>
  <c r="M198" i="6"/>
  <c r="K198" i="9" s="1"/>
  <c r="L253" i="6"/>
  <c r="J253" i="9" s="1"/>
  <c r="M253" i="6"/>
  <c r="K253" i="9" s="1"/>
  <c r="L284" i="6"/>
  <c r="J284" i="9" s="1"/>
  <c r="M284" i="6"/>
  <c r="K284" i="9" s="1"/>
  <c r="L287" i="6"/>
  <c r="J287" i="9" s="1"/>
  <c r="M287" i="6"/>
  <c r="K287" i="9" s="1"/>
  <c r="J323" i="6"/>
  <c r="H323" i="9" s="1"/>
  <c r="M323" i="6"/>
  <c r="K323" i="9" s="1"/>
  <c r="L324" i="6"/>
  <c r="J324" i="9" s="1"/>
  <c r="M324" i="6"/>
  <c r="K324" i="9" s="1"/>
  <c r="J334" i="6"/>
  <c r="H334" i="9" s="1"/>
  <c r="M334" i="6"/>
  <c r="K334" i="9" s="1"/>
  <c r="L347" i="6"/>
  <c r="J347" i="9" s="1"/>
  <c r="M347" i="6"/>
  <c r="K347" i="9" s="1"/>
  <c r="M365" i="6"/>
  <c r="K365" i="9" s="1"/>
  <c r="L384" i="6"/>
  <c r="J384" i="9" s="1"/>
  <c r="M384" i="6"/>
  <c r="K384" i="9" s="1"/>
  <c r="L436" i="6"/>
  <c r="J436" i="9" s="1"/>
  <c r="M436" i="6"/>
  <c r="K436" i="9" s="1"/>
  <c r="L11" i="6"/>
  <c r="J11" i="9" s="1"/>
  <c r="L119" i="6"/>
  <c r="J119" i="9" s="1"/>
  <c r="M119" i="6"/>
  <c r="K119" i="9" s="1"/>
  <c r="M51" i="6"/>
  <c r="K51" i="9" s="1"/>
  <c r="M67" i="6"/>
  <c r="K67" i="9" s="1"/>
  <c r="M86" i="6"/>
  <c r="K86" i="9" s="1"/>
  <c r="L301" i="6"/>
  <c r="J301" i="9" s="1"/>
  <c r="M301" i="6"/>
  <c r="K301" i="9" s="1"/>
  <c r="L87" i="6"/>
  <c r="J87" i="9" s="1"/>
  <c r="L371" i="6"/>
  <c r="J371" i="9" s="1"/>
  <c r="M371" i="6"/>
  <c r="K371" i="9" s="1"/>
  <c r="L400" i="6"/>
  <c r="J400" i="9" s="1"/>
  <c r="M400" i="6"/>
  <c r="K400" i="9" s="1"/>
  <c r="L490" i="6"/>
  <c r="J490" i="9" s="1"/>
  <c r="M490" i="6"/>
  <c r="K490" i="9" s="1"/>
  <c r="L495" i="6"/>
  <c r="J495" i="9" s="1"/>
  <c r="M495" i="6"/>
  <c r="K495" i="9" s="1"/>
  <c r="L514" i="6"/>
  <c r="J514" i="9" s="1"/>
  <c r="M514" i="6"/>
  <c r="K514" i="9" s="1"/>
  <c r="L16" i="6"/>
  <c r="J16" i="9" s="1"/>
  <c r="L137" i="6"/>
  <c r="J137" i="9" s="1"/>
  <c r="M137" i="6"/>
  <c r="K137" i="9" s="1"/>
  <c r="L164" i="6"/>
  <c r="J164" i="9" s="1"/>
  <c r="M164" i="6"/>
  <c r="K164" i="9" s="1"/>
  <c r="L177" i="6"/>
  <c r="J177" i="9" s="1"/>
  <c r="L6" i="6"/>
  <c r="J6" i="9" s="1"/>
  <c r="L8" i="6"/>
  <c r="J8" i="9" s="1"/>
  <c r="L80" i="6"/>
  <c r="J80" i="9" s="1"/>
  <c r="L109" i="6"/>
  <c r="J109" i="9" s="1"/>
  <c r="M109" i="6"/>
  <c r="K109" i="9" s="1"/>
  <c r="L144" i="6"/>
  <c r="J144" i="9" s="1"/>
  <c r="M144" i="6"/>
  <c r="K144" i="9" s="1"/>
  <c r="L150" i="6"/>
  <c r="J150" i="9" s="1"/>
  <c r="L153" i="6"/>
  <c r="J153" i="9" s="1"/>
  <c r="L235" i="6"/>
  <c r="J235" i="9" s="1"/>
  <c r="M235" i="6"/>
  <c r="K235" i="9" s="1"/>
  <c r="L259" i="6"/>
  <c r="J259" i="9" s="1"/>
  <c r="M259" i="6"/>
  <c r="K259" i="9" s="1"/>
  <c r="L307" i="6"/>
  <c r="J307" i="9" s="1"/>
  <c r="M307" i="6"/>
  <c r="K307" i="9" s="1"/>
  <c r="L309" i="6"/>
  <c r="J309" i="9" s="1"/>
  <c r="M309" i="6"/>
  <c r="K309" i="9" s="1"/>
  <c r="L314" i="6"/>
  <c r="J314" i="9" s="1"/>
  <c r="M314" i="6"/>
  <c r="K314" i="9" s="1"/>
  <c r="L331" i="6"/>
  <c r="J331" i="9" s="1"/>
  <c r="M331" i="6"/>
  <c r="K331" i="9" s="1"/>
  <c r="L338" i="6"/>
  <c r="J338" i="9" s="1"/>
  <c r="M338" i="6"/>
  <c r="K338" i="9" s="1"/>
  <c r="L432" i="6"/>
  <c r="J432" i="9" s="1"/>
  <c r="M432" i="6"/>
  <c r="K432" i="9" s="1"/>
  <c r="L454" i="6"/>
  <c r="J454" i="9" s="1"/>
  <c r="M454" i="6"/>
  <c r="K454" i="9" s="1"/>
  <c r="L463" i="6"/>
  <c r="J463" i="9" s="1"/>
  <c r="M463" i="6"/>
  <c r="K463" i="9" s="1"/>
  <c r="L466" i="6"/>
  <c r="J466" i="9" s="1"/>
  <c r="M466" i="6"/>
  <c r="K466" i="9" s="1"/>
  <c r="L471" i="6"/>
  <c r="J471" i="9" s="1"/>
  <c r="M471" i="6"/>
  <c r="K471" i="9" s="1"/>
  <c r="L476" i="6"/>
  <c r="J476" i="9" s="1"/>
  <c r="M476" i="6"/>
  <c r="K476" i="9" s="1"/>
  <c r="L4" i="6"/>
  <c r="J4" i="9" s="1"/>
  <c r="L22" i="6"/>
  <c r="J22" i="9" s="1"/>
  <c r="L35" i="6"/>
  <c r="J35" i="9" s="1"/>
  <c r="L49" i="6"/>
  <c r="J49" i="9" s="1"/>
  <c r="L63" i="6"/>
  <c r="J63" i="9" s="1"/>
  <c r="L76" i="6"/>
  <c r="J76" i="9" s="1"/>
  <c r="L117" i="6"/>
  <c r="J117" i="9" s="1"/>
  <c r="L136" i="6"/>
  <c r="J136" i="9" s="1"/>
  <c r="M136" i="6"/>
  <c r="K136" i="9" s="1"/>
  <c r="L138" i="6"/>
  <c r="J138" i="9" s="1"/>
  <c r="L155" i="6"/>
  <c r="J155" i="9" s="1"/>
  <c r="M155" i="6"/>
  <c r="K155" i="9" s="1"/>
  <c r="L163" i="6"/>
  <c r="J163" i="9" s="1"/>
  <c r="M163" i="6"/>
  <c r="K163" i="9" s="1"/>
  <c r="L181" i="6"/>
  <c r="J181" i="9" s="1"/>
  <c r="M181" i="6"/>
  <c r="K181" i="9" s="1"/>
  <c r="L182" i="6"/>
  <c r="J182" i="9" s="1"/>
  <c r="M182" i="6"/>
  <c r="K182" i="9" s="1"/>
  <c r="L183" i="6"/>
  <c r="J183" i="9" s="1"/>
  <c r="M183" i="6"/>
  <c r="K183" i="9" s="1"/>
  <c r="L199" i="6"/>
  <c r="J199" i="9" s="1"/>
  <c r="M199" i="6"/>
  <c r="K199" i="9" s="1"/>
  <c r="L234" i="6"/>
  <c r="J234" i="9" s="1"/>
  <c r="M234" i="6"/>
  <c r="K234" i="9" s="1"/>
  <c r="L256" i="6"/>
  <c r="J256" i="9" s="1"/>
  <c r="M256" i="6"/>
  <c r="K256" i="9" s="1"/>
  <c r="L261" i="6"/>
  <c r="J261" i="9" s="1"/>
  <c r="M261" i="6"/>
  <c r="K261" i="9" s="1"/>
  <c r="L275" i="6"/>
  <c r="J275" i="9" s="1"/>
  <c r="M275" i="6"/>
  <c r="K275" i="9" s="1"/>
  <c r="L337" i="6"/>
  <c r="J337" i="9" s="1"/>
  <c r="M337" i="6"/>
  <c r="K337" i="9" s="1"/>
  <c r="L385" i="6"/>
  <c r="J385" i="9" s="1"/>
  <c r="M385" i="6"/>
  <c r="K385" i="9" s="1"/>
  <c r="L442" i="6"/>
  <c r="J442" i="9" s="1"/>
  <c r="M442" i="6"/>
  <c r="K442" i="9" s="1"/>
  <c r="L535" i="6"/>
  <c r="J535" i="9" s="1"/>
  <c r="M535" i="6"/>
  <c r="K535" i="9" s="1"/>
  <c r="M4" i="6"/>
  <c r="K4" i="9" s="1"/>
  <c r="M16" i="6"/>
  <c r="K16" i="9" s="1"/>
  <c r="M28" i="6"/>
  <c r="K28" i="9" s="1"/>
  <c r="M52" i="6"/>
  <c r="K52" i="9" s="1"/>
  <c r="M68" i="6"/>
  <c r="K68" i="9" s="1"/>
  <c r="M87" i="6"/>
  <c r="K87" i="9" s="1"/>
  <c r="L43" i="6"/>
  <c r="J43" i="9" s="1"/>
  <c r="L104" i="6"/>
  <c r="J104" i="9" s="1"/>
  <c r="L141" i="6"/>
  <c r="J141" i="9" s="1"/>
  <c r="L308" i="6"/>
  <c r="J308" i="9" s="1"/>
  <c r="M308" i="6"/>
  <c r="K308" i="9" s="1"/>
  <c r="L329" i="6"/>
  <c r="J329" i="9" s="1"/>
  <c r="M329" i="6"/>
  <c r="K329" i="9" s="1"/>
  <c r="L340" i="6"/>
  <c r="J340" i="9" s="1"/>
  <c r="M340" i="6"/>
  <c r="K340" i="9" s="1"/>
  <c r="L56" i="6"/>
  <c r="J56" i="9" s="1"/>
  <c r="L142" i="6"/>
  <c r="J142" i="9" s="1"/>
  <c r="M142" i="6"/>
  <c r="K142" i="9" s="1"/>
  <c r="L212" i="6"/>
  <c r="J212" i="9" s="1"/>
  <c r="M212" i="6"/>
  <c r="K212" i="9" s="1"/>
  <c r="L25" i="6"/>
  <c r="J25" i="9" s="1"/>
  <c r="L47" i="6"/>
  <c r="J47" i="9" s="1"/>
  <c r="L54" i="6"/>
  <c r="J54" i="9" s="1"/>
  <c r="L77" i="6"/>
  <c r="J77" i="9" s="1"/>
  <c r="M77" i="6"/>
  <c r="K77" i="9" s="1"/>
  <c r="L99" i="6"/>
  <c r="J99" i="9" s="1"/>
  <c r="L100" i="6"/>
  <c r="J100" i="9" s="1"/>
  <c r="M100" i="6"/>
  <c r="K100" i="9" s="1"/>
  <c r="L121" i="6"/>
  <c r="J121" i="9" s="1"/>
  <c r="M121" i="6"/>
  <c r="K121" i="9" s="1"/>
  <c r="L165" i="6"/>
  <c r="J165" i="9" s="1"/>
  <c r="L200" i="6"/>
  <c r="J200" i="9" s="1"/>
  <c r="M200" i="6"/>
  <c r="K200" i="9" s="1"/>
  <c r="L219" i="6"/>
  <c r="J219" i="9" s="1"/>
  <c r="M219" i="6"/>
  <c r="K219" i="9" s="1"/>
  <c r="L237" i="6"/>
  <c r="J237" i="9" s="1"/>
  <c r="M237" i="6"/>
  <c r="K237" i="9" s="1"/>
  <c r="L257" i="6"/>
  <c r="J257" i="9" s="1"/>
  <c r="M257" i="6"/>
  <c r="K257" i="9" s="1"/>
  <c r="L258" i="6"/>
  <c r="J258" i="9" s="1"/>
  <c r="M258" i="6"/>
  <c r="K258" i="9" s="1"/>
  <c r="L262" i="6"/>
  <c r="J262" i="9" s="1"/>
  <c r="M262" i="6"/>
  <c r="K262" i="9" s="1"/>
  <c r="L288" i="6"/>
  <c r="J288" i="9" s="1"/>
  <c r="M288" i="6"/>
  <c r="K288" i="9" s="1"/>
  <c r="L292" i="6"/>
  <c r="J292" i="9" s="1"/>
  <c r="M292" i="6"/>
  <c r="K292" i="9" s="1"/>
  <c r="L350" i="6"/>
  <c r="J350" i="9" s="1"/>
  <c r="M350" i="6"/>
  <c r="K350" i="9" s="1"/>
  <c r="L391" i="6"/>
  <c r="J391" i="9" s="1"/>
  <c r="M391" i="6"/>
  <c r="K391" i="9" s="1"/>
  <c r="L3" i="6"/>
  <c r="J3" i="9" s="1"/>
  <c r="L39" i="6"/>
  <c r="J39" i="9" s="1"/>
  <c r="L192" i="6"/>
  <c r="J192" i="9" s="1"/>
  <c r="M192" i="6"/>
  <c r="K192" i="9" s="1"/>
  <c r="L296" i="6"/>
  <c r="J296" i="9" s="1"/>
  <c r="M296" i="6"/>
  <c r="K296" i="9" s="1"/>
  <c r="L312" i="6"/>
  <c r="J312" i="9" s="1"/>
  <c r="M312" i="6"/>
  <c r="K312" i="9" s="1"/>
  <c r="M17" i="6"/>
  <c r="K17" i="9" s="1"/>
  <c r="M53" i="6"/>
  <c r="K53" i="9" s="1"/>
  <c r="M90" i="6"/>
  <c r="K90" i="9" s="1"/>
  <c r="M141" i="6"/>
  <c r="K141" i="9" s="1"/>
  <c r="L33" i="6"/>
  <c r="J33" i="9" s="1"/>
  <c r="L159" i="6"/>
  <c r="J159" i="9" s="1"/>
  <c r="M159" i="6"/>
  <c r="K159" i="9" s="1"/>
  <c r="L238" i="6"/>
  <c r="J238" i="9" s="1"/>
  <c r="M238" i="6"/>
  <c r="K238" i="9" s="1"/>
  <c r="L260" i="6"/>
  <c r="J260" i="9" s="1"/>
  <c r="M260" i="6"/>
  <c r="K260" i="9" s="1"/>
  <c r="L270" i="6"/>
  <c r="J270" i="9" s="1"/>
  <c r="M270" i="6"/>
  <c r="K270" i="9" s="1"/>
  <c r="L363" i="6"/>
  <c r="J363" i="9" s="1"/>
  <c r="M363" i="6"/>
  <c r="K363" i="9" s="1"/>
  <c r="L386" i="6"/>
  <c r="J386" i="9" s="1"/>
  <c r="M386" i="6"/>
  <c r="K386" i="9" s="1"/>
  <c r="L455" i="6"/>
  <c r="J455" i="9" s="1"/>
  <c r="M455" i="6"/>
  <c r="K455" i="9" s="1"/>
  <c r="L502" i="6"/>
  <c r="J502" i="9" s="1"/>
  <c r="M502" i="6"/>
  <c r="K502" i="9" s="1"/>
  <c r="L504" i="6"/>
  <c r="J504" i="9" s="1"/>
  <c r="M504" i="6"/>
  <c r="K504" i="9" s="1"/>
  <c r="L40" i="6"/>
  <c r="J40" i="9" s="1"/>
  <c r="L60" i="6"/>
  <c r="J60" i="9" s="1"/>
  <c r="M60" i="6"/>
  <c r="K60" i="9" s="1"/>
  <c r="L98" i="6"/>
  <c r="J98" i="9" s="1"/>
  <c r="L358" i="6"/>
  <c r="J358" i="9" s="1"/>
  <c r="M358" i="6"/>
  <c r="K358" i="9" s="1"/>
  <c r="L359" i="6"/>
  <c r="J359" i="9" s="1"/>
  <c r="M359" i="6"/>
  <c r="K359" i="9" s="1"/>
  <c r="L368" i="6"/>
  <c r="J368" i="9" s="1"/>
  <c r="M368" i="6"/>
  <c r="K368" i="9" s="1"/>
  <c r="L493" i="6"/>
  <c r="J493" i="9" s="1"/>
  <c r="M493" i="6"/>
  <c r="K493" i="9" s="1"/>
  <c r="L498" i="6"/>
  <c r="J498" i="9" s="1"/>
  <c r="M498" i="6"/>
  <c r="K498" i="9" s="1"/>
  <c r="L517" i="6"/>
  <c r="J517" i="9" s="1"/>
  <c r="M517" i="6"/>
  <c r="K517" i="9" s="1"/>
  <c r="L69" i="6"/>
  <c r="J69" i="9" s="1"/>
  <c r="L73" i="6"/>
  <c r="J73" i="9" s="1"/>
  <c r="M73" i="6"/>
  <c r="K73" i="9" s="1"/>
  <c r="L92" i="6"/>
  <c r="J92" i="9" s="1"/>
  <c r="M118" i="6"/>
  <c r="K118" i="9" s="1"/>
  <c r="L122" i="6"/>
  <c r="J122" i="9" s="1"/>
  <c r="L139" i="6"/>
  <c r="J139" i="9" s="1"/>
  <c r="M140" i="6"/>
  <c r="K140" i="9" s="1"/>
  <c r="L166" i="6"/>
  <c r="J166" i="9" s="1"/>
  <c r="M166" i="6"/>
  <c r="K166" i="9" s="1"/>
  <c r="L220" i="6"/>
  <c r="J220" i="9" s="1"/>
  <c r="M220" i="6"/>
  <c r="K220" i="9" s="1"/>
  <c r="L263" i="6"/>
  <c r="J263" i="9" s="1"/>
  <c r="M263" i="6"/>
  <c r="K263" i="9" s="1"/>
  <c r="L272" i="6"/>
  <c r="J272" i="9" s="1"/>
  <c r="M272" i="6"/>
  <c r="K272" i="9" s="1"/>
  <c r="L276" i="6"/>
  <c r="J276" i="9" s="1"/>
  <c r="M276" i="6"/>
  <c r="K276" i="9" s="1"/>
  <c r="L293" i="6"/>
  <c r="J293" i="9" s="1"/>
  <c r="M293" i="6"/>
  <c r="K293" i="9" s="1"/>
  <c r="L342" i="6"/>
  <c r="J342" i="9" s="1"/>
  <c r="M342" i="6"/>
  <c r="K342" i="9" s="1"/>
  <c r="L394" i="6"/>
  <c r="J394" i="9" s="1"/>
  <c r="M394" i="6"/>
  <c r="K394" i="9" s="1"/>
  <c r="L536" i="6"/>
  <c r="J536" i="9" s="1"/>
  <c r="M536" i="6"/>
  <c r="K536" i="9" s="1"/>
  <c r="L538" i="6"/>
  <c r="J538" i="9" s="1"/>
  <c r="M538" i="6"/>
  <c r="K538" i="9" s="1"/>
  <c r="L193" i="6"/>
  <c r="J193" i="9" s="1"/>
  <c r="M193" i="6"/>
  <c r="K193" i="9" s="1"/>
  <c r="M6" i="6"/>
  <c r="K6" i="9" s="1"/>
  <c r="M18" i="6"/>
  <c r="K18" i="9" s="1"/>
  <c r="M30" i="6"/>
  <c r="K30" i="9" s="1"/>
  <c r="M54" i="6"/>
  <c r="K54" i="9" s="1"/>
  <c r="M71" i="6"/>
  <c r="K71" i="9" s="1"/>
  <c r="M114" i="6"/>
  <c r="K114" i="9" s="1"/>
  <c r="M150" i="6"/>
  <c r="K150" i="9" s="1"/>
  <c r="L240" i="6"/>
  <c r="J240" i="9" s="1"/>
  <c r="M240" i="6"/>
  <c r="K240" i="9" s="1"/>
  <c r="L285" i="6"/>
  <c r="J285" i="9" s="1"/>
  <c r="M285" i="6"/>
  <c r="K285" i="9" s="1"/>
  <c r="L398" i="6"/>
  <c r="J398" i="9" s="1"/>
  <c r="M398" i="6"/>
  <c r="K398" i="9" s="1"/>
  <c r="L421" i="6"/>
  <c r="J421" i="9" s="1"/>
  <c r="M421" i="6"/>
  <c r="K421" i="9" s="1"/>
  <c r="L423" i="6"/>
  <c r="J423" i="9" s="1"/>
  <c r="M423" i="6"/>
  <c r="K423" i="9" s="1"/>
  <c r="L430" i="6"/>
  <c r="J430" i="9" s="1"/>
  <c r="M430" i="6"/>
  <c r="K430" i="9" s="1"/>
  <c r="L441" i="6"/>
  <c r="J441" i="9" s="1"/>
  <c r="M441" i="6"/>
  <c r="K441" i="9" s="1"/>
  <c r="L479" i="6"/>
  <c r="J479" i="9" s="1"/>
  <c r="M479" i="6"/>
  <c r="K479" i="9" s="1"/>
  <c r="L488" i="6"/>
  <c r="J488" i="9" s="1"/>
  <c r="M488" i="6"/>
  <c r="K488" i="9" s="1"/>
  <c r="L505" i="6"/>
  <c r="J505" i="9" s="1"/>
  <c r="M505" i="6"/>
  <c r="K505" i="9" s="1"/>
  <c r="L526" i="6"/>
  <c r="J526" i="9" s="1"/>
  <c r="M526" i="6"/>
  <c r="K526" i="9" s="1"/>
  <c r="L57" i="6"/>
  <c r="J57" i="9" s="1"/>
  <c r="L59" i="6"/>
  <c r="J59" i="9" s="1"/>
  <c r="L176" i="6"/>
  <c r="J176" i="9" s="1"/>
  <c r="M176" i="6"/>
  <c r="K176" i="9" s="1"/>
  <c r="L206" i="6"/>
  <c r="J206" i="9" s="1"/>
  <c r="M206" i="6"/>
  <c r="K206" i="9" s="1"/>
  <c r="L266" i="6"/>
  <c r="J266" i="9" s="1"/>
  <c r="M266" i="6"/>
  <c r="K266" i="9" s="1"/>
  <c r="L271" i="6"/>
  <c r="J271" i="9" s="1"/>
  <c r="M271" i="6"/>
  <c r="K271" i="9" s="1"/>
  <c r="L313" i="6"/>
  <c r="J313" i="9" s="1"/>
  <c r="M313" i="6"/>
  <c r="K313" i="9" s="1"/>
  <c r="L369" i="6"/>
  <c r="J369" i="9" s="1"/>
  <c r="M369" i="6"/>
  <c r="K369" i="9" s="1"/>
  <c r="L457" i="6"/>
  <c r="J457" i="9" s="1"/>
  <c r="M457" i="6"/>
  <c r="K457" i="9" s="1"/>
  <c r="L467" i="6"/>
  <c r="J467" i="9" s="1"/>
  <c r="M467" i="6"/>
  <c r="K467" i="9" s="1"/>
  <c r="L492" i="6"/>
  <c r="J492" i="9" s="1"/>
  <c r="M492" i="6"/>
  <c r="K492" i="9" s="1"/>
  <c r="L516" i="6"/>
  <c r="J516" i="9" s="1"/>
  <c r="M516" i="6"/>
  <c r="K516" i="9" s="1"/>
  <c r="L531" i="6"/>
  <c r="J531" i="9" s="1"/>
  <c r="M531" i="6"/>
  <c r="K531" i="9" s="1"/>
  <c r="L13" i="6"/>
  <c r="J13" i="9" s="1"/>
  <c r="L45" i="6"/>
  <c r="J45" i="9" s="1"/>
  <c r="L48" i="6"/>
  <c r="J48" i="9" s="1"/>
  <c r="L91" i="6"/>
  <c r="J91" i="9" s="1"/>
  <c r="L103" i="6"/>
  <c r="J103" i="9" s="1"/>
  <c r="L132" i="6"/>
  <c r="J132" i="9" s="1"/>
  <c r="M132" i="6"/>
  <c r="K132" i="9" s="1"/>
  <c r="L133" i="6"/>
  <c r="J133" i="9" s="1"/>
  <c r="M133" i="6"/>
  <c r="K133" i="9" s="1"/>
  <c r="L161" i="6"/>
  <c r="J161" i="9" s="1"/>
  <c r="M161" i="6"/>
  <c r="K161" i="9" s="1"/>
  <c r="L226" i="6"/>
  <c r="J226" i="9" s="1"/>
  <c r="M226" i="6"/>
  <c r="K226" i="9" s="1"/>
  <c r="L245" i="6"/>
  <c r="J245" i="9" s="1"/>
  <c r="M245" i="6"/>
  <c r="K245" i="9" s="1"/>
  <c r="L246" i="6"/>
  <c r="J246" i="9" s="1"/>
  <c r="M246" i="6"/>
  <c r="K246" i="9" s="1"/>
  <c r="L251" i="6"/>
  <c r="J251" i="9" s="1"/>
  <c r="M251" i="6"/>
  <c r="K251" i="9" s="1"/>
  <c r="L291" i="6"/>
  <c r="J291" i="9" s="1"/>
  <c r="M291" i="6"/>
  <c r="K291" i="9" s="1"/>
  <c r="L393" i="6"/>
  <c r="J393" i="9" s="1"/>
  <c r="M393" i="6"/>
  <c r="K393" i="9" s="1"/>
  <c r="L429" i="6"/>
  <c r="J429" i="9" s="1"/>
  <c r="M429" i="6"/>
  <c r="K429" i="9" s="1"/>
  <c r="L431" i="6"/>
  <c r="J431" i="9" s="1"/>
  <c r="M431" i="6"/>
  <c r="K431" i="9" s="1"/>
  <c r="L448" i="6"/>
  <c r="J448" i="9" s="1"/>
  <c r="M448" i="6"/>
  <c r="K448" i="9" s="1"/>
  <c r="L451" i="6"/>
  <c r="J451" i="9" s="1"/>
  <c r="M451" i="6"/>
  <c r="K451" i="9" s="1"/>
  <c r="L456" i="6"/>
  <c r="J456" i="9" s="1"/>
  <c r="M456" i="6"/>
  <c r="K456" i="9" s="1"/>
  <c r="L468" i="6"/>
  <c r="J468" i="9" s="1"/>
  <c r="M468" i="6"/>
  <c r="K468" i="9" s="1"/>
  <c r="L489" i="6"/>
  <c r="J489" i="9" s="1"/>
  <c r="M489" i="6"/>
  <c r="K489" i="9" s="1"/>
  <c r="L518" i="6"/>
  <c r="J518" i="9" s="1"/>
  <c r="M518" i="6"/>
  <c r="K518" i="9" s="1"/>
  <c r="L532" i="6"/>
  <c r="J532" i="9" s="1"/>
  <c r="M532" i="6"/>
  <c r="K532" i="9" s="1"/>
  <c r="L21" i="6"/>
  <c r="J21" i="9" s="1"/>
  <c r="L36" i="6"/>
  <c r="J36" i="9" s="1"/>
  <c r="L55" i="6"/>
  <c r="J55" i="9" s="1"/>
  <c r="L72" i="6"/>
  <c r="J72" i="9" s="1"/>
  <c r="M72" i="6"/>
  <c r="K72" i="9" s="1"/>
  <c r="L74" i="6"/>
  <c r="J74" i="9" s="1"/>
  <c r="L78" i="6"/>
  <c r="J78" i="9" s="1"/>
  <c r="L101" i="6"/>
  <c r="J101" i="9" s="1"/>
  <c r="M101" i="6"/>
  <c r="K101" i="9" s="1"/>
  <c r="L105" i="6"/>
  <c r="J105" i="9" s="1"/>
  <c r="L108" i="6"/>
  <c r="J108" i="9" s="1"/>
  <c r="M108" i="6"/>
  <c r="K108" i="9" s="1"/>
  <c r="L110" i="6"/>
  <c r="J110" i="9" s="1"/>
  <c r="L124" i="6"/>
  <c r="J124" i="9" s="1"/>
  <c r="M124" i="6"/>
  <c r="K124" i="9" s="1"/>
  <c r="L169" i="6"/>
  <c r="J169" i="9" s="1"/>
  <c r="M169" i="6"/>
  <c r="K169" i="9" s="1"/>
  <c r="L170" i="6"/>
  <c r="J170" i="9" s="1"/>
  <c r="M170" i="6"/>
  <c r="K170" i="9" s="1"/>
  <c r="L216" i="6"/>
  <c r="J216" i="9" s="1"/>
  <c r="M216" i="6"/>
  <c r="K216" i="9" s="1"/>
  <c r="L294" i="6"/>
  <c r="J294" i="9" s="1"/>
  <c r="M294" i="6"/>
  <c r="K294" i="9" s="1"/>
  <c r="L392" i="6"/>
  <c r="J392" i="9" s="1"/>
  <c r="M392" i="6"/>
  <c r="K392" i="9" s="1"/>
  <c r="L397" i="6"/>
  <c r="J397" i="9" s="1"/>
  <c r="M397" i="6"/>
  <c r="K397" i="9" s="1"/>
  <c r="L404" i="6"/>
  <c r="J404" i="9" s="1"/>
  <c r="M404" i="6"/>
  <c r="K404" i="9" s="1"/>
  <c r="L349" i="6"/>
  <c r="J349" i="9" s="1"/>
  <c r="M349" i="6"/>
  <c r="K349" i="9" s="1"/>
  <c r="M19" i="6"/>
  <c r="K19" i="9" s="1"/>
  <c r="M43" i="6"/>
  <c r="K43" i="9" s="1"/>
  <c r="M55" i="6"/>
  <c r="K55" i="9" s="1"/>
  <c r="M74" i="6"/>
  <c r="K74" i="9" s="1"/>
  <c r="M92" i="6"/>
  <c r="K92" i="9" s="1"/>
  <c r="M115" i="6"/>
  <c r="K115" i="9" s="1"/>
  <c r="M153" i="6"/>
  <c r="K153" i="9" s="1"/>
  <c r="L23" i="6"/>
  <c r="J23" i="9" s="1"/>
  <c r="L265" i="6"/>
  <c r="J265" i="9" s="1"/>
  <c r="M265" i="6"/>
  <c r="K265" i="9" s="1"/>
  <c r="L279" i="6"/>
  <c r="J279" i="9" s="1"/>
  <c r="M279" i="6"/>
  <c r="K279" i="9" s="1"/>
  <c r="L282" i="6"/>
  <c r="J282" i="9" s="1"/>
  <c r="M282" i="6"/>
  <c r="K282" i="9" s="1"/>
  <c r="L286" i="6"/>
  <c r="J286" i="9" s="1"/>
  <c r="M286" i="6"/>
  <c r="K286" i="9" s="1"/>
  <c r="L375" i="6"/>
  <c r="J375" i="9" s="1"/>
  <c r="M375" i="6"/>
  <c r="K375" i="9" s="1"/>
  <c r="L403" i="6"/>
  <c r="J403" i="9" s="1"/>
  <c r="M403" i="6"/>
  <c r="K403" i="9" s="1"/>
  <c r="L434" i="6"/>
  <c r="J434" i="9" s="1"/>
  <c r="M434" i="6"/>
  <c r="K434" i="9" s="1"/>
  <c r="L465" i="6"/>
  <c r="J465" i="9" s="1"/>
  <c r="M465" i="6"/>
  <c r="K465" i="9" s="1"/>
  <c r="L497" i="6"/>
  <c r="J497" i="9" s="1"/>
  <c r="M497" i="6"/>
  <c r="K497" i="9" s="1"/>
  <c r="L511" i="6"/>
  <c r="J511" i="9" s="1"/>
  <c r="M511" i="6"/>
  <c r="K511" i="9" s="1"/>
  <c r="L520" i="6"/>
  <c r="J520" i="9" s="1"/>
  <c r="M520" i="6"/>
  <c r="K520" i="9" s="1"/>
  <c r="L38" i="6"/>
  <c r="J38" i="9" s="1"/>
  <c r="L255" i="6"/>
  <c r="J255" i="9" s="1"/>
  <c r="M255" i="6"/>
  <c r="K255" i="9" s="1"/>
  <c r="L268" i="6"/>
  <c r="J268" i="9" s="1"/>
  <c r="M268" i="6"/>
  <c r="K268" i="9" s="1"/>
  <c r="L328" i="6"/>
  <c r="J328" i="9" s="1"/>
  <c r="M328" i="6"/>
  <c r="K328" i="9" s="1"/>
  <c r="L444" i="6"/>
  <c r="J444" i="9" s="1"/>
  <c r="M444" i="6"/>
  <c r="K444" i="9" s="1"/>
  <c r="L446" i="6"/>
  <c r="J446" i="9" s="1"/>
  <c r="M446" i="6"/>
  <c r="K446" i="9" s="1"/>
  <c r="L484" i="6"/>
  <c r="J484" i="9" s="1"/>
  <c r="M484" i="6"/>
  <c r="K484" i="9" s="1"/>
  <c r="L515" i="6"/>
  <c r="J515" i="9" s="1"/>
  <c r="M515" i="6"/>
  <c r="K515" i="9" s="1"/>
  <c r="L527" i="6"/>
  <c r="J527" i="9" s="1"/>
  <c r="M527" i="6"/>
  <c r="K527" i="9" s="1"/>
  <c r="L5" i="6"/>
  <c r="J5" i="9" s="1"/>
  <c r="L31" i="6"/>
  <c r="J31" i="9" s="1"/>
  <c r="L224" i="6"/>
  <c r="J224" i="9" s="1"/>
  <c r="M224" i="6"/>
  <c r="K224" i="9" s="1"/>
  <c r="L228" i="6"/>
  <c r="J228" i="9" s="1"/>
  <c r="M228" i="6"/>
  <c r="K228" i="9" s="1"/>
  <c r="L278" i="6"/>
  <c r="J278" i="9" s="1"/>
  <c r="M278" i="6"/>
  <c r="K278" i="9" s="1"/>
  <c r="L299" i="6"/>
  <c r="J299" i="9" s="1"/>
  <c r="M299" i="6"/>
  <c r="K299" i="9" s="1"/>
  <c r="L300" i="6"/>
  <c r="J300" i="9" s="1"/>
  <c r="M300" i="6"/>
  <c r="K300" i="9" s="1"/>
  <c r="L310" i="6"/>
  <c r="J310" i="9" s="1"/>
  <c r="M310" i="6"/>
  <c r="K310" i="9" s="1"/>
  <c r="L339" i="6"/>
  <c r="J339" i="9" s="1"/>
  <c r="M339" i="6"/>
  <c r="K339" i="9" s="1"/>
  <c r="L341" i="6"/>
  <c r="J341" i="9" s="1"/>
  <c r="M341" i="6"/>
  <c r="K341" i="9" s="1"/>
  <c r="L348" i="6"/>
  <c r="J348" i="9" s="1"/>
  <c r="M348" i="6"/>
  <c r="K348" i="9" s="1"/>
  <c r="L357" i="6"/>
  <c r="J357" i="9" s="1"/>
  <c r="M357" i="6"/>
  <c r="K357" i="9" s="1"/>
  <c r="L361" i="6"/>
  <c r="J361" i="9" s="1"/>
  <c r="M361" i="6"/>
  <c r="K361" i="9" s="1"/>
  <c r="L380" i="6"/>
  <c r="J380" i="9" s="1"/>
  <c r="M380" i="6"/>
  <c r="K380" i="9" s="1"/>
  <c r="L424" i="6"/>
  <c r="J424" i="9" s="1"/>
  <c r="M424" i="6"/>
  <c r="K424" i="9" s="1"/>
  <c r="L459" i="6"/>
  <c r="J459" i="9" s="1"/>
  <c r="M459" i="6"/>
  <c r="K459" i="9" s="1"/>
  <c r="L464" i="6"/>
  <c r="J464" i="9" s="1"/>
  <c r="M464" i="6"/>
  <c r="K464" i="9" s="1"/>
  <c r="L472" i="6"/>
  <c r="J472" i="9" s="1"/>
  <c r="M472" i="6"/>
  <c r="K472" i="9" s="1"/>
  <c r="L474" i="6"/>
  <c r="J474" i="9" s="1"/>
  <c r="M474" i="6"/>
  <c r="K474" i="9" s="1"/>
  <c r="L482" i="6"/>
  <c r="J482" i="9" s="1"/>
  <c r="M482" i="6"/>
  <c r="K482" i="9" s="1"/>
  <c r="L485" i="6"/>
  <c r="J485" i="9" s="1"/>
  <c r="M485" i="6"/>
  <c r="K485" i="9" s="1"/>
  <c r="L499" i="6"/>
  <c r="J499" i="9" s="1"/>
  <c r="M499" i="6"/>
  <c r="K499" i="9" s="1"/>
  <c r="L509" i="6"/>
  <c r="J509" i="9" s="1"/>
  <c r="M509" i="6"/>
  <c r="K509" i="9" s="1"/>
  <c r="L513" i="6"/>
  <c r="J513" i="9" s="1"/>
  <c r="M513" i="6"/>
  <c r="K513" i="9" s="1"/>
  <c r="L519" i="6"/>
  <c r="J519" i="9" s="1"/>
  <c r="M519" i="6"/>
  <c r="K519" i="9" s="1"/>
  <c r="L42" i="6"/>
  <c r="J42" i="9" s="1"/>
  <c r="L75" i="6"/>
  <c r="J75" i="9" s="1"/>
  <c r="L79" i="6"/>
  <c r="J79" i="9" s="1"/>
  <c r="M106" i="6"/>
  <c r="K106" i="9" s="1"/>
  <c r="L107" i="6"/>
  <c r="J107" i="9" s="1"/>
  <c r="M107" i="6"/>
  <c r="K107" i="9" s="1"/>
  <c r="L111" i="6"/>
  <c r="J111" i="9" s="1"/>
  <c r="L123" i="6"/>
  <c r="J123" i="9" s="1"/>
  <c r="M123" i="6"/>
  <c r="K123" i="9" s="1"/>
  <c r="L125" i="6"/>
  <c r="J125" i="9" s="1"/>
  <c r="M125" i="6"/>
  <c r="K125" i="9" s="1"/>
  <c r="L167" i="6"/>
  <c r="J167" i="9" s="1"/>
  <c r="M167" i="6"/>
  <c r="K167" i="9" s="1"/>
  <c r="L185" i="6"/>
  <c r="J185" i="9" s="1"/>
  <c r="M185" i="6"/>
  <c r="K185" i="9" s="1"/>
  <c r="L190" i="6"/>
  <c r="J190" i="9" s="1"/>
  <c r="M190" i="6"/>
  <c r="K190" i="9" s="1"/>
  <c r="L194" i="6"/>
  <c r="J194" i="9" s="1"/>
  <c r="M194" i="6"/>
  <c r="K194" i="9" s="1"/>
  <c r="L202" i="6"/>
  <c r="J202" i="9" s="1"/>
  <c r="M202" i="6"/>
  <c r="K202" i="9" s="1"/>
  <c r="L203" i="6"/>
  <c r="J203" i="9" s="1"/>
  <c r="M203" i="6"/>
  <c r="K203" i="9" s="1"/>
  <c r="L207" i="6"/>
  <c r="J207" i="9" s="1"/>
  <c r="M207" i="6"/>
  <c r="K207" i="9" s="1"/>
  <c r="L222" i="6"/>
  <c r="J222" i="9" s="1"/>
  <c r="M222" i="6"/>
  <c r="K222" i="9" s="1"/>
  <c r="L223" i="6"/>
  <c r="J223" i="9" s="1"/>
  <c r="M223" i="6"/>
  <c r="K223" i="9" s="1"/>
  <c r="L241" i="6"/>
  <c r="J241" i="9" s="1"/>
  <c r="M241" i="6"/>
  <c r="K241" i="9" s="1"/>
  <c r="L280" i="6"/>
  <c r="J280" i="9" s="1"/>
  <c r="M280" i="6"/>
  <c r="K280" i="9" s="1"/>
  <c r="L315" i="6"/>
  <c r="J315" i="9" s="1"/>
  <c r="M315" i="6"/>
  <c r="K315" i="9" s="1"/>
  <c r="L406" i="6"/>
  <c r="J406" i="9" s="1"/>
  <c r="M406" i="6"/>
  <c r="K406" i="9" s="1"/>
  <c r="L408" i="6"/>
  <c r="J408" i="9" s="1"/>
  <c r="M408" i="6"/>
  <c r="K408" i="9" s="1"/>
  <c r="M8" i="6"/>
  <c r="K8" i="9" s="1"/>
  <c r="M56" i="6"/>
  <c r="K56" i="9" s="1"/>
  <c r="M75" i="6"/>
  <c r="K75" i="9" s="1"/>
  <c r="M116" i="6"/>
  <c r="K116" i="9" s="1"/>
  <c r="M165" i="6"/>
  <c r="K165" i="9" s="1"/>
  <c r="L82" i="6"/>
  <c r="J82" i="9" s="1"/>
  <c r="M82" i="6"/>
  <c r="K82" i="9" s="1"/>
  <c r="L162" i="6"/>
  <c r="J162" i="9" s="1"/>
  <c r="M162" i="6"/>
  <c r="K162" i="9" s="1"/>
  <c r="L37" i="6"/>
  <c r="J37" i="9" s="1"/>
  <c r="L102" i="6"/>
  <c r="J102" i="9" s="1"/>
  <c r="L129" i="6"/>
  <c r="J129" i="9" s="1"/>
  <c r="L160" i="6"/>
  <c r="J160" i="9" s="1"/>
  <c r="M160" i="6"/>
  <c r="K160" i="9" s="1"/>
  <c r="L179" i="6"/>
  <c r="J179" i="9" s="1"/>
  <c r="M179" i="6"/>
  <c r="K179" i="9" s="1"/>
  <c r="J70" i="6"/>
  <c r="H70" i="9" s="1"/>
  <c r="M70" i="6"/>
  <c r="K70" i="9" s="1"/>
  <c r="J83" i="6"/>
  <c r="H83" i="9" s="1"/>
  <c r="J149" i="6"/>
  <c r="H149" i="9" s="1"/>
  <c r="M149" i="6"/>
  <c r="K149" i="9" s="1"/>
  <c r="J184" i="6"/>
  <c r="H184" i="9" s="1"/>
  <c r="M184" i="6"/>
  <c r="K184" i="9" s="1"/>
  <c r="J210" i="6"/>
  <c r="H210" i="9" s="1"/>
  <c r="M210" i="6"/>
  <c r="K210" i="9" s="1"/>
  <c r="J236" i="6"/>
  <c r="H236" i="9" s="1"/>
  <c r="M236" i="6"/>
  <c r="K236" i="9" s="1"/>
  <c r="J304" i="6"/>
  <c r="H304" i="9" s="1"/>
  <c r="M304" i="6"/>
  <c r="K304" i="9" s="1"/>
  <c r="J317" i="6"/>
  <c r="H317" i="9" s="1"/>
  <c r="M317" i="6"/>
  <c r="K317" i="9" s="1"/>
  <c r="J333" i="6"/>
  <c r="H333" i="9" s="1"/>
  <c r="M333" i="6"/>
  <c r="K333" i="9" s="1"/>
  <c r="J378" i="6"/>
  <c r="H378" i="9" s="1"/>
  <c r="M378" i="6"/>
  <c r="K378" i="9" s="1"/>
  <c r="J387" i="6"/>
  <c r="H387" i="9" s="1"/>
  <c r="M387" i="6"/>
  <c r="K387" i="9" s="1"/>
  <c r="J409" i="6"/>
  <c r="H409" i="9" s="1"/>
  <c r="M409" i="6"/>
  <c r="K409" i="9" s="1"/>
  <c r="J413" i="6"/>
  <c r="H413" i="9" s="1"/>
  <c r="M413" i="6"/>
  <c r="K413" i="9" s="1"/>
  <c r="J415" i="6"/>
  <c r="H415" i="9" s="1"/>
  <c r="M415" i="6"/>
  <c r="K415" i="9" s="1"/>
  <c r="J470" i="6"/>
  <c r="H470" i="9" s="1"/>
  <c r="M470" i="6"/>
  <c r="K470" i="9" s="1"/>
  <c r="J480" i="6"/>
  <c r="H480" i="9" s="1"/>
  <c r="M480" i="6"/>
  <c r="K480" i="9" s="1"/>
  <c r="J491" i="6"/>
  <c r="H491" i="9" s="1"/>
  <c r="M491" i="6"/>
  <c r="K491" i="9" s="1"/>
  <c r="J503" i="6"/>
  <c r="H503" i="9" s="1"/>
  <c r="M503" i="6"/>
  <c r="K503" i="9" s="1"/>
  <c r="J510" i="6"/>
  <c r="H510" i="9" s="1"/>
  <c r="M510" i="6"/>
  <c r="K510" i="9" s="1"/>
  <c r="J522" i="6"/>
  <c r="H522" i="9" s="1"/>
  <c r="M522" i="6"/>
  <c r="K522" i="9" s="1"/>
  <c r="J523" i="6"/>
  <c r="H523" i="9" s="1"/>
  <c r="M523" i="6"/>
  <c r="K523" i="9" s="1"/>
  <c r="J533" i="6"/>
  <c r="H533" i="9" s="1"/>
  <c r="M533" i="6"/>
  <c r="K533" i="9" s="1"/>
  <c r="L15" i="6"/>
  <c r="J15" i="9" s="1"/>
  <c r="J41" i="6"/>
  <c r="H41" i="9" s="1"/>
  <c r="L44" i="6"/>
  <c r="J44" i="9" s="1"/>
  <c r="L93" i="6"/>
  <c r="J93" i="9" s="1"/>
  <c r="J134" i="6"/>
  <c r="H134" i="9" s="1"/>
  <c r="M134" i="6"/>
  <c r="K134" i="9" s="1"/>
  <c r="L189" i="6"/>
  <c r="J189" i="9" s="1"/>
  <c r="L205" i="6"/>
  <c r="J205" i="9" s="1"/>
  <c r="M205" i="6"/>
  <c r="K205" i="9" s="1"/>
  <c r="L208" i="6"/>
  <c r="J208" i="9" s="1"/>
  <c r="M208" i="6"/>
  <c r="K208" i="9" s="1"/>
  <c r="J225" i="6"/>
  <c r="H225" i="9" s="1"/>
  <c r="M225" i="6"/>
  <c r="K225" i="9" s="1"/>
  <c r="J227" i="6"/>
  <c r="H227" i="9" s="1"/>
  <c r="M227" i="6"/>
  <c r="K227" i="9" s="1"/>
  <c r="L230" i="6"/>
  <c r="J230" i="9" s="1"/>
  <c r="M230" i="6"/>
  <c r="K230" i="9" s="1"/>
  <c r="L231" i="6"/>
  <c r="J231" i="9" s="1"/>
  <c r="M231" i="6"/>
  <c r="K231" i="9" s="1"/>
  <c r="L242" i="6"/>
  <c r="J242" i="9" s="1"/>
  <c r="M242" i="6"/>
  <c r="K242" i="9" s="1"/>
  <c r="L295" i="6"/>
  <c r="J295" i="9" s="1"/>
  <c r="M295" i="6"/>
  <c r="K295" i="9" s="1"/>
  <c r="J297" i="6"/>
  <c r="H297" i="9" s="1"/>
  <c r="M297" i="6"/>
  <c r="K297" i="9" s="1"/>
  <c r="J298" i="6"/>
  <c r="H298" i="9" s="1"/>
  <c r="M298" i="6"/>
  <c r="K298" i="9" s="1"/>
  <c r="L302" i="6"/>
  <c r="J302" i="9" s="1"/>
  <c r="M302" i="6"/>
  <c r="K302" i="9" s="1"/>
  <c r="J305" i="6"/>
  <c r="H305" i="9" s="1"/>
  <c r="M305" i="6"/>
  <c r="K305" i="9" s="1"/>
  <c r="L325" i="6"/>
  <c r="J325" i="9" s="1"/>
  <c r="M325" i="6"/>
  <c r="K325" i="9" s="1"/>
  <c r="J326" i="6"/>
  <c r="H326" i="9" s="1"/>
  <c r="M326" i="6"/>
  <c r="K326" i="9" s="1"/>
  <c r="J352" i="6"/>
  <c r="H352" i="9" s="1"/>
  <c r="M352" i="6"/>
  <c r="K352" i="9" s="1"/>
  <c r="L366" i="6"/>
  <c r="J366" i="9" s="1"/>
  <c r="M366" i="6"/>
  <c r="K366" i="9" s="1"/>
  <c r="J411" i="6"/>
  <c r="H411" i="9" s="1"/>
  <c r="M411" i="6"/>
  <c r="K411" i="9" s="1"/>
  <c r="J2" i="6"/>
  <c r="H2" i="9" s="1"/>
  <c r="L376" i="6"/>
  <c r="J376" i="9" s="1"/>
  <c r="M376" i="6"/>
  <c r="K376" i="9" s="1"/>
  <c r="M9" i="6"/>
  <c r="K9" i="9" s="1"/>
  <c r="M21" i="6"/>
  <c r="K21" i="9" s="1"/>
  <c r="M33" i="6"/>
  <c r="K33" i="9" s="1"/>
  <c r="M45" i="6"/>
  <c r="K45" i="9" s="1"/>
  <c r="M57" i="6"/>
  <c r="K57" i="9" s="1"/>
  <c r="M76" i="6"/>
  <c r="K76" i="9" s="1"/>
  <c r="M95" i="6"/>
  <c r="K95" i="9" s="1"/>
  <c r="M117" i="6"/>
  <c r="K117" i="9" s="1"/>
  <c r="M177" i="6"/>
  <c r="K177" i="9" s="1"/>
  <c r="L469" i="6"/>
  <c r="J469" i="9" s="1"/>
  <c r="M469" i="6"/>
  <c r="K469" i="9" s="1"/>
  <c r="L500" i="6"/>
  <c r="J500" i="9" s="1"/>
  <c r="M500" i="6"/>
  <c r="K500" i="9" s="1"/>
  <c r="L507" i="6"/>
  <c r="J507" i="9" s="1"/>
  <c r="M507" i="6"/>
  <c r="K507" i="9" s="1"/>
  <c r="L512" i="6"/>
  <c r="J512" i="9" s="1"/>
  <c r="M512" i="6"/>
  <c r="K512" i="9" s="1"/>
  <c r="L525" i="6"/>
  <c r="J525" i="9" s="1"/>
  <c r="M525" i="6"/>
  <c r="K525" i="9" s="1"/>
  <c r="L528" i="6"/>
  <c r="J528" i="9" s="1"/>
  <c r="M528" i="6"/>
  <c r="K528" i="9" s="1"/>
  <c r="L24" i="6"/>
  <c r="J24" i="9" s="1"/>
  <c r="L27" i="6"/>
  <c r="J27" i="9" s="1"/>
  <c r="M94" i="6"/>
  <c r="K94" i="9" s="1"/>
  <c r="M168" i="6"/>
  <c r="K168" i="9" s="1"/>
  <c r="L171" i="6"/>
  <c r="J171" i="9" s="1"/>
  <c r="M171" i="6"/>
  <c r="K171" i="9" s="1"/>
  <c r="L195" i="6"/>
  <c r="J195" i="9" s="1"/>
  <c r="M195" i="6"/>
  <c r="K195" i="9" s="1"/>
  <c r="L211" i="6"/>
  <c r="J211" i="9" s="1"/>
  <c r="M211" i="6"/>
  <c r="K211" i="9" s="1"/>
  <c r="L267" i="6"/>
  <c r="J267" i="9" s="1"/>
  <c r="M267" i="6"/>
  <c r="K267" i="9" s="1"/>
  <c r="L269" i="6"/>
  <c r="J269" i="9" s="1"/>
  <c r="M269" i="6"/>
  <c r="K269" i="9" s="1"/>
  <c r="L277" i="6"/>
  <c r="J277" i="9" s="1"/>
  <c r="M277" i="6"/>
  <c r="K277" i="9" s="1"/>
  <c r="L281" i="6"/>
  <c r="J281" i="9" s="1"/>
  <c r="M281" i="6"/>
  <c r="K281" i="9" s="1"/>
  <c r="L330" i="6"/>
  <c r="J330" i="9" s="1"/>
  <c r="M330" i="6"/>
  <c r="K330" i="9" s="1"/>
  <c r="L354" i="6"/>
  <c r="J354" i="9" s="1"/>
  <c r="M354" i="6"/>
  <c r="K354" i="9" s="1"/>
  <c r="L356" i="6"/>
  <c r="J356" i="9" s="1"/>
  <c r="M356" i="6"/>
  <c r="K356" i="9" s="1"/>
  <c r="L360" i="6"/>
  <c r="J360" i="9" s="1"/>
  <c r="M360" i="6"/>
  <c r="K360" i="9" s="1"/>
  <c r="L367" i="6"/>
  <c r="J367" i="9" s="1"/>
  <c r="M367" i="6"/>
  <c r="K367" i="9" s="1"/>
  <c r="L410" i="6"/>
  <c r="J410" i="9" s="1"/>
  <c r="M410" i="6"/>
  <c r="K410" i="9" s="1"/>
  <c r="L416" i="6"/>
  <c r="J416" i="9" s="1"/>
  <c r="M416" i="6"/>
  <c r="K416" i="9" s="1"/>
  <c r="L417" i="6"/>
  <c r="J417" i="9" s="1"/>
  <c r="M417" i="6"/>
  <c r="K417" i="9" s="1"/>
  <c r="L418" i="6"/>
  <c r="J418" i="9" s="1"/>
  <c r="M418" i="6"/>
  <c r="K418" i="9" s="1"/>
  <c r="M10" i="6"/>
  <c r="K10" i="9" s="1"/>
  <c r="M22" i="6"/>
  <c r="K22" i="9" s="1"/>
  <c r="M34" i="6"/>
  <c r="K34" i="9" s="1"/>
  <c r="M46" i="6"/>
  <c r="K46" i="9" s="1"/>
  <c r="M59" i="6"/>
  <c r="K59" i="9" s="1"/>
  <c r="M78" i="6"/>
  <c r="K78" i="9" s="1"/>
  <c r="M98" i="6"/>
  <c r="K98" i="9" s="1"/>
  <c r="M122" i="6"/>
  <c r="K122" i="9" s="1"/>
  <c r="M189" i="6"/>
  <c r="K189" i="9" s="1"/>
  <c r="L449" i="6"/>
  <c r="J449" i="9" s="1"/>
  <c r="M449" i="6"/>
  <c r="K449" i="9" s="1"/>
  <c r="L65" i="6"/>
  <c r="J65" i="9" s="1"/>
  <c r="M65" i="6"/>
  <c r="K65" i="9" s="1"/>
  <c r="L26" i="6"/>
  <c r="J26" i="9" s="1"/>
  <c r="L81" i="6"/>
  <c r="J81" i="9" s="1"/>
  <c r="L112" i="6"/>
  <c r="J112" i="9" s="1"/>
  <c r="M112" i="6"/>
  <c r="K112" i="9" s="1"/>
  <c r="L126" i="6"/>
  <c r="J126" i="9" s="1"/>
  <c r="L127" i="6"/>
  <c r="J127" i="9" s="1"/>
  <c r="L196" i="6"/>
  <c r="J196" i="9" s="1"/>
  <c r="M196" i="6"/>
  <c r="K196" i="9" s="1"/>
  <c r="L209" i="6"/>
  <c r="J209" i="9" s="1"/>
  <c r="M209" i="6"/>
  <c r="K209" i="9" s="1"/>
  <c r="L218" i="6"/>
  <c r="J218" i="9" s="1"/>
  <c r="M218" i="6"/>
  <c r="K218" i="9" s="1"/>
  <c r="L243" i="6"/>
  <c r="J243" i="9" s="1"/>
  <c r="M243" i="6"/>
  <c r="K243" i="9" s="1"/>
  <c r="L289" i="6"/>
  <c r="J289" i="9" s="1"/>
  <c r="M289" i="6"/>
  <c r="K289" i="9" s="1"/>
  <c r="L327" i="6"/>
  <c r="J327" i="9" s="1"/>
  <c r="M327" i="6"/>
  <c r="K327" i="9" s="1"/>
  <c r="L370" i="6"/>
  <c r="J370" i="9" s="1"/>
  <c r="M370" i="6"/>
  <c r="K370" i="9" s="1"/>
  <c r="L374" i="6"/>
  <c r="J374" i="9" s="1"/>
  <c r="M374" i="6"/>
  <c r="K374" i="9" s="1"/>
  <c r="L412" i="6"/>
  <c r="J412" i="9" s="1"/>
  <c r="M412" i="6"/>
  <c r="K412" i="9" s="1"/>
  <c r="L425" i="6"/>
  <c r="J425" i="9" s="1"/>
  <c r="M425" i="6"/>
  <c r="K425" i="9" s="1"/>
  <c r="M11" i="6"/>
  <c r="K11" i="9" s="1"/>
  <c r="M23" i="6"/>
  <c r="K23" i="9" s="1"/>
  <c r="M47" i="6"/>
  <c r="K47" i="9" s="1"/>
  <c r="M79" i="6"/>
  <c r="K79" i="9" s="1"/>
  <c r="M99" i="6"/>
  <c r="K99" i="9" s="1"/>
  <c r="M126" i="6"/>
  <c r="K126" i="9" s="1"/>
  <c r="M201" i="6"/>
  <c r="K201" i="9" s="1"/>
  <c r="J7" i="6"/>
  <c r="H7" i="9" s="1"/>
  <c r="J14" i="6"/>
  <c r="H14" i="9" s="1"/>
  <c r="J94" i="6"/>
  <c r="H94" i="9" s="1"/>
  <c r="J168" i="6"/>
  <c r="H168" i="9" s="1"/>
  <c r="L83" i="6"/>
  <c r="J83" i="9" s="1"/>
  <c r="L131" i="6"/>
  <c r="J131" i="9" s="1"/>
  <c r="L227" i="6"/>
  <c r="J227" i="9" s="1"/>
  <c r="L323" i="6"/>
  <c r="J323" i="9" s="1"/>
  <c r="L383" i="6"/>
  <c r="J383" i="9" s="1"/>
  <c r="L491" i="6"/>
  <c r="J491" i="9" s="1"/>
  <c r="L503" i="6"/>
  <c r="J503" i="9" s="1"/>
  <c r="J46" i="6"/>
  <c r="H46" i="9" s="1"/>
  <c r="J128" i="6"/>
  <c r="H128" i="9" s="1"/>
  <c r="L168" i="6"/>
  <c r="J168" i="9" s="1"/>
  <c r="L336" i="6"/>
  <c r="J336" i="9" s="1"/>
  <c r="L396" i="6"/>
  <c r="J396" i="9" s="1"/>
  <c r="L480" i="6"/>
  <c r="J480" i="9" s="1"/>
  <c r="J58" i="6"/>
  <c r="H58" i="9" s="1"/>
  <c r="J113" i="6"/>
  <c r="H113" i="9" s="1"/>
  <c r="J11" i="6"/>
  <c r="H11" i="9" s="1"/>
  <c r="L157" i="6"/>
  <c r="J157" i="9" s="1"/>
  <c r="L217" i="6"/>
  <c r="J217" i="9" s="1"/>
  <c r="L409" i="6"/>
  <c r="J409" i="9" s="1"/>
  <c r="L14" i="6"/>
  <c r="J14" i="9" s="1"/>
  <c r="L134" i="6"/>
  <c r="J134" i="9" s="1"/>
  <c r="L326" i="6"/>
  <c r="J326" i="9" s="1"/>
  <c r="L470" i="6"/>
  <c r="J470" i="9" s="1"/>
  <c r="J89" i="6"/>
  <c r="H89" i="9" s="1"/>
  <c r="L135" i="6"/>
  <c r="J135" i="9" s="1"/>
  <c r="L387" i="6"/>
  <c r="J387" i="9" s="1"/>
  <c r="L411" i="6"/>
  <c r="J411" i="9" s="1"/>
  <c r="J347" i="6"/>
  <c r="H347" i="9" s="1"/>
  <c r="J365" i="6"/>
  <c r="H365" i="9" s="1"/>
  <c r="J19" i="6"/>
  <c r="H19" i="9" s="1"/>
  <c r="L184" i="6"/>
  <c r="J184" i="9" s="1"/>
  <c r="L304" i="6"/>
  <c r="J304" i="9" s="1"/>
  <c r="L352" i="6"/>
  <c r="J352" i="9" s="1"/>
  <c r="J49" i="6"/>
  <c r="H49" i="9" s="1"/>
  <c r="L29" i="6"/>
  <c r="J29" i="9" s="1"/>
  <c r="L41" i="6"/>
  <c r="J41" i="9" s="1"/>
  <c r="L53" i="6"/>
  <c r="J53" i="9" s="1"/>
  <c r="L89" i="6"/>
  <c r="J89" i="9" s="1"/>
  <c r="L149" i="6"/>
  <c r="J149" i="9" s="1"/>
  <c r="L305" i="6"/>
  <c r="J305" i="9" s="1"/>
  <c r="L317" i="6"/>
  <c r="J317" i="9" s="1"/>
  <c r="L365" i="6"/>
  <c r="J365" i="9" s="1"/>
  <c r="L413" i="6"/>
  <c r="J413" i="9" s="1"/>
  <c r="L533" i="6"/>
  <c r="J533" i="9" s="1"/>
  <c r="J66" i="6"/>
  <c r="H66" i="9" s="1"/>
  <c r="J3" i="6"/>
  <c r="H3" i="9" s="1"/>
  <c r="J39" i="6"/>
  <c r="H39" i="9" s="1"/>
  <c r="L66" i="6"/>
  <c r="J66" i="9" s="1"/>
  <c r="L210" i="6"/>
  <c r="J210" i="9" s="1"/>
  <c r="L378" i="6"/>
  <c r="J378" i="9" s="1"/>
  <c r="L510" i="6"/>
  <c r="J510" i="9" s="1"/>
  <c r="L522" i="6"/>
  <c r="J522" i="9" s="1"/>
  <c r="J118" i="6"/>
  <c r="H118" i="9" s="1"/>
  <c r="J140" i="6"/>
  <c r="H140" i="9" s="1"/>
  <c r="L7" i="6"/>
  <c r="J7" i="9" s="1"/>
  <c r="L415" i="6"/>
  <c r="J415" i="9" s="1"/>
  <c r="L523" i="6"/>
  <c r="J523" i="9" s="1"/>
  <c r="J74" i="6"/>
  <c r="H74" i="9" s="1"/>
  <c r="J78" i="6"/>
  <c r="H78" i="9" s="1"/>
  <c r="J101" i="6"/>
  <c r="H101" i="9" s="1"/>
  <c r="J108" i="6"/>
  <c r="H108" i="9" s="1"/>
  <c r="J110" i="6"/>
  <c r="H110" i="9" s="1"/>
  <c r="L20" i="6"/>
  <c r="J20" i="9" s="1"/>
  <c r="L128" i="6"/>
  <c r="J128" i="9" s="1"/>
  <c r="L140" i="6"/>
  <c r="J140" i="9" s="1"/>
  <c r="L236" i="6"/>
  <c r="J236" i="9" s="1"/>
  <c r="J42" i="6"/>
  <c r="H42" i="9" s="1"/>
  <c r="J106" i="6"/>
  <c r="H106" i="9" s="1"/>
  <c r="J107" i="6"/>
  <c r="H107" i="9" s="1"/>
  <c r="J125" i="6"/>
  <c r="H125" i="9" s="1"/>
  <c r="L225" i="6"/>
  <c r="J225" i="9" s="1"/>
  <c r="L297" i="6"/>
  <c r="J297" i="9" s="1"/>
  <c r="L333" i="6"/>
  <c r="J333" i="9" s="1"/>
  <c r="L537" i="6"/>
  <c r="J537" i="9" s="1"/>
  <c r="L34" i="6"/>
  <c r="J34" i="9" s="1"/>
  <c r="L70" i="6"/>
  <c r="J70" i="9" s="1"/>
  <c r="L94" i="6"/>
  <c r="J94" i="9" s="1"/>
  <c r="L106" i="6"/>
  <c r="J106" i="9" s="1"/>
  <c r="L118" i="6"/>
  <c r="J118" i="9" s="1"/>
  <c r="L130" i="6"/>
  <c r="J130" i="9" s="1"/>
  <c r="L178" i="6"/>
  <c r="J178" i="9" s="1"/>
  <c r="L298" i="6"/>
  <c r="J298" i="9" s="1"/>
  <c r="L334" i="6"/>
  <c r="J334" i="9" s="1"/>
  <c r="J43" i="6"/>
  <c r="H43" i="9" s="1"/>
  <c r="J213" i="6"/>
  <c r="H213" i="9" s="1"/>
  <c r="J303" i="6"/>
  <c r="H303" i="9" s="1"/>
  <c r="J68" i="6"/>
  <c r="H68" i="9" s="1"/>
  <c r="J180" i="6"/>
  <c r="H180" i="9" s="1"/>
  <c r="J254" i="6"/>
  <c r="H254" i="9" s="1"/>
  <c r="J306" i="6"/>
  <c r="H306" i="9" s="1"/>
  <c r="J321" i="6"/>
  <c r="H321" i="9" s="1"/>
  <c r="J353" i="6"/>
  <c r="H353" i="9" s="1"/>
  <c r="J97" i="6"/>
  <c r="H97" i="9" s="1"/>
  <c r="J283" i="6"/>
  <c r="H283" i="9" s="1"/>
  <c r="J16" i="6"/>
  <c r="H16" i="9" s="1"/>
  <c r="J137" i="6"/>
  <c r="H137" i="9" s="1"/>
  <c r="J145" i="6"/>
  <c r="H145" i="9" s="1"/>
  <c r="J158" i="6"/>
  <c r="H158" i="9" s="1"/>
  <c r="J164" i="6"/>
  <c r="H164" i="9" s="1"/>
  <c r="J177" i="6"/>
  <c r="H177" i="9" s="1"/>
  <c r="J201" i="6"/>
  <c r="H201" i="9" s="1"/>
  <c r="J250" i="6"/>
  <c r="H250" i="9" s="1"/>
  <c r="J316" i="6"/>
  <c r="H316" i="9" s="1"/>
  <c r="J373" i="6"/>
  <c r="H373" i="9" s="1"/>
  <c r="J390" i="6"/>
  <c r="H390" i="9" s="1"/>
  <c r="J10" i="6"/>
  <c r="H10" i="9" s="1"/>
  <c r="J17" i="6"/>
  <c r="H17" i="9" s="1"/>
  <c r="J18" i="6"/>
  <c r="H18" i="9" s="1"/>
  <c r="J28" i="6"/>
  <c r="H28" i="9" s="1"/>
  <c r="J30" i="6"/>
  <c r="H30" i="9" s="1"/>
  <c r="J62" i="6"/>
  <c r="H62" i="9" s="1"/>
  <c r="J90" i="6"/>
  <c r="H90" i="9" s="1"/>
  <c r="J95" i="6"/>
  <c r="H95" i="9" s="1"/>
  <c r="J152" i="6"/>
  <c r="H152" i="9" s="1"/>
  <c r="J12" i="6"/>
  <c r="H12" i="9" s="1"/>
  <c r="J32" i="6"/>
  <c r="H32" i="9" s="1"/>
  <c r="J52" i="6"/>
  <c r="H52" i="9" s="1"/>
  <c r="J119" i="6"/>
  <c r="H119" i="9" s="1"/>
  <c r="J50" i="6"/>
  <c r="H50" i="9" s="1"/>
  <c r="J8" i="6"/>
  <c r="H8" i="9" s="1"/>
  <c r="J153" i="6"/>
  <c r="H153" i="9" s="1"/>
  <c r="J314" i="6"/>
  <c r="H314" i="9" s="1"/>
  <c r="J331" i="6"/>
  <c r="H331" i="9" s="1"/>
  <c r="J338" i="6"/>
  <c r="H338" i="9" s="1"/>
  <c r="J432" i="6"/>
  <c r="H432" i="9" s="1"/>
  <c r="J454" i="6"/>
  <c r="H454" i="9" s="1"/>
  <c r="J463" i="6"/>
  <c r="H463" i="9" s="1"/>
  <c r="J466" i="6"/>
  <c r="H466" i="9" s="1"/>
  <c r="J471" i="6"/>
  <c r="H471" i="9" s="1"/>
  <c r="J476" i="6"/>
  <c r="H476" i="9" s="1"/>
  <c r="J4" i="6"/>
  <c r="H4" i="9" s="1"/>
  <c r="J22" i="6"/>
  <c r="H22" i="9" s="1"/>
  <c r="J35" i="6"/>
  <c r="H35" i="9" s="1"/>
  <c r="J63" i="6"/>
  <c r="H63" i="9" s="1"/>
  <c r="J76" i="6"/>
  <c r="H76" i="9" s="1"/>
  <c r="J117" i="6"/>
  <c r="H117" i="9" s="1"/>
  <c r="J138" i="6"/>
  <c r="H138" i="9" s="1"/>
  <c r="J261" i="6"/>
  <c r="H261" i="9" s="1"/>
  <c r="J151" i="6"/>
  <c r="H151" i="9" s="1"/>
  <c r="J345" i="6"/>
  <c r="H345" i="9" s="1"/>
  <c r="J420" i="6"/>
  <c r="H420" i="9" s="1"/>
  <c r="J307" i="6"/>
  <c r="H307" i="9" s="1"/>
  <c r="J398" i="6"/>
  <c r="H398" i="9" s="1"/>
  <c r="J421" i="6"/>
  <c r="H421" i="9" s="1"/>
  <c r="J441" i="6"/>
  <c r="H441" i="9" s="1"/>
  <c r="J444" i="6"/>
  <c r="H444" i="9" s="1"/>
  <c r="J446" i="6"/>
  <c r="H446" i="9" s="1"/>
  <c r="J455" i="6"/>
  <c r="H455" i="9" s="1"/>
  <c r="J479" i="6"/>
  <c r="H479" i="9" s="1"/>
  <c r="J484" i="6"/>
  <c r="H484" i="9" s="1"/>
  <c r="J488" i="6"/>
  <c r="H488" i="9" s="1"/>
  <c r="J502" i="6"/>
  <c r="H502" i="9" s="1"/>
  <c r="J504" i="6"/>
  <c r="H504" i="9" s="1"/>
  <c r="J505" i="6"/>
  <c r="H505" i="9" s="1"/>
  <c r="J515" i="6"/>
  <c r="H515" i="9" s="1"/>
  <c r="J25" i="6"/>
  <c r="H25" i="9" s="1"/>
  <c r="J47" i="6"/>
  <c r="H47" i="9" s="1"/>
  <c r="J54" i="6"/>
  <c r="H54" i="9" s="1"/>
  <c r="J77" i="6"/>
  <c r="H77" i="9" s="1"/>
  <c r="J99" i="6"/>
  <c r="H99" i="9" s="1"/>
  <c r="J100" i="6"/>
  <c r="H100" i="9" s="1"/>
  <c r="J165" i="6"/>
  <c r="H165" i="9" s="1"/>
  <c r="J143" i="6"/>
  <c r="H143" i="9" s="1"/>
  <c r="J6" i="6"/>
  <c r="H6" i="9" s="1"/>
  <c r="J144" i="6"/>
  <c r="H144" i="9" s="1"/>
  <c r="J235" i="6"/>
  <c r="H235" i="9" s="1"/>
  <c r="J38" i="6"/>
  <c r="H38" i="9" s="1"/>
  <c r="J102" i="6"/>
  <c r="H102" i="9" s="1"/>
  <c r="J159" i="6"/>
  <c r="H159" i="9" s="1"/>
  <c r="J238" i="6"/>
  <c r="H238" i="9" s="1"/>
  <c r="J270" i="6"/>
  <c r="H270" i="9" s="1"/>
  <c r="J386" i="6"/>
  <c r="H386" i="9" s="1"/>
  <c r="J423" i="6"/>
  <c r="H423" i="9" s="1"/>
  <c r="J430" i="6"/>
  <c r="H430" i="9" s="1"/>
  <c r="J40" i="6"/>
  <c r="H40" i="9" s="1"/>
  <c r="J57" i="6"/>
  <c r="H57" i="9" s="1"/>
  <c r="J59" i="6"/>
  <c r="H59" i="9" s="1"/>
  <c r="J60" i="6"/>
  <c r="H60" i="9" s="1"/>
  <c r="J98" i="6"/>
  <c r="H98" i="9" s="1"/>
  <c r="J160" i="6"/>
  <c r="H160" i="9" s="1"/>
  <c r="J176" i="6"/>
  <c r="H176" i="9" s="1"/>
  <c r="J179" i="6"/>
  <c r="H179" i="9" s="1"/>
  <c r="J206" i="6"/>
  <c r="H206" i="9" s="1"/>
  <c r="J266" i="6"/>
  <c r="H266" i="9" s="1"/>
  <c r="J271" i="6"/>
  <c r="H271" i="9" s="1"/>
  <c r="J313" i="6"/>
  <c r="H313" i="9" s="1"/>
  <c r="J358" i="6"/>
  <c r="H358" i="9" s="1"/>
  <c r="J359" i="6"/>
  <c r="H359" i="9" s="1"/>
  <c r="J368" i="6"/>
  <c r="H368" i="9" s="1"/>
  <c r="J369" i="6"/>
  <c r="H369" i="9" s="1"/>
  <c r="J457" i="6"/>
  <c r="H457" i="9" s="1"/>
  <c r="J21" i="6"/>
  <c r="H21" i="9" s="1"/>
  <c r="J69" i="6"/>
  <c r="H69" i="9" s="1"/>
  <c r="J92" i="6"/>
  <c r="H92" i="9" s="1"/>
  <c r="J122" i="6"/>
  <c r="H122" i="9" s="1"/>
  <c r="J440" i="6"/>
  <c r="H440" i="9" s="1"/>
  <c r="J109" i="6"/>
  <c r="H109" i="9" s="1"/>
  <c r="J259" i="6"/>
  <c r="H259" i="9" s="1"/>
  <c r="J37" i="6"/>
  <c r="H37" i="9" s="1"/>
  <c r="J129" i="6"/>
  <c r="H129" i="9" s="1"/>
  <c r="J212" i="6"/>
  <c r="H212" i="9" s="1"/>
  <c r="J260" i="6"/>
  <c r="H260" i="9" s="1"/>
  <c r="J328" i="6"/>
  <c r="H328" i="9" s="1"/>
  <c r="J13" i="6"/>
  <c r="H13" i="9" s="1"/>
  <c r="J45" i="6"/>
  <c r="H45" i="9" s="1"/>
  <c r="J48" i="6"/>
  <c r="H48" i="9" s="1"/>
  <c r="J132" i="6"/>
  <c r="H132" i="9" s="1"/>
  <c r="J161" i="6"/>
  <c r="H161" i="9" s="1"/>
  <c r="J36" i="6"/>
  <c r="H36" i="9" s="1"/>
  <c r="J55" i="6"/>
  <c r="H55" i="9" s="1"/>
  <c r="J72" i="6"/>
  <c r="H72" i="9" s="1"/>
  <c r="J105" i="6"/>
  <c r="H105" i="9" s="1"/>
  <c r="J389" i="6"/>
  <c r="H389" i="9" s="1"/>
  <c r="J80" i="6"/>
  <c r="H80" i="9" s="1"/>
  <c r="J150" i="6"/>
  <c r="H150" i="9" s="1"/>
  <c r="J309" i="6"/>
  <c r="H309" i="9" s="1"/>
  <c r="J255" i="6"/>
  <c r="H255" i="9" s="1"/>
  <c r="J268" i="6"/>
  <c r="H268" i="9" s="1"/>
  <c r="J363" i="6"/>
  <c r="H363" i="9" s="1"/>
  <c r="J5" i="6"/>
  <c r="H5" i="9" s="1"/>
  <c r="J31" i="6"/>
  <c r="H31" i="9" s="1"/>
  <c r="J224" i="6"/>
  <c r="H224" i="9" s="1"/>
  <c r="J228" i="6"/>
  <c r="H228" i="9" s="1"/>
  <c r="J278" i="6"/>
  <c r="H278" i="9" s="1"/>
  <c r="J299" i="6"/>
  <c r="H299" i="9" s="1"/>
  <c r="J300" i="6"/>
  <c r="H300" i="9" s="1"/>
  <c r="J310" i="6"/>
  <c r="H310" i="9" s="1"/>
  <c r="J339" i="6"/>
  <c r="H339" i="9" s="1"/>
  <c r="J341" i="6"/>
  <c r="H341" i="9" s="1"/>
  <c r="J348" i="6"/>
  <c r="H348" i="9" s="1"/>
  <c r="J357" i="6"/>
  <c r="H357" i="9" s="1"/>
  <c r="J361" i="6"/>
  <c r="H361" i="9" s="1"/>
  <c r="J75" i="6"/>
  <c r="H75" i="9" s="1"/>
  <c r="J79" i="6"/>
  <c r="H79" i="9" s="1"/>
  <c r="J111" i="6"/>
  <c r="H111" i="9" s="1"/>
  <c r="J15" i="6"/>
  <c r="H15" i="9" s="1"/>
  <c r="J44" i="6"/>
  <c r="H44" i="9" s="1"/>
  <c r="J93" i="6"/>
  <c r="H93" i="9" s="1"/>
  <c r="J189" i="6"/>
  <c r="H189" i="9" s="1"/>
  <c r="J141" i="6"/>
  <c r="H141" i="9" s="1"/>
  <c r="J301" i="6"/>
  <c r="H301" i="9" s="1"/>
  <c r="J329" i="6"/>
  <c r="H329" i="9" s="1"/>
  <c r="J379" i="6"/>
  <c r="H379" i="9" s="1"/>
  <c r="J449" i="6"/>
  <c r="H449" i="9" s="1"/>
  <c r="J500" i="6"/>
  <c r="H500" i="9" s="1"/>
  <c r="J512" i="6"/>
  <c r="H512" i="9" s="1"/>
  <c r="J528" i="6"/>
  <c r="H528" i="9" s="1"/>
  <c r="J24" i="6"/>
  <c r="H24" i="9" s="1"/>
  <c r="J27" i="6"/>
  <c r="H27" i="9" s="1"/>
  <c r="J186" i="6"/>
  <c r="H186" i="9" s="1"/>
  <c r="J240" i="6"/>
  <c r="H240" i="9" s="1"/>
  <c r="J340" i="6"/>
  <c r="H340" i="9" s="1"/>
  <c r="J407" i="6"/>
  <c r="H407" i="9" s="1"/>
  <c r="J469" i="6"/>
  <c r="H469" i="9" s="1"/>
  <c r="J507" i="6"/>
  <c r="H507" i="9" s="1"/>
  <c r="J525" i="6"/>
  <c r="H525" i="9" s="1"/>
  <c r="J23" i="6"/>
  <c r="H23" i="9" s="1"/>
  <c r="J33" i="6"/>
  <c r="H33" i="9" s="1"/>
  <c r="J56" i="6"/>
  <c r="H56" i="9" s="1"/>
  <c r="J65" i="6"/>
  <c r="H65" i="9" s="1"/>
  <c r="J87" i="6"/>
  <c r="H87" i="9" s="1"/>
  <c r="J142" i="6"/>
  <c r="H142" i="9" s="1"/>
  <c r="J162" i="6"/>
  <c r="H162" i="9" s="1"/>
  <c r="J174" i="6"/>
  <c r="H174" i="9" s="1"/>
  <c r="J265" i="6"/>
  <c r="H265" i="9" s="1"/>
  <c r="J274" i="6"/>
  <c r="H274" i="9" s="1"/>
  <c r="J279" i="6"/>
  <c r="H279" i="9" s="1"/>
  <c r="J282" i="6"/>
  <c r="H282" i="9" s="1"/>
  <c r="J286" i="6"/>
  <c r="H286" i="9" s="1"/>
  <c r="J335" i="6"/>
  <c r="H335" i="9" s="1"/>
  <c r="J355" i="6"/>
  <c r="H355" i="9" s="1"/>
  <c r="J26" i="6"/>
  <c r="H26" i="9" s="1"/>
  <c r="J81" i="6"/>
  <c r="H81" i="9" s="1"/>
  <c r="J126" i="6"/>
  <c r="H126" i="9" s="1"/>
  <c r="J51" i="6"/>
  <c r="H51" i="9" s="1"/>
  <c r="J82" i="6"/>
  <c r="H82" i="9" s="1"/>
  <c r="J104" i="6"/>
  <c r="H104" i="9" s="1"/>
  <c r="J285" i="6"/>
  <c r="H285" i="9" s="1"/>
  <c r="J308" i="6"/>
  <c r="H308" i="9" s="1"/>
  <c r="H64" i="6"/>
  <c r="F64" i="9" s="1"/>
  <c r="J64" i="6"/>
  <c r="H64" i="9" s="1"/>
  <c r="J96" i="6"/>
  <c r="H96" i="9" s="1"/>
  <c r="J187" i="6"/>
  <c r="H187" i="9" s="1"/>
  <c r="J399" i="6"/>
  <c r="H399" i="9" s="1"/>
  <c r="J401" i="6"/>
  <c r="H401" i="9" s="1"/>
  <c r="J402" i="6"/>
  <c r="H402" i="9" s="1"/>
  <c r="J414" i="6"/>
  <c r="H414" i="9" s="1"/>
  <c r="J419" i="6"/>
  <c r="H419" i="9" s="1"/>
  <c r="J427" i="6"/>
  <c r="H427" i="9" s="1"/>
  <c r="J443" i="6"/>
  <c r="H443" i="9" s="1"/>
  <c r="J460" i="6"/>
  <c r="H460" i="9" s="1"/>
  <c r="J478" i="6"/>
  <c r="H478" i="9" s="1"/>
  <c r="J483" i="6"/>
  <c r="H483" i="9" s="1"/>
  <c r="J494" i="6"/>
  <c r="H494" i="9" s="1"/>
  <c r="J521" i="6"/>
  <c r="H521" i="9" s="1"/>
  <c r="J84" i="6"/>
  <c r="H84" i="9" s="1"/>
  <c r="J120" i="6"/>
  <c r="H120" i="9" s="1"/>
  <c r="J146" i="6"/>
  <c r="H146" i="9" s="1"/>
  <c r="J67" i="6"/>
  <c r="H67" i="9" s="1"/>
  <c r="J221" i="6"/>
  <c r="H221" i="9" s="1"/>
  <c r="J264" i="6"/>
  <c r="H264" i="9" s="1"/>
  <c r="J319" i="6"/>
  <c r="H319" i="9" s="1"/>
  <c r="J351" i="6"/>
  <c r="H351" i="9" s="1"/>
  <c r="J364" i="6"/>
  <c r="H364" i="9" s="1"/>
  <c r="J156" i="6"/>
  <c r="H156" i="9" s="1"/>
  <c r="J248" i="6"/>
  <c r="H248" i="9" s="1"/>
  <c r="J311" i="6"/>
  <c r="H311" i="9" s="1"/>
  <c r="J371" i="6"/>
  <c r="H371" i="9" s="1"/>
  <c r="J372" i="6"/>
  <c r="H372" i="9" s="1"/>
  <c r="J400" i="6"/>
  <c r="H400" i="9" s="1"/>
  <c r="J447" i="6"/>
  <c r="H447" i="9" s="1"/>
  <c r="J452" i="6"/>
  <c r="H452" i="9" s="1"/>
  <c r="J461" i="6"/>
  <c r="H461" i="9" s="1"/>
  <c r="J473" i="6"/>
  <c r="H473" i="9" s="1"/>
  <c r="J490" i="6"/>
  <c r="H490" i="9" s="1"/>
  <c r="J495" i="6"/>
  <c r="H495" i="9" s="1"/>
  <c r="J9" i="6"/>
  <c r="H9" i="9" s="1"/>
  <c r="J86" i="6"/>
  <c r="H86" i="9" s="1"/>
  <c r="J88" i="6"/>
  <c r="H88" i="9" s="1"/>
  <c r="J114" i="6"/>
  <c r="H114" i="9" s="1"/>
  <c r="J116" i="6"/>
  <c r="H116" i="9" s="1"/>
  <c r="J154" i="6"/>
  <c r="H154" i="9" s="1"/>
  <c r="J249" i="6"/>
  <c r="H249" i="9" s="1"/>
  <c r="J71" i="6"/>
  <c r="H71" i="9" s="1"/>
  <c r="J171" i="6"/>
  <c r="H171" i="9" s="1"/>
  <c r="J195" i="6"/>
  <c r="H195" i="9" s="1"/>
  <c r="J211" i="6"/>
  <c r="H211" i="9" s="1"/>
  <c r="J267" i="6"/>
  <c r="H267" i="9" s="1"/>
  <c r="J269" i="6"/>
  <c r="H269" i="9" s="1"/>
  <c r="J277" i="6"/>
  <c r="H277" i="9" s="1"/>
  <c r="J281" i="6"/>
  <c r="H281" i="9" s="1"/>
  <c r="J330" i="6"/>
  <c r="H330" i="9" s="1"/>
  <c r="J354" i="6"/>
  <c r="H354" i="9" s="1"/>
  <c r="J356" i="6"/>
  <c r="H356" i="9" s="1"/>
  <c r="J360" i="6"/>
  <c r="H360" i="9" s="1"/>
  <c r="J367" i="6"/>
  <c r="H367" i="9" s="1"/>
  <c r="J410" i="6"/>
  <c r="H410" i="9" s="1"/>
  <c r="J416" i="6"/>
  <c r="H416" i="9" s="1"/>
  <c r="J417" i="6"/>
  <c r="H417" i="9" s="1"/>
  <c r="J418" i="6"/>
  <c r="H418" i="9" s="1"/>
  <c r="J375" i="6"/>
  <c r="H375" i="9" s="1"/>
  <c r="J388" i="6"/>
  <c r="H388" i="9" s="1"/>
  <c r="J403" i="6"/>
  <c r="H403" i="9" s="1"/>
  <c r="J405" i="6"/>
  <c r="H405" i="9" s="1"/>
  <c r="J434" i="6"/>
  <c r="H434" i="9" s="1"/>
  <c r="J465" i="6"/>
  <c r="H465" i="9" s="1"/>
  <c r="J497" i="6"/>
  <c r="H497" i="9" s="1"/>
  <c r="J501" i="6"/>
  <c r="H501" i="9" s="1"/>
  <c r="J506" i="6"/>
  <c r="H506" i="9" s="1"/>
  <c r="J511" i="6"/>
  <c r="H511" i="9" s="1"/>
  <c r="J520" i="6"/>
  <c r="H520" i="9" s="1"/>
  <c r="J529" i="6"/>
  <c r="H529" i="9" s="1"/>
  <c r="J112" i="6"/>
  <c r="H112" i="9" s="1"/>
  <c r="J127" i="6"/>
  <c r="H127" i="9" s="1"/>
  <c r="J196" i="6"/>
  <c r="H196" i="9" s="1"/>
  <c r="J209" i="6"/>
  <c r="H209" i="9" s="1"/>
  <c r="J218" i="6"/>
  <c r="H218" i="9" s="1"/>
  <c r="J243" i="6"/>
  <c r="H243" i="9" s="1"/>
  <c r="J289" i="6"/>
  <c r="H289" i="9" s="1"/>
  <c r="J327" i="6"/>
  <c r="H327" i="9" s="1"/>
  <c r="J370" i="6"/>
  <c r="H370" i="9" s="1"/>
  <c r="J374" i="6"/>
  <c r="H374" i="9" s="1"/>
  <c r="J412" i="6"/>
  <c r="H412" i="9" s="1"/>
  <c r="J425" i="6"/>
  <c r="H425" i="9" s="1"/>
  <c r="J524" i="6"/>
  <c r="H524" i="9" s="1"/>
  <c r="J530" i="6"/>
  <c r="H530" i="9" s="1"/>
  <c r="J61" i="6"/>
  <c r="H61" i="9" s="1"/>
  <c r="J85" i="6"/>
  <c r="H85" i="9" s="1"/>
  <c r="J172" i="6"/>
  <c r="H172" i="9" s="1"/>
  <c r="J214" i="6"/>
  <c r="H214" i="9" s="1"/>
  <c r="J244" i="6"/>
  <c r="H244" i="9" s="1"/>
  <c r="J247" i="6"/>
  <c r="H247" i="9" s="1"/>
  <c r="J318" i="6"/>
  <c r="H318" i="9" s="1"/>
  <c r="J362" i="6"/>
  <c r="H362" i="9" s="1"/>
  <c r="J422" i="6"/>
  <c r="H422" i="9" s="1"/>
  <c r="J426" i="6"/>
  <c r="H426" i="9" s="1"/>
  <c r="J450" i="6"/>
  <c r="H450" i="9" s="1"/>
  <c r="H19" i="6"/>
  <c r="F19" i="9" s="1"/>
  <c r="H204" i="6"/>
  <c r="F204" i="9" s="1"/>
  <c r="J204" i="6"/>
  <c r="H204" i="9" s="1"/>
  <c r="J229" i="6"/>
  <c r="H229" i="9" s="1"/>
  <c r="H239" i="6"/>
  <c r="F239" i="9" s="1"/>
  <c r="J239" i="6"/>
  <c r="H239" i="9" s="1"/>
  <c r="J377" i="6"/>
  <c r="H377" i="9" s="1"/>
  <c r="J496" i="6"/>
  <c r="H496" i="9" s="1"/>
  <c r="J514" i="6"/>
  <c r="H514" i="9" s="1"/>
  <c r="J115" i="6"/>
  <c r="H115" i="9" s="1"/>
  <c r="J147" i="6"/>
  <c r="H147" i="9" s="1"/>
  <c r="J148" i="6"/>
  <c r="H148" i="9" s="1"/>
  <c r="J197" i="6"/>
  <c r="H197" i="9" s="1"/>
  <c r="J215" i="6"/>
  <c r="H215" i="9" s="1"/>
  <c r="J232" i="6"/>
  <c r="H232" i="9" s="1"/>
  <c r="J233" i="6"/>
  <c r="H233" i="9" s="1"/>
  <c r="J290" i="6"/>
  <c r="H290" i="9" s="1"/>
  <c r="J320" i="6"/>
  <c r="H320" i="9" s="1"/>
  <c r="J322" i="6"/>
  <c r="H322" i="9" s="1"/>
  <c r="J344" i="6"/>
  <c r="H344" i="9" s="1"/>
  <c r="J381" i="6"/>
  <c r="H381" i="9" s="1"/>
  <c r="J428" i="6"/>
  <c r="H428" i="9" s="1"/>
  <c r="J453" i="6"/>
  <c r="H453" i="9" s="1"/>
  <c r="J445" i="6"/>
  <c r="H445" i="9" s="1"/>
  <c r="J395" i="6"/>
  <c r="H395" i="9" s="1"/>
  <c r="J433" i="6"/>
  <c r="H433" i="9" s="1"/>
  <c r="J437" i="6"/>
  <c r="H437" i="9" s="1"/>
  <c r="J439" i="6"/>
  <c r="H439" i="9" s="1"/>
  <c r="J458" i="6"/>
  <c r="H458" i="9" s="1"/>
  <c r="J462" i="6"/>
  <c r="H462" i="9" s="1"/>
  <c r="H477" i="6"/>
  <c r="F477" i="9" s="1"/>
  <c r="J477" i="6"/>
  <c r="H477" i="9" s="1"/>
  <c r="J481" i="6"/>
  <c r="H481" i="9" s="1"/>
  <c r="H486" i="6"/>
  <c r="F486" i="9" s="1"/>
  <c r="J486" i="6"/>
  <c r="H486" i="9" s="1"/>
  <c r="J487" i="6"/>
  <c r="H487" i="9" s="1"/>
  <c r="J508" i="6"/>
  <c r="H508" i="9" s="1"/>
  <c r="J534" i="6"/>
  <c r="H534" i="9" s="1"/>
  <c r="J175" i="6"/>
  <c r="H175" i="9" s="1"/>
  <c r="J252" i="6"/>
  <c r="H252" i="9" s="1"/>
  <c r="J332" i="6"/>
  <c r="H332" i="9" s="1"/>
  <c r="J343" i="6"/>
  <c r="H343" i="9" s="1"/>
  <c r="J346" i="6"/>
  <c r="H346" i="9" s="1"/>
  <c r="J382" i="6"/>
  <c r="H382" i="9" s="1"/>
  <c r="J435" i="6"/>
  <c r="H435" i="9" s="1"/>
  <c r="J438" i="6"/>
  <c r="H438" i="9" s="1"/>
  <c r="J475" i="6"/>
  <c r="H475" i="9" s="1"/>
  <c r="J173" i="6"/>
  <c r="H173" i="9" s="1"/>
  <c r="J188" i="6"/>
  <c r="H188" i="9" s="1"/>
  <c r="J191" i="6"/>
  <c r="H191" i="9" s="1"/>
  <c r="J273" i="6"/>
  <c r="H273" i="9" s="1"/>
  <c r="J198" i="6"/>
  <c r="H198" i="9" s="1"/>
  <c r="J253" i="6"/>
  <c r="H253" i="9" s="1"/>
  <c r="J284" i="6"/>
  <c r="H284" i="9" s="1"/>
  <c r="J287" i="6"/>
  <c r="H287" i="9" s="1"/>
  <c r="J324" i="6"/>
  <c r="H324" i="9" s="1"/>
  <c r="J384" i="6"/>
  <c r="H384" i="9" s="1"/>
  <c r="J436" i="6"/>
  <c r="H436" i="9" s="1"/>
  <c r="J136" i="6"/>
  <c r="H136" i="9" s="1"/>
  <c r="J155" i="6"/>
  <c r="H155" i="9" s="1"/>
  <c r="J163" i="6"/>
  <c r="H163" i="9" s="1"/>
  <c r="J181" i="6"/>
  <c r="H181" i="9" s="1"/>
  <c r="J182" i="6"/>
  <c r="H182" i="9" s="1"/>
  <c r="J183" i="6"/>
  <c r="H183" i="9" s="1"/>
  <c r="J199" i="6"/>
  <c r="H199" i="9" s="1"/>
  <c r="J234" i="6"/>
  <c r="H234" i="9" s="1"/>
  <c r="J256" i="6"/>
  <c r="H256" i="9" s="1"/>
  <c r="J275" i="6"/>
  <c r="H275" i="9" s="1"/>
  <c r="J337" i="6"/>
  <c r="H337" i="9" s="1"/>
  <c r="J385" i="6"/>
  <c r="H385" i="9" s="1"/>
  <c r="J442" i="6"/>
  <c r="H442" i="9" s="1"/>
  <c r="J535" i="6"/>
  <c r="H535" i="9" s="1"/>
  <c r="J526" i="6"/>
  <c r="H526" i="9" s="1"/>
  <c r="J527" i="6"/>
  <c r="H527" i="9" s="1"/>
  <c r="J121" i="6"/>
  <c r="H121" i="9" s="1"/>
  <c r="J200" i="6"/>
  <c r="H200" i="9" s="1"/>
  <c r="J219" i="6"/>
  <c r="H219" i="9" s="1"/>
  <c r="H237" i="6"/>
  <c r="F237" i="9" s="1"/>
  <c r="J257" i="6"/>
  <c r="H257" i="9" s="1"/>
  <c r="J258" i="6"/>
  <c r="H258" i="9" s="1"/>
  <c r="J262" i="6"/>
  <c r="H262" i="9" s="1"/>
  <c r="J288" i="6"/>
  <c r="H288" i="9" s="1"/>
  <c r="J292" i="6"/>
  <c r="H292" i="9" s="1"/>
  <c r="J350" i="6"/>
  <c r="H350" i="9" s="1"/>
  <c r="J391" i="6"/>
  <c r="H391" i="9" s="1"/>
  <c r="J192" i="6"/>
  <c r="H192" i="9" s="1"/>
  <c r="J296" i="6"/>
  <c r="H296" i="9" s="1"/>
  <c r="J312" i="6"/>
  <c r="H312" i="9" s="1"/>
  <c r="J467" i="6"/>
  <c r="H467" i="9" s="1"/>
  <c r="J492" i="6"/>
  <c r="H492" i="9" s="1"/>
  <c r="J493" i="6"/>
  <c r="H493" i="9" s="1"/>
  <c r="J498" i="6"/>
  <c r="H498" i="9" s="1"/>
  <c r="J516" i="6"/>
  <c r="H516" i="9" s="1"/>
  <c r="J517" i="6"/>
  <c r="H517" i="9" s="1"/>
  <c r="J531" i="6"/>
  <c r="H531" i="9" s="1"/>
  <c r="J73" i="6"/>
  <c r="H73" i="9" s="1"/>
  <c r="J139" i="6"/>
  <c r="H139" i="9" s="1"/>
  <c r="J166" i="6"/>
  <c r="H166" i="9" s="1"/>
  <c r="J220" i="6"/>
  <c r="H220" i="9" s="1"/>
  <c r="J263" i="6"/>
  <c r="H263" i="9" s="1"/>
  <c r="J272" i="6"/>
  <c r="H272" i="9" s="1"/>
  <c r="J276" i="6"/>
  <c r="H276" i="9" s="1"/>
  <c r="J293" i="6"/>
  <c r="H293" i="9" s="1"/>
  <c r="J342" i="6"/>
  <c r="H342" i="9" s="1"/>
  <c r="J394" i="6"/>
  <c r="H394" i="9" s="1"/>
  <c r="J536" i="6"/>
  <c r="H536" i="9" s="1"/>
  <c r="J538" i="6"/>
  <c r="H538" i="9" s="1"/>
  <c r="J193" i="6"/>
  <c r="H193" i="9" s="1"/>
  <c r="J91" i="6"/>
  <c r="H91" i="9" s="1"/>
  <c r="J103" i="6"/>
  <c r="H103" i="9" s="1"/>
  <c r="J133" i="6"/>
  <c r="H133" i="9" s="1"/>
  <c r="J226" i="6"/>
  <c r="H226" i="9" s="1"/>
  <c r="J245" i="6"/>
  <c r="H245" i="9" s="1"/>
  <c r="J246" i="6"/>
  <c r="H246" i="9" s="1"/>
  <c r="J251" i="6"/>
  <c r="H251" i="9" s="1"/>
  <c r="J291" i="6"/>
  <c r="H291" i="9" s="1"/>
  <c r="J393" i="6"/>
  <c r="H393" i="9" s="1"/>
  <c r="J429" i="6"/>
  <c r="H429" i="9" s="1"/>
  <c r="J431" i="6"/>
  <c r="H431" i="9" s="1"/>
  <c r="J448" i="6"/>
  <c r="H448" i="9" s="1"/>
  <c r="J451" i="6"/>
  <c r="H451" i="9" s="1"/>
  <c r="J456" i="6"/>
  <c r="H456" i="9" s="1"/>
  <c r="J468" i="6"/>
  <c r="H468" i="9" s="1"/>
  <c r="J489" i="6"/>
  <c r="H489" i="9" s="1"/>
  <c r="J518" i="6"/>
  <c r="H518" i="9" s="1"/>
  <c r="J532" i="6"/>
  <c r="H532" i="9" s="1"/>
  <c r="J124" i="6"/>
  <c r="H124" i="9" s="1"/>
  <c r="J169" i="6"/>
  <c r="H169" i="9" s="1"/>
  <c r="J170" i="6"/>
  <c r="H170" i="9" s="1"/>
  <c r="J216" i="6"/>
  <c r="H216" i="9" s="1"/>
  <c r="J294" i="6"/>
  <c r="H294" i="9" s="1"/>
  <c r="J392" i="6"/>
  <c r="H392" i="9" s="1"/>
  <c r="J397" i="6"/>
  <c r="H397" i="9" s="1"/>
  <c r="J404" i="6"/>
  <c r="H404" i="9" s="1"/>
  <c r="L2" i="6"/>
  <c r="J2" i="9" s="1"/>
  <c r="J349" i="6"/>
  <c r="H349" i="9" s="1"/>
  <c r="J237" i="6"/>
  <c r="H237" i="9" s="1"/>
  <c r="J380" i="6"/>
  <c r="H380" i="9" s="1"/>
  <c r="J424" i="6"/>
  <c r="H424" i="9" s="1"/>
  <c r="J459" i="6"/>
  <c r="H459" i="9" s="1"/>
  <c r="J464" i="6"/>
  <c r="H464" i="9" s="1"/>
  <c r="J472" i="6"/>
  <c r="H472" i="9" s="1"/>
  <c r="J474" i="6"/>
  <c r="H474" i="9" s="1"/>
  <c r="J482" i="6"/>
  <c r="H482" i="9" s="1"/>
  <c r="J485" i="6"/>
  <c r="H485" i="9" s="1"/>
  <c r="J499" i="6"/>
  <c r="H499" i="9" s="1"/>
  <c r="J509" i="6"/>
  <c r="H509" i="9" s="1"/>
  <c r="J513" i="6"/>
  <c r="H513" i="9" s="1"/>
  <c r="J519" i="6"/>
  <c r="H519" i="9" s="1"/>
  <c r="J123" i="6"/>
  <c r="H123" i="9" s="1"/>
  <c r="J167" i="6"/>
  <c r="H167" i="9" s="1"/>
  <c r="J185" i="6"/>
  <c r="H185" i="9" s="1"/>
  <c r="J190" i="6"/>
  <c r="H190" i="9" s="1"/>
  <c r="J194" i="6"/>
  <c r="H194" i="9" s="1"/>
  <c r="J202" i="6"/>
  <c r="H202" i="9" s="1"/>
  <c r="J203" i="6"/>
  <c r="H203" i="9" s="1"/>
  <c r="J207" i="6"/>
  <c r="H207" i="9" s="1"/>
  <c r="J222" i="6"/>
  <c r="H222" i="9" s="1"/>
  <c r="J223" i="6"/>
  <c r="H223" i="9" s="1"/>
  <c r="J241" i="6"/>
  <c r="H241" i="9" s="1"/>
  <c r="J280" i="6"/>
  <c r="H280" i="9" s="1"/>
  <c r="J315" i="6"/>
  <c r="H315" i="9" s="1"/>
  <c r="J406" i="6"/>
  <c r="H406" i="9" s="1"/>
  <c r="J408" i="6"/>
  <c r="H408" i="9" s="1"/>
  <c r="H3" i="6"/>
  <c r="F3" i="9" s="1"/>
  <c r="J205" i="6"/>
  <c r="H205" i="9" s="1"/>
  <c r="J208" i="6"/>
  <c r="H208" i="9" s="1"/>
  <c r="J230" i="6"/>
  <c r="H230" i="9" s="1"/>
  <c r="J231" i="6"/>
  <c r="H231" i="9" s="1"/>
  <c r="J242" i="6"/>
  <c r="H242" i="9" s="1"/>
  <c r="J295" i="6"/>
  <c r="H295" i="9" s="1"/>
  <c r="J302" i="6"/>
  <c r="H302" i="9" s="1"/>
  <c r="J325" i="6"/>
  <c r="H325" i="9" s="1"/>
  <c r="J366" i="6"/>
  <c r="H366" i="9" s="1"/>
  <c r="J376" i="6"/>
  <c r="H376" i="9" s="1"/>
  <c r="H246" i="6"/>
  <c r="F246" i="9" s="1"/>
  <c r="H106" i="6"/>
  <c r="F106" i="9" s="1"/>
  <c r="H107" i="6"/>
  <c r="F107" i="9" s="1"/>
  <c r="H123" i="6"/>
  <c r="F123" i="9" s="1"/>
  <c r="H125" i="6"/>
  <c r="F125" i="9" s="1"/>
  <c r="H71" i="6"/>
  <c r="F71" i="9" s="1"/>
  <c r="H14" i="6"/>
  <c r="F14" i="9" s="1"/>
  <c r="H269" i="6"/>
  <c r="F269" i="9" s="1"/>
  <c r="H281" i="6"/>
  <c r="F281" i="9" s="1"/>
  <c r="H356" i="6"/>
  <c r="F356" i="9" s="1"/>
  <c r="H410" i="6"/>
  <c r="F410" i="9" s="1"/>
  <c r="H46" i="6"/>
  <c r="F46" i="9" s="1"/>
  <c r="H147" i="6"/>
  <c r="F147" i="9" s="1"/>
  <c r="H148" i="6"/>
  <c r="F148" i="9" s="1"/>
  <c r="H49" i="6"/>
  <c r="F49" i="9" s="1"/>
  <c r="H258" i="6"/>
  <c r="F258" i="9" s="1"/>
  <c r="H288" i="6"/>
  <c r="F288" i="9" s="1"/>
  <c r="H292" i="6"/>
  <c r="F292" i="9" s="1"/>
  <c r="H391" i="6"/>
  <c r="F391" i="9" s="1"/>
  <c r="H179" i="6"/>
  <c r="F179" i="9" s="1"/>
  <c r="H111" i="6"/>
  <c r="F111" i="9" s="1"/>
  <c r="H378" i="6"/>
  <c r="F378" i="9" s="1"/>
  <c r="H41" i="6"/>
  <c r="F41" i="9" s="1"/>
  <c r="H42" i="6"/>
  <c r="F42" i="9" s="1"/>
  <c r="H66" i="6"/>
  <c r="F66" i="9" s="1"/>
  <c r="H118" i="6"/>
  <c r="F118" i="9" s="1"/>
  <c r="H140" i="6"/>
  <c r="F140" i="9" s="1"/>
  <c r="H323" i="6"/>
  <c r="F323" i="9" s="1"/>
  <c r="H334" i="6"/>
  <c r="F334" i="9" s="1"/>
  <c r="H347" i="6"/>
  <c r="F347" i="9" s="1"/>
  <c r="H365" i="6"/>
  <c r="F365" i="9" s="1"/>
  <c r="H78" i="6"/>
  <c r="F78" i="9" s="1"/>
  <c r="H101" i="6"/>
  <c r="F101" i="9" s="1"/>
  <c r="H108" i="6"/>
  <c r="F108" i="9" s="1"/>
  <c r="H110" i="6"/>
  <c r="F110" i="9" s="1"/>
  <c r="H169" i="6"/>
  <c r="F169" i="9" s="1"/>
  <c r="H256" i="6"/>
  <c r="F256" i="9" s="1"/>
  <c r="H11" i="6"/>
  <c r="F11" i="9" s="1"/>
  <c r="H58" i="6"/>
  <c r="F58" i="9" s="1"/>
  <c r="H134" i="6"/>
  <c r="F134" i="9" s="1"/>
  <c r="H220" i="6"/>
  <c r="F220" i="9" s="1"/>
  <c r="H263" i="6"/>
  <c r="F263" i="9" s="1"/>
  <c r="H276" i="6"/>
  <c r="F276" i="9" s="1"/>
  <c r="H7" i="6"/>
  <c r="F7" i="9" s="1"/>
  <c r="H94" i="6"/>
  <c r="F94" i="9" s="1"/>
  <c r="H168" i="6"/>
  <c r="F168" i="9" s="1"/>
  <c r="H392" i="6"/>
  <c r="F392" i="9" s="1"/>
  <c r="H475" i="6"/>
  <c r="F475" i="9" s="1"/>
  <c r="H173" i="6"/>
  <c r="F173" i="9" s="1"/>
  <c r="H20" i="6"/>
  <c r="F20" i="9" s="1"/>
  <c r="H127" i="6"/>
  <c r="F127" i="9" s="1"/>
  <c r="H128" i="6"/>
  <c r="F128" i="9" s="1"/>
  <c r="H194" i="6"/>
  <c r="F194" i="9" s="1"/>
  <c r="H280" i="6"/>
  <c r="F280" i="9" s="1"/>
  <c r="H29" i="6"/>
  <c r="F29" i="9" s="1"/>
  <c r="H34" i="6"/>
  <c r="F34" i="9" s="1"/>
  <c r="H53" i="6"/>
  <c r="F53" i="9" s="1"/>
  <c r="H112" i="6"/>
  <c r="F112" i="9" s="1"/>
  <c r="H113" i="6"/>
  <c r="F113" i="9" s="1"/>
  <c r="H225" i="6"/>
  <c r="F225" i="9" s="1"/>
  <c r="H227" i="6"/>
  <c r="F227" i="9" s="1"/>
  <c r="H297" i="6"/>
  <c r="F297" i="9" s="1"/>
  <c r="H298" i="6"/>
  <c r="F298" i="9" s="1"/>
  <c r="H305" i="6"/>
  <c r="F305" i="9" s="1"/>
  <c r="H326" i="6"/>
  <c r="F326" i="9" s="1"/>
  <c r="H352" i="6"/>
  <c r="F352" i="9" s="1"/>
  <c r="H411" i="6"/>
  <c r="F411" i="9" s="1"/>
  <c r="H535" i="6"/>
  <c r="F535" i="9" s="1"/>
  <c r="H418" i="6"/>
  <c r="F418" i="9" s="1"/>
  <c r="H39" i="6"/>
  <c r="F39" i="9" s="1"/>
  <c r="H419" i="6"/>
  <c r="F419" i="9" s="1"/>
  <c r="H89" i="6"/>
  <c r="F89" i="9" s="1"/>
  <c r="H218" i="6"/>
  <c r="F218" i="9" s="1"/>
  <c r="H327" i="6"/>
  <c r="F327" i="9" s="1"/>
  <c r="H370" i="6"/>
  <c r="F370" i="9" s="1"/>
  <c r="H536" i="6"/>
  <c r="F536" i="9" s="1"/>
  <c r="H193" i="6"/>
  <c r="F193" i="9" s="1"/>
  <c r="H130" i="6"/>
  <c r="F130" i="9" s="1"/>
  <c r="H131" i="6"/>
  <c r="F131" i="9" s="1"/>
  <c r="H135" i="6"/>
  <c r="F135" i="9" s="1"/>
  <c r="H157" i="6"/>
  <c r="F157" i="9" s="1"/>
  <c r="H247" i="6"/>
  <c r="F247" i="9" s="1"/>
  <c r="H74" i="6"/>
  <c r="F74" i="9" s="1"/>
  <c r="H155" i="6"/>
  <c r="F155" i="9" s="1"/>
  <c r="H197" i="6"/>
  <c r="F197" i="9" s="1"/>
  <c r="H215" i="6"/>
  <c r="F215" i="9" s="1"/>
  <c r="H320" i="6"/>
  <c r="F320" i="9" s="1"/>
  <c r="H344" i="6"/>
  <c r="F344" i="9" s="1"/>
  <c r="H381" i="6"/>
  <c r="F381" i="9" s="1"/>
  <c r="H322" i="6"/>
  <c r="F322" i="9" s="1"/>
  <c r="H92" i="6"/>
  <c r="F92" i="9" s="1"/>
  <c r="H124" i="6"/>
  <c r="F124" i="9" s="1"/>
  <c r="H250" i="6"/>
  <c r="F250" i="9" s="1"/>
  <c r="H429" i="6"/>
  <c r="F429" i="9" s="1"/>
  <c r="H431" i="6"/>
  <c r="F431" i="9" s="1"/>
  <c r="H533" i="6"/>
  <c r="F533" i="9" s="1"/>
  <c r="H387" i="6"/>
  <c r="F387" i="9" s="1"/>
  <c r="H70" i="6"/>
  <c r="F70" i="9" s="1"/>
  <c r="H75" i="6"/>
  <c r="F75" i="9" s="1"/>
  <c r="H306" i="6"/>
  <c r="F306" i="9" s="1"/>
  <c r="H528" i="6"/>
  <c r="F528" i="9" s="1"/>
  <c r="H329" i="6"/>
  <c r="F329" i="9" s="1"/>
  <c r="H85" i="6"/>
  <c r="F85" i="9" s="1"/>
  <c r="H375" i="6"/>
  <c r="F375" i="9" s="1"/>
  <c r="H214" i="6"/>
  <c r="F214" i="9" s="1"/>
  <c r="H259" i="6"/>
  <c r="F259" i="9" s="1"/>
  <c r="H360" i="6"/>
  <c r="F360" i="9" s="1"/>
  <c r="H364" i="6"/>
  <c r="F364" i="9" s="1"/>
  <c r="H520" i="6"/>
  <c r="F520" i="9" s="1"/>
  <c r="H525" i="6"/>
  <c r="F525" i="9" s="1"/>
  <c r="H56" i="6"/>
  <c r="F56" i="9" s="1"/>
  <c r="H65" i="6"/>
  <c r="F65" i="9" s="1"/>
  <c r="H189" i="6"/>
  <c r="F189" i="9" s="1"/>
  <c r="H494" i="6"/>
  <c r="F494" i="9" s="1"/>
  <c r="H152" i="6"/>
  <c r="F152" i="9" s="1"/>
  <c r="H417" i="6"/>
  <c r="F417" i="9" s="1"/>
  <c r="H481" i="6"/>
  <c r="F481" i="9" s="1"/>
  <c r="H82" i="6"/>
  <c r="F82" i="9" s="1"/>
  <c r="H537" i="6"/>
  <c r="F537" i="9" s="1"/>
  <c r="H72" i="6"/>
  <c r="F72" i="9" s="1"/>
  <c r="H5" i="6"/>
  <c r="F5" i="9" s="1"/>
  <c r="H22" i="6"/>
  <c r="F22" i="9" s="1"/>
  <c r="H142" i="6"/>
  <c r="F142" i="9" s="1"/>
  <c r="H236" i="6"/>
  <c r="F236" i="9" s="1"/>
  <c r="H241" i="6"/>
  <c r="F241" i="9" s="1"/>
  <c r="H243" i="6"/>
  <c r="F243" i="9" s="1"/>
  <c r="H376" i="6"/>
  <c r="F376" i="9" s="1"/>
  <c r="H404" i="6"/>
  <c r="F404" i="9" s="1"/>
  <c r="H21" i="6"/>
  <c r="F21" i="9" s="1"/>
  <c r="H26" i="6"/>
  <c r="F26" i="9" s="1"/>
  <c r="H287" i="6"/>
  <c r="F287" i="9" s="1"/>
  <c r="H16" i="6"/>
  <c r="F16" i="9" s="1"/>
  <c r="H223" i="6"/>
  <c r="F223" i="9" s="1"/>
  <c r="H455" i="6"/>
  <c r="F455" i="9" s="1"/>
  <c r="H502" i="6"/>
  <c r="F502" i="9" s="1"/>
  <c r="H504" i="6"/>
  <c r="F504" i="9" s="1"/>
  <c r="H505" i="6"/>
  <c r="F505" i="9" s="1"/>
  <c r="H120" i="6"/>
  <c r="F120" i="9" s="1"/>
  <c r="H487" i="6"/>
  <c r="F487" i="9" s="1"/>
  <c r="H119" i="6"/>
  <c r="F119" i="9" s="1"/>
  <c r="H121" i="6"/>
  <c r="F121" i="9" s="1"/>
  <c r="H299" i="6"/>
  <c r="F299" i="9" s="1"/>
  <c r="H35" i="6"/>
  <c r="F35" i="9" s="1"/>
  <c r="H423" i="6"/>
  <c r="F423" i="9" s="1"/>
  <c r="H489" i="6"/>
  <c r="F489" i="9" s="1"/>
  <c r="H40" i="6"/>
  <c r="F40" i="9" s="1"/>
  <c r="H52" i="6"/>
  <c r="F52" i="9" s="1"/>
  <c r="H151" i="6"/>
  <c r="F151" i="9" s="1"/>
  <c r="H171" i="6"/>
  <c r="F171" i="9" s="1"/>
  <c r="H339" i="6"/>
  <c r="F339" i="9" s="1"/>
  <c r="H59" i="6"/>
  <c r="F59" i="9" s="1"/>
  <c r="H60" i="6"/>
  <c r="F60" i="9" s="1"/>
  <c r="H212" i="6"/>
  <c r="F212" i="9" s="1"/>
  <c r="H242" i="6"/>
  <c r="F242" i="9" s="1"/>
  <c r="H286" i="6"/>
  <c r="F286" i="9" s="1"/>
  <c r="H331" i="6"/>
  <c r="F331" i="9" s="1"/>
  <c r="H337" i="6"/>
  <c r="F337" i="9" s="1"/>
  <c r="H368" i="6"/>
  <c r="F368" i="9" s="1"/>
  <c r="H369" i="6"/>
  <c r="F369" i="9" s="1"/>
  <c r="H383" i="6"/>
  <c r="F383" i="9" s="1"/>
  <c r="H389" i="6"/>
  <c r="F389" i="9" s="1"/>
  <c r="H399" i="6"/>
  <c r="F399" i="9" s="1"/>
  <c r="H401" i="6"/>
  <c r="F401" i="9" s="1"/>
  <c r="H402" i="6"/>
  <c r="F402" i="9" s="1"/>
  <c r="H405" i="6"/>
  <c r="F405" i="9" s="1"/>
  <c r="H409" i="6"/>
  <c r="F409" i="9" s="1"/>
  <c r="H413" i="6"/>
  <c r="F413" i="9" s="1"/>
  <c r="H415" i="6"/>
  <c r="F415" i="9" s="1"/>
  <c r="H416" i="6"/>
  <c r="F416" i="9" s="1"/>
  <c r="H426" i="6"/>
  <c r="F426" i="9" s="1"/>
  <c r="H428" i="6"/>
  <c r="F428" i="9" s="1"/>
  <c r="H443" i="6"/>
  <c r="F443" i="9" s="1"/>
  <c r="H465" i="6"/>
  <c r="F465" i="9" s="1"/>
  <c r="H470" i="6"/>
  <c r="F470" i="9" s="1"/>
  <c r="H474" i="6"/>
  <c r="F474" i="9" s="1"/>
  <c r="H482" i="6"/>
  <c r="F482" i="9" s="1"/>
  <c r="H485" i="6"/>
  <c r="F485" i="9" s="1"/>
  <c r="H492" i="6"/>
  <c r="F492" i="9" s="1"/>
  <c r="H493" i="6"/>
  <c r="F493" i="9" s="1"/>
  <c r="H498" i="6"/>
  <c r="F498" i="9" s="1"/>
  <c r="H515" i="6"/>
  <c r="F515" i="9" s="1"/>
  <c r="H47" i="6"/>
  <c r="F47" i="9" s="1"/>
  <c r="H129" i="6"/>
  <c r="F129" i="9" s="1"/>
  <c r="H164" i="6"/>
  <c r="F164" i="9" s="1"/>
  <c r="H275" i="6"/>
  <c r="F275" i="9" s="1"/>
  <c r="H314" i="6"/>
  <c r="F314" i="9" s="1"/>
  <c r="H8" i="6"/>
  <c r="F8" i="9" s="1"/>
  <c r="H55" i="6"/>
  <c r="F55" i="9" s="1"/>
  <c r="H67" i="6"/>
  <c r="F67" i="9" s="1"/>
  <c r="H104" i="6"/>
  <c r="F104" i="9" s="1"/>
  <c r="H146" i="6"/>
  <c r="F146" i="9" s="1"/>
  <c r="H153" i="6"/>
  <c r="F153" i="9" s="1"/>
  <c r="H154" i="6"/>
  <c r="F154" i="9" s="1"/>
  <c r="H174" i="6"/>
  <c r="F174" i="9" s="1"/>
  <c r="H199" i="6"/>
  <c r="F199" i="9" s="1"/>
  <c r="H206" i="6"/>
  <c r="F206" i="9" s="1"/>
  <c r="H211" i="6"/>
  <c r="F211" i="9" s="1"/>
  <c r="H232" i="6"/>
  <c r="F232" i="9" s="1"/>
  <c r="H235" i="6"/>
  <c r="F235" i="9" s="1"/>
  <c r="H244" i="6"/>
  <c r="F244" i="9" s="1"/>
  <c r="H268" i="6"/>
  <c r="F268" i="9" s="1"/>
  <c r="H270" i="6"/>
  <c r="F270" i="9" s="1"/>
  <c r="H283" i="6"/>
  <c r="F283" i="9" s="1"/>
  <c r="H295" i="6"/>
  <c r="F295" i="9" s="1"/>
  <c r="H301" i="6"/>
  <c r="F301" i="9" s="1"/>
  <c r="H328" i="6"/>
  <c r="F328" i="9" s="1"/>
  <c r="H336" i="6"/>
  <c r="F336" i="9" s="1"/>
  <c r="H340" i="6"/>
  <c r="F340" i="9" s="1"/>
  <c r="H348" i="6"/>
  <c r="F348" i="9" s="1"/>
  <c r="H357" i="6"/>
  <c r="F357" i="9" s="1"/>
  <c r="H358" i="6"/>
  <c r="F358" i="9" s="1"/>
  <c r="H359" i="6"/>
  <c r="F359" i="9" s="1"/>
  <c r="H377" i="6"/>
  <c r="F377" i="9" s="1"/>
  <c r="H385" i="6"/>
  <c r="F385" i="9" s="1"/>
  <c r="H400" i="6"/>
  <c r="F400" i="9" s="1"/>
  <c r="H407" i="6"/>
  <c r="F407" i="9" s="1"/>
  <c r="H433" i="6"/>
  <c r="F433" i="9" s="1"/>
  <c r="H437" i="6"/>
  <c r="F437" i="9" s="1"/>
  <c r="H447" i="6"/>
  <c r="F447" i="9" s="1"/>
  <c r="H460" i="6"/>
  <c r="F460" i="9" s="1"/>
  <c r="H469" i="6"/>
  <c r="F469" i="9" s="1"/>
  <c r="H480" i="6"/>
  <c r="F480" i="9" s="1"/>
  <c r="H516" i="6"/>
  <c r="F516" i="9" s="1"/>
  <c r="H517" i="6"/>
  <c r="F517" i="9" s="1"/>
  <c r="H526" i="6"/>
  <c r="F526" i="9" s="1"/>
  <c r="H527" i="6"/>
  <c r="F527" i="9" s="1"/>
  <c r="H30" i="6"/>
  <c r="F30" i="9" s="1"/>
  <c r="H158" i="6"/>
  <c r="F158" i="9" s="1"/>
  <c r="H285" i="6"/>
  <c r="F285" i="9" s="1"/>
  <c r="H341" i="6"/>
  <c r="F341" i="9" s="1"/>
  <c r="H45" i="6"/>
  <c r="F45" i="9" s="1"/>
  <c r="H61" i="6"/>
  <c r="F61" i="9" s="1"/>
  <c r="H165" i="6"/>
  <c r="F165" i="9" s="1"/>
  <c r="H255" i="6"/>
  <c r="F255" i="9" s="1"/>
  <c r="H325" i="6"/>
  <c r="F325" i="9" s="1"/>
  <c r="H28" i="6"/>
  <c r="F28" i="9" s="1"/>
  <c r="H87" i="6"/>
  <c r="F87" i="9" s="1"/>
  <c r="H12" i="6"/>
  <c r="F12" i="9" s="1"/>
  <c r="H23" i="6"/>
  <c r="F23" i="9" s="1"/>
  <c r="H24" i="6"/>
  <c r="F24" i="9" s="1"/>
  <c r="H90" i="6"/>
  <c r="F90" i="9" s="1"/>
  <c r="H100" i="6"/>
  <c r="F100" i="9" s="1"/>
  <c r="H114" i="6"/>
  <c r="F114" i="9" s="1"/>
  <c r="H132" i="6"/>
  <c r="F132" i="9" s="1"/>
  <c r="H133" i="6"/>
  <c r="F133" i="9" s="1"/>
  <c r="H159" i="6"/>
  <c r="F159" i="9" s="1"/>
  <c r="H184" i="6"/>
  <c r="F184" i="9" s="1"/>
  <c r="H205" i="6"/>
  <c r="F205" i="9" s="1"/>
  <c r="H238" i="6"/>
  <c r="F238" i="9" s="1"/>
  <c r="H249" i="6"/>
  <c r="F249" i="9" s="1"/>
  <c r="H266" i="6"/>
  <c r="F266" i="9" s="1"/>
  <c r="H271" i="6"/>
  <c r="F271" i="9" s="1"/>
  <c r="H302" i="6"/>
  <c r="F302" i="9" s="1"/>
  <c r="H310" i="6"/>
  <c r="F310" i="9" s="1"/>
  <c r="H313" i="6"/>
  <c r="F313" i="9" s="1"/>
  <c r="H342" i="6"/>
  <c r="F342" i="9" s="1"/>
  <c r="H386" i="6"/>
  <c r="F386" i="9" s="1"/>
  <c r="H395" i="6"/>
  <c r="F395" i="9" s="1"/>
  <c r="H424" i="6"/>
  <c r="F424" i="9" s="1"/>
  <c r="H452" i="6"/>
  <c r="F452" i="9" s="1"/>
  <c r="H461" i="6"/>
  <c r="F461" i="9" s="1"/>
  <c r="H499" i="6"/>
  <c r="F499" i="9" s="1"/>
  <c r="H509" i="6"/>
  <c r="F509" i="9" s="1"/>
  <c r="H518" i="6"/>
  <c r="F518" i="9" s="1"/>
  <c r="H531" i="6"/>
  <c r="F531" i="9" s="1"/>
  <c r="H190" i="6"/>
  <c r="F190" i="9" s="1"/>
  <c r="H230" i="6"/>
  <c r="F230" i="9" s="1"/>
  <c r="H251" i="6"/>
  <c r="F251" i="9" s="1"/>
  <c r="H289" i="6"/>
  <c r="F289" i="9" s="1"/>
  <c r="H363" i="6"/>
  <c r="F363" i="9" s="1"/>
  <c r="H150" i="6"/>
  <c r="F150" i="9" s="1"/>
  <c r="H182" i="6"/>
  <c r="F182" i="9" s="1"/>
  <c r="H267" i="6"/>
  <c r="F267" i="9" s="1"/>
  <c r="H294" i="6"/>
  <c r="F294" i="9" s="1"/>
  <c r="H6" i="6"/>
  <c r="F6" i="9" s="1"/>
  <c r="H48" i="6"/>
  <c r="F48" i="9" s="1"/>
  <c r="H17" i="6"/>
  <c r="F17" i="9" s="1"/>
  <c r="H43" i="6"/>
  <c r="F43" i="9" s="1"/>
  <c r="H69" i="6"/>
  <c r="F69" i="9" s="1"/>
  <c r="H93" i="6"/>
  <c r="F93" i="9" s="1"/>
  <c r="F146" i="6"/>
  <c r="D146" i="9" s="1"/>
  <c r="H186" i="6"/>
  <c r="F186" i="9" s="1"/>
  <c r="H208" i="6"/>
  <c r="F208" i="9" s="1"/>
  <c r="H252" i="6"/>
  <c r="F252" i="9" s="1"/>
  <c r="H293" i="6"/>
  <c r="F293" i="9" s="1"/>
  <c r="H318" i="6"/>
  <c r="F318" i="9" s="1"/>
  <c r="H346" i="6"/>
  <c r="F346" i="9" s="1"/>
  <c r="H361" i="6"/>
  <c r="F361" i="9" s="1"/>
  <c r="H396" i="6"/>
  <c r="F396" i="9" s="1"/>
  <c r="H414" i="6"/>
  <c r="F414" i="9" s="1"/>
  <c r="H425" i="6"/>
  <c r="F425" i="9" s="1"/>
  <c r="F428" i="6"/>
  <c r="D428" i="9" s="1"/>
  <c r="H432" i="6"/>
  <c r="F432" i="9" s="1"/>
  <c r="H439" i="6"/>
  <c r="F439" i="9" s="1"/>
  <c r="H450" i="6"/>
  <c r="F450" i="9" s="1"/>
  <c r="H453" i="6"/>
  <c r="F453" i="9" s="1"/>
  <c r="H458" i="6"/>
  <c r="F458" i="9" s="1"/>
  <c r="H462" i="6"/>
  <c r="F462" i="9" s="1"/>
  <c r="H491" i="6"/>
  <c r="F491" i="9" s="1"/>
  <c r="H503" i="6"/>
  <c r="F503" i="9" s="1"/>
  <c r="H510" i="6"/>
  <c r="F510" i="9" s="1"/>
  <c r="H513" i="6"/>
  <c r="F513" i="9" s="1"/>
  <c r="H519" i="6"/>
  <c r="F519" i="9" s="1"/>
  <c r="H532" i="6"/>
  <c r="F532" i="9" s="1"/>
  <c r="H25" i="6"/>
  <c r="F25" i="9" s="1"/>
  <c r="H144" i="6"/>
  <c r="F144" i="9" s="1"/>
  <c r="H261" i="6"/>
  <c r="F261" i="9" s="1"/>
  <c r="H300" i="6"/>
  <c r="F300" i="9" s="1"/>
  <c r="H57" i="6"/>
  <c r="F57" i="9" s="1"/>
  <c r="H86" i="6"/>
  <c r="F86" i="9" s="1"/>
  <c r="H198" i="6"/>
  <c r="F198" i="9" s="1"/>
  <c r="H260" i="6"/>
  <c r="F260" i="9" s="1"/>
  <c r="H31" i="6"/>
  <c r="F31" i="9" s="1"/>
  <c r="H139" i="6"/>
  <c r="F139" i="9" s="1"/>
  <c r="H63" i="6"/>
  <c r="F63" i="9" s="1"/>
  <c r="H84" i="6"/>
  <c r="F84" i="9" s="1"/>
  <c r="H96" i="6"/>
  <c r="F96" i="9" s="1"/>
  <c r="H160" i="6"/>
  <c r="F160" i="9" s="1"/>
  <c r="H167" i="6"/>
  <c r="F167" i="9" s="1"/>
  <c r="H209" i="6"/>
  <c r="F209" i="9" s="1"/>
  <c r="H226" i="6"/>
  <c r="F226" i="9" s="1"/>
  <c r="H272" i="6"/>
  <c r="F272" i="9" s="1"/>
  <c r="H304" i="6"/>
  <c r="F304" i="9" s="1"/>
  <c r="H330" i="6"/>
  <c r="F330" i="9" s="1"/>
  <c r="H10" i="6"/>
  <c r="F10" i="9" s="1"/>
  <c r="H13" i="6"/>
  <c r="F13" i="9" s="1"/>
  <c r="H33" i="6"/>
  <c r="F33" i="9" s="1"/>
  <c r="H54" i="6"/>
  <c r="F54" i="9" s="1"/>
  <c r="H62" i="6"/>
  <c r="F62" i="9" s="1"/>
  <c r="H97" i="6"/>
  <c r="F97" i="9" s="1"/>
  <c r="H115" i="6"/>
  <c r="F115" i="9" s="1"/>
  <c r="H122" i="6"/>
  <c r="F122" i="9" s="1"/>
  <c r="H161" i="6"/>
  <c r="F161" i="9" s="1"/>
  <c r="H177" i="6"/>
  <c r="F177" i="9" s="1"/>
  <c r="H181" i="6"/>
  <c r="F181" i="9" s="1"/>
  <c r="H188" i="6"/>
  <c r="F188" i="9" s="1"/>
  <c r="H192" i="6"/>
  <c r="F192" i="9" s="1"/>
  <c r="H210" i="6"/>
  <c r="F210" i="9" s="1"/>
  <c r="H224" i="6"/>
  <c r="F224" i="9" s="1"/>
  <c r="H228" i="6"/>
  <c r="F228" i="9" s="1"/>
  <c r="H277" i="6"/>
  <c r="F277" i="9" s="1"/>
  <c r="H278" i="6"/>
  <c r="F278" i="9" s="1"/>
  <c r="H303" i="6"/>
  <c r="F303" i="9" s="1"/>
  <c r="H308" i="6"/>
  <c r="F308" i="9" s="1"/>
  <c r="H312" i="6"/>
  <c r="F312" i="9" s="1"/>
  <c r="H315" i="6"/>
  <c r="F315" i="9" s="1"/>
  <c r="H355" i="6"/>
  <c r="F355" i="9" s="1"/>
  <c r="H366" i="6"/>
  <c r="F366" i="9" s="1"/>
  <c r="H397" i="6"/>
  <c r="F397" i="9" s="1"/>
  <c r="H430" i="6"/>
  <c r="F430" i="9" s="1"/>
  <c r="H473" i="6"/>
  <c r="F473" i="9" s="1"/>
  <c r="H478" i="6"/>
  <c r="F478" i="9" s="1"/>
  <c r="H483" i="6"/>
  <c r="F483" i="9" s="1"/>
  <c r="H500" i="6"/>
  <c r="F500" i="9" s="1"/>
  <c r="H507" i="6"/>
  <c r="F507" i="9" s="1"/>
  <c r="H522" i="6"/>
  <c r="F522" i="9" s="1"/>
  <c r="H523" i="6"/>
  <c r="F523" i="9" s="1"/>
  <c r="H80" i="6"/>
  <c r="F80" i="9" s="1"/>
  <c r="H81" i="6"/>
  <c r="F81" i="9" s="1"/>
  <c r="H141" i="6"/>
  <c r="F141" i="9" s="1"/>
  <c r="H149" i="6"/>
  <c r="F149" i="9" s="1"/>
  <c r="H172" i="6"/>
  <c r="F172" i="9" s="1"/>
  <c r="H178" i="6"/>
  <c r="F178" i="9" s="1"/>
  <c r="H180" i="6"/>
  <c r="F180" i="9" s="1"/>
  <c r="H187" i="6"/>
  <c r="F187" i="9" s="1"/>
  <c r="H191" i="6"/>
  <c r="F191" i="9" s="1"/>
  <c r="H213" i="6"/>
  <c r="F213" i="9" s="1"/>
  <c r="H229" i="6"/>
  <c r="F229" i="9" s="1"/>
  <c r="H248" i="6"/>
  <c r="F248" i="9" s="1"/>
  <c r="H284" i="6"/>
  <c r="F284" i="9" s="1"/>
  <c r="H296" i="6"/>
  <c r="F296" i="9" s="1"/>
  <c r="H317" i="6"/>
  <c r="F317" i="9" s="1"/>
  <c r="H324" i="6"/>
  <c r="F324" i="9" s="1"/>
  <c r="H333" i="6"/>
  <c r="F333" i="9" s="1"/>
  <c r="H351" i="6"/>
  <c r="F351" i="9" s="1"/>
  <c r="H353" i="6"/>
  <c r="F353" i="9" s="1"/>
  <c r="H362" i="6"/>
  <c r="F362" i="9" s="1"/>
  <c r="H380" i="6"/>
  <c r="F380" i="9" s="1"/>
  <c r="H384" i="6"/>
  <c r="F384" i="9" s="1"/>
  <c r="H393" i="6"/>
  <c r="F393" i="9" s="1"/>
  <c r="H398" i="6"/>
  <c r="F398" i="9" s="1"/>
  <c r="H408" i="6"/>
  <c r="F408" i="9" s="1"/>
  <c r="H440" i="6"/>
  <c r="F440" i="9" s="1"/>
  <c r="H444" i="6"/>
  <c r="F444" i="9" s="1"/>
  <c r="H446" i="6"/>
  <c r="F446" i="9" s="1"/>
  <c r="H454" i="6"/>
  <c r="F454" i="9" s="1"/>
  <c r="H463" i="6"/>
  <c r="F463" i="9" s="1"/>
  <c r="H490" i="6"/>
  <c r="F490" i="9" s="1"/>
  <c r="H497" i="6"/>
  <c r="F497" i="9" s="1"/>
  <c r="H501" i="6"/>
  <c r="F501" i="9" s="1"/>
  <c r="H506" i="6"/>
  <c r="F506" i="9" s="1"/>
  <c r="H511" i="6"/>
  <c r="F511" i="9" s="1"/>
  <c r="H512" i="6"/>
  <c r="F512" i="9" s="1"/>
  <c r="H95" i="6"/>
  <c r="F95" i="9" s="1"/>
  <c r="H99" i="6"/>
  <c r="F99" i="9" s="1"/>
  <c r="H109" i="6"/>
  <c r="F109" i="9" s="1"/>
  <c r="H207" i="6"/>
  <c r="F207" i="9" s="1"/>
  <c r="H231" i="6"/>
  <c r="F231" i="9" s="1"/>
  <c r="H233" i="6"/>
  <c r="F233" i="9" s="1"/>
  <c r="H240" i="6"/>
  <c r="F240" i="9" s="1"/>
  <c r="H245" i="6"/>
  <c r="F245" i="9" s="1"/>
  <c r="H254" i="6"/>
  <c r="F254" i="9" s="1"/>
  <c r="H257" i="6"/>
  <c r="F257" i="9" s="1"/>
  <c r="H262" i="6"/>
  <c r="F262" i="9" s="1"/>
  <c r="H265" i="6"/>
  <c r="F265" i="9" s="1"/>
  <c r="H274" i="6"/>
  <c r="F274" i="9" s="1"/>
  <c r="H338" i="6"/>
  <c r="F338" i="9" s="1"/>
  <c r="H349" i="6"/>
  <c r="F349" i="9" s="1"/>
  <c r="H371" i="6"/>
  <c r="F371" i="9" s="1"/>
  <c r="H372" i="6"/>
  <c r="F372" i="9" s="1"/>
  <c r="H379" i="6"/>
  <c r="F379" i="9" s="1"/>
  <c r="H412" i="6"/>
  <c r="F412" i="9" s="1"/>
  <c r="H441" i="6"/>
  <c r="F441" i="9" s="1"/>
  <c r="H448" i="6"/>
  <c r="F448" i="9" s="1"/>
  <c r="H457" i="6"/>
  <c r="F457" i="9" s="1"/>
  <c r="H466" i="6"/>
  <c r="F466" i="9" s="1"/>
  <c r="H471" i="6"/>
  <c r="F471" i="9" s="1"/>
  <c r="H495" i="6"/>
  <c r="F495" i="9" s="1"/>
  <c r="H496" i="6"/>
  <c r="F496" i="9" s="1"/>
  <c r="H521" i="6"/>
  <c r="F521" i="9" s="1"/>
  <c r="H524" i="6"/>
  <c r="F524" i="9" s="1"/>
  <c r="H529" i="6"/>
  <c r="F529" i="9" s="1"/>
  <c r="H538" i="6"/>
  <c r="F538" i="9" s="1"/>
  <c r="H27" i="6"/>
  <c r="F27" i="9" s="1"/>
  <c r="H36" i="6"/>
  <c r="F36" i="9" s="1"/>
  <c r="H9" i="6"/>
  <c r="F9" i="9" s="1"/>
  <c r="H15" i="6"/>
  <c r="F15" i="9" s="1"/>
  <c r="H73" i="6"/>
  <c r="F73" i="9" s="1"/>
  <c r="H88" i="6"/>
  <c r="F88" i="9" s="1"/>
  <c r="H102" i="6"/>
  <c r="F102" i="9" s="1"/>
  <c r="H117" i="6"/>
  <c r="F117" i="9" s="1"/>
  <c r="H138" i="6"/>
  <c r="F138" i="9" s="1"/>
  <c r="H162" i="6"/>
  <c r="F162" i="9" s="1"/>
  <c r="H176" i="6"/>
  <c r="F176" i="9" s="1"/>
  <c r="H185" i="6"/>
  <c r="F185" i="9" s="1"/>
  <c r="H195" i="6"/>
  <c r="F195" i="9" s="1"/>
  <c r="H202" i="6"/>
  <c r="F202" i="9" s="1"/>
  <c r="H221" i="6"/>
  <c r="F221" i="9" s="1"/>
  <c r="H253" i="6"/>
  <c r="F253" i="9" s="1"/>
  <c r="H264" i="6"/>
  <c r="F264" i="9" s="1"/>
  <c r="H273" i="6"/>
  <c r="F273" i="9" s="1"/>
  <c r="H319" i="6"/>
  <c r="F319" i="9" s="1"/>
  <c r="H321" i="6"/>
  <c r="F321" i="9" s="1"/>
  <c r="H332" i="6"/>
  <c r="F332" i="9" s="1"/>
  <c r="H345" i="6"/>
  <c r="F345" i="9" s="1"/>
  <c r="H373" i="6"/>
  <c r="F373" i="9" s="1"/>
  <c r="H374" i="6"/>
  <c r="F374" i="9" s="1"/>
  <c r="H388" i="6"/>
  <c r="F388" i="9" s="1"/>
  <c r="H422" i="6"/>
  <c r="F422" i="9" s="1"/>
  <c r="H427" i="6"/>
  <c r="F427" i="9" s="1"/>
  <c r="H435" i="6"/>
  <c r="F435" i="9" s="1"/>
  <c r="H438" i="6"/>
  <c r="F438" i="9" s="1"/>
  <c r="H445" i="6"/>
  <c r="F445" i="9" s="1"/>
  <c r="H451" i="6"/>
  <c r="F451" i="9" s="1"/>
  <c r="H456" i="6"/>
  <c r="F456" i="9" s="1"/>
  <c r="H476" i="6"/>
  <c r="F476" i="9" s="1"/>
  <c r="F508" i="6"/>
  <c r="D508" i="9" s="1"/>
  <c r="H514" i="6"/>
  <c r="F514" i="9" s="1"/>
  <c r="H530" i="6"/>
  <c r="F530" i="9" s="1"/>
  <c r="H2" i="6"/>
  <c r="F2" i="9" s="1"/>
  <c r="H32" i="6"/>
  <c r="F32" i="9" s="1"/>
  <c r="H44" i="6"/>
  <c r="F44" i="9" s="1"/>
  <c r="H76" i="6"/>
  <c r="F76" i="9" s="1"/>
  <c r="H98" i="6"/>
  <c r="F98" i="9" s="1"/>
  <c r="H116" i="6"/>
  <c r="F116" i="9" s="1"/>
  <c r="H137" i="6"/>
  <c r="F137" i="9" s="1"/>
  <c r="H145" i="6"/>
  <c r="F145" i="9" s="1"/>
  <c r="H170" i="6"/>
  <c r="F170" i="9" s="1"/>
  <c r="H200" i="6"/>
  <c r="F200" i="9" s="1"/>
  <c r="H201" i="6"/>
  <c r="F201" i="9" s="1"/>
  <c r="H216" i="6"/>
  <c r="F216" i="9" s="1"/>
  <c r="H222" i="6"/>
  <c r="F222" i="9" s="1"/>
  <c r="H290" i="6"/>
  <c r="F290" i="9" s="1"/>
  <c r="H311" i="6"/>
  <c r="F311" i="9" s="1"/>
  <c r="H335" i="6"/>
  <c r="F335" i="9" s="1"/>
  <c r="H354" i="6"/>
  <c r="F354" i="9" s="1"/>
  <c r="H420" i="6"/>
  <c r="F420" i="9" s="1"/>
  <c r="H442" i="6"/>
  <c r="F442" i="9" s="1"/>
  <c r="H459" i="6"/>
  <c r="F459" i="9" s="1"/>
  <c r="H464" i="6"/>
  <c r="F464" i="9" s="1"/>
  <c r="H467" i="6"/>
  <c r="F467" i="9" s="1"/>
  <c r="H479" i="6"/>
  <c r="F479" i="9" s="1"/>
  <c r="H484" i="6"/>
  <c r="F484" i="9" s="1"/>
  <c r="H488" i="6"/>
  <c r="F488" i="9" s="1"/>
  <c r="H18" i="6"/>
  <c r="F18" i="9" s="1"/>
  <c r="H50" i="6"/>
  <c r="F50" i="9" s="1"/>
  <c r="H68" i="6"/>
  <c r="F68" i="9" s="1"/>
  <c r="H91" i="6"/>
  <c r="F91" i="9" s="1"/>
  <c r="H105" i="6"/>
  <c r="F105" i="9" s="1"/>
  <c r="H4" i="6"/>
  <c r="F4" i="9" s="1"/>
  <c r="H37" i="6"/>
  <c r="F37" i="9" s="1"/>
  <c r="H38" i="6"/>
  <c r="F38" i="9" s="1"/>
  <c r="H51" i="6"/>
  <c r="F51" i="9" s="1"/>
  <c r="H79" i="6"/>
  <c r="F79" i="9" s="1"/>
  <c r="H83" i="6"/>
  <c r="F83" i="9" s="1"/>
  <c r="H103" i="6"/>
  <c r="F103" i="9" s="1"/>
  <c r="H126" i="6"/>
  <c r="F126" i="9" s="1"/>
  <c r="H143" i="6"/>
  <c r="F143" i="9" s="1"/>
  <c r="H156" i="6"/>
  <c r="F156" i="9" s="1"/>
  <c r="H166" i="6"/>
  <c r="F166" i="9" s="1"/>
  <c r="H183" i="6"/>
  <c r="F183" i="9" s="1"/>
  <c r="H196" i="6"/>
  <c r="F196" i="9" s="1"/>
  <c r="H203" i="6"/>
  <c r="F203" i="9" s="1"/>
  <c r="H217" i="6"/>
  <c r="F217" i="9" s="1"/>
  <c r="H219" i="6"/>
  <c r="F219" i="9" s="1"/>
  <c r="H234" i="6"/>
  <c r="F234" i="9" s="1"/>
  <c r="H279" i="6"/>
  <c r="F279" i="9" s="1"/>
  <c r="H282" i="6"/>
  <c r="F282" i="9" s="1"/>
  <c r="H291" i="6"/>
  <c r="F291" i="9" s="1"/>
  <c r="H307" i="6"/>
  <c r="F307" i="9" s="1"/>
  <c r="H309" i="6"/>
  <c r="F309" i="9" s="1"/>
  <c r="H316" i="6"/>
  <c r="F316" i="9" s="1"/>
  <c r="H382" i="6"/>
  <c r="F382" i="9" s="1"/>
  <c r="H434" i="6"/>
  <c r="F434" i="9" s="1"/>
  <c r="H449" i="6"/>
  <c r="F449" i="9" s="1"/>
  <c r="H468" i="6"/>
  <c r="F468" i="9" s="1"/>
  <c r="H534" i="6"/>
  <c r="F534" i="9" s="1"/>
  <c r="H390" i="6"/>
  <c r="F390" i="9" s="1"/>
  <c r="H394" i="6"/>
  <c r="F394" i="9" s="1"/>
  <c r="H403" i="6"/>
  <c r="F403" i="9" s="1"/>
  <c r="H421" i="6"/>
  <c r="F421" i="9" s="1"/>
  <c r="H472" i="6"/>
  <c r="F472" i="9" s="1"/>
  <c r="F406" i="6"/>
  <c r="D406" i="9" s="1"/>
  <c r="F114" i="6"/>
  <c r="D114" i="9" s="1"/>
  <c r="H508" i="6"/>
  <c r="F508" i="9" s="1"/>
  <c r="F296" i="6"/>
  <c r="D296" i="9" s="1"/>
  <c r="F214" i="6"/>
  <c r="D214" i="9" s="1"/>
  <c r="H406" i="6"/>
  <c r="F406" i="9" s="1"/>
  <c r="F291" i="6"/>
  <c r="D291" i="9" s="1"/>
  <c r="F163" i="6"/>
  <c r="D163" i="9" s="1"/>
  <c r="F26" i="6"/>
  <c r="D26" i="9" s="1"/>
  <c r="F325" i="6"/>
  <c r="D325" i="9" s="1"/>
  <c r="F55" i="6"/>
  <c r="D55" i="9" s="1"/>
  <c r="F442" i="6"/>
  <c r="D442" i="9" s="1"/>
  <c r="F92" i="6"/>
  <c r="D92" i="9" s="1"/>
  <c r="F362" i="6"/>
  <c r="D362" i="9" s="1"/>
  <c r="F18" i="6"/>
  <c r="D18" i="9" s="1"/>
  <c r="F315" i="6"/>
  <c r="D315" i="9" s="1"/>
  <c r="F208" i="6"/>
  <c r="D208" i="9" s="1"/>
  <c r="F372" i="6"/>
  <c r="D372" i="9" s="1"/>
  <c r="F478" i="6"/>
  <c r="D478" i="9" s="1"/>
  <c r="F483" i="6"/>
  <c r="D483" i="9" s="1"/>
  <c r="F500" i="6"/>
  <c r="D500" i="9" s="1"/>
  <c r="F507" i="6"/>
  <c r="D507" i="9" s="1"/>
  <c r="F522" i="6"/>
  <c r="D522" i="9" s="1"/>
  <c r="F523" i="6"/>
  <c r="D523" i="9" s="1"/>
  <c r="F286" i="6"/>
  <c r="D286" i="9" s="1"/>
  <c r="F184" i="6"/>
  <c r="D184" i="9" s="1"/>
  <c r="F271" i="6"/>
  <c r="D271" i="9" s="1"/>
  <c r="F455" i="6"/>
  <c r="D455" i="9" s="1"/>
  <c r="F371" i="6"/>
  <c r="D371" i="9" s="1"/>
  <c r="F238" i="6"/>
  <c r="D238" i="9" s="1"/>
  <c r="F250" i="6"/>
  <c r="D250" i="9" s="1"/>
  <c r="F137" i="6"/>
  <c r="D137" i="9" s="1"/>
  <c r="F306" i="6"/>
  <c r="D306" i="9" s="1"/>
  <c r="F87" i="6"/>
  <c r="D87" i="9" s="1"/>
  <c r="F156" i="6"/>
  <c r="D156" i="9" s="1"/>
  <c r="F424" i="6"/>
  <c r="D424" i="9" s="1"/>
  <c r="F340" i="6"/>
  <c r="D340" i="9" s="1"/>
  <c r="F27" i="6"/>
  <c r="D27" i="9" s="1"/>
  <c r="F151" i="6"/>
  <c r="D151" i="9" s="1"/>
  <c r="E447" i="6"/>
  <c r="C447" i="9" s="1"/>
  <c r="F93" i="6"/>
  <c r="D93" i="9" s="1"/>
  <c r="F99" i="6"/>
  <c r="D99" i="9" s="1"/>
  <c r="F108" i="6"/>
  <c r="D108" i="9" s="1"/>
  <c r="F109" i="6"/>
  <c r="D109" i="9" s="1"/>
  <c r="F111" i="6"/>
  <c r="D111" i="9" s="1"/>
  <c r="F113" i="6"/>
  <c r="D113" i="9" s="1"/>
  <c r="F118" i="6"/>
  <c r="D118" i="9" s="1"/>
  <c r="F138" i="6"/>
  <c r="D138" i="9" s="1"/>
  <c r="F175" i="6"/>
  <c r="D175" i="9" s="1"/>
  <c r="F178" i="6"/>
  <c r="D178" i="9" s="1"/>
  <c r="F180" i="6"/>
  <c r="D180" i="9" s="1"/>
  <c r="F204" i="6"/>
  <c r="D204" i="9" s="1"/>
  <c r="F205" i="6"/>
  <c r="D205" i="9" s="1"/>
  <c r="F211" i="6"/>
  <c r="D211" i="9" s="1"/>
  <c r="F215" i="6"/>
  <c r="D215" i="9" s="1"/>
  <c r="F245" i="6"/>
  <c r="D245" i="9" s="1"/>
  <c r="F270" i="6"/>
  <c r="D270" i="9" s="1"/>
  <c r="F275" i="6"/>
  <c r="D275" i="9" s="1"/>
  <c r="F285" i="6"/>
  <c r="D285" i="9" s="1"/>
  <c r="F303" i="6"/>
  <c r="D303" i="9" s="1"/>
  <c r="F348" i="6"/>
  <c r="D348" i="9" s="1"/>
  <c r="F360" i="6"/>
  <c r="D360" i="9" s="1"/>
  <c r="F377" i="6"/>
  <c r="D377" i="9" s="1"/>
  <c r="F388" i="6"/>
  <c r="D388" i="9" s="1"/>
  <c r="F404" i="6"/>
  <c r="D404" i="9" s="1"/>
  <c r="F408" i="6"/>
  <c r="D408" i="9" s="1"/>
  <c r="F414" i="6"/>
  <c r="D414" i="9" s="1"/>
  <c r="F426" i="6"/>
  <c r="D426" i="9" s="1"/>
  <c r="F434" i="6"/>
  <c r="D434" i="9" s="1"/>
  <c r="F445" i="6"/>
  <c r="D445" i="9" s="1"/>
  <c r="F448" i="6"/>
  <c r="D448" i="9" s="1"/>
  <c r="F454" i="6"/>
  <c r="D454" i="9" s="1"/>
  <c r="F463" i="6"/>
  <c r="D463" i="9" s="1"/>
  <c r="F491" i="6"/>
  <c r="D491" i="9" s="1"/>
  <c r="F503" i="6"/>
  <c r="D503" i="9" s="1"/>
  <c r="F510" i="6"/>
  <c r="D510" i="9" s="1"/>
  <c r="F513" i="6"/>
  <c r="D513" i="9" s="1"/>
  <c r="F519" i="6"/>
  <c r="D519" i="9" s="1"/>
  <c r="F532" i="6"/>
  <c r="D532" i="9" s="1"/>
  <c r="F72" i="6"/>
  <c r="D72" i="9" s="1"/>
  <c r="F20" i="6"/>
  <c r="D20" i="9" s="1"/>
  <c r="F42" i="6"/>
  <c r="D42" i="9" s="1"/>
  <c r="F45" i="6"/>
  <c r="D45" i="9" s="1"/>
  <c r="F46" i="6"/>
  <c r="D46" i="9" s="1"/>
  <c r="F65" i="6"/>
  <c r="D65" i="9" s="1"/>
  <c r="F69" i="6"/>
  <c r="D69" i="9" s="1"/>
  <c r="F80" i="6"/>
  <c r="D80" i="9" s="1"/>
  <c r="F81" i="6"/>
  <c r="D81" i="9" s="1"/>
  <c r="F89" i="6"/>
  <c r="D89" i="9" s="1"/>
  <c r="F90" i="6"/>
  <c r="D90" i="9" s="1"/>
  <c r="F98" i="6"/>
  <c r="D98" i="9" s="1"/>
  <c r="F150" i="6"/>
  <c r="D150" i="9" s="1"/>
  <c r="F153" i="6"/>
  <c r="D153" i="9" s="1"/>
  <c r="F154" i="6"/>
  <c r="D154" i="9" s="1"/>
  <c r="F155" i="6"/>
  <c r="D155" i="9" s="1"/>
  <c r="F158" i="6"/>
  <c r="D158" i="9" s="1"/>
  <c r="F212" i="6"/>
  <c r="D212" i="9" s="1"/>
  <c r="F225" i="6"/>
  <c r="D225" i="9" s="1"/>
  <c r="F226" i="6"/>
  <c r="D226" i="9" s="1"/>
  <c r="F236" i="6"/>
  <c r="D236" i="9" s="1"/>
  <c r="F242" i="6"/>
  <c r="D242" i="9" s="1"/>
  <c r="F272" i="6"/>
  <c r="D272" i="9" s="1"/>
  <c r="F283" i="6"/>
  <c r="D283" i="9" s="1"/>
  <c r="F288" i="6"/>
  <c r="D288" i="9" s="1"/>
  <c r="F305" i="6"/>
  <c r="D305" i="9" s="1"/>
  <c r="F333" i="6"/>
  <c r="D333" i="9" s="1"/>
  <c r="F342" i="6"/>
  <c r="D342" i="9" s="1"/>
  <c r="F343" i="6"/>
  <c r="D343" i="9" s="1"/>
  <c r="F373" i="6"/>
  <c r="D373" i="9" s="1"/>
  <c r="F374" i="6"/>
  <c r="D374" i="9" s="1"/>
  <c r="F375" i="6"/>
  <c r="D375" i="9" s="1"/>
  <c r="F383" i="6"/>
  <c r="D383" i="9" s="1"/>
  <c r="F425" i="6"/>
  <c r="D425" i="9" s="1"/>
  <c r="F436" i="6"/>
  <c r="D436" i="9" s="1"/>
  <c r="F451" i="6"/>
  <c r="D451" i="9" s="1"/>
  <c r="F457" i="6"/>
  <c r="D457" i="9" s="1"/>
  <c r="F466" i="6"/>
  <c r="D466" i="9" s="1"/>
  <c r="F471" i="6"/>
  <c r="D471" i="9" s="1"/>
  <c r="F490" i="6"/>
  <c r="D490" i="9" s="1"/>
  <c r="F497" i="6"/>
  <c r="D497" i="9" s="1"/>
  <c r="F501" i="6"/>
  <c r="D501" i="9" s="1"/>
  <c r="F506" i="6"/>
  <c r="D506" i="9" s="1"/>
  <c r="F511" i="6"/>
  <c r="D511" i="9" s="1"/>
  <c r="F512" i="6"/>
  <c r="D512" i="9" s="1"/>
  <c r="F533" i="6"/>
  <c r="D533" i="9" s="1"/>
  <c r="F6" i="6"/>
  <c r="D6" i="9" s="1"/>
  <c r="F84" i="6"/>
  <c r="D84" i="9" s="1"/>
  <c r="F33" i="6"/>
  <c r="D33" i="9" s="1"/>
  <c r="F43" i="6"/>
  <c r="D43" i="9" s="1"/>
  <c r="F50" i="6"/>
  <c r="D50" i="9" s="1"/>
  <c r="F64" i="6"/>
  <c r="D64" i="9" s="1"/>
  <c r="F78" i="6"/>
  <c r="D78" i="9" s="1"/>
  <c r="F91" i="6"/>
  <c r="D91" i="9" s="1"/>
  <c r="F101" i="6"/>
  <c r="D101" i="9" s="1"/>
  <c r="F102" i="6"/>
  <c r="D102" i="9" s="1"/>
  <c r="F115" i="6"/>
  <c r="D115" i="9" s="1"/>
  <c r="F129" i="6"/>
  <c r="D129" i="9" s="1"/>
  <c r="F166" i="6"/>
  <c r="D166" i="9" s="1"/>
  <c r="F169" i="6"/>
  <c r="D169" i="9" s="1"/>
  <c r="F170" i="6"/>
  <c r="D170" i="9" s="1"/>
  <c r="F176" i="6"/>
  <c r="D176" i="9" s="1"/>
  <c r="F186" i="6"/>
  <c r="D186" i="9" s="1"/>
  <c r="F200" i="6"/>
  <c r="D200" i="9" s="1"/>
  <c r="F209" i="6"/>
  <c r="D209" i="9" s="1"/>
  <c r="F210" i="6"/>
  <c r="D210" i="9" s="1"/>
  <c r="F224" i="6"/>
  <c r="D224" i="9" s="1"/>
  <c r="F227" i="6"/>
  <c r="D227" i="9" s="1"/>
  <c r="F228" i="6"/>
  <c r="D228" i="9" s="1"/>
  <c r="F267" i="6"/>
  <c r="D267" i="9" s="1"/>
  <c r="F344" i="6"/>
  <c r="D344" i="9" s="1"/>
  <c r="F350" i="6"/>
  <c r="D350" i="9" s="1"/>
  <c r="F354" i="6"/>
  <c r="D354" i="9" s="1"/>
  <c r="F365" i="6"/>
  <c r="D365" i="9" s="1"/>
  <c r="F390" i="6"/>
  <c r="D390" i="9" s="1"/>
  <c r="F411" i="6"/>
  <c r="D411" i="9" s="1"/>
  <c r="F417" i="6"/>
  <c r="D417" i="9" s="1"/>
  <c r="F418" i="6"/>
  <c r="D418" i="9" s="1"/>
  <c r="F433" i="6"/>
  <c r="D433" i="9" s="1"/>
  <c r="F437" i="6"/>
  <c r="D437" i="9" s="1"/>
  <c r="F449" i="6"/>
  <c r="D449" i="9" s="1"/>
  <c r="F456" i="6"/>
  <c r="D456" i="9" s="1"/>
  <c r="F475" i="6"/>
  <c r="D475" i="9" s="1"/>
  <c r="F477" i="6"/>
  <c r="D477" i="9" s="1"/>
  <c r="F481" i="6"/>
  <c r="D481" i="9" s="1"/>
  <c r="F486" i="6"/>
  <c r="D486" i="9" s="1"/>
  <c r="F487" i="6"/>
  <c r="D487" i="9" s="1"/>
  <c r="F494" i="6"/>
  <c r="D494" i="9" s="1"/>
  <c r="F520" i="6"/>
  <c r="D520" i="9" s="1"/>
  <c r="F525" i="6"/>
  <c r="D525" i="9" s="1"/>
  <c r="F528" i="6"/>
  <c r="D528" i="9" s="1"/>
  <c r="F4" i="6"/>
  <c r="D4" i="9" s="1"/>
  <c r="F8" i="6"/>
  <c r="D8" i="9" s="1"/>
  <c r="F15" i="6"/>
  <c r="D15" i="9" s="1"/>
  <c r="F37" i="6"/>
  <c r="D37" i="9" s="1"/>
  <c r="F38" i="6"/>
  <c r="D38" i="9" s="1"/>
  <c r="F49" i="6"/>
  <c r="D49" i="9" s="1"/>
  <c r="F51" i="6"/>
  <c r="D51" i="9" s="1"/>
  <c r="F57" i="6"/>
  <c r="D57" i="9" s="1"/>
  <c r="F58" i="6"/>
  <c r="D58" i="9" s="1"/>
  <c r="F59" i="6"/>
  <c r="D59" i="9" s="1"/>
  <c r="F60" i="6"/>
  <c r="D60" i="9" s="1"/>
  <c r="F61" i="6"/>
  <c r="D61" i="9" s="1"/>
  <c r="F79" i="6"/>
  <c r="D79" i="9" s="1"/>
  <c r="F85" i="6"/>
  <c r="D85" i="9" s="1"/>
  <c r="F105" i="6"/>
  <c r="D105" i="9" s="1"/>
  <c r="F134" i="6"/>
  <c r="D134" i="9" s="1"/>
  <c r="F164" i="6"/>
  <c r="D164" i="9" s="1"/>
  <c r="F165" i="6"/>
  <c r="D165" i="9" s="1"/>
  <c r="F188" i="6"/>
  <c r="D188" i="9" s="1"/>
  <c r="F191" i="6"/>
  <c r="D191" i="9" s="1"/>
  <c r="F198" i="6"/>
  <c r="D198" i="9" s="1"/>
  <c r="F207" i="6"/>
  <c r="D207" i="9" s="1"/>
  <c r="F220" i="6"/>
  <c r="D220" i="9" s="1"/>
  <c r="F223" i="6"/>
  <c r="D223" i="9" s="1"/>
  <c r="F229" i="6"/>
  <c r="D229" i="9" s="1"/>
  <c r="F232" i="6"/>
  <c r="D232" i="9" s="1"/>
  <c r="F234" i="6"/>
  <c r="D234" i="9" s="1"/>
  <c r="F246" i="6"/>
  <c r="D246" i="9" s="1"/>
  <c r="F253" i="6"/>
  <c r="D253" i="9" s="1"/>
  <c r="F254" i="6"/>
  <c r="D254" i="9" s="1"/>
  <c r="F256" i="6"/>
  <c r="D256" i="9" s="1"/>
  <c r="F268" i="6"/>
  <c r="D268" i="9" s="1"/>
  <c r="F269" i="6"/>
  <c r="D269" i="9" s="1"/>
  <c r="F279" i="6"/>
  <c r="D279" i="9" s="1"/>
  <c r="F280" i="6"/>
  <c r="D280" i="9" s="1"/>
  <c r="F311" i="6"/>
  <c r="D311" i="9" s="1"/>
  <c r="F318" i="6"/>
  <c r="D318" i="9" s="1"/>
  <c r="F327" i="6"/>
  <c r="D327" i="9" s="1"/>
  <c r="F328" i="6"/>
  <c r="D328" i="9" s="1"/>
  <c r="F332" i="6"/>
  <c r="D332" i="9" s="1"/>
  <c r="F345" i="6"/>
  <c r="D345" i="9" s="1"/>
  <c r="F367" i="6"/>
  <c r="D367" i="9" s="1"/>
  <c r="F385" i="6"/>
  <c r="D385" i="9" s="1"/>
  <c r="F389" i="6"/>
  <c r="D389" i="9" s="1"/>
  <c r="F394" i="6"/>
  <c r="D394" i="9" s="1"/>
  <c r="F410" i="6"/>
  <c r="D410" i="9" s="1"/>
  <c r="F443" i="6"/>
  <c r="D443" i="9" s="1"/>
  <c r="F459" i="6"/>
  <c r="D459" i="9" s="1"/>
  <c r="F464" i="6"/>
  <c r="D464" i="9" s="1"/>
  <c r="F467" i="6"/>
  <c r="D467" i="9" s="1"/>
  <c r="F495" i="6"/>
  <c r="D495" i="9" s="1"/>
  <c r="F496" i="6"/>
  <c r="D496" i="9" s="1"/>
  <c r="F521" i="6"/>
  <c r="D521" i="9" s="1"/>
  <c r="F524" i="6"/>
  <c r="D524" i="9" s="1"/>
  <c r="F529" i="6"/>
  <c r="D529" i="9" s="1"/>
  <c r="F7" i="6"/>
  <c r="D7" i="9" s="1"/>
  <c r="F5" i="6"/>
  <c r="D5" i="9" s="1"/>
  <c r="F94" i="6"/>
  <c r="D94" i="9" s="1"/>
  <c r="F131" i="6"/>
  <c r="D131" i="9" s="1"/>
  <c r="F187" i="6"/>
  <c r="D187" i="9" s="1"/>
  <c r="F257" i="6"/>
  <c r="D257" i="9" s="1"/>
  <c r="F266" i="6"/>
  <c r="D266" i="9" s="1"/>
  <c r="F273" i="6"/>
  <c r="D273" i="9" s="1"/>
  <c r="F307" i="6"/>
  <c r="D307" i="9" s="1"/>
  <c r="F309" i="6"/>
  <c r="D309" i="9" s="1"/>
  <c r="F364" i="6"/>
  <c r="D364" i="9" s="1"/>
  <c r="F380" i="6"/>
  <c r="D380" i="9" s="1"/>
  <c r="F403" i="6"/>
  <c r="D403" i="9" s="1"/>
  <c r="F412" i="6"/>
  <c r="D412" i="9" s="1"/>
  <c r="F432" i="6"/>
  <c r="D432" i="9" s="1"/>
  <c r="F468" i="6"/>
  <c r="D468" i="9" s="1"/>
  <c r="F476" i="6"/>
  <c r="D476" i="9" s="1"/>
  <c r="F514" i="6"/>
  <c r="D514" i="9" s="1"/>
  <c r="F530" i="6"/>
  <c r="D530" i="9" s="1"/>
  <c r="F17" i="6"/>
  <c r="D17" i="9" s="1"/>
  <c r="F103" i="6"/>
  <c r="D103" i="9" s="1"/>
  <c r="F141" i="6"/>
  <c r="D141" i="9" s="1"/>
  <c r="F194" i="6"/>
  <c r="D194" i="9" s="1"/>
  <c r="F262" i="6"/>
  <c r="D262" i="9" s="1"/>
  <c r="F11" i="6"/>
  <c r="D11" i="9" s="1"/>
  <c r="F124" i="6"/>
  <c r="D124" i="9" s="1"/>
  <c r="F147" i="6"/>
  <c r="D147" i="9" s="1"/>
  <c r="F168" i="6"/>
  <c r="D168" i="9" s="1"/>
  <c r="F173" i="6"/>
  <c r="D173" i="9" s="1"/>
  <c r="F192" i="6"/>
  <c r="D192" i="9" s="1"/>
  <c r="F201" i="6"/>
  <c r="D201" i="9" s="1"/>
  <c r="F231" i="6"/>
  <c r="D231" i="9" s="1"/>
  <c r="F281" i="6"/>
  <c r="D281" i="9" s="1"/>
  <c r="F294" i="6"/>
  <c r="D294" i="9" s="1"/>
  <c r="F330" i="6"/>
  <c r="D330" i="9" s="1"/>
  <c r="F349" i="6"/>
  <c r="D349" i="9" s="1"/>
  <c r="F378" i="6"/>
  <c r="D378" i="9" s="1"/>
  <c r="F386" i="6"/>
  <c r="D386" i="9" s="1"/>
  <c r="F399" i="6"/>
  <c r="D399" i="9" s="1"/>
  <c r="F401" i="6"/>
  <c r="D401" i="9" s="1"/>
  <c r="F402" i="6"/>
  <c r="D402" i="9" s="1"/>
  <c r="F419" i="6"/>
  <c r="D419" i="9" s="1"/>
  <c r="F430" i="6"/>
  <c r="D430" i="9" s="1"/>
  <c r="F472" i="6"/>
  <c r="D472" i="9" s="1"/>
  <c r="F479" i="6"/>
  <c r="D479" i="9" s="1"/>
  <c r="F484" i="6"/>
  <c r="D484" i="9" s="1"/>
  <c r="F488" i="6"/>
  <c r="D488" i="9" s="1"/>
  <c r="F538" i="6"/>
  <c r="D538" i="9" s="1"/>
  <c r="F54" i="6"/>
  <c r="D54" i="9" s="1"/>
  <c r="F21" i="6"/>
  <c r="D21" i="9" s="1"/>
  <c r="F39" i="6"/>
  <c r="D39" i="9" s="1"/>
  <c r="F130" i="6"/>
  <c r="D130" i="9" s="1"/>
  <c r="F183" i="6"/>
  <c r="D183" i="9" s="1"/>
  <c r="F219" i="6"/>
  <c r="D219" i="9" s="1"/>
  <c r="F70" i="6"/>
  <c r="D70" i="9" s="1"/>
  <c r="F119" i="6"/>
  <c r="D119" i="9" s="1"/>
  <c r="F142" i="6"/>
  <c r="D142" i="9" s="1"/>
  <c r="F160" i="6"/>
  <c r="D160" i="9" s="1"/>
  <c r="F179" i="6"/>
  <c r="D179" i="9" s="1"/>
  <c r="F199" i="6"/>
  <c r="D199" i="9" s="1"/>
  <c r="F221" i="6"/>
  <c r="D221" i="9" s="1"/>
  <c r="F239" i="6"/>
  <c r="D239" i="9" s="1"/>
  <c r="F284" i="6"/>
  <c r="D284" i="9" s="1"/>
  <c r="F317" i="6"/>
  <c r="D317" i="9" s="1"/>
  <c r="F334" i="6"/>
  <c r="D334" i="9" s="1"/>
  <c r="F12" i="6"/>
  <c r="D12" i="9" s="1"/>
  <c r="F23" i="6"/>
  <c r="D23" i="9" s="1"/>
  <c r="F24" i="6"/>
  <c r="D24" i="9" s="1"/>
  <c r="F88" i="6"/>
  <c r="D88" i="9" s="1"/>
  <c r="F100" i="6"/>
  <c r="D100" i="9" s="1"/>
  <c r="F123" i="6"/>
  <c r="D123" i="9" s="1"/>
  <c r="F139" i="6"/>
  <c r="D139" i="9" s="1"/>
  <c r="F149" i="6"/>
  <c r="D149" i="9" s="1"/>
  <c r="F161" i="6"/>
  <c r="D161" i="9" s="1"/>
  <c r="F172" i="6"/>
  <c r="D172" i="9" s="1"/>
  <c r="F182" i="6"/>
  <c r="D182" i="9" s="1"/>
  <c r="F185" i="6"/>
  <c r="D185" i="9" s="1"/>
  <c r="F195" i="6"/>
  <c r="D195" i="9" s="1"/>
  <c r="F203" i="6"/>
  <c r="D203" i="9" s="1"/>
  <c r="F213" i="6"/>
  <c r="D213" i="9" s="1"/>
  <c r="F222" i="6"/>
  <c r="D222" i="9" s="1"/>
  <c r="F241" i="6"/>
  <c r="D241" i="9" s="1"/>
  <c r="F263" i="6"/>
  <c r="D263" i="9" s="1"/>
  <c r="F274" i="6"/>
  <c r="D274" i="9" s="1"/>
  <c r="F287" i="6"/>
  <c r="D287" i="9" s="1"/>
  <c r="F293" i="6"/>
  <c r="D293" i="9" s="1"/>
  <c r="F297" i="6"/>
  <c r="D297" i="9" s="1"/>
  <c r="F298" i="6"/>
  <c r="D298" i="9" s="1"/>
  <c r="F299" i="6"/>
  <c r="D299" i="9" s="1"/>
  <c r="F300" i="6"/>
  <c r="D300" i="9" s="1"/>
  <c r="F335" i="6"/>
  <c r="D335" i="9" s="1"/>
  <c r="F338" i="6"/>
  <c r="D338" i="9" s="1"/>
  <c r="F356" i="6"/>
  <c r="D356" i="9" s="1"/>
  <c r="F357" i="6"/>
  <c r="D357" i="9" s="1"/>
  <c r="F358" i="6"/>
  <c r="D358" i="9" s="1"/>
  <c r="F359" i="6"/>
  <c r="D359" i="9" s="1"/>
  <c r="F368" i="6"/>
  <c r="D368" i="9" s="1"/>
  <c r="F369" i="6"/>
  <c r="D369" i="9" s="1"/>
  <c r="F379" i="6"/>
  <c r="D379" i="9" s="1"/>
  <c r="F384" i="6"/>
  <c r="D384" i="9" s="1"/>
  <c r="F400" i="6"/>
  <c r="D400" i="9" s="1"/>
  <c r="F405" i="6"/>
  <c r="D405" i="9" s="1"/>
  <c r="F439" i="6"/>
  <c r="D439" i="9" s="1"/>
  <c r="F465" i="6"/>
  <c r="D465" i="9" s="1"/>
  <c r="F470" i="6"/>
  <c r="D470" i="9" s="1"/>
  <c r="F474" i="6"/>
  <c r="D474" i="9" s="1"/>
  <c r="F534" i="6"/>
  <c r="D534" i="9" s="1"/>
  <c r="F14" i="6"/>
  <c r="D14" i="9" s="1"/>
  <c r="F32" i="6"/>
  <c r="D32" i="9" s="1"/>
  <c r="F120" i="6"/>
  <c r="D120" i="9" s="1"/>
  <c r="F159" i="6"/>
  <c r="D159" i="9" s="1"/>
  <c r="F202" i="6"/>
  <c r="D202" i="9" s="1"/>
  <c r="F52" i="6"/>
  <c r="D52" i="9" s="1"/>
  <c r="F71" i="6"/>
  <c r="D71" i="9" s="1"/>
  <c r="F125" i="6"/>
  <c r="D125" i="9" s="1"/>
  <c r="F148" i="6"/>
  <c r="D148" i="9" s="1"/>
  <c r="F174" i="6"/>
  <c r="D174" i="9" s="1"/>
  <c r="F216" i="6"/>
  <c r="D216" i="9" s="1"/>
  <c r="F244" i="6"/>
  <c r="D244" i="9" s="1"/>
  <c r="F251" i="6"/>
  <c r="D251" i="9" s="1"/>
  <c r="F292" i="6"/>
  <c r="D292" i="9" s="1"/>
  <c r="F10" i="6"/>
  <c r="D10" i="9" s="1"/>
  <c r="F16" i="6"/>
  <c r="D16" i="9" s="1"/>
  <c r="F29" i="6"/>
  <c r="D29" i="9" s="1"/>
  <c r="F30" i="6"/>
  <c r="D30" i="9" s="1"/>
  <c r="F47" i="6"/>
  <c r="D47" i="9" s="1"/>
  <c r="F48" i="6"/>
  <c r="D48" i="9" s="1"/>
  <c r="F68" i="6"/>
  <c r="D68" i="9" s="1"/>
  <c r="F74" i="6"/>
  <c r="D74" i="9" s="1"/>
  <c r="F83" i="6"/>
  <c r="D83" i="9" s="1"/>
  <c r="F96" i="6"/>
  <c r="D96" i="9" s="1"/>
  <c r="F104" i="6"/>
  <c r="D104" i="9" s="1"/>
  <c r="F116" i="6"/>
  <c r="D116" i="9" s="1"/>
  <c r="F152" i="6"/>
  <c r="D152" i="9" s="1"/>
  <c r="F240" i="6"/>
  <c r="D240" i="9" s="1"/>
  <c r="F249" i="6"/>
  <c r="D249" i="9" s="1"/>
  <c r="F259" i="6"/>
  <c r="D259" i="9" s="1"/>
  <c r="F261" i="6"/>
  <c r="D261" i="9" s="1"/>
  <c r="F276" i="6"/>
  <c r="D276" i="9" s="1"/>
  <c r="F289" i="6"/>
  <c r="D289" i="9" s="1"/>
  <c r="F290" i="6"/>
  <c r="D290" i="9" s="1"/>
  <c r="F322" i="6"/>
  <c r="D322" i="9" s="1"/>
  <c r="F331" i="6"/>
  <c r="D331" i="9" s="1"/>
  <c r="F376" i="6"/>
  <c r="D376" i="9" s="1"/>
  <c r="F395" i="6"/>
  <c r="D395" i="9" s="1"/>
  <c r="F407" i="6"/>
  <c r="D407" i="9" s="1"/>
  <c r="F422" i="6"/>
  <c r="D422" i="9" s="1"/>
  <c r="F429" i="6"/>
  <c r="D429" i="9" s="1"/>
  <c r="F431" i="6"/>
  <c r="D431" i="9" s="1"/>
  <c r="F450" i="6"/>
  <c r="D450" i="9" s="1"/>
  <c r="F452" i="6"/>
  <c r="D452" i="9" s="1"/>
  <c r="F460" i="6"/>
  <c r="D460" i="9" s="1"/>
  <c r="F469" i="6"/>
  <c r="D469" i="9" s="1"/>
  <c r="F489" i="6"/>
  <c r="D489" i="9" s="1"/>
  <c r="F502" i="6"/>
  <c r="D502" i="9" s="1"/>
  <c r="F504" i="6"/>
  <c r="D504" i="9" s="1"/>
  <c r="F505" i="6"/>
  <c r="D505" i="9" s="1"/>
  <c r="F535" i="6"/>
  <c r="D535" i="9" s="1"/>
  <c r="F19" i="6"/>
  <c r="D19" i="9" s="1"/>
  <c r="F73" i="6"/>
  <c r="D73" i="9" s="1"/>
  <c r="F82" i="6"/>
  <c r="D82" i="9" s="1"/>
  <c r="F95" i="6"/>
  <c r="D95" i="9" s="1"/>
  <c r="F97" i="6"/>
  <c r="D97" i="9" s="1"/>
  <c r="F126" i="6"/>
  <c r="D126" i="9" s="1"/>
  <c r="F145" i="6"/>
  <c r="D145" i="9" s="1"/>
  <c r="F235" i="6"/>
  <c r="D235" i="9" s="1"/>
  <c r="F255" i="6"/>
  <c r="D255" i="9" s="1"/>
  <c r="F258" i="6"/>
  <c r="D258" i="9" s="1"/>
  <c r="F260" i="6"/>
  <c r="D260" i="9" s="1"/>
  <c r="F277" i="6"/>
  <c r="D277" i="9" s="1"/>
  <c r="F295" i="6"/>
  <c r="D295" i="9" s="1"/>
  <c r="F301" i="6"/>
  <c r="D301" i="9" s="1"/>
  <c r="F310" i="6"/>
  <c r="D310" i="9" s="1"/>
  <c r="F314" i="6"/>
  <c r="D314" i="9" s="1"/>
  <c r="F323" i="6"/>
  <c r="D323" i="9" s="1"/>
  <c r="F324" i="6"/>
  <c r="D324" i="9" s="1"/>
  <c r="F329" i="6"/>
  <c r="D329" i="9" s="1"/>
  <c r="F366" i="6"/>
  <c r="D366" i="9" s="1"/>
  <c r="F391" i="6"/>
  <c r="D391" i="9" s="1"/>
  <c r="F396" i="6"/>
  <c r="D396" i="9" s="1"/>
  <c r="F409" i="6"/>
  <c r="D409" i="9" s="1"/>
  <c r="F413" i="6"/>
  <c r="D413" i="9" s="1"/>
  <c r="F415" i="6"/>
  <c r="D415" i="9" s="1"/>
  <c r="F416" i="6"/>
  <c r="D416" i="9" s="1"/>
  <c r="F420" i="6"/>
  <c r="D420" i="9" s="1"/>
  <c r="F427" i="6"/>
  <c r="D427" i="9" s="1"/>
  <c r="F440" i="6"/>
  <c r="D440" i="9" s="1"/>
  <c r="F444" i="6"/>
  <c r="D444" i="9" s="1"/>
  <c r="F453" i="6"/>
  <c r="D453" i="9" s="1"/>
  <c r="F461" i="6"/>
  <c r="D461" i="9" s="1"/>
  <c r="F482" i="6"/>
  <c r="D482" i="9" s="1"/>
  <c r="F485" i="6"/>
  <c r="D485" i="9" s="1"/>
  <c r="F492" i="6"/>
  <c r="D492" i="9" s="1"/>
  <c r="F493" i="6"/>
  <c r="D493" i="9" s="1"/>
  <c r="F498" i="6"/>
  <c r="D498" i="9" s="1"/>
  <c r="F515" i="6"/>
  <c r="D515" i="9" s="1"/>
  <c r="F56" i="6"/>
  <c r="D56" i="9" s="1"/>
  <c r="F3" i="6"/>
  <c r="F34" i="6"/>
  <c r="D34" i="9" s="1"/>
  <c r="F62" i="6"/>
  <c r="D62" i="9" s="1"/>
  <c r="F66" i="6"/>
  <c r="D66" i="9" s="1"/>
  <c r="F135" i="6"/>
  <c r="D135" i="9" s="1"/>
  <c r="F143" i="6"/>
  <c r="D143" i="9" s="1"/>
  <c r="F190" i="6"/>
  <c r="D190" i="9" s="1"/>
  <c r="F206" i="6"/>
  <c r="D206" i="9" s="1"/>
  <c r="F233" i="6"/>
  <c r="D233" i="9" s="1"/>
  <c r="F243" i="6"/>
  <c r="D243" i="9" s="1"/>
  <c r="F252" i="6"/>
  <c r="D252" i="9" s="1"/>
  <c r="F265" i="6"/>
  <c r="D265" i="9" s="1"/>
  <c r="F278" i="6"/>
  <c r="D278" i="9" s="1"/>
  <c r="F302" i="6"/>
  <c r="D302" i="9" s="1"/>
  <c r="F319" i="6"/>
  <c r="D319" i="9" s="1"/>
  <c r="F320" i="6"/>
  <c r="D320" i="9" s="1"/>
  <c r="F321" i="6"/>
  <c r="D321" i="9" s="1"/>
  <c r="F337" i="6"/>
  <c r="D337" i="9" s="1"/>
  <c r="F347" i="6"/>
  <c r="D347" i="9" s="1"/>
  <c r="F351" i="6"/>
  <c r="D351" i="9" s="1"/>
  <c r="F352" i="6"/>
  <c r="D352" i="9" s="1"/>
  <c r="F355" i="6"/>
  <c r="D355" i="9" s="1"/>
  <c r="F363" i="6"/>
  <c r="D363" i="9" s="1"/>
  <c r="F381" i="6"/>
  <c r="D381" i="9" s="1"/>
  <c r="F387" i="6"/>
  <c r="D387" i="9" s="1"/>
  <c r="F393" i="6"/>
  <c r="D393" i="9" s="1"/>
  <c r="F397" i="6"/>
  <c r="D397" i="9" s="1"/>
  <c r="F423" i="6"/>
  <c r="D423" i="9" s="1"/>
  <c r="F435" i="6"/>
  <c r="D435" i="9" s="1"/>
  <c r="F438" i="6"/>
  <c r="D438" i="9" s="1"/>
  <c r="F446" i="6"/>
  <c r="D446" i="9" s="1"/>
  <c r="F458" i="6"/>
  <c r="D458" i="9" s="1"/>
  <c r="F462" i="6"/>
  <c r="D462" i="9" s="1"/>
  <c r="F480" i="6"/>
  <c r="D480" i="9" s="1"/>
  <c r="F516" i="6"/>
  <c r="D516" i="9" s="1"/>
  <c r="F517" i="6"/>
  <c r="D517" i="9" s="1"/>
  <c r="F526" i="6"/>
  <c r="D526" i="9" s="1"/>
  <c r="F527" i="6"/>
  <c r="D527" i="9" s="1"/>
  <c r="F536" i="6"/>
  <c r="D536" i="9" s="1"/>
  <c r="F537" i="6"/>
  <c r="D537" i="9" s="1"/>
  <c r="F13" i="6"/>
  <c r="D13" i="9" s="1"/>
  <c r="F44" i="6"/>
  <c r="D44" i="9" s="1"/>
  <c r="F75" i="6"/>
  <c r="D75" i="9" s="1"/>
  <c r="F28" i="6"/>
  <c r="D28" i="9" s="1"/>
  <c r="F36" i="6"/>
  <c r="D36" i="9" s="1"/>
  <c r="F117" i="6"/>
  <c r="D117" i="9" s="1"/>
  <c r="F122" i="6"/>
  <c r="D122" i="9" s="1"/>
  <c r="F167" i="6"/>
  <c r="D167" i="9" s="1"/>
  <c r="F196" i="6"/>
  <c r="D196" i="9" s="1"/>
  <c r="F230" i="6"/>
  <c r="D230" i="9" s="1"/>
  <c r="F237" i="6"/>
  <c r="D237" i="9" s="1"/>
  <c r="F247" i="6"/>
  <c r="D247" i="9" s="1"/>
  <c r="F9" i="6"/>
  <c r="D9" i="9" s="1"/>
  <c r="F22" i="6"/>
  <c r="D22" i="9" s="1"/>
  <c r="F25" i="6"/>
  <c r="D25" i="9" s="1"/>
  <c r="F31" i="6"/>
  <c r="D31" i="9" s="1"/>
  <c r="F35" i="6"/>
  <c r="D35" i="9" s="1"/>
  <c r="F40" i="6"/>
  <c r="D40" i="9" s="1"/>
  <c r="F41" i="6"/>
  <c r="D41" i="9" s="1"/>
  <c r="F53" i="6"/>
  <c r="D53" i="9" s="1"/>
  <c r="F63" i="6"/>
  <c r="D63" i="9" s="1"/>
  <c r="F67" i="6"/>
  <c r="D67" i="9" s="1"/>
  <c r="F76" i="6"/>
  <c r="D76" i="9" s="1"/>
  <c r="F77" i="6"/>
  <c r="D77" i="9" s="1"/>
  <c r="F86" i="6"/>
  <c r="D86" i="9" s="1"/>
  <c r="F110" i="6"/>
  <c r="D110" i="9" s="1"/>
  <c r="F112" i="6"/>
  <c r="D112" i="9" s="1"/>
  <c r="F121" i="6"/>
  <c r="D121" i="9" s="1"/>
  <c r="F127" i="6"/>
  <c r="D127" i="9" s="1"/>
  <c r="F128" i="6"/>
  <c r="D128" i="9" s="1"/>
  <c r="F132" i="6"/>
  <c r="D132" i="9" s="1"/>
  <c r="F133" i="6"/>
  <c r="D133" i="9" s="1"/>
  <c r="F136" i="6"/>
  <c r="D136" i="9" s="1"/>
  <c r="F140" i="6"/>
  <c r="D140" i="9" s="1"/>
  <c r="F144" i="6"/>
  <c r="D144" i="9" s="1"/>
  <c r="F162" i="6"/>
  <c r="D162" i="9" s="1"/>
  <c r="F171" i="6"/>
  <c r="D171" i="9" s="1"/>
  <c r="F177" i="6"/>
  <c r="D177" i="9" s="1"/>
  <c r="F181" i="6"/>
  <c r="D181" i="9" s="1"/>
  <c r="F189" i="6"/>
  <c r="D189" i="9" s="1"/>
  <c r="F193" i="6"/>
  <c r="D193" i="9" s="1"/>
  <c r="F217" i="6"/>
  <c r="D217" i="9" s="1"/>
  <c r="F218" i="6"/>
  <c r="D218" i="9" s="1"/>
  <c r="F248" i="6"/>
  <c r="D248" i="9" s="1"/>
  <c r="F264" i="6"/>
  <c r="D264" i="9" s="1"/>
  <c r="F282" i="6"/>
  <c r="D282" i="9" s="1"/>
  <c r="F304" i="6"/>
  <c r="D304" i="9" s="1"/>
  <c r="F308" i="6"/>
  <c r="D308" i="9" s="1"/>
  <c r="F312" i="6"/>
  <c r="D312" i="9" s="1"/>
  <c r="F313" i="6"/>
  <c r="D313" i="9" s="1"/>
  <c r="F316" i="6"/>
  <c r="D316" i="9" s="1"/>
  <c r="F336" i="6"/>
  <c r="D336" i="9" s="1"/>
  <c r="F339" i="6"/>
  <c r="D339" i="9" s="1"/>
  <c r="F341" i="6"/>
  <c r="D341" i="9" s="1"/>
  <c r="F346" i="6"/>
  <c r="D346" i="9" s="1"/>
  <c r="F353" i="6"/>
  <c r="D353" i="9" s="1"/>
  <c r="F361" i="6"/>
  <c r="D361" i="9" s="1"/>
  <c r="F382" i="6"/>
  <c r="D382" i="9" s="1"/>
  <c r="F392" i="6"/>
  <c r="D392" i="9" s="1"/>
  <c r="F398" i="6"/>
  <c r="D398" i="9" s="1"/>
  <c r="F421" i="6"/>
  <c r="D421" i="9" s="1"/>
  <c r="F441" i="6"/>
  <c r="D441" i="9" s="1"/>
  <c r="F473" i="6"/>
  <c r="D473" i="9" s="1"/>
  <c r="F499" i="6"/>
  <c r="D499" i="9" s="1"/>
  <c r="F509" i="6"/>
  <c r="D509" i="9" s="1"/>
  <c r="F518" i="6"/>
  <c r="D518" i="9" s="1"/>
  <c r="F531" i="6"/>
  <c r="D531" i="9" s="1"/>
  <c r="F447" i="6"/>
  <c r="D447" i="9" s="1"/>
  <c r="E269" i="6"/>
  <c r="C269" i="9" s="1"/>
  <c r="E279" i="6"/>
  <c r="C279" i="9" s="1"/>
  <c r="E280" i="6"/>
  <c r="C280" i="9" s="1"/>
  <c r="E311" i="6"/>
  <c r="C311" i="9" s="1"/>
  <c r="E327" i="6"/>
  <c r="C327" i="9" s="1"/>
  <c r="E131" i="6"/>
  <c r="C131" i="9" s="1"/>
  <c r="E364" i="6"/>
  <c r="C364" i="9" s="1"/>
  <c r="E412" i="6"/>
  <c r="C412" i="9" s="1"/>
  <c r="E432" i="6"/>
  <c r="C432" i="9" s="1"/>
  <c r="E508" i="6"/>
  <c r="C508" i="9" s="1"/>
  <c r="E530" i="6"/>
  <c r="C530" i="9" s="1"/>
  <c r="E328" i="6"/>
  <c r="C328" i="9" s="1"/>
  <c r="E385" i="6"/>
  <c r="C385" i="9" s="1"/>
  <c r="E401" i="6"/>
  <c r="C401" i="9" s="1"/>
  <c r="E281" i="6"/>
  <c r="C281" i="9" s="1"/>
  <c r="E419" i="6"/>
  <c r="C419" i="9" s="1"/>
  <c r="E408" i="6"/>
  <c r="C408" i="9" s="1"/>
  <c r="E292" i="6"/>
  <c r="C292" i="9" s="1"/>
  <c r="E402" i="6"/>
  <c r="C402" i="9" s="1"/>
  <c r="E275" i="6"/>
  <c r="C275" i="9" s="1"/>
  <c r="E503" i="6"/>
  <c r="C503" i="9" s="1"/>
  <c r="E325" i="6"/>
  <c r="C325" i="9" s="1"/>
  <c r="E326" i="6"/>
  <c r="C326" i="9" s="1"/>
  <c r="E159" i="6"/>
  <c r="C159" i="9" s="1"/>
  <c r="E294" i="6"/>
  <c r="C294" i="9" s="1"/>
  <c r="E360" i="6"/>
  <c r="C360" i="9" s="1"/>
  <c r="E383" i="6"/>
  <c r="C383" i="9" s="1"/>
  <c r="E506" i="6"/>
  <c r="C506" i="9" s="1"/>
  <c r="E348" i="6"/>
  <c r="C348" i="9" s="1"/>
  <c r="E520" i="6"/>
  <c r="C520" i="9" s="1"/>
  <c r="E528" i="6"/>
  <c r="C528" i="9" s="1"/>
  <c r="E389" i="6"/>
  <c r="C389" i="9" s="1"/>
  <c r="E410" i="6"/>
  <c r="C410" i="9" s="1"/>
  <c r="E443" i="6"/>
  <c r="C443" i="9" s="1"/>
  <c r="E459" i="6"/>
  <c r="C459" i="9" s="1"/>
  <c r="E467" i="6"/>
  <c r="C467" i="9" s="1"/>
  <c r="E495" i="6"/>
  <c r="C495" i="9" s="1"/>
  <c r="E521" i="6"/>
  <c r="C521" i="9" s="1"/>
  <c r="E529" i="6"/>
  <c r="C529" i="9" s="1"/>
  <c r="E399" i="6"/>
  <c r="C399" i="9" s="1"/>
  <c r="E317" i="6"/>
  <c r="C317" i="9" s="1"/>
  <c r="E349" i="6"/>
  <c r="C349" i="9" s="1"/>
  <c r="E293" i="6"/>
  <c r="C293" i="9" s="1"/>
  <c r="E356" i="6"/>
  <c r="C356" i="9" s="1"/>
  <c r="E359" i="6"/>
  <c r="C359" i="9" s="1"/>
  <c r="E368" i="6"/>
  <c r="C368" i="9" s="1"/>
  <c r="E379" i="6"/>
  <c r="C379" i="9" s="1"/>
  <c r="E384" i="6"/>
  <c r="C384" i="9" s="1"/>
  <c r="E400" i="6"/>
  <c r="C400" i="9" s="1"/>
  <c r="E439" i="6"/>
  <c r="C439" i="9" s="1"/>
  <c r="E534" i="6"/>
  <c r="C534" i="9" s="1"/>
  <c r="E330" i="6"/>
  <c r="C330" i="9" s="1"/>
  <c r="E287" i="6"/>
  <c r="C287" i="9" s="1"/>
  <c r="E335" i="6"/>
  <c r="C335" i="9" s="1"/>
  <c r="E504" i="6"/>
  <c r="C504" i="9" s="1"/>
  <c r="E505" i="6"/>
  <c r="C505" i="9" s="1"/>
  <c r="E535" i="6"/>
  <c r="C535" i="9" s="1"/>
  <c r="E378" i="6"/>
  <c r="C378" i="9" s="1"/>
  <c r="E299" i="6"/>
  <c r="C299" i="9" s="1"/>
  <c r="E386" i="6"/>
  <c r="C386" i="9" s="1"/>
  <c r="E300" i="6"/>
  <c r="C300" i="9" s="1"/>
  <c r="E527" i="6"/>
  <c r="C527" i="9" s="1"/>
  <c r="D85" i="6"/>
  <c r="B85" i="9" s="1"/>
  <c r="E85" i="6"/>
  <c r="C85" i="9" s="1"/>
  <c r="D24" i="6"/>
  <c r="B24" i="9" s="1"/>
  <c r="E24" i="6"/>
  <c r="C24" i="9" s="1"/>
  <c r="E445" i="6"/>
  <c r="C445" i="9" s="1"/>
  <c r="E491" i="6"/>
  <c r="C491" i="9" s="1"/>
  <c r="D49" i="6"/>
  <c r="B49" i="9" s="1"/>
  <c r="E49" i="6"/>
  <c r="C49" i="9" s="1"/>
  <c r="D139" i="6"/>
  <c r="B139" i="9" s="1"/>
  <c r="E139" i="6"/>
  <c r="C139" i="9" s="1"/>
  <c r="D26" i="6"/>
  <c r="B26" i="9" s="1"/>
  <c r="E26" i="6"/>
  <c r="C26" i="9" s="1"/>
  <c r="D27" i="6"/>
  <c r="B27" i="9" s="1"/>
  <c r="E27" i="6"/>
  <c r="C27" i="9" s="1"/>
  <c r="D55" i="6"/>
  <c r="B55" i="9" s="1"/>
  <c r="E55" i="6"/>
  <c r="C55" i="9" s="1"/>
  <c r="D92" i="6"/>
  <c r="B92" i="9" s="1"/>
  <c r="E92" i="6"/>
  <c r="C92" i="9" s="1"/>
  <c r="D93" i="6"/>
  <c r="B93" i="9" s="1"/>
  <c r="E93" i="6"/>
  <c r="C93" i="9" s="1"/>
  <c r="D109" i="6"/>
  <c r="B109" i="9" s="1"/>
  <c r="E109" i="6"/>
  <c r="C109" i="9" s="1"/>
  <c r="D113" i="6"/>
  <c r="B113" i="9" s="1"/>
  <c r="E113" i="6"/>
  <c r="C113" i="9" s="1"/>
  <c r="D118" i="6"/>
  <c r="B118" i="9" s="1"/>
  <c r="E118" i="6"/>
  <c r="C118" i="9" s="1"/>
  <c r="E205" i="6"/>
  <c r="C205" i="9" s="1"/>
  <c r="D54" i="6"/>
  <c r="B54" i="9" s="1"/>
  <c r="E54" i="6"/>
  <c r="C54" i="9" s="1"/>
  <c r="D84" i="6"/>
  <c r="B84" i="9" s="1"/>
  <c r="E84" i="6"/>
  <c r="C84" i="9" s="1"/>
  <c r="D107" i="6"/>
  <c r="B107" i="9" s="1"/>
  <c r="E107" i="6"/>
  <c r="C107" i="9" s="1"/>
  <c r="D184" i="6"/>
  <c r="B184" i="9" s="1"/>
  <c r="E184" i="6"/>
  <c r="C184" i="9" s="1"/>
  <c r="D197" i="6"/>
  <c r="B197" i="9" s="1"/>
  <c r="E197" i="6"/>
  <c r="C197" i="9" s="1"/>
  <c r="D208" i="6"/>
  <c r="B208" i="9" s="1"/>
  <c r="E208" i="6"/>
  <c r="C208" i="9" s="1"/>
  <c r="E362" i="6"/>
  <c r="C362" i="9" s="1"/>
  <c r="E371" i="6"/>
  <c r="C371" i="9" s="1"/>
  <c r="E372" i="6"/>
  <c r="C372" i="9" s="1"/>
  <c r="E455" i="6"/>
  <c r="C455" i="9" s="1"/>
  <c r="D4" i="6"/>
  <c r="B4" i="9" s="1"/>
  <c r="E4" i="6"/>
  <c r="C4" i="9" s="1"/>
  <c r="D60" i="6"/>
  <c r="B60" i="9" s="1"/>
  <c r="E60" i="6"/>
  <c r="C60" i="9" s="1"/>
  <c r="D17" i="6"/>
  <c r="B17" i="9" s="1"/>
  <c r="E17" i="6"/>
  <c r="C17" i="9" s="1"/>
  <c r="D52" i="6"/>
  <c r="B52" i="9" s="1"/>
  <c r="E52" i="6"/>
  <c r="C52" i="9" s="1"/>
  <c r="D71" i="6"/>
  <c r="B71" i="9" s="1"/>
  <c r="E71" i="6"/>
  <c r="C71" i="9" s="1"/>
  <c r="D119" i="6"/>
  <c r="B119" i="9" s="1"/>
  <c r="E119" i="6"/>
  <c r="C119" i="9" s="1"/>
  <c r="D124" i="6"/>
  <c r="B124" i="9" s="1"/>
  <c r="E124" i="6"/>
  <c r="C124" i="9" s="1"/>
  <c r="D125" i="6"/>
  <c r="B125" i="9" s="1"/>
  <c r="E125" i="6"/>
  <c r="C125" i="9" s="1"/>
  <c r="D142" i="6"/>
  <c r="B142" i="9" s="1"/>
  <c r="E142" i="6"/>
  <c r="C142" i="9" s="1"/>
  <c r="D147" i="6"/>
  <c r="B147" i="9" s="1"/>
  <c r="E147" i="6"/>
  <c r="C147" i="9" s="1"/>
  <c r="D148" i="6"/>
  <c r="B148" i="9" s="1"/>
  <c r="E148" i="6"/>
  <c r="C148" i="9" s="1"/>
  <c r="D160" i="6"/>
  <c r="B160" i="9" s="1"/>
  <c r="E160" i="6"/>
  <c r="C160" i="9" s="1"/>
  <c r="D168" i="6"/>
  <c r="B168" i="9" s="1"/>
  <c r="E168" i="6"/>
  <c r="C168" i="9" s="1"/>
  <c r="D173" i="6"/>
  <c r="B173" i="9" s="1"/>
  <c r="E173" i="6"/>
  <c r="C173" i="9" s="1"/>
  <c r="D174" i="6"/>
  <c r="B174" i="9" s="1"/>
  <c r="E174" i="6"/>
  <c r="C174" i="9" s="1"/>
  <c r="D179" i="6"/>
  <c r="B179" i="9" s="1"/>
  <c r="E179" i="6"/>
  <c r="C179" i="9" s="1"/>
  <c r="D192" i="6"/>
  <c r="B192" i="9" s="1"/>
  <c r="E192" i="6"/>
  <c r="C192" i="9" s="1"/>
  <c r="D199" i="6"/>
  <c r="B199" i="9" s="1"/>
  <c r="E199" i="6"/>
  <c r="C199" i="9" s="1"/>
  <c r="D201" i="6"/>
  <c r="B201" i="9" s="1"/>
  <c r="E201" i="6"/>
  <c r="C201" i="9" s="1"/>
  <c r="D216" i="6"/>
  <c r="B216" i="9" s="1"/>
  <c r="E216" i="6"/>
  <c r="C216" i="9" s="1"/>
  <c r="D221" i="6"/>
  <c r="B221" i="9" s="1"/>
  <c r="E221" i="6"/>
  <c r="C221" i="9" s="1"/>
  <c r="E231" i="6"/>
  <c r="C231" i="9" s="1"/>
  <c r="E239" i="6"/>
  <c r="C239" i="9" s="1"/>
  <c r="E244" i="6"/>
  <c r="C244" i="9" s="1"/>
  <c r="E251" i="6"/>
  <c r="C251" i="9" s="1"/>
  <c r="D23" i="6"/>
  <c r="B23" i="9" s="1"/>
  <c r="E23" i="6"/>
  <c r="C23" i="9" s="1"/>
  <c r="D195" i="6"/>
  <c r="B195" i="9" s="1"/>
  <c r="E195" i="6"/>
  <c r="C195" i="9" s="1"/>
  <c r="D2" i="6"/>
  <c r="B2" i="9" s="1"/>
  <c r="E2" i="6"/>
  <c r="C2" i="9" s="1"/>
  <c r="D18" i="6"/>
  <c r="B18" i="9" s="1"/>
  <c r="E18" i="6"/>
  <c r="C18" i="9" s="1"/>
  <c r="D87" i="6"/>
  <c r="B87" i="9" s="1"/>
  <c r="E87" i="6"/>
  <c r="C87" i="9" s="1"/>
  <c r="D99" i="6"/>
  <c r="B99" i="9" s="1"/>
  <c r="E99" i="6"/>
  <c r="C99" i="9" s="1"/>
  <c r="D108" i="6"/>
  <c r="B108" i="9" s="1"/>
  <c r="E108" i="6"/>
  <c r="C108" i="9" s="1"/>
  <c r="D111" i="6"/>
  <c r="B111" i="9" s="1"/>
  <c r="E111" i="6"/>
  <c r="C111" i="9" s="1"/>
  <c r="E215" i="6"/>
  <c r="C215" i="9" s="1"/>
  <c r="D6" i="6"/>
  <c r="B6" i="9" s="1"/>
  <c r="E6" i="6"/>
  <c r="C6" i="9" s="1"/>
  <c r="D13" i="6"/>
  <c r="B13" i="9" s="1"/>
  <c r="E13" i="6"/>
  <c r="C13" i="9" s="1"/>
  <c r="D106" i="6"/>
  <c r="B106" i="9" s="1"/>
  <c r="E106" i="6"/>
  <c r="C106" i="9" s="1"/>
  <c r="D114" i="6"/>
  <c r="B114" i="9" s="1"/>
  <c r="E114" i="6"/>
  <c r="C114" i="9" s="1"/>
  <c r="D146" i="6"/>
  <c r="B146" i="9" s="1"/>
  <c r="E146" i="6"/>
  <c r="C146" i="9" s="1"/>
  <c r="D151" i="6"/>
  <c r="B151" i="9" s="1"/>
  <c r="E151" i="6"/>
  <c r="C151" i="9" s="1"/>
  <c r="D157" i="6"/>
  <c r="B157" i="9" s="1"/>
  <c r="E157" i="6"/>
  <c r="C157" i="9" s="1"/>
  <c r="D42" i="6"/>
  <c r="B42" i="9" s="1"/>
  <c r="E42" i="6"/>
  <c r="C42" i="9" s="1"/>
  <c r="D45" i="6"/>
  <c r="B45" i="9" s="1"/>
  <c r="E45" i="6"/>
  <c r="C45" i="9" s="1"/>
  <c r="D46" i="6"/>
  <c r="B46" i="9" s="1"/>
  <c r="E46" i="6"/>
  <c r="C46" i="9" s="1"/>
  <c r="D65" i="6"/>
  <c r="B65" i="9" s="1"/>
  <c r="E65" i="6"/>
  <c r="C65" i="9" s="1"/>
  <c r="D69" i="6"/>
  <c r="B69" i="9" s="1"/>
  <c r="E69" i="6"/>
  <c r="C69" i="9" s="1"/>
  <c r="D80" i="6"/>
  <c r="B80" i="9" s="1"/>
  <c r="E80" i="6"/>
  <c r="C80" i="9" s="1"/>
  <c r="D81" i="6"/>
  <c r="B81" i="9" s="1"/>
  <c r="E81" i="6"/>
  <c r="C81" i="9" s="1"/>
  <c r="D89" i="6"/>
  <c r="B89" i="9" s="1"/>
  <c r="E89" i="6"/>
  <c r="C89" i="9" s="1"/>
  <c r="D90" i="6"/>
  <c r="B90" i="9" s="1"/>
  <c r="E90" i="6"/>
  <c r="C90" i="9" s="1"/>
  <c r="D98" i="6"/>
  <c r="B98" i="9" s="1"/>
  <c r="E98" i="6"/>
  <c r="C98" i="9" s="1"/>
  <c r="D150" i="6"/>
  <c r="B150" i="9" s="1"/>
  <c r="E150" i="6"/>
  <c r="C150" i="9" s="1"/>
  <c r="D153" i="6"/>
  <c r="B153" i="9" s="1"/>
  <c r="E153" i="6"/>
  <c r="C153" i="9" s="1"/>
  <c r="D154" i="6"/>
  <c r="B154" i="9" s="1"/>
  <c r="E154" i="6"/>
  <c r="C154" i="9" s="1"/>
  <c r="D155" i="6"/>
  <c r="B155" i="9" s="1"/>
  <c r="E155" i="6"/>
  <c r="C155" i="9" s="1"/>
  <c r="D158" i="6"/>
  <c r="B158" i="9" s="1"/>
  <c r="E158" i="6"/>
  <c r="C158" i="9" s="1"/>
  <c r="D212" i="6"/>
  <c r="B212" i="9" s="1"/>
  <c r="E212" i="6"/>
  <c r="C212" i="9" s="1"/>
  <c r="D225" i="6"/>
  <c r="B225" i="9" s="1"/>
  <c r="E225" i="6"/>
  <c r="C225" i="9" s="1"/>
  <c r="D226" i="6"/>
  <c r="B226" i="9" s="1"/>
  <c r="E226" i="6"/>
  <c r="C226" i="9" s="1"/>
  <c r="D236" i="6"/>
  <c r="B236" i="9" s="1"/>
  <c r="E236" i="6"/>
  <c r="C236" i="9" s="1"/>
  <c r="D242" i="6"/>
  <c r="B242" i="9" s="1"/>
  <c r="E242" i="6"/>
  <c r="C242" i="9" s="1"/>
  <c r="D272" i="6"/>
  <c r="B272" i="9" s="1"/>
  <c r="E272" i="6"/>
  <c r="C272" i="9" s="1"/>
  <c r="D283" i="6"/>
  <c r="B283" i="9" s="1"/>
  <c r="E283" i="6"/>
  <c r="C283" i="9" s="1"/>
  <c r="D288" i="6"/>
  <c r="B288" i="9" s="1"/>
  <c r="E288" i="6"/>
  <c r="C288" i="9" s="1"/>
  <c r="D305" i="6"/>
  <c r="B305" i="9" s="1"/>
  <c r="E305" i="6"/>
  <c r="C305" i="9" s="1"/>
  <c r="D333" i="6"/>
  <c r="B333" i="9" s="1"/>
  <c r="E333" i="6"/>
  <c r="C333" i="9" s="1"/>
  <c r="D342" i="6"/>
  <c r="B342" i="9" s="1"/>
  <c r="E342" i="6"/>
  <c r="C342" i="9" s="1"/>
  <c r="D343" i="6"/>
  <c r="B343" i="9" s="1"/>
  <c r="E343" i="6"/>
  <c r="C343" i="9" s="1"/>
  <c r="D373" i="6"/>
  <c r="B373" i="9" s="1"/>
  <c r="E373" i="6"/>
  <c r="C373" i="9" s="1"/>
  <c r="D374" i="6"/>
  <c r="B374" i="9" s="1"/>
  <c r="E374" i="6"/>
  <c r="C374" i="9" s="1"/>
  <c r="D375" i="6"/>
  <c r="B375" i="9" s="1"/>
  <c r="E375" i="6"/>
  <c r="C375" i="9" s="1"/>
  <c r="E457" i="6"/>
  <c r="C457" i="9" s="1"/>
  <c r="E471" i="6"/>
  <c r="C471" i="9" s="1"/>
  <c r="D8" i="6"/>
  <c r="B8" i="9" s="1"/>
  <c r="E8" i="6"/>
  <c r="C8" i="9" s="1"/>
  <c r="D39" i="6"/>
  <c r="B39" i="9" s="1"/>
  <c r="E39" i="6"/>
  <c r="C39" i="9" s="1"/>
  <c r="D94" i="6"/>
  <c r="B94" i="9" s="1"/>
  <c r="E94" i="6"/>
  <c r="C94" i="9" s="1"/>
  <c r="E180" i="6"/>
  <c r="C180" i="9" s="1"/>
  <c r="E204" i="6"/>
  <c r="C204" i="9" s="1"/>
  <c r="D7" i="6"/>
  <c r="B7" i="9" s="1"/>
  <c r="E7" i="6"/>
  <c r="C7" i="9" s="1"/>
  <c r="D72" i="6"/>
  <c r="B72" i="9" s="1"/>
  <c r="E72" i="6"/>
  <c r="C72" i="9" s="1"/>
  <c r="D137" i="6"/>
  <c r="B137" i="9" s="1"/>
  <c r="E137" i="6"/>
  <c r="C137" i="9" s="1"/>
  <c r="D156" i="6"/>
  <c r="B156" i="9" s="1"/>
  <c r="E156" i="6"/>
  <c r="C156" i="9" s="1"/>
  <c r="D163" i="6"/>
  <c r="B163" i="9" s="1"/>
  <c r="E163" i="6"/>
  <c r="C163" i="9" s="1"/>
  <c r="D20" i="6"/>
  <c r="B20" i="9" s="1"/>
  <c r="E20" i="6"/>
  <c r="C20" i="9" s="1"/>
  <c r="D33" i="6"/>
  <c r="B33" i="9" s="1"/>
  <c r="E33" i="6"/>
  <c r="C33" i="9" s="1"/>
  <c r="D43" i="6"/>
  <c r="B43" i="9" s="1"/>
  <c r="E43" i="6"/>
  <c r="C43" i="9" s="1"/>
  <c r="D50" i="6"/>
  <c r="B50" i="9" s="1"/>
  <c r="E50" i="6"/>
  <c r="C50" i="9" s="1"/>
  <c r="D64" i="6"/>
  <c r="B64" i="9" s="1"/>
  <c r="E64" i="6"/>
  <c r="C64" i="9" s="1"/>
  <c r="D78" i="6"/>
  <c r="B78" i="9" s="1"/>
  <c r="E78" i="6"/>
  <c r="C78" i="9" s="1"/>
  <c r="D91" i="6"/>
  <c r="B91" i="9" s="1"/>
  <c r="E91" i="6"/>
  <c r="C91" i="9" s="1"/>
  <c r="D101" i="6"/>
  <c r="B101" i="9" s="1"/>
  <c r="E101" i="6"/>
  <c r="C101" i="9" s="1"/>
  <c r="D102" i="6"/>
  <c r="B102" i="9" s="1"/>
  <c r="E102" i="6"/>
  <c r="C102" i="9" s="1"/>
  <c r="D115" i="6"/>
  <c r="B115" i="9" s="1"/>
  <c r="E115" i="6"/>
  <c r="C115" i="9" s="1"/>
  <c r="D129" i="6"/>
  <c r="B129" i="9" s="1"/>
  <c r="E129" i="6"/>
  <c r="C129" i="9" s="1"/>
  <c r="D166" i="6"/>
  <c r="B166" i="9" s="1"/>
  <c r="E166" i="6"/>
  <c r="C166" i="9" s="1"/>
  <c r="D169" i="6"/>
  <c r="B169" i="9" s="1"/>
  <c r="E169" i="6"/>
  <c r="C169" i="9" s="1"/>
  <c r="D170" i="6"/>
  <c r="B170" i="9" s="1"/>
  <c r="E170" i="6"/>
  <c r="C170" i="9" s="1"/>
  <c r="D176" i="6"/>
  <c r="B176" i="9" s="1"/>
  <c r="E176" i="6"/>
  <c r="C176" i="9" s="1"/>
  <c r="D186" i="6"/>
  <c r="B186" i="9" s="1"/>
  <c r="E186" i="6"/>
  <c r="C186" i="9" s="1"/>
  <c r="D200" i="6"/>
  <c r="B200" i="9" s="1"/>
  <c r="E200" i="6"/>
  <c r="C200" i="9" s="1"/>
  <c r="D209" i="6"/>
  <c r="B209" i="9" s="1"/>
  <c r="E209" i="6"/>
  <c r="C209" i="9" s="1"/>
  <c r="D210" i="6"/>
  <c r="B210" i="9" s="1"/>
  <c r="E210" i="6"/>
  <c r="C210" i="9" s="1"/>
  <c r="D224" i="6"/>
  <c r="B224" i="9" s="1"/>
  <c r="E224" i="6"/>
  <c r="C224" i="9" s="1"/>
  <c r="D227" i="6"/>
  <c r="B227" i="9" s="1"/>
  <c r="E227" i="6"/>
  <c r="C227" i="9" s="1"/>
  <c r="D228" i="6"/>
  <c r="B228" i="9" s="1"/>
  <c r="E228" i="6"/>
  <c r="C228" i="9" s="1"/>
  <c r="D267" i="6"/>
  <c r="B267" i="9" s="1"/>
  <c r="E267" i="6"/>
  <c r="C267" i="9" s="1"/>
  <c r="D344" i="6"/>
  <c r="B344" i="9" s="1"/>
  <c r="E344" i="6"/>
  <c r="C344" i="9" s="1"/>
  <c r="D350" i="6"/>
  <c r="B350" i="9" s="1"/>
  <c r="E350" i="6"/>
  <c r="C350" i="9" s="1"/>
  <c r="D354" i="6"/>
  <c r="B354" i="9" s="1"/>
  <c r="E354" i="6"/>
  <c r="C354" i="9" s="1"/>
  <c r="D365" i="6"/>
  <c r="B365" i="9" s="1"/>
  <c r="E365" i="6"/>
  <c r="C365" i="9" s="1"/>
  <c r="D390" i="6"/>
  <c r="B390" i="9" s="1"/>
  <c r="E390" i="6"/>
  <c r="C390" i="9" s="1"/>
  <c r="D411" i="6"/>
  <c r="B411" i="9" s="1"/>
  <c r="E411" i="6"/>
  <c r="C411" i="9" s="1"/>
  <c r="D417" i="6"/>
  <c r="B417" i="9" s="1"/>
  <c r="E417" i="6"/>
  <c r="C417" i="9" s="1"/>
  <c r="D418" i="6"/>
  <c r="B418" i="9" s="1"/>
  <c r="E418" i="6"/>
  <c r="C418" i="9" s="1"/>
  <c r="D433" i="6"/>
  <c r="B433" i="9" s="1"/>
  <c r="E433" i="6"/>
  <c r="C433" i="9" s="1"/>
  <c r="D437" i="6"/>
  <c r="B437" i="9" s="1"/>
  <c r="E437" i="6"/>
  <c r="C437" i="9" s="1"/>
  <c r="D449" i="6"/>
  <c r="B449" i="9" s="1"/>
  <c r="E449" i="6"/>
  <c r="C449" i="9" s="1"/>
  <c r="D456" i="6"/>
  <c r="B456" i="9" s="1"/>
  <c r="E456" i="6"/>
  <c r="C456" i="9" s="1"/>
  <c r="D475" i="6"/>
  <c r="B475" i="9" s="1"/>
  <c r="E475" i="6"/>
  <c r="C475" i="9" s="1"/>
  <c r="D477" i="6"/>
  <c r="B477" i="9" s="1"/>
  <c r="E477" i="6"/>
  <c r="C477" i="9" s="1"/>
  <c r="D481" i="6"/>
  <c r="B481" i="9" s="1"/>
  <c r="E481" i="6"/>
  <c r="C481" i="9" s="1"/>
  <c r="D486" i="6"/>
  <c r="B486" i="9" s="1"/>
  <c r="E486" i="6"/>
  <c r="C486" i="9" s="1"/>
  <c r="D487" i="6"/>
  <c r="B487" i="9" s="1"/>
  <c r="E487" i="6"/>
  <c r="C487" i="9" s="1"/>
  <c r="E494" i="6"/>
  <c r="C494" i="9" s="1"/>
  <c r="E496" i="6"/>
  <c r="C496" i="9" s="1"/>
  <c r="D61" i="6"/>
  <c r="B61" i="9" s="1"/>
  <c r="E61" i="6"/>
  <c r="C61" i="9" s="1"/>
  <c r="E183" i="6"/>
  <c r="C183" i="9" s="1"/>
  <c r="E194" i="6"/>
  <c r="C194" i="9" s="1"/>
  <c r="E219" i="6"/>
  <c r="C219" i="9" s="1"/>
  <c r="E257" i="6"/>
  <c r="C257" i="9" s="1"/>
  <c r="E266" i="6"/>
  <c r="C266" i="9" s="1"/>
  <c r="E468" i="6"/>
  <c r="C468" i="9" s="1"/>
  <c r="D14" i="6"/>
  <c r="B14" i="9" s="1"/>
  <c r="E14" i="6"/>
  <c r="C14" i="9" s="1"/>
  <c r="D21" i="6"/>
  <c r="B21" i="9" s="1"/>
  <c r="E21" i="6"/>
  <c r="C21" i="9" s="1"/>
  <c r="D32" i="6"/>
  <c r="B32" i="9" s="1"/>
  <c r="E32" i="6"/>
  <c r="C32" i="9" s="1"/>
  <c r="D11" i="6"/>
  <c r="B11" i="9" s="1"/>
  <c r="E11" i="6"/>
  <c r="C11" i="9" s="1"/>
  <c r="E472" i="6"/>
  <c r="C472" i="9" s="1"/>
  <c r="E479" i="6"/>
  <c r="C479" i="9" s="1"/>
  <c r="E484" i="6"/>
  <c r="C484" i="9" s="1"/>
  <c r="D105" i="6"/>
  <c r="B105" i="9" s="1"/>
  <c r="E105" i="6"/>
  <c r="C105" i="9" s="1"/>
  <c r="D134" i="6"/>
  <c r="B134" i="9" s="1"/>
  <c r="E134" i="6"/>
  <c r="C134" i="9" s="1"/>
  <c r="D164" i="6"/>
  <c r="B164" i="9" s="1"/>
  <c r="E164" i="6"/>
  <c r="C164" i="9" s="1"/>
  <c r="D165" i="6"/>
  <c r="B165" i="9" s="1"/>
  <c r="E165" i="6"/>
  <c r="C165" i="9" s="1"/>
  <c r="D188" i="6"/>
  <c r="B188" i="9" s="1"/>
  <c r="E188" i="6"/>
  <c r="C188" i="9" s="1"/>
  <c r="D191" i="6"/>
  <c r="B191" i="9" s="1"/>
  <c r="E191" i="6"/>
  <c r="C191" i="9" s="1"/>
  <c r="D198" i="6"/>
  <c r="B198" i="9" s="1"/>
  <c r="E198" i="6"/>
  <c r="C198" i="9" s="1"/>
  <c r="D207" i="6"/>
  <c r="B207" i="9" s="1"/>
  <c r="E207" i="6"/>
  <c r="C207" i="9" s="1"/>
  <c r="D220" i="6"/>
  <c r="B220" i="9" s="1"/>
  <c r="E220" i="6"/>
  <c r="C220" i="9" s="1"/>
  <c r="D223" i="6"/>
  <c r="B223" i="9" s="1"/>
  <c r="E223" i="6"/>
  <c r="C223" i="9" s="1"/>
  <c r="D229" i="6"/>
  <c r="B229" i="9" s="1"/>
  <c r="E229" i="6"/>
  <c r="C229" i="9" s="1"/>
  <c r="D232" i="6"/>
  <c r="B232" i="9" s="1"/>
  <c r="E232" i="6"/>
  <c r="C232" i="9" s="1"/>
  <c r="D234" i="6"/>
  <c r="B234" i="9" s="1"/>
  <c r="E234" i="6"/>
  <c r="C234" i="9" s="1"/>
  <c r="D246" i="6"/>
  <c r="B246" i="9" s="1"/>
  <c r="E246" i="6"/>
  <c r="C246" i="9" s="1"/>
  <c r="D253" i="6"/>
  <c r="B253" i="9" s="1"/>
  <c r="E253" i="6"/>
  <c r="C253" i="9" s="1"/>
  <c r="D254" i="6"/>
  <c r="B254" i="9" s="1"/>
  <c r="E254" i="6"/>
  <c r="C254" i="9" s="1"/>
  <c r="D256" i="6"/>
  <c r="B256" i="9" s="1"/>
  <c r="E256" i="6"/>
  <c r="C256" i="9" s="1"/>
  <c r="D268" i="6"/>
  <c r="B268" i="9" s="1"/>
  <c r="E268" i="6"/>
  <c r="C268" i="9" s="1"/>
  <c r="D70" i="6"/>
  <c r="B70" i="9" s="1"/>
  <c r="E70" i="6"/>
  <c r="C70" i="9" s="1"/>
  <c r="D48" i="6"/>
  <c r="B48" i="9" s="1"/>
  <c r="E48" i="6"/>
  <c r="C48" i="9" s="1"/>
  <c r="D172" i="6"/>
  <c r="B172" i="9" s="1"/>
  <c r="E172" i="6"/>
  <c r="C172" i="9" s="1"/>
  <c r="E470" i="6"/>
  <c r="C470" i="9" s="1"/>
  <c r="E474" i="6"/>
  <c r="C474" i="9" s="1"/>
  <c r="D57" i="6"/>
  <c r="B57" i="9" s="1"/>
  <c r="E57" i="6"/>
  <c r="C57" i="9" s="1"/>
  <c r="D79" i="6"/>
  <c r="B79" i="9" s="1"/>
  <c r="E79" i="6"/>
  <c r="C79" i="9" s="1"/>
  <c r="E120" i="6"/>
  <c r="C120" i="9" s="1"/>
  <c r="D100" i="6"/>
  <c r="B100" i="9" s="1"/>
  <c r="E100" i="6"/>
  <c r="C100" i="9" s="1"/>
  <c r="D203" i="6"/>
  <c r="B203" i="9" s="1"/>
  <c r="E203" i="6"/>
  <c r="C203" i="9" s="1"/>
  <c r="D213" i="6"/>
  <c r="B213" i="9" s="1"/>
  <c r="E213" i="6"/>
  <c r="C213" i="9" s="1"/>
  <c r="D68" i="6"/>
  <c r="B68" i="9" s="1"/>
  <c r="E68" i="6"/>
  <c r="C68" i="9" s="1"/>
  <c r="D74" i="6"/>
  <c r="B74" i="9" s="1"/>
  <c r="E74" i="6"/>
  <c r="C74" i="9" s="1"/>
  <c r="D104" i="6"/>
  <c r="B104" i="9" s="1"/>
  <c r="E104" i="6"/>
  <c r="C104" i="9" s="1"/>
  <c r="D116" i="6"/>
  <c r="B116" i="9" s="1"/>
  <c r="E116" i="6"/>
  <c r="C116" i="9" s="1"/>
  <c r="D152" i="6"/>
  <c r="B152" i="9" s="1"/>
  <c r="E152" i="6"/>
  <c r="C152" i="9" s="1"/>
  <c r="D261" i="6"/>
  <c r="B261" i="9" s="1"/>
  <c r="E261" i="6"/>
  <c r="C261" i="9" s="1"/>
  <c r="D289" i="6"/>
  <c r="B289" i="9" s="1"/>
  <c r="E289" i="6"/>
  <c r="C289" i="9" s="1"/>
  <c r="D290" i="6"/>
  <c r="B290" i="9" s="1"/>
  <c r="E290" i="6"/>
  <c r="C290" i="9" s="1"/>
  <c r="D322" i="6"/>
  <c r="B322" i="9" s="1"/>
  <c r="E322" i="6"/>
  <c r="C322" i="9" s="1"/>
  <c r="D331" i="6"/>
  <c r="B331" i="9" s="1"/>
  <c r="E331" i="6"/>
  <c r="C331" i="9" s="1"/>
  <c r="D395" i="6"/>
  <c r="B395" i="9" s="1"/>
  <c r="E395" i="6"/>
  <c r="C395" i="9" s="1"/>
  <c r="D407" i="6"/>
  <c r="B407" i="9" s="1"/>
  <c r="E407" i="6"/>
  <c r="C407" i="9" s="1"/>
  <c r="D422" i="6"/>
  <c r="B422" i="9" s="1"/>
  <c r="E422" i="6"/>
  <c r="C422" i="9" s="1"/>
  <c r="D429" i="6"/>
  <c r="B429" i="9" s="1"/>
  <c r="E429" i="6"/>
  <c r="C429" i="9" s="1"/>
  <c r="D431" i="6"/>
  <c r="B431" i="9" s="1"/>
  <c r="E431" i="6"/>
  <c r="C431" i="9" s="1"/>
  <c r="D450" i="6"/>
  <c r="B450" i="9" s="1"/>
  <c r="E450" i="6"/>
  <c r="C450" i="9" s="1"/>
  <c r="D452" i="6"/>
  <c r="B452" i="9" s="1"/>
  <c r="E452" i="6"/>
  <c r="C452" i="9" s="1"/>
  <c r="D460" i="6"/>
  <c r="B460" i="9" s="1"/>
  <c r="E460" i="6"/>
  <c r="C460" i="9" s="1"/>
  <c r="D469" i="6"/>
  <c r="B469" i="9" s="1"/>
  <c r="E469" i="6"/>
  <c r="C469" i="9" s="1"/>
  <c r="D489" i="6"/>
  <c r="B489" i="9" s="1"/>
  <c r="E489" i="6"/>
  <c r="C489" i="9" s="1"/>
  <c r="D37" i="6"/>
  <c r="B37" i="9" s="1"/>
  <c r="E37" i="6"/>
  <c r="C37" i="9" s="1"/>
  <c r="D58" i="6"/>
  <c r="B58" i="9" s="1"/>
  <c r="E58" i="6"/>
  <c r="C58" i="9" s="1"/>
  <c r="D5" i="6"/>
  <c r="B5" i="9" s="1"/>
  <c r="E5" i="6"/>
  <c r="C5" i="9" s="1"/>
  <c r="D16" i="6"/>
  <c r="B16" i="9" s="1"/>
  <c r="E16" i="6"/>
  <c r="C16" i="9" s="1"/>
  <c r="D30" i="6"/>
  <c r="B30" i="9" s="1"/>
  <c r="E30" i="6"/>
  <c r="C30" i="9" s="1"/>
  <c r="D240" i="6"/>
  <c r="B240" i="9" s="1"/>
  <c r="E240" i="6"/>
  <c r="C240" i="9" s="1"/>
  <c r="D259" i="6"/>
  <c r="B259" i="9" s="1"/>
  <c r="E259" i="6"/>
  <c r="C259" i="9" s="1"/>
  <c r="D276" i="6"/>
  <c r="B276" i="9" s="1"/>
  <c r="E276" i="6"/>
  <c r="C276" i="9" s="1"/>
  <c r="D376" i="6"/>
  <c r="B376" i="9" s="1"/>
  <c r="E376" i="6"/>
  <c r="C376" i="9" s="1"/>
  <c r="D19" i="6"/>
  <c r="B19" i="9" s="1"/>
  <c r="E19" i="6"/>
  <c r="C19" i="9" s="1"/>
  <c r="D44" i="6"/>
  <c r="B44" i="9" s="1"/>
  <c r="E44" i="6"/>
  <c r="C44" i="9" s="1"/>
  <c r="D56" i="6"/>
  <c r="B56" i="9" s="1"/>
  <c r="E56" i="6"/>
  <c r="C56" i="9" s="1"/>
  <c r="D73" i="6"/>
  <c r="B73" i="9" s="1"/>
  <c r="E73" i="6"/>
  <c r="C73" i="9" s="1"/>
  <c r="D75" i="6"/>
  <c r="B75" i="9" s="1"/>
  <c r="E75" i="6"/>
  <c r="C75" i="9" s="1"/>
  <c r="D82" i="6"/>
  <c r="B82" i="9" s="1"/>
  <c r="E82" i="6"/>
  <c r="C82" i="9" s="1"/>
  <c r="D95" i="6"/>
  <c r="B95" i="9" s="1"/>
  <c r="E95" i="6"/>
  <c r="C95" i="9" s="1"/>
  <c r="D97" i="6"/>
  <c r="B97" i="9" s="1"/>
  <c r="E97" i="6"/>
  <c r="C97" i="9" s="1"/>
  <c r="D126" i="6"/>
  <c r="B126" i="9" s="1"/>
  <c r="E126" i="6"/>
  <c r="C126" i="9" s="1"/>
  <c r="D145" i="6"/>
  <c r="B145" i="9" s="1"/>
  <c r="E145" i="6"/>
  <c r="C145" i="9" s="1"/>
  <c r="D235" i="6"/>
  <c r="B235" i="9" s="1"/>
  <c r="E235" i="6"/>
  <c r="C235" i="9" s="1"/>
  <c r="D255" i="6"/>
  <c r="B255" i="9" s="1"/>
  <c r="E255" i="6"/>
  <c r="C255" i="9" s="1"/>
  <c r="D258" i="6"/>
  <c r="B258" i="9" s="1"/>
  <c r="E258" i="6"/>
  <c r="C258" i="9" s="1"/>
  <c r="D260" i="6"/>
  <c r="B260" i="9" s="1"/>
  <c r="E260" i="6"/>
  <c r="C260" i="9" s="1"/>
  <c r="D277" i="6"/>
  <c r="B277" i="9" s="1"/>
  <c r="E277" i="6"/>
  <c r="C277" i="9" s="1"/>
  <c r="D295" i="6"/>
  <c r="B295" i="9" s="1"/>
  <c r="E295" i="6"/>
  <c r="C295" i="9" s="1"/>
  <c r="D301" i="6"/>
  <c r="B301" i="9" s="1"/>
  <c r="E301" i="6"/>
  <c r="C301" i="9" s="1"/>
  <c r="D310" i="6"/>
  <c r="B310" i="9" s="1"/>
  <c r="E310" i="6"/>
  <c r="C310" i="9" s="1"/>
  <c r="D314" i="6"/>
  <c r="B314" i="9" s="1"/>
  <c r="E314" i="6"/>
  <c r="C314" i="9" s="1"/>
  <c r="D323" i="6"/>
  <c r="B323" i="9" s="1"/>
  <c r="E323" i="6"/>
  <c r="C323" i="9" s="1"/>
  <c r="D324" i="6"/>
  <c r="B324" i="9" s="1"/>
  <c r="E324" i="6"/>
  <c r="C324" i="9" s="1"/>
  <c r="D329" i="6"/>
  <c r="B329" i="9" s="1"/>
  <c r="E329" i="6"/>
  <c r="C329" i="9" s="1"/>
  <c r="D338" i="6"/>
  <c r="B338" i="9" s="1"/>
  <c r="E338" i="6"/>
  <c r="C338" i="9" s="1"/>
  <c r="D366" i="6"/>
  <c r="B366" i="9" s="1"/>
  <c r="E366" i="6"/>
  <c r="C366" i="9" s="1"/>
  <c r="D391" i="6"/>
  <c r="B391" i="9" s="1"/>
  <c r="E391" i="6"/>
  <c r="C391" i="9" s="1"/>
  <c r="D396" i="6"/>
  <c r="B396" i="9" s="1"/>
  <c r="E396" i="6"/>
  <c r="C396" i="9" s="1"/>
  <c r="D409" i="6"/>
  <c r="B409" i="9" s="1"/>
  <c r="E409" i="6"/>
  <c r="C409" i="9" s="1"/>
  <c r="D413" i="6"/>
  <c r="B413" i="9" s="1"/>
  <c r="E413" i="6"/>
  <c r="C413" i="9" s="1"/>
  <c r="D415" i="6"/>
  <c r="B415" i="9" s="1"/>
  <c r="E415" i="6"/>
  <c r="C415" i="9" s="1"/>
  <c r="D416" i="6"/>
  <c r="B416" i="9" s="1"/>
  <c r="E416" i="6"/>
  <c r="C416" i="9" s="1"/>
  <c r="D420" i="6"/>
  <c r="B420" i="9" s="1"/>
  <c r="E420" i="6"/>
  <c r="C420" i="9" s="1"/>
  <c r="D427" i="6"/>
  <c r="B427" i="9" s="1"/>
  <c r="E427" i="6"/>
  <c r="C427" i="9" s="1"/>
  <c r="D440" i="6"/>
  <c r="B440" i="9" s="1"/>
  <c r="E440" i="6"/>
  <c r="C440" i="9" s="1"/>
  <c r="D444" i="6"/>
  <c r="B444" i="9" s="1"/>
  <c r="E444" i="6"/>
  <c r="C444" i="9" s="1"/>
  <c r="D453" i="6"/>
  <c r="B453" i="9" s="1"/>
  <c r="E453" i="6"/>
  <c r="C453" i="9" s="1"/>
  <c r="D461" i="6"/>
  <c r="B461" i="9" s="1"/>
  <c r="E461" i="6"/>
  <c r="C461" i="9" s="1"/>
  <c r="D482" i="6"/>
  <c r="B482" i="9" s="1"/>
  <c r="E482" i="6"/>
  <c r="C482" i="9" s="1"/>
  <c r="D485" i="6"/>
  <c r="B485" i="9" s="1"/>
  <c r="E485" i="6"/>
  <c r="C485" i="9" s="1"/>
  <c r="D492" i="6"/>
  <c r="B492" i="9" s="1"/>
  <c r="E492" i="6"/>
  <c r="C492" i="9" s="1"/>
  <c r="D493" i="6"/>
  <c r="B493" i="9" s="1"/>
  <c r="E493" i="6"/>
  <c r="C493" i="9" s="1"/>
  <c r="D498" i="6"/>
  <c r="B498" i="9" s="1"/>
  <c r="E498" i="6"/>
  <c r="C498" i="9" s="1"/>
  <c r="D515" i="6"/>
  <c r="B515" i="9" s="1"/>
  <c r="E515" i="6"/>
  <c r="C515" i="9" s="1"/>
  <c r="D15" i="6"/>
  <c r="B15" i="9" s="1"/>
  <c r="E15" i="6"/>
  <c r="C15" i="9" s="1"/>
  <c r="D51" i="6"/>
  <c r="B51" i="9" s="1"/>
  <c r="E51" i="6"/>
  <c r="C51" i="9" s="1"/>
  <c r="D59" i="6"/>
  <c r="B59" i="9" s="1"/>
  <c r="E59" i="6"/>
  <c r="C59" i="9" s="1"/>
  <c r="D88" i="6"/>
  <c r="B88" i="9" s="1"/>
  <c r="E88" i="6"/>
  <c r="C88" i="9" s="1"/>
  <c r="D123" i="6"/>
  <c r="B123" i="9" s="1"/>
  <c r="E123" i="6"/>
  <c r="C123" i="9" s="1"/>
  <c r="D149" i="6"/>
  <c r="B149" i="9" s="1"/>
  <c r="E149" i="6"/>
  <c r="C149" i="9" s="1"/>
  <c r="D182" i="6"/>
  <c r="B182" i="9" s="1"/>
  <c r="E182" i="6"/>
  <c r="C182" i="9" s="1"/>
  <c r="D10" i="6"/>
  <c r="B10" i="9" s="1"/>
  <c r="E10" i="6"/>
  <c r="C10" i="9" s="1"/>
  <c r="D29" i="6"/>
  <c r="B29" i="9" s="1"/>
  <c r="E29" i="6"/>
  <c r="C29" i="9" s="1"/>
  <c r="D47" i="6"/>
  <c r="B47" i="9" s="1"/>
  <c r="E47" i="6"/>
  <c r="C47" i="9" s="1"/>
  <c r="D83" i="6"/>
  <c r="B83" i="9" s="1"/>
  <c r="E83" i="6"/>
  <c r="C83" i="9" s="1"/>
  <c r="D96" i="6"/>
  <c r="B96" i="9" s="1"/>
  <c r="E96" i="6"/>
  <c r="C96" i="9" s="1"/>
  <c r="D249" i="6"/>
  <c r="B249" i="9" s="1"/>
  <c r="E249" i="6"/>
  <c r="C249" i="9" s="1"/>
  <c r="D3" i="6"/>
  <c r="B3" i="9" s="1"/>
  <c r="E3" i="6"/>
  <c r="C3" i="9" s="1"/>
  <c r="D28" i="6"/>
  <c r="B28" i="9" s="1"/>
  <c r="E28" i="6"/>
  <c r="C28" i="9" s="1"/>
  <c r="D34" i="6"/>
  <c r="B34" i="9" s="1"/>
  <c r="E34" i="6"/>
  <c r="C34" i="9" s="1"/>
  <c r="D36" i="6"/>
  <c r="B36" i="9" s="1"/>
  <c r="E36" i="6"/>
  <c r="C36" i="9" s="1"/>
  <c r="D62" i="6"/>
  <c r="B62" i="9" s="1"/>
  <c r="E62" i="6"/>
  <c r="C62" i="9" s="1"/>
  <c r="D66" i="6"/>
  <c r="B66" i="9" s="1"/>
  <c r="E66" i="6"/>
  <c r="C66" i="9" s="1"/>
  <c r="D117" i="6"/>
  <c r="B117" i="9" s="1"/>
  <c r="E117" i="6"/>
  <c r="C117" i="9" s="1"/>
  <c r="D122" i="6"/>
  <c r="B122" i="9" s="1"/>
  <c r="E122" i="6"/>
  <c r="C122" i="9" s="1"/>
  <c r="D135" i="6"/>
  <c r="B135" i="9" s="1"/>
  <c r="E135" i="6"/>
  <c r="C135" i="9" s="1"/>
  <c r="D143" i="6"/>
  <c r="B143" i="9" s="1"/>
  <c r="E143" i="6"/>
  <c r="C143" i="9" s="1"/>
  <c r="D167" i="6"/>
  <c r="B167" i="9" s="1"/>
  <c r="E167" i="6"/>
  <c r="C167" i="9" s="1"/>
  <c r="D190" i="6"/>
  <c r="B190" i="9" s="1"/>
  <c r="E190" i="6"/>
  <c r="C190" i="9" s="1"/>
  <c r="D196" i="6"/>
  <c r="B196" i="9" s="1"/>
  <c r="E196" i="6"/>
  <c r="C196" i="9" s="1"/>
  <c r="D206" i="6"/>
  <c r="B206" i="9" s="1"/>
  <c r="E206" i="6"/>
  <c r="C206" i="9" s="1"/>
  <c r="D230" i="6"/>
  <c r="B230" i="9" s="1"/>
  <c r="E230" i="6"/>
  <c r="C230" i="9" s="1"/>
  <c r="D233" i="6"/>
  <c r="B233" i="9" s="1"/>
  <c r="E233" i="6"/>
  <c r="C233" i="9" s="1"/>
  <c r="D237" i="6"/>
  <c r="B237" i="9" s="1"/>
  <c r="E237" i="6"/>
  <c r="C237" i="9" s="1"/>
  <c r="D243" i="6"/>
  <c r="B243" i="9" s="1"/>
  <c r="E243" i="6"/>
  <c r="C243" i="9" s="1"/>
  <c r="D247" i="6"/>
  <c r="B247" i="9" s="1"/>
  <c r="E247" i="6"/>
  <c r="C247" i="9" s="1"/>
  <c r="D252" i="6"/>
  <c r="B252" i="9" s="1"/>
  <c r="E252" i="6"/>
  <c r="C252" i="9" s="1"/>
  <c r="D265" i="6"/>
  <c r="B265" i="9" s="1"/>
  <c r="E265" i="6"/>
  <c r="C265" i="9" s="1"/>
  <c r="D278" i="6"/>
  <c r="B278" i="9" s="1"/>
  <c r="E278" i="6"/>
  <c r="C278" i="9" s="1"/>
  <c r="D302" i="6"/>
  <c r="B302" i="9" s="1"/>
  <c r="E302" i="6"/>
  <c r="C302" i="9" s="1"/>
  <c r="D319" i="6"/>
  <c r="B319" i="9" s="1"/>
  <c r="E319" i="6"/>
  <c r="C319" i="9" s="1"/>
  <c r="E347" i="6"/>
  <c r="C347" i="9" s="1"/>
  <c r="D38" i="6"/>
  <c r="B38" i="9" s="1"/>
  <c r="E38" i="6"/>
  <c r="C38" i="9" s="1"/>
  <c r="D12" i="6"/>
  <c r="B12" i="9" s="1"/>
  <c r="E12" i="6"/>
  <c r="C12" i="9" s="1"/>
  <c r="D161" i="6"/>
  <c r="B161" i="9" s="1"/>
  <c r="E161" i="6"/>
  <c r="C161" i="9" s="1"/>
  <c r="D185" i="6"/>
  <c r="B185" i="9" s="1"/>
  <c r="E185" i="6"/>
  <c r="C185" i="9" s="1"/>
  <c r="D222" i="6"/>
  <c r="B222" i="9" s="1"/>
  <c r="E222" i="6"/>
  <c r="C222" i="9" s="1"/>
  <c r="D241" i="6"/>
  <c r="B241" i="9" s="1"/>
  <c r="E241" i="6"/>
  <c r="C241" i="9" s="1"/>
  <c r="D263" i="6"/>
  <c r="B263" i="9" s="1"/>
  <c r="E263" i="6"/>
  <c r="C263" i="9" s="1"/>
  <c r="D9" i="6"/>
  <c r="B9" i="9" s="1"/>
  <c r="E9" i="6"/>
  <c r="C9" i="9" s="1"/>
  <c r="D22" i="6"/>
  <c r="B22" i="9" s="1"/>
  <c r="E22" i="6"/>
  <c r="C22" i="9" s="1"/>
  <c r="D25" i="6"/>
  <c r="B25" i="9" s="1"/>
  <c r="E25" i="6"/>
  <c r="C25" i="9" s="1"/>
  <c r="D31" i="6"/>
  <c r="B31" i="9" s="1"/>
  <c r="E31" i="6"/>
  <c r="C31" i="9" s="1"/>
  <c r="D35" i="6"/>
  <c r="B35" i="9" s="1"/>
  <c r="E35" i="6"/>
  <c r="C35" i="9" s="1"/>
  <c r="D40" i="6"/>
  <c r="B40" i="9" s="1"/>
  <c r="E40" i="6"/>
  <c r="C40" i="9" s="1"/>
  <c r="D41" i="6"/>
  <c r="B41" i="9" s="1"/>
  <c r="E41" i="6"/>
  <c r="C41" i="9" s="1"/>
  <c r="D53" i="6"/>
  <c r="B53" i="9" s="1"/>
  <c r="E53" i="6"/>
  <c r="C53" i="9" s="1"/>
  <c r="D63" i="6"/>
  <c r="B63" i="9" s="1"/>
  <c r="E63" i="6"/>
  <c r="C63" i="9" s="1"/>
  <c r="D67" i="6"/>
  <c r="B67" i="9" s="1"/>
  <c r="E67" i="6"/>
  <c r="C67" i="9" s="1"/>
  <c r="D76" i="6"/>
  <c r="B76" i="9" s="1"/>
  <c r="E76" i="6"/>
  <c r="C76" i="9" s="1"/>
  <c r="D77" i="6"/>
  <c r="B77" i="9" s="1"/>
  <c r="E77" i="6"/>
  <c r="C77" i="9" s="1"/>
  <c r="D86" i="6"/>
  <c r="B86" i="9" s="1"/>
  <c r="E86" i="6"/>
  <c r="C86" i="9" s="1"/>
  <c r="D110" i="6"/>
  <c r="B110" i="9" s="1"/>
  <c r="E110" i="6"/>
  <c r="C110" i="9" s="1"/>
  <c r="E132" i="6"/>
  <c r="C132" i="9" s="1"/>
  <c r="E144" i="6"/>
  <c r="C144" i="9" s="1"/>
  <c r="E264" i="6"/>
  <c r="C264" i="9" s="1"/>
  <c r="E312" i="6"/>
  <c r="C312" i="9" s="1"/>
  <c r="E336" i="6"/>
  <c r="C336" i="9" s="1"/>
  <c r="D320" i="6"/>
  <c r="B320" i="9" s="1"/>
  <c r="D321" i="6"/>
  <c r="B321" i="9" s="1"/>
  <c r="D337" i="6"/>
  <c r="B337" i="9" s="1"/>
  <c r="D347" i="6"/>
  <c r="B347" i="9" s="1"/>
  <c r="D351" i="6"/>
  <c r="B351" i="9" s="1"/>
  <c r="D352" i="6"/>
  <c r="B352" i="9" s="1"/>
  <c r="D355" i="6"/>
  <c r="B355" i="9" s="1"/>
  <c r="D363" i="6"/>
  <c r="B363" i="9" s="1"/>
  <c r="D381" i="6"/>
  <c r="B381" i="9" s="1"/>
  <c r="D387" i="6"/>
  <c r="B387" i="9" s="1"/>
  <c r="D393" i="6"/>
  <c r="B393" i="9" s="1"/>
  <c r="D397" i="6"/>
  <c r="B397" i="9" s="1"/>
  <c r="D423" i="6"/>
  <c r="B423" i="9" s="1"/>
  <c r="D435" i="6"/>
  <c r="B435" i="9" s="1"/>
  <c r="D438" i="6"/>
  <c r="B438" i="9" s="1"/>
  <c r="D446" i="6"/>
  <c r="B446" i="9" s="1"/>
  <c r="D458" i="6"/>
  <c r="B458" i="9" s="1"/>
  <c r="D462" i="6"/>
  <c r="B462" i="9" s="1"/>
  <c r="D480" i="6"/>
  <c r="B480" i="9" s="1"/>
  <c r="D516" i="6"/>
  <c r="B516" i="9" s="1"/>
  <c r="D517" i="6"/>
  <c r="B517" i="9" s="1"/>
  <c r="D526" i="6"/>
  <c r="B526" i="9" s="1"/>
  <c r="D527" i="6"/>
  <c r="B527" i="9" s="1"/>
  <c r="D536" i="6"/>
  <c r="B536" i="9" s="1"/>
  <c r="D537" i="6"/>
  <c r="B537" i="9" s="1"/>
  <c r="E480" i="6"/>
  <c r="C480" i="9" s="1"/>
  <c r="E516" i="6"/>
  <c r="C516" i="9" s="1"/>
  <c r="D112" i="6"/>
  <c r="B112" i="9" s="1"/>
  <c r="D121" i="6"/>
  <c r="B121" i="9" s="1"/>
  <c r="D127" i="6"/>
  <c r="B127" i="9" s="1"/>
  <c r="D128" i="6"/>
  <c r="B128" i="9" s="1"/>
  <c r="D132" i="6"/>
  <c r="D133" i="6"/>
  <c r="B133" i="9" s="1"/>
  <c r="D136" i="6"/>
  <c r="B136" i="9" s="1"/>
  <c r="D140" i="6"/>
  <c r="B140" i="9" s="1"/>
  <c r="D144" i="6"/>
  <c r="B144" i="9" s="1"/>
  <c r="D162" i="6"/>
  <c r="B162" i="9" s="1"/>
  <c r="D171" i="6"/>
  <c r="B171" i="9" s="1"/>
  <c r="D177" i="6"/>
  <c r="B177" i="9" s="1"/>
  <c r="D181" i="6"/>
  <c r="B181" i="9" s="1"/>
  <c r="D189" i="6"/>
  <c r="B189" i="9" s="1"/>
  <c r="D193" i="6"/>
  <c r="B193" i="9" s="1"/>
  <c r="D217" i="6"/>
  <c r="B217" i="9" s="1"/>
  <c r="D218" i="6"/>
  <c r="B218" i="9" s="1"/>
  <c r="D248" i="6"/>
  <c r="B248" i="9" s="1"/>
  <c r="D264" i="6"/>
  <c r="D282" i="6"/>
  <c r="B282" i="9" s="1"/>
  <c r="D304" i="6"/>
  <c r="B304" i="9" s="1"/>
  <c r="D308" i="6"/>
  <c r="B308" i="9" s="1"/>
  <c r="D312" i="6"/>
  <c r="B312" i="9" s="1"/>
  <c r="D313" i="6"/>
  <c r="B313" i="9" s="1"/>
  <c r="D316" i="6"/>
  <c r="B316" i="9" s="1"/>
  <c r="D336" i="6"/>
  <c r="B336" i="9" s="1"/>
  <c r="D339" i="6"/>
  <c r="B339" i="9" s="1"/>
  <c r="D341" i="6"/>
  <c r="B341" i="9" s="1"/>
  <c r="D346" i="6"/>
  <c r="B346" i="9" s="1"/>
  <c r="D353" i="6"/>
  <c r="B353" i="9" s="1"/>
  <c r="D361" i="6"/>
  <c r="B361" i="9" s="1"/>
  <c r="D382" i="6"/>
  <c r="B382" i="9" s="1"/>
  <c r="D392" i="6"/>
  <c r="B392" i="9" s="1"/>
  <c r="D398" i="6"/>
  <c r="B398" i="9" s="1"/>
  <c r="D421" i="6"/>
  <c r="B421" i="9" s="1"/>
  <c r="D441" i="6"/>
  <c r="B441" i="9" s="1"/>
  <c r="D473" i="6"/>
  <c r="B473" i="9" s="1"/>
  <c r="D499" i="6"/>
  <c r="B499" i="9" s="1"/>
  <c r="D509" i="6"/>
  <c r="B509" i="9" s="1"/>
  <c r="D518" i="6"/>
  <c r="B518" i="9" s="1"/>
  <c r="D531" i="6"/>
  <c r="B531" i="9" s="1"/>
  <c r="E121" i="6"/>
  <c r="C121" i="9" s="1"/>
  <c r="E133" i="6"/>
  <c r="C133" i="9" s="1"/>
  <c r="E181" i="6"/>
  <c r="C181" i="9" s="1"/>
  <c r="E193" i="6"/>
  <c r="C193" i="9" s="1"/>
  <c r="E217" i="6"/>
  <c r="C217" i="9" s="1"/>
  <c r="E313" i="6"/>
  <c r="C313" i="9" s="1"/>
  <c r="E337" i="6"/>
  <c r="E361" i="6"/>
  <c r="C361" i="9" s="1"/>
  <c r="E397" i="6"/>
  <c r="C397" i="9" s="1"/>
  <c r="E421" i="6"/>
  <c r="C421" i="9" s="1"/>
  <c r="E517" i="6"/>
  <c r="C517" i="9" s="1"/>
  <c r="D138" i="6"/>
  <c r="B138" i="9" s="1"/>
  <c r="D175" i="6"/>
  <c r="B175" i="9" s="1"/>
  <c r="D178" i="6"/>
  <c r="B178" i="9" s="1"/>
  <c r="D180" i="6"/>
  <c r="B180" i="9" s="1"/>
  <c r="D204" i="6"/>
  <c r="B204" i="9" s="1"/>
  <c r="D205" i="6"/>
  <c r="D211" i="6"/>
  <c r="B211" i="9" s="1"/>
  <c r="D215" i="6"/>
  <c r="D245" i="6"/>
  <c r="B245" i="9" s="1"/>
  <c r="D270" i="6"/>
  <c r="B270" i="9" s="1"/>
  <c r="D275" i="6"/>
  <c r="B275" i="9" s="1"/>
  <c r="D285" i="6"/>
  <c r="B285" i="9" s="1"/>
  <c r="D303" i="6"/>
  <c r="B303" i="9" s="1"/>
  <c r="D348" i="6"/>
  <c r="D360" i="6"/>
  <c r="D377" i="6"/>
  <c r="B377" i="9" s="1"/>
  <c r="D388" i="6"/>
  <c r="B388" i="9" s="1"/>
  <c r="D404" i="6"/>
  <c r="B404" i="9" s="1"/>
  <c r="D408" i="6"/>
  <c r="D414" i="6"/>
  <c r="B414" i="9" s="1"/>
  <c r="D426" i="6"/>
  <c r="B426" i="9" s="1"/>
  <c r="D434" i="6"/>
  <c r="B434" i="9" s="1"/>
  <c r="D445" i="6"/>
  <c r="B445" i="9" s="1"/>
  <c r="D448" i="6"/>
  <c r="B448" i="9" s="1"/>
  <c r="D454" i="6"/>
  <c r="B454" i="9" s="1"/>
  <c r="D463" i="6"/>
  <c r="B463" i="9" s="1"/>
  <c r="D491" i="6"/>
  <c r="D503" i="6"/>
  <c r="D510" i="6"/>
  <c r="B510" i="9" s="1"/>
  <c r="D513" i="6"/>
  <c r="B513" i="9" s="1"/>
  <c r="D519" i="6"/>
  <c r="B519" i="9" s="1"/>
  <c r="D532" i="6"/>
  <c r="B532" i="9" s="1"/>
  <c r="E218" i="6"/>
  <c r="C218" i="9" s="1"/>
  <c r="E398" i="6"/>
  <c r="C398" i="9" s="1"/>
  <c r="E434" i="6"/>
  <c r="C434" i="9" s="1"/>
  <c r="E446" i="6"/>
  <c r="C446" i="9" s="1"/>
  <c r="E458" i="6"/>
  <c r="C458" i="9" s="1"/>
  <c r="E518" i="6"/>
  <c r="C518" i="9" s="1"/>
  <c r="D214" i="6"/>
  <c r="B214" i="9" s="1"/>
  <c r="D238" i="6"/>
  <c r="B238" i="9" s="1"/>
  <c r="D250" i="6"/>
  <c r="B250" i="9" s="1"/>
  <c r="D271" i="6"/>
  <c r="B271" i="9" s="1"/>
  <c r="D286" i="6"/>
  <c r="B286" i="9" s="1"/>
  <c r="D291" i="6"/>
  <c r="B291" i="9" s="1"/>
  <c r="D296" i="6"/>
  <c r="B296" i="9" s="1"/>
  <c r="D306" i="6"/>
  <c r="B306" i="9" s="1"/>
  <c r="D315" i="6"/>
  <c r="B315" i="9" s="1"/>
  <c r="D325" i="6"/>
  <c r="D326" i="6"/>
  <c r="D340" i="6"/>
  <c r="B340" i="9" s="1"/>
  <c r="D362" i="6"/>
  <c r="D370" i="6"/>
  <c r="B370" i="9" s="1"/>
  <c r="D371" i="6"/>
  <c r="B371" i="9" s="1"/>
  <c r="D372" i="6"/>
  <c r="D406" i="6"/>
  <c r="B406" i="9" s="1"/>
  <c r="D424" i="6"/>
  <c r="B424" i="9" s="1"/>
  <c r="D428" i="6"/>
  <c r="B428" i="9" s="1"/>
  <c r="D442" i="6"/>
  <c r="B442" i="9" s="1"/>
  <c r="D455" i="6"/>
  <c r="D478" i="6"/>
  <c r="B478" i="9" s="1"/>
  <c r="D483" i="6"/>
  <c r="B483" i="9" s="1"/>
  <c r="D500" i="6"/>
  <c r="B500" i="9" s="1"/>
  <c r="D507" i="6"/>
  <c r="B507" i="9" s="1"/>
  <c r="D522" i="6"/>
  <c r="B522" i="9" s="1"/>
  <c r="D523" i="6"/>
  <c r="B523" i="9" s="1"/>
  <c r="E171" i="6"/>
  <c r="C171" i="9" s="1"/>
  <c r="E291" i="6"/>
  <c r="C291" i="9" s="1"/>
  <c r="E303" i="6"/>
  <c r="C303" i="9" s="1"/>
  <c r="E315" i="6"/>
  <c r="C315" i="9" s="1"/>
  <c r="E339" i="6"/>
  <c r="C339" i="9" s="1"/>
  <c r="E351" i="6"/>
  <c r="C351" i="9" s="1"/>
  <c r="E363" i="6"/>
  <c r="C363" i="9" s="1"/>
  <c r="E387" i="6"/>
  <c r="C387" i="9" s="1"/>
  <c r="E423" i="6"/>
  <c r="C423" i="9" s="1"/>
  <c r="E435" i="6"/>
  <c r="C435" i="9" s="1"/>
  <c r="E483" i="6"/>
  <c r="C483" i="9" s="1"/>
  <c r="E507" i="6"/>
  <c r="C507" i="9" s="1"/>
  <c r="E519" i="6"/>
  <c r="C519" i="9" s="1"/>
  <c r="E531" i="6"/>
  <c r="C531" i="9" s="1"/>
  <c r="D383" i="6"/>
  <c r="D425" i="6"/>
  <c r="B425" i="9" s="1"/>
  <c r="D436" i="6"/>
  <c r="B436" i="9" s="1"/>
  <c r="D451" i="6"/>
  <c r="B451" i="9" s="1"/>
  <c r="D457" i="6"/>
  <c r="D466" i="6"/>
  <c r="B466" i="9" s="1"/>
  <c r="D471" i="6"/>
  <c r="D490" i="6"/>
  <c r="B490" i="9" s="1"/>
  <c r="D497" i="6"/>
  <c r="B497" i="9" s="1"/>
  <c r="D501" i="6"/>
  <c r="B501" i="9" s="1"/>
  <c r="D506" i="6"/>
  <c r="D511" i="6"/>
  <c r="B511" i="9" s="1"/>
  <c r="D512" i="6"/>
  <c r="B512" i="9" s="1"/>
  <c r="D533" i="6"/>
  <c r="B533" i="9" s="1"/>
  <c r="E112" i="6"/>
  <c r="C112" i="9" s="1"/>
  <c r="E136" i="6"/>
  <c r="C136" i="9" s="1"/>
  <c r="E304" i="6"/>
  <c r="C304" i="9" s="1"/>
  <c r="E316" i="6"/>
  <c r="C316" i="9" s="1"/>
  <c r="E340" i="6"/>
  <c r="C340" i="9" s="1"/>
  <c r="E352" i="6"/>
  <c r="C352" i="9" s="1"/>
  <c r="E388" i="6"/>
  <c r="C388" i="9" s="1"/>
  <c r="E424" i="6"/>
  <c r="C424" i="9" s="1"/>
  <c r="E436" i="6"/>
  <c r="C436" i="9" s="1"/>
  <c r="E448" i="6"/>
  <c r="C448" i="9" s="1"/>
  <c r="E532" i="6"/>
  <c r="C532" i="9" s="1"/>
  <c r="D494" i="6"/>
  <c r="D520" i="6"/>
  <c r="D525" i="6"/>
  <c r="B525" i="9" s="1"/>
  <c r="D528" i="6"/>
  <c r="E245" i="6"/>
  <c r="C245" i="9" s="1"/>
  <c r="E341" i="6"/>
  <c r="C341" i="9" s="1"/>
  <c r="E353" i="6"/>
  <c r="C353" i="9" s="1"/>
  <c r="E377" i="6"/>
  <c r="C377" i="9" s="1"/>
  <c r="E425" i="6"/>
  <c r="C425" i="9" s="1"/>
  <c r="E473" i="6"/>
  <c r="C473" i="9" s="1"/>
  <c r="E497" i="6"/>
  <c r="C497" i="9" s="1"/>
  <c r="E509" i="6"/>
  <c r="C509" i="9" s="1"/>
  <c r="E533" i="6"/>
  <c r="C533" i="9" s="1"/>
  <c r="D269" i="6"/>
  <c r="B269" i="9" s="1"/>
  <c r="D279" i="6"/>
  <c r="D280" i="6"/>
  <c r="D311" i="6"/>
  <c r="D318" i="6"/>
  <c r="B318" i="9" s="1"/>
  <c r="D327" i="6"/>
  <c r="D328" i="6"/>
  <c r="D332" i="6"/>
  <c r="B332" i="9" s="1"/>
  <c r="D345" i="6"/>
  <c r="B345" i="9" s="1"/>
  <c r="D367" i="6"/>
  <c r="B367" i="9" s="1"/>
  <c r="D385" i="6"/>
  <c r="D389" i="6"/>
  <c r="D394" i="6"/>
  <c r="B394" i="9" s="1"/>
  <c r="D410" i="6"/>
  <c r="D443" i="6"/>
  <c r="D459" i="6"/>
  <c r="D464" i="6"/>
  <c r="B464" i="9" s="1"/>
  <c r="D467" i="6"/>
  <c r="D495" i="6"/>
  <c r="B495" i="9" s="1"/>
  <c r="D496" i="6"/>
  <c r="B496" i="9" s="1"/>
  <c r="D521" i="6"/>
  <c r="D524" i="6"/>
  <c r="B524" i="9" s="1"/>
  <c r="D529" i="6"/>
  <c r="E138" i="6"/>
  <c r="C138" i="9" s="1"/>
  <c r="E162" i="6"/>
  <c r="C162" i="9" s="1"/>
  <c r="E270" i="6"/>
  <c r="C270" i="9" s="1"/>
  <c r="E282" i="6"/>
  <c r="C282" i="9" s="1"/>
  <c r="E306" i="6"/>
  <c r="C306" i="9" s="1"/>
  <c r="E318" i="6"/>
  <c r="C318" i="9" s="1"/>
  <c r="E414" i="6"/>
  <c r="C414" i="9" s="1"/>
  <c r="E426" i="6"/>
  <c r="C426" i="9" s="1"/>
  <c r="E438" i="6"/>
  <c r="C438" i="9" s="1"/>
  <c r="E462" i="6"/>
  <c r="C462" i="9" s="1"/>
  <c r="E510" i="6"/>
  <c r="C510" i="9" s="1"/>
  <c r="E522" i="6"/>
  <c r="C522" i="9" s="1"/>
  <c r="D103" i="6"/>
  <c r="B103" i="9" s="1"/>
  <c r="D120" i="6"/>
  <c r="D130" i="6"/>
  <c r="B130" i="9" s="1"/>
  <c r="D131" i="6"/>
  <c r="D141" i="6"/>
  <c r="B141" i="9" s="1"/>
  <c r="D159" i="6"/>
  <c r="D183" i="6"/>
  <c r="D187" i="6"/>
  <c r="B187" i="9" s="1"/>
  <c r="D194" i="6"/>
  <c r="B194" i="9" s="1"/>
  <c r="D202" i="6"/>
  <c r="B202" i="9" s="1"/>
  <c r="D219" i="6"/>
  <c r="B219" i="9" s="1"/>
  <c r="D257" i="6"/>
  <c r="B257" i="9" s="1"/>
  <c r="D262" i="6"/>
  <c r="B262" i="9" s="1"/>
  <c r="D266" i="6"/>
  <c r="D273" i="6"/>
  <c r="B273" i="9" s="1"/>
  <c r="D307" i="6"/>
  <c r="B307" i="9" s="1"/>
  <c r="D309" i="6"/>
  <c r="B309" i="9" s="1"/>
  <c r="D364" i="6"/>
  <c r="D380" i="6"/>
  <c r="B380" i="9" s="1"/>
  <c r="D403" i="6"/>
  <c r="B403" i="9" s="1"/>
  <c r="D412" i="6"/>
  <c r="D432" i="6"/>
  <c r="D468" i="6"/>
  <c r="D476" i="6"/>
  <c r="B476" i="9" s="1"/>
  <c r="D508" i="6"/>
  <c r="D514" i="6"/>
  <c r="B514" i="9" s="1"/>
  <c r="D530" i="6"/>
  <c r="E103" i="6"/>
  <c r="C103" i="9" s="1"/>
  <c r="E127" i="6"/>
  <c r="C127" i="9" s="1"/>
  <c r="E175" i="6"/>
  <c r="C175" i="9" s="1"/>
  <c r="E187" i="6"/>
  <c r="C187" i="9" s="1"/>
  <c r="E211" i="6"/>
  <c r="C211" i="9" s="1"/>
  <c r="E271" i="6"/>
  <c r="C271" i="9" s="1"/>
  <c r="E307" i="6"/>
  <c r="C307" i="9" s="1"/>
  <c r="E355" i="6"/>
  <c r="C355" i="9" s="1"/>
  <c r="E367" i="6"/>
  <c r="C367" i="9" s="1"/>
  <c r="E403" i="6"/>
  <c r="C403" i="9" s="1"/>
  <c r="E451" i="6"/>
  <c r="C451" i="9" s="1"/>
  <c r="E463" i="6"/>
  <c r="C463" i="9" s="1"/>
  <c r="E499" i="6"/>
  <c r="C499" i="9" s="1"/>
  <c r="E511" i="6"/>
  <c r="C511" i="9" s="1"/>
  <c r="E523" i="6"/>
  <c r="C523" i="9" s="1"/>
  <c r="D231" i="6"/>
  <c r="D239" i="6"/>
  <c r="D244" i="6"/>
  <c r="D251" i="6"/>
  <c r="D281" i="6"/>
  <c r="D284" i="6"/>
  <c r="B284" i="9" s="1"/>
  <c r="D292" i="6"/>
  <c r="D294" i="6"/>
  <c r="B294" i="9" s="1"/>
  <c r="D317" i="6"/>
  <c r="D330" i="6"/>
  <c r="D334" i="6"/>
  <c r="B334" i="9" s="1"/>
  <c r="D349" i="6"/>
  <c r="D378" i="6"/>
  <c r="D386" i="6"/>
  <c r="D399" i="6"/>
  <c r="D401" i="6"/>
  <c r="D402" i="6"/>
  <c r="D419" i="6"/>
  <c r="D430" i="6"/>
  <c r="B430" i="9" s="1"/>
  <c r="D447" i="6"/>
  <c r="D472" i="6"/>
  <c r="B472" i="9" s="1"/>
  <c r="D479" i="6"/>
  <c r="D484" i="6"/>
  <c r="B484" i="9" s="1"/>
  <c r="D488" i="6"/>
  <c r="B488" i="9" s="1"/>
  <c r="D538" i="6"/>
  <c r="B538" i="9" s="1"/>
  <c r="E128" i="6"/>
  <c r="C128" i="9" s="1"/>
  <c r="E140" i="6"/>
  <c r="C140" i="9" s="1"/>
  <c r="E248" i="6"/>
  <c r="C248" i="9" s="1"/>
  <c r="E284" i="6"/>
  <c r="C284" i="9" s="1"/>
  <c r="E296" i="6"/>
  <c r="C296" i="9" s="1"/>
  <c r="E308" i="6"/>
  <c r="C308" i="9" s="1"/>
  <c r="E320" i="6"/>
  <c r="C320" i="9" s="1"/>
  <c r="E332" i="6"/>
  <c r="C332" i="9" s="1"/>
  <c r="E380" i="6"/>
  <c r="C380" i="9" s="1"/>
  <c r="E392" i="6"/>
  <c r="C392" i="9" s="1"/>
  <c r="E404" i="6"/>
  <c r="C404" i="9" s="1"/>
  <c r="E428" i="6"/>
  <c r="C428" i="9" s="1"/>
  <c r="E464" i="6"/>
  <c r="C464" i="9" s="1"/>
  <c r="E476" i="6"/>
  <c r="C476" i="9" s="1"/>
  <c r="E488" i="6"/>
  <c r="C488" i="9" s="1"/>
  <c r="E500" i="6"/>
  <c r="C500" i="9" s="1"/>
  <c r="E512" i="6"/>
  <c r="C512" i="9" s="1"/>
  <c r="E524" i="6"/>
  <c r="C524" i="9" s="1"/>
  <c r="E536" i="6"/>
  <c r="C536" i="9" s="1"/>
  <c r="D274" i="6"/>
  <c r="B274" i="9" s="1"/>
  <c r="D287" i="6"/>
  <c r="D293" i="6"/>
  <c r="D297" i="6"/>
  <c r="B297" i="9" s="1"/>
  <c r="D298" i="6"/>
  <c r="B298" i="9" s="1"/>
  <c r="D299" i="6"/>
  <c r="D300" i="6"/>
  <c r="B300" i="9" s="1"/>
  <c r="D335" i="6"/>
  <c r="D356" i="6"/>
  <c r="B356" i="9" s="1"/>
  <c r="D357" i="6"/>
  <c r="B357" i="9" s="1"/>
  <c r="D358" i="6"/>
  <c r="B358" i="9" s="1"/>
  <c r="D359" i="6"/>
  <c r="D368" i="6"/>
  <c r="D369" i="6"/>
  <c r="B369" i="9" s="1"/>
  <c r="D379" i="6"/>
  <c r="D384" i="6"/>
  <c r="D400" i="6"/>
  <c r="D405" i="6"/>
  <c r="B405" i="9" s="1"/>
  <c r="D439" i="6"/>
  <c r="D465" i="6"/>
  <c r="B465" i="9" s="1"/>
  <c r="D470" i="6"/>
  <c r="D474" i="6"/>
  <c r="D534" i="6"/>
  <c r="E141" i="6"/>
  <c r="C141" i="9" s="1"/>
  <c r="E177" i="6"/>
  <c r="C177" i="9" s="1"/>
  <c r="E189" i="6"/>
  <c r="C189" i="9" s="1"/>
  <c r="E273" i="6"/>
  <c r="C273" i="9" s="1"/>
  <c r="E285" i="6"/>
  <c r="C285" i="9" s="1"/>
  <c r="E297" i="6"/>
  <c r="C297" i="9" s="1"/>
  <c r="E309" i="6"/>
  <c r="C309" i="9" s="1"/>
  <c r="E321" i="6"/>
  <c r="C321" i="9" s="1"/>
  <c r="E345" i="6"/>
  <c r="C345" i="9" s="1"/>
  <c r="E357" i="6"/>
  <c r="C357" i="9" s="1"/>
  <c r="E369" i="6"/>
  <c r="C369" i="9" s="1"/>
  <c r="E381" i="6"/>
  <c r="C381" i="9" s="1"/>
  <c r="E393" i="6"/>
  <c r="C393" i="9" s="1"/>
  <c r="E405" i="6"/>
  <c r="C405" i="9" s="1"/>
  <c r="E441" i="6"/>
  <c r="C441" i="9" s="1"/>
  <c r="E465" i="6"/>
  <c r="C465" i="9" s="1"/>
  <c r="E501" i="6"/>
  <c r="C501" i="9" s="1"/>
  <c r="E513" i="6"/>
  <c r="C513" i="9" s="1"/>
  <c r="E525" i="6"/>
  <c r="C525" i="9" s="1"/>
  <c r="E537" i="6"/>
  <c r="C537" i="9" s="1"/>
  <c r="D502" i="6"/>
  <c r="B502" i="9" s="1"/>
  <c r="D504" i="6"/>
  <c r="D505" i="6"/>
  <c r="D535" i="6"/>
  <c r="E130" i="6"/>
  <c r="C130" i="9" s="1"/>
  <c r="E178" i="6"/>
  <c r="C178" i="9" s="1"/>
  <c r="E202" i="6"/>
  <c r="C202" i="9" s="1"/>
  <c r="E214" i="6"/>
  <c r="C214" i="9" s="1"/>
  <c r="E238" i="6"/>
  <c r="C238" i="9" s="1"/>
  <c r="E250" i="6"/>
  <c r="C250" i="9" s="1"/>
  <c r="E262" i="6"/>
  <c r="C262" i="9" s="1"/>
  <c r="E274" i="6"/>
  <c r="C274" i="9" s="1"/>
  <c r="E286" i="6"/>
  <c r="C286" i="9" s="1"/>
  <c r="E298" i="6"/>
  <c r="C298" i="9" s="1"/>
  <c r="E334" i="6"/>
  <c r="C334" i="9" s="1"/>
  <c r="E346" i="6"/>
  <c r="C346" i="9" s="1"/>
  <c r="E358" i="6"/>
  <c r="C358" i="9" s="1"/>
  <c r="E370" i="6"/>
  <c r="C370" i="9" s="1"/>
  <c r="E382" i="6"/>
  <c r="C382" i="9" s="1"/>
  <c r="E394" i="6"/>
  <c r="C394" i="9" s="1"/>
  <c r="E406" i="6"/>
  <c r="C406" i="9" s="1"/>
  <c r="E430" i="6"/>
  <c r="C430" i="9" s="1"/>
  <c r="E442" i="6"/>
  <c r="C442" i="9" s="1"/>
  <c r="E454" i="6"/>
  <c r="C454" i="9" s="1"/>
  <c r="E466" i="6"/>
  <c r="C466" i="9" s="1"/>
  <c r="E478" i="6"/>
  <c r="C478" i="9" s="1"/>
  <c r="E490" i="6"/>
  <c r="C490" i="9" s="1"/>
  <c r="E502" i="6"/>
  <c r="C502" i="9" s="1"/>
  <c r="E514" i="6"/>
  <c r="C514" i="9" s="1"/>
  <c r="E526" i="6"/>
  <c r="C526" i="9" s="1"/>
  <c r="E538" i="6"/>
  <c r="C538" i="9" s="1"/>
  <c r="G359" i="6" l="1"/>
  <c r="B359" i="9"/>
  <c r="G231" i="6"/>
  <c r="B231" i="9"/>
  <c r="G327" i="6"/>
  <c r="B327" i="9"/>
  <c r="G362" i="6"/>
  <c r="B362" i="9"/>
  <c r="G491" i="6"/>
  <c r="B491" i="9"/>
  <c r="G360" i="6"/>
  <c r="B360" i="9"/>
  <c r="G264" i="6"/>
  <c r="B264" i="9"/>
  <c r="Z533" i="6"/>
  <c r="X533" i="9" s="1"/>
  <c r="Q533" i="9"/>
  <c r="Z389" i="6"/>
  <c r="X389" i="9" s="1"/>
  <c r="Q389" i="9"/>
  <c r="Z245" i="6"/>
  <c r="X245" i="9" s="1"/>
  <c r="Q245" i="9"/>
  <c r="Z101" i="6"/>
  <c r="X101" i="9" s="1"/>
  <c r="Q101" i="9"/>
  <c r="Z412" i="6"/>
  <c r="X412" i="9" s="1"/>
  <c r="Q412" i="9"/>
  <c r="Z268" i="6"/>
  <c r="X268" i="9" s="1"/>
  <c r="Q268" i="9"/>
  <c r="Z124" i="6"/>
  <c r="X124" i="9" s="1"/>
  <c r="Q124" i="9"/>
  <c r="Z471" i="6"/>
  <c r="X471" i="9" s="1"/>
  <c r="Q471" i="9"/>
  <c r="Z327" i="6"/>
  <c r="X327" i="9" s="1"/>
  <c r="Q327" i="9"/>
  <c r="Z183" i="6"/>
  <c r="X183" i="9" s="1"/>
  <c r="Q183" i="9"/>
  <c r="Z518" i="6"/>
  <c r="X518" i="9" s="1"/>
  <c r="Q518" i="9"/>
  <c r="Z374" i="6"/>
  <c r="X374" i="9" s="1"/>
  <c r="Q374" i="9"/>
  <c r="Z230" i="6"/>
  <c r="X230" i="9" s="1"/>
  <c r="Q230" i="9"/>
  <c r="Z86" i="6"/>
  <c r="X86" i="9" s="1"/>
  <c r="Q86" i="9"/>
  <c r="Z433" i="6"/>
  <c r="X433" i="9" s="1"/>
  <c r="Q433" i="9"/>
  <c r="Z289" i="6"/>
  <c r="X289" i="9" s="1"/>
  <c r="Q289" i="9"/>
  <c r="Z145" i="6"/>
  <c r="X145" i="9" s="1"/>
  <c r="Q145" i="9"/>
  <c r="Z444" i="6"/>
  <c r="X444" i="9" s="1"/>
  <c r="Q444" i="9"/>
  <c r="Z300" i="6"/>
  <c r="X300" i="9" s="1"/>
  <c r="Q300" i="9"/>
  <c r="Z156" i="6"/>
  <c r="X156" i="9" s="1"/>
  <c r="Q156" i="9"/>
  <c r="Z515" i="6"/>
  <c r="X515" i="9" s="1"/>
  <c r="Q515" i="9"/>
  <c r="Z371" i="6"/>
  <c r="X371" i="9" s="1"/>
  <c r="Q371" i="9"/>
  <c r="Z227" i="6"/>
  <c r="X227" i="9" s="1"/>
  <c r="Q227" i="9"/>
  <c r="Z526" i="6"/>
  <c r="X526" i="9" s="1"/>
  <c r="Q526" i="9"/>
  <c r="Z370" i="6"/>
  <c r="X370" i="9" s="1"/>
  <c r="Q370" i="9"/>
  <c r="Z226" i="6"/>
  <c r="X226" i="9" s="1"/>
  <c r="Q226" i="9"/>
  <c r="Z58" i="6"/>
  <c r="X58" i="9" s="1"/>
  <c r="Q58" i="9"/>
  <c r="Z405" i="6"/>
  <c r="X405" i="9" s="1"/>
  <c r="Q405" i="9"/>
  <c r="Z261" i="6"/>
  <c r="X261" i="9" s="1"/>
  <c r="Q261" i="9"/>
  <c r="Z117" i="6"/>
  <c r="X117" i="9" s="1"/>
  <c r="Q117" i="9"/>
  <c r="Z440" i="6"/>
  <c r="X440" i="9" s="1"/>
  <c r="Q440" i="9"/>
  <c r="Z284" i="6"/>
  <c r="X284" i="9" s="1"/>
  <c r="Q284" i="9"/>
  <c r="Z140" i="6"/>
  <c r="X140" i="9" s="1"/>
  <c r="Q140" i="9"/>
  <c r="Z487" i="6"/>
  <c r="X487" i="9" s="1"/>
  <c r="Q487" i="9"/>
  <c r="Z331" i="6"/>
  <c r="X331" i="9" s="1"/>
  <c r="Q331" i="9"/>
  <c r="Z175" i="6"/>
  <c r="X175" i="9" s="1"/>
  <c r="Q175" i="9"/>
  <c r="Z474" i="6"/>
  <c r="X474" i="9" s="1"/>
  <c r="Q474" i="9"/>
  <c r="Z330" i="6"/>
  <c r="X330" i="9" s="1"/>
  <c r="Q330" i="9"/>
  <c r="Z150" i="6"/>
  <c r="X150" i="9" s="1"/>
  <c r="Q150" i="9"/>
  <c r="Z23" i="6"/>
  <c r="X23" i="9" s="1"/>
  <c r="Q23" i="9"/>
  <c r="S392" i="6"/>
  <c r="N392" i="9"/>
  <c r="S451" i="6"/>
  <c r="N451" i="9"/>
  <c r="S13" i="6"/>
  <c r="N13" i="9"/>
  <c r="Z7" i="6"/>
  <c r="X7" i="9" s="1"/>
  <c r="Q7" i="9"/>
  <c r="Z6" i="6"/>
  <c r="X6" i="9" s="1"/>
  <c r="Q6" i="9"/>
  <c r="Z27" i="6"/>
  <c r="X27" i="9" s="1"/>
  <c r="Q27" i="9"/>
  <c r="G400" i="6"/>
  <c r="B400" i="9"/>
  <c r="G378" i="6"/>
  <c r="B378" i="9"/>
  <c r="G183" i="6"/>
  <c r="B183" i="9"/>
  <c r="G467" i="6"/>
  <c r="B467" i="9"/>
  <c r="G384" i="6"/>
  <c r="B384" i="9"/>
  <c r="G349" i="6"/>
  <c r="B349" i="9"/>
  <c r="G364" i="6"/>
  <c r="B364" i="9"/>
  <c r="G159" i="6"/>
  <c r="B159" i="9"/>
  <c r="G471" i="6"/>
  <c r="B471" i="9"/>
  <c r="G348" i="6"/>
  <c r="B348" i="9"/>
  <c r="Z521" i="6"/>
  <c r="X521" i="9" s="1"/>
  <c r="Q521" i="9"/>
  <c r="Z377" i="6"/>
  <c r="X377" i="9" s="1"/>
  <c r="Q377" i="9"/>
  <c r="Z233" i="6"/>
  <c r="X233" i="9" s="1"/>
  <c r="Q233" i="9"/>
  <c r="Z89" i="6"/>
  <c r="X89" i="9" s="1"/>
  <c r="Q89" i="9"/>
  <c r="Z400" i="6"/>
  <c r="X400" i="9" s="1"/>
  <c r="Q400" i="9"/>
  <c r="Z256" i="6"/>
  <c r="X256" i="9" s="1"/>
  <c r="Q256" i="9"/>
  <c r="Z112" i="6"/>
  <c r="X112" i="9" s="1"/>
  <c r="Q112" i="9"/>
  <c r="Z459" i="6"/>
  <c r="X459" i="9" s="1"/>
  <c r="Q459" i="9"/>
  <c r="S315" i="6"/>
  <c r="Z171" i="6"/>
  <c r="X171" i="9" s="1"/>
  <c r="Q171" i="9"/>
  <c r="Z506" i="6"/>
  <c r="X506" i="9" s="1"/>
  <c r="Q506" i="9"/>
  <c r="Z362" i="6"/>
  <c r="X362" i="9" s="1"/>
  <c r="Q362" i="9"/>
  <c r="Z218" i="6"/>
  <c r="X218" i="9" s="1"/>
  <c r="Q218" i="9"/>
  <c r="Z74" i="6"/>
  <c r="X74" i="9" s="1"/>
  <c r="Q74" i="9"/>
  <c r="Z421" i="6"/>
  <c r="X421" i="9" s="1"/>
  <c r="Q421" i="9"/>
  <c r="Z277" i="6"/>
  <c r="X277" i="9" s="1"/>
  <c r="Q277" i="9"/>
  <c r="Z133" i="6"/>
  <c r="X133" i="9" s="1"/>
  <c r="Q133" i="9"/>
  <c r="Z432" i="6"/>
  <c r="X432" i="9" s="1"/>
  <c r="Q432" i="9"/>
  <c r="Z288" i="6"/>
  <c r="X288" i="9" s="1"/>
  <c r="Q288" i="9"/>
  <c r="Z144" i="6"/>
  <c r="X144" i="9" s="1"/>
  <c r="Q144" i="9"/>
  <c r="Z503" i="6"/>
  <c r="X503" i="9" s="1"/>
  <c r="Q503" i="9"/>
  <c r="Z359" i="6"/>
  <c r="X359" i="9" s="1"/>
  <c r="Q359" i="9"/>
  <c r="Z215" i="6"/>
  <c r="X215" i="9" s="1"/>
  <c r="Q215" i="9"/>
  <c r="Z514" i="6"/>
  <c r="X514" i="9" s="1"/>
  <c r="Q514" i="9"/>
  <c r="Z358" i="6"/>
  <c r="X358" i="9" s="1"/>
  <c r="Q358" i="9"/>
  <c r="Z214" i="6"/>
  <c r="X214" i="9" s="1"/>
  <c r="Q214" i="9"/>
  <c r="Z537" i="6"/>
  <c r="X537" i="9" s="1"/>
  <c r="Q537" i="9"/>
  <c r="Z393" i="6"/>
  <c r="X393" i="9" s="1"/>
  <c r="Q393" i="9"/>
  <c r="Z249" i="6"/>
  <c r="X249" i="9" s="1"/>
  <c r="Q249" i="9"/>
  <c r="Z93" i="6"/>
  <c r="X93" i="9" s="1"/>
  <c r="Q93" i="9"/>
  <c r="Z428" i="6"/>
  <c r="X428" i="9" s="1"/>
  <c r="Q428" i="9"/>
  <c r="Z272" i="6"/>
  <c r="X272" i="9" s="1"/>
  <c r="Q272" i="9"/>
  <c r="Z128" i="6"/>
  <c r="X128" i="9" s="1"/>
  <c r="Q128" i="9"/>
  <c r="Z475" i="6"/>
  <c r="X475" i="9" s="1"/>
  <c r="Q475" i="9"/>
  <c r="Z319" i="6"/>
  <c r="X319" i="9" s="1"/>
  <c r="Q319" i="9"/>
  <c r="Z163" i="6"/>
  <c r="X163" i="9" s="1"/>
  <c r="Q163" i="9"/>
  <c r="Z462" i="6"/>
  <c r="X462" i="9" s="1"/>
  <c r="Q462" i="9"/>
  <c r="Z318" i="6"/>
  <c r="X318" i="9" s="1"/>
  <c r="Q318" i="9"/>
  <c r="Z138" i="6"/>
  <c r="X138" i="9" s="1"/>
  <c r="Q138" i="9"/>
  <c r="Z11" i="6"/>
  <c r="X11" i="9" s="1"/>
  <c r="Q11" i="9"/>
  <c r="Z33" i="6"/>
  <c r="X33" i="9" s="1"/>
  <c r="Q33" i="9"/>
  <c r="Z15" i="6"/>
  <c r="X15" i="9" s="1"/>
  <c r="Q15" i="9"/>
  <c r="G447" i="6"/>
  <c r="B447" i="9"/>
  <c r="G299" i="6"/>
  <c r="B299" i="9"/>
  <c r="G379" i="6"/>
  <c r="B379" i="9"/>
  <c r="G293" i="6"/>
  <c r="B293" i="9"/>
  <c r="G459" i="6"/>
  <c r="B459" i="9"/>
  <c r="G311" i="6"/>
  <c r="B311" i="9"/>
  <c r="G326" i="6"/>
  <c r="B326" i="9"/>
  <c r="G132" i="6"/>
  <c r="B132" i="9"/>
  <c r="Z509" i="6"/>
  <c r="X509" i="9" s="1"/>
  <c r="Q509" i="9"/>
  <c r="Z365" i="6"/>
  <c r="X365" i="9" s="1"/>
  <c r="Q365" i="9"/>
  <c r="Z221" i="6"/>
  <c r="X221" i="9" s="1"/>
  <c r="Q221" i="9"/>
  <c r="Z532" i="6"/>
  <c r="X532" i="9" s="1"/>
  <c r="Q532" i="9"/>
  <c r="Z388" i="6"/>
  <c r="X388" i="9" s="1"/>
  <c r="Q388" i="9"/>
  <c r="Z244" i="6"/>
  <c r="X244" i="9" s="1"/>
  <c r="Q244" i="9"/>
  <c r="Z100" i="6"/>
  <c r="X100" i="9" s="1"/>
  <c r="Q100" i="9"/>
  <c r="Z447" i="6"/>
  <c r="X447" i="9" s="1"/>
  <c r="Q447" i="9"/>
  <c r="Z303" i="6"/>
  <c r="X303" i="9" s="1"/>
  <c r="Q303" i="9"/>
  <c r="Z159" i="6"/>
  <c r="X159" i="9" s="1"/>
  <c r="Q159" i="9"/>
  <c r="Z494" i="6"/>
  <c r="X494" i="9" s="1"/>
  <c r="Q494" i="9"/>
  <c r="Z350" i="6"/>
  <c r="X350" i="9" s="1"/>
  <c r="Q350" i="9"/>
  <c r="Z206" i="6"/>
  <c r="X206" i="9" s="1"/>
  <c r="Q206" i="9"/>
  <c r="Z62" i="6"/>
  <c r="X62" i="9" s="1"/>
  <c r="Q62" i="9"/>
  <c r="Z409" i="6"/>
  <c r="X409" i="9" s="1"/>
  <c r="Q409" i="9"/>
  <c r="Z265" i="6"/>
  <c r="X265" i="9" s="1"/>
  <c r="Q265" i="9"/>
  <c r="Z121" i="6"/>
  <c r="X121" i="9" s="1"/>
  <c r="Q121" i="9"/>
  <c r="Z420" i="6"/>
  <c r="X420" i="9" s="1"/>
  <c r="Q420" i="9"/>
  <c r="Z276" i="6"/>
  <c r="X276" i="9" s="1"/>
  <c r="Q276" i="9"/>
  <c r="Z132" i="6"/>
  <c r="X132" i="9" s="1"/>
  <c r="Q132" i="9"/>
  <c r="Z491" i="6"/>
  <c r="X491" i="9" s="1"/>
  <c r="Q491" i="9"/>
  <c r="Z347" i="6"/>
  <c r="X347" i="9" s="1"/>
  <c r="Q347" i="9"/>
  <c r="S203" i="6"/>
  <c r="Z502" i="6"/>
  <c r="X502" i="9" s="1"/>
  <c r="Q502" i="9"/>
  <c r="Z346" i="6"/>
  <c r="X346" i="9" s="1"/>
  <c r="Q346" i="9"/>
  <c r="Z178" i="6"/>
  <c r="X178" i="9" s="1"/>
  <c r="Q178" i="9"/>
  <c r="Z525" i="6"/>
  <c r="X525" i="9" s="1"/>
  <c r="Q525" i="9"/>
  <c r="Z381" i="6"/>
  <c r="X381" i="9" s="1"/>
  <c r="Q381" i="9"/>
  <c r="Z237" i="6"/>
  <c r="X237" i="9" s="1"/>
  <c r="Q237" i="9"/>
  <c r="Z81" i="6"/>
  <c r="X81" i="9" s="1"/>
  <c r="Q81" i="9"/>
  <c r="Z416" i="6"/>
  <c r="X416" i="9" s="1"/>
  <c r="Q416" i="9"/>
  <c r="Z260" i="6"/>
  <c r="X260" i="9" s="1"/>
  <c r="Q260" i="9"/>
  <c r="Z116" i="6"/>
  <c r="X116" i="9" s="1"/>
  <c r="Q116" i="9"/>
  <c r="Z463" i="6"/>
  <c r="X463" i="9" s="1"/>
  <c r="Q463" i="9"/>
  <c r="Z307" i="6"/>
  <c r="X307" i="9" s="1"/>
  <c r="Q307" i="9"/>
  <c r="Z151" i="6"/>
  <c r="X151" i="9" s="1"/>
  <c r="Q151" i="9"/>
  <c r="Z450" i="6"/>
  <c r="X450" i="9" s="1"/>
  <c r="Q450" i="9"/>
  <c r="Z306" i="6"/>
  <c r="X306" i="9" s="1"/>
  <c r="Q306" i="9"/>
  <c r="Z126" i="6"/>
  <c r="X126" i="9" s="1"/>
  <c r="Q126" i="9"/>
  <c r="Z9" i="6"/>
  <c r="X9" i="9" s="1"/>
  <c r="Q9" i="9"/>
  <c r="S29" i="6"/>
  <c r="P29" i="9"/>
  <c r="G287" i="6"/>
  <c r="B287" i="9"/>
  <c r="G479" i="6"/>
  <c r="B479" i="9"/>
  <c r="G131" i="6"/>
  <c r="B131" i="9"/>
  <c r="G443" i="6"/>
  <c r="B443" i="9"/>
  <c r="G280" i="6"/>
  <c r="B280" i="9"/>
  <c r="G528" i="6"/>
  <c r="B528" i="9"/>
  <c r="G457" i="6"/>
  <c r="B457" i="9"/>
  <c r="G325" i="6"/>
  <c r="B325" i="9"/>
  <c r="Z497" i="6"/>
  <c r="X497" i="9" s="1"/>
  <c r="Q497" i="9"/>
  <c r="Z353" i="6"/>
  <c r="X353" i="9" s="1"/>
  <c r="Q353" i="9"/>
  <c r="Z209" i="6"/>
  <c r="X209" i="9" s="1"/>
  <c r="Q209" i="9"/>
  <c r="Z520" i="6"/>
  <c r="X520" i="9" s="1"/>
  <c r="Q520" i="9"/>
  <c r="Z376" i="6"/>
  <c r="X376" i="9" s="1"/>
  <c r="Q376" i="9"/>
  <c r="Z232" i="6"/>
  <c r="X232" i="9" s="1"/>
  <c r="Q232" i="9"/>
  <c r="Z88" i="6"/>
  <c r="X88" i="9" s="1"/>
  <c r="Q88" i="9"/>
  <c r="Z435" i="6"/>
  <c r="X435" i="9" s="1"/>
  <c r="Q435" i="9"/>
  <c r="Z291" i="6"/>
  <c r="X291" i="9" s="1"/>
  <c r="Q291" i="9"/>
  <c r="Z147" i="6"/>
  <c r="X147" i="9" s="1"/>
  <c r="Q147" i="9"/>
  <c r="Z482" i="6"/>
  <c r="X482" i="9" s="1"/>
  <c r="Q482" i="9"/>
  <c r="Z338" i="6"/>
  <c r="X338" i="9" s="1"/>
  <c r="Q338" i="9"/>
  <c r="Z194" i="6"/>
  <c r="X194" i="9" s="1"/>
  <c r="Q194" i="9"/>
  <c r="Z50" i="6"/>
  <c r="X50" i="9" s="1"/>
  <c r="Q50" i="9"/>
  <c r="Z397" i="6"/>
  <c r="X397" i="9" s="1"/>
  <c r="Q397" i="9"/>
  <c r="Z253" i="6"/>
  <c r="X253" i="9" s="1"/>
  <c r="Q253" i="9"/>
  <c r="Z109" i="6"/>
  <c r="X109" i="9" s="1"/>
  <c r="Q109" i="9"/>
  <c r="S408" i="6"/>
  <c r="Z264" i="6"/>
  <c r="X264" i="9" s="1"/>
  <c r="Q264" i="9"/>
  <c r="Z120" i="6"/>
  <c r="X120" i="9" s="1"/>
  <c r="Q120" i="9"/>
  <c r="Z479" i="6"/>
  <c r="X479" i="9" s="1"/>
  <c r="Q479" i="9"/>
  <c r="Z335" i="6"/>
  <c r="X335" i="9" s="1"/>
  <c r="Q335" i="9"/>
  <c r="Z191" i="6"/>
  <c r="X191" i="9" s="1"/>
  <c r="Q191" i="9"/>
  <c r="Z490" i="6"/>
  <c r="X490" i="9" s="1"/>
  <c r="Q490" i="9"/>
  <c r="Z334" i="6"/>
  <c r="X334" i="9" s="1"/>
  <c r="Q334" i="9"/>
  <c r="Z166" i="6"/>
  <c r="X166" i="9" s="1"/>
  <c r="Q166" i="9"/>
  <c r="Z513" i="6"/>
  <c r="X513" i="9" s="1"/>
  <c r="Q513" i="9"/>
  <c r="Z369" i="6"/>
  <c r="X369" i="9" s="1"/>
  <c r="Q369" i="9"/>
  <c r="Z225" i="6"/>
  <c r="X225" i="9" s="1"/>
  <c r="Q225" i="9"/>
  <c r="Z69" i="6"/>
  <c r="X69" i="9" s="1"/>
  <c r="Q69" i="9"/>
  <c r="Z404" i="6"/>
  <c r="X404" i="9" s="1"/>
  <c r="Q404" i="9"/>
  <c r="Z248" i="6"/>
  <c r="X248" i="9" s="1"/>
  <c r="Q248" i="9"/>
  <c r="Z104" i="6"/>
  <c r="X104" i="9" s="1"/>
  <c r="Q104" i="9"/>
  <c r="Z439" i="6"/>
  <c r="X439" i="9" s="1"/>
  <c r="Q439" i="9"/>
  <c r="Z295" i="6"/>
  <c r="X295" i="9" s="1"/>
  <c r="Q295" i="9"/>
  <c r="Z139" i="6"/>
  <c r="X139" i="9" s="1"/>
  <c r="Q139" i="9"/>
  <c r="Z438" i="6"/>
  <c r="X438" i="9" s="1"/>
  <c r="Q438" i="9"/>
  <c r="Z282" i="6"/>
  <c r="X282" i="9" s="1"/>
  <c r="Q282" i="9"/>
  <c r="Z114" i="6"/>
  <c r="X114" i="9" s="1"/>
  <c r="Q114" i="9"/>
  <c r="S406" i="6"/>
  <c r="O406" i="9"/>
  <c r="S190" i="6"/>
  <c r="O190" i="9"/>
  <c r="S107" i="6"/>
  <c r="P107" i="9"/>
  <c r="S294" i="6"/>
  <c r="N294" i="9"/>
  <c r="S246" i="6"/>
  <c r="N246" i="9"/>
  <c r="S49" i="6"/>
  <c r="N49" i="9"/>
  <c r="G239" i="6"/>
  <c r="B239" i="9"/>
  <c r="G328" i="6"/>
  <c r="B328" i="9"/>
  <c r="G330" i="6"/>
  <c r="B330" i="9"/>
  <c r="G368" i="6"/>
  <c r="B368" i="9"/>
  <c r="G317" i="6"/>
  <c r="B317" i="9"/>
  <c r="G530" i="6"/>
  <c r="B530" i="9"/>
  <c r="G410" i="6"/>
  <c r="B410" i="9"/>
  <c r="G279" i="6"/>
  <c r="B279" i="9"/>
  <c r="G455" i="6"/>
  <c r="B455" i="9"/>
  <c r="Z485" i="6"/>
  <c r="X485" i="9" s="1"/>
  <c r="Q485" i="9"/>
  <c r="Z341" i="6"/>
  <c r="X341" i="9" s="1"/>
  <c r="Q341" i="9"/>
  <c r="Z197" i="6"/>
  <c r="X197" i="9" s="1"/>
  <c r="Q197" i="9"/>
  <c r="Z508" i="6"/>
  <c r="X508" i="9" s="1"/>
  <c r="Q508" i="9"/>
  <c r="Z364" i="6"/>
  <c r="X364" i="9" s="1"/>
  <c r="Q364" i="9"/>
  <c r="Z220" i="6"/>
  <c r="X220" i="9" s="1"/>
  <c r="Q220" i="9"/>
  <c r="Z76" i="6"/>
  <c r="X76" i="9" s="1"/>
  <c r="Q76" i="9"/>
  <c r="Z423" i="6"/>
  <c r="X423" i="9" s="1"/>
  <c r="Q423" i="9"/>
  <c r="Z279" i="6"/>
  <c r="X279" i="9" s="1"/>
  <c r="Q279" i="9"/>
  <c r="Z135" i="6"/>
  <c r="X135" i="9" s="1"/>
  <c r="Q135" i="9"/>
  <c r="Z470" i="6"/>
  <c r="X470" i="9" s="1"/>
  <c r="Q470" i="9"/>
  <c r="Z326" i="6"/>
  <c r="X326" i="9" s="1"/>
  <c r="Q326" i="9"/>
  <c r="Z182" i="6"/>
  <c r="X182" i="9" s="1"/>
  <c r="Q182" i="9"/>
  <c r="Z529" i="6"/>
  <c r="X529" i="9" s="1"/>
  <c r="Q529" i="9"/>
  <c r="Z385" i="6"/>
  <c r="X385" i="9" s="1"/>
  <c r="Q385" i="9"/>
  <c r="S241" i="6"/>
  <c r="Z97" i="6"/>
  <c r="X97" i="9" s="1"/>
  <c r="Q97" i="9"/>
  <c r="Z396" i="6"/>
  <c r="X396" i="9" s="1"/>
  <c r="Q396" i="9"/>
  <c r="Z252" i="6"/>
  <c r="X252" i="9" s="1"/>
  <c r="Q252" i="9"/>
  <c r="S108" i="6"/>
  <c r="Z467" i="6"/>
  <c r="X467" i="9" s="1"/>
  <c r="Q467" i="9"/>
  <c r="Z323" i="6"/>
  <c r="X323" i="9" s="1"/>
  <c r="Q323" i="9"/>
  <c r="Z179" i="6"/>
  <c r="X179" i="9" s="1"/>
  <c r="Q179" i="9"/>
  <c r="Z478" i="6"/>
  <c r="X478" i="9" s="1"/>
  <c r="Q478" i="9"/>
  <c r="Z322" i="6"/>
  <c r="X322" i="9" s="1"/>
  <c r="Q322" i="9"/>
  <c r="Z154" i="6"/>
  <c r="X154" i="9" s="1"/>
  <c r="Q154" i="9"/>
  <c r="Z501" i="6"/>
  <c r="X501" i="9" s="1"/>
  <c r="Q501" i="9"/>
  <c r="Z357" i="6"/>
  <c r="X357" i="9" s="1"/>
  <c r="Q357" i="9"/>
  <c r="Z213" i="6"/>
  <c r="X213" i="9" s="1"/>
  <c r="Q213" i="9"/>
  <c r="Z57" i="6"/>
  <c r="X57" i="9" s="1"/>
  <c r="Q57" i="9"/>
  <c r="Z380" i="6"/>
  <c r="X380" i="9" s="1"/>
  <c r="Q380" i="9"/>
  <c r="Z236" i="6"/>
  <c r="X236" i="9" s="1"/>
  <c r="Q236" i="9"/>
  <c r="Z92" i="6"/>
  <c r="X92" i="9" s="1"/>
  <c r="Q92" i="9"/>
  <c r="Z427" i="6"/>
  <c r="X427" i="9" s="1"/>
  <c r="Q427" i="9"/>
  <c r="Z283" i="6"/>
  <c r="X283" i="9" s="1"/>
  <c r="Q283" i="9"/>
  <c r="Z127" i="6"/>
  <c r="X127" i="9" s="1"/>
  <c r="Q127" i="9"/>
  <c r="Z426" i="6"/>
  <c r="X426" i="9" s="1"/>
  <c r="Q426" i="9"/>
  <c r="Z270" i="6"/>
  <c r="X270" i="9" s="1"/>
  <c r="Q270" i="9"/>
  <c r="Z102" i="6"/>
  <c r="X102" i="9" s="1"/>
  <c r="Q102" i="9"/>
  <c r="Z65" i="6"/>
  <c r="X65" i="9" s="1"/>
  <c r="Q65" i="9"/>
  <c r="G266" i="6"/>
  <c r="B266" i="9"/>
  <c r="G120" i="6"/>
  <c r="B120" i="9"/>
  <c r="G520" i="6"/>
  <c r="B520" i="9"/>
  <c r="Z473" i="6"/>
  <c r="X473" i="9" s="1"/>
  <c r="Q473" i="9"/>
  <c r="Z329" i="6"/>
  <c r="X329" i="9" s="1"/>
  <c r="Q329" i="9"/>
  <c r="Z185" i="6"/>
  <c r="X185" i="9" s="1"/>
  <c r="Q185" i="9"/>
  <c r="Z496" i="6"/>
  <c r="X496" i="9" s="1"/>
  <c r="Q496" i="9"/>
  <c r="Z352" i="6"/>
  <c r="X352" i="9" s="1"/>
  <c r="Q352" i="9"/>
  <c r="Z208" i="6"/>
  <c r="X208" i="9" s="1"/>
  <c r="Q208" i="9"/>
  <c r="Z64" i="6"/>
  <c r="X64" i="9" s="1"/>
  <c r="Q64" i="9"/>
  <c r="Z411" i="6"/>
  <c r="X411" i="9" s="1"/>
  <c r="Q411" i="9"/>
  <c r="Z267" i="6"/>
  <c r="X267" i="9" s="1"/>
  <c r="Q267" i="9"/>
  <c r="Z123" i="6"/>
  <c r="X123" i="9" s="1"/>
  <c r="Q123" i="9"/>
  <c r="Z458" i="6"/>
  <c r="X458" i="9" s="1"/>
  <c r="Q458" i="9"/>
  <c r="Z314" i="6"/>
  <c r="X314" i="9" s="1"/>
  <c r="Q314" i="9"/>
  <c r="Z170" i="6"/>
  <c r="X170" i="9" s="1"/>
  <c r="Q170" i="9"/>
  <c r="Z517" i="6"/>
  <c r="X517" i="9" s="1"/>
  <c r="Q517" i="9"/>
  <c r="Z373" i="6"/>
  <c r="X373" i="9" s="1"/>
  <c r="Q373" i="9"/>
  <c r="Z229" i="6"/>
  <c r="X229" i="9" s="1"/>
  <c r="Q229" i="9"/>
  <c r="Z528" i="6"/>
  <c r="X528" i="9" s="1"/>
  <c r="Q528" i="9"/>
  <c r="Z384" i="6"/>
  <c r="X384" i="9" s="1"/>
  <c r="Q384" i="9"/>
  <c r="Z240" i="6"/>
  <c r="X240" i="9" s="1"/>
  <c r="Q240" i="9"/>
  <c r="Z96" i="6"/>
  <c r="X96" i="9" s="1"/>
  <c r="Q96" i="9"/>
  <c r="Z455" i="6"/>
  <c r="X455" i="9" s="1"/>
  <c r="Q455" i="9"/>
  <c r="Z311" i="6"/>
  <c r="X311" i="9" s="1"/>
  <c r="Q311" i="9"/>
  <c r="Z167" i="6"/>
  <c r="X167" i="9" s="1"/>
  <c r="Q167" i="9"/>
  <c r="Z466" i="6"/>
  <c r="X466" i="9" s="1"/>
  <c r="Q466" i="9"/>
  <c r="Z310" i="6"/>
  <c r="X310" i="9" s="1"/>
  <c r="Q310" i="9"/>
  <c r="Z142" i="6"/>
  <c r="X142" i="9" s="1"/>
  <c r="Q142" i="9"/>
  <c r="Z489" i="6"/>
  <c r="X489" i="9" s="1"/>
  <c r="Q489" i="9"/>
  <c r="Z345" i="6"/>
  <c r="X345" i="9" s="1"/>
  <c r="Q345" i="9"/>
  <c r="Z201" i="6"/>
  <c r="X201" i="9" s="1"/>
  <c r="Q201" i="9"/>
  <c r="Z524" i="6"/>
  <c r="X524" i="9" s="1"/>
  <c r="Q524" i="9"/>
  <c r="Z368" i="6"/>
  <c r="X368" i="9" s="1"/>
  <c r="Q368" i="9"/>
  <c r="Z224" i="6"/>
  <c r="X224" i="9" s="1"/>
  <c r="Q224" i="9"/>
  <c r="Z80" i="6"/>
  <c r="X80" i="9" s="1"/>
  <c r="Q80" i="9"/>
  <c r="Z415" i="6"/>
  <c r="X415" i="9" s="1"/>
  <c r="Q415" i="9"/>
  <c r="Z271" i="6"/>
  <c r="X271" i="9" s="1"/>
  <c r="Q271" i="9"/>
  <c r="Z115" i="6"/>
  <c r="X115" i="9" s="1"/>
  <c r="Q115" i="9"/>
  <c r="Z414" i="6"/>
  <c r="X414" i="9" s="1"/>
  <c r="Q414" i="9"/>
  <c r="Z258" i="6"/>
  <c r="X258" i="9" s="1"/>
  <c r="Q258" i="9"/>
  <c r="Z90" i="6"/>
  <c r="X90" i="9" s="1"/>
  <c r="Q90" i="9"/>
  <c r="Z44" i="6"/>
  <c r="X44" i="9" s="1"/>
  <c r="Q44" i="9"/>
  <c r="Z41" i="6"/>
  <c r="X41" i="9" s="1"/>
  <c r="Q41" i="9"/>
  <c r="G534" i="6"/>
  <c r="B534" i="9"/>
  <c r="G292" i="6"/>
  <c r="B292" i="9"/>
  <c r="Z461" i="6"/>
  <c r="X461" i="9" s="1"/>
  <c r="Q461" i="9"/>
  <c r="Z317" i="6"/>
  <c r="X317" i="9" s="1"/>
  <c r="Q317" i="9"/>
  <c r="Z173" i="6"/>
  <c r="X173" i="9" s="1"/>
  <c r="Q173" i="9"/>
  <c r="Z484" i="6"/>
  <c r="X484" i="9" s="1"/>
  <c r="Q484" i="9"/>
  <c r="Z340" i="6"/>
  <c r="X340" i="9" s="1"/>
  <c r="Q340" i="9"/>
  <c r="Z196" i="6"/>
  <c r="X196" i="9" s="1"/>
  <c r="Q196" i="9"/>
  <c r="Z52" i="6"/>
  <c r="X52" i="9" s="1"/>
  <c r="Q52" i="9"/>
  <c r="Z399" i="6"/>
  <c r="X399" i="9" s="1"/>
  <c r="Q399" i="9"/>
  <c r="Z255" i="6"/>
  <c r="X255" i="9" s="1"/>
  <c r="Q255" i="9"/>
  <c r="Z111" i="6"/>
  <c r="X111" i="9" s="1"/>
  <c r="Q111" i="9"/>
  <c r="Z446" i="6"/>
  <c r="X446" i="9" s="1"/>
  <c r="Q446" i="9"/>
  <c r="Z302" i="6"/>
  <c r="X302" i="9" s="1"/>
  <c r="Q302" i="9"/>
  <c r="Z158" i="6"/>
  <c r="X158" i="9" s="1"/>
  <c r="Q158" i="9"/>
  <c r="Z505" i="6"/>
  <c r="X505" i="9" s="1"/>
  <c r="Q505" i="9"/>
  <c r="Z361" i="6"/>
  <c r="X361" i="9" s="1"/>
  <c r="Q361" i="9"/>
  <c r="Z217" i="6"/>
  <c r="X217" i="9" s="1"/>
  <c r="Q217" i="9"/>
  <c r="Z516" i="6"/>
  <c r="X516" i="9" s="1"/>
  <c r="Q516" i="9"/>
  <c r="Z372" i="6"/>
  <c r="X372" i="9" s="1"/>
  <c r="Q372" i="9"/>
  <c r="Z228" i="6"/>
  <c r="X228" i="9" s="1"/>
  <c r="Q228" i="9"/>
  <c r="Z84" i="6"/>
  <c r="X84" i="9" s="1"/>
  <c r="Q84" i="9"/>
  <c r="Z443" i="6"/>
  <c r="X443" i="9" s="1"/>
  <c r="Q443" i="9"/>
  <c r="Z299" i="6"/>
  <c r="X299" i="9" s="1"/>
  <c r="Q299" i="9"/>
  <c r="Z155" i="6"/>
  <c r="X155" i="9" s="1"/>
  <c r="Q155" i="9"/>
  <c r="Z454" i="6"/>
  <c r="X454" i="9" s="1"/>
  <c r="Q454" i="9"/>
  <c r="Z298" i="6"/>
  <c r="X298" i="9" s="1"/>
  <c r="Q298" i="9"/>
  <c r="Z130" i="6"/>
  <c r="X130" i="9" s="1"/>
  <c r="Q130" i="9"/>
  <c r="Z477" i="6"/>
  <c r="X477" i="9" s="1"/>
  <c r="Q477" i="9"/>
  <c r="Z333" i="6"/>
  <c r="X333" i="9" s="1"/>
  <c r="Q333" i="9"/>
  <c r="Z189" i="6"/>
  <c r="X189" i="9" s="1"/>
  <c r="Q189" i="9"/>
  <c r="Z512" i="6"/>
  <c r="X512" i="9" s="1"/>
  <c r="Q512" i="9"/>
  <c r="Z356" i="6"/>
  <c r="X356" i="9" s="1"/>
  <c r="Q356" i="9"/>
  <c r="Z212" i="6"/>
  <c r="X212" i="9" s="1"/>
  <c r="Q212" i="9"/>
  <c r="Z68" i="6"/>
  <c r="X68" i="9" s="1"/>
  <c r="Q68" i="9"/>
  <c r="Z403" i="6"/>
  <c r="X403" i="9" s="1"/>
  <c r="Q403" i="9"/>
  <c r="Z259" i="6"/>
  <c r="X259" i="9" s="1"/>
  <c r="Q259" i="9"/>
  <c r="Z103" i="6"/>
  <c r="X103" i="9" s="1"/>
  <c r="Q103" i="9"/>
  <c r="Z402" i="6"/>
  <c r="X402" i="9" s="1"/>
  <c r="Q402" i="9"/>
  <c r="Z234" i="6"/>
  <c r="X234" i="9" s="1"/>
  <c r="Q234" i="9"/>
  <c r="Z66" i="6"/>
  <c r="X66" i="9" s="1"/>
  <c r="Q66" i="9"/>
  <c r="Z32" i="6"/>
  <c r="X32" i="9" s="1"/>
  <c r="Q32" i="9"/>
  <c r="Z5" i="6"/>
  <c r="X5" i="9" s="1"/>
  <c r="Q5" i="9"/>
  <c r="S30" i="6"/>
  <c r="U30" i="6" s="1"/>
  <c r="S30" i="9" s="1"/>
  <c r="O30" i="9"/>
  <c r="G508" i="6"/>
  <c r="B508" i="9"/>
  <c r="G389" i="6"/>
  <c r="B389" i="9"/>
  <c r="G494" i="6"/>
  <c r="K494" i="6" s="1"/>
  <c r="I494" i="9" s="1"/>
  <c r="B494" i="9"/>
  <c r="G505" i="6"/>
  <c r="B505" i="9"/>
  <c r="G474" i="6"/>
  <c r="K474" i="6" s="1"/>
  <c r="I474" i="9" s="1"/>
  <c r="B474" i="9"/>
  <c r="G419" i="6"/>
  <c r="B419" i="9"/>
  <c r="G529" i="6"/>
  <c r="B529" i="9"/>
  <c r="G385" i="6"/>
  <c r="K385" i="6" s="1"/>
  <c r="I385" i="9" s="1"/>
  <c r="B385" i="9"/>
  <c r="G383" i="6"/>
  <c r="K383" i="6" s="1"/>
  <c r="I383" i="9" s="1"/>
  <c r="B383" i="9"/>
  <c r="G215" i="6"/>
  <c r="K215" i="6" s="1"/>
  <c r="I215" i="9" s="1"/>
  <c r="B215" i="9"/>
  <c r="G337" i="6"/>
  <c r="C337" i="9"/>
  <c r="F9" i="7"/>
  <c r="D3" i="9"/>
  <c r="Z449" i="6"/>
  <c r="X449" i="9" s="1"/>
  <c r="Q449" i="9"/>
  <c r="Z305" i="6"/>
  <c r="X305" i="9" s="1"/>
  <c r="Q305" i="9"/>
  <c r="Z161" i="6"/>
  <c r="X161" i="9" s="1"/>
  <c r="Q161" i="9"/>
  <c r="Z472" i="6"/>
  <c r="X472" i="9" s="1"/>
  <c r="Q472" i="9"/>
  <c r="Z328" i="6"/>
  <c r="X328" i="9" s="1"/>
  <c r="Q328" i="9"/>
  <c r="Z184" i="6"/>
  <c r="X184" i="9" s="1"/>
  <c r="Q184" i="9"/>
  <c r="Z531" i="6"/>
  <c r="X531" i="9" s="1"/>
  <c r="Q531" i="9"/>
  <c r="Z387" i="6"/>
  <c r="X387" i="9" s="1"/>
  <c r="Q387" i="9"/>
  <c r="Z243" i="6"/>
  <c r="X243" i="9" s="1"/>
  <c r="Q243" i="9"/>
  <c r="Z99" i="6"/>
  <c r="X99" i="9" s="1"/>
  <c r="Q99" i="9"/>
  <c r="Z434" i="6"/>
  <c r="X434" i="9" s="1"/>
  <c r="Q434" i="9"/>
  <c r="Z290" i="6"/>
  <c r="X290" i="9" s="1"/>
  <c r="Q290" i="9"/>
  <c r="Z146" i="6"/>
  <c r="X146" i="9" s="1"/>
  <c r="Q146" i="9"/>
  <c r="Z493" i="6"/>
  <c r="X493" i="9" s="1"/>
  <c r="Q493" i="9"/>
  <c r="Z349" i="6"/>
  <c r="X349" i="9" s="1"/>
  <c r="Q349" i="9"/>
  <c r="Z205" i="6"/>
  <c r="X205" i="9" s="1"/>
  <c r="Q205" i="9"/>
  <c r="Z504" i="6"/>
  <c r="X504" i="9" s="1"/>
  <c r="Q504" i="9"/>
  <c r="Z360" i="6"/>
  <c r="X360" i="9" s="1"/>
  <c r="Q360" i="9"/>
  <c r="S216" i="6"/>
  <c r="Z72" i="6"/>
  <c r="X72" i="9" s="1"/>
  <c r="Q72" i="9"/>
  <c r="Z431" i="6"/>
  <c r="X431" i="9" s="1"/>
  <c r="Q431" i="9"/>
  <c r="Z287" i="6"/>
  <c r="X287" i="9" s="1"/>
  <c r="Q287" i="9"/>
  <c r="Z143" i="6"/>
  <c r="X143" i="9" s="1"/>
  <c r="Q143" i="9"/>
  <c r="Z442" i="6"/>
  <c r="X442" i="9" s="1"/>
  <c r="Q442" i="9"/>
  <c r="Z286" i="6"/>
  <c r="X286" i="9" s="1"/>
  <c r="Q286" i="9"/>
  <c r="Z118" i="6"/>
  <c r="X118" i="9" s="1"/>
  <c r="Q118" i="9"/>
  <c r="Z465" i="6"/>
  <c r="X465" i="9" s="1"/>
  <c r="Q465" i="9"/>
  <c r="Z321" i="6"/>
  <c r="X321" i="9" s="1"/>
  <c r="Q321" i="9"/>
  <c r="Z177" i="6"/>
  <c r="X177" i="9" s="1"/>
  <c r="Q177" i="9"/>
  <c r="Z500" i="6"/>
  <c r="X500" i="9" s="1"/>
  <c r="Q500" i="9"/>
  <c r="Z344" i="6"/>
  <c r="X344" i="9" s="1"/>
  <c r="Q344" i="9"/>
  <c r="Z200" i="6"/>
  <c r="X200" i="9" s="1"/>
  <c r="Q200" i="9"/>
  <c r="Z56" i="6"/>
  <c r="X56" i="9" s="1"/>
  <c r="Q56" i="9"/>
  <c r="Z391" i="6"/>
  <c r="X391" i="9" s="1"/>
  <c r="Q391" i="9"/>
  <c r="Z247" i="6"/>
  <c r="X247" i="9" s="1"/>
  <c r="Q247" i="9"/>
  <c r="Z534" i="6"/>
  <c r="X534" i="9" s="1"/>
  <c r="Q534" i="9"/>
  <c r="Z390" i="6"/>
  <c r="X390" i="9" s="1"/>
  <c r="Q390" i="9"/>
  <c r="Z210" i="6"/>
  <c r="X210" i="9" s="1"/>
  <c r="Q210" i="9"/>
  <c r="Z83" i="6"/>
  <c r="X83" i="9" s="1"/>
  <c r="Q83" i="9"/>
  <c r="Z20" i="6"/>
  <c r="X20" i="9" s="1"/>
  <c r="Q20" i="9"/>
  <c r="Z16" i="6"/>
  <c r="X16" i="9" s="1"/>
  <c r="Q16" i="9"/>
  <c r="G535" i="6"/>
  <c r="B535" i="9"/>
  <c r="G504" i="6"/>
  <c r="B504" i="9"/>
  <c r="G470" i="6"/>
  <c r="B470" i="9"/>
  <c r="G402" i="6"/>
  <c r="B402" i="9"/>
  <c r="G281" i="6"/>
  <c r="B281" i="9"/>
  <c r="G468" i="6"/>
  <c r="B468" i="9"/>
  <c r="G408" i="6"/>
  <c r="B408" i="9"/>
  <c r="Z437" i="6"/>
  <c r="X437" i="9" s="1"/>
  <c r="Q437" i="9"/>
  <c r="Z293" i="6"/>
  <c r="X293" i="9" s="1"/>
  <c r="Q293" i="9"/>
  <c r="Z149" i="6"/>
  <c r="X149" i="9" s="1"/>
  <c r="Q149" i="9"/>
  <c r="Z460" i="6"/>
  <c r="X460" i="9" s="1"/>
  <c r="Q460" i="9"/>
  <c r="Z316" i="6"/>
  <c r="X316" i="9" s="1"/>
  <c r="Q316" i="9"/>
  <c r="Z172" i="6"/>
  <c r="X172" i="9" s="1"/>
  <c r="Q172" i="9"/>
  <c r="Z519" i="6"/>
  <c r="X519" i="9" s="1"/>
  <c r="Q519" i="9"/>
  <c r="Z375" i="6"/>
  <c r="X375" i="9" s="1"/>
  <c r="Q375" i="9"/>
  <c r="Z231" i="6"/>
  <c r="X231" i="9" s="1"/>
  <c r="Q231" i="9"/>
  <c r="Z87" i="6"/>
  <c r="X87" i="9" s="1"/>
  <c r="Q87" i="9"/>
  <c r="Z422" i="6"/>
  <c r="X422" i="9" s="1"/>
  <c r="Q422" i="9"/>
  <c r="Z278" i="6"/>
  <c r="X278" i="9" s="1"/>
  <c r="Q278" i="9"/>
  <c r="Z134" i="6"/>
  <c r="X134" i="9" s="1"/>
  <c r="Q134" i="9"/>
  <c r="Z481" i="6"/>
  <c r="X481" i="9" s="1"/>
  <c r="Q481" i="9"/>
  <c r="Z337" i="6"/>
  <c r="X337" i="9" s="1"/>
  <c r="Q337" i="9"/>
  <c r="Z193" i="6"/>
  <c r="X193" i="9" s="1"/>
  <c r="Q193" i="9"/>
  <c r="Z492" i="6"/>
  <c r="X492" i="9" s="1"/>
  <c r="Q492" i="9"/>
  <c r="Z348" i="6"/>
  <c r="X348" i="9" s="1"/>
  <c r="Q348" i="9"/>
  <c r="Z204" i="6"/>
  <c r="X204" i="9" s="1"/>
  <c r="Q204" i="9"/>
  <c r="Z60" i="6"/>
  <c r="X60" i="9" s="1"/>
  <c r="Q60" i="9"/>
  <c r="Z419" i="6"/>
  <c r="X419" i="9" s="1"/>
  <c r="Q419" i="9"/>
  <c r="Z275" i="6"/>
  <c r="X275" i="9" s="1"/>
  <c r="Q275" i="9"/>
  <c r="Z131" i="6"/>
  <c r="X131" i="9" s="1"/>
  <c r="Q131" i="9"/>
  <c r="Z430" i="6"/>
  <c r="X430" i="9" s="1"/>
  <c r="Q430" i="9"/>
  <c r="Z274" i="6"/>
  <c r="X274" i="9" s="1"/>
  <c r="Q274" i="9"/>
  <c r="S106" i="6"/>
  <c r="Z453" i="6"/>
  <c r="X453" i="9" s="1"/>
  <c r="Q453" i="9"/>
  <c r="Z309" i="6"/>
  <c r="X309" i="9" s="1"/>
  <c r="Q309" i="9"/>
  <c r="Z165" i="6"/>
  <c r="X165" i="9" s="1"/>
  <c r="Q165" i="9"/>
  <c r="Z488" i="6"/>
  <c r="X488" i="9" s="1"/>
  <c r="Q488" i="9"/>
  <c r="Z332" i="6"/>
  <c r="X332" i="9" s="1"/>
  <c r="Q332" i="9"/>
  <c r="Z188" i="6"/>
  <c r="X188" i="9" s="1"/>
  <c r="Q188" i="9"/>
  <c r="Z535" i="6"/>
  <c r="X535" i="9" s="1"/>
  <c r="Q535" i="9"/>
  <c r="Z379" i="6"/>
  <c r="X379" i="9" s="1"/>
  <c r="Q379" i="9"/>
  <c r="Z235" i="6"/>
  <c r="X235" i="9" s="1"/>
  <c r="Q235" i="9"/>
  <c r="Z522" i="6"/>
  <c r="X522" i="9" s="1"/>
  <c r="Q522" i="9"/>
  <c r="Z378" i="6"/>
  <c r="X378" i="9" s="1"/>
  <c r="Q378" i="9"/>
  <c r="Z198" i="6"/>
  <c r="X198" i="9" s="1"/>
  <c r="Q198" i="9"/>
  <c r="Z71" i="6"/>
  <c r="X71" i="9" s="1"/>
  <c r="Q71" i="9"/>
  <c r="Z46" i="6"/>
  <c r="X46" i="9" s="1"/>
  <c r="Q46" i="9"/>
  <c r="Z8" i="6"/>
  <c r="X8" i="9" s="1"/>
  <c r="Q8" i="9"/>
  <c r="Z67" i="6"/>
  <c r="X67" i="9" s="1"/>
  <c r="Q67" i="9"/>
  <c r="Z14" i="6"/>
  <c r="X14" i="9" s="1"/>
  <c r="Q14" i="9"/>
  <c r="G401" i="6"/>
  <c r="B401" i="9"/>
  <c r="G521" i="6"/>
  <c r="K521" i="6" s="1"/>
  <c r="I521" i="9" s="1"/>
  <c r="B521" i="9"/>
  <c r="G506" i="6"/>
  <c r="K506" i="6" s="1"/>
  <c r="I506" i="9" s="1"/>
  <c r="B506" i="9"/>
  <c r="G372" i="6"/>
  <c r="I372" i="6" s="1"/>
  <c r="G372" i="9" s="1"/>
  <c r="B372" i="9"/>
  <c r="G205" i="6"/>
  <c r="B205" i="9"/>
  <c r="Z425" i="6"/>
  <c r="X425" i="9" s="1"/>
  <c r="Q425" i="9"/>
  <c r="Z281" i="6"/>
  <c r="X281" i="9" s="1"/>
  <c r="Q281" i="9"/>
  <c r="Z137" i="6"/>
  <c r="X137" i="9" s="1"/>
  <c r="Q137" i="9"/>
  <c r="Z448" i="6"/>
  <c r="X448" i="9" s="1"/>
  <c r="Q448" i="9"/>
  <c r="Z304" i="6"/>
  <c r="X304" i="9" s="1"/>
  <c r="Q304" i="9"/>
  <c r="Z160" i="6"/>
  <c r="X160" i="9" s="1"/>
  <c r="Q160" i="9"/>
  <c r="Z507" i="6"/>
  <c r="X507" i="9" s="1"/>
  <c r="Q507" i="9"/>
  <c r="Z363" i="6"/>
  <c r="X363" i="9" s="1"/>
  <c r="Q363" i="9"/>
  <c r="Z219" i="6"/>
  <c r="X219" i="9" s="1"/>
  <c r="Q219" i="9"/>
  <c r="Z75" i="6"/>
  <c r="X75" i="9" s="1"/>
  <c r="Q75" i="9"/>
  <c r="Z410" i="6"/>
  <c r="X410" i="9" s="1"/>
  <c r="Q410" i="9"/>
  <c r="Z266" i="6"/>
  <c r="X266" i="9" s="1"/>
  <c r="Q266" i="9"/>
  <c r="Z122" i="6"/>
  <c r="X122" i="9" s="1"/>
  <c r="Q122" i="9"/>
  <c r="Z469" i="6"/>
  <c r="X469" i="9" s="1"/>
  <c r="Q469" i="9"/>
  <c r="Z325" i="6"/>
  <c r="X325" i="9" s="1"/>
  <c r="Q325" i="9"/>
  <c r="Z181" i="6"/>
  <c r="X181" i="9" s="1"/>
  <c r="Q181" i="9"/>
  <c r="Z480" i="6"/>
  <c r="X480" i="9" s="1"/>
  <c r="Q480" i="9"/>
  <c r="Z336" i="6"/>
  <c r="X336" i="9" s="1"/>
  <c r="Q336" i="9"/>
  <c r="Z192" i="6"/>
  <c r="X192" i="9" s="1"/>
  <c r="Q192" i="9"/>
  <c r="Z48" i="6"/>
  <c r="X48" i="9" s="1"/>
  <c r="Q48" i="9"/>
  <c r="Z407" i="6"/>
  <c r="X407" i="9" s="1"/>
  <c r="Q407" i="9"/>
  <c r="Z263" i="6"/>
  <c r="X263" i="9" s="1"/>
  <c r="Q263" i="9"/>
  <c r="Z119" i="6"/>
  <c r="X119" i="9" s="1"/>
  <c r="Q119" i="9"/>
  <c r="Z418" i="6"/>
  <c r="X418" i="9" s="1"/>
  <c r="Q418" i="9"/>
  <c r="Z262" i="6"/>
  <c r="X262" i="9" s="1"/>
  <c r="Q262" i="9"/>
  <c r="Z94" i="6"/>
  <c r="X94" i="9" s="1"/>
  <c r="Q94" i="9"/>
  <c r="Z441" i="6"/>
  <c r="X441" i="9" s="1"/>
  <c r="Q441" i="9"/>
  <c r="Z297" i="6"/>
  <c r="X297" i="9" s="1"/>
  <c r="Q297" i="9"/>
  <c r="Z153" i="6"/>
  <c r="X153" i="9" s="1"/>
  <c r="Q153" i="9"/>
  <c r="Z476" i="6"/>
  <c r="X476" i="9" s="1"/>
  <c r="Q476" i="9"/>
  <c r="Z320" i="6"/>
  <c r="X320" i="9" s="1"/>
  <c r="Q320" i="9"/>
  <c r="Z176" i="6"/>
  <c r="X176" i="9" s="1"/>
  <c r="Q176" i="9"/>
  <c r="Z523" i="6"/>
  <c r="X523" i="9" s="1"/>
  <c r="Q523" i="9"/>
  <c r="Z367" i="6"/>
  <c r="X367" i="9" s="1"/>
  <c r="Q367" i="9"/>
  <c r="Z211" i="6"/>
  <c r="X211" i="9" s="1"/>
  <c r="Q211" i="9"/>
  <c r="Z510" i="6"/>
  <c r="X510" i="9" s="1"/>
  <c r="Q510" i="9"/>
  <c r="Z366" i="6"/>
  <c r="X366" i="9" s="1"/>
  <c r="Q366" i="9"/>
  <c r="Z186" i="6"/>
  <c r="X186" i="9" s="1"/>
  <c r="Q186" i="9"/>
  <c r="Z59" i="6"/>
  <c r="X59" i="9" s="1"/>
  <c r="Q59" i="9"/>
  <c r="S223" i="6"/>
  <c r="P223" i="9"/>
  <c r="S202" i="6"/>
  <c r="O202" i="9"/>
  <c r="Z34" i="6"/>
  <c r="X34" i="9" s="1"/>
  <c r="Q34" i="9"/>
  <c r="S105" i="6"/>
  <c r="N105" i="9"/>
  <c r="S78" i="6"/>
  <c r="N78" i="9"/>
  <c r="S91" i="6"/>
  <c r="W91" i="6" s="1"/>
  <c r="U91" i="9" s="1"/>
  <c r="O91" i="9"/>
  <c r="S73" i="6"/>
  <c r="W73" i="6" s="1"/>
  <c r="U73" i="9" s="1"/>
  <c r="N73" i="9"/>
  <c r="S21" i="6"/>
  <c r="W21" i="6" s="1"/>
  <c r="U21" i="9" s="1"/>
  <c r="N21" i="9"/>
  <c r="S39" i="6"/>
  <c r="U39" i="6" s="1"/>
  <c r="S39" i="9" s="1"/>
  <c r="N39" i="9"/>
  <c r="Z43" i="6"/>
  <c r="X43" i="9" s="1"/>
  <c r="Q43" i="9"/>
  <c r="G335" i="6"/>
  <c r="B335" i="9"/>
  <c r="G251" i="6"/>
  <c r="B251" i="9"/>
  <c r="G432" i="6"/>
  <c r="B432" i="9"/>
  <c r="G439" i="6"/>
  <c r="I439" i="6" s="1"/>
  <c r="G439" i="9" s="1"/>
  <c r="B439" i="9"/>
  <c r="G399" i="6"/>
  <c r="B399" i="9"/>
  <c r="G244" i="6"/>
  <c r="I244" i="6" s="1"/>
  <c r="G244" i="9" s="1"/>
  <c r="B244" i="9"/>
  <c r="G412" i="6"/>
  <c r="B412" i="9"/>
  <c r="Z413" i="6"/>
  <c r="X413" i="9" s="1"/>
  <c r="Q413" i="9"/>
  <c r="Z269" i="6"/>
  <c r="X269" i="9" s="1"/>
  <c r="Q269" i="9"/>
  <c r="S125" i="6"/>
  <c r="Z436" i="6"/>
  <c r="X436" i="9" s="1"/>
  <c r="Q436" i="9"/>
  <c r="Z292" i="6"/>
  <c r="X292" i="9" s="1"/>
  <c r="Q292" i="9"/>
  <c r="Z148" i="6"/>
  <c r="X148" i="9" s="1"/>
  <c r="Q148" i="9"/>
  <c r="Z495" i="6"/>
  <c r="X495" i="9" s="1"/>
  <c r="Q495" i="9"/>
  <c r="Z351" i="6"/>
  <c r="X351" i="9" s="1"/>
  <c r="Q351" i="9"/>
  <c r="S207" i="6"/>
  <c r="Z63" i="6"/>
  <c r="X63" i="9" s="1"/>
  <c r="Q63" i="9"/>
  <c r="Z398" i="6"/>
  <c r="X398" i="9" s="1"/>
  <c r="Q398" i="9"/>
  <c r="Z254" i="6"/>
  <c r="X254" i="9" s="1"/>
  <c r="Q254" i="9"/>
  <c r="Z110" i="6"/>
  <c r="X110" i="9" s="1"/>
  <c r="Q110" i="9"/>
  <c r="Z457" i="6"/>
  <c r="X457" i="9" s="1"/>
  <c r="Q457" i="9"/>
  <c r="Z313" i="6"/>
  <c r="X313" i="9" s="1"/>
  <c r="Q313" i="9"/>
  <c r="S169" i="6"/>
  <c r="Z468" i="6"/>
  <c r="X468" i="9" s="1"/>
  <c r="Q468" i="9"/>
  <c r="Z324" i="6"/>
  <c r="X324" i="9" s="1"/>
  <c r="Q324" i="9"/>
  <c r="Z180" i="6"/>
  <c r="X180" i="9" s="1"/>
  <c r="Q180" i="9"/>
  <c r="S36" i="6"/>
  <c r="Z395" i="6"/>
  <c r="X395" i="9" s="1"/>
  <c r="Q395" i="9"/>
  <c r="Z251" i="6"/>
  <c r="X251" i="9" s="1"/>
  <c r="Q251" i="9"/>
  <c r="Z95" i="6"/>
  <c r="X95" i="9" s="1"/>
  <c r="Q95" i="9"/>
  <c r="Z394" i="6"/>
  <c r="X394" i="9" s="1"/>
  <c r="Q394" i="9"/>
  <c r="Z250" i="6"/>
  <c r="X250" i="9" s="1"/>
  <c r="Q250" i="9"/>
  <c r="Z82" i="6"/>
  <c r="X82" i="9" s="1"/>
  <c r="Q82" i="9"/>
  <c r="Z429" i="6"/>
  <c r="X429" i="9" s="1"/>
  <c r="Q429" i="9"/>
  <c r="Z285" i="6"/>
  <c r="X285" i="9" s="1"/>
  <c r="Q285" i="9"/>
  <c r="Z141" i="6"/>
  <c r="X141" i="9" s="1"/>
  <c r="Q141" i="9"/>
  <c r="Z464" i="6"/>
  <c r="X464" i="9" s="1"/>
  <c r="Q464" i="9"/>
  <c r="Z308" i="6"/>
  <c r="X308" i="9" s="1"/>
  <c r="Q308" i="9"/>
  <c r="Z164" i="6"/>
  <c r="X164" i="9" s="1"/>
  <c r="Q164" i="9"/>
  <c r="Z511" i="6"/>
  <c r="X511" i="9" s="1"/>
  <c r="Q511" i="9"/>
  <c r="Z355" i="6"/>
  <c r="X355" i="9" s="1"/>
  <c r="Q355" i="9"/>
  <c r="Z199" i="6"/>
  <c r="X199" i="9" s="1"/>
  <c r="Q199" i="9"/>
  <c r="Z498" i="6"/>
  <c r="X498" i="9" s="1"/>
  <c r="Q498" i="9"/>
  <c r="Z354" i="6"/>
  <c r="X354" i="9" s="1"/>
  <c r="Q354" i="9"/>
  <c r="Z174" i="6"/>
  <c r="X174" i="9" s="1"/>
  <c r="Q174" i="9"/>
  <c r="Z47" i="6"/>
  <c r="X47" i="9" s="1"/>
  <c r="Q47" i="9"/>
  <c r="Z22" i="6"/>
  <c r="X22" i="9" s="1"/>
  <c r="Q22" i="9"/>
  <c r="Z31" i="6"/>
  <c r="X31" i="9" s="1"/>
  <c r="Q31" i="9"/>
  <c r="G386" i="6"/>
  <c r="K386" i="6" s="1"/>
  <c r="I386" i="9" s="1"/>
  <c r="B386" i="9"/>
  <c r="G503" i="6"/>
  <c r="K503" i="6" s="1"/>
  <c r="I503" i="9" s="1"/>
  <c r="B503" i="9"/>
  <c r="Z401" i="6"/>
  <c r="X401" i="9" s="1"/>
  <c r="Q401" i="9"/>
  <c r="Z257" i="6"/>
  <c r="X257" i="9" s="1"/>
  <c r="Q257" i="9"/>
  <c r="Z113" i="6"/>
  <c r="X113" i="9" s="1"/>
  <c r="Q113" i="9"/>
  <c r="Z424" i="6"/>
  <c r="X424" i="9" s="1"/>
  <c r="Q424" i="9"/>
  <c r="Z280" i="6"/>
  <c r="X280" i="9" s="1"/>
  <c r="Q280" i="9"/>
  <c r="Z136" i="6"/>
  <c r="X136" i="9" s="1"/>
  <c r="Q136" i="9"/>
  <c r="Z483" i="6"/>
  <c r="X483" i="9" s="1"/>
  <c r="Q483" i="9"/>
  <c r="Z339" i="6"/>
  <c r="X339" i="9" s="1"/>
  <c r="Q339" i="9"/>
  <c r="Z195" i="6"/>
  <c r="X195" i="9" s="1"/>
  <c r="Q195" i="9"/>
  <c r="Z530" i="6"/>
  <c r="X530" i="9" s="1"/>
  <c r="Q530" i="9"/>
  <c r="Z386" i="6"/>
  <c r="X386" i="9" s="1"/>
  <c r="Q386" i="9"/>
  <c r="Z242" i="6"/>
  <c r="X242" i="9" s="1"/>
  <c r="Q242" i="9"/>
  <c r="Z98" i="6"/>
  <c r="X98" i="9" s="1"/>
  <c r="Q98" i="9"/>
  <c r="Z445" i="6"/>
  <c r="X445" i="9" s="1"/>
  <c r="Q445" i="9"/>
  <c r="Z301" i="6"/>
  <c r="X301" i="9" s="1"/>
  <c r="Q301" i="9"/>
  <c r="Z157" i="6"/>
  <c r="X157" i="9" s="1"/>
  <c r="Q157" i="9"/>
  <c r="Z456" i="6"/>
  <c r="X456" i="9" s="1"/>
  <c r="Q456" i="9"/>
  <c r="Z312" i="6"/>
  <c r="X312" i="9" s="1"/>
  <c r="Q312" i="9"/>
  <c r="Z168" i="6"/>
  <c r="X168" i="9" s="1"/>
  <c r="Q168" i="9"/>
  <c r="Z527" i="6"/>
  <c r="X527" i="9" s="1"/>
  <c r="Q527" i="9"/>
  <c r="Z383" i="6"/>
  <c r="X383" i="9" s="1"/>
  <c r="Q383" i="9"/>
  <c r="Z239" i="6"/>
  <c r="X239" i="9" s="1"/>
  <c r="Q239" i="9"/>
  <c r="Z538" i="6"/>
  <c r="X538" i="9" s="1"/>
  <c r="Q538" i="9"/>
  <c r="Z382" i="6"/>
  <c r="X382" i="9" s="1"/>
  <c r="Q382" i="9"/>
  <c r="Z238" i="6"/>
  <c r="X238" i="9" s="1"/>
  <c r="Q238" i="9"/>
  <c r="Z70" i="6"/>
  <c r="X70" i="9" s="1"/>
  <c r="Q70" i="9"/>
  <c r="Z417" i="6"/>
  <c r="X417" i="9" s="1"/>
  <c r="Q417" i="9"/>
  <c r="Z273" i="6"/>
  <c r="X273" i="9" s="1"/>
  <c r="Q273" i="9"/>
  <c r="Z129" i="6"/>
  <c r="X129" i="9" s="1"/>
  <c r="Q129" i="9"/>
  <c r="Z452" i="6"/>
  <c r="X452" i="9" s="1"/>
  <c r="Q452" i="9"/>
  <c r="Z296" i="6"/>
  <c r="X296" i="9" s="1"/>
  <c r="Q296" i="9"/>
  <c r="Z152" i="6"/>
  <c r="X152" i="9" s="1"/>
  <c r="Q152" i="9"/>
  <c r="Z499" i="6"/>
  <c r="X499" i="9" s="1"/>
  <c r="Q499" i="9"/>
  <c r="Z343" i="6"/>
  <c r="X343" i="9" s="1"/>
  <c r="Q343" i="9"/>
  <c r="Z187" i="6"/>
  <c r="X187" i="9" s="1"/>
  <c r="Q187" i="9"/>
  <c r="Z486" i="6"/>
  <c r="X486" i="9" s="1"/>
  <c r="Q486" i="9"/>
  <c r="Z342" i="6"/>
  <c r="X342" i="9" s="1"/>
  <c r="Q342" i="9"/>
  <c r="Z162" i="6"/>
  <c r="X162" i="9" s="1"/>
  <c r="Q162" i="9"/>
  <c r="Z35" i="6"/>
  <c r="X35" i="9" s="1"/>
  <c r="Q35" i="9"/>
  <c r="Z10" i="6"/>
  <c r="X10" i="9" s="1"/>
  <c r="Q10" i="9"/>
  <c r="Z19" i="6"/>
  <c r="X19" i="9" s="1"/>
  <c r="Q19" i="9"/>
  <c r="Z18" i="6"/>
  <c r="X18" i="9" s="1"/>
  <c r="Q18" i="9"/>
  <c r="Z51" i="6"/>
  <c r="X51" i="9" s="1"/>
  <c r="Q51" i="9"/>
  <c r="S24" i="6"/>
  <c r="W24" i="6" s="1"/>
  <c r="U24" i="9" s="1"/>
  <c r="F7" i="7"/>
  <c r="F5" i="7"/>
  <c r="F3" i="7"/>
  <c r="S26" i="6"/>
  <c r="F8" i="7"/>
  <c r="F6" i="7"/>
  <c r="F14" i="7" s="1"/>
  <c r="F4" i="7"/>
  <c r="E7" i="7"/>
  <c r="E9" i="7"/>
  <c r="E4" i="7"/>
  <c r="E6" i="7"/>
  <c r="E14" i="7" s="1"/>
  <c r="E8" i="7"/>
  <c r="E3" i="7"/>
  <c r="E5" i="7"/>
  <c r="D7" i="7"/>
  <c r="D9" i="7"/>
  <c r="D4" i="7"/>
  <c r="D6" i="7"/>
  <c r="D14" i="7" s="1"/>
  <c r="D8" i="7"/>
  <c r="D3" i="7"/>
  <c r="D5" i="7"/>
  <c r="H4" i="7"/>
  <c r="H6" i="7"/>
  <c r="H14" i="7" s="1"/>
  <c r="H8" i="7"/>
  <c r="H3" i="7"/>
  <c r="H5" i="7"/>
  <c r="H7" i="7"/>
  <c r="H9" i="7"/>
  <c r="L8" i="7"/>
  <c r="L3" i="7"/>
  <c r="L5" i="7"/>
  <c r="L7" i="7"/>
  <c r="L9" i="7"/>
  <c r="L4" i="7"/>
  <c r="L6" i="7"/>
  <c r="L14" i="7" s="1"/>
  <c r="J6" i="7"/>
  <c r="J14" i="7" s="1"/>
  <c r="J8" i="7"/>
  <c r="J3" i="7"/>
  <c r="J5" i="7"/>
  <c r="J7" i="7"/>
  <c r="J9" i="7"/>
  <c r="J4" i="7"/>
  <c r="M3" i="7"/>
  <c r="M5" i="7"/>
  <c r="M7" i="7"/>
  <c r="M9" i="7"/>
  <c r="M4" i="7"/>
  <c r="M6" i="7"/>
  <c r="M14" i="7" s="1"/>
  <c r="M8" i="7"/>
  <c r="P7" i="7"/>
  <c r="P9" i="7"/>
  <c r="P4" i="7"/>
  <c r="P6" i="7"/>
  <c r="P14" i="7" s="1"/>
  <c r="P8" i="7"/>
  <c r="P3" i="7"/>
  <c r="P5" i="7"/>
  <c r="R9" i="7"/>
  <c r="R4" i="7"/>
  <c r="R6" i="7"/>
  <c r="R14" i="7" s="1"/>
  <c r="R8" i="7"/>
  <c r="R3" i="7"/>
  <c r="R5" i="7"/>
  <c r="R7" i="7"/>
  <c r="Q7" i="7"/>
  <c r="Q9" i="7"/>
  <c r="Q4" i="7"/>
  <c r="Q6" i="7"/>
  <c r="Q14" i="7" s="1"/>
  <c r="Q8" i="7"/>
  <c r="Q3" i="7"/>
  <c r="Q5" i="7"/>
  <c r="T4" i="7"/>
  <c r="T6" i="7"/>
  <c r="T14" i="7" s="1"/>
  <c r="T8" i="7"/>
  <c r="T3" i="7"/>
  <c r="T5" i="7"/>
  <c r="T7" i="7"/>
  <c r="T9" i="7"/>
  <c r="V6" i="7"/>
  <c r="V14" i="7" s="1"/>
  <c r="V8" i="7"/>
  <c r="V3" i="7"/>
  <c r="V5" i="7"/>
  <c r="V7" i="7"/>
  <c r="V9" i="7"/>
  <c r="V4" i="7"/>
  <c r="X8" i="7"/>
  <c r="X3" i="7"/>
  <c r="X5" i="7"/>
  <c r="X7" i="7"/>
  <c r="X9" i="7"/>
  <c r="X4" i="7"/>
  <c r="X6" i="7"/>
  <c r="X14" i="7" s="1"/>
  <c r="AP7" i="7"/>
  <c r="AP14" i="7" s="1"/>
  <c r="AP9" i="7"/>
  <c r="AP4" i="7"/>
  <c r="AP6" i="7"/>
  <c r="AP8" i="7"/>
  <c r="AP3" i="7"/>
  <c r="AP5" i="7"/>
  <c r="AN5" i="7"/>
  <c r="AN7" i="7"/>
  <c r="AN9" i="7"/>
  <c r="AN4" i="7"/>
  <c r="AN6" i="7"/>
  <c r="AN14" i="7" s="1"/>
  <c r="AN8" i="7"/>
  <c r="AN3" i="7"/>
  <c r="AL3" i="7"/>
  <c r="AL5" i="7"/>
  <c r="AL7" i="7"/>
  <c r="AL9" i="7"/>
  <c r="AL4" i="7"/>
  <c r="AL6" i="7"/>
  <c r="AL14" i="7" s="1"/>
  <c r="AL8" i="7"/>
  <c r="AJ8" i="7"/>
  <c r="AJ3" i="7"/>
  <c r="AJ5" i="7"/>
  <c r="AJ7" i="7"/>
  <c r="AJ9" i="7"/>
  <c r="AJ4" i="7"/>
  <c r="AJ6" i="7"/>
  <c r="AJ14" i="7" s="1"/>
  <c r="AH6" i="7"/>
  <c r="AH14" i="7" s="1"/>
  <c r="AH8" i="7"/>
  <c r="AH3" i="7"/>
  <c r="AH5" i="7"/>
  <c r="AH7" i="7"/>
  <c r="AH9" i="7"/>
  <c r="AH4" i="7"/>
  <c r="AF9" i="7"/>
  <c r="AF4" i="7"/>
  <c r="AF6" i="7"/>
  <c r="AF8" i="7"/>
  <c r="AF3" i="7"/>
  <c r="AF5" i="7"/>
  <c r="AF7" i="7"/>
  <c r="AF14" i="7" s="1"/>
  <c r="AD7" i="7"/>
  <c r="AD14" i="7" s="1"/>
  <c r="AD9" i="7"/>
  <c r="AD4" i="7"/>
  <c r="AD6" i="7"/>
  <c r="AD8" i="7"/>
  <c r="AD3" i="7"/>
  <c r="AD5" i="7"/>
  <c r="S79" i="6"/>
  <c r="G219" i="6"/>
  <c r="G321" i="6"/>
  <c r="G300" i="6"/>
  <c r="I300" i="6" s="1"/>
  <c r="G300" i="9" s="1"/>
  <c r="G495" i="6"/>
  <c r="K495" i="6" s="1"/>
  <c r="I495" i="9" s="1"/>
  <c r="G180" i="6"/>
  <c r="I180" i="6" s="1"/>
  <c r="G180" i="9" s="1"/>
  <c r="G527" i="6"/>
  <c r="G472" i="6"/>
  <c r="G445" i="6"/>
  <c r="G294" i="6"/>
  <c r="G269" i="6"/>
  <c r="G194" i="6"/>
  <c r="G496" i="6"/>
  <c r="G371" i="6"/>
  <c r="K371" i="6" s="1"/>
  <c r="I371" i="9" s="1"/>
  <c r="G204" i="6"/>
  <c r="S77" i="6"/>
  <c r="S4" i="6"/>
  <c r="U4" i="6" s="1"/>
  <c r="S4" i="9" s="1"/>
  <c r="S12" i="6"/>
  <c r="U12" i="6" s="1"/>
  <c r="S12" i="9" s="1"/>
  <c r="S17" i="6"/>
  <c r="S85" i="6"/>
  <c r="S61" i="6"/>
  <c r="S45" i="6"/>
  <c r="S3" i="6"/>
  <c r="S55" i="6"/>
  <c r="S40" i="6"/>
  <c r="S25" i="6"/>
  <c r="S37" i="6"/>
  <c r="S28" i="6"/>
  <c r="S38" i="6"/>
  <c r="S54" i="6"/>
  <c r="S53" i="6"/>
  <c r="G356" i="6"/>
  <c r="G484" i="6"/>
  <c r="G275" i="6"/>
  <c r="K275" i="6" s="1"/>
  <c r="I275" i="9" s="1"/>
  <c r="G257" i="6"/>
  <c r="S42" i="6"/>
  <c r="S536" i="6"/>
  <c r="S2" i="6"/>
  <c r="Q2" i="9" s="1"/>
  <c r="S222" i="6"/>
  <c r="W533" i="6"/>
  <c r="U533" i="9" s="1"/>
  <c r="U533" i="6"/>
  <c r="S533" i="9" s="1"/>
  <c r="W521" i="6"/>
  <c r="U521" i="9" s="1"/>
  <c r="U521" i="6"/>
  <c r="S521" i="9" s="1"/>
  <c r="W509" i="6"/>
  <c r="U509" i="9" s="1"/>
  <c r="U509" i="6"/>
  <c r="S509" i="9" s="1"/>
  <c r="W497" i="6"/>
  <c r="U497" i="9" s="1"/>
  <c r="U497" i="6"/>
  <c r="S497" i="9" s="1"/>
  <c r="W485" i="6"/>
  <c r="U485" i="9" s="1"/>
  <c r="U485" i="6"/>
  <c r="S485" i="9" s="1"/>
  <c r="W473" i="6"/>
  <c r="U473" i="9" s="1"/>
  <c r="U473" i="6"/>
  <c r="S473" i="9" s="1"/>
  <c r="W461" i="6"/>
  <c r="U461" i="9" s="1"/>
  <c r="U461" i="6"/>
  <c r="S461" i="9" s="1"/>
  <c r="W449" i="6"/>
  <c r="U449" i="9" s="1"/>
  <c r="U449" i="6"/>
  <c r="S449" i="9" s="1"/>
  <c r="W437" i="6"/>
  <c r="U437" i="9" s="1"/>
  <c r="U437" i="6"/>
  <c r="S437" i="9" s="1"/>
  <c r="W425" i="6"/>
  <c r="U425" i="9" s="1"/>
  <c r="U425" i="6"/>
  <c r="S425" i="9" s="1"/>
  <c r="W413" i="6"/>
  <c r="U413" i="9" s="1"/>
  <c r="U413" i="6"/>
  <c r="S413" i="9" s="1"/>
  <c r="W401" i="6"/>
  <c r="U401" i="9" s="1"/>
  <c r="U401" i="6"/>
  <c r="S401" i="9" s="1"/>
  <c r="W389" i="6"/>
  <c r="U389" i="9" s="1"/>
  <c r="U389" i="6"/>
  <c r="S389" i="9" s="1"/>
  <c r="W377" i="6"/>
  <c r="U377" i="9" s="1"/>
  <c r="U377" i="6"/>
  <c r="S377" i="9" s="1"/>
  <c r="W365" i="6"/>
  <c r="U365" i="9" s="1"/>
  <c r="U365" i="6"/>
  <c r="S365" i="9" s="1"/>
  <c r="W353" i="6"/>
  <c r="U353" i="9" s="1"/>
  <c r="U353" i="6"/>
  <c r="S353" i="9" s="1"/>
  <c r="W341" i="6"/>
  <c r="U341" i="9" s="1"/>
  <c r="U341" i="6"/>
  <c r="S341" i="9" s="1"/>
  <c r="W329" i="6"/>
  <c r="U329" i="9" s="1"/>
  <c r="U329" i="6"/>
  <c r="S329" i="9" s="1"/>
  <c r="W317" i="6"/>
  <c r="U317" i="9" s="1"/>
  <c r="U317" i="6"/>
  <c r="S317" i="9" s="1"/>
  <c r="W305" i="6"/>
  <c r="U305" i="9" s="1"/>
  <c r="U305" i="6"/>
  <c r="S305" i="9" s="1"/>
  <c r="W293" i="6"/>
  <c r="U293" i="9" s="1"/>
  <c r="U293" i="6"/>
  <c r="S293" i="9" s="1"/>
  <c r="W281" i="6"/>
  <c r="U281" i="9" s="1"/>
  <c r="U281" i="6"/>
  <c r="S281" i="9" s="1"/>
  <c r="W269" i="6"/>
  <c r="U269" i="9" s="1"/>
  <c r="U269" i="6"/>
  <c r="S269" i="9" s="1"/>
  <c r="W257" i="6"/>
  <c r="U257" i="9" s="1"/>
  <c r="U257" i="6"/>
  <c r="S257" i="9" s="1"/>
  <c r="W245" i="6"/>
  <c r="U245" i="9" s="1"/>
  <c r="U245" i="6"/>
  <c r="S245" i="9" s="1"/>
  <c r="W233" i="6"/>
  <c r="U233" i="9" s="1"/>
  <c r="U233" i="6"/>
  <c r="S233" i="9" s="1"/>
  <c r="W221" i="6"/>
  <c r="U221" i="9" s="1"/>
  <c r="U221" i="6"/>
  <c r="S221" i="9" s="1"/>
  <c r="W209" i="6"/>
  <c r="U209" i="9" s="1"/>
  <c r="U209" i="6"/>
  <c r="S209" i="9" s="1"/>
  <c r="W197" i="6"/>
  <c r="U197" i="9" s="1"/>
  <c r="U197" i="6"/>
  <c r="S197" i="9" s="1"/>
  <c r="W185" i="6"/>
  <c r="U185" i="9" s="1"/>
  <c r="U185" i="6"/>
  <c r="S185" i="9" s="1"/>
  <c r="W173" i="6"/>
  <c r="U173" i="9" s="1"/>
  <c r="U173" i="6"/>
  <c r="S173" i="9" s="1"/>
  <c r="W161" i="6"/>
  <c r="U161" i="9" s="1"/>
  <c r="U161" i="6"/>
  <c r="S161" i="9" s="1"/>
  <c r="W149" i="6"/>
  <c r="U149" i="9" s="1"/>
  <c r="U149" i="6"/>
  <c r="S149" i="9" s="1"/>
  <c r="W137" i="6"/>
  <c r="U137" i="9" s="1"/>
  <c r="U137" i="6"/>
  <c r="S137" i="9" s="1"/>
  <c r="U125" i="6"/>
  <c r="S125" i="9" s="1"/>
  <c r="W113" i="6"/>
  <c r="U113" i="9" s="1"/>
  <c r="U113" i="6"/>
  <c r="S113" i="9" s="1"/>
  <c r="W101" i="6"/>
  <c r="U101" i="9" s="1"/>
  <c r="U101" i="6"/>
  <c r="S101" i="9" s="1"/>
  <c r="W89" i="6"/>
  <c r="U89" i="9" s="1"/>
  <c r="U89" i="6"/>
  <c r="S89" i="9" s="1"/>
  <c r="W532" i="6"/>
  <c r="U532" i="9" s="1"/>
  <c r="U532" i="6"/>
  <c r="S532" i="9" s="1"/>
  <c r="W520" i="6"/>
  <c r="U520" i="9" s="1"/>
  <c r="U520" i="6"/>
  <c r="S520" i="9" s="1"/>
  <c r="W508" i="6"/>
  <c r="U508" i="9" s="1"/>
  <c r="U508" i="6"/>
  <c r="S508" i="9" s="1"/>
  <c r="W496" i="6"/>
  <c r="U496" i="9" s="1"/>
  <c r="U496" i="6"/>
  <c r="S496" i="9" s="1"/>
  <c r="W484" i="6"/>
  <c r="U484" i="9" s="1"/>
  <c r="U484" i="6"/>
  <c r="S484" i="9" s="1"/>
  <c r="W472" i="6"/>
  <c r="U472" i="9" s="1"/>
  <c r="U472" i="6"/>
  <c r="S472" i="9" s="1"/>
  <c r="W460" i="6"/>
  <c r="U460" i="9" s="1"/>
  <c r="U460" i="6"/>
  <c r="S460" i="9" s="1"/>
  <c r="W448" i="6"/>
  <c r="U448" i="9" s="1"/>
  <c r="U448" i="6"/>
  <c r="S448" i="9" s="1"/>
  <c r="W436" i="6"/>
  <c r="U436" i="9" s="1"/>
  <c r="U436" i="6"/>
  <c r="S436" i="9" s="1"/>
  <c r="W424" i="6"/>
  <c r="U424" i="9" s="1"/>
  <c r="U424" i="6"/>
  <c r="S424" i="9" s="1"/>
  <c r="W412" i="6"/>
  <c r="U412" i="9" s="1"/>
  <c r="U412" i="6"/>
  <c r="S412" i="9" s="1"/>
  <c r="W400" i="6"/>
  <c r="U400" i="9" s="1"/>
  <c r="U400" i="6"/>
  <c r="S400" i="9" s="1"/>
  <c r="W388" i="6"/>
  <c r="U388" i="9" s="1"/>
  <c r="U388" i="6"/>
  <c r="S388" i="9" s="1"/>
  <c r="W376" i="6"/>
  <c r="U376" i="9" s="1"/>
  <c r="U376" i="6"/>
  <c r="S376" i="9" s="1"/>
  <c r="W364" i="6"/>
  <c r="U364" i="9" s="1"/>
  <c r="U364" i="6"/>
  <c r="S364" i="9" s="1"/>
  <c r="W352" i="6"/>
  <c r="U352" i="9" s="1"/>
  <c r="U352" i="6"/>
  <c r="S352" i="9" s="1"/>
  <c r="W340" i="6"/>
  <c r="U340" i="9" s="1"/>
  <c r="U340" i="6"/>
  <c r="S340" i="9" s="1"/>
  <c r="W328" i="6"/>
  <c r="U328" i="9" s="1"/>
  <c r="U328" i="6"/>
  <c r="S328" i="9" s="1"/>
  <c r="W316" i="6"/>
  <c r="U316" i="9" s="1"/>
  <c r="U316" i="6"/>
  <c r="S316" i="9" s="1"/>
  <c r="W304" i="6"/>
  <c r="U304" i="9" s="1"/>
  <c r="U304" i="6"/>
  <c r="S304" i="9" s="1"/>
  <c r="W292" i="6"/>
  <c r="U292" i="9" s="1"/>
  <c r="U292" i="6"/>
  <c r="S292" i="9" s="1"/>
  <c r="W280" i="6"/>
  <c r="U280" i="9" s="1"/>
  <c r="U280" i="6"/>
  <c r="S280" i="9" s="1"/>
  <c r="W268" i="6"/>
  <c r="U268" i="9" s="1"/>
  <c r="U268" i="6"/>
  <c r="S268" i="9" s="1"/>
  <c r="W256" i="6"/>
  <c r="U256" i="9" s="1"/>
  <c r="U256" i="6"/>
  <c r="S256" i="9" s="1"/>
  <c r="W244" i="6"/>
  <c r="U244" i="9" s="1"/>
  <c r="U244" i="6"/>
  <c r="S244" i="9" s="1"/>
  <c r="W232" i="6"/>
  <c r="U232" i="9" s="1"/>
  <c r="U232" i="6"/>
  <c r="S232" i="9" s="1"/>
  <c r="W220" i="6"/>
  <c r="U220" i="9" s="1"/>
  <c r="U220" i="6"/>
  <c r="S220" i="9" s="1"/>
  <c r="W208" i="6"/>
  <c r="U208" i="9" s="1"/>
  <c r="U208" i="6"/>
  <c r="S208" i="9" s="1"/>
  <c r="W196" i="6"/>
  <c r="U196" i="9" s="1"/>
  <c r="U196" i="6"/>
  <c r="S196" i="9" s="1"/>
  <c r="W184" i="6"/>
  <c r="U184" i="9" s="1"/>
  <c r="U184" i="6"/>
  <c r="S184" i="9" s="1"/>
  <c r="W172" i="6"/>
  <c r="U172" i="9" s="1"/>
  <c r="U172" i="6"/>
  <c r="S172" i="9" s="1"/>
  <c r="W160" i="6"/>
  <c r="U160" i="9" s="1"/>
  <c r="U160" i="6"/>
  <c r="S160" i="9" s="1"/>
  <c r="W148" i="6"/>
  <c r="U148" i="9" s="1"/>
  <c r="U148" i="6"/>
  <c r="S148" i="9" s="1"/>
  <c r="W136" i="6"/>
  <c r="U136" i="9" s="1"/>
  <c r="U136" i="6"/>
  <c r="S136" i="9" s="1"/>
  <c r="W124" i="6"/>
  <c r="U124" i="9" s="1"/>
  <c r="U124" i="6"/>
  <c r="S124" i="9" s="1"/>
  <c r="W112" i="6"/>
  <c r="U112" i="9" s="1"/>
  <c r="U112" i="6"/>
  <c r="S112" i="9" s="1"/>
  <c r="W100" i="6"/>
  <c r="U100" i="9" s="1"/>
  <c r="U100" i="6"/>
  <c r="S100" i="9" s="1"/>
  <c r="W88" i="6"/>
  <c r="U88" i="9" s="1"/>
  <c r="U88" i="6"/>
  <c r="S88" i="9" s="1"/>
  <c r="W76" i="6"/>
  <c r="U76" i="9" s="1"/>
  <c r="U76" i="6"/>
  <c r="S76" i="9" s="1"/>
  <c r="W64" i="6"/>
  <c r="U64" i="9" s="1"/>
  <c r="U64" i="6"/>
  <c r="S64" i="9" s="1"/>
  <c r="W52" i="6"/>
  <c r="U52" i="9" s="1"/>
  <c r="U52" i="6"/>
  <c r="S52" i="9" s="1"/>
  <c r="W531" i="6"/>
  <c r="U531" i="9" s="1"/>
  <c r="U531" i="6"/>
  <c r="S531" i="9" s="1"/>
  <c r="W519" i="6"/>
  <c r="U519" i="9" s="1"/>
  <c r="U519" i="6"/>
  <c r="S519" i="9" s="1"/>
  <c r="W507" i="6"/>
  <c r="U507" i="9" s="1"/>
  <c r="U507" i="6"/>
  <c r="S507" i="9" s="1"/>
  <c r="W495" i="6"/>
  <c r="U495" i="9" s="1"/>
  <c r="U495" i="6"/>
  <c r="S495" i="9" s="1"/>
  <c r="W483" i="6"/>
  <c r="U483" i="9" s="1"/>
  <c r="U483" i="6"/>
  <c r="S483" i="9" s="1"/>
  <c r="W471" i="6"/>
  <c r="U471" i="9" s="1"/>
  <c r="U471" i="6"/>
  <c r="S471" i="9" s="1"/>
  <c r="W459" i="6"/>
  <c r="U459" i="9" s="1"/>
  <c r="U459" i="6"/>
  <c r="S459" i="9" s="1"/>
  <c r="W447" i="6"/>
  <c r="U447" i="9" s="1"/>
  <c r="U447" i="6"/>
  <c r="S447" i="9" s="1"/>
  <c r="W435" i="6"/>
  <c r="U435" i="9" s="1"/>
  <c r="U435" i="6"/>
  <c r="S435" i="9" s="1"/>
  <c r="W423" i="6"/>
  <c r="U423" i="9" s="1"/>
  <c r="U423" i="6"/>
  <c r="S423" i="9" s="1"/>
  <c r="W411" i="6"/>
  <c r="U411" i="9" s="1"/>
  <c r="U411" i="6"/>
  <c r="S411" i="9" s="1"/>
  <c r="W399" i="6"/>
  <c r="U399" i="9" s="1"/>
  <c r="U399" i="6"/>
  <c r="S399" i="9" s="1"/>
  <c r="W387" i="6"/>
  <c r="U387" i="9" s="1"/>
  <c r="U387" i="6"/>
  <c r="S387" i="9" s="1"/>
  <c r="W375" i="6"/>
  <c r="U375" i="9" s="1"/>
  <c r="U375" i="6"/>
  <c r="S375" i="9" s="1"/>
  <c r="W363" i="6"/>
  <c r="U363" i="9" s="1"/>
  <c r="U363" i="6"/>
  <c r="S363" i="9" s="1"/>
  <c r="W351" i="6"/>
  <c r="U351" i="9" s="1"/>
  <c r="U351" i="6"/>
  <c r="S351" i="9" s="1"/>
  <c r="W339" i="6"/>
  <c r="U339" i="9" s="1"/>
  <c r="U339" i="6"/>
  <c r="S339" i="9" s="1"/>
  <c r="W327" i="6"/>
  <c r="U327" i="9" s="1"/>
  <c r="U327" i="6"/>
  <c r="S327" i="9" s="1"/>
  <c r="W315" i="6"/>
  <c r="U315" i="9" s="1"/>
  <c r="U315" i="6"/>
  <c r="S315" i="9" s="1"/>
  <c r="W303" i="6"/>
  <c r="U303" i="9" s="1"/>
  <c r="U303" i="6"/>
  <c r="S303" i="9" s="1"/>
  <c r="W291" i="6"/>
  <c r="U291" i="9" s="1"/>
  <c r="U291" i="6"/>
  <c r="S291" i="9" s="1"/>
  <c r="W279" i="6"/>
  <c r="U279" i="9" s="1"/>
  <c r="U279" i="6"/>
  <c r="S279" i="9" s="1"/>
  <c r="W267" i="6"/>
  <c r="U267" i="9" s="1"/>
  <c r="U267" i="6"/>
  <c r="S267" i="9" s="1"/>
  <c r="W255" i="6"/>
  <c r="U255" i="9" s="1"/>
  <c r="U255" i="6"/>
  <c r="S255" i="9" s="1"/>
  <c r="W243" i="6"/>
  <c r="U243" i="9" s="1"/>
  <c r="U243" i="6"/>
  <c r="S243" i="9" s="1"/>
  <c r="W231" i="6"/>
  <c r="U231" i="9" s="1"/>
  <c r="U231" i="6"/>
  <c r="S231" i="9" s="1"/>
  <c r="W219" i="6"/>
  <c r="U219" i="9" s="1"/>
  <c r="U219" i="6"/>
  <c r="S219" i="9" s="1"/>
  <c r="U207" i="6"/>
  <c r="S207" i="9" s="1"/>
  <c r="W195" i="6"/>
  <c r="U195" i="9" s="1"/>
  <c r="U195" i="6"/>
  <c r="S195" i="9" s="1"/>
  <c r="W183" i="6"/>
  <c r="U183" i="9" s="1"/>
  <c r="U183" i="6"/>
  <c r="S183" i="9" s="1"/>
  <c r="W171" i="6"/>
  <c r="U171" i="9" s="1"/>
  <c r="U171" i="6"/>
  <c r="S171" i="9" s="1"/>
  <c r="W159" i="6"/>
  <c r="U159" i="9" s="1"/>
  <c r="U159" i="6"/>
  <c r="S159" i="9" s="1"/>
  <c r="W147" i="6"/>
  <c r="U147" i="9" s="1"/>
  <c r="U147" i="6"/>
  <c r="S147" i="9" s="1"/>
  <c r="W135" i="6"/>
  <c r="U135" i="9" s="1"/>
  <c r="U135" i="6"/>
  <c r="S135" i="9" s="1"/>
  <c r="W123" i="6"/>
  <c r="U123" i="9" s="1"/>
  <c r="U123" i="6"/>
  <c r="S123" i="9" s="1"/>
  <c r="W111" i="6"/>
  <c r="U111" i="9" s="1"/>
  <c r="U111" i="6"/>
  <c r="S111" i="9" s="1"/>
  <c r="W99" i="6"/>
  <c r="U99" i="9" s="1"/>
  <c r="U99" i="6"/>
  <c r="S99" i="9" s="1"/>
  <c r="W87" i="6"/>
  <c r="U87" i="9" s="1"/>
  <c r="U87" i="6"/>
  <c r="S87" i="9" s="1"/>
  <c r="W75" i="6"/>
  <c r="U75" i="9" s="1"/>
  <c r="U75" i="6"/>
  <c r="S75" i="9" s="1"/>
  <c r="W63" i="6"/>
  <c r="U63" i="9" s="1"/>
  <c r="U63" i="6"/>
  <c r="S63" i="9" s="1"/>
  <c r="W530" i="6"/>
  <c r="U530" i="9" s="1"/>
  <c r="U530" i="6"/>
  <c r="S530" i="9" s="1"/>
  <c r="W518" i="6"/>
  <c r="U518" i="9" s="1"/>
  <c r="U518" i="6"/>
  <c r="S518" i="9" s="1"/>
  <c r="W506" i="6"/>
  <c r="U506" i="9" s="1"/>
  <c r="U506" i="6"/>
  <c r="S506" i="9" s="1"/>
  <c r="W494" i="6"/>
  <c r="U494" i="9" s="1"/>
  <c r="U494" i="6"/>
  <c r="S494" i="9" s="1"/>
  <c r="W482" i="6"/>
  <c r="U482" i="9" s="1"/>
  <c r="U482" i="6"/>
  <c r="S482" i="9" s="1"/>
  <c r="W470" i="6"/>
  <c r="U470" i="9" s="1"/>
  <c r="U470" i="6"/>
  <c r="S470" i="9" s="1"/>
  <c r="W458" i="6"/>
  <c r="U458" i="9" s="1"/>
  <c r="U458" i="6"/>
  <c r="S458" i="9" s="1"/>
  <c r="W446" i="6"/>
  <c r="U446" i="9" s="1"/>
  <c r="U446" i="6"/>
  <c r="S446" i="9" s="1"/>
  <c r="W434" i="6"/>
  <c r="U434" i="9" s="1"/>
  <c r="U434" i="6"/>
  <c r="S434" i="9" s="1"/>
  <c r="W422" i="6"/>
  <c r="U422" i="9" s="1"/>
  <c r="U422" i="6"/>
  <c r="S422" i="9" s="1"/>
  <c r="W410" i="6"/>
  <c r="U410" i="9" s="1"/>
  <c r="U410" i="6"/>
  <c r="S410" i="9" s="1"/>
  <c r="W398" i="6"/>
  <c r="U398" i="9" s="1"/>
  <c r="U398" i="6"/>
  <c r="S398" i="9" s="1"/>
  <c r="W386" i="6"/>
  <c r="U386" i="9" s="1"/>
  <c r="U386" i="6"/>
  <c r="S386" i="9" s="1"/>
  <c r="W374" i="6"/>
  <c r="U374" i="9" s="1"/>
  <c r="U374" i="6"/>
  <c r="S374" i="9" s="1"/>
  <c r="W362" i="6"/>
  <c r="U362" i="9" s="1"/>
  <c r="U362" i="6"/>
  <c r="S362" i="9" s="1"/>
  <c r="W350" i="6"/>
  <c r="U350" i="9" s="1"/>
  <c r="U350" i="6"/>
  <c r="S350" i="9" s="1"/>
  <c r="W338" i="6"/>
  <c r="U338" i="9" s="1"/>
  <c r="U338" i="6"/>
  <c r="S338" i="9" s="1"/>
  <c r="W326" i="6"/>
  <c r="U326" i="9" s="1"/>
  <c r="U326" i="6"/>
  <c r="S326" i="9" s="1"/>
  <c r="W314" i="6"/>
  <c r="U314" i="9" s="1"/>
  <c r="U314" i="6"/>
  <c r="S314" i="9" s="1"/>
  <c r="W302" i="6"/>
  <c r="U302" i="9" s="1"/>
  <c r="U302" i="6"/>
  <c r="S302" i="9" s="1"/>
  <c r="W290" i="6"/>
  <c r="U290" i="9" s="1"/>
  <c r="U290" i="6"/>
  <c r="S290" i="9" s="1"/>
  <c r="W278" i="6"/>
  <c r="U278" i="9" s="1"/>
  <c r="U278" i="6"/>
  <c r="S278" i="9" s="1"/>
  <c r="W266" i="6"/>
  <c r="U266" i="9" s="1"/>
  <c r="U266" i="6"/>
  <c r="S266" i="9" s="1"/>
  <c r="W254" i="6"/>
  <c r="U254" i="9" s="1"/>
  <c r="U254" i="6"/>
  <c r="S254" i="9" s="1"/>
  <c r="W242" i="6"/>
  <c r="U242" i="9" s="1"/>
  <c r="U242" i="6"/>
  <c r="S242" i="9" s="1"/>
  <c r="W230" i="6"/>
  <c r="U230" i="9" s="1"/>
  <c r="U230" i="6"/>
  <c r="S230" i="9" s="1"/>
  <c r="W218" i="6"/>
  <c r="U218" i="9" s="1"/>
  <c r="U218" i="6"/>
  <c r="S218" i="9" s="1"/>
  <c r="W206" i="6"/>
  <c r="U206" i="9" s="1"/>
  <c r="U206" i="6"/>
  <c r="S206" i="9" s="1"/>
  <c r="W194" i="6"/>
  <c r="U194" i="9" s="1"/>
  <c r="U194" i="6"/>
  <c r="S194" i="9" s="1"/>
  <c r="W182" i="6"/>
  <c r="U182" i="9" s="1"/>
  <c r="U182" i="6"/>
  <c r="S182" i="9" s="1"/>
  <c r="W170" i="6"/>
  <c r="U170" i="9" s="1"/>
  <c r="U170" i="6"/>
  <c r="S170" i="9" s="1"/>
  <c r="W158" i="6"/>
  <c r="U158" i="9" s="1"/>
  <c r="U158" i="6"/>
  <c r="S158" i="9" s="1"/>
  <c r="W146" i="6"/>
  <c r="U146" i="9" s="1"/>
  <c r="U146" i="6"/>
  <c r="S146" i="9" s="1"/>
  <c r="W134" i="6"/>
  <c r="U134" i="9" s="1"/>
  <c r="U134" i="6"/>
  <c r="S134" i="9" s="1"/>
  <c r="W122" i="6"/>
  <c r="U122" i="9" s="1"/>
  <c r="U122" i="6"/>
  <c r="S122" i="9" s="1"/>
  <c r="W110" i="6"/>
  <c r="U110" i="9" s="1"/>
  <c r="U110" i="6"/>
  <c r="S110" i="9" s="1"/>
  <c r="W98" i="6"/>
  <c r="U98" i="9" s="1"/>
  <c r="U98" i="6"/>
  <c r="S98" i="9" s="1"/>
  <c r="W86" i="6"/>
  <c r="U86" i="9" s="1"/>
  <c r="U86" i="6"/>
  <c r="S86" i="9" s="1"/>
  <c r="W74" i="6"/>
  <c r="U74" i="9" s="1"/>
  <c r="U74" i="6"/>
  <c r="S74" i="9" s="1"/>
  <c r="W62" i="6"/>
  <c r="U62" i="9" s="1"/>
  <c r="U62" i="6"/>
  <c r="S62" i="9" s="1"/>
  <c r="W50" i="6"/>
  <c r="U50" i="9" s="1"/>
  <c r="U50" i="6"/>
  <c r="S50" i="9" s="1"/>
  <c r="W529" i="6"/>
  <c r="U529" i="9" s="1"/>
  <c r="U529" i="6"/>
  <c r="S529" i="9" s="1"/>
  <c r="W517" i="6"/>
  <c r="U517" i="9" s="1"/>
  <c r="U517" i="6"/>
  <c r="S517" i="9" s="1"/>
  <c r="W505" i="6"/>
  <c r="U505" i="9" s="1"/>
  <c r="U505" i="6"/>
  <c r="S505" i="9" s="1"/>
  <c r="W493" i="6"/>
  <c r="U493" i="9" s="1"/>
  <c r="U493" i="6"/>
  <c r="S493" i="9" s="1"/>
  <c r="W481" i="6"/>
  <c r="U481" i="9" s="1"/>
  <c r="U481" i="6"/>
  <c r="S481" i="9" s="1"/>
  <c r="W469" i="6"/>
  <c r="U469" i="9" s="1"/>
  <c r="U469" i="6"/>
  <c r="S469" i="9" s="1"/>
  <c r="W457" i="6"/>
  <c r="U457" i="9" s="1"/>
  <c r="U457" i="6"/>
  <c r="S457" i="9" s="1"/>
  <c r="W445" i="6"/>
  <c r="U445" i="9" s="1"/>
  <c r="U445" i="6"/>
  <c r="S445" i="9" s="1"/>
  <c r="W433" i="6"/>
  <c r="U433" i="9" s="1"/>
  <c r="U433" i="6"/>
  <c r="S433" i="9" s="1"/>
  <c r="W421" i="6"/>
  <c r="U421" i="9" s="1"/>
  <c r="U421" i="6"/>
  <c r="S421" i="9" s="1"/>
  <c r="W409" i="6"/>
  <c r="U409" i="9" s="1"/>
  <c r="U409" i="6"/>
  <c r="S409" i="9" s="1"/>
  <c r="W397" i="6"/>
  <c r="U397" i="9" s="1"/>
  <c r="U397" i="6"/>
  <c r="S397" i="9" s="1"/>
  <c r="W385" i="6"/>
  <c r="U385" i="9" s="1"/>
  <c r="U385" i="6"/>
  <c r="S385" i="9" s="1"/>
  <c r="W373" i="6"/>
  <c r="U373" i="9" s="1"/>
  <c r="U373" i="6"/>
  <c r="S373" i="9" s="1"/>
  <c r="W361" i="6"/>
  <c r="U361" i="9" s="1"/>
  <c r="U361" i="6"/>
  <c r="S361" i="9" s="1"/>
  <c r="W349" i="6"/>
  <c r="U349" i="9" s="1"/>
  <c r="U349" i="6"/>
  <c r="S349" i="9" s="1"/>
  <c r="W337" i="6"/>
  <c r="U337" i="9" s="1"/>
  <c r="U337" i="6"/>
  <c r="S337" i="9" s="1"/>
  <c r="W325" i="6"/>
  <c r="U325" i="9" s="1"/>
  <c r="U325" i="6"/>
  <c r="S325" i="9" s="1"/>
  <c r="W313" i="6"/>
  <c r="U313" i="9" s="1"/>
  <c r="U313" i="6"/>
  <c r="S313" i="9" s="1"/>
  <c r="W301" i="6"/>
  <c r="U301" i="9" s="1"/>
  <c r="U301" i="6"/>
  <c r="S301" i="9" s="1"/>
  <c r="W289" i="6"/>
  <c r="U289" i="9" s="1"/>
  <c r="U289" i="6"/>
  <c r="S289" i="9" s="1"/>
  <c r="W277" i="6"/>
  <c r="U277" i="9" s="1"/>
  <c r="U277" i="6"/>
  <c r="S277" i="9" s="1"/>
  <c r="W265" i="6"/>
  <c r="U265" i="9" s="1"/>
  <c r="U265" i="6"/>
  <c r="S265" i="9" s="1"/>
  <c r="W253" i="6"/>
  <c r="U253" i="9" s="1"/>
  <c r="U253" i="6"/>
  <c r="S253" i="9" s="1"/>
  <c r="W241" i="6"/>
  <c r="U241" i="9" s="1"/>
  <c r="U241" i="6"/>
  <c r="S241" i="9" s="1"/>
  <c r="W229" i="6"/>
  <c r="U229" i="9" s="1"/>
  <c r="U229" i="6"/>
  <c r="S229" i="9" s="1"/>
  <c r="W217" i="6"/>
  <c r="U217" i="9" s="1"/>
  <c r="U217" i="6"/>
  <c r="S217" i="9" s="1"/>
  <c r="W205" i="6"/>
  <c r="U205" i="9" s="1"/>
  <c r="U205" i="6"/>
  <c r="S205" i="9" s="1"/>
  <c r="W193" i="6"/>
  <c r="U193" i="9" s="1"/>
  <c r="U193" i="6"/>
  <c r="S193" i="9" s="1"/>
  <c r="W181" i="6"/>
  <c r="U181" i="9" s="1"/>
  <c r="U181" i="6"/>
  <c r="S181" i="9" s="1"/>
  <c r="U169" i="6"/>
  <c r="S169" i="9" s="1"/>
  <c r="W157" i="6"/>
  <c r="U157" i="9" s="1"/>
  <c r="U157" i="6"/>
  <c r="S157" i="9" s="1"/>
  <c r="W145" i="6"/>
  <c r="U145" i="9" s="1"/>
  <c r="U145" i="6"/>
  <c r="S145" i="9" s="1"/>
  <c r="W133" i="6"/>
  <c r="U133" i="9" s="1"/>
  <c r="U133" i="6"/>
  <c r="S133" i="9" s="1"/>
  <c r="W121" i="6"/>
  <c r="U121" i="9" s="1"/>
  <c r="U121" i="6"/>
  <c r="S121" i="9" s="1"/>
  <c r="W109" i="6"/>
  <c r="U109" i="9" s="1"/>
  <c r="U109" i="6"/>
  <c r="S109" i="9" s="1"/>
  <c r="W97" i="6"/>
  <c r="U97" i="9" s="1"/>
  <c r="U97" i="6"/>
  <c r="S97" i="9" s="1"/>
  <c r="W528" i="6"/>
  <c r="U528" i="9" s="1"/>
  <c r="U528" i="6"/>
  <c r="S528" i="9" s="1"/>
  <c r="W516" i="6"/>
  <c r="U516" i="9" s="1"/>
  <c r="U516" i="6"/>
  <c r="S516" i="9" s="1"/>
  <c r="W504" i="6"/>
  <c r="U504" i="9" s="1"/>
  <c r="U504" i="6"/>
  <c r="S504" i="9" s="1"/>
  <c r="W492" i="6"/>
  <c r="U492" i="9" s="1"/>
  <c r="U492" i="6"/>
  <c r="S492" i="9" s="1"/>
  <c r="W480" i="6"/>
  <c r="U480" i="9" s="1"/>
  <c r="U480" i="6"/>
  <c r="S480" i="9" s="1"/>
  <c r="W468" i="6"/>
  <c r="U468" i="9" s="1"/>
  <c r="U468" i="6"/>
  <c r="S468" i="9" s="1"/>
  <c r="W456" i="6"/>
  <c r="U456" i="9" s="1"/>
  <c r="U456" i="6"/>
  <c r="S456" i="9" s="1"/>
  <c r="W444" i="6"/>
  <c r="U444" i="9" s="1"/>
  <c r="U444" i="6"/>
  <c r="S444" i="9" s="1"/>
  <c r="W432" i="6"/>
  <c r="U432" i="9" s="1"/>
  <c r="U432" i="6"/>
  <c r="S432" i="9" s="1"/>
  <c r="W420" i="6"/>
  <c r="U420" i="9" s="1"/>
  <c r="U420" i="6"/>
  <c r="S420" i="9" s="1"/>
  <c r="W408" i="6"/>
  <c r="U408" i="9" s="1"/>
  <c r="U408" i="6"/>
  <c r="S408" i="9" s="1"/>
  <c r="W396" i="6"/>
  <c r="U396" i="9" s="1"/>
  <c r="U396" i="6"/>
  <c r="S396" i="9" s="1"/>
  <c r="W384" i="6"/>
  <c r="U384" i="9" s="1"/>
  <c r="U384" i="6"/>
  <c r="S384" i="9" s="1"/>
  <c r="W372" i="6"/>
  <c r="U372" i="9" s="1"/>
  <c r="U372" i="6"/>
  <c r="S372" i="9" s="1"/>
  <c r="W360" i="6"/>
  <c r="U360" i="9" s="1"/>
  <c r="U360" i="6"/>
  <c r="S360" i="9" s="1"/>
  <c r="W348" i="6"/>
  <c r="U348" i="9" s="1"/>
  <c r="U348" i="6"/>
  <c r="S348" i="9" s="1"/>
  <c r="W336" i="6"/>
  <c r="U336" i="9" s="1"/>
  <c r="U336" i="6"/>
  <c r="S336" i="9" s="1"/>
  <c r="W324" i="6"/>
  <c r="U324" i="9" s="1"/>
  <c r="U324" i="6"/>
  <c r="S324" i="9" s="1"/>
  <c r="W312" i="6"/>
  <c r="U312" i="9" s="1"/>
  <c r="U312" i="6"/>
  <c r="S312" i="9" s="1"/>
  <c r="W300" i="6"/>
  <c r="U300" i="9" s="1"/>
  <c r="U300" i="6"/>
  <c r="S300" i="9" s="1"/>
  <c r="W288" i="6"/>
  <c r="U288" i="9" s="1"/>
  <c r="U288" i="6"/>
  <c r="S288" i="9" s="1"/>
  <c r="W276" i="6"/>
  <c r="U276" i="9" s="1"/>
  <c r="U276" i="6"/>
  <c r="S276" i="9" s="1"/>
  <c r="W264" i="6"/>
  <c r="U264" i="9" s="1"/>
  <c r="U264" i="6"/>
  <c r="S264" i="9" s="1"/>
  <c r="W252" i="6"/>
  <c r="U252" i="9" s="1"/>
  <c r="U252" i="6"/>
  <c r="S252" i="9" s="1"/>
  <c r="W240" i="6"/>
  <c r="U240" i="9" s="1"/>
  <c r="U240" i="6"/>
  <c r="S240" i="9" s="1"/>
  <c r="W228" i="6"/>
  <c r="U228" i="9" s="1"/>
  <c r="U228" i="6"/>
  <c r="S228" i="9" s="1"/>
  <c r="U216" i="6"/>
  <c r="S216" i="9" s="1"/>
  <c r="W204" i="6"/>
  <c r="U204" i="9" s="1"/>
  <c r="U204" i="6"/>
  <c r="S204" i="9" s="1"/>
  <c r="W192" i="6"/>
  <c r="U192" i="9" s="1"/>
  <c r="U192" i="6"/>
  <c r="S192" i="9" s="1"/>
  <c r="W180" i="6"/>
  <c r="U180" i="9" s="1"/>
  <c r="U180" i="6"/>
  <c r="S180" i="9" s="1"/>
  <c r="W168" i="6"/>
  <c r="U168" i="9" s="1"/>
  <c r="U168" i="6"/>
  <c r="S168" i="9" s="1"/>
  <c r="W156" i="6"/>
  <c r="U156" i="9" s="1"/>
  <c r="U156" i="6"/>
  <c r="S156" i="9" s="1"/>
  <c r="W144" i="6"/>
  <c r="U144" i="9" s="1"/>
  <c r="U144" i="6"/>
  <c r="S144" i="9" s="1"/>
  <c r="W132" i="6"/>
  <c r="U132" i="9" s="1"/>
  <c r="U132" i="6"/>
  <c r="S132" i="9" s="1"/>
  <c r="W120" i="6"/>
  <c r="U120" i="9" s="1"/>
  <c r="U120" i="6"/>
  <c r="S120" i="9" s="1"/>
  <c r="W108" i="6"/>
  <c r="U108" i="9" s="1"/>
  <c r="U108" i="6"/>
  <c r="S108" i="9" s="1"/>
  <c r="W96" i="6"/>
  <c r="U96" i="9" s="1"/>
  <c r="U96" i="6"/>
  <c r="S96" i="9" s="1"/>
  <c r="W84" i="6"/>
  <c r="U84" i="9" s="1"/>
  <c r="U84" i="6"/>
  <c r="S84" i="9" s="1"/>
  <c r="W72" i="6"/>
  <c r="U72" i="9" s="1"/>
  <c r="U72" i="6"/>
  <c r="S72" i="9" s="1"/>
  <c r="W60" i="6"/>
  <c r="U60" i="9" s="1"/>
  <c r="U60" i="6"/>
  <c r="S60" i="9" s="1"/>
  <c r="W48" i="6"/>
  <c r="U48" i="9" s="1"/>
  <c r="U48" i="6"/>
  <c r="S48" i="9" s="1"/>
  <c r="W36" i="6"/>
  <c r="U36" i="9" s="1"/>
  <c r="U36" i="6"/>
  <c r="S36" i="9" s="1"/>
  <c r="W527" i="6"/>
  <c r="U527" i="9" s="1"/>
  <c r="U527" i="6"/>
  <c r="S527" i="9" s="1"/>
  <c r="W515" i="6"/>
  <c r="U515" i="9" s="1"/>
  <c r="U515" i="6"/>
  <c r="S515" i="9" s="1"/>
  <c r="W503" i="6"/>
  <c r="U503" i="9" s="1"/>
  <c r="U503" i="6"/>
  <c r="S503" i="9" s="1"/>
  <c r="W491" i="6"/>
  <c r="U491" i="9" s="1"/>
  <c r="U491" i="6"/>
  <c r="S491" i="9" s="1"/>
  <c r="W479" i="6"/>
  <c r="U479" i="9" s="1"/>
  <c r="U479" i="6"/>
  <c r="S479" i="9" s="1"/>
  <c r="W467" i="6"/>
  <c r="U467" i="9" s="1"/>
  <c r="U467" i="6"/>
  <c r="S467" i="9" s="1"/>
  <c r="W455" i="6"/>
  <c r="U455" i="9" s="1"/>
  <c r="U455" i="6"/>
  <c r="S455" i="9" s="1"/>
  <c r="W443" i="6"/>
  <c r="U443" i="9" s="1"/>
  <c r="U443" i="6"/>
  <c r="S443" i="9" s="1"/>
  <c r="W431" i="6"/>
  <c r="U431" i="9" s="1"/>
  <c r="U431" i="6"/>
  <c r="S431" i="9" s="1"/>
  <c r="W419" i="6"/>
  <c r="U419" i="9" s="1"/>
  <c r="U419" i="6"/>
  <c r="S419" i="9" s="1"/>
  <c r="W407" i="6"/>
  <c r="U407" i="9" s="1"/>
  <c r="U407" i="6"/>
  <c r="S407" i="9" s="1"/>
  <c r="W395" i="6"/>
  <c r="U395" i="9" s="1"/>
  <c r="U395" i="6"/>
  <c r="S395" i="9" s="1"/>
  <c r="W383" i="6"/>
  <c r="U383" i="9" s="1"/>
  <c r="U383" i="6"/>
  <c r="S383" i="9" s="1"/>
  <c r="W371" i="6"/>
  <c r="U371" i="9" s="1"/>
  <c r="U371" i="6"/>
  <c r="S371" i="9" s="1"/>
  <c r="W359" i="6"/>
  <c r="U359" i="9" s="1"/>
  <c r="U359" i="6"/>
  <c r="S359" i="9" s="1"/>
  <c r="W347" i="6"/>
  <c r="U347" i="9" s="1"/>
  <c r="U347" i="6"/>
  <c r="S347" i="9" s="1"/>
  <c r="W335" i="6"/>
  <c r="U335" i="9" s="1"/>
  <c r="U335" i="6"/>
  <c r="S335" i="9" s="1"/>
  <c r="W323" i="6"/>
  <c r="U323" i="9" s="1"/>
  <c r="U323" i="6"/>
  <c r="S323" i="9" s="1"/>
  <c r="W311" i="6"/>
  <c r="U311" i="9" s="1"/>
  <c r="U311" i="6"/>
  <c r="S311" i="9" s="1"/>
  <c r="W299" i="6"/>
  <c r="U299" i="9" s="1"/>
  <c r="U299" i="6"/>
  <c r="S299" i="9" s="1"/>
  <c r="W287" i="6"/>
  <c r="U287" i="9" s="1"/>
  <c r="U287" i="6"/>
  <c r="S287" i="9" s="1"/>
  <c r="W275" i="6"/>
  <c r="U275" i="9" s="1"/>
  <c r="U275" i="6"/>
  <c r="S275" i="9" s="1"/>
  <c r="W263" i="6"/>
  <c r="U263" i="9" s="1"/>
  <c r="U263" i="6"/>
  <c r="S263" i="9" s="1"/>
  <c r="W251" i="6"/>
  <c r="U251" i="9" s="1"/>
  <c r="U251" i="6"/>
  <c r="S251" i="9" s="1"/>
  <c r="W239" i="6"/>
  <c r="U239" i="9" s="1"/>
  <c r="U239" i="6"/>
  <c r="S239" i="9" s="1"/>
  <c r="W227" i="6"/>
  <c r="U227" i="9" s="1"/>
  <c r="U227" i="6"/>
  <c r="S227" i="9" s="1"/>
  <c r="W215" i="6"/>
  <c r="U215" i="9" s="1"/>
  <c r="U215" i="6"/>
  <c r="S215" i="9" s="1"/>
  <c r="W203" i="6"/>
  <c r="U203" i="9" s="1"/>
  <c r="U203" i="6"/>
  <c r="S203" i="9" s="1"/>
  <c r="W191" i="6"/>
  <c r="U191" i="9" s="1"/>
  <c r="U191" i="6"/>
  <c r="S191" i="9" s="1"/>
  <c r="W179" i="6"/>
  <c r="U179" i="9" s="1"/>
  <c r="U179" i="6"/>
  <c r="S179" i="9" s="1"/>
  <c r="W167" i="6"/>
  <c r="U167" i="9" s="1"/>
  <c r="U167" i="6"/>
  <c r="S167" i="9" s="1"/>
  <c r="W155" i="6"/>
  <c r="U155" i="9" s="1"/>
  <c r="U155" i="6"/>
  <c r="S155" i="9" s="1"/>
  <c r="W143" i="6"/>
  <c r="U143" i="9" s="1"/>
  <c r="U143" i="6"/>
  <c r="S143" i="9" s="1"/>
  <c r="W131" i="6"/>
  <c r="U131" i="9" s="1"/>
  <c r="U131" i="6"/>
  <c r="S131" i="9" s="1"/>
  <c r="W119" i="6"/>
  <c r="U119" i="9" s="1"/>
  <c r="U119" i="6"/>
  <c r="S119" i="9" s="1"/>
  <c r="W107" i="6"/>
  <c r="U107" i="9" s="1"/>
  <c r="U107" i="6"/>
  <c r="S107" i="9" s="1"/>
  <c r="W95" i="6"/>
  <c r="U95" i="9" s="1"/>
  <c r="U95" i="6"/>
  <c r="S95" i="9" s="1"/>
  <c r="W538" i="6"/>
  <c r="U538" i="9" s="1"/>
  <c r="U538" i="6"/>
  <c r="S538" i="9" s="1"/>
  <c r="W526" i="6"/>
  <c r="U526" i="9" s="1"/>
  <c r="U526" i="6"/>
  <c r="S526" i="9" s="1"/>
  <c r="W514" i="6"/>
  <c r="U514" i="9" s="1"/>
  <c r="U514" i="6"/>
  <c r="S514" i="9" s="1"/>
  <c r="W502" i="6"/>
  <c r="U502" i="9" s="1"/>
  <c r="U502" i="6"/>
  <c r="S502" i="9" s="1"/>
  <c r="W490" i="6"/>
  <c r="U490" i="9" s="1"/>
  <c r="U490" i="6"/>
  <c r="S490" i="9" s="1"/>
  <c r="W478" i="6"/>
  <c r="U478" i="9" s="1"/>
  <c r="U478" i="6"/>
  <c r="S478" i="9" s="1"/>
  <c r="W466" i="6"/>
  <c r="U466" i="9" s="1"/>
  <c r="U466" i="6"/>
  <c r="S466" i="9" s="1"/>
  <c r="W454" i="6"/>
  <c r="U454" i="9" s="1"/>
  <c r="U454" i="6"/>
  <c r="S454" i="9" s="1"/>
  <c r="W442" i="6"/>
  <c r="U442" i="9" s="1"/>
  <c r="U442" i="6"/>
  <c r="S442" i="9" s="1"/>
  <c r="W430" i="6"/>
  <c r="U430" i="9" s="1"/>
  <c r="U430" i="6"/>
  <c r="S430" i="9" s="1"/>
  <c r="W418" i="6"/>
  <c r="U418" i="9" s="1"/>
  <c r="U418" i="6"/>
  <c r="S418" i="9" s="1"/>
  <c r="W406" i="6"/>
  <c r="U406" i="9" s="1"/>
  <c r="U406" i="6"/>
  <c r="S406" i="9" s="1"/>
  <c r="W394" i="6"/>
  <c r="U394" i="9" s="1"/>
  <c r="U394" i="6"/>
  <c r="S394" i="9" s="1"/>
  <c r="W382" i="6"/>
  <c r="U382" i="9" s="1"/>
  <c r="U382" i="6"/>
  <c r="S382" i="9" s="1"/>
  <c r="W370" i="6"/>
  <c r="U370" i="9" s="1"/>
  <c r="U370" i="6"/>
  <c r="S370" i="9" s="1"/>
  <c r="W358" i="6"/>
  <c r="U358" i="9" s="1"/>
  <c r="U358" i="6"/>
  <c r="S358" i="9" s="1"/>
  <c r="W346" i="6"/>
  <c r="U346" i="9" s="1"/>
  <c r="U346" i="6"/>
  <c r="S346" i="9" s="1"/>
  <c r="W334" i="6"/>
  <c r="U334" i="9" s="1"/>
  <c r="U334" i="6"/>
  <c r="S334" i="9" s="1"/>
  <c r="W322" i="6"/>
  <c r="U322" i="9" s="1"/>
  <c r="U322" i="6"/>
  <c r="S322" i="9" s="1"/>
  <c r="W310" i="6"/>
  <c r="U310" i="9" s="1"/>
  <c r="U310" i="6"/>
  <c r="S310" i="9" s="1"/>
  <c r="W298" i="6"/>
  <c r="U298" i="9" s="1"/>
  <c r="U298" i="6"/>
  <c r="S298" i="9" s="1"/>
  <c r="W286" i="6"/>
  <c r="U286" i="9" s="1"/>
  <c r="U286" i="6"/>
  <c r="S286" i="9" s="1"/>
  <c r="W274" i="6"/>
  <c r="U274" i="9" s="1"/>
  <c r="U274" i="6"/>
  <c r="S274" i="9" s="1"/>
  <c r="W262" i="6"/>
  <c r="U262" i="9" s="1"/>
  <c r="U262" i="6"/>
  <c r="S262" i="9" s="1"/>
  <c r="W250" i="6"/>
  <c r="U250" i="9" s="1"/>
  <c r="U250" i="6"/>
  <c r="S250" i="9" s="1"/>
  <c r="W238" i="6"/>
  <c r="U238" i="9" s="1"/>
  <c r="U238" i="6"/>
  <c r="S238" i="9" s="1"/>
  <c r="W226" i="6"/>
  <c r="U226" i="9" s="1"/>
  <c r="U226" i="6"/>
  <c r="S226" i="9" s="1"/>
  <c r="W214" i="6"/>
  <c r="U214" i="9" s="1"/>
  <c r="U214" i="6"/>
  <c r="S214" i="9" s="1"/>
  <c r="U202" i="6"/>
  <c r="S202" i="9" s="1"/>
  <c r="W190" i="6"/>
  <c r="U190" i="9" s="1"/>
  <c r="U190" i="6"/>
  <c r="S190" i="9" s="1"/>
  <c r="W178" i="6"/>
  <c r="U178" i="9" s="1"/>
  <c r="U178" i="6"/>
  <c r="S178" i="9" s="1"/>
  <c r="W166" i="6"/>
  <c r="U166" i="9" s="1"/>
  <c r="U166" i="6"/>
  <c r="S166" i="9" s="1"/>
  <c r="W154" i="6"/>
  <c r="U154" i="9" s="1"/>
  <c r="U154" i="6"/>
  <c r="S154" i="9" s="1"/>
  <c r="W142" i="6"/>
  <c r="U142" i="9" s="1"/>
  <c r="U142" i="6"/>
  <c r="S142" i="9" s="1"/>
  <c r="W130" i="6"/>
  <c r="U130" i="9" s="1"/>
  <c r="U130" i="6"/>
  <c r="S130" i="9" s="1"/>
  <c r="W118" i="6"/>
  <c r="U118" i="9" s="1"/>
  <c r="U118" i="6"/>
  <c r="S118" i="9" s="1"/>
  <c r="W106" i="6"/>
  <c r="U106" i="9" s="1"/>
  <c r="U106" i="6"/>
  <c r="S106" i="9" s="1"/>
  <c r="W94" i="6"/>
  <c r="U94" i="9" s="1"/>
  <c r="U94" i="6"/>
  <c r="S94" i="9" s="1"/>
  <c r="W82" i="6"/>
  <c r="U82" i="9" s="1"/>
  <c r="U82" i="6"/>
  <c r="S82" i="9" s="1"/>
  <c r="W70" i="6"/>
  <c r="U70" i="9" s="1"/>
  <c r="U70" i="6"/>
  <c r="S70" i="9" s="1"/>
  <c r="W58" i="6"/>
  <c r="U58" i="9" s="1"/>
  <c r="U58" i="6"/>
  <c r="S58" i="9" s="1"/>
  <c r="W537" i="6"/>
  <c r="U537" i="9" s="1"/>
  <c r="U537" i="6"/>
  <c r="S537" i="9" s="1"/>
  <c r="W525" i="6"/>
  <c r="U525" i="9" s="1"/>
  <c r="U525" i="6"/>
  <c r="S525" i="9" s="1"/>
  <c r="W513" i="6"/>
  <c r="U513" i="9" s="1"/>
  <c r="U513" i="6"/>
  <c r="S513" i="9" s="1"/>
  <c r="W501" i="6"/>
  <c r="U501" i="9" s="1"/>
  <c r="U501" i="6"/>
  <c r="S501" i="9" s="1"/>
  <c r="W489" i="6"/>
  <c r="U489" i="9" s="1"/>
  <c r="U489" i="6"/>
  <c r="S489" i="9" s="1"/>
  <c r="W477" i="6"/>
  <c r="U477" i="9" s="1"/>
  <c r="U477" i="6"/>
  <c r="S477" i="9" s="1"/>
  <c r="W465" i="6"/>
  <c r="U465" i="9" s="1"/>
  <c r="U465" i="6"/>
  <c r="S465" i="9" s="1"/>
  <c r="W453" i="6"/>
  <c r="U453" i="9" s="1"/>
  <c r="U453" i="6"/>
  <c r="S453" i="9" s="1"/>
  <c r="W441" i="6"/>
  <c r="U441" i="9" s="1"/>
  <c r="U441" i="6"/>
  <c r="S441" i="9" s="1"/>
  <c r="W429" i="6"/>
  <c r="U429" i="9" s="1"/>
  <c r="U429" i="6"/>
  <c r="S429" i="9" s="1"/>
  <c r="W417" i="6"/>
  <c r="U417" i="9" s="1"/>
  <c r="U417" i="6"/>
  <c r="S417" i="9" s="1"/>
  <c r="W405" i="6"/>
  <c r="U405" i="9" s="1"/>
  <c r="U405" i="6"/>
  <c r="S405" i="9" s="1"/>
  <c r="W393" i="6"/>
  <c r="U393" i="9" s="1"/>
  <c r="U393" i="6"/>
  <c r="S393" i="9" s="1"/>
  <c r="W381" i="6"/>
  <c r="U381" i="9" s="1"/>
  <c r="U381" i="6"/>
  <c r="S381" i="9" s="1"/>
  <c r="W369" i="6"/>
  <c r="U369" i="9" s="1"/>
  <c r="U369" i="6"/>
  <c r="S369" i="9" s="1"/>
  <c r="W357" i="6"/>
  <c r="U357" i="9" s="1"/>
  <c r="U357" i="6"/>
  <c r="S357" i="9" s="1"/>
  <c r="W345" i="6"/>
  <c r="U345" i="9" s="1"/>
  <c r="U345" i="6"/>
  <c r="S345" i="9" s="1"/>
  <c r="W333" i="6"/>
  <c r="U333" i="9" s="1"/>
  <c r="U333" i="6"/>
  <c r="S333" i="9" s="1"/>
  <c r="W321" i="6"/>
  <c r="U321" i="9" s="1"/>
  <c r="U321" i="6"/>
  <c r="S321" i="9" s="1"/>
  <c r="W309" i="6"/>
  <c r="U309" i="9" s="1"/>
  <c r="U309" i="6"/>
  <c r="S309" i="9" s="1"/>
  <c r="W297" i="6"/>
  <c r="U297" i="9" s="1"/>
  <c r="U297" i="6"/>
  <c r="S297" i="9" s="1"/>
  <c r="W285" i="6"/>
  <c r="U285" i="9" s="1"/>
  <c r="U285" i="6"/>
  <c r="S285" i="9" s="1"/>
  <c r="W273" i="6"/>
  <c r="U273" i="9" s="1"/>
  <c r="U273" i="6"/>
  <c r="S273" i="9" s="1"/>
  <c r="W261" i="6"/>
  <c r="U261" i="9" s="1"/>
  <c r="U261" i="6"/>
  <c r="S261" i="9" s="1"/>
  <c r="W249" i="6"/>
  <c r="U249" i="9" s="1"/>
  <c r="U249" i="6"/>
  <c r="S249" i="9" s="1"/>
  <c r="W237" i="6"/>
  <c r="U237" i="9" s="1"/>
  <c r="U237" i="6"/>
  <c r="S237" i="9" s="1"/>
  <c r="W225" i="6"/>
  <c r="U225" i="9" s="1"/>
  <c r="U225" i="6"/>
  <c r="S225" i="9" s="1"/>
  <c r="W213" i="6"/>
  <c r="U213" i="9" s="1"/>
  <c r="U213" i="6"/>
  <c r="S213" i="9" s="1"/>
  <c r="W201" i="6"/>
  <c r="U201" i="9" s="1"/>
  <c r="U201" i="6"/>
  <c r="S201" i="9" s="1"/>
  <c r="W189" i="6"/>
  <c r="U189" i="9" s="1"/>
  <c r="U189" i="6"/>
  <c r="S189" i="9" s="1"/>
  <c r="W177" i="6"/>
  <c r="U177" i="9" s="1"/>
  <c r="U177" i="6"/>
  <c r="S177" i="9" s="1"/>
  <c r="W165" i="6"/>
  <c r="U165" i="9" s="1"/>
  <c r="U165" i="6"/>
  <c r="S165" i="9" s="1"/>
  <c r="W153" i="6"/>
  <c r="U153" i="9" s="1"/>
  <c r="U153" i="6"/>
  <c r="S153" i="9" s="1"/>
  <c r="W141" i="6"/>
  <c r="U141" i="9" s="1"/>
  <c r="U141" i="6"/>
  <c r="S141" i="9" s="1"/>
  <c r="W129" i="6"/>
  <c r="U129" i="9" s="1"/>
  <c r="U129" i="6"/>
  <c r="S129" i="9" s="1"/>
  <c r="W117" i="6"/>
  <c r="U117" i="9" s="1"/>
  <c r="U117" i="6"/>
  <c r="S117" i="9" s="1"/>
  <c r="U105" i="6"/>
  <c r="S105" i="9" s="1"/>
  <c r="W93" i="6"/>
  <c r="U93" i="9" s="1"/>
  <c r="U93" i="6"/>
  <c r="S93" i="9" s="1"/>
  <c r="W81" i="6"/>
  <c r="U81" i="9" s="1"/>
  <c r="U81" i="6"/>
  <c r="S81" i="9" s="1"/>
  <c r="W69" i="6"/>
  <c r="U69" i="9" s="1"/>
  <c r="U69" i="6"/>
  <c r="S69" i="9" s="1"/>
  <c r="W57" i="6"/>
  <c r="U57" i="9" s="1"/>
  <c r="U57" i="6"/>
  <c r="S57" i="9" s="1"/>
  <c r="W524" i="6"/>
  <c r="U524" i="9" s="1"/>
  <c r="U524" i="6"/>
  <c r="S524" i="9" s="1"/>
  <c r="W512" i="6"/>
  <c r="U512" i="9" s="1"/>
  <c r="U512" i="6"/>
  <c r="S512" i="9" s="1"/>
  <c r="W500" i="6"/>
  <c r="U500" i="9" s="1"/>
  <c r="U500" i="6"/>
  <c r="S500" i="9" s="1"/>
  <c r="W488" i="6"/>
  <c r="U488" i="9" s="1"/>
  <c r="U488" i="6"/>
  <c r="S488" i="9" s="1"/>
  <c r="W476" i="6"/>
  <c r="U476" i="9" s="1"/>
  <c r="U476" i="6"/>
  <c r="S476" i="9" s="1"/>
  <c r="W464" i="6"/>
  <c r="U464" i="9" s="1"/>
  <c r="U464" i="6"/>
  <c r="S464" i="9" s="1"/>
  <c r="W452" i="6"/>
  <c r="U452" i="9" s="1"/>
  <c r="U452" i="6"/>
  <c r="S452" i="9" s="1"/>
  <c r="W440" i="6"/>
  <c r="U440" i="9" s="1"/>
  <c r="U440" i="6"/>
  <c r="S440" i="9" s="1"/>
  <c r="W428" i="6"/>
  <c r="U428" i="9" s="1"/>
  <c r="U428" i="6"/>
  <c r="S428" i="9" s="1"/>
  <c r="W416" i="6"/>
  <c r="U416" i="9" s="1"/>
  <c r="U416" i="6"/>
  <c r="S416" i="9" s="1"/>
  <c r="W404" i="6"/>
  <c r="U404" i="9" s="1"/>
  <c r="U404" i="6"/>
  <c r="S404" i="9" s="1"/>
  <c r="W392" i="6"/>
  <c r="U392" i="9" s="1"/>
  <c r="U392" i="6"/>
  <c r="S392" i="9" s="1"/>
  <c r="W380" i="6"/>
  <c r="U380" i="9" s="1"/>
  <c r="U380" i="6"/>
  <c r="S380" i="9" s="1"/>
  <c r="W368" i="6"/>
  <c r="U368" i="9" s="1"/>
  <c r="U368" i="6"/>
  <c r="S368" i="9" s="1"/>
  <c r="W356" i="6"/>
  <c r="U356" i="9" s="1"/>
  <c r="U356" i="6"/>
  <c r="S356" i="9" s="1"/>
  <c r="W344" i="6"/>
  <c r="U344" i="9" s="1"/>
  <c r="U344" i="6"/>
  <c r="S344" i="9" s="1"/>
  <c r="W332" i="6"/>
  <c r="U332" i="9" s="1"/>
  <c r="U332" i="6"/>
  <c r="S332" i="9" s="1"/>
  <c r="W320" i="6"/>
  <c r="U320" i="9" s="1"/>
  <c r="U320" i="6"/>
  <c r="S320" i="9" s="1"/>
  <c r="W308" i="6"/>
  <c r="U308" i="9" s="1"/>
  <c r="U308" i="6"/>
  <c r="S308" i="9" s="1"/>
  <c r="W296" i="6"/>
  <c r="U296" i="9" s="1"/>
  <c r="U296" i="6"/>
  <c r="S296" i="9" s="1"/>
  <c r="W284" i="6"/>
  <c r="U284" i="9" s="1"/>
  <c r="U284" i="6"/>
  <c r="S284" i="9" s="1"/>
  <c r="W272" i="6"/>
  <c r="U272" i="9" s="1"/>
  <c r="U272" i="6"/>
  <c r="S272" i="9" s="1"/>
  <c r="W260" i="6"/>
  <c r="U260" i="9" s="1"/>
  <c r="U260" i="6"/>
  <c r="S260" i="9" s="1"/>
  <c r="W248" i="6"/>
  <c r="U248" i="9" s="1"/>
  <c r="U248" i="6"/>
  <c r="S248" i="9" s="1"/>
  <c r="W236" i="6"/>
  <c r="U236" i="9" s="1"/>
  <c r="U236" i="6"/>
  <c r="S236" i="9" s="1"/>
  <c r="W224" i="6"/>
  <c r="U224" i="9" s="1"/>
  <c r="U224" i="6"/>
  <c r="S224" i="9" s="1"/>
  <c r="W212" i="6"/>
  <c r="U212" i="9" s="1"/>
  <c r="U212" i="6"/>
  <c r="S212" i="9" s="1"/>
  <c r="W200" i="6"/>
  <c r="U200" i="9" s="1"/>
  <c r="U200" i="6"/>
  <c r="S200" i="9" s="1"/>
  <c r="W188" i="6"/>
  <c r="U188" i="9" s="1"/>
  <c r="U188" i="6"/>
  <c r="S188" i="9" s="1"/>
  <c r="W176" i="6"/>
  <c r="U176" i="9" s="1"/>
  <c r="U176" i="6"/>
  <c r="S176" i="9" s="1"/>
  <c r="W164" i="6"/>
  <c r="U164" i="9" s="1"/>
  <c r="U164" i="6"/>
  <c r="S164" i="9" s="1"/>
  <c r="W152" i="6"/>
  <c r="U152" i="9" s="1"/>
  <c r="U152" i="6"/>
  <c r="S152" i="9" s="1"/>
  <c r="W140" i="6"/>
  <c r="U140" i="9" s="1"/>
  <c r="U140" i="6"/>
  <c r="S140" i="9" s="1"/>
  <c r="W128" i="6"/>
  <c r="U128" i="9" s="1"/>
  <c r="U128" i="6"/>
  <c r="S128" i="9" s="1"/>
  <c r="W116" i="6"/>
  <c r="U116" i="9" s="1"/>
  <c r="U116" i="6"/>
  <c r="S116" i="9" s="1"/>
  <c r="W104" i="6"/>
  <c r="U104" i="9" s="1"/>
  <c r="U104" i="6"/>
  <c r="S104" i="9" s="1"/>
  <c r="W92" i="6"/>
  <c r="U92" i="9" s="1"/>
  <c r="U92" i="6"/>
  <c r="S92" i="9" s="1"/>
  <c r="W80" i="6"/>
  <c r="U80" i="9" s="1"/>
  <c r="U80" i="6"/>
  <c r="S80" i="9" s="1"/>
  <c r="W68" i="6"/>
  <c r="U68" i="9" s="1"/>
  <c r="U68" i="6"/>
  <c r="S68" i="9" s="1"/>
  <c r="W56" i="6"/>
  <c r="U56" i="9" s="1"/>
  <c r="U56" i="6"/>
  <c r="S56" i="9" s="1"/>
  <c r="W535" i="6"/>
  <c r="U535" i="9" s="1"/>
  <c r="U535" i="6"/>
  <c r="S535" i="9" s="1"/>
  <c r="W523" i="6"/>
  <c r="U523" i="9" s="1"/>
  <c r="U523" i="6"/>
  <c r="S523" i="9" s="1"/>
  <c r="W511" i="6"/>
  <c r="U511" i="9" s="1"/>
  <c r="U511" i="6"/>
  <c r="S511" i="9" s="1"/>
  <c r="W499" i="6"/>
  <c r="U499" i="9" s="1"/>
  <c r="U499" i="6"/>
  <c r="S499" i="9" s="1"/>
  <c r="W487" i="6"/>
  <c r="U487" i="9" s="1"/>
  <c r="U487" i="6"/>
  <c r="S487" i="9" s="1"/>
  <c r="W475" i="6"/>
  <c r="U475" i="9" s="1"/>
  <c r="U475" i="6"/>
  <c r="S475" i="9" s="1"/>
  <c r="W463" i="6"/>
  <c r="U463" i="9" s="1"/>
  <c r="U463" i="6"/>
  <c r="S463" i="9" s="1"/>
  <c r="W451" i="6"/>
  <c r="U451" i="9" s="1"/>
  <c r="U451" i="6"/>
  <c r="S451" i="9" s="1"/>
  <c r="W439" i="6"/>
  <c r="U439" i="9" s="1"/>
  <c r="U439" i="6"/>
  <c r="S439" i="9" s="1"/>
  <c r="W427" i="6"/>
  <c r="U427" i="9" s="1"/>
  <c r="U427" i="6"/>
  <c r="S427" i="9" s="1"/>
  <c r="W415" i="6"/>
  <c r="U415" i="9" s="1"/>
  <c r="U415" i="6"/>
  <c r="S415" i="9" s="1"/>
  <c r="W403" i="6"/>
  <c r="U403" i="9" s="1"/>
  <c r="U403" i="6"/>
  <c r="S403" i="9" s="1"/>
  <c r="W391" i="6"/>
  <c r="U391" i="9" s="1"/>
  <c r="U391" i="6"/>
  <c r="S391" i="9" s="1"/>
  <c r="W379" i="6"/>
  <c r="U379" i="9" s="1"/>
  <c r="U379" i="6"/>
  <c r="S379" i="9" s="1"/>
  <c r="W367" i="6"/>
  <c r="U367" i="9" s="1"/>
  <c r="U367" i="6"/>
  <c r="S367" i="9" s="1"/>
  <c r="W355" i="6"/>
  <c r="U355" i="9" s="1"/>
  <c r="U355" i="6"/>
  <c r="S355" i="9" s="1"/>
  <c r="W343" i="6"/>
  <c r="U343" i="9" s="1"/>
  <c r="U343" i="6"/>
  <c r="S343" i="9" s="1"/>
  <c r="W331" i="6"/>
  <c r="U331" i="9" s="1"/>
  <c r="U331" i="6"/>
  <c r="S331" i="9" s="1"/>
  <c r="W319" i="6"/>
  <c r="U319" i="9" s="1"/>
  <c r="U319" i="6"/>
  <c r="S319" i="9" s="1"/>
  <c r="W307" i="6"/>
  <c r="U307" i="9" s="1"/>
  <c r="U307" i="6"/>
  <c r="S307" i="9" s="1"/>
  <c r="W295" i="6"/>
  <c r="U295" i="9" s="1"/>
  <c r="U295" i="6"/>
  <c r="S295" i="9" s="1"/>
  <c r="W283" i="6"/>
  <c r="U283" i="9" s="1"/>
  <c r="U283" i="6"/>
  <c r="S283" i="9" s="1"/>
  <c r="W271" i="6"/>
  <c r="U271" i="9" s="1"/>
  <c r="U271" i="6"/>
  <c r="S271" i="9" s="1"/>
  <c r="W259" i="6"/>
  <c r="U259" i="9" s="1"/>
  <c r="U259" i="6"/>
  <c r="S259" i="9" s="1"/>
  <c r="W247" i="6"/>
  <c r="U247" i="9" s="1"/>
  <c r="U247" i="6"/>
  <c r="S247" i="9" s="1"/>
  <c r="W235" i="6"/>
  <c r="U235" i="9" s="1"/>
  <c r="U235" i="6"/>
  <c r="S235" i="9" s="1"/>
  <c r="U223" i="6"/>
  <c r="S223" i="9" s="1"/>
  <c r="W211" i="6"/>
  <c r="U211" i="9" s="1"/>
  <c r="U211" i="6"/>
  <c r="S211" i="9" s="1"/>
  <c r="W199" i="6"/>
  <c r="U199" i="9" s="1"/>
  <c r="U199" i="6"/>
  <c r="S199" i="9" s="1"/>
  <c r="W187" i="6"/>
  <c r="U187" i="9" s="1"/>
  <c r="U187" i="6"/>
  <c r="S187" i="9" s="1"/>
  <c r="W175" i="6"/>
  <c r="U175" i="9" s="1"/>
  <c r="U175" i="6"/>
  <c r="S175" i="9" s="1"/>
  <c r="W163" i="6"/>
  <c r="U163" i="9" s="1"/>
  <c r="U163" i="6"/>
  <c r="S163" i="9" s="1"/>
  <c r="W151" i="6"/>
  <c r="U151" i="9" s="1"/>
  <c r="U151" i="6"/>
  <c r="S151" i="9" s="1"/>
  <c r="W139" i="6"/>
  <c r="U139" i="9" s="1"/>
  <c r="U139" i="6"/>
  <c r="S139" i="9" s="1"/>
  <c r="W127" i="6"/>
  <c r="U127" i="9" s="1"/>
  <c r="U127" i="6"/>
  <c r="S127" i="9" s="1"/>
  <c r="W115" i="6"/>
  <c r="U115" i="9" s="1"/>
  <c r="U115" i="6"/>
  <c r="S115" i="9" s="1"/>
  <c r="W103" i="6"/>
  <c r="U103" i="9" s="1"/>
  <c r="U103" i="6"/>
  <c r="S103" i="9" s="1"/>
  <c r="U91" i="6"/>
  <c r="S91" i="9" s="1"/>
  <c r="W534" i="6"/>
  <c r="U534" i="9" s="1"/>
  <c r="U534" i="6"/>
  <c r="S534" i="9" s="1"/>
  <c r="W522" i="6"/>
  <c r="U522" i="9" s="1"/>
  <c r="U522" i="6"/>
  <c r="S522" i="9" s="1"/>
  <c r="W510" i="6"/>
  <c r="U510" i="9" s="1"/>
  <c r="U510" i="6"/>
  <c r="S510" i="9" s="1"/>
  <c r="W498" i="6"/>
  <c r="U498" i="9" s="1"/>
  <c r="U498" i="6"/>
  <c r="S498" i="9" s="1"/>
  <c r="W486" i="6"/>
  <c r="U486" i="9" s="1"/>
  <c r="U486" i="6"/>
  <c r="S486" i="9" s="1"/>
  <c r="W474" i="6"/>
  <c r="U474" i="9" s="1"/>
  <c r="U474" i="6"/>
  <c r="S474" i="9" s="1"/>
  <c r="W462" i="6"/>
  <c r="U462" i="9" s="1"/>
  <c r="U462" i="6"/>
  <c r="S462" i="9" s="1"/>
  <c r="W450" i="6"/>
  <c r="U450" i="9" s="1"/>
  <c r="U450" i="6"/>
  <c r="S450" i="9" s="1"/>
  <c r="W438" i="6"/>
  <c r="U438" i="9" s="1"/>
  <c r="U438" i="6"/>
  <c r="S438" i="9" s="1"/>
  <c r="W426" i="6"/>
  <c r="U426" i="9" s="1"/>
  <c r="U426" i="6"/>
  <c r="S426" i="9" s="1"/>
  <c r="W414" i="6"/>
  <c r="U414" i="9" s="1"/>
  <c r="U414" i="6"/>
  <c r="S414" i="9" s="1"/>
  <c r="W402" i="6"/>
  <c r="U402" i="9" s="1"/>
  <c r="U402" i="6"/>
  <c r="S402" i="9" s="1"/>
  <c r="W390" i="6"/>
  <c r="U390" i="9" s="1"/>
  <c r="U390" i="6"/>
  <c r="S390" i="9" s="1"/>
  <c r="W378" i="6"/>
  <c r="U378" i="9" s="1"/>
  <c r="U378" i="6"/>
  <c r="S378" i="9" s="1"/>
  <c r="W366" i="6"/>
  <c r="U366" i="9" s="1"/>
  <c r="U366" i="6"/>
  <c r="S366" i="9" s="1"/>
  <c r="W354" i="6"/>
  <c r="U354" i="9" s="1"/>
  <c r="U354" i="6"/>
  <c r="S354" i="9" s="1"/>
  <c r="W342" i="6"/>
  <c r="U342" i="9" s="1"/>
  <c r="U342" i="6"/>
  <c r="S342" i="9" s="1"/>
  <c r="W330" i="6"/>
  <c r="U330" i="9" s="1"/>
  <c r="U330" i="6"/>
  <c r="S330" i="9" s="1"/>
  <c r="W318" i="6"/>
  <c r="U318" i="9" s="1"/>
  <c r="U318" i="6"/>
  <c r="S318" i="9" s="1"/>
  <c r="W306" i="6"/>
  <c r="U306" i="9" s="1"/>
  <c r="U306" i="6"/>
  <c r="S306" i="9" s="1"/>
  <c r="W294" i="6"/>
  <c r="U294" i="9" s="1"/>
  <c r="U294" i="6"/>
  <c r="S294" i="9" s="1"/>
  <c r="W282" i="6"/>
  <c r="U282" i="9" s="1"/>
  <c r="U282" i="6"/>
  <c r="S282" i="9" s="1"/>
  <c r="W270" i="6"/>
  <c r="U270" i="9" s="1"/>
  <c r="U270" i="6"/>
  <c r="S270" i="9" s="1"/>
  <c r="W258" i="6"/>
  <c r="U258" i="9" s="1"/>
  <c r="U258" i="6"/>
  <c r="S258" i="9" s="1"/>
  <c r="W246" i="6"/>
  <c r="U246" i="9" s="1"/>
  <c r="U246" i="6"/>
  <c r="S246" i="9" s="1"/>
  <c r="W234" i="6"/>
  <c r="U234" i="9" s="1"/>
  <c r="U234" i="6"/>
  <c r="S234" i="9" s="1"/>
  <c r="W210" i="6"/>
  <c r="U210" i="9" s="1"/>
  <c r="U210" i="6"/>
  <c r="S210" i="9" s="1"/>
  <c r="W198" i="6"/>
  <c r="U198" i="9" s="1"/>
  <c r="U198" i="6"/>
  <c r="S198" i="9" s="1"/>
  <c r="W186" i="6"/>
  <c r="U186" i="9" s="1"/>
  <c r="U186" i="6"/>
  <c r="S186" i="9" s="1"/>
  <c r="W174" i="6"/>
  <c r="U174" i="9" s="1"/>
  <c r="U174" i="6"/>
  <c r="S174" i="9" s="1"/>
  <c r="W162" i="6"/>
  <c r="U162" i="9" s="1"/>
  <c r="U162" i="6"/>
  <c r="S162" i="9" s="1"/>
  <c r="W150" i="6"/>
  <c r="U150" i="9" s="1"/>
  <c r="U150" i="6"/>
  <c r="S150" i="9" s="1"/>
  <c r="W138" i="6"/>
  <c r="U138" i="9" s="1"/>
  <c r="U138" i="6"/>
  <c r="S138" i="9" s="1"/>
  <c r="W126" i="6"/>
  <c r="U126" i="9" s="1"/>
  <c r="U126" i="6"/>
  <c r="S126" i="9" s="1"/>
  <c r="W114" i="6"/>
  <c r="U114" i="9" s="1"/>
  <c r="U114" i="6"/>
  <c r="S114" i="9" s="1"/>
  <c r="W102" i="6"/>
  <c r="U102" i="9" s="1"/>
  <c r="U102" i="6"/>
  <c r="S102" i="9" s="1"/>
  <c r="W90" i="6"/>
  <c r="U90" i="9" s="1"/>
  <c r="U90" i="6"/>
  <c r="S90" i="9" s="1"/>
  <c r="U78" i="6"/>
  <c r="S78" i="9" s="1"/>
  <c r="W66" i="6"/>
  <c r="U66" i="9" s="1"/>
  <c r="U66" i="6"/>
  <c r="S66" i="9" s="1"/>
  <c r="W83" i="6"/>
  <c r="U83" i="9" s="1"/>
  <c r="U83" i="6"/>
  <c r="S83" i="9" s="1"/>
  <c r="W71" i="6"/>
  <c r="U71" i="9" s="1"/>
  <c r="U71" i="6"/>
  <c r="S71" i="9" s="1"/>
  <c r="W59" i="6"/>
  <c r="U59" i="9" s="1"/>
  <c r="U59" i="6"/>
  <c r="S59" i="9" s="1"/>
  <c r="W47" i="6"/>
  <c r="U47" i="9" s="1"/>
  <c r="U47" i="6"/>
  <c r="S47" i="9" s="1"/>
  <c r="W35" i="6"/>
  <c r="U35" i="9" s="1"/>
  <c r="U35" i="6"/>
  <c r="S35" i="9" s="1"/>
  <c r="W23" i="6"/>
  <c r="U23" i="9" s="1"/>
  <c r="U23" i="6"/>
  <c r="S23" i="9" s="1"/>
  <c r="W11" i="6"/>
  <c r="U11" i="9" s="1"/>
  <c r="U11" i="6"/>
  <c r="S11" i="9" s="1"/>
  <c r="W46" i="6"/>
  <c r="U46" i="9" s="1"/>
  <c r="U46" i="6"/>
  <c r="S46" i="9" s="1"/>
  <c r="W34" i="6"/>
  <c r="U34" i="9" s="1"/>
  <c r="U34" i="6"/>
  <c r="S34" i="9" s="1"/>
  <c r="W22" i="6"/>
  <c r="U22" i="9" s="1"/>
  <c r="U22" i="6"/>
  <c r="S22" i="9" s="1"/>
  <c r="W10" i="6"/>
  <c r="U10" i="9" s="1"/>
  <c r="U10" i="6"/>
  <c r="S10" i="9" s="1"/>
  <c r="W33" i="6"/>
  <c r="U33" i="9" s="1"/>
  <c r="U33" i="6"/>
  <c r="S33" i="9" s="1"/>
  <c r="U21" i="6"/>
  <c r="S21" i="9" s="1"/>
  <c r="W9" i="6"/>
  <c r="U9" i="9" s="1"/>
  <c r="U9" i="6"/>
  <c r="S9" i="9" s="1"/>
  <c r="W44" i="6"/>
  <c r="U44" i="9" s="1"/>
  <c r="U44" i="6"/>
  <c r="S44" i="9" s="1"/>
  <c r="W32" i="6"/>
  <c r="U32" i="9" s="1"/>
  <c r="U32" i="6"/>
  <c r="S32" i="9" s="1"/>
  <c r="W20" i="6"/>
  <c r="U20" i="9" s="1"/>
  <c r="U20" i="6"/>
  <c r="S20" i="9" s="1"/>
  <c r="W8" i="6"/>
  <c r="U8" i="9" s="1"/>
  <c r="U8" i="6"/>
  <c r="S8" i="9" s="1"/>
  <c r="W79" i="6"/>
  <c r="U79" i="9" s="1"/>
  <c r="U79" i="6"/>
  <c r="S79" i="9" s="1"/>
  <c r="W67" i="6"/>
  <c r="U67" i="9" s="1"/>
  <c r="U67" i="6"/>
  <c r="S67" i="9" s="1"/>
  <c r="W43" i="6"/>
  <c r="U43" i="9" s="1"/>
  <c r="U43" i="6"/>
  <c r="S43" i="9" s="1"/>
  <c r="W31" i="6"/>
  <c r="U31" i="9" s="1"/>
  <c r="U31" i="6"/>
  <c r="S31" i="9" s="1"/>
  <c r="W19" i="6"/>
  <c r="U19" i="9" s="1"/>
  <c r="U19" i="6"/>
  <c r="S19" i="9" s="1"/>
  <c r="W7" i="6"/>
  <c r="U7" i="9" s="1"/>
  <c r="U7" i="6"/>
  <c r="S7" i="9" s="1"/>
  <c r="W30" i="6"/>
  <c r="U30" i="9" s="1"/>
  <c r="W18" i="6"/>
  <c r="U18" i="9" s="1"/>
  <c r="U18" i="6"/>
  <c r="S18" i="9" s="1"/>
  <c r="W6" i="6"/>
  <c r="U6" i="9" s="1"/>
  <c r="U6" i="6"/>
  <c r="S6" i="9" s="1"/>
  <c r="W77" i="6"/>
  <c r="U77" i="9" s="1"/>
  <c r="W65" i="6"/>
  <c r="U65" i="9" s="1"/>
  <c r="U65" i="6"/>
  <c r="S65" i="9" s="1"/>
  <c r="W41" i="6"/>
  <c r="U41" i="9" s="1"/>
  <c r="U41" i="6"/>
  <c r="S41" i="9" s="1"/>
  <c r="W29" i="6"/>
  <c r="U29" i="9" s="1"/>
  <c r="U29" i="6"/>
  <c r="S29" i="9" s="1"/>
  <c r="W17" i="6"/>
  <c r="U17" i="9" s="1"/>
  <c r="W5" i="6"/>
  <c r="U5" i="9" s="1"/>
  <c r="U5" i="6"/>
  <c r="S5" i="9" s="1"/>
  <c r="W16" i="6"/>
  <c r="U16" i="9" s="1"/>
  <c r="U16" i="6"/>
  <c r="S16" i="9" s="1"/>
  <c r="W4" i="6"/>
  <c r="U4" i="9" s="1"/>
  <c r="W51" i="6"/>
  <c r="U51" i="9" s="1"/>
  <c r="U51" i="6"/>
  <c r="S51" i="9" s="1"/>
  <c r="W39" i="6"/>
  <c r="U39" i="9" s="1"/>
  <c r="W27" i="6"/>
  <c r="U27" i="9" s="1"/>
  <c r="U27" i="6"/>
  <c r="S27" i="9" s="1"/>
  <c r="W15" i="6"/>
  <c r="U15" i="9" s="1"/>
  <c r="U15" i="6"/>
  <c r="S15" i="9" s="1"/>
  <c r="W3" i="6"/>
  <c r="U3" i="9" s="1"/>
  <c r="U38" i="6"/>
  <c r="S38" i="9" s="1"/>
  <c r="U26" i="6"/>
  <c r="S26" i="9" s="1"/>
  <c r="W14" i="6"/>
  <c r="U14" i="9" s="1"/>
  <c r="U14" i="6"/>
  <c r="S14" i="9" s="1"/>
  <c r="U73" i="6"/>
  <c r="S73" i="9" s="1"/>
  <c r="W61" i="6"/>
  <c r="U61" i="9" s="1"/>
  <c r="U61" i="6"/>
  <c r="S61" i="9" s="1"/>
  <c r="W49" i="6"/>
  <c r="U49" i="9" s="1"/>
  <c r="U49" i="6"/>
  <c r="S49" i="9" s="1"/>
  <c r="W13" i="6"/>
  <c r="U13" i="9" s="1"/>
  <c r="U13" i="6"/>
  <c r="S13" i="9" s="1"/>
  <c r="G2" i="6"/>
  <c r="G216" i="6"/>
  <c r="G173" i="6"/>
  <c r="E173" i="9" s="1"/>
  <c r="G125" i="6"/>
  <c r="E125" i="9" s="1"/>
  <c r="G60" i="6"/>
  <c r="G184" i="6"/>
  <c r="G171" i="6"/>
  <c r="I171" i="6" s="1"/>
  <c r="G171" i="9" s="1"/>
  <c r="G363" i="6"/>
  <c r="E363" i="9" s="1"/>
  <c r="I472" i="6"/>
  <c r="G472" i="9" s="1"/>
  <c r="K410" i="6"/>
  <c r="I410" i="9" s="1"/>
  <c r="I410" i="6"/>
  <c r="G410" i="9" s="1"/>
  <c r="K120" i="6"/>
  <c r="I120" i="9" s="1"/>
  <c r="I120" i="6"/>
  <c r="G120" i="9" s="1"/>
  <c r="K520" i="6"/>
  <c r="I520" i="9" s="1"/>
  <c r="I520" i="6"/>
  <c r="G520" i="9" s="1"/>
  <c r="K317" i="6"/>
  <c r="I317" i="9" s="1"/>
  <c r="I317" i="6"/>
  <c r="G317" i="9" s="1"/>
  <c r="K359" i="6"/>
  <c r="I359" i="9" s="1"/>
  <c r="I359" i="6"/>
  <c r="G359" i="9" s="1"/>
  <c r="I534" i="6"/>
  <c r="G534" i="9" s="1"/>
  <c r="I292" i="6"/>
  <c r="G292" i="9" s="1"/>
  <c r="I508" i="6"/>
  <c r="G508" i="9" s="1"/>
  <c r="K389" i="6"/>
  <c r="I389" i="9" s="1"/>
  <c r="I389" i="6"/>
  <c r="G389" i="9" s="1"/>
  <c r="I494" i="6"/>
  <c r="G494" i="9" s="1"/>
  <c r="K368" i="6"/>
  <c r="I368" i="9" s="1"/>
  <c r="I368" i="6"/>
  <c r="G368" i="9" s="1"/>
  <c r="K266" i="6"/>
  <c r="I266" i="9" s="1"/>
  <c r="I266" i="6"/>
  <c r="G266" i="9" s="1"/>
  <c r="I269" i="6"/>
  <c r="G269" i="9" s="1"/>
  <c r="K535" i="6"/>
  <c r="I535" i="9" s="1"/>
  <c r="I535" i="6"/>
  <c r="G535" i="9" s="1"/>
  <c r="K505" i="6"/>
  <c r="I505" i="9" s="1"/>
  <c r="I505" i="6"/>
  <c r="G505" i="9" s="1"/>
  <c r="I474" i="6"/>
  <c r="G474" i="9" s="1"/>
  <c r="I419" i="6"/>
  <c r="G419" i="9" s="1"/>
  <c r="I257" i="6"/>
  <c r="G257" i="9" s="1"/>
  <c r="I529" i="6"/>
  <c r="G529" i="9" s="1"/>
  <c r="I385" i="6"/>
  <c r="G385" i="9" s="1"/>
  <c r="I383" i="6"/>
  <c r="G383" i="9" s="1"/>
  <c r="I215" i="6"/>
  <c r="G215" i="9" s="1"/>
  <c r="I337" i="6"/>
  <c r="G337" i="9" s="1"/>
  <c r="K447" i="6"/>
  <c r="I447" i="9" s="1"/>
  <c r="I447" i="6"/>
  <c r="G447" i="9" s="1"/>
  <c r="K504" i="6"/>
  <c r="I504" i="9" s="1"/>
  <c r="I504" i="6"/>
  <c r="G504" i="9" s="1"/>
  <c r="K470" i="6"/>
  <c r="I470" i="9" s="1"/>
  <c r="I470" i="6"/>
  <c r="G470" i="9" s="1"/>
  <c r="K402" i="6"/>
  <c r="I402" i="9" s="1"/>
  <c r="I402" i="6"/>
  <c r="G402" i="9" s="1"/>
  <c r="K281" i="6"/>
  <c r="I281" i="9" s="1"/>
  <c r="I281" i="6"/>
  <c r="G281" i="9" s="1"/>
  <c r="K468" i="6"/>
  <c r="I468" i="9" s="1"/>
  <c r="I468" i="6"/>
  <c r="G468" i="9" s="1"/>
  <c r="K408" i="6"/>
  <c r="I408" i="9" s="1"/>
  <c r="I408" i="6"/>
  <c r="G408" i="9" s="1"/>
  <c r="I294" i="6"/>
  <c r="G294" i="9" s="1"/>
  <c r="I335" i="6"/>
  <c r="G335" i="9" s="1"/>
  <c r="I401" i="6"/>
  <c r="G401" i="9" s="1"/>
  <c r="I251" i="6"/>
  <c r="G251" i="9" s="1"/>
  <c r="I432" i="6"/>
  <c r="G432" i="9" s="1"/>
  <c r="I521" i="6"/>
  <c r="G521" i="9" s="1"/>
  <c r="I506" i="6"/>
  <c r="G506" i="9" s="1"/>
  <c r="K372" i="6"/>
  <c r="I372" i="9" s="1"/>
  <c r="K205" i="6"/>
  <c r="I205" i="9" s="1"/>
  <c r="K300" i="6"/>
  <c r="I300" i="9" s="1"/>
  <c r="I204" i="6"/>
  <c r="G204" i="9" s="1"/>
  <c r="I386" i="6"/>
  <c r="G386" i="9" s="1"/>
  <c r="I503" i="6"/>
  <c r="G503" i="9" s="1"/>
  <c r="K527" i="6"/>
  <c r="I527" i="9" s="1"/>
  <c r="I527" i="6"/>
  <c r="G527" i="9" s="1"/>
  <c r="I412" i="6"/>
  <c r="G412" i="9" s="1"/>
  <c r="K328" i="6"/>
  <c r="I328" i="9" s="1"/>
  <c r="I328" i="6"/>
  <c r="G328" i="9" s="1"/>
  <c r="K400" i="6"/>
  <c r="I400" i="9" s="1"/>
  <c r="I400" i="6"/>
  <c r="G400" i="9" s="1"/>
  <c r="K378" i="6"/>
  <c r="I378" i="9" s="1"/>
  <c r="I378" i="6"/>
  <c r="G378" i="9" s="1"/>
  <c r="K231" i="6"/>
  <c r="I231" i="9" s="1"/>
  <c r="I231" i="6"/>
  <c r="G231" i="9" s="1"/>
  <c r="K183" i="6"/>
  <c r="I183" i="9" s="1"/>
  <c r="I183" i="6"/>
  <c r="G183" i="9" s="1"/>
  <c r="K467" i="6"/>
  <c r="I467" i="9" s="1"/>
  <c r="I467" i="6"/>
  <c r="G467" i="9" s="1"/>
  <c r="K327" i="6"/>
  <c r="I327" i="9" s="1"/>
  <c r="I327" i="6"/>
  <c r="G327" i="9" s="1"/>
  <c r="G352" i="6"/>
  <c r="K362" i="6"/>
  <c r="I362" i="9" s="1"/>
  <c r="I362" i="6"/>
  <c r="G362" i="9" s="1"/>
  <c r="K491" i="6"/>
  <c r="I491" i="9" s="1"/>
  <c r="I491" i="6"/>
  <c r="G491" i="9" s="1"/>
  <c r="K360" i="6"/>
  <c r="I360" i="9" s="1"/>
  <c r="I360" i="6"/>
  <c r="G360" i="9" s="1"/>
  <c r="K264" i="6"/>
  <c r="I264" i="9" s="1"/>
  <c r="I264" i="6"/>
  <c r="G264" i="9" s="1"/>
  <c r="K439" i="6"/>
  <c r="I439" i="9" s="1"/>
  <c r="K384" i="6"/>
  <c r="I384" i="9" s="1"/>
  <c r="I384" i="6"/>
  <c r="G384" i="9" s="1"/>
  <c r="K349" i="6"/>
  <c r="I349" i="9" s="1"/>
  <c r="I349" i="6"/>
  <c r="G349" i="9" s="1"/>
  <c r="K364" i="6"/>
  <c r="I364" i="9" s="1"/>
  <c r="I364" i="6"/>
  <c r="G364" i="9" s="1"/>
  <c r="K159" i="6"/>
  <c r="I159" i="9" s="1"/>
  <c r="I159" i="6"/>
  <c r="G159" i="9" s="1"/>
  <c r="K471" i="6"/>
  <c r="I471" i="9" s="1"/>
  <c r="I471" i="6"/>
  <c r="G471" i="9" s="1"/>
  <c r="K348" i="6"/>
  <c r="I348" i="9" s="1"/>
  <c r="I348" i="6"/>
  <c r="G348" i="9" s="1"/>
  <c r="K321" i="6"/>
  <c r="I321" i="9" s="1"/>
  <c r="I321" i="6"/>
  <c r="G321" i="9" s="1"/>
  <c r="K244" i="6"/>
  <c r="I244" i="9" s="1"/>
  <c r="K379" i="6"/>
  <c r="I379" i="9" s="1"/>
  <c r="I379" i="6"/>
  <c r="G379" i="9" s="1"/>
  <c r="K293" i="6"/>
  <c r="I293" i="9" s="1"/>
  <c r="I293" i="6"/>
  <c r="G293" i="9" s="1"/>
  <c r="K484" i="6"/>
  <c r="I484" i="9" s="1"/>
  <c r="K459" i="6"/>
  <c r="I459" i="9" s="1"/>
  <c r="I459" i="6"/>
  <c r="G459" i="9" s="1"/>
  <c r="K311" i="6"/>
  <c r="I311" i="9" s="1"/>
  <c r="I311" i="6"/>
  <c r="G311" i="9" s="1"/>
  <c r="K326" i="6"/>
  <c r="I326" i="9" s="1"/>
  <c r="I326" i="6"/>
  <c r="G326" i="9" s="1"/>
  <c r="K132" i="6"/>
  <c r="I132" i="9" s="1"/>
  <c r="I132" i="6"/>
  <c r="G132" i="9" s="1"/>
  <c r="I399" i="6"/>
  <c r="G399" i="9" s="1"/>
  <c r="K299" i="6"/>
  <c r="I299" i="9" s="1"/>
  <c r="I299" i="6"/>
  <c r="G299" i="9" s="1"/>
  <c r="K239" i="6"/>
  <c r="I239" i="9" s="1"/>
  <c r="I239" i="6"/>
  <c r="G239" i="9" s="1"/>
  <c r="I495" i="6"/>
  <c r="G495" i="9" s="1"/>
  <c r="K287" i="6"/>
  <c r="I287" i="9" s="1"/>
  <c r="I287" i="6"/>
  <c r="G287" i="9" s="1"/>
  <c r="K479" i="6"/>
  <c r="I479" i="9" s="1"/>
  <c r="I479" i="6"/>
  <c r="G479" i="9" s="1"/>
  <c r="K330" i="6"/>
  <c r="I330" i="9" s="1"/>
  <c r="I330" i="6"/>
  <c r="G330" i="9" s="1"/>
  <c r="K131" i="6"/>
  <c r="I131" i="9" s="1"/>
  <c r="I131" i="6"/>
  <c r="G131" i="9" s="1"/>
  <c r="K443" i="6"/>
  <c r="I443" i="9" s="1"/>
  <c r="I443" i="6"/>
  <c r="G443" i="9" s="1"/>
  <c r="K280" i="6"/>
  <c r="I280" i="9" s="1"/>
  <c r="I280" i="6"/>
  <c r="G280" i="9" s="1"/>
  <c r="K528" i="6"/>
  <c r="I528" i="9" s="1"/>
  <c r="I528" i="6"/>
  <c r="G528" i="9" s="1"/>
  <c r="K457" i="6"/>
  <c r="I457" i="9" s="1"/>
  <c r="I457" i="6"/>
  <c r="G457" i="9" s="1"/>
  <c r="K325" i="6"/>
  <c r="I325" i="9" s="1"/>
  <c r="I325" i="6"/>
  <c r="G325" i="9" s="1"/>
  <c r="K530" i="6"/>
  <c r="I530" i="9" s="1"/>
  <c r="I530" i="6"/>
  <c r="G530" i="9" s="1"/>
  <c r="K279" i="6"/>
  <c r="I279" i="9" s="1"/>
  <c r="I279" i="6"/>
  <c r="G279" i="9" s="1"/>
  <c r="K455" i="6"/>
  <c r="I455" i="9" s="1"/>
  <c r="I455" i="6"/>
  <c r="G455" i="9" s="1"/>
  <c r="K445" i="6"/>
  <c r="I445" i="9" s="1"/>
  <c r="I445" i="6"/>
  <c r="G445" i="9" s="1"/>
  <c r="I275" i="6"/>
  <c r="G275" i="9" s="1"/>
  <c r="G355" i="6"/>
  <c r="G128" i="6"/>
  <c r="G144" i="6"/>
  <c r="G133" i="6"/>
  <c r="G314" i="6"/>
  <c r="G258" i="6"/>
  <c r="G95" i="6"/>
  <c r="G19" i="6"/>
  <c r="G16" i="6"/>
  <c r="G261" i="6"/>
  <c r="G213" i="6"/>
  <c r="G32" i="6"/>
  <c r="G61" i="6"/>
  <c r="G344" i="6"/>
  <c r="G209" i="6"/>
  <c r="G166" i="6"/>
  <c r="G78" i="6"/>
  <c r="G163" i="6"/>
  <c r="G94" i="6"/>
  <c r="G283" i="6"/>
  <c r="G212" i="6"/>
  <c r="G98" i="6"/>
  <c r="G65" i="6"/>
  <c r="G146" i="6"/>
  <c r="G93" i="6"/>
  <c r="G49" i="6"/>
  <c r="G336" i="6"/>
  <c r="G145" i="6"/>
  <c r="G73" i="6"/>
  <c r="G259" i="6"/>
  <c r="G37" i="6"/>
  <c r="G322" i="6"/>
  <c r="G104" i="6"/>
  <c r="G486" i="6"/>
  <c r="G437" i="6"/>
  <c r="G365" i="6"/>
  <c r="G227" i="6"/>
  <c r="G176" i="6"/>
  <c r="G102" i="6"/>
  <c r="G43" i="6"/>
  <c r="G72" i="6"/>
  <c r="G333" i="6"/>
  <c r="G236" i="6"/>
  <c r="G154" i="6"/>
  <c r="G81" i="6"/>
  <c r="G13" i="6"/>
  <c r="G118" i="6"/>
  <c r="G27" i="6"/>
  <c r="G85" i="6"/>
  <c r="G265" i="6"/>
  <c r="G230" i="6"/>
  <c r="G135" i="6"/>
  <c r="G34" i="6"/>
  <c r="G47" i="6"/>
  <c r="G88" i="6"/>
  <c r="G329" i="6"/>
  <c r="G295" i="6"/>
  <c r="G347" i="6"/>
  <c r="G319" i="6"/>
  <c r="G243" i="6"/>
  <c r="G190" i="6"/>
  <c r="G66" i="6"/>
  <c r="G249" i="6"/>
  <c r="G182" i="6"/>
  <c r="G15" i="6"/>
  <c r="G420" i="6"/>
  <c r="G63" i="6"/>
  <c r="G25" i="6"/>
  <c r="G185" i="6"/>
  <c r="G48" i="6"/>
  <c r="G246" i="6"/>
  <c r="G207" i="6"/>
  <c r="G134" i="6"/>
  <c r="G99" i="6"/>
  <c r="G192" i="6"/>
  <c r="G148" i="6"/>
  <c r="G71" i="6"/>
  <c r="G54" i="6"/>
  <c r="G86" i="6"/>
  <c r="G103" i="6"/>
  <c r="G181" i="6"/>
  <c r="G41" i="6"/>
  <c r="G9" i="6"/>
  <c r="G12" i="6"/>
  <c r="G79" i="6"/>
  <c r="G18" i="6"/>
  <c r="G221" i="6"/>
  <c r="G174" i="6"/>
  <c r="G17" i="6"/>
  <c r="G197" i="6"/>
  <c r="G113" i="6"/>
  <c r="G26" i="6"/>
  <c r="G312" i="6"/>
  <c r="G67" i="6"/>
  <c r="G31" i="6"/>
  <c r="G222" i="6"/>
  <c r="G172" i="6"/>
  <c r="G253" i="6"/>
  <c r="G220" i="6"/>
  <c r="G164" i="6"/>
  <c r="G108" i="6"/>
  <c r="G23" i="6"/>
  <c r="G199" i="6"/>
  <c r="G160" i="6"/>
  <c r="G119" i="6"/>
  <c r="G84" i="6"/>
  <c r="G110" i="6"/>
  <c r="G53" i="6"/>
  <c r="G22" i="6"/>
  <c r="G161" i="6"/>
  <c r="G70" i="6"/>
  <c r="G234" i="6"/>
  <c r="G198" i="6"/>
  <c r="G105" i="6"/>
  <c r="G87" i="6"/>
  <c r="G179" i="6"/>
  <c r="G147" i="6"/>
  <c r="G52" i="6"/>
  <c r="G208" i="6"/>
  <c r="G268" i="6"/>
  <c r="G232" i="6"/>
  <c r="G191" i="6"/>
  <c r="G142" i="6"/>
  <c r="G313" i="6"/>
  <c r="G252" i="6"/>
  <c r="G206" i="6"/>
  <c r="G122" i="6"/>
  <c r="G28" i="6"/>
  <c r="G29" i="6"/>
  <c r="G59" i="6"/>
  <c r="G324" i="6"/>
  <c r="G277" i="6"/>
  <c r="G126" i="6"/>
  <c r="G56" i="6"/>
  <c r="G240" i="6"/>
  <c r="G290" i="6"/>
  <c r="G74" i="6"/>
  <c r="G354" i="6"/>
  <c r="G224" i="6"/>
  <c r="G170" i="6"/>
  <c r="G101" i="6"/>
  <c r="G33" i="6"/>
  <c r="G7" i="6"/>
  <c r="G375" i="6"/>
  <c r="G305" i="6"/>
  <c r="G226" i="6"/>
  <c r="G153" i="6"/>
  <c r="G80" i="6"/>
  <c r="G157" i="6"/>
  <c r="G6" i="6"/>
  <c r="G77" i="6"/>
  <c r="G40" i="6"/>
  <c r="G263" i="6"/>
  <c r="G38" i="6"/>
  <c r="G57" i="6"/>
  <c r="G256" i="6"/>
  <c r="G229" i="6"/>
  <c r="G188" i="6"/>
  <c r="G247" i="6"/>
  <c r="G196" i="6"/>
  <c r="G117" i="6"/>
  <c r="G3" i="6"/>
  <c r="G10" i="6"/>
  <c r="G51" i="6"/>
  <c r="G485" i="6"/>
  <c r="G427" i="6"/>
  <c r="G396" i="6"/>
  <c r="G323" i="6"/>
  <c r="G260" i="6"/>
  <c r="G97" i="6"/>
  <c r="G44" i="6"/>
  <c r="G30" i="6"/>
  <c r="G469" i="6"/>
  <c r="G422" i="6"/>
  <c r="G289" i="6"/>
  <c r="G68" i="6"/>
  <c r="G11" i="6"/>
  <c r="G477" i="6"/>
  <c r="G418" i="6"/>
  <c r="G350" i="6"/>
  <c r="G210" i="6"/>
  <c r="G169" i="6"/>
  <c r="G91" i="6"/>
  <c r="G20" i="6"/>
  <c r="G374" i="6"/>
  <c r="G288" i="6"/>
  <c r="G225" i="6"/>
  <c r="G150" i="6"/>
  <c r="G69" i="6"/>
  <c r="G151" i="6"/>
  <c r="G109" i="6"/>
  <c r="G139" i="6"/>
  <c r="G76" i="6"/>
  <c r="G35" i="6"/>
  <c r="G241" i="6"/>
  <c r="G254" i="6"/>
  <c r="G223" i="6"/>
  <c r="G165" i="6"/>
  <c r="G111" i="6"/>
  <c r="G195" i="6"/>
  <c r="G201" i="6"/>
  <c r="G168" i="6"/>
  <c r="G124" i="6"/>
  <c r="G4" i="6"/>
  <c r="G107" i="6"/>
  <c r="G302" i="6"/>
  <c r="G237" i="6"/>
  <c r="G167" i="6"/>
  <c r="G62" i="6"/>
  <c r="G96" i="6"/>
  <c r="G149" i="6"/>
  <c r="G366" i="6"/>
  <c r="G310" i="6"/>
  <c r="G255" i="6"/>
  <c r="G82" i="6"/>
  <c r="G376" i="6"/>
  <c r="G5" i="6"/>
  <c r="G152" i="6"/>
  <c r="G203" i="6"/>
  <c r="G21" i="6"/>
  <c r="G267" i="6"/>
  <c r="G200" i="6"/>
  <c r="G129" i="6"/>
  <c r="G64" i="6"/>
  <c r="G156" i="6"/>
  <c r="G39" i="6"/>
  <c r="G343" i="6"/>
  <c r="G272" i="6"/>
  <c r="G158" i="6"/>
  <c r="G90" i="6"/>
  <c r="G46" i="6"/>
  <c r="G114" i="6"/>
  <c r="G92" i="6"/>
  <c r="G480" i="6"/>
  <c r="G278" i="6"/>
  <c r="G233" i="6"/>
  <c r="G143" i="6"/>
  <c r="G36" i="6"/>
  <c r="G83" i="6"/>
  <c r="G123" i="6"/>
  <c r="G498" i="6"/>
  <c r="G453" i="6"/>
  <c r="G415" i="6"/>
  <c r="G338" i="6"/>
  <c r="G301" i="6"/>
  <c r="G235" i="6"/>
  <c r="G75" i="6"/>
  <c r="G276" i="6"/>
  <c r="G58" i="6"/>
  <c r="G450" i="6"/>
  <c r="G331" i="6"/>
  <c r="G116" i="6"/>
  <c r="G100" i="6"/>
  <c r="G14" i="6"/>
  <c r="G487" i="6"/>
  <c r="G449" i="6"/>
  <c r="G390" i="6"/>
  <c r="G228" i="6"/>
  <c r="G186" i="6"/>
  <c r="G115" i="6"/>
  <c r="G50" i="6"/>
  <c r="G137" i="6"/>
  <c r="G8" i="6"/>
  <c r="G342" i="6"/>
  <c r="G242" i="6"/>
  <c r="G155" i="6"/>
  <c r="G89" i="6"/>
  <c r="G45" i="6"/>
  <c r="G106" i="6"/>
  <c r="G55" i="6"/>
  <c r="G24" i="6"/>
  <c r="G42" i="6"/>
  <c r="G394" i="6"/>
  <c r="G436" i="6"/>
  <c r="G306" i="6"/>
  <c r="G434" i="6"/>
  <c r="G270" i="6"/>
  <c r="G189" i="6"/>
  <c r="G121" i="6"/>
  <c r="G351" i="6"/>
  <c r="G493" i="6"/>
  <c r="G444" i="6"/>
  <c r="G413" i="6"/>
  <c r="G431" i="6"/>
  <c r="G358" i="6"/>
  <c r="G262" i="6"/>
  <c r="G425" i="6"/>
  <c r="G296" i="6"/>
  <c r="G245" i="6"/>
  <c r="G316" i="6"/>
  <c r="G112" i="6"/>
  <c r="G284" i="6"/>
  <c r="G291" i="6"/>
  <c r="G414" i="6"/>
  <c r="G177" i="6"/>
  <c r="G492" i="6"/>
  <c r="G440" i="6"/>
  <c r="G409" i="6"/>
  <c r="G489" i="6"/>
  <c r="G429" i="6"/>
  <c r="G481" i="6"/>
  <c r="G433" i="6"/>
  <c r="G367" i="6"/>
  <c r="G286" i="6"/>
  <c r="G211" i="6"/>
  <c r="G465" i="6"/>
  <c r="G202" i="6"/>
  <c r="G345" i="6"/>
  <c r="G271" i="6"/>
  <c r="G398" i="6"/>
  <c r="G308" i="6"/>
  <c r="G162" i="6"/>
  <c r="G320" i="6"/>
  <c r="G332" i="6"/>
  <c r="G250" i="6"/>
  <c r="G304" i="6"/>
  <c r="G405" i="6"/>
  <c r="G187" i="6"/>
  <c r="G370" i="6"/>
  <c r="G238" i="6"/>
  <c r="G377" i="6"/>
  <c r="G382" i="6"/>
  <c r="G282" i="6"/>
  <c r="G140" i="6"/>
  <c r="G482" i="6"/>
  <c r="G391" i="6"/>
  <c r="G460" i="6"/>
  <c r="G407" i="6"/>
  <c r="G475" i="6"/>
  <c r="G417" i="6"/>
  <c r="G373" i="6"/>
  <c r="G298" i="6"/>
  <c r="G380" i="6"/>
  <c r="G507" i="6"/>
  <c r="G214" i="6"/>
  <c r="G178" i="6"/>
  <c r="G361" i="6"/>
  <c r="G136" i="6"/>
  <c r="G297" i="6"/>
  <c r="G318" i="6"/>
  <c r="G340" i="6"/>
  <c r="G175" i="6"/>
  <c r="G353" i="6"/>
  <c r="G248" i="6"/>
  <c r="G515" i="6"/>
  <c r="G461" i="6"/>
  <c r="G416" i="6"/>
  <c r="G452" i="6"/>
  <c r="G395" i="6"/>
  <c r="G456" i="6"/>
  <c r="G411" i="6"/>
  <c r="G334" i="6"/>
  <c r="G309" i="6"/>
  <c r="G141" i="6"/>
  <c r="G303" i="6"/>
  <c r="G138" i="6"/>
  <c r="G346" i="6"/>
  <c r="G218" i="6"/>
  <c r="G516" i="6"/>
  <c r="G307" i="6"/>
  <c r="G285" i="6"/>
  <c r="G341" i="6"/>
  <c r="G217" i="6"/>
  <c r="G274" i="6"/>
  <c r="G273" i="6"/>
  <c r="G130" i="6"/>
  <c r="G315" i="6"/>
  <c r="G339" i="6"/>
  <c r="G193" i="6"/>
  <c r="G127" i="6"/>
  <c r="G490" i="6"/>
  <c r="G526" i="6"/>
  <c r="G387" i="6"/>
  <c r="G488" i="6"/>
  <c r="G464" i="6"/>
  <c r="G500" i="6"/>
  <c r="G463" i="6"/>
  <c r="G517" i="6"/>
  <c r="G381" i="6"/>
  <c r="G538" i="6"/>
  <c r="G466" i="6"/>
  <c r="G483" i="6"/>
  <c r="G454" i="6"/>
  <c r="G531" i="6"/>
  <c r="G369" i="6"/>
  <c r="G478" i="6"/>
  <c r="G448" i="6"/>
  <c r="G518" i="6"/>
  <c r="G525" i="6"/>
  <c r="G451" i="6"/>
  <c r="G509" i="6"/>
  <c r="G462" i="6"/>
  <c r="G514" i="6"/>
  <c r="G442" i="6"/>
  <c r="G499" i="6"/>
  <c r="G458" i="6"/>
  <c r="G430" i="6"/>
  <c r="G533" i="6"/>
  <c r="G428" i="6"/>
  <c r="G426" i="6"/>
  <c r="G473" i="6"/>
  <c r="G446" i="6"/>
  <c r="G357" i="6"/>
  <c r="G476" i="6"/>
  <c r="G512" i="6"/>
  <c r="G424" i="6"/>
  <c r="G532" i="6"/>
  <c r="G441" i="6"/>
  <c r="G438" i="6"/>
  <c r="G524" i="6"/>
  <c r="G511" i="6"/>
  <c r="G406" i="6"/>
  <c r="G519" i="6"/>
  <c r="G421" i="6"/>
  <c r="G435" i="6"/>
  <c r="G513" i="6"/>
  <c r="G404" i="6"/>
  <c r="G537" i="6"/>
  <c r="G423" i="6"/>
  <c r="G502" i="6"/>
  <c r="G501" i="6"/>
  <c r="G523" i="6"/>
  <c r="G510" i="6"/>
  <c r="G388" i="6"/>
  <c r="G392" i="6"/>
  <c r="G536" i="6"/>
  <c r="G397" i="6"/>
  <c r="G403" i="6"/>
  <c r="G497" i="6"/>
  <c r="G522" i="6"/>
  <c r="G393" i="6"/>
  <c r="Z216" i="6" l="1"/>
  <c r="X216" i="9" s="1"/>
  <c r="Q216" i="9"/>
  <c r="N317" i="6"/>
  <c r="L317" i="9" s="1"/>
  <c r="E317" i="9"/>
  <c r="Z246" i="6"/>
  <c r="X246" i="9" s="1"/>
  <c r="Q246" i="9"/>
  <c r="N293" i="6"/>
  <c r="E293" i="9"/>
  <c r="N412" i="6"/>
  <c r="E412" i="9"/>
  <c r="N335" i="6"/>
  <c r="E335" i="9"/>
  <c r="Z78" i="6"/>
  <c r="X78" i="9" s="1"/>
  <c r="Q78" i="9"/>
  <c r="N401" i="6"/>
  <c r="L401" i="9" s="1"/>
  <c r="E401" i="9"/>
  <c r="N529" i="6"/>
  <c r="E529" i="9"/>
  <c r="N508" i="6"/>
  <c r="E508" i="9"/>
  <c r="N393" i="6"/>
  <c r="E393" i="9"/>
  <c r="N423" i="6"/>
  <c r="E423" i="9"/>
  <c r="N532" i="6"/>
  <c r="E532" i="9"/>
  <c r="N499" i="6"/>
  <c r="E499" i="9"/>
  <c r="N454" i="6"/>
  <c r="E454" i="9"/>
  <c r="N490" i="6"/>
  <c r="E490" i="9"/>
  <c r="N516" i="6"/>
  <c r="E516" i="9"/>
  <c r="N416" i="6"/>
  <c r="E416" i="9"/>
  <c r="N214" i="6"/>
  <c r="E214" i="9"/>
  <c r="N282" i="6"/>
  <c r="E282" i="9"/>
  <c r="N308" i="6"/>
  <c r="E308" i="9"/>
  <c r="N489" i="6"/>
  <c r="E489" i="9"/>
  <c r="N425" i="6"/>
  <c r="E425" i="9"/>
  <c r="N306" i="6"/>
  <c r="E306" i="9"/>
  <c r="N8" i="6"/>
  <c r="E8" i="9"/>
  <c r="N331" i="6"/>
  <c r="E331" i="9"/>
  <c r="N83" i="6"/>
  <c r="E83" i="9"/>
  <c r="N343" i="6"/>
  <c r="E343" i="9"/>
  <c r="N82" i="6"/>
  <c r="E82" i="9"/>
  <c r="N124" i="6"/>
  <c r="E124" i="9"/>
  <c r="N109" i="6"/>
  <c r="E109" i="9"/>
  <c r="N418" i="6"/>
  <c r="E418" i="9"/>
  <c r="N396" i="6"/>
  <c r="E396" i="9"/>
  <c r="N57" i="6"/>
  <c r="E57" i="9"/>
  <c r="N7" i="6"/>
  <c r="E7" i="9"/>
  <c r="N324" i="6"/>
  <c r="E324" i="9"/>
  <c r="N208" i="6"/>
  <c r="E208" i="9"/>
  <c r="N110" i="6"/>
  <c r="E110" i="9"/>
  <c r="N31" i="6"/>
  <c r="E31" i="9"/>
  <c r="N9" i="6"/>
  <c r="E9" i="9"/>
  <c r="N246" i="6"/>
  <c r="E246" i="9"/>
  <c r="N319" i="6"/>
  <c r="E319" i="9"/>
  <c r="N118" i="6"/>
  <c r="E118" i="9"/>
  <c r="N437" i="6"/>
  <c r="E437" i="9"/>
  <c r="N65" i="6"/>
  <c r="E65" i="9"/>
  <c r="N213" i="6"/>
  <c r="E213" i="9"/>
  <c r="K401" i="6"/>
  <c r="I401" i="9" s="1"/>
  <c r="AA457" i="6"/>
  <c r="Y457" i="9" s="1"/>
  <c r="Z536" i="6"/>
  <c r="X536" i="9" s="1"/>
  <c r="Q536" i="9"/>
  <c r="Z40" i="6"/>
  <c r="X40" i="9" s="1"/>
  <c r="Q40" i="9"/>
  <c r="N496" i="6"/>
  <c r="E496" i="9"/>
  <c r="Z79" i="6"/>
  <c r="X79" i="9" s="1"/>
  <c r="Q79" i="9"/>
  <c r="N504" i="6"/>
  <c r="E504" i="9"/>
  <c r="Z108" i="6"/>
  <c r="X108" i="9" s="1"/>
  <c r="Q108" i="9"/>
  <c r="N131" i="6"/>
  <c r="E131" i="9"/>
  <c r="Z315" i="6"/>
  <c r="X315" i="9" s="1"/>
  <c r="Q315" i="9"/>
  <c r="N364" i="6"/>
  <c r="E364" i="9"/>
  <c r="N400" i="6"/>
  <c r="E400" i="9"/>
  <c r="Z392" i="6"/>
  <c r="X392" i="9" s="1"/>
  <c r="Q392" i="9"/>
  <c r="N360" i="6"/>
  <c r="L360" i="9" s="1"/>
  <c r="E360" i="9"/>
  <c r="N292" i="6"/>
  <c r="E292" i="9"/>
  <c r="N368" i="6"/>
  <c r="L368" i="9" s="1"/>
  <c r="E368" i="9"/>
  <c r="Z294" i="6"/>
  <c r="Q294" i="9"/>
  <c r="N379" i="6"/>
  <c r="L379" i="9" s="1"/>
  <c r="E379" i="9"/>
  <c r="Z105" i="6"/>
  <c r="X105" i="9" s="1"/>
  <c r="Q105" i="9"/>
  <c r="N419" i="6"/>
  <c r="L419" i="9" s="1"/>
  <c r="E419" i="9"/>
  <c r="Z30" i="6"/>
  <c r="X30" i="9" s="1"/>
  <c r="Q30" i="9"/>
  <c r="N497" i="6"/>
  <c r="E497" i="9"/>
  <c r="N404" i="6"/>
  <c r="E404" i="9"/>
  <c r="N512" i="6"/>
  <c r="E512" i="9"/>
  <c r="N514" i="6"/>
  <c r="E514" i="9"/>
  <c r="N466" i="6"/>
  <c r="E466" i="9"/>
  <c r="N193" i="6"/>
  <c r="E193" i="9"/>
  <c r="N346" i="6"/>
  <c r="E346" i="9"/>
  <c r="N515" i="6"/>
  <c r="E515" i="9"/>
  <c r="N380" i="6"/>
  <c r="E380" i="9"/>
  <c r="N377" i="6"/>
  <c r="E377" i="9"/>
  <c r="N271" i="6"/>
  <c r="E271" i="9"/>
  <c r="N440" i="6"/>
  <c r="E440" i="9"/>
  <c r="N358" i="6"/>
  <c r="E358" i="9"/>
  <c r="N394" i="6"/>
  <c r="E394" i="9"/>
  <c r="N50" i="6"/>
  <c r="E50" i="9"/>
  <c r="N58" i="6"/>
  <c r="E58" i="9"/>
  <c r="N143" i="6"/>
  <c r="E143" i="9"/>
  <c r="N156" i="6"/>
  <c r="E156" i="9"/>
  <c r="N310" i="6"/>
  <c r="E310" i="9"/>
  <c r="N201" i="6"/>
  <c r="E201" i="9"/>
  <c r="N69" i="6"/>
  <c r="E69" i="9"/>
  <c r="N11" i="6"/>
  <c r="E11" i="9"/>
  <c r="N485" i="6"/>
  <c r="E485" i="9"/>
  <c r="N263" i="6"/>
  <c r="E263" i="9"/>
  <c r="N101" i="6"/>
  <c r="E101" i="9"/>
  <c r="N29" i="6"/>
  <c r="E29" i="9"/>
  <c r="N147" i="6"/>
  <c r="E147" i="9"/>
  <c r="N119" i="6"/>
  <c r="E119" i="9"/>
  <c r="N312" i="6"/>
  <c r="E312" i="9"/>
  <c r="N181" i="6"/>
  <c r="E181" i="9"/>
  <c r="N185" i="6"/>
  <c r="E185" i="9"/>
  <c r="N295" i="6"/>
  <c r="E295" i="9"/>
  <c r="N81" i="6"/>
  <c r="E81" i="9"/>
  <c r="N104" i="6"/>
  <c r="E104" i="9"/>
  <c r="N212" i="6"/>
  <c r="E212" i="9"/>
  <c r="N16" i="6"/>
  <c r="E16" i="9"/>
  <c r="N352" i="6"/>
  <c r="E352" i="9"/>
  <c r="K335" i="6"/>
  <c r="I335" i="9" s="1"/>
  <c r="K216" i="6"/>
  <c r="I216" i="9" s="1"/>
  <c r="E216" i="9"/>
  <c r="N257" i="6"/>
  <c r="E257" i="9"/>
  <c r="Z3" i="6"/>
  <c r="X3" i="9" s="1"/>
  <c r="Q3" i="9"/>
  <c r="N269" i="6"/>
  <c r="E269" i="9"/>
  <c r="N408" i="6"/>
  <c r="L408" i="9" s="1"/>
  <c r="E408" i="9"/>
  <c r="N535" i="6"/>
  <c r="E535" i="9"/>
  <c r="Z408" i="6"/>
  <c r="Q408" i="9"/>
  <c r="N325" i="6"/>
  <c r="L325" i="9" s="1"/>
  <c r="E325" i="9"/>
  <c r="N479" i="6"/>
  <c r="E479" i="9"/>
  <c r="N349" i="6"/>
  <c r="E349" i="9"/>
  <c r="N491" i="6"/>
  <c r="E491" i="9"/>
  <c r="N386" i="6"/>
  <c r="E386" i="9"/>
  <c r="N399" i="6"/>
  <c r="E399" i="9"/>
  <c r="Z39" i="6"/>
  <c r="X39" i="9" s="1"/>
  <c r="Q39" i="9"/>
  <c r="N337" i="6"/>
  <c r="E337" i="9"/>
  <c r="N474" i="6"/>
  <c r="E474" i="9"/>
  <c r="N520" i="6"/>
  <c r="E520" i="9"/>
  <c r="N455" i="6"/>
  <c r="E455" i="9"/>
  <c r="N330" i="6"/>
  <c r="E330" i="9"/>
  <c r="Z107" i="6"/>
  <c r="X107" i="9" s="1"/>
  <c r="Q107" i="9"/>
  <c r="N132" i="6"/>
  <c r="E132" i="9"/>
  <c r="N299" i="6"/>
  <c r="E299" i="9"/>
  <c r="N244" i="6"/>
  <c r="E244" i="9"/>
  <c r="N403" i="6"/>
  <c r="E403" i="9"/>
  <c r="N513" i="6"/>
  <c r="E513" i="9"/>
  <c r="N476" i="6"/>
  <c r="E476" i="9"/>
  <c r="N462" i="6"/>
  <c r="E462" i="9"/>
  <c r="N538" i="6"/>
  <c r="E538" i="9"/>
  <c r="N339" i="6"/>
  <c r="E339" i="9"/>
  <c r="N138" i="6"/>
  <c r="E138" i="9"/>
  <c r="N248" i="6"/>
  <c r="E248" i="9"/>
  <c r="N298" i="6"/>
  <c r="E298" i="9"/>
  <c r="N238" i="6"/>
  <c r="E238" i="9"/>
  <c r="N345" i="6"/>
  <c r="E345" i="9"/>
  <c r="N492" i="6"/>
  <c r="E492" i="9"/>
  <c r="N431" i="6"/>
  <c r="E431" i="9"/>
  <c r="N42" i="6"/>
  <c r="E42" i="9"/>
  <c r="N115" i="6"/>
  <c r="E115" i="9"/>
  <c r="N276" i="6"/>
  <c r="E276" i="9"/>
  <c r="N233" i="6"/>
  <c r="E233" i="9"/>
  <c r="N64" i="6"/>
  <c r="E64" i="9"/>
  <c r="N366" i="6"/>
  <c r="E366" i="9"/>
  <c r="N195" i="6"/>
  <c r="E195" i="9"/>
  <c r="N150" i="6"/>
  <c r="E150" i="9"/>
  <c r="N68" i="6"/>
  <c r="E68" i="9"/>
  <c r="N51" i="6"/>
  <c r="E51" i="9"/>
  <c r="N40" i="6"/>
  <c r="E40" i="9"/>
  <c r="N170" i="6"/>
  <c r="E170" i="9"/>
  <c r="N28" i="6"/>
  <c r="E28" i="9"/>
  <c r="N179" i="6"/>
  <c r="E179" i="9"/>
  <c r="N160" i="6"/>
  <c r="E160" i="9"/>
  <c r="N26" i="6"/>
  <c r="E26" i="9"/>
  <c r="N103" i="6"/>
  <c r="E103" i="9"/>
  <c r="N25" i="6"/>
  <c r="E25" i="9"/>
  <c r="N329" i="6"/>
  <c r="E329" i="9"/>
  <c r="N154" i="6"/>
  <c r="E154" i="9"/>
  <c r="N322" i="6"/>
  <c r="E322" i="9"/>
  <c r="N283" i="6"/>
  <c r="E283" i="9"/>
  <c r="N19" i="6"/>
  <c r="E19" i="9"/>
  <c r="K2" i="6"/>
  <c r="I2" i="9" s="1"/>
  <c r="E2" i="9"/>
  <c r="N275" i="6"/>
  <c r="E275" i="9"/>
  <c r="Z45" i="6"/>
  <c r="X45" i="9" s="1"/>
  <c r="Q45" i="9"/>
  <c r="N294" i="6"/>
  <c r="L294" i="9" s="1"/>
  <c r="E294" i="9"/>
  <c r="N205" i="6"/>
  <c r="L205" i="9" s="1"/>
  <c r="E205" i="9"/>
  <c r="N534" i="6"/>
  <c r="E534" i="9"/>
  <c r="N397" i="6"/>
  <c r="E397" i="9"/>
  <c r="N435" i="6"/>
  <c r="E435" i="9"/>
  <c r="N357" i="6"/>
  <c r="E357" i="9"/>
  <c r="N509" i="6"/>
  <c r="E509" i="9"/>
  <c r="N381" i="6"/>
  <c r="E381" i="9"/>
  <c r="N315" i="6"/>
  <c r="E315" i="9"/>
  <c r="N303" i="6"/>
  <c r="E303" i="9"/>
  <c r="N353" i="6"/>
  <c r="E353" i="9"/>
  <c r="N373" i="6"/>
  <c r="E373" i="9"/>
  <c r="N370" i="6"/>
  <c r="E370" i="9"/>
  <c r="N202" i="6"/>
  <c r="E202" i="9"/>
  <c r="N177" i="6"/>
  <c r="E177" i="9"/>
  <c r="N413" i="6"/>
  <c r="E413" i="9"/>
  <c r="N24" i="6"/>
  <c r="E24" i="9"/>
  <c r="N186" i="6"/>
  <c r="E186" i="9"/>
  <c r="N75" i="6"/>
  <c r="E75" i="9"/>
  <c r="N278" i="6"/>
  <c r="E278" i="9"/>
  <c r="N129" i="6"/>
  <c r="E129" i="9"/>
  <c r="N149" i="6"/>
  <c r="E149" i="9"/>
  <c r="N111" i="6"/>
  <c r="E111" i="9"/>
  <c r="N225" i="6"/>
  <c r="E225" i="9"/>
  <c r="N289" i="6"/>
  <c r="E289" i="9"/>
  <c r="N10" i="6"/>
  <c r="E10" i="9"/>
  <c r="N77" i="6"/>
  <c r="E77" i="9"/>
  <c r="N224" i="6"/>
  <c r="E224" i="9"/>
  <c r="N122" i="6"/>
  <c r="E122" i="9"/>
  <c r="N87" i="6"/>
  <c r="E87" i="9"/>
  <c r="N199" i="6"/>
  <c r="E199" i="9"/>
  <c r="N113" i="6"/>
  <c r="E113" i="9"/>
  <c r="N86" i="6"/>
  <c r="E86" i="9"/>
  <c r="N63" i="6"/>
  <c r="E63" i="9"/>
  <c r="N88" i="6"/>
  <c r="E88" i="9"/>
  <c r="N236" i="6"/>
  <c r="E236" i="9"/>
  <c r="N37" i="6"/>
  <c r="E37" i="9"/>
  <c r="N94" i="6"/>
  <c r="E94" i="9"/>
  <c r="N95" i="6"/>
  <c r="E95" i="9"/>
  <c r="I371" i="6"/>
  <c r="G371" i="9" s="1"/>
  <c r="K294" i="6"/>
  <c r="I294" i="9" s="1"/>
  <c r="K508" i="6"/>
  <c r="I508" i="9" s="1"/>
  <c r="W216" i="6"/>
  <c r="U216" i="9" s="1"/>
  <c r="AA368" i="6"/>
  <c r="Y368" i="9" s="1"/>
  <c r="AA325" i="6"/>
  <c r="Y325" i="9" s="1"/>
  <c r="AA317" i="6"/>
  <c r="Y317" i="9" s="1"/>
  <c r="N484" i="6"/>
  <c r="E484" i="9"/>
  <c r="Z61" i="6"/>
  <c r="X61" i="9" s="1"/>
  <c r="Q61" i="9"/>
  <c r="N445" i="6"/>
  <c r="L445" i="9" s="1"/>
  <c r="E445" i="9"/>
  <c r="N468" i="6"/>
  <c r="E468" i="9"/>
  <c r="N457" i="6"/>
  <c r="L457" i="9" s="1"/>
  <c r="E457" i="9"/>
  <c r="N287" i="6"/>
  <c r="E287" i="9"/>
  <c r="N384" i="6"/>
  <c r="E384" i="9"/>
  <c r="N362" i="6"/>
  <c r="E362" i="9"/>
  <c r="N503" i="6"/>
  <c r="E503" i="9"/>
  <c r="N536" i="6"/>
  <c r="E536" i="9"/>
  <c r="N421" i="6"/>
  <c r="E421" i="9"/>
  <c r="N446" i="6"/>
  <c r="E446" i="9"/>
  <c r="N451" i="6"/>
  <c r="E451" i="9"/>
  <c r="N517" i="6"/>
  <c r="E517" i="9"/>
  <c r="N130" i="6"/>
  <c r="E130" i="9"/>
  <c r="N141" i="6"/>
  <c r="E141" i="9"/>
  <c r="N175" i="6"/>
  <c r="E175" i="9"/>
  <c r="N417" i="6"/>
  <c r="E417" i="9"/>
  <c r="N187" i="6"/>
  <c r="E187" i="9"/>
  <c r="N465" i="6"/>
  <c r="E465" i="9"/>
  <c r="N414" i="6"/>
  <c r="E414" i="9"/>
  <c r="N444" i="6"/>
  <c r="E444" i="9"/>
  <c r="N55" i="6"/>
  <c r="E55" i="9"/>
  <c r="N228" i="6"/>
  <c r="E228" i="9"/>
  <c r="N235" i="6"/>
  <c r="E235" i="9"/>
  <c r="N480" i="6"/>
  <c r="E480" i="9"/>
  <c r="N200" i="6"/>
  <c r="E200" i="9"/>
  <c r="N96" i="6"/>
  <c r="E96" i="9"/>
  <c r="N165" i="6"/>
  <c r="E165" i="9"/>
  <c r="N288" i="6"/>
  <c r="E288" i="9"/>
  <c r="N422" i="6"/>
  <c r="E422" i="9"/>
  <c r="N3" i="6"/>
  <c r="E3" i="9"/>
  <c r="N6" i="6"/>
  <c r="E6" i="9"/>
  <c r="N354" i="6"/>
  <c r="E354" i="9"/>
  <c r="N206" i="6"/>
  <c r="E206" i="9"/>
  <c r="N105" i="6"/>
  <c r="E105" i="9"/>
  <c r="N23" i="6"/>
  <c r="E23" i="9"/>
  <c r="N197" i="6"/>
  <c r="E197" i="9"/>
  <c r="N54" i="6"/>
  <c r="E54" i="9"/>
  <c r="N420" i="6"/>
  <c r="E420" i="9"/>
  <c r="N47" i="6"/>
  <c r="E47" i="9"/>
  <c r="N333" i="6"/>
  <c r="E333" i="9"/>
  <c r="N259" i="6"/>
  <c r="E259" i="9"/>
  <c r="N163" i="6"/>
  <c r="E163" i="9"/>
  <c r="N258" i="6"/>
  <c r="E258" i="9"/>
  <c r="U24" i="6"/>
  <c r="S24" i="9" s="1"/>
  <c r="U45" i="6"/>
  <c r="S45" i="9" s="1"/>
  <c r="N356" i="6"/>
  <c r="E356" i="9"/>
  <c r="Z85" i="6"/>
  <c r="X85" i="9" s="1"/>
  <c r="Q85" i="9"/>
  <c r="N472" i="6"/>
  <c r="E472" i="9"/>
  <c r="Z26" i="6"/>
  <c r="X26" i="9" s="1"/>
  <c r="Q26" i="9"/>
  <c r="Z169" i="6"/>
  <c r="X169" i="9" s="1"/>
  <c r="Q169" i="9"/>
  <c r="N120" i="6"/>
  <c r="E120" i="9"/>
  <c r="N279" i="6"/>
  <c r="E279" i="9"/>
  <c r="N328" i="6"/>
  <c r="L328" i="9" s="1"/>
  <c r="E328" i="9"/>
  <c r="Z190" i="6"/>
  <c r="X190" i="9" s="1"/>
  <c r="Q190" i="9"/>
  <c r="Z203" i="6"/>
  <c r="X203" i="9" s="1"/>
  <c r="Q203" i="9"/>
  <c r="N326" i="6"/>
  <c r="E326" i="9"/>
  <c r="N447" i="6"/>
  <c r="E447" i="9"/>
  <c r="N502" i="6"/>
  <c r="E502" i="9"/>
  <c r="N441" i="6"/>
  <c r="E441" i="9"/>
  <c r="N458" i="6"/>
  <c r="E458" i="9"/>
  <c r="N531" i="6"/>
  <c r="E531" i="9"/>
  <c r="N526" i="6"/>
  <c r="E526" i="9"/>
  <c r="N307" i="6"/>
  <c r="E307" i="9"/>
  <c r="N452" i="6"/>
  <c r="E452" i="9"/>
  <c r="N178" i="6"/>
  <c r="E178" i="9"/>
  <c r="N140" i="6"/>
  <c r="E140" i="9"/>
  <c r="N162" i="6"/>
  <c r="E162" i="9"/>
  <c r="N429" i="6"/>
  <c r="E429" i="9"/>
  <c r="N296" i="6"/>
  <c r="E296" i="9"/>
  <c r="N434" i="6"/>
  <c r="E434" i="9"/>
  <c r="N342" i="6"/>
  <c r="E342" i="9"/>
  <c r="N116" i="6"/>
  <c r="E116" i="9"/>
  <c r="N123" i="6"/>
  <c r="E123" i="9"/>
  <c r="N272" i="6"/>
  <c r="E272" i="9"/>
  <c r="N376" i="6"/>
  <c r="E376" i="9"/>
  <c r="N4" i="6"/>
  <c r="E4" i="9"/>
  <c r="N139" i="6"/>
  <c r="E139" i="9"/>
  <c r="N350" i="6"/>
  <c r="E350" i="9"/>
  <c r="N323" i="6"/>
  <c r="E323" i="9"/>
  <c r="N256" i="6"/>
  <c r="E256" i="9"/>
  <c r="N375" i="6"/>
  <c r="E375" i="9"/>
  <c r="N277" i="6"/>
  <c r="E277" i="9"/>
  <c r="N268" i="6"/>
  <c r="E268" i="9"/>
  <c r="N53" i="6"/>
  <c r="E53" i="9"/>
  <c r="N222" i="6"/>
  <c r="E222" i="9"/>
  <c r="N12" i="6"/>
  <c r="E12" i="9"/>
  <c r="N207" i="6"/>
  <c r="E207" i="9"/>
  <c r="N243" i="6"/>
  <c r="E243" i="9"/>
  <c r="N27" i="6"/>
  <c r="E27" i="9"/>
  <c r="N365" i="6"/>
  <c r="E365" i="9"/>
  <c r="N146" i="6"/>
  <c r="E146" i="9"/>
  <c r="N32" i="6"/>
  <c r="E32" i="9"/>
  <c r="N60" i="6"/>
  <c r="E60" i="9"/>
  <c r="Z25" i="6"/>
  <c r="X25" i="9" s="1"/>
  <c r="Q25" i="9"/>
  <c r="N371" i="6"/>
  <c r="E371" i="9"/>
  <c r="N219" i="6"/>
  <c r="E219" i="9"/>
  <c r="N522" i="6"/>
  <c r="E522" i="9"/>
  <c r="N537" i="6"/>
  <c r="E537" i="9"/>
  <c r="N424" i="6"/>
  <c r="E424" i="9"/>
  <c r="N442" i="6"/>
  <c r="E442" i="9"/>
  <c r="N483" i="6"/>
  <c r="E483" i="9"/>
  <c r="N127" i="6"/>
  <c r="E127" i="9"/>
  <c r="N218" i="6"/>
  <c r="E218" i="9"/>
  <c r="N461" i="6"/>
  <c r="E461" i="9"/>
  <c r="N507" i="6"/>
  <c r="E507" i="9"/>
  <c r="N382" i="6"/>
  <c r="E382" i="9"/>
  <c r="N398" i="6"/>
  <c r="E398" i="9"/>
  <c r="N409" i="6"/>
  <c r="E409" i="9"/>
  <c r="N262" i="6"/>
  <c r="E262" i="9"/>
  <c r="N436" i="6"/>
  <c r="E436" i="9"/>
  <c r="N137" i="6"/>
  <c r="E137" i="9"/>
  <c r="N450" i="6"/>
  <c r="E450" i="9"/>
  <c r="N36" i="6"/>
  <c r="E36" i="9"/>
  <c r="N39" i="6"/>
  <c r="E39" i="9"/>
  <c r="N255" i="6"/>
  <c r="E255" i="9"/>
  <c r="N168" i="6"/>
  <c r="E168" i="9"/>
  <c r="N151" i="6"/>
  <c r="E151" i="9"/>
  <c r="N477" i="6"/>
  <c r="E477" i="9"/>
  <c r="N427" i="6"/>
  <c r="E427" i="9"/>
  <c r="N38" i="6"/>
  <c r="E38" i="9"/>
  <c r="N33" i="6"/>
  <c r="E33" i="9"/>
  <c r="N59" i="6"/>
  <c r="E59" i="9"/>
  <c r="N52" i="6"/>
  <c r="E52" i="9"/>
  <c r="N84" i="6"/>
  <c r="E84" i="9"/>
  <c r="N67" i="6"/>
  <c r="E67" i="9"/>
  <c r="N41" i="6"/>
  <c r="E41" i="9"/>
  <c r="N48" i="6"/>
  <c r="E48" i="9"/>
  <c r="N347" i="6"/>
  <c r="E347" i="9"/>
  <c r="N13" i="6"/>
  <c r="E13" i="9"/>
  <c r="N486" i="6"/>
  <c r="E486" i="9"/>
  <c r="N98" i="6"/>
  <c r="E98" i="9"/>
  <c r="N261" i="6"/>
  <c r="E261" i="9"/>
  <c r="Z42" i="6"/>
  <c r="X42" i="9" s="1"/>
  <c r="Q42" i="9"/>
  <c r="Z55" i="6"/>
  <c r="X55" i="9" s="1"/>
  <c r="Q55" i="9"/>
  <c r="N194" i="6"/>
  <c r="E194" i="9"/>
  <c r="Z125" i="6"/>
  <c r="X125" i="9" s="1"/>
  <c r="Q125" i="9"/>
  <c r="N439" i="6"/>
  <c r="E439" i="9"/>
  <c r="Z21" i="6"/>
  <c r="X21" i="9" s="1"/>
  <c r="Q21" i="9"/>
  <c r="Z202" i="6"/>
  <c r="X202" i="9" s="1"/>
  <c r="Q202" i="9"/>
  <c r="N372" i="6"/>
  <c r="E372" i="9"/>
  <c r="N215" i="6"/>
  <c r="E215" i="9"/>
  <c r="N505" i="6"/>
  <c r="E505" i="9"/>
  <c r="N392" i="6"/>
  <c r="E392" i="9"/>
  <c r="N519" i="6"/>
  <c r="E519" i="9"/>
  <c r="N473" i="6"/>
  <c r="E473" i="9"/>
  <c r="N525" i="6"/>
  <c r="E525" i="9"/>
  <c r="N463" i="6"/>
  <c r="E463" i="9"/>
  <c r="N273" i="6"/>
  <c r="E273" i="9"/>
  <c r="N309" i="6"/>
  <c r="E309" i="9"/>
  <c r="N340" i="6"/>
  <c r="E340" i="9"/>
  <c r="N475" i="6"/>
  <c r="E475" i="9"/>
  <c r="N405" i="6"/>
  <c r="E405" i="9"/>
  <c r="N211" i="6"/>
  <c r="E211" i="9"/>
  <c r="N291" i="6"/>
  <c r="E291" i="9"/>
  <c r="N493" i="6"/>
  <c r="E493" i="9"/>
  <c r="N106" i="6"/>
  <c r="E106" i="9"/>
  <c r="N390" i="6"/>
  <c r="E390" i="9"/>
  <c r="N301" i="6"/>
  <c r="E301" i="9"/>
  <c r="N92" i="6"/>
  <c r="E92" i="9"/>
  <c r="N267" i="6"/>
  <c r="E267" i="9"/>
  <c r="N62" i="6"/>
  <c r="E62" i="9"/>
  <c r="N223" i="6"/>
  <c r="E223" i="9"/>
  <c r="N374" i="6"/>
  <c r="E374" i="9"/>
  <c r="N469" i="6"/>
  <c r="E469" i="9"/>
  <c r="N117" i="6"/>
  <c r="E117" i="9"/>
  <c r="N157" i="6"/>
  <c r="E157" i="9"/>
  <c r="N74" i="6"/>
  <c r="E74" i="9"/>
  <c r="N252" i="6"/>
  <c r="E252" i="9"/>
  <c r="N198" i="6"/>
  <c r="E198" i="9"/>
  <c r="N108" i="6"/>
  <c r="E108" i="9"/>
  <c r="N17" i="6"/>
  <c r="E17" i="9"/>
  <c r="N71" i="6"/>
  <c r="E71" i="9"/>
  <c r="N15" i="6"/>
  <c r="E15" i="9"/>
  <c r="N34" i="6"/>
  <c r="E34" i="9"/>
  <c r="N72" i="6"/>
  <c r="E72" i="9"/>
  <c r="N73" i="6"/>
  <c r="E73" i="9"/>
  <c r="N78" i="6"/>
  <c r="E78" i="9"/>
  <c r="N314" i="6"/>
  <c r="E314" i="9"/>
  <c r="K412" i="6"/>
  <c r="I412" i="9" s="1"/>
  <c r="I194" i="6"/>
  <c r="G194" i="9" s="1"/>
  <c r="K529" i="6"/>
  <c r="I529" i="9" s="1"/>
  <c r="K269" i="6"/>
  <c r="I269" i="9" s="1"/>
  <c r="K292" i="6"/>
  <c r="I292" i="9" s="1"/>
  <c r="W26" i="6"/>
  <c r="U26" i="9" s="1"/>
  <c r="W45" i="6"/>
  <c r="U45" i="9" s="1"/>
  <c r="AA401" i="6"/>
  <c r="Y401" i="9" s="1"/>
  <c r="Z53" i="6"/>
  <c r="X53" i="9" s="1"/>
  <c r="Q53" i="9"/>
  <c r="Z17" i="6"/>
  <c r="X17" i="9" s="1"/>
  <c r="Q17" i="9"/>
  <c r="N527" i="6"/>
  <c r="E527" i="9"/>
  <c r="Z207" i="6"/>
  <c r="X207" i="9" s="1"/>
  <c r="Q207" i="9"/>
  <c r="N281" i="6"/>
  <c r="L281" i="9" s="1"/>
  <c r="E281" i="9"/>
  <c r="N528" i="6"/>
  <c r="E528" i="9"/>
  <c r="Z29" i="6"/>
  <c r="X29" i="9" s="1"/>
  <c r="Q29" i="9"/>
  <c r="N348" i="6"/>
  <c r="E348" i="9"/>
  <c r="N467" i="6"/>
  <c r="E467" i="9"/>
  <c r="N327" i="6"/>
  <c r="E327" i="9"/>
  <c r="N432" i="6"/>
  <c r="E432" i="9"/>
  <c r="Z73" i="6"/>
  <c r="X73" i="9" s="1"/>
  <c r="Q73" i="9"/>
  <c r="Z223" i="6"/>
  <c r="X223" i="9" s="1"/>
  <c r="Q223" i="9"/>
  <c r="N506" i="6"/>
  <c r="E506" i="9"/>
  <c r="N383" i="6"/>
  <c r="E383" i="9"/>
  <c r="N494" i="6"/>
  <c r="E494" i="9"/>
  <c r="N266" i="6"/>
  <c r="E266" i="9"/>
  <c r="Z241" i="6"/>
  <c r="X241" i="9" s="1"/>
  <c r="Q241" i="9"/>
  <c r="N410" i="6"/>
  <c r="L410" i="9" s="1"/>
  <c r="E410" i="9"/>
  <c r="N239" i="6"/>
  <c r="L239" i="9" s="1"/>
  <c r="E239" i="9"/>
  <c r="Z406" i="6"/>
  <c r="X406" i="9" s="1"/>
  <c r="Q406" i="9"/>
  <c r="N311" i="6"/>
  <c r="E311" i="9"/>
  <c r="N510" i="6"/>
  <c r="E510" i="9"/>
  <c r="N511" i="6"/>
  <c r="E511" i="9"/>
  <c r="N428" i="6"/>
  <c r="E428" i="9"/>
  <c r="N448" i="6"/>
  <c r="E448" i="9"/>
  <c r="N464" i="6"/>
  <c r="E464" i="9"/>
  <c r="N217" i="6"/>
  <c r="E217" i="9"/>
  <c r="N411" i="6"/>
  <c r="E411" i="9"/>
  <c r="N297" i="6"/>
  <c r="E297" i="9"/>
  <c r="N460" i="6"/>
  <c r="E460" i="9"/>
  <c r="N250" i="6"/>
  <c r="E250" i="9"/>
  <c r="N367" i="6"/>
  <c r="E367" i="9"/>
  <c r="N112" i="6"/>
  <c r="E112" i="9"/>
  <c r="N121" i="6"/>
  <c r="E121" i="9"/>
  <c r="N89" i="6"/>
  <c r="E89" i="9"/>
  <c r="N487" i="6"/>
  <c r="E487" i="9"/>
  <c r="N415" i="6"/>
  <c r="E415" i="9"/>
  <c r="N46" i="6"/>
  <c r="E46" i="9"/>
  <c r="N203" i="6"/>
  <c r="E203" i="9"/>
  <c r="N237" i="6"/>
  <c r="E237" i="9"/>
  <c r="N241" i="6"/>
  <c r="E241" i="9"/>
  <c r="N91" i="6"/>
  <c r="E91" i="9"/>
  <c r="N44" i="6"/>
  <c r="E44" i="9"/>
  <c r="N247" i="6"/>
  <c r="E247" i="9"/>
  <c r="N153" i="6"/>
  <c r="E153" i="9"/>
  <c r="N240" i="6"/>
  <c r="E240" i="9"/>
  <c r="N142" i="6"/>
  <c r="E142" i="9"/>
  <c r="N70" i="6"/>
  <c r="E70" i="9"/>
  <c r="N220" i="6"/>
  <c r="E220" i="9"/>
  <c r="N221" i="6"/>
  <c r="E221" i="9"/>
  <c r="N192" i="6"/>
  <c r="E192" i="9"/>
  <c r="N249" i="6"/>
  <c r="E249" i="9"/>
  <c r="N230" i="6"/>
  <c r="E230" i="9"/>
  <c r="N102" i="6"/>
  <c r="E102" i="9"/>
  <c r="N336" i="6"/>
  <c r="E336" i="9"/>
  <c r="N209" i="6"/>
  <c r="E209" i="9"/>
  <c r="N144" i="6"/>
  <c r="E144" i="9"/>
  <c r="K432" i="6"/>
  <c r="I432" i="9" s="1"/>
  <c r="K219" i="6"/>
  <c r="I219" i="9" s="1"/>
  <c r="K257" i="6"/>
  <c r="I257" i="9" s="1"/>
  <c r="K534" i="6"/>
  <c r="I534" i="9" s="1"/>
  <c r="U3" i="6"/>
  <c r="S3" i="9" s="1"/>
  <c r="W78" i="6"/>
  <c r="U78" i="9" s="1"/>
  <c r="W105" i="6"/>
  <c r="U105" i="9" s="1"/>
  <c r="AA379" i="6"/>
  <c r="Y379" i="9" s="1"/>
  <c r="AA281" i="6"/>
  <c r="Y281" i="9" s="1"/>
  <c r="AA328" i="6"/>
  <c r="Y328" i="9" s="1"/>
  <c r="Z38" i="6"/>
  <c r="X38" i="9" s="1"/>
  <c r="Q38" i="9"/>
  <c r="Z4" i="6"/>
  <c r="X4" i="9" s="1"/>
  <c r="Q4" i="9"/>
  <c r="N495" i="6"/>
  <c r="E495" i="9"/>
  <c r="N402" i="6"/>
  <c r="E402" i="9"/>
  <c r="N280" i="6"/>
  <c r="E280" i="9"/>
  <c r="N471" i="6"/>
  <c r="E471" i="9"/>
  <c r="N183" i="6"/>
  <c r="E183" i="9"/>
  <c r="Z13" i="6"/>
  <c r="X13" i="9" s="1"/>
  <c r="Q13" i="9"/>
  <c r="N231" i="6"/>
  <c r="E231" i="9"/>
  <c r="N523" i="6"/>
  <c r="E523" i="9"/>
  <c r="N524" i="6"/>
  <c r="E524" i="9"/>
  <c r="N533" i="6"/>
  <c r="E533" i="9"/>
  <c r="N478" i="6"/>
  <c r="E478" i="9"/>
  <c r="N488" i="6"/>
  <c r="E488" i="9"/>
  <c r="N341" i="6"/>
  <c r="E341" i="9"/>
  <c r="N456" i="6"/>
  <c r="E456" i="9"/>
  <c r="N136" i="6"/>
  <c r="E136" i="9"/>
  <c r="N391" i="6"/>
  <c r="E391" i="9"/>
  <c r="N332" i="6"/>
  <c r="E332" i="9"/>
  <c r="N433" i="6"/>
  <c r="E433" i="9"/>
  <c r="N316" i="6"/>
  <c r="E316" i="9"/>
  <c r="N189" i="6"/>
  <c r="E189" i="9"/>
  <c r="N155" i="6"/>
  <c r="E155" i="9"/>
  <c r="N14" i="6"/>
  <c r="E14" i="9"/>
  <c r="N453" i="6"/>
  <c r="E453" i="9"/>
  <c r="N90" i="6"/>
  <c r="E90" i="9"/>
  <c r="N152" i="6"/>
  <c r="E152" i="9"/>
  <c r="N302" i="6"/>
  <c r="E302" i="9"/>
  <c r="N35" i="6"/>
  <c r="E35" i="9"/>
  <c r="N169" i="6"/>
  <c r="E169" i="9"/>
  <c r="N97" i="6"/>
  <c r="E97" i="9"/>
  <c r="N188" i="6"/>
  <c r="E188" i="9"/>
  <c r="N226" i="6"/>
  <c r="E226" i="9"/>
  <c r="N56" i="6"/>
  <c r="E56" i="9"/>
  <c r="N191" i="6"/>
  <c r="E191" i="9"/>
  <c r="N161" i="6"/>
  <c r="E161" i="9"/>
  <c r="N253" i="6"/>
  <c r="E253" i="9"/>
  <c r="N18" i="6"/>
  <c r="E18" i="9"/>
  <c r="N99" i="6"/>
  <c r="E99" i="9"/>
  <c r="N66" i="6"/>
  <c r="E66" i="9"/>
  <c r="N265" i="6"/>
  <c r="E265" i="9"/>
  <c r="N176" i="6"/>
  <c r="E176" i="9"/>
  <c r="N49" i="6"/>
  <c r="E49" i="9"/>
  <c r="N344" i="6"/>
  <c r="E344" i="9"/>
  <c r="N128" i="6"/>
  <c r="E128" i="9"/>
  <c r="N171" i="6"/>
  <c r="E171" i="9"/>
  <c r="Z28" i="6"/>
  <c r="X28" i="9" s="1"/>
  <c r="Q28" i="9"/>
  <c r="Z77" i="6"/>
  <c r="X77" i="9" s="1"/>
  <c r="Q77" i="9"/>
  <c r="N300" i="6"/>
  <c r="E300" i="9"/>
  <c r="Z24" i="6"/>
  <c r="X24" i="9" s="1"/>
  <c r="Q24" i="9"/>
  <c r="N251" i="6"/>
  <c r="E251" i="9"/>
  <c r="Z91" i="6"/>
  <c r="X91" i="9" s="1"/>
  <c r="Q91" i="9"/>
  <c r="N530" i="6"/>
  <c r="L530" i="9" s="1"/>
  <c r="E530" i="9"/>
  <c r="Z49" i="6"/>
  <c r="X49" i="9" s="1"/>
  <c r="Q49" i="9"/>
  <c r="N459" i="6"/>
  <c r="E459" i="9"/>
  <c r="N388" i="6"/>
  <c r="E388" i="9"/>
  <c r="N406" i="6"/>
  <c r="E406" i="9"/>
  <c r="N426" i="6"/>
  <c r="E426" i="9"/>
  <c r="N518" i="6"/>
  <c r="E518" i="9"/>
  <c r="N500" i="6"/>
  <c r="E500" i="9"/>
  <c r="N274" i="6"/>
  <c r="E274" i="9"/>
  <c r="N334" i="6"/>
  <c r="E334" i="9"/>
  <c r="N318" i="6"/>
  <c r="E318" i="9"/>
  <c r="N407" i="6"/>
  <c r="E407" i="9"/>
  <c r="N304" i="6"/>
  <c r="E304" i="9"/>
  <c r="N286" i="6"/>
  <c r="E286" i="9"/>
  <c r="N284" i="6"/>
  <c r="E284" i="9"/>
  <c r="N351" i="6"/>
  <c r="E351" i="9"/>
  <c r="N45" i="6"/>
  <c r="E45" i="9"/>
  <c r="N449" i="6"/>
  <c r="E449" i="9"/>
  <c r="N338" i="6"/>
  <c r="E338" i="9"/>
  <c r="N114" i="6"/>
  <c r="E114" i="9"/>
  <c r="N21" i="6"/>
  <c r="E21" i="9"/>
  <c r="N167" i="6"/>
  <c r="E167" i="9"/>
  <c r="N254" i="6"/>
  <c r="E254" i="9"/>
  <c r="N20" i="6"/>
  <c r="E20" i="9"/>
  <c r="N30" i="6"/>
  <c r="E30" i="9"/>
  <c r="N196" i="6"/>
  <c r="E196" i="9"/>
  <c r="N80" i="6"/>
  <c r="E80" i="9"/>
  <c r="N290" i="6"/>
  <c r="E290" i="9"/>
  <c r="N313" i="6"/>
  <c r="E313" i="9"/>
  <c r="N234" i="6"/>
  <c r="E234" i="9"/>
  <c r="N164" i="6"/>
  <c r="E164" i="9"/>
  <c r="N174" i="6"/>
  <c r="E174" i="9"/>
  <c r="N148" i="6"/>
  <c r="E148" i="9"/>
  <c r="N182" i="6"/>
  <c r="E182" i="9"/>
  <c r="N135" i="6"/>
  <c r="E135" i="9"/>
  <c r="N43" i="6"/>
  <c r="E43" i="9"/>
  <c r="N145" i="6"/>
  <c r="E145" i="9"/>
  <c r="N166" i="6"/>
  <c r="E166" i="9"/>
  <c r="N133" i="6"/>
  <c r="E133" i="9"/>
  <c r="K194" i="6"/>
  <c r="I194" i="9" s="1"/>
  <c r="I219" i="6"/>
  <c r="G219" i="9" s="1"/>
  <c r="Z54" i="6"/>
  <c r="X54" i="9" s="1"/>
  <c r="Q54" i="9"/>
  <c r="Z12" i="6"/>
  <c r="X12" i="9" s="1"/>
  <c r="Q12" i="9"/>
  <c r="N180" i="6"/>
  <c r="L180" i="9" s="1"/>
  <c r="E180" i="9"/>
  <c r="N521" i="6"/>
  <c r="E521" i="9"/>
  <c r="N385" i="6"/>
  <c r="E385" i="9"/>
  <c r="N389" i="6"/>
  <c r="E389" i="9"/>
  <c r="N501" i="6"/>
  <c r="E501" i="9"/>
  <c r="N438" i="6"/>
  <c r="E438" i="9"/>
  <c r="N430" i="6"/>
  <c r="E430" i="9"/>
  <c r="N369" i="6"/>
  <c r="E369" i="9"/>
  <c r="N387" i="6"/>
  <c r="E387" i="9"/>
  <c r="N285" i="6"/>
  <c r="E285" i="9"/>
  <c r="N395" i="6"/>
  <c r="E395" i="9"/>
  <c r="N361" i="6"/>
  <c r="E361" i="9"/>
  <c r="N482" i="6"/>
  <c r="E482" i="9"/>
  <c r="N320" i="6"/>
  <c r="E320" i="9"/>
  <c r="N481" i="6"/>
  <c r="E481" i="9"/>
  <c r="N245" i="6"/>
  <c r="E245" i="9"/>
  <c r="N270" i="6"/>
  <c r="E270" i="9"/>
  <c r="N242" i="6"/>
  <c r="E242" i="9"/>
  <c r="N100" i="6"/>
  <c r="E100" i="9"/>
  <c r="N498" i="6"/>
  <c r="E498" i="9"/>
  <c r="N158" i="6"/>
  <c r="E158" i="9"/>
  <c r="N5" i="6"/>
  <c r="E5" i="9"/>
  <c r="N107" i="6"/>
  <c r="E107" i="9"/>
  <c r="N76" i="6"/>
  <c r="E76" i="9"/>
  <c r="N210" i="6"/>
  <c r="E210" i="9"/>
  <c r="N260" i="6"/>
  <c r="E260" i="9"/>
  <c r="N229" i="6"/>
  <c r="E229" i="9"/>
  <c r="N305" i="6"/>
  <c r="E305" i="9"/>
  <c r="N126" i="6"/>
  <c r="E126" i="9"/>
  <c r="N232" i="6"/>
  <c r="E232" i="9"/>
  <c r="N22" i="6"/>
  <c r="E22" i="9"/>
  <c r="N172" i="6"/>
  <c r="E172" i="9"/>
  <c r="N79" i="6"/>
  <c r="E79" i="9"/>
  <c r="N134" i="6"/>
  <c r="E134" i="9"/>
  <c r="N190" i="6"/>
  <c r="E190" i="9"/>
  <c r="N85" i="6"/>
  <c r="E85" i="9"/>
  <c r="N227" i="6"/>
  <c r="E227" i="9"/>
  <c r="N93" i="6"/>
  <c r="E93" i="9"/>
  <c r="N61" i="6"/>
  <c r="E61" i="9"/>
  <c r="N355" i="6"/>
  <c r="E355" i="9"/>
  <c r="K399" i="6"/>
  <c r="I399" i="9" s="1"/>
  <c r="K180" i="6"/>
  <c r="I180" i="9" s="1"/>
  <c r="I205" i="6"/>
  <c r="G205" i="9" s="1"/>
  <c r="K251" i="6"/>
  <c r="I251" i="9" s="1"/>
  <c r="K337" i="6"/>
  <c r="I337" i="9" s="1"/>
  <c r="K419" i="6"/>
  <c r="I419" i="9" s="1"/>
  <c r="N184" i="6"/>
  <c r="E184" i="9"/>
  <c r="W55" i="6"/>
  <c r="U55" i="9" s="1"/>
  <c r="W223" i="6"/>
  <c r="U223" i="9" s="1"/>
  <c r="W202" i="6"/>
  <c r="U202" i="9" s="1"/>
  <c r="W169" i="6"/>
  <c r="U169" i="9" s="1"/>
  <c r="W207" i="6"/>
  <c r="U207" i="9" s="1"/>
  <c r="W125" i="6"/>
  <c r="U125" i="9" s="1"/>
  <c r="AA180" i="6"/>
  <c r="Y180" i="9" s="1"/>
  <c r="AA419" i="6"/>
  <c r="Y419" i="9" s="1"/>
  <c r="AA378" i="6"/>
  <c r="Y378" i="9" s="1"/>
  <c r="Z222" i="6"/>
  <c r="X222" i="9" s="1"/>
  <c r="Q222" i="9"/>
  <c r="Z37" i="6"/>
  <c r="X37" i="9" s="1"/>
  <c r="Q37" i="9"/>
  <c r="N204" i="6"/>
  <c r="E204" i="9"/>
  <c r="N321" i="6"/>
  <c r="E321" i="9"/>
  <c r="Z36" i="6"/>
  <c r="X36" i="9" s="1"/>
  <c r="Q36" i="9"/>
  <c r="Z106" i="6"/>
  <c r="X106" i="9" s="1"/>
  <c r="Q106" i="9"/>
  <c r="N470" i="6"/>
  <c r="E470" i="9"/>
  <c r="N443" i="6"/>
  <c r="L443" i="9" s="1"/>
  <c r="E443" i="9"/>
  <c r="N159" i="6"/>
  <c r="E159" i="9"/>
  <c r="N378" i="6"/>
  <c r="L378" i="9" s="1"/>
  <c r="E378" i="9"/>
  <c r="Z451" i="6"/>
  <c r="X451" i="9" s="1"/>
  <c r="Q451" i="9"/>
  <c r="N264" i="6"/>
  <c r="E264" i="9"/>
  <c r="N359" i="6"/>
  <c r="E359" i="9"/>
  <c r="W85" i="6"/>
  <c r="U85" i="9" s="1"/>
  <c r="K472" i="6"/>
  <c r="I472" i="9" s="1"/>
  <c r="U25" i="6"/>
  <c r="S25" i="9" s="1"/>
  <c r="U28" i="6"/>
  <c r="S28" i="9" s="1"/>
  <c r="K204" i="6"/>
  <c r="I204" i="9" s="1"/>
  <c r="G9" i="7"/>
  <c r="G4" i="7"/>
  <c r="G6" i="7"/>
  <c r="G14" i="7" s="1"/>
  <c r="G8" i="7"/>
  <c r="G3" i="7"/>
  <c r="G5" i="7"/>
  <c r="G7" i="7"/>
  <c r="W2" i="6"/>
  <c r="U2" i="9" s="1"/>
  <c r="S9" i="7"/>
  <c r="S4" i="7"/>
  <c r="S6" i="7"/>
  <c r="S14" i="7" s="1"/>
  <c r="S8" i="7"/>
  <c r="S3" i="7"/>
  <c r="S5" i="7"/>
  <c r="S7" i="7"/>
  <c r="I496" i="6"/>
  <c r="G496" i="9" s="1"/>
  <c r="W28" i="6"/>
  <c r="U28" i="9" s="1"/>
  <c r="W222" i="6"/>
  <c r="U222" i="9" s="1"/>
  <c r="K496" i="6"/>
  <c r="I496" i="9" s="1"/>
  <c r="W40" i="6"/>
  <c r="U40" i="9" s="1"/>
  <c r="W12" i="6"/>
  <c r="U12" i="9" s="1"/>
  <c r="U85" i="6"/>
  <c r="S85" i="9" s="1"/>
  <c r="U55" i="6"/>
  <c r="S55" i="9" s="1"/>
  <c r="U17" i="6"/>
  <c r="S17" i="9" s="1"/>
  <c r="W25" i="6"/>
  <c r="U25" i="9" s="1"/>
  <c r="U37" i="6"/>
  <c r="S37" i="9" s="1"/>
  <c r="W53" i="6"/>
  <c r="U53" i="9" s="1"/>
  <c r="I484" i="6"/>
  <c r="G484" i="9" s="1"/>
  <c r="W38" i="6"/>
  <c r="U38" i="9" s="1"/>
  <c r="U42" i="6"/>
  <c r="S42" i="9" s="1"/>
  <c r="U53" i="6"/>
  <c r="S53" i="9" s="1"/>
  <c r="U54" i="6"/>
  <c r="S54" i="9" s="1"/>
  <c r="U40" i="6"/>
  <c r="S40" i="9" s="1"/>
  <c r="W54" i="6"/>
  <c r="U54" i="9" s="1"/>
  <c r="U77" i="6"/>
  <c r="S77" i="9" s="1"/>
  <c r="I356" i="6"/>
  <c r="G356" i="9" s="1"/>
  <c r="I60" i="6"/>
  <c r="G60" i="9" s="1"/>
  <c r="U2" i="6"/>
  <c r="S2" i="9" s="1"/>
  <c r="W536" i="6"/>
  <c r="U536" i="9" s="1"/>
  <c r="K356" i="6"/>
  <c r="I356" i="9" s="1"/>
  <c r="W37" i="6"/>
  <c r="U37" i="9" s="1"/>
  <c r="W42" i="6"/>
  <c r="U42" i="9" s="1"/>
  <c r="I184" i="6"/>
  <c r="G184" i="9" s="1"/>
  <c r="K184" i="6"/>
  <c r="I184" i="9" s="1"/>
  <c r="U536" i="6"/>
  <c r="S536" i="9" s="1"/>
  <c r="U222" i="6"/>
  <c r="S222" i="9" s="1"/>
  <c r="Z2" i="6"/>
  <c r="X2" i="9" s="1"/>
  <c r="K60" i="6"/>
  <c r="I60" i="9" s="1"/>
  <c r="K171" i="6"/>
  <c r="I171" i="9" s="1"/>
  <c r="K363" i="6"/>
  <c r="I363" i="9" s="1"/>
  <c r="N363" i="6"/>
  <c r="K125" i="6"/>
  <c r="I125" i="9" s="1"/>
  <c r="N125" i="6"/>
  <c r="I173" i="6"/>
  <c r="G173" i="9" s="1"/>
  <c r="N173" i="6"/>
  <c r="I216" i="6"/>
  <c r="G216" i="9" s="1"/>
  <c r="N216" i="6"/>
  <c r="I2" i="6"/>
  <c r="G2" i="9" s="1"/>
  <c r="N2" i="6"/>
  <c r="L2" i="9" s="1"/>
  <c r="I363" i="6"/>
  <c r="G363" i="9" s="1"/>
  <c r="I125" i="6"/>
  <c r="G125" i="9" s="1"/>
  <c r="K173" i="6"/>
  <c r="I173" i="9" s="1"/>
  <c r="K392" i="6"/>
  <c r="I392" i="9" s="1"/>
  <c r="I392" i="6"/>
  <c r="G392" i="9" s="1"/>
  <c r="K519" i="6"/>
  <c r="I519" i="9" s="1"/>
  <c r="I519" i="6"/>
  <c r="G519" i="9" s="1"/>
  <c r="K473" i="6"/>
  <c r="I473" i="9" s="1"/>
  <c r="I473" i="6"/>
  <c r="G473" i="9" s="1"/>
  <c r="K525" i="6"/>
  <c r="I525" i="9" s="1"/>
  <c r="I525" i="6"/>
  <c r="G525" i="9" s="1"/>
  <c r="K463" i="6"/>
  <c r="I463" i="9" s="1"/>
  <c r="I463" i="6"/>
  <c r="G463" i="9" s="1"/>
  <c r="K273" i="6"/>
  <c r="I273" i="9" s="1"/>
  <c r="I273" i="6"/>
  <c r="G273" i="9" s="1"/>
  <c r="K309" i="6"/>
  <c r="I309" i="9" s="1"/>
  <c r="I309" i="6"/>
  <c r="G309" i="9" s="1"/>
  <c r="K340" i="6"/>
  <c r="I340" i="9" s="1"/>
  <c r="I340" i="6"/>
  <c r="G340" i="9" s="1"/>
  <c r="K475" i="6"/>
  <c r="I475" i="9" s="1"/>
  <c r="I475" i="6"/>
  <c r="G475" i="9" s="1"/>
  <c r="K405" i="6"/>
  <c r="I405" i="9" s="1"/>
  <c r="I405" i="6"/>
  <c r="G405" i="9" s="1"/>
  <c r="K211" i="6"/>
  <c r="I211" i="9" s="1"/>
  <c r="I211" i="6"/>
  <c r="G211" i="9" s="1"/>
  <c r="K291" i="6"/>
  <c r="I291" i="9" s="1"/>
  <c r="I291" i="6"/>
  <c r="G291" i="9" s="1"/>
  <c r="K493" i="6"/>
  <c r="I493" i="9" s="1"/>
  <c r="I493" i="6"/>
  <c r="G493" i="9" s="1"/>
  <c r="K106" i="6"/>
  <c r="I106" i="9" s="1"/>
  <c r="I106" i="6"/>
  <c r="G106" i="9" s="1"/>
  <c r="K390" i="6"/>
  <c r="I390" i="9" s="1"/>
  <c r="I390" i="6"/>
  <c r="G390" i="9" s="1"/>
  <c r="K301" i="6"/>
  <c r="I301" i="9" s="1"/>
  <c r="I301" i="6"/>
  <c r="G301" i="9" s="1"/>
  <c r="K92" i="6"/>
  <c r="I92" i="9" s="1"/>
  <c r="I92" i="6"/>
  <c r="G92" i="9" s="1"/>
  <c r="K267" i="6"/>
  <c r="I267" i="9" s="1"/>
  <c r="I267" i="6"/>
  <c r="G267" i="9" s="1"/>
  <c r="K62" i="6"/>
  <c r="I62" i="9" s="1"/>
  <c r="I62" i="6"/>
  <c r="G62" i="9" s="1"/>
  <c r="K223" i="6"/>
  <c r="I223" i="9" s="1"/>
  <c r="I223" i="6"/>
  <c r="G223" i="9" s="1"/>
  <c r="K374" i="6"/>
  <c r="I374" i="9" s="1"/>
  <c r="I374" i="6"/>
  <c r="G374" i="9" s="1"/>
  <c r="K469" i="6"/>
  <c r="I469" i="9" s="1"/>
  <c r="I469" i="6"/>
  <c r="G469" i="9" s="1"/>
  <c r="K117" i="6"/>
  <c r="I117" i="9" s="1"/>
  <c r="I117" i="6"/>
  <c r="G117" i="9" s="1"/>
  <c r="K157" i="6"/>
  <c r="I157" i="9" s="1"/>
  <c r="I157" i="6"/>
  <c r="G157" i="9" s="1"/>
  <c r="K74" i="6"/>
  <c r="I74" i="9" s="1"/>
  <c r="I74" i="6"/>
  <c r="G74" i="9" s="1"/>
  <c r="K252" i="6"/>
  <c r="I252" i="9" s="1"/>
  <c r="I252" i="6"/>
  <c r="G252" i="9" s="1"/>
  <c r="K198" i="6"/>
  <c r="I198" i="9" s="1"/>
  <c r="I198" i="6"/>
  <c r="G198" i="9" s="1"/>
  <c r="K108" i="6"/>
  <c r="I108" i="9" s="1"/>
  <c r="I108" i="6"/>
  <c r="G108" i="9" s="1"/>
  <c r="K17" i="6"/>
  <c r="I17" i="9" s="1"/>
  <c r="I17" i="6"/>
  <c r="G17" i="9" s="1"/>
  <c r="K71" i="6"/>
  <c r="I71" i="9" s="1"/>
  <c r="I71" i="6"/>
  <c r="G71" i="9" s="1"/>
  <c r="K15" i="6"/>
  <c r="I15" i="9" s="1"/>
  <c r="I15" i="6"/>
  <c r="G15" i="9" s="1"/>
  <c r="K34" i="6"/>
  <c r="I34" i="9" s="1"/>
  <c r="I34" i="6"/>
  <c r="G34" i="9" s="1"/>
  <c r="K72" i="6"/>
  <c r="I72" i="9" s="1"/>
  <c r="I72" i="6"/>
  <c r="G72" i="9" s="1"/>
  <c r="K73" i="6"/>
  <c r="I73" i="9" s="1"/>
  <c r="I73" i="6"/>
  <c r="G73" i="9" s="1"/>
  <c r="K78" i="6"/>
  <c r="I78" i="9" s="1"/>
  <c r="I78" i="6"/>
  <c r="G78" i="9" s="1"/>
  <c r="K314" i="6"/>
  <c r="I314" i="9" s="1"/>
  <c r="I314" i="6"/>
  <c r="G314" i="9" s="1"/>
  <c r="K388" i="6"/>
  <c r="I388" i="9" s="1"/>
  <c r="I388" i="6"/>
  <c r="G388" i="9" s="1"/>
  <c r="K406" i="6"/>
  <c r="I406" i="9" s="1"/>
  <c r="I406" i="6"/>
  <c r="G406" i="9" s="1"/>
  <c r="K426" i="6"/>
  <c r="I426" i="9" s="1"/>
  <c r="I426" i="6"/>
  <c r="G426" i="9" s="1"/>
  <c r="K518" i="6"/>
  <c r="I518" i="9" s="1"/>
  <c r="I518" i="6"/>
  <c r="G518" i="9" s="1"/>
  <c r="K500" i="6"/>
  <c r="I500" i="9" s="1"/>
  <c r="I500" i="6"/>
  <c r="G500" i="9" s="1"/>
  <c r="K274" i="6"/>
  <c r="I274" i="9" s="1"/>
  <c r="I274" i="6"/>
  <c r="G274" i="9" s="1"/>
  <c r="K334" i="6"/>
  <c r="I334" i="9" s="1"/>
  <c r="I334" i="6"/>
  <c r="G334" i="9" s="1"/>
  <c r="K318" i="6"/>
  <c r="I318" i="9" s="1"/>
  <c r="I318" i="6"/>
  <c r="G318" i="9" s="1"/>
  <c r="K407" i="6"/>
  <c r="I407" i="9" s="1"/>
  <c r="I407" i="6"/>
  <c r="G407" i="9" s="1"/>
  <c r="K304" i="6"/>
  <c r="I304" i="9" s="1"/>
  <c r="I304" i="6"/>
  <c r="G304" i="9" s="1"/>
  <c r="K286" i="6"/>
  <c r="I286" i="9" s="1"/>
  <c r="I286" i="6"/>
  <c r="G286" i="9" s="1"/>
  <c r="K284" i="6"/>
  <c r="I284" i="9" s="1"/>
  <c r="I284" i="6"/>
  <c r="G284" i="9" s="1"/>
  <c r="K351" i="6"/>
  <c r="I351" i="9" s="1"/>
  <c r="I351" i="6"/>
  <c r="G351" i="9" s="1"/>
  <c r="K45" i="6"/>
  <c r="I45" i="9" s="1"/>
  <c r="I45" i="6"/>
  <c r="G45" i="9" s="1"/>
  <c r="K449" i="6"/>
  <c r="I449" i="9" s="1"/>
  <c r="I449" i="6"/>
  <c r="G449" i="9" s="1"/>
  <c r="K338" i="6"/>
  <c r="I338" i="9" s="1"/>
  <c r="I338" i="6"/>
  <c r="G338" i="9" s="1"/>
  <c r="K114" i="6"/>
  <c r="I114" i="9" s="1"/>
  <c r="I114" i="6"/>
  <c r="G114" i="9" s="1"/>
  <c r="K21" i="6"/>
  <c r="I21" i="9" s="1"/>
  <c r="I21" i="6"/>
  <c r="G21" i="9" s="1"/>
  <c r="K167" i="6"/>
  <c r="I167" i="9" s="1"/>
  <c r="I167" i="6"/>
  <c r="G167" i="9" s="1"/>
  <c r="K254" i="6"/>
  <c r="I254" i="9" s="1"/>
  <c r="I254" i="6"/>
  <c r="G254" i="9" s="1"/>
  <c r="K20" i="6"/>
  <c r="I20" i="9" s="1"/>
  <c r="I20" i="6"/>
  <c r="G20" i="9" s="1"/>
  <c r="K30" i="6"/>
  <c r="I30" i="9" s="1"/>
  <c r="I30" i="6"/>
  <c r="G30" i="9" s="1"/>
  <c r="K196" i="6"/>
  <c r="I196" i="9" s="1"/>
  <c r="I196" i="6"/>
  <c r="G196" i="9" s="1"/>
  <c r="K80" i="6"/>
  <c r="I80" i="9" s="1"/>
  <c r="I80" i="6"/>
  <c r="G80" i="9" s="1"/>
  <c r="K290" i="6"/>
  <c r="I290" i="9" s="1"/>
  <c r="I290" i="6"/>
  <c r="G290" i="9" s="1"/>
  <c r="K313" i="6"/>
  <c r="I313" i="9" s="1"/>
  <c r="I313" i="6"/>
  <c r="G313" i="9" s="1"/>
  <c r="K234" i="6"/>
  <c r="I234" i="9" s="1"/>
  <c r="I234" i="6"/>
  <c r="G234" i="9" s="1"/>
  <c r="K164" i="6"/>
  <c r="I164" i="9" s="1"/>
  <c r="I164" i="6"/>
  <c r="G164" i="9" s="1"/>
  <c r="K174" i="6"/>
  <c r="I174" i="9" s="1"/>
  <c r="I174" i="6"/>
  <c r="G174" i="9" s="1"/>
  <c r="K148" i="6"/>
  <c r="I148" i="9" s="1"/>
  <c r="I148" i="6"/>
  <c r="G148" i="9" s="1"/>
  <c r="K182" i="6"/>
  <c r="I182" i="9" s="1"/>
  <c r="I182" i="6"/>
  <c r="G182" i="9" s="1"/>
  <c r="K135" i="6"/>
  <c r="I135" i="9" s="1"/>
  <c r="I135" i="6"/>
  <c r="G135" i="9" s="1"/>
  <c r="K43" i="6"/>
  <c r="I43" i="9" s="1"/>
  <c r="I43" i="6"/>
  <c r="G43" i="9" s="1"/>
  <c r="K145" i="6"/>
  <c r="I145" i="9" s="1"/>
  <c r="I145" i="6"/>
  <c r="G145" i="9" s="1"/>
  <c r="K166" i="6"/>
  <c r="I166" i="9" s="1"/>
  <c r="I166" i="6"/>
  <c r="G166" i="9" s="1"/>
  <c r="K133" i="6"/>
  <c r="I133" i="9" s="1"/>
  <c r="I133" i="6"/>
  <c r="G133" i="9" s="1"/>
  <c r="K352" i="6"/>
  <c r="I352" i="9" s="1"/>
  <c r="I352" i="6"/>
  <c r="G352" i="9" s="1"/>
  <c r="K510" i="6"/>
  <c r="I510" i="9" s="1"/>
  <c r="I510" i="6"/>
  <c r="G510" i="9" s="1"/>
  <c r="K511" i="6"/>
  <c r="I511" i="9" s="1"/>
  <c r="I511" i="6"/>
  <c r="G511" i="9" s="1"/>
  <c r="K428" i="6"/>
  <c r="I428" i="9" s="1"/>
  <c r="I428" i="6"/>
  <c r="G428" i="9" s="1"/>
  <c r="K448" i="6"/>
  <c r="I448" i="9" s="1"/>
  <c r="I448" i="6"/>
  <c r="G448" i="9" s="1"/>
  <c r="K464" i="6"/>
  <c r="I464" i="9" s="1"/>
  <c r="I464" i="6"/>
  <c r="G464" i="9" s="1"/>
  <c r="K217" i="6"/>
  <c r="I217" i="9" s="1"/>
  <c r="I217" i="6"/>
  <c r="G217" i="9" s="1"/>
  <c r="K411" i="6"/>
  <c r="I411" i="9" s="1"/>
  <c r="I411" i="6"/>
  <c r="G411" i="9" s="1"/>
  <c r="K297" i="6"/>
  <c r="I297" i="9" s="1"/>
  <c r="I297" i="6"/>
  <c r="G297" i="9" s="1"/>
  <c r="K460" i="6"/>
  <c r="I460" i="9" s="1"/>
  <c r="I460" i="6"/>
  <c r="G460" i="9" s="1"/>
  <c r="K250" i="6"/>
  <c r="I250" i="9" s="1"/>
  <c r="I250" i="6"/>
  <c r="G250" i="9" s="1"/>
  <c r="K367" i="6"/>
  <c r="I367" i="9" s="1"/>
  <c r="I367" i="6"/>
  <c r="G367" i="9" s="1"/>
  <c r="K112" i="6"/>
  <c r="I112" i="9" s="1"/>
  <c r="I112" i="6"/>
  <c r="G112" i="9" s="1"/>
  <c r="K121" i="6"/>
  <c r="I121" i="9" s="1"/>
  <c r="I121" i="6"/>
  <c r="G121" i="9" s="1"/>
  <c r="K89" i="6"/>
  <c r="I89" i="9" s="1"/>
  <c r="I89" i="6"/>
  <c r="G89" i="9" s="1"/>
  <c r="K487" i="6"/>
  <c r="I487" i="9" s="1"/>
  <c r="I487" i="6"/>
  <c r="G487" i="9" s="1"/>
  <c r="K415" i="6"/>
  <c r="I415" i="9" s="1"/>
  <c r="I415" i="6"/>
  <c r="G415" i="9" s="1"/>
  <c r="K46" i="6"/>
  <c r="I46" i="9" s="1"/>
  <c r="I46" i="6"/>
  <c r="G46" i="9" s="1"/>
  <c r="K203" i="6"/>
  <c r="I203" i="9" s="1"/>
  <c r="I203" i="6"/>
  <c r="G203" i="9" s="1"/>
  <c r="K237" i="6"/>
  <c r="I237" i="9" s="1"/>
  <c r="I237" i="6"/>
  <c r="G237" i="9" s="1"/>
  <c r="K241" i="6"/>
  <c r="I241" i="9" s="1"/>
  <c r="I241" i="6"/>
  <c r="G241" i="9" s="1"/>
  <c r="K91" i="6"/>
  <c r="I91" i="9" s="1"/>
  <c r="I91" i="6"/>
  <c r="G91" i="9" s="1"/>
  <c r="K44" i="6"/>
  <c r="I44" i="9" s="1"/>
  <c r="I44" i="6"/>
  <c r="G44" i="9" s="1"/>
  <c r="K247" i="6"/>
  <c r="I247" i="9" s="1"/>
  <c r="I247" i="6"/>
  <c r="G247" i="9" s="1"/>
  <c r="K153" i="6"/>
  <c r="I153" i="9" s="1"/>
  <c r="I153" i="6"/>
  <c r="G153" i="9" s="1"/>
  <c r="K240" i="6"/>
  <c r="I240" i="9" s="1"/>
  <c r="I240" i="6"/>
  <c r="G240" i="9" s="1"/>
  <c r="K142" i="6"/>
  <c r="I142" i="9" s="1"/>
  <c r="I142" i="6"/>
  <c r="G142" i="9" s="1"/>
  <c r="K70" i="6"/>
  <c r="I70" i="9" s="1"/>
  <c r="I70" i="6"/>
  <c r="G70" i="9" s="1"/>
  <c r="K220" i="6"/>
  <c r="I220" i="9" s="1"/>
  <c r="I220" i="6"/>
  <c r="G220" i="9" s="1"/>
  <c r="K221" i="6"/>
  <c r="I221" i="9" s="1"/>
  <c r="I221" i="6"/>
  <c r="G221" i="9" s="1"/>
  <c r="K192" i="6"/>
  <c r="I192" i="9" s="1"/>
  <c r="I192" i="6"/>
  <c r="G192" i="9" s="1"/>
  <c r="K249" i="6"/>
  <c r="I249" i="9" s="1"/>
  <c r="I249" i="6"/>
  <c r="G249" i="9" s="1"/>
  <c r="K230" i="6"/>
  <c r="I230" i="9" s="1"/>
  <c r="I230" i="6"/>
  <c r="G230" i="9" s="1"/>
  <c r="K102" i="6"/>
  <c r="I102" i="9" s="1"/>
  <c r="I102" i="6"/>
  <c r="G102" i="9" s="1"/>
  <c r="K336" i="6"/>
  <c r="I336" i="9" s="1"/>
  <c r="I336" i="6"/>
  <c r="G336" i="9" s="1"/>
  <c r="K209" i="6"/>
  <c r="I209" i="9" s="1"/>
  <c r="I209" i="6"/>
  <c r="G209" i="9" s="1"/>
  <c r="K144" i="6"/>
  <c r="I144" i="9" s="1"/>
  <c r="I144" i="6"/>
  <c r="G144" i="9" s="1"/>
  <c r="K523" i="6"/>
  <c r="I523" i="9" s="1"/>
  <c r="I523" i="6"/>
  <c r="G523" i="9" s="1"/>
  <c r="K524" i="6"/>
  <c r="I524" i="9" s="1"/>
  <c r="I524" i="6"/>
  <c r="G524" i="9" s="1"/>
  <c r="K533" i="6"/>
  <c r="I533" i="9" s="1"/>
  <c r="I533" i="6"/>
  <c r="G533" i="9" s="1"/>
  <c r="K478" i="6"/>
  <c r="I478" i="9" s="1"/>
  <c r="I478" i="6"/>
  <c r="G478" i="9" s="1"/>
  <c r="K488" i="6"/>
  <c r="I488" i="9" s="1"/>
  <c r="I488" i="6"/>
  <c r="G488" i="9" s="1"/>
  <c r="K341" i="6"/>
  <c r="I341" i="9" s="1"/>
  <c r="I341" i="6"/>
  <c r="G341" i="9" s="1"/>
  <c r="K456" i="6"/>
  <c r="I456" i="9" s="1"/>
  <c r="I456" i="6"/>
  <c r="G456" i="9" s="1"/>
  <c r="K136" i="6"/>
  <c r="I136" i="9" s="1"/>
  <c r="I136" i="6"/>
  <c r="G136" i="9" s="1"/>
  <c r="K391" i="6"/>
  <c r="I391" i="9" s="1"/>
  <c r="I391" i="6"/>
  <c r="G391" i="9" s="1"/>
  <c r="K332" i="6"/>
  <c r="I332" i="9" s="1"/>
  <c r="I332" i="6"/>
  <c r="G332" i="9" s="1"/>
  <c r="K433" i="6"/>
  <c r="I433" i="9" s="1"/>
  <c r="I433" i="6"/>
  <c r="G433" i="9" s="1"/>
  <c r="K316" i="6"/>
  <c r="I316" i="9" s="1"/>
  <c r="I316" i="6"/>
  <c r="G316" i="9" s="1"/>
  <c r="K189" i="6"/>
  <c r="I189" i="9" s="1"/>
  <c r="I189" i="6"/>
  <c r="G189" i="9" s="1"/>
  <c r="K155" i="6"/>
  <c r="I155" i="9" s="1"/>
  <c r="I155" i="6"/>
  <c r="G155" i="9" s="1"/>
  <c r="K14" i="6"/>
  <c r="I14" i="9" s="1"/>
  <c r="I14" i="6"/>
  <c r="G14" i="9" s="1"/>
  <c r="K453" i="6"/>
  <c r="I453" i="9" s="1"/>
  <c r="I453" i="6"/>
  <c r="G453" i="9" s="1"/>
  <c r="K90" i="6"/>
  <c r="I90" i="9" s="1"/>
  <c r="I90" i="6"/>
  <c r="G90" i="9" s="1"/>
  <c r="K152" i="6"/>
  <c r="I152" i="9" s="1"/>
  <c r="I152" i="6"/>
  <c r="G152" i="9" s="1"/>
  <c r="K302" i="6"/>
  <c r="I302" i="9" s="1"/>
  <c r="I302" i="6"/>
  <c r="G302" i="9" s="1"/>
  <c r="K35" i="6"/>
  <c r="I35" i="9" s="1"/>
  <c r="I35" i="6"/>
  <c r="G35" i="9" s="1"/>
  <c r="K169" i="6"/>
  <c r="I169" i="9" s="1"/>
  <c r="I169" i="6"/>
  <c r="G169" i="9" s="1"/>
  <c r="K97" i="6"/>
  <c r="I97" i="9" s="1"/>
  <c r="I97" i="6"/>
  <c r="G97" i="9" s="1"/>
  <c r="K188" i="6"/>
  <c r="I188" i="9" s="1"/>
  <c r="I188" i="6"/>
  <c r="G188" i="9" s="1"/>
  <c r="K226" i="6"/>
  <c r="I226" i="9" s="1"/>
  <c r="I226" i="6"/>
  <c r="G226" i="9" s="1"/>
  <c r="K56" i="6"/>
  <c r="I56" i="9" s="1"/>
  <c r="I56" i="6"/>
  <c r="G56" i="9" s="1"/>
  <c r="K191" i="6"/>
  <c r="I191" i="9" s="1"/>
  <c r="I191" i="6"/>
  <c r="G191" i="9" s="1"/>
  <c r="K161" i="6"/>
  <c r="I161" i="9" s="1"/>
  <c r="I161" i="6"/>
  <c r="G161" i="9" s="1"/>
  <c r="K253" i="6"/>
  <c r="I253" i="9" s="1"/>
  <c r="I253" i="6"/>
  <c r="G253" i="9" s="1"/>
  <c r="K18" i="6"/>
  <c r="I18" i="9" s="1"/>
  <c r="I18" i="6"/>
  <c r="G18" i="9" s="1"/>
  <c r="K99" i="6"/>
  <c r="I99" i="9" s="1"/>
  <c r="I99" i="6"/>
  <c r="G99" i="9" s="1"/>
  <c r="K66" i="6"/>
  <c r="I66" i="9" s="1"/>
  <c r="I66" i="6"/>
  <c r="G66" i="9" s="1"/>
  <c r="K265" i="6"/>
  <c r="I265" i="9" s="1"/>
  <c r="I265" i="6"/>
  <c r="G265" i="9" s="1"/>
  <c r="K176" i="6"/>
  <c r="I176" i="9" s="1"/>
  <c r="I176" i="6"/>
  <c r="G176" i="9" s="1"/>
  <c r="K49" i="6"/>
  <c r="I49" i="9" s="1"/>
  <c r="I49" i="6"/>
  <c r="G49" i="9" s="1"/>
  <c r="K344" i="6"/>
  <c r="I344" i="9" s="1"/>
  <c r="I344" i="6"/>
  <c r="G344" i="9" s="1"/>
  <c r="K128" i="6"/>
  <c r="I128" i="9" s="1"/>
  <c r="I128" i="6"/>
  <c r="G128" i="9" s="1"/>
  <c r="K501" i="6"/>
  <c r="I501" i="9" s="1"/>
  <c r="I501" i="6"/>
  <c r="G501" i="9" s="1"/>
  <c r="K438" i="6"/>
  <c r="I438" i="9" s="1"/>
  <c r="I438" i="6"/>
  <c r="G438" i="9" s="1"/>
  <c r="K430" i="6"/>
  <c r="I430" i="9" s="1"/>
  <c r="I430" i="6"/>
  <c r="G430" i="9" s="1"/>
  <c r="K369" i="6"/>
  <c r="I369" i="9" s="1"/>
  <c r="I369" i="6"/>
  <c r="G369" i="9" s="1"/>
  <c r="K387" i="6"/>
  <c r="I387" i="9" s="1"/>
  <c r="I387" i="6"/>
  <c r="G387" i="9" s="1"/>
  <c r="K285" i="6"/>
  <c r="I285" i="9" s="1"/>
  <c r="I285" i="6"/>
  <c r="G285" i="9" s="1"/>
  <c r="K395" i="6"/>
  <c r="I395" i="9" s="1"/>
  <c r="I395" i="6"/>
  <c r="G395" i="9" s="1"/>
  <c r="K361" i="6"/>
  <c r="I361" i="9" s="1"/>
  <c r="I361" i="6"/>
  <c r="G361" i="9" s="1"/>
  <c r="K482" i="6"/>
  <c r="I482" i="9" s="1"/>
  <c r="I482" i="6"/>
  <c r="G482" i="9" s="1"/>
  <c r="K320" i="6"/>
  <c r="I320" i="9" s="1"/>
  <c r="I320" i="6"/>
  <c r="G320" i="9" s="1"/>
  <c r="K481" i="6"/>
  <c r="I481" i="9" s="1"/>
  <c r="I481" i="6"/>
  <c r="G481" i="9" s="1"/>
  <c r="K245" i="6"/>
  <c r="I245" i="9" s="1"/>
  <c r="I245" i="6"/>
  <c r="G245" i="9" s="1"/>
  <c r="K270" i="6"/>
  <c r="I270" i="9" s="1"/>
  <c r="I270" i="6"/>
  <c r="G270" i="9" s="1"/>
  <c r="K242" i="6"/>
  <c r="I242" i="9" s="1"/>
  <c r="I242" i="6"/>
  <c r="G242" i="9" s="1"/>
  <c r="K100" i="6"/>
  <c r="I100" i="9" s="1"/>
  <c r="I100" i="6"/>
  <c r="G100" i="9" s="1"/>
  <c r="K498" i="6"/>
  <c r="I498" i="9" s="1"/>
  <c r="I498" i="6"/>
  <c r="G498" i="9" s="1"/>
  <c r="K158" i="6"/>
  <c r="I158" i="9" s="1"/>
  <c r="I158" i="6"/>
  <c r="G158" i="9" s="1"/>
  <c r="K5" i="6"/>
  <c r="I5" i="9" s="1"/>
  <c r="I5" i="6"/>
  <c r="G5" i="9" s="1"/>
  <c r="K107" i="6"/>
  <c r="I107" i="9" s="1"/>
  <c r="I107" i="6"/>
  <c r="G107" i="9" s="1"/>
  <c r="K76" i="6"/>
  <c r="I76" i="9" s="1"/>
  <c r="I76" i="6"/>
  <c r="G76" i="9" s="1"/>
  <c r="K210" i="6"/>
  <c r="I210" i="9" s="1"/>
  <c r="I210" i="6"/>
  <c r="G210" i="9" s="1"/>
  <c r="K260" i="6"/>
  <c r="I260" i="9" s="1"/>
  <c r="I260" i="6"/>
  <c r="G260" i="9" s="1"/>
  <c r="K229" i="6"/>
  <c r="I229" i="9" s="1"/>
  <c r="I229" i="6"/>
  <c r="G229" i="9" s="1"/>
  <c r="K305" i="6"/>
  <c r="I305" i="9" s="1"/>
  <c r="I305" i="6"/>
  <c r="G305" i="9" s="1"/>
  <c r="K126" i="6"/>
  <c r="I126" i="9" s="1"/>
  <c r="I126" i="6"/>
  <c r="G126" i="9" s="1"/>
  <c r="K232" i="6"/>
  <c r="I232" i="9" s="1"/>
  <c r="I232" i="6"/>
  <c r="G232" i="9" s="1"/>
  <c r="K22" i="6"/>
  <c r="I22" i="9" s="1"/>
  <c r="I22" i="6"/>
  <c r="G22" i="9" s="1"/>
  <c r="K172" i="6"/>
  <c r="I172" i="9" s="1"/>
  <c r="I172" i="6"/>
  <c r="G172" i="9" s="1"/>
  <c r="K79" i="6"/>
  <c r="I79" i="9" s="1"/>
  <c r="I79" i="6"/>
  <c r="G79" i="9" s="1"/>
  <c r="K134" i="6"/>
  <c r="I134" i="9" s="1"/>
  <c r="I134" i="6"/>
  <c r="G134" i="9" s="1"/>
  <c r="K190" i="6"/>
  <c r="I190" i="9" s="1"/>
  <c r="I190" i="6"/>
  <c r="G190" i="9" s="1"/>
  <c r="K85" i="6"/>
  <c r="I85" i="9" s="1"/>
  <c r="I85" i="6"/>
  <c r="G85" i="9" s="1"/>
  <c r="K227" i="6"/>
  <c r="I227" i="9" s="1"/>
  <c r="I227" i="6"/>
  <c r="G227" i="9" s="1"/>
  <c r="K93" i="6"/>
  <c r="I93" i="9" s="1"/>
  <c r="I93" i="6"/>
  <c r="G93" i="9" s="1"/>
  <c r="K61" i="6"/>
  <c r="I61" i="9" s="1"/>
  <c r="I61" i="6"/>
  <c r="G61" i="9" s="1"/>
  <c r="K355" i="6"/>
  <c r="I355" i="9" s="1"/>
  <c r="I355" i="6"/>
  <c r="G355" i="9" s="1"/>
  <c r="K502" i="6"/>
  <c r="I502" i="9" s="1"/>
  <c r="I502" i="6"/>
  <c r="G502" i="9" s="1"/>
  <c r="K441" i="6"/>
  <c r="I441" i="9" s="1"/>
  <c r="I441" i="6"/>
  <c r="G441" i="9" s="1"/>
  <c r="K458" i="6"/>
  <c r="I458" i="9" s="1"/>
  <c r="I458" i="6"/>
  <c r="G458" i="9" s="1"/>
  <c r="K531" i="6"/>
  <c r="I531" i="9" s="1"/>
  <c r="I531" i="6"/>
  <c r="G531" i="9" s="1"/>
  <c r="K526" i="6"/>
  <c r="I526" i="9" s="1"/>
  <c r="I526" i="6"/>
  <c r="G526" i="9" s="1"/>
  <c r="K307" i="6"/>
  <c r="I307" i="9" s="1"/>
  <c r="I307" i="6"/>
  <c r="G307" i="9" s="1"/>
  <c r="K452" i="6"/>
  <c r="I452" i="9" s="1"/>
  <c r="I452" i="6"/>
  <c r="G452" i="9" s="1"/>
  <c r="K178" i="6"/>
  <c r="I178" i="9" s="1"/>
  <c r="I178" i="6"/>
  <c r="G178" i="9" s="1"/>
  <c r="K140" i="6"/>
  <c r="I140" i="9" s="1"/>
  <c r="I140" i="6"/>
  <c r="G140" i="9" s="1"/>
  <c r="K162" i="6"/>
  <c r="I162" i="9" s="1"/>
  <c r="I162" i="6"/>
  <c r="G162" i="9" s="1"/>
  <c r="K429" i="6"/>
  <c r="I429" i="9" s="1"/>
  <c r="I429" i="6"/>
  <c r="G429" i="9" s="1"/>
  <c r="K296" i="6"/>
  <c r="I296" i="9" s="1"/>
  <c r="I296" i="6"/>
  <c r="G296" i="9" s="1"/>
  <c r="K434" i="6"/>
  <c r="I434" i="9" s="1"/>
  <c r="I434" i="6"/>
  <c r="G434" i="9" s="1"/>
  <c r="K342" i="6"/>
  <c r="I342" i="9" s="1"/>
  <c r="I342" i="6"/>
  <c r="G342" i="9" s="1"/>
  <c r="K116" i="6"/>
  <c r="I116" i="9" s="1"/>
  <c r="I116" i="6"/>
  <c r="G116" i="9" s="1"/>
  <c r="K123" i="6"/>
  <c r="I123" i="9" s="1"/>
  <c r="I123" i="6"/>
  <c r="G123" i="9" s="1"/>
  <c r="K272" i="6"/>
  <c r="I272" i="9" s="1"/>
  <c r="I272" i="6"/>
  <c r="G272" i="9" s="1"/>
  <c r="K376" i="6"/>
  <c r="I376" i="9" s="1"/>
  <c r="I376" i="6"/>
  <c r="G376" i="9" s="1"/>
  <c r="K4" i="6"/>
  <c r="I4" i="9" s="1"/>
  <c r="I4" i="6"/>
  <c r="G4" i="9" s="1"/>
  <c r="K139" i="6"/>
  <c r="I139" i="9" s="1"/>
  <c r="I139" i="6"/>
  <c r="G139" i="9" s="1"/>
  <c r="K350" i="6"/>
  <c r="I350" i="9" s="1"/>
  <c r="I350" i="6"/>
  <c r="G350" i="9" s="1"/>
  <c r="K323" i="6"/>
  <c r="I323" i="9" s="1"/>
  <c r="I323" i="6"/>
  <c r="G323" i="9" s="1"/>
  <c r="K256" i="6"/>
  <c r="I256" i="9" s="1"/>
  <c r="I256" i="6"/>
  <c r="G256" i="9" s="1"/>
  <c r="K375" i="6"/>
  <c r="I375" i="9" s="1"/>
  <c r="I375" i="6"/>
  <c r="G375" i="9" s="1"/>
  <c r="K277" i="6"/>
  <c r="I277" i="9" s="1"/>
  <c r="I277" i="6"/>
  <c r="G277" i="9" s="1"/>
  <c r="K268" i="6"/>
  <c r="I268" i="9" s="1"/>
  <c r="I268" i="6"/>
  <c r="G268" i="9" s="1"/>
  <c r="K53" i="6"/>
  <c r="I53" i="9" s="1"/>
  <c r="I53" i="6"/>
  <c r="G53" i="9" s="1"/>
  <c r="K222" i="6"/>
  <c r="I222" i="9" s="1"/>
  <c r="I222" i="6"/>
  <c r="G222" i="9" s="1"/>
  <c r="K12" i="6"/>
  <c r="I12" i="9" s="1"/>
  <c r="I12" i="6"/>
  <c r="G12" i="9" s="1"/>
  <c r="K207" i="6"/>
  <c r="I207" i="9" s="1"/>
  <c r="I207" i="6"/>
  <c r="G207" i="9" s="1"/>
  <c r="K243" i="6"/>
  <c r="I243" i="9" s="1"/>
  <c r="I243" i="6"/>
  <c r="G243" i="9" s="1"/>
  <c r="K27" i="6"/>
  <c r="I27" i="9" s="1"/>
  <c r="I27" i="6"/>
  <c r="G27" i="9" s="1"/>
  <c r="K365" i="6"/>
  <c r="I365" i="9" s="1"/>
  <c r="I365" i="6"/>
  <c r="G365" i="9" s="1"/>
  <c r="K146" i="6"/>
  <c r="I146" i="9" s="1"/>
  <c r="I146" i="6"/>
  <c r="G146" i="9" s="1"/>
  <c r="K32" i="6"/>
  <c r="I32" i="9" s="1"/>
  <c r="I32" i="6"/>
  <c r="G32" i="9" s="1"/>
  <c r="K393" i="6"/>
  <c r="I393" i="9" s="1"/>
  <c r="I393" i="6"/>
  <c r="G393" i="9" s="1"/>
  <c r="K423" i="6"/>
  <c r="I423" i="9" s="1"/>
  <c r="I423" i="6"/>
  <c r="G423" i="9" s="1"/>
  <c r="K532" i="6"/>
  <c r="I532" i="9" s="1"/>
  <c r="I532" i="6"/>
  <c r="G532" i="9" s="1"/>
  <c r="K499" i="6"/>
  <c r="I499" i="9" s="1"/>
  <c r="I499" i="6"/>
  <c r="G499" i="9" s="1"/>
  <c r="K454" i="6"/>
  <c r="I454" i="9" s="1"/>
  <c r="I454" i="6"/>
  <c r="G454" i="9" s="1"/>
  <c r="K490" i="6"/>
  <c r="I490" i="9" s="1"/>
  <c r="I490" i="6"/>
  <c r="G490" i="9" s="1"/>
  <c r="K516" i="6"/>
  <c r="I516" i="9" s="1"/>
  <c r="I516" i="6"/>
  <c r="G516" i="9" s="1"/>
  <c r="K416" i="6"/>
  <c r="I416" i="9" s="1"/>
  <c r="I416" i="6"/>
  <c r="G416" i="9" s="1"/>
  <c r="K214" i="6"/>
  <c r="I214" i="9" s="1"/>
  <c r="I214" i="6"/>
  <c r="G214" i="9" s="1"/>
  <c r="K282" i="6"/>
  <c r="I282" i="9" s="1"/>
  <c r="I282" i="6"/>
  <c r="G282" i="9" s="1"/>
  <c r="K308" i="6"/>
  <c r="I308" i="9" s="1"/>
  <c r="I308" i="6"/>
  <c r="G308" i="9" s="1"/>
  <c r="K489" i="6"/>
  <c r="I489" i="9" s="1"/>
  <c r="I489" i="6"/>
  <c r="G489" i="9" s="1"/>
  <c r="K425" i="6"/>
  <c r="I425" i="9" s="1"/>
  <c r="I425" i="6"/>
  <c r="G425" i="9" s="1"/>
  <c r="K306" i="6"/>
  <c r="I306" i="9" s="1"/>
  <c r="I306" i="6"/>
  <c r="G306" i="9" s="1"/>
  <c r="K8" i="6"/>
  <c r="I8" i="9" s="1"/>
  <c r="I8" i="6"/>
  <c r="G8" i="9" s="1"/>
  <c r="K331" i="6"/>
  <c r="I331" i="9" s="1"/>
  <c r="I331" i="6"/>
  <c r="G331" i="9" s="1"/>
  <c r="K83" i="6"/>
  <c r="I83" i="9" s="1"/>
  <c r="I83" i="6"/>
  <c r="G83" i="9" s="1"/>
  <c r="K343" i="6"/>
  <c r="I343" i="9" s="1"/>
  <c r="I343" i="6"/>
  <c r="G343" i="9" s="1"/>
  <c r="K82" i="6"/>
  <c r="I82" i="9" s="1"/>
  <c r="I82" i="6"/>
  <c r="G82" i="9" s="1"/>
  <c r="K124" i="6"/>
  <c r="I124" i="9" s="1"/>
  <c r="I124" i="6"/>
  <c r="G124" i="9" s="1"/>
  <c r="K109" i="6"/>
  <c r="I109" i="9" s="1"/>
  <c r="I109" i="6"/>
  <c r="G109" i="9" s="1"/>
  <c r="K418" i="6"/>
  <c r="I418" i="9" s="1"/>
  <c r="I418" i="6"/>
  <c r="G418" i="9" s="1"/>
  <c r="K396" i="6"/>
  <c r="I396" i="9" s="1"/>
  <c r="I396" i="6"/>
  <c r="G396" i="9" s="1"/>
  <c r="K57" i="6"/>
  <c r="I57" i="9" s="1"/>
  <c r="I57" i="6"/>
  <c r="G57" i="9" s="1"/>
  <c r="K7" i="6"/>
  <c r="I7" i="9" s="1"/>
  <c r="I7" i="6"/>
  <c r="G7" i="9" s="1"/>
  <c r="K324" i="6"/>
  <c r="I324" i="9" s="1"/>
  <c r="I324" i="6"/>
  <c r="G324" i="9" s="1"/>
  <c r="K208" i="6"/>
  <c r="I208" i="9" s="1"/>
  <c r="I208" i="6"/>
  <c r="G208" i="9" s="1"/>
  <c r="K110" i="6"/>
  <c r="I110" i="9" s="1"/>
  <c r="I110" i="6"/>
  <c r="G110" i="9" s="1"/>
  <c r="K31" i="6"/>
  <c r="I31" i="9" s="1"/>
  <c r="I31" i="6"/>
  <c r="G31" i="9" s="1"/>
  <c r="K9" i="6"/>
  <c r="I9" i="9" s="1"/>
  <c r="I9" i="6"/>
  <c r="G9" i="9" s="1"/>
  <c r="K246" i="6"/>
  <c r="I246" i="9" s="1"/>
  <c r="I246" i="6"/>
  <c r="G246" i="9" s="1"/>
  <c r="K319" i="6"/>
  <c r="I319" i="9" s="1"/>
  <c r="I319" i="6"/>
  <c r="G319" i="9" s="1"/>
  <c r="K118" i="6"/>
  <c r="I118" i="9" s="1"/>
  <c r="I118" i="6"/>
  <c r="G118" i="9" s="1"/>
  <c r="K437" i="6"/>
  <c r="I437" i="9" s="1"/>
  <c r="I437" i="6"/>
  <c r="G437" i="9" s="1"/>
  <c r="K65" i="6"/>
  <c r="I65" i="9" s="1"/>
  <c r="I65" i="6"/>
  <c r="G65" i="9" s="1"/>
  <c r="K213" i="6"/>
  <c r="I213" i="9" s="1"/>
  <c r="I213" i="6"/>
  <c r="G213" i="9" s="1"/>
  <c r="K522" i="6"/>
  <c r="I522" i="9" s="1"/>
  <c r="I522" i="6"/>
  <c r="G522" i="9" s="1"/>
  <c r="K537" i="6"/>
  <c r="I537" i="9" s="1"/>
  <c r="I537" i="6"/>
  <c r="G537" i="9" s="1"/>
  <c r="K424" i="6"/>
  <c r="I424" i="9" s="1"/>
  <c r="I424" i="6"/>
  <c r="G424" i="9" s="1"/>
  <c r="K442" i="6"/>
  <c r="I442" i="9" s="1"/>
  <c r="I442" i="6"/>
  <c r="G442" i="9" s="1"/>
  <c r="K483" i="6"/>
  <c r="I483" i="9" s="1"/>
  <c r="I483" i="6"/>
  <c r="G483" i="9" s="1"/>
  <c r="K127" i="6"/>
  <c r="I127" i="9" s="1"/>
  <c r="I127" i="6"/>
  <c r="G127" i="9" s="1"/>
  <c r="K218" i="6"/>
  <c r="I218" i="9" s="1"/>
  <c r="I218" i="6"/>
  <c r="G218" i="9" s="1"/>
  <c r="K461" i="6"/>
  <c r="I461" i="9" s="1"/>
  <c r="I461" i="6"/>
  <c r="G461" i="9" s="1"/>
  <c r="K507" i="6"/>
  <c r="I507" i="9" s="1"/>
  <c r="I507" i="6"/>
  <c r="G507" i="9" s="1"/>
  <c r="K382" i="6"/>
  <c r="I382" i="9" s="1"/>
  <c r="I382" i="6"/>
  <c r="G382" i="9" s="1"/>
  <c r="K398" i="6"/>
  <c r="I398" i="9" s="1"/>
  <c r="I398" i="6"/>
  <c r="G398" i="9" s="1"/>
  <c r="K409" i="6"/>
  <c r="I409" i="9" s="1"/>
  <c r="I409" i="6"/>
  <c r="G409" i="9" s="1"/>
  <c r="K262" i="6"/>
  <c r="I262" i="9" s="1"/>
  <c r="I262" i="6"/>
  <c r="G262" i="9" s="1"/>
  <c r="K436" i="6"/>
  <c r="I436" i="9" s="1"/>
  <c r="I436" i="6"/>
  <c r="G436" i="9" s="1"/>
  <c r="K137" i="6"/>
  <c r="I137" i="9" s="1"/>
  <c r="I137" i="6"/>
  <c r="G137" i="9" s="1"/>
  <c r="K450" i="6"/>
  <c r="I450" i="9" s="1"/>
  <c r="I450" i="6"/>
  <c r="G450" i="9" s="1"/>
  <c r="K36" i="6"/>
  <c r="I36" i="9" s="1"/>
  <c r="I36" i="6"/>
  <c r="G36" i="9" s="1"/>
  <c r="K39" i="6"/>
  <c r="I39" i="9" s="1"/>
  <c r="I39" i="6"/>
  <c r="G39" i="9" s="1"/>
  <c r="K255" i="6"/>
  <c r="I255" i="9" s="1"/>
  <c r="I255" i="6"/>
  <c r="G255" i="9" s="1"/>
  <c r="K168" i="6"/>
  <c r="I168" i="9" s="1"/>
  <c r="I168" i="6"/>
  <c r="G168" i="9" s="1"/>
  <c r="K151" i="6"/>
  <c r="I151" i="9" s="1"/>
  <c r="I151" i="6"/>
  <c r="G151" i="9" s="1"/>
  <c r="K477" i="6"/>
  <c r="I477" i="9" s="1"/>
  <c r="I477" i="6"/>
  <c r="G477" i="9" s="1"/>
  <c r="K427" i="6"/>
  <c r="I427" i="9" s="1"/>
  <c r="I427" i="6"/>
  <c r="G427" i="9" s="1"/>
  <c r="K38" i="6"/>
  <c r="I38" i="9" s="1"/>
  <c r="I38" i="6"/>
  <c r="G38" i="9" s="1"/>
  <c r="K33" i="6"/>
  <c r="I33" i="9" s="1"/>
  <c r="I33" i="6"/>
  <c r="G33" i="9" s="1"/>
  <c r="K59" i="6"/>
  <c r="I59" i="9" s="1"/>
  <c r="I59" i="6"/>
  <c r="G59" i="9" s="1"/>
  <c r="K52" i="6"/>
  <c r="I52" i="9" s="1"/>
  <c r="I52" i="6"/>
  <c r="G52" i="9" s="1"/>
  <c r="K84" i="6"/>
  <c r="I84" i="9" s="1"/>
  <c r="I84" i="6"/>
  <c r="G84" i="9" s="1"/>
  <c r="K67" i="6"/>
  <c r="I67" i="9" s="1"/>
  <c r="I67" i="6"/>
  <c r="G67" i="9" s="1"/>
  <c r="K41" i="6"/>
  <c r="I41" i="9" s="1"/>
  <c r="I41" i="6"/>
  <c r="G41" i="9" s="1"/>
  <c r="K48" i="6"/>
  <c r="I48" i="9" s="1"/>
  <c r="I48" i="6"/>
  <c r="G48" i="9" s="1"/>
  <c r="K347" i="6"/>
  <c r="I347" i="9" s="1"/>
  <c r="I347" i="6"/>
  <c r="G347" i="9" s="1"/>
  <c r="K13" i="6"/>
  <c r="I13" i="9" s="1"/>
  <c r="I13" i="6"/>
  <c r="G13" i="9" s="1"/>
  <c r="K486" i="6"/>
  <c r="I486" i="9" s="1"/>
  <c r="I486" i="6"/>
  <c r="G486" i="9" s="1"/>
  <c r="K98" i="6"/>
  <c r="I98" i="9" s="1"/>
  <c r="I98" i="6"/>
  <c r="G98" i="9" s="1"/>
  <c r="K261" i="6"/>
  <c r="I261" i="9" s="1"/>
  <c r="I261" i="6"/>
  <c r="G261" i="9" s="1"/>
  <c r="K497" i="6"/>
  <c r="I497" i="9" s="1"/>
  <c r="I497" i="6"/>
  <c r="G497" i="9" s="1"/>
  <c r="K404" i="6"/>
  <c r="I404" i="9" s="1"/>
  <c r="I404" i="6"/>
  <c r="G404" i="9" s="1"/>
  <c r="K512" i="6"/>
  <c r="I512" i="9" s="1"/>
  <c r="I512" i="6"/>
  <c r="G512" i="9" s="1"/>
  <c r="K514" i="6"/>
  <c r="I514" i="9" s="1"/>
  <c r="I514" i="6"/>
  <c r="G514" i="9" s="1"/>
  <c r="K466" i="6"/>
  <c r="I466" i="9" s="1"/>
  <c r="I466" i="6"/>
  <c r="G466" i="9" s="1"/>
  <c r="K193" i="6"/>
  <c r="I193" i="9" s="1"/>
  <c r="I193" i="6"/>
  <c r="G193" i="9" s="1"/>
  <c r="K346" i="6"/>
  <c r="I346" i="9" s="1"/>
  <c r="I346" i="6"/>
  <c r="G346" i="9" s="1"/>
  <c r="K515" i="6"/>
  <c r="I515" i="9" s="1"/>
  <c r="I515" i="6"/>
  <c r="G515" i="9" s="1"/>
  <c r="K380" i="6"/>
  <c r="I380" i="9" s="1"/>
  <c r="I380" i="6"/>
  <c r="G380" i="9" s="1"/>
  <c r="K377" i="6"/>
  <c r="I377" i="9" s="1"/>
  <c r="I377" i="6"/>
  <c r="G377" i="9" s="1"/>
  <c r="K271" i="6"/>
  <c r="I271" i="9" s="1"/>
  <c r="I271" i="6"/>
  <c r="G271" i="9" s="1"/>
  <c r="K440" i="6"/>
  <c r="I440" i="9" s="1"/>
  <c r="I440" i="6"/>
  <c r="G440" i="9" s="1"/>
  <c r="K358" i="6"/>
  <c r="I358" i="9" s="1"/>
  <c r="I358" i="6"/>
  <c r="G358" i="9" s="1"/>
  <c r="K394" i="6"/>
  <c r="I394" i="9" s="1"/>
  <c r="I394" i="6"/>
  <c r="G394" i="9" s="1"/>
  <c r="K50" i="6"/>
  <c r="I50" i="9" s="1"/>
  <c r="I50" i="6"/>
  <c r="G50" i="9" s="1"/>
  <c r="K58" i="6"/>
  <c r="I58" i="9" s="1"/>
  <c r="I58" i="6"/>
  <c r="G58" i="9" s="1"/>
  <c r="K143" i="6"/>
  <c r="I143" i="9" s="1"/>
  <c r="I143" i="6"/>
  <c r="G143" i="9" s="1"/>
  <c r="K156" i="6"/>
  <c r="I156" i="9" s="1"/>
  <c r="I156" i="6"/>
  <c r="G156" i="9" s="1"/>
  <c r="K310" i="6"/>
  <c r="I310" i="9" s="1"/>
  <c r="I310" i="6"/>
  <c r="G310" i="9" s="1"/>
  <c r="K201" i="6"/>
  <c r="I201" i="9" s="1"/>
  <c r="I201" i="6"/>
  <c r="G201" i="9" s="1"/>
  <c r="K69" i="6"/>
  <c r="I69" i="9" s="1"/>
  <c r="I69" i="6"/>
  <c r="G69" i="9" s="1"/>
  <c r="K11" i="6"/>
  <c r="I11" i="9" s="1"/>
  <c r="I11" i="6"/>
  <c r="G11" i="9" s="1"/>
  <c r="K485" i="6"/>
  <c r="I485" i="9" s="1"/>
  <c r="I485" i="6"/>
  <c r="G485" i="9" s="1"/>
  <c r="K263" i="6"/>
  <c r="I263" i="9" s="1"/>
  <c r="I263" i="6"/>
  <c r="G263" i="9" s="1"/>
  <c r="K101" i="6"/>
  <c r="I101" i="9" s="1"/>
  <c r="I101" i="6"/>
  <c r="G101" i="9" s="1"/>
  <c r="K29" i="6"/>
  <c r="I29" i="9" s="1"/>
  <c r="I29" i="6"/>
  <c r="G29" i="9" s="1"/>
  <c r="K147" i="6"/>
  <c r="I147" i="9" s="1"/>
  <c r="I147" i="6"/>
  <c r="G147" i="9" s="1"/>
  <c r="K119" i="6"/>
  <c r="I119" i="9" s="1"/>
  <c r="I119" i="6"/>
  <c r="G119" i="9" s="1"/>
  <c r="K312" i="6"/>
  <c r="I312" i="9" s="1"/>
  <c r="I312" i="6"/>
  <c r="G312" i="9" s="1"/>
  <c r="K181" i="6"/>
  <c r="I181" i="9" s="1"/>
  <c r="I181" i="6"/>
  <c r="G181" i="9" s="1"/>
  <c r="K185" i="6"/>
  <c r="I185" i="9" s="1"/>
  <c r="I185" i="6"/>
  <c r="G185" i="9" s="1"/>
  <c r="K295" i="6"/>
  <c r="I295" i="9" s="1"/>
  <c r="I295" i="6"/>
  <c r="G295" i="9" s="1"/>
  <c r="K81" i="6"/>
  <c r="I81" i="9" s="1"/>
  <c r="I81" i="6"/>
  <c r="G81" i="9" s="1"/>
  <c r="K104" i="6"/>
  <c r="I104" i="9" s="1"/>
  <c r="I104" i="6"/>
  <c r="G104" i="9" s="1"/>
  <c r="K212" i="6"/>
  <c r="I212" i="9" s="1"/>
  <c r="I212" i="6"/>
  <c r="G212" i="9" s="1"/>
  <c r="K16" i="6"/>
  <c r="I16" i="9" s="1"/>
  <c r="I16" i="6"/>
  <c r="G16" i="9" s="1"/>
  <c r="K403" i="6"/>
  <c r="I403" i="9" s="1"/>
  <c r="I403" i="6"/>
  <c r="G403" i="9" s="1"/>
  <c r="K513" i="6"/>
  <c r="I513" i="9" s="1"/>
  <c r="I513" i="6"/>
  <c r="G513" i="9" s="1"/>
  <c r="K476" i="6"/>
  <c r="I476" i="9" s="1"/>
  <c r="I476" i="6"/>
  <c r="G476" i="9" s="1"/>
  <c r="K462" i="6"/>
  <c r="I462" i="9" s="1"/>
  <c r="I462" i="6"/>
  <c r="G462" i="9" s="1"/>
  <c r="K538" i="6"/>
  <c r="I538" i="9" s="1"/>
  <c r="I538" i="6"/>
  <c r="G538" i="9" s="1"/>
  <c r="K339" i="6"/>
  <c r="I339" i="9" s="1"/>
  <c r="I339" i="6"/>
  <c r="G339" i="9" s="1"/>
  <c r="K138" i="6"/>
  <c r="I138" i="9" s="1"/>
  <c r="I138" i="6"/>
  <c r="G138" i="9" s="1"/>
  <c r="K248" i="6"/>
  <c r="I248" i="9" s="1"/>
  <c r="I248" i="6"/>
  <c r="G248" i="9" s="1"/>
  <c r="K298" i="6"/>
  <c r="I298" i="9" s="1"/>
  <c r="I298" i="6"/>
  <c r="G298" i="9" s="1"/>
  <c r="K238" i="6"/>
  <c r="I238" i="9" s="1"/>
  <c r="I238" i="6"/>
  <c r="G238" i="9" s="1"/>
  <c r="K345" i="6"/>
  <c r="I345" i="9" s="1"/>
  <c r="I345" i="6"/>
  <c r="G345" i="9" s="1"/>
  <c r="K492" i="6"/>
  <c r="I492" i="9" s="1"/>
  <c r="I492" i="6"/>
  <c r="G492" i="9" s="1"/>
  <c r="K431" i="6"/>
  <c r="I431" i="9" s="1"/>
  <c r="I431" i="6"/>
  <c r="G431" i="9" s="1"/>
  <c r="K42" i="6"/>
  <c r="I42" i="9" s="1"/>
  <c r="I42" i="6"/>
  <c r="G42" i="9" s="1"/>
  <c r="K115" i="6"/>
  <c r="I115" i="9" s="1"/>
  <c r="I115" i="6"/>
  <c r="G115" i="9" s="1"/>
  <c r="K276" i="6"/>
  <c r="I276" i="9" s="1"/>
  <c r="I276" i="6"/>
  <c r="G276" i="9" s="1"/>
  <c r="K233" i="6"/>
  <c r="I233" i="9" s="1"/>
  <c r="I233" i="6"/>
  <c r="G233" i="9" s="1"/>
  <c r="K64" i="6"/>
  <c r="I64" i="9" s="1"/>
  <c r="I64" i="6"/>
  <c r="G64" i="9" s="1"/>
  <c r="K366" i="6"/>
  <c r="I366" i="9" s="1"/>
  <c r="I366" i="6"/>
  <c r="G366" i="9" s="1"/>
  <c r="K195" i="6"/>
  <c r="I195" i="9" s="1"/>
  <c r="I195" i="6"/>
  <c r="G195" i="9" s="1"/>
  <c r="K150" i="6"/>
  <c r="I150" i="9" s="1"/>
  <c r="I150" i="6"/>
  <c r="G150" i="9" s="1"/>
  <c r="K68" i="6"/>
  <c r="I68" i="9" s="1"/>
  <c r="I68" i="6"/>
  <c r="G68" i="9" s="1"/>
  <c r="K51" i="6"/>
  <c r="I51" i="9" s="1"/>
  <c r="I51" i="6"/>
  <c r="G51" i="9" s="1"/>
  <c r="K40" i="6"/>
  <c r="I40" i="9" s="1"/>
  <c r="I40" i="6"/>
  <c r="G40" i="9" s="1"/>
  <c r="K170" i="6"/>
  <c r="I170" i="9" s="1"/>
  <c r="I170" i="6"/>
  <c r="G170" i="9" s="1"/>
  <c r="K28" i="6"/>
  <c r="I28" i="9" s="1"/>
  <c r="I28" i="6"/>
  <c r="G28" i="9" s="1"/>
  <c r="K179" i="6"/>
  <c r="I179" i="9" s="1"/>
  <c r="I179" i="6"/>
  <c r="G179" i="9" s="1"/>
  <c r="K160" i="6"/>
  <c r="I160" i="9" s="1"/>
  <c r="I160" i="6"/>
  <c r="G160" i="9" s="1"/>
  <c r="K26" i="6"/>
  <c r="I26" i="9" s="1"/>
  <c r="I26" i="6"/>
  <c r="G26" i="9" s="1"/>
  <c r="K103" i="6"/>
  <c r="I103" i="9" s="1"/>
  <c r="I103" i="6"/>
  <c r="G103" i="9" s="1"/>
  <c r="K25" i="6"/>
  <c r="I25" i="9" s="1"/>
  <c r="I25" i="6"/>
  <c r="G25" i="9" s="1"/>
  <c r="K329" i="6"/>
  <c r="I329" i="9" s="1"/>
  <c r="I329" i="6"/>
  <c r="G329" i="9" s="1"/>
  <c r="K154" i="6"/>
  <c r="I154" i="9" s="1"/>
  <c r="I154" i="6"/>
  <c r="G154" i="9" s="1"/>
  <c r="K322" i="6"/>
  <c r="I322" i="9" s="1"/>
  <c r="I322" i="6"/>
  <c r="G322" i="9" s="1"/>
  <c r="K283" i="6"/>
  <c r="I283" i="9" s="1"/>
  <c r="I283" i="6"/>
  <c r="G283" i="9" s="1"/>
  <c r="K19" i="6"/>
  <c r="I19" i="9" s="1"/>
  <c r="I19" i="6"/>
  <c r="G19" i="9" s="1"/>
  <c r="K397" i="6"/>
  <c r="I397" i="9" s="1"/>
  <c r="I397" i="6"/>
  <c r="G397" i="9" s="1"/>
  <c r="K435" i="6"/>
  <c r="I435" i="9" s="1"/>
  <c r="I435" i="6"/>
  <c r="G435" i="9" s="1"/>
  <c r="K357" i="6"/>
  <c r="I357" i="9" s="1"/>
  <c r="I357" i="6"/>
  <c r="G357" i="9" s="1"/>
  <c r="K509" i="6"/>
  <c r="I509" i="9" s="1"/>
  <c r="I509" i="6"/>
  <c r="G509" i="9" s="1"/>
  <c r="K381" i="6"/>
  <c r="I381" i="9" s="1"/>
  <c r="I381" i="6"/>
  <c r="G381" i="9" s="1"/>
  <c r="K315" i="6"/>
  <c r="I315" i="9" s="1"/>
  <c r="I315" i="6"/>
  <c r="G315" i="9" s="1"/>
  <c r="K303" i="6"/>
  <c r="I303" i="9" s="1"/>
  <c r="I303" i="6"/>
  <c r="G303" i="9" s="1"/>
  <c r="K353" i="6"/>
  <c r="I353" i="9" s="1"/>
  <c r="I353" i="6"/>
  <c r="G353" i="9" s="1"/>
  <c r="K373" i="6"/>
  <c r="I373" i="9" s="1"/>
  <c r="I373" i="6"/>
  <c r="G373" i="9" s="1"/>
  <c r="K370" i="6"/>
  <c r="I370" i="9" s="1"/>
  <c r="I370" i="6"/>
  <c r="G370" i="9" s="1"/>
  <c r="K202" i="6"/>
  <c r="I202" i="9" s="1"/>
  <c r="I202" i="6"/>
  <c r="G202" i="9" s="1"/>
  <c r="K177" i="6"/>
  <c r="I177" i="9" s="1"/>
  <c r="I177" i="6"/>
  <c r="G177" i="9" s="1"/>
  <c r="K413" i="6"/>
  <c r="I413" i="9" s="1"/>
  <c r="I413" i="6"/>
  <c r="G413" i="9" s="1"/>
  <c r="K24" i="6"/>
  <c r="I24" i="9" s="1"/>
  <c r="I24" i="6"/>
  <c r="G24" i="9" s="1"/>
  <c r="K186" i="6"/>
  <c r="I186" i="9" s="1"/>
  <c r="I186" i="6"/>
  <c r="G186" i="9" s="1"/>
  <c r="K75" i="6"/>
  <c r="I75" i="9" s="1"/>
  <c r="I75" i="6"/>
  <c r="G75" i="9" s="1"/>
  <c r="K278" i="6"/>
  <c r="I278" i="9" s="1"/>
  <c r="I278" i="6"/>
  <c r="G278" i="9" s="1"/>
  <c r="K129" i="6"/>
  <c r="I129" i="9" s="1"/>
  <c r="I129" i="6"/>
  <c r="G129" i="9" s="1"/>
  <c r="K149" i="6"/>
  <c r="I149" i="9" s="1"/>
  <c r="I149" i="6"/>
  <c r="G149" i="9" s="1"/>
  <c r="K111" i="6"/>
  <c r="I111" i="9" s="1"/>
  <c r="I111" i="6"/>
  <c r="G111" i="9" s="1"/>
  <c r="K225" i="6"/>
  <c r="I225" i="9" s="1"/>
  <c r="I225" i="6"/>
  <c r="G225" i="9" s="1"/>
  <c r="K289" i="6"/>
  <c r="I289" i="9" s="1"/>
  <c r="I289" i="6"/>
  <c r="G289" i="9" s="1"/>
  <c r="K10" i="6"/>
  <c r="I10" i="9" s="1"/>
  <c r="I10" i="6"/>
  <c r="G10" i="9" s="1"/>
  <c r="K77" i="6"/>
  <c r="I77" i="9" s="1"/>
  <c r="I77" i="6"/>
  <c r="G77" i="9" s="1"/>
  <c r="K224" i="6"/>
  <c r="I224" i="9" s="1"/>
  <c r="I224" i="6"/>
  <c r="G224" i="9" s="1"/>
  <c r="K122" i="6"/>
  <c r="I122" i="9" s="1"/>
  <c r="I122" i="6"/>
  <c r="G122" i="9" s="1"/>
  <c r="K87" i="6"/>
  <c r="I87" i="9" s="1"/>
  <c r="I87" i="6"/>
  <c r="G87" i="9" s="1"/>
  <c r="K199" i="6"/>
  <c r="I199" i="9" s="1"/>
  <c r="I199" i="6"/>
  <c r="G199" i="9" s="1"/>
  <c r="K113" i="6"/>
  <c r="I113" i="9" s="1"/>
  <c r="I113" i="6"/>
  <c r="G113" i="9" s="1"/>
  <c r="K86" i="6"/>
  <c r="I86" i="9" s="1"/>
  <c r="I86" i="6"/>
  <c r="G86" i="9" s="1"/>
  <c r="K63" i="6"/>
  <c r="I63" i="9" s="1"/>
  <c r="I63" i="6"/>
  <c r="G63" i="9" s="1"/>
  <c r="K88" i="6"/>
  <c r="I88" i="9" s="1"/>
  <c r="I88" i="6"/>
  <c r="G88" i="9" s="1"/>
  <c r="K236" i="6"/>
  <c r="I236" i="9" s="1"/>
  <c r="I236" i="6"/>
  <c r="G236" i="9" s="1"/>
  <c r="K37" i="6"/>
  <c r="I37" i="9" s="1"/>
  <c r="I37" i="6"/>
  <c r="G37" i="9" s="1"/>
  <c r="K94" i="6"/>
  <c r="I94" i="9" s="1"/>
  <c r="I94" i="6"/>
  <c r="G94" i="9" s="1"/>
  <c r="K95" i="6"/>
  <c r="I95" i="9" s="1"/>
  <c r="I95" i="6"/>
  <c r="G95" i="9" s="1"/>
  <c r="K536" i="6"/>
  <c r="I536" i="9" s="1"/>
  <c r="I536" i="6"/>
  <c r="G536" i="9" s="1"/>
  <c r="K421" i="6"/>
  <c r="I421" i="9" s="1"/>
  <c r="I421" i="6"/>
  <c r="G421" i="9" s="1"/>
  <c r="K446" i="6"/>
  <c r="I446" i="9" s="1"/>
  <c r="I446" i="6"/>
  <c r="G446" i="9" s="1"/>
  <c r="K451" i="6"/>
  <c r="I451" i="9" s="1"/>
  <c r="I451" i="6"/>
  <c r="G451" i="9" s="1"/>
  <c r="K517" i="6"/>
  <c r="I517" i="9" s="1"/>
  <c r="I517" i="6"/>
  <c r="G517" i="9" s="1"/>
  <c r="K130" i="6"/>
  <c r="I130" i="9" s="1"/>
  <c r="I130" i="6"/>
  <c r="G130" i="9" s="1"/>
  <c r="K141" i="6"/>
  <c r="I141" i="9" s="1"/>
  <c r="I141" i="6"/>
  <c r="G141" i="9" s="1"/>
  <c r="K175" i="6"/>
  <c r="I175" i="9" s="1"/>
  <c r="I175" i="6"/>
  <c r="G175" i="9" s="1"/>
  <c r="K417" i="6"/>
  <c r="I417" i="9" s="1"/>
  <c r="I417" i="6"/>
  <c r="G417" i="9" s="1"/>
  <c r="K187" i="6"/>
  <c r="I187" i="9" s="1"/>
  <c r="I187" i="6"/>
  <c r="G187" i="9" s="1"/>
  <c r="K465" i="6"/>
  <c r="I465" i="9" s="1"/>
  <c r="I465" i="6"/>
  <c r="G465" i="9" s="1"/>
  <c r="K414" i="6"/>
  <c r="I414" i="9" s="1"/>
  <c r="I414" i="6"/>
  <c r="G414" i="9" s="1"/>
  <c r="K444" i="6"/>
  <c r="I444" i="9" s="1"/>
  <c r="I444" i="6"/>
  <c r="G444" i="9" s="1"/>
  <c r="K55" i="6"/>
  <c r="I55" i="9" s="1"/>
  <c r="I55" i="6"/>
  <c r="G55" i="9" s="1"/>
  <c r="K228" i="6"/>
  <c r="I228" i="9" s="1"/>
  <c r="I228" i="6"/>
  <c r="G228" i="9" s="1"/>
  <c r="K235" i="6"/>
  <c r="I235" i="9" s="1"/>
  <c r="I235" i="6"/>
  <c r="G235" i="9" s="1"/>
  <c r="K480" i="6"/>
  <c r="I480" i="9" s="1"/>
  <c r="I480" i="6"/>
  <c r="G480" i="9" s="1"/>
  <c r="K200" i="6"/>
  <c r="I200" i="9" s="1"/>
  <c r="I200" i="6"/>
  <c r="G200" i="9" s="1"/>
  <c r="K96" i="6"/>
  <c r="I96" i="9" s="1"/>
  <c r="I96" i="6"/>
  <c r="G96" i="9" s="1"/>
  <c r="K165" i="6"/>
  <c r="I165" i="9" s="1"/>
  <c r="I165" i="6"/>
  <c r="G165" i="9" s="1"/>
  <c r="K288" i="6"/>
  <c r="I288" i="9" s="1"/>
  <c r="I288" i="6"/>
  <c r="G288" i="9" s="1"/>
  <c r="K422" i="6"/>
  <c r="I422" i="9" s="1"/>
  <c r="I422" i="6"/>
  <c r="G422" i="9" s="1"/>
  <c r="K3" i="6"/>
  <c r="I3" i="9" s="1"/>
  <c r="I3" i="6"/>
  <c r="G3" i="9" s="1"/>
  <c r="K6" i="6"/>
  <c r="I6" i="9" s="1"/>
  <c r="I6" i="6"/>
  <c r="G6" i="9" s="1"/>
  <c r="K354" i="6"/>
  <c r="I354" i="9" s="1"/>
  <c r="I354" i="6"/>
  <c r="G354" i="9" s="1"/>
  <c r="K206" i="6"/>
  <c r="I206" i="9" s="1"/>
  <c r="I206" i="6"/>
  <c r="G206" i="9" s="1"/>
  <c r="K105" i="6"/>
  <c r="I105" i="9" s="1"/>
  <c r="I105" i="6"/>
  <c r="G105" i="9" s="1"/>
  <c r="K23" i="6"/>
  <c r="I23" i="9" s="1"/>
  <c r="I23" i="6"/>
  <c r="G23" i="9" s="1"/>
  <c r="K197" i="6"/>
  <c r="I197" i="9" s="1"/>
  <c r="I197" i="6"/>
  <c r="G197" i="9" s="1"/>
  <c r="K54" i="6"/>
  <c r="I54" i="9" s="1"/>
  <c r="I54" i="6"/>
  <c r="G54" i="9" s="1"/>
  <c r="K420" i="6"/>
  <c r="I420" i="9" s="1"/>
  <c r="I420" i="6"/>
  <c r="G420" i="9" s="1"/>
  <c r="K47" i="6"/>
  <c r="I47" i="9" s="1"/>
  <c r="I47" i="6"/>
  <c r="G47" i="9" s="1"/>
  <c r="K333" i="6"/>
  <c r="I333" i="9" s="1"/>
  <c r="I333" i="6"/>
  <c r="G333" i="9" s="1"/>
  <c r="K259" i="6"/>
  <c r="I259" i="9" s="1"/>
  <c r="I259" i="6"/>
  <c r="G259" i="9" s="1"/>
  <c r="K163" i="6"/>
  <c r="I163" i="9" s="1"/>
  <c r="I163" i="6"/>
  <c r="G163" i="9" s="1"/>
  <c r="K258" i="6"/>
  <c r="I258" i="9" s="1"/>
  <c r="I258" i="6"/>
  <c r="G258" i="9" s="1"/>
  <c r="AA387" i="6" l="1"/>
  <c r="Y387" i="9" s="1"/>
  <c r="L387" i="9"/>
  <c r="L521" i="9"/>
  <c r="AA521" i="6"/>
  <c r="Y521" i="9" s="1"/>
  <c r="AA210" i="6"/>
  <c r="Y210" i="9" s="1"/>
  <c r="L210" i="9"/>
  <c r="AA482" i="6"/>
  <c r="Y482" i="9" s="1"/>
  <c r="L482" i="9"/>
  <c r="AA164" i="6"/>
  <c r="Y164" i="9" s="1"/>
  <c r="L164" i="9"/>
  <c r="AA30" i="6"/>
  <c r="Y30" i="9" s="1"/>
  <c r="L30" i="9"/>
  <c r="AA304" i="6"/>
  <c r="Y304" i="9" s="1"/>
  <c r="L304" i="9"/>
  <c r="AA35" i="6"/>
  <c r="Y35" i="9" s="1"/>
  <c r="L35" i="9"/>
  <c r="AA136" i="6"/>
  <c r="Y136" i="9" s="1"/>
  <c r="L136" i="9"/>
  <c r="L280" i="9"/>
  <c r="AA280" i="6"/>
  <c r="Y280" i="9" s="1"/>
  <c r="AA336" i="6"/>
  <c r="Y336" i="9" s="1"/>
  <c r="L336" i="9"/>
  <c r="AA44" i="6"/>
  <c r="Y44" i="9" s="1"/>
  <c r="L44" i="9"/>
  <c r="AA250" i="6"/>
  <c r="Y250" i="9" s="1"/>
  <c r="L250" i="9"/>
  <c r="L506" i="9"/>
  <c r="AA506" i="6"/>
  <c r="Y506" i="9" s="1"/>
  <c r="L348" i="9"/>
  <c r="AA348" i="6"/>
  <c r="Y348" i="9" s="1"/>
  <c r="AA15" i="6"/>
  <c r="Y15" i="9" s="1"/>
  <c r="L15" i="9"/>
  <c r="AA74" i="6"/>
  <c r="Y74" i="9" s="1"/>
  <c r="L74" i="9"/>
  <c r="AA62" i="6"/>
  <c r="Y62" i="9" s="1"/>
  <c r="L62" i="9"/>
  <c r="AA493" i="6"/>
  <c r="Y493" i="9" s="1"/>
  <c r="L493" i="9"/>
  <c r="AA309" i="6"/>
  <c r="Y309" i="9" s="1"/>
  <c r="L309" i="9"/>
  <c r="AA392" i="6"/>
  <c r="Y392" i="9" s="1"/>
  <c r="L392" i="9"/>
  <c r="L439" i="9"/>
  <c r="AA439" i="6"/>
  <c r="Y439" i="9" s="1"/>
  <c r="AA98" i="6"/>
  <c r="Y98" i="9" s="1"/>
  <c r="L98" i="9"/>
  <c r="AA67" i="6"/>
  <c r="Y67" i="9" s="1"/>
  <c r="L67" i="9"/>
  <c r="AA427" i="6"/>
  <c r="Y427" i="9" s="1"/>
  <c r="L427" i="9"/>
  <c r="AA36" i="6"/>
  <c r="Y36" i="9" s="1"/>
  <c r="L36" i="9"/>
  <c r="AA398" i="6"/>
  <c r="Y398" i="9" s="1"/>
  <c r="L398" i="9"/>
  <c r="AA483" i="6"/>
  <c r="Y483" i="9" s="1"/>
  <c r="L483" i="9"/>
  <c r="AA371" i="6"/>
  <c r="Y371" i="9" s="1"/>
  <c r="L371" i="9"/>
  <c r="AA27" i="6"/>
  <c r="Y27" i="9" s="1"/>
  <c r="L27" i="9"/>
  <c r="AA268" i="6"/>
  <c r="Y268" i="9" s="1"/>
  <c r="L268" i="9"/>
  <c r="AA139" i="6"/>
  <c r="Y139" i="9" s="1"/>
  <c r="L139" i="9"/>
  <c r="AA342" i="6"/>
  <c r="Y342" i="9" s="1"/>
  <c r="L342" i="9"/>
  <c r="AA178" i="6"/>
  <c r="Y178" i="9" s="1"/>
  <c r="L178" i="9"/>
  <c r="AA441" i="6"/>
  <c r="Y441" i="9" s="1"/>
  <c r="L441" i="9"/>
  <c r="AA333" i="6"/>
  <c r="Y333" i="9" s="1"/>
  <c r="L333" i="9"/>
  <c r="AA105" i="6"/>
  <c r="Y105" i="9" s="1"/>
  <c r="L105" i="9"/>
  <c r="AA288" i="6"/>
  <c r="Y288" i="9" s="1"/>
  <c r="L288" i="9"/>
  <c r="AA228" i="6"/>
  <c r="Y228" i="9" s="1"/>
  <c r="L228" i="9"/>
  <c r="AA417" i="6"/>
  <c r="Y417" i="9" s="1"/>
  <c r="L417" i="9"/>
  <c r="AA446" i="6"/>
  <c r="Y446" i="9" s="1"/>
  <c r="L446" i="9"/>
  <c r="L287" i="9"/>
  <c r="AA287" i="6"/>
  <c r="Y287" i="9" s="1"/>
  <c r="AA360" i="6"/>
  <c r="Y360" i="9" s="1"/>
  <c r="AA443" i="6"/>
  <c r="Y443" i="9" s="1"/>
  <c r="L385" i="9"/>
  <c r="AA385" i="6"/>
  <c r="Y385" i="9" s="1"/>
  <c r="AA369" i="6"/>
  <c r="Y369" i="9" s="1"/>
  <c r="L369" i="9"/>
  <c r="AA227" i="6"/>
  <c r="Y227" i="9" s="1"/>
  <c r="L227" i="9"/>
  <c r="AA22" i="6"/>
  <c r="Y22" i="9" s="1"/>
  <c r="L22" i="9"/>
  <c r="AA100" i="6"/>
  <c r="Y100" i="9" s="1"/>
  <c r="L100" i="9"/>
  <c r="AA430" i="6"/>
  <c r="Y430" i="9" s="1"/>
  <c r="L430" i="9"/>
  <c r="AA145" i="6"/>
  <c r="Y145" i="9" s="1"/>
  <c r="L145" i="9"/>
  <c r="AA338" i="6"/>
  <c r="Y338" i="9" s="1"/>
  <c r="L338" i="9"/>
  <c r="AA518" i="6"/>
  <c r="Y518" i="9" s="1"/>
  <c r="L518" i="9"/>
  <c r="AA265" i="6"/>
  <c r="Y265" i="9" s="1"/>
  <c r="L265" i="9"/>
  <c r="AA191" i="6"/>
  <c r="Y191" i="9" s="1"/>
  <c r="L191" i="9"/>
  <c r="AA155" i="6"/>
  <c r="Y155" i="9" s="1"/>
  <c r="L155" i="9"/>
  <c r="AA524" i="6"/>
  <c r="Y524" i="9" s="1"/>
  <c r="L524" i="9"/>
  <c r="AA220" i="6"/>
  <c r="Y220" i="9" s="1"/>
  <c r="L220" i="9"/>
  <c r="AA415" i="6"/>
  <c r="Y415" i="9" s="1"/>
  <c r="L415" i="9"/>
  <c r="AA448" i="6"/>
  <c r="Y448" i="9" s="1"/>
  <c r="L448" i="9"/>
  <c r="L264" i="9"/>
  <c r="AA264" i="6"/>
  <c r="Y264" i="9" s="1"/>
  <c r="AA37" i="6"/>
  <c r="Y37" i="9" s="1"/>
  <c r="L37" i="9"/>
  <c r="AA199" i="6"/>
  <c r="Y199" i="9" s="1"/>
  <c r="L199" i="9"/>
  <c r="AA289" i="6"/>
  <c r="Y289" i="9" s="1"/>
  <c r="L289" i="9"/>
  <c r="AA75" i="6"/>
  <c r="Y75" i="9" s="1"/>
  <c r="L75" i="9"/>
  <c r="AA370" i="6"/>
  <c r="Y370" i="9" s="1"/>
  <c r="L370" i="9"/>
  <c r="AA509" i="6"/>
  <c r="Y509" i="9" s="1"/>
  <c r="L509" i="9"/>
  <c r="AA322" i="6"/>
  <c r="Y322" i="9" s="1"/>
  <c r="L322" i="9"/>
  <c r="AA160" i="6"/>
  <c r="Y160" i="9" s="1"/>
  <c r="L160" i="9"/>
  <c r="AA68" i="6"/>
  <c r="Y68" i="9" s="1"/>
  <c r="L68" i="9"/>
  <c r="AA276" i="6"/>
  <c r="Y276" i="9" s="1"/>
  <c r="L276" i="9"/>
  <c r="AA238" i="6"/>
  <c r="Y238" i="9" s="1"/>
  <c r="L238" i="9"/>
  <c r="AA462" i="6"/>
  <c r="Y462" i="9" s="1"/>
  <c r="L462" i="9"/>
  <c r="L132" i="9"/>
  <c r="AA132" i="6"/>
  <c r="Y132" i="9" s="1"/>
  <c r="L337" i="9"/>
  <c r="AA337" i="6"/>
  <c r="Y337" i="9" s="1"/>
  <c r="L479" i="9"/>
  <c r="AA479" i="6"/>
  <c r="Y479" i="9" s="1"/>
  <c r="AA212" i="6"/>
  <c r="Y212" i="9" s="1"/>
  <c r="L212" i="9"/>
  <c r="AA312" i="6"/>
  <c r="Y312" i="9" s="1"/>
  <c r="L312" i="9"/>
  <c r="AA485" i="6"/>
  <c r="Y485" i="9" s="1"/>
  <c r="L485" i="9"/>
  <c r="AA143" i="6"/>
  <c r="Y143" i="9" s="1"/>
  <c r="L143" i="9"/>
  <c r="AA271" i="6"/>
  <c r="Y271" i="9" s="1"/>
  <c r="L271" i="9"/>
  <c r="AA466" i="6"/>
  <c r="Y466" i="9" s="1"/>
  <c r="L466" i="9"/>
  <c r="AA319" i="6"/>
  <c r="Y319" i="9" s="1"/>
  <c r="L319" i="9"/>
  <c r="AA324" i="6"/>
  <c r="Y324" i="9" s="1"/>
  <c r="L324" i="9"/>
  <c r="AA124" i="6"/>
  <c r="Y124" i="9" s="1"/>
  <c r="L124" i="9"/>
  <c r="AA306" i="6"/>
  <c r="Y306" i="9" s="1"/>
  <c r="L306" i="9"/>
  <c r="AA416" i="6"/>
  <c r="Y416" i="9" s="1"/>
  <c r="L416" i="9"/>
  <c r="AA423" i="6"/>
  <c r="Y423" i="9" s="1"/>
  <c r="L423" i="9"/>
  <c r="L335" i="9"/>
  <c r="AA335" i="6"/>
  <c r="Y335" i="9" s="1"/>
  <c r="AA184" i="6"/>
  <c r="Y184" i="9" s="1"/>
  <c r="L184" i="9"/>
  <c r="AA125" i="6"/>
  <c r="Y125" i="9" s="1"/>
  <c r="L125" i="9"/>
  <c r="AA232" i="6"/>
  <c r="Y232" i="9" s="1"/>
  <c r="L232" i="9"/>
  <c r="AA242" i="6"/>
  <c r="Y242" i="9" s="1"/>
  <c r="L242" i="9"/>
  <c r="AA438" i="6"/>
  <c r="Y438" i="9" s="1"/>
  <c r="L438" i="9"/>
  <c r="AA234" i="6"/>
  <c r="Y234" i="9" s="1"/>
  <c r="L234" i="9"/>
  <c r="AA449" i="6"/>
  <c r="Y449" i="9" s="1"/>
  <c r="L449" i="9"/>
  <c r="AA426" i="6"/>
  <c r="Y426" i="9" s="1"/>
  <c r="L426" i="9"/>
  <c r="AA171" i="6"/>
  <c r="Y171" i="9" s="1"/>
  <c r="L171" i="9"/>
  <c r="AA56" i="6"/>
  <c r="Y56" i="9" s="1"/>
  <c r="L56" i="9"/>
  <c r="AA189" i="6"/>
  <c r="Y189" i="9" s="1"/>
  <c r="L189" i="9"/>
  <c r="AA523" i="6"/>
  <c r="Y523" i="9" s="1"/>
  <c r="L523" i="9"/>
  <c r="AA102" i="6"/>
  <c r="Y102" i="9" s="1"/>
  <c r="L102" i="9"/>
  <c r="AA91" i="6"/>
  <c r="Y91" i="9" s="1"/>
  <c r="L91" i="9"/>
  <c r="AA460" i="6"/>
  <c r="Y460" i="9" s="1"/>
  <c r="L460" i="9"/>
  <c r="AA314" i="6"/>
  <c r="Y314" i="9" s="1"/>
  <c r="L314" i="9"/>
  <c r="AA157" i="6"/>
  <c r="Y157" i="9" s="1"/>
  <c r="L157" i="9"/>
  <c r="AA267" i="6"/>
  <c r="Y267" i="9" s="1"/>
  <c r="L267" i="9"/>
  <c r="AA291" i="6"/>
  <c r="Y291" i="9" s="1"/>
  <c r="L291" i="9"/>
  <c r="AA273" i="6"/>
  <c r="Y273" i="9" s="1"/>
  <c r="L273" i="9"/>
  <c r="L505" i="9"/>
  <c r="AA505" i="6"/>
  <c r="Y505" i="9" s="1"/>
  <c r="AA486" i="6"/>
  <c r="Y486" i="9" s="1"/>
  <c r="L486" i="9"/>
  <c r="AA84" i="6"/>
  <c r="Y84" i="9" s="1"/>
  <c r="L84" i="9"/>
  <c r="AA477" i="6"/>
  <c r="Y477" i="9" s="1"/>
  <c r="L477" i="9"/>
  <c r="AA450" i="6"/>
  <c r="Y450" i="9" s="1"/>
  <c r="L450" i="9"/>
  <c r="AA382" i="6"/>
  <c r="Y382" i="9" s="1"/>
  <c r="L382" i="9"/>
  <c r="AA442" i="6"/>
  <c r="Y442" i="9" s="1"/>
  <c r="L442" i="9"/>
  <c r="AA243" i="6"/>
  <c r="Y243" i="9" s="1"/>
  <c r="L243" i="9"/>
  <c r="AA277" i="6"/>
  <c r="Y277" i="9" s="1"/>
  <c r="L277" i="9"/>
  <c r="AA4" i="6"/>
  <c r="Y4" i="9" s="1"/>
  <c r="L4" i="9"/>
  <c r="AA434" i="6"/>
  <c r="Y434" i="9" s="1"/>
  <c r="L434" i="9"/>
  <c r="AA452" i="6"/>
  <c r="Y452" i="9" s="1"/>
  <c r="L452" i="9"/>
  <c r="AA502" i="6"/>
  <c r="Y502" i="9" s="1"/>
  <c r="L502" i="9"/>
  <c r="L279" i="9"/>
  <c r="AA279" i="6"/>
  <c r="Y279" i="9" s="1"/>
  <c r="AA356" i="6"/>
  <c r="Y356" i="9" s="1"/>
  <c r="L356" i="9"/>
  <c r="AA47" i="6"/>
  <c r="Y47" i="9" s="1"/>
  <c r="L47" i="9"/>
  <c r="AA206" i="6"/>
  <c r="Y206" i="9" s="1"/>
  <c r="L206" i="9"/>
  <c r="AA165" i="6"/>
  <c r="Y165" i="9" s="1"/>
  <c r="L165" i="9"/>
  <c r="AA55" i="6"/>
  <c r="Y55" i="9" s="1"/>
  <c r="L55" i="9"/>
  <c r="AA175" i="6"/>
  <c r="Y175" i="9" s="1"/>
  <c r="L175" i="9"/>
  <c r="AA421" i="6"/>
  <c r="Y421" i="9" s="1"/>
  <c r="L421" i="9"/>
  <c r="AA530" i="6"/>
  <c r="Y530" i="9" s="1"/>
  <c r="AA239" i="6"/>
  <c r="Y239" i="9" s="1"/>
  <c r="AA481" i="6"/>
  <c r="Y481" i="9" s="1"/>
  <c r="L481" i="9"/>
  <c r="AA320" i="6"/>
  <c r="Y320" i="9" s="1"/>
  <c r="L320" i="9"/>
  <c r="AA85" i="6"/>
  <c r="Y85" i="9" s="1"/>
  <c r="L85" i="9"/>
  <c r="AA76" i="6"/>
  <c r="Y76" i="9" s="1"/>
  <c r="L76" i="9"/>
  <c r="AA361" i="6"/>
  <c r="Y361" i="9" s="1"/>
  <c r="L361" i="9"/>
  <c r="AA43" i="6"/>
  <c r="Y43" i="9" s="1"/>
  <c r="L43" i="9"/>
  <c r="AA20" i="6"/>
  <c r="Y20" i="9" s="1"/>
  <c r="L20" i="9"/>
  <c r="AA407" i="6"/>
  <c r="Y407" i="9" s="1"/>
  <c r="L407" i="9"/>
  <c r="AA66" i="6"/>
  <c r="Y66" i="9" s="1"/>
  <c r="L66" i="9"/>
  <c r="AA302" i="6"/>
  <c r="Y302" i="9" s="1"/>
  <c r="L302" i="9"/>
  <c r="AA456" i="6"/>
  <c r="Y456" i="9" s="1"/>
  <c r="L456" i="9"/>
  <c r="L402" i="9"/>
  <c r="AA402" i="6"/>
  <c r="Y402" i="9" s="1"/>
  <c r="AA70" i="6"/>
  <c r="Y70" i="9" s="1"/>
  <c r="L70" i="9"/>
  <c r="AA487" i="6"/>
  <c r="Y487" i="9" s="1"/>
  <c r="L487" i="9"/>
  <c r="AA428" i="6"/>
  <c r="Y428" i="9" s="1"/>
  <c r="L428" i="9"/>
  <c r="AA71" i="6"/>
  <c r="Y71" i="9" s="1"/>
  <c r="L71" i="9"/>
  <c r="AA205" i="6"/>
  <c r="Y205" i="9" s="1"/>
  <c r="AA236" i="6"/>
  <c r="Y236" i="9" s="1"/>
  <c r="L236" i="9"/>
  <c r="AA87" i="6"/>
  <c r="Y87" i="9" s="1"/>
  <c r="L87" i="9"/>
  <c r="AA225" i="6"/>
  <c r="Y225" i="9" s="1"/>
  <c r="L225" i="9"/>
  <c r="AA186" i="6"/>
  <c r="Y186" i="9" s="1"/>
  <c r="L186" i="9"/>
  <c r="AA373" i="6"/>
  <c r="Y373" i="9" s="1"/>
  <c r="L373" i="9"/>
  <c r="AA357" i="6"/>
  <c r="Y357" i="9" s="1"/>
  <c r="L357" i="9"/>
  <c r="AA154" i="6"/>
  <c r="Y154" i="9" s="1"/>
  <c r="L154" i="9"/>
  <c r="AA179" i="6"/>
  <c r="Y179" i="9" s="1"/>
  <c r="L179" i="9"/>
  <c r="AA150" i="6"/>
  <c r="Y150" i="9" s="1"/>
  <c r="L150" i="9"/>
  <c r="AA115" i="6"/>
  <c r="Y115" i="9" s="1"/>
  <c r="L115" i="9"/>
  <c r="AA298" i="6"/>
  <c r="Y298" i="9" s="1"/>
  <c r="L298" i="9"/>
  <c r="AA476" i="6"/>
  <c r="Y476" i="9" s="1"/>
  <c r="L476" i="9"/>
  <c r="AA257" i="6"/>
  <c r="Y257" i="9" s="1"/>
  <c r="L257" i="9"/>
  <c r="AA104" i="6"/>
  <c r="Y104" i="9" s="1"/>
  <c r="L104" i="9"/>
  <c r="AA119" i="6"/>
  <c r="Y119" i="9" s="1"/>
  <c r="L119" i="9"/>
  <c r="AA11" i="6"/>
  <c r="Y11" i="9" s="1"/>
  <c r="L11" i="9"/>
  <c r="AA58" i="6"/>
  <c r="Y58" i="9" s="1"/>
  <c r="L58" i="9"/>
  <c r="AA377" i="6"/>
  <c r="Y377" i="9" s="1"/>
  <c r="L377" i="9"/>
  <c r="AA514" i="6"/>
  <c r="Y514" i="9" s="1"/>
  <c r="L514" i="9"/>
  <c r="L504" i="9"/>
  <c r="AA504" i="6"/>
  <c r="Y504" i="9" s="1"/>
  <c r="AA246" i="6"/>
  <c r="Y246" i="9" s="1"/>
  <c r="L246" i="9"/>
  <c r="AA7" i="6"/>
  <c r="Y7" i="9" s="1"/>
  <c r="L7" i="9"/>
  <c r="AA82" i="6"/>
  <c r="Y82" i="9" s="1"/>
  <c r="L82" i="9"/>
  <c r="AA425" i="6"/>
  <c r="Y425" i="9" s="1"/>
  <c r="L425" i="9"/>
  <c r="AA516" i="6"/>
  <c r="Y516" i="9" s="1"/>
  <c r="L516" i="9"/>
  <c r="AA393" i="6"/>
  <c r="Y393" i="9" s="1"/>
  <c r="L393" i="9"/>
  <c r="L412" i="9"/>
  <c r="AA412" i="6"/>
  <c r="Y412" i="9" s="1"/>
  <c r="AA158" i="6"/>
  <c r="Y158" i="9" s="1"/>
  <c r="L158" i="9"/>
  <c r="AA260" i="6"/>
  <c r="Y260" i="9" s="1"/>
  <c r="L260" i="9"/>
  <c r="AA190" i="6"/>
  <c r="Y190" i="9" s="1"/>
  <c r="L190" i="9"/>
  <c r="AA107" i="6"/>
  <c r="Y107" i="9" s="1"/>
  <c r="L107" i="9"/>
  <c r="AA395" i="6"/>
  <c r="Y395" i="9" s="1"/>
  <c r="L395" i="9"/>
  <c r="AA501" i="6"/>
  <c r="Y501" i="9" s="1"/>
  <c r="L501" i="9"/>
  <c r="AA135" i="6"/>
  <c r="Y135" i="9" s="1"/>
  <c r="L135" i="9"/>
  <c r="AA254" i="6"/>
  <c r="Y254" i="9" s="1"/>
  <c r="L254" i="9"/>
  <c r="AA318" i="6"/>
  <c r="Y318" i="9" s="1"/>
  <c r="L318" i="9"/>
  <c r="L251" i="9"/>
  <c r="AA251" i="6"/>
  <c r="Y251" i="9" s="1"/>
  <c r="AA99" i="6"/>
  <c r="Y99" i="9" s="1"/>
  <c r="L99" i="9"/>
  <c r="AA152" i="6"/>
  <c r="Y152" i="9" s="1"/>
  <c r="L152" i="9"/>
  <c r="AA341" i="6"/>
  <c r="Y341" i="9" s="1"/>
  <c r="L341" i="9"/>
  <c r="AA230" i="6"/>
  <c r="Y230" i="9" s="1"/>
  <c r="L230" i="9"/>
  <c r="AA241" i="6"/>
  <c r="Y241" i="9" s="1"/>
  <c r="L241" i="9"/>
  <c r="AA89" i="6"/>
  <c r="Y89" i="9" s="1"/>
  <c r="L89" i="9"/>
  <c r="AA297" i="6"/>
  <c r="Y297" i="9" s="1"/>
  <c r="L297" i="9"/>
  <c r="AA511" i="6"/>
  <c r="Y511" i="9" s="1"/>
  <c r="L511" i="9"/>
  <c r="L528" i="9"/>
  <c r="AA528" i="6"/>
  <c r="Y528" i="9" s="1"/>
  <c r="AA410" i="6"/>
  <c r="Y410" i="9" s="1"/>
  <c r="AA78" i="6"/>
  <c r="Y78" i="9" s="1"/>
  <c r="L78" i="9"/>
  <c r="AA17" i="6"/>
  <c r="Y17" i="9" s="1"/>
  <c r="L17" i="9"/>
  <c r="AA117" i="6"/>
  <c r="Y117" i="9" s="1"/>
  <c r="L117" i="9"/>
  <c r="AA92" i="6"/>
  <c r="Y92" i="9" s="1"/>
  <c r="L92" i="9"/>
  <c r="AA211" i="6"/>
  <c r="Y211" i="9" s="1"/>
  <c r="L211" i="9"/>
  <c r="AA463" i="6"/>
  <c r="Y463" i="9" s="1"/>
  <c r="L463" i="9"/>
  <c r="L215" i="9"/>
  <c r="AA215" i="6"/>
  <c r="Y215" i="9" s="1"/>
  <c r="AA194" i="6"/>
  <c r="Y194" i="9" s="1"/>
  <c r="L194" i="9"/>
  <c r="AA13" i="6"/>
  <c r="Y13" i="9" s="1"/>
  <c r="L13" i="9"/>
  <c r="AA52" i="6"/>
  <c r="Y52" i="9" s="1"/>
  <c r="L52" i="9"/>
  <c r="AA151" i="6"/>
  <c r="Y151" i="9" s="1"/>
  <c r="L151" i="9"/>
  <c r="AA137" i="6"/>
  <c r="Y137" i="9" s="1"/>
  <c r="L137" i="9"/>
  <c r="AA507" i="6"/>
  <c r="Y507" i="9" s="1"/>
  <c r="L507" i="9"/>
  <c r="AA424" i="6"/>
  <c r="Y424" i="9" s="1"/>
  <c r="L424" i="9"/>
  <c r="AA60" i="6"/>
  <c r="Y60" i="9" s="1"/>
  <c r="L60" i="9"/>
  <c r="AA207" i="6"/>
  <c r="Y207" i="9" s="1"/>
  <c r="L207" i="9"/>
  <c r="AA375" i="6"/>
  <c r="Y375" i="9" s="1"/>
  <c r="L375" i="9"/>
  <c r="AA376" i="6"/>
  <c r="Y376" i="9" s="1"/>
  <c r="L376" i="9"/>
  <c r="AA296" i="6"/>
  <c r="Y296" i="9" s="1"/>
  <c r="L296" i="9"/>
  <c r="AA307" i="6"/>
  <c r="Y307" i="9" s="1"/>
  <c r="L307" i="9"/>
  <c r="L447" i="9"/>
  <c r="AA447" i="6"/>
  <c r="Y447" i="9" s="1"/>
  <c r="L120" i="9"/>
  <c r="AA120" i="6"/>
  <c r="Y120" i="9" s="1"/>
  <c r="AA420" i="6"/>
  <c r="Y420" i="9" s="1"/>
  <c r="L420" i="9"/>
  <c r="AA354" i="6"/>
  <c r="Y354" i="9" s="1"/>
  <c r="L354" i="9"/>
  <c r="AA96" i="6"/>
  <c r="Y96" i="9" s="1"/>
  <c r="L96" i="9"/>
  <c r="AA444" i="6"/>
  <c r="Y444" i="9" s="1"/>
  <c r="L444" i="9"/>
  <c r="AA141" i="6"/>
  <c r="Y141" i="9" s="1"/>
  <c r="L141" i="9"/>
  <c r="AA536" i="6"/>
  <c r="Y536" i="9" s="1"/>
  <c r="L536" i="9"/>
  <c r="L468" i="9"/>
  <c r="AA468" i="6"/>
  <c r="Y468" i="9" s="1"/>
  <c r="AA445" i="6"/>
  <c r="Y445" i="9" s="1"/>
  <c r="AA61" i="6"/>
  <c r="Y61" i="9" s="1"/>
  <c r="L61" i="9"/>
  <c r="AA93" i="6"/>
  <c r="Y93" i="9" s="1"/>
  <c r="L93" i="9"/>
  <c r="AA363" i="6"/>
  <c r="Y363" i="9" s="1"/>
  <c r="L363" i="9"/>
  <c r="AA126" i="6"/>
  <c r="Y126" i="9" s="1"/>
  <c r="L126" i="9"/>
  <c r="AA270" i="6"/>
  <c r="Y270" i="9" s="1"/>
  <c r="L270" i="9"/>
  <c r="AA313" i="6"/>
  <c r="Y313" i="9" s="1"/>
  <c r="L313" i="9"/>
  <c r="AA45" i="6"/>
  <c r="Y45" i="9" s="1"/>
  <c r="L45" i="9"/>
  <c r="AA406" i="6"/>
  <c r="Y406" i="9" s="1"/>
  <c r="L406" i="9"/>
  <c r="AA128" i="6"/>
  <c r="Y128" i="9" s="1"/>
  <c r="L128" i="9"/>
  <c r="AA226" i="6"/>
  <c r="Y226" i="9" s="1"/>
  <c r="L226" i="9"/>
  <c r="AA316" i="6"/>
  <c r="Y316" i="9" s="1"/>
  <c r="L316" i="9"/>
  <c r="L231" i="9"/>
  <c r="AA231" i="6"/>
  <c r="Y231" i="9" s="1"/>
  <c r="L495" i="9"/>
  <c r="AA495" i="6"/>
  <c r="Y495" i="9" s="1"/>
  <c r="AA142" i="6"/>
  <c r="Y142" i="9" s="1"/>
  <c r="L142" i="9"/>
  <c r="L321" i="9"/>
  <c r="AA321" i="6"/>
  <c r="Y321" i="9" s="1"/>
  <c r="AA88" i="6"/>
  <c r="Y88" i="9" s="1"/>
  <c r="L88" i="9"/>
  <c r="AA122" i="6"/>
  <c r="Y122" i="9" s="1"/>
  <c r="L122" i="9"/>
  <c r="AA111" i="6"/>
  <c r="Y111" i="9" s="1"/>
  <c r="L111" i="9"/>
  <c r="AA24" i="6"/>
  <c r="Y24" i="9" s="1"/>
  <c r="L24" i="9"/>
  <c r="AA353" i="6"/>
  <c r="Y353" i="9" s="1"/>
  <c r="L353" i="9"/>
  <c r="AA435" i="6"/>
  <c r="Y435" i="9" s="1"/>
  <c r="L435" i="9"/>
  <c r="AA275" i="6"/>
  <c r="Y275" i="9" s="1"/>
  <c r="L275" i="9"/>
  <c r="AA329" i="6"/>
  <c r="Y329" i="9" s="1"/>
  <c r="L329" i="9"/>
  <c r="AA28" i="6"/>
  <c r="Y28" i="9" s="1"/>
  <c r="L28" i="9"/>
  <c r="AA195" i="6"/>
  <c r="Y195" i="9" s="1"/>
  <c r="L195" i="9"/>
  <c r="AA42" i="6"/>
  <c r="Y42" i="9" s="1"/>
  <c r="L42" i="9"/>
  <c r="AA248" i="6"/>
  <c r="Y248" i="9" s="1"/>
  <c r="L248" i="9"/>
  <c r="AA513" i="6"/>
  <c r="Y513" i="9" s="1"/>
  <c r="L513" i="9"/>
  <c r="L330" i="9"/>
  <c r="AA330" i="6"/>
  <c r="Y330" i="9" s="1"/>
  <c r="L399" i="9"/>
  <c r="AA399" i="6"/>
  <c r="Y399" i="9" s="1"/>
  <c r="X408" i="9"/>
  <c r="AA408" i="6"/>
  <c r="Y408" i="9" s="1"/>
  <c r="AA81" i="6"/>
  <c r="Y81" i="9" s="1"/>
  <c r="L81" i="9"/>
  <c r="AA147" i="6"/>
  <c r="Y147" i="9" s="1"/>
  <c r="L147" i="9"/>
  <c r="AA69" i="6"/>
  <c r="Y69" i="9" s="1"/>
  <c r="L69" i="9"/>
  <c r="AA50" i="6"/>
  <c r="Y50" i="9" s="1"/>
  <c r="L50" i="9"/>
  <c r="AA380" i="6"/>
  <c r="Y380" i="9" s="1"/>
  <c r="L380" i="9"/>
  <c r="AA512" i="6"/>
  <c r="Y512" i="9" s="1"/>
  <c r="L512" i="9"/>
  <c r="L400" i="9"/>
  <c r="AA400" i="6"/>
  <c r="Y400" i="9" s="1"/>
  <c r="AA213" i="6"/>
  <c r="Y213" i="9" s="1"/>
  <c r="L213" i="9"/>
  <c r="AA9" i="6"/>
  <c r="Y9" i="9" s="1"/>
  <c r="L9" i="9"/>
  <c r="AA57" i="6"/>
  <c r="Y57" i="9" s="1"/>
  <c r="L57" i="9"/>
  <c r="AA343" i="6"/>
  <c r="Y343" i="9" s="1"/>
  <c r="L343" i="9"/>
  <c r="AA489" i="6"/>
  <c r="Y489" i="9" s="1"/>
  <c r="L489" i="9"/>
  <c r="AA490" i="6"/>
  <c r="Y490" i="9" s="1"/>
  <c r="L490" i="9"/>
  <c r="L508" i="9"/>
  <c r="AA508" i="6"/>
  <c r="Y508" i="9" s="1"/>
  <c r="L293" i="9"/>
  <c r="AA293" i="6"/>
  <c r="Y293" i="9" s="1"/>
  <c r="AA355" i="6"/>
  <c r="Y355" i="9" s="1"/>
  <c r="L355" i="9"/>
  <c r="AA134" i="6"/>
  <c r="Y134" i="9" s="1"/>
  <c r="L134" i="9"/>
  <c r="AA5" i="6"/>
  <c r="Y5" i="9" s="1"/>
  <c r="L5" i="9"/>
  <c r="AA285" i="6"/>
  <c r="Y285" i="9" s="1"/>
  <c r="L285" i="9"/>
  <c r="AA182" i="6"/>
  <c r="Y182" i="9" s="1"/>
  <c r="L182" i="9"/>
  <c r="AA167" i="6"/>
  <c r="Y167" i="9" s="1"/>
  <c r="L167" i="9"/>
  <c r="AA334" i="6"/>
  <c r="Y334" i="9" s="1"/>
  <c r="L334" i="9"/>
  <c r="AA18" i="6"/>
  <c r="Y18" i="9" s="1"/>
  <c r="L18" i="9"/>
  <c r="AA90" i="6"/>
  <c r="Y90" i="9" s="1"/>
  <c r="L90" i="9"/>
  <c r="AA488" i="6"/>
  <c r="Y488" i="9" s="1"/>
  <c r="L488" i="9"/>
  <c r="AA240" i="6"/>
  <c r="Y240" i="9" s="1"/>
  <c r="L240" i="9"/>
  <c r="AA121" i="6"/>
  <c r="Y121" i="9" s="1"/>
  <c r="L121" i="9"/>
  <c r="AA510" i="6"/>
  <c r="Y510" i="9" s="1"/>
  <c r="L510" i="9"/>
  <c r="L266" i="9"/>
  <c r="AA266" i="6"/>
  <c r="Y266" i="9" s="1"/>
  <c r="L432" i="9"/>
  <c r="AA432" i="6"/>
  <c r="Y432" i="9" s="1"/>
  <c r="AA73" i="6"/>
  <c r="Y73" i="9" s="1"/>
  <c r="L73" i="9"/>
  <c r="AA108" i="6"/>
  <c r="Y108" i="9" s="1"/>
  <c r="L108" i="9"/>
  <c r="AA469" i="6"/>
  <c r="Y469" i="9" s="1"/>
  <c r="L469" i="9"/>
  <c r="AA301" i="6"/>
  <c r="Y301" i="9" s="1"/>
  <c r="L301" i="9"/>
  <c r="AA405" i="6"/>
  <c r="Y405" i="9" s="1"/>
  <c r="L405" i="9"/>
  <c r="AA525" i="6"/>
  <c r="Y525" i="9" s="1"/>
  <c r="L525" i="9"/>
  <c r="L372" i="9"/>
  <c r="AA372" i="6"/>
  <c r="Y372" i="9" s="1"/>
  <c r="AA347" i="6"/>
  <c r="Y347" i="9" s="1"/>
  <c r="L347" i="9"/>
  <c r="AA59" i="6"/>
  <c r="Y59" i="9" s="1"/>
  <c r="L59" i="9"/>
  <c r="AA168" i="6"/>
  <c r="Y168" i="9" s="1"/>
  <c r="L168" i="9"/>
  <c r="AA436" i="6"/>
  <c r="Y436" i="9" s="1"/>
  <c r="L436" i="9"/>
  <c r="AA461" i="6"/>
  <c r="Y461" i="9" s="1"/>
  <c r="L461" i="9"/>
  <c r="AA537" i="6"/>
  <c r="Y537" i="9" s="1"/>
  <c r="L537" i="9"/>
  <c r="AA32" i="6"/>
  <c r="Y32" i="9" s="1"/>
  <c r="L32" i="9"/>
  <c r="AA12" i="6"/>
  <c r="Y12" i="9" s="1"/>
  <c r="L12" i="9"/>
  <c r="AA256" i="6"/>
  <c r="Y256" i="9" s="1"/>
  <c r="L256" i="9"/>
  <c r="AA272" i="6"/>
  <c r="Y272" i="9" s="1"/>
  <c r="L272" i="9"/>
  <c r="AA429" i="6"/>
  <c r="Y429" i="9" s="1"/>
  <c r="L429" i="9"/>
  <c r="AA526" i="6"/>
  <c r="Y526" i="9" s="1"/>
  <c r="L526" i="9"/>
  <c r="L326" i="9"/>
  <c r="AA326" i="6"/>
  <c r="Y326" i="9" s="1"/>
  <c r="AA258" i="6"/>
  <c r="Y258" i="9" s="1"/>
  <c r="L258" i="9"/>
  <c r="AA54" i="6"/>
  <c r="Y54" i="9" s="1"/>
  <c r="L54" i="9"/>
  <c r="AA6" i="6"/>
  <c r="Y6" i="9" s="1"/>
  <c r="L6" i="9"/>
  <c r="AA200" i="6"/>
  <c r="Y200" i="9" s="1"/>
  <c r="L200" i="9"/>
  <c r="AA414" i="6"/>
  <c r="Y414" i="9" s="1"/>
  <c r="L414" i="9"/>
  <c r="AA130" i="6"/>
  <c r="Y130" i="9" s="1"/>
  <c r="L130" i="9"/>
  <c r="L503" i="9"/>
  <c r="AA503" i="6"/>
  <c r="Y503" i="9" s="1"/>
  <c r="AA305" i="6"/>
  <c r="Y305" i="9" s="1"/>
  <c r="L305" i="9"/>
  <c r="AA245" i="6"/>
  <c r="Y245" i="9" s="1"/>
  <c r="L245" i="9"/>
  <c r="L389" i="9"/>
  <c r="AA389" i="6"/>
  <c r="Y389" i="9" s="1"/>
  <c r="AA290" i="6"/>
  <c r="Y290" i="9" s="1"/>
  <c r="L290" i="9"/>
  <c r="AA351" i="6"/>
  <c r="Y351" i="9" s="1"/>
  <c r="L351" i="9"/>
  <c r="AA388" i="6"/>
  <c r="Y388" i="9" s="1"/>
  <c r="L388" i="9"/>
  <c r="AA344" i="6"/>
  <c r="Y344" i="9" s="1"/>
  <c r="L344" i="9"/>
  <c r="AA188" i="6"/>
  <c r="Y188" i="9" s="1"/>
  <c r="L188" i="9"/>
  <c r="AA433" i="6"/>
  <c r="Y433" i="9" s="1"/>
  <c r="L433" i="9"/>
  <c r="AA249" i="6"/>
  <c r="Y249" i="9" s="1"/>
  <c r="L249" i="9"/>
  <c r="AA237" i="6"/>
  <c r="Y237" i="9" s="1"/>
  <c r="L237" i="9"/>
  <c r="AA411" i="6"/>
  <c r="Y411" i="9" s="1"/>
  <c r="L411" i="9"/>
  <c r="L159" i="9"/>
  <c r="AA159" i="6"/>
  <c r="Y159" i="9" s="1"/>
  <c r="AA204" i="6"/>
  <c r="Y204" i="9" s="1"/>
  <c r="L204" i="9"/>
  <c r="AA63" i="6"/>
  <c r="Y63" i="9" s="1"/>
  <c r="L63" i="9"/>
  <c r="AA224" i="6"/>
  <c r="Y224" i="9" s="1"/>
  <c r="L224" i="9"/>
  <c r="AA149" i="6"/>
  <c r="Y149" i="9" s="1"/>
  <c r="L149" i="9"/>
  <c r="AA413" i="6"/>
  <c r="Y413" i="9" s="1"/>
  <c r="L413" i="9"/>
  <c r="AA303" i="6"/>
  <c r="Y303" i="9" s="1"/>
  <c r="L303" i="9"/>
  <c r="AA397" i="6"/>
  <c r="Y397" i="9" s="1"/>
  <c r="L397" i="9"/>
  <c r="AA25" i="6"/>
  <c r="Y25" i="9" s="1"/>
  <c r="L25" i="9"/>
  <c r="AA170" i="6"/>
  <c r="Y170" i="9" s="1"/>
  <c r="L170" i="9"/>
  <c r="AA366" i="6"/>
  <c r="Y366" i="9" s="1"/>
  <c r="L366" i="9"/>
  <c r="AA431" i="6"/>
  <c r="Y431" i="9" s="1"/>
  <c r="L431" i="9"/>
  <c r="AA138" i="6"/>
  <c r="Y138" i="9" s="1"/>
  <c r="L138" i="9"/>
  <c r="AA403" i="6"/>
  <c r="Y403" i="9" s="1"/>
  <c r="L403" i="9"/>
  <c r="L455" i="9"/>
  <c r="AA455" i="6"/>
  <c r="Y455" i="9" s="1"/>
  <c r="L386" i="9"/>
  <c r="AA386" i="6"/>
  <c r="Y386" i="9" s="1"/>
  <c r="L535" i="9"/>
  <c r="AA535" i="6"/>
  <c r="Y535" i="9" s="1"/>
  <c r="AA295" i="6"/>
  <c r="Y295" i="9" s="1"/>
  <c r="L295" i="9"/>
  <c r="AA29" i="6"/>
  <c r="Y29" i="9" s="1"/>
  <c r="L29" i="9"/>
  <c r="AA201" i="6"/>
  <c r="Y201" i="9" s="1"/>
  <c r="L201" i="9"/>
  <c r="AA394" i="6"/>
  <c r="Y394" i="9" s="1"/>
  <c r="L394" i="9"/>
  <c r="AA515" i="6"/>
  <c r="Y515" i="9" s="1"/>
  <c r="L515" i="9"/>
  <c r="AA404" i="6"/>
  <c r="Y404" i="9" s="1"/>
  <c r="L404" i="9"/>
  <c r="X294" i="9"/>
  <c r="AA294" i="6"/>
  <c r="Y294" i="9" s="1"/>
  <c r="L364" i="9"/>
  <c r="AA364" i="6"/>
  <c r="Y364" i="9" s="1"/>
  <c r="AA496" i="6"/>
  <c r="Y496" i="9" s="1"/>
  <c r="L496" i="9"/>
  <c r="AA65" i="6"/>
  <c r="Y65" i="9" s="1"/>
  <c r="L65" i="9"/>
  <c r="AA31" i="6"/>
  <c r="Y31" i="9" s="1"/>
  <c r="L31" i="9"/>
  <c r="AA396" i="6"/>
  <c r="Y396" i="9" s="1"/>
  <c r="L396" i="9"/>
  <c r="AA83" i="6"/>
  <c r="Y83" i="9" s="1"/>
  <c r="L83" i="9"/>
  <c r="AA308" i="6"/>
  <c r="Y308" i="9" s="1"/>
  <c r="L308" i="9"/>
  <c r="AA454" i="6"/>
  <c r="Y454" i="9" s="1"/>
  <c r="L454" i="9"/>
  <c r="L529" i="9"/>
  <c r="AA529" i="6"/>
  <c r="Y529" i="9" s="1"/>
  <c r="AA133" i="6"/>
  <c r="Y133" i="9" s="1"/>
  <c r="L133" i="9"/>
  <c r="AA21" i="6"/>
  <c r="Y21" i="9" s="1"/>
  <c r="L21" i="9"/>
  <c r="AA274" i="6"/>
  <c r="Y274" i="9" s="1"/>
  <c r="L274" i="9"/>
  <c r="AA300" i="6"/>
  <c r="Y300" i="9" s="1"/>
  <c r="L300" i="9"/>
  <c r="AA253" i="6"/>
  <c r="Y253" i="9" s="1"/>
  <c r="L253" i="9"/>
  <c r="AA453" i="6"/>
  <c r="Y453" i="9" s="1"/>
  <c r="L453" i="9"/>
  <c r="AA478" i="6"/>
  <c r="Y478" i="9" s="1"/>
  <c r="L478" i="9"/>
  <c r="AA153" i="6"/>
  <c r="Y153" i="9" s="1"/>
  <c r="L153" i="9"/>
  <c r="AA203" i="6"/>
  <c r="Y203" i="9" s="1"/>
  <c r="L203" i="9"/>
  <c r="AA112" i="6"/>
  <c r="Y112" i="9" s="1"/>
  <c r="L112" i="9"/>
  <c r="AA217" i="6"/>
  <c r="Y217" i="9" s="1"/>
  <c r="L217" i="9"/>
  <c r="L311" i="9"/>
  <c r="AA311" i="6"/>
  <c r="Y311" i="9" s="1"/>
  <c r="L494" i="9"/>
  <c r="AA494" i="6"/>
  <c r="Y494" i="9" s="1"/>
  <c r="L327" i="9"/>
  <c r="AA327" i="6"/>
  <c r="Y327" i="9" s="1"/>
  <c r="AA72" i="6"/>
  <c r="Y72" i="9" s="1"/>
  <c r="L72" i="9"/>
  <c r="AA198" i="6"/>
  <c r="Y198" i="9" s="1"/>
  <c r="L198" i="9"/>
  <c r="AA374" i="6"/>
  <c r="Y374" i="9" s="1"/>
  <c r="L374" i="9"/>
  <c r="AA390" i="6"/>
  <c r="Y390" i="9" s="1"/>
  <c r="L390" i="9"/>
  <c r="AA475" i="6"/>
  <c r="Y475" i="9" s="1"/>
  <c r="L475" i="9"/>
  <c r="AA473" i="6"/>
  <c r="Y473" i="9" s="1"/>
  <c r="L473" i="9"/>
  <c r="AA48" i="6"/>
  <c r="Y48" i="9" s="1"/>
  <c r="L48" i="9"/>
  <c r="AA33" i="6"/>
  <c r="Y33" i="9" s="1"/>
  <c r="L33" i="9"/>
  <c r="AA255" i="6"/>
  <c r="Y255" i="9" s="1"/>
  <c r="L255" i="9"/>
  <c r="AA262" i="6"/>
  <c r="Y262" i="9" s="1"/>
  <c r="L262" i="9"/>
  <c r="AA218" i="6"/>
  <c r="Y218" i="9" s="1"/>
  <c r="L218" i="9"/>
  <c r="AA522" i="6"/>
  <c r="Y522" i="9" s="1"/>
  <c r="L522" i="9"/>
  <c r="AA146" i="6"/>
  <c r="Y146" i="9" s="1"/>
  <c r="L146" i="9"/>
  <c r="AA222" i="6"/>
  <c r="Y222" i="9" s="1"/>
  <c r="L222" i="9"/>
  <c r="AA323" i="6"/>
  <c r="Y323" i="9" s="1"/>
  <c r="L323" i="9"/>
  <c r="AA123" i="6"/>
  <c r="Y123" i="9" s="1"/>
  <c r="L123" i="9"/>
  <c r="AA162" i="6"/>
  <c r="Y162" i="9" s="1"/>
  <c r="L162" i="9"/>
  <c r="AA531" i="6"/>
  <c r="Y531" i="9" s="1"/>
  <c r="L531" i="9"/>
  <c r="AA163" i="6"/>
  <c r="Y163" i="9" s="1"/>
  <c r="L163" i="9"/>
  <c r="AA197" i="6"/>
  <c r="Y197" i="9" s="1"/>
  <c r="L197" i="9"/>
  <c r="AA3" i="6"/>
  <c r="Y3" i="9" s="1"/>
  <c r="L3" i="9"/>
  <c r="AA480" i="6"/>
  <c r="Y480" i="9" s="1"/>
  <c r="L480" i="9"/>
  <c r="AA465" i="6"/>
  <c r="Y465" i="9" s="1"/>
  <c r="L465" i="9"/>
  <c r="AA517" i="6"/>
  <c r="Y517" i="9" s="1"/>
  <c r="L517" i="9"/>
  <c r="L362" i="9"/>
  <c r="AA362" i="6"/>
  <c r="Y362" i="9" s="1"/>
  <c r="AA216" i="6"/>
  <c r="Y216" i="9" s="1"/>
  <c r="L216" i="9"/>
  <c r="AA148" i="6"/>
  <c r="Y148" i="9" s="1"/>
  <c r="L148" i="9"/>
  <c r="AA80" i="6"/>
  <c r="Y80" i="9" s="1"/>
  <c r="L80" i="9"/>
  <c r="AA284" i="6"/>
  <c r="Y284" i="9" s="1"/>
  <c r="L284" i="9"/>
  <c r="L459" i="9"/>
  <c r="AA459" i="6"/>
  <c r="Y459" i="9" s="1"/>
  <c r="AA49" i="6"/>
  <c r="Y49" i="9" s="1"/>
  <c r="L49" i="9"/>
  <c r="AA97" i="6"/>
  <c r="Y97" i="9" s="1"/>
  <c r="L97" i="9"/>
  <c r="AA332" i="6"/>
  <c r="Y332" i="9" s="1"/>
  <c r="L332" i="9"/>
  <c r="L183" i="9"/>
  <c r="AA183" i="6"/>
  <c r="Y183" i="9" s="1"/>
  <c r="AA144" i="6"/>
  <c r="Y144" i="9" s="1"/>
  <c r="L144" i="9"/>
  <c r="AA192" i="6"/>
  <c r="Y192" i="9" s="1"/>
  <c r="L192" i="9"/>
  <c r="AA95" i="6"/>
  <c r="Y95" i="9" s="1"/>
  <c r="L95" i="9"/>
  <c r="AA86" i="6"/>
  <c r="Y86" i="9" s="1"/>
  <c r="L86" i="9"/>
  <c r="AA77" i="6"/>
  <c r="Y77" i="9" s="1"/>
  <c r="L77" i="9"/>
  <c r="AA129" i="6"/>
  <c r="Y129" i="9" s="1"/>
  <c r="L129" i="9"/>
  <c r="AA177" i="6"/>
  <c r="Y177" i="9" s="1"/>
  <c r="L177" i="9"/>
  <c r="AA315" i="6"/>
  <c r="Y315" i="9" s="1"/>
  <c r="L315" i="9"/>
  <c r="L534" i="9"/>
  <c r="AA534" i="6"/>
  <c r="Y534" i="9" s="1"/>
  <c r="AA19" i="6"/>
  <c r="Y19" i="9" s="1"/>
  <c r="L19" i="9"/>
  <c r="AA103" i="6"/>
  <c r="Y103" i="9" s="1"/>
  <c r="L103" i="9"/>
  <c r="AA40" i="6"/>
  <c r="Y40" i="9" s="1"/>
  <c r="L40" i="9"/>
  <c r="AA64" i="6"/>
  <c r="Y64" i="9" s="1"/>
  <c r="L64" i="9"/>
  <c r="AA492" i="6"/>
  <c r="Y492" i="9" s="1"/>
  <c r="L492" i="9"/>
  <c r="AA339" i="6"/>
  <c r="Y339" i="9" s="1"/>
  <c r="L339" i="9"/>
  <c r="L244" i="9"/>
  <c r="AA244" i="6"/>
  <c r="Y244" i="9" s="1"/>
  <c r="L520" i="9"/>
  <c r="AA520" i="6"/>
  <c r="Y520" i="9" s="1"/>
  <c r="L491" i="9"/>
  <c r="AA491" i="6"/>
  <c r="Y491" i="9" s="1"/>
  <c r="AA352" i="6"/>
  <c r="Y352" i="9" s="1"/>
  <c r="L352" i="9"/>
  <c r="AA185" i="6"/>
  <c r="Y185" i="9" s="1"/>
  <c r="L185" i="9"/>
  <c r="AA101" i="6"/>
  <c r="Y101" i="9" s="1"/>
  <c r="L101" i="9"/>
  <c r="AA310" i="6"/>
  <c r="Y310" i="9" s="1"/>
  <c r="L310" i="9"/>
  <c r="AA358" i="6"/>
  <c r="Y358" i="9" s="1"/>
  <c r="L358" i="9"/>
  <c r="AA346" i="6"/>
  <c r="Y346" i="9" s="1"/>
  <c r="L346" i="9"/>
  <c r="AA497" i="6"/>
  <c r="Y497" i="9" s="1"/>
  <c r="L497" i="9"/>
  <c r="AA437" i="6"/>
  <c r="Y437" i="9" s="1"/>
  <c r="L437" i="9"/>
  <c r="AA110" i="6"/>
  <c r="Y110" i="9" s="1"/>
  <c r="L110" i="9"/>
  <c r="AA418" i="6"/>
  <c r="Y418" i="9" s="1"/>
  <c r="L418" i="9"/>
  <c r="AA331" i="6"/>
  <c r="Y331" i="9" s="1"/>
  <c r="L331" i="9"/>
  <c r="AA282" i="6"/>
  <c r="Y282" i="9" s="1"/>
  <c r="L282" i="9"/>
  <c r="AA499" i="6"/>
  <c r="Y499" i="9" s="1"/>
  <c r="L499" i="9"/>
  <c r="AA229" i="6"/>
  <c r="Y229" i="9" s="1"/>
  <c r="L229" i="9"/>
  <c r="AA172" i="6"/>
  <c r="Y172" i="9" s="1"/>
  <c r="L172" i="9"/>
  <c r="AA166" i="6"/>
  <c r="Y166" i="9" s="1"/>
  <c r="L166" i="9"/>
  <c r="AA196" i="6"/>
  <c r="Y196" i="9" s="1"/>
  <c r="L196" i="9"/>
  <c r="AA286" i="6"/>
  <c r="Y286" i="9" s="1"/>
  <c r="L286" i="9"/>
  <c r="AA161" i="6"/>
  <c r="Y161" i="9" s="1"/>
  <c r="L161" i="9"/>
  <c r="AA14" i="6"/>
  <c r="Y14" i="9" s="1"/>
  <c r="L14" i="9"/>
  <c r="AA533" i="6"/>
  <c r="Y533" i="9" s="1"/>
  <c r="L533" i="9"/>
  <c r="L471" i="9"/>
  <c r="AA471" i="6"/>
  <c r="Y471" i="9" s="1"/>
  <c r="AA209" i="6"/>
  <c r="Y209" i="9" s="1"/>
  <c r="L209" i="9"/>
  <c r="AA221" i="6"/>
  <c r="Y221" i="9" s="1"/>
  <c r="L221" i="9"/>
  <c r="AA247" i="6"/>
  <c r="Y247" i="9" s="1"/>
  <c r="L247" i="9"/>
  <c r="AA46" i="6"/>
  <c r="Y46" i="9" s="1"/>
  <c r="L46" i="9"/>
  <c r="AA367" i="6"/>
  <c r="Y367" i="9" s="1"/>
  <c r="L367" i="9"/>
  <c r="AA464" i="6"/>
  <c r="Y464" i="9" s="1"/>
  <c r="L464" i="9"/>
  <c r="L383" i="9"/>
  <c r="AA383" i="6"/>
  <c r="Y383" i="9" s="1"/>
  <c r="L467" i="9"/>
  <c r="AA467" i="6"/>
  <c r="Y467" i="9" s="1"/>
  <c r="AA527" i="6"/>
  <c r="Y527" i="9" s="1"/>
  <c r="L527" i="9"/>
  <c r="AA34" i="6"/>
  <c r="Y34" i="9" s="1"/>
  <c r="L34" i="9"/>
  <c r="AA252" i="6"/>
  <c r="Y252" i="9" s="1"/>
  <c r="L252" i="9"/>
  <c r="AA223" i="6"/>
  <c r="Y223" i="9" s="1"/>
  <c r="L223" i="9"/>
  <c r="AA106" i="6"/>
  <c r="Y106" i="9" s="1"/>
  <c r="L106" i="9"/>
  <c r="AA340" i="6"/>
  <c r="Y340" i="9" s="1"/>
  <c r="L340" i="9"/>
  <c r="AA519" i="6"/>
  <c r="Y519" i="9" s="1"/>
  <c r="L519" i="9"/>
  <c r="AA261" i="6"/>
  <c r="Y261" i="9" s="1"/>
  <c r="L261" i="9"/>
  <c r="AA41" i="6"/>
  <c r="Y41" i="9" s="1"/>
  <c r="L41" i="9"/>
  <c r="AA38" i="6"/>
  <c r="Y38" i="9" s="1"/>
  <c r="L38" i="9"/>
  <c r="AA39" i="6"/>
  <c r="Y39" i="9" s="1"/>
  <c r="L39" i="9"/>
  <c r="AA409" i="6"/>
  <c r="Y409" i="9" s="1"/>
  <c r="L409" i="9"/>
  <c r="AA127" i="6"/>
  <c r="Y127" i="9" s="1"/>
  <c r="L127" i="9"/>
  <c r="L219" i="9"/>
  <c r="AA219" i="6"/>
  <c r="Y219" i="9" s="1"/>
  <c r="AA365" i="6"/>
  <c r="Y365" i="9" s="1"/>
  <c r="L365" i="9"/>
  <c r="AA53" i="6"/>
  <c r="Y53" i="9" s="1"/>
  <c r="L53" i="9"/>
  <c r="AA350" i="6"/>
  <c r="Y350" i="9" s="1"/>
  <c r="L350" i="9"/>
  <c r="AA116" i="6"/>
  <c r="Y116" i="9" s="1"/>
  <c r="L116" i="9"/>
  <c r="AA140" i="6"/>
  <c r="Y140" i="9" s="1"/>
  <c r="L140" i="9"/>
  <c r="AA458" i="6"/>
  <c r="Y458" i="9" s="1"/>
  <c r="L458" i="9"/>
  <c r="L472" i="9"/>
  <c r="AA472" i="6"/>
  <c r="Y472" i="9" s="1"/>
  <c r="AA259" i="6"/>
  <c r="Y259" i="9" s="1"/>
  <c r="L259" i="9"/>
  <c r="AA23" i="6"/>
  <c r="Y23" i="9" s="1"/>
  <c r="L23" i="9"/>
  <c r="AA422" i="6"/>
  <c r="Y422" i="9" s="1"/>
  <c r="L422" i="9"/>
  <c r="AA235" i="6"/>
  <c r="Y235" i="9" s="1"/>
  <c r="L235" i="9"/>
  <c r="AA187" i="6"/>
  <c r="Y187" i="9" s="1"/>
  <c r="L187" i="9"/>
  <c r="AA451" i="6"/>
  <c r="Y451" i="9" s="1"/>
  <c r="L451" i="9"/>
  <c r="L384" i="9"/>
  <c r="AA384" i="6"/>
  <c r="Y384" i="9" s="1"/>
  <c r="AA484" i="6"/>
  <c r="Y484" i="9" s="1"/>
  <c r="L484" i="9"/>
  <c r="AA79" i="6"/>
  <c r="Y79" i="9" s="1"/>
  <c r="L79" i="9"/>
  <c r="AA173" i="6"/>
  <c r="Y173" i="9" s="1"/>
  <c r="L173" i="9"/>
  <c r="AA498" i="6"/>
  <c r="Y498" i="9" s="1"/>
  <c r="L498" i="9"/>
  <c r="AA174" i="6"/>
  <c r="Y174" i="9" s="1"/>
  <c r="L174" i="9"/>
  <c r="AA114" i="6"/>
  <c r="Y114" i="9" s="1"/>
  <c r="L114" i="9"/>
  <c r="AA500" i="6"/>
  <c r="Y500" i="9" s="1"/>
  <c r="L500" i="9"/>
  <c r="AA176" i="6"/>
  <c r="Y176" i="9" s="1"/>
  <c r="L176" i="9"/>
  <c r="AA169" i="6"/>
  <c r="Y169" i="9" s="1"/>
  <c r="L169" i="9"/>
  <c r="AA391" i="6"/>
  <c r="Y391" i="9" s="1"/>
  <c r="L391" i="9"/>
  <c r="L359" i="9"/>
  <c r="AA359" i="6"/>
  <c r="Y359" i="9" s="1"/>
  <c r="L470" i="9"/>
  <c r="AA470" i="6"/>
  <c r="Y470" i="9" s="1"/>
  <c r="AA94" i="6"/>
  <c r="Y94" i="9" s="1"/>
  <c r="L94" i="9"/>
  <c r="AA113" i="6"/>
  <c r="Y113" i="9" s="1"/>
  <c r="L113" i="9"/>
  <c r="AA10" i="6"/>
  <c r="Y10" i="9" s="1"/>
  <c r="L10" i="9"/>
  <c r="AA278" i="6"/>
  <c r="Y278" i="9" s="1"/>
  <c r="L278" i="9"/>
  <c r="AA202" i="6"/>
  <c r="Y202" i="9" s="1"/>
  <c r="L202" i="9"/>
  <c r="AA381" i="6"/>
  <c r="Y381" i="9" s="1"/>
  <c r="L381" i="9"/>
  <c r="AA283" i="6"/>
  <c r="Y283" i="9" s="1"/>
  <c r="L283" i="9"/>
  <c r="AA26" i="6"/>
  <c r="Y26" i="9" s="1"/>
  <c r="L26" i="9"/>
  <c r="AA51" i="6"/>
  <c r="Y51" i="9" s="1"/>
  <c r="L51" i="9"/>
  <c r="AA233" i="6"/>
  <c r="Y233" i="9" s="1"/>
  <c r="L233" i="9"/>
  <c r="AA345" i="6"/>
  <c r="Y345" i="9" s="1"/>
  <c r="L345" i="9"/>
  <c r="AA538" i="6"/>
  <c r="Y538" i="9" s="1"/>
  <c r="L538" i="9"/>
  <c r="L299" i="9"/>
  <c r="AA299" i="6"/>
  <c r="Y299" i="9" s="1"/>
  <c r="L474" i="9"/>
  <c r="AA474" i="6"/>
  <c r="Y474" i="9" s="1"/>
  <c r="L349" i="9"/>
  <c r="AA349" i="6"/>
  <c r="Y349" i="9" s="1"/>
  <c r="L269" i="9"/>
  <c r="AA269" i="6"/>
  <c r="Y269" i="9" s="1"/>
  <c r="AA16" i="6"/>
  <c r="Y16" i="9" s="1"/>
  <c r="L16" i="9"/>
  <c r="AA181" i="6"/>
  <c r="Y181" i="9" s="1"/>
  <c r="L181" i="9"/>
  <c r="AA263" i="6"/>
  <c r="Y263" i="9" s="1"/>
  <c r="L263" i="9"/>
  <c r="AA156" i="6"/>
  <c r="Y156" i="9" s="1"/>
  <c r="L156" i="9"/>
  <c r="AA440" i="6"/>
  <c r="Y440" i="9" s="1"/>
  <c r="L440" i="9"/>
  <c r="AA193" i="6"/>
  <c r="Y193" i="9" s="1"/>
  <c r="L193" i="9"/>
  <c r="L292" i="9"/>
  <c r="AA292" i="6"/>
  <c r="Y292" i="9" s="1"/>
  <c r="L131" i="9"/>
  <c r="AA131" i="6"/>
  <c r="Y131" i="9" s="1"/>
  <c r="AA118" i="6"/>
  <c r="Y118" i="9" s="1"/>
  <c r="L118" i="9"/>
  <c r="AA208" i="6"/>
  <c r="Y208" i="9" s="1"/>
  <c r="L208" i="9"/>
  <c r="AA109" i="6"/>
  <c r="Y109" i="9" s="1"/>
  <c r="L109" i="9"/>
  <c r="AA8" i="6"/>
  <c r="Y8" i="9" s="1"/>
  <c r="L8" i="9"/>
  <c r="AA214" i="6"/>
  <c r="Y214" i="9" s="1"/>
  <c r="L214" i="9"/>
  <c r="AA532" i="6"/>
  <c r="Y532" i="9" s="1"/>
  <c r="L532" i="9"/>
  <c r="K8" i="7"/>
  <c r="K6" i="7"/>
  <c r="K14" i="7" s="1"/>
  <c r="K4" i="7"/>
  <c r="K9" i="7"/>
  <c r="K7" i="7"/>
  <c r="K5" i="7"/>
  <c r="K3" i="7"/>
  <c r="N5" i="7"/>
  <c r="N7" i="7"/>
  <c r="N9" i="7"/>
  <c r="N4" i="7"/>
  <c r="N6" i="7"/>
  <c r="N14" i="7" s="1"/>
  <c r="N8" i="7"/>
  <c r="N3" i="7"/>
  <c r="I6" i="7"/>
  <c r="I14" i="7" s="1"/>
  <c r="I8" i="7"/>
  <c r="I3" i="7"/>
  <c r="I5" i="7"/>
  <c r="I7" i="7"/>
  <c r="I9" i="7"/>
  <c r="I4" i="7"/>
  <c r="Z5" i="7"/>
  <c r="Z7" i="7"/>
  <c r="Z9" i="7"/>
  <c r="Z4" i="7"/>
  <c r="Z6" i="7"/>
  <c r="Z14" i="7" s="1"/>
  <c r="Z8" i="7"/>
  <c r="Z3" i="7"/>
  <c r="U6" i="7"/>
  <c r="U14" i="7" s="1"/>
  <c r="U8" i="7"/>
  <c r="U3" i="7"/>
  <c r="U5" i="7"/>
  <c r="U7" i="7"/>
  <c r="U9" i="7"/>
  <c r="U4" i="7"/>
  <c r="W8" i="7"/>
  <c r="W3" i="7"/>
  <c r="W5" i="7"/>
  <c r="W7" i="7"/>
  <c r="W9" i="7"/>
  <c r="W4" i="7"/>
  <c r="W6" i="7"/>
  <c r="W14" i="7" s="1"/>
  <c r="AA2" i="6"/>
  <c r="Y2" i="9" s="1"/>
  <c r="AA5" i="7" l="1"/>
  <c r="AA7" i="7"/>
  <c r="AA9" i="7"/>
  <c r="AA4" i="7"/>
  <c r="AA6" i="7"/>
  <c r="AA14" i="7" s="1"/>
  <c r="AA8" i="7"/>
  <c r="AA3" i="7"/>
  <c r="AR4" i="7"/>
  <c r="AR5" i="7"/>
  <c r="AR8" i="7"/>
  <c r="AR3" i="7"/>
  <c r="AR9" i="7"/>
  <c r="AR6" i="7"/>
  <c r="AR7" i="7"/>
  <c r="AR14" i="7" s="1"/>
</calcChain>
</file>

<file path=xl/sharedStrings.xml><?xml version="1.0" encoding="utf-8"?>
<sst xmlns="http://schemas.openxmlformats.org/spreadsheetml/2006/main" count="85867" uniqueCount="548">
  <si>
    <t>año ingreso</t>
  </si>
  <si>
    <t>TIPO ID</t>
  </si>
  <si>
    <t>RUT</t>
  </si>
  <si>
    <t>ID PLAN</t>
  </si>
  <si>
    <t>COD DEMRE</t>
  </si>
  <si>
    <t>CARRERA</t>
  </si>
  <si>
    <t>SEDE</t>
  </si>
  <si>
    <t>TIPO POSTULACION</t>
  </si>
  <si>
    <t>TIPO INGRESO</t>
  </si>
  <si>
    <t>NEM</t>
  </si>
  <si>
    <t>PTJE NEM</t>
  </si>
  <si>
    <t>RANKING</t>
  </si>
  <si>
    <t>PTJE LENG</t>
  </si>
  <si>
    <t>PTJE MAT</t>
  </si>
  <si>
    <t>PTJE CIEN</t>
  </si>
  <si>
    <t>PTJE HIST</t>
  </si>
  <si>
    <t>PREFEENCIA UM</t>
  </si>
  <si>
    <t>PREF DEMRE</t>
  </si>
  <si>
    <t>COMUNA COLEGIO</t>
  </si>
  <si>
    <t>REGION</t>
  </si>
  <si>
    <t>COD TIP EDU.</t>
  </si>
  <si>
    <t>TIPO EDUCACION</t>
  </si>
  <si>
    <t>TIPO COLEGIO</t>
  </si>
  <si>
    <t>EDU. MADRE ID</t>
  </si>
  <si>
    <t>C</t>
  </si>
  <si>
    <t>ICI210-2014 INGENIERIA CIVIL INDUSTRIAL (T)</t>
  </si>
  <si>
    <t>TEMUCO</t>
  </si>
  <si>
    <t>ESPECIAL</t>
  </si>
  <si>
    <t>CONVALIDADO 1er AÑO</t>
  </si>
  <si>
    <t>CURACAUTIN</t>
  </si>
  <si>
    <t>IX</t>
  </si>
  <si>
    <t>H2</t>
  </si>
  <si>
    <t>Educación Media Científico Humanista</t>
  </si>
  <si>
    <t>Municipal</t>
  </si>
  <si>
    <t>CONVALIDACIÓN C. SUP</t>
  </si>
  <si>
    <t>VICTORIA</t>
  </si>
  <si>
    <t>H1</t>
  </si>
  <si>
    <t>Particular Subvencionado</t>
  </si>
  <si>
    <t>Particular no subvencionado</t>
  </si>
  <si>
    <t>REGULAR</t>
  </si>
  <si>
    <t>VILLARRICA</t>
  </si>
  <si>
    <t>PITRUFQUEN</t>
  </si>
  <si>
    <t>19466141K</t>
  </si>
  <si>
    <t>LA UNION</t>
  </si>
  <si>
    <t>XIV</t>
  </si>
  <si>
    <t>ANGOL</t>
  </si>
  <si>
    <t>REPOSTULACION</t>
  </si>
  <si>
    <t>19809370K</t>
  </si>
  <si>
    <t>19616720K</t>
  </si>
  <si>
    <t>T1</t>
  </si>
  <si>
    <t>Educación Media Técnico Profesional</t>
  </si>
  <si>
    <t>SAN NICOLAS</t>
  </si>
  <si>
    <t>VIII</t>
  </si>
  <si>
    <t>T3</t>
  </si>
  <si>
    <t>18674375K</t>
  </si>
  <si>
    <t>TOME</t>
  </si>
  <si>
    <t>PANGUIPULLI</t>
  </si>
  <si>
    <t>T2</t>
  </si>
  <si>
    <t>ICI110-2014 INGENIERÍA CIVIL INDUSTRIAL</t>
  </si>
  <si>
    <t>Stgo</t>
  </si>
  <si>
    <t>CHILENO ESTUDIO EXTRANJERO</t>
  </si>
  <si>
    <t>ICC110-2014 INGENIERÍA  CIVIL  EN  COMP. E  INF.</t>
  </si>
  <si>
    <t>ABITUR</t>
  </si>
  <si>
    <t>SANTIAGO</t>
  </si>
  <si>
    <t>RM</t>
  </si>
  <si>
    <t>PSU AÑOS ANTERIORES</t>
  </si>
  <si>
    <t>RECOLETA</t>
  </si>
  <si>
    <t>LAS CONDES</t>
  </si>
  <si>
    <t>MAIPU</t>
  </si>
  <si>
    <t>ICE110-2014 INGENIERÍA CIVIL ELECTRÓNICA</t>
  </si>
  <si>
    <t>LA FLORIDA</t>
  </si>
  <si>
    <t>SAN MIGUEL</t>
  </si>
  <si>
    <t>17907298K</t>
  </si>
  <si>
    <t>CONVALIDADO curso sup.</t>
  </si>
  <si>
    <t>EL BOSQUE</t>
  </si>
  <si>
    <t>MACHALI</t>
  </si>
  <si>
    <t>VI</t>
  </si>
  <si>
    <t>SAN BERNARDO</t>
  </si>
  <si>
    <t>ÑUÑOA</t>
  </si>
  <si>
    <t>Corporación Municipal</t>
  </si>
  <si>
    <t>19917164K</t>
  </si>
  <si>
    <t>BUEN PASTOR</t>
  </si>
  <si>
    <t>PUENTE ALTO</t>
  </si>
  <si>
    <t>VITACURA</t>
  </si>
  <si>
    <t>QUINTA NORMAL</t>
  </si>
  <si>
    <t>QUILICURA</t>
  </si>
  <si>
    <t>LO BARNECHEA</t>
  </si>
  <si>
    <t>RANCAGUA</t>
  </si>
  <si>
    <t xml:space="preserve">LAMPA </t>
  </si>
  <si>
    <t>LA REINA</t>
  </si>
  <si>
    <t>19880763K</t>
  </si>
  <si>
    <t>HUECHURABA</t>
  </si>
  <si>
    <t>CONCHALI</t>
  </si>
  <si>
    <t>TALENTO</t>
  </si>
  <si>
    <t>SAN FERNANDO</t>
  </si>
  <si>
    <t>LOS ANDES</t>
  </si>
  <si>
    <t>V</t>
  </si>
  <si>
    <t>PROVIDENCIA</t>
  </si>
  <si>
    <t>19725453K</t>
  </si>
  <si>
    <t>PEÑALOLEN</t>
  </si>
  <si>
    <t>MELIPILLA</t>
  </si>
  <si>
    <t>MACUL</t>
  </si>
  <si>
    <t>SANTA CRUZ</t>
  </si>
  <si>
    <t>LA SERENA</t>
  </si>
  <si>
    <t>IV</t>
  </si>
  <si>
    <t>TENO</t>
  </si>
  <si>
    <t>VII</t>
  </si>
  <si>
    <t>BULNES</t>
  </si>
  <si>
    <t>19687674K</t>
  </si>
  <si>
    <t>ESTACION CENTRAL</t>
  </si>
  <si>
    <t>19832115K</t>
  </si>
  <si>
    <t>TALAGANTE</t>
  </si>
  <si>
    <t>CERRILLOS</t>
  </si>
  <si>
    <t>19636790K</t>
  </si>
  <si>
    <t>19792358K</t>
  </si>
  <si>
    <t>19743077K</t>
  </si>
  <si>
    <t>PADRE HURTADO</t>
  </si>
  <si>
    <t>PUDAHUEL</t>
  </si>
  <si>
    <t>19699470K</t>
  </si>
  <si>
    <t>SAN VICENTE</t>
  </si>
  <si>
    <t>PEÑAFLOR</t>
  </si>
  <si>
    <t>CURICO</t>
  </si>
  <si>
    <t>19673161K</t>
  </si>
  <si>
    <t>19637437K</t>
  </si>
  <si>
    <t>EL QUISCO</t>
  </si>
  <si>
    <t>ANTOFAGASTA</t>
  </si>
  <si>
    <t>II</t>
  </si>
  <si>
    <t>LA CISTERNA</t>
  </si>
  <si>
    <t>CALAMA</t>
  </si>
  <si>
    <t>19878883K</t>
  </si>
  <si>
    <t>LA GRANJA</t>
  </si>
  <si>
    <t>CABILDO</t>
  </si>
  <si>
    <t>19829201K</t>
  </si>
  <si>
    <t>19529545K</t>
  </si>
  <si>
    <t>COLINA</t>
  </si>
  <si>
    <t>19522899K</t>
  </si>
  <si>
    <t>TALCA</t>
  </si>
  <si>
    <t>LA PINTANA</t>
  </si>
  <si>
    <t>INDEPENDENCIA</t>
  </si>
  <si>
    <t>19429428K</t>
  </si>
  <si>
    <t>19302145K</t>
  </si>
  <si>
    <t>19407834K</t>
  </si>
  <si>
    <t>CALERA DE TANGO</t>
  </si>
  <si>
    <t>LOS ANGELES</t>
  </si>
  <si>
    <t>OVALLE</t>
  </si>
  <si>
    <t>LINARES</t>
  </si>
  <si>
    <t>19291924K</t>
  </si>
  <si>
    <t>LAMPA</t>
  </si>
  <si>
    <t>19096387K</t>
  </si>
  <si>
    <t>IQUIQUE</t>
  </si>
  <si>
    <t>I</t>
  </si>
  <si>
    <t>19547382K</t>
  </si>
  <si>
    <t>19522482K</t>
  </si>
  <si>
    <t>19476183K</t>
  </si>
  <si>
    <t>19418087K</t>
  </si>
  <si>
    <t>19320449K</t>
  </si>
  <si>
    <t>19310570K</t>
  </si>
  <si>
    <t>COIHAIQUE</t>
  </si>
  <si>
    <t>18866203K</t>
  </si>
  <si>
    <t>17565268K</t>
  </si>
  <si>
    <t>14784994K</t>
  </si>
  <si>
    <t>RENCA</t>
  </si>
  <si>
    <t>SAN RAMON</t>
  </si>
  <si>
    <t>PANQUEHUE</t>
  </si>
  <si>
    <t>BUIN</t>
  </si>
  <si>
    <t>19355640K</t>
  </si>
  <si>
    <t>ARICA</t>
  </si>
  <si>
    <t>19285864K</t>
  </si>
  <si>
    <t>PAINE</t>
  </si>
  <si>
    <t>COQUIMBO</t>
  </si>
  <si>
    <t>PEDRO AGUIRRE CERDA</t>
  </si>
  <si>
    <t>Particular NO Subvencionado</t>
  </si>
  <si>
    <t>EGRESADO O TITULADO</t>
  </si>
  <si>
    <t>19686640K</t>
  </si>
  <si>
    <t>19605152K</t>
  </si>
  <si>
    <t>19600484K</t>
  </si>
  <si>
    <t>19513748K</t>
  </si>
  <si>
    <t>19407994K</t>
  </si>
  <si>
    <t>19321066K</t>
  </si>
  <si>
    <t>19319835K</t>
  </si>
  <si>
    <t>19134748K</t>
  </si>
  <si>
    <t>18904304K</t>
  </si>
  <si>
    <t>18755134K</t>
  </si>
  <si>
    <t>18622549K</t>
  </si>
  <si>
    <t>18006821K</t>
  </si>
  <si>
    <t>SAN FELIPE</t>
  </si>
  <si>
    <t>CASTRO</t>
  </si>
  <si>
    <t>SAN JOAQUIN</t>
  </si>
  <si>
    <t>Corporación Administración Delegada</t>
  </si>
  <si>
    <t>DEPORTISTA DESTACADO</t>
  </si>
  <si>
    <t>ARAUCO</t>
  </si>
  <si>
    <t>DESTACADO E.MEDIA</t>
  </si>
  <si>
    <t>PUNTA ARENAS</t>
  </si>
  <si>
    <t>CONCEPCION</t>
  </si>
  <si>
    <t>15258234K</t>
  </si>
  <si>
    <t>CEFT</t>
  </si>
  <si>
    <t>OFICIO</t>
  </si>
  <si>
    <t>LONQUIMAY</t>
  </si>
  <si>
    <t>Rut</t>
  </si>
  <si>
    <t>Plan Estudio</t>
  </si>
  <si>
    <t>Nombre Plan</t>
  </si>
  <si>
    <t>Asignatura</t>
  </si>
  <si>
    <t>Nombre Asignatura</t>
  </si>
  <si>
    <t>Motivo Inscripción</t>
  </si>
  <si>
    <t>Descripción Motivo</t>
  </si>
  <si>
    <t>Status</t>
  </si>
  <si>
    <t>Año Académico</t>
  </si>
  <si>
    <t>Periodo</t>
  </si>
  <si>
    <t>Convalidación</t>
  </si>
  <si>
    <t xml:space="preserve"> Sección</t>
  </si>
  <si>
    <t>Nota</t>
  </si>
  <si>
    <t>Homologado</t>
  </si>
  <si>
    <t>ICC110-2014</t>
  </si>
  <si>
    <t>APRENDER A APRENDER</t>
  </si>
  <si>
    <t>OBLI</t>
  </si>
  <si>
    <t>OBLIGATORIA</t>
  </si>
  <si>
    <t>MECÁNICA PARA INGENIERÍA I</t>
  </si>
  <si>
    <t>ÁLGEBRA Y GEOMETRÍA ANALÍTICA</t>
  </si>
  <si>
    <t>TALLER DE FÍSICA Y MATEMÁTICA</t>
  </si>
  <si>
    <t>CÁLCULO DIFERENCIAL</t>
  </si>
  <si>
    <t>COMPUTACIÓN PARA INGENIERÍA</t>
  </si>
  <si>
    <t>NA</t>
  </si>
  <si>
    <t>PROGRAMACIÓN I</t>
  </si>
  <si>
    <t>QUÍMICA APLICADA A LA INGENIERÍA</t>
  </si>
  <si>
    <t>ICI210-2014</t>
  </si>
  <si>
    <t>TALLER DE INVESTIGACIÓN PARA LA INGENIE.</t>
  </si>
  <si>
    <t>TERMODINÁMICA APLICADA</t>
  </si>
  <si>
    <t>ELECTRICIDAD Y MAGNETISMO</t>
  </si>
  <si>
    <t>ADMINISTRACIÓN MODERNA</t>
  </si>
  <si>
    <t>ORATORIA Y ASERTIVIDAD</t>
  </si>
  <si>
    <t>TALLER DE PROGRAMACIÓN</t>
  </si>
  <si>
    <t>X</t>
  </si>
  <si>
    <t>A</t>
  </si>
  <si>
    <t>SISTEMAS OPERATIVOS</t>
  </si>
  <si>
    <t>PROGRAMACIÓN II</t>
  </si>
  <si>
    <t>PROBABILIDADES Y ESTADÍSTICAS</t>
  </si>
  <si>
    <t>INGLÉS I</t>
  </si>
  <si>
    <t>HISTORIA DE LA CULTURA</t>
  </si>
  <si>
    <t>INGENIERÍA DE SOFTWARE</t>
  </si>
  <si>
    <t>ARQUITECTURA DE COMPUTADORAS</t>
  </si>
  <si>
    <t>BASE DE DATOS</t>
  </si>
  <si>
    <t>ÁLGEBRA LINEAL</t>
  </si>
  <si>
    <t>CÁLCULO INTEGRAL</t>
  </si>
  <si>
    <t>DISEÑO DE INTERFACES USUARIAS</t>
  </si>
  <si>
    <t>LECTURA COMPRENSIVA Y PRODUCCIÓN DE TEXT</t>
  </si>
  <si>
    <t>APRENDER A SER</t>
  </si>
  <si>
    <t>CULTURA Y SOCIEDAD</t>
  </si>
  <si>
    <t>INGLÉS IV</t>
  </si>
  <si>
    <t>INGLÉS III</t>
  </si>
  <si>
    <t>INGLÉS II</t>
  </si>
  <si>
    <t>EC. DIFERENCIALES Y ANÁLISIS NUMÉRICO</t>
  </si>
  <si>
    <t>ESTRUCTURA DE DATOS</t>
  </si>
  <si>
    <t>LENGUAJES DE PROGRAMACIÓN</t>
  </si>
  <si>
    <t>MECÁNICA PARA INGENIERÍA II</t>
  </si>
  <si>
    <t>MÉTODOS DE OPTIMIZACIÓN</t>
  </si>
  <si>
    <t>CONTABILIDAD DE COSTOS</t>
  </si>
  <si>
    <t>MICROECONOMÍA</t>
  </si>
  <si>
    <t>PROCESOS FISICOQUÍMICOS</t>
  </si>
  <si>
    <t>TALLER DE BASE DE DATOS</t>
  </si>
  <si>
    <t>INFERENCIA ESTADÍSTICA</t>
  </si>
  <si>
    <t>INTELIGENCIA DE NEGOCIOS</t>
  </si>
  <si>
    <t>REDES DE COMPUTADORES</t>
  </si>
  <si>
    <t>MARKETING INDUSTRIAL</t>
  </si>
  <si>
    <t>INVESTIGACIÓN DE OPERACIONES</t>
  </si>
  <si>
    <t>INGENIERÍA DE REQUERIMIENTOS</t>
  </si>
  <si>
    <t>ARQUITECTURA DE DESARROLLO WEB</t>
  </si>
  <si>
    <t>CONTROL AUTOMÁTICO</t>
  </si>
  <si>
    <t>TALLER DE REDES</t>
  </si>
  <si>
    <t>SEGURIDAD DE LA INFORMACIÓN</t>
  </si>
  <si>
    <t>MODELAMIENTO Y SIMULACIÓN</t>
  </si>
  <si>
    <t>MATEMÁTICAS DISCRETAS</t>
  </si>
  <si>
    <t>INGENIERÍA ECONÓMICA</t>
  </si>
  <si>
    <t>INGENIERÍA DE DISEÑO</t>
  </si>
  <si>
    <t>INTELIGENCIA ARTIFICIAL</t>
  </si>
  <si>
    <t>COMPUTACIÓN DISTRIBUIDA</t>
  </si>
  <si>
    <t>INTEGRADO APLICADO II</t>
  </si>
  <si>
    <t>INTEGRADO APLICADO I</t>
  </si>
  <si>
    <t>GESTIÓN DE PROYECTOS</t>
  </si>
  <si>
    <t>INNOVACIÓN Y EMPRENDIMIENTO</t>
  </si>
  <si>
    <t>EVALUACIÓN ECONÓMICA DE PROYECTOS</t>
  </si>
  <si>
    <t>GESTIÓN TI</t>
  </si>
  <si>
    <t>INTEGRADO APLICADO III</t>
  </si>
  <si>
    <t>INTEGRADO APLICADO IV</t>
  </si>
  <si>
    <t>PROYECTO DE INGENIERÍA I</t>
  </si>
  <si>
    <t>ADMINISTRACIÓN ESTRATÉGICA</t>
  </si>
  <si>
    <t>PROYECTO DE INGENIERÍA II</t>
  </si>
  <si>
    <t>PRÁCTICA PROFESIONAL I</t>
  </si>
  <si>
    <t>READING SKILLS FOR A GLOBALISED WORLD</t>
  </si>
  <si>
    <t>PROCESOS DE TRANSFERENCIA</t>
  </si>
  <si>
    <t>COMPORTAMIENTO ORGANIZACIONAL</t>
  </si>
  <si>
    <t>MACROECONOMÍA</t>
  </si>
  <si>
    <t>SISTEMA DE GESTIÓN EMPRESARIAL</t>
  </si>
  <si>
    <t>INVESTIGACIÓN DE OPERACIONES I</t>
  </si>
  <si>
    <t>PROGRAMACIÓN</t>
  </si>
  <si>
    <t>CÁLCULO APLICADO A LA INGENIERÍA</t>
  </si>
  <si>
    <t>EC. DIFERENCIALES Y ANÁLISIS NÚMERICO</t>
  </si>
  <si>
    <t>MECÁNICA DE FLUIDOS</t>
  </si>
  <si>
    <t>RESISTENCIA Y CIENCIA DE LOS MATERIALES</t>
  </si>
  <si>
    <t>MÉTODOS EXPERIMENTALES</t>
  </si>
  <si>
    <t>INVESTIGACIÓN DE OPERACIONES II</t>
  </si>
  <si>
    <t>TALLER DE INVESTIGACIÓN PARA INGENIERÍA</t>
  </si>
  <si>
    <t>TECNOLOGÍAS DE ENERGÍAS RENOVABLES</t>
  </si>
  <si>
    <t>ECONOMETRÍA</t>
  </si>
  <si>
    <t>GESTIÓN FINANCIERA</t>
  </si>
  <si>
    <t>ORGANIZACIÓN INDUSTRIAL</t>
  </si>
  <si>
    <t>GESTIÓN DE OPERACIONES I</t>
  </si>
  <si>
    <t>SIMULACIÓN</t>
  </si>
  <si>
    <t>JUEGO DE NEGOCIOS</t>
  </si>
  <si>
    <t>PRÁCTICA PROFESIONAL II (T)</t>
  </si>
  <si>
    <t>GESTIÓN LOGÍSTICA</t>
  </si>
  <si>
    <t>DESARROLLO DE PRODUCTOS</t>
  </si>
  <si>
    <t>GESTIÓN DE OPERACIONES II</t>
  </si>
  <si>
    <t>INGENIERÍA DE EFICIENCIA ENERGÉTICA</t>
  </si>
  <si>
    <t>INTEGRADO APLICADO</t>
  </si>
  <si>
    <t>CONTROL DE CALIDAD</t>
  </si>
  <si>
    <t>EXAMEN DE TÍTULO</t>
  </si>
  <si>
    <t>SEMINARIO DE INTEGRACIÓN</t>
  </si>
  <si>
    <t>ICE110-2014</t>
  </si>
  <si>
    <t>ICI110-2014</t>
  </si>
  <si>
    <t>EDUCACIÓN AMBIENTAL PARA EL DESARROLLO S</t>
  </si>
  <si>
    <t>ELEC</t>
  </si>
  <si>
    <t>ELECTIVA</t>
  </si>
  <si>
    <t>SUSTENTABILIDAD Y MEDIOAMBIENTE</t>
  </si>
  <si>
    <t>DESAFíOS CULTURALES</t>
  </si>
  <si>
    <t>ICI110-2009</t>
  </si>
  <si>
    <t>RESISTENCIA Y CIENCIAS DE LOS MATERIALES</t>
  </si>
  <si>
    <t>ICI120-2015</t>
  </si>
  <si>
    <t>TALLER DE FÍSICA Y MATEMÁTICAS</t>
  </si>
  <si>
    <t>ECUACIONES DIF. Y ANÁLISIS NUMÉRICO</t>
  </si>
  <si>
    <t>PRÁCTICA PROFESIONAL II</t>
  </si>
  <si>
    <t>CAMPOS Y ONDAS ELECTROMAGNÉTICAS</t>
  </si>
  <si>
    <t>TEORÍA DE CIRCUITOS ELÉCTRICOS</t>
  </si>
  <si>
    <t>MÁQUINAS ELÉCTRICAS</t>
  </si>
  <si>
    <t>CIRCUITOS ELECTRÓNICOS I</t>
  </si>
  <si>
    <t>SISTEMAS DIGITALES  I</t>
  </si>
  <si>
    <t>SEÑALES Y SISTEMAS</t>
  </si>
  <si>
    <t>CIRCUITOS ELECTRÓNICOS II</t>
  </si>
  <si>
    <t>SISTEMAS DIGITALES  II</t>
  </si>
  <si>
    <t>TEORÍA DE COMUNICACIONES  I</t>
  </si>
  <si>
    <t>SISTEMAS Y SERVICIOS DE TELEC.</t>
  </si>
  <si>
    <t>SIST. DE COMUNICACIONES INALÁMBRICAS I</t>
  </si>
  <si>
    <t>REDES DE ÁREA LOCAL Y DOMÉSTICAS</t>
  </si>
  <si>
    <t>BASES DE DATOS</t>
  </si>
  <si>
    <t>TEORÍA DE COMUNICACIONES  II</t>
  </si>
  <si>
    <t>ELECTRÓNICA INDUSTRIAL</t>
  </si>
  <si>
    <t>SIST. DE COMUNICACIONES INALÁMBRICAS II</t>
  </si>
  <si>
    <t>REDES DE NÚCLEO DE BANDA ANCHA</t>
  </si>
  <si>
    <t>DISEÑO ELECTRÓNICO</t>
  </si>
  <si>
    <t>DISEÑO E IMPLEM. DE SISTEMAS DIGITALES</t>
  </si>
  <si>
    <t>PROCESAMIENTO DIGITAL DE IMÁGENES</t>
  </si>
  <si>
    <t>AUTOMATIZACIÓN DE PROCESOS INDUSTRIALES</t>
  </si>
  <si>
    <t>PLANIF. DE REDES Y SERVICIOS DE TELEC.</t>
  </si>
  <si>
    <t>SEGURIDAD EN REDES DE TELECOMUNICACIONES</t>
  </si>
  <si>
    <t>GESTIÓN DE EMPRENDIMIENTO</t>
  </si>
  <si>
    <t>ICC110-2018</t>
  </si>
  <si>
    <t>COMPETENCIAS ACADÉMICAS UNIVERSITARIAS</t>
  </si>
  <si>
    <t>ESCRITURA Y LECTURA  ACADÉMICA</t>
  </si>
  <si>
    <t>FÍSICA</t>
  </si>
  <si>
    <t>COMUNICACIÓN EFICAZ</t>
  </si>
  <si>
    <t>ETICA Y RESPONSABILIDAD SOCIAL</t>
  </si>
  <si>
    <t>PROBABILIDADES Y ESTADÍSTICA</t>
  </si>
  <si>
    <t>MECÁNICA CLASICA</t>
  </si>
  <si>
    <t>ECUAS. DIFERENCIALES Y ANÁLISIS NUMÉRICO</t>
  </si>
  <si>
    <t>CÁLCULO MULTIVARIABLE</t>
  </si>
  <si>
    <t>EDUCACIóN PARA LA CIUDADANíA</t>
  </si>
  <si>
    <t>MULTICULTURALIDAD</t>
  </si>
  <si>
    <t>PLUS</t>
  </si>
  <si>
    <t>CONDUCTA HUMANA</t>
  </si>
  <si>
    <t>PENS. CRÍT. Y EV. CIEN.,ELEM CLAV. EN RE</t>
  </si>
  <si>
    <t>EL CINE COMO INTERP. DE LA REALIDAD</t>
  </si>
  <si>
    <t>FOTOGRAFÍA Y VIDEO ARTE</t>
  </si>
  <si>
    <t>REGLAS PARA DESTRABAR LA MENTE</t>
  </si>
  <si>
    <t>EDUCACIÓN PARA LA CIUDADANíA</t>
  </si>
  <si>
    <t>INGLÉS I (ELEC)</t>
  </si>
  <si>
    <t>TECNOLOGÍA DE LA INFORMACIÓN</t>
  </si>
  <si>
    <t>LAS RELACIONES PÚBLICAS Y EL AUTOMARKETI</t>
  </si>
  <si>
    <t>APRECIACIÓN  DEL  ARTE</t>
  </si>
  <si>
    <t>CONVIVENCIA Y DESARROLLO SOCIAL</t>
  </si>
  <si>
    <t>Performance</t>
  </si>
  <si>
    <t>rut</t>
  </si>
  <si>
    <t>Y2?</t>
  </si>
  <si>
    <t>S1_INS</t>
  </si>
  <si>
    <t>S1_DRP</t>
  </si>
  <si>
    <t>S1_BAD</t>
  </si>
  <si>
    <t>S1_CVL</t>
  </si>
  <si>
    <t>S1_DID</t>
  </si>
  <si>
    <t>S1_APVD</t>
  </si>
  <si>
    <t>S1_B_GRD</t>
  </si>
  <si>
    <t>S1_W_GRD</t>
  </si>
  <si>
    <t>S1_AVG_PERF</t>
  </si>
  <si>
    <t>S2_INS</t>
  </si>
  <si>
    <t>S2_DRP</t>
  </si>
  <si>
    <t>S2_BAD</t>
  </si>
  <si>
    <t>S2_CVL</t>
  </si>
  <si>
    <t>S2_DID</t>
  </si>
  <si>
    <t>S2_APVD</t>
  </si>
  <si>
    <t>S2_B_GRD</t>
  </si>
  <si>
    <t>S2_W_GRD</t>
  </si>
  <si>
    <t>S2_AVG_PERF</t>
  </si>
  <si>
    <t>S2_VS_S1</t>
  </si>
  <si>
    <t>AGE</t>
  </si>
  <si>
    <t>PLACE</t>
  </si>
  <si>
    <t>IN_TYPE</t>
  </si>
  <si>
    <t>P_NEM</t>
  </si>
  <si>
    <t>PSU_FINAL</t>
  </si>
  <si>
    <t>PSU_LENG</t>
  </si>
  <si>
    <t>PSU_MATH</t>
  </si>
  <si>
    <t>ColegioRegion</t>
  </si>
  <si>
    <t>COLE_REGN</t>
  </si>
  <si>
    <t>ED_TYPE</t>
  </si>
  <si>
    <t>ED_MOTH</t>
  </si>
  <si>
    <t>S1_APVD_PRC</t>
  </si>
  <si>
    <t>S1_RPVD</t>
  </si>
  <si>
    <t>S1_RPVD_PRC</t>
  </si>
  <si>
    <t>S2_APVD_PRC</t>
  </si>
  <si>
    <t>S2_RPVD</t>
  </si>
  <si>
    <t>S2_RPVD_PRC</t>
  </si>
  <si>
    <t>MAX</t>
  </si>
  <si>
    <t>MIN</t>
  </si>
  <si>
    <t>AVG</t>
  </si>
  <si>
    <t>MEDIAN</t>
  </si>
  <si>
    <t>MODE</t>
  </si>
  <si>
    <t>STD DEV S</t>
  </si>
  <si>
    <t>VAR S</t>
  </si>
  <si>
    <t>STGO</t>
  </si>
  <si>
    <t>REG_ED</t>
  </si>
  <si>
    <t>P_NEM_NRM</t>
  </si>
  <si>
    <t>P_FINAL_NRM</t>
  </si>
  <si>
    <t>PSU_LENG_NRM</t>
  </si>
  <si>
    <t>PSU_MATH_NRM</t>
  </si>
  <si>
    <t>Categorical?</t>
  </si>
  <si>
    <t>Meaning</t>
  </si>
  <si>
    <t>VALUE/FIELD</t>
  </si>
  <si>
    <t>1: Continua
0: Deserta
TARGET</t>
  </si>
  <si>
    <t>Asignaturas inscritas semestre 1</t>
  </si>
  <si>
    <t>Asignaturas de baja semestre 1</t>
  </si>
  <si>
    <t>Asignaturas inscrita no rendida semestre 1</t>
  </si>
  <si>
    <t>Asignaturas convalidadas semestre 1</t>
  </si>
  <si>
    <t>Asignauras rendidas semestre 1</t>
  </si>
  <si>
    <t>Asignaturas aprobadas semestre 1</t>
  </si>
  <si>
    <t>Porcentaje de asignaturas realizadas aprobadas semestre 1</t>
  </si>
  <si>
    <t>Asignaturas reprobadas semestre 1</t>
  </si>
  <si>
    <t>Porcentaje de asignaturas realizadas reprobadas semestre 1</t>
  </si>
  <si>
    <t>Mejor rendimiento semestre 1</t>
  </si>
  <si>
    <t>Peor rendimiento semestre 1</t>
  </si>
  <si>
    <t>Promedio rendimiento semestre 1</t>
  </si>
  <si>
    <t>Asignaturas inscritas semestre 2</t>
  </si>
  <si>
    <t>Asignaturas de baja semestre 2</t>
  </si>
  <si>
    <t>Asignaturas inscrita no rendida semestre 2</t>
  </si>
  <si>
    <t>Asignaturas convalidadas semestre 2</t>
  </si>
  <si>
    <t>Asignauras rendidas semestre 2</t>
  </si>
  <si>
    <t>Asignaturas aprobadas
semestre 2</t>
  </si>
  <si>
    <t>Porcentaje de asignaturas realizadas aprobadas semestre 2</t>
  </si>
  <si>
    <t>Asignaturas reprobadas
semestre 2</t>
  </si>
  <si>
    <t>Porcentaje de asignaturas realizadas reprobadas semestre 2</t>
  </si>
  <si>
    <t>Mejor rendimiento semestre 2</t>
  </si>
  <si>
    <t>Peor rendimiento semestre 2</t>
  </si>
  <si>
    <t>Promedio rendimiento semestre 2</t>
  </si>
  <si>
    <t>Diferencial rendimiento S2 vs S1</t>
  </si>
  <si>
    <t>S:Santiago
T: Temuco</t>
  </si>
  <si>
    <t>R: Regular
E: Especial</t>
  </si>
  <si>
    <t>Puntaje de postulacion NEM</t>
  </si>
  <si>
    <t>PSU Ranking</t>
  </si>
  <si>
    <t>Puntaje PSU Lenguaje</t>
  </si>
  <si>
    <t>Puntaje PSU Matematica</t>
  </si>
  <si>
    <t>Numero region colegio</t>
  </si>
  <si>
    <t>Tipo de Educacion</t>
  </si>
  <si>
    <t>Educacion Madre</t>
  </si>
  <si>
    <t xml:space="preserve">Flag Sede Santiago </t>
  </si>
  <si>
    <t>Flag Educacion Regular</t>
  </si>
  <si>
    <t>Region raw from data</t>
  </si>
  <si>
    <t>Puntaje de postulacion NEM normalizado</t>
  </si>
  <si>
    <t>PSU Ranking normalizado</t>
  </si>
  <si>
    <t>Puntaje PSU Lenguaje normalizado</t>
  </si>
  <si>
    <t>Puntaje PSU Matematica normalizado</t>
  </si>
  <si>
    <t>Edad estimada</t>
  </si>
  <si>
    <t>https://statisticsbyjim.com/basics/measures-central-tendency-mean-median-mode/</t>
  </si>
  <si>
    <t>Usable?</t>
  </si>
  <si>
    <t>M</t>
  </si>
  <si>
    <t>Med or Avg</t>
  </si>
  <si>
    <t>ED_CODE</t>
  </si>
  <si>
    <t>std ED
0: 0, 1: H1, 2: H2, 3: T1, 4: T2, 5: T3, 6: CEFT</t>
  </si>
  <si>
    <t>Modalidad educacional</t>
  </si>
  <si>
    <t>Tipo de Educación (Columna AU)</t>
  </si>
  <si>
    <t>Humanista Científico Diurno</t>
  </si>
  <si>
    <t>Humanista Científico Nocturno</t>
  </si>
  <si>
    <t>H3</t>
  </si>
  <si>
    <t>Humanista Cíentífico-validación de Estudios</t>
  </si>
  <si>
    <t>H4</t>
  </si>
  <si>
    <t>Humanista Científico- Reconocimiento de estudios</t>
  </si>
  <si>
    <t>Técnico Profesional Comercial</t>
  </si>
  <si>
    <t>Técnico Profesional Industrial</t>
  </si>
  <si>
    <t>Técnico Profesional Servicios y Técnica</t>
  </si>
  <si>
    <t>T4</t>
  </si>
  <si>
    <t>Técnico Profesional Agrícola</t>
  </si>
  <si>
    <t>T5</t>
  </si>
  <si>
    <t>Técnico Profesional Marítima</t>
  </si>
  <si>
    <t>OI</t>
  </si>
  <si>
    <t>Otra Institución</t>
  </si>
  <si>
    <t>ingreso total familiar (Columna BB)</t>
  </si>
  <si>
    <t xml:space="preserve">Igreso familiar-DEMRE </t>
  </si>
  <si>
    <t xml:space="preserve">Modifica </t>
  </si>
  <si>
    <t>Equivalencia ABC1 y otros Asoc. de Investigación de Mercado (AIM)</t>
  </si>
  <si>
    <t>AIM dic-2015</t>
  </si>
  <si>
    <t>Tramo</t>
  </si>
  <si>
    <t>desde</t>
  </si>
  <si>
    <t>hasta</t>
  </si>
  <si>
    <t>sin inf</t>
  </si>
  <si>
    <t>E</t>
  </si>
  <si>
    <t>E2 (0-155.000)</t>
  </si>
  <si>
    <t>D</t>
  </si>
  <si>
    <t>E1 (155.001-282.000)</t>
  </si>
  <si>
    <t>D (282.001-423.000)</t>
  </si>
  <si>
    <t>C3</t>
  </si>
  <si>
    <t>C3 (423.001-639.000)</t>
  </si>
  <si>
    <t>C2 (639.001-977.000)</t>
  </si>
  <si>
    <t>C2</t>
  </si>
  <si>
    <t>C1b (977.001-1.550.000)</t>
  </si>
  <si>
    <t>C1a (1.550.001-2.380.000)</t>
  </si>
  <si>
    <t>0 más</t>
  </si>
  <si>
    <t>ABC1</t>
  </si>
  <si>
    <t>B2 (2.380.001-3.831.000)</t>
  </si>
  <si>
    <t>B1 (3.831.001- 6.009.000)</t>
  </si>
  <si>
    <t>A (6.009.001-10.252.000)</t>
  </si>
  <si>
    <t>Código-Demre</t>
  </si>
  <si>
    <t>Tipo de Educación Padres (Columna AX y AZ)</t>
  </si>
  <si>
    <t>Sin Información</t>
  </si>
  <si>
    <t>Sin estudios</t>
  </si>
  <si>
    <t>Básica incompleta</t>
  </si>
  <si>
    <t>Básica completa</t>
  </si>
  <si>
    <t>Media incompleta</t>
  </si>
  <si>
    <t>Media completa</t>
  </si>
  <si>
    <t>Centro de Formación Técnica incompleta</t>
  </si>
  <si>
    <t>Centro de formación Técnica completa</t>
  </si>
  <si>
    <t>Universitaria incompleta</t>
  </si>
  <si>
    <t>Universitaria completa</t>
  </si>
  <si>
    <t>Otros estudios</t>
  </si>
  <si>
    <t>Instituto Profesional incompleta</t>
  </si>
  <si>
    <t>Instituto Profesional completa</t>
  </si>
  <si>
    <t xml:space="preserve">Desconocida </t>
  </si>
  <si>
    <t>Default values</t>
  </si>
  <si>
    <t>Default Cases</t>
  </si>
  <si>
    <t>Reference</t>
  </si>
  <si>
    <t>Default Logic</t>
  </si>
  <si>
    <t>1: Inscrito</t>
  </si>
  <si>
    <t>2: Aprobado</t>
  </si>
  <si>
    <t>3: Reprobado</t>
  </si>
  <si>
    <t>4: Anulado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</si>
</sst>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2"/>
      <color rgb="FF0070C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1" fontId="3" fillId="2" borderId="1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4" xfId="0" applyFont="1" applyFill="1" applyBorder="1" applyAlignment="1"/>
    <xf numFmtId="0" fontId="2" fillId="2" borderId="3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right"/>
    </xf>
    <xf numFmtId="0" fontId="2" fillId="2" borderId="6" xfId="0" applyFont="1" applyFill="1" applyBorder="1" applyAlignment="1"/>
    <xf numFmtId="0" fontId="2" fillId="2" borderId="0" xfId="0" applyFont="1" applyFill="1" applyBorder="1" applyAlignment="1">
      <alignment horizontal="right"/>
    </xf>
    <xf numFmtId="0" fontId="2" fillId="2" borderId="7" xfId="0" applyFont="1" applyFill="1" applyBorder="1" applyAlignment="1"/>
    <xf numFmtId="0" fontId="2" fillId="2" borderId="2" xfId="0" applyFont="1" applyFill="1" applyBorder="1" applyAlignment="1"/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right" vertical="top"/>
    </xf>
    <xf numFmtId="0" fontId="2" fillId="2" borderId="7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Border="1" applyAlignment="1">
      <alignment horizontal="right" vertical="top"/>
    </xf>
    <xf numFmtId="2" fontId="0" fillId="0" borderId="0" xfId="0" applyNumberFormat="1"/>
    <xf numFmtId="164" fontId="0" fillId="0" borderId="0" xfId="0" applyNumberForma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6" fillId="0" borderId="0" xfId="0" applyFont="1"/>
    <xf numFmtId="2" fontId="6" fillId="0" borderId="0" xfId="0" applyNumberFormat="1" applyFont="1"/>
    <xf numFmtId="2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0" fillId="0" borderId="0" xfId="0" applyNumberFormat="1" applyFont="1"/>
    <xf numFmtId="0" fontId="5" fillId="3" borderId="0" xfId="0" applyFont="1" applyFill="1"/>
    <xf numFmtId="2" fontId="5" fillId="3" borderId="0" xfId="0" applyNumberFormat="1" applyFont="1" applyFill="1"/>
    <xf numFmtId="0" fontId="1" fillId="4" borderId="2" xfId="0" applyFont="1" applyFill="1" applyBorder="1"/>
    <xf numFmtId="0" fontId="2" fillId="0" borderId="0" xfId="0" applyFont="1"/>
    <xf numFmtId="0" fontId="2" fillId="0" borderId="2" xfId="0" applyFont="1" applyBorder="1"/>
    <xf numFmtId="0" fontId="1" fillId="0" borderId="8" xfId="0" applyFont="1" applyBorder="1" applyAlignment="1">
      <alignment horizontal="center"/>
    </xf>
    <xf numFmtId="17" fontId="2" fillId="0" borderId="2" xfId="0" applyNumberFormat="1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right"/>
    </xf>
    <xf numFmtId="3" fontId="2" fillId="0" borderId="2" xfId="0" applyNumberFormat="1" applyFont="1" applyBorder="1"/>
    <xf numFmtId="0" fontId="1" fillId="0" borderId="2" xfId="0" applyFont="1" applyBorder="1" applyAlignment="1">
      <alignment horizontal="center"/>
    </xf>
    <xf numFmtId="0" fontId="2" fillId="2" borderId="2" xfId="0" applyFont="1" applyFill="1" applyBorder="1"/>
    <xf numFmtId="0" fontId="2" fillId="5" borderId="2" xfId="0" applyFont="1" applyFill="1" applyBorder="1"/>
    <xf numFmtId="0" fontId="1" fillId="0" borderId="0" xfId="0" applyFont="1" applyAlignment="1">
      <alignment horizontal="left" vertical="center" wrapText="1"/>
    </xf>
    <xf numFmtId="0" fontId="1" fillId="4" borderId="2" xfId="0" applyFont="1" applyFill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1" fillId="4" borderId="6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9" xfId="0" applyFont="1" applyFill="1" applyBorder="1" applyAlignment="1">
      <alignment horizontal="left"/>
    </xf>
    <xf numFmtId="0" fontId="1" fillId="4" borderId="10" xfId="0" applyFont="1" applyFill="1" applyBorder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2" xfId="0" applyFont="1" applyFill="1" applyBorder="1" applyAlignment="1">
      <alignment horizontal="left" vertical="center"/>
    </xf>
    <xf numFmtId="0" fontId="1" fillId="4" borderId="13" xfId="0" applyFont="1" applyFill="1" applyBorder="1" applyAlignment="1">
      <alignment horizontal="left" vertical="center"/>
    </xf>
    <xf numFmtId="0" fontId="1" fillId="4" borderId="14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8" fillId="0" borderId="0" xfId="0" applyFont="1" applyAlignment="1">
      <alignment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Alumn_Filtered!$C$1</c:f>
              <c:strCache>
                <c:ptCount val="1"/>
                <c:pt idx="0">
                  <c:v>S1_INS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Alumn_Filtered!$C$2:$C$538</c:f>
              <c:numCache>
                <c:formatCode>General</c:formatCode>
                <c:ptCount val="537"/>
                <c:pt idx="0">
                  <c:v>6</c:v>
                </c:pt>
                <c:pt idx="1">
                  <c:v>6</c:v>
                </c:pt>
                <c:pt idx="2">
                  <c:v>36</c:v>
                </c:pt>
                <c:pt idx="3">
                  <c:v>38</c:v>
                </c:pt>
                <c:pt idx="4">
                  <c:v>6</c:v>
                </c:pt>
                <c:pt idx="5">
                  <c:v>8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36</c:v>
                </c:pt>
                <c:pt idx="12">
                  <c:v>6</c:v>
                </c:pt>
                <c:pt idx="13">
                  <c:v>6</c:v>
                </c:pt>
                <c:pt idx="14">
                  <c:v>38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6</c:v>
                </c:pt>
                <c:pt idx="19">
                  <c:v>9</c:v>
                </c:pt>
                <c:pt idx="20">
                  <c:v>6</c:v>
                </c:pt>
                <c:pt idx="21">
                  <c:v>32</c:v>
                </c:pt>
                <c:pt idx="22">
                  <c:v>13</c:v>
                </c:pt>
                <c:pt idx="23">
                  <c:v>19</c:v>
                </c:pt>
                <c:pt idx="24">
                  <c:v>6</c:v>
                </c:pt>
                <c:pt idx="25">
                  <c:v>18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20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35</c:v>
                </c:pt>
                <c:pt idx="39">
                  <c:v>18</c:v>
                </c:pt>
                <c:pt idx="40">
                  <c:v>6</c:v>
                </c:pt>
                <c:pt idx="41">
                  <c:v>6</c:v>
                </c:pt>
                <c:pt idx="42">
                  <c:v>19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31</c:v>
                </c:pt>
                <c:pt idx="47">
                  <c:v>6</c:v>
                </c:pt>
                <c:pt idx="48">
                  <c:v>18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23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8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16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10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7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7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16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7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7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7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1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25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7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7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7</c:v>
                </c:pt>
                <c:pt idx="417">
                  <c:v>8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9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7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7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A-4327-A14C-67F45031C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748104"/>
        <c:axId val="641739576"/>
      </c:scatterChart>
      <c:valAx>
        <c:axId val="64174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39576"/>
        <c:crosses val="autoZero"/>
        <c:crossBetween val="midCat"/>
      </c:valAx>
      <c:valAx>
        <c:axId val="64173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Alumn_Filtered!$D$1</c:f>
              <c:strCache>
                <c:ptCount val="1"/>
                <c:pt idx="0">
                  <c:v>S1_DRP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Alumn_Filtered!$D$2:$D$538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B1-453A-820C-488A81045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30880"/>
        <c:axId val="760329896"/>
      </c:scatterChart>
      <c:valAx>
        <c:axId val="76033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29896"/>
        <c:crosses val="autoZero"/>
        <c:crossBetween val="midCat"/>
      </c:valAx>
      <c:valAx>
        <c:axId val="76032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Alumn_Filtered!$E$1</c:f>
              <c:strCache>
                <c:ptCount val="1"/>
                <c:pt idx="0">
                  <c:v>S1_BAD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Alumn_Filtered!$E$2:$E$538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0</c:v>
                </c:pt>
                <c:pt idx="19">
                  <c:v>0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8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0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4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3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5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6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1-4463-B0D9-42DE2070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561128"/>
        <c:axId val="757498160"/>
      </c:scatterChart>
      <c:valAx>
        <c:axId val="75756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98160"/>
        <c:crosses val="autoZero"/>
        <c:crossBetween val="midCat"/>
      </c:valAx>
      <c:valAx>
        <c:axId val="7574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6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Alumn_Filtered!$F$1</c:f>
              <c:strCache>
                <c:ptCount val="1"/>
                <c:pt idx="0">
                  <c:v>S1_CVL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Alumn_Filtered!$F$2:$F$538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31</c:v>
                </c:pt>
                <c:pt idx="3">
                  <c:v>33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31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20</c:v>
                </c:pt>
                <c:pt idx="22">
                  <c:v>7</c:v>
                </c:pt>
                <c:pt idx="23">
                  <c:v>10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14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23</c:v>
                </c:pt>
                <c:pt idx="39">
                  <c:v>13</c:v>
                </c:pt>
                <c:pt idx="40">
                  <c:v>0</c:v>
                </c:pt>
                <c:pt idx="41">
                  <c:v>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</c:v>
                </c:pt>
                <c:pt idx="47">
                  <c:v>0</c:v>
                </c:pt>
                <c:pt idx="48">
                  <c:v>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9-48F8-B8AC-BBD7485A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262264"/>
        <c:axId val="766263904"/>
      </c:scatterChart>
      <c:valAx>
        <c:axId val="76626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63904"/>
        <c:crosses val="autoZero"/>
        <c:crossBetween val="midCat"/>
      </c:valAx>
      <c:valAx>
        <c:axId val="7662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62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S1_DID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" lastClr="FFFFFF">
                  <a:lumMod val="85000"/>
                </a:sysClr>
              </a:solidFill>
              <a:effectLst/>
              <a:uLnTx/>
              <a:uFillTx/>
              <a:latin typeface="Calibri" panose="020F0502020204030204"/>
            </a:rPr>
            <a:t>S1_DID</a:t>
          </a:r>
        </a:p>
      </cx:txPr>
    </cx:title>
    <cx:plotArea>
      <cx:plotAreaRegion>
        <cx:series layoutId="clusteredColumn" uniqueId="{C0B86517-436D-4F8E-B4F9-9C2DC7B8552D}">
          <cx:tx>
            <cx:txData>
              <cx:f>_xlchart.v1.2</cx:f>
              <cx:v>S1_DID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18971AC4-1A60-4DE5-BE78-C6D22DE23530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800" b="0" i="0" u="none" strike="noStrike" baseline="0">
              <a:solidFill>
                <a:sysClr val="window" lastClr="FFFFFF"/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S1_APVD_PRC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500" b="1" i="0" u="none" strike="noStrike" cap="all" spc="100" baseline="0">
              <a:solidFill>
                <a:sysClr val="window" lastClr="FFFFFF"/>
              </a:solidFill>
              <a:latin typeface="Calibri" panose="020F0502020204030204"/>
            </a:rPr>
            <a:t>S1_APVD_PRC</a:t>
          </a:r>
        </a:p>
      </cx:txPr>
    </cx:title>
    <cx:plotArea>
      <cx:plotAreaRegion>
        <cx:series layoutId="clusteredColumn" uniqueId="{294452C8-85CC-403E-98AC-08EA07609F4A}">
          <cx:tx>
            <cx:txData>
              <cx:f>_xlchart.v1.4</cx:f>
              <cx:v>S1_APVD_PRC</cx:v>
            </cx:txData>
          </cx:tx>
          <cx:dataId val="0"/>
          <cx:layoutPr>
            <cx:binning intervalClosed="r">
              <cx:binSize val="0.10000000000000001"/>
            </cx:binning>
          </cx:layoutPr>
          <cx:axisId val="1"/>
        </cx:series>
        <cx:series layoutId="paretoLine" ownerIdx="0" uniqueId="{C83F6F28-2319-4564-9AB9-792B036972B9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S1_RPVD_PRC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S1_RPVD_PRC</a:t>
          </a:r>
        </a:p>
      </cx:txPr>
    </cx:title>
    <cx:plotArea>
      <cx:plotAreaRegion>
        <cx:series layoutId="clusteredColumn" uniqueId="{94DC32DC-8372-41E0-82FF-653568985B17}">
          <cx:tx>
            <cx:txData>
              <cx:f>_xlchart.v1.6</cx:f>
              <cx:v>S1_RPVD_PRC</cx:v>
            </cx:txData>
          </cx:tx>
          <cx:dataId val="0"/>
          <cx:layoutPr>
            <cx:binning intervalClosed="r">
              <cx:binSize val="0.10000000000000001"/>
            </cx:binning>
          </cx:layoutPr>
          <cx:axisId val="1"/>
        </cx:series>
        <cx:series layoutId="paretoLine" ownerIdx="0" uniqueId="{7207AA99-30A3-4ADA-883B-71768F90D68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S1_APVD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500" b="1" i="0" u="none" strike="noStrike" cap="all" spc="100" baseline="0">
              <a:solidFill>
                <a:sysClr val="window" lastClr="FFFFFF"/>
              </a:solidFill>
              <a:latin typeface="Calibri" panose="020F0502020204030204"/>
            </a:rPr>
            <a:t>S1_APVD</a:t>
          </a:r>
        </a:p>
      </cx:txPr>
    </cx:title>
    <cx:plotArea>
      <cx:plotAreaRegion>
        <cx:series layoutId="clusteredColumn" uniqueId="{431D9339-CFA8-48B5-B108-39C82FA58DE6}">
          <cx:tx>
            <cx:txData>
              <cx:f>_xlchart.v1.0</cx:f>
              <cx:v>S1_APVD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FB15FF3A-DC58-48DA-9E77-6D29A08C956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S1_RPVD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S1_RPVD</a:t>
          </a:r>
        </a:p>
      </cx:txPr>
    </cx:title>
    <cx:plotArea>
      <cx:plotAreaRegion>
        <cx:series layoutId="clusteredColumn" uniqueId="{92C7BF6B-BF7E-4C06-8273-ADB97C010530}">
          <cx:tx>
            <cx:txData>
              <cx:f>_xlchart.v1.8</cx:f>
              <cx:v>S1_RPVD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2F3D5460-B774-4D91-865B-B25D7EBC3AF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4.xml"/><Relationship Id="rId3" Type="http://schemas.openxmlformats.org/officeDocument/2006/relationships/chart" Target="../charts/chart3.xml"/><Relationship Id="rId7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9525</xdr:rowOff>
    </xdr:from>
    <xdr:to>
      <xdr:col>8</xdr:col>
      <xdr:colOff>342900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01539-95D3-4EEA-ABF5-9A1D54368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15</xdr:row>
      <xdr:rowOff>123825</xdr:rowOff>
    </xdr:from>
    <xdr:to>
      <xdr:col>8</xdr:col>
      <xdr:colOff>342900</xdr:colOff>
      <xdr:row>30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F5A13-8EA2-47BD-894E-84D3787C4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409575</xdr:colOff>
      <xdr:row>15</xdr:row>
      <xdr:rowOff>123825</xdr:rowOff>
    </xdr:from>
    <xdr:to>
      <xdr:col>16</xdr:col>
      <xdr:colOff>104775</xdr:colOff>
      <xdr:row>30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CF9083-764C-4215-A010-B64F0CB78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180975</xdr:colOff>
      <xdr:row>15</xdr:row>
      <xdr:rowOff>123825</xdr:rowOff>
    </xdr:from>
    <xdr:to>
      <xdr:col>23</xdr:col>
      <xdr:colOff>485775</xdr:colOff>
      <xdr:row>30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1EC142-334E-45E2-B5EF-54C0EBA13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47625</xdr:colOff>
      <xdr:row>30</xdr:row>
      <xdr:rowOff>76200</xdr:rowOff>
    </xdr:from>
    <xdr:to>
      <xdr:col>8</xdr:col>
      <xdr:colOff>352425</xdr:colOff>
      <xdr:row>44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FD1214-04DB-4F17-8EE5-4DC77E6149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225" y="5791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428625</xdr:colOff>
      <xdr:row>45</xdr:row>
      <xdr:rowOff>0</xdr:rowOff>
    </xdr:from>
    <xdr:to>
      <xdr:col>16</xdr:col>
      <xdr:colOff>123825</xdr:colOff>
      <xdr:row>59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DC04E4C-FA69-4340-ABDD-34E1ECB51D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5" y="8572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180975</xdr:colOff>
      <xdr:row>44</xdr:row>
      <xdr:rowOff>180975</xdr:rowOff>
    </xdr:from>
    <xdr:to>
      <xdr:col>23</xdr:col>
      <xdr:colOff>485775</xdr:colOff>
      <xdr:row>59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80E9D92-5084-48C6-8F1F-C7A714971D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4575" y="8562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428625</xdr:colOff>
      <xdr:row>30</xdr:row>
      <xdr:rowOff>76200</xdr:rowOff>
    </xdr:from>
    <xdr:to>
      <xdr:col>16</xdr:col>
      <xdr:colOff>123825</xdr:colOff>
      <xdr:row>44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97AB5479-3C83-46F1-AB9F-4FA5C1214B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5" y="5791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190500</xdr:colOff>
      <xdr:row>30</xdr:row>
      <xdr:rowOff>66675</xdr:rowOff>
    </xdr:from>
    <xdr:to>
      <xdr:col>23</xdr:col>
      <xdr:colOff>495300</xdr:colOff>
      <xdr:row>44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E5FF172E-9463-4A78-8B34-E5D956A42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57816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isticsbyjim.com/basics/measures-central-tendency-mean-median-mod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8249-1C94-479A-ABFC-1C943AE0E602}">
  <dimension ref="B1:H53"/>
  <sheetViews>
    <sheetView tabSelected="1" workbookViewId="0">
      <selection activeCell="J16" sqref="J16"/>
    </sheetView>
  </sheetViews>
  <sheetFormatPr defaultColWidth="11.42578125" defaultRowHeight="15" x14ac:dyDescent="0.25"/>
  <cols>
    <col min="2" max="2" width="18.7109375" style="40" bestFit="1" customWidth="1"/>
    <col min="3" max="3" width="41.140625" style="40" bestFit="1" customWidth="1"/>
    <col min="4" max="4" width="8.85546875" style="40" bestFit="1" customWidth="1"/>
    <col min="5" max="5" width="5.140625" style="40" bestFit="1" customWidth="1"/>
    <col min="6" max="6" width="22.140625" style="40" bestFit="1" customWidth="1"/>
    <col min="8" max="8" width="25.140625" customWidth="1"/>
  </cols>
  <sheetData>
    <row r="1" spans="2:8" x14ac:dyDescent="0.25">
      <c r="B1" s="39" t="s">
        <v>482</v>
      </c>
      <c r="C1" s="39" t="s">
        <v>483</v>
      </c>
    </row>
    <row r="2" spans="2:8" x14ac:dyDescent="0.25">
      <c r="B2" s="41" t="s">
        <v>36</v>
      </c>
      <c r="C2" s="41" t="s">
        <v>484</v>
      </c>
    </row>
    <row r="3" spans="2:8" x14ac:dyDescent="0.25">
      <c r="B3" s="41" t="s">
        <v>31</v>
      </c>
      <c r="C3" s="41" t="s">
        <v>485</v>
      </c>
    </row>
    <row r="4" spans="2:8" x14ac:dyDescent="0.25">
      <c r="B4" s="41" t="s">
        <v>486</v>
      </c>
      <c r="C4" s="41" t="s">
        <v>487</v>
      </c>
    </row>
    <row r="5" spans="2:8" x14ac:dyDescent="0.25">
      <c r="B5" s="41" t="s">
        <v>488</v>
      </c>
      <c r="C5" s="41" t="s">
        <v>489</v>
      </c>
      <c r="H5" s="65" t="s">
        <v>544</v>
      </c>
    </row>
    <row r="6" spans="2:8" x14ac:dyDescent="0.25">
      <c r="B6" s="41" t="s">
        <v>49</v>
      </c>
      <c r="C6" s="41" t="s">
        <v>490</v>
      </c>
      <c r="H6" s="65" t="s">
        <v>545</v>
      </c>
    </row>
    <row r="7" spans="2:8" x14ac:dyDescent="0.25">
      <c r="B7" s="41" t="s">
        <v>57</v>
      </c>
      <c r="C7" s="41" t="s">
        <v>491</v>
      </c>
      <c r="H7" s="65" t="s">
        <v>546</v>
      </c>
    </row>
    <row r="8" spans="2:8" x14ac:dyDescent="0.25">
      <c r="B8" s="41" t="s">
        <v>53</v>
      </c>
      <c r="C8" s="41" t="s">
        <v>492</v>
      </c>
      <c r="H8" s="65" t="s">
        <v>547</v>
      </c>
    </row>
    <row r="9" spans="2:8" x14ac:dyDescent="0.25">
      <c r="B9" s="41" t="s">
        <v>493</v>
      </c>
      <c r="C9" s="41" t="s">
        <v>494</v>
      </c>
    </row>
    <row r="10" spans="2:8" x14ac:dyDescent="0.25">
      <c r="B10" s="41" t="s">
        <v>495</v>
      </c>
      <c r="C10" s="41" t="s">
        <v>496</v>
      </c>
    </row>
    <row r="11" spans="2:8" x14ac:dyDescent="0.25">
      <c r="B11" s="41" t="s">
        <v>497</v>
      </c>
      <c r="C11" s="41" t="s">
        <v>498</v>
      </c>
    </row>
    <row r="14" spans="2:8" x14ac:dyDescent="0.25">
      <c r="F14" s="56" t="s">
        <v>499</v>
      </c>
    </row>
    <row r="15" spans="2:8" x14ac:dyDescent="0.25">
      <c r="F15" s="57"/>
    </row>
    <row r="16" spans="2:8" x14ac:dyDescent="0.25">
      <c r="B16" s="58" t="s">
        <v>500</v>
      </c>
      <c r="C16" s="59"/>
      <c r="D16" s="59"/>
      <c r="E16" s="60"/>
      <c r="F16" s="39" t="s">
        <v>501</v>
      </c>
    </row>
    <row r="17" spans="2:6" x14ac:dyDescent="0.25">
      <c r="B17" s="61" t="s">
        <v>502</v>
      </c>
      <c r="C17" s="62"/>
      <c r="D17" s="62"/>
      <c r="E17" s="63"/>
      <c r="F17" s="39" t="s">
        <v>503</v>
      </c>
    </row>
    <row r="18" spans="2:6" x14ac:dyDescent="0.25">
      <c r="B18" s="42" t="s">
        <v>504</v>
      </c>
      <c r="C18" s="42" t="s">
        <v>505</v>
      </c>
      <c r="D18" s="42" t="s">
        <v>506</v>
      </c>
      <c r="E18" s="42"/>
      <c r="F18" s="43"/>
    </row>
    <row r="19" spans="2:6" x14ac:dyDescent="0.25">
      <c r="B19" s="44">
        <v>0</v>
      </c>
      <c r="C19" s="45" t="s">
        <v>507</v>
      </c>
      <c r="D19" s="41"/>
      <c r="E19" s="44"/>
      <c r="F19" s="41"/>
    </row>
    <row r="20" spans="2:6" x14ac:dyDescent="0.25">
      <c r="B20" s="44">
        <v>1</v>
      </c>
      <c r="C20" s="41">
        <v>0</v>
      </c>
      <c r="D20" s="46">
        <v>144000</v>
      </c>
      <c r="E20" s="47" t="s">
        <v>508</v>
      </c>
      <c r="F20" s="41" t="s">
        <v>509</v>
      </c>
    </row>
    <row r="21" spans="2:6" x14ac:dyDescent="0.25">
      <c r="B21" s="44">
        <v>2</v>
      </c>
      <c r="C21" s="46">
        <v>144001</v>
      </c>
      <c r="D21" s="46">
        <v>288000</v>
      </c>
      <c r="E21" s="47" t="s">
        <v>510</v>
      </c>
      <c r="F21" s="41" t="s">
        <v>511</v>
      </c>
    </row>
    <row r="22" spans="2:6" x14ac:dyDescent="0.25">
      <c r="B22" s="44">
        <v>3</v>
      </c>
      <c r="C22" s="46">
        <v>288001</v>
      </c>
      <c r="D22" s="46">
        <v>432000</v>
      </c>
      <c r="E22" s="47" t="s">
        <v>510</v>
      </c>
      <c r="F22" s="41" t="s">
        <v>512</v>
      </c>
    </row>
    <row r="23" spans="2:6" x14ac:dyDescent="0.25">
      <c r="B23" s="44">
        <v>4</v>
      </c>
      <c r="C23" s="46">
        <v>432001</v>
      </c>
      <c r="D23" s="46">
        <v>576000</v>
      </c>
      <c r="E23" s="47" t="s">
        <v>513</v>
      </c>
      <c r="F23" s="48" t="s">
        <v>514</v>
      </c>
    </row>
    <row r="24" spans="2:6" x14ac:dyDescent="0.25">
      <c r="B24" s="44">
        <v>5</v>
      </c>
      <c r="C24" s="46">
        <v>576001</v>
      </c>
      <c r="D24" s="46">
        <v>720000</v>
      </c>
      <c r="E24" s="47" t="s">
        <v>513</v>
      </c>
      <c r="F24" s="48" t="s">
        <v>514</v>
      </c>
    </row>
    <row r="25" spans="2:6" x14ac:dyDescent="0.25">
      <c r="B25" s="44">
        <v>6</v>
      </c>
      <c r="C25" s="46">
        <v>720001</v>
      </c>
      <c r="D25" s="46">
        <v>864000</v>
      </c>
      <c r="E25" s="47" t="s">
        <v>513</v>
      </c>
      <c r="F25" s="49" t="s">
        <v>515</v>
      </c>
    </row>
    <row r="26" spans="2:6" x14ac:dyDescent="0.25">
      <c r="B26" s="44">
        <v>7</v>
      </c>
      <c r="C26" s="46">
        <v>864001</v>
      </c>
      <c r="D26" s="46">
        <v>1008000</v>
      </c>
      <c r="E26" s="47" t="s">
        <v>516</v>
      </c>
      <c r="F26" s="49" t="s">
        <v>515</v>
      </c>
    </row>
    <row r="27" spans="2:6" x14ac:dyDescent="0.25">
      <c r="B27" s="44">
        <v>8</v>
      </c>
      <c r="C27" s="46">
        <v>1008001</v>
      </c>
      <c r="D27" s="46">
        <v>1152000</v>
      </c>
      <c r="E27" s="47" t="s">
        <v>516</v>
      </c>
      <c r="F27" s="48" t="s">
        <v>517</v>
      </c>
    </row>
    <row r="28" spans="2:6" x14ac:dyDescent="0.25">
      <c r="B28" s="44">
        <v>9</v>
      </c>
      <c r="C28" s="46">
        <v>1152001</v>
      </c>
      <c r="D28" s="46">
        <v>1296000</v>
      </c>
      <c r="E28" s="47" t="s">
        <v>516</v>
      </c>
      <c r="F28" s="48" t="s">
        <v>517</v>
      </c>
    </row>
    <row r="29" spans="2:6" x14ac:dyDescent="0.25">
      <c r="B29" s="44">
        <v>10</v>
      </c>
      <c r="C29" s="46">
        <v>1296001</v>
      </c>
      <c r="D29" s="46">
        <v>1440000</v>
      </c>
      <c r="E29" s="47" t="s">
        <v>516</v>
      </c>
      <c r="F29" s="48" t="s">
        <v>517</v>
      </c>
    </row>
    <row r="30" spans="2:6" x14ac:dyDescent="0.25">
      <c r="B30" s="44">
        <v>11</v>
      </c>
      <c r="C30" s="46">
        <v>1440001</v>
      </c>
      <c r="D30" s="46">
        <v>1584000</v>
      </c>
      <c r="E30" s="47" t="s">
        <v>516</v>
      </c>
      <c r="F30" s="48" t="s">
        <v>518</v>
      </c>
    </row>
    <row r="31" spans="2:6" x14ac:dyDescent="0.25">
      <c r="B31" s="44">
        <v>12</v>
      </c>
      <c r="C31" s="46">
        <v>1584001</v>
      </c>
      <c r="D31" s="45" t="s">
        <v>519</v>
      </c>
      <c r="E31" s="47" t="s">
        <v>520</v>
      </c>
      <c r="F31" s="41" t="s">
        <v>521</v>
      </c>
    </row>
    <row r="32" spans="2:6" x14ac:dyDescent="0.25">
      <c r="F32" s="41" t="s">
        <v>522</v>
      </c>
    </row>
    <row r="33" spans="2:6" x14ac:dyDescent="0.25">
      <c r="F33" s="41" t="s">
        <v>523</v>
      </c>
    </row>
    <row r="34" spans="2:6" x14ac:dyDescent="0.25">
      <c r="B34" s="64"/>
      <c r="C34" s="64"/>
      <c r="D34" s="64"/>
      <c r="E34" s="64"/>
      <c r="F34" s="64"/>
    </row>
    <row r="35" spans="2:6" x14ac:dyDescent="0.25">
      <c r="B35" s="50"/>
      <c r="C35" s="50"/>
      <c r="D35" s="50"/>
      <c r="E35" s="50"/>
      <c r="F35" s="50"/>
    </row>
    <row r="36" spans="2:6" x14ac:dyDescent="0.25">
      <c r="B36" s="50"/>
      <c r="C36" s="50"/>
      <c r="D36" s="50"/>
      <c r="E36" s="50"/>
      <c r="F36" s="50"/>
    </row>
    <row r="37" spans="2:6" ht="15" customHeight="1" x14ac:dyDescent="0.25"/>
    <row r="39" spans="2:6" x14ac:dyDescent="0.25">
      <c r="B39" s="51" t="s">
        <v>524</v>
      </c>
      <c r="C39" s="51" t="s">
        <v>525</v>
      </c>
    </row>
    <row r="40" spans="2:6" x14ac:dyDescent="0.25">
      <c r="B40" s="52">
        <v>0</v>
      </c>
      <c r="C40" s="53" t="s">
        <v>526</v>
      </c>
    </row>
    <row r="41" spans="2:6" x14ac:dyDescent="0.25">
      <c r="B41" s="54">
        <v>1</v>
      </c>
      <c r="C41" s="55" t="s">
        <v>527</v>
      </c>
    </row>
    <row r="42" spans="2:6" x14ac:dyDescent="0.25">
      <c r="B42" s="54">
        <v>2</v>
      </c>
      <c r="C42" s="55" t="s">
        <v>528</v>
      </c>
    </row>
    <row r="43" spans="2:6" x14ac:dyDescent="0.25">
      <c r="B43" s="54">
        <v>3</v>
      </c>
      <c r="C43" s="55" t="s">
        <v>529</v>
      </c>
    </row>
    <row r="44" spans="2:6" x14ac:dyDescent="0.25">
      <c r="B44" s="54">
        <v>4</v>
      </c>
      <c r="C44" s="55" t="s">
        <v>530</v>
      </c>
    </row>
    <row r="45" spans="2:6" x14ac:dyDescent="0.25">
      <c r="B45" s="54">
        <v>5</v>
      </c>
      <c r="C45" s="55" t="s">
        <v>531</v>
      </c>
    </row>
    <row r="46" spans="2:6" x14ac:dyDescent="0.25">
      <c r="B46" s="54">
        <v>6</v>
      </c>
      <c r="C46" s="55" t="s">
        <v>532</v>
      </c>
    </row>
    <row r="47" spans="2:6" x14ac:dyDescent="0.25">
      <c r="B47" s="54">
        <v>7</v>
      </c>
      <c r="C47" s="55" t="s">
        <v>533</v>
      </c>
    </row>
    <row r="48" spans="2:6" x14ac:dyDescent="0.25">
      <c r="B48" s="54">
        <v>8</v>
      </c>
      <c r="C48" s="55" t="s">
        <v>534</v>
      </c>
    </row>
    <row r="49" spans="2:3" x14ac:dyDescent="0.25">
      <c r="B49" s="54">
        <v>9</v>
      </c>
      <c r="C49" s="55" t="s">
        <v>535</v>
      </c>
    </row>
    <row r="50" spans="2:3" x14ac:dyDescent="0.25">
      <c r="B50" s="54">
        <v>10</v>
      </c>
      <c r="C50" s="55" t="s">
        <v>536</v>
      </c>
    </row>
    <row r="51" spans="2:3" x14ac:dyDescent="0.25">
      <c r="B51" s="54">
        <v>11</v>
      </c>
      <c r="C51" s="55" t="s">
        <v>537</v>
      </c>
    </row>
    <row r="52" spans="2:3" x14ac:dyDescent="0.25">
      <c r="B52" s="54">
        <v>12</v>
      </c>
      <c r="C52" s="55" t="s">
        <v>538</v>
      </c>
    </row>
    <row r="53" spans="2:3" x14ac:dyDescent="0.25">
      <c r="B53" s="54">
        <v>13</v>
      </c>
      <c r="C53" s="55" t="s">
        <v>539</v>
      </c>
    </row>
  </sheetData>
  <mergeCells count="4">
    <mergeCell ref="F14:F15"/>
    <mergeCell ref="B16:E16"/>
    <mergeCell ref="B17:E17"/>
    <mergeCell ref="B34:F34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D2AA1-F78D-4930-81A1-FC56DDFA3B4B}">
  <dimension ref="A1"/>
  <sheetViews>
    <sheetView workbookViewId="0">
      <selection activeCell="F55" sqref="F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B140D-6CE8-4BBE-8212-C80D9D1A2781}">
  <dimension ref="A1:AN2"/>
  <sheetViews>
    <sheetView workbookViewId="0">
      <selection activeCell="E8" sqref="E8"/>
    </sheetView>
  </sheetViews>
  <sheetFormatPr defaultRowHeight="15" x14ac:dyDescent="0.25"/>
  <cols>
    <col min="1" max="1" width="12.42578125" bestFit="1" customWidth="1"/>
  </cols>
  <sheetData>
    <row r="1" spans="1:40" x14ac:dyDescent="0.25">
      <c r="A1" t="s">
        <v>542</v>
      </c>
      <c r="G1" s="30"/>
      <c r="I1" s="28"/>
      <c r="K1" s="28"/>
      <c r="L1" s="28"/>
      <c r="M1" s="28"/>
      <c r="N1" s="28"/>
      <c r="U1" s="28"/>
      <c r="W1" s="28"/>
      <c r="X1" s="28"/>
      <c r="Y1" s="28"/>
      <c r="Z1" s="28"/>
      <c r="AA1" s="28"/>
      <c r="AH1" s="28"/>
      <c r="AJ1" s="28"/>
      <c r="AL1" s="28"/>
      <c r="AN1" s="28"/>
    </row>
    <row r="2" spans="1:40" x14ac:dyDescent="0.25">
      <c r="A2" t="s">
        <v>543</v>
      </c>
      <c r="B2" t="s">
        <v>476</v>
      </c>
      <c r="G2" s="30"/>
      <c r="I2" s="28"/>
      <c r="K2" s="28"/>
      <c r="L2" s="28"/>
      <c r="M2" s="28"/>
      <c r="N2" s="28"/>
      <c r="U2" s="28"/>
      <c r="W2" s="28"/>
      <c r="X2" s="28"/>
      <c r="Y2" s="28"/>
      <c r="Z2" s="28"/>
      <c r="AA2" s="28"/>
      <c r="AH2" s="28"/>
      <c r="AJ2" s="28"/>
      <c r="AL2" s="28"/>
      <c r="AN2" s="28"/>
    </row>
  </sheetData>
  <hyperlinks>
    <hyperlink ref="B2" r:id="rId1" xr:uid="{99804D06-2056-48FF-942B-C7B460BDDAE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8922-7491-4663-A932-110D944F6CCC}">
  <dimension ref="A1:X538"/>
  <sheetViews>
    <sheetView workbookViewId="0">
      <selection activeCell="P264" sqref="P264"/>
    </sheetView>
  </sheetViews>
  <sheetFormatPr defaultColWidth="11.42578125" defaultRowHeight="15" x14ac:dyDescent="0.25"/>
  <sheetData>
    <row r="1" spans="1:24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 s="5">
        <v>2015</v>
      </c>
      <c r="B2" s="6" t="s">
        <v>24</v>
      </c>
      <c r="C2" s="7">
        <v>188630871</v>
      </c>
      <c r="D2" s="7">
        <v>803400</v>
      </c>
      <c r="E2" s="7">
        <v>39112</v>
      </c>
      <c r="F2" s="6" t="s">
        <v>61</v>
      </c>
      <c r="G2" s="5" t="s">
        <v>63</v>
      </c>
      <c r="H2" s="6" t="s">
        <v>27</v>
      </c>
      <c r="I2" s="6" t="s">
        <v>65</v>
      </c>
      <c r="J2" s="7">
        <v>506</v>
      </c>
      <c r="K2" s="7">
        <v>538</v>
      </c>
      <c r="L2" s="7">
        <v>550</v>
      </c>
      <c r="M2" s="7">
        <v>694</v>
      </c>
      <c r="N2" s="7">
        <v>589</v>
      </c>
      <c r="O2" s="7">
        <v>586</v>
      </c>
      <c r="P2" s="7"/>
      <c r="Q2" s="7">
        <v>1</v>
      </c>
      <c r="R2" s="7"/>
      <c r="S2" s="5" t="s">
        <v>68</v>
      </c>
      <c r="T2" s="7">
        <v>13</v>
      </c>
      <c r="U2" s="7" t="s">
        <v>36</v>
      </c>
      <c r="V2" s="5" t="s">
        <v>32</v>
      </c>
      <c r="W2" s="5" t="s">
        <v>37</v>
      </c>
      <c r="X2" s="5"/>
    </row>
    <row r="3" spans="1:24" x14ac:dyDescent="0.25">
      <c r="A3" s="5">
        <v>2015</v>
      </c>
      <c r="B3" s="6" t="s">
        <v>24</v>
      </c>
      <c r="C3" s="7">
        <v>181146540</v>
      </c>
      <c r="D3" s="7">
        <v>803400</v>
      </c>
      <c r="E3" s="7">
        <v>39112</v>
      </c>
      <c r="F3" s="6" t="s">
        <v>61</v>
      </c>
      <c r="G3" s="5" t="s">
        <v>63</v>
      </c>
      <c r="H3" s="6" t="s">
        <v>27</v>
      </c>
      <c r="I3" s="6" t="s">
        <v>65</v>
      </c>
      <c r="J3" s="7"/>
      <c r="K3" s="7"/>
      <c r="L3" s="7"/>
      <c r="M3" s="7">
        <v>629</v>
      </c>
      <c r="N3" s="7">
        <v>662</v>
      </c>
      <c r="O3" s="7">
        <v>674</v>
      </c>
      <c r="P3" s="7"/>
      <c r="Q3" s="7">
        <v>1</v>
      </c>
      <c r="R3" s="7"/>
      <c r="S3" s="5" t="s">
        <v>78</v>
      </c>
      <c r="T3" s="7">
        <v>13</v>
      </c>
      <c r="U3" s="7" t="s">
        <v>36</v>
      </c>
      <c r="V3" s="5" t="s">
        <v>32</v>
      </c>
      <c r="W3" s="5" t="s">
        <v>38</v>
      </c>
      <c r="X3" s="5"/>
    </row>
    <row r="4" spans="1:24" x14ac:dyDescent="0.25">
      <c r="A4" s="5">
        <v>2015</v>
      </c>
      <c r="B4" s="6" t="s">
        <v>24</v>
      </c>
      <c r="C4" s="7">
        <v>180457968</v>
      </c>
      <c r="D4" s="7">
        <v>803400</v>
      </c>
      <c r="E4" s="7">
        <v>39112</v>
      </c>
      <c r="F4" s="6" t="s">
        <v>61</v>
      </c>
      <c r="G4" s="5" t="s">
        <v>63</v>
      </c>
      <c r="H4" s="6" t="s">
        <v>27</v>
      </c>
      <c r="I4" s="6" t="s">
        <v>60</v>
      </c>
      <c r="J4" s="7">
        <v>0</v>
      </c>
      <c r="K4" s="7"/>
      <c r="L4" s="7">
        <v>0</v>
      </c>
      <c r="M4" s="7"/>
      <c r="N4" s="7"/>
      <c r="O4" s="7"/>
      <c r="P4" s="7"/>
      <c r="Q4" s="7">
        <v>1</v>
      </c>
      <c r="R4" s="7"/>
      <c r="S4" s="5"/>
      <c r="T4" s="7"/>
      <c r="U4" s="7"/>
      <c r="V4" s="5"/>
      <c r="W4" s="5"/>
      <c r="X4" s="5"/>
    </row>
    <row r="5" spans="1:24" x14ac:dyDescent="0.25">
      <c r="A5" s="5">
        <v>2015</v>
      </c>
      <c r="B5" s="6" t="s">
        <v>24</v>
      </c>
      <c r="C5" s="7" t="s">
        <v>151</v>
      </c>
      <c r="D5" s="7">
        <v>803400</v>
      </c>
      <c r="E5" s="7">
        <v>39112</v>
      </c>
      <c r="F5" s="6" t="s">
        <v>61</v>
      </c>
      <c r="G5" s="5" t="s">
        <v>63</v>
      </c>
      <c r="H5" s="6" t="s">
        <v>39</v>
      </c>
      <c r="I5" s="6"/>
      <c r="J5" s="7">
        <v>592</v>
      </c>
      <c r="K5" s="7">
        <v>603</v>
      </c>
      <c r="L5" s="7">
        <v>603</v>
      </c>
      <c r="M5" s="7">
        <v>646</v>
      </c>
      <c r="N5" s="7">
        <v>685</v>
      </c>
      <c r="O5" s="7">
        <v>685</v>
      </c>
      <c r="P5" s="7">
        <v>711</v>
      </c>
      <c r="Q5" s="7">
        <v>1</v>
      </c>
      <c r="R5" s="7">
        <v>4</v>
      </c>
      <c r="S5" s="5" t="s">
        <v>63</v>
      </c>
      <c r="T5" s="7">
        <v>13</v>
      </c>
      <c r="U5" s="7" t="s">
        <v>36</v>
      </c>
      <c r="V5" s="5" t="s">
        <v>32</v>
      </c>
      <c r="W5" s="5" t="s">
        <v>33</v>
      </c>
      <c r="X5" s="5"/>
    </row>
    <row r="6" spans="1:24" x14ac:dyDescent="0.25">
      <c r="A6" s="5">
        <v>2015</v>
      </c>
      <c r="B6" s="6" t="s">
        <v>24</v>
      </c>
      <c r="C6" s="7" t="s">
        <v>152</v>
      </c>
      <c r="D6" s="7">
        <v>803400</v>
      </c>
      <c r="E6" s="7">
        <v>39112</v>
      </c>
      <c r="F6" s="6" t="s">
        <v>61</v>
      </c>
      <c r="G6" s="5" t="s">
        <v>63</v>
      </c>
      <c r="H6" s="6" t="s">
        <v>39</v>
      </c>
      <c r="I6" s="6"/>
      <c r="J6" s="7">
        <v>629</v>
      </c>
      <c r="K6" s="7">
        <v>680</v>
      </c>
      <c r="L6" s="7">
        <v>720</v>
      </c>
      <c r="M6" s="7">
        <v>436</v>
      </c>
      <c r="N6" s="7">
        <v>609</v>
      </c>
      <c r="O6" s="7">
        <v>591</v>
      </c>
      <c r="P6" s="7">
        <v>0</v>
      </c>
      <c r="Q6" s="7">
        <v>1</v>
      </c>
      <c r="R6" s="7">
        <v>1</v>
      </c>
      <c r="S6" s="5" t="s">
        <v>134</v>
      </c>
      <c r="T6" s="7">
        <v>13</v>
      </c>
      <c r="U6" s="7" t="s">
        <v>36</v>
      </c>
      <c r="V6" s="5" t="s">
        <v>32</v>
      </c>
      <c r="W6" s="5" t="s">
        <v>38</v>
      </c>
      <c r="X6" s="5"/>
    </row>
    <row r="7" spans="1:24" x14ac:dyDescent="0.25">
      <c r="A7" s="5">
        <v>2015</v>
      </c>
      <c r="B7" s="6" t="s">
        <v>24</v>
      </c>
      <c r="C7" s="7" t="s">
        <v>153</v>
      </c>
      <c r="D7" s="7">
        <v>803400</v>
      </c>
      <c r="E7" s="7">
        <v>39112</v>
      </c>
      <c r="F7" s="6" t="s">
        <v>61</v>
      </c>
      <c r="G7" s="5" t="s">
        <v>63</v>
      </c>
      <c r="H7" s="6" t="s">
        <v>39</v>
      </c>
      <c r="I7" s="6"/>
      <c r="J7" s="7">
        <v>630</v>
      </c>
      <c r="K7" s="7">
        <v>682</v>
      </c>
      <c r="L7" s="7">
        <v>751</v>
      </c>
      <c r="M7" s="7">
        <v>607</v>
      </c>
      <c r="N7" s="7">
        <v>602</v>
      </c>
      <c r="O7" s="7">
        <v>591</v>
      </c>
      <c r="P7" s="7">
        <v>0</v>
      </c>
      <c r="Q7" s="7">
        <v>1</v>
      </c>
      <c r="R7" s="7">
        <v>1</v>
      </c>
      <c r="S7" s="5" t="s">
        <v>67</v>
      </c>
      <c r="T7" s="7">
        <v>13</v>
      </c>
      <c r="U7" s="7" t="s">
        <v>36</v>
      </c>
      <c r="V7" s="5" t="s">
        <v>32</v>
      </c>
      <c r="W7" s="5" t="s">
        <v>38</v>
      </c>
      <c r="X7" s="5">
        <v>11</v>
      </c>
    </row>
    <row r="8" spans="1:24" x14ac:dyDescent="0.25">
      <c r="A8" s="5">
        <v>2015</v>
      </c>
      <c r="B8" s="6" t="s">
        <v>24</v>
      </c>
      <c r="C8" s="7" t="s">
        <v>154</v>
      </c>
      <c r="D8" s="7">
        <v>803400</v>
      </c>
      <c r="E8" s="7">
        <v>39112</v>
      </c>
      <c r="F8" s="6" t="s">
        <v>61</v>
      </c>
      <c r="G8" s="5" t="s">
        <v>63</v>
      </c>
      <c r="H8" s="6" t="s">
        <v>39</v>
      </c>
      <c r="I8" s="6" t="s">
        <v>46</v>
      </c>
      <c r="J8" s="7">
        <v>499</v>
      </c>
      <c r="K8" s="7">
        <v>412</v>
      </c>
      <c r="L8" s="7">
        <v>412</v>
      </c>
      <c r="M8" s="7">
        <v>492</v>
      </c>
      <c r="N8" s="7">
        <v>532</v>
      </c>
      <c r="O8" s="7"/>
      <c r="P8" s="7">
        <v>512</v>
      </c>
      <c r="Q8" s="7">
        <v>1</v>
      </c>
      <c r="R8" s="7"/>
      <c r="S8" s="5" t="s">
        <v>67</v>
      </c>
      <c r="T8" s="7">
        <v>13</v>
      </c>
      <c r="U8" s="7" t="s">
        <v>36</v>
      </c>
      <c r="V8" s="5" t="s">
        <v>32</v>
      </c>
      <c r="W8" s="5" t="s">
        <v>79</v>
      </c>
      <c r="X8" s="5"/>
    </row>
    <row r="9" spans="1:24" x14ac:dyDescent="0.25">
      <c r="A9" s="5">
        <v>2015</v>
      </c>
      <c r="B9" s="6" t="s">
        <v>24</v>
      </c>
      <c r="C9" s="7" t="s">
        <v>155</v>
      </c>
      <c r="D9" s="7">
        <v>803400</v>
      </c>
      <c r="E9" s="7">
        <v>39112</v>
      </c>
      <c r="F9" s="6" t="s">
        <v>61</v>
      </c>
      <c r="G9" s="5" t="s">
        <v>63</v>
      </c>
      <c r="H9" s="6" t="s">
        <v>39</v>
      </c>
      <c r="I9" s="6"/>
      <c r="J9" s="7">
        <v>540</v>
      </c>
      <c r="K9" s="7">
        <v>496</v>
      </c>
      <c r="L9" s="7">
        <v>496</v>
      </c>
      <c r="M9" s="7">
        <v>505</v>
      </c>
      <c r="N9" s="7">
        <v>605</v>
      </c>
      <c r="O9" s="7">
        <v>564</v>
      </c>
      <c r="P9" s="7">
        <v>0</v>
      </c>
      <c r="Q9" s="7">
        <v>1</v>
      </c>
      <c r="R9" s="7">
        <v>1</v>
      </c>
      <c r="S9" s="5" t="s">
        <v>63</v>
      </c>
      <c r="T9" s="7">
        <v>13</v>
      </c>
      <c r="U9" s="7" t="s">
        <v>36</v>
      </c>
      <c r="V9" s="5" t="s">
        <v>32</v>
      </c>
      <c r="W9" s="5" t="s">
        <v>33</v>
      </c>
      <c r="X9" s="5">
        <v>5</v>
      </c>
    </row>
    <row r="10" spans="1:24" x14ac:dyDescent="0.25">
      <c r="A10" s="5">
        <v>2015</v>
      </c>
      <c r="B10" s="6" t="s">
        <v>24</v>
      </c>
      <c r="C10" s="7" t="s">
        <v>156</v>
      </c>
      <c r="D10" s="7">
        <v>803400</v>
      </c>
      <c r="E10" s="7">
        <v>39112</v>
      </c>
      <c r="F10" s="6" t="s">
        <v>61</v>
      </c>
      <c r="G10" s="5" t="s">
        <v>63</v>
      </c>
      <c r="H10" s="6" t="s">
        <v>39</v>
      </c>
      <c r="I10" s="6"/>
      <c r="J10" s="7">
        <v>571</v>
      </c>
      <c r="K10" s="7">
        <v>560</v>
      </c>
      <c r="L10" s="7">
        <v>560</v>
      </c>
      <c r="M10" s="7">
        <v>539</v>
      </c>
      <c r="N10" s="7">
        <v>617</v>
      </c>
      <c r="O10" s="7">
        <v>0</v>
      </c>
      <c r="P10" s="7">
        <v>668</v>
      </c>
      <c r="Q10" s="7">
        <v>1</v>
      </c>
      <c r="R10" s="7">
        <v>3</v>
      </c>
      <c r="S10" s="5" t="s">
        <v>157</v>
      </c>
      <c r="T10" s="7">
        <v>11</v>
      </c>
      <c r="U10" s="7" t="s">
        <v>36</v>
      </c>
      <c r="V10" s="5" t="s">
        <v>32</v>
      </c>
      <c r="W10" s="5" t="s">
        <v>37</v>
      </c>
      <c r="X10" s="5">
        <v>5</v>
      </c>
    </row>
    <row r="11" spans="1:24" x14ac:dyDescent="0.25">
      <c r="A11" s="5">
        <v>2015</v>
      </c>
      <c r="B11" s="6" t="s">
        <v>24</v>
      </c>
      <c r="C11" s="7" t="s">
        <v>158</v>
      </c>
      <c r="D11" s="7">
        <v>803400</v>
      </c>
      <c r="E11" s="7">
        <v>39112</v>
      </c>
      <c r="F11" s="6" t="s">
        <v>61</v>
      </c>
      <c r="G11" s="5" t="s">
        <v>63</v>
      </c>
      <c r="H11" s="6" t="s">
        <v>39</v>
      </c>
      <c r="I11" s="6"/>
      <c r="J11" s="7">
        <v>536</v>
      </c>
      <c r="K11" s="7">
        <v>488</v>
      </c>
      <c r="L11" s="7">
        <v>488</v>
      </c>
      <c r="M11" s="7">
        <v>574</v>
      </c>
      <c r="N11" s="7">
        <v>609</v>
      </c>
      <c r="O11" s="7">
        <v>0</v>
      </c>
      <c r="P11" s="7">
        <v>584</v>
      </c>
      <c r="Q11" s="7">
        <v>1</v>
      </c>
      <c r="R11" s="7">
        <v>2</v>
      </c>
      <c r="S11" s="5" t="s">
        <v>78</v>
      </c>
      <c r="T11" s="7">
        <v>13</v>
      </c>
      <c r="U11" s="7" t="s">
        <v>36</v>
      </c>
      <c r="V11" s="5" t="s">
        <v>32</v>
      </c>
      <c r="W11" s="5" t="s">
        <v>38</v>
      </c>
      <c r="X11" s="5"/>
    </row>
    <row r="12" spans="1:24" x14ac:dyDescent="0.25">
      <c r="A12" s="5">
        <v>2015</v>
      </c>
      <c r="B12" s="6" t="s">
        <v>24</v>
      </c>
      <c r="C12" s="7" t="s">
        <v>159</v>
      </c>
      <c r="D12" s="7">
        <v>803400</v>
      </c>
      <c r="E12" s="7">
        <v>39112</v>
      </c>
      <c r="F12" s="6" t="s">
        <v>61</v>
      </c>
      <c r="G12" s="5" t="s">
        <v>63</v>
      </c>
      <c r="H12" s="6" t="s">
        <v>39</v>
      </c>
      <c r="I12" s="6"/>
      <c r="J12" s="7">
        <v>670</v>
      </c>
      <c r="K12" s="7">
        <v>763</v>
      </c>
      <c r="L12" s="7">
        <v>793</v>
      </c>
      <c r="M12" s="7">
        <v>526</v>
      </c>
      <c r="N12" s="7">
        <v>515</v>
      </c>
      <c r="O12" s="7">
        <v>563</v>
      </c>
      <c r="P12" s="7">
        <v>0</v>
      </c>
      <c r="Q12" s="7">
        <v>1</v>
      </c>
      <c r="R12" s="7">
        <v>1</v>
      </c>
      <c r="S12" s="5" t="s">
        <v>63</v>
      </c>
      <c r="T12" s="7">
        <v>13</v>
      </c>
      <c r="U12" s="7" t="s">
        <v>36</v>
      </c>
      <c r="V12" s="5" t="s">
        <v>32</v>
      </c>
      <c r="W12" s="5" t="s">
        <v>33</v>
      </c>
      <c r="X12" s="5">
        <v>4</v>
      </c>
    </row>
    <row r="13" spans="1:24" x14ac:dyDescent="0.25">
      <c r="A13" s="5">
        <v>2015</v>
      </c>
      <c r="B13" s="6" t="s">
        <v>24</v>
      </c>
      <c r="C13" s="7" t="s">
        <v>160</v>
      </c>
      <c r="D13" s="7">
        <v>803400</v>
      </c>
      <c r="E13" s="7">
        <v>39112</v>
      </c>
      <c r="F13" s="6" t="s">
        <v>61</v>
      </c>
      <c r="G13" s="5" t="s">
        <v>63</v>
      </c>
      <c r="H13" s="6" t="s">
        <v>39</v>
      </c>
      <c r="I13" s="6"/>
      <c r="J13" s="7">
        <v>600</v>
      </c>
      <c r="K13" s="7">
        <v>620</v>
      </c>
      <c r="L13" s="7">
        <v>657</v>
      </c>
      <c r="M13" s="7">
        <v>591</v>
      </c>
      <c r="N13" s="7">
        <v>635</v>
      </c>
      <c r="O13" s="7">
        <v>541</v>
      </c>
      <c r="P13" s="7">
        <v>568</v>
      </c>
      <c r="Q13" s="7">
        <v>1</v>
      </c>
      <c r="R13" s="7">
        <v>1</v>
      </c>
      <c r="S13" s="5" t="s">
        <v>134</v>
      </c>
      <c r="T13" s="7">
        <v>13</v>
      </c>
      <c r="U13" s="7" t="s">
        <v>36</v>
      </c>
      <c r="V13" s="5" t="s">
        <v>32</v>
      </c>
      <c r="W13" s="5" t="s">
        <v>37</v>
      </c>
      <c r="X13" s="5">
        <v>5</v>
      </c>
    </row>
    <row r="14" spans="1:24" x14ac:dyDescent="0.25">
      <c r="A14" s="5">
        <v>2015</v>
      </c>
      <c r="B14" s="6" t="s">
        <v>24</v>
      </c>
      <c r="C14" s="7">
        <v>196858490</v>
      </c>
      <c r="D14" s="7">
        <v>803400</v>
      </c>
      <c r="E14" s="7">
        <v>39112</v>
      </c>
      <c r="F14" s="6" t="s">
        <v>61</v>
      </c>
      <c r="G14" s="5" t="s">
        <v>63</v>
      </c>
      <c r="H14" s="6" t="s">
        <v>39</v>
      </c>
      <c r="I14" s="6"/>
      <c r="J14" s="7">
        <v>585</v>
      </c>
      <c r="K14" s="7">
        <v>589</v>
      </c>
      <c r="L14" s="7">
        <v>589</v>
      </c>
      <c r="M14" s="7">
        <v>616</v>
      </c>
      <c r="N14" s="7">
        <v>658</v>
      </c>
      <c r="O14" s="7">
        <v>595</v>
      </c>
      <c r="P14" s="7">
        <v>0</v>
      </c>
      <c r="Q14" s="7">
        <v>1</v>
      </c>
      <c r="R14" s="7">
        <v>3</v>
      </c>
      <c r="S14" s="5" t="s">
        <v>67</v>
      </c>
      <c r="T14" s="7">
        <v>13</v>
      </c>
      <c r="U14" s="7" t="s">
        <v>36</v>
      </c>
      <c r="V14" s="5" t="s">
        <v>32</v>
      </c>
      <c r="W14" s="5" t="s">
        <v>38</v>
      </c>
      <c r="X14" s="5"/>
    </row>
    <row r="15" spans="1:24" x14ac:dyDescent="0.25">
      <c r="A15" s="5">
        <v>2015</v>
      </c>
      <c r="B15" s="6" t="s">
        <v>24</v>
      </c>
      <c r="C15" s="7">
        <v>196788247</v>
      </c>
      <c r="D15" s="7">
        <v>803400</v>
      </c>
      <c r="E15" s="7">
        <v>39112</v>
      </c>
      <c r="F15" s="6" t="s">
        <v>61</v>
      </c>
      <c r="G15" s="5" t="s">
        <v>63</v>
      </c>
      <c r="H15" s="6" t="s">
        <v>39</v>
      </c>
      <c r="I15" s="6"/>
      <c r="J15" s="7">
        <v>540</v>
      </c>
      <c r="K15" s="7">
        <v>496</v>
      </c>
      <c r="L15" s="7">
        <v>496</v>
      </c>
      <c r="M15" s="7">
        <v>498</v>
      </c>
      <c r="N15" s="7">
        <v>602</v>
      </c>
      <c r="O15" s="7">
        <v>468</v>
      </c>
      <c r="P15" s="7">
        <v>0</v>
      </c>
      <c r="Q15" s="7">
        <v>1</v>
      </c>
      <c r="R15" s="7">
        <v>1</v>
      </c>
      <c r="S15" s="5" t="s">
        <v>75</v>
      </c>
      <c r="T15" s="7">
        <v>6</v>
      </c>
      <c r="U15" s="7" t="s">
        <v>36</v>
      </c>
      <c r="V15" s="5" t="s">
        <v>32</v>
      </c>
      <c r="W15" s="5" t="s">
        <v>38</v>
      </c>
      <c r="X15" s="5"/>
    </row>
    <row r="16" spans="1:24" x14ac:dyDescent="0.25">
      <c r="A16" s="5">
        <v>2015</v>
      </c>
      <c r="B16" s="6" t="s">
        <v>24</v>
      </c>
      <c r="C16" s="7">
        <v>196484876</v>
      </c>
      <c r="D16" s="7">
        <v>803400</v>
      </c>
      <c r="E16" s="7">
        <v>39112</v>
      </c>
      <c r="F16" s="6" t="s">
        <v>61</v>
      </c>
      <c r="G16" s="5" t="s">
        <v>63</v>
      </c>
      <c r="H16" s="6" t="s">
        <v>39</v>
      </c>
      <c r="I16" s="6"/>
      <c r="J16" s="7">
        <v>472</v>
      </c>
      <c r="K16" s="7">
        <v>356</v>
      </c>
      <c r="L16" s="7">
        <v>356</v>
      </c>
      <c r="M16" s="7">
        <v>546</v>
      </c>
      <c r="N16" s="7">
        <v>552</v>
      </c>
      <c r="O16" s="7">
        <v>494</v>
      </c>
      <c r="P16" s="7">
        <v>0</v>
      </c>
      <c r="Q16" s="7">
        <v>1</v>
      </c>
      <c r="R16" s="7">
        <v>1</v>
      </c>
      <c r="S16" s="5" t="s">
        <v>99</v>
      </c>
      <c r="T16" s="7">
        <v>13</v>
      </c>
      <c r="U16" s="7" t="s">
        <v>36</v>
      </c>
      <c r="V16" s="5" t="s">
        <v>32</v>
      </c>
      <c r="W16" s="5" t="s">
        <v>37</v>
      </c>
      <c r="X16" s="5"/>
    </row>
    <row r="17" spans="1:24" x14ac:dyDescent="0.25">
      <c r="A17" s="5">
        <v>2015</v>
      </c>
      <c r="B17" s="6" t="s">
        <v>24</v>
      </c>
      <c r="C17" s="7">
        <v>196477047</v>
      </c>
      <c r="D17" s="7">
        <v>803400</v>
      </c>
      <c r="E17" s="7">
        <v>39112</v>
      </c>
      <c r="F17" s="6" t="s">
        <v>61</v>
      </c>
      <c r="G17" s="5" t="s">
        <v>63</v>
      </c>
      <c r="H17" s="6" t="s">
        <v>39</v>
      </c>
      <c r="I17" s="6"/>
      <c r="J17" s="7">
        <v>551</v>
      </c>
      <c r="K17" s="7">
        <v>519</v>
      </c>
      <c r="L17" s="7">
        <v>519</v>
      </c>
      <c r="M17" s="7">
        <v>518</v>
      </c>
      <c r="N17" s="7">
        <v>561</v>
      </c>
      <c r="O17" s="7">
        <v>0</v>
      </c>
      <c r="P17" s="7">
        <v>617</v>
      </c>
      <c r="Q17" s="7">
        <v>1</v>
      </c>
      <c r="R17" s="7">
        <v>3</v>
      </c>
      <c r="S17" s="5" t="s">
        <v>99</v>
      </c>
      <c r="T17" s="7">
        <v>13</v>
      </c>
      <c r="U17" s="7" t="s">
        <v>36</v>
      </c>
      <c r="V17" s="5" t="s">
        <v>32</v>
      </c>
      <c r="W17" s="5" t="s">
        <v>38</v>
      </c>
      <c r="X17" s="5"/>
    </row>
    <row r="18" spans="1:24" x14ac:dyDescent="0.25">
      <c r="A18" s="5">
        <v>2015</v>
      </c>
      <c r="B18" s="6" t="s">
        <v>24</v>
      </c>
      <c r="C18" s="7">
        <v>196465413</v>
      </c>
      <c r="D18" s="7">
        <v>803400</v>
      </c>
      <c r="E18" s="7">
        <v>39112</v>
      </c>
      <c r="F18" s="6" t="s">
        <v>61</v>
      </c>
      <c r="G18" s="5" t="s">
        <v>63</v>
      </c>
      <c r="H18" s="6" t="s">
        <v>39</v>
      </c>
      <c r="I18" s="6"/>
      <c r="J18" s="7">
        <v>578</v>
      </c>
      <c r="K18" s="7">
        <v>575</v>
      </c>
      <c r="L18" s="7">
        <v>586</v>
      </c>
      <c r="M18" s="7">
        <v>498</v>
      </c>
      <c r="N18" s="7">
        <v>565</v>
      </c>
      <c r="O18" s="7">
        <v>517</v>
      </c>
      <c r="P18" s="7">
        <v>0</v>
      </c>
      <c r="Q18" s="7">
        <v>1</v>
      </c>
      <c r="R18" s="7">
        <v>1</v>
      </c>
      <c r="S18" s="5" t="s">
        <v>70</v>
      </c>
      <c r="T18" s="7">
        <v>13</v>
      </c>
      <c r="U18" s="7" t="s">
        <v>36</v>
      </c>
      <c r="V18" s="5" t="s">
        <v>32</v>
      </c>
      <c r="W18" s="5" t="s">
        <v>37</v>
      </c>
      <c r="X18" s="5">
        <v>4</v>
      </c>
    </row>
    <row r="19" spans="1:24" x14ac:dyDescent="0.25">
      <c r="A19" s="5">
        <v>2015</v>
      </c>
      <c r="B19" s="6" t="s">
        <v>24</v>
      </c>
      <c r="C19" s="7">
        <v>196060723</v>
      </c>
      <c r="D19" s="7">
        <v>803400</v>
      </c>
      <c r="E19" s="7">
        <v>39112</v>
      </c>
      <c r="F19" s="6" t="s">
        <v>61</v>
      </c>
      <c r="G19" s="5" t="s">
        <v>63</v>
      </c>
      <c r="H19" s="6" t="s">
        <v>39</v>
      </c>
      <c r="I19" s="6"/>
      <c r="J19" s="7">
        <v>579</v>
      </c>
      <c r="K19" s="7">
        <v>577</v>
      </c>
      <c r="L19" s="7">
        <v>598</v>
      </c>
      <c r="M19" s="7">
        <v>552</v>
      </c>
      <c r="N19" s="7">
        <v>658</v>
      </c>
      <c r="O19" s="7">
        <v>609</v>
      </c>
      <c r="P19" s="7">
        <v>547</v>
      </c>
      <c r="Q19" s="7">
        <v>1</v>
      </c>
      <c r="R19" s="7">
        <v>3</v>
      </c>
      <c r="S19" s="5" t="s">
        <v>67</v>
      </c>
      <c r="T19" s="7">
        <v>13</v>
      </c>
      <c r="U19" s="7" t="s">
        <v>36</v>
      </c>
      <c r="V19" s="5" t="s">
        <v>32</v>
      </c>
      <c r="W19" s="5" t="s">
        <v>37</v>
      </c>
      <c r="X19" s="5"/>
    </row>
    <row r="20" spans="1:24" x14ac:dyDescent="0.25">
      <c r="A20" s="5">
        <v>2015</v>
      </c>
      <c r="B20" s="6" t="s">
        <v>24</v>
      </c>
      <c r="C20" s="7">
        <v>195851255</v>
      </c>
      <c r="D20" s="7">
        <v>803400</v>
      </c>
      <c r="E20" s="7">
        <v>39112</v>
      </c>
      <c r="F20" s="6" t="s">
        <v>61</v>
      </c>
      <c r="G20" s="5" t="s">
        <v>63</v>
      </c>
      <c r="H20" s="6" t="s">
        <v>39</v>
      </c>
      <c r="I20" s="6"/>
      <c r="J20" s="7">
        <v>607</v>
      </c>
      <c r="K20" s="7">
        <v>635</v>
      </c>
      <c r="L20" s="7">
        <v>694</v>
      </c>
      <c r="M20" s="7">
        <v>525</v>
      </c>
      <c r="N20" s="7">
        <v>573</v>
      </c>
      <c r="O20" s="7">
        <v>486</v>
      </c>
      <c r="P20" s="7">
        <v>0</v>
      </c>
      <c r="Q20" s="7">
        <v>1</v>
      </c>
      <c r="R20" s="7">
        <v>7</v>
      </c>
      <c r="S20" s="5" t="s">
        <v>161</v>
      </c>
      <c r="T20" s="7">
        <v>13</v>
      </c>
      <c r="U20" s="7" t="s">
        <v>36</v>
      </c>
      <c r="V20" s="5" t="s">
        <v>32</v>
      </c>
      <c r="W20" s="5" t="s">
        <v>79</v>
      </c>
      <c r="X20" s="5"/>
    </row>
    <row r="21" spans="1:24" x14ac:dyDescent="0.25">
      <c r="A21" s="5">
        <v>2015</v>
      </c>
      <c r="B21" s="6" t="s">
        <v>24</v>
      </c>
      <c r="C21" s="7">
        <v>195712719</v>
      </c>
      <c r="D21" s="7">
        <v>803400</v>
      </c>
      <c r="E21" s="7">
        <v>39112</v>
      </c>
      <c r="F21" s="6" t="s">
        <v>61</v>
      </c>
      <c r="G21" s="5" t="s">
        <v>63</v>
      </c>
      <c r="H21" s="6" t="s">
        <v>39</v>
      </c>
      <c r="I21" s="6"/>
      <c r="J21" s="7">
        <v>568</v>
      </c>
      <c r="K21" s="7">
        <v>554</v>
      </c>
      <c r="L21" s="7">
        <v>582</v>
      </c>
      <c r="M21" s="7">
        <v>505</v>
      </c>
      <c r="N21" s="7">
        <v>582</v>
      </c>
      <c r="O21" s="7">
        <v>468</v>
      </c>
      <c r="P21" s="7">
        <v>0</v>
      </c>
      <c r="Q21" s="7">
        <v>1</v>
      </c>
      <c r="R21" s="7">
        <v>2</v>
      </c>
      <c r="S21" s="5" t="s">
        <v>82</v>
      </c>
      <c r="T21" s="7">
        <v>13</v>
      </c>
      <c r="U21" s="7" t="s">
        <v>36</v>
      </c>
      <c r="V21" s="5" t="s">
        <v>32</v>
      </c>
      <c r="W21" s="5" t="s">
        <v>37</v>
      </c>
      <c r="X21" s="5"/>
    </row>
    <row r="22" spans="1:24" x14ac:dyDescent="0.25">
      <c r="A22" s="5">
        <v>2015</v>
      </c>
      <c r="B22" s="6" t="s">
        <v>24</v>
      </c>
      <c r="C22" s="7">
        <v>195647984</v>
      </c>
      <c r="D22" s="7">
        <v>803400</v>
      </c>
      <c r="E22" s="7">
        <v>39112</v>
      </c>
      <c r="F22" s="6" t="s">
        <v>61</v>
      </c>
      <c r="G22" s="5" t="s">
        <v>63</v>
      </c>
      <c r="H22" s="6" t="s">
        <v>39</v>
      </c>
      <c r="I22" s="6"/>
      <c r="J22" s="7">
        <v>591</v>
      </c>
      <c r="K22" s="7">
        <v>601</v>
      </c>
      <c r="L22" s="7">
        <v>601</v>
      </c>
      <c r="M22" s="7">
        <v>681</v>
      </c>
      <c r="N22" s="7">
        <v>697</v>
      </c>
      <c r="O22" s="7">
        <v>664</v>
      </c>
      <c r="P22" s="7">
        <v>590</v>
      </c>
      <c r="Q22" s="7">
        <v>1</v>
      </c>
      <c r="R22" s="7">
        <v>2</v>
      </c>
      <c r="S22" s="5" t="s">
        <v>63</v>
      </c>
      <c r="T22" s="7">
        <v>13</v>
      </c>
      <c r="U22" s="7" t="s">
        <v>36</v>
      </c>
      <c r="V22" s="5" t="s">
        <v>32</v>
      </c>
      <c r="W22" s="5" t="s">
        <v>38</v>
      </c>
      <c r="X22" s="5">
        <v>5</v>
      </c>
    </row>
    <row r="23" spans="1:24" x14ac:dyDescent="0.25">
      <c r="A23" s="5">
        <v>2015</v>
      </c>
      <c r="B23" s="6" t="s">
        <v>24</v>
      </c>
      <c r="C23" s="7">
        <v>195284393</v>
      </c>
      <c r="D23" s="7">
        <v>803400</v>
      </c>
      <c r="E23" s="7">
        <v>39112</v>
      </c>
      <c r="F23" s="6" t="s">
        <v>61</v>
      </c>
      <c r="G23" s="5" t="s">
        <v>63</v>
      </c>
      <c r="H23" s="6" t="s">
        <v>39</v>
      </c>
      <c r="I23" s="6"/>
      <c r="J23" s="7">
        <v>520</v>
      </c>
      <c r="K23" s="7">
        <v>455</v>
      </c>
      <c r="L23" s="7">
        <v>455</v>
      </c>
      <c r="M23" s="7">
        <v>552</v>
      </c>
      <c r="N23" s="7">
        <v>602</v>
      </c>
      <c r="O23" s="7">
        <v>558</v>
      </c>
      <c r="P23" s="7">
        <v>0</v>
      </c>
      <c r="Q23" s="7">
        <v>1</v>
      </c>
      <c r="R23" s="7">
        <v>2</v>
      </c>
      <c r="S23" s="5" t="s">
        <v>78</v>
      </c>
      <c r="T23" s="7">
        <v>13</v>
      </c>
      <c r="U23" s="7" t="s">
        <v>36</v>
      </c>
      <c r="V23" s="5" t="s">
        <v>32</v>
      </c>
      <c r="W23" s="5" t="s">
        <v>37</v>
      </c>
      <c r="X23" s="5"/>
    </row>
    <row r="24" spans="1:24" x14ac:dyDescent="0.25">
      <c r="A24" s="5">
        <v>2015</v>
      </c>
      <c r="B24" s="6" t="s">
        <v>24</v>
      </c>
      <c r="C24" s="7">
        <v>195142289</v>
      </c>
      <c r="D24" s="7">
        <v>803400</v>
      </c>
      <c r="E24" s="7">
        <v>39112</v>
      </c>
      <c r="F24" s="6" t="s">
        <v>61</v>
      </c>
      <c r="G24" s="5" t="s">
        <v>63</v>
      </c>
      <c r="H24" s="6" t="s">
        <v>39</v>
      </c>
      <c r="I24" s="6"/>
      <c r="J24" s="7">
        <v>547</v>
      </c>
      <c r="K24" s="7">
        <v>511</v>
      </c>
      <c r="L24" s="7">
        <v>511</v>
      </c>
      <c r="M24" s="7">
        <v>568</v>
      </c>
      <c r="N24" s="7">
        <v>561</v>
      </c>
      <c r="O24" s="7">
        <v>558</v>
      </c>
      <c r="P24" s="7">
        <v>524</v>
      </c>
      <c r="Q24" s="7">
        <v>1</v>
      </c>
      <c r="R24" s="7">
        <v>1</v>
      </c>
      <c r="S24" s="5" t="s">
        <v>127</v>
      </c>
      <c r="T24" s="7">
        <v>13</v>
      </c>
      <c r="U24" s="7" t="s">
        <v>36</v>
      </c>
      <c r="V24" s="5" t="s">
        <v>32</v>
      </c>
      <c r="W24" s="5" t="s">
        <v>37</v>
      </c>
      <c r="X24" s="5"/>
    </row>
    <row r="25" spans="1:24" x14ac:dyDescent="0.25">
      <c r="A25" s="5">
        <v>2015</v>
      </c>
      <c r="B25" s="6" t="s">
        <v>24</v>
      </c>
      <c r="C25" s="7">
        <v>195129355</v>
      </c>
      <c r="D25" s="7">
        <v>803400</v>
      </c>
      <c r="E25" s="7">
        <v>39112</v>
      </c>
      <c r="F25" s="6" t="s">
        <v>61</v>
      </c>
      <c r="G25" s="5" t="s">
        <v>63</v>
      </c>
      <c r="H25" s="6" t="s">
        <v>39</v>
      </c>
      <c r="I25" s="6"/>
      <c r="J25" s="7">
        <v>547</v>
      </c>
      <c r="K25" s="7">
        <v>511</v>
      </c>
      <c r="L25" s="7">
        <v>516</v>
      </c>
      <c r="M25" s="7">
        <v>531</v>
      </c>
      <c r="N25" s="7">
        <v>626</v>
      </c>
      <c r="O25" s="7">
        <v>578</v>
      </c>
      <c r="P25" s="7">
        <v>0</v>
      </c>
      <c r="Q25" s="7">
        <v>1</v>
      </c>
      <c r="R25" s="7">
        <v>6</v>
      </c>
      <c r="S25" s="5" t="s">
        <v>71</v>
      </c>
      <c r="T25" s="7">
        <v>13</v>
      </c>
      <c r="U25" s="7" t="s">
        <v>36</v>
      </c>
      <c r="V25" s="5" t="s">
        <v>32</v>
      </c>
      <c r="W25" s="5" t="s">
        <v>37</v>
      </c>
      <c r="X25" s="5"/>
    </row>
    <row r="26" spans="1:24" x14ac:dyDescent="0.25">
      <c r="A26" s="5">
        <v>2015</v>
      </c>
      <c r="B26" s="6" t="s">
        <v>24</v>
      </c>
      <c r="C26" s="7">
        <v>195085552</v>
      </c>
      <c r="D26" s="7">
        <v>803400</v>
      </c>
      <c r="E26" s="7">
        <v>39112</v>
      </c>
      <c r="F26" s="6" t="s">
        <v>61</v>
      </c>
      <c r="G26" s="5" t="s">
        <v>63</v>
      </c>
      <c r="H26" s="6" t="s">
        <v>39</v>
      </c>
      <c r="I26" s="6"/>
      <c r="J26" s="7">
        <v>558</v>
      </c>
      <c r="K26" s="7">
        <v>534</v>
      </c>
      <c r="L26" s="7">
        <v>534</v>
      </c>
      <c r="M26" s="7">
        <v>591</v>
      </c>
      <c r="N26" s="7">
        <v>668</v>
      </c>
      <c r="O26" s="7">
        <v>578</v>
      </c>
      <c r="P26" s="7">
        <v>0</v>
      </c>
      <c r="Q26" s="7">
        <v>1</v>
      </c>
      <c r="R26" s="7">
        <v>3</v>
      </c>
      <c r="S26" s="5" t="s">
        <v>63</v>
      </c>
      <c r="T26" s="7">
        <v>13</v>
      </c>
      <c r="U26" s="7" t="s">
        <v>36</v>
      </c>
      <c r="V26" s="5" t="s">
        <v>32</v>
      </c>
      <c r="W26" s="5" t="s">
        <v>33</v>
      </c>
      <c r="X26" s="5">
        <v>5</v>
      </c>
    </row>
    <row r="27" spans="1:24" x14ac:dyDescent="0.25">
      <c r="A27" s="5">
        <v>2015</v>
      </c>
      <c r="B27" s="6" t="s">
        <v>24</v>
      </c>
      <c r="C27" s="7">
        <v>194979053</v>
      </c>
      <c r="D27" s="7">
        <v>803400</v>
      </c>
      <c r="E27" s="7">
        <v>39112</v>
      </c>
      <c r="F27" s="6" t="s">
        <v>61</v>
      </c>
      <c r="G27" s="5" t="s">
        <v>63</v>
      </c>
      <c r="H27" s="6" t="s">
        <v>39</v>
      </c>
      <c r="I27" s="6"/>
      <c r="J27" s="7">
        <v>558</v>
      </c>
      <c r="K27" s="7">
        <v>534</v>
      </c>
      <c r="L27" s="7">
        <v>553</v>
      </c>
      <c r="M27" s="7">
        <v>574</v>
      </c>
      <c r="N27" s="7">
        <v>622</v>
      </c>
      <c r="O27" s="7">
        <v>583</v>
      </c>
      <c r="P27" s="7">
        <v>0</v>
      </c>
      <c r="Q27" s="7">
        <v>1</v>
      </c>
      <c r="R27" s="7">
        <v>2</v>
      </c>
      <c r="S27" s="5" t="s">
        <v>130</v>
      </c>
      <c r="T27" s="7">
        <v>13</v>
      </c>
      <c r="U27" s="7" t="s">
        <v>36</v>
      </c>
      <c r="V27" s="5" t="s">
        <v>32</v>
      </c>
      <c r="W27" s="5" t="s">
        <v>37</v>
      </c>
      <c r="X27" s="5">
        <v>5</v>
      </c>
    </row>
    <row r="28" spans="1:24" x14ac:dyDescent="0.25">
      <c r="A28" s="5">
        <v>2015</v>
      </c>
      <c r="B28" s="6" t="s">
        <v>24</v>
      </c>
      <c r="C28" s="7">
        <v>194895127</v>
      </c>
      <c r="D28" s="7">
        <v>803400</v>
      </c>
      <c r="E28" s="7">
        <v>39112</v>
      </c>
      <c r="F28" s="6" t="s">
        <v>61</v>
      </c>
      <c r="G28" s="5" t="s">
        <v>63</v>
      </c>
      <c r="H28" s="6" t="s">
        <v>39</v>
      </c>
      <c r="I28" s="6"/>
      <c r="J28" s="7">
        <v>530</v>
      </c>
      <c r="K28" s="7">
        <v>476</v>
      </c>
      <c r="L28" s="7">
        <v>476</v>
      </c>
      <c r="M28" s="7">
        <v>477</v>
      </c>
      <c r="N28" s="7">
        <v>626</v>
      </c>
      <c r="O28" s="7">
        <v>547</v>
      </c>
      <c r="P28" s="7">
        <v>352</v>
      </c>
      <c r="Q28" s="7">
        <v>1</v>
      </c>
      <c r="R28" s="7">
        <v>2</v>
      </c>
      <c r="S28" s="5" t="s">
        <v>67</v>
      </c>
      <c r="T28" s="7">
        <v>13</v>
      </c>
      <c r="U28" s="7" t="s">
        <v>36</v>
      </c>
      <c r="V28" s="5" t="s">
        <v>32</v>
      </c>
      <c r="W28" s="5" t="s">
        <v>38</v>
      </c>
      <c r="X28" s="5"/>
    </row>
    <row r="29" spans="1:24" x14ac:dyDescent="0.25">
      <c r="A29" s="5">
        <v>2015</v>
      </c>
      <c r="B29" s="6" t="s">
        <v>24</v>
      </c>
      <c r="C29" s="7">
        <v>194878249</v>
      </c>
      <c r="D29" s="7">
        <v>803400</v>
      </c>
      <c r="E29" s="7">
        <v>39112</v>
      </c>
      <c r="F29" s="6" t="s">
        <v>61</v>
      </c>
      <c r="G29" s="5" t="s">
        <v>63</v>
      </c>
      <c r="H29" s="6" t="s">
        <v>39</v>
      </c>
      <c r="I29" s="6"/>
      <c r="J29" s="7">
        <v>634</v>
      </c>
      <c r="K29" s="7">
        <v>691</v>
      </c>
      <c r="L29" s="7">
        <v>793</v>
      </c>
      <c r="M29" s="7">
        <v>531</v>
      </c>
      <c r="N29" s="7">
        <v>578</v>
      </c>
      <c r="O29" s="7">
        <v>0</v>
      </c>
      <c r="P29" s="7">
        <v>492</v>
      </c>
      <c r="Q29" s="7">
        <v>1</v>
      </c>
      <c r="R29" s="7">
        <v>2</v>
      </c>
      <c r="S29" s="5" t="s">
        <v>63</v>
      </c>
      <c r="T29" s="7">
        <v>13</v>
      </c>
      <c r="U29" s="7" t="s">
        <v>57</v>
      </c>
      <c r="V29" s="5" t="s">
        <v>50</v>
      </c>
      <c r="W29" s="5" t="s">
        <v>37</v>
      </c>
      <c r="X29" s="5"/>
    </row>
    <row r="30" spans="1:24" x14ac:dyDescent="0.25">
      <c r="A30" s="5">
        <v>2015</v>
      </c>
      <c r="B30" s="6" t="s">
        <v>24</v>
      </c>
      <c r="C30" s="7">
        <v>194557396</v>
      </c>
      <c r="D30" s="7">
        <v>803400</v>
      </c>
      <c r="E30" s="7">
        <v>39112</v>
      </c>
      <c r="F30" s="6" t="s">
        <v>61</v>
      </c>
      <c r="G30" s="5" t="s">
        <v>63</v>
      </c>
      <c r="H30" s="6" t="s">
        <v>39</v>
      </c>
      <c r="I30" s="6"/>
      <c r="J30" s="7">
        <v>525</v>
      </c>
      <c r="K30" s="7">
        <v>466</v>
      </c>
      <c r="L30" s="7">
        <v>466</v>
      </c>
      <c r="M30" s="7">
        <v>531</v>
      </c>
      <c r="N30" s="7">
        <v>582</v>
      </c>
      <c r="O30" s="7">
        <v>569</v>
      </c>
      <c r="P30" s="7">
        <v>0</v>
      </c>
      <c r="Q30" s="7">
        <v>1</v>
      </c>
      <c r="R30" s="7">
        <v>1</v>
      </c>
      <c r="S30" s="5" t="s">
        <v>83</v>
      </c>
      <c r="T30" s="7">
        <v>13</v>
      </c>
      <c r="U30" s="7" t="s">
        <v>36</v>
      </c>
      <c r="V30" s="5" t="s">
        <v>32</v>
      </c>
      <c r="W30" s="5" t="s">
        <v>38</v>
      </c>
      <c r="X30" s="5"/>
    </row>
    <row r="31" spans="1:24" x14ac:dyDescent="0.25">
      <c r="A31" s="5">
        <v>2015</v>
      </c>
      <c r="B31" s="6" t="s">
        <v>24</v>
      </c>
      <c r="C31" s="7">
        <v>194509898</v>
      </c>
      <c r="D31" s="7">
        <v>803400</v>
      </c>
      <c r="E31" s="7">
        <v>39112</v>
      </c>
      <c r="F31" s="6" t="s">
        <v>61</v>
      </c>
      <c r="G31" s="5" t="s">
        <v>63</v>
      </c>
      <c r="H31" s="6" t="s">
        <v>39</v>
      </c>
      <c r="I31" s="6"/>
      <c r="J31" s="7">
        <v>558</v>
      </c>
      <c r="K31" s="7">
        <v>534</v>
      </c>
      <c r="L31" s="7">
        <v>534</v>
      </c>
      <c r="M31" s="7">
        <v>574</v>
      </c>
      <c r="N31" s="7">
        <v>635</v>
      </c>
      <c r="O31" s="7">
        <v>601</v>
      </c>
      <c r="P31" s="7">
        <v>0</v>
      </c>
      <c r="Q31" s="7">
        <v>1</v>
      </c>
      <c r="R31" s="7">
        <v>1</v>
      </c>
      <c r="S31" s="5" t="s">
        <v>134</v>
      </c>
      <c r="T31" s="7">
        <v>13</v>
      </c>
      <c r="U31" s="7" t="s">
        <v>36</v>
      </c>
      <c r="V31" s="5" t="s">
        <v>32</v>
      </c>
      <c r="W31" s="5" t="s">
        <v>38</v>
      </c>
      <c r="X31" s="5">
        <v>11</v>
      </c>
    </row>
    <row r="32" spans="1:24" x14ac:dyDescent="0.25">
      <c r="A32" s="5">
        <v>2015</v>
      </c>
      <c r="B32" s="6" t="s">
        <v>24</v>
      </c>
      <c r="C32" s="7">
        <v>194411278</v>
      </c>
      <c r="D32" s="7">
        <v>803400</v>
      </c>
      <c r="E32" s="7">
        <v>39112</v>
      </c>
      <c r="F32" s="6" t="s">
        <v>61</v>
      </c>
      <c r="G32" s="5" t="s">
        <v>63</v>
      </c>
      <c r="H32" s="6" t="s">
        <v>39</v>
      </c>
      <c r="I32" s="6"/>
      <c r="J32" s="7">
        <v>600</v>
      </c>
      <c r="K32" s="7">
        <v>620</v>
      </c>
      <c r="L32" s="7">
        <v>646</v>
      </c>
      <c r="M32" s="7">
        <v>616</v>
      </c>
      <c r="N32" s="7">
        <v>653</v>
      </c>
      <c r="O32" s="7">
        <v>614</v>
      </c>
      <c r="P32" s="7">
        <v>647</v>
      </c>
      <c r="Q32" s="7">
        <v>1</v>
      </c>
      <c r="R32" s="7">
        <v>4</v>
      </c>
      <c r="S32" s="5" t="s">
        <v>102</v>
      </c>
      <c r="T32" s="7">
        <v>6</v>
      </c>
      <c r="U32" s="7" t="s">
        <v>36</v>
      </c>
      <c r="V32" s="5" t="s">
        <v>32</v>
      </c>
      <c r="W32" s="5" t="s">
        <v>37</v>
      </c>
      <c r="X32" s="5"/>
    </row>
    <row r="33" spans="1:24" x14ac:dyDescent="0.25">
      <c r="A33" s="5">
        <v>2015</v>
      </c>
      <c r="B33" s="6" t="s">
        <v>24</v>
      </c>
      <c r="C33" s="7">
        <v>194384084</v>
      </c>
      <c r="D33" s="7">
        <v>803400</v>
      </c>
      <c r="E33" s="7">
        <v>39112</v>
      </c>
      <c r="F33" s="6" t="s">
        <v>61</v>
      </c>
      <c r="G33" s="5" t="s">
        <v>63</v>
      </c>
      <c r="H33" s="6" t="s">
        <v>39</v>
      </c>
      <c r="I33" s="6"/>
      <c r="J33" s="7">
        <v>593</v>
      </c>
      <c r="K33" s="7">
        <v>605</v>
      </c>
      <c r="L33" s="7">
        <v>692</v>
      </c>
      <c r="M33" s="7">
        <v>552</v>
      </c>
      <c r="N33" s="7">
        <v>552</v>
      </c>
      <c r="O33" s="7">
        <v>477</v>
      </c>
      <c r="P33" s="7">
        <v>0</v>
      </c>
      <c r="Q33" s="7">
        <v>1</v>
      </c>
      <c r="R33" s="7">
        <v>4</v>
      </c>
      <c r="S33" s="5" t="s">
        <v>120</v>
      </c>
      <c r="T33" s="7">
        <v>13</v>
      </c>
      <c r="U33" s="7" t="s">
        <v>36</v>
      </c>
      <c r="V33" s="5" t="s">
        <v>32</v>
      </c>
      <c r="W33" s="5" t="s">
        <v>37</v>
      </c>
      <c r="X33" s="5"/>
    </row>
    <row r="34" spans="1:24" x14ac:dyDescent="0.25">
      <c r="A34" s="5">
        <v>2015</v>
      </c>
      <c r="B34" s="6" t="s">
        <v>24</v>
      </c>
      <c r="C34" s="7">
        <v>194080824</v>
      </c>
      <c r="D34" s="7">
        <v>803400</v>
      </c>
      <c r="E34" s="7">
        <v>39112</v>
      </c>
      <c r="F34" s="6" t="s">
        <v>61</v>
      </c>
      <c r="G34" s="5" t="s">
        <v>63</v>
      </c>
      <c r="H34" s="6" t="s">
        <v>39</v>
      </c>
      <c r="I34" s="6"/>
      <c r="J34" s="7">
        <v>574</v>
      </c>
      <c r="K34" s="7">
        <v>567</v>
      </c>
      <c r="L34" s="7">
        <v>568</v>
      </c>
      <c r="M34" s="7">
        <v>591</v>
      </c>
      <c r="N34" s="7">
        <v>609</v>
      </c>
      <c r="O34" s="7">
        <v>609</v>
      </c>
      <c r="P34" s="7">
        <v>0</v>
      </c>
      <c r="Q34" s="7">
        <v>1</v>
      </c>
      <c r="R34" s="7">
        <v>3</v>
      </c>
      <c r="S34" s="5" t="s">
        <v>70</v>
      </c>
      <c r="T34" s="7">
        <v>13</v>
      </c>
      <c r="U34" s="7" t="s">
        <v>36</v>
      </c>
      <c r="V34" s="5" t="s">
        <v>32</v>
      </c>
      <c r="W34" s="5" t="s">
        <v>38</v>
      </c>
      <c r="X34" s="5">
        <v>5</v>
      </c>
    </row>
    <row r="35" spans="1:24" x14ac:dyDescent="0.25">
      <c r="A35" s="5">
        <v>2015</v>
      </c>
      <c r="B35" s="6" t="s">
        <v>24</v>
      </c>
      <c r="C35" s="7">
        <v>194010141</v>
      </c>
      <c r="D35" s="7">
        <v>803400</v>
      </c>
      <c r="E35" s="7">
        <v>39112</v>
      </c>
      <c r="F35" s="6" t="s">
        <v>61</v>
      </c>
      <c r="G35" s="5" t="s">
        <v>63</v>
      </c>
      <c r="H35" s="6" t="s">
        <v>39</v>
      </c>
      <c r="I35" s="6"/>
      <c r="J35" s="7">
        <v>580</v>
      </c>
      <c r="K35" s="7">
        <v>579</v>
      </c>
      <c r="L35" s="7">
        <v>579</v>
      </c>
      <c r="M35" s="7">
        <v>539</v>
      </c>
      <c r="N35" s="7">
        <v>617</v>
      </c>
      <c r="O35" s="7">
        <v>0</v>
      </c>
      <c r="P35" s="7">
        <v>611</v>
      </c>
      <c r="Q35" s="7">
        <v>1</v>
      </c>
      <c r="R35" s="7">
        <v>1</v>
      </c>
      <c r="S35" s="5" t="s">
        <v>67</v>
      </c>
      <c r="T35" s="7">
        <v>13</v>
      </c>
      <c r="U35" s="7" t="s">
        <v>36</v>
      </c>
      <c r="V35" s="5" t="s">
        <v>32</v>
      </c>
      <c r="W35" s="5" t="s">
        <v>38</v>
      </c>
      <c r="X35" s="5"/>
    </row>
    <row r="36" spans="1:24" x14ac:dyDescent="0.25">
      <c r="A36" s="5">
        <v>2015</v>
      </c>
      <c r="B36" s="6" t="s">
        <v>24</v>
      </c>
      <c r="C36" s="7">
        <v>193326552</v>
      </c>
      <c r="D36" s="7">
        <v>803400</v>
      </c>
      <c r="E36" s="7">
        <v>39112</v>
      </c>
      <c r="F36" s="6" t="s">
        <v>61</v>
      </c>
      <c r="G36" s="5" t="s">
        <v>63</v>
      </c>
      <c r="H36" s="6" t="s">
        <v>39</v>
      </c>
      <c r="I36" s="6"/>
      <c r="J36" s="7">
        <v>565</v>
      </c>
      <c r="K36" s="7">
        <v>548</v>
      </c>
      <c r="L36" s="7">
        <v>548</v>
      </c>
      <c r="M36" s="7">
        <v>552</v>
      </c>
      <c r="N36" s="7">
        <v>617</v>
      </c>
      <c r="O36" s="7">
        <v>635</v>
      </c>
      <c r="P36" s="7">
        <v>0</v>
      </c>
      <c r="Q36" s="7">
        <v>1</v>
      </c>
      <c r="R36" s="7">
        <v>1</v>
      </c>
      <c r="S36" s="5" t="s">
        <v>67</v>
      </c>
      <c r="T36" s="7">
        <v>13</v>
      </c>
      <c r="U36" s="7" t="s">
        <v>36</v>
      </c>
      <c r="V36" s="5" t="s">
        <v>32</v>
      </c>
      <c r="W36" s="5" t="s">
        <v>38</v>
      </c>
      <c r="X36" s="5"/>
    </row>
    <row r="37" spans="1:24" x14ac:dyDescent="0.25">
      <c r="A37" s="5">
        <v>2015</v>
      </c>
      <c r="B37" s="6" t="s">
        <v>24</v>
      </c>
      <c r="C37" s="7">
        <v>193238068</v>
      </c>
      <c r="D37" s="7">
        <v>803400</v>
      </c>
      <c r="E37" s="7">
        <v>39112</v>
      </c>
      <c r="F37" s="6" t="s">
        <v>61</v>
      </c>
      <c r="G37" s="5" t="s">
        <v>63</v>
      </c>
      <c r="H37" s="6" t="s">
        <v>39</v>
      </c>
      <c r="I37" s="6"/>
      <c r="J37" s="7">
        <v>541</v>
      </c>
      <c r="K37" s="7">
        <v>498</v>
      </c>
      <c r="L37" s="7">
        <v>498</v>
      </c>
      <c r="M37" s="7">
        <v>546</v>
      </c>
      <c r="N37" s="7">
        <v>609</v>
      </c>
      <c r="O37" s="7">
        <v>558</v>
      </c>
      <c r="P37" s="7">
        <v>0</v>
      </c>
      <c r="Q37" s="7">
        <v>1</v>
      </c>
      <c r="R37" s="7">
        <v>2</v>
      </c>
      <c r="S37" s="5" t="s">
        <v>67</v>
      </c>
      <c r="T37" s="7">
        <v>13</v>
      </c>
      <c r="U37" s="7" t="s">
        <v>36</v>
      </c>
      <c r="V37" s="5" t="s">
        <v>32</v>
      </c>
      <c r="W37" s="5" t="s">
        <v>79</v>
      </c>
      <c r="X37" s="5"/>
    </row>
    <row r="38" spans="1:24" x14ac:dyDescent="0.25">
      <c r="A38" s="5">
        <v>2015</v>
      </c>
      <c r="B38" s="6" t="s">
        <v>24</v>
      </c>
      <c r="C38" s="7">
        <v>193235077</v>
      </c>
      <c r="D38" s="7">
        <v>803400</v>
      </c>
      <c r="E38" s="7">
        <v>39112</v>
      </c>
      <c r="F38" s="6" t="s">
        <v>61</v>
      </c>
      <c r="G38" s="5" t="s">
        <v>63</v>
      </c>
      <c r="H38" s="6" t="s">
        <v>39</v>
      </c>
      <c r="I38" s="6"/>
      <c r="J38" s="7">
        <v>591</v>
      </c>
      <c r="K38" s="7">
        <v>604</v>
      </c>
      <c r="L38" s="7">
        <v>850</v>
      </c>
      <c r="M38" s="7">
        <v>492</v>
      </c>
      <c r="N38" s="7">
        <v>532</v>
      </c>
      <c r="O38" s="7">
        <v>547</v>
      </c>
      <c r="P38" s="7">
        <v>579</v>
      </c>
      <c r="Q38" s="7">
        <v>1</v>
      </c>
      <c r="R38" s="7">
        <v>1</v>
      </c>
      <c r="S38" s="5" t="s">
        <v>100</v>
      </c>
      <c r="T38" s="7">
        <v>13</v>
      </c>
      <c r="U38" s="7" t="s">
        <v>36</v>
      </c>
      <c r="V38" s="5" t="s">
        <v>32</v>
      </c>
      <c r="W38" s="5" t="s">
        <v>37</v>
      </c>
      <c r="X38" s="5">
        <v>9</v>
      </c>
    </row>
    <row r="39" spans="1:24" x14ac:dyDescent="0.25">
      <c r="A39" s="5">
        <v>2015</v>
      </c>
      <c r="B39" s="6" t="s">
        <v>24</v>
      </c>
      <c r="C39" s="7">
        <v>192451558</v>
      </c>
      <c r="D39" s="7">
        <v>803400</v>
      </c>
      <c r="E39" s="7">
        <v>39112</v>
      </c>
      <c r="F39" s="6" t="s">
        <v>61</v>
      </c>
      <c r="G39" s="5" t="s">
        <v>63</v>
      </c>
      <c r="H39" s="6" t="s">
        <v>39</v>
      </c>
      <c r="I39" s="6"/>
      <c r="J39" s="7">
        <v>545</v>
      </c>
      <c r="K39" s="7">
        <v>507</v>
      </c>
      <c r="L39" s="7">
        <v>507</v>
      </c>
      <c r="M39" s="7">
        <v>546</v>
      </c>
      <c r="N39" s="7">
        <v>653</v>
      </c>
      <c r="O39" s="7">
        <v>644</v>
      </c>
      <c r="P39" s="7">
        <v>0</v>
      </c>
      <c r="Q39" s="7">
        <v>1</v>
      </c>
      <c r="R39" s="7">
        <v>1</v>
      </c>
      <c r="S39" s="5" t="s">
        <v>83</v>
      </c>
      <c r="T39" s="7">
        <v>13</v>
      </c>
      <c r="U39" s="7" t="s">
        <v>36</v>
      </c>
      <c r="V39" s="5" t="s">
        <v>32</v>
      </c>
      <c r="W39" s="5" t="s">
        <v>38</v>
      </c>
      <c r="X39" s="5"/>
    </row>
    <row r="40" spans="1:24" x14ac:dyDescent="0.25">
      <c r="A40" s="5">
        <v>2015</v>
      </c>
      <c r="B40" s="6" t="s">
        <v>24</v>
      </c>
      <c r="C40" s="7">
        <v>191808959</v>
      </c>
      <c r="D40" s="7">
        <v>803400</v>
      </c>
      <c r="E40" s="7">
        <v>39112</v>
      </c>
      <c r="F40" s="6" t="s">
        <v>61</v>
      </c>
      <c r="G40" s="5" t="s">
        <v>63</v>
      </c>
      <c r="H40" s="6" t="s">
        <v>39</v>
      </c>
      <c r="I40" s="6"/>
      <c r="J40" s="7">
        <v>488</v>
      </c>
      <c r="K40" s="7">
        <v>389</v>
      </c>
      <c r="L40" s="7">
        <v>389</v>
      </c>
      <c r="M40" s="7">
        <v>546</v>
      </c>
      <c r="N40" s="7">
        <v>552</v>
      </c>
      <c r="O40" s="7">
        <v>0</v>
      </c>
      <c r="P40" s="7">
        <v>437</v>
      </c>
      <c r="Q40" s="7">
        <v>1</v>
      </c>
      <c r="R40" s="7">
        <v>2</v>
      </c>
      <c r="S40" s="5" t="s">
        <v>74</v>
      </c>
      <c r="T40" s="7">
        <v>13</v>
      </c>
      <c r="U40" s="7" t="s">
        <v>36</v>
      </c>
      <c r="V40" s="5" t="s">
        <v>32</v>
      </c>
      <c r="W40" s="5" t="s">
        <v>37</v>
      </c>
      <c r="X40" s="5">
        <v>5</v>
      </c>
    </row>
    <row r="41" spans="1:24" x14ac:dyDescent="0.25">
      <c r="A41" s="5">
        <v>2015</v>
      </c>
      <c r="B41" s="6" t="s">
        <v>24</v>
      </c>
      <c r="C41" s="7">
        <v>191634845</v>
      </c>
      <c r="D41" s="7">
        <v>803400</v>
      </c>
      <c r="E41" s="7">
        <v>39112</v>
      </c>
      <c r="F41" s="6" t="s">
        <v>61</v>
      </c>
      <c r="G41" s="5" t="s">
        <v>63</v>
      </c>
      <c r="H41" s="6" t="s">
        <v>39</v>
      </c>
      <c r="I41" s="6"/>
      <c r="J41" s="7">
        <v>540</v>
      </c>
      <c r="K41" s="7">
        <v>496</v>
      </c>
      <c r="L41" s="7">
        <v>496</v>
      </c>
      <c r="M41" s="7">
        <v>598</v>
      </c>
      <c r="N41" s="7">
        <v>737</v>
      </c>
      <c r="O41" s="7">
        <v>660</v>
      </c>
      <c r="P41" s="7">
        <v>611</v>
      </c>
      <c r="Q41" s="7">
        <v>1</v>
      </c>
      <c r="R41" s="7">
        <v>3</v>
      </c>
      <c r="S41" s="5" t="s">
        <v>97</v>
      </c>
      <c r="T41" s="7">
        <v>13</v>
      </c>
      <c r="U41" s="7" t="s">
        <v>36</v>
      </c>
      <c r="V41" s="5" t="s">
        <v>32</v>
      </c>
      <c r="W41" s="5" t="s">
        <v>79</v>
      </c>
      <c r="X41" s="5"/>
    </row>
    <row r="42" spans="1:24" x14ac:dyDescent="0.25">
      <c r="A42" s="5">
        <v>2015</v>
      </c>
      <c r="B42" s="6" t="s">
        <v>24</v>
      </c>
      <c r="C42" s="7">
        <v>191368622</v>
      </c>
      <c r="D42" s="7">
        <v>803400</v>
      </c>
      <c r="E42" s="7">
        <v>39112</v>
      </c>
      <c r="F42" s="6" t="s">
        <v>61</v>
      </c>
      <c r="G42" s="5" t="s">
        <v>63</v>
      </c>
      <c r="H42" s="6" t="s">
        <v>39</v>
      </c>
      <c r="I42" s="6"/>
      <c r="J42" s="7">
        <v>582</v>
      </c>
      <c r="K42" s="7">
        <v>583</v>
      </c>
      <c r="L42" s="7">
        <v>642</v>
      </c>
      <c r="M42" s="7">
        <v>560</v>
      </c>
      <c r="N42" s="7">
        <v>594</v>
      </c>
      <c r="O42" s="7">
        <v>578</v>
      </c>
      <c r="P42" s="7">
        <v>0</v>
      </c>
      <c r="Q42" s="7">
        <v>1</v>
      </c>
      <c r="R42" s="7">
        <v>5</v>
      </c>
      <c r="S42" s="5" t="s">
        <v>68</v>
      </c>
      <c r="T42" s="7">
        <v>13</v>
      </c>
      <c r="U42" s="7" t="s">
        <v>36</v>
      </c>
      <c r="V42" s="5" t="s">
        <v>32</v>
      </c>
      <c r="W42" s="5" t="s">
        <v>37</v>
      </c>
      <c r="X42" s="5"/>
    </row>
    <row r="43" spans="1:24" x14ac:dyDescent="0.25">
      <c r="A43" s="5">
        <v>2015</v>
      </c>
      <c r="B43" s="6" t="s">
        <v>24</v>
      </c>
      <c r="C43" s="7">
        <v>191341643</v>
      </c>
      <c r="D43" s="7">
        <v>803400</v>
      </c>
      <c r="E43" s="7">
        <v>39112</v>
      </c>
      <c r="F43" s="6" t="s">
        <v>61</v>
      </c>
      <c r="G43" s="5" t="s">
        <v>63</v>
      </c>
      <c r="H43" s="6" t="s">
        <v>39</v>
      </c>
      <c r="I43" s="6"/>
      <c r="J43" s="7">
        <v>575</v>
      </c>
      <c r="K43" s="7">
        <v>569</v>
      </c>
      <c r="L43" s="7">
        <v>607</v>
      </c>
      <c r="M43" s="7">
        <v>574</v>
      </c>
      <c r="N43" s="7">
        <v>565</v>
      </c>
      <c r="O43" s="7">
        <v>494</v>
      </c>
      <c r="P43" s="7">
        <v>0</v>
      </c>
      <c r="Q43" s="7">
        <v>1</v>
      </c>
      <c r="R43" s="7">
        <v>2</v>
      </c>
      <c r="S43" s="5" t="s">
        <v>92</v>
      </c>
      <c r="T43" s="7">
        <v>13</v>
      </c>
      <c r="U43" s="7" t="s">
        <v>36</v>
      </c>
      <c r="V43" s="5" t="s">
        <v>32</v>
      </c>
      <c r="W43" s="5" t="s">
        <v>37</v>
      </c>
      <c r="X43" s="5"/>
    </row>
    <row r="44" spans="1:24" x14ac:dyDescent="0.25">
      <c r="A44" s="5">
        <v>2015</v>
      </c>
      <c r="B44" s="6" t="s">
        <v>24</v>
      </c>
      <c r="C44" s="7">
        <v>191205154</v>
      </c>
      <c r="D44" s="7">
        <v>803400</v>
      </c>
      <c r="E44" s="7">
        <v>39112</v>
      </c>
      <c r="F44" s="6" t="s">
        <v>61</v>
      </c>
      <c r="G44" s="5" t="s">
        <v>63</v>
      </c>
      <c r="H44" s="6" t="s">
        <v>39</v>
      </c>
      <c r="I44" s="6"/>
      <c r="J44" s="7">
        <v>553</v>
      </c>
      <c r="K44" s="7">
        <v>523</v>
      </c>
      <c r="L44" s="7">
        <v>523</v>
      </c>
      <c r="M44" s="7">
        <v>560</v>
      </c>
      <c r="N44" s="7">
        <v>574</v>
      </c>
      <c r="O44" s="7">
        <v>0</v>
      </c>
      <c r="P44" s="7">
        <v>574</v>
      </c>
      <c r="Q44" s="7">
        <v>1</v>
      </c>
      <c r="R44" s="7">
        <v>1</v>
      </c>
      <c r="S44" s="5" t="s">
        <v>91</v>
      </c>
      <c r="T44" s="7">
        <v>13</v>
      </c>
      <c r="U44" s="7" t="s">
        <v>36</v>
      </c>
      <c r="V44" s="5" t="s">
        <v>32</v>
      </c>
      <c r="W44" s="5" t="s">
        <v>38</v>
      </c>
      <c r="X44" s="5">
        <v>9</v>
      </c>
    </row>
    <row r="45" spans="1:24" x14ac:dyDescent="0.25">
      <c r="A45" s="5">
        <v>2015</v>
      </c>
      <c r="B45" s="6" t="s">
        <v>24</v>
      </c>
      <c r="C45" s="7">
        <v>191126483</v>
      </c>
      <c r="D45" s="7">
        <v>803400</v>
      </c>
      <c r="E45" s="7">
        <v>39112</v>
      </c>
      <c r="F45" s="6" t="s">
        <v>61</v>
      </c>
      <c r="G45" s="5" t="s">
        <v>63</v>
      </c>
      <c r="H45" s="6" t="s">
        <v>39</v>
      </c>
      <c r="I45" s="6"/>
      <c r="J45" s="7">
        <v>545</v>
      </c>
      <c r="K45" s="7">
        <v>511</v>
      </c>
      <c r="L45" s="7">
        <v>556</v>
      </c>
      <c r="M45" s="7">
        <v>625</v>
      </c>
      <c r="N45" s="7">
        <v>594</v>
      </c>
      <c r="O45" s="7">
        <v>534</v>
      </c>
      <c r="P45" s="7">
        <v>0</v>
      </c>
      <c r="Q45" s="7">
        <v>1</v>
      </c>
      <c r="R45" s="7">
        <v>1</v>
      </c>
      <c r="S45" s="5" t="s">
        <v>63</v>
      </c>
      <c r="T45" s="7">
        <v>13</v>
      </c>
      <c r="U45" s="7" t="s">
        <v>36</v>
      </c>
      <c r="V45" s="5" t="s">
        <v>32</v>
      </c>
      <c r="W45" s="5" t="s">
        <v>38</v>
      </c>
      <c r="X45" s="5"/>
    </row>
    <row r="46" spans="1:24" x14ac:dyDescent="0.25">
      <c r="A46" s="5">
        <v>2015</v>
      </c>
      <c r="B46" s="6" t="s">
        <v>24</v>
      </c>
      <c r="C46" s="7">
        <v>190782328</v>
      </c>
      <c r="D46" s="7">
        <v>803400</v>
      </c>
      <c r="E46" s="7">
        <v>39112</v>
      </c>
      <c r="F46" s="6" t="s">
        <v>61</v>
      </c>
      <c r="G46" s="5" t="s">
        <v>63</v>
      </c>
      <c r="H46" s="6" t="s">
        <v>39</v>
      </c>
      <c r="I46" s="6"/>
      <c r="J46" s="7">
        <v>567</v>
      </c>
      <c r="K46" s="7">
        <v>552</v>
      </c>
      <c r="L46" s="7">
        <v>552</v>
      </c>
      <c r="M46" s="7">
        <v>450</v>
      </c>
      <c r="N46" s="7">
        <v>617</v>
      </c>
      <c r="O46" s="7">
        <v>524</v>
      </c>
      <c r="P46" s="7">
        <v>0</v>
      </c>
      <c r="Q46" s="7">
        <v>1</v>
      </c>
      <c r="R46" s="7">
        <v>2</v>
      </c>
      <c r="S46" s="5" t="s">
        <v>83</v>
      </c>
      <c r="T46" s="7">
        <v>13</v>
      </c>
      <c r="U46" s="7" t="s">
        <v>36</v>
      </c>
      <c r="V46" s="5" t="s">
        <v>32</v>
      </c>
      <c r="W46" s="5" t="s">
        <v>37</v>
      </c>
      <c r="X46" s="5">
        <v>8</v>
      </c>
    </row>
    <row r="47" spans="1:24" x14ac:dyDescent="0.25">
      <c r="A47" s="5">
        <v>2015</v>
      </c>
      <c r="B47" s="6" t="s">
        <v>24</v>
      </c>
      <c r="C47" s="7">
        <v>190536262</v>
      </c>
      <c r="D47" s="7">
        <v>803400</v>
      </c>
      <c r="E47" s="7">
        <v>39112</v>
      </c>
      <c r="F47" s="6" t="s">
        <v>61</v>
      </c>
      <c r="G47" s="5" t="s">
        <v>63</v>
      </c>
      <c r="H47" s="6" t="s">
        <v>39</v>
      </c>
      <c r="I47" s="6"/>
      <c r="J47" s="7">
        <v>560</v>
      </c>
      <c r="K47" s="7">
        <v>538</v>
      </c>
      <c r="L47" s="7">
        <v>554</v>
      </c>
      <c r="M47" s="7">
        <v>582</v>
      </c>
      <c r="N47" s="7">
        <v>582</v>
      </c>
      <c r="O47" s="7">
        <v>573</v>
      </c>
      <c r="P47" s="7">
        <v>0</v>
      </c>
      <c r="Q47" s="7">
        <v>1</v>
      </c>
      <c r="R47" s="7">
        <v>1</v>
      </c>
      <c r="S47" s="5" t="s">
        <v>63</v>
      </c>
      <c r="T47" s="7">
        <v>13</v>
      </c>
      <c r="U47" s="7" t="s">
        <v>36</v>
      </c>
      <c r="V47" s="5" t="s">
        <v>32</v>
      </c>
      <c r="W47" s="5" t="s">
        <v>37</v>
      </c>
      <c r="X47" s="5">
        <v>9</v>
      </c>
    </row>
    <row r="48" spans="1:24" x14ac:dyDescent="0.25">
      <c r="A48" s="5">
        <v>2015</v>
      </c>
      <c r="B48" s="6" t="s">
        <v>24</v>
      </c>
      <c r="C48" s="7">
        <v>190347915</v>
      </c>
      <c r="D48" s="7">
        <v>803400</v>
      </c>
      <c r="E48" s="7">
        <v>39112</v>
      </c>
      <c r="F48" s="6" t="s">
        <v>61</v>
      </c>
      <c r="G48" s="5" t="s">
        <v>63</v>
      </c>
      <c r="H48" s="6" t="s">
        <v>39</v>
      </c>
      <c r="I48" s="6"/>
      <c r="J48" s="7">
        <v>533</v>
      </c>
      <c r="K48" s="7">
        <v>482</v>
      </c>
      <c r="L48" s="7">
        <v>482</v>
      </c>
      <c r="M48" s="7">
        <v>616</v>
      </c>
      <c r="N48" s="7">
        <v>573</v>
      </c>
      <c r="O48" s="7">
        <v>541</v>
      </c>
      <c r="P48" s="7">
        <v>0</v>
      </c>
      <c r="Q48" s="7">
        <v>1</v>
      </c>
      <c r="R48" s="7">
        <v>2</v>
      </c>
      <c r="S48" s="5" t="s">
        <v>97</v>
      </c>
      <c r="T48" s="7">
        <v>13</v>
      </c>
      <c r="U48" s="7" t="s">
        <v>36</v>
      </c>
      <c r="V48" s="5" t="s">
        <v>32</v>
      </c>
      <c r="W48" s="5" t="s">
        <v>37</v>
      </c>
      <c r="X48" s="5">
        <v>5</v>
      </c>
    </row>
    <row r="49" spans="1:24" x14ac:dyDescent="0.25">
      <c r="A49" s="5">
        <v>2015</v>
      </c>
      <c r="B49" s="6" t="s">
        <v>24</v>
      </c>
      <c r="C49" s="7">
        <v>190264416</v>
      </c>
      <c r="D49" s="7">
        <v>803400</v>
      </c>
      <c r="E49" s="7">
        <v>39112</v>
      </c>
      <c r="F49" s="6" t="s">
        <v>61</v>
      </c>
      <c r="G49" s="5" t="s">
        <v>63</v>
      </c>
      <c r="H49" s="6" t="s">
        <v>39</v>
      </c>
      <c r="I49" s="6"/>
      <c r="J49" s="7">
        <v>532</v>
      </c>
      <c r="K49" s="7">
        <v>480</v>
      </c>
      <c r="L49" s="7">
        <v>480</v>
      </c>
      <c r="M49" s="7">
        <v>525</v>
      </c>
      <c r="N49" s="7">
        <v>617</v>
      </c>
      <c r="O49" s="7">
        <v>578</v>
      </c>
      <c r="P49" s="7">
        <v>0</v>
      </c>
      <c r="Q49" s="7">
        <v>1</v>
      </c>
      <c r="R49" s="7">
        <v>2</v>
      </c>
      <c r="S49" s="5" t="s">
        <v>162</v>
      </c>
      <c r="T49" s="7">
        <v>13</v>
      </c>
      <c r="U49" s="7" t="s">
        <v>36</v>
      </c>
      <c r="V49" s="5" t="s">
        <v>32</v>
      </c>
      <c r="W49" s="5" t="s">
        <v>37</v>
      </c>
      <c r="X49" s="5"/>
    </row>
    <row r="50" spans="1:24" x14ac:dyDescent="0.25">
      <c r="A50" s="5">
        <v>2015</v>
      </c>
      <c r="B50" s="6" t="s">
        <v>24</v>
      </c>
      <c r="C50" s="7">
        <v>189574304</v>
      </c>
      <c r="D50" s="7">
        <v>803400</v>
      </c>
      <c r="E50" s="7">
        <v>39112</v>
      </c>
      <c r="F50" s="6" t="s">
        <v>61</v>
      </c>
      <c r="G50" s="5" t="s">
        <v>63</v>
      </c>
      <c r="H50" s="6" t="s">
        <v>39</v>
      </c>
      <c r="I50" s="6"/>
      <c r="J50" s="7">
        <v>545</v>
      </c>
      <c r="K50" s="7">
        <v>507</v>
      </c>
      <c r="L50" s="7">
        <v>507</v>
      </c>
      <c r="M50" s="7">
        <v>543</v>
      </c>
      <c r="N50" s="7">
        <v>651</v>
      </c>
      <c r="O50" s="7">
        <v>584</v>
      </c>
      <c r="P50" s="7">
        <v>0</v>
      </c>
      <c r="Q50" s="7">
        <v>1</v>
      </c>
      <c r="R50" s="7">
        <v>1</v>
      </c>
      <c r="S50" s="5" t="s">
        <v>63</v>
      </c>
      <c r="T50" s="7">
        <v>13</v>
      </c>
      <c r="U50" s="7" t="s">
        <v>36</v>
      </c>
      <c r="V50" s="5" t="s">
        <v>32</v>
      </c>
      <c r="W50" s="5" t="s">
        <v>38</v>
      </c>
      <c r="X50" s="5"/>
    </row>
    <row r="51" spans="1:24" x14ac:dyDescent="0.25">
      <c r="A51" s="5">
        <v>2015</v>
      </c>
      <c r="B51" s="6" t="s">
        <v>24</v>
      </c>
      <c r="C51" s="7">
        <v>189417438</v>
      </c>
      <c r="D51" s="7">
        <v>803400</v>
      </c>
      <c r="E51" s="7">
        <v>39112</v>
      </c>
      <c r="F51" s="6" t="s">
        <v>61</v>
      </c>
      <c r="G51" s="5" t="s">
        <v>63</v>
      </c>
      <c r="H51" s="6" t="s">
        <v>39</v>
      </c>
      <c r="I51" s="6"/>
      <c r="J51" s="7">
        <v>541</v>
      </c>
      <c r="K51" s="7">
        <v>498</v>
      </c>
      <c r="L51" s="7">
        <v>498</v>
      </c>
      <c r="M51" s="7">
        <v>549</v>
      </c>
      <c r="N51" s="7">
        <v>624</v>
      </c>
      <c r="O51" s="7">
        <v>545</v>
      </c>
      <c r="P51" s="7">
        <v>0</v>
      </c>
      <c r="Q51" s="7">
        <v>1</v>
      </c>
      <c r="R51" s="7">
        <v>1</v>
      </c>
      <c r="S51" s="5" t="s">
        <v>97</v>
      </c>
      <c r="T51" s="7">
        <v>13</v>
      </c>
      <c r="U51" s="7" t="s">
        <v>36</v>
      </c>
      <c r="V51" s="5" t="s">
        <v>32</v>
      </c>
      <c r="W51" s="5" t="s">
        <v>38</v>
      </c>
      <c r="X51" s="5"/>
    </row>
    <row r="52" spans="1:24" x14ac:dyDescent="0.25">
      <c r="A52" s="5">
        <v>2015</v>
      </c>
      <c r="B52" s="6" t="s">
        <v>24</v>
      </c>
      <c r="C52" s="7">
        <v>163342065</v>
      </c>
      <c r="D52" s="7">
        <v>803400</v>
      </c>
      <c r="E52" s="7">
        <v>39112</v>
      </c>
      <c r="F52" s="6" t="s">
        <v>61</v>
      </c>
      <c r="G52" s="5" t="s">
        <v>63</v>
      </c>
      <c r="H52" s="6" t="s">
        <v>27</v>
      </c>
      <c r="I52" s="6" t="s">
        <v>34</v>
      </c>
      <c r="J52" s="7">
        <v>0</v>
      </c>
      <c r="K52" s="7"/>
      <c r="L52" s="7">
        <v>0</v>
      </c>
      <c r="M52" s="7"/>
      <c r="N52" s="7"/>
      <c r="O52" s="7"/>
      <c r="P52" s="7"/>
      <c r="Q52" s="7">
        <v>1</v>
      </c>
      <c r="R52" s="7"/>
      <c r="S52" s="5" t="s">
        <v>163</v>
      </c>
      <c r="T52" s="7">
        <v>5</v>
      </c>
      <c r="U52" s="7" t="s">
        <v>36</v>
      </c>
      <c r="V52" s="5" t="s">
        <v>32</v>
      </c>
      <c r="W52" s="5" t="s">
        <v>38</v>
      </c>
      <c r="X52" s="5"/>
    </row>
    <row r="53" spans="1:24" x14ac:dyDescent="0.25">
      <c r="A53" s="5">
        <v>2015</v>
      </c>
      <c r="B53" s="6" t="s">
        <v>24</v>
      </c>
      <c r="C53" s="7">
        <v>183928945</v>
      </c>
      <c r="D53" s="7">
        <v>803407</v>
      </c>
      <c r="E53" s="7">
        <v>39111</v>
      </c>
      <c r="F53" s="6" t="s">
        <v>69</v>
      </c>
      <c r="G53" s="5" t="s">
        <v>63</v>
      </c>
      <c r="H53" s="6" t="s">
        <v>27</v>
      </c>
      <c r="I53" s="6" t="s">
        <v>28</v>
      </c>
      <c r="J53" s="7"/>
      <c r="K53" s="7"/>
      <c r="L53" s="7"/>
      <c r="M53" s="7"/>
      <c r="N53" s="7"/>
      <c r="O53" s="7"/>
      <c r="P53" s="7"/>
      <c r="Q53" s="7">
        <v>1</v>
      </c>
      <c r="R53" s="7"/>
      <c r="S53" s="5" t="s">
        <v>164</v>
      </c>
      <c r="T53" s="7">
        <v>13</v>
      </c>
      <c r="U53" s="7" t="s">
        <v>36</v>
      </c>
      <c r="V53" s="5" t="s">
        <v>50</v>
      </c>
      <c r="W53" s="5" t="s">
        <v>37</v>
      </c>
      <c r="X53" s="5"/>
    </row>
    <row r="54" spans="1:24" x14ac:dyDescent="0.25">
      <c r="A54" s="5">
        <v>2015</v>
      </c>
      <c r="B54" s="6" t="s">
        <v>24</v>
      </c>
      <c r="C54" s="7">
        <v>179328801</v>
      </c>
      <c r="D54" s="7">
        <v>803407</v>
      </c>
      <c r="E54" s="7">
        <v>39111</v>
      </c>
      <c r="F54" s="6" t="s">
        <v>69</v>
      </c>
      <c r="G54" s="5" t="s">
        <v>63</v>
      </c>
      <c r="H54" s="6" t="s">
        <v>27</v>
      </c>
      <c r="I54" s="6" t="s">
        <v>27</v>
      </c>
      <c r="J54" s="7">
        <v>629</v>
      </c>
      <c r="K54" s="7">
        <v>680</v>
      </c>
      <c r="L54" s="7">
        <v>801</v>
      </c>
      <c r="M54" s="7">
        <v>531</v>
      </c>
      <c r="N54" s="7">
        <v>389</v>
      </c>
      <c r="O54" s="7">
        <v>524</v>
      </c>
      <c r="P54" s="7">
        <v>529</v>
      </c>
      <c r="Q54" s="7"/>
      <c r="R54" s="7"/>
      <c r="S54" s="8" t="s">
        <v>136</v>
      </c>
      <c r="T54" s="7">
        <v>10</v>
      </c>
      <c r="U54" s="7" t="s">
        <v>57</v>
      </c>
      <c r="V54" s="8" t="s">
        <v>50</v>
      </c>
      <c r="W54" s="5" t="s">
        <v>37</v>
      </c>
      <c r="X54" s="8"/>
    </row>
    <row r="55" spans="1:24" x14ac:dyDescent="0.25">
      <c r="A55" s="5">
        <v>2015</v>
      </c>
      <c r="B55" s="6" t="s">
        <v>24</v>
      </c>
      <c r="C55" s="7" t="s">
        <v>165</v>
      </c>
      <c r="D55" s="7">
        <v>803407</v>
      </c>
      <c r="E55" s="7">
        <v>39111</v>
      </c>
      <c r="F55" s="6" t="s">
        <v>69</v>
      </c>
      <c r="G55" s="5" t="s">
        <v>63</v>
      </c>
      <c r="H55" s="6" t="s">
        <v>39</v>
      </c>
      <c r="I55" s="6"/>
      <c r="J55" s="7">
        <v>558</v>
      </c>
      <c r="K55" s="7">
        <v>534</v>
      </c>
      <c r="L55" s="7">
        <v>540</v>
      </c>
      <c r="M55" s="7">
        <v>525</v>
      </c>
      <c r="N55" s="7">
        <v>527</v>
      </c>
      <c r="O55" s="7">
        <v>477</v>
      </c>
      <c r="P55" s="7">
        <v>0</v>
      </c>
      <c r="Q55" s="7">
        <v>1</v>
      </c>
      <c r="R55" s="7">
        <v>1</v>
      </c>
      <c r="S55" s="5" t="s">
        <v>166</v>
      </c>
      <c r="T55" s="7">
        <v>15</v>
      </c>
      <c r="U55" s="7" t="s">
        <v>36</v>
      </c>
      <c r="V55" s="5" t="s">
        <v>32</v>
      </c>
      <c r="W55" s="5" t="s">
        <v>33</v>
      </c>
      <c r="X55" s="5">
        <v>5</v>
      </c>
    </row>
    <row r="56" spans="1:24" x14ac:dyDescent="0.25">
      <c r="A56" s="5">
        <v>2015</v>
      </c>
      <c r="B56" s="6" t="s">
        <v>24</v>
      </c>
      <c r="C56" s="7" t="s">
        <v>167</v>
      </c>
      <c r="D56" s="7">
        <v>803407</v>
      </c>
      <c r="E56" s="7">
        <v>39111</v>
      </c>
      <c r="F56" s="6" t="s">
        <v>69</v>
      </c>
      <c r="G56" s="5" t="s">
        <v>63</v>
      </c>
      <c r="H56" s="6" t="s">
        <v>39</v>
      </c>
      <c r="I56" s="6"/>
      <c r="J56" s="7">
        <v>580</v>
      </c>
      <c r="K56" s="7">
        <v>579</v>
      </c>
      <c r="L56" s="7">
        <v>605</v>
      </c>
      <c r="M56" s="7">
        <v>512</v>
      </c>
      <c r="N56" s="7">
        <v>622</v>
      </c>
      <c r="O56" s="7">
        <v>573</v>
      </c>
      <c r="P56" s="7">
        <v>0</v>
      </c>
      <c r="Q56" s="7">
        <v>1</v>
      </c>
      <c r="R56" s="7">
        <v>1</v>
      </c>
      <c r="S56" s="5" t="s">
        <v>68</v>
      </c>
      <c r="T56" s="7">
        <v>13</v>
      </c>
      <c r="U56" s="7" t="s">
        <v>36</v>
      </c>
      <c r="V56" s="5" t="s">
        <v>32</v>
      </c>
      <c r="W56" s="5" t="s">
        <v>37</v>
      </c>
      <c r="X56" s="5">
        <v>9</v>
      </c>
    </row>
    <row r="57" spans="1:24" x14ac:dyDescent="0.25">
      <c r="A57" s="5">
        <v>2015</v>
      </c>
      <c r="B57" s="6" t="s">
        <v>24</v>
      </c>
      <c r="C57" s="7">
        <v>197041579</v>
      </c>
      <c r="D57" s="7">
        <v>803407</v>
      </c>
      <c r="E57" s="7">
        <v>39111</v>
      </c>
      <c r="F57" s="6" t="s">
        <v>69</v>
      </c>
      <c r="G57" s="5" t="s">
        <v>63</v>
      </c>
      <c r="H57" s="6" t="s">
        <v>39</v>
      </c>
      <c r="I57" s="6"/>
      <c r="J57" s="7">
        <v>514</v>
      </c>
      <c r="K57" s="7">
        <v>443</v>
      </c>
      <c r="L57" s="7">
        <v>443</v>
      </c>
      <c r="M57" s="7">
        <v>471</v>
      </c>
      <c r="N57" s="7">
        <v>542</v>
      </c>
      <c r="O57" s="7">
        <v>431</v>
      </c>
      <c r="P57" s="7">
        <v>427</v>
      </c>
      <c r="Q57" s="7">
        <v>1</v>
      </c>
      <c r="R57" s="7">
        <v>1</v>
      </c>
      <c r="S57" s="5" t="s">
        <v>102</v>
      </c>
      <c r="T57" s="7">
        <v>6</v>
      </c>
      <c r="U57" s="7" t="s">
        <v>36</v>
      </c>
      <c r="V57" s="5" t="s">
        <v>32</v>
      </c>
      <c r="W57" s="5" t="s">
        <v>37</v>
      </c>
      <c r="X57" s="5">
        <v>7</v>
      </c>
    </row>
    <row r="58" spans="1:24" x14ac:dyDescent="0.25">
      <c r="A58" s="5">
        <v>2015</v>
      </c>
      <c r="B58" s="6" t="s">
        <v>24</v>
      </c>
      <c r="C58" s="7">
        <v>196688706</v>
      </c>
      <c r="D58" s="7">
        <v>803407</v>
      </c>
      <c r="E58" s="7">
        <v>39111</v>
      </c>
      <c r="F58" s="6" t="s">
        <v>69</v>
      </c>
      <c r="G58" s="5" t="s">
        <v>63</v>
      </c>
      <c r="H58" s="6" t="s">
        <v>39</v>
      </c>
      <c r="I58" s="6"/>
      <c r="J58" s="7">
        <v>529</v>
      </c>
      <c r="K58" s="7">
        <v>474</v>
      </c>
      <c r="L58" s="7">
        <v>474</v>
      </c>
      <c r="M58" s="7">
        <v>546</v>
      </c>
      <c r="N58" s="7">
        <v>509</v>
      </c>
      <c r="O58" s="7">
        <v>541</v>
      </c>
      <c r="P58" s="7">
        <v>0</v>
      </c>
      <c r="Q58" s="7">
        <v>1</v>
      </c>
      <c r="R58" s="7">
        <v>1</v>
      </c>
      <c r="S58" s="5" t="s">
        <v>84</v>
      </c>
      <c r="T58" s="7">
        <v>13</v>
      </c>
      <c r="U58" s="7" t="s">
        <v>36</v>
      </c>
      <c r="V58" s="5" t="s">
        <v>32</v>
      </c>
      <c r="W58" s="5" t="s">
        <v>37</v>
      </c>
      <c r="X58" s="5">
        <v>5</v>
      </c>
    </row>
    <row r="59" spans="1:24" x14ac:dyDescent="0.25">
      <c r="A59" s="5">
        <v>2015</v>
      </c>
      <c r="B59" s="6" t="s">
        <v>24</v>
      </c>
      <c r="C59" s="7">
        <v>196444149</v>
      </c>
      <c r="D59" s="7">
        <v>803407</v>
      </c>
      <c r="E59" s="7">
        <v>39111</v>
      </c>
      <c r="F59" s="6" t="s">
        <v>69</v>
      </c>
      <c r="G59" s="5" t="s">
        <v>63</v>
      </c>
      <c r="H59" s="6" t="s">
        <v>39</v>
      </c>
      <c r="I59" s="6"/>
      <c r="J59" s="7">
        <v>481</v>
      </c>
      <c r="K59" s="7">
        <v>375</v>
      </c>
      <c r="L59" s="7">
        <v>375</v>
      </c>
      <c r="M59" s="7">
        <v>560</v>
      </c>
      <c r="N59" s="7">
        <v>552</v>
      </c>
      <c r="O59" s="7">
        <v>536</v>
      </c>
      <c r="P59" s="7">
        <v>579</v>
      </c>
      <c r="Q59" s="7">
        <v>1</v>
      </c>
      <c r="R59" s="7">
        <v>1</v>
      </c>
      <c r="S59" s="5" t="s">
        <v>68</v>
      </c>
      <c r="T59" s="7">
        <v>13</v>
      </c>
      <c r="U59" s="7" t="s">
        <v>36</v>
      </c>
      <c r="V59" s="5" t="s">
        <v>32</v>
      </c>
      <c r="W59" s="5" t="s">
        <v>37</v>
      </c>
      <c r="X59" s="5">
        <v>4</v>
      </c>
    </row>
    <row r="60" spans="1:24" x14ac:dyDescent="0.25">
      <c r="A60" s="5">
        <v>2015</v>
      </c>
      <c r="B60" s="6" t="s">
        <v>24</v>
      </c>
      <c r="C60" s="7">
        <v>196316906</v>
      </c>
      <c r="D60" s="7">
        <v>803407</v>
      </c>
      <c r="E60" s="7">
        <v>39111</v>
      </c>
      <c r="F60" s="6" t="s">
        <v>69</v>
      </c>
      <c r="G60" s="5" t="s">
        <v>63</v>
      </c>
      <c r="H60" s="6" t="s">
        <v>39</v>
      </c>
      <c r="I60" s="6"/>
      <c r="J60" s="7">
        <v>560</v>
      </c>
      <c r="K60" s="7">
        <v>538</v>
      </c>
      <c r="L60" s="7">
        <v>538</v>
      </c>
      <c r="M60" s="7">
        <v>505</v>
      </c>
      <c r="N60" s="7">
        <v>594</v>
      </c>
      <c r="O60" s="7">
        <v>517</v>
      </c>
      <c r="P60" s="7">
        <v>0</v>
      </c>
      <c r="Q60" s="7">
        <v>1</v>
      </c>
      <c r="R60" s="7">
        <v>1</v>
      </c>
      <c r="S60" s="5" t="s">
        <v>168</v>
      </c>
      <c r="T60" s="7">
        <v>13</v>
      </c>
      <c r="U60" s="7" t="s">
        <v>36</v>
      </c>
      <c r="V60" s="5" t="s">
        <v>32</v>
      </c>
      <c r="W60" s="5" t="s">
        <v>37</v>
      </c>
      <c r="X60" s="5">
        <v>5</v>
      </c>
    </row>
    <row r="61" spans="1:24" x14ac:dyDescent="0.25">
      <c r="A61" s="5">
        <v>2015</v>
      </c>
      <c r="B61" s="6" t="s">
        <v>24</v>
      </c>
      <c r="C61" s="7">
        <v>196064893</v>
      </c>
      <c r="D61" s="7">
        <v>803407</v>
      </c>
      <c r="E61" s="7">
        <v>39111</v>
      </c>
      <c r="F61" s="6" t="s">
        <v>69</v>
      </c>
      <c r="G61" s="5" t="s">
        <v>63</v>
      </c>
      <c r="H61" s="6" t="s">
        <v>39</v>
      </c>
      <c r="I61" s="6"/>
      <c r="J61" s="7">
        <v>547</v>
      </c>
      <c r="K61" s="7">
        <v>511</v>
      </c>
      <c r="L61" s="7">
        <v>511</v>
      </c>
      <c r="M61" s="7">
        <v>582</v>
      </c>
      <c r="N61" s="7">
        <v>663</v>
      </c>
      <c r="O61" s="7">
        <v>626</v>
      </c>
      <c r="P61" s="7">
        <v>0</v>
      </c>
      <c r="Q61" s="7">
        <v>1</v>
      </c>
      <c r="R61" s="7">
        <v>1</v>
      </c>
      <c r="S61" s="5" t="s">
        <v>67</v>
      </c>
      <c r="T61" s="7">
        <v>13</v>
      </c>
      <c r="U61" s="7" t="s">
        <v>36</v>
      </c>
      <c r="V61" s="5" t="s">
        <v>32</v>
      </c>
      <c r="W61" s="5" t="s">
        <v>37</v>
      </c>
      <c r="X61" s="5">
        <v>11</v>
      </c>
    </row>
    <row r="62" spans="1:24" x14ac:dyDescent="0.25">
      <c r="A62" s="5">
        <v>2015</v>
      </c>
      <c r="B62" s="6" t="s">
        <v>24</v>
      </c>
      <c r="C62" s="7">
        <v>195625425</v>
      </c>
      <c r="D62" s="7">
        <v>803407</v>
      </c>
      <c r="E62" s="7">
        <v>39111</v>
      </c>
      <c r="F62" s="6" t="s">
        <v>69</v>
      </c>
      <c r="G62" s="5" t="s">
        <v>63</v>
      </c>
      <c r="H62" s="6" t="s">
        <v>39</v>
      </c>
      <c r="I62" s="6"/>
      <c r="J62" s="7">
        <v>595</v>
      </c>
      <c r="K62" s="7">
        <v>611</v>
      </c>
      <c r="L62" s="7">
        <v>671</v>
      </c>
      <c r="M62" s="7">
        <v>574</v>
      </c>
      <c r="N62" s="7">
        <v>597</v>
      </c>
      <c r="O62" s="7">
        <v>578</v>
      </c>
      <c r="P62" s="7">
        <v>0</v>
      </c>
      <c r="Q62" s="7">
        <v>1</v>
      </c>
      <c r="R62" s="7">
        <v>6</v>
      </c>
      <c r="S62" s="5" t="s">
        <v>63</v>
      </c>
      <c r="T62" s="7">
        <v>13</v>
      </c>
      <c r="U62" s="7" t="s">
        <v>57</v>
      </c>
      <c r="V62" s="5" t="s">
        <v>50</v>
      </c>
      <c r="W62" s="5" t="s">
        <v>37</v>
      </c>
      <c r="X62" s="5"/>
    </row>
    <row r="63" spans="1:24" x14ac:dyDescent="0.25">
      <c r="A63" s="5">
        <v>2015</v>
      </c>
      <c r="B63" s="6" t="s">
        <v>24</v>
      </c>
      <c r="C63" s="7">
        <v>195150680</v>
      </c>
      <c r="D63" s="7">
        <v>803407</v>
      </c>
      <c r="E63" s="7">
        <v>39111</v>
      </c>
      <c r="F63" s="6" t="s">
        <v>69</v>
      </c>
      <c r="G63" s="5" t="s">
        <v>63</v>
      </c>
      <c r="H63" s="6" t="s">
        <v>39</v>
      </c>
      <c r="I63" s="6"/>
      <c r="J63" s="7">
        <v>542</v>
      </c>
      <c r="K63" s="7">
        <v>500</v>
      </c>
      <c r="L63" s="7">
        <v>500</v>
      </c>
      <c r="M63" s="7">
        <v>568</v>
      </c>
      <c r="N63" s="7">
        <v>582</v>
      </c>
      <c r="O63" s="7">
        <v>558</v>
      </c>
      <c r="P63" s="7">
        <v>0</v>
      </c>
      <c r="Q63" s="7">
        <v>1</v>
      </c>
      <c r="R63" s="7">
        <v>1</v>
      </c>
      <c r="S63" s="5" t="s">
        <v>68</v>
      </c>
      <c r="T63" s="7">
        <v>13</v>
      </c>
      <c r="U63" s="7" t="s">
        <v>36</v>
      </c>
      <c r="V63" s="5" t="s">
        <v>32</v>
      </c>
      <c r="W63" s="5" t="s">
        <v>37</v>
      </c>
      <c r="X63" s="5">
        <v>5</v>
      </c>
    </row>
    <row r="64" spans="1:24" x14ac:dyDescent="0.25">
      <c r="A64" s="5">
        <v>2015</v>
      </c>
      <c r="B64" s="6" t="s">
        <v>24</v>
      </c>
      <c r="C64" s="7">
        <v>195136696</v>
      </c>
      <c r="D64" s="7">
        <v>803407</v>
      </c>
      <c r="E64" s="7">
        <v>39111</v>
      </c>
      <c r="F64" s="6" t="s">
        <v>69</v>
      </c>
      <c r="G64" s="5" t="s">
        <v>63</v>
      </c>
      <c r="H64" s="6" t="s">
        <v>39</v>
      </c>
      <c r="I64" s="6"/>
      <c r="J64" s="7">
        <v>656</v>
      </c>
      <c r="K64" s="7">
        <v>736</v>
      </c>
      <c r="L64" s="7">
        <v>781</v>
      </c>
      <c r="M64" s="7">
        <v>729</v>
      </c>
      <c r="N64" s="7">
        <v>719</v>
      </c>
      <c r="O64" s="7">
        <v>647</v>
      </c>
      <c r="P64" s="7">
        <v>0</v>
      </c>
      <c r="Q64" s="7">
        <v>1</v>
      </c>
      <c r="R64" s="7">
        <v>1</v>
      </c>
      <c r="S64" s="5" t="s">
        <v>70</v>
      </c>
      <c r="T64" s="7">
        <v>13</v>
      </c>
      <c r="U64" s="7" t="s">
        <v>36</v>
      </c>
      <c r="V64" s="5" t="s">
        <v>32</v>
      </c>
      <c r="W64" s="5" t="s">
        <v>37</v>
      </c>
      <c r="X64" s="5">
        <v>5</v>
      </c>
    </row>
    <row r="65" spans="1:24" x14ac:dyDescent="0.25">
      <c r="A65" s="5">
        <v>2015</v>
      </c>
      <c r="B65" s="6" t="s">
        <v>24</v>
      </c>
      <c r="C65" s="7">
        <v>195128669</v>
      </c>
      <c r="D65" s="7">
        <v>803407</v>
      </c>
      <c r="E65" s="7">
        <v>39111</v>
      </c>
      <c r="F65" s="6" t="s">
        <v>69</v>
      </c>
      <c r="G65" s="5" t="s">
        <v>63</v>
      </c>
      <c r="H65" s="6" t="s">
        <v>39</v>
      </c>
      <c r="I65" s="6"/>
      <c r="J65" s="7">
        <v>531</v>
      </c>
      <c r="K65" s="7">
        <v>478</v>
      </c>
      <c r="L65" s="7">
        <v>478</v>
      </c>
      <c r="M65" s="7">
        <v>568</v>
      </c>
      <c r="N65" s="7">
        <v>679</v>
      </c>
      <c r="O65" s="7">
        <v>558</v>
      </c>
      <c r="P65" s="7">
        <v>0</v>
      </c>
      <c r="Q65" s="7">
        <v>1</v>
      </c>
      <c r="R65" s="7">
        <v>1</v>
      </c>
      <c r="S65" s="5" t="s">
        <v>77</v>
      </c>
      <c r="T65" s="7">
        <v>13</v>
      </c>
      <c r="U65" s="7" t="s">
        <v>36</v>
      </c>
      <c r="V65" s="5" t="s">
        <v>32</v>
      </c>
      <c r="W65" s="5" t="s">
        <v>37</v>
      </c>
      <c r="X65" s="5">
        <v>5</v>
      </c>
    </row>
    <row r="66" spans="1:24" x14ac:dyDescent="0.25">
      <c r="A66" s="5">
        <v>2015</v>
      </c>
      <c r="B66" s="6" t="s">
        <v>24</v>
      </c>
      <c r="C66" s="7">
        <v>195076022</v>
      </c>
      <c r="D66" s="7">
        <v>803407</v>
      </c>
      <c r="E66" s="7">
        <v>39111</v>
      </c>
      <c r="F66" s="6" t="s">
        <v>69</v>
      </c>
      <c r="G66" s="5" t="s">
        <v>63</v>
      </c>
      <c r="H66" s="6" t="s">
        <v>39</v>
      </c>
      <c r="I66" s="6"/>
      <c r="J66" s="7">
        <v>585</v>
      </c>
      <c r="K66" s="7">
        <v>589</v>
      </c>
      <c r="L66" s="7">
        <v>601</v>
      </c>
      <c r="M66" s="7">
        <v>436</v>
      </c>
      <c r="N66" s="7">
        <v>704</v>
      </c>
      <c r="O66" s="7">
        <v>595</v>
      </c>
      <c r="P66" s="7">
        <v>0</v>
      </c>
      <c r="Q66" s="7">
        <v>1</v>
      </c>
      <c r="R66" s="7">
        <v>1</v>
      </c>
      <c r="S66" s="5" t="s">
        <v>84</v>
      </c>
      <c r="T66" s="7">
        <v>13</v>
      </c>
      <c r="U66" s="7" t="s">
        <v>36</v>
      </c>
      <c r="V66" s="5" t="s">
        <v>32</v>
      </c>
      <c r="W66" s="5" t="s">
        <v>37</v>
      </c>
      <c r="X66" s="5">
        <v>5</v>
      </c>
    </row>
    <row r="67" spans="1:24" x14ac:dyDescent="0.25">
      <c r="A67" s="5">
        <v>2015</v>
      </c>
      <c r="B67" s="6" t="s">
        <v>24</v>
      </c>
      <c r="C67" s="7">
        <v>194447949</v>
      </c>
      <c r="D67" s="7">
        <v>803407</v>
      </c>
      <c r="E67" s="7">
        <v>39111</v>
      </c>
      <c r="F67" s="6" t="s">
        <v>69</v>
      </c>
      <c r="G67" s="5" t="s">
        <v>63</v>
      </c>
      <c r="H67" s="6" t="s">
        <v>39</v>
      </c>
      <c r="I67" s="6"/>
      <c r="J67" s="7">
        <v>575</v>
      </c>
      <c r="K67" s="7">
        <v>569</v>
      </c>
      <c r="L67" s="7">
        <v>586</v>
      </c>
      <c r="M67" s="7">
        <v>582</v>
      </c>
      <c r="N67" s="7">
        <v>582</v>
      </c>
      <c r="O67" s="7">
        <v>583</v>
      </c>
      <c r="P67" s="7">
        <v>0</v>
      </c>
      <c r="Q67" s="7">
        <v>1</v>
      </c>
      <c r="R67" s="7">
        <v>2</v>
      </c>
      <c r="S67" s="5" t="s">
        <v>68</v>
      </c>
      <c r="T67" s="7">
        <v>13</v>
      </c>
      <c r="U67" s="7" t="s">
        <v>36</v>
      </c>
      <c r="V67" s="5" t="s">
        <v>32</v>
      </c>
      <c r="W67" s="5" t="s">
        <v>37</v>
      </c>
      <c r="X67" s="5"/>
    </row>
    <row r="68" spans="1:24" x14ac:dyDescent="0.25">
      <c r="A68" s="5">
        <v>2015</v>
      </c>
      <c r="B68" s="6" t="s">
        <v>24</v>
      </c>
      <c r="C68" s="7">
        <v>194333277</v>
      </c>
      <c r="D68" s="7">
        <v>803407</v>
      </c>
      <c r="E68" s="7">
        <v>39111</v>
      </c>
      <c r="F68" s="6" t="s">
        <v>69</v>
      </c>
      <c r="G68" s="5" t="s">
        <v>63</v>
      </c>
      <c r="H68" s="6" t="s">
        <v>39</v>
      </c>
      <c r="I68" s="6"/>
      <c r="J68" s="7">
        <v>606</v>
      </c>
      <c r="K68" s="7">
        <v>633</v>
      </c>
      <c r="L68" s="7">
        <v>666</v>
      </c>
      <c r="M68" s="7">
        <v>471</v>
      </c>
      <c r="N68" s="7">
        <v>626</v>
      </c>
      <c r="O68" s="7">
        <v>569</v>
      </c>
      <c r="P68" s="7">
        <v>0</v>
      </c>
      <c r="Q68" s="7">
        <v>1</v>
      </c>
      <c r="R68" s="7">
        <v>2</v>
      </c>
      <c r="S68" s="5" t="s">
        <v>149</v>
      </c>
      <c r="T68" s="7">
        <v>1</v>
      </c>
      <c r="U68" s="7" t="s">
        <v>36</v>
      </c>
      <c r="V68" s="5" t="s">
        <v>32</v>
      </c>
      <c r="W68" s="5" t="s">
        <v>37</v>
      </c>
      <c r="X68" s="5"/>
    </row>
    <row r="69" spans="1:24" x14ac:dyDescent="0.25">
      <c r="A69" s="5">
        <v>2015</v>
      </c>
      <c r="B69" s="6" t="s">
        <v>24</v>
      </c>
      <c r="C69" s="7">
        <v>194093632</v>
      </c>
      <c r="D69" s="7">
        <v>803407</v>
      </c>
      <c r="E69" s="7">
        <v>39111</v>
      </c>
      <c r="F69" s="6" t="s">
        <v>69</v>
      </c>
      <c r="G69" s="5" t="s">
        <v>63</v>
      </c>
      <c r="H69" s="6" t="s">
        <v>39</v>
      </c>
      <c r="I69" s="6"/>
      <c r="J69" s="7">
        <v>565</v>
      </c>
      <c r="K69" s="7">
        <v>548</v>
      </c>
      <c r="L69" s="7">
        <v>573</v>
      </c>
      <c r="M69" s="7">
        <v>546</v>
      </c>
      <c r="N69" s="7">
        <v>622</v>
      </c>
      <c r="O69" s="7">
        <v>530</v>
      </c>
      <c r="P69" s="7">
        <v>0</v>
      </c>
      <c r="Q69" s="7">
        <v>1</v>
      </c>
      <c r="R69" s="7">
        <v>1</v>
      </c>
      <c r="S69" s="5" t="s">
        <v>68</v>
      </c>
      <c r="T69" s="7">
        <v>13</v>
      </c>
      <c r="U69" s="7" t="s">
        <v>36</v>
      </c>
      <c r="V69" s="5" t="s">
        <v>32</v>
      </c>
      <c r="W69" s="5" t="s">
        <v>37</v>
      </c>
      <c r="X69" s="5"/>
    </row>
    <row r="70" spans="1:24" x14ac:dyDescent="0.25">
      <c r="A70" s="5">
        <v>2015</v>
      </c>
      <c r="B70" s="6" t="s">
        <v>24</v>
      </c>
      <c r="C70" s="7">
        <v>194082320</v>
      </c>
      <c r="D70" s="7">
        <v>803407</v>
      </c>
      <c r="E70" s="7">
        <v>39111</v>
      </c>
      <c r="F70" s="6" t="s">
        <v>69</v>
      </c>
      <c r="G70" s="5" t="s">
        <v>63</v>
      </c>
      <c r="H70" s="6" t="s">
        <v>39</v>
      </c>
      <c r="I70" s="6"/>
      <c r="J70" s="7">
        <v>548</v>
      </c>
      <c r="K70" s="7">
        <v>513</v>
      </c>
      <c r="L70" s="7">
        <v>513</v>
      </c>
      <c r="M70" s="7">
        <v>606</v>
      </c>
      <c r="N70" s="7">
        <v>713</v>
      </c>
      <c r="O70" s="7">
        <v>653</v>
      </c>
      <c r="P70" s="7">
        <v>0</v>
      </c>
      <c r="Q70" s="7">
        <v>1</v>
      </c>
      <c r="R70" s="7">
        <v>1</v>
      </c>
      <c r="S70" s="5" t="s">
        <v>78</v>
      </c>
      <c r="T70" s="7">
        <v>13</v>
      </c>
      <c r="U70" s="7" t="s">
        <v>36</v>
      </c>
      <c r="V70" s="5" t="s">
        <v>32</v>
      </c>
      <c r="W70" s="5" t="s">
        <v>38</v>
      </c>
      <c r="X70" s="5">
        <v>9</v>
      </c>
    </row>
    <row r="71" spans="1:24" x14ac:dyDescent="0.25">
      <c r="A71" s="5">
        <v>2015</v>
      </c>
      <c r="B71" s="6" t="s">
        <v>24</v>
      </c>
      <c r="C71" s="7">
        <v>194072678</v>
      </c>
      <c r="D71" s="7">
        <v>803407</v>
      </c>
      <c r="E71" s="7">
        <v>39111</v>
      </c>
      <c r="F71" s="6" t="s">
        <v>69</v>
      </c>
      <c r="G71" s="5" t="s">
        <v>63</v>
      </c>
      <c r="H71" s="6" t="s">
        <v>39</v>
      </c>
      <c r="I71" s="6"/>
      <c r="J71" s="7">
        <v>513</v>
      </c>
      <c r="K71" s="7">
        <v>441</v>
      </c>
      <c r="L71" s="7">
        <v>441</v>
      </c>
      <c r="M71" s="7">
        <v>512</v>
      </c>
      <c r="N71" s="7">
        <v>527</v>
      </c>
      <c r="O71" s="7">
        <v>0</v>
      </c>
      <c r="P71" s="7">
        <v>512</v>
      </c>
      <c r="Q71" s="7">
        <v>1</v>
      </c>
      <c r="R71" s="7">
        <v>1</v>
      </c>
      <c r="S71" s="5" t="s">
        <v>70</v>
      </c>
      <c r="T71" s="7">
        <v>13</v>
      </c>
      <c r="U71" s="7" t="s">
        <v>36</v>
      </c>
      <c r="V71" s="5" t="s">
        <v>32</v>
      </c>
      <c r="W71" s="5" t="s">
        <v>37</v>
      </c>
      <c r="X71" s="5"/>
    </row>
    <row r="72" spans="1:24" x14ac:dyDescent="0.25">
      <c r="A72" s="5">
        <v>2015</v>
      </c>
      <c r="B72" s="6" t="s">
        <v>24</v>
      </c>
      <c r="C72" s="7">
        <v>193922244</v>
      </c>
      <c r="D72" s="7">
        <v>803407</v>
      </c>
      <c r="E72" s="7">
        <v>39111</v>
      </c>
      <c r="F72" s="6" t="s">
        <v>69</v>
      </c>
      <c r="G72" s="5" t="s">
        <v>63</v>
      </c>
      <c r="H72" s="6" t="s">
        <v>39</v>
      </c>
      <c r="I72" s="6"/>
      <c r="J72" s="7">
        <v>581</v>
      </c>
      <c r="K72" s="7">
        <v>581</v>
      </c>
      <c r="L72" s="7">
        <v>588</v>
      </c>
      <c r="M72" s="7">
        <v>552</v>
      </c>
      <c r="N72" s="7">
        <v>617</v>
      </c>
      <c r="O72" s="7">
        <v>639</v>
      </c>
      <c r="P72" s="7">
        <v>0</v>
      </c>
      <c r="Q72" s="7">
        <v>1</v>
      </c>
      <c r="R72" s="7">
        <v>1</v>
      </c>
      <c r="S72" s="5" t="s">
        <v>168</v>
      </c>
      <c r="T72" s="7">
        <v>13</v>
      </c>
      <c r="U72" s="7" t="s">
        <v>36</v>
      </c>
      <c r="V72" s="5" t="s">
        <v>32</v>
      </c>
      <c r="W72" s="5" t="s">
        <v>37</v>
      </c>
      <c r="X72" s="5">
        <v>5</v>
      </c>
    </row>
    <row r="73" spans="1:24" x14ac:dyDescent="0.25">
      <c r="A73" s="5">
        <v>2015</v>
      </c>
      <c r="B73" s="6" t="s">
        <v>24</v>
      </c>
      <c r="C73" s="7">
        <v>193613829</v>
      </c>
      <c r="D73" s="7">
        <v>803407</v>
      </c>
      <c r="E73" s="7">
        <v>39111</v>
      </c>
      <c r="F73" s="6" t="s">
        <v>69</v>
      </c>
      <c r="G73" s="5" t="s">
        <v>63</v>
      </c>
      <c r="H73" s="6" t="s">
        <v>39</v>
      </c>
      <c r="I73" s="6"/>
      <c r="J73" s="7">
        <v>481</v>
      </c>
      <c r="K73" s="7">
        <v>375</v>
      </c>
      <c r="L73" s="7">
        <v>375</v>
      </c>
      <c r="M73" s="7">
        <v>518</v>
      </c>
      <c r="N73" s="7">
        <v>532</v>
      </c>
      <c r="O73" s="7">
        <v>541</v>
      </c>
      <c r="P73" s="7">
        <v>0</v>
      </c>
      <c r="Q73" s="7">
        <v>1</v>
      </c>
      <c r="R73" s="7">
        <v>1</v>
      </c>
      <c r="S73" s="5" t="s">
        <v>101</v>
      </c>
      <c r="T73" s="7">
        <v>13</v>
      </c>
      <c r="U73" s="7" t="s">
        <v>36</v>
      </c>
      <c r="V73" s="5" t="s">
        <v>32</v>
      </c>
      <c r="W73" s="5" t="s">
        <v>38</v>
      </c>
      <c r="X73" s="5">
        <v>11</v>
      </c>
    </row>
    <row r="74" spans="1:24" x14ac:dyDescent="0.25">
      <c r="A74" s="5">
        <v>2015</v>
      </c>
      <c r="B74" s="6" t="s">
        <v>24</v>
      </c>
      <c r="C74" s="7">
        <v>192794293</v>
      </c>
      <c r="D74" s="7">
        <v>803407</v>
      </c>
      <c r="E74" s="7">
        <v>39111</v>
      </c>
      <c r="F74" s="6" t="s">
        <v>69</v>
      </c>
      <c r="G74" s="5" t="s">
        <v>63</v>
      </c>
      <c r="H74" s="6" t="s">
        <v>39</v>
      </c>
      <c r="I74" s="6"/>
      <c r="J74" s="7">
        <v>515</v>
      </c>
      <c r="K74" s="7">
        <v>445</v>
      </c>
      <c r="L74" s="7">
        <v>445</v>
      </c>
      <c r="M74" s="7">
        <v>546</v>
      </c>
      <c r="N74" s="7">
        <v>561</v>
      </c>
      <c r="O74" s="7">
        <v>601</v>
      </c>
      <c r="P74" s="7">
        <v>485</v>
      </c>
      <c r="Q74" s="7">
        <v>1</v>
      </c>
      <c r="R74" s="7">
        <v>4</v>
      </c>
      <c r="S74" s="5" t="s">
        <v>74</v>
      </c>
      <c r="T74" s="7">
        <v>13</v>
      </c>
      <c r="U74" s="7" t="s">
        <v>36</v>
      </c>
      <c r="V74" s="5" t="s">
        <v>32</v>
      </c>
      <c r="W74" s="5" t="s">
        <v>37</v>
      </c>
      <c r="X74" s="5">
        <v>11</v>
      </c>
    </row>
    <row r="75" spans="1:24" x14ac:dyDescent="0.25">
      <c r="A75" s="5">
        <v>2015</v>
      </c>
      <c r="B75" s="6" t="s">
        <v>24</v>
      </c>
      <c r="C75" s="7">
        <v>192441455</v>
      </c>
      <c r="D75" s="7">
        <v>803407</v>
      </c>
      <c r="E75" s="7">
        <v>39111</v>
      </c>
      <c r="F75" s="6" t="s">
        <v>69</v>
      </c>
      <c r="G75" s="5" t="s">
        <v>63</v>
      </c>
      <c r="H75" s="6" t="s">
        <v>39</v>
      </c>
      <c r="I75" s="6" t="s">
        <v>46</v>
      </c>
      <c r="J75" s="7">
        <v>590</v>
      </c>
      <c r="K75" s="7">
        <v>599</v>
      </c>
      <c r="L75" s="7">
        <v>631</v>
      </c>
      <c r="M75" s="7">
        <v>695</v>
      </c>
      <c r="N75" s="7">
        <v>607</v>
      </c>
      <c r="O75" s="7">
        <v>629</v>
      </c>
      <c r="P75" s="7"/>
      <c r="Q75" s="7">
        <v>2</v>
      </c>
      <c r="R75" s="7"/>
      <c r="S75" s="5" t="s">
        <v>94</v>
      </c>
      <c r="T75" s="7">
        <v>6</v>
      </c>
      <c r="U75" s="7" t="s">
        <v>36</v>
      </c>
      <c r="V75" s="5" t="s">
        <v>32</v>
      </c>
      <c r="W75" s="5" t="s">
        <v>37</v>
      </c>
      <c r="X75" s="5"/>
    </row>
    <row r="76" spans="1:24" x14ac:dyDescent="0.25">
      <c r="A76" s="5">
        <v>2015</v>
      </c>
      <c r="B76" s="6" t="s">
        <v>24</v>
      </c>
      <c r="C76" s="7">
        <v>192357616</v>
      </c>
      <c r="D76" s="7">
        <v>803407</v>
      </c>
      <c r="E76" s="7">
        <v>39111</v>
      </c>
      <c r="F76" s="6" t="s">
        <v>69</v>
      </c>
      <c r="G76" s="5" t="s">
        <v>63</v>
      </c>
      <c r="H76" s="6" t="s">
        <v>39</v>
      </c>
      <c r="I76" s="6"/>
      <c r="J76" s="7">
        <v>504</v>
      </c>
      <c r="K76" s="7">
        <v>423</v>
      </c>
      <c r="L76" s="7">
        <v>423</v>
      </c>
      <c r="M76" s="7">
        <v>525</v>
      </c>
      <c r="N76" s="7">
        <v>552</v>
      </c>
      <c r="O76" s="7">
        <v>547</v>
      </c>
      <c r="P76" s="7">
        <v>454</v>
      </c>
      <c r="Q76" s="7">
        <v>1</v>
      </c>
      <c r="R76" s="7">
        <v>1</v>
      </c>
      <c r="S76" s="5" t="s">
        <v>82</v>
      </c>
      <c r="T76" s="7">
        <v>13</v>
      </c>
      <c r="U76" s="7" t="s">
        <v>36</v>
      </c>
      <c r="V76" s="5" t="s">
        <v>32</v>
      </c>
      <c r="W76" s="5" t="s">
        <v>37</v>
      </c>
      <c r="X76" s="5"/>
    </row>
    <row r="77" spans="1:24" x14ac:dyDescent="0.25">
      <c r="A77" s="5">
        <v>2015</v>
      </c>
      <c r="B77" s="6" t="s">
        <v>24</v>
      </c>
      <c r="C77" s="7">
        <v>191856627</v>
      </c>
      <c r="D77" s="7">
        <v>803407</v>
      </c>
      <c r="E77" s="7">
        <v>39111</v>
      </c>
      <c r="F77" s="6" t="s">
        <v>69</v>
      </c>
      <c r="G77" s="5" t="s">
        <v>63</v>
      </c>
      <c r="H77" s="6" t="s">
        <v>39</v>
      </c>
      <c r="I77" s="6"/>
      <c r="J77" s="7">
        <v>520</v>
      </c>
      <c r="K77" s="7">
        <v>455</v>
      </c>
      <c r="L77" s="7">
        <v>455</v>
      </c>
      <c r="M77" s="7">
        <v>477</v>
      </c>
      <c r="N77" s="7">
        <v>527</v>
      </c>
      <c r="O77" s="7">
        <v>0</v>
      </c>
      <c r="P77" s="7">
        <v>512</v>
      </c>
      <c r="Q77" s="7">
        <v>2</v>
      </c>
      <c r="R77" s="7">
        <v>6</v>
      </c>
      <c r="S77" s="5" t="s">
        <v>87</v>
      </c>
      <c r="T77" s="7">
        <v>6</v>
      </c>
      <c r="U77" s="7" t="s">
        <v>36</v>
      </c>
      <c r="V77" s="5" t="s">
        <v>32</v>
      </c>
      <c r="W77" s="5" t="s">
        <v>37</v>
      </c>
      <c r="X77" s="5"/>
    </row>
    <row r="78" spans="1:24" x14ac:dyDescent="0.25">
      <c r="A78" s="5">
        <v>2015</v>
      </c>
      <c r="B78" s="6" t="s">
        <v>24</v>
      </c>
      <c r="C78" s="7">
        <v>191552377</v>
      </c>
      <c r="D78" s="7">
        <v>803407</v>
      </c>
      <c r="E78" s="7">
        <v>39111</v>
      </c>
      <c r="F78" s="6" t="s">
        <v>69</v>
      </c>
      <c r="G78" s="5" t="s">
        <v>63</v>
      </c>
      <c r="H78" s="6" t="s">
        <v>39</v>
      </c>
      <c r="I78" s="6"/>
      <c r="J78" s="7">
        <v>525</v>
      </c>
      <c r="K78" s="7">
        <v>466</v>
      </c>
      <c r="L78" s="7">
        <v>466</v>
      </c>
      <c r="M78" s="7">
        <v>464</v>
      </c>
      <c r="N78" s="7">
        <v>557</v>
      </c>
      <c r="O78" s="7">
        <v>517</v>
      </c>
      <c r="P78" s="7">
        <v>0</v>
      </c>
      <c r="Q78" s="7">
        <v>1</v>
      </c>
      <c r="R78" s="7">
        <v>2</v>
      </c>
      <c r="S78" s="5" t="s">
        <v>169</v>
      </c>
      <c r="T78" s="7">
        <v>4</v>
      </c>
      <c r="U78" s="7" t="s">
        <v>36</v>
      </c>
      <c r="V78" s="5" t="s">
        <v>32</v>
      </c>
      <c r="W78" s="5" t="s">
        <v>37</v>
      </c>
      <c r="X78" s="5"/>
    </row>
    <row r="79" spans="1:24" x14ac:dyDescent="0.25">
      <c r="A79" s="5">
        <v>2015</v>
      </c>
      <c r="B79" s="6" t="s">
        <v>24</v>
      </c>
      <c r="C79" s="7">
        <v>191039440</v>
      </c>
      <c r="D79" s="7">
        <v>803407</v>
      </c>
      <c r="E79" s="7">
        <v>39111</v>
      </c>
      <c r="F79" s="6" t="s">
        <v>69</v>
      </c>
      <c r="G79" s="5" t="s">
        <v>63</v>
      </c>
      <c r="H79" s="6" t="s">
        <v>39</v>
      </c>
      <c r="I79" s="6"/>
      <c r="J79" s="7">
        <v>502</v>
      </c>
      <c r="K79" s="7">
        <v>418</v>
      </c>
      <c r="L79" s="7">
        <v>418</v>
      </c>
      <c r="M79" s="7">
        <v>576</v>
      </c>
      <c r="N79" s="7">
        <v>509</v>
      </c>
      <c r="O79" s="7">
        <v>504</v>
      </c>
      <c r="P79" s="7">
        <v>574</v>
      </c>
      <c r="Q79" s="7">
        <v>1</v>
      </c>
      <c r="R79" s="7">
        <v>3</v>
      </c>
      <c r="S79" s="5" t="s">
        <v>87</v>
      </c>
      <c r="T79" s="7">
        <v>6</v>
      </c>
      <c r="U79" s="7" t="s">
        <v>36</v>
      </c>
      <c r="V79" s="5" t="s">
        <v>32</v>
      </c>
      <c r="W79" s="5" t="s">
        <v>37</v>
      </c>
      <c r="X79" s="5"/>
    </row>
    <row r="80" spans="1:24" x14ac:dyDescent="0.25">
      <c r="A80" s="5">
        <v>2015</v>
      </c>
      <c r="B80" s="6" t="s">
        <v>24</v>
      </c>
      <c r="C80" s="7">
        <v>191024028</v>
      </c>
      <c r="D80" s="7">
        <v>803407</v>
      </c>
      <c r="E80" s="7">
        <v>39111</v>
      </c>
      <c r="F80" s="6" t="s">
        <v>69</v>
      </c>
      <c r="G80" s="5" t="s">
        <v>63</v>
      </c>
      <c r="H80" s="6" t="s">
        <v>39</v>
      </c>
      <c r="I80" s="6"/>
      <c r="J80" s="7">
        <v>520</v>
      </c>
      <c r="K80" s="7">
        <v>455</v>
      </c>
      <c r="L80" s="7">
        <v>455</v>
      </c>
      <c r="M80" s="7">
        <v>582</v>
      </c>
      <c r="N80" s="7">
        <v>634</v>
      </c>
      <c r="O80" s="7">
        <v>647</v>
      </c>
      <c r="P80" s="7">
        <v>0</v>
      </c>
      <c r="Q80" s="7">
        <v>1</v>
      </c>
      <c r="R80" s="7">
        <v>1</v>
      </c>
      <c r="S80" s="5" t="s">
        <v>125</v>
      </c>
      <c r="T80" s="7">
        <v>2</v>
      </c>
      <c r="U80" s="7" t="s">
        <v>36</v>
      </c>
      <c r="V80" s="5" t="s">
        <v>32</v>
      </c>
      <c r="W80" s="5" t="s">
        <v>37</v>
      </c>
      <c r="X80" s="5"/>
    </row>
    <row r="81" spans="1:24" x14ac:dyDescent="0.25">
      <c r="A81" s="5">
        <v>2015</v>
      </c>
      <c r="B81" s="6" t="s">
        <v>24</v>
      </c>
      <c r="C81" s="7">
        <v>190813118</v>
      </c>
      <c r="D81" s="7">
        <v>803407</v>
      </c>
      <c r="E81" s="7">
        <v>39111</v>
      </c>
      <c r="F81" s="6" t="s">
        <v>69</v>
      </c>
      <c r="G81" s="5" t="s">
        <v>63</v>
      </c>
      <c r="H81" s="6" t="s">
        <v>39</v>
      </c>
      <c r="I81" s="6"/>
      <c r="J81" s="7">
        <v>557</v>
      </c>
      <c r="K81" s="7">
        <v>532</v>
      </c>
      <c r="L81" s="7">
        <v>547</v>
      </c>
      <c r="M81" s="7">
        <v>616</v>
      </c>
      <c r="N81" s="7">
        <v>590</v>
      </c>
      <c r="O81" s="7">
        <v>578</v>
      </c>
      <c r="P81" s="7">
        <v>0</v>
      </c>
      <c r="Q81" s="7">
        <v>1</v>
      </c>
      <c r="R81" s="7">
        <v>2</v>
      </c>
      <c r="S81" s="5" t="s">
        <v>70</v>
      </c>
      <c r="T81" s="7">
        <v>13</v>
      </c>
      <c r="U81" s="7" t="s">
        <v>36</v>
      </c>
      <c r="V81" s="5" t="s">
        <v>32</v>
      </c>
      <c r="W81" s="5" t="s">
        <v>37</v>
      </c>
      <c r="X81" s="5"/>
    </row>
    <row r="82" spans="1:24" x14ac:dyDescent="0.25">
      <c r="A82" s="5">
        <v>2015</v>
      </c>
      <c r="B82" s="6" t="s">
        <v>24</v>
      </c>
      <c r="C82" s="7">
        <v>187695635</v>
      </c>
      <c r="D82" s="7">
        <v>803407</v>
      </c>
      <c r="E82" s="7">
        <v>39111</v>
      </c>
      <c r="F82" s="6" t="s">
        <v>69</v>
      </c>
      <c r="G82" s="5" t="s">
        <v>63</v>
      </c>
      <c r="H82" s="6" t="s">
        <v>39</v>
      </c>
      <c r="I82" s="6"/>
      <c r="J82" s="7">
        <v>636</v>
      </c>
      <c r="K82" s="7">
        <v>695</v>
      </c>
      <c r="L82" s="7">
        <v>837</v>
      </c>
      <c r="M82" s="7">
        <v>625</v>
      </c>
      <c r="N82" s="7">
        <v>564</v>
      </c>
      <c r="O82" s="7">
        <v>571</v>
      </c>
      <c r="P82" s="7">
        <v>0</v>
      </c>
      <c r="Q82" s="7">
        <v>1</v>
      </c>
      <c r="R82" s="7">
        <v>1</v>
      </c>
      <c r="S82" s="5" t="s">
        <v>63</v>
      </c>
      <c r="T82" s="7">
        <v>13</v>
      </c>
      <c r="U82" s="7" t="s">
        <v>36</v>
      </c>
      <c r="V82" s="5" t="s">
        <v>32</v>
      </c>
      <c r="W82" s="5" t="s">
        <v>38</v>
      </c>
      <c r="X82" s="5"/>
    </row>
    <row r="83" spans="1:24" x14ac:dyDescent="0.25">
      <c r="A83" s="5">
        <v>2015</v>
      </c>
      <c r="B83" s="6" t="s">
        <v>24</v>
      </c>
      <c r="C83" s="7">
        <v>185969355</v>
      </c>
      <c r="D83" s="7">
        <v>803407</v>
      </c>
      <c r="E83" s="7">
        <v>39111</v>
      </c>
      <c r="F83" s="6" t="s">
        <v>69</v>
      </c>
      <c r="G83" s="5" t="s">
        <v>63</v>
      </c>
      <c r="H83" s="6" t="s">
        <v>39</v>
      </c>
      <c r="I83" s="6"/>
      <c r="J83" s="7">
        <v>590</v>
      </c>
      <c r="K83" s="7">
        <v>601</v>
      </c>
      <c r="L83" s="7">
        <v>736</v>
      </c>
      <c r="M83" s="7">
        <v>539</v>
      </c>
      <c r="N83" s="7">
        <v>590</v>
      </c>
      <c r="O83" s="7">
        <v>591</v>
      </c>
      <c r="P83" s="7">
        <v>0</v>
      </c>
      <c r="Q83" s="7">
        <v>1</v>
      </c>
      <c r="R83" s="7">
        <v>3</v>
      </c>
      <c r="S83" s="5" t="s">
        <v>71</v>
      </c>
      <c r="T83" s="7">
        <v>13</v>
      </c>
      <c r="U83" s="7" t="s">
        <v>57</v>
      </c>
      <c r="V83" s="5" t="s">
        <v>50</v>
      </c>
      <c r="W83" s="5" t="s">
        <v>37</v>
      </c>
      <c r="X83" s="5"/>
    </row>
    <row r="84" spans="1:24" x14ac:dyDescent="0.25">
      <c r="A84" s="5">
        <v>2015</v>
      </c>
      <c r="B84" s="6" t="s">
        <v>24</v>
      </c>
      <c r="C84" s="7">
        <v>184032295</v>
      </c>
      <c r="D84" s="7">
        <v>803407</v>
      </c>
      <c r="E84" s="7">
        <v>39111</v>
      </c>
      <c r="F84" s="6" t="s">
        <v>69</v>
      </c>
      <c r="G84" s="5" t="s">
        <v>63</v>
      </c>
      <c r="H84" s="6" t="s">
        <v>39</v>
      </c>
      <c r="I84" s="6" t="s">
        <v>28</v>
      </c>
      <c r="J84" s="7">
        <v>623</v>
      </c>
      <c r="K84" s="7">
        <v>667</v>
      </c>
      <c r="L84" s="7">
        <v>667</v>
      </c>
      <c r="M84" s="7">
        <v>633</v>
      </c>
      <c r="N84" s="7">
        <v>741</v>
      </c>
      <c r="O84" s="7">
        <v>633</v>
      </c>
      <c r="P84" s="7">
        <v>0</v>
      </c>
      <c r="Q84" s="7">
        <v>1</v>
      </c>
      <c r="R84" s="7">
        <v>1</v>
      </c>
      <c r="S84" s="5" t="s">
        <v>89</v>
      </c>
      <c r="T84" s="7">
        <v>13</v>
      </c>
      <c r="U84" s="7" t="s">
        <v>36</v>
      </c>
      <c r="V84" s="5" t="s">
        <v>32</v>
      </c>
      <c r="W84" s="5" t="s">
        <v>38</v>
      </c>
      <c r="X84" s="5"/>
    </row>
    <row r="85" spans="1:24" x14ac:dyDescent="0.25">
      <c r="A85" s="5">
        <v>2015</v>
      </c>
      <c r="B85" s="6" t="s">
        <v>24</v>
      </c>
      <c r="C85" s="7">
        <v>189530145</v>
      </c>
      <c r="D85" s="7">
        <v>803401</v>
      </c>
      <c r="E85" s="7">
        <v>39113</v>
      </c>
      <c r="F85" s="6" t="s">
        <v>58</v>
      </c>
      <c r="G85" s="5" t="s">
        <v>63</v>
      </c>
      <c r="H85" s="6" t="s">
        <v>27</v>
      </c>
      <c r="I85" s="6" t="s">
        <v>28</v>
      </c>
      <c r="J85" s="7">
        <v>0</v>
      </c>
      <c r="K85" s="7"/>
      <c r="L85" s="7">
        <v>0</v>
      </c>
      <c r="M85" s="7"/>
      <c r="N85" s="7"/>
      <c r="O85" s="7"/>
      <c r="P85" s="7"/>
      <c r="Q85" s="7">
        <v>1</v>
      </c>
      <c r="R85" s="7"/>
      <c r="S85" s="5" t="s">
        <v>66</v>
      </c>
      <c r="T85" s="7">
        <v>13</v>
      </c>
      <c r="U85" s="7" t="s">
        <v>36</v>
      </c>
      <c r="V85" s="5" t="s">
        <v>32</v>
      </c>
      <c r="W85" s="5" t="s">
        <v>38</v>
      </c>
      <c r="X85" s="5"/>
    </row>
    <row r="86" spans="1:24" x14ac:dyDescent="0.25">
      <c r="A86" s="5">
        <v>2015</v>
      </c>
      <c r="B86" s="6" t="s">
        <v>24</v>
      </c>
      <c r="C86" s="7">
        <v>189382405</v>
      </c>
      <c r="D86" s="7">
        <v>803401</v>
      </c>
      <c r="E86" s="7">
        <v>39113</v>
      </c>
      <c r="F86" s="6" t="s">
        <v>58</v>
      </c>
      <c r="G86" s="5" t="s">
        <v>63</v>
      </c>
      <c r="H86" s="6" t="s">
        <v>27</v>
      </c>
      <c r="I86" s="6" t="s">
        <v>65</v>
      </c>
      <c r="J86" s="7">
        <v>0</v>
      </c>
      <c r="K86" s="7">
        <v>538</v>
      </c>
      <c r="L86" s="7">
        <v>567</v>
      </c>
      <c r="M86" s="7">
        <v>641</v>
      </c>
      <c r="N86" s="7">
        <v>681</v>
      </c>
      <c r="O86" s="7">
        <v>596</v>
      </c>
      <c r="P86" s="7"/>
      <c r="Q86" s="7">
        <v>1</v>
      </c>
      <c r="R86" s="7"/>
      <c r="S86" s="5" t="s">
        <v>170</v>
      </c>
      <c r="T86" s="7">
        <v>13</v>
      </c>
      <c r="U86" s="7" t="s">
        <v>36</v>
      </c>
      <c r="V86" s="5" t="s">
        <v>32</v>
      </c>
      <c r="W86" s="5" t="s">
        <v>37</v>
      </c>
      <c r="X86" s="5"/>
    </row>
    <row r="87" spans="1:24" x14ac:dyDescent="0.25">
      <c r="A87" s="5">
        <v>2015</v>
      </c>
      <c r="B87" s="6" t="s">
        <v>24</v>
      </c>
      <c r="C87" s="7">
        <v>187992109</v>
      </c>
      <c r="D87" s="7">
        <v>803401</v>
      </c>
      <c r="E87" s="7">
        <v>39113</v>
      </c>
      <c r="F87" s="6" t="s">
        <v>58</v>
      </c>
      <c r="G87" s="5" t="s">
        <v>63</v>
      </c>
      <c r="H87" s="6" t="s">
        <v>27</v>
      </c>
      <c r="I87" s="6" t="s">
        <v>65</v>
      </c>
      <c r="J87" s="7">
        <v>600</v>
      </c>
      <c r="K87" s="7">
        <v>620</v>
      </c>
      <c r="L87" s="7">
        <v>633</v>
      </c>
      <c r="M87" s="7">
        <v>548</v>
      </c>
      <c r="N87" s="7">
        <v>609</v>
      </c>
      <c r="O87" s="7">
        <v>614</v>
      </c>
      <c r="P87" s="7"/>
      <c r="Q87" s="7">
        <v>1</v>
      </c>
      <c r="R87" s="7"/>
      <c r="S87" s="5" t="s">
        <v>87</v>
      </c>
      <c r="T87" s="7">
        <v>6</v>
      </c>
      <c r="U87" s="7" t="s">
        <v>36</v>
      </c>
      <c r="V87" s="5" t="s">
        <v>32</v>
      </c>
      <c r="W87" s="5" t="s">
        <v>38</v>
      </c>
      <c r="X87" s="5"/>
    </row>
    <row r="88" spans="1:24" x14ac:dyDescent="0.25">
      <c r="A88" s="5">
        <v>2015</v>
      </c>
      <c r="B88" s="6" t="s">
        <v>24</v>
      </c>
      <c r="C88" s="7">
        <v>186642511</v>
      </c>
      <c r="D88" s="7">
        <v>803401</v>
      </c>
      <c r="E88" s="7">
        <v>39113</v>
      </c>
      <c r="F88" s="6" t="s">
        <v>58</v>
      </c>
      <c r="G88" s="5" t="s">
        <v>63</v>
      </c>
      <c r="H88" s="6" t="s">
        <v>27</v>
      </c>
      <c r="I88" s="6" t="s">
        <v>28</v>
      </c>
      <c r="J88" s="7">
        <v>0</v>
      </c>
      <c r="K88" s="7"/>
      <c r="L88" s="7">
        <v>0</v>
      </c>
      <c r="M88" s="7"/>
      <c r="N88" s="7"/>
      <c r="O88" s="7"/>
      <c r="P88" s="7"/>
      <c r="Q88" s="7">
        <v>1</v>
      </c>
      <c r="R88" s="7"/>
      <c r="S88" s="5" t="s">
        <v>74</v>
      </c>
      <c r="T88" s="7">
        <v>13</v>
      </c>
      <c r="U88" s="7" t="s">
        <v>36</v>
      </c>
      <c r="V88" s="5" t="s">
        <v>32</v>
      </c>
      <c r="W88" s="5" t="s">
        <v>37</v>
      </c>
      <c r="X88" s="5"/>
    </row>
    <row r="89" spans="1:24" x14ac:dyDescent="0.25">
      <c r="A89" s="5">
        <v>2015</v>
      </c>
      <c r="B89" s="6" t="s">
        <v>24</v>
      </c>
      <c r="C89" s="7">
        <v>186382579</v>
      </c>
      <c r="D89" s="7">
        <v>803401</v>
      </c>
      <c r="E89" s="7">
        <v>39113</v>
      </c>
      <c r="F89" s="6" t="s">
        <v>58</v>
      </c>
      <c r="G89" s="5" t="s">
        <v>63</v>
      </c>
      <c r="H89" s="6" t="s">
        <v>27</v>
      </c>
      <c r="I89" s="6" t="s">
        <v>28</v>
      </c>
      <c r="J89" s="7">
        <v>510</v>
      </c>
      <c r="K89" s="7">
        <v>435</v>
      </c>
      <c r="L89" s="7"/>
      <c r="M89" s="7">
        <v>435</v>
      </c>
      <c r="N89" s="7">
        <v>593</v>
      </c>
      <c r="O89" s="7">
        <v>543</v>
      </c>
      <c r="P89" s="7"/>
      <c r="Q89" s="7"/>
      <c r="R89" s="7"/>
      <c r="S89" s="5" t="s">
        <v>67</v>
      </c>
      <c r="T89" s="7">
        <v>13</v>
      </c>
      <c r="U89" s="7" t="s">
        <v>36</v>
      </c>
      <c r="V89" s="5" t="s">
        <v>32</v>
      </c>
      <c r="W89" s="5" t="s">
        <v>171</v>
      </c>
      <c r="X89" s="5"/>
    </row>
    <row r="90" spans="1:24" x14ac:dyDescent="0.25">
      <c r="A90" s="5">
        <v>2015</v>
      </c>
      <c r="B90" s="6" t="s">
        <v>24</v>
      </c>
      <c r="C90" s="7">
        <v>185395170</v>
      </c>
      <c r="D90" s="7">
        <v>803401</v>
      </c>
      <c r="E90" s="7">
        <v>39113</v>
      </c>
      <c r="F90" s="6" t="s">
        <v>58</v>
      </c>
      <c r="G90" s="5" t="s">
        <v>63</v>
      </c>
      <c r="H90" s="6" t="s">
        <v>27</v>
      </c>
      <c r="I90" s="6" t="s">
        <v>172</v>
      </c>
      <c r="J90" s="7">
        <v>0</v>
      </c>
      <c r="K90" s="7"/>
      <c r="L90" s="7">
        <v>0</v>
      </c>
      <c r="M90" s="7"/>
      <c r="N90" s="7"/>
      <c r="O90" s="7"/>
      <c r="P90" s="7"/>
      <c r="Q90" s="7">
        <v>1</v>
      </c>
      <c r="R90" s="7"/>
      <c r="S90" s="5" t="s">
        <v>100</v>
      </c>
      <c r="T90" s="7">
        <v>13</v>
      </c>
      <c r="U90" s="7" t="s">
        <v>36</v>
      </c>
      <c r="V90" s="5" t="s">
        <v>32</v>
      </c>
      <c r="W90" s="5" t="s">
        <v>37</v>
      </c>
      <c r="X90" s="5"/>
    </row>
    <row r="91" spans="1:24" x14ac:dyDescent="0.25">
      <c r="A91" s="5">
        <v>2015</v>
      </c>
      <c r="B91" s="6" t="s">
        <v>24</v>
      </c>
      <c r="C91" s="7">
        <v>184590034</v>
      </c>
      <c r="D91" s="7">
        <v>803401</v>
      </c>
      <c r="E91" s="7">
        <v>39113</v>
      </c>
      <c r="F91" s="6" t="s">
        <v>58</v>
      </c>
      <c r="G91" s="5" t="s">
        <v>63</v>
      </c>
      <c r="H91" s="6" t="s">
        <v>27</v>
      </c>
      <c r="I91" s="6" t="s">
        <v>28</v>
      </c>
      <c r="J91" s="7">
        <v>0</v>
      </c>
      <c r="K91" s="7"/>
      <c r="L91" s="7">
        <v>0</v>
      </c>
      <c r="M91" s="7"/>
      <c r="N91" s="7"/>
      <c r="O91" s="7"/>
      <c r="P91" s="7"/>
      <c r="Q91" s="7">
        <v>1</v>
      </c>
      <c r="R91" s="7"/>
      <c r="S91" s="5" t="s">
        <v>67</v>
      </c>
      <c r="T91" s="7">
        <v>13</v>
      </c>
      <c r="U91" s="7" t="s">
        <v>36</v>
      </c>
      <c r="V91" s="5" t="s">
        <v>32</v>
      </c>
      <c r="W91" s="5" t="s">
        <v>38</v>
      </c>
      <c r="X91" s="5"/>
    </row>
    <row r="92" spans="1:24" x14ac:dyDescent="0.25">
      <c r="A92" s="5">
        <v>2015</v>
      </c>
      <c r="B92" s="9" t="s">
        <v>24</v>
      </c>
      <c r="C92" s="10">
        <v>169428158</v>
      </c>
      <c r="D92" s="7">
        <v>803401</v>
      </c>
      <c r="E92" s="7">
        <v>39113</v>
      </c>
      <c r="F92" s="6" t="s">
        <v>58</v>
      </c>
      <c r="G92" s="9" t="s">
        <v>63</v>
      </c>
      <c r="H92" s="9" t="s">
        <v>27</v>
      </c>
      <c r="I92" s="9" t="s">
        <v>65</v>
      </c>
      <c r="J92" s="11"/>
      <c r="K92" s="10"/>
      <c r="L92" s="10"/>
      <c r="M92" s="10">
        <v>686</v>
      </c>
      <c r="N92" s="10">
        <v>657</v>
      </c>
      <c r="O92" s="10">
        <v>613</v>
      </c>
      <c r="P92" s="10">
        <v>717</v>
      </c>
      <c r="Q92" s="10"/>
      <c r="R92" s="10"/>
      <c r="S92" s="9" t="s">
        <v>67</v>
      </c>
      <c r="T92" s="10">
        <v>13</v>
      </c>
      <c r="U92" s="10" t="s">
        <v>36</v>
      </c>
      <c r="V92" s="9" t="s">
        <v>32</v>
      </c>
      <c r="W92" s="9" t="s">
        <v>37</v>
      </c>
      <c r="X92" s="9"/>
    </row>
    <row r="93" spans="1:24" x14ac:dyDescent="0.25">
      <c r="A93" s="5">
        <v>2015</v>
      </c>
      <c r="B93" s="6" t="s">
        <v>24</v>
      </c>
      <c r="C93" s="7" t="s">
        <v>173</v>
      </c>
      <c r="D93" s="7">
        <v>803401</v>
      </c>
      <c r="E93" s="7">
        <v>39113</v>
      </c>
      <c r="F93" s="6" t="s">
        <v>58</v>
      </c>
      <c r="G93" s="5" t="s">
        <v>63</v>
      </c>
      <c r="H93" s="6" t="s">
        <v>39</v>
      </c>
      <c r="I93" s="6"/>
      <c r="J93" s="7">
        <v>630</v>
      </c>
      <c r="K93" s="7">
        <v>682</v>
      </c>
      <c r="L93" s="7">
        <v>769</v>
      </c>
      <c r="M93" s="7">
        <v>552</v>
      </c>
      <c r="N93" s="7">
        <v>516</v>
      </c>
      <c r="O93" s="7">
        <v>494</v>
      </c>
      <c r="P93" s="7">
        <v>611</v>
      </c>
      <c r="Q93" s="7">
        <v>1</v>
      </c>
      <c r="R93" s="7">
        <v>1</v>
      </c>
      <c r="S93" s="5" t="s">
        <v>67</v>
      </c>
      <c r="T93" s="7">
        <v>13</v>
      </c>
      <c r="U93" s="7" t="s">
        <v>36</v>
      </c>
      <c r="V93" s="5" t="s">
        <v>32</v>
      </c>
      <c r="W93" s="5" t="s">
        <v>38</v>
      </c>
      <c r="X93" s="5"/>
    </row>
    <row r="94" spans="1:24" x14ac:dyDescent="0.25">
      <c r="A94" s="5">
        <v>2015</v>
      </c>
      <c r="B94" s="6" t="s">
        <v>24</v>
      </c>
      <c r="C94" s="7" t="s">
        <v>174</v>
      </c>
      <c r="D94" s="7">
        <v>803401</v>
      </c>
      <c r="E94" s="7">
        <v>39113</v>
      </c>
      <c r="F94" s="6" t="s">
        <v>58</v>
      </c>
      <c r="G94" s="5" t="s">
        <v>63</v>
      </c>
      <c r="H94" s="6" t="s">
        <v>39</v>
      </c>
      <c r="I94" s="6"/>
      <c r="J94" s="7">
        <v>544</v>
      </c>
      <c r="K94" s="7">
        <v>505</v>
      </c>
      <c r="L94" s="7">
        <v>505</v>
      </c>
      <c r="M94" s="7">
        <v>477</v>
      </c>
      <c r="N94" s="7">
        <v>590</v>
      </c>
      <c r="O94" s="7">
        <v>591</v>
      </c>
      <c r="P94" s="7">
        <v>0</v>
      </c>
      <c r="Q94" s="7">
        <v>1</v>
      </c>
      <c r="R94" s="7">
        <v>3</v>
      </c>
      <c r="S94" s="5" t="s">
        <v>68</v>
      </c>
      <c r="T94" s="7">
        <v>13</v>
      </c>
      <c r="U94" s="7" t="s">
        <v>36</v>
      </c>
      <c r="V94" s="5" t="s">
        <v>32</v>
      </c>
      <c r="W94" s="5" t="s">
        <v>37</v>
      </c>
      <c r="X94" s="5">
        <v>5</v>
      </c>
    </row>
    <row r="95" spans="1:24" x14ac:dyDescent="0.25">
      <c r="A95" s="5">
        <v>2015</v>
      </c>
      <c r="B95" s="6" t="s">
        <v>24</v>
      </c>
      <c r="C95" s="7" t="s">
        <v>175</v>
      </c>
      <c r="D95" s="7">
        <v>803401</v>
      </c>
      <c r="E95" s="7">
        <v>39113</v>
      </c>
      <c r="F95" s="6" t="s">
        <v>58</v>
      </c>
      <c r="G95" s="5" t="s">
        <v>63</v>
      </c>
      <c r="H95" s="6" t="s">
        <v>39</v>
      </c>
      <c r="I95" s="6"/>
      <c r="J95" s="7">
        <v>604</v>
      </c>
      <c r="K95" s="7">
        <v>629</v>
      </c>
      <c r="L95" s="7">
        <v>642</v>
      </c>
      <c r="M95" s="7">
        <v>607</v>
      </c>
      <c r="N95" s="7">
        <v>626</v>
      </c>
      <c r="O95" s="7">
        <v>573</v>
      </c>
      <c r="P95" s="7">
        <v>0</v>
      </c>
      <c r="Q95" s="7">
        <v>1</v>
      </c>
      <c r="R95" s="7">
        <v>2</v>
      </c>
      <c r="S95" s="5" t="s">
        <v>157</v>
      </c>
      <c r="T95" s="7">
        <v>11</v>
      </c>
      <c r="U95" s="7" t="s">
        <v>36</v>
      </c>
      <c r="V95" s="5" t="s">
        <v>32</v>
      </c>
      <c r="W95" s="5" t="s">
        <v>37</v>
      </c>
      <c r="X95" s="5"/>
    </row>
    <row r="96" spans="1:24" x14ac:dyDescent="0.25">
      <c r="A96" s="5">
        <v>2015</v>
      </c>
      <c r="B96" s="6" t="s">
        <v>24</v>
      </c>
      <c r="C96" s="7" t="s">
        <v>176</v>
      </c>
      <c r="D96" s="7">
        <v>803401</v>
      </c>
      <c r="E96" s="7">
        <v>39113</v>
      </c>
      <c r="F96" s="6" t="s">
        <v>58</v>
      </c>
      <c r="G96" s="5" t="s">
        <v>63</v>
      </c>
      <c r="H96" s="6" t="s">
        <v>39</v>
      </c>
      <c r="I96" s="6"/>
      <c r="J96" s="7">
        <v>543</v>
      </c>
      <c r="K96" s="7">
        <v>502</v>
      </c>
      <c r="L96" s="7">
        <v>502</v>
      </c>
      <c r="M96" s="7">
        <v>546</v>
      </c>
      <c r="N96" s="7">
        <v>617</v>
      </c>
      <c r="O96" s="7">
        <v>552</v>
      </c>
      <c r="P96" s="7">
        <v>0</v>
      </c>
      <c r="Q96" s="7">
        <v>1</v>
      </c>
      <c r="R96" s="7">
        <v>1</v>
      </c>
      <c r="S96" s="5" t="s">
        <v>63</v>
      </c>
      <c r="T96" s="7">
        <v>13</v>
      </c>
      <c r="U96" s="7" t="s">
        <v>36</v>
      </c>
      <c r="V96" s="5" t="s">
        <v>32</v>
      </c>
      <c r="W96" s="5" t="s">
        <v>33</v>
      </c>
      <c r="X96" s="5"/>
    </row>
    <row r="97" spans="1:24" x14ac:dyDescent="0.25">
      <c r="A97" s="5">
        <v>2015</v>
      </c>
      <c r="B97" s="6" t="s">
        <v>24</v>
      </c>
      <c r="C97" s="7" t="s">
        <v>177</v>
      </c>
      <c r="D97" s="7">
        <v>803401</v>
      </c>
      <c r="E97" s="7">
        <v>39113</v>
      </c>
      <c r="F97" s="6" t="s">
        <v>58</v>
      </c>
      <c r="G97" s="5" t="s">
        <v>63</v>
      </c>
      <c r="H97" s="6" t="s">
        <v>39</v>
      </c>
      <c r="I97" s="6"/>
      <c r="J97" s="7">
        <v>581</v>
      </c>
      <c r="K97" s="7">
        <v>581</v>
      </c>
      <c r="L97" s="7">
        <v>598</v>
      </c>
      <c r="M97" s="7">
        <v>539</v>
      </c>
      <c r="N97" s="7">
        <v>602</v>
      </c>
      <c r="O97" s="7">
        <v>517</v>
      </c>
      <c r="P97" s="7">
        <v>463</v>
      </c>
      <c r="Q97" s="7">
        <v>1</v>
      </c>
      <c r="R97" s="7">
        <v>1</v>
      </c>
      <c r="S97" s="5" t="s">
        <v>101</v>
      </c>
      <c r="T97" s="7">
        <v>13</v>
      </c>
      <c r="U97" s="7" t="s">
        <v>36</v>
      </c>
      <c r="V97" s="5" t="s">
        <v>32</v>
      </c>
      <c r="W97" s="5" t="s">
        <v>37</v>
      </c>
      <c r="X97" s="5">
        <v>9</v>
      </c>
    </row>
    <row r="98" spans="1:24" x14ac:dyDescent="0.25">
      <c r="A98" s="5">
        <v>2015</v>
      </c>
      <c r="B98" s="6" t="s">
        <v>24</v>
      </c>
      <c r="C98" s="7" t="s">
        <v>178</v>
      </c>
      <c r="D98" s="7">
        <v>803401</v>
      </c>
      <c r="E98" s="7">
        <v>39113</v>
      </c>
      <c r="F98" s="6" t="s">
        <v>58</v>
      </c>
      <c r="G98" s="5" t="s">
        <v>63</v>
      </c>
      <c r="H98" s="6" t="s">
        <v>39</v>
      </c>
      <c r="I98" s="6"/>
      <c r="J98" s="7">
        <v>580</v>
      </c>
      <c r="K98" s="7">
        <v>579</v>
      </c>
      <c r="L98" s="7">
        <v>580</v>
      </c>
      <c r="M98" s="7">
        <v>568</v>
      </c>
      <c r="N98" s="7">
        <v>594</v>
      </c>
      <c r="O98" s="7">
        <v>558</v>
      </c>
      <c r="P98" s="7">
        <v>0</v>
      </c>
      <c r="Q98" s="7">
        <v>1</v>
      </c>
      <c r="R98" s="7">
        <v>4</v>
      </c>
      <c r="S98" s="5" t="s">
        <v>87</v>
      </c>
      <c r="T98" s="7">
        <v>6</v>
      </c>
      <c r="U98" s="7" t="s">
        <v>36</v>
      </c>
      <c r="V98" s="5" t="s">
        <v>32</v>
      </c>
      <c r="W98" s="5" t="s">
        <v>79</v>
      </c>
      <c r="X98" s="5"/>
    </row>
    <row r="99" spans="1:24" x14ac:dyDescent="0.25">
      <c r="A99" s="5">
        <v>2015</v>
      </c>
      <c r="B99" s="6" t="s">
        <v>24</v>
      </c>
      <c r="C99" s="7" t="s">
        <v>179</v>
      </c>
      <c r="D99" s="7">
        <v>803401</v>
      </c>
      <c r="E99" s="7">
        <v>39113</v>
      </c>
      <c r="F99" s="6" t="s">
        <v>58</v>
      </c>
      <c r="G99" s="5" t="s">
        <v>63</v>
      </c>
      <c r="H99" s="6" t="s">
        <v>39</v>
      </c>
      <c r="I99" s="6"/>
      <c r="J99" s="7">
        <v>556</v>
      </c>
      <c r="K99" s="7">
        <v>530</v>
      </c>
      <c r="L99" s="7">
        <v>530</v>
      </c>
      <c r="M99" s="7">
        <v>606</v>
      </c>
      <c r="N99" s="7">
        <v>637</v>
      </c>
      <c r="O99" s="7">
        <v>598</v>
      </c>
      <c r="P99" s="7">
        <v>0</v>
      </c>
      <c r="Q99" s="7">
        <v>1</v>
      </c>
      <c r="R99" s="7">
        <v>1</v>
      </c>
      <c r="S99" s="5" t="s">
        <v>70</v>
      </c>
      <c r="T99" s="7">
        <v>13</v>
      </c>
      <c r="U99" s="7" t="s">
        <v>36</v>
      </c>
      <c r="V99" s="5" t="s">
        <v>32</v>
      </c>
      <c r="W99" s="5" t="s">
        <v>37</v>
      </c>
      <c r="X99" s="5"/>
    </row>
    <row r="100" spans="1:24" x14ac:dyDescent="0.25">
      <c r="A100" s="5">
        <v>2015</v>
      </c>
      <c r="B100" s="6" t="s">
        <v>24</v>
      </c>
      <c r="C100" s="7" t="s">
        <v>180</v>
      </c>
      <c r="D100" s="7">
        <v>803401</v>
      </c>
      <c r="E100" s="7">
        <v>39113</v>
      </c>
      <c r="F100" s="6" t="s">
        <v>58</v>
      </c>
      <c r="G100" s="5" t="s">
        <v>63</v>
      </c>
      <c r="H100" s="6" t="s">
        <v>39</v>
      </c>
      <c r="I100" s="6"/>
      <c r="J100" s="7">
        <v>537</v>
      </c>
      <c r="K100" s="7">
        <v>490</v>
      </c>
      <c r="L100" s="7">
        <v>490</v>
      </c>
      <c r="M100" s="7">
        <v>457</v>
      </c>
      <c r="N100" s="7">
        <v>570</v>
      </c>
      <c r="O100" s="7">
        <v>578</v>
      </c>
      <c r="P100" s="7">
        <v>0</v>
      </c>
      <c r="Q100" s="7">
        <v>1</v>
      </c>
      <c r="R100" s="7">
        <v>3</v>
      </c>
      <c r="S100" s="5" t="s">
        <v>101</v>
      </c>
      <c r="T100" s="7">
        <v>13</v>
      </c>
      <c r="U100" s="7" t="s">
        <v>36</v>
      </c>
      <c r="V100" s="5" t="s">
        <v>32</v>
      </c>
      <c r="W100" s="5" t="s">
        <v>38</v>
      </c>
      <c r="X100" s="5"/>
    </row>
    <row r="101" spans="1:24" x14ac:dyDescent="0.25">
      <c r="A101" s="5">
        <v>2015</v>
      </c>
      <c r="B101" s="6" t="s">
        <v>24</v>
      </c>
      <c r="C101" s="7" t="s">
        <v>181</v>
      </c>
      <c r="D101" s="7">
        <v>803401</v>
      </c>
      <c r="E101" s="7">
        <v>39113</v>
      </c>
      <c r="F101" s="6" t="s">
        <v>58</v>
      </c>
      <c r="G101" s="5" t="s">
        <v>63</v>
      </c>
      <c r="H101" s="6" t="s">
        <v>39</v>
      </c>
      <c r="I101" s="6" t="s">
        <v>27</v>
      </c>
      <c r="J101" s="7">
        <v>528</v>
      </c>
      <c r="K101" s="7">
        <v>477</v>
      </c>
      <c r="L101" s="7">
        <v>490</v>
      </c>
      <c r="M101" s="7">
        <v>520</v>
      </c>
      <c r="N101" s="7">
        <v>531</v>
      </c>
      <c r="O101" s="7">
        <v>524</v>
      </c>
      <c r="P101" s="7"/>
      <c r="Q101" s="7">
        <v>1</v>
      </c>
      <c r="R101" s="7">
        <v>1</v>
      </c>
      <c r="S101" s="5" t="s">
        <v>63</v>
      </c>
      <c r="T101" s="7">
        <v>13</v>
      </c>
      <c r="U101" s="7" t="s">
        <v>31</v>
      </c>
      <c r="V101" s="5" t="s">
        <v>32</v>
      </c>
      <c r="W101" s="5" t="s">
        <v>37</v>
      </c>
      <c r="X101" s="5"/>
    </row>
    <row r="102" spans="1:24" x14ac:dyDescent="0.25">
      <c r="A102" s="5">
        <v>2015</v>
      </c>
      <c r="B102" s="6" t="s">
        <v>24</v>
      </c>
      <c r="C102" s="7" t="s">
        <v>182</v>
      </c>
      <c r="D102" s="7">
        <v>803401</v>
      </c>
      <c r="E102" s="7">
        <v>39113</v>
      </c>
      <c r="F102" s="6" t="s">
        <v>58</v>
      </c>
      <c r="G102" s="5" t="s">
        <v>63</v>
      </c>
      <c r="H102" s="6" t="s">
        <v>39</v>
      </c>
      <c r="I102" s="6"/>
      <c r="J102" s="7">
        <v>558</v>
      </c>
      <c r="K102" s="7">
        <v>534</v>
      </c>
      <c r="L102" s="7">
        <v>534</v>
      </c>
      <c r="M102" s="7">
        <v>505</v>
      </c>
      <c r="N102" s="7">
        <v>590</v>
      </c>
      <c r="O102" s="7">
        <v>524</v>
      </c>
      <c r="P102" s="7">
        <v>0</v>
      </c>
      <c r="Q102" s="7">
        <v>1</v>
      </c>
      <c r="R102" s="7">
        <v>2</v>
      </c>
      <c r="S102" s="5" t="s">
        <v>128</v>
      </c>
      <c r="T102" s="7">
        <v>2</v>
      </c>
      <c r="U102" s="7" t="s">
        <v>36</v>
      </c>
      <c r="V102" s="5" t="s">
        <v>32</v>
      </c>
      <c r="W102" s="5" t="s">
        <v>38</v>
      </c>
      <c r="X102" s="5"/>
    </row>
    <row r="103" spans="1:24" x14ac:dyDescent="0.25">
      <c r="A103" s="5">
        <v>2015</v>
      </c>
      <c r="B103" s="6" t="s">
        <v>24</v>
      </c>
      <c r="C103" s="7" t="s">
        <v>183</v>
      </c>
      <c r="D103" s="7">
        <v>803401</v>
      </c>
      <c r="E103" s="7">
        <v>39113</v>
      </c>
      <c r="F103" s="6" t="s">
        <v>58</v>
      </c>
      <c r="G103" s="5" t="s">
        <v>63</v>
      </c>
      <c r="H103" s="6" t="s">
        <v>39</v>
      </c>
      <c r="I103" s="6"/>
      <c r="J103" s="7">
        <v>581</v>
      </c>
      <c r="K103" s="7">
        <v>582</v>
      </c>
      <c r="L103" s="7">
        <v>633</v>
      </c>
      <c r="M103" s="7">
        <v>518</v>
      </c>
      <c r="N103" s="7">
        <v>538</v>
      </c>
      <c r="O103" s="7">
        <v>558</v>
      </c>
      <c r="P103" s="7">
        <v>0</v>
      </c>
      <c r="Q103" s="7">
        <v>1</v>
      </c>
      <c r="R103" s="7">
        <v>4</v>
      </c>
      <c r="S103" s="5" t="s">
        <v>82</v>
      </c>
      <c r="T103" s="7">
        <v>13</v>
      </c>
      <c r="U103" s="7" t="s">
        <v>36</v>
      </c>
      <c r="V103" s="5" t="s">
        <v>50</v>
      </c>
      <c r="W103" s="5" t="s">
        <v>37</v>
      </c>
      <c r="X103" s="5"/>
    </row>
    <row r="104" spans="1:24" x14ac:dyDescent="0.25">
      <c r="A104" s="5">
        <v>2015</v>
      </c>
      <c r="B104" s="6" t="s">
        <v>24</v>
      </c>
      <c r="C104" s="7" t="s">
        <v>184</v>
      </c>
      <c r="D104" s="7">
        <v>803401</v>
      </c>
      <c r="E104" s="7">
        <v>39113</v>
      </c>
      <c r="F104" s="6" t="s">
        <v>58</v>
      </c>
      <c r="G104" s="5" t="s">
        <v>63</v>
      </c>
      <c r="H104" s="6" t="s">
        <v>39</v>
      </c>
      <c r="I104" s="6"/>
      <c r="J104" s="7">
        <v>547</v>
      </c>
      <c r="K104" s="7">
        <v>511</v>
      </c>
      <c r="L104" s="7">
        <v>511</v>
      </c>
      <c r="M104" s="7">
        <v>546</v>
      </c>
      <c r="N104" s="7">
        <v>542</v>
      </c>
      <c r="O104" s="7">
        <v>0</v>
      </c>
      <c r="P104" s="7">
        <v>552</v>
      </c>
      <c r="Q104" s="7">
        <v>1</v>
      </c>
      <c r="R104" s="7">
        <v>3</v>
      </c>
      <c r="S104" s="5" t="s">
        <v>97</v>
      </c>
      <c r="T104" s="7">
        <v>13</v>
      </c>
      <c r="U104" s="7" t="s">
        <v>36</v>
      </c>
      <c r="V104" s="5" t="s">
        <v>32</v>
      </c>
      <c r="W104" s="5" t="s">
        <v>38</v>
      </c>
      <c r="X104" s="5"/>
    </row>
    <row r="105" spans="1:24" x14ac:dyDescent="0.25">
      <c r="A105" s="5">
        <v>2015</v>
      </c>
      <c r="B105" s="6" t="s">
        <v>24</v>
      </c>
      <c r="C105" s="7">
        <v>227647353</v>
      </c>
      <c r="D105" s="7">
        <v>803401</v>
      </c>
      <c r="E105" s="7">
        <v>39113</v>
      </c>
      <c r="F105" s="6" t="s">
        <v>58</v>
      </c>
      <c r="G105" s="5" t="s">
        <v>63</v>
      </c>
      <c r="H105" s="6" t="s">
        <v>39</v>
      </c>
      <c r="I105" s="6"/>
      <c r="J105" s="7">
        <v>502</v>
      </c>
      <c r="K105" s="7">
        <v>418</v>
      </c>
      <c r="L105" s="7">
        <v>418</v>
      </c>
      <c r="M105" s="7">
        <v>525</v>
      </c>
      <c r="N105" s="7">
        <v>614</v>
      </c>
      <c r="O105" s="7">
        <v>517</v>
      </c>
      <c r="P105" s="7">
        <v>0</v>
      </c>
      <c r="Q105" s="7">
        <v>1</v>
      </c>
      <c r="R105" s="7">
        <v>3</v>
      </c>
      <c r="S105" s="5" t="s">
        <v>82</v>
      </c>
      <c r="T105" s="7">
        <v>13</v>
      </c>
      <c r="U105" s="7" t="s">
        <v>36</v>
      </c>
      <c r="V105" s="5" t="s">
        <v>32</v>
      </c>
      <c r="W105" s="5" t="s">
        <v>37</v>
      </c>
      <c r="X105" s="5">
        <v>4</v>
      </c>
    </row>
    <row r="106" spans="1:24" x14ac:dyDescent="0.25">
      <c r="A106" s="5">
        <v>2015</v>
      </c>
      <c r="B106" s="6" t="s">
        <v>24</v>
      </c>
      <c r="C106" s="7">
        <v>221351207</v>
      </c>
      <c r="D106" s="7">
        <v>803401</v>
      </c>
      <c r="E106" s="7">
        <v>39113</v>
      </c>
      <c r="F106" s="6" t="s">
        <v>58</v>
      </c>
      <c r="G106" s="5" t="s">
        <v>63</v>
      </c>
      <c r="H106" s="6" t="s">
        <v>39</v>
      </c>
      <c r="I106" s="6"/>
      <c r="J106" s="7">
        <v>488</v>
      </c>
      <c r="K106" s="7">
        <v>389</v>
      </c>
      <c r="L106" s="7">
        <v>389</v>
      </c>
      <c r="M106" s="7">
        <v>554</v>
      </c>
      <c r="N106" s="7">
        <v>601</v>
      </c>
      <c r="O106" s="7">
        <v>529</v>
      </c>
      <c r="P106" s="7">
        <v>0</v>
      </c>
      <c r="Q106" s="7">
        <v>1</v>
      </c>
      <c r="R106" s="7">
        <v>3</v>
      </c>
      <c r="S106" s="5" t="s">
        <v>67</v>
      </c>
      <c r="T106" s="7">
        <v>13</v>
      </c>
      <c r="U106" s="7" t="s">
        <v>36</v>
      </c>
      <c r="V106" s="5" t="s">
        <v>32</v>
      </c>
      <c r="W106" s="5" t="s">
        <v>37</v>
      </c>
      <c r="X106" s="5"/>
    </row>
    <row r="107" spans="1:24" x14ac:dyDescent="0.25">
      <c r="A107" s="5">
        <v>2015</v>
      </c>
      <c r="B107" s="6" t="s">
        <v>24</v>
      </c>
      <c r="C107" s="7">
        <v>197835532</v>
      </c>
      <c r="D107" s="7">
        <v>803401</v>
      </c>
      <c r="E107" s="7">
        <v>39113</v>
      </c>
      <c r="F107" s="6" t="s">
        <v>58</v>
      </c>
      <c r="G107" s="5" t="s">
        <v>63</v>
      </c>
      <c r="H107" s="6" t="s">
        <v>39</v>
      </c>
      <c r="I107" s="6"/>
      <c r="J107" s="7">
        <v>555</v>
      </c>
      <c r="K107" s="7">
        <v>528</v>
      </c>
      <c r="L107" s="7">
        <v>528</v>
      </c>
      <c r="M107" s="7">
        <v>574</v>
      </c>
      <c r="N107" s="7">
        <v>552</v>
      </c>
      <c r="O107" s="7">
        <v>494</v>
      </c>
      <c r="P107" s="7">
        <v>0</v>
      </c>
      <c r="Q107" s="7">
        <v>1</v>
      </c>
      <c r="R107" s="7">
        <v>1</v>
      </c>
      <c r="S107" s="5" t="s">
        <v>74</v>
      </c>
      <c r="T107" s="7">
        <v>13</v>
      </c>
      <c r="U107" s="7" t="s">
        <v>36</v>
      </c>
      <c r="V107" s="5" t="s">
        <v>32</v>
      </c>
      <c r="W107" s="5" t="s">
        <v>37</v>
      </c>
      <c r="X107" s="5">
        <v>1</v>
      </c>
    </row>
    <row r="108" spans="1:24" x14ac:dyDescent="0.25">
      <c r="A108" s="5">
        <v>2015</v>
      </c>
      <c r="B108" s="6" t="s">
        <v>24</v>
      </c>
      <c r="C108" s="7">
        <v>196992480</v>
      </c>
      <c r="D108" s="7">
        <v>803401</v>
      </c>
      <c r="E108" s="7">
        <v>39113</v>
      </c>
      <c r="F108" s="6" t="s">
        <v>58</v>
      </c>
      <c r="G108" s="5" t="s">
        <v>63</v>
      </c>
      <c r="H108" s="6" t="s">
        <v>39</v>
      </c>
      <c r="I108" s="6"/>
      <c r="J108" s="7">
        <v>518</v>
      </c>
      <c r="K108" s="7">
        <v>451</v>
      </c>
      <c r="L108" s="7">
        <v>451</v>
      </c>
      <c r="M108" s="7">
        <v>626</v>
      </c>
      <c r="N108" s="7">
        <v>622</v>
      </c>
      <c r="O108" s="7">
        <v>614</v>
      </c>
      <c r="P108" s="7">
        <v>0</v>
      </c>
      <c r="Q108" s="7">
        <v>1</v>
      </c>
      <c r="R108" s="7">
        <v>4</v>
      </c>
      <c r="S108" s="5" t="s">
        <v>68</v>
      </c>
      <c r="T108" s="7">
        <v>13</v>
      </c>
      <c r="U108" s="7" t="s">
        <v>36</v>
      </c>
      <c r="V108" s="5" t="s">
        <v>32</v>
      </c>
      <c r="W108" s="5" t="s">
        <v>37</v>
      </c>
      <c r="X108" s="5"/>
    </row>
    <row r="109" spans="1:24" x14ac:dyDescent="0.25">
      <c r="A109" s="5">
        <v>2015</v>
      </c>
      <c r="B109" s="6" t="s">
        <v>24</v>
      </c>
      <c r="C109" s="7">
        <v>196807462</v>
      </c>
      <c r="D109" s="7">
        <v>803401</v>
      </c>
      <c r="E109" s="7">
        <v>39113</v>
      </c>
      <c r="F109" s="6" t="s">
        <v>58</v>
      </c>
      <c r="G109" s="5" t="s">
        <v>63</v>
      </c>
      <c r="H109" s="6" t="s">
        <v>39</v>
      </c>
      <c r="I109" s="6"/>
      <c r="J109" s="7">
        <v>569</v>
      </c>
      <c r="K109" s="7">
        <v>556</v>
      </c>
      <c r="L109" s="7">
        <v>562</v>
      </c>
      <c r="M109" s="7">
        <v>539</v>
      </c>
      <c r="N109" s="7">
        <v>594</v>
      </c>
      <c r="O109" s="7">
        <v>564</v>
      </c>
      <c r="P109" s="7">
        <v>0</v>
      </c>
      <c r="Q109" s="7">
        <v>1</v>
      </c>
      <c r="R109" s="7">
        <v>3</v>
      </c>
      <c r="S109" s="5" t="s">
        <v>63</v>
      </c>
      <c r="T109" s="7">
        <v>13</v>
      </c>
      <c r="U109" s="7" t="s">
        <v>36</v>
      </c>
      <c r="V109" s="5" t="s">
        <v>32</v>
      </c>
      <c r="W109" s="5" t="s">
        <v>37</v>
      </c>
      <c r="X109" s="5"/>
    </row>
    <row r="110" spans="1:24" x14ac:dyDescent="0.25">
      <c r="A110" s="5">
        <v>2015</v>
      </c>
      <c r="B110" s="6" t="s">
        <v>24</v>
      </c>
      <c r="C110" s="7">
        <v>196786759</v>
      </c>
      <c r="D110" s="7">
        <v>803401</v>
      </c>
      <c r="E110" s="7">
        <v>39113</v>
      </c>
      <c r="F110" s="6" t="s">
        <v>58</v>
      </c>
      <c r="G110" s="5" t="s">
        <v>63</v>
      </c>
      <c r="H110" s="6" t="s">
        <v>39</v>
      </c>
      <c r="I110" s="6"/>
      <c r="J110" s="7">
        <v>570</v>
      </c>
      <c r="K110" s="7">
        <v>558</v>
      </c>
      <c r="L110" s="7">
        <v>558</v>
      </c>
      <c r="M110" s="7">
        <v>436</v>
      </c>
      <c r="N110" s="7">
        <v>648</v>
      </c>
      <c r="O110" s="7">
        <v>591</v>
      </c>
      <c r="P110" s="7">
        <v>0</v>
      </c>
      <c r="Q110" s="7">
        <v>1</v>
      </c>
      <c r="R110" s="7">
        <v>2</v>
      </c>
      <c r="S110" s="5" t="s">
        <v>87</v>
      </c>
      <c r="T110" s="7">
        <v>6</v>
      </c>
      <c r="U110" s="7" t="s">
        <v>36</v>
      </c>
      <c r="V110" s="5" t="s">
        <v>32</v>
      </c>
      <c r="W110" s="5" t="s">
        <v>38</v>
      </c>
      <c r="X110" s="5"/>
    </row>
    <row r="111" spans="1:24" x14ac:dyDescent="0.25">
      <c r="A111" s="5">
        <v>2015</v>
      </c>
      <c r="B111" s="6" t="s">
        <v>24</v>
      </c>
      <c r="C111" s="7">
        <v>196695117</v>
      </c>
      <c r="D111" s="7">
        <v>803401</v>
      </c>
      <c r="E111" s="7">
        <v>39113</v>
      </c>
      <c r="F111" s="6" t="s">
        <v>58</v>
      </c>
      <c r="G111" s="5" t="s">
        <v>63</v>
      </c>
      <c r="H111" s="6" t="s">
        <v>39</v>
      </c>
      <c r="I111" s="6"/>
      <c r="J111" s="7">
        <v>548</v>
      </c>
      <c r="K111" s="7">
        <v>513</v>
      </c>
      <c r="L111" s="7">
        <v>513</v>
      </c>
      <c r="M111" s="7">
        <v>471</v>
      </c>
      <c r="N111" s="7">
        <v>548</v>
      </c>
      <c r="O111" s="7">
        <v>387</v>
      </c>
      <c r="P111" s="7">
        <v>0</v>
      </c>
      <c r="Q111" s="7">
        <v>1</v>
      </c>
      <c r="R111" s="7">
        <v>4</v>
      </c>
      <c r="S111" s="5" t="s">
        <v>99</v>
      </c>
      <c r="T111" s="7">
        <v>13</v>
      </c>
      <c r="U111" s="7" t="s">
        <v>36</v>
      </c>
      <c r="V111" s="5" t="s">
        <v>32</v>
      </c>
      <c r="W111" s="5" t="s">
        <v>38</v>
      </c>
      <c r="X111" s="5">
        <v>8</v>
      </c>
    </row>
    <row r="112" spans="1:24" x14ac:dyDescent="0.25">
      <c r="A112" s="5">
        <v>2015</v>
      </c>
      <c r="B112" s="6" t="s">
        <v>24</v>
      </c>
      <c r="C112" s="7">
        <v>196688617</v>
      </c>
      <c r="D112" s="7">
        <v>803401</v>
      </c>
      <c r="E112" s="7">
        <v>39113</v>
      </c>
      <c r="F112" s="6" t="s">
        <v>58</v>
      </c>
      <c r="G112" s="5" t="s">
        <v>63</v>
      </c>
      <c r="H112" s="6" t="s">
        <v>39</v>
      </c>
      <c r="I112" s="6"/>
      <c r="J112" s="7">
        <v>567</v>
      </c>
      <c r="K112" s="7">
        <v>552</v>
      </c>
      <c r="L112" s="7">
        <v>569</v>
      </c>
      <c r="M112" s="7">
        <v>505</v>
      </c>
      <c r="N112" s="7">
        <v>590</v>
      </c>
      <c r="O112" s="7">
        <v>351</v>
      </c>
      <c r="P112" s="7">
        <v>541</v>
      </c>
      <c r="Q112" s="7">
        <v>1</v>
      </c>
      <c r="R112" s="7">
        <v>1</v>
      </c>
      <c r="S112" s="5" t="s">
        <v>68</v>
      </c>
      <c r="T112" s="7">
        <v>13</v>
      </c>
      <c r="U112" s="7" t="s">
        <v>36</v>
      </c>
      <c r="V112" s="5" t="s">
        <v>32</v>
      </c>
      <c r="W112" s="5" t="s">
        <v>37</v>
      </c>
      <c r="X112" s="5"/>
    </row>
    <row r="113" spans="1:24" x14ac:dyDescent="0.25">
      <c r="A113" s="5">
        <v>2015</v>
      </c>
      <c r="B113" s="6" t="s">
        <v>24</v>
      </c>
      <c r="C113" s="7">
        <v>196472886</v>
      </c>
      <c r="D113" s="7">
        <v>803401</v>
      </c>
      <c r="E113" s="7">
        <v>39113</v>
      </c>
      <c r="F113" s="6" t="s">
        <v>58</v>
      </c>
      <c r="G113" s="5" t="s">
        <v>63</v>
      </c>
      <c r="H113" s="6" t="s">
        <v>39</v>
      </c>
      <c r="I113" s="6"/>
      <c r="J113" s="7">
        <v>602</v>
      </c>
      <c r="K113" s="7">
        <v>624</v>
      </c>
      <c r="L113" s="7">
        <v>628</v>
      </c>
      <c r="M113" s="7">
        <v>492</v>
      </c>
      <c r="N113" s="7">
        <v>585</v>
      </c>
      <c r="O113" s="7">
        <v>536</v>
      </c>
      <c r="P113" s="7">
        <v>529</v>
      </c>
      <c r="Q113" s="7">
        <v>1</v>
      </c>
      <c r="R113" s="7">
        <v>2</v>
      </c>
      <c r="S113" s="5" t="s">
        <v>185</v>
      </c>
      <c r="T113" s="7">
        <v>5</v>
      </c>
      <c r="U113" s="7" t="s">
        <v>36</v>
      </c>
      <c r="V113" s="5" t="s">
        <v>32</v>
      </c>
      <c r="W113" s="5" t="s">
        <v>37</v>
      </c>
      <c r="X113" s="5">
        <v>5</v>
      </c>
    </row>
    <row r="114" spans="1:24" x14ac:dyDescent="0.25">
      <c r="A114" s="5">
        <v>2015</v>
      </c>
      <c r="B114" s="6" t="s">
        <v>24</v>
      </c>
      <c r="C114" s="7">
        <v>196466940</v>
      </c>
      <c r="D114" s="7">
        <v>803401</v>
      </c>
      <c r="E114" s="7">
        <v>39113</v>
      </c>
      <c r="F114" s="6" t="s">
        <v>58</v>
      </c>
      <c r="G114" s="5" t="s">
        <v>63</v>
      </c>
      <c r="H114" s="6" t="s">
        <v>39</v>
      </c>
      <c r="I114" s="6"/>
      <c r="J114" s="7">
        <v>579</v>
      </c>
      <c r="K114" s="7">
        <v>577</v>
      </c>
      <c r="L114" s="7">
        <v>586</v>
      </c>
      <c r="M114" s="7">
        <v>552</v>
      </c>
      <c r="N114" s="7">
        <v>594</v>
      </c>
      <c r="O114" s="7">
        <v>524</v>
      </c>
      <c r="P114" s="7">
        <v>0</v>
      </c>
      <c r="Q114" s="7">
        <v>1</v>
      </c>
      <c r="R114" s="7">
        <v>1</v>
      </c>
      <c r="S114" s="5" t="s">
        <v>68</v>
      </c>
      <c r="T114" s="7">
        <v>13</v>
      </c>
      <c r="U114" s="7" t="s">
        <v>36</v>
      </c>
      <c r="V114" s="5" t="s">
        <v>32</v>
      </c>
      <c r="W114" s="5" t="s">
        <v>37</v>
      </c>
      <c r="X114" s="5"/>
    </row>
    <row r="115" spans="1:24" x14ac:dyDescent="0.25">
      <c r="A115" s="5">
        <v>2015</v>
      </c>
      <c r="B115" s="6" t="s">
        <v>24</v>
      </c>
      <c r="C115" s="7">
        <v>196451404</v>
      </c>
      <c r="D115" s="7">
        <v>803401</v>
      </c>
      <c r="E115" s="7">
        <v>39113</v>
      </c>
      <c r="F115" s="6" t="s">
        <v>58</v>
      </c>
      <c r="G115" s="5" t="s">
        <v>63</v>
      </c>
      <c r="H115" s="6" t="s">
        <v>39</v>
      </c>
      <c r="I115" s="6"/>
      <c r="J115" s="7">
        <v>533</v>
      </c>
      <c r="K115" s="7">
        <v>482</v>
      </c>
      <c r="L115" s="7">
        <v>482</v>
      </c>
      <c r="M115" s="7">
        <v>568</v>
      </c>
      <c r="N115" s="7">
        <v>565</v>
      </c>
      <c r="O115" s="7">
        <v>524</v>
      </c>
      <c r="P115" s="7">
        <v>0</v>
      </c>
      <c r="Q115" s="7">
        <v>2</v>
      </c>
      <c r="R115" s="7">
        <v>6</v>
      </c>
      <c r="S115" s="5" t="s">
        <v>63</v>
      </c>
      <c r="T115" s="7">
        <v>13</v>
      </c>
      <c r="U115" s="7" t="s">
        <v>36</v>
      </c>
      <c r="V115" s="5" t="s">
        <v>32</v>
      </c>
      <c r="W115" s="5" t="s">
        <v>33</v>
      </c>
      <c r="X115" s="5"/>
    </row>
    <row r="116" spans="1:24" x14ac:dyDescent="0.25">
      <c r="A116" s="5">
        <v>2015</v>
      </c>
      <c r="B116" s="6" t="s">
        <v>24</v>
      </c>
      <c r="C116" s="7">
        <v>196434941</v>
      </c>
      <c r="D116" s="7">
        <v>803401</v>
      </c>
      <c r="E116" s="7">
        <v>39113</v>
      </c>
      <c r="F116" s="6" t="s">
        <v>58</v>
      </c>
      <c r="G116" s="5" t="s">
        <v>63</v>
      </c>
      <c r="H116" s="6" t="s">
        <v>39</v>
      </c>
      <c r="I116" s="6"/>
      <c r="J116" s="7">
        <v>594</v>
      </c>
      <c r="K116" s="7">
        <v>608</v>
      </c>
      <c r="L116" s="7">
        <v>643</v>
      </c>
      <c r="M116" s="7">
        <v>525</v>
      </c>
      <c r="N116" s="7">
        <v>585</v>
      </c>
      <c r="O116" s="7">
        <v>468</v>
      </c>
      <c r="P116" s="7">
        <v>579</v>
      </c>
      <c r="Q116" s="7">
        <v>1</v>
      </c>
      <c r="R116" s="7">
        <v>4</v>
      </c>
      <c r="S116" s="5" t="s">
        <v>68</v>
      </c>
      <c r="T116" s="7">
        <v>13</v>
      </c>
      <c r="U116" s="7" t="s">
        <v>36</v>
      </c>
      <c r="V116" s="5" t="s">
        <v>32</v>
      </c>
      <c r="W116" s="5" t="s">
        <v>37</v>
      </c>
      <c r="X116" s="5"/>
    </row>
    <row r="117" spans="1:24" x14ac:dyDescent="0.25">
      <c r="A117" s="5">
        <v>2015</v>
      </c>
      <c r="B117" s="6" t="s">
        <v>24</v>
      </c>
      <c r="C117" s="7">
        <v>196359567</v>
      </c>
      <c r="D117" s="7">
        <v>803401</v>
      </c>
      <c r="E117" s="7">
        <v>39113</v>
      </c>
      <c r="F117" s="6" t="s">
        <v>58</v>
      </c>
      <c r="G117" s="5" t="s">
        <v>63</v>
      </c>
      <c r="H117" s="6" t="s">
        <v>39</v>
      </c>
      <c r="I117" s="6"/>
      <c r="J117" s="7">
        <v>577</v>
      </c>
      <c r="K117" s="7">
        <v>573</v>
      </c>
      <c r="L117" s="7">
        <v>587</v>
      </c>
      <c r="M117" s="7">
        <v>518</v>
      </c>
      <c r="N117" s="7">
        <v>542</v>
      </c>
      <c r="O117" s="7">
        <v>431</v>
      </c>
      <c r="P117" s="7">
        <v>499</v>
      </c>
      <c r="Q117" s="7">
        <v>1</v>
      </c>
      <c r="R117" s="7">
        <v>1</v>
      </c>
      <c r="S117" s="5" t="s">
        <v>70</v>
      </c>
      <c r="T117" s="7">
        <v>13</v>
      </c>
      <c r="U117" s="7" t="s">
        <v>36</v>
      </c>
      <c r="V117" s="5" t="s">
        <v>32</v>
      </c>
      <c r="W117" s="5" t="s">
        <v>37</v>
      </c>
      <c r="X117" s="5"/>
    </row>
    <row r="118" spans="1:24" x14ac:dyDescent="0.25">
      <c r="A118" s="5">
        <v>2015</v>
      </c>
      <c r="B118" s="6" t="s">
        <v>24</v>
      </c>
      <c r="C118" s="7">
        <v>196338497</v>
      </c>
      <c r="D118" s="7">
        <v>803401</v>
      </c>
      <c r="E118" s="7">
        <v>39113</v>
      </c>
      <c r="F118" s="6" t="s">
        <v>58</v>
      </c>
      <c r="G118" s="5" t="s">
        <v>63</v>
      </c>
      <c r="H118" s="6" t="s">
        <v>39</v>
      </c>
      <c r="I118" s="6"/>
      <c r="J118" s="7">
        <v>565</v>
      </c>
      <c r="K118" s="7">
        <v>548</v>
      </c>
      <c r="L118" s="7">
        <v>548</v>
      </c>
      <c r="M118" s="7">
        <v>477</v>
      </c>
      <c r="N118" s="7">
        <v>639</v>
      </c>
      <c r="O118" s="7">
        <v>517</v>
      </c>
      <c r="P118" s="7">
        <v>0</v>
      </c>
      <c r="Q118" s="7">
        <v>1</v>
      </c>
      <c r="R118" s="7">
        <v>2</v>
      </c>
      <c r="S118" s="5" t="s">
        <v>74</v>
      </c>
      <c r="T118" s="7">
        <v>13</v>
      </c>
      <c r="U118" s="7" t="s">
        <v>36</v>
      </c>
      <c r="V118" s="5" t="s">
        <v>32</v>
      </c>
      <c r="W118" s="5" t="s">
        <v>37</v>
      </c>
      <c r="X118" s="5"/>
    </row>
    <row r="119" spans="1:24" x14ac:dyDescent="0.25">
      <c r="A119" s="5">
        <v>2015</v>
      </c>
      <c r="B119" s="6" t="s">
        <v>24</v>
      </c>
      <c r="C119" s="7">
        <v>196305386</v>
      </c>
      <c r="D119" s="7">
        <v>803401</v>
      </c>
      <c r="E119" s="7">
        <v>39113</v>
      </c>
      <c r="F119" s="6" t="s">
        <v>58</v>
      </c>
      <c r="G119" s="5" t="s">
        <v>63</v>
      </c>
      <c r="H119" s="6" t="s">
        <v>39</v>
      </c>
      <c r="I119" s="6"/>
      <c r="J119" s="7">
        <v>521</v>
      </c>
      <c r="K119" s="7">
        <v>457</v>
      </c>
      <c r="L119" s="7">
        <v>457</v>
      </c>
      <c r="M119" s="7">
        <v>560</v>
      </c>
      <c r="N119" s="7">
        <v>578</v>
      </c>
      <c r="O119" s="7">
        <v>578</v>
      </c>
      <c r="P119" s="7">
        <v>0</v>
      </c>
      <c r="Q119" s="7">
        <v>1</v>
      </c>
      <c r="R119" s="7">
        <v>3</v>
      </c>
      <c r="S119" s="5" t="s">
        <v>77</v>
      </c>
      <c r="T119" s="7">
        <v>13</v>
      </c>
      <c r="U119" s="7" t="s">
        <v>36</v>
      </c>
      <c r="V119" s="5" t="s">
        <v>32</v>
      </c>
      <c r="W119" s="5" t="s">
        <v>37</v>
      </c>
      <c r="X119" s="5">
        <v>4</v>
      </c>
    </row>
    <row r="120" spans="1:24" x14ac:dyDescent="0.25">
      <c r="A120" s="5">
        <v>2015</v>
      </c>
      <c r="B120" s="6" t="s">
        <v>24</v>
      </c>
      <c r="C120" s="7">
        <v>196070540</v>
      </c>
      <c r="D120" s="7">
        <v>803401</v>
      </c>
      <c r="E120" s="7">
        <v>39113</v>
      </c>
      <c r="F120" s="6" t="s">
        <v>58</v>
      </c>
      <c r="G120" s="5" t="s">
        <v>63</v>
      </c>
      <c r="H120" s="6" t="s">
        <v>39</v>
      </c>
      <c r="I120" s="6"/>
      <c r="J120" s="7">
        <v>561</v>
      </c>
      <c r="K120" s="7">
        <v>540</v>
      </c>
      <c r="L120" s="7">
        <v>540</v>
      </c>
      <c r="M120" s="7">
        <v>560</v>
      </c>
      <c r="N120" s="7">
        <v>685</v>
      </c>
      <c r="O120" s="7">
        <v>605</v>
      </c>
      <c r="P120" s="7">
        <v>0</v>
      </c>
      <c r="Q120" s="7">
        <v>1</v>
      </c>
      <c r="R120" s="7">
        <v>2</v>
      </c>
      <c r="S120" s="5" t="s">
        <v>186</v>
      </c>
      <c r="T120" s="7">
        <v>10</v>
      </c>
      <c r="U120" s="7" t="s">
        <v>36</v>
      </c>
      <c r="V120" s="5" t="s">
        <v>32</v>
      </c>
      <c r="W120" s="5" t="s">
        <v>37</v>
      </c>
      <c r="X120" s="5"/>
    </row>
    <row r="121" spans="1:24" x14ac:dyDescent="0.25">
      <c r="A121" s="5">
        <v>2015</v>
      </c>
      <c r="B121" s="6" t="s">
        <v>24</v>
      </c>
      <c r="C121" s="7">
        <v>195949573</v>
      </c>
      <c r="D121" s="7">
        <v>803401</v>
      </c>
      <c r="E121" s="7">
        <v>39113</v>
      </c>
      <c r="F121" s="6" t="s">
        <v>58</v>
      </c>
      <c r="G121" s="5" t="s">
        <v>63</v>
      </c>
      <c r="H121" s="6" t="s">
        <v>39</v>
      </c>
      <c r="I121" s="6"/>
      <c r="J121" s="7">
        <v>576</v>
      </c>
      <c r="K121" s="7">
        <v>571</v>
      </c>
      <c r="L121" s="7">
        <v>625</v>
      </c>
      <c r="M121" s="7">
        <v>477</v>
      </c>
      <c r="N121" s="7">
        <v>585</v>
      </c>
      <c r="O121" s="7">
        <v>457</v>
      </c>
      <c r="P121" s="7">
        <v>0</v>
      </c>
      <c r="Q121" s="7">
        <v>1</v>
      </c>
      <c r="R121" s="7">
        <v>1</v>
      </c>
      <c r="S121" s="5" t="s">
        <v>63</v>
      </c>
      <c r="T121" s="7">
        <v>13</v>
      </c>
      <c r="U121" s="7" t="s">
        <v>36</v>
      </c>
      <c r="V121" s="5" t="s">
        <v>32</v>
      </c>
      <c r="W121" s="5" t="s">
        <v>37</v>
      </c>
      <c r="X121" s="5">
        <v>5</v>
      </c>
    </row>
    <row r="122" spans="1:24" x14ac:dyDescent="0.25">
      <c r="A122" s="5">
        <v>2015</v>
      </c>
      <c r="B122" s="6" t="s">
        <v>24</v>
      </c>
      <c r="C122" s="7">
        <v>195728658</v>
      </c>
      <c r="D122" s="7">
        <v>803401</v>
      </c>
      <c r="E122" s="7">
        <v>39113</v>
      </c>
      <c r="F122" s="6" t="s">
        <v>58</v>
      </c>
      <c r="G122" s="5" t="s">
        <v>63</v>
      </c>
      <c r="H122" s="6" t="s">
        <v>39</v>
      </c>
      <c r="I122" s="6"/>
      <c r="J122" s="7">
        <v>545</v>
      </c>
      <c r="K122" s="7">
        <v>509</v>
      </c>
      <c r="L122" s="7">
        <v>601</v>
      </c>
      <c r="M122" s="7">
        <v>626</v>
      </c>
      <c r="N122" s="7">
        <v>552</v>
      </c>
      <c r="O122" s="7">
        <v>569</v>
      </c>
      <c r="P122" s="7">
        <v>595</v>
      </c>
      <c r="Q122" s="7">
        <v>1</v>
      </c>
      <c r="R122" s="7">
        <v>4</v>
      </c>
      <c r="S122" s="5" t="s">
        <v>187</v>
      </c>
      <c r="T122" s="7">
        <v>13</v>
      </c>
      <c r="U122" s="7" t="s">
        <v>57</v>
      </c>
      <c r="V122" s="5" t="s">
        <v>50</v>
      </c>
      <c r="W122" s="5" t="s">
        <v>188</v>
      </c>
      <c r="X122" s="5"/>
    </row>
    <row r="123" spans="1:24" x14ac:dyDescent="0.25">
      <c r="A123" s="5">
        <v>2015</v>
      </c>
      <c r="B123" s="6" t="s">
        <v>24</v>
      </c>
      <c r="C123" s="7">
        <v>195725306</v>
      </c>
      <c r="D123" s="7">
        <v>803401</v>
      </c>
      <c r="E123" s="7">
        <v>39113</v>
      </c>
      <c r="F123" s="6" t="s">
        <v>58</v>
      </c>
      <c r="G123" s="5" t="s">
        <v>63</v>
      </c>
      <c r="H123" s="6" t="s">
        <v>39</v>
      </c>
      <c r="I123" s="6" t="s">
        <v>81</v>
      </c>
      <c r="J123" s="7">
        <v>612</v>
      </c>
      <c r="K123" s="7">
        <v>645</v>
      </c>
      <c r="L123" s="7">
        <v>692</v>
      </c>
      <c r="M123" s="7">
        <v>518</v>
      </c>
      <c r="N123" s="7">
        <v>548</v>
      </c>
      <c r="O123" s="7">
        <v>403</v>
      </c>
      <c r="P123" s="7">
        <v>0</v>
      </c>
      <c r="Q123" s="7">
        <v>1</v>
      </c>
      <c r="R123" s="7">
        <v>1</v>
      </c>
      <c r="S123" s="5" t="s">
        <v>82</v>
      </c>
      <c r="T123" s="7">
        <v>13</v>
      </c>
      <c r="U123" s="7" t="s">
        <v>36</v>
      </c>
      <c r="V123" s="5" t="s">
        <v>32</v>
      </c>
      <c r="W123" s="5" t="s">
        <v>37</v>
      </c>
      <c r="X123" s="5"/>
    </row>
    <row r="124" spans="1:24" x14ac:dyDescent="0.25">
      <c r="A124" s="5">
        <v>2015</v>
      </c>
      <c r="B124" s="6" t="s">
        <v>24</v>
      </c>
      <c r="C124" s="7">
        <v>195518076</v>
      </c>
      <c r="D124" s="7">
        <v>803401</v>
      </c>
      <c r="E124" s="7">
        <v>39113</v>
      </c>
      <c r="F124" s="6" t="s">
        <v>58</v>
      </c>
      <c r="G124" s="5" t="s">
        <v>63</v>
      </c>
      <c r="H124" s="6" t="s">
        <v>39</v>
      </c>
      <c r="I124" s="6"/>
      <c r="J124" s="7">
        <v>579</v>
      </c>
      <c r="K124" s="7">
        <v>577</v>
      </c>
      <c r="L124" s="7">
        <v>577</v>
      </c>
      <c r="M124" s="7">
        <v>492</v>
      </c>
      <c r="N124" s="7">
        <v>609</v>
      </c>
      <c r="O124" s="7">
        <v>578</v>
      </c>
      <c r="P124" s="7">
        <v>0</v>
      </c>
      <c r="Q124" s="7">
        <v>1</v>
      </c>
      <c r="R124" s="7">
        <v>3</v>
      </c>
      <c r="S124" s="5" t="s">
        <v>128</v>
      </c>
      <c r="T124" s="7">
        <v>2</v>
      </c>
      <c r="U124" s="7" t="s">
        <v>36</v>
      </c>
      <c r="V124" s="5" t="s">
        <v>32</v>
      </c>
      <c r="W124" s="5" t="s">
        <v>38</v>
      </c>
      <c r="X124" s="5">
        <v>5</v>
      </c>
    </row>
    <row r="125" spans="1:24" x14ac:dyDescent="0.25">
      <c r="A125" s="5">
        <v>2015</v>
      </c>
      <c r="B125" s="6" t="s">
        <v>24</v>
      </c>
      <c r="C125" s="7">
        <v>195506191</v>
      </c>
      <c r="D125" s="7">
        <v>803401</v>
      </c>
      <c r="E125" s="7">
        <v>39113</v>
      </c>
      <c r="F125" s="6" t="s">
        <v>58</v>
      </c>
      <c r="G125" s="5" t="s">
        <v>63</v>
      </c>
      <c r="H125" s="6" t="s">
        <v>39</v>
      </c>
      <c r="I125" s="6"/>
      <c r="J125" s="7">
        <v>650</v>
      </c>
      <c r="K125" s="7">
        <v>723</v>
      </c>
      <c r="L125" s="7">
        <v>757</v>
      </c>
      <c r="M125" s="7">
        <v>598</v>
      </c>
      <c r="N125" s="7">
        <v>521</v>
      </c>
      <c r="O125" s="7">
        <v>573</v>
      </c>
      <c r="P125" s="7">
        <v>0</v>
      </c>
      <c r="Q125" s="7">
        <v>1</v>
      </c>
      <c r="R125" s="7">
        <v>3</v>
      </c>
      <c r="S125" s="5" t="s">
        <v>102</v>
      </c>
      <c r="T125" s="7">
        <v>6</v>
      </c>
      <c r="U125" s="7" t="s">
        <v>36</v>
      </c>
      <c r="V125" s="5" t="s">
        <v>32</v>
      </c>
      <c r="W125" s="5" t="s">
        <v>37</v>
      </c>
      <c r="X125" s="5"/>
    </row>
    <row r="126" spans="1:24" x14ac:dyDescent="0.25">
      <c r="A126" s="5">
        <v>2015</v>
      </c>
      <c r="B126" s="6" t="s">
        <v>24</v>
      </c>
      <c r="C126" s="7">
        <v>195481911</v>
      </c>
      <c r="D126" s="7">
        <v>803401</v>
      </c>
      <c r="E126" s="7">
        <v>39113</v>
      </c>
      <c r="F126" s="6" t="s">
        <v>58</v>
      </c>
      <c r="G126" s="5" t="s">
        <v>63</v>
      </c>
      <c r="H126" s="6" t="s">
        <v>39</v>
      </c>
      <c r="I126" s="6"/>
      <c r="J126" s="7">
        <v>550</v>
      </c>
      <c r="K126" s="7">
        <v>517</v>
      </c>
      <c r="L126" s="7">
        <v>517</v>
      </c>
      <c r="M126" s="7">
        <v>568</v>
      </c>
      <c r="N126" s="7">
        <v>578</v>
      </c>
      <c r="O126" s="7">
        <v>444</v>
      </c>
      <c r="P126" s="7">
        <v>0</v>
      </c>
      <c r="Q126" s="7">
        <v>1</v>
      </c>
      <c r="R126" s="7">
        <v>1</v>
      </c>
      <c r="S126" s="5" t="s">
        <v>66</v>
      </c>
      <c r="T126" s="7">
        <v>13</v>
      </c>
      <c r="U126" s="7" t="s">
        <v>36</v>
      </c>
      <c r="V126" s="5" t="s">
        <v>32</v>
      </c>
      <c r="W126" s="5" t="s">
        <v>37</v>
      </c>
      <c r="X126" s="5">
        <v>5</v>
      </c>
    </row>
    <row r="127" spans="1:24" x14ac:dyDescent="0.25">
      <c r="A127" s="5">
        <v>2015</v>
      </c>
      <c r="B127" s="6" t="s">
        <v>24</v>
      </c>
      <c r="C127" s="7">
        <v>195457298</v>
      </c>
      <c r="D127" s="7">
        <v>803401</v>
      </c>
      <c r="E127" s="7">
        <v>39113</v>
      </c>
      <c r="F127" s="6" t="s">
        <v>58</v>
      </c>
      <c r="G127" s="5" t="s">
        <v>63</v>
      </c>
      <c r="H127" s="6" t="s">
        <v>39</v>
      </c>
      <c r="I127" s="6"/>
      <c r="J127" s="7">
        <v>546</v>
      </c>
      <c r="K127" s="7">
        <v>513</v>
      </c>
      <c r="L127" s="7">
        <v>523</v>
      </c>
      <c r="M127" s="7">
        <v>531</v>
      </c>
      <c r="N127" s="7">
        <v>548</v>
      </c>
      <c r="O127" s="7">
        <v>536</v>
      </c>
      <c r="P127" s="7">
        <v>0</v>
      </c>
      <c r="Q127" s="7">
        <v>1</v>
      </c>
      <c r="R127" s="7">
        <v>2</v>
      </c>
      <c r="S127" s="5" t="s">
        <v>66</v>
      </c>
      <c r="T127" s="7">
        <v>13</v>
      </c>
      <c r="U127" s="7" t="s">
        <v>36</v>
      </c>
      <c r="V127" s="5" t="s">
        <v>32</v>
      </c>
      <c r="W127" s="5" t="s">
        <v>79</v>
      </c>
      <c r="X127" s="5"/>
    </row>
    <row r="128" spans="1:24" x14ac:dyDescent="0.25">
      <c r="A128" s="5">
        <v>2015</v>
      </c>
      <c r="B128" s="6" t="s">
        <v>24</v>
      </c>
      <c r="C128" s="7">
        <v>195455724</v>
      </c>
      <c r="D128" s="7">
        <v>803401</v>
      </c>
      <c r="E128" s="7">
        <v>39113</v>
      </c>
      <c r="F128" s="6" t="s">
        <v>58</v>
      </c>
      <c r="G128" s="5" t="s">
        <v>63</v>
      </c>
      <c r="H128" s="6" t="s">
        <v>39</v>
      </c>
      <c r="I128" s="6"/>
      <c r="J128" s="7">
        <v>615</v>
      </c>
      <c r="K128" s="7">
        <v>651</v>
      </c>
      <c r="L128" s="7">
        <v>718</v>
      </c>
      <c r="M128" s="7">
        <v>512</v>
      </c>
      <c r="N128" s="7">
        <v>552</v>
      </c>
      <c r="O128" s="7">
        <v>517</v>
      </c>
      <c r="P128" s="7">
        <v>524</v>
      </c>
      <c r="Q128" s="7">
        <v>1</v>
      </c>
      <c r="R128" s="7">
        <v>2</v>
      </c>
      <c r="S128" s="5" t="s">
        <v>63</v>
      </c>
      <c r="T128" s="7">
        <v>13</v>
      </c>
      <c r="U128" s="7" t="s">
        <v>36</v>
      </c>
      <c r="V128" s="5" t="s">
        <v>32</v>
      </c>
      <c r="W128" s="5" t="s">
        <v>37</v>
      </c>
      <c r="X128" s="5">
        <v>5</v>
      </c>
    </row>
    <row r="129" spans="1:24" x14ac:dyDescent="0.25">
      <c r="A129" s="5">
        <v>2015</v>
      </c>
      <c r="B129" s="6" t="s">
        <v>24</v>
      </c>
      <c r="C129" s="7">
        <v>195401845</v>
      </c>
      <c r="D129" s="7">
        <v>803401</v>
      </c>
      <c r="E129" s="7">
        <v>39113</v>
      </c>
      <c r="F129" s="6" t="s">
        <v>58</v>
      </c>
      <c r="G129" s="5" t="s">
        <v>63</v>
      </c>
      <c r="H129" s="6" t="s">
        <v>39</v>
      </c>
      <c r="I129" s="6"/>
      <c r="J129" s="7">
        <v>504</v>
      </c>
      <c r="K129" s="7">
        <v>423</v>
      </c>
      <c r="L129" s="7">
        <v>423</v>
      </c>
      <c r="M129" s="7">
        <v>512</v>
      </c>
      <c r="N129" s="7">
        <v>585</v>
      </c>
      <c r="O129" s="7">
        <v>509</v>
      </c>
      <c r="P129" s="7">
        <v>417</v>
      </c>
      <c r="Q129" s="7">
        <v>1</v>
      </c>
      <c r="R129" s="7">
        <v>3</v>
      </c>
      <c r="S129" s="5" t="s">
        <v>67</v>
      </c>
      <c r="T129" s="7">
        <v>13</v>
      </c>
      <c r="U129" s="7" t="s">
        <v>36</v>
      </c>
      <c r="V129" s="5" t="s">
        <v>32</v>
      </c>
      <c r="W129" s="5" t="s">
        <v>37</v>
      </c>
      <c r="X129" s="5">
        <v>5</v>
      </c>
    </row>
    <row r="130" spans="1:24" x14ac:dyDescent="0.25">
      <c r="A130" s="5">
        <v>2015</v>
      </c>
      <c r="B130" s="6" t="s">
        <v>24</v>
      </c>
      <c r="C130" s="7">
        <v>195401322</v>
      </c>
      <c r="D130" s="7">
        <v>803401</v>
      </c>
      <c r="E130" s="7">
        <v>39113</v>
      </c>
      <c r="F130" s="6" t="s">
        <v>58</v>
      </c>
      <c r="G130" s="5" t="s">
        <v>63</v>
      </c>
      <c r="H130" s="6" t="s">
        <v>39</v>
      </c>
      <c r="I130" s="6"/>
      <c r="J130" s="7">
        <v>563</v>
      </c>
      <c r="K130" s="7">
        <v>544</v>
      </c>
      <c r="L130" s="7">
        <v>544</v>
      </c>
      <c r="M130" s="7">
        <v>646</v>
      </c>
      <c r="N130" s="7">
        <v>614</v>
      </c>
      <c r="O130" s="7">
        <v>569</v>
      </c>
      <c r="P130" s="7">
        <v>0</v>
      </c>
      <c r="Q130" s="7">
        <v>1</v>
      </c>
      <c r="R130" s="7">
        <v>1</v>
      </c>
      <c r="S130" s="5" t="s">
        <v>89</v>
      </c>
      <c r="T130" s="7">
        <v>13</v>
      </c>
      <c r="U130" s="7" t="s">
        <v>36</v>
      </c>
      <c r="V130" s="5" t="s">
        <v>32</v>
      </c>
      <c r="W130" s="5" t="s">
        <v>38</v>
      </c>
      <c r="X130" s="5"/>
    </row>
    <row r="131" spans="1:24" x14ac:dyDescent="0.25">
      <c r="A131" s="5">
        <v>2015</v>
      </c>
      <c r="B131" s="6" t="s">
        <v>24</v>
      </c>
      <c r="C131" s="7">
        <v>195398240</v>
      </c>
      <c r="D131" s="7">
        <v>803401</v>
      </c>
      <c r="E131" s="7">
        <v>39113</v>
      </c>
      <c r="F131" s="6" t="s">
        <v>58</v>
      </c>
      <c r="G131" s="5" t="s">
        <v>63</v>
      </c>
      <c r="H131" s="6" t="s">
        <v>39</v>
      </c>
      <c r="I131" s="6"/>
      <c r="J131" s="7">
        <v>539</v>
      </c>
      <c r="K131" s="7">
        <v>494</v>
      </c>
      <c r="L131" s="7">
        <v>494</v>
      </c>
      <c r="M131" s="7">
        <v>531</v>
      </c>
      <c r="N131" s="7">
        <v>538</v>
      </c>
      <c r="O131" s="7">
        <v>541</v>
      </c>
      <c r="P131" s="7">
        <v>0</v>
      </c>
      <c r="Q131" s="7">
        <v>1</v>
      </c>
      <c r="R131" s="7">
        <v>1</v>
      </c>
      <c r="S131" s="5" t="s">
        <v>67</v>
      </c>
      <c r="T131" s="7">
        <v>13</v>
      </c>
      <c r="U131" s="7" t="s">
        <v>36</v>
      </c>
      <c r="V131" s="5" t="s">
        <v>32</v>
      </c>
      <c r="W131" s="5" t="s">
        <v>37</v>
      </c>
      <c r="X131" s="5"/>
    </row>
    <row r="132" spans="1:24" x14ac:dyDescent="0.25">
      <c r="A132" s="5">
        <v>2015</v>
      </c>
      <c r="B132" s="6" t="s">
        <v>24</v>
      </c>
      <c r="C132" s="7">
        <v>195265720</v>
      </c>
      <c r="D132" s="7">
        <v>803401</v>
      </c>
      <c r="E132" s="7">
        <v>39113</v>
      </c>
      <c r="F132" s="6" t="s">
        <v>58</v>
      </c>
      <c r="G132" s="5" t="s">
        <v>63</v>
      </c>
      <c r="H132" s="6" t="s">
        <v>39</v>
      </c>
      <c r="I132" s="6"/>
      <c r="J132" s="7">
        <v>564</v>
      </c>
      <c r="K132" s="7">
        <v>546</v>
      </c>
      <c r="L132" s="7">
        <v>546</v>
      </c>
      <c r="M132" s="7">
        <v>525</v>
      </c>
      <c r="N132" s="7">
        <v>626</v>
      </c>
      <c r="O132" s="7">
        <v>609</v>
      </c>
      <c r="P132" s="7">
        <v>0</v>
      </c>
      <c r="Q132" s="7">
        <v>1</v>
      </c>
      <c r="R132" s="7">
        <v>2</v>
      </c>
      <c r="S132" s="5" t="s">
        <v>97</v>
      </c>
      <c r="T132" s="7">
        <v>13</v>
      </c>
      <c r="U132" s="7" t="s">
        <v>36</v>
      </c>
      <c r="V132" s="5" t="s">
        <v>32</v>
      </c>
      <c r="W132" s="5" t="s">
        <v>37</v>
      </c>
      <c r="X132" s="5"/>
    </row>
    <row r="133" spans="1:24" x14ac:dyDescent="0.25">
      <c r="A133" s="5">
        <v>2015</v>
      </c>
      <c r="B133" s="6" t="s">
        <v>24</v>
      </c>
      <c r="C133" s="7">
        <v>195261768</v>
      </c>
      <c r="D133" s="7">
        <v>803401</v>
      </c>
      <c r="E133" s="7">
        <v>39113</v>
      </c>
      <c r="F133" s="6" t="s">
        <v>58</v>
      </c>
      <c r="G133" s="5" t="s">
        <v>63</v>
      </c>
      <c r="H133" s="6" t="s">
        <v>39</v>
      </c>
      <c r="I133" s="6"/>
      <c r="J133" s="7">
        <v>577</v>
      </c>
      <c r="K133" s="7">
        <v>573</v>
      </c>
      <c r="L133" s="7">
        <v>607</v>
      </c>
      <c r="M133" s="7">
        <v>531</v>
      </c>
      <c r="N133" s="7">
        <v>565</v>
      </c>
      <c r="O133" s="7">
        <v>541</v>
      </c>
      <c r="P133" s="7">
        <v>0</v>
      </c>
      <c r="Q133" s="7">
        <v>1</v>
      </c>
      <c r="R133" s="7">
        <v>2</v>
      </c>
      <c r="S133" s="5" t="s">
        <v>70</v>
      </c>
      <c r="T133" s="7">
        <v>13</v>
      </c>
      <c r="U133" s="7" t="s">
        <v>36</v>
      </c>
      <c r="V133" s="5" t="s">
        <v>32</v>
      </c>
      <c r="W133" s="5" t="s">
        <v>37</v>
      </c>
      <c r="X133" s="5">
        <v>7</v>
      </c>
    </row>
    <row r="134" spans="1:24" x14ac:dyDescent="0.25">
      <c r="A134" s="5">
        <v>2015</v>
      </c>
      <c r="B134" s="6" t="s">
        <v>24</v>
      </c>
      <c r="C134" s="7">
        <v>195253765</v>
      </c>
      <c r="D134" s="7">
        <v>803401</v>
      </c>
      <c r="E134" s="7">
        <v>39113</v>
      </c>
      <c r="F134" s="6" t="s">
        <v>58</v>
      </c>
      <c r="G134" s="5" t="s">
        <v>63</v>
      </c>
      <c r="H134" s="6" t="s">
        <v>39</v>
      </c>
      <c r="I134" s="6" t="s">
        <v>189</v>
      </c>
      <c r="J134" s="7">
        <v>512</v>
      </c>
      <c r="K134" s="7">
        <v>439</v>
      </c>
      <c r="L134" s="7">
        <v>439</v>
      </c>
      <c r="M134" s="7">
        <v>492</v>
      </c>
      <c r="N134" s="7">
        <v>578</v>
      </c>
      <c r="O134" s="7">
        <v>403</v>
      </c>
      <c r="P134" s="7">
        <v>0</v>
      </c>
      <c r="Q134" s="7">
        <v>1</v>
      </c>
      <c r="R134" s="7">
        <v>1</v>
      </c>
      <c r="S134" s="5" t="s">
        <v>99</v>
      </c>
      <c r="T134" s="7">
        <v>13</v>
      </c>
      <c r="U134" s="7" t="s">
        <v>36</v>
      </c>
      <c r="V134" s="5" t="s">
        <v>32</v>
      </c>
      <c r="W134" s="5" t="s">
        <v>37</v>
      </c>
      <c r="X134" s="5"/>
    </row>
    <row r="135" spans="1:24" x14ac:dyDescent="0.25">
      <c r="A135" s="5">
        <v>2015</v>
      </c>
      <c r="B135" s="6" t="s">
        <v>24</v>
      </c>
      <c r="C135" s="7">
        <v>195251703</v>
      </c>
      <c r="D135" s="7">
        <v>803401</v>
      </c>
      <c r="E135" s="7">
        <v>39113</v>
      </c>
      <c r="F135" s="6" t="s">
        <v>58</v>
      </c>
      <c r="G135" s="5" t="s">
        <v>63</v>
      </c>
      <c r="H135" s="6" t="s">
        <v>39</v>
      </c>
      <c r="I135" s="6"/>
      <c r="J135" s="7">
        <v>537</v>
      </c>
      <c r="K135" s="7">
        <v>490</v>
      </c>
      <c r="L135" s="7">
        <v>519</v>
      </c>
      <c r="M135" s="7">
        <v>616</v>
      </c>
      <c r="N135" s="7">
        <v>602</v>
      </c>
      <c r="O135" s="7">
        <v>541</v>
      </c>
      <c r="P135" s="7">
        <v>0</v>
      </c>
      <c r="Q135" s="7">
        <v>1</v>
      </c>
      <c r="R135" s="7">
        <v>1</v>
      </c>
      <c r="S135" s="5" t="s">
        <v>66</v>
      </c>
      <c r="T135" s="7">
        <v>13</v>
      </c>
      <c r="U135" s="7" t="s">
        <v>36</v>
      </c>
      <c r="V135" s="5" t="s">
        <v>32</v>
      </c>
      <c r="W135" s="5" t="s">
        <v>33</v>
      </c>
      <c r="X135" s="5"/>
    </row>
    <row r="136" spans="1:24" x14ac:dyDescent="0.25">
      <c r="A136" s="5">
        <v>2015</v>
      </c>
      <c r="B136" s="6" t="s">
        <v>24</v>
      </c>
      <c r="C136" s="7">
        <v>195244359</v>
      </c>
      <c r="D136" s="7">
        <v>803401</v>
      </c>
      <c r="E136" s="7">
        <v>39113</v>
      </c>
      <c r="F136" s="6" t="s">
        <v>58</v>
      </c>
      <c r="G136" s="5" t="s">
        <v>63</v>
      </c>
      <c r="H136" s="6" t="s">
        <v>39</v>
      </c>
      <c r="I136" s="6"/>
      <c r="J136" s="7">
        <v>547</v>
      </c>
      <c r="K136" s="7">
        <v>511</v>
      </c>
      <c r="L136" s="7">
        <v>511</v>
      </c>
      <c r="M136" s="7">
        <v>531</v>
      </c>
      <c r="N136" s="7">
        <v>617</v>
      </c>
      <c r="O136" s="7">
        <v>0</v>
      </c>
      <c r="P136" s="7">
        <v>623</v>
      </c>
      <c r="Q136" s="7">
        <v>1</v>
      </c>
      <c r="R136" s="7">
        <v>2</v>
      </c>
      <c r="S136" s="5" t="s">
        <v>100</v>
      </c>
      <c r="T136" s="7">
        <v>13</v>
      </c>
      <c r="U136" s="7" t="s">
        <v>36</v>
      </c>
      <c r="V136" s="5" t="s">
        <v>32</v>
      </c>
      <c r="W136" s="5" t="s">
        <v>37</v>
      </c>
      <c r="X136" s="5">
        <v>11</v>
      </c>
    </row>
    <row r="137" spans="1:24" x14ac:dyDescent="0.25">
      <c r="A137" s="5">
        <v>2015</v>
      </c>
      <c r="B137" s="6" t="s">
        <v>24</v>
      </c>
      <c r="C137" s="7">
        <v>195242801</v>
      </c>
      <c r="D137" s="7">
        <v>803401</v>
      </c>
      <c r="E137" s="7">
        <v>39113</v>
      </c>
      <c r="F137" s="6" t="s">
        <v>58</v>
      </c>
      <c r="G137" s="5" t="s">
        <v>63</v>
      </c>
      <c r="H137" s="6" t="s">
        <v>39</v>
      </c>
      <c r="I137" s="6"/>
      <c r="J137" s="7">
        <v>554</v>
      </c>
      <c r="K137" s="7">
        <v>526</v>
      </c>
      <c r="L137" s="7">
        <v>529</v>
      </c>
      <c r="M137" s="7">
        <v>568</v>
      </c>
      <c r="N137" s="7">
        <v>630</v>
      </c>
      <c r="O137" s="7">
        <v>0</v>
      </c>
      <c r="P137" s="7">
        <v>479</v>
      </c>
      <c r="Q137" s="7">
        <v>1</v>
      </c>
      <c r="R137" s="7">
        <v>3</v>
      </c>
      <c r="S137" s="5" t="s">
        <v>68</v>
      </c>
      <c r="T137" s="7">
        <v>13</v>
      </c>
      <c r="U137" s="7" t="s">
        <v>36</v>
      </c>
      <c r="V137" s="5" t="s">
        <v>32</v>
      </c>
      <c r="W137" s="5" t="s">
        <v>37</v>
      </c>
      <c r="X137" s="5"/>
    </row>
    <row r="138" spans="1:24" x14ac:dyDescent="0.25">
      <c r="A138" s="5">
        <v>2015</v>
      </c>
      <c r="B138" s="6" t="s">
        <v>24</v>
      </c>
      <c r="C138" s="7">
        <v>195238405</v>
      </c>
      <c r="D138" s="7">
        <v>803401</v>
      </c>
      <c r="E138" s="7">
        <v>39113</v>
      </c>
      <c r="F138" s="6" t="s">
        <v>58</v>
      </c>
      <c r="G138" s="5" t="s">
        <v>63</v>
      </c>
      <c r="H138" s="6" t="s">
        <v>39</v>
      </c>
      <c r="I138" s="6" t="s">
        <v>27</v>
      </c>
      <c r="J138" s="7">
        <v>499</v>
      </c>
      <c r="K138" s="7">
        <v>412</v>
      </c>
      <c r="L138" s="7">
        <v>412</v>
      </c>
      <c r="M138" s="7">
        <v>505</v>
      </c>
      <c r="N138" s="7">
        <v>565</v>
      </c>
      <c r="O138" s="7">
        <v>558</v>
      </c>
      <c r="P138" s="7">
        <v>471</v>
      </c>
      <c r="Q138" s="7">
        <v>1</v>
      </c>
      <c r="R138" s="7">
        <v>2</v>
      </c>
      <c r="S138" s="5" t="s">
        <v>68</v>
      </c>
      <c r="T138" s="7">
        <v>13</v>
      </c>
      <c r="U138" s="7" t="s">
        <v>36</v>
      </c>
      <c r="V138" s="5" t="s">
        <v>32</v>
      </c>
      <c r="W138" s="5" t="s">
        <v>37</v>
      </c>
      <c r="X138" s="5">
        <v>11</v>
      </c>
    </row>
    <row r="139" spans="1:24" x14ac:dyDescent="0.25">
      <c r="A139" s="5">
        <v>2015</v>
      </c>
      <c r="B139" s="6" t="s">
        <v>24</v>
      </c>
      <c r="C139" s="7">
        <v>195232539</v>
      </c>
      <c r="D139" s="7">
        <v>803401</v>
      </c>
      <c r="E139" s="7">
        <v>39113</v>
      </c>
      <c r="F139" s="6" t="s">
        <v>58</v>
      </c>
      <c r="G139" s="5" t="s">
        <v>63</v>
      </c>
      <c r="H139" s="6" t="s">
        <v>39</v>
      </c>
      <c r="I139" s="6"/>
      <c r="J139" s="7">
        <v>530</v>
      </c>
      <c r="K139" s="7">
        <v>476</v>
      </c>
      <c r="L139" s="7">
        <v>476</v>
      </c>
      <c r="M139" s="7">
        <v>546</v>
      </c>
      <c r="N139" s="7">
        <v>635</v>
      </c>
      <c r="O139" s="7">
        <v>564</v>
      </c>
      <c r="P139" s="7">
        <v>0</v>
      </c>
      <c r="Q139" s="7">
        <v>1</v>
      </c>
      <c r="R139" s="7">
        <v>2</v>
      </c>
      <c r="S139" s="5" t="s">
        <v>97</v>
      </c>
      <c r="T139" s="7">
        <v>13</v>
      </c>
      <c r="U139" s="7" t="s">
        <v>36</v>
      </c>
      <c r="V139" s="5" t="s">
        <v>32</v>
      </c>
      <c r="W139" s="5" t="s">
        <v>38</v>
      </c>
      <c r="X139" s="5"/>
    </row>
    <row r="140" spans="1:24" x14ac:dyDescent="0.25">
      <c r="A140" s="5">
        <v>2015</v>
      </c>
      <c r="B140" s="6" t="s">
        <v>24</v>
      </c>
      <c r="C140" s="7">
        <v>195229635</v>
      </c>
      <c r="D140" s="7">
        <v>803401</v>
      </c>
      <c r="E140" s="7">
        <v>39113</v>
      </c>
      <c r="F140" s="6" t="s">
        <v>58</v>
      </c>
      <c r="G140" s="5" t="s">
        <v>63</v>
      </c>
      <c r="H140" s="6" t="s">
        <v>39</v>
      </c>
      <c r="I140" s="6"/>
      <c r="J140" s="7">
        <v>598</v>
      </c>
      <c r="K140" s="7">
        <v>616</v>
      </c>
      <c r="L140" s="7">
        <v>631</v>
      </c>
      <c r="M140" s="7">
        <v>518</v>
      </c>
      <c r="N140" s="7">
        <v>622</v>
      </c>
      <c r="O140" s="7">
        <v>591</v>
      </c>
      <c r="P140" s="7">
        <v>0</v>
      </c>
      <c r="Q140" s="7">
        <v>1</v>
      </c>
      <c r="R140" s="7">
        <v>4</v>
      </c>
      <c r="S140" s="5" t="s">
        <v>111</v>
      </c>
      <c r="T140" s="7">
        <v>13</v>
      </c>
      <c r="U140" s="7" t="s">
        <v>36</v>
      </c>
      <c r="V140" s="5" t="s">
        <v>32</v>
      </c>
      <c r="W140" s="5" t="s">
        <v>37</v>
      </c>
      <c r="X140" s="5"/>
    </row>
    <row r="141" spans="1:24" x14ac:dyDescent="0.25">
      <c r="A141" s="5">
        <v>2015</v>
      </c>
      <c r="B141" s="6" t="s">
        <v>24</v>
      </c>
      <c r="C141" s="7">
        <v>195226296</v>
      </c>
      <c r="D141" s="7">
        <v>803401</v>
      </c>
      <c r="E141" s="7">
        <v>39113</v>
      </c>
      <c r="F141" s="6" t="s">
        <v>58</v>
      </c>
      <c r="G141" s="5" t="s">
        <v>63</v>
      </c>
      <c r="H141" s="6" t="s">
        <v>39</v>
      </c>
      <c r="I141" s="6"/>
      <c r="J141" s="7">
        <v>565</v>
      </c>
      <c r="K141" s="7">
        <v>548</v>
      </c>
      <c r="L141" s="7">
        <v>551</v>
      </c>
      <c r="M141" s="7">
        <v>471</v>
      </c>
      <c r="N141" s="7">
        <v>602</v>
      </c>
      <c r="O141" s="7">
        <v>626</v>
      </c>
      <c r="P141" s="7">
        <v>485</v>
      </c>
      <c r="Q141" s="7">
        <v>1</v>
      </c>
      <c r="R141" s="7">
        <v>5</v>
      </c>
      <c r="S141" s="5" t="s">
        <v>74</v>
      </c>
      <c r="T141" s="7">
        <v>13</v>
      </c>
      <c r="U141" s="7" t="s">
        <v>36</v>
      </c>
      <c r="V141" s="5" t="s">
        <v>32</v>
      </c>
      <c r="W141" s="5" t="s">
        <v>37</v>
      </c>
      <c r="X141" s="5">
        <v>7</v>
      </c>
    </row>
    <row r="142" spans="1:24" x14ac:dyDescent="0.25">
      <c r="A142" s="5">
        <v>2015</v>
      </c>
      <c r="B142" s="6" t="s">
        <v>24</v>
      </c>
      <c r="C142" s="7">
        <v>195169829</v>
      </c>
      <c r="D142" s="7">
        <v>803401</v>
      </c>
      <c r="E142" s="7">
        <v>39113</v>
      </c>
      <c r="F142" s="6" t="s">
        <v>58</v>
      </c>
      <c r="G142" s="5" t="s">
        <v>63</v>
      </c>
      <c r="H142" s="6" t="s">
        <v>39</v>
      </c>
      <c r="I142" s="6"/>
      <c r="J142" s="7">
        <v>550</v>
      </c>
      <c r="K142" s="7">
        <v>517</v>
      </c>
      <c r="L142" s="7">
        <v>517</v>
      </c>
      <c r="M142" s="7">
        <v>518</v>
      </c>
      <c r="N142" s="7">
        <v>548</v>
      </c>
      <c r="O142" s="7">
        <v>457</v>
      </c>
      <c r="P142" s="7">
        <v>417</v>
      </c>
      <c r="Q142" s="7">
        <v>1</v>
      </c>
      <c r="R142" s="7">
        <v>1</v>
      </c>
      <c r="S142" s="5" t="s">
        <v>109</v>
      </c>
      <c r="T142" s="7">
        <v>13</v>
      </c>
      <c r="U142" s="7" t="s">
        <v>36</v>
      </c>
      <c r="V142" s="5" t="s">
        <v>32</v>
      </c>
      <c r="W142" s="5" t="s">
        <v>37</v>
      </c>
      <c r="X142" s="5">
        <v>6</v>
      </c>
    </row>
    <row r="143" spans="1:24" x14ac:dyDescent="0.25">
      <c r="A143" s="5">
        <v>2015</v>
      </c>
      <c r="B143" s="6" t="s">
        <v>24</v>
      </c>
      <c r="C143" s="7">
        <v>195132550</v>
      </c>
      <c r="D143" s="7">
        <v>803401</v>
      </c>
      <c r="E143" s="7">
        <v>39113</v>
      </c>
      <c r="F143" s="6" t="s">
        <v>58</v>
      </c>
      <c r="G143" s="5" t="s">
        <v>63</v>
      </c>
      <c r="H143" s="6" t="s">
        <v>39</v>
      </c>
      <c r="I143" s="6"/>
      <c r="J143" s="7">
        <v>639</v>
      </c>
      <c r="K143" s="7">
        <v>700</v>
      </c>
      <c r="L143" s="7">
        <v>803</v>
      </c>
      <c r="M143" s="7">
        <v>591</v>
      </c>
      <c r="N143" s="7">
        <v>548</v>
      </c>
      <c r="O143" s="7">
        <v>509</v>
      </c>
      <c r="P143" s="7">
        <v>0</v>
      </c>
      <c r="Q143" s="7">
        <v>1</v>
      </c>
      <c r="R143" s="7">
        <v>4</v>
      </c>
      <c r="S143" s="5" t="s">
        <v>124</v>
      </c>
      <c r="T143" s="7">
        <v>5</v>
      </c>
      <c r="U143" s="7" t="s">
        <v>36</v>
      </c>
      <c r="V143" s="5" t="s">
        <v>32</v>
      </c>
      <c r="W143" s="5" t="s">
        <v>37</v>
      </c>
      <c r="X143" s="5"/>
    </row>
    <row r="144" spans="1:24" x14ac:dyDescent="0.25">
      <c r="A144" s="5">
        <v>2015</v>
      </c>
      <c r="B144" s="6" t="s">
        <v>24</v>
      </c>
      <c r="C144" s="7">
        <v>195088160</v>
      </c>
      <c r="D144" s="7">
        <v>803401</v>
      </c>
      <c r="E144" s="7">
        <v>39113</v>
      </c>
      <c r="F144" s="6" t="s">
        <v>58</v>
      </c>
      <c r="G144" s="5" t="s">
        <v>63</v>
      </c>
      <c r="H144" s="6" t="s">
        <v>39</v>
      </c>
      <c r="I144" s="6"/>
      <c r="J144" s="7">
        <v>551</v>
      </c>
      <c r="K144" s="7">
        <v>519</v>
      </c>
      <c r="L144" s="7">
        <v>519</v>
      </c>
      <c r="M144" s="7">
        <v>574</v>
      </c>
      <c r="N144" s="7">
        <v>570</v>
      </c>
      <c r="O144" s="7">
        <v>609</v>
      </c>
      <c r="P144" s="7">
        <v>0</v>
      </c>
      <c r="Q144" s="7">
        <v>1</v>
      </c>
      <c r="R144" s="7">
        <v>2</v>
      </c>
      <c r="S144" s="5" t="s">
        <v>190</v>
      </c>
      <c r="T144" s="7">
        <v>8</v>
      </c>
      <c r="U144" s="7" t="s">
        <v>36</v>
      </c>
      <c r="V144" s="5" t="s">
        <v>32</v>
      </c>
      <c r="W144" s="5" t="s">
        <v>38</v>
      </c>
      <c r="X144" s="5"/>
    </row>
    <row r="145" spans="1:24" x14ac:dyDescent="0.25">
      <c r="A145" s="5">
        <v>2015</v>
      </c>
      <c r="B145" s="6" t="s">
        <v>24</v>
      </c>
      <c r="C145" s="7">
        <v>194981090</v>
      </c>
      <c r="D145" s="7">
        <v>803401</v>
      </c>
      <c r="E145" s="7">
        <v>39113</v>
      </c>
      <c r="F145" s="6" t="s">
        <v>58</v>
      </c>
      <c r="G145" s="5" t="s">
        <v>63</v>
      </c>
      <c r="H145" s="6" t="s">
        <v>39</v>
      </c>
      <c r="I145" s="6"/>
      <c r="J145" s="7">
        <v>571</v>
      </c>
      <c r="K145" s="7">
        <v>562</v>
      </c>
      <c r="L145" s="7">
        <v>595</v>
      </c>
      <c r="M145" s="7">
        <v>582</v>
      </c>
      <c r="N145" s="7">
        <v>502</v>
      </c>
      <c r="O145" s="7">
        <v>457</v>
      </c>
      <c r="P145" s="7">
        <v>0</v>
      </c>
      <c r="Q145" s="7">
        <v>1</v>
      </c>
      <c r="R145" s="7">
        <v>6</v>
      </c>
      <c r="S145" s="5" t="s">
        <v>63</v>
      </c>
      <c r="T145" s="7">
        <v>13</v>
      </c>
      <c r="U145" s="7" t="s">
        <v>57</v>
      </c>
      <c r="V145" s="5" t="s">
        <v>50</v>
      </c>
      <c r="W145" s="5" t="s">
        <v>37</v>
      </c>
      <c r="X145" s="5"/>
    </row>
    <row r="146" spans="1:24" x14ac:dyDescent="0.25">
      <c r="A146" s="5">
        <v>2015</v>
      </c>
      <c r="B146" s="6" t="s">
        <v>24</v>
      </c>
      <c r="C146" s="7">
        <v>194862695</v>
      </c>
      <c r="D146" s="7">
        <v>803401</v>
      </c>
      <c r="E146" s="7">
        <v>39113</v>
      </c>
      <c r="F146" s="6" t="s">
        <v>58</v>
      </c>
      <c r="G146" s="5" t="s">
        <v>63</v>
      </c>
      <c r="H146" s="6" t="s">
        <v>39</v>
      </c>
      <c r="I146" s="6"/>
      <c r="J146" s="7">
        <v>617</v>
      </c>
      <c r="K146" s="7">
        <v>655</v>
      </c>
      <c r="L146" s="7">
        <v>723</v>
      </c>
      <c r="M146" s="7">
        <v>574</v>
      </c>
      <c r="N146" s="7">
        <v>538</v>
      </c>
      <c r="O146" s="7">
        <v>486</v>
      </c>
      <c r="P146" s="7">
        <v>0</v>
      </c>
      <c r="Q146" s="7">
        <v>1</v>
      </c>
      <c r="R146" s="7">
        <v>3</v>
      </c>
      <c r="S146" s="5" t="s">
        <v>68</v>
      </c>
      <c r="T146" s="7">
        <v>13</v>
      </c>
      <c r="U146" s="7" t="s">
        <v>36</v>
      </c>
      <c r="V146" s="5" t="s">
        <v>32</v>
      </c>
      <c r="W146" s="5" t="s">
        <v>37</v>
      </c>
      <c r="X146" s="5"/>
    </row>
    <row r="147" spans="1:24" x14ac:dyDescent="0.25">
      <c r="A147" s="5">
        <v>2015</v>
      </c>
      <c r="B147" s="6" t="s">
        <v>24</v>
      </c>
      <c r="C147" s="7">
        <v>194760310</v>
      </c>
      <c r="D147" s="7">
        <v>803401</v>
      </c>
      <c r="E147" s="7">
        <v>39113</v>
      </c>
      <c r="F147" s="6" t="s">
        <v>58</v>
      </c>
      <c r="G147" s="5" t="s">
        <v>63</v>
      </c>
      <c r="H147" s="6" t="s">
        <v>39</v>
      </c>
      <c r="I147" s="6"/>
      <c r="J147" s="7">
        <v>517</v>
      </c>
      <c r="K147" s="7">
        <v>449</v>
      </c>
      <c r="L147" s="7">
        <v>449</v>
      </c>
      <c r="M147" s="7">
        <v>574</v>
      </c>
      <c r="N147" s="7">
        <v>609</v>
      </c>
      <c r="O147" s="7">
        <v>587</v>
      </c>
      <c r="P147" s="7">
        <v>0</v>
      </c>
      <c r="Q147" s="7">
        <v>1</v>
      </c>
      <c r="R147" s="7">
        <v>2</v>
      </c>
      <c r="S147" s="5" t="s">
        <v>67</v>
      </c>
      <c r="T147" s="7">
        <v>13</v>
      </c>
      <c r="U147" s="7" t="s">
        <v>36</v>
      </c>
      <c r="V147" s="5" t="s">
        <v>32</v>
      </c>
      <c r="W147" s="5" t="s">
        <v>37</v>
      </c>
      <c r="X147" s="5"/>
    </row>
    <row r="148" spans="1:24" x14ac:dyDescent="0.25">
      <c r="A148" s="5">
        <v>2015</v>
      </c>
      <c r="B148" s="6" t="s">
        <v>24</v>
      </c>
      <c r="C148" s="7">
        <v>194398409</v>
      </c>
      <c r="D148" s="7">
        <v>803401</v>
      </c>
      <c r="E148" s="7">
        <v>39113</v>
      </c>
      <c r="F148" s="6" t="s">
        <v>58</v>
      </c>
      <c r="G148" s="5" t="s">
        <v>63</v>
      </c>
      <c r="H148" s="6" t="s">
        <v>39</v>
      </c>
      <c r="I148" s="6"/>
      <c r="J148" s="7">
        <v>612</v>
      </c>
      <c r="K148" s="7">
        <v>645</v>
      </c>
      <c r="L148" s="7">
        <v>687</v>
      </c>
      <c r="M148" s="7">
        <v>546</v>
      </c>
      <c r="N148" s="7">
        <v>605</v>
      </c>
      <c r="O148" s="7">
        <v>552</v>
      </c>
      <c r="P148" s="7">
        <v>0</v>
      </c>
      <c r="Q148" s="7">
        <v>1</v>
      </c>
      <c r="R148" s="7">
        <v>4</v>
      </c>
      <c r="S148" s="5" t="s">
        <v>70</v>
      </c>
      <c r="T148" s="7">
        <v>13</v>
      </c>
      <c r="U148" s="7" t="s">
        <v>36</v>
      </c>
      <c r="V148" s="5" t="s">
        <v>32</v>
      </c>
      <c r="W148" s="5" t="s">
        <v>37</v>
      </c>
      <c r="X148" s="5"/>
    </row>
    <row r="149" spans="1:24" x14ac:dyDescent="0.25">
      <c r="A149" s="5">
        <v>2015</v>
      </c>
      <c r="B149" s="6" t="s">
        <v>24</v>
      </c>
      <c r="C149" s="7">
        <v>194375263</v>
      </c>
      <c r="D149" s="7">
        <v>803401</v>
      </c>
      <c r="E149" s="7">
        <v>39113</v>
      </c>
      <c r="F149" s="6" t="s">
        <v>58</v>
      </c>
      <c r="G149" s="5" t="s">
        <v>63</v>
      </c>
      <c r="H149" s="6" t="s">
        <v>39</v>
      </c>
      <c r="I149" s="6"/>
      <c r="J149" s="7">
        <v>552</v>
      </c>
      <c r="K149" s="7">
        <v>523</v>
      </c>
      <c r="L149" s="7">
        <v>550</v>
      </c>
      <c r="M149" s="7">
        <v>636</v>
      </c>
      <c r="N149" s="7">
        <v>594</v>
      </c>
      <c r="O149" s="7">
        <v>547</v>
      </c>
      <c r="P149" s="7">
        <v>479</v>
      </c>
      <c r="Q149" s="7">
        <v>1</v>
      </c>
      <c r="R149" s="7">
        <v>1</v>
      </c>
      <c r="S149" s="5" t="s">
        <v>112</v>
      </c>
      <c r="T149" s="7">
        <v>13</v>
      </c>
      <c r="U149" s="7" t="s">
        <v>57</v>
      </c>
      <c r="V149" s="5" t="s">
        <v>50</v>
      </c>
      <c r="W149" s="5" t="s">
        <v>37</v>
      </c>
      <c r="X149" s="5"/>
    </row>
    <row r="150" spans="1:24" x14ac:dyDescent="0.25">
      <c r="A150" s="5">
        <v>2015</v>
      </c>
      <c r="B150" s="6" t="s">
        <v>24</v>
      </c>
      <c r="C150" s="7">
        <v>194258968</v>
      </c>
      <c r="D150" s="7">
        <v>803401</v>
      </c>
      <c r="E150" s="7">
        <v>39113</v>
      </c>
      <c r="F150" s="6" t="s">
        <v>58</v>
      </c>
      <c r="G150" s="5" t="s">
        <v>63</v>
      </c>
      <c r="H150" s="6" t="s">
        <v>39</v>
      </c>
      <c r="I150" s="6"/>
      <c r="J150" s="7">
        <v>548</v>
      </c>
      <c r="K150" s="7">
        <v>513</v>
      </c>
      <c r="L150" s="7">
        <v>513</v>
      </c>
      <c r="M150" s="7">
        <v>552</v>
      </c>
      <c r="N150" s="7">
        <v>639</v>
      </c>
      <c r="O150" s="7">
        <v>591</v>
      </c>
      <c r="P150" s="7">
        <v>0</v>
      </c>
      <c r="Q150" s="7">
        <v>1</v>
      </c>
      <c r="R150" s="7">
        <v>1</v>
      </c>
      <c r="S150" s="5" t="s">
        <v>68</v>
      </c>
      <c r="T150" s="7">
        <v>13</v>
      </c>
      <c r="U150" s="7" t="s">
        <v>36</v>
      </c>
      <c r="V150" s="5" t="s">
        <v>32</v>
      </c>
      <c r="W150" s="5" t="s">
        <v>37</v>
      </c>
      <c r="X150" s="5">
        <v>5</v>
      </c>
    </row>
    <row r="151" spans="1:24" x14ac:dyDescent="0.25">
      <c r="A151" s="5">
        <v>2015</v>
      </c>
      <c r="B151" s="6" t="s">
        <v>24</v>
      </c>
      <c r="C151" s="7">
        <v>194227973</v>
      </c>
      <c r="D151" s="7">
        <v>803401</v>
      </c>
      <c r="E151" s="7">
        <v>39113</v>
      </c>
      <c r="F151" s="6" t="s">
        <v>58</v>
      </c>
      <c r="G151" s="5" t="s">
        <v>63</v>
      </c>
      <c r="H151" s="6" t="s">
        <v>39</v>
      </c>
      <c r="I151" s="6"/>
      <c r="J151" s="7">
        <v>556</v>
      </c>
      <c r="K151" s="7">
        <v>530</v>
      </c>
      <c r="L151" s="7">
        <v>541</v>
      </c>
      <c r="M151" s="7">
        <v>525</v>
      </c>
      <c r="N151" s="7">
        <v>605</v>
      </c>
      <c r="O151" s="7">
        <v>578</v>
      </c>
      <c r="P151" s="7">
        <v>0</v>
      </c>
      <c r="Q151" s="7">
        <v>1</v>
      </c>
      <c r="R151" s="7">
        <v>2</v>
      </c>
      <c r="S151" s="5" t="s">
        <v>82</v>
      </c>
      <c r="T151" s="7">
        <v>13</v>
      </c>
      <c r="U151" s="7" t="s">
        <v>36</v>
      </c>
      <c r="V151" s="5" t="s">
        <v>32</v>
      </c>
      <c r="W151" s="5" t="s">
        <v>37</v>
      </c>
      <c r="X151" s="5">
        <v>11</v>
      </c>
    </row>
    <row r="152" spans="1:24" x14ac:dyDescent="0.25">
      <c r="A152" s="5">
        <v>2015</v>
      </c>
      <c r="B152" s="6" t="s">
        <v>24</v>
      </c>
      <c r="C152" s="7">
        <v>194220065</v>
      </c>
      <c r="D152" s="7">
        <v>803401</v>
      </c>
      <c r="E152" s="7">
        <v>39113</v>
      </c>
      <c r="F152" s="6" t="s">
        <v>58</v>
      </c>
      <c r="G152" s="5" t="s">
        <v>63</v>
      </c>
      <c r="H152" s="6" t="s">
        <v>39</v>
      </c>
      <c r="I152" s="6"/>
      <c r="J152" s="7">
        <v>594</v>
      </c>
      <c r="K152" s="7">
        <v>608</v>
      </c>
      <c r="L152" s="7">
        <v>640</v>
      </c>
      <c r="M152" s="7">
        <v>591</v>
      </c>
      <c r="N152" s="7">
        <v>582</v>
      </c>
      <c r="O152" s="7">
        <v>517</v>
      </c>
      <c r="P152" s="7">
        <v>446</v>
      </c>
      <c r="Q152" s="7">
        <v>1</v>
      </c>
      <c r="R152" s="7">
        <v>1</v>
      </c>
      <c r="S152" s="5" t="s">
        <v>134</v>
      </c>
      <c r="T152" s="7">
        <v>13</v>
      </c>
      <c r="U152" s="7" t="s">
        <v>36</v>
      </c>
      <c r="V152" s="5" t="s">
        <v>32</v>
      </c>
      <c r="W152" s="5" t="s">
        <v>37</v>
      </c>
      <c r="X152" s="5"/>
    </row>
    <row r="153" spans="1:24" x14ac:dyDescent="0.25">
      <c r="A153" s="5">
        <v>2015</v>
      </c>
      <c r="B153" s="6" t="s">
        <v>24</v>
      </c>
      <c r="C153" s="7">
        <v>194219334</v>
      </c>
      <c r="D153" s="7">
        <v>803401</v>
      </c>
      <c r="E153" s="7">
        <v>39113</v>
      </c>
      <c r="F153" s="6" t="s">
        <v>58</v>
      </c>
      <c r="G153" s="5" t="s">
        <v>63</v>
      </c>
      <c r="H153" s="6" t="s">
        <v>39</v>
      </c>
      <c r="I153" s="6"/>
      <c r="J153" s="7">
        <v>612</v>
      </c>
      <c r="K153" s="7">
        <v>645</v>
      </c>
      <c r="L153" s="7">
        <v>709</v>
      </c>
      <c r="M153" s="7">
        <v>464</v>
      </c>
      <c r="N153" s="7">
        <v>609</v>
      </c>
      <c r="O153" s="7">
        <v>573</v>
      </c>
      <c r="P153" s="7">
        <v>0</v>
      </c>
      <c r="Q153" s="7">
        <v>1</v>
      </c>
      <c r="R153" s="7">
        <v>1</v>
      </c>
      <c r="S153" s="5" t="s">
        <v>68</v>
      </c>
      <c r="T153" s="7">
        <v>13</v>
      </c>
      <c r="U153" s="7" t="s">
        <v>36</v>
      </c>
      <c r="V153" s="5" t="s">
        <v>32</v>
      </c>
      <c r="W153" s="5" t="s">
        <v>37</v>
      </c>
      <c r="X153" s="5">
        <v>3</v>
      </c>
    </row>
    <row r="154" spans="1:24" x14ac:dyDescent="0.25">
      <c r="A154" s="5">
        <v>2015</v>
      </c>
      <c r="B154" s="6" t="s">
        <v>24</v>
      </c>
      <c r="C154" s="7">
        <v>194218745</v>
      </c>
      <c r="D154" s="7">
        <v>803401</v>
      </c>
      <c r="E154" s="7">
        <v>39113</v>
      </c>
      <c r="F154" s="6" t="s">
        <v>58</v>
      </c>
      <c r="G154" s="5" t="s">
        <v>63</v>
      </c>
      <c r="H154" s="6" t="s">
        <v>39</v>
      </c>
      <c r="I154" s="6"/>
      <c r="J154" s="7">
        <v>593</v>
      </c>
      <c r="K154" s="7">
        <v>605</v>
      </c>
      <c r="L154" s="7">
        <v>614</v>
      </c>
      <c r="M154" s="7">
        <v>591</v>
      </c>
      <c r="N154" s="7">
        <v>609</v>
      </c>
      <c r="O154" s="7">
        <v>583</v>
      </c>
      <c r="P154" s="7">
        <v>0</v>
      </c>
      <c r="Q154" s="7">
        <v>1</v>
      </c>
      <c r="R154" s="7">
        <v>3</v>
      </c>
      <c r="S154" s="5" t="s">
        <v>119</v>
      </c>
      <c r="T154" s="7">
        <v>6</v>
      </c>
      <c r="U154" s="7" t="s">
        <v>36</v>
      </c>
      <c r="V154" s="5" t="s">
        <v>32</v>
      </c>
      <c r="W154" s="5" t="s">
        <v>37</v>
      </c>
      <c r="X154" s="5"/>
    </row>
    <row r="155" spans="1:24" x14ac:dyDescent="0.25">
      <c r="A155" s="5">
        <v>2015</v>
      </c>
      <c r="B155" s="6" t="s">
        <v>24</v>
      </c>
      <c r="C155" s="7">
        <v>194215142</v>
      </c>
      <c r="D155" s="7">
        <v>803401</v>
      </c>
      <c r="E155" s="7">
        <v>39113</v>
      </c>
      <c r="F155" s="6" t="s">
        <v>58</v>
      </c>
      <c r="G155" s="5" t="s">
        <v>63</v>
      </c>
      <c r="H155" s="6" t="s">
        <v>39</v>
      </c>
      <c r="I155" s="6"/>
      <c r="J155" s="7">
        <v>560</v>
      </c>
      <c r="K155" s="7">
        <v>538</v>
      </c>
      <c r="L155" s="7">
        <v>546</v>
      </c>
      <c r="M155" s="7">
        <v>598</v>
      </c>
      <c r="N155" s="7">
        <v>630</v>
      </c>
      <c r="O155" s="7">
        <v>547</v>
      </c>
      <c r="P155" s="7">
        <v>0</v>
      </c>
      <c r="Q155" s="7">
        <v>1</v>
      </c>
      <c r="R155" s="7">
        <v>1</v>
      </c>
      <c r="S155" s="5" t="s">
        <v>82</v>
      </c>
      <c r="T155" s="7">
        <v>13</v>
      </c>
      <c r="U155" s="7" t="s">
        <v>36</v>
      </c>
      <c r="V155" s="5" t="s">
        <v>32</v>
      </c>
      <c r="W155" s="5" t="s">
        <v>37</v>
      </c>
      <c r="X155" s="5"/>
    </row>
    <row r="156" spans="1:24" x14ac:dyDescent="0.25">
      <c r="A156" s="5">
        <v>2015</v>
      </c>
      <c r="B156" s="6" t="s">
        <v>24</v>
      </c>
      <c r="C156" s="7">
        <v>194098588</v>
      </c>
      <c r="D156" s="7">
        <v>803401</v>
      </c>
      <c r="E156" s="7">
        <v>39113</v>
      </c>
      <c r="F156" s="6" t="s">
        <v>58</v>
      </c>
      <c r="G156" s="5" t="s">
        <v>63</v>
      </c>
      <c r="H156" s="6" t="s">
        <v>39</v>
      </c>
      <c r="I156" s="6"/>
      <c r="J156" s="7">
        <v>564</v>
      </c>
      <c r="K156" s="7">
        <v>546</v>
      </c>
      <c r="L156" s="7">
        <v>548</v>
      </c>
      <c r="M156" s="7">
        <v>539</v>
      </c>
      <c r="N156" s="7">
        <v>602</v>
      </c>
      <c r="O156" s="7">
        <v>524</v>
      </c>
      <c r="P156" s="7">
        <v>0</v>
      </c>
      <c r="Q156" s="7">
        <v>1</v>
      </c>
      <c r="R156" s="7">
        <v>3</v>
      </c>
      <c r="S156" s="5" t="s">
        <v>70</v>
      </c>
      <c r="T156" s="7">
        <v>13</v>
      </c>
      <c r="U156" s="7" t="s">
        <v>36</v>
      </c>
      <c r="V156" s="5" t="s">
        <v>32</v>
      </c>
      <c r="W156" s="5" t="s">
        <v>37</v>
      </c>
      <c r="X156" s="5"/>
    </row>
    <row r="157" spans="1:24" x14ac:dyDescent="0.25">
      <c r="A157" s="5">
        <v>2015</v>
      </c>
      <c r="B157" s="6" t="s">
        <v>24</v>
      </c>
      <c r="C157" s="7">
        <v>194090943</v>
      </c>
      <c r="D157" s="7">
        <v>803401</v>
      </c>
      <c r="E157" s="7">
        <v>39113</v>
      </c>
      <c r="F157" s="6" t="s">
        <v>58</v>
      </c>
      <c r="G157" s="5" t="s">
        <v>63</v>
      </c>
      <c r="H157" s="6" t="s">
        <v>39</v>
      </c>
      <c r="I157" s="6"/>
      <c r="J157" s="7">
        <v>564</v>
      </c>
      <c r="K157" s="7">
        <v>546</v>
      </c>
      <c r="L157" s="7">
        <v>570</v>
      </c>
      <c r="M157" s="7">
        <v>568</v>
      </c>
      <c r="N157" s="7">
        <v>538</v>
      </c>
      <c r="O157" s="7">
        <v>541</v>
      </c>
      <c r="P157" s="7">
        <v>541</v>
      </c>
      <c r="Q157" s="7">
        <v>1</v>
      </c>
      <c r="R157" s="7">
        <v>1</v>
      </c>
      <c r="S157" s="5" t="s">
        <v>82</v>
      </c>
      <c r="T157" s="7">
        <v>13</v>
      </c>
      <c r="U157" s="7" t="s">
        <v>36</v>
      </c>
      <c r="V157" s="5" t="s">
        <v>32</v>
      </c>
      <c r="W157" s="5" t="s">
        <v>37</v>
      </c>
      <c r="X157" s="5"/>
    </row>
    <row r="158" spans="1:24" x14ac:dyDescent="0.25">
      <c r="A158" s="5">
        <v>2015</v>
      </c>
      <c r="B158" s="6" t="s">
        <v>24</v>
      </c>
      <c r="C158" s="7">
        <v>194081642</v>
      </c>
      <c r="D158" s="7">
        <v>803401</v>
      </c>
      <c r="E158" s="7">
        <v>39113</v>
      </c>
      <c r="F158" s="6" t="s">
        <v>58</v>
      </c>
      <c r="G158" s="5" t="s">
        <v>63</v>
      </c>
      <c r="H158" s="6" t="s">
        <v>39</v>
      </c>
      <c r="I158" s="6"/>
      <c r="J158" s="7">
        <v>580</v>
      </c>
      <c r="K158" s="7">
        <v>579</v>
      </c>
      <c r="L158" s="7">
        <v>608</v>
      </c>
      <c r="M158" s="7">
        <v>539</v>
      </c>
      <c r="N158" s="7">
        <v>614</v>
      </c>
      <c r="O158" s="7">
        <v>626</v>
      </c>
      <c r="P158" s="7">
        <v>0</v>
      </c>
      <c r="Q158" s="7">
        <v>1</v>
      </c>
      <c r="R158" s="7">
        <v>9</v>
      </c>
      <c r="S158" s="5" t="s">
        <v>99</v>
      </c>
      <c r="T158" s="7">
        <v>13</v>
      </c>
      <c r="U158" s="7" t="s">
        <v>36</v>
      </c>
      <c r="V158" s="5" t="s">
        <v>32</v>
      </c>
      <c r="W158" s="5" t="s">
        <v>37</v>
      </c>
      <c r="X158" s="5">
        <v>6</v>
      </c>
    </row>
    <row r="159" spans="1:24" x14ac:dyDescent="0.25">
      <c r="A159" s="5">
        <v>2015</v>
      </c>
      <c r="B159" s="6" t="s">
        <v>24</v>
      </c>
      <c r="C159" s="7">
        <v>194060173</v>
      </c>
      <c r="D159" s="7">
        <v>803401</v>
      </c>
      <c r="E159" s="7">
        <v>39113</v>
      </c>
      <c r="F159" s="6" t="s">
        <v>58</v>
      </c>
      <c r="G159" s="5" t="s">
        <v>63</v>
      </c>
      <c r="H159" s="6" t="s">
        <v>39</v>
      </c>
      <c r="I159" s="6"/>
      <c r="J159" s="7">
        <v>495</v>
      </c>
      <c r="K159" s="7">
        <v>404</v>
      </c>
      <c r="L159" s="7">
        <v>404</v>
      </c>
      <c r="M159" s="7">
        <v>505</v>
      </c>
      <c r="N159" s="7">
        <v>557</v>
      </c>
      <c r="O159" s="7">
        <v>0</v>
      </c>
      <c r="P159" s="7">
        <v>601</v>
      </c>
      <c r="Q159" s="7">
        <v>1</v>
      </c>
      <c r="R159" s="7">
        <v>1</v>
      </c>
      <c r="S159" s="5" t="s">
        <v>68</v>
      </c>
      <c r="T159" s="7">
        <v>13</v>
      </c>
      <c r="U159" s="7" t="s">
        <v>36</v>
      </c>
      <c r="V159" s="5" t="s">
        <v>32</v>
      </c>
      <c r="W159" s="5" t="s">
        <v>37</v>
      </c>
      <c r="X159" s="5">
        <v>5</v>
      </c>
    </row>
    <row r="160" spans="1:24" x14ac:dyDescent="0.25">
      <c r="A160" s="5">
        <v>2015</v>
      </c>
      <c r="B160" s="6" t="s">
        <v>24</v>
      </c>
      <c r="C160" s="7">
        <v>193887082</v>
      </c>
      <c r="D160" s="7">
        <v>803401</v>
      </c>
      <c r="E160" s="7">
        <v>39113</v>
      </c>
      <c r="F160" s="6" t="s">
        <v>58</v>
      </c>
      <c r="G160" s="5" t="s">
        <v>63</v>
      </c>
      <c r="H160" s="6" t="s">
        <v>39</v>
      </c>
      <c r="I160" s="6"/>
      <c r="J160" s="7">
        <v>565</v>
      </c>
      <c r="K160" s="7">
        <v>548</v>
      </c>
      <c r="L160" s="7">
        <v>548</v>
      </c>
      <c r="M160" s="7">
        <v>626</v>
      </c>
      <c r="N160" s="7">
        <v>590</v>
      </c>
      <c r="O160" s="7">
        <v>547</v>
      </c>
      <c r="P160" s="7">
        <v>0</v>
      </c>
      <c r="Q160" s="7">
        <v>1</v>
      </c>
      <c r="R160" s="7">
        <v>4</v>
      </c>
      <c r="S160" s="5" t="s">
        <v>168</v>
      </c>
      <c r="T160" s="7">
        <v>13</v>
      </c>
      <c r="U160" s="7" t="s">
        <v>36</v>
      </c>
      <c r="V160" s="5" t="s">
        <v>32</v>
      </c>
      <c r="W160" s="5" t="s">
        <v>37</v>
      </c>
      <c r="X160" s="5"/>
    </row>
    <row r="161" spans="1:24" x14ac:dyDescent="0.25">
      <c r="A161" s="5">
        <v>2015</v>
      </c>
      <c r="B161" s="6" t="s">
        <v>24</v>
      </c>
      <c r="C161" s="7">
        <v>193852807</v>
      </c>
      <c r="D161" s="7">
        <v>803401</v>
      </c>
      <c r="E161" s="7">
        <v>39113</v>
      </c>
      <c r="F161" s="6" t="s">
        <v>58</v>
      </c>
      <c r="G161" s="5" t="s">
        <v>63</v>
      </c>
      <c r="H161" s="6" t="s">
        <v>39</v>
      </c>
      <c r="I161" s="6"/>
      <c r="J161" s="7">
        <v>591</v>
      </c>
      <c r="K161" s="7">
        <v>601</v>
      </c>
      <c r="L161" s="7">
        <v>626</v>
      </c>
      <c r="M161" s="7">
        <v>560</v>
      </c>
      <c r="N161" s="7">
        <v>594</v>
      </c>
      <c r="O161" s="7">
        <v>536</v>
      </c>
      <c r="P161" s="7">
        <v>446</v>
      </c>
      <c r="Q161" s="7">
        <v>1</v>
      </c>
      <c r="R161" s="7">
        <v>1</v>
      </c>
      <c r="S161" s="5" t="s">
        <v>70</v>
      </c>
      <c r="T161" s="7">
        <v>13</v>
      </c>
      <c r="U161" s="7" t="s">
        <v>36</v>
      </c>
      <c r="V161" s="5" t="s">
        <v>32</v>
      </c>
      <c r="W161" s="5" t="s">
        <v>37</v>
      </c>
      <c r="X161" s="5"/>
    </row>
    <row r="162" spans="1:24" x14ac:dyDescent="0.25">
      <c r="A162" s="5">
        <v>2015</v>
      </c>
      <c r="B162" s="6" t="s">
        <v>24</v>
      </c>
      <c r="C162" s="7">
        <v>193844693</v>
      </c>
      <c r="D162" s="7">
        <v>803401</v>
      </c>
      <c r="E162" s="7">
        <v>39113</v>
      </c>
      <c r="F162" s="6" t="s">
        <v>58</v>
      </c>
      <c r="G162" s="5" t="s">
        <v>63</v>
      </c>
      <c r="H162" s="6" t="s">
        <v>39</v>
      </c>
      <c r="I162" s="6"/>
      <c r="J162" s="7">
        <v>578</v>
      </c>
      <c r="K162" s="7">
        <v>575</v>
      </c>
      <c r="L162" s="7">
        <v>598</v>
      </c>
      <c r="M162" s="7">
        <v>574</v>
      </c>
      <c r="N162" s="7">
        <v>585</v>
      </c>
      <c r="O162" s="7">
        <v>486</v>
      </c>
      <c r="P162" s="7">
        <v>536</v>
      </c>
      <c r="Q162" s="7">
        <v>1</v>
      </c>
      <c r="R162" s="7">
        <v>3</v>
      </c>
      <c r="S162" s="5" t="s">
        <v>70</v>
      </c>
      <c r="T162" s="7">
        <v>13</v>
      </c>
      <c r="U162" s="7" t="s">
        <v>36</v>
      </c>
      <c r="V162" s="5" t="s">
        <v>32</v>
      </c>
      <c r="W162" s="5" t="s">
        <v>37</v>
      </c>
      <c r="X162" s="5"/>
    </row>
    <row r="163" spans="1:24" x14ac:dyDescent="0.25">
      <c r="A163" s="5">
        <v>2015</v>
      </c>
      <c r="B163" s="6" t="s">
        <v>24</v>
      </c>
      <c r="C163" s="7">
        <v>193781748</v>
      </c>
      <c r="D163" s="7">
        <v>803401</v>
      </c>
      <c r="E163" s="7">
        <v>39113</v>
      </c>
      <c r="F163" s="6" t="s">
        <v>58</v>
      </c>
      <c r="G163" s="5" t="s">
        <v>63</v>
      </c>
      <c r="H163" s="6" t="s">
        <v>39</v>
      </c>
      <c r="I163" s="6"/>
      <c r="J163" s="7">
        <v>537</v>
      </c>
      <c r="K163" s="7">
        <v>490</v>
      </c>
      <c r="L163" s="7">
        <v>490</v>
      </c>
      <c r="M163" s="7">
        <v>450</v>
      </c>
      <c r="N163" s="7">
        <v>639</v>
      </c>
      <c r="O163" s="7">
        <v>552</v>
      </c>
      <c r="P163" s="7">
        <v>0</v>
      </c>
      <c r="Q163" s="7">
        <v>1</v>
      </c>
      <c r="R163" s="7">
        <v>1</v>
      </c>
      <c r="S163" s="5" t="s">
        <v>97</v>
      </c>
      <c r="T163" s="7">
        <v>13</v>
      </c>
      <c r="U163" s="7" t="s">
        <v>36</v>
      </c>
      <c r="V163" s="5" t="s">
        <v>32</v>
      </c>
      <c r="W163" s="5" t="s">
        <v>79</v>
      </c>
      <c r="X163" s="5">
        <v>2</v>
      </c>
    </row>
    <row r="164" spans="1:24" x14ac:dyDescent="0.25">
      <c r="A164" s="5">
        <v>2015</v>
      </c>
      <c r="B164" s="6" t="s">
        <v>24</v>
      </c>
      <c r="C164" s="7">
        <v>193752152</v>
      </c>
      <c r="D164" s="7">
        <v>803401</v>
      </c>
      <c r="E164" s="7">
        <v>39113</v>
      </c>
      <c r="F164" s="6" t="s">
        <v>58</v>
      </c>
      <c r="G164" s="5" t="s">
        <v>63</v>
      </c>
      <c r="H164" s="6" t="s">
        <v>39</v>
      </c>
      <c r="I164" s="6"/>
      <c r="J164" s="7">
        <v>586</v>
      </c>
      <c r="K164" s="7">
        <v>591</v>
      </c>
      <c r="L164" s="7">
        <v>619</v>
      </c>
      <c r="M164" s="7">
        <v>598</v>
      </c>
      <c r="N164" s="7">
        <v>582</v>
      </c>
      <c r="O164" s="7">
        <v>605</v>
      </c>
      <c r="P164" s="7">
        <v>0</v>
      </c>
      <c r="Q164" s="7">
        <v>1</v>
      </c>
      <c r="R164" s="7">
        <v>6</v>
      </c>
      <c r="S164" s="5" t="s">
        <v>89</v>
      </c>
      <c r="T164" s="7">
        <v>13</v>
      </c>
      <c r="U164" s="7" t="s">
        <v>36</v>
      </c>
      <c r="V164" s="5" t="s">
        <v>32</v>
      </c>
      <c r="W164" s="5" t="s">
        <v>37</v>
      </c>
      <c r="X164" s="5"/>
    </row>
    <row r="165" spans="1:24" x14ac:dyDescent="0.25">
      <c r="A165" s="5">
        <v>2015</v>
      </c>
      <c r="B165" s="6" t="s">
        <v>24</v>
      </c>
      <c r="C165" s="7">
        <v>193607721</v>
      </c>
      <c r="D165" s="7">
        <v>803401</v>
      </c>
      <c r="E165" s="7">
        <v>39113</v>
      </c>
      <c r="F165" s="6" t="s">
        <v>58</v>
      </c>
      <c r="G165" s="5" t="s">
        <v>63</v>
      </c>
      <c r="H165" s="6" t="s">
        <v>39</v>
      </c>
      <c r="I165" s="6"/>
      <c r="J165" s="7">
        <v>541</v>
      </c>
      <c r="K165" s="7">
        <v>498</v>
      </c>
      <c r="L165" s="7">
        <v>498</v>
      </c>
      <c r="M165" s="7">
        <v>505</v>
      </c>
      <c r="N165" s="7">
        <v>658</v>
      </c>
      <c r="O165" s="7">
        <v>573</v>
      </c>
      <c r="P165" s="7">
        <v>0</v>
      </c>
      <c r="Q165" s="7">
        <v>1</v>
      </c>
      <c r="R165" s="7">
        <v>3</v>
      </c>
      <c r="S165" s="5" t="s">
        <v>127</v>
      </c>
      <c r="T165" s="7">
        <v>13</v>
      </c>
      <c r="U165" s="7" t="s">
        <v>36</v>
      </c>
      <c r="V165" s="5" t="s">
        <v>32</v>
      </c>
      <c r="W165" s="5" t="s">
        <v>37</v>
      </c>
      <c r="X165" s="5"/>
    </row>
    <row r="166" spans="1:24" x14ac:dyDescent="0.25">
      <c r="A166" s="5">
        <v>2015</v>
      </c>
      <c r="B166" s="6" t="s">
        <v>24</v>
      </c>
      <c r="C166" s="7">
        <v>193596843</v>
      </c>
      <c r="D166" s="7">
        <v>803401</v>
      </c>
      <c r="E166" s="7">
        <v>39113</v>
      </c>
      <c r="F166" s="6" t="s">
        <v>58</v>
      </c>
      <c r="G166" s="5" t="s">
        <v>63</v>
      </c>
      <c r="H166" s="6" t="s">
        <v>39</v>
      </c>
      <c r="I166" s="6"/>
      <c r="J166" s="7">
        <v>551</v>
      </c>
      <c r="K166" s="7">
        <v>519</v>
      </c>
      <c r="L166" s="7">
        <v>519</v>
      </c>
      <c r="M166" s="7">
        <v>539</v>
      </c>
      <c r="N166" s="7">
        <v>582</v>
      </c>
      <c r="O166" s="7">
        <v>0</v>
      </c>
      <c r="P166" s="7">
        <v>492</v>
      </c>
      <c r="Q166" s="7">
        <v>1</v>
      </c>
      <c r="R166" s="7">
        <v>2</v>
      </c>
      <c r="S166" s="5" t="s">
        <v>75</v>
      </c>
      <c r="T166" s="7">
        <v>6</v>
      </c>
      <c r="U166" s="7" t="s">
        <v>36</v>
      </c>
      <c r="V166" s="5" t="s">
        <v>32</v>
      </c>
      <c r="W166" s="5" t="s">
        <v>38</v>
      </c>
      <c r="X166" s="5">
        <v>8</v>
      </c>
    </row>
    <row r="167" spans="1:24" x14ac:dyDescent="0.25">
      <c r="A167" s="5">
        <v>2015</v>
      </c>
      <c r="B167" s="6" t="s">
        <v>24</v>
      </c>
      <c r="C167" s="7">
        <v>193237509</v>
      </c>
      <c r="D167" s="7">
        <v>803401</v>
      </c>
      <c r="E167" s="7">
        <v>39113</v>
      </c>
      <c r="F167" s="6" t="s">
        <v>58</v>
      </c>
      <c r="G167" s="5" t="s">
        <v>63</v>
      </c>
      <c r="H167" s="6" t="s">
        <v>39</v>
      </c>
      <c r="I167" s="6"/>
      <c r="J167" s="7">
        <v>560</v>
      </c>
      <c r="K167" s="7">
        <v>538</v>
      </c>
      <c r="L167" s="7">
        <v>538</v>
      </c>
      <c r="M167" s="7">
        <v>485</v>
      </c>
      <c r="N167" s="7">
        <v>668</v>
      </c>
      <c r="O167" s="7">
        <v>651</v>
      </c>
      <c r="P167" s="7">
        <v>0</v>
      </c>
      <c r="Q167" s="7">
        <v>1</v>
      </c>
      <c r="R167" s="7">
        <v>3</v>
      </c>
      <c r="S167" s="5" t="s">
        <v>67</v>
      </c>
      <c r="T167" s="7">
        <v>13</v>
      </c>
      <c r="U167" s="7" t="s">
        <v>36</v>
      </c>
      <c r="V167" s="5" t="s">
        <v>32</v>
      </c>
      <c r="W167" s="5" t="s">
        <v>38</v>
      </c>
      <c r="X167" s="5"/>
    </row>
    <row r="168" spans="1:24" x14ac:dyDescent="0.25">
      <c r="A168" s="5">
        <v>2015</v>
      </c>
      <c r="B168" s="6" t="s">
        <v>24</v>
      </c>
      <c r="C168" s="7">
        <v>193237061</v>
      </c>
      <c r="D168" s="7">
        <v>803401</v>
      </c>
      <c r="E168" s="7">
        <v>39113</v>
      </c>
      <c r="F168" s="6" t="s">
        <v>58</v>
      </c>
      <c r="G168" s="5" t="s">
        <v>63</v>
      </c>
      <c r="H168" s="6" t="s">
        <v>39</v>
      </c>
      <c r="I168" s="6"/>
      <c r="J168" s="7">
        <v>541</v>
      </c>
      <c r="K168" s="7">
        <v>498</v>
      </c>
      <c r="L168" s="7">
        <v>498</v>
      </c>
      <c r="M168" s="7">
        <v>457</v>
      </c>
      <c r="N168" s="7">
        <v>614</v>
      </c>
      <c r="O168" s="7">
        <v>569</v>
      </c>
      <c r="P168" s="7">
        <v>0</v>
      </c>
      <c r="Q168" s="7">
        <v>1</v>
      </c>
      <c r="R168" s="7">
        <v>1</v>
      </c>
      <c r="S168" s="5" t="s">
        <v>74</v>
      </c>
      <c r="T168" s="7">
        <v>13</v>
      </c>
      <c r="U168" s="7" t="s">
        <v>36</v>
      </c>
      <c r="V168" s="5" t="s">
        <v>32</v>
      </c>
      <c r="W168" s="5" t="s">
        <v>37</v>
      </c>
      <c r="X168" s="5">
        <v>7</v>
      </c>
    </row>
    <row r="169" spans="1:24" x14ac:dyDescent="0.25">
      <c r="A169" s="5">
        <v>2015</v>
      </c>
      <c r="B169" s="6" t="s">
        <v>24</v>
      </c>
      <c r="C169" s="7">
        <v>193229638</v>
      </c>
      <c r="D169" s="7">
        <v>803401</v>
      </c>
      <c r="E169" s="7">
        <v>39113</v>
      </c>
      <c r="F169" s="6" t="s">
        <v>58</v>
      </c>
      <c r="G169" s="5" t="s">
        <v>63</v>
      </c>
      <c r="H169" s="6" t="s">
        <v>39</v>
      </c>
      <c r="I169" s="6"/>
      <c r="J169" s="7">
        <v>589</v>
      </c>
      <c r="K169" s="7">
        <v>597</v>
      </c>
      <c r="L169" s="7">
        <v>623</v>
      </c>
      <c r="M169" s="7">
        <v>436</v>
      </c>
      <c r="N169" s="7">
        <v>585</v>
      </c>
      <c r="O169" s="7">
        <v>622</v>
      </c>
      <c r="P169" s="7">
        <v>0</v>
      </c>
      <c r="Q169" s="7">
        <v>1</v>
      </c>
      <c r="R169" s="7">
        <v>2</v>
      </c>
      <c r="S169" s="5" t="s">
        <v>77</v>
      </c>
      <c r="T169" s="7">
        <v>13</v>
      </c>
      <c r="U169" s="7" t="s">
        <v>36</v>
      </c>
      <c r="V169" s="5" t="s">
        <v>32</v>
      </c>
      <c r="W169" s="5" t="s">
        <v>38</v>
      </c>
      <c r="X169" s="5"/>
    </row>
    <row r="170" spans="1:24" x14ac:dyDescent="0.25">
      <c r="A170" s="5">
        <v>2015</v>
      </c>
      <c r="B170" s="6" t="s">
        <v>24</v>
      </c>
      <c r="C170" s="7">
        <v>193213057</v>
      </c>
      <c r="D170" s="7">
        <v>803401</v>
      </c>
      <c r="E170" s="7">
        <v>39113</v>
      </c>
      <c r="F170" s="6" t="s">
        <v>58</v>
      </c>
      <c r="G170" s="5" t="s">
        <v>63</v>
      </c>
      <c r="H170" s="6" t="s">
        <v>39</v>
      </c>
      <c r="I170" s="6"/>
      <c r="J170" s="7">
        <v>563</v>
      </c>
      <c r="K170" s="7">
        <v>544</v>
      </c>
      <c r="L170" s="7">
        <v>552</v>
      </c>
      <c r="M170" s="7">
        <v>574</v>
      </c>
      <c r="N170" s="7">
        <v>614</v>
      </c>
      <c r="O170" s="7">
        <v>573</v>
      </c>
      <c r="P170" s="7">
        <v>0</v>
      </c>
      <c r="Q170" s="7">
        <v>1</v>
      </c>
      <c r="R170" s="7">
        <v>1</v>
      </c>
      <c r="S170" s="5" t="s">
        <v>89</v>
      </c>
      <c r="T170" s="7">
        <v>13</v>
      </c>
      <c r="U170" s="7" t="s">
        <v>36</v>
      </c>
      <c r="V170" s="5" t="s">
        <v>32</v>
      </c>
      <c r="W170" s="5" t="s">
        <v>37</v>
      </c>
      <c r="X170" s="5"/>
    </row>
    <row r="171" spans="1:24" x14ac:dyDescent="0.25">
      <c r="A171" s="5">
        <v>2015</v>
      </c>
      <c r="B171" s="6" t="s">
        <v>24</v>
      </c>
      <c r="C171" s="7">
        <v>193211852</v>
      </c>
      <c r="D171" s="7">
        <v>803401</v>
      </c>
      <c r="E171" s="7">
        <v>39113</v>
      </c>
      <c r="F171" s="6" t="s">
        <v>58</v>
      </c>
      <c r="G171" s="5" t="s">
        <v>63</v>
      </c>
      <c r="H171" s="6" t="s">
        <v>39</v>
      </c>
      <c r="I171" s="6"/>
      <c r="J171" s="7">
        <v>587</v>
      </c>
      <c r="K171" s="7">
        <v>595</v>
      </c>
      <c r="L171" s="7">
        <v>673</v>
      </c>
      <c r="M171" s="7">
        <v>525</v>
      </c>
      <c r="N171" s="7">
        <v>570</v>
      </c>
      <c r="O171" s="7">
        <v>609</v>
      </c>
      <c r="P171" s="7">
        <v>0</v>
      </c>
      <c r="Q171" s="7">
        <v>1</v>
      </c>
      <c r="R171" s="7">
        <v>4</v>
      </c>
      <c r="S171" s="5" t="s">
        <v>82</v>
      </c>
      <c r="T171" s="7">
        <v>13</v>
      </c>
      <c r="U171" s="7" t="s">
        <v>36</v>
      </c>
      <c r="V171" s="5" t="s">
        <v>50</v>
      </c>
      <c r="W171" s="5" t="s">
        <v>37</v>
      </c>
      <c r="X171" s="5"/>
    </row>
    <row r="172" spans="1:24" x14ac:dyDescent="0.25">
      <c r="A172" s="5">
        <v>2015</v>
      </c>
      <c r="B172" s="6" t="s">
        <v>24</v>
      </c>
      <c r="C172" s="7">
        <v>193158536</v>
      </c>
      <c r="D172" s="7">
        <v>803401</v>
      </c>
      <c r="E172" s="7">
        <v>39113</v>
      </c>
      <c r="F172" s="6" t="s">
        <v>58</v>
      </c>
      <c r="G172" s="5" t="s">
        <v>63</v>
      </c>
      <c r="H172" s="6" t="s">
        <v>39</v>
      </c>
      <c r="I172" s="6"/>
      <c r="J172" s="7">
        <v>557</v>
      </c>
      <c r="K172" s="7">
        <v>532</v>
      </c>
      <c r="L172" s="7">
        <v>537</v>
      </c>
      <c r="M172" s="7">
        <v>518</v>
      </c>
      <c r="N172" s="7">
        <v>552</v>
      </c>
      <c r="O172" s="7">
        <v>457</v>
      </c>
      <c r="P172" s="7">
        <v>524</v>
      </c>
      <c r="Q172" s="7">
        <v>1</v>
      </c>
      <c r="R172" s="7">
        <v>2</v>
      </c>
      <c r="S172" s="5" t="s">
        <v>68</v>
      </c>
      <c r="T172" s="7">
        <v>13</v>
      </c>
      <c r="U172" s="7" t="s">
        <v>36</v>
      </c>
      <c r="V172" s="5" t="s">
        <v>32</v>
      </c>
      <c r="W172" s="5" t="s">
        <v>37</v>
      </c>
      <c r="X172" s="5">
        <v>5</v>
      </c>
    </row>
    <row r="173" spans="1:24" x14ac:dyDescent="0.25">
      <c r="A173" s="5">
        <v>2015</v>
      </c>
      <c r="B173" s="6" t="s">
        <v>24</v>
      </c>
      <c r="C173" s="7">
        <v>193129315</v>
      </c>
      <c r="D173" s="7">
        <v>803401</v>
      </c>
      <c r="E173" s="7">
        <v>39113</v>
      </c>
      <c r="F173" s="6" t="s">
        <v>58</v>
      </c>
      <c r="G173" s="5" t="s">
        <v>63</v>
      </c>
      <c r="H173" s="6" t="s">
        <v>39</v>
      </c>
      <c r="I173" s="6" t="s">
        <v>191</v>
      </c>
      <c r="J173" s="7">
        <v>579</v>
      </c>
      <c r="K173" s="7">
        <v>578</v>
      </c>
      <c r="L173" s="7">
        <v>626</v>
      </c>
      <c r="M173" s="7">
        <v>520</v>
      </c>
      <c r="N173" s="7">
        <v>503</v>
      </c>
      <c r="O173" s="7">
        <v>545</v>
      </c>
      <c r="P173" s="7">
        <v>0</v>
      </c>
      <c r="Q173" s="7">
        <v>1</v>
      </c>
      <c r="R173" s="7">
        <v>1</v>
      </c>
      <c r="S173" s="5"/>
      <c r="T173" s="7"/>
      <c r="U173" s="7"/>
      <c r="V173" s="5"/>
      <c r="W173" s="5"/>
      <c r="X173" s="5"/>
    </row>
    <row r="174" spans="1:24" x14ac:dyDescent="0.25">
      <c r="A174" s="5">
        <v>2015</v>
      </c>
      <c r="B174" s="6" t="s">
        <v>24</v>
      </c>
      <c r="C174" s="7">
        <v>193099513</v>
      </c>
      <c r="D174" s="7">
        <v>803401</v>
      </c>
      <c r="E174" s="7">
        <v>39113</v>
      </c>
      <c r="F174" s="6" t="s">
        <v>58</v>
      </c>
      <c r="G174" s="5" t="s">
        <v>63</v>
      </c>
      <c r="H174" s="6" t="s">
        <v>39</v>
      </c>
      <c r="I174" s="6"/>
      <c r="J174" s="7">
        <v>565</v>
      </c>
      <c r="K174" s="7">
        <v>548</v>
      </c>
      <c r="L174" s="7">
        <v>553</v>
      </c>
      <c r="M174" s="7">
        <v>518</v>
      </c>
      <c r="N174" s="7">
        <v>626</v>
      </c>
      <c r="O174" s="7">
        <v>547</v>
      </c>
      <c r="P174" s="7">
        <v>437</v>
      </c>
      <c r="Q174" s="7">
        <v>1</v>
      </c>
      <c r="R174" s="7">
        <v>1</v>
      </c>
      <c r="S174" s="5" t="s">
        <v>70</v>
      </c>
      <c r="T174" s="7">
        <v>13</v>
      </c>
      <c r="U174" s="7" t="s">
        <v>36</v>
      </c>
      <c r="V174" s="5" t="s">
        <v>32</v>
      </c>
      <c r="W174" s="5" t="s">
        <v>37</v>
      </c>
      <c r="X174" s="5">
        <v>5</v>
      </c>
    </row>
    <row r="175" spans="1:24" x14ac:dyDescent="0.25">
      <c r="A175" s="5">
        <v>2015</v>
      </c>
      <c r="B175" s="6" t="s">
        <v>24</v>
      </c>
      <c r="C175" s="7">
        <v>193096190</v>
      </c>
      <c r="D175" s="7">
        <v>803401</v>
      </c>
      <c r="E175" s="7">
        <v>39113</v>
      </c>
      <c r="F175" s="6" t="s">
        <v>58</v>
      </c>
      <c r="G175" s="5" t="s">
        <v>63</v>
      </c>
      <c r="H175" s="6" t="s">
        <v>39</v>
      </c>
      <c r="I175" s="6"/>
      <c r="J175" s="7">
        <v>577</v>
      </c>
      <c r="K175" s="7">
        <v>573</v>
      </c>
      <c r="L175" s="7">
        <v>591</v>
      </c>
      <c r="M175" s="7">
        <v>552</v>
      </c>
      <c r="N175" s="7">
        <v>570</v>
      </c>
      <c r="O175" s="7">
        <v>536</v>
      </c>
      <c r="P175" s="7">
        <v>0</v>
      </c>
      <c r="Q175" s="7">
        <v>1</v>
      </c>
      <c r="R175" s="7">
        <v>1</v>
      </c>
      <c r="S175" s="5" t="s">
        <v>68</v>
      </c>
      <c r="T175" s="7">
        <v>13</v>
      </c>
      <c r="U175" s="7" t="s">
        <v>36</v>
      </c>
      <c r="V175" s="5" t="s">
        <v>32</v>
      </c>
      <c r="W175" s="5" t="s">
        <v>37</v>
      </c>
      <c r="X175" s="5"/>
    </row>
    <row r="176" spans="1:24" x14ac:dyDescent="0.25">
      <c r="A176" s="5">
        <v>2015</v>
      </c>
      <c r="B176" s="6" t="s">
        <v>24</v>
      </c>
      <c r="C176" s="7">
        <v>193083870</v>
      </c>
      <c r="D176" s="7">
        <v>803401</v>
      </c>
      <c r="E176" s="7">
        <v>39113</v>
      </c>
      <c r="F176" s="6" t="s">
        <v>58</v>
      </c>
      <c r="G176" s="5" t="s">
        <v>63</v>
      </c>
      <c r="H176" s="6" t="s">
        <v>39</v>
      </c>
      <c r="I176" s="6"/>
      <c r="J176" s="7">
        <v>560</v>
      </c>
      <c r="K176" s="7">
        <v>538</v>
      </c>
      <c r="L176" s="7">
        <v>546</v>
      </c>
      <c r="M176" s="7">
        <v>681</v>
      </c>
      <c r="N176" s="7">
        <v>609</v>
      </c>
      <c r="O176" s="7">
        <v>618</v>
      </c>
      <c r="P176" s="7">
        <v>647</v>
      </c>
      <c r="Q176" s="7">
        <v>1</v>
      </c>
      <c r="R176" s="7">
        <v>2</v>
      </c>
      <c r="S176" s="5" t="s">
        <v>68</v>
      </c>
      <c r="T176" s="7">
        <v>13</v>
      </c>
      <c r="U176" s="7" t="s">
        <v>36</v>
      </c>
      <c r="V176" s="5" t="s">
        <v>32</v>
      </c>
      <c r="W176" s="5" t="s">
        <v>37</v>
      </c>
      <c r="X176" s="5">
        <v>5</v>
      </c>
    </row>
    <row r="177" spans="1:24" x14ac:dyDescent="0.25">
      <c r="A177" s="5">
        <v>2015</v>
      </c>
      <c r="B177" s="6" t="s">
        <v>24</v>
      </c>
      <c r="C177" s="7">
        <v>192880068</v>
      </c>
      <c r="D177" s="7">
        <v>803401</v>
      </c>
      <c r="E177" s="7">
        <v>39113</v>
      </c>
      <c r="F177" s="6" t="s">
        <v>58</v>
      </c>
      <c r="G177" s="5" t="s">
        <v>63</v>
      </c>
      <c r="H177" s="6" t="s">
        <v>39</v>
      </c>
      <c r="I177" s="6"/>
      <c r="J177" s="7">
        <v>541</v>
      </c>
      <c r="K177" s="7">
        <v>498</v>
      </c>
      <c r="L177" s="7">
        <v>498</v>
      </c>
      <c r="M177" s="7">
        <v>560</v>
      </c>
      <c r="N177" s="7">
        <v>582</v>
      </c>
      <c r="O177" s="7">
        <v>569</v>
      </c>
      <c r="P177" s="7">
        <v>505</v>
      </c>
      <c r="Q177" s="7">
        <v>1</v>
      </c>
      <c r="R177" s="7">
        <v>4</v>
      </c>
      <c r="S177" s="5" t="s">
        <v>78</v>
      </c>
      <c r="T177" s="7">
        <v>13</v>
      </c>
      <c r="U177" s="7" t="s">
        <v>36</v>
      </c>
      <c r="V177" s="5" t="s">
        <v>32</v>
      </c>
      <c r="W177" s="5" t="s">
        <v>38</v>
      </c>
      <c r="X177" s="5"/>
    </row>
    <row r="178" spans="1:24" x14ac:dyDescent="0.25">
      <c r="A178" s="5">
        <v>2015</v>
      </c>
      <c r="B178" s="6" t="s">
        <v>24</v>
      </c>
      <c r="C178" s="7">
        <v>192819970</v>
      </c>
      <c r="D178" s="7">
        <v>803401</v>
      </c>
      <c r="E178" s="7">
        <v>39113</v>
      </c>
      <c r="F178" s="6" t="s">
        <v>58</v>
      </c>
      <c r="G178" s="5" t="s">
        <v>63</v>
      </c>
      <c r="H178" s="6" t="s">
        <v>39</v>
      </c>
      <c r="I178" s="6"/>
      <c r="J178" s="7">
        <v>502</v>
      </c>
      <c r="K178" s="7">
        <v>418</v>
      </c>
      <c r="L178" s="7">
        <v>418</v>
      </c>
      <c r="M178" s="7">
        <v>492</v>
      </c>
      <c r="N178" s="7">
        <v>597</v>
      </c>
      <c r="O178" s="7">
        <v>578</v>
      </c>
      <c r="P178" s="7">
        <v>0</v>
      </c>
      <c r="Q178" s="7">
        <v>1</v>
      </c>
      <c r="R178" s="7">
        <v>3</v>
      </c>
      <c r="S178" s="5" t="s">
        <v>68</v>
      </c>
      <c r="T178" s="7">
        <v>13</v>
      </c>
      <c r="U178" s="7" t="s">
        <v>36</v>
      </c>
      <c r="V178" s="5" t="s">
        <v>32</v>
      </c>
      <c r="W178" s="5" t="s">
        <v>37</v>
      </c>
      <c r="X178" s="5"/>
    </row>
    <row r="179" spans="1:24" x14ac:dyDescent="0.25">
      <c r="A179" s="5">
        <v>2015</v>
      </c>
      <c r="B179" s="6" t="s">
        <v>24</v>
      </c>
      <c r="C179" s="7">
        <v>192804469</v>
      </c>
      <c r="D179" s="7">
        <v>803401</v>
      </c>
      <c r="E179" s="7">
        <v>39113</v>
      </c>
      <c r="F179" s="6" t="s">
        <v>58</v>
      </c>
      <c r="G179" s="5" t="s">
        <v>63</v>
      </c>
      <c r="H179" s="6" t="s">
        <v>39</v>
      </c>
      <c r="I179" s="6"/>
      <c r="J179" s="7">
        <v>593</v>
      </c>
      <c r="K179" s="7">
        <v>605</v>
      </c>
      <c r="L179" s="7">
        <v>605</v>
      </c>
      <c r="M179" s="7">
        <v>471</v>
      </c>
      <c r="N179" s="7">
        <v>589</v>
      </c>
      <c r="O179" s="7">
        <v>524</v>
      </c>
      <c r="P179" s="7">
        <v>0</v>
      </c>
      <c r="Q179" s="7">
        <v>1</v>
      </c>
      <c r="R179" s="7">
        <v>2</v>
      </c>
      <c r="S179" s="5" t="s">
        <v>77</v>
      </c>
      <c r="T179" s="7">
        <v>13</v>
      </c>
      <c r="U179" s="7" t="s">
        <v>36</v>
      </c>
      <c r="V179" s="5" t="s">
        <v>32</v>
      </c>
      <c r="W179" s="5" t="s">
        <v>37</v>
      </c>
      <c r="X179" s="5"/>
    </row>
    <row r="180" spans="1:24" x14ac:dyDescent="0.25">
      <c r="A180" s="5">
        <v>2015</v>
      </c>
      <c r="B180" s="6" t="s">
        <v>24</v>
      </c>
      <c r="C180" s="7">
        <v>192797497</v>
      </c>
      <c r="D180" s="7">
        <v>803401</v>
      </c>
      <c r="E180" s="7">
        <v>39113</v>
      </c>
      <c r="F180" s="6" t="s">
        <v>58</v>
      </c>
      <c r="G180" s="5" t="s">
        <v>63</v>
      </c>
      <c r="H180" s="6" t="s">
        <v>39</v>
      </c>
      <c r="I180" s="6"/>
      <c r="J180" s="7">
        <v>511</v>
      </c>
      <c r="K180" s="7">
        <v>437</v>
      </c>
      <c r="L180" s="7">
        <v>437</v>
      </c>
      <c r="M180" s="7">
        <v>471</v>
      </c>
      <c r="N180" s="7">
        <v>605</v>
      </c>
      <c r="O180" s="7">
        <v>573</v>
      </c>
      <c r="P180" s="7">
        <v>0</v>
      </c>
      <c r="Q180" s="7">
        <v>1</v>
      </c>
      <c r="R180" s="7">
        <v>1</v>
      </c>
      <c r="S180" s="5" t="s">
        <v>77</v>
      </c>
      <c r="T180" s="7">
        <v>13</v>
      </c>
      <c r="U180" s="7" t="s">
        <v>36</v>
      </c>
      <c r="V180" s="5" t="s">
        <v>32</v>
      </c>
      <c r="W180" s="5" t="s">
        <v>37</v>
      </c>
      <c r="X180" s="5">
        <v>11</v>
      </c>
    </row>
    <row r="181" spans="1:24" x14ac:dyDescent="0.25">
      <c r="A181" s="5">
        <v>2015</v>
      </c>
      <c r="B181" s="6" t="s">
        <v>24</v>
      </c>
      <c r="C181" s="7">
        <v>192780144</v>
      </c>
      <c r="D181" s="7">
        <v>803401</v>
      </c>
      <c r="E181" s="7">
        <v>39113</v>
      </c>
      <c r="F181" s="6" t="s">
        <v>58</v>
      </c>
      <c r="G181" s="5" t="s">
        <v>63</v>
      </c>
      <c r="H181" s="6" t="s">
        <v>39</v>
      </c>
      <c r="I181" s="6"/>
      <c r="J181" s="7">
        <v>505</v>
      </c>
      <c r="K181" s="7">
        <v>425</v>
      </c>
      <c r="L181" s="7">
        <v>425</v>
      </c>
      <c r="M181" s="7">
        <v>505</v>
      </c>
      <c r="N181" s="7">
        <v>626</v>
      </c>
      <c r="O181" s="7">
        <v>573</v>
      </c>
      <c r="P181" s="7">
        <v>0</v>
      </c>
      <c r="Q181" s="7">
        <v>1</v>
      </c>
      <c r="R181" s="7">
        <v>2</v>
      </c>
      <c r="S181" s="5" t="s">
        <v>82</v>
      </c>
      <c r="T181" s="7">
        <v>13</v>
      </c>
      <c r="U181" s="7" t="s">
        <v>36</v>
      </c>
      <c r="V181" s="5" t="s">
        <v>32</v>
      </c>
      <c r="W181" s="5" t="s">
        <v>37</v>
      </c>
      <c r="X181" s="5"/>
    </row>
    <row r="182" spans="1:24" x14ac:dyDescent="0.25">
      <c r="A182" s="5">
        <v>2015</v>
      </c>
      <c r="B182" s="6" t="s">
        <v>24</v>
      </c>
      <c r="C182" s="7">
        <v>192639972</v>
      </c>
      <c r="D182" s="7">
        <v>803401</v>
      </c>
      <c r="E182" s="7">
        <v>39113</v>
      </c>
      <c r="F182" s="6" t="s">
        <v>58</v>
      </c>
      <c r="G182" s="5" t="s">
        <v>63</v>
      </c>
      <c r="H182" s="6" t="s">
        <v>39</v>
      </c>
      <c r="I182" s="6"/>
      <c r="J182" s="7">
        <v>582</v>
      </c>
      <c r="K182" s="7">
        <v>584</v>
      </c>
      <c r="L182" s="7">
        <v>638</v>
      </c>
      <c r="M182" s="7">
        <v>539</v>
      </c>
      <c r="N182" s="7">
        <v>585</v>
      </c>
      <c r="O182" s="7">
        <v>0</v>
      </c>
      <c r="P182" s="7">
        <v>617</v>
      </c>
      <c r="Q182" s="7">
        <v>1</v>
      </c>
      <c r="R182" s="7">
        <v>2</v>
      </c>
      <c r="S182" s="5" t="s">
        <v>87</v>
      </c>
      <c r="T182" s="7">
        <v>6</v>
      </c>
      <c r="U182" s="7" t="s">
        <v>57</v>
      </c>
      <c r="V182" s="5" t="s">
        <v>50</v>
      </c>
      <c r="W182" s="5" t="s">
        <v>188</v>
      </c>
      <c r="X182" s="5">
        <v>5</v>
      </c>
    </row>
    <row r="183" spans="1:24" x14ac:dyDescent="0.25">
      <c r="A183" s="5">
        <v>2015</v>
      </c>
      <c r="B183" s="6" t="s">
        <v>24</v>
      </c>
      <c r="C183" s="7">
        <v>192597641</v>
      </c>
      <c r="D183" s="7">
        <v>803401</v>
      </c>
      <c r="E183" s="7">
        <v>39113</v>
      </c>
      <c r="F183" s="6" t="s">
        <v>58</v>
      </c>
      <c r="G183" s="5" t="s">
        <v>63</v>
      </c>
      <c r="H183" s="6" t="s">
        <v>39</v>
      </c>
      <c r="I183" s="6"/>
      <c r="J183" s="7">
        <v>508</v>
      </c>
      <c r="K183" s="7">
        <v>433</v>
      </c>
      <c r="L183" s="7">
        <v>433</v>
      </c>
      <c r="M183" s="7">
        <v>582</v>
      </c>
      <c r="N183" s="7">
        <v>578</v>
      </c>
      <c r="O183" s="7">
        <v>0</v>
      </c>
      <c r="P183" s="7">
        <v>573</v>
      </c>
      <c r="Q183" s="7">
        <v>1</v>
      </c>
      <c r="R183" s="7">
        <v>3</v>
      </c>
      <c r="S183" s="5" t="s">
        <v>92</v>
      </c>
      <c r="T183" s="7">
        <v>13</v>
      </c>
      <c r="U183" s="7" t="s">
        <v>36</v>
      </c>
      <c r="V183" s="5" t="s">
        <v>50</v>
      </c>
      <c r="W183" s="5" t="s">
        <v>33</v>
      </c>
      <c r="X183" s="5"/>
    </row>
    <row r="184" spans="1:24" x14ac:dyDescent="0.25">
      <c r="A184" s="5">
        <v>2015</v>
      </c>
      <c r="B184" s="6" t="s">
        <v>24</v>
      </c>
      <c r="C184" s="7">
        <v>192597137</v>
      </c>
      <c r="D184" s="7">
        <v>803401</v>
      </c>
      <c r="E184" s="7">
        <v>39113</v>
      </c>
      <c r="F184" s="6" t="s">
        <v>58</v>
      </c>
      <c r="G184" s="5" t="s">
        <v>63</v>
      </c>
      <c r="H184" s="6" t="s">
        <v>39</v>
      </c>
      <c r="I184" s="6"/>
      <c r="J184" s="7">
        <v>561</v>
      </c>
      <c r="K184" s="7">
        <v>540</v>
      </c>
      <c r="L184" s="7">
        <v>555</v>
      </c>
      <c r="M184" s="7">
        <v>505</v>
      </c>
      <c r="N184" s="7">
        <v>570</v>
      </c>
      <c r="O184" s="7">
        <v>477</v>
      </c>
      <c r="P184" s="7">
        <v>463</v>
      </c>
      <c r="Q184" s="7">
        <v>1</v>
      </c>
      <c r="R184" s="7">
        <v>1</v>
      </c>
      <c r="S184" s="5" t="s">
        <v>138</v>
      </c>
      <c r="T184" s="7">
        <v>13</v>
      </c>
      <c r="U184" s="7" t="s">
        <v>36</v>
      </c>
      <c r="V184" s="5" t="s">
        <v>32</v>
      </c>
      <c r="W184" s="5" t="s">
        <v>37</v>
      </c>
      <c r="X184" s="5"/>
    </row>
    <row r="185" spans="1:24" x14ac:dyDescent="0.25">
      <c r="A185" s="5">
        <v>2015</v>
      </c>
      <c r="B185" s="6" t="s">
        <v>24</v>
      </c>
      <c r="C185" s="7">
        <v>192525144</v>
      </c>
      <c r="D185" s="7">
        <v>803401</v>
      </c>
      <c r="E185" s="7">
        <v>39113</v>
      </c>
      <c r="F185" s="6" t="s">
        <v>58</v>
      </c>
      <c r="G185" s="5" t="s">
        <v>63</v>
      </c>
      <c r="H185" s="6" t="s">
        <v>39</v>
      </c>
      <c r="I185" s="6"/>
      <c r="J185" s="7">
        <v>569</v>
      </c>
      <c r="K185" s="7">
        <v>556</v>
      </c>
      <c r="L185" s="7">
        <v>556</v>
      </c>
      <c r="M185" s="7">
        <v>531</v>
      </c>
      <c r="N185" s="7">
        <v>630</v>
      </c>
      <c r="O185" s="7">
        <v>558</v>
      </c>
      <c r="P185" s="7">
        <v>0</v>
      </c>
      <c r="Q185" s="7">
        <v>1</v>
      </c>
      <c r="R185" s="7">
        <v>4</v>
      </c>
      <c r="S185" s="5" t="s">
        <v>128</v>
      </c>
      <c r="T185" s="7">
        <v>2</v>
      </c>
      <c r="U185" s="7" t="s">
        <v>36</v>
      </c>
      <c r="V185" s="5" t="s">
        <v>32</v>
      </c>
      <c r="W185" s="5" t="s">
        <v>38</v>
      </c>
      <c r="X185" s="5">
        <v>5</v>
      </c>
    </row>
    <row r="186" spans="1:24" x14ac:dyDescent="0.25">
      <c r="A186" s="5">
        <v>2015</v>
      </c>
      <c r="B186" s="6" t="s">
        <v>24</v>
      </c>
      <c r="C186" s="7">
        <v>192388422</v>
      </c>
      <c r="D186" s="7">
        <v>803401</v>
      </c>
      <c r="E186" s="7">
        <v>39113</v>
      </c>
      <c r="F186" s="6" t="s">
        <v>58</v>
      </c>
      <c r="G186" s="5" t="s">
        <v>63</v>
      </c>
      <c r="H186" s="6" t="s">
        <v>39</v>
      </c>
      <c r="I186" s="6"/>
      <c r="J186" s="7">
        <v>580</v>
      </c>
      <c r="K186" s="7">
        <v>579</v>
      </c>
      <c r="L186" s="7">
        <v>585</v>
      </c>
      <c r="M186" s="7">
        <v>568</v>
      </c>
      <c r="N186" s="7">
        <v>597</v>
      </c>
      <c r="O186" s="7">
        <v>595</v>
      </c>
      <c r="P186" s="7">
        <v>0</v>
      </c>
      <c r="Q186" s="7">
        <v>1</v>
      </c>
      <c r="R186" s="7">
        <v>1</v>
      </c>
      <c r="S186" s="5" t="s">
        <v>89</v>
      </c>
      <c r="T186" s="7">
        <v>13</v>
      </c>
      <c r="U186" s="7" t="s">
        <v>36</v>
      </c>
      <c r="V186" s="5" t="s">
        <v>32</v>
      </c>
      <c r="W186" s="5" t="s">
        <v>37</v>
      </c>
      <c r="X186" s="5"/>
    </row>
    <row r="187" spans="1:24" x14ac:dyDescent="0.25">
      <c r="A187" s="5">
        <v>2015</v>
      </c>
      <c r="B187" s="6" t="s">
        <v>24</v>
      </c>
      <c r="C187" s="7">
        <v>192300312</v>
      </c>
      <c r="D187" s="7">
        <v>803401</v>
      </c>
      <c r="E187" s="7">
        <v>39113</v>
      </c>
      <c r="F187" s="6" t="s">
        <v>58</v>
      </c>
      <c r="G187" s="5" t="s">
        <v>63</v>
      </c>
      <c r="H187" s="6" t="s">
        <v>39</v>
      </c>
      <c r="I187" s="6"/>
      <c r="J187" s="7">
        <v>543</v>
      </c>
      <c r="K187" s="7">
        <v>502</v>
      </c>
      <c r="L187" s="7">
        <v>502</v>
      </c>
      <c r="M187" s="7">
        <v>607</v>
      </c>
      <c r="N187" s="7">
        <v>548</v>
      </c>
      <c r="O187" s="7">
        <v>477</v>
      </c>
      <c r="P187" s="7">
        <v>0</v>
      </c>
      <c r="Q187" s="7">
        <v>1</v>
      </c>
      <c r="R187" s="7">
        <v>2</v>
      </c>
      <c r="S187" s="5" t="s">
        <v>116</v>
      </c>
      <c r="T187" s="7">
        <v>13</v>
      </c>
      <c r="U187" s="7" t="s">
        <v>36</v>
      </c>
      <c r="V187" s="5" t="s">
        <v>32</v>
      </c>
      <c r="W187" s="5" t="s">
        <v>37</v>
      </c>
      <c r="X187" s="5"/>
    </row>
    <row r="188" spans="1:24" x14ac:dyDescent="0.25">
      <c r="A188" s="5">
        <v>2015</v>
      </c>
      <c r="B188" s="6" t="s">
        <v>24</v>
      </c>
      <c r="C188" s="7">
        <v>192286697</v>
      </c>
      <c r="D188" s="7">
        <v>803401</v>
      </c>
      <c r="E188" s="7">
        <v>39113</v>
      </c>
      <c r="F188" s="6" t="s">
        <v>58</v>
      </c>
      <c r="G188" s="5" t="s">
        <v>63</v>
      </c>
      <c r="H188" s="6" t="s">
        <v>39</v>
      </c>
      <c r="I188" s="6"/>
      <c r="J188" s="7">
        <v>578</v>
      </c>
      <c r="K188" s="7">
        <v>575</v>
      </c>
      <c r="L188" s="7">
        <v>608</v>
      </c>
      <c r="M188" s="7">
        <v>512</v>
      </c>
      <c r="N188" s="7">
        <v>597</v>
      </c>
      <c r="O188" s="7">
        <v>517</v>
      </c>
      <c r="P188" s="7">
        <v>0</v>
      </c>
      <c r="Q188" s="7">
        <v>1</v>
      </c>
      <c r="R188" s="7">
        <v>3</v>
      </c>
      <c r="S188" s="5" t="s">
        <v>63</v>
      </c>
      <c r="T188" s="7">
        <v>13</v>
      </c>
      <c r="U188" s="7" t="s">
        <v>36</v>
      </c>
      <c r="V188" s="5" t="s">
        <v>32</v>
      </c>
      <c r="W188" s="5" t="s">
        <v>37</v>
      </c>
      <c r="X188" s="5"/>
    </row>
    <row r="189" spans="1:24" x14ac:dyDescent="0.25">
      <c r="A189" s="5">
        <v>2015</v>
      </c>
      <c r="B189" s="6" t="s">
        <v>24</v>
      </c>
      <c r="C189" s="7">
        <v>192206707</v>
      </c>
      <c r="D189" s="7">
        <v>803401</v>
      </c>
      <c r="E189" s="7">
        <v>39113</v>
      </c>
      <c r="F189" s="6" t="s">
        <v>58</v>
      </c>
      <c r="G189" s="5" t="s">
        <v>63</v>
      </c>
      <c r="H189" s="6" t="s">
        <v>39</v>
      </c>
      <c r="I189" s="6"/>
      <c r="J189" s="7">
        <v>546</v>
      </c>
      <c r="K189" s="7">
        <v>509</v>
      </c>
      <c r="L189" s="7">
        <v>509</v>
      </c>
      <c r="M189" s="7">
        <v>539</v>
      </c>
      <c r="N189" s="7">
        <v>590</v>
      </c>
      <c r="O189" s="7">
        <v>569</v>
      </c>
      <c r="P189" s="7">
        <v>0</v>
      </c>
      <c r="Q189" s="7">
        <v>2</v>
      </c>
      <c r="R189" s="7">
        <v>2</v>
      </c>
      <c r="S189" s="5" t="s">
        <v>82</v>
      </c>
      <c r="T189" s="7">
        <v>13</v>
      </c>
      <c r="U189" s="7" t="s">
        <v>36</v>
      </c>
      <c r="V189" s="5" t="s">
        <v>32</v>
      </c>
      <c r="W189" s="5" t="s">
        <v>38</v>
      </c>
      <c r="X189" s="5"/>
    </row>
    <row r="190" spans="1:24" x14ac:dyDescent="0.25">
      <c r="A190" s="5">
        <v>2015</v>
      </c>
      <c r="B190" s="6" t="s">
        <v>24</v>
      </c>
      <c r="C190" s="7">
        <v>192087570</v>
      </c>
      <c r="D190" s="7">
        <v>803401</v>
      </c>
      <c r="E190" s="7">
        <v>39113</v>
      </c>
      <c r="F190" s="6" t="s">
        <v>58</v>
      </c>
      <c r="G190" s="5" t="s">
        <v>63</v>
      </c>
      <c r="H190" s="6" t="s">
        <v>39</v>
      </c>
      <c r="I190" s="6"/>
      <c r="J190" s="7">
        <v>573</v>
      </c>
      <c r="K190" s="7">
        <v>564</v>
      </c>
      <c r="L190" s="7">
        <v>564</v>
      </c>
      <c r="M190" s="7">
        <v>505</v>
      </c>
      <c r="N190" s="7">
        <v>644</v>
      </c>
      <c r="O190" s="7">
        <v>564</v>
      </c>
      <c r="P190" s="7">
        <v>0</v>
      </c>
      <c r="Q190" s="7">
        <v>1</v>
      </c>
      <c r="R190" s="7">
        <v>2</v>
      </c>
      <c r="S190" s="5" t="s">
        <v>116</v>
      </c>
      <c r="T190" s="7">
        <v>13</v>
      </c>
      <c r="U190" s="7" t="s">
        <v>36</v>
      </c>
      <c r="V190" s="5" t="s">
        <v>32</v>
      </c>
      <c r="W190" s="5" t="s">
        <v>37</v>
      </c>
      <c r="X190" s="5">
        <v>11</v>
      </c>
    </row>
    <row r="191" spans="1:24" x14ac:dyDescent="0.25">
      <c r="A191" s="5">
        <v>2015</v>
      </c>
      <c r="B191" s="6" t="s">
        <v>24</v>
      </c>
      <c r="C191" s="7">
        <v>192081270</v>
      </c>
      <c r="D191" s="7">
        <v>803401</v>
      </c>
      <c r="E191" s="7">
        <v>39113</v>
      </c>
      <c r="F191" s="6" t="s">
        <v>58</v>
      </c>
      <c r="G191" s="5" t="s">
        <v>63</v>
      </c>
      <c r="H191" s="6" t="s">
        <v>39</v>
      </c>
      <c r="I191" s="6"/>
      <c r="J191" s="7">
        <v>602</v>
      </c>
      <c r="K191" s="7">
        <v>624</v>
      </c>
      <c r="L191" s="7">
        <v>766</v>
      </c>
      <c r="M191" s="7">
        <v>576</v>
      </c>
      <c r="N191" s="7">
        <v>553</v>
      </c>
      <c r="O191" s="7">
        <v>576</v>
      </c>
      <c r="P191" s="7"/>
      <c r="Q191" s="7">
        <v>1</v>
      </c>
      <c r="R191" s="7">
        <v>4</v>
      </c>
      <c r="S191" s="5" t="s">
        <v>68</v>
      </c>
      <c r="T191" s="7">
        <v>13</v>
      </c>
      <c r="U191" s="7" t="s">
        <v>31</v>
      </c>
      <c r="V191" s="5" t="s">
        <v>32</v>
      </c>
      <c r="W191" s="5" t="s">
        <v>37</v>
      </c>
      <c r="X191" s="5"/>
    </row>
    <row r="192" spans="1:24" x14ac:dyDescent="0.25">
      <c r="A192" s="5">
        <v>2015</v>
      </c>
      <c r="B192" s="6" t="s">
        <v>24</v>
      </c>
      <c r="C192" s="7">
        <v>191890574</v>
      </c>
      <c r="D192" s="7">
        <v>803401</v>
      </c>
      <c r="E192" s="7">
        <v>39113</v>
      </c>
      <c r="F192" s="6" t="s">
        <v>58</v>
      </c>
      <c r="G192" s="5" t="s">
        <v>63</v>
      </c>
      <c r="H192" s="6" t="s">
        <v>39</v>
      </c>
      <c r="I192" s="6"/>
      <c r="J192" s="7">
        <v>519</v>
      </c>
      <c r="K192" s="7">
        <v>453</v>
      </c>
      <c r="L192" s="7">
        <v>453</v>
      </c>
      <c r="M192" s="7">
        <v>574</v>
      </c>
      <c r="N192" s="7">
        <v>542</v>
      </c>
      <c r="O192" s="7">
        <v>558</v>
      </c>
      <c r="P192" s="7">
        <v>0</v>
      </c>
      <c r="Q192" s="7">
        <v>1</v>
      </c>
      <c r="R192" s="7">
        <v>1</v>
      </c>
      <c r="S192" s="5" t="s">
        <v>101</v>
      </c>
      <c r="T192" s="7">
        <v>13</v>
      </c>
      <c r="U192" s="7" t="s">
        <v>36</v>
      </c>
      <c r="V192" s="5" t="s">
        <v>32</v>
      </c>
      <c r="W192" s="5" t="s">
        <v>37</v>
      </c>
      <c r="X192" s="5"/>
    </row>
    <row r="193" spans="1:24" x14ac:dyDescent="0.25">
      <c r="A193" s="5">
        <v>2015</v>
      </c>
      <c r="B193" s="6" t="s">
        <v>24</v>
      </c>
      <c r="C193" s="7">
        <v>191854896</v>
      </c>
      <c r="D193" s="7">
        <v>803401</v>
      </c>
      <c r="E193" s="7">
        <v>39113</v>
      </c>
      <c r="F193" s="6" t="s">
        <v>58</v>
      </c>
      <c r="G193" s="5" t="s">
        <v>63</v>
      </c>
      <c r="H193" s="6" t="s">
        <v>39</v>
      </c>
      <c r="I193" s="6"/>
      <c r="J193" s="7">
        <v>558</v>
      </c>
      <c r="K193" s="7">
        <v>534</v>
      </c>
      <c r="L193" s="7">
        <v>534</v>
      </c>
      <c r="M193" s="7">
        <v>492</v>
      </c>
      <c r="N193" s="7">
        <v>585</v>
      </c>
      <c r="O193" s="7">
        <v>468</v>
      </c>
      <c r="P193" s="7">
        <v>381</v>
      </c>
      <c r="Q193" s="7">
        <v>1</v>
      </c>
      <c r="R193" s="7">
        <v>4</v>
      </c>
      <c r="S193" s="5" t="s">
        <v>82</v>
      </c>
      <c r="T193" s="7">
        <v>13</v>
      </c>
      <c r="U193" s="7" t="s">
        <v>36</v>
      </c>
      <c r="V193" s="5" t="s">
        <v>32</v>
      </c>
      <c r="W193" s="5" t="s">
        <v>38</v>
      </c>
      <c r="X193" s="5">
        <v>11</v>
      </c>
    </row>
    <row r="194" spans="1:24" x14ac:dyDescent="0.25">
      <c r="A194" s="5">
        <v>2015</v>
      </c>
      <c r="B194" s="6" t="s">
        <v>24</v>
      </c>
      <c r="C194" s="7">
        <v>191731492</v>
      </c>
      <c r="D194" s="7">
        <v>803401</v>
      </c>
      <c r="E194" s="7">
        <v>39113</v>
      </c>
      <c r="F194" s="6" t="s">
        <v>58</v>
      </c>
      <c r="G194" s="5" t="s">
        <v>63</v>
      </c>
      <c r="H194" s="6" t="s">
        <v>39</v>
      </c>
      <c r="I194" s="6"/>
      <c r="J194" s="7">
        <v>536</v>
      </c>
      <c r="K194" s="7">
        <v>493</v>
      </c>
      <c r="L194" s="7">
        <v>507</v>
      </c>
      <c r="M194" s="7">
        <v>512</v>
      </c>
      <c r="N194" s="7">
        <v>644</v>
      </c>
      <c r="O194" s="7">
        <v>587</v>
      </c>
      <c r="P194" s="7">
        <v>0</v>
      </c>
      <c r="Q194" s="7">
        <v>1</v>
      </c>
      <c r="R194" s="7">
        <v>9</v>
      </c>
      <c r="S194" s="5" t="s">
        <v>99</v>
      </c>
      <c r="T194" s="7">
        <v>13</v>
      </c>
      <c r="U194" s="7" t="s">
        <v>36</v>
      </c>
      <c r="V194" s="5" t="s">
        <v>32</v>
      </c>
      <c r="W194" s="5" t="s">
        <v>37</v>
      </c>
      <c r="X194" s="5"/>
    </row>
    <row r="195" spans="1:24" x14ac:dyDescent="0.25">
      <c r="A195" s="5">
        <v>2015</v>
      </c>
      <c r="B195" s="6" t="s">
        <v>24</v>
      </c>
      <c r="C195" s="7">
        <v>191658922</v>
      </c>
      <c r="D195" s="7">
        <v>803401</v>
      </c>
      <c r="E195" s="7">
        <v>39113</v>
      </c>
      <c r="F195" s="6" t="s">
        <v>58</v>
      </c>
      <c r="G195" s="5" t="s">
        <v>63</v>
      </c>
      <c r="H195" s="6" t="s">
        <v>39</v>
      </c>
      <c r="I195" s="6"/>
      <c r="J195" s="7">
        <v>620</v>
      </c>
      <c r="K195" s="7">
        <v>662</v>
      </c>
      <c r="L195" s="7">
        <v>765</v>
      </c>
      <c r="M195" s="7">
        <v>626</v>
      </c>
      <c r="N195" s="7">
        <v>582</v>
      </c>
      <c r="O195" s="7">
        <v>605</v>
      </c>
      <c r="P195" s="7">
        <v>573</v>
      </c>
      <c r="Q195" s="7">
        <v>1</v>
      </c>
      <c r="R195" s="7">
        <v>1</v>
      </c>
      <c r="S195" s="5" t="s">
        <v>63</v>
      </c>
      <c r="T195" s="7">
        <v>13</v>
      </c>
      <c r="U195" s="7" t="s">
        <v>49</v>
      </c>
      <c r="V195" s="5" t="s">
        <v>50</v>
      </c>
      <c r="W195" s="5" t="s">
        <v>37</v>
      </c>
      <c r="X195" s="5">
        <v>3</v>
      </c>
    </row>
    <row r="196" spans="1:24" x14ac:dyDescent="0.25">
      <c r="A196" s="5">
        <v>2015</v>
      </c>
      <c r="B196" s="6" t="s">
        <v>24</v>
      </c>
      <c r="C196" s="7">
        <v>191640217</v>
      </c>
      <c r="D196" s="7">
        <v>803401</v>
      </c>
      <c r="E196" s="7">
        <v>39113</v>
      </c>
      <c r="F196" s="6" t="s">
        <v>58</v>
      </c>
      <c r="G196" s="5" t="s">
        <v>63</v>
      </c>
      <c r="H196" s="6" t="s">
        <v>39</v>
      </c>
      <c r="I196" s="6"/>
      <c r="J196" s="7">
        <v>612</v>
      </c>
      <c r="K196" s="7">
        <v>645</v>
      </c>
      <c r="L196" s="7">
        <v>712</v>
      </c>
      <c r="M196" s="7">
        <v>546</v>
      </c>
      <c r="N196" s="7">
        <v>565</v>
      </c>
      <c r="O196" s="7">
        <v>477</v>
      </c>
      <c r="P196" s="7">
        <v>0</v>
      </c>
      <c r="Q196" s="7">
        <v>1</v>
      </c>
      <c r="R196" s="7">
        <v>2</v>
      </c>
      <c r="S196" s="5" t="s">
        <v>66</v>
      </c>
      <c r="T196" s="7">
        <v>13</v>
      </c>
      <c r="U196" s="7" t="s">
        <v>49</v>
      </c>
      <c r="V196" s="5" t="s">
        <v>50</v>
      </c>
      <c r="W196" s="5" t="s">
        <v>188</v>
      </c>
      <c r="X196" s="5"/>
    </row>
    <row r="197" spans="1:24" x14ac:dyDescent="0.25">
      <c r="A197" s="5">
        <v>2015</v>
      </c>
      <c r="B197" s="6" t="s">
        <v>24</v>
      </c>
      <c r="C197" s="7">
        <v>191636325</v>
      </c>
      <c r="D197" s="7">
        <v>803401</v>
      </c>
      <c r="E197" s="7">
        <v>39113</v>
      </c>
      <c r="F197" s="6" t="s">
        <v>58</v>
      </c>
      <c r="G197" s="5" t="s">
        <v>63</v>
      </c>
      <c r="H197" s="6" t="s">
        <v>39</v>
      </c>
      <c r="I197" s="6"/>
      <c r="J197" s="7">
        <v>535</v>
      </c>
      <c r="K197" s="7">
        <v>486</v>
      </c>
      <c r="L197" s="7">
        <v>486</v>
      </c>
      <c r="M197" s="7">
        <v>636</v>
      </c>
      <c r="N197" s="7">
        <v>697</v>
      </c>
      <c r="O197" s="7">
        <v>664</v>
      </c>
      <c r="P197" s="7">
        <v>0</v>
      </c>
      <c r="Q197" s="7">
        <v>1</v>
      </c>
      <c r="R197" s="7">
        <v>1</v>
      </c>
      <c r="S197" s="5" t="s">
        <v>63</v>
      </c>
      <c r="T197" s="7">
        <v>13</v>
      </c>
      <c r="U197" s="7" t="s">
        <v>36</v>
      </c>
      <c r="V197" s="5" t="s">
        <v>32</v>
      </c>
      <c r="W197" s="5" t="s">
        <v>33</v>
      </c>
      <c r="X197" s="5"/>
    </row>
    <row r="198" spans="1:24" x14ac:dyDescent="0.25">
      <c r="A198" s="5">
        <v>2015</v>
      </c>
      <c r="B198" s="6" t="s">
        <v>24</v>
      </c>
      <c r="C198" s="7">
        <v>191522869</v>
      </c>
      <c r="D198" s="7">
        <v>803401</v>
      </c>
      <c r="E198" s="7">
        <v>39113</v>
      </c>
      <c r="F198" s="6" t="s">
        <v>58</v>
      </c>
      <c r="G198" s="5" t="s">
        <v>63</v>
      </c>
      <c r="H198" s="6" t="s">
        <v>39</v>
      </c>
      <c r="I198" s="6"/>
      <c r="J198" s="7">
        <v>586</v>
      </c>
      <c r="K198" s="7">
        <v>591</v>
      </c>
      <c r="L198" s="7">
        <v>591</v>
      </c>
      <c r="M198" s="7">
        <v>589</v>
      </c>
      <c r="N198" s="7">
        <v>601</v>
      </c>
      <c r="O198" s="7">
        <v>613</v>
      </c>
      <c r="P198" s="7">
        <v>0</v>
      </c>
      <c r="Q198" s="7">
        <v>1</v>
      </c>
      <c r="R198" s="7">
        <v>3</v>
      </c>
      <c r="S198" s="5" t="s">
        <v>68</v>
      </c>
      <c r="T198" s="7">
        <v>13</v>
      </c>
      <c r="U198" s="7" t="s">
        <v>36</v>
      </c>
      <c r="V198" s="5" t="s">
        <v>32</v>
      </c>
      <c r="W198" s="5" t="s">
        <v>37</v>
      </c>
      <c r="X198" s="5">
        <v>5</v>
      </c>
    </row>
    <row r="199" spans="1:24" x14ac:dyDescent="0.25">
      <c r="A199" s="5">
        <v>2015</v>
      </c>
      <c r="B199" s="6" t="s">
        <v>24</v>
      </c>
      <c r="C199" s="7">
        <v>191413520</v>
      </c>
      <c r="D199" s="7">
        <v>803401</v>
      </c>
      <c r="E199" s="7">
        <v>39113</v>
      </c>
      <c r="F199" s="6" t="s">
        <v>58</v>
      </c>
      <c r="G199" s="5" t="s">
        <v>63</v>
      </c>
      <c r="H199" s="6" t="s">
        <v>39</v>
      </c>
      <c r="I199" s="6"/>
      <c r="J199" s="7">
        <v>527</v>
      </c>
      <c r="K199" s="7">
        <v>470</v>
      </c>
      <c r="L199" s="7">
        <v>470</v>
      </c>
      <c r="M199" s="7">
        <v>598</v>
      </c>
      <c r="N199" s="7">
        <v>668</v>
      </c>
      <c r="O199" s="7">
        <v>618</v>
      </c>
      <c r="P199" s="7">
        <v>0</v>
      </c>
      <c r="Q199" s="7">
        <v>1</v>
      </c>
      <c r="R199" s="7">
        <v>1</v>
      </c>
      <c r="S199" s="5" t="s">
        <v>67</v>
      </c>
      <c r="T199" s="7">
        <v>13</v>
      </c>
      <c r="U199" s="7" t="s">
        <v>36</v>
      </c>
      <c r="V199" s="5" t="s">
        <v>32</v>
      </c>
      <c r="W199" s="5" t="s">
        <v>38</v>
      </c>
      <c r="X199" s="5"/>
    </row>
    <row r="200" spans="1:24" x14ac:dyDescent="0.25">
      <c r="A200" s="5">
        <v>2015</v>
      </c>
      <c r="B200" s="6" t="s">
        <v>24</v>
      </c>
      <c r="C200" s="7">
        <v>191411269</v>
      </c>
      <c r="D200" s="7">
        <v>803401</v>
      </c>
      <c r="E200" s="7">
        <v>39113</v>
      </c>
      <c r="F200" s="6" t="s">
        <v>58</v>
      </c>
      <c r="G200" s="5" t="s">
        <v>63</v>
      </c>
      <c r="H200" s="6" t="s">
        <v>39</v>
      </c>
      <c r="I200" s="6"/>
      <c r="J200" s="7">
        <v>588</v>
      </c>
      <c r="K200" s="7">
        <v>595</v>
      </c>
      <c r="L200" s="7">
        <v>595</v>
      </c>
      <c r="M200" s="7">
        <v>520</v>
      </c>
      <c r="N200" s="7">
        <v>607</v>
      </c>
      <c r="O200" s="7">
        <v>490</v>
      </c>
      <c r="P200" s="7">
        <v>430</v>
      </c>
      <c r="Q200" s="7">
        <v>1</v>
      </c>
      <c r="R200" s="7">
        <v>1</v>
      </c>
      <c r="S200" s="5" t="s">
        <v>192</v>
      </c>
      <c r="T200" s="7">
        <v>12</v>
      </c>
      <c r="U200" s="7" t="s">
        <v>36</v>
      </c>
      <c r="V200" s="5" t="s">
        <v>32</v>
      </c>
      <c r="W200" s="5" t="s">
        <v>37</v>
      </c>
      <c r="X200" s="5">
        <v>5</v>
      </c>
    </row>
    <row r="201" spans="1:24" x14ac:dyDescent="0.25">
      <c r="A201" s="5">
        <v>2015</v>
      </c>
      <c r="B201" s="6" t="s">
        <v>24</v>
      </c>
      <c r="C201" s="7">
        <v>191372395</v>
      </c>
      <c r="D201" s="7">
        <v>803401</v>
      </c>
      <c r="E201" s="7">
        <v>39113</v>
      </c>
      <c r="F201" s="6" t="s">
        <v>58</v>
      </c>
      <c r="G201" s="5" t="s">
        <v>63</v>
      </c>
      <c r="H201" s="6" t="s">
        <v>39</v>
      </c>
      <c r="I201" s="6"/>
      <c r="J201" s="7">
        <v>579</v>
      </c>
      <c r="K201" s="7">
        <v>577</v>
      </c>
      <c r="L201" s="7">
        <v>605</v>
      </c>
      <c r="M201" s="7">
        <v>464</v>
      </c>
      <c r="N201" s="7">
        <v>590</v>
      </c>
      <c r="O201" s="7">
        <v>552</v>
      </c>
      <c r="P201" s="7">
        <v>0</v>
      </c>
      <c r="Q201" s="7">
        <v>1</v>
      </c>
      <c r="R201" s="7">
        <v>3</v>
      </c>
      <c r="S201" s="5" t="s">
        <v>63</v>
      </c>
      <c r="T201" s="7">
        <v>13</v>
      </c>
      <c r="U201" s="7" t="s">
        <v>36</v>
      </c>
      <c r="V201" s="5" t="s">
        <v>32</v>
      </c>
      <c r="W201" s="5" t="s">
        <v>33</v>
      </c>
      <c r="X201" s="5"/>
    </row>
    <row r="202" spans="1:24" x14ac:dyDescent="0.25">
      <c r="A202" s="5">
        <v>2015</v>
      </c>
      <c r="B202" s="6" t="s">
        <v>24</v>
      </c>
      <c r="C202" s="7">
        <v>191333063</v>
      </c>
      <c r="D202" s="7">
        <v>803401</v>
      </c>
      <c r="E202" s="7">
        <v>39113</v>
      </c>
      <c r="F202" s="6" t="s">
        <v>58</v>
      </c>
      <c r="G202" s="5" t="s">
        <v>63</v>
      </c>
      <c r="H202" s="6" t="s">
        <v>39</v>
      </c>
      <c r="I202" s="6"/>
      <c r="J202" s="7">
        <v>526</v>
      </c>
      <c r="K202" s="7">
        <v>468</v>
      </c>
      <c r="L202" s="7">
        <v>468</v>
      </c>
      <c r="M202" s="7">
        <v>498</v>
      </c>
      <c r="N202" s="7">
        <v>527</v>
      </c>
      <c r="O202" s="7">
        <v>536</v>
      </c>
      <c r="P202" s="7">
        <v>512</v>
      </c>
      <c r="Q202" s="7">
        <v>1</v>
      </c>
      <c r="R202" s="7">
        <v>1</v>
      </c>
      <c r="S202" s="5" t="s">
        <v>70</v>
      </c>
      <c r="T202" s="7">
        <v>13</v>
      </c>
      <c r="U202" s="7" t="s">
        <v>36</v>
      </c>
      <c r="V202" s="5" t="s">
        <v>32</v>
      </c>
      <c r="W202" s="5" t="s">
        <v>38</v>
      </c>
      <c r="X202" s="5">
        <v>11</v>
      </c>
    </row>
    <row r="203" spans="1:24" x14ac:dyDescent="0.25">
      <c r="A203" s="5">
        <v>2015</v>
      </c>
      <c r="B203" s="6" t="s">
        <v>24</v>
      </c>
      <c r="C203" s="7">
        <v>191331699</v>
      </c>
      <c r="D203" s="7">
        <v>803401</v>
      </c>
      <c r="E203" s="7">
        <v>39113</v>
      </c>
      <c r="F203" s="6" t="s">
        <v>58</v>
      </c>
      <c r="G203" s="5" t="s">
        <v>63</v>
      </c>
      <c r="H203" s="6" t="s">
        <v>39</v>
      </c>
      <c r="I203" s="6"/>
      <c r="J203" s="7">
        <v>604</v>
      </c>
      <c r="K203" s="7">
        <v>629</v>
      </c>
      <c r="L203" s="7">
        <v>630</v>
      </c>
      <c r="M203" s="7">
        <v>457</v>
      </c>
      <c r="N203" s="7">
        <v>605</v>
      </c>
      <c r="O203" s="7">
        <v>583</v>
      </c>
      <c r="P203" s="7">
        <v>0</v>
      </c>
      <c r="Q203" s="7">
        <v>1</v>
      </c>
      <c r="R203" s="7">
        <v>1</v>
      </c>
      <c r="S203" s="5" t="s">
        <v>89</v>
      </c>
      <c r="T203" s="7">
        <v>13</v>
      </c>
      <c r="U203" s="7" t="s">
        <v>36</v>
      </c>
      <c r="V203" s="5" t="s">
        <v>32</v>
      </c>
      <c r="W203" s="5" t="s">
        <v>38</v>
      </c>
      <c r="X203" s="5">
        <v>3</v>
      </c>
    </row>
    <row r="204" spans="1:24" x14ac:dyDescent="0.25">
      <c r="A204" s="5">
        <v>2015</v>
      </c>
      <c r="B204" s="6" t="s">
        <v>24</v>
      </c>
      <c r="C204" s="7">
        <v>191324714</v>
      </c>
      <c r="D204" s="7">
        <v>803401</v>
      </c>
      <c r="E204" s="7">
        <v>39113</v>
      </c>
      <c r="F204" s="6" t="s">
        <v>58</v>
      </c>
      <c r="G204" s="5" t="s">
        <v>63</v>
      </c>
      <c r="H204" s="6" t="s">
        <v>39</v>
      </c>
      <c r="I204" s="6"/>
      <c r="J204" s="7">
        <v>568</v>
      </c>
      <c r="K204" s="7">
        <v>554</v>
      </c>
      <c r="L204" s="7">
        <v>554</v>
      </c>
      <c r="M204" s="7">
        <v>582</v>
      </c>
      <c r="N204" s="7">
        <v>614</v>
      </c>
      <c r="O204" s="7">
        <v>598</v>
      </c>
      <c r="P204" s="7">
        <v>0</v>
      </c>
      <c r="Q204" s="7">
        <v>1</v>
      </c>
      <c r="R204" s="7">
        <v>1</v>
      </c>
      <c r="S204" s="5" t="s">
        <v>157</v>
      </c>
      <c r="T204" s="7">
        <v>11</v>
      </c>
      <c r="U204" s="7" t="s">
        <v>36</v>
      </c>
      <c r="V204" s="5" t="s">
        <v>32</v>
      </c>
      <c r="W204" s="5" t="s">
        <v>37</v>
      </c>
      <c r="X204" s="5"/>
    </row>
    <row r="205" spans="1:24" x14ac:dyDescent="0.25">
      <c r="A205" s="5">
        <v>2015</v>
      </c>
      <c r="B205" s="6" t="s">
        <v>24</v>
      </c>
      <c r="C205" s="7">
        <v>191253116</v>
      </c>
      <c r="D205" s="7">
        <v>803401</v>
      </c>
      <c r="E205" s="7">
        <v>39113</v>
      </c>
      <c r="F205" s="6" t="s">
        <v>58</v>
      </c>
      <c r="G205" s="5" t="s">
        <v>63</v>
      </c>
      <c r="H205" s="6" t="s">
        <v>39</v>
      </c>
      <c r="I205" s="6"/>
      <c r="J205" s="7">
        <v>533</v>
      </c>
      <c r="K205" s="7">
        <v>482</v>
      </c>
      <c r="L205" s="7">
        <v>482</v>
      </c>
      <c r="M205" s="7">
        <v>485</v>
      </c>
      <c r="N205" s="7">
        <v>570</v>
      </c>
      <c r="O205" s="7">
        <v>587</v>
      </c>
      <c r="P205" s="7">
        <v>454</v>
      </c>
      <c r="Q205" s="7">
        <v>1</v>
      </c>
      <c r="R205" s="7">
        <v>3</v>
      </c>
      <c r="S205" s="5" t="s">
        <v>87</v>
      </c>
      <c r="T205" s="7">
        <v>6</v>
      </c>
      <c r="U205" s="7" t="s">
        <v>36</v>
      </c>
      <c r="V205" s="5" t="s">
        <v>32</v>
      </c>
      <c r="W205" s="5" t="s">
        <v>37</v>
      </c>
      <c r="X205" s="5">
        <v>9</v>
      </c>
    </row>
    <row r="206" spans="1:24" x14ac:dyDescent="0.25">
      <c r="A206" s="5">
        <v>2015</v>
      </c>
      <c r="B206" s="6" t="s">
        <v>24</v>
      </c>
      <c r="C206" s="7">
        <v>191187636</v>
      </c>
      <c r="D206" s="7">
        <v>803401</v>
      </c>
      <c r="E206" s="7">
        <v>39113</v>
      </c>
      <c r="F206" s="6" t="s">
        <v>58</v>
      </c>
      <c r="G206" s="5" t="s">
        <v>63</v>
      </c>
      <c r="H206" s="6" t="s">
        <v>39</v>
      </c>
      <c r="I206" s="6"/>
      <c r="J206" s="7">
        <v>556</v>
      </c>
      <c r="K206" s="7">
        <v>530</v>
      </c>
      <c r="L206" s="7">
        <v>530</v>
      </c>
      <c r="M206" s="7">
        <v>539</v>
      </c>
      <c r="N206" s="7">
        <v>605</v>
      </c>
      <c r="O206" s="7">
        <v>614</v>
      </c>
      <c r="P206" s="7">
        <v>0</v>
      </c>
      <c r="Q206" s="7">
        <v>1</v>
      </c>
      <c r="R206" s="7">
        <v>2</v>
      </c>
      <c r="S206" s="5" t="s">
        <v>77</v>
      </c>
      <c r="T206" s="7">
        <v>13</v>
      </c>
      <c r="U206" s="7" t="s">
        <v>36</v>
      </c>
      <c r="V206" s="5" t="s">
        <v>32</v>
      </c>
      <c r="W206" s="5" t="s">
        <v>37</v>
      </c>
      <c r="X206" s="5"/>
    </row>
    <row r="207" spans="1:24" x14ac:dyDescent="0.25">
      <c r="A207" s="5">
        <v>2015</v>
      </c>
      <c r="B207" s="6" t="s">
        <v>24</v>
      </c>
      <c r="C207" s="7">
        <v>191169042</v>
      </c>
      <c r="D207" s="7">
        <v>803401</v>
      </c>
      <c r="E207" s="7">
        <v>39113</v>
      </c>
      <c r="F207" s="6" t="s">
        <v>58</v>
      </c>
      <c r="G207" s="5" t="s">
        <v>63</v>
      </c>
      <c r="H207" s="6" t="s">
        <v>39</v>
      </c>
      <c r="I207" s="6"/>
      <c r="J207" s="7">
        <v>500</v>
      </c>
      <c r="K207" s="7">
        <v>414</v>
      </c>
      <c r="L207" s="7">
        <v>414</v>
      </c>
      <c r="M207" s="7">
        <v>512</v>
      </c>
      <c r="N207" s="7">
        <v>590</v>
      </c>
      <c r="O207" s="7">
        <v>591</v>
      </c>
      <c r="P207" s="7">
        <v>623</v>
      </c>
      <c r="Q207" s="7">
        <v>1</v>
      </c>
      <c r="R207" s="7">
        <v>2</v>
      </c>
      <c r="S207" s="5" t="s">
        <v>63</v>
      </c>
      <c r="T207" s="7">
        <v>13</v>
      </c>
      <c r="U207" s="7" t="s">
        <v>36</v>
      </c>
      <c r="V207" s="5" t="s">
        <v>32</v>
      </c>
      <c r="W207" s="5" t="s">
        <v>33</v>
      </c>
      <c r="X207" s="5"/>
    </row>
    <row r="208" spans="1:24" x14ac:dyDescent="0.25">
      <c r="A208" s="5">
        <v>2015</v>
      </c>
      <c r="B208" s="6" t="s">
        <v>24</v>
      </c>
      <c r="C208" s="7">
        <v>191057023</v>
      </c>
      <c r="D208" s="7">
        <v>803401</v>
      </c>
      <c r="E208" s="7">
        <v>39113</v>
      </c>
      <c r="F208" s="6" t="s">
        <v>58</v>
      </c>
      <c r="G208" s="5" t="s">
        <v>63</v>
      </c>
      <c r="H208" s="6" t="s">
        <v>39</v>
      </c>
      <c r="I208" s="6"/>
      <c r="J208" s="7">
        <v>513</v>
      </c>
      <c r="K208" s="7">
        <v>441</v>
      </c>
      <c r="L208" s="7">
        <v>441</v>
      </c>
      <c r="M208" s="7">
        <v>546</v>
      </c>
      <c r="N208" s="7">
        <v>614</v>
      </c>
      <c r="O208" s="7">
        <v>517</v>
      </c>
      <c r="P208" s="7">
        <v>512</v>
      </c>
      <c r="Q208" s="7">
        <v>1</v>
      </c>
      <c r="R208" s="7">
        <v>1</v>
      </c>
      <c r="S208" s="5" t="s">
        <v>136</v>
      </c>
      <c r="T208" s="7">
        <v>7</v>
      </c>
      <c r="U208" s="7" t="s">
        <v>36</v>
      </c>
      <c r="V208" s="5" t="s">
        <v>32</v>
      </c>
      <c r="W208" s="5" t="s">
        <v>33</v>
      </c>
      <c r="X208" s="5"/>
    </row>
    <row r="209" spans="1:24" x14ac:dyDescent="0.25">
      <c r="A209" s="5">
        <v>2015</v>
      </c>
      <c r="B209" s="6" t="s">
        <v>24</v>
      </c>
      <c r="C209" s="7">
        <v>190809560</v>
      </c>
      <c r="D209" s="7">
        <v>803401</v>
      </c>
      <c r="E209" s="7">
        <v>39113</v>
      </c>
      <c r="F209" s="6" t="s">
        <v>58</v>
      </c>
      <c r="G209" s="5" t="s">
        <v>63</v>
      </c>
      <c r="H209" s="6" t="s">
        <v>39</v>
      </c>
      <c r="I209" s="6"/>
      <c r="J209" s="7">
        <v>519</v>
      </c>
      <c r="K209" s="7">
        <v>453</v>
      </c>
      <c r="L209" s="7">
        <v>453</v>
      </c>
      <c r="M209" s="7">
        <v>582</v>
      </c>
      <c r="N209" s="7">
        <v>605</v>
      </c>
      <c r="O209" s="7">
        <v>0</v>
      </c>
      <c r="P209" s="7">
        <v>536</v>
      </c>
      <c r="Q209" s="7">
        <v>1</v>
      </c>
      <c r="R209" s="7">
        <v>4</v>
      </c>
      <c r="S209" s="5" t="s">
        <v>97</v>
      </c>
      <c r="T209" s="7">
        <v>13</v>
      </c>
      <c r="U209" s="7" t="s">
        <v>36</v>
      </c>
      <c r="V209" s="5" t="s">
        <v>32</v>
      </c>
      <c r="W209" s="5" t="s">
        <v>38</v>
      </c>
      <c r="X209" s="5"/>
    </row>
    <row r="210" spans="1:24" x14ac:dyDescent="0.25">
      <c r="A210" s="5">
        <v>2015</v>
      </c>
      <c r="B210" s="6" t="s">
        <v>24</v>
      </c>
      <c r="C210" s="7">
        <v>190667987</v>
      </c>
      <c r="D210" s="7">
        <v>803401</v>
      </c>
      <c r="E210" s="7">
        <v>39113</v>
      </c>
      <c r="F210" s="6" t="s">
        <v>58</v>
      </c>
      <c r="G210" s="5" t="s">
        <v>63</v>
      </c>
      <c r="H210" s="6" t="s">
        <v>39</v>
      </c>
      <c r="I210" s="6"/>
      <c r="J210" s="7">
        <v>570</v>
      </c>
      <c r="K210" s="7">
        <v>558</v>
      </c>
      <c r="L210" s="7">
        <v>558</v>
      </c>
      <c r="M210" s="7">
        <v>485</v>
      </c>
      <c r="N210" s="7">
        <v>630</v>
      </c>
      <c r="O210" s="7">
        <v>614</v>
      </c>
      <c r="P210" s="7">
        <v>0</v>
      </c>
      <c r="Q210" s="7">
        <v>1</v>
      </c>
      <c r="R210" s="7">
        <v>6</v>
      </c>
      <c r="S210" s="5" t="s">
        <v>164</v>
      </c>
      <c r="T210" s="7">
        <v>13</v>
      </c>
      <c r="U210" s="7" t="s">
        <v>36</v>
      </c>
      <c r="V210" s="5" t="s">
        <v>32</v>
      </c>
      <c r="W210" s="5" t="s">
        <v>38</v>
      </c>
      <c r="X210" s="5"/>
    </row>
    <row r="211" spans="1:24" x14ac:dyDescent="0.25">
      <c r="A211" s="5">
        <v>2015</v>
      </c>
      <c r="B211" s="6" t="s">
        <v>24</v>
      </c>
      <c r="C211" s="7">
        <v>190620581</v>
      </c>
      <c r="D211" s="7">
        <v>803401</v>
      </c>
      <c r="E211" s="7">
        <v>39113</v>
      </c>
      <c r="F211" s="6" t="s">
        <v>58</v>
      </c>
      <c r="G211" s="5" t="s">
        <v>63</v>
      </c>
      <c r="H211" s="6" t="s">
        <v>39</v>
      </c>
      <c r="I211" s="6"/>
      <c r="J211" s="7">
        <v>547</v>
      </c>
      <c r="K211" s="7">
        <v>511</v>
      </c>
      <c r="L211" s="7">
        <v>511</v>
      </c>
      <c r="M211" s="7">
        <v>505</v>
      </c>
      <c r="N211" s="7">
        <v>614</v>
      </c>
      <c r="O211" s="7">
        <v>630</v>
      </c>
      <c r="P211" s="7">
        <v>0</v>
      </c>
      <c r="Q211" s="7">
        <v>2</v>
      </c>
      <c r="R211" s="7">
        <v>2</v>
      </c>
      <c r="S211" s="5" t="s">
        <v>97</v>
      </c>
      <c r="T211" s="7">
        <v>13</v>
      </c>
      <c r="U211" s="7" t="s">
        <v>36</v>
      </c>
      <c r="V211" s="5" t="s">
        <v>32</v>
      </c>
      <c r="W211" s="5" t="s">
        <v>79</v>
      </c>
      <c r="X211" s="5"/>
    </row>
    <row r="212" spans="1:24" x14ac:dyDescent="0.25">
      <c r="A212" s="5">
        <v>2015</v>
      </c>
      <c r="B212" s="6" t="s">
        <v>24</v>
      </c>
      <c r="C212" s="7">
        <v>190596044</v>
      </c>
      <c r="D212" s="7">
        <v>803401</v>
      </c>
      <c r="E212" s="7">
        <v>39113</v>
      </c>
      <c r="F212" s="6" t="s">
        <v>58</v>
      </c>
      <c r="G212" s="5" t="s">
        <v>63</v>
      </c>
      <c r="H212" s="6" t="s">
        <v>39</v>
      </c>
      <c r="I212" s="6"/>
      <c r="J212" s="7">
        <v>556</v>
      </c>
      <c r="K212" s="7">
        <v>530</v>
      </c>
      <c r="L212" s="7">
        <v>530</v>
      </c>
      <c r="M212" s="7">
        <v>505</v>
      </c>
      <c r="N212" s="7">
        <v>565</v>
      </c>
      <c r="O212" s="7">
        <v>509</v>
      </c>
      <c r="P212" s="7">
        <v>0</v>
      </c>
      <c r="Q212" s="7">
        <v>1</v>
      </c>
      <c r="R212" s="7">
        <v>1</v>
      </c>
      <c r="S212" s="5" t="s">
        <v>70</v>
      </c>
      <c r="T212" s="7">
        <v>13</v>
      </c>
      <c r="U212" s="7" t="s">
        <v>36</v>
      </c>
      <c r="V212" s="5" t="s">
        <v>32</v>
      </c>
      <c r="W212" s="5" t="s">
        <v>37</v>
      </c>
      <c r="X212" s="5"/>
    </row>
    <row r="213" spans="1:24" x14ac:dyDescent="0.25">
      <c r="A213" s="5">
        <v>2015</v>
      </c>
      <c r="B213" s="6" t="s">
        <v>24</v>
      </c>
      <c r="C213" s="7">
        <v>190374343</v>
      </c>
      <c r="D213" s="7">
        <v>803401</v>
      </c>
      <c r="E213" s="7">
        <v>39113</v>
      </c>
      <c r="F213" s="6" t="s">
        <v>58</v>
      </c>
      <c r="G213" s="5" t="s">
        <v>63</v>
      </c>
      <c r="H213" s="6" t="s">
        <v>39</v>
      </c>
      <c r="I213" s="6"/>
      <c r="J213" s="7">
        <v>557</v>
      </c>
      <c r="K213" s="7">
        <v>532</v>
      </c>
      <c r="L213" s="7">
        <v>532</v>
      </c>
      <c r="M213" s="7">
        <v>442</v>
      </c>
      <c r="N213" s="7">
        <v>663</v>
      </c>
      <c r="O213" s="7">
        <v>502</v>
      </c>
      <c r="P213" s="7">
        <v>0</v>
      </c>
      <c r="Q213" s="7">
        <v>1</v>
      </c>
      <c r="R213" s="7">
        <v>5</v>
      </c>
      <c r="S213" s="5" t="s">
        <v>68</v>
      </c>
      <c r="T213" s="7">
        <v>13</v>
      </c>
      <c r="U213" s="7" t="s">
        <v>36</v>
      </c>
      <c r="V213" s="5" t="s">
        <v>32</v>
      </c>
      <c r="W213" s="5" t="s">
        <v>37</v>
      </c>
      <c r="X213" s="5">
        <v>5</v>
      </c>
    </row>
    <row r="214" spans="1:24" x14ac:dyDescent="0.25">
      <c r="A214" s="5">
        <v>2015</v>
      </c>
      <c r="B214" s="6" t="s">
        <v>24</v>
      </c>
      <c r="C214" s="7">
        <v>190348628</v>
      </c>
      <c r="D214" s="7">
        <v>803401</v>
      </c>
      <c r="E214" s="7">
        <v>39113</v>
      </c>
      <c r="F214" s="6" t="s">
        <v>58</v>
      </c>
      <c r="G214" s="5" t="s">
        <v>63</v>
      </c>
      <c r="H214" s="6" t="s">
        <v>39</v>
      </c>
      <c r="I214" s="6"/>
      <c r="J214" s="7">
        <v>632</v>
      </c>
      <c r="K214" s="7">
        <v>686</v>
      </c>
      <c r="L214" s="7">
        <v>738</v>
      </c>
      <c r="M214" s="7">
        <v>576</v>
      </c>
      <c r="N214" s="7">
        <v>568</v>
      </c>
      <c r="O214" s="7">
        <v>534</v>
      </c>
      <c r="P214" s="7">
        <v>0</v>
      </c>
      <c r="Q214" s="7">
        <v>1</v>
      </c>
      <c r="R214" s="7">
        <v>2</v>
      </c>
      <c r="S214" s="5" t="s">
        <v>63</v>
      </c>
      <c r="T214" s="7">
        <v>13</v>
      </c>
      <c r="U214" s="7" t="s">
        <v>36</v>
      </c>
      <c r="V214" s="5" t="s">
        <v>32</v>
      </c>
      <c r="W214" s="5" t="s">
        <v>33</v>
      </c>
      <c r="X214" s="5"/>
    </row>
    <row r="215" spans="1:24" x14ac:dyDescent="0.25">
      <c r="A215" s="5">
        <v>2015</v>
      </c>
      <c r="B215" s="6" t="s">
        <v>24</v>
      </c>
      <c r="C215" s="7">
        <v>190187829</v>
      </c>
      <c r="D215" s="7">
        <v>803401</v>
      </c>
      <c r="E215" s="7">
        <v>39113</v>
      </c>
      <c r="F215" s="6" t="s">
        <v>58</v>
      </c>
      <c r="G215" s="5" t="s">
        <v>63</v>
      </c>
      <c r="H215" s="6" t="s">
        <v>39</v>
      </c>
      <c r="I215" s="6"/>
      <c r="J215" s="7">
        <v>533</v>
      </c>
      <c r="K215" s="7">
        <v>482</v>
      </c>
      <c r="L215" s="7">
        <v>482</v>
      </c>
      <c r="M215" s="7">
        <v>457</v>
      </c>
      <c r="N215" s="7">
        <v>565</v>
      </c>
      <c r="O215" s="7">
        <v>569</v>
      </c>
      <c r="P215" s="7">
        <v>0</v>
      </c>
      <c r="Q215" s="7">
        <v>1</v>
      </c>
      <c r="R215" s="7">
        <v>3</v>
      </c>
      <c r="S215" s="5" t="s">
        <v>100</v>
      </c>
      <c r="T215" s="7">
        <v>13</v>
      </c>
      <c r="U215" s="7" t="s">
        <v>36</v>
      </c>
      <c r="V215" s="5" t="s">
        <v>32</v>
      </c>
      <c r="W215" s="5" t="s">
        <v>37</v>
      </c>
      <c r="X215" s="5">
        <v>5</v>
      </c>
    </row>
    <row r="216" spans="1:24" x14ac:dyDescent="0.25">
      <c r="A216" s="5">
        <v>2015</v>
      </c>
      <c r="B216" s="6" t="s">
        <v>24</v>
      </c>
      <c r="C216" s="7">
        <v>190089088</v>
      </c>
      <c r="D216" s="7">
        <v>803401</v>
      </c>
      <c r="E216" s="7">
        <v>39113</v>
      </c>
      <c r="F216" s="6" t="s">
        <v>58</v>
      </c>
      <c r="G216" s="5" t="s">
        <v>63</v>
      </c>
      <c r="H216" s="6" t="s">
        <v>39</v>
      </c>
      <c r="I216" s="6"/>
      <c r="J216" s="7">
        <v>554</v>
      </c>
      <c r="K216" s="7">
        <v>526</v>
      </c>
      <c r="L216" s="7">
        <v>526</v>
      </c>
      <c r="M216" s="7">
        <v>457</v>
      </c>
      <c r="N216" s="7">
        <v>622</v>
      </c>
      <c r="O216" s="7">
        <v>587</v>
      </c>
      <c r="P216" s="7">
        <v>454</v>
      </c>
      <c r="Q216" s="7">
        <v>1</v>
      </c>
      <c r="R216" s="7">
        <v>3</v>
      </c>
      <c r="S216" s="5" t="s">
        <v>121</v>
      </c>
      <c r="T216" s="7">
        <v>7</v>
      </c>
      <c r="U216" s="7" t="s">
        <v>36</v>
      </c>
      <c r="V216" s="5" t="s">
        <v>32</v>
      </c>
      <c r="W216" s="5" t="s">
        <v>37</v>
      </c>
      <c r="X216" s="5">
        <v>4</v>
      </c>
    </row>
    <row r="217" spans="1:24" x14ac:dyDescent="0.25">
      <c r="A217" s="5">
        <v>2015</v>
      </c>
      <c r="B217" s="6" t="s">
        <v>24</v>
      </c>
      <c r="C217" s="7">
        <v>189366264</v>
      </c>
      <c r="D217" s="7">
        <v>803401</v>
      </c>
      <c r="E217" s="7">
        <v>39113</v>
      </c>
      <c r="F217" s="6" t="s">
        <v>58</v>
      </c>
      <c r="G217" s="5" t="s">
        <v>63</v>
      </c>
      <c r="H217" s="6" t="s">
        <v>39</v>
      </c>
      <c r="I217" s="6"/>
      <c r="J217" s="7">
        <v>519</v>
      </c>
      <c r="K217" s="7">
        <v>453</v>
      </c>
      <c r="L217" s="7">
        <v>453</v>
      </c>
      <c r="M217" s="7">
        <v>710</v>
      </c>
      <c r="N217" s="7">
        <v>691</v>
      </c>
      <c r="O217" s="7">
        <v>618</v>
      </c>
      <c r="P217" s="7">
        <v>0</v>
      </c>
      <c r="Q217" s="7">
        <v>1</v>
      </c>
      <c r="R217" s="7">
        <v>2</v>
      </c>
      <c r="S217" s="5" t="s">
        <v>101</v>
      </c>
      <c r="T217" s="7">
        <v>13</v>
      </c>
      <c r="U217" s="7" t="s">
        <v>36</v>
      </c>
      <c r="V217" s="5" t="s">
        <v>32</v>
      </c>
      <c r="W217" s="5" t="s">
        <v>38</v>
      </c>
      <c r="X217" s="5"/>
    </row>
    <row r="218" spans="1:24" x14ac:dyDescent="0.25">
      <c r="A218" s="5">
        <v>2015</v>
      </c>
      <c r="B218" s="6" t="s">
        <v>24</v>
      </c>
      <c r="C218" s="7">
        <v>189360479</v>
      </c>
      <c r="D218" s="7">
        <v>803401</v>
      </c>
      <c r="E218" s="7">
        <v>39113</v>
      </c>
      <c r="F218" s="6" t="s">
        <v>58</v>
      </c>
      <c r="G218" s="5" t="s">
        <v>63</v>
      </c>
      <c r="H218" s="6" t="s">
        <v>39</v>
      </c>
      <c r="I218" s="6"/>
      <c r="J218" s="7">
        <v>588</v>
      </c>
      <c r="K218" s="7">
        <v>595</v>
      </c>
      <c r="L218" s="7">
        <v>622</v>
      </c>
      <c r="M218" s="7">
        <v>574</v>
      </c>
      <c r="N218" s="7">
        <v>614</v>
      </c>
      <c r="O218" s="7">
        <v>605</v>
      </c>
      <c r="P218" s="7">
        <v>0</v>
      </c>
      <c r="Q218" s="7">
        <v>1</v>
      </c>
      <c r="R218" s="7">
        <v>3</v>
      </c>
      <c r="S218" s="5" t="s">
        <v>70</v>
      </c>
      <c r="T218" s="7">
        <v>13</v>
      </c>
      <c r="U218" s="7" t="s">
        <v>36</v>
      </c>
      <c r="V218" s="5" t="s">
        <v>32</v>
      </c>
      <c r="W218" s="5" t="s">
        <v>37</v>
      </c>
      <c r="X218" s="5"/>
    </row>
    <row r="219" spans="1:24" x14ac:dyDescent="0.25">
      <c r="A219" s="5">
        <v>2015</v>
      </c>
      <c r="B219" s="6" t="s">
        <v>24</v>
      </c>
      <c r="C219" s="7">
        <v>189272324</v>
      </c>
      <c r="D219" s="7">
        <v>803401</v>
      </c>
      <c r="E219" s="7">
        <v>39113</v>
      </c>
      <c r="F219" s="6" t="s">
        <v>58</v>
      </c>
      <c r="G219" s="5" t="s">
        <v>63</v>
      </c>
      <c r="H219" s="6" t="s">
        <v>39</v>
      </c>
      <c r="I219" s="6"/>
      <c r="J219" s="7">
        <v>554</v>
      </c>
      <c r="K219" s="7">
        <v>526</v>
      </c>
      <c r="L219" s="7">
        <v>526</v>
      </c>
      <c r="M219" s="7">
        <v>565</v>
      </c>
      <c r="N219" s="7">
        <v>604</v>
      </c>
      <c r="O219" s="7">
        <v>407</v>
      </c>
      <c r="P219" s="7">
        <v>587</v>
      </c>
      <c r="Q219" s="7">
        <v>1</v>
      </c>
      <c r="R219" s="7">
        <v>4</v>
      </c>
      <c r="S219" s="5" t="s">
        <v>99</v>
      </c>
      <c r="T219" s="7">
        <v>13</v>
      </c>
      <c r="U219" s="7" t="s">
        <v>36</v>
      </c>
      <c r="V219" s="5" t="s">
        <v>32</v>
      </c>
      <c r="W219" s="5" t="s">
        <v>37</v>
      </c>
      <c r="X219" s="5"/>
    </row>
    <row r="220" spans="1:24" x14ac:dyDescent="0.25">
      <c r="A220" s="5">
        <v>2015</v>
      </c>
      <c r="B220" s="12" t="s">
        <v>24</v>
      </c>
      <c r="C220" s="13">
        <v>189261365</v>
      </c>
      <c r="D220" s="14">
        <v>803401</v>
      </c>
      <c r="E220" s="7">
        <v>39113</v>
      </c>
      <c r="F220" s="6" t="s">
        <v>58</v>
      </c>
      <c r="G220" s="15" t="s">
        <v>63</v>
      </c>
      <c r="H220" s="16" t="s">
        <v>39</v>
      </c>
      <c r="I220" s="17"/>
      <c r="J220" s="18">
        <v>489</v>
      </c>
      <c r="K220" s="18">
        <v>391</v>
      </c>
      <c r="L220" s="18">
        <v>391</v>
      </c>
      <c r="M220" s="18">
        <v>616</v>
      </c>
      <c r="N220" s="18">
        <v>585</v>
      </c>
      <c r="O220" s="18">
        <v>578</v>
      </c>
      <c r="P220" s="18">
        <v>0</v>
      </c>
      <c r="Q220" s="18">
        <v>1</v>
      </c>
      <c r="R220" s="18">
        <v>2</v>
      </c>
      <c r="S220" s="19" t="s">
        <v>66</v>
      </c>
      <c r="T220" s="7">
        <v>13</v>
      </c>
      <c r="U220" s="20" t="s">
        <v>36</v>
      </c>
      <c r="V220" s="21" t="s">
        <v>32</v>
      </c>
      <c r="W220" s="21" t="s">
        <v>38</v>
      </c>
      <c r="X220" s="19">
        <v>9</v>
      </c>
    </row>
    <row r="221" spans="1:24" x14ac:dyDescent="0.25">
      <c r="A221" s="5">
        <v>2015</v>
      </c>
      <c r="B221" s="6" t="s">
        <v>24</v>
      </c>
      <c r="C221" s="7">
        <v>188997198</v>
      </c>
      <c r="D221" s="7">
        <v>803401</v>
      </c>
      <c r="E221" s="7">
        <v>39113</v>
      </c>
      <c r="F221" s="6" t="s">
        <v>58</v>
      </c>
      <c r="G221" s="5" t="s">
        <v>63</v>
      </c>
      <c r="H221" s="6" t="s">
        <v>39</v>
      </c>
      <c r="I221" s="6"/>
      <c r="J221" s="7">
        <v>575</v>
      </c>
      <c r="K221" s="7">
        <v>569</v>
      </c>
      <c r="L221" s="7">
        <v>569</v>
      </c>
      <c r="M221" s="7">
        <v>591</v>
      </c>
      <c r="N221" s="7">
        <v>609</v>
      </c>
      <c r="O221" s="7">
        <v>630</v>
      </c>
      <c r="P221" s="7">
        <v>0</v>
      </c>
      <c r="Q221" s="7">
        <v>1</v>
      </c>
      <c r="R221" s="7">
        <v>2</v>
      </c>
      <c r="S221" s="5" t="s">
        <v>78</v>
      </c>
      <c r="T221" s="7">
        <v>13</v>
      </c>
      <c r="U221" s="7" t="s">
        <v>36</v>
      </c>
      <c r="V221" s="5" t="s">
        <v>32</v>
      </c>
      <c r="W221" s="5" t="s">
        <v>79</v>
      </c>
      <c r="X221" s="5"/>
    </row>
    <row r="222" spans="1:24" x14ac:dyDescent="0.25">
      <c r="A222" s="5">
        <v>2015</v>
      </c>
      <c r="B222" s="6" t="s">
        <v>24</v>
      </c>
      <c r="C222" s="7">
        <v>188654096</v>
      </c>
      <c r="D222" s="7">
        <v>803401</v>
      </c>
      <c r="E222" s="7">
        <v>39113</v>
      </c>
      <c r="F222" s="6" t="s">
        <v>58</v>
      </c>
      <c r="G222" s="5" t="s">
        <v>63</v>
      </c>
      <c r="H222" s="6" t="s">
        <v>39</v>
      </c>
      <c r="I222" s="6"/>
      <c r="J222" s="7">
        <v>569</v>
      </c>
      <c r="K222" s="7">
        <v>556</v>
      </c>
      <c r="L222" s="7">
        <v>556</v>
      </c>
      <c r="M222" s="7">
        <v>598</v>
      </c>
      <c r="N222" s="7">
        <v>614</v>
      </c>
      <c r="O222" s="7">
        <v>587</v>
      </c>
      <c r="P222" s="7">
        <v>0</v>
      </c>
      <c r="Q222" s="7">
        <v>1</v>
      </c>
      <c r="R222" s="7">
        <v>2</v>
      </c>
      <c r="S222" s="5" t="s">
        <v>97</v>
      </c>
      <c r="T222" s="7">
        <v>13</v>
      </c>
      <c r="U222" s="7" t="s">
        <v>36</v>
      </c>
      <c r="V222" s="5" t="s">
        <v>32</v>
      </c>
      <c r="W222" s="5" t="s">
        <v>79</v>
      </c>
      <c r="X222" s="5">
        <v>9</v>
      </c>
    </row>
    <row r="223" spans="1:24" x14ac:dyDescent="0.25">
      <c r="A223" s="5">
        <v>2015</v>
      </c>
      <c r="B223" s="6" t="s">
        <v>24</v>
      </c>
      <c r="C223" s="7">
        <v>188645771</v>
      </c>
      <c r="D223" s="7">
        <v>803401</v>
      </c>
      <c r="E223" s="7">
        <v>39113</v>
      </c>
      <c r="F223" s="6" t="s">
        <v>58</v>
      </c>
      <c r="G223" s="5" t="s">
        <v>63</v>
      </c>
      <c r="H223" s="6" t="s">
        <v>39</v>
      </c>
      <c r="I223" s="6"/>
      <c r="J223" s="7">
        <v>534</v>
      </c>
      <c r="K223" s="7">
        <v>484</v>
      </c>
      <c r="L223" s="7">
        <v>484</v>
      </c>
      <c r="M223" s="7">
        <v>565</v>
      </c>
      <c r="N223" s="7">
        <v>579</v>
      </c>
      <c r="O223" s="7">
        <v>497</v>
      </c>
      <c r="P223" s="7">
        <v>0</v>
      </c>
      <c r="Q223" s="7">
        <v>1</v>
      </c>
      <c r="R223" s="7">
        <v>2</v>
      </c>
      <c r="S223" s="5" t="s">
        <v>63</v>
      </c>
      <c r="T223" s="7">
        <v>13</v>
      </c>
      <c r="U223" s="7" t="s">
        <v>36</v>
      </c>
      <c r="V223" s="5" t="s">
        <v>32</v>
      </c>
      <c r="W223" s="5" t="s">
        <v>37</v>
      </c>
      <c r="X223" s="5">
        <v>11</v>
      </c>
    </row>
    <row r="224" spans="1:24" x14ac:dyDescent="0.25">
      <c r="A224" s="5">
        <v>2015</v>
      </c>
      <c r="B224" s="6" t="s">
        <v>24</v>
      </c>
      <c r="C224" s="7">
        <v>188625444</v>
      </c>
      <c r="D224" s="7">
        <v>803401</v>
      </c>
      <c r="E224" s="7">
        <v>39113</v>
      </c>
      <c r="F224" s="6" t="s">
        <v>58</v>
      </c>
      <c r="G224" s="5" t="s">
        <v>63</v>
      </c>
      <c r="H224" s="6" t="s">
        <v>39</v>
      </c>
      <c r="I224" s="6"/>
      <c r="J224" s="7">
        <v>483</v>
      </c>
      <c r="K224" s="7">
        <v>386</v>
      </c>
      <c r="L224" s="7">
        <v>386</v>
      </c>
      <c r="M224" s="7">
        <v>505</v>
      </c>
      <c r="N224" s="7">
        <v>561</v>
      </c>
      <c r="O224" s="7">
        <v>541</v>
      </c>
      <c r="P224" s="7">
        <v>0</v>
      </c>
      <c r="Q224" s="7">
        <v>2</v>
      </c>
      <c r="R224" s="7">
        <v>2</v>
      </c>
      <c r="S224" s="5" t="s">
        <v>99</v>
      </c>
      <c r="T224" s="7">
        <v>13</v>
      </c>
      <c r="U224" s="7" t="s">
        <v>36</v>
      </c>
      <c r="V224" s="5" t="s">
        <v>32</v>
      </c>
      <c r="W224" s="5" t="s">
        <v>79</v>
      </c>
      <c r="X224" s="5">
        <v>9</v>
      </c>
    </row>
    <row r="225" spans="1:24" x14ac:dyDescent="0.25">
      <c r="A225" s="5">
        <v>2015</v>
      </c>
      <c r="B225" s="6" t="s">
        <v>24</v>
      </c>
      <c r="C225" s="7">
        <v>188399460</v>
      </c>
      <c r="D225" s="7">
        <v>803401</v>
      </c>
      <c r="E225" s="7">
        <v>39113</v>
      </c>
      <c r="F225" s="6" t="s">
        <v>58</v>
      </c>
      <c r="G225" s="5" t="s">
        <v>63</v>
      </c>
      <c r="H225" s="6" t="s">
        <v>39</v>
      </c>
      <c r="I225" s="6"/>
      <c r="J225" s="7">
        <v>541</v>
      </c>
      <c r="K225" s="7">
        <v>498</v>
      </c>
      <c r="L225" s="7">
        <v>511</v>
      </c>
      <c r="M225" s="7">
        <v>492</v>
      </c>
      <c r="N225" s="7">
        <v>565</v>
      </c>
      <c r="O225" s="7">
        <v>601</v>
      </c>
      <c r="P225" s="7">
        <v>0</v>
      </c>
      <c r="Q225" s="7">
        <v>1</v>
      </c>
      <c r="R225" s="7">
        <v>2</v>
      </c>
      <c r="S225" s="5" t="s">
        <v>70</v>
      </c>
      <c r="T225" s="7">
        <v>13</v>
      </c>
      <c r="U225" s="7" t="s">
        <v>36</v>
      </c>
      <c r="V225" s="5" t="s">
        <v>32</v>
      </c>
      <c r="W225" s="5" t="s">
        <v>37</v>
      </c>
      <c r="X225" s="5"/>
    </row>
    <row r="226" spans="1:24" x14ac:dyDescent="0.25">
      <c r="A226" s="5">
        <v>2015</v>
      </c>
      <c r="B226" s="6" t="s">
        <v>24</v>
      </c>
      <c r="C226" s="7">
        <v>187857694</v>
      </c>
      <c r="D226" s="7">
        <v>803401</v>
      </c>
      <c r="E226" s="7">
        <v>39113</v>
      </c>
      <c r="F226" s="6" t="s">
        <v>58</v>
      </c>
      <c r="G226" s="5" t="s">
        <v>63</v>
      </c>
      <c r="H226" s="6" t="s">
        <v>39</v>
      </c>
      <c r="I226" s="6"/>
      <c r="J226" s="7">
        <v>583</v>
      </c>
      <c r="K226" s="7">
        <v>585</v>
      </c>
      <c r="L226" s="7">
        <v>606</v>
      </c>
      <c r="M226" s="7">
        <v>607</v>
      </c>
      <c r="N226" s="7">
        <v>617</v>
      </c>
      <c r="O226" s="7">
        <v>530</v>
      </c>
      <c r="P226" s="7">
        <v>0</v>
      </c>
      <c r="Q226" s="7">
        <v>1</v>
      </c>
      <c r="R226" s="7">
        <v>1</v>
      </c>
      <c r="S226" s="5" t="s">
        <v>119</v>
      </c>
      <c r="T226" s="7">
        <v>6</v>
      </c>
      <c r="U226" s="7" t="s">
        <v>36</v>
      </c>
      <c r="V226" s="5" t="s">
        <v>32</v>
      </c>
      <c r="W226" s="5" t="s">
        <v>79</v>
      </c>
      <c r="X226" s="5">
        <v>5</v>
      </c>
    </row>
    <row r="227" spans="1:24" x14ac:dyDescent="0.25">
      <c r="A227" s="5">
        <v>2015</v>
      </c>
      <c r="B227" s="6" t="s">
        <v>24</v>
      </c>
      <c r="C227" s="7">
        <v>187811775</v>
      </c>
      <c r="D227" s="7">
        <v>803401</v>
      </c>
      <c r="E227" s="7">
        <v>39113</v>
      </c>
      <c r="F227" s="6" t="s">
        <v>58</v>
      </c>
      <c r="G227" s="5" t="s">
        <v>63</v>
      </c>
      <c r="H227" s="6" t="s">
        <v>39</v>
      </c>
      <c r="I227" s="6"/>
      <c r="J227" s="7">
        <v>604</v>
      </c>
      <c r="K227" s="7">
        <v>629</v>
      </c>
      <c r="L227" s="7">
        <v>729</v>
      </c>
      <c r="M227" s="7">
        <v>471</v>
      </c>
      <c r="N227" s="7">
        <v>570</v>
      </c>
      <c r="O227" s="7">
        <v>457</v>
      </c>
      <c r="P227" s="7">
        <v>0</v>
      </c>
      <c r="Q227" s="7">
        <v>1</v>
      </c>
      <c r="R227" s="7">
        <v>2</v>
      </c>
      <c r="S227" s="5" t="s">
        <v>67</v>
      </c>
      <c r="T227" s="7">
        <v>13</v>
      </c>
      <c r="U227" s="7" t="s">
        <v>36</v>
      </c>
      <c r="V227" s="5" t="s">
        <v>32</v>
      </c>
      <c r="W227" s="5" t="s">
        <v>38</v>
      </c>
      <c r="X227" s="5"/>
    </row>
    <row r="228" spans="1:24" x14ac:dyDescent="0.25">
      <c r="A228" s="5">
        <v>2015</v>
      </c>
      <c r="B228" s="6" t="s">
        <v>24</v>
      </c>
      <c r="C228" s="7">
        <v>187181437</v>
      </c>
      <c r="D228" s="7">
        <v>803401</v>
      </c>
      <c r="E228" s="7">
        <v>39113</v>
      </c>
      <c r="F228" s="6" t="s">
        <v>58</v>
      </c>
      <c r="G228" s="5" t="s">
        <v>63</v>
      </c>
      <c r="H228" s="6" t="s">
        <v>39</v>
      </c>
      <c r="I228" s="6" t="s">
        <v>46</v>
      </c>
      <c r="J228" s="7">
        <v>532</v>
      </c>
      <c r="K228" s="7">
        <v>485</v>
      </c>
      <c r="L228" s="7">
        <v>485</v>
      </c>
      <c r="M228" s="7">
        <v>520</v>
      </c>
      <c r="N228" s="7">
        <v>540</v>
      </c>
      <c r="O228" s="7">
        <v>549</v>
      </c>
      <c r="P228" s="7"/>
      <c r="Q228" s="7">
        <v>1</v>
      </c>
      <c r="R228" s="7"/>
      <c r="S228" s="5" t="s">
        <v>68</v>
      </c>
      <c r="T228" s="7">
        <v>13</v>
      </c>
      <c r="U228" s="7" t="s">
        <v>36</v>
      </c>
      <c r="V228" s="5" t="s">
        <v>32</v>
      </c>
      <c r="W228" s="5" t="s">
        <v>37</v>
      </c>
      <c r="X228" s="5"/>
    </row>
    <row r="229" spans="1:24" x14ac:dyDescent="0.25">
      <c r="A229" s="5">
        <v>2015</v>
      </c>
      <c r="B229" s="6" t="s">
        <v>24</v>
      </c>
      <c r="C229" s="7">
        <v>186465822</v>
      </c>
      <c r="D229" s="7">
        <v>803401</v>
      </c>
      <c r="E229" s="7">
        <v>39113</v>
      </c>
      <c r="F229" s="6" t="s">
        <v>58</v>
      </c>
      <c r="G229" s="5" t="s">
        <v>63</v>
      </c>
      <c r="H229" s="6" t="s">
        <v>39</v>
      </c>
      <c r="I229" s="6"/>
      <c r="J229" s="7">
        <v>528</v>
      </c>
      <c r="K229" s="7">
        <v>472</v>
      </c>
      <c r="L229" s="7">
        <v>502</v>
      </c>
      <c r="M229" s="7">
        <v>457</v>
      </c>
      <c r="N229" s="7">
        <v>582</v>
      </c>
      <c r="O229" s="7">
        <v>558</v>
      </c>
      <c r="P229" s="7">
        <v>0</v>
      </c>
      <c r="Q229" s="7">
        <v>1</v>
      </c>
      <c r="R229" s="7">
        <v>3</v>
      </c>
      <c r="S229" s="5" t="s">
        <v>87</v>
      </c>
      <c r="T229" s="7">
        <v>6</v>
      </c>
      <c r="U229" s="7" t="s">
        <v>36</v>
      </c>
      <c r="V229" s="5" t="s">
        <v>32</v>
      </c>
      <c r="W229" s="5" t="s">
        <v>37</v>
      </c>
      <c r="X229" s="5"/>
    </row>
    <row r="230" spans="1:24" x14ac:dyDescent="0.25">
      <c r="A230" s="5">
        <v>2015</v>
      </c>
      <c r="B230" s="6" t="s">
        <v>24</v>
      </c>
      <c r="C230" s="7">
        <v>185802655</v>
      </c>
      <c r="D230" s="7">
        <v>803401</v>
      </c>
      <c r="E230" s="7">
        <v>39113</v>
      </c>
      <c r="F230" s="6" t="s">
        <v>58</v>
      </c>
      <c r="G230" s="5" t="s">
        <v>63</v>
      </c>
      <c r="H230" s="6" t="s">
        <v>39</v>
      </c>
      <c r="I230" s="6"/>
      <c r="J230" s="7">
        <v>593</v>
      </c>
      <c r="K230" s="7">
        <v>605</v>
      </c>
      <c r="L230" s="7">
        <v>605</v>
      </c>
      <c r="M230" s="7">
        <v>514</v>
      </c>
      <c r="N230" s="7">
        <v>597</v>
      </c>
      <c r="O230" s="7">
        <v>539</v>
      </c>
      <c r="P230" s="7">
        <v>0</v>
      </c>
      <c r="Q230" s="7">
        <v>1</v>
      </c>
      <c r="R230" s="7">
        <v>1</v>
      </c>
      <c r="S230" s="5" t="s">
        <v>134</v>
      </c>
      <c r="T230" s="7">
        <v>13</v>
      </c>
      <c r="U230" s="7" t="s">
        <v>36</v>
      </c>
      <c r="V230" s="5" t="s">
        <v>32</v>
      </c>
      <c r="W230" s="5" t="s">
        <v>38</v>
      </c>
      <c r="X230" s="5"/>
    </row>
    <row r="231" spans="1:24" x14ac:dyDescent="0.25">
      <c r="A231" s="5">
        <v>2015</v>
      </c>
      <c r="B231" s="12" t="s">
        <v>24</v>
      </c>
      <c r="C231" s="13">
        <v>185574946</v>
      </c>
      <c r="D231" s="14">
        <v>803401</v>
      </c>
      <c r="E231" s="7">
        <v>39113</v>
      </c>
      <c r="F231" s="6" t="s">
        <v>58</v>
      </c>
      <c r="G231" s="5" t="s">
        <v>63</v>
      </c>
      <c r="H231" s="6" t="s">
        <v>39</v>
      </c>
      <c r="I231" s="6"/>
      <c r="J231" s="13">
        <v>530</v>
      </c>
      <c r="K231" s="13">
        <v>476</v>
      </c>
      <c r="L231" s="13">
        <v>476</v>
      </c>
      <c r="M231" s="13">
        <v>626</v>
      </c>
      <c r="N231" s="13">
        <v>626</v>
      </c>
      <c r="O231" s="13">
        <v>609</v>
      </c>
      <c r="P231" s="13">
        <v>0</v>
      </c>
      <c r="Q231" s="13">
        <v>1</v>
      </c>
      <c r="R231" s="13">
        <v>3</v>
      </c>
      <c r="S231" s="22" t="s">
        <v>89</v>
      </c>
      <c r="T231" s="7">
        <v>13</v>
      </c>
      <c r="U231" s="13" t="s">
        <v>36</v>
      </c>
      <c r="V231" s="22" t="s">
        <v>32</v>
      </c>
      <c r="W231" s="22" t="s">
        <v>38</v>
      </c>
      <c r="X231" s="22"/>
    </row>
    <row r="232" spans="1:24" x14ac:dyDescent="0.25">
      <c r="A232" s="5">
        <v>2015</v>
      </c>
      <c r="B232" s="6" t="s">
        <v>24</v>
      </c>
      <c r="C232" s="7">
        <v>184906120</v>
      </c>
      <c r="D232" s="7">
        <v>803401</v>
      </c>
      <c r="E232" s="7">
        <v>39113</v>
      </c>
      <c r="F232" s="6" t="s">
        <v>58</v>
      </c>
      <c r="G232" s="5" t="s">
        <v>63</v>
      </c>
      <c r="H232" s="6" t="s">
        <v>39</v>
      </c>
      <c r="I232" s="6"/>
      <c r="J232" s="7">
        <v>531</v>
      </c>
      <c r="K232" s="7">
        <v>478</v>
      </c>
      <c r="L232" s="7">
        <v>478</v>
      </c>
      <c r="M232" s="7">
        <v>552</v>
      </c>
      <c r="N232" s="7">
        <v>561</v>
      </c>
      <c r="O232" s="7">
        <v>564</v>
      </c>
      <c r="P232" s="7">
        <v>0</v>
      </c>
      <c r="Q232" s="7">
        <v>1</v>
      </c>
      <c r="R232" s="7">
        <v>1</v>
      </c>
      <c r="S232" s="5" t="s">
        <v>193</v>
      </c>
      <c r="T232" s="7">
        <v>8</v>
      </c>
      <c r="U232" s="7" t="s">
        <v>36</v>
      </c>
      <c r="V232" s="5" t="s">
        <v>32</v>
      </c>
      <c r="W232" s="5" t="s">
        <v>33</v>
      </c>
      <c r="X232" s="5">
        <v>5</v>
      </c>
    </row>
    <row r="233" spans="1:24" x14ac:dyDescent="0.25">
      <c r="A233" s="5">
        <v>2015</v>
      </c>
      <c r="B233" s="6" t="s">
        <v>24</v>
      </c>
      <c r="C233" s="7">
        <v>184625490</v>
      </c>
      <c r="D233" s="7">
        <v>803401</v>
      </c>
      <c r="E233" s="7">
        <v>39113</v>
      </c>
      <c r="F233" s="6" t="s">
        <v>58</v>
      </c>
      <c r="G233" s="5" t="s">
        <v>63</v>
      </c>
      <c r="H233" s="6" t="s">
        <v>39</v>
      </c>
      <c r="I233" s="6"/>
      <c r="J233" s="7">
        <v>548</v>
      </c>
      <c r="K233" s="7">
        <v>513</v>
      </c>
      <c r="L233" s="7">
        <v>513</v>
      </c>
      <c r="M233" s="7">
        <v>607</v>
      </c>
      <c r="N233" s="7">
        <v>590</v>
      </c>
      <c r="O233" s="7">
        <v>502</v>
      </c>
      <c r="P233" s="7">
        <v>0</v>
      </c>
      <c r="Q233" s="7">
        <v>1</v>
      </c>
      <c r="R233" s="7">
        <v>1</v>
      </c>
      <c r="S233" s="5" t="s">
        <v>138</v>
      </c>
      <c r="T233" s="7">
        <v>13</v>
      </c>
      <c r="U233" s="7" t="s">
        <v>36</v>
      </c>
      <c r="V233" s="5" t="s">
        <v>32</v>
      </c>
      <c r="W233" s="5" t="s">
        <v>37</v>
      </c>
      <c r="X233" s="5"/>
    </row>
    <row r="234" spans="1:24" x14ac:dyDescent="0.25">
      <c r="A234" s="5">
        <v>2015</v>
      </c>
      <c r="B234" s="6" t="s">
        <v>24</v>
      </c>
      <c r="C234" s="7">
        <v>184462842</v>
      </c>
      <c r="D234" s="7">
        <v>803401</v>
      </c>
      <c r="E234" s="7">
        <v>39113</v>
      </c>
      <c r="F234" s="6" t="s">
        <v>58</v>
      </c>
      <c r="G234" s="5" t="s">
        <v>63</v>
      </c>
      <c r="H234" s="6" t="s">
        <v>39</v>
      </c>
      <c r="I234" s="6"/>
      <c r="J234" s="7">
        <v>536</v>
      </c>
      <c r="K234" s="7">
        <v>488</v>
      </c>
      <c r="L234" s="7">
        <v>488</v>
      </c>
      <c r="M234" s="7">
        <v>574</v>
      </c>
      <c r="N234" s="7">
        <v>644</v>
      </c>
      <c r="O234" s="7">
        <v>622</v>
      </c>
      <c r="P234" s="7"/>
      <c r="Q234" s="7">
        <v>1</v>
      </c>
      <c r="R234" s="7">
        <v>1</v>
      </c>
      <c r="S234" s="5" t="s">
        <v>87</v>
      </c>
      <c r="T234" s="7">
        <v>6</v>
      </c>
      <c r="U234" s="7" t="s">
        <v>36</v>
      </c>
      <c r="V234" s="5" t="s">
        <v>32</v>
      </c>
      <c r="W234" s="5" t="s">
        <v>38</v>
      </c>
      <c r="X234" s="5"/>
    </row>
    <row r="235" spans="1:24" x14ac:dyDescent="0.25">
      <c r="A235" s="5">
        <v>2015</v>
      </c>
      <c r="B235" s="12" t="s">
        <v>24</v>
      </c>
      <c r="C235" s="13">
        <v>182980455</v>
      </c>
      <c r="D235" s="14">
        <v>803401</v>
      </c>
      <c r="E235" s="7">
        <v>39113</v>
      </c>
      <c r="F235" s="6" t="s">
        <v>58</v>
      </c>
      <c r="G235" s="15" t="s">
        <v>63</v>
      </c>
      <c r="H235" s="16" t="s">
        <v>39</v>
      </c>
      <c r="I235" s="17" t="s">
        <v>46</v>
      </c>
      <c r="J235" s="13">
        <v>521</v>
      </c>
      <c r="K235" s="13">
        <v>457</v>
      </c>
      <c r="L235" s="13">
        <v>457</v>
      </c>
      <c r="M235" s="13">
        <v>574</v>
      </c>
      <c r="N235" s="13">
        <v>590</v>
      </c>
      <c r="O235" s="13">
        <v>587</v>
      </c>
      <c r="P235" s="13"/>
      <c r="Q235" s="13">
        <v>2</v>
      </c>
      <c r="R235" s="13">
        <v>10</v>
      </c>
      <c r="S235" s="22" t="s">
        <v>89</v>
      </c>
      <c r="T235" s="7">
        <v>13</v>
      </c>
      <c r="U235" s="7" t="s">
        <v>36</v>
      </c>
      <c r="V235" s="5" t="s">
        <v>32</v>
      </c>
      <c r="W235" s="5" t="s">
        <v>38</v>
      </c>
      <c r="X235" s="22"/>
    </row>
    <row r="236" spans="1:24" x14ac:dyDescent="0.25">
      <c r="A236" s="5">
        <v>2015</v>
      </c>
      <c r="B236" s="6" t="s">
        <v>24</v>
      </c>
      <c r="C236" s="7">
        <v>178601881</v>
      </c>
      <c r="D236" s="7">
        <v>803401</v>
      </c>
      <c r="E236" s="7">
        <v>39113</v>
      </c>
      <c r="F236" s="6" t="s">
        <v>58</v>
      </c>
      <c r="G236" s="5" t="s">
        <v>63</v>
      </c>
      <c r="H236" s="6" t="s">
        <v>39</v>
      </c>
      <c r="I236" s="6"/>
      <c r="J236" s="7">
        <v>546</v>
      </c>
      <c r="K236" s="7">
        <v>511</v>
      </c>
      <c r="L236" s="7">
        <v>523</v>
      </c>
      <c r="M236" s="7">
        <v>598</v>
      </c>
      <c r="N236" s="7">
        <v>532</v>
      </c>
      <c r="O236" s="7">
        <v>536</v>
      </c>
      <c r="P236" s="7">
        <v>0</v>
      </c>
      <c r="Q236" s="7">
        <v>1</v>
      </c>
      <c r="R236" s="7">
        <v>2</v>
      </c>
      <c r="S236" s="5" t="s">
        <v>161</v>
      </c>
      <c r="T236" s="7">
        <v>13</v>
      </c>
      <c r="U236" s="7" t="s">
        <v>57</v>
      </c>
      <c r="V236" s="5" t="s">
        <v>50</v>
      </c>
      <c r="W236" s="5" t="s">
        <v>37</v>
      </c>
      <c r="X236" s="5">
        <v>4</v>
      </c>
    </row>
    <row r="237" spans="1:24" x14ac:dyDescent="0.25">
      <c r="A237" s="5">
        <v>2015</v>
      </c>
      <c r="B237" s="23" t="s">
        <v>24</v>
      </c>
      <c r="C237" s="23">
        <v>191330919</v>
      </c>
      <c r="D237" s="23">
        <v>803403</v>
      </c>
      <c r="E237" s="23">
        <v>39408</v>
      </c>
      <c r="F237" s="23" t="s">
        <v>25</v>
      </c>
      <c r="G237" s="23" t="s">
        <v>26</v>
      </c>
      <c r="H237" s="23" t="s">
        <v>27</v>
      </c>
      <c r="I237" s="23" t="s">
        <v>65</v>
      </c>
      <c r="J237" s="23">
        <v>504</v>
      </c>
      <c r="K237" s="23">
        <v>496</v>
      </c>
      <c r="L237" s="23">
        <v>496</v>
      </c>
      <c r="M237" s="23">
        <v>568</v>
      </c>
      <c r="N237" s="23">
        <v>589</v>
      </c>
      <c r="O237" s="23">
        <v>520</v>
      </c>
      <c r="P237" s="23"/>
      <c r="Q237" s="23">
        <v>1</v>
      </c>
      <c r="R237" s="23"/>
      <c r="S237" s="23" t="s">
        <v>157</v>
      </c>
      <c r="T237" s="23">
        <v>11</v>
      </c>
      <c r="U237" s="24" t="s">
        <v>36</v>
      </c>
      <c r="V237" s="23" t="s">
        <v>32</v>
      </c>
      <c r="W237" s="23" t="s">
        <v>37</v>
      </c>
      <c r="X237" s="23"/>
    </row>
    <row r="238" spans="1:24" x14ac:dyDescent="0.25">
      <c r="A238" s="5">
        <v>2015</v>
      </c>
      <c r="B238" s="23" t="s">
        <v>24</v>
      </c>
      <c r="C238" s="23" t="s">
        <v>194</v>
      </c>
      <c r="D238" s="23">
        <v>803403</v>
      </c>
      <c r="E238" s="23">
        <v>39408</v>
      </c>
      <c r="F238" s="23" t="s">
        <v>25</v>
      </c>
      <c r="G238" s="23" t="s">
        <v>26</v>
      </c>
      <c r="H238" s="23" t="s">
        <v>39</v>
      </c>
      <c r="I238" s="23"/>
      <c r="J238" s="23">
        <v>510</v>
      </c>
      <c r="K238" s="23">
        <v>435</v>
      </c>
      <c r="L238" s="23">
        <v>435</v>
      </c>
      <c r="M238" s="23">
        <v>552</v>
      </c>
      <c r="N238" s="23">
        <v>494</v>
      </c>
      <c r="O238" s="23">
        <v>477</v>
      </c>
      <c r="P238" s="23">
        <v>595</v>
      </c>
      <c r="Q238" s="23">
        <v>1</v>
      </c>
      <c r="R238" s="23">
        <v>1</v>
      </c>
      <c r="S238" s="23" t="s">
        <v>26</v>
      </c>
      <c r="T238" s="23">
        <v>9</v>
      </c>
      <c r="U238" s="24" t="s">
        <v>36</v>
      </c>
      <c r="V238" s="23" t="s">
        <v>32</v>
      </c>
      <c r="W238" s="23" t="s">
        <v>33</v>
      </c>
      <c r="X238" s="23">
        <v>3</v>
      </c>
    </row>
    <row r="239" spans="1:24" x14ac:dyDescent="0.25">
      <c r="A239" s="5">
        <v>2015</v>
      </c>
      <c r="B239" s="23" t="s">
        <v>24</v>
      </c>
      <c r="C239" s="23">
        <v>238011671</v>
      </c>
      <c r="D239" s="23">
        <v>803403</v>
      </c>
      <c r="E239" s="23">
        <v>39408</v>
      </c>
      <c r="F239" s="23" t="s">
        <v>25</v>
      </c>
      <c r="G239" s="23" t="s">
        <v>26</v>
      </c>
      <c r="H239" s="23" t="s">
        <v>39</v>
      </c>
      <c r="I239" s="23"/>
      <c r="J239" s="23">
        <v>0</v>
      </c>
      <c r="K239" s="23">
        <v>0</v>
      </c>
      <c r="L239" s="23">
        <v>0</v>
      </c>
      <c r="M239" s="23">
        <v>471</v>
      </c>
      <c r="N239" s="23">
        <v>597</v>
      </c>
      <c r="O239" s="23">
        <v>509</v>
      </c>
      <c r="P239" s="23">
        <v>0</v>
      </c>
      <c r="Q239" s="23">
        <v>1</v>
      </c>
      <c r="R239" s="23">
        <v>1</v>
      </c>
      <c r="S239" s="23"/>
      <c r="T239" s="23"/>
      <c r="U239" s="24" t="s">
        <v>195</v>
      </c>
      <c r="V239" s="23"/>
      <c r="W239" s="23"/>
      <c r="X239" s="23"/>
    </row>
    <row r="240" spans="1:24" x14ac:dyDescent="0.25">
      <c r="A240" s="5">
        <v>2015</v>
      </c>
      <c r="B240" s="23" t="s">
        <v>24</v>
      </c>
      <c r="C240" s="23">
        <v>196570098</v>
      </c>
      <c r="D240" s="23">
        <v>803403</v>
      </c>
      <c r="E240" s="23">
        <v>39408</v>
      </c>
      <c r="F240" s="23" t="s">
        <v>25</v>
      </c>
      <c r="G240" s="23" t="s">
        <v>26</v>
      </c>
      <c r="H240" s="23" t="s">
        <v>39</v>
      </c>
      <c r="I240" s="23"/>
      <c r="J240" s="23">
        <v>556</v>
      </c>
      <c r="K240" s="23">
        <v>530</v>
      </c>
      <c r="L240" s="23">
        <v>530</v>
      </c>
      <c r="M240" s="23">
        <v>492</v>
      </c>
      <c r="N240" s="23">
        <v>557</v>
      </c>
      <c r="O240" s="23">
        <v>486</v>
      </c>
      <c r="P240" s="23">
        <v>492</v>
      </c>
      <c r="Q240" s="23">
        <v>1</v>
      </c>
      <c r="R240" s="23">
        <v>1</v>
      </c>
      <c r="S240" s="23" t="s">
        <v>35</v>
      </c>
      <c r="T240" s="23">
        <v>9</v>
      </c>
      <c r="U240" s="24" t="s">
        <v>36</v>
      </c>
      <c r="V240" s="23" t="s">
        <v>32</v>
      </c>
      <c r="W240" s="23" t="s">
        <v>37</v>
      </c>
      <c r="X240" s="23">
        <v>11</v>
      </c>
    </row>
    <row r="241" spans="1:24" x14ac:dyDescent="0.25">
      <c r="A241" s="5">
        <v>2015</v>
      </c>
      <c r="B241" s="23" t="s">
        <v>24</v>
      </c>
      <c r="C241" s="23">
        <v>196468307</v>
      </c>
      <c r="D241" s="23">
        <v>803403</v>
      </c>
      <c r="E241" s="23">
        <v>39408</v>
      </c>
      <c r="F241" s="23" t="s">
        <v>25</v>
      </c>
      <c r="G241" s="23" t="s">
        <v>26</v>
      </c>
      <c r="H241" s="23" t="s">
        <v>39</v>
      </c>
      <c r="I241" s="23" t="s">
        <v>46</v>
      </c>
      <c r="J241" s="23">
        <v>545</v>
      </c>
      <c r="K241" s="23">
        <v>507</v>
      </c>
      <c r="L241" s="23">
        <v>528</v>
      </c>
      <c r="M241" s="23">
        <v>450</v>
      </c>
      <c r="N241" s="23">
        <v>521</v>
      </c>
      <c r="O241" s="23">
        <v>573</v>
      </c>
      <c r="P241" s="23"/>
      <c r="Q241" s="23">
        <v>1</v>
      </c>
      <c r="R241" s="23">
        <v>5</v>
      </c>
      <c r="S241" s="23" t="s">
        <v>40</v>
      </c>
      <c r="T241" s="23">
        <v>9</v>
      </c>
      <c r="U241" s="24" t="s">
        <v>36</v>
      </c>
      <c r="V241" s="23" t="s">
        <v>32</v>
      </c>
      <c r="W241" s="23" t="s">
        <v>38</v>
      </c>
      <c r="X241" s="23"/>
    </row>
    <row r="242" spans="1:24" x14ac:dyDescent="0.25">
      <c r="A242" s="5">
        <v>2015</v>
      </c>
      <c r="B242" s="23" t="s">
        <v>24</v>
      </c>
      <c r="C242" s="23">
        <v>196079165</v>
      </c>
      <c r="D242" s="23">
        <v>803403</v>
      </c>
      <c r="E242" s="23">
        <v>39408</v>
      </c>
      <c r="F242" s="23" t="s">
        <v>25</v>
      </c>
      <c r="G242" s="23" t="s">
        <v>26</v>
      </c>
      <c r="H242" s="23" t="s">
        <v>39</v>
      </c>
      <c r="I242" s="23" t="s">
        <v>46</v>
      </c>
      <c r="J242" s="23">
        <v>575</v>
      </c>
      <c r="K242" s="23">
        <v>569</v>
      </c>
      <c r="L242" s="23">
        <v>596</v>
      </c>
      <c r="M242" s="23">
        <v>531</v>
      </c>
      <c r="N242" s="23">
        <v>663</v>
      </c>
      <c r="O242" s="23">
        <v>644</v>
      </c>
      <c r="P242" s="23"/>
      <c r="Q242" s="23">
        <v>1</v>
      </c>
      <c r="R242" s="23">
        <v>7</v>
      </c>
      <c r="S242" s="23" t="s">
        <v>40</v>
      </c>
      <c r="T242" s="23">
        <v>9</v>
      </c>
      <c r="U242" s="24" t="s">
        <v>36</v>
      </c>
      <c r="V242" s="23" t="s">
        <v>32</v>
      </c>
      <c r="W242" s="23" t="s">
        <v>33</v>
      </c>
      <c r="X242" s="23"/>
    </row>
    <row r="243" spans="1:24" x14ac:dyDescent="0.25">
      <c r="A243" s="5">
        <v>2015</v>
      </c>
      <c r="B243" s="23" t="s">
        <v>24</v>
      </c>
      <c r="C243" s="23">
        <v>195671141</v>
      </c>
      <c r="D243" s="23">
        <v>803403</v>
      </c>
      <c r="E243" s="23">
        <v>39408</v>
      </c>
      <c r="F243" s="23" t="s">
        <v>25</v>
      </c>
      <c r="G243" s="23" t="s">
        <v>26</v>
      </c>
      <c r="H243" s="23" t="s">
        <v>39</v>
      </c>
      <c r="I243" s="23"/>
      <c r="J243" s="23">
        <v>512</v>
      </c>
      <c r="K243" s="23">
        <v>439</v>
      </c>
      <c r="L243" s="23">
        <v>439</v>
      </c>
      <c r="M243" s="23">
        <v>505</v>
      </c>
      <c r="N243" s="23">
        <v>602</v>
      </c>
      <c r="O243" s="23">
        <v>564</v>
      </c>
      <c r="P243" s="23">
        <v>0</v>
      </c>
      <c r="Q243" s="23">
        <v>1</v>
      </c>
      <c r="R243" s="23">
        <v>1</v>
      </c>
      <c r="S243" s="23" t="s">
        <v>121</v>
      </c>
      <c r="T243" s="23">
        <v>7</v>
      </c>
      <c r="U243" s="24" t="s">
        <v>36</v>
      </c>
      <c r="V243" s="23" t="s">
        <v>32</v>
      </c>
      <c r="W243" s="23" t="s">
        <v>37</v>
      </c>
      <c r="X243" s="23">
        <v>11</v>
      </c>
    </row>
    <row r="244" spans="1:24" x14ac:dyDescent="0.25">
      <c r="A244" s="5">
        <v>2015</v>
      </c>
      <c r="B244" s="23" t="s">
        <v>24</v>
      </c>
      <c r="C244" s="23">
        <v>195318182</v>
      </c>
      <c r="D244" s="23">
        <v>803403</v>
      </c>
      <c r="E244" s="23">
        <v>39408</v>
      </c>
      <c r="F244" s="23" t="s">
        <v>25</v>
      </c>
      <c r="G244" s="23" t="s">
        <v>26</v>
      </c>
      <c r="H244" s="23" t="s">
        <v>39</v>
      </c>
      <c r="I244" s="23"/>
      <c r="J244" s="23">
        <v>560</v>
      </c>
      <c r="K244" s="23">
        <v>538</v>
      </c>
      <c r="L244" s="23">
        <v>538</v>
      </c>
      <c r="M244" s="23">
        <v>525</v>
      </c>
      <c r="N244" s="23">
        <v>594</v>
      </c>
      <c r="O244" s="23">
        <v>477</v>
      </c>
      <c r="P244" s="23">
        <v>512</v>
      </c>
      <c r="Q244" s="23">
        <v>1</v>
      </c>
      <c r="R244" s="23">
        <v>2</v>
      </c>
      <c r="S244" s="23" t="s">
        <v>143</v>
      </c>
      <c r="T244" s="23">
        <v>8</v>
      </c>
      <c r="U244" s="24" t="s">
        <v>36</v>
      </c>
      <c r="V244" s="23" t="s">
        <v>32</v>
      </c>
      <c r="W244" s="23" t="s">
        <v>38</v>
      </c>
      <c r="X244" s="23"/>
    </row>
    <row r="245" spans="1:24" x14ac:dyDescent="0.25">
      <c r="A245" s="5">
        <v>2015</v>
      </c>
      <c r="B245" s="23" t="s">
        <v>24</v>
      </c>
      <c r="C245" s="23">
        <v>195234655</v>
      </c>
      <c r="D245" s="23">
        <v>803403</v>
      </c>
      <c r="E245" s="23">
        <v>39408</v>
      </c>
      <c r="F245" s="23" t="s">
        <v>25</v>
      </c>
      <c r="G245" s="23" t="s">
        <v>26</v>
      </c>
      <c r="H245" s="23" t="s">
        <v>39</v>
      </c>
      <c r="I245" s="23" t="s">
        <v>196</v>
      </c>
      <c r="J245" s="23">
        <v>554</v>
      </c>
      <c r="K245" s="23">
        <v>526</v>
      </c>
      <c r="L245" s="23">
        <v>526</v>
      </c>
      <c r="M245" s="23">
        <v>505</v>
      </c>
      <c r="N245" s="23">
        <v>622</v>
      </c>
      <c r="O245" s="23">
        <v>591</v>
      </c>
      <c r="P245" s="23"/>
      <c r="Q245" s="23">
        <v>2</v>
      </c>
      <c r="R245" s="23">
        <v>2</v>
      </c>
      <c r="S245" s="23" t="s">
        <v>26</v>
      </c>
      <c r="T245" s="23">
        <v>9</v>
      </c>
      <c r="U245" s="24" t="s">
        <v>36</v>
      </c>
      <c r="V245" s="23" t="s">
        <v>32</v>
      </c>
      <c r="W245" s="23" t="s">
        <v>38</v>
      </c>
      <c r="X245" s="23"/>
    </row>
    <row r="246" spans="1:24" x14ac:dyDescent="0.25">
      <c r="A246" s="5">
        <v>2015</v>
      </c>
      <c r="B246" s="23" t="s">
        <v>24</v>
      </c>
      <c r="C246" s="23">
        <v>195189773</v>
      </c>
      <c r="D246" s="23">
        <v>803403</v>
      </c>
      <c r="E246" s="23">
        <v>39408</v>
      </c>
      <c r="F246" s="23" t="s">
        <v>25</v>
      </c>
      <c r="G246" s="23" t="s">
        <v>26</v>
      </c>
      <c r="H246" s="23" t="s">
        <v>39</v>
      </c>
      <c r="I246" s="23"/>
      <c r="J246" s="23">
        <v>537</v>
      </c>
      <c r="K246" s="23">
        <v>490</v>
      </c>
      <c r="L246" s="23">
        <v>490</v>
      </c>
      <c r="M246" s="23">
        <v>546</v>
      </c>
      <c r="N246" s="23">
        <v>561</v>
      </c>
      <c r="O246" s="23">
        <v>547</v>
      </c>
      <c r="P246" s="23">
        <v>0</v>
      </c>
      <c r="Q246" s="23">
        <v>1</v>
      </c>
      <c r="R246" s="23">
        <v>1</v>
      </c>
      <c r="S246" s="23" t="s">
        <v>26</v>
      </c>
      <c r="T246" s="23">
        <v>9</v>
      </c>
      <c r="U246" s="24" t="s">
        <v>36</v>
      </c>
      <c r="V246" s="23" t="s">
        <v>32</v>
      </c>
      <c r="W246" s="23" t="s">
        <v>37</v>
      </c>
      <c r="X246" s="23"/>
    </row>
    <row r="247" spans="1:24" x14ac:dyDescent="0.25">
      <c r="A247" s="5">
        <v>2015</v>
      </c>
      <c r="B247" s="23" t="s">
        <v>24</v>
      </c>
      <c r="C247" s="23">
        <v>195132771</v>
      </c>
      <c r="D247" s="23">
        <v>803403</v>
      </c>
      <c r="E247" s="23">
        <v>39408</v>
      </c>
      <c r="F247" s="23" t="s">
        <v>25</v>
      </c>
      <c r="G247" s="23" t="s">
        <v>26</v>
      </c>
      <c r="H247" s="23" t="s">
        <v>39</v>
      </c>
      <c r="I247" s="23"/>
      <c r="J247" s="23">
        <v>601</v>
      </c>
      <c r="K247" s="23">
        <v>622</v>
      </c>
      <c r="L247" s="23">
        <v>667</v>
      </c>
      <c r="M247" s="23">
        <v>492</v>
      </c>
      <c r="N247" s="23">
        <v>561</v>
      </c>
      <c r="O247" s="23">
        <v>403</v>
      </c>
      <c r="P247" s="23">
        <v>479</v>
      </c>
      <c r="Q247" s="23">
        <v>1</v>
      </c>
      <c r="R247" s="23">
        <v>1</v>
      </c>
      <c r="S247" s="23" t="s">
        <v>35</v>
      </c>
      <c r="T247" s="23">
        <v>9</v>
      </c>
      <c r="U247" s="24" t="s">
        <v>36</v>
      </c>
      <c r="V247" s="23" t="s">
        <v>32</v>
      </c>
      <c r="W247" s="23" t="s">
        <v>37</v>
      </c>
      <c r="X247" s="23"/>
    </row>
    <row r="248" spans="1:24" x14ac:dyDescent="0.25">
      <c r="A248" s="5">
        <v>2015</v>
      </c>
      <c r="B248" s="23" t="s">
        <v>24</v>
      </c>
      <c r="C248" s="23">
        <v>194727445</v>
      </c>
      <c r="D248" s="23">
        <v>803403</v>
      </c>
      <c r="E248" s="23">
        <v>39408</v>
      </c>
      <c r="F248" s="23" t="s">
        <v>25</v>
      </c>
      <c r="G248" s="23" t="s">
        <v>26</v>
      </c>
      <c r="H248" s="23" t="s">
        <v>39</v>
      </c>
      <c r="I248" s="23"/>
      <c r="J248" s="23">
        <v>560</v>
      </c>
      <c r="K248" s="23">
        <v>538</v>
      </c>
      <c r="L248" s="23">
        <v>539</v>
      </c>
      <c r="M248" s="23">
        <v>525</v>
      </c>
      <c r="N248" s="23">
        <v>516</v>
      </c>
      <c r="O248" s="23">
        <v>517</v>
      </c>
      <c r="P248" s="23">
        <v>492</v>
      </c>
      <c r="Q248" s="23">
        <v>2</v>
      </c>
      <c r="R248" s="23">
        <v>8</v>
      </c>
      <c r="S248" s="23" t="s">
        <v>136</v>
      </c>
      <c r="T248" s="23">
        <v>7</v>
      </c>
      <c r="U248" s="24" t="s">
        <v>36</v>
      </c>
      <c r="V248" s="23" t="s">
        <v>32</v>
      </c>
      <c r="W248" s="23" t="s">
        <v>37</v>
      </c>
      <c r="X248" s="23">
        <v>5</v>
      </c>
    </row>
    <row r="249" spans="1:24" x14ac:dyDescent="0.25">
      <c r="A249" s="5">
        <v>2015</v>
      </c>
      <c r="B249" s="25" t="s">
        <v>24</v>
      </c>
      <c r="C249" s="25">
        <v>194657684</v>
      </c>
      <c r="D249" s="25">
        <v>803403</v>
      </c>
      <c r="E249" s="25">
        <v>39408</v>
      </c>
      <c r="F249" s="25" t="s">
        <v>25</v>
      </c>
      <c r="G249" s="25" t="s">
        <v>26</v>
      </c>
      <c r="H249" s="25" t="s">
        <v>39</v>
      </c>
      <c r="I249" s="25"/>
      <c r="J249" s="25">
        <v>516</v>
      </c>
      <c r="K249" s="25">
        <v>447</v>
      </c>
      <c r="L249" s="25">
        <v>447</v>
      </c>
      <c r="M249" s="25">
        <v>485</v>
      </c>
      <c r="N249" s="25">
        <v>521</v>
      </c>
      <c r="O249" s="25">
        <v>524</v>
      </c>
      <c r="P249" s="25">
        <v>0</v>
      </c>
      <c r="Q249" s="25">
        <v>2</v>
      </c>
      <c r="R249" s="25">
        <v>2</v>
      </c>
      <c r="S249" s="25" t="s">
        <v>26</v>
      </c>
      <c r="T249" s="23">
        <v>9</v>
      </c>
      <c r="U249" s="24" t="s">
        <v>36</v>
      </c>
      <c r="V249" s="25" t="s">
        <v>32</v>
      </c>
      <c r="W249" s="25" t="s">
        <v>37</v>
      </c>
      <c r="X249" s="25">
        <v>5</v>
      </c>
    </row>
    <row r="250" spans="1:24" x14ac:dyDescent="0.25">
      <c r="A250" s="5">
        <v>2015</v>
      </c>
      <c r="B250" s="26" t="s">
        <v>24</v>
      </c>
      <c r="C250" s="26">
        <v>193812562</v>
      </c>
      <c r="D250" s="23">
        <v>803403</v>
      </c>
      <c r="E250" s="23">
        <v>39408</v>
      </c>
      <c r="F250" s="23" t="s">
        <v>25</v>
      </c>
      <c r="G250" s="23" t="s">
        <v>26</v>
      </c>
      <c r="H250" s="23" t="s">
        <v>39</v>
      </c>
      <c r="I250" s="26"/>
      <c r="J250" s="26">
        <v>551</v>
      </c>
      <c r="K250" s="26">
        <v>519</v>
      </c>
      <c r="L250" s="26">
        <v>519</v>
      </c>
      <c r="M250" s="26">
        <v>503</v>
      </c>
      <c r="N250" s="26">
        <v>594</v>
      </c>
      <c r="O250" s="26">
        <v>517</v>
      </c>
      <c r="P250" s="26">
        <v>0</v>
      </c>
      <c r="Q250" s="26">
        <v>1</v>
      </c>
      <c r="R250" s="26">
        <v>1</v>
      </c>
      <c r="S250" s="26" t="s">
        <v>26</v>
      </c>
      <c r="T250" s="23">
        <v>9</v>
      </c>
      <c r="U250" s="27" t="s">
        <v>36</v>
      </c>
      <c r="V250" s="23" t="s">
        <v>32</v>
      </c>
      <c r="W250" s="23" t="s">
        <v>37</v>
      </c>
      <c r="X250" s="26">
        <v>5</v>
      </c>
    </row>
    <row r="251" spans="1:24" x14ac:dyDescent="0.25">
      <c r="A251" s="5">
        <v>2015</v>
      </c>
      <c r="B251" s="26" t="s">
        <v>24</v>
      </c>
      <c r="C251" s="26">
        <v>193802524</v>
      </c>
      <c r="D251" s="23">
        <v>803403</v>
      </c>
      <c r="E251" s="23">
        <v>39408</v>
      </c>
      <c r="F251" s="23" t="s">
        <v>25</v>
      </c>
      <c r="G251" s="23" t="s">
        <v>26</v>
      </c>
      <c r="H251" s="23" t="s">
        <v>39</v>
      </c>
      <c r="I251" s="26"/>
      <c r="J251" s="26">
        <v>606</v>
      </c>
      <c r="K251" s="26">
        <v>633</v>
      </c>
      <c r="L251" s="26">
        <v>660</v>
      </c>
      <c r="M251" s="26">
        <v>477</v>
      </c>
      <c r="N251" s="26">
        <v>439</v>
      </c>
      <c r="O251" s="26">
        <v>530</v>
      </c>
      <c r="P251" s="26">
        <v>0</v>
      </c>
      <c r="Q251" s="26">
        <v>1</v>
      </c>
      <c r="R251" s="26">
        <v>1</v>
      </c>
      <c r="S251" s="26" t="s">
        <v>45</v>
      </c>
      <c r="T251" s="23">
        <v>9</v>
      </c>
      <c r="U251" s="27" t="s">
        <v>36</v>
      </c>
      <c r="V251" s="23" t="s">
        <v>32</v>
      </c>
      <c r="W251" s="23" t="s">
        <v>33</v>
      </c>
      <c r="X251" s="26"/>
    </row>
    <row r="252" spans="1:24" x14ac:dyDescent="0.25">
      <c r="A252" s="5">
        <v>2015</v>
      </c>
      <c r="B252" s="26" t="s">
        <v>24</v>
      </c>
      <c r="C252" s="26">
        <v>193693814</v>
      </c>
      <c r="D252" s="23">
        <v>803403</v>
      </c>
      <c r="E252" s="23">
        <v>39408</v>
      </c>
      <c r="F252" s="23" t="s">
        <v>25</v>
      </c>
      <c r="G252" s="23" t="s">
        <v>26</v>
      </c>
      <c r="H252" s="23" t="s">
        <v>39</v>
      </c>
      <c r="I252" s="23"/>
      <c r="J252" s="26">
        <v>525</v>
      </c>
      <c r="K252" s="26">
        <v>466</v>
      </c>
      <c r="L252" s="26">
        <v>466</v>
      </c>
      <c r="M252" s="26">
        <v>498</v>
      </c>
      <c r="N252" s="26">
        <v>565</v>
      </c>
      <c r="O252" s="26">
        <v>651</v>
      </c>
      <c r="P252" s="26">
        <v>0</v>
      </c>
      <c r="Q252" s="26">
        <v>1</v>
      </c>
      <c r="R252" s="26">
        <v>1</v>
      </c>
      <c r="S252" s="26" t="s">
        <v>26</v>
      </c>
      <c r="T252" s="23">
        <v>9</v>
      </c>
      <c r="U252" s="27" t="s">
        <v>36</v>
      </c>
      <c r="V252" s="23" t="s">
        <v>32</v>
      </c>
      <c r="W252" s="23" t="s">
        <v>37</v>
      </c>
      <c r="X252" s="26">
        <v>5</v>
      </c>
    </row>
    <row r="253" spans="1:24" x14ac:dyDescent="0.25">
      <c r="A253" s="5">
        <v>2015</v>
      </c>
      <c r="B253" s="23" t="s">
        <v>24</v>
      </c>
      <c r="C253" s="23">
        <v>193534880</v>
      </c>
      <c r="D253" s="23">
        <v>803403</v>
      </c>
      <c r="E253" s="23">
        <v>39408</v>
      </c>
      <c r="F253" s="23" t="s">
        <v>25</v>
      </c>
      <c r="G253" s="23" t="s">
        <v>26</v>
      </c>
      <c r="H253" s="23" t="s">
        <v>39</v>
      </c>
      <c r="I253" s="23"/>
      <c r="J253" s="23">
        <v>691</v>
      </c>
      <c r="K253" s="23">
        <v>807</v>
      </c>
      <c r="L253" s="23">
        <v>850</v>
      </c>
      <c r="M253" s="23">
        <v>636</v>
      </c>
      <c r="N253" s="23">
        <v>658</v>
      </c>
      <c r="O253" s="23">
        <v>530</v>
      </c>
      <c r="P253" s="23">
        <v>0</v>
      </c>
      <c r="Q253" s="23">
        <v>1</v>
      </c>
      <c r="R253" s="23">
        <v>1</v>
      </c>
      <c r="S253" s="23" t="s">
        <v>197</v>
      </c>
      <c r="T253" s="23">
        <v>9</v>
      </c>
      <c r="U253" s="24" t="s">
        <v>36</v>
      </c>
      <c r="V253" s="23" t="s">
        <v>32</v>
      </c>
      <c r="W253" s="23" t="s">
        <v>33</v>
      </c>
      <c r="X253" s="23"/>
    </row>
    <row r="254" spans="1:24" x14ac:dyDescent="0.25">
      <c r="A254" s="5">
        <v>2015</v>
      </c>
      <c r="B254" s="23" t="s">
        <v>24</v>
      </c>
      <c r="C254" s="23">
        <v>193062407</v>
      </c>
      <c r="D254" s="23">
        <v>803403</v>
      </c>
      <c r="E254" s="23">
        <v>39408</v>
      </c>
      <c r="F254" s="23" t="s">
        <v>25</v>
      </c>
      <c r="G254" s="23" t="s">
        <v>26</v>
      </c>
      <c r="H254" s="23" t="s">
        <v>39</v>
      </c>
      <c r="I254" s="23"/>
      <c r="J254" s="23">
        <v>497</v>
      </c>
      <c r="K254" s="23">
        <v>408</v>
      </c>
      <c r="L254" s="23">
        <v>408</v>
      </c>
      <c r="M254" s="23">
        <v>512</v>
      </c>
      <c r="N254" s="23">
        <v>542</v>
      </c>
      <c r="O254" s="23">
        <v>530</v>
      </c>
      <c r="P254" s="23">
        <v>536</v>
      </c>
      <c r="Q254" s="23">
        <v>1</v>
      </c>
      <c r="R254" s="23">
        <v>1</v>
      </c>
      <c r="S254" s="23" t="s">
        <v>26</v>
      </c>
      <c r="T254" s="23">
        <v>9</v>
      </c>
      <c r="U254" s="24" t="s">
        <v>36</v>
      </c>
      <c r="V254" s="23" t="s">
        <v>32</v>
      </c>
      <c r="W254" s="23" t="s">
        <v>37</v>
      </c>
      <c r="X254" s="23">
        <v>7</v>
      </c>
    </row>
    <row r="255" spans="1:24" x14ac:dyDescent="0.25">
      <c r="A255" s="5">
        <v>2015</v>
      </c>
      <c r="B255" s="23" t="s">
        <v>24</v>
      </c>
      <c r="C255" s="23">
        <v>189204000</v>
      </c>
      <c r="D255" s="23">
        <v>803403</v>
      </c>
      <c r="E255" s="23">
        <v>39408</v>
      </c>
      <c r="F255" s="23" t="s">
        <v>25</v>
      </c>
      <c r="G255" s="23" t="s">
        <v>26</v>
      </c>
      <c r="H255" s="23" t="s">
        <v>39</v>
      </c>
      <c r="I255" s="23"/>
      <c r="J255" s="23">
        <v>598</v>
      </c>
      <c r="K255" s="23">
        <v>616</v>
      </c>
      <c r="L255" s="23">
        <v>616</v>
      </c>
      <c r="M255" s="23">
        <v>669</v>
      </c>
      <c r="N255" s="23">
        <v>605</v>
      </c>
      <c r="O255" s="23">
        <v>605</v>
      </c>
      <c r="P255" s="23">
        <v>0</v>
      </c>
      <c r="Q255" s="23">
        <v>1</v>
      </c>
      <c r="R255" s="23">
        <v>1</v>
      </c>
      <c r="S255" s="23" t="s">
        <v>45</v>
      </c>
      <c r="T255" s="23">
        <v>9</v>
      </c>
      <c r="U255" s="24" t="s">
        <v>36</v>
      </c>
      <c r="V255" s="23" t="s">
        <v>32</v>
      </c>
      <c r="W255" s="23" t="s">
        <v>38</v>
      </c>
      <c r="X255" s="23"/>
    </row>
    <row r="256" spans="1:24" x14ac:dyDescent="0.25">
      <c r="A256" s="5">
        <v>2015</v>
      </c>
      <c r="B256" s="23" t="s">
        <v>24</v>
      </c>
      <c r="C256" s="23">
        <v>187280486</v>
      </c>
      <c r="D256" s="23">
        <v>803403</v>
      </c>
      <c r="E256" s="23">
        <v>39408</v>
      </c>
      <c r="F256" s="23" t="s">
        <v>25</v>
      </c>
      <c r="G256" s="23" t="s">
        <v>26</v>
      </c>
      <c r="H256" s="23" t="s">
        <v>39</v>
      </c>
      <c r="I256" s="23"/>
      <c r="J256" s="23">
        <v>496</v>
      </c>
      <c r="K256" s="23">
        <v>406</v>
      </c>
      <c r="L256" s="23">
        <v>406</v>
      </c>
      <c r="M256" s="23">
        <v>546</v>
      </c>
      <c r="N256" s="23">
        <v>509</v>
      </c>
      <c r="O256" s="23">
        <v>578</v>
      </c>
      <c r="P256" s="23">
        <v>0</v>
      </c>
      <c r="Q256" s="23">
        <v>1</v>
      </c>
      <c r="R256" s="23">
        <v>6</v>
      </c>
      <c r="S256" s="23" t="s">
        <v>26</v>
      </c>
      <c r="T256" s="23">
        <v>9</v>
      </c>
      <c r="U256" s="24" t="s">
        <v>36</v>
      </c>
      <c r="V256" s="23" t="s">
        <v>32</v>
      </c>
      <c r="W256" s="23" t="s">
        <v>37</v>
      </c>
      <c r="X256" s="23">
        <v>4</v>
      </c>
    </row>
    <row r="257" spans="1:24" x14ac:dyDescent="0.25">
      <c r="A257" s="5">
        <v>2015</v>
      </c>
      <c r="B257" s="23" t="s">
        <v>24</v>
      </c>
      <c r="C257" s="23">
        <v>187211727</v>
      </c>
      <c r="D257" s="23">
        <v>803403</v>
      </c>
      <c r="E257" s="23">
        <v>39408</v>
      </c>
      <c r="F257" s="23" t="s">
        <v>25</v>
      </c>
      <c r="G257" s="23" t="s">
        <v>26</v>
      </c>
      <c r="H257" s="23" t="s">
        <v>39</v>
      </c>
      <c r="I257" s="23" t="s">
        <v>46</v>
      </c>
      <c r="J257" s="23">
        <v>540</v>
      </c>
      <c r="K257" s="23">
        <v>496</v>
      </c>
      <c r="L257" s="23">
        <v>496</v>
      </c>
      <c r="M257" s="23">
        <v>377</v>
      </c>
      <c r="N257" s="23">
        <v>538</v>
      </c>
      <c r="O257" s="23">
        <v>502</v>
      </c>
      <c r="P257" s="23"/>
      <c r="Q257" s="23">
        <v>1</v>
      </c>
      <c r="R257" s="23">
        <v>2</v>
      </c>
      <c r="S257" s="23" t="s">
        <v>26</v>
      </c>
      <c r="T257" s="23">
        <v>9</v>
      </c>
      <c r="U257" s="24" t="s">
        <v>36</v>
      </c>
      <c r="V257" s="23" t="s">
        <v>32</v>
      </c>
      <c r="W257" s="23" t="s">
        <v>37</v>
      </c>
      <c r="X257" s="23"/>
    </row>
    <row r="258" spans="1:24" x14ac:dyDescent="0.25">
      <c r="A258" s="5">
        <v>2015</v>
      </c>
      <c r="B258" s="23" t="s">
        <v>24</v>
      </c>
      <c r="C258" s="23">
        <v>184659646</v>
      </c>
      <c r="D258" s="23">
        <v>803403</v>
      </c>
      <c r="E258" s="23">
        <v>39408</v>
      </c>
      <c r="F258" s="23" t="s">
        <v>25</v>
      </c>
      <c r="G258" s="23" t="s">
        <v>26</v>
      </c>
      <c r="H258" s="23" t="s">
        <v>39</v>
      </c>
      <c r="I258" s="23"/>
      <c r="J258" s="23">
        <v>501</v>
      </c>
      <c r="K258" s="23">
        <v>422</v>
      </c>
      <c r="L258" s="23">
        <v>422</v>
      </c>
      <c r="M258" s="23">
        <v>574</v>
      </c>
      <c r="N258" s="23">
        <v>590</v>
      </c>
      <c r="O258" s="23">
        <v>486</v>
      </c>
      <c r="P258" s="23">
        <v>541</v>
      </c>
      <c r="Q258" s="23">
        <v>1</v>
      </c>
      <c r="R258" s="23">
        <v>3</v>
      </c>
      <c r="S258" s="23" t="s">
        <v>26</v>
      </c>
      <c r="T258" s="23">
        <v>9</v>
      </c>
      <c r="U258" s="24" t="s">
        <v>31</v>
      </c>
      <c r="V258" s="23" t="s">
        <v>32</v>
      </c>
      <c r="W258" s="23" t="s">
        <v>38</v>
      </c>
      <c r="X258" s="23"/>
    </row>
    <row r="259" spans="1:24" x14ac:dyDescent="0.25">
      <c r="A259" s="5">
        <v>2015</v>
      </c>
      <c r="B259" s="23" t="s">
        <v>24</v>
      </c>
      <c r="C259" s="23">
        <v>179912430</v>
      </c>
      <c r="D259" s="23">
        <v>803403</v>
      </c>
      <c r="E259" s="23">
        <v>39408</v>
      </c>
      <c r="F259" s="23" t="s">
        <v>25</v>
      </c>
      <c r="G259" s="23" t="s">
        <v>26</v>
      </c>
      <c r="H259" s="23" t="s">
        <v>39</v>
      </c>
      <c r="I259" s="23"/>
      <c r="J259" s="23">
        <v>535</v>
      </c>
      <c r="K259" s="23">
        <v>486</v>
      </c>
      <c r="L259" s="23">
        <v>486</v>
      </c>
      <c r="M259" s="23">
        <v>607</v>
      </c>
      <c r="N259" s="23">
        <v>605</v>
      </c>
      <c r="O259" s="23">
        <v>609</v>
      </c>
      <c r="P259" s="23">
        <v>558</v>
      </c>
      <c r="Q259" s="23">
        <v>1</v>
      </c>
      <c r="R259" s="23">
        <v>2</v>
      </c>
      <c r="S259" s="23" t="s">
        <v>35</v>
      </c>
      <c r="T259" s="23">
        <v>9</v>
      </c>
      <c r="U259" s="24" t="s">
        <v>36</v>
      </c>
      <c r="V259" s="23" t="s">
        <v>32</v>
      </c>
      <c r="W259" s="23" t="s">
        <v>37</v>
      </c>
      <c r="X259" s="23">
        <v>4</v>
      </c>
    </row>
    <row r="260" spans="1:24" x14ac:dyDescent="0.25">
      <c r="A260" s="5">
        <v>2015</v>
      </c>
      <c r="B260" s="23" t="s">
        <v>24</v>
      </c>
      <c r="C260" s="23">
        <v>177203289</v>
      </c>
      <c r="D260" s="23">
        <v>803403</v>
      </c>
      <c r="E260" s="23">
        <v>39408</v>
      </c>
      <c r="F260" s="23" t="s">
        <v>25</v>
      </c>
      <c r="G260" s="23" t="s">
        <v>26</v>
      </c>
      <c r="H260" s="23" t="s">
        <v>39</v>
      </c>
      <c r="I260" s="23"/>
      <c r="J260" s="23">
        <v>562</v>
      </c>
      <c r="K260" s="23">
        <v>542</v>
      </c>
      <c r="L260" s="23">
        <v>542</v>
      </c>
      <c r="M260" s="23">
        <v>436</v>
      </c>
      <c r="N260" s="23">
        <v>509</v>
      </c>
      <c r="O260" s="23">
        <v>517</v>
      </c>
      <c r="P260" s="23">
        <v>568</v>
      </c>
      <c r="Q260" s="23">
        <v>1</v>
      </c>
      <c r="R260" s="23">
        <v>1</v>
      </c>
      <c r="S260" s="23" t="s">
        <v>186</v>
      </c>
      <c r="T260" s="23">
        <v>10</v>
      </c>
      <c r="U260" s="24" t="s">
        <v>36</v>
      </c>
      <c r="V260" s="23" t="s">
        <v>32</v>
      </c>
      <c r="W260" s="23" t="s">
        <v>79</v>
      </c>
      <c r="X260" s="23">
        <v>5</v>
      </c>
    </row>
    <row r="261" spans="1:24" x14ac:dyDescent="0.25">
      <c r="A261" s="5">
        <v>2015</v>
      </c>
      <c r="B261" s="23" t="s">
        <v>24</v>
      </c>
      <c r="C261" s="23">
        <v>174407657</v>
      </c>
      <c r="D261" s="23">
        <v>803403</v>
      </c>
      <c r="E261" s="23">
        <v>39408</v>
      </c>
      <c r="F261" s="23" t="s">
        <v>25</v>
      </c>
      <c r="G261" s="23" t="s">
        <v>26</v>
      </c>
      <c r="H261" s="23" t="s">
        <v>39</v>
      </c>
      <c r="I261" s="23"/>
      <c r="J261" s="23">
        <v>620</v>
      </c>
      <c r="K261" s="23">
        <v>661</v>
      </c>
      <c r="L261" s="23">
        <v>681</v>
      </c>
      <c r="M261" s="23">
        <v>646</v>
      </c>
      <c r="N261" s="23">
        <v>639</v>
      </c>
      <c r="O261" s="23">
        <v>618</v>
      </c>
      <c r="P261" s="23">
        <v>0</v>
      </c>
      <c r="Q261" s="23">
        <v>1</v>
      </c>
      <c r="R261" s="23">
        <v>1</v>
      </c>
      <c r="S261" s="23" t="s">
        <v>40</v>
      </c>
      <c r="T261" s="23">
        <v>9</v>
      </c>
      <c r="U261" s="24" t="s">
        <v>36</v>
      </c>
      <c r="V261" s="23" t="s">
        <v>32</v>
      </c>
      <c r="W261" s="23" t="s">
        <v>37</v>
      </c>
      <c r="X261" s="23"/>
    </row>
    <row r="262" spans="1:24" x14ac:dyDescent="0.25">
      <c r="A262" s="5">
        <v>2015</v>
      </c>
      <c r="B262" s="23" t="s">
        <v>24</v>
      </c>
      <c r="C262" s="23">
        <v>172613330</v>
      </c>
      <c r="D262" s="23">
        <v>803403</v>
      </c>
      <c r="E262" s="23">
        <v>39408</v>
      </c>
      <c r="F262" s="23" t="s">
        <v>25</v>
      </c>
      <c r="G262" s="23" t="s">
        <v>26</v>
      </c>
      <c r="H262" s="23" t="s">
        <v>39</v>
      </c>
      <c r="I262" s="23"/>
      <c r="J262" s="23">
        <v>600</v>
      </c>
      <c r="K262" s="23">
        <v>620</v>
      </c>
      <c r="L262" s="23">
        <v>655</v>
      </c>
      <c r="M262" s="23">
        <v>560</v>
      </c>
      <c r="N262" s="23">
        <v>626</v>
      </c>
      <c r="O262" s="23">
        <v>614</v>
      </c>
      <c r="P262" s="23">
        <v>0</v>
      </c>
      <c r="Q262" s="23">
        <v>1</v>
      </c>
      <c r="R262" s="23">
        <v>1</v>
      </c>
      <c r="S262" s="23" t="s">
        <v>26</v>
      </c>
      <c r="T262" s="23">
        <v>9</v>
      </c>
      <c r="U262" s="24" t="s">
        <v>36</v>
      </c>
      <c r="V262" s="23" t="s">
        <v>32</v>
      </c>
      <c r="W262" s="23" t="s">
        <v>33</v>
      </c>
      <c r="X262" s="23">
        <v>5</v>
      </c>
    </row>
    <row r="263" spans="1:24" ht="64.5" x14ac:dyDescent="0.25">
      <c r="A263" s="1">
        <v>2016</v>
      </c>
      <c r="B263" s="1" t="s">
        <v>24</v>
      </c>
      <c r="C263" s="1">
        <v>183207318</v>
      </c>
      <c r="D263" s="1">
        <v>803403</v>
      </c>
      <c r="E263" s="1">
        <v>39408</v>
      </c>
      <c r="F263" s="1" t="s">
        <v>25</v>
      </c>
      <c r="G263" s="1" t="s">
        <v>26</v>
      </c>
      <c r="H263" s="1" t="s">
        <v>27</v>
      </c>
      <c r="I263" s="1" t="s">
        <v>28</v>
      </c>
      <c r="J263" s="1">
        <v>602</v>
      </c>
      <c r="K263" s="1">
        <v>600</v>
      </c>
      <c r="L263" s="1">
        <v>600</v>
      </c>
      <c r="M263" s="1">
        <v>443</v>
      </c>
      <c r="N263" s="1">
        <v>604</v>
      </c>
      <c r="O263" s="1">
        <v>619</v>
      </c>
      <c r="P263" s="1"/>
      <c r="Q263" s="1">
        <v>1</v>
      </c>
      <c r="R263" s="1"/>
      <c r="S263" s="1" t="s">
        <v>29</v>
      </c>
      <c r="T263" s="1" t="s">
        <v>30</v>
      </c>
      <c r="U263" s="1" t="s">
        <v>31</v>
      </c>
      <c r="V263" s="1" t="s">
        <v>32</v>
      </c>
      <c r="W263" s="1" t="s">
        <v>33</v>
      </c>
      <c r="X263" s="1"/>
    </row>
    <row r="264" spans="1:24" ht="64.5" x14ac:dyDescent="0.25">
      <c r="A264" s="1">
        <v>2016</v>
      </c>
      <c r="B264" s="1" t="s">
        <v>24</v>
      </c>
      <c r="C264" s="1">
        <v>163526476</v>
      </c>
      <c r="D264" s="1">
        <v>803403</v>
      </c>
      <c r="E264" s="1">
        <v>39408</v>
      </c>
      <c r="F264" s="1" t="s">
        <v>25</v>
      </c>
      <c r="G264" s="1" t="s">
        <v>26</v>
      </c>
      <c r="H264" s="1" t="s">
        <v>27</v>
      </c>
      <c r="I264" s="1" t="s">
        <v>34</v>
      </c>
      <c r="J264" s="1">
        <v>680</v>
      </c>
      <c r="K264" s="1">
        <v>785</v>
      </c>
      <c r="L264" s="1">
        <v>785</v>
      </c>
      <c r="M264" s="1">
        <v>524</v>
      </c>
      <c r="N264" s="1">
        <v>600</v>
      </c>
      <c r="O264" s="1">
        <v>574</v>
      </c>
      <c r="P264" s="1"/>
      <c r="Q264" s="1">
        <v>1</v>
      </c>
      <c r="R264" s="1"/>
      <c r="S264" s="1" t="s">
        <v>35</v>
      </c>
      <c r="T264" s="1" t="s">
        <v>30</v>
      </c>
      <c r="U264" s="1" t="s">
        <v>36</v>
      </c>
      <c r="V264" s="1" t="s">
        <v>32</v>
      </c>
      <c r="W264" s="1" t="s">
        <v>33</v>
      </c>
      <c r="X264" s="1"/>
    </row>
    <row r="265" spans="1:24" ht="64.5" x14ac:dyDescent="0.25">
      <c r="A265" s="1">
        <v>2016</v>
      </c>
      <c r="B265" s="1" t="s">
        <v>24</v>
      </c>
      <c r="C265" s="1">
        <v>187213983</v>
      </c>
      <c r="D265" s="1">
        <v>803403</v>
      </c>
      <c r="E265" s="1">
        <v>39408</v>
      </c>
      <c r="F265" s="1" t="s">
        <v>25</v>
      </c>
      <c r="G265" s="1" t="s">
        <v>26</v>
      </c>
      <c r="H265" s="1" t="s">
        <v>27</v>
      </c>
      <c r="I265" s="1" t="s">
        <v>28</v>
      </c>
      <c r="J265" s="1">
        <v>0</v>
      </c>
      <c r="K265" s="1"/>
      <c r="L265" s="1">
        <v>0</v>
      </c>
      <c r="M265" s="1"/>
      <c r="N265" s="1"/>
      <c r="O265" s="1"/>
      <c r="P265" s="1"/>
      <c r="Q265" s="1">
        <v>1</v>
      </c>
      <c r="R265" s="1"/>
      <c r="S265" s="1" t="s">
        <v>26</v>
      </c>
      <c r="T265" s="1" t="s">
        <v>30</v>
      </c>
      <c r="U265" s="1" t="s">
        <v>36</v>
      </c>
      <c r="V265" s="1" t="s">
        <v>32</v>
      </c>
      <c r="W265" s="1" t="s">
        <v>37</v>
      </c>
      <c r="X265" s="1"/>
    </row>
    <row r="266" spans="1:24" ht="64.5" x14ac:dyDescent="0.25">
      <c r="A266" s="1">
        <v>2016</v>
      </c>
      <c r="B266" s="1" t="s">
        <v>24</v>
      </c>
      <c r="C266" s="1">
        <v>195180210</v>
      </c>
      <c r="D266" s="1">
        <v>803403</v>
      </c>
      <c r="E266" s="1">
        <v>39408</v>
      </c>
      <c r="F266" s="1" t="s">
        <v>25</v>
      </c>
      <c r="G266" s="1" t="s">
        <v>26</v>
      </c>
      <c r="H266" s="1" t="s">
        <v>27</v>
      </c>
      <c r="I266" s="1" t="s">
        <v>28</v>
      </c>
      <c r="J266" s="1">
        <v>0</v>
      </c>
      <c r="K266" s="1"/>
      <c r="L266" s="1">
        <v>0</v>
      </c>
      <c r="M266" s="1"/>
      <c r="N266" s="1"/>
      <c r="O266" s="1"/>
      <c r="P266" s="1"/>
      <c r="Q266" s="1">
        <v>1</v>
      </c>
      <c r="R266" s="1"/>
      <c r="S266" s="1" t="s">
        <v>26</v>
      </c>
      <c r="T266" s="1" t="s">
        <v>30</v>
      </c>
      <c r="U266" s="1" t="s">
        <v>36</v>
      </c>
      <c r="V266" s="1" t="s">
        <v>32</v>
      </c>
      <c r="W266" s="1" t="s">
        <v>38</v>
      </c>
      <c r="X266" s="1"/>
    </row>
    <row r="267" spans="1:24" ht="64.5" x14ac:dyDescent="0.25">
      <c r="A267" s="1">
        <v>2016</v>
      </c>
      <c r="B267" s="1" t="s">
        <v>24</v>
      </c>
      <c r="C267" s="1">
        <v>193047211</v>
      </c>
      <c r="D267" s="1">
        <v>803403</v>
      </c>
      <c r="E267" s="1">
        <v>39408</v>
      </c>
      <c r="F267" s="1" t="s">
        <v>25</v>
      </c>
      <c r="G267" s="1" t="s">
        <v>26</v>
      </c>
      <c r="H267" s="1" t="s">
        <v>27</v>
      </c>
      <c r="I267" s="1" t="s">
        <v>28</v>
      </c>
      <c r="J267" s="1">
        <v>573</v>
      </c>
      <c r="K267" s="1">
        <v>564</v>
      </c>
      <c r="L267" s="1">
        <v>0</v>
      </c>
      <c r="M267" s="1">
        <v>459</v>
      </c>
      <c r="N267" s="1">
        <v>585</v>
      </c>
      <c r="O267" s="1">
        <v>462</v>
      </c>
      <c r="P267" s="1"/>
      <c r="Q267" s="1">
        <v>1</v>
      </c>
      <c r="R267" s="1"/>
      <c r="S267" s="1" t="s">
        <v>35</v>
      </c>
      <c r="T267" s="1" t="s">
        <v>30</v>
      </c>
      <c r="U267" s="1" t="s">
        <v>36</v>
      </c>
      <c r="V267" s="1" t="s">
        <v>32</v>
      </c>
      <c r="W267" s="1" t="s">
        <v>37</v>
      </c>
      <c r="X267" s="1"/>
    </row>
    <row r="268" spans="1:24" ht="64.5" x14ac:dyDescent="0.25">
      <c r="A268" s="1">
        <v>2016</v>
      </c>
      <c r="B268" s="1" t="s">
        <v>24</v>
      </c>
      <c r="C268" s="1">
        <v>188401295</v>
      </c>
      <c r="D268" s="1">
        <v>803403</v>
      </c>
      <c r="E268" s="1">
        <v>39408</v>
      </c>
      <c r="F268" s="1" t="s">
        <v>25</v>
      </c>
      <c r="G268" s="1" t="s">
        <v>26</v>
      </c>
      <c r="H268" s="1" t="s">
        <v>39</v>
      </c>
      <c r="I268" s="1"/>
      <c r="J268" s="1">
        <v>590</v>
      </c>
      <c r="K268" s="1">
        <v>599</v>
      </c>
      <c r="L268" s="1">
        <v>603</v>
      </c>
      <c r="M268" s="1">
        <v>706</v>
      </c>
      <c r="N268" s="1">
        <v>735</v>
      </c>
      <c r="O268" s="1">
        <v>696</v>
      </c>
      <c r="P268" s="1">
        <v>0</v>
      </c>
      <c r="Q268" s="1">
        <v>2</v>
      </c>
      <c r="R268" s="1">
        <v>2</v>
      </c>
      <c r="S268" s="1" t="s">
        <v>26</v>
      </c>
      <c r="T268" s="1" t="s">
        <v>30</v>
      </c>
      <c r="U268" s="1" t="s">
        <v>36</v>
      </c>
      <c r="V268" s="1" t="s">
        <v>32</v>
      </c>
      <c r="W268" s="1" t="s">
        <v>37</v>
      </c>
      <c r="X268" s="1">
        <v>5</v>
      </c>
    </row>
    <row r="269" spans="1:24" ht="64.5" x14ac:dyDescent="0.25">
      <c r="A269" s="1">
        <v>2016</v>
      </c>
      <c r="B269" s="1" t="s">
        <v>24</v>
      </c>
      <c r="C269" s="1">
        <v>186314530</v>
      </c>
      <c r="D269" s="1">
        <v>803403</v>
      </c>
      <c r="E269" s="1">
        <v>39408</v>
      </c>
      <c r="F269" s="1" t="s">
        <v>25</v>
      </c>
      <c r="G269" s="1" t="s">
        <v>26</v>
      </c>
      <c r="H269" s="1" t="s">
        <v>39</v>
      </c>
      <c r="I269" s="1" t="s">
        <v>28</v>
      </c>
      <c r="J269" s="1">
        <v>643</v>
      </c>
      <c r="K269" s="1">
        <v>708</v>
      </c>
      <c r="L269" s="1">
        <v>738</v>
      </c>
      <c r="M269" s="1">
        <v>543</v>
      </c>
      <c r="N269" s="1">
        <v>686</v>
      </c>
      <c r="O269" s="1">
        <v>589</v>
      </c>
      <c r="P269" s="1">
        <v>0</v>
      </c>
      <c r="Q269" s="1">
        <v>1</v>
      </c>
      <c r="R269" s="1">
        <v>1</v>
      </c>
      <c r="S269" s="1" t="s">
        <v>40</v>
      </c>
      <c r="T269" s="1" t="s">
        <v>30</v>
      </c>
      <c r="U269" s="1" t="s">
        <v>36</v>
      </c>
      <c r="V269" s="1" t="s">
        <v>32</v>
      </c>
      <c r="W269" s="1" t="s">
        <v>37</v>
      </c>
      <c r="X269" s="1">
        <v>9</v>
      </c>
    </row>
    <row r="270" spans="1:24" ht="64.5" x14ac:dyDescent="0.25">
      <c r="A270" s="1">
        <v>2016</v>
      </c>
      <c r="B270" s="1" t="s">
        <v>24</v>
      </c>
      <c r="C270" s="1">
        <v>194645503</v>
      </c>
      <c r="D270" s="1">
        <v>803403</v>
      </c>
      <c r="E270" s="1">
        <v>39408</v>
      </c>
      <c r="F270" s="1" t="s">
        <v>25</v>
      </c>
      <c r="G270" s="1" t="s">
        <v>26</v>
      </c>
      <c r="H270" s="1" t="s">
        <v>39</v>
      </c>
      <c r="I270" s="1"/>
      <c r="J270" s="1">
        <v>583</v>
      </c>
      <c r="K270" s="1">
        <v>585</v>
      </c>
      <c r="L270" s="1">
        <v>585</v>
      </c>
      <c r="M270" s="1">
        <v>606</v>
      </c>
      <c r="N270" s="1">
        <v>727</v>
      </c>
      <c r="O270" s="1">
        <v>685</v>
      </c>
      <c r="P270" s="1">
        <v>0</v>
      </c>
      <c r="Q270" s="1">
        <v>3</v>
      </c>
      <c r="R270" s="1">
        <v>3</v>
      </c>
      <c r="S270" s="1" t="s">
        <v>35</v>
      </c>
      <c r="T270" s="1" t="s">
        <v>30</v>
      </c>
      <c r="U270" s="1" t="s">
        <v>36</v>
      </c>
      <c r="V270" s="1" t="s">
        <v>32</v>
      </c>
      <c r="W270" s="1" t="s">
        <v>37</v>
      </c>
      <c r="X270" s="1">
        <v>9</v>
      </c>
    </row>
    <row r="271" spans="1:24" ht="64.5" x14ac:dyDescent="0.25">
      <c r="A271" s="1">
        <v>2016</v>
      </c>
      <c r="B271" s="1" t="s">
        <v>24</v>
      </c>
      <c r="C271" s="1">
        <v>198089346</v>
      </c>
      <c r="D271" s="1">
        <v>803403</v>
      </c>
      <c r="E271" s="1">
        <v>39408</v>
      </c>
      <c r="F271" s="1" t="s">
        <v>25</v>
      </c>
      <c r="G271" s="1" t="s">
        <v>26</v>
      </c>
      <c r="H271" s="1" t="s">
        <v>39</v>
      </c>
      <c r="I271" s="1"/>
      <c r="J271" s="1">
        <v>620</v>
      </c>
      <c r="K271" s="1">
        <v>661</v>
      </c>
      <c r="L271" s="1">
        <v>699</v>
      </c>
      <c r="M271" s="1">
        <v>574</v>
      </c>
      <c r="N271" s="1">
        <v>662</v>
      </c>
      <c r="O271" s="1">
        <v>574</v>
      </c>
      <c r="P271" s="1">
        <v>458</v>
      </c>
      <c r="Q271" s="1">
        <v>1</v>
      </c>
      <c r="R271" s="1">
        <v>1</v>
      </c>
      <c r="S271" s="1" t="s">
        <v>26</v>
      </c>
      <c r="T271" s="1" t="s">
        <v>30</v>
      </c>
      <c r="U271" s="1" t="s">
        <v>36</v>
      </c>
      <c r="V271" s="1" t="s">
        <v>32</v>
      </c>
      <c r="W271" s="1" t="s">
        <v>37</v>
      </c>
      <c r="X271" s="1">
        <v>5</v>
      </c>
    </row>
    <row r="272" spans="1:24" ht="64.5" x14ac:dyDescent="0.25">
      <c r="A272" s="1">
        <v>2016</v>
      </c>
      <c r="B272" s="1" t="s">
        <v>24</v>
      </c>
      <c r="C272" s="1">
        <v>193246974</v>
      </c>
      <c r="D272" s="1">
        <v>803403</v>
      </c>
      <c r="E272" s="1">
        <v>39408</v>
      </c>
      <c r="F272" s="1" t="s">
        <v>25</v>
      </c>
      <c r="G272" s="1" t="s">
        <v>26</v>
      </c>
      <c r="H272" s="1" t="s">
        <v>39</v>
      </c>
      <c r="I272" s="1"/>
      <c r="J272" s="1">
        <v>603</v>
      </c>
      <c r="K272" s="1">
        <v>626</v>
      </c>
      <c r="L272" s="1">
        <v>656</v>
      </c>
      <c r="M272" s="1">
        <v>543</v>
      </c>
      <c r="N272" s="1">
        <v>624</v>
      </c>
      <c r="O272" s="1">
        <v>521</v>
      </c>
      <c r="P272" s="1">
        <v>0</v>
      </c>
      <c r="Q272" s="1">
        <v>1</v>
      </c>
      <c r="R272" s="1">
        <v>1</v>
      </c>
      <c r="S272" s="1" t="s">
        <v>41</v>
      </c>
      <c r="T272" s="1" t="s">
        <v>30</v>
      </c>
      <c r="U272" s="1" t="s">
        <v>36</v>
      </c>
      <c r="V272" s="1" t="s">
        <v>32</v>
      </c>
      <c r="W272" s="1" t="s">
        <v>37</v>
      </c>
      <c r="X272" s="1">
        <v>5</v>
      </c>
    </row>
    <row r="273" spans="1:24" ht="64.5" x14ac:dyDescent="0.25">
      <c r="A273" s="1">
        <v>2016</v>
      </c>
      <c r="B273" s="1" t="s">
        <v>24</v>
      </c>
      <c r="C273" s="1">
        <v>198088358</v>
      </c>
      <c r="D273" s="1">
        <v>803403</v>
      </c>
      <c r="E273" s="1">
        <v>39408</v>
      </c>
      <c r="F273" s="1" t="s">
        <v>25</v>
      </c>
      <c r="G273" s="1" t="s">
        <v>26</v>
      </c>
      <c r="H273" s="1" t="s">
        <v>39</v>
      </c>
      <c r="I273" s="1"/>
      <c r="J273" s="1">
        <v>593</v>
      </c>
      <c r="K273" s="1">
        <v>605</v>
      </c>
      <c r="L273" s="1">
        <v>608</v>
      </c>
      <c r="M273" s="1">
        <v>529</v>
      </c>
      <c r="N273" s="1">
        <v>637</v>
      </c>
      <c r="O273" s="1">
        <v>0</v>
      </c>
      <c r="P273" s="1">
        <v>517</v>
      </c>
      <c r="Q273" s="1">
        <v>1</v>
      </c>
      <c r="R273" s="1">
        <v>1</v>
      </c>
      <c r="S273" s="1" t="s">
        <v>26</v>
      </c>
      <c r="T273" s="1" t="s">
        <v>30</v>
      </c>
      <c r="U273" s="1" t="s">
        <v>36</v>
      </c>
      <c r="V273" s="1" t="s">
        <v>32</v>
      </c>
      <c r="W273" s="1" t="s">
        <v>38</v>
      </c>
      <c r="X273" s="1">
        <v>0</v>
      </c>
    </row>
    <row r="274" spans="1:24" ht="64.5" x14ac:dyDescent="0.25">
      <c r="A274" s="1">
        <v>2016</v>
      </c>
      <c r="B274" s="1" t="s">
        <v>24</v>
      </c>
      <c r="C274" s="1" t="s">
        <v>42</v>
      </c>
      <c r="D274" s="1">
        <v>803403</v>
      </c>
      <c r="E274" s="1">
        <v>39408</v>
      </c>
      <c r="F274" s="1" t="s">
        <v>25</v>
      </c>
      <c r="G274" s="1" t="s">
        <v>26</v>
      </c>
      <c r="H274" s="1" t="s">
        <v>39</v>
      </c>
      <c r="I274" s="1"/>
      <c r="J274" s="1">
        <v>570</v>
      </c>
      <c r="K274" s="1">
        <v>558</v>
      </c>
      <c r="L274" s="1">
        <v>558</v>
      </c>
      <c r="M274" s="1">
        <v>598</v>
      </c>
      <c r="N274" s="1">
        <v>617</v>
      </c>
      <c r="O274" s="1">
        <v>564</v>
      </c>
      <c r="P274" s="1">
        <v>601</v>
      </c>
      <c r="Q274" s="1">
        <v>1</v>
      </c>
      <c r="R274" s="1">
        <v>1</v>
      </c>
      <c r="S274" s="1" t="s">
        <v>43</v>
      </c>
      <c r="T274" s="1" t="s">
        <v>44</v>
      </c>
      <c r="U274" s="1" t="s">
        <v>36</v>
      </c>
      <c r="V274" s="1" t="s">
        <v>32</v>
      </c>
      <c r="W274" s="1" t="s">
        <v>33</v>
      </c>
      <c r="X274" s="1">
        <v>7</v>
      </c>
    </row>
    <row r="275" spans="1:24" ht="64.5" x14ac:dyDescent="0.25">
      <c r="A275" s="1">
        <v>2016</v>
      </c>
      <c r="B275" s="1" t="s">
        <v>24</v>
      </c>
      <c r="C275" s="1">
        <v>192547849</v>
      </c>
      <c r="D275" s="1">
        <v>803403</v>
      </c>
      <c r="E275" s="1">
        <v>39408</v>
      </c>
      <c r="F275" s="1" t="s">
        <v>25</v>
      </c>
      <c r="G275" s="1" t="s">
        <v>26</v>
      </c>
      <c r="H275" s="1" t="s">
        <v>39</v>
      </c>
      <c r="I275" s="1"/>
      <c r="J275" s="1">
        <v>558</v>
      </c>
      <c r="K275" s="1">
        <v>534</v>
      </c>
      <c r="L275" s="1">
        <v>540</v>
      </c>
      <c r="M275" s="1">
        <v>657</v>
      </c>
      <c r="N275" s="1">
        <v>620</v>
      </c>
      <c r="O275" s="1">
        <v>554</v>
      </c>
      <c r="P275" s="1">
        <v>582</v>
      </c>
      <c r="Q275" s="1">
        <v>1</v>
      </c>
      <c r="R275" s="1">
        <v>1</v>
      </c>
      <c r="S275" s="1" t="s">
        <v>45</v>
      </c>
      <c r="T275" s="1" t="s">
        <v>30</v>
      </c>
      <c r="U275" s="1" t="s">
        <v>36</v>
      </c>
      <c r="V275" s="1" t="s">
        <v>32</v>
      </c>
      <c r="W275" s="1" t="s">
        <v>38</v>
      </c>
      <c r="X275" s="1">
        <v>9</v>
      </c>
    </row>
    <row r="276" spans="1:24" ht="64.5" x14ac:dyDescent="0.25">
      <c r="A276" s="1">
        <v>2016</v>
      </c>
      <c r="B276" s="1" t="s">
        <v>24</v>
      </c>
      <c r="C276" s="1">
        <v>196359419</v>
      </c>
      <c r="D276" s="1">
        <v>803403</v>
      </c>
      <c r="E276" s="1">
        <v>39408</v>
      </c>
      <c r="F276" s="1" t="s">
        <v>25</v>
      </c>
      <c r="G276" s="1" t="s">
        <v>26</v>
      </c>
      <c r="H276" s="1" t="s">
        <v>39</v>
      </c>
      <c r="I276" s="1"/>
      <c r="J276" s="1">
        <v>545</v>
      </c>
      <c r="K276" s="1">
        <v>507</v>
      </c>
      <c r="L276" s="1">
        <v>507</v>
      </c>
      <c r="M276" s="1">
        <v>598</v>
      </c>
      <c r="N276" s="1">
        <v>639</v>
      </c>
      <c r="O276" s="1">
        <v>605</v>
      </c>
      <c r="P276" s="1">
        <v>0</v>
      </c>
      <c r="Q276" s="1">
        <v>1</v>
      </c>
      <c r="R276" s="1">
        <v>2</v>
      </c>
      <c r="S276" s="1" t="s">
        <v>26</v>
      </c>
      <c r="T276" s="1" t="s">
        <v>30</v>
      </c>
      <c r="U276" s="1" t="s">
        <v>36</v>
      </c>
      <c r="V276" s="1" t="s">
        <v>32</v>
      </c>
      <c r="W276" s="1" t="s">
        <v>38</v>
      </c>
      <c r="X276" s="1">
        <v>9</v>
      </c>
    </row>
    <row r="277" spans="1:24" ht="64.5" x14ac:dyDescent="0.25">
      <c r="A277" s="1">
        <v>2016</v>
      </c>
      <c r="B277" s="1" t="s">
        <v>24</v>
      </c>
      <c r="C277" s="1">
        <v>169478228</v>
      </c>
      <c r="D277" s="1">
        <v>803403</v>
      </c>
      <c r="E277" s="1">
        <v>39408</v>
      </c>
      <c r="F277" s="1" t="s">
        <v>25</v>
      </c>
      <c r="G277" s="1" t="s">
        <v>26</v>
      </c>
      <c r="H277" s="1" t="s">
        <v>39</v>
      </c>
      <c r="I277" s="1" t="s">
        <v>28</v>
      </c>
      <c r="J277" s="1">
        <v>580</v>
      </c>
      <c r="K277" s="1">
        <v>579</v>
      </c>
      <c r="L277" s="1">
        <v>597</v>
      </c>
      <c r="M277" s="1">
        <v>624</v>
      </c>
      <c r="N277" s="1">
        <v>569</v>
      </c>
      <c r="O277" s="1">
        <v>619</v>
      </c>
      <c r="P277" s="1">
        <v>0</v>
      </c>
      <c r="Q277" s="1">
        <v>1</v>
      </c>
      <c r="R277" s="1">
        <v>1</v>
      </c>
      <c r="S277" s="1" t="s">
        <v>26</v>
      </c>
      <c r="T277" s="1" t="s">
        <v>30</v>
      </c>
      <c r="U277" s="1" t="s">
        <v>36</v>
      </c>
      <c r="V277" s="1" t="s">
        <v>32</v>
      </c>
      <c r="W277" s="1" t="s">
        <v>33</v>
      </c>
      <c r="X277" s="1">
        <v>11</v>
      </c>
    </row>
    <row r="278" spans="1:24" ht="64.5" x14ac:dyDescent="0.25">
      <c r="A278" s="1">
        <v>2016</v>
      </c>
      <c r="B278" s="1" t="s">
        <v>24</v>
      </c>
      <c r="C278" s="1">
        <v>190905160</v>
      </c>
      <c r="D278" s="1">
        <v>803403</v>
      </c>
      <c r="E278" s="1">
        <v>39408</v>
      </c>
      <c r="F278" s="1" t="s">
        <v>25</v>
      </c>
      <c r="G278" s="1" t="s">
        <v>26</v>
      </c>
      <c r="H278" s="1" t="s">
        <v>39</v>
      </c>
      <c r="I278" s="1"/>
      <c r="J278" s="1">
        <v>585</v>
      </c>
      <c r="K278" s="1">
        <v>589</v>
      </c>
      <c r="L278" s="1">
        <v>608</v>
      </c>
      <c r="M278" s="1">
        <v>531</v>
      </c>
      <c r="N278" s="1">
        <v>578</v>
      </c>
      <c r="O278" s="1">
        <v>609</v>
      </c>
      <c r="P278" s="1">
        <v>552</v>
      </c>
      <c r="Q278" s="1">
        <v>1</v>
      </c>
      <c r="R278" s="1">
        <v>1</v>
      </c>
      <c r="S278" s="1" t="s">
        <v>26</v>
      </c>
      <c r="T278" s="1" t="s">
        <v>30</v>
      </c>
      <c r="U278" s="1" t="s">
        <v>36</v>
      </c>
      <c r="V278" s="1" t="s">
        <v>32</v>
      </c>
      <c r="W278" s="1" t="s">
        <v>37</v>
      </c>
      <c r="X278" s="1">
        <v>8</v>
      </c>
    </row>
    <row r="279" spans="1:24" ht="64.5" x14ac:dyDescent="0.25">
      <c r="A279" s="1">
        <v>2016</v>
      </c>
      <c r="B279" s="1" t="s">
        <v>24</v>
      </c>
      <c r="C279" s="1">
        <v>195197229</v>
      </c>
      <c r="D279" s="1">
        <v>803403</v>
      </c>
      <c r="E279" s="1">
        <v>39408</v>
      </c>
      <c r="F279" s="1" t="s">
        <v>25</v>
      </c>
      <c r="G279" s="1" t="s">
        <v>26</v>
      </c>
      <c r="H279" s="1" t="s">
        <v>39</v>
      </c>
      <c r="I279" s="1"/>
      <c r="J279" s="1">
        <v>523</v>
      </c>
      <c r="K279" s="1">
        <v>461</v>
      </c>
      <c r="L279" s="1">
        <v>461</v>
      </c>
      <c r="M279" s="1">
        <v>657</v>
      </c>
      <c r="N279" s="1">
        <v>620</v>
      </c>
      <c r="O279" s="1">
        <v>0</v>
      </c>
      <c r="P279" s="1">
        <v>578</v>
      </c>
      <c r="Q279" s="1">
        <v>1</v>
      </c>
      <c r="R279" s="1">
        <v>2</v>
      </c>
      <c r="S279" s="1" t="s">
        <v>26</v>
      </c>
      <c r="T279" s="1" t="s">
        <v>30</v>
      </c>
      <c r="U279" s="1" t="s">
        <v>36</v>
      </c>
      <c r="V279" s="1" t="s">
        <v>32</v>
      </c>
      <c r="W279" s="1" t="s">
        <v>38</v>
      </c>
      <c r="X279" s="1">
        <v>11</v>
      </c>
    </row>
    <row r="280" spans="1:24" ht="64.5" x14ac:dyDescent="0.25">
      <c r="A280" s="1">
        <v>2016</v>
      </c>
      <c r="B280" s="1" t="s">
        <v>24</v>
      </c>
      <c r="C280" s="1">
        <v>195184186</v>
      </c>
      <c r="D280" s="1">
        <v>803403</v>
      </c>
      <c r="E280" s="1">
        <v>39408</v>
      </c>
      <c r="F280" s="1" t="s">
        <v>25</v>
      </c>
      <c r="G280" s="1" t="s">
        <v>26</v>
      </c>
      <c r="H280" s="1" t="s">
        <v>39</v>
      </c>
      <c r="I280" s="1"/>
      <c r="J280" s="1">
        <v>565</v>
      </c>
      <c r="K280" s="1">
        <v>548</v>
      </c>
      <c r="L280" s="1">
        <v>562</v>
      </c>
      <c r="M280" s="1">
        <v>568</v>
      </c>
      <c r="N280" s="1">
        <v>570</v>
      </c>
      <c r="O280" s="1">
        <v>569</v>
      </c>
      <c r="P280" s="1">
        <v>0</v>
      </c>
      <c r="Q280" s="1">
        <v>1</v>
      </c>
      <c r="R280" s="1">
        <v>1</v>
      </c>
      <c r="S280" s="1" t="s">
        <v>26</v>
      </c>
      <c r="T280" s="1" t="s">
        <v>30</v>
      </c>
      <c r="U280" s="1" t="s">
        <v>36</v>
      </c>
      <c r="V280" s="1" t="s">
        <v>32</v>
      </c>
      <c r="W280" s="1" t="s">
        <v>37</v>
      </c>
      <c r="X280" s="1">
        <v>8</v>
      </c>
    </row>
    <row r="281" spans="1:24" ht="64.5" x14ac:dyDescent="0.25">
      <c r="A281" s="1">
        <v>2016</v>
      </c>
      <c r="B281" s="1" t="s">
        <v>24</v>
      </c>
      <c r="C281" s="1">
        <v>195197903</v>
      </c>
      <c r="D281" s="1">
        <v>803403</v>
      </c>
      <c r="E281" s="1">
        <v>39408</v>
      </c>
      <c r="F281" s="1" t="s">
        <v>25</v>
      </c>
      <c r="G281" s="1" t="s">
        <v>26</v>
      </c>
      <c r="H281" s="1" t="s">
        <v>39</v>
      </c>
      <c r="I281" s="1"/>
      <c r="J281" s="1">
        <v>538</v>
      </c>
      <c r="K281" s="1">
        <v>492</v>
      </c>
      <c r="L281" s="1">
        <v>492</v>
      </c>
      <c r="M281" s="1">
        <v>582</v>
      </c>
      <c r="N281" s="1">
        <v>584</v>
      </c>
      <c r="O281" s="1">
        <v>554</v>
      </c>
      <c r="P281" s="1">
        <v>587</v>
      </c>
      <c r="Q281" s="1">
        <v>1</v>
      </c>
      <c r="R281" s="1">
        <v>1</v>
      </c>
      <c r="S281" s="1" t="s">
        <v>26</v>
      </c>
      <c r="T281" s="1" t="s">
        <v>30</v>
      </c>
      <c r="U281" s="1" t="s">
        <v>36</v>
      </c>
      <c r="V281" s="1" t="s">
        <v>32</v>
      </c>
      <c r="W281" s="1" t="s">
        <v>37</v>
      </c>
      <c r="X281" s="1">
        <v>11</v>
      </c>
    </row>
    <row r="282" spans="1:24" ht="64.5" x14ac:dyDescent="0.25">
      <c r="A282" s="1">
        <v>2016</v>
      </c>
      <c r="B282" s="1" t="s">
        <v>24</v>
      </c>
      <c r="C282" s="1">
        <v>193727255</v>
      </c>
      <c r="D282" s="1">
        <v>803403</v>
      </c>
      <c r="E282" s="1">
        <v>39408</v>
      </c>
      <c r="F282" s="1" t="s">
        <v>25</v>
      </c>
      <c r="G282" s="1" t="s">
        <v>26</v>
      </c>
      <c r="H282" s="1" t="s">
        <v>39</v>
      </c>
      <c r="I282" s="1" t="s">
        <v>46</v>
      </c>
      <c r="J282" s="1">
        <v>517</v>
      </c>
      <c r="K282" s="1">
        <v>454</v>
      </c>
      <c r="L282" s="1">
        <v>450</v>
      </c>
      <c r="M282" s="1">
        <v>521</v>
      </c>
      <c r="N282" s="1">
        <v>525</v>
      </c>
      <c r="O282" s="1">
        <v>497</v>
      </c>
      <c r="P282" s="1"/>
      <c r="Q282" s="1">
        <v>1</v>
      </c>
      <c r="R282" s="1"/>
      <c r="S282" s="1" t="s">
        <v>26</v>
      </c>
      <c r="T282" s="1" t="s">
        <v>30</v>
      </c>
      <c r="U282" s="1" t="s">
        <v>31</v>
      </c>
      <c r="V282" s="1" t="s">
        <v>32</v>
      </c>
      <c r="W282" s="1" t="s">
        <v>37</v>
      </c>
      <c r="X282" s="1">
        <v>0</v>
      </c>
    </row>
    <row r="283" spans="1:24" ht="64.5" x14ac:dyDescent="0.25">
      <c r="A283" s="1">
        <v>2016</v>
      </c>
      <c r="B283" s="1" t="s">
        <v>24</v>
      </c>
      <c r="C283" s="1">
        <v>188742513</v>
      </c>
      <c r="D283" s="1">
        <v>803403</v>
      </c>
      <c r="E283" s="1">
        <v>39408</v>
      </c>
      <c r="F283" s="1" t="s">
        <v>25</v>
      </c>
      <c r="G283" s="1" t="s">
        <v>26</v>
      </c>
      <c r="H283" s="1" t="s">
        <v>39</v>
      </c>
      <c r="I283" s="1"/>
      <c r="J283" s="1">
        <v>518</v>
      </c>
      <c r="K283" s="1">
        <v>451</v>
      </c>
      <c r="L283" s="1">
        <v>451</v>
      </c>
      <c r="M283" s="1">
        <v>551</v>
      </c>
      <c r="N283" s="1">
        <v>612</v>
      </c>
      <c r="O283" s="1">
        <v>560</v>
      </c>
      <c r="P283" s="1">
        <v>0</v>
      </c>
      <c r="Q283" s="1">
        <v>1</v>
      </c>
      <c r="R283" s="1">
        <v>1</v>
      </c>
      <c r="S283" s="1" t="s">
        <v>26</v>
      </c>
      <c r="T283" s="1" t="s">
        <v>30</v>
      </c>
      <c r="U283" s="1" t="s">
        <v>36</v>
      </c>
      <c r="V283" s="1" t="s">
        <v>32</v>
      </c>
      <c r="W283" s="1" t="s">
        <v>37</v>
      </c>
      <c r="X283" s="1">
        <v>5</v>
      </c>
    </row>
    <row r="284" spans="1:24" ht="64.5" x14ac:dyDescent="0.25">
      <c r="A284" s="1">
        <v>2016</v>
      </c>
      <c r="B284" s="1" t="s">
        <v>24</v>
      </c>
      <c r="C284" s="1" t="s">
        <v>47</v>
      </c>
      <c r="D284" s="1">
        <v>803403</v>
      </c>
      <c r="E284" s="1">
        <v>39408</v>
      </c>
      <c r="F284" s="1" t="s">
        <v>25</v>
      </c>
      <c r="G284" s="1" t="s">
        <v>26</v>
      </c>
      <c r="H284" s="1" t="s">
        <v>39</v>
      </c>
      <c r="I284" s="1"/>
      <c r="J284" s="1">
        <v>528</v>
      </c>
      <c r="K284" s="1">
        <v>472</v>
      </c>
      <c r="L284" s="1">
        <v>472</v>
      </c>
      <c r="M284" s="1">
        <v>615</v>
      </c>
      <c r="N284" s="1">
        <v>569</v>
      </c>
      <c r="O284" s="1">
        <v>0</v>
      </c>
      <c r="P284" s="1">
        <v>606</v>
      </c>
      <c r="Q284" s="1">
        <v>1</v>
      </c>
      <c r="R284" s="1">
        <v>1</v>
      </c>
      <c r="S284" s="1" t="s">
        <v>26</v>
      </c>
      <c r="T284" s="1" t="s">
        <v>30</v>
      </c>
      <c r="U284" s="1" t="s">
        <v>36</v>
      </c>
      <c r="V284" s="1" t="s">
        <v>32</v>
      </c>
      <c r="W284" s="1" t="s">
        <v>38</v>
      </c>
      <c r="X284" s="1">
        <v>7</v>
      </c>
    </row>
    <row r="285" spans="1:24" ht="64.5" x14ac:dyDescent="0.25">
      <c r="A285" s="1">
        <v>2016</v>
      </c>
      <c r="B285" s="1" t="s">
        <v>24</v>
      </c>
      <c r="C285" s="1">
        <v>197192151</v>
      </c>
      <c r="D285" s="1">
        <v>803403</v>
      </c>
      <c r="E285" s="1">
        <v>39408</v>
      </c>
      <c r="F285" s="1" t="s">
        <v>25</v>
      </c>
      <c r="G285" s="1" t="s">
        <v>26</v>
      </c>
      <c r="H285" s="1" t="s">
        <v>39</v>
      </c>
      <c r="I285" s="1"/>
      <c r="J285" s="1">
        <v>525</v>
      </c>
      <c r="K285" s="1">
        <v>466</v>
      </c>
      <c r="L285" s="1">
        <v>466</v>
      </c>
      <c r="M285" s="1">
        <v>480</v>
      </c>
      <c r="N285" s="1">
        <v>546</v>
      </c>
      <c r="O285" s="1">
        <v>593</v>
      </c>
      <c r="P285" s="1">
        <v>0</v>
      </c>
      <c r="Q285" s="1">
        <v>1</v>
      </c>
      <c r="R285" s="1">
        <v>1</v>
      </c>
      <c r="S285" s="1" t="s">
        <v>45</v>
      </c>
      <c r="T285" s="1" t="s">
        <v>30</v>
      </c>
      <c r="U285" s="1" t="s">
        <v>36</v>
      </c>
      <c r="V285" s="1" t="s">
        <v>32</v>
      </c>
      <c r="W285" s="1" t="s">
        <v>37</v>
      </c>
      <c r="X285" s="1">
        <v>11</v>
      </c>
    </row>
    <row r="286" spans="1:24" ht="64.5" x14ac:dyDescent="0.25">
      <c r="A286" s="1">
        <v>2016</v>
      </c>
      <c r="B286" s="1" t="s">
        <v>24</v>
      </c>
      <c r="C286" s="1" t="s">
        <v>48</v>
      </c>
      <c r="D286" s="1">
        <v>803403</v>
      </c>
      <c r="E286" s="1">
        <v>39408</v>
      </c>
      <c r="F286" s="1" t="s">
        <v>25</v>
      </c>
      <c r="G286" s="1" t="s">
        <v>26</v>
      </c>
      <c r="H286" s="1" t="s">
        <v>39</v>
      </c>
      <c r="I286" s="1"/>
      <c r="J286" s="1">
        <v>490</v>
      </c>
      <c r="K286" s="1">
        <v>393</v>
      </c>
      <c r="L286" s="1">
        <v>393</v>
      </c>
      <c r="M286" s="1">
        <v>551</v>
      </c>
      <c r="N286" s="1">
        <v>552</v>
      </c>
      <c r="O286" s="1">
        <v>545</v>
      </c>
      <c r="P286" s="1">
        <v>392</v>
      </c>
      <c r="Q286" s="1">
        <v>1</v>
      </c>
      <c r="R286" s="1">
        <v>5</v>
      </c>
      <c r="S286" s="1" t="s">
        <v>26</v>
      </c>
      <c r="T286" s="1" t="s">
        <v>30</v>
      </c>
      <c r="U286" s="1" t="s">
        <v>36</v>
      </c>
      <c r="V286" s="1" t="s">
        <v>32</v>
      </c>
      <c r="W286" s="1" t="s">
        <v>37</v>
      </c>
      <c r="X286" s="1">
        <v>8</v>
      </c>
    </row>
    <row r="287" spans="1:24" ht="64.5" x14ac:dyDescent="0.25">
      <c r="A287" s="1">
        <v>2016</v>
      </c>
      <c r="B287" s="1" t="s">
        <v>24</v>
      </c>
      <c r="C287" s="1">
        <v>190762432</v>
      </c>
      <c r="D287" s="1">
        <v>803403</v>
      </c>
      <c r="E287" s="1">
        <v>39408</v>
      </c>
      <c r="F287" s="1" t="s">
        <v>25</v>
      </c>
      <c r="G287" s="1" t="s">
        <v>26</v>
      </c>
      <c r="H287" s="1" t="s">
        <v>39</v>
      </c>
      <c r="I287" s="1"/>
      <c r="J287" s="1">
        <v>468</v>
      </c>
      <c r="K287" s="1">
        <v>348</v>
      </c>
      <c r="L287" s="1">
        <v>348</v>
      </c>
      <c r="M287" s="1">
        <v>521</v>
      </c>
      <c r="N287" s="1">
        <v>579</v>
      </c>
      <c r="O287" s="1">
        <v>539</v>
      </c>
      <c r="P287" s="1">
        <v>0</v>
      </c>
      <c r="Q287" s="1">
        <v>1</v>
      </c>
      <c r="R287" s="1">
        <v>1</v>
      </c>
      <c r="S287" s="1" t="s">
        <v>26</v>
      </c>
      <c r="T287" s="1" t="s">
        <v>30</v>
      </c>
      <c r="U287" s="1" t="s">
        <v>36</v>
      </c>
      <c r="V287" s="1" t="s">
        <v>32</v>
      </c>
      <c r="W287" s="1" t="s">
        <v>37</v>
      </c>
      <c r="X287" s="1">
        <v>7</v>
      </c>
    </row>
    <row r="288" spans="1:24" ht="64.5" x14ac:dyDescent="0.25">
      <c r="A288" s="1">
        <v>2016</v>
      </c>
      <c r="B288" s="1" t="s">
        <v>24</v>
      </c>
      <c r="C288" s="1">
        <v>194657676</v>
      </c>
      <c r="D288" s="1">
        <v>803403</v>
      </c>
      <c r="E288" s="1">
        <v>39408</v>
      </c>
      <c r="F288" s="1" t="s">
        <v>25</v>
      </c>
      <c r="G288" s="1" t="s">
        <v>26</v>
      </c>
      <c r="H288" s="1" t="s">
        <v>39</v>
      </c>
      <c r="I288" s="1"/>
      <c r="J288" s="1">
        <v>528</v>
      </c>
      <c r="K288" s="1">
        <v>472</v>
      </c>
      <c r="L288" s="1">
        <v>472</v>
      </c>
      <c r="M288" s="1">
        <v>452</v>
      </c>
      <c r="N288" s="1">
        <v>552</v>
      </c>
      <c r="O288" s="1">
        <v>343</v>
      </c>
      <c r="P288" s="1">
        <v>0</v>
      </c>
      <c r="Q288" s="1">
        <v>1</v>
      </c>
      <c r="R288" s="1">
        <v>1</v>
      </c>
      <c r="S288" s="1" t="s">
        <v>26</v>
      </c>
      <c r="T288" s="1" t="s">
        <v>30</v>
      </c>
      <c r="U288" s="1" t="s">
        <v>36</v>
      </c>
      <c r="V288" s="1" t="s">
        <v>32</v>
      </c>
      <c r="W288" s="1" t="s">
        <v>37</v>
      </c>
      <c r="X288" s="1">
        <v>5</v>
      </c>
    </row>
    <row r="289" spans="1:24" ht="64.5" x14ac:dyDescent="0.25">
      <c r="A289" s="1">
        <v>2016</v>
      </c>
      <c r="B289" s="1" t="s">
        <v>24</v>
      </c>
      <c r="C289" s="1">
        <v>192864143</v>
      </c>
      <c r="D289" s="1">
        <v>803403</v>
      </c>
      <c r="E289" s="1">
        <v>39408</v>
      </c>
      <c r="F289" s="1" t="s">
        <v>25</v>
      </c>
      <c r="G289" s="1" t="s">
        <v>26</v>
      </c>
      <c r="H289" s="1" t="s">
        <v>39</v>
      </c>
      <c r="I289" s="1" t="s">
        <v>46</v>
      </c>
      <c r="J289" s="1">
        <v>609</v>
      </c>
      <c r="K289" s="1">
        <v>639</v>
      </c>
      <c r="L289" s="1">
        <v>824</v>
      </c>
      <c r="M289" s="1">
        <v>492</v>
      </c>
      <c r="N289" s="1">
        <v>509</v>
      </c>
      <c r="O289" s="1"/>
      <c r="P289" s="1">
        <v>454</v>
      </c>
      <c r="Q289" s="1">
        <v>1</v>
      </c>
      <c r="R289" s="1"/>
      <c r="S289" s="1" t="s">
        <v>41</v>
      </c>
      <c r="T289" s="1" t="s">
        <v>30</v>
      </c>
      <c r="U289" s="1" t="s">
        <v>49</v>
      </c>
      <c r="V289" s="1" t="s">
        <v>50</v>
      </c>
      <c r="W289" s="1" t="s">
        <v>37</v>
      </c>
      <c r="X289" s="1"/>
    </row>
    <row r="290" spans="1:24" ht="64.5" x14ac:dyDescent="0.25">
      <c r="A290" s="1">
        <v>2016</v>
      </c>
      <c r="B290" s="1" t="s">
        <v>24</v>
      </c>
      <c r="C290" s="1">
        <v>189036639</v>
      </c>
      <c r="D290" s="1">
        <v>803403</v>
      </c>
      <c r="E290" s="1">
        <v>39408</v>
      </c>
      <c r="F290" s="1" t="s">
        <v>25</v>
      </c>
      <c r="G290" s="1" t="s">
        <v>26</v>
      </c>
      <c r="H290" s="1" t="s">
        <v>39</v>
      </c>
      <c r="I290" s="1"/>
      <c r="J290" s="1">
        <v>543</v>
      </c>
      <c r="K290" s="1">
        <v>505</v>
      </c>
      <c r="L290" s="1">
        <v>524</v>
      </c>
      <c r="M290" s="1">
        <v>425</v>
      </c>
      <c r="N290" s="1">
        <v>507</v>
      </c>
      <c r="O290" s="1">
        <v>454</v>
      </c>
      <c r="P290" s="1">
        <v>0</v>
      </c>
      <c r="Q290" s="1">
        <v>1</v>
      </c>
      <c r="R290" s="1">
        <v>2</v>
      </c>
      <c r="S290" s="1" t="s">
        <v>51</v>
      </c>
      <c r="T290" s="1" t="s">
        <v>52</v>
      </c>
      <c r="U290" s="1" t="s">
        <v>53</v>
      </c>
      <c r="V290" s="1" t="s">
        <v>50</v>
      </c>
      <c r="W290" s="1" t="s">
        <v>33</v>
      </c>
      <c r="X290" s="1">
        <v>2</v>
      </c>
    </row>
    <row r="291" spans="1:24" ht="64.5" x14ac:dyDescent="0.25">
      <c r="A291" s="1">
        <v>2016</v>
      </c>
      <c r="B291" s="1" t="s">
        <v>24</v>
      </c>
      <c r="C291" s="1" t="s">
        <v>54</v>
      </c>
      <c r="D291" s="1">
        <v>803403</v>
      </c>
      <c r="E291" s="1">
        <v>39408</v>
      </c>
      <c r="F291" s="1" t="s">
        <v>25</v>
      </c>
      <c r="G291" s="1" t="s">
        <v>26</v>
      </c>
      <c r="H291" s="1" t="s">
        <v>39</v>
      </c>
      <c r="I291" s="1"/>
      <c r="J291" s="1">
        <v>545</v>
      </c>
      <c r="K291" s="1">
        <v>507</v>
      </c>
      <c r="L291" s="1">
        <v>507</v>
      </c>
      <c r="M291" s="1">
        <v>425</v>
      </c>
      <c r="N291" s="1">
        <v>485</v>
      </c>
      <c r="O291" s="1">
        <v>521</v>
      </c>
      <c r="P291" s="1">
        <v>0</v>
      </c>
      <c r="Q291" s="1">
        <v>1</v>
      </c>
      <c r="R291" s="1">
        <v>1</v>
      </c>
      <c r="S291" s="1" t="s">
        <v>55</v>
      </c>
      <c r="T291" s="1" t="s">
        <v>52</v>
      </c>
      <c r="U291" s="1" t="s">
        <v>36</v>
      </c>
      <c r="V291" s="1" t="s">
        <v>32</v>
      </c>
      <c r="W291" s="1" t="s">
        <v>33</v>
      </c>
      <c r="X291" s="1">
        <v>5</v>
      </c>
    </row>
    <row r="292" spans="1:24" ht="64.5" x14ac:dyDescent="0.25">
      <c r="A292" s="1">
        <v>2016</v>
      </c>
      <c r="B292" s="1" t="s">
        <v>24</v>
      </c>
      <c r="C292" s="1">
        <v>193757863</v>
      </c>
      <c r="D292" s="1">
        <v>803403</v>
      </c>
      <c r="E292" s="1">
        <v>39408</v>
      </c>
      <c r="F292" s="1" t="s">
        <v>25</v>
      </c>
      <c r="G292" s="1" t="s">
        <v>26</v>
      </c>
      <c r="H292" s="1" t="s">
        <v>39</v>
      </c>
      <c r="I292" s="1"/>
      <c r="J292" s="1">
        <v>503</v>
      </c>
      <c r="K292" s="1">
        <v>420</v>
      </c>
      <c r="L292" s="1">
        <v>420</v>
      </c>
      <c r="M292" s="1">
        <v>485</v>
      </c>
      <c r="N292" s="1">
        <v>532</v>
      </c>
      <c r="O292" s="1">
        <v>457</v>
      </c>
      <c r="P292" s="1">
        <v>0</v>
      </c>
      <c r="Q292" s="1">
        <v>1</v>
      </c>
      <c r="R292" s="1">
        <v>1</v>
      </c>
      <c r="S292" s="1" t="s">
        <v>26</v>
      </c>
      <c r="T292" s="1" t="s">
        <v>30</v>
      </c>
      <c r="U292" s="1" t="s">
        <v>36</v>
      </c>
      <c r="V292" s="1" t="s">
        <v>32</v>
      </c>
      <c r="W292" s="1" t="s">
        <v>37</v>
      </c>
      <c r="X292" s="1">
        <v>5</v>
      </c>
    </row>
    <row r="293" spans="1:24" ht="64.5" x14ac:dyDescent="0.25">
      <c r="A293" s="1">
        <v>2016</v>
      </c>
      <c r="B293" s="1" t="s">
        <v>24</v>
      </c>
      <c r="C293" s="1">
        <v>194771126</v>
      </c>
      <c r="D293" s="1">
        <v>803403</v>
      </c>
      <c r="E293" s="1">
        <v>39408</v>
      </c>
      <c r="F293" s="1" t="s">
        <v>25</v>
      </c>
      <c r="G293" s="1" t="s">
        <v>26</v>
      </c>
      <c r="H293" s="1" t="s">
        <v>39</v>
      </c>
      <c r="I293" s="1"/>
      <c r="J293" s="1">
        <v>515</v>
      </c>
      <c r="K293" s="1">
        <v>445</v>
      </c>
      <c r="L293" s="1">
        <v>445</v>
      </c>
      <c r="M293" s="1">
        <v>493</v>
      </c>
      <c r="N293" s="1">
        <v>496</v>
      </c>
      <c r="O293" s="1">
        <v>0</v>
      </c>
      <c r="P293" s="1">
        <v>541</v>
      </c>
      <c r="Q293" s="1">
        <v>1</v>
      </c>
      <c r="R293" s="1">
        <v>1</v>
      </c>
      <c r="S293" s="1" t="s">
        <v>26</v>
      </c>
      <c r="T293" s="1" t="s">
        <v>30</v>
      </c>
      <c r="U293" s="1" t="s">
        <v>36</v>
      </c>
      <c r="V293" s="1" t="s">
        <v>32</v>
      </c>
      <c r="W293" s="1" t="s">
        <v>37</v>
      </c>
      <c r="X293" s="1">
        <v>9</v>
      </c>
    </row>
    <row r="294" spans="1:24" ht="64.5" x14ac:dyDescent="0.25">
      <c r="A294" s="1">
        <v>2016</v>
      </c>
      <c r="B294" s="1" t="s">
        <v>24</v>
      </c>
      <c r="C294" s="1">
        <v>195362386</v>
      </c>
      <c r="D294" s="1">
        <v>803403</v>
      </c>
      <c r="E294" s="1">
        <v>39408</v>
      </c>
      <c r="F294" s="1" t="s">
        <v>25</v>
      </c>
      <c r="G294" s="1" t="s">
        <v>26</v>
      </c>
      <c r="H294" s="1" t="s">
        <v>39</v>
      </c>
      <c r="I294" s="1" t="s">
        <v>46</v>
      </c>
      <c r="J294" s="1">
        <v>553</v>
      </c>
      <c r="K294" s="1">
        <v>525</v>
      </c>
      <c r="L294" s="1">
        <v>561</v>
      </c>
      <c r="M294" s="1">
        <v>425</v>
      </c>
      <c r="N294" s="1">
        <v>507</v>
      </c>
      <c r="O294" s="1">
        <v>521</v>
      </c>
      <c r="P294" s="1"/>
      <c r="Q294" s="1">
        <v>1</v>
      </c>
      <c r="R294" s="1"/>
      <c r="S294" s="1" t="s">
        <v>56</v>
      </c>
      <c r="T294" s="1" t="s">
        <v>44</v>
      </c>
      <c r="U294" s="1" t="s">
        <v>57</v>
      </c>
      <c r="V294" s="1" t="s">
        <v>50</v>
      </c>
      <c r="W294" s="1" t="s">
        <v>37</v>
      </c>
      <c r="X294" s="1">
        <v>5</v>
      </c>
    </row>
    <row r="295" spans="1:24" x14ac:dyDescent="0.25">
      <c r="A295" s="1">
        <v>2016</v>
      </c>
      <c r="B295" s="2" t="s">
        <v>24</v>
      </c>
      <c r="C295" s="2">
        <v>201588790</v>
      </c>
      <c r="D295" s="2">
        <v>803401</v>
      </c>
      <c r="E295" s="2">
        <v>39113</v>
      </c>
      <c r="F295" s="2" t="s">
        <v>58</v>
      </c>
      <c r="G295" s="2" t="s">
        <v>59</v>
      </c>
      <c r="H295" s="2" t="s">
        <v>27</v>
      </c>
      <c r="I295" s="2" t="s">
        <v>60</v>
      </c>
      <c r="J295" s="2">
        <v>0</v>
      </c>
      <c r="K295" s="2"/>
      <c r="L295" s="2"/>
      <c r="M295" s="2"/>
      <c r="N295" s="2"/>
      <c r="O295" s="2"/>
      <c r="P295" s="2"/>
      <c r="Q295" s="2">
        <v>1</v>
      </c>
      <c r="R295" s="2"/>
      <c r="S295" s="2"/>
      <c r="T295" s="2"/>
      <c r="U295" s="2"/>
      <c r="V295" s="2"/>
      <c r="W295" s="2"/>
      <c r="X295" s="2"/>
    </row>
    <row r="296" spans="1:24" x14ac:dyDescent="0.25">
      <c r="A296" s="1">
        <v>2016</v>
      </c>
      <c r="B296" s="2" t="s">
        <v>24</v>
      </c>
      <c r="C296" s="2">
        <v>195397082</v>
      </c>
      <c r="D296" s="2">
        <v>803400</v>
      </c>
      <c r="E296" s="2">
        <v>39112</v>
      </c>
      <c r="F296" s="2" t="s">
        <v>61</v>
      </c>
      <c r="G296" s="2" t="s">
        <v>59</v>
      </c>
      <c r="H296" s="2" t="s">
        <v>27</v>
      </c>
      <c r="I296" s="2" t="s">
        <v>62</v>
      </c>
      <c r="J296" s="2">
        <v>0</v>
      </c>
      <c r="K296" s="2"/>
      <c r="L296" s="2"/>
      <c r="M296" s="2"/>
      <c r="N296" s="2"/>
      <c r="O296" s="2"/>
      <c r="P296" s="2"/>
      <c r="Q296" s="2">
        <v>1</v>
      </c>
      <c r="R296" s="2"/>
      <c r="S296" s="2"/>
      <c r="T296" s="2"/>
      <c r="U296" s="2"/>
      <c r="V296" s="2"/>
      <c r="W296" s="2"/>
      <c r="X296" s="2"/>
    </row>
    <row r="297" spans="1:24" x14ac:dyDescent="0.25">
      <c r="A297" s="1">
        <v>2016</v>
      </c>
      <c r="B297" s="2" t="s">
        <v>24</v>
      </c>
      <c r="C297" s="2">
        <v>190384039</v>
      </c>
      <c r="D297" s="2">
        <v>803401</v>
      </c>
      <c r="E297" s="2">
        <v>39113</v>
      </c>
      <c r="F297" s="2" t="s">
        <v>58</v>
      </c>
      <c r="G297" s="2" t="s">
        <v>59</v>
      </c>
      <c r="H297" s="2" t="s">
        <v>27</v>
      </c>
      <c r="I297" s="2" t="s">
        <v>28</v>
      </c>
      <c r="J297" s="2">
        <v>0</v>
      </c>
      <c r="K297" s="2"/>
      <c r="L297" s="2"/>
      <c r="M297" s="2"/>
      <c r="N297" s="2"/>
      <c r="O297" s="2"/>
      <c r="P297" s="2"/>
      <c r="Q297" s="2">
        <v>2</v>
      </c>
      <c r="R297" s="2"/>
      <c r="S297" s="2" t="s">
        <v>63</v>
      </c>
      <c r="T297" s="2" t="s">
        <v>64</v>
      </c>
      <c r="U297" s="2" t="s">
        <v>36</v>
      </c>
      <c r="V297" s="2" t="s">
        <v>32</v>
      </c>
      <c r="W297" s="2" t="s">
        <v>38</v>
      </c>
      <c r="X297" s="2"/>
    </row>
    <row r="298" spans="1:24" x14ac:dyDescent="0.25">
      <c r="A298" s="1">
        <v>2016</v>
      </c>
      <c r="B298" s="2" t="s">
        <v>24</v>
      </c>
      <c r="C298" s="2">
        <v>188652034</v>
      </c>
      <c r="D298" s="2">
        <v>803401</v>
      </c>
      <c r="E298" s="2">
        <v>39113</v>
      </c>
      <c r="F298" s="2" t="s">
        <v>58</v>
      </c>
      <c r="G298" s="2" t="s">
        <v>59</v>
      </c>
      <c r="H298" s="2" t="s">
        <v>27</v>
      </c>
      <c r="I298" s="2" t="s">
        <v>65</v>
      </c>
      <c r="J298" s="2">
        <v>4.92</v>
      </c>
      <c r="K298" s="2">
        <v>397</v>
      </c>
      <c r="L298" s="2">
        <v>397</v>
      </c>
      <c r="M298" s="2">
        <v>543</v>
      </c>
      <c r="N298" s="2">
        <v>592</v>
      </c>
      <c r="O298" s="2">
        <v>517</v>
      </c>
      <c r="P298" s="2">
        <v>545</v>
      </c>
      <c r="Q298" s="2">
        <v>1</v>
      </c>
      <c r="R298" s="2"/>
      <c r="S298" s="2" t="s">
        <v>66</v>
      </c>
      <c r="T298" s="2" t="s">
        <v>64</v>
      </c>
      <c r="U298" s="2" t="s">
        <v>36</v>
      </c>
      <c r="V298" s="2" t="s">
        <v>32</v>
      </c>
      <c r="W298" s="2" t="s">
        <v>38</v>
      </c>
      <c r="X298" s="2"/>
    </row>
    <row r="299" spans="1:24" x14ac:dyDescent="0.25">
      <c r="A299" s="1">
        <v>2016</v>
      </c>
      <c r="B299" s="2" t="s">
        <v>24</v>
      </c>
      <c r="C299" s="2">
        <v>190771504</v>
      </c>
      <c r="D299" s="2">
        <v>803400</v>
      </c>
      <c r="E299" s="2">
        <v>39112</v>
      </c>
      <c r="F299" s="2" t="s">
        <v>61</v>
      </c>
      <c r="G299" s="2" t="s">
        <v>59</v>
      </c>
      <c r="H299" s="2" t="s">
        <v>27</v>
      </c>
      <c r="I299" s="2" t="s">
        <v>65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/>
      <c r="S299" s="2" t="s">
        <v>67</v>
      </c>
      <c r="T299" s="2" t="s">
        <v>64</v>
      </c>
      <c r="U299" s="2" t="s">
        <v>36</v>
      </c>
      <c r="V299" s="2" t="s">
        <v>32</v>
      </c>
      <c r="W299" s="2" t="s">
        <v>38</v>
      </c>
      <c r="X299" s="2">
        <v>0</v>
      </c>
    </row>
    <row r="300" spans="1:24" x14ac:dyDescent="0.25">
      <c r="A300" s="1">
        <v>2016</v>
      </c>
      <c r="B300" s="2" t="s">
        <v>24</v>
      </c>
      <c r="C300" s="2">
        <v>187316952</v>
      </c>
      <c r="D300" s="2">
        <v>803401</v>
      </c>
      <c r="E300" s="2">
        <v>39113</v>
      </c>
      <c r="F300" s="2" t="s">
        <v>58</v>
      </c>
      <c r="G300" s="2" t="s">
        <v>59</v>
      </c>
      <c r="H300" s="2" t="s">
        <v>27</v>
      </c>
      <c r="I300" s="2" t="s">
        <v>28</v>
      </c>
      <c r="J300" s="2">
        <v>0</v>
      </c>
      <c r="K300" s="2">
        <v>0</v>
      </c>
      <c r="L300" s="2">
        <v>0</v>
      </c>
      <c r="M300" s="2"/>
      <c r="N300" s="2"/>
      <c r="O300" s="2"/>
      <c r="P300" s="2"/>
      <c r="Q300" s="2">
        <v>1</v>
      </c>
      <c r="R300" s="2"/>
      <c r="S300" s="2" t="s">
        <v>68</v>
      </c>
      <c r="T300" s="2" t="s">
        <v>64</v>
      </c>
      <c r="U300" s="2" t="s">
        <v>36</v>
      </c>
      <c r="V300" s="2" t="s">
        <v>32</v>
      </c>
      <c r="W300" s="2" t="s">
        <v>37</v>
      </c>
      <c r="X300" s="2"/>
    </row>
    <row r="301" spans="1:24" x14ac:dyDescent="0.25">
      <c r="A301" s="1">
        <v>2016</v>
      </c>
      <c r="B301" s="2"/>
      <c r="C301" s="2">
        <v>186218558</v>
      </c>
      <c r="D301" s="2">
        <v>803407</v>
      </c>
      <c r="E301" s="2">
        <v>39111</v>
      </c>
      <c r="F301" s="2" t="s">
        <v>69</v>
      </c>
      <c r="G301" s="2" t="s">
        <v>59</v>
      </c>
      <c r="H301" s="2" t="s">
        <v>27</v>
      </c>
      <c r="I301" s="2" t="s">
        <v>65</v>
      </c>
      <c r="J301" s="2">
        <v>5.3</v>
      </c>
      <c r="K301" s="2">
        <v>476</v>
      </c>
      <c r="L301" s="2">
        <v>476</v>
      </c>
      <c r="M301" s="2">
        <v>494</v>
      </c>
      <c r="N301" s="2">
        <v>581</v>
      </c>
      <c r="O301" s="2">
        <v>392</v>
      </c>
      <c r="P301" s="2">
        <v>0</v>
      </c>
      <c r="Q301" s="2"/>
      <c r="R301" s="2"/>
      <c r="S301" s="2" t="s">
        <v>70</v>
      </c>
      <c r="T301" s="2" t="s">
        <v>64</v>
      </c>
      <c r="U301" s="2" t="s">
        <v>49</v>
      </c>
      <c r="V301" s="2" t="s">
        <v>50</v>
      </c>
      <c r="W301" s="2" t="s">
        <v>37</v>
      </c>
      <c r="X301" s="2"/>
    </row>
    <row r="302" spans="1:24" x14ac:dyDescent="0.25">
      <c r="A302" s="1">
        <v>2016</v>
      </c>
      <c r="B302" s="2" t="s">
        <v>24</v>
      </c>
      <c r="C302" s="2">
        <v>190330605</v>
      </c>
      <c r="D302" s="2">
        <v>803401</v>
      </c>
      <c r="E302" s="2">
        <v>39113</v>
      </c>
      <c r="F302" s="2" t="s">
        <v>58</v>
      </c>
      <c r="G302" s="2" t="s">
        <v>59</v>
      </c>
      <c r="H302" s="2" t="s">
        <v>27</v>
      </c>
      <c r="I302" s="2" t="s">
        <v>65</v>
      </c>
      <c r="J302" s="2">
        <v>5.24</v>
      </c>
      <c r="K302" s="2">
        <v>464</v>
      </c>
      <c r="L302" s="2">
        <v>464</v>
      </c>
      <c r="M302" s="2">
        <v>565</v>
      </c>
      <c r="N302" s="2">
        <v>604</v>
      </c>
      <c r="O302" s="2"/>
      <c r="P302" s="2">
        <v>574</v>
      </c>
      <c r="Q302" s="2">
        <v>1</v>
      </c>
      <c r="R302" s="2"/>
      <c r="S302" s="2" t="s">
        <v>71</v>
      </c>
      <c r="T302" s="2" t="s">
        <v>64</v>
      </c>
      <c r="U302" s="2" t="s">
        <v>36</v>
      </c>
      <c r="V302" s="2" t="s">
        <v>32</v>
      </c>
      <c r="W302" s="2" t="s">
        <v>38</v>
      </c>
      <c r="X302" s="2"/>
    </row>
    <row r="303" spans="1:24" x14ac:dyDescent="0.25">
      <c r="A303" s="1">
        <v>2016</v>
      </c>
      <c r="B303" s="2" t="s">
        <v>24</v>
      </c>
      <c r="C303" s="2" t="s">
        <v>72</v>
      </c>
      <c r="D303" s="2">
        <v>803401</v>
      </c>
      <c r="E303" s="2">
        <v>39113</v>
      </c>
      <c r="F303" s="2" t="s">
        <v>58</v>
      </c>
      <c r="G303" s="2" t="s">
        <v>59</v>
      </c>
      <c r="H303" s="2" t="s">
        <v>27</v>
      </c>
      <c r="I303" s="2" t="s">
        <v>73</v>
      </c>
      <c r="J303" s="2">
        <v>0</v>
      </c>
      <c r="K303" s="2">
        <v>0</v>
      </c>
      <c r="L303" s="2">
        <v>0</v>
      </c>
      <c r="M303" s="2">
        <v>614</v>
      </c>
      <c r="N303" s="2">
        <v>613</v>
      </c>
      <c r="O303" s="2">
        <v>582</v>
      </c>
      <c r="P303" s="2"/>
      <c r="Q303" s="2">
        <v>1</v>
      </c>
      <c r="R303" s="2"/>
      <c r="S303" s="2" t="s">
        <v>74</v>
      </c>
      <c r="T303" s="2" t="s">
        <v>64</v>
      </c>
      <c r="U303" s="2" t="s">
        <v>49</v>
      </c>
      <c r="V303" s="2" t="s">
        <v>50</v>
      </c>
      <c r="W303" s="2" t="s">
        <v>37</v>
      </c>
      <c r="X303" s="2"/>
    </row>
    <row r="304" spans="1:24" x14ac:dyDescent="0.25">
      <c r="A304" s="1">
        <v>2016</v>
      </c>
      <c r="B304" s="2" t="s">
        <v>24</v>
      </c>
      <c r="C304" s="2">
        <v>176913282</v>
      </c>
      <c r="D304" s="2">
        <v>803401</v>
      </c>
      <c r="E304" s="2">
        <v>39113</v>
      </c>
      <c r="F304" s="2" t="s">
        <v>58</v>
      </c>
      <c r="G304" s="2" t="s">
        <v>59</v>
      </c>
      <c r="H304" s="2" t="s">
        <v>27</v>
      </c>
      <c r="I304" s="2" t="s">
        <v>28</v>
      </c>
      <c r="J304" s="2">
        <v>0</v>
      </c>
      <c r="K304" s="2"/>
      <c r="L304" s="2"/>
      <c r="M304" s="2"/>
      <c r="N304" s="2"/>
      <c r="O304" s="2"/>
      <c r="P304" s="2"/>
      <c r="Q304" s="2">
        <v>1</v>
      </c>
      <c r="R304" s="2"/>
      <c r="S304" s="2" t="s">
        <v>70</v>
      </c>
      <c r="T304" s="2" t="s">
        <v>64</v>
      </c>
      <c r="U304" s="2" t="s">
        <v>36</v>
      </c>
      <c r="V304" s="2" t="s">
        <v>32</v>
      </c>
      <c r="W304" s="2" t="s">
        <v>37</v>
      </c>
      <c r="X304" s="2"/>
    </row>
    <row r="305" spans="1:24" x14ac:dyDescent="0.25">
      <c r="A305" s="1">
        <v>2016</v>
      </c>
      <c r="B305" s="2" t="s">
        <v>24</v>
      </c>
      <c r="C305" s="2">
        <v>176518871</v>
      </c>
      <c r="D305" s="2">
        <v>803407</v>
      </c>
      <c r="E305" s="2">
        <v>39111</v>
      </c>
      <c r="F305" s="2" t="s">
        <v>69</v>
      </c>
      <c r="G305" s="2" t="s">
        <v>59</v>
      </c>
      <c r="H305" s="2" t="s">
        <v>27</v>
      </c>
      <c r="I305" s="2" t="s">
        <v>65</v>
      </c>
      <c r="J305" s="2">
        <v>5.0200000000000005</v>
      </c>
      <c r="K305" s="2">
        <v>455</v>
      </c>
      <c r="L305" s="2">
        <v>0</v>
      </c>
      <c r="M305" s="2">
        <v>587</v>
      </c>
      <c r="N305" s="2">
        <v>664</v>
      </c>
      <c r="O305" s="2">
        <v>548</v>
      </c>
      <c r="P305" s="2">
        <v>0</v>
      </c>
      <c r="Q305" s="2">
        <v>1</v>
      </c>
      <c r="R305" s="2"/>
      <c r="S305" s="2" t="s">
        <v>75</v>
      </c>
      <c r="T305" s="2" t="s">
        <v>76</v>
      </c>
      <c r="U305" s="2" t="s">
        <v>36</v>
      </c>
      <c r="V305" s="2" t="s">
        <v>32</v>
      </c>
      <c r="W305" s="2" t="s">
        <v>38</v>
      </c>
      <c r="X305" s="2"/>
    </row>
    <row r="306" spans="1:24" x14ac:dyDescent="0.25">
      <c r="A306" s="1">
        <v>2016</v>
      </c>
      <c r="B306" s="2" t="s">
        <v>24</v>
      </c>
      <c r="C306" s="2">
        <v>199123629</v>
      </c>
      <c r="D306" s="2">
        <v>803401</v>
      </c>
      <c r="E306" s="2">
        <v>39113</v>
      </c>
      <c r="F306" s="2" t="s">
        <v>58</v>
      </c>
      <c r="G306" s="2" t="s">
        <v>59</v>
      </c>
      <c r="H306" s="2" t="s">
        <v>39</v>
      </c>
      <c r="I306" s="2" t="s">
        <v>46</v>
      </c>
      <c r="J306" s="2">
        <v>5.83</v>
      </c>
      <c r="K306" s="2">
        <v>585</v>
      </c>
      <c r="L306" s="2">
        <v>594</v>
      </c>
      <c r="M306" s="2">
        <v>692</v>
      </c>
      <c r="N306" s="2">
        <v>696</v>
      </c>
      <c r="O306" s="2">
        <v>647</v>
      </c>
      <c r="P306" s="2"/>
      <c r="Q306" s="2">
        <v>1</v>
      </c>
      <c r="R306" s="2"/>
      <c r="S306" s="2" t="s">
        <v>74</v>
      </c>
      <c r="T306" s="2" t="s">
        <v>64</v>
      </c>
      <c r="U306" s="2" t="s">
        <v>36</v>
      </c>
      <c r="V306" s="2" t="s">
        <v>32</v>
      </c>
      <c r="W306" s="2" t="s">
        <v>37</v>
      </c>
      <c r="X306" s="2">
        <v>0</v>
      </c>
    </row>
    <row r="307" spans="1:24" x14ac:dyDescent="0.25">
      <c r="A307" s="1">
        <v>2016</v>
      </c>
      <c r="B307" s="2" t="s">
        <v>24</v>
      </c>
      <c r="C307" s="2">
        <v>199540068</v>
      </c>
      <c r="D307" s="2">
        <v>803401</v>
      </c>
      <c r="E307" s="2">
        <v>39113</v>
      </c>
      <c r="F307" s="2" t="s">
        <v>58</v>
      </c>
      <c r="G307" s="2" t="s">
        <v>59</v>
      </c>
      <c r="H307" s="2" t="s">
        <v>39</v>
      </c>
      <c r="I307" s="2" t="s">
        <v>46</v>
      </c>
      <c r="J307" s="2">
        <v>5.93</v>
      </c>
      <c r="K307" s="2">
        <v>605</v>
      </c>
      <c r="L307" s="2">
        <v>606</v>
      </c>
      <c r="M307" s="2">
        <v>597</v>
      </c>
      <c r="N307" s="2">
        <v>646</v>
      </c>
      <c r="O307" s="2">
        <v>642</v>
      </c>
      <c r="P307" s="2"/>
      <c r="Q307" s="2">
        <v>1</v>
      </c>
      <c r="R307" s="2"/>
      <c r="S307" s="2" t="s">
        <v>63</v>
      </c>
      <c r="T307" s="2" t="s">
        <v>64</v>
      </c>
      <c r="U307" s="2" t="s">
        <v>36</v>
      </c>
      <c r="V307" s="2" t="s">
        <v>32</v>
      </c>
      <c r="W307" s="2" t="s">
        <v>33</v>
      </c>
      <c r="X307" s="2">
        <v>6</v>
      </c>
    </row>
    <row r="308" spans="1:24" x14ac:dyDescent="0.25">
      <c r="A308" s="1">
        <v>2016</v>
      </c>
      <c r="B308" s="2" t="s">
        <v>24</v>
      </c>
      <c r="C308" s="2">
        <v>198841501</v>
      </c>
      <c r="D308" s="2">
        <v>803401</v>
      </c>
      <c r="E308" s="2">
        <v>39113</v>
      </c>
      <c r="F308" s="2" t="s">
        <v>58</v>
      </c>
      <c r="G308" s="2" t="s">
        <v>59</v>
      </c>
      <c r="H308" s="2" t="s">
        <v>39</v>
      </c>
      <c r="I308" s="2"/>
      <c r="J308" s="2">
        <v>5.78</v>
      </c>
      <c r="K308" s="2">
        <v>576</v>
      </c>
      <c r="L308" s="2">
        <v>620</v>
      </c>
      <c r="M308" s="2">
        <v>459</v>
      </c>
      <c r="N308" s="2">
        <v>662</v>
      </c>
      <c r="O308" s="2">
        <v>521</v>
      </c>
      <c r="P308" s="2">
        <v>0</v>
      </c>
      <c r="Q308" s="2">
        <v>1</v>
      </c>
      <c r="R308" s="2">
        <v>3</v>
      </c>
      <c r="S308" s="2" t="s">
        <v>63</v>
      </c>
      <c r="T308" s="2" t="s">
        <v>64</v>
      </c>
      <c r="U308" s="2" t="s">
        <v>49</v>
      </c>
      <c r="V308" s="2" t="s">
        <v>50</v>
      </c>
      <c r="W308" s="2" t="s">
        <v>33</v>
      </c>
      <c r="X308" s="2">
        <v>5</v>
      </c>
    </row>
    <row r="309" spans="1:24" x14ac:dyDescent="0.25">
      <c r="A309" s="1">
        <v>2016</v>
      </c>
      <c r="B309" s="2" t="s">
        <v>24</v>
      </c>
      <c r="C309" s="2">
        <v>198913057</v>
      </c>
      <c r="D309" s="2">
        <v>803401</v>
      </c>
      <c r="E309" s="2">
        <v>39113</v>
      </c>
      <c r="F309" s="2" t="s">
        <v>58</v>
      </c>
      <c r="G309" s="2" t="s">
        <v>59</v>
      </c>
      <c r="H309" s="2" t="s">
        <v>39</v>
      </c>
      <c r="I309" s="2"/>
      <c r="J309" s="2">
        <v>6</v>
      </c>
      <c r="K309" s="2">
        <v>620</v>
      </c>
      <c r="L309" s="2">
        <v>632</v>
      </c>
      <c r="M309" s="2">
        <v>567</v>
      </c>
      <c r="N309" s="2">
        <v>616</v>
      </c>
      <c r="O309" s="2">
        <v>579</v>
      </c>
      <c r="P309" s="2">
        <v>0</v>
      </c>
      <c r="Q309" s="2">
        <v>1</v>
      </c>
      <c r="R309" s="2">
        <v>5</v>
      </c>
      <c r="S309" s="2" t="s">
        <v>77</v>
      </c>
      <c r="T309" s="2" t="s">
        <v>64</v>
      </c>
      <c r="U309" s="2" t="s">
        <v>36</v>
      </c>
      <c r="V309" s="2" t="s">
        <v>32</v>
      </c>
      <c r="W309" s="2" t="s">
        <v>37</v>
      </c>
      <c r="X309" s="2">
        <v>5</v>
      </c>
    </row>
    <row r="310" spans="1:24" x14ac:dyDescent="0.25">
      <c r="A310" s="1">
        <v>2016</v>
      </c>
      <c r="B310" s="2" t="s">
        <v>24</v>
      </c>
      <c r="C310" s="2">
        <v>199540289</v>
      </c>
      <c r="D310" s="2">
        <v>803401</v>
      </c>
      <c r="E310" s="2">
        <v>39113</v>
      </c>
      <c r="F310" s="2" t="s">
        <v>58</v>
      </c>
      <c r="G310" s="2" t="s">
        <v>59</v>
      </c>
      <c r="H310" s="2" t="s">
        <v>39</v>
      </c>
      <c r="I310" s="2"/>
      <c r="J310" s="2">
        <v>5.95</v>
      </c>
      <c r="K310" s="2">
        <v>610</v>
      </c>
      <c r="L310" s="2">
        <v>626</v>
      </c>
      <c r="M310" s="2">
        <v>529</v>
      </c>
      <c r="N310" s="2">
        <v>624</v>
      </c>
      <c r="O310" s="2">
        <v>574</v>
      </c>
      <c r="P310" s="2">
        <v>0</v>
      </c>
      <c r="Q310" s="2">
        <v>1</v>
      </c>
      <c r="R310" s="2">
        <v>3</v>
      </c>
      <c r="S310" s="2" t="s">
        <v>63</v>
      </c>
      <c r="T310" s="2" t="s">
        <v>64</v>
      </c>
      <c r="U310" s="2" t="s">
        <v>36</v>
      </c>
      <c r="V310" s="2" t="s">
        <v>32</v>
      </c>
      <c r="W310" s="2" t="s">
        <v>37</v>
      </c>
      <c r="X310" s="2">
        <v>11</v>
      </c>
    </row>
    <row r="311" spans="1:24" x14ac:dyDescent="0.25">
      <c r="A311" s="1">
        <v>2016</v>
      </c>
      <c r="B311" s="2" t="s">
        <v>24</v>
      </c>
      <c r="C311" s="2">
        <v>199533541</v>
      </c>
      <c r="D311" s="2">
        <v>803400</v>
      </c>
      <c r="E311" s="2">
        <v>39112</v>
      </c>
      <c r="F311" s="2" t="s">
        <v>61</v>
      </c>
      <c r="G311" s="2" t="s">
        <v>59</v>
      </c>
      <c r="H311" s="2" t="s">
        <v>39</v>
      </c>
      <c r="I311" s="2"/>
      <c r="J311" s="2">
        <v>5.43</v>
      </c>
      <c r="K311" s="2">
        <v>502</v>
      </c>
      <c r="L311" s="2">
        <v>502</v>
      </c>
      <c r="M311" s="2">
        <v>529</v>
      </c>
      <c r="N311" s="2">
        <v>653</v>
      </c>
      <c r="O311" s="2">
        <v>583</v>
      </c>
      <c r="P311" s="2">
        <v>0</v>
      </c>
      <c r="Q311" s="2">
        <v>1</v>
      </c>
      <c r="R311" s="2">
        <v>3</v>
      </c>
      <c r="S311" s="2" t="s">
        <v>78</v>
      </c>
      <c r="T311" s="2" t="s">
        <v>64</v>
      </c>
      <c r="U311" s="2" t="s">
        <v>36</v>
      </c>
      <c r="V311" s="2" t="s">
        <v>32</v>
      </c>
      <c r="W311" s="2" t="s">
        <v>79</v>
      </c>
      <c r="X311" s="2">
        <v>5</v>
      </c>
    </row>
    <row r="312" spans="1:24" x14ac:dyDescent="0.25">
      <c r="A312" s="1">
        <v>2016</v>
      </c>
      <c r="B312" s="2" t="s">
        <v>24</v>
      </c>
      <c r="C312" s="2">
        <v>197218495</v>
      </c>
      <c r="D312" s="2">
        <v>803401</v>
      </c>
      <c r="E312" s="2">
        <v>39113</v>
      </c>
      <c r="F312" s="2" t="s">
        <v>58</v>
      </c>
      <c r="G312" s="2" t="s">
        <v>59</v>
      </c>
      <c r="H312" s="2" t="s">
        <v>39</v>
      </c>
      <c r="I312" s="2"/>
      <c r="J312" s="2">
        <v>5.83</v>
      </c>
      <c r="K312" s="2">
        <v>585</v>
      </c>
      <c r="L312" s="2">
        <v>626</v>
      </c>
      <c r="M312" s="2">
        <v>574</v>
      </c>
      <c r="N312" s="2">
        <v>607</v>
      </c>
      <c r="O312" s="2">
        <v>579</v>
      </c>
      <c r="P312" s="2">
        <v>0</v>
      </c>
      <c r="Q312" s="2">
        <v>1</v>
      </c>
      <c r="R312" s="2">
        <v>3</v>
      </c>
      <c r="S312" s="2" t="s">
        <v>77</v>
      </c>
      <c r="T312" s="2" t="s">
        <v>64</v>
      </c>
      <c r="U312" s="2" t="s">
        <v>36</v>
      </c>
      <c r="V312" s="2" t="s">
        <v>32</v>
      </c>
      <c r="W312" s="2" t="s">
        <v>37</v>
      </c>
      <c r="X312" s="2">
        <v>0</v>
      </c>
    </row>
    <row r="313" spans="1:24" x14ac:dyDescent="0.25">
      <c r="A313" s="1">
        <v>2016</v>
      </c>
      <c r="B313" s="2" t="s">
        <v>24</v>
      </c>
      <c r="C313" s="2">
        <v>199561383</v>
      </c>
      <c r="D313" s="2">
        <v>803401</v>
      </c>
      <c r="E313" s="2">
        <v>39113</v>
      </c>
      <c r="F313" s="2" t="s">
        <v>58</v>
      </c>
      <c r="G313" s="2" t="s">
        <v>59</v>
      </c>
      <c r="H313" s="2" t="s">
        <v>39</v>
      </c>
      <c r="I313" s="2"/>
      <c r="J313" s="2">
        <v>5.48</v>
      </c>
      <c r="K313" s="2">
        <v>513</v>
      </c>
      <c r="L313" s="2">
        <v>513</v>
      </c>
      <c r="M313" s="2">
        <v>514</v>
      </c>
      <c r="N313" s="2">
        <v>646</v>
      </c>
      <c r="O313" s="2">
        <v>509</v>
      </c>
      <c r="P313" s="2">
        <v>0</v>
      </c>
      <c r="Q313" s="2">
        <v>1</v>
      </c>
      <c r="R313" s="2">
        <v>3</v>
      </c>
      <c r="S313" s="2" t="s">
        <v>71</v>
      </c>
      <c r="T313" s="2" t="s">
        <v>64</v>
      </c>
      <c r="U313" s="2" t="s">
        <v>36</v>
      </c>
      <c r="V313" s="2" t="s">
        <v>32</v>
      </c>
      <c r="W313" s="2" t="s">
        <v>37</v>
      </c>
      <c r="X313" s="2">
        <v>5</v>
      </c>
    </row>
    <row r="314" spans="1:24" x14ac:dyDescent="0.25">
      <c r="A314" s="1">
        <v>2016</v>
      </c>
      <c r="B314" s="2" t="s">
        <v>24</v>
      </c>
      <c r="C314" s="2" t="s">
        <v>80</v>
      </c>
      <c r="D314" s="2">
        <v>803401</v>
      </c>
      <c r="E314" s="2">
        <v>39113</v>
      </c>
      <c r="F314" s="2" t="s">
        <v>58</v>
      </c>
      <c r="G314" s="2" t="s">
        <v>59</v>
      </c>
      <c r="H314" s="2" t="s">
        <v>39</v>
      </c>
      <c r="I314" s="2" t="s">
        <v>81</v>
      </c>
      <c r="J314" s="2">
        <v>6.2</v>
      </c>
      <c r="K314" s="2">
        <v>661</v>
      </c>
      <c r="L314" s="2">
        <v>733</v>
      </c>
      <c r="M314" s="2">
        <v>582</v>
      </c>
      <c r="N314" s="2">
        <v>563</v>
      </c>
      <c r="O314" s="2">
        <v>560</v>
      </c>
      <c r="P314" s="2">
        <v>0</v>
      </c>
      <c r="Q314" s="2">
        <v>1</v>
      </c>
      <c r="R314" s="2">
        <v>1</v>
      </c>
      <c r="S314" s="2" t="s">
        <v>82</v>
      </c>
      <c r="T314" s="2" t="s">
        <v>64</v>
      </c>
      <c r="U314" s="2" t="s">
        <v>36</v>
      </c>
      <c r="V314" s="2" t="s">
        <v>32</v>
      </c>
      <c r="W314" s="2" t="s">
        <v>37</v>
      </c>
      <c r="X314" s="2">
        <v>5</v>
      </c>
    </row>
    <row r="315" spans="1:24" x14ac:dyDescent="0.25">
      <c r="A315" s="1">
        <v>2016</v>
      </c>
      <c r="B315" s="2" t="s">
        <v>24</v>
      </c>
      <c r="C315" s="2">
        <v>198405175</v>
      </c>
      <c r="D315" s="2">
        <v>803401</v>
      </c>
      <c r="E315" s="2">
        <v>39113</v>
      </c>
      <c r="F315" s="2" t="s">
        <v>58</v>
      </c>
      <c r="G315" s="2" t="s">
        <v>59</v>
      </c>
      <c r="H315" s="2" t="s">
        <v>39</v>
      </c>
      <c r="I315" s="2"/>
      <c r="J315" s="2">
        <v>5.48</v>
      </c>
      <c r="K315" s="2">
        <v>513</v>
      </c>
      <c r="L315" s="2">
        <v>513</v>
      </c>
      <c r="M315" s="2">
        <v>465</v>
      </c>
      <c r="N315" s="2">
        <v>641</v>
      </c>
      <c r="O315" s="2">
        <v>560</v>
      </c>
      <c r="P315" s="2">
        <v>503</v>
      </c>
      <c r="Q315" s="2">
        <v>1</v>
      </c>
      <c r="R315" s="2">
        <v>1</v>
      </c>
      <c r="S315" s="2" t="s">
        <v>83</v>
      </c>
      <c r="T315" s="2" t="s">
        <v>64</v>
      </c>
      <c r="U315" s="2" t="s">
        <v>36</v>
      </c>
      <c r="V315" s="2" t="s">
        <v>32</v>
      </c>
      <c r="W315" s="2" t="s">
        <v>37</v>
      </c>
      <c r="X315" s="2">
        <v>3</v>
      </c>
    </row>
    <row r="316" spans="1:24" x14ac:dyDescent="0.25">
      <c r="A316" s="1">
        <v>2016</v>
      </c>
      <c r="B316" s="2" t="s">
        <v>24</v>
      </c>
      <c r="C316" s="2">
        <v>233671703</v>
      </c>
      <c r="D316" s="2">
        <v>803401</v>
      </c>
      <c r="E316" s="2">
        <v>39113</v>
      </c>
      <c r="F316" s="2" t="s">
        <v>58</v>
      </c>
      <c r="G316" s="2" t="s">
        <v>59</v>
      </c>
      <c r="H316" s="2" t="s">
        <v>39</v>
      </c>
      <c r="I316" s="2"/>
      <c r="J316" s="2">
        <v>5.3</v>
      </c>
      <c r="K316" s="2">
        <v>481</v>
      </c>
      <c r="L316" s="2">
        <v>507</v>
      </c>
      <c r="M316" s="2">
        <v>574</v>
      </c>
      <c r="N316" s="2">
        <v>620</v>
      </c>
      <c r="O316" s="2">
        <v>0</v>
      </c>
      <c r="P316" s="2">
        <v>557</v>
      </c>
      <c r="Q316" s="2">
        <v>1</v>
      </c>
      <c r="R316" s="2">
        <v>2</v>
      </c>
      <c r="S316" s="2" t="s">
        <v>84</v>
      </c>
      <c r="T316" s="2" t="s">
        <v>64</v>
      </c>
      <c r="U316" s="2" t="s">
        <v>49</v>
      </c>
      <c r="V316" s="2" t="s">
        <v>50</v>
      </c>
      <c r="W316" s="2" t="s">
        <v>33</v>
      </c>
      <c r="X316" s="2">
        <v>5</v>
      </c>
    </row>
    <row r="317" spans="1:24" x14ac:dyDescent="0.25">
      <c r="A317" s="1">
        <v>2016</v>
      </c>
      <c r="B317" s="2" t="s">
        <v>24</v>
      </c>
      <c r="C317" s="2">
        <v>198196045</v>
      </c>
      <c r="D317" s="2">
        <v>803401</v>
      </c>
      <c r="E317" s="2">
        <v>39113</v>
      </c>
      <c r="F317" s="2" t="s">
        <v>58</v>
      </c>
      <c r="G317" s="2" t="s">
        <v>59</v>
      </c>
      <c r="H317" s="2" t="s">
        <v>39</v>
      </c>
      <c r="I317" s="2"/>
      <c r="J317" s="2">
        <v>5.48</v>
      </c>
      <c r="K317" s="2">
        <v>513</v>
      </c>
      <c r="L317" s="2">
        <v>513</v>
      </c>
      <c r="M317" s="2">
        <v>507</v>
      </c>
      <c r="N317" s="2">
        <v>620</v>
      </c>
      <c r="O317" s="2">
        <v>569</v>
      </c>
      <c r="P317" s="2">
        <v>0</v>
      </c>
      <c r="Q317" s="2">
        <v>1</v>
      </c>
      <c r="R317" s="2">
        <v>2</v>
      </c>
      <c r="S317" s="2" t="s">
        <v>85</v>
      </c>
      <c r="T317" s="2" t="s">
        <v>64</v>
      </c>
      <c r="U317" s="2" t="s">
        <v>36</v>
      </c>
      <c r="V317" s="2" t="s">
        <v>32</v>
      </c>
      <c r="W317" s="2" t="s">
        <v>37</v>
      </c>
      <c r="X317" s="2">
        <v>5</v>
      </c>
    </row>
    <row r="318" spans="1:24" x14ac:dyDescent="0.25">
      <c r="A318" s="1">
        <v>2016</v>
      </c>
      <c r="B318" s="2" t="s">
        <v>24</v>
      </c>
      <c r="C318" s="2">
        <v>199539841</v>
      </c>
      <c r="D318" s="2">
        <v>803400</v>
      </c>
      <c r="E318" s="2">
        <v>39112</v>
      </c>
      <c r="F318" s="2" t="s">
        <v>61</v>
      </c>
      <c r="G318" s="2" t="s">
        <v>59</v>
      </c>
      <c r="H318" s="2" t="s">
        <v>39</v>
      </c>
      <c r="I318" s="2"/>
      <c r="J318" s="2">
        <v>5.3500000000000005</v>
      </c>
      <c r="K318" s="2">
        <v>486</v>
      </c>
      <c r="L318" s="2">
        <v>486</v>
      </c>
      <c r="M318" s="2">
        <v>567</v>
      </c>
      <c r="N318" s="2">
        <v>616</v>
      </c>
      <c r="O318" s="2">
        <v>574</v>
      </c>
      <c r="P318" s="2">
        <v>0</v>
      </c>
      <c r="Q318" s="2">
        <v>1</v>
      </c>
      <c r="R318" s="2">
        <v>1</v>
      </c>
      <c r="S318" s="2" t="s">
        <v>86</v>
      </c>
      <c r="T318" s="2" t="s">
        <v>64</v>
      </c>
      <c r="U318" s="2" t="s">
        <v>36</v>
      </c>
      <c r="V318" s="2" t="s">
        <v>32</v>
      </c>
      <c r="W318" s="2" t="s">
        <v>37</v>
      </c>
      <c r="X318" s="2">
        <v>4</v>
      </c>
    </row>
    <row r="319" spans="1:24" x14ac:dyDescent="0.25">
      <c r="A319" s="1">
        <v>2016</v>
      </c>
      <c r="B319" s="2" t="s">
        <v>24</v>
      </c>
      <c r="C319" s="2">
        <v>199020439</v>
      </c>
      <c r="D319" s="2">
        <v>803401</v>
      </c>
      <c r="E319" s="2">
        <v>39113</v>
      </c>
      <c r="F319" s="2" t="s">
        <v>58</v>
      </c>
      <c r="G319" s="2" t="s">
        <v>59</v>
      </c>
      <c r="H319" s="2" t="s">
        <v>39</v>
      </c>
      <c r="I319" s="2"/>
      <c r="J319" s="2">
        <v>5.8</v>
      </c>
      <c r="K319" s="2">
        <v>579</v>
      </c>
      <c r="L319" s="2">
        <v>608</v>
      </c>
      <c r="M319" s="2">
        <v>493</v>
      </c>
      <c r="N319" s="2">
        <v>593</v>
      </c>
      <c r="O319" s="2">
        <v>539</v>
      </c>
      <c r="P319" s="2">
        <v>0</v>
      </c>
      <c r="Q319" s="2">
        <v>1</v>
      </c>
      <c r="R319" s="2">
        <v>3</v>
      </c>
      <c r="S319" s="2" t="s">
        <v>71</v>
      </c>
      <c r="T319" s="2" t="s">
        <v>64</v>
      </c>
      <c r="U319" s="2" t="s">
        <v>36</v>
      </c>
      <c r="V319" s="2" t="s">
        <v>32</v>
      </c>
      <c r="W319" s="2" t="s">
        <v>37</v>
      </c>
      <c r="X319" s="2">
        <v>5</v>
      </c>
    </row>
    <row r="320" spans="1:24" x14ac:dyDescent="0.25">
      <c r="A320" s="1">
        <v>2016</v>
      </c>
      <c r="B320" s="2" t="s">
        <v>24</v>
      </c>
      <c r="C320" s="2">
        <v>198904732</v>
      </c>
      <c r="D320" s="2">
        <v>803407</v>
      </c>
      <c r="E320" s="2">
        <v>39111</v>
      </c>
      <c r="F320" s="2" t="s">
        <v>69</v>
      </c>
      <c r="G320" s="2" t="s">
        <v>59</v>
      </c>
      <c r="H320" s="2" t="s">
        <v>39</v>
      </c>
      <c r="I320" s="2"/>
      <c r="J320" s="2">
        <v>5.7</v>
      </c>
      <c r="K320" s="2">
        <v>558</v>
      </c>
      <c r="L320" s="2">
        <v>558</v>
      </c>
      <c r="M320" s="2">
        <v>480</v>
      </c>
      <c r="N320" s="2">
        <v>593</v>
      </c>
      <c r="O320" s="2">
        <v>497</v>
      </c>
      <c r="P320" s="2">
        <v>568</v>
      </c>
      <c r="Q320" s="2">
        <v>1</v>
      </c>
      <c r="R320" s="2">
        <v>3</v>
      </c>
      <c r="S320" s="2" t="s">
        <v>83</v>
      </c>
      <c r="T320" s="2" t="s">
        <v>64</v>
      </c>
      <c r="U320" s="2" t="s">
        <v>36</v>
      </c>
      <c r="V320" s="2" t="s">
        <v>32</v>
      </c>
      <c r="W320" s="2" t="s">
        <v>37</v>
      </c>
      <c r="X320" s="2">
        <v>10</v>
      </c>
    </row>
    <row r="321" spans="1:24" x14ac:dyDescent="0.25">
      <c r="A321" s="1">
        <v>2016</v>
      </c>
      <c r="B321" s="2" t="s">
        <v>24</v>
      </c>
      <c r="C321" s="2">
        <v>199265172</v>
      </c>
      <c r="D321" s="2">
        <v>803401</v>
      </c>
      <c r="E321" s="2">
        <v>39113</v>
      </c>
      <c r="F321" s="2" t="s">
        <v>58</v>
      </c>
      <c r="G321" s="2" t="s">
        <v>59</v>
      </c>
      <c r="H321" s="2" t="s">
        <v>39</v>
      </c>
      <c r="I321" s="2"/>
      <c r="J321" s="2">
        <v>5.45</v>
      </c>
      <c r="K321" s="2">
        <v>507</v>
      </c>
      <c r="L321" s="2">
        <v>507</v>
      </c>
      <c r="M321" s="2">
        <v>486</v>
      </c>
      <c r="N321" s="2">
        <v>607</v>
      </c>
      <c r="O321" s="2">
        <v>521</v>
      </c>
      <c r="P321" s="2">
        <v>541</v>
      </c>
      <c r="Q321" s="2">
        <v>1</v>
      </c>
      <c r="R321" s="2">
        <v>1</v>
      </c>
      <c r="S321" s="2" t="s">
        <v>87</v>
      </c>
      <c r="T321" s="2" t="s">
        <v>76</v>
      </c>
      <c r="U321" s="2" t="s">
        <v>36</v>
      </c>
      <c r="V321" s="2" t="s">
        <v>32</v>
      </c>
      <c r="W321" s="2" t="s">
        <v>38</v>
      </c>
      <c r="X321" s="2">
        <v>9</v>
      </c>
    </row>
    <row r="322" spans="1:24" x14ac:dyDescent="0.25">
      <c r="A322" s="1">
        <v>2016</v>
      </c>
      <c r="B322" s="2" t="s">
        <v>24</v>
      </c>
      <c r="C322" s="2">
        <v>197875496</v>
      </c>
      <c r="D322" s="2">
        <v>803407</v>
      </c>
      <c r="E322" s="2">
        <v>39111</v>
      </c>
      <c r="F322" s="2" t="s">
        <v>69</v>
      </c>
      <c r="G322" s="2" t="s">
        <v>59</v>
      </c>
      <c r="H322" s="2" t="s">
        <v>39</v>
      </c>
      <c r="I322" s="2"/>
      <c r="J322" s="2">
        <v>6.13</v>
      </c>
      <c r="K322" s="2">
        <v>647</v>
      </c>
      <c r="L322" s="2">
        <v>721</v>
      </c>
      <c r="M322" s="2">
        <v>537</v>
      </c>
      <c r="N322" s="2">
        <v>525</v>
      </c>
      <c r="O322" s="2">
        <v>545</v>
      </c>
      <c r="P322" s="2">
        <v>587</v>
      </c>
      <c r="Q322" s="2">
        <v>1</v>
      </c>
      <c r="R322" s="2">
        <v>3</v>
      </c>
      <c r="S322" s="2" t="s">
        <v>68</v>
      </c>
      <c r="T322" s="2" t="s">
        <v>64</v>
      </c>
      <c r="U322" s="2" t="s">
        <v>57</v>
      </c>
      <c r="V322" s="2" t="s">
        <v>50</v>
      </c>
      <c r="W322" s="2" t="s">
        <v>37</v>
      </c>
      <c r="X322" s="2">
        <v>5</v>
      </c>
    </row>
    <row r="323" spans="1:24" x14ac:dyDescent="0.25">
      <c r="A323" s="1">
        <v>2016</v>
      </c>
      <c r="B323" s="2" t="s">
        <v>24</v>
      </c>
      <c r="C323" s="2">
        <v>196499458</v>
      </c>
      <c r="D323" s="2">
        <v>803401</v>
      </c>
      <c r="E323" s="2">
        <v>39113</v>
      </c>
      <c r="F323" s="2" t="s">
        <v>58</v>
      </c>
      <c r="G323" s="2" t="s">
        <v>59</v>
      </c>
      <c r="H323" s="2" t="s">
        <v>39</v>
      </c>
      <c r="I323" s="2"/>
      <c r="J323" s="2">
        <v>5.38</v>
      </c>
      <c r="K323" s="2">
        <v>492</v>
      </c>
      <c r="L323" s="2">
        <v>492</v>
      </c>
      <c r="M323" s="2">
        <v>480</v>
      </c>
      <c r="N323" s="2">
        <v>597</v>
      </c>
      <c r="O323" s="2">
        <v>569</v>
      </c>
      <c r="P323" s="2">
        <v>0</v>
      </c>
      <c r="Q323" s="2">
        <v>1</v>
      </c>
      <c r="R323" s="2">
        <v>4</v>
      </c>
      <c r="S323" s="2" t="s">
        <v>85</v>
      </c>
      <c r="T323" s="2" t="s">
        <v>64</v>
      </c>
      <c r="U323" s="2" t="s">
        <v>36</v>
      </c>
      <c r="V323" s="2" t="s">
        <v>32</v>
      </c>
      <c r="W323" s="2" t="s">
        <v>37</v>
      </c>
      <c r="X323" s="2">
        <v>5</v>
      </c>
    </row>
    <row r="324" spans="1:24" x14ac:dyDescent="0.25">
      <c r="A324" s="1">
        <v>2016</v>
      </c>
      <c r="B324" s="2" t="s">
        <v>24</v>
      </c>
      <c r="C324" s="2">
        <v>199124455</v>
      </c>
      <c r="D324" s="2">
        <v>803407</v>
      </c>
      <c r="E324" s="2">
        <v>39111</v>
      </c>
      <c r="F324" s="2" t="s">
        <v>69</v>
      </c>
      <c r="G324" s="2" t="s">
        <v>59</v>
      </c>
      <c r="H324" s="2" t="s">
        <v>39</v>
      </c>
      <c r="I324" s="2"/>
      <c r="J324" s="2">
        <v>5.25</v>
      </c>
      <c r="K324" s="2">
        <v>466</v>
      </c>
      <c r="L324" s="2">
        <v>466</v>
      </c>
      <c r="M324" s="2">
        <v>501</v>
      </c>
      <c r="N324" s="2">
        <v>589</v>
      </c>
      <c r="O324" s="2">
        <v>515</v>
      </c>
      <c r="P324" s="2">
        <v>407</v>
      </c>
      <c r="Q324" s="2">
        <v>1</v>
      </c>
      <c r="R324" s="2">
        <v>1</v>
      </c>
      <c r="S324" s="2" t="s">
        <v>74</v>
      </c>
      <c r="T324" s="2" t="s">
        <v>64</v>
      </c>
      <c r="U324" s="2" t="s">
        <v>36</v>
      </c>
      <c r="V324" s="2" t="s">
        <v>32</v>
      </c>
      <c r="W324" s="2" t="s">
        <v>37</v>
      </c>
      <c r="X324" s="2">
        <v>5</v>
      </c>
    </row>
    <row r="325" spans="1:24" x14ac:dyDescent="0.25">
      <c r="A325" s="1">
        <v>2016</v>
      </c>
      <c r="B325" s="2" t="s">
        <v>24</v>
      </c>
      <c r="C325" s="2">
        <v>198905488</v>
      </c>
      <c r="D325" s="2">
        <v>803407</v>
      </c>
      <c r="E325" s="2">
        <v>39111</v>
      </c>
      <c r="F325" s="2" t="s">
        <v>69</v>
      </c>
      <c r="G325" s="2" t="s">
        <v>59</v>
      </c>
      <c r="H325" s="2" t="s">
        <v>39</v>
      </c>
      <c r="I325" s="2"/>
      <c r="J325" s="2">
        <v>5.55</v>
      </c>
      <c r="K325" s="2">
        <v>528</v>
      </c>
      <c r="L325" s="2">
        <v>528</v>
      </c>
      <c r="M325" s="2">
        <v>501</v>
      </c>
      <c r="N325" s="2">
        <v>552</v>
      </c>
      <c r="O325" s="2">
        <v>534</v>
      </c>
      <c r="P325" s="2">
        <v>0</v>
      </c>
      <c r="Q325" s="2">
        <v>1</v>
      </c>
      <c r="R325" s="2">
        <v>5</v>
      </c>
      <c r="S325" s="2" t="s">
        <v>68</v>
      </c>
      <c r="T325" s="2" t="s">
        <v>64</v>
      </c>
      <c r="U325" s="2" t="s">
        <v>36</v>
      </c>
      <c r="V325" s="2" t="s">
        <v>32</v>
      </c>
      <c r="W325" s="2" t="s">
        <v>38</v>
      </c>
      <c r="X325" s="2">
        <v>9</v>
      </c>
    </row>
    <row r="326" spans="1:24" x14ac:dyDescent="0.25">
      <c r="A326" s="1">
        <v>2016</v>
      </c>
      <c r="B326" s="2" t="s">
        <v>24</v>
      </c>
      <c r="C326" s="2">
        <v>199171682</v>
      </c>
      <c r="D326" s="2">
        <v>803401</v>
      </c>
      <c r="E326" s="2">
        <v>39113</v>
      </c>
      <c r="F326" s="2" t="s">
        <v>58</v>
      </c>
      <c r="G326" s="2" t="s">
        <v>59</v>
      </c>
      <c r="H326" s="2" t="s">
        <v>39</v>
      </c>
      <c r="I326" s="2"/>
      <c r="J326" s="2">
        <v>5.38</v>
      </c>
      <c r="K326" s="2">
        <v>492</v>
      </c>
      <c r="L326" s="2">
        <v>490</v>
      </c>
      <c r="M326" s="2">
        <v>425</v>
      </c>
      <c r="N326" s="2">
        <v>593</v>
      </c>
      <c r="O326" s="2">
        <v>431</v>
      </c>
      <c r="P326" s="2">
        <v>0</v>
      </c>
      <c r="Q326" s="2">
        <v>1</v>
      </c>
      <c r="R326" s="2">
        <v>3</v>
      </c>
      <c r="S326" s="2" t="s">
        <v>88</v>
      </c>
      <c r="T326" s="2" t="s">
        <v>64</v>
      </c>
      <c r="U326" s="2" t="s">
        <v>36</v>
      </c>
      <c r="V326" s="2" t="s">
        <v>50</v>
      </c>
      <c r="W326" s="2" t="s">
        <v>37</v>
      </c>
      <c r="X326" s="2">
        <v>5</v>
      </c>
    </row>
    <row r="327" spans="1:24" x14ac:dyDescent="0.25">
      <c r="A327" s="1">
        <v>2016</v>
      </c>
      <c r="B327" s="2" t="s">
        <v>24</v>
      </c>
      <c r="C327" s="2">
        <v>198909025</v>
      </c>
      <c r="D327" s="2">
        <v>803401</v>
      </c>
      <c r="E327" s="2">
        <v>39113</v>
      </c>
      <c r="F327" s="2" t="s">
        <v>58</v>
      </c>
      <c r="G327" s="2" t="s">
        <v>59</v>
      </c>
      <c r="H327" s="2" t="s">
        <v>39</v>
      </c>
      <c r="I327" s="2"/>
      <c r="J327" s="2">
        <v>5.45</v>
      </c>
      <c r="K327" s="2">
        <v>507</v>
      </c>
      <c r="L327" s="2">
        <v>507</v>
      </c>
      <c r="M327" s="2">
        <v>452</v>
      </c>
      <c r="N327" s="2">
        <v>573</v>
      </c>
      <c r="O327" s="2">
        <v>488</v>
      </c>
      <c r="P327" s="2">
        <v>0</v>
      </c>
      <c r="Q327" s="2">
        <v>1</v>
      </c>
      <c r="R327" s="2">
        <v>3</v>
      </c>
      <c r="S327" s="2" t="s">
        <v>89</v>
      </c>
      <c r="T327" s="2" t="s">
        <v>64</v>
      </c>
      <c r="U327" s="2" t="s">
        <v>36</v>
      </c>
      <c r="V327" s="2" t="s">
        <v>32</v>
      </c>
      <c r="W327" s="2" t="s">
        <v>38</v>
      </c>
      <c r="X327" s="2">
        <v>0</v>
      </c>
    </row>
    <row r="328" spans="1:24" x14ac:dyDescent="0.25">
      <c r="A328" s="1">
        <v>2016</v>
      </c>
      <c r="B328" s="2" t="s">
        <v>24</v>
      </c>
      <c r="C328" s="2" t="s">
        <v>90</v>
      </c>
      <c r="D328" s="2">
        <v>803401</v>
      </c>
      <c r="E328" s="2">
        <v>39113</v>
      </c>
      <c r="F328" s="2" t="s">
        <v>58</v>
      </c>
      <c r="G328" s="2" t="s">
        <v>59</v>
      </c>
      <c r="H328" s="2" t="s">
        <v>39</v>
      </c>
      <c r="I328" s="2"/>
      <c r="J328" s="2">
        <v>5.33</v>
      </c>
      <c r="K328" s="2">
        <v>482</v>
      </c>
      <c r="L328" s="2">
        <v>486</v>
      </c>
      <c r="M328" s="2">
        <v>459</v>
      </c>
      <c r="N328" s="2">
        <v>569</v>
      </c>
      <c r="O328" s="2">
        <v>545</v>
      </c>
      <c r="P328" s="2">
        <v>0</v>
      </c>
      <c r="Q328" s="2">
        <v>1</v>
      </c>
      <c r="R328" s="2">
        <v>2</v>
      </c>
      <c r="S328" s="2" t="s">
        <v>74</v>
      </c>
      <c r="T328" s="2" t="s">
        <v>64</v>
      </c>
      <c r="U328" s="2" t="s">
        <v>36</v>
      </c>
      <c r="V328" s="2" t="s">
        <v>32</v>
      </c>
      <c r="W328" s="2" t="s">
        <v>37</v>
      </c>
      <c r="X328" s="2">
        <v>5</v>
      </c>
    </row>
    <row r="329" spans="1:24" x14ac:dyDescent="0.25">
      <c r="A329" s="1">
        <v>2016</v>
      </c>
      <c r="B329" s="2" t="s">
        <v>24</v>
      </c>
      <c r="C329" s="2">
        <v>198194727</v>
      </c>
      <c r="D329" s="2">
        <v>803401</v>
      </c>
      <c r="E329" s="2">
        <v>39113</v>
      </c>
      <c r="F329" s="2" t="s">
        <v>58</v>
      </c>
      <c r="G329" s="2" t="s">
        <v>59</v>
      </c>
      <c r="H329" s="2" t="s">
        <v>39</v>
      </c>
      <c r="I329" s="2"/>
      <c r="J329" s="2">
        <v>5.4</v>
      </c>
      <c r="K329" s="2">
        <v>496</v>
      </c>
      <c r="L329" s="2">
        <v>496</v>
      </c>
      <c r="M329" s="2">
        <v>493</v>
      </c>
      <c r="N329" s="2">
        <v>563</v>
      </c>
      <c r="O329" s="2">
        <v>497</v>
      </c>
      <c r="P329" s="2">
        <v>0</v>
      </c>
      <c r="Q329" s="2">
        <v>1</v>
      </c>
      <c r="R329" s="2">
        <v>2</v>
      </c>
      <c r="S329" s="2" t="s">
        <v>91</v>
      </c>
      <c r="T329" s="2" t="s">
        <v>64</v>
      </c>
      <c r="U329" s="2" t="s">
        <v>36</v>
      </c>
      <c r="V329" s="2" t="s">
        <v>32</v>
      </c>
      <c r="W329" s="2" t="s">
        <v>38</v>
      </c>
      <c r="X329" s="2">
        <v>6</v>
      </c>
    </row>
    <row r="330" spans="1:24" x14ac:dyDescent="0.25">
      <c r="A330" s="1">
        <v>2016</v>
      </c>
      <c r="B330" s="2" t="s">
        <v>24</v>
      </c>
      <c r="C330" s="2">
        <v>199562118</v>
      </c>
      <c r="D330" s="2">
        <v>803407</v>
      </c>
      <c r="E330" s="2">
        <v>39111</v>
      </c>
      <c r="F330" s="2" t="s">
        <v>69</v>
      </c>
      <c r="G330" s="2" t="s">
        <v>59</v>
      </c>
      <c r="H330" s="2" t="s">
        <v>39</v>
      </c>
      <c r="I330" s="2"/>
      <c r="J330" s="2">
        <v>5.75</v>
      </c>
      <c r="K330" s="2">
        <v>569</v>
      </c>
      <c r="L330" s="2">
        <v>587</v>
      </c>
      <c r="M330" s="2">
        <v>459</v>
      </c>
      <c r="N330" s="2">
        <v>532</v>
      </c>
      <c r="O330" s="2">
        <v>550</v>
      </c>
      <c r="P330" s="2">
        <v>503</v>
      </c>
      <c r="Q330" s="2">
        <v>1</v>
      </c>
      <c r="R330" s="2">
        <v>1</v>
      </c>
      <c r="S330" s="2" t="s">
        <v>63</v>
      </c>
      <c r="T330" s="2" t="s">
        <v>64</v>
      </c>
      <c r="U330" s="2" t="s">
        <v>36</v>
      </c>
      <c r="V330" s="2" t="s">
        <v>32</v>
      </c>
      <c r="W330" s="2" t="s">
        <v>33</v>
      </c>
      <c r="X330" s="2">
        <v>4</v>
      </c>
    </row>
    <row r="331" spans="1:24" x14ac:dyDescent="0.25">
      <c r="A331" s="1">
        <v>2016</v>
      </c>
      <c r="B331" s="2" t="s">
        <v>24</v>
      </c>
      <c r="C331" s="2">
        <v>198196908</v>
      </c>
      <c r="D331" s="2">
        <v>803401</v>
      </c>
      <c r="E331" s="2">
        <v>39113</v>
      </c>
      <c r="F331" s="2" t="s">
        <v>58</v>
      </c>
      <c r="G331" s="2" t="s">
        <v>59</v>
      </c>
      <c r="H331" s="2" t="s">
        <v>39</v>
      </c>
      <c r="I331" s="2"/>
      <c r="J331" s="2">
        <v>5.15</v>
      </c>
      <c r="K331" s="2">
        <v>445</v>
      </c>
      <c r="L331" s="2">
        <v>445</v>
      </c>
      <c r="M331" s="2">
        <v>543</v>
      </c>
      <c r="N331" s="2">
        <v>563</v>
      </c>
      <c r="O331" s="2">
        <v>534</v>
      </c>
      <c r="P331" s="2">
        <v>529</v>
      </c>
      <c r="Q331" s="2">
        <v>1</v>
      </c>
      <c r="R331" s="2">
        <v>1</v>
      </c>
      <c r="S331" s="2" t="s">
        <v>92</v>
      </c>
      <c r="T331" s="2" t="s">
        <v>64</v>
      </c>
      <c r="U331" s="2" t="s">
        <v>36</v>
      </c>
      <c r="V331" s="2" t="s">
        <v>32</v>
      </c>
      <c r="W331" s="2" t="s">
        <v>37</v>
      </c>
      <c r="X331" s="2">
        <v>0</v>
      </c>
    </row>
    <row r="332" spans="1:24" x14ac:dyDescent="0.25">
      <c r="A332" s="1">
        <v>2016</v>
      </c>
      <c r="B332" s="2" t="s">
        <v>24</v>
      </c>
      <c r="C332" s="2">
        <v>199020927</v>
      </c>
      <c r="D332" s="2">
        <v>803401</v>
      </c>
      <c r="E332" s="2">
        <v>39113</v>
      </c>
      <c r="F332" s="2" t="s">
        <v>58</v>
      </c>
      <c r="G332" s="2" t="s">
        <v>59</v>
      </c>
      <c r="H332" s="2" t="s">
        <v>39</v>
      </c>
      <c r="I332" s="2"/>
      <c r="J332" s="2">
        <v>5.3500000000000005</v>
      </c>
      <c r="K332" s="2">
        <v>486</v>
      </c>
      <c r="L332" s="2">
        <v>501</v>
      </c>
      <c r="M332" s="2">
        <v>514</v>
      </c>
      <c r="N332" s="2">
        <v>558</v>
      </c>
      <c r="O332" s="2">
        <v>464</v>
      </c>
      <c r="P332" s="2">
        <v>0</v>
      </c>
      <c r="Q332" s="2">
        <v>1</v>
      </c>
      <c r="R332" s="2">
        <v>2</v>
      </c>
      <c r="S332" s="2" t="s">
        <v>66</v>
      </c>
      <c r="T332" s="2" t="s">
        <v>64</v>
      </c>
      <c r="U332" s="2" t="s">
        <v>36</v>
      </c>
      <c r="V332" s="2" t="s">
        <v>32</v>
      </c>
      <c r="W332" s="2" t="s">
        <v>37</v>
      </c>
      <c r="X332" s="2">
        <v>11</v>
      </c>
    </row>
    <row r="333" spans="1:24" x14ac:dyDescent="0.25">
      <c r="A333" s="1">
        <v>2016</v>
      </c>
      <c r="B333" s="2" t="s">
        <v>24</v>
      </c>
      <c r="C333" s="2">
        <v>196496289</v>
      </c>
      <c r="D333" s="2">
        <v>803407</v>
      </c>
      <c r="E333" s="2">
        <v>39111</v>
      </c>
      <c r="F333" s="2" t="s">
        <v>69</v>
      </c>
      <c r="G333" s="2" t="s">
        <v>59</v>
      </c>
      <c r="H333" s="2" t="s">
        <v>39</v>
      </c>
      <c r="I333" s="2" t="s">
        <v>93</v>
      </c>
      <c r="J333" s="2">
        <v>5.4</v>
      </c>
      <c r="K333" s="2">
        <v>496</v>
      </c>
      <c r="L333" s="2">
        <v>508</v>
      </c>
      <c r="M333" s="2">
        <v>472</v>
      </c>
      <c r="N333" s="2">
        <v>552</v>
      </c>
      <c r="O333" s="2">
        <v>509</v>
      </c>
      <c r="P333" s="2">
        <v>0</v>
      </c>
      <c r="Q333" s="2">
        <v>1</v>
      </c>
      <c r="R333" s="2">
        <v>1</v>
      </c>
      <c r="S333" s="2" t="s">
        <v>71</v>
      </c>
      <c r="T333" s="2" t="s">
        <v>64</v>
      </c>
      <c r="U333" s="2" t="s">
        <v>36</v>
      </c>
      <c r="V333" s="2" t="s">
        <v>32</v>
      </c>
      <c r="W333" s="2" t="s">
        <v>37</v>
      </c>
      <c r="X333" s="2">
        <v>9</v>
      </c>
    </row>
    <row r="334" spans="1:24" x14ac:dyDescent="0.25">
      <c r="A334" s="1">
        <v>2016</v>
      </c>
      <c r="B334" s="2" t="s">
        <v>24</v>
      </c>
      <c r="C334" s="2">
        <v>199575325</v>
      </c>
      <c r="D334" s="2">
        <v>803401</v>
      </c>
      <c r="E334" s="2">
        <v>39113</v>
      </c>
      <c r="F334" s="2" t="s">
        <v>58</v>
      </c>
      <c r="G334" s="2" t="s">
        <v>59</v>
      </c>
      <c r="H334" s="2" t="s">
        <v>39</v>
      </c>
      <c r="I334" s="2"/>
      <c r="J334" s="2">
        <v>5.03</v>
      </c>
      <c r="K334" s="2">
        <v>420</v>
      </c>
      <c r="L334" s="2">
        <v>419</v>
      </c>
      <c r="M334" s="2">
        <v>582</v>
      </c>
      <c r="N334" s="2">
        <v>552</v>
      </c>
      <c r="O334" s="2">
        <v>564</v>
      </c>
      <c r="P334" s="2">
        <v>0</v>
      </c>
      <c r="Q334" s="2">
        <v>1</v>
      </c>
      <c r="R334" s="2">
        <v>3</v>
      </c>
      <c r="S334" s="2" t="s">
        <v>68</v>
      </c>
      <c r="T334" s="2" t="s">
        <v>64</v>
      </c>
      <c r="U334" s="2" t="s">
        <v>36</v>
      </c>
      <c r="V334" s="2" t="s">
        <v>32</v>
      </c>
      <c r="W334" s="2" t="s">
        <v>37</v>
      </c>
      <c r="X334" s="2">
        <v>11</v>
      </c>
    </row>
    <row r="335" spans="1:24" x14ac:dyDescent="0.25">
      <c r="A335" s="1">
        <v>2016</v>
      </c>
      <c r="B335" s="2" t="s">
        <v>24</v>
      </c>
      <c r="C335" s="2">
        <v>195612285</v>
      </c>
      <c r="D335" s="2">
        <v>803400</v>
      </c>
      <c r="E335" s="2">
        <v>39112</v>
      </c>
      <c r="F335" s="2" t="s">
        <v>61</v>
      </c>
      <c r="G335" s="2" t="s">
        <v>59</v>
      </c>
      <c r="H335" s="2" t="s">
        <v>39</v>
      </c>
      <c r="I335" s="2"/>
      <c r="J335" s="2">
        <v>6.55</v>
      </c>
      <c r="K335" s="2">
        <v>734</v>
      </c>
      <c r="L335" s="2">
        <v>797</v>
      </c>
      <c r="M335" s="2">
        <v>645</v>
      </c>
      <c r="N335" s="2">
        <v>707</v>
      </c>
      <c r="O335" s="2">
        <v>691</v>
      </c>
      <c r="P335" s="2">
        <v>0</v>
      </c>
      <c r="Q335" s="2">
        <v>1</v>
      </c>
      <c r="R335" s="2">
        <v>1</v>
      </c>
      <c r="S335" s="2" t="s">
        <v>63</v>
      </c>
      <c r="T335" s="2" t="s">
        <v>64</v>
      </c>
      <c r="U335" s="2" t="s">
        <v>36</v>
      </c>
      <c r="V335" s="2" t="s">
        <v>32</v>
      </c>
      <c r="W335" s="2" t="s">
        <v>37</v>
      </c>
      <c r="X335" s="2">
        <v>7</v>
      </c>
    </row>
    <row r="336" spans="1:24" x14ac:dyDescent="0.25">
      <c r="A336" s="1">
        <v>2016</v>
      </c>
      <c r="B336" s="2" t="s">
        <v>24</v>
      </c>
      <c r="C336" s="2">
        <v>198743666</v>
      </c>
      <c r="D336" s="2">
        <v>803401</v>
      </c>
      <c r="E336" s="2">
        <v>39113</v>
      </c>
      <c r="F336" s="2" t="s">
        <v>58</v>
      </c>
      <c r="G336" s="2" t="s">
        <v>59</v>
      </c>
      <c r="H336" s="2" t="s">
        <v>39</v>
      </c>
      <c r="I336" s="2" t="s">
        <v>46</v>
      </c>
      <c r="J336" s="2">
        <v>5.8500000000000005</v>
      </c>
      <c r="K336" s="2">
        <v>589</v>
      </c>
      <c r="L336" s="2">
        <v>602</v>
      </c>
      <c r="M336" s="2">
        <v>746</v>
      </c>
      <c r="N336" s="2">
        <v>677</v>
      </c>
      <c r="O336" s="2">
        <v>696</v>
      </c>
      <c r="P336" s="2">
        <v>677</v>
      </c>
      <c r="Q336" s="2">
        <v>1</v>
      </c>
      <c r="R336" s="2"/>
      <c r="S336" s="2" t="s">
        <v>94</v>
      </c>
      <c r="T336" s="2" t="s">
        <v>76</v>
      </c>
      <c r="U336" s="2" t="s">
        <v>36</v>
      </c>
      <c r="V336" s="2" t="s">
        <v>32</v>
      </c>
      <c r="W336" s="2" t="s">
        <v>37</v>
      </c>
      <c r="X336" s="2">
        <v>5</v>
      </c>
    </row>
    <row r="337" spans="1:24" x14ac:dyDescent="0.25">
      <c r="A337" s="1">
        <v>2016</v>
      </c>
      <c r="B337" s="2" t="s">
        <v>24</v>
      </c>
      <c r="C337" s="2">
        <v>195820260</v>
      </c>
      <c r="D337" s="2">
        <v>803407</v>
      </c>
      <c r="E337" s="2">
        <v>39111</v>
      </c>
      <c r="F337" s="2" t="s">
        <v>69</v>
      </c>
      <c r="G337" s="2" t="s">
        <v>59</v>
      </c>
      <c r="H337" s="2" t="s">
        <v>39</v>
      </c>
      <c r="I337" s="2"/>
      <c r="J337" s="2">
        <v>5.98</v>
      </c>
      <c r="K337" s="2">
        <v>616</v>
      </c>
      <c r="L337" s="2">
        <v>621</v>
      </c>
      <c r="M337" s="2">
        <v>634</v>
      </c>
      <c r="N337" s="2">
        <v>677</v>
      </c>
      <c r="O337" s="2">
        <v>651</v>
      </c>
      <c r="P337" s="2">
        <v>0</v>
      </c>
      <c r="Q337" s="2">
        <v>1</v>
      </c>
      <c r="R337" s="2">
        <v>1</v>
      </c>
      <c r="S337" s="2" t="s">
        <v>95</v>
      </c>
      <c r="T337" s="2" t="s">
        <v>96</v>
      </c>
      <c r="U337" s="2" t="s">
        <v>36</v>
      </c>
      <c r="V337" s="2" t="s">
        <v>32</v>
      </c>
      <c r="W337" s="2" t="s">
        <v>38</v>
      </c>
      <c r="X337" s="2">
        <v>0</v>
      </c>
    </row>
    <row r="338" spans="1:24" x14ac:dyDescent="0.25">
      <c r="A338" s="1">
        <v>2016</v>
      </c>
      <c r="B338" s="2" t="s">
        <v>24</v>
      </c>
      <c r="C338" s="2">
        <v>198317918</v>
      </c>
      <c r="D338" s="2">
        <v>803400</v>
      </c>
      <c r="E338" s="2">
        <v>39112</v>
      </c>
      <c r="F338" s="2" t="s">
        <v>61</v>
      </c>
      <c r="G338" s="2" t="s">
        <v>59</v>
      </c>
      <c r="H338" s="2" t="s">
        <v>39</v>
      </c>
      <c r="I338" s="2"/>
      <c r="J338" s="2">
        <v>5.95</v>
      </c>
      <c r="K338" s="2">
        <v>610</v>
      </c>
      <c r="L338" s="2">
        <v>610</v>
      </c>
      <c r="M338" s="2">
        <v>657</v>
      </c>
      <c r="N338" s="2">
        <v>668</v>
      </c>
      <c r="O338" s="2">
        <v>0</v>
      </c>
      <c r="P338" s="2">
        <v>652</v>
      </c>
      <c r="Q338" s="2">
        <v>1</v>
      </c>
      <c r="R338" s="2">
        <v>2</v>
      </c>
      <c r="S338" s="2" t="s">
        <v>63</v>
      </c>
      <c r="T338" s="2" t="s">
        <v>64</v>
      </c>
      <c r="U338" s="2" t="s">
        <v>36</v>
      </c>
      <c r="V338" s="2" t="s">
        <v>32</v>
      </c>
      <c r="W338" s="2" t="s">
        <v>38</v>
      </c>
      <c r="X338" s="2">
        <v>9</v>
      </c>
    </row>
    <row r="339" spans="1:24" x14ac:dyDescent="0.25">
      <c r="A339" s="1">
        <v>2016</v>
      </c>
      <c r="B339" s="2" t="s">
        <v>24</v>
      </c>
      <c r="C339" s="2">
        <v>198276200</v>
      </c>
      <c r="D339" s="2">
        <v>803400</v>
      </c>
      <c r="E339" s="2">
        <v>39112</v>
      </c>
      <c r="F339" s="2" t="s">
        <v>61</v>
      </c>
      <c r="G339" s="2" t="s">
        <v>59</v>
      </c>
      <c r="H339" s="2" t="s">
        <v>39</v>
      </c>
      <c r="I339" s="2"/>
      <c r="J339" s="2">
        <v>5.98</v>
      </c>
      <c r="K339" s="2">
        <v>616</v>
      </c>
      <c r="L339" s="2">
        <v>620</v>
      </c>
      <c r="M339" s="2">
        <v>582</v>
      </c>
      <c r="N339" s="2">
        <v>662</v>
      </c>
      <c r="O339" s="2">
        <v>589</v>
      </c>
      <c r="P339" s="2">
        <v>551</v>
      </c>
      <c r="Q339" s="2">
        <v>1</v>
      </c>
      <c r="R339" s="2">
        <v>6</v>
      </c>
      <c r="S339" s="2" t="s">
        <v>68</v>
      </c>
      <c r="T339" s="2" t="s">
        <v>64</v>
      </c>
      <c r="U339" s="2" t="s">
        <v>36</v>
      </c>
      <c r="V339" s="2" t="s">
        <v>32</v>
      </c>
      <c r="W339" s="2" t="s">
        <v>37</v>
      </c>
      <c r="X339" s="2">
        <v>9</v>
      </c>
    </row>
    <row r="340" spans="1:24" x14ac:dyDescent="0.25">
      <c r="A340" s="1">
        <v>2016</v>
      </c>
      <c r="B340" s="2" t="s">
        <v>24</v>
      </c>
      <c r="C340" s="2">
        <v>196860053</v>
      </c>
      <c r="D340" s="2">
        <v>803407</v>
      </c>
      <c r="E340" s="2">
        <v>39111</v>
      </c>
      <c r="F340" s="2" t="s">
        <v>69</v>
      </c>
      <c r="G340" s="2" t="s">
        <v>59</v>
      </c>
      <c r="H340" s="2" t="s">
        <v>39</v>
      </c>
      <c r="I340" s="2"/>
      <c r="J340" s="2">
        <v>6.28</v>
      </c>
      <c r="K340" s="2">
        <v>678</v>
      </c>
      <c r="L340" s="2">
        <v>696</v>
      </c>
      <c r="M340" s="2">
        <v>543</v>
      </c>
      <c r="N340" s="2">
        <v>646</v>
      </c>
      <c r="O340" s="2">
        <v>583</v>
      </c>
      <c r="P340" s="2">
        <v>0</v>
      </c>
      <c r="Q340" s="2">
        <v>1</v>
      </c>
      <c r="R340" s="2">
        <v>1</v>
      </c>
      <c r="S340" s="2" t="s">
        <v>97</v>
      </c>
      <c r="T340" s="2" t="s">
        <v>64</v>
      </c>
      <c r="U340" s="2" t="s">
        <v>36</v>
      </c>
      <c r="V340" s="2" t="s">
        <v>32</v>
      </c>
      <c r="W340" s="2" t="s">
        <v>37</v>
      </c>
      <c r="X340" s="2">
        <v>9</v>
      </c>
    </row>
    <row r="341" spans="1:24" x14ac:dyDescent="0.25">
      <c r="A341" s="1">
        <v>2016</v>
      </c>
      <c r="B341" s="2" t="s">
        <v>24</v>
      </c>
      <c r="C341" s="2">
        <v>197850728</v>
      </c>
      <c r="D341" s="2">
        <v>803401</v>
      </c>
      <c r="E341" s="2">
        <v>39113</v>
      </c>
      <c r="F341" s="2" t="s">
        <v>58</v>
      </c>
      <c r="G341" s="2" t="s">
        <v>59</v>
      </c>
      <c r="H341" s="2" t="s">
        <v>39</v>
      </c>
      <c r="I341" s="2"/>
      <c r="J341" s="2">
        <v>5.5</v>
      </c>
      <c r="K341" s="2">
        <v>517</v>
      </c>
      <c r="L341" s="2">
        <v>517</v>
      </c>
      <c r="M341" s="2">
        <v>543</v>
      </c>
      <c r="N341" s="2">
        <v>686</v>
      </c>
      <c r="O341" s="2">
        <v>629</v>
      </c>
      <c r="P341" s="2">
        <v>0</v>
      </c>
      <c r="Q341" s="2">
        <v>1</v>
      </c>
      <c r="R341" s="2">
        <v>4</v>
      </c>
      <c r="S341" s="2" t="s">
        <v>97</v>
      </c>
      <c r="T341" s="2" t="s">
        <v>64</v>
      </c>
      <c r="U341" s="2" t="s">
        <v>36</v>
      </c>
      <c r="V341" s="2" t="s">
        <v>32</v>
      </c>
      <c r="W341" s="2" t="s">
        <v>38</v>
      </c>
      <c r="X341" s="2">
        <v>9</v>
      </c>
    </row>
    <row r="342" spans="1:24" x14ac:dyDescent="0.25">
      <c r="A342" s="1">
        <v>2016</v>
      </c>
      <c r="B342" s="2" t="s">
        <v>24</v>
      </c>
      <c r="C342" s="2">
        <v>197464585</v>
      </c>
      <c r="D342" s="2">
        <v>803400</v>
      </c>
      <c r="E342" s="2">
        <v>39112</v>
      </c>
      <c r="F342" s="2" t="s">
        <v>61</v>
      </c>
      <c r="G342" s="2" t="s">
        <v>59</v>
      </c>
      <c r="H342" s="2" t="s">
        <v>39</v>
      </c>
      <c r="I342" s="2"/>
      <c r="J342" s="2">
        <v>5.13</v>
      </c>
      <c r="K342" s="2">
        <v>441</v>
      </c>
      <c r="L342" s="2">
        <v>441</v>
      </c>
      <c r="M342" s="2">
        <v>680</v>
      </c>
      <c r="N342" s="2">
        <v>681</v>
      </c>
      <c r="O342" s="2">
        <v>662</v>
      </c>
      <c r="P342" s="2">
        <v>602</v>
      </c>
      <c r="Q342" s="2">
        <v>1</v>
      </c>
      <c r="R342" s="2">
        <v>2</v>
      </c>
      <c r="S342" s="2" t="s">
        <v>78</v>
      </c>
      <c r="T342" s="2" t="s">
        <v>64</v>
      </c>
      <c r="U342" s="2" t="s">
        <v>36</v>
      </c>
      <c r="V342" s="2" t="s">
        <v>32</v>
      </c>
      <c r="W342" s="2" t="s">
        <v>79</v>
      </c>
      <c r="X342" s="2">
        <v>8</v>
      </c>
    </row>
    <row r="343" spans="1:24" x14ac:dyDescent="0.25">
      <c r="A343" s="1">
        <v>2016</v>
      </c>
      <c r="B343" s="2" t="s">
        <v>24</v>
      </c>
      <c r="C343" s="2">
        <v>198021326</v>
      </c>
      <c r="D343" s="2">
        <v>803401</v>
      </c>
      <c r="E343" s="2">
        <v>39113</v>
      </c>
      <c r="F343" s="2" t="s">
        <v>58</v>
      </c>
      <c r="G343" s="2" t="s">
        <v>59</v>
      </c>
      <c r="H343" s="2" t="s">
        <v>39</v>
      </c>
      <c r="I343" s="2"/>
      <c r="J343" s="2">
        <v>5.9</v>
      </c>
      <c r="K343" s="2">
        <v>599</v>
      </c>
      <c r="L343" s="2">
        <v>649</v>
      </c>
      <c r="M343" s="2">
        <v>582</v>
      </c>
      <c r="N343" s="2">
        <v>646</v>
      </c>
      <c r="O343" s="2">
        <v>564</v>
      </c>
      <c r="P343" s="2">
        <v>0</v>
      </c>
      <c r="Q343" s="2">
        <v>1</v>
      </c>
      <c r="R343" s="2">
        <v>3</v>
      </c>
      <c r="S343" s="2" t="s">
        <v>63</v>
      </c>
      <c r="T343" s="2" t="s">
        <v>64</v>
      </c>
      <c r="U343" s="2" t="s">
        <v>36</v>
      </c>
      <c r="V343" s="2" t="s">
        <v>32</v>
      </c>
      <c r="W343" s="2" t="s">
        <v>37</v>
      </c>
      <c r="X343" s="2">
        <v>7</v>
      </c>
    </row>
    <row r="344" spans="1:24" x14ac:dyDescent="0.25">
      <c r="A344" s="1">
        <v>2016</v>
      </c>
      <c r="B344" s="2" t="s">
        <v>24</v>
      </c>
      <c r="C344" s="2">
        <v>196187545</v>
      </c>
      <c r="D344" s="2">
        <v>803407</v>
      </c>
      <c r="E344" s="2">
        <v>39111</v>
      </c>
      <c r="F344" s="2" t="s">
        <v>69</v>
      </c>
      <c r="G344" s="2" t="s">
        <v>59</v>
      </c>
      <c r="H344" s="2" t="s">
        <v>39</v>
      </c>
      <c r="I344" s="2"/>
      <c r="J344" s="2">
        <v>5.8500000000000005</v>
      </c>
      <c r="K344" s="2">
        <v>589</v>
      </c>
      <c r="L344" s="2">
        <v>596</v>
      </c>
      <c r="M344" s="2">
        <v>590</v>
      </c>
      <c r="N344" s="2">
        <v>649</v>
      </c>
      <c r="O344" s="2">
        <v>583</v>
      </c>
      <c r="P344" s="2">
        <v>0</v>
      </c>
      <c r="Q344" s="2">
        <v>1</v>
      </c>
      <c r="R344" s="2">
        <v>1</v>
      </c>
      <c r="S344" s="2" t="s">
        <v>84</v>
      </c>
      <c r="T344" s="2" t="s">
        <v>64</v>
      </c>
      <c r="U344" s="2" t="s">
        <v>36</v>
      </c>
      <c r="V344" s="2" t="s">
        <v>32</v>
      </c>
      <c r="W344" s="2" t="s">
        <v>37</v>
      </c>
      <c r="X344" s="2">
        <v>7</v>
      </c>
    </row>
    <row r="345" spans="1:24" x14ac:dyDescent="0.25">
      <c r="A345" s="1">
        <v>2016</v>
      </c>
      <c r="B345" s="2" t="s">
        <v>24</v>
      </c>
      <c r="C345" s="2" t="s">
        <v>98</v>
      </c>
      <c r="D345" s="2">
        <v>803401</v>
      </c>
      <c r="E345" s="2">
        <v>39113</v>
      </c>
      <c r="F345" s="2" t="s">
        <v>58</v>
      </c>
      <c r="G345" s="2" t="s">
        <v>59</v>
      </c>
      <c r="H345" s="2" t="s">
        <v>39</v>
      </c>
      <c r="I345" s="2"/>
      <c r="J345" s="2">
        <v>6.33</v>
      </c>
      <c r="K345" s="2">
        <v>688</v>
      </c>
      <c r="L345" s="2">
        <v>812</v>
      </c>
      <c r="M345" s="2">
        <v>514</v>
      </c>
      <c r="N345" s="2">
        <v>607</v>
      </c>
      <c r="O345" s="2">
        <v>574</v>
      </c>
      <c r="P345" s="2">
        <v>0</v>
      </c>
      <c r="Q345" s="2">
        <v>1</v>
      </c>
      <c r="R345" s="2">
        <v>5</v>
      </c>
      <c r="S345" s="2" t="s">
        <v>99</v>
      </c>
      <c r="T345" s="2" t="s">
        <v>64</v>
      </c>
      <c r="U345" s="2" t="s">
        <v>36</v>
      </c>
      <c r="V345" s="2" t="s">
        <v>32</v>
      </c>
      <c r="W345" s="2" t="s">
        <v>37</v>
      </c>
      <c r="X345" s="2">
        <v>0</v>
      </c>
    </row>
    <row r="346" spans="1:24" x14ac:dyDescent="0.25">
      <c r="A346" s="1">
        <v>2016</v>
      </c>
      <c r="B346" s="2" t="s">
        <v>24</v>
      </c>
      <c r="C346" s="2">
        <v>196730923</v>
      </c>
      <c r="D346" s="2">
        <v>803401</v>
      </c>
      <c r="E346" s="2">
        <v>39113</v>
      </c>
      <c r="F346" s="2" t="s">
        <v>58</v>
      </c>
      <c r="G346" s="2" t="s">
        <v>59</v>
      </c>
      <c r="H346" s="2" t="s">
        <v>39</v>
      </c>
      <c r="I346" s="2"/>
      <c r="J346" s="2">
        <v>5.83</v>
      </c>
      <c r="K346" s="2">
        <v>585</v>
      </c>
      <c r="L346" s="2">
        <v>586</v>
      </c>
      <c r="M346" s="2">
        <v>615</v>
      </c>
      <c r="N346" s="2">
        <v>641</v>
      </c>
      <c r="O346" s="2">
        <v>589</v>
      </c>
      <c r="P346" s="2">
        <v>562</v>
      </c>
      <c r="Q346" s="2">
        <v>1</v>
      </c>
      <c r="R346" s="2">
        <v>6</v>
      </c>
      <c r="S346" s="2" t="s">
        <v>78</v>
      </c>
      <c r="T346" s="2" t="s">
        <v>64</v>
      </c>
      <c r="U346" s="2" t="s">
        <v>36</v>
      </c>
      <c r="V346" s="2" t="s">
        <v>32</v>
      </c>
      <c r="W346" s="2" t="s">
        <v>37</v>
      </c>
      <c r="X346" s="2">
        <v>9</v>
      </c>
    </row>
    <row r="347" spans="1:24" x14ac:dyDescent="0.25">
      <c r="A347" s="1">
        <v>2016</v>
      </c>
      <c r="B347" s="2" t="s">
        <v>24</v>
      </c>
      <c r="C347" s="2">
        <v>198391468</v>
      </c>
      <c r="D347" s="2">
        <v>803407</v>
      </c>
      <c r="E347" s="2">
        <v>39111</v>
      </c>
      <c r="F347" s="2" t="s">
        <v>69</v>
      </c>
      <c r="G347" s="2" t="s">
        <v>59</v>
      </c>
      <c r="H347" s="2" t="s">
        <v>39</v>
      </c>
      <c r="I347" s="2"/>
      <c r="J347" s="2">
        <v>5.58</v>
      </c>
      <c r="K347" s="2">
        <v>534</v>
      </c>
      <c r="L347" s="2">
        <v>534</v>
      </c>
      <c r="M347" s="2">
        <v>606</v>
      </c>
      <c r="N347" s="2">
        <v>646</v>
      </c>
      <c r="O347" s="2">
        <v>638</v>
      </c>
      <c r="P347" s="2">
        <v>0</v>
      </c>
      <c r="Q347" s="2">
        <v>1</v>
      </c>
      <c r="R347" s="2">
        <v>2</v>
      </c>
      <c r="S347" s="2" t="s">
        <v>100</v>
      </c>
      <c r="T347" s="2" t="s">
        <v>64</v>
      </c>
      <c r="U347" s="2" t="s">
        <v>36</v>
      </c>
      <c r="V347" s="2" t="s">
        <v>32</v>
      </c>
      <c r="W347" s="2" t="s">
        <v>38</v>
      </c>
      <c r="X347" s="2">
        <v>5</v>
      </c>
    </row>
    <row r="348" spans="1:24" x14ac:dyDescent="0.25">
      <c r="A348" s="1">
        <v>2016</v>
      </c>
      <c r="B348" s="2" t="s">
        <v>24</v>
      </c>
      <c r="C348" s="2">
        <v>196702407</v>
      </c>
      <c r="D348" s="2">
        <v>803400</v>
      </c>
      <c r="E348" s="2">
        <v>39112</v>
      </c>
      <c r="F348" s="2" t="s">
        <v>61</v>
      </c>
      <c r="G348" s="2" t="s">
        <v>59</v>
      </c>
      <c r="H348" s="2" t="s">
        <v>39</v>
      </c>
      <c r="I348" s="2"/>
      <c r="J348" s="2">
        <v>5.95</v>
      </c>
      <c r="K348" s="2">
        <v>610</v>
      </c>
      <c r="L348" s="2">
        <v>631</v>
      </c>
      <c r="M348" s="2">
        <v>582</v>
      </c>
      <c r="N348" s="2">
        <v>624</v>
      </c>
      <c r="O348" s="2">
        <v>597</v>
      </c>
      <c r="P348" s="2">
        <v>547</v>
      </c>
      <c r="Q348" s="2">
        <v>1</v>
      </c>
      <c r="R348" s="2">
        <v>1</v>
      </c>
      <c r="S348" s="2" t="s">
        <v>101</v>
      </c>
      <c r="T348" s="2" t="s">
        <v>64</v>
      </c>
      <c r="U348" s="2" t="s">
        <v>36</v>
      </c>
      <c r="V348" s="2" t="s">
        <v>32</v>
      </c>
      <c r="W348" s="2" t="s">
        <v>37</v>
      </c>
      <c r="X348" s="2">
        <v>11</v>
      </c>
    </row>
    <row r="349" spans="1:24" x14ac:dyDescent="0.25">
      <c r="A349" s="1">
        <v>2016</v>
      </c>
      <c r="B349" s="2" t="s">
        <v>24</v>
      </c>
      <c r="C349" s="2">
        <v>195514836</v>
      </c>
      <c r="D349" s="2">
        <v>803401</v>
      </c>
      <c r="E349" s="2">
        <v>39113</v>
      </c>
      <c r="F349" s="2" t="s">
        <v>58</v>
      </c>
      <c r="G349" s="2" t="s">
        <v>59</v>
      </c>
      <c r="H349" s="2" t="s">
        <v>39</v>
      </c>
      <c r="I349" s="2"/>
      <c r="J349" s="2">
        <v>6.5</v>
      </c>
      <c r="K349" s="2">
        <v>723</v>
      </c>
      <c r="L349" s="2">
        <v>771</v>
      </c>
      <c r="M349" s="2">
        <v>597</v>
      </c>
      <c r="N349" s="2">
        <v>593</v>
      </c>
      <c r="O349" s="2">
        <v>504</v>
      </c>
      <c r="P349" s="2">
        <v>421</v>
      </c>
      <c r="Q349" s="2">
        <v>1</v>
      </c>
      <c r="R349" s="2">
        <v>7</v>
      </c>
      <c r="S349" s="2" t="s">
        <v>102</v>
      </c>
      <c r="T349" s="2" t="s">
        <v>76</v>
      </c>
      <c r="U349" s="2" t="s">
        <v>36</v>
      </c>
      <c r="V349" s="2" t="s">
        <v>32</v>
      </c>
      <c r="W349" s="2" t="s">
        <v>37</v>
      </c>
      <c r="X349" s="2">
        <v>0</v>
      </c>
    </row>
    <row r="350" spans="1:24" x14ac:dyDescent="0.25">
      <c r="A350" s="1">
        <v>2016</v>
      </c>
      <c r="B350" s="2" t="s">
        <v>24</v>
      </c>
      <c r="C350" s="2">
        <v>196616349</v>
      </c>
      <c r="D350" s="2">
        <v>803400</v>
      </c>
      <c r="E350" s="2">
        <v>39112</v>
      </c>
      <c r="F350" s="2" t="s">
        <v>61</v>
      </c>
      <c r="G350" s="2" t="s">
        <v>59</v>
      </c>
      <c r="H350" s="2" t="s">
        <v>39</v>
      </c>
      <c r="I350" s="2"/>
      <c r="J350" s="2">
        <v>6.4</v>
      </c>
      <c r="K350" s="2">
        <v>702</v>
      </c>
      <c r="L350" s="2">
        <v>749</v>
      </c>
      <c r="M350" s="2">
        <v>559</v>
      </c>
      <c r="N350" s="2">
        <v>597</v>
      </c>
      <c r="O350" s="2">
        <v>554</v>
      </c>
      <c r="P350" s="2">
        <v>0</v>
      </c>
      <c r="Q350" s="2">
        <v>1</v>
      </c>
      <c r="R350" s="2">
        <v>1</v>
      </c>
      <c r="S350" s="2" t="s">
        <v>103</v>
      </c>
      <c r="T350" s="2" t="s">
        <v>104</v>
      </c>
      <c r="U350" s="2" t="s">
        <v>36</v>
      </c>
      <c r="V350" s="2" t="s">
        <v>32</v>
      </c>
      <c r="W350" s="2" t="s">
        <v>37</v>
      </c>
      <c r="X350" s="2">
        <v>9</v>
      </c>
    </row>
    <row r="351" spans="1:24" x14ac:dyDescent="0.25">
      <c r="A351" s="1">
        <v>2016</v>
      </c>
      <c r="B351" s="2" t="s">
        <v>24</v>
      </c>
      <c r="C351" s="2">
        <v>195879168</v>
      </c>
      <c r="D351" s="2">
        <v>803401</v>
      </c>
      <c r="E351" s="2">
        <v>39113</v>
      </c>
      <c r="F351" s="2" t="s">
        <v>58</v>
      </c>
      <c r="G351" s="2" t="s">
        <v>59</v>
      </c>
      <c r="H351" s="2" t="s">
        <v>39</v>
      </c>
      <c r="I351" s="2"/>
      <c r="J351" s="2">
        <v>6.03</v>
      </c>
      <c r="K351" s="2">
        <v>626</v>
      </c>
      <c r="L351" s="2">
        <v>626</v>
      </c>
      <c r="M351" s="2">
        <v>567</v>
      </c>
      <c r="N351" s="2">
        <v>641</v>
      </c>
      <c r="O351" s="2">
        <v>481</v>
      </c>
      <c r="P351" s="2">
        <v>0</v>
      </c>
      <c r="Q351" s="2">
        <v>1</v>
      </c>
      <c r="R351" s="2">
        <v>1</v>
      </c>
      <c r="S351" s="2" t="s">
        <v>105</v>
      </c>
      <c r="T351" s="2" t="s">
        <v>106</v>
      </c>
      <c r="U351" s="2" t="s">
        <v>36</v>
      </c>
      <c r="V351" s="2" t="s">
        <v>32</v>
      </c>
      <c r="W351" s="2" t="s">
        <v>37</v>
      </c>
      <c r="X351" s="2">
        <v>2</v>
      </c>
    </row>
    <row r="352" spans="1:24" x14ac:dyDescent="0.25">
      <c r="A352" s="1">
        <v>2016</v>
      </c>
      <c r="B352" s="2" t="s">
        <v>24</v>
      </c>
      <c r="C352" s="2">
        <v>198746185</v>
      </c>
      <c r="D352" s="2">
        <v>803401</v>
      </c>
      <c r="E352" s="2">
        <v>39113</v>
      </c>
      <c r="F352" s="2" t="s">
        <v>58</v>
      </c>
      <c r="G352" s="2" t="s">
        <v>59</v>
      </c>
      <c r="H352" s="2" t="s">
        <v>39</v>
      </c>
      <c r="I352" s="2"/>
      <c r="J352" s="2">
        <v>5.98</v>
      </c>
      <c r="K352" s="2">
        <v>616</v>
      </c>
      <c r="L352" s="2">
        <v>616</v>
      </c>
      <c r="M352" s="2">
        <v>486</v>
      </c>
      <c r="N352" s="2">
        <v>641</v>
      </c>
      <c r="O352" s="2">
        <v>574</v>
      </c>
      <c r="P352" s="2">
        <v>0</v>
      </c>
      <c r="Q352" s="2">
        <v>1</v>
      </c>
      <c r="R352" s="2">
        <v>4</v>
      </c>
      <c r="S352" s="2" t="s">
        <v>94</v>
      </c>
      <c r="T352" s="2" t="s">
        <v>76</v>
      </c>
      <c r="U352" s="2" t="s">
        <v>36</v>
      </c>
      <c r="V352" s="2" t="s">
        <v>32</v>
      </c>
      <c r="W352" s="2" t="s">
        <v>38</v>
      </c>
      <c r="X352" s="2">
        <v>5</v>
      </c>
    </row>
    <row r="353" spans="1:24" x14ac:dyDescent="0.25">
      <c r="A353" s="1">
        <v>2016</v>
      </c>
      <c r="B353" s="2" t="s">
        <v>24</v>
      </c>
      <c r="C353" s="2">
        <v>196832874</v>
      </c>
      <c r="D353" s="2">
        <v>803401</v>
      </c>
      <c r="E353" s="2">
        <v>39113</v>
      </c>
      <c r="F353" s="2" t="s">
        <v>58</v>
      </c>
      <c r="G353" s="2" t="s">
        <v>59</v>
      </c>
      <c r="H353" s="2" t="s">
        <v>39</v>
      </c>
      <c r="I353" s="2"/>
      <c r="J353" s="2">
        <v>6.3</v>
      </c>
      <c r="K353" s="2">
        <v>682</v>
      </c>
      <c r="L353" s="2">
        <v>759</v>
      </c>
      <c r="M353" s="2">
        <v>574</v>
      </c>
      <c r="N353" s="2">
        <v>593</v>
      </c>
      <c r="O353" s="2">
        <v>560</v>
      </c>
      <c r="P353" s="2">
        <v>535</v>
      </c>
      <c r="Q353" s="2">
        <v>1</v>
      </c>
      <c r="R353" s="2">
        <v>5</v>
      </c>
      <c r="S353" s="2" t="s">
        <v>89</v>
      </c>
      <c r="T353" s="2" t="s">
        <v>64</v>
      </c>
      <c r="U353" s="2" t="s">
        <v>36</v>
      </c>
      <c r="V353" s="2" t="s">
        <v>32</v>
      </c>
      <c r="W353" s="2" t="s">
        <v>38</v>
      </c>
      <c r="X353" s="2">
        <v>6</v>
      </c>
    </row>
    <row r="354" spans="1:24" x14ac:dyDescent="0.25">
      <c r="A354" s="1">
        <v>2016</v>
      </c>
      <c r="B354" s="2" t="s">
        <v>24</v>
      </c>
      <c r="C354" s="2">
        <v>197256540</v>
      </c>
      <c r="D354" s="2">
        <v>803407</v>
      </c>
      <c r="E354" s="2">
        <v>39111</v>
      </c>
      <c r="F354" s="2" t="s">
        <v>69</v>
      </c>
      <c r="G354" s="2" t="s">
        <v>59</v>
      </c>
      <c r="H354" s="2" t="s">
        <v>39</v>
      </c>
      <c r="I354" s="2"/>
      <c r="J354" s="2">
        <v>6.1000000000000005</v>
      </c>
      <c r="K354" s="2">
        <v>641</v>
      </c>
      <c r="L354" s="2">
        <v>647</v>
      </c>
      <c r="M354" s="2">
        <v>582</v>
      </c>
      <c r="N354" s="2">
        <v>616</v>
      </c>
      <c r="O354" s="2">
        <v>564</v>
      </c>
      <c r="P354" s="2">
        <v>0</v>
      </c>
      <c r="Q354" s="2">
        <v>1</v>
      </c>
      <c r="R354" s="2">
        <v>5</v>
      </c>
      <c r="S354" s="2" t="s">
        <v>107</v>
      </c>
      <c r="T354" s="2" t="s">
        <v>52</v>
      </c>
      <c r="U354" s="2" t="s">
        <v>36</v>
      </c>
      <c r="V354" s="2" t="s">
        <v>32</v>
      </c>
      <c r="W354" s="2" t="s">
        <v>37</v>
      </c>
      <c r="X354" s="2">
        <v>5</v>
      </c>
    </row>
    <row r="355" spans="1:24" x14ac:dyDescent="0.25">
      <c r="A355" s="1">
        <v>2016</v>
      </c>
      <c r="B355" s="2" t="s">
        <v>24</v>
      </c>
      <c r="C355" s="2">
        <v>196371273</v>
      </c>
      <c r="D355" s="2">
        <v>803400</v>
      </c>
      <c r="E355" s="2">
        <v>39112</v>
      </c>
      <c r="F355" s="2" t="s">
        <v>61</v>
      </c>
      <c r="G355" s="2" t="s">
        <v>59</v>
      </c>
      <c r="H355" s="2" t="s">
        <v>39</v>
      </c>
      <c r="I355" s="2"/>
      <c r="J355" s="2">
        <v>5.45</v>
      </c>
      <c r="K355" s="2">
        <v>507</v>
      </c>
      <c r="L355" s="2">
        <v>507</v>
      </c>
      <c r="M355" s="2">
        <v>559</v>
      </c>
      <c r="N355" s="2">
        <v>668</v>
      </c>
      <c r="O355" s="2">
        <v>534</v>
      </c>
      <c r="P355" s="2">
        <v>458</v>
      </c>
      <c r="Q355" s="2">
        <v>1</v>
      </c>
      <c r="R355" s="2">
        <v>1</v>
      </c>
      <c r="S355" s="2" t="s">
        <v>66</v>
      </c>
      <c r="T355" s="2" t="s">
        <v>64</v>
      </c>
      <c r="U355" s="2" t="s">
        <v>36</v>
      </c>
      <c r="V355" s="2" t="s">
        <v>32</v>
      </c>
      <c r="W355" s="2" t="s">
        <v>37</v>
      </c>
      <c r="X355" s="2">
        <v>11</v>
      </c>
    </row>
    <row r="356" spans="1:24" x14ac:dyDescent="0.25">
      <c r="A356" s="1">
        <v>2016</v>
      </c>
      <c r="B356" s="2" t="s">
        <v>24</v>
      </c>
      <c r="C356" s="2">
        <v>197373377</v>
      </c>
      <c r="D356" s="2">
        <v>803400</v>
      </c>
      <c r="E356" s="2">
        <v>39112</v>
      </c>
      <c r="F356" s="2" t="s">
        <v>61</v>
      </c>
      <c r="G356" s="2" t="s">
        <v>59</v>
      </c>
      <c r="H356" s="2" t="s">
        <v>39</v>
      </c>
      <c r="I356" s="2"/>
      <c r="J356" s="2">
        <v>5.33</v>
      </c>
      <c r="K356" s="2">
        <v>482</v>
      </c>
      <c r="L356" s="2">
        <v>482</v>
      </c>
      <c r="M356" s="2">
        <v>590</v>
      </c>
      <c r="N356" s="2">
        <v>653</v>
      </c>
      <c r="O356" s="2">
        <v>629</v>
      </c>
      <c r="P356" s="2">
        <v>503</v>
      </c>
      <c r="Q356" s="2">
        <v>1</v>
      </c>
      <c r="R356" s="2">
        <v>2</v>
      </c>
      <c r="S356" s="2" t="s">
        <v>67</v>
      </c>
      <c r="T356" s="2" t="s">
        <v>64</v>
      </c>
      <c r="U356" s="2" t="s">
        <v>36</v>
      </c>
      <c r="V356" s="2" t="s">
        <v>32</v>
      </c>
      <c r="W356" s="2" t="s">
        <v>38</v>
      </c>
      <c r="X356" s="2">
        <v>9</v>
      </c>
    </row>
    <row r="357" spans="1:24" x14ac:dyDescent="0.25">
      <c r="A357" s="1">
        <v>2016</v>
      </c>
      <c r="B357" s="2" t="s">
        <v>24</v>
      </c>
      <c r="C357" s="2">
        <v>196375775</v>
      </c>
      <c r="D357" s="2">
        <v>803400</v>
      </c>
      <c r="E357" s="2">
        <v>39112</v>
      </c>
      <c r="F357" s="2" t="s">
        <v>61</v>
      </c>
      <c r="G357" s="2" t="s">
        <v>59</v>
      </c>
      <c r="H357" s="2" t="s">
        <v>39</v>
      </c>
      <c r="I357" s="2"/>
      <c r="J357" s="2">
        <v>5.6000000000000005</v>
      </c>
      <c r="K357" s="2">
        <v>538</v>
      </c>
      <c r="L357" s="2">
        <v>538</v>
      </c>
      <c r="M357" s="2">
        <v>507</v>
      </c>
      <c r="N357" s="2">
        <v>668</v>
      </c>
      <c r="O357" s="2">
        <v>509</v>
      </c>
      <c r="P357" s="2">
        <v>0</v>
      </c>
      <c r="Q357" s="2">
        <v>1</v>
      </c>
      <c r="R357" s="2">
        <v>5</v>
      </c>
      <c r="S357" s="2" t="s">
        <v>99</v>
      </c>
      <c r="T357" s="2" t="s">
        <v>64</v>
      </c>
      <c r="U357" s="2" t="s">
        <v>36</v>
      </c>
      <c r="V357" s="2" t="s">
        <v>32</v>
      </c>
      <c r="W357" s="2" t="s">
        <v>38</v>
      </c>
      <c r="X357" s="2">
        <v>11</v>
      </c>
    </row>
    <row r="358" spans="1:24" x14ac:dyDescent="0.25">
      <c r="A358" s="1">
        <v>2016</v>
      </c>
      <c r="B358" s="2" t="s">
        <v>24</v>
      </c>
      <c r="C358" s="2">
        <v>196326960</v>
      </c>
      <c r="D358" s="2">
        <v>803401</v>
      </c>
      <c r="E358" s="2">
        <v>39113</v>
      </c>
      <c r="F358" s="2" t="s">
        <v>58</v>
      </c>
      <c r="G358" s="2" t="s">
        <v>59</v>
      </c>
      <c r="H358" s="2" t="s">
        <v>39</v>
      </c>
      <c r="I358" s="2"/>
      <c r="J358" s="2">
        <v>5.48</v>
      </c>
      <c r="K358" s="2">
        <v>513</v>
      </c>
      <c r="L358" s="2">
        <v>513</v>
      </c>
      <c r="M358" s="2">
        <v>597</v>
      </c>
      <c r="N358" s="2">
        <v>633</v>
      </c>
      <c r="O358" s="2">
        <v>0</v>
      </c>
      <c r="P358" s="2">
        <v>670</v>
      </c>
      <c r="Q358" s="2">
        <v>1</v>
      </c>
      <c r="R358" s="2">
        <v>5</v>
      </c>
      <c r="S358" s="2" t="s">
        <v>77</v>
      </c>
      <c r="T358" s="2" t="s">
        <v>64</v>
      </c>
      <c r="U358" s="2" t="s">
        <v>36</v>
      </c>
      <c r="V358" s="2" t="s">
        <v>32</v>
      </c>
      <c r="W358" s="2" t="s">
        <v>38</v>
      </c>
      <c r="X358" s="2">
        <v>5</v>
      </c>
    </row>
    <row r="359" spans="1:24" x14ac:dyDescent="0.25">
      <c r="A359" s="1">
        <v>2016</v>
      </c>
      <c r="B359" s="2" t="s">
        <v>24</v>
      </c>
      <c r="C359" s="2">
        <v>195202966</v>
      </c>
      <c r="D359" s="2">
        <v>803401</v>
      </c>
      <c r="E359" s="2">
        <v>39113</v>
      </c>
      <c r="F359" s="2" t="s">
        <v>58</v>
      </c>
      <c r="G359" s="2" t="s">
        <v>59</v>
      </c>
      <c r="H359" s="2" t="s">
        <v>39</v>
      </c>
      <c r="I359" s="2"/>
      <c r="J359" s="2">
        <v>5.55</v>
      </c>
      <c r="K359" s="2">
        <v>528</v>
      </c>
      <c r="L359" s="2">
        <v>528</v>
      </c>
      <c r="M359" s="2">
        <v>615</v>
      </c>
      <c r="N359" s="2">
        <v>628</v>
      </c>
      <c r="O359" s="2">
        <v>602</v>
      </c>
      <c r="P359" s="2">
        <v>647</v>
      </c>
      <c r="Q359" s="2">
        <v>1</v>
      </c>
      <c r="R359" s="2">
        <v>5</v>
      </c>
      <c r="S359" s="2" t="s">
        <v>99</v>
      </c>
      <c r="T359" s="2" t="s">
        <v>64</v>
      </c>
      <c r="U359" s="2" t="s">
        <v>36</v>
      </c>
      <c r="V359" s="2" t="s">
        <v>32</v>
      </c>
      <c r="W359" s="2" t="s">
        <v>38</v>
      </c>
      <c r="X359" s="2">
        <v>0</v>
      </c>
    </row>
    <row r="360" spans="1:24" x14ac:dyDescent="0.25">
      <c r="A360" s="1">
        <v>2016</v>
      </c>
      <c r="B360" s="2" t="s">
        <v>24</v>
      </c>
      <c r="C360" s="2">
        <v>197703318</v>
      </c>
      <c r="D360" s="2">
        <v>803400</v>
      </c>
      <c r="E360" s="2">
        <v>39112</v>
      </c>
      <c r="F360" s="2" t="s">
        <v>61</v>
      </c>
      <c r="G360" s="2" t="s">
        <v>59</v>
      </c>
      <c r="H360" s="2" t="s">
        <v>39</v>
      </c>
      <c r="I360" s="2"/>
      <c r="J360" s="2">
        <v>5.65</v>
      </c>
      <c r="K360" s="2">
        <v>548</v>
      </c>
      <c r="L360" s="2">
        <v>548</v>
      </c>
      <c r="M360" s="2">
        <v>590</v>
      </c>
      <c r="N360" s="2">
        <v>641</v>
      </c>
      <c r="O360" s="2">
        <v>521</v>
      </c>
      <c r="P360" s="2">
        <v>547</v>
      </c>
      <c r="Q360" s="2">
        <v>1</v>
      </c>
      <c r="R360" s="2">
        <v>3</v>
      </c>
      <c r="S360" s="2" t="s">
        <v>103</v>
      </c>
      <c r="T360" s="2" t="s">
        <v>104</v>
      </c>
      <c r="U360" s="2" t="s">
        <v>36</v>
      </c>
      <c r="V360" s="2" t="s">
        <v>32</v>
      </c>
      <c r="W360" s="2" t="s">
        <v>38</v>
      </c>
      <c r="X360" s="2">
        <v>9</v>
      </c>
    </row>
    <row r="361" spans="1:24" x14ac:dyDescent="0.25">
      <c r="A361" s="1">
        <v>2016</v>
      </c>
      <c r="B361" s="2" t="s">
        <v>24</v>
      </c>
      <c r="C361" s="2">
        <v>198279021</v>
      </c>
      <c r="D361" s="2">
        <v>803400</v>
      </c>
      <c r="E361" s="2">
        <v>39112</v>
      </c>
      <c r="F361" s="2" t="s">
        <v>61</v>
      </c>
      <c r="G361" s="2" t="s">
        <v>59</v>
      </c>
      <c r="H361" s="2" t="s">
        <v>39</v>
      </c>
      <c r="I361" s="2"/>
      <c r="J361" s="2">
        <v>5.3500000000000005</v>
      </c>
      <c r="K361" s="2">
        <v>486</v>
      </c>
      <c r="L361" s="2">
        <v>486</v>
      </c>
      <c r="M361" s="2">
        <v>645</v>
      </c>
      <c r="N361" s="2">
        <v>649</v>
      </c>
      <c r="O361" s="2">
        <v>564</v>
      </c>
      <c r="P361" s="2">
        <v>517</v>
      </c>
      <c r="Q361" s="2">
        <v>1</v>
      </c>
      <c r="R361" s="2">
        <v>2</v>
      </c>
      <c r="S361" s="2" t="s">
        <v>77</v>
      </c>
      <c r="T361" s="2" t="s">
        <v>64</v>
      </c>
      <c r="U361" s="2" t="s">
        <v>36</v>
      </c>
      <c r="V361" s="2" t="s">
        <v>32</v>
      </c>
      <c r="W361" s="2" t="s">
        <v>37</v>
      </c>
      <c r="X361" s="2">
        <v>5</v>
      </c>
    </row>
    <row r="362" spans="1:24" x14ac:dyDescent="0.25">
      <c r="A362" s="1">
        <v>2016</v>
      </c>
      <c r="B362" s="2" t="s">
        <v>24</v>
      </c>
      <c r="C362" s="2">
        <v>196471553</v>
      </c>
      <c r="D362" s="2">
        <v>803400</v>
      </c>
      <c r="E362" s="2">
        <v>39112</v>
      </c>
      <c r="F362" s="2" t="s">
        <v>61</v>
      </c>
      <c r="G362" s="2" t="s">
        <v>59</v>
      </c>
      <c r="H362" s="2" t="s">
        <v>39</v>
      </c>
      <c r="I362" s="2"/>
      <c r="J362" s="2">
        <v>5.18</v>
      </c>
      <c r="K362" s="2">
        <v>451</v>
      </c>
      <c r="L362" s="2">
        <v>451</v>
      </c>
      <c r="M362" s="2">
        <v>668</v>
      </c>
      <c r="N362" s="2">
        <v>641</v>
      </c>
      <c r="O362" s="2">
        <v>0</v>
      </c>
      <c r="P362" s="2">
        <v>652</v>
      </c>
      <c r="Q362" s="2">
        <v>1</v>
      </c>
      <c r="R362" s="2">
        <v>1</v>
      </c>
      <c r="S362" s="2" t="s">
        <v>63</v>
      </c>
      <c r="T362" s="2" t="s">
        <v>64</v>
      </c>
      <c r="U362" s="2" t="s">
        <v>36</v>
      </c>
      <c r="V362" s="2" t="s">
        <v>32</v>
      </c>
      <c r="W362" s="2" t="s">
        <v>37</v>
      </c>
      <c r="X362" s="2">
        <v>5</v>
      </c>
    </row>
    <row r="363" spans="1:24" x14ac:dyDescent="0.25">
      <c r="A363" s="1">
        <v>2016</v>
      </c>
      <c r="B363" s="2" t="s">
        <v>24</v>
      </c>
      <c r="C363" s="2">
        <v>198300802</v>
      </c>
      <c r="D363" s="2">
        <v>803401</v>
      </c>
      <c r="E363" s="2">
        <v>39113</v>
      </c>
      <c r="F363" s="2" t="s">
        <v>58</v>
      </c>
      <c r="G363" s="2" t="s">
        <v>59</v>
      </c>
      <c r="H363" s="2" t="s">
        <v>39</v>
      </c>
      <c r="I363" s="2"/>
      <c r="J363" s="2">
        <v>5.78</v>
      </c>
      <c r="K363" s="2">
        <v>575</v>
      </c>
      <c r="L363" s="2">
        <v>589</v>
      </c>
      <c r="M363" s="2">
        <v>624</v>
      </c>
      <c r="N363" s="2">
        <v>612</v>
      </c>
      <c r="O363" s="2">
        <v>583</v>
      </c>
      <c r="P363" s="2">
        <v>0</v>
      </c>
      <c r="Q363" s="2">
        <v>1</v>
      </c>
      <c r="R363" s="2">
        <v>6</v>
      </c>
      <c r="S363" s="2" t="s">
        <v>100</v>
      </c>
      <c r="T363" s="2" t="s">
        <v>64</v>
      </c>
      <c r="U363" s="2" t="s">
        <v>36</v>
      </c>
      <c r="V363" s="2" t="s">
        <v>32</v>
      </c>
      <c r="W363" s="2" t="s">
        <v>37</v>
      </c>
      <c r="X363" s="2">
        <v>5</v>
      </c>
    </row>
    <row r="364" spans="1:24" x14ac:dyDescent="0.25">
      <c r="A364" s="1">
        <v>2016</v>
      </c>
      <c r="B364" s="2" t="s">
        <v>24</v>
      </c>
      <c r="C364" s="2">
        <v>196195327</v>
      </c>
      <c r="D364" s="2">
        <v>803401</v>
      </c>
      <c r="E364" s="2">
        <v>39113</v>
      </c>
      <c r="F364" s="2" t="s">
        <v>58</v>
      </c>
      <c r="G364" s="2" t="s">
        <v>59</v>
      </c>
      <c r="H364" s="2" t="s">
        <v>39</v>
      </c>
      <c r="I364" s="2"/>
      <c r="J364" s="2">
        <v>6.2</v>
      </c>
      <c r="K364" s="2">
        <v>661</v>
      </c>
      <c r="L364" s="2">
        <v>753</v>
      </c>
      <c r="M364" s="2">
        <v>590</v>
      </c>
      <c r="N364" s="2">
        <v>579</v>
      </c>
      <c r="O364" s="2">
        <v>564</v>
      </c>
      <c r="P364" s="2">
        <v>0</v>
      </c>
      <c r="Q364" s="2">
        <v>1</v>
      </c>
      <c r="R364" s="2">
        <v>2</v>
      </c>
      <c r="S364" s="2" t="s">
        <v>91</v>
      </c>
      <c r="T364" s="2" t="s">
        <v>64</v>
      </c>
      <c r="U364" s="2" t="s">
        <v>36</v>
      </c>
      <c r="V364" s="2" t="s">
        <v>32</v>
      </c>
      <c r="W364" s="2" t="s">
        <v>38</v>
      </c>
      <c r="X364" s="2">
        <v>5</v>
      </c>
    </row>
    <row r="365" spans="1:24" x14ac:dyDescent="0.25">
      <c r="A365" s="1">
        <v>2016</v>
      </c>
      <c r="B365" s="2" t="s">
        <v>24</v>
      </c>
      <c r="C365" s="2">
        <v>196686746</v>
      </c>
      <c r="D365" s="2">
        <v>803400</v>
      </c>
      <c r="E365" s="2">
        <v>39112</v>
      </c>
      <c r="F365" s="2" t="s">
        <v>61</v>
      </c>
      <c r="G365" s="2" t="s">
        <v>59</v>
      </c>
      <c r="H365" s="2" t="s">
        <v>39</v>
      </c>
      <c r="I365" s="2"/>
      <c r="J365" s="2">
        <v>5.95</v>
      </c>
      <c r="K365" s="2">
        <v>610</v>
      </c>
      <c r="L365" s="2">
        <v>631</v>
      </c>
      <c r="M365" s="2">
        <v>543</v>
      </c>
      <c r="N365" s="2">
        <v>607</v>
      </c>
      <c r="O365" s="2">
        <v>611</v>
      </c>
      <c r="P365" s="2">
        <v>0</v>
      </c>
      <c r="Q365" s="2">
        <v>1</v>
      </c>
      <c r="R365" s="2">
        <v>2</v>
      </c>
      <c r="S365" s="2" t="s">
        <v>101</v>
      </c>
      <c r="T365" s="2" t="s">
        <v>64</v>
      </c>
      <c r="U365" s="2" t="s">
        <v>36</v>
      </c>
      <c r="V365" s="2" t="s">
        <v>32</v>
      </c>
      <c r="W365" s="2" t="s">
        <v>37</v>
      </c>
      <c r="X365" s="2">
        <v>9</v>
      </c>
    </row>
    <row r="366" spans="1:24" x14ac:dyDescent="0.25">
      <c r="A366" s="1">
        <v>2016</v>
      </c>
      <c r="B366" s="2" t="s">
        <v>24</v>
      </c>
      <c r="C366" s="2" t="s">
        <v>108</v>
      </c>
      <c r="D366" s="2">
        <v>803401</v>
      </c>
      <c r="E366" s="2">
        <v>39113</v>
      </c>
      <c r="F366" s="2" t="s">
        <v>58</v>
      </c>
      <c r="G366" s="2" t="s">
        <v>59</v>
      </c>
      <c r="H366" s="2" t="s">
        <v>39</v>
      </c>
      <c r="I366" s="2"/>
      <c r="J366" s="2">
        <v>5.8500000000000005</v>
      </c>
      <c r="K366" s="2">
        <v>589</v>
      </c>
      <c r="L366" s="2">
        <v>589</v>
      </c>
      <c r="M366" s="2">
        <v>537</v>
      </c>
      <c r="N366" s="2">
        <v>624</v>
      </c>
      <c r="O366" s="2">
        <v>569</v>
      </c>
      <c r="P366" s="2">
        <v>0</v>
      </c>
      <c r="Q366" s="2">
        <v>1</v>
      </c>
      <c r="R366" s="2">
        <v>6</v>
      </c>
      <c r="S366" s="2" t="s">
        <v>109</v>
      </c>
      <c r="T366" s="2" t="s">
        <v>64</v>
      </c>
      <c r="U366" s="2" t="s">
        <v>36</v>
      </c>
      <c r="V366" s="2" t="s">
        <v>32</v>
      </c>
      <c r="W366" s="2" t="s">
        <v>38</v>
      </c>
      <c r="X366" s="2">
        <v>11</v>
      </c>
    </row>
    <row r="367" spans="1:24" x14ac:dyDescent="0.25">
      <c r="A367" s="1">
        <v>2016</v>
      </c>
      <c r="B367" s="2" t="s">
        <v>24</v>
      </c>
      <c r="C367" s="2" t="s">
        <v>110</v>
      </c>
      <c r="D367" s="2">
        <v>803400</v>
      </c>
      <c r="E367" s="2">
        <v>39112</v>
      </c>
      <c r="F367" s="2" t="s">
        <v>61</v>
      </c>
      <c r="G367" s="2" t="s">
        <v>59</v>
      </c>
      <c r="H367" s="2" t="s">
        <v>39</v>
      </c>
      <c r="I367" s="2"/>
      <c r="J367" s="2">
        <v>5.7</v>
      </c>
      <c r="K367" s="2">
        <v>558</v>
      </c>
      <c r="L367" s="2">
        <v>558</v>
      </c>
      <c r="M367" s="2">
        <v>551</v>
      </c>
      <c r="N367" s="2">
        <v>620</v>
      </c>
      <c r="O367" s="2">
        <v>629</v>
      </c>
      <c r="P367" s="2">
        <v>626</v>
      </c>
      <c r="Q367" s="2">
        <v>1</v>
      </c>
      <c r="R367" s="2">
        <v>4</v>
      </c>
      <c r="S367" s="2" t="s">
        <v>63</v>
      </c>
      <c r="T367" s="2" t="s">
        <v>64</v>
      </c>
      <c r="U367" s="2" t="s">
        <v>36</v>
      </c>
      <c r="V367" s="2" t="s">
        <v>32</v>
      </c>
      <c r="W367" s="2" t="s">
        <v>33</v>
      </c>
      <c r="X367" s="2">
        <v>5</v>
      </c>
    </row>
    <row r="368" spans="1:24" x14ac:dyDescent="0.25">
      <c r="A368" s="1">
        <v>2016</v>
      </c>
      <c r="B368" s="2" t="s">
        <v>24</v>
      </c>
      <c r="C368" s="2">
        <v>196844384</v>
      </c>
      <c r="D368" s="2">
        <v>803401</v>
      </c>
      <c r="E368" s="2">
        <v>39113</v>
      </c>
      <c r="F368" s="2" t="s">
        <v>58</v>
      </c>
      <c r="G368" s="2" t="s">
        <v>59</v>
      </c>
      <c r="H368" s="2" t="s">
        <v>39</v>
      </c>
      <c r="I368" s="2"/>
      <c r="J368" s="2">
        <v>5.53</v>
      </c>
      <c r="K368" s="2">
        <v>523</v>
      </c>
      <c r="L368" s="2">
        <v>530</v>
      </c>
      <c r="M368" s="2">
        <v>582</v>
      </c>
      <c r="N368" s="2">
        <v>624</v>
      </c>
      <c r="O368" s="2">
        <v>629</v>
      </c>
      <c r="P368" s="2">
        <v>0</v>
      </c>
      <c r="Q368" s="2">
        <v>1</v>
      </c>
      <c r="R368" s="2">
        <v>6</v>
      </c>
      <c r="S368" s="2" t="s">
        <v>63</v>
      </c>
      <c r="T368" s="2" t="s">
        <v>64</v>
      </c>
      <c r="U368" s="2" t="s">
        <v>36</v>
      </c>
      <c r="V368" s="2" t="s">
        <v>32</v>
      </c>
      <c r="W368" s="2" t="s">
        <v>37</v>
      </c>
      <c r="X368" s="2">
        <v>7</v>
      </c>
    </row>
    <row r="369" spans="1:24" x14ac:dyDescent="0.25">
      <c r="A369" s="1">
        <v>2016</v>
      </c>
      <c r="B369" s="2" t="s">
        <v>24</v>
      </c>
      <c r="C369" s="2">
        <v>199532014</v>
      </c>
      <c r="D369" s="2">
        <v>803401</v>
      </c>
      <c r="E369" s="2">
        <v>39113</v>
      </c>
      <c r="F369" s="2" t="s">
        <v>58</v>
      </c>
      <c r="G369" s="2" t="s">
        <v>59</v>
      </c>
      <c r="H369" s="2" t="s">
        <v>39</v>
      </c>
      <c r="I369" s="2"/>
      <c r="J369" s="2">
        <v>5.2</v>
      </c>
      <c r="K369" s="2">
        <v>455</v>
      </c>
      <c r="L369" s="2">
        <v>455</v>
      </c>
      <c r="M369" s="2">
        <v>529</v>
      </c>
      <c r="N369" s="2">
        <v>672</v>
      </c>
      <c r="O369" s="2">
        <v>534</v>
      </c>
      <c r="P369" s="2">
        <v>0</v>
      </c>
      <c r="Q369" s="2">
        <v>1</v>
      </c>
      <c r="R369" s="2">
        <v>4</v>
      </c>
      <c r="S369" s="2" t="s">
        <v>83</v>
      </c>
      <c r="T369" s="2" t="s">
        <v>64</v>
      </c>
      <c r="U369" s="2" t="s">
        <v>36</v>
      </c>
      <c r="V369" s="2" t="s">
        <v>32</v>
      </c>
      <c r="W369" s="2" t="s">
        <v>38</v>
      </c>
      <c r="X369" s="2">
        <v>11</v>
      </c>
    </row>
    <row r="370" spans="1:24" x14ac:dyDescent="0.25">
      <c r="A370" s="1">
        <v>2016</v>
      </c>
      <c r="B370" s="2" t="s">
        <v>24</v>
      </c>
      <c r="C370" s="2">
        <v>197929081</v>
      </c>
      <c r="D370" s="2">
        <v>803401</v>
      </c>
      <c r="E370" s="2">
        <v>39113</v>
      </c>
      <c r="F370" s="2" t="s">
        <v>58</v>
      </c>
      <c r="G370" s="2" t="s">
        <v>59</v>
      </c>
      <c r="H370" s="2" t="s">
        <v>39</v>
      </c>
      <c r="I370" s="2"/>
      <c r="J370" s="2">
        <v>5.33</v>
      </c>
      <c r="K370" s="2">
        <v>482</v>
      </c>
      <c r="L370" s="2">
        <v>482</v>
      </c>
      <c r="M370" s="2">
        <v>543</v>
      </c>
      <c r="N370" s="2">
        <v>646</v>
      </c>
      <c r="O370" s="2">
        <v>615</v>
      </c>
      <c r="P370" s="2">
        <v>0</v>
      </c>
      <c r="Q370" s="2">
        <v>1</v>
      </c>
      <c r="R370" s="2">
        <v>4</v>
      </c>
      <c r="S370" s="2" t="s">
        <v>78</v>
      </c>
      <c r="T370" s="2" t="s">
        <v>64</v>
      </c>
      <c r="U370" s="2" t="s">
        <v>36</v>
      </c>
      <c r="V370" s="2" t="s">
        <v>32</v>
      </c>
      <c r="W370" s="2" t="s">
        <v>37</v>
      </c>
      <c r="X370" s="2">
        <v>11</v>
      </c>
    </row>
    <row r="371" spans="1:24" x14ac:dyDescent="0.25">
      <c r="A371" s="1">
        <v>2016</v>
      </c>
      <c r="B371" s="2" t="s">
        <v>24</v>
      </c>
      <c r="C371" s="2">
        <v>196471995</v>
      </c>
      <c r="D371" s="2">
        <v>803400</v>
      </c>
      <c r="E371" s="2">
        <v>39112</v>
      </c>
      <c r="F371" s="2" t="s">
        <v>61</v>
      </c>
      <c r="G371" s="2" t="s">
        <v>59</v>
      </c>
      <c r="H371" s="2" t="s">
        <v>39</v>
      </c>
      <c r="I371" s="2"/>
      <c r="J371" s="2">
        <v>5.75</v>
      </c>
      <c r="K371" s="2">
        <v>570</v>
      </c>
      <c r="L371" s="2">
        <v>605</v>
      </c>
      <c r="M371" s="2">
        <v>529</v>
      </c>
      <c r="N371" s="2">
        <v>616</v>
      </c>
      <c r="O371" s="2">
        <v>539</v>
      </c>
      <c r="P371" s="2">
        <v>356</v>
      </c>
      <c r="Q371" s="2">
        <v>1</v>
      </c>
      <c r="R371" s="2">
        <v>1</v>
      </c>
      <c r="S371" s="2" t="s">
        <v>111</v>
      </c>
      <c r="T371" s="2" t="s">
        <v>64</v>
      </c>
      <c r="U371" s="2" t="s">
        <v>49</v>
      </c>
      <c r="V371" s="2" t="s">
        <v>50</v>
      </c>
      <c r="W371" s="2" t="s">
        <v>37</v>
      </c>
      <c r="X371" s="2">
        <v>7</v>
      </c>
    </row>
    <row r="372" spans="1:24" x14ac:dyDescent="0.25">
      <c r="A372" s="1">
        <v>2016</v>
      </c>
      <c r="B372" s="2" t="s">
        <v>24</v>
      </c>
      <c r="C372" s="2">
        <v>197458232</v>
      </c>
      <c r="D372" s="2">
        <v>803401</v>
      </c>
      <c r="E372" s="2">
        <v>39113</v>
      </c>
      <c r="F372" s="2" t="s">
        <v>58</v>
      </c>
      <c r="G372" s="2" t="s">
        <v>59</v>
      </c>
      <c r="H372" s="2" t="s">
        <v>39</v>
      </c>
      <c r="I372" s="2"/>
      <c r="J372" s="2">
        <v>6.05</v>
      </c>
      <c r="K372" s="2">
        <v>631</v>
      </c>
      <c r="L372" s="2">
        <v>660</v>
      </c>
      <c r="M372" s="2">
        <v>582</v>
      </c>
      <c r="N372" s="2">
        <v>584</v>
      </c>
      <c r="O372" s="2">
        <v>560</v>
      </c>
      <c r="P372" s="2">
        <v>0</v>
      </c>
      <c r="Q372" s="2">
        <v>1</v>
      </c>
      <c r="R372" s="2">
        <v>5</v>
      </c>
      <c r="S372" s="2" t="s">
        <v>112</v>
      </c>
      <c r="T372" s="2" t="s">
        <v>64</v>
      </c>
      <c r="U372" s="2" t="s">
        <v>36</v>
      </c>
      <c r="V372" s="2" t="s">
        <v>32</v>
      </c>
      <c r="W372" s="2" t="s">
        <v>37</v>
      </c>
      <c r="X372" s="2">
        <v>5</v>
      </c>
    </row>
    <row r="373" spans="1:24" x14ac:dyDescent="0.25">
      <c r="A373" s="1">
        <v>2016</v>
      </c>
      <c r="B373" s="2" t="s">
        <v>24</v>
      </c>
      <c r="C373" s="2">
        <v>197475293</v>
      </c>
      <c r="D373" s="2">
        <v>803401</v>
      </c>
      <c r="E373" s="2">
        <v>39113</v>
      </c>
      <c r="F373" s="2" t="s">
        <v>58</v>
      </c>
      <c r="G373" s="2" t="s">
        <v>59</v>
      </c>
      <c r="H373" s="2" t="s">
        <v>39</v>
      </c>
      <c r="I373" s="2" t="s">
        <v>46</v>
      </c>
      <c r="J373" s="2">
        <v>5.53</v>
      </c>
      <c r="K373" s="2">
        <v>523</v>
      </c>
      <c r="L373" s="2">
        <v>530</v>
      </c>
      <c r="M373" s="2">
        <v>514</v>
      </c>
      <c r="N373" s="2">
        <v>637</v>
      </c>
      <c r="O373" s="2">
        <v>515</v>
      </c>
      <c r="P373" s="2">
        <v>486</v>
      </c>
      <c r="Q373" s="2">
        <v>1</v>
      </c>
      <c r="R373" s="2"/>
      <c r="S373" s="2" t="s">
        <v>63</v>
      </c>
      <c r="T373" s="2" t="s">
        <v>64</v>
      </c>
      <c r="U373" s="2" t="s">
        <v>36</v>
      </c>
      <c r="V373" s="2" t="s">
        <v>32</v>
      </c>
      <c r="W373" s="2" t="s">
        <v>37</v>
      </c>
      <c r="X373" s="2">
        <v>11</v>
      </c>
    </row>
    <row r="374" spans="1:24" x14ac:dyDescent="0.25">
      <c r="A374" s="1">
        <v>2016</v>
      </c>
      <c r="B374" s="2" t="s">
        <v>24</v>
      </c>
      <c r="C374" s="2">
        <v>196376747</v>
      </c>
      <c r="D374" s="2">
        <v>803401</v>
      </c>
      <c r="E374" s="2">
        <v>39113</v>
      </c>
      <c r="F374" s="2" t="s">
        <v>58</v>
      </c>
      <c r="G374" s="2" t="s">
        <v>59</v>
      </c>
      <c r="H374" s="2" t="s">
        <v>39</v>
      </c>
      <c r="I374" s="2"/>
      <c r="J374" s="2">
        <v>6.03</v>
      </c>
      <c r="K374" s="2">
        <v>626</v>
      </c>
      <c r="L374" s="2">
        <v>680</v>
      </c>
      <c r="M374" s="2">
        <v>582</v>
      </c>
      <c r="N374" s="2">
        <v>569</v>
      </c>
      <c r="O374" s="2">
        <v>583</v>
      </c>
      <c r="P374" s="2">
        <v>596</v>
      </c>
      <c r="Q374" s="2">
        <v>1</v>
      </c>
      <c r="R374" s="2">
        <v>4</v>
      </c>
      <c r="S374" s="2" t="s">
        <v>70</v>
      </c>
      <c r="T374" s="2" t="s">
        <v>64</v>
      </c>
      <c r="U374" s="2" t="s">
        <v>36</v>
      </c>
      <c r="V374" s="2" t="s">
        <v>32</v>
      </c>
      <c r="W374" s="2" t="s">
        <v>37</v>
      </c>
      <c r="X374" s="2">
        <v>8</v>
      </c>
    </row>
    <row r="375" spans="1:24" x14ac:dyDescent="0.25">
      <c r="A375" s="1">
        <v>2016</v>
      </c>
      <c r="B375" s="2" t="s">
        <v>24</v>
      </c>
      <c r="C375" s="2" t="s">
        <v>113</v>
      </c>
      <c r="D375" s="2">
        <v>803400</v>
      </c>
      <c r="E375" s="2">
        <v>39112</v>
      </c>
      <c r="F375" s="2" t="s">
        <v>61</v>
      </c>
      <c r="G375" s="2" t="s">
        <v>59</v>
      </c>
      <c r="H375" s="2" t="s">
        <v>39</v>
      </c>
      <c r="I375" s="2"/>
      <c r="J375" s="2">
        <v>6.15</v>
      </c>
      <c r="K375" s="2">
        <v>651</v>
      </c>
      <c r="L375" s="2">
        <v>699</v>
      </c>
      <c r="M375" s="2">
        <v>606</v>
      </c>
      <c r="N375" s="2">
        <v>569</v>
      </c>
      <c r="O375" s="2">
        <v>515</v>
      </c>
      <c r="P375" s="2">
        <v>523</v>
      </c>
      <c r="Q375" s="2">
        <v>1</v>
      </c>
      <c r="R375" s="2">
        <v>3</v>
      </c>
      <c r="S375" s="2" t="s">
        <v>67</v>
      </c>
      <c r="T375" s="2" t="s">
        <v>64</v>
      </c>
      <c r="U375" s="2" t="s">
        <v>36</v>
      </c>
      <c r="V375" s="2" t="s">
        <v>32</v>
      </c>
      <c r="W375" s="2" t="s">
        <v>79</v>
      </c>
      <c r="X375" s="2">
        <v>7</v>
      </c>
    </row>
    <row r="376" spans="1:24" x14ac:dyDescent="0.25">
      <c r="A376" s="1">
        <v>2016</v>
      </c>
      <c r="B376" s="2" t="s">
        <v>24</v>
      </c>
      <c r="C376" s="2">
        <v>198391883</v>
      </c>
      <c r="D376" s="2">
        <v>803401</v>
      </c>
      <c r="E376" s="2">
        <v>39113</v>
      </c>
      <c r="F376" s="2" t="s">
        <v>58</v>
      </c>
      <c r="G376" s="2" t="s">
        <v>59</v>
      </c>
      <c r="H376" s="2" t="s">
        <v>39</v>
      </c>
      <c r="I376" s="2"/>
      <c r="J376" s="2">
        <v>5.68</v>
      </c>
      <c r="K376" s="2">
        <v>554</v>
      </c>
      <c r="L376" s="2">
        <v>587</v>
      </c>
      <c r="M376" s="2">
        <v>529</v>
      </c>
      <c r="N376" s="2">
        <v>607</v>
      </c>
      <c r="O376" s="2">
        <v>574</v>
      </c>
      <c r="P376" s="2">
        <v>509</v>
      </c>
      <c r="Q376" s="2">
        <v>1</v>
      </c>
      <c r="R376" s="2">
        <v>2</v>
      </c>
      <c r="S376" s="2" t="s">
        <v>70</v>
      </c>
      <c r="T376" s="2" t="s">
        <v>64</v>
      </c>
      <c r="U376" s="2" t="s">
        <v>36</v>
      </c>
      <c r="V376" s="2" t="s">
        <v>32</v>
      </c>
      <c r="W376" s="2" t="s">
        <v>37</v>
      </c>
      <c r="X376" s="2">
        <v>7</v>
      </c>
    </row>
    <row r="377" spans="1:24" x14ac:dyDescent="0.25">
      <c r="A377" s="1">
        <v>2016</v>
      </c>
      <c r="B377" s="2" t="s">
        <v>24</v>
      </c>
      <c r="C377" s="2">
        <v>196901965</v>
      </c>
      <c r="D377" s="2">
        <v>803401</v>
      </c>
      <c r="E377" s="2">
        <v>39113</v>
      </c>
      <c r="F377" s="2" t="s">
        <v>58</v>
      </c>
      <c r="G377" s="2" t="s">
        <v>59</v>
      </c>
      <c r="H377" s="2" t="s">
        <v>39</v>
      </c>
      <c r="I377" s="2"/>
      <c r="J377" s="2">
        <v>5.3500000000000005</v>
      </c>
      <c r="K377" s="2">
        <v>486</v>
      </c>
      <c r="L377" s="2">
        <v>486</v>
      </c>
      <c r="M377" s="2">
        <v>465</v>
      </c>
      <c r="N377" s="2">
        <v>646</v>
      </c>
      <c r="O377" s="2">
        <v>560</v>
      </c>
      <c r="P377" s="2">
        <v>0</v>
      </c>
      <c r="Q377" s="2">
        <v>1</v>
      </c>
      <c r="R377" s="2">
        <v>3</v>
      </c>
      <c r="S377" s="2" t="s">
        <v>97</v>
      </c>
      <c r="T377" s="2" t="s">
        <v>64</v>
      </c>
      <c r="U377" s="2" t="s">
        <v>36</v>
      </c>
      <c r="V377" s="2" t="s">
        <v>32</v>
      </c>
      <c r="W377" s="2" t="s">
        <v>38</v>
      </c>
      <c r="X377" s="2">
        <v>11</v>
      </c>
    </row>
    <row r="378" spans="1:24" x14ac:dyDescent="0.25">
      <c r="A378" s="1">
        <v>2016</v>
      </c>
      <c r="B378" s="2" t="s">
        <v>24</v>
      </c>
      <c r="C378" s="2">
        <v>196494863</v>
      </c>
      <c r="D378" s="2">
        <v>803401</v>
      </c>
      <c r="E378" s="2">
        <v>39113</v>
      </c>
      <c r="F378" s="2" t="s">
        <v>58</v>
      </c>
      <c r="G378" s="2" t="s">
        <v>59</v>
      </c>
      <c r="H378" s="2" t="s">
        <v>39</v>
      </c>
      <c r="I378" s="2"/>
      <c r="J378" s="2">
        <v>5.6000000000000005</v>
      </c>
      <c r="K378" s="2">
        <v>538</v>
      </c>
      <c r="L378" s="2">
        <v>538</v>
      </c>
      <c r="M378" s="2">
        <v>521</v>
      </c>
      <c r="N378" s="2">
        <v>620</v>
      </c>
      <c r="O378" s="2">
        <v>521</v>
      </c>
      <c r="P378" s="2">
        <v>0</v>
      </c>
      <c r="Q378" s="2">
        <v>1</v>
      </c>
      <c r="R378" s="2">
        <v>3</v>
      </c>
      <c r="S378" s="2" t="s">
        <v>70</v>
      </c>
      <c r="T378" s="2" t="s">
        <v>64</v>
      </c>
      <c r="U378" s="2" t="s">
        <v>36</v>
      </c>
      <c r="V378" s="2" t="s">
        <v>32</v>
      </c>
      <c r="W378" s="2" t="s">
        <v>37</v>
      </c>
      <c r="X378" s="2">
        <v>11</v>
      </c>
    </row>
    <row r="379" spans="1:24" x14ac:dyDescent="0.25">
      <c r="A379" s="1">
        <v>2016</v>
      </c>
      <c r="B379" s="2" t="s">
        <v>24</v>
      </c>
      <c r="C379" s="2" t="s">
        <v>114</v>
      </c>
      <c r="D379" s="2">
        <v>803400</v>
      </c>
      <c r="E379" s="2">
        <v>39112</v>
      </c>
      <c r="F379" s="2" t="s">
        <v>61</v>
      </c>
      <c r="G379" s="2" t="s">
        <v>59</v>
      </c>
      <c r="H379" s="2" t="s">
        <v>39</v>
      </c>
      <c r="I379" s="2"/>
      <c r="J379" s="2">
        <v>5.88</v>
      </c>
      <c r="K379" s="2">
        <v>595</v>
      </c>
      <c r="L379" s="2">
        <v>605</v>
      </c>
      <c r="M379" s="2">
        <v>514</v>
      </c>
      <c r="N379" s="2">
        <v>593</v>
      </c>
      <c r="O379" s="2">
        <v>560</v>
      </c>
      <c r="P379" s="2">
        <v>0</v>
      </c>
      <c r="Q379" s="2">
        <v>1</v>
      </c>
      <c r="R379" s="2">
        <v>2</v>
      </c>
      <c r="S379" s="2" t="s">
        <v>66</v>
      </c>
      <c r="T379" s="2" t="s">
        <v>64</v>
      </c>
      <c r="U379" s="2" t="s">
        <v>36</v>
      </c>
      <c r="V379" s="2" t="s">
        <v>32</v>
      </c>
      <c r="W379" s="2" t="s">
        <v>37</v>
      </c>
      <c r="X379" s="2">
        <v>0</v>
      </c>
    </row>
    <row r="380" spans="1:24" x14ac:dyDescent="0.25">
      <c r="A380" s="1">
        <v>2016</v>
      </c>
      <c r="B380" s="2" t="s">
        <v>24</v>
      </c>
      <c r="C380" s="2" t="s">
        <v>115</v>
      </c>
      <c r="D380" s="2">
        <v>803400</v>
      </c>
      <c r="E380" s="2">
        <v>39112</v>
      </c>
      <c r="F380" s="2" t="s">
        <v>61</v>
      </c>
      <c r="G380" s="2" t="s">
        <v>59</v>
      </c>
      <c r="H380" s="2" t="s">
        <v>39</v>
      </c>
      <c r="I380" s="2"/>
      <c r="J380" s="2">
        <v>5.58</v>
      </c>
      <c r="K380" s="2">
        <v>534</v>
      </c>
      <c r="L380" s="2">
        <v>553</v>
      </c>
      <c r="M380" s="2">
        <v>597</v>
      </c>
      <c r="N380" s="2">
        <v>597</v>
      </c>
      <c r="O380" s="2">
        <v>550</v>
      </c>
      <c r="P380" s="2">
        <v>0</v>
      </c>
      <c r="Q380" s="2">
        <v>1</v>
      </c>
      <c r="R380" s="2">
        <v>2</v>
      </c>
      <c r="S380" s="2" t="s">
        <v>63</v>
      </c>
      <c r="T380" s="2" t="s">
        <v>64</v>
      </c>
      <c r="U380" s="2" t="s">
        <v>36</v>
      </c>
      <c r="V380" s="2" t="s">
        <v>32</v>
      </c>
      <c r="W380" s="2" t="s">
        <v>37</v>
      </c>
      <c r="X380" s="2">
        <v>9</v>
      </c>
    </row>
    <row r="381" spans="1:24" x14ac:dyDescent="0.25">
      <c r="A381" s="1">
        <v>2016</v>
      </c>
      <c r="B381" s="2" t="s">
        <v>24</v>
      </c>
      <c r="C381" s="2">
        <v>195640734</v>
      </c>
      <c r="D381" s="2">
        <v>803401</v>
      </c>
      <c r="E381" s="2">
        <v>39113</v>
      </c>
      <c r="F381" s="2" t="s">
        <v>58</v>
      </c>
      <c r="G381" s="2" t="s">
        <v>59</v>
      </c>
      <c r="H381" s="2" t="s">
        <v>39</v>
      </c>
      <c r="I381" s="2"/>
      <c r="J381" s="2">
        <v>5.53</v>
      </c>
      <c r="K381" s="2">
        <v>523</v>
      </c>
      <c r="L381" s="2">
        <v>523</v>
      </c>
      <c r="M381" s="2">
        <v>551</v>
      </c>
      <c r="N381" s="2">
        <v>603</v>
      </c>
      <c r="O381" s="2">
        <v>579</v>
      </c>
      <c r="P381" s="2"/>
      <c r="Q381" s="2">
        <v>1</v>
      </c>
      <c r="R381" s="2">
        <v>2</v>
      </c>
      <c r="S381" s="2" t="s">
        <v>71</v>
      </c>
      <c r="T381" s="2" t="s">
        <v>64</v>
      </c>
      <c r="U381" s="2" t="s">
        <v>36</v>
      </c>
      <c r="V381" s="2" t="s">
        <v>32</v>
      </c>
      <c r="W381" s="2" t="s">
        <v>37</v>
      </c>
      <c r="X381" s="2">
        <v>12</v>
      </c>
    </row>
    <row r="382" spans="1:24" x14ac:dyDescent="0.25">
      <c r="A382" s="1">
        <v>2016</v>
      </c>
      <c r="B382" s="2" t="s">
        <v>24</v>
      </c>
      <c r="C382" s="2">
        <v>196879951</v>
      </c>
      <c r="D382" s="2">
        <v>803400</v>
      </c>
      <c r="E382" s="2">
        <v>39112</v>
      </c>
      <c r="F382" s="2" t="s">
        <v>61</v>
      </c>
      <c r="G382" s="2" t="s">
        <v>59</v>
      </c>
      <c r="H382" s="2" t="s">
        <v>39</v>
      </c>
      <c r="I382" s="2"/>
      <c r="J382" s="2">
        <v>5.65</v>
      </c>
      <c r="K382" s="2">
        <v>548</v>
      </c>
      <c r="L382" s="2">
        <v>558</v>
      </c>
      <c r="M382" s="2">
        <v>624</v>
      </c>
      <c r="N382" s="2">
        <v>589</v>
      </c>
      <c r="O382" s="2">
        <v>527</v>
      </c>
      <c r="P382" s="2">
        <v>0</v>
      </c>
      <c r="Q382" s="2">
        <v>1</v>
      </c>
      <c r="R382" s="2">
        <v>2</v>
      </c>
      <c r="S382" s="2" t="s">
        <v>68</v>
      </c>
      <c r="T382" s="2" t="s">
        <v>64</v>
      </c>
      <c r="U382" s="2" t="s">
        <v>36</v>
      </c>
      <c r="V382" s="2" t="s">
        <v>32</v>
      </c>
      <c r="W382" s="2" t="s">
        <v>37</v>
      </c>
      <c r="X382" s="2">
        <v>9</v>
      </c>
    </row>
    <row r="383" spans="1:24" x14ac:dyDescent="0.25">
      <c r="A383" s="1">
        <v>2016</v>
      </c>
      <c r="B383" s="2" t="s">
        <v>24</v>
      </c>
      <c r="C383" s="2">
        <v>196717579</v>
      </c>
      <c r="D383" s="2">
        <v>803401</v>
      </c>
      <c r="E383" s="2">
        <v>39113</v>
      </c>
      <c r="F383" s="2" t="s">
        <v>58</v>
      </c>
      <c r="G383" s="2" t="s">
        <v>59</v>
      </c>
      <c r="H383" s="2" t="s">
        <v>39</v>
      </c>
      <c r="I383" s="2"/>
      <c r="J383" s="2">
        <v>5.28</v>
      </c>
      <c r="K383" s="2">
        <v>472</v>
      </c>
      <c r="L383" s="2">
        <v>472</v>
      </c>
      <c r="M383" s="2">
        <v>465</v>
      </c>
      <c r="N383" s="2">
        <v>633</v>
      </c>
      <c r="O383" s="2">
        <v>583</v>
      </c>
      <c r="P383" s="2">
        <v>0</v>
      </c>
      <c r="Q383" s="2">
        <v>1</v>
      </c>
      <c r="R383" s="2">
        <v>3</v>
      </c>
      <c r="S383" s="2" t="s">
        <v>78</v>
      </c>
      <c r="T383" s="2" t="s">
        <v>64</v>
      </c>
      <c r="U383" s="2" t="s">
        <v>36</v>
      </c>
      <c r="V383" s="2" t="s">
        <v>32</v>
      </c>
      <c r="W383" s="2" t="s">
        <v>38</v>
      </c>
      <c r="X383" s="2">
        <v>9</v>
      </c>
    </row>
    <row r="384" spans="1:24" x14ac:dyDescent="0.25">
      <c r="A384" s="1">
        <v>2016</v>
      </c>
      <c r="B384" s="2" t="s">
        <v>24</v>
      </c>
      <c r="C384" s="2">
        <v>198307750</v>
      </c>
      <c r="D384" s="2">
        <v>803400</v>
      </c>
      <c r="E384" s="2">
        <v>39112</v>
      </c>
      <c r="F384" s="2" t="s">
        <v>61</v>
      </c>
      <c r="G384" s="2" t="s">
        <v>59</v>
      </c>
      <c r="H384" s="2" t="s">
        <v>39</v>
      </c>
      <c r="I384" s="2"/>
      <c r="J384" s="2">
        <v>5.98</v>
      </c>
      <c r="K384" s="2">
        <v>616</v>
      </c>
      <c r="L384" s="2">
        <v>694</v>
      </c>
      <c r="M384" s="2">
        <v>501</v>
      </c>
      <c r="N384" s="2">
        <v>579</v>
      </c>
      <c r="O384" s="2">
        <v>504</v>
      </c>
      <c r="P384" s="2">
        <v>447</v>
      </c>
      <c r="Q384" s="2">
        <v>1</v>
      </c>
      <c r="R384" s="2">
        <v>2</v>
      </c>
      <c r="S384" s="2" t="s">
        <v>116</v>
      </c>
      <c r="T384" s="2" t="s">
        <v>64</v>
      </c>
      <c r="U384" s="2" t="s">
        <v>36</v>
      </c>
      <c r="V384" s="2" t="s">
        <v>32</v>
      </c>
      <c r="W384" s="2" t="s">
        <v>37</v>
      </c>
      <c r="X384" s="2">
        <v>9</v>
      </c>
    </row>
    <row r="385" spans="1:24" x14ac:dyDescent="0.25">
      <c r="A385" s="1">
        <v>2016</v>
      </c>
      <c r="B385" s="2" t="s">
        <v>24</v>
      </c>
      <c r="C385" s="2">
        <v>196375457</v>
      </c>
      <c r="D385" s="2">
        <v>803407</v>
      </c>
      <c r="E385" s="2">
        <v>39111</v>
      </c>
      <c r="F385" s="2" t="s">
        <v>69</v>
      </c>
      <c r="G385" s="2" t="s">
        <v>59</v>
      </c>
      <c r="H385" s="2" t="s">
        <v>39</v>
      </c>
      <c r="I385" s="2"/>
      <c r="J385" s="2">
        <v>5.3500000000000005</v>
      </c>
      <c r="K385" s="2">
        <v>486</v>
      </c>
      <c r="L385" s="2">
        <v>486</v>
      </c>
      <c r="M385" s="2">
        <v>590</v>
      </c>
      <c r="N385" s="2">
        <v>607</v>
      </c>
      <c r="O385" s="2">
        <v>583</v>
      </c>
      <c r="P385" s="2">
        <v>0</v>
      </c>
      <c r="Q385" s="2">
        <v>1</v>
      </c>
      <c r="R385" s="2">
        <v>1</v>
      </c>
      <c r="S385" s="2" t="s">
        <v>74</v>
      </c>
      <c r="T385" s="2" t="s">
        <v>64</v>
      </c>
      <c r="U385" s="2" t="s">
        <v>36</v>
      </c>
      <c r="V385" s="2" t="s">
        <v>32</v>
      </c>
      <c r="W385" s="2" t="s">
        <v>37</v>
      </c>
      <c r="X385" s="2">
        <v>9</v>
      </c>
    </row>
    <row r="386" spans="1:24" x14ac:dyDescent="0.25">
      <c r="A386" s="1">
        <v>2016</v>
      </c>
      <c r="B386" s="2" t="s">
        <v>24</v>
      </c>
      <c r="C386" s="2">
        <v>198310417</v>
      </c>
      <c r="D386" s="2">
        <v>803401</v>
      </c>
      <c r="E386" s="2">
        <v>39113</v>
      </c>
      <c r="F386" s="2" t="s">
        <v>58</v>
      </c>
      <c r="G386" s="2" t="s">
        <v>59</v>
      </c>
      <c r="H386" s="2" t="s">
        <v>39</v>
      </c>
      <c r="I386" s="2" t="s">
        <v>46</v>
      </c>
      <c r="J386" s="2">
        <v>5.13</v>
      </c>
      <c r="K386" s="2">
        <v>441</v>
      </c>
      <c r="L386" s="2">
        <v>441</v>
      </c>
      <c r="M386" s="2">
        <v>590</v>
      </c>
      <c r="N386" s="2">
        <v>633</v>
      </c>
      <c r="O386" s="2">
        <v>515</v>
      </c>
      <c r="P386" s="2"/>
      <c r="Q386" s="2">
        <v>1</v>
      </c>
      <c r="R386" s="2"/>
      <c r="S386" s="2" t="s">
        <v>89</v>
      </c>
      <c r="T386" s="2" t="s">
        <v>64</v>
      </c>
      <c r="U386" s="2" t="s">
        <v>36</v>
      </c>
      <c r="V386" s="2" t="s">
        <v>32</v>
      </c>
      <c r="W386" s="2" t="s">
        <v>38</v>
      </c>
      <c r="X386" s="2">
        <v>9</v>
      </c>
    </row>
    <row r="387" spans="1:24" x14ac:dyDescent="0.25">
      <c r="A387" s="1">
        <v>2016</v>
      </c>
      <c r="B387" s="2" t="s">
        <v>24</v>
      </c>
      <c r="C387" s="2">
        <v>194231288</v>
      </c>
      <c r="D387" s="2">
        <v>803407</v>
      </c>
      <c r="E387" s="2">
        <v>39111</v>
      </c>
      <c r="F387" s="2" t="s">
        <v>69</v>
      </c>
      <c r="G387" s="2" t="s">
        <v>59</v>
      </c>
      <c r="H387" s="2" t="s">
        <v>39</v>
      </c>
      <c r="I387" s="2"/>
      <c r="J387" s="2">
        <v>5.23</v>
      </c>
      <c r="K387" s="2">
        <v>461</v>
      </c>
      <c r="L387" s="2">
        <v>461</v>
      </c>
      <c r="M387" s="2">
        <v>514</v>
      </c>
      <c r="N387" s="2">
        <v>628</v>
      </c>
      <c r="O387" s="2">
        <v>579</v>
      </c>
      <c r="P387" s="2">
        <v>0</v>
      </c>
      <c r="Q387" s="2">
        <v>1</v>
      </c>
      <c r="R387" s="2">
        <v>2</v>
      </c>
      <c r="S387" s="2" t="s">
        <v>117</v>
      </c>
      <c r="T387" s="2" t="s">
        <v>64</v>
      </c>
      <c r="U387" s="2" t="s">
        <v>36</v>
      </c>
      <c r="V387" s="2" t="s">
        <v>32</v>
      </c>
      <c r="W387" s="2" t="s">
        <v>37</v>
      </c>
      <c r="X387" s="2">
        <v>12</v>
      </c>
    </row>
    <row r="388" spans="1:24" x14ac:dyDescent="0.25">
      <c r="A388" s="1">
        <v>2016</v>
      </c>
      <c r="B388" s="2" t="s">
        <v>24</v>
      </c>
      <c r="C388" s="2" t="s">
        <v>118</v>
      </c>
      <c r="D388" s="2">
        <v>803400</v>
      </c>
      <c r="E388" s="2">
        <v>39112</v>
      </c>
      <c r="F388" s="2" t="s">
        <v>61</v>
      </c>
      <c r="G388" s="2" t="s">
        <v>59</v>
      </c>
      <c r="H388" s="2" t="s">
        <v>39</v>
      </c>
      <c r="I388" s="2"/>
      <c r="J388" s="2">
        <v>5.45</v>
      </c>
      <c r="K388" s="2">
        <v>507</v>
      </c>
      <c r="L388" s="2">
        <v>507</v>
      </c>
      <c r="M388" s="2">
        <v>501</v>
      </c>
      <c r="N388" s="2">
        <v>628</v>
      </c>
      <c r="O388" s="2">
        <v>497</v>
      </c>
      <c r="P388" s="2">
        <v>0</v>
      </c>
      <c r="Q388" s="2">
        <v>1</v>
      </c>
      <c r="R388" s="2">
        <v>3</v>
      </c>
      <c r="S388" s="2" t="s">
        <v>99</v>
      </c>
      <c r="T388" s="2" t="s">
        <v>64</v>
      </c>
      <c r="U388" s="2" t="s">
        <v>36</v>
      </c>
      <c r="V388" s="2" t="s">
        <v>32</v>
      </c>
      <c r="W388" s="2" t="s">
        <v>38</v>
      </c>
      <c r="X388" s="2">
        <v>0</v>
      </c>
    </row>
    <row r="389" spans="1:24" x14ac:dyDescent="0.25">
      <c r="A389" s="1">
        <v>2016</v>
      </c>
      <c r="B389" s="2" t="s">
        <v>24</v>
      </c>
      <c r="C389" s="2">
        <v>197895195</v>
      </c>
      <c r="D389" s="2">
        <v>803401</v>
      </c>
      <c r="E389" s="2">
        <v>39113</v>
      </c>
      <c r="F389" s="2" t="s">
        <v>58</v>
      </c>
      <c r="G389" s="2" t="s">
        <v>59</v>
      </c>
      <c r="H389" s="2" t="s">
        <v>39</v>
      </c>
      <c r="I389" s="2"/>
      <c r="J389" s="2">
        <v>5.88</v>
      </c>
      <c r="K389" s="2">
        <v>595</v>
      </c>
      <c r="L389" s="2">
        <v>597</v>
      </c>
      <c r="M389" s="2">
        <v>465</v>
      </c>
      <c r="N389" s="2">
        <v>603</v>
      </c>
      <c r="O389" s="2">
        <v>497</v>
      </c>
      <c r="P389" s="2">
        <v>0</v>
      </c>
      <c r="Q389" s="2">
        <v>1</v>
      </c>
      <c r="R389" s="2">
        <v>4</v>
      </c>
      <c r="S389" s="2" t="s">
        <v>119</v>
      </c>
      <c r="T389" s="2" t="s">
        <v>76</v>
      </c>
      <c r="U389" s="2" t="s">
        <v>36</v>
      </c>
      <c r="V389" s="2" t="s">
        <v>32</v>
      </c>
      <c r="W389" s="2" t="s">
        <v>37</v>
      </c>
      <c r="X389" s="2">
        <v>12</v>
      </c>
    </row>
    <row r="390" spans="1:24" x14ac:dyDescent="0.25">
      <c r="A390" s="1">
        <v>2016</v>
      </c>
      <c r="B390" s="2" t="s">
        <v>24</v>
      </c>
      <c r="C390" s="2">
        <v>197541733</v>
      </c>
      <c r="D390" s="2">
        <v>803401</v>
      </c>
      <c r="E390" s="2">
        <v>39113</v>
      </c>
      <c r="F390" s="2" t="s">
        <v>58</v>
      </c>
      <c r="G390" s="2" t="s">
        <v>59</v>
      </c>
      <c r="H390" s="2" t="s">
        <v>39</v>
      </c>
      <c r="I390" s="2"/>
      <c r="J390" s="2">
        <v>5.55</v>
      </c>
      <c r="K390" s="2">
        <v>528</v>
      </c>
      <c r="L390" s="2">
        <v>528</v>
      </c>
      <c r="M390" s="2">
        <v>501</v>
      </c>
      <c r="N390" s="2">
        <v>616</v>
      </c>
      <c r="O390" s="2">
        <v>509</v>
      </c>
      <c r="P390" s="2">
        <v>0</v>
      </c>
      <c r="Q390" s="2">
        <v>1</v>
      </c>
      <c r="R390" s="2">
        <v>4</v>
      </c>
      <c r="S390" s="2" t="s">
        <v>63</v>
      </c>
      <c r="T390" s="2" t="s">
        <v>64</v>
      </c>
      <c r="U390" s="2" t="s">
        <v>36</v>
      </c>
      <c r="V390" s="2" t="s">
        <v>32</v>
      </c>
      <c r="W390" s="2" t="s">
        <v>37</v>
      </c>
      <c r="X390" s="2">
        <v>7</v>
      </c>
    </row>
    <row r="391" spans="1:24" x14ac:dyDescent="0.25">
      <c r="A391" s="1">
        <v>2016</v>
      </c>
      <c r="B391" s="2" t="s">
        <v>24</v>
      </c>
      <c r="C391" s="2">
        <v>197392479</v>
      </c>
      <c r="D391" s="2">
        <v>803401</v>
      </c>
      <c r="E391" s="2">
        <v>39113</v>
      </c>
      <c r="F391" s="2" t="s">
        <v>58</v>
      </c>
      <c r="G391" s="2" t="s">
        <v>59</v>
      </c>
      <c r="H391" s="2" t="s">
        <v>39</v>
      </c>
      <c r="I391" s="2"/>
      <c r="J391" s="2">
        <v>5.65</v>
      </c>
      <c r="K391" s="2">
        <v>548</v>
      </c>
      <c r="L391" s="2">
        <v>548</v>
      </c>
      <c r="M391" s="2">
        <v>501</v>
      </c>
      <c r="N391" s="2">
        <v>607</v>
      </c>
      <c r="O391" s="2">
        <v>509</v>
      </c>
      <c r="P391" s="2">
        <v>0</v>
      </c>
      <c r="Q391" s="2">
        <v>1</v>
      </c>
      <c r="R391" s="2">
        <v>3</v>
      </c>
      <c r="S391" s="2" t="s">
        <v>120</v>
      </c>
      <c r="T391" s="2" t="s">
        <v>64</v>
      </c>
      <c r="U391" s="2" t="s">
        <v>36</v>
      </c>
      <c r="V391" s="2" t="s">
        <v>32</v>
      </c>
      <c r="W391" s="2" t="s">
        <v>37</v>
      </c>
      <c r="X391" s="2">
        <v>0</v>
      </c>
    </row>
    <row r="392" spans="1:24" x14ac:dyDescent="0.25">
      <c r="A392" s="1">
        <v>2016</v>
      </c>
      <c r="B392" s="2" t="s">
        <v>24</v>
      </c>
      <c r="C392" s="2">
        <v>198377090</v>
      </c>
      <c r="D392" s="2">
        <v>803400</v>
      </c>
      <c r="E392" s="2">
        <v>39112</v>
      </c>
      <c r="F392" s="2" t="s">
        <v>61</v>
      </c>
      <c r="G392" s="2" t="s">
        <v>59</v>
      </c>
      <c r="H392" s="2" t="s">
        <v>39</v>
      </c>
      <c r="I392" s="2"/>
      <c r="J392" s="2">
        <v>5.5</v>
      </c>
      <c r="K392" s="2">
        <v>519</v>
      </c>
      <c r="L392" s="2">
        <v>525</v>
      </c>
      <c r="M392" s="2">
        <v>480</v>
      </c>
      <c r="N392" s="2">
        <v>607</v>
      </c>
      <c r="O392" s="2">
        <v>569</v>
      </c>
      <c r="P392" s="2">
        <v>0</v>
      </c>
      <c r="Q392" s="2">
        <v>1</v>
      </c>
      <c r="R392" s="2">
        <v>2</v>
      </c>
      <c r="S392" s="2" t="s">
        <v>63</v>
      </c>
      <c r="T392" s="2" t="s">
        <v>64</v>
      </c>
      <c r="U392" s="2" t="s">
        <v>57</v>
      </c>
      <c r="V392" s="2" t="s">
        <v>50</v>
      </c>
      <c r="W392" s="2" t="s">
        <v>37</v>
      </c>
      <c r="X392" s="2">
        <v>5</v>
      </c>
    </row>
    <row r="393" spans="1:24" x14ac:dyDescent="0.25">
      <c r="A393" s="1">
        <v>2016</v>
      </c>
      <c r="B393" s="2" t="s">
        <v>24</v>
      </c>
      <c r="C393" s="2">
        <v>196688943</v>
      </c>
      <c r="D393" s="2">
        <v>803401</v>
      </c>
      <c r="E393" s="2">
        <v>39113</v>
      </c>
      <c r="F393" s="2" t="s">
        <v>58</v>
      </c>
      <c r="G393" s="2" t="s">
        <v>59</v>
      </c>
      <c r="H393" s="2" t="s">
        <v>39</v>
      </c>
      <c r="I393" s="2"/>
      <c r="J393" s="2">
        <v>5.13</v>
      </c>
      <c r="K393" s="2">
        <v>446</v>
      </c>
      <c r="L393" s="2">
        <v>455</v>
      </c>
      <c r="M393" s="2">
        <v>537</v>
      </c>
      <c r="N393" s="2">
        <v>628</v>
      </c>
      <c r="O393" s="2">
        <v>527</v>
      </c>
      <c r="P393" s="2">
        <v>435</v>
      </c>
      <c r="Q393" s="2">
        <v>1</v>
      </c>
      <c r="R393" s="2">
        <v>3</v>
      </c>
      <c r="S393" s="2" t="s">
        <v>97</v>
      </c>
      <c r="T393" s="2" t="s">
        <v>64</v>
      </c>
      <c r="U393" s="2" t="s">
        <v>31</v>
      </c>
      <c r="V393" s="2" t="s">
        <v>32</v>
      </c>
      <c r="W393" s="2" t="s">
        <v>38</v>
      </c>
      <c r="X393" s="2">
        <v>8</v>
      </c>
    </row>
    <row r="394" spans="1:24" x14ac:dyDescent="0.25">
      <c r="A394" s="1">
        <v>2016</v>
      </c>
      <c r="B394" s="2" t="s">
        <v>24</v>
      </c>
      <c r="C394" s="2">
        <v>197430869</v>
      </c>
      <c r="D394" s="2">
        <v>803400</v>
      </c>
      <c r="E394" s="2">
        <v>39112</v>
      </c>
      <c r="F394" s="2" t="s">
        <v>61</v>
      </c>
      <c r="G394" s="2" t="s">
        <v>59</v>
      </c>
      <c r="H394" s="2" t="s">
        <v>39</v>
      </c>
      <c r="I394" s="2"/>
      <c r="J394" s="2">
        <v>5.43</v>
      </c>
      <c r="K394" s="2">
        <v>502</v>
      </c>
      <c r="L394" s="2">
        <v>502</v>
      </c>
      <c r="M394" s="2">
        <v>574</v>
      </c>
      <c r="N394" s="2">
        <v>603</v>
      </c>
      <c r="O394" s="2">
        <v>527</v>
      </c>
      <c r="P394" s="2">
        <v>0</v>
      </c>
      <c r="Q394" s="2">
        <v>1</v>
      </c>
      <c r="R394" s="2">
        <v>5</v>
      </c>
      <c r="S394" s="2" t="s">
        <v>97</v>
      </c>
      <c r="T394" s="2" t="s">
        <v>64</v>
      </c>
      <c r="U394" s="2" t="s">
        <v>36</v>
      </c>
      <c r="V394" s="2" t="s">
        <v>32</v>
      </c>
      <c r="W394" s="2" t="s">
        <v>37</v>
      </c>
      <c r="X394" s="2">
        <v>11</v>
      </c>
    </row>
    <row r="395" spans="1:24" x14ac:dyDescent="0.25">
      <c r="A395" s="1">
        <v>2016</v>
      </c>
      <c r="B395" s="2" t="s">
        <v>24</v>
      </c>
      <c r="C395" s="2">
        <v>196865659</v>
      </c>
      <c r="D395" s="2">
        <v>803400</v>
      </c>
      <c r="E395" s="2">
        <v>39112</v>
      </c>
      <c r="F395" s="2" t="s">
        <v>61</v>
      </c>
      <c r="G395" s="2" t="s">
        <v>59</v>
      </c>
      <c r="H395" s="2" t="s">
        <v>39</v>
      </c>
      <c r="I395" s="2"/>
      <c r="J395" s="2">
        <v>5.3</v>
      </c>
      <c r="K395" s="2">
        <v>476</v>
      </c>
      <c r="L395" s="2">
        <v>476</v>
      </c>
      <c r="M395" s="2">
        <v>559</v>
      </c>
      <c r="N395" s="2">
        <v>597</v>
      </c>
      <c r="O395" s="2">
        <v>615</v>
      </c>
      <c r="P395" s="2">
        <v>602</v>
      </c>
      <c r="Q395" s="2">
        <v>1</v>
      </c>
      <c r="R395" s="2">
        <v>2</v>
      </c>
      <c r="S395" s="2" t="s">
        <v>66</v>
      </c>
      <c r="T395" s="2" t="s">
        <v>64</v>
      </c>
      <c r="U395" s="2" t="s">
        <v>36</v>
      </c>
      <c r="V395" s="2" t="s">
        <v>32</v>
      </c>
      <c r="W395" s="2" t="s">
        <v>37</v>
      </c>
      <c r="X395" s="2">
        <v>8</v>
      </c>
    </row>
    <row r="396" spans="1:24" x14ac:dyDescent="0.25">
      <c r="A396" s="1">
        <v>2016</v>
      </c>
      <c r="B396" s="2" t="s">
        <v>24</v>
      </c>
      <c r="C396" s="2">
        <v>196101969</v>
      </c>
      <c r="D396" s="2">
        <v>803401</v>
      </c>
      <c r="E396" s="2">
        <v>39113</v>
      </c>
      <c r="F396" s="2" t="s">
        <v>58</v>
      </c>
      <c r="G396" s="2" t="s">
        <v>59</v>
      </c>
      <c r="H396" s="2" t="s">
        <v>39</v>
      </c>
      <c r="I396" s="2"/>
      <c r="J396" s="2">
        <v>5.68</v>
      </c>
      <c r="K396" s="2">
        <v>554</v>
      </c>
      <c r="L396" s="2">
        <v>554</v>
      </c>
      <c r="M396" s="2">
        <v>529</v>
      </c>
      <c r="N396" s="2">
        <v>589</v>
      </c>
      <c r="O396" s="2">
        <v>534</v>
      </c>
      <c r="P396" s="2">
        <v>0</v>
      </c>
      <c r="Q396" s="2">
        <v>1</v>
      </c>
      <c r="R396" s="2">
        <v>1</v>
      </c>
      <c r="S396" s="2" t="s">
        <v>121</v>
      </c>
      <c r="T396" s="2" t="s">
        <v>106</v>
      </c>
      <c r="U396" s="2" t="s">
        <v>36</v>
      </c>
      <c r="V396" s="2" t="s">
        <v>32</v>
      </c>
      <c r="W396" s="2" t="s">
        <v>37</v>
      </c>
      <c r="X396" s="2">
        <v>7</v>
      </c>
    </row>
    <row r="397" spans="1:24" x14ac:dyDescent="0.25">
      <c r="A397" s="1">
        <v>2016</v>
      </c>
      <c r="B397" s="2" t="s">
        <v>24</v>
      </c>
      <c r="C397" s="2">
        <v>197459999</v>
      </c>
      <c r="D397" s="2">
        <v>803401</v>
      </c>
      <c r="E397" s="2">
        <v>39113</v>
      </c>
      <c r="F397" s="2" t="s">
        <v>58</v>
      </c>
      <c r="G397" s="2" t="s">
        <v>59</v>
      </c>
      <c r="H397" s="2" t="s">
        <v>39</v>
      </c>
      <c r="I397" s="2"/>
      <c r="J397" s="2">
        <v>5.38</v>
      </c>
      <c r="K397" s="2">
        <v>492</v>
      </c>
      <c r="L397" s="2">
        <v>492</v>
      </c>
      <c r="M397" s="2">
        <v>493</v>
      </c>
      <c r="N397" s="2">
        <v>616</v>
      </c>
      <c r="O397" s="2">
        <v>515</v>
      </c>
      <c r="P397" s="2">
        <v>0</v>
      </c>
      <c r="Q397" s="2">
        <v>1</v>
      </c>
      <c r="R397" s="2">
        <v>2</v>
      </c>
      <c r="S397" s="2" t="s">
        <v>70</v>
      </c>
      <c r="T397" s="2" t="s">
        <v>64</v>
      </c>
      <c r="U397" s="2" t="s">
        <v>36</v>
      </c>
      <c r="V397" s="2" t="s">
        <v>32</v>
      </c>
      <c r="W397" s="2" t="s">
        <v>37</v>
      </c>
      <c r="X397" s="2">
        <v>4</v>
      </c>
    </row>
    <row r="398" spans="1:24" x14ac:dyDescent="0.25">
      <c r="A398" s="1">
        <v>2016</v>
      </c>
      <c r="B398" s="2" t="s">
        <v>24</v>
      </c>
      <c r="C398" s="2">
        <v>195036411</v>
      </c>
      <c r="D398" s="2">
        <v>803401</v>
      </c>
      <c r="E398" s="2">
        <v>39113</v>
      </c>
      <c r="F398" s="2" t="s">
        <v>58</v>
      </c>
      <c r="G398" s="2" t="s">
        <v>59</v>
      </c>
      <c r="H398" s="2" t="s">
        <v>39</v>
      </c>
      <c r="I398" s="2"/>
      <c r="J398" s="2">
        <v>5.7</v>
      </c>
      <c r="K398" s="2">
        <v>558</v>
      </c>
      <c r="L398" s="2">
        <v>568</v>
      </c>
      <c r="M398" s="2">
        <v>501</v>
      </c>
      <c r="N398" s="2">
        <v>579</v>
      </c>
      <c r="O398" s="2">
        <v>579</v>
      </c>
      <c r="P398" s="2">
        <v>0</v>
      </c>
      <c r="Q398" s="2">
        <v>1</v>
      </c>
      <c r="R398" s="2">
        <v>3</v>
      </c>
      <c r="S398" s="2" t="s">
        <v>111</v>
      </c>
      <c r="T398" s="2" t="s">
        <v>64</v>
      </c>
      <c r="U398" s="2" t="s">
        <v>36</v>
      </c>
      <c r="V398" s="2" t="s">
        <v>32</v>
      </c>
      <c r="W398" s="2" t="s">
        <v>37</v>
      </c>
      <c r="X398" s="2">
        <v>13</v>
      </c>
    </row>
    <row r="399" spans="1:24" x14ac:dyDescent="0.25">
      <c r="A399" s="1">
        <v>2016</v>
      </c>
      <c r="B399" s="2" t="s">
        <v>24</v>
      </c>
      <c r="C399" s="2">
        <v>198375306</v>
      </c>
      <c r="D399" s="2">
        <v>803401</v>
      </c>
      <c r="E399" s="2">
        <v>39113</v>
      </c>
      <c r="F399" s="2" t="s">
        <v>58</v>
      </c>
      <c r="G399" s="2" t="s">
        <v>59</v>
      </c>
      <c r="H399" s="2" t="s">
        <v>39</v>
      </c>
      <c r="I399" s="2"/>
      <c r="J399" s="2">
        <v>5.28</v>
      </c>
      <c r="K399" s="2">
        <v>472</v>
      </c>
      <c r="L399" s="2">
        <v>472</v>
      </c>
      <c r="M399" s="2">
        <v>551</v>
      </c>
      <c r="N399" s="2">
        <v>612</v>
      </c>
      <c r="O399" s="2">
        <v>497</v>
      </c>
      <c r="P399" s="2">
        <v>503</v>
      </c>
      <c r="Q399" s="2">
        <v>1</v>
      </c>
      <c r="R399" s="2">
        <v>1</v>
      </c>
      <c r="S399" s="2" t="s">
        <v>101</v>
      </c>
      <c r="T399" s="2" t="s">
        <v>64</v>
      </c>
      <c r="U399" s="2" t="s">
        <v>36</v>
      </c>
      <c r="V399" s="2" t="s">
        <v>32</v>
      </c>
      <c r="W399" s="2" t="s">
        <v>37</v>
      </c>
      <c r="X399" s="2">
        <v>9</v>
      </c>
    </row>
    <row r="400" spans="1:24" x14ac:dyDescent="0.25">
      <c r="A400" s="1">
        <v>2016</v>
      </c>
      <c r="B400" s="2" t="s">
        <v>24</v>
      </c>
      <c r="C400" s="2">
        <v>196726888</v>
      </c>
      <c r="D400" s="2">
        <v>803407</v>
      </c>
      <c r="E400" s="2">
        <v>39111</v>
      </c>
      <c r="F400" s="2" t="s">
        <v>69</v>
      </c>
      <c r="G400" s="2" t="s">
        <v>59</v>
      </c>
      <c r="H400" s="2" t="s">
        <v>39</v>
      </c>
      <c r="I400" s="2"/>
      <c r="J400" s="2">
        <v>5.8500000000000005</v>
      </c>
      <c r="K400" s="2">
        <v>589</v>
      </c>
      <c r="L400" s="2">
        <v>618</v>
      </c>
      <c r="M400" s="2">
        <v>543</v>
      </c>
      <c r="N400" s="2">
        <v>569</v>
      </c>
      <c r="O400" s="2">
        <v>504</v>
      </c>
      <c r="P400" s="2">
        <v>0</v>
      </c>
      <c r="Q400" s="2">
        <v>1</v>
      </c>
      <c r="R400" s="2">
        <v>1</v>
      </c>
      <c r="S400" s="2" t="s">
        <v>120</v>
      </c>
      <c r="T400" s="2" t="s">
        <v>64</v>
      </c>
      <c r="U400" s="2" t="s">
        <v>36</v>
      </c>
      <c r="V400" s="2" t="s">
        <v>32</v>
      </c>
      <c r="W400" s="2" t="s">
        <v>38</v>
      </c>
      <c r="X400" s="2">
        <v>9</v>
      </c>
    </row>
    <row r="401" spans="1:24" x14ac:dyDescent="0.25">
      <c r="A401" s="1">
        <v>2016</v>
      </c>
      <c r="B401" s="2" t="s">
        <v>24</v>
      </c>
      <c r="C401" s="2">
        <v>196720774</v>
      </c>
      <c r="D401" s="2">
        <v>803407</v>
      </c>
      <c r="E401" s="2">
        <v>39111</v>
      </c>
      <c r="F401" s="2" t="s">
        <v>69</v>
      </c>
      <c r="G401" s="2" t="s">
        <v>59</v>
      </c>
      <c r="H401" s="2" t="s">
        <v>39</v>
      </c>
      <c r="I401" s="2"/>
      <c r="J401" s="2">
        <v>5.88</v>
      </c>
      <c r="K401" s="2">
        <v>595</v>
      </c>
      <c r="L401" s="2">
        <v>646</v>
      </c>
      <c r="M401" s="2">
        <v>537</v>
      </c>
      <c r="N401" s="2">
        <v>558</v>
      </c>
      <c r="O401" s="2">
        <v>534</v>
      </c>
      <c r="P401" s="2">
        <v>529</v>
      </c>
      <c r="Q401" s="2">
        <v>1</v>
      </c>
      <c r="R401" s="2">
        <v>2</v>
      </c>
      <c r="S401" s="2" t="s">
        <v>63</v>
      </c>
      <c r="T401" s="2" t="s">
        <v>64</v>
      </c>
      <c r="U401" s="2" t="s">
        <v>36</v>
      </c>
      <c r="V401" s="2" t="s">
        <v>32</v>
      </c>
      <c r="W401" s="2" t="s">
        <v>37</v>
      </c>
      <c r="X401" s="2">
        <v>5</v>
      </c>
    </row>
    <row r="402" spans="1:24" x14ac:dyDescent="0.25">
      <c r="A402" s="1">
        <v>2016</v>
      </c>
      <c r="B402" s="2" t="s">
        <v>24</v>
      </c>
      <c r="C402" s="2">
        <v>197443324</v>
      </c>
      <c r="D402" s="2">
        <v>803407</v>
      </c>
      <c r="E402" s="2">
        <v>39111</v>
      </c>
      <c r="F402" s="2" t="s">
        <v>69</v>
      </c>
      <c r="G402" s="2" t="s">
        <v>59</v>
      </c>
      <c r="H402" s="2" t="s">
        <v>39</v>
      </c>
      <c r="I402" s="2"/>
      <c r="J402" s="2">
        <v>5.48</v>
      </c>
      <c r="K402" s="2">
        <v>513</v>
      </c>
      <c r="L402" s="2">
        <v>514</v>
      </c>
      <c r="M402" s="2">
        <v>452</v>
      </c>
      <c r="N402" s="2">
        <v>603</v>
      </c>
      <c r="O402" s="2">
        <v>545</v>
      </c>
      <c r="P402" s="2">
        <v>0</v>
      </c>
      <c r="Q402" s="2">
        <v>1</v>
      </c>
      <c r="R402" s="2">
        <v>1</v>
      </c>
      <c r="S402" s="2" t="s">
        <v>78</v>
      </c>
      <c r="T402" s="2" t="s">
        <v>64</v>
      </c>
      <c r="U402" s="2" t="s">
        <v>36</v>
      </c>
      <c r="V402" s="2" t="s">
        <v>32</v>
      </c>
      <c r="W402" s="2" t="s">
        <v>37</v>
      </c>
      <c r="X402" s="2">
        <v>0</v>
      </c>
    </row>
    <row r="403" spans="1:24" x14ac:dyDescent="0.25">
      <c r="A403" s="1">
        <v>2016</v>
      </c>
      <c r="B403" s="2" t="s">
        <v>24</v>
      </c>
      <c r="C403" s="2" t="s">
        <v>122</v>
      </c>
      <c r="D403" s="2">
        <v>803407</v>
      </c>
      <c r="E403" s="2">
        <v>39111</v>
      </c>
      <c r="F403" s="2" t="s">
        <v>69</v>
      </c>
      <c r="G403" s="2" t="s">
        <v>59</v>
      </c>
      <c r="H403" s="2" t="s">
        <v>39</v>
      </c>
      <c r="I403" s="2"/>
      <c r="J403" s="2">
        <v>5.68</v>
      </c>
      <c r="K403" s="2">
        <v>554</v>
      </c>
      <c r="L403" s="2">
        <v>599</v>
      </c>
      <c r="M403" s="2">
        <v>507</v>
      </c>
      <c r="N403" s="2">
        <v>563</v>
      </c>
      <c r="O403" s="2">
        <v>593</v>
      </c>
      <c r="P403" s="2">
        <v>0</v>
      </c>
      <c r="Q403" s="2">
        <v>1</v>
      </c>
      <c r="R403" s="2">
        <v>1</v>
      </c>
      <c r="S403" s="2" t="s">
        <v>86</v>
      </c>
      <c r="T403" s="2" t="s">
        <v>64</v>
      </c>
      <c r="U403" s="2" t="s">
        <v>36</v>
      </c>
      <c r="V403" s="2" t="s">
        <v>32</v>
      </c>
      <c r="W403" s="2" t="s">
        <v>37</v>
      </c>
      <c r="X403" s="2">
        <v>0</v>
      </c>
    </row>
    <row r="404" spans="1:24" x14ac:dyDescent="0.25">
      <c r="A404" s="1">
        <v>2016</v>
      </c>
      <c r="B404" s="2" t="s">
        <v>24</v>
      </c>
      <c r="C404" s="2">
        <v>198376655</v>
      </c>
      <c r="D404" s="2">
        <v>803401</v>
      </c>
      <c r="E404" s="2">
        <v>39113</v>
      </c>
      <c r="F404" s="2" t="s">
        <v>58</v>
      </c>
      <c r="G404" s="2" t="s">
        <v>59</v>
      </c>
      <c r="H404" s="2" t="s">
        <v>39</v>
      </c>
      <c r="I404" s="2"/>
      <c r="J404" s="2">
        <v>5.93</v>
      </c>
      <c r="K404" s="2">
        <v>605</v>
      </c>
      <c r="L404" s="2">
        <v>629</v>
      </c>
      <c r="M404" s="2">
        <v>472</v>
      </c>
      <c r="N404" s="2">
        <v>558</v>
      </c>
      <c r="O404" s="2">
        <v>560</v>
      </c>
      <c r="P404" s="2">
        <v>0</v>
      </c>
      <c r="Q404" s="2">
        <v>1</v>
      </c>
      <c r="R404" s="2">
        <v>5</v>
      </c>
      <c r="S404" s="2" t="s">
        <v>77</v>
      </c>
      <c r="T404" s="2" t="s">
        <v>64</v>
      </c>
      <c r="U404" s="2" t="s">
        <v>36</v>
      </c>
      <c r="V404" s="2" t="s">
        <v>32</v>
      </c>
      <c r="W404" s="2" t="s">
        <v>38</v>
      </c>
      <c r="X404" s="2">
        <v>11</v>
      </c>
    </row>
    <row r="405" spans="1:24" x14ac:dyDescent="0.25">
      <c r="A405" s="1">
        <v>2016</v>
      </c>
      <c r="B405" s="2" t="s">
        <v>24</v>
      </c>
      <c r="C405" s="2">
        <v>195941041</v>
      </c>
      <c r="D405" s="2">
        <v>803400</v>
      </c>
      <c r="E405" s="2">
        <v>39112</v>
      </c>
      <c r="F405" s="2" t="s">
        <v>61</v>
      </c>
      <c r="G405" s="2" t="s">
        <v>59</v>
      </c>
      <c r="H405" s="2" t="s">
        <v>39</v>
      </c>
      <c r="I405" s="2"/>
      <c r="J405" s="2">
        <v>5.1000000000000005</v>
      </c>
      <c r="K405" s="2">
        <v>435</v>
      </c>
      <c r="L405" s="2">
        <v>435</v>
      </c>
      <c r="M405" s="2">
        <v>624</v>
      </c>
      <c r="N405" s="2">
        <v>593</v>
      </c>
      <c r="O405" s="2">
        <v>550</v>
      </c>
      <c r="P405" s="2">
        <v>0</v>
      </c>
      <c r="Q405" s="2">
        <v>1</v>
      </c>
      <c r="R405" s="2">
        <v>2</v>
      </c>
      <c r="S405" s="2" t="s">
        <v>63</v>
      </c>
      <c r="T405" s="2" t="s">
        <v>64</v>
      </c>
      <c r="U405" s="2" t="s">
        <v>36</v>
      </c>
      <c r="V405" s="2" t="s">
        <v>32</v>
      </c>
      <c r="W405" s="2" t="s">
        <v>37</v>
      </c>
      <c r="X405" s="2">
        <v>9</v>
      </c>
    </row>
    <row r="406" spans="1:24" x14ac:dyDescent="0.25">
      <c r="A406" s="1">
        <v>2016</v>
      </c>
      <c r="B406" s="2" t="s">
        <v>24</v>
      </c>
      <c r="C406" s="2">
        <v>195288917</v>
      </c>
      <c r="D406" s="2">
        <v>803401</v>
      </c>
      <c r="E406" s="2">
        <v>39113</v>
      </c>
      <c r="F406" s="2" t="s">
        <v>58</v>
      </c>
      <c r="G406" s="2" t="s">
        <v>59</v>
      </c>
      <c r="H406" s="2" t="s">
        <v>39</v>
      </c>
      <c r="I406" s="2"/>
      <c r="J406" s="2">
        <v>5.75</v>
      </c>
      <c r="K406" s="2">
        <v>569</v>
      </c>
      <c r="L406" s="2">
        <v>571</v>
      </c>
      <c r="M406" s="2">
        <v>409</v>
      </c>
      <c r="N406" s="2">
        <v>579</v>
      </c>
      <c r="O406" s="2">
        <v>564</v>
      </c>
      <c r="P406" s="2">
        <v>0</v>
      </c>
      <c r="Q406" s="2">
        <v>1</v>
      </c>
      <c r="R406" s="2">
        <v>6</v>
      </c>
      <c r="S406" s="2" t="s">
        <v>66</v>
      </c>
      <c r="T406" s="2" t="s">
        <v>64</v>
      </c>
      <c r="U406" s="2" t="s">
        <v>36</v>
      </c>
      <c r="V406" s="2" t="s">
        <v>32</v>
      </c>
      <c r="W406" s="2" t="s">
        <v>37</v>
      </c>
      <c r="X406" s="2">
        <v>5</v>
      </c>
    </row>
    <row r="407" spans="1:24" x14ac:dyDescent="0.25">
      <c r="A407" s="1">
        <v>2016</v>
      </c>
      <c r="B407" s="2" t="s">
        <v>24</v>
      </c>
      <c r="C407" s="2">
        <v>195662940</v>
      </c>
      <c r="D407" s="2">
        <v>803407</v>
      </c>
      <c r="E407" s="2">
        <v>39111</v>
      </c>
      <c r="F407" s="2" t="s">
        <v>69</v>
      </c>
      <c r="G407" s="2" t="s">
        <v>59</v>
      </c>
      <c r="H407" s="2" t="s">
        <v>39</v>
      </c>
      <c r="I407" s="2"/>
      <c r="J407" s="2">
        <v>5.48</v>
      </c>
      <c r="K407" s="2">
        <v>515</v>
      </c>
      <c r="L407" s="2">
        <v>541</v>
      </c>
      <c r="M407" s="2">
        <v>452</v>
      </c>
      <c r="N407" s="2">
        <v>597</v>
      </c>
      <c r="O407" s="2">
        <v>497</v>
      </c>
      <c r="P407" s="2">
        <v>0</v>
      </c>
      <c r="Q407" s="2">
        <v>1</v>
      </c>
      <c r="R407" s="2">
        <v>7</v>
      </c>
      <c r="S407" s="2" t="s">
        <v>112</v>
      </c>
      <c r="T407" s="2" t="s">
        <v>64</v>
      </c>
      <c r="U407" s="2" t="s">
        <v>57</v>
      </c>
      <c r="V407" s="2" t="s">
        <v>50</v>
      </c>
      <c r="W407" s="2" t="s">
        <v>37</v>
      </c>
      <c r="X407" s="2">
        <v>11</v>
      </c>
    </row>
    <row r="408" spans="1:24" x14ac:dyDescent="0.25">
      <c r="A408" s="1">
        <v>2016</v>
      </c>
      <c r="B408" s="2" t="s">
        <v>24</v>
      </c>
      <c r="C408" s="2">
        <v>197605154</v>
      </c>
      <c r="D408" s="2">
        <v>803401</v>
      </c>
      <c r="E408" s="2">
        <v>39113</v>
      </c>
      <c r="F408" s="2" t="s">
        <v>58</v>
      </c>
      <c r="G408" s="2" t="s">
        <v>59</v>
      </c>
      <c r="H408" s="2" t="s">
        <v>39</v>
      </c>
      <c r="I408" s="2"/>
      <c r="J408" s="2">
        <v>5.88</v>
      </c>
      <c r="K408" s="2">
        <v>595</v>
      </c>
      <c r="L408" s="2">
        <v>642</v>
      </c>
      <c r="M408" s="2">
        <v>514</v>
      </c>
      <c r="N408" s="2">
        <v>552</v>
      </c>
      <c r="O408" s="2">
        <v>361</v>
      </c>
      <c r="P408" s="2">
        <v>517</v>
      </c>
      <c r="Q408" s="2">
        <v>1</v>
      </c>
      <c r="R408" s="2">
        <v>2</v>
      </c>
      <c r="S408" s="2" t="s">
        <v>63</v>
      </c>
      <c r="T408" s="2" t="s">
        <v>64</v>
      </c>
      <c r="U408" s="2" t="s">
        <v>36</v>
      </c>
      <c r="V408" s="2" t="s">
        <v>32</v>
      </c>
      <c r="W408" s="2" t="s">
        <v>37</v>
      </c>
      <c r="X408" s="2">
        <v>3</v>
      </c>
    </row>
    <row r="409" spans="1:24" x14ac:dyDescent="0.25">
      <c r="A409" s="1">
        <v>2016</v>
      </c>
      <c r="B409" s="2" t="s">
        <v>24</v>
      </c>
      <c r="C409" s="2">
        <v>198580104</v>
      </c>
      <c r="D409" s="2">
        <v>803401</v>
      </c>
      <c r="E409" s="2">
        <v>39113</v>
      </c>
      <c r="F409" s="2" t="s">
        <v>58</v>
      </c>
      <c r="G409" s="2" t="s">
        <v>59</v>
      </c>
      <c r="H409" s="2" t="s">
        <v>39</v>
      </c>
      <c r="I409" s="2"/>
      <c r="J409" s="2">
        <v>5.55</v>
      </c>
      <c r="K409" s="2">
        <v>528</v>
      </c>
      <c r="L409" s="2">
        <v>528</v>
      </c>
      <c r="M409" s="2">
        <v>507</v>
      </c>
      <c r="N409" s="2">
        <v>573</v>
      </c>
      <c r="O409" s="2">
        <v>579</v>
      </c>
      <c r="P409" s="2">
        <v>469</v>
      </c>
      <c r="Q409" s="2">
        <v>1</v>
      </c>
      <c r="R409" s="2">
        <v>1</v>
      </c>
      <c r="S409" s="2" t="s">
        <v>78</v>
      </c>
      <c r="T409" s="2" t="s">
        <v>64</v>
      </c>
      <c r="U409" s="2" t="s">
        <v>36</v>
      </c>
      <c r="V409" s="2" t="s">
        <v>32</v>
      </c>
      <c r="W409" s="2" t="s">
        <v>79</v>
      </c>
      <c r="X409" s="2">
        <v>10</v>
      </c>
    </row>
    <row r="410" spans="1:24" x14ac:dyDescent="0.25">
      <c r="A410" s="1">
        <v>2016</v>
      </c>
      <c r="B410" s="2" t="s">
        <v>24</v>
      </c>
      <c r="C410" s="2" t="s">
        <v>123</v>
      </c>
      <c r="D410" s="2">
        <v>803401</v>
      </c>
      <c r="E410" s="2">
        <v>39113</v>
      </c>
      <c r="F410" s="2" t="s">
        <v>58</v>
      </c>
      <c r="G410" s="2" t="s">
        <v>59</v>
      </c>
      <c r="H410" s="2" t="s">
        <v>39</v>
      </c>
      <c r="I410" s="2"/>
      <c r="J410" s="2">
        <v>5.33</v>
      </c>
      <c r="K410" s="2">
        <v>482</v>
      </c>
      <c r="L410" s="2">
        <v>485</v>
      </c>
      <c r="M410" s="2">
        <v>465</v>
      </c>
      <c r="N410" s="2">
        <v>593</v>
      </c>
      <c r="O410" s="2">
        <v>554</v>
      </c>
      <c r="P410" s="2">
        <v>0</v>
      </c>
      <c r="Q410" s="2">
        <v>1</v>
      </c>
      <c r="R410" s="2">
        <v>3</v>
      </c>
      <c r="S410" s="2" t="s">
        <v>63</v>
      </c>
      <c r="T410" s="2" t="s">
        <v>64</v>
      </c>
      <c r="U410" s="2" t="s">
        <v>36</v>
      </c>
      <c r="V410" s="2" t="s">
        <v>32</v>
      </c>
      <c r="W410" s="2" t="s">
        <v>37</v>
      </c>
      <c r="X410" s="2">
        <v>11</v>
      </c>
    </row>
    <row r="411" spans="1:24" x14ac:dyDescent="0.25">
      <c r="A411" s="1">
        <v>2016</v>
      </c>
      <c r="B411" s="2" t="s">
        <v>24</v>
      </c>
      <c r="C411" s="2">
        <v>198219525</v>
      </c>
      <c r="D411" s="2">
        <v>803401</v>
      </c>
      <c r="E411" s="2">
        <v>39113</v>
      </c>
      <c r="F411" s="2" t="s">
        <v>58</v>
      </c>
      <c r="G411" s="2" t="s">
        <v>59</v>
      </c>
      <c r="H411" s="2" t="s">
        <v>39</v>
      </c>
      <c r="I411" s="2"/>
      <c r="J411" s="2">
        <v>6.2</v>
      </c>
      <c r="K411" s="2">
        <v>661</v>
      </c>
      <c r="L411" s="2">
        <v>748</v>
      </c>
      <c r="M411" s="2">
        <v>472</v>
      </c>
      <c r="N411" s="2">
        <v>525</v>
      </c>
      <c r="O411" s="2">
        <v>497</v>
      </c>
      <c r="P411" s="2">
        <v>0</v>
      </c>
      <c r="Q411" s="2">
        <v>1</v>
      </c>
      <c r="R411" s="2">
        <v>3</v>
      </c>
      <c r="S411" s="2" t="s">
        <v>124</v>
      </c>
      <c r="T411" s="2" t="s">
        <v>96</v>
      </c>
      <c r="U411" s="2" t="s">
        <v>36</v>
      </c>
      <c r="V411" s="2" t="s">
        <v>32</v>
      </c>
      <c r="W411" s="2" t="s">
        <v>33</v>
      </c>
      <c r="X411" s="2">
        <v>3</v>
      </c>
    </row>
    <row r="412" spans="1:24" x14ac:dyDescent="0.25">
      <c r="A412" s="1">
        <v>2016</v>
      </c>
      <c r="B412" s="2" t="s">
        <v>24</v>
      </c>
      <c r="C412" s="2">
        <v>194967888</v>
      </c>
      <c r="D412" s="2">
        <v>803401</v>
      </c>
      <c r="E412" s="2">
        <v>39113</v>
      </c>
      <c r="F412" s="2" t="s">
        <v>58</v>
      </c>
      <c r="G412" s="2" t="s">
        <v>59</v>
      </c>
      <c r="H412" s="2" t="s">
        <v>39</v>
      </c>
      <c r="I412" s="2"/>
      <c r="J412" s="2">
        <v>5.55</v>
      </c>
      <c r="K412" s="2">
        <v>528</v>
      </c>
      <c r="L412" s="2">
        <v>528</v>
      </c>
      <c r="M412" s="2">
        <v>507</v>
      </c>
      <c r="N412" s="2">
        <v>563</v>
      </c>
      <c r="O412" s="2">
        <v>583</v>
      </c>
      <c r="P412" s="2">
        <v>0</v>
      </c>
      <c r="Q412" s="2">
        <v>1</v>
      </c>
      <c r="R412" s="2">
        <v>2</v>
      </c>
      <c r="S412" s="2" t="s">
        <v>125</v>
      </c>
      <c r="T412" s="2" t="s">
        <v>126</v>
      </c>
      <c r="U412" s="2" t="s">
        <v>36</v>
      </c>
      <c r="V412" s="2" t="s">
        <v>32</v>
      </c>
      <c r="W412" s="2" t="s">
        <v>38</v>
      </c>
      <c r="X412" s="2">
        <v>5</v>
      </c>
    </row>
    <row r="413" spans="1:24" x14ac:dyDescent="0.25">
      <c r="A413" s="1">
        <v>2016</v>
      </c>
      <c r="B413" s="2" t="s">
        <v>24</v>
      </c>
      <c r="C413" s="2">
        <v>196177175</v>
      </c>
      <c r="D413" s="2">
        <v>803401</v>
      </c>
      <c r="E413" s="2">
        <v>39113</v>
      </c>
      <c r="F413" s="2" t="s">
        <v>58</v>
      </c>
      <c r="G413" s="2" t="s">
        <v>59</v>
      </c>
      <c r="H413" s="2" t="s">
        <v>39</v>
      </c>
      <c r="I413" s="2"/>
      <c r="J413" s="2">
        <v>5.48</v>
      </c>
      <c r="K413" s="2">
        <v>513</v>
      </c>
      <c r="L413" s="2">
        <v>513</v>
      </c>
      <c r="M413" s="2">
        <v>606</v>
      </c>
      <c r="N413" s="2">
        <v>546</v>
      </c>
      <c r="O413" s="2">
        <v>593</v>
      </c>
      <c r="P413" s="2">
        <v>0</v>
      </c>
      <c r="Q413" s="2">
        <v>1</v>
      </c>
      <c r="R413" s="2">
        <v>2</v>
      </c>
      <c r="S413" s="2" t="s">
        <v>68</v>
      </c>
      <c r="T413" s="2" t="s">
        <v>64</v>
      </c>
      <c r="U413" s="2" t="s">
        <v>36</v>
      </c>
      <c r="V413" s="2" t="s">
        <v>32</v>
      </c>
      <c r="W413" s="2" t="s">
        <v>38</v>
      </c>
      <c r="X413" s="2">
        <v>9</v>
      </c>
    </row>
    <row r="414" spans="1:24" x14ac:dyDescent="0.25">
      <c r="A414" s="1">
        <v>2016</v>
      </c>
      <c r="B414" s="2" t="s">
        <v>24</v>
      </c>
      <c r="C414" s="2">
        <v>196885404</v>
      </c>
      <c r="D414" s="2">
        <v>803401</v>
      </c>
      <c r="E414" s="2">
        <v>39113</v>
      </c>
      <c r="F414" s="2" t="s">
        <v>58</v>
      </c>
      <c r="G414" s="2" t="s">
        <v>59</v>
      </c>
      <c r="H414" s="2" t="s">
        <v>39</v>
      </c>
      <c r="I414" s="2"/>
      <c r="J414" s="2">
        <v>5.25</v>
      </c>
      <c r="K414" s="2">
        <v>466</v>
      </c>
      <c r="L414" s="2">
        <v>466</v>
      </c>
      <c r="M414" s="2">
        <v>529</v>
      </c>
      <c r="N414" s="2">
        <v>597</v>
      </c>
      <c r="O414" s="2">
        <v>431</v>
      </c>
      <c r="P414" s="2">
        <v>392</v>
      </c>
      <c r="Q414" s="2">
        <v>1</v>
      </c>
      <c r="R414" s="2">
        <v>2</v>
      </c>
      <c r="S414" s="2" t="s">
        <v>89</v>
      </c>
      <c r="T414" s="2" t="s">
        <v>64</v>
      </c>
      <c r="U414" s="2" t="s">
        <v>36</v>
      </c>
      <c r="V414" s="2" t="s">
        <v>32</v>
      </c>
      <c r="W414" s="2" t="s">
        <v>38</v>
      </c>
      <c r="X414" s="2">
        <v>9</v>
      </c>
    </row>
    <row r="415" spans="1:24" x14ac:dyDescent="0.25">
      <c r="A415" s="1">
        <v>2016</v>
      </c>
      <c r="B415" s="2" t="s">
        <v>24</v>
      </c>
      <c r="C415" s="2">
        <v>197443596</v>
      </c>
      <c r="D415" s="2">
        <v>803401</v>
      </c>
      <c r="E415" s="2">
        <v>39113</v>
      </c>
      <c r="F415" s="2" t="s">
        <v>58</v>
      </c>
      <c r="G415" s="2" t="s">
        <v>59</v>
      </c>
      <c r="H415" s="2" t="s">
        <v>39</v>
      </c>
      <c r="I415" s="2"/>
      <c r="J415" s="2">
        <v>5.48</v>
      </c>
      <c r="K415" s="2">
        <v>513</v>
      </c>
      <c r="L415" s="2">
        <v>524</v>
      </c>
      <c r="M415" s="2">
        <v>543</v>
      </c>
      <c r="N415" s="2">
        <v>558</v>
      </c>
      <c r="O415" s="2">
        <v>534</v>
      </c>
      <c r="P415" s="2">
        <v>0</v>
      </c>
      <c r="Q415" s="2">
        <v>1</v>
      </c>
      <c r="R415" s="2">
        <v>4</v>
      </c>
      <c r="S415" s="2" t="s">
        <v>127</v>
      </c>
      <c r="T415" s="2" t="s">
        <v>64</v>
      </c>
      <c r="U415" s="2" t="s">
        <v>36</v>
      </c>
      <c r="V415" s="2" t="s">
        <v>32</v>
      </c>
      <c r="W415" s="2" t="s">
        <v>37</v>
      </c>
      <c r="X415" s="2">
        <v>5</v>
      </c>
    </row>
    <row r="416" spans="1:24" x14ac:dyDescent="0.25">
      <c r="A416" s="1">
        <v>2016</v>
      </c>
      <c r="B416" s="2" t="s">
        <v>24</v>
      </c>
      <c r="C416" s="2">
        <v>194636431</v>
      </c>
      <c r="D416" s="2">
        <v>803407</v>
      </c>
      <c r="E416" s="2">
        <v>39111</v>
      </c>
      <c r="F416" s="2" t="s">
        <v>69</v>
      </c>
      <c r="G416" s="2" t="s">
        <v>59</v>
      </c>
      <c r="H416" s="2" t="s">
        <v>39</v>
      </c>
      <c r="I416" s="2" t="s">
        <v>46</v>
      </c>
      <c r="J416" s="2">
        <v>5.48</v>
      </c>
      <c r="K416" s="2">
        <v>513</v>
      </c>
      <c r="L416" s="2">
        <v>513</v>
      </c>
      <c r="M416" s="2">
        <v>529</v>
      </c>
      <c r="N416" s="2">
        <v>558</v>
      </c>
      <c r="O416" s="2">
        <v>554</v>
      </c>
      <c r="P416" s="2">
        <v>0</v>
      </c>
      <c r="Q416" s="2">
        <v>1</v>
      </c>
      <c r="R416" s="2"/>
      <c r="S416" s="2" t="s">
        <v>128</v>
      </c>
      <c r="T416" s="2" t="s">
        <v>126</v>
      </c>
      <c r="U416" s="2" t="s">
        <v>36</v>
      </c>
      <c r="V416" s="2" t="s">
        <v>32</v>
      </c>
      <c r="W416" s="2" t="s">
        <v>37</v>
      </c>
      <c r="X416" s="2">
        <v>9</v>
      </c>
    </row>
    <row r="417" spans="1:24" x14ac:dyDescent="0.25">
      <c r="A417" s="1">
        <v>2016</v>
      </c>
      <c r="B417" s="2" t="s">
        <v>24</v>
      </c>
      <c r="C417" s="2" t="s">
        <v>129</v>
      </c>
      <c r="D417" s="2">
        <v>803401</v>
      </c>
      <c r="E417" s="2">
        <v>39113</v>
      </c>
      <c r="F417" s="2" t="s">
        <v>58</v>
      </c>
      <c r="G417" s="2" t="s">
        <v>59</v>
      </c>
      <c r="H417" s="2" t="s">
        <v>39</v>
      </c>
      <c r="I417" s="2"/>
      <c r="J417" s="2">
        <v>5.5</v>
      </c>
      <c r="K417" s="2">
        <v>517</v>
      </c>
      <c r="L417" s="2">
        <v>517</v>
      </c>
      <c r="M417" s="2">
        <v>529</v>
      </c>
      <c r="N417" s="2">
        <v>552</v>
      </c>
      <c r="O417" s="2">
        <v>545</v>
      </c>
      <c r="P417" s="2">
        <v>0</v>
      </c>
      <c r="Q417" s="2">
        <v>1</v>
      </c>
      <c r="R417" s="2">
        <v>2</v>
      </c>
      <c r="S417" s="2" t="s">
        <v>130</v>
      </c>
      <c r="T417" s="2" t="s">
        <v>64</v>
      </c>
      <c r="U417" s="2" t="s">
        <v>36</v>
      </c>
      <c r="V417" s="2" t="s">
        <v>32</v>
      </c>
      <c r="W417" s="2" t="s">
        <v>37</v>
      </c>
      <c r="X417" s="2">
        <v>5</v>
      </c>
    </row>
    <row r="418" spans="1:24" x14ac:dyDescent="0.25">
      <c r="A418" s="1">
        <v>2016</v>
      </c>
      <c r="B418" s="2" t="s">
        <v>24</v>
      </c>
      <c r="C418" s="2">
        <v>197405988</v>
      </c>
      <c r="D418" s="2">
        <v>803401</v>
      </c>
      <c r="E418" s="2">
        <v>39113</v>
      </c>
      <c r="F418" s="2" t="s">
        <v>58</v>
      </c>
      <c r="G418" s="2" t="s">
        <v>59</v>
      </c>
      <c r="H418" s="2" t="s">
        <v>39</v>
      </c>
      <c r="I418" s="2"/>
      <c r="J418" s="2">
        <v>5.03</v>
      </c>
      <c r="K418" s="2">
        <v>420</v>
      </c>
      <c r="L418" s="2">
        <v>420</v>
      </c>
      <c r="M418" s="2">
        <v>590</v>
      </c>
      <c r="N418" s="2">
        <v>569</v>
      </c>
      <c r="O418" s="2">
        <v>539</v>
      </c>
      <c r="P418" s="2">
        <v>0</v>
      </c>
      <c r="Q418" s="2">
        <v>1</v>
      </c>
      <c r="R418" s="2">
        <v>7</v>
      </c>
      <c r="S418" s="2" t="s">
        <v>68</v>
      </c>
      <c r="T418" s="2" t="s">
        <v>64</v>
      </c>
      <c r="U418" s="2" t="s">
        <v>36</v>
      </c>
      <c r="V418" s="2" t="s">
        <v>32</v>
      </c>
      <c r="W418" s="2" t="s">
        <v>37</v>
      </c>
      <c r="X418" s="2">
        <v>5</v>
      </c>
    </row>
    <row r="419" spans="1:24" x14ac:dyDescent="0.25">
      <c r="A419" s="1">
        <v>2016</v>
      </c>
      <c r="B419" s="2" t="s">
        <v>24</v>
      </c>
      <c r="C419" s="2">
        <v>198276391</v>
      </c>
      <c r="D419" s="2">
        <v>803401</v>
      </c>
      <c r="E419" s="2">
        <v>39113</v>
      </c>
      <c r="F419" s="2" t="s">
        <v>58</v>
      </c>
      <c r="G419" s="2" t="s">
        <v>59</v>
      </c>
      <c r="H419" s="2" t="s">
        <v>39</v>
      </c>
      <c r="I419" s="2"/>
      <c r="J419" s="2">
        <v>5.8500000000000005</v>
      </c>
      <c r="K419" s="2">
        <v>589</v>
      </c>
      <c r="L419" s="2">
        <v>644</v>
      </c>
      <c r="M419" s="2">
        <v>480</v>
      </c>
      <c r="N419" s="2">
        <v>525</v>
      </c>
      <c r="O419" s="2">
        <v>515</v>
      </c>
      <c r="P419" s="2">
        <v>0</v>
      </c>
      <c r="Q419" s="2">
        <v>1</v>
      </c>
      <c r="R419" s="2">
        <v>1</v>
      </c>
      <c r="S419" s="2" t="s">
        <v>74</v>
      </c>
      <c r="T419" s="2" t="s">
        <v>64</v>
      </c>
      <c r="U419" s="2" t="s">
        <v>36</v>
      </c>
      <c r="V419" s="2" t="s">
        <v>32</v>
      </c>
      <c r="W419" s="2" t="s">
        <v>37</v>
      </c>
      <c r="X419" s="2">
        <v>5</v>
      </c>
    </row>
    <row r="420" spans="1:24" x14ac:dyDescent="0.25">
      <c r="A420" s="1">
        <v>2016</v>
      </c>
      <c r="B420" s="2" t="s">
        <v>24</v>
      </c>
      <c r="C420" s="2">
        <v>197008423</v>
      </c>
      <c r="D420" s="2">
        <v>803401</v>
      </c>
      <c r="E420" s="2">
        <v>39113</v>
      </c>
      <c r="F420" s="2" t="s">
        <v>58</v>
      </c>
      <c r="G420" s="2" t="s">
        <v>59</v>
      </c>
      <c r="H420" s="2" t="s">
        <v>39</v>
      </c>
      <c r="I420" s="2"/>
      <c r="J420" s="2">
        <v>5.53</v>
      </c>
      <c r="K420" s="2">
        <v>523</v>
      </c>
      <c r="L420" s="2">
        <v>526</v>
      </c>
      <c r="M420" s="2">
        <v>507</v>
      </c>
      <c r="N420" s="2">
        <v>558</v>
      </c>
      <c r="O420" s="2">
        <v>464</v>
      </c>
      <c r="P420" s="2">
        <v>0</v>
      </c>
      <c r="Q420" s="2">
        <v>1</v>
      </c>
      <c r="R420" s="2">
        <v>4</v>
      </c>
      <c r="S420" s="2" t="s">
        <v>101</v>
      </c>
      <c r="T420" s="2" t="s">
        <v>64</v>
      </c>
      <c r="U420" s="2" t="s">
        <v>36</v>
      </c>
      <c r="V420" s="2" t="s">
        <v>32</v>
      </c>
      <c r="W420" s="2" t="s">
        <v>37</v>
      </c>
      <c r="X420" s="2">
        <v>9</v>
      </c>
    </row>
    <row r="421" spans="1:24" x14ac:dyDescent="0.25">
      <c r="A421" s="1">
        <v>2016</v>
      </c>
      <c r="B421" s="2" t="s">
        <v>24</v>
      </c>
      <c r="C421" s="2">
        <v>197436689</v>
      </c>
      <c r="D421" s="2">
        <v>803401</v>
      </c>
      <c r="E421" s="2">
        <v>39113</v>
      </c>
      <c r="F421" s="2" t="s">
        <v>58</v>
      </c>
      <c r="G421" s="2" t="s">
        <v>59</v>
      </c>
      <c r="H421" s="2" t="s">
        <v>39</v>
      </c>
      <c r="I421" s="2"/>
      <c r="J421" s="2">
        <v>5.08</v>
      </c>
      <c r="K421" s="2">
        <v>431</v>
      </c>
      <c r="L421" s="2">
        <v>431</v>
      </c>
      <c r="M421" s="2">
        <v>521</v>
      </c>
      <c r="N421" s="2">
        <v>579</v>
      </c>
      <c r="O421" s="2">
        <v>488</v>
      </c>
      <c r="P421" s="2">
        <v>0</v>
      </c>
      <c r="Q421" s="2">
        <v>1</v>
      </c>
      <c r="R421" s="2">
        <v>8</v>
      </c>
      <c r="S421" s="2" t="s">
        <v>130</v>
      </c>
      <c r="T421" s="2" t="s">
        <v>64</v>
      </c>
      <c r="U421" s="2" t="s">
        <v>36</v>
      </c>
      <c r="V421" s="2" t="s">
        <v>32</v>
      </c>
      <c r="W421" s="2" t="s">
        <v>37</v>
      </c>
      <c r="X421" s="2">
        <v>5</v>
      </c>
    </row>
    <row r="422" spans="1:24" x14ac:dyDescent="0.25">
      <c r="A422" s="1">
        <v>2016</v>
      </c>
      <c r="B422" s="2" t="s">
        <v>24</v>
      </c>
      <c r="C422" s="2">
        <v>197926139</v>
      </c>
      <c r="D422" s="2">
        <v>803407</v>
      </c>
      <c r="E422" s="2">
        <v>39111</v>
      </c>
      <c r="F422" s="2" t="s">
        <v>69</v>
      </c>
      <c r="G422" s="2" t="s">
        <v>59</v>
      </c>
      <c r="H422" s="2" t="s">
        <v>39</v>
      </c>
      <c r="I422" s="2"/>
      <c r="J422" s="2">
        <v>5</v>
      </c>
      <c r="K422" s="2">
        <v>414</v>
      </c>
      <c r="L422" s="2">
        <v>414</v>
      </c>
      <c r="M422" s="2">
        <v>431</v>
      </c>
      <c r="N422" s="2">
        <v>593</v>
      </c>
      <c r="O422" s="2">
        <v>497</v>
      </c>
      <c r="P422" s="2">
        <v>0</v>
      </c>
      <c r="Q422" s="2">
        <v>1</v>
      </c>
      <c r="R422" s="2">
        <v>1</v>
      </c>
      <c r="S422" s="2" t="s">
        <v>63</v>
      </c>
      <c r="T422" s="2" t="s">
        <v>64</v>
      </c>
      <c r="U422" s="2" t="s">
        <v>36</v>
      </c>
      <c r="V422" s="2" t="s">
        <v>32</v>
      </c>
      <c r="W422" s="2" t="s">
        <v>37</v>
      </c>
      <c r="X422" s="2">
        <v>5</v>
      </c>
    </row>
    <row r="423" spans="1:24" x14ac:dyDescent="0.25">
      <c r="A423" s="1">
        <v>2016</v>
      </c>
      <c r="B423" s="2" t="s">
        <v>24</v>
      </c>
      <c r="C423" s="2">
        <v>198898147</v>
      </c>
      <c r="D423" s="2">
        <v>803401</v>
      </c>
      <c r="E423" s="2">
        <v>39113</v>
      </c>
      <c r="F423" s="2" t="s">
        <v>58</v>
      </c>
      <c r="G423" s="2" t="s">
        <v>59</v>
      </c>
      <c r="H423" s="2" t="s">
        <v>39</v>
      </c>
      <c r="I423" s="2"/>
      <c r="J423" s="2">
        <v>5.13</v>
      </c>
      <c r="K423" s="2">
        <v>441</v>
      </c>
      <c r="L423" s="2">
        <v>441</v>
      </c>
      <c r="M423" s="2">
        <v>574</v>
      </c>
      <c r="N423" s="2">
        <v>546</v>
      </c>
      <c r="O423" s="2">
        <v>579</v>
      </c>
      <c r="P423" s="2">
        <v>0</v>
      </c>
      <c r="Q423" s="2">
        <v>1</v>
      </c>
      <c r="R423" s="2">
        <v>3</v>
      </c>
      <c r="S423" s="2" t="s">
        <v>66</v>
      </c>
      <c r="T423" s="2" t="s">
        <v>64</v>
      </c>
      <c r="U423" s="2" t="s">
        <v>36</v>
      </c>
      <c r="V423" s="2" t="s">
        <v>32</v>
      </c>
      <c r="W423" s="2" t="s">
        <v>37</v>
      </c>
      <c r="X423" s="2">
        <v>7</v>
      </c>
    </row>
    <row r="424" spans="1:24" x14ac:dyDescent="0.25">
      <c r="A424" s="1">
        <v>2016</v>
      </c>
      <c r="B424" s="2" t="s">
        <v>24</v>
      </c>
      <c r="C424" s="2">
        <v>197061480</v>
      </c>
      <c r="D424" s="2">
        <v>803401</v>
      </c>
      <c r="E424" s="2">
        <v>39113</v>
      </c>
      <c r="F424" s="2" t="s">
        <v>58</v>
      </c>
      <c r="G424" s="2" t="s">
        <v>59</v>
      </c>
      <c r="H424" s="2" t="s">
        <v>39</v>
      </c>
      <c r="I424" s="2"/>
      <c r="J424" s="2">
        <v>5.15</v>
      </c>
      <c r="K424" s="2">
        <v>450</v>
      </c>
      <c r="L424" s="2">
        <v>466</v>
      </c>
      <c r="M424" s="2">
        <v>551</v>
      </c>
      <c r="N424" s="2">
        <v>558</v>
      </c>
      <c r="O424" s="2">
        <v>473</v>
      </c>
      <c r="P424" s="2">
        <v>0</v>
      </c>
      <c r="Q424" s="2">
        <v>1</v>
      </c>
      <c r="R424" s="2">
        <v>2</v>
      </c>
      <c r="S424" s="2" t="s">
        <v>68</v>
      </c>
      <c r="T424" s="2" t="s">
        <v>64</v>
      </c>
      <c r="U424" s="2" t="s">
        <v>36</v>
      </c>
      <c r="V424" s="2" t="s">
        <v>32</v>
      </c>
      <c r="W424" s="2" t="s">
        <v>33</v>
      </c>
      <c r="X424" s="2">
        <v>5</v>
      </c>
    </row>
    <row r="425" spans="1:24" x14ac:dyDescent="0.25">
      <c r="A425" s="1">
        <v>2016</v>
      </c>
      <c r="B425" s="2" t="s">
        <v>24</v>
      </c>
      <c r="C425" s="2">
        <v>196794484</v>
      </c>
      <c r="D425" s="2">
        <v>803401</v>
      </c>
      <c r="E425" s="2">
        <v>39113</v>
      </c>
      <c r="F425" s="2" t="s">
        <v>58</v>
      </c>
      <c r="G425" s="2" t="s">
        <v>59</v>
      </c>
      <c r="H425" s="2" t="s">
        <v>39</v>
      </c>
      <c r="I425" s="2"/>
      <c r="J425" s="2">
        <v>5.25</v>
      </c>
      <c r="K425" s="2">
        <v>466</v>
      </c>
      <c r="L425" s="2">
        <v>466</v>
      </c>
      <c r="M425" s="2">
        <v>507</v>
      </c>
      <c r="N425" s="2">
        <v>552</v>
      </c>
      <c r="O425" s="2">
        <v>534</v>
      </c>
      <c r="P425" s="2">
        <v>529</v>
      </c>
      <c r="Q425" s="2">
        <v>1</v>
      </c>
      <c r="R425" s="2">
        <v>5</v>
      </c>
      <c r="S425" s="2" t="s">
        <v>87</v>
      </c>
      <c r="T425" s="2" t="s">
        <v>76</v>
      </c>
      <c r="U425" s="2" t="s">
        <v>36</v>
      </c>
      <c r="V425" s="2" t="s">
        <v>32</v>
      </c>
      <c r="W425" s="2" t="s">
        <v>37</v>
      </c>
      <c r="X425" s="2">
        <v>9</v>
      </c>
    </row>
    <row r="426" spans="1:24" x14ac:dyDescent="0.25">
      <c r="A426" s="1">
        <v>2016</v>
      </c>
      <c r="B426" s="2" t="s">
        <v>24</v>
      </c>
      <c r="C426" s="2">
        <v>196067035</v>
      </c>
      <c r="D426" s="2">
        <v>803401</v>
      </c>
      <c r="E426" s="2">
        <v>39113</v>
      </c>
      <c r="F426" s="2" t="s">
        <v>58</v>
      </c>
      <c r="G426" s="2" t="s">
        <v>59</v>
      </c>
      <c r="H426" s="2" t="s">
        <v>39</v>
      </c>
      <c r="I426" s="2"/>
      <c r="J426" s="2">
        <v>5.13</v>
      </c>
      <c r="K426" s="2">
        <v>441</v>
      </c>
      <c r="L426" s="2">
        <v>441</v>
      </c>
      <c r="M426" s="2">
        <v>465</v>
      </c>
      <c r="N426" s="2">
        <v>569</v>
      </c>
      <c r="O426" s="2">
        <v>521</v>
      </c>
      <c r="P426" s="2">
        <v>0</v>
      </c>
      <c r="Q426" s="2">
        <v>1</v>
      </c>
      <c r="R426" s="2">
        <v>3</v>
      </c>
      <c r="S426" s="2" t="s">
        <v>78</v>
      </c>
      <c r="T426" s="2" t="s">
        <v>64</v>
      </c>
      <c r="U426" s="2" t="s">
        <v>36</v>
      </c>
      <c r="V426" s="2" t="s">
        <v>32</v>
      </c>
      <c r="W426" s="2" t="s">
        <v>38</v>
      </c>
      <c r="X426" s="2">
        <v>9</v>
      </c>
    </row>
    <row r="427" spans="1:24" x14ac:dyDescent="0.25">
      <c r="A427" s="1">
        <v>2016</v>
      </c>
      <c r="B427" s="2" t="s">
        <v>24</v>
      </c>
      <c r="C427" s="2">
        <v>195499691</v>
      </c>
      <c r="D427" s="2">
        <v>803407</v>
      </c>
      <c r="E427" s="2">
        <v>39111</v>
      </c>
      <c r="F427" s="2" t="s">
        <v>69</v>
      </c>
      <c r="G427" s="2" t="s">
        <v>59</v>
      </c>
      <c r="H427" s="2" t="s">
        <v>39</v>
      </c>
      <c r="I427" s="2"/>
      <c r="J427" s="2">
        <v>4.95</v>
      </c>
      <c r="K427" s="2">
        <v>404</v>
      </c>
      <c r="L427" s="2">
        <v>404</v>
      </c>
      <c r="M427" s="2">
        <v>501</v>
      </c>
      <c r="N427" s="2">
        <v>563</v>
      </c>
      <c r="O427" s="2">
        <v>527</v>
      </c>
      <c r="P427" s="2">
        <v>523</v>
      </c>
      <c r="Q427" s="2">
        <v>1</v>
      </c>
      <c r="R427" s="2">
        <v>2</v>
      </c>
      <c r="S427" s="2" t="s">
        <v>131</v>
      </c>
      <c r="T427" s="2" t="s">
        <v>96</v>
      </c>
      <c r="U427" s="2" t="s">
        <v>36</v>
      </c>
      <c r="V427" s="2" t="s">
        <v>32</v>
      </c>
      <c r="W427" s="2" t="s">
        <v>37</v>
      </c>
      <c r="X427" s="2">
        <v>8</v>
      </c>
    </row>
    <row r="428" spans="1:24" x14ac:dyDescent="0.25">
      <c r="A428" s="1">
        <v>2016</v>
      </c>
      <c r="B428" s="2" t="s">
        <v>24</v>
      </c>
      <c r="C428" s="2">
        <v>198559520</v>
      </c>
      <c r="D428" s="2">
        <v>803401</v>
      </c>
      <c r="E428" s="2">
        <v>39113</v>
      </c>
      <c r="F428" s="2" t="s">
        <v>58</v>
      </c>
      <c r="G428" s="2" t="s">
        <v>59</v>
      </c>
      <c r="H428" s="2" t="s">
        <v>39</v>
      </c>
      <c r="I428" s="2"/>
      <c r="J428" s="2">
        <v>5.3500000000000005</v>
      </c>
      <c r="K428" s="2">
        <v>486</v>
      </c>
      <c r="L428" s="2">
        <v>486</v>
      </c>
      <c r="M428" s="2">
        <v>459</v>
      </c>
      <c r="N428" s="2">
        <v>546</v>
      </c>
      <c r="O428" s="2">
        <v>407</v>
      </c>
      <c r="P428" s="2">
        <v>477</v>
      </c>
      <c r="Q428" s="2">
        <v>1</v>
      </c>
      <c r="R428" s="2">
        <v>8</v>
      </c>
      <c r="S428" s="2" t="s">
        <v>99</v>
      </c>
      <c r="T428" s="2" t="s">
        <v>64</v>
      </c>
      <c r="U428" s="2" t="s">
        <v>36</v>
      </c>
      <c r="V428" s="2" t="s">
        <v>32</v>
      </c>
      <c r="W428" s="2" t="s">
        <v>37</v>
      </c>
      <c r="X428" s="2">
        <v>5</v>
      </c>
    </row>
    <row r="429" spans="1:24" x14ac:dyDescent="0.25">
      <c r="A429" s="1">
        <v>2016</v>
      </c>
      <c r="B429" s="2" t="s">
        <v>24</v>
      </c>
      <c r="C429" s="2" t="s">
        <v>132</v>
      </c>
      <c r="D429" s="2">
        <v>803401</v>
      </c>
      <c r="E429" s="2">
        <v>39113</v>
      </c>
      <c r="F429" s="2" t="s">
        <v>58</v>
      </c>
      <c r="G429" s="2" t="s">
        <v>59</v>
      </c>
      <c r="H429" s="2" t="s">
        <v>39</v>
      </c>
      <c r="I429" s="2"/>
      <c r="J429" s="2">
        <v>4.95</v>
      </c>
      <c r="K429" s="2">
        <v>404</v>
      </c>
      <c r="L429" s="2">
        <v>404</v>
      </c>
      <c r="M429" s="2">
        <v>493</v>
      </c>
      <c r="N429" s="2">
        <v>558</v>
      </c>
      <c r="O429" s="2">
        <v>521</v>
      </c>
      <c r="P429" s="2">
        <v>509</v>
      </c>
      <c r="Q429" s="2">
        <v>1</v>
      </c>
      <c r="R429" s="2">
        <v>2</v>
      </c>
      <c r="S429" s="2" t="s">
        <v>67</v>
      </c>
      <c r="T429" s="2" t="s">
        <v>64</v>
      </c>
      <c r="U429" s="2" t="s">
        <v>36</v>
      </c>
      <c r="V429" s="2" t="s">
        <v>32</v>
      </c>
      <c r="W429" s="2" t="s">
        <v>79</v>
      </c>
      <c r="X429" s="2">
        <v>5</v>
      </c>
    </row>
    <row r="430" spans="1:24" x14ac:dyDescent="0.25">
      <c r="A430" s="1">
        <v>2016</v>
      </c>
      <c r="B430" s="2" t="s">
        <v>24</v>
      </c>
      <c r="C430" s="2">
        <v>196451560</v>
      </c>
      <c r="D430" s="2">
        <v>803407</v>
      </c>
      <c r="E430" s="2">
        <v>39111</v>
      </c>
      <c r="F430" s="2" t="s">
        <v>69</v>
      </c>
      <c r="G430" s="2" t="s">
        <v>59</v>
      </c>
      <c r="H430" s="2" t="s">
        <v>39</v>
      </c>
      <c r="I430" s="2"/>
      <c r="J430" s="2">
        <v>4.9800000000000004</v>
      </c>
      <c r="K430" s="2">
        <v>410</v>
      </c>
      <c r="L430" s="2">
        <v>410</v>
      </c>
      <c r="M430" s="2">
        <v>521</v>
      </c>
      <c r="N430" s="2">
        <v>539</v>
      </c>
      <c r="O430" s="2">
        <v>550</v>
      </c>
      <c r="P430" s="2">
        <v>592</v>
      </c>
      <c r="Q430" s="2">
        <v>1</v>
      </c>
      <c r="R430" s="2">
        <v>2</v>
      </c>
      <c r="S430" s="2" t="s">
        <v>78</v>
      </c>
      <c r="T430" s="2" t="s">
        <v>64</v>
      </c>
      <c r="U430" s="2" t="s">
        <v>36</v>
      </c>
      <c r="V430" s="2" t="s">
        <v>32</v>
      </c>
      <c r="W430" s="2" t="s">
        <v>79</v>
      </c>
      <c r="X430" s="2">
        <v>5</v>
      </c>
    </row>
    <row r="431" spans="1:24" x14ac:dyDescent="0.25">
      <c r="A431" s="1">
        <v>2016</v>
      </c>
      <c r="B431" s="2" t="s">
        <v>24</v>
      </c>
      <c r="C431" s="2">
        <v>198381780</v>
      </c>
      <c r="D431" s="2">
        <v>803401</v>
      </c>
      <c r="E431" s="2">
        <v>39113</v>
      </c>
      <c r="F431" s="2" t="s">
        <v>58</v>
      </c>
      <c r="G431" s="2" t="s">
        <v>59</v>
      </c>
      <c r="H431" s="2" t="s">
        <v>39</v>
      </c>
      <c r="I431" s="2"/>
      <c r="J431" s="2">
        <v>5.3</v>
      </c>
      <c r="K431" s="2">
        <v>476</v>
      </c>
      <c r="L431" s="2">
        <v>476</v>
      </c>
      <c r="M431" s="2">
        <v>465</v>
      </c>
      <c r="N431" s="2">
        <v>516</v>
      </c>
      <c r="O431" s="2">
        <v>534</v>
      </c>
      <c r="P431" s="2">
        <v>523</v>
      </c>
      <c r="Q431" s="2">
        <v>1</v>
      </c>
      <c r="R431" s="2">
        <v>1</v>
      </c>
      <c r="S431" s="2" t="s">
        <v>67</v>
      </c>
      <c r="T431" s="2" t="s">
        <v>64</v>
      </c>
      <c r="U431" s="2" t="s">
        <v>36</v>
      </c>
      <c r="V431" s="2" t="s">
        <v>32</v>
      </c>
      <c r="W431" s="2" t="s">
        <v>38</v>
      </c>
      <c r="X431" s="2">
        <v>0</v>
      </c>
    </row>
    <row r="432" spans="1:24" x14ac:dyDescent="0.25">
      <c r="A432" s="1">
        <v>2016</v>
      </c>
      <c r="B432" s="2" t="s">
        <v>24</v>
      </c>
      <c r="C432" s="2">
        <v>194908865</v>
      </c>
      <c r="D432" s="2">
        <v>803401</v>
      </c>
      <c r="E432" s="2">
        <v>39113</v>
      </c>
      <c r="F432" s="2" t="s">
        <v>58</v>
      </c>
      <c r="G432" s="2" t="s">
        <v>59</v>
      </c>
      <c r="H432" s="2" t="s">
        <v>39</v>
      </c>
      <c r="I432" s="2" t="s">
        <v>46</v>
      </c>
      <c r="J432" s="2">
        <v>5.5</v>
      </c>
      <c r="K432" s="2">
        <v>517</v>
      </c>
      <c r="L432" s="2">
        <v>517</v>
      </c>
      <c r="M432" s="2">
        <v>521</v>
      </c>
      <c r="N432" s="2">
        <v>485</v>
      </c>
      <c r="O432" s="2"/>
      <c r="P432" s="2">
        <v>568</v>
      </c>
      <c r="Q432" s="2">
        <v>1</v>
      </c>
      <c r="R432" s="2"/>
      <c r="S432" s="2" t="s">
        <v>67</v>
      </c>
      <c r="T432" s="2" t="s">
        <v>64</v>
      </c>
      <c r="U432" s="2" t="s">
        <v>36</v>
      </c>
      <c r="V432" s="2" t="s">
        <v>32</v>
      </c>
      <c r="W432" s="2" t="s">
        <v>38</v>
      </c>
      <c r="X432" s="2">
        <v>9</v>
      </c>
    </row>
    <row r="433" spans="1:24" x14ac:dyDescent="0.25">
      <c r="A433" s="1">
        <v>2016</v>
      </c>
      <c r="B433" s="2" t="s">
        <v>24</v>
      </c>
      <c r="C433" s="2">
        <v>195646457</v>
      </c>
      <c r="D433" s="2">
        <v>803407</v>
      </c>
      <c r="E433" s="2">
        <v>39111</v>
      </c>
      <c r="F433" s="2" t="s">
        <v>69</v>
      </c>
      <c r="G433" s="2" t="s">
        <v>59</v>
      </c>
      <c r="H433" s="2" t="s">
        <v>39</v>
      </c>
      <c r="I433" s="2"/>
      <c r="J433" s="2">
        <v>5.03</v>
      </c>
      <c r="K433" s="2">
        <v>423</v>
      </c>
      <c r="L433" s="2">
        <v>423</v>
      </c>
      <c r="M433" s="2">
        <v>525</v>
      </c>
      <c r="N433" s="2">
        <v>527</v>
      </c>
      <c r="O433" s="2">
        <v>502</v>
      </c>
      <c r="P433" s="2">
        <v>0</v>
      </c>
      <c r="Q433" s="2">
        <v>1</v>
      </c>
      <c r="R433" s="2">
        <v>1</v>
      </c>
      <c r="S433" s="2" t="s">
        <v>112</v>
      </c>
      <c r="T433" s="2" t="s">
        <v>64</v>
      </c>
      <c r="U433" s="2" t="s">
        <v>57</v>
      </c>
      <c r="V433" s="2" t="s">
        <v>50</v>
      </c>
      <c r="W433" s="2" t="s">
        <v>37</v>
      </c>
      <c r="X433" s="2">
        <v>4</v>
      </c>
    </row>
    <row r="434" spans="1:24" x14ac:dyDescent="0.25">
      <c r="A434" s="1">
        <v>2016</v>
      </c>
      <c r="B434" s="2" t="s">
        <v>24</v>
      </c>
      <c r="C434" s="2">
        <v>196857079</v>
      </c>
      <c r="D434" s="2">
        <v>803407</v>
      </c>
      <c r="E434" s="2">
        <v>39111</v>
      </c>
      <c r="F434" s="2" t="s">
        <v>69</v>
      </c>
      <c r="G434" s="2" t="s">
        <v>59</v>
      </c>
      <c r="H434" s="2" t="s">
        <v>39</v>
      </c>
      <c r="I434" s="2" t="s">
        <v>46</v>
      </c>
      <c r="J434" s="2">
        <v>5.05</v>
      </c>
      <c r="K434" s="2">
        <v>425</v>
      </c>
      <c r="L434" s="2">
        <v>425</v>
      </c>
      <c r="M434" s="2">
        <v>501</v>
      </c>
      <c r="N434" s="2">
        <v>552</v>
      </c>
      <c r="O434" s="2">
        <v>343</v>
      </c>
      <c r="P434" s="2">
        <v>0</v>
      </c>
      <c r="Q434" s="2">
        <v>2</v>
      </c>
      <c r="R434" s="2"/>
      <c r="S434" s="2" t="s">
        <v>87</v>
      </c>
      <c r="T434" s="2" t="s">
        <v>76</v>
      </c>
      <c r="U434" s="2" t="s">
        <v>36</v>
      </c>
      <c r="V434" s="2" t="s">
        <v>32</v>
      </c>
      <c r="W434" s="2" t="s">
        <v>38</v>
      </c>
      <c r="X434" s="2">
        <v>11</v>
      </c>
    </row>
    <row r="435" spans="1:24" x14ac:dyDescent="0.25">
      <c r="A435" s="1">
        <v>2016</v>
      </c>
      <c r="B435" s="2" t="s">
        <v>24</v>
      </c>
      <c r="C435" s="2">
        <v>195467404</v>
      </c>
      <c r="D435" s="2">
        <v>803401</v>
      </c>
      <c r="E435" s="2">
        <v>39113</v>
      </c>
      <c r="F435" s="2" t="s">
        <v>58</v>
      </c>
      <c r="G435" s="2" t="s">
        <v>59</v>
      </c>
      <c r="H435" s="2" t="s">
        <v>39</v>
      </c>
      <c r="I435" s="2"/>
      <c r="J435" s="2">
        <v>5.28</v>
      </c>
      <c r="K435" s="2">
        <v>474</v>
      </c>
      <c r="L435" s="2">
        <v>519</v>
      </c>
      <c r="M435" s="2">
        <v>568</v>
      </c>
      <c r="N435" s="2">
        <v>509</v>
      </c>
      <c r="O435" s="2">
        <v>387</v>
      </c>
      <c r="P435" s="2">
        <v>0</v>
      </c>
      <c r="Q435" s="2">
        <v>1</v>
      </c>
      <c r="R435" s="2">
        <v>1</v>
      </c>
      <c r="S435" s="2" t="s">
        <v>66</v>
      </c>
      <c r="T435" s="2" t="s">
        <v>64</v>
      </c>
      <c r="U435" s="2" t="s">
        <v>49</v>
      </c>
      <c r="V435" s="2" t="s">
        <v>50</v>
      </c>
      <c r="W435" s="2" t="s">
        <v>37</v>
      </c>
      <c r="X435" s="2">
        <v>4</v>
      </c>
    </row>
    <row r="436" spans="1:24" x14ac:dyDescent="0.25">
      <c r="A436" s="1">
        <v>2016</v>
      </c>
      <c r="B436" s="2" t="s">
        <v>24</v>
      </c>
      <c r="C436" s="2">
        <v>198390224</v>
      </c>
      <c r="D436" s="2">
        <v>803407</v>
      </c>
      <c r="E436" s="2">
        <v>39111</v>
      </c>
      <c r="F436" s="2" t="s">
        <v>69</v>
      </c>
      <c r="G436" s="2" t="s">
        <v>59</v>
      </c>
      <c r="H436" s="2" t="s">
        <v>39</v>
      </c>
      <c r="I436" s="2"/>
      <c r="J436" s="2">
        <v>5.08</v>
      </c>
      <c r="K436" s="2">
        <v>431</v>
      </c>
      <c r="L436" s="2">
        <v>431</v>
      </c>
      <c r="M436" s="2">
        <v>480</v>
      </c>
      <c r="N436" s="2">
        <v>507</v>
      </c>
      <c r="O436" s="2">
        <v>545</v>
      </c>
      <c r="P436" s="2">
        <v>0</v>
      </c>
      <c r="Q436" s="2">
        <v>1</v>
      </c>
      <c r="R436" s="2">
        <v>1</v>
      </c>
      <c r="S436" s="2" t="s">
        <v>68</v>
      </c>
      <c r="T436" s="2" t="s">
        <v>64</v>
      </c>
      <c r="U436" s="2" t="s">
        <v>36</v>
      </c>
      <c r="V436" s="2" t="s">
        <v>32</v>
      </c>
      <c r="W436" s="2" t="s">
        <v>37</v>
      </c>
      <c r="X436" s="2">
        <v>7</v>
      </c>
    </row>
    <row r="437" spans="1:24" x14ac:dyDescent="0.25">
      <c r="A437" s="1">
        <v>2016</v>
      </c>
      <c r="B437" s="2" t="s">
        <v>24</v>
      </c>
      <c r="C437" s="2">
        <v>195909903</v>
      </c>
      <c r="D437" s="2">
        <v>803401</v>
      </c>
      <c r="E437" s="2">
        <v>39113</v>
      </c>
      <c r="F437" s="2" t="s">
        <v>58</v>
      </c>
      <c r="G437" s="2" t="s">
        <v>59</v>
      </c>
      <c r="H437" s="2" t="s">
        <v>39</v>
      </c>
      <c r="I437" s="2"/>
      <c r="J437" s="2">
        <v>4.95</v>
      </c>
      <c r="K437" s="2">
        <v>404</v>
      </c>
      <c r="L437" s="2">
        <v>404</v>
      </c>
      <c r="M437" s="2">
        <v>465</v>
      </c>
      <c r="N437" s="2">
        <v>516</v>
      </c>
      <c r="O437" s="2">
        <v>0</v>
      </c>
      <c r="P437" s="2">
        <v>523</v>
      </c>
      <c r="Q437" s="2">
        <v>1</v>
      </c>
      <c r="R437" s="2">
        <v>10</v>
      </c>
      <c r="S437" s="2" t="s">
        <v>87</v>
      </c>
      <c r="T437" s="2" t="s">
        <v>76</v>
      </c>
      <c r="U437" s="2" t="s">
        <v>36</v>
      </c>
      <c r="V437" s="2" t="s">
        <v>32</v>
      </c>
      <c r="W437" s="2" t="s">
        <v>38</v>
      </c>
      <c r="X437" s="2">
        <v>5</v>
      </c>
    </row>
    <row r="438" spans="1:24" x14ac:dyDescent="0.25">
      <c r="A438" s="1">
        <v>2016</v>
      </c>
      <c r="B438" s="2" t="s">
        <v>24</v>
      </c>
      <c r="C438" s="2" t="s">
        <v>133</v>
      </c>
      <c r="D438" s="2">
        <v>803401</v>
      </c>
      <c r="E438" s="2">
        <v>39113</v>
      </c>
      <c r="F438" s="2" t="s">
        <v>58</v>
      </c>
      <c r="G438" s="2" t="s">
        <v>59</v>
      </c>
      <c r="H438" s="2" t="s">
        <v>39</v>
      </c>
      <c r="I438" s="2"/>
      <c r="J438" s="2">
        <v>5.1000000000000005</v>
      </c>
      <c r="K438" s="2">
        <v>435</v>
      </c>
      <c r="L438" s="2">
        <v>434</v>
      </c>
      <c r="M438" s="2">
        <v>507</v>
      </c>
      <c r="N438" s="2">
        <v>496</v>
      </c>
      <c r="O438" s="2">
        <v>443</v>
      </c>
      <c r="P438" s="2">
        <v>0</v>
      </c>
      <c r="Q438" s="2">
        <v>1</v>
      </c>
      <c r="R438" s="2">
        <v>1</v>
      </c>
      <c r="S438" s="2" t="s">
        <v>85</v>
      </c>
      <c r="T438" s="2" t="s">
        <v>64</v>
      </c>
      <c r="U438" s="2" t="s">
        <v>36</v>
      </c>
      <c r="V438" s="2" t="s">
        <v>32</v>
      </c>
      <c r="W438" s="2" t="s">
        <v>37</v>
      </c>
      <c r="X438" s="2">
        <v>5</v>
      </c>
    </row>
    <row r="439" spans="1:24" x14ac:dyDescent="0.25">
      <c r="A439" s="1">
        <v>2016</v>
      </c>
      <c r="B439" s="2" t="s">
        <v>24</v>
      </c>
      <c r="C439" s="2">
        <v>192091039</v>
      </c>
      <c r="D439" s="2">
        <v>803400</v>
      </c>
      <c r="E439" s="2">
        <v>39112</v>
      </c>
      <c r="F439" s="2" t="s">
        <v>61</v>
      </c>
      <c r="G439" s="2" t="s">
        <v>59</v>
      </c>
      <c r="H439" s="2" t="s">
        <v>39</v>
      </c>
      <c r="I439" s="2"/>
      <c r="J439" s="2">
        <v>6.4</v>
      </c>
      <c r="K439" s="2">
        <v>702</v>
      </c>
      <c r="L439" s="2">
        <v>740</v>
      </c>
      <c r="M439" s="2">
        <v>646</v>
      </c>
      <c r="N439" s="2">
        <v>691</v>
      </c>
      <c r="O439" s="2">
        <v>685</v>
      </c>
      <c r="P439" s="2">
        <v>590</v>
      </c>
      <c r="Q439" s="2">
        <v>1</v>
      </c>
      <c r="R439" s="2">
        <v>2</v>
      </c>
      <c r="S439" s="2" t="s">
        <v>63</v>
      </c>
      <c r="T439" s="2" t="s">
        <v>64</v>
      </c>
      <c r="U439" s="2" t="s">
        <v>36</v>
      </c>
      <c r="V439" s="2" t="s">
        <v>32</v>
      </c>
      <c r="W439" s="2" t="s">
        <v>33</v>
      </c>
      <c r="X439" s="2">
        <v>0</v>
      </c>
    </row>
    <row r="440" spans="1:24" x14ac:dyDescent="0.25">
      <c r="A440" s="1">
        <v>2016</v>
      </c>
      <c r="B440" s="2" t="s">
        <v>24</v>
      </c>
      <c r="C440" s="2">
        <v>193102832</v>
      </c>
      <c r="D440" s="2">
        <v>803400</v>
      </c>
      <c r="E440" s="2">
        <v>39112</v>
      </c>
      <c r="F440" s="2" t="s">
        <v>61</v>
      </c>
      <c r="G440" s="2" t="s">
        <v>59</v>
      </c>
      <c r="H440" s="2" t="s">
        <v>39</v>
      </c>
      <c r="I440" s="2"/>
      <c r="J440" s="2">
        <v>5.88</v>
      </c>
      <c r="K440" s="2">
        <v>595</v>
      </c>
      <c r="L440" s="2">
        <v>596</v>
      </c>
      <c r="M440" s="2">
        <v>729</v>
      </c>
      <c r="N440" s="2">
        <v>691</v>
      </c>
      <c r="O440" s="2">
        <v>0</v>
      </c>
      <c r="P440" s="2">
        <v>647</v>
      </c>
      <c r="Q440" s="2">
        <v>1</v>
      </c>
      <c r="R440" s="2">
        <v>1</v>
      </c>
      <c r="S440" s="2" t="s">
        <v>109</v>
      </c>
      <c r="T440" s="2" t="s">
        <v>64</v>
      </c>
      <c r="U440" s="2" t="s">
        <v>36</v>
      </c>
      <c r="V440" s="2" t="s">
        <v>32</v>
      </c>
      <c r="W440" s="2" t="s">
        <v>38</v>
      </c>
      <c r="X440" s="2">
        <v>5</v>
      </c>
    </row>
    <row r="441" spans="1:24" x14ac:dyDescent="0.25">
      <c r="A441" s="1">
        <v>2016</v>
      </c>
      <c r="B441" s="2" t="s">
        <v>24</v>
      </c>
      <c r="C441" s="2">
        <v>194379676</v>
      </c>
      <c r="D441" s="2">
        <v>803400</v>
      </c>
      <c r="E441" s="2">
        <v>39112</v>
      </c>
      <c r="F441" s="2" t="s">
        <v>61</v>
      </c>
      <c r="G441" s="2" t="s">
        <v>59</v>
      </c>
      <c r="H441" s="2" t="s">
        <v>39</v>
      </c>
      <c r="I441" s="2"/>
      <c r="J441" s="2">
        <v>6.03</v>
      </c>
      <c r="K441" s="2">
        <v>626</v>
      </c>
      <c r="L441" s="2">
        <v>632</v>
      </c>
      <c r="M441" s="2">
        <v>597</v>
      </c>
      <c r="N441" s="2">
        <v>672</v>
      </c>
      <c r="O441" s="2">
        <v>634</v>
      </c>
      <c r="P441" s="2">
        <v>0</v>
      </c>
      <c r="Q441" s="2">
        <v>1</v>
      </c>
      <c r="R441" s="2">
        <v>2</v>
      </c>
      <c r="S441" s="2" t="s">
        <v>134</v>
      </c>
      <c r="T441" s="2" t="s">
        <v>64</v>
      </c>
      <c r="U441" s="2" t="s">
        <v>36</v>
      </c>
      <c r="V441" s="2" t="s">
        <v>32</v>
      </c>
      <c r="W441" s="2" t="s">
        <v>38</v>
      </c>
      <c r="X441" s="2">
        <v>9</v>
      </c>
    </row>
    <row r="442" spans="1:24" x14ac:dyDescent="0.25">
      <c r="A442" s="1">
        <v>2016</v>
      </c>
      <c r="B442" s="2" t="s">
        <v>24</v>
      </c>
      <c r="C442" s="2">
        <v>193099327</v>
      </c>
      <c r="D442" s="2">
        <v>803401</v>
      </c>
      <c r="E442" s="2">
        <v>39113</v>
      </c>
      <c r="F442" s="2" t="s">
        <v>58</v>
      </c>
      <c r="G442" s="2" t="s">
        <v>59</v>
      </c>
      <c r="H442" s="2" t="s">
        <v>39</v>
      </c>
      <c r="I442" s="2"/>
      <c r="J442" s="2">
        <v>6.38</v>
      </c>
      <c r="K442" s="2">
        <v>698</v>
      </c>
      <c r="L442" s="2">
        <v>755</v>
      </c>
      <c r="M442" s="2">
        <v>531</v>
      </c>
      <c r="N442" s="2">
        <v>639</v>
      </c>
      <c r="O442" s="2">
        <v>626</v>
      </c>
      <c r="P442" s="2">
        <v>0</v>
      </c>
      <c r="Q442" s="2">
        <v>1</v>
      </c>
      <c r="R442" s="2">
        <v>1</v>
      </c>
      <c r="S442" s="2" t="s">
        <v>111</v>
      </c>
      <c r="T442" s="2" t="s">
        <v>64</v>
      </c>
      <c r="U442" s="2" t="s">
        <v>36</v>
      </c>
      <c r="V442" s="2" t="s">
        <v>32</v>
      </c>
      <c r="W442" s="2" t="s">
        <v>37</v>
      </c>
      <c r="X442" s="2">
        <v>5</v>
      </c>
    </row>
    <row r="443" spans="1:24" x14ac:dyDescent="0.25">
      <c r="A443" s="1">
        <v>2016</v>
      </c>
      <c r="B443" s="2" t="s">
        <v>24</v>
      </c>
      <c r="C443" s="2">
        <v>195164282</v>
      </c>
      <c r="D443" s="2">
        <v>803401</v>
      </c>
      <c r="E443" s="2">
        <v>39113</v>
      </c>
      <c r="F443" s="2" t="s">
        <v>58</v>
      </c>
      <c r="G443" s="2" t="s">
        <v>59</v>
      </c>
      <c r="H443" s="2" t="s">
        <v>39</v>
      </c>
      <c r="I443" s="2"/>
      <c r="J443" s="2">
        <v>5.83</v>
      </c>
      <c r="K443" s="2">
        <v>585</v>
      </c>
      <c r="L443" s="2">
        <v>613</v>
      </c>
      <c r="M443" s="2">
        <v>537</v>
      </c>
      <c r="N443" s="2">
        <v>662</v>
      </c>
      <c r="O443" s="2">
        <v>638</v>
      </c>
      <c r="P443" s="2">
        <v>0</v>
      </c>
      <c r="Q443" s="2">
        <v>2</v>
      </c>
      <c r="R443" s="2">
        <v>5</v>
      </c>
      <c r="S443" s="2" t="s">
        <v>71</v>
      </c>
      <c r="T443" s="2" t="s">
        <v>64</v>
      </c>
      <c r="U443" s="2" t="s">
        <v>36</v>
      </c>
      <c r="V443" s="2" t="s">
        <v>32</v>
      </c>
      <c r="W443" s="2" t="s">
        <v>37</v>
      </c>
      <c r="X443" s="2">
        <v>5</v>
      </c>
    </row>
    <row r="444" spans="1:24" x14ac:dyDescent="0.25">
      <c r="A444" s="1">
        <v>2016</v>
      </c>
      <c r="B444" s="2" t="s">
        <v>24</v>
      </c>
      <c r="C444" s="2">
        <v>195673284</v>
      </c>
      <c r="D444" s="2">
        <v>803400</v>
      </c>
      <c r="E444" s="2">
        <v>39112</v>
      </c>
      <c r="F444" s="2" t="s">
        <v>61</v>
      </c>
      <c r="G444" s="2" t="s">
        <v>59</v>
      </c>
      <c r="H444" s="2" t="s">
        <v>39</v>
      </c>
      <c r="I444" s="2"/>
      <c r="J444" s="2">
        <v>6.03</v>
      </c>
      <c r="K444" s="2">
        <v>626</v>
      </c>
      <c r="L444" s="2">
        <v>641</v>
      </c>
      <c r="M444" s="2">
        <v>624</v>
      </c>
      <c r="N444" s="2">
        <v>641</v>
      </c>
      <c r="O444" s="2">
        <v>569</v>
      </c>
      <c r="P444" s="2">
        <v>541</v>
      </c>
      <c r="Q444" s="2">
        <v>1</v>
      </c>
      <c r="R444" s="2">
        <v>1</v>
      </c>
      <c r="S444" s="2" t="s">
        <v>97</v>
      </c>
      <c r="T444" s="2" t="s">
        <v>64</v>
      </c>
      <c r="U444" s="2" t="s">
        <v>36</v>
      </c>
      <c r="V444" s="2" t="s">
        <v>32</v>
      </c>
      <c r="W444" s="2" t="s">
        <v>38</v>
      </c>
      <c r="X444" s="2">
        <v>10</v>
      </c>
    </row>
    <row r="445" spans="1:24" x14ac:dyDescent="0.25">
      <c r="A445" s="1">
        <v>2016</v>
      </c>
      <c r="B445" s="2" t="s">
        <v>24</v>
      </c>
      <c r="C445" s="2">
        <v>193102883</v>
      </c>
      <c r="D445" s="2">
        <v>803400</v>
      </c>
      <c r="E445" s="2">
        <v>39112</v>
      </c>
      <c r="F445" s="2" t="s">
        <v>61</v>
      </c>
      <c r="G445" s="2" t="s">
        <v>59</v>
      </c>
      <c r="H445" s="2" t="s">
        <v>39</v>
      </c>
      <c r="I445" s="2"/>
      <c r="J445" s="2">
        <v>5.73</v>
      </c>
      <c r="K445" s="2">
        <v>564</v>
      </c>
      <c r="L445" s="2">
        <v>582</v>
      </c>
      <c r="M445" s="2">
        <v>597</v>
      </c>
      <c r="N445" s="2">
        <v>646</v>
      </c>
      <c r="O445" s="2">
        <v>662</v>
      </c>
      <c r="P445" s="2">
        <v>541</v>
      </c>
      <c r="Q445" s="2">
        <v>1</v>
      </c>
      <c r="R445" s="2">
        <v>1</v>
      </c>
      <c r="S445" s="2" t="s">
        <v>67</v>
      </c>
      <c r="T445" s="2" t="s">
        <v>64</v>
      </c>
      <c r="U445" s="2" t="s">
        <v>36</v>
      </c>
      <c r="V445" s="2" t="s">
        <v>32</v>
      </c>
      <c r="W445" s="2" t="s">
        <v>38</v>
      </c>
      <c r="X445" s="2">
        <v>11</v>
      </c>
    </row>
    <row r="446" spans="1:24" x14ac:dyDescent="0.25">
      <c r="A446" s="1">
        <v>2016</v>
      </c>
      <c r="B446" s="2" t="s">
        <v>24</v>
      </c>
      <c r="C446" s="2">
        <v>194415990</v>
      </c>
      <c r="D446" s="2">
        <v>803401</v>
      </c>
      <c r="E446" s="2">
        <v>39113</v>
      </c>
      <c r="F446" s="2" t="s">
        <v>58</v>
      </c>
      <c r="G446" s="2" t="s">
        <v>59</v>
      </c>
      <c r="H446" s="2" t="s">
        <v>39</v>
      </c>
      <c r="I446" s="2"/>
      <c r="J446" s="2">
        <v>5.53</v>
      </c>
      <c r="K446" s="2">
        <v>523</v>
      </c>
      <c r="L446" s="2">
        <v>531</v>
      </c>
      <c r="M446" s="2">
        <v>574</v>
      </c>
      <c r="N446" s="2">
        <v>672</v>
      </c>
      <c r="O446" s="2">
        <v>593</v>
      </c>
      <c r="P446" s="2">
        <v>0</v>
      </c>
      <c r="Q446" s="2">
        <v>1</v>
      </c>
      <c r="R446" s="2">
        <v>1</v>
      </c>
      <c r="S446" s="2" t="s">
        <v>70</v>
      </c>
      <c r="T446" s="2" t="s">
        <v>64</v>
      </c>
      <c r="U446" s="2" t="s">
        <v>36</v>
      </c>
      <c r="V446" s="2" t="s">
        <v>32</v>
      </c>
      <c r="W446" s="2" t="s">
        <v>37</v>
      </c>
      <c r="X446" s="2">
        <v>9</v>
      </c>
    </row>
    <row r="447" spans="1:24" x14ac:dyDescent="0.25">
      <c r="A447" s="1">
        <v>2016</v>
      </c>
      <c r="B447" s="2" t="s">
        <v>24</v>
      </c>
      <c r="C447" s="2">
        <v>194381107</v>
      </c>
      <c r="D447" s="2">
        <v>803400</v>
      </c>
      <c r="E447" s="2">
        <v>39112</v>
      </c>
      <c r="F447" s="2" t="s">
        <v>61</v>
      </c>
      <c r="G447" s="2" t="s">
        <v>59</v>
      </c>
      <c r="H447" s="2" t="s">
        <v>39</v>
      </c>
      <c r="I447" s="2"/>
      <c r="J447" s="2">
        <v>5.65</v>
      </c>
      <c r="K447" s="2">
        <v>548</v>
      </c>
      <c r="L447" s="2">
        <v>548</v>
      </c>
      <c r="M447" s="2">
        <v>552</v>
      </c>
      <c r="N447" s="2">
        <v>658</v>
      </c>
      <c r="O447" s="2">
        <v>0</v>
      </c>
      <c r="P447" s="2">
        <v>617</v>
      </c>
      <c r="Q447" s="2">
        <v>1</v>
      </c>
      <c r="R447" s="2">
        <v>1</v>
      </c>
      <c r="S447" s="2" t="s">
        <v>67</v>
      </c>
      <c r="T447" s="2" t="s">
        <v>64</v>
      </c>
      <c r="U447" s="2" t="s">
        <v>36</v>
      </c>
      <c r="V447" s="2" t="s">
        <v>32</v>
      </c>
      <c r="W447" s="2" t="s">
        <v>38</v>
      </c>
      <c r="X447" s="2">
        <v>6</v>
      </c>
    </row>
    <row r="448" spans="1:24" x14ac:dyDescent="0.25">
      <c r="A448" s="1">
        <v>2016</v>
      </c>
      <c r="B448" s="2" t="s">
        <v>24</v>
      </c>
      <c r="C448" s="2">
        <v>195079684</v>
      </c>
      <c r="D448" s="2">
        <v>803401</v>
      </c>
      <c r="E448" s="2">
        <v>39113</v>
      </c>
      <c r="F448" s="2" t="s">
        <v>58</v>
      </c>
      <c r="G448" s="2" t="s">
        <v>59</v>
      </c>
      <c r="H448" s="2" t="s">
        <v>39</v>
      </c>
      <c r="I448" s="2"/>
      <c r="J448" s="2">
        <v>5.83</v>
      </c>
      <c r="K448" s="2">
        <v>585</v>
      </c>
      <c r="L448" s="2">
        <v>602</v>
      </c>
      <c r="M448" s="2">
        <v>597</v>
      </c>
      <c r="N448" s="2">
        <v>620</v>
      </c>
      <c r="O448" s="2">
        <v>657</v>
      </c>
      <c r="P448" s="2">
        <v>0</v>
      </c>
      <c r="Q448" s="2">
        <v>1</v>
      </c>
      <c r="R448" s="2">
        <v>4</v>
      </c>
      <c r="S448" s="2" t="s">
        <v>101</v>
      </c>
      <c r="T448" s="2" t="s">
        <v>64</v>
      </c>
      <c r="U448" s="2" t="s">
        <v>36</v>
      </c>
      <c r="V448" s="2" t="s">
        <v>32</v>
      </c>
      <c r="W448" s="2" t="s">
        <v>38</v>
      </c>
      <c r="X448" s="2">
        <v>11</v>
      </c>
    </row>
    <row r="449" spans="1:24" x14ac:dyDescent="0.25">
      <c r="A449" s="1">
        <v>2016</v>
      </c>
      <c r="B449" s="2" t="s">
        <v>24</v>
      </c>
      <c r="C449" s="2">
        <v>195397341</v>
      </c>
      <c r="D449" s="2">
        <v>803401</v>
      </c>
      <c r="E449" s="2">
        <v>39113</v>
      </c>
      <c r="F449" s="2" t="s">
        <v>58</v>
      </c>
      <c r="G449" s="2" t="s">
        <v>59</v>
      </c>
      <c r="H449" s="2" t="s">
        <v>39</v>
      </c>
      <c r="I449" s="2"/>
      <c r="J449" s="2">
        <v>5</v>
      </c>
      <c r="K449" s="2">
        <v>414</v>
      </c>
      <c r="L449" s="2">
        <v>414</v>
      </c>
      <c r="M449" s="2">
        <v>668</v>
      </c>
      <c r="N449" s="2">
        <v>672</v>
      </c>
      <c r="O449" s="2">
        <v>615</v>
      </c>
      <c r="P449" s="2">
        <v>568</v>
      </c>
      <c r="Q449" s="2">
        <v>1</v>
      </c>
      <c r="R449" s="2">
        <v>3</v>
      </c>
      <c r="S449" s="2" t="s">
        <v>78</v>
      </c>
      <c r="T449" s="2" t="s">
        <v>64</v>
      </c>
      <c r="U449" s="2" t="s">
        <v>36</v>
      </c>
      <c r="V449" s="2" t="s">
        <v>32</v>
      </c>
      <c r="W449" s="2" t="s">
        <v>79</v>
      </c>
      <c r="X449" s="2">
        <v>5</v>
      </c>
    </row>
    <row r="450" spans="1:24" x14ac:dyDescent="0.25">
      <c r="A450" s="1">
        <v>2016</v>
      </c>
      <c r="B450" s="2" t="s">
        <v>24</v>
      </c>
      <c r="C450" s="2">
        <v>196345000</v>
      </c>
      <c r="D450" s="2">
        <v>803401</v>
      </c>
      <c r="E450" s="2">
        <v>39113</v>
      </c>
      <c r="F450" s="2" t="s">
        <v>58</v>
      </c>
      <c r="G450" s="2" t="s">
        <v>59</v>
      </c>
      <c r="H450" s="2" t="s">
        <v>39</v>
      </c>
      <c r="I450" s="2"/>
      <c r="J450" s="2">
        <v>5.6000000000000005</v>
      </c>
      <c r="K450" s="2">
        <v>538</v>
      </c>
      <c r="L450" s="2">
        <v>553</v>
      </c>
      <c r="M450" s="2">
        <v>657</v>
      </c>
      <c r="N450" s="2">
        <v>637</v>
      </c>
      <c r="O450" s="2">
        <v>569</v>
      </c>
      <c r="P450" s="2">
        <v>0</v>
      </c>
      <c r="Q450" s="2">
        <v>1</v>
      </c>
      <c r="R450" s="2">
        <v>5</v>
      </c>
      <c r="S450" s="2" t="s">
        <v>74</v>
      </c>
      <c r="T450" s="2" t="s">
        <v>64</v>
      </c>
      <c r="U450" s="2" t="s">
        <v>36</v>
      </c>
      <c r="V450" s="2" t="s">
        <v>32</v>
      </c>
      <c r="W450" s="2" t="s">
        <v>37</v>
      </c>
      <c r="X450" s="2">
        <v>9</v>
      </c>
    </row>
    <row r="451" spans="1:24" x14ac:dyDescent="0.25">
      <c r="A451" s="1">
        <v>2016</v>
      </c>
      <c r="B451" s="2" t="s">
        <v>24</v>
      </c>
      <c r="C451" s="2">
        <v>194445423</v>
      </c>
      <c r="D451" s="2">
        <v>803400</v>
      </c>
      <c r="E451" s="2">
        <v>39112</v>
      </c>
      <c r="F451" s="2" t="s">
        <v>61</v>
      </c>
      <c r="G451" s="2" t="s">
        <v>59</v>
      </c>
      <c r="H451" s="2" t="s">
        <v>39</v>
      </c>
      <c r="I451" s="2"/>
      <c r="J451" s="2">
        <v>5.45</v>
      </c>
      <c r="K451" s="2">
        <v>507</v>
      </c>
      <c r="L451" s="2">
        <v>507</v>
      </c>
      <c r="M451" s="2">
        <v>597</v>
      </c>
      <c r="N451" s="2">
        <v>658</v>
      </c>
      <c r="O451" s="2">
        <v>569</v>
      </c>
      <c r="P451" s="2">
        <v>0</v>
      </c>
      <c r="Q451" s="2">
        <v>1</v>
      </c>
      <c r="R451" s="2">
        <v>2</v>
      </c>
      <c r="S451" s="2" t="s">
        <v>125</v>
      </c>
      <c r="T451" s="2" t="s">
        <v>126</v>
      </c>
      <c r="U451" s="2" t="s">
        <v>36</v>
      </c>
      <c r="V451" s="2" t="s">
        <v>32</v>
      </c>
      <c r="W451" s="2" t="s">
        <v>38</v>
      </c>
      <c r="X451" s="2">
        <v>11</v>
      </c>
    </row>
    <row r="452" spans="1:24" x14ac:dyDescent="0.25">
      <c r="A452" s="1">
        <v>2016</v>
      </c>
      <c r="B452" s="2" t="s">
        <v>24</v>
      </c>
      <c r="C452" s="2">
        <v>194221657</v>
      </c>
      <c r="D452" s="2">
        <v>803400</v>
      </c>
      <c r="E452" s="2">
        <v>39112</v>
      </c>
      <c r="F452" s="2" t="s">
        <v>61</v>
      </c>
      <c r="G452" s="2" t="s">
        <v>59</v>
      </c>
      <c r="H452" s="2" t="s">
        <v>39</v>
      </c>
      <c r="I452" s="2"/>
      <c r="J452" s="2">
        <v>5.83</v>
      </c>
      <c r="K452" s="2">
        <v>585</v>
      </c>
      <c r="L452" s="2">
        <v>589</v>
      </c>
      <c r="M452" s="2">
        <v>721</v>
      </c>
      <c r="N452" s="2">
        <v>607</v>
      </c>
      <c r="O452" s="2">
        <v>589</v>
      </c>
      <c r="P452" s="2">
        <v>0</v>
      </c>
      <c r="Q452" s="2">
        <v>1</v>
      </c>
      <c r="R452" s="2">
        <v>5</v>
      </c>
      <c r="S452" s="2" t="s">
        <v>78</v>
      </c>
      <c r="T452" s="2" t="s">
        <v>64</v>
      </c>
      <c r="U452" s="2" t="s">
        <v>36</v>
      </c>
      <c r="V452" s="2" t="s">
        <v>32</v>
      </c>
      <c r="W452" s="2" t="s">
        <v>38</v>
      </c>
      <c r="X452" s="2">
        <v>9</v>
      </c>
    </row>
    <row r="453" spans="1:24" x14ac:dyDescent="0.25">
      <c r="A453" s="1">
        <v>2016</v>
      </c>
      <c r="B453" s="2" t="s">
        <v>24</v>
      </c>
      <c r="C453" s="2" t="s">
        <v>135</v>
      </c>
      <c r="D453" s="2">
        <v>803401</v>
      </c>
      <c r="E453" s="2">
        <v>39113</v>
      </c>
      <c r="F453" s="2" t="s">
        <v>58</v>
      </c>
      <c r="G453" s="2" t="s">
        <v>59</v>
      </c>
      <c r="H453" s="2" t="s">
        <v>39</v>
      </c>
      <c r="I453" s="2"/>
      <c r="J453" s="2">
        <v>5.45</v>
      </c>
      <c r="K453" s="2">
        <v>507</v>
      </c>
      <c r="L453" s="2">
        <v>507</v>
      </c>
      <c r="M453" s="2">
        <v>582</v>
      </c>
      <c r="N453" s="2">
        <v>653</v>
      </c>
      <c r="O453" s="2">
        <v>611</v>
      </c>
      <c r="P453" s="2">
        <v>578</v>
      </c>
      <c r="Q453" s="2">
        <v>1</v>
      </c>
      <c r="R453" s="2">
        <v>3</v>
      </c>
      <c r="S453" s="2" t="s">
        <v>97</v>
      </c>
      <c r="T453" s="2" t="s">
        <v>64</v>
      </c>
      <c r="U453" s="2" t="s">
        <v>36</v>
      </c>
      <c r="V453" s="2" t="s">
        <v>32</v>
      </c>
      <c r="W453" s="2" t="s">
        <v>79</v>
      </c>
      <c r="X453" s="2">
        <v>7</v>
      </c>
    </row>
    <row r="454" spans="1:24" x14ac:dyDescent="0.25">
      <c r="A454" s="1">
        <v>2016</v>
      </c>
      <c r="B454" s="2" t="s">
        <v>24</v>
      </c>
      <c r="C454" s="2">
        <v>194752121</v>
      </c>
      <c r="D454" s="2">
        <v>803400</v>
      </c>
      <c r="E454" s="2">
        <v>39112</v>
      </c>
      <c r="F454" s="2" t="s">
        <v>61</v>
      </c>
      <c r="G454" s="2" t="s">
        <v>59</v>
      </c>
      <c r="H454" s="2" t="s">
        <v>39</v>
      </c>
      <c r="I454" s="2"/>
      <c r="J454" s="2">
        <v>5.8</v>
      </c>
      <c r="K454" s="2">
        <v>579</v>
      </c>
      <c r="L454" s="2">
        <v>579</v>
      </c>
      <c r="M454" s="2">
        <v>606</v>
      </c>
      <c r="N454" s="2">
        <v>620</v>
      </c>
      <c r="O454" s="2">
        <v>602</v>
      </c>
      <c r="P454" s="2">
        <v>0</v>
      </c>
      <c r="Q454" s="2">
        <v>1</v>
      </c>
      <c r="R454" s="2">
        <v>3</v>
      </c>
      <c r="S454" s="2" t="s">
        <v>134</v>
      </c>
      <c r="T454" s="2" t="s">
        <v>64</v>
      </c>
      <c r="U454" s="2" t="s">
        <v>36</v>
      </c>
      <c r="V454" s="2" t="s">
        <v>32</v>
      </c>
      <c r="W454" s="2" t="s">
        <v>38</v>
      </c>
      <c r="X454" s="2">
        <v>12</v>
      </c>
    </row>
    <row r="455" spans="1:24" x14ac:dyDescent="0.25">
      <c r="A455" s="1">
        <v>2016</v>
      </c>
      <c r="B455" s="2" t="s">
        <v>24</v>
      </c>
      <c r="C455" s="2">
        <v>195156824</v>
      </c>
      <c r="D455" s="2">
        <v>803407</v>
      </c>
      <c r="E455" s="2">
        <v>39111</v>
      </c>
      <c r="F455" s="2" t="s">
        <v>69</v>
      </c>
      <c r="G455" s="2" t="s">
        <v>59</v>
      </c>
      <c r="H455" s="2" t="s">
        <v>39</v>
      </c>
      <c r="I455" s="2"/>
      <c r="J455" s="2">
        <v>5.65</v>
      </c>
      <c r="K455" s="2">
        <v>548</v>
      </c>
      <c r="L455" s="2">
        <v>563</v>
      </c>
      <c r="M455" s="2">
        <v>681</v>
      </c>
      <c r="N455" s="2">
        <v>605</v>
      </c>
      <c r="O455" s="2">
        <v>644</v>
      </c>
      <c r="P455" s="2">
        <v>0</v>
      </c>
      <c r="Q455" s="2">
        <v>1</v>
      </c>
      <c r="R455" s="2">
        <v>1</v>
      </c>
      <c r="S455" s="2" t="s">
        <v>99</v>
      </c>
      <c r="T455" s="2" t="s">
        <v>64</v>
      </c>
      <c r="U455" s="2" t="s">
        <v>36</v>
      </c>
      <c r="V455" s="2" t="s">
        <v>32</v>
      </c>
      <c r="W455" s="2" t="s">
        <v>37</v>
      </c>
      <c r="X455" s="2">
        <v>9</v>
      </c>
    </row>
    <row r="456" spans="1:24" x14ac:dyDescent="0.25">
      <c r="A456" s="1">
        <v>2016</v>
      </c>
      <c r="B456" s="2" t="s">
        <v>24</v>
      </c>
      <c r="C456" s="2">
        <v>195220123</v>
      </c>
      <c r="D456" s="2">
        <v>803401</v>
      </c>
      <c r="E456" s="2">
        <v>39113</v>
      </c>
      <c r="F456" s="2" t="s">
        <v>58</v>
      </c>
      <c r="G456" s="2" t="s">
        <v>59</v>
      </c>
      <c r="H456" s="2" t="s">
        <v>39</v>
      </c>
      <c r="I456" s="2"/>
      <c r="J456" s="2">
        <v>5.08</v>
      </c>
      <c r="K456" s="2">
        <v>431</v>
      </c>
      <c r="L456" s="2">
        <v>431</v>
      </c>
      <c r="M456" s="2">
        <v>645</v>
      </c>
      <c r="N456" s="2">
        <v>649</v>
      </c>
      <c r="O456" s="2">
        <v>657</v>
      </c>
      <c r="P456" s="2">
        <v>616</v>
      </c>
      <c r="Q456" s="2">
        <v>1</v>
      </c>
      <c r="R456" s="2">
        <v>4</v>
      </c>
      <c r="S456" s="2" t="s">
        <v>78</v>
      </c>
      <c r="T456" s="2" t="s">
        <v>64</v>
      </c>
      <c r="U456" s="2" t="s">
        <v>36</v>
      </c>
      <c r="V456" s="2" t="s">
        <v>32</v>
      </c>
      <c r="W456" s="2" t="s">
        <v>79</v>
      </c>
      <c r="X456" s="2">
        <v>5</v>
      </c>
    </row>
    <row r="457" spans="1:24" x14ac:dyDescent="0.25">
      <c r="A457" s="1">
        <v>2016</v>
      </c>
      <c r="B457" s="2" t="s">
        <v>24</v>
      </c>
      <c r="C457" s="2">
        <v>196059512</v>
      </c>
      <c r="D457" s="2">
        <v>803400</v>
      </c>
      <c r="E457" s="2">
        <v>39112</v>
      </c>
      <c r="F457" s="2" t="s">
        <v>61</v>
      </c>
      <c r="G457" s="2" t="s">
        <v>59</v>
      </c>
      <c r="H457" s="2" t="s">
        <v>39</v>
      </c>
      <c r="I457" s="2"/>
      <c r="J457" s="2">
        <v>5.48</v>
      </c>
      <c r="K457" s="2">
        <v>513</v>
      </c>
      <c r="L457" s="2">
        <v>513</v>
      </c>
      <c r="M457" s="2">
        <v>521</v>
      </c>
      <c r="N457" s="2">
        <v>653</v>
      </c>
      <c r="O457" s="2">
        <v>539</v>
      </c>
      <c r="P457" s="2">
        <v>0</v>
      </c>
      <c r="Q457" s="2">
        <v>1</v>
      </c>
      <c r="R457" s="2">
        <v>4</v>
      </c>
      <c r="S457" s="2" t="s">
        <v>89</v>
      </c>
      <c r="T457" s="2" t="s">
        <v>64</v>
      </c>
      <c r="U457" s="2" t="s">
        <v>36</v>
      </c>
      <c r="V457" s="2" t="s">
        <v>32</v>
      </c>
      <c r="W457" s="2" t="s">
        <v>38</v>
      </c>
      <c r="X457" s="2">
        <v>11</v>
      </c>
    </row>
    <row r="458" spans="1:24" x14ac:dyDescent="0.25">
      <c r="A458" s="1">
        <v>2016</v>
      </c>
      <c r="B458" s="2" t="s">
        <v>24</v>
      </c>
      <c r="C458" s="2">
        <v>192093856</v>
      </c>
      <c r="D458" s="2">
        <v>803400</v>
      </c>
      <c r="E458" s="2">
        <v>39112</v>
      </c>
      <c r="F458" s="2" t="s">
        <v>61</v>
      </c>
      <c r="G458" s="2" t="s">
        <v>59</v>
      </c>
      <c r="H458" s="2" t="s">
        <v>39</v>
      </c>
      <c r="I458" s="2"/>
      <c r="J458" s="2">
        <v>5.65</v>
      </c>
      <c r="K458" s="2">
        <v>548</v>
      </c>
      <c r="L458" s="2">
        <v>574</v>
      </c>
      <c r="M458" s="2">
        <v>486</v>
      </c>
      <c r="N458" s="2">
        <v>633</v>
      </c>
      <c r="O458" s="2">
        <v>579</v>
      </c>
      <c r="P458" s="2">
        <v>0</v>
      </c>
      <c r="Q458" s="2">
        <v>1</v>
      </c>
      <c r="R458" s="2">
        <v>3</v>
      </c>
      <c r="S458" s="2" t="s">
        <v>85</v>
      </c>
      <c r="T458" s="2" t="s">
        <v>64</v>
      </c>
      <c r="U458" s="2" t="s">
        <v>36</v>
      </c>
      <c r="V458" s="2" t="s">
        <v>32</v>
      </c>
      <c r="W458" s="2" t="s">
        <v>37</v>
      </c>
      <c r="X458" s="2">
        <v>5</v>
      </c>
    </row>
    <row r="459" spans="1:24" x14ac:dyDescent="0.25">
      <c r="A459" s="1">
        <v>2016</v>
      </c>
      <c r="B459" s="2" t="s">
        <v>24</v>
      </c>
      <c r="C459" s="2">
        <v>194282427</v>
      </c>
      <c r="D459" s="2">
        <v>803401</v>
      </c>
      <c r="E459" s="2">
        <v>39113</v>
      </c>
      <c r="F459" s="2" t="s">
        <v>58</v>
      </c>
      <c r="G459" s="2" t="s">
        <v>59</v>
      </c>
      <c r="H459" s="2" t="s">
        <v>39</v>
      </c>
      <c r="I459" s="2"/>
      <c r="J459" s="2">
        <v>5.43</v>
      </c>
      <c r="K459" s="2">
        <v>502</v>
      </c>
      <c r="L459" s="2">
        <v>502</v>
      </c>
      <c r="M459" s="2">
        <v>568</v>
      </c>
      <c r="N459" s="2">
        <v>635</v>
      </c>
      <c r="O459" s="2">
        <v>595</v>
      </c>
      <c r="P459" s="2">
        <v>0</v>
      </c>
      <c r="Q459" s="2">
        <v>1</v>
      </c>
      <c r="R459" s="2">
        <v>3</v>
      </c>
      <c r="S459" s="2" t="s">
        <v>77</v>
      </c>
      <c r="T459" s="2" t="s">
        <v>64</v>
      </c>
      <c r="U459" s="2" t="s">
        <v>36</v>
      </c>
      <c r="V459" s="2" t="s">
        <v>32</v>
      </c>
      <c r="W459" s="2" t="s">
        <v>37</v>
      </c>
      <c r="X459" s="2">
        <v>9</v>
      </c>
    </row>
    <row r="460" spans="1:24" x14ac:dyDescent="0.25">
      <c r="A460" s="1">
        <v>2016</v>
      </c>
      <c r="B460" s="2" t="s">
        <v>24</v>
      </c>
      <c r="C460" s="2">
        <v>195256217</v>
      </c>
      <c r="D460" s="2">
        <v>803401</v>
      </c>
      <c r="E460" s="2">
        <v>39113</v>
      </c>
      <c r="F460" s="2" t="s">
        <v>58</v>
      </c>
      <c r="G460" s="2" t="s">
        <v>59</v>
      </c>
      <c r="H460" s="2" t="s">
        <v>39</v>
      </c>
      <c r="I460" s="2"/>
      <c r="J460" s="2">
        <v>5.73</v>
      </c>
      <c r="K460" s="2">
        <v>564</v>
      </c>
      <c r="L460" s="2">
        <v>575</v>
      </c>
      <c r="M460" s="2">
        <v>551</v>
      </c>
      <c r="N460" s="2">
        <v>628</v>
      </c>
      <c r="O460" s="2">
        <v>481</v>
      </c>
      <c r="P460" s="2">
        <v>517</v>
      </c>
      <c r="Q460" s="2">
        <v>1</v>
      </c>
      <c r="R460" s="2">
        <v>3</v>
      </c>
      <c r="S460" s="2" t="s">
        <v>70</v>
      </c>
      <c r="T460" s="2" t="s">
        <v>64</v>
      </c>
      <c r="U460" s="2" t="s">
        <v>36</v>
      </c>
      <c r="V460" s="2" t="s">
        <v>32</v>
      </c>
      <c r="W460" s="2" t="s">
        <v>37</v>
      </c>
      <c r="X460" s="2">
        <v>0</v>
      </c>
    </row>
    <row r="461" spans="1:24" x14ac:dyDescent="0.25">
      <c r="A461" s="1">
        <v>2016</v>
      </c>
      <c r="B461" s="2" t="s">
        <v>24</v>
      </c>
      <c r="C461" s="2">
        <v>195136548</v>
      </c>
      <c r="D461" s="2">
        <v>803401</v>
      </c>
      <c r="E461" s="2">
        <v>39113</v>
      </c>
      <c r="F461" s="2" t="s">
        <v>58</v>
      </c>
      <c r="G461" s="2" t="s">
        <v>59</v>
      </c>
      <c r="H461" s="2" t="s">
        <v>39</v>
      </c>
      <c r="I461" s="2" t="s">
        <v>46</v>
      </c>
      <c r="J461" s="2">
        <v>5.24</v>
      </c>
      <c r="K461" s="2">
        <v>464</v>
      </c>
      <c r="L461" s="2">
        <v>464</v>
      </c>
      <c r="M461" s="2">
        <v>552</v>
      </c>
      <c r="N461" s="2">
        <v>648</v>
      </c>
      <c r="O461" s="2">
        <v>578</v>
      </c>
      <c r="P461" s="2">
        <v>579</v>
      </c>
      <c r="Q461" s="2">
        <v>1</v>
      </c>
      <c r="R461" s="2"/>
      <c r="S461" s="2" t="s">
        <v>63</v>
      </c>
      <c r="T461" s="2" t="s">
        <v>64</v>
      </c>
      <c r="U461" s="2" t="s">
        <v>36</v>
      </c>
      <c r="V461" s="2" t="s">
        <v>32</v>
      </c>
      <c r="W461" s="2" t="s">
        <v>33</v>
      </c>
      <c r="X461" s="2"/>
    </row>
    <row r="462" spans="1:24" x14ac:dyDescent="0.25">
      <c r="A462" s="1">
        <v>2016</v>
      </c>
      <c r="B462" s="2" t="s">
        <v>24</v>
      </c>
      <c r="C462" s="2">
        <v>192463289</v>
      </c>
      <c r="D462" s="2">
        <v>803401</v>
      </c>
      <c r="E462" s="2">
        <v>39113</v>
      </c>
      <c r="F462" s="2" t="s">
        <v>58</v>
      </c>
      <c r="G462" s="2" t="s">
        <v>59</v>
      </c>
      <c r="H462" s="2" t="s">
        <v>39</v>
      </c>
      <c r="I462" s="2"/>
      <c r="J462" s="2">
        <v>5.3</v>
      </c>
      <c r="K462" s="2">
        <v>476</v>
      </c>
      <c r="L462" s="2">
        <v>476</v>
      </c>
      <c r="M462" s="2">
        <v>582</v>
      </c>
      <c r="N462" s="2">
        <v>633</v>
      </c>
      <c r="O462" s="2">
        <v>569</v>
      </c>
      <c r="P462" s="2">
        <v>477</v>
      </c>
      <c r="Q462" s="2">
        <v>1</v>
      </c>
      <c r="R462" s="2">
        <v>3</v>
      </c>
      <c r="S462" s="2" t="s">
        <v>63</v>
      </c>
      <c r="T462" s="2" t="s">
        <v>64</v>
      </c>
      <c r="U462" s="2" t="s">
        <v>36</v>
      </c>
      <c r="V462" s="2" t="s">
        <v>32</v>
      </c>
      <c r="W462" s="2" t="s">
        <v>33</v>
      </c>
      <c r="X462" s="2">
        <v>5</v>
      </c>
    </row>
    <row r="463" spans="1:24" x14ac:dyDescent="0.25">
      <c r="A463" s="1">
        <v>2016</v>
      </c>
      <c r="B463" s="2" t="s">
        <v>24</v>
      </c>
      <c r="C463" s="2">
        <v>195257051</v>
      </c>
      <c r="D463" s="2">
        <v>803401</v>
      </c>
      <c r="E463" s="2">
        <v>39113</v>
      </c>
      <c r="F463" s="2" t="s">
        <v>58</v>
      </c>
      <c r="G463" s="2" t="s">
        <v>59</v>
      </c>
      <c r="H463" s="2" t="s">
        <v>39</v>
      </c>
      <c r="I463" s="2"/>
      <c r="J463" s="2">
        <v>5.43</v>
      </c>
      <c r="K463" s="2">
        <v>502</v>
      </c>
      <c r="L463" s="2">
        <v>502</v>
      </c>
      <c r="M463" s="2">
        <v>590</v>
      </c>
      <c r="N463" s="2">
        <v>616</v>
      </c>
      <c r="O463" s="2">
        <v>602</v>
      </c>
      <c r="P463" s="2">
        <v>0</v>
      </c>
      <c r="Q463" s="2">
        <v>1</v>
      </c>
      <c r="R463" s="2">
        <v>3</v>
      </c>
      <c r="S463" s="2" t="s">
        <v>63</v>
      </c>
      <c r="T463" s="2" t="s">
        <v>64</v>
      </c>
      <c r="U463" s="2" t="s">
        <v>36</v>
      </c>
      <c r="V463" s="2" t="s">
        <v>32</v>
      </c>
      <c r="W463" s="2" t="s">
        <v>37</v>
      </c>
      <c r="X463" s="2">
        <v>9</v>
      </c>
    </row>
    <row r="464" spans="1:24" x14ac:dyDescent="0.25">
      <c r="A464" s="1">
        <v>2016</v>
      </c>
      <c r="B464" s="2" t="s">
        <v>24</v>
      </c>
      <c r="C464" s="2">
        <v>195225974</v>
      </c>
      <c r="D464" s="2">
        <v>803401</v>
      </c>
      <c r="E464" s="2">
        <v>39113</v>
      </c>
      <c r="F464" s="2" t="s">
        <v>58</v>
      </c>
      <c r="G464" s="2" t="s">
        <v>59</v>
      </c>
      <c r="H464" s="2" t="s">
        <v>39</v>
      </c>
      <c r="I464" s="2"/>
      <c r="J464" s="2">
        <v>5.8</v>
      </c>
      <c r="K464" s="2">
        <v>579</v>
      </c>
      <c r="L464" s="2">
        <v>598</v>
      </c>
      <c r="M464" s="2">
        <v>539</v>
      </c>
      <c r="N464" s="2">
        <v>597</v>
      </c>
      <c r="O464" s="2">
        <v>524</v>
      </c>
      <c r="P464" s="2">
        <v>563</v>
      </c>
      <c r="Q464" s="2">
        <v>1</v>
      </c>
      <c r="R464" s="2">
        <v>2</v>
      </c>
      <c r="S464" s="2" t="s">
        <v>71</v>
      </c>
      <c r="T464" s="2" t="s">
        <v>64</v>
      </c>
      <c r="U464" s="2" t="s">
        <v>36</v>
      </c>
      <c r="V464" s="2" t="s">
        <v>32</v>
      </c>
      <c r="W464" s="2" t="s">
        <v>37</v>
      </c>
      <c r="X464" s="2">
        <v>7</v>
      </c>
    </row>
    <row r="465" spans="1:24" x14ac:dyDescent="0.25">
      <c r="A465" s="1">
        <v>2016</v>
      </c>
      <c r="B465" s="2" t="s">
        <v>24</v>
      </c>
      <c r="C465" s="2">
        <v>196443916</v>
      </c>
      <c r="D465" s="2">
        <v>803401</v>
      </c>
      <c r="E465" s="2">
        <v>39113</v>
      </c>
      <c r="F465" s="2" t="s">
        <v>58</v>
      </c>
      <c r="G465" s="2" t="s">
        <v>59</v>
      </c>
      <c r="H465" s="2" t="s">
        <v>39</v>
      </c>
      <c r="I465" s="2"/>
      <c r="J465" s="2">
        <v>5.53</v>
      </c>
      <c r="K465" s="2">
        <v>523</v>
      </c>
      <c r="L465" s="2">
        <v>523</v>
      </c>
      <c r="M465" s="2">
        <v>559</v>
      </c>
      <c r="N465" s="2">
        <v>607</v>
      </c>
      <c r="O465" s="2">
        <v>597</v>
      </c>
      <c r="P465" s="2">
        <v>0</v>
      </c>
      <c r="Q465" s="2">
        <v>1</v>
      </c>
      <c r="R465" s="2">
        <v>3</v>
      </c>
      <c r="S465" s="2" t="s">
        <v>85</v>
      </c>
      <c r="T465" s="2" t="s">
        <v>64</v>
      </c>
      <c r="U465" s="2" t="s">
        <v>36</v>
      </c>
      <c r="V465" s="2" t="s">
        <v>32</v>
      </c>
      <c r="W465" s="2" t="s">
        <v>37</v>
      </c>
      <c r="X465" s="2">
        <v>11</v>
      </c>
    </row>
    <row r="466" spans="1:24" x14ac:dyDescent="0.25">
      <c r="A466" s="1">
        <v>2016</v>
      </c>
      <c r="B466" s="2" t="s">
        <v>24</v>
      </c>
      <c r="C466" s="2">
        <v>195167656</v>
      </c>
      <c r="D466" s="2">
        <v>803407</v>
      </c>
      <c r="E466" s="2">
        <v>39111</v>
      </c>
      <c r="F466" s="2" t="s">
        <v>69</v>
      </c>
      <c r="G466" s="2" t="s">
        <v>59</v>
      </c>
      <c r="H466" s="2" t="s">
        <v>39</v>
      </c>
      <c r="I466" s="2"/>
      <c r="J466" s="2">
        <v>6.38</v>
      </c>
      <c r="K466" s="2">
        <v>699</v>
      </c>
      <c r="L466" s="2">
        <v>744</v>
      </c>
      <c r="M466" s="2">
        <v>543</v>
      </c>
      <c r="N466" s="2">
        <v>546</v>
      </c>
      <c r="O466" s="2">
        <v>554</v>
      </c>
      <c r="P466" s="2">
        <v>0</v>
      </c>
      <c r="Q466" s="2">
        <v>1</v>
      </c>
      <c r="R466" s="2">
        <v>3</v>
      </c>
      <c r="S466" s="2" t="s">
        <v>68</v>
      </c>
      <c r="T466" s="2" t="s">
        <v>64</v>
      </c>
      <c r="U466" s="2" t="s">
        <v>57</v>
      </c>
      <c r="V466" s="2" t="s">
        <v>50</v>
      </c>
      <c r="W466" s="2" t="s">
        <v>37</v>
      </c>
      <c r="X466" s="2">
        <v>7</v>
      </c>
    </row>
    <row r="467" spans="1:24" x14ac:dyDescent="0.25">
      <c r="A467" s="1">
        <v>2016</v>
      </c>
      <c r="B467" s="2" t="s">
        <v>24</v>
      </c>
      <c r="C467" s="2">
        <v>194094434</v>
      </c>
      <c r="D467" s="2">
        <v>803401</v>
      </c>
      <c r="E467" s="2">
        <v>39113</v>
      </c>
      <c r="F467" s="2" t="s">
        <v>58</v>
      </c>
      <c r="G467" s="2" t="s">
        <v>59</v>
      </c>
      <c r="H467" s="2" t="s">
        <v>39</v>
      </c>
      <c r="I467" s="2"/>
      <c r="J467" s="2">
        <v>5.4</v>
      </c>
      <c r="K467" s="2">
        <v>496</v>
      </c>
      <c r="L467" s="2">
        <v>506</v>
      </c>
      <c r="M467" s="2">
        <v>559</v>
      </c>
      <c r="N467" s="2">
        <v>612</v>
      </c>
      <c r="O467" s="2">
        <v>579</v>
      </c>
      <c r="P467" s="2">
        <v>0</v>
      </c>
      <c r="Q467" s="2">
        <v>1</v>
      </c>
      <c r="R467" s="2">
        <v>1</v>
      </c>
      <c r="S467" s="2" t="s">
        <v>70</v>
      </c>
      <c r="T467" s="2" t="s">
        <v>64</v>
      </c>
      <c r="U467" s="2" t="s">
        <v>36</v>
      </c>
      <c r="V467" s="2" t="s">
        <v>32</v>
      </c>
      <c r="W467" s="2" t="s">
        <v>37</v>
      </c>
      <c r="X467" s="2">
        <v>5</v>
      </c>
    </row>
    <row r="468" spans="1:24" x14ac:dyDescent="0.25">
      <c r="A468" s="1">
        <v>2016</v>
      </c>
      <c r="B468" s="2" t="s">
        <v>24</v>
      </c>
      <c r="C468" s="2">
        <v>193891950</v>
      </c>
      <c r="D468" s="2">
        <v>803401</v>
      </c>
      <c r="E468" s="2">
        <v>39113</v>
      </c>
      <c r="F468" s="2" t="s">
        <v>58</v>
      </c>
      <c r="G468" s="2" t="s">
        <v>59</v>
      </c>
      <c r="H468" s="2" t="s">
        <v>39</v>
      </c>
      <c r="I468" s="2"/>
      <c r="J468" s="2">
        <v>5.55</v>
      </c>
      <c r="K468" s="2">
        <v>528</v>
      </c>
      <c r="L468" s="2">
        <v>527</v>
      </c>
      <c r="M468" s="2">
        <v>442</v>
      </c>
      <c r="N468" s="2">
        <v>630</v>
      </c>
      <c r="O468" s="2">
        <v>530</v>
      </c>
      <c r="P468" s="2">
        <v>0</v>
      </c>
      <c r="Q468" s="2">
        <v>1</v>
      </c>
      <c r="R468" s="2">
        <v>1</v>
      </c>
      <c r="S468" s="2" t="s">
        <v>136</v>
      </c>
      <c r="T468" s="2" t="s">
        <v>106</v>
      </c>
      <c r="U468" s="2" t="s">
        <v>36</v>
      </c>
      <c r="V468" s="2" t="s">
        <v>32</v>
      </c>
      <c r="W468" s="2" t="s">
        <v>37</v>
      </c>
      <c r="X468" s="2">
        <v>5</v>
      </c>
    </row>
    <row r="469" spans="1:24" x14ac:dyDescent="0.25">
      <c r="A469" s="1">
        <v>2016</v>
      </c>
      <c r="B469" s="2" t="s">
        <v>24</v>
      </c>
      <c r="C469" s="2">
        <v>192464560</v>
      </c>
      <c r="D469" s="2">
        <v>803401</v>
      </c>
      <c r="E469" s="2">
        <v>39113</v>
      </c>
      <c r="F469" s="2" t="s">
        <v>58</v>
      </c>
      <c r="G469" s="2" t="s">
        <v>59</v>
      </c>
      <c r="H469" s="2" t="s">
        <v>39</v>
      </c>
      <c r="I469" s="2"/>
      <c r="J469" s="2">
        <v>5.15</v>
      </c>
      <c r="K469" s="2">
        <v>445</v>
      </c>
      <c r="L469" s="2">
        <v>445</v>
      </c>
      <c r="M469" s="2">
        <v>543</v>
      </c>
      <c r="N469" s="2">
        <v>628</v>
      </c>
      <c r="O469" s="2">
        <v>602</v>
      </c>
      <c r="P469" s="2">
        <v>0</v>
      </c>
      <c r="Q469" s="2">
        <v>1</v>
      </c>
      <c r="R469" s="2">
        <v>4</v>
      </c>
      <c r="S469" s="2" t="s">
        <v>71</v>
      </c>
      <c r="T469" s="2" t="s">
        <v>64</v>
      </c>
      <c r="U469" s="2" t="s">
        <v>36</v>
      </c>
      <c r="V469" s="2" t="s">
        <v>32</v>
      </c>
      <c r="W469" s="2" t="s">
        <v>37</v>
      </c>
      <c r="X469" s="2">
        <v>9</v>
      </c>
    </row>
    <row r="470" spans="1:24" x14ac:dyDescent="0.25">
      <c r="A470" s="1">
        <v>2016</v>
      </c>
      <c r="B470" s="2" t="s">
        <v>24</v>
      </c>
      <c r="C470" s="2">
        <v>195693692</v>
      </c>
      <c r="D470" s="2">
        <v>803407</v>
      </c>
      <c r="E470" s="2">
        <v>39111</v>
      </c>
      <c r="F470" s="2" t="s">
        <v>69</v>
      </c>
      <c r="G470" s="2" t="s">
        <v>59</v>
      </c>
      <c r="H470" s="2" t="s">
        <v>39</v>
      </c>
      <c r="I470" s="2"/>
      <c r="J470" s="2">
        <v>5.2</v>
      </c>
      <c r="K470" s="2">
        <v>455</v>
      </c>
      <c r="L470" s="2">
        <v>455</v>
      </c>
      <c r="M470" s="2">
        <v>567</v>
      </c>
      <c r="N470" s="2">
        <v>620</v>
      </c>
      <c r="O470" s="2">
        <v>589</v>
      </c>
      <c r="P470" s="2">
        <v>0</v>
      </c>
      <c r="Q470" s="2">
        <v>1</v>
      </c>
      <c r="R470" s="2">
        <v>1</v>
      </c>
      <c r="S470" s="2" t="s">
        <v>82</v>
      </c>
      <c r="T470" s="2" t="s">
        <v>64</v>
      </c>
      <c r="U470" s="2" t="s">
        <v>36</v>
      </c>
      <c r="V470" s="2" t="s">
        <v>32</v>
      </c>
      <c r="W470" s="2" t="s">
        <v>37</v>
      </c>
      <c r="X470" s="2">
        <v>8</v>
      </c>
    </row>
    <row r="471" spans="1:24" x14ac:dyDescent="0.25">
      <c r="A471" s="1">
        <v>2016</v>
      </c>
      <c r="B471" s="2" t="s">
        <v>24</v>
      </c>
      <c r="C471" s="2">
        <v>195225249</v>
      </c>
      <c r="D471" s="2">
        <v>803401</v>
      </c>
      <c r="E471" s="2">
        <v>39113</v>
      </c>
      <c r="F471" s="2" t="s">
        <v>58</v>
      </c>
      <c r="G471" s="2" t="s">
        <v>59</v>
      </c>
      <c r="H471" s="2" t="s">
        <v>39</v>
      </c>
      <c r="I471" s="2"/>
      <c r="J471" s="2">
        <v>5.55</v>
      </c>
      <c r="K471" s="2">
        <v>528</v>
      </c>
      <c r="L471" s="2">
        <v>528</v>
      </c>
      <c r="M471" s="2">
        <v>551</v>
      </c>
      <c r="N471" s="2">
        <v>603</v>
      </c>
      <c r="O471" s="2">
        <v>560</v>
      </c>
      <c r="P471" s="2">
        <v>0</v>
      </c>
      <c r="Q471" s="2">
        <v>1</v>
      </c>
      <c r="R471" s="2">
        <v>2</v>
      </c>
      <c r="S471" s="2" t="s">
        <v>101</v>
      </c>
      <c r="T471" s="2" t="s">
        <v>64</v>
      </c>
      <c r="U471" s="2" t="s">
        <v>36</v>
      </c>
      <c r="V471" s="2" t="s">
        <v>32</v>
      </c>
      <c r="W471" s="2" t="s">
        <v>37</v>
      </c>
      <c r="X471" s="2">
        <v>7</v>
      </c>
    </row>
    <row r="472" spans="1:24" x14ac:dyDescent="0.25">
      <c r="A472" s="1">
        <v>2016</v>
      </c>
      <c r="B472" s="2" t="s">
        <v>24</v>
      </c>
      <c r="C472" s="2">
        <v>194220472</v>
      </c>
      <c r="D472" s="2">
        <v>803401</v>
      </c>
      <c r="E472" s="2">
        <v>39113</v>
      </c>
      <c r="F472" s="2" t="s">
        <v>58</v>
      </c>
      <c r="G472" s="2" t="s">
        <v>59</v>
      </c>
      <c r="H472" s="2" t="s">
        <v>39</v>
      </c>
      <c r="I472" s="2"/>
      <c r="J472" s="2">
        <v>5.45</v>
      </c>
      <c r="K472" s="2">
        <v>507</v>
      </c>
      <c r="L472" s="2">
        <v>507</v>
      </c>
      <c r="M472" s="2">
        <v>606</v>
      </c>
      <c r="N472" s="2">
        <v>607</v>
      </c>
      <c r="O472" s="2">
        <v>509</v>
      </c>
      <c r="P472" s="2">
        <v>0</v>
      </c>
      <c r="Q472" s="2">
        <v>1</v>
      </c>
      <c r="R472" s="2">
        <v>4</v>
      </c>
      <c r="S472" s="2" t="s">
        <v>68</v>
      </c>
      <c r="T472" s="2" t="s">
        <v>64</v>
      </c>
      <c r="U472" s="2" t="s">
        <v>36</v>
      </c>
      <c r="V472" s="2" t="s">
        <v>32</v>
      </c>
      <c r="W472" s="2" t="s">
        <v>37</v>
      </c>
      <c r="X472" s="2">
        <v>11</v>
      </c>
    </row>
    <row r="473" spans="1:24" x14ac:dyDescent="0.25">
      <c r="A473" s="1">
        <v>2016</v>
      </c>
      <c r="B473" s="2" t="s">
        <v>24</v>
      </c>
      <c r="C473" s="2">
        <v>195130426</v>
      </c>
      <c r="D473" s="2">
        <v>803400</v>
      </c>
      <c r="E473" s="2">
        <v>39112</v>
      </c>
      <c r="F473" s="2" t="s">
        <v>61</v>
      </c>
      <c r="G473" s="2" t="s">
        <v>59</v>
      </c>
      <c r="H473" s="2" t="s">
        <v>39</v>
      </c>
      <c r="I473" s="2"/>
      <c r="J473" s="2">
        <v>5.38</v>
      </c>
      <c r="K473" s="2">
        <v>492</v>
      </c>
      <c r="L473" s="2">
        <v>492</v>
      </c>
      <c r="M473" s="2">
        <v>465</v>
      </c>
      <c r="N473" s="2">
        <v>624</v>
      </c>
      <c r="O473" s="2">
        <v>569</v>
      </c>
      <c r="P473" s="2">
        <v>0</v>
      </c>
      <c r="Q473" s="2">
        <v>1</v>
      </c>
      <c r="R473" s="2">
        <v>4</v>
      </c>
      <c r="S473" s="2" t="s">
        <v>83</v>
      </c>
      <c r="T473" s="2" t="s">
        <v>64</v>
      </c>
      <c r="U473" s="2" t="s">
        <v>36</v>
      </c>
      <c r="V473" s="2" t="s">
        <v>32</v>
      </c>
      <c r="W473" s="2" t="s">
        <v>37</v>
      </c>
      <c r="X473" s="2">
        <v>0</v>
      </c>
    </row>
    <row r="474" spans="1:24" x14ac:dyDescent="0.25">
      <c r="A474" s="1">
        <v>2016</v>
      </c>
      <c r="B474" s="2" t="s">
        <v>24</v>
      </c>
      <c r="C474" s="2">
        <v>192456061</v>
      </c>
      <c r="D474" s="2">
        <v>803400</v>
      </c>
      <c r="E474" s="2">
        <v>39112</v>
      </c>
      <c r="F474" s="2" t="s">
        <v>61</v>
      </c>
      <c r="G474" s="2" t="s">
        <v>59</v>
      </c>
      <c r="H474" s="2" t="s">
        <v>39</v>
      </c>
      <c r="I474" s="2"/>
      <c r="J474" s="2">
        <v>4.9800000000000004</v>
      </c>
      <c r="K474" s="2">
        <v>410</v>
      </c>
      <c r="L474" s="2">
        <v>410</v>
      </c>
      <c r="M474" s="2">
        <v>657</v>
      </c>
      <c r="N474" s="2">
        <v>614</v>
      </c>
      <c r="O474" s="2">
        <v>583</v>
      </c>
      <c r="P474" s="2">
        <v>0</v>
      </c>
      <c r="Q474" s="2">
        <v>1</v>
      </c>
      <c r="R474" s="2">
        <v>2</v>
      </c>
      <c r="S474" s="2" t="s">
        <v>127</v>
      </c>
      <c r="T474" s="2" t="s">
        <v>64</v>
      </c>
      <c r="U474" s="2" t="s">
        <v>36</v>
      </c>
      <c r="V474" s="2" t="s">
        <v>32</v>
      </c>
      <c r="W474" s="2" t="s">
        <v>37</v>
      </c>
      <c r="X474" s="2">
        <v>11</v>
      </c>
    </row>
    <row r="475" spans="1:24" x14ac:dyDescent="0.25">
      <c r="A475" s="1">
        <v>2016</v>
      </c>
      <c r="B475" s="2" t="s">
        <v>24</v>
      </c>
      <c r="C475" s="2">
        <v>192461421</v>
      </c>
      <c r="D475" s="2">
        <v>803401</v>
      </c>
      <c r="E475" s="2">
        <v>39113</v>
      </c>
      <c r="F475" s="2" t="s">
        <v>58</v>
      </c>
      <c r="G475" s="2" t="s">
        <v>59</v>
      </c>
      <c r="H475" s="2" t="s">
        <v>39</v>
      </c>
      <c r="I475" s="2"/>
      <c r="J475" s="2">
        <v>5.6000000000000005</v>
      </c>
      <c r="K475" s="2">
        <v>538</v>
      </c>
      <c r="L475" s="2">
        <v>538</v>
      </c>
      <c r="M475" s="2">
        <v>560</v>
      </c>
      <c r="N475" s="2">
        <v>585</v>
      </c>
      <c r="O475" s="2">
        <v>502</v>
      </c>
      <c r="P475" s="2">
        <v>595</v>
      </c>
      <c r="Q475" s="2">
        <v>1</v>
      </c>
      <c r="R475" s="2">
        <v>2</v>
      </c>
      <c r="S475" s="2" t="s">
        <v>97</v>
      </c>
      <c r="T475" s="2" t="s">
        <v>64</v>
      </c>
      <c r="U475" s="2" t="s">
        <v>36</v>
      </c>
      <c r="V475" s="2" t="s">
        <v>32</v>
      </c>
      <c r="W475" s="2" t="s">
        <v>37</v>
      </c>
      <c r="X475" s="2">
        <v>5</v>
      </c>
    </row>
    <row r="476" spans="1:24" x14ac:dyDescent="0.25">
      <c r="A476" s="1">
        <v>2016</v>
      </c>
      <c r="B476" s="2" t="s">
        <v>24</v>
      </c>
      <c r="C476" s="2">
        <v>192096596</v>
      </c>
      <c r="D476" s="2">
        <v>803401</v>
      </c>
      <c r="E476" s="2">
        <v>39113</v>
      </c>
      <c r="F476" s="2" t="s">
        <v>58</v>
      </c>
      <c r="G476" s="2" t="s">
        <v>59</v>
      </c>
      <c r="H476" s="2" t="s">
        <v>39</v>
      </c>
      <c r="I476" s="2"/>
      <c r="J476" s="2">
        <v>5.65</v>
      </c>
      <c r="K476" s="2">
        <v>548</v>
      </c>
      <c r="L476" s="2">
        <v>550</v>
      </c>
      <c r="M476" s="2">
        <v>606</v>
      </c>
      <c r="N476" s="2">
        <v>569</v>
      </c>
      <c r="O476" s="2">
        <v>615</v>
      </c>
      <c r="P476" s="2">
        <v>0</v>
      </c>
      <c r="Q476" s="2">
        <v>2</v>
      </c>
      <c r="R476" s="2">
        <v>5</v>
      </c>
      <c r="S476" s="2" t="s">
        <v>68</v>
      </c>
      <c r="T476" s="2" t="s">
        <v>64</v>
      </c>
      <c r="U476" s="2" t="s">
        <v>36</v>
      </c>
      <c r="V476" s="2" t="s">
        <v>32</v>
      </c>
      <c r="W476" s="2" t="s">
        <v>37</v>
      </c>
      <c r="X476" s="2">
        <v>0</v>
      </c>
    </row>
    <row r="477" spans="1:24" x14ac:dyDescent="0.25">
      <c r="A477" s="1">
        <v>2016</v>
      </c>
      <c r="B477" s="2" t="s">
        <v>24</v>
      </c>
      <c r="C477" s="2">
        <v>194065469</v>
      </c>
      <c r="D477" s="2">
        <v>803401</v>
      </c>
      <c r="E477" s="2">
        <v>39113</v>
      </c>
      <c r="F477" s="2" t="s">
        <v>58</v>
      </c>
      <c r="G477" s="2" t="s">
        <v>59</v>
      </c>
      <c r="H477" s="2" t="s">
        <v>39</v>
      </c>
      <c r="I477" s="2"/>
      <c r="J477" s="2">
        <v>5.68</v>
      </c>
      <c r="K477" s="2">
        <v>554</v>
      </c>
      <c r="L477" s="2">
        <v>554</v>
      </c>
      <c r="M477" s="2">
        <v>501</v>
      </c>
      <c r="N477" s="2">
        <v>593</v>
      </c>
      <c r="O477" s="2">
        <v>550</v>
      </c>
      <c r="P477" s="2">
        <v>0</v>
      </c>
      <c r="Q477" s="2">
        <v>1</v>
      </c>
      <c r="R477" s="2">
        <v>3</v>
      </c>
      <c r="S477" s="2" t="s">
        <v>82</v>
      </c>
      <c r="T477" s="2" t="s">
        <v>64</v>
      </c>
      <c r="U477" s="2" t="s">
        <v>36</v>
      </c>
      <c r="V477" s="2" t="s">
        <v>32</v>
      </c>
      <c r="W477" s="2" t="s">
        <v>37</v>
      </c>
      <c r="X477" s="2">
        <v>5</v>
      </c>
    </row>
    <row r="478" spans="1:24" x14ac:dyDescent="0.25">
      <c r="A478" s="1">
        <v>2016</v>
      </c>
      <c r="B478" s="2" t="s">
        <v>24</v>
      </c>
      <c r="C478" s="2">
        <v>192348617</v>
      </c>
      <c r="D478" s="2">
        <v>803401</v>
      </c>
      <c r="E478" s="2">
        <v>39113</v>
      </c>
      <c r="F478" s="2" t="s">
        <v>58</v>
      </c>
      <c r="G478" s="2" t="s">
        <v>59</v>
      </c>
      <c r="H478" s="2" t="s">
        <v>39</v>
      </c>
      <c r="I478" s="2"/>
      <c r="J478" s="2">
        <v>5.55</v>
      </c>
      <c r="K478" s="2">
        <v>529</v>
      </c>
      <c r="L478" s="2">
        <v>540</v>
      </c>
      <c r="M478" s="2">
        <v>574</v>
      </c>
      <c r="N478" s="2">
        <v>584</v>
      </c>
      <c r="O478" s="2">
        <v>564</v>
      </c>
      <c r="P478" s="2">
        <v>0</v>
      </c>
      <c r="Q478" s="2">
        <v>1</v>
      </c>
      <c r="R478" s="2">
        <v>1</v>
      </c>
      <c r="S478" s="2" t="s">
        <v>137</v>
      </c>
      <c r="T478" s="2" t="s">
        <v>64</v>
      </c>
      <c r="U478" s="2" t="s">
        <v>57</v>
      </c>
      <c r="V478" s="2" t="s">
        <v>50</v>
      </c>
      <c r="W478" s="2" t="s">
        <v>37</v>
      </c>
      <c r="X478" s="2">
        <v>5</v>
      </c>
    </row>
    <row r="479" spans="1:24" x14ac:dyDescent="0.25">
      <c r="A479" s="1">
        <v>2016</v>
      </c>
      <c r="B479" s="2" t="s">
        <v>24</v>
      </c>
      <c r="C479" s="2">
        <v>195403899</v>
      </c>
      <c r="D479" s="2">
        <v>803401</v>
      </c>
      <c r="E479" s="2">
        <v>39113</v>
      </c>
      <c r="F479" s="2" t="s">
        <v>58</v>
      </c>
      <c r="G479" s="2" t="s">
        <v>59</v>
      </c>
      <c r="H479" s="2" t="s">
        <v>39</v>
      </c>
      <c r="I479" s="2" t="s">
        <v>46</v>
      </c>
      <c r="J479" s="2">
        <v>5.32</v>
      </c>
      <c r="K479" s="2">
        <v>480</v>
      </c>
      <c r="L479" s="2">
        <v>480</v>
      </c>
      <c r="M479" s="2">
        <v>539</v>
      </c>
      <c r="N479" s="2">
        <v>614</v>
      </c>
      <c r="O479" s="2">
        <v>524</v>
      </c>
      <c r="P479" s="2">
        <v>505</v>
      </c>
      <c r="Q479" s="2">
        <v>1</v>
      </c>
      <c r="R479" s="2"/>
      <c r="S479" s="2" t="s">
        <v>127</v>
      </c>
      <c r="T479" s="2" t="s">
        <v>64</v>
      </c>
      <c r="U479" s="2" t="s">
        <v>36</v>
      </c>
      <c r="V479" s="2" t="s">
        <v>32</v>
      </c>
      <c r="W479" s="2" t="s">
        <v>38</v>
      </c>
      <c r="X479" s="2">
        <v>0</v>
      </c>
    </row>
    <row r="480" spans="1:24" x14ac:dyDescent="0.25">
      <c r="A480" s="1">
        <v>2016</v>
      </c>
      <c r="B480" s="2" t="s">
        <v>24</v>
      </c>
      <c r="C480" s="2">
        <v>196059296</v>
      </c>
      <c r="D480" s="2">
        <v>803400</v>
      </c>
      <c r="E480" s="2">
        <v>39112</v>
      </c>
      <c r="F480" s="2" t="s">
        <v>61</v>
      </c>
      <c r="G480" s="2" t="s">
        <v>59</v>
      </c>
      <c r="H480" s="2" t="s">
        <v>39</v>
      </c>
      <c r="I480" s="2"/>
      <c r="J480" s="2">
        <v>5.55</v>
      </c>
      <c r="K480" s="2">
        <v>528</v>
      </c>
      <c r="L480" s="2">
        <v>528</v>
      </c>
      <c r="M480" s="2">
        <v>591</v>
      </c>
      <c r="N480" s="2">
        <v>582</v>
      </c>
      <c r="O480" s="2">
        <v>564</v>
      </c>
      <c r="P480" s="2">
        <v>0</v>
      </c>
      <c r="Q480" s="2">
        <v>1</v>
      </c>
      <c r="R480" s="2">
        <v>1</v>
      </c>
      <c r="S480" s="2" t="s">
        <v>63</v>
      </c>
      <c r="T480" s="2" t="s">
        <v>64</v>
      </c>
      <c r="U480" s="2" t="s">
        <v>36</v>
      </c>
      <c r="V480" s="2" t="s">
        <v>32</v>
      </c>
      <c r="W480" s="2" t="s">
        <v>37</v>
      </c>
      <c r="X480" s="2">
        <v>7</v>
      </c>
    </row>
    <row r="481" spans="1:24" x14ac:dyDescent="0.25">
      <c r="A481" s="1">
        <v>2016</v>
      </c>
      <c r="B481" s="2" t="s">
        <v>24</v>
      </c>
      <c r="C481" s="2">
        <v>194093942</v>
      </c>
      <c r="D481" s="2">
        <v>803400</v>
      </c>
      <c r="E481" s="2">
        <v>39112</v>
      </c>
      <c r="F481" s="2" t="s">
        <v>61</v>
      </c>
      <c r="G481" s="2" t="s">
        <v>59</v>
      </c>
      <c r="H481" s="2" t="s">
        <v>39</v>
      </c>
      <c r="I481" s="2"/>
      <c r="J481" s="2">
        <v>5.5</v>
      </c>
      <c r="K481" s="2">
        <v>517</v>
      </c>
      <c r="L481" s="2">
        <v>530</v>
      </c>
      <c r="M481" s="2">
        <v>518</v>
      </c>
      <c r="N481" s="2">
        <v>590</v>
      </c>
      <c r="O481" s="2">
        <v>530</v>
      </c>
      <c r="P481" s="2">
        <v>0</v>
      </c>
      <c r="Q481" s="2">
        <v>1</v>
      </c>
      <c r="R481" s="2">
        <v>1</v>
      </c>
      <c r="S481" s="2" t="s">
        <v>66</v>
      </c>
      <c r="T481" s="2" t="s">
        <v>64</v>
      </c>
      <c r="U481" s="2" t="s">
        <v>36</v>
      </c>
      <c r="V481" s="2" t="s">
        <v>32</v>
      </c>
      <c r="W481" s="2" t="s">
        <v>37</v>
      </c>
      <c r="X481" s="2">
        <v>4</v>
      </c>
    </row>
    <row r="482" spans="1:24" x14ac:dyDescent="0.25">
      <c r="A482" s="1">
        <v>2016</v>
      </c>
      <c r="B482" s="2" t="s">
        <v>24</v>
      </c>
      <c r="C482" s="2">
        <v>194189893</v>
      </c>
      <c r="D482" s="2">
        <v>803401</v>
      </c>
      <c r="E482" s="2">
        <v>39113</v>
      </c>
      <c r="F482" s="2" t="s">
        <v>58</v>
      </c>
      <c r="G482" s="2" t="s">
        <v>59</v>
      </c>
      <c r="H482" s="2" t="s">
        <v>39</v>
      </c>
      <c r="I482" s="2"/>
      <c r="J482" s="2">
        <v>5.48</v>
      </c>
      <c r="K482" s="2">
        <v>513</v>
      </c>
      <c r="L482" s="2">
        <v>513</v>
      </c>
      <c r="M482" s="2">
        <v>574</v>
      </c>
      <c r="N482" s="2">
        <v>573</v>
      </c>
      <c r="O482" s="2">
        <v>597</v>
      </c>
      <c r="P482" s="2">
        <v>0</v>
      </c>
      <c r="Q482" s="2">
        <v>1</v>
      </c>
      <c r="R482" s="2">
        <v>1</v>
      </c>
      <c r="S482" s="2" t="s">
        <v>77</v>
      </c>
      <c r="T482" s="2" t="s">
        <v>64</v>
      </c>
      <c r="U482" s="2" t="s">
        <v>36</v>
      </c>
      <c r="V482" s="2" t="s">
        <v>32</v>
      </c>
      <c r="W482" s="2" t="s">
        <v>37</v>
      </c>
      <c r="X482" s="2">
        <v>11</v>
      </c>
    </row>
    <row r="483" spans="1:24" x14ac:dyDescent="0.25">
      <c r="A483" s="1">
        <v>2016</v>
      </c>
      <c r="B483" s="2" t="s">
        <v>24</v>
      </c>
      <c r="C483" s="2">
        <v>196471855</v>
      </c>
      <c r="D483" s="2">
        <v>803407</v>
      </c>
      <c r="E483" s="2">
        <v>39111</v>
      </c>
      <c r="F483" s="2" t="s">
        <v>69</v>
      </c>
      <c r="G483" s="2" t="s">
        <v>59</v>
      </c>
      <c r="H483" s="2" t="s">
        <v>39</v>
      </c>
      <c r="I483" s="2"/>
      <c r="J483" s="2">
        <v>5.05</v>
      </c>
      <c r="K483" s="2">
        <v>425</v>
      </c>
      <c r="L483" s="2">
        <v>425</v>
      </c>
      <c r="M483" s="2">
        <v>543</v>
      </c>
      <c r="N483" s="2">
        <v>612</v>
      </c>
      <c r="O483" s="2">
        <v>560</v>
      </c>
      <c r="P483" s="2">
        <v>495</v>
      </c>
      <c r="Q483" s="2">
        <v>1</v>
      </c>
      <c r="R483" s="2">
        <v>3</v>
      </c>
      <c r="S483" s="2" t="s">
        <v>63</v>
      </c>
      <c r="T483" s="2" t="s">
        <v>64</v>
      </c>
      <c r="U483" s="2" t="s">
        <v>36</v>
      </c>
      <c r="V483" s="2" t="s">
        <v>32</v>
      </c>
      <c r="W483" s="2" t="s">
        <v>33</v>
      </c>
      <c r="X483" s="2">
        <v>0</v>
      </c>
    </row>
    <row r="484" spans="1:24" x14ac:dyDescent="0.25">
      <c r="A484" s="1">
        <v>2016</v>
      </c>
      <c r="B484" s="2" t="s">
        <v>24</v>
      </c>
      <c r="C484" s="2">
        <v>195397848</v>
      </c>
      <c r="D484" s="2">
        <v>803401</v>
      </c>
      <c r="E484" s="2">
        <v>39113</v>
      </c>
      <c r="F484" s="2" t="s">
        <v>58</v>
      </c>
      <c r="G484" s="2" t="s">
        <v>59</v>
      </c>
      <c r="H484" s="2" t="s">
        <v>39</v>
      </c>
      <c r="I484" s="2"/>
      <c r="J484" s="2">
        <v>5.45</v>
      </c>
      <c r="K484" s="2">
        <v>507</v>
      </c>
      <c r="L484" s="2">
        <v>507</v>
      </c>
      <c r="M484" s="2">
        <v>514</v>
      </c>
      <c r="N484" s="2">
        <v>589</v>
      </c>
      <c r="O484" s="2">
        <v>550</v>
      </c>
      <c r="P484" s="2">
        <v>0</v>
      </c>
      <c r="Q484" s="2">
        <v>1</v>
      </c>
      <c r="R484" s="2">
        <v>4</v>
      </c>
      <c r="S484" s="2" t="s">
        <v>97</v>
      </c>
      <c r="T484" s="2" t="s">
        <v>64</v>
      </c>
      <c r="U484" s="2" t="s">
        <v>36</v>
      </c>
      <c r="V484" s="2" t="s">
        <v>32</v>
      </c>
      <c r="W484" s="2" t="s">
        <v>79</v>
      </c>
      <c r="X484" s="2">
        <v>7</v>
      </c>
    </row>
    <row r="485" spans="1:24" x14ac:dyDescent="0.25">
      <c r="A485" s="1">
        <v>2016</v>
      </c>
      <c r="B485" s="2" t="s">
        <v>24</v>
      </c>
      <c r="C485" s="2">
        <v>195220697</v>
      </c>
      <c r="D485" s="2">
        <v>803401</v>
      </c>
      <c r="E485" s="2">
        <v>39113</v>
      </c>
      <c r="F485" s="2" t="s">
        <v>58</v>
      </c>
      <c r="G485" s="2" t="s">
        <v>59</v>
      </c>
      <c r="H485" s="2" t="s">
        <v>39</v>
      </c>
      <c r="I485" s="2"/>
      <c r="J485" s="2">
        <v>5.03</v>
      </c>
      <c r="K485" s="2">
        <v>420</v>
      </c>
      <c r="L485" s="2">
        <v>420</v>
      </c>
      <c r="M485" s="2">
        <v>486</v>
      </c>
      <c r="N485" s="2">
        <v>607</v>
      </c>
      <c r="O485" s="2">
        <v>629</v>
      </c>
      <c r="P485" s="2">
        <v>0</v>
      </c>
      <c r="Q485" s="2">
        <v>1</v>
      </c>
      <c r="R485" s="2">
        <v>3</v>
      </c>
      <c r="S485" s="2" t="s">
        <v>138</v>
      </c>
      <c r="T485" s="2" t="s">
        <v>64</v>
      </c>
      <c r="U485" s="2" t="s">
        <v>36</v>
      </c>
      <c r="V485" s="2" t="s">
        <v>32</v>
      </c>
      <c r="W485" s="2" t="s">
        <v>38</v>
      </c>
      <c r="X485" s="2">
        <v>11</v>
      </c>
    </row>
    <row r="486" spans="1:24" x14ac:dyDescent="0.25">
      <c r="A486" s="1">
        <v>2016</v>
      </c>
      <c r="B486" s="2" t="s">
        <v>24</v>
      </c>
      <c r="C486" s="2">
        <v>195645701</v>
      </c>
      <c r="D486" s="2">
        <v>803401</v>
      </c>
      <c r="E486" s="2">
        <v>39113</v>
      </c>
      <c r="F486" s="2" t="s">
        <v>58</v>
      </c>
      <c r="G486" s="2" t="s">
        <v>59</v>
      </c>
      <c r="H486" s="2" t="s">
        <v>39</v>
      </c>
      <c r="I486" s="2"/>
      <c r="J486" s="2">
        <v>5.4</v>
      </c>
      <c r="K486" s="2">
        <v>496</v>
      </c>
      <c r="L486" s="2">
        <v>496</v>
      </c>
      <c r="M486" s="2">
        <v>525</v>
      </c>
      <c r="N486" s="2">
        <v>590</v>
      </c>
      <c r="O486" s="2">
        <v>536</v>
      </c>
      <c r="P486" s="2">
        <v>0</v>
      </c>
      <c r="Q486" s="2">
        <v>1</v>
      </c>
      <c r="R486" s="2">
        <v>2</v>
      </c>
      <c r="S486" s="2" t="s">
        <v>83</v>
      </c>
      <c r="T486" s="2" t="s">
        <v>64</v>
      </c>
      <c r="U486" s="2" t="s">
        <v>36</v>
      </c>
      <c r="V486" s="2" t="s">
        <v>32</v>
      </c>
      <c r="W486" s="2" t="s">
        <v>33</v>
      </c>
      <c r="X486" s="2">
        <v>7</v>
      </c>
    </row>
    <row r="487" spans="1:24" x14ac:dyDescent="0.25">
      <c r="A487" s="1">
        <v>2016</v>
      </c>
      <c r="B487" s="2" t="s">
        <v>24</v>
      </c>
      <c r="C487" s="2">
        <v>195275343</v>
      </c>
      <c r="D487" s="2">
        <v>803400</v>
      </c>
      <c r="E487" s="2">
        <v>39112</v>
      </c>
      <c r="F487" s="2" t="s">
        <v>61</v>
      </c>
      <c r="G487" s="2" t="s">
        <v>59</v>
      </c>
      <c r="H487" s="2" t="s">
        <v>39</v>
      </c>
      <c r="I487" s="2"/>
      <c r="J487" s="2">
        <v>5.28</v>
      </c>
      <c r="K487" s="2">
        <v>472</v>
      </c>
      <c r="L487" s="2">
        <v>472</v>
      </c>
      <c r="M487" s="2">
        <v>514</v>
      </c>
      <c r="N487" s="2">
        <v>589</v>
      </c>
      <c r="O487" s="2">
        <v>589</v>
      </c>
      <c r="P487" s="2">
        <v>0</v>
      </c>
      <c r="Q487" s="2">
        <v>1</v>
      </c>
      <c r="R487" s="2">
        <v>1</v>
      </c>
      <c r="S487" s="2" t="s">
        <v>63</v>
      </c>
      <c r="T487" s="2" t="s">
        <v>64</v>
      </c>
      <c r="U487" s="2" t="s">
        <v>36</v>
      </c>
      <c r="V487" s="2" t="s">
        <v>32</v>
      </c>
      <c r="W487" s="2" t="s">
        <v>37</v>
      </c>
      <c r="X487" s="2">
        <v>5</v>
      </c>
    </row>
    <row r="488" spans="1:24" x14ac:dyDescent="0.25">
      <c r="A488" s="1">
        <v>2016</v>
      </c>
      <c r="B488" s="2" t="s">
        <v>24</v>
      </c>
      <c r="C488" s="2">
        <v>196057676</v>
      </c>
      <c r="D488" s="2">
        <v>803400</v>
      </c>
      <c r="E488" s="2">
        <v>39112</v>
      </c>
      <c r="F488" s="2" t="s">
        <v>61</v>
      </c>
      <c r="G488" s="2" t="s">
        <v>59</v>
      </c>
      <c r="H488" s="2" t="s">
        <v>39</v>
      </c>
      <c r="I488" s="2"/>
      <c r="J488" s="2">
        <v>5.23</v>
      </c>
      <c r="K488" s="2">
        <v>461</v>
      </c>
      <c r="L488" s="2">
        <v>461</v>
      </c>
      <c r="M488" s="2">
        <v>624</v>
      </c>
      <c r="N488" s="2">
        <v>573</v>
      </c>
      <c r="O488" s="2">
        <v>597</v>
      </c>
      <c r="P488" s="2">
        <v>0</v>
      </c>
      <c r="Q488" s="2">
        <v>1</v>
      </c>
      <c r="R488" s="2">
        <v>4</v>
      </c>
      <c r="S488" s="2" t="s">
        <v>67</v>
      </c>
      <c r="T488" s="2" t="s">
        <v>64</v>
      </c>
      <c r="U488" s="2" t="s">
        <v>36</v>
      </c>
      <c r="V488" s="2" t="s">
        <v>32</v>
      </c>
      <c r="W488" s="2" t="s">
        <v>37</v>
      </c>
      <c r="X488" s="2">
        <v>8</v>
      </c>
    </row>
    <row r="489" spans="1:24" x14ac:dyDescent="0.25">
      <c r="A489" s="1">
        <v>2016</v>
      </c>
      <c r="B489" s="2" t="s">
        <v>24</v>
      </c>
      <c r="C489" s="2" t="s">
        <v>139</v>
      </c>
      <c r="D489" s="2">
        <v>803401</v>
      </c>
      <c r="E489" s="2">
        <v>39113</v>
      </c>
      <c r="F489" s="2" t="s">
        <v>58</v>
      </c>
      <c r="G489" s="2" t="s">
        <v>59</v>
      </c>
      <c r="H489" s="2" t="s">
        <v>39</v>
      </c>
      <c r="I489" s="2"/>
      <c r="J489" s="2">
        <v>5.13</v>
      </c>
      <c r="K489" s="2">
        <v>441</v>
      </c>
      <c r="L489" s="2">
        <v>441</v>
      </c>
      <c r="M489" s="2">
        <v>465</v>
      </c>
      <c r="N489" s="2">
        <v>612</v>
      </c>
      <c r="O489" s="2">
        <v>539</v>
      </c>
      <c r="P489" s="2">
        <v>0</v>
      </c>
      <c r="Q489" s="2">
        <v>1</v>
      </c>
      <c r="R489" s="2">
        <v>2</v>
      </c>
      <c r="S489" s="2" t="s">
        <v>82</v>
      </c>
      <c r="T489" s="2" t="s">
        <v>64</v>
      </c>
      <c r="U489" s="2" t="s">
        <v>36</v>
      </c>
      <c r="V489" s="2" t="s">
        <v>32</v>
      </c>
      <c r="W489" s="2" t="s">
        <v>37</v>
      </c>
      <c r="X489" s="2">
        <v>5</v>
      </c>
    </row>
    <row r="490" spans="1:24" x14ac:dyDescent="0.25">
      <c r="A490" s="1">
        <v>2016</v>
      </c>
      <c r="B490" s="2" t="s">
        <v>24</v>
      </c>
      <c r="C490" s="2">
        <v>195262896</v>
      </c>
      <c r="D490" s="2">
        <v>803407</v>
      </c>
      <c r="E490" s="2">
        <v>39111</v>
      </c>
      <c r="F490" s="2" t="s">
        <v>69</v>
      </c>
      <c r="G490" s="2" t="s">
        <v>59</v>
      </c>
      <c r="H490" s="2" t="s">
        <v>39</v>
      </c>
      <c r="I490" s="2"/>
      <c r="J490" s="2">
        <v>5.03</v>
      </c>
      <c r="K490" s="2">
        <v>423</v>
      </c>
      <c r="L490" s="2">
        <v>423</v>
      </c>
      <c r="M490" s="2">
        <v>574</v>
      </c>
      <c r="N490" s="2">
        <v>597</v>
      </c>
      <c r="O490" s="2">
        <v>554</v>
      </c>
      <c r="P490" s="2">
        <v>0</v>
      </c>
      <c r="Q490" s="2">
        <v>1</v>
      </c>
      <c r="R490" s="2">
        <v>1</v>
      </c>
      <c r="S490" s="2" t="s">
        <v>63</v>
      </c>
      <c r="T490" s="2" t="s">
        <v>64</v>
      </c>
      <c r="U490" s="2" t="s">
        <v>57</v>
      </c>
      <c r="V490" s="2" t="s">
        <v>50</v>
      </c>
      <c r="W490" s="2" t="s">
        <v>37</v>
      </c>
      <c r="X490" s="2">
        <v>8</v>
      </c>
    </row>
    <row r="491" spans="1:24" x14ac:dyDescent="0.25">
      <c r="A491" s="1">
        <v>2016</v>
      </c>
      <c r="B491" s="2" t="s">
        <v>24</v>
      </c>
      <c r="C491" s="2" t="s">
        <v>140</v>
      </c>
      <c r="D491" s="2">
        <v>803401</v>
      </c>
      <c r="E491" s="2">
        <v>39113</v>
      </c>
      <c r="F491" s="2" t="s">
        <v>58</v>
      </c>
      <c r="G491" s="2" t="s">
        <v>59</v>
      </c>
      <c r="H491" s="2" t="s">
        <v>39</v>
      </c>
      <c r="I491" s="2"/>
      <c r="J491" s="2">
        <v>5.4</v>
      </c>
      <c r="K491" s="2">
        <v>496</v>
      </c>
      <c r="L491" s="2">
        <v>496</v>
      </c>
      <c r="M491" s="2">
        <v>529</v>
      </c>
      <c r="N491" s="2">
        <v>569</v>
      </c>
      <c r="O491" s="2">
        <v>606</v>
      </c>
      <c r="P491" s="2">
        <v>529</v>
      </c>
      <c r="Q491" s="2">
        <v>1</v>
      </c>
      <c r="R491" s="2">
        <v>1</v>
      </c>
      <c r="S491" s="2" t="s">
        <v>128</v>
      </c>
      <c r="T491" s="2" t="s">
        <v>126</v>
      </c>
      <c r="U491" s="2" t="s">
        <v>36</v>
      </c>
      <c r="V491" s="2" t="s">
        <v>32</v>
      </c>
      <c r="W491" s="2" t="s">
        <v>37</v>
      </c>
      <c r="X491" s="2">
        <v>5</v>
      </c>
    </row>
    <row r="492" spans="1:24" x14ac:dyDescent="0.25">
      <c r="A492" s="1">
        <v>2016</v>
      </c>
      <c r="B492" s="2" t="s">
        <v>24</v>
      </c>
      <c r="C492" s="2">
        <v>193606393</v>
      </c>
      <c r="D492" s="2">
        <v>803401</v>
      </c>
      <c r="E492" s="2">
        <v>39113</v>
      </c>
      <c r="F492" s="2" t="s">
        <v>58</v>
      </c>
      <c r="G492" s="2" t="s">
        <v>59</v>
      </c>
      <c r="H492" s="2" t="s">
        <v>39</v>
      </c>
      <c r="I492" s="2"/>
      <c r="J492" s="2">
        <v>5.38</v>
      </c>
      <c r="K492" s="2">
        <v>492</v>
      </c>
      <c r="L492" s="2">
        <v>492</v>
      </c>
      <c r="M492" s="2">
        <v>567</v>
      </c>
      <c r="N492" s="2">
        <v>569</v>
      </c>
      <c r="O492" s="2">
        <v>560</v>
      </c>
      <c r="P492" s="2">
        <v>0</v>
      </c>
      <c r="Q492" s="2">
        <v>1</v>
      </c>
      <c r="R492" s="2">
        <v>2</v>
      </c>
      <c r="S492" s="2" t="s">
        <v>67</v>
      </c>
      <c r="T492" s="2" t="s">
        <v>64</v>
      </c>
      <c r="U492" s="2" t="s">
        <v>36</v>
      </c>
      <c r="V492" s="2" t="s">
        <v>32</v>
      </c>
      <c r="W492" s="2" t="s">
        <v>38</v>
      </c>
      <c r="X492" s="2">
        <v>5</v>
      </c>
    </row>
    <row r="493" spans="1:24" x14ac:dyDescent="0.25">
      <c r="A493" s="1">
        <v>2016</v>
      </c>
      <c r="B493" s="2" t="s">
        <v>24</v>
      </c>
      <c r="C493" s="2">
        <v>194756569</v>
      </c>
      <c r="D493" s="2">
        <v>803401</v>
      </c>
      <c r="E493" s="2">
        <v>39113</v>
      </c>
      <c r="F493" s="2" t="s">
        <v>58</v>
      </c>
      <c r="G493" s="2" t="s">
        <v>59</v>
      </c>
      <c r="H493" s="2" t="s">
        <v>39</v>
      </c>
      <c r="I493" s="2"/>
      <c r="J493" s="2">
        <v>4.78</v>
      </c>
      <c r="K493" s="2">
        <v>369</v>
      </c>
      <c r="L493" s="2">
        <v>369</v>
      </c>
      <c r="M493" s="2">
        <v>539</v>
      </c>
      <c r="N493" s="2">
        <v>614</v>
      </c>
      <c r="O493" s="2">
        <v>558</v>
      </c>
      <c r="P493" s="2">
        <v>0</v>
      </c>
      <c r="Q493" s="2">
        <v>1</v>
      </c>
      <c r="R493" s="2">
        <v>1</v>
      </c>
      <c r="S493" s="2" t="s">
        <v>89</v>
      </c>
      <c r="T493" s="2" t="s">
        <v>64</v>
      </c>
      <c r="U493" s="2" t="s">
        <v>36</v>
      </c>
      <c r="V493" s="2" t="s">
        <v>32</v>
      </c>
      <c r="W493" s="2" t="s">
        <v>38</v>
      </c>
      <c r="X493" s="2">
        <v>11</v>
      </c>
    </row>
    <row r="494" spans="1:24" x14ac:dyDescent="0.25">
      <c r="A494" s="1">
        <v>2016</v>
      </c>
      <c r="B494" s="2" t="s">
        <v>24</v>
      </c>
      <c r="C494" s="2">
        <v>196449345</v>
      </c>
      <c r="D494" s="2">
        <v>803400</v>
      </c>
      <c r="E494" s="2">
        <v>39112</v>
      </c>
      <c r="F494" s="2" t="s">
        <v>61</v>
      </c>
      <c r="G494" s="2" t="s">
        <v>59</v>
      </c>
      <c r="H494" s="2" t="s">
        <v>39</v>
      </c>
      <c r="I494" s="2"/>
      <c r="J494" s="2">
        <v>5.07</v>
      </c>
      <c r="K494" s="2">
        <v>434</v>
      </c>
      <c r="L494" s="2">
        <v>432</v>
      </c>
      <c r="M494" s="2">
        <v>529</v>
      </c>
      <c r="N494" s="2">
        <v>589</v>
      </c>
      <c r="O494" s="2">
        <v>574</v>
      </c>
      <c r="P494" s="2">
        <v>0</v>
      </c>
      <c r="Q494" s="2">
        <v>1</v>
      </c>
      <c r="R494" s="2">
        <v>3</v>
      </c>
      <c r="S494" s="2" t="s">
        <v>63</v>
      </c>
      <c r="T494" s="2" t="s">
        <v>64</v>
      </c>
      <c r="U494" s="2" t="s">
        <v>31</v>
      </c>
      <c r="V494" s="2" t="s">
        <v>32</v>
      </c>
      <c r="W494" s="2" t="s">
        <v>37</v>
      </c>
      <c r="X494" s="2">
        <v>0</v>
      </c>
    </row>
    <row r="495" spans="1:24" x14ac:dyDescent="0.25">
      <c r="A495" s="1">
        <v>2016</v>
      </c>
      <c r="B495" s="2" t="s">
        <v>24</v>
      </c>
      <c r="C495" s="2">
        <v>194015844</v>
      </c>
      <c r="D495" s="2">
        <v>803401</v>
      </c>
      <c r="E495" s="2">
        <v>39113</v>
      </c>
      <c r="F495" s="2" t="s">
        <v>58</v>
      </c>
      <c r="G495" s="2" t="s">
        <v>59</v>
      </c>
      <c r="H495" s="2" t="s">
        <v>39</v>
      </c>
      <c r="I495" s="2"/>
      <c r="J495" s="2">
        <v>5.05</v>
      </c>
      <c r="K495" s="2">
        <v>425</v>
      </c>
      <c r="L495" s="2">
        <v>425</v>
      </c>
      <c r="M495" s="2">
        <v>486</v>
      </c>
      <c r="N495" s="2">
        <v>607</v>
      </c>
      <c r="O495" s="2">
        <v>521</v>
      </c>
      <c r="P495" s="2">
        <v>486</v>
      </c>
      <c r="Q495" s="2">
        <v>1</v>
      </c>
      <c r="R495" s="2">
        <v>3</v>
      </c>
      <c r="S495" s="2" t="s">
        <v>67</v>
      </c>
      <c r="T495" s="2" t="s">
        <v>64</v>
      </c>
      <c r="U495" s="2" t="s">
        <v>36</v>
      </c>
      <c r="V495" s="2" t="s">
        <v>32</v>
      </c>
      <c r="W495" s="2" t="s">
        <v>38</v>
      </c>
      <c r="X495" s="2">
        <v>5</v>
      </c>
    </row>
    <row r="496" spans="1:24" x14ac:dyDescent="0.25">
      <c r="A496" s="1">
        <v>2016</v>
      </c>
      <c r="B496" s="2" t="s">
        <v>24</v>
      </c>
      <c r="C496" s="2">
        <v>195224226</v>
      </c>
      <c r="D496" s="2">
        <v>803401</v>
      </c>
      <c r="E496" s="2">
        <v>39113</v>
      </c>
      <c r="F496" s="2" t="s">
        <v>58</v>
      </c>
      <c r="G496" s="2" t="s">
        <v>59</v>
      </c>
      <c r="H496" s="2" t="s">
        <v>39</v>
      </c>
      <c r="I496" s="2"/>
      <c r="J496" s="2">
        <v>5.53</v>
      </c>
      <c r="K496" s="2">
        <v>523</v>
      </c>
      <c r="L496" s="2">
        <v>523</v>
      </c>
      <c r="M496" s="2">
        <v>403</v>
      </c>
      <c r="N496" s="2">
        <v>597</v>
      </c>
      <c r="O496" s="2">
        <v>464</v>
      </c>
      <c r="P496" s="2">
        <v>0</v>
      </c>
      <c r="Q496" s="2">
        <v>1</v>
      </c>
      <c r="R496" s="2">
        <v>3</v>
      </c>
      <c r="S496" s="2" t="s">
        <v>78</v>
      </c>
      <c r="T496" s="2" t="s">
        <v>64</v>
      </c>
      <c r="U496" s="2" t="s">
        <v>36</v>
      </c>
      <c r="V496" s="2" t="s">
        <v>32</v>
      </c>
      <c r="W496" s="2" t="s">
        <v>38</v>
      </c>
      <c r="X496" s="2">
        <v>0</v>
      </c>
    </row>
    <row r="497" spans="1:24" x14ac:dyDescent="0.25">
      <c r="A497" s="1">
        <v>2016</v>
      </c>
      <c r="B497" s="2" t="s">
        <v>24</v>
      </c>
      <c r="C497" s="2">
        <v>193837131</v>
      </c>
      <c r="D497" s="2">
        <v>803401</v>
      </c>
      <c r="E497" s="2">
        <v>39113</v>
      </c>
      <c r="F497" s="2" t="s">
        <v>58</v>
      </c>
      <c r="G497" s="2" t="s">
        <v>59</v>
      </c>
      <c r="H497" s="2" t="s">
        <v>39</v>
      </c>
      <c r="I497" s="2"/>
      <c r="J497" s="2">
        <v>5.2</v>
      </c>
      <c r="K497" s="2">
        <v>455</v>
      </c>
      <c r="L497" s="2">
        <v>455</v>
      </c>
      <c r="M497" s="2">
        <v>514</v>
      </c>
      <c r="N497" s="2">
        <v>593</v>
      </c>
      <c r="O497" s="2">
        <v>443</v>
      </c>
      <c r="P497" s="2">
        <v>503</v>
      </c>
      <c r="Q497" s="2">
        <v>1</v>
      </c>
      <c r="R497" s="2">
        <v>5</v>
      </c>
      <c r="S497" s="2" t="s">
        <v>82</v>
      </c>
      <c r="T497" s="2" t="s">
        <v>64</v>
      </c>
      <c r="U497" s="2" t="s">
        <v>36</v>
      </c>
      <c r="V497" s="2" t="s">
        <v>32</v>
      </c>
      <c r="W497" s="2" t="s">
        <v>37</v>
      </c>
      <c r="X497" s="2">
        <v>5</v>
      </c>
    </row>
    <row r="498" spans="1:24" x14ac:dyDescent="0.25">
      <c r="A498" s="1">
        <v>2016</v>
      </c>
      <c r="B498" s="2" t="s">
        <v>24</v>
      </c>
      <c r="C498" s="2">
        <v>194103158</v>
      </c>
      <c r="D498" s="2">
        <v>803401</v>
      </c>
      <c r="E498" s="2">
        <v>39113</v>
      </c>
      <c r="F498" s="2" t="s">
        <v>58</v>
      </c>
      <c r="G498" s="2" t="s">
        <v>59</v>
      </c>
      <c r="H498" s="2" t="s">
        <v>39</v>
      </c>
      <c r="I498" s="2"/>
      <c r="J498" s="2">
        <v>5.18</v>
      </c>
      <c r="K498" s="2">
        <v>451</v>
      </c>
      <c r="L498" s="2">
        <v>451</v>
      </c>
      <c r="M498" s="2">
        <v>486</v>
      </c>
      <c r="N498" s="2">
        <v>584</v>
      </c>
      <c r="O498" s="2">
        <v>589</v>
      </c>
      <c r="P498" s="2">
        <v>435</v>
      </c>
      <c r="Q498" s="2">
        <v>1</v>
      </c>
      <c r="R498" s="2">
        <v>5</v>
      </c>
      <c r="S498" s="2" t="s">
        <v>97</v>
      </c>
      <c r="T498" s="2" t="s">
        <v>64</v>
      </c>
      <c r="U498" s="2" t="s">
        <v>36</v>
      </c>
      <c r="V498" s="2" t="s">
        <v>32</v>
      </c>
      <c r="W498" s="2" t="s">
        <v>79</v>
      </c>
      <c r="X498" s="2">
        <v>0</v>
      </c>
    </row>
    <row r="499" spans="1:24" x14ac:dyDescent="0.25">
      <c r="A499" s="1">
        <v>2016</v>
      </c>
      <c r="B499" s="2" t="s">
        <v>24</v>
      </c>
      <c r="C499" s="2">
        <v>195233918</v>
      </c>
      <c r="D499" s="2">
        <v>803401</v>
      </c>
      <c r="E499" s="2">
        <v>39113</v>
      </c>
      <c r="F499" s="2" t="s">
        <v>58</v>
      </c>
      <c r="G499" s="2" t="s">
        <v>59</v>
      </c>
      <c r="H499" s="2" t="s">
        <v>39</v>
      </c>
      <c r="I499" s="2"/>
      <c r="J499" s="2">
        <v>5.23</v>
      </c>
      <c r="K499" s="2">
        <v>461</v>
      </c>
      <c r="L499" s="2">
        <v>460</v>
      </c>
      <c r="M499" s="2">
        <v>465</v>
      </c>
      <c r="N499" s="2">
        <v>597</v>
      </c>
      <c r="O499" s="2">
        <v>443</v>
      </c>
      <c r="P499" s="2">
        <v>477</v>
      </c>
      <c r="Q499" s="2">
        <v>1</v>
      </c>
      <c r="R499" s="2">
        <v>3</v>
      </c>
      <c r="S499" s="2" t="s">
        <v>66</v>
      </c>
      <c r="T499" s="2" t="s">
        <v>64</v>
      </c>
      <c r="U499" s="2" t="s">
        <v>36</v>
      </c>
      <c r="V499" s="2" t="s">
        <v>32</v>
      </c>
      <c r="W499" s="2" t="s">
        <v>38</v>
      </c>
      <c r="X499" s="2">
        <v>9</v>
      </c>
    </row>
    <row r="500" spans="1:24" x14ac:dyDescent="0.25">
      <c r="A500" s="1">
        <v>2016</v>
      </c>
      <c r="B500" s="2" t="s">
        <v>24</v>
      </c>
      <c r="C500" s="2" t="s">
        <v>141</v>
      </c>
      <c r="D500" s="2">
        <v>803401</v>
      </c>
      <c r="E500" s="2">
        <v>39113</v>
      </c>
      <c r="F500" s="2" t="s">
        <v>58</v>
      </c>
      <c r="G500" s="2" t="s">
        <v>59</v>
      </c>
      <c r="H500" s="2" t="s">
        <v>39</v>
      </c>
      <c r="I500" s="2"/>
      <c r="J500" s="2">
        <v>5.55</v>
      </c>
      <c r="K500" s="2">
        <v>528</v>
      </c>
      <c r="L500" s="2">
        <v>528</v>
      </c>
      <c r="M500" s="2">
        <v>636</v>
      </c>
      <c r="N500" s="2">
        <v>538</v>
      </c>
      <c r="O500" s="2">
        <v>477</v>
      </c>
      <c r="P500" s="2">
        <v>0</v>
      </c>
      <c r="Q500" s="2">
        <v>1</v>
      </c>
      <c r="R500" s="2">
        <v>1</v>
      </c>
      <c r="S500" s="2" t="s">
        <v>68</v>
      </c>
      <c r="T500" s="2" t="s">
        <v>64</v>
      </c>
      <c r="U500" s="2" t="s">
        <v>36</v>
      </c>
      <c r="V500" s="2" t="s">
        <v>32</v>
      </c>
      <c r="W500" s="2" t="s">
        <v>37</v>
      </c>
      <c r="X500" s="2">
        <v>5</v>
      </c>
    </row>
    <row r="501" spans="1:24" x14ac:dyDescent="0.25">
      <c r="A501" s="1">
        <v>2016</v>
      </c>
      <c r="B501" s="2" t="s">
        <v>24</v>
      </c>
      <c r="C501" s="2">
        <v>192455677</v>
      </c>
      <c r="D501" s="2">
        <v>803401</v>
      </c>
      <c r="E501" s="2">
        <v>39113</v>
      </c>
      <c r="F501" s="2" t="s">
        <v>58</v>
      </c>
      <c r="G501" s="2" t="s">
        <v>59</v>
      </c>
      <c r="H501" s="2" t="s">
        <v>39</v>
      </c>
      <c r="I501" s="2"/>
      <c r="J501" s="2">
        <v>5.13</v>
      </c>
      <c r="K501" s="2">
        <v>441</v>
      </c>
      <c r="L501" s="2">
        <v>441</v>
      </c>
      <c r="M501" s="2">
        <v>355</v>
      </c>
      <c r="N501" s="2">
        <v>603</v>
      </c>
      <c r="O501" s="2">
        <v>534</v>
      </c>
      <c r="P501" s="2">
        <v>0</v>
      </c>
      <c r="Q501" s="2">
        <v>1</v>
      </c>
      <c r="R501" s="2">
        <v>1</v>
      </c>
      <c r="S501" s="2" t="s">
        <v>67</v>
      </c>
      <c r="T501" s="2" t="s">
        <v>64</v>
      </c>
      <c r="U501" s="2" t="s">
        <v>36</v>
      </c>
      <c r="V501" s="2" t="s">
        <v>32</v>
      </c>
      <c r="W501" s="2" t="s">
        <v>38</v>
      </c>
      <c r="X501" s="2">
        <v>0</v>
      </c>
    </row>
    <row r="502" spans="1:24" x14ac:dyDescent="0.25">
      <c r="A502" s="1">
        <v>2016</v>
      </c>
      <c r="B502" s="2" t="s">
        <v>24</v>
      </c>
      <c r="C502" s="2">
        <v>195031916</v>
      </c>
      <c r="D502" s="2">
        <v>803401</v>
      </c>
      <c r="E502" s="2">
        <v>39113</v>
      </c>
      <c r="F502" s="2" t="s">
        <v>58</v>
      </c>
      <c r="G502" s="2" t="s">
        <v>59</v>
      </c>
      <c r="H502" s="2" t="s">
        <v>39</v>
      </c>
      <c r="I502" s="2"/>
      <c r="J502" s="2">
        <v>5.68</v>
      </c>
      <c r="K502" s="2">
        <v>554</v>
      </c>
      <c r="L502" s="2">
        <v>554</v>
      </c>
      <c r="M502" s="2">
        <v>394</v>
      </c>
      <c r="N502" s="2">
        <v>563</v>
      </c>
      <c r="O502" s="2">
        <v>0</v>
      </c>
      <c r="P502" s="2">
        <v>495</v>
      </c>
      <c r="Q502" s="2">
        <v>1</v>
      </c>
      <c r="R502" s="2">
        <v>3</v>
      </c>
      <c r="S502" s="2" t="s">
        <v>142</v>
      </c>
      <c r="T502" s="2" t="s">
        <v>64</v>
      </c>
      <c r="U502" s="2" t="s">
        <v>36</v>
      </c>
      <c r="V502" s="2" t="s">
        <v>32</v>
      </c>
      <c r="W502" s="2" t="s">
        <v>38</v>
      </c>
      <c r="X502" s="2">
        <v>5</v>
      </c>
    </row>
    <row r="503" spans="1:24" x14ac:dyDescent="0.25">
      <c r="A503" s="1">
        <v>2016</v>
      </c>
      <c r="B503" s="2" t="s">
        <v>24</v>
      </c>
      <c r="C503" s="2">
        <v>195229864</v>
      </c>
      <c r="D503" s="2">
        <v>803401</v>
      </c>
      <c r="E503" s="2">
        <v>39113</v>
      </c>
      <c r="F503" s="2" t="s">
        <v>58</v>
      </c>
      <c r="G503" s="2" t="s">
        <v>59</v>
      </c>
      <c r="H503" s="2" t="s">
        <v>39</v>
      </c>
      <c r="I503" s="2"/>
      <c r="J503" s="2">
        <v>5</v>
      </c>
      <c r="K503" s="2">
        <v>414</v>
      </c>
      <c r="L503" s="2">
        <v>414</v>
      </c>
      <c r="M503" s="2">
        <v>477</v>
      </c>
      <c r="N503" s="2">
        <v>582</v>
      </c>
      <c r="O503" s="2">
        <v>564</v>
      </c>
      <c r="P503" s="2">
        <v>492</v>
      </c>
      <c r="Q503" s="2">
        <v>1</v>
      </c>
      <c r="R503" s="2">
        <v>1</v>
      </c>
      <c r="S503" s="2" t="s">
        <v>83</v>
      </c>
      <c r="T503" s="2" t="s">
        <v>64</v>
      </c>
      <c r="U503" s="2" t="s">
        <v>36</v>
      </c>
      <c r="V503" s="2" t="s">
        <v>32</v>
      </c>
      <c r="W503" s="2" t="s">
        <v>33</v>
      </c>
      <c r="X503" s="2">
        <v>8</v>
      </c>
    </row>
    <row r="504" spans="1:24" x14ac:dyDescent="0.25">
      <c r="A504" s="1">
        <v>2016</v>
      </c>
      <c r="B504" s="2" t="s">
        <v>24</v>
      </c>
      <c r="C504" s="2">
        <v>193774628</v>
      </c>
      <c r="D504" s="2">
        <v>803401</v>
      </c>
      <c r="E504" s="2">
        <v>39113</v>
      </c>
      <c r="F504" s="2" t="s">
        <v>58</v>
      </c>
      <c r="G504" s="2" t="s">
        <v>59</v>
      </c>
      <c r="H504" s="2" t="s">
        <v>39</v>
      </c>
      <c r="I504" s="2"/>
      <c r="J504" s="2">
        <v>5.15</v>
      </c>
      <c r="K504" s="2">
        <v>445</v>
      </c>
      <c r="L504" s="2">
        <v>445</v>
      </c>
      <c r="M504" s="2">
        <v>568</v>
      </c>
      <c r="N504" s="2">
        <v>552</v>
      </c>
      <c r="O504" s="2">
        <v>552</v>
      </c>
      <c r="P504" s="2">
        <v>584</v>
      </c>
      <c r="Q504" s="2">
        <v>1</v>
      </c>
      <c r="R504" s="2">
        <v>1</v>
      </c>
      <c r="S504" s="2" t="s">
        <v>63</v>
      </c>
      <c r="T504" s="2" t="s">
        <v>64</v>
      </c>
      <c r="U504" s="2" t="s">
        <v>36</v>
      </c>
      <c r="V504" s="2" t="s">
        <v>32</v>
      </c>
      <c r="W504" s="2" t="s">
        <v>38</v>
      </c>
      <c r="X504" s="2">
        <v>8</v>
      </c>
    </row>
    <row r="505" spans="1:24" x14ac:dyDescent="0.25">
      <c r="A505" s="1">
        <v>2016</v>
      </c>
      <c r="B505" s="2" t="s">
        <v>24</v>
      </c>
      <c r="C505" s="2">
        <v>195996598</v>
      </c>
      <c r="D505" s="2">
        <v>803401</v>
      </c>
      <c r="E505" s="2">
        <v>39113</v>
      </c>
      <c r="F505" s="2" t="s">
        <v>58</v>
      </c>
      <c r="G505" s="2" t="s">
        <v>59</v>
      </c>
      <c r="H505" s="2" t="s">
        <v>39</v>
      </c>
      <c r="I505" s="2"/>
      <c r="J505" s="2">
        <v>4.95</v>
      </c>
      <c r="K505" s="2">
        <v>404</v>
      </c>
      <c r="L505" s="2">
        <v>404</v>
      </c>
      <c r="M505" s="2">
        <v>590</v>
      </c>
      <c r="N505" s="2">
        <v>563</v>
      </c>
      <c r="O505" s="2">
        <v>550</v>
      </c>
      <c r="P505" s="2">
        <v>0</v>
      </c>
      <c r="Q505" s="2">
        <v>2</v>
      </c>
      <c r="R505" s="2">
        <v>5</v>
      </c>
      <c r="S505" s="2" t="s">
        <v>143</v>
      </c>
      <c r="T505" s="2" t="s">
        <v>52</v>
      </c>
      <c r="U505" s="2" t="s">
        <v>36</v>
      </c>
      <c r="V505" s="2" t="s">
        <v>32</v>
      </c>
      <c r="W505" s="2" t="s">
        <v>38</v>
      </c>
      <c r="X505" s="2">
        <v>9</v>
      </c>
    </row>
    <row r="506" spans="1:24" x14ac:dyDescent="0.25">
      <c r="A506" s="1">
        <v>2016</v>
      </c>
      <c r="B506" s="2" t="s">
        <v>24</v>
      </c>
      <c r="C506" s="2">
        <v>193032605</v>
      </c>
      <c r="D506" s="2">
        <v>803401</v>
      </c>
      <c r="E506" s="2">
        <v>39113</v>
      </c>
      <c r="F506" s="2" t="s">
        <v>58</v>
      </c>
      <c r="G506" s="2" t="s">
        <v>59</v>
      </c>
      <c r="H506" s="2" t="s">
        <v>39</v>
      </c>
      <c r="I506" s="2"/>
      <c r="J506" s="2">
        <v>5.25</v>
      </c>
      <c r="K506" s="2">
        <v>466</v>
      </c>
      <c r="L506" s="2">
        <v>466</v>
      </c>
      <c r="M506" s="2">
        <v>493</v>
      </c>
      <c r="N506" s="2">
        <v>569</v>
      </c>
      <c r="O506" s="2">
        <v>481</v>
      </c>
      <c r="P506" s="2">
        <v>0</v>
      </c>
      <c r="Q506" s="2">
        <v>1</v>
      </c>
      <c r="R506" s="2">
        <v>2</v>
      </c>
      <c r="S506" s="2" t="s">
        <v>144</v>
      </c>
      <c r="T506" s="2" t="s">
        <v>104</v>
      </c>
      <c r="U506" s="2" t="s">
        <v>36</v>
      </c>
      <c r="V506" s="2" t="s">
        <v>32</v>
      </c>
      <c r="W506" s="2" t="s">
        <v>37</v>
      </c>
      <c r="X506" s="2">
        <v>5</v>
      </c>
    </row>
    <row r="507" spans="1:24" x14ac:dyDescent="0.25">
      <c r="A507" s="1">
        <v>2016</v>
      </c>
      <c r="B507" s="2" t="s">
        <v>24</v>
      </c>
      <c r="C507" s="2">
        <v>195748063</v>
      </c>
      <c r="D507" s="2">
        <v>803407</v>
      </c>
      <c r="E507" s="2">
        <v>39111</v>
      </c>
      <c r="F507" s="2" t="s">
        <v>69</v>
      </c>
      <c r="G507" s="2" t="s">
        <v>59</v>
      </c>
      <c r="H507" s="2" t="s">
        <v>39</v>
      </c>
      <c r="I507" s="2"/>
      <c r="J507" s="2">
        <v>5.45</v>
      </c>
      <c r="K507" s="2">
        <v>507</v>
      </c>
      <c r="L507" s="2">
        <v>507</v>
      </c>
      <c r="M507" s="2">
        <v>403</v>
      </c>
      <c r="N507" s="2">
        <v>563</v>
      </c>
      <c r="O507" s="2">
        <v>443</v>
      </c>
      <c r="P507" s="2">
        <v>509</v>
      </c>
      <c r="Q507" s="2">
        <v>1</v>
      </c>
      <c r="R507" s="2">
        <v>1</v>
      </c>
      <c r="S507" s="2" t="s">
        <v>145</v>
      </c>
      <c r="T507" s="2" t="s">
        <v>106</v>
      </c>
      <c r="U507" s="2" t="s">
        <v>36</v>
      </c>
      <c r="V507" s="2" t="s">
        <v>32</v>
      </c>
      <c r="W507" s="2" t="s">
        <v>37</v>
      </c>
      <c r="X507" s="2">
        <v>5</v>
      </c>
    </row>
    <row r="508" spans="1:24" x14ac:dyDescent="0.25">
      <c r="A508" s="1">
        <v>2016</v>
      </c>
      <c r="B508" s="2" t="s">
        <v>24</v>
      </c>
      <c r="C508" s="2">
        <v>192095670</v>
      </c>
      <c r="D508" s="2">
        <v>803401</v>
      </c>
      <c r="E508" s="2">
        <v>39113</v>
      </c>
      <c r="F508" s="2" t="s">
        <v>58</v>
      </c>
      <c r="G508" s="2" t="s">
        <v>59</v>
      </c>
      <c r="H508" s="2" t="s">
        <v>39</v>
      </c>
      <c r="I508" s="2"/>
      <c r="J508" s="2">
        <v>5.55</v>
      </c>
      <c r="K508" s="2">
        <v>528</v>
      </c>
      <c r="L508" s="2">
        <v>542</v>
      </c>
      <c r="M508" s="2">
        <v>507</v>
      </c>
      <c r="N508" s="2">
        <v>563</v>
      </c>
      <c r="O508" s="2">
        <v>300</v>
      </c>
      <c r="P508" s="2">
        <v>0</v>
      </c>
      <c r="Q508" s="2">
        <v>1</v>
      </c>
      <c r="R508" s="2">
        <v>4</v>
      </c>
      <c r="S508" s="2" t="s">
        <v>82</v>
      </c>
      <c r="T508" s="2" t="s">
        <v>64</v>
      </c>
      <c r="U508" s="2" t="s">
        <v>36</v>
      </c>
      <c r="V508" s="2" t="s">
        <v>32</v>
      </c>
      <c r="W508" s="2" t="s">
        <v>37</v>
      </c>
      <c r="X508" s="2">
        <v>7</v>
      </c>
    </row>
    <row r="509" spans="1:24" x14ac:dyDescent="0.25">
      <c r="A509" s="1">
        <v>2016</v>
      </c>
      <c r="B509" s="2" t="s">
        <v>24</v>
      </c>
      <c r="C509" s="2">
        <v>195229589</v>
      </c>
      <c r="D509" s="2">
        <v>803407</v>
      </c>
      <c r="E509" s="2">
        <v>39111</v>
      </c>
      <c r="F509" s="2" t="s">
        <v>69</v>
      </c>
      <c r="G509" s="2" t="s">
        <v>59</v>
      </c>
      <c r="H509" s="2" t="s">
        <v>39</v>
      </c>
      <c r="I509" s="2"/>
      <c r="J509" s="2">
        <v>5.15</v>
      </c>
      <c r="K509" s="2">
        <v>445</v>
      </c>
      <c r="L509" s="2">
        <v>445</v>
      </c>
      <c r="M509" s="2">
        <v>485</v>
      </c>
      <c r="N509" s="2">
        <v>538</v>
      </c>
      <c r="O509" s="2">
        <v>0</v>
      </c>
      <c r="P509" s="2">
        <v>427</v>
      </c>
      <c r="Q509" s="2">
        <v>1</v>
      </c>
      <c r="R509" s="2">
        <v>1</v>
      </c>
      <c r="S509" s="2" t="s">
        <v>70</v>
      </c>
      <c r="T509" s="2" t="s">
        <v>64</v>
      </c>
      <c r="U509" s="2" t="s">
        <v>36</v>
      </c>
      <c r="V509" s="2" t="s">
        <v>32</v>
      </c>
      <c r="W509" s="2" t="s">
        <v>37</v>
      </c>
      <c r="X509" s="2">
        <v>11</v>
      </c>
    </row>
    <row r="510" spans="1:24" x14ac:dyDescent="0.25">
      <c r="A510" s="1">
        <v>2016</v>
      </c>
      <c r="B510" s="2" t="s">
        <v>24</v>
      </c>
      <c r="C510" s="2">
        <v>195078424</v>
      </c>
      <c r="D510" s="2">
        <v>803401</v>
      </c>
      <c r="E510" s="2">
        <v>39113</v>
      </c>
      <c r="F510" s="2" t="s">
        <v>58</v>
      </c>
      <c r="G510" s="2" t="s">
        <v>59</v>
      </c>
      <c r="H510" s="2" t="s">
        <v>39</v>
      </c>
      <c r="I510" s="2"/>
      <c r="J510" s="2">
        <v>5.05</v>
      </c>
      <c r="K510" s="2">
        <v>425</v>
      </c>
      <c r="L510" s="2">
        <v>425</v>
      </c>
      <c r="M510" s="2">
        <v>459</v>
      </c>
      <c r="N510" s="2">
        <v>539</v>
      </c>
      <c r="O510" s="2">
        <v>481</v>
      </c>
      <c r="P510" s="2">
        <v>0</v>
      </c>
      <c r="Q510" s="2">
        <v>1</v>
      </c>
      <c r="R510" s="2">
        <v>6</v>
      </c>
      <c r="S510" s="2" t="s">
        <v>85</v>
      </c>
      <c r="T510" s="2" t="s">
        <v>64</v>
      </c>
      <c r="U510" s="2" t="s">
        <v>36</v>
      </c>
      <c r="V510" s="2" t="s">
        <v>32</v>
      </c>
      <c r="W510" s="2" t="s">
        <v>37</v>
      </c>
      <c r="X510" s="2">
        <v>5</v>
      </c>
    </row>
    <row r="511" spans="1:24" x14ac:dyDescent="0.25">
      <c r="A511" s="1">
        <v>2016</v>
      </c>
      <c r="B511" s="2" t="s">
        <v>24</v>
      </c>
      <c r="C511" s="2">
        <v>189723458</v>
      </c>
      <c r="D511" s="2">
        <v>803401</v>
      </c>
      <c r="E511" s="2">
        <v>39113</v>
      </c>
      <c r="F511" s="2" t="s">
        <v>58</v>
      </c>
      <c r="G511" s="2" t="s">
        <v>59</v>
      </c>
      <c r="H511" s="2" t="s">
        <v>39</v>
      </c>
      <c r="I511" s="2"/>
      <c r="J511" s="2">
        <v>4.8</v>
      </c>
      <c r="K511" s="2">
        <v>380</v>
      </c>
      <c r="L511" s="2">
        <v>376</v>
      </c>
      <c r="M511" s="2">
        <v>439</v>
      </c>
      <c r="N511" s="2">
        <v>532</v>
      </c>
      <c r="O511" s="2">
        <v>527</v>
      </c>
      <c r="P511" s="2">
        <v>407</v>
      </c>
      <c r="Q511" s="2">
        <v>1</v>
      </c>
      <c r="R511" s="2">
        <v>7</v>
      </c>
      <c r="S511" s="2" t="s">
        <v>83</v>
      </c>
      <c r="T511" s="2" t="s">
        <v>64</v>
      </c>
      <c r="U511" s="2" t="s">
        <v>31</v>
      </c>
      <c r="V511" s="2" t="s">
        <v>32</v>
      </c>
      <c r="W511" s="2" t="s">
        <v>38</v>
      </c>
      <c r="X511" s="2">
        <v>11</v>
      </c>
    </row>
    <row r="512" spans="1:24" x14ac:dyDescent="0.25">
      <c r="A512" s="1">
        <v>2016</v>
      </c>
      <c r="B512" s="2" t="s">
        <v>24</v>
      </c>
      <c r="C512" s="2">
        <v>197406011</v>
      </c>
      <c r="D512" s="2">
        <v>803401</v>
      </c>
      <c r="E512" s="2">
        <v>39113</v>
      </c>
      <c r="F512" s="2" t="s">
        <v>58</v>
      </c>
      <c r="G512" s="2" t="s">
        <v>59</v>
      </c>
      <c r="H512" s="2" t="s">
        <v>39</v>
      </c>
      <c r="I512" s="2"/>
      <c r="J512" s="2">
        <v>5.3500000000000005</v>
      </c>
      <c r="K512" s="2">
        <v>486</v>
      </c>
      <c r="L512" s="2">
        <v>486</v>
      </c>
      <c r="M512" s="2">
        <v>465</v>
      </c>
      <c r="N512" s="2">
        <v>496</v>
      </c>
      <c r="O512" s="2">
        <v>488</v>
      </c>
      <c r="P512" s="2">
        <v>0</v>
      </c>
      <c r="Q512" s="2">
        <v>1</v>
      </c>
      <c r="R512" s="2">
        <v>2</v>
      </c>
      <c r="S512" s="2" t="s">
        <v>68</v>
      </c>
      <c r="T512" s="2" t="s">
        <v>64</v>
      </c>
      <c r="U512" s="2" t="s">
        <v>36</v>
      </c>
      <c r="V512" s="2" t="s">
        <v>32</v>
      </c>
      <c r="W512" s="2" t="s">
        <v>37</v>
      </c>
      <c r="X512" s="2">
        <v>4</v>
      </c>
    </row>
    <row r="513" spans="1:24" x14ac:dyDescent="0.25">
      <c r="A513" s="1">
        <v>2016</v>
      </c>
      <c r="B513" s="2" t="s">
        <v>24</v>
      </c>
      <c r="C513" s="2">
        <v>185503569</v>
      </c>
      <c r="D513" s="2">
        <v>803400</v>
      </c>
      <c r="E513" s="2">
        <v>39112</v>
      </c>
      <c r="F513" s="2" t="s">
        <v>61</v>
      </c>
      <c r="G513" s="2" t="s">
        <v>59</v>
      </c>
      <c r="H513" s="2" t="s">
        <v>39</v>
      </c>
      <c r="I513" s="2"/>
      <c r="J513" s="2">
        <v>6.13</v>
      </c>
      <c r="K513" s="2">
        <v>647</v>
      </c>
      <c r="L513" s="2">
        <v>684</v>
      </c>
      <c r="M513" s="2">
        <v>692</v>
      </c>
      <c r="N513" s="2">
        <v>762</v>
      </c>
      <c r="O513" s="2">
        <v>685</v>
      </c>
      <c r="P513" s="2">
        <v>0</v>
      </c>
      <c r="Q513" s="2">
        <v>1</v>
      </c>
      <c r="R513" s="2">
        <v>1</v>
      </c>
      <c r="S513" s="2" t="s">
        <v>67</v>
      </c>
      <c r="T513" s="2" t="s">
        <v>64</v>
      </c>
      <c r="U513" s="2" t="s">
        <v>36</v>
      </c>
      <c r="V513" s="2" t="s">
        <v>32</v>
      </c>
      <c r="W513" s="2" t="s">
        <v>38</v>
      </c>
      <c r="X513" s="2">
        <v>0</v>
      </c>
    </row>
    <row r="514" spans="1:24" x14ac:dyDescent="0.25">
      <c r="A514" s="1">
        <v>2016</v>
      </c>
      <c r="B514" s="2" t="s">
        <v>24</v>
      </c>
      <c r="C514" s="2" t="s">
        <v>146</v>
      </c>
      <c r="D514" s="2">
        <v>803400</v>
      </c>
      <c r="E514" s="2">
        <v>39112</v>
      </c>
      <c r="F514" s="2" t="s">
        <v>61</v>
      </c>
      <c r="G514" s="2" t="s">
        <v>59</v>
      </c>
      <c r="H514" s="2" t="s">
        <v>39</v>
      </c>
      <c r="I514" s="2" t="s">
        <v>65</v>
      </c>
      <c r="J514" s="2">
        <v>5.73</v>
      </c>
      <c r="K514" s="2">
        <v>564</v>
      </c>
      <c r="L514" s="2">
        <v>564</v>
      </c>
      <c r="M514" s="2">
        <v>559</v>
      </c>
      <c r="N514" s="2">
        <v>662</v>
      </c>
      <c r="O514" s="2">
        <v>593</v>
      </c>
      <c r="P514" s="2">
        <v>0</v>
      </c>
      <c r="Q514" s="2">
        <v>1</v>
      </c>
      <c r="R514" s="2">
        <v>1</v>
      </c>
      <c r="S514" s="2" t="s">
        <v>67</v>
      </c>
      <c r="T514" s="2" t="s">
        <v>64</v>
      </c>
      <c r="U514" s="2" t="s">
        <v>36</v>
      </c>
      <c r="V514" s="2" t="s">
        <v>32</v>
      </c>
      <c r="W514" s="2" t="s">
        <v>38</v>
      </c>
      <c r="X514" s="2">
        <v>9</v>
      </c>
    </row>
    <row r="515" spans="1:24" x14ac:dyDescent="0.25">
      <c r="A515" s="1">
        <v>2016</v>
      </c>
      <c r="B515" s="2" t="s">
        <v>24</v>
      </c>
      <c r="C515" s="2">
        <v>185228665</v>
      </c>
      <c r="D515" s="2">
        <v>803400</v>
      </c>
      <c r="E515" s="2">
        <v>39112</v>
      </c>
      <c r="F515" s="2" t="s">
        <v>61</v>
      </c>
      <c r="G515" s="2" t="s">
        <v>59</v>
      </c>
      <c r="H515" s="2" t="s">
        <v>39</v>
      </c>
      <c r="I515" s="2"/>
      <c r="J515" s="2">
        <v>5.63</v>
      </c>
      <c r="K515" s="2">
        <v>544</v>
      </c>
      <c r="L515" s="2">
        <v>544</v>
      </c>
      <c r="M515" s="2">
        <v>543</v>
      </c>
      <c r="N515" s="2">
        <v>641</v>
      </c>
      <c r="O515" s="2">
        <v>602</v>
      </c>
      <c r="P515" s="2">
        <v>0</v>
      </c>
      <c r="Q515" s="2">
        <v>1</v>
      </c>
      <c r="R515" s="2">
        <v>6</v>
      </c>
      <c r="S515" s="2" t="s">
        <v>99</v>
      </c>
      <c r="T515" s="2" t="s">
        <v>64</v>
      </c>
      <c r="U515" s="2" t="s">
        <v>36</v>
      </c>
      <c r="V515" s="2" t="s">
        <v>32</v>
      </c>
      <c r="W515" s="2" t="s">
        <v>38</v>
      </c>
      <c r="X515" s="2">
        <v>9</v>
      </c>
    </row>
    <row r="516" spans="1:24" x14ac:dyDescent="0.25">
      <c r="A516" s="1">
        <v>2016</v>
      </c>
      <c r="B516" s="2" t="s">
        <v>24</v>
      </c>
      <c r="C516" s="2">
        <v>192968089</v>
      </c>
      <c r="D516" s="2">
        <v>803401</v>
      </c>
      <c r="E516" s="2">
        <v>39113</v>
      </c>
      <c r="F516" s="2" t="s">
        <v>58</v>
      </c>
      <c r="G516" s="2" t="s">
        <v>59</v>
      </c>
      <c r="H516" s="2" t="s">
        <v>39</v>
      </c>
      <c r="I516" s="2"/>
      <c r="J516" s="2">
        <v>5.75</v>
      </c>
      <c r="K516" s="2">
        <v>569</v>
      </c>
      <c r="L516" s="2">
        <v>569</v>
      </c>
      <c r="M516" s="2">
        <v>582</v>
      </c>
      <c r="N516" s="2">
        <v>626</v>
      </c>
      <c r="O516" s="2">
        <v>578</v>
      </c>
      <c r="P516" s="2">
        <v>0</v>
      </c>
      <c r="Q516" s="2">
        <v>1</v>
      </c>
      <c r="R516" s="2">
        <v>1</v>
      </c>
      <c r="S516" s="2" t="s">
        <v>67</v>
      </c>
      <c r="T516" s="2" t="s">
        <v>64</v>
      </c>
      <c r="U516" s="2" t="s">
        <v>36</v>
      </c>
      <c r="V516" s="2" t="s">
        <v>32</v>
      </c>
      <c r="W516" s="2" t="s">
        <v>38</v>
      </c>
      <c r="X516" s="2">
        <v>9</v>
      </c>
    </row>
    <row r="517" spans="1:24" x14ac:dyDescent="0.25">
      <c r="A517" s="1">
        <v>2016</v>
      </c>
      <c r="B517" s="2" t="s">
        <v>24</v>
      </c>
      <c r="C517" s="2">
        <v>190693414</v>
      </c>
      <c r="D517" s="2">
        <v>803400</v>
      </c>
      <c r="E517" s="2">
        <v>39112</v>
      </c>
      <c r="F517" s="2" t="s">
        <v>61</v>
      </c>
      <c r="G517" s="2" t="s">
        <v>59</v>
      </c>
      <c r="H517" s="2" t="s">
        <v>39</v>
      </c>
      <c r="I517" s="2"/>
      <c r="J517" s="2">
        <v>5.18</v>
      </c>
      <c r="K517" s="2">
        <v>451</v>
      </c>
      <c r="L517" s="2">
        <v>451</v>
      </c>
      <c r="M517" s="2">
        <v>615</v>
      </c>
      <c r="N517" s="2">
        <v>649</v>
      </c>
      <c r="O517" s="2">
        <v>611</v>
      </c>
      <c r="P517" s="2">
        <v>0</v>
      </c>
      <c r="Q517" s="2">
        <v>1</v>
      </c>
      <c r="R517" s="2">
        <v>4</v>
      </c>
      <c r="S517" s="2" t="s">
        <v>100</v>
      </c>
      <c r="T517" s="2" t="s">
        <v>64</v>
      </c>
      <c r="U517" s="2" t="s">
        <v>36</v>
      </c>
      <c r="V517" s="2" t="s">
        <v>32</v>
      </c>
      <c r="W517" s="2" t="s">
        <v>37</v>
      </c>
      <c r="X517" s="2">
        <v>7</v>
      </c>
    </row>
    <row r="518" spans="1:24" x14ac:dyDescent="0.25">
      <c r="A518" s="1">
        <v>2016</v>
      </c>
      <c r="B518" s="2" t="s">
        <v>24</v>
      </c>
      <c r="C518" s="2">
        <v>191738535</v>
      </c>
      <c r="D518" s="2">
        <v>803401</v>
      </c>
      <c r="E518" s="2">
        <v>39113</v>
      </c>
      <c r="F518" s="2" t="s">
        <v>58</v>
      </c>
      <c r="G518" s="2" t="s">
        <v>59</v>
      </c>
      <c r="H518" s="2" t="s">
        <v>39</v>
      </c>
      <c r="I518" s="2"/>
      <c r="J518" s="2">
        <v>5.25</v>
      </c>
      <c r="K518" s="2">
        <v>466</v>
      </c>
      <c r="L518" s="2">
        <v>466</v>
      </c>
      <c r="M518" s="2">
        <v>598</v>
      </c>
      <c r="N518" s="2">
        <v>644</v>
      </c>
      <c r="O518" s="2">
        <v>609</v>
      </c>
      <c r="P518" s="2">
        <v>0</v>
      </c>
      <c r="Q518" s="2">
        <v>1</v>
      </c>
      <c r="R518" s="2">
        <v>2</v>
      </c>
      <c r="S518" s="2" t="s">
        <v>97</v>
      </c>
      <c r="T518" s="2" t="s">
        <v>64</v>
      </c>
      <c r="U518" s="2" t="s">
        <v>36</v>
      </c>
      <c r="V518" s="2" t="s">
        <v>32</v>
      </c>
      <c r="W518" s="2" t="s">
        <v>79</v>
      </c>
      <c r="X518" s="2">
        <v>8</v>
      </c>
    </row>
    <row r="519" spans="1:24" x14ac:dyDescent="0.25">
      <c r="A519" s="1">
        <v>2016</v>
      </c>
      <c r="B519" s="2" t="s">
        <v>24</v>
      </c>
      <c r="C519" s="2">
        <v>192442591</v>
      </c>
      <c r="D519" s="2">
        <v>803400</v>
      </c>
      <c r="E519" s="2">
        <v>39112</v>
      </c>
      <c r="F519" s="2" t="s">
        <v>61</v>
      </c>
      <c r="G519" s="2" t="s">
        <v>59</v>
      </c>
      <c r="H519" s="2" t="s">
        <v>39</v>
      </c>
      <c r="I519" s="2"/>
      <c r="J519" s="2">
        <v>5.28</v>
      </c>
      <c r="K519" s="2">
        <v>472</v>
      </c>
      <c r="L519" s="2">
        <v>471</v>
      </c>
      <c r="M519" s="2">
        <v>669</v>
      </c>
      <c r="N519" s="2">
        <v>614</v>
      </c>
      <c r="O519" s="2">
        <v>0</v>
      </c>
      <c r="P519" s="2">
        <v>701</v>
      </c>
      <c r="Q519" s="2">
        <v>1</v>
      </c>
      <c r="R519" s="2">
        <v>1</v>
      </c>
      <c r="S519" s="2" t="s">
        <v>67</v>
      </c>
      <c r="T519" s="2" t="s">
        <v>64</v>
      </c>
      <c r="U519" s="2" t="s">
        <v>36</v>
      </c>
      <c r="V519" s="2" t="s">
        <v>32</v>
      </c>
      <c r="W519" s="2" t="s">
        <v>38</v>
      </c>
      <c r="X519" s="2">
        <v>9</v>
      </c>
    </row>
    <row r="520" spans="1:24" x14ac:dyDescent="0.25">
      <c r="A520" s="1">
        <v>2016</v>
      </c>
      <c r="B520" s="2" t="s">
        <v>24</v>
      </c>
      <c r="C520" s="2">
        <v>192194741</v>
      </c>
      <c r="D520" s="2">
        <v>803401</v>
      </c>
      <c r="E520" s="2">
        <v>39113</v>
      </c>
      <c r="F520" s="2" t="s">
        <v>58</v>
      </c>
      <c r="G520" s="2" t="s">
        <v>59</v>
      </c>
      <c r="H520" s="2" t="s">
        <v>39</v>
      </c>
      <c r="I520" s="2" t="s">
        <v>46</v>
      </c>
      <c r="J520" s="2">
        <v>5.7</v>
      </c>
      <c r="K520" s="2">
        <v>558</v>
      </c>
      <c r="L520" s="2">
        <v>573</v>
      </c>
      <c r="M520" s="2">
        <v>493</v>
      </c>
      <c r="N520" s="2">
        <v>616</v>
      </c>
      <c r="O520" s="2">
        <v>579</v>
      </c>
      <c r="P520" s="2"/>
      <c r="Q520" s="2">
        <v>1</v>
      </c>
      <c r="R520" s="2">
        <v>3</v>
      </c>
      <c r="S520" s="2" t="s">
        <v>137</v>
      </c>
      <c r="T520" s="2" t="s">
        <v>64</v>
      </c>
      <c r="U520" s="2" t="s">
        <v>36</v>
      </c>
      <c r="V520" s="2" t="s">
        <v>32</v>
      </c>
      <c r="W520" s="2" t="s">
        <v>37</v>
      </c>
      <c r="X520" s="2">
        <v>5</v>
      </c>
    </row>
    <row r="521" spans="1:24" x14ac:dyDescent="0.25">
      <c r="A521" s="1">
        <v>2016</v>
      </c>
      <c r="B521" s="2" t="s">
        <v>24</v>
      </c>
      <c r="C521" s="2">
        <v>191133811</v>
      </c>
      <c r="D521" s="2">
        <v>803407</v>
      </c>
      <c r="E521" s="2">
        <v>39111</v>
      </c>
      <c r="F521" s="2" t="s">
        <v>69</v>
      </c>
      <c r="G521" s="2" t="s">
        <v>59</v>
      </c>
      <c r="H521" s="2" t="s">
        <v>39</v>
      </c>
      <c r="I521" s="2"/>
      <c r="J521" s="2">
        <v>5.55</v>
      </c>
      <c r="K521" s="2">
        <v>528</v>
      </c>
      <c r="L521" s="2">
        <v>580</v>
      </c>
      <c r="M521" s="2">
        <v>607</v>
      </c>
      <c r="N521" s="2">
        <v>594</v>
      </c>
      <c r="O521" s="2">
        <v>605</v>
      </c>
      <c r="P521" s="2">
        <v>0</v>
      </c>
      <c r="Q521" s="2">
        <v>1</v>
      </c>
      <c r="R521" s="2">
        <v>5</v>
      </c>
      <c r="S521" s="2" t="s">
        <v>70</v>
      </c>
      <c r="T521" s="2" t="s">
        <v>64</v>
      </c>
      <c r="U521" s="2" t="s">
        <v>36</v>
      </c>
      <c r="V521" s="2" t="s">
        <v>32</v>
      </c>
      <c r="W521" s="2" t="s">
        <v>33</v>
      </c>
      <c r="X521" s="2">
        <v>7</v>
      </c>
    </row>
    <row r="522" spans="1:24" x14ac:dyDescent="0.25">
      <c r="A522" s="1">
        <v>2016</v>
      </c>
      <c r="B522" s="2" t="s">
        <v>24</v>
      </c>
      <c r="C522" s="2">
        <v>192335094</v>
      </c>
      <c r="D522" s="2">
        <v>803401</v>
      </c>
      <c r="E522" s="2">
        <v>39113</v>
      </c>
      <c r="F522" s="2" t="s">
        <v>58</v>
      </c>
      <c r="G522" s="2" t="s">
        <v>59</v>
      </c>
      <c r="H522" s="2" t="s">
        <v>39</v>
      </c>
      <c r="I522" s="2"/>
      <c r="J522" s="2">
        <v>5.65</v>
      </c>
      <c r="K522" s="2">
        <v>548</v>
      </c>
      <c r="L522" s="2">
        <v>555</v>
      </c>
      <c r="M522" s="2">
        <v>598</v>
      </c>
      <c r="N522" s="2">
        <v>594</v>
      </c>
      <c r="O522" s="2">
        <v>591</v>
      </c>
      <c r="P522" s="2">
        <v>0</v>
      </c>
      <c r="Q522" s="2">
        <v>1</v>
      </c>
      <c r="R522" s="2">
        <v>2</v>
      </c>
      <c r="S522" s="2" t="s">
        <v>63</v>
      </c>
      <c r="T522" s="2" t="s">
        <v>64</v>
      </c>
      <c r="U522" s="2" t="s">
        <v>36</v>
      </c>
      <c r="V522" s="2" t="s">
        <v>32</v>
      </c>
      <c r="W522" s="2" t="s">
        <v>33</v>
      </c>
      <c r="X522" s="2">
        <v>5</v>
      </c>
    </row>
    <row r="523" spans="1:24" x14ac:dyDescent="0.25">
      <c r="A523" s="1">
        <v>2016</v>
      </c>
      <c r="B523" s="2" t="s">
        <v>24</v>
      </c>
      <c r="C523" s="2">
        <v>188600484</v>
      </c>
      <c r="D523" s="2">
        <v>803400</v>
      </c>
      <c r="E523" s="2">
        <v>39112</v>
      </c>
      <c r="F523" s="2" t="s">
        <v>61</v>
      </c>
      <c r="G523" s="2" t="s">
        <v>59</v>
      </c>
      <c r="H523" s="2" t="s">
        <v>39</v>
      </c>
      <c r="I523" s="2"/>
      <c r="J523" s="2">
        <v>5.6000000000000005</v>
      </c>
      <c r="K523" s="2">
        <v>539</v>
      </c>
      <c r="L523" s="2">
        <v>585</v>
      </c>
      <c r="M523" s="2">
        <v>457</v>
      </c>
      <c r="N523" s="2">
        <v>630</v>
      </c>
      <c r="O523" s="2">
        <v>494</v>
      </c>
      <c r="P523" s="2">
        <v>0</v>
      </c>
      <c r="Q523" s="2">
        <v>1</v>
      </c>
      <c r="R523" s="2">
        <v>3</v>
      </c>
      <c r="S523" s="2" t="s">
        <v>97</v>
      </c>
      <c r="T523" s="2" t="s">
        <v>64</v>
      </c>
      <c r="U523" s="2" t="s">
        <v>57</v>
      </c>
      <c r="V523" s="2" t="s">
        <v>50</v>
      </c>
      <c r="W523" s="2" t="s">
        <v>37</v>
      </c>
      <c r="X523" s="2">
        <v>2</v>
      </c>
    </row>
    <row r="524" spans="1:24" x14ac:dyDescent="0.25">
      <c r="A524" s="1">
        <v>2016</v>
      </c>
      <c r="B524" s="2" t="s">
        <v>24</v>
      </c>
      <c r="C524" s="2">
        <v>191653955</v>
      </c>
      <c r="D524" s="2">
        <v>803401</v>
      </c>
      <c r="E524" s="2">
        <v>39113</v>
      </c>
      <c r="F524" s="2" t="s">
        <v>58</v>
      </c>
      <c r="G524" s="2" t="s">
        <v>59</v>
      </c>
      <c r="H524" s="2" t="s">
        <v>39</v>
      </c>
      <c r="I524" s="2"/>
      <c r="J524" s="2">
        <v>6.2</v>
      </c>
      <c r="K524" s="2">
        <v>661</v>
      </c>
      <c r="L524" s="2">
        <v>676</v>
      </c>
      <c r="M524" s="2">
        <v>507</v>
      </c>
      <c r="N524" s="2">
        <v>558</v>
      </c>
      <c r="O524" s="2">
        <v>539</v>
      </c>
      <c r="P524" s="2">
        <v>0</v>
      </c>
      <c r="Q524" s="2">
        <v>1</v>
      </c>
      <c r="R524" s="2">
        <v>4</v>
      </c>
      <c r="S524" s="2" t="s">
        <v>67</v>
      </c>
      <c r="T524" s="2" t="s">
        <v>64</v>
      </c>
      <c r="U524" s="2" t="s">
        <v>36</v>
      </c>
      <c r="V524" s="2" t="s">
        <v>32</v>
      </c>
      <c r="W524" s="2" t="s">
        <v>37</v>
      </c>
      <c r="X524" s="2">
        <v>5</v>
      </c>
    </row>
    <row r="525" spans="1:24" x14ac:dyDescent="0.25">
      <c r="A525" s="1">
        <v>2016</v>
      </c>
      <c r="B525" s="2" t="s">
        <v>24</v>
      </c>
      <c r="C525" s="2">
        <v>189572352</v>
      </c>
      <c r="D525" s="2">
        <v>803401</v>
      </c>
      <c r="E525" s="2">
        <v>39113</v>
      </c>
      <c r="F525" s="2" t="s">
        <v>58</v>
      </c>
      <c r="G525" s="2" t="s">
        <v>59</v>
      </c>
      <c r="H525" s="2" t="s">
        <v>39</v>
      </c>
      <c r="I525" s="2"/>
      <c r="J525" s="2">
        <v>5.13</v>
      </c>
      <c r="K525" s="2">
        <v>441</v>
      </c>
      <c r="L525" s="2">
        <v>441</v>
      </c>
      <c r="M525" s="2">
        <v>598</v>
      </c>
      <c r="N525" s="2">
        <v>609</v>
      </c>
      <c r="O525" s="2">
        <v>564</v>
      </c>
      <c r="P525" s="2">
        <v>0</v>
      </c>
      <c r="Q525" s="2">
        <v>1</v>
      </c>
      <c r="R525" s="2">
        <v>3</v>
      </c>
      <c r="S525" s="2" t="s">
        <v>83</v>
      </c>
      <c r="T525" s="2" t="s">
        <v>64</v>
      </c>
      <c r="U525" s="2" t="s">
        <v>36</v>
      </c>
      <c r="V525" s="2" t="s">
        <v>32</v>
      </c>
      <c r="W525" s="2" t="s">
        <v>38</v>
      </c>
      <c r="X525" s="2">
        <v>9</v>
      </c>
    </row>
    <row r="526" spans="1:24" x14ac:dyDescent="0.25">
      <c r="A526" s="1">
        <v>2016</v>
      </c>
      <c r="B526" s="2" t="s">
        <v>24</v>
      </c>
      <c r="C526" s="2">
        <v>188650384</v>
      </c>
      <c r="D526" s="2">
        <v>803407</v>
      </c>
      <c r="E526" s="2">
        <v>39111</v>
      </c>
      <c r="F526" s="2" t="s">
        <v>69</v>
      </c>
      <c r="G526" s="2" t="s">
        <v>59</v>
      </c>
      <c r="H526" s="2" t="s">
        <v>39</v>
      </c>
      <c r="I526" s="2"/>
      <c r="J526" s="2">
        <v>5.45</v>
      </c>
      <c r="K526" s="2">
        <v>507</v>
      </c>
      <c r="L526" s="2">
        <v>507</v>
      </c>
      <c r="M526" s="2">
        <v>616</v>
      </c>
      <c r="N526" s="2">
        <v>573</v>
      </c>
      <c r="O526" s="2">
        <v>509</v>
      </c>
      <c r="P526" s="2">
        <v>0</v>
      </c>
      <c r="Q526" s="2">
        <v>1</v>
      </c>
      <c r="R526" s="2">
        <v>1</v>
      </c>
      <c r="S526" s="2" t="s">
        <v>147</v>
      </c>
      <c r="T526" s="2" t="s">
        <v>64</v>
      </c>
      <c r="U526" s="2" t="s">
        <v>36</v>
      </c>
      <c r="V526" s="2" t="s">
        <v>32</v>
      </c>
      <c r="W526" s="2" t="s">
        <v>37</v>
      </c>
      <c r="X526" s="2">
        <v>12</v>
      </c>
    </row>
    <row r="527" spans="1:24" x14ac:dyDescent="0.25">
      <c r="A527" s="1">
        <v>2016</v>
      </c>
      <c r="B527" s="2" t="s">
        <v>24</v>
      </c>
      <c r="C527" s="2">
        <v>190813525</v>
      </c>
      <c r="D527" s="2">
        <v>803401</v>
      </c>
      <c r="E527" s="2">
        <v>39113</v>
      </c>
      <c r="F527" s="2" t="s">
        <v>58</v>
      </c>
      <c r="G527" s="2" t="s">
        <v>59</v>
      </c>
      <c r="H527" s="2" t="s">
        <v>39</v>
      </c>
      <c r="I527" s="2"/>
      <c r="J527" s="2">
        <v>4.8</v>
      </c>
      <c r="K527" s="2">
        <v>380</v>
      </c>
      <c r="L527" s="2">
        <v>378</v>
      </c>
      <c r="M527" s="2">
        <v>518</v>
      </c>
      <c r="N527" s="2">
        <v>622</v>
      </c>
      <c r="O527" s="2">
        <v>547</v>
      </c>
      <c r="P527" s="2">
        <v>0</v>
      </c>
      <c r="Q527" s="2">
        <v>1</v>
      </c>
      <c r="R527" s="2">
        <v>1</v>
      </c>
      <c r="S527" s="2" t="s">
        <v>97</v>
      </c>
      <c r="T527" s="2" t="s">
        <v>64</v>
      </c>
      <c r="U527" s="2" t="s">
        <v>31</v>
      </c>
      <c r="V527" s="2" t="s">
        <v>32</v>
      </c>
      <c r="W527" s="2" t="s">
        <v>38</v>
      </c>
      <c r="X527" s="2">
        <v>7</v>
      </c>
    </row>
    <row r="528" spans="1:24" x14ac:dyDescent="0.25">
      <c r="A528" s="1">
        <v>2016</v>
      </c>
      <c r="B528" s="2" t="s">
        <v>24</v>
      </c>
      <c r="C528" s="2">
        <v>191744187</v>
      </c>
      <c r="D528" s="2">
        <v>803401</v>
      </c>
      <c r="E528" s="2">
        <v>39113</v>
      </c>
      <c r="F528" s="2" t="s">
        <v>58</v>
      </c>
      <c r="G528" s="2" t="s">
        <v>59</v>
      </c>
      <c r="H528" s="2" t="s">
        <v>39</v>
      </c>
      <c r="I528" s="2"/>
      <c r="J528" s="2">
        <v>5</v>
      </c>
      <c r="K528" s="2">
        <v>414</v>
      </c>
      <c r="L528" s="2">
        <v>414</v>
      </c>
      <c r="M528" s="2">
        <v>529</v>
      </c>
      <c r="N528" s="2">
        <v>603</v>
      </c>
      <c r="O528" s="2">
        <v>569</v>
      </c>
      <c r="P528" s="2">
        <v>541</v>
      </c>
      <c r="Q528" s="2">
        <v>1</v>
      </c>
      <c r="R528" s="2">
        <v>7</v>
      </c>
      <c r="S528" s="2" t="s">
        <v>67</v>
      </c>
      <c r="T528" s="2" t="s">
        <v>64</v>
      </c>
      <c r="U528" s="2" t="s">
        <v>36</v>
      </c>
      <c r="V528" s="2" t="s">
        <v>32</v>
      </c>
      <c r="W528" s="2" t="s">
        <v>37</v>
      </c>
      <c r="X528" s="2">
        <v>9</v>
      </c>
    </row>
    <row r="529" spans="1:24" x14ac:dyDescent="0.25">
      <c r="A529" s="1">
        <v>2016</v>
      </c>
      <c r="B529" s="2" t="s">
        <v>24</v>
      </c>
      <c r="C529" s="2">
        <v>186187776</v>
      </c>
      <c r="D529" s="2">
        <v>803401</v>
      </c>
      <c r="E529" s="2">
        <v>39113</v>
      </c>
      <c r="F529" s="2" t="s">
        <v>58</v>
      </c>
      <c r="G529" s="2" t="s">
        <v>59</v>
      </c>
      <c r="H529" s="2" t="s">
        <v>39</v>
      </c>
      <c r="I529" s="2"/>
      <c r="J529" s="2">
        <v>5.38</v>
      </c>
      <c r="K529" s="2">
        <v>492</v>
      </c>
      <c r="L529" s="2">
        <v>492</v>
      </c>
      <c r="M529" s="2">
        <v>574</v>
      </c>
      <c r="N529" s="2">
        <v>570</v>
      </c>
      <c r="O529" s="2">
        <v>509</v>
      </c>
      <c r="P529" s="2">
        <v>547</v>
      </c>
      <c r="Q529" s="2">
        <v>1</v>
      </c>
      <c r="R529" s="2">
        <v>1</v>
      </c>
      <c r="S529" s="2" t="s">
        <v>67</v>
      </c>
      <c r="T529" s="2" t="s">
        <v>64</v>
      </c>
      <c r="U529" s="2" t="s">
        <v>36</v>
      </c>
      <c r="V529" s="2" t="s">
        <v>32</v>
      </c>
      <c r="W529" s="2" t="s">
        <v>38</v>
      </c>
      <c r="X529" s="2">
        <v>9</v>
      </c>
    </row>
    <row r="530" spans="1:24" x14ac:dyDescent="0.25">
      <c r="A530" s="1">
        <v>2016</v>
      </c>
      <c r="B530" s="2" t="s">
        <v>24</v>
      </c>
      <c r="C530" s="2" t="s">
        <v>148</v>
      </c>
      <c r="D530" s="2">
        <v>803401</v>
      </c>
      <c r="E530" s="2">
        <v>39113</v>
      </c>
      <c r="F530" s="2" t="s">
        <v>58</v>
      </c>
      <c r="G530" s="2" t="s">
        <v>59</v>
      </c>
      <c r="H530" s="2" t="s">
        <v>39</v>
      </c>
      <c r="I530" s="2"/>
      <c r="J530" s="2">
        <v>5.03</v>
      </c>
      <c r="K530" s="2">
        <v>420</v>
      </c>
      <c r="L530" s="2">
        <v>420</v>
      </c>
      <c r="M530" s="2">
        <v>543</v>
      </c>
      <c r="N530" s="2">
        <v>552</v>
      </c>
      <c r="O530" s="2">
        <v>473</v>
      </c>
      <c r="P530" s="2">
        <v>0</v>
      </c>
      <c r="Q530" s="2">
        <v>1</v>
      </c>
      <c r="R530" s="2">
        <v>2</v>
      </c>
      <c r="S530" s="2" t="s">
        <v>63</v>
      </c>
      <c r="T530" s="2" t="s">
        <v>64</v>
      </c>
      <c r="U530" s="2" t="s">
        <v>36</v>
      </c>
      <c r="V530" s="2" t="s">
        <v>32</v>
      </c>
      <c r="W530" s="2" t="s">
        <v>33</v>
      </c>
      <c r="X530" s="2">
        <v>3</v>
      </c>
    </row>
    <row r="531" spans="1:24" x14ac:dyDescent="0.25">
      <c r="A531" s="1">
        <v>2016</v>
      </c>
      <c r="B531" s="2" t="s">
        <v>24</v>
      </c>
      <c r="C531" s="2">
        <v>191857518</v>
      </c>
      <c r="D531" s="2">
        <v>803401</v>
      </c>
      <c r="E531" s="2">
        <v>39113</v>
      </c>
      <c r="F531" s="2" t="s">
        <v>58</v>
      </c>
      <c r="G531" s="2" t="s">
        <v>59</v>
      </c>
      <c r="H531" s="2" t="s">
        <v>39</v>
      </c>
      <c r="I531" s="2"/>
      <c r="J531" s="2">
        <v>5.33</v>
      </c>
      <c r="K531" s="2">
        <v>482</v>
      </c>
      <c r="L531" s="2">
        <v>482</v>
      </c>
      <c r="M531" s="2">
        <v>514</v>
      </c>
      <c r="N531" s="2">
        <v>516</v>
      </c>
      <c r="O531" s="2">
        <v>521</v>
      </c>
      <c r="P531" s="2">
        <v>541</v>
      </c>
      <c r="Q531" s="2">
        <v>1</v>
      </c>
      <c r="R531" s="2">
        <v>1</v>
      </c>
      <c r="S531" s="2" t="s">
        <v>67</v>
      </c>
      <c r="T531" s="2" t="s">
        <v>64</v>
      </c>
      <c r="U531" s="2" t="s">
        <v>36</v>
      </c>
      <c r="V531" s="2" t="s">
        <v>32</v>
      </c>
      <c r="W531" s="2" t="s">
        <v>79</v>
      </c>
      <c r="X531" s="2">
        <v>5</v>
      </c>
    </row>
    <row r="532" spans="1:24" x14ac:dyDescent="0.25">
      <c r="A532" s="1">
        <v>2016</v>
      </c>
      <c r="B532" s="2" t="s">
        <v>24</v>
      </c>
      <c r="C532" s="2">
        <v>192324122</v>
      </c>
      <c r="D532" s="2">
        <v>803401</v>
      </c>
      <c r="E532" s="2">
        <v>39113</v>
      </c>
      <c r="F532" s="2" t="s">
        <v>58</v>
      </c>
      <c r="G532" s="2" t="s">
        <v>59</v>
      </c>
      <c r="H532" s="2" t="s">
        <v>39</v>
      </c>
      <c r="I532" s="2"/>
      <c r="J532" s="2">
        <v>5.15</v>
      </c>
      <c r="K532" s="2">
        <v>445</v>
      </c>
      <c r="L532" s="2">
        <v>445</v>
      </c>
      <c r="M532" s="2">
        <v>546</v>
      </c>
      <c r="N532" s="2">
        <v>532</v>
      </c>
      <c r="O532" s="2">
        <v>431</v>
      </c>
      <c r="P532" s="2">
        <v>0</v>
      </c>
      <c r="Q532" s="2">
        <v>1</v>
      </c>
      <c r="R532" s="2">
        <v>1</v>
      </c>
      <c r="S532" s="2" t="s">
        <v>149</v>
      </c>
      <c r="T532" s="2" t="s">
        <v>150</v>
      </c>
      <c r="U532" s="2" t="s">
        <v>36</v>
      </c>
      <c r="V532" s="2" t="s">
        <v>32</v>
      </c>
      <c r="W532" s="2" t="s">
        <v>37</v>
      </c>
      <c r="X532" s="2">
        <v>4</v>
      </c>
    </row>
    <row r="533" spans="1:24" x14ac:dyDescent="0.25">
      <c r="A533" s="1">
        <v>2016</v>
      </c>
      <c r="B533" s="2" t="s">
        <v>24</v>
      </c>
      <c r="C533" s="2">
        <v>192373433</v>
      </c>
      <c r="D533" s="2">
        <v>803401</v>
      </c>
      <c r="E533" s="2">
        <v>39113</v>
      </c>
      <c r="F533" s="2" t="s">
        <v>58</v>
      </c>
      <c r="G533" s="2" t="s">
        <v>59</v>
      </c>
      <c r="H533" s="2" t="s">
        <v>39</v>
      </c>
      <c r="I533" s="2"/>
      <c r="J533" s="2">
        <v>4.83</v>
      </c>
      <c r="K533" s="2">
        <v>379</v>
      </c>
      <c r="L533" s="2">
        <v>379</v>
      </c>
      <c r="M533" s="2">
        <v>486</v>
      </c>
      <c r="N533" s="2">
        <v>532</v>
      </c>
      <c r="O533" s="2">
        <v>464</v>
      </c>
      <c r="P533" s="2">
        <v>0</v>
      </c>
      <c r="Q533" s="2">
        <v>1</v>
      </c>
      <c r="R533" s="2">
        <v>1</v>
      </c>
      <c r="S533" s="2" t="s">
        <v>63</v>
      </c>
      <c r="T533" s="2" t="s">
        <v>64</v>
      </c>
      <c r="U533" s="2" t="s">
        <v>36</v>
      </c>
      <c r="V533" s="2" t="s">
        <v>32</v>
      </c>
      <c r="W533" s="2" t="s">
        <v>38</v>
      </c>
      <c r="X533" s="2">
        <v>7</v>
      </c>
    </row>
    <row r="534" spans="1:24" x14ac:dyDescent="0.25">
      <c r="A534" s="1">
        <v>2016</v>
      </c>
      <c r="B534" s="2" t="s">
        <v>24</v>
      </c>
      <c r="C534" s="2">
        <v>188303951</v>
      </c>
      <c r="D534" s="2">
        <v>803401</v>
      </c>
      <c r="E534" s="2">
        <v>39113</v>
      </c>
      <c r="F534" s="2" t="s">
        <v>58</v>
      </c>
      <c r="G534" s="2" t="s">
        <v>59</v>
      </c>
      <c r="H534" s="2" t="s">
        <v>39</v>
      </c>
      <c r="I534" s="2"/>
      <c r="J534" s="2">
        <v>5.5</v>
      </c>
      <c r="K534" s="2">
        <v>519</v>
      </c>
      <c r="L534" s="2">
        <v>519</v>
      </c>
      <c r="M534" s="2">
        <v>574</v>
      </c>
      <c r="N534" s="2">
        <v>719</v>
      </c>
      <c r="O534" s="2">
        <v>579</v>
      </c>
      <c r="P534" s="2">
        <v>0</v>
      </c>
      <c r="Q534" s="2">
        <v>1</v>
      </c>
      <c r="R534" s="2">
        <v>1</v>
      </c>
      <c r="S534" s="2" t="s">
        <v>117</v>
      </c>
      <c r="T534" s="2" t="s">
        <v>64</v>
      </c>
      <c r="U534" s="2" t="s">
        <v>57</v>
      </c>
      <c r="V534" s="2" t="s">
        <v>50</v>
      </c>
      <c r="W534" s="2" t="s">
        <v>37</v>
      </c>
      <c r="X534" s="2">
        <v>5</v>
      </c>
    </row>
    <row r="535" spans="1:24" x14ac:dyDescent="0.25">
      <c r="A535" s="1">
        <v>2016</v>
      </c>
      <c r="B535" s="2" t="s">
        <v>24</v>
      </c>
      <c r="C535" s="2">
        <v>189899637</v>
      </c>
      <c r="D535" s="2">
        <v>803401</v>
      </c>
      <c r="E535" s="2">
        <v>39113</v>
      </c>
      <c r="F535" s="2" t="s">
        <v>58</v>
      </c>
      <c r="G535" s="2" t="s">
        <v>59</v>
      </c>
      <c r="H535" s="2" t="s">
        <v>39</v>
      </c>
      <c r="I535" s="2"/>
      <c r="J535" s="2">
        <v>5.8500000000000005</v>
      </c>
      <c r="K535" s="2">
        <v>589</v>
      </c>
      <c r="L535" s="2">
        <v>595</v>
      </c>
      <c r="M535" s="2">
        <v>507</v>
      </c>
      <c r="N535" s="2">
        <v>641</v>
      </c>
      <c r="O535" s="2">
        <v>574</v>
      </c>
      <c r="P535" s="2">
        <v>0</v>
      </c>
      <c r="Q535" s="2">
        <v>1</v>
      </c>
      <c r="R535" s="2">
        <v>2</v>
      </c>
      <c r="S535" s="2" t="s">
        <v>86</v>
      </c>
      <c r="T535" s="2" t="s">
        <v>64</v>
      </c>
      <c r="U535" s="2" t="s">
        <v>36</v>
      </c>
      <c r="V535" s="2" t="s">
        <v>32</v>
      </c>
      <c r="W535" s="2" t="s">
        <v>37</v>
      </c>
      <c r="X535" s="2">
        <v>4</v>
      </c>
    </row>
    <row r="536" spans="1:24" x14ac:dyDescent="0.25">
      <c r="A536" s="1">
        <v>2016</v>
      </c>
      <c r="B536" s="2" t="s">
        <v>24</v>
      </c>
      <c r="C536" s="2">
        <v>186485467</v>
      </c>
      <c r="D536" s="2">
        <v>803401</v>
      </c>
      <c r="E536" s="2">
        <v>39113</v>
      </c>
      <c r="F536" s="2" t="s">
        <v>58</v>
      </c>
      <c r="G536" s="2" t="s">
        <v>59</v>
      </c>
      <c r="H536" s="2" t="s">
        <v>39</v>
      </c>
      <c r="I536" s="2"/>
      <c r="J536" s="2">
        <v>5.45</v>
      </c>
      <c r="K536" s="2">
        <v>507</v>
      </c>
      <c r="L536" s="2">
        <v>507</v>
      </c>
      <c r="M536" s="2">
        <v>574</v>
      </c>
      <c r="N536" s="2">
        <v>649</v>
      </c>
      <c r="O536" s="2">
        <v>606</v>
      </c>
      <c r="P536" s="2">
        <v>0</v>
      </c>
      <c r="Q536" s="2">
        <v>1</v>
      </c>
      <c r="R536" s="2">
        <v>5</v>
      </c>
      <c r="S536" s="2" t="s">
        <v>87</v>
      </c>
      <c r="T536" s="2" t="s">
        <v>76</v>
      </c>
      <c r="U536" s="2" t="s">
        <v>36</v>
      </c>
      <c r="V536" s="2" t="s">
        <v>32</v>
      </c>
      <c r="W536" s="2" t="s">
        <v>38</v>
      </c>
      <c r="X536" s="2">
        <v>9</v>
      </c>
    </row>
    <row r="537" spans="1:24" x14ac:dyDescent="0.25">
      <c r="A537" s="1">
        <v>2016</v>
      </c>
      <c r="B537" s="2" t="s">
        <v>24</v>
      </c>
      <c r="C537" s="2">
        <v>188392210</v>
      </c>
      <c r="D537" s="2">
        <v>803407</v>
      </c>
      <c r="E537" s="2">
        <v>39111</v>
      </c>
      <c r="F537" s="2" t="s">
        <v>69</v>
      </c>
      <c r="G537" s="2" t="s">
        <v>59</v>
      </c>
      <c r="H537" s="2" t="s">
        <v>39</v>
      </c>
      <c r="I537" s="2"/>
      <c r="J537" s="2">
        <v>5.2</v>
      </c>
      <c r="K537" s="2">
        <v>455</v>
      </c>
      <c r="L537" s="2">
        <v>455</v>
      </c>
      <c r="M537" s="2">
        <v>615</v>
      </c>
      <c r="N537" s="2">
        <v>597</v>
      </c>
      <c r="O537" s="2">
        <v>0</v>
      </c>
      <c r="P537" s="2">
        <v>587</v>
      </c>
      <c r="Q537" s="2">
        <v>1</v>
      </c>
      <c r="R537" s="2">
        <v>3</v>
      </c>
      <c r="S537" s="2" t="s">
        <v>63</v>
      </c>
      <c r="T537" s="2" t="s">
        <v>64</v>
      </c>
      <c r="U537" s="2" t="s">
        <v>36</v>
      </c>
      <c r="V537" s="2" t="s">
        <v>32</v>
      </c>
      <c r="W537" s="2" t="s">
        <v>37</v>
      </c>
      <c r="X537" s="2">
        <v>5</v>
      </c>
    </row>
    <row r="538" spans="1:24" x14ac:dyDescent="0.25">
      <c r="A538" s="1">
        <v>2016</v>
      </c>
      <c r="B538" s="2" t="s">
        <v>24</v>
      </c>
      <c r="C538" s="2">
        <v>167504949</v>
      </c>
      <c r="D538" s="2">
        <v>803407</v>
      </c>
      <c r="E538" s="2">
        <v>39111</v>
      </c>
      <c r="F538" s="2" t="s">
        <v>69</v>
      </c>
      <c r="G538" s="2" t="s">
        <v>59</v>
      </c>
      <c r="H538" s="2" t="s">
        <v>39</v>
      </c>
      <c r="I538" s="2"/>
      <c r="J538" s="2">
        <v>5.3</v>
      </c>
      <c r="K538" s="2">
        <v>476</v>
      </c>
      <c r="L538" s="2">
        <v>482</v>
      </c>
      <c r="M538" s="2">
        <v>616</v>
      </c>
      <c r="N538" s="2">
        <v>635</v>
      </c>
      <c r="O538" s="2">
        <v>541</v>
      </c>
      <c r="P538" s="2">
        <v>0</v>
      </c>
      <c r="Q538" s="2">
        <v>1</v>
      </c>
      <c r="R538" s="2">
        <v>1</v>
      </c>
      <c r="S538" s="2" t="s">
        <v>97</v>
      </c>
      <c r="T538" s="2" t="s">
        <v>64</v>
      </c>
      <c r="U538" s="2" t="s">
        <v>36</v>
      </c>
      <c r="V538" s="2" t="s">
        <v>32</v>
      </c>
      <c r="W538" s="2" t="s">
        <v>38</v>
      </c>
      <c r="X538" s="2">
        <v>3</v>
      </c>
    </row>
  </sheetData>
  <conditionalFormatting sqref="C1:C262">
    <cfRule type="duplicateValues" dxfId="2" priority="2"/>
    <cfRule type="duplicateValues" dxfId="1" priority="3"/>
  </conditionalFormatting>
  <conditionalFormatting sqref="C295:C538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6ED6-8385-404B-BB2B-2D5724EC6BD8}">
  <sheetPr filterMode="1"/>
  <dimension ref="A1:P19567"/>
  <sheetViews>
    <sheetView zoomScale="85" zoomScaleNormal="85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J42" sqref="J42"/>
    </sheetView>
  </sheetViews>
  <sheetFormatPr defaultColWidth="11.42578125" defaultRowHeight="15" x14ac:dyDescent="0.25"/>
  <cols>
    <col min="1" max="1" width="10.140625" bestFit="1" customWidth="1"/>
    <col min="2" max="2" width="14.140625" bestFit="1" customWidth="1"/>
    <col min="3" max="3" width="14.85546875" bestFit="1" customWidth="1"/>
    <col min="4" max="4" width="12.7109375" bestFit="1" customWidth="1"/>
    <col min="5" max="5" width="44.28515625" bestFit="1" customWidth="1"/>
    <col min="6" max="6" width="11.42578125" customWidth="1"/>
    <col min="7" max="7" width="20.42578125" customWidth="1"/>
    <col min="8" max="8" width="8.7109375" bestFit="1" customWidth="1"/>
    <col min="11" max="11" width="15.85546875" bestFit="1" customWidth="1"/>
    <col min="12" max="12" width="11.42578125" customWidth="1"/>
    <col min="16" max="16" width="11.42578125" style="29"/>
  </cols>
  <sheetData>
    <row r="1" spans="1:16" x14ac:dyDescent="0.25">
      <c r="A1" t="s">
        <v>198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204</v>
      </c>
      <c r="H1" t="s">
        <v>205</v>
      </c>
      <c r="I1" t="s">
        <v>206</v>
      </c>
      <c r="J1" t="s">
        <v>207</v>
      </c>
      <c r="K1" t="s">
        <v>208</v>
      </c>
      <c r="L1" t="s">
        <v>209</v>
      </c>
      <c r="M1" t="s">
        <v>210</v>
      </c>
      <c r="N1" t="s">
        <v>211</v>
      </c>
      <c r="P1" s="29" t="s">
        <v>378</v>
      </c>
    </row>
    <row r="2" spans="1:16" x14ac:dyDescent="0.25">
      <c r="A2">
        <v>163342065</v>
      </c>
      <c r="B2">
        <v>803400</v>
      </c>
      <c r="C2" t="s">
        <v>212</v>
      </c>
      <c r="D2">
        <v>2019154</v>
      </c>
      <c r="E2" t="s">
        <v>225</v>
      </c>
      <c r="F2" t="s">
        <v>214</v>
      </c>
      <c r="G2" t="s">
        <v>215</v>
      </c>
      <c r="H2">
        <v>2</v>
      </c>
      <c r="I2">
        <v>2015</v>
      </c>
      <c r="J2">
        <v>1</v>
      </c>
      <c r="L2">
        <v>23066961</v>
      </c>
      <c r="M2">
        <v>5.3</v>
      </c>
      <c r="P2" s="29">
        <f t="shared" ref="P2:P43" si="0">IF(AND(ISNUMBER(M2),H2&lt;&gt;4,N2&lt;&gt;"X"),(M2-1)/6,IF(H2=4,"DRP",IF(AND(H2=3,M2="NA"),"BAD",IF(AND(H2=2),"CVL",IF(AND(H2=1,ISBLANK(M2)),"NULL","UNK")))))</f>
        <v>0.71666666666666667</v>
      </c>
    </row>
    <row r="3" spans="1:16" x14ac:dyDescent="0.25">
      <c r="A3">
        <v>163342065</v>
      </c>
      <c r="B3">
        <v>803400</v>
      </c>
      <c r="C3" t="s">
        <v>212</v>
      </c>
      <c r="D3">
        <v>2021874</v>
      </c>
      <c r="E3" t="s">
        <v>226</v>
      </c>
      <c r="F3" t="s">
        <v>214</v>
      </c>
      <c r="G3" t="s">
        <v>215</v>
      </c>
      <c r="H3">
        <v>2</v>
      </c>
      <c r="I3">
        <v>2015</v>
      </c>
      <c r="J3">
        <v>1</v>
      </c>
      <c r="L3">
        <v>23066535</v>
      </c>
      <c r="M3">
        <v>6.5</v>
      </c>
      <c r="P3" s="29">
        <f t="shared" si="0"/>
        <v>0.91666666666666663</v>
      </c>
    </row>
    <row r="4" spans="1:16" x14ac:dyDescent="0.25">
      <c r="A4">
        <v>163342065</v>
      </c>
      <c r="B4">
        <v>803400</v>
      </c>
      <c r="C4" t="s">
        <v>212</v>
      </c>
      <c r="D4">
        <v>2021640</v>
      </c>
      <c r="E4" t="s">
        <v>227</v>
      </c>
      <c r="F4" t="s">
        <v>214</v>
      </c>
      <c r="G4" t="s">
        <v>215</v>
      </c>
      <c r="H4">
        <v>2</v>
      </c>
      <c r="I4">
        <v>2015</v>
      </c>
      <c r="J4">
        <v>1</v>
      </c>
      <c r="L4">
        <v>23066550</v>
      </c>
      <c r="M4">
        <v>6.9</v>
      </c>
      <c r="P4" s="29">
        <f t="shared" si="0"/>
        <v>0.98333333333333339</v>
      </c>
    </row>
    <row r="5" spans="1:16" x14ac:dyDescent="0.25">
      <c r="A5">
        <v>163342065</v>
      </c>
      <c r="B5">
        <v>803400</v>
      </c>
      <c r="C5" t="s">
        <v>212</v>
      </c>
      <c r="D5">
        <v>2005131</v>
      </c>
      <c r="E5" t="s">
        <v>228</v>
      </c>
      <c r="F5" t="s">
        <v>214</v>
      </c>
      <c r="G5" t="s">
        <v>215</v>
      </c>
      <c r="H5">
        <v>2</v>
      </c>
      <c r="I5">
        <v>2015</v>
      </c>
      <c r="J5">
        <v>1</v>
      </c>
      <c r="L5">
        <v>23066547</v>
      </c>
      <c r="M5">
        <v>5.9</v>
      </c>
      <c r="P5" s="29">
        <f t="shared" si="0"/>
        <v>0.81666666666666676</v>
      </c>
    </row>
    <row r="6" spans="1:16" x14ac:dyDescent="0.25">
      <c r="A6">
        <v>163342065</v>
      </c>
      <c r="B6">
        <v>803400</v>
      </c>
      <c r="C6" t="s">
        <v>212</v>
      </c>
      <c r="D6">
        <v>2004116</v>
      </c>
      <c r="E6" t="s">
        <v>229</v>
      </c>
      <c r="F6" t="s">
        <v>214</v>
      </c>
      <c r="G6" t="s">
        <v>215</v>
      </c>
      <c r="H6">
        <v>2</v>
      </c>
      <c r="I6">
        <v>2015</v>
      </c>
      <c r="J6">
        <v>1</v>
      </c>
      <c r="L6">
        <v>23066685</v>
      </c>
      <c r="M6">
        <v>6.5</v>
      </c>
      <c r="P6" s="29">
        <f t="shared" si="0"/>
        <v>0.91666666666666663</v>
      </c>
    </row>
    <row r="7" spans="1:16" x14ac:dyDescent="0.25">
      <c r="A7">
        <v>163342065</v>
      </c>
      <c r="B7">
        <v>803400</v>
      </c>
      <c r="C7" t="s">
        <v>212</v>
      </c>
      <c r="D7">
        <v>2021858</v>
      </c>
      <c r="E7" t="s">
        <v>230</v>
      </c>
      <c r="F7" t="s">
        <v>214</v>
      </c>
      <c r="G7" t="s">
        <v>215</v>
      </c>
      <c r="H7">
        <v>2</v>
      </c>
      <c r="I7">
        <v>2015</v>
      </c>
      <c r="J7">
        <v>1</v>
      </c>
      <c r="K7" t="s">
        <v>231</v>
      </c>
      <c r="M7" t="s">
        <v>232</v>
      </c>
      <c r="P7" s="29" t="str">
        <f t="shared" si="0"/>
        <v>CVL</v>
      </c>
    </row>
    <row r="8" spans="1:16" x14ac:dyDescent="0.25">
      <c r="A8">
        <v>163342065</v>
      </c>
      <c r="B8">
        <v>803400</v>
      </c>
      <c r="C8" t="s">
        <v>212</v>
      </c>
      <c r="D8">
        <v>2021850</v>
      </c>
      <c r="E8" t="s">
        <v>233</v>
      </c>
      <c r="F8" t="s">
        <v>214</v>
      </c>
      <c r="G8" t="s">
        <v>215</v>
      </c>
      <c r="H8">
        <v>2</v>
      </c>
      <c r="I8">
        <v>2015</v>
      </c>
      <c r="J8">
        <v>1</v>
      </c>
      <c r="K8" t="s">
        <v>231</v>
      </c>
      <c r="M8" t="s">
        <v>232</v>
      </c>
      <c r="P8" s="29" t="str">
        <f t="shared" si="0"/>
        <v>CVL</v>
      </c>
    </row>
    <row r="9" spans="1:16" x14ac:dyDescent="0.25">
      <c r="A9">
        <v>163342065</v>
      </c>
      <c r="B9">
        <v>803400</v>
      </c>
      <c r="C9" t="s">
        <v>212</v>
      </c>
      <c r="D9">
        <v>2021797</v>
      </c>
      <c r="E9" t="s">
        <v>234</v>
      </c>
      <c r="F9" t="s">
        <v>214</v>
      </c>
      <c r="G9" t="s">
        <v>215</v>
      </c>
      <c r="H9">
        <v>2</v>
      </c>
      <c r="I9">
        <v>2015</v>
      </c>
      <c r="J9">
        <v>1</v>
      </c>
      <c r="K9" t="s">
        <v>231</v>
      </c>
      <c r="M9" t="s">
        <v>232</v>
      </c>
      <c r="P9" s="29" t="str">
        <f t="shared" si="0"/>
        <v>CVL</v>
      </c>
    </row>
    <row r="10" spans="1:16" x14ac:dyDescent="0.25">
      <c r="A10">
        <v>163342065</v>
      </c>
      <c r="B10">
        <v>803400</v>
      </c>
      <c r="C10" t="s">
        <v>212</v>
      </c>
      <c r="D10">
        <v>2021795</v>
      </c>
      <c r="E10" t="s">
        <v>222</v>
      </c>
      <c r="F10" t="s">
        <v>214</v>
      </c>
      <c r="G10" t="s">
        <v>215</v>
      </c>
      <c r="H10">
        <v>2</v>
      </c>
      <c r="I10">
        <v>2015</v>
      </c>
      <c r="J10">
        <v>1</v>
      </c>
      <c r="K10" t="s">
        <v>231</v>
      </c>
      <c r="M10" t="s">
        <v>232</v>
      </c>
      <c r="P10" s="29" t="str">
        <f t="shared" si="0"/>
        <v>CVL</v>
      </c>
    </row>
    <row r="11" spans="1:16" x14ac:dyDescent="0.25">
      <c r="A11">
        <v>163342065</v>
      </c>
      <c r="B11">
        <v>803400</v>
      </c>
      <c r="C11" t="s">
        <v>212</v>
      </c>
      <c r="D11">
        <v>2021781</v>
      </c>
      <c r="E11" t="s">
        <v>235</v>
      </c>
      <c r="F11" t="s">
        <v>214</v>
      </c>
      <c r="G11" t="s">
        <v>215</v>
      </c>
      <c r="H11">
        <v>2</v>
      </c>
      <c r="I11">
        <v>2015</v>
      </c>
      <c r="J11">
        <v>1</v>
      </c>
      <c r="K11" t="s">
        <v>231</v>
      </c>
      <c r="M11" t="s">
        <v>232</v>
      </c>
      <c r="P11" s="29" t="str">
        <f t="shared" si="0"/>
        <v>CVL</v>
      </c>
    </row>
    <row r="12" spans="1:16" x14ac:dyDescent="0.25">
      <c r="A12">
        <v>163342065</v>
      </c>
      <c r="B12">
        <v>803400</v>
      </c>
      <c r="C12" t="s">
        <v>212</v>
      </c>
      <c r="D12">
        <v>2019271</v>
      </c>
      <c r="E12" t="s">
        <v>236</v>
      </c>
      <c r="F12" t="s">
        <v>214</v>
      </c>
      <c r="G12" t="s">
        <v>215</v>
      </c>
      <c r="H12">
        <v>2</v>
      </c>
      <c r="I12">
        <v>2015</v>
      </c>
      <c r="J12">
        <v>1</v>
      </c>
      <c r="K12" t="s">
        <v>231</v>
      </c>
      <c r="M12" t="s">
        <v>232</v>
      </c>
      <c r="P12" s="29" t="str">
        <f t="shared" si="0"/>
        <v>CVL</v>
      </c>
    </row>
    <row r="13" spans="1:16" x14ac:dyDescent="0.25">
      <c r="A13">
        <v>163342065</v>
      </c>
      <c r="B13">
        <v>803400</v>
      </c>
      <c r="C13" t="s">
        <v>212</v>
      </c>
      <c r="D13">
        <v>2015911</v>
      </c>
      <c r="E13" t="s">
        <v>237</v>
      </c>
      <c r="F13" t="s">
        <v>214</v>
      </c>
      <c r="G13" t="s">
        <v>215</v>
      </c>
      <c r="H13">
        <v>2</v>
      </c>
      <c r="I13">
        <v>2015</v>
      </c>
      <c r="J13">
        <v>1</v>
      </c>
      <c r="K13" t="s">
        <v>231</v>
      </c>
      <c r="M13" t="s">
        <v>232</v>
      </c>
      <c r="P13" s="29" t="str">
        <f t="shared" si="0"/>
        <v>CVL</v>
      </c>
    </row>
    <row r="14" spans="1:16" x14ac:dyDescent="0.25">
      <c r="A14">
        <v>163342065</v>
      </c>
      <c r="B14">
        <v>803400</v>
      </c>
      <c r="C14" t="s">
        <v>212</v>
      </c>
      <c r="D14">
        <v>2005118</v>
      </c>
      <c r="E14" t="s">
        <v>223</v>
      </c>
      <c r="F14" t="s">
        <v>214</v>
      </c>
      <c r="G14" t="s">
        <v>215</v>
      </c>
      <c r="H14">
        <v>2</v>
      </c>
      <c r="I14">
        <v>2015</v>
      </c>
      <c r="J14">
        <v>1</v>
      </c>
      <c r="K14" t="s">
        <v>231</v>
      </c>
      <c r="M14" t="s">
        <v>232</v>
      </c>
      <c r="P14" s="29" t="str">
        <f t="shared" si="0"/>
        <v>CVL</v>
      </c>
    </row>
    <row r="15" spans="1:16" x14ac:dyDescent="0.25">
      <c r="A15">
        <v>163342065</v>
      </c>
      <c r="B15">
        <v>803400</v>
      </c>
      <c r="C15" t="s">
        <v>212</v>
      </c>
      <c r="D15">
        <v>2005117</v>
      </c>
      <c r="E15" t="s">
        <v>220</v>
      </c>
      <c r="F15" t="s">
        <v>214</v>
      </c>
      <c r="G15" t="s">
        <v>215</v>
      </c>
      <c r="H15">
        <v>2</v>
      </c>
      <c r="I15">
        <v>2015</v>
      </c>
      <c r="J15">
        <v>1</v>
      </c>
      <c r="K15" t="s">
        <v>231</v>
      </c>
      <c r="M15" t="s">
        <v>232</v>
      </c>
      <c r="P15" s="29" t="str">
        <f t="shared" si="0"/>
        <v>CVL</v>
      </c>
    </row>
    <row r="16" spans="1:16" x14ac:dyDescent="0.25">
      <c r="A16">
        <v>163342065</v>
      </c>
      <c r="B16">
        <v>803400</v>
      </c>
      <c r="C16" t="s">
        <v>212</v>
      </c>
      <c r="D16">
        <v>2005102</v>
      </c>
      <c r="E16" t="s">
        <v>218</v>
      </c>
      <c r="F16" t="s">
        <v>214</v>
      </c>
      <c r="G16" t="s">
        <v>215</v>
      </c>
      <c r="H16">
        <v>2</v>
      </c>
      <c r="I16">
        <v>2015</v>
      </c>
      <c r="J16">
        <v>1</v>
      </c>
      <c r="K16" t="s">
        <v>231</v>
      </c>
      <c r="M16" t="s">
        <v>232</v>
      </c>
      <c r="P16" s="29" t="str">
        <f t="shared" si="0"/>
        <v>CVL</v>
      </c>
    </row>
    <row r="17" spans="1:16" x14ac:dyDescent="0.25">
      <c r="A17">
        <v>163342065</v>
      </c>
      <c r="B17">
        <v>803400</v>
      </c>
      <c r="C17" t="s">
        <v>212</v>
      </c>
      <c r="D17">
        <v>2005099</v>
      </c>
      <c r="E17" t="s">
        <v>217</v>
      </c>
      <c r="F17" t="s">
        <v>214</v>
      </c>
      <c r="G17" t="s">
        <v>215</v>
      </c>
      <c r="H17">
        <v>2</v>
      </c>
      <c r="I17">
        <v>2015</v>
      </c>
      <c r="J17">
        <v>1</v>
      </c>
      <c r="K17" t="s">
        <v>231</v>
      </c>
      <c r="M17" t="s">
        <v>232</v>
      </c>
      <c r="P17" s="29" t="str">
        <f t="shared" si="0"/>
        <v>CVL</v>
      </c>
    </row>
    <row r="18" spans="1:16" x14ac:dyDescent="0.25">
      <c r="A18">
        <v>163342065</v>
      </c>
      <c r="B18">
        <v>803400</v>
      </c>
      <c r="C18" t="s">
        <v>212</v>
      </c>
      <c r="D18">
        <v>2004459</v>
      </c>
      <c r="E18" t="s">
        <v>238</v>
      </c>
      <c r="F18" t="s">
        <v>214</v>
      </c>
      <c r="G18" t="s">
        <v>215</v>
      </c>
      <c r="H18">
        <v>2</v>
      </c>
      <c r="I18">
        <v>2015</v>
      </c>
      <c r="J18">
        <v>1</v>
      </c>
      <c r="K18" t="s">
        <v>231</v>
      </c>
      <c r="M18" t="s">
        <v>232</v>
      </c>
      <c r="P18" s="29" t="str">
        <f t="shared" si="0"/>
        <v>CVL</v>
      </c>
    </row>
    <row r="19" spans="1:16" x14ac:dyDescent="0.25">
      <c r="A19">
        <v>163342065</v>
      </c>
      <c r="B19">
        <v>803400</v>
      </c>
      <c r="C19" t="s">
        <v>212</v>
      </c>
      <c r="D19">
        <v>2004453</v>
      </c>
      <c r="E19" t="s">
        <v>239</v>
      </c>
      <c r="F19" t="s">
        <v>214</v>
      </c>
      <c r="G19" t="s">
        <v>215</v>
      </c>
      <c r="H19">
        <v>2</v>
      </c>
      <c r="I19">
        <v>2015</v>
      </c>
      <c r="J19">
        <v>1</v>
      </c>
      <c r="K19" t="s">
        <v>231</v>
      </c>
      <c r="M19" t="s">
        <v>232</v>
      </c>
      <c r="P19" s="29" t="str">
        <f t="shared" si="0"/>
        <v>CVL</v>
      </c>
    </row>
    <row r="20" spans="1:16" x14ac:dyDescent="0.25">
      <c r="A20">
        <v>163342065</v>
      </c>
      <c r="B20">
        <v>803400</v>
      </c>
      <c r="C20" t="s">
        <v>212</v>
      </c>
      <c r="D20">
        <v>2004452</v>
      </c>
      <c r="E20" t="s">
        <v>240</v>
      </c>
      <c r="F20" t="s">
        <v>214</v>
      </c>
      <c r="G20" t="s">
        <v>215</v>
      </c>
      <c r="H20">
        <v>2</v>
      </c>
      <c r="I20">
        <v>2015</v>
      </c>
      <c r="J20">
        <v>1</v>
      </c>
      <c r="K20" t="s">
        <v>231</v>
      </c>
      <c r="M20" t="s">
        <v>232</v>
      </c>
      <c r="P20" s="29" t="str">
        <f t="shared" si="0"/>
        <v>CVL</v>
      </c>
    </row>
    <row r="21" spans="1:16" x14ac:dyDescent="0.25">
      <c r="A21">
        <v>163342065</v>
      </c>
      <c r="B21">
        <v>803400</v>
      </c>
      <c r="C21" t="s">
        <v>212</v>
      </c>
      <c r="D21">
        <v>2021580</v>
      </c>
      <c r="E21" t="s">
        <v>241</v>
      </c>
      <c r="F21" t="s">
        <v>214</v>
      </c>
      <c r="G21" t="s">
        <v>215</v>
      </c>
      <c r="H21">
        <v>2</v>
      </c>
      <c r="I21">
        <v>2015</v>
      </c>
      <c r="J21">
        <v>1</v>
      </c>
      <c r="K21" t="s">
        <v>231</v>
      </c>
      <c r="M21" t="s">
        <v>232</v>
      </c>
      <c r="P21" s="29" t="str">
        <f t="shared" si="0"/>
        <v>CVL</v>
      </c>
    </row>
    <row r="22" spans="1:16" x14ac:dyDescent="0.25">
      <c r="A22">
        <v>163342065</v>
      </c>
      <c r="B22">
        <v>803400</v>
      </c>
      <c r="C22" t="s">
        <v>212</v>
      </c>
      <c r="D22">
        <v>2021600</v>
      </c>
      <c r="E22" t="s">
        <v>219</v>
      </c>
      <c r="F22" t="s">
        <v>214</v>
      </c>
      <c r="G22" t="s">
        <v>215</v>
      </c>
      <c r="H22">
        <v>2</v>
      </c>
      <c r="I22">
        <v>2015</v>
      </c>
      <c r="J22">
        <v>1</v>
      </c>
      <c r="K22" t="s">
        <v>231</v>
      </c>
      <c r="M22" t="s">
        <v>232</v>
      </c>
      <c r="P22" s="29" t="str">
        <f t="shared" si="0"/>
        <v>CVL</v>
      </c>
    </row>
    <row r="23" spans="1:16" x14ac:dyDescent="0.25">
      <c r="A23">
        <v>163342065</v>
      </c>
      <c r="B23">
        <v>803400</v>
      </c>
      <c r="C23" t="s">
        <v>212</v>
      </c>
      <c r="D23">
        <v>2021602</v>
      </c>
      <c r="E23" t="s">
        <v>242</v>
      </c>
      <c r="F23" t="s">
        <v>214</v>
      </c>
      <c r="G23" t="s">
        <v>215</v>
      </c>
      <c r="H23">
        <v>2</v>
      </c>
      <c r="I23">
        <v>2015</v>
      </c>
      <c r="J23">
        <v>1</v>
      </c>
      <c r="K23" t="s">
        <v>231</v>
      </c>
      <c r="M23" t="s">
        <v>232</v>
      </c>
      <c r="P23" s="29" t="str">
        <f t="shared" si="0"/>
        <v>CVL</v>
      </c>
    </row>
    <row r="24" spans="1:16" x14ac:dyDescent="0.25">
      <c r="A24">
        <v>163342065</v>
      </c>
      <c r="B24">
        <v>803400</v>
      </c>
      <c r="C24" t="s">
        <v>212</v>
      </c>
      <c r="D24">
        <v>2021624</v>
      </c>
      <c r="E24" t="s">
        <v>243</v>
      </c>
      <c r="F24" t="s">
        <v>214</v>
      </c>
      <c r="G24" t="s">
        <v>215</v>
      </c>
      <c r="H24">
        <v>2</v>
      </c>
      <c r="I24">
        <v>2015</v>
      </c>
      <c r="J24">
        <v>1</v>
      </c>
      <c r="K24" t="s">
        <v>231</v>
      </c>
      <c r="M24" t="s">
        <v>232</v>
      </c>
      <c r="P24" s="29" t="str">
        <f t="shared" si="0"/>
        <v>CVL</v>
      </c>
    </row>
    <row r="25" spans="1:16" x14ac:dyDescent="0.25">
      <c r="A25">
        <v>163342065</v>
      </c>
      <c r="B25">
        <v>803400</v>
      </c>
      <c r="C25" t="s">
        <v>212</v>
      </c>
      <c r="D25">
        <v>2004112</v>
      </c>
      <c r="E25" t="s">
        <v>244</v>
      </c>
      <c r="F25" t="s">
        <v>214</v>
      </c>
      <c r="G25" t="s">
        <v>215</v>
      </c>
      <c r="H25">
        <v>2</v>
      </c>
      <c r="I25">
        <v>2015</v>
      </c>
      <c r="J25">
        <v>1</v>
      </c>
      <c r="K25" t="s">
        <v>231</v>
      </c>
      <c r="M25" t="s">
        <v>232</v>
      </c>
      <c r="P25" s="29" t="str">
        <f t="shared" si="0"/>
        <v>CVL</v>
      </c>
    </row>
    <row r="26" spans="1:16" x14ac:dyDescent="0.25">
      <c r="A26">
        <v>163342065</v>
      </c>
      <c r="B26">
        <v>803400</v>
      </c>
      <c r="C26" t="s">
        <v>212</v>
      </c>
      <c r="D26">
        <v>2004099</v>
      </c>
      <c r="E26" t="s">
        <v>245</v>
      </c>
      <c r="F26" t="s">
        <v>214</v>
      </c>
      <c r="G26" t="s">
        <v>215</v>
      </c>
      <c r="H26">
        <v>2</v>
      </c>
      <c r="I26">
        <v>2015</v>
      </c>
      <c r="J26">
        <v>1</v>
      </c>
      <c r="K26" t="s">
        <v>231</v>
      </c>
      <c r="M26" t="s">
        <v>232</v>
      </c>
      <c r="P26" s="29" t="str">
        <f t="shared" si="0"/>
        <v>CVL</v>
      </c>
    </row>
    <row r="27" spans="1:16" x14ac:dyDescent="0.25">
      <c r="A27">
        <v>163342065</v>
      </c>
      <c r="B27">
        <v>803400</v>
      </c>
      <c r="C27" t="s">
        <v>212</v>
      </c>
      <c r="D27">
        <v>2004098</v>
      </c>
      <c r="E27" t="s">
        <v>213</v>
      </c>
      <c r="F27" t="s">
        <v>214</v>
      </c>
      <c r="G27" t="s">
        <v>215</v>
      </c>
      <c r="H27">
        <v>2</v>
      </c>
      <c r="I27">
        <v>2015</v>
      </c>
      <c r="J27">
        <v>1</v>
      </c>
      <c r="K27" t="s">
        <v>231</v>
      </c>
      <c r="M27" t="s">
        <v>232</v>
      </c>
      <c r="P27" s="29" t="str">
        <f t="shared" si="0"/>
        <v>CVL</v>
      </c>
    </row>
    <row r="28" spans="1:16" x14ac:dyDescent="0.25">
      <c r="A28">
        <v>163342065</v>
      </c>
      <c r="B28">
        <v>803400</v>
      </c>
      <c r="C28" t="s">
        <v>212</v>
      </c>
      <c r="D28">
        <v>2003969</v>
      </c>
      <c r="E28" t="s">
        <v>246</v>
      </c>
      <c r="F28" t="s">
        <v>214</v>
      </c>
      <c r="G28" t="s">
        <v>215</v>
      </c>
      <c r="H28">
        <v>2</v>
      </c>
      <c r="I28">
        <v>2015</v>
      </c>
      <c r="J28">
        <v>1</v>
      </c>
      <c r="K28" t="s">
        <v>231</v>
      </c>
      <c r="M28" t="s">
        <v>232</v>
      </c>
      <c r="P28" s="29" t="str">
        <f t="shared" si="0"/>
        <v>CVL</v>
      </c>
    </row>
    <row r="29" spans="1:16" x14ac:dyDescent="0.25">
      <c r="A29">
        <v>163342065</v>
      </c>
      <c r="B29">
        <v>803400</v>
      </c>
      <c r="C29" t="s">
        <v>212</v>
      </c>
      <c r="D29">
        <v>2019274</v>
      </c>
      <c r="E29" t="s">
        <v>247</v>
      </c>
      <c r="F29" t="s">
        <v>214</v>
      </c>
      <c r="G29" t="s">
        <v>215</v>
      </c>
      <c r="H29">
        <v>2</v>
      </c>
      <c r="I29">
        <v>2015</v>
      </c>
      <c r="J29">
        <v>1</v>
      </c>
      <c r="M29" t="s">
        <v>232</v>
      </c>
      <c r="P29" s="29" t="str">
        <f t="shared" si="0"/>
        <v>CVL</v>
      </c>
    </row>
    <row r="30" spans="1:16" x14ac:dyDescent="0.25">
      <c r="A30">
        <v>163342065</v>
      </c>
      <c r="B30">
        <v>803400</v>
      </c>
      <c r="C30" t="s">
        <v>212</v>
      </c>
      <c r="D30">
        <v>2019273</v>
      </c>
      <c r="E30" t="s">
        <v>248</v>
      </c>
      <c r="F30" t="s">
        <v>214</v>
      </c>
      <c r="G30" t="s">
        <v>215</v>
      </c>
      <c r="H30">
        <v>2</v>
      </c>
      <c r="I30">
        <v>2015</v>
      </c>
      <c r="J30">
        <v>1</v>
      </c>
      <c r="M30" t="s">
        <v>232</v>
      </c>
      <c r="P30" s="29" t="str">
        <f t="shared" si="0"/>
        <v>CVL</v>
      </c>
    </row>
    <row r="31" spans="1:16" x14ac:dyDescent="0.25">
      <c r="A31">
        <v>163342065</v>
      </c>
      <c r="B31">
        <v>803400</v>
      </c>
      <c r="C31" t="s">
        <v>212</v>
      </c>
      <c r="D31">
        <v>2019272</v>
      </c>
      <c r="E31" t="s">
        <v>249</v>
      </c>
      <c r="F31" t="s">
        <v>214</v>
      </c>
      <c r="G31" t="s">
        <v>215</v>
      </c>
      <c r="H31">
        <v>2</v>
      </c>
      <c r="I31">
        <v>2015</v>
      </c>
      <c r="J31">
        <v>1</v>
      </c>
      <c r="M31" t="s">
        <v>232</v>
      </c>
      <c r="P31" s="29" t="str">
        <f t="shared" si="0"/>
        <v>CVL</v>
      </c>
    </row>
    <row r="32" spans="1:16" x14ac:dyDescent="0.25">
      <c r="A32">
        <v>163342065</v>
      </c>
      <c r="B32">
        <v>803400</v>
      </c>
      <c r="C32" t="s">
        <v>212</v>
      </c>
      <c r="D32">
        <v>2021638</v>
      </c>
      <c r="E32" t="s">
        <v>250</v>
      </c>
      <c r="F32" t="s">
        <v>214</v>
      </c>
      <c r="G32" t="s">
        <v>215</v>
      </c>
      <c r="H32">
        <v>2</v>
      </c>
      <c r="I32">
        <v>2015</v>
      </c>
      <c r="J32">
        <v>1</v>
      </c>
      <c r="K32" t="s">
        <v>231</v>
      </c>
      <c r="M32" t="s">
        <v>232</v>
      </c>
      <c r="P32" s="29" t="str">
        <f t="shared" si="0"/>
        <v>CVL</v>
      </c>
    </row>
    <row r="33" spans="1:16" x14ac:dyDescent="0.25">
      <c r="A33">
        <v>163342065</v>
      </c>
      <c r="B33">
        <v>803400</v>
      </c>
      <c r="C33" t="s">
        <v>212</v>
      </c>
      <c r="D33">
        <v>2021645</v>
      </c>
      <c r="E33" t="s">
        <v>251</v>
      </c>
      <c r="F33" t="s">
        <v>214</v>
      </c>
      <c r="G33" t="s">
        <v>215</v>
      </c>
      <c r="H33">
        <v>2</v>
      </c>
      <c r="I33">
        <v>2015</v>
      </c>
      <c r="J33">
        <v>1</v>
      </c>
      <c r="K33" t="s">
        <v>231</v>
      </c>
      <c r="M33" t="s">
        <v>232</v>
      </c>
      <c r="P33" s="29" t="str">
        <f t="shared" si="0"/>
        <v>CVL</v>
      </c>
    </row>
    <row r="34" spans="1:16" x14ac:dyDescent="0.25">
      <c r="A34">
        <v>163342065</v>
      </c>
      <c r="B34">
        <v>803400</v>
      </c>
      <c r="C34" t="s">
        <v>212</v>
      </c>
      <c r="D34">
        <v>2021734</v>
      </c>
      <c r="E34" t="s">
        <v>252</v>
      </c>
      <c r="F34" t="s">
        <v>214</v>
      </c>
      <c r="G34" t="s">
        <v>215</v>
      </c>
      <c r="H34">
        <v>2</v>
      </c>
      <c r="I34">
        <v>2015</v>
      </c>
      <c r="J34">
        <v>1</v>
      </c>
      <c r="K34" t="s">
        <v>231</v>
      </c>
      <c r="M34" t="s">
        <v>232</v>
      </c>
      <c r="P34" s="29" t="str">
        <f t="shared" si="0"/>
        <v>CVL</v>
      </c>
    </row>
    <row r="35" spans="1:16" x14ac:dyDescent="0.25">
      <c r="A35">
        <v>163342065</v>
      </c>
      <c r="B35">
        <v>803400</v>
      </c>
      <c r="C35" t="s">
        <v>212</v>
      </c>
      <c r="D35">
        <v>2021754</v>
      </c>
      <c r="E35" t="s">
        <v>216</v>
      </c>
      <c r="F35" t="s">
        <v>214</v>
      </c>
      <c r="G35" t="s">
        <v>215</v>
      </c>
      <c r="H35">
        <v>2</v>
      </c>
      <c r="I35">
        <v>2015</v>
      </c>
      <c r="J35">
        <v>1</v>
      </c>
      <c r="K35" t="s">
        <v>231</v>
      </c>
      <c r="M35" t="s">
        <v>232</v>
      </c>
      <c r="P35" s="29" t="str">
        <f t="shared" si="0"/>
        <v>CVL</v>
      </c>
    </row>
    <row r="36" spans="1:16" x14ac:dyDescent="0.25">
      <c r="A36">
        <v>163342065</v>
      </c>
      <c r="B36">
        <v>803400</v>
      </c>
      <c r="C36" t="s">
        <v>212</v>
      </c>
      <c r="D36">
        <v>2021756</v>
      </c>
      <c r="E36" t="s">
        <v>253</v>
      </c>
      <c r="F36" t="s">
        <v>214</v>
      </c>
      <c r="G36" t="s">
        <v>215</v>
      </c>
      <c r="H36">
        <v>2</v>
      </c>
      <c r="I36">
        <v>2015</v>
      </c>
      <c r="J36">
        <v>1</v>
      </c>
      <c r="K36" t="s">
        <v>231</v>
      </c>
      <c r="M36" t="s">
        <v>232</v>
      </c>
      <c r="P36" s="29" t="str">
        <f t="shared" si="0"/>
        <v>CVL</v>
      </c>
    </row>
    <row r="37" spans="1:16" x14ac:dyDescent="0.25">
      <c r="A37">
        <v>163342065</v>
      </c>
      <c r="B37">
        <v>803400</v>
      </c>
      <c r="C37" t="s">
        <v>212</v>
      </c>
      <c r="D37">
        <v>2021758</v>
      </c>
      <c r="E37" t="s">
        <v>254</v>
      </c>
      <c r="F37" t="s">
        <v>214</v>
      </c>
      <c r="G37" t="s">
        <v>215</v>
      </c>
      <c r="H37">
        <v>2</v>
      </c>
      <c r="I37">
        <v>2015</v>
      </c>
      <c r="J37">
        <v>1</v>
      </c>
      <c r="K37" t="s">
        <v>231</v>
      </c>
      <c r="M37" t="s">
        <v>232</v>
      </c>
      <c r="P37" s="29" t="str">
        <f t="shared" si="0"/>
        <v>CVL</v>
      </c>
    </row>
    <row r="38" spans="1:16" x14ac:dyDescent="0.25">
      <c r="A38">
        <v>163342065</v>
      </c>
      <c r="B38">
        <v>803400</v>
      </c>
      <c r="C38" t="s">
        <v>212</v>
      </c>
      <c r="D38">
        <v>2021615</v>
      </c>
      <c r="E38" t="s">
        <v>255</v>
      </c>
      <c r="F38" t="s">
        <v>214</v>
      </c>
      <c r="G38" t="s">
        <v>215</v>
      </c>
      <c r="H38">
        <v>4</v>
      </c>
      <c r="I38">
        <v>2015</v>
      </c>
      <c r="J38">
        <v>2</v>
      </c>
      <c r="L38">
        <v>23071012</v>
      </c>
      <c r="P38" s="29" t="str">
        <f t="shared" si="0"/>
        <v>DRP</v>
      </c>
    </row>
    <row r="39" spans="1:16" x14ac:dyDescent="0.25">
      <c r="A39">
        <v>163342065</v>
      </c>
      <c r="B39">
        <v>803400</v>
      </c>
      <c r="C39" t="s">
        <v>212</v>
      </c>
      <c r="D39">
        <v>2021993</v>
      </c>
      <c r="E39" t="s">
        <v>256</v>
      </c>
      <c r="F39" t="s">
        <v>214</v>
      </c>
      <c r="G39" t="s">
        <v>215</v>
      </c>
      <c r="H39">
        <v>2</v>
      </c>
      <c r="I39">
        <v>2015</v>
      </c>
      <c r="J39">
        <v>2</v>
      </c>
      <c r="L39">
        <v>23070717</v>
      </c>
      <c r="M39">
        <v>5.8</v>
      </c>
      <c r="P39" s="29">
        <f t="shared" si="0"/>
        <v>0.79999999999999993</v>
      </c>
    </row>
    <row r="40" spans="1:16" x14ac:dyDescent="0.25">
      <c r="A40">
        <v>163342065</v>
      </c>
      <c r="B40">
        <v>803400</v>
      </c>
      <c r="C40" t="s">
        <v>212</v>
      </c>
      <c r="D40">
        <v>2021725</v>
      </c>
      <c r="E40" t="s">
        <v>257</v>
      </c>
      <c r="F40" t="s">
        <v>214</v>
      </c>
      <c r="G40" t="s">
        <v>215</v>
      </c>
      <c r="H40">
        <v>2</v>
      </c>
      <c r="I40">
        <v>2015</v>
      </c>
      <c r="J40">
        <v>2</v>
      </c>
      <c r="L40">
        <v>23072037</v>
      </c>
      <c r="M40">
        <v>5.3</v>
      </c>
      <c r="P40" s="29">
        <f t="shared" si="0"/>
        <v>0.71666666666666667</v>
      </c>
    </row>
    <row r="41" spans="1:16" x14ac:dyDescent="0.25">
      <c r="A41">
        <v>163342065</v>
      </c>
      <c r="B41">
        <v>803400</v>
      </c>
      <c r="C41" t="s">
        <v>212</v>
      </c>
      <c r="D41">
        <v>2021853</v>
      </c>
      <c r="E41" t="s">
        <v>258</v>
      </c>
      <c r="F41" t="s">
        <v>214</v>
      </c>
      <c r="G41" t="s">
        <v>215</v>
      </c>
      <c r="H41">
        <v>2</v>
      </c>
      <c r="I41">
        <v>2015</v>
      </c>
      <c r="J41">
        <v>2</v>
      </c>
      <c r="L41">
        <v>23070553</v>
      </c>
      <c r="M41">
        <v>5.3</v>
      </c>
      <c r="P41" s="29">
        <f t="shared" si="0"/>
        <v>0.71666666666666667</v>
      </c>
    </row>
    <row r="42" spans="1:16" x14ac:dyDescent="0.25">
      <c r="A42">
        <v>163342065</v>
      </c>
      <c r="B42">
        <v>803400</v>
      </c>
      <c r="C42" t="s">
        <v>212</v>
      </c>
      <c r="D42">
        <v>2021679</v>
      </c>
      <c r="E42" t="s">
        <v>259</v>
      </c>
      <c r="F42" t="s">
        <v>214</v>
      </c>
      <c r="G42" t="s">
        <v>215</v>
      </c>
      <c r="H42">
        <v>2</v>
      </c>
      <c r="I42">
        <v>2015</v>
      </c>
      <c r="J42">
        <v>2</v>
      </c>
      <c r="L42">
        <v>23072112</v>
      </c>
      <c r="M42">
        <v>4</v>
      </c>
      <c r="P42" s="29">
        <f t="shared" si="0"/>
        <v>0.5</v>
      </c>
    </row>
    <row r="43" spans="1:16" x14ac:dyDescent="0.25">
      <c r="A43">
        <v>163342065</v>
      </c>
      <c r="B43">
        <v>803400</v>
      </c>
      <c r="C43" t="s">
        <v>212</v>
      </c>
      <c r="D43">
        <v>2021615</v>
      </c>
      <c r="E43" t="s">
        <v>255</v>
      </c>
      <c r="F43" t="s">
        <v>214</v>
      </c>
      <c r="G43" t="s">
        <v>215</v>
      </c>
      <c r="H43">
        <v>2</v>
      </c>
      <c r="I43">
        <v>2015</v>
      </c>
      <c r="J43">
        <v>2</v>
      </c>
      <c r="M43">
        <v>5.9</v>
      </c>
      <c r="N43" t="s">
        <v>231</v>
      </c>
      <c r="P43" s="29" t="str">
        <f t="shared" si="0"/>
        <v>CVL</v>
      </c>
    </row>
    <row r="44" spans="1:16" hidden="1" x14ac:dyDescent="0.25">
      <c r="A44">
        <v>163342065</v>
      </c>
      <c r="B44">
        <v>803400</v>
      </c>
      <c r="C44" t="s">
        <v>212</v>
      </c>
      <c r="D44">
        <v>2021715</v>
      </c>
      <c r="E44" t="s">
        <v>260</v>
      </c>
      <c r="F44" t="s">
        <v>214</v>
      </c>
      <c r="G44" t="s">
        <v>215</v>
      </c>
      <c r="H44">
        <v>4</v>
      </c>
      <c r="I44">
        <v>2016</v>
      </c>
      <c r="J44">
        <v>1</v>
      </c>
      <c r="L44">
        <v>23078879</v>
      </c>
      <c r="P44" s="29" t="str">
        <f t="shared" ref="P44:P75" si="1">IF(AND(ISNUMBER(M44),H44&lt;&gt;4),(M44-1)/6,IF(H44=4,"DRP",IF(AND(H44=3,M44="NA"),"BAD",IF(AND(H44=2),"CVL",IF(AND(H44=1,ISBLANK(M44)),"NULL","UNK")))))</f>
        <v>DRP</v>
      </c>
    </row>
    <row r="45" spans="1:16" hidden="1" x14ac:dyDescent="0.25">
      <c r="A45">
        <v>163342065</v>
      </c>
      <c r="B45">
        <v>803400</v>
      </c>
      <c r="C45" t="s">
        <v>212</v>
      </c>
      <c r="D45">
        <v>2021831</v>
      </c>
      <c r="E45" t="s">
        <v>261</v>
      </c>
      <c r="F45" t="s">
        <v>214</v>
      </c>
      <c r="G45" t="s">
        <v>215</v>
      </c>
      <c r="H45">
        <v>2</v>
      </c>
      <c r="I45">
        <v>2016</v>
      </c>
      <c r="J45">
        <v>1</v>
      </c>
      <c r="L45">
        <v>23078749</v>
      </c>
      <c r="M45">
        <v>6</v>
      </c>
      <c r="P45" s="29">
        <f t="shared" si="1"/>
        <v>0.83333333333333337</v>
      </c>
    </row>
    <row r="46" spans="1:16" hidden="1" x14ac:dyDescent="0.25">
      <c r="A46">
        <v>163342065</v>
      </c>
      <c r="B46">
        <v>803400</v>
      </c>
      <c r="C46" t="s">
        <v>212</v>
      </c>
      <c r="D46">
        <v>2021742</v>
      </c>
      <c r="E46" t="s">
        <v>262</v>
      </c>
      <c r="F46" t="s">
        <v>214</v>
      </c>
      <c r="G46" t="s">
        <v>215</v>
      </c>
      <c r="H46">
        <v>2</v>
      </c>
      <c r="I46">
        <v>2016</v>
      </c>
      <c r="J46">
        <v>1</v>
      </c>
      <c r="L46">
        <v>23079815</v>
      </c>
      <c r="M46">
        <v>5.4</v>
      </c>
      <c r="P46" s="29">
        <f t="shared" si="1"/>
        <v>0.73333333333333339</v>
      </c>
    </row>
    <row r="47" spans="1:16" hidden="1" x14ac:dyDescent="0.25">
      <c r="A47">
        <v>163342065</v>
      </c>
      <c r="B47">
        <v>803400</v>
      </c>
      <c r="C47" t="s">
        <v>212</v>
      </c>
      <c r="D47">
        <v>2021720</v>
      </c>
      <c r="E47" t="s">
        <v>263</v>
      </c>
      <c r="F47" t="s">
        <v>214</v>
      </c>
      <c r="G47" t="s">
        <v>215</v>
      </c>
      <c r="H47">
        <v>2</v>
      </c>
      <c r="I47">
        <v>2016</v>
      </c>
      <c r="J47">
        <v>1</v>
      </c>
      <c r="L47">
        <v>23078745</v>
      </c>
      <c r="M47">
        <v>5.9</v>
      </c>
      <c r="P47" s="29">
        <f t="shared" si="1"/>
        <v>0.81666666666666676</v>
      </c>
    </row>
    <row r="48" spans="1:16" hidden="1" x14ac:dyDescent="0.25">
      <c r="A48">
        <v>163342065</v>
      </c>
      <c r="B48">
        <v>803400</v>
      </c>
      <c r="C48" t="s">
        <v>212</v>
      </c>
      <c r="D48">
        <v>2021695</v>
      </c>
      <c r="E48" t="s">
        <v>264</v>
      </c>
      <c r="F48" t="s">
        <v>214</v>
      </c>
      <c r="G48" t="s">
        <v>215</v>
      </c>
      <c r="H48">
        <v>2</v>
      </c>
      <c r="I48">
        <v>2016</v>
      </c>
      <c r="J48">
        <v>1</v>
      </c>
      <c r="L48">
        <v>23078747</v>
      </c>
      <c r="M48">
        <v>5.7</v>
      </c>
      <c r="P48" s="29">
        <f t="shared" si="1"/>
        <v>0.78333333333333333</v>
      </c>
    </row>
    <row r="49" spans="1:16" hidden="1" x14ac:dyDescent="0.25">
      <c r="A49">
        <v>163342065</v>
      </c>
      <c r="B49">
        <v>803400</v>
      </c>
      <c r="C49" t="s">
        <v>212</v>
      </c>
      <c r="D49">
        <v>2021585</v>
      </c>
      <c r="E49" t="s">
        <v>265</v>
      </c>
      <c r="F49" t="s">
        <v>214</v>
      </c>
      <c r="G49" t="s">
        <v>215</v>
      </c>
      <c r="H49">
        <v>2</v>
      </c>
      <c r="I49">
        <v>2016</v>
      </c>
      <c r="J49">
        <v>1</v>
      </c>
      <c r="L49">
        <v>23078748</v>
      </c>
      <c r="M49">
        <v>6.3</v>
      </c>
      <c r="P49" s="29">
        <f t="shared" si="1"/>
        <v>0.8833333333333333</v>
      </c>
    </row>
    <row r="50" spans="1:16" hidden="1" x14ac:dyDescent="0.25">
      <c r="A50">
        <v>163342065</v>
      </c>
      <c r="B50">
        <v>803400</v>
      </c>
      <c r="C50" t="s">
        <v>212</v>
      </c>
      <c r="D50">
        <v>2004469</v>
      </c>
      <c r="E50" t="s">
        <v>266</v>
      </c>
      <c r="F50" t="s">
        <v>214</v>
      </c>
      <c r="G50" t="s">
        <v>215</v>
      </c>
      <c r="H50">
        <v>2</v>
      </c>
      <c r="I50">
        <v>2016</v>
      </c>
      <c r="J50">
        <v>1</v>
      </c>
      <c r="L50">
        <v>23079003</v>
      </c>
      <c r="M50">
        <v>5.3</v>
      </c>
      <c r="P50" s="29">
        <f t="shared" si="1"/>
        <v>0.71666666666666667</v>
      </c>
    </row>
    <row r="51" spans="1:16" hidden="1" x14ac:dyDescent="0.25">
      <c r="A51">
        <v>163342065</v>
      </c>
      <c r="B51">
        <v>803400</v>
      </c>
      <c r="C51" t="s">
        <v>212</v>
      </c>
      <c r="D51">
        <v>2021860</v>
      </c>
      <c r="E51" t="s">
        <v>267</v>
      </c>
      <c r="F51" t="s">
        <v>214</v>
      </c>
      <c r="G51" t="s">
        <v>215</v>
      </c>
      <c r="H51">
        <v>2</v>
      </c>
      <c r="I51">
        <v>2016</v>
      </c>
      <c r="J51">
        <v>2</v>
      </c>
      <c r="L51">
        <v>23084501</v>
      </c>
      <c r="M51">
        <v>5.2</v>
      </c>
      <c r="P51" s="29">
        <f t="shared" si="1"/>
        <v>0.70000000000000007</v>
      </c>
    </row>
    <row r="52" spans="1:16" hidden="1" x14ac:dyDescent="0.25">
      <c r="A52">
        <v>163342065</v>
      </c>
      <c r="B52">
        <v>803400</v>
      </c>
      <c r="C52" t="s">
        <v>212</v>
      </c>
      <c r="D52">
        <v>2021837</v>
      </c>
      <c r="E52" t="s">
        <v>268</v>
      </c>
      <c r="F52" t="s">
        <v>214</v>
      </c>
      <c r="G52" t="s">
        <v>215</v>
      </c>
      <c r="H52">
        <v>2</v>
      </c>
      <c r="I52">
        <v>2016</v>
      </c>
      <c r="J52">
        <v>2</v>
      </c>
      <c r="L52">
        <v>23084499</v>
      </c>
      <c r="M52">
        <v>6</v>
      </c>
      <c r="P52" s="29">
        <f t="shared" si="1"/>
        <v>0.83333333333333337</v>
      </c>
    </row>
    <row r="53" spans="1:16" hidden="1" x14ac:dyDescent="0.25">
      <c r="A53">
        <v>163342065</v>
      </c>
      <c r="B53">
        <v>803400</v>
      </c>
      <c r="C53" t="s">
        <v>212</v>
      </c>
      <c r="D53">
        <v>2021767</v>
      </c>
      <c r="E53" t="s">
        <v>269</v>
      </c>
      <c r="F53" t="s">
        <v>214</v>
      </c>
      <c r="G53" t="s">
        <v>215</v>
      </c>
      <c r="H53">
        <v>2</v>
      </c>
      <c r="I53">
        <v>2016</v>
      </c>
      <c r="J53">
        <v>2</v>
      </c>
      <c r="L53">
        <v>23084497</v>
      </c>
      <c r="M53">
        <v>7</v>
      </c>
      <c r="P53" s="29">
        <f t="shared" si="1"/>
        <v>1</v>
      </c>
    </row>
    <row r="54" spans="1:16" hidden="1" x14ac:dyDescent="0.25">
      <c r="A54">
        <v>163342065</v>
      </c>
      <c r="B54">
        <v>803400</v>
      </c>
      <c r="C54" t="s">
        <v>212</v>
      </c>
      <c r="D54">
        <v>2021747</v>
      </c>
      <c r="E54" t="s">
        <v>270</v>
      </c>
      <c r="F54" t="s">
        <v>214</v>
      </c>
      <c r="G54" t="s">
        <v>215</v>
      </c>
      <c r="H54">
        <v>2</v>
      </c>
      <c r="I54">
        <v>2016</v>
      </c>
      <c r="J54">
        <v>2</v>
      </c>
      <c r="L54">
        <v>23084490</v>
      </c>
      <c r="M54">
        <v>6.3</v>
      </c>
      <c r="P54" s="29">
        <f t="shared" si="1"/>
        <v>0.8833333333333333</v>
      </c>
    </row>
    <row r="55" spans="1:16" hidden="1" x14ac:dyDescent="0.25">
      <c r="A55">
        <v>163342065</v>
      </c>
      <c r="B55">
        <v>803400</v>
      </c>
      <c r="C55" t="s">
        <v>212</v>
      </c>
      <c r="D55">
        <v>2021715</v>
      </c>
      <c r="E55" t="s">
        <v>260</v>
      </c>
      <c r="F55" t="s">
        <v>214</v>
      </c>
      <c r="G55" t="s">
        <v>215</v>
      </c>
      <c r="H55">
        <v>2</v>
      </c>
      <c r="I55">
        <v>2016</v>
      </c>
      <c r="J55">
        <v>2</v>
      </c>
      <c r="L55">
        <v>23084500</v>
      </c>
      <c r="M55">
        <v>5.8</v>
      </c>
      <c r="P55" s="29">
        <f t="shared" si="1"/>
        <v>0.79999999999999993</v>
      </c>
    </row>
    <row r="56" spans="1:16" hidden="1" x14ac:dyDescent="0.25">
      <c r="A56">
        <v>163342065</v>
      </c>
      <c r="B56">
        <v>803400</v>
      </c>
      <c r="C56" t="s">
        <v>212</v>
      </c>
      <c r="D56">
        <v>2021706</v>
      </c>
      <c r="E56" t="s">
        <v>271</v>
      </c>
      <c r="F56" t="s">
        <v>214</v>
      </c>
      <c r="G56" t="s">
        <v>215</v>
      </c>
      <c r="H56">
        <v>2</v>
      </c>
      <c r="I56">
        <v>2016</v>
      </c>
      <c r="J56">
        <v>2</v>
      </c>
      <c r="L56">
        <v>23086521</v>
      </c>
      <c r="M56">
        <v>5.2</v>
      </c>
      <c r="P56" s="29">
        <f t="shared" si="1"/>
        <v>0.70000000000000007</v>
      </c>
    </row>
    <row r="57" spans="1:16" hidden="1" x14ac:dyDescent="0.25">
      <c r="A57">
        <v>163342065</v>
      </c>
      <c r="B57">
        <v>803400</v>
      </c>
      <c r="C57" t="s">
        <v>212</v>
      </c>
      <c r="D57">
        <v>2021686</v>
      </c>
      <c r="E57" t="s">
        <v>272</v>
      </c>
      <c r="F57" t="s">
        <v>214</v>
      </c>
      <c r="G57" t="s">
        <v>215</v>
      </c>
      <c r="H57">
        <v>2</v>
      </c>
      <c r="I57">
        <v>2016</v>
      </c>
      <c r="J57">
        <v>2</v>
      </c>
      <c r="L57">
        <v>23084498</v>
      </c>
      <c r="M57">
        <v>7</v>
      </c>
      <c r="P57" s="29">
        <f t="shared" si="1"/>
        <v>1</v>
      </c>
    </row>
    <row r="58" spans="1:16" hidden="1" x14ac:dyDescent="0.25">
      <c r="A58">
        <v>163342065</v>
      </c>
      <c r="B58">
        <v>803400</v>
      </c>
      <c r="C58" t="s">
        <v>212</v>
      </c>
      <c r="D58">
        <v>2021713</v>
      </c>
      <c r="E58" t="s">
        <v>273</v>
      </c>
      <c r="F58" t="s">
        <v>214</v>
      </c>
      <c r="G58" t="s">
        <v>215</v>
      </c>
      <c r="H58">
        <v>2</v>
      </c>
      <c r="I58">
        <v>2017</v>
      </c>
      <c r="J58">
        <v>1</v>
      </c>
      <c r="L58">
        <v>23091441</v>
      </c>
      <c r="M58">
        <v>4.9000000000000004</v>
      </c>
      <c r="P58" s="29">
        <f t="shared" si="1"/>
        <v>0.65</v>
      </c>
    </row>
    <row r="59" spans="1:16" hidden="1" x14ac:dyDescent="0.25">
      <c r="A59">
        <v>163342065</v>
      </c>
      <c r="B59">
        <v>803400</v>
      </c>
      <c r="C59" t="s">
        <v>212</v>
      </c>
      <c r="D59">
        <v>2021610</v>
      </c>
      <c r="E59" t="s">
        <v>274</v>
      </c>
      <c r="F59" t="s">
        <v>214</v>
      </c>
      <c r="G59" t="s">
        <v>215</v>
      </c>
      <c r="H59">
        <v>2</v>
      </c>
      <c r="I59">
        <v>2017</v>
      </c>
      <c r="J59">
        <v>1</v>
      </c>
      <c r="L59">
        <v>23091443</v>
      </c>
      <c r="M59">
        <v>5.7</v>
      </c>
      <c r="P59" s="29">
        <f t="shared" si="1"/>
        <v>0.78333333333333333</v>
      </c>
    </row>
    <row r="60" spans="1:16" hidden="1" x14ac:dyDescent="0.25">
      <c r="A60">
        <v>163342065</v>
      </c>
      <c r="B60">
        <v>803400</v>
      </c>
      <c r="C60" t="s">
        <v>212</v>
      </c>
      <c r="D60">
        <v>2021768</v>
      </c>
      <c r="E60" t="s">
        <v>275</v>
      </c>
      <c r="F60" t="s">
        <v>214</v>
      </c>
      <c r="G60" t="s">
        <v>215</v>
      </c>
      <c r="H60">
        <v>2</v>
      </c>
      <c r="I60">
        <v>2017</v>
      </c>
      <c r="J60">
        <v>1</v>
      </c>
      <c r="L60">
        <v>23091550</v>
      </c>
      <c r="M60">
        <v>6</v>
      </c>
      <c r="P60" s="29">
        <f t="shared" si="1"/>
        <v>0.83333333333333337</v>
      </c>
    </row>
    <row r="61" spans="1:16" hidden="1" x14ac:dyDescent="0.25">
      <c r="A61">
        <v>163342065</v>
      </c>
      <c r="B61">
        <v>803400</v>
      </c>
      <c r="C61" t="s">
        <v>212</v>
      </c>
      <c r="D61">
        <v>2021692</v>
      </c>
      <c r="E61" t="s">
        <v>276</v>
      </c>
      <c r="F61" t="s">
        <v>214</v>
      </c>
      <c r="G61" t="s">
        <v>215</v>
      </c>
      <c r="H61">
        <v>2</v>
      </c>
      <c r="I61">
        <v>2017</v>
      </c>
      <c r="J61">
        <v>1</v>
      </c>
      <c r="L61">
        <v>23091499</v>
      </c>
      <c r="M61">
        <v>6.4</v>
      </c>
      <c r="P61" s="29">
        <f t="shared" si="1"/>
        <v>0.9</v>
      </c>
    </row>
    <row r="62" spans="1:16" hidden="1" x14ac:dyDescent="0.25">
      <c r="A62">
        <v>163342065</v>
      </c>
      <c r="B62">
        <v>803400</v>
      </c>
      <c r="C62" t="s">
        <v>212</v>
      </c>
      <c r="D62">
        <v>2004509</v>
      </c>
      <c r="E62" t="s">
        <v>277</v>
      </c>
      <c r="F62" t="s">
        <v>214</v>
      </c>
      <c r="G62" t="s">
        <v>215</v>
      </c>
      <c r="H62">
        <v>2</v>
      </c>
      <c r="I62">
        <v>2017</v>
      </c>
      <c r="J62">
        <v>1</v>
      </c>
      <c r="L62">
        <v>23091502</v>
      </c>
      <c r="M62">
        <v>6.2</v>
      </c>
      <c r="P62" s="29">
        <f t="shared" si="1"/>
        <v>0.8666666666666667</v>
      </c>
    </row>
    <row r="63" spans="1:16" hidden="1" x14ac:dyDescent="0.25">
      <c r="A63">
        <v>163342065</v>
      </c>
      <c r="B63">
        <v>803400</v>
      </c>
      <c r="C63" t="s">
        <v>212</v>
      </c>
      <c r="D63">
        <v>2021708</v>
      </c>
      <c r="E63" t="s">
        <v>278</v>
      </c>
      <c r="F63" t="s">
        <v>214</v>
      </c>
      <c r="G63" t="s">
        <v>215</v>
      </c>
      <c r="H63">
        <v>2</v>
      </c>
      <c r="I63">
        <v>2017</v>
      </c>
      <c r="J63">
        <v>1</v>
      </c>
      <c r="L63">
        <v>23093804</v>
      </c>
      <c r="M63">
        <v>5.5</v>
      </c>
      <c r="P63" s="29">
        <f t="shared" si="1"/>
        <v>0.75</v>
      </c>
    </row>
    <row r="64" spans="1:16" hidden="1" x14ac:dyDescent="0.25">
      <c r="A64">
        <v>163342065</v>
      </c>
      <c r="B64">
        <v>803400</v>
      </c>
      <c r="C64" t="s">
        <v>212</v>
      </c>
      <c r="D64">
        <v>2021647</v>
      </c>
      <c r="E64" t="s">
        <v>279</v>
      </c>
      <c r="F64" t="s">
        <v>214</v>
      </c>
      <c r="G64" t="s">
        <v>215</v>
      </c>
      <c r="H64">
        <v>2</v>
      </c>
      <c r="I64">
        <v>2017</v>
      </c>
      <c r="J64">
        <v>2</v>
      </c>
      <c r="L64">
        <v>23099074</v>
      </c>
      <c r="M64">
        <v>5.9</v>
      </c>
      <c r="P64" s="29">
        <f t="shared" si="1"/>
        <v>0.81666666666666676</v>
      </c>
    </row>
    <row r="65" spans="1:16" hidden="1" x14ac:dyDescent="0.25">
      <c r="A65">
        <v>163342065</v>
      </c>
      <c r="B65">
        <v>803400</v>
      </c>
      <c r="C65" t="s">
        <v>212</v>
      </c>
      <c r="D65">
        <v>2021675</v>
      </c>
      <c r="E65" t="s">
        <v>280</v>
      </c>
      <c r="F65" t="s">
        <v>214</v>
      </c>
      <c r="G65" t="s">
        <v>215</v>
      </c>
      <c r="H65">
        <v>2</v>
      </c>
      <c r="I65">
        <v>2017</v>
      </c>
      <c r="J65">
        <v>2</v>
      </c>
      <c r="L65">
        <v>23099102</v>
      </c>
      <c r="M65">
        <v>5.4</v>
      </c>
      <c r="P65" s="29">
        <f t="shared" si="1"/>
        <v>0.73333333333333339</v>
      </c>
    </row>
    <row r="66" spans="1:16" hidden="1" x14ac:dyDescent="0.25">
      <c r="A66">
        <v>163342065</v>
      </c>
      <c r="B66">
        <v>803400</v>
      </c>
      <c r="C66" t="s">
        <v>212</v>
      </c>
      <c r="D66">
        <v>2021732</v>
      </c>
      <c r="E66" t="s">
        <v>281</v>
      </c>
      <c r="F66" t="s">
        <v>214</v>
      </c>
      <c r="G66" t="s">
        <v>215</v>
      </c>
      <c r="H66">
        <v>2</v>
      </c>
      <c r="I66">
        <v>2017</v>
      </c>
      <c r="J66">
        <v>2</v>
      </c>
      <c r="L66">
        <v>23099103</v>
      </c>
      <c r="M66">
        <v>7</v>
      </c>
      <c r="P66" s="29">
        <f t="shared" si="1"/>
        <v>1</v>
      </c>
    </row>
    <row r="67" spans="1:16" hidden="1" x14ac:dyDescent="0.25">
      <c r="A67">
        <v>163342065</v>
      </c>
      <c r="B67">
        <v>803400</v>
      </c>
      <c r="C67" t="s">
        <v>212</v>
      </c>
      <c r="D67">
        <v>2024922</v>
      </c>
      <c r="E67" t="s">
        <v>282</v>
      </c>
      <c r="F67" t="s">
        <v>214</v>
      </c>
      <c r="G67" t="s">
        <v>215</v>
      </c>
      <c r="H67">
        <v>2</v>
      </c>
      <c r="I67">
        <v>2017</v>
      </c>
      <c r="J67">
        <v>2</v>
      </c>
      <c r="L67">
        <v>23099104</v>
      </c>
      <c r="M67">
        <v>6.4</v>
      </c>
      <c r="P67" s="29">
        <f t="shared" si="1"/>
        <v>0.9</v>
      </c>
    </row>
    <row r="68" spans="1:16" hidden="1" x14ac:dyDescent="0.25">
      <c r="A68">
        <v>163342065</v>
      </c>
      <c r="B68">
        <v>803400</v>
      </c>
      <c r="C68" t="s">
        <v>212</v>
      </c>
      <c r="D68">
        <v>2021806</v>
      </c>
      <c r="E68" t="s">
        <v>283</v>
      </c>
      <c r="F68" t="s">
        <v>214</v>
      </c>
      <c r="G68" t="s">
        <v>215</v>
      </c>
      <c r="H68">
        <v>2</v>
      </c>
      <c r="I68">
        <v>2018</v>
      </c>
      <c r="J68">
        <v>1</v>
      </c>
      <c r="L68">
        <v>23107618</v>
      </c>
      <c r="M68">
        <v>4.8</v>
      </c>
      <c r="P68" s="29">
        <f t="shared" si="1"/>
        <v>0.6333333333333333</v>
      </c>
    </row>
    <row r="69" spans="1:16" hidden="1" x14ac:dyDescent="0.25">
      <c r="A69">
        <v>163342065</v>
      </c>
      <c r="B69">
        <v>803400</v>
      </c>
      <c r="C69" t="s">
        <v>212</v>
      </c>
      <c r="D69">
        <v>2021575</v>
      </c>
      <c r="E69" t="s">
        <v>284</v>
      </c>
      <c r="F69" t="s">
        <v>214</v>
      </c>
      <c r="G69" t="s">
        <v>215</v>
      </c>
      <c r="H69">
        <v>3</v>
      </c>
      <c r="I69">
        <v>2018</v>
      </c>
      <c r="J69">
        <v>1</v>
      </c>
      <c r="L69">
        <v>23107828</v>
      </c>
      <c r="M69" t="s">
        <v>221</v>
      </c>
      <c r="P69" s="29" t="str">
        <f t="shared" si="1"/>
        <v>BAD</v>
      </c>
    </row>
    <row r="70" spans="1:16" hidden="1" x14ac:dyDescent="0.25">
      <c r="A70">
        <v>163342065</v>
      </c>
      <c r="B70">
        <v>803400</v>
      </c>
      <c r="C70" t="s">
        <v>212</v>
      </c>
      <c r="D70">
        <v>2021816</v>
      </c>
      <c r="E70" t="s">
        <v>285</v>
      </c>
      <c r="F70" t="s">
        <v>214</v>
      </c>
      <c r="G70" t="s">
        <v>215</v>
      </c>
      <c r="H70">
        <v>3</v>
      </c>
      <c r="I70">
        <v>2018</v>
      </c>
      <c r="J70">
        <v>2</v>
      </c>
      <c r="L70">
        <v>23114844</v>
      </c>
      <c r="M70" t="s">
        <v>221</v>
      </c>
      <c r="P70" s="29" t="str">
        <f t="shared" si="1"/>
        <v>BAD</v>
      </c>
    </row>
    <row r="71" spans="1:16" hidden="1" x14ac:dyDescent="0.25">
      <c r="A71">
        <v>163342065</v>
      </c>
      <c r="B71">
        <v>803400</v>
      </c>
      <c r="C71" t="s">
        <v>212</v>
      </c>
      <c r="D71">
        <v>2021575</v>
      </c>
      <c r="E71" t="s">
        <v>284</v>
      </c>
      <c r="F71" t="s">
        <v>214</v>
      </c>
      <c r="G71" t="s">
        <v>215</v>
      </c>
      <c r="H71">
        <v>3</v>
      </c>
      <c r="I71">
        <v>2018</v>
      </c>
      <c r="J71">
        <v>2</v>
      </c>
      <c r="L71">
        <v>23115951</v>
      </c>
      <c r="M71">
        <v>2.2999999999999998</v>
      </c>
      <c r="P71" s="29">
        <f t="shared" si="1"/>
        <v>0.21666666666666665</v>
      </c>
    </row>
    <row r="72" spans="1:16" hidden="1" x14ac:dyDescent="0.25">
      <c r="A72">
        <v>163342065</v>
      </c>
      <c r="B72">
        <v>803400</v>
      </c>
      <c r="C72" t="s">
        <v>212</v>
      </c>
      <c r="D72">
        <v>2021575</v>
      </c>
      <c r="E72" t="s">
        <v>284</v>
      </c>
      <c r="F72" t="s">
        <v>214</v>
      </c>
      <c r="G72" t="s">
        <v>215</v>
      </c>
      <c r="H72">
        <v>2</v>
      </c>
      <c r="I72">
        <v>2019</v>
      </c>
      <c r="J72">
        <v>1</v>
      </c>
      <c r="L72">
        <v>23123875</v>
      </c>
      <c r="M72">
        <v>5.0999999999999996</v>
      </c>
      <c r="P72" s="29">
        <f t="shared" si="1"/>
        <v>0.68333333333333324</v>
      </c>
    </row>
    <row r="73" spans="1:16" hidden="1" x14ac:dyDescent="0.25">
      <c r="A73">
        <v>163342065</v>
      </c>
      <c r="B73">
        <v>803400</v>
      </c>
      <c r="C73" t="s">
        <v>212</v>
      </c>
      <c r="D73">
        <v>2021773</v>
      </c>
      <c r="E73" t="s">
        <v>286</v>
      </c>
      <c r="F73" t="s">
        <v>214</v>
      </c>
      <c r="G73" t="s">
        <v>215</v>
      </c>
      <c r="H73">
        <v>1</v>
      </c>
      <c r="I73">
        <v>2019</v>
      </c>
      <c r="J73">
        <v>2</v>
      </c>
      <c r="L73">
        <v>23128842</v>
      </c>
      <c r="P73" s="29" t="str">
        <f t="shared" si="1"/>
        <v>NULL</v>
      </c>
    </row>
    <row r="74" spans="1:16" hidden="1" x14ac:dyDescent="0.25">
      <c r="A74">
        <v>163342065</v>
      </c>
      <c r="B74">
        <v>803400</v>
      </c>
      <c r="C74" t="s">
        <v>212</v>
      </c>
      <c r="D74">
        <v>2021816</v>
      </c>
      <c r="E74" t="s">
        <v>285</v>
      </c>
      <c r="F74" t="s">
        <v>214</v>
      </c>
      <c r="G74" t="s">
        <v>215</v>
      </c>
      <c r="H74">
        <v>1</v>
      </c>
      <c r="I74">
        <v>2019</v>
      </c>
      <c r="J74">
        <v>2</v>
      </c>
      <c r="L74">
        <v>23128932</v>
      </c>
      <c r="P74" s="29" t="str">
        <f t="shared" si="1"/>
        <v>NULL</v>
      </c>
    </row>
    <row r="75" spans="1:16" hidden="1" x14ac:dyDescent="0.25">
      <c r="A75">
        <v>163526476</v>
      </c>
      <c r="B75">
        <v>803403</v>
      </c>
      <c r="C75" t="s">
        <v>224</v>
      </c>
      <c r="D75">
        <v>2021886</v>
      </c>
      <c r="E75" t="s">
        <v>227</v>
      </c>
      <c r="F75" t="s">
        <v>214</v>
      </c>
      <c r="G75" t="s">
        <v>215</v>
      </c>
      <c r="H75">
        <v>2</v>
      </c>
      <c r="I75">
        <v>2016</v>
      </c>
      <c r="J75">
        <v>1</v>
      </c>
      <c r="K75" t="s">
        <v>231</v>
      </c>
      <c r="M75" t="s">
        <v>232</v>
      </c>
      <c r="P75" s="29" t="str">
        <f t="shared" si="1"/>
        <v>CVL</v>
      </c>
    </row>
    <row r="76" spans="1:16" hidden="1" x14ac:dyDescent="0.25">
      <c r="A76">
        <v>163526476</v>
      </c>
      <c r="B76">
        <v>803403</v>
      </c>
      <c r="C76" t="s">
        <v>224</v>
      </c>
      <c r="D76">
        <v>2017176</v>
      </c>
      <c r="E76" t="s">
        <v>287</v>
      </c>
      <c r="F76" t="s">
        <v>214</v>
      </c>
      <c r="G76" t="s">
        <v>215</v>
      </c>
      <c r="H76">
        <v>2</v>
      </c>
      <c r="I76">
        <v>2016</v>
      </c>
      <c r="J76">
        <v>1</v>
      </c>
      <c r="K76" t="s">
        <v>231</v>
      </c>
      <c r="M76" t="s">
        <v>232</v>
      </c>
      <c r="P76" s="29" t="str">
        <f t="shared" ref="P76:P107" si="2">IF(AND(ISNUMBER(M76),H76&lt;&gt;4),(M76-1)/6,IF(H76=4,"DRP",IF(AND(H76=3,M76="NA"),"BAD",IF(AND(H76=2),"CVL",IF(AND(H76=1,ISBLANK(M76)),"NULL","UNK")))))</f>
        <v>CVL</v>
      </c>
    </row>
    <row r="77" spans="1:16" hidden="1" x14ac:dyDescent="0.25">
      <c r="A77">
        <v>163526476</v>
      </c>
      <c r="B77">
        <v>803403</v>
      </c>
      <c r="C77" t="s">
        <v>224</v>
      </c>
      <c r="D77">
        <v>2004671</v>
      </c>
      <c r="E77" t="s">
        <v>288</v>
      </c>
      <c r="F77" t="s">
        <v>214</v>
      </c>
      <c r="G77" t="s">
        <v>215</v>
      </c>
      <c r="H77">
        <v>2</v>
      </c>
      <c r="I77">
        <v>2016</v>
      </c>
      <c r="J77">
        <v>1</v>
      </c>
      <c r="K77" t="s">
        <v>231</v>
      </c>
      <c r="M77" t="s">
        <v>232</v>
      </c>
      <c r="P77" s="29" t="str">
        <f t="shared" si="2"/>
        <v>CVL</v>
      </c>
    </row>
    <row r="78" spans="1:16" hidden="1" x14ac:dyDescent="0.25">
      <c r="A78">
        <v>163526476</v>
      </c>
      <c r="B78">
        <v>803403</v>
      </c>
      <c r="C78" t="s">
        <v>224</v>
      </c>
      <c r="D78">
        <v>2004186</v>
      </c>
      <c r="E78" t="s">
        <v>229</v>
      </c>
      <c r="F78" t="s">
        <v>214</v>
      </c>
      <c r="G78" t="s">
        <v>215</v>
      </c>
      <c r="H78">
        <v>2</v>
      </c>
      <c r="I78">
        <v>2016</v>
      </c>
      <c r="J78">
        <v>1</v>
      </c>
      <c r="K78" t="s">
        <v>231</v>
      </c>
      <c r="M78" t="s">
        <v>232</v>
      </c>
      <c r="P78" s="29" t="str">
        <f t="shared" si="2"/>
        <v>CVL</v>
      </c>
    </row>
    <row r="79" spans="1:16" hidden="1" x14ac:dyDescent="0.25">
      <c r="A79">
        <v>163526476</v>
      </c>
      <c r="B79">
        <v>803403</v>
      </c>
      <c r="C79" t="s">
        <v>224</v>
      </c>
      <c r="D79">
        <v>2004183</v>
      </c>
      <c r="E79" t="s">
        <v>244</v>
      </c>
      <c r="F79" t="s">
        <v>214</v>
      </c>
      <c r="G79" t="s">
        <v>215</v>
      </c>
      <c r="H79">
        <v>2</v>
      </c>
      <c r="I79">
        <v>2016</v>
      </c>
      <c r="J79">
        <v>1</v>
      </c>
      <c r="K79" t="s">
        <v>231</v>
      </c>
      <c r="M79" t="s">
        <v>232</v>
      </c>
      <c r="P79" s="29" t="str">
        <f t="shared" si="2"/>
        <v>CVL</v>
      </c>
    </row>
    <row r="80" spans="1:16" hidden="1" x14ac:dyDescent="0.25">
      <c r="A80">
        <v>163526476</v>
      </c>
      <c r="B80">
        <v>803403</v>
      </c>
      <c r="C80" t="s">
        <v>224</v>
      </c>
      <c r="D80">
        <v>2004173</v>
      </c>
      <c r="E80" t="s">
        <v>245</v>
      </c>
      <c r="F80" t="s">
        <v>214</v>
      </c>
      <c r="G80" t="s">
        <v>215</v>
      </c>
      <c r="H80">
        <v>2</v>
      </c>
      <c r="I80">
        <v>2016</v>
      </c>
      <c r="J80">
        <v>1</v>
      </c>
      <c r="K80" t="s">
        <v>231</v>
      </c>
      <c r="M80" t="s">
        <v>232</v>
      </c>
      <c r="P80" s="29" t="str">
        <f t="shared" si="2"/>
        <v>CVL</v>
      </c>
    </row>
    <row r="81" spans="1:16" hidden="1" x14ac:dyDescent="0.25">
      <c r="A81">
        <v>163526476</v>
      </c>
      <c r="B81">
        <v>803403</v>
      </c>
      <c r="C81" t="s">
        <v>224</v>
      </c>
      <c r="D81">
        <v>2021892</v>
      </c>
      <c r="E81" t="s">
        <v>289</v>
      </c>
      <c r="F81" t="s">
        <v>214</v>
      </c>
      <c r="G81" t="s">
        <v>215</v>
      </c>
      <c r="H81">
        <v>2</v>
      </c>
      <c r="I81">
        <v>2016</v>
      </c>
      <c r="J81">
        <v>1</v>
      </c>
      <c r="K81" t="s">
        <v>231</v>
      </c>
      <c r="M81" t="s">
        <v>232</v>
      </c>
      <c r="P81" s="29" t="str">
        <f t="shared" si="2"/>
        <v>CVL</v>
      </c>
    </row>
    <row r="82" spans="1:16" hidden="1" x14ac:dyDescent="0.25">
      <c r="A82">
        <v>163526476</v>
      </c>
      <c r="B82">
        <v>803403</v>
      </c>
      <c r="C82" t="s">
        <v>224</v>
      </c>
      <c r="D82">
        <v>2005133</v>
      </c>
      <c r="E82" t="s">
        <v>228</v>
      </c>
      <c r="F82" t="s">
        <v>214</v>
      </c>
      <c r="G82" t="s">
        <v>215</v>
      </c>
      <c r="H82">
        <v>2</v>
      </c>
      <c r="I82">
        <v>2016</v>
      </c>
      <c r="J82">
        <v>1</v>
      </c>
      <c r="K82" t="s">
        <v>231</v>
      </c>
      <c r="M82" t="s">
        <v>232</v>
      </c>
      <c r="P82" s="29" t="str">
        <f t="shared" si="2"/>
        <v>CVL</v>
      </c>
    </row>
    <row r="83" spans="1:16" hidden="1" x14ac:dyDescent="0.25">
      <c r="A83">
        <v>163526476</v>
      </c>
      <c r="B83">
        <v>803403</v>
      </c>
      <c r="C83" t="s">
        <v>224</v>
      </c>
      <c r="D83">
        <v>2004764</v>
      </c>
      <c r="E83" t="s">
        <v>290</v>
      </c>
      <c r="F83" t="s">
        <v>214</v>
      </c>
      <c r="G83" t="s">
        <v>215</v>
      </c>
      <c r="H83">
        <v>2</v>
      </c>
      <c r="I83">
        <v>2016</v>
      </c>
      <c r="J83">
        <v>1</v>
      </c>
      <c r="K83" t="s">
        <v>231</v>
      </c>
      <c r="M83" t="s">
        <v>232</v>
      </c>
      <c r="P83" s="29" t="str">
        <f t="shared" si="2"/>
        <v>CVL</v>
      </c>
    </row>
    <row r="84" spans="1:16" hidden="1" x14ac:dyDescent="0.25">
      <c r="A84">
        <v>163526476</v>
      </c>
      <c r="B84">
        <v>803403</v>
      </c>
      <c r="C84" t="s">
        <v>224</v>
      </c>
      <c r="D84">
        <v>2004172</v>
      </c>
      <c r="E84" t="s">
        <v>213</v>
      </c>
      <c r="F84" t="s">
        <v>214</v>
      </c>
      <c r="G84" t="s">
        <v>215</v>
      </c>
      <c r="H84">
        <v>2</v>
      </c>
      <c r="I84">
        <v>2016</v>
      </c>
      <c r="J84">
        <v>1</v>
      </c>
      <c r="K84" t="s">
        <v>231</v>
      </c>
      <c r="M84" t="s">
        <v>232</v>
      </c>
      <c r="P84" s="29" t="str">
        <f t="shared" si="2"/>
        <v>CVL</v>
      </c>
    </row>
    <row r="85" spans="1:16" hidden="1" x14ac:dyDescent="0.25">
      <c r="A85">
        <v>163526476</v>
      </c>
      <c r="B85">
        <v>803403</v>
      </c>
      <c r="C85" t="s">
        <v>224</v>
      </c>
      <c r="D85">
        <v>2004675</v>
      </c>
      <c r="E85" t="s">
        <v>271</v>
      </c>
      <c r="F85" t="s">
        <v>214</v>
      </c>
      <c r="G85" t="s">
        <v>215</v>
      </c>
      <c r="H85">
        <v>2</v>
      </c>
      <c r="I85">
        <v>2016</v>
      </c>
      <c r="J85">
        <v>1</v>
      </c>
      <c r="L85">
        <v>23078679</v>
      </c>
      <c r="M85">
        <v>6.7</v>
      </c>
      <c r="P85" s="29">
        <f t="shared" si="2"/>
        <v>0.95000000000000007</v>
      </c>
    </row>
    <row r="86" spans="1:16" hidden="1" x14ac:dyDescent="0.25">
      <c r="A86">
        <v>163526476</v>
      </c>
      <c r="B86">
        <v>803403</v>
      </c>
      <c r="C86" t="s">
        <v>224</v>
      </c>
      <c r="D86">
        <v>2021887</v>
      </c>
      <c r="E86" t="s">
        <v>279</v>
      </c>
      <c r="F86" t="s">
        <v>214</v>
      </c>
      <c r="G86" t="s">
        <v>215</v>
      </c>
      <c r="H86">
        <v>2</v>
      </c>
      <c r="I86">
        <v>2016</v>
      </c>
      <c r="J86">
        <v>1</v>
      </c>
      <c r="L86">
        <v>23078686</v>
      </c>
      <c r="M86">
        <v>5.9</v>
      </c>
      <c r="P86" s="29">
        <f t="shared" si="2"/>
        <v>0.81666666666666676</v>
      </c>
    </row>
    <row r="87" spans="1:16" hidden="1" x14ac:dyDescent="0.25">
      <c r="A87">
        <v>163526476</v>
      </c>
      <c r="B87">
        <v>803403</v>
      </c>
      <c r="C87" t="s">
        <v>224</v>
      </c>
      <c r="D87">
        <v>2021895</v>
      </c>
      <c r="E87" t="s">
        <v>291</v>
      </c>
      <c r="F87" t="s">
        <v>214</v>
      </c>
      <c r="G87" t="s">
        <v>215</v>
      </c>
      <c r="H87">
        <v>2</v>
      </c>
      <c r="I87">
        <v>2016</v>
      </c>
      <c r="J87">
        <v>1</v>
      </c>
      <c r="L87">
        <v>23078684</v>
      </c>
      <c r="M87">
        <v>5.6</v>
      </c>
      <c r="P87" s="29">
        <f t="shared" si="2"/>
        <v>0.76666666666666661</v>
      </c>
    </row>
    <row r="88" spans="1:16" hidden="1" x14ac:dyDescent="0.25">
      <c r="A88">
        <v>163526476</v>
      </c>
      <c r="B88">
        <v>803403</v>
      </c>
      <c r="C88" t="s">
        <v>224</v>
      </c>
      <c r="D88">
        <v>2021898</v>
      </c>
      <c r="E88" t="s">
        <v>262</v>
      </c>
      <c r="F88" t="s">
        <v>214</v>
      </c>
      <c r="G88" t="s">
        <v>215</v>
      </c>
      <c r="H88">
        <v>2</v>
      </c>
      <c r="I88">
        <v>2016</v>
      </c>
      <c r="J88">
        <v>1</v>
      </c>
      <c r="L88">
        <v>23078690</v>
      </c>
      <c r="M88">
        <v>6.3</v>
      </c>
      <c r="P88" s="29">
        <f t="shared" si="2"/>
        <v>0.8833333333333333</v>
      </c>
    </row>
    <row r="89" spans="1:16" hidden="1" x14ac:dyDescent="0.25">
      <c r="A89">
        <v>163526476</v>
      </c>
      <c r="B89">
        <v>803403</v>
      </c>
      <c r="C89" t="s">
        <v>224</v>
      </c>
      <c r="D89">
        <v>2021897</v>
      </c>
      <c r="E89" t="s">
        <v>292</v>
      </c>
      <c r="F89" t="s">
        <v>214</v>
      </c>
      <c r="G89" t="s">
        <v>215</v>
      </c>
      <c r="H89">
        <v>2</v>
      </c>
      <c r="I89">
        <v>2016</v>
      </c>
      <c r="J89">
        <v>1</v>
      </c>
      <c r="L89">
        <v>23078635</v>
      </c>
      <c r="M89">
        <v>5.3</v>
      </c>
      <c r="P89" s="29">
        <f t="shared" si="2"/>
        <v>0.71666666666666667</v>
      </c>
    </row>
    <row r="90" spans="1:16" hidden="1" x14ac:dyDescent="0.25">
      <c r="A90">
        <v>163526476</v>
      </c>
      <c r="B90">
        <v>803403</v>
      </c>
      <c r="C90" t="s">
        <v>224</v>
      </c>
      <c r="D90">
        <v>2019327</v>
      </c>
      <c r="E90" t="s">
        <v>247</v>
      </c>
      <c r="F90" t="s">
        <v>214</v>
      </c>
      <c r="G90" t="s">
        <v>215</v>
      </c>
      <c r="H90">
        <v>2</v>
      </c>
      <c r="I90">
        <v>2016</v>
      </c>
      <c r="J90">
        <v>1</v>
      </c>
      <c r="K90" t="s">
        <v>231</v>
      </c>
      <c r="M90" t="s">
        <v>232</v>
      </c>
      <c r="P90" s="29" t="str">
        <f t="shared" si="2"/>
        <v>CVL</v>
      </c>
    </row>
    <row r="91" spans="1:16" hidden="1" x14ac:dyDescent="0.25">
      <c r="A91">
        <v>163526476</v>
      </c>
      <c r="B91">
        <v>803403</v>
      </c>
      <c r="C91" t="s">
        <v>224</v>
      </c>
      <c r="D91">
        <v>2005108</v>
      </c>
      <c r="E91" t="s">
        <v>217</v>
      </c>
      <c r="F91" t="s">
        <v>214</v>
      </c>
      <c r="G91" t="s">
        <v>215</v>
      </c>
      <c r="H91">
        <v>2</v>
      </c>
      <c r="I91">
        <v>2016</v>
      </c>
      <c r="J91">
        <v>1</v>
      </c>
      <c r="K91" t="s">
        <v>231</v>
      </c>
      <c r="M91" t="s">
        <v>232</v>
      </c>
      <c r="P91" s="29" t="str">
        <f t="shared" si="2"/>
        <v>CVL</v>
      </c>
    </row>
    <row r="92" spans="1:16" hidden="1" x14ac:dyDescent="0.25">
      <c r="A92">
        <v>163526476</v>
      </c>
      <c r="B92">
        <v>803403</v>
      </c>
      <c r="C92" t="s">
        <v>224</v>
      </c>
      <c r="D92">
        <v>2005111</v>
      </c>
      <c r="E92" t="s">
        <v>218</v>
      </c>
      <c r="F92" t="s">
        <v>214</v>
      </c>
      <c r="G92" t="s">
        <v>215</v>
      </c>
      <c r="H92">
        <v>2</v>
      </c>
      <c r="I92">
        <v>2016</v>
      </c>
      <c r="J92">
        <v>1</v>
      </c>
      <c r="K92" t="s">
        <v>231</v>
      </c>
      <c r="M92" t="s">
        <v>232</v>
      </c>
      <c r="P92" s="29" t="str">
        <f t="shared" si="2"/>
        <v>CVL</v>
      </c>
    </row>
    <row r="93" spans="1:16" hidden="1" x14ac:dyDescent="0.25">
      <c r="A93">
        <v>163526476</v>
      </c>
      <c r="B93">
        <v>803403</v>
      </c>
      <c r="C93" t="s">
        <v>224</v>
      </c>
      <c r="D93">
        <v>2005124</v>
      </c>
      <c r="E93" t="s">
        <v>220</v>
      </c>
      <c r="F93" t="s">
        <v>214</v>
      </c>
      <c r="G93" t="s">
        <v>215</v>
      </c>
      <c r="H93">
        <v>2</v>
      </c>
      <c r="I93">
        <v>2016</v>
      </c>
      <c r="J93">
        <v>1</v>
      </c>
      <c r="K93" t="s">
        <v>231</v>
      </c>
      <c r="M93" t="s">
        <v>232</v>
      </c>
      <c r="P93" s="29" t="str">
        <f t="shared" si="2"/>
        <v>CVL</v>
      </c>
    </row>
    <row r="94" spans="1:16" hidden="1" x14ac:dyDescent="0.25">
      <c r="A94">
        <v>163526476</v>
      </c>
      <c r="B94">
        <v>803403</v>
      </c>
      <c r="C94" t="s">
        <v>224</v>
      </c>
      <c r="D94">
        <v>2005125</v>
      </c>
      <c r="E94" t="s">
        <v>223</v>
      </c>
      <c r="F94" t="s">
        <v>214</v>
      </c>
      <c r="G94" t="s">
        <v>215</v>
      </c>
      <c r="H94">
        <v>2</v>
      </c>
      <c r="I94">
        <v>2016</v>
      </c>
      <c r="J94">
        <v>1</v>
      </c>
      <c r="K94" t="s">
        <v>231</v>
      </c>
      <c r="M94" t="s">
        <v>232</v>
      </c>
      <c r="P94" s="29" t="str">
        <f t="shared" si="2"/>
        <v>CVL</v>
      </c>
    </row>
    <row r="95" spans="1:16" hidden="1" x14ac:dyDescent="0.25">
      <c r="A95">
        <v>163526476</v>
      </c>
      <c r="B95">
        <v>803403</v>
      </c>
      <c r="C95" t="s">
        <v>224</v>
      </c>
      <c r="D95">
        <v>2005127</v>
      </c>
      <c r="E95" t="s">
        <v>293</v>
      </c>
      <c r="F95" t="s">
        <v>214</v>
      </c>
      <c r="G95" t="s">
        <v>215</v>
      </c>
      <c r="H95">
        <v>2</v>
      </c>
      <c r="I95">
        <v>2016</v>
      </c>
      <c r="J95">
        <v>1</v>
      </c>
      <c r="K95" t="s">
        <v>231</v>
      </c>
      <c r="M95" t="s">
        <v>232</v>
      </c>
      <c r="P95" s="29" t="str">
        <f t="shared" si="2"/>
        <v>CVL</v>
      </c>
    </row>
    <row r="96" spans="1:16" hidden="1" x14ac:dyDescent="0.25">
      <c r="A96">
        <v>163526476</v>
      </c>
      <c r="B96">
        <v>803403</v>
      </c>
      <c r="C96" t="s">
        <v>224</v>
      </c>
      <c r="D96">
        <v>2021876</v>
      </c>
      <c r="E96" t="s">
        <v>241</v>
      </c>
      <c r="F96" t="s">
        <v>214</v>
      </c>
      <c r="G96" t="s">
        <v>215</v>
      </c>
      <c r="H96">
        <v>2</v>
      </c>
      <c r="I96">
        <v>2016</v>
      </c>
      <c r="J96">
        <v>1</v>
      </c>
      <c r="K96" t="s">
        <v>231</v>
      </c>
      <c r="M96" t="s">
        <v>232</v>
      </c>
      <c r="P96" s="29" t="str">
        <f t="shared" si="2"/>
        <v>CVL</v>
      </c>
    </row>
    <row r="97" spans="1:16" hidden="1" x14ac:dyDescent="0.25">
      <c r="A97">
        <v>163526476</v>
      </c>
      <c r="B97">
        <v>803403</v>
      </c>
      <c r="C97" t="s">
        <v>224</v>
      </c>
      <c r="D97">
        <v>2021878</v>
      </c>
      <c r="E97" t="s">
        <v>294</v>
      </c>
      <c r="F97" t="s">
        <v>214</v>
      </c>
      <c r="G97" t="s">
        <v>215</v>
      </c>
      <c r="H97">
        <v>2</v>
      </c>
      <c r="I97">
        <v>2016</v>
      </c>
      <c r="J97">
        <v>1</v>
      </c>
      <c r="K97" t="s">
        <v>231</v>
      </c>
      <c r="M97" t="s">
        <v>232</v>
      </c>
      <c r="P97" s="29" t="str">
        <f t="shared" si="2"/>
        <v>CVL</v>
      </c>
    </row>
    <row r="98" spans="1:16" hidden="1" x14ac:dyDescent="0.25">
      <c r="A98">
        <v>163526476</v>
      </c>
      <c r="B98">
        <v>803403</v>
      </c>
      <c r="C98" t="s">
        <v>224</v>
      </c>
      <c r="D98">
        <v>2021879</v>
      </c>
      <c r="E98" t="s">
        <v>219</v>
      </c>
      <c r="F98" t="s">
        <v>214</v>
      </c>
      <c r="G98" t="s">
        <v>215</v>
      </c>
      <c r="H98">
        <v>2</v>
      </c>
      <c r="I98">
        <v>2016</v>
      </c>
      <c r="J98">
        <v>1</v>
      </c>
      <c r="K98" t="s">
        <v>231</v>
      </c>
      <c r="M98" t="s">
        <v>232</v>
      </c>
      <c r="P98" s="29" t="str">
        <f t="shared" si="2"/>
        <v>CVL</v>
      </c>
    </row>
    <row r="99" spans="1:16" hidden="1" x14ac:dyDescent="0.25">
      <c r="A99">
        <v>163526476</v>
      </c>
      <c r="B99">
        <v>803403</v>
      </c>
      <c r="C99" t="s">
        <v>224</v>
      </c>
      <c r="D99">
        <v>2021880</v>
      </c>
      <c r="E99" t="s">
        <v>242</v>
      </c>
      <c r="F99" t="s">
        <v>214</v>
      </c>
      <c r="G99" t="s">
        <v>215</v>
      </c>
      <c r="H99">
        <v>2</v>
      </c>
      <c r="I99">
        <v>2016</v>
      </c>
      <c r="J99">
        <v>1</v>
      </c>
      <c r="K99" t="s">
        <v>231</v>
      </c>
      <c r="M99" t="s">
        <v>232</v>
      </c>
      <c r="P99" s="29" t="str">
        <f t="shared" si="2"/>
        <v>CVL</v>
      </c>
    </row>
    <row r="100" spans="1:16" hidden="1" x14ac:dyDescent="0.25">
      <c r="A100">
        <v>163526476</v>
      </c>
      <c r="B100">
        <v>803403</v>
      </c>
      <c r="C100" t="s">
        <v>224</v>
      </c>
      <c r="D100">
        <v>2021885</v>
      </c>
      <c r="E100" t="s">
        <v>295</v>
      </c>
      <c r="F100" t="s">
        <v>214</v>
      </c>
      <c r="G100" t="s">
        <v>215</v>
      </c>
      <c r="H100">
        <v>2</v>
      </c>
      <c r="I100">
        <v>2016</v>
      </c>
      <c r="J100">
        <v>1</v>
      </c>
      <c r="K100" t="s">
        <v>231</v>
      </c>
      <c r="M100" t="s">
        <v>232</v>
      </c>
      <c r="P100" s="29" t="str">
        <f t="shared" si="2"/>
        <v>CVL</v>
      </c>
    </row>
    <row r="101" spans="1:16" hidden="1" x14ac:dyDescent="0.25">
      <c r="A101">
        <v>163526476</v>
      </c>
      <c r="B101">
        <v>803403</v>
      </c>
      <c r="C101" t="s">
        <v>224</v>
      </c>
      <c r="D101">
        <v>2021899</v>
      </c>
      <c r="E101" t="s">
        <v>296</v>
      </c>
      <c r="F101" t="s">
        <v>214</v>
      </c>
      <c r="G101" t="s">
        <v>215</v>
      </c>
      <c r="H101">
        <v>2</v>
      </c>
      <c r="I101">
        <v>2016</v>
      </c>
      <c r="J101">
        <v>1</v>
      </c>
      <c r="K101" t="s">
        <v>231</v>
      </c>
      <c r="M101" t="s">
        <v>232</v>
      </c>
      <c r="P101" s="29" t="str">
        <f t="shared" si="2"/>
        <v>CVL</v>
      </c>
    </row>
    <row r="102" spans="1:16" hidden="1" x14ac:dyDescent="0.25">
      <c r="A102">
        <v>163526476</v>
      </c>
      <c r="B102">
        <v>803403</v>
      </c>
      <c r="C102" t="s">
        <v>224</v>
      </c>
      <c r="D102">
        <v>2021900</v>
      </c>
      <c r="E102" t="s">
        <v>216</v>
      </c>
      <c r="F102" t="s">
        <v>214</v>
      </c>
      <c r="G102" t="s">
        <v>215</v>
      </c>
      <c r="H102">
        <v>2</v>
      </c>
      <c r="I102">
        <v>2016</v>
      </c>
      <c r="J102">
        <v>1</v>
      </c>
      <c r="K102" t="s">
        <v>231</v>
      </c>
      <c r="M102" t="s">
        <v>232</v>
      </c>
      <c r="P102" s="29" t="str">
        <f t="shared" si="2"/>
        <v>CVL</v>
      </c>
    </row>
    <row r="103" spans="1:16" hidden="1" x14ac:dyDescent="0.25">
      <c r="A103">
        <v>163526476</v>
      </c>
      <c r="B103">
        <v>803403</v>
      </c>
      <c r="C103" t="s">
        <v>224</v>
      </c>
      <c r="D103">
        <v>2021901</v>
      </c>
      <c r="E103" t="s">
        <v>253</v>
      </c>
      <c r="F103" t="s">
        <v>214</v>
      </c>
      <c r="G103" t="s">
        <v>215</v>
      </c>
      <c r="H103">
        <v>2</v>
      </c>
      <c r="I103">
        <v>2016</v>
      </c>
      <c r="J103">
        <v>1</v>
      </c>
      <c r="K103" t="s">
        <v>231</v>
      </c>
      <c r="M103" t="s">
        <v>232</v>
      </c>
      <c r="P103" s="29" t="str">
        <f t="shared" si="2"/>
        <v>CVL</v>
      </c>
    </row>
    <row r="104" spans="1:16" hidden="1" x14ac:dyDescent="0.25">
      <c r="A104">
        <v>163526476</v>
      </c>
      <c r="B104">
        <v>803403</v>
      </c>
      <c r="C104" t="s">
        <v>224</v>
      </c>
      <c r="D104">
        <v>2021902</v>
      </c>
      <c r="E104" t="s">
        <v>254</v>
      </c>
      <c r="F104" t="s">
        <v>214</v>
      </c>
      <c r="G104" t="s">
        <v>215</v>
      </c>
      <c r="H104">
        <v>2</v>
      </c>
      <c r="I104">
        <v>2016</v>
      </c>
      <c r="J104">
        <v>1</v>
      </c>
      <c r="K104" t="s">
        <v>231</v>
      </c>
      <c r="M104" t="s">
        <v>232</v>
      </c>
      <c r="P104" s="29" t="str">
        <f t="shared" si="2"/>
        <v>CVL</v>
      </c>
    </row>
    <row r="105" spans="1:16" hidden="1" x14ac:dyDescent="0.25">
      <c r="A105">
        <v>163526476</v>
      </c>
      <c r="B105">
        <v>803403</v>
      </c>
      <c r="C105" t="s">
        <v>224</v>
      </c>
      <c r="D105">
        <v>2021903</v>
      </c>
      <c r="E105" t="s">
        <v>256</v>
      </c>
      <c r="F105" t="s">
        <v>214</v>
      </c>
      <c r="G105" t="s">
        <v>215</v>
      </c>
      <c r="H105">
        <v>2</v>
      </c>
      <c r="I105">
        <v>2016</v>
      </c>
      <c r="J105">
        <v>1</v>
      </c>
      <c r="K105" t="s">
        <v>231</v>
      </c>
      <c r="M105" t="s">
        <v>232</v>
      </c>
      <c r="P105" s="29" t="str">
        <f t="shared" si="2"/>
        <v>CVL</v>
      </c>
    </row>
    <row r="106" spans="1:16" hidden="1" x14ac:dyDescent="0.25">
      <c r="A106">
        <v>163526476</v>
      </c>
      <c r="B106">
        <v>803403</v>
      </c>
      <c r="C106" t="s">
        <v>224</v>
      </c>
      <c r="D106">
        <v>2022925</v>
      </c>
      <c r="E106" t="s">
        <v>297</v>
      </c>
      <c r="F106" t="s">
        <v>214</v>
      </c>
      <c r="G106" t="s">
        <v>215</v>
      </c>
      <c r="H106">
        <v>2</v>
      </c>
      <c r="I106">
        <v>2016</v>
      </c>
      <c r="J106">
        <v>1</v>
      </c>
      <c r="K106" t="s">
        <v>231</v>
      </c>
      <c r="M106" t="s">
        <v>232</v>
      </c>
      <c r="P106" s="29" t="str">
        <f t="shared" si="2"/>
        <v>CVL</v>
      </c>
    </row>
    <row r="107" spans="1:16" hidden="1" x14ac:dyDescent="0.25">
      <c r="A107">
        <v>163526476</v>
      </c>
      <c r="B107">
        <v>803403</v>
      </c>
      <c r="C107" t="s">
        <v>224</v>
      </c>
      <c r="D107">
        <v>2019324</v>
      </c>
      <c r="E107" t="s">
        <v>236</v>
      </c>
      <c r="F107" t="s">
        <v>214</v>
      </c>
      <c r="G107" t="s">
        <v>215</v>
      </c>
      <c r="H107">
        <v>2</v>
      </c>
      <c r="I107">
        <v>2016</v>
      </c>
      <c r="J107">
        <v>1</v>
      </c>
      <c r="K107" t="s">
        <v>231</v>
      </c>
      <c r="M107" t="s">
        <v>232</v>
      </c>
      <c r="P107" s="29" t="str">
        <f t="shared" si="2"/>
        <v>CVL</v>
      </c>
    </row>
    <row r="108" spans="1:16" hidden="1" x14ac:dyDescent="0.25">
      <c r="A108">
        <v>163526476</v>
      </c>
      <c r="B108">
        <v>803403</v>
      </c>
      <c r="C108" t="s">
        <v>224</v>
      </c>
      <c r="D108">
        <v>2019325</v>
      </c>
      <c r="E108" t="s">
        <v>249</v>
      </c>
      <c r="F108" t="s">
        <v>214</v>
      </c>
      <c r="G108" t="s">
        <v>215</v>
      </c>
      <c r="H108">
        <v>2</v>
      </c>
      <c r="I108">
        <v>2016</v>
      </c>
      <c r="J108">
        <v>1</v>
      </c>
      <c r="K108" t="s">
        <v>231</v>
      </c>
      <c r="M108" t="s">
        <v>232</v>
      </c>
      <c r="P108" s="29" t="str">
        <f t="shared" ref="P108:P139" si="3">IF(AND(ISNUMBER(M108),H108&lt;&gt;4),(M108-1)/6,IF(H108=4,"DRP",IF(AND(H108=3,M108="NA"),"BAD",IF(AND(H108=2),"CVL",IF(AND(H108=1,ISBLANK(M108)),"NULL","UNK")))))</f>
        <v>CVL</v>
      </c>
    </row>
    <row r="109" spans="1:16" hidden="1" x14ac:dyDescent="0.25">
      <c r="A109">
        <v>163526476</v>
      </c>
      <c r="B109">
        <v>803403</v>
      </c>
      <c r="C109" t="s">
        <v>224</v>
      </c>
      <c r="D109">
        <v>2019326</v>
      </c>
      <c r="E109" t="s">
        <v>248</v>
      </c>
      <c r="F109" t="s">
        <v>214</v>
      </c>
      <c r="G109" t="s">
        <v>215</v>
      </c>
      <c r="H109">
        <v>2</v>
      </c>
      <c r="I109">
        <v>2016</v>
      </c>
      <c r="J109">
        <v>1</v>
      </c>
      <c r="K109" t="s">
        <v>231</v>
      </c>
      <c r="M109" t="s">
        <v>232</v>
      </c>
      <c r="P109" s="29" t="str">
        <f t="shared" si="3"/>
        <v>CVL</v>
      </c>
    </row>
    <row r="110" spans="1:16" hidden="1" x14ac:dyDescent="0.25">
      <c r="A110">
        <v>163526476</v>
      </c>
      <c r="B110">
        <v>803403</v>
      </c>
      <c r="C110" t="s">
        <v>224</v>
      </c>
      <c r="D110">
        <v>2021916</v>
      </c>
      <c r="E110" t="s">
        <v>226</v>
      </c>
      <c r="F110" t="s">
        <v>214</v>
      </c>
      <c r="G110" t="s">
        <v>215</v>
      </c>
      <c r="H110">
        <v>2</v>
      </c>
      <c r="I110">
        <v>2016</v>
      </c>
      <c r="J110">
        <v>1</v>
      </c>
      <c r="K110" t="s">
        <v>231</v>
      </c>
      <c r="M110" t="s">
        <v>232</v>
      </c>
      <c r="P110" s="29" t="str">
        <f t="shared" si="3"/>
        <v>CVL</v>
      </c>
    </row>
    <row r="111" spans="1:16" hidden="1" x14ac:dyDescent="0.25">
      <c r="A111">
        <v>163526476</v>
      </c>
      <c r="B111">
        <v>803403</v>
      </c>
      <c r="C111" t="s">
        <v>224</v>
      </c>
      <c r="D111">
        <v>2021907</v>
      </c>
      <c r="E111" t="s">
        <v>257</v>
      </c>
      <c r="F111" t="s">
        <v>214</v>
      </c>
      <c r="G111" t="s">
        <v>215</v>
      </c>
      <c r="H111">
        <v>2</v>
      </c>
      <c r="I111">
        <v>2016</v>
      </c>
      <c r="J111">
        <v>1</v>
      </c>
      <c r="K111" t="s">
        <v>231</v>
      </c>
      <c r="M111" t="s">
        <v>232</v>
      </c>
      <c r="P111" s="29" t="str">
        <f t="shared" si="3"/>
        <v>CVL</v>
      </c>
    </row>
    <row r="112" spans="1:16" hidden="1" x14ac:dyDescent="0.25">
      <c r="A112">
        <v>163526476</v>
      </c>
      <c r="B112">
        <v>803403</v>
      </c>
      <c r="C112" t="s">
        <v>224</v>
      </c>
      <c r="D112">
        <v>2021994</v>
      </c>
      <c r="E112" t="s">
        <v>298</v>
      </c>
      <c r="F112" t="s">
        <v>214</v>
      </c>
      <c r="G112" t="s">
        <v>215</v>
      </c>
      <c r="H112">
        <v>2</v>
      </c>
      <c r="I112">
        <v>2016</v>
      </c>
      <c r="J112">
        <v>1</v>
      </c>
      <c r="K112" t="s">
        <v>231</v>
      </c>
      <c r="M112" t="s">
        <v>232</v>
      </c>
      <c r="P112" s="29" t="str">
        <f t="shared" si="3"/>
        <v>CVL</v>
      </c>
    </row>
    <row r="113" spans="1:16" hidden="1" x14ac:dyDescent="0.25">
      <c r="A113">
        <v>163526476</v>
      </c>
      <c r="B113">
        <v>803403</v>
      </c>
      <c r="C113" t="s">
        <v>224</v>
      </c>
      <c r="D113">
        <v>2021896</v>
      </c>
      <c r="E113" t="s">
        <v>299</v>
      </c>
      <c r="F113" t="s">
        <v>214</v>
      </c>
      <c r="G113" t="s">
        <v>215</v>
      </c>
      <c r="H113">
        <v>2</v>
      </c>
      <c r="I113">
        <v>2016</v>
      </c>
      <c r="J113">
        <v>2</v>
      </c>
      <c r="L113">
        <v>23086042</v>
      </c>
      <c r="M113">
        <v>6.1</v>
      </c>
      <c r="P113" s="29">
        <f t="shared" si="3"/>
        <v>0.85</v>
      </c>
    </row>
    <row r="114" spans="1:16" hidden="1" x14ac:dyDescent="0.25">
      <c r="A114">
        <v>163526476</v>
      </c>
      <c r="B114">
        <v>803403</v>
      </c>
      <c r="C114" t="s">
        <v>224</v>
      </c>
      <c r="D114">
        <v>2021906</v>
      </c>
      <c r="E114" t="s">
        <v>235</v>
      </c>
      <c r="F114" t="s">
        <v>214</v>
      </c>
      <c r="G114" t="s">
        <v>215</v>
      </c>
      <c r="H114">
        <v>2</v>
      </c>
      <c r="I114">
        <v>2016</v>
      </c>
      <c r="J114">
        <v>2</v>
      </c>
      <c r="L114">
        <v>23086009</v>
      </c>
      <c r="M114">
        <v>5.5</v>
      </c>
      <c r="P114" s="29">
        <f t="shared" si="3"/>
        <v>0.75</v>
      </c>
    </row>
    <row r="115" spans="1:16" hidden="1" x14ac:dyDescent="0.25">
      <c r="A115">
        <v>163526476</v>
      </c>
      <c r="B115">
        <v>803403</v>
      </c>
      <c r="C115" t="s">
        <v>224</v>
      </c>
      <c r="D115">
        <v>2021913</v>
      </c>
      <c r="E115" t="s">
        <v>300</v>
      </c>
      <c r="F115" t="s">
        <v>214</v>
      </c>
      <c r="G115" t="s">
        <v>215</v>
      </c>
      <c r="H115">
        <v>2</v>
      </c>
      <c r="I115">
        <v>2016</v>
      </c>
      <c r="J115">
        <v>2</v>
      </c>
      <c r="L115">
        <v>23086102</v>
      </c>
      <c r="M115">
        <v>6.6</v>
      </c>
      <c r="P115" s="29">
        <f t="shared" si="3"/>
        <v>0.93333333333333324</v>
      </c>
    </row>
    <row r="116" spans="1:16" hidden="1" x14ac:dyDescent="0.25">
      <c r="A116">
        <v>163526476</v>
      </c>
      <c r="B116">
        <v>803403</v>
      </c>
      <c r="C116" t="s">
        <v>224</v>
      </c>
      <c r="D116">
        <v>2021881</v>
      </c>
      <c r="E116" t="s">
        <v>255</v>
      </c>
      <c r="F116" t="s">
        <v>214</v>
      </c>
      <c r="G116" t="s">
        <v>215</v>
      </c>
      <c r="H116">
        <v>2</v>
      </c>
      <c r="I116">
        <v>2016</v>
      </c>
      <c r="J116">
        <v>2</v>
      </c>
      <c r="L116">
        <v>23086043</v>
      </c>
      <c r="M116">
        <v>6.6</v>
      </c>
      <c r="P116" s="29">
        <f t="shared" si="3"/>
        <v>0.93333333333333324</v>
      </c>
    </row>
    <row r="117" spans="1:16" hidden="1" x14ac:dyDescent="0.25">
      <c r="A117">
        <v>163526476</v>
      </c>
      <c r="B117">
        <v>803403</v>
      </c>
      <c r="C117" t="s">
        <v>224</v>
      </c>
      <c r="D117">
        <v>2021877</v>
      </c>
      <c r="E117" t="s">
        <v>240</v>
      </c>
      <c r="F117" t="s">
        <v>214</v>
      </c>
      <c r="G117" t="s">
        <v>215</v>
      </c>
      <c r="H117">
        <v>2</v>
      </c>
      <c r="I117">
        <v>2016</v>
      </c>
      <c r="J117">
        <v>2</v>
      </c>
      <c r="L117">
        <v>23086044</v>
      </c>
      <c r="M117">
        <v>6.2</v>
      </c>
      <c r="P117" s="29">
        <f t="shared" si="3"/>
        <v>0.8666666666666667</v>
      </c>
    </row>
    <row r="118" spans="1:16" hidden="1" x14ac:dyDescent="0.25">
      <c r="A118">
        <v>163526476</v>
      </c>
      <c r="B118">
        <v>803403</v>
      </c>
      <c r="C118" t="s">
        <v>224</v>
      </c>
      <c r="D118">
        <v>2019324</v>
      </c>
      <c r="E118" t="s">
        <v>236</v>
      </c>
      <c r="F118" t="s">
        <v>214</v>
      </c>
      <c r="G118" t="s">
        <v>215</v>
      </c>
      <c r="H118">
        <v>4</v>
      </c>
      <c r="I118">
        <v>2016</v>
      </c>
      <c r="J118">
        <v>2</v>
      </c>
      <c r="L118">
        <v>23085782</v>
      </c>
      <c r="P118" s="29" t="str">
        <f t="shared" si="3"/>
        <v>DRP</v>
      </c>
    </row>
    <row r="119" spans="1:16" hidden="1" x14ac:dyDescent="0.25">
      <c r="A119">
        <v>163526476</v>
      </c>
      <c r="B119">
        <v>803403</v>
      </c>
      <c r="C119" t="s">
        <v>224</v>
      </c>
      <c r="D119">
        <v>2021915</v>
      </c>
      <c r="E119" t="s">
        <v>301</v>
      </c>
      <c r="F119" t="s">
        <v>214</v>
      </c>
      <c r="G119" t="s">
        <v>215</v>
      </c>
      <c r="H119">
        <v>2</v>
      </c>
      <c r="I119">
        <v>2016</v>
      </c>
      <c r="J119">
        <v>2</v>
      </c>
      <c r="L119">
        <v>23086041</v>
      </c>
      <c r="M119">
        <v>6.5</v>
      </c>
      <c r="P119" s="29">
        <f t="shared" si="3"/>
        <v>0.91666666666666663</v>
      </c>
    </row>
    <row r="120" spans="1:16" hidden="1" x14ac:dyDescent="0.25">
      <c r="A120">
        <v>163526476</v>
      </c>
      <c r="B120">
        <v>803403</v>
      </c>
      <c r="C120" t="s">
        <v>224</v>
      </c>
      <c r="D120">
        <v>2021884</v>
      </c>
      <c r="E120" t="s">
        <v>302</v>
      </c>
      <c r="F120" t="s">
        <v>214</v>
      </c>
      <c r="G120" t="s">
        <v>215</v>
      </c>
      <c r="H120">
        <v>2</v>
      </c>
      <c r="I120">
        <v>2016</v>
      </c>
      <c r="J120">
        <v>2</v>
      </c>
      <c r="L120">
        <v>23086040</v>
      </c>
      <c r="M120">
        <v>5</v>
      </c>
      <c r="P120" s="29">
        <f t="shared" si="3"/>
        <v>0.66666666666666663</v>
      </c>
    </row>
    <row r="121" spans="1:16" hidden="1" x14ac:dyDescent="0.25">
      <c r="A121">
        <v>163526476</v>
      </c>
      <c r="B121">
        <v>803403</v>
      </c>
      <c r="C121" t="s">
        <v>224</v>
      </c>
      <c r="D121">
        <v>2021890</v>
      </c>
      <c r="E121" t="s">
        <v>303</v>
      </c>
      <c r="F121" t="s">
        <v>214</v>
      </c>
      <c r="G121" t="s">
        <v>215</v>
      </c>
      <c r="H121">
        <v>2</v>
      </c>
      <c r="I121">
        <v>2016</v>
      </c>
      <c r="J121">
        <v>2</v>
      </c>
      <c r="L121">
        <v>23086104</v>
      </c>
      <c r="M121">
        <v>6.3</v>
      </c>
      <c r="P121" s="29">
        <f t="shared" si="3"/>
        <v>0.8833333333333333</v>
      </c>
    </row>
    <row r="122" spans="1:16" hidden="1" x14ac:dyDescent="0.25">
      <c r="A122">
        <v>163526476</v>
      </c>
      <c r="B122">
        <v>803403</v>
      </c>
      <c r="C122" t="s">
        <v>224</v>
      </c>
      <c r="D122">
        <v>2021911</v>
      </c>
      <c r="E122" t="s">
        <v>304</v>
      </c>
      <c r="F122" t="s">
        <v>214</v>
      </c>
      <c r="G122" t="s">
        <v>215</v>
      </c>
      <c r="H122">
        <v>2</v>
      </c>
      <c r="I122">
        <v>2017</v>
      </c>
      <c r="J122">
        <v>1</v>
      </c>
      <c r="L122">
        <v>23091020</v>
      </c>
      <c r="M122">
        <v>5.6</v>
      </c>
      <c r="P122" s="29">
        <f t="shared" si="3"/>
        <v>0.76666666666666661</v>
      </c>
    </row>
    <row r="123" spans="1:16" hidden="1" x14ac:dyDescent="0.25">
      <c r="A123">
        <v>163526476</v>
      </c>
      <c r="B123">
        <v>803403</v>
      </c>
      <c r="C123" t="s">
        <v>224</v>
      </c>
      <c r="D123">
        <v>2021891</v>
      </c>
      <c r="E123" t="s">
        <v>259</v>
      </c>
      <c r="F123" t="s">
        <v>214</v>
      </c>
      <c r="G123" t="s">
        <v>215</v>
      </c>
      <c r="H123">
        <v>2</v>
      </c>
      <c r="I123">
        <v>2017</v>
      </c>
      <c r="J123">
        <v>1</v>
      </c>
      <c r="L123">
        <v>23094672</v>
      </c>
      <c r="M123">
        <v>6.7</v>
      </c>
      <c r="P123" s="29">
        <f t="shared" si="3"/>
        <v>0.95000000000000007</v>
      </c>
    </row>
    <row r="124" spans="1:16" hidden="1" x14ac:dyDescent="0.25">
      <c r="A124">
        <v>163526476</v>
      </c>
      <c r="B124">
        <v>803403</v>
      </c>
      <c r="C124" t="s">
        <v>224</v>
      </c>
      <c r="D124">
        <v>2021909</v>
      </c>
      <c r="E124" t="s">
        <v>283</v>
      </c>
      <c r="F124" t="s">
        <v>214</v>
      </c>
      <c r="G124" t="s">
        <v>215</v>
      </c>
      <c r="H124">
        <v>2</v>
      </c>
      <c r="I124">
        <v>2017</v>
      </c>
      <c r="J124">
        <v>1</v>
      </c>
      <c r="L124">
        <v>23091087</v>
      </c>
      <c r="M124">
        <v>4.0999999999999996</v>
      </c>
      <c r="P124" s="29">
        <f t="shared" si="3"/>
        <v>0.51666666666666661</v>
      </c>
    </row>
    <row r="125" spans="1:16" hidden="1" x14ac:dyDescent="0.25">
      <c r="A125">
        <v>163526476</v>
      </c>
      <c r="B125">
        <v>803403</v>
      </c>
      <c r="C125" t="s">
        <v>224</v>
      </c>
      <c r="D125">
        <v>2021888</v>
      </c>
      <c r="E125" t="s">
        <v>305</v>
      </c>
      <c r="F125" t="s">
        <v>214</v>
      </c>
      <c r="G125" t="s">
        <v>215</v>
      </c>
      <c r="H125">
        <v>2</v>
      </c>
      <c r="I125">
        <v>2017</v>
      </c>
      <c r="J125">
        <v>1</v>
      </c>
      <c r="L125">
        <v>23091023</v>
      </c>
      <c r="M125">
        <v>4.5</v>
      </c>
      <c r="P125" s="29">
        <f t="shared" si="3"/>
        <v>0.58333333333333337</v>
      </c>
    </row>
    <row r="126" spans="1:16" hidden="1" x14ac:dyDescent="0.25">
      <c r="A126">
        <v>163526476</v>
      </c>
      <c r="B126">
        <v>803403</v>
      </c>
      <c r="C126" t="s">
        <v>224</v>
      </c>
      <c r="D126">
        <v>2021912</v>
      </c>
      <c r="E126" t="s">
        <v>306</v>
      </c>
      <c r="F126" t="s">
        <v>214</v>
      </c>
      <c r="G126" t="s">
        <v>215</v>
      </c>
      <c r="H126">
        <v>2</v>
      </c>
      <c r="I126">
        <v>2017</v>
      </c>
      <c r="J126">
        <v>1</v>
      </c>
      <c r="L126">
        <v>23091076</v>
      </c>
      <c r="M126">
        <v>6.5</v>
      </c>
      <c r="P126" s="29">
        <f t="shared" si="3"/>
        <v>0.91666666666666663</v>
      </c>
    </row>
    <row r="127" spans="1:16" hidden="1" x14ac:dyDescent="0.25">
      <c r="A127">
        <v>163526476</v>
      </c>
      <c r="B127">
        <v>803403</v>
      </c>
      <c r="C127" t="s">
        <v>224</v>
      </c>
      <c r="D127">
        <v>2004769</v>
      </c>
      <c r="E127" t="s">
        <v>307</v>
      </c>
      <c r="F127" t="s">
        <v>214</v>
      </c>
      <c r="G127" t="s">
        <v>215</v>
      </c>
      <c r="H127">
        <v>2</v>
      </c>
      <c r="I127">
        <v>2017</v>
      </c>
      <c r="J127">
        <v>1</v>
      </c>
      <c r="L127">
        <v>23091081</v>
      </c>
      <c r="M127">
        <v>6</v>
      </c>
      <c r="P127" s="29">
        <f t="shared" si="3"/>
        <v>0.83333333333333337</v>
      </c>
    </row>
    <row r="128" spans="1:16" hidden="1" x14ac:dyDescent="0.25">
      <c r="A128">
        <v>163526476</v>
      </c>
      <c r="B128">
        <v>803403</v>
      </c>
      <c r="C128" t="s">
        <v>224</v>
      </c>
      <c r="D128">
        <v>2004765</v>
      </c>
      <c r="E128" t="s">
        <v>284</v>
      </c>
      <c r="F128" t="s">
        <v>214</v>
      </c>
      <c r="G128" t="s">
        <v>215</v>
      </c>
      <c r="H128">
        <v>2</v>
      </c>
      <c r="I128">
        <v>2017</v>
      </c>
      <c r="J128">
        <v>1</v>
      </c>
      <c r="L128">
        <v>23091088</v>
      </c>
      <c r="M128">
        <v>6.9</v>
      </c>
      <c r="P128" s="29">
        <f t="shared" si="3"/>
        <v>0.98333333333333339</v>
      </c>
    </row>
    <row r="129" spans="1:16" hidden="1" x14ac:dyDescent="0.25">
      <c r="A129">
        <v>163526476</v>
      </c>
      <c r="B129">
        <v>803403</v>
      </c>
      <c r="C129" t="s">
        <v>224</v>
      </c>
      <c r="D129">
        <v>2021904</v>
      </c>
      <c r="E129" t="s">
        <v>286</v>
      </c>
      <c r="F129" t="s">
        <v>214</v>
      </c>
      <c r="G129" t="s">
        <v>215</v>
      </c>
      <c r="H129">
        <v>2</v>
      </c>
      <c r="I129">
        <v>2017</v>
      </c>
      <c r="J129">
        <v>2</v>
      </c>
      <c r="M129">
        <v>6.1</v>
      </c>
      <c r="P129" s="29">
        <f t="shared" si="3"/>
        <v>0.85</v>
      </c>
    </row>
    <row r="130" spans="1:16" hidden="1" x14ac:dyDescent="0.25">
      <c r="A130">
        <v>163526476</v>
      </c>
      <c r="B130">
        <v>803403</v>
      </c>
      <c r="C130" t="s">
        <v>224</v>
      </c>
      <c r="D130">
        <v>2021905</v>
      </c>
      <c r="E130" t="s">
        <v>308</v>
      </c>
      <c r="F130" t="s">
        <v>214</v>
      </c>
      <c r="G130" t="s">
        <v>215</v>
      </c>
      <c r="H130">
        <v>2</v>
      </c>
      <c r="I130">
        <v>2017</v>
      </c>
      <c r="J130">
        <v>2</v>
      </c>
      <c r="M130">
        <v>6.4</v>
      </c>
      <c r="P130" s="29">
        <f t="shared" si="3"/>
        <v>0.9</v>
      </c>
    </row>
    <row r="131" spans="1:16" hidden="1" x14ac:dyDescent="0.25">
      <c r="A131">
        <v>163526476</v>
      </c>
      <c r="B131">
        <v>803403</v>
      </c>
      <c r="C131" t="s">
        <v>224</v>
      </c>
      <c r="D131">
        <v>2004686</v>
      </c>
      <c r="E131" t="s">
        <v>277</v>
      </c>
      <c r="F131" t="s">
        <v>214</v>
      </c>
      <c r="G131" t="s">
        <v>215</v>
      </c>
      <c r="H131">
        <v>2</v>
      </c>
      <c r="I131">
        <v>2017</v>
      </c>
      <c r="J131">
        <v>2</v>
      </c>
      <c r="L131">
        <v>23099439</v>
      </c>
      <c r="M131">
        <v>6.4</v>
      </c>
      <c r="P131" s="29">
        <f t="shared" si="3"/>
        <v>0.9</v>
      </c>
    </row>
    <row r="132" spans="1:16" hidden="1" x14ac:dyDescent="0.25">
      <c r="A132">
        <v>163526476</v>
      </c>
      <c r="B132">
        <v>803403</v>
      </c>
      <c r="C132" t="s">
        <v>224</v>
      </c>
      <c r="D132">
        <v>2004693</v>
      </c>
      <c r="E132" t="s">
        <v>309</v>
      </c>
      <c r="F132" t="s">
        <v>214</v>
      </c>
      <c r="G132" t="s">
        <v>215</v>
      </c>
      <c r="H132">
        <v>2</v>
      </c>
      <c r="I132">
        <v>2017</v>
      </c>
      <c r="J132">
        <v>2</v>
      </c>
      <c r="L132">
        <v>23099445</v>
      </c>
      <c r="M132">
        <v>6</v>
      </c>
      <c r="P132" s="29">
        <f t="shared" si="3"/>
        <v>0.83333333333333337</v>
      </c>
    </row>
    <row r="133" spans="1:16" hidden="1" x14ac:dyDescent="0.25">
      <c r="A133">
        <v>163526476</v>
      </c>
      <c r="B133">
        <v>803403</v>
      </c>
      <c r="C133" t="s">
        <v>224</v>
      </c>
      <c r="D133">
        <v>2021883</v>
      </c>
      <c r="E133" t="s">
        <v>310</v>
      </c>
      <c r="F133" t="s">
        <v>214</v>
      </c>
      <c r="G133" t="s">
        <v>215</v>
      </c>
      <c r="H133">
        <v>2</v>
      </c>
      <c r="I133">
        <v>2017</v>
      </c>
      <c r="J133">
        <v>2</v>
      </c>
      <c r="L133">
        <v>23099438</v>
      </c>
      <c r="M133">
        <v>5.2</v>
      </c>
      <c r="P133" s="29">
        <f t="shared" si="3"/>
        <v>0.70000000000000007</v>
      </c>
    </row>
    <row r="134" spans="1:16" hidden="1" x14ac:dyDescent="0.25">
      <c r="A134">
        <v>163526476</v>
      </c>
      <c r="B134">
        <v>803403</v>
      </c>
      <c r="C134" t="s">
        <v>224</v>
      </c>
      <c r="D134">
        <v>2021889</v>
      </c>
      <c r="E134" t="s">
        <v>311</v>
      </c>
      <c r="F134" t="s">
        <v>214</v>
      </c>
      <c r="G134" t="s">
        <v>215</v>
      </c>
      <c r="H134">
        <v>2</v>
      </c>
      <c r="I134">
        <v>2017</v>
      </c>
      <c r="J134">
        <v>2</v>
      </c>
      <c r="L134">
        <v>23099440</v>
      </c>
      <c r="M134">
        <v>6</v>
      </c>
      <c r="P134" s="29">
        <f t="shared" si="3"/>
        <v>0.83333333333333337</v>
      </c>
    </row>
    <row r="135" spans="1:16" hidden="1" x14ac:dyDescent="0.25">
      <c r="A135">
        <v>163526476</v>
      </c>
      <c r="B135">
        <v>803403</v>
      </c>
      <c r="C135" t="s">
        <v>224</v>
      </c>
      <c r="D135">
        <v>2021893</v>
      </c>
      <c r="E135" t="s">
        <v>312</v>
      </c>
      <c r="F135" t="s">
        <v>214</v>
      </c>
      <c r="G135" t="s">
        <v>215</v>
      </c>
      <c r="H135">
        <v>2</v>
      </c>
      <c r="I135">
        <v>2017</v>
      </c>
      <c r="J135">
        <v>2</v>
      </c>
      <c r="L135">
        <v>23099444</v>
      </c>
      <c r="M135">
        <v>6.1</v>
      </c>
      <c r="P135" s="29">
        <f t="shared" si="3"/>
        <v>0.85</v>
      </c>
    </row>
    <row r="136" spans="1:16" hidden="1" x14ac:dyDescent="0.25">
      <c r="A136">
        <v>163526476</v>
      </c>
      <c r="B136">
        <v>803403</v>
      </c>
      <c r="C136" t="s">
        <v>224</v>
      </c>
      <c r="D136">
        <v>2021894</v>
      </c>
      <c r="E136" t="s">
        <v>278</v>
      </c>
      <c r="F136" t="s">
        <v>214</v>
      </c>
      <c r="G136" t="s">
        <v>215</v>
      </c>
      <c r="H136">
        <v>2</v>
      </c>
      <c r="I136">
        <v>2017</v>
      </c>
      <c r="J136">
        <v>2</v>
      </c>
      <c r="L136">
        <v>23099448</v>
      </c>
      <c r="M136">
        <v>6.6</v>
      </c>
      <c r="P136" s="29">
        <f t="shared" si="3"/>
        <v>0.93333333333333324</v>
      </c>
    </row>
    <row r="137" spans="1:16" hidden="1" x14ac:dyDescent="0.25">
      <c r="A137">
        <v>163526476</v>
      </c>
      <c r="B137">
        <v>803403</v>
      </c>
      <c r="C137" t="s">
        <v>224</v>
      </c>
      <c r="D137">
        <v>2021914</v>
      </c>
      <c r="E137" t="s">
        <v>313</v>
      </c>
      <c r="F137" t="s">
        <v>214</v>
      </c>
      <c r="G137" t="s">
        <v>215</v>
      </c>
      <c r="H137">
        <v>2</v>
      </c>
      <c r="I137">
        <v>2017</v>
      </c>
      <c r="J137">
        <v>2</v>
      </c>
      <c r="L137">
        <v>23099449</v>
      </c>
      <c r="M137">
        <v>6.8</v>
      </c>
      <c r="P137" s="29">
        <f t="shared" si="3"/>
        <v>0.96666666666666667</v>
      </c>
    </row>
    <row r="138" spans="1:16" hidden="1" x14ac:dyDescent="0.25">
      <c r="A138">
        <v>163526476</v>
      </c>
      <c r="B138">
        <v>803403</v>
      </c>
      <c r="C138" t="s">
        <v>224</v>
      </c>
      <c r="D138">
        <v>2021882</v>
      </c>
      <c r="E138" t="s">
        <v>314</v>
      </c>
      <c r="F138" t="s">
        <v>214</v>
      </c>
      <c r="G138" t="s">
        <v>215</v>
      </c>
      <c r="H138">
        <v>2</v>
      </c>
      <c r="I138">
        <v>2017</v>
      </c>
      <c r="J138">
        <v>2</v>
      </c>
      <c r="L138">
        <v>23099446</v>
      </c>
      <c r="M138">
        <v>7</v>
      </c>
      <c r="P138" s="29">
        <f t="shared" si="3"/>
        <v>1</v>
      </c>
    </row>
    <row r="139" spans="1:16" hidden="1" x14ac:dyDescent="0.25">
      <c r="A139">
        <v>163526476</v>
      </c>
      <c r="B139">
        <v>803403</v>
      </c>
      <c r="C139" t="s">
        <v>224</v>
      </c>
      <c r="D139">
        <v>2021886</v>
      </c>
      <c r="E139" t="s">
        <v>227</v>
      </c>
      <c r="F139" t="s">
        <v>214</v>
      </c>
      <c r="G139" t="s">
        <v>215</v>
      </c>
      <c r="H139">
        <v>4</v>
      </c>
      <c r="I139">
        <v>2017</v>
      </c>
      <c r="J139">
        <v>2</v>
      </c>
      <c r="L139">
        <v>23099394</v>
      </c>
      <c r="P139" s="29" t="str">
        <f t="shared" si="3"/>
        <v>DRP</v>
      </c>
    </row>
    <row r="140" spans="1:16" hidden="1" x14ac:dyDescent="0.25">
      <c r="A140">
        <v>163526476</v>
      </c>
      <c r="B140">
        <v>803403</v>
      </c>
      <c r="C140" t="s">
        <v>224</v>
      </c>
      <c r="D140">
        <v>2021910</v>
      </c>
      <c r="E140" t="s">
        <v>285</v>
      </c>
      <c r="F140" t="s">
        <v>214</v>
      </c>
      <c r="G140" t="s">
        <v>215</v>
      </c>
      <c r="H140">
        <v>2</v>
      </c>
      <c r="I140">
        <v>2017</v>
      </c>
      <c r="J140">
        <v>2</v>
      </c>
      <c r="L140">
        <v>23099447</v>
      </c>
      <c r="M140">
        <v>4.7</v>
      </c>
      <c r="P140" s="29">
        <f t="shared" ref="P140:P154" si="4">IF(AND(ISNUMBER(M140),H140&lt;&gt;4),(M140-1)/6,IF(H140=4,"DRP",IF(AND(H140=3,M140="NA"),"BAD",IF(AND(H140=2),"CVL",IF(AND(H140=1,ISBLANK(M140)),"NULL","UNK")))))</f>
        <v>0.6166666666666667</v>
      </c>
    </row>
    <row r="141" spans="1:16" hidden="1" x14ac:dyDescent="0.25">
      <c r="A141">
        <v>163526476</v>
      </c>
      <c r="B141">
        <v>803403</v>
      </c>
      <c r="C141" t="s">
        <v>224</v>
      </c>
      <c r="D141">
        <v>2021210</v>
      </c>
      <c r="E141" t="s">
        <v>315</v>
      </c>
      <c r="F141" t="s">
        <v>214</v>
      </c>
      <c r="G141" t="s">
        <v>215</v>
      </c>
      <c r="H141">
        <v>2</v>
      </c>
      <c r="I141">
        <v>2018</v>
      </c>
      <c r="J141">
        <v>1</v>
      </c>
      <c r="M141">
        <v>6.5</v>
      </c>
      <c r="P141" s="29">
        <f t="shared" si="4"/>
        <v>0.91666666666666663</v>
      </c>
    </row>
    <row r="142" spans="1:16" hidden="1" x14ac:dyDescent="0.25">
      <c r="A142">
        <v>163526476</v>
      </c>
      <c r="B142">
        <v>803403</v>
      </c>
      <c r="C142" t="s">
        <v>224</v>
      </c>
      <c r="D142">
        <v>2021908</v>
      </c>
      <c r="E142" t="s">
        <v>316</v>
      </c>
      <c r="F142" t="s">
        <v>214</v>
      </c>
      <c r="G142" t="s">
        <v>215</v>
      </c>
      <c r="H142">
        <v>2</v>
      </c>
      <c r="I142">
        <v>2018</v>
      </c>
      <c r="J142">
        <v>1</v>
      </c>
      <c r="L142">
        <v>23111812</v>
      </c>
      <c r="M142">
        <v>6.4</v>
      </c>
      <c r="P142" s="29">
        <f t="shared" si="4"/>
        <v>0.9</v>
      </c>
    </row>
    <row r="143" spans="1:16" hidden="1" x14ac:dyDescent="0.25">
      <c r="A143">
        <v>167504949</v>
      </c>
      <c r="B143">
        <v>803407</v>
      </c>
      <c r="C143" t="s">
        <v>317</v>
      </c>
      <c r="D143">
        <v>2005118</v>
      </c>
      <c r="E143" t="s">
        <v>223</v>
      </c>
      <c r="F143" t="s">
        <v>214</v>
      </c>
      <c r="G143" t="s">
        <v>215</v>
      </c>
      <c r="H143">
        <v>3</v>
      </c>
      <c r="I143">
        <v>2016</v>
      </c>
      <c r="J143">
        <v>1</v>
      </c>
      <c r="L143">
        <v>23081297</v>
      </c>
      <c r="M143" t="s">
        <v>221</v>
      </c>
      <c r="P143" s="29" t="str">
        <f t="shared" si="4"/>
        <v>BAD</v>
      </c>
    </row>
    <row r="144" spans="1:16" hidden="1" x14ac:dyDescent="0.25">
      <c r="A144">
        <v>167504949</v>
      </c>
      <c r="B144">
        <v>803407</v>
      </c>
      <c r="C144" t="s">
        <v>317</v>
      </c>
      <c r="D144">
        <v>2021754</v>
      </c>
      <c r="E144" t="s">
        <v>216</v>
      </c>
      <c r="F144" t="s">
        <v>214</v>
      </c>
      <c r="G144" t="s">
        <v>215</v>
      </c>
      <c r="H144">
        <v>3</v>
      </c>
      <c r="I144">
        <v>2016</v>
      </c>
      <c r="J144">
        <v>1</v>
      </c>
      <c r="L144">
        <v>23081134</v>
      </c>
      <c r="M144" t="s">
        <v>221</v>
      </c>
      <c r="P144" s="29" t="str">
        <f t="shared" si="4"/>
        <v>BAD</v>
      </c>
    </row>
    <row r="145" spans="1:16" hidden="1" x14ac:dyDescent="0.25">
      <c r="A145">
        <v>167504949</v>
      </c>
      <c r="B145">
        <v>803407</v>
      </c>
      <c r="C145" t="s">
        <v>317</v>
      </c>
      <c r="D145">
        <v>2005102</v>
      </c>
      <c r="E145" t="s">
        <v>218</v>
      </c>
      <c r="F145" t="s">
        <v>214</v>
      </c>
      <c r="G145" t="s">
        <v>215</v>
      </c>
      <c r="H145">
        <v>3</v>
      </c>
      <c r="I145">
        <v>2016</v>
      </c>
      <c r="J145">
        <v>1</v>
      </c>
      <c r="L145">
        <v>23081364</v>
      </c>
      <c r="M145" t="s">
        <v>221</v>
      </c>
      <c r="P145" s="29" t="str">
        <f t="shared" si="4"/>
        <v>BAD</v>
      </c>
    </row>
    <row r="146" spans="1:16" hidden="1" x14ac:dyDescent="0.25">
      <c r="A146">
        <v>167504949</v>
      </c>
      <c r="B146">
        <v>803407</v>
      </c>
      <c r="C146" t="s">
        <v>317</v>
      </c>
      <c r="D146">
        <v>2005099</v>
      </c>
      <c r="E146" t="s">
        <v>217</v>
      </c>
      <c r="F146" t="s">
        <v>214</v>
      </c>
      <c r="G146" t="s">
        <v>215</v>
      </c>
      <c r="H146">
        <v>3</v>
      </c>
      <c r="I146">
        <v>2016</v>
      </c>
      <c r="J146">
        <v>1</v>
      </c>
      <c r="L146">
        <v>23081379</v>
      </c>
      <c r="M146" t="s">
        <v>221</v>
      </c>
      <c r="P146" s="29" t="str">
        <f t="shared" si="4"/>
        <v>BAD</v>
      </c>
    </row>
    <row r="147" spans="1:16" hidden="1" x14ac:dyDescent="0.25">
      <c r="A147">
        <v>167504949</v>
      </c>
      <c r="B147">
        <v>803407</v>
      </c>
      <c r="C147" t="s">
        <v>317</v>
      </c>
      <c r="D147">
        <v>2021600</v>
      </c>
      <c r="E147" t="s">
        <v>219</v>
      </c>
      <c r="F147" t="s">
        <v>214</v>
      </c>
      <c r="G147" t="s">
        <v>215</v>
      </c>
      <c r="H147">
        <v>3</v>
      </c>
      <c r="I147">
        <v>2016</v>
      </c>
      <c r="J147">
        <v>1</v>
      </c>
      <c r="L147">
        <v>23081087</v>
      </c>
      <c r="M147" t="s">
        <v>221</v>
      </c>
      <c r="P147" s="29" t="str">
        <f t="shared" si="4"/>
        <v>BAD</v>
      </c>
    </row>
    <row r="148" spans="1:16" hidden="1" x14ac:dyDescent="0.25">
      <c r="A148">
        <v>167504949</v>
      </c>
      <c r="B148">
        <v>803407</v>
      </c>
      <c r="C148" t="s">
        <v>317</v>
      </c>
      <c r="D148">
        <v>2004098</v>
      </c>
      <c r="E148" t="s">
        <v>213</v>
      </c>
      <c r="F148" t="s">
        <v>214</v>
      </c>
      <c r="G148" t="s">
        <v>215</v>
      </c>
      <c r="H148">
        <v>3</v>
      </c>
      <c r="I148">
        <v>2016</v>
      </c>
      <c r="J148">
        <v>1</v>
      </c>
      <c r="L148">
        <v>23078140</v>
      </c>
      <c r="M148" t="s">
        <v>221</v>
      </c>
      <c r="P148" s="29" t="str">
        <f t="shared" si="4"/>
        <v>BAD</v>
      </c>
    </row>
    <row r="149" spans="1:16" hidden="1" x14ac:dyDescent="0.25">
      <c r="A149">
        <v>167504949</v>
      </c>
      <c r="B149">
        <v>803407</v>
      </c>
      <c r="C149" t="s">
        <v>317</v>
      </c>
      <c r="D149">
        <v>2004098</v>
      </c>
      <c r="E149" t="s">
        <v>213</v>
      </c>
      <c r="F149" t="s">
        <v>214</v>
      </c>
      <c r="G149" t="s">
        <v>215</v>
      </c>
      <c r="H149">
        <v>3</v>
      </c>
      <c r="I149">
        <v>2016</v>
      </c>
      <c r="J149">
        <v>2</v>
      </c>
      <c r="L149">
        <v>23085303</v>
      </c>
      <c r="M149" t="s">
        <v>221</v>
      </c>
      <c r="P149" s="29" t="str">
        <f t="shared" si="4"/>
        <v>BAD</v>
      </c>
    </row>
    <row r="150" spans="1:16" hidden="1" x14ac:dyDescent="0.25">
      <c r="A150">
        <v>167504949</v>
      </c>
      <c r="B150">
        <v>803407</v>
      </c>
      <c r="C150" t="s">
        <v>317</v>
      </c>
      <c r="D150">
        <v>2021754</v>
      </c>
      <c r="E150" t="s">
        <v>216</v>
      </c>
      <c r="F150" t="s">
        <v>214</v>
      </c>
      <c r="G150" t="s">
        <v>215</v>
      </c>
      <c r="H150">
        <v>3</v>
      </c>
      <c r="I150">
        <v>2016</v>
      </c>
      <c r="J150">
        <v>2</v>
      </c>
      <c r="L150">
        <v>23086733</v>
      </c>
      <c r="M150" t="s">
        <v>221</v>
      </c>
      <c r="P150" s="29" t="str">
        <f t="shared" si="4"/>
        <v>BAD</v>
      </c>
    </row>
    <row r="151" spans="1:16" hidden="1" x14ac:dyDescent="0.25">
      <c r="A151">
        <v>167504949</v>
      </c>
      <c r="B151">
        <v>803407</v>
      </c>
      <c r="C151" t="s">
        <v>317</v>
      </c>
      <c r="D151">
        <v>2021600</v>
      </c>
      <c r="E151" t="s">
        <v>219</v>
      </c>
      <c r="F151" t="s">
        <v>214</v>
      </c>
      <c r="G151" t="s">
        <v>215</v>
      </c>
      <c r="H151">
        <v>3</v>
      </c>
      <c r="I151">
        <v>2016</v>
      </c>
      <c r="J151">
        <v>2</v>
      </c>
      <c r="L151">
        <v>23086545</v>
      </c>
      <c r="M151" t="s">
        <v>221</v>
      </c>
      <c r="P151" s="29" t="str">
        <f t="shared" si="4"/>
        <v>BAD</v>
      </c>
    </row>
    <row r="152" spans="1:16" hidden="1" x14ac:dyDescent="0.25">
      <c r="A152">
        <v>167504949</v>
      </c>
      <c r="B152">
        <v>803407</v>
      </c>
      <c r="C152" t="s">
        <v>317</v>
      </c>
      <c r="D152">
        <v>2005118</v>
      </c>
      <c r="E152" t="s">
        <v>223</v>
      </c>
      <c r="F152" t="s">
        <v>214</v>
      </c>
      <c r="G152" t="s">
        <v>215</v>
      </c>
      <c r="H152">
        <v>3</v>
      </c>
      <c r="I152">
        <v>2016</v>
      </c>
      <c r="J152">
        <v>2</v>
      </c>
      <c r="L152">
        <v>23086744</v>
      </c>
      <c r="M152" t="s">
        <v>221</v>
      </c>
      <c r="P152" s="29" t="str">
        <f t="shared" si="4"/>
        <v>BAD</v>
      </c>
    </row>
    <row r="153" spans="1:16" hidden="1" x14ac:dyDescent="0.25">
      <c r="A153">
        <v>167504949</v>
      </c>
      <c r="B153">
        <v>803407</v>
      </c>
      <c r="C153" t="s">
        <v>317</v>
      </c>
      <c r="D153">
        <v>2005102</v>
      </c>
      <c r="E153" t="s">
        <v>218</v>
      </c>
      <c r="F153" t="s">
        <v>214</v>
      </c>
      <c r="G153" t="s">
        <v>215</v>
      </c>
      <c r="H153">
        <v>3</v>
      </c>
      <c r="I153">
        <v>2016</v>
      </c>
      <c r="J153">
        <v>2</v>
      </c>
      <c r="L153">
        <v>23086740</v>
      </c>
      <c r="M153" t="s">
        <v>221</v>
      </c>
      <c r="P153" s="29" t="str">
        <f t="shared" si="4"/>
        <v>BAD</v>
      </c>
    </row>
    <row r="154" spans="1:16" hidden="1" x14ac:dyDescent="0.25">
      <c r="A154">
        <v>167504949</v>
      </c>
      <c r="B154">
        <v>803407</v>
      </c>
      <c r="C154" t="s">
        <v>317</v>
      </c>
      <c r="D154">
        <v>2005099</v>
      </c>
      <c r="E154" t="s">
        <v>217</v>
      </c>
      <c r="F154" t="s">
        <v>214</v>
      </c>
      <c r="G154" t="s">
        <v>215</v>
      </c>
      <c r="H154">
        <v>3</v>
      </c>
      <c r="I154">
        <v>2016</v>
      </c>
      <c r="J154">
        <v>2</v>
      </c>
      <c r="L154">
        <v>23086540</v>
      </c>
      <c r="M154" t="s">
        <v>221</v>
      </c>
      <c r="P154" s="29" t="str">
        <f t="shared" si="4"/>
        <v>BAD</v>
      </c>
    </row>
    <row r="155" spans="1:16" hidden="1" x14ac:dyDescent="0.25">
      <c r="A155">
        <v>169428158</v>
      </c>
      <c r="B155">
        <v>803401</v>
      </c>
      <c r="C155" t="s">
        <v>318</v>
      </c>
      <c r="D155">
        <v>2005118</v>
      </c>
      <c r="E155" t="s">
        <v>223</v>
      </c>
      <c r="F155" t="s">
        <v>214</v>
      </c>
      <c r="G155" t="s">
        <v>215</v>
      </c>
      <c r="H155">
        <v>2</v>
      </c>
      <c r="I155">
        <v>2015</v>
      </c>
      <c r="J155">
        <v>1</v>
      </c>
      <c r="L155">
        <v>23067524</v>
      </c>
      <c r="M155">
        <v>5.3</v>
      </c>
      <c r="P155" s="29">
        <f t="shared" ref="P155:P169" si="5">IF(AND(ISNUMBER(M155),H155&lt;&gt;4,N155&lt;&gt;"X"),(M155-1)/6,IF(H155=4,"DRP",IF(AND(H155=3,M155="NA"),"BAD",IF(AND(H155=2),"CVL",IF(AND(H155=1,ISBLANK(M155)),"NULL","UNK")))))</f>
        <v>0.71666666666666667</v>
      </c>
    </row>
    <row r="156" spans="1:16" hidden="1" x14ac:dyDescent="0.25">
      <c r="A156">
        <v>169428158</v>
      </c>
      <c r="B156">
        <v>803401</v>
      </c>
      <c r="C156" t="s">
        <v>318</v>
      </c>
      <c r="D156">
        <v>2021600</v>
      </c>
      <c r="E156" t="s">
        <v>219</v>
      </c>
      <c r="F156" t="s">
        <v>214</v>
      </c>
      <c r="G156" t="s">
        <v>215</v>
      </c>
      <c r="H156">
        <v>2</v>
      </c>
      <c r="I156">
        <v>2015</v>
      </c>
      <c r="J156">
        <v>1</v>
      </c>
      <c r="L156">
        <v>23066442</v>
      </c>
      <c r="M156">
        <v>6</v>
      </c>
      <c r="P156" s="29">
        <f t="shared" si="5"/>
        <v>0.83333333333333337</v>
      </c>
    </row>
    <row r="157" spans="1:16" hidden="1" x14ac:dyDescent="0.25">
      <c r="A157">
        <v>169428158</v>
      </c>
      <c r="B157">
        <v>803401</v>
      </c>
      <c r="C157" t="s">
        <v>318</v>
      </c>
      <c r="D157">
        <v>2005099</v>
      </c>
      <c r="E157" t="s">
        <v>217</v>
      </c>
      <c r="F157" t="s">
        <v>214</v>
      </c>
      <c r="G157" t="s">
        <v>215</v>
      </c>
      <c r="H157">
        <v>2</v>
      </c>
      <c r="I157">
        <v>2015</v>
      </c>
      <c r="J157">
        <v>1</v>
      </c>
      <c r="L157">
        <v>23066433</v>
      </c>
      <c r="M157">
        <v>6.1</v>
      </c>
      <c r="P157" s="29">
        <f t="shared" si="5"/>
        <v>0.85</v>
      </c>
    </row>
    <row r="158" spans="1:16" hidden="1" x14ac:dyDescent="0.25">
      <c r="A158">
        <v>169428158</v>
      </c>
      <c r="B158">
        <v>803401</v>
      </c>
      <c r="C158" t="s">
        <v>318</v>
      </c>
      <c r="D158">
        <v>2005102</v>
      </c>
      <c r="E158" t="s">
        <v>218</v>
      </c>
      <c r="F158" t="s">
        <v>214</v>
      </c>
      <c r="G158" t="s">
        <v>215</v>
      </c>
      <c r="H158">
        <v>2</v>
      </c>
      <c r="I158">
        <v>2015</v>
      </c>
      <c r="J158">
        <v>1</v>
      </c>
      <c r="L158">
        <v>23066494</v>
      </c>
      <c r="M158">
        <v>5.7</v>
      </c>
      <c r="P158" s="29">
        <f t="shared" si="5"/>
        <v>0.78333333333333333</v>
      </c>
    </row>
    <row r="159" spans="1:16" hidden="1" x14ac:dyDescent="0.25">
      <c r="A159">
        <v>169428158</v>
      </c>
      <c r="B159">
        <v>803401</v>
      </c>
      <c r="C159" t="s">
        <v>318</v>
      </c>
      <c r="D159">
        <v>2021754</v>
      </c>
      <c r="E159" t="s">
        <v>216</v>
      </c>
      <c r="F159" t="s">
        <v>214</v>
      </c>
      <c r="G159" t="s">
        <v>215</v>
      </c>
      <c r="H159">
        <v>2</v>
      </c>
      <c r="I159">
        <v>2015</v>
      </c>
      <c r="J159">
        <v>1</v>
      </c>
      <c r="L159">
        <v>23066482</v>
      </c>
      <c r="M159">
        <v>5.4</v>
      </c>
      <c r="P159" s="29">
        <f t="shared" si="5"/>
        <v>0.73333333333333339</v>
      </c>
    </row>
    <row r="160" spans="1:16" hidden="1" x14ac:dyDescent="0.25">
      <c r="A160">
        <v>169428158</v>
      </c>
      <c r="B160">
        <v>803401</v>
      </c>
      <c r="C160" t="s">
        <v>318</v>
      </c>
      <c r="D160">
        <v>2004098</v>
      </c>
      <c r="E160" t="s">
        <v>213</v>
      </c>
      <c r="F160" t="s">
        <v>214</v>
      </c>
      <c r="G160" t="s">
        <v>215</v>
      </c>
      <c r="H160">
        <v>2</v>
      </c>
      <c r="I160">
        <v>2015</v>
      </c>
      <c r="J160">
        <v>1</v>
      </c>
      <c r="L160">
        <v>23066524</v>
      </c>
      <c r="M160">
        <v>6.8</v>
      </c>
      <c r="P160" s="29">
        <f t="shared" si="5"/>
        <v>0.96666666666666667</v>
      </c>
    </row>
    <row r="161" spans="1:16" hidden="1" x14ac:dyDescent="0.25">
      <c r="A161">
        <v>169428158</v>
      </c>
      <c r="B161">
        <v>803401</v>
      </c>
      <c r="C161" t="s">
        <v>318</v>
      </c>
      <c r="D161">
        <v>2019272</v>
      </c>
      <c r="E161" t="s">
        <v>249</v>
      </c>
      <c r="F161" t="s">
        <v>214</v>
      </c>
      <c r="G161" t="s">
        <v>215</v>
      </c>
      <c r="H161">
        <v>2</v>
      </c>
      <c r="I161">
        <v>2015</v>
      </c>
      <c r="J161">
        <v>1</v>
      </c>
      <c r="M161" t="s">
        <v>232</v>
      </c>
      <c r="P161" s="29" t="str">
        <f t="shared" si="5"/>
        <v>CVL</v>
      </c>
    </row>
    <row r="162" spans="1:16" hidden="1" x14ac:dyDescent="0.25">
      <c r="A162">
        <v>169428158</v>
      </c>
      <c r="B162">
        <v>803401</v>
      </c>
      <c r="C162" t="s">
        <v>318</v>
      </c>
      <c r="D162">
        <v>2019271</v>
      </c>
      <c r="E162" t="s">
        <v>236</v>
      </c>
      <c r="F162" t="s">
        <v>214</v>
      </c>
      <c r="G162" t="s">
        <v>215</v>
      </c>
      <c r="H162">
        <v>2</v>
      </c>
      <c r="I162">
        <v>2015</v>
      </c>
      <c r="J162">
        <v>1</v>
      </c>
      <c r="M162" t="s">
        <v>232</v>
      </c>
      <c r="P162" s="29" t="str">
        <f t="shared" si="5"/>
        <v>CVL</v>
      </c>
    </row>
    <row r="163" spans="1:16" hidden="1" x14ac:dyDescent="0.25">
      <c r="A163">
        <v>169428158</v>
      </c>
      <c r="B163">
        <v>803401</v>
      </c>
      <c r="C163" t="s">
        <v>318</v>
      </c>
      <c r="D163">
        <v>2021602</v>
      </c>
      <c r="E163" t="s">
        <v>242</v>
      </c>
      <c r="F163" t="s">
        <v>214</v>
      </c>
      <c r="G163" t="s">
        <v>215</v>
      </c>
      <c r="H163">
        <v>2</v>
      </c>
      <c r="I163">
        <v>2015</v>
      </c>
      <c r="J163">
        <v>2</v>
      </c>
      <c r="L163">
        <v>23072005</v>
      </c>
      <c r="M163">
        <v>6.5</v>
      </c>
      <c r="P163" s="29">
        <f t="shared" si="5"/>
        <v>0.91666666666666663</v>
      </c>
    </row>
    <row r="164" spans="1:16" hidden="1" x14ac:dyDescent="0.25">
      <c r="A164">
        <v>169428158</v>
      </c>
      <c r="B164">
        <v>803401</v>
      </c>
      <c r="C164" t="s">
        <v>318</v>
      </c>
      <c r="D164">
        <v>2021763</v>
      </c>
      <c r="E164" t="s">
        <v>298</v>
      </c>
      <c r="F164" t="s">
        <v>214</v>
      </c>
      <c r="G164" t="s">
        <v>215</v>
      </c>
      <c r="H164">
        <v>2</v>
      </c>
      <c r="I164">
        <v>2015</v>
      </c>
      <c r="J164">
        <v>2</v>
      </c>
      <c r="L164">
        <v>23071924</v>
      </c>
      <c r="M164">
        <v>5.3</v>
      </c>
      <c r="P164" s="29">
        <f t="shared" si="5"/>
        <v>0.71666666666666667</v>
      </c>
    </row>
    <row r="165" spans="1:16" hidden="1" x14ac:dyDescent="0.25">
      <c r="A165">
        <v>169428158</v>
      </c>
      <c r="B165">
        <v>803401</v>
      </c>
      <c r="C165" t="s">
        <v>318</v>
      </c>
      <c r="D165">
        <v>2021756</v>
      </c>
      <c r="E165" t="s">
        <v>253</v>
      </c>
      <c r="F165" t="s">
        <v>214</v>
      </c>
      <c r="G165" t="s">
        <v>215</v>
      </c>
      <c r="H165">
        <v>2</v>
      </c>
      <c r="I165">
        <v>2015</v>
      </c>
      <c r="J165">
        <v>2</v>
      </c>
      <c r="L165">
        <v>23074182</v>
      </c>
      <c r="M165">
        <v>5</v>
      </c>
      <c r="P165" s="29">
        <f t="shared" si="5"/>
        <v>0.66666666666666663</v>
      </c>
    </row>
    <row r="166" spans="1:16" hidden="1" x14ac:dyDescent="0.25">
      <c r="A166">
        <v>169428158</v>
      </c>
      <c r="B166">
        <v>803401</v>
      </c>
      <c r="C166" t="s">
        <v>318</v>
      </c>
      <c r="D166">
        <v>2005117</v>
      </c>
      <c r="E166" t="s">
        <v>220</v>
      </c>
      <c r="F166" t="s">
        <v>214</v>
      </c>
      <c r="G166" t="s">
        <v>215</v>
      </c>
      <c r="H166">
        <v>2</v>
      </c>
      <c r="I166">
        <v>2015</v>
      </c>
      <c r="J166">
        <v>2</v>
      </c>
      <c r="L166">
        <v>23070388</v>
      </c>
      <c r="M166">
        <v>6.5</v>
      </c>
      <c r="P166" s="29">
        <f t="shared" si="5"/>
        <v>0.91666666666666663</v>
      </c>
    </row>
    <row r="167" spans="1:16" hidden="1" x14ac:dyDescent="0.25">
      <c r="A167">
        <v>169428158</v>
      </c>
      <c r="B167">
        <v>803401</v>
      </c>
      <c r="C167" t="s">
        <v>318</v>
      </c>
      <c r="D167">
        <v>2021580</v>
      </c>
      <c r="E167" t="s">
        <v>241</v>
      </c>
      <c r="F167" t="s">
        <v>214</v>
      </c>
      <c r="G167" t="s">
        <v>215</v>
      </c>
      <c r="H167">
        <v>2</v>
      </c>
      <c r="I167">
        <v>2015</v>
      </c>
      <c r="J167">
        <v>2</v>
      </c>
      <c r="L167">
        <v>23072001</v>
      </c>
      <c r="M167">
        <v>6.2</v>
      </c>
      <c r="P167" s="29">
        <f t="shared" si="5"/>
        <v>0.8666666666666667</v>
      </c>
    </row>
    <row r="168" spans="1:16" hidden="1" x14ac:dyDescent="0.25">
      <c r="A168">
        <v>169428158</v>
      </c>
      <c r="B168">
        <v>803401</v>
      </c>
      <c r="C168" t="s">
        <v>318</v>
      </c>
      <c r="D168">
        <v>2004099</v>
      </c>
      <c r="E168" t="s">
        <v>245</v>
      </c>
      <c r="F168" t="s">
        <v>214</v>
      </c>
      <c r="G168" t="s">
        <v>215</v>
      </c>
      <c r="H168">
        <v>2</v>
      </c>
      <c r="I168">
        <v>2015</v>
      </c>
      <c r="J168">
        <v>2</v>
      </c>
      <c r="L168">
        <v>23073318</v>
      </c>
      <c r="M168">
        <v>5.9</v>
      </c>
      <c r="P168" s="29">
        <f t="shared" si="5"/>
        <v>0.81666666666666676</v>
      </c>
    </row>
    <row r="169" spans="1:16" hidden="1" x14ac:dyDescent="0.25">
      <c r="A169">
        <v>169428158</v>
      </c>
      <c r="B169">
        <v>803401</v>
      </c>
      <c r="C169" t="s">
        <v>318</v>
      </c>
      <c r="D169">
        <v>2004116</v>
      </c>
      <c r="E169" t="s">
        <v>229</v>
      </c>
      <c r="F169" t="s">
        <v>214</v>
      </c>
      <c r="G169" t="s">
        <v>215</v>
      </c>
      <c r="H169">
        <v>2</v>
      </c>
      <c r="I169">
        <v>2015</v>
      </c>
      <c r="J169">
        <v>2</v>
      </c>
      <c r="L169">
        <v>23073043</v>
      </c>
      <c r="M169">
        <v>6.9</v>
      </c>
      <c r="P169" s="29">
        <f t="shared" si="5"/>
        <v>0.98333333333333339</v>
      </c>
    </row>
    <row r="170" spans="1:16" hidden="1" x14ac:dyDescent="0.25">
      <c r="A170">
        <v>169478228</v>
      </c>
      <c r="B170">
        <v>803403</v>
      </c>
      <c r="C170" t="s">
        <v>224</v>
      </c>
      <c r="D170">
        <v>2005108</v>
      </c>
      <c r="E170" t="s">
        <v>217</v>
      </c>
      <c r="F170" t="s">
        <v>214</v>
      </c>
      <c r="G170" t="s">
        <v>215</v>
      </c>
      <c r="H170">
        <v>2</v>
      </c>
      <c r="I170">
        <v>2016</v>
      </c>
      <c r="J170">
        <v>1</v>
      </c>
      <c r="L170">
        <v>23078550</v>
      </c>
      <c r="M170">
        <v>5.7</v>
      </c>
      <c r="P170" s="29">
        <f t="shared" ref="P170:P201" si="6">IF(AND(ISNUMBER(M170),H170&lt;&gt;4),(M170-1)/6,IF(H170=4,"DRP",IF(AND(H170=3,M170="NA"),"BAD",IF(AND(H170=2),"CVL",IF(AND(H170=1,ISBLANK(M170)),"NULL","UNK")))))</f>
        <v>0.78333333333333333</v>
      </c>
    </row>
    <row r="171" spans="1:16" hidden="1" x14ac:dyDescent="0.25">
      <c r="A171">
        <v>169478228</v>
      </c>
      <c r="B171">
        <v>803403</v>
      </c>
      <c r="C171" t="s">
        <v>224</v>
      </c>
      <c r="D171">
        <v>2004172</v>
      </c>
      <c r="E171" t="s">
        <v>213</v>
      </c>
      <c r="F171" t="s">
        <v>214</v>
      </c>
      <c r="G171" t="s">
        <v>215</v>
      </c>
      <c r="H171">
        <v>2</v>
      </c>
      <c r="I171">
        <v>2016</v>
      </c>
      <c r="J171">
        <v>1</v>
      </c>
      <c r="L171">
        <v>23078276</v>
      </c>
      <c r="M171">
        <v>6.8</v>
      </c>
      <c r="P171" s="29">
        <f t="shared" si="6"/>
        <v>0.96666666666666667</v>
      </c>
    </row>
    <row r="172" spans="1:16" hidden="1" x14ac:dyDescent="0.25">
      <c r="A172">
        <v>169478228</v>
      </c>
      <c r="B172">
        <v>803403</v>
      </c>
      <c r="C172" t="s">
        <v>224</v>
      </c>
      <c r="D172">
        <v>2005125</v>
      </c>
      <c r="E172" t="s">
        <v>223</v>
      </c>
      <c r="F172" t="s">
        <v>214</v>
      </c>
      <c r="G172" t="s">
        <v>215</v>
      </c>
      <c r="H172">
        <v>2</v>
      </c>
      <c r="I172">
        <v>2016</v>
      </c>
      <c r="J172">
        <v>1</v>
      </c>
      <c r="L172">
        <v>23078449</v>
      </c>
      <c r="M172">
        <v>5</v>
      </c>
      <c r="P172" s="29">
        <f t="shared" si="6"/>
        <v>0.66666666666666663</v>
      </c>
    </row>
    <row r="173" spans="1:16" hidden="1" x14ac:dyDescent="0.25">
      <c r="A173">
        <v>169478228</v>
      </c>
      <c r="B173">
        <v>803403</v>
      </c>
      <c r="C173" t="s">
        <v>224</v>
      </c>
      <c r="D173">
        <v>2021879</v>
      </c>
      <c r="E173" t="s">
        <v>219</v>
      </c>
      <c r="F173" t="s">
        <v>214</v>
      </c>
      <c r="G173" t="s">
        <v>215</v>
      </c>
      <c r="H173">
        <v>2</v>
      </c>
      <c r="I173">
        <v>2016</v>
      </c>
      <c r="J173">
        <v>1</v>
      </c>
      <c r="L173">
        <v>23078551</v>
      </c>
      <c r="M173">
        <v>4.4000000000000004</v>
      </c>
      <c r="P173" s="29">
        <f t="shared" si="6"/>
        <v>0.56666666666666676</v>
      </c>
    </row>
    <row r="174" spans="1:16" hidden="1" x14ac:dyDescent="0.25">
      <c r="A174">
        <v>169478228</v>
      </c>
      <c r="B174">
        <v>803403</v>
      </c>
      <c r="C174" t="s">
        <v>224</v>
      </c>
      <c r="D174">
        <v>2021900</v>
      </c>
      <c r="E174" t="s">
        <v>216</v>
      </c>
      <c r="F174" t="s">
        <v>214</v>
      </c>
      <c r="G174" t="s">
        <v>215</v>
      </c>
      <c r="H174">
        <v>2</v>
      </c>
      <c r="I174">
        <v>2016</v>
      </c>
      <c r="J174">
        <v>1</v>
      </c>
      <c r="L174">
        <v>23078554</v>
      </c>
      <c r="M174">
        <v>5.8</v>
      </c>
      <c r="P174" s="29">
        <f t="shared" si="6"/>
        <v>0.79999999999999993</v>
      </c>
    </row>
    <row r="175" spans="1:16" hidden="1" x14ac:dyDescent="0.25">
      <c r="A175">
        <v>169478228</v>
      </c>
      <c r="B175">
        <v>803403</v>
      </c>
      <c r="C175" t="s">
        <v>224</v>
      </c>
      <c r="D175">
        <v>2005111</v>
      </c>
      <c r="E175" t="s">
        <v>218</v>
      </c>
      <c r="F175" t="s">
        <v>214</v>
      </c>
      <c r="G175" t="s">
        <v>215</v>
      </c>
      <c r="H175">
        <v>2</v>
      </c>
      <c r="I175">
        <v>2016</v>
      </c>
      <c r="J175">
        <v>1</v>
      </c>
      <c r="L175">
        <v>23078557</v>
      </c>
      <c r="M175">
        <v>5.5</v>
      </c>
      <c r="P175" s="29">
        <f t="shared" si="6"/>
        <v>0.75</v>
      </c>
    </row>
    <row r="176" spans="1:16" hidden="1" x14ac:dyDescent="0.25">
      <c r="A176">
        <v>169478228</v>
      </c>
      <c r="B176">
        <v>803403</v>
      </c>
      <c r="C176" t="s">
        <v>224</v>
      </c>
      <c r="D176">
        <v>2021994</v>
      </c>
      <c r="E176" t="s">
        <v>298</v>
      </c>
      <c r="F176" t="s">
        <v>214</v>
      </c>
      <c r="G176" t="s">
        <v>215</v>
      </c>
      <c r="H176">
        <v>2</v>
      </c>
      <c r="I176">
        <v>2016</v>
      </c>
      <c r="J176">
        <v>2</v>
      </c>
      <c r="L176">
        <v>23086007</v>
      </c>
      <c r="M176">
        <v>5.5</v>
      </c>
      <c r="P176" s="29">
        <f t="shared" si="6"/>
        <v>0.75</v>
      </c>
    </row>
    <row r="177" spans="1:16" hidden="1" x14ac:dyDescent="0.25">
      <c r="A177">
        <v>169478228</v>
      </c>
      <c r="B177">
        <v>803403</v>
      </c>
      <c r="C177" t="s">
        <v>224</v>
      </c>
      <c r="D177">
        <v>2021901</v>
      </c>
      <c r="E177" t="s">
        <v>253</v>
      </c>
      <c r="F177" t="s">
        <v>214</v>
      </c>
      <c r="G177" t="s">
        <v>215</v>
      </c>
      <c r="H177">
        <v>2</v>
      </c>
      <c r="I177">
        <v>2016</v>
      </c>
      <c r="J177">
        <v>2</v>
      </c>
      <c r="L177">
        <v>23086001</v>
      </c>
      <c r="M177">
        <v>5</v>
      </c>
      <c r="P177" s="29">
        <f t="shared" si="6"/>
        <v>0.66666666666666663</v>
      </c>
    </row>
    <row r="178" spans="1:16" hidden="1" x14ac:dyDescent="0.25">
      <c r="A178">
        <v>169478228</v>
      </c>
      <c r="B178">
        <v>803403</v>
      </c>
      <c r="C178" t="s">
        <v>224</v>
      </c>
      <c r="D178">
        <v>2021876</v>
      </c>
      <c r="E178" t="s">
        <v>241</v>
      </c>
      <c r="F178" t="s">
        <v>214</v>
      </c>
      <c r="G178" t="s">
        <v>215</v>
      </c>
      <c r="H178">
        <v>2</v>
      </c>
      <c r="I178">
        <v>2016</v>
      </c>
      <c r="J178">
        <v>2</v>
      </c>
      <c r="L178">
        <v>23085996</v>
      </c>
      <c r="M178">
        <v>4.3</v>
      </c>
      <c r="P178" s="29">
        <f t="shared" si="6"/>
        <v>0.54999999999999993</v>
      </c>
    </row>
    <row r="179" spans="1:16" hidden="1" x14ac:dyDescent="0.25">
      <c r="A179">
        <v>169478228</v>
      </c>
      <c r="B179">
        <v>803403</v>
      </c>
      <c r="C179" t="s">
        <v>224</v>
      </c>
      <c r="D179">
        <v>2005124</v>
      </c>
      <c r="E179" t="s">
        <v>220</v>
      </c>
      <c r="F179" t="s">
        <v>214</v>
      </c>
      <c r="G179" t="s">
        <v>215</v>
      </c>
      <c r="H179">
        <v>2</v>
      </c>
      <c r="I179">
        <v>2016</v>
      </c>
      <c r="J179">
        <v>2</v>
      </c>
      <c r="L179">
        <v>23086006</v>
      </c>
      <c r="M179">
        <v>6</v>
      </c>
      <c r="P179" s="29">
        <f t="shared" si="6"/>
        <v>0.83333333333333337</v>
      </c>
    </row>
    <row r="180" spans="1:16" hidden="1" x14ac:dyDescent="0.25">
      <c r="A180">
        <v>169478228</v>
      </c>
      <c r="B180">
        <v>803403</v>
      </c>
      <c r="C180" t="s">
        <v>224</v>
      </c>
      <c r="D180">
        <v>2021880</v>
      </c>
      <c r="E180" t="s">
        <v>242</v>
      </c>
      <c r="F180" t="s">
        <v>214</v>
      </c>
      <c r="G180" t="s">
        <v>215</v>
      </c>
      <c r="H180">
        <v>2</v>
      </c>
      <c r="I180">
        <v>2016</v>
      </c>
      <c r="J180">
        <v>2</v>
      </c>
      <c r="L180">
        <v>23085994</v>
      </c>
      <c r="M180">
        <v>4.2</v>
      </c>
      <c r="P180" s="29">
        <f t="shared" si="6"/>
        <v>0.53333333333333333</v>
      </c>
    </row>
    <row r="181" spans="1:16" hidden="1" x14ac:dyDescent="0.25">
      <c r="A181">
        <v>169478228</v>
      </c>
      <c r="B181">
        <v>803403</v>
      </c>
      <c r="C181" t="s">
        <v>224</v>
      </c>
      <c r="D181">
        <v>2004186</v>
      </c>
      <c r="E181" t="s">
        <v>229</v>
      </c>
      <c r="F181" t="s">
        <v>214</v>
      </c>
      <c r="G181" t="s">
        <v>215</v>
      </c>
      <c r="H181">
        <v>2</v>
      </c>
      <c r="I181">
        <v>2016</v>
      </c>
      <c r="J181">
        <v>2</v>
      </c>
      <c r="L181">
        <v>23085325</v>
      </c>
      <c r="M181">
        <v>6.4</v>
      </c>
      <c r="P181" s="29">
        <f t="shared" si="6"/>
        <v>0.9</v>
      </c>
    </row>
    <row r="182" spans="1:16" hidden="1" x14ac:dyDescent="0.25">
      <c r="A182">
        <v>169478228</v>
      </c>
      <c r="B182">
        <v>803403</v>
      </c>
      <c r="C182" t="s">
        <v>224</v>
      </c>
      <c r="D182">
        <v>2004183</v>
      </c>
      <c r="E182" t="s">
        <v>244</v>
      </c>
      <c r="F182" t="s">
        <v>214</v>
      </c>
      <c r="G182" t="s">
        <v>215</v>
      </c>
      <c r="H182">
        <v>2</v>
      </c>
      <c r="I182">
        <v>2016</v>
      </c>
      <c r="J182">
        <v>2</v>
      </c>
      <c r="L182">
        <v>23088005</v>
      </c>
      <c r="M182">
        <v>5.9</v>
      </c>
      <c r="P182" s="29">
        <f t="shared" si="6"/>
        <v>0.81666666666666676</v>
      </c>
    </row>
    <row r="183" spans="1:16" hidden="1" x14ac:dyDescent="0.25">
      <c r="A183">
        <v>169478228</v>
      </c>
      <c r="B183">
        <v>803403</v>
      </c>
      <c r="C183" t="s">
        <v>224</v>
      </c>
      <c r="D183">
        <v>2004173</v>
      </c>
      <c r="E183" t="s">
        <v>245</v>
      </c>
      <c r="F183" t="s">
        <v>214</v>
      </c>
      <c r="G183" t="s">
        <v>215</v>
      </c>
      <c r="H183">
        <v>4</v>
      </c>
      <c r="I183">
        <v>2017</v>
      </c>
      <c r="J183">
        <v>1</v>
      </c>
      <c r="L183">
        <v>23091924</v>
      </c>
      <c r="P183" s="29" t="str">
        <f t="shared" si="6"/>
        <v>DRP</v>
      </c>
    </row>
    <row r="184" spans="1:16" hidden="1" x14ac:dyDescent="0.25">
      <c r="A184">
        <v>169478228</v>
      </c>
      <c r="B184">
        <v>803403</v>
      </c>
      <c r="C184" t="s">
        <v>224</v>
      </c>
      <c r="D184">
        <v>2021878</v>
      </c>
      <c r="E184" t="s">
        <v>294</v>
      </c>
      <c r="F184" t="s">
        <v>214</v>
      </c>
      <c r="G184" t="s">
        <v>215</v>
      </c>
      <c r="H184">
        <v>2</v>
      </c>
      <c r="I184">
        <v>2017</v>
      </c>
      <c r="J184">
        <v>1</v>
      </c>
      <c r="L184">
        <v>23094882</v>
      </c>
      <c r="M184">
        <v>4.3</v>
      </c>
      <c r="P184" s="29">
        <f t="shared" si="6"/>
        <v>0.54999999999999993</v>
      </c>
    </row>
    <row r="185" spans="1:16" hidden="1" x14ac:dyDescent="0.25">
      <c r="A185">
        <v>169478228</v>
      </c>
      <c r="B185">
        <v>803403</v>
      </c>
      <c r="C185" t="s">
        <v>224</v>
      </c>
      <c r="D185">
        <v>2021885</v>
      </c>
      <c r="E185" t="s">
        <v>295</v>
      </c>
      <c r="F185" t="s">
        <v>214</v>
      </c>
      <c r="G185" t="s">
        <v>215</v>
      </c>
      <c r="H185">
        <v>2</v>
      </c>
      <c r="I185">
        <v>2017</v>
      </c>
      <c r="J185">
        <v>1</v>
      </c>
      <c r="L185">
        <v>23094881</v>
      </c>
      <c r="M185">
        <v>4.5</v>
      </c>
      <c r="P185" s="29">
        <f t="shared" si="6"/>
        <v>0.58333333333333337</v>
      </c>
    </row>
    <row r="186" spans="1:16" hidden="1" x14ac:dyDescent="0.25">
      <c r="A186">
        <v>169478228</v>
      </c>
      <c r="B186">
        <v>803403</v>
      </c>
      <c r="C186" t="s">
        <v>224</v>
      </c>
      <c r="D186">
        <v>2021916</v>
      </c>
      <c r="E186" t="s">
        <v>226</v>
      </c>
      <c r="F186" t="s">
        <v>214</v>
      </c>
      <c r="G186" t="s">
        <v>215</v>
      </c>
      <c r="H186">
        <v>2</v>
      </c>
      <c r="I186">
        <v>2017</v>
      </c>
      <c r="J186">
        <v>1</v>
      </c>
      <c r="L186">
        <v>23090993</v>
      </c>
      <c r="M186">
        <v>5.2</v>
      </c>
      <c r="P186" s="29">
        <f t="shared" si="6"/>
        <v>0.70000000000000007</v>
      </c>
    </row>
    <row r="187" spans="1:16" hidden="1" x14ac:dyDescent="0.25">
      <c r="A187">
        <v>169478228</v>
      </c>
      <c r="B187">
        <v>803403</v>
      </c>
      <c r="C187" t="s">
        <v>224</v>
      </c>
      <c r="D187">
        <v>2005133</v>
      </c>
      <c r="E187" t="s">
        <v>228</v>
      </c>
      <c r="F187" t="s">
        <v>214</v>
      </c>
      <c r="G187" t="s">
        <v>215</v>
      </c>
      <c r="H187">
        <v>2</v>
      </c>
      <c r="I187">
        <v>2017</v>
      </c>
      <c r="J187">
        <v>1</v>
      </c>
      <c r="L187">
        <v>23091004</v>
      </c>
      <c r="M187">
        <v>5.0999999999999996</v>
      </c>
      <c r="P187" s="29">
        <f t="shared" si="6"/>
        <v>0.68333333333333324</v>
      </c>
    </row>
    <row r="188" spans="1:16" hidden="1" x14ac:dyDescent="0.25">
      <c r="A188">
        <v>169478228</v>
      </c>
      <c r="B188">
        <v>803403</v>
      </c>
      <c r="C188" t="s">
        <v>224</v>
      </c>
      <c r="D188">
        <v>2004173</v>
      </c>
      <c r="E188" t="s">
        <v>245</v>
      </c>
      <c r="F188" t="s">
        <v>214</v>
      </c>
      <c r="G188" t="s">
        <v>215</v>
      </c>
      <c r="H188">
        <v>2</v>
      </c>
      <c r="I188">
        <v>2017</v>
      </c>
      <c r="J188">
        <v>1</v>
      </c>
      <c r="L188">
        <v>23091923</v>
      </c>
      <c r="M188">
        <v>6.3</v>
      </c>
      <c r="P188" s="29">
        <f t="shared" si="6"/>
        <v>0.8833333333333333</v>
      </c>
    </row>
    <row r="189" spans="1:16" hidden="1" x14ac:dyDescent="0.25">
      <c r="A189">
        <v>169478228</v>
      </c>
      <c r="B189">
        <v>803403</v>
      </c>
      <c r="C189" t="s">
        <v>224</v>
      </c>
      <c r="D189">
        <v>2005127</v>
      </c>
      <c r="E189" t="s">
        <v>293</v>
      </c>
      <c r="F189" t="s">
        <v>214</v>
      </c>
      <c r="G189" t="s">
        <v>215</v>
      </c>
      <c r="H189">
        <v>2</v>
      </c>
      <c r="I189">
        <v>2017</v>
      </c>
      <c r="J189">
        <v>1</v>
      </c>
      <c r="L189">
        <v>23090986</v>
      </c>
      <c r="M189">
        <v>5.6</v>
      </c>
      <c r="P189" s="29">
        <f t="shared" si="6"/>
        <v>0.76666666666666661</v>
      </c>
    </row>
    <row r="190" spans="1:16" hidden="1" x14ac:dyDescent="0.25">
      <c r="A190">
        <v>169478228</v>
      </c>
      <c r="B190">
        <v>803403</v>
      </c>
      <c r="C190" t="s">
        <v>224</v>
      </c>
      <c r="D190">
        <v>2021906</v>
      </c>
      <c r="E190" t="s">
        <v>235</v>
      </c>
      <c r="F190" t="s">
        <v>214</v>
      </c>
      <c r="G190" t="s">
        <v>215</v>
      </c>
      <c r="H190">
        <v>2</v>
      </c>
      <c r="I190">
        <v>2017</v>
      </c>
      <c r="J190">
        <v>2</v>
      </c>
      <c r="L190">
        <v>23100214</v>
      </c>
      <c r="M190">
        <v>5.4</v>
      </c>
      <c r="P190" s="29">
        <f t="shared" si="6"/>
        <v>0.73333333333333339</v>
      </c>
    </row>
    <row r="191" spans="1:16" hidden="1" x14ac:dyDescent="0.25">
      <c r="A191">
        <v>169478228</v>
      </c>
      <c r="B191">
        <v>803403</v>
      </c>
      <c r="C191" t="s">
        <v>224</v>
      </c>
      <c r="D191">
        <v>2021907</v>
      </c>
      <c r="E191" t="s">
        <v>257</v>
      </c>
      <c r="F191" t="s">
        <v>214</v>
      </c>
      <c r="G191" t="s">
        <v>215</v>
      </c>
      <c r="H191">
        <v>2</v>
      </c>
      <c r="I191">
        <v>2017</v>
      </c>
      <c r="J191">
        <v>2</v>
      </c>
      <c r="L191">
        <v>23099425</v>
      </c>
      <c r="M191">
        <v>5.5</v>
      </c>
      <c r="P191" s="29">
        <f t="shared" si="6"/>
        <v>0.75</v>
      </c>
    </row>
    <row r="192" spans="1:16" hidden="1" x14ac:dyDescent="0.25">
      <c r="A192">
        <v>169478228</v>
      </c>
      <c r="B192">
        <v>803403</v>
      </c>
      <c r="C192" t="s">
        <v>224</v>
      </c>
      <c r="D192">
        <v>2021886</v>
      </c>
      <c r="E192" t="s">
        <v>227</v>
      </c>
      <c r="F192" t="s">
        <v>214</v>
      </c>
      <c r="G192" t="s">
        <v>215</v>
      </c>
      <c r="H192">
        <v>2</v>
      </c>
      <c r="I192">
        <v>2017</v>
      </c>
      <c r="J192">
        <v>2</v>
      </c>
      <c r="L192">
        <v>23099394</v>
      </c>
      <c r="M192">
        <v>4.7</v>
      </c>
      <c r="P192" s="29">
        <f t="shared" si="6"/>
        <v>0.6166666666666667</v>
      </c>
    </row>
    <row r="193" spans="1:16" hidden="1" x14ac:dyDescent="0.25">
      <c r="A193">
        <v>169478228</v>
      </c>
      <c r="B193">
        <v>803403</v>
      </c>
      <c r="C193" t="s">
        <v>224</v>
      </c>
      <c r="D193">
        <v>2019324</v>
      </c>
      <c r="E193" t="s">
        <v>236</v>
      </c>
      <c r="F193" t="s">
        <v>214</v>
      </c>
      <c r="G193" t="s">
        <v>215</v>
      </c>
      <c r="H193">
        <v>2</v>
      </c>
      <c r="I193">
        <v>2017</v>
      </c>
      <c r="J193">
        <v>2</v>
      </c>
      <c r="L193">
        <v>23099705</v>
      </c>
      <c r="M193">
        <v>6.5</v>
      </c>
      <c r="P193" s="29">
        <f t="shared" si="6"/>
        <v>0.91666666666666663</v>
      </c>
    </row>
    <row r="194" spans="1:16" hidden="1" x14ac:dyDescent="0.25">
      <c r="A194">
        <v>169478228</v>
      </c>
      <c r="B194">
        <v>803403</v>
      </c>
      <c r="C194" t="s">
        <v>224</v>
      </c>
      <c r="D194">
        <v>2021899</v>
      </c>
      <c r="E194" t="s">
        <v>296</v>
      </c>
      <c r="F194" t="s">
        <v>214</v>
      </c>
      <c r="G194" t="s">
        <v>215</v>
      </c>
      <c r="H194">
        <v>2</v>
      </c>
      <c r="I194">
        <v>2017</v>
      </c>
      <c r="J194">
        <v>2</v>
      </c>
      <c r="L194">
        <v>23099397</v>
      </c>
      <c r="M194">
        <v>4.5999999999999996</v>
      </c>
      <c r="P194" s="29">
        <f t="shared" si="6"/>
        <v>0.6</v>
      </c>
    </row>
    <row r="195" spans="1:16" hidden="1" x14ac:dyDescent="0.25">
      <c r="A195">
        <v>169478228</v>
      </c>
      <c r="B195">
        <v>803403</v>
      </c>
      <c r="C195" t="s">
        <v>224</v>
      </c>
      <c r="D195">
        <v>2021903</v>
      </c>
      <c r="E195" t="s">
        <v>256</v>
      </c>
      <c r="F195" t="s">
        <v>214</v>
      </c>
      <c r="G195" t="s">
        <v>215</v>
      </c>
      <c r="H195">
        <v>2</v>
      </c>
      <c r="I195">
        <v>2017</v>
      </c>
      <c r="J195">
        <v>2</v>
      </c>
      <c r="L195">
        <v>23099428</v>
      </c>
      <c r="M195">
        <v>6.1</v>
      </c>
      <c r="P195" s="29">
        <f t="shared" si="6"/>
        <v>0.85</v>
      </c>
    </row>
    <row r="196" spans="1:16" hidden="1" x14ac:dyDescent="0.25">
      <c r="A196">
        <v>169478228</v>
      </c>
      <c r="B196">
        <v>803403</v>
      </c>
      <c r="C196" t="s">
        <v>224</v>
      </c>
      <c r="D196">
        <v>2004671</v>
      </c>
      <c r="E196" t="s">
        <v>288</v>
      </c>
      <c r="F196" t="s">
        <v>214</v>
      </c>
      <c r="G196" t="s">
        <v>215</v>
      </c>
      <c r="H196">
        <v>2</v>
      </c>
      <c r="I196">
        <v>2018</v>
      </c>
      <c r="J196">
        <v>1</v>
      </c>
      <c r="L196">
        <v>23105430</v>
      </c>
      <c r="M196">
        <v>5.8</v>
      </c>
      <c r="P196" s="29">
        <f t="shared" si="6"/>
        <v>0.79999999999999993</v>
      </c>
    </row>
    <row r="197" spans="1:16" hidden="1" x14ac:dyDescent="0.25">
      <c r="A197">
        <v>169478228</v>
      </c>
      <c r="B197">
        <v>803403</v>
      </c>
      <c r="C197" t="s">
        <v>224</v>
      </c>
      <c r="D197">
        <v>2004675</v>
      </c>
      <c r="E197" t="s">
        <v>271</v>
      </c>
      <c r="F197" t="s">
        <v>214</v>
      </c>
      <c r="G197" t="s">
        <v>215</v>
      </c>
      <c r="H197">
        <v>2</v>
      </c>
      <c r="I197">
        <v>2018</v>
      </c>
      <c r="J197">
        <v>1</v>
      </c>
      <c r="L197">
        <v>23105432</v>
      </c>
      <c r="M197">
        <v>6.7</v>
      </c>
      <c r="P197" s="29">
        <f t="shared" si="6"/>
        <v>0.95000000000000007</v>
      </c>
    </row>
    <row r="198" spans="1:16" hidden="1" x14ac:dyDescent="0.25">
      <c r="A198">
        <v>169478228</v>
      </c>
      <c r="B198">
        <v>803403</v>
      </c>
      <c r="C198" t="s">
        <v>224</v>
      </c>
      <c r="D198">
        <v>2004764</v>
      </c>
      <c r="E198" t="s">
        <v>290</v>
      </c>
      <c r="F198" t="s">
        <v>214</v>
      </c>
      <c r="G198" t="s">
        <v>215</v>
      </c>
      <c r="H198">
        <v>2</v>
      </c>
      <c r="I198">
        <v>2018</v>
      </c>
      <c r="J198">
        <v>1</v>
      </c>
      <c r="L198">
        <v>23105437</v>
      </c>
      <c r="M198">
        <v>5.3</v>
      </c>
      <c r="P198" s="29">
        <f t="shared" si="6"/>
        <v>0.71666666666666667</v>
      </c>
    </row>
    <row r="199" spans="1:16" hidden="1" x14ac:dyDescent="0.25">
      <c r="A199">
        <v>169478228</v>
      </c>
      <c r="B199">
        <v>803403</v>
      </c>
      <c r="C199" t="s">
        <v>224</v>
      </c>
      <c r="D199">
        <v>2019325</v>
      </c>
      <c r="E199" t="s">
        <v>249</v>
      </c>
      <c r="F199" t="s">
        <v>214</v>
      </c>
      <c r="G199" t="s">
        <v>215</v>
      </c>
      <c r="H199">
        <v>2</v>
      </c>
      <c r="I199">
        <v>2018</v>
      </c>
      <c r="J199">
        <v>1</v>
      </c>
      <c r="L199">
        <v>23105013</v>
      </c>
      <c r="M199">
        <v>6.2</v>
      </c>
      <c r="P199" s="29">
        <f t="shared" si="6"/>
        <v>0.8666666666666667</v>
      </c>
    </row>
    <row r="200" spans="1:16" hidden="1" x14ac:dyDescent="0.25">
      <c r="A200">
        <v>169478228</v>
      </c>
      <c r="B200">
        <v>803403</v>
      </c>
      <c r="C200" t="s">
        <v>224</v>
      </c>
      <c r="D200">
        <v>2021891</v>
      </c>
      <c r="E200" t="s">
        <v>259</v>
      </c>
      <c r="F200" t="s">
        <v>214</v>
      </c>
      <c r="G200" t="s">
        <v>215</v>
      </c>
      <c r="H200">
        <v>2</v>
      </c>
      <c r="I200">
        <v>2018</v>
      </c>
      <c r="J200">
        <v>1</v>
      </c>
      <c r="L200">
        <v>23106320</v>
      </c>
      <c r="M200">
        <v>7</v>
      </c>
      <c r="P200" s="29">
        <f t="shared" si="6"/>
        <v>1</v>
      </c>
    </row>
    <row r="201" spans="1:16" hidden="1" x14ac:dyDescent="0.25">
      <c r="A201">
        <v>169478228</v>
      </c>
      <c r="B201">
        <v>803403</v>
      </c>
      <c r="C201" t="s">
        <v>224</v>
      </c>
      <c r="D201">
        <v>2021897</v>
      </c>
      <c r="E201" t="s">
        <v>292</v>
      </c>
      <c r="F201" t="s">
        <v>214</v>
      </c>
      <c r="G201" t="s">
        <v>215</v>
      </c>
      <c r="H201">
        <v>2</v>
      </c>
      <c r="I201">
        <v>2018</v>
      </c>
      <c r="J201">
        <v>1</v>
      </c>
      <c r="L201">
        <v>23105431</v>
      </c>
      <c r="M201">
        <v>5.0999999999999996</v>
      </c>
      <c r="P201" s="29">
        <f t="shared" si="6"/>
        <v>0.68333333333333324</v>
      </c>
    </row>
    <row r="202" spans="1:16" hidden="1" x14ac:dyDescent="0.25">
      <c r="A202">
        <v>169478228</v>
      </c>
      <c r="B202">
        <v>803403</v>
      </c>
      <c r="C202" t="s">
        <v>224</v>
      </c>
      <c r="D202">
        <v>2022925</v>
      </c>
      <c r="E202" t="s">
        <v>297</v>
      </c>
      <c r="F202" t="s">
        <v>214</v>
      </c>
      <c r="G202" t="s">
        <v>215</v>
      </c>
      <c r="H202">
        <v>2</v>
      </c>
      <c r="I202">
        <v>2018</v>
      </c>
      <c r="J202">
        <v>1</v>
      </c>
      <c r="L202">
        <v>23105429</v>
      </c>
      <c r="M202">
        <v>4.0999999999999996</v>
      </c>
      <c r="P202" s="29">
        <f t="shared" ref="P202:P224" si="7">IF(AND(ISNUMBER(M202),H202&lt;&gt;4),(M202-1)/6,IF(H202=4,"DRP",IF(AND(H202=3,M202="NA"),"BAD",IF(AND(H202=2),"CVL",IF(AND(H202=1,ISBLANK(M202)),"NULL","UNK")))))</f>
        <v>0.51666666666666661</v>
      </c>
    </row>
    <row r="203" spans="1:16" hidden="1" x14ac:dyDescent="0.25">
      <c r="A203">
        <v>169478228</v>
      </c>
      <c r="B203">
        <v>803403</v>
      </c>
      <c r="C203" t="s">
        <v>224</v>
      </c>
      <c r="D203">
        <v>2021896</v>
      </c>
      <c r="E203" t="s">
        <v>299</v>
      </c>
      <c r="F203" t="s">
        <v>214</v>
      </c>
      <c r="G203" t="s">
        <v>215</v>
      </c>
      <c r="H203">
        <v>2</v>
      </c>
      <c r="I203">
        <v>2018</v>
      </c>
      <c r="J203">
        <v>2</v>
      </c>
      <c r="L203">
        <v>23113934</v>
      </c>
      <c r="M203">
        <v>4.7</v>
      </c>
      <c r="P203" s="29">
        <f t="shared" si="7"/>
        <v>0.6166666666666667</v>
      </c>
    </row>
    <row r="204" spans="1:16" hidden="1" x14ac:dyDescent="0.25">
      <c r="A204">
        <v>169478228</v>
      </c>
      <c r="B204">
        <v>803403</v>
      </c>
      <c r="C204" t="s">
        <v>224</v>
      </c>
      <c r="D204">
        <v>2021884</v>
      </c>
      <c r="E204" t="s">
        <v>302</v>
      </c>
      <c r="F204" t="s">
        <v>214</v>
      </c>
      <c r="G204" t="s">
        <v>215</v>
      </c>
      <c r="H204">
        <v>2</v>
      </c>
      <c r="I204">
        <v>2018</v>
      </c>
      <c r="J204">
        <v>2</v>
      </c>
      <c r="L204">
        <v>23113928</v>
      </c>
      <c r="M204">
        <v>5</v>
      </c>
      <c r="P204" s="29">
        <f t="shared" si="7"/>
        <v>0.66666666666666663</v>
      </c>
    </row>
    <row r="205" spans="1:16" hidden="1" x14ac:dyDescent="0.25">
      <c r="A205">
        <v>169478228</v>
      </c>
      <c r="B205">
        <v>803403</v>
      </c>
      <c r="C205" t="s">
        <v>224</v>
      </c>
      <c r="D205">
        <v>2021904</v>
      </c>
      <c r="E205" t="s">
        <v>286</v>
      </c>
      <c r="F205" t="s">
        <v>214</v>
      </c>
      <c r="G205" t="s">
        <v>215</v>
      </c>
      <c r="H205">
        <v>2</v>
      </c>
      <c r="I205">
        <v>2018</v>
      </c>
      <c r="J205">
        <v>2</v>
      </c>
      <c r="M205">
        <v>6.2</v>
      </c>
      <c r="P205" s="29">
        <f t="shared" si="7"/>
        <v>0.8666666666666667</v>
      </c>
    </row>
    <row r="206" spans="1:16" hidden="1" x14ac:dyDescent="0.25">
      <c r="A206">
        <v>169478228</v>
      </c>
      <c r="B206">
        <v>803403</v>
      </c>
      <c r="C206" t="s">
        <v>224</v>
      </c>
      <c r="D206">
        <v>2021892</v>
      </c>
      <c r="E206" t="s">
        <v>289</v>
      </c>
      <c r="F206" t="s">
        <v>214</v>
      </c>
      <c r="G206" t="s">
        <v>215</v>
      </c>
      <c r="H206">
        <v>2</v>
      </c>
      <c r="I206">
        <v>2018</v>
      </c>
      <c r="J206">
        <v>2</v>
      </c>
      <c r="L206">
        <v>23113940</v>
      </c>
      <c r="M206">
        <v>5.6</v>
      </c>
      <c r="P206" s="29">
        <f t="shared" si="7"/>
        <v>0.76666666666666661</v>
      </c>
    </row>
    <row r="207" spans="1:16" hidden="1" x14ac:dyDescent="0.25">
      <c r="A207">
        <v>169478228</v>
      </c>
      <c r="B207">
        <v>803403</v>
      </c>
      <c r="C207" t="s">
        <v>224</v>
      </c>
      <c r="D207">
        <v>2021877</v>
      </c>
      <c r="E207" t="s">
        <v>240</v>
      </c>
      <c r="F207" t="s">
        <v>214</v>
      </c>
      <c r="G207" t="s">
        <v>215</v>
      </c>
      <c r="H207">
        <v>2</v>
      </c>
      <c r="I207">
        <v>2018</v>
      </c>
      <c r="J207">
        <v>2</v>
      </c>
      <c r="L207">
        <v>23113937</v>
      </c>
      <c r="M207">
        <v>5.9</v>
      </c>
      <c r="P207" s="29">
        <f t="shared" si="7"/>
        <v>0.81666666666666676</v>
      </c>
    </row>
    <row r="208" spans="1:16" hidden="1" x14ac:dyDescent="0.25">
      <c r="A208">
        <v>169478228</v>
      </c>
      <c r="B208">
        <v>803403</v>
      </c>
      <c r="C208" t="s">
        <v>224</v>
      </c>
      <c r="D208">
        <v>2021881</v>
      </c>
      <c r="E208" t="s">
        <v>255</v>
      </c>
      <c r="F208" t="s">
        <v>214</v>
      </c>
      <c r="G208" t="s">
        <v>215</v>
      </c>
      <c r="H208">
        <v>2</v>
      </c>
      <c r="I208">
        <v>2018</v>
      </c>
      <c r="J208">
        <v>2</v>
      </c>
      <c r="L208">
        <v>23113939</v>
      </c>
      <c r="M208">
        <v>6.1</v>
      </c>
      <c r="P208" s="29">
        <f t="shared" si="7"/>
        <v>0.85</v>
      </c>
    </row>
    <row r="209" spans="1:16" hidden="1" x14ac:dyDescent="0.25">
      <c r="A209">
        <v>169478228</v>
      </c>
      <c r="B209">
        <v>803403</v>
      </c>
      <c r="C209" t="s">
        <v>224</v>
      </c>
      <c r="D209">
        <v>2021913</v>
      </c>
      <c r="E209" t="s">
        <v>300</v>
      </c>
      <c r="F209" t="s">
        <v>214</v>
      </c>
      <c r="G209" t="s">
        <v>215</v>
      </c>
      <c r="H209">
        <v>2</v>
      </c>
      <c r="I209">
        <v>2018</v>
      </c>
      <c r="J209">
        <v>2</v>
      </c>
      <c r="L209">
        <v>23113975</v>
      </c>
      <c r="M209">
        <v>6.4</v>
      </c>
      <c r="P209" s="29">
        <f t="shared" si="7"/>
        <v>0.9</v>
      </c>
    </row>
    <row r="210" spans="1:16" hidden="1" x14ac:dyDescent="0.25">
      <c r="A210">
        <v>169478228</v>
      </c>
      <c r="B210">
        <v>803403</v>
      </c>
      <c r="C210" t="s">
        <v>224</v>
      </c>
      <c r="D210">
        <v>2021915</v>
      </c>
      <c r="E210" t="s">
        <v>301</v>
      </c>
      <c r="F210" t="s">
        <v>214</v>
      </c>
      <c r="G210" t="s">
        <v>215</v>
      </c>
      <c r="H210">
        <v>2</v>
      </c>
      <c r="I210">
        <v>2018</v>
      </c>
      <c r="J210">
        <v>2</v>
      </c>
      <c r="L210">
        <v>23113933</v>
      </c>
      <c r="M210">
        <v>6</v>
      </c>
      <c r="P210" s="29">
        <f t="shared" si="7"/>
        <v>0.83333333333333337</v>
      </c>
    </row>
    <row r="211" spans="1:16" hidden="1" x14ac:dyDescent="0.25">
      <c r="A211">
        <v>169478228</v>
      </c>
      <c r="B211">
        <v>803403</v>
      </c>
      <c r="C211" t="s">
        <v>224</v>
      </c>
      <c r="D211">
        <v>2021887</v>
      </c>
      <c r="E211" t="s">
        <v>279</v>
      </c>
      <c r="F211" t="s">
        <v>214</v>
      </c>
      <c r="G211" t="s">
        <v>215</v>
      </c>
      <c r="H211">
        <v>2</v>
      </c>
      <c r="I211">
        <v>2019</v>
      </c>
      <c r="J211">
        <v>1</v>
      </c>
      <c r="L211">
        <v>23120640</v>
      </c>
      <c r="M211">
        <v>5.7</v>
      </c>
      <c r="P211" s="29">
        <f t="shared" si="7"/>
        <v>0.78333333333333333</v>
      </c>
    </row>
    <row r="212" spans="1:16" hidden="1" x14ac:dyDescent="0.25">
      <c r="A212">
        <v>169478228</v>
      </c>
      <c r="B212">
        <v>803403</v>
      </c>
      <c r="C212" t="s">
        <v>224</v>
      </c>
      <c r="D212">
        <v>2021911</v>
      </c>
      <c r="E212" t="s">
        <v>304</v>
      </c>
      <c r="F212" t="s">
        <v>214</v>
      </c>
      <c r="G212" t="s">
        <v>215</v>
      </c>
      <c r="H212">
        <v>2</v>
      </c>
      <c r="I212">
        <v>2019</v>
      </c>
      <c r="J212">
        <v>1</v>
      </c>
      <c r="L212">
        <v>23120638</v>
      </c>
      <c r="M212">
        <v>5.5</v>
      </c>
      <c r="P212" s="29">
        <f t="shared" si="7"/>
        <v>0.75</v>
      </c>
    </row>
    <row r="213" spans="1:16" hidden="1" x14ac:dyDescent="0.25">
      <c r="A213">
        <v>169478228</v>
      </c>
      <c r="B213">
        <v>803403</v>
      </c>
      <c r="C213" t="s">
        <v>224</v>
      </c>
      <c r="D213">
        <v>2021888</v>
      </c>
      <c r="E213" t="s">
        <v>305</v>
      </c>
      <c r="F213" t="s">
        <v>214</v>
      </c>
      <c r="G213" t="s">
        <v>215</v>
      </c>
      <c r="H213">
        <v>2</v>
      </c>
      <c r="I213">
        <v>2019</v>
      </c>
      <c r="J213">
        <v>1</v>
      </c>
      <c r="L213">
        <v>23120639</v>
      </c>
      <c r="M213">
        <v>5</v>
      </c>
      <c r="P213" s="29">
        <f t="shared" si="7"/>
        <v>0.66666666666666663</v>
      </c>
    </row>
    <row r="214" spans="1:16" hidden="1" x14ac:dyDescent="0.25">
      <c r="A214">
        <v>169478228</v>
      </c>
      <c r="B214">
        <v>803403</v>
      </c>
      <c r="C214" t="s">
        <v>224</v>
      </c>
      <c r="D214">
        <v>2021898</v>
      </c>
      <c r="E214" t="s">
        <v>262</v>
      </c>
      <c r="F214" t="s">
        <v>214</v>
      </c>
      <c r="G214" t="s">
        <v>215</v>
      </c>
      <c r="H214">
        <v>2</v>
      </c>
      <c r="I214">
        <v>2019</v>
      </c>
      <c r="J214">
        <v>1</v>
      </c>
      <c r="L214">
        <v>23120643</v>
      </c>
      <c r="M214">
        <v>6.2</v>
      </c>
      <c r="P214" s="29">
        <f t="shared" si="7"/>
        <v>0.8666666666666667</v>
      </c>
    </row>
    <row r="215" spans="1:16" hidden="1" x14ac:dyDescent="0.25">
      <c r="A215">
        <v>169478228</v>
      </c>
      <c r="B215">
        <v>803403</v>
      </c>
      <c r="C215" t="s">
        <v>224</v>
      </c>
      <c r="D215">
        <v>2021895</v>
      </c>
      <c r="E215" t="s">
        <v>291</v>
      </c>
      <c r="F215" t="s">
        <v>214</v>
      </c>
      <c r="G215" t="s">
        <v>215</v>
      </c>
      <c r="H215">
        <v>2</v>
      </c>
      <c r="I215">
        <v>2019</v>
      </c>
      <c r="J215">
        <v>1</v>
      </c>
      <c r="L215">
        <v>23120642</v>
      </c>
      <c r="M215">
        <v>6.5</v>
      </c>
      <c r="P215" s="29">
        <f t="shared" si="7"/>
        <v>0.91666666666666663</v>
      </c>
    </row>
    <row r="216" spans="1:16" hidden="1" x14ac:dyDescent="0.25">
      <c r="A216">
        <v>169478228</v>
      </c>
      <c r="B216">
        <v>803403</v>
      </c>
      <c r="C216" t="s">
        <v>224</v>
      </c>
      <c r="D216">
        <v>2019326</v>
      </c>
      <c r="E216" t="s">
        <v>248</v>
      </c>
      <c r="F216" t="s">
        <v>214</v>
      </c>
      <c r="G216" t="s">
        <v>215</v>
      </c>
      <c r="H216">
        <v>2</v>
      </c>
      <c r="I216">
        <v>2019</v>
      </c>
      <c r="J216">
        <v>1</v>
      </c>
      <c r="L216">
        <v>23119820</v>
      </c>
      <c r="M216">
        <v>5.5</v>
      </c>
      <c r="P216" s="29">
        <f t="shared" si="7"/>
        <v>0.75</v>
      </c>
    </row>
    <row r="217" spans="1:16" hidden="1" x14ac:dyDescent="0.25">
      <c r="A217">
        <v>169478228</v>
      </c>
      <c r="B217">
        <v>803403</v>
      </c>
      <c r="C217" t="s">
        <v>224</v>
      </c>
      <c r="D217">
        <v>2021890</v>
      </c>
      <c r="E217" t="s">
        <v>303</v>
      </c>
      <c r="F217" t="s">
        <v>214</v>
      </c>
      <c r="G217" t="s">
        <v>215</v>
      </c>
      <c r="H217">
        <v>1</v>
      </c>
      <c r="I217">
        <v>2019</v>
      </c>
      <c r="J217">
        <v>2</v>
      </c>
      <c r="L217">
        <v>23129119</v>
      </c>
      <c r="P217" s="29" t="str">
        <f t="shared" si="7"/>
        <v>NULL</v>
      </c>
    </row>
    <row r="218" spans="1:16" hidden="1" x14ac:dyDescent="0.25">
      <c r="A218">
        <v>169478228</v>
      </c>
      <c r="B218">
        <v>803403</v>
      </c>
      <c r="C218" t="s">
        <v>224</v>
      </c>
      <c r="D218">
        <v>2004047</v>
      </c>
      <c r="E218" t="s">
        <v>319</v>
      </c>
      <c r="F218" t="s">
        <v>320</v>
      </c>
      <c r="G218" t="s">
        <v>321</v>
      </c>
      <c r="H218">
        <v>1</v>
      </c>
      <c r="I218">
        <v>2019</v>
      </c>
      <c r="J218">
        <v>2</v>
      </c>
      <c r="L218">
        <v>23127966</v>
      </c>
      <c r="P218" s="29" t="str">
        <f t="shared" si="7"/>
        <v>NULL</v>
      </c>
    </row>
    <row r="219" spans="1:16" hidden="1" x14ac:dyDescent="0.25">
      <c r="A219">
        <v>169478228</v>
      </c>
      <c r="B219">
        <v>803403</v>
      </c>
      <c r="C219" t="s">
        <v>224</v>
      </c>
      <c r="D219">
        <v>2027151</v>
      </c>
      <c r="E219" t="s">
        <v>322</v>
      </c>
      <c r="F219" t="s">
        <v>320</v>
      </c>
      <c r="G219" t="s">
        <v>321</v>
      </c>
      <c r="H219">
        <v>4</v>
      </c>
      <c r="I219">
        <v>2019</v>
      </c>
      <c r="J219">
        <v>2</v>
      </c>
      <c r="L219">
        <v>23127966</v>
      </c>
      <c r="P219" s="29" t="str">
        <f t="shared" si="7"/>
        <v>DRP</v>
      </c>
    </row>
    <row r="220" spans="1:16" hidden="1" x14ac:dyDescent="0.25">
      <c r="A220">
        <v>169478228</v>
      </c>
      <c r="B220">
        <v>803403</v>
      </c>
      <c r="C220" t="s">
        <v>224</v>
      </c>
      <c r="D220">
        <v>2019327</v>
      </c>
      <c r="E220" t="s">
        <v>247</v>
      </c>
      <c r="F220" t="s">
        <v>214</v>
      </c>
      <c r="G220" t="s">
        <v>215</v>
      </c>
      <c r="H220">
        <v>1</v>
      </c>
      <c r="I220">
        <v>2019</v>
      </c>
      <c r="J220">
        <v>2</v>
      </c>
      <c r="L220">
        <v>23127795</v>
      </c>
      <c r="P220" s="29" t="str">
        <f t="shared" si="7"/>
        <v>NULL</v>
      </c>
    </row>
    <row r="221" spans="1:16" hidden="1" x14ac:dyDescent="0.25">
      <c r="A221">
        <v>169478228</v>
      </c>
      <c r="B221">
        <v>803403</v>
      </c>
      <c r="C221" t="s">
        <v>224</v>
      </c>
      <c r="D221">
        <v>2021893</v>
      </c>
      <c r="E221" t="s">
        <v>312</v>
      </c>
      <c r="F221" t="s">
        <v>214</v>
      </c>
      <c r="G221" t="s">
        <v>215</v>
      </c>
      <c r="H221">
        <v>1</v>
      </c>
      <c r="I221">
        <v>2019</v>
      </c>
      <c r="J221">
        <v>2</v>
      </c>
      <c r="L221">
        <v>23129116</v>
      </c>
      <c r="P221" s="29" t="str">
        <f t="shared" si="7"/>
        <v>NULL</v>
      </c>
    </row>
    <row r="222" spans="1:16" hidden="1" x14ac:dyDescent="0.25">
      <c r="A222">
        <v>169478228</v>
      </c>
      <c r="B222">
        <v>803403</v>
      </c>
      <c r="C222" t="s">
        <v>224</v>
      </c>
      <c r="D222">
        <v>2021889</v>
      </c>
      <c r="E222" t="s">
        <v>311</v>
      </c>
      <c r="F222" t="s">
        <v>214</v>
      </c>
      <c r="G222" t="s">
        <v>215</v>
      </c>
      <c r="H222">
        <v>1</v>
      </c>
      <c r="I222">
        <v>2019</v>
      </c>
      <c r="J222">
        <v>2</v>
      </c>
      <c r="L222">
        <v>23129112</v>
      </c>
      <c r="P222" s="29" t="str">
        <f t="shared" si="7"/>
        <v>NULL</v>
      </c>
    </row>
    <row r="223" spans="1:16" hidden="1" x14ac:dyDescent="0.25">
      <c r="A223">
        <v>169478228</v>
      </c>
      <c r="B223">
        <v>803403</v>
      </c>
      <c r="C223" t="s">
        <v>224</v>
      </c>
      <c r="D223">
        <v>2021883</v>
      </c>
      <c r="E223" t="s">
        <v>310</v>
      </c>
      <c r="F223" t="s">
        <v>214</v>
      </c>
      <c r="G223" t="s">
        <v>215</v>
      </c>
      <c r="H223">
        <v>1</v>
      </c>
      <c r="I223">
        <v>2019</v>
      </c>
      <c r="J223">
        <v>2</v>
      </c>
      <c r="L223">
        <v>23129107</v>
      </c>
      <c r="P223" s="29" t="str">
        <f t="shared" si="7"/>
        <v>NULL</v>
      </c>
    </row>
    <row r="224" spans="1:16" hidden="1" x14ac:dyDescent="0.25">
      <c r="A224">
        <v>169478228</v>
      </c>
      <c r="B224">
        <v>803403</v>
      </c>
      <c r="C224" t="s">
        <v>224</v>
      </c>
      <c r="D224">
        <v>2004686</v>
      </c>
      <c r="E224" t="s">
        <v>277</v>
      </c>
      <c r="F224" t="s">
        <v>214</v>
      </c>
      <c r="G224" t="s">
        <v>215</v>
      </c>
      <c r="H224">
        <v>1</v>
      </c>
      <c r="I224">
        <v>2019</v>
      </c>
      <c r="J224">
        <v>2</v>
      </c>
      <c r="L224">
        <v>23129105</v>
      </c>
      <c r="P224" s="29" t="str">
        <f t="shared" si="7"/>
        <v>NULL</v>
      </c>
    </row>
    <row r="225" spans="1:16" hidden="1" x14ac:dyDescent="0.25">
      <c r="A225">
        <v>172613330</v>
      </c>
      <c r="B225">
        <v>803403</v>
      </c>
      <c r="C225" t="s">
        <v>224</v>
      </c>
      <c r="D225">
        <v>2021900</v>
      </c>
      <c r="E225" t="s">
        <v>216</v>
      </c>
      <c r="F225" t="s">
        <v>214</v>
      </c>
      <c r="G225" t="s">
        <v>215</v>
      </c>
      <c r="H225">
        <v>2</v>
      </c>
      <c r="I225">
        <v>2015</v>
      </c>
      <c r="J225">
        <v>1</v>
      </c>
      <c r="L225">
        <v>23065093</v>
      </c>
      <c r="M225">
        <v>5.6</v>
      </c>
      <c r="P225" s="29">
        <f t="shared" ref="P225:P237" si="8">IF(AND(ISNUMBER(M225),H225&lt;&gt;4,N225&lt;&gt;"X"),(M225-1)/6,IF(H225=4,"DRP",IF(AND(H225=3,M225="NA"),"BAD",IF(AND(H225=2),"CVL",IF(AND(H225=1,ISBLANK(M225)),"NULL","UNK")))))</f>
        <v>0.76666666666666661</v>
      </c>
    </row>
    <row r="226" spans="1:16" hidden="1" x14ac:dyDescent="0.25">
      <c r="A226">
        <v>172613330</v>
      </c>
      <c r="B226">
        <v>803403</v>
      </c>
      <c r="C226" t="s">
        <v>224</v>
      </c>
      <c r="D226">
        <v>2021879</v>
      </c>
      <c r="E226" t="s">
        <v>219</v>
      </c>
      <c r="F226" t="s">
        <v>214</v>
      </c>
      <c r="G226" t="s">
        <v>215</v>
      </c>
      <c r="H226">
        <v>2</v>
      </c>
      <c r="I226">
        <v>2015</v>
      </c>
      <c r="J226">
        <v>1</v>
      </c>
      <c r="L226">
        <v>23065089</v>
      </c>
      <c r="M226">
        <v>5.2</v>
      </c>
      <c r="P226" s="29">
        <f t="shared" si="8"/>
        <v>0.70000000000000007</v>
      </c>
    </row>
    <row r="227" spans="1:16" hidden="1" x14ac:dyDescent="0.25">
      <c r="A227">
        <v>172613330</v>
      </c>
      <c r="B227">
        <v>803403</v>
      </c>
      <c r="C227" t="s">
        <v>224</v>
      </c>
      <c r="D227">
        <v>2005125</v>
      </c>
      <c r="E227" t="s">
        <v>223</v>
      </c>
      <c r="F227" t="s">
        <v>214</v>
      </c>
      <c r="G227" t="s">
        <v>215</v>
      </c>
      <c r="H227">
        <v>2</v>
      </c>
      <c r="I227">
        <v>2015</v>
      </c>
      <c r="J227">
        <v>1</v>
      </c>
      <c r="L227">
        <v>23065084</v>
      </c>
      <c r="M227">
        <v>4.5</v>
      </c>
      <c r="P227" s="29">
        <f t="shared" si="8"/>
        <v>0.58333333333333337</v>
      </c>
    </row>
    <row r="228" spans="1:16" hidden="1" x14ac:dyDescent="0.25">
      <c r="A228">
        <v>172613330</v>
      </c>
      <c r="B228">
        <v>803403</v>
      </c>
      <c r="C228" t="s">
        <v>224</v>
      </c>
      <c r="D228">
        <v>2005111</v>
      </c>
      <c r="E228" t="s">
        <v>218</v>
      </c>
      <c r="F228" t="s">
        <v>214</v>
      </c>
      <c r="G228" t="s">
        <v>215</v>
      </c>
      <c r="H228">
        <v>2</v>
      </c>
      <c r="I228">
        <v>2015</v>
      </c>
      <c r="J228">
        <v>1</v>
      </c>
      <c r="L228">
        <v>23065095</v>
      </c>
      <c r="M228">
        <v>5.0999999999999996</v>
      </c>
      <c r="P228" s="29">
        <f t="shared" si="8"/>
        <v>0.68333333333333324</v>
      </c>
    </row>
    <row r="229" spans="1:16" hidden="1" x14ac:dyDescent="0.25">
      <c r="A229">
        <v>172613330</v>
      </c>
      <c r="B229">
        <v>803403</v>
      </c>
      <c r="C229" t="s">
        <v>224</v>
      </c>
      <c r="D229">
        <v>2005108</v>
      </c>
      <c r="E229" t="s">
        <v>217</v>
      </c>
      <c r="F229" t="s">
        <v>214</v>
      </c>
      <c r="G229" t="s">
        <v>215</v>
      </c>
      <c r="H229">
        <v>2</v>
      </c>
      <c r="I229">
        <v>2015</v>
      </c>
      <c r="J229">
        <v>1</v>
      </c>
      <c r="L229">
        <v>23065086</v>
      </c>
      <c r="M229">
        <v>5.0999999999999996</v>
      </c>
      <c r="P229" s="29">
        <f t="shared" si="8"/>
        <v>0.68333333333333324</v>
      </c>
    </row>
    <row r="230" spans="1:16" hidden="1" x14ac:dyDescent="0.25">
      <c r="A230">
        <v>172613330</v>
      </c>
      <c r="B230">
        <v>803403</v>
      </c>
      <c r="C230" t="s">
        <v>224</v>
      </c>
      <c r="D230">
        <v>2004172</v>
      </c>
      <c r="E230" t="s">
        <v>213</v>
      </c>
      <c r="F230" t="s">
        <v>214</v>
      </c>
      <c r="G230" t="s">
        <v>215</v>
      </c>
      <c r="H230">
        <v>2</v>
      </c>
      <c r="I230">
        <v>2015</v>
      </c>
      <c r="J230">
        <v>1</v>
      </c>
      <c r="L230">
        <v>23067045</v>
      </c>
      <c r="M230">
        <v>6</v>
      </c>
      <c r="P230" s="29">
        <f t="shared" si="8"/>
        <v>0.83333333333333337</v>
      </c>
    </row>
    <row r="231" spans="1:16" hidden="1" x14ac:dyDescent="0.25">
      <c r="A231">
        <v>172613330</v>
      </c>
      <c r="B231">
        <v>803403</v>
      </c>
      <c r="C231" t="s">
        <v>224</v>
      </c>
      <c r="D231">
        <v>2004183</v>
      </c>
      <c r="E231" t="s">
        <v>244</v>
      </c>
      <c r="F231" t="s">
        <v>214</v>
      </c>
      <c r="G231" t="s">
        <v>215</v>
      </c>
      <c r="H231">
        <v>4</v>
      </c>
      <c r="I231">
        <v>2015</v>
      </c>
      <c r="J231">
        <v>2</v>
      </c>
      <c r="L231">
        <v>23072789</v>
      </c>
      <c r="P231" s="29" t="str">
        <f t="shared" si="8"/>
        <v>DRP</v>
      </c>
    </row>
    <row r="232" spans="1:16" hidden="1" x14ac:dyDescent="0.25">
      <c r="A232">
        <v>172613330</v>
      </c>
      <c r="B232">
        <v>803403</v>
      </c>
      <c r="C232" t="s">
        <v>224</v>
      </c>
      <c r="D232">
        <v>2004183</v>
      </c>
      <c r="E232" t="s">
        <v>244</v>
      </c>
      <c r="F232" t="s">
        <v>214</v>
      </c>
      <c r="G232" t="s">
        <v>215</v>
      </c>
      <c r="H232">
        <v>2</v>
      </c>
      <c r="I232">
        <v>2015</v>
      </c>
      <c r="J232">
        <v>2</v>
      </c>
      <c r="L232">
        <v>23072794</v>
      </c>
      <c r="M232">
        <v>5.3</v>
      </c>
      <c r="P232" s="29">
        <f t="shared" si="8"/>
        <v>0.71666666666666667</v>
      </c>
    </row>
    <row r="233" spans="1:16" hidden="1" x14ac:dyDescent="0.25">
      <c r="A233">
        <v>172613330</v>
      </c>
      <c r="B233">
        <v>803403</v>
      </c>
      <c r="C233" t="s">
        <v>224</v>
      </c>
      <c r="D233">
        <v>2005124</v>
      </c>
      <c r="E233" t="s">
        <v>220</v>
      </c>
      <c r="F233" t="s">
        <v>214</v>
      </c>
      <c r="G233" t="s">
        <v>215</v>
      </c>
      <c r="H233">
        <v>2</v>
      </c>
      <c r="I233">
        <v>2015</v>
      </c>
      <c r="J233">
        <v>2</v>
      </c>
      <c r="L233">
        <v>23072066</v>
      </c>
      <c r="M233">
        <v>5.4</v>
      </c>
      <c r="P233" s="29">
        <f t="shared" si="8"/>
        <v>0.73333333333333339</v>
      </c>
    </row>
    <row r="234" spans="1:16" hidden="1" x14ac:dyDescent="0.25">
      <c r="A234">
        <v>172613330</v>
      </c>
      <c r="B234">
        <v>803403</v>
      </c>
      <c r="C234" t="s">
        <v>224</v>
      </c>
      <c r="D234">
        <v>2021901</v>
      </c>
      <c r="E234" t="s">
        <v>253</v>
      </c>
      <c r="F234" t="s">
        <v>214</v>
      </c>
      <c r="G234" t="s">
        <v>215</v>
      </c>
      <c r="H234">
        <v>2</v>
      </c>
      <c r="I234">
        <v>2015</v>
      </c>
      <c r="J234">
        <v>2</v>
      </c>
      <c r="L234">
        <v>23072065</v>
      </c>
      <c r="M234">
        <v>6</v>
      </c>
      <c r="P234" s="29">
        <f t="shared" si="8"/>
        <v>0.83333333333333337</v>
      </c>
    </row>
    <row r="235" spans="1:16" hidden="1" x14ac:dyDescent="0.25">
      <c r="A235">
        <v>172613330</v>
      </c>
      <c r="B235">
        <v>803403</v>
      </c>
      <c r="C235" t="s">
        <v>224</v>
      </c>
      <c r="D235">
        <v>2021994</v>
      </c>
      <c r="E235" t="s">
        <v>298</v>
      </c>
      <c r="F235" t="s">
        <v>214</v>
      </c>
      <c r="G235" t="s">
        <v>215</v>
      </c>
      <c r="H235">
        <v>2</v>
      </c>
      <c r="I235">
        <v>2015</v>
      </c>
      <c r="J235">
        <v>2</v>
      </c>
      <c r="L235">
        <v>23072067</v>
      </c>
      <c r="M235">
        <v>5.2</v>
      </c>
      <c r="P235" s="29">
        <f t="shared" si="8"/>
        <v>0.70000000000000007</v>
      </c>
    </row>
    <row r="236" spans="1:16" hidden="1" x14ac:dyDescent="0.25">
      <c r="A236">
        <v>172613330</v>
      </c>
      <c r="B236">
        <v>803403</v>
      </c>
      <c r="C236" t="s">
        <v>224</v>
      </c>
      <c r="D236">
        <v>2021880</v>
      </c>
      <c r="E236" t="s">
        <v>242</v>
      </c>
      <c r="F236" t="s">
        <v>214</v>
      </c>
      <c r="G236" t="s">
        <v>215</v>
      </c>
      <c r="H236">
        <v>2</v>
      </c>
      <c r="I236">
        <v>2015</v>
      </c>
      <c r="J236">
        <v>2</v>
      </c>
      <c r="L236">
        <v>23072063</v>
      </c>
      <c r="M236">
        <v>6</v>
      </c>
      <c r="P236" s="29">
        <f t="shared" si="8"/>
        <v>0.83333333333333337</v>
      </c>
    </row>
    <row r="237" spans="1:16" hidden="1" x14ac:dyDescent="0.25">
      <c r="A237">
        <v>172613330</v>
      </c>
      <c r="B237">
        <v>803403</v>
      </c>
      <c r="C237" t="s">
        <v>224</v>
      </c>
      <c r="D237">
        <v>2021876</v>
      </c>
      <c r="E237" t="s">
        <v>241</v>
      </c>
      <c r="F237" t="s">
        <v>214</v>
      </c>
      <c r="G237" t="s">
        <v>215</v>
      </c>
      <c r="H237">
        <v>2</v>
      </c>
      <c r="I237">
        <v>2015</v>
      </c>
      <c r="J237">
        <v>2</v>
      </c>
      <c r="L237">
        <v>23072064</v>
      </c>
      <c r="M237">
        <v>5.7</v>
      </c>
      <c r="P237" s="29">
        <f t="shared" si="8"/>
        <v>0.78333333333333333</v>
      </c>
    </row>
    <row r="238" spans="1:16" hidden="1" x14ac:dyDescent="0.25">
      <c r="A238">
        <v>172613330</v>
      </c>
      <c r="B238">
        <v>803403</v>
      </c>
      <c r="C238" t="s">
        <v>224</v>
      </c>
      <c r="D238">
        <v>2021916</v>
      </c>
      <c r="E238" t="s">
        <v>226</v>
      </c>
      <c r="F238" t="s">
        <v>214</v>
      </c>
      <c r="G238" t="s">
        <v>215</v>
      </c>
      <c r="H238">
        <v>4</v>
      </c>
      <c r="I238">
        <v>2016</v>
      </c>
      <c r="J238">
        <v>1</v>
      </c>
      <c r="L238">
        <v>23078559</v>
      </c>
      <c r="P238" s="29" t="str">
        <f t="shared" ref="P238:P269" si="9">IF(AND(ISNUMBER(M238),H238&lt;&gt;4),(M238-1)/6,IF(H238=4,"DRP",IF(AND(H238=3,M238="NA"),"BAD",IF(AND(H238=2),"CVL",IF(AND(H238=1,ISBLANK(M238)),"NULL","UNK")))))</f>
        <v>DRP</v>
      </c>
    </row>
    <row r="239" spans="1:16" hidden="1" x14ac:dyDescent="0.25">
      <c r="A239">
        <v>172613330</v>
      </c>
      <c r="B239">
        <v>803403</v>
      </c>
      <c r="C239" t="s">
        <v>224</v>
      </c>
      <c r="D239">
        <v>2021885</v>
      </c>
      <c r="E239" t="s">
        <v>295</v>
      </c>
      <c r="F239" t="s">
        <v>214</v>
      </c>
      <c r="G239" t="s">
        <v>215</v>
      </c>
      <c r="H239">
        <v>2</v>
      </c>
      <c r="I239">
        <v>2016</v>
      </c>
      <c r="J239">
        <v>1</v>
      </c>
      <c r="L239">
        <v>23078565</v>
      </c>
      <c r="M239">
        <v>6.2</v>
      </c>
      <c r="P239" s="29">
        <f t="shared" si="9"/>
        <v>0.8666666666666667</v>
      </c>
    </row>
    <row r="240" spans="1:16" hidden="1" x14ac:dyDescent="0.25">
      <c r="A240">
        <v>172613330</v>
      </c>
      <c r="B240">
        <v>803403</v>
      </c>
      <c r="C240" t="s">
        <v>224</v>
      </c>
      <c r="D240">
        <v>2021878</v>
      </c>
      <c r="E240" t="s">
        <v>294</v>
      </c>
      <c r="F240" t="s">
        <v>214</v>
      </c>
      <c r="G240" t="s">
        <v>215</v>
      </c>
      <c r="H240">
        <v>2</v>
      </c>
      <c r="I240">
        <v>2016</v>
      </c>
      <c r="J240">
        <v>1</v>
      </c>
      <c r="L240">
        <v>23078567</v>
      </c>
      <c r="M240">
        <v>5.2</v>
      </c>
      <c r="P240" s="29">
        <f t="shared" si="9"/>
        <v>0.70000000000000007</v>
      </c>
    </row>
    <row r="241" spans="1:16" hidden="1" x14ac:dyDescent="0.25">
      <c r="A241">
        <v>172613330</v>
      </c>
      <c r="B241">
        <v>803403</v>
      </c>
      <c r="C241" t="s">
        <v>224</v>
      </c>
      <c r="D241">
        <v>2021916</v>
      </c>
      <c r="E241" t="s">
        <v>226</v>
      </c>
      <c r="F241" t="s">
        <v>214</v>
      </c>
      <c r="G241" t="s">
        <v>215</v>
      </c>
      <c r="H241">
        <v>2</v>
      </c>
      <c r="I241">
        <v>2016</v>
      </c>
      <c r="J241">
        <v>1</v>
      </c>
      <c r="L241">
        <v>23078559</v>
      </c>
      <c r="M241">
        <v>5.0999999999999996</v>
      </c>
      <c r="P241" s="29">
        <f t="shared" si="9"/>
        <v>0.68333333333333324</v>
      </c>
    </row>
    <row r="242" spans="1:16" hidden="1" x14ac:dyDescent="0.25">
      <c r="A242">
        <v>172613330</v>
      </c>
      <c r="B242">
        <v>803403</v>
      </c>
      <c r="C242" t="s">
        <v>224</v>
      </c>
      <c r="D242">
        <v>2005133</v>
      </c>
      <c r="E242" t="s">
        <v>228</v>
      </c>
      <c r="F242" t="s">
        <v>214</v>
      </c>
      <c r="G242" t="s">
        <v>215</v>
      </c>
      <c r="H242">
        <v>2</v>
      </c>
      <c r="I242">
        <v>2016</v>
      </c>
      <c r="J242">
        <v>1</v>
      </c>
      <c r="L242">
        <v>23078573</v>
      </c>
      <c r="M242">
        <v>5</v>
      </c>
      <c r="P242" s="29">
        <f t="shared" si="9"/>
        <v>0.66666666666666663</v>
      </c>
    </row>
    <row r="243" spans="1:16" hidden="1" x14ac:dyDescent="0.25">
      <c r="A243">
        <v>172613330</v>
      </c>
      <c r="B243">
        <v>803403</v>
      </c>
      <c r="C243" t="s">
        <v>224</v>
      </c>
      <c r="D243">
        <v>2005127</v>
      </c>
      <c r="E243" t="s">
        <v>293</v>
      </c>
      <c r="F243" t="s">
        <v>214</v>
      </c>
      <c r="G243" t="s">
        <v>215</v>
      </c>
      <c r="H243">
        <v>2</v>
      </c>
      <c r="I243">
        <v>2016</v>
      </c>
      <c r="J243">
        <v>1</v>
      </c>
      <c r="L243">
        <v>23078552</v>
      </c>
      <c r="M243">
        <v>6.5</v>
      </c>
      <c r="P243" s="29">
        <f t="shared" si="9"/>
        <v>0.91666666666666663</v>
      </c>
    </row>
    <row r="244" spans="1:16" hidden="1" x14ac:dyDescent="0.25">
      <c r="A244">
        <v>172613330</v>
      </c>
      <c r="B244">
        <v>803403</v>
      </c>
      <c r="C244" t="s">
        <v>224</v>
      </c>
      <c r="D244">
        <v>2004186</v>
      </c>
      <c r="E244" t="s">
        <v>229</v>
      </c>
      <c r="F244" t="s">
        <v>214</v>
      </c>
      <c r="G244" t="s">
        <v>215</v>
      </c>
      <c r="H244">
        <v>2</v>
      </c>
      <c r="I244">
        <v>2016</v>
      </c>
      <c r="J244">
        <v>1</v>
      </c>
      <c r="L244">
        <v>23078311</v>
      </c>
      <c r="M244">
        <v>6</v>
      </c>
      <c r="P244" s="29">
        <f t="shared" si="9"/>
        <v>0.83333333333333337</v>
      </c>
    </row>
    <row r="245" spans="1:16" hidden="1" x14ac:dyDescent="0.25">
      <c r="A245">
        <v>172613330</v>
      </c>
      <c r="B245">
        <v>803403</v>
      </c>
      <c r="C245" t="s">
        <v>224</v>
      </c>
      <c r="D245">
        <v>2004173</v>
      </c>
      <c r="E245" t="s">
        <v>245</v>
      </c>
      <c r="F245" t="s">
        <v>214</v>
      </c>
      <c r="G245" t="s">
        <v>215</v>
      </c>
      <c r="H245">
        <v>2</v>
      </c>
      <c r="I245">
        <v>2016</v>
      </c>
      <c r="J245">
        <v>2</v>
      </c>
      <c r="L245">
        <v>23085255</v>
      </c>
      <c r="M245">
        <v>6.4</v>
      </c>
      <c r="P245" s="29">
        <f t="shared" si="9"/>
        <v>0.9</v>
      </c>
    </row>
    <row r="246" spans="1:16" hidden="1" x14ac:dyDescent="0.25">
      <c r="A246">
        <v>172613330</v>
      </c>
      <c r="B246">
        <v>803403</v>
      </c>
      <c r="C246" t="s">
        <v>224</v>
      </c>
      <c r="D246">
        <v>2021886</v>
      </c>
      <c r="E246" t="s">
        <v>227</v>
      </c>
      <c r="F246" t="s">
        <v>214</v>
      </c>
      <c r="G246" t="s">
        <v>215</v>
      </c>
      <c r="H246">
        <v>2</v>
      </c>
      <c r="I246">
        <v>2016</v>
      </c>
      <c r="J246">
        <v>2</v>
      </c>
      <c r="L246">
        <v>23072075</v>
      </c>
      <c r="M246">
        <v>5.2</v>
      </c>
      <c r="P246" s="29">
        <f t="shared" si="9"/>
        <v>0.70000000000000007</v>
      </c>
    </row>
    <row r="247" spans="1:16" hidden="1" x14ac:dyDescent="0.25">
      <c r="A247">
        <v>172613330</v>
      </c>
      <c r="B247">
        <v>803403</v>
      </c>
      <c r="C247" t="s">
        <v>224</v>
      </c>
      <c r="D247">
        <v>2021899</v>
      </c>
      <c r="E247" t="s">
        <v>296</v>
      </c>
      <c r="F247" t="s">
        <v>214</v>
      </c>
      <c r="G247" t="s">
        <v>215</v>
      </c>
      <c r="H247">
        <v>2</v>
      </c>
      <c r="I247">
        <v>2016</v>
      </c>
      <c r="J247">
        <v>2</v>
      </c>
      <c r="L247">
        <v>23086008</v>
      </c>
      <c r="M247">
        <v>5</v>
      </c>
      <c r="P247" s="29">
        <f t="shared" si="9"/>
        <v>0.66666666666666663</v>
      </c>
    </row>
    <row r="248" spans="1:16" hidden="1" x14ac:dyDescent="0.25">
      <c r="A248">
        <v>172613330</v>
      </c>
      <c r="B248">
        <v>803403</v>
      </c>
      <c r="C248" t="s">
        <v>224</v>
      </c>
      <c r="D248">
        <v>2021906</v>
      </c>
      <c r="E248" t="s">
        <v>235</v>
      </c>
      <c r="F248" t="s">
        <v>214</v>
      </c>
      <c r="G248" t="s">
        <v>215</v>
      </c>
      <c r="H248">
        <v>2</v>
      </c>
      <c r="I248">
        <v>2016</v>
      </c>
      <c r="J248">
        <v>2</v>
      </c>
      <c r="L248">
        <v>23086009</v>
      </c>
      <c r="M248">
        <v>5.3</v>
      </c>
      <c r="P248" s="29">
        <f t="shared" si="9"/>
        <v>0.71666666666666667</v>
      </c>
    </row>
    <row r="249" spans="1:16" hidden="1" x14ac:dyDescent="0.25">
      <c r="A249">
        <v>172613330</v>
      </c>
      <c r="B249">
        <v>803403</v>
      </c>
      <c r="C249" t="s">
        <v>224</v>
      </c>
      <c r="D249">
        <v>2021903</v>
      </c>
      <c r="E249" t="s">
        <v>256</v>
      </c>
      <c r="F249" t="s">
        <v>214</v>
      </c>
      <c r="G249" t="s">
        <v>215</v>
      </c>
      <c r="H249">
        <v>2</v>
      </c>
      <c r="I249">
        <v>2016</v>
      </c>
      <c r="J249">
        <v>2</v>
      </c>
      <c r="L249">
        <v>23086033</v>
      </c>
      <c r="M249">
        <v>6.2</v>
      </c>
      <c r="P249" s="29">
        <f t="shared" si="9"/>
        <v>0.8666666666666667</v>
      </c>
    </row>
    <row r="250" spans="1:16" hidden="1" x14ac:dyDescent="0.25">
      <c r="A250">
        <v>172613330</v>
      </c>
      <c r="B250">
        <v>803403</v>
      </c>
      <c r="C250" t="s">
        <v>224</v>
      </c>
      <c r="D250">
        <v>2021907</v>
      </c>
      <c r="E250" t="s">
        <v>257</v>
      </c>
      <c r="F250" t="s">
        <v>214</v>
      </c>
      <c r="G250" t="s">
        <v>215</v>
      </c>
      <c r="H250">
        <v>2</v>
      </c>
      <c r="I250">
        <v>2016</v>
      </c>
      <c r="J250">
        <v>2</v>
      </c>
      <c r="L250">
        <v>23086032</v>
      </c>
      <c r="M250">
        <v>5.6</v>
      </c>
      <c r="P250" s="29">
        <f t="shared" si="9"/>
        <v>0.76666666666666661</v>
      </c>
    </row>
    <row r="251" spans="1:16" hidden="1" x14ac:dyDescent="0.25">
      <c r="A251">
        <v>172613330</v>
      </c>
      <c r="B251">
        <v>803403</v>
      </c>
      <c r="C251" t="s">
        <v>224</v>
      </c>
      <c r="D251">
        <v>2022925</v>
      </c>
      <c r="E251" t="s">
        <v>297</v>
      </c>
      <c r="F251" t="s">
        <v>214</v>
      </c>
      <c r="G251" t="s">
        <v>215</v>
      </c>
      <c r="H251">
        <v>2</v>
      </c>
      <c r="I251">
        <v>2017</v>
      </c>
      <c r="J251">
        <v>1</v>
      </c>
      <c r="L251">
        <v>23091007</v>
      </c>
      <c r="M251">
        <v>4</v>
      </c>
      <c r="P251" s="29">
        <f t="shared" si="9"/>
        <v>0.5</v>
      </c>
    </row>
    <row r="252" spans="1:16" hidden="1" x14ac:dyDescent="0.25">
      <c r="A252">
        <v>172613330</v>
      </c>
      <c r="B252">
        <v>803403</v>
      </c>
      <c r="C252" t="s">
        <v>224</v>
      </c>
      <c r="D252">
        <v>2021891</v>
      </c>
      <c r="E252" t="s">
        <v>259</v>
      </c>
      <c r="F252" t="s">
        <v>214</v>
      </c>
      <c r="G252" t="s">
        <v>215</v>
      </c>
      <c r="H252">
        <v>2</v>
      </c>
      <c r="I252">
        <v>2017</v>
      </c>
      <c r="J252">
        <v>1</v>
      </c>
      <c r="L252">
        <v>23094672</v>
      </c>
      <c r="M252">
        <v>5.9</v>
      </c>
      <c r="P252" s="29">
        <f t="shared" si="9"/>
        <v>0.81666666666666676</v>
      </c>
    </row>
    <row r="253" spans="1:16" hidden="1" x14ac:dyDescent="0.25">
      <c r="A253">
        <v>172613330</v>
      </c>
      <c r="B253">
        <v>803403</v>
      </c>
      <c r="C253" t="s">
        <v>224</v>
      </c>
      <c r="D253">
        <v>2019324</v>
      </c>
      <c r="E253" t="s">
        <v>236</v>
      </c>
      <c r="F253" t="s">
        <v>214</v>
      </c>
      <c r="G253" t="s">
        <v>215</v>
      </c>
      <c r="H253">
        <v>3</v>
      </c>
      <c r="I253">
        <v>2017</v>
      </c>
      <c r="J253">
        <v>1</v>
      </c>
      <c r="L253">
        <v>23090572</v>
      </c>
      <c r="M253" t="s">
        <v>221</v>
      </c>
      <c r="P253" s="29" t="str">
        <f t="shared" si="9"/>
        <v>BAD</v>
      </c>
    </row>
    <row r="254" spans="1:16" hidden="1" x14ac:dyDescent="0.25">
      <c r="A254">
        <v>172613330</v>
      </c>
      <c r="B254">
        <v>803403</v>
      </c>
      <c r="C254" t="s">
        <v>224</v>
      </c>
      <c r="D254">
        <v>2021897</v>
      </c>
      <c r="E254" t="s">
        <v>292</v>
      </c>
      <c r="F254" t="s">
        <v>214</v>
      </c>
      <c r="G254" t="s">
        <v>215</v>
      </c>
      <c r="H254">
        <v>2</v>
      </c>
      <c r="I254">
        <v>2017</v>
      </c>
      <c r="J254">
        <v>1</v>
      </c>
      <c r="L254">
        <v>23091014</v>
      </c>
      <c r="M254">
        <v>4.5</v>
      </c>
      <c r="P254" s="29">
        <f t="shared" si="9"/>
        <v>0.58333333333333337</v>
      </c>
    </row>
    <row r="255" spans="1:16" hidden="1" x14ac:dyDescent="0.25">
      <c r="A255">
        <v>172613330</v>
      </c>
      <c r="B255">
        <v>803403</v>
      </c>
      <c r="C255" t="s">
        <v>224</v>
      </c>
      <c r="D255">
        <v>2004764</v>
      </c>
      <c r="E255" t="s">
        <v>290</v>
      </c>
      <c r="F255" t="s">
        <v>214</v>
      </c>
      <c r="G255" t="s">
        <v>215</v>
      </c>
      <c r="H255">
        <v>2</v>
      </c>
      <c r="I255">
        <v>2017</v>
      </c>
      <c r="J255">
        <v>1</v>
      </c>
      <c r="L255">
        <v>23091015</v>
      </c>
      <c r="M255">
        <v>5</v>
      </c>
      <c r="P255" s="29">
        <f t="shared" si="9"/>
        <v>0.66666666666666663</v>
      </c>
    </row>
    <row r="256" spans="1:16" hidden="1" x14ac:dyDescent="0.25">
      <c r="A256">
        <v>172613330</v>
      </c>
      <c r="B256">
        <v>803403</v>
      </c>
      <c r="C256" t="s">
        <v>224</v>
      </c>
      <c r="D256">
        <v>2004675</v>
      </c>
      <c r="E256" t="s">
        <v>271</v>
      </c>
      <c r="F256" t="s">
        <v>214</v>
      </c>
      <c r="G256" t="s">
        <v>215</v>
      </c>
      <c r="H256">
        <v>2</v>
      </c>
      <c r="I256">
        <v>2017</v>
      </c>
      <c r="J256">
        <v>1</v>
      </c>
      <c r="L256">
        <v>23091013</v>
      </c>
      <c r="M256">
        <v>7</v>
      </c>
      <c r="P256" s="29">
        <f t="shared" si="9"/>
        <v>1</v>
      </c>
    </row>
    <row r="257" spans="1:16" hidden="1" x14ac:dyDescent="0.25">
      <c r="A257">
        <v>172613330</v>
      </c>
      <c r="B257">
        <v>803403</v>
      </c>
      <c r="C257" t="s">
        <v>224</v>
      </c>
      <c r="D257">
        <v>2004671</v>
      </c>
      <c r="E257" t="s">
        <v>288</v>
      </c>
      <c r="F257" t="s">
        <v>214</v>
      </c>
      <c r="G257" t="s">
        <v>215</v>
      </c>
      <c r="H257">
        <v>2</v>
      </c>
      <c r="I257">
        <v>2017</v>
      </c>
      <c r="J257">
        <v>1</v>
      </c>
      <c r="L257">
        <v>23091008</v>
      </c>
      <c r="M257">
        <v>5.4</v>
      </c>
      <c r="P257" s="29">
        <f t="shared" si="9"/>
        <v>0.73333333333333339</v>
      </c>
    </row>
    <row r="258" spans="1:16" hidden="1" x14ac:dyDescent="0.25">
      <c r="A258">
        <v>172613330</v>
      </c>
      <c r="B258">
        <v>803403</v>
      </c>
      <c r="C258" t="s">
        <v>224</v>
      </c>
      <c r="D258">
        <v>2021884</v>
      </c>
      <c r="E258" t="s">
        <v>302</v>
      </c>
      <c r="F258" t="s">
        <v>214</v>
      </c>
      <c r="G258" t="s">
        <v>215</v>
      </c>
      <c r="H258">
        <v>2</v>
      </c>
      <c r="I258">
        <v>2017</v>
      </c>
      <c r="J258">
        <v>2</v>
      </c>
      <c r="L258">
        <v>23099431</v>
      </c>
      <c r="M258">
        <v>5.2</v>
      </c>
      <c r="P258" s="29">
        <f t="shared" si="9"/>
        <v>0.70000000000000007</v>
      </c>
    </row>
    <row r="259" spans="1:16" hidden="1" x14ac:dyDescent="0.25">
      <c r="A259">
        <v>172613330</v>
      </c>
      <c r="B259">
        <v>803403</v>
      </c>
      <c r="C259" t="s">
        <v>224</v>
      </c>
      <c r="D259">
        <v>2021892</v>
      </c>
      <c r="E259" t="s">
        <v>289</v>
      </c>
      <c r="F259" t="s">
        <v>214</v>
      </c>
      <c r="G259" t="s">
        <v>215</v>
      </c>
      <c r="H259">
        <v>2</v>
      </c>
      <c r="I259">
        <v>2017</v>
      </c>
      <c r="J259">
        <v>2</v>
      </c>
      <c r="L259">
        <v>23099434</v>
      </c>
      <c r="M259">
        <v>6.9</v>
      </c>
      <c r="P259" s="29">
        <f t="shared" si="9"/>
        <v>0.98333333333333339</v>
      </c>
    </row>
    <row r="260" spans="1:16" hidden="1" x14ac:dyDescent="0.25">
      <c r="A260">
        <v>172613330</v>
      </c>
      <c r="B260">
        <v>803403</v>
      </c>
      <c r="C260" t="s">
        <v>224</v>
      </c>
      <c r="D260">
        <v>2021881</v>
      </c>
      <c r="E260" t="s">
        <v>255</v>
      </c>
      <c r="F260" t="s">
        <v>214</v>
      </c>
      <c r="G260" t="s">
        <v>215</v>
      </c>
      <c r="H260">
        <v>2</v>
      </c>
      <c r="I260">
        <v>2017</v>
      </c>
      <c r="J260">
        <v>2</v>
      </c>
      <c r="L260">
        <v>23099437</v>
      </c>
      <c r="M260">
        <v>6.9</v>
      </c>
      <c r="P260" s="29">
        <f t="shared" si="9"/>
        <v>0.98333333333333339</v>
      </c>
    </row>
    <row r="261" spans="1:16" hidden="1" x14ac:dyDescent="0.25">
      <c r="A261">
        <v>172613330</v>
      </c>
      <c r="B261">
        <v>803403</v>
      </c>
      <c r="C261" t="s">
        <v>224</v>
      </c>
      <c r="D261">
        <v>2021877</v>
      </c>
      <c r="E261" t="s">
        <v>240</v>
      </c>
      <c r="F261" t="s">
        <v>214</v>
      </c>
      <c r="G261" t="s">
        <v>215</v>
      </c>
      <c r="H261">
        <v>2</v>
      </c>
      <c r="I261">
        <v>2017</v>
      </c>
      <c r="J261">
        <v>2</v>
      </c>
      <c r="L261">
        <v>23099436</v>
      </c>
      <c r="M261">
        <v>5.2</v>
      </c>
      <c r="P261" s="29">
        <f t="shared" si="9"/>
        <v>0.70000000000000007</v>
      </c>
    </row>
    <row r="262" spans="1:16" hidden="1" x14ac:dyDescent="0.25">
      <c r="A262">
        <v>172613330</v>
      </c>
      <c r="B262">
        <v>803403</v>
      </c>
      <c r="C262" t="s">
        <v>224</v>
      </c>
      <c r="D262">
        <v>2021896</v>
      </c>
      <c r="E262" t="s">
        <v>299</v>
      </c>
      <c r="F262" t="s">
        <v>214</v>
      </c>
      <c r="G262" t="s">
        <v>215</v>
      </c>
      <c r="H262">
        <v>2</v>
      </c>
      <c r="I262">
        <v>2017</v>
      </c>
      <c r="J262">
        <v>2</v>
      </c>
      <c r="L262">
        <v>23099432</v>
      </c>
      <c r="M262">
        <v>5.6</v>
      </c>
      <c r="P262" s="29">
        <f t="shared" si="9"/>
        <v>0.76666666666666661</v>
      </c>
    </row>
    <row r="263" spans="1:16" hidden="1" x14ac:dyDescent="0.25">
      <c r="A263">
        <v>172613330</v>
      </c>
      <c r="B263">
        <v>803403</v>
      </c>
      <c r="C263" t="s">
        <v>224</v>
      </c>
      <c r="D263">
        <v>2021915</v>
      </c>
      <c r="E263" t="s">
        <v>301</v>
      </c>
      <c r="F263" t="s">
        <v>214</v>
      </c>
      <c r="G263" t="s">
        <v>215</v>
      </c>
      <c r="H263">
        <v>2</v>
      </c>
      <c r="I263">
        <v>2017</v>
      </c>
      <c r="J263">
        <v>2</v>
      </c>
      <c r="L263">
        <v>23099430</v>
      </c>
      <c r="M263">
        <v>6.1</v>
      </c>
      <c r="P263" s="29">
        <f t="shared" si="9"/>
        <v>0.85</v>
      </c>
    </row>
    <row r="264" spans="1:16" hidden="1" x14ac:dyDescent="0.25">
      <c r="A264">
        <v>172613330</v>
      </c>
      <c r="B264">
        <v>803403</v>
      </c>
      <c r="C264" t="s">
        <v>224</v>
      </c>
      <c r="D264">
        <v>2019324</v>
      </c>
      <c r="E264" t="s">
        <v>236</v>
      </c>
      <c r="F264" t="s">
        <v>214</v>
      </c>
      <c r="G264" t="s">
        <v>215</v>
      </c>
      <c r="H264">
        <v>2</v>
      </c>
      <c r="I264">
        <v>2017</v>
      </c>
      <c r="J264">
        <v>2</v>
      </c>
      <c r="L264">
        <v>23099704</v>
      </c>
      <c r="M264">
        <v>5</v>
      </c>
      <c r="P264" s="29">
        <f t="shared" si="9"/>
        <v>0.66666666666666663</v>
      </c>
    </row>
    <row r="265" spans="1:16" hidden="1" x14ac:dyDescent="0.25">
      <c r="A265">
        <v>172613330</v>
      </c>
      <c r="B265">
        <v>803403</v>
      </c>
      <c r="C265" t="s">
        <v>224</v>
      </c>
      <c r="D265">
        <v>2021904</v>
      </c>
      <c r="E265" t="s">
        <v>286</v>
      </c>
      <c r="F265" t="s">
        <v>214</v>
      </c>
      <c r="G265" t="s">
        <v>215</v>
      </c>
      <c r="H265">
        <v>2</v>
      </c>
      <c r="I265">
        <v>2018</v>
      </c>
      <c r="J265">
        <v>1</v>
      </c>
      <c r="M265">
        <v>6.5</v>
      </c>
      <c r="P265" s="29">
        <f t="shared" si="9"/>
        <v>0.91666666666666663</v>
      </c>
    </row>
    <row r="266" spans="1:16" hidden="1" x14ac:dyDescent="0.25">
      <c r="A266">
        <v>172613330</v>
      </c>
      <c r="B266">
        <v>803403</v>
      </c>
      <c r="C266" t="s">
        <v>224</v>
      </c>
      <c r="D266">
        <v>2019325</v>
      </c>
      <c r="E266" t="s">
        <v>249</v>
      </c>
      <c r="F266" t="s">
        <v>214</v>
      </c>
      <c r="G266" t="s">
        <v>215</v>
      </c>
      <c r="H266">
        <v>3</v>
      </c>
      <c r="I266">
        <v>2018</v>
      </c>
      <c r="J266">
        <v>1</v>
      </c>
      <c r="L266">
        <v>23105010</v>
      </c>
      <c r="M266" t="s">
        <v>221</v>
      </c>
      <c r="P266" s="29" t="str">
        <f t="shared" si="9"/>
        <v>BAD</v>
      </c>
    </row>
    <row r="267" spans="1:16" hidden="1" x14ac:dyDescent="0.25">
      <c r="A267">
        <v>172613330</v>
      </c>
      <c r="B267">
        <v>803403</v>
      </c>
      <c r="C267" t="s">
        <v>224</v>
      </c>
      <c r="D267">
        <v>2021911</v>
      </c>
      <c r="E267" t="s">
        <v>304</v>
      </c>
      <c r="F267" t="s">
        <v>214</v>
      </c>
      <c r="G267" t="s">
        <v>215</v>
      </c>
      <c r="H267">
        <v>2</v>
      </c>
      <c r="I267">
        <v>2018</v>
      </c>
      <c r="J267">
        <v>1</v>
      </c>
      <c r="L267">
        <v>23105438</v>
      </c>
      <c r="M267">
        <v>5.2</v>
      </c>
      <c r="P267" s="29">
        <f t="shared" si="9"/>
        <v>0.70000000000000007</v>
      </c>
    </row>
    <row r="268" spans="1:16" hidden="1" x14ac:dyDescent="0.25">
      <c r="A268">
        <v>172613330</v>
      </c>
      <c r="B268">
        <v>803403</v>
      </c>
      <c r="C268" t="s">
        <v>224</v>
      </c>
      <c r="D268">
        <v>2021898</v>
      </c>
      <c r="E268" t="s">
        <v>262</v>
      </c>
      <c r="F268" t="s">
        <v>214</v>
      </c>
      <c r="G268" t="s">
        <v>215</v>
      </c>
      <c r="H268">
        <v>2</v>
      </c>
      <c r="I268">
        <v>2018</v>
      </c>
      <c r="J268">
        <v>1</v>
      </c>
      <c r="L268">
        <v>23105527</v>
      </c>
      <c r="M268">
        <v>5.8</v>
      </c>
      <c r="P268" s="29">
        <f t="shared" si="9"/>
        <v>0.79999999999999993</v>
      </c>
    </row>
    <row r="269" spans="1:16" hidden="1" x14ac:dyDescent="0.25">
      <c r="A269">
        <v>172613330</v>
      </c>
      <c r="B269">
        <v>803403</v>
      </c>
      <c r="C269" t="s">
        <v>224</v>
      </c>
      <c r="D269">
        <v>2021895</v>
      </c>
      <c r="E269" t="s">
        <v>291</v>
      </c>
      <c r="F269" t="s">
        <v>214</v>
      </c>
      <c r="G269" t="s">
        <v>215</v>
      </c>
      <c r="H269">
        <v>2</v>
      </c>
      <c r="I269">
        <v>2018</v>
      </c>
      <c r="J269">
        <v>1</v>
      </c>
      <c r="L269">
        <v>23105526</v>
      </c>
      <c r="M269">
        <v>5.4</v>
      </c>
      <c r="P269" s="29">
        <f t="shared" si="9"/>
        <v>0.73333333333333339</v>
      </c>
    </row>
    <row r="270" spans="1:16" hidden="1" x14ac:dyDescent="0.25">
      <c r="A270">
        <v>172613330</v>
      </c>
      <c r="B270">
        <v>803403</v>
      </c>
      <c r="C270" t="s">
        <v>224</v>
      </c>
      <c r="D270">
        <v>2021888</v>
      </c>
      <c r="E270" t="s">
        <v>305</v>
      </c>
      <c r="F270" t="s">
        <v>214</v>
      </c>
      <c r="G270" t="s">
        <v>215</v>
      </c>
      <c r="H270">
        <v>2</v>
      </c>
      <c r="I270">
        <v>2018</v>
      </c>
      <c r="J270">
        <v>1</v>
      </c>
      <c r="L270">
        <v>23105439</v>
      </c>
      <c r="M270">
        <v>4.2</v>
      </c>
      <c r="P270" s="29">
        <f t="shared" ref="P270:P293" si="10">IF(AND(ISNUMBER(M270),H270&lt;&gt;4),(M270-1)/6,IF(H270=4,"DRP",IF(AND(H270=3,M270="NA"),"BAD",IF(AND(H270=2),"CVL",IF(AND(H270=1,ISBLANK(M270)),"NULL","UNK")))))</f>
        <v>0.53333333333333333</v>
      </c>
    </row>
    <row r="271" spans="1:16" hidden="1" x14ac:dyDescent="0.25">
      <c r="A271">
        <v>172613330</v>
      </c>
      <c r="B271">
        <v>803403</v>
      </c>
      <c r="C271" t="s">
        <v>224</v>
      </c>
      <c r="D271">
        <v>2021887</v>
      </c>
      <c r="E271" t="s">
        <v>279</v>
      </c>
      <c r="F271" t="s">
        <v>214</v>
      </c>
      <c r="G271" t="s">
        <v>215</v>
      </c>
      <c r="H271">
        <v>2</v>
      </c>
      <c r="I271">
        <v>2018</v>
      </c>
      <c r="J271">
        <v>1</v>
      </c>
      <c r="L271">
        <v>23105443</v>
      </c>
      <c r="M271">
        <v>5.7</v>
      </c>
      <c r="P271" s="29">
        <f t="shared" si="10"/>
        <v>0.78333333333333333</v>
      </c>
    </row>
    <row r="272" spans="1:16" hidden="1" x14ac:dyDescent="0.25">
      <c r="A272">
        <v>172613330</v>
      </c>
      <c r="B272">
        <v>803403</v>
      </c>
      <c r="C272" t="s">
        <v>224</v>
      </c>
      <c r="D272">
        <v>2004686</v>
      </c>
      <c r="E272" t="s">
        <v>277</v>
      </c>
      <c r="F272" t="s">
        <v>214</v>
      </c>
      <c r="G272" t="s">
        <v>215</v>
      </c>
      <c r="H272">
        <v>2</v>
      </c>
      <c r="I272">
        <v>2018</v>
      </c>
      <c r="J272">
        <v>2</v>
      </c>
      <c r="L272">
        <v>23113942</v>
      </c>
      <c r="M272">
        <v>5.5</v>
      </c>
      <c r="P272" s="29">
        <f t="shared" si="10"/>
        <v>0.75</v>
      </c>
    </row>
    <row r="273" spans="1:16" hidden="1" x14ac:dyDescent="0.25">
      <c r="A273">
        <v>172613330</v>
      </c>
      <c r="B273">
        <v>803403</v>
      </c>
      <c r="C273" t="s">
        <v>224</v>
      </c>
      <c r="D273">
        <v>2021889</v>
      </c>
      <c r="E273" t="s">
        <v>311</v>
      </c>
      <c r="F273" t="s">
        <v>214</v>
      </c>
      <c r="G273" t="s">
        <v>215</v>
      </c>
      <c r="H273">
        <v>2</v>
      </c>
      <c r="I273">
        <v>2018</v>
      </c>
      <c r="J273">
        <v>2</v>
      </c>
      <c r="L273">
        <v>23113949</v>
      </c>
      <c r="M273">
        <v>5</v>
      </c>
      <c r="P273" s="29">
        <f t="shared" si="10"/>
        <v>0.66666666666666663</v>
      </c>
    </row>
    <row r="274" spans="1:16" hidden="1" x14ac:dyDescent="0.25">
      <c r="A274">
        <v>172613330</v>
      </c>
      <c r="B274">
        <v>803403</v>
      </c>
      <c r="C274" t="s">
        <v>224</v>
      </c>
      <c r="D274">
        <v>2021890</v>
      </c>
      <c r="E274" t="s">
        <v>303</v>
      </c>
      <c r="F274" t="s">
        <v>214</v>
      </c>
      <c r="G274" t="s">
        <v>215</v>
      </c>
      <c r="H274">
        <v>2</v>
      </c>
      <c r="I274">
        <v>2018</v>
      </c>
      <c r="J274">
        <v>2</v>
      </c>
      <c r="L274">
        <v>23113977</v>
      </c>
      <c r="M274">
        <v>6.5</v>
      </c>
      <c r="P274" s="29">
        <f t="shared" si="10"/>
        <v>0.91666666666666663</v>
      </c>
    </row>
    <row r="275" spans="1:16" hidden="1" x14ac:dyDescent="0.25">
      <c r="A275">
        <v>172613330</v>
      </c>
      <c r="B275">
        <v>803403</v>
      </c>
      <c r="C275" t="s">
        <v>224</v>
      </c>
      <c r="D275">
        <v>2019325</v>
      </c>
      <c r="E275" t="s">
        <v>249</v>
      </c>
      <c r="F275" t="s">
        <v>214</v>
      </c>
      <c r="G275" t="s">
        <v>215</v>
      </c>
      <c r="H275">
        <v>2</v>
      </c>
      <c r="I275">
        <v>2018</v>
      </c>
      <c r="J275">
        <v>2</v>
      </c>
      <c r="L275">
        <v>23112813</v>
      </c>
      <c r="M275">
        <v>6</v>
      </c>
      <c r="P275" s="29">
        <f t="shared" si="10"/>
        <v>0.83333333333333337</v>
      </c>
    </row>
    <row r="276" spans="1:16" hidden="1" x14ac:dyDescent="0.25">
      <c r="A276">
        <v>172613330</v>
      </c>
      <c r="B276">
        <v>803403</v>
      </c>
      <c r="C276" t="s">
        <v>224</v>
      </c>
      <c r="D276">
        <v>2021883</v>
      </c>
      <c r="E276" t="s">
        <v>310</v>
      </c>
      <c r="F276" t="s">
        <v>214</v>
      </c>
      <c r="G276" t="s">
        <v>215</v>
      </c>
      <c r="H276">
        <v>2</v>
      </c>
      <c r="I276">
        <v>2018</v>
      </c>
      <c r="J276">
        <v>2</v>
      </c>
      <c r="L276">
        <v>23113944</v>
      </c>
      <c r="M276">
        <v>4.8</v>
      </c>
      <c r="P276" s="29">
        <f t="shared" si="10"/>
        <v>0.6333333333333333</v>
      </c>
    </row>
    <row r="277" spans="1:16" hidden="1" x14ac:dyDescent="0.25">
      <c r="A277">
        <v>172613330</v>
      </c>
      <c r="B277">
        <v>803403</v>
      </c>
      <c r="C277" t="s">
        <v>224</v>
      </c>
      <c r="D277">
        <v>2021913</v>
      </c>
      <c r="E277" t="s">
        <v>300</v>
      </c>
      <c r="F277" t="s">
        <v>214</v>
      </c>
      <c r="G277" t="s">
        <v>215</v>
      </c>
      <c r="H277">
        <v>2</v>
      </c>
      <c r="I277">
        <v>2018</v>
      </c>
      <c r="J277">
        <v>2</v>
      </c>
      <c r="L277">
        <v>23113975</v>
      </c>
      <c r="M277">
        <v>5</v>
      </c>
      <c r="P277" s="29">
        <f t="shared" si="10"/>
        <v>0.66666666666666663</v>
      </c>
    </row>
    <row r="278" spans="1:16" hidden="1" x14ac:dyDescent="0.25">
      <c r="A278">
        <v>172613330</v>
      </c>
      <c r="B278">
        <v>803403</v>
      </c>
      <c r="C278" t="s">
        <v>224</v>
      </c>
      <c r="D278">
        <v>2021893</v>
      </c>
      <c r="E278" t="s">
        <v>312</v>
      </c>
      <c r="F278" t="s">
        <v>214</v>
      </c>
      <c r="G278" t="s">
        <v>215</v>
      </c>
      <c r="H278">
        <v>2</v>
      </c>
      <c r="I278">
        <v>2018</v>
      </c>
      <c r="J278">
        <v>2</v>
      </c>
      <c r="L278">
        <v>23113976</v>
      </c>
      <c r="M278">
        <v>5</v>
      </c>
      <c r="P278" s="29">
        <f t="shared" si="10"/>
        <v>0.66666666666666663</v>
      </c>
    </row>
    <row r="279" spans="1:16" hidden="1" x14ac:dyDescent="0.25">
      <c r="A279">
        <v>172613330</v>
      </c>
      <c r="B279">
        <v>803403</v>
      </c>
      <c r="C279" t="s">
        <v>224</v>
      </c>
      <c r="D279">
        <v>2004769</v>
      </c>
      <c r="E279" t="s">
        <v>307</v>
      </c>
      <c r="F279" t="s">
        <v>214</v>
      </c>
      <c r="G279" t="s">
        <v>215</v>
      </c>
      <c r="H279">
        <v>2</v>
      </c>
      <c r="I279">
        <v>2019</v>
      </c>
      <c r="J279">
        <v>1</v>
      </c>
      <c r="L279">
        <v>23123989</v>
      </c>
      <c r="M279">
        <v>5</v>
      </c>
      <c r="P279" s="29">
        <f t="shared" si="10"/>
        <v>0.66666666666666663</v>
      </c>
    </row>
    <row r="280" spans="1:16" hidden="1" x14ac:dyDescent="0.25">
      <c r="A280">
        <v>172613330</v>
      </c>
      <c r="B280">
        <v>803403</v>
      </c>
      <c r="C280" t="s">
        <v>224</v>
      </c>
      <c r="D280">
        <v>2019326</v>
      </c>
      <c r="E280" t="s">
        <v>248</v>
      </c>
      <c r="F280" t="s">
        <v>214</v>
      </c>
      <c r="G280" t="s">
        <v>215</v>
      </c>
      <c r="H280">
        <v>2</v>
      </c>
      <c r="I280">
        <v>2019</v>
      </c>
      <c r="J280">
        <v>1</v>
      </c>
      <c r="L280">
        <v>23119856</v>
      </c>
      <c r="M280">
        <v>5.9</v>
      </c>
      <c r="P280" s="29">
        <f t="shared" si="10"/>
        <v>0.81666666666666676</v>
      </c>
    </row>
    <row r="281" spans="1:16" hidden="1" x14ac:dyDescent="0.25">
      <c r="A281">
        <v>172613330</v>
      </c>
      <c r="B281">
        <v>803403</v>
      </c>
      <c r="C281" t="s">
        <v>224</v>
      </c>
      <c r="D281">
        <v>2004765</v>
      </c>
      <c r="E281" t="s">
        <v>284</v>
      </c>
      <c r="F281" t="s">
        <v>214</v>
      </c>
      <c r="G281" t="s">
        <v>215</v>
      </c>
      <c r="H281">
        <v>2</v>
      </c>
      <c r="I281">
        <v>2019</v>
      </c>
      <c r="J281">
        <v>1</v>
      </c>
      <c r="L281">
        <v>23120647</v>
      </c>
      <c r="M281">
        <v>5.3</v>
      </c>
      <c r="P281" s="29">
        <f t="shared" si="10"/>
        <v>0.71666666666666667</v>
      </c>
    </row>
    <row r="282" spans="1:16" hidden="1" x14ac:dyDescent="0.25">
      <c r="A282">
        <v>172613330</v>
      </c>
      <c r="B282">
        <v>803403</v>
      </c>
      <c r="C282" t="s">
        <v>224</v>
      </c>
      <c r="D282">
        <v>2021909</v>
      </c>
      <c r="E282" t="s">
        <v>283</v>
      </c>
      <c r="F282" t="s">
        <v>214</v>
      </c>
      <c r="G282" t="s">
        <v>215</v>
      </c>
      <c r="H282">
        <v>2</v>
      </c>
      <c r="I282">
        <v>2019</v>
      </c>
      <c r="J282">
        <v>1</v>
      </c>
      <c r="L282">
        <v>23120645</v>
      </c>
      <c r="M282">
        <v>5.2</v>
      </c>
      <c r="P282" s="29">
        <f t="shared" si="10"/>
        <v>0.70000000000000007</v>
      </c>
    </row>
    <row r="283" spans="1:16" hidden="1" x14ac:dyDescent="0.25">
      <c r="A283">
        <v>172613330</v>
      </c>
      <c r="B283">
        <v>803403</v>
      </c>
      <c r="C283" t="s">
        <v>224</v>
      </c>
      <c r="D283">
        <v>2021902</v>
      </c>
      <c r="E283" t="s">
        <v>254</v>
      </c>
      <c r="F283" t="s">
        <v>214</v>
      </c>
      <c r="G283" t="s">
        <v>215</v>
      </c>
      <c r="H283">
        <v>2</v>
      </c>
      <c r="I283">
        <v>2019</v>
      </c>
      <c r="J283">
        <v>1</v>
      </c>
      <c r="L283">
        <v>23123986</v>
      </c>
      <c r="M283">
        <v>4.8</v>
      </c>
      <c r="P283" s="29">
        <f t="shared" si="10"/>
        <v>0.6333333333333333</v>
      </c>
    </row>
    <row r="284" spans="1:16" hidden="1" x14ac:dyDescent="0.25">
      <c r="A284">
        <v>172613330</v>
      </c>
      <c r="B284">
        <v>803403</v>
      </c>
      <c r="C284" t="s">
        <v>224</v>
      </c>
      <c r="D284">
        <v>2021912</v>
      </c>
      <c r="E284" t="s">
        <v>306</v>
      </c>
      <c r="F284" t="s">
        <v>214</v>
      </c>
      <c r="G284" t="s">
        <v>215</v>
      </c>
      <c r="H284">
        <v>2</v>
      </c>
      <c r="I284">
        <v>2019</v>
      </c>
      <c r="J284">
        <v>1</v>
      </c>
      <c r="L284">
        <v>23123987</v>
      </c>
      <c r="M284">
        <v>5.3</v>
      </c>
      <c r="P284" s="29">
        <f t="shared" si="10"/>
        <v>0.71666666666666667</v>
      </c>
    </row>
    <row r="285" spans="1:16" hidden="1" x14ac:dyDescent="0.25">
      <c r="A285">
        <v>172613330</v>
      </c>
      <c r="B285">
        <v>803403</v>
      </c>
      <c r="C285" t="s">
        <v>224</v>
      </c>
      <c r="D285">
        <v>2021905</v>
      </c>
      <c r="E285" t="s">
        <v>308</v>
      </c>
      <c r="F285" t="s">
        <v>214</v>
      </c>
      <c r="G285" t="s">
        <v>215</v>
      </c>
      <c r="H285">
        <v>2</v>
      </c>
      <c r="I285">
        <v>2019</v>
      </c>
      <c r="J285">
        <v>1</v>
      </c>
      <c r="M285">
        <v>5.3</v>
      </c>
      <c r="P285" s="29">
        <f t="shared" si="10"/>
        <v>0.71666666666666667</v>
      </c>
    </row>
    <row r="286" spans="1:16" hidden="1" x14ac:dyDescent="0.25">
      <c r="A286">
        <v>172613330</v>
      </c>
      <c r="B286">
        <v>803403</v>
      </c>
      <c r="C286" t="s">
        <v>224</v>
      </c>
      <c r="D286">
        <v>2004693</v>
      </c>
      <c r="E286" t="s">
        <v>309</v>
      </c>
      <c r="F286" t="s">
        <v>214</v>
      </c>
      <c r="G286" t="s">
        <v>215</v>
      </c>
      <c r="H286">
        <v>1</v>
      </c>
      <c r="I286">
        <v>2019</v>
      </c>
      <c r="J286">
        <v>2</v>
      </c>
      <c r="L286">
        <v>23129124</v>
      </c>
      <c r="P286" s="29" t="str">
        <f t="shared" si="10"/>
        <v>NULL</v>
      </c>
    </row>
    <row r="287" spans="1:16" hidden="1" x14ac:dyDescent="0.25">
      <c r="A287">
        <v>172613330</v>
      </c>
      <c r="B287">
        <v>803403</v>
      </c>
      <c r="C287" t="s">
        <v>224</v>
      </c>
      <c r="D287">
        <v>2019327</v>
      </c>
      <c r="E287" t="s">
        <v>247</v>
      </c>
      <c r="F287" t="s">
        <v>214</v>
      </c>
      <c r="G287" t="s">
        <v>215</v>
      </c>
      <c r="H287">
        <v>1</v>
      </c>
      <c r="I287">
        <v>2019</v>
      </c>
      <c r="J287">
        <v>2</v>
      </c>
      <c r="L287">
        <v>23127799</v>
      </c>
      <c r="P287" s="29" t="str">
        <f t="shared" si="10"/>
        <v>NULL</v>
      </c>
    </row>
    <row r="288" spans="1:16" hidden="1" x14ac:dyDescent="0.25">
      <c r="A288">
        <v>172613330</v>
      </c>
      <c r="B288">
        <v>803403</v>
      </c>
      <c r="C288" t="s">
        <v>224</v>
      </c>
      <c r="D288">
        <v>2021882</v>
      </c>
      <c r="E288" t="s">
        <v>314</v>
      </c>
      <c r="F288" t="s">
        <v>214</v>
      </c>
      <c r="G288" t="s">
        <v>215</v>
      </c>
      <c r="H288">
        <v>1</v>
      </c>
      <c r="I288">
        <v>2019</v>
      </c>
      <c r="J288">
        <v>2</v>
      </c>
      <c r="L288">
        <v>23129127</v>
      </c>
      <c r="P288" s="29" t="str">
        <f t="shared" si="10"/>
        <v>NULL</v>
      </c>
    </row>
    <row r="289" spans="1:16" hidden="1" x14ac:dyDescent="0.25">
      <c r="A289">
        <v>172613330</v>
      </c>
      <c r="B289">
        <v>803403</v>
      </c>
      <c r="C289" t="s">
        <v>224</v>
      </c>
      <c r="D289">
        <v>2021894</v>
      </c>
      <c r="E289" t="s">
        <v>278</v>
      </c>
      <c r="F289" t="s">
        <v>214</v>
      </c>
      <c r="G289" t="s">
        <v>215</v>
      </c>
      <c r="H289">
        <v>1</v>
      </c>
      <c r="I289">
        <v>2019</v>
      </c>
      <c r="J289">
        <v>2</v>
      </c>
      <c r="L289">
        <v>23129135</v>
      </c>
      <c r="P289" s="29" t="str">
        <f t="shared" si="10"/>
        <v>NULL</v>
      </c>
    </row>
    <row r="290" spans="1:16" hidden="1" x14ac:dyDescent="0.25">
      <c r="A290">
        <v>172613330</v>
      </c>
      <c r="B290">
        <v>803403</v>
      </c>
      <c r="C290" t="s">
        <v>224</v>
      </c>
      <c r="D290">
        <v>2021914</v>
      </c>
      <c r="E290" t="s">
        <v>313</v>
      </c>
      <c r="F290" t="s">
        <v>214</v>
      </c>
      <c r="G290" t="s">
        <v>215</v>
      </c>
      <c r="H290">
        <v>1</v>
      </c>
      <c r="I290">
        <v>2019</v>
      </c>
      <c r="J290">
        <v>2</v>
      </c>
      <c r="L290">
        <v>23129133</v>
      </c>
      <c r="P290" s="29" t="str">
        <f t="shared" si="10"/>
        <v>NULL</v>
      </c>
    </row>
    <row r="291" spans="1:16" hidden="1" x14ac:dyDescent="0.25">
      <c r="A291">
        <v>172613330</v>
      </c>
      <c r="B291">
        <v>803403</v>
      </c>
      <c r="C291" t="s">
        <v>224</v>
      </c>
      <c r="D291">
        <v>2027152</v>
      </c>
      <c r="E291" t="s">
        <v>323</v>
      </c>
      <c r="F291" t="s">
        <v>320</v>
      </c>
      <c r="G291" t="s">
        <v>321</v>
      </c>
      <c r="H291">
        <v>4</v>
      </c>
      <c r="I291">
        <v>2019</v>
      </c>
      <c r="J291">
        <v>2</v>
      </c>
      <c r="L291">
        <v>23130832</v>
      </c>
      <c r="P291" s="29" t="str">
        <f t="shared" si="10"/>
        <v>DRP</v>
      </c>
    </row>
    <row r="292" spans="1:16" hidden="1" x14ac:dyDescent="0.25">
      <c r="A292">
        <v>172613330</v>
      </c>
      <c r="B292">
        <v>803403</v>
      </c>
      <c r="C292" t="s">
        <v>224</v>
      </c>
      <c r="D292">
        <v>2004047</v>
      </c>
      <c r="E292" t="s">
        <v>319</v>
      </c>
      <c r="F292" t="s">
        <v>320</v>
      </c>
      <c r="G292" t="s">
        <v>321</v>
      </c>
      <c r="H292">
        <v>1</v>
      </c>
      <c r="I292">
        <v>2019</v>
      </c>
      <c r="J292">
        <v>2</v>
      </c>
      <c r="L292">
        <v>23127966</v>
      </c>
      <c r="P292" s="29" t="str">
        <f t="shared" si="10"/>
        <v>NULL</v>
      </c>
    </row>
    <row r="293" spans="1:16" hidden="1" x14ac:dyDescent="0.25">
      <c r="A293">
        <v>172613330</v>
      </c>
      <c r="B293">
        <v>803403</v>
      </c>
      <c r="C293" t="s">
        <v>224</v>
      </c>
      <c r="D293">
        <v>2021910</v>
      </c>
      <c r="E293" t="s">
        <v>285</v>
      </c>
      <c r="F293" t="s">
        <v>214</v>
      </c>
      <c r="G293" t="s">
        <v>215</v>
      </c>
      <c r="H293">
        <v>1</v>
      </c>
      <c r="I293">
        <v>2019</v>
      </c>
      <c r="J293">
        <v>2</v>
      </c>
      <c r="L293">
        <v>23129130</v>
      </c>
      <c r="P293" s="29" t="str">
        <f t="shared" si="10"/>
        <v>NULL</v>
      </c>
    </row>
    <row r="294" spans="1:16" hidden="1" x14ac:dyDescent="0.25">
      <c r="A294">
        <v>174407657</v>
      </c>
      <c r="B294">
        <v>803403</v>
      </c>
      <c r="C294" t="s">
        <v>224</v>
      </c>
      <c r="D294">
        <v>2021900</v>
      </c>
      <c r="E294" t="s">
        <v>216</v>
      </c>
      <c r="F294" t="s">
        <v>214</v>
      </c>
      <c r="G294" t="s">
        <v>215</v>
      </c>
      <c r="H294">
        <v>2</v>
      </c>
      <c r="I294">
        <v>2015</v>
      </c>
      <c r="J294">
        <v>1</v>
      </c>
      <c r="L294">
        <v>23065093</v>
      </c>
      <c r="M294">
        <v>5.6</v>
      </c>
      <c r="P294" s="29">
        <f t="shared" ref="P294:P306" si="11">IF(AND(ISNUMBER(M294),H294&lt;&gt;4,N294&lt;&gt;"X"),(M294-1)/6,IF(H294=4,"DRP",IF(AND(H294=3,M294="NA"),"BAD",IF(AND(H294=2),"CVL",IF(AND(H294=1,ISBLANK(M294)),"NULL","UNK")))))</f>
        <v>0.76666666666666661</v>
      </c>
    </row>
    <row r="295" spans="1:16" hidden="1" x14ac:dyDescent="0.25">
      <c r="A295">
        <v>174407657</v>
      </c>
      <c r="B295">
        <v>803403</v>
      </c>
      <c r="C295" t="s">
        <v>224</v>
      </c>
      <c r="D295">
        <v>2021879</v>
      </c>
      <c r="E295" t="s">
        <v>219</v>
      </c>
      <c r="F295" t="s">
        <v>214</v>
      </c>
      <c r="G295" t="s">
        <v>215</v>
      </c>
      <c r="H295">
        <v>2</v>
      </c>
      <c r="I295">
        <v>2015</v>
      </c>
      <c r="J295">
        <v>1</v>
      </c>
      <c r="L295">
        <v>23065089</v>
      </c>
      <c r="M295">
        <v>4.2</v>
      </c>
      <c r="P295" s="29">
        <f t="shared" si="11"/>
        <v>0.53333333333333333</v>
      </c>
    </row>
    <row r="296" spans="1:16" hidden="1" x14ac:dyDescent="0.25">
      <c r="A296">
        <v>174407657</v>
      </c>
      <c r="B296">
        <v>803403</v>
      </c>
      <c r="C296" t="s">
        <v>224</v>
      </c>
      <c r="D296">
        <v>2005125</v>
      </c>
      <c r="E296" t="s">
        <v>223</v>
      </c>
      <c r="F296" t="s">
        <v>214</v>
      </c>
      <c r="G296" t="s">
        <v>215</v>
      </c>
      <c r="H296">
        <v>2</v>
      </c>
      <c r="I296">
        <v>2015</v>
      </c>
      <c r="J296">
        <v>1</v>
      </c>
      <c r="L296">
        <v>23065084</v>
      </c>
      <c r="M296">
        <v>4.2</v>
      </c>
      <c r="P296" s="29">
        <f t="shared" si="11"/>
        <v>0.53333333333333333</v>
      </c>
    </row>
    <row r="297" spans="1:16" hidden="1" x14ac:dyDescent="0.25">
      <c r="A297">
        <v>174407657</v>
      </c>
      <c r="B297">
        <v>803403</v>
      </c>
      <c r="C297" t="s">
        <v>224</v>
      </c>
      <c r="D297">
        <v>2004172</v>
      </c>
      <c r="E297" t="s">
        <v>213</v>
      </c>
      <c r="F297" t="s">
        <v>214</v>
      </c>
      <c r="G297" t="s">
        <v>215</v>
      </c>
      <c r="H297">
        <v>2</v>
      </c>
      <c r="I297">
        <v>2015</v>
      </c>
      <c r="J297">
        <v>1</v>
      </c>
      <c r="L297">
        <v>23067065</v>
      </c>
      <c r="M297">
        <v>6.7</v>
      </c>
      <c r="P297" s="29">
        <f t="shared" si="11"/>
        <v>0.95000000000000007</v>
      </c>
    </row>
    <row r="298" spans="1:16" hidden="1" x14ac:dyDescent="0.25">
      <c r="A298">
        <v>174407657</v>
      </c>
      <c r="B298">
        <v>803403</v>
      </c>
      <c r="C298" t="s">
        <v>224</v>
      </c>
      <c r="D298">
        <v>2005108</v>
      </c>
      <c r="E298" t="s">
        <v>217</v>
      </c>
      <c r="F298" t="s">
        <v>214</v>
      </c>
      <c r="G298" t="s">
        <v>215</v>
      </c>
      <c r="H298">
        <v>2</v>
      </c>
      <c r="I298">
        <v>2015</v>
      </c>
      <c r="J298">
        <v>1</v>
      </c>
      <c r="L298">
        <v>23065086</v>
      </c>
      <c r="M298">
        <v>4.9000000000000004</v>
      </c>
      <c r="P298" s="29">
        <f t="shared" si="11"/>
        <v>0.65</v>
      </c>
    </row>
    <row r="299" spans="1:16" hidden="1" x14ac:dyDescent="0.25">
      <c r="A299">
        <v>174407657</v>
      </c>
      <c r="B299">
        <v>803403</v>
      </c>
      <c r="C299" t="s">
        <v>224</v>
      </c>
      <c r="D299">
        <v>2005111</v>
      </c>
      <c r="E299" t="s">
        <v>218</v>
      </c>
      <c r="F299" t="s">
        <v>214</v>
      </c>
      <c r="G299" t="s">
        <v>215</v>
      </c>
      <c r="H299">
        <v>2</v>
      </c>
      <c r="I299">
        <v>2015</v>
      </c>
      <c r="J299">
        <v>1</v>
      </c>
      <c r="L299">
        <v>23065095</v>
      </c>
      <c r="M299">
        <v>6</v>
      </c>
      <c r="P299" s="29">
        <f t="shared" si="11"/>
        <v>0.83333333333333337</v>
      </c>
    </row>
    <row r="300" spans="1:16" hidden="1" x14ac:dyDescent="0.25">
      <c r="A300">
        <v>174407657</v>
      </c>
      <c r="B300">
        <v>803403</v>
      </c>
      <c r="C300" t="s">
        <v>224</v>
      </c>
      <c r="D300">
        <v>2021876</v>
      </c>
      <c r="E300" t="s">
        <v>241</v>
      </c>
      <c r="F300" t="s">
        <v>214</v>
      </c>
      <c r="G300" t="s">
        <v>215</v>
      </c>
      <c r="H300">
        <v>2</v>
      </c>
      <c r="I300">
        <v>2015</v>
      </c>
      <c r="J300">
        <v>2</v>
      </c>
      <c r="L300">
        <v>23072064</v>
      </c>
      <c r="M300">
        <v>5.3</v>
      </c>
      <c r="P300" s="29">
        <f t="shared" si="11"/>
        <v>0.71666666666666667</v>
      </c>
    </row>
    <row r="301" spans="1:16" hidden="1" x14ac:dyDescent="0.25">
      <c r="A301">
        <v>174407657</v>
      </c>
      <c r="B301">
        <v>803403</v>
      </c>
      <c r="C301" t="s">
        <v>224</v>
      </c>
      <c r="D301">
        <v>2021901</v>
      </c>
      <c r="E301" t="s">
        <v>253</v>
      </c>
      <c r="F301" t="s">
        <v>214</v>
      </c>
      <c r="G301" t="s">
        <v>215</v>
      </c>
      <c r="H301">
        <v>2</v>
      </c>
      <c r="I301">
        <v>2015</v>
      </c>
      <c r="J301">
        <v>2</v>
      </c>
      <c r="L301">
        <v>23072065</v>
      </c>
      <c r="M301">
        <v>5.4</v>
      </c>
      <c r="P301" s="29">
        <f t="shared" si="11"/>
        <v>0.73333333333333339</v>
      </c>
    </row>
    <row r="302" spans="1:16" hidden="1" x14ac:dyDescent="0.25">
      <c r="A302">
        <v>174407657</v>
      </c>
      <c r="B302">
        <v>803403</v>
      </c>
      <c r="C302" t="s">
        <v>224</v>
      </c>
      <c r="D302">
        <v>2021994</v>
      </c>
      <c r="E302" t="s">
        <v>298</v>
      </c>
      <c r="F302" t="s">
        <v>214</v>
      </c>
      <c r="G302" t="s">
        <v>215</v>
      </c>
      <c r="H302">
        <v>2</v>
      </c>
      <c r="I302">
        <v>2015</v>
      </c>
      <c r="J302">
        <v>2</v>
      </c>
      <c r="L302">
        <v>23072067</v>
      </c>
      <c r="M302">
        <v>4.9000000000000004</v>
      </c>
      <c r="P302" s="29">
        <f t="shared" si="11"/>
        <v>0.65</v>
      </c>
    </row>
    <row r="303" spans="1:16" hidden="1" x14ac:dyDescent="0.25">
      <c r="A303">
        <v>174407657</v>
      </c>
      <c r="B303">
        <v>803403</v>
      </c>
      <c r="C303" t="s">
        <v>224</v>
      </c>
      <c r="D303">
        <v>2021880</v>
      </c>
      <c r="E303" t="s">
        <v>242</v>
      </c>
      <c r="F303" t="s">
        <v>214</v>
      </c>
      <c r="G303" t="s">
        <v>215</v>
      </c>
      <c r="H303">
        <v>2</v>
      </c>
      <c r="I303">
        <v>2015</v>
      </c>
      <c r="J303">
        <v>2</v>
      </c>
      <c r="L303">
        <v>23072063</v>
      </c>
      <c r="M303">
        <v>4</v>
      </c>
      <c r="P303" s="29">
        <f t="shared" si="11"/>
        <v>0.5</v>
      </c>
    </row>
    <row r="304" spans="1:16" hidden="1" x14ac:dyDescent="0.25">
      <c r="A304">
        <v>174407657</v>
      </c>
      <c r="B304">
        <v>803403</v>
      </c>
      <c r="C304" t="s">
        <v>224</v>
      </c>
      <c r="D304">
        <v>2005124</v>
      </c>
      <c r="E304" t="s">
        <v>220</v>
      </c>
      <c r="F304" t="s">
        <v>214</v>
      </c>
      <c r="G304" t="s">
        <v>215</v>
      </c>
      <c r="H304">
        <v>2</v>
      </c>
      <c r="I304">
        <v>2015</v>
      </c>
      <c r="J304">
        <v>2</v>
      </c>
      <c r="L304">
        <v>23072066</v>
      </c>
      <c r="M304">
        <v>4.2</v>
      </c>
      <c r="P304" s="29">
        <f t="shared" si="11"/>
        <v>0.53333333333333333</v>
      </c>
    </row>
    <row r="305" spans="1:16" hidden="1" x14ac:dyDescent="0.25">
      <c r="A305">
        <v>174407657</v>
      </c>
      <c r="B305">
        <v>803403</v>
      </c>
      <c r="C305" t="s">
        <v>224</v>
      </c>
      <c r="D305">
        <v>2004183</v>
      </c>
      <c r="E305" t="s">
        <v>244</v>
      </c>
      <c r="F305" t="s">
        <v>214</v>
      </c>
      <c r="G305" t="s">
        <v>215</v>
      </c>
      <c r="H305">
        <v>2</v>
      </c>
      <c r="I305">
        <v>2015</v>
      </c>
      <c r="J305">
        <v>2</v>
      </c>
      <c r="L305">
        <v>23072794</v>
      </c>
      <c r="M305">
        <v>5.8</v>
      </c>
      <c r="P305" s="29">
        <f t="shared" si="11"/>
        <v>0.79999999999999993</v>
      </c>
    </row>
    <row r="306" spans="1:16" hidden="1" x14ac:dyDescent="0.25">
      <c r="A306">
        <v>174407657</v>
      </c>
      <c r="B306">
        <v>803403</v>
      </c>
      <c r="C306" t="s">
        <v>224</v>
      </c>
      <c r="D306">
        <v>2004173</v>
      </c>
      <c r="E306" t="s">
        <v>245</v>
      </c>
      <c r="F306" t="s">
        <v>214</v>
      </c>
      <c r="G306" t="s">
        <v>215</v>
      </c>
      <c r="H306">
        <v>4</v>
      </c>
      <c r="I306">
        <v>2015</v>
      </c>
      <c r="J306">
        <v>2</v>
      </c>
      <c r="L306">
        <v>23072611</v>
      </c>
      <c r="P306" s="29" t="str">
        <f t="shared" si="11"/>
        <v>DRP</v>
      </c>
    </row>
    <row r="307" spans="1:16" hidden="1" x14ac:dyDescent="0.25">
      <c r="A307">
        <v>174407657</v>
      </c>
      <c r="B307">
        <v>803403</v>
      </c>
      <c r="C307" t="s">
        <v>224</v>
      </c>
      <c r="D307">
        <v>2021916</v>
      </c>
      <c r="E307" t="s">
        <v>226</v>
      </c>
      <c r="F307" t="s">
        <v>214</v>
      </c>
      <c r="G307" t="s">
        <v>215</v>
      </c>
      <c r="H307">
        <v>3</v>
      </c>
      <c r="I307">
        <v>2016</v>
      </c>
      <c r="J307">
        <v>1</v>
      </c>
      <c r="L307">
        <v>23078559</v>
      </c>
      <c r="M307">
        <v>2</v>
      </c>
      <c r="P307" s="29">
        <f t="shared" ref="P307:P327" si="12">IF(AND(ISNUMBER(M307),H307&lt;&gt;4),(M307-1)/6,IF(H307=4,"DRP",IF(AND(H307=3,M307="NA"),"BAD",IF(AND(H307=2),"CVL",IF(AND(H307=1,ISBLANK(M307)),"NULL","UNK")))))</f>
        <v>0.16666666666666666</v>
      </c>
    </row>
    <row r="308" spans="1:16" hidden="1" x14ac:dyDescent="0.25">
      <c r="A308">
        <v>174407657</v>
      </c>
      <c r="B308">
        <v>803403</v>
      </c>
      <c r="C308" t="s">
        <v>224</v>
      </c>
      <c r="D308">
        <v>2021878</v>
      </c>
      <c r="E308" t="s">
        <v>294</v>
      </c>
      <c r="F308" t="s">
        <v>214</v>
      </c>
      <c r="G308" t="s">
        <v>215</v>
      </c>
      <c r="H308">
        <v>3</v>
      </c>
      <c r="I308">
        <v>2016</v>
      </c>
      <c r="J308">
        <v>1</v>
      </c>
      <c r="L308">
        <v>23078567</v>
      </c>
      <c r="M308">
        <v>3.1</v>
      </c>
      <c r="P308" s="29">
        <f t="shared" si="12"/>
        <v>0.35000000000000003</v>
      </c>
    </row>
    <row r="309" spans="1:16" hidden="1" x14ac:dyDescent="0.25">
      <c r="A309">
        <v>174407657</v>
      </c>
      <c r="B309">
        <v>803403</v>
      </c>
      <c r="C309" t="s">
        <v>224</v>
      </c>
      <c r="D309">
        <v>2005133</v>
      </c>
      <c r="E309" t="s">
        <v>228</v>
      </c>
      <c r="F309" t="s">
        <v>214</v>
      </c>
      <c r="G309" t="s">
        <v>215</v>
      </c>
      <c r="H309">
        <v>3</v>
      </c>
      <c r="I309">
        <v>2016</v>
      </c>
      <c r="J309">
        <v>1</v>
      </c>
      <c r="L309">
        <v>23078573</v>
      </c>
      <c r="M309">
        <v>3.8</v>
      </c>
      <c r="P309" s="29">
        <f t="shared" si="12"/>
        <v>0.46666666666666662</v>
      </c>
    </row>
    <row r="310" spans="1:16" hidden="1" x14ac:dyDescent="0.25">
      <c r="A310">
        <v>174407657</v>
      </c>
      <c r="B310">
        <v>803403</v>
      </c>
      <c r="C310" t="s">
        <v>224</v>
      </c>
      <c r="D310">
        <v>2021885</v>
      </c>
      <c r="E310" t="s">
        <v>295</v>
      </c>
      <c r="F310" t="s">
        <v>214</v>
      </c>
      <c r="G310" t="s">
        <v>215</v>
      </c>
      <c r="H310">
        <v>2</v>
      </c>
      <c r="I310">
        <v>2016</v>
      </c>
      <c r="J310">
        <v>1</v>
      </c>
      <c r="L310">
        <v>23078565</v>
      </c>
      <c r="M310">
        <v>4</v>
      </c>
      <c r="P310" s="29">
        <f t="shared" si="12"/>
        <v>0.5</v>
      </c>
    </row>
    <row r="311" spans="1:16" hidden="1" x14ac:dyDescent="0.25">
      <c r="A311">
        <v>174407657</v>
      </c>
      <c r="B311">
        <v>803403</v>
      </c>
      <c r="C311" t="s">
        <v>224</v>
      </c>
      <c r="D311">
        <v>2005127</v>
      </c>
      <c r="E311" t="s">
        <v>293</v>
      </c>
      <c r="F311" t="s">
        <v>214</v>
      </c>
      <c r="G311" t="s">
        <v>215</v>
      </c>
      <c r="H311">
        <v>2</v>
      </c>
      <c r="I311">
        <v>2016</v>
      </c>
      <c r="J311">
        <v>1</v>
      </c>
      <c r="L311">
        <v>23078552</v>
      </c>
      <c r="M311">
        <v>4.2</v>
      </c>
      <c r="P311" s="29">
        <f t="shared" si="12"/>
        <v>0.53333333333333333</v>
      </c>
    </row>
    <row r="312" spans="1:16" hidden="1" x14ac:dyDescent="0.25">
      <c r="A312">
        <v>174407657</v>
      </c>
      <c r="B312">
        <v>803403</v>
      </c>
      <c r="C312" t="s">
        <v>224</v>
      </c>
      <c r="D312">
        <v>2004186</v>
      </c>
      <c r="E312" t="s">
        <v>229</v>
      </c>
      <c r="F312" t="s">
        <v>214</v>
      </c>
      <c r="G312" t="s">
        <v>215</v>
      </c>
      <c r="H312">
        <v>2</v>
      </c>
      <c r="I312">
        <v>2016</v>
      </c>
      <c r="J312">
        <v>1</v>
      </c>
      <c r="L312">
        <v>23078311</v>
      </c>
      <c r="M312">
        <v>6.2</v>
      </c>
      <c r="P312" s="29">
        <f t="shared" si="12"/>
        <v>0.8666666666666667</v>
      </c>
    </row>
    <row r="313" spans="1:16" hidden="1" x14ac:dyDescent="0.25">
      <c r="A313">
        <v>174407657</v>
      </c>
      <c r="B313">
        <v>803403</v>
      </c>
      <c r="C313" t="s">
        <v>224</v>
      </c>
      <c r="D313">
        <v>2021886</v>
      </c>
      <c r="E313" t="s">
        <v>227</v>
      </c>
      <c r="F313" t="s">
        <v>214</v>
      </c>
      <c r="G313" t="s">
        <v>215</v>
      </c>
      <c r="H313">
        <v>3</v>
      </c>
      <c r="I313">
        <v>2016</v>
      </c>
      <c r="J313">
        <v>2</v>
      </c>
      <c r="L313">
        <v>23072075</v>
      </c>
      <c r="M313">
        <v>1.7</v>
      </c>
      <c r="P313" s="29">
        <f t="shared" si="12"/>
        <v>0.11666666666666665</v>
      </c>
    </row>
    <row r="314" spans="1:16" hidden="1" x14ac:dyDescent="0.25">
      <c r="A314">
        <v>174407657</v>
      </c>
      <c r="B314">
        <v>803403</v>
      </c>
      <c r="C314" t="s">
        <v>224</v>
      </c>
      <c r="D314">
        <v>2021906</v>
      </c>
      <c r="E314" t="s">
        <v>235</v>
      </c>
      <c r="F314" t="s">
        <v>214</v>
      </c>
      <c r="G314" t="s">
        <v>215</v>
      </c>
      <c r="H314">
        <v>2</v>
      </c>
      <c r="I314">
        <v>2016</v>
      </c>
      <c r="J314">
        <v>2</v>
      </c>
      <c r="L314">
        <v>23086009</v>
      </c>
      <c r="M314">
        <v>4.8</v>
      </c>
      <c r="P314" s="29">
        <f t="shared" si="12"/>
        <v>0.6333333333333333</v>
      </c>
    </row>
    <row r="315" spans="1:16" hidden="1" x14ac:dyDescent="0.25">
      <c r="A315">
        <v>174407657</v>
      </c>
      <c r="B315">
        <v>803403</v>
      </c>
      <c r="C315" t="s">
        <v>224</v>
      </c>
      <c r="D315">
        <v>2004173</v>
      </c>
      <c r="E315" t="s">
        <v>245</v>
      </c>
      <c r="F315" t="s">
        <v>214</v>
      </c>
      <c r="G315" t="s">
        <v>215</v>
      </c>
      <c r="H315">
        <v>2</v>
      </c>
      <c r="I315">
        <v>2016</v>
      </c>
      <c r="J315">
        <v>2</v>
      </c>
      <c r="L315">
        <v>23085256</v>
      </c>
      <c r="M315">
        <v>6.4</v>
      </c>
      <c r="P315" s="29">
        <f t="shared" si="12"/>
        <v>0.9</v>
      </c>
    </row>
    <row r="316" spans="1:16" hidden="1" x14ac:dyDescent="0.25">
      <c r="A316">
        <v>174407657</v>
      </c>
      <c r="B316">
        <v>803403</v>
      </c>
      <c r="C316" t="s">
        <v>224</v>
      </c>
      <c r="D316">
        <v>2021878</v>
      </c>
      <c r="E316" t="s">
        <v>294</v>
      </c>
      <c r="F316" t="s">
        <v>214</v>
      </c>
      <c r="G316" t="s">
        <v>215</v>
      </c>
      <c r="H316">
        <v>2</v>
      </c>
      <c r="I316">
        <v>2016</v>
      </c>
      <c r="J316">
        <v>2</v>
      </c>
      <c r="L316">
        <v>23087849</v>
      </c>
      <c r="M316">
        <v>4.3</v>
      </c>
      <c r="P316" s="29">
        <f t="shared" si="12"/>
        <v>0.54999999999999993</v>
      </c>
    </row>
    <row r="317" spans="1:16" hidden="1" x14ac:dyDescent="0.25">
      <c r="A317">
        <v>174407657</v>
      </c>
      <c r="B317">
        <v>803403</v>
      </c>
      <c r="C317" t="s">
        <v>224</v>
      </c>
      <c r="D317">
        <v>2019324</v>
      </c>
      <c r="E317" t="s">
        <v>236</v>
      </c>
      <c r="F317" t="s">
        <v>214</v>
      </c>
      <c r="G317" t="s">
        <v>215</v>
      </c>
      <c r="H317">
        <v>2</v>
      </c>
      <c r="I317">
        <v>2017</v>
      </c>
      <c r="J317">
        <v>1</v>
      </c>
      <c r="L317">
        <v>23090574</v>
      </c>
      <c r="M317">
        <v>5.2</v>
      </c>
      <c r="P317" s="29">
        <f t="shared" si="12"/>
        <v>0.70000000000000007</v>
      </c>
    </row>
    <row r="318" spans="1:16" hidden="1" x14ac:dyDescent="0.25">
      <c r="A318">
        <v>174407657</v>
      </c>
      <c r="B318">
        <v>803403</v>
      </c>
      <c r="C318" t="s">
        <v>224</v>
      </c>
      <c r="D318">
        <v>2021891</v>
      </c>
      <c r="E318" t="s">
        <v>259</v>
      </c>
      <c r="F318" t="s">
        <v>214</v>
      </c>
      <c r="G318" t="s">
        <v>215</v>
      </c>
      <c r="H318">
        <v>2</v>
      </c>
      <c r="I318">
        <v>2017</v>
      </c>
      <c r="J318">
        <v>1</v>
      </c>
      <c r="L318">
        <v>23094672</v>
      </c>
      <c r="M318">
        <v>6</v>
      </c>
      <c r="P318" s="29">
        <f t="shared" si="12"/>
        <v>0.83333333333333337</v>
      </c>
    </row>
    <row r="319" spans="1:16" hidden="1" x14ac:dyDescent="0.25">
      <c r="A319">
        <v>174407657</v>
      </c>
      <c r="B319">
        <v>803403</v>
      </c>
      <c r="C319" t="s">
        <v>224</v>
      </c>
      <c r="D319">
        <v>2021916</v>
      </c>
      <c r="E319" t="s">
        <v>226</v>
      </c>
      <c r="F319" t="s">
        <v>214</v>
      </c>
      <c r="G319" t="s">
        <v>215</v>
      </c>
      <c r="H319">
        <v>2</v>
      </c>
      <c r="I319">
        <v>2017</v>
      </c>
      <c r="J319">
        <v>1</v>
      </c>
      <c r="L319">
        <v>23090993</v>
      </c>
      <c r="M319">
        <v>4.9000000000000004</v>
      </c>
      <c r="P319" s="29">
        <f t="shared" si="12"/>
        <v>0.65</v>
      </c>
    </row>
    <row r="320" spans="1:16" hidden="1" x14ac:dyDescent="0.25">
      <c r="A320">
        <v>174407657</v>
      </c>
      <c r="B320">
        <v>803403</v>
      </c>
      <c r="C320" t="s">
        <v>224</v>
      </c>
      <c r="D320">
        <v>2021897</v>
      </c>
      <c r="E320" t="s">
        <v>292</v>
      </c>
      <c r="F320" t="s">
        <v>214</v>
      </c>
      <c r="G320" t="s">
        <v>215</v>
      </c>
      <c r="H320">
        <v>3</v>
      </c>
      <c r="I320">
        <v>2017</v>
      </c>
      <c r="J320">
        <v>1</v>
      </c>
      <c r="L320">
        <v>23091014</v>
      </c>
      <c r="M320">
        <v>3.5</v>
      </c>
      <c r="P320" s="29">
        <f t="shared" si="12"/>
        <v>0.41666666666666669</v>
      </c>
    </row>
    <row r="321" spans="1:16" hidden="1" x14ac:dyDescent="0.25">
      <c r="A321">
        <v>174407657</v>
      </c>
      <c r="B321">
        <v>803403</v>
      </c>
      <c r="C321" t="s">
        <v>224</v>
      </c>
      <c r="D321">
        <v>2005133</v>
      </c>
      <c r="E321" t="s">
        <v>228</v>
      </c>
      <c r="F321" t="s">
        <v>214</v>
      </c>
      <c r="G321" t="s">
        <v>215</v>
      </c>
      <c r="H321">
        <v>2</v>
      </c>
      <c r="I321">
        <v>2017</v>
      </c>
      <c r="J321">
        <v>1</v>
      </c>
      <c r="L321">
        <v>23091004</v>
      </c>
      <c r="M321">
        <v>4.4000000000000004</v>
      </c>
      <c r="P321" s="29">
        <f t="shared" si="12"/>
        <v>0.56666666666666676</v>
      </c>
    </row>
    <row r="322" spans="1:16" hidden="1" x14ac:dyDescent="0.25">
      <c r="A322">
        <v>174407657</v>
      </c>
      <c r="B322">
        <v>803403</v>
      </c>
      <c r="C322" t="s">
        <v>224</v>
      </c>
      <c r="D322">
        <v>2021884</v>
      </c>
      <c r="E322" t="s">
        <v>302</v>
      </c>
      <c r="F322" t="s">
        <v>214</v>
      </c>
      <c r="G322" t="s">
        <v>215</v>
      </c>
      <c r="H322">
        <v>2</v>
      </c>
      <c r="I322">
        <v>2017</v>
      </c>
      <c r="J322">
        <v>2</v>
      </c>
      <c r="L322">
        <v>23099431</v>
      </c>
      <c r="M322">
        <v>4.5999999999999996</v>
      </c>
      <c r="P322" s="29">
        <f t="shared" si="12"/>
        <v>0.6</v>
      </c>
    </row>
    <row r="323" spans="1:16" hidden="1" x14ac:dyDescent="0.25">
      <c r="A323">
        <v>174407657</v>
      </c>
      <c r="B323">
        <v>803403</v>
      </c>
      <c r="C323" t="s">
        <v>224</v>
      </c>
      <c r="D323">
        <v>2021903</v>
      </c>
      <c r="E323" t="s">
        <v>256</v>
      </c>
      <c r="F323" t="s">
        <v>214</v>
      </c>
      <c r="G323" t="s">
        <v>215</v>
      </c>
      <c r="H323">
        <v>2</v>
      </c>
      <c r="I323">
        <v>2017</v>
      </c>
      <c r="J323">
        <v>2</v>
      </c>
      <c r="L323">
        <v>23099428</v>
      </c>
      <c r="M323">
        <v>4.9000000000000004</v>
      </c>
      <c r="P323" s="29">
        <f t="shared" si="12"/>
        <v>0.65</v>
      </c>
    </row>
    <row r="324" spans="1:16" hidden="1" x14ac:dyDescent="0.25">
      <c r="A324">
        <v>174407657</v>
      </c>
      <c r="B324">
        <v>803403</v>
      </c>
      <c r="C324" t="s">
        <v>224</v>
      </c>
      <c r="D324">
        <v>2021907</v>
      </c>
      <c r="E324" t="s">
        <v>257</v>
      </c>
      <c r="F324" t="s">
        <v>214</v>
      </c>
      <c r="G324" t="s">
        <v>215</v>
      </c>
      <c r="H324">
        <v>2</v>
      </c>
      <c r="I324">
        <v>2017</v>
      </c>
      <c r="J324">
        <v>2</v>
      </c>
      <c r="L324">
        <v>23099425</v>
      </c>
      <c r="M324">
        <v>4.7</v>
      </c>
      <c r="P324" s="29">
        <f t="shared" si="12"/>
        <v>0.6166666666666667</v>
      </c>
    </row>
    <row r="325" spans="1:16" hidden="1" x14ac:dyDescent="0.25">
      <c r="A325">
        <v>174407657</v>
      </c>
      <c r="B325">
        <v>803403</v>
      </c>
      <c r="C325" t="s">
        <v>224</v>
      </c>
      <c r="D325">
        <v>2021899</v>
      </c>
      <c r="E325" t="s">
        <v>296</v>
      </c>
      <c r="F325" t="s">
        <v>214</v>
      </c>
      <c r="G325" t="s">
        <v>215</v>
      </c>
      <c r="H325">
        <v>3</v>
      </c>
      <c r="I325">
        <v>2017</v>
      </c>
      <c r="J325">
        <v>2</v>
      </c>
      <c r="L325">
        <v>23102408</v>
      </c>
      <c r="M325">
        <v>3.4</v>
      </c>
      <c r="P325" s="29">
        <f t="shared" si="12"/>
        <v>0.39999999999999997</v>
      </c>
    </row>
    <row r="326" spans="1:16" hidden="1" x14ac:dyDescent="0.25">
      <c r="A326">
        <v>174407657</v>
      </c>
      <c r="B326">
        <v>803403</v>
      </c>
      <c r="C326" t="s">
        <v>224</v>
      </c>
      <c r="D326">
        <v>2021886</v>
      </c>
      <c r="E326" t="s">
        <v>227</v>
      </c>
      <c r="F326" t="s">
        <v>214</v>
      </c>
      <c r="G326" t="s">
        <v>215</v>
      </c>
      <c r="H326">
        <v>2</v>
      </c>
      <c r="I326">
        <v>2017</v>
      </c>
      <c r="J326">
        <v>2</v>
      </c>
      <c r="L326">
        <v>23099394</v>
      </c>
      <c r="M326">
        <v>4.5</v>
      </c>
      <c r="P326" s="29">
        <f t="shared" si="12"/>
        <v>0.58333333333333337</v>
      </c>
    </row>
    <row r="327" spans="1:16" hidden="1" x14ac:dyDescent="0.25">
      <c r="A327">
        <v>174407657</v>
      </c>
      <c r="B327">
        <v>803403</v>
      </c>
      <c r="C327" t="s">
        <v>224</v>
      </c>
      <c r="D327">
        <v>2021877</v>
      </c>
      <c r="E327" t="s">
        <v>240</v>
      </c>
      <c r="F327" t="s">
        <v>214</v>
      </c>
      <c r="G327" t="s">
        <v>215</v>
      </c>
      <c r="H327">
        <v>4</v>
      </c>
      <c r="I327">
        <v>2017</v>
      </c>
      <c r="J327">
        <v>2</v>
      </c>
      <c r="L327">
        <v>23099436</v>
      </c>
      <c r="P327" s="29" t="str">
        <f t="shared" si="12"/>
        <v>DRP</v>
      </c>
    </row>
    <row r="328" spans="1:16" hidden="1" x14ac:dyDescent="0.25">
      <c r="A328">
        <v>176518871</v>
      </c>
      <c r="B328">
        <v>800210</v>
      </c>
      <c r="C328" t="s">
        <v>324</v>
      </c>
      <c r="D328">
        <v>2004752</v>
      </c>
      <c r="E328" t="s">
        <v>290</v>
      </c>
      <c r="F328" t="s">
        <v>214</v>
      </c>
      <c r="G328" t="s">
        <v>215</v>
      </c>
      <c r="H328">
        <v>4</v>
      </c>
      <c r="I328">
        <v>2015</v>
      </c>
      <c r="J328">
        <v>1</v>
      </c>
      <c r="L328">
        <v>23066885</v>
      </c>
      <c r="P328" s="29" t="str">
        <f t="shared" ref="P328:P334" si="13">IF(AND(ISNUMBER(M328),H328&lt;&gt;4,N328&lt;&gt;"X"),(M328-1)/6,IF(H328=4,"DRP",IF(AND(H328=3,M328="NA"),"BAD",IF(AND(H328=2),"CVL",IF(AND(H328=1,ISBLANK(M328)),"NULL","UNK")))))</f>
        <v>DRP</v>
      </c>
    </row>
    <row r="329" spans="1:16" hidden="1" x14ac:dyDescent="0.25">
      <c r="A329">
        <v>176518871</v>
      </c>
      <c r="B329">
        <v>800210</v>
      </c>
      <c r="C329" t="s">
        <v>324</v>
      </c>
      <c r="D329">
        <v>2004099</v>
      </c>
      <c r="E329" t="s">
        <v>245</v>
      </c>
      <c r="F329" t="s">
        <v>214</v>
      </c>
      <c r="G329" t="s">
        <v>215</v>
      </c>
      <c r="H329">
        <v>2</v>
      </c>
      <c r="I329">
        <v>2015</v>
      </c>
      <c r="J329">
        <v>1</v>
      </c>
      <c r="L329">
        <v>23068596</v>
      </c>
      <c r="M329">
        <v>6.9</v>
      </c>
      <c r="P329" s="29">
        <f t="shared" si="13"/>
        <v>0.98333333333333339</v>
      </c>
    </row>
    <row r="330" spans="1:16" hidden="1" x14ac:dyDescent="0.25">
      <c r="A330">
        <v>176518871</v>
      </c>
      <c r="B330">
        <v>800210</v>
      </c>
      <c r="C330" t="s">
        <v>324</v>
      </c>
      <c r="D330">
        <v>2005120</v>
      </c>
      <c r="E330" t="s">
        <v>293</v>
      </c>
      <c r="F330" t="s">
        <v>214</v>
      </c>
      <c r="G330" t="s">
        <v>215</v>
      </c>
      <c r="H330">
        <v>2</v>
      </c>
      <c r="I330">
        <v>2015</v>
      </c>
      <c r="J330">
        <v>1</v>
      </c>
      <c r="L330">
        <v>23067984</v>
      </c>
      <c r="M330">
        <v>4</v>
      </c>
      <c r="P330" s="29">
        <f t="shared" si="13"/>
        <v>0.5</v>
      </c>
    </row>
    <row r="331" spans="1:16" hidden="1" x14ac:dyDescent="0.25">
      <c r="A331">
        <v>176518871</v>
      </c>
      <c r="B331">
        <v>803401</v>
      </c>
      <c r="C331" t="s">
        <v>318</v>
      </c>
      <c r="D331">
        <v>2021596</v>
      </c>
      <c r="E331" t="s">
        <v>294</v>
      </c>
      <c r="F331" t="s">
        <v>214</v>
      </c>
      <c r="G331" t="s">
        <v>215</v>
      </c>
      <c r="H331">
        <v>3</v>
      </c>
      <c r="I331">
        <v>2015</v>
      </c>
      <c r="J331">
        <v>1</v>
      </c>
      <c r="L331">
        <v>23066544</v>
      </c>
      <c r="M331" t="s">
        <v>221</v>
      </c>
      <c r="P331" s="29" t="str">
        <f t="shared" si="13"/>
        <v>BAD</v>
      </c>
    </row>
    <row r="332" spans="1:16" hidden="1" x14ac:dyDescent="0.25">
      <c r="A332">
        <v>176518871</v>
      </c>
      <c r="B332">
        <v>803401</v>
      </c>
      <c r="C332" t="s">
        <v>318</v>
      </c>
      <c r="D332">
        <v>2021638</v>
      </c>
      <c r="E332" t="s">
        <v>250</v>
      </c>
      <c r="F332" t="s">
        <v>214</v>
      </c>
      <c r="G332" t="s">
        <v>215</v>
      </c>
      <c r="H332">
        <v>3</v>
      </c>
      <c r="I332">
        <v>2015</v>
      </c>
      <c r="J332">
        <v>1</v>
      </c>
      <c r="L332">
        <v>23066539</v>
      </c>
      <c r="M332" t="s">
        <v>221</v>
      </c>
      <c r="P332" s="29" t="str">
        <f t="shared" si="13"/>
        <v>BAD</v>
      </c>
    </row>
    <row r="333" spans="1:16" hidden="1" x14ac:dyDescent="0.25">
      <c r="A333">
        <v>176518871</v>
      </c>
      <c r="B333">
        <v>803401</v>
      </c>
      <c r="C333" t="s">
        <v>318</v>
      </c>
      <c r="D333">
        <v>2021874</v>
      </c>
      <c r="E333" t="s">
        <v>226</v>
      </c>
      <c r="F333" t="s">
        <v>214</v>
      </c>
      <c r="G333" t="s">
        <v>215</v>
      </c>
      <c r="H333">
        <v>2</v>
      </c>
      <c r="I333">
        <v>2015</v>
      </c>
      <c r="J333">
        <v>1</v>
      </c>
      <c r="L333">
        <v>23066535</v>
      </c>
      <c r="M333">
        <v>4.2</v>
      </c>
      <c r="P333" s="29">
        <f t="shared" si="13"/>
        <v>0.53333333333333333</v>
      </c>
    </row>
    <row r="334" spans="1:16" hidden="1" x14ac:dyDescent="0.25">
      <c r="A334">
        <v>176518871</v>
      </c>
      <c r="B334">
        <v>803401</v>
      </c>
      <c r="C334" t="s">
        <v>318</v>
      </c>
      <c r="D334">
        <v>2021679</v>
      </c>
      <c r="E334" t="s">
        <v>259</v>
      </c>
      <c r="F334" t="s">
        <v>214</v>
      </c>
      <c r="G334" t="s">
        <v>215</v>
      </c>
      <c r="H334">
        <v>2</v>
      </c>
      <c r="I334">
        <v>2015</v>
      </c>
      <c r="J334">
        <v>1</v>
      </c>
      <c r="L334">
        <v>23066889</v>
      </c>
      <c r="M334">
        <v>4.2</v>
      </c>
      <c r="P334" s="29">
        <f t="shared" si="13"/>
        <v>0.53333333333333333</v>
      </c>
    </row>
    <row r="335" spans="1:16" hidden="1" x14ac:dyDescent="0.25">
      <c r="A335">
        <v>176518871</v>
      </c>
      <c r="B335">
        <v>803401</v>
      </c>
      <c r="C335" t="s">
        <v>318</v>
      </c>
      <c r="D335">
        <v>2019271</v>
      </c>
      <c r="E335" t="s">
        <v>236</v>
      </c>
      <c r="F335" t="s">
        <v>214</v>
      </c>
      <c r="G335" t="s">
        <v>215</v>
      </c>
      <c r="H335">
        <v>2</v>
      </c>
      <c r="I335">
        <v>2016</v>
      </c>
      <c r="J335">
        <v>1</v>
      </c>
      <c r="L335">
        <v>23080572</v>
      </c>
      <c r="M335">
        <v>4.8</v>
      </c>
      <c r="P335" s="29">
        <f t="shared" ref="P335:P366" si="14">IF(AND(ISNUMBER(M335),H335&lt;&gt;4),(M335-1)/6,IF(H335=4,"DRP",IF(AND(H335=3,M335="NA"),"BAD",IF(AND(H335=2),"CVL",IF(AND(H335=1,ISBLANK(M335)),"NULL","UNK")))))</f>
        <v>0.6333333333333333</v>
      </c>
    </row>
    <row r="336" spans="1:16" hidden="1" x14ac:dyDescent="0.25">
      <c r="A336">
        <v>176518871</v>
      </c>
      <c r="B336">
        <v>803401</v>
      </c>
      <c r="C336" t="s">
        <v>318</v>
      </c>
      <c r="D336">
        <v>2021596</v>
      </c>
      <c r="E336" t="s">
        <v>294</v>
      </c>
      <c r="F336" t="s">
        <v>214</v>
      </c>
      <c r="G336" t="s">
        <v>215</v>
      </c>
      <c r="H336">
        <v>3</v>
      </c>
      <c r="I336">
        <v>2016</v>
      </c>
      <c r="J336">
        <v>1</v>
      </c>
      <c r="L336">
        <v>23081196</v>
      </c>
      <c r="M336">
        <v>3.3</v>
      </c>
      <c r="P336" s="29">
        <f t="shared" si="14"/>
        <v>0.3833333333333333</v>
      </c>
    </row>
    <row r="337" spans="1:16" hidden="1" x14ac:dyDescent="0.25">
      <c r="A337">
        <v>176518871</v>
      </c>
      <c r="B337">
        <v>803401</v>
      </c>
      <c r="C337" t="s">
        <v>318</v>
      </c>
      <c r="D337">
        <v>2021725</v>
      </c>
      <c r="E337" t="s">
        <v>257</v>
      </c>
      <c r="F337" t="s">
        <v>214</v>
      </c>
      <c r="G337" t="s">
        <v>215</v>
      </c>
      <c r="H337">
        <v>3</v>
      </c>
      <c r="I337">
        <v>2016</v>
      </c>
      <c r="J337">
        <v>1</v>
      </c>
      <c r="L337">
        <v>23081232</v>
      </c>
      <c r="M337">
        <v>3.3</v>
      </c>
      <c r="P337" s="29">
        <f t="shared" si="14"/>
        <v>0.3833333333333333</v>
      </c>
    </row>
    <row r="338" spans="1:16" hidden="1" x14ac:dyDescent="0.25">
      <c r="A338">
        <v>176518871</v>
      </c>
      <c r="B338">
        <v>803401</v>
      </c>
      <c r="C338" t="s">
        <v>318</v>
      </c>
      <c r="D338">
        <v>2021638</v>
      </c>
      <c r="E338" t="s">
        <v>250</v>
      </c>
      <c r="F338" t="s">
        <v>214</v>
      </c>
      <c r="G338" t="s">
        <v>215</v>
      </c>
      <c r="H338">
        <v>3</v>
      </c>
      <c r="I338">
        <v>2016</v>
      </c>
      <c r="J338">
        <v>1</v>
      </c>
      <c r="L338">
        <v>23081193</v>
      </c>
      <c r="M338" t="s">
        <v>221</v>
      </c>
      <c r="P338" s="29" t="str">
        <f t="shared" si="14"/>
        <v>BAD</v>
      </c>
    </row>
    <row r="339" spans="1:16" hidden="1" x14ac:dyDescent="0.25">
      <c r="A339">
        <v>176518871</v>
      </c>
      <c r="B339">
        <v>803407</v>
      </c>
      <c r="C339" t="s">
        <v>317</v>
      </c>
      <c r="D339">
        <v>2021793</v>
      </c>
      <c r="E339" t="s">
        <v>293</v>
      </c>
      <c r="F339" t="s">
        <v>214</v>
      </c>
      <c r="G339" t="s">
        <v>215</v>
      </c>
      <c r="H339">
        <v>2</v>
      </c>
      <c r="I339">
        <v>2016</v>
      </c>
      <c r="J339">
        <v>1</v>
      </c>
      <c r="M339">
        <v>4</v>
      </c>
      <c r="N339" t="s">
        <v>231</v>
      </c>
      <c r="P339" s="29">
        <f t="shared" si="14"/>
        <v>0.5</v>
      </c>
    </row>
    <row r="340" spans="1:16" hidden="1" x14ac:dyDescent="0.25">
      <c r="A340">
        <v>176518871</v>
      </c>
      <c r="B340">
        <v>803401</v>
      </c>
      <c r="C340" t="s">
        <v>318</v>
      </c>
      <c r="D340">
        <v>2021725</v>
      </c>
      <c r="E340" t="s">
        <v>257</v>
      </c>
      <c r="F340" t="s">
        <v>214</v>
      </c>
      <c r="G340" t="s">
        <v>215</v>
      </c>
      <c r="H340">
        <v>3</v>
      </c>
      <c r="I340">
        <v>2016</v>
      </c>
      <c r="J340">
        <v>2</v>
      </c>
      <c r="L340">
        <v>23086905</v>
      </c>
      <c r="M340">
        <v>3.3</v>
      </c>
      <c r="P340" s="29">
        <f t="shared" si="14"/>
        <v>0.3833333333333333</v>
      </c>
    </row>
    <row r="341" spans="1:16" hidden="1" x14ac:dyDescent="0.25">
      <c r="A341">
        <v>176518871</v>
      </c>
      <c r="B341">
        <v>803401</v>
      </c>
      <c r="C341" t="s">
        <v>318</v>
      </c>
      <c r="D341">
        <v>2021638</v>
      </c>
      <c r="E341" t="s">
        <v>250</v>
      </c>
      <c r="F341" t="s">
        <v>214</v>
      </c>
      <c r="G341" t="s">
        <v>215</v>
      </c>
      <c r="H341">
        <v>3</v>
      </c>
      <c r="I341">
        <v>2016</v>
      </c>
      <c r="J341">
        <v>2</v>
      </c>
      <c r="L341">
        <v>23086851</v>
      </c>
      <c r="M341">
        <v>2.2999999999999998</v>
      </c>
      <c r="P341" s="29">
        <f t="shared" si="14"/>
        <v>0.21666666666666665</v>
      </c>
    </row>
    <row r="342" spans="1:16" hidden="1" x14ac:dyDescent="0.25">
      <c r="A342">
        <v>176518871</v>
      </c>
      <c r="B342">
        <v>803401</v>
      </c>
      <c r="C342" t="s">
        <v>318</v>
      </c>
      <c r="D342">
        <v>2021596</v>
      </c>
      <c r="E342" t="s">
        <v>294</v>
      </c>
      <c r="F342" t="s">
        <v>214</v>
      </c>
      <c r="G342" t="s">
        <v>215</v>
      </c>
      <c r="H342">
        <v>3</v>
      </c>
      <c r="I342">
        <v>2016</v>
      </c>
      <c r="J342">
        <v>2</v>
      </c>
      <c r="L342">
        <v>23086860</v>
      </c>
      <c r="M342">
        <v>2.7</v>
      </c>
      <c r="P342" s="29">
        <f t="shared" si="14"/>
        <v>0.28333333333333338</v>
      </c>
    </row>
    <row r="343" spans="1:16" hidden="1" x14ac:dyDescent="0.25">
      <c r="A343">
        <v>176518871</v>
      </c>
      <c r="B343">
        <v>803407</v>
      </c>
      <c r="C343" t="s">
        <v>317</v>
      </c>
      <c r="D343">
        <v>2021735</v>
      </c>
      <c r="E343" t="s">
        <v>252</v>
      </c>
      <c r="F343" t="s">
        <v>214</v>
      </c>
      <c r="G343" t="s">
        <v>215</v>
      </c>
      <c r="H343">
        <v>2</v>
      </c>
      <c r="I343">
        <v>2016</v>
      </c>
      <c r="J343">
        <v>2</v>
      </c>
      <c r="L343">
        <v>23084939</v>
      </c>
      <c r="M343">
        <v>5.4</v>
      </c>
      <c r="P343" s="29">
        <f t="shared" si="14"/>
        <v>0.73333333333333339</v>
      </c>
    </row>
    <row r="344" spans="1:16" hidden="1" x14ac:dyDescent="0.25">
      <c r="A344">
        <v>176518871</v>
      </c>
      <c r="B344">
        <v>800210</v>
      </c>
      <c r="C344" t="s">
        <v>324</v>
      </c>
      <c r="D344">
        <v>2019154</v>
      </c>
      <c r="E344" t="s">
        <v>225</v>
      </c>
      <c r="F344" t="s">
        <v>214</v>
      </c>
      <c r="G344" t="s">
        <v>215</v>
      </c>
      <c r="H344">
        <v>3</v>
      </c>
      <c r="I344">
        <v>2017</v>
      </c>
      <c r="J344">
        <v>1</v>
      </c>
      <c r="L344">
        <v>23093771</v>
      </c>
      <c r="M344" t="s">
        <v>221</v>
      </c>
      <c r="P344" s="29" t="str">
        <f t="shared" si="14"/>
        <v>BAD</v>
      </c>
    </row>
    <row r="345" spans="1:16" hidden="1" x14ac:dyDescent="0.25">
      <c r="A345">
        <v>176518871</v>
      </c>
      <c r="B345">
        <v>803401</v>
      </c>
      <c r="C345" t="s">
        <v>318</v>
      </c>
      <c r="D345">
        <v>2021725</v>
      </c>
      <c r="E345" t="s">
        <v>257</v>
      </c>
      <c r="F345" t="s">
        <v>214</v>
      </c>
      <c r="G345" t="s">
        <v>215</v>
      </c>
      <c r="H345">
        <v>4</v>
      </c>
      <c r="I345">
        <v>2017</v>
      </c>
      <c r="J345">
        <v>1</v>
      </c>
      <c r="L345">
        <v>23091960</v>
      </c>
      <c r="P345" s="29" t="str">
        <f t="shared" si="14"/>
        <v>DRP</v>
      </c>
    </row>
    <row r="346" spans="1:16" hidden="1" x14ac:dyDescent="0.25">
      <c r="A346">
        <v>176518871</v>
      </c>
      <c r="B346">
        <v>803401</v>
      </c>
      <c r="C346" t="s">
        <v>318</v>
      </c>
      <c r="D346">
        <v>2021596</v>
      </c>
      <c r="E346" t="s">
        <v>294</v>
      </c>
      <c r="F346" t="s">
        <v>214</v>
      </c>
      <c r="G346" t="s">
        <v>215</v>
      </c>
      <c r="H346">
        <v>3</v>
      </c>
      <c r="I346">
        <v>2017</v>
      </c>
      <c r="J346">
        <v>1</v>
      </c>
      <c r="L346">
        <v>23092936</v>
      </c>
      <c r="M346" t="s">
        <v>221</v>
      </c>
      <c r="P346" s="29" t="str">
        <f t="shared" si="14"/>
        <v>BAD</v>
      </c>
    </row>
    <row r="347" spans="1:16" hidden="1" x14ac:dyDescent="0.25">
      <c r="A347">
        <v>176518871</v>
      </c>
      <c r="B347">
        <v>803401</v>
      </c>
      <c r="C347" t="s">
        <v>318</v>
      </c>
      <c r="D347">
        <v>2021638</v>
      </c>
      <c r="E347" t="s">
        <v>250</v>
      </c>
      <c r="F347" t="s">
        <v>214</v>
      </c>
      <c r="G347" t="s">
        <v>215</v>
      </c>
      <c r="H347">
        <v>3</v>
      </c>
      <c r="I347">
        <v>2017</v>
      </c>
      <c r="J347">
        <v>1</v>
      </c>
      <c r="L347">
        <v>23092934</v>
      </c>
      <c r="M347">
        <v>2.6</v>
      </c>
      <c r="P347" s="29">
        <f t="shared" si="14"/>
        <v>0.26666666666666666</v>
      </c>
    </row>
    <row r="348" spans="1:16" hidden="1" x14ac:dyDescent="0.25">
      <c r="A348">
        <v>176518871</v>
      </c>
      <c r="B348">
        <v>803401</v>
      </c>
      <c r="C348" t="s">
        <v>318</v>
      </c>
      <c r="D348">
        <v>2021725</v>
      </c>
      <c r="E348" t="s">
        <v>257</v>
      </c>
      <c r="F348" t="s">
        <v>214</v>
      </c>
      <c r="G348" t="s">
        <v>215</v>
      </c>
      <c r="H348">
        <v>3</v>
      </c>
      <c r="I348">
        <v>2017</v>
      </c>
      <c r="J348">
        <v>1</v>
      </c>
      <c r="M348" t="s">
        <v>221</v>
      </c>
      <c r="N348" t="s">
        <v>231</v>
      </c>
      <c r="P348" s="29" t="str">
        <f t="shared" si="14"/>
        <v>BAD</v>
      </c>
    </row>
    <row r="349" spans="1:16" hidden="1" x14ac:dyDescent="0.25">
      <c r="A349">
        <v>176518871</v>
      </c>
      <c r="B349">
        <v>803407</v>
      </c>
      <c r="C349" t="s">
        <v>317</v>
      </c>
      <c r="D349">
        <v>2021706</v>
      </c>
      <c r="E349" t="s">
        <v>271</v>
      </c>
      <c r="F349" t="s">
        <v>214</v>
      </c>
      <c r="G349" t="s">
        <v>215</v>
      </c>
      <c r="H349">
        <v>3</v>
      </c>
      <c r="I349">
        <v>2017</v>
      </c>
      <c r="J349">
        <v>1</v>
      </c>
      <c r="L349">
        <v>23093319</v>
      </c>
      <c r="M349" t="s">
        <v>221</v>
      </c>
      <c r="P349" s="29" t="str">
        <f t="shared" si="14"/>
        <v>BAD</v>
      </c>
    </row>
    <row r="350" spans="1:16" hidden="1" x14ac:dyDescent="0.25">
      <c r="A350">
        <v>176913282</v>
      </c>
      <c r="B350">
        <v>803401</v>
      </c>
      <c r="C350" t="s">
        <v>318</v>
      </c>
      <c r="D350">
        <v>2021874</v>
      </c>
      <c r="E350" t="s">
        <v>226</v>
      </c>
      <c r="F350" t="s">
        <v>214</v>
      </c>
      <c r="G350" t="s">
        <v>215</v>
      </c>
      <c r="H350">
        <v>2</v>
      </c>
      <c r="I350">
        <v>2016</v>
      </c>
      <c r="J350">
        <v>1</v>
      </c>
      <c r="M350">
        <v>4.2</v>
      </c>
      <c r="N350" t="s">
        <v>231</v>
      </c>
      <c r="P350" s="29">
        <f t="shared" si="14"/>
        <v>0.53333333333333333</v>
      </c>
    </row>
    <row r="351" spans="1:16" hidden="1" x14ac:dyDescent="0.25">
      <c r="A351">
        <v>176913282</v>
      </c>
      <c r="B351">
        <v>803401</v>
      </c>
      <c r="C351" t="s">
        <v>318</v>
      </c>
      <c r="D351">
        <v>2005102</v>
      </c>
      <c r="E351" t="s">
        <v>218</v>
      </c>
      <c r="F351" t="s">
        <v>214</v>
      </c>
      <c r="G351" t="s">
        <v>215</v>
      </c>
      <c r="H351">
        <v>2</v>
      </c>
      <c r="I351">
        <v>2016</v>
      </c>
      <c r="J351">
        <v>1</v>
      </c>
      <c r="K351" t="s">
        <v>231</v>
      </c>
      <c r="M351" t="s">
        <v>232</v>
      </c>
      <c r="P351" s="29" t="str">
        <f t="shared" si="14"/>
        <v>CVL</v>
      </c>
    </row>
    <row r="352" spans="1:16" hidden="1" x14ac:dyDescent="0.25">
      <c r="A352">
        <v>176913282</v>
      </c>
      <c r="B352">
        <v>803401</v>
      </c>
      <c r="C352" t="s">
        <v>318</v>
      </c>
      <c r="D352">
        <v>2021754</v>
      </c>
      <c r="E352" t="s">
        <v>216</v>
      </c>
      <c r="F352" t="s">
        <v>214</v>
      </c>
      <c r="G352" t="s">
        <v>215</v>
      </c>
      <c r="H352">
        <v>4</v>
      </c>
      <c r="I352">
        <v>2016</v>
      </c>
      <c r="J352">
        <v>1</v>
      </c>
      <c r="L352">
        <v>23081134</v>
      </c>
      <c r="P352" s="29" t="str">
        <f t="shared" si="14"/>
        <v>DRP</v>
      </c>
    </row>
    <row r="353" spans="1:16" hidden="1" x14ac:dyDescent="0.25">
      <c r="A353">
        <v>176913282</v>
      </c>
      <c r="B353">
        <v>803401</v>
      </c>
      <c r="C353" t="s">
        <v>318</v>
      </c>
      <c r="D353">
        <v>2021600</v>
      </c>
      <c r="E353" t="s">
        <v>219</v>
      </c>
      <c r="F353" t="s">
        <v>214</v>
      </c>
      <c r="G353" t="s">
        <v>215</v>
      </c>
      <c r="H353">
        <v>4</v>
      </c>
      <c r="I353">
        <v>2016</v>
      </c>
      <c r="J353">
        <v>1</v>
      </c>
      <c r="L353">
        <v>23081087</v>
      </c>
      <c r="P353" s="29" t="str">
        <f t="shared" si="14"/>
        <v>DRP</v>
      </c>
    </row>
    <row r="354" spans="1:16" hidden="1" x14ac:dyDescent="0.25">
      <c r="A354">
        <v>176913282</v>
      </c>
      <c r="B354">
        <v>803401</v>
      </c>
      <c r="C354" t="s">
        <v>318</v>
      </c>
      <c r="D354">
        <v>2005118</v>
      </c>
      <c r="E354" t="s">
        <v>223</v>
      </c>
      <c r="F354" t="s">
        <v>214</v>
      </c>
      <c r="G354" t="s">
        <v>215</v>
      </c>
      <c r="H354">
        <v>4</v>
      </c>
      <c r="I354">
        <v>2016</v>
      </c>
      <c r="J354">
        <v>1</v>
      </c>
      <c r="L354">
        <v>23081297</v>
      </c>
      <c r="P354" s="29" t="str">
        <f t="shared" si="14"/>
        <v>DRP</v>
      </c>
    </row>
    <row r="355" spans="1:16" hidden="1" x14ac:dyDescent="0.25">
      <c r="A355">
        <v>176913282</v>
      </c>
      <c r="B355">
        <v>803401</v>
      </c>
      <c r="C355" t="s">
        <v>318</v>
      </c>
      <c r="D355">
        <v>2005099</v>
      </c>
      <c r="E355" t="s">
        <v>217</v>
      </c>
      <c r="F355" t="s">
        <v>214</v>
      </c>
      <c r="G355" t="s">
        <v>215</v>
      </c>
      <c r="H355">
        <v>4</v>
      </c>
      <c r="I355">
        <v>2016</v>
      </c>
      <c r="J355">
        <v>1</v>
      </c>
      <c r="L355">
        <v>23081379</v>
      </c>
      <c r="P355" s="29" t="str">
        <f t="shared" si="14"/>
        <v>DRP</v>
      </c>
    </row>
    <row r="356" spans="1:16" hidden="1" x14ac:dyDescent="0.25">
      <c r="A356">
        <v>176913282</v>
      </c>
      <c r="B356">
        <v>803401</v>
      </c>
      <c r="C356" t="s">
        <v>318</v>
      </c>
      <c r="D356">
        <v>2004098</v>
      </c>
      <c r="E356" t="s">
        <v>213</v>
      </c>
      <c r="F356" t="s">
        <v>214</v>
      </c>
      <c r="G356" t="s">
        <v>215</v>
      </c>
      <c r="H356">
        <v>4</v>
      </c>
      <c r="I356">
        <v>2016</v>
      </c>
      <c r="J356">
        <v>1</v>
      </c>
      <c r="L356">
        <v>23078140</v>
      </c>
      <c r="P356" s="29" t="str">
        <f t="shared" si="14"/>
        <v>DRP</v>
      </c>
    </row>
    <row r="357" spans="1:16" hidden="1" x14ac:dyDescent="0.25">
      <c r="A357">
        <v>176913282</v>
      </c>
      <c r="B357">
        <v>803401</v>
      </c>
      <c r="C357" t="s">
        <v>318</v>
      </c>
      <c r="D357">
        <v>2005102</v>
      </c>
      <c r="E357" t="s">
        <v>218</v>
      </c>
      <c r="F357" t="s">
        <v>214</v>
      </c>
      <c r="G357" t="s">
        <v>215</v>
      </c>
      <c r="H357">
        <v>4</v>
      </c>
      <c r="I357">
        <v>2016</v>
      </c>
      <c r="J357">
        <v>1</v>
      </c>
      <c r="L357">
        <v>23081364</v>
      </c>
      <c r="P357" s="29" t="str">
        <f t="shared" si="14"/>
        <v>DRP</v>
      </c>
    </row>
    <row r="358" spans="1:16" hidden="1" x14ac:dyDescent="0.25">
      <c r="A358">
        <v>176913282</v>
      </c>
      <c r="B358">
        <v>803401</v>
      </c>
      <c r="C358" t="s">
        <v>318</v>
      </c>
      <c r="D358">
        <v>2005117</v>
      </c>
      <c r="E358" t="s">
        <v>220</v>
      </c>
      <c r="F358" t="s">
        <v>214</v>
      </c>
      <c r="G358" t="s">
        <v>215</v>
      </c>
      <c r="H358">
        <v>2</v>
      </c>
      <c r="I358">
        <v>2016</v>
      </c>
      <c r="J358">
        <v>1</v>
      </c>
      <c r="K358" t="s">
        <v>231</v>
      </c>
      <c r="M358" t="s">
        <v>232</v>
      </c>
      <c r="P358" s="29" t="str">
        <f t="shared" si="14"/>
        <v>CVL</v>
      </c>
    </row>
    <row r="359" spans="1:16" hidden="1" x14ac:dyDescent="0.25">
      <c r="A359">
        <v>176913282</v>
      </c>
      <c r="B359">
        <v>803401</v>
      </c>
      <c r="C359" t="s">
        <v>318</v>
      </c>
      <c r="D359">
        <v>2021763</v>
      </c>
      <c r="E359" t="s">
        <v>298</v>
      </c>
      <c r="F359" t="s">
        <v>214</v>
      </c>
      <c r="G359" t="s">
        <v>215</v>
      </c>
      <c r="H359">
        <v>2</v>
      </c>
      <c r="I359">
        <v>2016</v>
      </c>
      <c r="J359">
        <v>1</v>
      </c>
      <c r="K359" t="s">
        <v>231</v>
      </c>
      <c r="M359" t="s">
        <v>232</v>
      </c>
      <c r="P359" s="29" t="str">
        <f t="shared" si="14"/>
        <v>CVL</v>
      </c>
    </row>
    <row r="360" spans="1:16" hidden="1" x14ac:dyDescent="0.25">
      <c r="A360">
        <v>176913282</v>
      </c>
      <c r="B360">
        <v>803401</v>
      </c>
      <c r="C360" t="s">
        <v>318</v>
      </c>
      <c r="D360">
        <v>2024862</v>
      </c>
      <c r="E360" t="s">
        <v>289</v>
      </c>
      <c r="F360" t="s">
        <v>214</v>
      </c>
      <c r="G360" t="s">
        <v>215</v>
      </c>
      <c r="H360">
        <v>2</v>
      </c>
      <c r="I360">
        <v>2016</v>
      </c>
      <c r="J360">
        <v>1</v>
      </c>
      <c r="L360">
        <v>23079749</v>
      </c>
      <c r="M360">
        <v>5.3</v>
      </c>
      <c r="P360" s="29">
        <f t="shared" si="14"/>
        <v>0.71666666666666667</v>
      </c>
    </row>
    <row r="361" spans="1:16" hidden="1" x14ac:dyDescent="0.25">
      <c r="A361">
        <v>176913282</v>
      </c>
      <c r="B361">
        <v>803401</v>
      </c>
      <c r="C361" t="s">
        <v>318</v>
      </c>
      <c r="D361">
        <v>2021723</v>
      </c>
      <c r="E361" t="s">
        <v>299</v>
      </c>
      <c r="F361" t="s">
        <v>214</v>
      </c>
      <c r="G361" t="s">
        <v>215</v>
      </c>
      <c r="H361">
        <v>2</v>
      </c>
      <c r="I361">
        <v>2016</v>
      </c>
      <c r="J361">
        <v>1</v>
      </c>
      <c r="L361">
        <v>23079803</v>
      </c>
      <c r="M361">
        <v>6.2</v>
      </c>
      <c r="P361" s="29">
        <f t="shared" si="14"/>
        <v>0.8666666666666667</v>
      </c>
    </row>
    <row r="362" spans="1:16" hidden="1" x14ac:dyDescent="0.25">
      <c r="A362">
        <v>176913282</v>
      </c>
      <c r="B362">
        <v>803401</v>
      </c>
      <c r="C362" t="s">
        <v>318</v>
      </c>
      <c r="D362">
        <v>2021679</v>
      </c>
      <c r="E362" t="s">
        <v>259</v>
      </c>
      <c r="F362" t="s">
        <v>214</v>
      </c>
      <c r="G362" t="s">
        <v>215</v>
      </c>
      <c r="H362">
        <v>2</v>
      </c>
      <c r="I362">
        <v>2016</v>
      </c>
      <c r="J362">
        <v>1</v>
      </c>
      <c r="L362">
        <v>23081237</v>
      </c>
      <c r="M362">
        <v>4.0999999999999996</v>
      </c>
      <c r="P362" s="29">
        <f t="shared" si="14"/>
        <v>0.51666666666666661</v>
      </c>
    </row>
    <row r="363" spans="1:16" hidden="1" x14ac:dyDescent="0.25">
      <c r="A363">
        <v>176913282</v>
      </c>
      <c r="B363">
        <v>803401</v>
      </c>
      <c r="C363" t="s">
        <v>318</v>
      </c>
      <c r="D363">
        <v>2004752</v>
      </c>
      <c r="E363" t="s">
        <v>290</v>
      </c>
      <c r="F363" t="s">
        <v>214</v>
      </c>
      <c r="G363" t="s">
        <v>215</v>
      </c>
      <c r="H363">
        <v>2</v>
      </c>
      <c r="I363">
        <v>2016</v>
      </c>
      <c r="J363">
        <v>1</v>
      </c>
      <c r="L363">
        <v>23080760</v>
      </c>
      <c r="M363">
        <v>5.2</v>
      </c>
      <c r="P363" s="29">
        <f t="shared" si="14"/>
        <v>0.70000000000000007</v>
      </c>
    </row>
    <row r="364" spans="1:16" hidden="1" x14ac:dyDescent="0.25">
      <c r="A364">
        <v>176913282</v>
      </c>
      <c r="B364">
        <v>803401</v>
      </c>
      <c r="C364" t="s">
        <v>318</v>
      </c>
      <c r="D364">
        <v>2004591</v>
      </c>
      <c r="E364" t="s">
        <v>271</v>
      </c>
      <c r="F364" t="s">
        <v>214</v>
      </c>
      <c r="G364" t="s">
        <v>215</v>
      </c>
      <c r="H364">
        <v>2</v>
      </c>
      <c r="I364">
        <v>2016</v>
      </c>
      <c r="J364">
        <v>1</v>
      </c>
      <c r="L364">
        <v>23079745</v>
      </c>
      <c r="M364">
        <v>4.2</v>
      </c>
      <c r="P364" s="29">
        <f t="shared" si="14"/>
        <v>0.53333333333333333</v>
      </c>
    </row>
    <row r="365" spans="1:16" hidden="1" x14ac:dyDescent="0.25">
      <c r="A365">
        <v>176913282</v>
      </c>
      <c r="B365">
        <v>803401</v>
      </c>
      <c r="C365" t="s">
        <v>318</v>
      </c>
      <c r="D365">
        <v>2019271</v>
      </c>
      <c r="E365" t="s">
        <v>236</v>
      </c>
      <c r="F365" t="s">
        <v>214</v>
      </c>
      <c r="G365" t="s">
        <v>215</v>
      </c>
      <c r="H365">
        <v>3</v>
      </c>
      <c r="I365">
        <v>2016</v>
      </c>
      <c r="J365">
        <v>1</v>
      </c>
      <c r="L365">
        <v>23080700</v>
      </c>
      <c r="M365" t="s">
        <v>221</v>
      </c>
      <c r="P365" s="29" t="str">
        <f t="shared" si="14"/>
        <v>BAD</v>
      </c>
    </row>
    <row r="366" spans="1:16" hidden="1" x14ac:dyDescent="0.25">
      <c r="A366">
        <v>176913282</v>
      </c>
      <c r="B366">
        <v>803401</v>
      </c>
      <c r="C366" t="s">
        <v>318</v>
      </c>
      <c r="D366">
        <v>2004098</v>
      </c>
      <c r="E366" t="s">
        <v>213</v>
      </c>
      <c r="F366" t="s">
        <v>214</v>
      </c>
      <c r="G366" t="s">
        <v>215</v>
      </c>
      <c r="H366">
        <v>2</v>
      </c>
      <c r="I366">
        <v>2016</v>
      </c>
      <c r="J366">
        <v>1</v>
      </c>
      <c r="K366" t="s">
        <v>231</v>
      </c>
      <c r="M366" t="s">
        <v>232</v>
      </c>
      <c r="P366" s="29" t="str">
        <f t="shared" si="14"/>
        <v>CVL</v>
      </c>
    </row>
    <row r="367" spans="1:16" hidden="1" x14ac:dyDescent="0.25">
      <c r="A367">
        <v>176913282</v>
      </c>
      <c r="B367">
        <v>803401</v>
      </c>
      <c r="C367" t="s">
        <v>318</v>
      </c>
      <c r="D367">
        <v>2004586</v>
      </c>
      <c r="E367" t="s">
        <v>325</v>
      </c>
      <c r="F367" t="s">
        <v>214</v>
      </c>
      <c r="G367" t="s">
        <v>215</v>
      </c>
      <c r="H367">
        <v>2</v>
      </c>
      <c r="I367">
        <v>2016</v>
      </c>
      <c r="J367">
        <v>1</v>
      </c>
      <c r="K367" t="s">
        <v>231</v>
      </c>
      <c r="M367" t="s">
        <v>232</v>
      </c>
      <c r="P367" s="29" t="str">
        <f t="shared" ref="P367:P398" si="15">IF(AND(ISNUMBER(M367),H367&lt;&gt;4),(M367-1)/6,IF(H367=4,"DRP",IF(AND(H367=3,M367="NA"),"BAD",IF(AND(H367=2),"CVL",IF(AND(H367=1,ISBLANK(M367)),"NULL","UNK")))))</f>
        <v>CVL</v>
      </c>
    </row>
    <row r="368" spans="1:16" hidden="1" x14ac:dyDescent="0.25">
      <c r="A368">
        <v>176913282</v>
      </c>
      <c r="B368">
        <v>803401</v>
      </c>
      <c r="C368" t="s">
        <v>318</v>
      </c>
      <c r="D368">
        <v>2004597</v>
      </c>
      <c r="E368" t="s">
        <v>279</v>
      </c>
      <c r="F368" t="s">
        <v>214</v>
      </c>
      <c r="G368" t="s">
        <v>215</v>
      </c>
      <c r="H368">
        <v>2</v>
      </c>
      <c r="I368">
        <v>2016</v>
      </c>
      <c r="J368">
        <v>1</v>
      </c>
      <c r="K368" t="s">
        <v>231</v>
      </c>
      <c r="M368" t="s">
        <v>232</v>
      </c>
      <c r="P368" s="29" t="str">
        <f t="shared" si="15"/>
        <v>CVL</v>
      </c>
    </row>
    <row r="369" spans="1:16" hidden="1" x14ac:dyDescent="0.25">
      <c r="A369">
        <v>176913282</v>
      </c>
      <c r="B369">
        <v>803401</v>
      </c>
      <c r="C369" t="s">
        <v>318</v>
      </c>
      <c r="D369">
        <v>2005099</v>
      </c>
      <c r="E369" t="s">
        <v>217</v>
      </c>
      <c r="F369" t="s">
        <v>214</v>
      </c>
      <c r="G369" t="s">
        <v>215</v>
      </c>
      <c r="H369">
        <v>2</v>
      </c>
      <c r="I369">
        <v>2016</v>
      </c>
      <c r="J369">
        <v>1</v>
      </c>
      <c r="K369" t="s">
        <v>231</v>
      </c>
      <c r="M369" t="s">
        <v>232</v>
      </c>
      <c r="P369" s="29" t="str">
        <f t="shared" si="15"/>
        <v>CVL</v>
      </c>
    </row>
    <row r="370" spans="1:16" hidden="1" x14ac:dyDescent="0.25">
      <c r="A370">
        <v>176913282</v>
      </c>
      <c r="B370">
        <v>803401</v>
      </c>
      <c r="C370" t="s">
        <v>318</v>
      </c>
      <c r="D370">
        <v>2005118</v>
      </c>
      <c r="E370" t="s">
        <v>223</v>
      </c>
      <c r="F370" t="s">
        <v>214</v>
      </c>
      <c r="G370" t="s">
        <v>215</v>
      </c>
      <c r="H370">
        <v>2</v>
      </c>
      <c r="I370">
        <v>2016</v>
      </c>
      <c r="J370">
        <v>1</v>
      </c>
      <c r="K370" t="s">
        <v>231</v>
      </c>
      <c r="M370" t="s">
        <v>232</v>
      </c>
      <c r="P370" s="29" t="str">
        <f t="shared" si="15"/>
        <v>CVL</v>
      </c>
    </row>
    <row r="371" spans="1:16" hidden="1" x14ac:dyDescent="0.25">
      <c r="A371">
        <v>176913282</v>
      </c>
      <c r="B371">
        <v>803401</v>
      </c>
      <c r="C371" t="s">
        <v>318</v>
      </c>
      <c r="D371">
        <v>2005120</v>
      </c>
      <c r="E371" t="s">
        <v>293</v>
      </c>
      <c r="F371" t="s">
        <v>214</v>
      </c>
      <c r="G371" t="s">
        <v>215</v>
      </c>
      <c r="H371">
        <v>2</v>
      </c>
      <c r="I371">
        <v>2016</v>
      </c>
      <c r="J371">
        <v>1</v>
      </c>
      <c r="K371" t="s">
        <v>231</v>
      </c>
      <c r="M371" t="s">
        <v>232</v>
      </c>
      <c r="P371" s="29" t="str">
        <f t="shared" si="15"/>
        <v>CVL</v>
      </c>
    </row>
    <row r="372" spans="1:16" hidden="1" x14ac:dyDescent="0.25">
      <c r="A372">
        <v>176913282</v>
      </c>
      <c r="B372">
        <v>803401</v>
      </c>
      <c r="C372" t="s">
        <v>318</v>
      </c>
      <c r="D372">
        <v>2005131</v>
      </c>
      <c r="E372" t="s">
        <v>228</v>
      </c>
      <c r="F372" t="s">
        <v>214</v>
      </c>
      <c r="G372" t="s">
        <v>215</v>
      </c>
      <c r="H372">
        <v>2</v>
      </c>
      <c r="I372">
        <v>2016</v>
      </c>
      <c r="J372">
        <v>1</v>
      </c>
      <c r="K372" t="s">
        <v>231</v>
      </c>
      <c r="M372" t="s">
        <v>232</v>
      </c>
      <c r="P372" s="29" t="str">
        <f t="shared" si="15"/>
        <v>CVL</v>
      </c>
    </row>
    <row r="373" spans="1:16" hidden="1" x14ac:dyDescent="0.25">
      <c r="A373">
        <v>176913282</v>
      </c>
      <c r="B373">
        <v>803401</v>
      </c>
      <c r="C373" t="s">
        <v>318</v>
      </c>
      <c r="D373">
        <v>2021580</v>
      </c>
      <c r="E373" t="s">
        <v>241</v>
      </c>
      <c r="F373" t="s">
        <v>214</v>
      </c>
      <c r="G373" t="s">
        <v>215</v>
      </c>
      <c r="H373">
        <v>2</v>
      </c>
      <c r="I373">
        <v>2016</v>
      </c>
      <c r="J373">
        <v>1</v>
      </c>
      <c r="K373" t="s">
        <v>231</v>
      </c>
      <c r="M373" t="s">
        <v>232</v>
      </c>
      <c r="P373" s="29" t="str">
        <f t="shared" si="15"/>
        <v>CVL</v>
      </c>
    </row>
    <row r="374" spans="1:16" hidden="1" x14ac:dyDescent="0.25">
      <c r="A374">
        <v>176913282</v>
      </c>
      <c r="B374">
        <v>803401</v>
      </c>
      <c r="C374" t="s">
        <v>318</v>
      </c>
      <c r="D374">
        <v>2021596</v>
      </c>
      <c r="E374" t="s">
        <v>294</v>
      </c>
      <c r="F374" t="s">
        <v>214</v>
      </c>
      <c r="G374" t="s">
        <v>215</v>
      </c>
      <c r="H374">
        <v>2</v>
      </c>
      <c r="I374">
        <v>2016</v>
      </c>
      <c r="J374">
        <v>1</v>
      </c>
      <c r="K374" t="s">
        <v>231</v>
      </c>
      <c r="M374" t="s">
        <v>232</v>
      </c>
      <c r="P374" s="29" t="str">
        <f t="shared" si="15"/>
        <v>CVL</v>
      </c>
    </row>
    <row r="375" spans="1:16" hidden="1" x14ac:dyDescent="0.25">
      <c r="A375">
        <v>176913282</v>
      </c>
      <c r="B375">
        <v>803401</v>
      </c>
      <c r="C375" t="s">
        <v>318</v>
      </c>
      <c r="D375">
        <v>2021600</v>
      </c>
      <c r="E375" t="s">
        <v>219</v>
      </c>
      <c r="F375" t="s">
        <v>214</v>
      </c>
      <c r="G375" t="s">
        <v>215</v>
      </c>
      <c r="H375">
        <v>2</v>
      </c>
      <c r="I375">
        <v>2016</v>
      </c>
      <c r="J375">
        <v>1</v>
      </c>
      <c r="K375" t="s">
        <v>231</v>
      </c>
      <c r="M375" t="s">
        <v>232</v>
      </c>
      <c r="P375" s="29" t="str">
        <f t="shared" si="15"/>
        <v>CVL</v>
      </c>
    </row>
    <row r="376" spans="1:16" hidden="1" x14ac:dyDescent="0.25">
      <c r="A376">
        <v>176913282</v>
      </c>
      <c r="B376">
        <v>803401</v>
      </c>
      <c r="C376" t="s">
        <v>318</v>
      </c>
      <c r="D376">
        <v>2021602</v>
      </c>
      <c r="E376" t="s">
        <v>242</v>
      </c>
      <c r="F376" t="s">
        <v>214</v>
      </c>
      <c r="G376" t="s">
        <v>215</v>
      </c>
      <c r="H376">
        <v>2</v>
      </c>
      <c r="I376">
        <v>2016</v>
      </c>
      <c r="J376">
        <v>1</v>
      </c>
      <c r="K376" t="s">
        <v>231</v>
      </c>
      <c r="M376" t="s">
        <v>232</v>
      </c>
      <c r="P376" s="29" t="str">
        <f t="shared" si="15"/>
        <v>CVL</v>
      </c>
    </row>
    <row r="377" spans="1:16" hidden="1" x14ac:dyDescent="0.25">
      <c r="A377">
        <v>176913282</v>
      </c>
      <c r="B377">
        <v>803401</v>
      </c>
      <c r="C377" t="s">
        <v>318</v>
      </c>
      <c r="D377">
        <v>2021615</v>
      </c>
      <c r="E377" t="s">
        <v>255</v>
      </c>
      <c r="F377" t="s">
        <v>214</v>
      </c>
      <c r="G377" t="s">
        <v>215</v>
      </c>
      <c r="H377">
        <v>2</v>
      </c>
      <c r="I377">
        <v>2016</v>
      </c>
      <c r="J377">
        <v>1</v>
      </c>
      <c r="K377" t="s">
        <v>231</v>
      </c>
      <c r="M377" t="s">
        <v>232</v>
      </c>
      <c r="P377" s="29" t="str">
        <f t="shared" si="15"/>
        <v>CVL</v>
      </c>
    </row>
    <row r="378" spans="1:16" hidden="1" x14ac:dyDescent="0.25">
      <c r="A378">
        <v>176913282</v>
      </c>
      <c r="B378">
        <v>803401</v>
      </c>
      <c r="C378" t="s">
        <v>318</v>
      </c>
      <c r="D378">
        <v>2021638</v>
      </c>
      <c r="E378" t="s">
        <v>250</v>
      </c>
      <c r="F378" t="s">
        <v>214</v>
      </c>
      <c r="G378" t="s">
        <v>215</v>
      </c>
      <c r="H378">
        <v>2</v>
      </c>
      <c r="I378">
        <v>2016</v>
      </c>
      <c r="J378">
        <v>1</v>
      </c>
      <c r="K378" t="s">
        <v>231</v>
      </c>
      <c r="M378" t="s">
        <v>232</v>
      </c>
      <c r="P378" s="29" t="str">
        <f t="shared" si="15"/>
        <v>CVL</v>
      </c>
    </row>
    <row r="379" spans="1:16" hidden="1" x14ac:dyDescent="0.25">
      <c r="A379">
        <v>176913282</v>
      </c>
      <c r="B379">
        <v>803401</v>
      </c>
      <c r="C379" t="s">
        <v>318</v>
      </c>
      <c r="D379">
        <v>2021640</v>
      </c>
      <c r="E379" t="s">
        <v>227</v>
      </c>
      <c r="F379" t="s">
        <v>214</v>
      </c>
      <c r="G379" t="s">
        <v>215</v>
      </c>
      <c r="H379">
        <v>2</v>
      </c>
      <c r="I379">
        <v>2016</v>
      </c>
      <c r="J379">
        <v>1</v>
      </c>
      <c r="K379" t="s">
        <v>231</v>
      </c>
      <c r="M379" t="s">
        <v>232</v>
      </c>
      <c r="P379" s="29" t="str">
        <f t="shared" si="15"/>
        <v>CVL</v>
      </c>
    </row>
    <row r="380" spans="1:16" hidden="1" x14ac:dyDescent="0.25">
      <c r="A380">
        <v>176913282</v>
      </c>
      <c r="B380">
        <v>803401</v>
      </c>
      <c r="C380" t="s">
        <v>318</v>
      </c>
      <c r="D380">
        <v>2021716</v>
      </c>
      <c r="E380" t="s">
        <v>291</v>
      </c>
      <c r="F380" t="s">
        <v>214</v>
      </c>
      <c r="G380" t="s">
        <v>215</v>
      </c>
      <c r="H380">
        <v>2</v>
      </c>
      <c r="I380">
        <v>2016</v>
      </c>
      <c r="J380">
        <v>1</v>
      </c>
      <c r="K380" t="s">
        <v>231</v>
      </c>
      <c r="M380" t="s">
        <v>232</v>
      </c>
      <c r="P380" s="29" t="str">
        <f t="shared" si="15"/>
        <v>CVL</v>
      </c>
    </row>
    <row r="381" spans="1:16" hidden="1" x14ac:dyDescent="0.25">
      <c r="A381">
        <v>176913282</v>
      </c>
      <c r="B381">
        <v>803401</v>
      </c>
      <c r="C381" t="s">
        <v>318</v>
      </c>
      <c r="D381">
        <v>2021754</v>
      </c>
      <c r="E381" t="s">
        <v>216</v>
      </c>
      <c r="F381" t="s">
        <v>214</v>
      </c>
      <c r="G381" t="s">
        <v>215</v>
      </c>
      <c r="H381">
        <v>2</v>
      </c>
      <c r="I381">
        <v>2016</v>
      </c>
      <c r="J381">
        <v>1</v>
      </c>
      <c r="K381" t="s">
        <v>231</v>
      </c>
      <c r="M381" t="s">
        <v>232</v>
      </c>
      <c r="P381" s="29" t="str">
        <f t="shared" si="15"/>
        <v>CVL</v>
      </c>
    </row>
    <row r="382" spans="1:16" hidden="1" x14ac:dyDescent="0.25">
      <c r="A382">
        <v>176913282</v>
      </c>
      <c r="B382">
        <v>803401</v>
      </c>
      <c r="C382" t="s">
        <v>318</v>
      </c>
      <c r="D382">
        <v>2021756</v>
      </c>
      <c r="E382" t="s">
        <v>253</v>
      </c>
      <c r="F382" t="s">
        <v>214</v>
      </c>
      <c r="G382" t="s">
        <v>215</v>
      </c>
      <c r="H382">
        <v>2</v>
      </c>
      <c r="I382">
        <v>2016</v>
      </c>
      <c r="J382">
        <v>1</v>
      </c>
      <c r="K382" t="s">
        <v>231</v>
      </c>
      <c r="M382" t="s">
        <v>232</v>
      </c>
      <c r="P382" s="29" t="str">
        <f t="shared" si="15"/>
        <v>CVL</v>
      </c>
    </row>
    <row r="383" spans="1:16" hidden="1" x14ac:dyDescent="0.25">
      <c r="A383">
        <v>176913282</v>
      </c>
      <c r="B383">
        <v>803401</v>
      </c>
      <c r="C383" t="s">
        <v>318</v>
      </c>
      <c r="D383">
        <v>2021781</v>
      </c>
      <c r="E383" t="s">
        <v>235</v>
      </c>
      <c r="F383" t="s">
        <v>214</v>
      </c>
      <c r="G383" t="s">
        <v>215</v>
      </c>
      <c r="H383">
        <v>2</v>
      </c>
      <c r="I383">
        <v>2016</v>
      </c>
      <c r="J383">
        <v>1</v>
      </c>
      <c r="K383" t="s">
        <v>231</v>
      </c>
      <c r="M383" t="s">
        <v>232</v>
      </c>
      <c r="P383" s="29" t="str">
        <f t="shared" si="15"/>
        <v>CVL</v>
      </c>
    </row>
    <row r="384" spans="1:16" hidden="1" x14ac:dyDescent="0.25">
      <c r="A384">
        <v>176913282</v>
      </c>
      <c r="B384">
        <v>803401</v>
      </c>
      <c r="C384" t="s">
        <v>318</v>
      </c>
      <c r="D384">
        <v>2021787</v>
      </c>
      <c r="E384" t="s">
        <v>292</v>
      </c>
      <c r="F384" t="s">
        <v>214</v>
      </c>
      <c r="G384" t="s">
        <v>215</v>
      </c>
      <c r="H384">
        <v>2</v>
      </c>
      <c r="I384">
        <v>2016</v>
      </c>
      <c r="J384">
        <v>1</v>
      </c>
      <c r="K384" t="s">
        <v>231</v>
      </c>
      <c r="M384" t="s">
        <v>232</v>
      </c>
      <c r="P384" s="29" t="str">
        <f t="shared" si="15"/>
        <v>CVL</v>
      </c>
    </row>
    <row r="385" spans="1:16" hidden="1" x14ac:dyDescent="0.25">
      <c r="A385">
        <v>176913282</v>
      </c>
      <c r="B385">
        <v>803401</v>
      </c>
      <c r="C385" t="s">
        <v>318</v>
      </c>
      <c r="D385">
        <v>2021993</v>
      </c>
      <c r="E385" t="s">
        <v>256</v>
      </c>
      <c r="F385" t="s">
        <v>214</v>
      </c>
      <c r="G385" t="s">
        <v>215</v>
      </c>
      <c r="H385">
        <v>2</v>
      </c>
      <c r="I385">
        <v>2016</v>
      </c>
      <c r="J385">
        <v>1</v>
      </c>
      <c r="K385" t="s">
        <v>231</v>
      </c>
      <c r="M385" t="s">
        <v>232</v>
      </c>
      <c r="P385" s="29" t="str">
        <f t="shared" si="15"/>
        <v>CVL</v>
      </c>
    </row>
    <row r="386" spans="1:16" hidden="1" x14ac:dyDescent="0.25">
      <c r="A386">
        <v>176913282</v>
      </c>
      <c r="B386">
        <v>803401</v>
      </c>
      <c r="C386" t="s">
        <v>318</v>
      </c>
      <c r="D386">
        <v>2021725</v>
      </c>
      <c r="E386" t="s">
        <v>257</v>
      </c>
      <c r="F386" t="s">
        <v>214</v>
      </c>
      <c r="G386" t="s">
        <v>215</v>
      </c>
      <c r="H386">
        <v>3</v>
      </c>
      <c r="I386">
        <v>2016</v>
      </c>
      <c r="J386">
        <v>2</v>
      </c>
      <c r="L386">
        <v>23086905</v>
      </c>
      <c r="M386" t="s">
        <v>221</v>
      </c>
      <c r="P386" s="29" t="str">
        <f t="shared" si="15"/>
        <v>BAD</v>
      </c>
    </row>
    <row r="387" spans="1:16" hidden="1" x14ac:dyDescent="0.25">
      <c r="A387">
        <v>176913282</v>
      </c>
      <c r="B387">
        <v>803401</v>
      </c>
      <c r="C387" t="s">
        <v>318</v>
      </c>
      <c r="D387">
        <v>2021661</v>
      </c>
      <c r="E387" t="s">
        <v>305</v>
      </c>
      <c r="F387" t="s">
        <v>214</v>
      </c>
      <c r="G387" t="s">
        <v>215</v>
      </c>
      <c r="H387">
        <v>3</v>
      </c>
      <c r="I387">
        <v>2016</v>
      </c>
      <c r="J387">
        <v>2</v>
      </c>
      <c r="L387">
        <v>23086721</v>
      </c>
      <c r="M387" t="s">
        <v>221</v>
      </c>
      <c r="P387" s="29" t="str">
        <f t="shared" si="15"/>
        <v>BAD</v>
      </c>
    </row>
    <row r="388" spans="1:16" hidden="1" x14ac:dyDescent="0.25">
      <c r="A388">
        <v>176913282</v>
      </c>
      <c r="B388">
        <v>803401</v>
      </c>
      <c r="C388" t="s">
        <v>318</v>
      </c>
      <c r="D388">
        <v>2021671</v>
      </c>
      <c r="E388" t="s">
        <v>303</v>
      </c>
      <c r="F388" t="s">
        <v>214</v>
      </c>
      <c r="G388" t="s">
        <v>215</v>
      </c>
      <c r="H388">
        <v>3</v>
      </c>
      <c r="I388">
        <v>2016</v>
      </c>
      <c r="J388">
        <v>2</v>
      </c>
      <c r="L388">
        <v>23086751</v>
      </c>
      <c r="M388" t="s">
        <v>221</v>
      </c>
      <c r="P388" s="29" t="str">
        <f t="shared" si="15"/>
        <v>BAD</v>
      </c>
    </row>
    <row r="389" spans="1:16" hidden="1" x14ac:dyDescent="0.25">
      <c r="A389">
        <v>176913282</v>
      </c>
      <c r="B389">
        <v>803401</v>
      </c>
      <c r="C389" t="s">
        <v>318</v>
      </c>
      <c r="D389">
        <v>2024863</v>
      </c>
      <c r="E389" t="s">
        <v>304</v>
      </c>
      <c r="F389" t="s">
        <v>214</v>
      </c>
      <c r="G389" t="s">
        <v>215</v>
      </c>
      <c r="H389">
        <v>3</v>
      </c>
      <c r="I389">
        <v>2016</v>
      </c>
      <c r="J389">
        <v>2</v>
      </c>
      <c r="L389">
        <v>23086719</v>
      </c>
      <c r="M389">
        <v>3.6</v>
      </c>
      <c r="P389" s="29">
        <f t="shared" si="15"/>
        <v>0.43333333333333335</v>
      </c>
    </row>
    <row r="390" spans="1:16" hidden="1" x14ac:dyDescent="0.25">
      <c r="A390">
        <v>176913282</v>
      </c>
      <c r="B390">
        <v>803401</v>
      </c>
      <c r="C390" t="s">
        <v>318</v>
      </c>
      <c r="D390">
        <v>2024921</v>
      </c>
      <c r="E390" t="s">
        <v>225</v>
      </c>
      <c r="F390" t="s">
        <v>214</v>
      </c>
      <c r="G390" t="s">
        <v>215</v>
      </c>
      <c r="H390">
        <v>2</v>
      </c>
      <c r="I390">
        <v>2016</v>
      </c>
      <c r="J390">
        <v>2</v>
      </c>
      <c r="L390">
        <v>23088629</v>
      </c>
      <c r="M390">
        <v>5.3</v>
      </c>
      <c r="P390" s="29">
        <f t="shared" si="15"/>
        <v>0.71666666666666667</v>
      </c>
    </row>
    <row r="391" spans="1:16" hidden="1" x14ac:dyDescent="0.25">
      <c r="A391">
        <v>176913282</v>
      </c>
      <c r="B391">
        <v>803401</v>
      </c>
      <c r="C391" t="s">
        <v>318</v>
      </c>
      <c r="D391">
        <v>2021750</v>
      </c>
      <c r="E391" t="s">
        <v>296</v>
      </c>
      <c r="F391" t="s">
        <v>214</v>
      </c>
      <c r="G391" t="s">
        <v>215</v>
      </c>
      <c r="H391">
        <v>2</v>
      </c>
      <c r="I391">
        <v>2016</v>
      </c>
      <c r="J391">
        <v>2</v>
      </c>
      <c r="L391">
        <v>23086902</v>
      </c>
      <c r="M391">
        <v>4</v>
      </c>
      <c r="P391" s="29">
        <f t="shared" si="15"/>
        <v>0.5</v>
      </c>
    </row>
    <row r="392" spans="1:16" hidden="1" x14ac:dyDescent="0.25">
      <c r="A392">
        <v>176913282</v>
      </c>
      <c r="B392">
        <v>803401</v>
      </c>
      <c r="C392" t="s">
        <v>318</v>
      </c>
      <c r="D392">
        <v>2019271</v>
      </c>
      <c r="E392" t="s">
        <v>236</v>
      </c>
      <c r="F392" t="s">
        <v>214</v>
      </c>
      <c r="G392" t="s">
        <v>215</v>
      </c>
      <c r="H392">
        <v>2</v>
      </c>
      <c r="I392">
        <v>2016</v>
      </c>
      <c r="J392">
        <v>2</v>
      </c>
      <c r="L392">
        <v>23086004</v>
      </c>
      <c r="M392">
        <v>4.9000000000000004</v>
      </c>
      <c r="P392" s="29">
        <f t="shared" si="15"/>
        <v>0.65</v>
      </c>
    </row>
    <row r="393" spans="1:16" hidden="1" x14ac:dyDescent="0.25">
      <c r="A393">
        <v>176913282</v>
      </c>
      <c r="B393">
        <v>803401</v>
      </c>
      <c r="C393" t="s">
        <v>318</v>
      </c>
      <c r="D393">
        <v>2004112</v>
      </c>
      <c r="E393" t="s">
        <v>244</v>
      </c>
      <c r="F393" t="s">
        <v>214</v>
      </c>
      <c r="G393" t="s">
        <v>215</v>
      </c>
      <c r="H393">
        <v>3</v>
      </c>
      <c r="I393">
        <v>2016</v>
      </c>
      <c r="J393">
        <v>2</v>
      </c>
      <c r="L393">
        <v>23085509</v>
      </c>
      <c r="M393" t="s">
        <v>221</v>
      </c>
      <c r="P393" s="29" t="str">
        <f t="shared" si="15"/>
        <v>BAD</v>
      </c>
    </row>
    <row r="394" spans="1:16" hidden="1" x14ac:dyDescent="0.25">
      <c r="A394">
        <v>176913282</v>
      </c>
      <c r="B394">
        <v>803401</v>
      </c>
      <c r="C394" t="s">
        <v>318</v>
      </c>
      <c r="D394">
        <v>2021725</v>
      </c>
      <c r="E394" t="s">
        <v>257</v>
      </c>
      <c r="F394" t="s">
        <v>214</v>
      </c>
      <c r="G394" t="s">
        <v>215</v>
      </c>
      <c r="H394">
        <v>4</v>
      </c>
      <c r="I394">
        <v>2017</v>
      </c>
      <c r="J394">
        <v>1</v>
      </c>
      <c r="L394">
        <v>23091960</v>
      </c>
      <c r="P394" s="29" t="str">
        <f t="shared" si="15"/>
        <v>DRP</v>
      </c>
    </row>
    <row r="395" spans="1:16" hidden="1" x14ac:dyDescent="0.25">
      <c r="A395">
        <v>176913282</v>
      </c>
      <c r="B395">
        <v>803401</v>
      </c>
      <c r="C395" t="s">
        <v>318</v>
      </c>
      <c r="D395">
        <v>2004112</v>
      </c>
      <c r="E395" t="s">
        <v>244</v>
      </c>
      <c r="F395" t="s">
        <v>214</v>
      </c>
      <c r="G395" t="s">
        <v>215</v>
      </c>
      <c r="H395">
        <v>4</v>
      </c>
      <c r="I395">
        <v>2017</v>
      </c>
      <c r="J395">
        <v>1</v>
      </c>
      <c r="L395">
        <v>23092347</v>
      </c>
      <c r="P395" s="29" t="str">
        <f t="shared" si="15"/>
        <v>DRP</v>
      </c>
    </row>
    <row r="396" spans="1:16" hidden="1" x14ac:dyDescent="0.25">
      <c r="A396">
        <v>176913282</v>
      </c>
      <c r="B396">
        <v>803401</v>
      </c>
      <c r="C396" t="s">
        <v>318</v>
      </c>
      <c r="D396">
        <v>2021725</v>
      </c>
      <c r="E396" t="s">
        <v>257</v>
      </c>
      <c r="F396" t="s">
        <v>214</v>
      </c>
      <c r="G396" t="s">
        <v>215</v>
      </c>
      <c r="H396">
        <v>2</v>
      </c>
      <c r="I396">
        <v>2017</v>
      </c>
      <c r="J396">
        <v>1</v>
      </c>
      <c r="M396">
        <v>4</v>
      </c>
      <c r="N396" t="s">
        <v>231</v>
      </c>
      <c r="P396" s="29">
        <f t="shared" si="15"/>
        <v>0.5</v>
      </c>
    </row>
    <row r="397" spans="1:16" hidden="1" x14ac:dyDescent="0.25">
      <c r="A397">
        <v>176913282</v>
      </c>
      <c r="B397">
        <v>803401</v>
      </c>
      <c r="C397" t="s">
        <v>318</v>
      </c>
      <c r="D397">
        <v>2021631</v>
      </c>
      <c r="E397" t="s">
        <v>302</v>
      </c>
      <c r="F397" t="s">
        <v>214</v>
      </c>
      <c r="G397" t="s">
        <v>215</v>
      </c>
      <c r="H397">
        <v>2</v>
      </c>
      <c r="I397">
        <v>2017</v>
      </c>
      <c r="J397">
        <v>1</v>
      </c>
      <c r="L397">
        <v>23093475</v>
      </c>
      <c r="M397">
        <v>5</v>
      </c>
      <c r="P397" s="29">
        <f t="shared" si="15"/>
        <v>0.66666666666666663</v>
      </c>
    </row>
    <row r="398" spans="1:16" hidden="1" x14ac:dyDescent="0.25">
      <c r="A398">
        <v>176913282</v>
      </c>
      <c r="B398">
        <v>803401</v>
      </c>
      <c r="C398" t="s">
        <v>318</v>
      </c>
      <c r="D398">
        <v>2021661</v>
      </c>
      <c r="E398" t="s">
        <v>305</v>
      </c>
      <c r="F398" t="s">
        <v>214</v>
      </c>
      <c r="G398" t="s">
        <v>215</v>
      </c>
      <c r="H398">
        <v>3</v>
      </c>
      <c r="I398">
        <v>2017</v>
      </c>
      <c r="J398">
        <v>1</v>
      </c>
      <c r="L398">
        <v>23093496</v>
      </c>
      <c r="M398">
        <v>3.3</v>
      </c>
      <c r="P398" s="29">
        <f t="shared" si="15"/>
        <v>0.3833333333333333</v>
      </c>
    </row>
    <row r="399" spans="1:16" hidden="1" x14ac:dyDescent="0.25">
      <c r="A399">
        <v>176913282</v>
      </c>
      <c r="B399">
        <v>803401</v>
      </c>
      <c r="C399" t="s">
        <v>318</v>
      </c>
      <c r="D399">
        <v>2021591</v>
      </c>
      <c r="E399" t="s">
        <v>240</v>
      </c>
      <c r="F399" t="s">
        <v>214</v>
      </c>
      <c r="G399" t="s">
        <v>215</v>
      </c>
      <c r="H399">
        <v>3</v>
      </c>
      <c r="I399">
        <v>2017</v>
      </c>
      <c r="J399">
        <v>1</v>
      </c>
      <c r="L399">
        <v>23096123</v>
      </c>
      <c r="M399" t="s">
        <v>221</v>
      </c>
      <c r="P399" s="29" t="str">
        <f t="shared" ref="P399:P413" si="16">IF(AND(ISNUMBER(M399),H399&lt;&gt;4),(M399-1)/6,IF(H399=4,"DRP",IF(AND(H399=3,M399="NA"),"BAD",IF(AND(H399=2),"CVL",IF(AND(H399=1,ISBLANK(M399)),"NULL","UNK")))))</f>
        <v>BAD</v>
      </c>
    </row>
    <row r="400" spans="1:16" hidden="1" x14ac:dyDescent="0.25">
      <c r="A400">
        <v>176913282</v>
      </c>
      <c r="B400">
        <v>803401</v>
      </c>
      <c r="C400" t="s">
        <v>318</v>
      </c>
      <c r="D400">
        <v>2021865</v>
      </c>
      <c r="E400" t="s">
        <v>301</v>
      </c>
      <c r="F400" t="s">
        <v>214</v>
      </c>
      <c r="G400" t="s">
        <v>215</v>
      </c>
      <c r="H400">
        <v>2</v>
      </c>
      <c r="I400">
        <v>2017</v>
      </c>
      <c r="J400">
        <v>1</v>
      </c>
      <c r="L400">
        <v>23091968</v>
      </c>
      <c r="M400">
        <v>4.7</v>
      </c>
      <c r="P400" s="29">
        <f t="shared" si="16"/>
        <v>0.6166666666666667</v>
      </c>
    </row>
    <row r="401" spans="1:16" hidden="1" x14ac:dyDescent="0.25">
      <c r="A401">
        <v>176913282</v>
      </c>
      <c r="B401">
        <v>803401</v>
      </c>
      <c r="C401" t="s">
        <v>318</v>
      </c>
      <c r="D401">
        <v>2024863</v>
      </c>
      <c r="E401" t="s">
        <v>304</v>
      </c>
      <c r="F401" t="s">
        <v>214</v>
      </c>
      <c r="G401" t="s">
        <v>215</v>
      </c>
      <c r="H401">
        <v>2</v>
      </c>
      <c r="I401">
        <v>2017</v>
      </c>
      <c r="J401">
        <v>1</v>
      </c>
      <c r="L401">
        <v>23093481</v>
      </c>
      <c r="M401">
        <v>4.0999999999999996</v>
      </c>
      <c r="P401" s="29">
        <f t="shared" si="16"/>
        <v>0.51666666666666661</v>
      </c>
    </row>
    <row r="402" spans="1:16" hidden="1" x14ac:dyDescent="0.25">
      <c r="A402">
        <v>176913282</v>
      </c>
      <c r="B402">
        <v>803401</v>
      </c>
      <c r="C402" t="s">
        <v>318</v>
      </c>
      <c r="D402">
        <v>2019272</v>
      </c>
      <c r="E402" t="s">
        <v>249</v>
      </c>
      <c r="F402" t="s">
        <v>214</v>
      </c>
      <c r="G402" t="s">
        <v>215</v>
      </c>
      <c r="H402">
        <v>2</v>
      </c>
      <c r="I402">
        <v>2017</v>
      </c>
      <c r="J402">
        <v>1</v>
      </c>
      <c r="L402">
        <v>23090760</v>
      </c>
      <c r="M402">
        <v>5.6</v>
      </c>
      <c r="P402" s="29">
        <f t="shared" si="16"/>
        <v>0.76666666666666661</v>
      </c>
    </row>
    <row r="403" spans="1:16" hidden="1" x14ac:dyDescent="0.25">
      <c r="A403">
        <v>176913282</v>
      </c>
      <c r="B403">
        <v>803401</v>
      </c>
      <c r="C403" t="s">
        <v>318</v>
      </c>
      <c r="D403">
        <v>2019273</v>
      </c>
      <c r="E403" t="s">
        <v>248</v>
      </c>
      <c r="F403" t="s">
        <v>214</v>
      </c>
      <c r="G403" t="s">
        <v>215</v>
      </c>
      <c r="H403">
        <v>3</v>
      </c>
      <c r="I403">
        <v>2017</v>
      </c>
      <c r="J403">
        <v>2</v>
      </c>
      <c r="L403">
        <v>23097966</v>
      </c>
      <c r="M403" t="s">
        <v>221</v>
      </c>
      <c r="P403" s="29" t="str">
        <f t="shared" si="16"/>
        <v>BAD</v>
      </c>
    </row>
    <row r="404" spans="1:16" hidden="1" x14ac:dyDescent="0.25">
      <c r="A404">
        <v>176913282</v>
      </c>
      <c r="B404">
        <v>803401</v>
      </c>
      <c r="C404" t="s">
        <v>318</v>
      </c>
      <c r="D404">
        <v>2021671</v>
      </c>
      <c r="E404" t="s">
        <v>303</v>
      </c>
      <c r="F404" t="s">
        <v>214</v>
      </c>
      <c r="G404" t="s">
        <v>215</v>
      </c>
      <c r="H404">
        <v>2</v>
      </c>
      <c r="I404">
        <v>2017</v>
      </c>
      <c r="J404">
        <v>2</v>
      </c>
      <c r="L404">
        <v>23097721</v>
      </c>
      <c r="M404">
        <v>4.4000000000000004</v>
      </c>
      <c r="P404" s="29">
        <f t="shared" si="16"/>
        <v>0.56666666666666676</v>
      </c>
    </row>
    <row r="405" spans="1:16" hidden="1" x14ac:dyDescent="0.25">
      <c r="A405">
        <v>176913282</v>
      </c>
      <c r="B405">
        <v>803401</v>
      </c>
      <c r="C405" t="s">
        <v>318</v>
      </c>
      <c r="D405">
        <v>2004602</v>
      </c>
      <c r="E405" t="s">
        <v>277</v>
      </c>
      <c r="F405" t="s">
        <v>214</v>
      </c>
      <c r="G405" t="s">
        <v>215</v>
      </c>
      <c r="H405">
        <v>3</v>
      </c>
      <c r="I405">
        <v>2017</v>
      </c>
      <c r="J405">
        <v>2</v>
      </c>
      <c r="L405">
        <v>23097716</v>
      </c>
      <c r="M405">
        <v>3.8</v>
      </c>
      <c r="P405" s="29">
        <f t="shared" si="16"/>
        <v>0.46666666666666662</v>
      </c>
    </row>
    <row r="406" spans="1:16" hidden="1" x14ac:dyDescent="0.25">
      <c r="A406">
        <v>176913282</v>
      </c>
      <c r="B406">
        <v>803401</v>
      </c>
      <c r="C406" t="s">
        <v>318</v>
      </c>
      <c r="D406">
        <v>2021661</v>
      </c>
      <c r="E406" t="s">
        <v>305</v>
      </c>
      <c r="F406" t="s">
        <v>214</v>
      </c>
      <c r="G406" t="s">
        <v>215</v>
      </c>
      <c r="H406">
        <v>3</v>
      </c>
      <c r="I406">
        <v>2017</v>
      </c>
      <c r="J406">
        <v>2</v>
      </c>
      <c r="L406">
        <v>23097638</v>
      </c>
      <c r="M406">
        <v>3.2</v>
      </c>
      <c r="P406" s="29">
        <f t="shared" si="16"/>
        <v>0.3666666666666667</v>
      </c>
    </row>
    <row r="407" spans="1:16" hidden="1" x14ac:dyDescent="0.25">
      <c r="A407">
        <v>176913282</v>
      </c>
      <c r="B407">
        <v>803401</v>
      </c>
      <c r="C407" t="s">
        <v>318</v>
      </c>
      <c r="D407">
        <v>2024864</v>
      </c>
      <c r="E407" t="s">
        <v>310</v>
      </c>
      <c r="F407" t="s">
        <v>214</v>
      </c>
      <c r="G407" t="s">
        <v>215</v>
      </c>
      <c r="H407">
        <v>2</v>
      </c>
      <c r="I407">
        <v>2017</v>
      </c>
      <c r="J407">
        <v>2</v>
      </c>
      <c r="L407">
        <v>23097718</v>
      </c>
      <c r="M407">
        <v>4.8</v>
      </c>
      <c r="P407" s="29">
        <f t="shared" si="16"/>
        <v>0.6333333333333333</v>
      </c>
    </row>
    <row r="408" spans="1:16" hidden="1" x14ac:dyDescent="0.25">
      <c r="A408">
        <v>176913282</v>
      </c>
      <c r="B408">
        <v>803401</v>
      </c>
      <c r="C408" t="s">
        <v>318</v>
      </c>
      <c r="D408">
        <v>2021591</v>
      </c>
      <c r="E408" t="s">
        <v>240</v>
      </c>
      <c r="F408" t="s">
        <v>214</v>
      </c>
      <c r="G408" t="s">
        <v>215</v>
      </c>
      <c r="H408">
        <v>3</v>
      </c>
      <c r="I408">
        <v>2017</v>
      </c>
      <c r="J408">
        <v>2</v>
      </c>
      <c r="L408">
        <v>23097631</v>
      </c>
      <c r="M408" t="s">
        <v>221</v>
      </c>
      <c r="P408" s="29" t="str">
        <f t="shared" si="16"/>
        <v>BAD</v>
      </c>
    </row>
    <row r="409" spans="1:16" hidden="1" x14ac:dyDescent="0.25">
      <c r="A409">
        <v>176913282</v>
      </c>
      <c r="B409">
        <v>803401</v>
      </c>
      <c r="C409" t="s">
        <v>318</v>
      </c>
      <c r="D409">
        <v>2004587</v>
      </c>
      <c r="E409" t="s">
        <v>288</v>
      </c>
      <c r="F409" t="s">
        <v>214</v>
      </c>
      <c r="G409" t="s">
        <v>215</v>
      </c>
      <c r="H409">
        <v>3</v>
      </c>
      <c r="I409">
        <v>2017</v>
      </c>
      <c r="J409">
        <v>2</v>
      </c>
      <c r="L409">
        <v>23097714</v>
      </c>
      <c r="M409" t="s">
        <v>221</v>
      </c>
      <c r="P409" s="29" t="str">
        <f t="shared" si="16"/>
        <v>BAD</v>
      </c>
    </row>
    <row r="410" spans="1:16" hidden="1" x14ac:dyDescent="0.25">
      <c r="A410">
        <v>176913282</v>
      </c>
      <c r="B410">
        <v>803401</v>
      </c>
      <c r="C410" t="s">
        <v>318</v>
      </c>
      <c r="D410">
        <v>2004112</v>
      </c>
      <c r="E410" t="s">
        <v>244</v>
      </c>
      <c r="F410" t="s">
        <v>214</v>
      </c>
      <c r="G410" t="s">
        <v>215</v>
      </c>
      <c r="H410">
        <v>4</v>
      </c>
      <c r="I410">
        <v>2017</v>
      </c>
      <c r="J410">
        <v>2</v>
      </c>
      <c r="L410">
        <v>23098508</v>
      </c>
      <c r="P410" s="29" t="str">
        <f t="shared" si="16"/>
        <v>DRP</v>
      </c>
    </row>
    <row r="411" spans="1:16" hidden="1" x14ac:dyDescent="0.25">
      <c r="A411">
        <v>176913282</v>
      </c>
      <c r="B411">
        <v>803401</v>
      </c>
      <c r="C411" t="s">
        <v>318</v>
      </c>
      <c r="D411">
        <v>2004112</v>
      </c>
      <c r="E411" t="s">
        <v>244</v>
      </c>
      <c r="F411" t="s">
        <v>214</v>
      </c>
      <c r="G411" t="s">
        <v>215</v>
      </c>
      <c r="H411">
        <v>2</v>
      </c>
      <c r="I411">
        <v>2018</v>
      </c>
      <c r="J411">
        <v>1</v>
      </c>
      <c r="L411">
        <v>23107196</v>
      </c>
      <c r="M411">
        <v>5.7</v>
      </c>
      <c r="P411" s="29">
        <f t="shared" si="16"/>
        <v>0.78333333333333333</v>
      </c>
    </row>
    <row r="412" spans="1:16" hidden="1" x14ac:dyDescent="0.25">
      <c r="A412">
        <v>176913282</v>
      </c>
      <c r="B412">
        <v>803401</v>
      </c>
      <c r="C412" t="s">
        <v>318</v>
      </c>
      <c r="D412">
        <v>2004099</v>
      </c>
      <c r="E412" t="s">
        <v>245</v>
      </c>
      <c r="F412" t="s">
        <v>214</v>
      </c>
      <c r="G412" t="s">
        <v>215</v>
      </c>
      <c r="H412">
        <v>2</v>
      </c>
      <c r="I412">
        <v>2018</v>
      </c>
      <c r="J412">
        <v>2</v>
      </c>
      <c r="L412">
        <v>23114480</v>
      </c>
      <c r="M412">
        <v>5.0999999999999996</v>
      </c>
      <c r="P412" s="29">
        <f t="shared" si="16"/>
        <v>0.68333333333333324</v>
      </c>
    </row>
    <row r="413" spans="1:16" hidden="1" x14ac:dyDescent="0.25">
      <c r="A413">
        <v>176913282</v>
      </c>
      <c r="B413">
        <v>803401</v>
      </c>
      <c r="C413" t="s">
        <v>318</v>
      </c>
      <c r="D413">
        <v>2004116</v>
      </c>
      <c r="E413" t="s">
        <v>229</v>
      </c>
      <c r="F413" t="s">
        <v>214</v>
      </c>
      <c r="G413" t="s">
        <v>215</v>
      </c>
      <c r="H413">
        <v>2</v>
      </c>
      <c r="I413">
        <v>2018</v>
      </c>
      <c r="J413">
        <v>2</v>
      </c>
      <c r="L413">
        <v>23114447</v>
      </c>
      <c r="M413">
        <v>4.9000000000000004</v>
      </c>
      <c r="P413" s="29">
        <f t="shared" si="16"/>
        <v>0.65</v>
      </c>
    </row>
    <row r="414" spans="1:16" hidden="1" x14ac:dyDescent="0.25">
      <c r="A414">
        <v>177203289</v>
      </c>
      <c r="B414">
        <v>803403</v>
      </c>
      <c r="C414" t="s">
        <v>224</v>
      </c>
      <c r="D414">
        <v>2021900</v>
      </c>
      <c r="E414" t="s">
        <v>216</v>
      </c>
      <c r="F414" t="s">
        <v>214</v>
      </c>
      <c r="G414" t="s">
        <v>215</v>
      </c>
      <c r="H414">
        <v>3</v>
      </c>
      <c r="I414">
        <v>2015</v>
      </c>
      <c r="J414">
        <v>1</v>
      </c>
      <c r="L414">
        <v>23065093</v>
      </c>
      <c r="M414">
        <v>2.8</v>
      </c>
      <c r="P414" s="29">
        <f t="shared" ref="P414:P441" si="17">IF(AND(ISNUMBER(M414),H414&lt;&gt;4,N414&lt;&gt;"X"),(M414-1)/6,IF(H414=4,"DRP",IF(AND(H414=3,M414="NA"),"BAD",IF(AND(H414=2),"CVL",IF(AND(H414=1,ISBLANK(M414)),"NULL","UNK")))))</f>
        <v>0.3</v>
      </c>
    </row>
    <row r="415" spans="1:16" hidden="1" x14ac:dyDescent="0.25">
      <c r="A415">
        <v>177203289</v>
      </c>
      <c r="B415">
        <v>803403</v>
      </c>
      <c r="C415" t="s">
        <v>224</v>
      </c>
      <c r="D415">
        <v>2021879</v>
      </c>
      <c r="E415" t="s">
        <v>219</v>
      </c>
      <c r="F415" t="s">
        <v>214</v>
      </c>
      <c r="G415" t="s">
        <v>215</v>
      </c>
      <c r="H415">
        <v>3</v>
      </c>
      <c r="I415">
        <v>2015</v>
      </c>
      <c r="J415">
        <v>1</v>
      </c>
      <c r="L415">
        <v>23065089</v>
      </c>
      <c r="M415">
        <v>1.8</v>
      </c>
      <c r="P415" s="29">
        <f t="shared" si="17"/>
        <v>0.13333333333333333</v>
      </c>
    </row>
    <row r="416" spans="1:16" hidden="1" x14ac:dyDescent="0.25">
      <c r="A416">
        <v>177203289</v>
      </c>
      <c r="B416">
        <v>803403</v>
      </c>
      <c r="C416" t="s">
        <v>224</v>
      </c>
      <c r="D416">
        <v>2005125</v>
      </c>
      <c r="E416" t="s">
        <v>223</v>
      </c>
      <c r="F416" t="s">
        <v>214</v>
      </c>
      <c r="G416" t="s">
        <v>215</v>
      </c>
      <c r="H416">
        <v>3</v>
      </c>
      <c r="I416">
        <v>2015</v>
      </c>
      <c r="J416">
        <v>1</v>
      </c>
      <c r="L416">
        <v>23065084</v>
      </c>
      <c r="M416">
        <v>1.9</v>
      </c>
      <c r="P416" s="29">
        <f t="shared" si="17"/>
        <v>0.15</v>
      </c>
    </row>
    <row r="417" spans="1:16" hidden="1" x14ac:dyDescent="0.25">
      <c r="A417">
        <v>177203289</v>
      </c>
      <c r="B417">
        <v>803403</v>
      </c>
      <c r="C417" t="s">
        <v>224</v>
      </c>
      <c r="D417">
        <v>2005111</v>
      </c>
      <c r="E417" t="s">
        <v>218</v>
      </c>
      <c r="F417" t="s">
        <v>214</v>
      </c>
      <c r="G417" t="s">
        <v>215</v>
      </c>
      <c r="H417">
        <v>3</v>
      </c>
      <c r="I417">
        <v>2015</v>
      </c>
      <c r="J417">
        <v>1</v>
      </c>
      <c r="L417">
        <v>23065095</v>
      </c>
      <c r="M417">
        <v>1.3</v>
      </c>
      <c r="P417" s="29">
        <f t="shared" si="17"/>
        <v>5.000000000000001E-2</v>
      </c>
    </row>
    <row r="418" spans="1:16" hidden="1" x14ac:dyDescent="0.25">
      <c r="A418">
        <v>177203289</v>
      </c>
      <c r="B418">
        <v>803403</v>
      </c>
      <c r="C418" t="s">
        <v>224</v>
      </c>
      <c r="D418">
        <v>2005108</v>
      </c>
      <c r="E418" t="s">
        <v>217</v>
      </c>
      <c r="F418" t="s">
        <v>214</v>
      </c>
      <c r="G418" t="s">
        <v>215</v>
      </c>
      <c r="H418">
        <v>3</v>
      </c>
      <c r="I418">
        <v>2015</v>
      </c>
      <c r="J418">
        <v>1</v>
      </c>
      <c r="L418">
        <v>23065086</v>
      </c>
      <c r="M418">
        <v>1.9</v>
      </c>
      <c r="P418" s="29">
        <f t="shared" si="17"/>
        <v>0.15</v>
      </c>
    </row>
    <row r="419" spans="1:16" hidden="1" x14ac:dyDescent="0.25">
      <c r="A419">
        <v>177203289</v>
      </c>
      <c r="B419">
        <v>803403</v>
      </c>
      <c r="C419" t="s">
        <v>224</v>
      </c>
      <c r="D419">
        <v>2004172</v>
      </c>
      <c r="E419" t="s">
        <v>213</v>
      </c>
      <c r="F419" t="s">
        <v>214</v>
      </c>
      <c r="G419" t="s">
        <v>215</v>
      </c>
      <c r="H419">
        <v>2</v>
      </c>
      <c r="I419">
        <v>2015</v>
      </c>
      <c r="J419">
        <v>1</v>
      </c>
      <c r="L419">
        <v>23067065</v>
      </c>
      <c r="M419">
        <v>6.2</v>
      </c>
      <c r="P419" s="29">
        <f t="shared" si="17"/>
        <v>0.8666666666666667</v>
      </c>
    </row>
    <row r="420" spans="1:16" hidden="1" x14ac:dyDescent="0.25">
      <c r="A420">
        <v>177203289</v>
      </c>
      <c r="B420">
        <v>803403</v>
      </c>
      <c r="C420" t="s">
        <v>224</v>
      </c>
      <c r="D420">
        <v>2021879</v>
      </c>
      <c r="E420" t="s">
        <v>219</v>
      </c>
      <c r="F420" t="s">
        <v>214</v>
      </c>
      <c r="G420" t="s">
        <v>215</v>
      </c>
      <c r="H420">
        <v>3</v>
      </c>
      <c r="I420">
        <v>2015</v>
      </c>
      <c r="J420">
        <v>2</v>
      </c>
      <c r="L420">
        <v>23072061</v>
      </c>
      <c r="M420">
        <v>2</v>
      </c>
      <c r="P420" s="29">
        <f t="shared" si="17"/>
        <v>0.16666666666666666</v>
      </c>
    </row>
    <row r="421" spans="1:16" hidden="1" x14ac:dyDescent="0.25">
      <c r="A421">
        <v>177203289</v>
      </c>
      <c r="B421">
        <v>803403</v>
      </c>
      <c r="C421" t="s">
        <v>224</v>
      </c>
      <c r="D421">
        <v>2005108</v>
      </c>
      <c r="E421" t="s">
        <v>217</v>
      </c>
      <c r="F421" t="s">
        <v>214</v>
      </c>
      <c r="G421" t="s">
        <v>215</v>
      </c>
      <c r="H421">
        <v>3</v>
      </c>
      <c r="I421">
        <v>2015</v>
      </c>
      <c r="J421">
        <v>2</v>
      </c>
      <c r="L421">
        <v>23072062</v>
      </c>
      <c r="M421">
        <v>1.7</v>
      </c>
      <c r="P421" s="29">
        <f t="shared" si="17"/>
        <v>0.11666666666666665</v>
      </c>
    </row>
    <row r="422" spans="1:16" hidden="1" x14ac:dyDescent="0.25">
      <c r="A422">
        <v>177203289</v>
      </c>
      <c r="B422">
        <v>803403</v>
      </c>
      <c r="C422" t="s">
        <v>224</v>
      </c>
      <c r="D422">
        <v>2005124</v>
      </c>
      <c r="E422" t="s">
        <v>220</v>
      </c>
      <c r="F422" t="s">
        <v>214</v>
      </c>
      <c r="G422" t="s">
        <v>215</v>
      </c>
      <c r="H422">
        <v>3</v>
      </c>
      <c r="I422">
        <v>2015</v>
      </c>
      <c r="J422">
        <v>2</v>
      </c>
      <c r="L422">
        <v>23072066</v>
      </c>
      <c r="M422" t="s">
        <v>221</v>
      </c>
      <c r="P422" s="29" t="str">
        <f t="shared" si="17"/>
        <v>BAD</v>
      </c>
    </row>
    <row r="423" spans="1:16" hidden="1" x14ac:dyDescent="0.25">
      <c r="A423">
        <v>177203289</v>
      </c>
      <c r="B423">
        <v>803403</v>
      </c>
      <c r="C423" t="s">
        <v>224</v>
      </c>
      <c r="D423">
        <v>2004186</v>
      </c>
      <c r="E423" t="s">
        <v>229</v>
      </c>
      <c r="F423" t="s">
        <v>214</v>
      </c>
      <c r="G423" t="s">
        <v>215</v>
      </c>
      <c r="H423">
        <v>2</v>
      </c>
      <c r="I423">
        <v>2015</v>
      </c>
      <c r="J423">
        <v>2</v>
      </c>
      <c r="L423">
        <v>23072876</v>
      </c>
      <c r="M423">
        <v>5.3</v>
      </c>
      <c r="P423" s="29">
        <f t="shared" si="17"/>
        <v>0.71666666666666667</v>
      </c>
    </row>
    <row r="424" spans="1:16" hidden="1" x14ac:dyDescent="0.25">
      <c r="A424">
        <v>177203289</v>
      </c>
      <c r="B424">
        <v>803403</v>
      </c>
      <c r="C424" t="s">
        <v>224</v>
      </c>
      <c r="D424">
        <v>2004183</v>
      </c>
      <c r="E424" t="s">
        <v>244</v>
      </c>
      <c r="F424" t="s">
        <v>214</v>
      </c>
      <c r="G424" t="s">
        <v>215</v>
      </c>
      <c r="H424">
        <v>3</v>
      </c>
      <c r="I424">
        <v>2015</v>
      </c>
      <c r="J424">
        <v>2</v>
      </c>
      <c r="L424">
        <v>23072787</v>
      </c>
      <c r="M424" t="s">
        <v>221</v>
      </c>
      <c r="P424" s="29" t="str">
        <f t="shared" si="17"/>
        <v>BAD</v>
      </c>
    </row>
    <row r="425" spans="1:16" hidden="1" x14ac:dyDescent="0.25">
      <c r="A425">
        <v>178601881</v>
      </c>
      <c r="B425">
        <v>803401</v>
      </c>
      <c r="C425" t="s">
        <v>318</v>
      </c>
      <c r="D425">
        <v>2005118</v>
      </c>
      <c r="E425" t="s">
        <v>223</v>
      </c>
      <c r="F425" t="s">
        <v>214</v>
      </c>
      <c r="G425" t="s">
        <v>215</v>
      </c>
      <c r="H425">
        <v>3</v>
      </c>
      <c r="I425">
        <v>2015</v>
      </c>
      <c r="J425">
        <v>1</v>
      </c>
      <c r="L425">
        <v>23067520</v>
      </c>
      <c r="M425">
        <v>3.2</v>
      </c>
      <c r="P425" s="29">
        <f t="shared" si="17"/>
        <v>0.3666666666666667</v>
      </c>
    </row>
    <row r="426" spans="1:16" hidden="1" x14ac:dyDescent="0.25">
      <c r="A426">
        <v>178601881</v>
      </c>
      <c r="B426">
        <v>803401</v>
      </c>
      <c r="C426" t="s">
        <v>318</v>
      </c>
      <c r="D426">
        <v>2021600</v>
      </c>
      <c r="E426" t="s">
        <v>219</v>
      </c>
      <c r="F426" t="s">
        <v>214</v>
      </c>
      <c r="G426" t="s">
        <v>215</v>
      </c>
      <c r="H426">
        <v>3</v>
      </c>
      <c r="I426">
        <v>2015</v>
      </c>
      <c r="J426">
        <v>1</v>
      </c>
      <c r="L426">
        <v>23066440</v>
      </c>
      <c r="M426">
        <v>2.8</v>
      </c>
      <c r="P426" s="29">
        <f t="shared" si="17"/>
        <v>0.3</v>
      </c>
    </row>
    <row r="427" spans="1:16" hidden="1" x14ac:dyDescent="0.25">
      <c r="A427">
        <v>178601881</v>
      </c>
      <c r="B427">
        <v>803401</v>
      </c>
      <c r="C427" t="s">
        <v>318</v>
      </c>
      <c r="D427">
        <v>2005102</v>
      </c>
      <c r="E427" t="s">
        <v>218</v>
      </c>
      <c r="F427" t="s">
        <v>214</v>
      </c>
      <c r="G427" t="s">
        <v>215</v>
      </c>
      <c r="H427">
        <v>3</v>
      </c>
      <c r="I427">
        <v>2015</v>
      </c>
      <c r="J427">
        <v>1</v>
      </c>
      <c r="L427">
        <v>23066493</v>
      </c>
      <c r="M427">
        <v>2.9</v>
      </c>
      <c r="P427" s="29">
        <f t="shared" si="17"/>
        <v>0.31666666666666665</v>
      </c>
    </row>
    <row r="428" spans="1:16" hidden="1" x14ac:dyDescent="0.25">
      <c r="A428">
        <v>178601881</v>
      </c>
      <c r="B428">
        <v>803401</v>
      </c>
      <c r="C428" t="s">
        <v>318</v>
      </c>
      <c r="D428">
        <v>2005099</v>
      </c>
      <c r="E428" t="s">
        <v>217</v>
      </c>
      <c r="F428" t="s">
        <v>214</v>
      </c>
      <c r="G428" t="s">
        <v>215</v>
      </c>
      <c r="H428">
        <v>3</v>
      </c>
      <c r="I428">
        <v>2015</v>
      </c>
      <c r="J428">
        <v>1</v>
      </c>
      <c r="L428">
        <v>23066432</v>
      </c>
      <c r="M428">
        <v>3.7</v>
      </c>
      <c r="P428" s="29">
        <f t="shared" si="17"/>
        <v>0.45</v>
      </c>
    </row>
    <row r="429" spans="1:16" hidden="1" x14ac:dyDescent="0.25">
      <c r="A429">
        <v>178601881</v>
      </c>
      <c r="B429">
        <v>803401</v>
      </c>
      <c r="C429" t="s">
        <v>318</v>
      </c>
      <c r="D429">
        <v>2021754</v>
      </c>
      <c r="E429" t="s">
        <v>216</v>
      </c>
      <c r="F429" t="s">
        <v>214</v>
      </c>
      <c r="G429" t="s">
        <v>215</v>
      </c>
      <c r="H429">
        <v>3</v>
      </c>
      <c r="I429">
        <v>2015</v>
      </c>
      <c r="J429">
        <v>1</v>
      </c>
      <c r="L429">
        <v>23066480</v>
      </c>
      <c r="M429">
        <v>2.4</v>
      </c>
      <c r="P429" s="29">
        <f t="shared" si="17"/>
        <v>0.23333333333333331</v>
      </c>
    </row>
    <row r="430" spans="1:16" hidden="1" x14ac:dyDescent="0.25">
      <c r="A430">
        <v>178601881</v>
      </c>
      <c r="B430">
        <v>803401</v>
      </c>
      <c r="C430" t="s">
        <v>318</v>
      </c>
      <c r="D430">
        <v>2004098</v>
      </c>
      <c r="E430" t="s">
        <v>213</v>
      </c>
      <c r="F430" t="s">
        <v>214</v>
      </c>
      <c r="G430" t="s">
        <v>215</v>
      </c>
      <c r="H430">
        <v>2</v>
      </c>
      <c r="I430">
        <v>2015</v>
      </c>
      <c r="J430">
        <v>1</v>
      </c>
      <c r="L430">
        <v>23066601</v>
      </c>
      <c r="M430">
        <v>5.6</v>
      </c>
      <c r="P430" s="29">
        <f t="shared" si="17"/>
        <v>0.76666666666666661</v>
      </c>
    </row>
    <row r="431" spans="1:16" hidden="1" x14ac:dyDescent="0.25">
      <c r="A431">
        <v>178601881</v>
      </c>
      <c r="B431">
        <v>803401</v>
      </c>
      <c r="C431" t="s">
        <v>318</v>
      </c>
      <c r="D431">
        <v>2004112</v>
      </c>
      <c r="E431" t="s">
        <v>244</v>
      </c>
      <c r="F431" t="s">
        <v>214</v>
      </c>
      <c r="G431" t="s">
        <v>215</v>
      </c>
      <c r="H431">
        <v>2</v>
      </c>
      <c r="I431">
        <v>2015</v>
      </c>
      <c r="J431">
        <v>2</v>
      </c>
      <c r="L431">
        <v>23073233</v>
      </c>
      <c r="M431">
        <v>6.1</v>
      </c>
      <c r="P431" s="29">
        <f t="shared" si="17"/>
        <v>0.85</v>
      </c>
    </row>
    <row r="432" spans="1:16" hidden="1" x14ac:dyDescent="0.25">
      <c r="A432">
        <v>178601881</v>
      </c>
      <c r="B432">
        <v>803401</v>
      </c>
      <c r="C432" t="s">
        <v>318</v>
      </c>
      <c r="D432">
        <v>2005117</v>
      </c>
      <c r="E432" t="s">
        <v>220</v>
      </c>
      <c r="F432" t="s">
        <v>214</v>
      </c>
      <c r="G432" t="s">
        <v>215</v>
      </c>
      <c r="H432">
        <v>2</v>
      </c>
      <c r="I432">
        <v>2015</v>
      </c>
      <c r="J432">
        <v>2</v>
      </c>
      <c r="L432">
        <v>23070393</v>
      </c>
      <c r="M432">
        <v>6.7</v>
      </c>
      <c r="P432" s="29">
        <f t="shared" si="17"/>
        <v>0.95000000000000007</v>
      </c>
    </row>
    <row r="433" spans="1:16" hidden="1" x14ac:dyDescent="0.25">
      <c r="A433">
        <v>178601881</v>
      </c>
      <c r="B433">
        <v>803401</v>
      </c>
      <c r="C433" t="s">
        <v>318</v>
      </c>
      <c r="D433">
        <v>2005099</v>
      </c>
      <c r="E433" t="s">
        <v>217</v>
      </c>
      <c r="F433" t="s">
        <v>214</v>
      </c>
      <c r="G433" t="s">
        <v>215</v>
      </c>
      <c r="H433">
        <v>2</v>
      </c>
      <c r="I433">
        <v>2015</v>
      </c>
      <c r="J433">
        <v>2</v>
      </c>
      <c r="L433">
        <v>23071932</v>
      </c>
      <c r="M433">
        <v>5</v>
      </c>
      <c r="P433" s="29">
        <f t="shared" si="17"/>
        <v>0.66666666666666663</v>
      </c>
    </row>
    <row r="434" spans="1:16" hidden="1" x14ac:dyDescent="0.25">
      <c r="A434">
        <v>178601881</v>
      </c>
      <c r="B434">
        <v>803401</v>
      </c>
      <c r="C434" t="s">
        <v>318</v>
      </c>
      <c r="D434">
        <v>2005118</v>
      </c>
      <c r="E434" t="s">
        <v>223</v>
      </c>
      <c r="F434" t="s">
        <v>214</v>
      </c>
      <c r="G434" t="s">
        <v>215</v>
      </c>
      <c r="H434">
        <v>2</v>
      </c>
      <c r="I434">
        <v>2015</v>
      </c>
      <c r="J434">
        <v>2</v>
      </c>
      <c r="L434">
        <v>23071574</v>
      </c>
      <c r="M434">
        <v>5</v>
      </c>
      <c r="P434" s="29">
        <f t="shared" si="17"/>
        <v>0.66666666666666663</v>
      </c>
    </row>
    <row r="435" spans="1:16" hidden="1" x14ac:dyDescent="0.25">
      <c r="A435">
        <v>178601881</v>
      </c>
      <c r="B435">
        <v>803401</v>
      </c>
      <c r="C435" t="s">
        <v>318</v>
      </c>
      <c r="D435">
        <v>2021754</v>
      </c>
      <c r="E435" t="s">
        <v>216</v>
      </c>
      <c r="F435" t="s">
        <v>214</v>
      </c>
      <c r="G435" t="s">
        <v>215</v>
      </c>
      <c r="H435">
        <v>3</v>
      </c>
      <c r="I435">
        <v>2015</v>
      </c>
      <c r="J435">
        <v>2</v>
      </c>
      <c r="L435">
        <v>23074129</v>
      </c>
      <c r="M435">
        <v>3.7</v>
      </c>
      <c r="P435" s="29">
        <f t="shared" si="17"/>
        <v>0.45</v>
      </c>
    </row>
    <row r="436" spans="1:16" hidden="1" x14ac:dyDescent="0.25">
      <c r="A436">
        <v>178601881</v>
      </c>
      <c r="B436">
        <v>803401</v>
      </c>
      <c r="C436" t="s">
        <v>318</v>
      </c>
      <c r="D436">
        <v>2005102</v>
      </c>
      <c r="E436" t="s">
        <v>218</v>
      </c>
      <c r="F436" t="s">
        <v>214</v>
      </c>
      <c r="G436" t="s">
        <v>215</v>
      </c>
      <c r="H436">
        <v>2</v>
      </c>
      <c r="I436">
        <v>2015</v>
      </c>
      <c r="J436">
        <v>2</v>
      </c>
      <c r="L436">
        <v>23072204</v>
      </c>
      <c r="M436">
        <v>5</v>
      </c>
      <c r="P436" s="29">
        <f t="shared" si="17"/>
        <v>0.66666666666666663</v>
      </c>
    </row>
    <row r="437" spans="1:16" hidden="1" x14ac:dyDescent="0.25">
      <c r="A437">
        <v>178601881</v>
      </c>
      <c r="B437">
        <v>803401</v>
      </c>
      <c r="C437" t="s">
        <v>318</v>
      </c>
      <c r="D437">
        <v>2021600</v>
      </c>
      <c r="E437" t="s">
        <v>219</v>
      </c>
      <c r="F437" t="s">
        <v>214</v>
      </c>
      <c r="G437" t="s">
        <v>215</v>
      </c>
      <c r="H437">
        <v>3</v>
      </c>
      <c r="I437">
        <v>2015</v>
      </c>
      <c r="J437">
        <v>2</v>
      </c>
      <c r="L437">
        <v>23071943</v>
      </c>
      <c r="M437">
        <v>3.7</v>
      </c>
      <c r="P437" s="29">
        <f t="shared" si="17"/>
        <v>0.45</v>
      </c>
    </row>
    <row r="438" spans="1:16" hidden="1" x14ac:dyDescent="0.25">
      <c r="A438">
        <v>178601881</v>
      </c>
      <c r="B438">
        <v>803876</v>
      </c>
      <c r="C438" t="s">
        <v>326</v>
      </c>
      <c r="D438">
        <v>2022243</v>
      </c>
      <c r="E438" t="s">
        <v>223</v>
      </c>
      <c r="F438" t="s">
        <v>214</v>
      </c>
      <c r="G438" t="s">
        <v>215</v>
      </c>
      <c r="H438">
        <v>2</v>
      </c>
      <c r="I438">
        <v>2015</v>
      </c>
      <c r="J438">
        <v>2</v>
      </c>
      <c r="M438">
        <v>5</v>
      </c>
      <c r="N438" t="s">
        <v>231</v>
      </c>
      <c r="P438" s="29" t="str">
        <f t="shared" si="17"/>
        <v>CVL</v>
      </c>
    </row>
    <row r="439" spans="1:16" hidden="1" x14ac:dyDescent="0.25">
      <c r="A439">
        <v>178601881</v>
      </c>
      <c r="B439">
        <v>803876</v>
      </c>
      <c r="C439" t="s">
        <v>326</v>
      </c>
      <c r="D439">
        <v>2022232</v>
      </c>
      <c r="E439" t="s">
        <v>220</v>
      </c>
      <c r="F439" t="s">
        <v>214</v>
      </c>
      <c r="G439" t="s">
        <v>215</v>
      </c>
      <c r="H439">
        <v>2</v>
      </c>
      <c r="I439">
        <v>2015</v>
      </c>
      <c r="J439">
        <v>2</v>
      </c>
      <c r="M439">
        <v>6.7</v>
      </c>
      <c r="N439" t="s">
        <v>231</v>
      </c>
      <c r="P439" s="29" t="str">
        <f t="shared" si="17"/>
        <v>CVL</v>
      </c>
    </row>
    <row r="440" spans="1:16" hidden="1" x14ac:dyDescent="0.25">
      <c r="A440">
        <v>178601881</v>
      </c>
      <c r="B440">
        <v>803876</v>
      </c>
      <c r="C440" t="s">
        <v>326</v>
      </c>
      <c r="D440">
        <v>2022233</v>
      </c>
      <c r="E440" t="s">
        <v>217</v>
      </c>
      <c r="F440" t="s">
        <v>214</v>
      </c>
      <c r="G440" t="s">
        <v>215</v>
      </c>
      <c r="H440">
        <v>2</v>
      </c>
      <c r="I440">
        <v>2015</v>
      </c>
      <c r="J440">
        <v>2</v>
      </c>
      <c r="M440">
        <v>5</v>
      </c>
      <c r="N440" t="s">
        <v>231</v>
      </c>
      <c r="P440" s="29" t="str">
        <f t="shared" si="17"/>
        <v>CVL</v>
      </c>
    </row>
    <row r="441" spans="1:16" hidden="1" x14ac:dyDescent="0.25">
      <c r="A441">
        <v>178601881</v>
      </c>
      <c r="B441">
        <v>803876</v>
      </c>
      <c r="C441" t="s">
        <v>326</v>
      </c>
      <c r="D441">
        <v>2022236</v>
      </c>
      <c r="E441" t="s">
        <v>327</v>
      </c>
      <c r="F441" t="s">
        <v>214</v>
      </c>
      <c r="G441" t="s">
        <v>215</v>
      </c>
      <c r="H441">
        <v>2</v>
      </c>
      <c r="I441">
        <v>2015</v>
      </c>
      <c r="J441">
        <v>2</v>
      </c>
      <c r="M441">
        <v>5</v>
      </c>
      <c r="N441" t="s">
        <v>231</v>
      </c>
      <c r="P441" s="29" t="str">
        <f t="shared" si="17"/>
        <v>CVL</v>
      </c>
    </row>
    <row r="442" spans="1:16" hidden="1" x14ac:dyDescent="0.25">
      <c r="A442">
        <v>178601881</v>
      </c>
      <c r="B442">
        <v>803401</v>
      </c>
      <c r="C442" t="s">
        <v>318</v>
      </c>
      <c r="D442">
        <v>2004116</v>
      </c>
      <c r="E442" t="s">
        <v>229</v>
      </c>
      <c r="F442" t="s">
        <v>214</v>
      </c>
      <c r="G442" t="s">
        <v>215</v>
      </c>
      <c r="H442">
        <v>3</v>
      </c>
      <c r="I442">
        <v>2016</v>
      </c>
      <c r="J442">
        <v>1</v>
      </c>
      <c r="L442">
        <v>23073301</v>
      </c>
      <c r="M442" t="s">
        <v>221</v>
      </c>
      <c r="P442" s="29" t="str">
        <f t="shared" ref="P442:P480" si="18">IF(AND(ISNUMBER(M442),H442&lt;&gt;4),(M442-1)/6,IF(H442=4,"DRP",IF(AND(H442=3,M442="NA"),"BAD",IF(AND(H442=2),"CVL",IF(AND(H442=1,ISBLANK(M442)),"NULL","UNK")))))</f>
        <v>BAD</v>
      </c>
    </row>
    <row r="443" spans="1:16" hidden="1" x14ac:dyDescent="0.25">
      <c r="A443">
        <v>178601881</v>
      </c>
      <c r="B443">
        <v>803401</v>
      </c>
      <c r="C443" t="s">
        <v>318</v>
      </c>
      <c r="D443">
        <v>2005131</v>
      </c>
      <c r="E443" t="s">
        <v>228</v>
      </c>
      <c r="F443" t="s">
        <v>214</v>
      </c>
      <c r="G443" t="s">
        <v>215</v>
      </c>
      <c r="H443">
        <v>3</v>
      </c>
      <c r="I443">
        <v>2016</v>
      </c>
      <c r="J443">
        <v>1</v>
      </c>
      <c r="L443">
        <v>23081641</v>
      </c>
      <c r="M443" t="s">
        <v>221</v>
      </c>
      <c r="P443" s="29" t="str">
        <f t="shared" si="18"/>
        <v>BAD</v>
      </c>
    </row>
    <row r="444" spans="1:16" hidden="1" x14ac:dyDescent="0.25">
      <c r="A444">
        <v>178601881</v>
      </c>
      <c r="B444">
        <v>803401</v>
      </c>
      <c r="C444" t="s">
        <v>318</v>
      </c>
      <c r="D444">
        <v>2021600</v>
      </c>
      <c r="E444" t="s">
        <v>219</v>
      </c>
      <c r="F444" t="s">
        <v>214</v>
      </c>
      <c r="G444" t="s">
        <v>215</v>
      </c>
      <c r="H444">
        <v>2</v>
      </c>
      <c r="I444">
        <v>2016</v>
      </c>
      <c r="J444">
        <v>1</v>
      </c>
      <c r="L444">
        <v>23081083</v>
      </c>
      <c r="M444">
        <v>5.6</v>
      </c>
      <c r="P444" s="29">
        <f t="shared" si="18"/>
        <v>0.76666666666666661</v>
      </c>
    </row>
    <row r="445" spans="1:16" hidden="1" x14ac:dyDescent="0.25">
      <c r="A445">
        <v>178601881</v>
      </c>
      <c r="B445">
        <v>803401</v>
      </c>
      <c r="C445" t="s">
        <v>318</v>
      </c>
      <c r="D445">
        <v>2021754</v>
      </c>
      <c r="E445" t="s">
        <v>216</v>
      </c>
      <c r="F445" t="s">
        <v>214</v>
      </c>
      <c r="G445" t="s">
        <v>215</v>
      </c>
      <c r="H445">
        <v>2</v>
      </c>
      <c r="I445">
        <v>2016</v>
      </c>
      <c r="J445">
        <v>1</v>
      </c>
      <c r="L445">
        <v>23081126</v>
      </c>
      <c r="M445">
        <v>5.6</v>
      </c>
      <c r="P445" s="29">
        <f t="shared" si="18"/>
        <v>0.76666666666666661</v>
      </c>
    </row>
    <row r="446" spans="1:16" hidden="1" x14ac:dyDescent="0.25">
      <c r="A446">
        <v>178601881</v>
      </c>
      <c r="B446">
        <v>803401</v>
      </c>
      <c r="C446" t="s">
        <v>318</v>
      </c>
      <c r="D446">
        <v>2021580</v>
      </c>
      <c r="E446" t="s">
        <v>241</v>
      </c>
      <c r="F446" t="s">
        <v>214</v>
      </c>
      <c r="G446" t="s">
        <v>215</v>
      </c>
      <c r="H446">
        <v>4</v>
      </c>
      <c r="I446">
        <v>2016</v>
      </c>
      <c r="J446">
        <v>2</v>
      </c>
      <c r="L446">
        <v>23086825</v>
      </c>
      <c r="P446" s="29" t="str">
        <f t="shared" si="18"/>
        <v>DRP</v>
      </c>
    </row>
    <row r="447" spans="1:16" hidden="1" x14ac:dyDescent="0.25">
      <c r="A447">
        <v>178601881</v>
      </c>
      <c r="B447">
        <v>803401</v>
      </c>
      <c r="C447" t="s">
        <v>318</v>
      </c>
      <c r="D447">
        <v>2005131</v>
      </c>
      <c r="E447" t="s">
        <v>228</v>
      </c>
      <c r="F447" t="s">
        <v>214</v>
      </c>
      <c r="G447" t="s">
        <v>215</v>
      </c>
      <c r="H447">
        <v>3</v>
      </c>
      <c r="I447">
        <v>2016</v>
      </c>
      <c r="J447">
        <v>2</v>
      </c>
      <c r="L447">
        <v>23086517</v>
      </c>
      <c r="M447" t="s">
        <v>221</v>
      </c>
      <c r="P447" s="29" t="str">
        <f t="shared" si="18"/>
        <v>BAD</v>
      </c>
    </row>
    <row r="448" spans="1:16" hidden="1" x14ac:dyDescent="0.25">
      <c r="A448">
        <v>178601881</v>
      </c>
      <c r="B448">
        <v>803401</v>
      </c>
      <c r="C448" t="s">
        <v>318</v>
      </c>
      <c r="D448">
        <v>2004116</v>
      </c>
      <c r="E448" t="s">
        <v>229</v>
      </c>
      <c r="F448" t="s">
        <v>214</v>
      </c>
      <c r="G448" t="s">
        <v>215</v>
      </c>
      <c r="H448">
        <v>3</v>
      </c>
      <c r="I448">
        <v>2016</v>
      </c>
      <c r="J448">
        <v>2</v>
      </c>
      <c r="L448">
        <v>23085552</v>
      </c>
      <c r="M448" t="s">
        <v>221</v>
      </c>
      <c r="P448" s="29" t="str">
        <f t="shared" si="18"/>
        <v>BAD</v>
      </c>
    </row>
    <row r="449" spans="1:16" hidden="1" x14ac:dyDescent="0.25">
      <c r="A449">
        <v>178601881</v>
      </c>
      <c r="B449">
        <v>803401</v>
      </c>
      <c r="C449" t="s">
        <v>318</v>
      </c>
      <c r="D449">
        <v>2005120</v>
      </c>
      <c r="E449" t="s">
        <v>293</v>
      </c>
      <c r="F449" t="s">
        <v>214</v>
      </c>
      <c r="G449" t="s">
        <v>215</v>
      </c>
      <c r="H449">
        <v>2</v>
      </c>
      <c r="I449">
        <v>2016</v>
      </c>
      <c r="J449">
        <v>2</v>
      </c>
      <c r="L449">
        <v>23086516</v>
      </c>
      <c r="M449">
        <v>6.7</v>
      </c>
      <c r="P449" s="29">
        <f t="shared" si="18"/>
        <v>0.95000000000000007</v>
      </c>
    </row>
    <row r="450" spans="1:16" hidden="1" x14ac:dyDescent="0.25">
      <c r="A450">
        <v>178601881</v>
      </c>
      <c r="B450">
        <v>803401</v>
      </c>
      <c r="C450" t="s">
        <v>318</v>
      </c>
      <c r="D450">
        <v>2021763</v>
      </c>
      <c r="E450" t="s">
        <v>298</v>
      </c>
      <c r="F450" t="s">
        <v>214</v>
      </c>
      <c r="G450" t="s">
        <v>215</v>
      </c>
      <c r="H450">
        <v>3</v>
      </c>
      <c r="I450">
        <v>2016</v>
      </c>
      <c r="J450">
        <v>2</v>
      </c>
      <c r="L450">
        <v>23086846</v>
      </c>
      <c r="M450">
        <v>3.1</v>
      </c>
      <c r="P450" s="29">
        <f t="shared" si="18"/>
        <v>0.35000000000000003</v>
      </c>
    </row>
    <row r="451" spans="1:16" hidden="1" x14ac:dyDescent="0.25">
      <c r="A451">
        <v>178601881</v>
      </c>
      <c r="B451">
        <v>803401</v>
      </c>
      <c r="C451" t="s">
        <v>318</v>
      </c>
      <c r="D451">
        <v>2021756</v>
      </c>
      <c r="E451" t="s">
        <v>253</v>
      </c>
      <c r="F451" t="s">
        <v>214</v>
      </c>
      <c r="G451" t="s">
        <v>215</v>
      </c>
      <c r="H451">
        <v>3</v>
      </c>
      <c r="I451">
        <v>2016</v>
      </c>
      <c r="J451">
        <v>2</v>
      </c>
      <c r="L451">
        <v>23086838</v>
      </c>
      <c r="M451" t="s">
        <v>221</v>
      </c>
      <c r="P451" s="29" t="str">
        <f t="shared" si="18"/>
        <v>BAD</v>
      </c>
    </row>
    <row r="452" spans="1:16" hidden="1" x14ac:dyDescent="0.25">
      <c r="A452">
        <v>178601881</v>
      </c>
      <c r="B452">
        <v>803401</v>
      </c>
      <c r="C452" t="s">
        <v>318</v>
      </c>
      <c r="D452">
        <v>2021602</v>
      </c>
      <c r="E452" t="s">
        <v>242</v>
      </c>
      <c r="F452" t="s">
        <v>214</v>
      </c>
      <c r="G452" t="s">
        <v>215</v>
      </c>
      <c r="H452">
        <v>3</v>
      </c>
      <c r="I452">
        <v>2016</v>
      </c>
      <c r="J452">
        <v>2</v>
      </c>
      <c r="L452">
        <v>23086746</v>
      </c>
      <c r="M452">
        <v>1.7</v>
      </c>
      <c r="P452" s="29">
        <f t="shared" si="18"/>
        <v>0.11666666666666665</v>
      </c>
    </row>
    <row r="453" spans="1:16" hidden="1" x14ac:dyDescent="0.25">
      <c r="A453">
        <v>178601881</v>
      </c>
      <c r="B453">
        <v>803401</v>
      </c>
      <c r="C453" t="s">
        <v>318</v>
      </c>
      <c r="D453">
        <v>2021580</v>
      </c>
      <c r="E453" t="s">
        <v>241</v>
      </c>
      <c r="F453" t="s">
        <v>214</v>
      </c>
      <c r="G453" t="s">
        <v>215</v>
      </c>
      <c r="H453">
        <v>3</v>
      </c>
      <c r="I453">
        <v>2016</v>
      </c>
      <c r="J453">
        <v>2</v>
      </c>
      <c r="L453">
        <v>23086828</v>
      </c>
      <c r="M453" t="s">
        <v>221</v>
      </c>
      <c r="P453" s="29" t="str">
        <f t="shared" si="18"/>
        <v>BAD</v>
      </c>
    </row>
    <row r="454" spans="1:16" hidden="1" x14ac:dyDescent="0.25">
      <c r="A454">
        <v>178601881</v>
      </c>
      <c r="B454">
        <v>803401</v>
      </c>
      <c r="C454" t="s">
        <v>318</v>
      </c>
      <c r="D454">
        <v>2004099</v>
      </c>
      <c r="E454" t="s">
        <v>245</v>
      </c>
      <c r="F454" t="s">
        <v>214</v>
      </c>
      <c r="G454" t="s">
        <v>215</v>
      </c>
      <c r="H454">
        <v>3</v>
      </c>
      <c r="I454">
        <v>2016</v>
      </c>
      <c r="J454">
        <v>2</v>
      </c>
      <c r="L454">
        <v>23085314</v>
      </c>
      <c r="M454" t="s">
        <v>221</v>
      </c>
      <c r="P454" s="29" t="str">
        <f t="shared" si="18"/>
        <v>BAD</v>
      </c>
    </row>
    <row r="455" spans="1:16" hidden="1" x14ac:dyDescent="0.25">
      <c r="A455">
        <v>178601881</v>
      </c>
      <c r="B455">
        <v>803876</v>
      </c>
      <c r="C455" t="s">
        <v>326</v>
      </c>
      <c r="D455">
        <v>2022245</v>
      </c>
      <c r="E455" t="s">
        <v>293</v>
      </c>
      <c r="F455" t="s">
        <v>214</v>
      </c>
      <c r="G455" t="s">
        <v>215</v>
      </c>
      <c r="H455">
        <v>2</v>
      </c>
      <c r="I455">
        <v>2016</v>
      </c>
      <c r="J455">
        <v>2</v>
      </c>
      <c r="M455">
        <v>6.7</v>
      </c>
      <c r="N455" t="s">
        <v>231</v>
      </c>
      <c r="P455" s="29">
        <f t="shared" si="18"/>
        <v>0.95000000000000007</v>
      </c>
    </row>
    <row r="456" spans="1:16" hidden="1" x14ac:dyDescent="0.25">
      <c r="A456">
        <v>178601881</v>
      </c>
      <c r="B456">
        <v>803876</v>
      </c>
      <c r="C456" t="s">
        <v>326</v>
      </c>
      <c r="D456">
        <v>2022235</v>
      </c>
      <c r="E456" t="s">
        <v>216</v>
      </c>
      <c r="F456" t="s">
        <v>214</v>
      </c>
      <c r="G456" t="s">
        <v>215</v>
      </c>
      <c r="H456">
        <v>2</v>
      </c>
      <c r="I456">
        <v>2017</v>
      </c>
      <c r="J456">
        <v>1</v>
      </c>
      <c r="M456">
        <v>5.6</v>
      </c>
      <c r="N456" t="s">
        <v>231</v>
      </c>
      <c r="P456" s="29">
        <f t="shared" si="18"/>
        <v>0.76666666666666661</v>
      </c>
    </row>
    <row r="457" spans="1:16" hidden="1" x14ac:dyDescent="0.25">
      <c r="A457">
        <v>178601881</v>
      </c>
      <c r="B457">
        <v>803876</v>
      </c>
      <c r="C457" t="s">
        <v>326</v>
      </c>
      <c r="D457">
        <v>2022238</v>
      </c>
      <c r="E457" t="s">
        <v>242</v>
      </c>
      <c r="F457" t="s">
        <v>214</v>
      </c>
      <c r="G457" t="s">
        <v>215</v>
      </c>
      <c r="H457">
        <v>2</v>
      </c>
      <c r="I457">
        <v>2017</v>
      </c>
      <c r="J457">
        <v>1</v>
      </c>
      <c r="L457">
        <v>23092877</v>
      </c>
      <c r="M457">
        <v>4.3</v>
      </c>
      <c r="P457" s="29">
        <f t="shared" si="18"/>
        <v>0.54999999999999993</v>
      </c>
    </row>
    <row r="458" spans="1:16" hidden="1" x14ac:dyDescent="0.25">
      <c r="A458">
        <v>178601881</v>
      </c>
      <c r="B458">
        <v>803876</v>
      </c>
      <c r="C458" t="s">
        <v>326</v>
      </c>
      <c r="D458">
        <v>2022244</v>
      </c>
      <c r="E458" t="s">
        <v>298</v>
      </c>
      <c r="F458" t="s">
        <v>214</v>
      </c>
      <c r="G458" t="s">
        <v>215</v>
      </c>
      <c r="H458">
        <v>2</v>
      </c>
      <c r="I458">
        <v>2017</v>
      </c>
      <c r="J458">
        <v>1</v>
      </c>
      <c r="L458">
        <v>23091971</v>
      </c>
      <c r="M458">
        <v>4.9000000000000004</v>
      </c>
      <c r="P458" s="29">
        <f t="shared" si="18"/>
        <v>0.65</v>
      </c>
    </row>
    <row r="459" spans="1:16" hidden="1" x14ac:dyDescent="0.25">
      <c r="A459">
        <v>178601881</v>
      </c>
      <c r="B459">
        <v>803876</v>
      </c>
      <c r="C459" t="s">
        <v>326</v>
      </c>
      <c r="D459">
        <v>2022239</v>
      </c>
      <c r="E459" t="s">
        <v>253</v>
      </c>
      <c r="F459" t="s">
        <v>214</v>
      </c>
      <c r="G459" t="s">
        <v>215</v>
      </c>
      <c r="H459">
        <v>2</v>
      </c>
      <c r="I459">
        <v>2017</v>
      </c>
      <c r="J459">
        <v>1</v>
      </c>
      <c r="L459">
        <v>23092878</v>
      </c>
      <c r="M459">
        <v>4.4000000000000004</v>
      </c>
      <c r="P459" s="29">
        <f t="shared" si="18"/>
        <v>0.56666666666666676</v>
      </c>
    </row>
    <row r="460" spans="1:16" hidden="1" x14ac:dyDescent="0.25">
      <c r="A460">
        <v>178601881</v>
      </c>
      <c r="B460">
        <v>803876</v>
      </c>
      <c r="C460" t="s">
        <v>326</v>
      </c>
      <c r="D460">
        <v>2022237</v>
      </c>
      <c r="E460" t="s">
        <v>241</v>
      </c>
      <c r="F460" t="s">
        <v>214</v>
      </c>
      <c r="G460" t="s">
        <v>215</v>
      </c>
      <c r="H460">
        <v>3</v>
      </c>
      <c r="I460">
        <v>2017</v>
      </c>
      <c r="J460">
        <v>1</v>
      </c>
      <c r="L460">
        <v>23094730</v>
      </c>
      <c r="M460">
        <v>2.8</v>
      </c>
      <c r="P460" s="29">
        <f t="shared" si="18"/>
        <v>0.3</v>
      </c>
    </row>
    <row r="461" spans="1:16" hidden="1" x14ac:dyDescent="0.25">
      <c r="A461">
        <v>178601881</v>
      </c>
      <c r="B461">
        <v>803876</v>
      </c>
      <c r="C461" t="s">
        <v>326</v>
      </c>
      <c r="D461">
        <v>2022234</v>
      </c>
      <c r="E461" t="s">
        <v>219</v>
      </c>
      <c r="F461" t="s">
        <v>214</v>
      </c>
      <c r="G461" t="s">
        <v>215</v>
      </c>
      <c r="H461">
        <v>2</v>
      </c>
      <c r="I461">
        <v>2017</v>
      </c>
      <c r="J461">
        <v>1</v>
      </c>
      <c r="M461">
        <v>5.6</v>
      </c>
      <c r="N461" t="s">
        <v>231</v>
      </c>
      <c r="P461" s="29">
        <f t="shared" si="18"/>
        <v>0.76666666666666661</v>
      </c>
    </row>
    <row r="462" spans="1:16" hidden="1" x14ac:dyDescent="0.25">
      <c r="A462">
        <v>178601881</v>
      </c>
      <c r="B462">
        <v>803876</v>
      </c>
      <c r="C462" t="s">
        <v>326</v>
      </c>
      <c r="D462">
        <v>2022237</v>
      </c>
      <c r="E462" t="s">
        <v>241</v>
      </c>
      <c r="F462" t="s">
        <v>214</v>
      </c>
      <c r="G462" t="s">
        <v>215</v>
      </c>
      <c r="H462">
        <v>3</v>
      </c>
      <c r="I462">
        <v>2017</v>
      </c>
      <c r="J462">
        <v>2</v>
      </c>
      <c r="L462">
        <v>23101322</v>
      </c>
      <c r="M462" t="s">
        <v>221</v>
      </c>
      <c r="P462" s="29" t="str">
        <f t="shared" si="18"/>
        <v>BAD</v>
      </c>
    </row>
    <row r="463" spans="1:16" hidden="1" x14ac:dyDescent="0.25">
      <c r="A463">
        <v>178601881</v>
      </c>
      <c r="B463">
        <v>803876</v>
      </c>
      <c r="C463" t="s">
        <v>326</v>
      </c>
      <c r="D463">
        <v>2022246</v>
      </c>
      <c r="E463" t="s">
        <v>226</v>
      </c>
      <c r="F463" t="s">
        <v>214</v>
      </c>
      <c r="G463" t="s">
        <v>215</v>
      </c>
      <c r="H463">
        <v>3</v>
      </c>
      <c r="I463">
        <v>2017</v>
      </c>
      <c r="J463">
        <v>2</v>
      </c>
      <c r="L463">
        <v>23100800</v>
      </c>
      <c r="M463">
        <v>1</v>
      </c>
      <c r="P463" s="29">
        <f t="shared" si="18"/>
        <v>0</v>
      </c>
    </row>
    <row r="464" spans="1:16" hidden="1" x14ac:dyDescent="0.25">
      <c r="A464">
        <v>178601881</v>
      </c>
      <c r="B464">
        <v>803876</v>
      </c>
      <c r="C464" t="s">
        <v>326</v>
      </c>
      <c r="D464">
        <v>2022237</v>
      </c>
      <c r="E464" t="s">
        <v>241</v>
      </c>
      <c r="F464" t="s">
        <v>214</v>
      </c>
      <c r="G464" t="s">
        <v>215</v>
      </c>
      <c r="H464">
        <v>2</v>
      </c>
      <c r="I464">
        <v>2018</v>
      </c>
      <c r="J464">
        <v>1</v>
      </c>
      <c r="L464">
        <v>23108619</v>
      </c>
      <c r="M464">
        <v>4</v>
      </c>
      <c r="P464" s="29">
        <f t="shared" si="18"/>
        <v>0.5</v>
      </c>
    </row>
    <row r="465" spans="1:16" hidden="1" x14ac:dyDescent="0.25">
      <c r="A465">
        <v>178601881</v>
      </c>
      <c r="B465">
        <v>803876</v>
      </c>
      <c r="C465" t="s">
        <v>326</v>
      </c>
      <c r="D465">
        <v>2022231</v>
      </c>
      <c r="E465" t="s">
        <v>228</v>
      </c>
      <c r="F465" t="s">
        <v>214</v>
      </c>
      <c r="G465" t="s">
        <v>215</v>
      </c>
      <c r="H465">
        <v>2</v>
      </c>
      <c r="I465">
        <v>2018</v>
      </c>
      <c r="J465">
        <v>1</v>
      </c>
      <c r="L465">
        <v>23108028</v>
      </c>
      <c r="M465">
        <v>5.4</v>
      </c>
      <c r="P465" s="29">
        <f t="shared" si="18"/>
        <v>0.73333333333333339</v>
      </c>
    </row>
    <row r="466" spans="1:16" hidden="1" x14ac:dyDescent="0.25">
      <c r="A466">
        <v>178601881</v>
      </c>
      <c r="B466">
        <v>803876</v>
      </c>
      <c r="C466" t="s">
        <v>326</v>
      </c>
      <c r="D466">
        <v>2022246</v>
      </c>
      <c r="E466" t="s">
        <v>226</v>
      </c>
      <c r="F466" t="s">
        <v>214</v>
      </c>
      <c r="G466" t="s">
        <v>215</v>
      </c>
      <c r="H466">
        <v>2</v>
      </c>
      <c r="I466">
        <v>2018</v>
      </c>
      <c r="J466">
        <v>1</v>
      </c>
      <c r="M466">
        <v>4.7</v>
      </c>
      <c r="N466" t="s">
        <v>231</v>
      </c>
      <c r="P466" s="29">
        <f t="shared" si="18"/>
        <v>0.6166666666666667</v>
      </c>
    </row>
    <row r="467" spans="1:16" hidden="1" x14ac:dyDescent="0.25">
      <c r="A467">
        <v>178601881</v>
      </c>
      <c r="B467">
        <v>803401</v>
      </c>
      <c r="C467" t="s">
        <v>318</v>
      </c>
      <c r="D467">
        <v>2004099</v>
      </c>
      <c r="E467" t="s">
        <v>245</v>
      </c>
      <c r="F467" t="s">
        <v>214</v>
      </c>
      <c r="G467" t="s">
        <v>215</v>
      </c>
      <c r="H467">
        <v>2</v>
      </c>
      <c r="I467">
        <v>2018</v>
      </c>
      <c r="J467">
        <v>2</v>
      </c>
      <c r="L467">
        <v>23114482</v>
      </c>
      <c r="M467">
        <v>5.3</v>
      </c>
      <c r="P467" s="29">
        <f t="shared" si="18"/>
        <v>0.71666666666666667</v>
      </c>
    </row>
    <row r="468" spans="1:16" hidden="1" x14ac:dyDescent="0.25">
      <c r="A468">
        <v>178601881</v>
      </c>
      <c r="B468">
        <v>803876</v>
      </c>
      <c r="C468" t="s">
        <v>326</v>
      </c>
      <c r="D468">
        <v>2021592</v>
      </c>
      <c r="E468" t="s">
        <v>240</v>
      </c>
      <c r="F468" t="s">
        <v>214</v>
      </c>
      <c r="G468" t="s">
        <v>215</v>
      </c>
      <c r="H468">
        <v>2</v>
      </c>
      <c r="I468">
        <v>2018</v>
      </c>
      <c r="J468">
        <v>2</v>
      </c>
      <c r="L468">
        <v>23115893</v>
      </c>
      <c r="M468">
        <v>5.0999999999999996</v>
      </c>
      <c r="P468" s="29">
        <f t="shared" si="18"/>
        <v>0.68333333333333324</v>
      </c>
    </row>
    <row r="469" spans="1:16" hidden="1" x14ac:dyDescent="0.25">
      <c r="A469">
        <v>178601881</v>
      </c>
      <c r="B469">
        <v>803876</v>
      </c>
      <c r="C469" t="s">
        <v>326</v>
      </c>
      <c r="D469">
        <v>2024919</v>
      </c>
      <c r="E469" t="s">
        <v>256</v>
      </c>
      <c r="F469" t="s">
        <v>214</v>
      </c>
      <c r="G469" t="s">
        <v>215</v>
      </c>
      <c r="H469">
        <v>3</v>
      </c>
      <c r="I469">
        <v>2018</v>
      </c>
      <c r="J469">
        <v>2</v>
      </c>
      <c r="L469">
        <v>23115851</v>
      </c>
      <c r="M469">
        <v>1</v>
      </c>
      <c r="P469" s="29">
        <f t="shared" si="18"/>
        <v>0</v>
      </c>
    </row>
    <row r="470" spans="1:16" hidden="1" x14ac:dyDescent="0.25">
      <c r="A470">
        <v>178601881</v>
      </c>
      <c r="B470">
        <v>803876</v>
      </c>
      <c r="C470" t="s">
        <v>326</v>
      </c>
      <c r="D470">
        <v>2022248</v>
      </c>
      <c r="E470" t="s">
        <v>296</v>
      </c>
      <c r="F470" t="s">
        <v>214</v>
      </c>
      <c r="G470" t="s">
        <v>215</v>
      </c>
      <c r="H470">
        <v>3</v>
      </c>
      <c r="I470">
        <v>2018</v>
      </c>
      <c r="J470">
        <v>2</v>
      </c>
      <c r="L470">
        <v>23115853</v>
      </c>
      <c r="M470" t="s">
        <v>221</v>
      </c>
      <c r="P470" s="29" t="str">
        <f t="shared" si="18"/>
        <v>BAD</v>
      </c>
    </row>
    <row r="471" spans="1:16" hidden="1" x14ac:dyDescent="0.25">
      <c r="A471">
        <v>178601881</v>
      </c>
      <c r="B471">
        <v>803876</v>
      </c>
      <c r="C471" t="s">
        <v>326</v>
      </c>
      <c r="D471">
        <v>2022240</v>
      </c>
      <c r="E471" t="s">
        <v>328</v>
      </c>
      <c r="F471" t="s">
        <v>214</v>
      </c>
      <c r="G471" t="s">
        <v>215</v>
      </c>
      <c r="H471">
        <v>3</v>
      </c>
      <c r="I471">
        <v>2018</v>
      </c>
      <c r="J471">
        <v>2</v>
      </c>
      <c r="L471">
        <v>23116363</v>
      </c>
      <c r="M471">
        <v>2.9</v>
      </c>
      <c r="P471" s="29">
        <f t="shared" si="18"/>
        <v>0.31666666666666665</v>
      </c>
    </row>
    <row r="472" spans="1:16" hidden="1" x14ac:dyDescent="0.25">
      <c r="A472">
        <v>178601881</v>
      </c>
      <c r="B472">
        <v>803401</v>
      </c>
      <c r="C472" t="s">
        <v>318</v>
      </c>
      <c r="D472">
        <v>2004116</v>
      </c>
      <c r="E472" t="s">
        <v>229</v>
      </c>
      <c r="F472" t="s">
        <v>214</v>
      </c>
      <c r="G472" t="s">
        <v>215</v>
      </c>
      <c r="H472">
        <v>3</v>
      </c>
      <c r="I472">
        <v>2019</v>
      </c>
      <c r="J472">
        <v>1</v>
      </c>
      <c r="L472">
        <v>23121810</v>
      </c>
      <c r="M472" t="s">
        <v>221</v>
      </c>
      <c r="P472" s="29" t="str">
        <f t="shared" si="18"/>
        <v>BAD</v>
      </c>
    </row>
    <row r="473" spans="1:16" hidden="1" x14ac:dyDescent="0.25">
      <c r="A473">
        <v>178601881</v>
      </c>
      <c r="B473">
        <v>803876</v>
      </c>
      <c r="C473" t="s">
        <v>326</v>
      </c>
      <c r="D473">
        <v>2022242</v>
      </c>
      <c r="E473" t="s">
        <v>235</v>
      </c>
      <c r="F473" t="s">
        <v>214</v>
      </c>
      <c r="G473" t="s">
        <v>215</v>
      </c>
      <c r="H473">
        <v>3</v>
      </c>
      <c r="I473">
        <v>2019</v>
      </c>
      <c r="J473">
        <v>1</v>
      </c>
      <c r="L473">
        <v>23122670</v>
      </c>
      <c r="M473">
        <v>3.2</v>
      </c>
      <c r="P473" s="29">
        <f t="shared" si="18"/>
        <v>0.3666666666666667</v>
      </c>
    </row>
    <row r="474" spans="1:16" hidden="1" x14ac:dyDescent="0.25">
      <c r="A474">
        <v>178601881</v>
      </c>
      <c r="B474">
        <v>803876</v>
      </c>
      <c r="C474" t="s">
        <v>326</v>
      </c>
      <c r="D474">
        <v>2022248</v>
      </c>
      <c r="E474" t="s">
        <v>296</v>
      </c>
      <c r="F474" t="s">
        <v>214</v>
      </c>
      <c r="G474" t="s">
        <v>215</v>
      </c>
      <c r="H474">
        <v>3</v>
      </c>
      <c r="I474">
        <v>2019</v>
      </c>
      <c r="J474">
        <v>1</v>
      </c>
      <c r="L474">
        <v>23124930</v>
      </c>
      <c r="M474" t="s">
        <v>221</v>
      </c>
      <c r="P474" s="29" t="str">
        <f t="shared" si="18"/>
        <v>BAD</v>
      </c>
    </row>
    <row r="475" spans="1:16" hidden="1" x14ac:dyDescent="0.25">
      <c r="A475">
        <v>178601881</v>
      </c>
      <c r="B475">
        <v>803876</v>
      </c>
      <c r="C475" t="s">
        <v>326</v>
      </c>
      <c r="D475">
        <v>2024919</v>
      </c>
      <c r="E475" t="s">
        <v>256</v>
      </c>
      <c r="F475" t="s">
        <v>214</v>
      </c>
      <c r="G475" t="s">
        <v>215</v>
      </c>
      <c r="H475">
        <v>3</v>
      </c>
      <c r="I475">
        <v>2019</v>
      </c>
      <c r="J475">
        <v>1</v>
      </c>
      <c r="L475">
        <v>23120007</v>
      </c>
      <c r="M475">
        <v>1.9</v>
      </c>
      <c r="P475" s="29">
        <f t="shared" si="18"/>
        <v>0.15</v>
      </c>
    </row>
    <row r="476" spans="1:16" hidden="1" x14ac:dyDescent="0.25">
      <c r="A476">
        <v>178601881</v>
      </c>
      <c r="B476">
        <v>803876</v>
      </c>
      <c r="C476" t="s">
        <v>326</v>
      </c>
      <c r="D476">
        <v>2022248</v>
      </c>
      <c r="E476" t="s">
        <v>296</v>
      </c>
      <c r="F476" t="s">
        <v>214</v>
      </c>
      <c r="G476" t="s">
        <v>215</v>
      </c>
      <c r="H476">
        <v>4</v>
      </c>
      <c r="I476">
        <v>2019</v>
      </c>
      <c r="J476">
        <v>1</v>
      </c>
      <c r="L476">
        <v>23123742</v>
      </c>
      <c r="P476" s="29" t="str">
        <f t="shared" si="18"/>
        <v>DRP</v>
      </c>
    </row>
    <row r="477" spans="1:16" hidden="1" x14ac:dyDescent="0.25">
      <c r="A477">
        <v>178601881</v>
      </c>
      <c r="B477">
        <v>803401</v>
      </c>
      <c r="C477" t="s">
        <v>318</v>
      </c>
      <c r="D477">
        <v>2004116</v>
      </c>
      <c r="E477" t="s">
        <v>229</v>
      </c>
      <c r="F477" t="s">
        <v>214</v>
      </c>
      <c r="G477" t="s">
        <v>215</v>
      </c>
      <c r="H477">
        <v>1</v>
      </c>
      <c r="I477">
        <v>2019</v>
      </c>
      <c r="J477">
        <v>2</v>
      </c>
      <c r="L477">
        <v>23131111</v>
      </c>
      <c r="P477" s="29" t="str">
        <f t="shared" si="18"/>
        <v>NULL</v>
      </c>
    </row>
    <row r="478" spans="1:16" hidden="1" x14ac:dyDescent="0.25">
      <c r="A478">
        <v>178601881</v>
      </c>
      <c r="B478">
        <v>803876</v>
      </c>
      <c r="C478" t="s">
        <v>326</v>
      </c>
      <c r="D478">
        <v>2022242</v>
      </c>
      <c r="E478" t="s">
        <v>235</v>
      </c>
      <c r="F478" t="s">
        <v>214</v>
      </c>
      <c r="G478" t="s">
        <v>215</v>
      </c>
      <c r="H478">
        <v>1</v>
      </c>
      <c r="I478">
        <v>2019</v>
      </c>
      <c r="J478">
        <v>2</v>
      </c>
      <c r="L478">
        <v>23127999</v>
      </c>
      <c r="P478" s="29" t="str">
        <f t="shared" si="18"/>
        <v>NULL</v>
      </c>
    </row>
    <row r="479" spans="1:16" hidden="1" x14ac:dyDescent="0.25">
      <c r="A479">
        <v>178601881</v>
      </c>
      <c r="B479">
        <v>803876</v>
      </c>
      <c r="C479" t="s">
        <v>326</v>
      </c>
      <c r="D479">
        <v>2024919</v>
      </c>
      <c r="E479" t="s">
        <v>256</v>
      </c>
      <c r="F479" t="s">
        <v>214</v>
      </c>
      <c r="G479" t="s">
        <v>215</v>
      </c>
      <c r="H479">
        <v>1</v>
      </c>
      <c r="I479">
        <v>2019</v>
      </c>
      <c r="J479">
        <v>2</v>
      </c>
      <c r="L479">
        <v>23129199</v>
      </c>
      <c r="P479" s="29" t="str">
        <f t="shared" si="18"/>
        <v>NULL</v>
      </c>
    </row>
    <row r="480" spans="1:16" hidden="1" x14ac:dyDescent="0.25">
      <c r="A480">
        <v>178601881</v>
      </c>
      <c r="B480">
        <v>803876</v>
      </c>
      <c r="C480" t="s">
        <v>326</v>
      </c>
      <c r="D480">
        <v>2022248</v>
      </c>
      <c r="E480" t="s">
        <v>296</v>
      </c>
      <c r="F480" t="s">
        <v>214</v>
      </c>
      <c r="G480" t="s">
        <v>215</v>
      </c>
      <c r="H480">
        <v>1</v>
      </c>
      <c r="I480">
        <v>2019</v>
      </c>
      <c r="J480">
        <v>2</v>
      </c>
      <c r="L480">
        <v>23129192</v>
      </c>
      <c r="P480" s="29" t="str">
        <f t="shared" si="18"/>
        <v>NULL</v>
      </c>
    </row>
    <row r="481" spans="1:16" hidden="1" x14ac:dyDescent="0.25">
      <c r="A481">
        <v>179328801</v>
      </c>
      <c r="B481">
        <v>803407</v>
      </c>
      <c r="C481" t="s">
        <v>317</v>
      </c>
      <c r="D481">
        <v>2004098</v>
      </c>
      <c r="E481" t="s">
        <v>213</v>
      </c>
      <c r="F481" t="s">
        <v>214</v>
      </c>
      <c r="G481" t="s">
        <v>215</v>
      </c>
      <c r="H481">
        <v>2</v>
      </c>
      <c r="I481">
        <v>2015</v>
      </c>
      <c r="J481">
        <v>1</v>
      </c>
      <c r="L481">
        <v>23066517</v>
      </c>
      <c r="M481">
        <v>6.6</v>
      </c>
      <c r="P481" s="29">
        <f t="shared" ref="P481:P492" si="19">IF(AND(ISNUMBER(M481),H481&lt;&gt;4,N481&lt;&gt;"X"),(M481-1)/6,IF(H481=4,"DRP",IF(AND(H481=3,M481="NA"),"BAD",IF(AND(H481=2),"CVL",IF(AND(H481=1,ISBLANK(M481)),"NULL","UNK")))))</f>
        <v>0.93333333333333324</v>
      </c>
    </row>
    <row r="482" spans="1:16" hidden="1" x14ac:dyDescent="0.25">
      <c r="A482">
        <v>179328801</v>
      </c>
      <c r="B482">
        <v>803407</v>
      </c>
      <c r="C482" t="s">
        <v>317</v>
      </c>
      <c r="D482">
        <v>2005102</v>
      </c>
      <c r="E482" t="s">
        <v>218</v>
      </c>
      <c r="F482" t="s">
        <v>214</v>
      </c>
      <c r="G482" t="s">
        <v>215</v>
      </c>
      <c r="H482">
        <v>2</v>
      </c>
      <c r="I482">
        <v>2015</v>
      </c>
      <c r="J482">
        <v>1</v>
      </c>
      <c r="L482">
        <v>23066489</v>
      </c>
      <c r="M482">
        <v>4</v>
      </c>
      <c r="P482" s="29">
        <f t="shared" si="19"/>
        <v>0.5</v>
      </c>
    </row>
    <row r="483" spans="1:16" hidden="1" x14ac:dyDescent="0.25">
      <c r="A483">
        <v>179328801</v>
      </c>
      <c r="B483">
        <v>803407</v>
      </c>
      <c r="C483" t="s">
        <v>317</v>
      </c>
      <c r="D483">
        <v>2021754</v>
      </c>
      <c r="E483" t="s">
        <v>216</v>
      </c>
      <c r="F483" t="s">
        <v>214</v>
      </c>
      <c r="G483" t="s">
        <v>215</v>
      </c>
      <c r="H483">
        <v>3</v>
      </c>
      <c r="I483">
        <v>2015</v>
      </c>
      <c r="J483">
        <v>1</v>
      </c>
      <c r="L483">
        <v>23066480</v>
      </c>
      <c r="M483">
        <v>3</v>
      </c>
      <c r="P483" s="29">
        <f t="shared" si="19"/>
        <v>0.33333333333333331</v>
      </c>
    </row>
    <row r="484" spans="1:16" hidden="1" x14ac:dyDescent="0.25">
      <c r="A484">
        <v>179328801</v>
      </c>
      <c r="B484">
        <v>803407</v>
      </c>
      <c r="C484" t="s">
        <v>317</v>
      </c>
      <c r="D484">
        <v>2005099</v>
      </c>
      <c r="E484" t="s">
        <v>217</v>
      </c>
      <c r="F484" t="s">
        <v>214</v>
      </c>
      <c r="G484" t="s">
        <v>215</v>
      </c>
      <c r="H484">
        <v>2</v>
      </c>
      <c r="I484">
        <v>2015</v>
      </c>
      <c r="J484">
        <v>1</v>
      </c>
      <c r="L484">
        <v>23066428</v>
      </c>
      <c r="M484">
        <v>4.4000000000000004</v>
      </c>
      <c r="P484" s="29">
        <f t="shared" si="19"/>
        <v>0.56666666666666676</v>
      </c>
    </row>
    <row r="485" spans="1:16" hidden="1" x14ac:dyDescent="0.25">
      <c r="A485">
        <v>179328801</v>
      </c>
      <c r="B485">
        <v>803407</v>
      </c>
      <c r="C485" t="s">
        <v>317</v>
      </c>
      <c r="D485">
        <v>2021600</v>
      </c>
      <c r="E485" t="s">
        <v>219</v>
      </c>
      <c r="F485" t="s">
        <v>214</v>
      </c>
      <c r="G485" t="s">
        <v>215</v>
      </c>
      <c r="H485">
        <v>2</v>
      </c>
      <c r="I485">
        <v>2015</v>
      </c>
      <c r="J485">
        <v>1</v>
      </c>
      <c r="L485">
        <v>23066438</v>
      </c>
      <c r="M485">
        <v>4</v>
      </c>
      <c r="P485" s="29">
        <f t="shared" si="19"/>
        <v>0.5</v>
      </c>
    </row>
    <row r="486" spans="1:16" hidden="1" x14ac:dyDescent="0.25">
      <c r="A486">
        <v>179328801</v>
      </c>
      <c r="B486">
        <v>803407</v>
      </c>
      <c r="C486" t="s">
        <v>317</v>
      </c>
      <c r="D486">
        <v>2005118</v>
      </c>
      <c r="E486" t="s">
        <v>223</v>
      </c>
      <c r="F486" t="s">
        <v>214</v>
      </c>
      <c r="G486" t="s">
        <v>215</v>
      </c>
      <c r="H486">
        <v>3</v>
      </c>
      <c r="I486">
        <v>2015</v>
      </c>
      <c r="J486">
        <v>1</v>
      </c>
      <c r="L486">
        <v>23067520</v>
      </c>
      <c r="M486">
        <v>3.3</v>
      </c>
      <c r="P486" s="29">
        <f t="shared" si="19"/>
        <v>0.3833333333333333</v>
      </c>
    </row>
    <row r="487" spans="1:16" hidden="1" x14ac:dyDescent="0.25">
      <c r="A487">
        <v>179328801</v>
      </c>
      <c r="B487">
        <v>803407</v>
      </c>
      <c r="C487" t="s">
        <v>317</v>
      </c>
      <c r="D487">
        <v>2004116</v>
      </c>
      <c r="E487" t="s">
        <v>229</v>
      </c>
      <c r="F487" t="s">
        <v>214</v>
      </c>
      <c r="G487" t="s">
        <v>215</v>
      </c>
      <c r="H487">
        <v>2</v>
      </c>
      <c r="I487">
        <v>2015</v>
      </c>
      <c r="J487">
        <v>2</v>
      </c>
      <c r="L487">
        <v>23073043</v>
      </c>
      <c r="M487">
        <v>6.7</v>
      </c>
      <c r="P487" s="29">
        <f t="shared" si="19"/>
        <v>0.95000000000000007</v>
      </c>
    </row>
    <row r="488" spans="1:16" hidden="1" x14ac:dyDescent="0.25">
      <c r="A488">
        <v>179328801</v>
      </c>
      <c r="B488">
        <v>803407</v>
      </c>
      <c r="C488" t="s">
        <v>317</v>
      </c>
      <c r="D488">
        <v>2021580</v>
      </c>
      <c r="E488" t="s">
        <v>241</v>
      </c>
      <c r="F488" t="s">
        <v>214</v>
      </c>
      <c r="G488" t="s">
        <v>215</v>
      </c>
      <c r="H488">
        <v>2</v>
      </c>
      <c r="I488">
        <v>2015</v>
      </c>
      <c r="J488">
        <v>2</v>
      </c>
      <c r="L488">
        <v>23072003</v>
      </c>
      <c r="M488">
        <v>5.4</v>
      </c>
      <c r="P488" s="29">
        <f t="shared" si="19"/>
        <v>0.73333333333333339</v>
      </c>
    </row>
    <row r="489" spans="1:16" hidden="1" x14ac:dyDescent="0.25">
      <c r="A489">
        <v>179328801</v>
      </c>
      <c r="B489">
        <v>803407</v>
      </c>
      <c r="C489" t="s">
        <v>317</v>
      </c>
      <c r="D489">
        <v>2005117</v>
      </c>
      <c r="E489" t="s">
        <v>220</v>
      </c>
      <c r="F489" t="s">
        <v>214</v>
      </c>
      <c r="G489" t="s">
        <v>215</v>
      </c>
      <c r="H489">
        <v>2</v>
      </c>
      <c r="I489">
        <v>2015</v>
      </c>
      <c r="J489">
        <v>2</v>
      </c>
      <c r="L489">
        <v>23070390</v>
      </c>
      <c r="M489">
        <v>4.8</v>
      </c>
      <c r="P489" s="29">
        <f t="shared" si="19"/>
        <v>0.6333333333333333</v>
      </c>
    </row>
    <row r="490" spans="1:16" hidden="1" x14ac:dyDescent="0.25">
      <c r="A490">
        <v>179328801</v>
      </c>
      <c r="B490">
        <v>803407</v>
      </c>
      <c r="C490" t="s">
        <v>317</v>
      </c>
      <c r="D490">
        <v>2021602</v>
      </c>
      <c r="E490" t="s">
        <v>242</v>
      </c>
      <c r="F490" t="s">
        <v>214</v>
      </c>
      <c r="G490" t="s">
        <v>215</v>
      </c>
      <c r="H490">
        <v>2</v>
      </c>
      <c r="I490">
        <v>2015</v>
      </c>
      <c r="J490">
        <v>2</v>
      </c>
      <c r="L490">
        <v>23072008</v>
      </c>
      <c r="M490">
        <v>5.2</v>
      </c>
      <c r="P490" s="29">
        <f t="shared" si="19"/>
        <v>0.70000000000000007</v>
      </c>
    </row>
    <row r="491" spans="1:16" hidden="1" x14ac:dyDescent="0.25">
      <c r="A491">
        <v>179328801</v>
      </c>
      <c r="B491">
        <v>803407</v>
      </c>
      <c r="C491" t="s">
        <v>317</v>
      </c>
      <c r="D491">
        <v>2005118</v>
      </c>
      <c r="E491" t="s">
        <v>223</v>
      </c>
      <c r="F491" t="s">
        <v>214</v>
      </c>
      <c r="G491" t="s">
        <v>215</v>
      </c>
      <c r="H491">
        <v>2</v>
      </c>
      <c r="I491">
        <v>2015</v>
      </c>
      <c r="J491">
        <v>2</v>
      </c>
      <c r="L491">
        <v>23071574</v>
      </c>
      <c r="M491">
        <v>5.6</v>
      </c>
      <c r="P491" s="29">
        <f t="shared" si="19"/>
        <v>0.76666666666666661</v>
      </c>
    </row>
    <row r="492" spans="1:16" hidden="1" x14ac:dyDescent="0.25">
      <c r="A492">
        <v>179328801</v>
      </c>
      <c r="B492">
        <v>803407</v>
      </c>
      <c r="C492" t="s">
        <v>317</v>
      </c>
      <c r="D492">
        <v>2021754</v>
      </c>
      <c r="E492" t="s">
        <v>216</v>
      </c>
      <c r="F492" t="s">
        <v>214</v>
      </c>
      <c r="G492" t="s">
        <v>215</v>
      </c>
      <c r="H492">
        <v>2</v>
      </c>
      <c r="I492">
        <v>2015</v>
      </c>
      <c r="J492">
        <v>2</v>
      </c>
      <c r="L492">
        <v>23074074</v>
      </c>
      <c r="M492">
        <v>5.3</v>
      </c>
      <c r="P492" s="29">
        <f t="shared" si="19"/>
        <v>0.71666666666666667</v>
      </c>
    </row>
    <row r="493" spans="1:16" hidden="1" x14ac:dyDescent="0.25">
      <c r="A493">
        <v>179328801</v>
      </c>
      <c r="B493">
        <v>803407</v>
      </c>
      <c r="C493" t="s">
        <v>317</v>
      </c>
      <c r="D493">
        <v>2021638</v>
      </c>
      <c r="E493" t="s">
        <v>250</v>
      </c>
      <c r="F493" t="s">
        <v>214</v>
      </c>
      <c r="G493" t="s">
        <v>215</v>
      </c>
      <c r="H493">
        <v>2</v>
      </c>
      <c r="I493">
        <v>2016</v>
      </c>
      <c r="J493">
        <v>1</v>
      </c>
      <c r="L493">
        <v>23081193</v>
      </c>
      <c r="M493">
        <v>4.8</v>
      </c>
      <c r="P493" s="29">
        <f t="shared" ref="P493:P524" si="20">IF(AND(ISNUMBER(M493),H493&lt;&gt;4),(M493-1)/6,IF(H493=4,"DRP",IF(AND(H493=3,M493="NA"),"BAD",IF(AND(H493=2),"CVL",IF(AND(H493=1,ISBLANK(M493)),"NULL","UNK")))))</f>
        <v>0.6333333333333333</v>
      </c>
    </row>
    <row r="494" spans="1:16" hidden="1" x14ac:dyDescent="0.25">
      <c r="A494">
        <v>179328801</v>
      </c>
      <c r="B494">
        <v>803407</v>
      </c>
      <c r="C494" t="s">
        <v>317</v>
      </c>
      <c r="D494">
        <v>2021756</v>
      </c>
      <c r="E494" t="s">
        <v>253</v>
      </c>
      <c r="F494" t="s">
        <v>214</v>
      </c>
      <c r="G494" t="s">
        <v>215</v>
      </c>
      <c r="H494">
        <v>2</v>
      </c>
      <c r="I494">
        <v>2016</v>
      </c>
      <c r="J494">
        <v>1</v>
      </c>
      <c r="L494">
        <v>23081183</v>
      </c>
      <c r="M494">
        <v>4</v>
      </c>
      <c r="P494" s="29">
        <f t="shared" si="20"/>
        <v>0.5</v>
      </c>
    </row>
    <row r="495" spans="1:16" hidden="1" x14ac:dyDescent="0.25">
      <c r="A495">
        <v>179328801</v>
      </c>
      <c r="B495">
        <v>803407</v>
      </c>
      <c r="C495" t="s">
        <v>317</v>
      </c>
      <c r="D495">
        <v>2021596</v>
      </c>
      <c r="E495" t="s">
        <v>294</v>
      </c>
      <c r="F495" t="s">
        <v>214</v>
      </c>
      <c r="G495" t="s">
        <v>215</v>
      </c>
      <c r="H495">
        <v>2</v>
      </c>
      <c r="I495">
        <v>2016</v>
      </c>
      <c r="J495">
        <v>1</v>
      </c>
      <c r="L495">
        <v>23081196</v>
      </c>
      <c r="M495">
        <v>5</v>
      </c>
      <c r="P495" s="29">
        <f t="shared" si="20"/>
        <v>0.66666666666666663</v>
      </c>
    </row>
    <row r="496" spans="1:16" hidden="1" x14ac:dyDescent="0.25">
      <c r="A496">
        <v>179328801</v>
      </c>
      <c r="B496">
        <v>803407</v>
      </c>
      <c r="C496" t="s">
        <v>317</v>
      </c>
      <c r="D496">
        <v>2021763</v>
      </c>
      <c r="E496" t="s">
        <v>298</v>
      </c>
      <c r="F496" t="s">
        <v>214</v>
      </c>
      <c r="G496" t="s">
        <v>215</v>
      </c>
      <c r="H496">
        <v>2</v>
      </c>
      <c r="I496">
        <v>2016</v>
      </c>
      <c r="J496">
        <v>1</v>
      </c>
      <c r="L496">
        <v>23081192</v>
      </c>
      <c r="M496">
        <v>5</v>
      </c>
      <c r="P496" s="29">
        <f t="shared" si="20"/>
        <v>0.66666666666666663</v>
      </c>
    </row>
    <row r="497" spans="1:16" hidden="1" x14ac:dyDescent="0.25">
      <c r="A497">
        <v>179328801</v>
      </c>
      <c r="B497">
        <v>803407</v>
      </c>
      <c r="C497" t="s">
        <v>317</v>
      </c>
      <c r="D497">
        <v>2004099</v>
      </c>
      <c r="E497" t="s">
        <v>245</v>
      </c>
      <c r="F497" t="s">
        <v>214</v>
      </c>
      <c r="G497" t="s">
        <v>215</v>
      </c>
      <c r="H497">
        <v>2</v>
      </c>
      <c r="I497">
        <v>2016</v>
      </c>
      <c r="J497">
        <v>1</v>
      </c>
      <c r="L497">
        <v>23073324</v>
      </c>
      <c r="M497">
        <v>5.6</v>
      </c>
      <c r="P497" s="29">
        <f t="shared" si="20"/>
        <v>0.76666666666666661</v>
      </c>
    </row>
    <row r="498" spans="1:16" hidden="1" x14ac:dyDescent="0.25">
      <c r="A498">
        <v>179328801</v>
      </c>
      <c r="B498">
        <v>803407</v>
      </c>
      <c r="C498" t="s">
        <v>317</v>
      </c>
      <c r="D498">
        <v>2004112</v>
      </c>
      <c r="E498" t="s">
        <v>244</v>
      </c>
      <c r="F498" t="s">
        <v>214</v>
      </c>
      <c r="G498" t="s">
        <v>215</v>
      </c>
      <c r="H498">
        <v>2</v>
      </c>
      <c r="I498">
        <v>2016</v>
      </c>
      <c r="J498">
        <v>1</v>
      </c>
      <c r="L498">
        <v>23073231</v>
      </c>
      <c r="M498">
        <v>6.4</v>
      </c>
      <c r="P498" s="29">
        <f t="shared" si="20"/>
        <v>0.9</v>
      </c>
    </row>
    <row r="499" spans="1:16" hidden="1" x14ac:dyDescent="0.25">
      <c r="A499">
        <v>179328801</v>
      </c>
      <c r="B499">
        <v>803407</v>
      </c>
      <c r="C499" t="s">
        <v>317</v>
      </c>
      <c r="D499">
        <v>2021781</v>
      </c>
      <c r="E499" t="s">
        <v>235</v>
      </c>
      <c r="F499" t="s">
        <v>214</v>
      </c>
      <c r="G499" t="s">
        <v>215</v>
      </c>
      <c r="H499">
        <v>2</v>
      </c>
      <c r="I499">
        <v>2016</v>
      </c>
      <c r="J499">
        <v>2</v>
      </c>
      <c r="L499">
        <v>23086871</v>
      </c>
      <c r="M499">
        <v>4.0999999999999996</v>
      </c>
      <c r="P499" s="29">
        <f t="shared" si="20"/>
        <v>0.51666666666666661</v>
      </c>
    </row>
    <row r="500" spans="1:16" hidden="1" x14ac:dyDescent="0.25">
      <c r="A500">
        <v>179328801</v>
      </c>
      <c r="B500">
        <v>803407</v>
      </c>
      <c r="C500" t="s">
        <v>317</v>
      </c>
      <c r="D500">
        <v>2021640</v>
      </c>
      <c r="E500" t="s">
        <v>227</v>
      </c>
      <c r="F500" t="s">
        <v>214</v>
      </c>
      <c r="G500" t="s">
        <v>215</v>
      </c>
      <c r="H500">
        <v>2</v>
      </c>
      <c r="I500">
        <v>2016</v>
      </c>
      <c r="J500">
        <v>2</v>
      </c>
      <c r="L500">
        <v>23086870</v>
      </c>
      <c r="M500">
        <v>4.3</v>
      </c>
      <c r="P500" s="29">
        <f t="shared" si="20"/>
        <v>0.54999999999999993</v>
      </c>
    </row>
    <row r="501" spans="1:16" hidden="1" x14ac:dyDescent="0.25">
      <c r="A501">
        <v>179328801</v>
      </c>
      <c r="B501">
        <v>803407</v>
      </c>
      <c r="C501" t="s">
        <v>317</v>
      </c>
      <c r="D501">
        <v>2005131</v>
      </c>
      <c r="E501" t="s">
        <v>228</v>
      </c>
      <c r="F501" t="s">
        <v>214</v>
      </c>
      <c r="G501" t="s">
        <v>215</v>
      </c>
      <c r="H501">
        <v>2</v>
      </c>
      <c r="I501">
        <v>2016</v>
      </c>
      <c r="J501">
        <v>2</v>
      </c>
      <c r="L501">
        <v>23086518</v>
      </c>
      <c r="M501">
        <v>6</v>
      </c>
      <c r="P501" s="29">
        <f t="shared" si="20"/>
        <v>0.83333333333333337</v>
      </c>
    </row>
    <row r="502" spans="1:16" hidden="1" x14ac:dyDescent="0.25">
      <c r="A502">
        <v>179328801</v>
      </c>
      <c r="B502">
        <v>803407</v>
      </c>
      <c r="C502" t="s">
        <v>317</v>
      </c>
      <c r="D502">
        <v>2021874</v>
      </c>
      <c r="E502" t="s">
        <v>226</v>
      </c>
      <c r="F502" t="s">
        <v>214</v>
      </c>
      <c r="G502" t="s">
        <v>215</v>
      </c>
      <c r="H502">
        <v>2</v>
      </c>
      <c r="I502">
        <v>2016</v>
      </c>
      <c r="J502">
        <v>2</v>
      </c>
      <c r="L502">
        <v>23086862</v>
      </c>
      <c r="M502">
        <v>5.0999999999999996</v>
      </c>
      <c r="P502" s="29">
        <f t="shared" si="20"/>
        <v>0.68333333333333324</v>
      </c>
    </row>
    <row r="503" spans="1:16" hidden="1" x14ac:dyDescent="0.25">
      <c r="A503">
        <v>179328801</v>
      </c>
      <c r="B503">
        <v>803407</v>
      </c>
      <c r="C503" t="s">
        <v>317</v>
      </c>
      <c r="D503">
        <v>2021793</v>
      </c>
      <c r="E503" t="s">
        <v>293</v>
      </c>
      <c r="F503" t="s">
        <v>214</v>
      </c>
      <c r="G503" t="s">
        <v>215</v>
      </c>
      <c r="H503">
        <v>2</v>
      </c>
      <c r="I503">
        <v>2016</v>
      </c>
      <c r="J503">
        <v>2</v>
      </c>
      <c r="M503">
        <v>4.3</v>
      </c>
      <c r="N503" t="s">
        <v>231</v>
      </c>
      <c r="P503" s="29">
        <f t="shared" si="20"/>
        <v>0.54999999999999993</v>
      </c>
    </row>
    <row r="504" spans="1:16" hidden="1" x14ac:dyDescent="0.25">
      <c r="A504">
        <v>179328801</v>
      </c>
      <c r="B504">
        <v>803407</v>
      </c>
      <c r="C504" t="s">
        <v>317</v>
      </c>
      <c r="D504">
        <v>2021725</v>
      </c>
      <c r="E504" t="s">
        <v>257</v>
      </c>
      <c r="F504" t="s">
        <v>214</v>
      </c>
      <c r="G504" t="s">
        <v>215</v>
      </c>
      <c r="H504">
        <v>2</v>
      </c>
      <c r="I504">
        <v>2017</v>
      </c>
      <c r="J504">
        <v>1</v>
      </c>
      <c r="M504">
        <v>5.8</v>
      </c>
      <c r="N504" t="s">
        <v>231</v>
      </c>
      <c r="P504" s="29">
        <f t="shared" si="20"/>
        <v>0.79999999999999993</v>
      </c>
    </row>
    <row r="505" spans="1:16" hidden="1" x14ac:dyDescent="0.25">
      <c r="A505">
        <v>179328801</v>
      </c>
      <c r="B505">
        <v>803407</v>
      </c>
      <c r="C505" t="s">
        <v>317</v>
      </c>
      <c r="D505">
        <v>2019271</v>
      </c>
      <c r="E505" t="s">
        <v>236</v>
      </c>
      <c r="F505" t="s">
        <v>214</v>
      </c>
      <c r="G505" t="s">
        <v>215</v>
      </c>
      <c r="H505">
        <v>2</v>
      </c>
      <c r="I505">
        <v>2017</v>
      </c>
      <c r="J505">
        <v>1</v>
      </c>
      <c r="L505">
        <v>23090696</v>
      </c>
      <c r="M505">
        <v>5</v>
      </c>
      <c r="P505" s="29">
        <f t="shared" si="20"/>
        <v>0.66666666666666663</v>
      </c>
    </row>
    <row r="506" spans="1:16" hidden="1" x14ac:dyDescent="0.25">
      <c r="A506">
        <v>179328801</v>
      </c>
      <c r="B506">
        <v>803407</v>
      </c>
      <c r="C506" t="s">
        <v>317</v>
      </c>
      <c r="D506">
        <v>2021679</v>
      </c>
      <c r="E506" t="s">
        <v>259</v>
      </c>
      <c r="F506" t="s">
        <v>214</v>
      </c>
      <c r="G506" t="s">
        <v>215</v>
      </c>
      <c r="H506">
        <v>2</v>
      </c>
      <c r="I506">
        <v>2017</v>
      </c>
      <c r="J506">
        <v>1</v>
      </c>
      <c r="L506">
        <v>23095788</v>
      </c>
      <c r="M506">
        <v>6.5</v>
      </c>
      <c r="P506" s="29">
        <f t="shared" si="20"/>
        <v>0.91666666666666663</v>
      </c>
    </row>
    <row r="507" spans="1:16" hidden="1" x14ac:dyDescent="0.25">
      <c r="A507">
        <v>179328801</v>
      </c>
      <c r="B507">
        <v>803407</v>
      </c>
      <c r="C507" t="s">
        <v>317</v>
      </c>
      <c r="D507">
        <v>2021604</v>
      </c>
      <c r="E507" t="s">
        <v>330</v>
      </c>
      <c r="F507" t="s">
        <v>214</v>
      </c>
      <c r="G507" t="s">
        <v>215</v>
      </c>
      <c r="H507">
        <v>2</v>
      </c>
      <c r="I507">
        <v>2017</v>
      </c>
      <c r="J507">
        <v>1</v>
      </c>
      <c r="L507">
        <v>23091521</v>
      </c>
      <c r="M507">
        <v>4.0999999999999996</v>
      </c>
      <c r="P507" s="29">
        <f t="shared" si="20"/>
        <v>0.51666666666666661</v>
      </c>
    </row>
    <row r="508" spans="1:16" hidden="1" x14ac:dyDescent="0.25">
      <c r="A508">
        <v>179328801</v>
      </c>
      <c r="B508">
        <v>803407</v>
      </c>
      <c r="C508" t="s">
        <v>317</v>
      </c>
      <c r="D508">
        <v>2021868</v>
      </c>
      <c r="E508" t="s">
        <v>331</v>
      </c>
      <c r="F508" t="s">
        <v>214</v>
      </c>
      <c r="G508" t="s">
        <v>215</v>
      </c>
      <c r="H508">
        <v>2</v>
      </c>
      <c r="I508">
        <v>2017</v>
      </c>
      <c r="J508">
        <v>1</v>
      </c>
      <c r="L508">
        <v>23091520</v>
      </c>
      <c r="M508">
        <v>5.2</v>
      </c>
      <c r="P508" s="29">
        <f t="shared" si="20"/>
        <v>0.70000000000000007</v>
      </c>
    </row>
    <row r="509" spans="1:16" hidden="1" x14ac:dyDescent="0.25">
      <c r="A509">
        <v>179328801</v>
      </c>
      <c r="B509">
        <v>803407</v>
      </c>
      <c r="C509" t="s">
        <v>317</v>
      </c>
      <c r="D509">
        <v>2019154</v>
      </c>
      <c r="E509" t="s">
        <v>225</v>
      </c>
      <c r="F509" t="s">
        <v>214</v>
      </c>
      <c r="G509" t="s">
        <v>215</v>
      </c>
      <c r="H509">
        <v>2</v>
      </c>
      <c r="I509">
        <v>2017</v>
      </c>
      <c r="J509">
        <v>1</v>
      </c>
      <c r="L509">
        <v>23093771</v>
      </c>
      <c r="M509">
        <v>5.7</v>
      </c>
      <c r="P509" s="29">
        <f t="shared" si="20"/>
        <v>0.78333333333333333</v>
      </c>
    </row>
    <row r="510" spans="1:16" hidden="1" x14ac:dyDescent="0.25">
      <c r="A510">
        <v>179328801</v>
      </c>
      <c r="B510">
        <v>803407</v>
      </c>
      <c r="C510" t="s">
        <v>317</v>
      </c>
      <c r="D510">
        <v>2021993</v>
      </c>
      <c r="E510" t="s">
        <v>256</v>
      </c>
      <c r="F510" t="s">
        <v>214</v>
      </c>
      <c r="G510" t="s">
        <v>215</v>
      </c>
      <c r="H510">
        <v>2</v>
      </c>
      <c r="I510">
        <v>2017</v>
      </c>
      <c r="J510">
        <v>1</v>
      </c>
      <c r="L510">
        <v>23093317</v>
      </c>
      <c r="M510">
        <v>4.5999999999999996</v>
      </c>
      <c r="P510" s="29">
        <f t="shared" si="20"/>
        <v>0.6</v>
      </c>
    </row>
    <row r="511" spans="1:16" hidden="1" x14ac:dyDescent="0.25">
      <c r="A511">
        <v>179328801</v>
      </c>
      <c r="B511">
        <v>803407</v>
      </c>
      <c r="C511" t="s">
        <v>317</v>
      </c>
      <c r="D511">
        <v>2019272</v>
      </c>
      <c r="E511" t="s">
        <v>249</v>
      </c>
      <c r="F511" t="s">
        <v>214</v>
      </c>
      <c r="G511" t="s">
        <v>215</v>
      </c>
      <c r="H511">
        <v>2</v>
      </c>
      <c r="I511">
        <v>2017</v>
      </c>
      <c r="J511">
        <v>2</v>
      </c>
      <c r="L511">
        <v>23097959</v>
      </c>
      <c r="M511">
        <v>4.5999999999999996</v>
      </c>
      <c r="P511" s="29">
        <f t="shared" si="20"/>
        <v>0.6</v>
      </c>
    </row>
    <row r="512" spans="1:16" hidden="1" x14ac:dyDescent="0.25">
      <c r="A512">
        <v>179328801</v>
      </c>
      <c r="B512">
        <v>803407</v>
      </c>
      <c r="C512" t="s">
        <v>317</v>
      </c>
      <c r="D512">
        <v>2021706</v>
      </c>
      <c r="E512" t="s">
        <v>271</v>
      </c>
      <c r="F512" t="s">
        <v>214</v>
      </c>
      <c r="G512" t="s">
        <v>215</v>
      </c>
      <c r="H512">
        <v>2</v>
      </c>
      <c r="I512">
        <v>2017</v>
      </c>
      <c r="J512">
        <v>2</v>
      </c>
      <c r="L512">
        <v>23101930</v>
      </c>
      <c r="M512">
        <v>5</v>
      </c>
      <c r="P512" s="29">
        <f t="shared" si="20"/>
        <v>0.66666666666666663</v>
      </c>
    </row>
    <row r="513" spans="1:16" hidden="1" x14ac:dyDescent="0.25">
      <c r="A513">
        <v>179328801</v>
      </c>
      <c r="B513">
        <v>803407</v>
      </c>
      <c r="C513" t="s">
        <v>317</v>
      </c>
      <c r="D513">
        <v>2021740</v>
      </c>
      <c r="E513" t="s">
        <v>332</v>
      </c>
      <c r="F513" t="s">
        <v>214</v>
      </c>
      <c r="G513" t="s">
        <v>215</v>
      </c>
      <c r="H513">
        <v>2</v>
      </c>
      <c r="I513">
        <v>2017</v>
      </c>
      <c r="J513">
        <v>2</v>
      </c>
      <c r="L513">
        <v>23098318</v>
      </c>
      <c r="M513">
        <v>5.3</v>
      </c>
      <c r="P513" s="29">
        <f t="shared" si="20"/>
        <v>0.71666666666666667</v>
      </c>
    </row>
    <row r="514" spans="1:16" hidden="1" x14ac:dyDescent="0.25">
      <c r="A514">
        <v>179328801</v>
      </c>
      <c r="B514">
        <v>803407</v>
      </c>
      <c r="C514" t="s">
        <v>317</v>
      </c>
      <c r="D514">
        <v>2021735</v>
      </c>
      <c r="E514" t="s">
        <v>252</v>
      </c>
      <c r="F514" t="s">
        <v>214</v>
      </c>
      <c r="G514" t="s">
        <v>215</v>
      </c>
      <c r="H514">
        <v>2</v>
      </c>
      <c r="I514">
        <v>2017</v>
      </c>
      <c r="J514">
        <v>2</v>
      </c>
      <c r="L514">
        <v>23098313</v>
      </c>
      <c r="M514">
        <v>5</v>
      </c>
      <c r="P514" s="29">
        <f t="shared" si="20"/>
        <v>0.66666666666666663</v>
      </c>
    </row>
    <row r="515" spans="1:16" hidden="1" x14ac:dyDescent="0.25">
      <c r="A515">
        <v>179328801</v>
      </c>
      <c r="B515">
        <v>803407</v>
      </c>
      <c r="C515" t="s">
        <v>317</v>
      </c>
      <c r="D515">
        <v>2021606</v>
      </c>
      <c r="E515" t="s">
        <v>333</v>
      </c>
      <c r="F515" t="s">
        <v>214</v>
      </c>
      <c r="G515" t="s">
        <v>215</v>
      </c>
      <c r="H515">
        <v>2</v>
      </c>
      <c r="I515">
        <v>2017</v>
      </c>
      <c r="J515">
        <v>2</v>
      </c>
      <c r="L515">
        <v>23098317</v>
      </c>
      <c r="M515">
        <v>4</v>
      </c>
      <c r="P515" s="29">
        <f t="shared" si="20"/>
        <v>0.5</v>
      </c>
    </row>
    <row r="516" spans="1:16" hidden="1" x14ac:dyDescent="0.25">
      <c r="A516">
        <v>179328801</v>
      </c>
      <c r="B516">
        <v>803407</v>
      </c>
      <c r="C516" t="s">
        <v>317</v>
      </c>
      <c r="D516">
        <v>2004522</v>
      </c>
      <c r="E516" t="s">
        <v>334</v>
      </c>
      <c r="F516" t="s">
        <v>214</v>
      </c>
      <c r="G516" t="s">
        <v>215</v>
      </c>
      <c r="H516">
        <v>2</v>
      </c>
      <c r="I516">
        <v>2017</v>
      </c>
      <c r="J516">
        <v>2</v>
      </c>
      <c r="L516">
        <v>23098316</v>
      </c>
      <c r="M516">
        <v>4.0999999999999996</v>
      </c>
      <c r="P516" s="29">
        <f t="shared" si="20"/>
        <v>0.51666666666666661</v>
      </c>
    </row>
    <row r="517" spans="1:16" hidden="1" x14ac:dyDescent="0.25">
      <c r="A517">
        <v>179328801</v>
      </c>
      <c r="B517">
        <v>803407</v>
      </c>
      <c r="C517" t="s">
        <v>317</v>
      </c>
      <c r="D517">
        <v>2004520</v>
      </c>
      <c r="E517" t="s">
        <v>335</v>
      </c>
      <c r="F517" t="s">
        <v>214</v>
      </c>
      <c r="G517" t="s">
        <v>215</v>
      </c>
      <c r="H517">
        <v>2</v>
      </c>
      <c r="I517">
        <v>2017</v>
      </c>
      <c r="J517">
        <v>2</v>
      </c>
      <c r="L517">
        <v>23098314</v>
      </c>
      <c r="M517">
        <v>5.6</v>
      </c>
      <c r="P517" s="29">
        <f t="shared" si="20"/>
        <v>0.76666666666666661</v>
      </c>
    </row>
    <row r="518" spans="1:16" hidden="1" x14ac:dyDescent="0.25">
      <c r="A518">
        <v>179328801</v>
      </c>
      <c r="B518">
        <v>803407</v>
      </c>
      <c r="C518" t="s">
        <v>317</v>
      </c>
      <c r="D518">
        <v>2021787</v>
      </c>
      <c r="E518" t="s">
        <v>292</v>
      </c>
      <c r="F518" t="s">
        <v>214</v>
      </c>
      <c r="G518" t="s">
        <v>215</v>
      </c>
      <c r="H518">
        <v>2</v>
      </c>
      <c r="I518">
        <v>2018</v>
      </c>
      <c r="J518">
        <v>1</v>
      </c>
      <c r="M518">
        <v>4.8</v>
      </c>
      <c r="N518" t="s">
        <v>231</v>
      </c>
      <c r="P518" s="29">
        <f t="shared" si="20"/>
        <v>0.6333333333333333</v>
      </c>
    </row>
    <row r="519" spans="1:16" hidden="1" x14ac:dyDescent="0.25">
      <c r="A519">
        <v>179328801</v>
      </c>
      <c r="B519">
        <v>803407</v>
      </c>
      <c r="C519" t="s">
        <v>317</v>
      </c>
      <c r="D519">
        <v>2021742</v>
      </c>
      <c r="E519" t="s">
        <v>262</v>
      </c>
      <c r="F519" t="s">
        <v>214</v>
      </c>
      <c r="G519" t="s">
        <v>215</v>
      </c>
      <c r="H519">
        <v>4</v>
      </c>
      <c r="I519">
        <v>2018</v>
      </c>
      <c r="J519">
        <v>1</v>
      </c>
      <c r="L519">
        <v>23107805</v>
      </c>
      <c r="P519" s="29" t="str">
        <f t="shared" si="20"/>
        <v>DRP</v>
      </c>
    </row>
    <row r="520" spans="1:16" hidden="1" x14ac:dyDescent="0.25">
      <c r="A520">
        <v>179328801</v>
      </c>
      <c r="B520">
        <v>803407</v>
      </c>
      <c r="C520" t="s">
        <v>317</v>
      </c>
      <c r="D520">
        <v>2021608</v>
      </c>
      <c r="E520" t="s">
        <v>336</v>
      </c>
      <c r="F520" t="s">
        <v>214</v>
      </c>
      <c r="G520" t="s">
        <v>215</v>
      </c>
      <c r="H520">
        <v>2</v>
      </c>
      <c r="I520">
        <v>2018</v>
      </c>
      <c r="J520">
        <v>1</v>
      </c>
      <c r="L520">
        <v>23108148</v>
      </c>
      <c r="M520">
        <v>4.2</v>
      </c>
      <c r="P520" s="29">
        <f t="shared" si="20"/>
        <v>0.53333333333333333</v>
      </c>
    </row>
    <row r="521" spans="1:16" hidden="1" x14ac:dyDescent="0.25">
      <c r="A521">
        <v>179328801</v>
      </c>
      <c r="B521">
        <v>803407</v>
      </c>
      <c r="C521" t="s">
        <v>317</v>
      </c>
      <c r="D521">
        <v>2004527</v>
      </c>
      <c r="E521" t="s">
        <v>337</v>
      </c>
      <c r="F521" t="s">
        <v>214</v>
      </c>
      <c r="G521" t="s">
        <v>215</v>
      </c>
      <c r="H521">
        <v>2</v>
      </c>
      <c r="I521">
        <v>2018</v>
      </c>
      <c r="J521">
        <v>1</v>
      </c>
      <c r="L521">
        <v>23108147</v>
      </c>
      <c r="M521">
        <v>5.4</v>
      </c>
      <c r="P521" s="29">
        <f t="shared" si="20"/>
        <v>0.73333333333333339</v>
      </c>
    </row>
    <row r="522" spans="1:16" hidden="1" x14ac:dyDescent="0.25">
      <c r="A522">
        <v>179328801</v>
      </c>
      <c r="B522">
        <v>803407</v>
      </c>
      <c r="C522" t="s">
        <v>317</v>
      </c>
      <c r="D522">
        <v>2004526</v>
      </c>
      <c r="E522" t="s">
        <v>338</v>
      </c>
      <c r="F522" t="s">
        <v>214</v>
      </c>
      <c r="G522" t="s">
        <v>215</v>
      </c>
      <c r="H522">
        <v>2</v>
      </c>
      <c r="I522">
        <v>2018</v>
      </c>
      <c r="J522">
        <v>1</v>
      </c>
      <c r="L522">
        <v>23108146</v>
      </c>
      <c r="M522">
        <v>4.3</v>
      </c>
      <c r="P522" s="29">
        <f t="shared" si="20"/>
        <v>0.54999999999999993</v>
      </c>
    </row>
    <row r="523" spans="1:16" hidden="1" x14ac:dyDescent="0.25">
      <c r="A523">
        <v>179328801</v>
      </c>
      <c r="B523">
        <v>803407</v>
      </c>
      <c r="C523" t="s">
        <v>317</v>
      </c>
      <c r="D523">
        <v>2004523</v>
      </c>
      <c r="E523" t="s">
        <v>339</v>
      </c>
      <c r="F523" t="s">
        <v>214</v>
      </c>
      <c r="G523" t="s">
        <v>215</v>
      </c>
      <c r="H523">
        <v>2</v>
      </c>
      <c r="I523">
        <v>2018</v>
      </c>
      <c r="J523">
        <v>1</v>
      </c>
      <c r="L523">
        <v>23108144</v>
      </c>
      <c r="M523">
        <v>4.4000000000000004</v>
      </c>
      <c r="P523" s="29">
        <f t="shared" si="20"/>
        <v>0.56666666666666676</v>
      </c>
    </row>
    <row r="524" spans="1:16" hidden="1" x14ac:dyDescent="0.25">
      <c r="A524">
        <v>179328801</v>
      </c>
      <c r="B524">
        <v>803407</v>
      </c>
      <c r="C524" t="s">
        <v>317</v>
      </c>
      <c r="D524">
        <v>2004525</v>
      </c>
      <c r="E524" t="s">
        <v>266</v>
      </c>
      <c r="F524" t="s">
        <v>214</v>
      </c>
      <c r="G524" t="s">
        <v>215</v>
      </c>
      <c r="H524">
        <v>2</v>
      </c>
      <c r="I524">
        <v>2018</v>
      </c>
      <c r="J524">
        <v>1</v>
      </c>
      <c r="L524">
        <v>23108145</v>
      </c>
      <c r="M524">
        <v>5.0999999999999996</v>
      </c>
      <c r="P524" s="29">
        <f t="shared" si="20"/>
        <v>0.68333333333333324</v>
      </c>
    </row>
    <row r="525" spans="1:16" hidden="1" x14ac:dyDescent="0.25">
      <c r="A525">
        <v>179328801</v>
      </c>
      <c r="B525">
        <v>803407</v>
      </c>
      <c r="C525" t="s">
        <v>317</v>
      </c>
      <c r="D525">
        <v>2019273</v>
      </c>
      <c r="E525" t="s">
        <v>248</v>
      </c>
      <c r="F525" t="s">
        <v>214</v>
      </c>
      <c r="G525" t="s">
        <v>215</v>
      </c>
      <c r="H525">
        <v>2</v>
      </c>
      <c r="I525">
        <v>2018</v>
      </c>
      <c r="J525">
        <v>2</v>
      </c>
      <c r="L525">
        <v>23115045</v>
      </c>
      <c r="M525">
        <v>6.1</v>
      </c>
      <c r="P525" s="29">
        <f t="shared" ref="P525:P547" si="21">IF(AND(ISNUMBER(M525),H525&lt;&gt;4),(M525-1)/6,IF(H525=4,"DRP",IF(AND(H525=3,M525="NA"),"BAD",IF(AND(H525=2),"CVL",IF(AND(H525=1,ISBLANK(M525)),"NULL","UNK")))))</f>
        <v>0.85</v>
      </c>
    </row>
    <row r="526" spans="1:16" hidden="1" x14ac:dyDescent="0.25">
      <c r="A526">
        <v>179328801</v>
      </c>
      <c r="B526">
        <v>803407</v>
      </c>
      <c r="C526" t="s">
        <v>317</v>
      </c>
      <c r="D526">
        <v>2021845</v>
      </c>
      <c r="E526" t="s">
        <v>340</v>
      </c>
      <c r="F526" t="s">
        <v>214</v>
      </c>
      <c r="G526" t="s">
        <v>215</v>
      </c>
      <c r="H526">
        <v>2</v>
      </c>
      <c r="I526">
        <v>2018</v>
      </c>
      <c r="J526">
        <v>2</v>
      </c>
      <c r="L526">
        <v>23115518</v>
      </c>
      <c r="M526">
        <v>5.3</v>
      </c>
      <c r="P526" s="29">
        <f t="shared" si="21"/>
        <v>0.71666666666666667</v>
      </c>
    </row>
    <row r="527" spans="1:16" hidden="1" x14ac:dyDescent="0.25">
      <c r="A527">
        <v>179328801</v>
      </c>
      <c r="B527">
        <v>803407</v>
      </c>
      <c r="C527" t="s">
        <v>317</v>
      </c>
      <c r="D527">
        <v>2021615</v>
      </c>
      <c r="E527" t="s">
        <v>255</v>
      </c>
      <c r="F527" t="s">
        <v>214</v>
      </c>
      <c r="G527" t="s">
        <v>215</v>
      </c>
      <c r="H527">
        <v>2</v>
      </c>
      <c r="I527">
        <v>2018</v>
      </c>
      <c r="J527">
        <v>2</v>
      </c>
      <c r="L527">
        <v>23115891</v>
      </c>
      <c r="M527">
        <v>4.0999999999999996</v>
      </c>
      <c r="P527" s="29">
        <f t="shared" si="21"/>
        <v>0.51666666666666661</v>
      </c>
    </row>
    <row r="528" spans="1:16" hidden="1" x14ac:dyDescent="0.25">
      <c r="A528">
        <v>179328801</v>
      </c>
      <c r="B528">
        <v>803407</v>
      </c>
      <c r="C528" t="s">
        <v>317</v>
      </c>
      <c r="D528">
        <v>2021829</v>
      </c>
      <c r="E528" t="s">
        <v>341</v>
      </c>
      <c r="F528" t="s">
        <v>214</v>
      </c>
      <c r="G528" t="s">
        <v>215</v>
      </c>
      <c r="H528">
        <v>2</v>
      </c>
      <c r="I528">
        <v>2018</v>
      </c>
      <c r="J528">
        <v>2</v>
      </c>
      <c r="L528">
        <v>23115517</v>
      </c>
      <c r="M528">
        <v>6</v>
      </c>
      <c r="P528" s="29">
        <f t="shared" si="21"/>
        <v>0.83333333333333337</v>
      </c>
    </row>
    <row r="529" spans="1:16" hidden="1" x14ac:dyDescent="0.25">
      <c r="A529">
        <v>179328801</v>
      </c>
      <c r="B529">
        <v>803407</v>
      </c>
      <c r="C529" t="s">
        <v>317</v>
      </c>
      <c r="D529">
        <v>2021594</v>
      </c>
      <c r="E529" t="s">
        <v>342</v>
      </c>
      <c r="F529" t="s">
        <v>214</v>
      </c>
      <c r="G529" t="s">
        <v>215</v>
      </c>
      <c r="H529">
        <v>2</v>
      </c>
      <c r="I529">
        <v>2018</v>
      </c>
      <c r="J529">
        <v>2</v>
      </c>
      <c r="L529">
        <v>23115519</v>
      </c>
      <c r="M529">
        <v>5.0999999999999996</v>
      </c>
      <c r="P529" s="29">
        <f t="shared" si="21"/>
        <v>0.68333333333333324</v>
      </c>
    </row>
    <row r="530" spans="1:16" hidden="1" x14ac:dyDescent="0.25">
      <c r="A530">
        <v>179328801</v>
      </c>
      <c r="B530">
        <v>803407</v>
      </c>
      <c r="C530" t="s">
        <v>317</v>
      </c>
      <c r="D530">
        <v>2004528</v>
      </c>
      <c r="E530" t="s">
        <v>343</v>
      </c>
      <c r="F530" t="s">
        <v>214</v>
      </c>
      <c r="G530" t="s">
        <v>215</v>
      </c>
      <c r="H530">
        <v>2</v>
      </c>
      <c r="I530">
        <v>2018</v>
      </c>
      <c r="J530">
        <v>2</v>
      </c>
      <c r="L530">
        <v>23115514</v>
      </c>
      <c r="M530">
        <v>5.0999999999999996</v>
      </c>
      <c r="P530" s="29">
        <f t="shared" si="21"/>
        <v>0.68333333333333324</v>
      </c>
    </row>
    <row r="531" spans="1:16" hidden="1" x14ac:dyDescent="0.25">
      <c r="A531">
        <v>179328801</v>
      </c>
      <c r="B531">
        <v>803407</v>
      </c>
      <c r="C531" t="s">
        <v>317</v>
      </c>
      <c r="D531">
        <v>2004529</v>
      </c>
      <c r="E531" t="s">
        <v>344</v>
      </c>
      <c r="F531" t="s">
        <v>214</v>
      </c>
      <c r="G531" t="s">
        <v>215</v>
      </c>
      <c r="H531">
        <v>2</v>
      </c>
      <c r="I531">
        <v>2018</v>
      </c>
      <c r="J531">
        <v>2</v>
      </c>
      <c r="L531">
        <v>23115515</v>
      </c>
      <c r="M531">
        <v>4</v>
      </c>
      <c r="P531" s="29">
        <f t="shared" si="21"/>
        <v>0.5</v>
      </c>
    </row>
    <row r="532" spans="1:16" hidden="1" x14ac:dyDescent="0.25">
      <c r="A532">
        <v>179328801</v>
      </c>
      <c r="B532">
        <v>803407</v>
      </c>
      <c r="C532" t="s">
        <v>317</v>
      </c>
      <c r="D532">
        <v>2027111</v>
      </c>
      <c r="E532" t="s">
        <v>322</v>
      </c>
      <c r="F532" t="s">
        <v>320</v>
      </c>
      <c r="G532" t="s">
        <v>321</v>
      </c>
      <c r="H532">
        <v>2</v>
      </c>
      <c r="I532">
        <v>2019</v>
      </c>
      <c r="J532">
        <v>1</v>
      </c>
      <c r="L532">
        <v>23121984</v>
      </c>
      <c r="M532">
        <v>5.8</v>
      </c>
      <c r="P532" s="29">
        <f t="shared" si="21"/>
        <v>0.79999999999999993</v>
      </c>
    </row>
    <row r="533" spans="1:16" hidden="1" x14ac:dyDescent="0.25">
      <c r="A533">
        <v>179328801</v>
      </c>
      <c r="B533">
        <v>803407</v>
      </c>
      <c r="C533" t="s">
        <v>317</v>
      </c>
      <c r="D533">
        <v>2019274</v>
      </c>
      <c r="E533" t="s">
        <v>247</v>
      </c>
      <c r="F533" t="s">
        <v>214</v>
      </c>
      <c r="G533" t="s">
        <v>215</v>
      </c>
      <c r="H533">
        <v>2</v>
      </c>
      <c r="I533">
        <v>2019</v>
      </c>
      <c r="J533">
        <v>1</v>
      </c>
      <c r="L533">
        <v>23123506</v>
      </c>
      <c r="M533">
        <v>5.5</v>
      </c>
      <c r="P533" s="29">
        <f t="shared" si="21"/>
        <v>0.75</v>
      </c>
    </row>
    <row r="534" spans="1:16" hidden="1" x14ac:dyDescent="0.25">
      <c r="A534">
        <v>179328801</v>
      </c>
      <c r="B534">
        <v>803407</v>
      </c>
      <c r="C534" t="s">
        <v>317</v>
      </c>
      <c r="D534">
        <v>2021774</v>
      </c>
      <c r="E534" t="s">
        <v>286</v>
      </c>
      <c r="F534" t="s">
        <v>214</v>
      </c>
      <c r="G534" t="s">
        <v>215</v>
      </c>
      <c r="H534">
        <v>2</v>
      </c>
      <c r="I534">
        <v>2019</v>
      </c>
      <c r="J534">
        <v>1</v>
      </c>
      <c r="L534">
        <v>23120767</v>
      </c>
      <c r="M534">
        <v>6</v>
      </c>
      <c r="P534" s="29">
        <f t="shared" si="21"/>
        <v>0.83333333333333337</v>
      </c>
    </row>
    <row r="535" spans="1:16" hidden="1" x14ac:dyDescent="0.25">
      <c r="A535">
        <v>179328801</v>
      </c>
      <c r="B535">
        <v>803407</v>
      </c>
      <c r="C535" t="s">
        <v>317</v>
      </c>
      <c r="D535">
        <v>2021847</v>
      </c>
      <c r="E535" t="s">
        <v>345</v>
      </c>
      <c r="F535" t="s">
        <v>214</v>
      </c>
      <c r="G535" t="s">
        <v>215</v>
      </c>
      <c r="H535">
        <v>2</v>
      </c>
      <c r="I535">
        <v>2019</v>
      </c>
      <c r="J535">
        <v>1</v>
      </c>
      <c r="L535">
        <v>23121025</v>
      </c>
      <c r="M535">
        <v>5.7</v>
      </c>
      <c r="P535" s="29">
        <f t="shared" si="21"/>
        <v>0.78333333333333333</v>
      </c>
    </row>
    <row r="536" spans="1:16" hidden="1" x14ac:dyDescent="0.25">
      <c r="A536">
        <v>179328801</v>
      </c>
      <c r="B536">
        <v>803407</v>
      </c>
      <c r="C536" t="s">
        <v>317</v>
      </c>
      <c r="D536">
        <v>2021813</v>
      </c>
      <c r="E536" t="s">
        <v>283</v>
      </c>
      <c r="F536" t="s">
        <v>214</v>
      </c>
      <c r="G536" t="s">
        <v>215</v>
      </c>
      <c r="H536">
        <v>2</v>
      </c>
      <c r="I536">
        <v>2019</v>
      </c>
      <c r="J536">
        <v>1</v>
      </c>
      <c r="L536">
        <v>23121026</v>
      </c>
      <c r="M536">
        <v>5.8</v>
      </c>
      <c r="P536" s="29">
        <f t="shared" si="21"/>
        <v>0.79999999999999993</v>
      </c>
    </row>
    <row r="537" spans="1:16" hidden="1" x14ac:dyDescent="0.25">
      <c r="A537">
        <v>179328801</v>
      </c>
      <c r="B537">
        <v>803407</v>
      </c>
      <c r="C537" t="s">
        <v>317</v>
      </c>
      <c r="D537">
        <v>2004536</v>
      </c>
      <c r="E537" t="s">
        <v>346</v>
      </c>
      <c r="F537" t="s">
        <v>214</v>
      </c>
      <c r="G537" t="s">
        <v>215</v>
      </c>
      <c r="H537">
        <v>2</v>
      </c>
      <c r="I537">
        <v>2019</v>
      </c>
      <c r="J537">
        <v>1</v>
      </c>
      <c r="L537">
        <v>23120773</v>
      </c>
      <c r="M537">
        <v>4.7</v>
      </c>
      <c r="P537" s="29">
        <f t="shared" si="21"/>
        <v>0.6166666666666667</v>
      </c>
    </row>
    <row r="538" spans="1:16" hidden="1" x14ac:dyDescent="0.25">
      <c r="A538">
        <v>179328801</v>
      </c>
      <c r="B538">
        <v>803407</v>
      </c>
      <c r="C538" t="s">
        <v>317</v>
      </c>
      <c r="D538">
        <v>2021995</v>
      </c>
      <c r="E538" t="s">
        <v>279</v>
      </c>
      <c r="F538" t="s">
        <v>214</v>
      </c>
      <c r="G538" t="s">
        <v>215</v>
      </c>
      <c r="H538">
        <v>2</v>
      </c>
      <c r="I538">
        <v>2019</v>
      </c>
      <c r="J538">
        <v>1</v>
      </c>
      <c r="L538">
        <v>23121028</v>
      </c>
      <c r="M538">
        <v>5.4</v>
      </c>
      <c r="P538" s="29">
        <f t="shared" si="21"/>
        <v>0.73333333333333339</v>
      </c>
    </row>
    <row r="539" spans="1:16" hidden="1" x14ac:dyDescent="0.25">
      <c r="A539">
        <v>179328801</v>
      </c>
      <c r="B539">
        <v>803407</v>
      </c>
      <c r="C539" t="s">
        <v>317</v>
      </c>
      <c r="D539">
        <v>2004534</v>
      </c>
      <c r="E539" t="s">
        <v>347</v>
      </c>
      <c r="F539" t="s">
        <v>214</v>
      </c>
      <c r="G539" t="s">
        <v>215</v>
      </c>
      <c r="H539">
        <v>2</v>
      </c>
      <c r="I539">
        <v>2019</v>
      </c>
      <c r="J539">
        <v>1</v>
      </c>
      <c r="L539">
        <v>23120771</v>
      </c>
      <c r="M539">
        <v>5.9</v>
      </c>
      <c r="P539" s="29">
        <f t="shared" si="21"/>
        <v>0.81666666666666676</v>
      </c>
    </row>
    <row r="540" spans="1:16" hidden="1" x14ac:dyDescent="0.25">
      <c r="A540">
        <v>179328801</v>
      </c>
      <c r="B540">
        <v>803407</v>
      </c>
      <c r="C540" t="s">
        <v>317</v>
      </c>
      <c r="D540">
        <v>2004535</v>
      </c>
      <c r="E540" t="s">
        <v>348</v>
      </c>
      <c r="F540" t="s">
        <v>214</v>
      </c>
      <c r="G540" t="s">
        <v>215</v>
      </c>
      <c r="H540">
        <v>2</v>
      </c>
      <c r="I540">
        <v>2019</v>
      </c>
      <c r="J540">
        <v>1</v>
      </c>
      <c r="L540">
        <v>23120772</v>
      </c>
      <c r="M540">
        <v>6.1</v>
      </c>
      <c r="P540" s="29">
        <f t="shared" si="21"/>
        <v>0.85</v>
      </c>
    </row>
    <row r="541" spans="1:16" hidden="1" x14ac:dyDescent="0.25">
      <c r="A541">
        <v>179328801</v>
      </c>
      <c r="B541">
        <v>803407</v>
      </c>
      <c r="C541" t="s">
        <v>317</v>
      </c>
      <c r="D541">
        <v>2004538</v>
      </c>
      <c r="E541" t="s">
        <v>349</v>
      </c>
      <c r="F541" t="s">
        <v>214</v>
      </c>
      <c r="G541" t="s">
        <v>215</v>
      </c>
      <c r="H541">
        <v>1</v>
      </c>
      <c r="I541">
        <v>2019</v>
      </c>
      <c r="J541">
        <v>2</v>
      </c>
      <c r="L541">
        <v>23128728</v>
      </c>
      <c r="P541" s="29" t="str">
        <f t="shared" si="21"/>
        <v>NULL</v>
      </c>
    </row>
    <row r="542" spans="1:16" hidden="1" x14ac:dyDescent="0.25">
      <c r="A542">
        <v>179328801</v>
      </c>
      <c r="B542">
        <v>803407</v>
      </c>
      <c r="C542" t="s">
        <v>317</v>
      </c>
      <c r="D542">
        <v>2004539</v>
      </c>
      <c r="E542" t="s">
        <v>350</v>
      </c>
      <c r="F542" t="s">
        <v>214</v>
      </c>
      <c r="G542" t="s">
        <v>215</v>
      </c>
      <c r="H542">
        <v>1</v>
      </c>
      <c r="I542">
        <v>2019</v>
      </c>
      <c r="J542">
        <v>2</v>
      </c>
      <c r="L542">
        <v>23128729</v>
      </c>
      <c r="P542" s="29" t="str">
        <f t="shared" si="21"/>
        <v>NULL</v>
      </c>
    </row>
    <row r="543" spans="1:16" hidden="1" x14ac:dyDescent="0.25">
      <c r="A543">
        <v>179328801</v>
      </c>
      <c r="B543">
        <v>803407</v>
      </c>
      <c r="C543" t="s">
        <v>317</v>
      </c>
      <c r="D543">
        <v>2004540</v>
      </c>
      <c r="E543" t="s">
        <v>351</v>
      </c>
      <c r="F543" t="s">
        <v>214</v>
      </c>
      <c r="G543" t="s">
        <v>215</v>
      </c>
      <c r="H543">
        <v>1</v>
      </c>
      <c r="I543">
        <v>2019</v>
      </c>
      <c r="J543">
        <v>2</v>
      </c>
      <c r="L543">
        <v>23128731</v>
      </c>
      <c r="P543" s="29" t="str">
        <f t="shared" si="21"/>
        <v>NULL</v>
      </c>
    </row>
    <row r="544" spans="1:16" hidden="1" x14ac:dyDescent="0.25">
      <c r="A544">
        <v>179328801</v>
      </c>
      <c r="B544">
        <v>803407</v>
      </c>
      <c r="C544" t="s">
        <v>317</v>
      </c>
      <c r="D544">
        <v>2004541</v>
      </c>
      <c r="E544" t="s">
        <v>352</v>
      </c>
      <c r="F544" t="s">
        <v>214</v>
      </c>
      <c r="G544" t="s">
        <v>215</v>
      </c>
      <c r="H544">
        <v>1</v>
      </c>
      <c r="I544">
        <v>2019</v>
      </c>
      <c r="J544">
        <v>2</v>
      </c>
      <c r="L544">
        <v>23128730</v>
      </c>
      <c r="P544" s="29" t="str">
        <f t="shared" si="21"/>
        <v>NULL</v>
      </c>
    </row>
    <row r="545" spans="1:16" hidden="1" x14ac:dyDescent="0.25">
      <c r="A545">
        <v>179328801</v>
      </c>
      <c r="B545">
        <v>803407</v>
      </c>
      <c r="C545" t="s">
        <v>317</v>
      </c>
      <c r="D545">
        <v>2021659</v>
      </c>
      <c r="E545" t="s">
        <v>353</v>
      </c>
      <c r="F545" t="s">
        <v>214</v>
      </c>
      <c r="G545" t="s">
        <v>215</v>
      </c>
      <c r="H545">
        <v>1</v>
      </c>
      <c r="I545">
        <v>2019</v>
      </c>
      <c r="J545">
        <v>2</v>
      </c>
      <c r="L545">
        <v>23129397</v>
      </c>
      <c r="P545" s="29" t="str">
        <f t="shared" si="21"/>
        <v>NULL</v>
      </c>
    </row>
    <row r="546" spans="1:16" hidden="1" x14ac:dyDescent="0.25">
      <c r="A546">
        <v>179328801</v>
      </c>
      <c r="B546">
        <v>803407</v>
      </c>
      <c r="C546" t="s">
        <v>317</v>
      </c>
      <c r="D546">
        <v>2021742</v>
      </c>
      <c r="E546" t="s">
        <v>262</v>
      </c>
      <c r="F546" t="s">
        <v>214</v>
      </c>
      <c r="G546" t="s">
        <v>215</v>
      </c>
      <c r="H546">
        <v>1</v>
      </c>
      <c r="I546">
        <v>2019</v>
      </c>
      <c r="J546">
        <v>2</v>
      </c>
      <c r="L546">
        <v>23120240</v>
      </c>
      <c r="P546" s="29" t="str">
        <f t="shared" si="21"/>
        <v>NULL</v>
      </c>
    </row>
    <row r="547" spans="1:16" hidden="1" x14ac:dyDescent="0.25">
      <c r="A547">
        <v>179328801</v>
      </c>
      <c r="B547">
        <v>803407</v>
      </c>
      <c r="C547" t="s">
        <v>317</v>
      </c>
      <c r="D547">
        <v>2021823</v>
      </c>
      <c r="E547" t="s">
        <v>285</v>
      </c>
      <c r="F547" t="s">
        <v>214</v>
      </c>
      <c r="G547" t="s">
        <v>215</v>
      </c>
      <c r="H547">
        <v>1</v>
      </c>
      <c r="I547">
        <v>2019</v>
      </c>
      <c r="J547">
        <v>2</v>
      </c>
      <c r="L547">
        <v>23128725</v>
      </c>
      <c r="P547" s="29" t="str">
        <f t="shared" si="21"/>
        <v>NULL</v>
      </c>
    </row>
    <row r="548" spans="1:16" hidden="1" x14ac:dyDescent="0.25">
      <c r="A548">
        <v>179912430</v>
      </c>
      <c r="B548">
        <v>803403</v>
      </c>
      <c r="C548" t="s">
        <v>224</v>
      </c>
      <c r="D548">
        <v>2004172</v>
      </c>
      <c r="E548" t="s">
        <v>213</v>
      </c>
      <c r="F548" t="s">
        <v>214</v>
      </c>
      <c r="G548" t="s">
        <v>215</v>
      </c>
      <c r="H548">
        <v>2</v>
      </c>
      <c r="I548">
        <v>2015</v>
      </c>
      <c r="J548">
        <v>1</v>
      </c>
      <c r="L548">
        <v>23067045</v>
      </c>
      <c r="M548">
        <v>5.4</v>
      </c>
      <c r="P548" s="29">
        <f t="shared" ref="P548:P560" si="22">IF(AND(ISNUMBER(M548),H548&lt;&gt;4,N548&lt;&gt;"X"),(M548-1)/6,IF(H548=4,"DRP",IF(AND(H548=3,M548="NA"),"BAD",IF(AND(H548=2),"CVL",IF(AND(H548=1,ISBLANK(M548)),"NULL","UNK")))))</f>
        <v>0.73333333333333339</v>
      </c>
    </row>
    <row r="549" spans="1:16" hidden="1" x14ac:dyDescent="0.25">
      <c r="A549">
        <v>179912430</v>
      </c>
      <c r="B549">
        <v>803403</v>
      </c>
      <c r="C549" t="s">
        <v>224</v>
      </c>
      <c r="D549">
        <v>2005125</v>
      </c>
      <c r="E549" t="s">
        <v>223</v>
      </c>
      <c r="F549" t="s">
        <v>214</v>
      </c>
      <c r="G549" t="s">
        <v>215</v>
      </c>
      <c r="H549">
        <v>3</v>
      </c>
      <c r="I549">
        <v>2015</v>
      </c>
      <c r="J549">
        <v>1</v>
      </c>
      <c r="L549">
        <v>23065084</v>
      </c>
      <c r="M549">
        <v>3.4</v>
      </c>
      <c r="P549" s="29">
        <f t="shared" si="22"/>
        <v>0.39999999999999997</v>
      </c>
    </row>
    <row r="550" spans="1:16" hidden="1" x14ac:dyDescent="0.25">
      <c r="A550">
        <v>179912430</v>
      </c>
      <c r="B550">
        <v>803403</v>
      </c>
      <c r="C550" t="s">
        <v>224</v>
      </c>
      <c r="D550">
        <v>2021900</v>
      </c>
      <c r="E550" t="s">
        <v>216</v>
      </c>
      <c r="F550" t="s">
        <v>214</v>
      </c>
      <c r="G550" t="s">
        <v>215</v>
      </c>
      <c r="H550">
        <v>2</v>
      </c>
      <c r="I550">
        <v>2015</v>
      </c>
      <c r="J550">
        <v>1</v>
      </c>
      <c r="L550">
        <v>23065093</v>
      </c>
      <c r="M550">
        <v>4.3</v>
      </c>
      <c r="P550" s="29">
        <f t="shared" si="22"/>
        <v>0.54999999999999993</v>
      </c>
    </row>
    <row r="551" spans="1:16" hidden="1" x14ac:dyDescent="0.25">
      <c r="A551">
        <v>179912430</v>
      </c>
      <c r="B551">
        <v>803403</v>
      </c>
      <c r="C551" t="s">
        <v>224</v>
      </c>
      <c r="D551">
        <v>2021879</v>
      </c>
      <c r="E551" t="s">
        <v>219</v>
      </c>
      <c r="F551" t="s">
        <v>214</v>
      </c>
      <c r="G551" t="s">
        <v>215</v>
      </c>
      <c r="H551">
        <v>2</v>
      </c>
      <c r="I551">
        <v>2015</v>
      </c>
      <c r="J551">
        <v>1</v>
      </c>
      <c r="L551">
        <v>23065089</v>
      </c>
      <c r="M551">
        <v>4.4000000000000004</v>
      </c>
      <c r="P551" s="29">
        <f t="shared" si="22"/>
        <v>0.56666666666666676</v>
      </c>
    </row>
    <row r="552" spans="1:16" hidden="1" x14ac:dyDescent="0.25">
      <c r="A552">
        <v>179912430</v>
      </c>
      <c r="B552">
        <v>803403</v>
      </c>
      <c r="C552" t="s">
        <v>224</v>
      </c>
      <c r="D552">
        <v>2005111</v>
      </c>
      <c r="E552" t="s">
        <v>218</v>
      </c>
      <c r="F552" t="s">
        <v>214</v>
      </c>
      <c r="G552" t="s">
        <v>215</v>
      </c>
      <c r="H552">
        <v>2</v>
      </c>
      <c r="I552">
        <v>2015</v>
      </c>
      <c r="J552">
        <v>1</v>
      </c>
      <c r="L552">
        <v>23065095</v>
      </c>
      <c r="M552">
        <v>4.9000000000000004</v>
      </c>
      <c r="P552" s="29">
        <f t="shared" si="22"/>
        <v>0.65</v>
      </c>
    </row>
    <row r="553" spans="1:16" hidden="1" x14ac:dyDescent="0.25">
      <c r="A553">
        <v>179912430</v>
      </c>
      <c r="B553">
        <v>803403</v>
      </c>
      <c r="C553" t="s">
        <v>224</v>
      </c>
      <c r="D553">
        <v>2005108</v>
      </c>
      <c r="E553" t="s">
        <v>217</v>
      </c>
      <c r="F553" t="s">
        <v>214</v>
      </c>
      <c r="G553" t="s">
        <v>215</v>
      </c>
      <c r="H553">
        <v>2</v>
      </c>
      <c r="I553">
        <v>2015</v>
      </c>
      <c r="J553">
        <v>1</v>
      </c>
      <c r="L553">
        <v>23065086</v>
      </c>
      <c r="M553">
        <v>5.0999999999999996</v>
      </c>
      <c r="P553" s="29">
        <f t="shared" si="22"/>
        <v>0.68333333333333324</v>
      </c>
    </row>
    <row r="554" spans="1:16" hidden="1" x14ac:dyDescent="0.25">
      <c r="A554">
        <v>179912430</v>
      </c>
      <c r="B554">
        <v>803403</v>
      </c>
      <c r="C554" t="s">
        <v>224</v>
      </c>
      <c r="D554">
        <v>2004183</v>
      </c>
      <c r="E554" t="s">
        <v>244</v>
      </c>
      <c r="F554" t="s">
        <v>214</v>
      </c>
      <c r="G554" t="s">
        <v>215</v>
      </c>
      <c r="H554">
        <v>3</v>
      </c>
      <c r="I554">
        <v>2015</v>
      </c>
      <c r="J554">
        <v>2</v>
      </c>
      <c r="L554">
        <v>23072794</v>
      </c>
      <c r="M554">
        <v>1</v>
      </c>
      <c r="P554" s="29">
        <f t="shared" si="22"/>
        <v>0</v>
      </c>
    </row>
    <row r="555" spans="1:16" hidden="1" x14ac:dyDescent="0.25">
      <c r="A555">
        <v>179912430</v>
      </c>
      <c r="B555">
        <v>803403</v>
      </c>
      <c r="C555" t="s">
        <v>224</v>
      </c>
      <c r="D555">
        <v>2004186</v>
      </c>
      <c r="E555" t="s">
        <v>229</v>
      </c>
      <c r="F555" t="s">
        <v>214</v>
      </c>
      <c r="G555" t="s">
        <v>215</v>
      </c>
      <c r="H555">
        <v>2</v>
      </c>
      <c r="I555">
        <v>2015</v>
      </c>
      <c r="J555">
        <v>2</v>
      </c>
      <c r="L555">
        <v>23072879</v>
      </c>
      <c r="M555">
        <v>5.3</v>
      </c>
      <c r="P555" s="29">
        <f t="shared" si="22"/>
        <v>0.71666666666666667</v>
      </c>
    </row>
    <row r="556" spans="1:16" hidden="1" x14ac:dyDescent="0.25">
      <c r="A556">
        <v>179912430</v>
      </c>
      <c r="B556">
        <v>803403</v>
      </c>
      <c r="C556" t="s">
        <v>224</v>
      </c>
      <c r="D556">
        <v>2005124</v>
      </c>
      <c r="E556" t="s">
        <v>220</v>
      </c>
      <c r="F556" t="s">
        <v>214</v>
      </c>
      <c r="G556" t="s">
        <v>215</v>
      </c>
      <c r="H556">
        <v>3</v>
      </c>
      <c r="I556">
        <v>2015</v>
      </c>
      <c r="J556">
        <v>2</v>
      </c>
      <c r="L556">
        <v>23072066</v>
      </c>
      <c r="M556">
        <v>2.8</v>
      </c>
      <c r="P556" s="29">
        <f t="shared" si="22"/>
        <v>0.3</v>
      </c>
    </row>
    <row r="557" spans="1:16" hidden="1" x14ac:dyDescent="0.25">
      <c r="A557">
        <v>179912430</v>
      </c>
      <c r="B557">
        <v>803403</v>
      </c>
      <c r="C557" t="s">
        <v>224</v>
      </c>
      <c r="D557">
        <v>2021901</v>
      </c>
      <c r="E557" t="s">
        <v>253</v>
      </c>
      <c r="F557" t="s">
        <v>214</v>
      </c>
      <c r="G557" t="s">
        <v>215</v>
      </c>
      <c r="H557">
        <v>3</v>
      </c>
      <c r="I557">
        <v>2015</v>
      </c>
      <c r="J557">
        <v>2</v>
      </c>
      <c r="L557">
        <v>23072065</v>
      </c>
      <c r="M557">
        <v>3.6</v>
      </c>
      <c r="P557" s="29">
        <f t="shared" si="22"/>
        <v>0.43333333333333335</v>
      </c>
    </row>
    <row r="558" spans="1:16" hidden="1" x14ac:dyDescent="0.25">
      <c r="A558">
        <v>179912430</v>
      </c>
      <c r="B558">
        <v>803403</v>
      </c>
      <c r="C558" t="s">
        <v>224</v>
      </c>
      <c r="D558">
        <v>2021994</v>
      </c>
      <c r="E558" t="s">
        <v>298</v>
      </c>
      <c r="F558" t="s">
        <v>214</v>
      </c>
      <c r="G558" t="s">
        <v>215</v>
      </c>
      <c r="H558">
        <v>2</v>
      </c>
      <c r="I558">
        <v>2015</v>
      </c>
      <c r="J558">
        <v>2</v>
      </c>
      <c r="L558">
        <v>23072067</v>
      </c>
      <c r="M558">
        <v>5</v>
      </c>
      <c r="P558" s="29">
        <f t="shared" si="22"/>
        <v>0.66666666666666663</v>
      </c>
    </row>
    <row r="559" spans="1:16" hidden="1" x14ac:dyDescent="0.25">
      <c r="A559">
        <v>179912430</v>
      </c>
      <c r="B559">
        <v>803403</v>
      </c>
      <c r="C559" t="s">
        <v>224</v>
      </c>
      <c r="D559">
        <v>2021880</v>
      </c>
      <c r="E559" t="s">
        <v>242</v>
      </c>
      <c r="F559" t="s">
        <v>214</v>
      </c>
      <c r="G559" t="s">
        <v>215</v>
      </c>
      <c r="H559">
        <v>3</v>
      </c>
      <c r="I559">
        <v>2015</v>
      </c>
      <c r="J559">
        <v>2</v>
      </c>
      <c r="L559">
        <v>23072063</v>
      </c>
      <c r="M559">
        <v>1.6</v>
      </c>
      <c r="P559" s="29">
        <f t="shared" si="22"/>
        <v>0.10000000000000002</v>
      </c>
    </row>
    <row r="560" spans="1:16" hidden="1" x14ac:dyDescent="0.25">
      <c r="A560">
        <v>179912430</v>
      </c>
      <c r="B560">
        <v>803403</v>
      </c>
      <c r="C560" t="s">
        <v>224</v>
      </c>
      <c r="D560">
        <v>2021876</v>
      </c>
      <c r="E560" t="s">
        <v>241</v>
      </c>
      <c r="F560" t="s">
        <v>214</v>
      </c>
      <c r="G560" t="s">
        <v>215</v>
      </c>
      <c r="H560">
        <v>2</v>
      </c>
      <c r="I560">
        <v>2015</v>
      </c>
      <c r="J560">
        <v>2</v>
      </c>
      <c r="L560">
        <v>23072064</v>
      </c>
      <c r="M560">
        <v>5.2</v>
      </c>
      <c r="P560" s="29">
        <f t="shared" si="22"/>
        <v>0.70000000000000007</v>
      </c>
    </row>
    <row r="561" spans="1:16" hidden="1" x14ac:dyDescent="0.25">
      <c r="A561">
        <v>179912430</v>
      </c>
      <c r="B561">
        <v>803403</v>
      </c>
      <c r="C561" t="s">
        <v>224</v>
      </c>
      <c r="D561">
        <v>2021880</v>
      </c>
      <c r="E561" t="s">
        <v>242</v>
      </c>
      <c r="F561" t="s">
        <v>214</v>
      </c>
      <c r="G561" t="s">
        <v>215</v>
      </c>
      <c r="H561">
        <v>3</v>
      </c>
      <c r="I561">
        <v>2016</v>
      </c>
      <c r="J561">
        <v>1</v>
      </c>
      <c r="L561">
        <v>23082590</v>
      </c>
      <c r="M561">
        <v>1.1000000000000001</v>
      </c>
      <c r="P561" s="29">
        <f t="shared" ref="P561:P568" si="23">IF(AND(ISNUMBER(M561),H561&lt;&gt;4),(M561-1)/6,IF(H561=4,"DRP",IF(AND(H561=3,M561="NA"),"BAD",IF(AND(H561=2),"CVL",IF(AND(H561=1,ISBLANK(M561)),"NULL","UNK")))))</f>
        <v>1.666666666666668E-2</v>
      </c>
    </row>
    <row r="562" spans="1:16" hidden="1" x14ac:dyDescent="0.25">
      <c r="A562">
        <v>179912430</v>
      </c>
      <c r="B562">
        <v>803403</v>
      </c>
      <c r="C562" t="s">
        <v>224</v>
      </c>
      <c r="D562">
        <v>2005133</v>
      </c>
      <c r="E562" t="s">
        <v>228</v>
      </c>
      <c r="F562" t="s">
        <v>214</v>
      </c>
      <c r="G562" t="s">
        <v>215</v>
      </c>
      <c r="H562">
        <v>3</v>
      </c>
      <c r="I562">
        <v>2016</v>
      </c>
      <c r="J562">
        <v>1</v>
      </c>
      <c r="L562">
        <v>23078573</v>
      </c>
      <c r="M562">
        <v>3.3</v>
      </c>
      <c r="P562" s="29">
        <f t="shared" si="23"/>
        <v>0.3833333333333333</v>
      </c>
    </row>
    <row r="563" spans="1:16" hidden="1" x14ac:dyDescent="0.25">
      <c r="A563">
        <v>179912430</v>
      </c>
      <c r="B563">
        <v>803403</v>
      </c>
      <c r="C563" t="s">
        <v>224</v>
      </c>
      <c r="D563">
        <v>2005125</v>
      </c>
      <c r="E563" t="s">
        <v>223</v>
      </c>
      <c r="F563" t="s">
        <v>214</v>
      </c>
      <c r="G563" t="s">
        <v>215</v>
      </c>
      <c r="H563">
        <v>2</v>
      </c>
      <c r="I563">
        <v>2016</v>
      </c>
      <c r="J563">
        <v>1</v>
      </c>
      <c r="L563">
        <v>23078449</v>
      </c>
      <c r="M563">
        <v>4.5999999999999996</v>
      </c>
      <c r="P563" s="29">
        <f t="shared" si="23"/>
        <v>0.6</v>
      </c>
    </row>
    <row r="564" spans="1:16" hidden="1" x14ac:dyDescent="0.25">
      <c r="A564">
        <v>179912430</v>
      </c>
      <c r="B564">
        <v>803403</v>
      </c>
      <c r="C564" t="s">
        <v>224</v>
      </c>
      <c r="D564">
        <v>2004183</v>
      </c>
      <c r="E564" t="s">
        <v>244</v>
      </c>
      <c r="F564" t="s">
        <v>214</v>
      </c>
      <c r="G564" t="s">
        <v>215</v>
      </c>
      <c r="H564">
        <v>2</v>
      </c>
      <c r="I564">
        <v>2016</v>
      </c>
      <c r="J564">
        <v>1</v>
      </c>
      <c r="L564">
        <v>23078304</v>
      </c>
      <c r="M564">
        <v>4.0999999999999996</v>
      </c>
      <c r="P564" s="29">
        <f t="shared" si="23"/>
        <v>0.51666666666666661</v>
      </c>
    </row>
    <row r="565" spans="1:16" hidden="1" x14ac:dyDescent="0.25">
      <c r="A565">
        <v>179912430</v>
      </c>
      <c r="B565">
        <v>803403</v>
      </c>
      <c r="C565" t="s">
        <v>224</v>
      </c>
      <c r="D565">
        <v>2021901</v>
      </c>
      <c r="E565" t="s">
        <v>253</v>
      </c>
      <c r="F565" t="s">
        <v>214</v>
      </c>
      <c r="G565" t="s">
        <v>215</v>
      </c>
      <c r="H565">
        <v>3</v>
      </c>
      <c r="I565">
        <v>2016</v>
      </c>
      <c r="J565">
        <v>2</v>
      </c>
      <c r="L565">
        <v>23086001</v>
      </c>
      <c r="M565">
        <v>2.1</v>
      </c>
      <c r="P565" s="29">
        <f t="shared" si="23"/>
        <v>0.18333333333333335</v>
      </c>
    </row>
    <row r="566" spans="1:16" hidden="1" x14ac:dyDescent="0.25">
      <c r="A566">
        <v>179912430</v>
      </c>
      <c r="B566">
        <v>803403</v>
      </c>
      <c r="C566" t="s">
        <v>224</v>
      </c>
      <c r="D566">
        <v>2021880</v>
      </c>
      <c r="E566" t="s">
        <v>242</v>
      </c>
      <c r="F566" t="s">
        <v>214</v>
      </c>
      <c r="G566" t="s">
        <v>215</v>
      </c>
      <c r="H566">
        <v>3</v>
      </c>
      <c r="I566">
        <v>2016</v>
      </c>
      <c r="J566">
        <v>2</v>
      </c>
      <c r="L566">
        <v>23085994</v>
      </c>
      <c r="M566">
        <v>3.1</v>
      </c>
      <c r="P566" s="29">
        <f t="shared" si="23"/>
        <v>0.35000000000000003</v>
      </c>
    </row>
    <row r="567" spans="1:16" hidden="1" x14ac:dyDescent="0.25">
      <c r="A567">
        <v>179912430</v>
      </c>
      <c r="B567">
        <v>803403</v>
      </c>
      <c r="C567" t="s">
        <v>224</v>
      </c>
      <c r="D567">
        <v>2005124</v>
      </c>
      <c r="E567" t="s">
        <v>220</v>
      </c>
      <c r="F567" t="s">
        <v>214</v>
      </c>
      <c r="G567" t="s">
        <v>215</v>
      </c>
      <c r="H567">
        <v>2</v>
      </c>
      <c r="I567">
        <v>2016</v>
      </c>
      <c r="J567">
        <v>2</v>
      </c>
      <c r="L567">
        <v>23088634</v>
      </c>
      <c r="M567">
        <v>4</v>
      </c>
      <c r="P567" s="29">
        <f t="shared" si="23"/>
        <v>0.5</v>
      </c>
    </row>
    <row r="568" spans="1:16" hidden="1" x14ac:dyDescent="0.25">
      <c r="A568">
        <v>179912430</v>
      </c>
      <c r="B568">
        <v>803403</v>
      </c>
      <c r="C568" t="s">
        <v>224</v>
      </c>
      <c r="D568">
        <v>2004173</v>
      </c>
      <c r="E568" t="s">
        <v>245</v>
      </c>
      <c r="F568" t="s">
        <v>214</v>
      </c>
      <c r="G568" t="s">
        <v>215</v>
      </c>
      <c r="H568">
        <v>2</v>
      </c>
      <c r="I568">
        <v>2016</v>
      </c>
      <c r="J568">
        <v>2</v>
      </c>
      <c r="L568">
        <v>23085257</v>
      </c>
      <c r="M568">
        <v>5.4</v>
      </c>
      <c r="P568" s="29">
        <f t="shared" si="23"/>
        <v>0.73333333333333339</v>
      </c>
    </row>
    <row r="569" spans="1:16" hidden="1" x14ac:dyDescent="0.25">
      <c r="A569">
        <v>180457968</v>
      </c>
      <c r="B569">
        <v>803400</v>
      </c>
      <c r="C569" t="s">
        <v>212</v>
      </c>
      <c r="D569">
        <v>2004098</v>
      </c>
      <c r="E569" t="s">
        <v>213</v>
      </c>
      <c r="F569" t="s">
        <v>214</v>
      </c>
      <c r="G569" t="s">
        <v>215</v>
      </c>
      <c r="H569">
        <v>2</v>
      </c>
      <c r="I569">
        <v>2015</v>
      </c>
      <c r="J569">
        <v>1</v>
      </c>
      <c r="L569">
        <v>23066524</v>
      </c>
      <c r="M569">
        <v>5.4</v>
      </c>
      <c r="P569" s="29">
        <f t="shared" ref="P569:P605" si="24">IF(AND(ISNUMBER(M569),H569&lt;&gt;4,N569&lt;&gt;"X"),(M569-1)/6,IF(H569=4,"DRP",IF(AND(H569=3,M569="NA"),"BAD",IF(AND(H569=2),"CVL",IF(AND(H569=1,ISBLANK(M569)),"NULL","UNK")))))</f>
        <v>0.73333333333333339</v>
      </c>
    </row>
    <row r="570" spans="1:16" hidden="1" x14ac:dyDescent="0.25">
      <c r="A570">
        <v>180457968</v>
      </c>
      <c r="B570">
        <v>803400</v>
      </c>
      <c r="C570" t="s">
        <v>212</v>
      </c>
      <c r="D570">
        <v>2021754</v>
      </c>
      <c r="E570" t="s">
        <v>216</v>
      </c>
      <c r="F570" t="s">
        <v>214</v>
      </c>
      <c r="G570" t="s">
        <v>215</v>
      </c>
      <c r="H570">
        <v>3</v>
      </c>
      <c r="I570">
        <v>2015</v>
      </c>
      <c r="J570">
        <v>1</v>
      </c>
      <c r="L570">
        <v>23066449</v>
      </c>
      <c r="M570">
        <v>3.1</v>
      </c>
      <c r="P570" s="29">
        <f t="shared" si="24"/>
        <v>0.35000000000000003</v>
      </c>
    </row>
    <row r="571" spans="1:16" hidden="1" x14ac:dyDescent="0.25">
      <c r="A571">
        <v>180457968</v>
      </c>
      <c r="B571">
        <v>803400</v>
      </c>
      <c r="C571" t="s">
        <v>212</v>
      </c>
      <c r="D571">
        <v>2005099</v>
      </c>
      <c r="E571" t="s">
        <v>217</v>
      </c>
      <c r="F571" t="s">
        <v>214</v>
      </c>
      <c r="G571" t="s">
        <v>215</v>
      </c>
      <c r="H571">
        <v>3</v>
      </c>
      <c r="I571">
        <v>2015</v>
      </c>
      <c r="J571">
        <v>1</v>
      </c>
      <c r="L571">
        <v>23066428</v>
      </c>
      <c r="M571">
        <v>3.4</v>
      </c>
      <c r="P571" s="29">
        <f t="shared" si="24"/>
        <v>0.39999999999999997</v>
      </c>
    </row>
    <row r="572" spans="1:16" hidden="1" x14ac:dyDescent="0.25">
      <c r="A572">
        <v>180457968</v>
      </c>
      <c r="B572">
        <v>803400</v>
      </c>
      <c r="C572" t="s">
        <v>212</v>
      </c>
      <c r="D572">
        <v>2005102</v>
      </c>
      <c r="E572" t="s">
        <v>218</v>
      </c>
      <c r="F572" t="s">
        <v>214</v>
      </c>
      <c r="G572" t="s">
        <v>215</v>
      </c>
      <c r="H572">
        <v>2</v>
      </c>
      <c r="I572">
        <v>2015</v>
      </c>
      <c r="J572">
        <v>1</v>
      </c>
      <c r="L572">
        <v>23066489</v>
      </c>
      <c r="M572">
        <v>4</v>
      </c>
      <c r="P572" s="29">
        <f t="shared" si="24"/>
        <v>0.5</v>
      </c>
    </row>
    <row r="573" spans="1:16" hidden="1" x14ac:dyDescent="0.25">
      <c r="A573">
        <v>180457968</v>
      </c>
      <c r="B573">
        <v>803400</v>
      </c>
      <c r="C573" t="s">
        <v>212</v>
      </c>
      <c r="D573">
        <v>2021600</v>
      </c>
      <c r="E573" t="s">
        <v>219</v>
      </c>
      <c r="F573" t="s">
        <v>214</v>
      </c>
      <c r="G573" t="s">
        <v>215</v>
      </c>
      <c r="H573">
        <v>3</v>
      </c>
      <c r="I573">
        <v>2015</v>
      </c>
      <c r="J573">
        <v>1</v>
      </c>
      <c r="L573">
        <v>23066438</v>
      </c>
      <c r="M573">
        <v>2.9</v>
      </c>
      <c r="P573" s="29">
        <f t="shared" si="24"/>
        <v>0.31666666666666665</v>
      </c>
    </row>
    <row r="574" spans="1:16" hidden="1" x14ac:dyDescent="0.25">
      <c r="A574">
        <v>180457968</v>
      </c>
      <c r="B574">
        <v>803400</v>
      </c>
      <c r="C574" t="s">
        <v>212</v>
      </c>
      <c r="D574">
        <v>2005117</v>
      </c>
      <c r="E574" t="s">
        <v>220</v>
      </c>
      <c r="F574" t="s">
        <v>214</v>
      </c>
      <c r="G574" t="s">
        <v>215</v>
      </c>
      <c r="H574">
        <v>3</v>
      </c>
      <c r="I574">
        <v>2015</v>
      </c>
      <c r="J574">
        <v>1</v>
      </c>
      <c r="L574">
        <v>23065517</v>
      </c>
      <c r="M574">
        <v>3.5</v>
      </c>
      <c r="P574" s="29">
        <f t="shared" si="24"/>
        <v>0.41666666666666669</v>
      </c>
    </row>
    <row r="575" spans="1:16" hidden="1" x14ac:dyDescent="0.25">
      <c r="A575">
        <v>180457968</v>
      </c>
      <c r="B575">
        <v>803400</v>
      </c>
      <c r="C575" t="s">
        <v>212</v>
      </c>
      <c r="D575">
        <v>2005118</v>
      </c>
      <c r="E575" t="s">
        <v>223</v>
      </c>
      <c r="F575" t="s">
        <v>214</v>
      </c>
      <c r="G575" t="s">
        <v>215</v>
      </c>
      <c r="H575">
        <v>4</v>
      </c>
      <c r="I575">
        <v>2015</v>
      </c>
      <c r="J575">
        <v>2</v>
      </c>
      <c r="L575">
        <v>23071573</v>
      </c>
      <c r="P575" s="29" t="str">
        <f t="shared" si="24"/>
        <v>DRP</v>
      </c>
    </row>
    <row r="576" spans="1:16" hidden="1" x14ac:dyDescent="0.25">
      <c r="A576">
        <v>180457968</v>
      </c>
      <c r="B576">
        <v>803400</v>
      </c>
      <c r="C576" t="s">
        <v>212</v>
      </c>
      <c r="D576">
        <v>2004112</v>
      </c>
      <c r="E576" t="s">
        <v>244</v>
      </c>
      <c r="F576" t="s">
        <v>214</v>
      </c>
      <c r="G576" t="s">
        <v>215</v>
      </c>
      <c r="H576">
        <v>2</v>
      </c>
      <c r="I576">
        <v>2015</v>
      </c>
      <c r="J576">
        <v>2</v>
      </c>
      <c r="L576">
        <v>23073230</v>
      </c>
      <c r="M576">
        <v>5.3</v>
      </c>
      <c r="P576" s="29">
        <f t="shared" si="24"/>
        <v>0.71666666666666667</v>
      </c>
    </row>
    <row r="577" spans="1:16" hidden="1" x14ac:dyDescent="0.25">
      <c r="A577">
        <v>180457968</v>
      </c>
      <c r="B577">
        <v>803400</v>
      </c>
      <c r="C577" t="s">
        <v>212</v>
      </c>
      <c r="D577">
        <v>2004116</v>
      </c>
      <c r="E577" t="s">
        <v>229</v>
      </c>
      <c r="F577" t="s">
        <v>214</v>
      </c>
      <c r="G577" t="s">
        <v>215</v>
      </c>
      <c r="H577">
        <v>2</v>
      </c>
      <c r="I577">
        <v>2015</v>
      </c>
      <c r="J577">
        <v>2</v>
      </c>
      <c r="L577">
        <v>23073311</v>
      </c>
      <c r="M577">
        <v>4.0999999999999996</v>
      </c>
      <c r="P577" s="29">
        <f t="shared" si="24"/>
        <v>0.51666666666666661</v>
      </c>
    </row>
    <row r="578" spans="1:16" hidden="1" x14ac:dyDescent="0.25">
      <c r="A578">
        <v>180457968</v>
      </c>
      <c r="B578">
        <v>803400</v>
      </c>
      <c r="C578" t="s">
        <v>212</v>
      </c>
      <c r="D578">
        <v>2005118</v>
      </c>
      <c r="E578" t="s">
        <v>223</v>
      </c>
      <c r="F578" t="s">
        <v>214</v>
      </c>
      <c r="G578" t="s">
        <v>215</v>
      </c>
      <c r="H578">
        <v>3</v>
      </c>
      <c r="I578">
        <v>2015</v>
      </c>
      <c r="J578">
        <v>2</v>
      </c>
      <c r="L578">
        <v>23071573</v>
      </c>
      <c r="M578" t="s">
        <v>221</v>
      </c>
      <c r="P578" s="29" t="str">
        <f t="shared" si="24"/>
        <v>BAD</v>
      </c>
    </row>
    <row r="579" spans="1:16" hidden="1" x14ac:dyDescent="0.25">
      <c r="A579">
        <v>180457968</v>
      </c>
      <c r="B579">
        <v>803400</v>
      </c>
      <c r="C579" t="s">
        <v>212</v>
      </c>
      <c r="D579">
        <v>2021754</v>
      </c>
      <c r="E579" t="s">
        <v>216</v>
      </c>
      <c r="F579" t="s">
        <v>214</v>
      </c>
      <c r="G579" t="s">
        <v>215</v>
      </c>
      <c r="H579">
        <v>2</v>
      </c>
      <c r="I579">
        <v>2015</v>
      </c>
      <c r="J579">
        <v>2</v>
      </c>
      <c r="L579">
        <v>23074131</v>
      </c>
      <c r="M579">
        <v>4.4000000000000004</v>
      </c>
      <c r="P579" s="29">
        <f t="shared" si="24"/>
        <v>0.56666666666666676</v>
      </c>
    </row>
    <row r="580" spans="1:16" hidden="1" x14ac:dyDescent="0.25">
      <c r="A580">
        <v>180457968</v>
      </c>
      <c r="B580">
        <v>803400</v>
      </c>
      <c r="C580" t="s">
        <v>212</v>
      </c>
      <c r="D580">
        <v>2005099</v>
      </c>
      <c r="E580" t="s">
        <v>217</v>
      </c>
      <c r="F580" t="s">
        <v>214</v>
      </c>
      <c r="G580" t="s">
        <v>215</v>
      </c>
      <c r="H580">
        <v>2</v>
      </c>
      <c r="I580">
        <v>2015</v>
      </c>
      <c r="J580">
        <v>2</v>
      </c>
      <c r="L580">
        <v>23071928</v>
      </c>
      <c r="M580">
        <v>4.3</v>
      </c>
      <c r="P580" s="29">
        <f t="shared" si="24"/>
        <v>0.54999999999999993</v>
      </c>
    </row>
    <row r="581" spans="1:16" hidden="1" x14ac:dyDescent="0.25">
      <c r="A581">
        <v>180457968</v>
      </c>
      <c r="B581">
        <v>803400</v>
      </c>
      <c r="C581" t="s">
        <v>212</v>
      </c>
      <c r="D581">
        <v>2005117</v>
      </c>
      <c r="E581" t="s">
        <v>220</v>
      </c>
      <c r="F581" t="s">
        <v>214</v>
      </c>
      <c r="G581" t="s">
        <v>215</v>
      </c>
      <c r="H581">
        <v>2</v>
      </c>
      <c r="I581">
        <v>2015</v>
      </c>
      <c r="J581">
        <v>2</v>
      </c>
      <c r="L581">
        <v>23070458</v>
      </c>
      <c r="M581">
        <v>5.4</v>
      </c>
      <c r="P581" s="29">
        <f t="shared" si="24"/>
        <v>0.73333333333333339</v>
      </c>
    </row>
    <row r="582" spans="1:16" hidden="1" x14ac:dyDescent="0.25">
      <c r="A582">
        <v>180457968</v>
      </c>
      <c r="B582">
        <v>803400</v>
      </c>
      <c r="C582" t="s">
        <v>212</v>
      </c>
      <c r="D582">
        <v>2021600</v>
      </c>
      <c r="E582" t="s">
        <v>219</v>
      </c>
      <c r="F582" t="s">
        <v>214</v>
      </c>
      <c r="G582" t="s">
        <v>215</v>
      </c>
      <c r="H582">
        <v>3</v>
      </c>
      <c r="I582">
        <v>2015</v>
      </c>
      <c r="J582">
        <v>2</v>
      </c>
      <c r="L582">
        <v>23071943</v>
      </c>
      <c r="M582">
        <v>3.8</v>
      </c>
      <c r="P582" s="29">
        <f t="shared" si="24"/>
        <v>0.46666666666666662</v>
      </c>
    </row>
    <row r="583" spans="1:16" hidden="1" x14ac:dyDescent="0.25">
      <c r="A583">
        <v>180457968</v>
      </c>
      <c r="B583">
        <v>803400</v>
      </c>
      <c r="C583" t="s">
        <v>212</v>
      </c>
      <c r="D583">
        <v>2021754</v>
      </c>
      <c r="E583" t="s">
        <v>216</v>
      </c>
      <c r="F583" t="s">
        <v>214</v>
      </c>
      <c r="G583" t="s">
        <v>215</v>
      </c>
      <c r="H583">
        <v>4</v>
      </c>
      <c r="I583">
        <v>2015</v>
      </c>
      <c r="J583">
        <v>2</v>
      </c>
      <c r="L583">
        <v>23074130</v>
      </c>
      <c r="P583" s="29" t="str">
        <f t="shared" si="24"/>
        <v>DRP</v>
      </c>
    </row>
    <row r="584" spans="1:16" hidden="1" x14ac:dyDescent="0.25">
      <c r="A584">
        <v>181146540</v>
      </c>
      <c r="B584">
        <v>803400</v>
      </c>
      <c r="C584" t="s">
        <v>212</v>
      </c>
      <c r="D584">
        <v>2004098</v>
      </c>
      <c r="E584" t="s">
        <v>213</v>
      </c>
      <c r="F584" t="s">
        <v>214</v>
      </c>
      <c r="G584" t="s">
        <v>215</v>
      </c>
      <c r="H584">
        <v>2</v>
      </c>
      <c r="I584">
        <v>2015</v>
      </c>
      <c r="J584">
        <v>1</v>
      </c>
      <c r="L584">
        <v>23066524</v>
      </c>
      <c r="M584">
        <v>5.5</v>
      </c>
      <c r="P584" s="29">
        <f t="shared" si="24"/>
        <v>0.75</v>
      </c>
    </row>
    <row r="585" spans="1:16" hidden="1" x14ac:dyDescent="0.25">
      <c r="A585">
        <v>181146540</v>
      </c>
      <c r="B585">
        <v>803400</v>
      </c>
      <c r="C585" t="s">
        <v>212</v>
      </c>
      <c r="D585">
        <v>2021754</v>
      </c>
      <c r="E585" t="s">
        <v>216</v>
      </c>
      <c r="F585" t="s">
        <v>214</v>
      </c>
      <c r="G585" t="s">
        <v>215</v>
      </c>
      <c r="H585">
        <v>3</v>
      </c>
      <c r="I585">
        <v>2015</v>
      </c>
      <c r="J585">
        <v>1</v>
      </c>
      <c r="L585">
        <v>23066449</v>
      </c>
      <c r="M585">
        <v>3.1</v>
      </c>
      <c r="P585" s="29">
        <f t="shared" si="24"/>
        <v>0.35000000000000003</v>
      </c>
    </row>
    <row r="586" spans="1:16" hidden="1" x14ac:dyDescent="0.25">
      <c r="A586">
        <v>181146540</v>
      </c>
      <c r="B586">
        <v>803400</v>
      </c>
      <c r="C586" t="s">
        <v>212</v>
      </c>
      <c r="D586">
        <v>2005117</v>
      </c>
      <c r="E586" t="s">
        <v>220</v>
      </c>
      <c r="F586" t="s">
        <v>214</v>
      </c>
      <c r="G586" t="s">
        <v>215</v>
      </c>
      <c r="H586">
        <v>2</v>
      </c>
      <c r="I586">
        <v>2015</v>
      </c>
      <c r="J586">
        <v>1</v>
      </c>
      <c r="L586">
        <v>23065517</v>
      </c>
      <c r="M586">
        <v>6.7</v>
      </c>
      <c r="P586" s="29">
        <f t="shared" si="24"/>
        <v>0.95000000000000007</v>
      </c>
    </row>
    <row r="587" spans="1:16" hidden="1" x14ac:dyDescent="0.25">
      <c r="A587">
        <v>181146540</v>
      </c>
      <c r="B587">
        <v>803400</v>
      </c>
      <c r="C587" t="s">
        <v>212</v>
      </c>
      <c r="D587">
        <v>2021600</v>
      </c>
      <c r="E587" t="s">
        <v>219</v>
      </c>
      <c r="F587" t="s">
        <v>214</v>
      </c>
      <c r="G587" t="s">
        <v>215</v>
      </c>
      <c r="H587">
        <v>2</v>
      </c>
      <c r="I587">
        <v>2015</v>
      </c>
      <c r="J587">
        <v>1</v>
      </c>
      <c r="L587">
        <v>23066438</v>
      </c>
      <c r="M587">
        <v>5.5</v>
      </c>
      <c r="P587" s="29">
        <f t="shared" si="24"/>
        <v>0.75</v>
      </c>
    </row>
    <row r="588" spans="1:16" hidden="1" x14ac:dyDescent="0.25">
      <c r="A588">
        <v>181146540</v>
      </c>
      <c r="B588">
        <v>803400</v>
      </c>
      <c r="C588" t="s">
        <v>212</v>
      </c>
      <c r="D588">
        <v>2005102</v>
      </c>
      <c r="E588" t="s">
        <v>218</v>
      </c>
      <c r="F588" t="s">
        <v>214</v>
      </c>
      <c r="G588" t="s">
        <v>215</v>
      </c>
      <c r="H588">
        <v>2</v>
      </c>
      <c r="I588">
        <v>2015</v>
      </c>
      <c r="J588">
        <v>1</v>
      </c>
      <c r="L588">
        <v>23066489</v>
      </c>
      <c r="M588">
        <v>5.5</v>
      </c>
      <c r="P588" s="29">
        <f t="shared" si="24"/>
        <v>0.75</v>
      </c>
    </row>
    <row r="589" spans="1:16" hidden="1" x14ac:dyDescent="0.25">
      <c r="A589">
        <v>181146540</v>
      </c>
      <c r="B589">
        <v>803400</v>
      </c>
      <c r="C589" t="s">
        <v>212</v>
      </c>
      <c r="D589">
        <v>2005099</v>
      </c>
      <c r="E589" t="s">
        <v>217</v>
      </c>
      <c r="F589" t="s">
        <v>214</v>
      </c>
      <c r="G589" t="s">
        <v>215</v>
      </c>
      <c r="H589">
        <v>2</v>
      </c>
      <c r="I589">
        <v>2015</v>
      </c>
      <c r="J589">
        <v>1</v>
      </c>
      <c r="L589">
        <v>23066428</v>
      </c>
      <c r="M589">
        <v>6.3</v>
      </c>
      <c r="P589" s="29">
        <f t="shared" si="24"/>
        <v>0.8833333333333333</v>
      </c>
    </row>
    <row r="590" spans="1:16" hidden="1" x14ac:dyDescent="0.25">
      <c r="A590">
        <v>181146540</v>
      </c>
      <c r="B590">
        <v>804567</v>
      </c>
      <c r="C590" t="s">
        <v>354</v>
      </c>
      <c r="D590">
        <v>2026771</v>
      </c>
      <c r="E590" t="s">
        <v>355</v>
      </c>
      <c r="F590" t="s">
        <v>214</v>
      </c>
      <c r="G590" t="s">
        <v>215</v>
      </c>
      <c r="H590">
        <v>2</v>
      </c>
      <c r="I590">
        <v>2015</v>
      </c>
      <c r="J590">
        <v>1</v>
      </c>
      <c r="M590">
        <v>5.5</v>
      </c>
      <c r="N590" t="s">
        <v>231</v>
      </c>
      <c r="P590" s="29" t="str">
        <f t="shared" si="24"/>
        <v>CVL</v>
      </c>
    </row>
    <row r="591" spans="1:16" hidden="1" x14ac:dyDescent="0.25">
      <c r="A591">
        <v>181146540</v>
      </c>
      <c r="B591">
        <v>804567</v>
      </c>
      <c r="C591" t="s">
        <v>354</v>
      </c>
      <c r="D591">
        <v>2026864</v>
      </c>
      <c r="E591" t="s">
        <v>217</v>
      </c>
      <c r="F591" t="s">
        <v>214</v>
      </c>
      <c r="G591" t="s">
        <v>215</v>
      </c>
      <c r="H591">
        <v>2</v>
      </c>
      <c r="I591">
        <v>2015</v>
      </c>
      <c r="J591">
        <v>1</v>
      </c>
      <c r="M591">
        <v>6.3</v>
      </c>
      <c r="N591" t="s">
        <v>231</v>
      </c>
      <c r="P591" s="29" t="str">
        <f t="shared" si="24"/>
        <v>CVL</v>
      </c>
    </row>
    <row r="592" spans="1:16" hidden="1" x14ac:dyDescent="0.25">
      <c r="A592">
        <v>181146540</v>
      </c>
      <c r="B592">
        <v>804567</v>
      </c>
      <c r="C592" t="s">
        <v>354</v>
      </c>
      <c r="D592">
        <v>2026950</v>
      </c>
      <c r="E592" t="s">
        <v>219</v>
      </c>
      <c r="F592" t="s">
        <v>214</v>
      </c>
      <c r="G592" t="s">
        <v>215</v>
      </c>
      <c r="H592">
        <v>2</v>
      </c>
      <c r="I592">
        <v>2015</v>
      </c>
      <c r="J592">
        <v>1</v>
      </c>
      <c r="M592">
        <v>5.5</v>
      </c>
      <c r="N592" t="s">
        <v>231</v>
      </c>
      <c r="P592" s="29" t="str">
        <f t="shared" si="24"/>
        <v>CVL</v>
      </c>
    </row>
    <row r="593" spans="1:16" hidden="1" x14ac:dyDescent="0.25">
      <c r="A593">
        <v>181146540</v>
      </c>
      <c r="B593">
        <v>803400</v>
      </c>
      <c r="C593" t="s">
        <v>212</v>
      </c>
      <c r="D593">
        <v>2021754</v>
      </c>
      <c r="E593" t="s">
        <v>216</v>
      </c>
      <c r="F593" t="s">
        <v>214</v>
      </c>
      <c r="G593" t="s">
        <v>215</v>
      </c>
      <c r="H593">
        <v>3</v>
      </c>
      <c r="I593">
        <v>2015</v>
      </c>
      <c r="J593">
        <v>2</v>
      </c>
      <c r="L593">
        <v>23074127</v>
      </c>
      <c r="M593" t="s">
        <v>221</v>
      </c>
      <c r="P593" s="29" t="str">
        <f t="shared" si="24"/>
        <v>BAD</v>
      </c>
    </row>
    <row r="594" spans="1:16" hidden="1" x14ac:dyDescent="0.25">
      <c r="A594">
        <v>181146540</v>
      </c>
      <c r="B594">
        <v>803400</v>
      </c>
      <c r="C594" t="s">
        <v>212</v>
      </c>
      <c r="D594">
        <v>2021602</v>
      </c>
      <c r="E594" t="s">
        <v>242</v>
      </c>
      <c r="F594" t="s">
        <v>214</v>
      </c>
      <c r="G594" t="s">
        <v>215</v>
      </c>
      <c r="H594">
        <v>2</v>
      </c>
      <c r="I594">
        <v>2015</v>
      </c>
      <c r="J594">
        <v>2</v>
      </c>
      <c r="L594">
        <v>23072005</v>
      </c>
      <c r="M594">
        <v>4.9000000000000004</v>
      </c>
      <c r="P594" s="29">
        <f t="shared" si="24"/>
        <v>0.65</v>
      </c>
    </row>
    <row r="595" spans="1:16" hidden="1" x14ac:dyDescent="0.25">
      <c r="A595">
        <v>181146540</v>
      </c>
      <c r="B595">
        <v>803400</v>
      </c>
      <c r="C595" t="s">
        <v>212</v>
      </c>
      <c r="D595">
        <v>2021795</v>
      </c>
      <c r="E595" t="s">
        <v>222</v>
      </c>
      <c r="F595" t="s">
        <v>214</v>
      </c>
      <c r="G595" t="s">
        <v>215</v>
      </c>
      <c r="H595">
        <v>2</v>
      </c>
      <c r="I595">
        <v>2015</v>
      </c>
      <c r="J595">
        <v>2</v>
      </c>
      <c r="L595">
        <v>23070466</v>
      </c>
      <c r="M595">
        <v>4.8</v>
      </c>
      <c r="P595" s="29">
        <f t="shared" si="24"/>
        <v>0.6333333333333333</v>
      </c>
    </row>
    <row r="596" spans="1:16" hidden="1" x14ac:dyDescent="0.25">
      <c r="A596">
        <v>181146540</v>
      </c>
      <c r="B596">
        <v>803400</v>
      </c>
      <c r="C596" t="s">
        <v>212</v>
      </c>
      <c r="D596">
        <v>2005118</v>
      </c>
      <c r="E596" t="s">
        <v>223</v>
      </c>
      <c r="F596" t="s">
        <v>214</v>
      </c>
      <c r="G596" t="s">
        <v>215</v>
      </c>
      <c r="H596">
        <v>2</v>
      </c>
      <c r="I596">
        <v>2015</v>
      </c>
      <c r="J596">
        <v>2</v>
      </c>
      <c r="L596">
        <v>23071572</v>
      </c>
      <c r="M596">
        <v>5.6</v>
      </c>
      <c r="P596" s="29">
        <f t="shared" si="24"/>
        <v>0.76666666666666661</v>
      </c>
    </row>
    <row r="597" spans="1:16" hidden="1" x14ac:dyDescent="0.25">
      <c r="A597">
        <v>181146540</v>
      </c>
      <c r="B597">
        <v>803400</v>
      </c>
      <c r="C597" t="s">
        <v>212</v>
      </c>
      <c r="D597">
        <v>2021580</v>
      </c>
      <c r="E597" t="s">
        <v>241</v>
      </c>
      <c r="F597" t="s">
        <v>214</v>
      </c>
      <c r="G597" t="s">
        <v>215</v>
      </c>
      <c r="H597">
        <v>2</v>
      </c>
      <c r="I597">
        <v>2015</v>
      </c>
      <c r="J597">
        <v>2</v>
      </c>
      <c r="L597">
        <v>23072001</v>
      </c>
      <c r="M597">
        <v>4</v>
      </c>
      <c r="P597" s="29">
        <f t="shared" si="24"/>
        <v>0.5</v>
      </c>
    </row>
    <row r="598" spans="1:16" hidden="1" x14ac:dyDescent="0.25">
      <c r="A598">
        <v>181146540</v>
      </c>
      <c r="B598">
        <v>803400</v>
      </c>
      <c r="C598" t="s">
        <v>212</v>
      </c>
      <c r="D598">
        <v>2004112</v>
      </c>
      <c r="E598" t="s">
        <v>244</v>
      </c>
      <c r="F598" t="s">
        <v>214</v>
      </c>
      <c r="G598" t="s">
        <v>215</v>
      </c>
      <c r="H598">
        <v>2</v>
      </c>
      <c r="I598">
        <v>2015</v>
      </c>
      <c r="J598">
        <v>2</v>
      </c>
      <c r="L598">
        <v>23073231</v>
      </c>
      <c r="M598">
        <v>5.9</v>
      </c>
      <c r="P598" s="29">
        <f t="shared" si="24"/>
        <v>0.81666666666666676</v>
      </c>
    </row>
    <row r="599" spans="1:16" hidden="1" x14ac:dyDescent="0.25">
      <c r="A599">
        <v>181146540</v>
      </c>
      <c r="B599">
        <v>803400</v>
      </c>
      <c r="C599" t="s">
        <v>212</v>
      </c>
      <c r="D599">
        <v>2019273</v>
      </c>
      <c r="E599" t="s">
        <v>248</v>
      </c>
      <c r="F599" t="s">
        <v>214</v>
      </c>
      <c r="G599" t="s">
        <v>215</v>
      </c>
      <c r="H599">
        <v>2</v>
      </c>
      <c r="I599">
        <v>2015</v>
      </c>
      <c r="J599">
        <v>2</v>
      </c>
      <c r="M599" t="s">
        <v>232</v>
      </c>
      <c r="N599" t="s">
        <v>231</v>
      </c>
      <c r="P599" s="29" t="str">
        <f t="shared" si="24"/>
        <v>CVL</v>
      </c>
    </row>
    <row r="600" spans="1:16" hidden="1" x14ac:dyDescent="0.25">
      <c r="A600">
        <v>181146540</v>
      </c>
      <c r="B600">
        <v>803400</v>
      </c>
      <c r="C600" t="s">
        <v>212</v>
      </c>
      <c r="D600">
        <v>2019272</v>
      </c>
      <c r="E600" t="s">
        <v>249</v>
      </c>
      <c r="F600" t="s">
        <v>214</v>
      </c>
      <c r="G600" t="s">
        <v>215</v>
      </c>
      <c r="H600">
        <v>2</v>
      </c>
      <c r="I600">
        <v>2015</v>
      </c>
      <c r="J600">
        <v>2</v>
      </c>
      <c r="M600" t="s">
        <v>232</v>
      </c>
      <c r="N600" t="s">
        <v>231</v>
      </c>
      <c r="P600" s="29" t="str">
        <f t="shared" si="24"/>
        <v>CVL</v>
      </c>
    </row>
    <row r="601" spans="1:16" hidden="1" x14ac:dyDescent="0.25">
      <c r="A601">
        <v>181146540</v>
      </c>
      <c r="B601">
        <v>803400</v>
      </c>
      <c r="C601" t="s">
        <v>212</v>
      </c>
      <c r="D601">
        <v>2019271</v>
      </c>
      <c r="E601" t="s">
        <v>236</v>
      </c>
      <c r="F601" t="s">
        <v>214</v>
      </c>
      <c r="G601" t="s">
        <v>215</v>
      </c>
      <c r="H601">
        <v>2</v>
      </c>
      <c r="I601">
        <v>2015</v>
      </c>
      <c r="J601">
        <v>2</v>
      </c>
      <c r="M601" t="s">
        <v>232</v>
      </c>
      <c r="N601" t="s">
        <v>231</v>
      </c>
      <c r="P601" s="29" t="str">
        <f t="shared" si="24"/>
        <v>CVL</v>
      </c>
    </row>
    <row r="602" spans="1:16" hidden="1" x14ac:dyDescent="0.25">
      <c r="A602">
        <v>181146540</v>
      </c>
      <c r="B602">
        <v>803400</v>
      </c>
      <c r="C602" t="s">
        <v>212</v>
      </c>
      <c r="D602">
        <v>2005118</v>
      </c>
      <c r="E602" t="s">
        <v>223</v>
      </c>
      <c r="F602" t="s">
        <v>214</v>
      </c>
      <c r="G602" t="s">
        <v>215</v>
      </c>
      <c r="H602">
        <v>2</v>
      </c>
      <c r="I602">
        <v>2015</v>
      </c>
      <c r="J602">
        <v>2</v>
      </c>
      <c r="M602">
        <v>5.6</v>
      </c>
      <c r="N602" t="s">
        <v>231</v>
      </c>
      <c r="P602" s="29" t="str">
        <f t="shared" si="24"/>
        <v>CVL</v>
      </c>
    </row>
    <row r="603" spans="1:16" hidden="1" x14ac:dyDescent="0.25">
      <c r="A603">
        <v>181146540</v>
      </c>
      <c r="B603">
        <v>804567</v>
      </c>
      <c r="C603" t="s">
        <v>354</v>
      </c>
      <c r="D603">
        <v>2027100</v>
      </c>
      <c r="E603" t="s">
        <v>356</v>
      </c>
      <c r="F603" t="s">
        <v>214</v>
      </c>
      <c r="G603" t="s">
        <v>215</v>
      </c>
      <c r="H603">
        <v>2</v>
      </c>
      <c r="I603">
        <v>2015</v>
      </c>
      <c r="J603">
        <v>2</v>
      </c>
      <c r="M603">
        <v>5.9</v>
      </c>
      <c r="N603" t="s">
        <v>231</v>
      </c>
      <c r="P603" s="29" t="str">
        <f t="shared" si="24"/>
        <v>CVL</v>
      </c>
    </row>
    <row r="604" spans="1:16" hidden="1" x14ac:dyDescent="0.25">
      <c r="A604">
        <v>181146540</v>
      </c>
      <c r="B604">
        <v>804567</v>
      </c>
      <c r="C604" t="s">
        <v>354</v>
      </c>
      <c r="D604">
        <v>2026871</v>
      </c>
      <c r="E604" t="s">
        <v>241</v>
      </c>
      <c r="F604" t="s">
        <v>214</v>
      </c>
      <c r="G604" t="s">
        <v>215</v>
      </c>
      <c r="H604">
        <v>2</v>
      </c>
      <c r="I604">
        <v>2015</v>
      </c>
      <c r="J604">
        <v>2</v>
      </c>
      <c r="M604">
        <v>4</v>
      </c>
      <c r="N604" t="s">
        <v>231</v>
      </c>
      <c r="P604" s="29" t="str">
        <f t="shared" si="24"/>
        <v>CVL</v>
      </c>
    </row>
    <row r="605" spans="1:16" hidden="1" x14ac:dyDescent="0.25">
      <c r="A605">
        <v>181146540</v>
      </c>
      <c r="B605">
        <v>804567</v>
      </c>
      <c r="C605" t="s">
        <v>354</v>
      </c>
      <c r="D605">
        <v>2026861</v>
      </c>
      <c r="E605" t="s">
        <v>242</v>
      </c>
      <c r="F605" t="s">
        <v>214</v>
      </c>
      <c r="G605" t="s">
        <v>215</v>
      </c>
      <c r="H605">
        <v>2</v>
      </c>
      <c r="I605">
        <v>2015</v>
      </c>
      <c r="J605">
        <v>2</v>
      </c>
      <c r="M605">
        <v>4.9000000000000004</v>
      </c>
      <c r="N605" t="s">
        <v>231</v>
      </c>
      <c r="P605" s="29" t="str">
        <f t="shared" si="24"/>
        <v>CVL</v>
      </c>
    </row>
    <row r="606" spans="1:16" hidden="1" x14ac:dyDescent="0.25">
      <c r="A606">
        <v>181146540</v>
      </c>
      <c r="B606">
        <v>803400</v>
      </c>
      <c r="C606" t="s">
        <v>212</v>
      </c>
      <c r="D606">
        <v>2021797</v>
      </c>
      <c r="E606" t="s">
        <v>234</v>
      </c>
      <c r="F606" t="s">
        <v>214</v>
      </c>
      <c r="G606" t="s">
        <v>215</v>
      </c>
      <c r="H606">
        <v>2</v>
      </c>
      <c r="I606">
        <v>2016</v>
      </c>
      <c r="J606">
        <v>1</v>
      </c>
      <c r="M606">
        <v>4.5</v>
      </c>
      <c r="N606" t="s">
        <v>231</v>
      </c>
      <c r="P606" s="29">
        <f t="shared" ref="P606:P637" si="25">IF(AND(ISNUMBER(M606),H606&lt;&gt;4),(M606-1)/6,IF(H606=4,"DRP",IF(AND(H606=3,M606="NA"),"BAD",IF(AND(H606=2),"CVL",IF(AND(H606=1,ISBLANK(M606)),"NULL","UNK")))))</f>
        <v>0.58333333333333337</v>
      </c>
    </row>
    <row r="607" spans="1:16" hidden="1" x14ac:dyDescent="0.25">
      <c r="A607">
        <v>181146540</v>
      </c>
      <c r="B607">
        <v>803400</v>
      </c>
      <c r="C607" t="s">
        <v>212</v>
      </c>
      <c r="D607">
        <v>2021754</v>
      </c>
      <c r="E607" t="s">
        <v>216</v>
      </c>
      <c r="F607" t="s">
        <v>214</v>
      </c>
      <c r="G607" t="s">
        <v>215</v>
      </c>
      <c r="H607">
        <v>2</v>
      </c>
      <c r="I607">
        <v>2016</v>
      </c>
      <c r="J607">
        <v>1</v>
      </c>
      <c r="L607">
        <v>23081127</v>
      </c>
      <c r="M607">
        <v>4.0999999999999996</v>
      </c>
      <c r="P607" s="29">
        <f t="shared" si="25"/>
        <v>0.51666666666666661</v>
      </c>
    </row>
    <row r="608" spans="1:16" hidden="1" x14ac:dyDescent="0.25">
      <c r="A608">
        <v>181146540</v>
      </c>
      <c r="B608">
        <v>803400</v>
      </c>
      <c r="C608" t="s">
        <v>212</v>
      </c>
      <c r="D608">
        <v>2021638</v>
      </c>
      <c r="E608" t="s">
        <v>250</v>
      </c>
      <c r="F608" t="s">
        <v>214</v>
      </c>
      <c r="G608" t="s">
        <v>215</v>
      </c>
      <c r="H608">
        <v>3</v>
      </c>
      <c r="I608">
        <v>2016</v>
      </c>
      <c r="J608">
        <v>1</v>
      </c>
      <c r="L608">
        <v>23081193</v>
      </c>
      <c r="M608" t="s">
        <v>221</v>
      </c>
      <c r="P608" s="29" t="str">
        <f t="shared" si="25"/>
        <v>BAD</v>
      </c>
    </row>
    <row r="609" spans="1:16" hidden="1" x14ac:dyDescent="0.25">
      <c r="A609">
        <v>181146540</v>
      </c>
      <c r="B609">
        <v>803400</v>
      </c>
      <c r="C609" t="s">
        <v>212</v>
      </c>
      <c r="D609">
        <v>2021781</v>
      </c>
      <c r="E609" t="s">
        <v>235</v>
      </c>
      <c r="F609" t="s">
        <v>214</v>
      </c>
      <c r="G609" t="s">
        <v>215</v>
      </c>
      <c r="H609">
        <v>3</v>
      </c>
      <c r="I609">
        <v>2016</v>
      </c>
      <c r="J609">
        <v>1</v>
      </c>
      <c r="L609">
        <v>23081229</v>
      </c>
      <c r="M609">
        <v>2.6</v>
      </c>
      <c r="P609" s="29">
        <f t="shared" si="25"/>
        <v>0.26666666666666666</v>
      </c>
    </row>
    <row r="610" spans="1:16" hidden="1" x14ac:dyDescent="0.25">
      <c r="A610">
        <v>181146540</v>
      </c>
      <c r="B610">
        <v>803400</v>
      </c>
      <c r="C610" t="s">
        <v>212</v>
      </c>
      <c r="D610">
        <v>2005131</v>
      </c>
      <c r="E610" t="s">
        <v>228</v>
      </c>
      <c r="F610" t="s">
        <v>214</v>
      </c>
      <c r="G610" t="s">
        <v>215</v>
      </c>
      <c r="H610">
        <v>2</v>
      </c>
      <c r="I610">
        <v>2016</v>
      </c>
      <c r="J610">
        <v>1</v>
      </c>
      <c r="L610">
        <v>23081641</v>
      </c>
      <c r="M610">
        <v>5</v>
      </c>
      <c r="P610" s="29">
        <f t="shared" si="25"/>
        <v>0.66666666666666663</v>
      </c>
    </row>
    <row r="611" spans="1:16" hidden="1" x14ac:dyDescent="0.25">
      <c r="A611">
        <v>181146540</v>
      </c>
      <c r="B611">
        <v>803400</v>
      </c>
      <c r="C611" t="s">
        <v>212</v>
      </c>
      <c r="D611">
        <v>2004116</v>
      </c>
      <c r="E611" t="s">
        <v>229</v>
      </c>
      <c r="F611" t="s">
        <v>214</v>
      </c>
      <c r="G611" t="s">
        <v>215</v>
      </c>
      <c r="H611">
        <v>2</v>
      </c>
      <c r="I611">
        <v>2016</v>
      </c>
      <c r="J611">
        <v>1</v>
      </c>
      <c r="L611">
        <v>23073045</v>
      </c>
      <c r="M611">
        <v>6.2</v>
      </c>
      <c r="P611" s="29">
        <f t="shared" si="25"/>
        <v>0.8666666666666667</v>
      </c>
    </row>
    <row r="612" spans="1:16" hidden="1" x14ac:dyDescent="0.25">
      <c r="A612">
        <v>181146540</v>
      </c>
      <c r="B612">
        <v>804567</v>
      </c>
      <c r="C612" t="s">
        <v>354</v>
      </c>
      <c r="D612">
        <v>2028506</v>
      </c>
      <c r="E612" t="s">
        <v>357</v>
      </c>
      <c r="F612" t="s">
        <v>214</v>
      </c>
      <c r="G612" t="s">
        <v>215</v>
      </c>
      <c r="H612">
        <v>2</v>
      </c>
      <c r="I612">
        <v>2016</v>
      </c>
      <c r="J612">
        <v>1</v>
      </c>
      <c r="M612">
        <v>4.0999999999999996</v>
      </c>
      <c r="N612" t="s">
        <v>231</v>
      </c>
      <c r="P612" s="29">
        <f t="shared" si="25"/>
        <v>0.51666666666666661</v>
      </c>
    </row>
    <row r="613" spans="1:16" hidden="1" x14ac:dyDescent="0.25">
      <c r="A613">
        <v>181146540</v>
      </c>
      <c r="B613">
        <v>804567</v>
      </c>
      <c r="C613" t="s">
        <v>354</v>
      </c>
      <c r="D613">
        <v>2027101</v>
      </c>
      <c r="E613" t="s">
        <v>358</v>
      </c>
      <c r="F613" t="s">
        <v>214</v>
      </c>
      <c r="G613" t="s">
        <v>215</v>
      </c>
      <c r="H613">
        <v>2</v>
      </c>
      <c r="I613">
        <v>2016</v>
      </c>
      <c r="J613">
        <v>1</v>
      </c>
      <c r="M613">
        <v>6.2</v>
      </c>
      <c r="N613" t="s">
        <v>231</v>
      </c>
      <c r="P613" s="29">
        <f t="shared" si="25"/>
        <v>0.8666666666666667</v>
      </c>
    </row>
    <row r="614" spans="1:16" hidden="1" x14ac:dyDescent="0.25">
      <c r="A614">
        <v>181146540</v>
      </c>
      <c r="B614">
        <v>803400</v>
      </c>
      <c r="C614" t="s">
        <v>212</v>
      </c>
      <c r="D614">
        <v>2004099</v>
      </c>
      <c r="E614" t="s">
        <v>245</v>
      </c>
      <c r="F614" t="s">
        <v>214</v>
      </c>
      <c r="G614" t="s">
        <v>215</v>
      </c>
      <c r="H614">
        <v>2</v>
      </c>
      <c r="I614">
        <v>2016</v>
      </c>
      <c r="J614">
        <v>2</v>
      </c>
      <c r="L614">
        <v>23085315</v>
      </c>
      <c r="M614">
        <v>5.6</v>
      </c>
      <c r="P614" s="29">
        <f t="shared" si="25"/>
        <v>0.76666666666666661</v>
      </c>
    </row>
    <row r="615" spans="1:16" hidden="1" x14ac:dyDescent="0.25">
      <c r="A615">
        <v>181146540</v>
      </c>
      <c r="B615">
        <v>803400</v>
      </c>
      <c r="C615" t="s">
        <v>212</v>
      </c>
      <c r="D615">
        <v>2021756</v>
      </c>
      <c r="E615" t="s">
        <v>253</v>
      </c>
      <c r="F615" t="s">
        <v>214</v>
      </c>
      <c r="G615" t="s">
        <v>215</v>
      </c>
      <c r="H615">
        <v>3</v>
      </c>
      <c r="I615">
        <v>2016</v>
      </c>
      <c r="J615">
        <v>2</v>
      </c>
      <c r="L615">
        <v>23086832</v>
      </c>
      <c r="M615">
        <v>2.1</v>
      </c>
      <c r="P615" s="29">
        <f t="shared" si="25"/>
        <v>0.18333333333333335</v>
      </c>
    </row>
    <row r="616" spans="1:16" hidden="1" x14ac:dyDescent="0.25">
      <c r="A616">
        <v>181146540</v>
      </c>
      <c r="B616">
        <v>803400</v>
      </c>
      <c r="C616" t="s">
        <v>212</v>
      </c>
      <c r="D616">
        <v>2021645</v>
      </c>
      <c r="E616" t="s">
        <v>251</v>
      </c>
      <c r="F616" t="s">
        <v>214</v>
      </c>
      <c r="G616" t="s">
        <v>215</v>
      </c>
      <c r="H616">
        <v>3</v>
      </c>
      <c r="I616">
        <v>2016</v>
      </c>
      <c r="J616">
        <v>2</v>
      </c>
      <c r="L616">
        <v>23084486</v>
      </c>
      <c r="M616">
        <v>3.1</v>
      </c>
      <c r="P616" s="29">
        <f t="shared" si="25"/>
        <v>0.35000000000000003</v>
      </c>
    </row>
    <row r="617" spans="1:16" hidden="1" x14ac:dyDescent="0.25">
      <c r="A617">
        <v>181146540</v>
      </c>
      <c r="B617">
        <v>803400</v>
      </c>
      <c r="C617" t="s">
        <v>212</v>
      </c>
      <c r="D617">
        <v>2019154</v>
      </c>
      <c r="E617" t="s">
        <v>225</v>
      </c>
      <c r="F617" t="s">
        <v>214</v>
      </c>
      <c r="G617" t="s">
        <v>215</v>
      </c>
      <c r="H617">
        <v>2</v>
      </c>
      <c r="I617">
        <v>2016</v>
      </c>
      <c r="J617">
        <v>2</v>
      </c>
      <c r="L617">
        <v>23086752</v>
      </c>
      <c r="M617">
        <v>5.5</v>
      </c>
      <c r="P617" s="29">
        <f t="shared" si="25"/>
        <v>0.75</v>
      </c>
    </row>
    <row r="618" spans="1:16" hidden="1" x14ac:dyDescent="0.25">
      <c r="A618">
        <v>181146540</v>
      </c>
      <c r="B618">
        <v>803400</v>
      </c>
      <c r="C618" t="s">
        <v>212</v>
      </c>
      <c r="D618">
        <v>2021993</v>
      </c>
      <c r="E618" t="s">
        <v>256</v>
      </c>
      <c r="F618" t="s">
        <v>214</v>
      </c>
      <c r="G618" t="s">
        <v>215</v>
      </c>
      <c r="H618">
        <v>3</v>
      </c>
      <c r="I618">
        <v>2016</v>
      </c>
      <c r="J618">
        <v>2</v>
      </c>
      <c r="L618">
        <v>23086520</v>
      </c>
      <c r="M618">
        <v>2.8</v>
      </c>
      <c r="P618" s="29">
        <f t="shared" si="25"/>
        <v>0.3</v>
      </c>
    </row>
    <row r="619" spans="1:16" hidden="1" x14ac:dyDescent="0.25">
      <c r="A619">
        <v>181146540</v>
      </c>
      <c r="B619">
        <v>803400</v>
      </c>
      <c r="C619" t="s">
        <v>212</v>
      </c>
      <c r="D619">
        <v>2021781</v>
      </c>
      <c r="E619" t="s">
        <v>235</v>
      </c>
      <c r="F619" t="s">
        <v>214</v>
      </c>
      <c r="G619" t="s">
        <v>215</v>
      </c>
      <c r="H619">
        <v>2</v>
      </c>
      <c r="I619">
        <v>2016</v>
      </c>
      <c r="J619">
        <v>2</v>
      </c>
      <c r="L619">
        <v>23086871</v>
      </c>
      <c r="M619">
        <v>4</v>
      </c>
      <c r="P619" s="29">
        <f t="shared" si="25"/>
        <v>0.5</v>
      </c>
    </row>
    <row r="620" spans="1:16" hidden="1" x14ac:dyDescent="0.25">
      <c r="A620">
        <v>181146540</v>
      </c>
      <c r="B620">
        <v>803400</v>
      </c>
      <c r="C620" t="s">
        <v>212</v>
      </c>
      <c r="D620">
        <v>2021638</v>
      </c>
      <c r="E620" t="s">
        <v>250</v>
      </c>
      <c r="F620" t="s">
        <v>214</v>
      </c>
      <c r="G620" t="s">
        <v>215</v>
      </c>
      <c r="H620">
        <v>3</v>
      </c>
      <c r="I620">
        <v>2016</v>
      </c>
      <c r="J620">
        <v>2</v>
      </c>
      <c r="L620">
        <v>23086851</v>
      </c>
      <c r="M620" t="s">
        <v>221</v>
      </c>
      <c r="P620" s="29" t="str">
        <f t="shared" si="25"/>
        <v>BAD</v>
      </c>
    </row>
    <row r="621" spans="1:16" hidden="1" x14ac:dyDescent="0.25">
      <c r="A621">
        <v>181146540</v>
      </c>
      <c r="B621">
        <v>804567</v>
      </c>
      <c r="C621" t="s">
        <v>354</v>
      </c>
      <c r="D621">
        <v>2027102</v>
      </c>
      <c r="E621" t="s">
        <v>359</v>
      </c>
      <c r="F621" t="s">
        <v>214</v>
      </c>
      <c r="G621" t="s">
        <v>215</v>
      </c>
      <c r="H621">
        <v>2</v>
      </c>
      <c r="I621">
        <v>2016</v>
      </c>
      <c r="J621">
        <v>2</v>
      </c>
      <c r="M621">
        <v>5.6</v>
      </c>
      <c r="N621" t="s">
        <v>231</v>
      </c>
      <c r="P621" s="29">
        <f t="shared" si="25"/>
        <v>0.76666666666666661</v>
      </c>
    </row>
    <row r="622" spans="1:16" hidden="1" x14ac:dyDescent="0.25">
      <c r="A622">
        <v>181146540</v>
      </c>
      <c r="B622">
        <v>804567</v>
      </c>
      <c r="C622" t="s">
        <v>354</v>
      </c>
      <c r="D622">
        <v>2026881</v>
      </c>
      <c r="E622" t="s">
        <v>360</v>
      </c>
      <c r="F622" t="s">
        <v>214</v>
      </c>
      <c r="G622" t="s">
        <v>215</v>
      </c>
      <c r="H622">
        <v>2</v>
      </c>
      <c r="I622">
        <v>2016</v>
      </c>
      <c r="J622">
        <v>2</v>
      </c>
      <c r="M622">
        <v>4</v>
      </c>
      <c r="N622" t="s">
        <v>231</v>
      </c>
      <c r="P622" s="29">
        <f t="shared" si="25"/>
        <v>0.5</v>
      </c>
    </row>
    <row r="623" spans="1:16" hidden="1" x14ac:dyDescent="0.25">
      <c r="A623">
        <v>181146540</v>
      </c>
      <c r="B623">
        <v>803400</v>
      </c>
      <c r="C623" t="s">
        <v>212</v>
      </c>
      <c r="D623">
        <v>2021993</v>
      </c>
      <c r="E623" t="s">
        <v>256</v>
      </c>
      <c r="F623" t="s">
        <v>214</v>
      </c>
      <c r="G623" t="s">
        <v>215</v>
      </c>
      <c r="H623">
        <v>3</v>
      </c>
      <c r="I623">
        <v>2017</v>
      </c>
      <c r="J623">
        <v>1</v>
      </c>
      <c r="L623">
        <v>23093317</v>
      </c>
      <c r="M623">
        <v>3.5</v>
      </c>
      <c r="P623" s="29">
        <f t="shared" si="25"/>
        <v>0.41666666666666669</v>
      </c>
    </row>
    <row r="624" spans="1:16" hidden="1" x14ac:dyDescent="0.25">
      <c r="A624">
        <v>181146540</v>
      </c>
      <c r="B624">
        <v>803400</v>
      </c>
      <c r="C624" t="s">
        <v>212</v>
      </c>
      <c r="D624">
        <v>2021756</v>
      </c>
      <c r="E624" t="s">
        <v>253</v>
      </c>
      <c r="F624" t="s">
        <v>214</v>
      </c>
      <c r="G624" t="s">
        <v>215</v>
      </c>
      <c r="H624">
        <v>3</v>
      </c>
      <c r="I624">
        <v>2017</v>
      </c>
      <c r="J624">
        <v>1</v>
      </c>
      <c r="L624">
        <v>23092931</v>
      </c>
      <c r="M624" t="s">
        <v>221</v>
      </c>
      <c r="P624" s="29" t="str">
        <f t="shared" si="25"/>
        <v>BAD</v>
      </c>
    </row>
    <row r="625" spans="1:16" hidden="1" x14ac:dyDescent="0.25">
      <c r="A625">
        <v>181146540</v>
      </c>
      <c r="B625">
        <v>803400</v>
      </c>
      <c r="C625" t="s">
        <v>212</v>
      </c>
      <c r="D625">
        <v>2021638</v>
      </c>
      <c r="E625" t="s">
        <v>250</v>
      </c>
      <c r="F625" t="s">
        <v>214</v>
      </c>
      <c r="G625" t="s">
        <v>215</v>
      </c>
      <c r="H625">
        <v>3</v>
      </c>
      <c r="I625">
        <v>2017</v>
      </c>
      <c r="J625">
        <v>1</v>
      </c>
      <c r="L625">
        <v>23092934</v>
      </c>
      <c r="M625">
        <v>2.9</v>
      </c>
      <c r="P625" s="29">
        <f t="shared" si="25"/>
        <v>0.31666666666666665</v>
      </c>
    </row>
    <row r="626" spans="1:16" hidden="1" x14ac:dyDescent="0.25">
      <c r="A626">
        <v>181146540</v>
      </c>
      <c r="B626">
        <v>803400</v>
      </c>
      <c r="C626" t="s">
        <v>212</v>
      </c>
      <c r="D626">
        <v>2021679</v>
      </c>
      <c r="E626" t="s">
        <v>259</v>
      </c>
      <c r="F626" t="s">
        <v>214</v>
      </c>
      <c r="G626" t="s">
        <v>215</v>
      </c>
      <c r="H626">
        <v>2</v>
      </c>
      <c r="I626">
        <v>2017</v>
      </c>
      <c r="J626">
        <v>1</v>
      </c>
      <c r="L626">
        <v>23095788</v>
      </c>
      <c r="M626">
        <v>4</v>
      </c>
      <c r="P626" s="29">
        <f t="shared" si="25"/>
        <v>0.5</v>
      </c>
    </row>
    <row r="627" spans="1:16" hidden="1" x14ac:dyDescent="0.25">
      <c r="A627">
        <v>181146540</v>
      </c>
      <c r="B627">
        <v>804567</v>
      </c>
      <c r="C627" t="s">
        <v>354</v>
      </c>
      <c r="D627">
        <v>2026989</v>
      </c>
      <c r="E627" t="s">
        <v>259</v>
      </c>
      <c r="F627" t="s">
        <v>214</v>
      </c>
      <c r="G627" t="s">
        <v>215</v>
      </c>
      <c r="H627">
        <v>2</v>
      </c>
      <c r="I627">
        <v>2017</v>
      </c>
      <c r="J627">
        <v>1</v>
      </c>
      <c r="M627">
        <v>4</v>
      </c>
      <c r="N627" t="s">
        <v>231</v>
      </c>
      <c r="P627" s="29">
        <f t="shared" si="25"/>
        <v>0.5</v>
      </c>
    </row>
    <row r="628" spans="1:16" hidden="1" x14ac:dyDescent="0.25">
      <c r="A628">
        <v>181146540</v>
      </c>
      <c r="B628">
        <v>803400</v>
      </c>
      <c r="C628" t="s">
        <v>212</v>
      </c>
      <c r="D628">
        <v>2021645</v>
      </c>
      <c r="E628" t="s">
        <v>251</v>
      </c>
      <c r="F628" t="s">
        <v>214</v>
      </c>
      <c r="G628" t="s">
        <v>215</v>
      </c>
      <c r="H628">
        <v>3</v>
      </c>
      <c r="I628">
        <v>2017</v>
      </c>
      <c r="J628">
        <v>2</v>
      </c>
      <c r="L628">
        <v>23099058</v>
      </c>
      <c r="M628">
        <v>3.6</v>
      </c>
      <c r="P628" s="29">
        <f t="shared" si="25"/>
        <v>0.43333333333333335</v>
      </c>
    </row>
    <row r="629" spans="1:16" hidden="1" x14ac:dyDescent="0.25">
      <c r="A629">
        <v>181146540</v>
      </c>
      <c r="B629">
        <v>803400</v>
      </c>
      <c r="C629" t="s">
        <v>212</v>
      </c>
      <c r="D629">
        <v>2021993</v>
      </c>
      <c r="E629" t="s">
        <v>256</v>
      </c>
      <c r="F629" t="s">
        <v>214</v>
      </c>
      <c r="G629" t="s">
        <v>215</v>
      </c>
      <c r="H629">
        <v>2</v>
      </c>
      <c r="I629">
        <v>2017</v>
      </c>
      <c r="J629">
        <v>2</v>
      </c>
      <c r="L629">
        <v>23097537</v>
      </c>
      <c r="M629">
        <v>4.3</v>
      </c>
      <c r="P629" s="29">
        <f t="shared" si="25"/>
        <v>0.54999999999999993</v>
      </c>
    </row>
    <row r="630" spans="1:16" hidden="1" x14ac:dyDescent="0.25">
      <c r="A630">
        <v>181146540</v>
      </c>
      <c r="B630">
        <v>803400</v>
      </c>
      <c r="C630" t="s">
        <v>212</v>
      </c>
      <c r="D630">
        <v>2021756</v>
      </c>
      <c r="E630" t="s">
        <v>253</v>
      </c>
      <c r="F630" t="s">
        <v>214</v>
      </c>
      <c r="G630" t="s">
        <v>215</v>
      </c>
      <c r="H630">
        <v>2</v>
      </c>
      <c r="I630">
        <v>2017</v>
      </c>
      <c r="J630">
        <v>2</v>
      </c>
      <c r="L630">
        <v>23101097</v>
      </c>
      <c r="M630">
        <v>4.0999999999999996</v>
      </c>
      <c r="P630" s="29">
        <f t="shared" si="25"/>
        <v>0.51666666666666661</v>
      </c>
    </row>
    <row r="631" spans="1:16" hidden="1" x14ac:dyDescent="0.25">
      <c r="A631">
        <v>181146540</v>
      </c>
      <c r="B631">
        <v>803400</v>
      </c>
      <c r="C631" t="s">
        <v>212</v>
      </c>
      <c r="D631">
        <v>2021638</v>
      </c>
      <c r="E631" t="s">
        <v>250</v>
      </c>
      <c r="F631" t="s">
        <v>214</v>
      </c>
      <c r="G631" t="s">
        <v>215</v>
      </c>
      <c r="H631">
        <v>2</v>
      </c>
      <c r="I631">
        <v>2017</v>
      </c>
      <c r="J631">
        <v>2</v>
      </c>
      <c r="M631">
        <v>4</v>
      </c>
      <c r="N631" t="s">
        <v>231</v>
      </c>
      <c r="P631" s="29">
        <f t="shared" si="25"/>
        <v>0.5</v>
      </c>
    </row>
    <row r="632" spans="1:16" hidden="1" x14ac:dyDescent="0.25">
      <c r="A632">
        <v>181146540</v>
      </c>
      <c r="B632">
        <v>803400</v>
      </c>
      <c r="C632" t="s">
        <v>212</v>
      </c>
      <c r="D632">
        <v>2021638</v>
      </c>
      <c r="E632" t="s">
        <v>250</v>
      </c>
      <c r="F632" t="s">
        <v>214</v>
      </c>
      <c r="G632" t="s">
        <v>215</v>
      </c>
      <c r="H632">
        <v>4</v>
      </c>
      <c r="I632">
        <v>2017</v>
      </c>
      <c r="J632">
        <v>2</v>
      </c>
      <c r="L632">
        <v>23101182</v>
      </c>
      <c r="P632" s="29" t="str">
        <f t="shared" si="25"/>
        <v>DRP</v>
      </c>
    </row>
    <row r="633" spans="1:16" hidden="1" x14ac:dyDescent="0.25">
      <c r="A633">
        <v>181146540</v>
      </c>
      <c r="B633">
        <v>804567</v>
      </c>
      <c r="C633" t="s">
        <v>354</v>
      </c>
      <c r="D633">
        <v>2028511</v>
      </c>
      <c r="E633" t="s">
        <v>256</v>
      </c>
      <c r="F633" t="s">
        <v>214</v>
      </c>
      <c r="G633" t="s">
        <v>215</v>
      </c>
      <c r="H633">
        <v>2</v>
      </c>
      <c r="I633">
        <v>2017</v>
      </c>
      <c r="J633">
        <v>2</v>
      </c>
      <c r="M633">
        <v>4.3</v>
      </c>
      <c r="N633" t="s">
        <v>231</v>
      </c>
      <c r="P633" s="29">
        <f t="shared" si="25"/>
        <v>0.54999999999999993</v>
      </c>
    </row>
    <row r="634" spans="1:16" hidden="1" x14ac:dyDescent="0.25">
      <c r="A634">
        <v>181146540</v>
      </c>
      <c r="B634">
        <v>804567</v>
      </c>
      <c r="C634" t="s">
        <v>354</v>
      </c>
      <c r="D634">
        <v>2028507</v>
      </c>
      <c r="E634" t="s">
        <v>361</v>
      </c>
      <c r="F634" t="s">
        <v>214</v>
      </c>
      <c r="G634" t="s">
        <v>215</v>
      </c>
      <c r="H634">
        <v>2</v>
      </c>
      <c r="I634">
        <v>2017</v>
      </c>
      <c r="J634">
        <v>2</v>
      </c>
      <c r="M634">
        <v>4.0999999999999996</v>
      </c>
      <c r="N634" t="s">
        <v>231</v>
      </c>
      <c r="P634" s="29">
        <f t="shared" si="25"/>
        <v>0.51666666666666661</v>
      </c>
    </row>
    <row r="635" spans="1:16" hidden="1" x14ac:dyDescent="0.25">
      <c r="A635">
        <v>181146540</v>
      </c>
      <c r="B635">
        <v>804567</v>
      </c>
      <c r="C635" t="s">
        <v>354</v>
      </c>
      <c r="D635">
        <v>2026875</v>
      </c>
      <c r="E635" t="s">
        <v>362</v>
      </c>
      <c r="F635" t="s">
        <v>214</v>
      </c>
      <c r="G635" t="s">
        <v>215</v>
      </c>
      <c r="H635">
        <v>2</v>
      </c>
      <c r="I635">
        <v>2017</v>
      </c>
      <c r="J635">
        <v>2</v>
      </c>
      <c r="M635">
        <v>4</v>
      </c>
      <c r="N635" t="s">
        <v>231</v>
      </c>
      <c r="P635" s="29">
        <f t="shared" si="25"/>
        <v>0.5</v>
      </c>
    </row>
    <row r="636" spans="1:16" hidden="1" x14ac:dyDescent="0.25">
      <c r="A636">
        <v>181146540</v>
      </c>
      <c r="B636">
        <v>803400</v>
      </c>
      <c r="C636" t="s">
        <v>212</v>
      </c>
      <c r="D636">
        <v>2021645</v>
      </c>
      <c r="E636" t="s">
        <v>251</v>
      </c>
      <c r="F636" t="s">
        <v>214</v>
      </c>
      <c r="G636" t="s">
        <v>215</v>
      </c>
      <c r="H636">
        <v>2</v>
      </c>
      <c r="I636">
        <v>2018</v>
      </c>
      <c r="J636">
        <v>1</v>
      </c>
      <c r="L636">
        <v>23107080</v>
      </c>
      <c r="M636">
        <v>5.2</v>
      </c>
      <c r="P636" s="29">
        <f t="shared" si="25"/>
        <v>0.70000000000000007</v>
      </c>
    </row>
    <row r="637" spans="1:16" hidden="1" x14ac:dyDescent="0.25">
      <c r="A637">
        <v>181146540</v>
      </c>
      <c r="B637">
        <v>803400</v>
      </c>
      <c r="C637" t="s">
        <v>212</v>
      </c>
      <c r="D637">
        <v>2004452</v>
      </c>
      <c r="E637" t="s">
        <v>240</v>
      </c>
      <c r="F637" t="s">
        <v>214</v>
      </c>
      <c r="G637" t="s">
        <v>215</v>
      </c>
      <c r="H637">
        <v>4</v>
      </c>
      <c r="I637">
        <v>2018</v>
      </c>
      <c r="J637">
        <v>1</v>
      </c>
      <c r="L637">
        <v>23106897</v>
      </c>
      <c r="P637" s="29" t="str">
        <f t="shared" si="25"/>
        <v>DRP</v>
      </c>
    </row>
    <row r="638" spans="1:16" hidden="1" x14ac:dyDescent="0.25">
      <c r="A638">
        <v>181146540</v>
      </c>
      <c r="B638">
        <v>803400</v>
      </c>
      <c r="C638" t="s">
        <v>212</v>
      </c>
      <c r="D638">
        <v>2019274</v>
      </c>
      <c r="E638" t="s">
        <v>247</v>
      </c>
      <c r="F638" t="s">
        <v>214</v>
      </c>
      <c r="G638" t="s">
        <v>215</v>
      </c>
      <c r="H638">
        <v>4</v>
      </c>
      <c r="I638">
        <v>2018</v>
      </c>
      <c r="J638">
        <v>1</v>
      </c>
      <c r="L638">
        <v>23104653</v>
      </c>
      <c r="P638" s="29" t="str">
        <f t="shared" ref="P638:P659" si="26">IF(AND(ISNUMBER(M638),H638&lt;&gt;4),(M638-1)/6,IF(H638=4,"DRP",IF(AND(H638=3,M638="NA"),"BAD",IF(AND(H638=2),"CVL",IF(AND(H638=1,ISBLANK(M638)),"NULL","UNK")))))</f>
        <v>DRP</v>
      </c>
    </row>
    <row r="639" spans="1:16" hidden="1" x14ac:dyDescent="0.25">
      <c r="A639">
        <v>181146540</v>
      </c>
      <c r="B639">
        <v>804567</v>
      </c>
      <c r="C639" t="s">
        <v>354</v>
      </c>
      <c r="D639">
        <v>2026862</v>
      </c>
      <c r="E639" t="s">
        <v>363</v>
      </c>
      <c r="F639" t="s">
        <v>214</v>
      </c>
      <c r="G639" t="s">
        <v>215</v>
      </c>
      <c r="H639">
        <v>2</v>
      </c>
      <c r="I639">
        <v>2018</v>
      </c>
      <c r="J639">
        <v>1</v>
      </c>
      <c r="M639" t="s">
        <v>232</v>
      </c>
      <c r="N639" t="s">
        <v>231</v>
      </c>
      <c r="P639" s="29" t="str">
        <f t="shared" si="26"/>
        <v>CVL</v>
      </c>
    </row>
    <row r="640" spans="1:16" hidden="1" x14ac:dyDescent="0.25">
      <c r="A640">
        <v>181146540</v>
      </c>
      <c r="B640">
        <v>804567</v>
      </c>
      <c r="C640" t="s">
        <v>354</v>
      </c>
      <c r="D640">
        <v>2026902</v>
      </c>
      <c r="E640" t="s">
        <v>227</v>
      </c>
      <c r="F640" t="s">
        <v>214</v>
      </c>
      <c r="G640" t="s">
        <v>215</v>
      </c>
      <c r="H640">
        <v>3</v>
      </c>
      <c r="I640">
        <v>2018</v>
      </c>
      <c r="J640">
        <v>1</v>
      </c>
      <c r="L640">
        <v>23108120</v>
      </c>
      <c r="M640">
        <v>2.7</v>
      </c>
      <c r="P640" s="29">
        <f t="shared" si="26"/>
        <v>0.28333333333333338</v>
      </c>
    </row>
    <row r="641" spans="1:16" hidden="1" x14ac:dyDescent="0.25">
      <c r="A641">
        <v>181146540</v>
      </c>
      <c r="B641">
        <v>804567</v>
      </c>
      <c r="C641" t="s">
        <v>354</v>
      </c>
      <c r="D641">
        <v>2028512</v>
      </c>
      <c r="E641" t="s">
        <v>226</v>
      </c>
      <c r="F641" t="s">
        <v>214</v>
      </c>
      <c r="G641" t="s">
        <v>215</v>
      </c>
      <c r="H641">
        <v>2</v>
      </c>
      <c r="I641">
        <v>2018</v>
      </c>
      <c r="J641">
        <v>1</v>
      </c>
      <c r="L641">
        <v>23109663</v>
      </c>
      <c r="M641">
        <v>5</v>
      </c>
      <c r="P641" s="29">
        <f t="shared" si="26"/>
        <v>0.66666666666666663</v>
      </c>
    </row>
    <row r="642" spans="1:16" hidden="1" x14ac:dyDescent="0.25">
      <c r="A642">
        <v>181146540</v>
      </c>
      <c r="B642">
        <v>804567</v>
      </c>
      <c r="C642" t="s">
        <v>354</v>
      </c>
      <c r="D642">
        <v>2028515</v>
      </c>
      <c r="E642" t="s">
        <v>271</v>
      </c>
      <c r="F642" t="s">
        <v>214</v>
      </c>
      <c r="G642" t="s">
        <v>215</v>
      </c>
      <c r="H642">
        <v>3</v>
      </c>
      <c r="I642">
        <v>2018</v>
      </c>
      <c r="J642">
        <v>1</v>
      </c>
      <c r="L642">
        <v>23108870</v>
      </c>
      <c r="M642">
        <v>2.7</v>
      </c>
      <c r="P642" s="29">
        <f t="shared" si="26"/>
        <v>0.28333333333333338</v>
      </c>
    </row>
    <row r="643" spans="1:16" hidden="1" x14ac:dyDescent="0.25">
      <c r="A643">
        <v>181146540</v>
      </c>
      <c r="B643">
        <v>803400</v>
      </c>
      <c r="C643" t="s">
        <v>212</v>
      </c>
      <c r="D643">
        <v>2021747</v>
      </c>
      <c r="E643" t="s">
        <v>270</v>
      </c>
      <c r="F643" t="s">
        <v>214</v>
      </c>
      <c r="G643" t="s">
        <v>215</v>
      </c>
      <c r="H643">
        <v>2</v>
      </c>
      <c r="I643">
        <v>2018</v>
      </c>
      <c r="J643">
        <v>2</v>
      </c>
      <c r="L643">
        <v>23114826</v>
      </c>
      <c r="M643">
        <v>5</v>
      </c>
      <c r="P643" s="29">
        <f t="shared" si="26"/>
        <v>0.66666666666666663</v>
      </c>
    </row>
    <row r="644" spans="1:16" hidden="1" x14ac:dyDescent="0.25">
      <c r="A644">
        <v>181146540</v>
      </c>
      <c r="B644">
        <v>803400</v>
      </c>
      <c r="C644" t="s">
        <v>212</v>
      </c>
      <c r="D644">
        <v>2004452</v>
      </c>
      <c r="E644" t="s">
        <v>240</v>
      </c>
      <c r="F644" t="s">
        <v>214</v>
      </c>
      <c r="G644" t="s">
        <v>215</v>
      </c>
      <c r="H644">
        <v>2</v>
      </c>
      <c r="I644">
        <v>2018</v>
      </c>
      <c r="J644">
        <v>2</v>
      </c>
      <c r="L644">
        <v>23114783</v>
      </c>
      <c r="M644">
        <v>6.2</v>
      </c>
      <c r="P644" s="29">
        <f t="shared" si="26"/>
        <v>0.8666666666666667</v>
      </c>
    </row>
    <row r="645" spans="1:16" hidden="1" x14ac:dyDescent="0.25">
      <c r="A645">
        <v>181146540</v>
      </c>
      <c r="B645">
        <v>804567</v>
      </c>
      <c r="C645" t="s">
        <v>354</v>
      </c>
      <c r="D645">
        <v>2026902</v>
      </c>
      <c r="E645" t="s">
        <v>227</v>
      </c>
      <c r="F645" t="s">
        <v>214</v>
      </c>
      <c r="G645" t="s">
        <v>215</v>
      </c>
      <c r="H645">
        <v>4</v>
      </c>
      <c r="I645">
        <v>2018</v>
      </c>
      <c r="J645">
        <v>2</v>
      </c>
      <c r="L645">
        <v>23116289</v>
      </c>
      <c r="P645" s="29" t="str">
        <f t="shared" si="26"/>
        <v>DRP</v>
      </c>
    </row>
    <row r="646" spans="1:16" hidden="1" x14ac:dyDescent="0.25">
      <c r="A646">
        <v>181146540</v>
      </c>
      <c r="B646">
        <v>804567</v>
      </c>
      <c r="C646" t="s">
        <v>354</v>
      </c>
      <c r="D646">
        <v>2026902</v>
      </c>
      <c r="E646" t="s">
        <v>227</v>
      </c>
      <c r="F646" t="s">
        <v>214</v>
      </c>
      <c r="G646" t="s">
        <v>215</v>
      </c>
      <c r="H646">
        <v>2</v>
      </c>
      <c r="I646">
        <v>2018</v>
      </c>
      <c r="J646">
        <v>2</v>
      </c>
      <c r="M646">
        <v>4.5</v>
      </c>
      <c r="N646" t="s">
        <v>231</v>
      </c>
      <c r="P646" s="29">
        <f t="shared" si="26"/>
        <v>0.58333333333333337</v>
      </c>
    </row>
    <row r="647" spans="1:16" hidden="1" x14ac:dyDescent="0.25">
      <c r="A647">
        <v>181146540</v>
      </c>
      <c r="B647">
        <v>804567</v>
      </c>
      <c r="C647" t="s">
        <v>354</v>
      </c>
      <c r="D647">
        <v>2028560</v>
      </c>
      <c r="E647" t="s">
        <v>263</v>
      </c>
      <c r="F647" t="s">
        <v>214</v>
      </c>
      <c r="G647" t="s">
        <v>215</v>
      </c>
      <c r="H647">
        <v>2</v>
      </c>
      <c r="I647">
        <v>2018</v>
      </c>
      <c r="J647">
        <v>2</v>
      </c>
      <c r="M647">
        <v>5.4</v>
      </c>
      <c r="N647" t="s">
        <v>231</v>
      </c>
      <c r="P647" s="29">
        <f t="shared" si="26"/>
        <v>0.73333333333333339</v>
      </c>
    </row>
    <row r="648" spans="1:16" hidden="1" x14ac:dyDescent="0.25">
      <c r="A648">
        <v>181146540</v>
      </c>
      <c r="B648">
        <v>804567</v>
      </c>
      <c r="C648" t="s">
        <v>354</v>
      </c>
      <c r="D648">
        <v>2028515</v>
      </c>
      <c r="E648" t="s">
        <v>271</v>
      </c>
      <c r="F648" t="s">
        <v>214</v>
      </c>
      <c r="G648" t="s">
        <v>215</v>
      </c>
      <c r="H648">
        <v>2</v>
      </c>
      <c r="I648">
        <v>2018</v>
      </c>
      <c r="J648">
        <v>2</v>
      </c>
      <c r="L648">
        <v>23115874</v>
      </c>
      <c r="M648">
        <v>5.3</v>
      </c>
      <c r="P648" s="29">
        <f t="shared" si="26"/>
        <v>0.71666666666666667</v>
      </c>
    </row>
    <row r="649" spans="1:16" hidden="1" x14ac:dyDescent="0.25">
      <c r="A649">
        <v>181146540</v>
      </c>
      <c r="B649">
        <v>803400</v>
      </c>
      <c r="C649" t="s">
        <v>212</v>
      </c>
      <c r="D649">
        <v>2019274</v>
      </c>
      <c r="E649" t="s">
        <v>247</v>
      </c>
      <c r="F649" t="s">
        <v>214</v>
      </c>
      <c r="G649" t="s">
        <v>215</v>
      </c>
      <c r="H649">
        <v>2</v>
      </c>
      <c r="I649">
        <v>2019</v>
      </c>
      <c r="J649">
        <v>1</v>
      </c>
      <c r="L649">
        <v>23122027</v>
      </c>
      <c r="M649">
        <v>6.4</v>
      </c>
      <c r="P649" s="29">
        <f t="shared" si="26"/>
        <v>0.9</v>
      </c>
    </row>
    <row r="650" spans="1:16" hidden="1" x14ac:dyDescent="0.25">
      <c r="A650">
        <v>181146540</v>
      </c>
      <c r="B650">
        <v>803400</v>
      </c>
      <c r="C650" t="s">
        <v>212</v>
      </c>
      <c r="D650">
        <v>2004453</v>
      </c>
      <c r="E650" t="s">
        <v>239</v>
      </c>
      <c r="F650" t="s">
        <v>214</v>
      </c>
      <c r="G650" t="s">
        <v>215</v>
      </c>
      <c r="H650">
        <v>2</v>
      </c>
      <c r="I650">
        <v>2019</v>
      </c>
      <c r="J650">
        <v>1</v>
      </c>
      <c r="L650">
        <v>23120790</v>
      </c>
      <c r="M650">
        <v>5.6</v>
      </c>
      <c r="P650" s="29">
        <f t="shared" si="26"/>
        <v>0.76666666666666661</v>
      </c>
    </row>
    <row r="651" spans="1:16" hidden="1" x14ac:dyDescent="0.25">
      <c r="A651">
        <v>181146540</v>
      </c>
      <c r="B651">
        <v>803400</v>
      </c>
      <c r="C651" t="s">
        <v>212</v>
      </c>
      <c r="D651">
        <v>2021734</v>
      </c>
      <c r="E651" t="s">
        <v>252</v>
      </c>
      <c r="F651" t="s">
        <v>214</v>
      </c>
      <c r="G651" t="s">
        <v>215</v>
      </c>
      <c r="H651">
        <v>2</v>
      </c>
      <c r="I651">
        <v>2019</v>
      </c>
      <c r="J651">
        <v>1</v>
      </c>
      <c r="L651">
        <v>23120792</v>
      </c>
      <c r="M651">
        <v>5.6</v>
      </c>
      <c r="P651" s="29">
        <f t="shared" si="26"/>
        <v>0.76666666666666661</v>
      </c>
    </row>
    <row r="652" spans="1:16" hidden="1" x14ac:dyDescent="0.25">
      <c r="A652">
        <v>181146540</v>
      </c>
      <c r="B652">
        <v>803400</v>
      </c>
      <c r="C652" t="s">
        <v>212</v>
      </c>
      <c r="D652">
        <v>2021853</v>
      </c>
      <c r="E652" t="s">
        <v>258</v>
      </c>
      <c r="F652" t="s">
        <v>214</v>
      </c>
      <c r="G652" t="s">
        <v>215</v>
      </c>
      <c r="H652">
        <v>2</v>
      </c>
      <c r="I652">
        <v>2019</v>
      </c>
      <c r="J652">
        <v>1</v>
      </c>
      <c r="L652">
        <v>23120782</v>
      </c>
      <c r="M652">
        <v>6.4</v>
      </c>
      <c r="P652" s="29">
        <f t="shared" si="26"/>
        <v>0.9</v>
      </c>
    </row>
    <row r="653" spans="1:16" hidden="1" x14ac:dyDescent="0.25">
      <c r="A653">
        <v>181146540</v>
      </c>
      <c r="B653">
        <v>804567</v>
      </c>
      <c r="C653" t="s">
        <v>354</v>
      </c>
      <c r="D653">
        <v>2028561</v>
      </c>
      <c r="E653" t="s">
        <v>230</v>
      </c>
      <c r="F653" t="s">
        <v>214</v>
      </c>
      <c r="G653" t="s">
        <v>215</v>
      </c>
      <c r="H653">
        <v>2</v>
      </c>
      <c r="I653">
        <v>2019</v>
      </c>
      <c r="J653">
        <v>1</v>
      </c>
      <c r="L653">
        <v>23120796</v>
      </c>
      <c r="M653">
        <v>5</v>
      </c>
      <c r="P653" s="29">
        <f t="shared" si="26"/>
        <v>0.66666666666666663</v>
      </c>
    </row>
    <row r="654" spans="1:16" hidden="1" x14ac:dyDescent="0.25">
      <c r="A654">
        <v>181146540</v>
      </c>
      <c r="B654">
        <v>804567</v>
      </c>
      <c r="C654" t="s">
        <v>354</v>
      </c>
      <c r="D654">
        <v>2028523</v>
      </c>
      <c r="E654" t="s">
        <v>255</v>
      </c>
      <c r="F654" t="s">
        <v>214</v>
      </c>
      <c r="G654" t="s">
        <v>215</v>
      </c>
      <c r="H654">
        <v>2</v>
      </c>
      <c r="I654">
        <v>2019</v>
      </c>
      <c r="J654">
        <v>1</v>
      </c>
      <c r="L654">
        <v>23120231</v>
      </c>
      <c r="M654">
        <v>4</v>
      </c>
      <c r="P654" s="29">
        <f t="shared" si="26"/>
        <v>0.5</v>
      </c>
    </row>
    <row r="655" spans="1:16" hidden="1" x14ac:dyDescent="0.25">
      <c r="A655">
        <v>181146540</v>
      </c>
      <c r="B655">
        <v>803400</v>
      </c>
      <c r="C655" t="s">
        <v>212</v>
      </c>
      <c r="D655">
        <v>2021850</v>
      </c>
      <c r="E655" t="s">
        <v>233</v>
      </c>
      <c r="F655" t="s">
        <v>214</v>
      </c>
      <c r="G655" t="s">
        <v>215</v>
      </c>
      <c r="H655">
        <v>1</v>
      </c>
      <c r="I655">
        <v>2019</v>
      </c>
      <c r="J655">
        <v>2</v>
      </c>
      <c r="L655">
        <v>23128839</v>
      </c>
      <c r="P655" s="29" t="str">
        <f t="shared" si="26"/>
        <v>NULL</v>
      </c>
    </row>
    <row r="656" spans="1:16" hidden="1" x14ac:dyDescent="0.25">
      <c r="A656">
        <v>181146540</v>
      </c>
      <c r="B656">
        <v>803400</v>
      </c>
      <c r="C656" t="s">
        <v>212</v>
      </c>
      <c r="D656">
        <v>2021758</v>
      </c>
      <c r="E656" t="s">
        <v>254</v>
      </c>
      <c r="F656" t="s">
        <v>214</v>
      </c>
      <c r="G656" t="s">
        <v>215</v>
      </c>
      <c r="H656">
        <v>1</v>
      </c>
      <c r="I656">
        <v>2019</v>
      </c>
      <c r="J656">
        <v>2</v>
      </c>
      <c r="L656">
        <v>23128841</v>
      </c>
      <c r="P656" s="29" t="str">
        <f t="shared" si="26"/>
        <v>NULL</v>
      </c>
    </row>
    <row r="657" spans="1:16" hidden="1" x14ac:dyDescent="0.25">
      <c r="A657">
        <v>181146540</v>
      </c>
      <c r="B657">
        <v>803400</v>
      </c>
      <c r="C657" t="s">
        <v>212</v>
      </c>
      <c r="D657">
        <v>2021742</v>
      </c>
      <c r="E657" t="s">
        <v>262</v>
      </c>
      <c r="F657" t="s">
        <v>214</v>
      </c>
      <c r="G657" t="s">
        <v>215</v>
      </c>
      <c r="H657">
        <v>1</v>
      </c>
      <c r="I657">
        <v>2019</v>
      </c>
      <c r="J657">
        <v>2</v>
      </c>
      <c r="L657">
        <v>23120240</v>
      </c>
      <c r="P657" s="29" t="str">
        <f t="shared" si="26"/>
        <v>NULL</v>
      </c>
    </row>
    <row r="658" spans="1:16" hidden="1" x14ac:dyDescent="0.25">
      <c r="A658">
        <v>181146540</v>
      </c>
      <c r="B658">
        <v>803400</v>
      </c>
      <c r="C658" t="s">
        <v>212</v>
      </c>
      <c r="D658">
        <v>2021624</v>
      </c>
      <c r="E658" t="s">
        <v>243</v>
      </c>
      <c r="F658" t="s">
        <v>214</v>
      </c>
      <c r="G658" t="s">
        <v>215</v>
      </c>
      <c r="H658">
        <v>1</v>
      </c>
      <c r="I658">
        <v>2019</v>
      </c>
      <c r="J658">
        <v>2</v>
      </c>
      <c r="L658">
        <v>23128840</v>
      </c>
      <c r="P658" s="29" t="str">
        <f t="shared" si="26"/>
        <v>NULL</v>
      </c>
    </row>
    <row r="659" spans="1:16" hidden="1" x14ac:dyDescent="0.25">
      <c r="A659">
        <v>181146540</v>
      </c>
      <c r="B659">
        <v>803400</v>
      </c>
      <c r="C659" t="s">
        <v>212</v>
      </c>
      <c r="D659">
        <v>2004459</v>
      </c>
      <c r="E659" t="s">
        <v>238</v>
      </c>
      <c r="F659" t="s">
        <v>214</v>
      </c>
      <c r="G659" t="s">
        <v>215</v>
      </c>
      <c r="H659">
        <v>1</v>
      </c>
      <c r="I659">
        <v>2019</v>
      </c>
      <c r="J659">
        <v>2</v>
      </c>
      <c r="L659">
        <v>23128837</v>
      </c>
      <c r="P659" s="29" t="str">
        <f t="shared" si="26"/>
        <v>NULL</v>
      </c>
    </row>
    <row r="660" spans="1:16" hidden="1" x14ac:dyDescent="0.25">
      <c r="A660">
        <v>182980455</v>
      </c>
      <c r="B660">
        <v>803400</v>
      </c>
      <c r="C660" t="s">
        <v>212</v>
      </c>
      <c r="D660">
        <v>2005118</v>
      </c>
      <c r="E660" t="s">
        <v>223</v>
      </c>
      <c r="F660" t="s">
        <v>214</v>
      </c>
      <c r="G660" t="s">
        <v>215</v>
      </c>
      <c r="H660">
        <v>3</v>
      </c>
      <c r="I660">
        <v>2015</v>
      </c>
      <c r="J660">
        <v>1</v>
      </c>
      <c r="L660">
        <v>23067550</v>
      </c>
      <c r="M660" t="s">
        <v>221</v>
      </c>
      <c r="P660" s="29" t="str">
        <f t="shared" ref="P660:P665" si="27">IF(AND(ISNUMBER(M660),H660&lt;&gt;4,N660&lt;&gt;"X"),(M660-1)/6,IF(H660=4,"DRP",IF(AND(H660=3,M660="NA"),"BAD",IF(AND(H660=2),"CVL",IF(AND(H660=1,ISBLANK(M660)),"NULL","UNK")))))</f>
        <v>BAD</v>
      </c>
    </row>
    <row r="661" spans="1:16" hidden="1" x14ac:dyDescent="0.25">
      <c r="A661">
        <v>182980455</v>
      </c>
      <c r="B661">
        <v>803400</v>
      </c>
      <c r="C661" t="s">
        <v>212</v>
      </c>
      <c r="D661">
        <v>2021600</v>
      </c>
      <c r="E661" t="s">
        <v>219</v>
      </c>
      <c r="F661" t="s">
        <v>214</v>
      </c>
      <c r="G661" t="s">
        <v>215</v>
      </c>
      <c r="H661">
        <v>3</v>
      </c>
      <c r="I661">
        <v>2015</v>
      </c>
      <c r="J661">
        <v>1</v>
      </c>
      <c r="L661">
        <v>23066442</v>
      </c>
      <c r="M661" t="s">
        <v>221</v>
      </c>
      <c r="P661" s="29" t="str">
        <f t="shared" si="27"/>
        <v>BAD</v>
      </c>
    </row>
    <row r="662" spans="1:16" hidden="1" x14ac:dyDescent="0.25">
      <c r="A662">
        <v>182980455</v>
      </c>
      <c r="B662">
        <v>803400</v>
      </c>
      <c r="C662" t="s">
        <v>212</v>
      </c>
      <c r="D662">
        <v>2005102</v>
      </c>
      <c r="E662" t="s">
        <v>218</v>
      </c>
      <c r="F662" t="s">
        <v>214</v>
      </c>
      <c r="G662" t="s">
        <v>215</v>
      </c>
      <c r="H662">
        <v>3</v>
      </c>
      <c r="I662">
        <v>2015</v>
      </c>
      <c r="J662">
        <v>1</v>
      </c>
      <c r="L662">
        <v>23066494</v>
      </c>
      <c r="M662" t="s">
        <v>221</v>
      </c>
      <c r="P662" s="29" t="str">
        <f t="shared" si="27"/>
        <v>BAD</v>
      </c>
    </row>
    <row r="663" spans="1:16" hidden="1" x14ac:dyDescent="0.25">
      <c r="A663">
        <v>182980455</v>
      </c>
      <c r="B663">
        <v>803400</v>
      </c>
      <c r="C663" t="s">
        <v>212</v>
      </c>
      <c r="D663">
        <v>2005099</v>
      </c>
      <c r="E663" t="s">
        <v>217</v>
      </c>
      <c r="F663" t="s">
        <v>214</v>
      </c>
      <c r="G663" t="s">
        <v>215</v>
      </c>
      <c r="H663">
        <v>3</v>
      </c>
      <c r="I663">
        <v>2015</v>
      </c>
      <c r="J663">
        <v>1</v>
      </c>
      <c r="L663">
        <v>23066433</v>
      </c>
      <c r="M663" t="s">
        <v>221</v>
      </c>
      <c r="P663" s="29" t="str">
        <f t="shared" si="27"/>
        <v>BAD</v>
      </c>
    </row>
    <row r="664" spans="1:16" hidden="1" x14ac:dyDescent="0.25">
      <c r="A664">
        <v>182980455</v>
      </c>
      <c r="B664">
        <v>803400</v>
      </c>
      <c r="C664" t="s">
        <v>212</v>
      </c>
      <c r="D664">
        <v>2021754</v>
      </c>
      <c r="E664" t="s">
        <v>216</v>
      </c>
      <c r="F664" t="s">
        <v>214</v>
      </c>
      <c r="G664" t="s">
        <v>215</v>
      </c>
      <c r="H664">
        <v>3</v>
      </c>
      <c r="I664">
        <v>2015</v>
      </c>
      <c r="J664">
        <v>1</v>
      </c>
      <c r="L664">
        <v>23066481</v>
      </c>
      <c r="M664" t="s">
        <v>221</v>
      </c>
      <c r="P664" s="29" t="str">
        <f t="shared" si="27"/>
        <v>BAD</v>
      </c>
    </row>
    <row r="665" spans="1:16" hidden="1" x14ac:dyDescent="0.25">
      <c r="A665">
        <v>182980455</v>
      </c>
      <c r="B665">
        <v>803400</v>
      </c>
      <c r="C665" t="s">
        <v>212</v>
      </c>
      <c r="D665">
        <v>2004098</v>
      </c>
      <c r="E665" t="s">
        <v>213</v>
      </c>
      <c r="F665" t="s">
        <v>214</v>
      </c>
      <c r="G665" t="s">
        <v>215</v>
      </c>
      <c r="H665">
        <v>3</v>
      </c>
      <c r="I665">
        <v>2015</v>
      </c>
      <c r="J665">
        <v>1</v>
      </c>
      <c r="L665">
        <v>23066523</v>
      </c>
      <c r="M665" t="s">
        <v>221</v>
      </c>
      <c r="P665" s="29" t="str">
        <f t="shared" si="27"/>
        <v>BAD</v>
      </c>
    </row>
    <row r="666" spans="1:16" hidden="1" x14ac:dyDescent="0.25">
      <c r="A666">
        <v>182980455</v>
      </c>
      <c r="B666">
        <v>803400</v>
      </c>
      <c r="C666" t="s">
        <v>212</v>
      </c>
      <c r="D666">
        <v>2005099</v>
      </c>
      <c r="E666" t="s">
        <v>217</v>
      </c>
      <c r="F666" t="s">
        <v>214</v>
      </c>
      <c r="G666" t="s">
        <v>215</v>
      </c>
      <c r="H666">
        <v>3</v>
      </c>
      <c r="I666">
        <v>2016</v>
      </c>
      <c r="J666">
        <v>1</v>
      </c>
      <c r="L666">
        <v>23081299</v>
      </c>
      <c r="M666">
        <v>2.1</v>
      </c>
      <c r="P666" s="29">
        <f t="shared" ref="P666:P697" si="28">IF(AND(ISNUMBER(M666),H666&lt;&gt;4),(M666-1)/6,IF(H666=4,"DRP",IF(AND(H666=3,M666="NA"),"BAD",IF(AND(H666=2),"CVL",IF(AND(H666=1,ISBLANK(M666)),"NULL","UNK")))))</f>
        <v>0.18333333333333335</v>
      </c>
    </row>
    <row r="667" spans="1:16" hidden="1" x14ac:dyDescent="0.25">
      <c r="A667">
        <v>182980455</v>
      </c>
      <c r="B667">
        <v>803400</v>
      </c>
      <c r="C667" t="s">
        <v>212</v>
      </c>
      <c r="D667">
        <v>2004098</v>
      </c>
      <c r="E667" t="s">
        <v>213</v>
      </c>
      <c r="F667" t="s">
        <v>214</v>
      </c>
      <c r="G667" t="s">
        <v>215</v>
      </c>
      <c r="H667">
        <v>2</v>
      </c>
      <c r="I667">
        <v>2016</v>
      </c>
      <c r="J667">
        <v>1</v>
      </c>
      <c r="L667">
        <v>23078001</v>
      </c>
      <c r="M667">
        <v>5.8</v>
      </c>
      <c r="P667" s="29">
        <f t="shared" si="28"/>
        <v>0.79999999999999993</v>
      </c>
    </row>
    <row r="668" spans="1:16" hidden="1" x14ac:dyDescent="0.25">
      <c r="A668">
        <v>182980455</v>
      </c>
      <c r="B668">
        <v>803400</v>
      </c>
      <c r="C668" t="s">
        <v>212</v>
      </c>
      <c r="D668">
        <v>2005102</v>
      </c>
      <c r="E668" t="s">
        <v>218</v>
      </c>
      <c r="F668" t="s">
        <v>214</v>
      </c>
      <c r="G668" t="s">
        <v>215</v>
      </c>
      <c r="H668">
        <v>3</v>
      </c>
      <c r="I668">
        <v>2016</v>
      </c>
      <c r="J668">
        <v>1</v>
      </c>
      <c r="L668">
        <v>23081383</v>
      </c>
      <c r="M668">
        <v>2.9</v>
      </c>
      <c r="P668" s="29">
        <f t="shared" si="28"/>
        <v>0.31666666666666665</v>
      </c>
    </row>
    <row r="669" spans="1:16" hidden="1" x14ac:dyDescent="0.25">
      <c r="A669">
        <v>182980455</v>
      </c>
      <c r="B669">
        <v>803400</v>
      </c>
      <c r="C669" t="s">
        <v>212</v>
      </c>
      <c r="D669">
        <v>2005118</v>
      </c>
      <c r="E669" t="s">
        <v>223</v>
      </c>
      <c r="F669" t="s">
        <v>214</v>
      </c>
      <c r="G669" t="s">
        <v>215</v>
      </c>
      <c r="H669">
        <v>3</v>
      </c>
      <c r="I669">
        <v>2016</v>
      </c>
      <c r="J669">
        <v>1</v>
      </c>
      <c r="L669">
        <v>23081579</v>
      </c>
      <c r="M669">
        <v>3.4</v>
      </c>
      <c r="P669" s="29">
        <f t="shared" si="28"/>
        <v>0.39999999999999997</v>
      </c>
    </row>
    <row r="670" spans="1:16" hidden="1" x14ac:dyDescent="0.25">
      <c r="A670">
        <v>182980455</v>
      </c>
      <c r="B670">
        <v>803400</v>
      </c>
      <c r="C670" t="s">
        <v>212</v>
      </c>
      <c r="D670">
        <v>2021754</v>
      </c>
      <c r="E670" t="s">
        <v>216</v>
      </c>
      <c r="F670" t="s">
        <v>214</v>
      </c>
      <c r="G670" t="s">
        <v>215</v>
      </c>
      <c r="H670">
        <v>3</v>
      </c>
      <c r="I670">
        <v>2016</v>
      </c>
      <c r="J670">
        <v>1</v>
      </c>
      <c r="L670">
        <v>23081127</v>
      </c>
      <c r="M670">
        <v>2.9</v>
      </c>
      <c r="P670" s="29">
        <f t="shared" si="28"/>
        <v>0.31666666666666665</v>
      </c>
    </row>
    <row r="671" spans="1:16" hidden="1" x14ac:dyDescent="0.25">
      <c r="A671">
        <v>182980455</v>
      </c>
      <c r="B671">
        <v>803400</v>
      </c>
      <c r="C671" t="s">
        <v>212</v>
      </c>
      <c r="D671">
        <v>2021600</v>
      </c>
      <c r="E671" t="s">
        <v>219</v>
      </c>
      <c r="F671" t="s">
        <v>214</v>
      </c>
      <c r="G671" t="s">
        <v>215</v>
      </c>
      <c r="H671">
        <v>3</v>
      </c>
      <c r="I671">
        <v>2016</v>
      </c>
      <c r="J671">
        <v>1</v>
      </c>
      <c r="L671">
        <v>23081083</v>
      </c>
      <c r="M671" t="s">
        <v>221</v>
      </c>
      <c r="P671" s="29" t="str">
        <f t="shared" si="28"/>
        <v>BAD</v>
      </c>
    </row>
    <row r="672" spans="1:16" hidden="1" x14ac:dyDescent="0.25">
      <c r="A672">
        <v>182980455</v>
      </c>
      <c r="B672">
        <v>803400</v>
      </c>
      <c r="C672" t="s">
        <v>212</v>
      </c>
      <c r="D672">
        <v>2004112</v>
      </c>
      <c r="E672" t="s">
        <v>244</v>
      </c>
      <c r="F672" t="s">
        <v>214</v>
      </c>
      <c r="G672" t="s">
        <v>215</v>
      </c>
      <c r="H672">
        <v>4</v>
      </c>
      <c r="I672">
        <v>2016</v>
      </c>
      <c r="J672">
        <v>1</v>
      </c>
      <c r="L672">
        <v>23073229</v>
      </c>
      <c r="P672" s="29" t="str">
        <f t="shared" si="28"/>
        <v>DRP</v>
      </c>
    </row>
    <row r="673" spans="1:16" hidden="1" x14ac:dyDescent="0.25">
      <c r="A673">
        <v>182980455</v>
      </c>
      <c r="B673">
        <v>803400</v>
      </c>
      <c r="C673" t="s">
        <v>212</v>
      </c>
      <c r="D673">
        <v>2004116</v>
      </c>
      <c r="E673" t="s">
        <v>229</v>
      </c>
      <c r="F673" t="s">
        <v>214</v>
      </c>
      <c r="G673" t="s">
        <v>215</v>
      </c>
      <c r="H673">
        <v>4</v>
      </c>
      <c r="I673">
        <v>2016</v>
      </c>
      <c r="J673">
        <v>1</v>
      </c>
      <c r="L673">
        <v>23078160</v>
      </c>
      <c r="P673" s="29" t="str">
        <f t="shared" si="28"/>
        <v>DRP</v>
      </c>
    </row>
    <row r="674" spans="1:16" hidden="1" x14ac:dyDescent="0.25">
      <c r="A674">
        <v>182980455</v>
      </c>
      <c r="B674">
        <v>803400</v>
      </c>
      <c r="C674" t="s">
        <v>212</v>
      </c>
      <c r="D674">
        <v>2005131</v>
      </c>
      <c r="E674" t="s">
        <v>228</v>
      </c>
      <c r="F674" t="s">
        <v>214</v>
      </c>
      <c r="G674" t="s">
        <v>215</v>
      </c>
      <c r="H674">
        <v>4</v>
      </c>
      <c r="I674">
        <v>2016</v>
      </c>
      <c r="J674">
        <v>1</v>
      </c>
      <c r="L674">
        <v>23081639</v>
      </c>
      <c r="P674" s="29" t="str">
        <f t="shared" si="28"/>
        <v>DRP</v>
      </c>
    </row>
    <row r="675" spans="1:16" hidden="1" x14ac:dyDescent="0.25">
      <c r="A675">
        <v>182980455</v>
      </c>
      <c r="B675">
        <v>803400</v>
      </c>
      <c r="C675" t="s">
        <v>212</v>
      </c>
      <c r="D675">
        <v>2005117</v>
      </c>
      <c r="E675" t="s">
        <v>220</v>
      </c>
      <c r="F675" t="s">
        <v>214</v>
      </c>
      <c r="G675" t="s">
        <v>215</v>
      </c>
      <c r="H675">
        <v>4</v>
      </c>
      <c r="I675">
        <v>2016</v>
      </c>
      <c r="J675">
        <v>1</v>
      </c>
      <c r="L675">
        <v>23078732</v>
      </c>
      <c r="P675" s="29" t="str">
        <f t="shared" si="28"/>
        <v>DRP</v>
      </c>
    </row>
    <row r="676" spans="1:16" hidden="1" x14ac:dyDescent="0.25">
      <c r="A676">
        <v>182980455</v>
      </c>
      <c r="B676">
        <v>803400</v>
      </c>
      <c r="C676" t="s">
        <v>212</v>
      </c>
      <c r="D676">
        <v>2005099</v>
      </c>
      <c r="E676" t="s">
        <v>217</v>
      </c>
      <c r="F676" t="s">
        <v>214</v>
      </c>
      <c r="G676" t="s">
        <v>215</v>
      </c>
      <c r="H676">
        <v>4</v>
      </c>
      <c r="I676">
        <v>2016</v>
      </c>
      <c r="J676">
        <v>1</v>
      </c>
      <c r="L676">
        <v>23081299</v>
      </c>
      <c r="P676" s="29" t="str">
        <f t="shared" si="28"/>
        <v>DRP</v>
      </c>
    </row>
    <row r="677" spans="1:16" hidden="1" x14ac:dyDescent="0.25">
      <c r="A677">
        <v>182980455</v>
      </c>
      <c r="B677">
        <v>803400</v>
      </c>
      <c r="C677" t="s">
        <v>212</v>
      </c>
      <c r="D677">
        <v>2021754</v>
      </c>
      <c r="E677" t="s">
        <v>216</v>
      </c>
      <c r="F677" t="s">
        <v>214</v>
      </c>
      <c r="G677" t="s">
        <v>215</v>
      </c>
      <c r="H677">
        <v>3</v>
      </c>
      <c r="I677">
        <v>2016</v>
      </c>
      <c r="J677">
        <v>2</v>
      </c>
      <c r="L677">
        <v>23086733</v>
      </c>
      <c r="M677" t="s">
        <v>221</v>
      </c>
      <c r="P677" s="29" t="str">
        <f t="shared" si="28"/>
        <v>BAD</v>
      </c>
    </row>
    <row r="678" spans="1:16" hidden="1" x14ac:dyDescent="0.25">
      <c r="A678">
        <v>182980455</v>
      </c>
      <c r="B678">
        <v>803400</v>
      </c>
      <c r="C678" t="s">
        <v>212</v>
      </c>
      <c r="D678">
        <v>2021600</v>
      </c>
      <c r="E678" t="s">
        <v>219</v>
      </c>
      <c r="F678" t="s">
        <v>214</v>
      </c>
      <c r="G678" t="s">
        <v>215</v>
      </c>
      <c r="H678">
        <v>3</v>
      </c>
      <c r="I678">
        <v>2016</v>
      </c>
      <c r="J678">
        <v>2</v>
      </c>
      <c r="L678">
        <v>23086547</v>
      </c>
      <c r="M678" t="s">
        <v>221</v>
      </c>
      <c r="P678" s="29" t="str">
        <f t="shared" si="28"/>
        <v>BAD</v>
      </c>
    </row>
    <row r="679" spans="1:16" hidden="1" x14ac:dyDescent="0.25">
      <c r="A679">
        <v>182980455</v>
      </c>
      <c r="B679">
        <v>803400</v>
      </c>
      <c r="C679" t="s">
        <v>212</v>
      </c>
      <c r="D679">
        <v>2005118</v>
      </c>
      <c r="E679" t="s">
        <v>223</v>
      </c>
      <c r="F679" t="s">
        <v>214</v>
      </c>
      <c r="G679" t="s">
        <v>215</v>
      </c>
      <c r="H679">
        <v>3</v>
      </c>
      <c r="I679">
        <v>2016</v>
      </c>
      <c r="J679">
        <v>2</v>
      </c>
      <c r="L679">
        <v>23086744</v>
      </c>
      <c r="M679" t="s">
        <v>221</v>
      </c>
      <c r="P679" s="29" t="str">
        <f t="shared" si="28"/>
        <v>BAD</v>
      </c>
    </row>
    <row r="680" spans="1:16" hidden="1" x14ac:dyDescent="0.25">
      <c r="A680">
        <v>182980455</v>
      </c>
      <c r="B680">
        <v>803400</v>
      </c>
      <c r="C680" t="s">
        <v>212</v>
      </c>
      <c r="D680">
        <v>2005102</v>
      </c>
      <c r="E680" t="s">
        <v>218</v>
      </c>
      <c r="F680" t="s">
        <v>214</v>
      </c>
      <c r="G680" t="s">
        <v>215</v>
      </c>
      <c r="H680">
        <v>3</v>
      </c>
      <c r="I680">
        <v>2016</v>
      </c>
      <c r="J680">
        <v>2</v>
      </c>
      <c r="L680">
        <v>23086741</v>
      </c>
      <c r="M680" t="s">
        <v>221</v>
      </c>
      <c r="P680" s="29" t="str">
        <f t="shared" si="28"/>
        <v>BAD</v>
      </c>
    </row>
    <row r="681" spans="1:16" hidden="1" x14ac:dyDescent="0.25">
      <c r="A681">
        <v>182980455</v>
      </c>
      <c r="B681">
        <v>803400</v>
      </c>
      <c r="C681" t="s">
        <v>212</v>
      </c>
      <c r="D681">
        <v>2005099</v>
      </c>
      <c r="E681" t="s">
        <v>217</v>
      </c>
      <c r="F681" t="s">
        <v>214</v>
      </c>
      <c r="G681" t="s">
        <v>215</v>
      </c>
      <c r="H681">
        <v>3</v>
      </c>
      <c r="I681">
        <v>2016</v>
      </c>
      <c r="J681">
        <v>2</v>
      </c>
      <c r="L681">
        <v>23086541</v>
      </c>
      <c r="M681" t="s">
        <v>221</v>
      </c>
      <c r="P681" s="29" t="str">
        <f t="shared" si="28"/>
        <v>BAD</v>
      </c>
    </row>
    <row r="682" spans="1:16" hidden="1" x14ac:dyDescent="0.25">
      <c r="A682">
        <v>183207318</v>
      </c>
      <c r="B682">
        <v>803403</v>
      </c>
      <c r="C682" t="s">
        <v>224</v>
      </c>
      <c r="D682">
        <v>2004172</v>
      </c>
      <c r="E682" t="s">
        <v>213</v>
      </c>
      <c r="F682" t="s">
        <v>214</v>
      </c>
      <c r="G682" t="s">
        <v>215</v>
      </c>
      <c r="H682">
        <v>2</v>
      </c>
      <c r="I682">
        <v>2016</v>
      </c>
      <c r="J682">
        <v>1</v>
      </c>
      <c r="K682" t="s">
        <v>231</v>
      </c>
      <c r="M682" t="s">
        <v>232</v>
      </c>
      <c r="P682" s="29" t="str">
        <f t="shared" si="28"/>
        <v>CVL</v>
      </c>
    </row>
    <row r="683" spans="1:16" hidden="1" x14ac:dyDescent="0.25">
      <c r="A683">
        <v>183207318</v>
      </c>
      <c r="B683">
        <v>803403</v>
      </c>
      <c r="C683" t="s">
        <v>224</v>
      </c>
      <c r="D683">
        <v>2004173</v>
      </c>
      <c r="E683" t="s">
        <v>245</v>
      </c>
      <c r="F683" t="s">
        <v>214</v>
      </c>
      <c r="G683" t="s">
        <v>215</v>
      </c>
      <c r="H683">
        <v>2</v>
      </c>
      <c r="I683">
        <v>2016</v>
      </c>
      <c r="J683">
        <v>1</v>
      </c>
      <c r="K683" t="s">
        <v>231</v>
      </c>
      <c r="M683" t="s">
        <v>232</v>
      </c>
      <c r="P683" s="29" t="str">
        <f t="shared" si="28"/>
        <v>CVL</v>
      </c>
    </row>
    <row r="684" spans="1:16" hidden="1" x14ac:dyDescent="0.25">
      <c r="A684">
        <v>183207318</v>
      </c>
      <c r="B684">
        <v>803403</v>
      </c>
      <c r="C684" t="s">
        <v>224</v>
      </c>
      <c r="D684">
        <v>2004764</v>
      </c>
      <c r="E684" t="s">
        <v>290</v>
      </c>
      <c r="F684" t="s">
        <v>214</v>
      </c>
      <c r="G684" t="s">
        <v>215</v>
      </c>
      <c r="H684">
        <v>2</v>
      </c>
      <c r="I684">
        <v>2016</v>
      </c>
      <c r="J684">
        <v>1</v>
      </c>
      <c r="K684" t="s">
        <v>231</v>
      </c>
      <c r="M684" t="s">
        <v>232</v>
      </c>
      <c r="P684" s="29" t="str">
        <f t="shared" si="28"/>
        <v>CVL</v>
      </c>
    </row>
    <row r="685" spans="1:16" hidden="1" x14ac:dyDescent="0.25">
      <c r="A685">
        <v>183207318</v>
      </c>
      <c r="B685">
        <v>803403</v>
      </c>
      <c r="C685" t="s">
        <v>224</v>
      </c>
      <c r="D685">
        <v>2005108</v>
      </c>
      <c r="E685" t="s">
        <v>217</v>
      </c>
      <c r="F685" t="s">
        <v>214</v>
      </c>
      <c r="G685" t="s">
        <v>215</v>
      </c>
      <c r="H685">
        <v>2</v>
      </c>
      <c r="I685">
        <v>2016</v>
      </c>
      <c r="J685">
        <v>1</v>
      </c>
      <c r="K685" t="s">
        <v>231</v>
      </c>
      <c r="M685" t="s">
        <v>232</v>
      </c>
      <c r="P685" s="29" t="str">
        <f t="shared" si="28"/>
        <v>CVL</v>
      </c>
    </row>
    <row r="686" spans="1:16" hidden="1" x14ac:dyDescent="0.25">
      <c r="A686">
        <v>183207318</v>
      </c>
      <c r="B686">
        <v>803403</v>
      </c>
      <c r="C686" t="s">
        <v>224</v>
      </c>
      <c r="D686">
        <v>2005111</v>
      </c>
      <c r="E686" t="s">
        <v>218</v>
      </c>
      <c r="F686" t="s">
        <v>214</v>
      </c>
      <c r="G686" t="s">
        <v>215</v>
      </c>
      <c r="H686">
        <v>2</v>
      </c>
      <c r="I686">
        <v>2016</v>
      </c>
      <c r="J686">
        <v>1</v>
      </c>
      <c r="K686" t="s">
        <v>231</v>
      </c>
      <c r="M686" t="s">
        <v>232</v>
      </c>
      <c r="P686" s="29" t="str">
        <f t="shared" si="28"/>
        <v>CVL</v>
      </c>
    </row>
    <row r="687" spans="1:16" hidden="1" x14ac:dyDescent="0.25">
      <c r="A687">
        <v>183207318</v>
      </c>
      <c r="B687">
        <v>803403</v>
      </c>
      <c r="C687" t="s">
        <v>224</v>
      </c>
      <c r="D687">
        <v>2005125</v>
      </c>
      <c r="E687" t="s">
        <v>223</v>
      </c>
      <c r="F687" t="s">
        <v>214</v>
      </c>
      <c r="G687" t="s">
        <v>215</v>
      </c>
      <c r="H687">
        <v>2</v>
      </c>
      <c r="I687">
        <v>2016</v>
      </c>
      <c r="J687">
        <v>1</v>
      </c>
      <c r="K687" t="s">
        <v>231</v>
      </c>
      <c r="M687" t="s">
        <v>232</v>
      </c>
      <c r="P687" s="29" t="str">
        <f t="shared" si="28"/>
        <v>CVL</v>
      </c>
    </row>
    <row r="688" spans="1:16" hidden="1" x14ac:dyDescent="0.25">
      <c r="A688">
        <v>183207318</v>
      </c>
      <c r="B688">
        <v>803403</v>
      </c>
      <c r="C688" t="s">
        <v>224</v>
      </c>
      <c r="D688">
        <v>2005127</v>
      </c>
      <c r="E688" t="s">
        <v>293</v>
      </c>
      <c r="F688" t="s">
        <v>214</v>
      </c>
      <c r="G688" t="s">
        <v>215</v>
      </c>
      <c r="H688">
        <v>2</v>
      </c>
      <c r="I688">
        <v>2016</v>
      </c>
      <c r="J688">
        <v>1</v>
      </c>
      <c r="K688" t="s">
        <v>231</v>
      </c>
      <c r="M688" t="s">
        <v>232</v>
      </c>
      <c r="P688" s="29" t="str">
        <f t="shared" si="28"/>
        <v>CVL</v>
      </c>
    </row>
    <row r="689" spans="1:16" hidden="1" x14ac:dyDescent="0.25">
      <c r="A689">
        <v>183207318</v>
      </c>
      <c r="B689">
        <v>803403</v>
      </c>
      <c r="C689" t="s">
        <v>224</v>
      </c>
      <c r="D689">
        <v>2021900</v>
      </c>
      <c r="E689" t="s">
        <v>216</v>
      </c>
      <c r="F689" t="s">
        <v>214</v>
      </c>
      <c r="G689" t="s">
        <v>215</v>
      </c>
      <c r="H689">
        <v>4</v>
      </c>
      <c r="I689">
        <v>2016</v>
      </c>
      <c r="J689">
        <v>1</v>
      </c>
      <c r="L689">
        <v>23078554</v>
      </c>
      <c r="P689" s="29" t="str">
        <f t="shared" si="28"/>
        <v>DRP</v>
      </c>
    </row>
    <row r="690" spans="1:16" hidden="1" x14ac:dyDescent="0.25">
      <c r="A690">
        <v>183207318</v>
      </c>
      <c r="B690">
        <v>803403</v>
      </c>
      <c r="C690" t="s">
        <v>224</v>
      </c>
      <c r="D690">
        <v>2021879</v>
      </c>
      <c r="E690" t="s">
        <v>219</v>
      </c>
      <c r="F690" t="s">
        <v>214</v>
      </c>
      <c r="G690" t="s">
        <v>215</v>
      </c>
      <c r="H690">
        <v>4</v>
      </c>
      <c r="I690">
        <v>2016</v>
      </c>
      <c r="J690">
        <v>1</v>
      </c>
      <c r="L690">
        <v>23078551</v>
      </c>
      <c r="P690" s="29" t="str">
        <f t="shared" si="28"/>
        <v>DRP</v>
      </c>
    </row>
    <row r="691" spans="1:16" hidden="1" x14ac:dyDescent="0.25">
      <c r="A691">
        <v>183207318</v>
      </c>
      <c r="B691">
        <v>803403</v>
      </c>
      <c r="C691" t="s">
        <v>224</v>
      </c>
      <c r="D691">
        <v>2005125</v>
      </c>
      <c r="E691" t="s">
        <v>223</v>
      </c>
      <c r="F691" t="s">
        <v>214</v>
      </c>
      <c r="G691" t="s">
        <v>215</v>
      </c>
      <c r="H691">
        <v>4</v>
      </c>
      <c r="I691">
        <v>2016</v>
      </c>
      <c r="J691">
        <v>1</v>
      </c>
      <c r="L691">
        <v>23078449</v>
      </c>
      <c r="P691" s="29" t="str">
        <f t="shared" si="28"/>
        <v>DRP</v>
      </c>
    </row>
    <row r="692" spans="1:16" hidden="1" x14ac:dyDescent="0.25">
      <c r="A692">
        <v>183207318</v>
      </c>
      <c r="B692">
        <v>803403</v>
      </c>
      <c r="C692" t="s">
        <v>224</v>
      </c>
      <c r="D692">
        <v>2005111</v>
      </c>
      <c r="E692" t="s">
        <v>218</v>
      </c>
      <c r="F692" t="s">
        <v>214</v>
      </c>
      <c r="G692" t="s">
        <v>215</v>
      </c>
      <c r="H692">
        <v>4</v>
      </c>
      <c r="I692">
        <v>2016</v>
      </c>
      <c r="J692">
        <v>1</v>
      </c>
      <c r="L692">
        <v>23078557</v>
      </c>
      <c r="P692" s="29" t="str">
        <f t="shared" si="28"/>
        <v>DRP</v>
      </c>
    </row>
    <row r="693" spans="1:16" hidden="1" x14ac:dyDescent="0.25">
      <c r="A693">
        <v>183207318</v>
      </c>
      <c r="B693">
        <v>803403</v>
      </c>
      <c r="C693" t="s">
        <v>224</v>
      </c>
      <c r="D693">
        <v>2005108</v>
      </c>
      <c r="E693" t="s">
        <v>217</v>
      </c>
      <c r="F693" t="s">
        <v>214</v>
      </c>
      <c r="G693" t="s">
        <v>215</v>
      </c>
      <c r="H693">
        <v>4</v>
      </c>
      <c r="I693">
        <v>2016</v>
      </c>
      <c r="J693">
        <v>1</v>
      </c>
      <c r="L693">
        <v>23078550</v>
      </c>
      <c r="P693" s="29" t="str">
        <f t="shared" si="28"/>
        <v>DRP</v>
      </c>
    </row>
    <row r="694" spans="1:16" hidden="1" x14ac:dyDescent="0.25">
      <c r="A694">
        <v>183207318</v>
      </c>
      <c r="B694">
        <v>803403</v>
      </c>
      <c r="C694" t="s">
        <v>224</v>
      </c>
      <c r="D694">
        <v>2004172</v>
      </c>
      <c r="E694" t="s">
        <v>213</v>
      </c>
      <c r="F694" t="s">
        <v>214</v>
      </c>
      <c r="G694" t="s">
        <v>215</v>
      </c>
      <c r="H694">
        <v>4</v>
      </c>
      <c r="I694">
        <v>2016</v>
      </c>
      <c r="J694">
        <v>1</v>
      </c>
      <c r="L694">
        <v>23078276</v>
      </c>
      <c r="P694" s="29" t="str">
        <f t="shared" si="28"/>
        <v>DRP</v>
      </c>
    </row>
    <row r="695" spans="1:16" hidden="1" x14ac:dyDescent="0.25">
      <c r="A695">
        <v>183207318</v>
      </c>
      <c r="B695">
        <v>803403</v>
      </c>
      <c r="C695" t="s">
        <v>224</v>
      </c>
      <c r="D695">
        <v>2021897</v>
      </c>
      <c r="E695" t="s">
        <v>292</v>
      </c>
      <c r="F695" t="s">
        <v>214</v>
      </c>
      <c r="G695" t="s">
        <v>215</v>
      </c>
      <c r="H695">
        <v>2</v>
      </c>
      <c r="I695">
        <v>2016</v>
      </c>
      <c r="J695">
        <v>1</v>
      </c>
      <c r="L695">
        <v>23078635</v>
      </c>
      <c r="M695">
        <v>4.5</v>
      </c>
      <c r="P695" s="29">
        <f t="shared" si="28"/>
        <v>0.58333333333333337</v>
      </c>
    </row>
    <row r="696" spans="1:16" hidden="1" x14ac:dyDescent="0.25">
      <c r="A696">
        <v>183207318</v>
      </c>
      <c r="B696">
        <v>803403</v>
      </c>
      <c r="C696" t="s">
        <v>224</v>
      </c>
      <c r="D696">
        <v>2004671</v>
      </c>
      <c r="E696" t="s">
        <v>288</v>
      </c>
      <c r="F696" t="s">
        <v>214</v>
      </c>
      <c r="G696" t="s">
        <v>215</v>
      </c>
      <c r="H696">
        <v>3</v>
      </c>
      <c r="I696">
        <v>2016</v>
      </c>
      <c r="J696">
        <v>1</v>
      </c>
      <c r="L696">
        <v>23078628</v>
      </c>
      <c r="M696">
        <v>3.4</v>
      </c>
      <c r="P696" s="29">
        <f t="shared" si="28"/>
        <v>0.39999999999999997</v>
      </c>
    </row>
    <row r="697" spans="1:16" hidden="1" x14ac:dyDescent="0.25">
      <c r="A697">
        <v>183207318</v>
      </c>
      <c r="B697">
        <v>803403</v>
      </c>
      <c r="C697" t="s">
        <v>224</v>
      </c>
      <c r="D697">
        <v>2021898</v>
      </c>
      <c r="E697" t="s">
        <v>262</v>
      </c>
      <c r="F697" t="s">
        <v>214</v>
      </c>
      <c r="G697" t="s">
        <v>215</v>
      </c>
      <c r="H697">
        <v>2</v>
      </c>
      <c r="I697">
        <v>2016</v>
      </c>
      <c r="J697">
        <v>1</v>
      </c>
      <c r="L697">
        <v>23078690</v>
      </c>
      <c r="M697">
        <v>6.1</v>
      </c>
      <c r="P697" s="29">
        <f t="shared" si="28"/>
        <v>0.85</v>
      </c>
    </row>
    <row r="698" spans="1:16" hidden="1" x14ac:dyDescent="0.25">
      <c r="A698">
        <v>183207318</v>
      </c>
      <c r="B698">
        <v>803403</v>
      </c>
      <c r="C698" t="s">
        <v>224</v>
      </c>
      <c r="D698">
        <v>2021891</v>
      </c>
      <c r="E698" t="s">
        <v>259</v>
      </c>
      <c r="F698" t="s">
        <v>214</v>
      </c>
      <c r="G698" t="s">
        <v>215</v>
      </c>
      <c r="H698">
        <v>2</v>
      </c>
      <c r="I698">
        <v>2016</v>
      </c>
      <c r="J698">
        <v>1</v>
      </c>
      <c r="L698">
        <v>23078633</v>
      </c>
      <c r="M698">
        <v>5.2</v>
      </c>
      <c r="P698" s="29">
        <f t="shared" ref="P698:P729" si="29">IF(AND(ISNUMBER(M698),H698&lt;&gt;4),(M698-1)/6,IF(H698=4,"DRP",IF(AND(H698=3,M698="NA"),"BAD",IF(AND(H698=2),"CVL",IF(AND(H698=1,ISBLANK(M698)),"NULL","UNK")))))</f>
        <v>0.70000000000000007</v>
      </c>
    </row>
    <row r="699" spans="1:16" hidden="1" x14ac:dyDescent="0.25">
      <c r="A699">
        <v>183207318</v>
      </c>
      <c r="B699">
        <v>803403</v>
      </c>
      <c r="C699" t="s">
        <v>224</v>
      </c>
      <c r="D699">
        <v>2021886</v>
      </c>
      <c r="E699" t="s">
        <v>227</v>
      </c>
      <c r="F699" t="s">
        <v>214</v>
      </c>
      <c r="G699" t="s">
        <v>215</v>
      </c>
      <c r="H699">
        <v>2</v>
      </c>
      <c r="I699">
        <v>2016</v>
      </c>
      <c r="J699">
        <v>1</v>
      </c>
      <c r="L699">
        <v>23082193</v>
      </c>
      <c r="M699">
        <v>5.0999999999999996</v>
      </c>
      <c r="P699" s="29">
        <f t="shared" si="29"/>
        <v>0.68333333333333324</v>
      </c>
    </row>
    <row r="700" spans="1:16" hidden="1" x14ac:dyDescent="0.25">
      <c r="A700">
        <v>183207318</v>
      </c>
      <c r="B700">
        <v>803403</v>
      </c>
      <c r="C700" t="s">
        <v>224</v>
      </c>
      <c r="D700">
        <v>2004675</v>
      </c>
      <c r="E700" t="s">
        <v>271</v>
      </c>
      <c r="F700" t="s">
        <v>214</v>
      </c>
      <c r="G700" t="s">
        <v>215</v>
      </c>
      <c r="H700">
        <v>2</v>
      </c>
      <c r="I700">
        <v>2016</v>
      </c>
      <c r="J700">
        <v>1</v>
      </c>
      <c r="L700">
        <v>23078679</v>
      </c>
      <c r="M700">
        <v>6</v>
      </c>
      <c r="P700" s="29">
        <f t="shared" si="29"/>
        <v>0.83333333333333337</v>
      </c>
    </row>
    <row r="701" spans="1:16" hidden="1" x14ac:dyDescent="0.25">
      <c r="A701">
        <v>183207318</v>
      </c>
      <c r="B701">
        <v>803403</v>
      </c>
      <c r="C701" t="s">
        <v>224</v>
      </c>
      <c r="D701">
        <v>2021878</v>
      </c>
      <c r="E701" t="s">
        <v>294</v>
      </c>
      <c r="F701" t="s">
        <v>214</v>
      </c>
      <c r="G701" t="s">
        <v>215</v>
      </c>
      <c r="H701">
        <v>2</v>
      </c>
      <c r="I701">
        <v>2016</v>
      </c>
      <c r="J701">
        <v>1</v>
      </c>
      <c r="K701" t="s">
        <v>231</v>
      </c>
      <c r="M701" t="s">
        <v>232</v>
      </c>
      <c r="P701" s="29" t="str">
        <f t="shared" si="29"/>
        <v>CVL</v>
      </c>
    </row>
    <row r="702" spans="1:16" hidden="1" x14ac:dyDescent="0.25">
      <c r="A702">
        <v>183207318</v>
      </c>
      <c r="B702">
        <v>803403</v>
      </c>
      <c r="C702" t="s">
        <v>224</v>
      </c>
      <c r="D702">
        <v>2021901</v>
      </c>
      <c r="E702" t="s">
        <v>253</v>
      </c>
      <c r="F702" t="s">
        <v>214</v>
      </c>
      <c r="G702" t="s">
        <v>215</v>
      </c>
      <c r="H702">
        <v>2</v>
      </c>
      <c r="I702">
        <v>2016</v>
      </c>
      <c r="J702">
        <v>1</v>
      </c>
      <c r="K702" t="s">
        <v>231</v>
      </c>
      <c r="M702" t="s">
        <v>232</v>
      </c>
      <c r="P702" s="29" t="str">
        <f t="shared" si="29"/>
        <v>CVL</v>
      </c>
    </row>
    <row r="703" spans="1:16" hidden="1" x14ac:dyDescent="0.25">
      <c r="A703">
        <v>183207318</v>
      </c>
      <c r="B703">
        <v>803403</v>
      </c>
      <c r="C703" t="s">
        <v>224</v>
      </c>
      <c r="D703">
        <v>2021900</v>
      </c>
      <c r="E703" t="s">
        <v>216</v>
      </c>
      <c r="F703" t="s">
        <v>214</v>
      </c>
      <c r="G703" t="s">
        <v>215</v>
      </c>
      <c r="H703">
        <v>2</v>
      </c>
      <c r="I703">
        <v>2016</v>
      </c>
      <c r="J703">
        <v>1</v>
      </c>
      <c r="K703" t="s">
        <v>231</v>
      </c>
      <c r="M703" t="s">
        <v>232</v>
      </c>
      <c r="P703" s="29" t="str">
        <f t="shared" si="29"/>
        <v>CVL</v>
      </c>
    </row>
    <row r="704" spans="1:16" hidden="1" x14ac:dyDescent="0.25">
      <c r="A704">
        <v>183207318</v>
      </c>
      <c r="B704">
        <v>803403</v>
      </c>
      <c r="C704" t="s">
        <v>224</v>
      </c>
      <c r="D704">
        <v>2021902</v>
      </c>
      <c r="E704" t="s">
        <v>254</v>
      </c>
      <c r="F704" t="s">
        <v>214</v>
      </c>
      <c r="G704" t="s">
        <v>215</v>
      </c>
      <c r="H704">
        <v>2</v>
      </c>
      <c r="I704">
        <v>2016</v>
      </c>
      <c r="J704">
        <v>1</v>
      </c>
      <c r="K704" t="s">
        <v>231</v>
      </c>
      <c r="M704" t="s">
        <v>232</v>
      </c>
      <c r="P704" s="29" t="str">
        <f t="shared" si="29"/>
        <v>CVL</v>
      </c>
    </row>
    <row r="705" spans="1:16" hidden="1" x14ac:dyDescent="0.25">
      <c r="A705">
        <v>183207318</v>
      </c>
      <c r="B705">
        <v>803403</v>
      </c>
      <c r="C705" t="s">
        <v>224</v>
      </c>
      <c r="D705">
        <v>2021903</v>
      </c>
      <c r="E705" t="s">
        <v>256</v>
      </c>
      <c r="F705" t="s">
        <v>214</v>
      </c>
      <c r="G705" t="s">
        <v>215</v>
      </c>
      <c r="H705">
        <v>2</v>
      </c>
      <c r="I705">
        <v>2016</v>
      </c>
      <c r="J705">
        <v>1</v>
      </c>
      <c r="K705" t="s">
        <v>231</v>
      </c>
      <c r="M705" t="s">
        <v>232</v>
      </c>
      <c r="P705" s="29" t="str">
        <f t="shared" si="29"/>
        <v>CVL</v>
      </c>
    </row>
    <row r="706" spans="1:16" hidden="1" x14ac:dyDescent="0.25">
      <c r="A706">
        <v>183207318</v>
      </c>
      <c r="B706">
        <v>803403</v>
      </c>
      <c r="C706" t="s">
        <v>224</v>
      </c>
      <c r="D706">
        <v>2021907</v>
      </c>
      <c r="E706" t="s">
        <v>257</v>
      </c>
      <c r="F706" t="s">
        <v>214</v>
      </c>
      <c r="G706" t="s">
        <v>215</v>
      </c>
      <c r="H706">
        <v>2</v>
      </c>
      <c r="I706">
        <v>2016</v>
      </c>
      <c r="J706">
        <v>1</v>
      </c>
      <c r="K706" t="s">
        <v>231</v>
      </c>
      <c r="M706" t="s">
        <v>232</v>
      </c>
      <c r="P706" s="29" t="str">
        <f t="shared" si="29"/>
        <v>CVL</v>
      </c>
    </row>
    <row r="707" spans="1:16" hidden="1" x14ac:dyDescent="0.25">
      <c r="A707">
        <v>183207318</v>
      </c>
      <c r="B707">
        <v>803403</v>
      </c>
      <c r="C707" t="s">
        <v>224</v>
      </c>
      <c r="D707">
        <v>2021916</v>
      </c>
      <c r="E707" t="s">
        <v>226</v>
      </c>
      <c r="F707" t="s">
        <v>214</v>
      </c>
      <c r="G707" t="s">
        <v>215</v>
      </c>
      <c r="H707">
        <v>2</v>
      </c>
      <c r="I707">
        <v>2016</v>
      </c>
      <c r="J707">
        <v>1</v>
      </c>
      <c r="K707" t="s">
        <v>231</v>
      </c>
      <c r="M707" t="s">
        <v>232</v>
      </c>
      <c r="P707" s="29" t="str">
        <f t="shared" si="29"/>
        <v>CVL</v>
      </c>
    </row>
    <row r="708" spans="1:16" hidden="1" x14ac:dyDescent="0.25">
      <c r="A708">
        <v>183207318</v>
      </c>
      <c r="B708">
        <v>803403</v>
      </c>
      <c r="C708" t="s">
        <v>224</v>
      </c>
      <c r="D708">
        <v>2021899</v>
      </c>
      <c r="E708" t="s">
        <v>296</v>
      </c>
      <c r="F708" t="s">
        <v>214</v>
      </c>
      <c r="G708" t="s">
        <v>215</v>
      </c>
      <c r="H708">
        <v>2</v>
      </c>
      <c r="I708">
        <v>2016</v>
      </c>
      <c r="J708">
        <v>1</v>
      </c>
      <c r="K708" t="s">
        <v>231</v>
      </c>
      <c r="M708" t="s">
        <v>232</v>
      </c>
      <c r="P708" s="29" t="str">
        <f t="shared" si="29"/>
        <v>CVL</v>
      </c>
    </row>
    <row r="709" spans="1:16" hidden="1" x14ac:dyDescent="0.25">
      <c r="A709">
        <v>183207318</v>
      </c>
      <c r="B709">
        <v>803403</v>
      </c>
      <c r="C709" t="s">
        <v>224</v>
      </c>
      <c r="D709">
        <v>2021885</v>
      </c>
      <c r="E709" t="s">
        <v>295</v>
      </c>
      <c r="F709" t="s">
        <v>214</v>
      </c>
      <c r="G709" t="s">
        <v>215</v>
      </c>
      <c r="H709">
        <v>2</v>
      </c>
      <c r="I709">
        <v>2016</v>
      </c>
      <c r="J709">
        <v>1</v>
      </c>
      <c r="K709" t="s">
        <v>231</v>
      </c>
      <c r="M709" t="s">
        <v>232</v>
      </c>
      <c r="P709" s="29" t="str">
        <f t="shared" si="29"/>
        <v>CVL</v>
      </c>
    </row>
    <row r="710" spans="1:16" hidden="1" x14ac:dyDescent="0.25">
      <c r="A710">
        <v>183207318</v>
      </c>
      <c r="B710">
        <v>803403</v>
      </c>
      <c r="C710" t="s">
        <v>224</v>
      </c>
      <c r="D710">
        <v>2021880</v>
      </c>
      <c r="E710" t="s">
        <v>242</v>
      </c>
      <c r="F710" t="s">
        <v>214</v>
      </c>
      <c r="G710" t="s">
        <v>215</v>
      </c>
      <c r="H710">
        <v>2</v>
      </c>
      <c r="I710">
        <v>2016</v>
      </c>
      <c r="J710">
        <v>1</v>
      </c>
      <c r="K710" t="s">
        <v>231</v>
      </c>
      <c r="M710" t="s">
        <v>232</v>
      </c>
      <c r="P710" s="29" t="str">
        <f t="shared" si="29"/>
        <v>CVL</v>
      </c>
    </row>
    <row r="711" spans="1:16" hidden="1" x14ac:dyDescent="0.25">
      <c r="A711">
        <v>183207318</v>
      </c>
      <c r="B711">
        <v>803403</v>
      </c>
      <c r="C711" t="s">
        <v>224</v>
      </c>
      <c r="D711">
        <v>2021879</v>
      </c>
      <c r="E711" t="s">
        <v>219</v>
      </c>
      <c r="F711" t="s">
        <v>214</v>
      </c>
      <c r="G711" t="s">
        <v>215</v>
      </c>
      <c r="H711">
        <v>2</v>
      </c>
      <c r="I711">
        <v>2016</v>
      </c>
      <c r="J711">
        <v>1</v>
      </c>
      <c r="K711" t="s">
        <v>231</v>
      </c>
      <c r="M711" t="s">
        <v>232</v>
      </c>
      <c r="P711" s="29" t="str">
        <f t="shared" si="29"/>
        <v>CVL</v>
      </c>
    </row>
    <row r="712" spans="1:16" hidden="1" x14ac:dyDescent="0.25">
      <c r="A712">
        <v>183207318</v>
      </c>
      <c r="B712">
        <v>803403</v>
      </c>
      <c r="C712" t="s">
        <v>224</v>
      </c>
      <c r="D712">
        <v>2021876</v>
      </c>
      <c r="E712" t="s">
        <v>241</v>
      </c>
      <c r="F712" t="s">
        <v>214</v>
      </c>
      <c r="G712" t="s">
        <v>215</v>
      </c>
      <c r="H712">
        <v>2</v>
      </c>
      <c r="I712">
        <v>2016</v>
      </c>
      <c r="J712">
        <v>1</v>
      </c>
      <c r="K712" t="s">
        <v>231</v>
      </c>
      <c r="M712" t="s">
        <v>232</v>
      </c>
      <c r="P712" s="29" t="str">
        <f t="shared" si="29"/>
        <v>CVL</v>
      </c>
    </row>
    <row r="713" spans="1:16" hidden="1" x14ac:dyDescent="0.25">
      <c r="A713">
        <v>183207318</v>
      </c>
      <c r="B713">
        <v>803403</v>
      </c>
      <c r="C713" t="s">
        <v>224</v>
      </c>
      <c r="D713">
        <v>2005133</v>
      </c>
      <c r="E713" t="s">
        <v>228</v>
      </c>
      <c r="F713" t="s">
        <v>214</v>
      </c>
      <c r="G713" t="s">
        <v>215</v>
      </c>
      <c r="H713">
        <v>2</v>
      </c>
      <c r="I713">
        <v>2016</v>
      </c>
      <c r="J713">
        <v>1</v>
      </c>
      <c r="K713" t="s">
        <v>231</v>
      </c>
      <c r="M713" t="s">
        <v>232</v>
      </c>
      <c r="P713" s="29" t="str">
        <f t="shared" si="29"/>
        <v>CVL</v>
      </c>
    </row>
    <row r="714" spans="1:16" hidden="1" x14ac:dyDescent="0.25">
      <c r="A714">
        <v>183207318</v>
      </c>
      <c r="B714">
        <v>803403</v>
      </c>
      <c r="C714" t="s">
        <v>224</v>
      </c>
      <c r="D714">
        <v>2021877</v>
      </c>
      <c r="E714" t="s">
        <v>240</v>
      </c>
      <c r="F714" t="s">
        <v>214</v>
      </c>
      <c r="G714" t="s">
        <v>215</v>
      </c>
      <c r="H714">
        <v>2</v>
      </c>
      <c r="I714">
        <v>2016</v>
      </c>
      <c r="J714">
        <v>2</v>
      </c>
      <c r="L714">
        <v>23086044</v>
      </c>
      <c r="M714">
        <v>6.1</v>
      </c>
      <c r="P714" s="29">
        <f t="shared" si="29"/>
        <v>0.85</v>
      </c>
    </row>
    <row r="715" spans="1:16" hidden="1" x14ac:dyDescent="0.25">
      <c r="A715">
        <v>183207318</v>
      </c>
      <c r="B715">
        <v>803403</v>
      </c>
      <c r="C715" t="s">
        <v>224</v>
      </c>
      <c r="D715">
        <v>2021881</v>
      </c>
      <c r="E715" t="s">
        <v>255</v>
      </c>
      <c r="F715" t="s">
        <v>214</v>
      </c>
      <c r="G715" t="s">
        <v>215</v>
      </c>
      <c r="H715">
        <v>2</v>
      </c>
      <c r="I715">
        <v>2016</v>
      </c>
      <c r="J715">
        <v>2</v>
      </c>
      <c r="L715">
        <v>23086043</v>
      </c>
      <c r="M715">
        <v>5.9</v>
      </c>
      <c r="P715" s="29">
        <f t="shared" si="29"/>
        <v>0.81666666666666676</v>
      </c>
    </row>
    <row r="716" spans="1:16" hidden="1" x14ac:dyDescent="0.25">
      <c r="A716">
        <v>183207318</v>
      </c>
      <c r="B716">
        <v>803403</v>
      </c>
      <c r="C716" t="s">
        <v>224</v>
      </c>
      <c r="D716">
        <v>2021884</v>
      </c>
      <c r="E716" t="s">
        <v>302</v>
      </c>
      <c r="F716" t="s">
        <v>214</v>
      </c>
      <c r="G716" t="s">
        <v>215</v>
      </c>
      <c r="H716">
        <v>2</v>
      </c>
      <c r="I716">
        <v>2016</v>
      </c>
      <c r="J716">
        <v>2</v>
      </c>
      <c r="L716">
        <v>23086040</v>
      </c>
      <c r="M716">
        <v>5.3</v>
      </c>
      <c r="P716" s="29">
        <f t="shared" si="29"/>
        <v>0.71666666666666667</v>
      </c>
    </row>
    <row r="717" spans="1:16" hidden="1" x14ac:dyDescent="0.25">
      <c r="A717">
        <v>183207318</v>
      </c>
      <c r="B717">
        <v>803403</v>
      </c>
      <c r="C717" t="s">
        <v>224</v>
      </c>
      <c r="D717">
        <v>2021994</v>
      </c>
      <c r="E717" t="s">
        <v>298</v>
      </c>
      <c r="F717" t="s">
        <v>214</v>
      </c>
      <c r="G717" t="s">
        <v>215</v>
      </c>
      <c r="H717">
        <v>2</v>
      </c>
      <c r="I717">
        <v>2016</v>
      </c>
      <c r="J717">
        <v>2</v>
      </c>
      <c r="L717">
        <v>23086007</v>
      </c>
      <c r="M717">
        <v>5</v>
      </c>
      <c r="P717" s="29">
        <f t="shared" si="29"/>
        <v>0.66666666666666663</v>
      </c>
    </row>
    <row r="718" spans="1:16" hidden="1" x14ac:dyDescent="0.25">
      <c r="A718">
        <v>183207318</v>
      </c>
      <c r="B718">
        <v>803403</v>
      </c>
      <c r="C718" t="s">
        <v>224</v>
      </c>
      <c r="D718">
        <v>2005124</v>
      </c>
      <c r="E718" t="s">
        <v>220</v>
      </c>
      <c r="F718" t="s">
        <v>214</v>
      </c>
      <c r="G718" t="s">
        <v>215</v>
      </c>
      <c r="H718">
        <v>2</v>
      </c>
      <c r="I718">
        <v>2016</v>
      </c>
      <c r="J718">
        <v>2</v>
      </c>
      <c r="L718">
        <v>23088634</v>
      </c>
      <c r="M718">
        <v>4</v>
      </c>
      <c r="P718" s="29">
        <f t="shared" si="29"/>
        <v>0.5</v>
      </c>
    </row>
    <row r="719" spans="1:16" hidden="1" x14ac:dyDescent="0.25">
      <c r="A719">
        <v>183207318</v>
      </c>
      <c r="B719">
        <v>803403</v>
      </c>
      <c r="C719" t="s">
        <v>224</v>
      </c>
      <c r="D719">
        <v>2021915</v>
      </c>
      <c r="E719" t="s">
        <v>301</v>
      </c>
      <c r="F719" t="s">
        <v>214</v>
      </c>
      <c r="G719" t="s">
        <v>215</v>
      </c>
      <c r="H719">
        <v>2</v>
      </c>
      <c r="I719">
        <v>2016</v>
      </c>
      <c r="J719">
        <v>2</v>
      </c>
      <c r="L719">
        <v>23086041</v>
      </c>
      <c r="M719">
        <v>5.7</v>
      </c>
      <c r="P719" s="29">
        <f t="shared" si="29"/>
        <v>0.78333333333333333</v>
      </c>
    </row>
    <row r="720" spans="1:16" hidden="1" x14ac:dyDescent="0.25">
      <c r="A720">
        <v>183207318</v>
      </c>
      <c r="B720">
        <v>803403</v>
      </c>
      <c r="C720" t="s">
        <v>224</v>
      </c>
      <c r="D720">
        <v>2021906</v>
      </c>
      <c r="E720" t="s">
        <v>235</v>
      </c>
      <c r="F720" t="s">
        <v>214</v>
      </c>
      <c r="G720" t="s">
        <v>215</v>
      </c>
      <c r="H720">
        <v>2</v>
      </c>
      <c r="I720">
        <v>2016</v>
      </c>
      <c r="J720">
        <v>2</v>
      </c>
      <c r="L720">
        <v>23086009</v>
      </c>
      <c r="M720">
        <v>4.4000000000000004</v>
      </c>
      <c r="P720" s="29">
        <f t="shared" si="29"/>
        <v>0.56666666666666676</v>
      </c>
    </row>
    <row r="721" spans="1:16" hidden="1" x14ac:dyDescent="0.25">
      <c r="A721">
        <v>183207318</v>
      </c>
      <c r="B721">
        <v>803403</v>
      </c>
      <c r="C721" t="s">
        <v>224</v>
      </c>
      <c r="D721">
        <v>2021896</v>
      </c>
      <c r="E721" t="s">
        <v>299</v>
      </c>
      <c r="F721" t="s">
        <v>214</v>
      </c>
      <c r="G721" t="s">
        <v>215</v>
      </c>
      <c r="H721">
        <v>2</v>
      </c>
      <c r="I721">
        <v>2016</v>
      </c>
      <c r="J721">
        <v>2</v>
      </c>
      <c r="L721">
        <v>23086042</v>
      </c>
      <c r="M721">
        <v>4</v>
      </c>
      <c r="P721" s="29">
        <f t="shared" si="29"/>
        <v>0.5</v>
      </c>
    </row>
    <row r="722" spans="1:16" hidden="1" x14ac:dyDescent="0.25">
      <c r="A722">
        <v>183207318</v>
      </c>
      <c r="B722">
        <v>803403</v>
      </c>
      <c r="C722" t="s">
        <v>224</v>
      </c>
      <c r="D722">
        <v>2021887</v>
      </c>
      <c r="E722" t="s">
        <v>279</v>
      </c>
      <c r="F722" t="s">
        <v>214</v>
      </c>
      <c r="G722" t="s">
        <v>215</v>
      </c>
      <c r="H722">
        <v>2</v>
      </c>
      <c r="I722">
        <v>2017</v>
      </c>
      <c r="J722">
        <v>1</v>
      </c>
      <c r="L722">
        <v>23091024</v>
      </c>
      <c r="M722">
        <v>5.0999999999999996</v>
      </c>
      <c r="P722" s="29">
        <f t="shared" si="29"/>
        <v>0.68333333333333324</v>
      </c>
    </row>
    <row r="723" spans="1:16" hidden="1" x14ac:dyDescent="0.25">
      <c r="A723">
        <v>183207318</v>
      </c>
      <c r="B723">
        <v>803403</v>
      </c>
      <c r="C723" t="s">
        <v>224</v>
      </c>
      <c r="D723">
        <v>2022925</v>
      </c>
      <c r="E723" t="s">
        <v>297</v>
      </c>
      <c r="F723" t="s">
        <v>214</v>
      </c>
      <c r="G723" t="s">
        <v>215</v>
      </c>
      <c r="H723">
        <v>2</v>
      </c>
      <c r="I723">
        <v>2017</v>
      </c>
      <c r="J723">
        <v>1</v>
      </c>
      <c r="L723">
        <v>23091007</v>
      </c>
      <c r="M723">
        <v>4.3</v>
      </c>
      <c r="P723" s="29">
        <f t="shared" si="29"/>
        <v>0.54999999999999993</v>
      </c>
    </row>
    <row r="724" spans="1:16" hidden="1" x14ac:dyDescent="0.25">
      <c r="A724">
        <v>183207318</v>
      </c>
      <c r="B724">
        <v>803403</v>
      </c>
      <c r="C724" t="s">
        <v>224</v>
      </c>
      <c r="D724">
        <v>2021895</v>
      </c>
      <c r="E724" t="s">
        <v>291</v>
      </c>
      <c r="F724" t="s">
        <v>214</v>
      </c>
      <c r="G724" t="s">
        <v>215</v>
      </c>
      <c r="H724">
        <v>2</v>
      </c>
      <c r="I724">
        <v>2017</v>
      </c>
      <c r="J724">
        <v>1</v>
      </c>
      <c r="L724">
        <v>23090915</v>
      </c>
      <c r="M724">
        <v>5.2</v>
      </c>
      <c r="P724" s="29">
        <f t="shared" si="29"/>
        <v>0.70000000000000007</v>
      </c>
    </row>
    <row r="725" spans="1:16" hidden="1" x14ac:dyDescent="0.25">
      <c r="A725">
        <v>183207318</v>
      </c>
      <c r="B725">
        <v>803403</v>
      </c>
      <c r="C725" t="s">
        <v>224</v>
      </c>
      <c r="D725">
        <v>2021888</v>
      </c>
      <c r="E725" t="s">
        <v>305</v>
      </c>
      <c r="F725" t="s">
        <v>214</v>
      </c>
      <c r="G725" t="s">
        <v>215</v>
      </c>
      <c r="H725">
        <v>2</v>
      </c>
      <c r="I725">
        <v>2017</v>
      </c>
      <c r="J725">
        <v>1</v>
      </c>
      <c r="L725">
        <v>23091023</v>
      </c>
      <c r="M725">
        <v>4.2</v>
      </c>
      <c r="P725" s="29">
        <f t="shared" si="29"/>
        <v>0.53333333333333333</v>
      </c>
    </row>
    <row r="726" spans="1:16" hidden="1" x14ac:dyDescent="0.25">
      <c r="A726">
        <v>183207318</v>
      </c>
      <c r="B726">
        <v>803403</v>
      </c>
      <c r="C726" t="s">
        <v>224</v>
      </c>
      <c r="D726">
        <v>2021892</v>
      </c>
      <c r="E726" t="s">
        <v>289</v>
      </c>
      <c r="F726" t="s">
        <v>214</v>
      </c>
      <c r="G726" t="s">
        <v>215</v>
      </c>
      <c r="H726">
        <v>2</v>
      </c>
      <c r="I726">
        <v>2017</v>
      </c>
      <c r="J726">
        <v>1</v>
      </c>
      <c r="L726">
        <v>23091091</v>
      </c>
      <c r="M726">
        <v>5</v>
      </c>
      <c r="P726" s="29">
        <f t="shared" si="29"/>
        <v>0.66666666666666663</v>
      </c>
    </row>
    <row r="727" spans="1:16" hidden="1" x14ac:dyDescent="0.25">
      <c r="A727">
        <v>183207318</v>
      </c>
      <c r="B727">
        <v>803403</v>
      </c>
      <c r="C727" t="s">
        <v>224</v>
      </c>
      <c r="D727">
        <v>2004186</v>
      </c>
      <c r="E727" t="s">
        <v>229</v>
      </c>
      <c r="F727" t="s">
        <v>214</v>
      </c>
      <c r="G727" t="s">
        <v>215</v>
      </c>
      <c r="H727">
        <v>2</v>
      </c>
      <c r="I727">
        <v>2017</v>
      </c>
      <c r="J727">
        <v>1</v>
      </c>
      <c r="L727">
        <v>23092051</v>
      </c>
      <c r="M727">
        <v>4.7</v>
      </c>
      <c r="P727" s="29">
        <f t="shared" si="29"/>
        <v>0.6166666666666667</v>
      </c>
    </row>
    <row r="728" spans="1:16" hidden="1" x14ac:dyDescent="0.25">
      <c r="A728">
        <v>183207318</v>
      </c>
      <c r="B728">
        <v>803403</v>
      </c>
      <c r="C728" t="s">
        <v>224</v>
      </c>
      <c r="D728">
        <v>2004671</v>
      </c>
      <c r="E728" t="s">
        <v>288</v>
      </c>
      <c r="F728" t="s">
        <v>214</v>
      </c>
      <c r="G728" t="s">
        <v>215</v>
      </c>
      <c r="H728">
        <v>2</v>
      </c>
      <c r="I728">
        <v>2017</v>
      </c>
      <c r="J728">
        <v>1</v>
      </c>
      <c r="L728">
        <v>23091008</v>
      </c>
      <c r="M728">
        <v>5.3</v>
      </c>
      <c r="P728" s="29">
        <f t="shared" si="29"/>
        <v>0.71666666666666667</v>
      </c>
    </row>
    <row r="729" spans="1:16" hidden="1" x14ac:dyDescent="0.25">
      <c r="A729">
        <v>183207318</v>
      </c>
      <c r="B729">
        <v>803403</v>
      </c>
      <c r="C729" t="s">
        <v>224</v>
      </c>
      <c r="D729">
        <v>2021913</v>
      </c>
      <c r="E729" t="s">
        <v>300</v>
      </c>
      <c r="F729" t="s">
        <v>214</v>
      </c>
      <c r="G729" t="s">
        <v>215</v>
      </c>
      <c r="H729">
        <v>2</v>
      </c>
      <c r="I729">
        <v>2017</v>
      </c>
      <c r="J729">
        <v>2</v>
      </c>
      <c r="L729">
        <v>23099442</v>
      </c>
      <c r="M729">
        <v>5.2</v>
      </c>
      <c r="P729" s="29">
        <f t="shared" si="29"/>
        <v>0.70000000000000007</v>
      </c>
    </row>
    <row r="730" spans="1:16" hidden="1" x14ac:dyDescent="0.25">
      <c r="A730">
        <v>183207318</v>
      </c>
      <c r="B730">
        <v>803403</v>
      </c>
      <c r="C730" t="s">
        <v>224</v>
      </c>
      <c r="D730">
        <v>2021893</v>
      </c>
      <c r="E730" t="s">
        <v>312</v>
      </c>
      <c r="F730" t="s">
        <v>214</v>
      </c>
      <c r="G730" t="s">
        <v>215</v>
      </c>
      <c r="H730">
        <v>2</v>
      </c>
      <c r="I730">
        <v>2017</v>
      </c>
      <c r="J730">
        <v>2</v>
      </c>
      <c r="L730">
        <v>23099444</v>
      </c>
      <c r="M730">
        <v>5.4</v>
      </c>
      <c r="P730" s="29">
        <f t="shared" ref="P730:P753" si="30">IF(AND(ISNUMBER(M730),H730&lt;&gt;4),(M730-1)/6,IF(H730=4,"DRP",IF(AND(H730=3,M730="NA"),"BAD",IF(AND(H730=2),"CVL",IF(AND(H730=1,ISBLANK(M730)),"NULL","UNK")))))</f>
        <v>0.73333333333333339</v>
      </c>
    </row>
    <row r="731" spans="1:16" hidden="1" x14ac:dyDescent="0.25">
      <c r="A731">
        <v>183207318</v>
      </c>
      <c r="B731">
        <v>803403</v>
      </c>
      <c r="C731" t="s">
        <v>224</v>
      </c>
      <c r="D731">
        <v>2021890</v>
      </c>
      <c r="E731" t="s">
        <v>303</v>
      </c>
      <c r="F731" t="s">
        <v>214</v>
      </c>
      <c r="G731" t="s">
        <v>215</v>
      </c>
      <c r="H731">
        <v>2</v>
      </c>
      <c r="I731">
        <v>2017</v>
      </c>
      <c r="J731">
        <v>2</v>
      </c>
      <c r="L731">
        <v>23099443</v>
      </c>
      <c r="M731">
        <v>4.4000000000000004</v>
      </c>
      <c r="P731" s="29">
        <f t="shared" si="30"/>
        <v>0.56666666666666676</v>
      </c>
    </row>
    <row r="732" spans="1:16" hidden="1" x14ac:dyDescent="0.25">
      <c r="A732">
        <v>183207318</v>
      </c>
      <c r="B732">
        <v>803403</v>
      </c>
      <c r="C732" t="s">
        <v>224</v>
      </c>
      <c r="D732">
        <v>2021889</v>
      </c>
      <c r="E732" t="s">
        <v>311</v>
      </c>
      <c r="F732" t="s">
        <v>214</v>
      </c>
      <c r="G732" t="s">
        <v>215</v>
      </c>
      <c r="H732">
        <v>2</v>
      </c>
      <c r="I732">
        <v>2017</v>
      </c>
      <c r="J732">
        <v>2</v>
      </c>
      <c r="L732">
        <v>23099440</v>
      </c>
      <c r="M732">
        <v>5</v>
      </c>
      <c r="P732" s="29">
        <f t="shared" si="30"/>
        <v>0.66666666666666663</v>
      </c>
    </row>
    <row r="733" spans="1:16" hidden="1" x14ac:dyDescent="0.25">
      <c r="A733">
        <v>183207318</v>
      </c>
      <c r="B733">
        <v>803403</v>
      </c>
      <c r="C733" t="s">
        <v>224</v>
      </c>
      <c r="D733">
        <v>2004769</v>
      </c>
      <c r="E733" t="s">
        <v>307</v>
      </c>
      <c r="F733" t="s">
        <v>214</v>
      </c>
      <c r="G733" t="s">
        <v>215</v>
      </c>
      <c r="H733">
        <v>2</v>
      </c>
      <c r="I733">
        <v>2017</v>
      </c>
      <c r="J733">
        <v>2</v>
      </c>
      <c r="L733">
        <v>23099667</v>
      </c>
      <c r="M733">
        <v>6.2</v>
      </c>
      <c r="P733" s="29">
        <f t="shared" si="30"/>
        <v>0.8666666666666667</v>
      </c>
    </row>
    <row r="734" spans="1:16" hidden="1" x14ac:dyDescent="0.25">
      <c r="A734">
        <v>183207318</v>
      </c>
      <c r="B734">
        <v>803403</v>
      </c>
      <c r="C734" t="s">
        <v>224</v>
      </c>
      <c r="D734">
        <v>2004686</v>
      </c>
      <c r="E734" t="s">
        <v>277</v>
      </c>
      <c r="F734" t="s">
        <v>214</v>
      </c>
      <c r="G734" t="s">
        <v>215</v>
      </c>
      <c r="H734">
        <v>2</v>
      </c>
      <c r="I734">
        <v>2017</v>
      </c>
      <c r="J734">
        <v>2</v>
      </c>
      <c r="L734">
        <v>23099439</v>
      </c>
      <c r="M734">
        <v>5.6</v>
      </c>
      <c r="P734" s="29">
        <f t="shared" si="30"/>
        <v>0.76666666666666661</v>
      </c>
    </row>
    <row r="735" spans="1:16" hidden="1" x14ac:dyDescent="0.25">
      <c r="A735">
        <v>183207318</v>
      </c>
      <c r="B735">
        <v>803403</v>
      </c>
      <c r="C735" t="s">
        <v>224</v>
      </c>
      <c r="D735">
        <v>2019325</v>
      </c>
      <c r="E735" t="s">
        <v>249</v>
      </c>
      <c r="F735" t="s">
        <v>214</v>
      </c>
      <c r="G735" t="s">
        <v>215</v>
      </c>
      <c r="H735">
        <v>2</v>
      </c>
      <c r="I735">
        <v>2017</v>
      </c>
      <c r="J735">
        <v>2</v>
      </c>
      <c r="M735" t="s">
        <v>232</v>
      </c>
      <c r="P735" s="29" t="str">
        <f t="shared" si="30"/>
        <v>CVL</v>
      </c>
    </row>
    <row r="736" spans="1:16" hidden="1" x14ac:dyDescent="0.25">
      <c r="A736">
        <v>183207318</v>
      </c>
      <c r="B736">
        <v>803403</v>
      </c>
      <c r="C736" t="s">
        <v>224</v>
      </c>
      <c r="D736">
        <v>2019324</v>
      </c>
      <c r="E736" t="s">
        <v>236</v>
      </c>
      <c r="F736" t="s">
        <v>214</v>
      </c>
      <c r="G736" t="s">
        <v>215</v>
      </c>
      <c r="H736">
        <v>2</v>
      </c>
      <c r="I736">
        <v>2017</v>
      </c>
      <c r="J736">
        <v>2</v>
      </c>
      <c r="M736" t="s">
        <v>232</v>
      </c>
      <c r="P736" s="29" t="str">
        <f t="shared" si="30"/>
        <v>CVL</v>
      </c>
    </row>
    <row r="737" spans="1:16" hidden="1" x14ac:dyDescent="0.25">
      <c r="A737">
        <v>183207318</v>
      </c>
      <c r="B737">
        <v>803403</v>
      </c>
      <c r="C737" t="s">
        <v>224</v>
      </c>
      <c r="D737">
        <v>2004183</v>
      </c>
      <c r="E737" t="s">
        <v>244</v>
      </c>
      <c r="F737" t="s">
        <v>214</v>
      </c>
      <c r="G737" t="s">
        <v>215</v>
      </c>
      <c r="H737">
        <v>2</v>
      </c>
      <c r="I737">
        <v>2017</v>
      </c>
      <c r="J737">
        <v>2</v>
      </c>
      <c r="L737">
        <v>23099808</v>
      </c>
      <c r="M737">
        <v>5.8</v>
      </c>
      <c r="P737" s="29">
        <f t="shared" si="30"/>
        <v>0.79999999999999993</v>
      </c>
    </row>
    <row r="738" spans="1:16" hidden="1" x14ac:dyDescent="0.25">
      <c r="A738">
        <v>183207318</v>
      </c>
      <c r="B738">
        <v>803403</v>
      </c>
      <c r="C738" t="s">
        <v>224</v>
      </c>
      <c r="D738">
        <v>2027124</v>
      </c>
      <c r="E738" t="s">
        <v>364</v>
      </c>
      <c r="F738" t="s">
        <v>320</v>
      </c>
      <c r="G738" t="s">
        <v>321</v>
      </c>
      <c r="H738">
        <v>4</v>
      </c>
      <c r="I738">
        <v>2018</v>
      </c>
      <c r="J738">
        <v>1</v>
      </c>
      <c r="L738">
        <v>23105505</v>
      </c>
      <c r="P738" s="29" t="str">
        <f t="shared" si="30"/>
        <v>DRP</v>
      </c>
    </row>
    <row r="739" spans="1:16" hidden="1" x14ac:dyDescent="0.25">
      <c r="A739">
        <v>183207318</v>
      </c>
      <c r="B739">
        <v>803403</v>
      </c>
      <c r="C739" t="s">
        <v>224</v>
      </c>
      <c r="D739">
        <v>2021912</v>
      </c>
      <c r="E739" t="s">
        <v>306</v>
      </c>
      <c r="F739" t="s">
        <v>214</v>
      </c>
      <c r="G739" t="s">
        <v>215</v>
      </c>
      <c r="H739">
        <v>2</v>
      </c>
      <c r="I739">
        <v>2018</v>
      </c>
      <c r="J739">
        <v>1</v>
      </c>
      <c r="L739">
        <v>23105530</v>
      </c>
      <c r="M739">
        <v>5.3</v>
      </c>
      <c r="P739" s="29">
        <f t="shared" si="30"/>
        <v>0.71666666666666667</v>
      </c>
    </row>
    <row r="740" spans="1:16" hidden="1" x14ac:dyDescent="0.25">
      <c r="A740">
        <v>183207318</v>
      </c>
      <c r="B740">
        <v>803403</v>
      </c>
      <c r="C740" t="s">
        <v>224</v>
      </c>
      <c r="D740">
        <v>2021911</v>
      </c>
      <c r="E740" t="s">
        <v>304</v>
      </c>
      <c r="F740" t="s">
        <v>214</v>
      </c>
      <c r="G740" t="s">
        <v>215</v>
      </c>
      <c r="H740">
        <v>2</v>
      </c>
      <c r="I740">
        <v>2018</v>
      </c>
      <c r="J740">
        <v>1</v>
      </c>
      <c r="L740">
        <v>23105438</v>
      </c>
      <c r="M740">
        <v>4.0999999999999996</v>
      </c>
      <c r="P740" s="29">
        <f t="shared" si="30"/>
        <v>0.51666666666666661</v>
      </c>
    </row>
    <row r="741" spans="1:16" hidden="1" x14ac:dyDescent="0.25">
      <c r="A741">
        <v>183207318</v>
      </c>
      <c r="B741">
        <v>803403</v>
      </c>
      <c r="C741" t="s">
        <v>224</v>
      </c>
      <c r="D741">
        <v>2019326</v>
      </c>
      <c r="E741" t="s">
        <v>248</v>
      </c>
      <c r="F741" t="s">
        <v>214</v>
      </c>
      <c r="G741" t="s">
        <v>215</v>
      </c>
      <c r="H741">
        <v>2</v>
      </c>
      <c r="I741">
        <v>2018</v>
      </c>
      <c r="J741">
        <v>1</v>
      </c>
      <c r="L741">
        <v>23105019</v>
      </c>
      <c r="M741">
        <v>4.0999999999999996</v>
      </c>
      <c r="P741" s="29">
        <f t="shared" si="30"/>
        <v>0.51666666666666661</v>
      </c>
    </row>
    <row r="742" spans="1:16" hidden="1" x14ac:dyDescent="0.25">
      <c r="A742">
        <v>183207318</v>
      </c>
      <c r="B742">
        <v>803403</v>
      </c>
      <c r="C742" t="s">
        <v>224</v>
      </c>
      <c r="D742">
        <v>2004765</v>
      </c>
      <c r="E742" t="s">
        <v>284</v>
      </c>
      <c r="F742" t="s">
        <v>214</v>
      </c>
      <c r="G742" t="s">
        <v>215</v>
      </c>
      <c r="H742">
        <v>2</v>
      </c>
      <c r="I742">
        <v>2018</v>
      </c>
      <c r="J742">
        <v>1</v>
      </c>
      <c r="L742">
        <v>23105579</v>
      </c>
      <c r="M742">
        <v>5.3</v>
      </c>
      <c r="P742" s="29">
        <f t="shared" si="30"/>
        <v>0.71666666666666667</v>
      </c>
    </row>
    <row r="743" spans="1:16" hidden="1" x14ac:dyDescent="0.25">
      <c r="A743">
        <v>183207318</v>
      </c>
      <c r="B743">
        <v>803403</v>
      </c>
      <c r="C743" t="s">
        <v>224</v>
      </c>
      <c r="D743">
        <v>2021904</v>
      </c>
      <c r="E743" t="s">
        <v>286</v>
      </c>
      <c r="F743" t="s">
        <v>214</v>
      </c>
      <c r="G743" t="s">
        <v>215</v>
      </c>
      <c r="H743">
        <v>2</v>
      </c>
      <c r="I743">
        <v>2018</v>
      </c>
      <c r="J743">
        <v>1</v>
      </c>
      <c r="M743">
        <v>4.8</v>
      </c>
      <c r="P743" s="29">
        <f t="shared" si="30"/>
        <v>0.6333333333333333</v>
      </c>
    </row>
    <row r="744" spans="1:16" hidden="1" x14ac:dyDescent="0.25">
      <c r="A744">
        <v>183207318</v>
      </c>
      <c r="B744">
        <v>803403</v>
      </c>
      <c r="C744" t="s">
        <v>224</v>
      </c>
      <c r="D744">
        <v>2027151</v>
      </c>
      <c r="E744" t="s">
        <v>322</v>
      </c>
      <c r="F744" t="s">
        <v>320</v>
      </c>
      <c r="G744" t="s">
        <v>321</v>
      </c>
      <c r="H744">
        <v>2</v>
      </c>
      <c r="I744">
        <v>2018</v>
      </c>
      <c r="J744">
        <v>2</v>
      </c>
      <c r="L744">
        <v>23112281</v>
      </c>
      <c r="M744">
        <v>5.3</v>
      </c>
      <c r="P744" s="29">
        <f t="shared" si="30"/>
        <v>0.71666666666666667</v>
      </c>
    </row>
    <row r="745" spans="1:16" hidden="1" x14ac:dyDescent="0.25">
      <c r="A745">
        <v>183207318</v>
      </c>
      <c r="B745">
        <v>803403</v>
      </c>
      <c r="C745" t="s">
        <v>224</v>
      </c>
      <c r="D745">
        <v>2019327</v>
      </c>
      <c r="E745" t="s">
        <v>247</v>
      </c>
      <c r="F745" t="s">
        <v>214</v>
      </c>
      <c r="G745" t="s">
        <v>215</v>
      </c>
      <c r="H745">
        <v>2</v>
      </c>
      <c r="I745">
        <v>2018</v>
      </c>
      <c r="J745">
        <v>2</v>
      </c>
      <c r="L745">
        <v>23112888</v>
      </c>
      <c r="M745">
        <v>5</v>
      </c>
      <c r="P745" s="29">
        <f t="shared" si="30"/>
        <v>0.66666666666666663</v>
      </c>
    </row>
    <row r="746" spans="1:16" hidden="1" x14ac:dyDescent="0.25">
      <c r="A746">
        <v>183207318</v>
      </c>
      <c r="B746">
        <v>803403</v>
      </c>
      <c r="C746" t="s">
        <v>224</v>
      </c>
      <c r="D746">
        <v>2021882</v>
      </c>
      <c r="E746" t="s">
        <v>314</v>
      </c>
      <c r="F746" t="s">
        <v>214</v>
      </c>
      <c r="G746" t="s">
        <v>215</v>
      </c>
      <c r="H746">
        <v>2</v>
      </c>
      <c r="I746">
        <v>2018</v>
      </c>
      <c r="J746">
        <v>2</v>
      </c>
      <c r="L746">
        <v>23113979</v>
      </c>
      <c r="M746">
        <v>6.4</v>
      </c>
      <c r="P746" s="29">
        <f t="shared" si="30"/>
        <v>0.9</v>
      </c>
    </row>
    <row r="747" spans="1:16" hidden="1" x14ac:dyDescent="0.25">
      <c r="A747">
        <v>183207318</v>
      </c>
      <c r="B747">
        <v>803403</v>
      </c>
      <c r="C747" t="s">
        <v>224</v>
      </c>
      <c r="D747">
        <v>2021914</v>
      </c>
      <c r="E747" t="s">
        <v>313</v>
      </c>
      <c r="F747" t="s">
        <v>214</v>
      </c>
      <c r="G747" t="s">
        <v>215</v>
      </c>
      <c r="H747">
        <v>2</v>
      </c>
      <c r="I747">
        <v>2018</v>
      </c>
      <c r="J747">
        <v>2</v>
      </c>
      <c r="L747">
        <v>23113981</v>
      </c>
      <c r="M747">
        <v>6.2</v>
      </c>
      <c r="P747" s="29">
        <f t="shared" si="30"/>
        <v>0.8666666666666667</v>
      </c>
    </row>
    <row r="748" spans="1:16" hidden="1" x14ac:dyDescent="0.25">
      <c r="A748">
        <v>183207318</v>
      </c>
      <c r="B748">
        <v>803403</v>
      </c>
      <c r="C748" t="s">
        <v>224</v>
      </c>
      <c r="D748">
        <v>2021883</v>
      </c>
      <c r="E748" t="s">
        <v>310</v>
      </c>
      <c r="F748" t="s">
        <v>214</v>
      </c>
      <c r="G748" t="s">
        <v>215</v>
      </c>
      <c r="H748">
        <v>2</v>
      </c>
      <c r="I748">
        <v>2018</v>
      </c>
      <c r="J748">
        <v>2</v>
      </c>
      <c r="L748">
        <v>23113944</v>
      </c>
      <c r="M748">
        <v>4.7</v>
      </c>
      <c r="P748" s="29">
        <f t="shared" si="30"/>
        <v>0.6166666666666667</v>
      </c>
    </row>
    <row r="749" spans="1:16" hidden="1" x14ac:dyDescent="0.25">
      <c r="A749">
        <v>183207318</v>
      </c>
      <c r="B749">
        <v>803403</v>
      </c>
      <c r="C749" t="s">
        <v>224</v>
      </c>
      <c r="D749">
        <v>2004693</v>
      </c>
      <c r="E749" t="s">
        <v>309</v>
      </c>
      <c r="F749" t="s">
        <v>214</v>
      </c>
      <c r="G749" t="s">
        <v>215</v>
      </c>
      <c r="H749">
        <v>2</v>
      </c>
      <c r="I749">
        <v>2018</v>
      </c>
      <c r="J749">
        <v>2</v>
      </c>
      <c r="L749">
        <v>23113978</v>
      </c>
      <c r="M749">
        <v>4</v>
      </c>
      <c r="P749" s="29">
        <f t="shared" si="30"/>
        <v>0.5</v>
      </c>
    </row>
    <row r="750" spans="1:16" hidden="1" x14ac:dyDescent="0.25">
      <c r="A750">
        <v>183207318</v>
      </c>
      <c r="B750">
        <v>803403</v>
      </c>
      <c r="C750" t="s">
        <v>224</v>
      </c>
      <c r="D750">
        <v>2021905</v>
      </c>
      <c r="E750" t="s">
        <v>308</v>
      </c>
      <c r="F750" t="s">
        <v>214</v>
      </c>
      <c r="G750" t="s">
        <v>215</v>
      </c>
      <c r="H750">
        <v>2</v>
      </c>
      <c r="I750">
        <v>2019</v>
      </c>
      <c r="J750">
        <v>1</v>
      </c>
      <c r="M750">
        <v>5.5</v>
      </c>
      <c r="P750" s="29">
        <f t="shared" si="30"/>
        <v>0.75</v>
      </c>
    </row>
    <row r="751" spans="1:16" hidden="1" x14ac:dyDescent="0.25">
      <c r="A751">
        <v>183207318</v>
      </c>
      <c r="B751">
        <v>803403</v>
      </c>
      <c r="C751" t="s">
        <v>224</v>
      </c>
      <c r="D751">
        <v>2021909</v>
      </c>
      <c r="E751" t="s">
        <v>283</v>
      </c>
      <c r="F751" t="s">
        <v>214</v>
      </c>
      <c r="G751" t="s">
        <v>215</v>
      </c>
      <c r="H751">
        <v>2</v>
      </c>
      <c r="I751">
        <v>2019</v>
      </c>
      <c r="J751">
        <v>1</v>
      </c>
      <c r="L751">
        <v>23120645</v>
      </c>
      <c r="M751">
        <v>4.4000000000000004</v>
      </c>
      <c r="P751" s="29">
        <f t="shared" si="30"/>
        <v>0.56666666666666676</v>
      </c>
    </row>
    <row r="752" spans="1:16" hidden="1" x14ac:dyDescent="0.25">
      <c r="A752">
        <v>183207318</v>
      </c>
      <c r="B752">
        <v>803403</v>
      </c>
      <c r="C752" t="s">
        <v>224</v>
      </c>
      <c r="D752">
        <v>2021894</v>
      </c>
      <c r="E752" t="s">
        <v>278</v>
      </c>
      <c r="F752" t="s">
        <v>214</v>
      </c>
      <c r="G752" t="s">
        <v>215</v>
      </c>
      <c r="H752">
        <v>1</v>
      </c>
      <c r="I752">
        <v>2019</v>
      </c>
      <c r="J752">
        <v>2</v>
      </c>
      <c r="L752">
        <v>23129135</v>
      </c>
      <c r="P752" s="29" t="str">
        <f t="shared" si="30"/>
        <v>NULL</v>
      </c>
    </row>
    <row r="753" spans="1:16" hidden="1" x14ac:dyDescent="0.25">
      <c r="A753">
        <v>183207318</v>
      </c>
      <c r="B753">
        <v>803403</v>
      </c>
      <c r="C753" t="s">
        <v>224</v>
      </c>
      <c r="D753">
        <v>2021910</v>
      </c>
      <c r="E753" t="s">
        <v>285</v>
      </c>
      <c r="F753" t="s">
        <v>214</v>
      </c>
      <c r="G753" t="s">
        <v>215</v>
      </c>
      <c r="H753">
        <v>1</v>
      </c>
      <c r="I753">
        <v>2019</v>
      </c>
      <c r="J753">
        <v>2</v>
      </c>
      <c r="L753">
        <v>23129130</v>
      </c>
      <c r="P753" s="29" t="str">
        <f t="shared" si="30"/>
        <v>NULL</v>
      </c>
    </row>
    <row r="754" spans="1:16" hidden="1" x14ac:dyDescent="0.25">
      <c r="A754">
        <v>183928945</v>
      </c>
      <c r="B754">
        <v>803407</v>
      </c>
      <c r="C754" t="s">
        <v>317</v>
      </c>
      <c r="D754">
        <v>2004098</v>
      </c>
      <c r="E754" t="s">
        <v>213</v>
      </c>
      <c r="F754" t="s">
        <v>214</v>
      </c>
      <c r="G754" t="s">
        <v>215</v>
      </c>
      <c r="H754">
        <v>2</v>
      </c>
      <c r="I754">
        <v>2015</v>
      </c>
      <c r="J754">
        <v>1</v>
      </c>
      <c r="L754">
        <v>23066523</v>
      </c>
      <c r="M754">
        <v>5.6</v>
      </c>
      <c r="P754" s="29">
        <f t="shared" ref="P754:P772" si="31">IF(AND(ISNUMBER(M754),H754&lt;&gt;4,N754&lt;&gt;"X"),(M754-1)/6,IF(H754=4,"DRP",IF(AND(H754=3,M754="NA"),"BAD",IF(AND(H754=2),"CVL",IF(AND(H754=1,ISBLANK(M754)),"NULL","UNK")))))</f>
        <v>0.76666666666666661</v>
      </c>
    </row>
    <row r="755" spans="1:16" hidden="1" x14ac:dyDescent="0.25">
      <c r="A755">
        <v>183928945</v>
      </c>
      <c r="B755">
        <v>803407</v>
      </c>
      <c r="C755" t="s">
        <v>317</v>
      </c>
      <c r="D755">
        <v>2004112</v>
      </c>
      <c r="E755" t="s">
        <v>244</v>
      </c>
      <c r="F755" t="s">
        <v>214</v>
      </c>
      <c r="G755" t="s">
        <v>215</v>
      </c>
      <c r="H755">
        <v>2</v>
      </c>
      <c r="I755">
        <v>2015</v>
      </c>
      <c r="J755">
        <v>1</v>
      </c>
      <c r="L755">
        <v>23066606</v>
      </c>
      <c r="M755">
        <v>6.3</v>
      </c>
      <c r="P755" s="29">
        <f t="shared" si="31"/>
        <v>0.8833333333333333</v>
      </c>
    </row>
    <row r="756" spans="1:16" hidden="1" x14ac:dyDescent="0.25">
      <c r="A756">
        <v>183928945</v>
      </c>
      <c r="B756">
        <v>803407</v>
      </c>
      <c r="C756" t="s">
        <v>317</v>
      </c>
      <c r="D756">
        <v>2005118</v>
      </c>
      <c r="E756" t="s">
        <v>223</v>
      </c>
      <c r="F756" t="s">
        <v>214</v>
      </c>
      <c r="G756" t="s">
        <v>215</v>
      </c>
      <c r="H756">
        <v>2</v>
      </c>
      <c r="I756">
        <v>2015</v>
      </c>
      <c r="J756">
        <v>1</v>
      </c>
      <c r="L756">
        <v>23067523</v>
      </c>
      <c r="M756">
        <v>5.3</v>
      </c>
      <c r="P756" s="29">
        <f t="shared" si="31"/>
        <v>0.71666666666666667</v>
      </c>
    </row>
    <row r="757" spans="1:16" hidden="1" x14ac:dyDescent="0.25">
      <c r="A757">
        <v>183928945</v>
      </c>
      <c r="B757">
        <v>803407</v>
      </c>
      <c r="C757" t="s">
        <v>317</v>
      </c>
      <c r="D757">
        <v>2021638</v>
      </c>
      <c r="E757" t="s">
        <v>250</v>
      </c>
      <c r="F757" t="s">
        <v>214</v>
      </c>
      <c r="G757" t="s">
        <v>215</v>
      </c>
      <c r="H757">
        <v>3</v>
      </c>
      <c r="I757">
        <v>2015</v>
      </c>
      <c r="J757">
        <v>1</v>
      </c>
      <c r="L757">
        <v>23066540</v>
      </c>
      <c r="M757">
        <v>3.4</v>
      </c>
      <c r="P757" s="29">
        <f t="shared" si="31"/>
        <v>0.39999999999999997</v>
      </c>
    </row>
    <row r="758" spans="1:16" hidden="1" x14ac:dyDescent="0.25">
      <c r="A758">
        <v>183928945</v>
      </c>
      <c r="B758">
        <v>803407</v>
      </c>
      <c r="C758" t="s">
        <v>317</v>
      </c>
      <c r="D758">
        <v>2021754</v>
      </c>
      <c r="E758" t="s">
        <v>216</v>
      </c>
      <c r="F758" t="s">
        <v>214</v>
      </c>
      <c r="G758" t="s">
        <v>215</v>
      </c>
      <c r="H758">
        <v>2</v>
      </c>
      <c r="I758">
        <v>2015</v>
      </c>
      <c r="J758">
        <v>1</v>
      </c>
      <c r="K758" t="s">
        <v>231</v>
      </c>
      <c r="M758" t="s">
        <v>232</v>
      </c>
      <c r="P758" s="29" t="str">
        <f t="shared" si="31"/>
        <v>CVL</v>
      </c>
    </row>
    <row r="759" spans="1:16" hidden="1" x14ac:dyDescent="0.25">
      <c r="A759">
        <v>183928945</v>
      </c>
      <c r="B759">
        <v>803407</v>
      </c>
      <c r="C759" t="s">
        <v>317</v>
      </c>
      <c r="D759">
        <v>2021602</v>
      </c>
      <c r="E759" t="s">
        <v>242</v>
      </c>
      <c r="F759" t="s">
        <v>214</v>
      </c>
      <c r="G759" t="s">
        <v>215</v>
      </c>
      <c r="H759">
        <v>2</v>
      </c>
      <c r="I759">
        <v>2015</v>
      </c>
      <c r="J759">
        <v>1</v>
      </c>
      <c r="K759" t="s">
        <v>231</v>
      </c>
      <c r="M759" t="s">
        <v>232</v>
      </c>
      <c r="P759" s="29" t="str">
        <f t="shared" si="31"/>
        <v>CVL</v>
      </c>
    </row>
    <row r="760" spans="1:16" hidden="1" x14ac:dyDescent="0.25">
      <c r="A760">
        <v>183928945</v>
      </c>
      <c r="B760">
        <v>803407</v>
      </c>
      <c r="C760" t="s">
        <v>317</v>
      </c>
      <c r="D760">
        <v>2021600</v>
      </c>
      <c r="E760" t="s">
        <v>219</v>
      </c>
      <c r="F760" t="s">
        <v>214</v>
      </c>
      <c r="G760" t="s">
        <v>215</v>
      </c>
      <c r="H760">
        <v>2</v>
      </c>
      <c r="I760">
        <v>2015</v>
      </c>
      <c r="J760">
        <v>1</v>
      </c>
      <c r="K760" t="s">
        <v>231</v>
      </c>
      <c r="M760" t="s">
        <v>232</v>
      </c>
      <c r="P760" s="29" t="str">
        <f t="shared" si="31"/>
        <v>CVL</v>
      </c>
    </row>
    <row r="761" spans="1:16" hidden="1" x14ac:dyDescent="0.25">
      <c r="A761">
        <v>183928945</v>
      </c>
      <c r="B761">
        <v>803407</v>
      </c>
      <c r="C761" t="s">
        <v>317</v>
      </c>
      <c r="D761">
        <v>2021580</v>
      </c>
      <c r="E761" t="s">
        <v>241</v>
      </c>
      <c r="F761" t="s">
        <v>214</v>
      </c>
      <c r="G761" t="s">
        <v>215</v>
      </c>
      <c r="H761">
        <v>2</v>
      </c>
      <c r="I761">
        <v>2015</v>
      </c>
      <c r="J761">
        <v>1</v>
      </c>
      <c r="K761" t="s">
        <v>231</v>
      </c>
      <c r="M761" t="s">
        <v>232</v>
      </c>
      <c r="P761" s="29" t="str">
        <f t="shared" si="31"/>
        <v>CVL</v>
      </c>
    </row>
    <row r="762" spans="1:16" hidden="1" x14ac:dyDescent="0.25">
      <c r="A762">
        <v>183928945</v>
      </c>
      <c r="B762">
        <v>803407</v>
      </c>
      <c r="C762" t="s">
        <v>317</v>
      </c>
      <c r="D762">
        <v>2005117</v>
      </c>
      <c r="E762" t="s">
        <v>220</v>
      </c>
      <c r="F762" t="s">
        <v>214</v>
      </c>
      <c r="G762" t="s">
        <v>215</v>
      </c>
      <c r="H762">
        <v>2</v>
      </c>
      <c r="I762">
        <v>2015</v>
      </c>
      <c r="J762">
        <v>1</v>
      </c>
      <c r="K762" t="s">
        <v>231</v>
      </c>
      <c r="M762" t="s">
        <v>232</v>
      </c>
      <c r="P762" s="29" t="str">
        <f t="shared" si="31"/>
        <v>CVL</v>
      </c>
    </row>
    <row r="763" spans="1:16" hidden="1" x14ac:dyDescent="0.25">
      <c r="A763">
        <v>183928945</v>
      </c>
      <c r="B763">
        <v>803407</v>
      </c>
      <c r="C763" t="s">
        <v>317</v>
      </c>
      <c r="D763">
        <v>2005102</v>
      </c>
      <c r="E763" t="s">
        <v>218</v>
      </c>
      <c r="F763" t="s">
        <v>214</v>
      </c>
      <c r="G763" t="s">
        <v>215</v>
      </c>
      <c r="H763">
        <v>2</v>
      </c>
      <c r="I763">
        <v>2015</v>
      </c>
      <c r="J763">
        <v>1</v>
      </c>
      <c r="K763" t="s">
        <v>231</v>
      </c>
      <c r="M763" t="s">
        <v>232</v>
      </c>
      <c r="P763" s="29" t="str">
        <f t="shared" si="31"/>
        <v>CVL</v>
      </c>
    </row>
    <row r="764" spans="1:16" hidden="1" x14ac:dyDescent="0.25">
      <c r="A764">
        <v>183928945</v>
      </c>
      <c r="B764">
        <v>803407</v>
      </c>
      <c r="C764" t="s">
        <v>317</v>
      </c>
      <c r="D764">
        <v>2005099</v>
      </c>
      <c r="E764" t="s">
        <v>217</v>
      </c>
      <c r="F764" t="s">
        <v>214</v>
      </c>
      <c r="G764" t="s">
        <v>215</v>
      </c>
      <c r="H764">
        <v>2</v>
      </c>
      <c r="I764">
        <v>2015</v>
      </c>
      <c r="J764">
        <v>1</v>
      </c>
      <c r="K764" t="s">
        <v>231</v>
      </c>
      <c r="M764" t="s">
        <v>232</v>
      </c>
      <c r="P764" s="29" t="str">
        <f t="shared" si="31"/>
        <v>CVL</v>
      </c>
    </row>
    <row r="765" spans="1:16" hidden="1" x14ac:dyDescent="0.25">
      <c r="A765">
        <v>183928945</v>
      </c>
      <c r="B765">
        <v>803407</v>
      </c>
      <c r="C765" t="s">
        <v>317</v>
      </c>
      <c r="D765">
        <v>2021756</v>
      </c>
      <c r="E765" t="s">
        <v>253</v>
      </c>
      <c r="F765" t="s">
        <v>214</v>
      </c>
      <c r="G765" t="s">
        <v>215</v>
      </c>
      <c r="H765">
        <v>3</v>
      </c>
      <c r="I765">
        <v>2015</v>
      </c>
      <c r="J765">
        <v>1</v>
      </c>
      <c r="L765">
        <v>23066530</v>
      </c>
      <c r="M765">
        <v>3.1</v>
      </c>
      <c r="P765" s="29">
        <f t="shared" si="31"/>
        <v>0.35000000000000003</v>
      </c>
    </row>
    <row r="766" spans="1:16" hidden="1" x14ac:dyDescent="0.25">
      <c r="A766">
        <v>183928945</v>
      </c>
      <c r="B766">
        <v>803407</v>
      </c>
      <c r="C766" t="s">
        <v>317</v>
      </c>
      <c r="D766">
        <v>2021763</v>
      </c>
      <c r="E766" t="s">
        <v>298</v>
      </c>
      <c r="F766" t="s">
        <v>214</v>
      </c>
      <c r="G766" t="s">
        <v>215</v>
      </c>
      <c r="H766">
        <v>3</v>
      </c>
      <c r="I766">
        <v>2015</v>
      </c>
      <c r="J766">
        <v>1</v>
      </c>
      <c r="L766">
        <v>23066534</v>
      </c>
      <c r="M766">
        <v>3.4</v>
      </c>
      <c r="P766" s="29">
        <f t="shared" si="31"/>
        <v>0.39999999999999997</v>
      </c>
    </row>
    <row r="767" spans="1:16" hidden="1" x14ac:dyDescent="0.25">
      <c r="A767">
        <v>183928945</v>
      </c>
      <c r="B767">
        <v>803407</v>
      </c>
      <c r="C767" t="s">
        <v>317</v>
      </c>
      <c r="D767">
        <v>2021763</v>
      </c>
      <c r="E767" t="s">
        <v>298</v>
      </c>
      <c r="F767" t="s">
        <v>214</v>
      </c>
      <c r="G767" t="s">
        <v>215</v>
      </c>
      <c r="H767">
        <v>2</v>
      </c>
      <c r="I767">
        <v>2015</v>
      </c>
      <c r="J767">
        <v>2</v>
      </c>
      <c r="L767">
        <v>23071924</v>
      </c>
      <c r="M767">
        <v>5.3</v>
      </c>
      <c r="P767" s="29">
        <f t="shared" si="31"/>
        <v>0.71666666666666667</v>
      </c>
    </row>
    <row r="768" spans="1:16" hidden="1" x14ac:dyDescent="0.25">
      <c r="A768">
        <v>183928945</v>
      </c>
      <c r="B768">
        <v>803407</v>
      </c>
      <c r="C768" t="s">
        <v>317</v>
      </c>
      <c r="D768">
        <v>2004116</v>
      </c>
      <c r="E768" t="s">
        <v>229</v>
      </c>
      <c r="F768" t="s">
        <v>214</v>
      </c>
      <c r="G768" t="s">
        <v>215</v>
      </c>
      <c r="H768">
        <v>2</v>
      </c>
      <c r="I768">
        <v>2015</v>
      </c>
      <c r="J768">
        <v>2</v>
      </c>
      <c r="L768">
        <v>23073043</v>
      </c>
      <c r="M768">
        <v>6.7</v>
      </c>
      <c r="P768" s="29">
        <f t="shared" si="31"/>
        <v>0.95000000000000007</v>
      </c>
    </row>
    <row r="769" spans="1:16" hidden="1" x14ac:dyDescent="0.25">
      <c r="A769">
        <v>183928945</v>
      </c>
      <c r="B769">
        <v>803407</v>
      </c>
      <c r="C769" t="s">
        <v>317</v>
      </c>
      <c r="D769">
        <v>2021596</v>
      </c>
      <c r="E769" t="s">
        <v>294</v>
      </c>
      <c r="F769" t="s">
        <v>214</v>
      </c>
      <c r="G769" t="s">
        <v>215</v>
      </c>
      <c r="H769">
        <v>3</v>
      </c>
      <c r="I769">
        <v>2015</v>
      </c>
      <c r="J769">
        <v>2</v>
      </c>
      <c r="L769">
        <v>23072031</v>
      </c>
      <c r="M769">
        <v>3.3</v>
      </c>
      <c r="P769" s="29">
        <f t="shared" si="31"/>
        <v>0.3833333333333333</v>
      </c>
    </row>
    <row r="770" spans="1:16" hidden="1" x14ac:dyDescent="0.25">
      <c r="A770">
        <v>183928945</v>
      </c>
      <c r="B770">
        <v>803407</v>
      </c>
      <c r="C770" t="s">
        <v>317</v>
      </c>
      <c r="D770">
        <v>2005131</v>
      </c>
      <c r="E770" t="s">
        <v>228</v>
      </c>
      <c r="F770" t="s">
        <v>214</v>
      </c>
      <c r="G770" t="s">
        <v>215</v>
      </c>
      <c r="H770">
        <v>2</v>
      </c>
      <c r="I770">
        <v>2015</v>
      </c>
      <c r="J770">
        <v>2</v>
      </c>
      <c r="L770">
        <v>23070707</v>
      </c>
      <c r="M770">
        <v>4.3</v>
      </c>
      <c r="P770" s="29">
        <f t="shared" si="31"/>
        <v>0.54999999999999993</v>
      </c>
    </row>
    <row r="771" spans="1:16" hidden="1" x14ac:dyDescent="0.25">
      <c r="A771">
        <v>183928945</v>
      </c>
      <c r="B771">
        <v>803407</v>
      </c>
      <c r="C771" t="s">
        <v>317</v>
      </c>
      <c r="D771">
        <v>2021756</v>
      </c>
      <c r="E771" t="s">
        <v>253</v>
      </c>
      <c r="F771" t="s">
        <v>214</v>
      </c>
      <c r="G771" t="s">
        <v>215</v>
      </c>
      <c r="H771">
        <v>3</v>
      </c>
      <c r="I771">
        <v>2015</v>
      </c>
      <c r="J771">
        <v>2</v>
      </c>
      <c r="L771">
        <v>23074181</v>
      </c>
      <c r="M771">
        <v>3.3</v>
      </c>
      <c r="P771" s="29">
        <f t="shared" si="31"/>
        <v>0.3833333333333333</v>
      </c>
    </row>
    <row r="772" spans="1:16" hidden="1" x14ac:dyDescent="0.25">
      <c r="A772">
        <v>183928945</v>
      </c>
      <c r="B772">
        <v>803407</v>
      </c>
      <c r="C772" t="s">
        <v>317</v>
      </c>
      <c r="D772">
        <v>2021638</v>
      </c>
      <c r="E772" t="s">
        <v>250</v>
      </c>
      <c r="F772" t="s">
        <v>214</v>
      </c>
      <c r="G772" t="s">
        <v>215</v>
      </c>
      <c r="H772">
        <v>3</v>
      </c>
      <c r="I772">
        <v>2015</v>
      </c>
      <c r="J772">
        <v>2</v>
      </c>
      <c r="L772">
        <v>23072025</v>
      </c>
      <c r="M772">
        <v>3.3</v>
      </c>
      <c r="P772" s="29">
        <f t="shared" si="31"/>
        <v>0.3833333333333333</v>
      </c>
    </row>
    <row r="773" spans="1:16" hidden="1" x14ac:dyDescent="0.25">
      <c r="A773">
        <v>183928945</v>
      </c>
      <c r="B773">
        <v>803407</v>
      </c>
      <c r="C773" t="s">
        <v>317</v>
      </c>
      <c r="D773">
        <v>2021596</v>
      </c>
      <c r="E773" t="s">
        <v>294</v>
      </c>
      <c r="F773" t="s">
        <v>214</v>
      </c>
      <c r="G773" t="s">
        <v>215</v>
      </c>
      <c r="H773">
        <v>3</v>
      </c>
      <c r="I773">
        <v>2016</v>
      </c>
      <c r="J773">
        <v>1</v>
      </c>
      <c r="L773">
        <v>23081197</v>
      </c>
      <c r="M773">
        <v>3.3</v>
      </c>
      <c r="P773" s="29">
        <f t="shared" ref="P773:P804" si="32">IF(AND(ISNUMBER(M773),H773&lt;&gt;4),(M773-1)/6,IF(H773=4,"DRP",IF(AND(H773=3,M773="NA"),"BAD",IF(AND(H773=2),"CVL",IF(AND(H773=1,ISBLANK(M773)),"NULL","UNK")))))</f>
        <v>0.3833333333333333</v>
      </c>
    </row>
    <row r="774" spans="1:16" hidden="1" x14ac:dyDescent="0.25">
      <c r="A774">
        <v>183928945</v>
      </c>
      <c r="B774">
        <v>803407</v>
      </c>
      <c r="C774" t="s">
        <v>317</v>
      </c>
      <c r="D774">
        <v>2021638</v>
      </c>
      <c r="E774" t="s">
        <v>250</v>
      </c>
      <c r="F774" t="s">
        <v>214</v>
      </c>
      <c r="G774" t="s">
        <v>215</v>
      </c>
      <c r="H774">
        <v>2</v>
      </c>
      <c r="I774">
        <v>2016</v>
      </c>
      <c r="J774">
        <v>1</v>
      </c>
      <c r="L774">
        <v>23081194</v>
      </c>
      <c r="M774">
        <v>4</v>
      </c>
      <c r="P774" s="29">
        <f t="shared" si="32"/>
        <v>0.5</v>
      </c>
    </row>
    <row r="775" spans="1:16" hidden="1" x14ac:dyDescent="0.25">
      <c r="A775">
        <v>183928945</v>
      </c>
      <c r="B775">
        <v>803407</v>
      </c>
      <c r="C775" t="s">
        <v>317</v>
      </c>
      <c r="D775">
        <v>2021781</v>
      </c>
      <c r="E775" t="s">
        <v>235</v>
      </c>
      <c r="F775" t="s">
        <v>214</v>
      </c>
      <c r="G775" t="s">
        <v>215</v>
      </c>
      <c r="H775">
        <v>3</v>
      </c>
      <c r="I775">
        <v>2016</v>
      </c>
      <c r="J775">
        <v>1</v>
      </c>
      <c r="L775">
        <v>23081229</v>
      </c>
      <c r="M775">
        <v>3</v>
      </c>
      <c r="P775" s="29">
        <f t="shared" si="32"/>
        <v>0.33333333333333331</v>
      </c>
    </row>
    <row r="776" spans="1:16" hidden="1" x14ac:dyDescent="0.25">
      <c r="A776">
        <v>183928945</v>
      </c>
      <c r="B776">
        <v>803407</v>
      </c>
      <c r="C776" t="s">
        <v>317</v>
      </c>
      <c r="D776">
        <v>2021793</v>
      </c>
      <c r="E776" t="s">
        <v>293</v>
      </c>
      <c r="F776" t="s">
        <v>214</v>
      </c>
      <c r="G776" t="s">
        <v>215</v>
      </c>
      <c r="H776">
        <v>2</v>
      </c>
      <c r="I776">
        <v>2016</v>
      </c>
      <c r="J776">
        <v>1</v>
      </c>
      <c r="L776">
        <v>23081371</v>
      </c>
      <c r="M776">
        <v>4.4000000000000004</v>
      </c>
      <c r="P776" s="29">
        <f t="shared" si="32"/>
        <v>0.56666666666666676</v>
      </c>
    </row>
    <row r="777" spans="1:16" hidden="1" x14ac:dyDescent="0.25">
      <c r="A777">
        <v>183928945</v>
      </c>
      <c r="B777">
        <v>803407</v>
      </c>
      <c r="C777" t="s">
        <v>317</v>
      </c>
      <c r="D777">
        <v>2004099</v>
      </c>
      <c r="E777" t="s">
        <v>245</v>
      </c>
      <c r="F777" t="s">
        <v>214</v>
      </c>
      <c r="G777" t="s">
        <v>215</v>
      </c>
      <c r="H777">
        <v>2</v>
      </c>
      <c r="I777">
        <v>2016</v>
      </c>
      <c r="J777">
        <v>1</v>
      </c>
      <c r="L777">
        <v>23073354</v>
      </c>
      <c r="M777">
        <v>6</v>
      </c>
      <c r="P777" s="29">
        <f t="shared" si="32"/>
        <v>0.83333333333333337</v>
      </c>
    </row>
    <row r="778" spans="1:16" hidden="1" x14ac:dyDescent="0.25">
      <c r="A778">
        <v>183928945</v>
      </c>
      <c r="B778">
        <v>803407</v>
      </c>
      <c r="C778" t="s">
        <v>317</v>
      </c>
      <c r="D778">
        <v>2021756</v>
      </c>
      <c r="E778" t="s">
        <v>253</v>
      </c>
      <c r="F778" t="s">
        <v>214</v>
      </c>
      <c r="G778" t="s">
        <v>215</v>
      </c>
      <c r="H778">
        <v>2</v>
      </c>
      <c r="I778">
        <v>2016</v>
      </c>
      <c r="J778">
        <v>1</v>
      </c>
      <c r="M778">
        <v>5.0999999999999996</v>
      </c>
      <c r="N778" t="s">
        <v>231</v>
      </c>
      <c r="P778" s="29">
        <f t="shared" si="32"/>
        <v>0.68333333333333324</v>
      </c>
    </row>
    <row r="779" spans="1:16" hidden="1" x14ac:dyDescent="0.25">
      <c r="A779">
        <v>183928945</v>
      </c>
      <c r="B779">
        <v>803407</v>
      </c>
      <c r="C779" t="s">
        <v>317</v>
      </c>
      <c r="D779">
        <v>2021640</v>
      </c>
      <c r="E779" t="s">
        <v>227</v>
      </c>
      <c r="F779" t="s">
        <v>214</v>
      </c>
      <c r="G779" t="s">
        <v>215</v>
      </c>
      <c r="H779">
        <v>4</v>
      </c>
      <c r="I779">
        <v>2016</v>
      </c>
      <c r="J779">
        <v>2</v>
      </c>
      <c r="L779">
        <v>23086870</v>
      </c>
      <c r="P779" s="29" t="str">
        <f t="shared" si="32"/>
        <v>DRP</v>
      </c>
    </row>
    <row r="780" spans="1:16" hidden="1" x14ac:dyDescent="0.25">
      <c r="A780">
        <v>183928945</v>
      </c>
      <c r="B780">
        <v>803407</v>
      </c>
      <c r="C780" t="s">
        <v>317</v>
      </c>
      <c r="D780">
        <v>2021640</v>
      </c>
      <c r="E780" t="s">
        <v>227</v>
      </c>
      <c r="F780" t="s">
        <v>214</v>
      </c>
      <c r="G780" t="s">
        <v>215</v>
      </c>
      <c r="H780">
        <v>4</v>
      </c>
      <c r="I780">
        <v>2016</v>
      </c>
      <c r="J780">
        <v>2</v>
      </c>
      <c r="L780">
        <v>23086864</v>
      </c>
      <c r="P780" s="29" t="str">
        <f t="shared" si="32"/>
        <v>DRP</v>
      </c>
    </row>
    <row r="781" spans="1:16" hidden="1" x14ac:dyDescent="0.25">
      <c r="A781">
        <v>183928945</v>
      </c>
      <c r="B781">
        <v>803407</v>
      </c>
      <c r="C781" t="s">
        <v>317</v>
      </c>
      <c r="D781">
        <v>2019271</v>
      </c>
      <c r="E781" t="s">
        <v>236</v>
      </c>
      <c r="F781" t="s">
        <v>214</v>
      </c>
      <c r="G781" t="s">
        <v>215</v>
      </c>
      <c r="H781">
        <v>4</v>
      </c>
      <c r="I781">
        <v>2016</v>
      </c>
      <c r="J781">
        <v>2</v>
      </c>
      <c r="L781">
        <v>23086000</v>
      </c>
      <c r="P781" s="29" t="str">
        <f t="shared" si="32"/>
        <v>DRP</v>
      </c>
    </row>
    <row r="782" spans="1:16" hidden="1" x14ac:dyDescent="0.25">
      <c r="A782">
        <v>183928945</v>
      </c>
      <c r="B782">
        <v>803407</v>
      </c>
      <c r="C782" t="s">
        <v>317</v>
      </c>
      <c r="D782">
        <v>2021874</v>
      </c>
      <c r="E782" t="s">
        <v>226</v>
      </c>
      <c r="F782" t="s">
        <v>214</v>
      </c>
      <c r="G782" t="s">
        <v>215</v>
      </c>
      <c r="H782">
        <v>4</v>
      </c>
      <c r="I782">
        <v>2016</v>
      </c>
      <c r="J782">
        <v>2</v>
      </c>
      <c r="L782">
        <v>23086862</v>
      </c>
      <c r="P782" s="29" t="str">
        <f t="shared" si="32"/>
        <v>DRP</v>
      </c>
    </row>
    <row r="783" spans="1:16" hidden="1" x14ac:dyDescent="0.25">
      <c r="A783">
        <v>183928945</v>
      </c>
      <c r="B783">
        <v>803407</v>
      </c>
      <c r="C783" t="s">
        <v>317</v>
      </c>
      <c r="D783">
        <v>2021735</v>
      </c>
      <c r="E783" t="s">
        <v>252</v>
      </c>
      <c r="F783" t="s">
        <v>214</v>
      </c>
      <c r="G783" t="s">
        <v>215</v>
      </c>
      <c r="H783">
        <v>2</v>
      </c>
      <c r="I783">
        <v>2016</v>
      </c>
      <c r="J783">
        <v>2</v>
      </c>
      <c r="L783">
        <v>23084939</v>
      </c>
      <c r="M783">
        <v>5.5</v>
      </c>
      <c r="P783" s="29">
        <f t="shared" si="32"/>
        <v>0.75</v>
      </c>
    </row>
    <row r="784" spans="1:16" hidden="1" x14ac:dyDescent="0.25">
      <c r="A784">
        <v>183928945</v>
      </c>
      <c r="B784">
        <v>803407</v>
      </c>
      <c r="C784" t="s">
        <v>317</v>
      </c>
      <c r="D784">
        <v>2021640</v>
      </c>
      <c r="E784" t="s">
        <v>227</v>
      </c>
      <c r="F784" t="s">
        <v>214</v>
      </c>
      <c r="G784" t="s">
        <v>215</v>
      </c>
      <c r="H784">
        <v>2</v>
      </c>
      <c r="I784">
        <v>2016</v>
      </c>
      <c r="J784">
        <v>2</v>
      </c>
      <c r="L784">
        <v>23086870</v>
      </c>
      <c r="M784">
        <v>4.0999999999999996</v>
      </c>
      <c r="P784" s="29">
        <f t="shared" si="32"/>
        <v>0.51666666666666661</v>
      </c>
    </row>
    <row r="785" spans="1:16" hidden="1" x14ac:dyDescent="0.25">
      <c r="A785">
        <v>183928945</v>
      </c>
      <c r="B785">
        <v>803407</v>
      </c>
      <c r="C785" t="s">
        <v>317</v>
      </c>
      <c r="D785">
        <v>2021874</v>
      </c>
      <c r="E785" t="s">
        <v>226</v>
      </c>
      <c r="F785" t="s">
        <v>214</v>
      </c>
      <c r="G785" t="s">
        <v>215</v>
      </c>
      <c r="H785">
        <v>3</v>
      </c>
      <c r="I785">
        <v>2016</v>
      </c>
      <c r="J785">
        <v>2</v>
      </c>
      <c r="L785">
        <v>23086862</v>
      </c>
      <c r="M785">
        <v>3.3</v>
      </c>
      <c r="P785" s="29">
        <f t="shared" si="32"/>
        <v>0.3833333333333333</v>
      </c>
    </row>
    <row r="786" spans="1:16" hidden="1" x14ac:dyDescent="0.25">
      <c r="A786">
        <v>183928945</v>
      </c>
      <c r="B786">
        <v>803407</v>
      </c>
      <c r="C786" t="s">
        <v>317</v>
      </c>
      <c r="D786">
        <v>2021993</v>
      </c>
      <c r="E786" t="s">
        <v>256</v>
      </c>
      <c r="F786" t="s">
        <v>214</v>
      </c>
      <c r="G786" t="s">
        <v>215</v>
      </c>
      <c r="H786">
        <v>2</v>
      </c>
      <c r="I786">
        <v>2016</v>
      </c>
      <c r="J786">
        <v>2</v>
      </c>
      <c r="L786">
        <v>23086520</v>
      </c>
      <c r="M786">
        <v>4.5999999999999996</v>
      </c>
      <c r="P786" s="29">
        <f t="shared" si="32"/>
        <v>0.6</v>
      </c>
    </row>
    <row r="787" spans="1:16" hidden="1" x14ac:dyDescent="0.25">
      <c r="A787">
        <v>183928945</v>
      </c>
      <c r="B787">
        <v>803407</v>
      </c>
      <c r="C787" t="s">
        <v>317</v>
      </c>
      <c r="D787">
        <v>2019154</v>
      </c>
      <c r="E787" t="s">
        <v>225</v>
      </c>
      <c r="F787" t="s">
        <v>214</v>
      </c>
      <c r="G787" t="s">
        <v>215</v>
      </c>
      <c r="H787">
        <v>2</v>
      </c>
      <c r="I787">
        <v>2016</v>
      </c>
      <c r="J787">
        <v>2</v>
      </c>
      <c r="L787">
        <v>23086752</v>
      </c>
      <c r="M787">
        <v>5.0999999999999996</v>
      </c>
      <c r="P787" s="29">
        <f t="shared" si="32"/>
        <v>0.68333333333333324</v>
      </c>
    </row>
    <row r="788" spans="1:16" hidden="1" x14ac:dyDescent="0.25">
      <c r="A788">
        <v>183928945</v>
      </c>
      <c r="B788">
        <v>803407</v>
      </c>
      <c r="C788" t="s">
        <v>317</v>
      </c>
      <c r="D788">
        <v>2021596</v>
      </c>
      <c r="E788" t="s">
        <v>294</v>
      </c>
      <c r="F788" t="s">
        <v>214</v>
      </c>
      <c r="G788" t="s">
        <v>215</v>
      </c>
      <c r="H788">
        <v>2</v>
      </c>
      <c r="I788">
        <v>2016</v>
      </c>
      <c r="J788">
        <v>2</v>
      </c>
      <c r="L788">
        <v>23086860</v>
      </c>
      <c r="M788">
        <v>4</v>
      </c>
      <c r="P788" s="29">
        <f t="shared" si="32"/>
        <v>0.5</v>
      </c>
    </row>
    <row r="789" spans="1:16" hidden="1" x14ac:dyDescent="0.25">
      <c r="A789">
        <v>183928945</v>
      </c>
      <c r="B789">
        <v>803407</v>
      </c>
      <c r="C789" t="s">
        <v>317</v>
      </c>
      <c r="D789">
        <v>2021781</v>
      </c>
      <c r="E789" t="s">
        <v>235</v>
      </c>
      <c r="F789" t="s">
        <v>214</v>
      </c>
      <c r="G789" t="s">
        <v>215</v>
      </c>
      <c r="H789">
        <v>3</v>
      </c>
      <c r="I789">
        <v>2016</v>
      </c>
      <c r="J789">
        <v>2</v>
      </c>
      <c r="L789">
        <v>23086871</v>
      </c>
      <c r="M789">
        <v>3.6</v>
      </c>
      <c r="P789" s="29">
        <f t="shared" si="32"/>
        <v>0.43333333333333335</v>
      </c>
    </row>
    <row r="790" spans="1:16" hidden="1" x14ac:dyDescent="0.25">
      <c r="A790">
        <v>183928945</v>
      </c>
      <c r="B790">
        <v>803407</v>
      </c>
      <c r="C790" t="s">
        <v>317</v>
      </c>
      <c r="D790">
        <v>2021868</v>
      </c>
      <c r="E790" t="s">
        <v>331</v>
      </c>
      <c r="F790" t="s">
        <v>214</v>
      </c>
      <c r="G790" t="s">
        <v>215</v>
      </c>
      <c r="H790">
        <v>2</v>
      </c>
      <c r="I790">
        <v>2017</v>
      </c>
      <c r="J790">
        <v>1</v>
      </c>
      <c r="L790">
        <v>23091520</v>
      </c>
      <c r="M790">
        <v>4.4000000000000004</v>
      </c>
      <c r="P790" s="29">
        <f t="shared" si="32"/>
        <v>0.56666666666666676</v>
      </c>
    </row>
    <row r="791" spans="1:16" hidden="1" x14ac:dyDescent="0.25">
      <c r="A791">
        <v>183928945</v>
      </c>
      <c r="B791">
        <v>803407</v>
      </c>
      <c r="C791" t="s">
        <v>317</v>
      </c>
      <c r="D791">
        <v>2021874</v>
      </c>
      <c r="E791" t="s">
        <v>226</v>
      </c>
      <c r="F791" t="s">
        <v>214</v>
      </c>
      <c r="G791" t="s">
        <v>215</v>
      </c>
      <c r="H791">
        <v>3</v>
      </c>
      <c r="I791">
        <v>2017</v>
      </c>
      <c r="J791">
        <v>1</v>
      </c>
      <c r="L791">
        <v>23095592</v>
      </c>
      <c r="M791">
        <v>3.5</v>
      </c>
      <c r="P791" s="29">
        <f t="shared" si="32"/>
        <v>0.41666666666666669</v>
      </c>
    </row>
    <row r="792" spans="1:16" hidden="1" x14ac:dyDescent="0.25">
      <c r="A792">
        <v>183928945</v>
      </c>
      <c r="B792">
        <v>803407</v>
      </c>
      <c r="C792" t="s">
        <v>317</v>
      </c>
      <c r="D792">
        <v>2021604</v>
      </c>
      <c r="E792" t="s">
        <v>330</v>
      </c>
      <c r="F792" t="s">
        <v>214</v>
      </c>
      <c r="G792" t="s">
        <v>215</v>
      </c>
      <c r="H792">
        <v>3</v>
      </c>
      <c r="I792">
        <v>2017</v>
      </c>
      <c r="J792">
        <v>1</v>
      </c>
      <c r="L792">
        <v>23091521</v>
      </c>
      <c r="M792">
        <v>3.8</v>
      </c>
      <c r="P792" s="29">
        <f t="shared" si="32"/>
        <v>0.46666666666666662</v>
      </c>
    </row>
    <row r="793" spans="1:16" hidden="1" x14ac:dyDescent="0.25">
      <c r="A793">
        <v>183928945</v>
      </c>
      <c r="B793">
        <v>803407</v>
      </c>
      <c r="C793" t="s">
        <v>317</v>
      </c>
      <c r="D793">
        <v>2019271</v>
      </c>
      <c r="E793" t="s">
        <v>236</v>
      </c>
      <c r="F793" t="s">
        <v>214</v>
      </c>
      <c r="G793" t="s">
        <v>215</v>
      </c>
      <c r="H793">
        <v>2</v>
      </c>
      <c r="I793">
        <v>2017</v>
      </c>
      <c r="J793">
        <v>1</v>
      </c>
      <c r="L793">
        <v>23090698</v>
      </c>
      <c r="M793">
        <v>5.9</v>
      </c>
      <c r="P793" s="29">
        <f t="shared" si="32"/>
        <v>0.81666666666666676</v>
      </c>
    </row>
    <row r="794" spans="1:16" hidden="1" x14ac:dyDescent="0.25">
      <c r="A794">
        <v>183928945</v>
      </c>
      <c r="B794">
        <v>803407</v>
      </c>
      <c r="C794" t="s">
        <v>317</v>
      </c>
      <c r="D794">
        <v>2004526</v>
      </c>
      <c r="E794" t="s">
        <v>338</v>
      </c>
      <c r="F794" t="s">
        <v>214</v>
      </c>
      <c r="G794" t="s">
        <v>215</v>
      </c>
      <c r="H794">
        <v>3</v>
      </c>
      <c r="I794">
        <v>2017</v>
      </c>
      <c r="J794">
        <v>1</v>
      </c>
      <c r="M794">
        <v>2.4</v>
      </c>
      <c r="N794" t="s">
        <v>231</v>
      </c>
      <c r="P794" s="29">
        <f t="shared" si="32"/>
        <v>0.23333333333333331</v>
      </c>
    </row>
    <row r="795" spans="1:16" hidden="1" x14ac:dyDescent="0.25">
      <c r="A795">
        <v>183928945</v>
      </c>
      <c r="B795">
        <v>803407</v>
      </c>
      <c r="C795" t="s">
        <v>317</v>
      </c>
      <c r="D795">
        <v>2021874</v>
      </c>
      <c r="E795" t="s">
        <v>226</v>
      </c>
      <c r="F795" t="s">
        <v>214</v>
      </c>
      <c r="G795" t="s">
        <v>215</v>
      </c>
      <c r="H795">
        <v>2</v>
      </c>
      <c r="I795">
        <v>2017</v>
      </c>
      <c r="J795">
        <v>2</v>
      </c>
      <c r="M795">
        <v>5.0999999999999996</v>
      </c>
      <c r="N795" t="s">
        <v>231</v>
      </c>
      <c r="P795" s="29">
        <f t="shared" si="32"/>
        <v>0.68333333333333324</v>
      </c>
    </row>
    <row r="796" spans="1:16" hidden="1" x14ac:dyDescent="0.25">
      <c r="A796">
        <v>183928945</v>
      </c>
      <c r="B796">
        <v>803407</v>
      </c>
      <c r="C796" t="s">
        <v>317</v>
      </c>
      <c r="D796">
        <v>2019272</v>
      </c>
      <c r="E796" t="s">
        <v>249</v>
      </c>
      <c r="F796" t="s">
        <v>214</v>
      </c>
      <c r="G796" t="s">
        <v>215</v>
      </c>
      <c r="H796">
        <v>2</v>
      </c>
      <c r="I796">
        <v>2017</v>
      </c>
      <c r="J796">
        <v>2</v>
      </c>
      <c r="L796">
        <v>23097959</v>
      </c>
      <c r="M796">
        <v>5.5</v>
      </c>
      <c r="P796" s="29">
        <f t="shared" si="32"/>
        <v>0.75</v>
      </c>
    </row>
    <row r="797" spans="1:16" hidden="1" x14ac:dyDescent="0.25">
      <c r="A797">
        <v>183928945</v>
      </c>
      <c r="B797">
        <v>803407</v>
      </c>
      <c r="C797" t="s">
        <v>317</v>
      </c>
      <c r="D797">
        <v>2021606</v>
      </c>
      <c r="E797" t="s">
        <v>333</v>
      </c>
      <c r="F797" t="s">
        <v>214</v>
      </c>
      <c r="G797" t="s">
        <v>215</v>
      </c>
      <c r="H797">
        <v>3</v>
      </c>
      <c r="I797">
        <v>2017</v>
      </c>
      <c r="J797">
        <v>2</v>
      </c>
      <c r="L797">
        <v>23098317</v>
      </c>
      <c r="M797">
        <v>3</v>
      </c>
      <c r="P797" s="29">
        <f t="shared" si="32"/>
        <v>0.33333333333333331</v>
      </c>
    </row>
    <row r="798" spans="1:16" hidden="1" x14ac:dyDescent="0.25">
      <c r="A798">
        <v>183928945</v>
      </c>
      <c r="B798">
        <v>803407</v>
      </c>
      <c r="C798" t="s">
        <v>317</v>
      </c>
      <c r="D798">
        <v>2004522</v>
      </c>
      <c r="E798" t="s">
        <v>334</v>
      </c>
      <c r="F798" t="s">
        <v>214</v>
      </c>
      <c r="G798" t="s">
        <v>215</v>
      </c>
      <c r="H798">
        <v>2</v>
      </c>
      <c r="I798">
        <v>2017</v>
      </c>
      <c r="J798">
        <v>2</v>
      </c>
      <c r="L798">
        <v>23098316</v>
      </c>
      <c r="M798">
        <v>5</v>
      </c>
      <c r="P798" s="29">
        <f t="shared" si="32"/>
        <v>0.66666666666666663</v>
      </c>
    </row>
    <row r="799" spans="1:16" hidden="1" x14ac:dyDescent="0.25">
      <c r="A799">
        <v>183928945</v>
      </c>
      <c r="B799">
        <v>803407</v>
      </c>
      <c r="C799" t="s">
        <v>317</v>
      </c>
      <c r="D799">
        <v>2004520</v>
      </c>
      <c r="E799" t="s">
        <v>335</v>
      </c>
      <c r="F799" t="s">
        <v>214</v>
      </c>
      <c r="G799" t="s">
        <v>215</v>
      </c>
      <c r="H799">
        <v>2</v>
      </c>
      <c r="I799">
        <v>2017</v>
      </c>
      <c r="J799">
        <v>2</v>
      </c>
      <c r="L799">
        <v>23098314</v>
      </c>
      <c r="M799">
        <v>5.5</v>
      </c>
      <c r="P799" s="29">
        <f t="shared" si="32"/>
        <v>0.75</v>
      </c>
    </row>
    <row r="800" spans="1:16" hidden="1" x14ac:dyDescent="0.25">
      <c r="A800">
        <v>183928945</v>
      </c>
      <c r="B800">
        <v>803407</v>
      </c>
      <c r="C800" t="s">
        <v>317</v>
      </c>
      <c r="D800">
        <v>2021781</v>
      </c>
      <c r="E800" t="s">
        <v>235</v>
      </c>
      <c r="F800" t="s">
        <v>214</v>
      </c>
      <c r="G800" t="s">
        <v>215</v>
      </c>
      <c r="H800">
        <v>4</v>
      </c>
      <c r="I800">
        <v>2017</v>
      </c>
      <c r="J800">
        <v>2</v>
      </c>
      <c r="L800">
        <v>23101188</v>
      </c>
      <c r="P800" s="29" t="str">
        <f t="shared" si="32"/>
        <v>DRP</v>
      </c>
    </row>
    <row r="801" spans="1:16" hidden="1" x14ac:dyDescent="0.25">
      <c r="A801">
        <v>183928945</v>
      </c>
      <c r="B801">
        <v>803407</v>
      </c>
      <c r="C801" t="s">
        <v>317</v>
      </c>
      <c r="D801">
        <v>2021874</v>
      </c>
      <c r="E801" t="s">
        <v>226</v>
      </c>
      <c r="F801" t="s">
        <v>214</v>
      </c>
      <c r="G801" t="s">
        <v>215</v>
      </c>
      <c r="H801">
        <v>4</v>
      </c>
      <c r="I801">
        <v>2017</v>
      </c>
      <c r="J801">
        <v>2</v>
      </c>
      <c r="L801">
        <v>23101602</v>
      </c>
      <c r="P801" s="29" t="str">
        <f t="shared" si="32"/>
        <v>DRP</v>
      </c>
    </row>
    <row r="802" spans="1:16" hidden="1" x14ac:dyDescent="0.25">
      <c r="A802">
        <v>183928945</v>
      </c>
      <c r="B802">
        <v>803407</v>
      </c>
      <c r="C802" t="s">
        <v>317</v>
      </c>
      <c r="D802">
        <v>2021781</v>
      </c>
      <c r="E802" t="s">
        <v>235</v>
      </c>
      <c r="F802" t="s">
        <v>214</v>
      </c>
      <c r="G802" t="s">
        <v>215</v>
      </c>
      <c r="H802">
        <v>2</v>
      </c>
      <c r="I802">
        <v>2017</v>
      </c>
      <c r="J802">
        <v>2</v>
      </c>
      <c r="M802">
        <v>6.5</v>
      </c>
      <c r="N802" t="s">
        <v>231</v>
      </c>
      <c r="P802" s="29">
        <f t="shared" si="32"/>
        <v>0.91666666666666663</v>
      </c>
    </row>
    <row r="803" spans="1:16" hidden="1" x14ac:dyDescent="0.25">
      <c r="A803">
        <v>183928945</v>
      </c>
      <c r="B803">
        <v>803407</v>
      </c>
      <c r="C803" t="s">
        <v>317</v>
      </c>
      <c r="D803">
        <v>2021604</v>
      </c>
      <c r="E803" t="s">
        <v>330</v>
      </c>
      <c r="F803" t="s">
        <v>214</v>
      </c>
      <c r="G803" t="s">
        <v>215</v>
      </c>
      <c r="H803">
        <v>2</v>
      </c>
      <c r="I803">
        <v>2018</v>
      </c>
      <c r="J803">
        <v>1</v>
      </c>
      <c r="M803">
        <v>5.7</v>
      </c>
      <c r="N803" t="s">
        <v>231</v>
      </c>
      <c r="P803" s="29">
        <f t="shared" si="32"/>
        <v>0.78333333333333333</v>
      </c>
    </row>
    <row r="804" spans="1:16" hidden="1" x14ac:dyDescent="0.25">
      <c r="A804">
        <v>183928945</v>
      </c>
      <c r="B804">
        <v>803407</v>
      </c>
      <c r="C804" t="s">
        <v>317</v>
      </c>
      <c r="D804">
        <v>2004523</v>
      </c>
      <c r="E804" t="s">
        <v>339</v>
      </c>
      <c r="F804" t="s">
        <v>214</v>
      </c>
      <c r="G804" t="s">
        <v>215</v>
      </c>
      <c r="H804">
        <v>2</v>
      </c>
      <c r="I804">
        <v>2018</v>
      </c>
      <c r="J804">
        <v>1</v>
      </c>
      <c r="L804">
        <v>23108144</v>
      </c>
      <c r="M804">
        <v>4.0999999999999996</v>
      </c>
      <c r="P804" s="29">
        <f t="shared" si="32"/>
        <v>0.51666666666666661</v>
      </c>
    </row>
    <row r="805" spans="1:16" hidden="1" x14ac:dyDescent="0.25">
      <c r="A805">
        <v>183928945</v>
      </c>
      <c r="B805">
        <v>803407</v>
      </c>
      <c r="C805" t="s">
        <v>317</v>
      </c>
      <c r="D805">
        <v>2004525</v>
      </c>
      <c r="E805" t="s">
        <v>266</v>
      </c>
      <c r="F805" t="s">
        <v>214</v>
      </c>
      <c r="G805" t="s">
        <v>215</v>
      </c>
      <c r="H805">
        <v>2</v>
      </c>
      <c r="I805">
        <v>2018</v>
      </c>
      <c r="J805">
        <v>1</v>
      </c>
      <c r="L805">
        <v>23108145</v>
      </c>
      <c r="M805">
        <v>4</v>
      </c>
      <c r="P805" s="29">
        <f t="shared" ref="P805:P829" si="33">IF(AND(ISNUMBER(M805),H805&lt;&gt;4),(M805-1)/6,IF(H805=4,"DRP",IF(AND(H805=3,M805="NA"),"BAD",IF(AND(H805=2),"CVL",IF(AND(H805=1,ISBLANK(M805)),"NULL","UNK")))))</f>
        <v>0.5</v>
      </c>
    </row>
    <row r="806" spans="1:16" hidden="1" x14ac:dyDescent="0.25">
      <c r="A806">
        <v>183928945</v>
      </c>
      <c r="B806">
        <v>803407</v>
      </c>
      <c r="C806" t="s">
        <v>317</v>
      </c>
      <c r="D806">
        <v>2021604</v>
      </c>
      <c r="E806" t="s">
        <v>330</v>
      </c>
      <c r="F806" t="s">
        <v>214</v>
      </c>
      <c r="G806" t="s">
        <v>215</v>
      </c>
      <c r="H806">
        <v>4</v>
      </c>
      <c r="I806">
        <v>2018</v>
      </c>
      <c r="J806">
        <v>1</v>
      </c>
      <c r="L806">
        <v>23108142</v>
      </c>
      <c r="M806">
        <v>1</v>
      </c>
      <c r="P806" s="29" t="str">
        <f t="shared" si="33"/>
        <v>DRP</v>
      </c>
    </row>
    <row r="807" spans="1:16" hidden="1" x14ac:dyDescent="0.25">
      <c r="A807">
        <v>183928945</v>
      </c>
      <c r="B807">
        <v>803407</v>
      </c>
      <c r="C807" t="s">
        <v>317</v>
      </c>
      <c r="D807">
        <v>2004526</v>
      </c>
      <c r="E807" t="s">
        <v>338</v>
      </c>
      <c r="F807" t="s">
        <v>214</v>
      </c>
      <c r="G807" t="s">
        <v>215</v>
      </c>
      <c r="H807">
        <v>2</v>
      </c>
      <c r="I807">
        <v>2018</v>
      </c>
      <c r="J807">
        <v>1</v>
      </c>
      <c r="L807">
        <v>23108146</v>
      </c>
      <c r="M807">
        <v>4.4000000000000004</v>
      </c>
      <c r="P807" s="29">
        <f t="shared" si="33"/>
        <v>0.56666666666666676</v>
      </c>
    </row>
    <row r="808" spans="1:16" hidden="1" x14ac:dyDescent="0.25">
      <c r="A808">
        <v>183928945</v>
      </c>
      <c r="B808">
        <v>803407</v>
      </c>
      <c r="C808" t="s">
        <v>317</v>
      </c>
      <c r="D808">
        <v>2004527</v>
      </c>
      <c r="E808" t="s">
        <v>337</v>
      </c>
      <c r="F808" t="s">
        <v>214</v>
      </c>
      <c r="G808" t="s">
        <v>215</v>
      </c>
      <c r="H808">
        <v>2</v>
      </c>
      <c r="I808">
        <v>2018</v>
      </c>
      <c r="J808">
        <v>1</v>
      </c>
      <c r="L808">
        <v>23108147</v>
      </c>
      <c r="M808">
        <v>5.8</v>
      </c>
      <c r="P808" s="29">
        <f t="shared" si="33"/>
        <v>0.79999999999999993</v>
      </c>
    </row>
    <row r="809" spans="1:16" hidden="1" x14ac:dyDescent="0.25">
      <c r="A809">
        <v>183928945</v>
      </c>
      <c r="B809">
        <v>803407</v>
      </c>
      <c r="C809" t="s">
        <v>317</v>
      </c>
      <c r="D809">
        <v>2021725</v>
      </c>
      <c r="E809" t="s">
        <v>257</v>
      </c>
      <c r="F809" t="s">
        <v>214</v>
      </c>
      <c r="G809" t="s">
        <v>215</v>
      </c>
      <c r="H809">
        <v>2</v>
      </c>
      <c r="I809">
        <v>2018</v>
      </c>
      <c r="J809">
        <v>1</v>
      </c>
      <c r="L809">
        <v>23108653</v>
      </c>
      <c r="M809">
        <v>4</v>
      </c>
      <c r="P809" s="29">
        <f t="shared" si="33"/>
        <v>0.5</v>
      </c>
    </row>
    <row r="810" spans="1:16" hidden="1" x14ac:dyDescent="0.25">
      <c r="A810">
        <v>183928945</v>
      </c>
      <c r="B810">
        <v>803407</v>
      </c>
      <c r="C810" t="s">
        <v>317</v>
      </c>
      <c r="D810">
        <v>2019273</v>
      </c>
      <c r="E810" t="s">
        <v>248</v>
      </c>
      <c r="F810" t="s">
        <v>214</v>
      </c>
      <c r="G810" t="s">
        <v>215</v>
      </c>
      <c r="H810">
        <v>2</v>
      </c>
      <c r="I810">
        <v>2018</v>
      </c>
      <c r="J810">
        <v>1</v>
      </c>
      <c r="L810">
        <v>23104532</v>
      </c>
      <c r="M810">
        <v>5</v>
      </c>
      <c r="P810" s="29">
        <f t="shared" si="33"/>
        <v>0.66666666666666663</v>
      </c>
    </row>
    <row r="811" spans="1:16" hidden="1" x14ac:dyDescent="0.25">
      <c r="A811">
        <v>183928945</v>
      </c>
      <c r="B811">
        <v>803407</v>
      </c>
      <c r="C811" t="s">
        <v>317</v>
      </c>
      <c r="D811">
        <v>2021679</v>
      </c>
      <c r="E811" t="s">
        <v>259</v>
      </c>
      <c r="F811" t="s">
        <v>214</v>
      </c>
      <c r="G811" t="s">
        <v>215</v>
      </c>
      <c r="H811">
        <v>2</v>
      </c>
      <c r="I811">
        <v>2018</v>
      </c>
      <c r="J811">
        <v>2</v>
      </c>
      <c r="M811">
        <v>5.7</v>
      </c>
      <c r="N811" t="s">
        <v>231</v>
      </c>
      <c r="P811" s="29">
        <f t="shared" si="33"/>
        <v>0.78333333333333333</v>
      </c>
    </row>
    <row r="812" spans="1:16" hidden="1" x14ac:dyDescent="0.25">
      <c r="A812">
        <v>183928945</v>
      </c>
      <c r="B812">
        <v>803407</v>
      </c>
      <c r="C812" t="s">
        <v>317</v>
      </c>
      <c r="D812">
        <v>2021787</v>
      </c>
      <c r="E812" t="s">
        <v>292</v>
      </c>
      <c r="F812" t="s">
        <v>214</v>
      </c>
      <c r="G812" t="s">
        <v>215</v>
      </c>
      <c r="H812">
        <v>2</v>
      </c>
      <c r="I812">
        <v>2018</v>
      </c>
      <c r="J812">
        <v>2</v>
      </c>
      <c r="M812">
        <v>5.2</v>
      </c>
      <c r="N812" t="s">
        <v>231</v>
      </c>
      <c r="P812" s="29">
        <f t="shared" si="33"/>
        <v>0.70000000000000007</v>
      </c>
    </row>
    <row r="813" spans="1:16" hidden="1" x14ac:dyDescent="0.25">
      <c r="A813">
        <v>183928945</v>
      </c>
      <c r="B813">
        <v>803407</v>
      </c>
      <c r="C813" t="s">
        <v>317</v>
      </c>
      <c r="D813">
        <v>2021706</v>
      </c>
      <c r="E813" t="s">
        <v>271</v>
      </c>
      <c r="F813" t="s">
        <v>214</v>
      </c>
      <c r="G813" t="s">
        <v>215</v>
      </c>
      <c r="H813">
        <v>2</v>
      </c>
      <c r="I813">
        <v>2018</v>
      </c>
      <c r="J813">
        <v>2</v>
      </c>
      <c r="L813">
        <v>23115875</v>
      </c>
      <c r="M813">
        <v>4</v>
      </c>
      <c r="P813" s="29">
        <f t="shared" si="33"/>
        <v>0.5</v>
      </c>
    </row>
    <row r="814" spans="1:16" hidden="1" x14ac:dyDescent="0.25">
      <c r="A814">
        <v>183928945</v>
      </c>
      <c r="B814">
        <v>803407</v>
      </c>
      <c r="C814" t="s">
        <v>317</v>
      </c>
      <c r="D814">
        <v>2021829</v>
      </c>
      <c r="E814" t="s">
        <v>341</v>
      </c>
      <c r="F814" t="s">
        <v>214</v>
      </c>
      <c r="G814" t="s">
        <v>215</v>
      </c>
      <c r="H814">
        <v>2</v>
      </c>
      <c r="I814">
        <v>2018</v>
      </c>
      <c r="J814">
        <v>2</v>
      </c>
      <c r="L814">
        <v>23115517</v>
      </c>
      <c r="M814">
        <v>5.6</v>
      </c>
      <c r="P814" s="29">
        <f t="shared" si="33"/>
        <v>0.76666666666666661</v>
      </c>
    </row>
    <row r="815" spans="1:16" hidden="1" x14ac:dyDescent="0.25">
      <c r="A815">
        <v>183928945</v>
      </c>
      <c r="B815">
        <v>803407</v>
      </c>
      <c r="C815" t="s">
        <v>317</v>
      </c>
      <c r="D815">
        <v>2021740</v>
      </c>
      <c r="E815" t="s">
        <v>332</v>
      </c>
      <c r="F815" t="s">
        <v>214</v>
      </c>
      <c r="G815" t="s">
        <v>215</v>
      </c>
      <c r="H815">
        <v>2</v>
      </c>
      <c r="I815">
        <v>2018</v>
      </c>
      <c r="J815">
        <v>2</v>
      </c>
      <c r="L815">
        <v>23115615</v>
      </c>
      <c r="M815">
        <v>5.2</v>
      </c>
      <c r="P815" s="29">
        <f t="shared" si="33"/>
        <v>0.70000000000000007</v>
      </c>
    </row>
    <row r="816" spans="1:16" hidden="1" x14ac:dyDescent="0.25">
      <c r="A816">
        <v>183928945</v>
      </c>
      <c r="B816">
        <v>803407</v>
      </c>
      <c r="C816" t="s">
        <v>317</v>
      </c>
      <c r="D816">
        <v>2021845</v>
      </c>
      <c r="E816" t="s">
        <v>340</v>
      </c>
      <c r="F816" t="s">
        <v>214</v>
      </c>
      <c r="G816" t="s">
        <v>215</v>
      </c>
      <c r="H816">
        <v>2</v>
      </c>
      <c r="I816">
        <v>2018</v>
      </c>
      <c r="J816">
        <v>2</v>
      </c>
      <c r="L816">
        <v>23115518</v>
      </c>
      <c r="M816">
        <v>6.1</v>
      </c>
      <c r="P816" s="29">
        <f t="shared" si="33"/>
        <v>0.85</v>
      </c>
    </row>
    <row r="817" spans="1:16" hidden="1" x14ac:dyDescent="0.25">
      <c r="A817">
        <v>183928945</v>
      </c>
      <c r="B817">
        <v>803407</v>
      </c>
      <c r="C817" t="s">
        <v>317</v>
      </c>
      <c r="D817">
        <v>2021606</v>
      </c>
      <c r="E817" t="s">
        <v>333</v>
      </c>
      <c r="F817" t="s">
        <v>214</v>
      </c>
      <c r="G817" t="s">
        <v>215</v>
      </c>
      <c r="H817">
        <v>2</v>
      </c>
      <c r="I817">
        <v>2018</v>
      </c>
      <c r="J817">
        <v>2</v>
      </c>
      <c r="L817">
        <v>23115614</v>
      </c>
      <c r="M817">
        <v>4.5</v>
      </c>
      <c r="P817" s="29">
        <f t="shared" si="33"/>
        <v>0.58333333333333337</v>
      </c>
    </row>
    <row r="818" spans="1:16" hidden="1" x14ac:dyDescent="0.25">
      <c r="A818">
        <v>183928945</v>
      </c>
      <c r="B818">
        <v>803407</v>
      </c>
      <c r="C818" t="s">
        <v>317</v>
      </c>
      <c r="D818">
        <v>2004536</v>
      </c>
      <c r="E818" t="s">
        <v>346</v>
      </c>
      <c r="F818" t="s">
        <v>214</v>
      </c>
      <c r="G818" t="s">
        <v>215</v>
      </c>
      <c r="H818">
        <v>2</v>
      </c>
      <c r="I818">
        <v>2019</v>
      </c>
      <c r="J818">
        <v>1</v>
      </c>
      <c r="L818">
        <v>23120773</v>
      </c>
      <c r="M818">
        <v>4.0999999999999996</v>
      </c>
      <c r="P818" s="29">
        <f t="shared" si="33"/>
        <v>0.51666666666666661</v>
      </c>
    </row>
    <row r="819" spans="1:16" hidden="1" x14ac:dyDescent="0.25">
      <c r="A819">
        <v>183928945</v>
      </c>
      <c r="B819">
        <v>803407</v>
      </c>
      <c r="C819" t="s">
        <v>317</v>
      </c>
      <c r="D819">
        <v>2021847</v>
      </c>
      <c r="E819" t="s">
        <v>345</v>
      </c>
      <c r="F819" t="s">
        <v>214</v>
      </c>
      <c r="G819" t="s">
        <v>215</v>
      </c>
      <c r="H819">
        <v>2</v>
      </c>
      <c r="I819">
        <v>2019</v>
      </c>
      <c r="J819">
        <v>1</v>
      </c>
      <c r="L819">
        <v>23121025</v>
      </c>
      <c r="M819">
        <v>5.4</v>
      </c>
      <c r="P819" s="29">
        <f t="shared" si="33"/>
        <v>0.73333333333333339</v>
      </c>
    </row>
    <row r="820" spans="1:16" hidden="1" x14ac:dyDescent="0.25">
      <c r="A820">
        <v>183928945</v>
      </c>
      <c r="B820">
        <v>803407</v>
      </c>
      <c r="C820" t="s">
        <v>317</v>
      </c>
      <c r="D820">
        <v>2021774</v>
      </c>
      <c r="E820" t="s">
        <v>286</v>
      </c>
      <c r="F820" t="s">
        <v>214</v>
      </c>
      <c r="G820" t="s">
        <v>215</v>
      </c>
      <c r="H820">
        <v>2</v>
      </c>
      <c r="I820">
        <v>2019</v>
      </c>
      <c r="J820">
        <v>1</v>
      </c>
      <c r="L820">
        <v>23120767</v>
      </c>
      <c r="M820">
        <v>6.5</v>
      </c>
      <c r="P820" s="29">
        <f t="shared" si="33"/>
        <v>0.91666666666666663</v>
      </c>
    </row>
    <row r="821" spans="1:16" hidden="1" x14ac:dyDescent="0.25">
      <c r="A821">
        <v>183928945</v>
      </c>
      <c r="B821">
        <v>803407</v>
      </c>
      <c r="C821" t="s">
        <v>317</v>
      </c>
      <c r="D821">
        <v>2021615</v>
      </c>
      <c r="E821" t="s">
        <v>255</v>
      </c>
      <c r="F821" t="s">
        <v>214</v>
      </c>
      <c r="G821" t="s">
        <v>215</v>
      </c>
      <c r="H821">
        <v>2</v>
      </c>
      <c r="I821">
        <v>2019</v>
      </c>
      <c r="J821">
        <v>1</v>
      </c>
      <c r="L821">
        <v>23120229</v>
      </c>
      <c r="M821">
        <v>4.3</v>
      </c>
      <c r="P821" s="29">
        <f t="shared" si="33"/>
        <v>0.54999999999999993</v>
      </c>
    </row>
    <row r="822" spans="1:16" hidden="1" x14ac:dyDescent="0.25">
      <c r="A822">
        <v>183928945</v>
      </c>
      <c r="B822">
        <v>803407</v>
      </c>
      <c r="C822" t="s">
        <v>317</v>
      </c>
      <c r="D822">
        <v>2004535</v>
      </c>
      <c r="E822" t="s">
        <v>348</v>
      </c>
      <c r="F822" t="s">
        <v>214</v>
      </c>
      <c r="G822" t="s">
        <v>215</v>
      </c>
      <c r="H822">
        <v>2</v>
      </c>
      <c r="I822">
        <v>2019</v>
      </c>
      <c r="J822">
        <v>1</v>
      </c>
      <c r="L822">
        <v>23120772</v>
      </c>
      <c r="M822">
        <v>5.4</v>
      </c>
      <c r="P822" s="29">
        <f t="shared" si="33"/>
        <v>0.73333333333333339</v>
      </c>
    </row>
    <row r="823" spans="1:16" hidden="1" x14ac:dyDescent="0.25">
      <c r="A823">
        <v>183928945</v>
      </c>
      <c r="B823">
        <v>803407</v>
      </c>
      <c r="C823" t="s">
        <v>317</v>
      </c>
      <c r="D823">
        <v>2021608</v>
      </c>
      <c r="E823" t="s">
        <v>336</v>
      </c>
      <c r="F823" t="s">
        <v>214</v>
      </c>
      <c r="G823" t="s">
        <v>215</v>
      </c>
      <c r="H823">
        <v>2</v>
      </c>
      <c r="I823">
        <v>2019</v>
      </c>
      <c r="J823">
        <v>1</v>
      </c>
      <c r="L823">
        <v>23120765</v>
      </c>
      <c r="M823">
        <v>4.3</v>
      </c>
      <c r="P823" s="29">
        <f t="shared" si="33"/>
        <v>0.54999999999999993</v>
      </c>
    </row>
    <row r="824" spans="1:16" hidden="1" x14ac:dyDescent="0.25">
      <c r="A824">
        <v>183928945</v>
      </c>
      <c r="B824">
        <v>803407</v>
      </c>
      <c r="C824" t="s">
        <v>317</v>
      </c>
      <c r="D824">
        <v>2004529</v>
      </c>
      <c r="E824" t="s">
        <v>344</v>
      </c>
      <c r="F824" t="s">
        <v>214</v>
      </c>
      <c r="G824" t="s">
        <v>215</v>
      </c>
      <c r="H824">
        <v>4</v>
      </c>
      <c r="I824">
        <v>2019</v>
      </c>
      <c r="J824">
        <v>2</v>
      </c>
      <c r="L824">
        <v>23128694</v>
      </c>
      <c r="P824" s="29" t="str">
        <f t="shared" si="33"/>
        <v>DRP</v>
      </c>
    </row>
    <row r="825" spans="1:16" hidden="1" x14ac:dyDescent="0.25">
      <c r="A825">
        <v>183928945</v>
      </c>
      <c r="B825">
        <v>803407</v>
      </c>
      <c r="C825" t="s">
        <v>317</v>
      </c>
      <c r="D825">
        <v>2004538</v>
      </c>
      <c r="E825" t="s">
        <v>349</v>
      </c>
      <c r="F825" t="s">
        <v>214</v>
      </c>
      <c r="G825" t="s">
        <v>215</v>
      </c>
      <c r="H825">
        <v>1</v>
      </c>
      <c r="I825">
        <v>2019</v>
      </c>
      <c r="J825">
        <v>2</v>
      </c>
      <c r="L825">
        <v>23128728</v>
      </c>
      <c r="P825" s="29" t="str">
        <f t="shared" si="33"/>
        <v>NULL</v>
      </c>
    </row>
    <row r="826" spans="1:16" hidden="1" x14ac:dyDescent="0.25">
      <c r="A826">
        <v>183928945</v>
      </c>
      <c r="B826">
        <v>803407</v>
      </c>
      <c r="C826" t="s">
        <v>317</v>
      </c>
      <c r="D826">
        <v>2021594</v>
      </c>
      <c r="E826" t="s">
        <v>342</v>
      </c>
      <c r="F826" t="s">
        <v>214</v>
      </c>
      <c r="G826" t="s">
        <v>215</v>
      </c>
      <c r="H826">
        <v>1</v>
      </c>
      <c r="I826">
        <v>2019</v>
      </c>
      <c r="J826">
        <v>2</v>
      </c>
      <c r="L826">
        <v>23128697</v>
      </c>
      <c r="P826" s="29" t="str">
        <f t="shared" si="33"/>
        <v>NULL</v>
      </c>
    </row>
    <row r="827" spans="1:16" hidden="1" x14ac:dyDescent="0.25">
      <c r="A827">
        <v>183928945</v>
      </c>
      <c r="B827">
        <v>803407</v>
      </c>
      <c r="C827" t="s">
        <v>317</v>
      </c>
      <c r="D827">
        <v>2004541</v>
      </c>
      <c r="E827" t="s">
        <v>352</v>
      </c>
      <c r="F827" t="s">
        <v>214</v>
      </c>
      <c r="G827" t="s">
        <v>215</v>
      </c>
      <c r="H827">
        <v>1</v>
      </c>
      <c r="I827">
        <v>2019</v>
      </c>
      <c r="J827">
        <v>2</v>
      </c>
      <c r="L827">
        <v>23128730</v>
      </c>
      <c r="P827" s="29" t="str">
        <f t="shared" si="33"/>
        <v>NULL</v>
      </c>
    </row>
    <row r="828" spans="1:16" hidden="1" x14ac:dyDescent="0.25">
      <c r="A828">
        <v>183928945</v>
      </c>
      <c r="B828">
        <v>803407</v>
      </c>
      <c r="C828" t="s">
        <v>317</v>
      </c>
      <c r="D828">
        <v>2004539</v>
      </c>
      <c r="E828" t="s">
        <v>350</v>
      </c>
      <c r="F828" t="s">
        <v>214</v>
      </c>
      <c r="G828" t="s">
        <v>215</v>
      </c>
      <c r="H828">
        <v>1</v>
      </c>
      <c r="I828">
        <v>2019</v>
      </c>
      <c r="J828">
        <v>2</v>
      </c>
      <c r="L828">
        <v>23128729</v>
      </c>
      <c r="P828" s="29" t="str">
        <f t="shared" si="33"/>
        <v>NULL</v>
      </c>
    </row>
    <row r="829" spans="1:16" hidden="1" x14ac:dyDescent="0.25">
      <c r="A829">
        <v>183928945</v>
      </c>
      <c r="B829">
        <v>803407</v>
      </c>
      <c r="C829" t="s">
        <v>317</v>
      </c>
      <c r="D829">
        <v>2004528</v>
      </c>
      <c r="E829" t="s">
        <v>343</v>
      </c>
      <c r="F829" t="s">
        <v>214</v>
      </c>
      <c r="G829" t="s">
        <v>215</v>
      </c>
      <c r="H829">
        <v>1</v>
      </c>
      <c r="I829">
        <v>2019</v>
      </c>
      <c r="J829">
        <v>2</v>
      </c>
      <c r="L829">
        <v>23128693</v>
      </c>
      <c r="P829" s="29" t="str">
        <f t="shared" si="33"/>
        <v>NULL</v>
      </c>
    </row>
    <row r="830" spans="1:16" hidden="1" x14ac:dyDescent="0.25">
      <c r="A830">
        <v>184032295</v>
      </c>
      <c r="B830">
        <v>803407</v>
      </c>
      <c r="C830" t="s">
        <v>317</v>
      </c>
      <c r="D830">
        <v>2021754</v>
      </c>
      <c r="E830" t="s">
        <v>216</v>
      </c>
      <c r="F830" t="s">
        <v>214</v>
      </c>
      <c r="G830" t="s">
        <v>215</v>
      </c>
      <c r="H830">
        <v>4</v>
      </c>
      <c r="I830">
        <v>2015</v>
      </c>
      <c r="J830">
        <v>1</v>
      </c>
      <c r="L830">
        <v>23066446</v>
      </c>
      <c r="P830" s="29" t="str">
        <f t="shared" ref="P830:P859" si="34">IF(AND(ISNUMBER(M830),H830&lt;&gt;4,N830&lt;&gt;"X"),(M830-1)/6,IF(H830=4,"DRP",IF(AND(H830=3,M830="NA"),"BAD",IF(AND(H830=2),"CVL",IF(AND(H830=1,ISBLANK(M830)),"NULL","UNK")))))</f>
        <v>DRP</v>
      </c>
    </row>
    <row r="831" spans="1:16" hidden="1" x14ac:dyDescent="0.25">
      <c r="A831">
        <v>184032295</v>
      </c>
      <c r="B831">
        <v>803407</v>
      </c>
      <c r="C831" t="s">
        <v>317</v>
      </c>
      <c r="D831">
        <v>2021600</v>
      </c>
      <c r="E831" t="s">
        <v>219</v>
      </c>
      <c r="F831" t="s">
        <v>214</v>
      </c>
      <c r="G831" t="s">
        <v>215</v>
      </c>
      <c r="H831">
        <v>4</v>
      </c>
      <c r="I831">
        <v>2015</v>
      </c>
      <c r="J831">
        <v>1</v>
      </c>
      <c r="L831">
        <v>23066437</v>
      </c>
      <c r="P831" s="29" t="str">
        <f t="shared" si="34"/>
        <v>DRP</v>
      </c>
    </row>
    <row r="832" spans="1:16" hidden="1" x14ac:dyDescent="0.25">
      <c r="A832">
        <v>184032295</v>
      </c>
      <c r="B832">
        <v>803407</v>
      </c>
      <c r="C832" t="s">
        <v>317</v>
      </c>
      <c r="D832">
        <v>2005118</v>
      </c>
      <c r="E832" t="s">
        <v>223</v>
      </c>
      <c r="F832" t="s">
        <v>214</v>
      </c>
      <c r="G832" t="s">
        <v>215</v>
      </c>
      <c r="H832">
        <v>4</v>
      </c>
      <c r="I832">
        <v>2015</v>
      </c>
      <c r="J832">
        <v>1</v>
      </c>
      <c r="L832">
        <v>23066497</v>
      </c>
      <c r="P832" s="29" t="str">
        <f t="shared" si="34"/>
        <v>DRP</v>
      </c>
    </row>
    <row r="833" spans="1:16" hidden="1" x14ac:dyDescent="0.25">
      <c r="A833">
        <v>184032295</v>
      </c>
      <c r="B833">
        <v>803407</v>
      </c>
      <c r="C833" t="s">
        <v>317</v>
      </c>
      <c r="D833">
        <v>2005099</v>
      </c>
      <c r="E833" t="s">
        <v>217</v>
      </c>
      <c r="F833" t="s">
        <v>214</v>
      </c>
      <c r="G833" t="s">
        <v>215</v>
      </c>
      <c r="H833">
        <v>4</v>
      </c>
      <c r="I833">
        <v>2015</v>
      </c>
      <c r="J833">
        <v>1</v>
      </c>
      <c r="L833">
        <v>23066427</v>
      </c>
      <c r="P833" s="29" t="str">
        <f t="shared" si="34"/>
        <v>DRP</v>
      </c>
    </row>
    <row r="834" spans="1:16" hidden="1" x14ac:dyDescent="0.25">
      <c r="A834">
        <v>184032295</v>
      </c>
      <c r="B834">
        <v>803407</v>
      </c>
      <c r="C834" t="s">
        <v>317</v>
      </c>
      <c r="D834">
        <v>2004098</v>
      </c>
      <c r="E834" t="s">
        <v>213</v>
      </c>
      <c r="F834" t="s">
        <v>214</v>
      </c>
      <c r="G834" t="s">
        <v>215</v>
      </c>
      <c r="H834">
        <v>2</v>
      </c>
      <c r="I834">
        <v>2015</v>
      </c>
      <c r="J834">
        <v>1</v>
      </c>
      <c r="L834">
        <v>23066521</v>
      </c>
      <c r="M834">
        <v>4.9000000000000004</v>
      </c>
      <c r="P834" s="29">
        <f t="shared" si="34"/>
        <v>0.65</v>
      </c>
    </row>
    <row r="835" spans="1:16" hidden="1" x14ac:dyDescent="0.25">
      <c r="A835">
        <v>184032295</v>
      </c>
      <c r="B835">
        <v>803407</v>
      </c>
      <c r="C835" t="s">
        <v>317</v>
      </c>
      <c r="D835">
        <v>2004112</v>
      </c>
      <c r="E835" t="s">
        <v>244</v>
      </c>
      <c r="F835" t="s">
        <v>214</v>
      </c>
      <c r="G835" t="s">
        <v>215</v>
      </c>
      <c r="H835">
        <v>2</v>
      </c>
      <c r="I835">
        <v>2015</v>
      </c>
      <c r="J835">
        <v>1</v>
      </c>
      <c r="L835">
        <v>23066608</v>
      </c>
      <c r="M835">
        <v>6.6</v>
      </c>
      <c r="P835" s="29">
        <f t="shared" si="34"/>
        <v>0.93333333333333324</v>
      </c>
    </row>
    <row r="836" spans="1:16" hidden="1" x14ac:dyDescent="0.25">
      <c r="A836">
        <v>184032295</v>
      </c>
      <c r="B836">
        <v>803407</v>
      </c>
      <c r="C836" t="s">
        <v>317</v>
      </c>
      <c r="D836">
        <v>2005102</v>
      </c>
      <c r="E836" t="s">
        <v>218</v>
      </c>
      <c r="F836" t="s">
        <v>214</v>
      </c>
      <c r="G836" t="s">
        <v>215</v>
      </c>
      <c r="H836">
        <v>2</v>
      </c>
      <c r="I836">
        <v>2015</v>
      </c>
      <c r="J836">
        <v>1</v>
      </c>
      <c r="L836">
        <v>23066488</v>
      </c>
      <c r="M836">
        <v>6.3</v>
      </c>
      <c r="P836" s="29">
        <f t="shared" si="34"/>
        <v>0.8833333333333333</v>
      </c>
    </row>
    <row r="837" spans="1:16" hidden="1" x14ac:dyDescent="0.25">
      <c r="A837">
        <v>184032295</v>
      </c>
      <c r="B837">
        <v>803407</v>
      </c>
      <c r="C837" t="s">
        <v>317</v>
      </c>
      <c r="D837">
        <v>2021596</v>
      </c>
      <c r="E837" t="s">
        <v>294</v>
      </c>
      <c r="F837" t="s">
        <v>214</v>
      </c>
      <c r="G837" t="s">
        <v>215</v>
      </c>
      <c r="H837">
        <v>2</v>
      </c>
      <c r="I837">
        <v>2015</v>
      </c>
      <c r="J837">
        <v>1</v>
      </c>
      <c r="L837">
        <v>23066544</v>
      </c>
      <c r="M837">
        <v>5.0999999999999996</v>
      </c>
      <c r="P837" s="29">
        <f t="shared" si="34"/>
        <v>0.68333333333333324</v>
      </c>
    </row>
    <row r="838" spans="1:16" hidden="1" x14ac:dyDescent="0.25">
      <c r="A838">
        <v>184032295</v>
      </c>
      <c r="B838">
        <v>803407</v>
      </c>
      <c r="C838" t="s">
        <v>317</v>
      </c>
      <c r="D838">
        <v>2021793</v>
      </c>
      <c r="E838" t="s">
        <v>293</v>
      </c>
      <c r="F838" t="s">
        <v>214</v>
      </c>
      <c r="G838" t="s">
        <v>215</v>
      </c>
      <c r="H838">
        <v>2</v>
      </c>
      <c r="I838">
        <v>2015</v>
      </c>
      <c r="J838">
        <v>1</v>
      </c>
      <c r="L838">
        <v>23068587</v>
      </c>
      <c r="M838">
        <v>5.7</v>
      </c>
      <c r="P838" s="29">
        <f t="shared" si="34"/>
        <v>0.78333333333333333</v>
      </c>
    </row>
    <row r="839" spans="1:16" hidden="1" x14ac:dyDescent="0.25">
      <c r="A839">
        <v>184032295</v>
      </c>
      <c r="B839">
        <v>803407</v>
      </c>
      <c r="C839" t="s">
        <v>317</v>
      </c>
      <c r="D839">
        <v>2005099</v>
      </c>
      <c r="E839" t="s">
        <v>217</v>
      </c>
      <c r="F839" t="s">
        <v>214</v>
      </c>
      <c r="G839" t="s">
        <v>215</v>
      </c>
      <c r="H839">
        <v>2</v>
      </c>
      <c r="I839">
        <v>2015</v>
      </c>
      <c r="J839">
        <v>1</v>
      </c>
      <c r="K839" t="s">
        <v>231</v>
      </c>
      <c r="M839" t="s">
        <v>232</v>
      </c>
      <c r="P839" s="29" t="str">
        <f t="shared" si="34"/>
        <v>CVL</v>
      </c>
    </row>
    <row r="840" spans="1:16" hidden="1" x14ac:dyDescent="0.25">
      <c r="A840">
        <v>184032295</v>
      </c>
      <c r="B840">
        <v>803407</v>
      </c>
      <c r="C840" t="s">
        <v>317</v>
      </c>
      <c r="D840">
        <v>2005117</v>
      </c>
      <c r="E840" t="s">
        <v>220</v>
      </c>
      <c r="F840" t="s">
        <v>214</v>
      </c>
      <c r="G840" t="s">
        <v>215</v>
      </c>
      <c r="H840">
        <v>2</v>
      </c>
      <c r="I840">
        <v>2015</v>
      </c>
      <c r="J840">
        <v>1</v>
      </c>
      <c r="K840" t="s">
        <v>231</v>
      </c>
      <c r="M840" t="s">
        <v>232</v>
      </c>
      <c r="P840" s="29" t="str">
        <f t="shared" si="34"/>
        <v>CVL</v>
      </c>
    </row>
    <row r="841" spans="1:16" hidden="1" x14ac:dyDescent="0.25">
      <c r="A841">
        <v>184032295</v>
      </c>
      <c r="B841">
        <v>803407</v>
      </c>
      <c r="C841" t="s">
        <v>317</v>
      </c>
      <c r="D841">
        <v>2005118</v>
      </c>
      <c r="E841" t="s">
        <v>223</v>
      </c>
      <c r="F841" t="s">
        <v>214</v>
      </c>
      <c r="G841" t="s">
        <v>215</v>
      </c>
      <c r="H841">
        <v>2</v>
      </c>
      <c r="I841">
        <v>2015</v>
      </c>
      <c r="J841">
        <v>1</v>
      </c>
      <c r="K841" t="s">
        <v>231</v>
      </c>
      <c r="M841" t="s">
        <v>232</v>
      </c>
      <c r="P841" s="29" t="str">
        <f t="shared" si="34"/>
        <v>CVL</v>
      </c>
    </row>
    <row r="842" spans="1:16" hidden="1" x14ac:dyDescent="0.25">
      <c r="A842">
        <v>184032295</v>
      </c>
      <c r="B842">
        <v>803407</v>
      </c>
      <c r="C842" t="s">
        <v>317</v>
      </c>
      <c r="D842">
        <v>2021580</v>
      </c>
      <c r="E842" t="s">
        <v>241</v>
      </c>
      <c r="F842" t="s">
        <v>214</v>
      </c>
      <c r="G842" t="s">
        <v>215</v>
      </c>
      <c r="H842">
        <v>2</v>
      </c>
      <c r="I842">
        <v>2015</v>
      </c>
      <c r="J842">
        <v>1</v>
      </c>
      <c r="K842" t="s">
        <v>231</v>
      </c>
      <c r="M842" t="s">
        <v>232</v>
      </c>
      <c r="P842" s="29" t="str">
        <f t="shared" si="34"/>
        <v>CVL</v>
      </c>
    </row>
    <row r="843" spans="1:16" hidden="1" x14ac:dyDescent="0.25">
      <c r="A843">
        <v>184032295</v>
      </c>
      <c r="B843">
        <v>803407</v>
      </c>
      <c r="C843" t="s">
        <v>317</v>
      </c>
      <c r="D843">
        <v>2021600</v>
      </c>
      <c r="E843" t="s">
        <v>219</v>
      </c>
      <c r="F843" t="s">
        <v>214</v>
      </c>
      <c r="G843" t="s">
        <v>215</v>
      </c>
      <c r="H843">
        <v>2</v>
      </c>
      <c r="I843">
        <v>2015</v>
      </c>
      <c r="J843">
        <v>1</v>
      </c>
      <c r="K843" t="s">
        <v>231</v>
      </c>
      <c r="M843" t="s">
        <v>232</v>
      </c>
      <c r="P843" s="29" t="str">
        <f t="shared" si="34"/>
        <v>CVL</v>
      </c>
    </row>
    <row r="844" spans="1:16" hidden="1" x14ac:dyDescent="0.25">
      <c r="A844">
        <v>184032295</v>
      </c>
      <c r="B844">
        <v>803407</v>
      </c>
      <c r="C844" t="s">
        <v>317</v>
      </c>
      <c r="D844">
        <v>2021993</v>
      </c>
      <c r="E844" t="s">
        <v>256</v>
      </c>
      <c r="F844" t="s">
        <v>214</v>
      </c>
      <c r="G844" t="s">
        <v>215</v>
      </c>
      <c r="H844">
        <v>2</v>
      </c>
      <c r="I844">
        <v>2015</v>
      </c>
      <c r="J844">
        <v>1</v>
      </c>
      <c r="K844" t="s">
        <v>231</v>
      </c>
      <c r="M844" t="s">
        <v>232</v>
      </c>
      <c r="P844" s="29" t="str">
        <f t="shared" si="34"/>
        <v>CVL</v>
      </c>
    </row>
    <row r="845" spans="1:16" hidden="1" x14ac:dyDescent="0.25">
      <c r="A845">
        <v>184032295</v>
      </c>
      <c r="B845">
        <v>803407</v>
      </c>
      <c r="C845" t="s">
        <v>317</v>
      </c>
      <c r="D845">
        <v>2021602</v>
      </c>
      <c r="E845" t="s">
        <v>242</v>
      </c>
      <c r="F845" t="s">
        <v>214</v>
      </c>
      <c r="G845" t="s">
        <v>215</v>
      </c>
      <c r="H845">
        <v>2</v>
      </c>
      <c r="I845">
        <v>2015</v>
      </c>
      <c r="J845">
        <v>1</v>
      </c>
      <c r="K845" t="s">
        <v>231</v>
      </c>
      <c r="M845" t="s">
        <v>232</v>
      </c>
      <c r="P845" s="29" t="str">
        <f t="shared" si="34"/>
        <v>CVL</v>
      </c>
    </row>
    <row r="846" spans="1:16" hidden="1" x14ac:dyDescent="0.25">
      <c r="A846">
        <v>184032295</v>
      </c>
      <c r="B846">
        <v>803407</v>
      </c>
      <c r="C846" t="s">
        <v>317</v>
      </c>
      <c r="D846">
        <v>2021638</v>
      </c>
      <c r="E846" t="s">
        <v>250</v>
      </c>
      <c r="F846" t="s">
        <v>214</v>
      </c>
      <c r="G846" t="s">
        <v>215</v>
      </c>
      <c r="H846">
        <v>2</v>
      </c>
      <c r="I846">
        <v>2015</v>
      </c>
      <c r="J846">
        <v>1</v>
      </c>
      <c r="K846" t="s">
        <v>231</v>
      </c>
      <c r="M846" t="s">
        <v>232</v>
      </c>
      <c r="P846" s="29" t="str">
        <f t="shared" si="34"/>
        <v>CVL</v>
      </c>
    </row>
    <row r="847" spans="1:16" hidden="1" x14ac:dyDescent="0.25">
      <c r="A847">
        <v>184032295</v>
      </c>
      <c r="B847">
        <v>803407</v>
      </c>
      <c r="C847" t="s">
        <v>317</v>
      </c>
      <c r="D847">
        <v>2021754</v>
      </c>
      <c r="E847" t="s">
        <v>216</v>
      </c>
      <c r="F847" t="s">
        <v>214</v>
      </c>
      <c r="G847" t="s">
        <v>215</v>
      </c>
      <c r="H847">
        <v>2</v>
      </c>
      <c r="I847">
        <v>2015</v>
      </c>
      <c r="J847">
        <v>1</v>
      </c>
      <c r="K847" t="s">
        <v>231</v>
      </c>
      <c r="M847" t="s">
        <v>232</v>
      </c>
      <c r="P847" s="29" t="str">
        <f t="shared" si="34"/>
        <v>CVL</v>
      </c>
    </row>
    <row r="848" spans="1:16" hidden="1" x14ac:dyDescent="0.25">
      <c r="A848">
        <v>184032295</v>
      </c>
      <c r="B848">
        <v>803407</v>
      </c>
      <c r="C848" t="s">
        <v>317</v>
      </c>
      <c r="D848">
        <v>2021756</v>
      </c>
      <c r="E848" t="s">
        <v>253</v>
      </c>
      <c r="F848" t="s">
        <v>214</v>
      </c>
      <c r="G848" t="s">
        <v>215</v>
      </c>
      <c r="H848">
        <v>2</v>
      </c>
      <c r="I848">
        <v>2015</v>
      </c>
      <c r="J848">
        <v>1</v>
      </c>
      <c r="K848" t="s">
        <v>231</v>
      </c>
      <c r="M848" t="s">
        <v>232</v>
      </c>
      <c r="P848" s="29" t="str">
        <f t="shared" si="34"/>
        <v>CVL</v>
      </c>
    </row>
    <row r="849" spans="1:16" hidden="1" x14ac:dyDescent="0.25">
      <c r="A849">
        <v>184032295</v>
      </c>
      <c r="B849">
        <v>803407</v>
      </c>
      <c r="C849" t="s">
        <v>317</v>
      </c>
      <c r="D849">
        <v>2004116</v>
      </c>
      <c r="E849" t="s">
        <v>229</v>
      </c>
      <c r="F849" t="s">
        <v>214</v>
      </c>
      <c r="G849" t="s">
        <v>215</v>
      </c>
      <c r="H849">
        <v>4</v>
      </c>
      <c r="I849">
        <v>2015</v>
      </c>
      <c r="J849">
        <v>2</v>
      </c>
      <c r="L849">
        <v>23073043</v>
      </c>
      <c r="P849" s="29" t="str">
        <f t="shared" si="34"/>
        <v>DRP</v>
      </c>
    </row>
    <row r="850" spans="1:16" hidden="1" x14ac:dyDescent="0.25">
      <c r="A850">
        <v>184032295</v>
      </c>
      <c r="B850">
        <v>803407</v>
      </c>
      <c r="C850" t="s">
        <v>317</v>
      </c>
      <c r="D850">
        <v>2021874</v>
      </c>
      <c r="E850" t="s">
        <v>226</v>
      </c>
      <c r="F850" t="s">
        <v>214</v>
      </c>
      <c r="G850" t="s">
        <v>215</v>
      </c>
      <c r="H850">
        <v>2</v>
      </c>
      <c r="I850">
        <v>2015</v>
      </c>
      <c r="J850">
        <v>2</v>
      </c>
      <c r="L850">
        <v>23072012</v>
      </c>
      <c r="M850">
        <v>5.4</v>
      </c>
      <c r="P850" s="29">
        <f t="shared" si="34"/>
        <v>0.73333333333333339</v>
      </c>
    </row>
    <row r="851" spans="1:16" hidden="1" x14ac:dyDescent="0.25">
      <c r="A851">
        <v>184032295</v>
      </c>
      <c r="B851">
        <v>803407</v>
      </c>
      <c r="C851" t="s">
        <v>317</v>
      </c>
      <c r="D851">
        <v>2021781</v>
      </c>
      <c r="E851" t="s">
        <v>235</v>
      </c>
      <c r="F851" t="s">
        <v>214</v>
      </c>
      <c r="G851" t="s">
        <v>215</v>
      </c>
      <c r="H851">
        <v>2</v>
      </c>
      <c r="I851">
        <v>2015</v>
      </c>
      <c r="J851">
        <v>2</v>
      </c>
      <c r="L851">
        <v>23072085</v>
      </c>
      <c r="M851">
        <v>5.3</v>
      </c>
      <c r="P851" s="29">
        <f t="shared" si="34"/>
        <v>0.71666666666666667</v>
      </c>
    </row>
    <row r="852" spans="1:16" hidden="1" x14ac:dyDescent="0.25">
      <c r="A852">
        <v>184032295</v>
      </c>
      <c r="B852">
        <v>803407</v>
      </c>
      <c r="C852" t="s">
        <v>317</v>
      </c>
      <c r="D852">
        <v>2021640</v>
      </c>
      <c r="E852" t="s">
        <v>227</v>
      </c>
      <c r="F852" t="s">
        <v>214</v>
      </c>
      <c r="G852" t="s">
        <v>215</v>
      </c>
      <c r="H852">
        <v>2</v>
      </c>
      <c r="I852">
        <v>2015</v>
      </c>
      <c r="J852">
        <v>2</v>
      </c>
      <c r="L852">
        <v>23072070</v>
      </c>
      <c r="M852">
        <v>5.0999999999999996</v>
      </c>
      <c r="P852" s="29">
        <f t="shared" si="34"/>
        <v>0.68333333333333324</v>
      </c>
    </row>
    <row r="853" spans="1:16" hidden="1" x14ac:dyDescent="0.25">
      <c r="A853">
        <v>184032295</v>
      </c>
      <c r="B853">
        <v>803407</v>
      </c>
      <c r="C853" t="s">
        <v>317</v>
      </c>
      <c r="D853">
        <v>2005131</v>
      </c>
      <c r="E853" t="s">
        <v>228</v>
      </c>
      <c r="F853" t="s">
        <v>214</v>
      </c>
      <c r="G853" t="s">
        <v>215</v>
      </c>
      <c r="H853">
        <v>2</v>
      </c>
      <c r="I853">
        <v>2015</v>
      </c>
      <c r="J853">
        <v>2</v>
      </c>
      <c r="L853">
        <v>23070713</v>
      </c>
      <c r="M853">
        <v>5.2</v>
      </c>
      <c r="P853" s="29">
        <f t="shared" si="34"/>
        <v>0.70000000000000007</v>
      </c>
    </row>
    <row r="854" spans="1:16" hidden="1" x14ac:dyDescent="0.25">
      <c r="A854">
        <v>184032295</v>
      </c>
      <c r="B854">
        <v>803407</v>
      </c>
      <c r="C854" t="s">
        <v>317</v>
      </c>
      <c r="D854">
        <v>2021763</v>
      </c>
      <c r="E854" t="s">
        <v>298</v>
      </c>
      <c r="F854" t="s">
        <v>214</v>
      </c>
      <c r="G854" t="s">
        <v>215</v>
      </c>
      <c r="H854">
        <v>2</v>
      </c>
      <c r="I854">
        <v>2015</v>
      </c>
      <c r="J854">
        <v>2</v>
      </c>
      <c r="L854">
        <v>23071924</v>
      </c>
      <c r="M854">
        <v>5.3</v>
      </c>
      <c r="P854" s="29">
        <f t="shared" si="34"/>
        <v>0.71666666666666667</v>
      </c>
    </row>
    <row r="855" spans="1:16" hidden="1" x14ac:dyDescent="0.25">
      <c r="A855">
        <v>184032295</v>
      </c>
      <c r="B855">
        <v>803407</v>
      </c>
      <c r="C855" t="s">
        <v>317</v>
      </c>
      <c r="D855">
        <v>2004116</v>
      </c>
      <c r="E855" t="s">
        <v>229</v>
      </c>
      <c r="F855" t="s">
        <v>214</v>
      </c>
      <c r="G855" t="s">
        <v>215</v>
      </c>
      <c r="H855">
        <v>2</v>
      </c>
      <c r="I855">
        <v>2015</v>
      </c>
      <c r="J855">
        <v>2</v>
      </c>
      <c r="L855">
        <v>23073043</v>
      </c>
      <c r="M855">
        <v>6.7</v>
      </c>
      <c r="P855" s="29">
        <f t="shared" si="34"/>
        <v>0.95000000000000007</v>
      </c>
    </row>
    <row r="856" spans="1:16" hidden="1" x14ac:dyDescent="0.25">
      <c r="A856">
        <v>184032295</v>
      </c>
      <c r="B856">
        <v>803407</v>
      </c>
      <c r="C856" t="s">
        <v>317</v>
      </c>
      <c r="D856">
        <v>2019273</v>
      </c>
      <c r="E856" t="s">
        <v>248</v>
      </c>
      <c r="F856" t="s">
        <v>214</v>
      </c>
      <c r="G856" t="s">
        <v>215</v>
      </c>
      <c r="H856">
        <v>2</v>
      </c>
      <c r="I856">
        <v>2015</v>
      </c>
      <c r="J856">
        <v>2</v>
      </c>
      <c r="M856" t="s">
        <v>232</v>
      </c>
      <c r="N856" t="s">
        <v>231</v>
      </c>
      <c r="P856" s="29" t="str">
        <f t="shared" si="34"/>
        <v>CVL</v>
      </c>
    </row>
    <row r="857" spans="1:16" hidden="1" x14ac:dyDescent="0.25">
      <c r="A857">
        <v>184032295</v>
      </c>
      <c r="B857">
        <v>803407</v>
      </c>
      <c r="C857" t="s">
        <v>317</v>
      </c>
      <c r="D857">
        <v>2019272</v>
      </c>
      <c r="E857" t="s">
        <v>249</v>
      </c>
      <c r="F857" t="s">
        <v>214</v>
      </c>
      <c r="G857" t="s">
        <v>215</v>
      </c>
      <c r="H857">
        <v>2</v>
      </c>
      <c r="I857">
        <v>2015</v>
      </c>
      <c r="J857">
        <v>2</v>
      </c>
      <c r="M857" t="s">
        <v>232</v>
      </c>
      <c r="N857" t="s">
        <v>231</v>
      </c>
      <c r="P857" s="29" t="str">
        <f t="shared" si="34"/>
        <v>CVL</v>
      </c>
    </row>
    <row r="858" spans="1:16" hidden="1" x14ac:dyDescent="0.25">
      <c r="A858">
        <v>184032295</v>
      </c>
      <c r="B858">
        <v>803407</v>
      </c>
      <c r="C858" t="s">
        <v>317</v>
      </c>
      <c r="D858">
        <v>2019271</v>
      </c>
      <c r="E858" t="s">
        <v>236</v>
      </c>
      <c r="F858" t="s">
        <v>214</v>
      </c>
      <c r="G858" t="s">
        <v>215</v>
      </c>
      <c r="H858">
        <v>2</v>
      </c>
      <c r="I858">
        <v>2015</v>
      </c>
      <c r="J858">
        <v>2</v>
      </c>
      <c r="M858" t="s">
        <v>232</v>
      </c>
      <c r="N858" t="s">
        <v>231</v>
      </c>
      <c r="P858" s="29" t="str">
        <f t="shared" si="34"/>
        <v>CVL</v>
      </c>
    </row>
    <row r="859" spans="1:16" hidden="1" x14ac:dyDescent="0.25">
      <c r="A859">
        <v>184032295</v>
      </c>
      <c r="B859">
        <v>803407</v>
      </c>
      <c r="C859" t="s">
        <v>317</v>
      </c>
      <c r="D859">
        <v>2019274</v>
      </c>
      <c r="E859" t="s">
        <v>247</v>
      </c>
      <c r="F859" t="s">
        <v>214</v>
      </c>
      <c r="G859" t="s">
        <v>215</v>
      </c>
      <c r="H859">
        <v>2</v>
      </c>
      <c r="I859">
        <v>2015</v>
      </c>
      <c r="J859">
        <v>2</v>
      </c>
      <c r="M859" t="s">
        <v>232</v>
      </c>
      <c r="N859" t="s">
        <v>231</v>
      </c>
      <c r="P859" s="29" t="str">
        <f t="shared" si="34"/>
        <v>CVL</v>
      </c>
    </row>
    <row r="860" spans="1:16" hidden="1" x14ac:dyDescent="0.25">
      <c r="A860">
        <v>184032295</v>
      </c>
      <c r="B860">
        <v>803407</v>
      </c>
      <c r="C860" t="s">
        <v>317</v>
      </c>
      <c r="D860">
        <v>2021725</v>
      </c>
      <c r="E860" t="s">
        <v>257</v>
      </c>
      <c r="F860" t="s">
        <v>214</v>
      </c>
      <c r="G860" t="s">
        <v>215</v>
      </c>
      <c r="H860">
        <v>4</v>
      </c>
      <c r="I860">
        <v>2016</v>
      </c>
      <c r="J860">
        <v>1</v>
      </c>
      <c r="L860">
        <v>23081232</v>
      </c>
      <c r="P860" s="29" t="str">
        <f t="shared" ref="P860:P891" si="35">IF(AND(ISNUMBER(M860),H860&lt;&gt;4),(M860-1)/6,IF(H860=4,"DRP",IF(AND(H860=3,M860="NA"),"BAD",IF(AND(H860=2),"CVL",IF(AND(H860=1,ISBLANK(M860)),"NULL","UNK")))))</f>
        <v>DRP</v>
      </c>
    </row>
    <row r="861" spans="1:16" hidden="1" x14ac:dyDescent="0.25">
      <c r="A861">
        <v>184032295</v>
      </c>
      <c r="B861">
        <v>803407</v>
      </c>
      <c r="C861" t="s">
        <v>317</v>
      </c>
      <c r="D861">
        <v>2021868</v>
      </c>
      <c r="E861" t="s">
        <v>331</v>
      </c>
      <c r="F861" t="s">
        <v>214</v>
      </c>
      <c r="G861" t="s">
        <v>215</v>
      </c>
      <c r="H861">
        <v>3</v>
      </c>
      <c r="I861">
        <v>2016</v>
      </c>
      <c r="J861">
        <v>1</v>
      </c>
      <c r="L861">
        <v>23080297</v>
      </c>
      <c r="M861" t="s">
        <v>221</v>
      </c>
      <c r="P861" s="29" t="str">
        <f t="shared" si="35"/>
        <v>BAD</v>
      </c>
    </row>
    <row r="862" spans="1:16" hidden="1" x14ac:dyDescent="0.25">
      <c r="A862">
        <v>184032295</v>
      </c>
      <c r="B862">
        <v>803407</v>
      </c>
      <c r="C862" t="s">
        <v>317</v>
      </c>
      <c r="D862">
        <v>2004099</v>
      </c>
      <c r="E862" t="s">
        <v>245</v>
      </c>
      <c r="F862" t="s">
        <v>214</v>
      </c>
      <c r="G862" t="s">
        <v>215</v>
      </c>
      <c r="H862">
        <v>3</v>
      </c>
      <c r="I862">
        <v>2016</v>
      </c>
      <c r="J862">
        <v>1</v>
      </c>
      <c r="L862">
        <v>23073354</v>
      </c>
      <c r="M862" t="s">
        <v>221</v>
      </c>
      <c r="P862" s="29" t="str">
        <f t="shared" si="35"/>
        <v>BAD</v>
      </c>
    </row>
    <row r="863" spans="1:16" hidden="1" x14ac:dyDescent="0.25">
      <c r="A863">
        <v>184032295</v>
      </c>
      <c r="B863">
        <v>803407</v>
      </c>
      <c r="C863" t="s">
        <v>317</v>
      </c>
      <c r="D863">
        <v>2021679</v>
      </c>
      <c r="E863" t="s">
        <v>259</v>
      </c>
      <c r="F863" t="s">
        <v>214</v>
      </c>
      <c r="G863" t="s">
        <v>215</v>
      </c>
      <c r="H863">
        <v>3</v>
      </c>
      <c r="I863">
        <v>2016</v>
      </c>
      <c r="J863">
        <v>1</v>
      </c>
      <c r="L863">
        <v>23081237</v>
      </c>
      <c r="M863">
        <v>2.6</v>
      </c>
      <c r="P863" s="29">
        <f t="shared" si="35"/>
        <v>0.26666666666666666</v>
      </c>
    </row>
    <row r="864" spans="1:16" hidden="1" x14ac:dyDescent="0.25">
      <c r="A864">
        <v>184032295</v>
      </c>
      <c r="B864">
        <v>803407</v>
      </c>
      <c r="C864" t="s">
        <v>317</v>
      </c>
      <c r="D864">
        <v>2004520</v>
      </c>
      <c r="E864" t="s">
        <v>335</v>
      </c>
      <c r="F864" t="s">
        <v>214</v>
      </c>
      <c r="G864" t="s">
        <v>215</v>
      </c>
      <c r="H864">
        <v>3</v>
      </c>
      <c r="I864">
        <v>2016</v>
      </c>
      <c r="J864">
        <v>1</v>
      </c>
      <c r="L864">
        <v>23080335</v>
      </c>
      <c r="M864" t="s">
        <v>221</v>
      </c>
      <c r="P864" s="29" t="str">
        <f t="shared" si="35"/>
        <v>BAD</v>
      </c>
    </row>
    <row r="865" spans="1:16" hidden="1" x14ac:dyDescent="0.25">
      <c r="A865">
        <v>184032295</v>
      </c>
      <c r="B865">
        <v>803407</v>
      </c>
      <c r="C865" t="s">
        <v>317</v>
      </c>
      <c r="D865">
        <v>2004522</v>
      </c>
      <c r="E865" t="s">
        <v>334</v>
      </c>
      <c r="F865" t="s">
        <v>214</v>
      </c>
      <c r="G865" t="s">
        <v>215</v>
      </c>
      <c r="H865">
        <v>3</v>
      </c>
      <c r="I865">
        <v>2016</v>
      </c>
      <c r="J865">
        <v>1</v>
      </c>
      <c r="L865">
        <v>23080344</v>
      </c>
      <c r="M865" t="s">
        <v>221</v>
      </c>
      <c r="P865" s="29" t="str">
        <f t="shared" si="35"/>
        <v>BAD</v>
      </c>
    </row>
    <row r="866" spans="1:16" hidden="1" x14ac:dyDescent="0.25">
      <c r="A866">
        <v>184032295</v>
      </c>
      <c r="B866">
        <v>803407</v>
      </c>
      <c r="C866" t="s">
        <v>317</v>
      </c>
      <c r="D866">
        <v>2021604</v>
      </c>
      <c r="E866" t="s">
        <v>330</v>
      </c>
      <c r="F866" t="s">
        <v>214</v>
      </c>
      <c r="G866" t="s">
        <v>215</v>
      </c>
      <c r="H866">
        <v>3</v>
      </c>
      <c r="I866">
        <v>2016</v>
      </c>
      <c r="J866">
        <v>1</v>
      </c>
      <c r="L866">
        <v>23080328</v>
      </c>
      <c r="M866" t="s">
        <v>221</v>
      </c>
      <c r="P866" s="29" t="str">
        <f t="shared" si="35"/>
        <v>BAD</v>
      </c>
    </row>
    <row r="867" spans="1:16" hidden="1" x14ac:dyDescent="0.25">
      <c r="A867">
        <v>184032295</v>
      </c>
      <c r="B867">
        <v>803407</v>
      </c>
      <c r="C867" t="s">
        <v>317</v>
      </c>
      <c r="D867">
        <v>2021725</v>
      </c>
      <c r="E867" t="s">
        <v>257</v>
      </c>
      <c r="F867" t="s">
        <v>214</v>
      </c>
      <c r="G867" t="s">
        <v>215</v>
      </c>
      <c r="H867">
        <v>3</v>
      </c>
      <c r="I867">
        <v>2016</v>
      </c>
      <c r="J867">
        <v>2</v>
      </c>
      <c r="L867">
        <v>23086905</v>
      </c>
      <c r="M867">
        <v>3.8</v>
      </c>
      <c r="P867" s="29">
        <f t="shared" si="35"/>
        <v>0.46666666666666662</v>
      </c>
    </row>
    <row r="868" spans="1:16" hidden="1" x14ac:dyDescent="0.25">
      <c r="A868">
        <v>184032295</v>
      </c>
      <c r="B868">
        <v>803407</v>
      </c>
      <c r="C868" t="s">
        <v>317</v>
      </c>
      <c r="D868">
        <v>2004099</v>
      </c>
      <c r="E868" t="s">
        <v>245</v>
      </c>
      <c r="F868" t="s">
        <v>214</v>
      </c>
      <c r="G868" t="s">
        <v>215</v>
      </c>
      <c r="H868">
        <v>2</v>
      </c>
      <c r="I868">
        <v>2016</v>
      </c>
      <c r="J868">
        <v>2</v>
      </c>
      <c r="L868">
        <v>23085310</v>
      </c>
      <c r="M868">
        <v>6.2</v>
      </c>
      <c r="P868" s="29">
        <f t="shared" si="35"/>
        <v>0.8666666666666667</v>
      </c>
    </row>
    <row r="869" spans="1:16" hidden="1" x14ac:dyDescent="0.25">
      <c r="A869">
        <v>184032295</v>
      </c>
      <c r="B869">
        <v>803407</v>
      </c>
      <c r="C869" t="s">
        <v>317</v>
      </c>
      <c r="D869">
        <v>2021679</v>
      </c>
      <c r="E869" t="s">
        <v>259</v>
      </c>
      <c r="F869" t="s">
        <v>214</v>
      </c>
      <c r="G869" t="s">
        <v>215</v>
      </c>
      <c r="H869">
        <v>3</v>
      </c>
      <c r="I869">
        <v>2016</v>
      </c>
      <c r="J869">
        <v>2</v>
      </c>
      <c r="L869">
        <v>23086909</v>
      </c>
      <c r="M869">
        <v>2.2000000000000002</v>
      </c>
      <c r="P869" s="29">
        <f t="shared" si="35"/>
        <v>0.20000000000000004</v>
      </c>
    </row>
    <row r="870" spans="1:16" hidden="1" x14ac:dyDescent="0.25">
      <c r="A870">
        <v>184032295</v>
      </c>
      <c r="B870">
        <v>803407</v>
      </c>
      <c r="C870" t="s">
        <v>317</v>
      </c>
      <c r="D870">
        <v>2021868</v>
      </c>
      <c r="E870" t="s">
        <v>331</v>
      </c>
      <c r="F870" t="s">
        <v>214</v>
      </c>
      <c r="G870" t="s">
        <v>215</v>
      </c>
      <c r="H870">
        <v>3</v>
      </c>
      <c r="I870">
        <v>2016</v>
      </c>
      <c r="J870">
        <v>2</v>
      </c>
      <c r="M870">
        <v>3.8</v>
      </c>
      <c r="N870" t="s">
        <v>231</v>
      </c>
      <c r="P870" s="29">
        <f t="shared" si="35"/>
        <v>0.46666666666666662</v>
      </c>
    </row>
    <row r="871" spans="1:16" hidden="1" x14ac:dyDescent="0.25">
      <c r="A871">
        <v>184032295</v>
      </c>
      <c r="B871">
        <v>803407</v>
      </c>
      <c r="C871" t="s">
        <v>317</v>
      </c>
      <c r="D871">
        <v>2021604</v>
      </c>
      <c r="E871" t="s">
        <v>330</v>
      </c>
      <c r="F871" t="s">
        <v>214</v>
      </c>
      <c r="G871" t="s">
        <v>215</v>
      </c>
      <c r="H871">
        <v>2</v>
      </c>
      <c r="I871">
        <v>2016</v>
      </c>
      <c r="J871">
        <v>2</v>
      </c>
      <c r="M871">
        <v>4.5</v>
      </c>
      <c r="N871" t="s">
        <v>231</v>
      </c>
      <c r="P871" s="29">
        <f t="shared" si="35"/>
        <v>0.58333333333333337</v>
      </c>
    </row>
    <row r="872" spans="1:16" hidden="1" x14ac:dyDescent="0.25">
      <c r="A872">
        <v>184032295</v>
      </c>
      <c r="B872">
        <v>803407</v>
      </c>
      <c r="C872" t="s">
        <v>317</v>
      </c>
      <c r="D872">
        <v>2021735</v>
      </c>
      <c r="E872" t="s">
        <v>252</v>
      </c>
      <c r="F872" t="s">
        <v>214</v>
      </c>
      <c r="G872" t="s">
        <v>215</v>
      </c>
      <c r="H872">
        <v>2</v>
      </c>
      <c r="I872">
        <v>2016</v>
      </c>
      <c r="J872">
        <v>2</v>
      </c>
      <c r="L872">
        <v>23084939</v>
      </c>
      <c r="M872">
        <v>5.4</v>
      </c>
      <c r="P872" s="29">
        <f t="shared" si="35"/>
        <v>0.73333333333333339</v>
      </c>
    </row>
    <row r="873" spans="1:16" hidden="1" x14ac:dyDescent="0.25">
      <c r="A873">
        <v>184032295</v>
      </c>
      <c r="B873">
        <v>803407</v>
      </c>
      <c r="C873" t="s">
        <v>317</v>
      </c>
      <c r="D873">
        <v>2004520</v>
      </c>
      <c r="E873" t="s">
        <v>335</v>
      </c>
      <c r="F873" t="s">
        <v>214</v>
      </c>
      <c r="G873" t="s">
        <v>215</v>
      </c>
      <c r="H873">
        <v>4</v>
      </c>
      <c r="I873">
        <v>2016</v>
      </c>
      <c r="J873">
        <v>2</v>
      </c>
      <c r="L873">
        <v>23084940</v>
      </c>
      <c r="P873" s="29" t="str">
        <f t="shared" si="35"/>
        <v>DRP</v>
      </c>
    </row>
    <row r="874" spans="1:16" hidden="1" x14ac:dyDescent="0.25">
      <c r="A874">
        <v>184032295</v>
      </c>
      <c r="B874">
        <v>803407</v>
      </c>
      <c r="C874" t="s">
        <v>317</v>
      </c>
      <c r="D874">
        <v>2004522</v>
      </c>
      <c r="E874" t="s">
        <v>334</v>
      </c>
      <c r="F874" t="s">
        <v>214</v>
      </c>
      <c r="G874" t="s">
        <v>215</v>
      </c>
      <c r="H874">
        <v>4</v>
      </c>
      <c r="I874">
        <v>2016</v>
      </c>
      <c r="J874">
        <v>2</v>
      </c>
      <c r="L874">
        <v>23084946</v>
      </c>
      <c r="P874" s="29" t="str">
        <f t="shared" si="35"/>
        <v>DRP</v>
      </c>
    </row>
    <row r="875" spans="1:16" hidden="1" x14ac:dyDescent="0.25">
      <c r="A875">
        <v>184032295</v>
      </c>
      <c r="B875">
        <v>803407</v>
      </c>
      <c r="C875" t="s">
        <v>317</v>
      </c>
      <c r="D875">
        <v>2004523</v>
      </c>
      <c r="E875" t="s">
        <v>339</v>
      </c>
      <c r="F875" t="s">
        <v>214</v>
      </c>
      <c r="G875" t="s">
        <v>215</v>
      </c>
      <c r="H875">
        <v>2</v>
      </c>
      <c r="I875">
        <v>2017</v>
      </c>
      <c r="J875">
        <v>1</v>
      </c>
      <c r="L875">
        <v>23091522</v>
      </c>
      <c r="M875">
        <v>5.9</v>
      </c>
      <c r="P875" s="29">
        <f t="shared" si="35"/>
        <v>0.81666666666666676</v>
      </c>
    </row>
    <row r="876" spans="1:16" hidden="1" x14ac:dyDescent="0.25">
      <c r="A876">
        <v>184032295</v>
      </c>
      <c r="B876">
        <v>803407</v>
      </c>
      <c r="C876" t="s">
        <v>317</v>
      </c>
      <c r="D876">
        <v>2021706</v>
      </c>
      <c r="E876" t="s">
        <v>271</v>
      </c>
      <c r="F876" t="s">
        <v>214</v>
      </c>
      <c r="G876" t="s">
        <v>215</v>
      </c>
      <c r="H876">
        <v>2</v>
      </c>
      <c r="I876">
        <v>2017</v>
      </c>
      <c r="J876">
        <v>1</v>
      </c>
      <c r="L876">
        <v>23093319</v>
      </c>
      <c r="M876">
        <v>5.0999999999999996</v>
      </c>
      <c r="P876" s="29">
        <f t="shared" si="35"/>
        <v>0.68333333333333324</v>
      </c>
    </row>
    <row r="877" spans="1:16" hidden="1" x14ac:dyDescent="0.25">
      <c r="A877">
        <v>184032295</v>
      </c>
      <c r="B877">
        <v>803407</v>
      </c>
      <c r="C877" t="s">
        <v>317</v>
      </c>
      <c r="D877">
        <v>2019154</v>
      </c>
      <c r="E877" t="s">
        <v>225</v>
      </c>
      <c r="F877" t="s">
        <v>214</v>
      </c>
      <c r="G877" t="s">
        <v>215</v>
      </c>
      <c r="H877">
        <v>2</v>
      </c>
      <c r="I877">
        <v>2017</v>
      </c>
      <c r="J877">
        <v>1</v>
      </c>
      <c r="L877">
        <v>23093771</v>
      </c>
      <c r="M877">
        <v>5.6</v>
      </c>
      <c r="P877" s="29">
        <f t="shared" si="35"/>
        <v>0.76666666666666661</v>
      </c>
    </row>
    <row r="878" spans="1:16" hidden="1" x14ac:dyDescent="0.25">
      <c r="A878">
        <v>184032295</v>
      </c>
      <c r="B878">
        <v>803407</v>
      </c>
      <c r="C878" t="s">
        <v>317</v>
      </c>
      <c r="D878">
        <v>2021679</v>
      </c>
      <c r="E878" t="s">
        <v>259</v>
      </c>
      <c r="F878" t="s">
        <v>214</v>
      </c>
      <c r="G878" t="s">
        <v>215</v>
      </c>
      <c r="H878">
        <v>2</v>
      </c>
      <c r="I878">
        <v>2017</v>
      </c>
      <c r="J878">
        <v>1</v>
      </c>
      <c r="L878">
        <v>23095788</v>
      </c>
      <c r="M878">
        <v>4</v>
      </c>
      <c r="P878" s="29">
        <f t="shared" si="35"/>
        <v>0.5</v>
      </c>
    </row>
    <row r="879" spans="1:16" hidden="1" x14ac:dyDescent="0.25">
      <c r="A879">
        <v>184032295</v>
      </c>
      <c r="B879">
        <v>803407</v>
      </c>
      <c r="C879" t="s">
        <v>317</v>
      </c>
      <c r="D879">
        <v>2021725</v>
      </c>
      <c r="E879" t="s">
        <v>257</v>
      </c>
      <c r="F879" t="s">
        <v>214</v>
      </c>
      <c r="G879" t="s">
        <v>215</v>
      </c>
      <c r="H879">
        <v>2</v>
      </c>
      <c r="I879">
        <v>2017</v>
      </c>
      <c r="J879">
        <v>1</v>
      </c>
      <c r="L879">
        <v>23091960</v>
      </c>
      <c r="M879">
        <v>5.0999999999999996</v>
      </c>
      <c r="P879" s="29">
        <f t="shared" si="35"/>
        <v>0.68333333333333324</v>
      </c>
    </row>
    <row r="880" spans="1:16" hidden="1" x14ac:dyDescent="0.25">
      <c r="A880">
        <v>184032295</v>
      </c>
      <c r="B880">
        <v>803407</v>
      </c>
      <c r="C880" t="s">
        <v>317</v>
      </c>
      <c r="D880">
        <v>2021868</v>
      </c>
      <c r="E880" t="s">
        <v>331</v>
      </c>
      <c r="F880" t="s">
        <v>214</v>
      </c>
      <c r="G880" t="s">
        <v>215</v>
      </c>
      <c r="H880">
        <v>2</v>
      </c>
      <c r="I880">
        <v>2017</v>
      </c>
      <c r="J880">
        <v>1</v>
      </c>
      <c r="L880">
        <v>23091520</v>
      </c>
      <c r="M880">
        <v>4.7</v>
      </c>
      <c r="P880" s="29">
        <f t="shared" si="35"/>
        <v>0.6166666666666667</v>
      </c>
    </row>
    <row r="881" spans="1:16" hidden="1" x14ac:dyDescent="0.25">
      <c r="A881">
        <v>184032295</v>
      </c>
      <c r="B881">
        <v>803407</v>
      </c>
      <c r="C881" t="s">
        <v>317</v>
      </c>
      <c r="D881">
        <v>2021594</v>
      </c>
      <c r="E881" t="s">
        <v>342</v>
      </c>
      <c r="F881" t="s">
        <v>214</v>
      </c>
      <c r="G881" t="s">
        <v>215</v>
      </c>
      <c r="H881">
        <v>2</v>
      </c>
      <c r="I881">
        <v>2017</v>
      </c>
      <c r="J881">
        <v>2</v>
      </c>
      <c r="L881">
        <v>23098463</v>
      </c>
      <c r="M881">
        <v>5.6</v>
      </c>
      <c r="P881" s="29">
        <f t="shared" si="35"/>
        <v>0.76666666666666661</v>
      </c>
    </row>
    <row r="882" spans="1:16" hidden="1" x14ac:dyDescent="0.25">
      <c r="A882">
        <v>184032295</v>
      </c>
      <c r="B882">
        <v>803407</v>
      </c>
      <c r="C882" t="s">
        <v>317</v>
      </c>
      <c r="D882">
        <v>2021606</v>
      </c>
      <c r="E882" t="s">
        <v>333</v>
      </c>
      <c r="F882" t="s">
        <v>214</v>
      </c>
      <c r="G882" t="s">
        <v>215</v>
      </c>
      <c r="H882">
        <v>2</v>
      </c>
      <c r="I882">
        <v>2017</v>
      </c>
      <c r="J882">
        <v>2</v>
      </c>
      <c r="L882">
        <v>23098317</v>
      </c>
      <c r="M882">
        <v>5</v>
      </c>
      <c r="P882" s="29">
        <f t="shared" si="35"/>
        <v>0.66666666666666663</v>
      </c>
    </row>
    <row r="883" spans="1:16" hidden="1" x14ac:dyDescent="0.25">
      <c r="A883">
        <v>184032295</v>
      </c>
      <c r="B883">
        <v>803407</v>
      </c>
      <c r="C883" t="s">
        <v>317</v>
      </c>
      <c r="D883">
        <v>2021740</v>
      </c>
      <c r="E883" t="s">
        <v>332</v>
      </c>
      <c r="F883" t="s">
        <v>214</v>
      </c>
      <c r="G883" t="s">
        <v>215</v>
      </c>
      <c r="H883">
        <v>2</v>
      </c>
      <c r="I883">
        <v>2017</v>
      </c>
      <c r="J883">
        <v>2</v>
      </c>
      <c r="L883">
        <v>23098318</v>
      </c>
      <c r="M883">
        <v>5.2</v>
      </c>
      <c r="P883" s="29">
        <f t="shared" si="35"/>
        <v>0.70000000000000007</v>
      </c>
    </row>
    <row r="884" spans="1:16" hidden="1" x14ac:dyDescent="0.25">
      <c r="A884">
        <v>184032295</v>
      </c>
      <c r="B884">
        <v>803407</v>
      </c>
      <c r="C884" t="s">
        <v>317</v>
      </c>
      <c r="D884">
        <v>2021615</v>
      </c>
      <c r="E884" t="s">
        <v>255</v>
      </c>
      <c r="F884" t="s">
        <v>214</v>
      </c>
      <c r="G884" t="s">
        <v>215</v>
      </c>
      <c r="H884">
        <v>2</v>
      </c>
      <c r="I884">
        <v>2017</v>
      </c>
      <c r="J884">
        <v>2</v>
      </c>
      <c r="L884">
        <v>23097634</v>
      </c>
      <c r="M884">
        <v>4.4000000000000004</v>
      </c>
      <c r="P884" s="29">
        <f t="shared" si="35"/>
        <v>0.56666666666666676</v>
      </c>
    </row>
    <row r="885" spans="1:16" hidden="1" x14ac:dyDescent="0.25">
      <c r="A885">
        <v>184032295</v>
      </c>
      <c r="B885">
        <v>803407</v>
      </c>
      <c r="C885" t="s">
        <v>317</v>
      </c>
      <c r="D885">
        <v>2004520</v>
      </c>
      <c r="E885" t="s">
        <v>335</v>
      </c>
      <c r="F885" t="s">
        <v>214</v>
      </c>
      <c r="G885" t="s">
        <v>215</v>
      </c>
      <c r="H885">
        <v>2</v>
      </c>
      <c r="I885">
        <v>2017</v>
      </c>
      <c r="J885">
        <v>2</v>
      </c>
      <c r="L885">
        <v>23098314</v>
      </c>
      <c r="M885">
        <v>6.7</v>
      </c>
      <c r="P885" s="29">
        <f t="shared" si="35"/>
        <v>0.95000000000000007</v>
      </c>
    </row>
    <row r="886" spans="1:16" hidden="1" x14ac:dyDescent="0.25">
      <c r="A886">
        <v>184032295</v>
      </c>
      <c r="B886">
        <v>803407</v>
      </c>
      <c r="C886" t="s">
        <v>317</v>
      </c>
      <c r="D886">
        <v>2004522</v>
      </c>
      <c r="E886" t="s">
        <v>334</v>
      </c>
      <c r="F886" t="s">
        <v>214</v>
      </c>
      <c r="G886" t="s">
        <v>215</v>
      </c>
      <c r="H886">
        <v>2</v>
      </c>
      <c r="I886">
        <v>2017</v>
      </c>
      <c r="J886">
        <v>2</v>
      </c>
      <c r="L886">
        <v>23098316</v>
      </c>
      <c r="M886">
        <v>5.2</v>
      </c>
      <c r="P886" s="29">
        <f t="shared" si="35"/>
        <v>0.70000000000000007</v>
      </c>
    </row>
    <row r="887" spans="1:16" hidden="1" x14ac:dyDescent="0.25">
      <c r="A887">
        <v>184032295</v>
      </c>
      <c r="B887">
        <v>803407</v>
      </c>
      <c r="C887" t="s">
        <v>317</v>
      </c>
      <c r="D887">
        <v>2004526</v>
      </c>
      <c r="E887" t="s">
        <v>338</v>
      </c>
      <c r="F887" t="s">
        <v>214</v>
      </c>
      <c r="G887" t="s">
        <v>215</v>
      </c>
      <c r="H887">
        <v>2</v>
      </c>
      <c r="I887">
        <v>2018</v>
      </c>
      <c r="J887">
        <v>1</v>
      </c>
      <c r="L887">
        <v>23108146</v>
      </c>
      <c r="M887">
        <v>5.2</v>
      </c>
      <c r="P887" s="29">
        <f t="shared" si="35"/>
        <v>0.70000000000000007</v>
      </c>
    </row>
    <row r="888" spans="1:16" hidden="1" x14ac:dyDescent="0.25">
      <c r="A888">
        <v>184032295</v>
      </c>
      <c r="B888">
        <v>803407</v>
      </c>
      <c r="C888" t="s">
        <v>317</v>
      </c>
      <c r="D888">
        <v>2004525</v>
      </c>
      <c r="E888" t="s">
        <v>266</v>
      </c>
      <c r="F888" t="s">
        <v>214</v>
      </c>
      <c r="G888" t="s">
        <v>215</v>
      </c>
      <c r="H888">
        <v>2</v>
      </c>
      <c r="I888">
        <v>2018</v>
      </c>
      <c r="J888">
        <v>1</v>
      </c>
      <c r="L888">
        <v>23108145</v>
      </c>
      <c r="M888">
        <v>5.7</v>
      </c>
      <c r="P888" s="29">
        <f t="shared" si="35"/>
        <v>0.78333333333333333</v>
      </c>
    </row>
    <row r="889" spans="1:16" hidden="1" x14ac:dyDescent="0.25">
      <c r="A889">
        <v>184032295</v>
      </c>
      <c r="B889">
        <v>803407</v>
      </c>
      <c r="C889" t="s">
        <v>317</v>
      </c>
      <c r="D889">
        <v>2027110</v>
      </c>
      <c r="E889" t="s">
        <v>365</v>
      </c>
      <c r="F889" t="s">
        <v>320</v>
      </c>
      <c r="G889" t="s">
        <v>321</v>
      </c>
      <c r="H889">
        <v>3</v>
      </c>
      <c r="I889">
        <v>2018</v>
      </c>
      <c r="J889">
        <v>1</v>
      </c>
      <c r="L889">
        <v>23105350</v>
      </c>
      <c r="M889" t="s">
        <v>221</v>
      </c>
      <c r="P889" s="29" t="str">
        <f t="shared" si="35"/>
        <v>BAD</v>
      </c>
    </row>
    <row r="890" spans="1:16" hidden="1" x14ac:dyDescent="0.25">
      <c r="A890">
        <v>184032295</v>
      </c>
      <c r="B890">
        <v>803407</v>
      </c>
      <c r="C890" t="s">
        <v>317</v>
      </c>
      <c r="D890">
        <v>2004527</v>
      </c>
      <c r="E890" t="s">
        <v>337</v>
      </c>
      <c r="F890" t="s">
        <v>214</v>
      </c>
      <c r="G890" t="s">
        <v>215</v>
      </c>
      <c r="H890">
        <v>2</v>
      </c>
      <c r="I890">
        <v>2018</v>
      </c>
      <c r="J890">
        <v>1</v>
      </c>
      <c r="L890">
        <v>23108147</v>
      </c>
      <c r="M890">
        <v>5.5</v>
      </c>
      <c r="P890" s="29">
        <f t="shared" si="35"/>
        <v>0.75</v>
      </c>
    </row>
    <row r="891" spans="1:16" hidden="1" x14ac:dyDescent="0.25">
      <c r="A891">
        <v>184032295</v>
      </c>
      <c r="B891">
        <v>803407</v>
      </c>
      <c r="C891" t="s">
        <v>317</v>
      </c>
      <c r="D891">
        <v>2021608</v>
      </c>
      <c r="E891" t="s">
        <v>336</v>
      </c>
      <c r="F891" t="s">
        <v>214</v>
      </c>
      <c r="G891" t="s">
        <v>215</v>
      </c>
      <c r="H891">
        <v>2</v>
      </c>
      <c r="I891">
        <v>2018</v>
      </c>
      <c r="J891">
        <v>1</v>
      </c>
      <c r="L891">
        <v>23108148</v>
      </c>
      <c r="M891">
        <v>4.3</v>
      </c>
      <c r="P891" s="29">
        <f t="shared" si="35"/>
        <v>0.54999999999999993</v>
      </c>
    </row>
    <row r="892" spans="1:16" hidden="1" x14ac:dyDescent="0.25">
      <c r="A892">
        <v>184032295</v>
      </c>
      <c r="B892">
        <v>803407</v>
      </c>
      <c r="C892" t="s">
        <v>317</v>
      </c>
      <c r="D892">
        <v>2021742</v>
      </c>
      <c r="E892" t="s">
        <v>262</v>
      </c>
      <c r="F892" t="s">
        <v>214</v>
      </c>
      <c r="G892" t="s">
        <v>215</v>
      </c>
      <c r="H892">
        <v>3</v>
      </c>
      <c r="I892">
        <v>2018</v>
      </c>
      <c r="J892">
        <v>1</v>
      </c>
      <c r="L892">
        <v>23107805</v>
      </c>
      <c r="M892">
        <v>2.1</v>
      </c>
      <c r="P892" s="29">
        <f t="shared" ref="P892:P914" si="36">IF(AND(ISNUMBER(M892),H892&lt;&gt;4),(M892-1)/6,IF(H892=4,"DRP",IF(AND(H892=3,M892="NA"),"BAD",IF(AND(H892=2),"CVL",IF(AND(H892=1,ISBLANK(M892)),"NULL","UNK")))))</f>
        <v>0.18333333333333335</v>
      </c>
    </row>
    <row r="893" spans="1:16" hidden="1" x14ac:dyDescent="0.25">
      <c r="A893">
        <v>184032295</v>
      </c>
      <c r="B893">
        <v>803407</v>
      </c>
      <c r="C893" t="s">
        <v>317</v>
      </c>
      <c r="D893">
        <v>2021787</v>
      </c>
      <c r="E893" t="s">
        <v>292</v>
      </c>
      <c r="F893" t="s">
        <v>214</v>
      </c>
      <c r="G893" t="s">
        <v>215</v>
      </c>
      <c r="H893">
        <v>2</v>
      </c>
      <c r="I893">
        <v>2018</v>
      </c>
      <c r="J893">
        <v>1</v>
      </c>
      <c r="M893">
        <v>5.5</v>
      </c>
      <c r="N893" t="s">
        <v>231</v>
      </c>
      <c r="P893" s="29">
        <f t="shared" si="36"/>
        <v>0.75</v>
      </c>
    </row>
    <row r="894" spans="1:16" hidden="1" x14ac:dyDescent="0.25">
      <c r="A894">
        <v>184032295</v>
      </c>
      <c r="B894">
        <v>803407</v>
      </c>
      <c r="C894" t="s">
        <v>317</v>
      </c>
      <c r="D894">
        <v>2027110</v>
      </c>
      <c r="E894" t="s">
        <v>365</v>
      </c>
      <c r="F894" t="s">
        <v>320</v>
      </c>
      <c r="G894" t="s">
        <v>321</v>
      </c>
      <c r="H894">
        <v>3</v>
      </c>
      <c r="I894">
        <v>2018</v>
      </c>
      <c r="J894">
        <v>2</v>
      </c>
      <c r="L894">
        <v>23114628</v>
      </c>
      <c r="M894" t="s">
        <v>221</v>
      </c>
      <c r="P894" s="29" t="str">
        <f t="shared" si="36"/>
        <v>BAD</v>
      </c>
    </row>
    <row r="895" spans="1:16" hidden="1" x14ac:dyDescent="0.25">
      <c r="A895">
        <v>184032295</v>
      </c>
      <c r="B895">
        <v>803407</v>
      </c>
      <c r="C895" t="s">
        <v>317</v>
      </c>
      <c r="D895">
        <v>2021829</v>
      </c>
      <c r="E895" t="s">
        <v>341</v>
      </c>
      <c r="F895" t="s">
        <v>214</v>
      </c>
      <c r="G895" t="s">
        <v>215</v>
      </c>
      <c r="H895">
        <v>2</v>
      </c>
      <c r="I895">
        <v>2018</v>
      </c>
      <c r="J895">
        <v>2</v>
      </c>
      <c r="L895">
        <v>23115517</v>
      </c>
      <c r="M895">
        <v>6</v>
      </c>
      <c r="P895" s="29">
        <f t="shared" si="36"/>
        <v>0.83333333333333337</v>
      </c>
    </row>
    <row r="896" spans="1:16" hidden="1" x14ac:dyDescent="0.25">
      <c r="A896">
        <v>184032295</v>
      </c>
      <c r="B896">
        <v>803407</v>
      </c>
      <c r="C896" t="s">
        <v>317</v>
      </c>
      <c r="D896">
        <v>2021742</v>
      </c>
      <c r="E896" t="s">
        <v>262</v>
      </c>
      <c r="F896" t="s">
        <v>214</v>
      </c>
      <c r="G896" t="s">
        <v>215</v>
      </c>
      <c r="H896">
        <v>2</v>
      </c>
      <c r="I896">
        <v>2018</v>
      </c>
      <c r="J896">
        <v>2</v>
      </c>
      <c r="L896">
        <v>23115906</v>
      </c>
      <c r="M896">
        <v>5.4</v>
      </c>
      <c r="P896" s="29">
        <f t="shared" si="36"/>
        <v>0.73333333333333339</v>
      </c>
    </row>
    <row r="897" spans="1:16" hidden="1" x14ac:dyDescent="0.25">
      <c r="A897">
        <v>184032295</v>
      </c>
      <c r="B897">
        <v>803407</v>
      </c>
      <c r="C897" t="s">
        <v>317</v>
      </c>
      <c r="D897">
        <v>2021845</v>
      </c>
      <c r="E897" t="s">
        <v>340</v>
      </c>
      <c r="F897" t="s">
        <v>214</v>
      </c>
      <c r="G897" t="s">
        <v>215</v>
      </c>
      <c r="H897">
        <v>2</v>
      </c>
      <c r="I897">
        <v>2018</v>
      </c>
      <c r="J897">
        <v>2</v>
      </c>
      <c r="L897">
        <v>23115518</v>
      </c>
      <c r="M897">
        <v>5.3</v>
      </c>
      <c r="P897" s="29">
        <f t="shared" si="36"/>
        <v>0.71666666666666667</v>
      </c>
    </row>
    <row r="898" spans="1:16" hidden="1" x14ac:dyDescent="0.25">
      <c r="A898">
        <v>184032295</v>
      </c>
      <c r="B898">
        <v>803407</v>
      </c>
      <c r="C898" t="s">
        <v>317</v>
      </c>
      <c r="D898">
        <v>2004529</v>
      </c>
      <c r="E898" t="s">
        <v>344</v>
      </c>
      <c r="F898" t="s">
        <v>214</v>
      </c>
      <c r="G898" t="s">
        <v>215</v>
      </c>
      <c r="H898">
        <v>2</v>
      </c>
      <c r="I898">
        <v>2018</v>
      </c>
      <c r="J898">
        <v>2</v>
      </c>
      <c r="L898">
        <v>23115515</v>
      </c>
      <c r="M898">
        <v>5</v>
      </c>
      <c r="P898" s="29">
        <f t="shared" si="36"/>
        <v>0.66666666666666663</v>
      </c>
    </row>
    <row r="899" spans="1:16" hidden="1" x14ac:dyDescent="0.25">
      <c r="A899">
        <v>184032295</v>
      </c>
      <c r="B899">
        <v>803407</v>
      </c>
      <c r="C899" t="s">
        <v>317</v>
      </c>
      <c r="D899">
        <v>2004528</v>
      </c>
      <c r="E899" t="s">
        <v>343</v>
      </c>
      <c r="F899" t="s">
        <v>214</v>
      </c>
      <c r="G899" t="s">
        <v>215</v>
      </c>
      <c r="H899">
        <v>2</v>
      </c>
      <c r="I899">
        <v>2018</v>
      </c>
      <c r="J899">
        <v>2</v>
      </c>
      <c r="L899">
        <v>23115514</v>
      </c>
      <c r="M899">
        <v>5.2</v>
      </c>
      <c r="P899" s="29">
        <f t="shared" si="36"/>
        <v>0.70000000000000007</v>
      </c>
    </row>
    <row r="900" spans="1:16" hidden="1" x14ac:dyDescent="0.25">
      <c r="A900">
        <v>184032295</v>
      </c>
      <c r="B900">
        <v>803407</v>
      </c>
      <c r="C900" t="s">
        <v>317</v>
      </c>
      <c r="D900">
        <v>2021813</v>
      </c>
      <c r="E900" t="s">
        <v>283</v>
      </c>
      <c r="F900" t="s">
        <v>214</v>
      </c>
      <c r="G900" t="s">
        <v>215</v>
      </c>
      <c r="H900">
        <v>2</v>
      </c>
      <c r="I900">
        <v>2019</v>
      </c>
      <c r="J900">
        <v>1</v>
      </c>
      <c r="L900">
        <v>23121026</v>
      </c>
      <c r="M900">
        <v>5.9</v>
      </c>
      <c r="P900" s="29">
        <f t="shared" si="36"/>
        <v>0.81666666666666676</v>
      </c>
    </row>
    <row r="901" spans="1:16" hidden="1" x14ac:dyDescent="0.25">
      <c r="A901">
        <v>184032295</v>
      </c>
      <c r="B901">
        <v>803407</v>
      </c>
      <c r="C901" t="s">
        <v>317</v>
      </c>
      <c r="D901">
        <v>2021847</v>
      </c>
      <c r="E901" t="s">
        <v>345</v>
      </c>
      <c r="F901" t="s">
        <v>214</v>
      </c>
      <c r="G901" t="s">
        <v>215</v>
      </c>
      <c r="H901">
        <v>2</v>
      </c>
      <c r="I901">
        <v>2019</v>
      </c>
      <c r="J901">
        <v>1</v>
      </c>
      <c r="L901">
        <v>23121025</v>
      </c>
      <c r="M901">
        <v>5.4</v>
      </c>
      <c r="P901" s="29">
        <f t="shared" si="36"/>
        <v>0.73333333333333339</v>
      </c>
    </row>
    <row r="902" spans="1:16" hidden="1" x14ac:dyDescent="0.25">
      <c r="A902">
        <v>184032295</v>
      </c>
      <c r="B902">
        <v>803407</v>
      </c>
      <c r="C902" t="s">
        <v>317</v>
      </c>
      <c r="D902">
        <v>2021774</v>
      </c>
      <c r="E902" t="s">
        <v>286</v>
      </c>
      <c r="F902" t="s">
        <v>214</v>
      </c>
      <c r="G902" t="s">
        <v>215</v>
      </c>
      <c r="H902">
        <v>2</v>
      </c>
      <c r="I902">
        <v>2019</v>
      </c>
      <c r="J902">
        <v>1</v>
      </c>
      <c r="L902">
        <v>23120767</v>
      </c>
      <c r="M902">
        <v>6.3</v>
      </c>
      <c r="P902" s="29">
        <f t="shared" si="36"/>
        <v>0.8833333333333333</v>
      </c>
    </row>
    <row r="903" spans="1:16" hidden="1" x14ac:dyDescent="0.25">
      <c r="A903">
        <v>184032295</v>
      </c>
      <c r="B903">
        <v>803407</v>
      </c>
      <c r="C903" t="s">
        <v>317</v>
      </c>
      <c r="D903">
        <v>2004536</v>
      </c>
      <c r="E903" t="s">
        <v>346</v>
      </c>
      <c r="F903" t="s">
        <v>214</v>
      </c>
      <c r="G903" t="s">
        <v>215</v>
      </c>
      <c r="H903">
        <v>2</v>
      </c>
      <c r="I903">
        <v>2019</v>
      </c>
      <c r="J903">
        <v>1</v>
      </c>
      <c r="L903">
        <v>23120773</v>
      </c>
      <c r="M903">
        <v>5.9</v>
      </c>
      <c r="P903" s="29">
        <f t="shared" si="36"/>
        <v>0.81666666666666676</v>
      </c>
    </row>
    <row r="904" spans="1:16" hidden="1" x14ac:dyDescent="0.25">
      <c r="A904">
        <v>184032295</v>
      </c>
      <c r="B904">
        <v>803407</v>
      </c>
      <c r="C904" t="s">
        <v>317</v>
      </c>
      <c r="D904">
        <v>2027112</v>
      </c>
      <c r="E904" t="s">
        <v>323</v>
      </c>
      <c r="F904" t="s">
        <v>320</v>
      </c>
      <c r="G904" t="s">
        <v>321</v>
      </c>
      <c r="H904">
        <v>2</v>
      </c>
      <c r="I904">
        <v>2019</v>
      </c>
      <c r="J904">
        <v>1</v>
      </c>
      <c r="L904">
        <v>23122288</v>
      </c>
      <c r="M904">
        <v>6.7</v>
      </c>
      <c r="P904" s="29">
        <f t="shared" si="36"/>
        <v>0.95000000000000007</v>
      </c>
    </row>
    <row r="905" spans="1:16" hidden="1" x14ac:dyDescent="0.25">
      <c r="A905">
        <v>184032295</v>
      </c>
      <c r="B905">
        <v>803407</v>
      </c>
      <c r="C905" t="s">
        <v>317</v>
      </c>
      <c r="D905">
        <v>2021995</v>
      </c>
      <c r="E905" t="s">
        <v>279</v>
      </c>
      <c r="F905" t="s">
        <v>214</v>
      </c>
      <c r="G905" t="s">
        <v>215</v>
      </c>
      <c r="H905">
        <v>2</v>
      </c>
      <c r="I905">
        <v>2019</v>
      </c>
      <c r="J905">
        <v>1</v>
      </c>
      <c r="L905">
        <v>23121028</v>
      </c>
      <c r="M905">
        <v>5.3</v>
      </c>
      <c r="P905" s="29">
        <f t="shared" si="36"/>
        <v>0.71666666666666667</v>
      </c>
    </row>
    <row r="906" spans="1:16" hidden="1" x14ac:dyDescent="0.25">
      <c r="A906">
        <v>184032295</v>
      </c>
      <c r="B906">
        <v>803407</v>
      </c>
      <c r="C906" t="s">
        <v>317</v>
      </c>
      <c r="D906">
        <v>2004534</v>
      </c>
      <c r="E906" t="s">
        <v>347</v>
      </c>
      <c r="F906" t="s">
        <v>214</v>
      </c>
      <c r="G906" t="s">
        <v>215</v>
      </c>
      <c r="H906">
        <v>2</v>
      </c>
      <c r="I906">
        <v>2019</v>
      </c>
      <c r="J906">
        <v>1</v>
      </c>
      <c r="L906">
        <v>23120771</v>
      </c>
      <c r="M906">
        <v>6</v>
      </c>
      <c r="P906" s="29">
        <f t="shared" si="36"/>
        <v>0.83333333333333337</v>
      </c>
    </row>
    <row r="907" spans="1:16" hidden="1" x14ac:dyDescent="0.25">
      <c r="A907">
        <v>184032295</v>
      </c>
      <c r="B907">
        <v>803407</v>
      </c>
      <c r="C907" t="s">
        <v>317</v>
      </c>
      <c r="D907">
        <v>2004535</v>
      </c>
      <c r="E907" t="s">
        <v>348</v>
      </c>
      <c r="F907" t="s">
        <v>214</v>
      </c>
      <c r="G907" t="s">
        <v>215</v>
      </c>
      <c r="H907">
        <v>2</v>
      </c>
      <c r="I907">
        <v>2019</v>
      </c>
      <c r="J907">
        <v>1</v>
      </c>
      <c r="L907">
        <v>23120772</v>
      </c>
      <c r="M907">
        <v>5.5</v>
      </c>
      <c r="P907" s="29">
        <f t="shared" si="36"/>
        <v>0.75</v>
      </c>
    </row>
    <row r="908" spans="1:16" hidden="1" x14ac:dyDescent="0.25">
      <c r="A908">
        <v>184032295</v>
      </c>
      <c r="B908">
        <v>803407</v>
      </c>
      <c r="C908" t="s">
        <v>317</v>
      </c>
      <c r="D908">
        <v>2004538</v>
      </c>
      <c r="E908" t="s">
        <v>349</v>
      </c>
      <c r="F908" t="s">
        <v>214</v>
      </c>
      <c r="G908" t="s">
        <v>215</v>
      </c>
      <c r="H908">
        <v>1</v>
      </c>
      <c r="I908">
        <v>2019</v>
      </c>
      <c r="J908">
        <v>2</v>
      </c>
      <c r="L908">
        <v>23128728</v>
      </c>
      <c r="P908" s="29" t="str">
        <f t="shared" si="36"/>
        <v>NULL</v>
      </c>
    </row>
    <row r="909" spans="1:16" hidden="1" x14ac:dyDescent="0.25">
      <c r="A909">
        <v>184032295</v>
      </c>
      <c r="B909">
        <v>803407</v>
      </c>
      <c r="C909" t="s">
        <v>317</v>
      </c>
      <c r="D909">
        <v>2004539</v>
      </c>
      <c r="E909" t="s">
        <v>350</v>
      </c>
      <c r="F909" t="s">
        <v>214</v>
      </c>
      <c r="G909" t="s">
        <v>215</v>
      </c>
      <c r="H909">
        <v>1</v>
      </c>
      <c r="I909">
        <v>2019</v>
      </c>
      <c r="J909">
        <v>2</v>
      </c>
      <c r="L909">
        <v>23128729</v>
      </c>
      <c r="P909" s="29" t="str">
        <f t="shared" si="36"/>
        <v>NULL</v>
      </c>
    </row>
    <row r="910" spans="1:16" hidden="1" x14ac:dyDescent="0.25">
      <c r="A910">
        <v>184032295</v>
      </c>
      <c r="B910">
        <v>803407</v>
      </c>
      <c r="C910" t="s">
        <v>317</v>
      </c>
      <c r="D910">
        <v>2004540</v>
      </c>
      <c r="E910" t="s">
        <v>351</v>
      </c>
      <c r="F910" t="s">
        <v>214</v>
      </c>
      <c r="G910" t="s">
        <v>215</v>
      </c>
      <c r="H910">
        <v>1</v>
      </c>
      <c r="I910">
        <v>2019</v>
      </c>
      <c r="J910">
        <v>2</v>
      </c>
      <c r="L910">
        <v>23128731</v>
      </c>
      <c r="P910" s="29" t="str">
        <f t="shared" si="36"/>
        <v>NULL</v>
      </c>
    </row>
    <row r="911" spans="1:16" hidden="1" x14ac:dyDescent="0.25">
      <c r="A911">
        <v>184032295</v>
      </c>
      <c r="B911">
        <v>803407</v>
      </c>
      <c r="C911" t="s">
        <v>317</v>
      </c>
      <c r="D911">
        <v>2004541</v>
      </c>
      <c r="E911" t="s">
        <v>352</v>
      </c>
      <c r="F911" t="s">
        <v>214</v>
      </c>
      <c r="G911" t="s">
        <v>215</v>
      </c>
      <c r="H911">
        <v>1</v>
      </c>
      <c r="I911">
        <v>2019</v>
      </c>
      <c r="J911">
        <v>2</v>
      </c>
      <c r="L911">
        <v>23128730</v>
      </c>
      <c r="P911" s="29" t="str">
        <f t="shared" si="36"/>
        <v>NULL</v>
      </c>
    </row>
    <row r="912" spans="1:16" hidden="1" x14ac:dyDescent="0.25">
      <c r="A912">
        <v>184032295</v>
      </c>
      <c r="B912">
        <v>803407</v>
      </c>
      <c r="C912" t="s">
        <v>317</v>
      </c>
      <c r="D912">
        <v>2021659</v>
      </c>
      <c r="E912" t="s">
        <v>353</v>
      </c>
      <c r="F912" t="s">
        <v>214</v>
      </c>
      <c r="G912" t="s">
        <v>215</v>
      </c>
      <c r="H912">
        <v>1</v>
      </c>
      <c r="I912">
        <v>2019</v>
      </c>
      <c r="J912">
        <v>2</v>
      </c>
      <c r="L912">
        <v>23129397</v>
      </c>
      <c r="P912" s="29" t="str">
        <f t="shared" si="36"/>
        <v>NULL</v>
      </c>
    </row>
    <row r="913" spans="1:16" hidden="1" x14ac:dyDescent="0.25">
      <c r="A913">
        <v>184032295</v>
      </c>
      <c r="B913">
        <v>803407</v>
      </c>
      <c r="C913" t="s">
        <v>317</v>
      </c>
      <c r="D913">
        <v>2021823</v>
      </c>
      <c r="E913" t="s">
        <v>285</v>
      </c>
      <c r="F913" t="s">
        <v>214</v>
      </c>
      <c r="G913" t="s">
        <v>215</v>
      </c>
      <c r="H913">
        <v>1</v>
      </c>
      <c r="I913">
        <v>2019</v>
      </c>
      <c r="J913">
        <v>2</v>
      </c>
      <c r="L913">
        <v>23128725</v>
      </c>
      <c r="P913" s="29" t="str">
        <f t="shared" si="36"/>
        <v>NULL</v>
      </c>
    </row>
    <row r="914" spans="1:16" hidden="1" x14ac:dyDescent="0.25">
      <c r="A914">
        <v>184032295</v>
      </c>
      <c r="B914">
        <v>803407</v>
      </c>
      <c r="C914" t="s">
        <v>317</v>
      </c>
      <c r="D914">
        <v>2021778</v>
      </c>
      <c r="E914" t="s">
        <v>329</v>
      </c>
      <c r="F914" t="s">
        <v>214</v>
      </c>
      <c r="G914" t="s">
        <v>215</v>
      </c>
      <c r="H914">
        <v>1</v>
      </c>
      <c r="I914">
        <v>2019</v>
      </c>
      <c r="J914">
        <v>2</v>
      </c>
      <c r="L914">
        <v>23128699</v>
      </c>
      <c r="P914" s="29" t="str">
        <f t="shared" si="36"/>
        <v>NULL</v>
      </c>
    </row>
    <row r="915" spans="1:16" hidden="1" x14ac:dyDescent="0.25">
      <c r="A915">
        <v>184462842</v>
      </c>
      <c r="B915">
        <v>803401</v>
      </c>
      <c r="C915" t="s">
        <v>318</v>
      </c>
      <c r="D915">
        <v>2005099</v>
      </c>
      <c r="E915" t="s">
        <v>217</v>
      </c>
      <c r="F915" t="s">
        <v>214</v>
      </c>
      <c r="G915" t="s">
        <v>215</v>
      </c>
      <c r="H915">
        <v>2</v>
      </c>
      <c r="I915">
        <v>2015</v>
      </c>
      <c r="J915">
        <v>1</v>
      </c>
      <c r="L915">
        <v>23066434</v>
      </c>
      <c r="M915">
        <v>4.5</v>
      </c>
      <c r="P915" s="29">
        <f t="shared" ref="P915:P925" si="37">IF(AND(ISNUMBER(M915),H915&lt;&gt;4,N915&lt;&gt;"X"),(M915-1)/6,IF(H915=4,"DRP",IF(AND(H915=3,M915="NA"),"BAD",IF(AND(H915=2),"CVL",IF(AND(H915=1,ISBLANK(M915)),"NULL","UNK")))))</f>
        <v>0.58333333333333337</v>
      </c>
    </row>
    <row r="916" spans="1:16" hidden="1" x14ac:dyDescent="0.25">
      <c r="A916">
        <v>184462842</v>
      </c>
      <c r="B916">
        <v>803401</v>
      </c>
      <c r="C916" t="s">
        <v>318</v>
      </c>
      <c r="D916">
        <v>2005102</v>
      </c>
      <c r="E916" t="s">
        <v>218</v>
      </c>
      <c r="F916" t="s">
        <v>214</v>
      </c>
      <c r="G916" t="s">
        <v>215</v>
      </c>
      <c r="H916">
        <v>2</v>
      </c>
      <c r="I916">
        <v>2015</v>
      </c>
      <c r="J916">
        <v>1</v>
      </c>
      <c r="L916">
        <v>23066495</v>
      </c>
      <c r="M916">
        <v>5.5</v>
      </c>
      <c r="P916" s="29">
        <f t="shared" si="37"/>
        <v>0.75</v>
      </c>
    </row>
    <row r="917" spans="1:16" hidden="1" x14ac:dyDescent="0.25">
      <c r="A917">
        <v>184462842</v>
      </c>
      <c r="B917">
        <v>803401</v>
      </c>
      <c r="C917" t="s">
        <v>318</v>
      </c>
      <c r="D917">
        <v>2021600</v>
      </c>
      <c r="E917" t="s">
        <v>219</v>
      </c>
      <c r="F917" t="s">
        <v>214</v>
      </c>
      <c r="G917" t="s">
        <v>215</v>
      </c>
      <c r="H917">
        <v>2</v>
      </c>
      <c r="I917">
        <v>2015</v>
      </c>
      <c r="J917">
        <v>1</v>
      </c>
      <c r="L917">
        <v>23066442</v>
      </c>
      <c r="M917">
        <v>4.8</v>
      </c>
      <c r="P917" s="29">
        <f t="shared" si="37"/>
        <v>0.6333333333333333</v>
      </c>
    </row>
    <row r="918" spans="1:16" hidden="1" x14ac:dyDescent="0.25">
      <c r="A918">
        <v>184462842</v>
      </c>
      <c r="B918">
        <v>803401</v>
      </c>
      <c r="C918" t="s">
        <v>318</v>
      </c>
      <c r="D918">
        <v>2005118</v>
      </c>
      <c r="E918" t="s">
        <v>223</v>
      </c>
      <c r="F918" t="s">
        <v>214</v>
      </c>
      <c r="G918" t="s">
        <v>215</v>
      </c>
      <c r="H918">
        <v>2</v>
      </c>
      <c r="I918">
        <v>2015</v>
      </c>
      <c r="J918">
        <v>1</v>
      </c>
      <c r="L918">
        <v>23067524</v>
      </c>
      <c r="M918">
        <v>5.0999999999999996</v>
      </c>
      <c r="P918" s="29">
        <f t="shared" si="37"/>
        <v>0.68333333333333324</v>
      </c>
    </row>
    <row r="919" spans="1:16" hidden="1" x14ac:dyDescent="0.25">
      <c r="A919">
        <v>184462842</v>
      </c>
      <c r="B919">
        <v>803401</v>
      </c>
      <c r="C919" t="s">
        <v>318</v>
      </c>
      <c r="D919">
        <v>2021754</v>
      </c>
      <c r="E919" t="s">
        <v>216</v>
      </c>
      <c r="F919" t="s">
        <v>214</v>
      </c>
      <c r="G919" t="s">
        <v>215</v>
      </c>
      <c r="H919">
        <v>3</v>
      </c>
      <c r="I919">
        <v>2015</v>
      </c>
      <c r="J919">
        <v>1</v>
      </c>
      <c r="L919">
        <v>23066482</v>
      </c>
      <c r="M919">
        <v>3.6</v>
      </c>
      <c r="P919" s="29">
        <f t="shared" si="37"/>
        <v>0.43333333333333335</v>
      </c>
    </row>
    <row r="920" spans="1:16" hidden="1" x14ac:dyDescent="0.25">
      <c r="A920">
        <v>184462842</v>
      </c>
      <c r="B920">
        <v>803401</v>
      </c>
      <c r="C920" t="s">
        <v>318</v>
      </c>
      <c r="D920">
        <v>2004098</v>
      </c>
      <c r="E920" t="s">
        <v>213</v>
      </c>
      <c r="F920" t="s">
        <v>214</v>
      </c>
      <c r="G920" t="s">
        <v>215</v>
      </c>
      <c r="H920">
        <v>2</v>
      </c>
      <c r="I920">
        <v>2015</v>
      </c>
      <c r="J920">
        <v>1</v>
      </c>
      <c r="L920">
        <v>23066522</v>
      </c>
      <c r="M920">
        <v>6.6</v>
      </c>
      <c r="P920" s="29">
        <f t="shared" si="37"/>
        <v>0.93333333333333324</v>
      </c>
    </row>
    <row r="921" spans="1:16" hidden="1" x14ac:dyDescent="0.25">
      <c r="A921">
        <v>184462842</v>
      </c>
      <c r="B921">
        <v>803401</v>
      </c>
      <c r="C921" t="s">
        <v>318</v>
      </c>
      <c r="D921">
        <v>2021754</v>
      </c>
      <c r="E921" t="s">
        <v>216</v>
      </c>
      <c r="F921" t="s">
        <v>214</v>
      </c>
      <c r="G921" t="s">
        <v>215</v>
      </c>
      <c r="H921">
        <v>2</v>
      </c>
      <c r="I921">
        <v>2015</v>
      </c>
      <c r="J921">
        <v>2</v>
      </c>
      <c r="L921">
        <v>23074125</v>
      </c>
      <c r="M921">
        <v>4.4000000000000004</v>
      </c>
      <c r="P921" s="29">
        <f t="shared" si="37"/>
        <v>0.56666666666666676</v>
      </c>
    </row>
    <row r="922" spans="1:16" hidden="1" x14ac:dyDescent="0.25">
      <c r="A922">
        <v>184462842</v>
      </c>
      <c r="B922">
        <v>803401</v>
      </c>
      <c r="C922" t="s">
        <v>318</v>
      </c>
      <c r="D922">
        <v>2021602</v>
      </c>
      <c r="E922" t="s">
        <v>242</v>
      </c>
      <c r="F922" t="s">
        <v>214</v>
      </c>
      <c r="G922" t="s">
        <v>215</v>
      </c>
      <c r="H922">
        <v>2</v>
      </c>
      <c r="I922">
        <v>2015</v>
      </c>
      <c r="J922">
        <v>2</v>
      </c>
      <c r="L922">
        <v>23072005</v>
      </c>
      <c r="M922">
        <v>5.5</v>
      </c>
      <c r="P922" s="29">
        <f t="shared" si="37"/>
        <v>0.75</v>
      </c>
    </row>
    <row r="923" spans="1:16" hidden="1" x14ac:dyDescent="0.25">
      <c r="A923">
        <v>184462842</v>
      </c>
      <c r="B923">
        <v>803401</v>
      </c>
      <c r="C923" t="s">
        <v>318</v>
      </c>
      <c r="D923">
        <v>2005117</v>
      </c>
      <c r="E923" t="s">
        <v>220</v>
      </c>
      <c r="F923" t="s">
        <v>214</v>
      </c>
      <c r="G923" t="s">
        <v>215</v>
      </c>
      <c r="H923">
        <v>3</v>
      </c>
      <c r="I923">
        <v>2015</v>
      </c>
      <c r="J923">
        <v>2</v>
      </c>
      <c r="L923">
        <v>23070387</v>
      </c>
      <c r="M923" t="s">
        <v>221</v>
      </c>
      <c r="P923" s="29" t="str">
        <f t="shared" si="37"/>
        <v>BAD</v>
      </c>
    </row>
    <row r="924" spans="1:16" hidden="1" x14ac:dyDescent="0.25">
      <c r="A924">
        <v>184462842</v>
      </c>
      <c r="B924">
        <v>803401</v>
      </c>
      <c r="C924" t="s">
        <v>318</v>
      </c>
      <c r="D924">
        <v>2021580</v>
      </c>
      <c r="E924" t="s">
        <v>241</v>
      </c>
      <c r="F924" t="s">
        <v>214</v>
      </c>
      <c r="G924" t="s">
        <v>215</v>
      </c>
      <c r="H924">
        <v>2</v>
      </c>
      <c r="I924">
        <v>2015</v>
      </c>
      <c r="J924">
        <v>2</v>
      </c>
      <c r="L924">
        <v>23072001</v>
      </c>
      <c r="M924">
        <v>5.2</v>
      </c>
      <c r="P924" s="29">
        <f t="shared" si="37"/>
        <v>0.70000000000000007</v>
      </c>
    </row>
    <row r="925" spans="1:16" hidden="1" x14ac:dyDescent="0.25">
      <c r="A925">
        <v>184462842</v>
      </c>
      <c r="B925">
        <v>803401</v>
      </c>
      <c r="C925" t="s">
        <v>318</v>
      </c>
      <c r="D925">
        <v>2004112</v>
      </c>
      <c r="E925" t="s">
        <v>244</v>
      </c>
      <c r="F925" t="s">
        <v>214</v>
      </c>
      <c r="G925" t="s">
        <v>215</v>
      </c>
      <c r="H925">
        <v>2</v>
      </c>
      <c r="I925">
        <v>2015</v>
      </c>
      <c r="J925">
        <v>2</v>
      </c>
      <c r="L925">
        <v>23073231</v>
      </c>
      <c r="M925">
        <v>5.6</v>
      </c>
      <c r="P925" s="29">
        <f t="shared" si="37"/>
        <v>0.76666666666666661</v>
      </c>
    </row>
    <row r="926" spans="1:16" hidden="1" x14ac:dyDescent="0.25">
      <c r="A926">
        <v>184462842</v>
      </c>
      <c r="B926">
        <v>803401</v>
      </c>
      <c r="C926" t="s">
        <v>318</v>
      </c>
      <c r="D926">
        <v>2021638</v>
      </c>
      <c r="E926" t="s">
        <v>250</v>
      </c>
      <c r="F926" t="s">
        <v>214</v>
      </c>
      <c r="G926" t="s">
        <v>215</v>
      </c>
      <c r="H926">
        <v>4</v>
      </c>
      <c r="I926">
        <v>2016</v>
      </c>
      <c r="J926">
        <v>1</v>
      </c>
      <c r="L926">
        <v>23081194</v>
      </c>
      <c r="P926" s="29" t="str">
        <f t="shared" ref="P926:P973" si="38">IF(AND(ISNUMBER(M926),H926&lt;&gt;4),(M926-1)/6,IF(H926=4,"DRP",IF(AND(H926=3,M926="NA"),"BAD",IF(AND(H926=2),"CVL",IF(AND(H926=1,ISBLANK(M926)),"NULL","UNK")))))</f>
        <v>DRP</v>
      </c>
    </row>
    <row r="927" spans="1:16" hidden="1" x14ac:dyDescent="0.25">
      <c r="A927">
        <v>184462842</v>
      </c>
      <c r="B927">
        <v>803401</v>
      </c>
      <c r="C927" t="s">
        <v>318</v>
      </c>
      <c r="D927">
        <v>2021596</v>
      </c>
      <c r="E927" t="s">
        <v>294</v>
      </c>
      <c r="F927" t="s">
        <v>214</v>
      </c>
      <c r="G927" t="s">
        <v>215</v>
      </c>
      <c r="H927">
        <v>4</v>
      </c>
      <c r="I927">
        <v>2016</v>
      </c>
      <c r="J927">
        <v>1</v>
      </c>
      <c r="L927">
        <v>23081197</v>
      </c>
      <c r="P927" s="29" t="str">
        <f t="shared" si="38"/>
        <v>DRP</v>
      </c>
    </row>
    <row r="928" spans="1:16" hidden="1" x14ac:dyDescent="0.25">
      <c r="A928">
        <v>184462842</v>
      </c>
      <c r="B928">
        <v>803401</v>
      </c>
      <c r="C928" t="s">
        <v>318</v>
      </c>
      <c r="D928">
        <v>2005131</v>
      </c>
      <c r="E928" t="s">
        <v>228</v>
      </c>
      <c r="F928" t="s">
        <v>214</v>
      </c>
      <c r="G928" t="s">
        <v>215</v>
      </c>
      <c r="H928">
        <v>4</v>
      </c>
      <c r="I928">
        <v>2016</v>
      </c>
      <c r="J928">
        <v>1</v>
      </c>
      <c r="L928">
        <v>23081641</v>
      </c>
      <c r="P928" s="29" t="str">
        <f t="shared" si="38"/>
        <v>DRP</v>
      </c>
    </row>
    <row r="929" spans="1:16" hidden="1" x14ac:dyDescent="0.25">
      <c r="A929">
        <v>184462842</v>
      </c>
      <c r="B929">
        <v>803401</v>
      </c>
      <c r="C929" t="s">
        <v>318</v>
      </c>
      <c r="D929">
        <v>2021638</v>
      </c>
      <c r="E929" t="s">
        <v>250</v>
      </c>
      <c r="F929" t="s">
        <v>214</v>
      </c>
      <c r="G929" t="s">
        <v>215</v>
      </c>
      <c r="H929">
        <v>4</v>
      </c>
      <c r="I929">
        <v>2016</v>
      </c>
      <c r="J929">
        <v>1</v>
      </c>
      <c r="L929">
        <v>23081193</v>
      </c>
      <c r="P929" s="29" t="str">
        <f t="shared" si="38"/>
        <v>DRP</v>
      </c>
    </row>
    <row r="930" spans="1:16" hidden="1" x14ac:dyDescent="0.25">
      <c r="A930">
        <v>184462842</v>
      </c>
      <c r="B930">
        <v>803401</v>
      </c>
      <c r="C930" t="s">
        <v>318</v>
      </c>
      <c r="D930">
        <v>2021596</v>
      </c>
      <c r="E930" t="s">
        <v>294</v>
      </c>
      <c r="F930" t="s">
        <v>214</v>
      </c>
      <c r="G930" t="s">
        <v>215</v>
      </c>
      <c r="H930">
        <v>4</v>
      </c>
      <c r="I930">
        <v>2016</v>
      </c>
      <c r="J930">
        <v>1</v>
      </c>
      <c r="L930">
        <v>23081196</v>
      </c>
      <c r="P930" s="29" t="str">
        <f t="shared" si="38"/>
        <v>DRP</v>
      </c>
    </row>
    <row r="931" spans="1:16" hidden="1" x14ac:dyDescent="0.25">
      <c r="A931">
        <v>184462842</v>
      </c>
      <c r="B931">
        <v>803401</v>
      </c>
      <c r="C931" t="s">
        <v>318</v>
      </c>
      <c r="D931">
        <v>2021756</v>
      </c>
      <c r="E931" t="s">
        <v>253</v>
      </c>
      <c r="F931" t="s">
        <v>214</v>
      </c>
      <c r="G931" t="s">
        <v>215</v>
      </c>
      <c r="H931">
        <v>4</v>
      </c>
      <c r="I931">
        <v>2016</v>
      </c>
      <c r="J931">
        <v>1</v>
      </c>
      <c r="L931">
        <v>23081183</v>
      </c>
      <c r="P931" s="29" t="str">
        <f t="shared" si="38"/>
        <v>DRP</v>
      </c>
    </row>
    <row r="932" spans="1:16" hidden="1" x14ac:dyDescent="0.25">
      <c r="A932">
        <v>184462842</v>
      </c>
      <c r="B932">
        <v>803401</v>
      </c>
      <c r="C932" t="s">
        <v>318</v>
      </c>
      <c r="D932">
        <v>2005117</v>
      </c>
      <c r="E932" t="s">
        <v>220</v>
      </c>
      <c r="F932" t="s">
        <v>214</v>
      </c>
      <c r="G932" t="s">
        <v>215</v>
      </c>
      <c r="H932">
        <v>4</v>
      </c>
      <c r="I932">
        <v>2016</v>
      </c>
      <c r="J932">
        <v>1</v>
      </c>
      <c r="L932">
        <v>23078736</v>
      </c>
      <c r="P932" s="29" t="str">
        <f t="shared" si="38"/>
        <v>DRP</v>
      </c>
    </row>
    <row r="933" spans="1:16" hidden="1" x14ac:dyDescent="0.25">
      <c r="A933">
        <v>184462842</v>
      </c>
      <c r="B933">
        <v>803401</v>
      </c>
      <c r="C933" t="s">
        <v>318</v>
      </c>
      <c r="D933">
        <v>2021756</v>
      </c>
      <c r="E933" t="s">
        <v>253</v>
      </c>
      <c r="F933" t="s">
        <v>214</v>
      </c>
      <c r="G933" t="s">
        <v>215</v>
      </c>
      <c r="H933">
        <v>2</v>
      </c>
      <c r="I933">
        <v>2016</v>
      </c>
      <c r="J933">
        <v>2</v>
      </c>
      <c r="L933">
        <v>23086836</v>
      </c>
      <c r="M933">
        <v>4</v>
      </c>
      <c r="P933" s="29">
        <f t="shared" si="38"/>
        <v>0.5</v>
      </c>
    </row>
    <row r="934" spans="1:16" hidden="1" x14ac:dyDescent="0.25">
      <c r="A934">
        <v>184462842</v>
      </c>
      <c r="B934">
        <v>803401</v>
      </c>
      <c r="C934" t="s">
        <v>318</v>
      </c>
      <c r="D934">
        <v>2005117</v>
      </c>
      <c r="E934" t="s">
        <v>220</v>
      </c>
      <c r="F934" t="s">
        <v>214</v>
      </c>
      <c r="G934" t="s">
        <v>215</v>
      </c>
      <c r="H934">
        <v>3</v>
      </c>
      <c r="I934">
        <v>2016</v>
      </c>
      <c r="J934">
        <v>2</v>
      </c>
      <c r="L934">
        <v>23084479</v>
      </c>
      <c r="M934">
        <v>2.5</v>
      </c>
      <c r="P934" s="29">
        <f t="shared" si="38"/>
        <v>0.25</v>
      </c>
    </row>
    <row r="935" spans="1:16" hidden="1" x14ac:dyDescent="0.25">
      <c r="A935">
        <v>184462842</v>
      </c>
      <c r="B935">
        <v>803401</v>
      </c>
      <c r="C935" t="s">
        <v>318</v>
      </c>
      <c r="D935">
        <v>2021763</v>
      </c>
      <c r="E935" t="s">
        <v>298</v>
      </c>
      <c r="F935" t="s">
        <v>214</v>
      </c>
      <c r="G935" t="s">
        <v>215</v>
      </c>
      <c r="H935">
        <v>2</v>
      </c>
      <c r="I935">
        <v>2016</v>
      </c>
      <c r="J935">
        <v>2</v>
      </c>
      <c r="L935">
        <v>23086845</v>
      </c>
      <c r="M935">
        <v>4.5999999999999996</v>
      </c>
      <c r="P935" s="29">
        <f t="shared" si="38"/>
        <v>0.6</v>
      </c>
    </row>
    <row r="936" spans="1:16" hidden="1" x14ac:dyDescent="0.25">
      <c r="A936">
        <v>184462842</v>
      </c>
      <c r="B936">
        <v>803401</v>
      </c>
      <c r="C936" t="s">
        <v>318</v>
      </c>
      <c r="D936">
        <v>2005131</v>
      </c>
      <c r="E936" t="s">
        <v>228</v>
      </c>
      <c r="F936" t="s">
        <v>214</v>
      </c>
      <c r="G936" t="s">
        <v>215</v>
      </c>
      <c r="H936">
        <v>2</v>
      </c>
      <c r="I936">
        <v>2016</v>
      </c>
      <c r="J936">
        <v>2</v>
      </c>
      <c r="L936">
        <v>23086518</v>
      </c>
      <c r="M936">
        <v>5.3</v>
      </c>
      <c r="P936" s="29">
        <f t="shared" si="38"/>
        <v>0.71666666666666667</v>
      </c>
    </row>
    <row r="937" spans="1:16" hidden="1" x14ac:dyDescent="0.25">
      <c r="A937">
        <v>184462842</v>
      </c>
      <c r="B937">
        <v>803401</v>
      </c>
      <c r="C937" t="s">
        <v>318</v>
      </c>
      <c r="D937">
        <v>2021596</v>
      </c>
      <c r="E937" t="s">
        <v>294</v>
      </c>
      <c r="F937" t="s">
        <v>214</v>
      </c>
      <c r="G937" t="s">
        <v>215</v>
      </c>
      <c r="H937">
        <v>3</v>
      </c>
      <c r="I937">
        <v>2016</v>
      </c>
      <c r="J937">
        <v>2</v>
      </c>
      <c r="L937">
        <v>23086860</v>
      </c>
      <c r="M937">
        <v>2.6</v>
      </c>
      <c r="P937" s="29">
        <f t="shared" si="38"/>
        <v>0.26666666666666666</v>
      </c>
    </row>
    <row r="938" spans="1:16" hidden="1" x14ac:dyDescent="0.25">
      <c r="A938">
        <v>184462842</v>
      </c>
      <c r="B938">
        <v>803401</v>
      </c>
      <c r="C938" t="s">
        <v>318</v>
      </c>
      <c r="D938">
        <v>2021638</v>
      </c>
      <c r="E938" t="s">
        <v>250</v>
      </c>
      <c r="F938" t="s">
        <v>214</v>
      </c>
      <c r="G938" t="s">
        <v>215</v>
      </c>
      <c r="H938">
        <v>3</v>
      </c>
      <c r="I938">
        <v>2016</v>
      </c>
      <c r="J938">
        <v>2</v>
      </c>
      <c r="L938">
        <v>23086852</v>
      </c>
      <c r="M938">
        <v>2.6</v>
      </c>
      <c r="P938" s="29">
        <f t="shared" si="38"/>
        <v>0.26666666666666666</v>
      </c>
    </row>
    <row r="939" spans="1:16" hidden="1" x14ac:dyDescent="0.25">
      <c r="A939">
        <v>184462842</v>
      </c>
      <c r="B939">
        <v>803401</v>
      </c>
      <c r="C939" t="s">
        <v>318</v>
      </c>
      <c r="D939">
        <v>2021596</v>
      </c>
      <c r="E939" t="s">
        <v>294</v>
      </c>
      <c r="F939" t="s">
        <v>214</v>
      </c>
      <c r="G939" t="s">
        <v>215</v>
      </c>
      <c r="H939">
        <v>2</v>
      </c>
      <c r="I939">
        <v>2017</v>
      </c>
      <c r="J939">
        <v>1</v>
      </c>
      <c r="L939">
        <v>23092936</v>
      </c>
      <c r="M939">
        <v>4</v>
      </c>
      <c r="P939" s="29">
        <f t="shared" si="38"/>
        <v>0.5</v>
      </c>
    </row>
    <row r="940" spans="1:16" hidden="1" x14ac:dyDescent="0.25">
      <c r="A940">
        <v>184462842</v>
      </c>
      <c r="B940">
        <v>803401</v>
      </c>
      <c r="C940" t="s">
        <v>318</v>
      </c>
      <c r="D940">
        <v>2021638</v>
      </c>
      <c r="E940" t="s">
        <v>250</v>
      </c>
      <c r="F940" t="s">
        <v>214</v>
      </c>
      <c r="G940" t="s">
        <v>215</v>
      </c>
      <c r="H940">
        <v>3</v>
      </c>
      <c r="I940">
        <v>2017</v>
      </c>
      <c r="J940">
        <v>1</v>
      </c>
      <c r="L940">
        <v>23092935</v>
      </c>
      <c r="M940">
        <v>2</v>
      </c>
      <c r="P940" s="29">
        <f t="shared" si="38"/>
        <v>0.16666666666666666</v>
      </c>
    </row>
    <row r="941" spans="1:16" hidden="1" x14ac:dyDescent="0.25">
      <c r="A941">
        <v>184462842</v>
      </c>
      <c r="B941">
        <v>803401</v>
      </c>
      <c r="C941" t="s">
        <v>318</v>
      </c>
      <c r="D941">
        <v>2005117</v>
      </c>
      <c r="E941" t="s">
        <v>220</v>
      </c>
      <c r="F941" t="s">
        <v>214</v>
      </c>
      <c r="G941" t="s">
        <v>215</v>
      </c>
      <c r="H941">
        <v>2</v>
      </c>
      <c r="I941">
        <v>2017</v>
      </c>
      <c r="J941">
        <v>1</v>
      </c>
      <c r="L941">
        <v>23091397</v>
      </c>
      <c r="M941">
        <v>4.3</v>
      </c>
      <c r="P941" s="29">
        <f t="shared" si="38"/>
        <v>0.54999999999999993</v>
      </c>
    </row>
    <row r="942" spans="1:16" hidden="1" x14ac:dyDescent="0.25">
      <c r="A942">
        <v>184462842</v>
      </c>
      <c r="B942">
        <v>803401</v>
      </c>
      <c r="C942" t="s">
        <v>318</v>
      </c>
      <c r="D942">
        <v>2021781</v>
      </c>
      <c r="E942" t="s">
        <v>235</v>
      </c>
      <c r="F942" t="s">
        <v>214</v>
      </c>
      <c r="G942" t="s">
        <v>215</v>
      </c>
      <c r="H942">
        <v>2</v>
      </c>
      <c r="I942">
        <v>2017</v>
      </c>
      <c r="J942">
        <v>1</v>
      </c>
      <c r="L942">
        <v>23092946</v>
      </c>
      <c r="M942">
        <v>4.9000000000000004</v>
      </c>
      <c r="P942" s="29">
        <f t="shared" si="38"/>
        <v>0.65</v>
      </c>
    </row>
    <row r="943" spans="1:16" hidden="1" x14ac:dyDescent="0.25">
      <c r="A943">
        <v>184462842</v>
      </c>
      <c r="B943">
        <v>803401</v>
      </c>
      <c r="C943" t="s">
        <v>318</v>
      </c>
      <c r="D943">
        <v>2021993</v>
      </c>
      <c r="E943" t="s">
        <v>256</v>
      </c>
      <c r="F943" t="s">
        <v>214</v>
      </c>
      <c r="G943" t="s">
        <v>215</v>
      </c>
      <c r="H943">
        <v>2</v>
      </c>
      <c r="I943">
        <v>2017</v>
      </c>
      <c r="J943">
        <v>1</v>
      </c>
      <c r="L943">
        <v>23093317</v>
      </c>
      <c r="M943">
        <v>5.3</v>
      </c>
      <c r="P943" s="29">
        <f t="shared" si="38"/>
        <v>0.71666666666666667</v>
      </c>
    </row>
    <row r="944" spans="1:16" hidden="1" x14ac:dyDescent="0.25">
      <c r="A944">
        <v>184462842</v>
      </c>
      <c r="B944">
        <v>803401</v>
      </c>
      <c r="C944" t="s">
        <v>318</v>
      </c>
      <c r="D944">
        <v>2021638</v>
      </c>
      <c r="E944" t="s">
        <v>250</v>
      </c>
      <c r="F944" t="s">
        <v>214</v>
      </c>
      <c r="G944" t="s">
        <v>215</v>
      </c>
      <c r="H944">
        <v>2</v>
      </c>
      <c r="I944">
        <v>2017</v>
      </c>
      <c r="J944">
        <v>2</v>
      </c>
      <c r="L944">
        <v>23101182</v>
      </c>
      <c r="M944">
        <v>4.0999999999999996</v>
      </c>
      <c r="P944" s="29">
        <f t="shared" si="38"/>
        <v>0.51666666666666661</v>
      </c>
    </row>
    <row r="945" spans="1:16" hidden="1" x14ac:dyDescent="0.25">
      <c r="A945">
        <v>184462842</v>
      </c>
      <c r="B945">
        <v>803401</v>
      </c>
      <c r="C945" t="s">
        <v>318</v>
      </c>
      <c r="D945">
        <v>2005120</v>
      </c>
      <c r="E945" t="s">
        <v>293</v>
      </c>
      <c r="F945" t="s">
        <v>214</v>
      </c>
      <c r="G945" t="s">
        <v>215</v>
      </c>
      <c r="H945">
        <v>3</v>
      </c>
      <c r="I945">
        <v>2017</v>
      </c>
      <c r="J945">
        <v>2</v>
      </c>
      <c r="L945">
        <v>23097529</v>
      </c>
      <c r="M945" t="s">
        <v>221</v>
      </c>
      <c r="P945" s="29" t="str">
        <f t="shared" si="38"/>
        <v>BAD</v>
      </c>
    </row>
    <row r="946" spans="1:16" hidden="1" x14ac:dyDescent="0.25">
      <c r="A946">
        <v>184462842</v>
      </c>
      <c r="B946">
        <v>803401</v>
      </c>
      <c r="C946" t="s">
        <v>318</v>
      </c>
      <c r="D946">
        <v>2024862</v>
      </c>
      <c r="E946" t="s">
        <v>289</v>
      </c>
      <c r="F946" t="s">
        <v>214</v>
      </c>
      <c r="G946" t="s">
        <v>215</v>
      </c>
      <c r="H946">
        <v>2</v>
      </c>
      <c r="I946">
        <v>2017</v>
      </c>
      <c r="J946">
        <v>2</v>
      </c>
      <c r="L946">
        <v>23097632</v>
      </c>
      <c r="M946">
        <v>5.7</v>
      </c>
      <c r="P946" s="29">
        <f t="shared" si="38"/>
        <v>0.78333333333333333</v>
      </c>
    </row>
    <row r="947" spans="1:16" hidden="1" x14ac:dyDescent="0.25">
      <c r="A947">
        <v>184462842</v>
      </c>
      <c r="B947">
        <v>803401</v>
      </c>
      <c r="C947" t="s">
        <v>318</v>
      </c>
      <c r="D947">
        <v>2004752</v>
      </c>
      <c r="E947" t="s">
        <v>290</v>
      </c>
      <c r="F947" t="s">
        <v>214</v>
      </c>
      <c r="G947" t="s">
        <v>215</v>
      </c>
      <c r="H947">
        <v>2</v>
      </c>
      <c r="I947">
        <v>2017</v>
      </c>
      <c r="J947">
        <v>2</v>
      </c>
      <c r="L947">
        <v>23101236</v>
      </c>
      <c r="M947">
        <v>4</v>
      </c>
      <c r="P947" s="29">
        <f t="shared" si="38"/>
        <v>0.5</v>
      </c>
    </row>
    <row r="948" spans="1:16" hidden="1" x14ac:dyDescent="0.25">
      <c r="A948">
        <v>184462842</v>
      </c>
      <c r="B948">
        <v>803401</v>
      </c>
      <c r="C948" t="s">
        <v>318</v>
      </c>
      <c r="D948">
        <v>2004591</v>
      </c>
      <c r="E948" t="s">
        <v>271</v>
      </c>
      <c r="F948" t="s">
        <v>214</v>
      </c>
      <c r="G948" t="s">
        <v>215</v>
      </c>
      <c r="H948">
        <v>2</v>
      </c>
      <c r="I948">
        <v>2017</v>
      </c>
      <c r="J948">
        <v>2</v>
      </c>
      <c r="L948">
        <v>23097625</v>
      </c>
      <c r="M948">
        <v>4</v>
      </c>
      <c r="P948" s="29">
        <f t="shared" si="38"/>
        <v>0.5</v>
      </c>
    </row>
    <row r="949" spans="1:16" hidden="1" x14ac:dyDescent="0.25">
      <c r="A949">
        <v>184462842</v>
      </c>
      <c r="B949">
        <v>803401</v>
      </c>
      <c r="C949" t="s">
        <v>318</v>
      </c>
      <c r="D949">
        <v>2019271</v>
      </c>
      <c r="E949" t="s">
        <v>236</v>
      </c>
      <c r="F949" t="s">
        <v>214</v>
      </c>
      <c r="G949" t="s">
        <v>215</v>
      </c>
      <c r="H949">
        <v>2</v>
      </c>
      <c r="I949">
        <v>2017</v>
      </c>
      <c r="J949">
        <v>2</v>
      </c>
      <c r="L949">
        <v>23097916</v>
      </c>
      <c r="M949">
        <v>5.2</v>
      </c>
      <c r="P949" s="29">
        <f t="shared" si="38"/>
        <v>0.70000000000000007</v>
      </c>
    </row>
    <row r="950" spans="1:16" hidden="1" x14ac:dyDescent="0.25">
      <c r="A950">
        <v>184462842</v>
      </c>
      <c r="B950">
        <v>803401</v>
      </c>
      <c r="C950" t="s">
        <v>318</v>
      </c>
      <c r="D950">
        <v>2021615</v>
      </c>
      <c r="E950" t="s">
        <v>255</v>
      </c>
      <c r="F950" t="s">
        <v>214</v>
      </c>
      <c r="G950" t="s">
        <v>215</v>
      </c>
      <c r="H950">
        <v>3</v>
      </c>
      <c r="I950">
        <v>2018</v>
      </c>
      <c r="J950">
        <v>1</v>
      </c>
      <c r="L950">
        <v>23107757</v>
      </c>
      <c r="M950">
        <v>1.9</v>
      </c>
      <c r="P950" s="29">
        <f t="shared" si="38"/>
        <v>0.15</v>
      </c>
    </row>
    <row r="951" spans="1:16" hidden="1" x14ac:dyDescent="0.25">
      <c r="A951">
        <v>184462842</v>
      </c>
      <c r="B951">
        <v>803401</v>
      </c>
      <c r="C951" t="s">
        <v>318</v>
      </c>
      <c r="D951">
        <v>2021874</v>
      </c>
      <c r="E951" t="s">
        <v>226</v>
      </c>
      <c r="F951" t="s">
        <v>214</v>
      </c>
      <c r="G951" t="s">
        <v>215</v>
      </c>
      <c r="H951">
        <v>2</v>
      </c>
      <c r="I951">
        <v>2018</v>
      </c>
      <c r="J951">
        <v>1</v>
      </c>
      <c r="L951">
        <v>23109663</v>
      </c>
      <c r="M951">
        <v>5.0999999999999996</v>
      </c>
      <c r="P951" s="29">
        <f t="shared" si="38"/>
        <v>0.68333333333333324</v>
      </c>
    </row>
    <row r="952" spans="1:16" hidden="1" x14ac:dyDescent="0.25">
      <c r="A952">
        <v>184462842</v>
      </c>
      <c r="B952">
        <v>803401</v>
      </c>
      <c r="C952" t="s">
        <v>318</v>
      </c>
      <c r="D952">
        <v>2021787</v>
      </c>
      <c r="E952" t="s">
        <v>292</v>
      </c>
      <c r="F952" t="s">
        <v>214</v>
      </c>
      <c r="G952" t="s">
        <v>215</v>
      </c>
      <c r="H952">
        <v>2</v>
      </c>
      <c r="I952">
        <v>2018</v>
      </c>
      <c r="J952">
        <v>1</v>
      </c>
      <c r="L952">
        <v>23107720</v>
      </c>
      <c r="M952">
        <v>4</v>
      </c>
      <c r="P952" s="29">
        <f t="shared" si="38"/>
        <v>0.5</v>
      </c>
    </row>
    <row r="953" spans="1:16" hidden="1" x14ac:dyDescent="0.25">
      <c r="A953">
        <v>184462842</v>
      </c>
      <c r="B953">
        <v>803401</v>
      </c>
      <c r="C953" t="s">
        <v>318</v>
      </c>
      <c r="D953">
        <v>2021679</v>
      </c>
      <c r="E953" t="s">
        <v>259</v>
      </c>
      <c r="F953" t="s">
        <v>214</v>
      </c>
      <c r="G953" t="s">
        <v>215</v>
      </c>
      <c r="H953">
        <v>2</v>
      </c>
      <c r="I953">
        <v>2018</v>
      </c>
      <c r="J953">
        <v>1</v>
      </c>
      <c r="L953">
        <v>23108211</v>
      </c>
      <c r="M953">
        <v>4</v>
      </c>
      <c r="P953" s="29">
        <f t="shared" si="38"/>
        <v>0.5</v>
      </c>
    </row>
    <row r="954" spans="1:16" hidden="1" x14ac:dyDescent="0.25">
      <c r="A954">
        <v>184462842</v>
      </c>
      <c r="B954">
        <v>803401</v>
      </c>
      <c r="C954" t="s">
        <v>318</v>
      </c>
      <c r="D954">
        <v>2021591</v>
      </c>
      <c r="E954" t="s">
        <v>240</v>
      </c>
      <c r="F954" t="s">
        <v>214</v>
      </c>
      <c r="G954" t="s">
        <v>215</v>
      </c>
      <c r="H954">
        <v>2</v>
      </c>
      <c r="I954">
        <v>2018</v>
      </c>
      <c r="J954">
        <v>1</v>
      </c>
      <c r="L954">
        <v>23107750</v>
      </c>
      <c r="M954">
        <v>4</v>
      </c>
      <c r="P954" s="29">
        <f t="shared" si="38"/>
        <v>0.5</v>
      </c>
    </row>
    <row r="955" spans="1:16" hidden="1" x14ac:dyDescent="0.25">
      <c r="A955">
        <v>184462842</v>
      </c>
      <c r="B955">
        <v>803401</v>
      </c>
      <c r="C955" t="s">
        <v>318</v>
      </c>
      <c r="D955">
        <v>2004116</v>
      </c>
      <c r="E955" t="s">
        <v>229</v>
      </c>
      <c r="F955" t="s">
        <v>214</v>
      </c>
      <c r="G955" t="s">
        <v>215</v>
      </c>
      <c r="H955">
        <v>2</v>
      </c>
      <c r="I955">
        <v>2018</v>
      </c>
      <c r="J955">
        <v>1</v>
      </c>
      <c r="L955">
        <v>23104543</v>
      </c>
      <c r="M955">
        <v>5.3</v>
      </c>
      <c r="P955" s="29">
        <f t="shared" si="38"/>
        <v>0.71666666666666667</v>
      </c>
    </row>
    <row r="956" spans="1:16" hidden="1" x14ac:dyDescent="0.25">
      <c r="A956">
        <v>184462842</v>
      </c>
      <c r="B956">
        <v>803401</v>
      </c>
      <c r="C956" t="s">
        <v>318</v>
      </c>
      <c r="D956">
        <v>2004099</v>
      </c>
      <c r="E956" t="s">
        <v>245</v>
      </c>
      <c r="F956" t="s">
        <v>214</v>
      </c>
      <c r="G956" t="s">
        <v>215</v>
      </c>
      <c r="H956">
        <v>2</v>
      </c>
      <c r="I956">
        <v>2018</v>
      </c>
      <c r="J956">
        <v>2</v>
      </c>
      <c r="L956">
        <v>23114485</v>
      </c>
      <c r="M956">
        <v>4.8</v>
      </c>
      <c r="P956" s="29">
        <f t="shared" si="38"/>
        <v>0.6333333333333333</v>
      </c>
    </row>
    <row r="957" spans="1:16" hidden="1" x14ac:dyDescent="0.25">
      <c r="A957">
        <v>184462842</v>
      </c>
      <c r="B957">
        <v>803401</v>
      </c>
      <c r="C957" t="s">
        <v>318</v>
      </c>
      <c r="D957">
        <v>2021865</v>
      </c>
      <c r="E957" t="s">
        <v>301</v>
      </c>
      <c r="F957" t="s">
        <v>214</v>
      </c>
      <c r="G957" t="s">
        <v>215</v>
      </c>
      <c r="H957">
        <v>2</v>
      </c>
      <c r="I957">
        <v>2018</v>
      </c>
      <c r="J957">
        <v>2</v>
      </c>
      <c r="L957">
        <v>23115887</v>
      </c>
      <c r="M957">
        <v>4</v>
      </c>
      <c r="P957" s="29">
        <f t="shared" si="38"/>
        <v>0.5</v>
      </c>
    </row>
    <row r="958" spans="1:16" hidden="1" x14ac:dyDescent="0.25">
      <c r="A958">
        <v>184462842</v>
      </c>
      <c r="B958">
        <v>803401</v>
      </c>
      <c r="C958" t="s">
        <v>318</v>
      </c>
      <c r="D958">
        <v>2021725</v>
      </c>
      <c r="E958" t="s">
        <v>257</v>
      </c>
      <c r="F958" t="s">
        <v>214</v>
      </c>
      <c r="G958" t="s">
        <v>215</v>
      </c>
      <c r="H958">
        <v>4</v>
      </c>
      <c r="I958">
        <v>2018</v>
      </c>
      <c r="J958">
        <v>2</v>
      </c>
      <c r="L958">
        <v>23115856</v>
      </c>
      <c r="P958" s="29" t="str">
        <f t="shared" si="38"/>
        <v>DRP</v>
      </c>
    </row>
    <row r="959" spans="1:16" hidden="1" x14ac:dyDescent="0.25">
      <c r="A959">
        <v>184462842</v>
      </c>
      <c r="B959">
        <v>803401</v>
      </c>
      <c r="C959" t="s">
        <v>318</v>
      </c>
      <c r="D959">
        <v>2005120</v>
      </c>
      <c r="E959" t="s">
        <v>293</v>
      </c>
      <c r="F959" t="s">
        <v>214</v>
      </c>
      <c r="G959" t="s">
        <v>215</v>
      </c>
      <c r="H959">
        <v>2</v>
      </c>
      <c r="I959">
        <v>2018</v>
      </c>
      <c r="J959">
        <v>2</v>
      </c>
      <c r="L959">
        <v>23115831</v>
      </c>
      <c r="M959">
        <v>4.2</v>
      </c>
      <c r="P959" s="29">
        <f t="shared" si="38"/>
        <v>0.53333333333333333</v>
      </c>
    </row>
    <row r="960" spans="1:16" hidden="1" x14ac:dyDescent="0.25">
      <c r="A960">
        <v>184462842</v>
      </c>
      <c r="B960">
        <v>803401</v>
      </c>
      <c r="C960" t="s">
        <v>318</v>
      </c>
      <c r="D960">
        <v>2021631</v>
      </c>
      <c r="E960" t="s">
        <v>302</v>
      </c>
      <c r="F960" t="s">
        <v>214</v>
      </c>
      <c r="G960" t="s">
        <v>215</v>
      </c>
      <c r="H960">
        <v>2</v>
      </c>
      <c r="I960">
        <v>2018</v>
      </c>
      <c r="J960">
        <v>2</v>
      </c>
      <c r="L960">
        <v>23115885</v>
      </c>
      <c r="M960">
        <v>5</v>
      </c>
      <c r="P960" s="29">
        <f t="shared" si="38"/>
        <v>0.66666666666666663</v>
      </c>
    </row>
    <row r="961" spans="1:16" hidden="1" x14ac:dyDescent="0.25">
      <c r="A961">
        <v>184462842</v>
      </c>
      <c r="B961">
        <v>803401</v>
      </c>
      <c r="C961" t="s">
        <v>318</v>
      </c>
      <c r="D961">
        <v>2021750</v>
      </c>
      <c r="E961" t="s">
        <v>296</v>
      </c>
      <c r="F961" t="s">
        <v>214</v>
      </c>
      <c r="G961" t="s">
        <v>215</v>
      </c>
      <c r="H961">
        <v>2</v>
      </c>
      <c r="I961">
        <v>2018</v>
      </c>
      <c r="J961">
        <v>2</v>
      </c>
      <c r="L961">
        <v>23115845</v>
      </c>
      <c r="M961">
        <v>4.3</v>
      </c>
      <c r="P961" s="29">
        <f t="shared" si="38"/>
        <v>0.54999999999999993</v>
      </c>
    </row>
    <row r="962" spans="1:16" hidden="1" x14ac:dyDescent="0.25">
      <c r="A962">
        <v>184462842</v>
      </c>
      <c r="B962">
        <v>803401</v>
      </c>
      <c r="C962" t="s">
        <v>318</v>
      </c>
      <c r="D962">
        <v>2021775</v>
      </c>
      <c r="E962" t="s">
        <v>286</v>
      </c>
      <c r="F962" t="s">
        <v>214</v>
      </c>
      <c r="G962" t="s">
        <v>215</v>
      </c>
      <c r="H962">
        <v>2</v>
      </c>
      <c r="I962">
        <v>2019</v>
      </c>
      <c r="J962">
        <v>1</v>
      </c>
      <c r="L962">
        <v>23124866</v>
      </c>
      <c r="M962">
        <v>6</v>
      </c>
      <c r="P962" s="29">
        <f t="shared" si="38"/>
        <v>0.83333333333333337</v>
      </c>
    </row>
    <row r="963" spans="1:16" hidden="1" x14ac:dyDescent="0.25">
      <c r="A963">
        <v>184462842</v>
      </c>
      <c r="B963">
        <v>803401</v>
      </c>
      <c r="C963" t="s">
        <v>318</v>
      </c>
      <c r="D963">
        <v>2021723</v>
      </c>
      <c r="E963" t="s">
        <v>299</v>
      </c>
      <c r="F963" t="s">
        <v>214</v>
      </c>
      <c r="G963" t="s">
        <v>215</v>
      </c>
      <c r="H963">
        <v>2</v>
      </c>
      <c r="I963">
        <v>2019</v>
      </c>
      <c r="J963">
        <v>1</v>
      </c>
      <c r="L963">
        <v>23123925</v>
      </c>
      <c r="M963">
        <v>5</v>
      </c>
      <c r="P963" s="29">
        <f t="shared" si="38"/>
        <v>0.66666666666666663</v>
      </c>
    </row>
    <row r="964" spans="1:16" hidden="1" x14ac:dyDescent="0.25">
      <c r="A964">
        <v>184462842</v>
      </c>
      <c r="B964">
        <v>803401</v>
      </c>
      <c r="C964" t="s">
        <v>318</v>
      </c>
      <c r="D964">
        <v>2021725</v>
      </c>
      <c r="E964" t="s">
        <v>257</v>
      </c>
      <c r="F964" t="s">
        <v>214</v>
      </c>
      <c r="G964" t="s">
        <v>215</v>
      </c>
      <c r="H964">
        <v>3</v>
      </c>
      <c r="I964">
        <v>2019</v>
      </c>
      <c r="J964">
        <v>1</v>
      </c>
      <c r="L964">
        <v>23120004</v>
      </c>
      <c r="M964">
        <v>2.2000000000000002</v>
      </c>
      <c r="P964" s="29">
        <f t="shared" si="38"/>
        <v>0.20000000000000004</v>
      </c>
    </row>
    <row r="965" spans="1:16" hidden="1" x14ac:dyDescent="0.25">
      <c r="A965">
        <v>184462842</v>
      </c>
      <c r="B965">
        <v>803401</v>
      </c>
      <c r="C965" t="s">
        <v>318</v>
      </c>
      <c r="D965">
        <v>2021640</v>
      </c>
      <c r="E965" t="s">
        <v>227</v>
      </c>
      <c r="F965" t="s">
        <v>214</v>
      </c>
      <c r="G965" t="s">
        <v>215</v>
      </c>
      <c r="H965">
        <v>2</v>
      </c>
      <c r="I965">
        <v>2019</v>
      </c>
      <c r="J965">
        <v>1</v>
      </c>
      <c r="L965">
        <v>23122092</v>
      </c>
      <c r="M965">
        <v>4</v>
      </c>
      <c r="P965" s="29">
        <f t="shared" si="38"/>
        <v>0.5</v>
      </c>
    </row>
    <row r="966" spans="1:16" hidden="1" x14ac:dyDescent="0.25">
      <c r="A966">
        <v>184462842</v>
      </c>
      <c r="B966">
        <v>803401</v>
      </c>
      <c r="C966" t="s">
        <v>318</v>
      </c>
      <c r="D966">
        <v>2021615</v>
      </c>
      <c r="E966" t="s">
        <v>255</v>
      </c>
      <c r="F966" t="s">
        <v>214</v>
      </c>
      <c r="G966" t="s">
        <v>215</v>
      </c>
      <c r="H966">
        <v>2</v>
      </c>
      <c r="I966">
        <v>2019</v>
      </c>
      <c r="J966">
        <v>1</v>
      </c>
      <c r="L966">
        <v>23120231</v>
      </c>
      <c r="M966">
        <v>4.3</v>
      </c>
      <c r="P966" s="29">
        <f t="shared" si="38"/>
        <v>0.54999999999999993</v>
      </c>
    </row>
    <row r="967" spans="1:16" hidden="1" x14ac:dyDescent="0.25">
      <c r="A967">
        <v>184462842</v>
      </c>
      <c r="B967">
        <v>803401</v>
      </c>
      <c r="C967" t="s">
        <v>318</v>
      </c>
      <c r="D967">
        <v>2004587</v>
      </c>
      <c r="E967" t="s">
        <v>288</v>
      </c>
      <c r="F967" t="s">
        <v>214</v>
      </c>
      <c r="G967" t="s">
        <v>215</v>
      </c>
      <c r="H967">
        <v>2</v>
      </c>
      <c r="I967">
        <v>2019</v>
      </c>
      <c r="J967">
        <v>1</v>
      </c>
      <c r="L967">
        <v>23124772</v>
      </c>
      <c r="M967">
        <v>5.7</v>
      </c>
      <c r="P967" s="29">
        <f t="shared" si="38"/>
        <v>0.78333333333333333</v>
      </c>
    </row>
    <row r="968" spans="1:16" hidden="1" x14ac:dyDescent="0.25">
      <c r="A968">
        <v>184462842</v>
      </c>
      <c r="B968">
        <v>803401</v>
      </c>
      <c r="C968" t="s">
        <v>318</v>
      </c>
      <c r="D968">
        <v>2021716</v>
      </c>
      <c r="E968" t="s">
        <v>291</v>
      </c>
      <c r="F968" t="s">
        <v>214</v>
      </c>
      <c r="G968" t="s">
        <v>215</v>
      </c>
      <c r="H968">
        <v>1</v>
      </c>
      <c r="I968">
        <v>2019</v>
      </c>
      <c r="J968">
        <v>2</v>
      </c>
      <c r="L968">
        <v>23129800</v>
      </c>
      <c r="P968" s="29" t="str">
        <f t="shared" si="38"/>
        <v>NULL</v>
      </c>
    </row>
    <row r="969" spans="1:16" hidden="1" x14ac:dyDescent="0.25">
      <c r="A969">
        <v>184462842</v>
      </c>
      <c r="B969">
        <v>803401</v>
      </c>
      <c r="C969" t="s">
        <v>318</v>
      </c>
      <c r="D969">
        <v>2021725</v>
      </c>
      <c r="E969" t="s">
        <v>257</v>
      </c>
      <c r="F969" t="s">
        <v>214</v>
      </c>
      <c r="G969" t="s">
        <v>215</v>
      </c>
      <c r="H969">
        <v>1</v>
      </c>
      <c r="I969">
        <v>2019</v>
      </c>
      <c r="J969">
        <v>2</v>
      </c>
      <c r="L969">
        <v>23131254</v>
      </c>
      <c r="P969" s="29" t="str">
        <f t="shared" si="38"/>
        <v>NULL</v>
      </c>
    </row>
    <row r="970" spans="1:16" hidden="1" x14ac:dyDescent="0.25">
      <c r="A970">
        <v>184462842</v>
      </c>
      <c r="B970">
        <v>803401</v>
      </c>
      <c r="C970" t="s">
        <v>318</v>
      </c>
      <c r="D970">
        <v>2024863</v>
      </c>
      <c r="E970" t="s">
        <v>304</v>
      </c>
      <c r="F970" t="s">
        <v>214</v>
      </c>
      <c r="G970" t="s">
        <v>215</v>
      </c>
      <c r="H970">
        <v>1</v>
      </c>
      <c r="I970">
        <v>2019</v>
      </c>
      <c r="J970">
        <v>2</v>
      </c>
      <c r="L970">
        <v>23129797</v>
      </c>
      <c r="P970" s="29" t="str">
        <f t="shared" si="38"/>
        <v>NULL</v>
      </c>
    </row>
    <row r="971" spans="1:16" hidden="1" x14ac:dyDescent="0.25">
      <c r="A971">
        <v>184462842</v>
      </c>
      <c r="B971">
        <v>803401</v>
      </c>
      <c r="C971" t="s">
        <v>318</v>
      </c>
      <c r="D971">
        <v>2021744</v>
      </c>
      <c r="E971" t="s">
        <v>262</v>
      </c>
      <c r="F971" t="s">
        <v>214</v>
      </c>
      <c r="G971" t="s">
        <v>215</v>
      </c>
      <c r="H971">
        <v>1</v>
      </c>
      <c r="I971">
        <v>2019</v>
      </c>
      <c r="J971">
        <v>2</v>
      </c>
      <c r="L971">
        <v>23120240</v>
      </c>
      <c r="P971" s="29" t="str">
        <f t="shared" si="38"/>
        <v>NULL</v>
      </c>
    </row>
    <row r="972" spans="1:16" hidden="1" x14ac:dyDescent="0.25">
      <c r="A972">
        <v>184462842</v>
      </c>
      <c r="B972">
        <v>803401</v>
      </c>
      <c r="C972" t="s">
        <v>318</v>
      </c>
      <c r="D972">
        <v>2021661</v>
      </c>
      <c r="E972" t="s">
        <v>305</v>
      </c>
      <c r="F972" t="s">
        <v>214</v>
      </c>
      <c r="G972" t="s">
        <v>215</v>
      </c>
      <c r="H972">
        <v>1</v>
      </c>
      <c r="I972">
        <v>2019</v>
      </c>
      <c r="J972">
        <v>2</v>
      </c>
      <c r="L972">
        <v>23129798</v>
      </c>
      <c r="P972" s="29" t="str">
        <f t="shared" si="38"/>
        <v>NULL</v>
      </c>
    </row>
    <row r="973" spans="1:16" hidden="1" x14ac:dyDescent="0.25">
      <c r="A973">
        <v>184462842</v>
      </c>
      <c r="B973">
        <v>803401</v>
      </c>
      <c r="C973" t="s">
        <v>318</v>
      </c>
      <c r="D973">
        <v>2019272</v>
      </c>
      <c r="E973" t="s">
        <v>249</v>
      </c>
      <c r="F973" t="s">
        <v>214</v>
      </c>
      <c r="G973" t="s">
        <v>215</v>
      </c>
      <c r="H973">
        <v>1</v>
      </c>
      <c r="I973">
        <v>2019</v>
      </c>
      <c r="J973">
        <v>2</v>
      </c>
      <c r="L973">
        <v>23129155</v>
      </c>
      <c r="P973" s="29" t="str">
        <f t="shared" si="38"/>
        <v>NULL</v>
      </c>
    </row>
    <row r="974" spans="1:16" hidden="1" x14ac:dyDescent="0.25">
      <c r="A974">
        <v>184590034</v>
      </c>
      <c r="B974">
        <v>803401</v>
      </c>
      <c r="C974" t="s">
        <v>318</v>
      </c>
      <c r="D974">
        <v>2005120</v>
      </c>
      <c r="E974" t="s">
        <v>293</v>
      </c>
      <c r="F974" t="s">
        <v>214</v>
      </c>
      <c r="G974" t="s">
        <v>215</v>
      </c>
      <c r="H974">
        <v>2</v>
      </c>
      <c r="I974">
        <v>2015</v>
      </c>
      <c r="J974">
        <v>1</v>
      </c>
      <c r="K974" t="s">
        <v>231</v>
      </c>
      <c r="M974" t="s">
        <v>232</v>
      </c>
      <c r="P974" s="29" t="str">
        <f t="shared" ref="P974:P1001" si="39">IF(AND(ISNUMBER(M974),H974&lt;&gt;4,N974&lt;&gt;"X"),(M974-1)/6,IF(H974=4,"DRP",IF(AND(H974=3,M974="NA"),"BAD",IF(AND(H974=2),"CVL",IF(AND(H974=1,ISBLANK(M974)),"NULL","UNK")))))</f>
        <v>CVL</v>
      </c>
    </row>
    <row r="975" spans="1:16" hidden="1" x14ac:dyDescent="0.25">
      <c r="A975">
        <v>184590034</v>
      </c>
      <c r="B975">
        <v>803401</v>
      </c>
      <c r="C975" t="s">
        <v>318</v>
      </c>
      <c r="D975">
        <v>2021580</v>
      </c>
      <c r="E975" t="s">
        <v>241</v>
      </c>
      <c r="F975" t="s">
        <v>214</v>
      </c>
      <c r="G975" t="s">
        <v>215</v>
      </c>
      <c r="H975">
        <v>2</v>
      </c>
      <c r="I975">
        <v>2015</v>
      </c>
      <c r="J975">
        <v>1</v>
      </c>
      <c r="K975" t="s">
        <v>231</v>
      </c>
      <c r="M975" t="s">
        <v>232</v>
      </c>
      <c r="P975" s="29" t="str">
        <f t="shared" si="39"/>
        <v>CVL</v>
      </c>
    </row>
    <row r="976" spans="1:16" hidden="1" x14ac:dyDescent="0.25">
      <c r="A976">
        <v>184590034</v>
      </c>
      <c r="B976">
        <v>803401</v>
      </c>
      <c r="C976" t="s">
        <v>318</v>
      </c>
      <c r="D976">
        <v>2021600</v>
      </c>
      <c r="E976" t="s">
        <v>219</v>
      </c>
      <c r="F976" t="s">
        <v>214</v>
      </c>
      <c r="G976" t="s">
        <v>215</v>
      </c>
      <c r="H976">
        <v>2</v>
      </c>
      <c r="I976">
        <v>2015</v>
      </c>
      <c r="J976">
        <v>1</v>
      </c>
      <c r="K976" t="s">
        <v>231</v>
      </c>
      <c r="M976" t="s">
        <v>232</v>
      </c>
      <c r="P976" s="29" t="str">
        <f t="shared" si="39"/>
        <v>CVL</v>
      </c>
    </row>
    <row r="977" spans="1:16" hidden="1" x14ac:dyDescent="0.25">
      <c r="A977">
        <v>184590034</v>
      </c>
      <c r="B977">
        <v>803401</v>
      </c>
      <c r="C977" t="s">
        <v>318</v>
      </c>
      <c r="D977">
        <v>2021602</v>
      </c>
      <c r="E977" t="s">
        <v>242</v>
      </c>
      <c r="F977" t="s">
        <v>214</v>
      </c>
      <c r="G977" t="s">
        <v>215</v>
      </c>
      <c r="H977">
        <v>2</v>
      </c>
      <c r="I977">
        <v>2015</v>
      </c>
      <c r="J977">
        <v>1</v>
      </c>
      <c r="K977" t="s">
        <v>231</v>
      </c>
      <c r="M977" t="s">
        <v>232</v>
      </c>
      <c r="P977" s="29" t="str">
        <f t="shared" si="39"/>
        <v>CVL</v>
      </c>
    </row>
    <row r="978" spans="1:16" hidden="1" x14ac:dyDescent="0.25">
      <c r="A978">
        <v>184590034</v>
      </c>
      <c r="B978">
        <v>803401</v>
      </c>
      <c r="C978" t="s">
        <v>318</v>
      </c>
      <c r="D978">
        <v>2021754</v>
      </c>
      <c r="E978" t="s">
        <v>216</v>
      </c>
      <c r="F978" t="s">
        <v>214</v>
      </c>
      <c r="G978" t="s">
        <v>215</v>
      </c>
      <c r="H978">
        <v>2</v>
      </c>
      <c r="I978">
        <v>2015</v>
      </c>
      <c r="J978">
        <v>1</v>
      </c>
      <c r="K978" t="s">
        <v>231</v>
      </c>
      <c r="M978" t="s">
        <v>232</v>
      </c>
      <c r="P978" s="29" t="str">
        <f t="shared" si="39"/>
        <v>CVL</v>
      </c>
    </row>
    <row r="979" spans="1:16" hidden="1" x14ac:dyDescent="0.25">
      <c r="A979">
        <v>184590034</v>
      </c>
      <c r="B979">
        <v>803401</v>
      </c>
      <c r="C979" t="s">
        <v>318</v>
      </c>
      <c r="D979">
        <v>2021756</v>
      </c>
      <c r="E979" t="s">
        <v>253</v>
      </c>
      <c r="F979" t="s">
        <v>214</v>
      </c>
      <c r="G979" t="s">
        <v>215</v>
      </c>
      <c r="H979">
        <v>2</v>
      </c>
      <c r="I979">
        <v>2015</v>
      </c>
      <c r="J979">
        <v>1</v>
      </c>
      <c r="K979" t="s">
        <v>231</v>
      </c>
      <c r="M979" t="s">
        <v>232</v>
      </c>
      <c r="P979" s="29" t="str">
        <f t="shared" si="39"/>
        <v>CVL</v>
      </c>
    </row>
    <row r="980" spans="1:16" hidden="1" x14ac:dyDescent="0.25">
      <c r="A980">
        <v>184590034</v>
      </c>
      <c r="B980">
        <v>803401</v>
      </c>
      <c r="C980" t="s">
        <v>318</v>
      </c>
      <c r="D980">
        <v>2004098</v>
      </c>
      <c r="E980" t="s">
        <v>213</v>
      </c>
      <c r="F980" t="s">
        <v>214</v>
      </c>
      <c r="G980" t="s">
        <v>215</v>
      </c>
      <c r="H980">
        <v>2</v>
      </c>
      <c r="I980">
        <v>2015</v>
      </c>
      <c r="J980">
        <v>1</v>
      </c>
      <c r="K980" t="s">
        <v>231</v>
      </c>
      <c r="M980" t="s">
        <v>232</v>
      </c>
      <c r="P980" s="29" t="str">
        <f t="shared" si="39"/>
        <v>CVL</v>
      </c>
    </row>
    <row r="981" spans="1:16" hidden="1" x14ac:dyDescent="0.25">
      <c r="A981">
        <v>184590034</v>
      </c>
      <c r="B981">
        <v>803401</v>
      </c>
      <c r="C981" t="s">
        <v>318</v>
      </c>
      <c r="D981">
        <v>2005102</v>
      </c>
      <c r="E981" t="s">
        <v>218</v>
      </c>
      <c r="F981" t="s">
        <v>214</v>
      </c>
      <c r="G981" t="s">
        <v>215</v>
      </c>
      <c r="H981">
        <v>2</v>
      </c>
      <c r="I981">
        <v>2015</v>
      </c>
      <c r="J981">
        <v>1</v>
      </c>
      <c r="K981" t="s">
        <v>231</v>
      </c>
      <c r="M981" t="s">
        <v>232</v>
      </c>
      <c r="P981" s="29" t="str">
        <f t="shared" si="39"/>
        <v>CVL</v>
      </c>
    </row>
    <row r="982" spans="1:16" hidden="1" x14ac:dyDescent="0.25">
      <c r="A982">
        <v>184590034</v>
      </c>
      <c r="B982">
        <v>803401</v>
      </c>
      <c r="C982" t="s">
        <v>318</v>
      </c>
      <c r="D982">
        <v>2005118</v>
      </c>
      <c r="E982" t="s">
        <v>223</v>
      </c>
      <c r="F982" t="s">
        <v>214</v>
      </c>
      <c r="G982" t="s">
        <v>215</v>
      </c>
      <c r="H982">
        <v>2</v>
      </c>
      <c r="I982">
        <v>2015</v>
      </c>
      <c r="J982">
        <v>1</v>
      </c>
      <c r="K982" t="s">
        <v>231</v>
      </c>
      <c r="M982" t="s">
        <v>232</v>
      </c>
      <c r="P982" s="29" t="str">
        <f t="shared" si="39"/>
        <v>CVL</v>
      </c>
    </row>
    <row r="983" spans="1:16" hidden="1" x14ac:dyDescent="0.25">
      <c r="A983">
        <v>184590034</v>
      </c>
      <c r="B983">
        <v>803401</v>
      </c>
      <c r="C983" t="s">
        <v>318</v>
      </c>
      <c r="D983">
        <v>2005099</v>
      </c>
      <c r="E983" t="s">
        <v>217</v>
      </c>
      <c r="F983" t="s">
        <v>214</v>
      </c>
      <c r="G983" t="s">
        <v>215</v>
      </c>
      <c r="H983">
        <v>2</v>
      </c>
      <c r="I983">
        <v>2015</v>
      </c>
      <c r="J983">
        <v>1</v>
      </c>
      <c r="K983" t="s">
        <v>231</v>
      </c>
      <c r="M983" t="s">
        <v>232</v>
      </c>
      <c r="P983" s="29" t="str">
        <f t="shared" si="39"/>
        <v>CVL</v>
      </c>
    </row>
    <row r="984" spans="1:16" hidden="1" x14ac:dyDescent="0.25">
      <c r="A984">
        <v>184590034</v>
      </c>
      <c r="B984">
        <v>803401</v>
      </c>
      <c r="C984" t="s">
        <v>318</v>
      </c>
      <c r="D984">
        <v>2004116</v>
      </c>
      <c r="E984" t="s">
        <v>229</v>
      </c>
      <c r="F984" t="s">
        <v>214</v>
      </c>
      <c r="G984" t="s">
        <v>215</v>
      </c>
      <c r="H984">
        <v>2</v>
      </c>
      <c r="I984">
        <v>2015</v>
      </c>
      <c r="J984">
        <v>1</v>
      </c>
      <c r="K984" t="s">
        <v>231</v>
      </c>
      <c r="M984" t="s">
        <v>232</v>
      </c>
      <c r="P984" s="29" t="str">
        <f t="shared" si="39"/>
        <v>CVL</v>
      </c>
    </row>
    <row r="985" spans="1:16" hidden="1" x14ac:dyDescent="0.25">
      <c r="A985">
        <v>184590034</v>
      </c>
      <c r="B985">
        <v>803401</v>
      </c>
      <c r="C985" t="s">
        <v>318</v>
      </c>
      <c r="D985">
        <v>2004112</v>
      </c>
      <c r="E985" t="s">
        <v>244</v>
      </c>
      <c r="F985" t="s">
        <v>214</v>
      </c>
      <c r="G985" t="s">
        <v>215</v>
      </c>
      <c r="H985">
        <v>2</v>
      </c>
      <c r="I985">
        <v>2015</v>
      </c>
      <c r="J985">
        <v>1</v>
      </c>
      <c r="K985" t="s">
        <v>231</v>
      </c>
      <c r="M985" t="s">
        <v>232</v>
      </c>
      <c r="P985" s="29" t="str">
        <f t="shared" si="39"/>
        <v>CVL</v>
      </c>
    </row>
    <row r="986" spans="1:16" hidden="1" x14ac:dyDescent="0.25">
      <c r="A986">
        <v>184590034</v>
      </c>
      <c r="B986">
        <v>803401</v>
      </c>
      <c r="C986" t="s">
        <v>318</v>
      </c>
      <c r="D986">
        <v>2021596</v>
      </c>
      <c r="E986" t="s">
        <v>294</v>
      </c>
      <c r="F986" t="s">
        <v>214</v>
      </c>
      <c r="G986" t="s">
        <v>215</v>
      </c>
      <c r="H986">
        <v>2</v>
      </c>
      <c r="I986">
        <v>2015</v>
      </c>
      <c r="J986">
        <v>1</v>
      </c>
      <c r="L986">
        <v>23066543</v>
      </c>
      <c r="M986">
        <v>4.7</v>
      </c>
      <c r="P986" s="29">
        <f t="shared" si="39"/>
        <v>0.6166666666666667</v>
      </c>
    </row>
    <row r="987" spans="1:16" hidden="1" x14ac:dyDescent="0.25">
      <c r="A987">
        <v>184590034</v>
      </c>
      <c r="B987">
        <v>803401</v>
      </c>
      <c r="C987" t="s">
        <v>318</v>
      </c>
      <c r="D987">
        <v>2021874</v>
      </c>
      <c r="E987" t="s">
        <v>226</v>
      </c>
      <c r="F987" t="s">
        <v>214</v>
      </c>
      <c r="G987" t="s">
        <v>215</v>
      </c>
      <c r="H987">
        <v>2</v>
      </c>
      <c r="I987">
        <v>2015</v>
      </c>
      <c r="J987">
        <v>1</v>
      </c>
      <c r="L987">
        <v>23066535</v>
      </c>
      <c r="M987">
        <v>5.8</v>
      </c>
      <c r="P987" s="29">
        <f t="shared" si="39"/>
        <v>0.79999999999999993</v>
      </c>
    </row>
    <row r="988" spans="1:16" hidden="1" x14ac:dyDescent="0.25">
      <c r="A988">
        <v>184590034</v>
      </c>
      <c r="B988">
        <v>803401</v>
      </c>
      <c r="C988" t="s">
        <v>318</v>
      </c>
      <c r="D988">
        <v>2021638</v>
      </c>
      <c r="E988" t="s">
        <v>250</v>
      </c>
      <c r="F988" t="s">
        <v>214</v>
      </c>
      <c r="G988" t="s">
        <v>215</v>
      </c>
      <c r="H988">
        <v>2</v>
      </c>
      <c r="I988">
        <v>2015</v>
      </c>
      <c r="J988">
        <v>1</v>
      </c>
      <c r="L988">
        <v>23066539</v>
      </c>
      <c r="M988">
        <v>5.5</v>
      </c>
      <c r="P988" s="29">
        <f t="shared" si="39"/>
        <v>0.75</v>
      </c>
    </row>
    <row r="989" spans="1:16" hidden="1" x14ac:dyDescent="0.25">
      <c r="A989">
        <v>184590034</v>
      </c>
      <c r="B989">
        <v>803401</v>
      </c>
      <c r="C989" t="s">
        <v>318</v>
      </c>
      <c r="D989">
        <v>2005131</v>
      </c>
      <c r="E989" t="s">
        <v>228</v>
      </c>
      <c r="F989" t="s">
        <v>214</v>
      </c>
      <c r="G989" t="s">
        <v>215</v>
      </c>
      <c r="H989">
        <v>2</v>
      </c>
      <c r="I989">
        <v>2015</v>
      </c>
      <c r="J989">
        <v>1</v>
      </c>
      <c r="L989">
        <v>23066547</v>
      </c>
      <c r="M989">
        <v>6.5</v>
      </c>
      <c r="P989" s="29">
        <f t="shared" si="39"/>
        <v>0.91666666666666663</v>
      </c>
    </row>
    <row r="990" spans="1:16" hidden="1" x14ac:dyDescent="0.25">
      <c r="A990">
        <v>184590034</v>
      </c>
      <c r="B990">
        <v>803401</v>
      </c>
      <c r="C990" t="s">
        <v>318</v>
      </c>
      <c r="D990">
        <v>2003969</v>
      </c>
      <c r="E990" t="s">
        <v>246</v>
      </c>
      <c r="F990" t="s">
        <v>320</v>
      </c>
      <c r="G990" t="s">
        <v>321</v>
      </c>
      <c r="H990">
        <v>2</v>
      </c>
      <c r="I990">
        <v>2015</v>
      </c>
      <c r="J990">
        <v>1</v>
      </c>
      <c r="L990">
        <v>23066577</v>
      </c>
      <c r="M990">
        <v>6.2</v>
      </c>
      <c r="P990" s="29">
        <f t="shared" si="39"/>
        <v>0.8666666666666667</v>
      </c>
    </row>
    <row r="991" spans="1:16" hidden="1" x14ac:dyDescent="0.25">
      <c r="A991">
        <v>184590034</v>
      </c>
      <c r="B991">
        <v>803401</v>
      </c>
      <c r="C991" t="s">
        <v>318</v>
      </c>
      <c r="D991">
        <v>2021763</v>
      </c>
      <c r="E991" t="s">
        <v>298</v>
      </c>
      <c r="F991" t="s">
        <v>214</v>
      </c>
      <c r="G991" t="s">
        <v>215</v>
      </c>
      <c r="H991">
        <v>4</v>
      </c>
      <c r="I991">
        <v>2015</v>
      </c>
      <c r="J991">
        <v>1</v>
      </c>
      <c r="L991">
        <v>23066534</v>
      </c>
      <c r="P991" s="29" t="str">
        <f t="shared" si="39"/>
        <v>DRP</v>
      </c>
    </row>
    <row r="992" spans="1:16" hidden="1" x14ac:dyDescent="0.25">
      <c r="A992">
        <v>184590034</v>
      </c>
      <c r="B992">
        <v>803401</v>
      </c>
      <c r="C992" t="s">
        <v>318</v>
      </c>
      <c r="D992">
        <v>2021750</v>
      </c>
      <c r="E992" t="s">
        <v>296</v>
      </c>
      <c r="F992" t="s">
        <v>214</v>
      </c>
      <c r="G992" t="s">
        <v>215</v>
      </c>
      <c r="H992">
        <v>2</v>
      </c>
      <c r="I992">
        <v>2015</v>
      </c>
      <c r="J992">
        <v>2</v>
      </c>
      <c r="L992">
        <v>23072210</v>
      </c>
      <c r="M992">
        <v>4.2</v>
      </c>
      <c r="P992" s="29">
        <f t="shared" si="39"/>
        <v>0.53333333333333333</v>
      </c>
    </row>
    <row r="993" spans="1:16" hidden="1" x14ac:dyDescent="0.25">
      <c r="A993">
        <v>184590034</v>
      </c>
      <c r="B993">
        <v>803401</v>
      </c>
      <c r="C993" t="s">
        <v>318</v>
      </c>
      <c r="D993">
        <v>2004099</v>
      </c>
      <c r="E993" t="s">
        <v>245</v>
      </c>
      <c r="F993" t="s">
        <v>214</v>
      </c>
      <c r="G993" t="s">
        <v>215</v>
      </c>
      <c r="H993">
        <v>2</v>
      </c>
      <c r="I993">
        <v>2015</v>
      </c>
      <c r="J993">
        <v>2</v>
      </c>
      <c r="L993">
        <v>23073356</v>
      </c>
      <c r="M993">
        <v>6.2</v>
      </c>
      <c r="P993" s="29">
        <f t="shared" si="39"/>
        <v>0.8666666666666667</v>
      </c>
    </row>
    <row r="994" spans="1:16" hidden="1" x14ac:dyDescent="0.25">
      <c r="A994">
        <v>184590034</v>
      </c>
      <c r="B994">
        <v>803401</v>
      </c>
      <c r="C994" t="s">
        <v>318</v>
      </c>
      <c r="D994">
        <v>2021640</v>
      </c>
      <c r="E994" t="s">
        <v>227</v>
      </c>
      <c r="F994" t="s">
        <v>214</v>
      </c>
      <c r="G994" t="s">
        <v>215</v>
      </c>
      <c r="H994">
        <v>2</v>
      </c>
      <c r="I994">
        <v>2015</v>
      </c>
      <c r="J994">
        <v>2</v>
      </c>
      <c r="L994">
        <v>23072179</v>
      </c>
      <c r="M994">
        <v>4.4000000000000004</v>
      </c>
      <c r="P994" s="29">
        <f t="shared" si="39"/>
        <v>0.56666666666666676</v>
      </c>
    </row>
    <row r="995" spans="1:16" hidden="1" x14ac:dyDescent="0.25">
      <c r="A995">
        <v>184590034</v>
      </c>
      <c r="B995">
        <v>803401</v>
      </c>
      <c r="C995" t="s">
        <v>318</v>
      </c>
      <c r="D995">
        <v>2021725</v>
      </c>
      <c r="E995" t="s">
        <v>257</v>
      </c>
      <c r="F995" t="s">
        <v>214</v>
      </c>
      <c r="G995" t="s">
        <v>215</v>
      </c>
      <c r="H995">
        <v>2</v>
      </c>
      <c r="I995">
        <v>2015</v>
      </c>
      <c r="J995">
        <v>2</v>
      </c>
      <c r="L995">
        <v>23072209</v>
      </c>
      <c r="M995">
        <v>5.3</v>
      </c>
      <c r="P995" s="29">
        <f t="shared" si="39"/>
        <v>0.71666666666666667</v>
      </c>
    </row>
    <row r="996" spans="1:16" hidden="1" x14ac:dyDescent="0.25">
      <c r="A996">
        <v>184590034</v>
      </c>
      <c r="B996">
        <v>803401</v>
      </c>
      <c r="C996" t="s">
        <v>318</v>
      </c>
      <c r="D996">
        <v>2021781</v>
      </c>
      <c r="E996" t="s">
        <v>235</v>
      </c>
      <c r="F996" t="s">
        <v>214</v>
      </c>
      <c r="G996" t="s">
        <v>215</v>
      </c>
      <c r="H996">
        <v>2</v>
      </c>
      <c r="I996">
        <v>2015</v>
      </c>
      <c r="J996">
        <v>2</v>
      </c>
      <c r="L996">
        <v>23072085</v>
      </c>
      <c r="M996">
        <v>6.2</v>
      </c>
      <c r="P996" s="29">
        <f t="shared" si="39"/>
        <v>0.8666666666666667</v>
      </c>
    </row>
    <row r="997" spans="1:16" hidden="1" x14ac:dyDescent="0.25">
      <c r="A997">
        <v>184590034</v>
      </c>
      <c r="B997">
        <v>803401</v>
      </c>
      <c r="C997" t="s">
        <v>318</v>
      </c>
      <c r="D997">
        <v>2021993</v>
      </c>
      <c r="E997" t="s">
        <v>256</v>
      </c>
      <c r="F997" t="s">
        <v>214</v>
      </c>
      <c r="G997" t="s">
        <v>215</v>
      </c>
      <c r="H997">
        <v>2</v>
      </c>
      <c r="I997">
        <v>2015</v>
      </c>
      <c r="J997">
        <v>2</v>
      </c>
      <c r="L997">
        <v>23070717</v>
      </c>
      <c r="M997">
        <v>5.0999999999999996</v>
      </c>
      <c r="P997" s="29">
        <f t="shared" si="39"/>
        <v>0.68333333333333324</v>
      </c>
    </row>
    <row r="998" spans="1:16" hidden="1" x14ac:dyDescent="0.25">
      <c r="A998">
        <v>184590034</v>
      </c>
      <c r="B998">
        <v>803401</v>
      </c>
      <c r="C998" t="s">
        <v>318</v>
      </c>
      <c r="D998">
        <v>2019274</v>
      </c>
      <c r="E998" t="s">
        <v>247</v>
      </c>
      <c r="F998" t="s">
        <v>214</v>
      </c>
      <c r="G998" t="s">
        <v>215</v>
      </c>
      <c r="H998">
        <v>2</v>
      </c>
      <c r="I998">
        <v>2015</v>
      </c>
      <c r="J998">
        <v>2</v>
      </c>
      <c r="M998" t="s">
        <v>232</v>
      </c>
      <c r="N998" t="s">
        <v>231</v>
      </c>
      <c r="P998" s="29" t="str">
        <f t="shared" si="39"/>
        <v>CVL</v>
      </c>
    </row>
    <row r="999" spans="1:16" hidden="1" x14ac:dyDescent="0.25">
      <c r="A999">
        <v>184590034</v>
      </c>
      <c r="B999">
        <v>803401</v>
      </c>
      <c r="C999" t="s">
        <v>318</v>
      </c>
      <c r="D999">
        <v>2019273</v>
      </c>
      <c r="E999" t="s">
        <v>248</v>
      </c>
      <c r="F999" t="s">
        <v>214</v>
      </c>
      <c r="G999" t="s">
        <v>215</v>
      </c>
      <c r="H999">
        <v>2</v>
      </c>
      <c r="I999">
        <v>2015</v>
      </c>
      <c r="J999">
        <v>2</v>
      </c>
      <c r="M999" t="s">
        <v>232</v>
      </c>
      <c r="N999" t="s">
        <v>231</v>
      </c>
      <c r="P999" s="29" t="str">
        <f t="shared" si="39"/>
        <v>CVL</v>
      </c>
    </row>
    <row r="1000" spans="1:16" hidden="1" x14ac:dyDescent="0.25">
      <c r="A1000">
        <v>184590034</v>
      </c>
      <c r="B1000">
        <v>803401</v>
      </c>
      <c r="C1000" t="s">
        <v>318</v>
      </c>
      <c r="D1000">
        <v>2019272</v>
      </c>
      <c r="E1000" t="s">
        <v>249</v>
      </c>
      <c r="F1000" t="s">
        <v>214</v>
      </c>
      <c r="G1000" t="s">
        <v>215</v>
      </c>
      <c r="H1000">
        <v>2</v>
      </c>
      <c r="I1000">
        <v>2015</v>
      </c>
      <c r="J1000">
        <v>2</v>
      </c>
      <c r="M1000" t="s">
        <v>232</v>
      </c>
      <c r="N1000" t="s">
        <v>231</v>
      </c>
      <c r="P1000" s="29" t="str">
        <f t="shared" si="39"/>
        <v>CVL</v>
      </c>
    </row>
    <row r="1001" spans="1:16" hidden="1" x14ac:dyDescent="0.25">
      <c r="A1001">
        <v>184590034</v>
      </c>
      <c r="B1001">
        <v>803401</v>
      </c>
      <c r="C1001" t="s">
        <v>318</v>
      </c>
      <c r="D1001">
        <v>2019271</v>
      </c>
      <c r="E1001" t="s">
        <v>236</v>
      </c>
      <c r="F1001" t="s">
        <v>214</v>
      </c>
      <c r="G1001" t="s">
        <v>215</v>
      </c>
      <c r="H1001">
        <v>2</v>
      </c>
      <c r="I1001">
        <v>2015</v>
      </c>
      <c r="J1001">
        <v>2</v>
      </c>
      <c r="M1001" t="s">
        <v>232</v>
      </c>
      <c r="N1001" t="s">
        <v>231</v>
      </c>
      <c r="P1001" s="29" t="str">
        <f t="shared" si="39"/>
        <v>CVL</v>
      </c>
    </row>
    <row r="1002" spans="1:16" hidden="1" x14ac:dyDescent="0.25">
      <c r="A1002">
        <v>184590034</v>
      </c>
      <c r="B1002">
        <v>803401</v>
      </c>
      <c r="C1002" t="s">
        <v>318</v>
      </c>
      <c r="D1002">
        <v>2021763</v>
      </c>
      <c r="E1002" t="s">
        <v>298</v>
      </c>
      <c r="F1002" t="s">
        <v>214</v>
      </c>
      <c r="G1002" t="s">
        <v>215</v>
      </c>
      <c r="H1002">
        <v>2</v>
      </c>
      <c r="I1002">
        <v>2016</v>
      </c>
      <c r="J1002">
        <v>1</v>
      </c>
      <c r="L1002">
        <v>23081191</v>
      </c>
      <c r="M1002">
        <v>5.3</v>
      </c>
      <c r="P1002" s="29">
        <f t="shared" ref="P1002:P1043" si="40">IF(AND(ISNUMBER(M1002),H1002&lt;&gt;4),(M1002-1)/6,IF(H1002=4,"DRP",IF(AND(H1002=3,M1002="NA"),"BAD",IF(AND(H1002=2),"CVL",IF(AND(H1002=1,ISBLANK(M1002)),"NULL","UNK")))))</f>
        <v>0.71666666666666667</v>
      </c>
    </row>
    <row r="1003" spans="1:16" hidden="1" x14ac:dyDescent="0.25">
      <c r="A1003">
        <v>184590034</v>
      </c>
      <c r="B1003">
        <v>803401</v>
      </c>
      <c r="C1003" t="s">
        <v>318</v>
      </c>
      <c r="D1003">
        <v>2021679</v>
      </c>
      <c r="E1003" t="s">
        <v>259</v>
      </c>
      <c r="F1003" t="s">
        <v>214</v>
      </c>
      <c r="G1003" t="s">
        <v>215</v>
      </c>
      <c r="H1003">
        <v>2</v>
      </c>
      <c r="I1003">
        <v>2016</v>
      </c>
      <c r="J1003">
        <v>1</v>
      </c>
      <c r="L1003">
        <v>23081237</v>
      </c>
      <c r="M1003">
        <v>6</v>
      </c>
      <c r="P1003" s="29">
        <f t="shared" si="40"/>
        <v>0.83333333333333337</v>
      </c>
    </row>
    <row r="1004" spans="1:16" hidden="1" x14ac:dyDescent="0.25">
      <c r="A1004">
        <v>184590034</v>
      </c>
      <c r="B1004">
        <v>803401</v>
      </c>
      <c r="C1004" t="s">
        <v>318</v>
      </c>
      <c r="D1004">
        <v>2005117</v>
      </c>
      <c r="E1004" t="s">
        <v>220</v>
      </c>
      <c r="F1004" t="s">
        <v>214</v>
      </c>
      <c r="G1004" t="s">
        <v>215</v>
      </c>
      <c r="H1004">
        <v>2</v>
      </c>
      <c r="I1004">
        <v>2016</v>
      </c>
      <c r="J1004">
        <v>1</v>
      </c>
      <c r="L1004">
        <v>23078736</v>
      </c>
      <c r="M1004">
        <v>4.0999999999999996</v>
      </c>
      <c r="P1004" s="29">
        <f t="shared" si="40"/>
        <v>0.51666666666666661</v>
      </c>
    </row>
    <row r="1005" spans="1:16" hidden="1" x14ac:dyDescent="0.25">
      <c r="A1005">
        <v>184590034</v>
      </c>
      <c r="B1005">
        <v>803401</v>
      </c>
      <c r="C1005" t="s">
        <v>318</v>
      </c>
      <c r="D1005">
        <v>2004752</v>
      </c>
      <c r="E1005" t="s">
        <v>290</v>
      </c>
      <c r="F1005" t="s">
        <v>214</v>
      </c>
      <c r="G1005" t="s">
        <v>215</v>
      </c>
      <c r="H1005">
        <v>2</v>
      </c>
      <c r="I1005">
        <v>2016</v>
      </c>
      <c r="J1005">
        <v>1</v>
      </c>
      <c r="L1005">
        <v>23080760</v>
      </c>
      <c r="M1005">
        <v>5.8</v>
      </c>
      <c r="P1005" s="29">
        <f t="shared" si="40"/>
        <v>0.79999999999999993</v>
      </c>
    </row>
    <row r="1006" spans="1:16" hidden="1" x14ac:dyDescent="0.25">
      <c r="A1006">
        <v>184590034</v>
      </c>
      <c r="B1006">
        <v>803401</v>
      </c>
      <c r="C1006" t="s">
        <v>318</v>
      </c>
      <c r="D1006">
        <v>2004591</v>
      </c>
      <c r="E1006" t="s">
        <v>271</v>
      </c>
      <c r="F1006" t="s">
        <v>214</v>
      </c>
      <c r="G1006" t="s">
        <v>215</v>
      </c>
      <c r="H1006">
        <v>2</v>
      </c>
      <c r="I1006">
        <v>2016</v>
      </c>
      <c r="J1006">
        <v>1</v>
      </c>
      <c r="L1006">
        <v>23079741</v>
      </c>
      <c r="M1006">
        <v>5.0999999999999996</v>
      </c>
      <c r="P1006" s="29">
        <f t="shared" si="40"/>
        <v>0.68333333333333324</v>
      </c>
    </row>
    <row r="1007" spans="1:16" hidden="1" x14ac:dyDescent="0.25">
      <c r="A1007">
        <v>184590034</v>
      </c>
      <c r="B1007">
        <v>803401</v>
      </c>
      <c r="C1007" t="s">
        <v>318</v>
      </c>
      <c r="D1007">
        <v>2004587</v>
      </c>
      <c r="E1007" t="s">
        <v>288</v>
      </c>
      <c r="F1007" t="s">
        <v>214</v>
      </c>
      <c r="G1007" t="s">
        <v>215</v>
      </c>
      <c r="H1007">
        <v>2</v>
      </c>
      <c r="I1007">
        <v>2016</v>
      </c>
      <c r="J1007">
        <v>1</v>
      </c>
      <c r="L1007">
        <v>23081517</v>
      </c>
      <c r="M1007">
        <v>5.5</v>
      </c>
      <c r="P1007" s="29">
        <f t="shared" si="40"/>
        <v>0.75</v>
      </c>
    </row>
    <row r="1008" spans="1:16" hidden="1" x14ac:dyDescent="0.25">
      <c r="A1008">
        <v>184590034</v>
      </c>
      <c r="B1008">
        <v>803401</v>
      </c>
      <c r="C1008" t="s">
        <v>318</v>
      </c>
      <c r="D1008">
        <v>2004586</v>
      </c>
      <c r="E1008" t="s">
        <v>325</v>
      </c>
      <c r="F1008" t="s">
        <v>214</v>
      </c>
      <c r="G1008" t="s">
        <v>215</v>
      </c>
      <c r="H1008">
        <v>2</v>
      </c>
      <c r="I1008">
        <v>2016</v>
      </c>
      <c r="J1008">
        <v>1</v>
      </c>
      <c r="L1008">
        <v>23081255</v>
      </c>
      <c r="M1008">
        <v>4.7</v>
      </c>
      <c r="P1008" s="29">
        <f t="shared" si="40"/>
        <v>0.6166666666666667</v>
      </c>
    </row>
    <row r="1009" spans="1:16" hidden="1" x14ac:dyDescent="0.25">
      <c r="A1009">
        <v>184590034</v>
      </c>
      <c r="B1009">
        <v>803401</v>
      </c>
      <c r="C1009" t="s">
        <v>318</v>
      </c>
      <c r="D1009">
        <v>2021787</v>
      </c>
      <c r="E1009" t="s">
        <v>292</v>
      </c>
      <c r="F1009" t="s">
        <v>214</v>
      </c>
      <c r="G1009" t="s">
        <v>215</v>
      </c>
      <c r="H1009">
        <v>2</v>
      </c>
      <c r="I1009">
        <v>2016</v>
      </c>
      <c r="J1009">
        <v>1</v>
      </c>
      <c r="L1009">
        <v>23079746</v>
      </c>
      <c r="M1009">
        <v>6</v>
      </c>
      <c r="P1009" s="29">
        <f t="shared" si="40"/>
        <v>0.83333333333333337</v>
      </c>
    </row>
    <row r="1010" spans="1:16" hidden="1" x14ac:dyDescent="0.25">
      <c r="A1010">
        <v>184590034</v>
      </c>
      <c r="B1010">
        <v>803401</v>
      </c>
      <c r="C1010" t="s">
        <v>318</v>
      </c>
      <c r="D1010">
        <v>2021591</v>
      </c>
      <c r="E1010" t="s">
        <v>240</v>
      </c>
      <c r="F1010" t="s">
        <v>214</v>
      </c>
      <c r="G1010" t="s">
        <v>215</v>
      </c>
      <c r="H1010">
        <v>2</v>
      </c>
      <c r="I1010">
        <v>2016</v>
      </c>
      <c r="J1010">
        <v>2</v>
      </c>
      <c r="L1010">
        <v>23086681</v>
      </c>
      <c r="M1010">
        <v>6.2</v>
      </c>
      <c r="P1010" s="29">
        <f t="shared" si="40"/>
        <v>0.8666666666666667</v>
      </c>
    </row>
    <row r="1011" spans="1:16" hidden="1" x14ac:dyDescent="0.25">
      <c r="A1011">
        <v>184590034</v>
      </c>
      <c r="B1011">
        <v>803401</v>
      </c>
      <c r="C1011" t="s">
        <v>318</v>
      </c>
      <c r="D1011">
        <v>2021615</v>
      </c>
      <c r="E1011" t="s">
        <v>255</v>
      </c>
      <c r="F1011" t="s">
        <v>214</v>
      </c>
      <c r="G1011" t="s">
        <v>215</v>
      </c>
      <c r="H1011">
        <v>2</v>
      </c>
      <c r="I1011">
        <v>2016</v>
      </c>
      <c r="J1011">
        <v>2</v>
      </c>
      <c r="L1011">
        <v>23086680</v>
      </c>
      <c r="M1011">
        <v>5.5</v>
      </c>
      <c r="P1011" s="29">
        <f t="shared" si="40"/>
        <v>0.75</v>
      </c>
    </row>
    <row r="1012" spans="1:16" hidden="1" x14ac:dyDescent="0.25">
      <c r="A1012">
        <v>184590034</v>
      </c>
      <c r="B1012">
        <v>803401</v>
      </c>
      <c r="C1012" t="s">
        <v>318</v>
      </c>
      <c r="D1012">
        <v>2021631</v>
      </c>
      <c r="E1012" t="s">
        <v>302</v>
      </c>
      <c r="F1012" t="s">
        <v>214</v>
      </c>
      <c r="G1012" t="s">
        <v>215</v>
      </c>
      <c r="H1012">
        <v>2</v>
      </c>
      <c r="I1012">
        <v>2016</v>
      </c>
      <c r="J1012">
        <v>2</v>
      </c>
      <c r="L1012">
        <v>23086678</v>
      </c>
      <c r="M1012">
        <v>5.0999999999999996</v>
      </c>
      <c r="P1012" s="29">
        <f t="shared" si="40"/>
        <v>0.68333333333333324</v>
      </c>
    </row>
    <row r="1013" spans="1:16" hidden="1" x14ac:dyDescent="0.25">
      <c r="A1013">
        <v>184590034</v>
      </c>
      <c r="B1013">
        <v>803401</v>
      </c>
      <c r="C1013" t="s">
        <v>318</v>
      </c>
      <c r="D1013">
        <v>2021723</v>
      </c>
      <c r="E1013" t="s">
        <v>299</v>
      </c>
      <c r="F1013" t="s">
        <v>214</v>
      </c>
      <c r="G1013" t="s">
        <v>215</v>
      </c>
      <c r="H1013">
        <v>2</v>
      </c>
      <c r="I1013">
        <v>2016</v>
      </c>
      <c r="J1013">
        <v>2</v>
      </c>
      <c r="L1013">
        <v>23086679</v>
      </c>
      <c r="M1013">
        <v>6.8</v>
      </c>
      <c r="P1013" s="29">
        <f t="shared" si="40"/>
        <v>0.96666666666666667</v>
      </c>
    </row>
    <row r="1014" spans="1:16" hidden="1" x14ac:dyDescent="0.25">
      <c r="A1014">
        <v>184590034</v>
      </c>
      <c r="B1014">
        <v>803401</v>
      </c>
      <c r="C1014" t="s">
        <v>318</v>
      </c>
      <c r="D1014">
        <v>2021865</v>
      </c>
      <c r="E1014" t="s">
        <v>301</v>
      </c>
      <c r="F1014" t="s">
        <v>214</v>
      </c>
      <c r="G1014" t="s">
        <v>215</v>
      </c>
      <c r="H1014">
        <v>2</v>
      </c>
      <c r="I1014">
        <v>2016</v>
      </c>
      <c r="J1014">
        <v>2</v>
      </c>
      <c r="L1014">
        <v>23086911</v>
      </c>
      <c r="M1014">
        <v>6.6</v>
      </c>
      <c r="P1014" s="29">
        <f t="shared" si="40"/>
        <v>0.93333333333333324</v>
      </c>
    </row>
    <row r="1015" spans="1:16" hidden="1" x14ac:dyDescent="0.25">
      <c r="A1015">
        <v>184590034</v>
      </c>
      <c r="B1015">
        <v>803401</v>
      </c>
      <c r="C1015" t="s">
        <v>318</v>
      </c>
      <c r="D1015">
        <v>2024862</v>
      </c>
      <c r="E1015" t="s">
        <v>289</v>
      </c>
      <c r="F1015" t="s">
        <v>214</v>
      </c>
      <c r="G1015" t="s">
        <v>215</v>
      </c>
      <c r="H1015">
        <v>2</v>
      </c>
      <c r="I1015">
        <v>2016</v>
      </c>
      <c r="J1015">
        <v>2</v>
      </c>
      <c r="L1015">
        <v>23086677</v>
      </c>
      <c r="M1015">
        <v>6.2</v>
      </c>
      <c r="P1015" s="29">
        <f t="shared" si="40"/>
        <v>0.8666666666666667</v>
      </c>
    </row>
    <row r="1016" spans="1:16" hidden="1" x14ac:dyDescent="0.25">
      <c r="A1016">
        <v>184590034</v>
      </c>
      <c r="B1016">
        <v>803401</v>
      </c>
      <c r="C1016" t="s">
        <v>318</v>
      </c>
      <c r="D1016">
        <v>2024863</v>
      </c>
      <c r="E1016" t="s">
        <v>304</v>
      </c>
      <c r="F1016" t="s">
        <v>214</v>
      </c>
      <c r="G1016" t="s">
        <v>215</v>
      </c>
      <c r="H1016">
        <v>2</v>
      </c>
      <c r="I1016">
        <v>2016</v>
      </c>
      <c r="J1016">
        <v>2</v>
      </c>
      <c r="L1016">
        <v>23086719</v>
      </c>
      <c r="M1016">
        <v>5.5</v>
      </c>
      <c r="P1016" s="29">
        <f t="shared" si="40"/>
        <v>0.75</v>
      </c>
    </row>
    <row r="1017" spans="1:16" hidden="1" x14ac:dyDescent="0.25">
      <c r="A1017">
        <v>184590034</v>
      </c>
      <c r="B1017">
        <v>803401</v>
      </c>
      <c r="C1017" t="s">
        <v>318</v>
      </c>
      <c r="D1017">
        <v>2021744</v>
      </c>
      <c r="E1017" t="s">
        <v>262</v>
      </c>
      <c r="F1017" t="s">
        <v>214</v>
      </c>
      <c r="G1017" t="s">
        <v>215</v>
      </c>
      <c r="H1017">
        <v>4</v>
      </c>
      <c r="I1017">
        <v>2017</v>
      </c>
      <c r="J1017">
        <v>1</v>
      </c>
      <c r="L1017">
        <v>23093480</v>
      </c>
      <c r="P1017" s="29" t="str">
        <f t="shared" si="40"/>
        <v>DRP</v>
      </c>
    </row>
    <row r="1018" spans="1:16" hidden="1" x14ac:dyDescent="0.25">
      <c r="A1018">
        <v>184590034</v>
      </c>
      <c r="B1018">
        <v>803401</v>
      </c>
      <c r="C1018" t="s">
        <v>318</v>
      </c>
      <c r="D1018">
        <v>2021775</v>
      </c>
      <c r="E1018" t="s">
        <v>286</v>
      </c>
      <c r="F1018" t="s">
        <v>214</v>
      </c>
      <c r="G1018" t="s">
        <v>215</v>
      </c>
      <c r="H1018">
        <v>2</v>
      </c>
      <c r="I1018">
        <v>2017</v>
      </c>
      <c r="J1018">
        <v>1</v>
      </c>
      <c r="M1018">
        <v>6</v>
      </c>
      <c r="P1018" s="29">
        <f t="shared" si="40"/>
        <v>0.83333333333333337</v>
      </c>
    </row>
    <row r="1019" spans="1:16" hidden="1" x14ac:dyDescent="0.25">
      <c r="A1019">
        <v>184590034</v>
      </c>
      <c r="B1019">
        <v>803401</v>
      </c>
      <c r="C1019" t="s">
        <v>318</v>
      </c>
      <c r="D1019">
        <v>2021716</v>
      </c>
      <c r="E1019" t="s">
        <v>291</v>
      </c>
      <c r="F1019" t="s">
        <v>214</v>
      </c>
      <c r="G1019" t="s">
        <v>215</v>
      </c>
      <c r="H1019">
        <v>4</v>
      </c>
      <c r="I1019">
        <v>2017</v>
      </c>
      <c r="J1019">
        <v>1</v>
      </c>
      <c r="L1019">
        <v>23093479</v>
      </c>
      <c r="P1019" s="29" t="str">
        <f t="shared" si="40"/>
        <v>DRP</v>
      </c>
    </row>
    <row r="1020" spans="1:16" hidden="1" x14ac:dyDescent="0.25">
      <c r="A1020">
        <v>184590034</v>
      </c>
      <c r="B1020">
        <v>803401</v>
      </c>
      <c r="C1020" t="s">
        <v>318</v>
      </c>
      <c r="D1020">
        <v>2021671</v>
      </c>
      <c r="E1020" t="s">
        <v>303</v>
      </c>
      <c r="F1020" t="s">
        <v>214</v>
      </c>
      <c r="G1020" t="s">
        <v>215</v>
      </c>
      <c r="H1020">
        <v>2</v>
      </c>
      <c r="I1020">
        <v>2017</v>
      </c>
      <c r="J1020">
        <v>1</v>
      </c>
      <c r="L1020">
        <v>23093770</v>
      </c>
      <c r="M1020">
        <v>6.7</v>
      </c>
      <c r="P1020" s="29">
        <f t="shared" si="40"/>
        <v>0.95000000000000007</v>
      </c>
    </row>
    <row r="1021" spans="1:16" hidden="1" x14ac:dyDescent="0.25">
      <c r="A1021">
        <v>184590034</v>
      </c>
      <c r="B1021">
        <v>803401</v>
      </c>
      <c r="C1021" t="s">
        <v>318</v>
      </c>
      <c r="D1021">
        <v>2024921</v>
      </c>
      <c r="E1021" t="s">
        <v>225</v>
      </c>
      <c r="F1021" t="s">
        <v>214</v>
      </c>
      <c r="G1021" t="s">
        <v>215</v>
      </c>
      <c r="H1021">
        <v>2</v>
      </c>
      <c r="I1021">
        <v>2017</v>
      </c>
      <c r="J1021">
        <v>1</v>
      </c>
      <c r="L1021">
        <v>23093771</v>
      </c>
      <c r="M1021">
        <v>6</v>
      </c>
      <c r="P1021" s="29">
        <f t="shared" si="40"/>
        <v>0.83333333333333337</v>
      </c>
    </row>
    <row r="1022" spans="1:16" hidden="1" x14ac:dyDescent="0.25">
      <c r="A1022">
        <v>184590034</v>
      </c>
      <c r="B1022">
        <v>803401</v>
      </c>
      <c r="C1022" t="s">
        <v>318</v>
      </c>
      <c r="D1022">
        <v>2021661</v>
      </c>
      <c r="E1022" t="s">
        <v>305</v>
      </c>
      <c r="F1022" t="s">
        <v>214</v>
      </c>
      <c r="G1022" t="s">
        <v>215</v>
      </c>
      <c r="H1022">
        <v>2</v>
      </c>
      <c r="I1022">
        <v>2017</v>
      </c>
      <c r="J1022">
        <v>1</v>
      </c>
      <c r="L1022">
        <v>23093496</v>
      </c>
      <c r="M1022">
        <v>5.6</v>
      </c>
      <c r="P1022" s="29">
        <f t="shared" si="40"/>
        <v>0.76666666666666661</v>
      </c>
    </row>
    <row r="1023" spans="1:16" hidden="1" x14ac:dyDescent="0.25">
      <c r="A1023">
        <v>184590034</v>
      </c>
      <c r="B1023">
        <v>803401</v>
      </c>
      <c r="C1023" t="s">
        <v>318</v>
      </c>
      <c r="D1023">
        <v>2024864</v>
      </c>
      <c r="E1023" t="s">
        <v>310</v>
      </c>
      <c r="F1023" t="s">
        <v>214</v>
      </c>
      <c r="G1023" t="s">
        <v>215</v>
      </c>
      <c r="H1023">
        <v>2</v>
      </c>
      <c r="I1023">
        <v>2017</v>
      </c>
      <c r="J1023">
        <v>1</v>
      </c>
      <c r="L1023">
        <v>23095661</v>
      </c>
      <c r="M1023">
        <v>6.3</v>
      </c>
      <c r="P1023" s="29">
        <f t="shared" si="40"/>
        <v>0.8833333333333333</v>
      </c>
    </row>
    <row r="1024" spans="1:16" hidden="1" x14ac:dyDescent="0.25">
      <c r="A1024">
        <v>184590034</v>
      </c>
      <c r="B1024">
        <v>803401</v>
      </c>
      <c r="C1024" t="s">
        <v>318</v>
      </c>
      <c r="D1024">
        <v>2021744</v>
      </c>
      <c r="E1024" t="s">
        <v>262</v>
      </c>
      <c r="F1024" t="s">
        <v>214</v>
      </c>
      <c r="G1024" t="s">
        <v>215</v>
      </c>
      <c r="H1024">
        <v>2</v>
      </c>
      <c r="I1024">
        <v>2017</v>
      </c>
      <c r="J1024">
        <v>1</v>
      </c>
      <c r="L1024">
        <v>23093480</v>
      </c>
      <c r="M1024">
        <v>6.4</v>
      </c>
      <c r="P1024" s="29">
        <f t="shared" si="40"/>
        <v>0.9</v>
      </c>
    </row>
    <row r="1025" spans="1:16" hidden="1" x14ac:dyDescent="0.25">
      <c r="A1025">
        <v>184590034</v>
      </c>
      <c r="B1025">
        <v>803401</v>
      </c>
      <c r="C1025" t="s">
        <v>318</v>
      </c>
      <c r="D1025">
        <v>2021716</v>
      </c>
      <c r="E1025" t="s">
        <v>291</v>
      </c>
      <c r="F1025" t="s">
        <v>214</v>
      </c>
      <c r="G1025" t="s">
        <v>215</v>
      </c>
      <c r="H1025">
        <v>2</v>
      </c>
      <c r="I1025">
        <v>2017</v>
      </c>
      <c r="J1025">
        <v>1</v>
      </c>
      <c r="L1025">
        <v>23093479</v>
      </c>
      <c r="M1025">
        <v>5.4</v>
      </c>
      <c r="P1025" s="29">
        <f t="shared" si="40"/>
        <v>0.73333333333333339</v>
      </c>
    </row>
    <row r="1026" spans="1:16" hidden="1" x14ac:dyDescent="0.25">
      <c r="A1026">
        <v>184590034</v>
      </c>
      <c r="B1026">
        <v>803401</v>
      </c>
      <c r="C1026" t="s">
        <v>318</v>
      </c>
      <c r="D1026">
        <v>2004597</v>
      </c>
      <c r="E1026" t="s">
        <v>279</v>
      </c>
      <c r="F1026" t="s">
        <v>214</v>
      </c>
      <c r="G1026" t="s">
        <v>215</v>
      </c>
      <c r="H1026">
        <v>2</v>
      </c>
      <c r="I1026">
        <v>2017</v>
      </c>
      <c r="J1026">
        <v>1</v>
      </c>
      <c r="L1026">
        <v>23093497</v>
      </c>
      <c r="M1026">
        <v>5</v>
      </c>
      <c r="P1026" s="29">
        <f t="shared" si="40"/>
        <v>0.66666666666666663</v>
      </c>
    </row>
    <row r="1027" spans="1:16" hidden="1" x14ac:dyDescent="0.25">
      <c r="A1027">
        <v>184590034</v>
      </c>
      <c r="B1027">
        <v>803401</v>
      </c>
      <c r="C1027" t="s">
        <v>318</v>
      </c>
      <c r="D1027">
        <v>2024865</v>
      </c>
      <c r="E1027" t="s">
        <v>284</v>
      </c>
      <c r="F1027" t="s">
        <v>214</v>
      </c>
      <c r="G1027" t="s">
        <v>215</v>
      </c>
      <c r="H1027">
        <v>2</v>
      </c>
      <c r="I1027">
        <v>2017</v>
      </c>
      <c r="J1027">
        <v>2</v>
      </c>
      <c r="L1027">
        <v>23097787</v>
      </c>
      <c r="M1027">
        <v>5.7</v>
      </c>
      <c r="P1027" s="29">
        <f t="shared" si="40"/>
        <v>0.78333333333333333</v>
      </c>
    </row>
    <row r="1028" spans="1:16" hidden="1" x14ac:dyDescent="0.25">
      <c r="A1028">
        <v>184590034</v>
      </c>
      <c r="B1028">
        <v>803401</v>
      </c>
      <c r="C1028" t="s">
        <v>318</v>
      </c>
      <c r="D1028">
        <v>2021808</v>
      </c>
      <c r="E1028" t="s">
        <v>283</v>
      </c>
      <c r="F1028" t="s">
        <v>214</v>
      </c>
      <c r="G1028" t="s">
        <v>215</v>
      </c>
      <c r="H1028">
        <v>2</v>
      </c>
      <c r="I1028">
        <v>2017</v>
      </c>
      <c r="J1028">
        <v>2</v>
      </c>
      <c r="L1028">
        <v>23097724</v>
      </c>
      <c r="M1028">
        <v>6</v>
      </c>
      <c r="P1028" s="29">
        <f t="shared" si="40"/>
        <v>0.83333333333333337</v>
      </c>
    </row>
    <row r="1029" spans="1:16" hidden="1" x14ac:dyDescent="0.25">
      <c r="A1029">
        <v>184590034</v>
      </c>
      <c r="B1029">
        <v>803401</v>
      </c>
      <c r="C1029" t="s">
        <v>318</v>
      </c>
      <c r="D1029">
        <v>2021710</v>
      </c>
      <c r="E1029" t="s">
        <v>278</v>
      </c>
      <c r="F1029" t="s">
        <v>214</v>
      </c>
      <c r="G1029" t="s">
        <v>215</v>
      </c>
      <c r="H1029">
        <v>2</v>
      </c>
      <c r="I1029">
        <v>2017</v>
      </c>
      <c r="J1029">
        <v>2</v>
      </c>
      <c r="L1029">
        <v>23097793</v>
      </c>
      <c r="M1029">
        <v>5.7</v>
      </c>
      <c r="P1029" s="29">
        <f t="shared" si="40"/>
        <v>0.78333333333333333</v>
      </c>
    </row>
    <row r="1030" spans="1:16" hidden="1" x14ac:dyDescent="0.25">
      <c r="A1030">
        <v>184590034</v>
      </c>
      <c r="B1030">
        <v>803401</v>
      </c>
      <c r="C1030" t="s">
        <v>318</v>
      </c>
      <c r="D1030">
        <v>2021689</v>
      </c>
      <c r="E1030" t="s">
        <v>312</v>
      </c>
      <c r="F1030" t="s">
        <v>214</v>
      </c>
      <c r="G1030" t="s">
        <v>215</v>
      </c>
      <c r="H1030">
        <v>2</v>
      </c>
      <c r="I1030">
        <v>2017</v>
      </c>
      <c r="J1030">
        <v>2</v>
      </c>
      <c r="L1030">
        <v>23097720</v>
      </c>
      <c r="M1030">
        <v>5.9</v>
      </c>
      <c r="P1030" s="29">
        <f t="shared" si="40"/>
        <v>0.81666666666666676</v>
      </c>
    </row>
    <row r="1031" spans="1:16" hidden="1" x14ac:dyDescent="0.25">
      <c r="A1031">
        <v>184590034</v>
      </c>
      <c r="B1031">
        <v>803401</v>
      </c>
      <c r="C1031" t="s">
        <v>318</v>
      </c>
      <c r="D1031">
        <v>2004609</v>
      </c>
      <c r="E1031" t="s">
        <v>309</v>
      </c>
      <c r="F1031" t="s">
        <v>214</v>
      </c>
      <c r="G1031" t="s">
        <v>215</v>
      </c>
      <c r="H1031">
        <v>2</v>
      </c>
      <c r="I1031">
        <v>2017</v>
      </c>
      <c r="J1031">
        <v>2</v>
      </c>
      <c r="L1031">
        <v>23097788</v>
      </c>
      <c r="M1031">
        <v>6.3</v>
      </c>
      <c r="P1031" s="29">
        <f t="shared" si="40"/>
        <v>0.8833333333333333</v>
      </c>
    </row>
    <row r="1032" spans="1:16" hidden="1" x14ac:dyDescent="0.25">
      <c r="A1032">
        <v>184590034</v>
      </c>
      <c r="B1032">
        <v>803401</v>
      </c>
      <c r="C1032" t="s">
        <v>318</v>
      </c>
      <c r="D1032">
        <v>2004602</v>
      </c>
      <c r="E1032" t="s">
        <v>277</v>
      </c>
      <c r="F1032" t="s">
        <v>214</v>
      </c>
      <c r="G1032" t="s">
        <v>215</v>
      </c>
      <c r="H1032">
        <v>2</v>
      </c>
      <c r="I1032">
        <v>2017</v>
      </c>
      <c r="J1032">
        <v>2</v>
      </c>
      <c r="L1032">
        <v>23097716</v>
      </c>
      <c r="M1032">
        <v>5.4</v>
      </c>
      <c r="P1032" s="29">
        <f t="shared" si="40"/>
        <v>0.73333333333333339</v>
      </c>
    </row>
    <row r="1033" spans="1:16" hidden="1" x14ac:dyDescent="0.25">
      <c r="A1033">
        <v>184590034</v>
      </c>
      <c r="B1033">
        <v>803401</v>
      </c>
      <c r="C1033" t="s">
        <v>318</v>
      </c>
      <c r="D1033">
        <v>2021664</v>
      </c>
      <c r="E1033" t="s">
        <v>311</v>
      </c>
      <c r="F1033" t="s">
        <v>214</v>
      </c>
      <c r="G1033" t="s">
        <v>215</v>
      </c>
      <c r="H1033">
        <v>2</v>
      </c>
      <c r="I1033">
        <v>2017</v>
      </c>
      <c r="J1033">
        <v>2</v>
      </c>
      <c r="L1033">
        <v>23097719</v>
      </c>
      <c r="M1033">
        <v>5.3</v>
      </c>
      <c r="P1033" s="29">
        <f t="shared" si="40"/>
        <v>0.71666666666666667</v>
      </c>
    </row>
    <row r="1034" spans="1:16" hidden="1" x14ac:dyDescent="0.25">
      <c r="A1034">
        <v>184590034</v>
      </c>
      <c r="B1034">
        <v>803401</v>
      </c>
      <c r="C1034" t="s">
        <v>318</v>
      </c>
      <c r="D1034">
        <v>2021862</v>
      </c>
      <c r="E1034" t="s">
        <v>313</v>
      </c>
      <c r="F1034" t="s">
        <v>214</v>
      </c>
      <c r="G1034" t="s">
        <v>215</v>
      </c>
      <c r="H1034">
        <v>4</v>
      </c>
      <c r="I1034">
        <v>2018</v>
      </c>
      <c r="J1034">
        <v>1</v>
      </c>
      <c r="L1034">
        <v>23107918</v>
      </c>
      <c r="P1034" s="29" t="str">
        <f t="shared" si="40"/>
        <v>DRP</v>
      </c>
    </row>
    <row r="1035" spans="1:16" hidden="1" x14ac:dyDescent="0.25">
      <c r="A1035">
        <v>184590034</v>
      </c>
      <c r="B1035">
        <v>803401</v>
      </c>
      <c r="C1035" t="s">
        <v>318</v>
      </c>
      <c r="D1035">
        <v>2021862</v>
      </c>
      <c r="E1035" t="s">
        <v>313</v>
      </c>
      <c r="F1035" t="s">
        <v>214</v>
      </c>
      <c r="G1035" t="s">
        <v>215</v>
      </c>
      <c r="H1035">
        <v>2</v>
      </c>
      <c r="I1035">
        <v>2018</v>
      </c>
      <c r="J1035">
        <v>1</v>
      </c>
      <c r="L1035">
        <v>23107918</v>
      </c>
      <c r="M1035">
        <v>4.0999999999999996</v>
      </c>
      <c r="P1035" s="29">
        <f t="shared" si="40"/>
        <v>0.51666666666666661</v>
      </c>
    </row>
    <row r="1036" spans="1:16" hidden="1" x14ac:dyDescent="0.25">
      <c r="A1036">
        <v>184590034</v>
      </c>
      <c r="B1036">
        <v>803401</v>
      </c>
      <c r="C1036" t="s">
        <v>318</v>
      </c>
      <c r="D1036">
        <v>2021818</v>
      </c>
      <c r="E1036" t="s">
        <v>285</v>
      </c>
      <c r="F1036" t="s">
        <v>214</v>
      </c>
      <c r="G1036" t="s">
        <v>215</v>
      </c>
      <c r="H1036">
        <v>2</v>
      </c>
      <c r="I1036">
        <v>2018</v>
      </c>
      <c r="J1036">
        <v>1</v>
      </c>
      <c r="L1036">
        <v>23107917</v>
      </c>
      <c r="M1036">
        <v>5.6</v>
      </c>
      <c r="P1036" s="29">
        <f t="shared" si="40"/>
        <v>0.76666666666666661</v>
      </c>
    </row>
    <row r="1037" spans="1:16" hidden="1" x14ac:dyDescent="0.25">
      <c r="A1037">
        <v>184590034</v>
      </c>
      <c r="B1037">
        <v>803401</v>
      </c>
      <c r="C1037" t="s">
        <v>318</v>
      </c>
      <c r="D1037">
        <v>2021841</v>
      </c>
      <c r="E1037" t="s">
        <v>306</v>
      </c>
      <c r="F1037" t="s">
        <v>214</v>
      </c>
      <c r="G1037" t="s">
        <v>215</v>
      </c>
      <c r="H1037">
        <v>2</v>
      </c>
      <c r="I1037">
        <v>2018</v>
      </c>
      <c r="J1037">
        <v>1</v>
      </c>
      <c r="L1037">
        <v>23107821</v>
      </c>
      <c r="M1037">
        <v>6.2</v>
      </c>
      <c r="P1037" s="29">
        <f t="shared" si="40"/>
        <v>0.8666666666666667</v>
      </c>
    </row>
    <row r="1038" spans="1:16" hidden="1" x14ac:dyDescent="0.25">
      <c r="A1038">
        <v>184590034</v>
      </c>
      <c r="B1038">
        <v>803401</v>
      </c>
      <c r="C1038" t="s">
        <v>318</v>
      </c>
      <c r="D1038">
        <v>2021760</v>
      </c>
      <c r="E1038" t="s">
        <v>254</v>
      </c>
      <c r="F1038" t="s">
        <v>214</v>
      </c>
      <c r="G1038" t="s">
        <v>215</v>
      </c>
      <c r="H1038">
        <v>2</v>
      </c>
      <c r="I1038">
        <v>2018</v>
      </c>
      <c r="J1038">
        <v>1</v>
      </c>
      <c r="L1038">
        <v>23107822</v>
      </c>
      <c r="M1038">
        <v>6.4</v>
      </c>
      <c r="P1038" s="29">
        <f t="shared" si="40"/>
        <v>0.9</v>
      </c>
    </row>
    <row r="1039" spans="1:16" hidden="1" x14ac:dyDescent="0.25">
      <c r="A1039">
        <v>184590034</v>
      </c>
      <c r="B1039">
        <v>803401</v>
      </c>
      <c r="C1039" t="s">
        <v>318</v>
      </c>
      <c r="D1039">
        <v>2021730</v>
      </c>
      <c r="E1039" t="s">
        <v>307</v>
      </c>
      <c r="F1039" t="s">
        <v>214</v>
      </c>
      <c r="G1039" t="s">
        <v>215</v>
      </c>
      <c r="H1039">
        <v>2</v>
      </c>
      <c r="I1039">
        <v>2018</v>
      </c>
      <c r="J1039">
        <v>1</v>
      </c>
      <c r="L1039">
        <v>23107825</v>
      </c>
      <c r="M1039">
        <v>6.1</v>
      </c>
      <c r="P1039" s="29">
        <f t="shared" si="40"/>
        <v>0.85</v>
      </c>
    </row>
    <row r="1040" spans="1:16" hidden="1" x14ac:dyDescent="0.25">
      <c r="A1040">
        <v>184590034</v>
      </c>
      <c r="B1040">
        <v>803401</v>
      </c>
      <c r="C1040" t="s">
        <v>318</v>
      </c>
      <c r="D1040">
        <v>2021621</v>
      </c>
      <c r="E1040" t="s">
        <v>314</v>
      </c>
      <c r="F1040" t="s">
        <v>214</v>
      </c>
      <c r="G1040" t="s">
        <v>215</v>
      </c>
      <c r="H1040">
        <v>2</v>
      </c>
      <c r="I1040">
        <v>2018</v>
      </c>
      <c r="J1040">
        <v>1</v>
      </c>
      <c r="L1040">
        <v>23107831</v>
      </c>
      <c r="M1040">
        <v>5</v>
      </c>
      <c r="P1040" s="29">
        <f t="shared" si="40"/>
        <v>0.66666666666666663</v>
      </c>
    </row>
    <row r="1041" spans="1:16" hidden="1" x14ac:dyDescent="0.25">
      <c r="A1041">
        <v>184590034</v>
      </c>
      <c r="B1041">
        <v>803401</v>
      </c>
      <c r="C1041" t="s">
        <v>318</v>
      </c>
      <c r="D1041">
        <v>2021779</v>
      </c>
      <c r="E1041" t="s">
        <v>329</v>
      </c>
      <c r="F1041" t="s">
        <v>214</v>
      </c>
      <c r="G1041" t="s">
        <v>215</v>
      </c>
      <c r="H1041">
        <v>2</v>
      </c>
      <c r="I1041">
        <v>2018</v>
      </c>
      <c r="J1041">
        <v>1</v>
      </c>
      <c r="M1041">
        <v>6.3</v>
      </c>
      <c r="P1041" s="29">
        <f t="shared" si="40"/>
        <v>0.8833333333333333</v>
      </c>
    </row>
    <row r="1042" spans="1:16" hidden="1" x14ac:dyDescent="0.25">
      <c r="A1042">
        <v>184590034</v>
      </c>
      <c r="B1042">
        <v>803401</v>
      </c>
      <c r="C1042" t="s">
        <v>318</v>
      </c>
      <c r="D1042">
        <v>2016976</v>
      </c>
      <c r="E1042" t="s">
        <v>315</v>
      </c>
      <c r="F1042" t="s">
        <v>214</v>
      </c>
      <c r="G1042" t="s">
        <v>215</v>
      </c>
      <c r="H1042">
        <v>2</v>
      </c>
      <c r="I1042">
        <v>2019</v>
      </c>
      <c r="J1042">
        <v>1</v>
      </c>
      <c r="L1042">
        <v>23131147</v>
      </c>
      <c r="M1042">
        <v>6.4</v>
      </c>
      <c r="P1042" s="29">
        <f t="shared" si="40"/>
        <v>0.9</v>
      </c>
    </row>
    <row r="1043" spans="1:16" hidden="1" x14ac:dyDescent="0.25">
      <c r="A1043">
        <v>184590034</v>
      </c>
      <c r="B1043">
        <v>803401</v>
      </c>
      <c r="C1043" t="s">
        <v>318</v>
      </c>
      <c r="D1043">
        <v>2021804</v>
      </c>
      <c r="E1043" t="s">
        <v>316</v>
      </c>
      <c r="F1043" t="s">
        <v>214</v>
      </c>
      <c r="G1043" t="s">
        <v>215</v>
      </c>
      <c r="H1043">
        <v>2</v>
      </c>
      <c r="I1043">
        <v>2019</v>
      </c>
      <c r="J1043">
        <v>1</v>
      </c>
      <c r="L1043">
        <v>23131144</v>
      </c>
      <c r="M1043">
        <v>6.4</v>
      </c>
      <c r="P1043" s="29">
        <f t="shared" si="40"/>
        <v>0.9</v>
      </c>
    </row>
    <row r="1044" spans="1:16" hidden="1" x14ac:dyDescent="0.25">
      <c r="A1044">
        <v>184625490</v>
      </c>
      <c r="B1044">
        <v>803401</v>
      </c>
      <c r="C1044" t="s">
        <v>318</v>
      </c>
      <c r="D1044">
        <v>2005118</v>
      </c>
      <c r="E1044" t="s">
        <v>223</v>
      </c>
      <c r="F1044" t="s">
        <v>214</v>
      </c>
      <c r="G1044" t="s">
        <v>215</v>
      </c>
      <c r="H1044">
        <v>3</v>
      </c>
      <c r="I1044">
        <v>2015</v>
      </c>
      <c r="J1044">
        <v>1</v>
      </c>
      <c r="L1044">
        <v>23066497</v>
      </c>
      <c r="M1044">
        <v>3.2</v>
      </c>
      <c r="P1044" s="29">
        <f t="shared" ref="P1044:P1056" si="41">IF(AND(ISNUMBER(M1044),H1044&lt;&gt;4,N1044&lt;&gt;"X"),(M1044-1)/6,IF(H1044=4,"DRP",IF(AND(H1044=3,M1044="NA"),"BAD",IF(AND(H1044=2),"CVL",IF(AND(H1044=1,ISBLANK(M1044)),"NULL","UNK")))))</f>
        <v>0.3666666666666667</v>
      </c>
    </row>
    <row r="1045" spans="1:16" hidden="1" x14ac:dyDescent="0.25">
      <c r="A1045">
        <v>184625490</v>
      </c>
      <c r="B1045">
        <v>803401</v>
      </c>
      <c r="C1045" t="s">
        <v>318</v>
      </c>
      <c r="D1045">
        <v>2021600</v>
      </c>
      <c r="E1045" t="s">
        <v>219</v>
      </c>
      <c r="F1045" t="s">
        <v>214</v>
      </c>
      <c r="G1045" t="s">
        <v>215</v>
      </c>
      <c r="H1045">
        <v>3</v>
      </c>
      <c r="I1045">
        <v>2015</v>
      </c>
      <c r="J1045">
        <v>1</v>
      </c>
      <c r="L1045">
        <v>23066437</v>
      </c>
      <c r="M1045">
        <v>1.9</v>
      </c>
      <c r="P1045" s="29">
        <f t="shared" si="41"/>
        <v>0.15</v>
      </c>
    </row>
    <row r="1046" spans="1:16" hidden="1" x14ac:dyDescent="0.25">
      <c r="A1046">
        <v>184625490</v>
      </c>
      <c r="B1046">
        <v>803401</v>
      </c>
      <c r="C1046" t="s">
        <v>318</v>
      </c>
      <c r="D1046">
        <v>2005102</v>
      </c>
      <c r="E1046" t="s">
        <v>218</v>
      </c>
      <c r="F1046" t="s">
        <v>214</v>
      </c>
      <c r="G1046" t="s">
        <v>215</v>
      </c>
      <c r="H1046">
        <v>3</v>
      </c>
      <c r="I1046">
        <v>2015</v>
      </c>
      <c r="J1046">
        <v>1</v>
      </c>
      <c r="L1046">
        <v>23066488</v>
      </c>
      <c r="M1046">
        <v>1.7</v>
      </c>
      <c r="P1046" s="29">
        <f t="shared" si="41"/>
        <v>0.11666666666666665</v>
      </c>
    </row>
    <row r="1047" spans="1:16" hidden="1" x14ac:dyDescent="0.25">
      <c r="A1047">
        <v>184625490</v>
      </c>
      <c r="B1047">
        <v>803401</v>
      </c>
      <c r="C1047" t="s">
        <v>318</v>
      </c>
      <c r="D1047">
        <v>2005099</v>
      </c>
      <c r="E1047" t="s">
        <v>217</v>
      </c>
      <c r="F1047" t="s">
        <v>214</v>
      </c>
      <c r="G1047" t="s">
        <v>215</v>
      </c>
      <c r="H1047">
        <v>3</v>
      </c>
      <c r="I1047">
        <v>2015</v>
      </c>
      <c r="J1047">
        <v>1</v>
      </c>
      <c r="L1047">
        <v>23066427</v>
      </c>
      <c r="M1047">
        <v>2.2000000000000002</v>
      </c>
      <c r="P1047" s="29">
        <f t="shared" si="41"/>
        <v>0.20000000000000004</v>
      </c>
    </row>
    <row r="1048" spans="1:16" hidden="1" x14ac:dyDescent="0.25">
      <c r="A1048">
        <v>184625490</v>
      </c>
      <c r="B1048">
        <v>803401</v>
      </c>
      <c r="C1048" t="s">
        <v>318</v>
      </c>
      <c r="D1048">
        <v>2021754</v>
      </c>
      <c r="E1048" t="s">
        <v>216</v>
      </c>
      <c r="F1048" t="s">
        <v>214</v>
      </c>
      <c r="G1048" t="s">
        <v>215</v>
      </c>
      <c r="H1048">
        <v>3</v>
      </c>
      <c r="I1048">
        <v>2015</v>
      </c>
      <c r="J1048">
        <v>1</v>
      </c>
      <c r="L1048">
        <v>23066446</v>
      </c>
      <c r="M1048" t="s">
        <v>221</v>
      </c>
      <c r="P1048" s="29" t="str">
        <f t="shared" si="41"/>
        <v>BAD</v>
      </c>
    </row>
    <row r="1049" spans="1:16" hidden="1" x14ac:dyDescent="0.25">
      <c r="A1049">
        <v>184625490</v>
      </c>
      <c r="B1049">
        <v>803401</v>
      </c>
      <c r="C1049" t="s">
        <v>318</v>
      </c>
      <c r="D1049">
        <v>2004098</v>
      </c>
      <c r="E1049" t="s">
        <v>213</v>
      </c>
      <c r="F1049" t="s">
        <v>214</v>
      </c>
      <c r="G1049" t="s">
        <v>215</v>
      </c>
      <c r="H1049">
        <v>3</v>
      </c>
      <c r="I1049">
        <v>2015</v>
      </c>
      <c r="J1049">
        <v>1</v>
      </c>
      <c r="L1049">
        <v>23066602</v>
      </c>
      <c r="M1049">
        <v>1</v>
      </c>
      <c r="P1049" s="29">
        <f t="shared" si="41"/>
        <v>0</v>
      </c>
    </row>
    <row r="1050" spans="1:16" hidden="1" x14ac:dyDescent="0.25">
      <c r="A1050">
        <v>184625490</v>
      </c>
      <c r="B1050">
        <v>803401</v>
      </c>
      <c r="C1050" t="s">
        <v>318</v>
      </c>
      <c r="D1050">
        <v>2005117</v>
      </c>
      <c r="E1050" t="s">
        <v>220</v>
      </c>
      <c r="F1050" t="s">
        <v>214</v>
      </c>
      <c r="G1050" t="s">
        <v>215</v>
      </c>
      <c r="H1050">
        <v>3</v>
      </c>
      <c r="I1050">
        <v>2015</v>
      </c>
      <c r="J1050">
        <v>2</v>
      </c>
      <c r="L1050">
        <v>23075093</v>
      </c>
      <c r="M1050" t="s">
        <v>221</v>
      </c>
      <c r="P1050" s="29" t="str">
        <f t="shared" si="41"/>
        <v>BAD</v>
      </c>
    </row>
    <row r="1051" spans="1:16" hidden="1" x14ac:dyDescent="0.25">
      <c r="A1051">
        <v>184625490</v>
      </c>
      <c r="B1051">
        <v>803401</v>
      </c>
      <c r="C1051" t="s">
        <v>318</v>
      </c>
      <c r="D1051">
        <v>2021754</v>
      </c>
      <c r="E1051" t="s">
        <v>216</v>
      </c>
      <c r="F1051" t="s">
        <v>214</v>
      </c>
      <c r="G1051" t="s">
        <v>215</v>
      </c>
      <c r="H1051">
        <v>3</v>
      </c>
      <c r="I1051">
        <v>2015</v>
      </c>
      <c r="J1051">
        <v>2</v>
      </c>
      <c r="L1051">
        <v>23074140</v>
      </c>
      <c r="M1051" t="s">
        <v>221</v>
      </c>
      <c r="P1051" s="29" t="str">
        <f t="shared" si="41"/>
        <v>BAD</v>
      </c>
    </row>
    <row r="1052" spans="1:16" hidden="1" x14ac:dyDescent="0.25">
      <c r="A1052">
        <v>184625490</v>
      </c>
      <c r="B1052">
        <v>803401</v>
      </c>
      <c r="C1052" t="s">
        <v>318</v>
      </c>
      <c r="D1052">
        <v>2005102</v>
      </c>
      <c r="E1052" t="s">
        <v>218</v>
      </c>
      <c r="F1052" t="s">
        <v>214</v>
      </c>
      <c r="G1052" t="s">
        <v>215</v>
      </c>
      <c r="H1052">
        <v>3</v>
      </c>
      <c r="I1052">
        <v>2015</v>
      </c>
      <c r="J1052">
        <v>2</v>
      </c>
      <c r="L1052">
        <v>23071946</v>
      </c>
      <c r="M1052" t="s">
        <v>221</v>
      </c>
      <c r="P1052" s="29" t="str">
        <f t="shared" si="41"/>
        <v>BAD</v>
      </c>
    </row>
    <row r="1053" spans="1:16" hidden="1" x14ac:dyDescent="0.25">
      <c r="A1053">
        <v>184625490</v>
      </c>
      <c r="B1053">
        <v>803401</v>
      </c>
      <c r="C1053" t="s">
        <v>318</v>
      </c>
      <c r="D1053">
        <v>2004098</v>
      </c>
      <c r="E1053" t="s">
        <v>213</v>
      </c>
      <c r="F1053" t="s">
        <v>214</v>
      </c>
      <c r="G1053" t="s">
        <v>215</v>
      </c>
      <c r="H1053">
        <v>3</v>
      </c>
      <c r="I1053">
        <v>2015</v>
      </c>
      <c r="J1053">
        <v>2</v>
      </c>
      <c r="L1053">
        <v>23072838</v>
      </c>
      <c r="M1053" t="s">
        <v>221</v>
      </c>
      <c r="P1053" s="29" t="str">
        <f t="shared" si="41"/>
        <v>BAD</v>
      </c>
    </row>
    <row r="1054" spans="1:16" hidden="1" x14ac:dyDescent="0.25">
      <c r="A1054">
        <v>184625490</v>
      </c>
      <c r="B1054">
        <v>803401</v>
      </c>
      <c r="C1054" t="s">
        <v>318</v>
      </c>
      <c r="D1054">
        <v>2005118</v>
      </c>
      <c r="E1054" t="s">
        <v>223</v>
      </c>
      <c r="F1054" t="s">
        <v>214</v>
      </c>
      <c r="G1054" t="s">
        <v>215</v>
      </c>
      <c r="H1054">
        <v>3</v>
      </c>
      <c r="I1054">
        <v>2015</v>
      </c>
      <c r="J1054">
        <v>2</v>
      </c>
      <c r="L1054">
        <v>23071573</v>
      </c>
      <c r="M1054" t="s">
        <v>221</v>
      </c>
      <c r="P1054" s="29" t="str">
        <f t="shared" si="41"/>
        <v>BAD</v>
      </c>
    </row>
    <row r="1055" spans="1:16" hidden="1" x14ac:dyDescent="0.25">
      <c r="A1055">
        <v>184625490</v>
      </c>
      <c r="B1055">
        <v>803401</v>
      </c>
      <c r="C1055" t="s">
        <v>318</v>
      </c>
      <c r="D1055">
        <v>2021600</v>
      </c>
      <c r="E1055" t="s">
        <v>219</v>
      </c>
      <c r="F1055" t="s">
        <v>214</v>
      </c>
      <c r="G1055" t="s">
        <v>215</v>
      </c>
      <c r="H1055">
        <v>3</v>
      </c>
      <c r="I1055">
        <v>2015</v>
      </c>
      <c r="J1055">
        <v>2</v>
      </c>
      <c r="L1055">
        <v>23071942</v>
      </c>
      <c r="M1055" t="s">
        <v>221</v>
      </c>
      <c r="P1055" s="29" t="str">
        <f t="shared" si="41"/>
        <v>BAD</v>
      </c>
    </row>
    <row r="1056" spans="1:16" hidden="1" x14ac:dyDescent="0.25">
      <c r="A1056">
        <v>184625490</v>
      </c>
      <c r="B1056">
        <v>803401</v>
      </c>
      <c r="C1056" t="s">
        <v>318</v>
      </c>
      <c r="D1056">
        <v>2005099</v>
      </c>
      <c r="E1056" t="s">
        <v>217</v>
      </c>
      <c r="F1056" t="s">
        <v>214</v>
      </c>
      <c r="G1056" t="s">
        <v>215</v>
      </c>
      <c r="H1056">
        <v>3</v>
      </c>
      <c r="I1056">
        <v>2015</v>
      </c>
      <c r="J1056">
        <v>2</v>
      </c>
      <c r="L1056">
        <v>23071932</v>
      </c>
      <c r="M1056" t="s">
        <v>221</v>
      </c>
      <c r="P1056" s="29" t="str">
        <f t="shared" si="41"/>
        <v>BAD</v>
      </c>
    </row>
    <row r="1057" spans="1:16" hidden="1" x14ac:dyDescent="0.25">
      <c r="A1057">
        <v>184625490</v>
      </c>
      <c r="B1057">
        <v>803401</v>
      </c>
      <c r="C1057" t="s">
        <v>318</v>
      </c>
      <c r="D1057">
        <v>2005102</v>
      </c>
      <c r="E1057" t="s">
        <v>218</v>
      </c>
      <c r="F1057" t="s">
        <v>214</v>
      </c>
      <c r="G1057" t="s">
        <v>215</v>
      </c>
      <c r="H1057">
        <v>3</v>
      </c>
      <c r="I1057">
        <v>2016</v>
      </c>
      <c r="J1057">
        <v>1</v>
      </c>
      <c r="L1057">
        <v>23081365</v>
      </c>
      <c r="M1057" t="s">
        <v>221</v>
      </c>
      <c r="P1057" s="29" t="str">
        <f t="shared" ref="P1057:P1065" si="42">IF(AND(ISNUMBER(M1057),H1057&lt;&gt;4),(M1057-1)/6,IF(H1057=4,"DRP",IF(AND(H1057=3,M1057="NA"),"BAD",IF(AND(H1057=2),"CVL",IF(AND(H1057=1,ISBLANK(M1057)),"NULL","UNK")))))</f>
        <v>BAD</v>
      </c>
    </row>
    <row r="1058" spans="1:16" hidden="1" x14ac:dyDescent="0.25">
      <c r="A1058">
        <v>184625490</v>
      </c>
      <c r="B1058">
        <v>803401</v>
      </c>
      <c r="C1058" t="s">
        <v>318</v>
      </c>
      <c r="D1058">
        <v>2021754</v>
      </c>
      <c r="E1058" t="s">
        <v>216</v>
      </c>
      <c r="F1058" t="s">
        <v>214</v>
      </c>
      <c r="G1058" t="s">
        <v>215</v>
      </c>
      <c r="H1058">
        <v>3</v>
      </c>
      <c r="I1058">
        <v>2016</v>
      </c>
      <c r="J1058">
        <v>1</v>
      </c>
      <c r="L1058">
        <v>23081134</v>
      </c>
      <c r="M1058" t="s">
        <v>221</v>
      </c>
      <c r="P1058" s="29" t="str">
        <f t="shared" si="42"/>
        <v>BAD</v>
      </c>
    </row>
    <row r="1059" spans="1:16" hidden="1" x14ac:dyDescent="0.25">
      <c r="A1059">
        <v>184625490</v>
      </c>
      <c r="B1059">
        <v>803401</v>
      </c>
      <c r="C1059" t="s">
        <v>318</v>
      </c>
      <c r="D1059">
        <v>2005118</v>
      </c>
      <c r="E1059" t="s">
        <v>223</v>
      </c>
      <c r="F1059" t="s">
        <v>214</v>
      </c>
      <c r="G1059" t="s">
        <v>215</v>
      </c>
      <c r="H1059">
        <v>3</v>
      </c>
      <c r="I1059">
        <v>2016</v>
      </c>
      <c r="J1059">
        <v>1</v>
      </c>
      <c r="L1059">
        <v>23081294</v>
      </c>
      <c r="M1059" t="s">
        <v>221</v>
      </c>
      <c r="P1059" s="29" t="str">
        <f t="shared" si="42"/>
        <v>BAD</v>
      </c>
    </row>
    <row r="1060" spans="1:16" hidden="1" x14ac:dyDescent="0.25">
      <c r="A1060">
        <v>184625490</v>
      </c>
      <c r="B1060">
        <v>803401</v>
      </c>
      <c r="C1060" t="s">
        <v>318</v>
      </c>
      <c r="D1060">
        <v>2005099</v>
      </c>
      <c r="E1060" t="s">
        <v>217</v>
      </c>
      <c r="F1060" t="s">
        <v>214</v>
      </c>
      <c r="G1060" t="s">
        <v>215</v>
      </c>
      <c r="H1060">
        <v>3</v>
      </c>
      <c r="I1060">
        <v>2016</v>
      </c>
      <c r="J1060">
        <v>1</v>
      </c>
      <c r="L1060">
        <v>23081379</v>
      </c>
      <c r="M1060" t="s">
        <v>221</v>
      </c>
      <c r="P1060" s="29" t="str">
        <f t="shared" si="42"/>
        <v>BAD</v>
      </c>
    </row>
    <row r="1061" spans="1:16" hidden="1" x14ac:dyDescent="0.25">
      <c r="A1061">
        <v>184625490</v>
      </c>
      <c r="B1061">
        <v>803401</v>
      </c>
      <c r="C1061" t="s">
        <v>318</v>
      </c>
      <c r="D1061">
        <v>2021600</v>
      </c>
      <c r="E1061" t="s">
        <v>219</v>
      </c>
      <c r="F1061" t="s">
        <v>214</v>
      </c>
      <c r="G1061" t="s">
        <v>215</v>
      </c>
      <c r="H1061">
        <v>3</v>
      </c>
      <c r="I1061">
        <v>2016</v>
      </c>
      <c r="J1061">
        <v>1</v>
      </c>
      <c r="L1061">
        <v>23081087</v>
      </c>
      <c r="M1061" t="s">
        <v>221</v>
      </c>
      <c r="P1061" s="29" t="str">
        <f t="shared" si="42"/>
        <v>BAD</v>
      </c>
    </row>
    <row r="1062" spans="1:16" hidden="1" x14ac:dyDescent="0.25">
      <c r="A1062">
        <v>184625490</v>
      </c>
      <c r="B1062">
        <v>803401</v>
      </c>
      <c r="C1062" t="s">
        <v>318</v>
      </c>
      <c r="D1062">
        <v>2004098</v>
      </c>
      <c r="E1062" t="s">
        <v>213</v>
      </c>
      <c r="F1062" t="s">
        <v>214</v>
      </c>
      <c r="G1062" t="s">
        <v>215</v>
      </c>
      <c r="H1062">
        <v>2</v>
      </c>
      <c r="I1062">
        <v>2016</v>
      </c>
      <c r="J1062">
        <v>1</v>
      </c>
      <c r="L1062">
        <v>23078142</v>
      </c>
      <c r="M1062">
        <v>6.3</v>
      </c>
      <c r="P1062" s="29">
        <f t="shared" si="42"/>
        <v>0.8833333333333333</v>
      </c>
    </row>
    <row r="1063" spans="1:16" hidden="1" x14ac:dyDescent="0.25">
      <c r="A1063">
        <v>184625490</v>
      </c>
      <c r="B1063">
        <v>803401</v>
      </c>
      <c r="C1063" t="s">
        <v>318</v>
      </c>
      <c r="D1063">
        <v>2004112</v>
      </c>
      <c r="E1063" t="s">
        <v>244</v>
      </c>
      <c r="F1063" t="s">
        <v>214</v>
      </c>
      <c r="G1063" t="s">
        <v>215</v>
      </c>
      <c r="H1063">
        <v>2</v>
      </c>
      <c r="I1063">
        <v>2017</v>
      </c>
      <c r="J1063">
        <v>2</v>
      </c>
      <c r="L1063">
        <v>23098512</v>
      </c>
      <c r="M1063">
        <v>5.0999999999999996</v>
      </c>
      <c r="P1063" s="29">
        <f t="shared" si="42"/>
        <v>0.68333333333333324</v>
      </c>
    </row>
    <row r="1064" spans="1:16" hidden="1" x14ac:dyDescent="0.25">
      <c r="A1064">
        <v>184625490</v>
      </c>
      <c r="B1064">
        <v>803401</v>
      </c>
      <c r="C1064" t="s">
        <v>318</v>
      </c>
      <c r="D1064">
        <v>2004116</v>
      </c>
      <c r="E1064" t="s">
        <v>229</v>
      </c>
      <c r="F1064" t="s">
        <v>214</v>
      </c>
      <c r="G1064" t="s">
        <v>215</v>
      </c>
      <c r="H1064">
        <v>3</v>
      </c>
      <c r="I1064">
        <v>2018</v>
      </c>
      <c r="J1064">
        <v>1</v>
      </c>
      <c r="L1064">
        <v>23108997</v>
      </c>
      <c r="M1064" t="s">
        <v>221</v>
      </c>
      <c r="P1064" s="29" t="str">
        <f t="shared" si="42"/>
        <v>BAD</v>
      </c>
    </row>
    <row r="1065" spans="1:16" hidden="1" x14ac:dyDescent="0.25">
      <c r="A1065">
        <v>184625490</v>
      </c>
      <c r="B1065">
        <v>803401</v>
      </c>
      <c r="C1065" t="s">
        <v>318</v>
      </c>
      <c r="D1065">
        <v>2004116</v>
      </c>
      <c r="E1065" t="s">
        <v>229</v>
      </c>
      <c r="F1065" t="s">
        <v>214</v>
      </c>
      <c r="G1065" t="s">
        <v>215</v>
      </c>
      <c r="H1065">
        <v>3</v>
      </c>
      <c r="I1065">
        <v>2018</v>
      </c>
      <c r="J1065">
        <v>2</v>
      </c>
      <c r="L1065">
        <v>23114444</v>
      </c>
      <c r="M1065" t="s">
        <v>221</v>
      </c>
      <c r="P1065" s="29" t="str">
        <f t="shared" si="42"/>
        <v>BAD</v>
      </c>
    </row>
    <row r="1066" spans="1:16" hidden="1" x14ac:dyDescent="0.25">
      <c r="A1066">
        <v>184659646</v>
      </c>
      <c r="B1066">
        <v>803403</v>
      </c>
      <c r="C1066" t="s">
        <v>224</v>
      </c>
      <c r="D1066">
        <v>2021900</v>
      </c>
      <c r="E1066" t="s">
        <v>216</v>
      </c>
      <c r="F1066" t="s">
        <v>214</v>
      </c>
      <c r="G1066" t="s">
        <v>215</v>
      </c>
      <c r="H1066">
        <v>3</v>
      </c>
      <c r="I1066">
        <v>2015</v>
      </c>
      <c r="J1066">
        <v>1</v>
      </c>
      <c r="L1066">
        <v>23065093</v>
      </c>
      <c r="M1066">
        <v>3.2</v>
      </c>
      <c r="P1066" s="29">
        <f t="shared" ref="P1066:P1076" si="43">IF(AND(ISNUMBER(M1066),H1066&lt;&gt;4,N1066&lt;&gt;"X"),(M1066-1)/6,IF(H1066=4,"DRP",IF(AND(H1066=3,M1066="NA"),"BAD",IF(AND(H1066=2),"CVL",IF(AND(H1066=1,ISBLANK(M1066)),"NULL","UNK")))))</f>
        <v>0.3666666666666667</v>
      </c>
    </row>
    <row r="1067" spans="1:16" hidden="1" x14ac:dyDescent="0.25">
      <c r="A1067">
        <v>184659646</v>
      </c>
      <c r="B1067">
        <v>803403</v>
      </c>
      <c r="C1067" t="s">
        <v>224</v>
      </c>
      <c r="D1067">
        <v>2021879</v>
      </c>
      <c r="E1067" t="s">
        <v>219</v>
      </c>
      <c r="F1067" t="s">
        <v>214</v>
      </c>
      <c r="G1067" t="s">
        <v>215</v>
      </c>
      <c r="H1067">
        <v>3</v>
      </c>
      <c r="I1067">
        <v>2015</v>
      </c>
      <c r="J1067">
        <v>1</v>
      </c>
      <c r="L1067">
        <v>23065089</v>
      </c>
      <c r="M1067">
        <v>1.7</v>
      </c>
      <c r="P1067" s="29">
        <f t="shared" si="43"/>
        <v>0.11666666666666665</v>
      </c>
    </row>
    <row r="1068" spans="1:16" hidden="1" x14ac:dyDescent="0.25">
      <c r="A1068">
        <v>184659646</v>
      </c>
      <c r="B1068">
        <v>803403</v>
      </c>
      <c r="C1068" t="s">
        <v>224</v>
      </c>
      <c r="D1068">
        <v>2005125</v>
      </c>
      <c r="E1068" t="s">
        <v>223</v>
      </c>
      <c r="F1068" t="s">
        <v>214</v>
      </c>
      <c r="G1068" t="s">
        <v>215</v>
      </c>
      <c r="H1068">
        <v>3</v>
      </c>
      <c r="I1068">
        <v>2015</v>
      </c>
      <c r="J1068">
        <v>1</v>
      </c>
      <c r="L1068">
        <v>23065084</v>
      </c>
      <c r="M1068">
        <v>3.3</v>
      </c>
      <c r="P1068" s="29">
        <f t="shared" si="43"/>
        <v>0.3833333333333333</v>
      </c>
    </row>
    <row r="1069" spans="1:16" hidden="1" x14ac:dyDescent="0.25">
      <c r="A1069">
        <v>184659646</v>
      </c>
      <c r="B1069">
        <v>803403</v>
      </c>
      <c r="C1069" t="s">
        <v>224</v>
      </c>
      <c r="D1069">
        <v>2005111</v>
      </c>
      <c r="E1069" t="s">
        <v>218</v>
      </c>
      <c r="F1069" t="s">
        <v>214</v>
      </c>
      <c r="G1069" t="s">
        <v>215</v>
      </c>
      <c r="H1069">
        <v>3</v>
      </c>
      <c r="I1069">
        <v>2015</v>
      </c>
      <c r="J1069">
        <v>1</v>
      </c>
      <c r="L1069">
        <v>23065095</v>
      </c>
      <c r="M1069">
        <v>2.2000000000000002</v>
      </c>
      <c r="P1069" s="29">
        <f t="shared" si="43"/>
        <v>0.20000000000000004</v>
      </c>
    </row>
    <row r="1070" spans="1:16" hidden="1" x14ac:dyDescent="0.25">
      <c r="A1070">
        <v>184659646</v>
      </c>
      <c r="B1070">
        <v>803403</v>
      </c>
      <c r="C1070" t="s">
        <v>224</v>
      </c>
      <c r="D1070">
        <v>2005108</v>
      </c>
      <c r="E1070" t="s">
        <v>217</v>
      </c>
      <c r="F1070" t="s">
        <v>214</v>
      </c>
      <c r="G1070" t="s">
        <v>215</v>
      </c>
      <c r="H1070">
        <v>3</v>
      </c>
      <c r="I1070">
        <v>2015</v>
      </c>
      <c r="J1070">
        <v>1</v>
      </c>
      <c r="L1070">
        <v>23065086</v>
      </c>
      <c r="M1070">
        <v>2</v>
      </c>
      <c r="P1070" s="29">
        <f t="shared" si="43"/>
        <v>0.16666666666666666</v>
      </c>
    </row>
    <row r="1071" spans="1:16" hidden="1" x14ac:dyDescent="0.25">
      <c r="A1071">
        <v>184659646</v>
      </c>
      <c r="B1071">
        <v>803403</v>
      </c>
      <c r="C1071" t="s">
        <v>224</v>
      </c>
      <c r="D1071">
        <v>2004172</v>
      </c>
      <c r="E1071" t="s">
        <v>213</v>
      </c>
      <c r="F1071" t="s">
        <v>214</v>
      </c>
      <c r="G1071" t="s">
        <v>215</v>
      </c>
      <c r="H1071">
        <v>2</v>
      </c>
      <c r="I1071">
        <v>2015</v>
      </c>
      <c r="J1071">
        <v>1</v>
      </c>
      <c r="L1071">
        <v>23067065</v>
      </c>
      <c r="M1071">
        <v>5.9</v>
      </c>
      <c r="P1071" s="29">
        <f t="shared" si="43"/>
        <v>0.81666666666666676</v>
      </c>
    </row>
    <row r="1072" spans="1:16" hidden="1" x14ac:dyDescent="0.25">
      <c r="A1072">
        <v>184659646</v>
      </c>
      <c r="B1072">
        <v>803403</v>
      </c>
      <c r="C1072" t="s">
        <v>224</v>
      </c>
      <c r="D1072">
        <v>2005124</v>
      </c>
      <c r="E1072" t="s">
        <v>220</v>
      </c>
      <c r="F1072" t="s">
        <v>214</v>
      </c>
      <c r="G1072" t="s">
        <v>215</v>
      </c>
      <c r="H1072">
        <v>3</v>
      </c>
      <c r="I1072">
        <v>2015</v>
      </c>
      <c r="J1072">
        <v>2</v>
      </c>
      <c r="L1072">
        <v>23072066</v>
      </c>
      <c r="M1072" t="s">
        <v>221</v>
      </c>
      <c r="P1072" s="29" t="str">
        <f t="shared" si="43"/>
        <v>BAD</v>
      </c>
    </row>
    <row r="1073" spans="1:16" hidden="1" x14ac:dyDescent="0.25">
      <c r="A1073">
        <v>184659646</v>
      </c>
      <c r="B1073">
        <v>803403</v>
      </c>
      <c r="C1073" t="s">
        <v>224</v>
      </c>
      <c r="D1073">
        <v>2021879</v>
      </c>
      <c r="E1073" t="s">
        <v>219</v>
      </c>
      <c r="F1073" t="s">
        <v>214</v>
      </c>
      <c r="G1073" t="s">
        <v>215</v>
      </c>
      <c r="H1073">
        <v>3</v>
      </c>
      <c r="I1073">
        <v>2015</v>
      </c>
      <c r="J1073">
        <v>2</v>
      </c>
      <c r="L1073">
        <v>23072061</v>
      </c>
      <c r="M1073">
        <v>1.4</v>
      </c>
      <c r="P1073" s="29">
        <f t="shared" si="43"/>
        <v>6.6666666666666652E-2</v>
      </c>
    </row>
    <row r="1074" spans="1:16" hidden="1" x14ac:dyDescent="0.25">
      <c r="A1074">
        <v>184659646</v>
      </c>
      <c r="B1074">
        <v>803403</v>
      </c>
      <c r="C1074" t="s">
        <v>224</v>
      </c>
      <c r="D1074">
        <v>2005108</v>
      </c>
      <c r="E1074" t="s">
        <v>217</v>
      </c>
      <c r="F1074" t="s">
        <v>214</v>
      </c>
      <c r="G1074" t="s">
        <v>215</v>
      </c>
      <c r="H1074">
        <v>3</v>
      </c>
      <c r="I1074">
        <v>2015</v>
      </c>
      <c r="J1074">
        <v>2</v>
      </c>
      <c r="L1074">
        <v>23072062</v>
      </c>
      <c r="M1074">
        <v>1.6</v>
      </c>
      <c r="P1074" s="29">
        <f t="shared" si="43"/>
        <v>0.10000000000000002</v>
      </c>
    </row>
    <row r="1075" spans="1:16" hidden="1" x14ac:dyDescent="0.25">
      <c r="A1075">
        <v>184659646</v>
      </c>
      <c r="B1075">
        <v>803403</v>
      </c>
      <c r="C1075" t="s">
        <v>224</v>
      </c>
      <c r="D1075">
        <v>2004186</v>
      </c>
      <c r="E1075" t="s">
        <v>229</v>
      </c>
      <c r="F1075" t="s">
        <v>214</v>
      </c>
      <c r="G1075" t="s">
        <v>215</v>
      </c>
      <c r="H1075">
        <v>2</v>
      </c>
      <c r="I1075">
        <v>2015</v>
      </c>
      <c r="J1075">
        <v>2</v>
      </c>
      <c r="L1075">
        <v>23072876</v>
      </c>
      <c r="M1075">
        <v>5.9</v>
      </c>
      <c r="P1075" s="29">
        <f t="shared" si="43"/>
        <v>0.81666666666666676</v>
      </c>
    </row>
    <row r="1076" spans="1:16" hidden="1" x14ac:dyDescent="0.25">
      <c r="A1076">
        <v>184659646</v>
      </c>
      <c r="B1076">
        <v>803403</v>
      </c>
      <c r="C1076" t="s">
        <v>224</v>
      </c>
      <c r="D1076">
        <v>2004183</v>
      </c>
      <c r="E1076" t="s">
        <v>244</v>
      </c>
      <c r="F1076" t="s">
        <v>214</v>
      </c>
      <c r="G1076" t="s">
        <v>215</v>
      </c>
      <c r="H1076">
        <v>3</v>
      </c>
      <c r="I1076">
        <v>2015</v>
      </c>
      <c r="J1076">
        <v>2</v>
      </c>
      <c r="L1076">
        <v>23072786</v>
      </c>
      <c r="M1076" t="s">
        <v>221</v>
      </c>
      <c r="P1076" s="29" t="str">
        <f t="shared" si="43"/>
        <v>BAD</v>
      </c>
    </row>
    <row r="1077" spans="1:16" hidden="1" x14ac:dyDescent="0.25">
      <c r="A1077">
        <v>184659646</v>
      </c>
      <c r="B1077">
        <v>803403</v>
      </c>
      <c r="C1077" t="s">
        <v>224</v>
      </c>
      <c r="D1077">
        <v>2004183</v>
      </c>
      <c r="E1077" t="s">
        <v>244</v>
      </c>
      <c r="F1077" t="s">
        <v>214</v>
      </c>
      <c r="G1077" t="s">
        <v>215</v>
      </c>
      <c r="H1077">
        <v>2</v>
      </c>
      <c r="I1077">
        <v>2016</v>
      </c>
      <c r="J1077">
        <v>2</v>
      </c>
      <c r="L1077">
        <v>23085260</v>
      </c>
      <c r="M1077">
        <v>4.8</v>
      </c>
      <c r="P1077" s="29">
        <f>IF(AND(ISNUMBER(M1077),H1077&lt;&gt;4),(M1077-1)/6,IF(H1077=4,"DRP",IF(AND(H1077=3,M1077="NA"),"BAD",IF(AND(H1077=2),"CVL",IF(AND(H1077=1,ISBLANK(M1077)),"NULL","UNK")))))</f>
        <v>0.6333333333333333</v>
      </c>
    </row>
    <row r="1078" spans="1:16" hidden="1" x14ac:dyDescent="0.25">
      <c r="A1078">
        <v>184906120</v>
      </c>
      <c r="B1078">
        <v>803401</v>
      </c>
      <c r="C1078" t="s">
        <v>318</v>
      </c>
      <c r="D1078">
        <v>2005099</v>
      </c>
      <c r="E1078" t="s">
        <v>217</v>
      </c>
      <c r="F1078" t="s">
        <v>214</v>
      </c>
      <c r="G1078" t="s">
        <v>215</v>
      </c>
      <c r="H1078">
        <v>3</v>
      </c>
      <c r="I1078">
        <v>2015</v>
      </c>
      <c r="J1078">
        <v>1</v>
      </c>
      <c r="L1078">
        <v>23066433</v>
      </c>
      <c r="M1078" t="s">
        <v>221</v>
      </c>
      <c r="P1078" s="29" t="str">
        <f t="shared" ref="P1078:P1090" si="44">IF(AND(ISNUMBER(M1078),H1078&lt;&gt;4,N1078&lt;&gt;"X"),(M1078-1)/6,IF(H1078=4,"DRP",IF(AND(H1078=3,M1078="NA"),"BAD",IF(AND(H1078=2),"CVL",IF(AND(H1078=1,ISBLANK(M1078)),"NULL","UNK")))))</f>
        <v>BAD</v>
      </c>
    </row>
    <row r="1079" spans="1:16" hidden="1" x14ac:dyDescent="0.25">
      <c r="A1079">
        <v>184906120</v>
      </c>
      <c r="B1079">
        <v>803401</v>
      </c>
      <c r="C1079" t="s">
        <v>318</v>
      </c>
      <c r="D1079">
        <v>2005102</v>
      </c>
      <c r="E1079" t="s">
        <v>218</v>
      </c>
      <c r="F1079" t="s">
        <v>214</v>
      </c>
      <c r="G1079" t="s">
        <v>215</v>
      </c>
      <c r="H1079">
        <v>3</v>
      </c>
      <c r="I1079">
        <v>2015</v>
      </c>
      <c r="J1079">
        <v>1</v>
      </c>
      <c r="L1079">
        <v>23066494</v>
      </c>
      <c r="M1079" t="s">
        <v>221</v>
      </c>
      <c r="P1079" s="29" t="str">
        <f t="shared" si="44"/>
        <v>BAD</v>
      </c>
    </row>
    <row r="1080" spans="1:16" hidden="1" x14ac:dyDescent="0.25">
      <c r="A1080">
        <v>184906120</v>
      </c>
      <c r="B1080">
        <v>803401</v>
      </c>
      <c r="C1080" t="s">
        <v>318</v>
      </c>
      <c r="D1080">
        <v>2021600</v>
      </c>
      <c r="E1080" t="s">
        <v>219</v>
      </c>
      <c r="F1080" t="s">
        <v>214</v>
      </c>
      <c r="G1080" t="s">
        <v>215</v>
      </c>
      <c r="H1080">
        <v>3</v>
      </c>
      <c r="I1080">
        <v>2015</v>
      </c>
      <c r="J1080">
        <v>1</v>
      </c>
      <c r="L1080">
        <v>23066441</v>
      </c>
      <c r="M1080" t="s">
        <v>221</v>
      </c>
      <c r="P1080" s="29" t="str">
        <f t="shared" si="44"/>
        <v>BAD</v>
      </c>
    </row>
    <row r="1081" spans="1:16" hidden="1" x14ac:dyDescent="0.25">
      <c r="A1081">
        <v>184906120</v>
      </c>
      <c r="B1081">
        <v>803401</v>
      </c>
      <c r="C1081" t="s">
        <v>318</v>
      </c>
      <c r="D1081">
        <v>2004098</v>
      </c>
      <c r="E1081" t="s">
        <v>213</v>
      </c>
      <c r="F1081" t="s">
        <v>214</v>
      </c>
      <c r="G1081" t="s">
        <v>215</v>
      </c>
      <c r="H1081">
        <v>3</v>
      </c>
      <c r="I1081">
        <v>2015</v>
      </c>
      <c r="J1081">
        <v>1</v>
      </c>
      <c r="L1081">
        <v>23066602</v>
      </c>
      <c r="M1081">
        <v>1</v>
      </c>
      <c r="P1081" s="29">
        <f t="shared" si="44"/>
        <v>0</v>
      </c>
    </row>
    <row r="1082" spans="1:16" hidden="1" x14ac:dyDescent="0.25">
      <c r="A1082">
        <v>184906120</v>
      </c>
      <c r="B1082">
        <v>803401</v>
      </c>
      <c r="C1082" t="s">
        <v>318</v>
      </c>
      <c r="D1082">
        <v>2021754</v>
      </c>
      <c r="E1082" t="s">
        <v>216</v>
      </c>
      <c r="F1082" t="s">
        <v>214</v>
      </c>
      <c r="G1082" t="s">
        <v>215</v>
      </c>
      <c r="H1082">
        <v>3</v>
      </c>
      <c r="I1082">
        <v>2015</v>
      </c>
      <c r="J1082">
        <v>1</v>
      </c>
      <c r="L1082">
        <v>23066481</v>
      </c>
      <c r="M1082">
        <v>1.7</v>
      </c>
      <c r="P1082" s="29">
        <f t="shared" si="44"/>
        <v>0.11666666666666665</v>
      </c>
    </row>
    <row r="1083" spans="1:16" hidden="1" x14ac:dyDescent="0.25">
      <c r="A1083">
        <v>184906120</v>
      </c>
      <c r="B1083">
        <v>803401</v>
      </c>
      <c r="C1083" t="s">
        <v>318</v>
      </c>
      <c r="D1083">
        <v>2005118</v>
      </c>
      <c r="E1083" t="s">
        <v>223</v>
      </c>
      <c r="F1083" t="s">
        <v>214</v>
      </c>
      <c r="G1083" t="s">
        <v>215</v>
      </c>
      <c r="H1083">
        <v>3</v>
      </c>
      <c r="I1083">
        <v>2015</v>
      </c>
      <c r="J1083">
        <v>1</v>
      </c>
      <c r="L1083">
        <v>23067523</v>
      </c>
      <c r="M1083" t="s">
        <v>221</v>
      </c>
      <c r="P1083" s="29" t="str">
        <f t="shared" si="44"/>
        <v>BAD</v>
      </c>
    </row>
    <row r="1084" spans="1:16" hidden="1" x14ac:dyDescent="0.25">
      <c r="A1084">
        <v>184906120</v>
      </c>
      <c r="B1084">
        <v>803401</v>
      </c>
      <c r="C1084" t="s">
        <v>318</v>
      </c>
      <c r="D1084">
        <v>2005118</v>
      </c>
      <c r="E1084" t="s">
        <v>223</v>
      </c>
      <c r="F1084" t="s">
        <v>214</v>
      </c>
      <c r="G1084" t="s">
        <v>215</v>
      </c>
      <c r="H1084">
        <v>3</v>
      </c>
      <c r="I1084">
        <v>2015</v>
      </c>
      <c r="J1084">
        <v>2</v>
      </c>
      <c r="L1084">
        <v>23071574</v>
      </c>
      <c r="M1084">
        <v>2.2000000000000002</v>
      </c>
      <c r="P1084" s="29">
        <f t="shared" si="44"/>
        <v>0.20000000000000004</v>
      </c>
    </row>
    <row r="1085" spans="1:16" hidden="1" x14ac:dyDescent="0.25">
      <c r="A1085">
        <v>184906120</v>
      </c>
      <c r="B1085">
        <v>803401</v>
      </c>
      <c r="C1085" t="s">
        <v>318</v>
      </c>
      <c r="D1085">
        <v>2005102</v>
      </c>
      <c r="E1085" t="s">
        <v>218</v>
      </c>
      <c r="F1085" t="s">
        <v>214</v>
      </c>
      <c r="G1085" t="s">
        <v>215</v>
      </c>
      <c r="H1085">
        <v>3</v>
      </c>
      <c r="I1085">
        <v>2015</v>
      </c>
      <c r="J1085">
        <v>2</v>
      </c>
      <c r="L1085">
        <v>23072204</v>
      </c>
      <c r="M1085" t="s">
        <v>221</v>
      </c>
      <c r="P1085" s="29" t="str">
        <f t="shared" si="44"/>
        <v>BAD</v>
      </c>
    </row>
    <row r="1086" spans="1:16" hidden="1" x14ac:dyDescent="0.25">
      <c r="A1086">
        <v>184906120</v>
      </c>
      <c r="B1086">
        <v>803401</v>
      </c>
      <c r="C1086" t="s">
        <v>318</v>
      </c>
      <c r="D1086">
        <v>2021600</v>
      </c>
      <c r="E1086" t="s">
        <v>219</v>
      </c>
      <c r="F1086" t="s">
        <v>214</v>
      </c>
      <c r="G1086" t="s">
        <v>215</v>
      </c>
      <c r="H1086">
        <v>3</v>
      </c>
      <c r="I1086">
        <v>2015</v>
      </c>
      <c r="J1086">
        <v>2</v>
      </c>
      <c r="L1086">
        <v>23071943</v>
      </c>
      <c r="M1086">
        <v>2.4</v>
      </c>
      <c r="P1086" s="29">
        <f t="shared" si="44"/>
        <v>0.23333333333333331</v>
      </c>
    </row>
    <row r="1087" spans="1:16" hidden="1" x14ac:dyDescent="0.25">
      <c r="A1087">
        <v>184906120</v>
      </c>
      <c r="B1087">
        <v>803401</v>
      </c>
      <c r="C1087" t="s">
        <v>318</v>
      </c>
      <c r="D1087">
        <v>2005099</v>
      </c>
      <c r="E1087" t="s">
        <v>217</v>
      </c>
      <c r="F1087" t="s">
        <v>214</v>
      </c>
      <c r="G1087" t="s">
        <v>215</v>
      </c>
      <c r="H1087">
        <v>3</v>
      </c>
      <c r="I1087">
        <v>2015</v>
      </c>
      <c r="J1087">
        <v>2</v>
      </c>
      <c r="L1087">
        <v>23071932</v>
      </c>
      <c r="M1087">
        <v>3.5</v>
      </c>
      <c r="P1087" s="29">
        <f t="shared" si="44"/>
        <v>0.41666666666666669</v>
      </c>
    </row>
    <row r="1088" spans="1:16" hidden="1" x14ac:dyDescent="0.25">
      <c r="A1088">
        <v>184906120</v>
      </c>
      <c r="B1088">
        <v>803401</v>
      </c>
      <c r="C1088" t="s">
        <v>318</v>
      </c>
      <c r="D1088">
        <v>2021754</v>
      </c>
      <c r="E1088" t="s">
        <v>216</v>
      </c>
      <c r="F1088" t="s">
        <v>214</v>
      </c>
      <c r="G1088" t="s">
        <v>215</v>
      </c>
      <c r="H1088">
        <v>3</v>
      </c>
      <c r="I1088">
        <v>2015</v>
      </c>
      <c r="J1088">
        <v>2</v>
      </c>
      <c r="L1088">
        <v>23074070</v>
      </c>
      <c r="M1088">
        <v>2.1</v>
      </c>
      <c r="P1088" s="29">
        <f t="shared" si="44"/>
        <v>0.18333333333333335</v>
      </c>
    </row>
    <row r="1089" spans="1:16" hidden="1" x14ac:dyDescent="0.25">
      <c r="A1089">
        <v>184906120</v>
      </c>
      <c r="B1089">
        <v>803401</v>
      </c>
      <c r="C1089" t="s">
        <v>318</v>
      </c>
      <c r="D1089">
        <v>2004098</v>
      </c>
      <c r="E1089" t="s">
        <v>213</v>
      </c>
      <c r="F1089" t="s">
        <v>214</v>
      </c>
      <c r="G1089" t="s">
        <v>215</v>
      </c>
      <c r="H1089">
        <v>2</v>
      </c>
      <c r="I1089">
        <v>2015</v>
      </c>
      <c r="J1089">
        <v>2</v>
      </c>
      <c r="L1089">
        <v>23072838</v>
      </c>
      <c r="M1089">
        <v>6.4</v>
      </c>
      <c r="P1089" s="29">
        <f t="shared" si="44"/>
        <v>0.9</v>
      </c>
    </row>
    <row r="1090" spans="1:16" hidden="1" x14ac:dyDescent="0.25">
      <c r="A1090">
        <v>184906120</v>
      </c>
      <c r="B1090">
        <v>803401</v>
      </c>
      <c r="C1090" t="s">
        <v>318</v>
      </c>
      <c r="D1090">
        <v>2004112</v>
      </c>
      <c r="E1090" t="s">
        <v>244</v>
      </c>
      <c r="F1090" t="s">
        <v>214</v>
      </c>
      <c r="G1090" t="s">
        <v>215</v>
      </c>
      <c r="H1090">
        <v>2</v>
      </c>
      <c r="I1090">
        <v>2015</v>
      </c>
      <c r="J1090">
        <v>2</v>
      </c>
      <c r="L1090">
        <v>23073230</v>
      </c>
      <c r="M1090">
        <v>6.3</v>
      </c>
      <c r="P1090" s="29">
        <f t="shared" si="44"/>
        <v>0.8833333333333333</v>
      </c>
    </row>
    <row r="1091" spans="1:16" hidden="1" x14ac:dyDescent="0.25">
      <c r="A1091">
        <v>184906120</v>
      </c>
      <c r="B1091">
        <v>803401</v>
      </c>
      <c r="C1091" t="s">
        <v>318</v>
      </c>
      <c r="D1091">
        <v>2004116</v>
      </c>
      <c r="E1091" t="s">
        <v>229</v>
      </c>
      <c r="F1091" t="s">
        <v>214</v>
      </c>
      <c r="G1091" t="s">
        <v>215</v>
      </c>
      <c r="H1091">
        <v>3</v>
      </c>
      <c r="I1091">
        <v>2016</v>
      </c>
      <c r="J1091">
        <v>1</v>
      </c>
      <c r="L1091">
        <v>23073301</v>
      </c>
      <c r="M1091" t="s">
        <v>221</v>
      </c>
      <c r="P1091" s="29" t="str">
        <f t="shared" ref="P1091:P1122" si="45">IF(AND(ISNUMBER(M1091),H1091&lt;&gt;4),(M1091-1)/6,IF(H1091=4,"DRP",IF(AND(H1091=3,M1091="NA"),"BAD",IF(AND(H1091=2),"CVL",IF(AND(H1091=1,ISBLANK(M1091)),"NULL","UNK")))))</f>
        <v>BAD</v>
      </c>
    </row>
    <row r="1092" spans="1:16" hidden="1" x14ac:dyDescent="0.25">
      <c r="A1092">
        <v>184906120</v>
      </c>
      <c r="B1092">
        <v>803401</v>
      </c>
      <c r="C1092" t="s">
        <v>318</v>
      </c>
      <c r="D1092">
        <v>2005117</v>
      </c>
      <c r="E1092" t="s">
        <v>220</v>
      </c>
      <c r="F1092" t="s">
        <v>214</v>
      </c>
      <c r="G1092" t="s">
        <v>215</v>
      </c>
      <c r="H1092">
        <v>2</v>
      </c>
      <c r="I1092">
        <v>2016</v>
      </c>
      <c r="J1092">
        <v>1</v>
      </c>
      <c r="L1092">
        <v>23078738</v>
      </c>
      <c r="M1092">
        <v>4</v>
      </c>
      <c r="P1092" s="29">
        <f t="shared" si="45"/>
        <v>0.5</v>
      </c>
    </row>
    <row r="1093" spans="1:16" hidden="1" x14ac:dyDescent="0.25">
      <c r="A1093">
        <v>184906120</v>
      </c>
      <c r="B1093">
        <v>803401</v>
      </c>
      <c r="C1093" t="s">
        <v>318</v>
      </c>
      <c r="D1093">
        <v>2005099</v>
      </c>
      <c r="E1093" t="s">
        <v>217</v>
      </c>
      <c r="F1093" t="s">
        <v>214</v>
      </c>
      <c r="G1093" t="s">
        <v>215</v>
      </c>
      <c r="H1093">
        <v>2</v>
      </c>
      <c r="I1093">
        <v>2016</v>
      </c>
      <c r="J1093">
        <v>1</v>
      </c>
      <c r="L1093">
        <v>23081377</v>
      </c>
      <c r="M1093">
        <v>5</v>
      </c>
      <c r="P1093" s="29">
        <f t="shared" si="45"/>
        <v>0.66666666666666663</v>
      </c>
    </row>
    <row r="1094" spans="1:16" hidden="1" x14ac:dyDescent="0.25">
      <c r="A1094">
        <v>184906120</v>
      </c>
      <c r="B1094">
        <v>803401</v>
      </c>
      <c r="C1094" t="s">
        <v>318</v>
      </c>
      <c r="D1094">
        <v>2021600</v>
      </c>
      <c r="E1094" t="s">
        <v>219</v>
      </c>
      <c r="F1094" t="s">
        <v>214</v>
      </c>
      <c r="G1094" t="s">
        <v>215</v>
      </c>
      <c r="H1094">
        <v>2</v>
      </c>
      <c r="I1094">
        <v>2016</v>
      </c>
      <c r="J1094">
        <v>1</v>
      </c>
      <c r="L1094">
        <v>23081083</v>
      </c>
      <c r="M1094">
        <v>4</v>
      </c>
      <c r="P1094" s="29">
        <f t="shared" si="45"/>
        <v>0.5</v>
      </c>
    </row>
    <row r="1095" spans="1:16" hidden="1" x14ac:dyDescent="0.25">
      <c r="A1095">
        <v>184906120</v>
      </c>
      <c r="B1095">
        <v>803401</v>
      </c>
      <c r="C1095" t="s">
        <v>318</v>
      </c>
      <c r="D1095">
        <v>2005102</v>
      </c>
      <c r="E1095" t="s">
        <v>218</v>
      </c>
      <c r="F1095" t="s">
        <v>214</v>
      </c>
      <c r="G1095" t="s">
        <v>215</v>
      </c>
      <c r="H1095">
        <v>2</v>
      </c>
      <c r="I1095">
        <v>2016</v>
      </c>
      <c r="J1095">
        <v>1</v>
      </c>
      <c r="L1095">
        <v>23081383</v>
      </c>
      <c r="M1095">
        <v>4.2</v>
      </c>
      <c r="P1095" s="29">
        <f t="shared" si="45"/>
        <v>0.53333333333333333</v>
      </c>
    </row>
    <row r="1096" spans="1:16" hidden="1" x14ac:dyDescent="0.25">
      <c r="A1096">
        <v>184906120</v>
      </c>
      <c r="B1096">
        <v>803401</v>
      </c>
      <c r="C1096" t="s">
        <v>318</v>
      </c>
      <c r="D1096">
        <v>2021754</v>
      </c>
      <c r="E1096" t="s">
        <v>216</v>
      </c>
      <c r="F1096" t="s">
        <v>214</v>
      </c>
      <c r="G1096" t="s">
        <v>215</v>
      </c>
      <c r="H1096">
        <v>3</v>
      </c>
      <c r="I1096">
        <v>2016</v>
      </c>
      <c r="J1096">
        <v>1</v>
      </c>
      <c r="L1096">
        <v>23081127</v>
      </c>
      <c r="M1096">
        <v>3.8</v>
      </c>
      <c r="P1096" s="29">
        <f t="shared" si="45"/>
        <v>0.46666666666666662</v>
      </c>
    </row>
    <row r="1097" spans="1:16" hidden="1" x14ac:dyDescent="0.25">
      <c r="A1097">
        <v>184906120</v>
      </c>
      <c r="B1097">
        <v>803401</v>
      </c>
      <c r="C1097" t="s">
        <v>318</v>
      </c>
      <c r="D1097">
        <v>2005118</v>
      </c>
      <c r="E1097" t="s">
        <v>223</v>
      </c>
      <c r="F1097" t="s">
        <v>214</v>
      </c>
      <c r="G1097" t="s">
        <v>215</v>
      </c>
      <c r="H1097">
        <v>3</v>
      </c>
      <c r="I1097">
        <v>2016</v>
      </c>
      <c r="J1097">
        <v>1</v>
      </c>
      <c r="L1097">
        <v>23081579</v>
      </c>
      <c r="M1097">
        <v>2.4</v>
      </c>
      <c r="P1097" s="29">
        <f t="shared" si="45"/>
        <v>0.23333333333333331</v>
      </c>
    </row>
    <row r="1098" spans="1:16" hidden="1" x14ac:dyDescent="0.25">
      <c r="A1098">
        <v>184906120</v>
      </c>
      <c r="B1098">
        <v>803401</v>
      </c>
      <c r="C1098" t="s">
        <v>318</v>
      </c>
      <c r="D1098">
        <v>2021602</v>
      </c>
      <c r="E1098" t="s">
        <v>242</v>
      </c>
      <c r="F1098" t="s">
        <v>214</v>
      </c>
      <c r="G1098" t="s">
        <v>215</v>
      </c>
      <c r="H1098">
        <v>4</v>
      </c>
      <c r="I1098">
        <v>2016</v>
      </c>
      <c r="J1098">
        <v>2</v>
      </c>
      <c r="L1098">
        <v>23086745</v>
      </c>
      <c r="P1098" s="29" t="str">
        <f t="shared" si="45"/>
        <v>DRP</v>
      </c>
    </row>
    <row r="1099" spans="1:16" hidden="1" x14ac:dyDescent="0.25">
      <c r="A1099">
        <v>184906120</v>
      </c>
      <c r="B1099">
        <v>803401</v>
      </c>
      <c r="C1099" t="s">
        <v>318</v>
      </c>
      <c r="D1099">
        <v>2005131</v>
      </c>
      <c r="E1099" t="s">
        <v>228</v>
      </c>
      <c r="F1099" t="s">
        <v>214</v>
      </c>
      <c r="G1099" t="s">
        <v>215</v>
      </c>
      <c r="H1099">
        <v>4</v>
      </c>
      <c r="I1099">
        <v>2016</v>
      </c>
      <c r="J1099">
        <v>2</v>
      </c>
      <c r="L1099">
        <v>23086517</v>
      </c>
      <c r="P1099" s="29" t="str">
        <f t="shared" si="45"/>
        <v>DRP</v>
      </c>
    </row>
    <row r="1100" spans="1:16" hidden="1" x14ac:dyDescent="0.25">
      <c r="A1100">
        <v>184906120</v>
      </c>
      <c r="B1100">
        <v>803401</v>
      </c>
      <c r="C1100" t="s">
        <v>318</v>
      </c>
      <c r="D1100">
        <v>2005118</v>
      </c>
      <c r="E1100" t="s">
        <v>223</v>
      </c>
      <c r="F1100" t="s">
        <v>214</v>
      </c>
      <c r="G1100" t="s">
        <v>215</v>
      </c>
      <c r="H1100">
        <v>3</v>
      </c>
      <c r="I1100">
        <v>2016</v>
      </c>
      <c r="J1100">
        <v>2</v>
      </c>
      <c r="L1100">
        <v>23086744</v>
      </c>
      <c r="M1100" t="s">
        <v>221</v>
      </c>
      <c r="P1100" s="29" t="str">
        <f t="shared" si="45"/>
        <v>BAD</v>
      </c>
    </row>
    <row r="1101" spans="1:16" hidden="1" x14ac:dyDescent="0.25">
      <c r="A1101">
        <v>184906120</v>
      </c>
      <c r="B1101">
        <v>803401</v>
      </c>
      <c r="C1101" t="s">
        <v>318</v>
      </c>
      <c r="D1101">
        <v>2021754</v>
      </c>
      <c r="E1101" t="s">
        <v>216</v>
      </c>
      <c r="F1101" t="s">
        <v>214</v>
      </c>
      <c r="G1101" t="s">
        <v>215</v>
      </c>
      <c r="H1101">
        <v>3</v>
      </c>
      <c r="I1101">
        <v>2016</v>
      </c>
      <c r="J1101">
        <v>2</v>
      </c>
      <c r="L1101">
        <v>23086733</v>
      </c>
      <c r="M1101" t="s">
        <v>221</v>
      </c>
      <c r="P1101" s="29" t="str">
        <f t="shared" si="45"/>
        <v>BAD</v>
      </c>
    </row>
    <row r="1102" spans="1:16" hidden="1" x14ac:dyDescent="0.25">
      <c r="A1102">
        <v>184906120</v>
      </c>
      <c r="B1102">
        <v>803401</v>
      </c>
      <c r="C1102" t="s">
        <v>318</v>
      </c>
      <c r="D1102">
        <v>2021602</v>
      </c>
      <c r="E1102" t="s">
        <v>242</v>
      </c>
      <c r="F1102" t="s">
        <v>214</v>
      </c>
      <c r="G1102" t="s">
        <v>215</v>
      </c>
      <c r="H1102">
        <v>3</v>
      </c>
      <c r="I1102">
        <v>2016</v>
      </c>
      <c r="J1102">
        <v>2</v>
      </c>
      <c r="L1102">
        <v>23086746</v>
      </c>
      <c r="M1102">
        <v>1.1000000000000001</v>
      </c>
      <c r="P1102" s="29">
        <f t="shared" si="45"/>
        <v>1.666666666666668E-2</v>
      </c>
    </row>
    <row r="1103" spans="1:16" hidden="1" x14ac:dyDescent="0.25">
      <c r="A1103">
        <v>184906120</v>
      </c>
      <c r="B1103">
        <v>803401</v>
      </c>
      <c r="C1103" t="s">
        <v>318</v>
      </c>
      <c r="D1103">
        <v>2021580</v>
      </c>
      <c r="E1103" t="s">
        <v>241</v>
      </c>
      <c r="F1103" t="s">
        <v>214</v>
      </c>
      <c r="G1103" t="s">
        <v>215</v>
      </c>
      <c r="H1103">
        <v>3</v>
      </c>
      <c r="I1103">
        <v>2016</v>
      </c>
      <c r="J1103">
        <v>2</v>
      </c>
      <c r="L1103">
        <v>23086828</v>
      </c>
      <c r="M1103" t="s">
        <v>221</v>
      </c>
      <c r="P1103" s="29" t="str">
        <f t="shared" si="45"/>
        <v>BAD</v>
      </c>
    </row>
    <row r="1104" spans="1:16" hidden="1" x14ac:dyDescent="0.25">
      <c r="A1104">
        <v>184906120</v>
      </c>
      <c r="B1104">
        <v>803401</v>
      </c>
      <c r="C1104" t="s">
        <v>318</v>
      </c>
      <c r="D1104">
        <v>2004116</v>
      </c>
      <c r="E1104" t="s">
        <v>229</v>
      </c>
      <c r="F1104" t="s">
        <v>214</v>
      </c>
      <c r="G1104" t="s">
        <v>215</v>
      </c>
      <c r="H1104">
        <v>3</v>
      </c>
      <c r="I1104">
        <v>2016</v>
      </c>
      <c r="J1104">
        <v>2</v>
      </c>
      <c r="L1104">
        <v>23085558</v>
      </c>
      <c r="M1104" t="s">
        <v>221</v>
      </c>
      <c r="P1104" s="29" t="str">
        <f t="shared" si="45"/>
        <v>BAD</v>
      </c>
    </row>
    <row r="1105" spans="1:16" hidden="1" x14ac:dyDescent="0.25">
      <c r="A1105">
        <v>185228665</v>
      </c>
      <c r="B1105">
        <v>803400</v>
      </c>
      <c r="C1105" t="s">
        <v>212</v>
      </c>
      <c r="D1105">
        <v>2004098</v>
      </c>
      <c r="E1105" t="s">
        <v>213</v>
      </c>
      <c r="F1105" t="s">
        <v>214</v>
      </c>
      <c r="G1105" t="s">
        <v>215</v>
      </c>
      <c r="H1105">
        <v>2</v>
      </c>
      <c r="I1105">
        <v>2016</v>
      </c>
      <c r="J1105">
        <v>1</v>
      </c>
      <c r="L1105">
        <v>23078065</v>
      </c>
      <c r="M1105">
        <v>6.1</v>
      </c>
      <c r="P1105" s="29">
        <f t="shared" si="45"/>
        <v>0.85</v>
      </c>
    </row>
    <row r="1106" spans="1:16" hidden="1" x14ac:dyDescent="0.25">
      <c r="A1106">
        <v>185228665</v>
      </c>
      <c r="B1106">
        <v>803400</v>
      </c>
      <c r="C1106" t="s">
        <v>212</v>
      </c>
      <c r="D1106">
        <v>2021600</v>
      </c>
      <c r="E1106" t="s">
        <v>219</v>
      </c>
      <c r="F1106" t="s">
        <v>214</v>
      </c>
      <c r="G1106" t="s">
        <v>215</v>
      </c>
      <c r="H1106">
        <v>2</v>
      </c>
      <c r="I1106">
        <v>2016</v>
      </c>
      <c r="J1106">
        <v>1</v>
      </c>
      <c r="L1106">
        <v>23081088</v>
      </c>
      <c r="M1106">
        <v>5.3</v>
      </c>
      <c r="P1106" s="29">
        <f t="shared" si="45"/>
        <v>0.71666666666666667</v>
      </c>
    </row>
    <row r="1107" spans="1:16" hidden="1" x14ac:dyDescent="0.25">
      <c r="A1107">
        <v>185228665</v>
      </c>
      <c r="B1107">
        <v>803400</v>
      </c>
      <c r="C1107" t="s">
        <v>212</v>
      </c>
      <c r="D1107">
        <v>2005102</v>
      </c>
      <c r="E1107" t="s">
        <v>218</v>
      </c>
      <c r="F1107" t="s">
        <v>214</v>
      </c>
      <c r="G1107" t="s">
        <v>215</v>
      </c>
      <c r="H1107">
        <v>2</v>
      </c>
      <c r="I1107">
        <v>2016</v>
      </c>
      <c r="J1107">
        <v>1</v>
      </c>
      <c r="L1107">
        <v>23081365</v>
      </c>
      <c r="M1107">
        <v>5.5</v>
      </c>
      <c r="P1107" s="29">
        <f t="shared" si="45"/>
        <v>0.75</v>
      </c>
    </row>
    <row r="1108" spans="1:16" hidden="1" x14ac:dyDescent="0.25">
      <c r="A1108">
        <v>185228665</v>
      </c>
      <c r="B1108">
        <v>803400</v>
      </c>
      <c r="C1108" t="s">
        <v>212</v>
      </c>
      <c r="D1108">
        <v>2005099</v>
      </c>
      <c r="E1108" t="s">
        <v>217</v>
      </c>
      <c r="F1108" t="s">
        <v>214</v>
      </c>
      <c r="G1108" t="s">
        <v>215</v>
      </c>
      <c r="H1108">
        <v>2</v>
      </c>
      <c r="I1108">
        <v>2016</v>
      </c>
      <c r="J1108">
        <v>1</v>
      </c>
      <c r="L1108">
        <v>23081380</v>
      </c>
      <c r="M1108">
        <v>5</v>
      </c>
      <c r="P1108" s="29">
        <f t="shared" si="45"/>
        <v>0.66666666666666663</v>
      </c>
    </row>
    <row r="1109" spans="1:16" hidden="1" x14ac:dyDescent="0.25">
      <c r="A1109">
        <v>185228665</v>
      </c>
      <c r="B1109">
        <v>803400</v>
      </c>
      <c r="C1109" t="s">
        <v>212</v>
      </c>
      <c r="D1109">
        <v>2021754</v>
      </c>
      <c r="E1109" t="s">
        <v>216</v>
      </c>
      <c r="F1109" t="s">
        <v>214</v>
      </c>
      <c r="G1109" t="s">
        <v>215</v>
      </c>
      <c r="H1109">
        <v>2</v>
      </c>
      <c r="I1109">
        <v>2016</v>
      </c>
      <c r="J1109">
        <v>1</v>
      </c>
      <c r="L1109">
        <v>23081141</v>
      </c>
      <c r="M1109">
        <v>5</v>
      </c>
      <c r="P1109" s="29">
        <f t="shared" si="45"/>
        <v>0.66666666666666663</v>
      </c>
    </row>
    <row r="1110" spans="1:16" hidden="1" x14ac:dyDescent="0.25">
      <c r="A1110">
        <v>185228665</v>
      </c>
      <c r="B1110">
        <v>803400</v>
      </c>
      <c r="C1110" t="s">
        <v>212</v>
      </c>
      <c r="D1110">
        <v>2005117</v>
      </c>
      <c r="E1110" t="s">
        <v>220</v>
      </c>
      <c r="F1110" t="s">
        <v>214</v>
      </c>
      <c r="G1110" t="s">
        <v>215</v>
      </c>
      <c r="H1110">
        <v>2</v>
      </c>
      <c r="I1110">
        <v>2016</v>
      </c>
      <c r="J1110">
        <v>1</v>
      </c>
      <c r="L1110">
        <v>23078733</v>
      </c>
      <c r="M1110">
        <v>4.0999999999999996</v>
      </c>
      <c r="P1110" s="29">
        <f t="shared" si="45"/>
        <v>0.51666666666666661</v>
      </c>
    </row>
    <row r="1111" spans="1:16" hidden="1" x14ac:dyDescent="0.25">
      <c r="A1111">
        <v>185228665</v>
      </c>
      <c r="B1111">
        <v>803400</v>
      </c>
      <c r="C1111" t="s">
        <v>212</v>
      </c>
      <c r="D1111">
        <v>2004112</v>
      </c>
      <c r="E1111" t="s">
        <v>244</v>
      </c>
      <c r="F1111" t="s">
        <v>214</v>
      </c>
      <c r="G1111" t="s">
        <v>215</v>
      </c>
      <c r="H1111">
        <v>2</v>
      </c>
      <c r="I1111">
        <v>2016</v>
      </c>
      <c r="J1111">
        <v>2</v>
      </c>
      <c r="L1111">
        <v>23085510</v>
      </c>
      <c r="M1111">
        <v>5.4</v>
      </c>
      <c r="P1111" s="29">
        <f t="shared" si="45"/>
        <v>0.73333333333333339</v>
      </c>
    </row>
    <row r="1112" spans="1:16" hidden="1" x14ac:dyDescent="0.25">
      <c r="A1112">
        <v>185228665</v>
      </c>
      <c r="B1112">
        <v>803400</v>
      </c>
      <c r="C1112" t="s">
        <v>212</v>
      </c>
      <c r="D1112">
        <v>2021580</v>
      </c>
      <c r="E1112" t="s">
        <v>241</v>
      </c>
      <c r="F1112" t="s">
        <v>214</v>
      </c>
      <c r="G1112" t="s">
        <v>215</v>
      </c>
      <c r="H1112">
        <v>3</v>
      </c>
      <c r="I1112">
        <v>2016</v>
      </c>
      <c r="J1112">
        <v>2</v>
      </c>
      <c r="L1112">
        <v>23086826</v>
      </c>
      <c r="M1112">
        <v>2.9</v>
      </c>
      <c r="P1112" s="29">
        <f t="shared" si="45"/>
        <v>0.31666666666666665</v>
      </c>
    </row>
    <row r="1113" spans="1:16" hidden="1" x14ac:dyDescent="0.25">
      <c r="A1113">
        <v>185228665</v>
      </c>
      <c r="B1113">
        <v>803400</v>
      </c>
      <c r="C1113" t="s">
        <v>212</v>
      </c>
      <c r="D1113">
        <v>2021602</v>
      </c>
      <c r="E1113" t="s">
        <v>242</v>
      </c>
      <c r="F1113" t="s">
        <v>214</v>
      </c>
      <c r="G1113" t="s">
        <v>215</v>
      </c>
      <c r="H1113">
        <v>2</v>
      </c>
      <c r="I1113">
        <v>2016</v>
      </c>
      <c r="J1113">
        <v>2</v>
      </c>
      <c r="L1113">
        <v>23086747</v>
      </c>
      <c r="M1113">
        <v>4.5999999999999996</v>
      </c>
      <c r="P1113" s="29">
        <f t="shared" si="45"/>
        <v>0.6</v>
      </c>
    </row>
    <row r="1114" spans="1:16" hidden="1" x14ac:dyDescent="0.25">
      <c r="A1114">
        <v>185228665</v>
      </c>
      <c r="B1114">
        <v>803400</v>
      </c>
      <c r="C1114" t="s">
        <v>212</v>
      </c>
      <c r="D1114">
        <v>2021756</v>
      </c>
      <c r="E1114" t="s">
        <v>253</v>
      </c>
      <c r="F1114" t="s">
        <v>214</v>
      </c>
      <c r="G1114" t="s">
        <v>215</v>
      </c>
      <c r="H1114">
        <v>3</v>
      </c>
      <c r="I1114">
        <v>2016</v>
      </c>
      <c r="J1114">
        <v>2</v>
      </c>
      <c r="L1114">
        <v>23086832</v>
      </c>
      <c r="M1114">
        <v>3.6</v>
      </c>
      <c r="P1114" s="29">
        <f t="shared" si="45"/>
        <v>0.43333333333333335</v>
      </c>
    </row>
    <row r="1115" spans="1:16" hidden="1" x14ac:dyDescent="0.25">
      <c r="A1115">
        <v>185228665</v>
      </c>
      <c r="B1115">
        <v>803400</v>
      </c>
      <c r="C1115" t="s">
        <v>212</v>
      </c>
      <c r="D1115">
        <v>2005118</v>
      </c>
      <c r="E1115" t="s">
        <v>223</v>
      </c>
      <c r="F1115" t="s">
        <v>214</v>
      </c>
      <c r="G1115" t="s">
        <v>215</v>
      </c>
      <c r="H1115">
        <v>2</v>
      </c>
      <c r="I1115">
        <v>2016</v>
      </c>
      <c r="J1115">
        <v>2</v>
      </c>
      <c r="L1115">
        <v>23086743</v>
      </c>
      <c r="M1115">
        <v>5</v>
      </c>
      <c r="P1115" s="29">
        <f t="shared" si="45"/>
        <v>0.66666666666666663</v>
      </c>
    </row>
    <row r="1116" spans="1:16" hidden="1" x14ac:dyDescent="0.25">
      <c r="A1116">
        <v>185228665</v>
      </c>
      <c r="B1116">
        <v>803400</v>
      </c>
      <c r="C1116" t="s">
        <v>212</v>
      </c>
      <c r="D1116">
        <v>2021795</v>
      </c>
      <c r="E1116" t="s">
        <v>222</v>
      </c>
      <c r="F1116" t="s">
        <v>214</v>
      </c>
      <c r="G1116" t="s">
        <v>215</v>
      </c>
      <c r="H1116">
        <v>3</v>
      </c>
      <c r="I1116">
        <v>2016</v>
      </c>
      <c r="J1116">
        <v>2</v>
      </c>
      <c r="L1116">
        <v>23084481</v>
      </c>
      <c r="M1116">
        <v>3.8</v>
      </c>
      <c r="P1116" s="29">
        <f t="shared" si="45"/>
        <v>0.46666666666666662</v>
      </c>
    </row>
    <row r="1117" spans="1:16" hidden="1" x14ac:dyDescent="0.25">
      <c r="A1117">
        <v>185228665</v>
      </c>
      <c r="B1117">
        <v>803400</v>
      </c>
      <c r="C1117" t="s">
        <v>212</v>
      </c>
      <c r="D1117">
        <v>2021756</v>
      </c>
      <c r="E1117" t="s">
        <v>253</v>
      </c>
      <c r="F1117" t="s">
        <v>214</v>
      </c>
      <c r="G1117" t="s">
        <v>215</v>
      </c>
      <c r="H1117">
        <v>2</v>
      </c>
      <c r="I1117">
        <v>2017</v>
      </c>
      <c r="J1117">
        <v>1</v>
      </c>
      <c r="L1117">
        <v>23092932</v>
      </c>
      <c r="M1117">
        <v>4.5999999999999996</v>
      </c>
      <c r="P1117" s="29">
        <f t="shared" si="45"/>
        <v>0.6</v>
      </c>
    </row>
    <row r="1118" spans="1:16" hidden="1" x14ac:dyDescent="0.25">
      <c r="A1118">
        <v>185228665</v>
      </c>
      <c r="B1118">
        <v>803400</v>
      </c>
      <c r="C1118" t="s">
        <v>212</v>
      </c>
      <c r="D1118">
        <v>2021580</v>
      </c>
      <c r="E1118" t="s">
        <v>241</v>
      </c>
      <c r="F1118" t="s">
        <v>214</v>
      </c>
      <c r="G1118" t="s">
        <v>215</v>
      </c>
      <c r="H1118">
        <v>2</v>
      </c>
      <c r="I1118">
        <v>2017</v>
      </c>
      <c r="J1118">
        <v>1</v>
      </c>
      <c r="L1118">
        <v>23092926</v>
      </c>
      <c r="M1118">
        <v>5.3</v>
      </c>
      <c r="P1118" s="29">
        <f t="shared" si="45"/>
        <v>0.71666666666666667</v>
      </c>
    </row>
    <row r="1119" spans="1:16" hidden="1" x14ac:dyDescent="0.25">
      <c r="A1119">
        <v>185228665</v>
      </c>
      <c r="B1119">
        <v>803400</v>
      </c>
      <c r="C1119" t="s">
        <v>212</v>
      </c>
      <c r="D1119">
        <v>2021795</v>
      </c>
      <c r="E1119" t="s">
        <v>222</v>
      </c>
      <c r="F1119" t="s">
        <v>214</v>
      </c>
      <c r="G1119" t="s">
        <v>215</v>
      </c>
      <c r="H1119">
        <v>2</v>
      </c>
      <c r="I1119">
        <v>2017</v>
      </c>
      <c r="J1119">
        <v>1</v>
      </c>
      <c r="L1119">
        <v>23091398</v>
      </c>
      <c r="M1119">
        <v>4.7</v>
      </c>
      <c r="P1119" s="29">
        <f t="shared" si="45"/>
        <v>0.6166666666666667</v>
      </c>
    </row>
    <row r="1120" spans="1:16" hidden="1" x14ac:dyDescent="0.25">
      <c r="A1120">
        <v>185228665</v>
      </c>
      <c r="B1120">
        <v>803400</v>
      </c>
      <c r="C1120" t="s">
        <v>212</v>
      </c>
      <c r="D1120">
        <v>2005131</v>
      </c>
      <c r="E1120" t="s">
        <v>228</v>
      </c>
      <c r="F1120" t="s">
        <v>214</v>
      </c>
      <c r="G1120" t="s">
        <v>215</v>
      </c>
      <c r="H1120">
        <v>2</v>
      </c>
      <c r="I1120">
        <v>2017</v>
      </c>
      <c r="J1120">
        <v>1</v>
      </c>
      <c r="L1120">
        <v>23093315</v>
      </c>
      <c r="M1120">
        <v>5.8</v>
      </c>
      <c r="P1120" s="29">
        <f t="shared" si="45"/>
        <v>0.79999999999999993</v>
      </c>
    </row>
    <row r="1121" spans="1:16" hidden="1" x14ac:dyDescent="0.25">
      <c r="A1121">
        <v>185228665</v>
      </c>
      <c r="B1121">
        <v>803400</v>
      </c>
      <c r="C1121" t="s">
        <v>212</v>
      </c>
      <c r="D1121">
        <v>2019271</v>
      </c>
      <c r="E1121" t="s">
        <v>236</v>
      </c>
      <c r="F1121" t="s">
        <v>214</v>
      </c>
      <c r="G1121" t="s">
        <v>215</v>
      </c>
      <c r="H1121">
        <v>2</v>
      </c>
      <c r="I1121">
        <v>2017</v>
      </c>
      <c r="J1121">
        <v>1</v>
      </c>
      <c r="L1121">
        <v>23090696</v>
      </c>
      <c r="M1121">
        <v>6.6</v>
      </c>
      <c r="P1121" s="29">
        <f t="shared" si="45"/>
        <v>0.93333333333333324</v>
      </c>
    </row>
    <row r="1122" spans="1:16" hidden="1" x14ac:dyDescent="0.25">
      <c r="A1122">
        <v>185228665</v>
      </c>
      <c r="B1122">
        <v>803400</v>
      </c>
      <c r="C1122" t="s">
        <v>212</v>
      </c>
      <c r="D1122">
        <v>2004116</v>
      </c>
      <c r="E1122" t="s">
        <v>229</v>
      </c>
      <c r="F1122" t="s">
        <v>214</v>
      </c>
      <c r="G1122" t="s">
        <v>215</v>
      </c>
      <c r="H1122">
        <v>2</v>
      </c>
      <c r="I1122">
        <v>2017</v>
      </c>
      <c r="J1122">
        <v>1</v>
      </c>
      <c r="L1122">
        <v>23092363</v>
      </c>
      <c r="M1122">
        <v>4.9000000000000004</v>
      </c>
      <c r="P1122" s="29">
        <f t="shared" si="45"/>
        <v>0.65</v>
      </c>
    </row>
    <row r="1123" spans="1:16" hidden="1" x14ac:dyDescent="0.25">
      <c r="A1123">
        <v>185228665</v>
      </c>
      <c r="B1123">
        <v>803400</v>
      </c>
      <c r="C1123" t="s">
        <v>212</v>
      </c>
      <c r="D1123">
        <v>2019272</v>
      </c>
      <c r="E1123" t="s">
        <v>249</v>
      </c>
      <c r="F1123" t="s">
        <v>214</v>
      </c>
      <c r="G1123" t="s">
        <v>215</v>
      </c>
      <c r="H1123">
        <v>2</v>
      </c>
      <c r="I1123">
        <v>2017</v>
      </c>
      <c r="J1123">
        <v>2</v>
      </c>
      <c r="L1123">
        <v>23097959</v>
      </c>
      <c r="M1123">
        <v>6.4</v>
      </c>
      <c r="P1123" s="29">
        <f t="shared" ref="P1123:P1146" si="46">IF(AND(ISNUMBER(M1123),H1123&lt;&gt;4),(M1123-1)/6,IF(H1123=4,"DRP",IF(AND(H1123=3,M1123="NA"),"BAD",IF(AND(H1123=2),"CVL",IF(AND(H1123=1,ISBLANK(M1123)),"NULL","UNK")))))</f>
        <v>0.9</v>
      </c>
    </row>
    <row r="1124" spans="1:16" hidden="1" x14ac:dyDescent="0.25">
      <c r="A1124">
        <v>185228665</v>
      </c>
      <c r="B1124">
        <v>803400</v>
      </c>
      <c r="C1124" t="s">
        <v>212</v>
      </c>
      <c r="D1124">
        <v>2021993</v>
      </c>
      <c r="E1124" t="s">
        <v>256</v>
      </c>
      <c r="F1124" t="s">
        <v>214</v>
      </c>
      <c r="G1124" t="s">
        <v>215</v>
      </c>
      <c r="H1124">
        <v>2</v>
      </c>
      <c r="I1124">
        <v>2017</v>
      </c>
      <c r="J1124">
        <v>2</v>
      </c>
      <c r="L1124">
        <v>23097537</v>
      </c>
      <c r="M1124">
        <v>4.0999999999999996</v>
      </c>
      <c r="P1124" s="29">
        <f t="shared" si="46"/>
        <v>0.51666666666666661</v>
      </c>
    </row>
    <row r="1125" spans="1:16" hidden="1" x14ac:dyDescent="0.25">
      <c r="A1125">
        <v>185228665</v>
      </c>
      <c r="B1125">
        <v>803400</v>
      </c>
      <c r="C1125" t="s">
        <v>212</v>
      </c>
      <c r="D1125">
        <v>2021638</v>
      </c>
      <c r="E1125" t="s">
        <v>250</v>
      </c>
      <c r="F1125" t="s">
        <v>214</v>
      </c>
      <c r="G1125" t="s">
        <v>215</v>
      </c>
      <c r="H1125">
        <v>3</v>
      </c>
      <c r="I1125">
        <v>2017</v>
      </c>
      <c r="J1125">
        <v>2</v>
      </c>
      <c r="L1125">
        <v>23101182</v>
      </c>
      <c r="M1125">
        <v>3.2</v>
      </c>
      <c r="P1125" s="29">
        <f t="shared" si="46"/>
        <v>0.3666666666666667</v>
      </c>
    </row>
    <row r="1126" spans="1:16" hidden="1" x14ac:dyDescent="0.25">
      <c r="A1126">
        <v>185228665</v>
      </c>
      <c r="B1126">
        <v>803400</v>
      </c>
      <c r="C1126" t="s">
        <v>212</v>
      </c>
      <c r="D1126">
        <v>2021874</v>
      </c>
      <c r="E1126" t="s">
        <v>226</v>
      </c>
      <c r="F1126" t="s">
        <v>214</v>
      </c>
      <c r="G1126" t="s">
        <v>215</v>
      </c>
      <c r="H1126">
        <v>3</v>
      </c>
      <c r="I1126">
        <v>2017</v>
      </c>
      <c r="J1126">
        <v>2</v>
      </c>
      <c r="L1126">
        <v>23101602</v>
      </c>
      <c r="M1126">
        <v>3.3</v>
      </c>
      <c r="P1126" s="29">
        <f t="shared" si="46"/>
        <v>0.3833333333333333</v>
      </c>
    </row>
    <row r="1127" spans="1:16" hidden="1" x14ac:dyDescent="0.25">
      <c r="A1127">
        <v>185228665</v>
      </c>
      <c r="B1127">
        <v>803400</v>
      </c>
      <c r="C1127" t="s">
        <v>212</v>
      </c>
      <c r="D1127">
        <v>2021781</v>
      </c>
      <c r="E1127" t="s">
        <v>235</v>
      </c>
      <c r="F1127" t="s">
        <v>214</v>
      </c>
      <c r="G1127" t="s">
        <v>215</v>
      </c>
      <c r="H1127">
        <v>2</v>
      </c>
      <c r="I1127">
        <v>2017</v>
      </c>
      <c r="J1127">
        <v>2</v>
      </c>
      <c r="L1127">
        <v>23101189</v>
      </c>
      <c r="M1127">
        <v>4.5</v>
      </c>
      <c r="P1127" s="29">
        <f t="shared" si="46"/>
        <v>0.58333333333333337</v>
      </c>
    </row>
    <row r="1128" spans="1:16" hidden="1" x14ac:dyDescent="0.25">
      <c r="A1128">
        <v>185228665</v>
      </c>
      <c r="B1128">
        <v>803400</v>
      </c>
      <c r="C1128" t="s">
        <v>212</v>
      </c>
      <c r="D1128">
        <v>2004099</v>
      </c>
      <c r="E1128" t="s">
        <v>245</v>
      </c>
      <c r="F1128" t="s">
        <v>214</v>
      </c>
      <c r="G1128" t="s">
        <v>215</v>
      </c>
      <c r="H1128">
        <v>2</v>
      </c>
      <c r="I1128">
        <v>2017</v>
      </c>
      <c r="J1128">
        <v>2</v>
      </c>
      <c r="L1128">
        <v>23097867</v>
      </c>
      <c r="M1128">
        <v>4</v>
      </c>
      <c r="P1128" s="29">
        <f t="shared" si="46"/>
        <v>0.5</v>
      </c>
    </row>
    <row r="1129" spans="1:16" hidden="1" x14ac:dyDescent="0.25">
      <c r="A1129">
        <v>185228665</v>
      </c>
      <c r="B1129">
        <v>803400</v>
      </c>
      <c r="C1129" t="s">
        <v>212</v>
      </c>
      <c r="D1129">
        <v>2004453</v>
      </c>
      <c r="E1129" t="s">
        <v>239</v>
      </c>
      <c r="F1129" t="s">
        <v>214</v>
      </c>
      <c r="G1129" t="s">
        <v>215</v>
      </c>
      <c r="H1129">
        <v>4</v>
      </c>
      <c r="I1129">
        <v>2018</v>
      </c>
      <c r="J1129">
        <v>1</v>
      </c>
      <c r="L1129">
        <v>23107081</v>
      </c>
      <c r="P1129" s="29" t="str">
        <f t="shared" si="46"/>
        <v>DRP</v>
      </c>
    </row>
    <row r="1130" spans="1:16" hidden="1" x14ac:dyDescent="0.25">
      <c r="A1130">
        <v>185228665</v>
      </c>
      <c r="B1130">
        <v>803400</v>
      </c>
      <c r="C1130" t="s">
        <v>212</v>
      </c>
      <c r="D1130">
        <v>2021638</v>
      </c>
      <c r="E1130" t="s">
        <v>250</v>
      </c>
      <c r="F1130" t="s">
        <v>214</v>
      </c>
      <c r="G1130" t="s">
        <v>215</v>
      </c>
      <c r="H1130">
        <v>3</v>
      </c>
      <c r="I1130">
        <v>2018</v>
      </c>
      <c r="J1130">
        <v>1</v>
      </c>
      <c r="L1130">
        <v>23108054</v>
      </c>
      <c r="M1130">
        <v>3.7</v>
      </c>
      <c r="P1130" s="29">
        <f t="shared" si="46"/>
        <v>0.45</v>
      </c>
    </row>
    <row r="1131" spans="1:16" hidden="1" x14ac:dyDescent="0.25">
      <c r="A1131">
        <v>185228665</v>
      </c>
      <c r="B1131">
        <v>803400</v>
      </c>
      <c r="C1131" t="s">
        <v>212</v>
      </c>
      <c r="D1131">
        <v>2021874</v>
      </c>
      <c r="E1131" t="s">
        <v>226</v>
      </c>
      <c r="F1131" t="s">
        <v>214</v>
      </c>
      <c r="G1131" t="s">
        <v>215</v>
      </c>
      <c r="H1131">
        <v>2</v>
      </c>
      <c r="I1131">
        <v>2018</v>
      </c>
      <c r="J1131">
        <v>1</v>
      </c>
      <c r="L1131">
        <v>23108398</v>
      </c>
      <c r="M1131">
        <v>4.7</v>
      </c>
      <c r="P1131" s="29">
        <f t="shared" si="46"/>
        <v>0.6166666666666667</v>
      </c>
    </row>
    <row r="1132" spans="1:16" hidden="1" x14ac:dyDescent="0.25">
      <c r="A1132">
        <v>185228665</v>
      </c>
      <c r="B1132">
        <v>803400</v>
      </c>
      <c r="C1132" t="s">
        <v>212</v>
      </c>
      <c r="D1132">
        <v>2019154</v>
      </c>
      <c r="E1132" t="s">
        <v>225</v>
      </c>
      <c r="F1132" t="s">
        <v>214</v>
      </c>
      <c r="G1132" t="s">
        <v>215</v>
      </c>
      <c r="H1132">
        <v>2</v>
      </c>
      <c r="I1132">
        <v>2018</v>
      </c>
      <c r="J1132">
        <v>1</v>
      </c>
      <c r="L1132">
        <v>23107811</v>
      </c>
      <c r="M1132">
        <v>5.7</v>
      </c>
      <c r="P1132" s="29">
        <f t="shared" si="46"/>
        <v>0.78333333333333333</v>
      </c>
    </row>
    <row r="1133" spans="1:16" hidden="1" x14ac:dyDescent="0.25">
      <c r="A1133">
        <v>185228665</v>
      </c>
      <c r="B1133">
        <v>803400</v>
      </c>
      <c r="C1133" t="s">
        <v>212</v>
      </c>
      <c r="D1133">
        <v>2021797</v>
      </c>
      <c r="E1133" t="s">
        <v>234</v>
      </c>
      <c r="F1133" t="s">
        <v>214</v>
      </c>
      <c r="G1133" t="s">
        <v>215</v>
      </c>
      <c r="H1133">
        <v>3</v>
      </c>
      <c r="I1133">
        <v>2018</v>
      </c>
      <c r="J1133">
        <v>1</v>
      </c>
      <c r="L1133">
        <v>23107076</v>
      </c>
      <c r="M1133">
        <v>2.9</v>
      </c>
      <c r="P1133" s="29">
        <f t="shared" si="46"/>
        <v>0.31666666666666665</v>
      </c>
    </row>
    <row r="1134" spans="1:16" hidden="1" x14ac:dyDescent="0.25">
      <c r="A1134">
        <v>185228665</v>
      </c>
      <c r="B1134">
        <v>803400</v>
      </c>
      <c r="C1134" t="s">
        <v>212</v>
      </c>
      <c r="D1134">
        <v>2021706</v>
      </c>
      <c r="E1134" t="s">
        <v>271</v>
      </c>
      <c r="F1134" t="s">
        <v>214</v>
      </c>
      <c r="G1134" t="s">
        <v>215</v>
      </c>
      <c r="H1134">
        <v>2</v>
      </c>
      <c r="I1134">
        <v>2018</v>
      </c>
      <c r="J1134">
        <v>1</v>
      </c>
      <c r="L1134">
        <v>23108870</v>
      </c>
      <c r="M1134">
        <v>4</v>
      </c>
      <c r="P1134" s="29">
        <f t="shared" si="46"/>
        <v>0.5</v>
      </c>
    </row>
    <row r="1135" spans="1:16" hidden="1" x14ac:dyDescent="0.25">
      <c r="A1135">
        <v>185228665</v>
      </c>
      <c r="B1135">
        <v>803400</v>
      </c>
      <c r="C1135" t="s">
        <v>212</v>
      </c>
      <c r="D1135">
        <v>2021615</v>
      </c>
      <c r="E1135" t="s">
        <v>255</v>
      </c>
      <c r="F1135" t="s">
        <v>214</v>
      </c>
      <c r="G1135" t="s">
        <v>215</v>
      </c>
      <c r="H1135">
        <v>2</v>
      </c>
      <c r="I1135">
        <v>2018</v>
      </c>
      <c r="J1135">
        <v>2</v>
      </c>
      <c r="L1135">
        <v>23115891</v>
      </c>
      <c r="M1135">
        <v>5.5</v>
      </c>
      <c r="P1135" s="29">
        <f t="shared" si="46"/>
        <v>0.75</v>
      </c>
    </row>
    <row r="1136" spans="1:16" hidden="1" x14ac:dyDescent="0.25">
      <c r="A1136">
        <v>185228665</v>
      </c>
      <c r="B1136">
        <v>803400</v>
      </c>
      <c r="C1136" t="s">
        <v>212</v>
      </c>
      <c r="D1136">
        <v>2021638</v>
      </c>
      <c r="E1136" t="s">
        <v>250</v>
      </c>
      <c r="F1136" t="s">
        <v>214</v>
      </c>
      <c r="G1136" t="s">
        <v>215</v>
      </c>
      <c r="H1136">
        <v>2</v>
      </c>
      <c r="I1136">
        <v>2018</v>
      </c>
      <c r="J1136">
        <v>2</v>
      </c>
      <c r="L1136">
        <v>23116219</v>
      </c>
      <c r="M1136">
        <v>5.6</v>
      </c>
      <c r="P1136" s="29">
        <f t="shared" si="46"/>
        <v>0.76666666666666661</v>
      </c>
    </row>
    <row r="1137" spans="1:16" hidden="1" x14ac:dyDescent="0.25">
      <c r="A1137">
        <v>185228665</v>
      </c>
      <c r="B1137">
        <v>803400</v>
      </c>
      <c r="C1137" t="s">
        <v>212</v>
      </c>
      <c r="D1137">
        <v>2021797</v>
      </c>
      <c r="E1137" t="s">
        <v>234</v>
      </c>
      <c r="F1137" t="s">
        <v>214</v>
      </c>
      <c r="G1137" t="s">
        <v>215</v>
      </c>
      <c r="H1137">
        <v>2</v>
      </c>
      <c r="I1137">
        <v>2018</v>
      </c>
      <c r="J1137">
        <v>2</v>
      </c>
      <c r="L1137">
        <v>23114791</v>
      </c>
      <c r="M1137">
        <v>4.3</v>
      </c>
      <c r="P1137" s="29">
        <f t="shared" si="46"/>
        <v>0.54999999999999993</v>
      </c>
    </row>
    <row r="1138" spans="1:16" hidden="1" x14ac:dyDescent="0.25">
      <c r="A1138">
        <v>185228665</v>
      </c>
      <c r="B1138">
        <v>803400</v>
      </c>
      <c r="C1138" t="s">
        <v>212</v>
      </c>
      <c r="D1138">
        <v>2021725</v>
      </c>
      <c r="E1138" t="s">
        <v>257</v>
      </c>
      <c r="F1138" t="s">
        <v>214</v>
      </c>
      <c r="G1138" t="s">
        <v>215</v>
      </c>
      <c r="H1138">
        <v>2</v>
      </c>
      <c r="I1138">
        <v>2018</v>
      </c>
      <c r="J1138">
        <v>2</v>
      </c>
      <c r="M1138">
        <v>4.4000000000000004</v>
      </c>
      <c r="N1138" t="s">
        <v>231</v>
      </c>
      <c r="P1138" s="29">
        <f t="shared" si="46"/>
        <v>0.56666666666666676</v>
      </c>
    </row>
    <row r="1139" spans="1:16" hidden="1" x14ac:dyDescent="0.25">
      <c r="A1139">
        <v>185228665</v>
      </c>
      <c r="B1139">
        <v>803400</v>
      </c>
      <c r="C1139" t="s">
        <v>212</v>
      </c>
      <c r="D1139">
        <v>2004453</v>
      </c>
      <c r="E1139" t="s">
        <v>239</v>
      </c>
      <c r="F1139" t="s">
        <v>214</v>
      </c>
      <c r="G1139" t="s">
        <v>215</v>
      </c>
      <c r="H1139">
        <v>2</v>
      </c>
      <c r="I1139">
        <v>2019</v>
      </c>
      <c r="J1139">
        <v>1</v>
      </c>
      <c r="L1139">
        <v>23120790</v>
      </c>
      <c r="M1139">
        <v>5.7</v>
      </c>
      <c r="P1139" s="29">
        <f t="shared" si="46"/>
        <v>0.78333333333333333</v>
      </c>
    </row>
    <row r="1140" spans="1:16" hidden="1" x14ac:dyDescent="0.25">
      <c r="A1140">
        <v>185228665</v>
      </c>
      <c r="B1140">
        <v>803400</v>
      </c>
      <c r="C1140" t="s">
        <v>212</v>
      </c>
      <c r="D1140">
        <v>2021742</v>
      </c>
      <c r="E1140" t="s">
        <v>262</v>
      </c>
      <c r="F1140" t="s">
        <v>214</v>
      </c>
      <c r="G1140" t="s">
        <v>215</v>
      </c>
      <c r="H1140">
        <v>2</v>
      </c>
      <c r="I1140">
        <v>2019</v>
      </c>
      <c r="J1140">
        <v>1</v>
      </c>
      <c r="L1140">
        <v>23123927</v>
      </c>
      <c r="M1140">
        <v>5.6</v>
      </c>
      <c r="P1140" s="29">
        <f t="shared" si="46"/>
        <v>0.76666666666666661</v>
      </c>
    </row>
    <row r="1141" spans="1:16" hidden="1" x14ac:dyDescent="0.25">
      <c r="A1141">
        <v>185228665</v>
      </c>
      <c r="B1141">
        <v>803400</v>
      </c>
      <c r="C1141" t="s">
        <v>212</v>
      </c>
      <c r="D1141">
        <v>2021645</v>
      </c>
      <c r="E1141" t="s">
        <v>251</v>
      </c>
      <c r="F1141" t="s">
        <v>214</v>
      </c>
      <c r="G1141" t="s">
        <v>215</v>
      </c>
      <c r="H1141">
        <v>2</v>
      </c>
      <c r="I1141">
        <v>2019</v>
      </c>
      <c r="J1141">
        <v>1</v>
      </c>
      <c r="L1141">
        <v>23120787</v>
      </c>
      <c r="M1141">
        <v>4.3</v>
      </c>
      <c r="P1141" s="29">
        <f t="shared" si="46"/>
        <v>0.54999999999999993</v>
      </c>
    </row>
    <row r="1142" spans="1:16" hidden="1" x14ac:dyDescent="0.25">
      <c r="A1142">
        <v>185228665</v>
      </c>
      <c r="B1142">
        <v>803400</v>
      </c>
      <c r="C1142" t="s">
        <v>212</v>
      </c>
      <c r="D1142">
        <v>2021679</v>
      </c>
      <c r="E1142" t="s">
        <v>259</v>
      </c>
      <c r="F1142" t="s">
        <v>214</v>
      </c>
      <c r="G1142" t="s">
        <v>215</v>
      </c>
      <c r="H1142">
        <v>2</v>
      </c>
      <c r="I1142">
        <v>2019</v>
      </c>
      <c r="J1142">
        <v>1</v>
      </c>
      <c r="L1142">
        <v>23122095</v>
      </c>
      <c r="M1142">
        <v>4.2</v>
      </c>
      <c r="P1142" s="29">
        <f t="shared" si="46"/>
        <v>0.53333333333333333</v>
      </c>
    </row>
    <row r="1143" spans="1:16" hidden="1" x14ac:dyDescent="0.25">
      <c r="A1143">
        <v>185228665</v>
      </c>
      <c r="B1143">
        <v>803400</v>
      </c>
      <c r="C1143" t="s">
        <v>212</v>
      </c>
      <c r="D1143">
        <v>2021640</v>
      </c>
      <c r="E1143" t="s">
        <v>227</v>
      </c>
      <c r="F1143" t="s">
        <v>214</v>
      </c>
      <c r="G1143" t="s">
        <v>215</v>
      </c>
      <c r="H1143">
        <v>2</v>
      </c>
      <c r="I1143">
        <v>2019</v>
      </c>
      <c r="J1143">
        <v>1</v>
      </c>
      <c r="L1143">
        <v>23122092</v>
      </c>
      <c r="M1143">
        <v>4</v>
      </c>
      <c r="P1143" s="29">
        <f t="shared" si="46"/>
        <v>0.5</v>
      </c>
    </row>
    <row r="1144" spans="1:16" hidden="1" x14ac:dyDescent="0.25">
      <c r="A1144">
        <v>185228665</v>
      </c>
      <c r="B1144">
        <v>803400</v>
      </c>
      <c r="C1144" t="s">
        <v>212</v>
      </c>
      <c r="D1144">
        <v>2004452</v>
      </c>
      <c r="E1144" t="s">
        <v>240</v>
      </c>
      <c r="F1144" t="s">
        <v>214</v>
      </c>
      <c r="G1144" t="s">
        <v>215</v>
      </c>
      <c r="H1144">
        <v>1</v>
      </c>
      <c r="I1144">
        <v>2019</v>
      </c>
      <c r="J1144">
        <v>2</v>
      </c>
      <c r="L1144">
        <v>23128827</v>
      </c>
      <c r="P1144" s="29" t="str">
        <f t="shared" si="46"/>
        <v>NULL</v>
      </c>
    </row>
    <row r="1145" spans="1:16" hidden="1" x14ac:dyDescent="0.25">
      <c r="A1145">
        <v>185228665</v>
      </c>
      <c r="B1145">
        <v>803400</v>
      </c>
      <c r="C1145" t="s">
        <v>212</v>
      </c>
      <c r="D1145">
        <v>2021747</v>
      </c>
      <c r="E1145" t="s">
        <v>270</v>
      </c>
      <c r="F1145" t="s">
        <v>214</v>
      </c>
      <c r="G1145" t="s">
        <v>215</v>
      </c>
      <c r="H1145">
        <v>1</v>
      </c>
      <c r="I1145">
        <v>2019</v>
      </c>
      <c r="J1145">
        <v>2</v>
      </c>
      <c r="L1145">
        <v>23128838</v>
      </c>
      <c r="P1145" s="29" t="str">
        <f t="shared" si="46"/>
        <v>NULL</v>
      </c>
    </row>
    <row r="1146" spans="1:16" hidden="1" x14ac:dyDescent="0.25">
      <c r="A1146">
        <v>185228665</v>
      </c>
      <c r="B1146">
        <v>803400</v>
      </c>
      <c r="C1146" t="s">
        <v>212</v>
      </c>
      <c r="D1146">
        <v>2021850</v>
      </c>
      <c r="E1146" t="s">
        <v>233</v>
      </c>
      <c r="F1146" t="s">
        <v>214</v>
      </c>
      <c r="G1146" t="s">
        <v>215</v>
      </c>
      <c r="H1146">
        <v>1</v>
      </c>
      <c r="I1146">
        <v>2019</v>
      </c>
      <c r="J1146">
        <v>2</v>
      </c>
      <c r="L1146">
        <v>23128839</v>
      </c>
      <c r="P1146" s="29" t="str">
        <f t="shared" si="46"/>
        <v>NULL</v>
      </c>
    </row>
    <row r="1147" spans="1:16" hidden="1" x14ac:dyDescent="0.25">
      <c r="A1147">
        <v>185395170</v>
      </c>
      <c r="B1147">
        <v>803401</v>
      </c>
      <c r="C1147" t="s">
        <v>318</v>
      </c>
      <c r="D1147">
        <v>2004752</v>
      </c>
      <c r="E1147" t="s">
        <v>290</v>
      </c>
      <c r="F1147" t="s">
        <v>214</v>
      </c>
      <c r="G1147" t="s">
        <v>215</v>
      </c>
      <c r="H1147">
        <v>2</v>
      </c>
      <c r="I1147">
        <v>2015</v>
      </c>
      <c r="J1147">
        <v>1</v>
      </c>
      <c r="L1147">
        <v>23066885</v>
      </c>
      <c r="M1147">
        <v>5.2</v>
      </c>
      <c r="P1147" s="29">
        <f t="shared" ref="P1147:P1171" si="47">IF(AND(ISNUMBER(M1147),H1147&lt;&gt;4,N1147&lt;&gt;"X"),(M1147-1)/6,IF(H1147=4,"DRP",IF(AND(H1147=3,M1147="NA"),"BAD",IF(AND(H1147=2),"CVL",IF(AND(H1147=1,ISBLANK(M1147)),"NULL","UNK")))))</f>
        <v>0.70000000000000007</v>
      </c>
    </row>
    <row r="1148" spans="1:16" hidden="1" x14ac:dyDescent="0.25">
      <c r="A1148">
        <v>185395170</v>
      </c>
      <c r="B1148">
        <v>803401</v>
      </c>
      <c r="C1148" t="s">
        <v>318</v>
      </c>
      <c r="D1148">
        <v>2021580</v>
      </c>
      <c r="E1148" t="s">
        <v>241</v>
      </c>
      <c r="F1148" t="s">
        <v>214</v>
      </c>
      <c r="G1148" t="s">
        <v>215</v>
      </c>
      <c r="H1148">
        <v>2</v>
      </c>
      <c r="I1148">
        <v>2015</v>
      </c>
      <c r="J1148">
        <v>1</v>
      </c>
      <c r="L1148">
        <v>23066528</v>
      </c>
      <c r="M1148">
        <v>5.0999999999999996</v>
      </c>
      <c r="P1148" s="29">
        <f t="shared" si="47"/>
        <v>0.68333333333333324</v>
      </c>
    </row>
    <row r="1149" spans="1:16" hidden="1" x14ac:dyDescent="0.25">
      <c r="A1149">
        <v>185395170</v>
      </c>
      <c r="B1149">
        <v>803401</v>
      </c>
      <c r="C1149" t="s">
        <v>318</v>
      </c>
      <c r="D1149">
        <v>2005118</v>
      </c>
      <c r="E1149" t="s">
        <v>223</v>
      </c>
      <c r="F1149" t="s">
        <v>214</v>
      </c>
      <c r="G1149" t="s">
        <v>215</v>
      </c>
      <c r="H1149">
        <v>2</v>
      </c>
      <c r="I1149">
        <v>2015</v>
      </c>
      <c r="J1149">
        <v>1</v>
      </c>
      <c r="L1149">
        <v>23066497</v>
      </c>
      <c r="M1149">
        <v>5.3</v>
      </c>
      <c r="P1149" s="29">
        <f t="shared" si="47"/>
        <v>0.71666666666666667</v>
      </c>
    </row>
    <row r="1150" spans="1:16" hidden="1" x14ac:dyDescent="0.25">
      <c r="A1150">
        <v>185395170</v>
      </c>
      <c r="B1150">
        <v>803401</v>
      </c>
      <c r="C1150" t="s">
        <v>318</v>
      </c>
      <c r="D1150">
        <v>2021754</v>
      </c>
      <c r="E1150" t="s">
        <v>216</v>
      </c>
      <c r="F1150" t="s">
        <v>214</v>
      </c>
      <c r="G1150" t="s">
        <v>215</v>
      </c>
      <c r="H1150">
        <v>3</v>
      </c>
      <c r="I1150">
        <v>2015</v>
      </c>
      <c r="J1150">
        <v>1</v>
      </c>
      <c r="L1150">
        <v>23066446</v>
      </c>
      <c r="M1150">
        <v>3.8</v>
      </c>
      <c r="P1150" s="29">
        <f t="shared" si="47"/>
        <v>0.46666666666666662</v>
      </c>
    </row>
    <row r="1151" spans="1:16" hidden="1" x14ac:dyDescent="0.25">
      <c r="A1151">
        <v>185395170</v>
      </c>
      <c r="B1151">
        <v>803401</v>
      </c>
      <c r="C1151" t="s">
        <v>318</v>
      </c>
      <c r="D1151">
        <v>2005102</v>
      </c>
      <c r="E1151" t="s">
        <v>218</v>
      </c>
      <c r="F1151" t="s">
        <v>214</v>
      </c>
      <c r="G1151" t="s">
        <v>215</v>
      </c>
      <c r="H1151">
        <v>2</v>
      </c>
      <c r="I1151">
        <v>2015</v>
      </c>
      <c r="J1151">
        <v>1</v>
      </c>
      <c r="L1151">
        <v>23066488</v>
      </c>
      <c r="M1151">
        <v>4.4000000000000004</v>
      </c>
      <c r="P1151" s="29">
        <f t="shared" si="47"/>
        <v>0.56666666666666676</v>
      </c>
    </row>
    <row r="1152" spans="1:16" hidden="1" x14ac:dyDescent="0.25">
      <c r="A1152">
        <v>185395170</v>
      </c>
      <c r="B1152">
        <v>803401</v>
      </c>
      <c r="C1152" t="s">
        <v>318</v>
      </c>
      <c r="D1152">
        <v>2021781</v>
      </c>
      <c r="E1152" t="s">
        <v>235</v>
      </c>
      <c r="F1152" t="s">
        <v>214</v>
      </c>
      <c r="G1152" t="s">
        <v>215</v>
      </c>
      <c r="H1152">
        <v>2</v>
      </c>
      <c r="I1152">
        <v>2015</v>
      </c>
      <c r="J1152">
        <v>1</v>
      </c>
      <c r="M1152">
        <v>5.8</v>
      </c>
      <c r="N1152" t="s">
        <v>231</v>
      </c>
      <c r="P1152" s="29" t="str">
        <f t="shared" si="47"/>
        <v>CVL</v>
      </c>
    </row>
    <row r="1153" spans="1:16" hidden="1" x14ac:dyDescent="0.25">
      <c r="A1153">
        <v>185395170</v>
      </c>
      <c r="B1153">
        <v>803401</v>
      </c>
      <c r="C1153" t="s">
        <v>318</v>
      </c>
      <c r="D1153">
        <v>2005131</v>
      </c>
      <c r="E1153" t="s">
        <v>228</v>
      </c>
      <c r="F1153" t="s">
        <v>214</v>
      </c>
      <c r="G1153" t="s">
        <v>215</v>
      </c>
      <c r="H1153">
        <v>2</v>
      </c>
      <c r="I1153">
        <v>2015</v>
      </c>
      <c r="J1153">
        <v>1</v>
      </c>
      <c r="M1153">
        <v>5.7</v>
      </c>
      <c r="N1153" t="s">
        <v>231</v>
      </c>
      <c r="P1153" s="29" t="str">
        <f t="shared" si="47"/>
        <v>CVL</v>
      </c>
    </row>
    <row r="1154" spans="1:16" hidden="1" x14ac:dyDescent="0.25">
      <c r="A1154">
        <v>185395170</v>
      </c>
      <c r="B1154">
        <v>803401</v>
      </c>
      <c r="C1154" t="s">
        <v>318</v>
      </c>
      <c r="D1154">
        <v>2021993</v>
      </c>
      <c r="E1154" t="s">
        <v>256</v>
      </c>
      <c r="F1154" t="s">
        <v>214</v>
      </c>
      <c r="G1154" t="s">
        <v>215</v>
      </c>
      <c r="H1154">
        <v>2</v>
      </c>
      <c r="I1154">
        <v>2015</v>
      </c>
      <c r="J1154">
        <v>1</v>
      </c>
      <c r="M1154">
        <v>4.5999999999999996</v>
      </c>
      <c r="N1154" t="s">
        <v>231</v>
      </c>
      <c r="P1154" s="29" t="str">
        <f t="shared" si="47"/>
        <v>CVL</v>
      </c>
    </row>
    <row r="1155" spans="1:16" hidden="1" x14ac:dyDescent="0.25">
      <c r="A1155">
        <v>185395170</v>
      </c>
      <c r="B1155">
        <v>803401</v>
      </c>
      <c r="C1155" t="s">
        <v>318</v>
      </c>
      <c r="D1155">
        <v>2021744</v>
      </c>
      <c r="E1155" t="s">
        <v>262</v>
      </c>
      <c r="F1155" t="s">
        <v>214</v>
      </c>
      <c r="G1155" t="s">
        <v>215</v>
      </c>
      <c r="H1155">
        <v>2</v>
      </c>
      <c r="I1155">
        <v>2015</v>
      </c>
      <c r="J1155">
        <v>1</v>
      </c>
      <c r="M1155">
        <v>6.4</v>
      </c>
      <c r="N1155" t="s">
        <v>231</v>
      </c>
      <c r="P1155" s="29" t="str">
        <f t="shared" si="47"/>
        <v>CVL</v>
      </c>
    </row>
    <row r="1156" spans="1:16" hidden="1" x14ac:dyDescent="0.25">
      <c r="A1156">
        <v>185395170</v>
      </c>
      <c r="B1156">
        <v>803401</v>
      </c>
      <c r="C1156" t="s">
        <v>318</v>
      </c>
      <c r="D1156">
        <v>2021730</v>
      </c>
      <c r="E1156" t="s">
        <v>307</v>
      </c>
      <c r="F1156" t="s">
        <v>214</v>
      </c>
      <c r="G1156" t="s">
        <v>215</v>
      </c>
      <c r="H1156">
        <v>2</v>
      </c>
      <c r="I1156">
        <v>2015</v>
      </c>
      <c r="J1156">
        <v>1</v>
      </c>
      <c r="M1156">
        <v>4.2</v>
      </c>
      <c r="N1156" t="s">
        <v>231</v>
      </c>
      <c r="P1156" s="29" t="str">
        <f t="shared" si="47"/>
        <v>CVL</v>
      </c>
    </row>
    <row r="1157" spans="1:16" hidden="1" x14ac:dyDescent="0.25">
      <c r="A1157">
        <v>185395170</v>
      </c>
      <c r="B1157">
        <v>803401</v>
      </c>
      <c r="C1157" t="s">
        <v>318</v>
      </c>
      <c r="D1157">
        <v>2021615</v>
      </c>
      <c r="E1157" t="s">
        <v>255</v>
      </c>
      <c r="F1157" t="s">
        <v>214</v>
      </c>
      <c r="G1157" t="s">
        <v>215</v>
      </c>
      <c r="H1157">
        <v>2</v>
      </c>
      <c r="I1157">
        <v>2015</v>
      </c>
      <c r="J1157">
        <v>1</v>
      </c>
      <c r="M1157">
        <v>5.6</v>
      </c>
      <c r="N1157" t="s">
        <v>231</v>
      </c>
      <c r="P1157" s="29" t="str">
        <f t="shared" si="47"/>
        <v>CVL</v>
      </c>
    </row>
    <row r="1158" spans="1:16" hidden="1" x14ac:dyDescent="0.25">
      <c r="A1158">
        <v>185395170</v>
      </c>
      <c r="B1158">
        <v>803401</v>
      </c>
      <c r="C1158" t="s">
        <v>318</v>
      </c>
      <c r="D1158">
        <v>2021600</v>
      </c>
      <c r="E1158" t="s">
        <v>219</v>
      </c>
      <c r="F1158" t="s">
        <v>214</v>
      </c>
      <c r="G1158" t="s">
        <v>215</v>
      </c>
      <c r="H1158">
        <v>4</v>
      </c>
      <c r="I1158">
        <v>2015</v>
      </c>
      <c r="J1158">
        <v>1</v>
      </c>
      <c r="L1158">
        <v>23066437</v>
      </c>
      <c r="P1158" s="29" t="str">
        <f t="shared" si="47"/>
        <v>DRP</v>
      </c>
    </row>
    <row r="1159" spans="1:16" hidden="1" x14ac:dyDescent="0.25">
      <c r="A1159">
        <v>185395170</v>
      </c>
      <c r="B1159">
        <v>803401</v>
      </c>
      <c r="C1159" t="s">
        <v>318</v>
      </c>
      <c r="D1159">
        <v>2019274</v>
      </c>
      <c r="E1159" t="s">
        <v>247</v>
      </c>
      <c r="F1159" t="s">
        <v>214</v>
      </c>
      <c r="G1159" t="s">
        <v>215</v>
      </c>
      <c r="H1159">
        <v>2</v>
      </c>
      <c r="I1159">
        <v>2015</v>
      </c>
      <c r="J1159">
        <v>1</v>
      </c>
      <c r="M1159">
        <v>5</v>
      </c>
      <c r="N1159" t="s">
        <v>231</v>
      </c>
      <c r="P1159" s="29" t="str">
        <f t="shared" si="47"/>
        <v>CVL</v>
      </c>
    </row>
    <row r="1160" spans="1:16" hidden="1" x14ac:dyDescent="0.25">
      <c r="A1160">
        <v>185395170</v>
      </c>
      <c r="B1160">
        <v>803401</v>
      </c>
      <c r="C1160" t="s">
        <v>318</v>
      </c>
      <c r="D1160">
        <v>2019271</v>
      </c>
      <c r="E1160" t="s">
        <v>236</v>
      </c>
      <c r="F1160" t="s">
        <v>214</v>
      </c>
      <c r="G1160" t="s">
        <v>215</v>
      </c>
      <c r="H1160">
        <v>2</v>
      </c>
      <c r="I1160">
        <v>2015</v>
      </c>
      <c r="J1160">
        <v>1</v>
      </c>
      <c r="M1160">
        <v>4.8</v>
      </c>
      <c r="N1160" t="s">
        <v>231</v>
      </c>
      <c r="P1160" s="29" t="str">
        <f t="shared" si="47"/>
        <v>CVL</v>
      </c>
    </row>
    <row r="1161" spans="1:16" hidden="1" x14ac:dyDescent="0.25">
      <c r="A1161">
        <v>185395170</v>
      </c>
      <c r="B1161">
        <v>803401</v>
      </c>
      <c r="C1161" t="s">
        <v>318</v>
      </c>
      <c r="D1161">
        <v>2004591</v>
      </c>
      <c r="E1161" t="s">
        <v>271</v>
      </c>
      <c r="F1161" t="s">
        <v>214</v>
      </c>
      <c r="G1161" t="s">
        <v>215</v>
      </c>
      <c r="H1161">
        <v>2</v>
      </c>
      <c r="I1161">
        <v>2015</v>
      </c>
      <c r="J1161">
        <v>1</v>
      </c>
      <c r="M1161">
        <v>6.4</v>
      </c>
      <c r="N1161" t="s">
        <v>231</v>
      </c>
      <c r="P1161" s="29" t="str">
        <f t="shared" si="47"/>
        <v>CVL</v>
      </c>
    </row>
    <row r="1162" spans="1:16" hidden="1" x14ac:dyDescent="0.25">
      <c r="A1162">
        <v>185395170</v>
      </c>
      <c r="B1162">
        <v>803401</v>
      </c>
      <c r="C1162" t="s">
        <v>318</v>
      </c>
      <c r="D1162">
        <v>2005099</v>
      </c>
      <c r="E1162" t="s">
        <v>217</v>
      </c>
      <c r="F1162" t="s">
        <v>214</v>
      </c>
      <c r="G1162" t="s">
        <v>215</v>
      </c>
      <c r="H1162">
        <v>2</v>
      </c>
      <c r="I1162">
        <v>2015</v>
      </c>
      <c r="J1162">
        <v>1</v>
      </c>
      <c r="M1162">
        <v>4.5999999999999996</v>
      </c>
      <c r="N1162" t="s">
        <v>231</v>
      </c>
      <c r="P1162" s="29" t="str">
        <f t="shared" si="47"/>
        <v>CVL</v>
      </c>
    </row>
    <row r="1163" spans="1:16" hidden="1" x14ac:dyDescent="0.25">
      <c r="A1163">
        <v>185395170</v>
      </c>
      <c r="B1163">
        <v>803401</v>
      </c>
      <c r="C1163" t="s">
        <v>318</v>
      </c>
      <c r="D1163">
        <v>2021600</v>
      </c>
      <c r="E1163" t="s">
        <v>219</v>
      </c>
      <c r="F1163" t="s">
        <v>214</v>
      </c>
      <c r="G1163" t="s">
        <v>215</v>
      </c>
      <c r="H1163">
        <v>2</v>
      </c>
      <c r="I1163">
        <v>2015</v>
      </c>
      <c r="J1163">
        <v>1</v>
      </c>
      <c r="M1163">
        <v>6</v>
      </c>
      <c r="N1163" t="s">
        <v>231</v>
      </c>
      <c r="P1163" s="29" t="str">
        <f t="shared" si="47"/>
        <v>CVL</v>
      </c>
    </row>
    <row r="1164" spans="1:16" hidden="1" x14ac:dyDescent="0.25">
      <c r="A1164">
        <v>185395170</v>
      </c>
      <c r="B1164">
        <v>803401</v>
      </c>
      <c r="C1164" t="s">
        <v>318</v>
      </c>
      <c r="D1164">
        <v>2019273</v>
      </c>
      <c r="E1164" t="s">
        <v>248</v>
      </c>
      <c r="F1164" t="s">
        <v>214</v>
      </c>
      <c r="G1164" t="s">
        <v>215</v>
      </c>
      <c r="H1164">
        <v>2</v>
      </c>
      <c r="I1164">
        <v>2015</v>
      </c>
      <c r="J1164">
        <v>1</v>
      </c>
      <c r="M1164">
        <v>5</v>
      </c>
      <c r="N1164" t="s">
        <v>231</v>
      </c>
      <c r="P1164" s="29" t="str">
        <f t="shared" si="47"/>
        <v>CVL</v>
      </c>
    </row>
    <row r="1165" spans="1:16" hidden="1" x14ac:dyDescent="0.25">
      <c r="A1165">
        <v>185395170</v>
      </c>
      <c r="B1165">
        <v>803401</v>
      </c>
      <c r="C1165" t="s">
        <v>318</v>
      </c>
      <c r="D1165">
        <v>2019272</v>
      </c>
      <c r="E1165" t="s">
        <v>249</v>
      </c>
      <c r="F1165" t="s">
        <v>214</v>
      </c>
      <c r="G1165" t="s">
        <v>215</v>
      </c>
      <c r="H1165">
        <v>2</v>
      </c>
      <c r="I1165">
        <v>2015</v>
      </c>
      <c r="J1165">
        <v>1</v>
      </c>
      <c r="M1165">
        <v>5</v>
      </c>
      <c r="N1165" t="s">
        <v>231</v>
      </c>
      <c r="P1165" s="29" t="str">
        <f t="shared" si="47"/>
        <v>CVL</v>
      </c>
    </row>
    <row r="1166" spans="1:16" hidden="1" x14ac:dyDescent="0.25">
      <c r="A1166">
        <v>185395170</v>
      </c>
      <c r="B1166">
        <v>803401</v>
      </c>
      <c r="C1166" t="s">
        <v>318</v>
      </c>
      <c r="D1166">
        <v>2005117</v>
      </c>
      <c r="E1166" t="s">
        <v>220</v>
      </c>
      <c r="F1166" t="s">
        <v>214</v>
      </c>
      <c r="G1166" t="s">
        <v>215</v>
      </c>
      <c r="H1166">
        <v>2</v>
      </c>
      <c r="I1166">
        <v>2015</v>
      </c>
      <c r="J1166">
        <v>1</v>
      </c>
      <c r="M1166">
        <v>6.2</v>
      </c>
      <c r="N1166" t="s">
        <v>231</v>
      </c>
      <c r="P1166" s="29" t="str">
        <f t="shared" si="47"/>
        <v>CVL</v>
      </c>
    </row>
    <row r="1167" spans="1:16" hidden="1" x14ac:dyDescent="0.25">
      <c r="A1167">
        <v>185395170</v>
      </c>
      <c r="B1167">
        <v>803401</v>
      </c>
      <c r="C1167" t="s">
        <v>318</v>
      </c>
      <c r="D1167">
        <v>2005120</v>
      </c>
      <c r="E1167" t="s">
        <v>293</v>
      </c>
      <c r="F1167" t="s">
        <v>214</v>
      </c>
      <c r="G1167" t="s">
        <v>215</v>
      </c>
      <c r="H1167">
        <v>4</v>
      </c>
      <c r="I1167">
        <v>2015</v>
      </c>
      <c r="J1167">
        <v>2</v>
      </c>
      <c r="L1167">
        <v>23071013</v>
      </c>
      <c r="P1167" s="29" t="str">
        <f t="shared" si="47"/>
        <v>DRP</v>
      </c>
    </row>
    <row r="1168" spans="1:16" hidden="1" x14ac:dyDescent="0.25">
      <c r="A1168">
        <v>185395170</v>
      </c>
      <c r="B1168">
        <v>803401</v>
      </c>
      <c r="C1168" t="s">
        <v>318</v>
      </c>
      <c r="D1168">
        <v>2021754</v>
      </c>
      <c r="E1168" t="s">
        <v>216</v>
      </c>
      <c r="F1168" t="s">
        <v>214</v>
      </c>
      <c r="G1168" t="s">
        <v>215</v>
      </c>
      <c r="H1168">
        <v>2</v>
      </c>
      <c r="I1168">
        <v>2015</v>
      </c>
      <c r="J1168">
        <v>2</v>
      </c>
      <c r="L1168">
        <v>23074127</v>
      </c>
      <c r="M1168">
        <v>4.7</v>
      </c>
      <c r="P1168" s="29">
        <f t="shared" si="47"/>
        <v>0.6166666666666667</v>
      </c>
    </row>
    <row r="1169" spans="1:16" hidden="1" x14ac:dyDescent="0.25">
      <c r="A1169">
        <v>185395170</v>
      </c>
      <c r="B1169">
        <v>803401</v>
      </c>
      <c r="C1169" t="s">
        <v>318</v>
      </c>
      <c r="D1169">
        <v>2021602</v>
      </c>
      <c r="E1169" t="s">
        <v>242</v>
      </c>
      <c r="F1169" t="s">
        <v>214</v>
      </c>
      <c r="G1169" t="s">
        <v>215</v>
      </c>
      <c r="H1169">
        <v>2</v>
      </c>
      <c r="I1169">
        <v>2015</v>
      </c>
      <c r="J1169">
        <v>2</v>
      </c>
      <c r="L1169">
        <v>23072005</v>
      </c>
      <c r="M1169">
        <v>5.6</v>
      </c>
      <c r="P1169" s="29">
        <f t="shared" si="47"/>
        <v>0.76666666666666661</v>
      </c>
    </row>
    <row r="1170" spans="1:16" hidden="1" x14ac:dyDescent="0.25">
      <c r="A1170">
        <v>185395170</v>
      </c>
      <c r="B1170">
        <v>803401</v>
      </c>
      <c r="C1170" t="s">
        <v>318</v>
      </c>
      <c r="D1170">
        <v>2024862</v>
      </c>
      <c r="E1170" t="s">
        <v>289</v>
      </c>
      <c r="F1170" t="s">
        <v>214</v>
      </c>
      <c r="G1170" t="s">
        <v>215</v>
      </c>
      <c r="H1170">
        <v>2</v>
      </c>
      <c r="I1170">
        <v>2015</v>
      </c>
      <c r="J1170">
        <v>2</v>
      </c>
      <c r="L1170">
        <v>23070629</v>
      </c>
      <c r="M1170">
        <v>5.0999999999999996</v>
      </c>
      <c r="P1170" s="29">
        <f t="shared" si="47"/>
        <v>0.68333333333333324</v>
      </c>
    </row>
    <row r="1171" spans="1:16" hidden="1" x14ac:dyDescent="0.25">
      <c r="A1171">
        <v>185395170</v>
      </c>
      <c r="B1171">
        <v>803401</v>
      </c>
      <c r="C1171" t="s">
        <v>318</v>
      </c>
      <c r="D1171">
        <v>2021679</v>
      </c>
      <c r="E1171" t="s">
        <v>259</v>
      </c>
      <c r="F1171" t="s">
        <v>214</v>
      </c>
      <c r="G1171" t="s">
        <v>215</v>
      </c>
      <c r="H1171">
        <v>2</v>
      </c>
      <c r="I1171">
        <v>2015</v>
      </c>
      <c r="J1171">
        <v>2</v>
      </c>
      <c r="L1171">
        <v>23072112</v>
      </c>
      <c r="M1171">
        <v>5</v>
      </c>
      <c r="P1171" s="29">
        <f t="shared" si="47"/>
        <v>0.66666666666666663</v>
      </c>
    </row>
    <row r="1172" spans="1:16" hidden="1" x14ac:dyDescent="0.25">
      <c r="A1172">
        <v>185395170</v>
      </c>
      <c r="B1172">
        <v>803401</v>
      </c>
      <c r="C1172" t="s">
        <v>318</v>
      </c>
      <c r="D1172">
        <v>2004597</v>
      </c>
      <c r="E1172" t="s">
        <v>279</v>
      </c>
      <c r="F1172" t="s">
        <v>214</v>
      </c>
      <c r="G1172" t="s">
        <v>215</v>
      </c>
      <c r="H1172">
        <v>3</v>
      </c>
      <c r="I1172">
        <v>2016</v>
      </c>
      <c r="J1172">
        <v>1</v>
      </c>
      <c r="L1172">
        <v>23080767</v>
      </c>
      <c r="M1172" t="s">
        <v>221</v>
      </c>
      <c r="P1172" s="29" t="str">
        <f t="shared" ref="P1172:P1203" si="48">IF(AND(ISNUMBER(M1172),H1172&lt;&gt;4),(M1172-1)/6,IF(H1172=4,"DRP",IF(AND(H1172=3,M1172="NA"),"BAD",IF(AND(H1172=2),"CVL",IF(AND(H1172=1,ISBLANK(M1172)),"NULL","UNK")))))</f>
        <v>BAD</v>
      </c>
    </row>
    <row r="1173" spans="1:16" hidden="1" x14ac:dyDescent="0.25">
      <c r="A1173">
        <v>185395170</v>
      </c>
      <c r="B1173">
        <v>803401</v>
      </c>
      <c r="C1173" t="s">
        <v>318</v>
      </c>
      <c r="D1173">
        <v>2021596</v>
      </c>
      <c r="E1173" t="s">
        <v>294</v>
      </c>
      <c r="F1173" t="s">
        <v>214</v>
      </c>
      <c r="G1173" t="s">
        <v>215</v>
      </c>
      <c r="H1173">
        <v>2</v>
      </c>
      <c r="I1173">
        <v>2016</v>
      </c>
      <c r="J1173">
        <v>1</v>
      </c>
      <c r="L1173">
        <v>23081197</v>
      </c>
      <c r="M1173">
        <v>4.7</v>
      </c>
      <c r="P1173" s="29">
        <f t="shared" si="48"/>
        <v>0.6166666666666667</v>
      </c>
    </row>
    <row r="1174" spans="1:16" hidden="1" x14ac:dyDescent="0.25">
      <c r="A1174">
        <v>185395170</v>
      </c>
      <c r="B1174">
        <v>803401</v>
      </c>
      <c r="C1174" t="s">
        <v>318</v>
      </c>
      <c r="D1174">
        <v>2021763</v>
      </c>
      <c r="E1174" t="s">
        <v>298</v>
      </c>
      <c r="F1174" t="s">
        <v>214</v>
      </c>
      <c r="G1174" t="s">
        <v>215</v>
      </c>
      <c r="H1174">
        <v>2</v>
      </c>
      <c r="I1174">
        <v>2016</v>
      </c>
      <c r="J1174">
        <v>1</v>
      </c>
      <c r="L1174">
        <v>23081191</v>
      </c>
      <c r="M1174">
        <v>5.2</v>
      </c>
      <c r="P1174" s="29">
        <f t="shared" si="48"/>
        <v>0.70000000000000007</v>
      </c>
    </row>
    <row r="1175" spans="1:16" hidden="1" x14ac:dyDescent="0.25">
      <c r="A1175">
        <v>185395170</v>
      </c>
      <c r="B1175">
        <v>803401</v>
      </c>
      <c r="C1175" t="s">
        <v>318</v>
      </c>
      <c r="D1175">
        <v>2021756</v>
      </c>
      <c r="E1175" t="s">
        <v>253</v>
      </c>
      <c r="F1175" t="s">
        <v>214</v>
      </c>
      <c r="G1175" t="s">
        <v>215</v>
      </c>
      <c r="H1175">
        <v>2</v>
      </c>
      <c r="I1175">
        <v>2016</v>
      </c>
      <c r="J1175">
        <v>1</v>
      </c>
      <c r="L1175">
        <v>23081181</v>
      </c>
      <c r="M1175">
        <v>5.7</v>
      </c>
      <c r="P1175" s="29">
        <f t="shared" si="48"/>
        <v>0.78333333333333333</v>
      </c>
    </row>
    <row r="1176" spans="1:16" hidden="1" x14ac:dyDescent="0.25">
      <c r="A1176">
        <v>185395170</v>
      </c>
      <c r="B1176">
        <v>803401</v>
      </c>
      <c r="C1176" t="s">
        <v>318</v>
      </c>
      <c r="D1176">
        <v>2021638</v>
      </c>
      <c r="E1176" t="s">
        <v>250</v>
      </c>
      <c r="F1176" t="s">
        <v>214</v>
      </c>
      <c r="G1176" t="s">
        <v>215</v>
      </c>
      <c r="H1176">
        <v>2</v>
      </c>
      <c r="I1176">
        <v>2016</v>
      </c>
      <c r="J1176">
        <v>1</v>
      </c>
      <c r="L1176">
        <v>23081193</v>
      </c>
      <c r="M1176">
        <v>5.6</v>
      </c>
      <c r="P1176" s="29">
        <f t="shared" si="48"/>
        <v>0.76666666666666661</v>
      </c>
    </row>
    <row r="1177" spans="1:16" hidden="1" x14ac:dyDescent="0.25">
      <c r="A1177">
        <v>185395170</v>
      </c>
      <c r="B1177">
        <v>803401</v>
      </c>
      <c r="C1177" t="s">
        <v>318</v>
      </c>
      <c r="D1177">
        <v>2021631</v>
      </c>
      <c r="E1177" t="s">
        <v>302</v>
      </c>
      <c r="F1177" t="s">
        <v>214</v>
      </c>
      <c r="G1177" t="s">
        <v>215</v>
      </c>
      <c r="H1177">
        <v>2</v>
      </c>
      <c r="I1177">
        <v>2016</v>
      </c>
      <c r="J1177">
        <v>1</v>
      </c>
      <c r="L1177">
        <v>23079801</v>
      </c>
      <c r="M1177">
        <v>5.7</v>
      </c>
      <c r="P1177" s="29">
        <f t="shared" si="48"/>
        <v>0.78333333333333333</v>
      </c>
    </row>
    <row r="1178" spans="1:16" hidden="1" x14ac:dyDescent="0.25">
      <c r="A1178">
        <v>185395170</v>
      </c>
      <c r="B1178">
        <v>803401</v>
      </c>
      <c r="C1178" t="s">
        <v>318</v>
      </c>
      <c r="D1178">
        <v>2021591</v>
      </c>
      <c r="E1178" t="s">
        <v>240</v>
      </c>
      <c r="F1178" t="s">
        <v>214</v>
      </c>
      <c r="G1178" t="s">
        <v>215</v>
      </c>
      <c r="H1178">
        <v>4</v>
      </c>
      <c r="I1178">
        <v>2016</v>
      </c>
      <c r="J1178">
        <v>1</v>
      </c>
      <c r="L1178">
        <v>23079807</v>
      </c>
      <c r="P1178" s="29" t="str">
        <f t="shared" si="48"/>
        <v>DRP</v>
      </c>
    </row>
    <row r="1179" spans="1:16" hidden="1" x14ac:dyDescent="0.25">
      <c r="A1179">
        <v>185395170</v>
      </c>
      <c r="B1179">
        <v>803401</v>
      </c>
      <c r="C1179" t="s">
        <v>318</v>
      </c>
      <c r="D1179">
        <v>2021874</v>
      </c>
      <c r="E1179" t="s">
        <v>226</v>
      </c>
      <c r="F1179" t="s">
        <v>214</v>
      </c>
      <c r="G1179" t="s">
        <v>215</v>
      </c>
      <c r="H1179">
        <v>2</v>
      </c>
      <c r="I1179">
        <v>2016</v>
      </c>
      <c r="J1179">
        <v>2</v>
      </c>
      <c r="L1179">
        <v>23086862</v>
      </c>
      <c r="M1179">
        <v>4</v>
      </c>
      <c r="P1179" s="29">
        <f t="shared" si="48"/>
        <v>0.5</v>
      </c>
    </row>
    <row r="1180" spans="1:16" hidden="1" x14ac:dyDescent="0.25">
      <c r="A1180">
        <v>185395170</v>
      </c>
      <c r="B1180">
        <v>803401</v>
      </c>
      <c r="C1180" t="s">
        <v>318</v>
      </c>
      <c r="D1180">
        <v>2005120</v>
      </c>
      <c r="E1180" t="s">
        <v>293</v>
      </c>
      <c r="F1180" t="s">
        <v>214</v>
      </c>
      <c r="G1180" t="s">
        <v>215</v>
      </c>
      <c r="H1180">
        <v>2</v>
      </c>
      <c r="I1180">
        <v>2016</v>
      </c>
      <c r="J1180">
        <v>2</v>
      </c>
      <c r="L1180">
        <v>23086515</v>
      </c>
      <c r="M1180">
        <v>5</v>
      </c>
      <c r="P1180" s="29">
        <f t="shared" si="48"/>
        <v>0.66666666666666663</v>
      </c>
    </row>
    <row r="1181" spans="1:16" hidden="1" x14ac:dyDescent="0.25">
      <c r="A1181">
        <v>185395170</v>
      </c>
      <c r="B1181">
        <v>803401</v>
      </c>
      <c r="C1181" t="s">
        <v>318</v>
      </c>
      <c r="D1181">
        <v>2021640</v>
      </c>
      <c r="E1181" t="s">
        <v>227</v>
      </c>
      <c r="F1181" t="s">
        <v>214</v>
      </c>
      <c r="G1181" t="s">
        <v>215</v>
      </c>
      <c r="H1181">
        <v>2</v>
      </c>
      <c r="I1181">
        <v>2016</v>
      </c>
      <c r="J1181">
        <v>2</v>
      </c>
      <c r="L1181">
        <v>23086870</v>
      </c>
      <c r="M1181">
        <v>4.3</v>
      </c>
      <c r="P1181" s="29">
        <f t="shared" si="48"/>
        <v>0.54999999999999993</v>
      </c>
    </row>
    <row r="1182" spans="1:16" hidden="1" x14ac:dyDescent="0.25">
      <c r="A1182">
        <v>185395170</v>
      </c>
      <c r="B1182">
        <v>803401</v>
      </c>
      <c r="C1182" t="s">
        <v>318</v>
      </c>
      <c r="D1182">
        <v>2021865</v>
      </c>
      <c r="E1182" t="s">
        <v>301</v>
      </c>
      <c r="F1182" t="s">
        <v>214</v>
      </c>
      <c r="G1182" t="s">
        <v>215</v>
      </c>
      <c r="H1182">
        <v>2</v>
      </c>
      <c r="I1182">
        <v>2016</v>
      </c>
      <c r="J1182">
        <v>2</v>
      </c>
      <c r="L1182">
        <v>23086911</v>
      </c>
      <c r="M1182">
        <v>6</v>
      </c>
      <c r="P1182" s="29">
        <f t="shared" si="48"/>
        <v>0.83333333333333337</v>
      </c>
    </row>
    <row r="1183" spans="1:16" hidden="1" x14ac:dyDescent="0.25">
      <c r="A1183">
        <v>185395170</v>
      </c>
      <c r="B1183">
        <v>803401</v>
      </c>
      <c r="C1183" t="s">
        <v>318</v>
      </c>
      <c r="D1183">
        <v>2024863</v>
      </c>
      <c r="E1183" t="s">
        <v>304</v>
      </c>
      <c r="F1183" t="s">
        <v>214</v>
      </c>
      <c r="G1183" t="s">
        <v>215</v>
      </c>
      <c r="H1183">
        <v>2</v>
      </c>
      <c r="I1183">
        <v>2016</v>
      </c>
      <c r="J1183">
        <v>2</v>
      </c>
      <c r="L1183">
        <v>23086719</v>
      </c>
      <c r="M1183">
        <v>5</v>
      </c>
      <c r="P1183" s="29">
        <f t="shared" si="48"/>
        <v>0.66666666666666663</v>
      </c>
    </row>
    <row r="1184" spans="1:16" hidden="1" x14ac:dyDescent="0.25">
      <c r="A1184">
        <v>185395170</v>
      </c>
      <c r="B1184">
        <v>803401</v>
      </c>
      <c r="C1184" t="s">
        <v>318</v>
      </c>
      <c r="D1184">
        <v>2004597</v>
      </c>
      <c r="E1184" t="s">
        <v>279</v>
      </c>
      <c r="F1184" t="s">
        <v>214</v>
      </c>
      <c r="G1184" t="s">
        <v>215</v>
      </c>
      <c r="H1184">
        <v>4</v>
      </c>
      <c r="I1184">
        <v>2016</v>
      </c>
      <c r="J1184">
        <v>2</v>
      </c>
      <c r="L1184">
        <v>23086682</v>
      </c>
      <c r="P1184" s="29" t="str">
        <f t="shared" si="48"/>
        <v>DRP</v>
      </c>
    </row>
    <row r="1185" spans="1:16" hidden="1" x14ac:dyDescent="0.25">
      <c r="A1185">
        <v>185395170</v>
      </c>
      <c r="B1185">
        <v>803401</v>
      </c>
      <c r="C1185" t="s">
        <v>318</v>
      </c>
      <c r="D1185">
        <v>2024921</v>
      </c>
      <c r="E1185" t="s">
        <v>225</v>
      </c>
      <c r="F1185" t="s">
        <v>214</v>
      </c>
      <c r="G1185" t="s">
        <v>215</v>
      </c>
      <c r="H1185">
        <v>4</v>
      </c>
      <c r="I1185">
        <v>2016</v>
      </c>
      <c r="J1185">
        <v>2</v>
      </c>
      <c r="L1185">
        <v>23086752</v>
      </c>
      <c r="P1185" s="29" t="str">
        <f t="shared" si="48"/>
        <v>DRP</v>
      </c>
    </row>
    <row r="1186" spans="1:16" hidden="1" x14ac:dyDescent="0.25">
      <c r="A1186">
        <v>185395170</v>
      </c>
      <c r="B1186">
        <v>803401</v>
      </c>
      <c r="C1186" t="s">
        <v>318</v>
      </c>
      <c r="D1186">
        <v>2024921</v>
      </c>
      <c r="E1186" t="s">
        <v>225</v>
      </c>
      <c r="F1186" t="s">
        <v>214</v>
      </c>
      <c r="G1186" t="s">
        <v>215</v>
      </c>
      <c r="H1186">
        <v>2</v>
      </c>
      <c r="I1186">
        <v>2017</v>
      </c>
      <c r="J1186">
        <v>1</v>
      </c>
      <c r="L1186">
        <v>23093771</v>
      </c>
      <c r="M1186">
        <v>6.2</v>
      </c>
      <c r="P1186" s="29">
        <f t="shared" si="48"/>
        <v>0.8666666666666667</v>
      </c>
    </row>
    <row r="1187" spans="1:16" hidden="1" x14ac:dyDescent="0.25">
      <c r="A1187">
        <v>185395170</v>
      </c>
      <c r="B1187">
        <v>803401</v>
      </c>
      <c r="C1187" t="s">
        <v>318</v>
      </c>
      <c r="D1187">
        <v>2021787</v>
      </c>
      <c r="E1187" t="s">
        <v>292</v>
      </c>
      <c r="F1187" t="s">
        <v>214</v>
      </c>
      <c r="G1187" t="s">
        <v>215</v>
      </c>
      <c r="H1187">
        <v>2</v>
      </c>
      <c r="I1187">
        <v>2017</v>
      </c>
      <c r="J1187">
        <v>1</v>
      </c>
      <c r="L1187">
        <v>23093320</v>
      </c>
      <c r="M1187">
        <v>5.5</v>
      </c>
      <c r="P1187" s="29">
        <f t="shared" si="48"/>
        <v>0.75</v>
      </c>
    </row>
    <row r="1188" spans="1:16" hidden="1" x14ac:dyDescent="0.25">
      <c r="A1188">
        <v>185395170</v>
      </c>
      <c r="B1188">
        <v>803401</v>
      </c>
      <c r="C1188" t="s">
        <v>318</v>
      </c>
      <c r="D1188">
        <v>2021750</v>
      </c>
      <c r="E1188" t="s">
        <v>296</v>
      </c>
      <c r="F1188" t="s">
        <v>214</v>
      </c>
      <c r="G1188" t="s">
        <v>215</v>
      </c>
      <c r="H1188">
        <v>2</v>
      </c>
      <c r="I1188">
        <v>2017</v>
      </c>
      <c r="J1188">
        <v>1</v>
      </c>
      <c r="L1188">
        <v>23091959</v>
      </c>
      <c r="M1188">
        <v>5.5</v>
      </c>
      <c r="P1188" s="29">
        <f t="shared" si="48"/>
        <v>0.75</v>
      </c>
    </row>
    <row r="1189" spans="1:16" hidden="1" x14ac:dyDescent="0.25">
      <c r="A1189">
        <v>185395170</v>
      </c>
      <c r="B1189">
        <v>803401</v>
      </c>
      <c r="C1189" t="s">
        <v>318</v>
      </c>
      <c r="D1189">
        <v>2021725</v>
      </c>
      <c r="E1189" t="s">
        <v>257</v>
      </c>
      <c r="F1189" t="s">
        <v>214</v>
      </c>
      <c r="G1189" t="s">
        <v>215</v>
      </c>
      <c r="H1189">
        <v>2</v>
      </c>
      <c r="I1189">
        <v>2017</v>
      </c>
      <c r="J1189">
        <v>1</v>
      </c>
      <c r="L1189">
        <v>23091960</v>
      </c>
      <c r="M1189">
        <v>4.2</v>
      </c>
      <c r="P1189" s="29">
        <f t="shared" si="48"/>
        <v>0.53333333333333333</v>
      </c>
    </row>
    <row r="1190" spans="1:16" hidden="1" x14ac:dyDescent="0.25">
      <c r="A1190">
        <v>185395170</v>
      </c>
      <c r="B1190">
        <v>803401</v>
      </c>
      <c r="C1190" t="s">
        <v>318</v>
      </c>
      <c r="D1190">
        <v>2021671</v>
      </c>
      <c r="E1190" t="s">
        <v>303</v>
      </c>
      <c r="F1190" t="s">
        <v>214</v>
      </c>
      <c r="G1190" t="s">
        <v>215</v>
      </c>
      <c r="H1190">
        <v>2</v>
      </c>
      <c r="I1190">
        <v>2017</v>
      </c>
      <c r="J1190">
        <v>1</v>
      </c>
      <c r="L1190">
        <v>23093770</v>
      </c>
      <c r="M1190">
        <v>4.7</v>
      </c>
      <c r="P1190" s="29">
        <f t="shared" si="48"/>
        <v>0.6166666666666667</v>
      </c>
    </row>
    <row r="1191" spans="1:16" hidden="1" x14ac:dyDescent="0.25">
      <c r="A1191">
        <v>185395170</v>
      </c>
      <c r="B1191">
        <v>803401</v>
      </c>
      <c r="C1191" t="s">
        <v>318</v>
      </c>
      <c r="D1191">
        <v>2004597</v>
      </c>
      <c r="E1191" t="s">
        <v>279</v>
      </c>
      <c r="F1191" t="s">
        <v>214</v>
      </c>
      <c r="G1191" t="s">
        <v>215</v>
      </c>
      <c r="H1191">
        <v>2</v>
      </c>
      <c r="I1191">
        <v>2017</v>
      </c>
      <c r="J1191">
        <v>1</v>
      </c>
      <c r="L1191">
        <v>23093497</v>
      </c>
      <c r="M1191">
        <v>4.0999999999999996</v>
      </c>
      <c r="P1191" s="29">
        <f t="shared" si="48"/>
        <v>0.51666666666666661</v>
      </c>
    </row>
    <row r="1192" spans="1:16" hidden="1" x14ac:dyDescent="0.25">
      <c r="A1192">
        <v>185395170</v>
      </c>
      <c r="B1192">
        <v>803401</v>
      </c>
      <c r="C1192" t="s">
        <v>318</v>
      </c>
      <c r="D1192">
        <v>2021661</v>
      </c>
      <c r="E1192" t="s">
        <v>305</v>
      </c>
      <c r="F1192" t="s">
        <v>214</v>
      </c>
      <c r="G1192" t="s">
        <v>215</v>
      </c>
      <c r="H1192">
        <v>4</v>
      </c>
      <c r="I1192">
        <v>2017</v>
      </c>
      <c r="J1192">
        <v>2</v>
      </c>
      <c r="L1192">
        <v>23097638</v>
      </c>
      <c r="P1192" s="29" t="str">
        <f t="shared" si="48"/>
        <v>DRP</v>
      </c>
    </row>
    <row r="1193" spans="1:16" hidden="1" x14ac:dyDescent="0.25">
      <c r="A1193">
        <v>185395170</v>
      </c>
      <c r="B1193">
        <v>803401</v>
      </c>
      <c r="C1193" t="s">
        <v>318</v>
      </c>
      <c r="D1193">
        <v>2004586</v>
      </c>
      <c r="E1193" t="s">
        <v>325</v>
      </c>
      <c r="F1193" t="s">
        <v>214</v>
      </c>
      <c r="G1193" t="s">
        <v>215</v>
      </c>
      <c r="H1193">
        <v>2</v>
      </c>
      <c r="I1193">
        <v>2017</v>
      </c>
      <c r="J1193">
        <v>2</v>
      </c>
      <c r="L1193">
        <v>23100806</v>
      </c>
      <c r="M1193">
        <v>5</v>
      </c>
      <c r="P1193" s="29">
        <f t="shared" si="48"/>
        <v>0.66666666666666663</v>
      </c>
    </row>
    <row r="1194" spans="1:16" hidden="1" x14ac:dyDescent="0.25">
      <c r="A1194">
        <v>185395170</v>
      </c>
      <c r="B1194">
        <v>803401</v>
      </c>
      <c r="C1194" t="s">
        <v>318</v>
      </c>
      <c r="D1194">
        <v>2004587</v>
      </c>
      <c r="E1194" t="s">
        <v>288</v>
      </c>
      <c r="F1194" t="s">
        <v>214</v>
      </c>
      <c r="G1194" t="s">
        <v>215</v>
      </c>
      <c r="H1194">
        <v>2</v>
      </c>
      <c r="I1194">
        <v>2017</v>
      </c>
      <c r="J1194">
        <v>2</v>
      </c>
      <c r="L1194">
        <v>23100814</v>
      </c>
      <c r="M1194">
        <v>5.7</v>
      </c>
      <c r="P1194" s="29">
        <f t="shared" si="48"/>
        <v>0.78333333333333333</v>
      </c>
    </row>
    <row r="1195" spans="1:16" hidden="1" x14ac:dyDescent="0.25">
      <c r="A1195">
        <v>185395170</v>
      </c>
      <c r="B1195">
        <v>803401</v>
      </c>
      <c r="C1195" t="s">
        <v>318</v>
      </c>
      <c r="D1195">
        <v>2021591</v>
      </c>
      <c r="E1195" t="s">
        <v>240</v>
      </c>
      <c r="F1195" t="s">
        <v>214</v>
      </c>
      <c r="G1195" t="s">
        <v>215</v>
      </c>
      <c r="H1195">
        <v>2</v>
      </c>
      <c r="I1195">
        <v>2017</v>
      </c>
      <c r="J1195">
        <v>2</v>
      </c>
      <c r="L1195">
        <v>23097630</v>
      </c>
      <c r="M1195">
        <v>5.2</v>
      </c>
      <c r="P1195" s="29">
        <f t="shared" si="48"/>
        <v>0.70000000000000007</v>
      </c>
    </row>
    <row r="1196" spans="1:16" hidden="1" x14ac:dyDescent="0.25">
      <c r="A1196">
        <v>185395170</v>
      </c>
      <c r="B1196">
        <v>803401</v>
      </c>
      <c r="C1196" t="s">
        <v>318</v>
      </c>
      <c r="D1196">
        <v>2021723</v>
      </c>
      <c r="E1196" t="s">
        <v>299</v>
      </c>
      <c r="F1196" t="s">
        <v>214</v>
      </c>
      <c r="G1196" t="s">
        <v>215</v>
      </c>
      <c r="H1196">
        <v>2</v>
      </c>
      <c r="I1196">
        <v>2017</v>
      </c>
      <c r="J1196">
        <v>2</v>
      </c>
      <c r="L1196">
        <v>23097633</v>
      </c>
      <c r="M1196">
        <v>6</v>
      </c>
      <c r="P1196" s="29">
        <f t="shared" si="48"/>
        <v>0.83333333333333337</v>
      </c>
    </row>
    <row r="1197" spans="1:16" hidden="1" x14ac:dyDescent="0.25">
      <c r="A1197">
        <v>185395170</v>
      </c>
      <c r="B1197">
        <v>803401</v>
      </c>
      <c r="C1197" t="s">
        <v>318</v>
      </c>
      <c r="D1197">
        <v>2024865</v>
      </c>
      <c r="E1197" t="s">
        <v>284</v>
      </c>
      <c r="F1197" t="s">
        <v>214</v>
      </c>
      <c r="G1197" t="s">
        <v>215</v>
      </c>
      <c r="H1197">
        <v>2</v>
      </c>
      <c r="I1197">
        <v>2018</v>
      </c>
      <c r="J1197">
        <v>1</v>
      </c>
      <c r="L1197">
        <v>23107828</v>
      </c>
      <c r="M1197">
        <v>5.0999999999999996</v>
      </c>
      <c r="P1197" s="29">
        <f t="shared" si="48"/>
        <v>0.68333333333333324</v>
      </c>
    </row>
    <row r="1198" spans="1:16" hidden="1" x14ac:dyDescent="0.25">
      <c r="A1198">
        <v>185395170</v>
      </c>
      <c r="B1198">
        <v>803401</v>
      </c>
      <c r="C1198" t="s">
        <v>318</v>
      </c>
      <c r="D1198">
        <v>2024864</v>
      </c>
      <c r="E1198" t="s">
        <v>310</v>
      </c>
      <c r="F1198" t="s">
        <v>214</v>
      </c>
      <c r="G1198" t="s">
        <v>215</v>
      </c>
      <c r="H1198">
        <v>2</v>
      </c>
      <c r="I1198">
        <v>2018</v>
      </c>
      <c r="J1198">
        <v>1</v>
      </c>
      <c r="L1198">
        <v>23107809</v>
      </c>
      <c r="M1198">
        <v>4.5999999999999996</v>
      </c>
      <c r="P1198" s="29">
        <f t="shared" si="48"/>
        <v>0.6</v>
      </c>
    </row>
    <row r="1199" spans="1:16" hidden="1" x14ac:dyDescent="0.25">
      <c r="A1199">
        <v>185395170</v>
      </c>
      <c r="B1199">
        <v>803401</v>
      </c>
      <c r="C1199" t="s">
        <v>318</v>
      </c>
      <c r="D1199">
        <v>2021661</v>
      </c>
      <c r="E1199" t="s">
        <v>305</v>
      </c>
      <c r="F1199" t="s">
        <v>214</v>
      </c>
      <c r="G1199" t="s">
        <v>215</v>
      </c>
      <c r="H1199">
        <v>2</v>
      </c>
      <c r="I1199">
        <v>2018</v>
      </c>
      <c r="J1199">
        <v>1</v>
      </c>
      <c r="L1199">
        <v>23108183</v>
      </c>
      <c r="M1199">
        <v>5</v>
      </c>
      <c r="P1199" s="29">
        <f t="shared" si="48"/>
        <v>0.66666666666666663</v>
      </c>
    </row>
    <row r="1200" spans="1:16" hidden="1" x14ac:dyDescent="0.25">
      <c r="A1200">
        <v>185395170</v>
      </c>
      <c r="B1200">
        <v>803401</v>
      </c>
      <c r="C1200" t="s">
        <v>318</v>
      </c>
      <c r="D1200">
        <v>2004602</v>
      </c>
      <c r="E1200" t="s">
        <v>277</v>
      </c>
      <c r="F1200" t="s">
        <v>214</v>
      </c>
      <c r="G1200" t="s">
        <v>215</v>
      </c>
      <c r="H1200">
        <v>2</v>
      </c>
      <c r="I1200">
        <v>2018</v>
      </c>
      <c r="J1200">
        <v>1</v>
      </c>
      <c r="L1200">
        <v>23108188</v>
      </c>
      <c r="M1200">
        <v>5.5</v>
      </c>
      <c r="P1200" s="29">
        <f t="shared" si="48"/>
        <v>0.75</v>
      </c>
    </row>
    <row r="1201" spans="1:16" hidden="1" x14ac:dyDescent="0.25">
      <c r="A1201">
        <v>185395170</v>
      </c>
      <c r="B1201">
        <v>803401</v>
      </c>
      <c r="C1201" t="s">
        <v>318</v>
      </c>
      <c r="D1201">
        <v>2021716</v>
      </c>
      <c r="E1201" t="s">
        <v>291</v>
      </c>
      <c r="F1201" t="s">
        <v>214</v>
      </c>
      <c r="G1201" t="s">
        <v>215</v>
      </c>
      <c r="H1201">
        <v>2</v>
      </c>
      <c r="I1201">
        <v>2018</v>
      </c>
      <c r="J1201">
        <v>1</v>
      </c>
      <c r="L1201">
        <v>23107801</v>
      </c>
      <c r="M1201">
        <v>5.7</v>
      </c>
      <c r="P1201" s="29">
        <f t="shared" si="48"/>
        <v>0.78333333333333333</v>
      </c>
    </row>
    <row r="1202" spans="1:16" hidden="1" x14ac:dyDescent="0.25">
      <c r="A1202">
        <v>185395170</v>
      </c>
      <c r="B1202">
        <v>803401</v>
      </c>
      <c r="C1202" t="s">
        <v>318</v>
      </c>
      <c r="D1202">
        <v>2021710</v>
      </c>
      <c r="E1202" t="s">
        <v>278</v>
      </c>
      <c r="F1202" t="s">
        <v>214</v>
      </c>
      <c r="G1202" t="s">
        <v>215</v>
      </c>
      <c r="H1202">
        <v>2</v>
      </c>
      <c r="I1202">
        <v>2018</v>
      </c>
      <c r="J1202">
        <v>2</v>
      </c>
      <c r="L1202">
        <v>23115950</v>
      </c>
      <c r="M1202">
        <v>5.4</v>
      </c>
      <c r="P1202" s="29">
        <f t="shared" si="48"/>
        <v>0.73333333333333339</v>
      </c>
    </row>
    <row r="1203" spans="1:16" hidden="1" x14ac:dyDescent="0.25">
      <c r="A1203">
        <v>185395170</v>
      </c>
      <c r="B1203">
        <v>803401</v>
      </c>
      <c r="C1203" t="s">
        <v>318</v>
      </c>
      <c r="D1203">
        <v>2021808</v>
      </c>
      <c r="E1203" t="s">
        <v>283</v>
      </c>
      <c r="F1203" t="s">
        <v>214</v>
      </c>
      <c r="G1203" t="s">
        <v>215</v>
      </c>
      <c r="H1203">
        <v>2</v>
      </c>
      <c r="I1203">
        <v>2018</v>
      </c>
      <c r="J1203">
        <v>2</v>
      </c>
      <c r="L1203">
        <v>23115957</v>
      </c>
      <c r="M1203">
        <v>5.9</v>
      </c>
      <c r="P1203" s="29">
        <f t="shared" si="48"/>
        <v>0.81666666666666676</v>
      </c>
    </row>
    <row r="1204" spans="1:16" hidden="1" x14ac:dyDescent="0.25">
      <c r="A1204">
        <v>185395170</v>
      </c>
      <c r="B1204">
        <v>803401</v>
      </c>
      <c r="C1204" t="s">
        <v>318</v>
      </c>
      <c r="D1204">
        <v>2021664</v>
      </c>
      <c r="E1204" t="s">
        <v>311</v>
      </c>
      <c r="F1204" t="s">
        <v>214</v>
      </c>
      <c r="G1204" t="s">
        <v>215</v>
      </c>
      <c r="H1204">
        <v>2</v>
      </c>
      <c r="I1204">
        <v>2018</v>
      </c>
      <c r="J1204">
        <v>2</v>
      </c>
      <c r="L1204">
        <v>23116254</v>
      </c>
      <c r="M1204">
        <v>6.8</v>
      </c>
      <c r="P1204" s="29">
        <f t="shared" ref="P1204:P1235" si="49">IF(AND(ISNUMBER(M1204),H1204&lt;&gt;4),(M1204-1)/6,IF(H1204=4,"DRP",IF(AND(H1204=3,M1204="NA"),"BAD",IF(AND(H1204=2),"CVL",IF(AND(H1204=1,ISBLANK(M1204)),"NULL","UNK")))))</f>
        <v>0.96666666666666667</v>
      </c>
    </row>
    <row r="1205" spans="1:16" hidden="1" x14ac:dyDescent="0.25">
      <c r="A1205">
        <v>185395170</v>
      </c>
      <c r="B1205">
        <v>803401</v>
      </c>
      <c r="C1205" t="s">
        <v>318</v>
      </c>
      <c r="D1205">
        <v>2021689</v>
      </c>
      <c r="E1205" t="s">
        <v>312</v>
      </c>
      <c r="F1205" t="s">
        <v>214</v>
      </c>
      <c r="G1205" t="s">
        <v>215</v>
      </c>
      <c r="H1205">
        <v>2</v>
      </c>
      <c r="I1205">
        <v>2018</v>
      </c>
      <c r="J1205">
        <v>2</v>
      </c>
      <c r="L1205">
        <v>23115924</v>
      </c>
      <c r="M1205">
        <v>5.3</v>
      </c>
      <c r="P1205" s="29">
        <f t="shared" si="49"/>
        <v>0.71666666666666667</v>
      </c>
    </row>
    <row r="1206" spans="1:16" hidden="1" x14ac:dyDescent="0.25">
      <c r="A1206">
        <v>185395170</v>
      </c>
      <c r="B1206">
        <v>803401</v>
      </c>
      <c r="C1206" t="s">
        <v>318</v>
      </c>
      <c r="D1206">
        <v>2021779</v>
      </c>
      <c r="E1206" t="s">
        <v>329</v>
      </c>
      <c r="F1206" t="s">
        <v>214</v>
      </c>
      <c r="G1206" t="s">
        <v>215</v>
      </c>
      <c r="H1206">
        <v>2</v>
      </c>
      <c r="I1206">
        <v>2018</v>
      </c>
      <c r="J1206">
        <v>2</v>
      </c>
      <c r="M1206">
        <v>6</v>
      </c>
      <c r="P1206" s="29">
        <f t="shared" si="49"/>
        <v>0.83333333333333337</v>
      </c>
    </row>
    <row r="1207" spans="1:16" hidden="1" x14ac:dyDescent="0.25">
      <c r="A1207">
        <v>185395170</v>
      </c>
      <c r="B1207">
        <v>803401</v>
      </c>
      <c r="C1207" t="s">
        <v>318</v>
      </c>
      <c r="D1207">
        <v>2021862</v>
      </c>
      <c r="E1207" t="s">
        <v>313</v>
      </c>
      <c r="F1207" t="s">
        <v>214</v>
      </c>
      <c r="G1207" t="s">
        <v>215</v>
      </c>
      <c r="H1207">
        <v>2</v>
      </c>
      <c r="I1207">
        <v>2018</v>
      </c>
      <c r="J1207">
        <v>2</v>
      </c>
      <c r="L1207">
        <v>23115969</v>
      </c>
      <c r="M1207">
        <v>5.2</v>
      </c>
      <c r="P1207" s="29">
        <f t="shared" si="49"/>
        <v>0.70000000000000007</v>
      </c>
    </row>
    <row r="1208" spans="1:16" hidden="1" x14ac:dyDescent="0.25">
      <c r="A1208">
        <v>185395170</v>
      </c>
      <c r="B1208">
        <v>803401</v>
      </c>
      <c r="C1208" t="s">
        <v>318</v>
      </c>
      <c r="D1208">
        <v>2021664</v>
      </c>
      <c r="E1208" t="s">
        <v>311</v>
      </c>
      <c r="F1208" t="s">
        <v>214</v>
      </c>
      <c r="G1208" t="s">
        <v>215</v>
      </c>
      <c r="H1208">
        <v>4</v>
      </c>
      <c r="I1208">
        <v>2018</v>
      </c>
      <c r="J1208">
        <v>2</v>
      </c>
      <c r="L1208">
        <v>23115915</v>
      </c>
      <c r="P1208" s="29" t="str">
        <f t="shared" si="49"/>
        <v>DRP</v>
      </c>
    </row>
    <row r="1209" spans="1:16" hidden="1" x14ac:dyDescent="0.25">
      <c r="A1209">
        <v>185395170</v>
      </c>
      <c r="B1209">
        <v>803401</v>
      </c>
      <c r="C1209" t="s">
        <v>318</v>
      </c>
      <c r="D1209">
        <v>2021775</v>
      </c>
      <c r="E1209" t="s">
        <v>286</v>
      </c>
      <c r="F1209" t="s">
        <v>214</v>
      </c>
      <c r="G1209" t="s">
        <v>215</v>
      </c>
      <c r="H1209">
        <v>2</v>
      </c>
      <c r="I1209">
        <v>2018</v>
      </c>
      <c r="J1209">
        <v>2</v>
      </c>
      <c r="M1209">
        <v>6.3</v>
      </c>
      <c r="P1209" s="29">
        <f t="shared" si="49"/>
        <v>0.8833333333333333</v>
      </c>
    </row>
    <row r="1210" spans="1:16" hidden="1" x14ac:dyDescent="0.25">
      <c r="A1210">
        <v>185395170</v>
      </c>
      <c r="B1210">
        <v>803401</v>
      </c>
      <c r="C1210" t="s">
        <v>318</v>
      </c>
      <c r="D1210">
        <v>2021689</v>
      </c>
      <c r="E1210" t="s">
        <v>312</v>
      </c>
      <c r="F1210" t="s">
        <v>214</v>
      </c>
      <c r="G1210" t="s">
        <v>215</v>
      </c>
      <c r="H1210">
        <v>4</v>
      </c>
      <c r="I1210">
        <v>2018</v>
      </c>
      <c r="J1210">
        <v>2</v>
      </c>
      <c r="L1210">
        <v>23115916</v>
      </c>
      <c r="P1210" s="29" t="str">
        <f t="shared" si="49"/>
        <v>DRP</v>
      </c>
    </row>
    <row r="1211" spans="1:16" hidden="1" x14ac:dyDescent="0.25">
      <c r="A1211">
        <v>185395170</v>
      </c>
      <c r="B1211">
        <v>803401</v>
      </c>
      <c r="C1211" t="s">
        <v>318</v>
      </c>
      <c r="D1211">
        <v>2021808</v>
      </c>
      <c r="E1211" t="s">
        <v>283</v>
      </c>
      <c r="F1211" t="s">
        <v>214</v>
      </c>
      <c r="G1211" t="s">
        <v>215</v>
      </c>
      <c r="H1211">
        <v>4</v>
      </c>
      <c r="I1211">
        <v>2018</v>
      </c>
      <c r="J1211">
        <v>2</v>
      </c>
      <c r="L1211">
        <v>23115958</v>
      </c>
      <c r="P1211" s="29" t="str">
        <f t="shared" si="49"/>
        <v>DRP</v>
      </c>
    </row>
    <row r="1212" spans="1:16" hidden="1" x14ac:dyDescent="0.25">
      <c r="A1212">
        <v>185395170</v>
      </c>
      <c r="B1212">
        <v>803401</v>
      </c>
      <c r="C1212" t="s">
        <v>318</v>
      </c>
      <c r="D1212">
        <v>2021818</v>
      </c>
      <c r="E1212" t="s">
        <v>285</v>
      </c>
      <c r="F1212" t="s">
        <v>214</v>
      </c>
      <c r="G1212" t="s">
        <v>215</v>
      </c>
      <c r="H1212">
        <v>2</v>
      </c>
      <c r="I1212">
        <v>2019</v>
      </c>
      <c r="J1212">
        <v>1</v>
      </c>
      <c r="L1212">
        <v>23120317</v>
      </c>
      <c r="M1212">
        <v>6.5</v>
      </c>
      <c r="P1212" s="29">
        <f t="shared" si="49"/>
        <v>0.91666666666666663</v>
      </c>
    </row>
    <row r="1213" spans="1:16" hidden="1" x14ac:dyDescent="0.25">
      <c r="A1213">
        <v>185395170</v>
      </c>
      <c r="B1213">
        <v>803401</v>
      </c>
      <c r="C1213" t="s">
        <v>318</v>
      </c>
      <c r="D1213">
        <v>2021760</v>
      </c>
      <c r="E1213" t="s">
        <v>254</v>
      </c>
      <c r="F1213" t="s">
        <v>214</v>
      </c>
      <c r="G1213" t="s">
        <v>215</v>
      </c>
      <c r="H1213">
        <v>2</v>
      </c>
      <c r="I1213">
        <v>2019</v>
      </c>
      <c r="J1213">
        <v>1</v>
      </c>
      <c r="L1213">
        <v>23120307</v>
      </c>
      <c r="M1213">
        <v>6.4</v>
      </c>
      <c r="P1213" s="29">
        <f t="shared" si="49"/>
        <v>0.9</v>
      </c>
    </row>
    <row r="1214" spans="1:16" hidden="1" x14ac:dyDescent="0.25">
      <c r="A1214">
        <v>185395170</v>
      </c>
      <c r="B1214">
        <v>803401</v>
      </c>
      <c r="C1214" t="s">
        <v>318</v>
      </c>
      <c r="D1214">
        <v>2021841</v>
      </c>
      <c r="E1214" t="s">
        <v>306</v>
      </c>
      <c r="F1214" t="s">
        <v>214</v>
      </c>
      <c r="G1214" t="s">
        <v>215</v>
      </c>
      <c r="H1214">
        <v>2</v>
      </c>
      <c r="I1214">
        <v>2019</v>
      </c>
      <c r="J1214">
        <v>1</v>
      </c>
      <c r="L1214">
        <v>23120310</v>
      </c>
      <c r="M1214">
        <v>4.9000000000000004</v>
      </c>
      <c r="P1214" s="29">
        <f t="shared" si="49"/>
        <v>0.65</v>
      </c>
    </row>
    <row r="1215" spans="1:16" hidden="1" x14ac:dyDescent="0.25">
      <c r="A1215">
        <v>185395170</v>
      </c>
      <c r="B1215">
        <v>803401</v>
      </c>
      <c r="C1215" t="s">
        <v>318</v>
      </c>
      <c r="D1215">
        <v>2004609</v>
      </c>
      <c r="E1215" t="s">
        <v>309</v>
      </c>
      <c r="F1215" t="s">
        <v>214</v>
      </c>
      <c r="G1215" t="s">
        <v>215</v>
      </c>
      <c r="H1215">
        <v>2</v>
      </c>
      <c r="I1215">
        <v>2019</v>
      </c>
      <c r="J1215">
        <v>1</v>
      </c>
      <c r="L1215">
        <v>23120319</v>
      </c>
      <c r="M1215">
        <v>5.8</v>
      </c>
      <c r="P1215" s="29">
        <f t="shared" si="49"/>
        <v>0.79999999999999993</v>
      </c>
    </row>
    <row r="1216" spans="1:16" hidden="1" x14ac:dyDescent="0.25">
      <c r="A1216">
        <v>185395170</v>
      </c>
      <c r="B1216">
        <v>803401</v>
      </c>
      <c r="C1216" t="s">
        <v>318</v>
      </c>
      <c r="D1216">
        <v>2021621</v>
      </c>
      <c r="E1216" t="s">
        <v>314</v>
      </c>
      <c r="F1216" t="s">
        <v>214</v>
      </c>
      <c r="G1216" t="s">
        <v>215</v>
      </c>
      <c r="H1216">
        <v>2</v>
      </c>
      <c r="I1216">
        <v>2019</v>
      </c>
      <c r="J1216">
        <v>1</v>
      </c>
      <c r="L1216">
        <v>23120315</v>
      </c>
      <c r="M1216">
        <v>5.0999999999999996</v>
      </c>
      <c r="P1216" s="29">
        <f t="shared" si="49"/>
        <v>0.68333333333333324</v>
      </c>
    </row>
    <row r="1217" spans="1:16" hidden="1" x14ac:dyDescent="0.25">
      <c r="A1217">
        <v>185503569</v>
      </c>
      <c r="B1217">
        <v>803400</v>
      </c>
      <c r="C1217" t="s">
        <v>212</v>
      </c>
      <c r="D1217">
        <v>2005117</v>
      </c>
      <c r="E1217" t="s">
        <v>220</v>
      </c>
      <c r="F1217" t="s">
        <v>214</v>
      </c>
      <c r="G1217" t="s">
        <v>215</v>
      </c>
      <c r="H1217">
        <v>2</v>
      </c>
      <c r="I1217">
        <v>2016</v>
      </c>
      <c r="J1217">
        <v>1</v>
      </c>
      <c r="L1217">
        <v>23078733</v>
      </c>
      <c r="M1217">
        <v>6.2</v>
      </c>
      <c r="P1217" s="29">
        <f t="shared" si="49"/>
        <v>0.8666666666666667</v>
      </c>
    </row>
    <row r="1218" spans="1:16" hidden="1" x14ac:dyDescent="0.25">
      <c r="A1218">
        <v>185503569</v>
      </c>
      <c r="B1218">
        <v>803400</v>
      </c>
      <c r="C1218" t="s">
        <v>212</v>
      </c>
      <c r="D1218">
        <v>2004098</v>
      </c>
      <c r="E1218" t="s">
        <v>213</v>
      </c>
      <c r="F1218" t="s">
        <v>214</v>
      </c>
      <c r="G1218" t="s">
        <v>215</v>
      </c>
      <c r="H1218">
        <v>2</v>
      </c>
      <c r="I1218">
        <v>2016</v>
      </c>
      <c r="J1218">
        <v>1</v>
      </c>
      <c r="L1218">
        <v>23078141</v>
      </c>
      <c r="M1218">
        <v>6.9</v>
      </c>
      <c r="P1218" s="29">
        <f t="shared" si="49"/>
        <v>0.98333333333333339</v>
      </c>
    </row>
    <row r="1219" spans="1:16" hidden="1" x14ac:dyDescent="0.25">
      <c r="A1219">
        <v>185503569</v>
      </c>
      <c r="B1219">
        <v>803400</v>
      </c>
      <c r="C1219" t="s">
        <v>212</v>
      </c>
      <c r="D1219">
        <v>2021600</v>
      </c>
      <c r="E1219" t="s">
        <v>219</v>
      </c>
      <c r="F1219" t="s">
        <v>214</v>
      </c>
      <c r="G1219" t="s">
        <v>215</v>
      </c>
      <c r="H1219">
        <v>2</v>
      </c>
      <c r="I1219">
        <v>2016</v>
      </c>
      <c r="J1219">
        <v>1</v>
      </c>
      <c r="L1219">
        <v>23081085</v>
      </c>
      <c r="M1219">
        <v>6.8</v>
      </c>
      <c r="P1219" s="29">
        <f t="shared" si="49"/>
        <v>0.96666666666666667</v>
      </c>
    </row>
    <row r="1220" spans="1:16" hidden="1" x14ac:dyDescent="0.25">
      <c r="A1220">
        <v>185503569</v>
      </c>
      <c r="B1220">
        <v>803400</v>
      </c>
      <c r="C1220" t="s">
        <v>212</v>
      </c>
      <c r="D1220">
        <v>2005099</v>
      </c>
      <c r="E1220" t="s">
        <v>217</v>
      </c>
      <c r="F1220" t="s">
        <v>214</v>
      </c>
      <c r="G1220" t="s">
        <v>215</v>
      </c>
      <c r="H1220">
        <v>2</v>
      </c>
      <c r="I1220">
        <v>2016</v>
      </c>
      <c r="J1220">
        <v>1</v>
      </c>
      <c r="L1220">
        <v>23081378</v>
      </c>
      <c r="M1220">
        <v>6.3</v>
      </c>
      <c r="P1220" s="29">
        <f t="shared" si="49"/>
        <v>0.8833333333333333</v>
      </c>
    </row>
    <row r="1221" spans="1:16" hidden="1" x14ac:dyDescent="0.25">
      <c r="A1221">
        <v>185503569</v>
      </c>
      <c r="B1221">
        <v>803400</v>
      </c>
      <c r="C1221" t="s">
        <v>212</v>
      </c>
      <c r="D1221">
        <v>2005102</v>
      </c>
      <c r="E1221" t="s">
        <v>218</v>
      </c>
      <c r="F1221" t="s">
        <v>214</v>
      </c>
      <c r="G1221" t="s">
        <v>215</v>
      </c>
      <c r="H1221">
        <v>2</v>
      </c>
      <c r="I1221">
        <v>2016</v>
      </c>
      <c r="J1221">
        <v>1</v>
      </c>
      <c r="L1221">
        <v>23081385</v>
      </c>
      <c r="M1221">
        <v>6.4</v>
      </c>
      <c r="P1221" s="29">
        <f t="shared" si="49"/>
        <v>0.9</v>
      </c>
    </row>
    <row r="1222" spans="1:16" hidden="1" x14ac:dyDescent="0.25">
      <c r="A1222">
        <v>185503569</v>
      </c>
      <c r="B1222">
        <v>803400</v>
      </c>
      <c r="C1222" t="s">
        <v>212</v>
      </c>
      <c r="D1222">
        <v>2021754</v>
      </c>
      <c r="E1222" t="s">
        <v>216</v>
      </c>
      <c r="F1222" t="s">
        <v>214</v>
      </c>
      <c r="G1222" t="s">
        <v>215</v>
      </c>
      <c r="H1222">
        <v>2</v>
      </c>
      <c r="I1222">
        <v>2016</v>
      </c>
      <c r="J1222">
        <v>1</v>
      </c>
      <c r="L1222">
        <v>23081130</v>
      </c>
      <c r="M1222">
        <v>6</v>
      </c>
      <c r="P1222" s="29">
        <f t="shared" si="49"/>
        <v>0.83333333333333337</v>
      </c>
    </row>
    <row r="1223" spans="1:16" hidden="1" x14ac:dyDescent="0.25">
      <c r="A1223">
        <v>185503569</v>
      </c>
      <c r="B1223">
        <v>803400</v>
      </c>
      <c r="C1223" t="s">
        <v>212</v>
      </c>
      <c r="D1223">
        <v>2005118</v>
      </c>
      <c r="E1223" t="s">
        <v>223</v>
      </c>
      <c r="F1223" t="s">
        <v>214</v>
      </c>
      <c r="G1223" t="s">
        <v>215</v>
      </c>
      <c r="H1223">
        <v>2</v>
      </c>
      <c r="I1223">
        <v>2016</v>
      </c>
      <c r="J1223">
        <v>2</v>
      </c>
      <c r="L1223">
        <v>23086743</v>
      </c>
      <c r="M1223">
        <v>6.5</v>
      </c>
      <c r="P1223" s="29">
        <f t="shared" si="49"/>
        <v>0.91666666666666663</v>
      </c>
    </row>
    <row r="1224" spans="1:16" hidden="1" x14ac:dyDescent="0.25">
      <c r="A1224">
        <v>185503569</v>
      </c>
      <c r="B1224">
        <v>803400</v>
      </c>
      <c r="C1224" t="s">
        <v>212</v>
      </c>
      <c r="D1224">
        <v>2021795</v>
      </c>
      <c r="E1224" t="s">
        <v>222</v>
      </c>
      <c r="F1224" t="s">
        <v>214</v>
      </c>
      <c r="G1224" t="s">
        <v>215</v>
      </c>
      <c r="H1224">
        <v>2</v>
      </c>
      <c r="I1224">
        <v>2016</v>
      </c>
      <c r="J1224">
        <v>2</v>
      </c>
      <c r="L1224">
        <v>23084481</v>
      </c>
      <c r="M1224">
        <v>5.8</v>
      </c>
      <c r="P1224" s="29">
        <f t="shared" si="49"/>
        <v>0.79999999999999993</v>
      </c>
    </row>
    <row r="1225" spans="1:16" hidden="1" x14ac:dyDescent="0.25">
      <c r="A1225">
        <v>185503569</v>
      </c>
      <c r="B1225">
        <v>803400</v>
      </c>
      <c r="C1225" t="s">
        <v>212</v>
      </c>
      <c r="D1225">
        <v>2021756</v>
      </c>
      <c r="E1225" t="s">
        <v>253</v>
      </c>
      <c r="F1225" t="s">
        <v>214</v>
      </c>
      <c r="G1225" t="s">
        <v>215</v>
      </c>
      <c r="H1225">
        <v>2</v>
      </c>
      <c r="I1225">
        <v>2016</v>
      </c>
      <c r="J1225">
        <v>2</v>
      </c>
      <c r="L1225">
        <v>23086836</v>
      </c>
      <c r="M1225">
        <v>6.3</v>
      </c>
      <c r="P1225" s="29">
        <f t="shared" si="49"/>
        <v>0.8833333333333333</v>
      </c>
    </row>
    <row r="1226" spans="1:16" hidden="1" x14ac:dyDescent="0.25">
      <c r="A1226">
        <v>185503569</v>
      </c>
      <c r="B1226">
        <v>803400</v>
      </c>
      <c r="C1226" t="s">
        <v>212</v>
      </c>
      <c r="D1226">
        <v>2021602</v>
      </c>
      <c r="E1226" t="s">
        <v>242</v>
      </c>
      <c r="F1226" t="s">
        <v>214</v>
      </c>
      <c r="G1226" t="s">
        <v>215</v>
      </c>
      <c r="H1226">
        <v>2</v>
      </c>
      <c r="I1226">
        <v>2016</v>
      </c>
      <c r="J1226">
        <v>2</v>
      </c>
      <c r="L1226">
        <v>23086747</v>
      </c>
      <c r="M1226">
        <v>6.4</v>
      </c>
      <c r="P1226" s="29">
        <f t="shared" si="49"/>
        <v>0.9</v>
      </c>
    </row>
    <row r="1227" spans="1:16" hidden="1" x14ac:dyDescent="0.25">
      <c r="A1227">
        <v>185503569</v>
      </c>
      <c r="B1227">
        <v>803400</v>
      </c>
      <c r="C1227" t="s">
        <v>212</v>
      </c>
      <c r="D1227">
        <v>2021580</v>
      </c>
      <c r="E1227" t="s">
        <v>241</v>
      </c>
      <c r="F1227" t="s">
        <v>214</v>
      </c>
      <c r="G1227" t="s">
        <v>215</v>
      </c>
      <c r="H1227">
        <v>2</v>
      </c>
      <c r="I1227">
        <v>2016</v>
      </c>
      <c r="J1227">
        <v>2</v>
      </c>
      <c r="L1227">
        <v>23086826</v>
      </c>
      <c r="M1227">
        <v>6.7</v>
      </c>
      <c r="P1227" s="29">
        <f t="shared" si="49"/>
        <v>0.95000000000000007</v>
      </c>
    </row>
    <row r="1228" spans="1:16" hidden="1" x14ac:dyDescent="0.25">
      <c r="A1228">
        <v>185503569</v>
      </c>
      <c r="B1228">
        <v>803400</v>
      </c>
      <c r="C1228" t="s">
        <v>212</v>
      </c>
      <c r="D1228">
        <v>2004112</v>
      </c>
      <c r="E1228" t="s">
        <v>244</v>
      </c>
      <c r="F1228" t="s">
        <v>214</v>
      </c>
      <c r="G1228" t="s">
        <v>215</v>
      </c>
      <c r="H1228">
        <v>2</v>
      </c>
      <c r="I1228">
        <v>2016</v>
      </c>
      <c r="J1228">
        <v>2</v>
      </c>
      <c r="L1228">
        <v>23085510</v>
      </c>
      <c r="M1228">
        <v>5.9</v>
      </c>
      <c r="P1228" s="29">
        <f t="shared" si="49"/>
        <v>0.81666666666666676</v>
      </c>
    </row>
    <row r="1229" spans="1:16" hidden="1" x14ac:dyDescent="0.25">
      <c r="A1229">
        <v>185503569</v>
      </c>
      <c r="B1229">
        <v>803400</v>
      </c>
      <c r="C1229" t="s">
        <v>212</v>
      </c>
      <c r="D1229">
        <v>2019274</v>
      </c>
      <c r="E1229" t="s">
        <v>247</v>
      </c>
      <c r="F1229" t="s">
        <v>214</v>
      </c>
      <c r="G1229" t="s">
        <v>215</v>
      </c>
      <c r="H1229">
        <v>2</v>
      </c>
      <c r="I1229">
        <v>2016</v>
      </c>
      <c r="J1229">
        <v>2</v>
      </c>
      <c r="M1229" t="s">
        <v>232</v>
      </c>
      <c r="N1229" t="s">
        <v>231</v>
      </c>
      <c r="P1229" s="29" t="str">
        <f t="shared" si="49"/>
        <v>CVL</v>
      </c>
    </row>
    <row r="1230" spans="1:16" hidden="1" x14ac:dyDescent="0.25">
      <c r="A1230">
        <v>185503569</v>
      </c>
      <c r="B1230">
        <v>803400</v>
      </c>
      <c r="C1230" t="s">
        <v>212</v>
      </c>
      <c r="D1230">
        <v>2019273</v>
      </c>
      <c r="E1230" t="s">
        <v>248</v>
      </c>
      <c r="F1230" t="s">
        <v>214</v>
      </c>
      <c r="G1230" t="s">
        <v>215</v>
      </c>
      <c r="H1230">
        <v>2</v>
      </c>
      <c r="I1230">
        <v>2016</v>
      </c>
      <c r="J1230">
        <v>2</v>
      </c>
      <c r="M1230" t="s">
        <v>232</v>
      </c>
      <c r="N1230" t="s">
        <v>231</v>
      </c>
      <c r="P1230" s="29" t="str">
        <f t="shared" si="49"/>
        <v>CVL</v>
      </c>
    </row>
    <row r="1231" spans="1:16" hidden="1" x14ac:dyDescent="0.25">
      <c r="A1231">
        <v>185503569</v>
      </c>
      <c r="B1231">
        <v>803400</v>
      </c>
      <c r="C1231" t="s">
        <v>212</v>
      </c>
      <c r="D1231">
        <v>2019272</v>
      </c>
      <c r="E1231" t="s">
        <v>249</v>
      </c>
      <c r="F1231" t="s">
        <v>214</v>
      </c>
      <c r="G1231" t="s">
        <v>215</v>
      </c>
      <c r="H1231">
        <v>2</v>
      </c>
      <c r="I1231">
        <v>2016</v>
      </c>
      <c r="J1231">
        <v>2</v>
      </c>
      <c r="M1231" t="s">
        <v>232</v>
      </c>
      <c r="N1231" t="s">
        <v>231</v>
      </c>
      <c r="P1231" s="29" t="str">
        <f t="shared" si="49"/>
        <v>CVL</v>
      </c>
    </row>
    <row r="1232" spans="1:16" hidden="1" x14ac:dyDescent="0.25">
      <c r="A1232">
        <v>185503569</v>
      </c>
      <c r="B1232">
        <v>803400</v>
      </c>
      <c r="C1232" t="s">
        <v>212</v>
      </c>
      <c r="D1232">
        <v>2019271</v>
      </c>
      <c r="E1232" t="s">
        <v>236</v>
      </c>
      <c r="F1232" t="s">
        <v>214</v>
      </c>
      <c r="G1232" t="s">
        <v>215</v>
      </c>
      <c r="H1232">
        <v>2</v>
      </c>
      <c r="I1232">
        <v>2016</v>
      </c>
      <c r="J1232">
        <v>2</v>
      </c>
      <c r="M1232" t="s">
        <v>232</v>
      </c>
      <c r="N1232" t="s">
        <v>231</v>
      </c>
      <c r="P1232" s="29" t="str">
        <f t="shared" si="49"/>
        <v>CVL</v>
      </c>
    </row>
    <row r="1233" spans="1:16" hidden="1" x14ac:dyDescent="0.25">
      <c r="A1233">
        <v>185503569</v>
      </c>
      <c r="B1233">
        <v>803400</v>
      </c>
      <c r="C1233" t="s">
        <v>212</v>
      </c>
      <c r="D1233">
        <v>2021781</v>
      </c>
      <c r="E1233" t="s">
        <v>235</v>
      </c>
      <c r="F1233" t="s">
        <v>214</v>
      </c>
      <c r="G1233" t="s">
        <v>215</v>
      </c>
      <c r="H1233">
        <v>2</v>
      </c>
      <c r="I1233">
        <v>2017</v>
      </c>
      <c r="J1233">
        <v>1</v>
      </c>
      <c r="L1233">
        <v>23092946</v>
      </c>
      <c r="M1233">
        <v>6.2</v>
      </c>
      <c r="P1233" s="29">
        <f t="shared" si="49"/>
        <v>0.8666666666666667</v>
      </c>
    </row>
    <row r="1234" spans="1:16" hidden="1" x14ac:dyDescent="0.25">
      <c r="A1234">
        <v>185503569</v>
      </c>
      <c r="B1234">
        <v>803400</v>
      </c>
      <c r="C1234" t="s">
        <v>212</v>
      </c>
      <c r="D1234">
        <v>2021797</v>
      </c>
      <c r="E1234" t="s">
        <v>234</v>
      </c>
      <c r="F1234" t="s">
        <v>214</v>
      </c>
      <c r="G1234" t="s">
        <v>215</v>
      </c>
      <c r="H1234">
        <v>2</v>
      </c>
      <c r="I1234">
        <v>2017</v>
      </c>
      <c r="J1234">
        <v>1</v>
      </c>
      <c r="L1234">
        <v>23091399</v>
      </c>
      <c r="M1234">
        <v>6.7</v>
      </c>
      <c r="P1234" s="29">
        <f t="shared" si="49"/>
        <v>0.95000000000000007</v>
      </c>
    </row>
    <row r="1235" spans="1:16" hidden="1" x14ac:dyDescent="0.25">
      <c r="A1235">
        <v>185503569</v>
      </c>
      <c r="B1235">
        <v>803400</v>
      </c>
      <c r="C1235" t="s">
        <v>212</v>
      </c>
      <c r="D1235">
        <v>2021638</v>
      </c>
      <c r="E1235" t="s">
        <v>250</v>
      </c>
      <c r="F1235" t="s">
        <v>214</v>
      </c>
      <c r="G1235" t="s">
        <v>215</v>
      </c>
      <c r="H1235">
        <v>2</v>
      </c>
      <c r="I1235">
        <v>2017</v>
      </c>
      <c r="J1235">
        <v>1</v>
      </c>
      <c r="L1235">
        <v>23092934</v>
      </c>
      <c r="M1235">
        <v>5.6</v>
      </c>
      <c r="P1235" s="29">
        <f t="shared" si="49"/>
        <v>0.76666666666666661</v>
      </c>
    </row>
    <row r="1236" spans="1:16" hidden="1" x14ac:dyDescent="0.25">
      <c r="A1236">
        <v>185503569</v>
      </c>
      <c r="B1236">
        <v>803400</v>
      </c>
      <c r="C1236" t="s">
        <v>212</v>
      </c>
      <c r="D1236">
        <v>2021874</v>
      </c>
      <c r="E1236" t="s">
        <v>226</v>
      </c>
      <c r="F1236" t="s">
        <v>214</v>
      </c>
      <c r="G1236" t="s">
        <v>215</v>
      </c>
      <c r="H1236">
        <v>2</v>
      </c>
      <c r="I1236">
        <v>2017</v>
      </c>
      <c r="J1236">
        <v>1</v>
      </c>
      <c r="L1236">
        <v>23091992</v>
      </c>
      <c r="M1236">
        <v>5.0999999999999996</v>
      </c>
      <c r="P1236" s="29">
        <f t="shared" ref="P1236:P1271" si="50">IF(AND(ISNUMBER(M1236),H1236&lt;&gt;4),(M1236-1)/6,IF(H1236=4,"DRP",IF(AND(H1236=3,M1236="NA"),"BAD",IF(AND(H1236=2),"CVL",IF(AND(H1236=1,ISBLANK(M1236)),"NULL","UNK")))))</f>
        <v>0.68333333333333324</v>
      </c>
    </row>
    <row r="1237" spans="1:16" hidden="1" x14ac:dyDescent="0.25">
      <c r="A1237">
        <v>185503569</v>
      </c>
      <c r="B1237">
        <v>803400</v>
      </c>
      <c r="C1237" t="s">
        <v>212</v>
      </c>
      <c r="D1237">
        <v>2005131</v>
      </c>
      <c r="E1237" t="s">
        <v>228</v>
      </c>
      <c r="F1237" t="s">
        <v>214</v>
      </c>
      <c r="G1237" t="s">
        <v>215</v>
      </c>
      <c r="H1237">
        <v>2</v>
      </c>
      <c r="I1237">
        <v>2017</v>
      </c>
      <c r="J1237">
        <v>1</v>
      </c>
      <c r="L1237">
        <v>23093315</v>
      </c>
      <c r="M1237">
        <v>6.3</v>
      </c>
      <c r="P1237" s="29">
        <f t="shared" si="50"/>
        <v>0.8833333333333333</v>
      </c>
    </row>
    <row r="1238" spans="1:16" hidden="1" x14ac:dyDescent="0.25">
      <c r="A1238">
        <v>185503569</v>
      </c>
      <c r="B1238">
        <v>803400</v>
      </c>
      <c r="C1238" t="s">
        <v>212</v>
      </c>
      <c r="D1238">
        <v>2004116</v>
      </c>
      <c r="E1238" t="s">
        <v>229</v>
      </c>
      <c r="F1238" t="s">
        <v>214</v>
      </c>
      <c r="G1238" t="s">
        <v>215</v>
      </c>
      <c r="H1238">
        <v>2</v>
      </c>
      <c r="I1238">
        <v>2017</v>
      </c>
      <c r="J1238">
        <v>1</v>
      </c>
      <c r="L1238">
        <v>23092363</v>
      </c>
      <c r="M1238">
        <v>5.2</v>
      </c>
      <c r="P1238" s="29">
        <f t="shared" si="50"/>
        <v>0.70000000000000007</v>
      </c>
    </row>
    <row r="1239" spans="1:16" hidden="1" x14ac:dyDescent="0.25">
      <c r="A1239">
        <v>185503569</v>
      </c>
      <c r="B1239">
        <v>803400</v>
      </c>
      <c r="C1239" t="s">
        <v>212</v>
      </c>
      <c r="D1239">
        <v>2019154</v>
      </c>
      <c r="E1239" t="s">
        <v>225</v>
      </c>
      <c r="F1239" t="s">
        <v>214</v>
      </c>
      <c r="G1239" t="s">
        <v>215</v>
      </c>
      <c r="H1239">
        <v>2</v>
      </c>
      <c r="I1239">
        <v>2017</v>
      </c>
      <c r="J1239">
        <v>2</v>
      </c>
      <c r="L1239">
        <v>23097717</v>
      </c>
      <c r="M1239">
        <v>5.7</v>
      </c>
      <c r="P1239" s="29">
        <f t="shared" si="50"/>
        <v>0.78333333333333333</v>
      </c>
    </row>
    <row r="1240" spans="1:16" hidden="1" x14ac:dyDescent="0.25">
      <c r="A1240">
        <v>185503569</v>
      </c>
      <c r="B1240">
        <v>803400</v>
      </c>
      <c r="C1240" t="s">
        <v>212</v>
      </c>
      <c r="D1240">
        <v>2021993</v>
      </c>
      <c r="E1240" t="s">
        <v>256</v>
      </c>
      <c r="F1240" t="s">
        <v>214</v>
      </c>
      <c r="G1240" t="s">
        <v>215</v>
      </c>
      <c r="H1240">
        <v>2</v>
      </c>
      <c r="I1240">
        <v>2017</v>
      </c>
      <c r="J1240">
        <v>2</v>
      </c>
      <c r="L1240">
        <v>23097537</v>
      </c>
      <c r="M1240">
        <v>5.6</v>
      </c>
      <c r="P1240" s="29">
        <f t="shared" si="50"/>
        <v>0.76666666666666661</v>
      </c>
    </row>
    <row r="1241" spans="1:16" hidden="1" x14ac:dyDescent="0.25">
      <c r="A1241">
        <v>185503569</v>
      </c>
      <c r="B1241">
        <v>803400</v>
      </c>
      <c r="C1241" t="s">
        <v>212</v>
      </c>
      <c r="D1241">
        <v>2021725</v>
      </c>
      <c r="E1241" t="s">
        <v>257</v>
      </c>
      <c r="F1241" t="s">
        <v>214</v>
      </c>
      <c r="G1241" t="s">
        <v>215</v>
      </c>
      <c r="H1241">
        <v>2</v>
      </c>
      <c r="I1241">
        <v>2017</v>
      </c>
      <c r="J1241">
        <v>2</v>
      </c>
      <c r="L1241">
        <v>23097532</v>
      </c>
      <c r="M1241">
        <v>4.0999999999999996</v>
      </c>
      <c r="P1241" s="29">
        <f t="shared" si="50"/>
        <v>0.51666666666666661</v>
      </c>
    </row>
    <row r="1242" spans="1:16" hidden="1" x14ac:dyDescent="0.25">
      <c r="A1242">
        <v>185503569</v>
      </c>
      <c r="B1242">
        <v>803400</v>
      </c>
      <c r="C1242" t="s">
        <v>212</v>
      </c>
      <c r="D1242">
        <v>2021679</v>
      </c>
      <c r="E1242" t="s">
        <v>259</v>
      </c>
      <c r="F1242" t="s">
        <v>214</v>
      </c>
      <c r="G1242" t="s">
        <v>215</v>
      </c>
      <c r="H1242">
        <v>2</v>
      </c>
      <c r="I1242">
        <v>2017</v>
      </c>
      <c r="J1242">
        <v>2</v>
      </c>
      <c r="L1242">
        <v>23101199</v>
      </c>
      <c r="M1242">
        <v>5.5</v>
      </c>
      <c r="P1242" s="29">
        <f t="shared" si="50"/>
        <v>0.75</v>
      </c>
    </row>
    <row r="1243" spans="1:16" hidden="1" x14ac:dyDescent="0.25">
      <c r="A1243">
        <v>185503569</v>
      </c>
      <c r="B1243">
        <v>803400</v>
      </c>
      <c r="C1243" t="s">
        <v>212</v>
      </c>
      <c r="D1243">
        <v>2021645</v>
      </c>
      <c r="E1243" t="s">
        <v>251</v>
      </c>
      <c r="F1243" t="s">
        <v>214</v>
      </c>
      <c r="G1243" t="s">
        <v>215</v>
      </c>
      <c r="H1243">
        <v>2</v>
      </c>
      <c r="I1243">
        <v>2017</v>
      </c>
      <c r="J1243">
        <v>2</v>
      </c>
      <c r="L1243">
        <v>23099058</v>
      </c>
      <c r="M1243">
        <v>6.3</v>
      </c>
      <c r="P1243" s="29">
        <f t="shared" si="50"/>
        <v>0.8833333333333333</v>
      </c>
    </row>
    <row r="1244" spans="1:16" hidden="1" x14ac:dyDescent="0.25">
      <c r="A1244">
        <v>185503569</v>
      </c>
      <c r="B1244">
        <v>803400</v>
      </c>
      <c r="C1244" t="s">
        <v>212</v>
      </c>
      <c r="D1244">
        <v>2021640</v>
      </c>
      <c r="E1244" t="s">
        <v>227</v>
      </c>
      <c r="F1244" t="s">
        <v>214</v>
      </c>
      <c r="G1244" t="s">
        <v>215</v>
      </c>
      <c r="H1244">
        <v>2</v>
      </c>
      <c r="I1244">
        <v>2017</v>
      </c>
      <c r="J1244">
        <v>2</v>
      </c>
      <c r="L1244">
        <v>23101195</v>
      </c>
      <c r="M1244">
        <v>5.8</v>
      </c>
      <c r="P1244" s="29">
        <f t="shared" si="50"/>
        <v>0.79999999999999993</v>
      </c>
    </row>
    <row r="1245" spans="1:16" hidden="1" x14ac:dyDescent="0.25">
      <c r="A1245">
        <v>185503569</v>
      </c>
      <c r="B1245">
        <v>803400</v>
      </c>
      <c r="C1245" t="s">
        <v>212</v>
      </c>
      <c r="D1245">
        <v>2004099</v>
      </c>
      <c r="E1245" t="s">
        <v>245</v>
      </c>
      <c r="F1245" t="s">
        <v>214</v>
      </c>
      <c r="G1245" t="s">
        <v>215</v>
      </c>
      <c r="H1245">
        <v>2</v>
      </c>
      <c r="I1245">
        <v>2017</v>
      </c>
      <c r="J1245">
        <v>2</v>
      </c>
      <c r="L1245">
        <v>23097867</v>
      </c>
      <c r="M1245">
        <v>5.9</v>
      </c>
      <c r="P1245" s="29">
        <f t="shared" si="50"/>
        <v>0.81666666666666676</v>
      </c>
    </row>
    <row r="1246" spans="1:16" hidden="1" x14ac:dyDescent="0.25">
      <c r="A1246">
        <v>185503569</v>
      </c>
      <c r="B1246">
        <v>803400</v>
      </c>
      <c r="C1246" t="s">
        <v>212</v>
      </c>
      <c r="D1246">
        <v>2004452</v>
      </c>
      <c r="E1246" t="s">
        <v>240</v>
      </c>
      <c r="F1246" t="s">
        <v>214</v>
      </c>
      <c r="G1246" t="s">
        <v>215</v>
      </c>
      <c r="H1246">
        <v>2</v>
      </c>
      <c r="I1246">
        <v>2018</v>
      </c>
      <c r="J1246">
        <v>1</v>
      </c>
      <c r="L1246">
        <v>23106897</v>
      </c>
      <c r="M1246">
        <v>6.1</v>
      </c>
      <c r="P1246" s="29">
        <f t="shared" si="50"/>
        <v>0.85</v>
      </c>
    </row>
    <row r="1247" spans="1:16" hidden="1" x14ac:dyDescent="0.25">
      <c r="A1247">
        <v>185503569</v>
      </c>
      <c r="B1247">
        <v>803400</v>
      </c>
      <c r="C1247" t="s">
        <v>212</v>
      </c>
      <c r="D1247">
        <v>2021720</v>
      </c>
      <c r="E1247" t="s">
        <v>263</v>
      </c>
      <c r="F1247" t="s">
        <v>214</v>
      </c>
      <c r="G1247" t="s">
        <v>215</v>
      </c>
      <c r="H1247">
        <v>2</v>
      </c>
      <c r="I1247">
        <v>2018</v>
      </c>
      <c r="J1247">
        <v>1</v>
      </c>
      <c r="L1247">
        <v>23107097</v>
      </c>
      <c r="M1247">
        <v>6.4</v>
      </c>
      <c r="P1247" s="29">
        <f t="shared" si="50"/>
        <v>0.9</v>
      </c>
    </row>
    <row r="1248" spans="1:16" hidden="1" x14ac:dyDescent="0.25">
      <c r="A1248">
        <v>185503569</v>
      </c>
      <c r="B1248">
        <v>803400</v>
      </c>
      <c r="C1248" t="s">
        <v>212</v>
      </c>
      <c r="D1248">
        <v>2004453</v>
      </c>
      <c r="E1248" t="s">
        <v>239</v>
      </c>
      <c r="F1248" t="s">
        <v>214</v>
      </c>
      <c r="G1248" t="s">
        <v>215</v>
      </c>
      <c r="H1248">
        <v>2</v>
      </c>
      <c r="I1248">
        <v>2018</v>
      </c>
      <c r="J1248">
        <v>1</v>
      </c>
      <c r="L1248">
        <v>23107081</v>
      </c>
      <c r="M1248">
        <v>6.1</v>
      </c>
      <c r="P1248" s="29">
        <f t="shared" si="50"/>
        <v>0.85</v>
      </c>
    </row>
    <row r="1249" spans="1:16" hidden="1" x14ac:dyDescent="0.25">
      <c r="A1249">
        <v>185503569</v>
      </c>
      <c r="B1249">
        <v>803400</v>
      </c>
      <c r="C1249" t="s">
        <v>212</v>
      </c>
      <c r="D1249">
        <v>2021706</v>
      </c>
      <c r="E1249" t="s">
        <v>271</v>
      </c>
      <c r="F1249" t="s">
        <v>214</v>
      </c>
      <c r="G1249" t="s">
        <v>215</v>
      </c>
      <c r="H1249">
        <v>2</v>
      </c>
      <c r="I1249">
        <v>2018</v>
      </c>
      <c r="J1249">
        <v>1</v>
      </c>
      <c r="L1249">
        <v>23108870</v>
      </c>
      <c r="M1249">
        <v>5.7</v>
      </c>
      <c r="P1249" s="29">
        <f t="shared" si="50"/>
        <v>0.78333333333333333</v>
      </c>
    </row>
    <row r="1250" spans="1:16" hidden="1" x14ac:dyDescent="0.25">
      <c r="A1250">
        <v>185503569</v>
      </c>
      <c r="B1250">
        <v>803400</v>
      </c>
      <c r="C1250" t="s">
        <v>212</v>
      </c>
      <c r="D1250">
        <v>2021734</v>
      </c>
      <c r="E1250" t="s">
        <v>252</v>
      </c>
      <c r="F1250" t="s">
        <v>214</v>
      </c>
      <c r="G1250" t="s">
        <v>215</v>
      </c>
      <c r="H1250">
        <v>2</v>
      </c>
      <c r="I1250">
        <v>2018</v>
      </c>
      <c r="J1250">
        <v>1</v>
      </c>
      <c r="L1250">
        <v>23107096</v>
      </c>
      <c r="M1250">
        <v>6.5</v>
      </c>
      <c r="P1250" s="29">
        <f t="shared" si="50"/>
        <v>0.91666666666666663</v>
      </c>
    </row>
    <row r="1251" spans="1:16" hidden="1" x14ac:dyDescent="0.25">
      <c r="A1251">
        <v>185503569</v>
      </c>
      <c r="B1251">
        <v>803400</v>
      </c>
      <c r="C1251" t="s">
        <v>212</v>
      </c>
      <c r="D1251">
        <v>2021858</v>
      </c>
      <c r="E1251" t="s">
        <v>230</v>
      </c>
      <c r="F1251" t="s">
        <v>214</v>
      </c>
      <c r="G1251" t="s">
        <v>215</v>
      </c>
      <c r="H1251">
        <v>2</v>
      </c>
      <c r="I1251">
        <v>2018</v>
      </c>
      <c r="J1251">
        <v>1</v>
      </c>
      <c r="L1251">
        <v>23107204</v>
      </c>
      <c r="M1251">
        <v>6.7</v>
      </c>
      <c r="P1251" s="29">
        <f t="shared" si="50"/>
        <v>0.95000000000000007</v>
      </c>
    </row>
    <row r="1252" spans="1:16" hidden="1" x14ac:dyDescent="0.25">
      <c r="A1252">
        <v>185503569</v>
      </c>
      <c r="B1252">
        <v>803400</v>
      </c>
      <c r="C1252" t="s">
        <v>212</v>
      </c>
      <c r="D1252">
        <v>2004459</v>
      </c>
      <c r="E1252" t="s">
        <v>238</v>
      </c>
      <c r="F1252" t="s">
        <v>214</v>
      </c>
      <c r="G1252" t="s">
        <v>215</v>
      </c>
      <c r="H1252">
        <v>2</v>
      </c>
      <c r="I1252">
        <v>2018</v>
      </c>
      <c r="J1252">
        <v>2</v>
      </c>
      <c r="L1252">
        <v>23114825</v>
      </c>
      <c r="M1252">
        <v>4.5</v>
      </c>
      <c r="P1252" s="29">
        <f t="shared" si="50"/>
        <v>0.58333333333333337</v>
      </c>
    </row>
    <row r="1253" spans="1:16" hidden="1" x14ac:dyDescent="0.25">
      <c r="A1253">
        <v>185503569</v>
      </c>
      <c r="B1253">
        <v>803400</v>
      </c>
      <c r="C1253" t="s">
        <v>212</v>
      </c>
      <c r="D1253">
        <v>2021853</v>
      </c>
      <c r="E1253" t="s">
        <v>258</v>
      </c>
      <c r="F1253" t="s">
        <v>214</v>
      </c>
      <c r="G1253" t="s">
        <v>215</v>
      </c>
      <c r="H1253">
        <v>2</v>
      </c>
      <c r="I1253">
        <v>2018</v>
      </c>
      <c r="J1253">
        <v>2</v>
      </c>
      <c r="L1253">
        <v>23114793</v>
      </c>
      <c r="M1253">
        <v>5</v>
      </c>
      <c r="P1253" s="29">
        <f t="shared" si="50"/>
        <v>0.66666666666666663</v>
      </c>
    </row>
    <row r="1254" spans="1:16" hidden="1" x14ac:dyDescent="0.25">
      <c r="A1254">
        <v>185503569</v>
      </c>
      <c r="B1254">
        <v>803400</v>
      </c>
      <c r="C1254" t="s">
        <v>212</v>
      </c>
      <c r="D1254">
        <v>2021615</v>
      </c>
      <c r="E1254" t="s">
        <v>255</v>
      </c>
      <c r="F1254" t="s">
        <v>214</v>
      </c>
      <c r="G1254" t="s">
        <v>215</v>
      </c>
      <c r="H1254">
        <v>2</v>
      </c>
      <c r="I1254">
        <v>2018</v>
      </c>
      <c r="J1254">
        <v>2</v>
      </c>
      <c r="L1254">
        <v>23115891</v>
      </c>
      <c r="M1254">
        <v>5.9</v>
      </c>
      <c r="P1254" s="29">
        <f t="shared" si="50"/>
        <v>0.81666666666666676</v>
      </c>
    </row>
    <row r="1255" spans="1:16" hidden="1" x14ac:dyDescent="0.25">
      <c r="A1255">
        <v>185503569</v>
      </c>
      <c r="B1255">
        <v>803400</v>
      </c>
      <c r="C1255" t="s">
        <v>212</v>
      </c>
      <c r="D1255">
        <v>2021624</v>
      </c>
      <c r="E1255" t="s">
        <v>243</v>
      </c>
      <c r="F1255" t="s">
        <v>214</v>
      </c>
      <c r="G1255" t="s">
        <v>215</v>
      </c>
      <c r="H1255">
        <v>2</v>
      </c>
      <c r="I1255">
        <v>2018</v>
      </c>
      <c r="J1255">
        <v>2</v>
      </c>
      <c r="L1255">
        <v>23114829</v>
      </c>
      <c r="M1255">
        <v>6.4</v>
      </c>
      <c r="P1255" s="29">
        <f t="shared" si="50"/>
        <v>0.9</v>
      </c>
    </row>
    <row r="1256" spans="1:16" hidden="1" x14ac:dyDescent="0.25">
      <c r="A1256">
        <v>185503569</v>
      </c>
      <c r="B1256">
        <v>803400</v>
      </c>
      <c r="C1256" t="s">
        <v>212</v>
      </c>
      <c r="D1256">
        <v>2021850</v>
      </c>
      <c r="E1256" t="s">
        <v>233</v>
      </c>
      <c r="F1256" t="s">
        <v>214</v>
      </c>
      <c r="G1256" t="s">
        <v>215</v>
      </c>
      <c r="H1256">
        <v>2</v>
      </c>
      <c r="I1256">
        <v>2018</v>
      </c>
      <c r="J1256">
        <v>2</v>
      </c>
      <c r="L1256">
        <v>23114827</v>
      </c>
      <c r="M1256">
        <v>5.8</v>
      </c>
      <c r="P1256" s="29">
        <f t="shared" si="50"/>
        <v>0.79999999999999993</v>
      </c>
    </row>
    <row r="1257" spans="1:16" hidden="1" x14ac:dyDescent="0.25">
      <c r="A1257">
        <v>185503569</v>
      </c>
      <c r="B1257">
        <v>803400</v>
      </c>
      <c r="C1257" t="s">
        <v>212</v>
      </c>
      <c r="D1257">
        <v>2021747</v>
      </c>
      <c r="E1257" t="s">
        <v>270</v>
      </c>
      <c r="F1257" t="s">
        <v>214</v>
      </c>
      <c r="G1257" t="s">
        <v>215</v>
      </c>
      <c r="H1257">
        <v>2</v>
      </c>
      <c r="I1257">
        <v>2018</v>
      </c>
      <c r="J1257">
        <v>2</v>
      </c>
      <c r="L1257">
        <v>23114826</v>
      </c>
      <c r="M1257">
        <v>6.1</v>
      </c>
      <c r="P1257" s="29">
        <f t="shared" si="50"/>
        <v>0.85</v>
      </c>
    </row>
    <row r="1258" spans="1:16" hidden="1" x14ac:dyDescent="0.25">
      <c r="A1258">
        <v>185503569</v>
      </c>
      <c r="B1258">
        <v>803400</v>
      </c>
      <c r="C1258" t="s">
        <v>212</v>
      </c>
      <c r="D1258">
        <v>2021758</v>
      </c>
      <c r="E1258" t="s">
        <v>254</v>
      </c>
      <c r="F1258" t="s">
        <v>214</v>
      </c>
      <c r="G1258" t="s">
        <v>215</v>
      </c>
      <c r="H1258">
        <v>2</v>
      </c>
      <c r="I1258">
        <v>2018</v>
      </c>
      <c r="J1258">
        <v>2</v>
      </c>
      <c r="L1258">
        <v>23114832</v>
      </c>
      <c r="M1258">
        <v>6.7</v>
      </c>
      <c r="P1258" s="29">
        <f t="shared" si="50"/>
        <v>0.95000000000000007</v>
      </c>
    </row>
    <row r="1259" spans="1:16" hidden="1" x14ac:dyDescent="0.25">
      <c r="A1259">
        <v>185503569</v>
      </c>
      <c r="B1259">
        <v>803400</v>
      </c>
      <c r="C1259" t="s">
        <v>212</v>
      </c>
      <c r="D1259">
        <v>2021773</v>
      </c>
      <c r="E1259" t="s">
        <v>286</v>
      </c>
      <c r="F1259" t="s">
        <v>214</v>
      </c>
      <c r="G1259" t="s">
        <v>215</v>
      </c>
      <c r="H1259">
        <v>2</v>
      </c>
      <c r="I1259">
        <v>2019</v>
      </c>
      <c r="J1259">
        <v>1</v>
      </c>
      <c r="L1259">
        <v>23120814</v>
      </c>
      <c r="M1259">
        <v>5.8</v>
      </c>
      <c r="P1259" s="29">
        <f t="shared" si="50"/>
        <v>0.79999999999999993</v>
      </c>
    </row>
    <row r="1260" spans="1:16" hidden="1" x14ac:dyDescent="0.25">
      <c r="A1260">
        <v>185503569</v>
      </c>
      <c r="B1260">
        <v>803400</v>
      </c>
      <c r="C1260" t="s">
        <v>212</v>
      </c>
      <c r="D1260">
        <v>2021695</v>
      </c>
      <c r="E1260" t="s">
        <v>264</v>
      </c>
      <c r="F1260" t="s">
        <v>214</v>
      </c>
      <c r="G1260" t="s">
        <v>215</v>
      </c>
      <c r="H1260">
        <v>2</v>
      </c>
      <c r="I1260">
        <v>2019</v>
      </c>
      <c r="J1260">
        <v>1</v>
      </c>
      <c r="L1260">
        <v>23120811</v>
      </c>
      <c r="M1260">
        <v>5.7</v>
      </c>
      <c r="P1260" s="29">
        <f t="shared" si="50"/>
        <v>0.78333333333333333</v>
      </c>
    </row>
    <row r="1261" spans="1:16" hidden="1" x14ac:dyDescent="0.25">
      <c r="A1261">
        <v>185503569</v>
      </c>
      <c r="B1261">
        <v>803400</v>
      </c>
      <c r="C1261" t="s">
        <v>212</v>
      </c>
      <c r="D1261">
        <v>2021742</v>
      </c>
      <c r="E1261" t="s">
        <v>262</v>
      </c>
      <c r="F1261" t="s">
        <v>214</v>
      </c>
      <c r="G1261" t="s">
        <v>215</v>
      </c>
      <c r="H1261">
        <v>2</v>
      </c>
      <c r="I1261">
        <v>2019</v>
      </c>
      <c r="J1261">
        <v>1</v>
      </c>
      <c r="L1261">
        <v>23123927</v>
      </c>
      <c r="M1261">
        <v>5.0999999999999996</v>
      </c>
      <c r="P1261" s="29">
        <f t="shared" si="50"/>
        <v>0.68333333333333324</v>
      </c>
    </row>
    <row r="1262" spans="1:16" hidden="1" x14ac:dyDescent="0.25">
      <c r="A1262">
        <v>185503569</v>
      </c>
      <c r="B1262">
        <v>803400</v>
      </c>
      <c r="C1262" t="s">
        <v>212</v>
      </c>
      <c r="D1262">
        <v>2004469</v>
      </c>
      <c r="E1262" t="s">
        <v>266</v>
      </c>
      <c r="F1262" t="s">
        <v>214</v>
      </c>
      <c r="G1262" t="s">
        <v>215</v>
      </c>
      <c r="H1262">
        <v>2</v>
      </c>
      <c r="I1262">
        <v>2019</v>
      </c>
      <c r="J1262">
        <v>1</v>
      </c>
      <c r="L1262">
        <v>23120808</v>
      </c>
      <c r="M1262">
        <v>5.7</v>
      </c>
      <c r="P1262" s="29">
        <f t="shared" si="50"/>
        <v>0.78333333333333333</v>
      </c>
    </row>
    <row r="1263" spans="1:16" hidden="1" x14ac:dyDescent="0.25">
      <c r="A1263">
        <v>185503569</v>
      </c>
      <c r="B1263">
        <v>803400</v>
      </c>
      <c r="C1263" t="s">
        <v>212</v>
      </c>
      <c r="D1263">
        <v>2021713</v>
      </c>
      <c r="E1263" t="s">
        <v>273</v>
      </c>
      <c r="F1263" t="s">
        <v>214</v>
      </c>
      <c r="G1263" t="s">
        <v>215</v>
      </c>
      <c r="H1263">
        <v>2</v>
      </c>
      <c r="I1263">
        <v>2019</v>
      </c>
      <c r="J1263">
        <v>1</v>
      </c>
      <c r="L1263">
        <v>23120810</v>
      </c>
      <c r="M1263">
        <v>6.2</v>
      </c>
      <c r="P1263" s="29">
        <f t="shared" si="50"/>
        <v>0.8666666666666667</v>
      </c>
    </row>
    <row r="1264" spans="1:16" hidden="1" x14ac:dyDescent="0.25">
      <c r="A1264">
        <v>185503569</v>
      </c>
      <c r="B1264">
        <v>803400</v>
      </c>
      <c r="C1264" t="s">
        <v>212</v>
      </c>
      <c r="D1264">
        <v>2021831</v>
      </c>
      <c r="E1264" t="s">
        <v>261</v>
      </c>
      <c r="F1264" t="s">
        <v>214</v>
      </c>
      <c r="G1264" t="s">
        <v>215</v>
      </c>
      <c r="H1264">
        <v>2</v>
      </c>
      <c r="I1264">
        <v>2019</v>
      </c>
      <c r="J1264">
        <v>1</v>
      </c>
      <c r="L1264">
        <v>23120813</v>
      </c>
      <c r="M1264">
        <v>6.6</v>
      </c>
      <c r="P1264" s="29">
        <f t="shared" si="50"/>
        <v>0.93333333333333324</v>
      </c>
    </row>
    <row r="1265" spans="1:16" hidden="1" x14ac:dyDescent="0.25">
      <c r="A1265">
        <v>185503569</v>
      </c>
      <c r="B1265">
        <v>803400</v>
      </c>
      <c r="C1265" t="s">
        <v>212</v>
      </c>
      <c r="D1265">
        <v>2021585</v>
      </c>
      <c r="E1265" t="s">
        <v>265</v>
      </c>
      <c r="F1265" t="s">
        <v>214</v>
      </c>
      <c r="G1265" t="s">
        <v>215</v>
      </c>
      <c r="H1265">
        <v>2</v>
      </c>
      <c r="I1265">
        <v>2019</v>
      </c>
      <c r="J1265">
        <v>1</v>
      </c>
      <c r="L1265">
        <v>23120812</v>
      </c>
      <c r="M1265">
        <v>6.3</v>
      </c>
      <c r="P1265" s="29">
        <f t="shared" si="50"/>
        <v>0.8833333333333333</v>
      </c>
    </row>
    <row r="1266" spans="1:16" hidden="1" x14ac:dyDescent="0.25">
      <c r="A1266">
        <v>185503569</v>
      </c>
      <c r="B1266">
        <v>803400</v>
      </c>
      <c r="C1266" t="s">
        <v>212</v>
      </c>
      <c r="D1266">
        <v>2021647</v>
      </c>
      <c r="E1266" t="s">
        <v>279</v>
      </c>
      <c r="F1266" t="s">
        <v>214</v>
      </c>
      <c r="G1266" t="s">
        <v>215</v>
      </c>
      <c r="H1266">
        <v>1</v>
      </c>
      <c r="I1266">
        <v>2019</v>
      </c>
      <c r="J1266">
        <v>2</v>
      </c>
      <c r="L1266">
        <v>23128847</v>
      </c>
      <c r="P1266" s="29" t="str">
        <f t="shared" si="50"/>
        <v>NULL</v>
      </c>
    </row>
    <row r="1267" spans="1:16" hidden="1" x14ac:dyDescent="0.25">
      <c r="A1267">
        <v>185503569</v>
      </c>
      <c r="B1267">
        <v>803400</v>
      </c>
      <c r="C1267" t="s">
        <v>212</v>
      </c>
      <c r="D1267">
        <v>2021686</v>
      </c>
      <c r="E1267" t="s">
        <v>272</v>
      </c>
      <c r="F1267" t="s">
        <v>214</v>
      </c>
      <c r="G1267" t="s">
        <v>215</v>
      </c>
      <c r="H1267">
        <v>1</v>
      </c>
      <c r="I1267">
        <v>2019</v>
      </c>
      <c r="J1267">
        <v>2</v>
      </c>
      <c r="L1267">
        <v>23128844</v>
      </c>
      <c r="P1267" s="29" t="str">
        <f t="shared" si="50"/>
        <v>NULL</v>
      </c>
    </row>
    <row r="1268" spans="1:16" hidden="1" x14ac:dyDescent="0.25">
      <c r="A1268">
        <v>185503569</v>
      </c>
      <c r="B1268">
        <v>803400</v>
      </c>
      <c r="C1268" t="s">
        <v>212</v>
      </c>
      <c r="D1268">
        <v>2021715</v>
      </c>
      <c r="E1268" t="s">
        <v>260</v>
      </c>
      <c r="F1268" t="s">
        <v>214</v>
      </c>
      <c r="G1268" t="s">
        <v>215</v>
      </c>
      <c r="H1268">
        <v>1</v>
      </c>
      <c r="I1268">
        <v>2019</v>
      </c>
      <c r="J1268">
        <v>2</v>
      </c>
      <c r="L1268">
        <v>23128848</v>
      </c>
      <c r="P1268" s="29" t="str">
        <f t="shared" si="50"/>
        <v>NULL</v>
      </c>
    </row>
    <row r="1269" spans="1:16" hidden="1" x14ac:dyDescent="0.25">
      <c r="A1269">
        <v>185503569</v>
      </c>
      <c r="B1269">
        <v>803400</v>
      </c>
      <c r="C1269" t="s">
        <v>212</v>
      </c>
      <c r="D1269">
        <v>2021767</v>
      </c>
      <c r="E1269" t="s">
        <v>269</v>
      </c>
      <c r="F1269" t="s">
        <v>214</v>
      </c>
      <c r="G1269" t="s">
        <v>215</v>
      </c>
      <c r="H1269">
        <v>1</v>
      </c>
      <c r="I1269">
        <v>2019</v>
      </c>
      <c r="J1269">
        <v>2</v>
      </c>
      <c r="L1269">
        <v>23128843</v>
      </c>
      <c r="P1269" s="29" t="str">
        <f t="shared" si="50"/>
        <v>NULL</v>
      </c>
    </row>
    <row r="1270" spans="1:16" hidden="1" x14ac:dyDescent="0.25">
      <c r="A1270">
        <v>185503569</v>
      </c>
      <c r="B1270">
        <v>803400</v>
      </c>
      <c r="C1270" t="s">
        <v>212</v>
      </c>
      <c r="D1270">
        <v>2021837</v>
      </c>
      <c r="E1270" t="s">
        <v>268</v>
      </c>
      <c r="F1270" t="s">
        <v>214</v>
      </c>
      <c r="G1270" t="s">
        <v>215</v>
      </c>
      <c r="H1270">
        <v>1</v>
      </c>
      <c r="I1270">
        <v>2019</v>
      </c>
      <c r="J1270">
        <v>2</v>
      </c>
      <c r="L1270">
        <v>23128849</v>
      </c>
      <c r="P1270" s="29" t="str">
        <f t="shared" si="50"/>
        <v>NULL</v>
      </c>
    </row>
    <row r="1271" spans="1:16" hidden="1" x14ac:dyDescent="0.25">
      <c r="A1271">
        <v>185503569</v>
      </c>
      <c r="B1271">
        <v>803400</v>
      </c>
      <c r="C1271" t="s">
        <v>212</v>
      </c>
      <c r="D1271">
        <v>2021860</v>
      </c>
      <c r="E1271" t="s">
        <v>267</v>
      </c>
      <c r="F1271" t="s">
        <v>214</v>
      </c>
      <c r="G1271" t="s">
        <v>215</v>
      </c>
      <c r="H1271">
        <v>1</v>
      </c>
      <c r="I1271">
        <v>2019</v>
      </c>
      <c r="J1271">
        <v>2</v>
      </c>
      <c r="L1271">
        <v>23128845</v>
      </c>
      <c r="P1271" s="29" t="str">
        <f t="shared" si="50"/>
        <v>NULL</v>
      </c>
    </row>
    <row r="1272" spans="1:16" hidden="1" x14ac:dyDescent="0.25">
      <c r="A1272">
        <v>185574946</v>
      </c>
      <c r="B1272">
        <v>803401</v>
      </c>
      <c r="C1272" t="s">
        <v>318</v>
      </c>
      <c r="D1272">
        <v>2004098</v>
      </c>
      <c r="E1272" t="s">
        <v>213</v>
      </c>
      <c r="F1272" t="s">
        <v>214</v>
      </c>
      <c r="G1272" t="s">
        <v>215</v>
      </c>
      <c r="H1272">
        <v>3</v>
      </c>
      <c r="I1272">
        <v>2015</v>
      </c>
      <c r="J1272">
        <v>1</v>
      </c>
      <c r="L1272">
        <v>23066523</v>
      </c>
      <c r="M1272" t="s">
        <v>221</v>
      </c>
      <c r="P1272" s="29" t="str">
        <f t="shared" ref="P1272:P1299" si="51">IF(AND(ISNUMBER(M1272),H1272&lt;&gt;4,N1272&lt;&gt;"X"),(M1272-1)/6,IF(H1272=4,"DRP",IF(AND(H1272=3,M1272="NA"),"BAD",IF(AND(H1272=2),"CVL",IF(AND(H1272=1,ISBLANK(M1272)),"NULL","UNK")))))</f>
        <v>BAD</v>
      </c>
    </row>
    <row r="1273" spans="1:16" hidden="1" x14ac:dyDescent="0.25">
      <c r="A1273">
        <v>185574946</v>
      </c>
      <c r="B1273">
        <v>803401</v>
      </c>
      <c r="C1273" t="s">
        <v>318</v>
      </c>
      <c r="D1273">
        <v>2021754</v>
      </c>
      <c r="E1273" t="s">
        <v>216</v>
      </c>
      <c r="F1273" t="s">
        <v>214</v>
      </c>
      <c r="G1273" t="s">
        <v>215</v>
      </c>
      <c r="H1273">
        <v>3</v>
      </c>
      <c r="I1273">
        <v>2015</v>
      </c>
      <c r="J1273">
        <v>1</v>
      </c>
      <c r="L1273">
        <v>23066478</v>
      </c>
      <c r="M1273" t="s">
        <v>221</v>
      </c>
      <c r="P1273" s="29" t="str">
        <f t="shared" si="51"/>
        <v>BAD</v>
      </c>
    </row>
    <row r="1274" spans="1:16" hidden="1" x14ac:dyDescent="0.25">
      <c r="A1274">
        <v>185574946</v>
      </c>
      <c r="B1274">
        <v>803401</v>
      </c>
      <c r="C1274" t="s">
        <v>318</v>
      </c>
      <c r="D1274">
        <v>2005099</v>
      </c>
      <c r="E1274" t="s">
        <v>217</v>
      </c>
      <c r="F1274" t="s">
        <v>214</v>
      </c>
      <c r="G1274" t="s">
        <v>215</v>
      </c>
      <c r="H1274">
        <v>3</v>
      </c>
      <c r="I1274">
        <v>2015</v>
      </c>
      <c r="J1274">
        <v>1</v>
      </c>
      <c r="L1274">
        <v>23066430</v>
      </c>
      <c r="M1274">
        <v>2.4</v>
      </c>
      <c r="P1274" s="29">
        <f t="shared" si="51"/>
        <v>0.23333333333333331</v>
      </c>
    </row>
    <row r="1275" spans="1:16" hidden="1" x14ac:dyDescent="0.25">
      <c r="A1275">
        <v>185574946</v>
      </c>
      <c r="B1275">
        <v>803401</v>
      </c>
      <c r="C1275" t="s">
        <v>318</v>
      </c>
      <c r="D1275">
        <v>2005102</v>
      </c>
      <c r="E1275" t="s">
        <v>218</v>
      </c>
      <c r="F1275" t="s">
        <v>214</v>
      </c>
      <c r="G1275" t="s">
        <v>215</v>
      </c>
      <c r="H1275">
        <v>3</v>
      </c>
      <c r="I1275">
        <v>2015</v>
      </c>
      <c r="J1275">
        <v>1</v>
      </c>
      <c r="L1275">
        <v>23066492</v>
      </c>
      <c r="M1275">
        <v>1.8</v>
      </c>
      <c r="P1275" s="29">
        <f t="shared" si="51"/>
        <v>0.13333333333333333</v>
      </c>
    </row>
    <row r="1276" spans="1:16" hidden="1" x14ac:dyDescent="0.25">
      <c r="A1276">
        <v>185574946</v>
      </c>
      <c r="B1276">
        <v>803401</v>
      </c>
      <c r="C1276" t="s">
        <v>318</v>
      </c>
      <c r="D1276">
        <v>2021600</v>
      </c>
      <c r="E1276" t="s">
        <v>219</v>
      </c>
      <c r="F1276" t="s">
        <v>214</v>
      </c>
      <c r="G1276" t="s">
        <v>215</v>
      </c>
      <c r="H1276">
        <v>3</v>
      </c>
      <c r="I1276">
        <v>2015</v>
      </c>
      <c r="J1276">
        <v>1</v>
      </c>
      <c r="L1276">
        <v>23066439</v>
      </c>
      <c r="M1276">
        <v>1.3</v>
      </c>
      <c r="P1276" s="29">
        <f t="shared" si="51"/>
        <v>5.000000000000001E-2</v>
      </c>
    </row>
    <row r="1277" spans="1:16" hidden="1" x14ac:dyDescent="0.25">
      <c r="A1277">
        <v>185574946</v>
      </c>
      <c r="B1277">
        <v>803401</v>
      </c>
      <c r="C1277" t="s">
        <v>318</v>
      </c>
      <c r="D1277">
        <v>2005118</v>
      </c>
      <c r="E1277" t="s">
        <v>223</v>
      </c>
      <c r="F1277" t="s">
        <v>214</v>
      </c>
      <c r="G1277" t="s">
        <v>215</v>
      </c>
      <c r="H1277">
        <v>3</v>
      </c>
      <c r="I1277">
        <v>2015</v>
      </c>
      <c r="J1277">
        <v>1</v>
      </c>
      <c r="L1277">
        <v>23066498</v>
      </c>
      <c r="M1277">
        <v>3.8</v>
      </c>
      <c r="P1277" s="29">
        <f t="shared" si="51"/>
        <v>0.46666666666666662</v>
      </c>
    </row>
    <row r="1278" spans="1:16" hidden="1" x14ac:dyDescent="0.25">
      <c r="A1278">
        <v>185574946</v>
      </c>
      <c r="B1278">
        <v>803401</v>
      </c>
      <c r="C1278" t="s">
        <v>318</v>
      </c>
      <c r="D1278">
        <v>2021600</v>
      </c>
      <c r="E1278" t="s">
        <v>219</v>
      </c>
      <c r="F1278" t="s">
        <v>214</v>
      </c>
      <c r="G1278" t="s">
        <v>215</v>
      </c>
      <c r="H1278">
        <v>3</v>
      </c>
      <c r="I1278">
        <v>2015</v>
      </c>
      <c r="J1278">
        <v>2</v>
      </c>
      <c r="L1278">
        <v>23071943</v>
      </c>
      <c r="M1278">
        <v>3.2</v>
      </c>
      <c r="P1278" s="29">
        <f t="shared" si="51"/>
        <v>0.3666666666666667</v>
      </c>
    </row>
    <row r="1279" spans="1:16" hidden="1" x14ac:dyDescent="0.25">
      <c r="A1279">
        <v>185574946</v>
      </c>
      <c r="B1279">
        <v>803401</v>
      </c>
      <c r="C1279" t="s">
        <v>318</v>
      </c>
      <c r="D1279">
        <v>2005099</v>
      </c>
      <c r="E1279" t="s">
        <v>217</v>
      </c>
      <c r="F1279" t="s">
        <v>214</v>
      </c>
      <c r="G1279" t="s">
        <v>215</v>
      </c>
      <c r="H1279">
        <v>3</v>
      </c>
      <c r="I1279">
        <v>2015</v>
      </c>
      <c r="J1279">
        <v>2</v>
      </c>
      <c r="L1279">
        <v>23071932</v>
      </c>
      <c r="M1279">
        <v>2.6</v>
      </c>
      <c r="P1279" s="29">
        <f t="shared" si="51"/>
        <v>0.26666666666666666</v>
      </c>
    </row>
    <row r="1280" spans="1:16" hidden="1" x14ac:dyDescent="0.25">
      <c r="A1280">
        <v>185574946</v>
      </c>
      <c r="B1280">
        <v>803401</v>
      </c>
      <c r="C1280" t="s">
        <v>318</v>
      </c>
      <c r="D1280">
        <v>2005118</v>
      </c>
      <c r="E1280" t="s">
        <v>223</v>
      </c>
      <c r="F1280" t="s">
        <v>214</v>
      </c>
      <c r="G1280" t="s">
        <v>215</v>
      </c>
      <c r="H1280">
        <v>2</v>
      </c>
      <c r="I1280">
        <v>2015</v>
      </c>
      <c r="J1280">
        <v>2</v>
      </c>
      <c r="L1280">
        <v>23071572</v>
      </c>
      <c r="M1280">
        <v>4.4000000000000004</v>
      </c>
      <c r="P1280" s="29">
        <f t="shared" si="51"/>
        <v>0.56666666666666676</v>
      </c>
    </row>
    <row r="1281" spans="1:16" hidden="1" x14ac:dyDescent="0.25">
      <c r="A1281">
        <v>185574946</v>
      </c>
      <c r="B1281">
        <v>803401</v>
      </c>
      <c r="C1281" t="s">
        <v>318</v>
      </c>
      <c r="D1281">
        <v>2005102</v>
      </c>
      <c r="E1281" t="s">
        <v>218</v>
      </c>
      <c r="F1281" t="s">
        <v>214</v>
      </c>
      <c r="G1281" t="s">
        <v>215</v>
      </c>
      <c r="H1281">
        <v>3</v>
      </c>
      <c r="I1281">
        <v>2015</v>
      </c>
      <c r="J1281">
        <v>2</v>
      </c>
      <c r="L1281">
        <v>23071945</v>
      </c>
      <c r="M1281">
        <v>2.6</v>
      </c>
      <c r="P1281" s="29">
        <f t="shared" si="51"/>
        <v>0.26666666666666666</v>
      </c>
    </row>
    <row r="1282" spans="1:16" hidden="1" x14ac:dyDescent="0.25">
      <c r="A1282">
        <v>185574946</v>
      </c>
      <c r="B1282">
        <v>803401</v>
      </c>
      <c r="C1282" t="s">
        <v>318</v>
      </c>
      <c r="D1282">
        <v>2004098</v>
      </c>
      <c r="E1282" t="s">
        <v>213</v>
      </c>
      <c r="F1282" t="s">
        <v>214</v>
      </c>
      <c r="G1282" t="s">
        <v>215</v>
      </c>
      <c r="H1282">
        <v>2</v>
      </c>
      <c r="I1282">
        <v>2015</v>
      </c>
      <c r="J1282">
        <v>2</v>
      </c>
      <c r="L1282">
        <v>23072838</v>
      </c>
      <c r="M1282">
        <v>5.5</v>
      </c>
      <c r="P1282" s="29">
        <f t="shared" si="51"/>
        <v>0.75</v>
      </c>
    </row>
    <row r="1283" spans="1:16" hidden="1" x14ac:dyDescent="0.25">
      <c r="A1283">
        <v>185574946</v>
      </c>
      <c r="B1283">
        <v>803401</v>
      </c>
      <c r="C1283" t="s">
        <v>318</v>
      </c>
      <c r="D1283">
        <v>2021754</v>
      </c>
      <c r="E1283" t="s">
        <v>216</v>
      </c>
      <c r="F1283" t="s">
        <v>214</v>
      </c>
      <c r="G1283" t="s">
        <v>215</v>
      </c>
      <c r="H1283">
        <v>3</v>
      </c>
      <c r="I1283">
        <v>2015</v>
      </c>
      <c r="J1283">
        <v>2</v>
      </c>
      <c r="L1283">
        <v>23074752</v>
      </c>
      <c r="M1283">
        <v>3.8</v>
      </c>
      <c r="P1283" s="29">
        <f t="shared" si="51"/>
        <v>0.46666666666666662</v>
      </c>
    </row>
    <row r="1284" spans="1:16" hidden="1" x14ac:dyDescent="0.25">
      <c r="A1284">
        <v>185574946</v>
      </c>
      <c r="B1284">
        <v>803401</v>
      </c>
      <c r="C1284" t="s">
        <v>318</v>
      </c>
      <c r="D1284">
        <v>2021754</v>
      </c>
      <c r="E1284" t="s">
        <v>216</v>
      </c>
      <c r="F1284" t="s">
        <v>214</v>
      </c>
      <c r="G1284" t="s">
        <v>215</v>
      </c>
      <c r="H1284">
        <v>4</v>
      </c>
      <c r="I1284">
        <v>2015</v>
      </c>
      <c r="J1284">
        <v>2</v>
      </c>
      <c r="L1284">
        <v>23074130</v>
      </c>
      <c r="P1284" s="29" t="str">
        <f t="shared" si="51"/>
        <v>DRP</v>
      </c>
    </row>
    <row r="1285" spans="1:16" hidden="1" x14ac:dyDescent="0.25">
      <c r="A1285">
        <v>185802655</v>
      </c>
      <c r="B1285">
        <v>803401</v>
      </c>
      <c r="C1285" t="s">
        <v>318</v>
      </c>
      <c r="D1285">
        <v>2019271</v>
      </c>
      <c r="E1285" t="s">
        <v>236</v>
      </c>
      <c r="F1285" t="s">
        <v>214</v>
      </c>
      <c r="G1285" t="s">
        <v>215</v>
      </c>
      <c r="H1285">
        <v>2</v>
      </c>
      <c r="I1285">
        <v>2015</v>
      </c>
      <c r="J1285">
        <v>1</v>
      </c>
      <c r="M1285">
        <v>5.9</v>
      </c>
      <c r="N1285" t="s">
        <v>231</v>
      </c>
      <c r="P1285" s="29" t="str">
        <f t="shared" si="51"/>
        <v>CVL</v>
      </c>
    </row>
    <row r="1286" spans="1:16" hidden="1" x14ac:dyDescent="0.25">
      <c r="A1286">
        <v>185802655</v>
      </c>
      <c r="B1286">
        <v>803401</v>
      </c>
      <c r="C1286" t="s">
        <v>318</v>
      </c>
      <c r="D1286">
        <v>2005099</v>
      </c>
      <c r="E1286" t="s">
        <v>217</v>
      </c>
      <c r="F1286" t="s">
        <v>214</v>
      </c>
      <c r="G1286" t="s">
        <v>215</v>
      </c>
      <c r="H1286">
        <v>2</v>
      </c>
      <c r="I1286">
        <v>2015</v>
      </c>
      <c r="J1286">
        <v>1</v>
      </c>
      <c r="M1286">
        <v>5.4</v>
      </c>
      <c r="N1286" t="s">
        <v>231</v>
      </c>
      <c r="P1286" s="29" t="str">
        <f t="shared" si="51"/>
        <v>CVL</v>
      </c>
    </row>
    <row r="1287" spans="1:16" hidden="1" x14ac:dyDescent="0.25">
      <c r="A1287">
        <v>185802655</v>
      </c>
      <c r="B1287">
        <v>803401</v>
      </c>
      <c r="C1287" t="s">
        <v>318</v>
      </c>
      <c r="D1287">
        <v>2005118</v>
      </c>
      <c r="E1287" t="s">
        <v>223</v>
      </c>
      <c r="F1287" t="s">
        <v>214</v>
      </c>
      <c r="G1287" t="s">
        <v>215</v>
      </c>
      <c r="H1287">
        <v>2</v>
      </c>
      <c r="I1287">
        <v>2015</v>
      </c>
      <c r="J1287">
        <v>1</v>
      </c>
      <c r="L1287">
        <v>23066497</v>
      </c>
      <c r="M1287">
        <v>4.5999999999999996</v>
      </c>
      <c r="P1287" s="29">
        <f t="shared" si="51"/>
        <v>0.6</v>
      </c>
    </row>
    <row r="1288" spans="1:16" hidden="1" x14ac:dyDescent="0.25">
      <c r="A1288">
        <v>185802655</v>
      </c>
      <c r="B1288">
        <v>803401</v>
      </c>
      <c r="C1288" t="s">
        <v>318</v>
      </c>
      <c r="D1288">
        <v>2021600</v>
      </c>
      <c r="E1288" t="s">
        <v>219</v>
      </c>
      <c r="F1288" t="s">
        <v>214</v>
      </c>
      <c r="G1288" t="s">
        <v>215</v>
      </c>
      <c r="H1288">
        <v>2</v>
      </c>
      <c r="I1288">
        <v>2015</v>
      </c>
      <c r="J1288">
        <v>1</v>
      </c>
      <c r="L1288">
        <v>23066437</v>
      </c>
      <c r="M1288">
        <v>5.4</v>
      </c>
      <c r="P1288" s="29">
        <f t="shared" si="51"/>
        <v>0.73333333333333339</v>
      </c>
    </row>
    <row r="1289" spans="1:16" hidden="1" x14ac:dyDescent="0.25">
      <c r="A1289">
        <v>185802655</v>
      </c>
      <c r="B1289">
        <v>803401</v>
      </c>
      <c r="C1289" t="s">
        <v>318</v>
      </c>
      <c r="D1289">
        <v>2005102</v>
      </c>
      <c r="E1289" t="s">
        <v>218</v>
      </c>
      <c r="F1289" t="s">
        <v>214</v>
      </c>
      <c r="G1289" t="s">
        <v>215</v>
      </c>
      <c r="H1289">
        <v>2</v>
      </c>
      <c r="I1289">
        <v>2015</v>
      </c>
      <c r="J1289">
        <v>1</v>
      </c>
      <c r="L1289">
        <v>23066488</v>
      </c>
      <c r="M1289">
        <v>4.8</v>
      </c>
      <c r="P1289" s="29">
        <f t="shared" si="51"/>
        <v>0.6333333333333333</v>
      </c>
    </row>
    <row r="1290" spans="1:16" hidden="1" x14ac:dyDescent="0.25">
      <c r="A1290">
        <v>185802655</v>
      </c>
      <c r="B1290">
        <v>803401</v>
      </c>
      <c r="C1290" t="s">
        <v>318</v>
      </c>
      <c r="D1290">
        <v>2021754</v>
      </c>
      <c r="E1290" t="s">
        <v>216</v>
      </c>
      <c r="F1290" t="s">
        <v>214</v>
      </c>
      <c r="G1290" t="s">
        <v>215</v>
      </c>
      <c r="H1290">
        <v>2</v>
      </c>
      <c r="I1290">
        <v>2015</v>
      </c>
      <c r="J1290">
        <v>1</v>
      </c>
      <c r="L1290">
        <v>23066446</v>
      </c>
      <c r="M1290">
        <v>4</v>
      </c>
      <c r="P1290" s="29">
        <f t="shared" si="51"/>
        <v>0.5</v>
      </c>
    </row>
    <row r="1291" spans="1:16" hidden="1" x14ac:dyDescent="0.25">
      <c r="A1291">
        <v>185802655</v>
      </c>
      <c r="B1291">
        <v>803401</v>
      </c>
      <c r="C1291" t="s">
        <v>318</v>
      </c>
      <c r="D1291">
        <v>2004112</v>
      </c>
      <c r="E1291" t="s">
        <v>244</v>
      </c>
      <c r="F1291" t="s">
        <v>214</v>
      </c>
      <c r="G1291" t="s">
        <v>215</v>
      </c>
      <c r="H1291">
        <v>2</v>
      </c>
      <c r="I1291">
        <v>2015</v>
      </c>
      <c r="J1291">
        <v>1</v>
      </c>
      <c r="L1291">
        <v>23066606</v>
      </c>
      <c r="M1291">
        <v>6.1</v>
      </c>
      <c r="P1291" s="29">
        <f t="shared" si="51"/>
        <v>0.85</v>
      </c>
    </row>
    <row r="1292" spans="1:16" hidden="1" x14ac:dyDescent="0.25">
      <c r="A1292">
        <v>185802655</v>
      </c>
      <c r="B1292">
        <v>803401</v>
      </c>
      <c r="C1292" t="s">
        <v>318</v>
      </c>
      <c r="D1292">
        <v>2021756</v>
      </c>
      <c r="E1292" t="s">
        <v>253</v>
      </c>
      <c r="F1292" t="s">
        <v>214</v>
      </c>
      <c r="G1292" t="s">
        <v>215</v>
      </c>
      <c r="H1292">
        <v>3</v>
      </c>
      <c r="I1292">
        <v>2015</v>
      </c>
      <c r="J1292">
        <v>2</v>
      </c>
      <c r="L1292">
        <v>23074181</v>
      </c>
      <c r="M1292" t="s">
        <v>221</v>
      </c>
      <c r="P1292" s="29" t="str">
        <f t="shared" si="51"/>
        <v>BAD</v>
      </c>
    </row>
    <row r="1293" spans="1:16" hidden="1" x14ac:dyDescent="0.25">
      <c r="A1293">
        <v>185802655</v>
      </c>
      <c r="B1293">
        <v>803401</v>
      </c>
      <c r="C1293" t="s">
        <v>318</v>
      </c>
      <c r="D1293">
        <v>2005131</v>
      </c>
      <c r="E1293" t="s">
        <v>228</v>
      </c>
      <c r="F1293" t="s">
        <v>214</v>
      </c>
      <c r="G1293" t="s">
        <v>215</v>
      </c>
      <c r="H1293">
        <v>2</v>
      </c>
      <c r="I1293">
        <v>2015</v>
      </c>
      <c r="J1293">
        <v>2</v>
      </c>
      <c r="L1293">
        <v>23070707</v>
      </c>
      <c r="M1293">
        <v>5.3</v>
      </c>
      <c r="P1293" s="29">
        <f t="shared" si="51"/>
        <v>0.71666666666666667</v>
      </c>
    </row>
    <row r="1294" spans="1:16" hidden="1" x14ac:dyDescent="0.25">
      <c r="A1294">
        <v>185802655</v>
      </c>
      <c r="B1294">
        <v>803401</v>
      </c>
      <c r="C1294" t="s">
        <v>318</v>
      </c>
      <c r="D1294">
        <v>2021602</v>
      </c>
      <c r="E1294" t="s">
        <v>242</v>
      </c>
      <c r="F1294" t="s">
        <v>214</v>
      </c>
      <c r="G1294" t="s">
        <v>215</v>
      </c>
      <c r="H1294">
        <v>2</v>
      </c>
      <c r="I1294">
        <v>2015</v>
      </c>
      <c r="J1294">
        <v>2</v>
      </c>
      <c r="L1294">
        <v>23072005</v>
      </c>
      <c r="M1294">
        <v>4.3</v>
      </c>
      <c r="P1294" s="29">
        <f t="shared" si="51"/>
        <v>0.54999999999999993</v>
      </c>
    </row>
    <row r="1295" spans="1:16" hidden="1" x14ac:dyDescent="0.25">
      <c r="A1295">
        <v>185802655</v>
      </c>
      <c r="B1295">
        <v>803401</v>
      </c>
      <c r="C1295" t="s">
        <v>318</v>
      </c>
      <c r="D1295">
        <v>2021763</v>
      </c>
      <c r="E1295" t="s">
        <v>298</v>
      </c>
      <c r="F1295" t="s">
        <v>214</v>
      </c>
      <c r="G1295" t="s">
        <v>215</v>
      </c>
      <c r="H1295">
        <v>2</v>
      </c>
      <c r="I1295">
        <v>2015</v>
      </c>
      <c r="J1295">
        <v>2</v>
      </c>
      <c r="L1295">
        <v>23071924</v>
      </c>
      <c r="M1295">
        <v>5.0999999999999996</v>
      </c>
      <c r="P1295" s="29">
        <f t="shared" si="51"/>
        <v>0.68333333333333324</v>
      </c>
    </row>
    <row r="1296" spans="1:16" hidden="1" x14ac:dyDescent="0.25">
      <c r="A1296">
        <v>185802655</v>
      </c>
      <c r="B1296">
        <v>803401</v>
      </c>
      <c r="C1296" t="s">
        <v>318</v>
      </c>
      <c r="D1296">
        <v>2005117</v>
      </c>
      <c r="E1296" t="s">
        <v>220</v>
      </c>
      <c r="F1296" t="s">
        <v>214</v>
      </c>
      <c r="G1296" t="s">
        <v>215</v>
      </c>
      <c r="H1296">
        <v>3</v>
      </c>
      <c r="I1296">
        <v>2015</v>
      </c>
      <c r="J1296">
        <v>2</v>
      </c>
      <c r="L1296">
        <v>23070387</v>
      </c>
      <c r="M1296" t="s">
        <v>221</v>
      </c>
      <c r="P1296" s="29" t="str">
        <f t="shared" si="51"/>
        <v>BAD</v>
      </c>
    </row>
    <row r="1297" spans="1:16" hidden="1" x14ac:dyDescent="0.25">
      <c r="A1297">
        <v>185802655</v>
      </c>
      <c r="B1297">
        <v>803401</v>
      </c>
      <c r="C1297" t="s">
        <v>318</v>
      </c>
      <c r="D1297">
        <v>2021580</v>
      </c>
      <c r="E1297" t="s">
        <v>241</v>
      </c>
      <c r="F1297" t="s">
        <v>214</v>
      </c>
      <c r="G1297" t="s">
        <v>215</v>
      </c>
      <c r="H1297">
        <v>3</v>
      </c>
      <c r="I1297">
        <v>2015</v>
      </c>
      <c r="J1297">
        <v>2</v>
      </c>
      <c r="L1297">
        <v>23072001</v>
      </c>
      <c r="M1297">
        <v>3.5</v>
      </c>
      <c r="P1297" s="29">
        <f t="shared" si="51"/>
        <v>0.41666666666666669</v>
      </c>
    </row>
    <row r="1298" spans="1:16" hidden="1" x14ac:dyDescent="0.25">
      <c r="A1298">
        <v>185802655</v>
      </c>
      <c r="B1298">
        <v>803401</v>
      </c>
      <c r="C1298" t="s">
        <v>318</v>
      </c>
      <c r="D1298">
        <v>2004099</v>
      </c>
      <c r="E1298" t="s">
        <v>245</v>
      </c>
      <c r="F1298" t="s">
        <v>214</v>
      </c>
      <c r="G1298" t="s">
        <v>215</v>
      </c>
      <c r="H1298">
        <v>3</v>
      </c>
      <c r="I1298">
        <v>2015</v>
      </c>
      <c r="J1298">
        <v>2</v>
      </c>
      <c r="L1298">
        <v>23073320</v>
      </c>
      <c r="M1298" t="s">
        <v>221</v>
      </c>
      <c r="P1298" s="29" t="str">
        <f t="shared" si="51"/>
        <v>BAD</v>
      </c>
    </row>
    <row r="1299" spans="1:16" hidden="1" x14ac:dyDescent="0.25">
      <c r="A1299">
        <v>185802655</v>
      </c>
      <c r="B1299">
        <v>803401</v>
      </c>
      <c r="C1299" t="s">
        <v>318</v>
      </c>
      <c r="D1299">
        <v>2004116</v>
      </c>
      <c r="E1299" t="s">
        <v>229</v>
      </c>
      <c r="F1299" t="s">
        <v>214</v>
      </c>
      <c r="G1299" t="s">
        <v>215</v>
      </c>
      <c r="H1299">
        <v>2</v>
      </c>
      <c r="I1299">
        <v>2015</v>
      </c>
      <c r="J1299">
        <v>2</v>
      </c>
      <c r="L1299">
        <v>23073301</v>
      </c>
      <c r="M1299">
        <v>6</v>
      </c>
      <c r="P1299" s="29">
        <f t="shared" si="51"/>
        <v>0.83333333333333337</v>
      </c>
    </row>
    <row r="1300" spans="1:16" hidden="1" x14ac:dyDescent="0.25">
      <c r="A1300">
        <v>185802655</v>
      </c>
      <c r="B1300">
        <v>803401</v>
      </c>
      <c r="C1300" t="s">
        <v>318</v>
      </c>
      <c r="D1300">
        <v>2021756</v>
      </c>
      <c r="E1300" t="s">
        <v>253</v>
      </c>
      <c r="F1300" t="s">
        <v>214</v>
      </c>
      <c r="G1300" t="s">
        <v>215</v>
      </c>
      <c r="H1300">
        <v>3</v>
      </c>
      <c r="I1300">
        <v>2016</v>
      </c>
      <c r="J1300">
        <v>1</v>
      </c>
      <c r="L1300">
        <v>23081181</v>
      </c>
      <c r="M1300" t="s">
        <v>221</v>
      </c>
      <c r="P1300" s="29" t="str">
        <f t="shared" ref="P1300:P1307" si="52">IF(AND(ISNUMBER(M1300),H1300&lt;&gt;4),(M1300-1)/6,IF(H1300=4,"DRP",IF(AND(H1300=3,M1300="NA"),"BAD",IF(AND(H1300=2),"CVL",IF(AND(H1300=1,ISBLANK(M1300)),"NULL","UNK")))))</f>
        <v>BAD</v>
      </c>
    </row>
    <row r="1301" spans="1:16" hidden="1" x14ac:dyDescent="0.25">
      <c r="A1301">
        <v>185802655</v>
      </c>
      <c r="B1301">
        <v>803401</v>
      </c>
      <c r="C1301" t="s">
        <v>318</v>
      </c>
      <c r="D1301">
        <v>2021580</v>
      </c>
      <c r="E1301" t="s">
        <v>241</v>
      </c>
      <c r="F1301" t="s">
        <v>214</v>
      </c>
      <c r="G1301" t="s">
        <v>215</v>
      </c>
      <c r="H1301">
        <v>2</v>
      </c>
      <c r="I1301">
        <v>2016</v>
      </c>
      <c r="J1301">
        <v>1</v>
      </c>
      <c r="L1301">
        <v>23081157</v>
      </c>
      <c r="M1301">
        <v>4.2</v>
      </c>
      <c r="P1301" s="29">
        <f t="shared" si="52"/>
        <v>0.53333333333333333</v>
      </c>
    </row>
    <row r="1302" spans="1:16" hidden="1" x14ac:dyDescent="0.25">
      <c r="A1302">
        <v>185802655</v>
      </c>
      <c r="B1302">
        <v>803401</v>
      </c>
      <c r="C1302" t="s">
        <v>318</v>
      </c>
      <c r="D1302">
        <v>2004099</v>
      </c>
      <c r="E1302" t="s">
        <v>245</v>
      </c>
      <c r="F1302" t="s">
        <v>214</v>
      </c>
      <c r="G1302" t="s">
        <v>215</v>
      </c>
      <c r="H1302">
        <v>2</v>
      </c>
      <c r="I1302">
        <v>2016</v>
      </c>
      <c r="J1302">
        <v>1</v>
      </c>
      <c r="L1302">
        <v>23073318</v>
      </c>
      <c r="M1302">
        <v>5.5</v>
      </c>
      <c r="P1302" s="29">
        <f t="shared" si="52"/>
        <v>0.75</v>
      </c>
    </row>
    <row r="1303" spans="1:16" hidden="1" x14ac:dyDescent="0.25">
      <c r="A1303">
        <v>185802655</v>
      </c>
      <c r="B1303">
        <v>803401</v>
      </c>
      <c r="C1303" t="s">
        <v>318</v>
      </c>
      <c r="D1303">
        <v>2005117</v>
      </c>
      <c r="E1303" t="s">
        <v>220</v>
      </c>
      <c r="F1303" t="s">
        <v>214</v>
      </c>
      <c r="G1303" t="s">
        <v>215</v>
      </c>
      <c r="H1303">
        <v>3</v>
      </c>
      <c r="I1303">
        <v>2016</v>
      </c>
      <c r="J1303">
        <v>1</v>
      </c>
      <c r="L1303">
        <v>23078736</v>
      </c>
      <c r="M1303">
        <v>1.9</v>
      </c>
      <c r="P1303" s="29">
        <f t="shared" si="52"/>
        <v>0.15</v>
      </c>
    </row>
    <row r="1304" spans="1:16" hidden="1" x14ac:dyDescent="0.25">
      <c r="A1304">
        <v>185802655</v>
      </c>
      <c r="B1304">
        <v>803401</v>
      </c>
      <c r="C1304" t="s">
        <v>318</v>
      </c>
      <c r="D1304">
        <v>2021596</v>
      </c>
      <c r="E1304" t="s">
        <v>294</v>
      </c>
      <c r="F1304" t="s">
        <v>214</v>
      </c>
      <c r="G1304" t="s">
        <v>215</v>
      </c>
      <c r="H1304">
        <v>3</v>
      </c>
      <c r="I1304">
        <v>2016</v>
      </c>
      <c r="J1304">
        <v>2</v>
      </c>
      <c r="L1304">
        <v>23086861</v>
      </c>
      <c r="M1304" t="s">
        <v>221</v>
      </c>
      <c r="P1304" s="29" t="str">
        <f t="shared" si="52"/>
        <v>BAD</v>
      </c>
    </row>
    <row r="1305" spans="1:16" hidden="1" x14ac:dyDescent="0.25">
      <c r="A1305">
        <v>185802655</v>
      </c>
      <c r="B1305">
        <v>803401</v>
      </c>
      <c r="C1305" t="s">
        <v>318</v>
      </c>
      <c r="D1305">
        <v>2021638</v>
      </c>
      <c r="E1305" t="s">
        <v>250</v>
      </c>
      <c r="F1305" t="s">
        <v>214</v>
      </c>
      <c r="G1305" t="s">
        <v>215</v>
      </c>
      <c r="H1305">
        <v>3</v>
      </c>
      <c r="I1305">
        <v>2016</v>
      </c>
      <c r="J1305">
        <v>2</v>
      </c>
      <c r="L1305">
        <v>23086852</v>
      </c>
      <c r="M1305" t="s">
        <v>221</v>
      </c>
      <c r="P1305" s="29" t="str">
        <f t="shared" si="52"/>
        <v>BAD</v>
      </c>
    </row>
    <row r="1306" spans="1:16" hidden="1" x14ac:dyDescent="0.25">
      <c r="A1306">
        <v>185802655</v>
      </c>
      <c r="B1306">
        <v>803401</v>
      </c>
      <c r="C1306" t="s">
        <v>318</v>
      </c>
      <c r="D1306">
        <v>2021756</v>
      </c>
      <c r="E1306" t="s">
        <v>253</v>
      </c>
      <c r="F1306" t="s">
        <v>214</v>
      </c>
      <c r="G1306" t="s">
        <v>215</v>
      </c>
      <c r="H1306">
        <v>3</v>
      </c>
      <c r="I1306">
        <v>2016</v>
      </c>
      <c r="J1306">
        <v>2</v>
      </c>
      <c r="L1306">
        <v>23086841</v>
      </c>
      <c r="M1306">
        <v>1.4</v>
      </c>
      <c r="P1306" s="29">
        <f t="shared" si="52"/>
        <v>6.6666666666666652E-2</v>
      </c>
    </row>
    <row r="1307" spans="1:16" hidden="1" x14ac:dyDescent="0.25">
      <c r="A1307">
        <v>185802655</v>
      </c>
      <c r="B1307">
        <v>803401</v>
      </c>
      <c r="C1307" t="s">
        <v>318</v>
      </c>
      <c r="D1307">
        <v>2005117</v>
      </c>
      <c r="E1307" t="s">
        <v>220</v>
      </c>
      <c r="F1307" t="s">
        <v>214</v>
      </c>
      <c r="G1307" t="s">
        <v>215</v>
      </c>
      <c r="H1307">
        <v>3</v>
      </c>
      <c r="I1307">
        <v>2016</v>
      </c>
      <c r="J1307">
        <v>2</v>
      </c>
      <c r="L1307">
        <v>23084480</v>
      </c>
      <c r="M1307" t="s">
        <v>221</v>
      </c>
      <c r="P1307" s="29" t="str">
        <f t="shared" si="52"/>
        <v>BAD</v>
      </c>
    </row>
    <row r="1308" spans="1:16" hidden="1" x14ac:dyDescent="0.25">
      <c r="A1308">
        <v>185969355</v>
      </c>
      <c r="B1308">
        <v>803407</v>
      </c>
      <c r="C1308" t="s">
        <v>317</v>
      </c>
      <c r="D1308">
        <v>2021600</v>
      </c>
      <c r="E1308" t="s">
        <v>219</v>
      </c>
      <c r="F1308" t="s">
        <v>214</v>
      </c>
      <c r="G1308" t="s">
        <v>215</v>
      </c>
      <c r="H1308">
        <v>2</v>
      </c>
      <c r="I1308">
        <v>2015</v>
      </c>
      <c r="J1308">
        <v>1</v>
      </c>
      <c r="L1308">
        <v>23066437</v>
      </c>
      <c r="M1308">
        <v>5.6</v>
      </c>
      <c r="P1308" s="29">
        <f t="shared" ref="P1308:P1321" si="53">IF(AND(ISNUMBER(M1308),H1308&lt;&gt;4,N1308&lt;&gt;"X"),(M1308-1)/6,IF(H1308=4,"DRP",IF(AND(H1308=3,M1308="NA"),"BAD",IF(AND(H1308=2),"CVL",IF(AND(H1308=1,ISBLANK(M1308)),"NULL","UNK")))))</f>
        <v>0.76666666666666661</v>
      </c>
    </row>
    <row r="1309" spans="1:16" hidden="1" x14ac:dyDescent="0.25">
      <c r="A1309">
        <v>185969355</v>
      </c>
      <c r="B1309">
        <v>803407</v>
      </c>
      <c r="C1309" t="s">
        <v>317</v>
      </c>
      <c r="D1309">
        <v>2005118</v>
      </c>
      <c r="E1309" t="s">
        <v>223</v>
      </c>
      <c r="F1309" t="s">
        <v>214</v>
      </c>
      <c r="G1309" t="s">
        <v>215</v>
      </c>
      <c r="H1309">
        <v>3</v>
      </c>
      <c r="I1309">
        <v>2015</v>
      </c>
      <c r="J1309">
        <v>1</v>
      </c>
      <c r="L1309">
        <v>23066497</v>
      </c>
      <c r="M1309">
        <v>3.8</v>
      </c>
      <c r="P1309" s="29">
        <f t="shared" si="53"/>
        <v>0.46666666666666662</v>
      </c>
    </row>
    <row r="1310" spans="1:16" hidden="1" x14ac:dyDescent="0.25">
      <c r="A1310">
        <v>185969355</v>
      </c>
      <c r="B1310">
        <v>803407</v>
      </c>
      <c r="C1310" t="s">
        <v>317</v>
      </c>
      <c r="D1310">
        <v>2005099</v>
      </c>
      <c r="E1310" t="s">
        <v>217</v>
      </c>
      <c r="F1310" t="s">
        <v>214</v>
      </c>
      <c r="G1310" t="s">
        <v>215</v>
      </c>
      <c r="H1310">
        <v>2</v>
      </c>
      <c r="I1310">
        <v>2015</v>
      </c>
      <c r="J1310">
        <v>1</v>
      </c>
      <c r="L1310">
        <v>23066427</v>
      </c>
      <c r="M1310">
        <v>4.9000000000000004</v>
      </c>
      <c r="P1310" s="29">
        <f t="shared" si="53"/>
        <v>0.65</v>
      </c>
    </row>
    <row r="1311" spans="1:16" hidden="1" x14ac:dyDescent="0.25">
      <c r="A1311">
        <v>185969355</v>
      </c>
      <c r="B1311">
        <v>803407</v>
      </c>
      <c r="C1311" t="s">
        <v>317</v>
      </c>
      <c r="D1311">
        <v>2021754</v>
      </c>
      <c r="E1311" t="s">
        <v>216</v>
      </c>
      <c r="F1311" t="s">
        <v>214</v>
      </c>
      <c r="G1311" t="s">
        <v>215</v>
      </c>
      <c r="H1311">
        <v>3</v>
      </c>
      <c r="I1311">
        <v>2015</v>
      </c>
      <c r="J1311">
        <v>1</v>
      </c>
      <c r="L1311">
        <v>23066446</v>
      </c>
      <c r="M1311" t="s">
        <v>221</v>
      </c>
      <c r="P1311" s="29" t="str">
        <f t="shared" si="53"/>
        <v>BAD</v>
      </c>
    </row>
    <row r="1312" spans="1:16" hidden="1" x14ac:dyDescent="0.25">
      <c r="A1312">
        <v>185969355</v>
      </c>
      <c r="B1312">
        <v>803407</v>
      </c>
      <c r="C1312" t="s">
        <v>317</v>
      </c>
      <c r="D1312">
        <v>2005102</v>
      </c>
      <c r="E1312" t="s">
        <v>218</v>
      </c>
      <c r="F1312" t="s">
        <v>214</v>
      </c>
      <c r="G1312" t="s">
        <v>215</v>
      </c>
      <c r="H1312">
        <v>2</v>
      </c>
      <c r="I1312">
        <v>2015</v>
      </c>
      <c r="J1312">
        <v>1</v>
      </c>
      <c r="L1312">
        <v>23066488</v>
      </c>
      <c r="M1312">
        <v>5.3</v>
      </c>
      <c r="P1312" s="29">
        <f t="shared" si="53"/>
        <v>0.71666666666666667</v>
      </c>
    </row>
    <row r="1313" spans="1:16" hidden="1" x14ac:dyDescent="0.25">
      <c r="A1313">
        <v>185969355</v>
      </c>
      <c r="B1313">
        <v>803407</v>
      </c>
      <c r="C1313" t="s">
        <v>317</v>
      </c>
      <c r="D1313">
        <v>2004098</v>
      </c>
      <c r="E1313" t="s">
        <v>213</v>
      </c>
      <c r="F1313" t="s">
        <v>214</v>
      </c>
      <c r="G1313" t="s">
        <v>215</v>
      </c>
      <c r="H1313">
        <v>2</v>
      </c>
      <c r="I1313">
        <v>2015</v>
      </c>
      <c r="J1313">
        <v>1</v>
      </c>
      <c r="L1313">
        <v>23066521</v>
      </c>
      <c r="M1313">
        <v>5.4</v>
      </c>
      <c r="P1313" s="29">
        <f t="shared" si="53"/>
        <v>0.73333333333333339</v>
      </c>
    </row>
    <row r="1314" spans="1:16" hidden="1" x14ac:dyDescent="0.25">
      <c r="A1314">
        <v>185969355</v>
      </c>
      <c r="B1314">
        <v>803407</v>
      </c>
      <c r="C1314" t="s">
        <v>317</v>
      </c>
      <c r="D1314">
        <v>2004116</v>
      </c>
      <c r="E1314" t="s">
        <v>229</v>
      </c>
      <c r="F1314" t="s">
        <v>214</v>
      </c>
      <c r="G1314" t="s">
        <v>215</v>
      </c>
      <c r="H1314">
        <v>4</v>
      </c>
      <c r="I1314">
        <v>2015</v>
      </c>
      <c r="J1314">
        <v>2</v>
      </c>
      <c r="L1314">
        <v>23073301</v>
      </c>
      <c r="P1314" s="29" t="str">
        <f t="shared" si="53"/>
        <v>DRP</v>
      </c>
    </row>
    <row r="1315" spans="1:16" hidden="1" x14ac:dyDescent="0.25">
      <c r="A1315">
        <v>185969355</v>
      </c>
      <c r="B1315">
        <v>803407</v>
      </c>
      <c r="C1315" t="s">
        <v>317</v>
      </c>
      <c r="D1315">
        <v>2021580</v>
      </c>
      <c r="E1315" t="s">
        <v>241</v>
      </c>
      <c r="F1315" t="s">
        <v>214</v>
      </c>
      <c r="G1315" t="s">
        <v>215</v>
      </c>
      <c r="H1315">
        <v>4</v>
      </c>
      <c r="I1315">
        <v>2015</v>
      </c>
      <c r="J1315">
        <v>2</v>
      </c>
      <c r="L1315">
        <v>23072000</v>
      </c>
      <c r="P1315" s="29" t="str">
        <f t="shared" si="53"/>
        <v>DRP</v>
      </c>
    </row>
    <row r="1316" spans="1:16" hidden="1" x14ac:dyDescent="0.25">
      <c r="A1316">
        <v>185969355</v>
      </c>
      <c r="B1316">
        <v>803407</v>
      </c>
      <c r="C1316" t="s">
        <v>317</v>
      </c>
      <c r="D1316">
        <v>2005118</v>
      </c>
      <c r="E1316" t="s">
        <v>223</v>
      </c>
      <c r="F1316" t="s">
        <v>214</v>
      </c>
      <c r="G1316" t="s">
        <v>215</v>
      </c>
      <c r="H1316">
        <v>2</v>
      </c>
      <c r="I1316">
        <v>2015</v>
      </c>
      <c r="J1316">
        <v>2</v>
      </c>
      <c r="L1316">
        <v>23071572</v>
      </c>
      <c r="M1316">
        <v>4.2</v>
      </c>
      <c r="P1316" s="29">
        <f t="shared" si="53"/>
        <v>0.53333333333333333</v>
      </c>
    </row>
    <row r="1317" spans="1:16" hidden="1" x14ac:dyDescent="0.25">
      <c r="A1317">
        <v>185969355</v>
      </c>
      <c r="B1317">
        <v>803407</v>
      </c>
      <c r="C1317" t="s">
        <v>317</v>
      </c>
      <c r="D1317">
        <v>2021754</v>
      </c>
      <c r="E1317" t="s">
        <v>216</v>
      </c>
      <c r="F1317" t="s">
        <v>214</v>
      </c>
      <c r="G1317" t="s">
        <v>215</v>
      </c>
      <c r="H1317">
        <v>2</v>
      </c>
      <c r="I1317">
        <v>2015</v>
      </c>
      <c r="J1317">
        <v>2</v>
      </c>
      <c r="L1317">
        <v>23074133</v>
      </c>
      <c r="M1317">
        <v>5.4</v>
      </c>
      <c r="P1317" s="29">
        <f t="shared" si="53"/>
        <v>0.73333333333333339</v>
      </c>
    </row>
    <row r="1318" spans="1:16" hidden="1" x14ac:dyDescent="0.25">
      <c r="A1318">
        <v>185969355</v>
      </c>
      <c r="B1318">
        <v>803407</v>
      </c>
      <c r="C1318" t="s">
        <v>317</v>
      </c>
      <c r="D1318">
        <v>2021602</v>
      </c>
      <c r="E1318" t="s">
        <v>242</v>
      </c>
      <c r="F1318" t="s">
        <v>214</v>
      </c>
      <c r="G1318" t="s">
        <v>215</v>
      </c>
      <c r="H1318">
        <v>3</v>
      </c>
      <c r="I1318">
        <v>2015</v>
      </c>
      <c r="J1318">
        <v>2</v>
      </c>
      <c r="L1318">
        <v>23072008</v>
      </c>
      <c r="M1318">
        <v>3.1</v>
      </c>
      <c r="P1318" s="29">
        <f t="shared" si="53"/>
        <v>0.35000000000000003</v>
      </c>
    </row>
    <row r="1319" spans="1:16" hidden="1" x14ac:dyDescent="0.25">
      <c r="A1319">
        <v>185969355</v>
      </c>
      <c r="B1319">
        <v>803407</v>
      </c>
      <c r="C1319" t="s">
        <v>317</v>
      </c>
      <c r="D1319">
        <v>2005117</v>
      </c>
      <c r="E1319" t="s">
        <v>220</v>
      </c>
      <c r="F1319" t="s">
        <v>214</v>
      </c>
      <c r="G1319" t="s">
        <v>215</v>
      </c>
      <c r="H1319">
        <v>3</v>
      </c>
      <c r="I1319">
        <v>2015</v>
      </c>
      <c r="J1319">
        <v>2</v>
      </c>
      <c r="L1319">
        <v>23070390</v>
      </c>
      <c r="M1319">
        <v>3</v>
      </c>
      <c r="P1319" s="29">
        <f t="shared" si="53"/>
        <v>0.33333333333333331</v>
      </c>
    </row>
    <row r="1320" spans="1:16" hidden="1" x14ac:dyDescent="0.25">
      <c r="A1320">
        <v>185969355</v>
      </c>
      <c r="B1320">
        <v>803407</v>
      </c>
      <c r="C1320" t="s">
        <v>317</v>
      </c>
      <c r="D1320">
        <v>2021580</v>
      </c>
      <c r="E1320" t="s">
        <v>241</v>
      </c>
      <c r="F1320" t="s">
        <v>214</v>
      </c>
      <c r="G1320" t="s">
        <v>215</v>
      </c>
      <c r="H1320">
        <v>3</v>
      </c>
      <c r="I1320">
        <v>2015</v>
      </c>
      <c r="J1320">
        <v>2</v>
      </c>
      <c r="L1320">
        <v>23074971</v>
      </c>
      <c r="M1320">
        <v>3.5</v>
      </c>
      <c r="P1320" s="29">
        <f t="shared" si="53"/>
        <v>0.41666666666666669</v>
      </c>
    </row>
    <row r="1321" spans="1:16" hidden="1" x14ac:dyDescent="0.25">
      <c r="A1321">
        <v>185969355</v>
      </c>
      <c r="B1321">
        <v>803407</v>
      </c>
      <c r="C1321" t="s">
        <v>317</v>
      </c>
      <c r="D1321">
        <v>2004112</v>
      </c>
      <c r="E1321" t="s">
        <v>244</v>
      </c>
      <c r="F1321" t="s">
        <v>214</v>
      </c>
      <c r="G1321" t="s">
        <v>215</v>
      </c>
      <c r="H1321">
        <v>2</v>
      </c>
      <c r="I1321">
        <v>2015</v>
      </c>
      <c r="J1321">
        <v>2</v>
      </c>
      <c r="L1321">
        <v>23073229</v>
      </c>
      <c r="M1321">
        <v>4.4000000000000004</v>
      </c>
      <c r="P1321" s="29">
        <f t="shared" si="53"/>
        <v>0.56666666666666676</v>
      </c>
    </row>
    <row r="1322" spans="1:16" hidden="1" x14ac:dyDescent="0.25">
      <c r="A1322">
        <v>185969355</v>
      </c>
      <c r="B1322">
        <v>803407</v>
      </c>
      <c r="C1322" t="s">
        <v>317</v>
      </c>
      <c r="D1322">
        <v>2021580</v>
      </c>
      <c r="E1322" t="s">
        <v>241</v>
      </c>
      <c r="F1322" t="s">
        <v>214</v>
      </c>
      <c r="G1322" t="s">
        <v>215</v>
      </c>
      <c r="H1322">
        <v>2</v>
      </c>
      <c r="I1322">
        <v>2016</v>
      </c>
      <c r="J1322">
        <v>1</v>
      </c>
      <c r="L1322">
        <v>23081157</v>
      </c>
      <c r="M1322">
        <v>4.2</v>
      </c>
      <c r="P1322" s="29">
        <f t="shared" ref="P1322:P1353" si="54">IF(AND(ISNUMBER(M1322),H1322&lt;&gt;4),(M1322-1)/6,IF(H1322=4,"DRP",IF(AND(H1322=3,M1322="NA"),"BAD",IF(AND(H1322=2),"CVL",IF(AND(H1322=1,ISBLANK(M1322)),"NULL","UNK")))))</f>
        <v>0.53333333333333333</v>
      </c>
    </row>
    <row r="1323" spans="1:16" hidden="1" x14ac:dyDescent="0.25">
      <c r="A1323">
        <v>185969355</v>
      </c>
      <c r="B1323">
        <v>803407</v>
      </c>
      <c r="C1323" t="s">
        <v>317</v>
      </c>
      <c r="D1323">
        <v>2021602</v>
      </c>
      <c r="E1323" t="s">
        <v>242</v>
      </c>
      <c r="F1323" t="s">
        <v>214</v>
      </c>
      <c r="G1323" t="s">
        <v>215</v>
      </c>
      <c r="H1323">
        <v>2</v>
      </c>
      <c r="I1323">
        <v>2016</v>
      </c>
      <c r="J1323">
        <v>1</v>
      </c>
      <c r="L1323">
        <v>23081144</v>
      </c>
      <c r="M1323">
        <v>4.2</v>
      </c>
      <c r="P1323" s="29">
        <f t="shared" si="54"/>
        <v>0.53333333333333333</v>
      </c>
    </row>
    <row r="1324" spans="1:16" hidden="1" x14ac:dyDescent="0.25">
      <c r="A1324">
        <v>185969355</v>
      </c>
      <c r="B1324">
        <v>803407</v>
      </c>
      <c r="C1324" t="s">
        <v>317</v>
      </c>
      <c r="D1324">
        <v>2005117</v>
      </c>
      <c r="E1324" t="s">
        <v>220</v>
      </c>
      <c r="F1324" t="s">
        <v>214</v>
      </c>
      <c r="G1324" t="s">
        <v>215</v>
      </c>
      <c r="H1324">
        <v>3</v>
      </c>
      <c r="I1324">
        <v>2016</v>
      </c>
      <c r="J1324">
        <v>1</v>
      </c>
      <c r="L1324">
        <v>23078736</v>
      </c>
      <c r="M1324">
        <v>3.8</v>
      </c>
      <c r="P1324" s="29">
        <f t="shared" si="54"/>
        <v>0.46666666666666662</v>
      </c>
    </row>
    <row r="1325" spans="1:16" hidden="1" x14ac:dyDescent="0.25">
      <c r="A1325">
        <v>185969355</v>
      </c>
      <c r="B1325">
        <v>803407</v>
      </c>
      <c r="C1325" t="s">
        <v>317</v>
      </c>
      <c r="D1325">
        <v>2021756</v>
      </c>
      <c r="E1325" t="s">
        <v>253</v>
      </c>
      <c r="F1325" t="s">
        <v>214</v>
      </c>
      <c r="G1325" t="s">
        <v>215</v>
      </c>
      <c r="H1325">
        <v>2</v>
      </c>
      <c r="I1325">
        <v>2016</v>
      </c>
      <c r="J1325">
        <v>1</v>
      </c>
      <c r="L1325">
        <v>23081185</v>
      </c>
      <c r="M1325">
        <v>4</v>
      </c>
      <c r="P1325" s="29">
        <f t="shared" si="54"/>
        <v>0.5</v>
      </c>
    </row>
    <row r="1326" spans="1:16" hidden="1" x14ac:dyDescent="0.25">
      <c r="A1326">
        <v>185969355</v>
      </c>
      <c r="B1326">
        <v>803407</v>
      </c>
      <c r="C1326" t="s">
        <v>317</v>
      </c>
      <c r="D1326">
        <v>2021763</v>
      </c>
      <c r="E1326" t="s">
        <v>298</v>
      </c>
      <c r="F1326" t="s">
        <v>214</v>
      </c>
      <c r="G1326" t="s">
        <v>215</v>
      </c>
      <c r="H1326">
        <v>2</v>
      </c>
      <c r="I1326">
        <v>2016</v>
      </c>
      <c r="J1326">
        <v>1</v>
      </c>
      <c r="L1326">
        <v>23081191</v>
      </c>
      <c r="M1326">
        <v>5.0999999999999996</v>
      </c>
      <c r="P1326" s="29">
        <f t="shared" si="54"/>
        <v>0.68333333333333324</v>
      </c>
    </row>
    <row r="1327" spans="1:16" hidden="1" x14ac:dyDescent="0.25">
      <c r="A1327">
        <v>185969355</v>
      </c>
      <c r="B1327">
        <v>803407</v>
      </c>
      <c r="C1327" t="s">
        <v>317</v>
      </c>
      <c r="D1327">
        <v>2004116</v>
      </c>
      <c r="E1327" t="s">
        <v>229</v>
      </c>
      <c r="F1327" t="s">
        <v>214</v>
      </c>
      <c r="G1327" t="s">
        <v>215</v>
      </c>
      <c r="H1327">
        <v>2</v>
      </c>
      <c r="I1327">
        <v>2016</v>
      </c>
      <c r="J1327">
        <v>1</v>
      </c>
      <c r="L1327">
        <v>23073301</v>
      </c>
      <c r="M1327">
        <v>5.3</v>
      </c>
      <c r="P1327" s="29">
        <f t="shared" si="54"/>
        <v>0.71666666666666667</v>
      </c>
    </row>
    <row r="1328" spans="1:16" hidden="1" x14ac:dyDescent="0.25">
      <c r="A1328">
        <v>185969355</v>
      </c>
      <c r="B1328">
        <v>803407</v>
      </c>
      <c r="C1328" t="s">
        <v>317</v>
      </c>
      <c r="D1328">
        <v>2004099</v>
      </c>
      <c r="E1328" t="s">
        <v>245</v>
      </c>
      <c r="F1328" t="s">
        <v>214</v>
      </c>
      <c r="G1328" t="s">
        <v>215</v>
      </c>
      <c r="H1328">
        <v>2</v>
      </c>
      <c r="I1328">
        <v>2016</v>
      </c>
      <c r="J1328">
        <v>2</v>
      </c>
      <c r="L1328">
        <v>23085314</v>
      </c>
      <c r="M1328">
        <v>5.4</v>
      </c>
      <c r="P1328" s="29">
        <f t="shared" si="54"/>
        <v>0.73333333333333339</v>
      </c>
    </row>
    <row r="1329" spans="1:16" hidden="1" x14ac:dyDescent="0.25">
      <c r="A1329">
        <v>185969355</v>
      </c>
      <c r="B1329">
        <v>803407</v>
      </c>
      <c r="C1329" t="s">
        <v>317</v>
      </c>
      <c r="D1329">
        <v>2021781</v>
      </c>
      <c r="E1329" t="s">
        <v>235</v>
      </c>
      <c r="F1329" t="s">
        <v>214</v>
      </c>
      <c r="G1329" t="s">
        <v>215</v>
      </c>
      <c r="H1329">
        <v>2</v>
      </c>
      <c r="I1329">
        <v>2016</v>
      </c>
      <c r="J1329">
        <v>2</v>
      </c>
      <c r="L1329">
        <v>23086871</v>
      </c>
      <c r="M1329">
        <v>4</v>
      </c>
      <c r="P1329" s="29">
        <f t="shared" si="54"/>
        <v>0.5</v>
      </c>
    </row>
    <row r="1330" spans="1:16" hidden="1" x14ac:dyDescent="0.25">
      <c r="A1330">
        <v>185969355</v>
      </c>
      <c r="B1330">
        <v>803407</v>
      </c>
      <c r="C1330" t="s">
        <v>317</v>
      </c>
      <c r="D1330">
        <v>2005131</v>
      </c>
      <c r="E1330" t="s">
        <v>228</v>
      </c>
      <c r="F1330" t="s">
        <v>214</v>
      </c>
      <c r="G1330" t="s">
        <v>215</v>
      </c>
      <c r="H1330">
        <v>4</v>
      </c>
      <c r="I1330">
        <v>2016</v>
      </c>
      <c r="J1330">
        <v>2</v>
      </c>
      <c r="L1330">
        <v>23086517</v>
      </c>
      <c r="P1330" s="29" t="str">
        <f t="shared" si="54"/>
        <v>DRP</v>
      </c>
    </row>
    <row r="1331" spans="1:16" hidden="1" x14ac:dyDescent="0.25">
      <c r="A1331">
        <v>185969355</v>
      </c>
      <c r="B1331">
        <v>803407</v>
      </c>
      <c r="C1331" t="s">
        <v>317</v>
      </c>
      <c r="D1331">
        <v>2021638</v>
      </c>
      <c r="E1331" t="s">
        <v>250</v>
      </c>
      <c r="F1331" t="s">
        <v>214</v>
      </c>
      <c r="G1331" t="s">
        <v>215</v>
      </c>
      <c r="H1331">
        <v>2</v>
      </c>
      <c r="I1331">
        <v>2016</v>
      </c>
      <c r="J1331">
        <v>2</v>
      </c>
      <c r="L1331">
        <v>23086852</v>
      </c>
      <c r="M1331">
        <v>4</v>
      </c>
      <c r="P1331" s="29">
        <f t="shared" si="54"/>
        <v>0.5</v>
      </c>
    </row>
    <row r="1332" spans="1:16" hidden="1" x14ac:dyDescent="0.25">
      <c r="A1332">
        <v>185969355</v>
      </c>
      <c r="B1332">
        <v>803407</v>
      </c>
      <c r="C1332" t="s">
        <v>317</v>
      </c>
      <c r="D1332">
        <v>2021596</v>
      </c>
      <c r="E1332" t="s">
        <v>294</v>
      </c>
      <c r="F1332" t="s">
        <v>214</v>
      </c>
      <c r="G1332" t="s">
        <v>215</v>
      </c>
      <c r="H1332">
        <v>3</v>
      </c>
      <c r="I1332">
        <v>2016</v>
      </c>
      <c r="J1332">
        <v>2</v>
      </c>
      <c r="L1332">
        <v>23086860</v>
      </c>
      <c r="M1332">
        <v>3.2</v>
      </c>
      <c r="P1332" s="29">
        <f t="shared" si="54"/>
        <v>0.3666666666666667</v>
      </c>
    </row>
    <row r="1333" spans="1:16" hidden="1" x14ac:dyDescent="0.25">
      <c r="A1333">
        <v>185969355</v>
      </c>
      <c r="B1333">
        <v>803407</v>
      </c>
      <c r="C1333" t="s">
        <v>317</v>
      </c>
      <c r="D1333">
        <v>2021874</v>
      </c>
      <c r="E1333" t="s">
        <v>226</v>
      </c>
      <c r="F1333" t="s">
        <v>214</v>
      </c>
      <c r="G1333" t="s">
        <v>215</v>
      </c>
      <c r="H1333">
        <v>3</v>
      </c>
      <c r="I1333">
        <v>2016</v>
      </c>
      <c r="J1333">
        <v>2</v>
      </c>
      <c r="L1333">
        <v>23086862</v>
      </c>
      <c r="M1333">
        <v>3.6</v>
      </c>
      <c r="P1333" s="29">
        <f t="shared" si="54"/>
        <v>0.43333333333333335</v>
      </c>
    </row>
    <row r="1334" spans="1:16" hidden="1" x14ac:dyDescent="0.25">
      <c r="A1334">
        <v>185969355</v>
      </c>
      <c r="B1334">
        <v>803407</v>
      </c>
      <c r="C1334" t="s">
        <v>317</v>
      </c>
      <c r="D1334">
        <v>2005117</v>
      </c>
      <c r="E1334" t="s">
        <v>220</v>
      </c>
      <c r="F1334" t="s">
        <v>214</v>
      </c>
      <c r="G1334" t="s">
        <v>215</v>
      </c>
      <c r="H1334">
        <v>2</v>
      </c>
      <c r="I1334">
        <v>2016</v>
      </c>
      <c r="J1334">
        <v>2</v>
      </c>
      <c r="L1334">
        <v>23084479</v>
      </c>
      <c r="M1334">
        <v>6.4</v>
      </c>
      <c r="P1334" s="29">
        <f t="shared" si="54"/>
        <v>0.9</v>
      </c>
    </row>
    <row r="1335" spans="1:16" hidden="1" x14ac:dyDescent="0.25">
      <c r="A1335">
        <v>185969355</v>
      </c>
      <c r="B1335">
        <v>803407</v>
      </c>
      <c r="C1335" t="s">
        <v>317</v>
      </c>
      <c r="D1335">
        <v>2019271</v>
      </c>
      <c r="E1335" t="s">
        <v>236</v>
      </c>
      <c r="F1335" t="s">
        <v>366</v>
      </c>
      <c r="G1335" t="s">
        <v>366</v>
      </c>
      <c r="H1335">
        <v>2</v>
      </c>
      <c r="I1335">
        <v>2017</v>
      </c>
      <c r="J1335">
        <v>1</v>
      </c>
      <c r="L1335">
        <v>23090729</v>
      </c>
      <c r="M1335">
        <v>5.0999999999999996</v>
      </c>
      <c r="P1335" s="29">
        <f t="shared" si="54"/>
        <v>0.68333333333333324</v>
      </c>
    </row>
    <row r="1336" spans="1:16" hidden="1" x14ac:dyDescent="0.25">
      <c r="A1336">
        <v>185969355</v>
      </c>
      <c r="B1336">
        <v>803407</v>
      </c>
      <c r="C1336" t="s">
        <v>317</v>
      </c>
      <c r="D1336">
        <v>2027110</v>
      </c>
      <c r="E1336" t="s">
        <v>365</v>
      </c>
      <c r="F1336" t="s">
        <v>320</v>
      </c>
      <c r="G1336" t="s">
        <v>321</v>
      </c>
      <c r="H1336">
        <v>2</v>
      </c>
      <c r="I1336">
        <v>2018</v>
      </c>
      <c r="J1336">
        <v>1</v>
      </c>
      <c r="L1336">
        <v>23105350</v>
      </c>
      <c r="M1336">
        <v>6.6</v>
      </c>
      <c r="P1336" s="29">
        <f t="shared" si="54"/>
        <v>0.93333333333333324</v>
      </c>
    </row>
    <row r="1337" spans="1:16" hidden="1" x14ac:dyDescent="0.25">
      <c r="A1337">
        <v>186187776</v>
      </c>
      <c r="B1337">
        <v>803401</v>
      </c>
      <c r="C1337" t="s">
        <v>318</v>
      </c>
      <c r="D1337">
        <v>2005118</v>
      </c>
      <c r="E1337" t="s">
        <v>223</v>
      </c>
      <c r="F1337" t="s">
        <v>214</v>
      </c>
      <c r="G1337" t="s">
        <v>215</v>
      </c>
      <c r="H1337">
        <v>3</v>
      </c>
      <c r="I1337">
        <v>2016</v>
      </c>
      <c r="J1337">
        <v>1</v>
      </c>
      <c r="L1337">
        <v>23081294</v>
      </c>
      <c r="M1337">
        <v>2.9</v>
      </c>
      <c r="P1337" s="29">
        <f t="shared" si="54"/>
        <v>0.31666666666666665</v>
      </c>
    </row>
    <row r="1338" spans="1:16" hidden="1" x14ac:dyDescent="0.25">
      <c r="A1338">
        <v>186187776</v>
      </c>
      <c r="B1338">
        <v>803401</v>
      </c>
      <c r="C1338" t="s">
        <v>318</v>
      </c>
      <c r="D1338">
        <v>2021754</v>
      </c>
      <c r="E1338" t="s">
        <v>216</v>
      </c>
      <c r="F1338" t="s">
        <v>214</v>
      </c>
      <c r="G1338" t="s">
        <v>215</v>
      </c>
      <c r="H1338">
        <v>3</v>
      </c>
      <c r="I1338">
        <v>2016</v>
      </c>
      <c r="J1338">
        <v>1</v>
      </c>
      <c r="L1338">
        <v>23081097</v>
      </c>
      <c r="M1338">
        <v>2</v>
      </c>
      <c r="P1338" s="29">
        <f t="shared" si="54"/>
        <v>0.16666666666666666</v>
      </c>
    </row>
    <row r="1339" spans="1:16" hidden="1" x14ac:dyDescent="0.25">
      <c r="A1339">
        <v>186187776</v>
      </c>
      <c r="B1339">
        <v>803401</v>
      </c>
      <c r="C1339" t="s">
        <v>318</v>
      </c>
      <c r="D1339">
        <v>2005102</v>
      </c>
      <c r="E1339" t="s">
        <v>218</v>
      </c>
      <c r="F1339" t="s">
        <v>214</v>
      </c>
      <c r="G1339" t="s">
        <v>215</v>
      </c>
      <c r="H1339">
        <v>3</v>
      </c>
      <c r="I1339">
        <v>2016</v>
      </c>
      <c r="J1339">
        <v>1</v>
      </c>
      <c r="L1339">
        <v>23081383</v>
      </c>
      <c r="M1339">
        <v>3.3</v>
      </c>
      <c r="P1339" s="29">
        <f t="shared" si="54"/>
        <v>0.3833333333333333</v>
      </c>
    </row>
    <row r="1340" spans="1:16" hidden="1" x14ac:dyDescent="0.25">
      <c r="A1340">
        <v>186187776</v>
      </c>
      <c r="B1340">
        <v>803401</v>
      </c>
      <c r="C1340" t="s">
        <v>318</v>
      </c>
      <c r="D1340">
        <v>2005099</v>
      </c>
      <c r="E1340" t="s">
        <v>217</v>
      </c>
      <c r="F1340" t="s">
        <v>214</v>
      </c>
      <c r="G1340" t="s">
        <v>215</v>
      </c>
      <c r="H1340">
        <v>3</v>
      </c>
      <c r="I1340">
        <v>2016</v>
      </c>
      <c r="J1340">
        <v>1</v>
      </c>
      <c r="L1340">
        <v>23081376</v>
      </c>
      <c r="M1340" t="s">
        <v>221</v>
      </c>
      <c r="P1340" s="29" t="str">
        <f t="shared" si="54"/>
        <v>BAD</v>
      </c>
    </row>
    <row r="1341" spans="1:16" hidden="1" x14ac:dyDescent="0.25">
      <c r="A1341">
        <v>186187776</v>
      </c>
      <c r="B1341">
        <v>803401</v>
      </c>
      <c r="C1341" t="s">
        <v>318</v>
      </c>
      <c r="D1341">
        <v>2021600</v>
      </c>
      <c r="E1341" t="s">
        <v>219</v>
      </c>
      <c r="F1341" t="s">
        <v>214</v>
      </c>
      <c r="G1341" t="s">
        <v>215</v>
      </c>
      <c r="H1341">
        <v>3</v>
      </c>
      <c r="I1341">
        <v>2016</v>
      </c>
      <c r="J1341">
        <v>1</v>
      </c>
      <c r="L1341">
        <v>23081081</v>
      </c>
      <c r="M1341">
        <v>3.4</v>
      </c>
      <c r="P1341" s="29">
        <f t="shared" si="54"/>
        <v>0.39999999999999997</v>
      </c>
    </row>
    <row r="1342" spans="1:16" hidden="1" x14ac:dyDescent="0.25">
      <c r="A1342">
        <v>186187776</v>
      </c>
      <c r="B1342">
        <v>803401</v>
      </c>
      <c r="C1342" t="s">
        <v>318</v>
      </c>
      <c r="D1342">
        <v>2004098</v>
      </c>
      <c r="E1342" t="s">
        <v>213</v>
      </c>
      <c r="F1342" t="s">
        <v>214</v>
      </c>
      <c r="G1342" t="s">
        <v>215</v>
      </c>
      <c r="H1342">
        <v>3</v>
      </c>
      <c r="I1342">
        <v>2016</v>
      </c>
      <c r="J1342">
        <v>1</v>
      </c>
      <c r="L1342">
        <v>23078147</v>
      </c>
      <c r="M1342" t="s">
        <v>221</v>
      </c>
      <c r="P1342" s="29" t="str">
        <f t="shared" si="54"/>
        <v>BAD</v>
      </c>
    </row>
    <row r="1343" spans="1:16" hidden="1" x14ac:dyDescent="0.25">
      <c r="A1343">
        <v>186187776</v>
      </c>
      <c r="B1343">
        <v>803401</v>
      </c>
      <c r="C1343" t="s">
        <v>318</v>
      </c>
      <c r="D1343">
        <v>2005117</v>
      </c>
      <c r="E1343" t="s">
        <v>220</v>
      </c>
      <c r="F1343" t="s">
        <v>214</v>
      </c>
      <c r="G1343" t="s">
        <v>215</v>
      </c>
      <c r="H1343">
        <v>3</v>
      </c>
      <c r="I1343">
        <v>2016</v>
      </c>
      <c r="J1343">
        <v>2</v>
      </c>
      <c r="L1343">
        <v>23084480</v>
      </c>
      <c r="M1343">
        <v>2.1</v>
      </c>
      <c r="P1343" s="29">
        <f t="shared" si="54"/>
        <v>0.18333333333333335</v>
      </c>
    </row>
    <row r="1344" spans="1:16" hidden="1" x14ac:dyDescent="0.25">
      <c r="A1344">
        <v>186187776</v>
      </c>
      <c r="B1344">
        <v>803401</v>
      </c>
      <c r="C1344" t="s">
        <v>318</v>
      </c>
      <c r="D1344">
        <v>2004098</v>
      </c>
      <c r="E1344" t="s">
        <v>213</v>
      </c>
      <c r="F1344" t="s">
        <v>214</v>
      </c>
      <c r="G1344" t="s">
        <v>215</v>
      </c>
      <c r="H1344">
        <v>2</v>
      </c>
      <c r="I1344">
        <v>2016</v>
      </c>
      <c r="J1344">
        <v>2</v>
      </c>
      <c r="L1344">
        <v>23085303</v>
      </c>
      <c r="M1344">
        <v>5.2</v>
      </c>
      <c r="P1344" s="29">
        <f t="shared" si="54"/>
        <v>0.70000000000000007</v>
      </c>
    </row>
    <row r="1345" spans="1:16" hidden="1" x14ac:dyDescent="0.25">
      <c r="A1345">
        <v>186187776</v>
      </c>
      <c r="B1345">
        <v>803401</v>
      </c>
      <c r="C1345" t="s">
        <v>318</v>
      </c>
      <c r="D1345">
        <v>2005099</v>
      </c>
      <c r="E1345" t="s">
        <v>217</v>
      </c>
      <c r="F1345" t="s">
        <v>214</v>
      </c>
      <c r="G1345" t="s">
        <v>215</v>
      </c>
      <c r="H1345">
        <v>3</v>
      </c>
      <c r="I1345">
        <v>2016</v>
      </c>
      <c r="J1345">
        <v>2</v>
      </c>
      <c r="L1345">
        <v>23086541</v>
      </c>
      <c r="M1345">
        <v>3.3</v>
      </c>
      <c r="P1345" s="29">
        <f t="shared" si="54"/>
        <v>0.3833333333333333</v>
      </c>
    </row>
    <row r="1346" spans="1:16" hidden="1" x14ac:dyDescent="0.25">
      <c r="A1346">
        <v>186187776</v>
      </c>
      <c r="B1346">
        <v>803401</v>
      </c>
      <c r="C1346" t="s">
        <v>318</v>
      </c>
      <c r="D1346">
        <v>2005102</v>
      </c>
      <c r="E1346" t="s">
        <v>218</v>
      </c>
      <c r="F1346" t="s">
        <v>214</v>
      </c>
      <c r="G1346" t="s">
        <v>215</v>
      </c>
      <c r="H1346">
        <v>3</v>
      </c>
      <c r="I1346">
        <v>2016</v>
      </c>
      <c r="J1346">
        <v>2</v>
      </c>
      <c r="L1346">
        <v>23086741</v>
      </c>
      <c r="M1346">
        <v>2.2999999999999998</v>
      </c>
      <c r="P1346" s="29">
        <f t="shared" si="54"/>
        <v>0.21666666666666665</v>
      </c>
    </row>
    <row r="1347" spans="1:16" hidden="1" x14ac:dyDescent="0.25">
      <c r="A1347">
        <v>186187776</v>
      </c>
      <c r="B1347">
        <v>803401</v>
      </c>
      <c r="C1347" t="s">
        <v>318</v>
      </c>
      <c r="D1347">
        <v>2021600</v>
      </c>
      <c r="E1347" t="s">
        <v>219</v>
      </c>
      <c r="F1347" t="s">
        <v>214</v>
      </c>
      <c r="G1347" t="s">
        <v>215</v>
      </c>
      <c r="H1347">
        <v>3</v>
      </c>
      <c r="I1347">
        <v>2016</v>
      </c>
      <c r="J1347">
        <v>2</v>
      </c>
      <c r="L1347">
        <v>23086547</v>
      </c>
      <c r="M1347" t="s">
        <v>221</v>
      </c>
      <c r="P1347" s="29" t="str">
        <f t="shared" si="54"/>
        <v>BAD</v>
      </c>
    </row>
    <row r="1348" spans="1:16" hidden="1" x14ac:dyDescent="0.25">
      <c r="A1348">
        <v>186187776</v>
      </c>
      <c r="B1348">
        <v>803401</v>
      </c>
      <c r="C1348" t="s">
        <v>318</v>
      </c>
      <c r="D1348">
        <v>2021754</v>
      </c>
      <c r="E1348" t="s">
        <v>216</v>
      </c>
      <c r="F1348" t="s">
        <v>214</v>
      </c>
      <c r="G1348" t="s">
        <v>215</v>
      </c>
      <c r="H1348">
        <v>3</v>
      </c>
      <c r="I1348">
        <v>2016</v>
      </c>
      <c r="J1348">
        <v>2</v>
      </c>
      <c r="L1348">
        <v>23086733</v>
      </c>
      <c r="M1348" t="s">
        <v>221</v>
      </c>
      <c r="P1348" s="29" t="str">
        <f t="shared" si="54"/>
        <v>BAD</v>
      </c>
    </row>
    <row r="1349" spans="1:16" hidden="1" x14ac:dyDescent="0.25">
      <c r="A1349">
        <v>186187776</v>
      </c>
      <c r="B1349">
        <v>803401</v>
      </c>
      <c r="C1349" t="s">
        <v>318</v>
      </c>
      <c r="D1349">
        <v>2005118</v>
      </c>
      <c r="E1349" t="s">
        <v>223</v>
      </c>
      <c r="F1349" t="s">
        <v>214</v>
      </c>
      <c r="G1349" t="s">
        <v>215</v>
      </c>
      <c r="H1349">
        <v>3</v>
      </c>
      <c r="I1349">
        <v>2016</v>
      </c>
      <c r="J1349">
        <v>2</v>
      </c>
      <c r="L1349">
        <v>23086744</v>
      </c>
      <c r="M1349" t="s">
        <v>221</v>
      </c>
      <c r="P1349" s="29" t="str">
        <f t="shared" si="54"/>
        <v>BAD</v>
      </c>
    </row>
    <row r="1350" spans="1:16" hidden="1" x14ac:dyDescent="0.25">
      <c r="A1350">
        <v>186187776</v>
      </c>
      <c r="B1350">
        <v>803401</v>
      </c>
      <c r="C1350" t="s">
        <v>318</v>
      </c>
      <c r="D1350">
        <v>2005102</v>
      </c>
      <c r="E1350" t="s">
        <v>218</v>
      </c>
      <c r="F1350" t="s">
        <v>214</v>
      </c>
      <c r="G1350" t="s">
        <v>215</v>
      </c>
      <c r="H1350">
        <v>3</v>
      </c>
      <c r="I1350">
        <v>2017</v>
      </c>
      <c r="J1350">
        <v>1</v>
      </c>
      <c r="L1350">
        <v>23092915</v>
      </c>
      <c r="M1350">
        <v>2</v>
      </c>
      <c r="P1350" s="29">
        <f t="shared" si="54"/>
        <v>0.16666666666666666</v>
      </c>
    </row>
    <row r="1351" spans="1:16" hidden="1" x14ac:dyDescent="0.25">
      <c r="A1351">
        <v>186187776</v>
      </c>
      <c r="B1351">
        <v>803401</v>
      </c>
      <c r="C1351" t="s">
        <v>318</v>
      </c>
      <c r="D1351">
        <v>2004112</v>
      </c>
      <c r="E1351" t="s">
        <v>244</v>
      </c>
      <c r="F1351" t="s">
        <v>214</v>
      </c>
      <c r="G1351" t="s">
        <v>215</v>
      </c>
      <c r="H1351">
        <v>3</v>
      </c>
      <c r="I1351">
        <v>2017</v>
      </c>
      <c r="J1351">
        <v>1</v>
      </c>
      <c r="L1351">
        <v>23092347</v>
      </c>
      <c r="M1351" t="s">
        <v>221</v>
      </c>
      <c r="P1351" s="29" t="str">
        <f t="shared" si="54"/>
        <v>BAD</v>
      </c>
    </row>
    <row r="1352" spans="1:16" hidden="1" x14ac:dyDescent="0.25">
      <c r="A1352">
        <v>186187776</v>
      </c>
      <c r="B1352">
        <v>803401</v>
      </c>
      <c r="C1352" t="s">
        <v>318</v>
      </c>
      <c r="D1352">
        <v>2005099</v>
      </c>
      <c r="E1352" t="s">
        <v>217</v>
      </c>
      <c r="F1352" t="s">
        <v>214</v>
      </c>
      <c r="G1352" t="s">
        <v>215</v>
      </c>
      <c r="H1352">
        <v>3</v>
      </c>
      <c r="I1352">
        <v>2017</v>
      </c>
      <c r="J1352">
        <v>1</v>
      </c>
      <c r="L1352">
        <v>23092788</v>
      </c>
      <c r="M1352" t="s">
        <v>221</v>
      </c>
      <c r="P1352" s="29" t="str">
        <f t="shared" si="54"/>
        <v>BAD</v>
      </c>
    </row>
    <row r="1353" spans="1:16" hidden="1" x14ac:dyDescent="0.25">
      <c r="A1353">
        <v>186187776</v>
      </c>
      <c r="B1353">
        <v>803401</v>
      </c>
      <c r="C1353" t="s">
        <v>318</v>
      </c>
      <c r="D1353">
        <v>2021754</v>
      </c>
      <c r="E1353" t="s">
        <v>216</v>
      </c>
      <c r="F1353" t="s">
        <v>214</v>
      </c>
      <c r="G1353" t="s">
        <v>215</v>
      </c>
      <c r="H1353">
        <v>3</v>
      </c>
      <c r="I1353">
        <v>2017</v>
      </c>
      <c r="J1353">
        <v>1</v>
      </c>
      <c r="L1353">
        <v>23092904</v>
      </c>
      <c r="M1353" t="s">
        <v>221</v>
      </c>
      <c r="P1353" s="29" t="str">
        <f t="shared" si="54"/>
        <v>BAD</v>
      </c>
    </row>
    <row r="1354" spans="1:16" hidden="1" x14ac:dyDescent="0.25">
      <c r="A1354">
        <v>186187776</v>
      </c>
      <c r="B1354">
        <v>803401</v>
      </c>
      <c r="C1354" t="s">
        <v>318</v>
      </c>
      <c r="D1354">
        <v>2005118</v>
      </c>
      <c r="E1354" t="s">
        <v>223</v>
      </c>
      <c r="F1354" t="s">
        <v>214</v>
      </c>
      <c r="G1354" t="s">
        <v>215</v>
      </c>
      <c r="H1354">
        <v>3</v>
      </c>
      <c r="I1354">
        <v>2017</v>
      </c>
      <c r="J1354">
        <v>1</v>
      </c>
      <c r="L1354">
        <v>23094576</v>
      </c>
      <c r="M1354" t="s">
        <v>221</v>
      </c>
      <c r="P1354" s="29" t="str">
        <f t="shared" ref="P1354:P1385" si="55">IF(AND(ISNUMBER(M1354),H1354&lt;&gt;4),(M1354-1)/6,IF(H1354=4,"DRP",IF(AND(H1354=3,M1354="NA"),"BAD",IF(AND(H1354=2),"CVL",IF(AND(H1354=1,ISBLANK(M1354)),"NULL","UNK")))))</f>
        <v>BAD</v>
      </c>
    </row>
    <row r="1355" spans="1:16" hidden="1" x14ac:dyDescent="0.25">
      <c r="A1355">
        <v>186187776</v>
      </c>
      <c r="B1355">
        <v>803401</v>
      </c>
      <c r="C1355" t="s">
        <v>318</v>
      </c>
      <c r="D1355">
        <v>2021600</v>
      </c>
      <c r="E1355" t="s">
        <v>219</v>
      </c>
      <c r="F1355" t="s">
        <v>214</v>
      </c>
      <c r="G1355" t="s">
        <v>215</v>
      </c>
      <c r="H1355">
        <v>3</v>
      </c>
      <c r="I1355">
        <v>2017</v>
      </c>
      <c r="J1355">
        <v>1</v>
      </c>
      <c r="L1355">
        <v>23092795</v>
      </c>
      <c r="M1355">
        <v>3.2</v>
      </c>
      <c r="P1355" s="29">
        <f t="shared" si="55"/>
        <v>0.3666666666666667</v>
      </c>
    </row>
    <row r="1356" spans="1:16" hidden="1" x14ac:dyDescent="0.25">
      <c r="A1356">
        <v>186187776</v>
      </c>
      <c r="B1356">
        <v>803401</v>
      </c>
      <c r="C1356" t="s">
        <v>318</v>
      </c>
      <c r="D1356">
        <v>2005117</v>
      </c>
      <c r="E1356" t="s">
        <v>220</v>
      </c>
      <c r="F1356" t="s">
        <v>214</v>
      </c>
      <c r="G1356" t="s">
        <v>215</v>
      </c>
      <c r="H1356">
        <v>4</v>
      </c>
      <c r="I1356">
        <v>2017</v>
      </c>
      <c r="J1356">
        <v>1</v>
      </c>
      <c r="L1356">
        <v>23091394</v>
      </c>
      <c r="P1356" s="29" t="str">
        <f t="shared" si="55"/>
        <v>DRP</v>
      </c>
    </row>
    <row r="1357" spans="1:16" hidden="1" x14ac:dyDescent="0.25">
      <c r="A1357">
        <v>186187776</v>
      </c>
      <c r="B1357">
        <v>803401</v>
      </c>
      <c r="C1357" t="s">
        <v>318</v>
      </c>
      <c r="D1357">
        <v>2019274</v>
      </c>
      <c r="E1357" t="s">
        <v>247</v>
      </c>
      <c r="F1357" t="s">
        <v>214</v>
      </c>
      <c r="G1357" t="s">
        <v>215</v>
      </c>
      <c r="H1357">
        <v>2</v>
      </c>
      <c r="I1357">
        <v>2017</v>
      </c>
      <c r="J1357">
        <v>1</v>
      </c>
      <c r="M1357" t="s">
        <v>232</v>
      </c>
      <c r="N1357" t="s">
        <v>231</v>
      </c>
      <c r="P1357" s="29" t="str">
        <f t="shared" si="55"/>
        <v>CVL</v>
      </c>
    </row>
    <row r="1358" spans="1:16" hidden="1" x14ac:dyDescent="0.25">
      <c r="A1358">
        <v>186187776</v>
      </c>
      <c r="B1358">
        <v>803401</v>
      </c>
      <c r="C1358" t="s">
        <v>318</v>
      </c>
      <c r="D1358">
        <v>2019273</v>
      </c>
      <c r="E1358" t="s">
        <v>248</v>
      </c>
      <c r="F1358" t="s">
        <v>214</v>
      </c>
      <c r="G1358" t="s">
        <v>215</v>
      </c>
      <c r="H1358">
        <v>2</v>
      </c>
      <c r="I1358">
        <v>2017</v>
      </c>
      <c r="J1358">
        <v>1</v>
      </c>
      <c r="M1358" t="s">
        <v>232</v>
      </c>
      <c r="N1358" t="s">
        <v>231</v>
      </c>
      <c r="P1358" s="29" t="str">
        <f t="shared" si="55"/>
        <v>CVL</v>
      </c>
    </row>
    <row r="1359" spans="1:16" hidden="1" x14ac:dyDescent="0.25">
      <c r="A1359">
        <v>186187776</v>
      </c>
      <c r="B1359">
        <v>803401</v>
      </c>
      <c r="C1359" t="s">
        <v>318</v>
      </c>
      <c r="D1359">
        <v>2019272</v>
      </c>
      <c r="E1359" t="s">
        <v>249</v>
      </c>
      <c r="F1359" t="s">
        <v>214</v>
      </c>
      <c r="G1359" t="s">
        <v>215</v>
      </c>
      <c r="H1359">
        <v>2</v>
      </c>
      <c r="I1359">
        <v>2017</v>
      </c>
      <c r="J1359">
        <v>1</v>
      </c>
      <c r="M1359" t="s">
        <v>232</v>
      </c>
      <c r="N1359" t="s">
        <v>231</v>
      </c>
      <c r="P1359" s="29" t="str">
        <f t="shared" si="55"/>
        <v>CVL</v>
      </c>
    </row>
    <row r="1360" spans="1:16" hidden="1" x14ac:dyDescent="0.25">
      <c r="A1360">
        <v>186187776</v>
      </c>
      <c r="B1360">
        <v>803401</v>
      </c>
      <c r="C1360" t="s">
        <v>318</v>
      </c>
      <c r="D1360">
        <v>2019271</v>
      </c>
      <c r="E1360" t="s">
        <v>236</v>
      </c>
      <c r="F1360" t="s">
        <v>214</v>
      </c>
      <c r="G1360" t="s">
        <v>215</v>
      </c>
      <c r="H1360">
        <v>2</v>
      </c>
      <c r="I1360">
        <v>2017</v>
      </c>
      <c r="J1360">
        <v>1</v>
      </c>
      <c r="M1360" t="s">
        <v>232</v>
      </c>
      <c r="N1360" t="s">
        <v>231</v>
      </c>
      <c r="P1360" s="29" t="str">
        <f t="shared" si="55"/>
        <v>CVL</v>
      </c>
    </row>
    <row r="1361" spans="1:16" hidden="1" x14ac:dyDescent="0.25">
      <c r="A1361">
        <v>186218558</v>
      </c>
      <c r="B1361">
        <v>803407</v>
      </c>
      <c r="C1361" t="s">
        <v>317</v>
      </c>
      <c r="D1361">
        <v>2005118</v>
      </c>
      <c r="E1361" t="s">
        <v>223</v>
      </c>
      <c r="F1361" t="s">
        <v>214</v>
      </c>
      <c r="G1361" t="s">
        <v>215</v>
      </c>
      <c r="H1361">
        <v>3</v>
      </c>
      <c r="I1361">
        <v>2016</v>
      </c>
      <c r="J1361">
        <v>1</v>
      </c>
      <c r="L1361">
        <v>23081579</v>
      </c>
      <c r="M1361" t="s">
        <v>221</v>
      </c>
      <c r="P1361" s="29" t="str">
        <f t="shared" si="55"/>
        <v>BAD</v>
      </c>
    </row>
    <row r="1362" spans="1:16" hidden="1" x14ac:dyDescent="0.25">
      <c r="A1362">
        <v>186218558</v>
      </c>
      <c r="B1362">
        <v>803407</v>
      </c>
      <c r="C1362" t="s">
        <v>317</v>
      </c>
      <c r="D1362">
        <v>2021754</v>
      </c>
      <c r="E1362" t="s">
        <v>216</v>
      </c>
      <c r="F1362" t="s">
        <v>214</v>
      </c>
      <c r="G1362" t="s">
        <v>215</v>
      </c>
      <c r="H1362">
        <v>3</v>
      </c>
      <c r="I1362">
        <v>2016</v>
      </c>
      <c r="J1362">
        <v>1</v>
      </c>
      <c r="L1362">
        <v>23081141</v>
      </c>
      <c r="M1362">
        <v>2.9</v>
      </c>
      <c r="P1362" s="29">
        <f t="shared" si="55"/>
        <v>0.31666666666666665</v>
      </c>
    </row>
    <row r="1363" spans="1:16" hidden="1" x14ac:dyDescent="0.25">
      <c r="A1363">
        <v>186218558</v>
      </c>
      <c r="B1363">
        <v>803407</v>
      </c>
      <c r="C1363" t="s">
        <v>317</v>
      </c>
      <c r="D1363">
        <v>2005102</v>
      </c>
      <c r="E1363" t="s">
        <v>218</v>
      </c>
      <c r="F1363" t="s">
        <v>214</v>
      </c>
      <c r="G1363" t="s">
        <v>215</v>
      </c>
      <c r="H1363">
        <v>3</v>
      </c>
      <c r="I1363">
        <v>2016</v>
      </c>
      <c r="J1363">
        <v>1</v>
      </c>
      <c r="L1363">
        <v>23081364</v>
      </c>
      <c r="M1363">
        <v>2.8</v>
      </c>
      <c r="P1363" s="29">
        <f t="shared" si="55"/>
        <v>0.3</v>
      </c>
    </row>
    <row r="1364" spans="1:16" hidden="1" x14ac:dyDescent="0.25">
      <c r="A1364">
        <v>186218558</v>
      </c>
      <c r="B1364">
        <v>803407</v>
      </c>
      <c r="C1364" t="s">
        <v>317</v>
      </c>
      <c r="D1364">
        <v>2005099</v>
      </c>
      <c r="E1364" t="s">
        <v>217</v>
      </c>
      <c r="F1364" t="s">
        <v>214</v>
      </c>
      <c r="G1364" t="s">
        <v>215</v>
      </c>
      <c r="H1364">
        <v>3</v>
      </c>
      <c r="I1364">
        <v>2016</v>
      </c>
      <c r="J1364">
        <v>1</v>
      </c>
      <c r="L1364">
        <v>23081379</v>
      </c>
      <c r="M1364">
        <v>2.8</v>
      </c>
      <c r="P1364" s="29">
        <f t="shared" si="55"/>
        <v>0.3</v>
      </c>
    </row>
    <row r="1365" spans="1:16" hidden="1" x14ac:dyDescent="0.25">
      <c r="A1365">
        <v>186218558</v>
      </c>
      <c r="B1365">
        <v>803407</v>
      </c>
      <c r="C1365" t="s">
        <v>317</v>
      </c>
      <c r="D1365">
        <v>2021600</v>
      </c>
      <c r="E1365" t="s">
        <v>219</v>
      </c>
      <c r="F1365" t="s">
        <v>214</v>
      </c>
      <c r="G1365" t="s">
        <v>215</v>
      </c>
      <c r="H1365">
        <v>3</v>
      </c>
      <c r="I1365">
        <v>2016</v>
      </c>
      <c r="J1365">
        <v>1</v>
      </c>
      <c r="L1365">
        <v>23081087</v>
      </c>
      <c r="M1365">
        <v>2.5</v>
      </c>
      <c r="P1365" s="29">
        <f t="shared" si="55"/>
        <v>0.25</v>
      </c>
    </row>
    <row r="1366" spans="1:16" hidden="1" x14ac:dyDescent="0.25">
      <c r="A1366">
        <v>186218558</v>
      </c>
      <c r="B1366">
        <v>803407</v>
      </c>
      <c r="C1366" t="s">
        <v>317</v>
      </c>
      <c r="D1366">
        <v>2004098</v>
      </c>
      <c r="E1366" t="s">
        <v>213</v>
      </c>
      <c r="F1366" t="s">
        <v>214</v>
      </c>
      <c r="G1366" t="s">
        <v>215</v>
      </c>
      <c r="H1366">
        <v>2</v>
      </c>
      <c r="I1366">
        <v>2016</v>
      </c>
      <c r="J1366">
        <v>1</v>
      </c>
      <c r="L1366">
        <v>23078004</v>
      </c>
      <c r="M1366">
        <v>5.6</v>
      </c>
      <c r="P1366" s="29">
        <f t="shared" si="55"/>
        <v>0.76666666666666661</v>
      </c>
    </row>
    <row r="1367" spans="1:16" hidden="1" x14ac:dyDescent="0.25">
      <c r="A1367">
        <v>186218558</v>
      </c>
      <c r="B1367">
        <v>803407</v>
      </c>
      <c r="C1367" t="s">
        <v>317</v>
      </c>
      <c r="D1367">
        <v>2021600</v>
      </c>
      <c r="E1367" t="s">
        <v>219</v>
      </c>
      <c r="F1367" t="s">
        <v>214</v>
      </c>
      <c r="G1367" t="s">
        <v>215</v>
      </c>
      <c r="H1367">
        <v>4</v>
      </c>
      <c r="I1367">
        <v>2016</v>
      </c>
      <c r="J1367">
        <v>2</v>
      </c>
      <c r="L1367">
        <v>23086547</v>
      </c>
      <c r="M1367" t="s">
        <v>221</v>
      </c>
      <c r="P1367" s="29" t="str">
        <f t="shared" si="55"/>
        <v>DRP</v>
      </c>
    </row>
    <row r="1368" spans="1:16" hidden="1" x14ac:dyDescent="0.25">
      <c r="A1368">
        <v>186218558</v>
      </c>
      <c r="B1368">
        <v>803407</v>
      </c>
      <c r="C1368" t="s">
        <v>317</v>
      </c>
      <c r="D1368">
        <v>2021754</v>
      </c>
      <c r="E1368" t="s">
        <v>216</v>
      </c>
      <c r="F1368" t="s">
        <v>214</v>
      </c>
      <c r="G1368" t="s">
        <v>215</v>
      </c>
      <c r="H1368">
        <v>4</v>
      </c>
      <c r="I1368">
        <v>2016</v>
      </c>
      <c r="J1368">
        <v>2</v>
      </c>
      <c r="L1368">
        <v>23086737</v>
      </c>
      <c r="M1368" t="s">
        <v>221</v>
      </c>
      <c r="P1368" s="29" t="str">
        <f t="shared" si="55"/>
        <v>DRP</v>
      </c>
    </row>
    <row r="1369" spans="1:16" hidden="1" x14ac:dyDescent="0.25">
      <c r="A1369">
        <v>186218558</v>
      </c>
      <c r="B1369">
        <v>803407</v>
      </c>
      <c r="C1369" t="s">
        <v>317</v>
      </c>
      <c r="D1369">
        <v>2005118</v>
      </c>
      <c r="E1369" t="s">
        <v>223</v>
      </c>
      <c r="F1369" t="s">
        <v>214</v>
      </c>
      <c r="G1369" t="s">
        <v>215</v>
      </c>
      <c r="H1369">
        <v>4</v>
      </c>
      <c r="I1369">
        <v>2016</v>
      </c>
      <c r="J1369">
        <v>2</v>
      </c>
      <c r="L1369">
        <v>23086744</v>
      </c>
      <c r="M1369" t="s">
        <v>221</v>
      </c>
      <c r="P1369" s="29" t="str">
        <f t="shared" si="55"/>
        <v>DRP</v>
      </c>
    </row>
    <row r="1370" spans="1:16" hidden="1" x14ac:dyDescent="0.25">
      <c r="A1370">
        <v>186218558</v>
      </c>
      <c r="B1370">
        <v>803407</v>
      </c>
      <c r="C1370" t="s">
        <v>317</v>
      </c>
      <c r="D1370">
        <v>2005102</v>
      </c>
      <c r="E1370" t="s">
        <v>218</v>
      </c>
      <c r="F1370" t="s">
        <v>214</v>
      </c>
      <c r="G1370" t="s">
        <v>215</v>
      </c>
      <c r="H1370">
        <v>4</v>
      </c>
      <c r="I1370">
        <v>2016</v>
      </c>
      <c r="J1370">
        <v>2</v>
      </c>
      <c r="L1370">
        <v>23086740</v>
      </c>
      <c r="M1370" t="s">
        <v>221</v>
      </c>
      <c r="P1370" s="29" t="str">
        <f t="shared" si="55"/>
        <v>DRP</v>
      </c>
    </row>
    <row r="1371" spans="1:16" hidden="1" x14ac:dyDescent="0.25">
      <c r="A1371">
        <v>186218558</v>
      </c>
      <c r="B1371">
        <v>803407</v>
      </c>
      <c r="C1371" t="s">
        <v>317</v>
      </c>
      <c r="D1371">
        <v>2005099</v>
      </c>
      <c r="E1371" t="s">
        <v>217</v>
      </c>
      <c r="F1371" t="s">
        <v>214</v>
      </c>
      <c r="G1371" t="s">
        <v>215</v>
      </c>
      <c r="H1371">
        <v>4</v>
      </c>
      <c r="I1371">
        <v>2016</v>
      </c>
      <c r="J1371">
        <v>2</v>
      </c>
      <c r="L1371">
        <v>23086541</v>
      </c>
      <c r="M1371" t="s">
        <v>221</v>
      </c>
      <c r="P1371" s="29" t="str">
        <f t="shared" si="55"/>
        <v>DRP</v>
      </c>
    </row>
    <row r="1372" spans="1:16" hidden="1" x14ac:dyDescent="0.25">
      <c r="A1372">
        <v>186218558</v>
      </c>
      <c r="B1372">
        <v>803407</v>
      </c>
      <c r="C1372" t="s">
        <v>317</v>
      </c>
      <c r="D1372">
        <v>2005117</v>
      </c>
      <c r="E1372" t="s">
        <v>220</v>
      </c>
      <c r="F1372" t="s">
        <v>214</v>
      </c>
      <c r="G1372" t="s">
        <v>215</v>
      </c>
      <c r="H1372">
        <v>4</v>
      </c>
      <c r="I1372">
        <v>2016</v>
      </c>
      <c r="J1372">
        <v>2</v>
      </c>
      <c r="L1372">
        <v>23084477</v>
      </c>
      <c r="M1372" t="s">
        <v>221</v>
      </c>
      <c r="P1372" s="29" t="str">
        <f t="shared" si="55"/>
        <v>DRP</v>
      </c>
    </row>
    <row r="1373" spans="1:16" hidden="1" x14ac:dyDescent="0.25">
      <c r="A1373">
        <v>186218558</v>
      </c>
      <c r="B1373">
        <v>803407</v>
      </c>
      <c r="C1373" t="s">
        <v>317</v>
      </c>
      <c r="D1373">
        <v>2004112</v>
      </c>
      <c r="E1373" t="s">
        <v>244</v>
      </c>
      <c r="F1373" t="s">
        <v>214</v>
      </c>
      <c r="G1373" t="s">
        <v>215</v>
      </c>
      <c r="H1373">
        <v>4</v>
      </c>
      <c r="I1373">
        <v>2016</v>
      </c>
      <c r="J1373">
        <v>2</v>
      </c>
      <c r="L1373">
        <v>23085509</v>
      </c>
      <c r="M1373" t="s">
        <v>221</v>
      </c>
      <c r="P1373" s="29" t="str">
        <f t="shared" si="55"/>
        <v>DRP</v>
      </c>
    </row>
    <row r="1374" spans="1:16" hidden="1" x14ac:dyDescent="0.25">
      <c r="A1374">
        <v>186314530</v>
      </c>
      <c r="B1374">
        <v>803403</v>
      </c>
      <c r="C1374" t="s">
        <v>224</v>
      </c>
      <c r="D1374">
        <v>2004172</v>
      </c>
      <c r="E1374" t="s">
        <v>213</v>
      </c>
      <c r="F1374" t="s">
        <v>214</v>
      </c>
      <c r="G1374" t="s">
        <v>215</v>
      </c>
      <c r="H1374">
        <v>4</v>
      </c>
      <c r="I1374">
        <v>2016</v>
      </c>
      <c r="J1374">
        <v>1</v>
      </c>
      <c r="L1374">
        <v>23078278</v>
      </c>
      <c r="P1374" s="29" t="str">
        <f t="shared" si="55"/>
        <v>DRP</v>
      </c>
    </row>
    <row r="1375" spans="1:16" hidden="1" x14ac:dyDescent="0.25">
      <c r="A1375">
        <v>186314530</v>
      </c>
      <c r="B1375">
        <v>803403</v>
      </c>
      <c r="C1375" t="s">
        <v>224</v>
      </c>
      <c r="D1375">
        <v>2021899</v>
      </c>
      <c r="E1375" t="s">
        <v>296</v>
      </c>
      <c r="F1375" t="s">
        <v>214</v>
      </c>
      <c r="G1375" t="s">
        <v>215</v>
      </c>
      <c r="H1375">
        <v>2</v>
      </c>
      <c r="I1375">
        <v>2016</v>
      </c>
      <c r="J1375">
        <v>1</v>
      </c>
      <c r="K1375" t="s">
        <v>231</v>
      </c>
      <c r="M1375" t="s">
        <v>232</v>
      </c>
      <c r="P1375" s="29" t="str">
        <f t="shared" si="55"/>
        <v>CVL</v>
      </c>
    </row>
    <row r="1376" spans="1:16" hidden="1" x14ac:dyDescent="0.25">
      <c r="A1376">
        <v>186314530</v>
      </c>
      <c r="B1376">
        <v>803403</v>
      </c>
      <c r="C1376" t="s">
        <v>224</v>
      </c>
      <c r="D1376">
        <v>2021900</v>
      </c>
      <c r="E1376" t="s">
        <v>216</v>
      </c>
      <c r="F1376" t="s">
        <v>214</v>
      </c>
      <c r="G1376" t="s">
        <v>215</v>
      </c>
      <c r="H1376">
        <v>2</v>
      </c>
      <c r="I1376">
        <v>2016</v>
      </c>
      <c r="J1376">
        <v>1</v>
      </c>
      <c r="K1376" t="s">
        <v>231</v>
      </c>
      <c r="M1376" t="s">
        <v>232</v>
      </c>
      <c r="P1376" s="29" t="str">
        <f t="shared" si="55"/>
        <v>CVL</v>
      </c>
    </row>
    <row r="1377" spans="1:16" hidden="1" x14ac:dyDescent="0.25">
      <c r="A1377">
        <v>186314530</v>
      </c>
      <c r="B1377">
        <v>803403</v>
      </c>
      <c r="C1377" t="s">
        <v>224</v>
      </c>
      <c r="D1377">
        <v>2021901</v>
      </c>
      <c r="E1377" t="s">
        <v>253</v>
      </c>
      <c r="F1377" t="s">
        <v>214</v>
      </c>
      <c r="G1377" t="s">
        <v>215</v>
      </c>
      <c r="H1377">
        <v>2</v>
      </c>
      <c r="I1377">
        <v>2016</v>
      </c>
      <c r="J1377">
        <v>1</v>
      </c>
      <c r="K1377" t="s">
        <v>231</v>
      </c>
      <c r="M1377" t="s">
        <v>232</v>
      </c>
      <c r="P1377" s="29" t="str">
        <f t="shared" si="55"/>
        <v>CVL</v>
      </c>
    </row>
    <row r="1378" spans="1:16" hidden="1" x14ac:dyDescent="0.25">
      <c r="A1378">
        <v>186314530</v>
      </c>
      <c r="B1378">
        <v>803403</v>
      </c>
      <c r="C1378" t="s">
        <v>224</v>
      </c>
      <c r="D1378">
        <v>2005108</v>
      </c>
      <c r="E1378" t="s">
        <v>217</v>
      </c>
      <c r="F1378" t="s">
        <v>214</v>
      </c>
      <c r="G1378" t="s">
        <v>215</v>
      </c>
      <c r="H1378">
        <v>4</v>
      </c>
      <c r="I1378">
        <v>2016</v>
      </c>
      <c r="J1378">
        <v>1</v>
      </c>
      <c r="L1378">
        <v>23078550</v>
      </c>
      <c r="P1378" s="29" t="str">
        <f t="shared" si="55"/>
        <v>DRP</v>
      </c>
    </row>
    <row r="1379" spans="1:16" hidden="1" x14ac:dyDescent="0.25">
      <c r="A1379">
        <v>186314530</v>
      </c>
      <c r="B1379">
        <v>803403</v>
      </c>
      <c r="C1379" t="s">
        <v>224</v>
      </c>
      <c r="D1379">
        <v>2005111</v>
      </c>
      <c r="E1379" t="s">
        <v>218</v>
      </c>
      <c r="F1379" t="s">
        <v>214</v>
      </c>
      <c r="G1379" t="s">
        <v>215</v>
      </c>
      <c r="H1379">
        <v>4</v>
      </c>
      <c r="I1379">
        <v>2016</v>
      </c>
      <c r="J1379">
        <v>1</v>
      </c>
      <c r="L1379">
        <v>23078557</v>
      </c>
      <c r="P1379" s="29" t="str">
        <f t="shared" si="55"/>
        <v>DRP</v>
      </c>
    </row>
    <row r="1380" spans="1:16" hidden="1" x14ac:dyDescent="0.25">
      <c r="A1380">
        <v>186314530</v>
      </c>
      <c r="B1380">
        <v>803403</v>
      </c>
      <c r="C1380" t="s">
        <v>224</v>
      </c>
      <c r="D1380">
        <v>2021879</v>
      </c>
      <c r="E1380" t="s">
        <v>219</v>
      </c>
      <c r="F1380" t="s">
        <v>214</v>
      </c>
      <c r="G1380" t="s">
        <v>215</v>
      </c>
      <c r="H1380">
        <v>4</v>
      </c>
      <c r="I1380">
        <v>2016</v>
      </c>
      <c r="J1380">
        <v>1</v>
      </c>
      <c r="L1380">
        <v>23078551</v>
      </c>
      <c r="P1380" s="29" t="str">
        <f t="shared" si="55"/>
        <v>DRP</v>
      </c>
    </row>
    <row r="1381" spans="1:16" hidden="1" x14ac:dyDescent="0.25">
      <c r="A1381">
        <v>186314530</v>
      </c>
      <c r="B1381">
        <v>803403</v>
      </c>
      <c r="C1381" t="s">
        <v>224</v>
      </c>
      <c r="D1381">
        <v>2021900</v>
      </c>
      <c r="E1381" t="s">
        <v>216</v>
      </c>
      <c r="F1381" t="s">
        <v>214</v>
      </c>
      <c r="G1381" t="s">
        <v>215</v>
      </c>
      <c r="H1381">
        <v>4</v>
      </c>
      <c r="I1381">
        <v>2016</v>
      </c>
      <c r="J1381">
        <v>1</v>
      </c>
      <c r="L1381">
        <v>23078554</v>
      </c>
      <c r="P1381" s="29" t="str">
        <f t="shared" si="55"/>
        <v>DRP</v>
      </c>
    </row>
    <row r="1382" spans="1:16" hidden="1" x14ac:dyDescent="0.25">
      <c r="A1382">
        <v>186314530</v>
      </c>
      <c r="B1382">
        <v>803403</v>
      </c>
      <c r="C1382" t="s">
        <v>224</v>
      </c>
      <c r="D1382">
        <v>2021892</v>
      </c>
      <c r="E1382" t="s">
        <v>289</v>
      </c>
      <c r="F1382" t="s">
        <v>214</v>
      </c>
      <c r="G1382" t="s">
        <v>215</v>
      </c>
      <c r="H1382">
        <v>2</v>
      </c>
      <c r="I1382">
        <v>2016</v>
      </c>
      <c r="J1382">
        <v>1</v>
      </c>
      <c r="K1382" t="s">
        <v>231</v>
      </c>
      <c r="M1382" t="s">
        <v>232</v>
      </c>
      <c r="P1382" s="29" t="str">
        <f t="shared" si="55"/>
        <v>CVL</v>
      </c>
    </row>
    <row r="1383" spans="1:16" hidden="1" x14ac:dyDescent="0.25">
      <c r="A1383">
        <v>186314530</v>
      </c>
      <c r="B1383">
        <v>803403</v>
      </c>
      <c r="C1383" t="s">
        <v>224</v>
      </c>
      <c r="D1383">
        <v>2021906</v>
      </c>
      <c r="E1383" t="s">
        <v>235</v>
      </c>
      <c r="F1383" t="s">
        <v>214</v>
      </c>
      <c r="G1383" t="s">
        <v>215</v>
      </c>
      <c r="H1383">
        <v>2</v>
      </c>
      <c r="I1383">
        <v>2016</v>
      </c>
      <c r="J1383">
        <v>1</v>
      </c>
      <c r="K1383" t="s">
        <v>231</v>
      </c>
      <c r="M1383" t="s">
        <v>232</v>
      </c>
      <c r="P1383" s="29" t="str">
        <f t="shared" si="55"/>
        <v>CVL</v>
      </c>
    </row>
    <row r="1384" spans="1:16" hidden="1" x14ac:dyDescent="0.25">
      <c r="A1384">
        <v>186314530</v>
      </c>
      <c r="B1384">
        <v>803403</v>
      </c>
      <c r="C1384" t="s">
        <v>224</v>
      </c>
      <c r="D1384">
        <v>2021916</v>
      </c>
      <c r="E1384" t="s">
        <v>226</v>
      </c>
      <c r="F1384" t="s">
        <v>214</v>
      </c>
      <c r="G1384" t="s">
        <v>215</v>
      </c>
      <c r="H1384">
        <v>2</v>
      </c>
      <c r="I1384">
        <v>2016</v>
      </c>
      <c r="J1384">
        <v>1</v>
      </c>
      <c r="L1384">
        <v>23078559</v>
      </c>
      <c r="M1384">
        <v>5.7</v>
      </c>
      <c r="P1384" s="29">
        <f t="shared" si="55"/>
        <v>0.78333333333333333</v>
      </c>
    </row>
    <row r="1385" spans="1:16" hidden="1" x14ac:dyDescent="0.25">
      <c r="A1385">
        <v>186314530</v>
      </c>
      <c r="B1385">
        <v>803403</v>
      </c>
      <c r="C1385" t="s">
        <v>224</v>
      </c>
      <c r="D1385">
        <v>2021898</v>
      </c>
      <c r="E1385" t="s">
        <v>262</v>
      </c>
      <c r="F1385" t="s">
        <v>214</v>
      </c>
      <c r="G1385" t="s">
        <v>215</v>
      </c>
      <c r="H1385">
        <v>2</v>
      </c>
      <c r="I1385">
        <v>2016</v>
      </c>
      <c r="J1385">
        <v>1</v>
      </c>
      <c r="L1385">
        <v>23078690</v>
      </c>
      <c r="M1385">
        <v>5.9</v>
      </c>
      <c r="P1385" s="29">
        <f t="shared" si="55"/>
        <v>0.81666666666666676</v>
      </c>
    </row>
    <row r="1386" spans="1:16" hidden="1" x14ac:dyDescent="0.25">
      <c r="A1386">
        <v>186314530</v>
      </c>
      <c r="B1386">
        <v>803403</v>
      </c>
      <c r="C1386" t="s">
        <v>224</v>
      </c>
      <c r="D1386">
        <v>2021891</v>
      </c>
      <c r="E1386" t="s">
        <v>259</v>
      </c>
      <c r="F1386" t="s">
        <v>214</v>
      </c>
      <c r="G1386" t="s">
        <v>215</v>
      </c>
      <c r="H1386">
        <v>2</v>
      </c>
      <c r="I1386">
        <v>2016</v>
      </c>
      <c r="J1386">
        <v>1</v>
      </c>
      <c r="L1386">
        <v>23078633</v>
      </c>
      <c r="M1386">
        <v>5.4</v>
      </c>
      <c r="P1386" s="29">
        <f t="shared" ref="P1386:P1417" si="56">IF(AND(ISNUMBER(M1386),H1386&lt;&gt;4),(M1386-1)/6,IF(H1386=4,"DRP",IF(AND(H1386=3,M1386="NA"),"BAD",IF(AND(H1386=2),"CVL",IF(AND(H1386=1,ISBLANK(M1386)),"NULL","UNK")))))</f>
        <v>0.73333333333333339</v>
      </c>
    </row>
    <row r="1387" spans="1:16" hidden="1" x14ac:dyDescent="0.25">
      <c r="A1387">
        <v>186314530</v>
      </c>
      <c r="B1387">
        <v>803403</v>
      </c>
      <c r="C1387" t="s">
        <v>224</v>
      </c>
      <c r="D1387">
        <v>2021885</v>
      </c>
      <c r="E1387" t="s">
        <v>295</v>
      </c>
      <c r="F1387" t="s">
        <v>214</v>
      </c>
      <c r="G1387" t="s">
        <v>215</v>
      </c>
      <c r="H1387">
        <v>2</v>
      </c>
      <c r="I1387">
        <v>2016</v>
      </c>
      <c r="J1387">
        <v>1</v>
      </c>
      <c r="L1387">
        <v>23078565</v>
      </c>
      <c r="M1387">
        <v>5.7</v>
      </c>
      <c r="P1387" s="29">
        <f t="shared" si="56"/>
        <v>0.78333333333333333</v>
      </c>
    </row>
    <row r="1388" spans="1:16" hidden="1" x14ac:dyDescent="0.25">
      <c r="A1388">
        <v>186314530</v>
      </c>
      <c r="B1388">
        <v>803403</v>
      </c>
      <c r="C1388" t="s">
        <v>224</v>
      </c>
      <c r="D1388">
        <v>2021913</v>
      </c>
      <c r="E1388" t="s">
        <v>300</v>
      </c>
      <c r="F1388" t="s">
        <v>214</v>
      </c>
      <c r="G1388" t="s">
        <v>215</v>
      </c>
      <c r="H1388">
        <v>2</v>
      </c>
      <c r="I1388">
        <v>2016</v>
      </c>
      <c r="J1388">
        <v>1</v>
      </c>
      <c r="K1388" t="s">
        <v>231</v>
      </c>
      <c r="M1388" t="s">
        <v>232</v>
      </c>
      <c r="P1388" s="29" t="str">
        <f t="shared" si="56"/>
        <v>CVL</v>
      </c>
    </row>
    <row r="1389" spans="1:16" hidden="1" x14ac:dyDescent="0.25">
      <c r="A1389">
        <v>186314530</v>
      </c>
      <c r="B1389">
        <v>803403</v>
      </c>
      <c r="C1389" t="s">
        <v>224</v>
      </c>
      <c r="D1389">
        <v>2005125</v>
      </c>
      <c r="E1389" t="s">
        <v>223</v>
      </c>
      <c r="F1389" t="s">
        <v>214</v>
      </c>
      <c r="G1389" t="s">
        <v>215</v>
      </c>
      <c r="H1389">
        <v>2</v>
      </c>
      <c r="I1389">
        <v>2016</v>
      </c>
      <c r="J1389">
        <v>1</v>
      </c>
      <c r="L1389">
        <v>23078449</v>
      </c>
      <c r="M1389">
        <v>5.4</v>
      </c>
      <c r="P1389" s="29">
        <f t="shared" si="56"/>
        <v>0.73333333333333339</v>
      </c>
    </row>
    <row r="1390" spans="1:16" hidden="1" x14ac:dyDescent="0.25">
      <c r="A1390">
        <v>186314530</v>
      </c>
      <c r="B1390">
        <v>803403</v>
      </c>
      <c r="C1390" t="s">
        <v>224</v>
      </c>
      <c r="D1390">
        <v>2005127</v>
      </c>
      <c r="E1390" t="s">
        <v>293</v>
      </c>
      <c r="F1390" t="s">
        <v>214</v>
      </c>
      <c r="G1390" t="s">
        <v>215</v>
      </c>
      <c r="H1390">
        <v>2</v>
      </c>
      <c r="I1390">
        <v>2016</v>
      </c>
      <c r="J1390">
        <v>1</v>
      </c>
      <c r="L1390">
        <v>23078552</v>
      </c>
      <c r="M1390">
        <v>5.6</v>
      </c>
      <c r="P1390" s="29">
        <f t="shared" si="56"/>
        <v>0.76666666666666661</v>
      </c>
    </row>
    <row r="1391" spans="1:16" hidden="1" x14ac:dyDescent="0.25">
      <c r="A1391">
        <v>186314530</v>
      </c>
      <c r="B1391">
        <v>803403</v>
      </c>
      <c r="C1391" t="s">
        <v>224</v>
      </c>
      <c r="D1391">
        <v>2021878</v>
      </c>
      <c r="E1391" t="s">
        <v>294</v>
      </c>
      <c r="F1391" t="s">
        <v>214</v>
      </c>
      <c r="G1391" t="s">
        <v>215</v>
      </c>
      <c r="H1391">
        <v>2</v>
      </c>
      <c r="I1391">
        <v>2016</v>
      </c>
      <c r="J1391">
        <v>1</v>
      </c>
      <c r="L1391">
        <v>23078567</v>
      </c>
      <c r="M1391">
        <v>5.2</v>
      </c>
      <c r="P1391" s="29">
        <f t="shared" si="56"/>
        <v>0.70000000000000007</v>
      </c>
    </row>
    <row r="1392" spans="1:16" hidden="1" x14ac:dyDescent="0.25">
      <c r="A1392">
        <v>186314530</v>
      </c>
      <c r="B1392">
        <v>803403</v>
      </c>
      <c r="C1392" t="s">
        <v>224</v>
      </c>
      <c r="D1392">
        <v>2021886</v>
      </c>
      <c r="E1392" t="s">
        <v>227</v>
      </c>
      <c r="F1392" t="s">
        <v>214</v>
      </c>
      <c r="G1392" t="s">
        <v>215</v>
      </c>
      <c r="H1392">
        <v>2</v>
      </c>
      <c r="I1392">
        <v>2016</v>
      </c>
      <c r="J1392">
        <v>1</v>
      </c>
      <c r="K1392" t="s">
        <v>231</v>
      </c>
      <c r="M1392" t="s">
        <v>232</v>
      </c>
      <c r="P1392" s="29" t="str">
        <f t="shared" si="56"/>
        <v>CVL</v>
      </c>
    </row>
    <row r="1393" spans="1:16" hidden="1" x14ac:dyDescent="0.25">
      <c r="A1393">
        <v>186314530</v>
      </c>
      <c r="B1393">
        <v>803403</v>
      </c>
      <c r="C1393" t="s">
        <v>224</v>
      </c>
      <c r="D1393">
        <v>2004037</v>
      </c>
      <c r="E1393" t="s">
        <v>367</v>
      </c>
      <c r="F1393" t="s">
        <v>214</v>
      </c>
      <c r="G1393" t="s">
        <v>215</v>
      </c>
      <c r="H1393">
        <v>2</v>
      </c>
      <c r="I1393">
        <v>2016</v>
      </c>
      <c r="J1393">
        <v>1</v>
      </c>
      <c r="K1393" t="s">
        <v>231</v>
      </c>
      <c r="M1393" t="s">
        <v>232</v>
      </c>
      <c r="P1393" s="29" t="str">
        <f t="shared" si="56"/>
        <v>CVL</v>
      </c>
    </row>
    <row r="1394" spans="1:16" hidden="1" x14ac:dyDescent="0.25">
      <c r="A1394">
        <v>186314530</v>
      </c>
      <c r="B1394">
        <v>803403</v>
      </c>
      <c r="C1394" t="s">
        <v>224</v>
      </c>
      <c r="D1394">
        <v>2021880</v>
      </c>
      <c r="E1394" t="s">
        <v>242</v>
      </c>
      <c r="F1394" t="s">
        <v>214</v>
      </c>
      <c r="G1394" t="s">
        <v>215</v>
      </c>
      <c r="H1394">
        <v>2</v>
      </c>
      <c r="I1394">
        <v>2016</v>
      </c>
      <c r="J1394">
        <v>1</v>
      </c>
      <c r="K1394" t="s">
        <v>231</v>
      </c>
      <c r="M1394" t="s">
        <v>232</v>
      </c>
      <c r="P1394" s="29" t="str">
        <f t="shared" si="56"/>
        <v>CVL</v>
      </c>
    </row>
    <row r="1395" spans="1:16" hidden="1" x14ac:dyDescent="0.25">
      <c r="A1395">
        <v>186314530</v>
      </c>
      <c r="B1395">
        <v>803403</v>
      </c>
      <c r="C1395" t="s">
        <v>224</v>
      </c>
      <c r="D1395">
        <v>2021879</v>
      </c>
      <c r="E1395" t="s">
        <v>219</v>
      </c>
      <c r="F1395" t="s">
        <v>214</v>
      </c>
      <c r="G1395" t="s">
        <v>215</v>
      </c>
      <c r="H1395">
        <v>2</v>
      </c>
      <c r="I1395">
        <v>2016</v>
      </c>
      <c r="J1395">
        <v>1</v>
      </c>
      <c r="K1395" t="s">
        <v>231</v>
      </c>
      <c r="M1395" t="s">
        <v>232</v>
      </c>
      <c r="P1395" s="29" t="str">
        <f t="shared" si="56"/>
        <v>CVL</v>
      </c>
    </row>
    <row r="1396" spans="1:16" hidden="1" x14ac:dyDescent="0.25">
      <c r="A1396">
        <v>186314530</v>
      </c>
      <c r="B1396">
        <v>803403</v>
      </c>
      <c r="C1396" t="s">
        <v>224</v>
      </c>
      <c r="D1396">
        <v>2021876</v>
      </c>
      <c r="E1396" t="s">
        <v>241</v>
      </c>
      <c r="F1396" t="s">
        <v>214</v>
      </c>
      <c r="G1396" t="s">
        <v>215</v>
      </c>
      <c r="H1396">
        <v>2</v>
      </c>
      <c r="I1396">
        <v>2016</v>
      </c>
      <c r="J1396">
        <v>1</v>
      </c>
      <c r="K1396" t="s">
        <v>231</v>
      </c>
      <c r="M1396" t="s">
        <v>232</v>
      </c>
      <c r="P1396" s="29" t="str">
        <f t="shared" si="56"/>
        <v>CVL</v>
      </c>
    </row>
    <row r="1397" spans="1:16" hidden="1" x14ac:dyDescent="0.25">
      <c r="A1397">
        <v>186314530</v>
      </c>
      <c r="B1397">
        <v>803403</v>
      </c>
      <c r="C1397" t="s">
        <v>224</v>
      </c>
      <c r="D1397">
        <v>2019327</v>
      </c>
      <c r="E1397" t="s">
        <v>247</v>
      </c>
      <c r="F1397" t="s">
        <v>214</v>
      </c>
      <c r="G1397" t="s">
        <v>215</v>
      </c>
      <c r="H1397">
        <v>2</v>
      </c>
      <c r="I1397">
        <v>2016</v>
      </c>
      <c r="J1397">
        <v>1</v>
      </c>
      <c r="K1397" t="s">
        <v>231</v>
      </c>
      <c r="M1397" t="s">
        <v>232</v>
      </c>
      <c r="P1397" s="29" t="str">
        <f t="shared" si="56"/>
        <v>CVL</v>
      </c>
    </row>
    <row r="1398" spans="1:16" hidden="1" x14ac:dyDescent="0.25">
      <c r="A1398">
        <v>186314530</v>
      </c>
      <c r="B1398">
        <v>803403</v>
      </c>
      <c r="C1398" t="s">
        <v>224</v>
      </c>
      <c r="D1398">
        <v>2019326</v>
      </c>
      <c r="E1398" t="s">
        <v>248</v>
      </c>
      <c r="F1398" t="s">
        <v>214</v>
      </c>
      <c r="G1398" t="s">
        <v>215</v>
      </c>
      <c r="H1398">
        <v>2</v>
      </c>
      <c r="I1398">
        <v>2016</v>
      </c>
      <c r="J1398">
        <v>1</v>
      </c>
      <c r="K1398" t="s">
        <v>231</v>
      </c>
      <c r="M1398" t="s">
        <v>232</v>
      </c>
      <c r="P1398" s="29" t="str">
        <f t="shared" si="56"/>
        <v>CVL</v>
      </c>
    </row>
    <row r="1399" spans="1:16" hidden="1" x14ac:dyDescent="0.25">
      <c r="A1399">
        <v>186314530</v>
      </c>
      <c r="B1399">
        <v>803403</v>
      </c>
      <c r="C1399" t="s">
        <v>224</v>
      </c>
      <c r="D1399">
        <v>2019325</v>
      </c>
      <c r="E1399" t="s">
        <v>249</v>
      </c>
      <c r="F1399" t="s">
        <v>214</v>
      </c>
      <c r="G1399" t="s">
        <v>215</v>
      </c>
      <c r="H1399">
        <v>2</v>
      </c>
      <c r="I1399">
        <v>2016</v>
      </c>
      <c r="J1399">
        <v>1</v>
      </c>
      <c r="K1399" t="s">
        <v>231</v>
      </c>
      <c r="M1399" t="s">
        <v>232</v>
      </c>
      <c r="P1399" s="29" t="str">
        <f t="shared" si="56"/>
        <v>CVL</v>
      </c>
    </row>
    <row r="1400" spans="1:16" hidden="1" x14ac:dyDescent="0.25">
      <c r="A1400">
        <v>186314530</v>
      </c>
      <c r="B1400">
        <v>803403</v>
      </c>
      <c r="C1400" t="s">
        <v>224</v>
      </c>
      <c r="D1400">
        <v>2019324</v>
      </c>
      <c r="E1400" t="s">
        <v>236</v>
      </c>
      <c r="F1400" t="s">
        <v>214</v>
      </c>
      <c r="G1400" t="s">
        <v>215</v>
      </c>
      <c r="H1400">
        <v>2</v>
      </c>
      <c r="I1400">
        <v>2016</v>
      </c>
      <c r="J1400">
        <v>1</v>
      </c>
      <c r="K1400" t="s">
        <v>231</v>
      </c>
      <c r="M1400" t="s">
        <v>232</v>
      </c>
      <c r="P1400" s="29" t="str">
        <f t="shared" si="56"/>
        <v>CVL</v>
      </c>
    </row>
    <row r="1401" spans="1:16" hidden="1" x14ac:dyDescent="0.25">
      <c r="A1401">
        <v>186314530</v>
      </c>
      <c r="B1401">
        <v>803403</v>
      </c>
      <c r="C1401" t="s">
        <v>224</v>
      </c>
      <c r="D1401">
        <v>2005133</v>
      </c>
      <c r="E1401" t="s">
        <v>228</v>
      </c>
      <c r="F1401" t="s">
        <v>214</v>
      </c>
      <c r="G1401" t="s">
        <v>215</v>
      </c>
      <c r="H1401">
        <v>2</v>
      </c>
      <c r="I1401">
        <v>2016</v>
      </c>
      <c r="J1401">
        <v>1</v>
      </c>
      <c r="K1401" t="s">
        <v>231</v>
      </c>
      <c r="M1401" t="s">
        <v>232</v>
      </c>
      <c r="P1401" s="29" t="str">
        <f t="shared" si="56"/>
        <v>CVL</v>
      </c>
    </row>
    <row r="1402" spans="1:16" hidden="1" x14ac:dyDescent="0.25">
      <c r="A1402">
        <v>186314530</v>
      </c>
      <c r="B1402">
        <v>803403</v>
      </c>
      <c r="C1402" t="s">
        <v>224</v>
      </c>
      <c r="D1402">
        <v>2005124</v>
      </c>
      <c r="E1402" t="s">
        <v>220</v>
      </c>
      <c r="F1402" t="s">
        <v>214</v>
      </c>
      <c r="G1402" t="s">
        <v>215</v>
      </c>
      <c r="H1402">
        <v>2</v>
      </c>
      <c r="I1402">
        <v>2016</v>
      </c>
      <c r="J1402">
        <v>1</v>
      </c>
      <c r="K1402" t="s">
        <v>231</v>
      </c>
      <c r="M1402" t="s">
        <v>232</v>
      </c>
      <c r="P1402" s="29" t="str">
        <f t="shared" si="56"/>
        <v>CVL</v>
      </c>
    </row>
    <row r="1403" spans="1:16" hidden="1" x14ac:dyDescent="0.25">
      <c r="A1403">
        <v>186314530</v>
      </c>
      <c r="B1403">
        <v>803403</v>
      </c>
      <c r="C1403" t="s">
        <v>224</v>
      </c>
      <c r="D1403">
        <v>2005111</v>
      </c>
      <c r="E1403" t="s">
        <v>218</v>
      </c>
      <c r="F1403" t="s">
        <v>214</v>
      </c>
      <c r="G1403" t="s">
        <v>215</v>
      </c>
      <c r="H1403">
        <v>2</v>
      </c>
      <c r="I1403">
        <v>2016</v>
      </c>
      <c r="J1403">
        <v>1</v>
      </c>
      <c r="K1403" t="s">
        <v>231</v>
      </c>
      <c r="M1403" t="s">
        <v>232</v>
      </c>
      <c r="P1403" s="29" t="str">
        <f t="shared" si="56"/>
        <v>CVL</v>
      </c>
    </row>
    <row r="1404" spans="1:16" hidden="1" x14ac:dyDescent="0.25">
      <c r="A1404">
        <v>186314530</v>
      </c>
      <c r="B1404">
        <v>803403</v>
      </c>
      <c r="C1404" t="s">
        <v>224</v>
      </c>
      <c r="D1404">
        <v>2005108</v>
      </c>
      <c r="E1404" t="s">
        <v>217</v>
      </c>
      <c r="F1404" t="s">
        <v>214</v>
      </c>
      <c r="G1404" t="s">
        <v>215</v>
      </c>
      <c r="H1404">
        <v>2</v>
      </c>
      <c r="I1404">
        <v>2016</v>
      </c>
      <c r="J1404">
        <v>1</v>
      </c>
      <c r="K1404" t="s">
        <v>231</v>
      </c>
      <c r="M1404" t="s">
        <v>232</v>
      </c>
      <c r="P1404" s="29" t="str">
        <f t="shared" si="56"/>
        <v>CVL</v>
      </c>
    </row>
    <row r="1405" spans="1:16" hidden="1" x14ac:dyDescent="0.25">
      <c r="A1405">
        <v>186314530</v>
      </c>
      <c r="B1405">
        <v>803403</v>
      </c>
      <c r="C1405" t="s">
        <v>224</v>
      </c>
      <c r="D1405">
        <v>2004186</v>
      </c>
      <c r="E1405" t="s">
        <v>229</v>
      </c>
      <c r="F1405" t="s">
        <v>214</v>
      </c>
      <c r="G1405" t="s">
        <v>215</v>
      </c>
      <c r="H1405">
        <v>2</v>
      </c>
      <c r="I1405">
        <v>2016</v>
      </c>
      <c r="J1405">
        <v>1</v>
      </c>
      <c r="K1405" t="s">
        <v>231</v>
      </c>
      <c r="M1405" t="s">
        <v>232</v>
      </c>
      <c r="P1405" s="29" t="str">
        <f t="shared" si="56"/>
        <v>CVL</v>
      </c>
    </row>
    <row r="1406" spans="1:16" hidden="1" x14ac:dyDescent="0.25">
      <c r="A1406">
        <v>186314530</v>
      </c>
      <c r="B1406">
        <v>803403</v>
      </c>
      <c r="C1406" t="s">
        <v>224</v>
      </c>
      <c r="D1406">
        <v>2004183</v>
      </c>
      <c r="E1406" t="s">
        <v>244</v>
      </c>
      <c r="F1406" t="s">
        <v>214</v>
      </c>
      <c r="G1406" t="s">
        <v>215</v>
      </c>
      <c r="H1406">
        <v>2</v>
      </c>
      <c r="I1406">
        <v>2016</v>
      </c>
      <c r="J1406">
        <v>1</v>
      </c>
      <c r="K1406" t="s">
        <v>231</v>
      </c>
      <c r="M1406" t="s">
        <v>232</v>
      </c>
      <c r="P1406" s="29" t="str">
        <f t="shared" si="56"/>
        <v>CVL</v>
      </c>
    </row>
    <row r="1407" spans="1:16" hidden="1" x14ac:dyDescent="0.25">
      <c r="A1407">
        <v>186314530</v>
      </c>
      <c r="B1407">
        <v>803403</v>
      </c>
      <c r="C1407" t="s">
        <v>224</v>
      </c>
      <c r="D1407">
        <v>2004173</v>
      </c>
      <c r="E1407" t="s">
        <v>245</v>
      </c>
      <c r="F1407" t="s">
        <v>214</v>
      </c>
      <c r="G1407" t="s">
        <v>215</v>
      </c>
      <c r="H1407">
        <v>2</v>
      </c>
      <c r="I1407">
        <v>2016</v>
      </c>
      <c r="J1407">
        <v>1</v>
      </c>
      <c r="K1407" t="s">
        <v>231</v>
      </c>
      <c r="M1407" t="s">
        <v>232</v>
      </c>
      <c r="P1407" s="29" t="str">
        <f t="shared" si="56"/>
        <v>CVL</v>
      </c>
    </row>
    <row r="1408" spans="1:16" hidden="1" x14ac:dyDescent="0.25">
      <c r="A1408">
        <v>186314530</v>
      </c>
      <c r="B1408">
        <v>803403</v>
      </c>
      <c r="C1408" t="s">
        <v>224</v>
      </c>
      <c r="D1408">
        <v>2004172</v>
      </c>
      <c r="E1408" t="s">
        <v>213</v>
      </c>
      <c r="F1408" t="s">
        <v>214</v>
      </c>
      <c r="G1408" t="s">
        <v>215</v>
      </c>
      <c r="H1408">
        <v>2</v>
      </c>
      <c r="I1408">
        <v>2016</v>
      </c>
      <c r="J1408">
        <v>1</v>
      </c>
      <c r="K1408" t="s">
        <v>231</v>
      </c>
      <c r="M1408" t="s">
        <v>232</v>
      </c>
      <c r="P1408" s="29" t="str">
        <f t="shared" si="56"/>
        <v>CVL</v>
      </c>
    </row>
    <row r="1409" spans="1:16" hidden="1" x14ac:dyDescent="0.25">
      <c r="A1409">
        <v>186314530</v>
      </c>
      <c r="B1409">
        <v>803403</v>
      </c>
      <c r="C1409" t="s">
        <v>224</v>
      </c>
      <c r="D1409">
        <v>2021877</v>
      </c>
      <c r="E1409" t="s">
        <v>240</v>
      </c>
      <c r="F1409" t="s">
        <v>214</v>
      </c>
      <c r="G1409" t="s">
        <v>215</v>
      </c>
      <c r="H1409">
        <v>2</v>
      </c>
      <c r="I1409">
        <v>2016</v>
      </c>
      <c r="J1409">
        <v>2</v>
      </c>
      <c r="L1409">
        <v>23086044</v>
      </c>
      <c r="M1409">
        <v>5.5</v>
      </c>
      <c r="P1409" s="29">
        <f t="shared" si="56"/>
        <v>0.75</v>
      </c>
    </row>
    <row r="1410" spans="1:16" hidden="1" x14ac:dyDescent="0.25">
      <c r="A1410">
        <v>186314530</v>
      </c>
      <c r="B1410">
        <v>803403</v>
      </c>
      <c r="C1410" t="s">
        <v>224</v>
      </c>
      <c r="D1410">
        <v>2021903</v>
      </c>
      <c r="E1410" t="s">
        <v>256</v>
      </c>
      <c r="F1410" t="s">
        <v>214</v>
      </c>
      <c r="G1410" t="s">
        <v>215</v>
      </c>
      <c r="H1410">
        <v>2</v>
      </c>
      <c r="I1410">
        <v>2016</v>
      </c>
      <c r="J1410">
        <v>2</v>
      </c>
      <c r="L1410">
        <v>23086033</v>
      </c>
      <c r="M1410">
        <v>6.1</v>
      </c>
      <c r="P1410" s="29">
        <f t="shared" si="56"/>
        <v>0.85</v>
      </c>
    </row>
    <row r="1411" spans="1:16" hidden="1" x14ac:dyDescent="0.25">
      <c r="A1411">
        <v>186314530</v>
      </c>
      <c r="B1411">
        <v>803403</v>
      </c>
      <c r="C1411" t="s">
        <v>224</v>
      </c>
      <c r="D1411">
        <v>2021907</v>
      </c>
      <c r="E1411" t="s">
        <v>257</v>
      </c>
      <c r="F1411" t="s">
        <v>214</v>
      </c>
      <c r="G1411" t="s">
        <v>215</v>
      </c>
      <c r="H1411">
        <v>2</v>
      </c>
      <c r="I1411">
        <v>2016</v>
      </c>
      <c r="J1411">
        <v>2</v>
      </c>
      <c r="L1411">
        <v>23086032</v>
      </c>
      <c r="M1411">
        <v>6.2</v>
      </c>
      <c r="P1411" s="29">
        <f t="shared" si="56"/>
        <v>0.8666666666666667</v>
      </c>
    </row>
    <row r="1412" spans="1:16" hidden="1" x14ac:dyDescent="0.25">
      <c r="A1412">
        <v>186314530</v>
      </c>
      <c r="B1412">
        <v>803403</v>
      </c>
      <c r="C1412" t="s">
        <v>224</v>
      </c>
      <c r="D1412">
        <v>2021881</v>
      </c>
      <c r="E1412" t="s">
        <v>255</v>
      </c>
      <c r="F1412" t="s">
        <v>214</v>
      </c>
      <c r="G1412" t="s">
        <v>215</v>
      </c>
      <c r="H1412">
        <v>2</v>
      </c>
      <c r="I1412">
        <v>2016</v>
      </c>
      <c r="J1412">
        <v>2</v>
      </c>
      <c r="L1412">
        <v>23086043</v>
      </c>
      <c r="M1412">
        <v>6.2</v>
      </c>
      <c r="P1412" s="29">
        <f t="shared" si="56"/>
        <v>0.8666666666666667</v>
      </c>
    </row>
    <row r="1413" spans="1:16" hidden="1" x14ac:dyDescent="0.25">
      <c r="A1413">
        <v>186314530</v>
      </c>
      <c r="B1413">
        <v>803403</v>
      </c>
      <c r="C1413" t="s">
        <v>224</v>
      </c>
      <c r="D1413">
        <v>2021884</v>
      </c>
      <c r="E1413" t="s">
        <v>302</v>
      </c>
      <c r="F1413" t="s">
        <v>214</v>
      </c>
      <c r="G1413" t="s">
        <v>215</v>
      </c>
      <c r="H1413">
        <v>2</v>
      </c>
      <c r="I1413">
        <v>2016</v>
      </c>
      <c r="J1413">
        <v>2</v>
      </c>
      <c r="L1413">
        <v>23086040</v>
      </c>
      <c r="M1413">
        <v>5.9</v>
      </c>
      <c r="P1413" s="29">
        <f t="shared" si="56"/>
        <v>0.81666666666666676</v>
      </c>
    </row>
    <row r="1414" spans="1:16" hidden="1" x14ac:dyDescent="0.25">
      <c r="A1414">
        <v>186314530</v>
      </c>
      <c r="B1414">
        <v>803403</v>
      </c>
      <c r="C1414" t="s">
        <v>224</v>
      </c>
      <c r="D1414">
        <v>2021896</v>
      </c>
      <c r="E1414" t="s">
        <v>299</v>
      </c>
      <c r="F1414" t="s">
        <v>214</v>
      </c>
      <c r="G1414" t="s">
        <v>215</v>
      </c>
      <c r="H1414">
        <v>2</v>
      </c>
      <c r="I1414">
        <v>2016</v>
      </c>
      <c r="J1414">
        <v>2</v>
      </c>
      <c r="L1414">
        <v>23086042</v>
      </c>
      <c r="M1414">
        <v>5.8</v>
      </c>
      <c r="P1414" s="29">
        <f t="shared" si="56"/>
        <v>0.79999999999999993</v>
      </c>
    </row>
    <row r="1415" spans="1:16" hidden="1" x14ac:dyDescent="0.25">
      <c r="A1415">
        <v>186314530</v>
      </c>
      <c r="B1415">
        <v>803403</v>
      </c>
      <c r="C1415" t="s">
        <v>224</v>
      </c>
      <c r="D1415">
        <v>2021915</v>
      </c>
      <c r="E1415" t="s">
        <v>301</v>
      </c>
      <c r="F1415" t="s">
        <v>214</v>
      </c>
      <c r="G1415" t="s">
        <v>215</v>
      </c>
      <c r="H1415">
        <v>2</v>
      </c>
      <c r="I1415">
        <v>2016</v>
      </c>
      <c r="J1415">
        <v>2</v>
      </c>
      <c r="L1415">
        <v>23086041</v>
      </c>
      <c r="M1415">
        <v>6.4</v>
      </c>
      <c r="P1415" s="29">
        <f t="shared" si="56"/>
        <v>0.9</v>
      </c>
    </row>
    <row r="1416" spans="1:16" hidden="1" x14ac:dyDescent="0.25">
      <c r="A1416">
        <v>186314530</v>
      </c>
      <c r="B1416">
        <v>803403</v>
      </c>
      <c r="C1416" t="s">
        <v>224</v>
      </c>
      <c r="D1416">
        <v>2021994</v>
      </c>
      <c r="E1416" t="s">
        <v>298</v>
      </c>
      <c r="F1416" t="s">
        <v>214</v>
      </c>
      <c r="G1416" t="s">
        <v>215</v>
      </c>
      <c r="H1416">
        <v>2</v>
      </c>
      <c r="I1416">
        <v>2016</v>
      </c>
      <c r="J1416">
        <v>2</v>
      </c>
      <c r="L1416">
        <v>23086007</v>
      </c>
      <c r="M1416">
        <v>5.0999999999999996</v>
      </c>
      <c r="P1416" s="29">
        <f t="shared" si="56"/>
        <v>0.68333333333333324</v>
      </c>
    </row>
    <row r="1417" spans="1:16" hidden="1" x14ac:dyDescent="0.25">
      <c r="A1417">
        <v>186314530</v>
      </c>
      <c r="B1417">
        <v>803403</v>
      </c>
      <c r="C1417" t="s">
        <v>224</v>
      </c>
      <c r="D1417">
        <v>2004675</v>
      </c>
      <c r="E1417" t="s">
        <v>271</v>
      </c>
      <c r="F1417" t="s">
        <v>214</v>
      </c>
      <c r="G1417" t="s">
        <v>215</v>
      </c>
      <c r="H1417">
        <v>2</v>
      </c>
      <c r="I1417">
        <v>2017</v>
      </c>
      <c r="J1417">
        <v>1</v>
      </c>
      <c r="L1417">
        <v>23091013</v>
      </c>
      <c r="M1417">
        <v>6.2</v>
      </c>
      <c r="P1417" s="29">
        <f t="shared" si="56"/>
        <v>0.8666666666666667</v>
      </c>
    </row>
    <row r="1418" spans="1:16" hidden="1" x14ac:dyDescent="0.25">
      <c r="A1418">
        <v>186314530</v>
      </c>
      <c r="B1418">
        <v>803403</v>
      </c>
      <c r="C1418" t="s">
        <v>224</v>
      </c>
      <c r="D1418">
        <v>2004671</v>
      </c>
      <c r="E1418" t="s">
        <v>288</v>
      </c>
      <c r="F1418" t="s">
        <v>214</v>
      </c>
      <c r="G1418" t="s">
        <v>215</v>
      </c>
      <c r="H1418">
        <v>2</v>
      </c>
      <c r="I1418">
        <v>2017</v>
      </c>
      <c r="J1418">
        <v>1</v>
      </c>
      <c r="L1418">
        <v>23091008</v>
      </c>
      <c r="M1418">
        <v>5.8</v>
      </c>
      <c r="P1418" s="29">
        <f t="shared" ref="P1418:P1445" si="57">IF(AND(ISNUMBER(M1418),H1418&lt;&gt;4),(M1418-1)/6,IF(H1418=4,"DRP",IF(AND(H1418=3,M1418="NA"),"BAD",IF(AND(H1418=2),"CVL",IF(AND(H1418=1,ISBLANK(M1418)),"NULL","UNK")))))</f>
        <v>0.79999999999999993</v>
      </c>
    </row>
    <row r="1419" spans="1:16" hidden="1" x14ac:dyDescent="0.25">
      <c r="A1419">
        <v>186314530</v>
      </c>
      <c r="B1419">
        <v>803403</v>
      </c>
      <c r="C1419" t="s">
        <v>224</v>
      </c>
      <c r="D1419">
        <v>2004764</v>
      </c>
      <c r="E1419" t="s">
        <v>290</v>
      </c>
      <c r="F1419" t="s">
        <v>214</v>
      </c>
      <c r="G1419" t="s">
        <v>215</v>
      </c>
      <c r="H1419">
        <v>2</v>
      </c>
      <c r="I1419">
        <v>2017</v>
      </c>
      <c r="J1419">
        <v>1</v>
      </c>
      <c r="L1419">
        <v>23091015</v>
      </c>
      <c r="M1419">
        <v>5.2</v>
      </c>
      <c r="P1419" s="29">
        <f t="shared" si="57"/>
        <v>0.70000000000000007</v>
      </c>
    </row>
    <row r="1420" spans="1:16" hidden="1" x14ac:dyDescent="0.25">
      <c r="A1420">
        <v>186314530</v>
      </c>
      <c r="B1420">
        <v>803403</v>
      </c>
      <c r="C1420" t="s">
        <v>224</v>
      </c>
      <c r="D1420">
        <v>2021888</v>
      </c>
      <c r="E1420" t="s">
        <v>305</v>
      </c>
      <c r="F1420" t="s">
        <v>214</v>
      </c>
      <c r="G1420" t="s">
        <v>215</v>
      </c>
      <c r="H1420">
        <v>2</v>
      </c>
      <c r="I1420">
        <v>2017</v>
      </c>
      <c r="J1420">
        <v>1</v>
      </c>
      <c r="L1420">
        <v>23091023</v>
      </c>
      <c r="M1420">
        <v>5.3</v>
      </c>
      <c r="P1420" s="29">
        <f t="shared" si="57"/>
        <v>0.71666666666666667</v>
      </c>
    </row>
    <row r="1421" spans="1:16" hidden="1" x14ac:dyDescent="0.25">
      <c r="A1421">
        <v>186314530</v>
      </c>
      <c r="B1421">
        <v>803403</v>
      </c>
      <c r="C1421" t="s">
        <v>224</v>
      </c>
      <c r="D1421">
        <v>2021911</v>
      </c>
      <c r="E1421" t="s">
        <v>304</v>
      </c>
      <c r="F1421" t="s">
        <v>214</v>
      </c>
      <c r="G1421" t="s">
        <v>215</v>
      </c>
      <c r="H1421">
        <v>2</v>
      </c>
      <c r="I1421">
        <v>2017</v>
      </c>
      <c r="J1421">
        <v>1</v>
      </c>
      <c r="L1421">
        <v>23091020</v>
      </c>
      <c r="M1421">
        <v>6.9</v>
      </c>
      <c r="P1421" s="29">
        <f t="shared" si="57"/>
        <v>0.98333333333333339</v>
      </c>
    </row>
    <row r="1422" spans="1:16" hidden="1" x14ac:dyDescent="0.25">
      <c r="A1422">
        <v>186314530</v>
      </c>
      <c r="B1422">
        <v>803403</v>
      </c>
      <c r="C1422" t="s">
        <v>224</v>
      </c>
      <c r="D1422">
        <v>2021887</v>
      </c>
      <c r="E1422" t="s">
        <v>279</v>
      </c>
      <c r="F1422" t="s">
        <v>214</v>
      </c>
      <c r="G1422" t="s">
        <v>215</v>
      </c>
      <c r="H1422">
        <v>2</v>
      </c>
      <c r="I1422">
        <v>2017</v>
      </c>
      <c r="J1422">
        <v>1</v>
      </c>
      <c r="L1422">
        <v>23091024</v>
      </c>
      <c r="M1422">
        <v>5.4</v>
      </c>
      <c r="P1422" s="29">
        <f t="shared" si="57"/>
        <v>0.73333333333333339</v>
      </c>
    </row>
    <row r="1423" spans="1:16" hidden="1" x14ac:dyDescent="0.25">
      <c r="A1423">
        <v>186314530</v>
      </c>
      <c r="B1423">
        <v>803403</v>
      </c>
      <c r="C1423" t="s">
        <v>224</v>
      </c>
      <c r="D1423">
        <v>2021897</v>
      </c>
      <c r="E1423" t="s">
        <v>292</v>
      </c>
      <c r="F1423" t="s">
        <v>214</v>
      </c>
      <c r="G1423" t="s">
        <v>215</v>
      </c>
      <c r="H1423">
        <v>2</v>
      </c>
      <c r="I1423">
        <v>2017</v>
      </c>
      <c r="J1423">
        <v>1</v>
      </c>
      <c r="L1423">
        <v>23091014</v>
      </c>
      <c r="M1423">
        <v>5</v>
      </c>
      <c r="P1423" s="29">
        <f t="shared" si="57"/>
        <v>0.66666666666666663</v>
      </c>
    </row>
    <row r="1424" spans="1:16" hidden="1" x14ac:dyDescent="0.25">
      <c r="A1424">
        <v>186314530</v>
      </c>
      <c r="B1424">
        <v>803403</v>
      </c>
      <c r="C1424" t="s">
        <v>224</v>
      </c>
      <c r="D1424">
        <v>2022925</v>
      </c>
      <c r="E1424" t="s">
        <v>297</v>
      </c>
      <c r="F1424" t="s">
        <v>214</v>
      </c>
      <c r="G1424" t="s">
        <v>215</v>
      </c>
      <c r="H1424">
        <v>2</v>
      </c>
      <c r="I1424">
        <v>2017</v>
      </c>
      <c r="J1424">
        <v>1</v>
      </c>
      <c r="L1424">
        <v>23091007</v>
      </c>
      <c r="M1424">
        <v>4.2</v>
      </c>
      <c r="P1424" s="29">
        <f t="shared" si="57"/>
        <v>0.53333333333333333</v>
      </c>
    </row>
    <row r="1425" spans="1:16" hidden="1" x14ac:dyDescent="0.25">
      <c r="A1425">
        <v>186314530</v>
      </c>
      <c r="B1425">
        <v>803403</v>
      </c>
      <c r="C1425" t="s">
        <v>224</v>
      </c>
      <c r="D1425">
        <v>2021893</v>
      </c>
      <c r="E1425" t="s">
        <v>312</v>
      </c>
      <c r="F1425" t="s">
        <v>214</v>
      </c>
      <c r="G1425" t="s">
        <v>215</v>
      </c>
      <c r="H1425">
        <v>2</v>
      </c>
      <c r="I1425">
        <v>2017</v>
      </c>
      <c r="J1425">
        <v>2</v>
      </c>
      <c r="L1425">
        <v>23099444</v>
      </c>
      <c r="M1425">
        <v>6.4</v>
      </c>
      <c r="P1425" s="29">
        <f t="shared" si="57"/>
        <v>0.9</v>
      </c>
    </row>
    <row r="1426" spans="1:16" hidden="1" x14ac:dyDescent="0.25">
      <c r="A1426">
        <v>186314530</v>
      </c>
      <c r="B1426">
        <v>803403</v>
      </c>
      <c r="C1426" t="s">
        <v>224</v>
      </c>
      <c r="D1426">
        <v>2021890</v>
      </c>
      <c r="E1426" t="s">
        <v>303</v>
      </c>
      <c r="F1426" t="s">
        <v>214</v>
      </c>
      <c r="G1426" t="s">
        <v>215</v>
      </c>
      <c r="H1426">
        <v>2</v>
      </c>
      <c r="I1426">
        <v>2017</v>
      </c>
      <c r="J1426">
        <v>2</v>
      </c>
      <c r="L1426">
        <v>23099443</v>
      </c>
      <c r="M1426">
        <v>5.9</v>
      </c>
      <c r="P1426" s="29">
        <f t="shared" si="57"/>
        <v>0.81666666666666676</v>
      </c>
    </row>
    <row r="1427" spans="1:16" hidden="1" x14ac:dyDescent="0.25">
      <c r="A1427">
        <v>186314530</v>
      </c>
      <c r="B1427">
        <v>803403</v>
      </c>
      <c r="C1427" t="s">
        <v>224</v>
      </c>
      <c r="D1427">
        <v>2004769</v>
      </c>
      <c r="E1427" t="s">
        <v>307</v>
      </c>
      <c r="F1427" t="s">
        <v>214</v>
      </c>
      <c r="G1427" t="s">
        <v>215</v>
      </c>
      <c r="H1427">
        <v>4</v>
      </c>
      <c r="I1427">
        <v>2017</v>
      </c>
      <c r="J1427">
        <v>2</v>
      </c>
      <c r="L1427">
        <v>23099667</v>
      </c>
      <c r="P1427" s="29" t="str">
        <f t="shared" si="57"/>
        <v>DRP</v>
      </c>
    </row>
    <row r="1428" spans="1:16" hidden="1" x14ac:dyDescent="0.25">
      <c r="A1428">
        <v>186314530</v>
      </c>
      <c r="B1428">
        <v>803403</v>
      </c>
      <c r="C1428" t="s">
        <v>224</v>
      </c>
      <c r="D1428">
        <v>2021889</v>
      </c>
      <c r="E1428" t="s">
        <v>311</v>
      </c>
      <c r="F1428" t="s">
        <v>214</v>
      </c>
      <c r="G1428" t="s">
        <v>215</v>
      </c>
      <c r="H1428">
        <v>2</v>
      </c>
      <c r="I1428">
        <v>2017</v>
      </c>
      <c r="J1428">
        <v>2</v>
      </c>
      <c r="L1428">
        <v>23099440</v>
      </c>
      <c r="M1428">
        <v>5.7</v>
      </c>
      <c r="P1428" s="29">
        <f t="shared" si="57"/>
        <v>0.78333333333333333</v>
      </c>
    </row>
    <row r="1429" spans="1:16" hidden="1" x14ac:dyDescent="0.25">
      <c r="A1429">
        <v>186314530</v>
      </c>
      <c r="B1429">
        <v>803403</v>
      </c>
      <c r="C1429" t="s">
        <v>224</v>
      </c>
      <c r="D1429">
        <v>2021883</v>
      </c>
      <c r="E1429" t="s">
        <v>310</v>
      </c>
      <c r="F1429" t="s">
        <v>214</v>
      </c>
      <c r="G1429" t="s">
        <v>215</v>
      </c>
      <c r="H1429">
        <v>2</v>
      </c>
      <c r="I1429">
        <v>2017</v>
      </c>
      <c r="J1429">
        <v>2</v>
      </c>
      <c r="L1429">
        <v>23099438</v>
      </c>
      <c r="M1429">
        <v>5.6</v>
      </c>
      <c r="P1429" s="29">
        <f t="shared" si="57"/>
        <v>0.76666666666666661</v>
      </c>
    </row>
    <row r="1430" spans="1:16" hidden="1" x14ac:dyDescent="0.25">
      <c r="A1430">
        <v>186314530</v>
      </c>
      <c r="B1430">
        <v>803403</v>
      </c>
      <c r="C1430" t="s">
        <v>224</v>
      </c>
      <c r="D1430">
        <v>2004686</v>
      </c>
      <c r="E1430" t="s">
        <v>277</v>
      </c>
      <c r="F1430" t="s">
        <v>214</v>
      </c>
      <c r="G1430" t="s">
        <v>215</v>
      </c>
      <c r="H1430">
        <v>2</v>
      </c>
      <c r="I1430">
        <v>2017</v>
      </c>
      <c r="J1430">
        <v>2</v>
      </c>
      <c r="L1430">
        <v>23099439</v>
      </c>
      <c r="M1430">
        <v>5.6</v>
      </c>
      <c r="P1430" s="29">
        <f t="shared" si="57"/>
        <v>0.76666666666666661</v>
      </c>
    </row>
    <row r="1431" spans="1:16" hidden="1" x14ac:dyDescent="0.25">
      <c r="A1431">
        <v>186314530</v>
      </c>
      <c r="B1431">
        <v>803403</v>
      </c>
      <c r="C1431" t="s">
        <v>224</v>
      </c>
      <c r="D1431">
        <v>2021902</v>
      </c>
      <c r="E1431" t="s">
        <v>254</v>
      </c>
      <c r="F1431" t="s">
        <v>214</v>
      </c>
      <c r="G1431" t="s">
        <v>215</v>
      </c>
      <c r="H1431">
        <v>2</v>
      </c>
      <c r="I1431">
        <v>2018</v>
      </c>
      <c r="J1431">
        <v>1</v>
      </c>
      <c r="L1431">
        <v>23105534</v>
      </c>
      <c r="M1431">
        <v>5.5</v>
      </c>
      <c r="P1431" s="29">
        <f t="shared" si="57"/>
        <v>0.75</v>
      </c>
    </row>
    <row r="1432" spans="1:16" hidden="1" x14ac:dyDescent="0.25">
      <c r="A1432">
        <v>186314530</v>
      </c>
      <c r="B1432">
        <v>803403</v>
      </c>
      <c r="C1432" t="s">
        <v>224</v>
      </c>
      <c r="D1432">
        <v>2021912</v>
      </c>
      <c r="E1432" t="s">
        <v>306</v>
      </c>
      <c r="F1432" t="s">
        <v>214</v>
      </c>
      <c r="G1432" t="s">
        <v>215</v>
      </c>
      <c r="H1432">
        <v>2</v>
      </c>
      <c r="I1432">
        <v>2018</v>
      </c>
      <c r="J1432">
        <v>1</v>
      </c>
      <c r="L1432">
        <v>23105530</v>
      </c>
      <c r="M1432">
        <v>6.4</v>
      </c>
      <c r="P1432" s="29">
        <f t="shared" si="57"/>
        <v>0.9</v>
      </c>
    </row>
    <row r="1433" spans="1:16" hidden="1" x14ac:dyDescent="0.25">
      <c r="A1433">
        <v>186314530</v>
      </c>
      <c r="B1433">
        <v>803403</v>
      </c>
      <c r="C1433" t="s">
        <v>224</v>
      </c>
      <c r="D1433">
        <v>2021895</v>
      </c>
      <c r="E1433" t="s">
        <v>291</v>
      </c>
      <c r="F1433" t="s">
        <v>214</v>
      </c>
      <c r="G1433" t="s">
        <v>215</v>
      </c>
      <c r="H1433">
        <v>2</v>
      </c>
      <c r="I1433">
        <v>2018</v>
      </c>
      <c r="J1433">
        <v>1</v>
      </c>
      <c r="L1433">
        <v>23105526</v>
      </c>
      <c r="M1433">
        <v>5.3</v>
      </c>
      <c r="P1433" s="29">
        <f t="shared" si="57"/>
        <v>0.71666666666666667</v>
      </c>
    </row>
    <row r="1434" spans="1:16" hidden="1" x14ac:dyDescent="0.25">
      <c r="A1434">
        <v>186314530</v>
      </c>
      <c r="B1434">
        <v>803403</v>
      </c>
      <c r="C1434" t="s">
        <v>224</v>
      </c>
      <c r="D1434">
        <v>2021909</v>
      </c>
      <c r="E1434" t="s">
        <v>283</v>
      </c>
      <c r="F1434" t="s">
        <v>214</v>
      </c>
      <c r="G1434" t="s">
        <v>215</v>
      </c>
      <c r="H1434">
        <v>2</v>
      </c>
      <c r="I1434">
        <v>2018</v>
      </c>
      <c r="J1434">
        <v>1</v>
      </c>
      <c r="L1434">
        <v>23105536</v>
      </c>
      <c r="M1434">
        <v>5.0999999999999996</v>
      </c>
      <c r="P1434" s="29">
        <f t="shared" si="57"/>
        <v>0.68333333333333324</v>
      </c>
    </row>
    <row r="1435" spans="1:16" hidden="1" x14ac:dyDescent="0.25">
      <c r="A1435">
        <v>186314530</v>
      </c>
      <c r="B1435">
        <v>803403</v>
      </c>
      <c r="C1435" t="s">
        <v>224</v>
      </c>
      <c r="D1435">
        <v>2004769</v>
      </c>
      <c r="E1435" t="s">
        <v>307</v>
      </c>
      <c r="F1435" t="s">
        <v>214</v>
      </c>
      <c r="G1435" t="s">
        <v>215</v>
      </c>
      <c r="H1435">
        <v>2</v>
      </c>
      <c r="I1435">
        <v>2018</v>
      </c>
      <c r="J1435">
        <v>1</v>
      </c>
      <c r="L1435">
        <v>23105532</v>
      </c>
      <c r="M1435">
        <v>4.7</v>
      </c>
      <c r="P1435" s="29">
        <f t="shared" si="57"/>
        <v>0.6166666666666667</v>
      </c>
    </row>
    <row r="1436" spans="1:16" hidden="1" x14ac:dyDescent="0.25">
      <c r="A1436">
        <v>186314530</v>
      </c>
      <c r="B1436">
        <v>803403</v>
      </c>
      <c r="C1436" t="s">
        <v>224</v>
      </c>
      <c r="D1436">
        <v>2021904</v>
      </c>
      <c r="E1436" t="s">
        <v>286</v>
      </c>
      <c r="F1436" t="s">
        <v>214</v>
      </c>
      <c r="G1436" t="s">
        <v>215</v>
      </c>
      <c r="H1436">
        <v>2</v>
      </c>
      <c r="I1436">
        <v>2018</v>
      </c>
      <c r="J1436">
        <v>1</v>
      </c>
      <c r="M1436">
        <v>6.9</v>
      </c>
      <c r="P1436" s="29">
        <f t="shared" si="57"/>
        <v>0.98333333333333339</v>
      </c>
    </row>
    <row r="1437" spans="1:16" hidden="1" x14ac:dyDescent="0.25">
      <c r="A1437">
        <v>186314530</v>
      </c>
      <c r="B1437">
        <v>803403</v>
      </c>
      <c r="C1437" t="s">
        <v>224</v>
      </c>
      <c r="D1437">
        <v>2004765</v>
      </c>
      <c r="E1437" t="s">
        <v>284</v>
      </c>
      <c r="F1437" t="s">
        <v>214</v>
      </c>
      <c r="G1437" t="s">
        <v>215</v>
      </c>
      <c r="H1437">
        <v>2</v>
      </c>
      <c r="I1437">
        <v>2018</v>
      </c>
      <c r="J1437">
        <v>1</v>
      </c>
      <c r="L1437">
        <v>23105579</v>
      </c>
      <c r="M1437">
        <v>6.4</v>
      </c>
      <c r="P1437" s="29">
        <f t="shared" si="57"/>
        <v>0.9</v>
      </c>
    </row>
    <row r="1438" spans="1:16" hidden="1" x14ac:dyDescent="0.25">
      <c r="A1438">
        <v>186314530</v>
      </c>
      <c r="B1438">
        <v>803403</v>
      </c>
      <c r="C1438" t="s">
        <v>224</v>
      </c>
      <c r="D1438">
        <v>2021905</v>
      </c>
      <c r="E1438" t="s">
        <v>308</v>
      </c>
      <c r="F1438" t="s">
        <v>214</v>
      </c>
      <c r="G1438" t="s">
        <v>215</v>
      </c>
      <c r="H1438">
        <v>2</v>
      </c>
      <c r="I1438">
        <v>2018</v>
      </c>
      <c r="J1438">
        <v>2</v>
      </c>
      <c r="M1438">
        <v>7</v>
      </c>
      <c r="P1438" s="29">
        <f t="shared" si="57"/>
        <v>1</v>
      </c>
    </row>
    <row r="1439" spans="1:16" hidden="1" x14ac:dyDescent="0.25">
      <c r="A1439">
        <v>186314530</v>
      </c>
      <c r="B1439">
        <v>803403</v>
      </c>
      <c r="C1439" t="s">
        <v>224</v>
      </c>
      <c r="D1439">
        <v>2004693</v>
      </c>
      <c r="E1439" t="s">
        <v>309</v>
      </c>
      <c r="F1439" t="s">
        <v>214</v>
      </c>
      <c r="G1439" t="s">
        <v>215</v>
      </c>
      <c r="H1439">
        <v>2</v>
      </c>
      <c r="I1439">
        <v>2018</v>
      </c>
      <c r="J1439">
        <v>2</v>
      </c>
      <c r="L1439">
        <v>23113978</v>
      </c>
      <c r="M1439">
        <v>5.0999999999999996</v>
      </c>
      <c r="P1439" s="29">
        <f t="shared" si="57"/>
        <v>0.68333333333333324</v>
      </c>
    </row>
    <row r="1440" spans="1:16" hidden="1" x14ac:dyDescent="0.25">
      <c r="A1440">
        <v>186314530</v>
      </c>
      <c r="B1440">
        <v>803403</v>
      </c>
      <c r="C1440" t="s">
        <v>224</v>
      </c>
      <c r="D1440">
        <v>2021910</v>
      </c>
      <c r="E1440" t="s">
        <v>285</v>
      </c>
      <c r="F1440" t="s">
        <v>214</v>
      </c>
      <c r="G1440" t="s">
        <v>215</v>
      </c>
      <c r="H1440">
        <v>2</v>
      </c>
      <c r="I1440">
        <v>2018</v>
      </c>
      <c r="J1440">
        <v>2</v>
      </c>
      <c r="L1440">
        <v>23113980</v>
      </c>
      <c r="M1440">
        <v>6.2</v>
      </c>
      <c r="P1440" s="29">
        <f t="shared" si="57"/>
        <v>0.8666666666666667</v>
      </c>
    </row>
    <row r="1441" spans="1:16" hidden="1" x14ac:dyDescent="0.25">
      <c r="A1441">
        <v>186314530</v>
      </c>
      <c r="B1441">
        <v>803403</v>
      </c>
      <c r="C1441" t="s">
        <v>224</v>
      </c>
      <c r="D1441">
        <v>2021914</v>
      </c>
      <c r="E1441" t="s">
        <v>313</v>
      </c>
      <c r="F1441" t="s">
        <v>214</v>
      </c>
      <c r="G1441" t="s">
        <v>215</v>
      </c>
      <c r="H1441">
        <v>2</v>
      </c>
      <c r="I1441">
        <v>2018</v>
      </c>
      <c r="J1441">
        <v>2</v>
      </c>
      <c r="L1441">
        <v>23113981</v>
      </c>
      <c r="M1441">
        <v>6.6</v>
      </c>
      <c r="P1441" s="29">
        <f t="shared" si="57"/>
        <v>0.93333333333333324</v>
      </c>
    </row>
    <row r="1442" spans="1:16" hidden="1" x14ac:dyDescent="0.25">
      <c r="A1442">
        <v>186314530</v>
      </c>
      <c r="B1442">
        <v>803403</v>
      </c>
      <c r="C1442" t="s">
        <v>224</v>
      </c>
      <c r="D1442">
        <v>2021882</v>
      </c>
      <c r="E1442" t="s">
        <v>314</v>
      </c>
      <c r="F1442" t="s">
        <v>214</v>
      </c>
      <c r="G1442" t="s">
        <v>215</v>
      </c>
      <c r="H1442">
        <v>2</v>
      </c>
      <c r="I1442">
        <v>2018</v>
      </c>
      <c r="J1442">
        <v>2</v>
      </c>
      <c r="L1442">
        <v>23113979</v>
      </c>
      <c r="M1442">
        <v>6.7</v>
      </c>
      <c r="P1442" s="29">
        <f t="shared" si="57"/>
        <v>0.95000000000000007</v>
      </c>
    </row>
    <row r="1443" spans="1:16" hidden="1" x14ac:dyDescent="0.25">
      <c r="A1443">
        <v>186314530</v>
      </c>
      <c r="B1443">
        <v>803403</v>
      </c>
      <c r="C1443" t="s">
        <v>224</v>
      </c>
      <c r="D1443">
        <v>2021894</v>
      </c>
      <c r="E1443" t="s">
        <v>278</v>
      </c>
      <c r="F1443" t="s">
        <v>214</v>
      </c>
      <c r="G1443" t="s">
        <v>215</v>
      </c>
      <c r="H1443">
        <v>2</v>
      </c>
      <c r="I1443">
        <v>2018</v>
      </c>
      <c r="J1443">
        <v>2</v>
      </c>
      <c r="L1443">
        <v>23113983</v>
      </c>
      <c r="M1443">
        <v>6.6</v>
      </c>
      <c r="P1443" s="29">
        <f t="shared" si="57"/>
        <v>0.93333333333333324</v>
      </c>
    </row>
    <row r="1444" spans="1:16" hidden="1" x14ac:dyDescent="0.25">
      <c r="A1444">
        <v>186314530</v>
      </c>
      <c r="B1444">
        <v>803403</v>
      </c>
      <c r="C1444" t="s">
        <v>224</v>
      </c>
      <c r="D1444">
        <v>2021908</v>
      </c>
      <c r="E1444" t="s">
        <v>316</v>
      </c>
      <c r="F1444" t="s">
        <v>214</v>
      </c>
      <c r="G1444" t="s">
        <v>215</v>
      </c>
      <c r="H1444">
        <v>2</v>
      </c>
      <c r="I1444">
        <v>2019</v>
      </c>
      <c r="J1444">
        <v>1</v>
      </c>
      <c r="L1444">
        <v>23131008</v>
      </c>
      <c r="M1444">
        <v>6.7</v>
      </c>
      <c r="P1444" s="29">
        <f t="shared" si="57"/>
        <v>0.95000000000000007</v>
      </c>
    </row>
    <row r="1445" spans="1:16" hidden="1" x14ac:dyDescent="0.25">
      <c r="A1445">
        <v>186314530</v>
      </c>
      <c r="B1445">
        <v>803403</v>
      </c>
      <c r="C1445" t="s">
        <v>224</v>
      </c>
      <c r="D1445">
        <v>2021210</v>
      </c>
      <c r="E1445" t="s">
        <v>315</v>
      </c>
      <c r="F1445" t="s">
        <v>214</v>
      </c>
      <c r="G1445" t="s">
        <v>215</v>
      </c>
      <c r="H1445">
        <v>2</v>
      </c>
      <c r="I1445">
        <v>2019</v>
      </c>
      <c r="J1445">
        <v>2</v>
      </c>
      <c r="M1445">
        <v>6</v>
      </c>
      <c r="P1445" s="29">
        <f t="shared" si="57"/>
        <v>0.83333333333333337</v>
      </c>
    </row>
    <row r="1446" spans="1:16" hidden="1" x14ac:dyDescent="0.25">
      <c r="A1446">
        <v>186382579</v>
      </c>
      <c r="B1446">
        <v>803401</v>
      </c>
      <c r="C1446" t="s">
        <v>318</v>
      </c>
      <c r="D1446">
        <v>2021763</v>
      </c>
      <c r="E1446" t="s">
        <v>298</v>
      </c>
      <c r="F1446" t="s">
        <v>214</v>
      </c>
      <c r="G1446" t="s">
        <v>215</v>
      </c>
      <c r="H1446">
        <v>3</v>
      </c>
      <c r="I1446">
        <v>2015</v>
      </c>
      <c r="J1446">
        <v>1</v>
      </c>
      <c r="L1446">
        <v>23066534</v>
      </c>
      <c r="M1446" t="s">
        <v>221</v>
      </c>
      <c r="P1446" s="29" t="str">
        <f t="shared" ref="P1446:P1468" si="58">IF(AND(ISNUMBER(M1446),H1446&lt;&gt;4,N1446&lt;&gt;"X"),(M1446-1)/6,IF(H1446=4,"DRP",IF(AND(H1446=3,M1446="NA"),"BAD",IF(AND(H1446=2),"CVL",IF(AND(H1446=1,ISBLANK(M1446)),"NULL","UNK")))))</f>
        <v>BAD</v>
      </c>
    </row>
    <row r="1447" spans="1:16" hidden="1" x14ac:dyDescent="0.25">
      <c r="A1447">
        <v>186382579</v>
      </c>
      <c r="B1447">
        <v>803401</v>
      </c>
      <c r="C1447" t="s">
        <v>318</v>
      </c>
      <c r="D1447">
        <v>2021756</v>
      </c>
      <c r="E1447" t="s">
        <v>253</v>
      </c>
      <c r="F1447" t="s">
        <v>214</v>
      </c>
      <c r="G1447" t="s">
        <v>215</v>
      </c>
      <c r="H1447">
        <v>3</v>
      </c>
      <c r="I1447">
        <v>2015</v>
      </c>
      <c r="J1447">
        <v>1</v>
      </c>
      <c r="L1447">
        <v>23066532</v>
      </c>
      <c r="M1447" t="s">
        <v>221</v>
      </c>
      <c r="P1447" s="29" t="str">
        <f t="shared" si="58"/>
        <v>BAD</v>
      </c>
    </row>
    <row r="1448" spans="1:16" hidden="1" x14ac:dyDescent="0.25">
      <c r="A1448">
        <v>186382579</v>
      </c>
      <c r="B1448">
        <v>803401</v>
      </c>
      <c r="C1448" t="s">
        <v>318</v>
      </c>
      <c r="D1448">
        <v>2021596</v>
      </c>
      <c r="E1448" t="s">
        <v>294</v>
      </c>
      <c r="F1448" t="s">
        <v>214</v>
      </c>
      <c r="G1448" t="s">
        <v>215</v>
      </c>
      <c r="H1448">
        <v>3</v>
      </c>
      <c r="I1448">
        <v>2015</v>
      </c>
      <c r="J1448">
        <v>1</v>
      </c>
      <c r="L1448">
        <v>23066544</v>
      </c>
      <c r="M1448" t="s">
        <v>221</v>
      </c>
      <c r="P1448" s="29" t="str">
        <f t="shared" si="58"/>
        <v>BAD</v>
      </c>
    </row>
    <row r="1449" spans="1:16" hidden="1" x14ac:dyDescent="0.25">
      <c r="A1449">
        <v>186382579</v>
      </c>
      <c r="B1449">
        <v>803401</v>
      </c>
      <c r="C1449" t="s">
        <v>318</v>
      </c>
      <c r="D1449">
        <v>2005131</v>
      </c>
      <c r="E1449" t="s">
        <v>228</v>
      </c>
      <c r="F1449" t="s">
        <v>214</v>
      </c>
      <c r="G1449" t="s">
        <v>215</v>
      </c>
      <c r="H1449">
        <v>3</v>
      </c>
      <c r="I1449">
        <v>2015</v>
      </c>
      <c r="J1449">
        <v>1</v>
      </c>
      <c r="L1449">
        <v>23066548</v>
      </c>
      <c r="M1449" t="s">
        <v>221</v>
      </c>
      <c r="P1449" s="29" t="str">
        <f t="shared" si="58"/>
        <v>BAD</v>
      </c>
    </row>
    <row r="1450" spans="1:16" hidden="1" x14ac:dyDescent="0.25">
      <c r="A1450">
        <v>186382579</v>
      </c>
      <c r="B1450">
        <v>803401</v>
      </c>
      <c r="C1450" t="s">
        <v>318</v>
      </c>
      <c r="D1450">
        <v>2021638</v>
      </c>
      <c r="E1450" t="s">
        <v>250</v>
      </c>
      <c r="F1450" t="s">
        <v>214</v>
      </c>
      <c r="G1450" t="s">
        <v>215</v>
      </c>
      <c r="H1450">
        <v>3</v>
      </c>
      <c r="I1450">
        <v>2015</v>
      </c>
      <c r="J1450">
        <v>1</v>
      </c>
      <c r="L1450">
        <v>23066540</v>
      </c>
      <c r="M1450">
        <v>1.8</v>
      </c>
      <c r="P1450" s="29">
        <f t="shared" si="58"/>
        <v>0.13333333333333333</v>
      </c>
    </row>
    <row r="1451" spans="1:16" hidden="1" x14ac:dyDescent="0.25">
      <c r="A1451">
        <v>186382579</v>
      </c>
      <c r="B1451">
        <v>803401</v>
      </c>
      <c r="C1451" t="s">
        <v>318</v>
      </c>
      <c r="D1451">
        <v>2003950</v>
      </c>
      <c r="E1451" t="s">
        <v>368</v>
      </c>
      <c r="F1451" t="s">
        <v>320</v>
      </c>
      <c r="G1451" t="s">
        <v>321</v>
      </c>
      <c r="H1451">
        <v>2</v>
      </c>
      <c r="I1451">
        <v>2015</v>
      </c>
      <c r="J1451">
        <v>1</v>
      </c>
      <c r="K1451" t="s">
        <v>231</v>
      </c>
      <c r="M1451" t="s">
        <v>232</v>
      </c>
      <c r="P1451" s="29" t="str">
        <f t="shared" si="58"/>
        <v>CVL</v>
      </c>
    </row>
    <row r="1452" spans="1:16" hidden="1" x14ac:dyDescent="0.25">
      <c r="A1452">
        <v>186382579</v>
      </c>
      <c r="B1452">
        <v>803401</v>
      </c>
      <c r="C1452" t="s">
        <v>318</v>
      </c>
      <c r="D1452">
        <v>2021754</v>
      </c>
      <c r="E1452" t="s">
        <v>216</v>
      </c>
      <c r="F1452" t="s">
        <v>214</v>
      </c>
      <c r="G1452" t="s">
        <v>215</v>
      </c>
      <c r="H1452">
        <v>2</v>
      </c>
      <c r="I1452">
        <v>2015</v>
      </c>
      <c r="J1452">
        <v>1</v>
      </c>
      <c r="K1452" t="s">
        <v>231</v>
      </c>
      <c r="M1452" t="s">
        <v>232</v>
      </c>
      <c r="P1452" s="29" t="str">
        <f t="shared" si="58"/>
        <v>CVL</v>
      </c>
    </row>
    <row r="1453" spans="1:16" hidden="1" x14ac:dyDescent="0.25">
      <c r="A1453">
        <v>186382579</v>
      </c>
      <c r="B1453">
        <v>803401</v>
      </c>
      <c r="C1453" t="s">
        <v>318</v>
      </c>
      <c r="D1453">
        <v>2021602</v>
      </c>
      <c r="E1453" t="s">
        <v>242</v>
      </c>
      <c r="F1453" t="s">
        <v>214</v>
      </c>
      <c r="G1453" t="s">
        <v>215</v>
      </c>
      <c r="H1453">
        <v>2</v>
      </c>
      <c r="I1453">
        <v>2015</v>
      </c>
      <c r="J1453">
        <v>1</v>
      </c>
      <c r="K1453" t="s">
        <v>231</v>
      </c>
      <c r="M1453" t="s">
        <v>232</v>
      </c>
      <c r="P1453" s="29" t="str">
        <f t="shared" si="58"/>
        <v>CVL</v>
      </c>
    </row>
    <row r="1454" spans="1:16" hidden="1" x14ac:dyDescent="0.25">
      <c r="A1454">
        <v>186382579</v>
      </c>
      <c r="B1454">
        <v>803401</v>
      </c>
      <c r="C1454" t="s">
        <v>318</v>
      </c>
      <c r="D1454">
        <v>2021600</v>
      </c>
      <c r="E1454" t="s">
        <v>219</v>
      </c>
      <c r="F1454" t="s">
        <v>214</v>
      </c>
      <c r="G1454" t="s">
        <v>215</v>
      </c>
      <c r="H1454">
        <v>2</v>
      </c>
      <c r="I1454">
        <v>2015</v>
      </c>
      <c r="J1454">
        <v>1</v>
      </c>
      <c r="K1454" t="s">
        <v>231</v>
      </c>
      <c r="M1454" t="s">
        <v>232</v>
      </c>
      <c r="P1454" s="29" t="str">
        <f t="shared" si="58"/>
        <v>CVL</v>
      </c>
    </row>
    <row r="1455" spans="1:16" hidden="1" x14ac:dyDescent="0.25">
      <c r="A1455">
        <v>186382579</v>
      </c>
      <c r="B1455">
        <v>803401</v>
      </c>
      <c r="C1455" t="s">
        <v>318</v>
      </c>
      <c r="D1455">
        <v>2021580</v>
      </c>
      <c r="E1455" t="s">
        <v>241</v>
      </c>
      <c r="F1455" t="s">
        <v>214</v>
      </c>
      <c r="G1455" t="s">
        <v>215</v>
      </c>
      <c r="H1455">
        <v>2</v>
      </c>
      <c r="I1455">
        <v>2015</v>
      </c>
      <c r="J1455">
        <v>1</v>
      </c>
      <c r="K1455" t="s">
        <v>231</v>
      </c>
      <c r="M1455" t="s">
        <v>232</v>
      </c>
      <c r="P1455" s="29" t="str">
        <f t="shared" si="58"/>
        <v>CVL</v>
      </c>
    </row>
    <row r="1456" spans="1:16" hidden="1" x14ac:dyDescent="0.25">
      <c r="A1456">
        <v>186382579</v>
      </c>
      <c r="B1456">
        <v>803401</v>
      </c>
      <c r="C1456" t="s">
        <v>318</v>
      </c>
      <c r="D1456">
        <v>2005118</v>
      </c>
      <c r="E1456" t="s">
        <v>223</v>
      </c>
      <c r="F1456" t="s">
        <v>214</v>
      </c>
      <c r="G1456" t="s">
        <v>215</v>
      </c>
      <c r="H1456">
        <v>2</v>
      </c>
      <c r="I1456">
        <v>2015</v>
      </c>
      <c r="J1456">
        <v>1</v>
      </c>
      <c r="K1456" t="s">
        <v>231</v>
      </c>
      <c r="M1456" t="s">
        <v>232</v>
      </c>
      <c r="P1456" s="29" t="str">
        <f t="shared" si="58"/>
        <v>CVL</v>
      </c>
    </row>
    <row r="1457" spans="1:16" hidden="1" x14ac:dyDescent="0.25">
      <c r="A1457">
        <v>186382579</v>
      </c>
      <c r="B1457">
        <v>803401</v>
      </c>
      <c r="C1457" t="s">
        <v>318</v>
      </c>
      <c r="D1457">
        <v>2005102</v>
      </c>
      <c r="E1457" t="s">
        <v>218</v>
      </c>
      <c r="F1457" t="s">
        <v>214</v>
      </c>
      <c r="G1457" t="s">
        <v>215</v>
      </c>
      <c r="H1457">
        <v>2</v>
      </c>
      <c r="I1457">
        <v>2015</v>
      </c>
      <c r="J1457">
        <v>1</v>
      </c>
      <c r="K1457" t="s">
        <v>231</v>
      </c>
      <c r="M1457" t="s">
        <v>232</v>
      </c>
      <c r="P1457" s="29" t="str">
        <f t="shared" si="58"/>
        <v>CVL</v>
      </c>
    </row>
    <row r="1458" spans="1:16" hidden="1" x14ac:dyDescent="0.25">
      <c r="A1458">
        <v>186382579</v>
      </c>
      <c r="B1458">
        <v>803401</v>
      </c>
      <c r="C1458" t="s">
        <v>318</v>
      </c>
      <c r="D1458">
        <v>2003969</v>
      </c>
      <c r="E1458" t="s">
        <v>246</v>
      </c>
      <c r="F1458" t="s">
        <v>214</v>
      </c>
      <c r="G1458" t="s">
        <v>215</v>
      </c>
      <c r="H1458">
        <v>2</v>
      </c>
      <c r="I1458">
        <v>2015</v>
      </c>
      <c r="J1458">
        <v>1</v>
      </c>
      <c r="K1458" t="s">
        <v>231</v>
      </c>
      <c r="M1458" t="s">
        <v>232</v>
      </c>
      <c r="P1458" s="29" t="str">
        <f t="shared" si="58"/>
        <v>CVL</v>
      </c>
    </row>
    <row r="1459" spans="1:16" hidden="1" x14ac:dyDescent="0.25">
      <c r="A1459">
        <v>186382579</v>
      </c>
      <c r="B1459">
        <v>803401</v>
      </c>
      <c r="C1459" t="s">
        <v>318</v>
      </c>
      <c r="D1459">
        <v>2004098</v>
      </c>
      <c r="E1459" t="s">
        <v>213</v>
      </c>
      <c r="F1459" t="s">
        <v>214</v>
      </c>
      <c r="G1459" t="s">
        <v>215</v>
      </c>
      <c r="H1459">
        <v>2</v>
      </c>
      <c r="I1459">
        <v>2015</v>
      </c>
      <c r="J1459">
        <v>1</v>
      </c>
      <c r="K1459" t="s">
        <v>231</v>
      </c>
      <c r="M1459" t="s">
        <v>232</v>
      </c>
      <c r="P1459" s="29" t="str">
        <f t="shared" si="58"/>
        <v>CVL</v>
      </c>
    </row>
    <row r="1460" spans="1:16" hidden="1" x14ac:dyDescent="0.25">
      <c r="A1460">
        <v>186382579</v>
      </c>
      <c r="B1460">
        <v>803401</v>
      </c>
      <c r="C1460" t="s">
        <v>318</v>
      </c>
      <c r="D1460">
        <v>2004099</v>
      </c>
      <c r="E1460" t="s">
        <v>245</v>
      </c>
      <c r="F1460" t="s">
        <v>214</v>
      </c>
      <c r="G1460" t="s">
        <v>215</v>
      </c>
      <c r="H1460">
        <v>2</v>
      </c>
      <c r="I1460">
        <v>2015</v>
      </c>
      <c r="J1460">
        <v>1</v>
      </c>
      <c r="K1460" t="s">
        <v>231</v>
      </c>
      <c r="M1460" t="s">
        <v>232</v>
      </c>
      <c r="P1460" s="29" t="str">
        <f t="shared" si="58"/>
        <v>CVL</v>
      </c>
    </row>
    <row r="1461" spans="1:16" hidden="1" x14ac:dyDescent="0.25">
      <c r="A1461">
        <v>186382579</v>
      </c>
      <c r="B1461">
        <v>803401</v>
      </c>
      <c r="C1461" t="s">
        <v>318</v>
      </c>
      <c r="D1461">
        <v>2004112</v>
      </c>
      <c r="E1461" t="s">
        <v>244</v>
      </c>
      <c r="F1461" t="s">
        <v>214</v>
      </c>
      <c r="G1461" t="s">
        <v>215</v>
      </c>
      <c r="H1461">
        <v>2</v>
      </c>
      <c r="I1461">
        <v>2015</v>
      </c>
      <c r="J1461">
        <v>1</v>
      </c>
      <c r="K1461" t="s">
        <v>231</v>
      </c>
      <c r="M1461" t="s">
        <v>232</v>
      </c>
      <c r="P1461" s="29" t="str">
        <f t="shared" si="58"/>
        <v>CVL</v>
      </c>
    </row>
    <row r="1462" spans="1:16" hidden="1" x14ac:dyDescent="0.25">
      <c r="A1462">
        <v>186382579</v>
      </c>
      <c r="B1462">
        <v>803401</v>
      </c>
      <c r="C1462" t="s">
        <v>318</v>
      </c>
      <c r="D1462">
        <v>2004116</v>
      </c>
      <c r="E1462" t="s">
        <v>229</v>
      </c>
      <c r="F1462" t="s">
        <v>214</v>
      </c>
      <c r="G1462" t="s">
        <v>215</v>
      </c>
      <c r="H1462">
        <v>2</v>
      </c>
      <c r="I1462">
        <v>2015</v>
      </c>
      <c r="J1462">
        <v>1</v>
      </c>
      <c r="K1462" t="s">
        <v>231</v>
      </c>
      <c r="M1462" t="s">
        <v>232</v>
      </c>
      <c r="P1462" s="29" t="str">
        <f t="shared" si="58"/>
        <v>CVL</v>
      </c>
    </row>
    <row r="1463" spans="1:16" hidden="1" x14ac:dyDescent="0.25">
      <c r="A1463">
        <v>186382579</v>
      </c>
      <c r="B1463">
        <v>803401</v>
      </c>
      <c r="C1463" t="s">
        <v>318</v>
      </c>
      <c r="D1463">
        <v>2005099</v>
      </c>
      <c r="E1463" t="s">
        <v>217</v>
      </c>
      <c r="F1463" t="s">
        <v>214</v>
      </c>
      <c r="G1463" t="s">
        <v>215</v>
      </c>
      <c r="H1463">
        <v>2</v>
      </c>
      <c r="I1463">
        <v>2015</v>
      </c>
      <c r="J1463">
        <v>1</v>
      </c>
      <c r="K1463" t="s">
        <v>231</v>
      </c>
      <c r="M1463" t="s">
        <v>232</v>
      </c>
      <c r="P1463" s="29" t="str">
        <f t="shared" si="58"/>
        <v>CVL</v>
      </c>
    </row>
    <row r="1464" spans="1:16" hidden="1" x14ac:dyDescent="0.25">
      <c r="A1464">
        <v>186382579</v>
      </c>
      <c r="B1464">
        <v>803401</v>
      </c>
      <c r="C1464" t="s">
        <v>318</v>
      </c>
      <c r="D1464">
        <v>2021638</v>
      </c>
      <c r="E1464" t="s">
        <v>250</v>
      </c>
      <c r="F1464" t="s">
        <v>214</v>
      </c>
      <c r="G1464" t="s">
        <v>215</v>
      </c>
      <c r="H1464">
        <v>3</v>
      </c>
      <c r="I1464">
        <v>2015</v>
      </c>
      <c r="J1464">
        <v>2</v>
      </c>
      <c r="L1464">
        <v>23072024</v>
      </c>
      <c r="M1464">
        <v>1.6</v>
      </c>
      <c r="P1464" s="29">
        <f t="shared" si="58"/>
        <v>0.10000000000000002</v>
      </c>
    </row>
    <row r="1465" spans="1:16" hidden="1" x14ac:dyDescent="0.25">
      <c r="A1465">
        <v>186382579</v>
      </c>
      <c r="B1465">
        <v>803401</v>
      </c>
      <c r="C1465" t="s">
        <v>318</v>
      </c>
      <c r="D1465">
        <v>2021596</v>
      </c>
      <c r="E1465" t="s">
        <v>294</v>
      </c>
      <c r="F1465" t="s">
        <v>214</v>
      </c>
      <c r="G1465" t="s">
        <v>215</v>
      </c>
      <c r="H1465">
        <v>3</v>
      </c>
      <c r="I1465">
        <v>2015</v>
      </c>
      <c r="J1465">
        <v>2</v>
      </c>
      <c r="L1465">
        <v>23072033</v>
      </c>
      <c r="M1465">
        <v>2.8</v>
      </c>
      <c r="P1465" s="29">
        <f t="shared" si="58"/>
        <v>0.3</v>
      </c>
    </row>
    <row r="1466" spans="1:16" hidden="1" x14ac:dyDescent="0.25">
      <c r="A1466">
        <v>186382579</v>
      </c>
      <c r="B1466">
        <v>803401</v>
      </c>
      <c r="C1466" t="s">
        <v>318</v>
      </c>
      <c r="D1466">
        <v>2021763</v>
      </c>
      <c r="E1466" t="s">
        <v>298</v>
      </c>
      <c r="F1466" t="s">
        <v>214</v>
      </c>
      <c r="G1466" t="s">
        <v>215</v>
      </c>
      <c r="H1466">
        <v>2</v>
      </c>
      <c r="I1466">
        <v>2015</v>
      </c>
      <c r="J1466">
        <v>2</v>
      </c>
      <c r="L1466">
        <v>23071924</v>
      </c>
      <c r="M1466">
        <v>4</v>
      </c>
      <c r="P1466" s="29">
        <f t="shared" si="58"/>
        <v>0.5</v>
      </c>
    </row>
    <row r="1467" spans="1:16" hidden="1" x14ac:dyDescent="0.25">
      <c r="A1467">
        <v>186382579</v>
      </c>
      <c r="B1467">
        <v>803401</v>
      </c>
      <c r="C1467" t="s">
        <v>318</v>
      </c>
      <c r="D1467">
        <v>2005131</v>
      </c>
      <c r="E1467" t="s">
        <v>228</v>
      </c>
      <c r="F1467" t="s">
        <v>214</v>
      </c>
      <c r="G1467" t="s">
        <v>215</v>
      </c>
      <c r="H1467">
        <v>2</v>
      </c>
      <c r="I1467">
        <v>2015</v>
      </c>
      <c r="J1467">
        <v>2</v>
      </c>
      <c r="L1467">
        <v>23070713</v>
      </c>
      <c r="M1467">
        <v>4.4000000000000004</v>
      </c>
      <c r="P1467" s="29">
        <f t="shared" si="58"/>
        <v>0.56666666666666676</v>
      </c>
    </row>
    <row r="1468" spans="1:16" hidden="1" x14ac:dyDescent="0.25">
      <c r="A1468">
        <v>186382579</v>
      </c>
      <c r="B1468">
        <v>803401</v>
      </c>
      <c r="C1468" t="s">
        <v>318</v>
      </c>
      <c r="D1468">
        <v>2021756</v>
      </c>
      <c r="E1468" t="s">
        <v>253</v>
      </c>
      <c r="F1468" t="s">
        <v>214</v>
      </c>
      <c r="G1468" t="s">
        <v>215</v>
      </c>
      <c r="H1468">
        <v>3</v>
      </c>
      <c r="I1468">
        <v>2015</v>
      </c>
      <c r="J1468">
        <v>2</v>
      </c>
      <c r="L1468">
        <v>23074185</v>
      </c>
      <c r="M1468">
        <v>3.1</v>
      </c>
      <c r="P1468" s="29">
        <f t="shared" si="58"/>
        <v>0.35000000000000003</v>
      </c>
    </row>
    <row r="1469" spans="1:16" hidden="1" x14ac:dyDescent="0.25">
      <c r="A1469">
        <v>186382579</v>
      </c>
      <c r="B1469">
        <v>803401</v>
      </c>
      <c r="C1469" t="s">
        <v>318</v>
      </c>
      <c r="D1469">
        <v>2021993</v>
      </c>
      <c r="E1469" t="s">
        <v>256</v>
      </c>
      <c r="F1469" t="s">
        <v>214</v>
      </c>
      <c r="G1469" t="s">
        <v>215</v>
      </c>
      <c r="H1469">
        <v>2</v>
      </c>
      <c r="I1469">
        <v>2016</v>
      </c>
      <c r="J1469">
        <v>2</v>
      </c>
      <c r="L1469">
        <v>23086520</v>
      </c>
      <c r="M1469">
        <v>4.4000000000000004</v>
      </c>
      <c r="P1469" s="29">
        <f>IF(AND(ISNUMBER(M1469),H1469&lt;&gt;4),(M1469-1)/6,IF(H1469=4,"DRP",IF(AND(H1469=3,M1469="NA"),"BAD",IF(AND(H1469=2),"CVL",IF(AND(H1469=1,ISBLANK(M1469)),"NULL","UNK")))))</f>
        <v>0.56666666666666676</v>
      </c>
    </row>
    <row r="1470" spans="1:16" hidden="1" x14ac:dyDescent="0.25">
      <c r="A1470">
        <v>186382579</v>
      </c>
      <c r="B1470">
        <v>803401</v>
      </c>
      <c r="C1470" t="s">
        <v>318</v>
      </c>
      <c r="D1470">
        <v>2021638</v>
      </c>
      <c r="E1470" t="s">
        <v>250</v>
      </c>
      <c r="F1470" t="s">
        <v>214</v>
      </c>
      <c r="G1470" t="s">
        <v>215</v>
      </c>
      <c r="H1470">
        <v>3</v>
      </c>
      <c r="I1470">
        <v>2016</v>
      </c>
      <c r="J1470">
        <v>2</v>
      </c>
      <c r="L1470">
        <v>23086851</v>
      </c>
      <c r="M1470">
        <v>3.1</v>
      </c>
      <c r="P1470" s="29">
        <f>IF(AND(ISNUMBER(M1470),H1470&lt;&gt;4),(M1470-1)/6,IF(H1470=4,"DRP",IF(AND(H1470=3,M1470="NA"),"BAD",IF(AND(H1470=2),"CVL",IF(AND(H1470=1,ISBLANK(M1470)),"NULL","UNK")))))</f>
        <v>0.35000000000000003</v>
      </c>
    </row>
    <row r="1471" spans="1:16" hidden="1" x14ac:dyDescent="0.25">
      <c r="A1471">
        <v>186382579</v>
      </c>
      <c r="B1471">
        <v>803401</v>
      </c>
      <c r="C1471" t="s">
        <v>318</v>
      </c>
      <c r="D1471">
        <v>2021596</v>
      </c>
      <c r="E1471" t="s">
        <v>294</v>
      </c>
      <c r="F1471" t="s">
        <v>214</v>
      </c>
      <c r="G1471" t="s">
        <v>215</v>
      </c>
      <c r="H1471">
        <v>3</v>
      </c>
      <c r="I1471">
        <v>2016</v>
      </c>
      <c r="J1471">
        <v>2</v>
      </c>
      <c r="L1471">
        <v>23086861</v>
      </c>
      <c r="M1471">
        <v>3.2</v>
      </c>
      <c r="P1471" s="29">
        <f>IF(AND(ISNUMBER(M1471),H1471&lt;&gt;4),(M1471-1)/6,IF(H1471=4,"DRP",IF(AND(H1471=3,M1471="NA"),"BAD",IF(AND(H1471=2),"CVL",IF(AND(H1471=1,ISBLANK(M1471)),"NULL","UNK")))))</f>
        <v>0.3666666666666667</v>
      </c>
    </row>
    <row r="1472" spans="1:16" hidden="1" x14ac:dyDescent="0.25">
      <c r="A1472">
        <v>186382579</v>
      </c>
      <c r="B1472">
        <v>803401</v>
      </c>
      <c r="C1472" t="s">
        <v>318</v>
      </c>
      <c r="D1472">
        <v>2021756</v>
      </c>
      <c r="E1472" t="s">
        <v>253</v>
      </c>
      <c r="F1472" t="s">
        <v>214</v>
      </c>
      <c r="G1472" t="s">
        <v>215</v>
      </c>
      <c r="H1472">
        <v>3</v>
      </c>
      <c r="I1472">
        <v>2016</v>
      </c>
      <c r="J1472">
        <v>2</v>
      </c>
      <c r="L1472">
        <v>23086841</v>
      </c>
      <c r="M1472">
        <v>2.6</v>
      </c>
      <c r="P1472" s="29">
        <f>IF(AND(ISNUMBER(M1472),H1472&lt;&gt;4),(M1472-1)/6,IF(H1472=4,"DRP",IF(AND(H1472=3,M1472="NA"),"BAD",IF(AND(H1472=2),"CVL",IF(AND(H1472=1,ISBLANK(M1472)),"NULL","UNK")))))</f>
        <v>0.26666666666666666</v>
      </c>
    </row>
    <row r="1473" spans="1:16" hidden="1" x14ac:dyDescent="0.25">
      <c r="A1473">
        <v>186465822</v>
      </c>
      <c r="B1473">
        <v>803401</v>
      </c>
      <c r="C1473" t="s">
        <v>318</v>
      </c>
      <c r="D1473">
        <v>2004098</v>
      </c>
      <c r="E1473" t="s">
        <v>213</v>
      </c>
      <c r="F1473" t="s">
        <v>214</v>
      </c>
      <c r="G1473" t="s">
        <v>215</v>
      </c>
      <c r="H1473">
        <v>2</v>
      </c>
      <c r="I1473">
        <v>2015</v>
      </c>
      <c r="J1473">
        <v>1</v>
      </c>
      <c r="L1473">
        <v>23066601</v>
      </c>
      <c r="M1473">
        <v>4.8</v>
      </c>
      <c r="P1473" s="29">
        <f t="shared" ref="P1473:P1485" si="59">IF(AND(ISNUMBER(M1473),H1473&lt;&gt;4,N1473&lt;&gt;"X"),(M1473-1)/6,IF(H1473=4,"DRP",IF(AND(H1473=3,M1473="NA"),"BAD",IF(AND(H1473=2),"CVL",IF(AND(H1473=1,ISBLANK(M1473)),"NULL","UNK")))))</f>
        <v>0.6333333333333333</v>
      </c>
    </row>
    <row r="1474" spans="1:16" hidden="1" x14ac:dyDescent="0.25">
      <c r="A1474">
        <v>186465822</v>
      </c>
      <c r="B1474">
        <v>803401</v>
      </c>
      <c r="C1474" t="s">
        <v>318</v>
      </c>
      <c r="D1474">
        <v>2021754</v>
      </c>
      <c r="E1474" t="s">
        <v>216</v>
      </c>
      <c r="F1474" t="s">
        <v>214</v>
      </c>
      <c r="G1474" t="s">
        <v>215</v>
      </c>
      <c r="H1474">
        <v>3</v>
      </c>
      <c r="I1474">
        <v>2015</v>
      </c>
      <c r="J1474">
        <v>1</v>
      </c>
      <c r="L1474">
        <v>23066482</v>
      </c>
      <c r="M1474" t="s">
        <v>221</v>
      </c>
      <c r="P1474" s="29" t="str">
        <f t="shared" si="59"/>
        <v>BAD</v>
      </c>
    </row>
    <row r="1475" spans="1:16" hidden="1" x14ac:dyDescent="0.25">
      <c r="A1475">
        <v>186465822</v>
      </c>
      <c r="B1475">
        <v>803401</v>
      </c>
      <c r="C1475" t="s">
        <v>318</v>
      </c>
      <c r="D1475">
        <v>2005099</v>
      </c>
      <c r="E1475" t="s">
        <v>217</v>
      </c>
      <c r="F1475" t="s">
        <v>214</v>
      </c>
      <c r="G1475" t="s">
        <v>215</v>
      </c>
      <c r="H1475">
        <v>3</v>
      </c>
      <c r="I1475">
        <v>2015</v>
      </c>
      <c r="J1475">
        <v>1</v>
      </c>
      <c r="L1475">
        <v>23066434</v>
      </c>
      <c r="M1475">
        <v>1.7</v>
      </c>
      <c r="P1475" s="29">
        <f t="shared" si="59"/>
        <v>0.11666666666666665</v>
      </c>
    </row>
    <row r="1476" spans="1:16" hidden="1" x14ac:dyDescent="0.25">
      <c r="A1476">
        <v>186465822</v>
      </c>
      <c r="B1476">
        <v>803401</v>
      </c>
      <c r="C1476" t="s">
        <v>318</v>
      </c>
      <c r="D1476">
        <v>2005102</v>
      </c>
      <c r="E1476" t="s">
        <v>218</v>
      </c>
      <c r="F1476" t="s">
        <v>214</v>
      </c>
      <c r="G1476" t="s">
        <v>215</v>
      </c>
      <c r="H1476">
        <v>3</v>
      </c>
      <c r="I1476">
        <v>2015</v>
      </c>
      <c r="J1476">
        <v>1</v>
      </c>
      <c r="L1476">
        <v>23066495</v>
      </c>
      <c r="M1476">
        <v>1.5</v>
      </c>
      <c r="P1476" s="29">
        <f t="shared" si="59"/>
        <v>8.3333333333333329E-2</v>
      </c>
    </row>
    <row r="1477" spans="1:16" hidden="1" x14ac:dyDescent="0.25">
      <c r="A1477">
        <v>186465822</v>
      </c>
      <c r="B1477">
        <v>803401</v>
      </c>
      <c r="C1477" t="s">
        <v>318</v>
      </c>
      <c r="D1477">
        <v>2021600</v>
      </c>
      <c r="E1477" t="s">
        <v>219</v>
      </c>
      <c r="F1477" t="s">
        <v>214</v>
      </c>
      <c r="G1477" t="s">
        <v>215</v>
      </c>
      <c r="H1477">
        <v>3</v>
      </c>
      <c r="I1477">
        <v>2015</v>
      </c>
      <c r="J1477">
        <v>1</v>
      </c>
      <c r="L1477">
        <v>23066442</v>
      </c>
      <c r="M1477">
        <v>2.9</v>
      </c>
      <c r="P1477" s="29">
        <f t="shared" si="59"/>
        <v>0.31666666666666665</v>
      </c>
    </row>
    <row r="1478" spans="1:16" hidden="1" x14ac:dyDescent="0.25">
      <c r="A1478">
        <v>186465822</v>
      </c>
      <c r="B1478">
        <v>803401</v>
      </c>
      <c r="C1478" t="s">
        <v>318</v>
      </c>
      <c r="D1478">
        <v>2005118</v>
      </c>
      <c r="E1478" t="s">
        <v>223</v>
      </c>
      <c r="F1478" t="s">
        <v>214</v>
      </c>
      <c r="G1478" t="s">
        <v>215</v>
      </c>
      <c r="H1478">
        <v>3</v>
      </c>
      <c r="I1478">
        <v>2015</v>
      </c>
      <c r="J1478">
        <v>1</v>
      </c>
      <c r="L1478">
        <v>23067524</v>
      </c>
      <c r="M1478">
        <v>3.4</v>
      </c>
      <c r="P1478" s="29">
        <f t="shared" si="59"/>
        <v>0.39999999999999997</v>
      </c>
    </row>
    <row r="1479" spans="1:16" hidden="1" x14ac:dyDescent="0.25">
      <c r="A1479">
        <v>186465822</v>
      </c>
      <c r="B1479">
        <v>803401</v>
      </c>
      <c r="C1479" t="s">
        <v>318</v>
      </c>
      <c r="D1479">
        <v>2004112</v>
      </c>
      <c r="E1479" t="s">
        <v>244</v>
      </c>
      <c r="F1479" t="s">
        <v>214</v>
      </c>
      <c r="G1479" t="s">
        <v>215</v>
      </c>
      <c r="H1479">
        <v>4</v>
      </c>
      <c r="I1479">
        <v>2015</v>
      </c>
      <c r="J1479">
        <v>2</v>
      </c>
      <c r="L1479">
        <v>23073230</v>
      </c>
      <c r="P1479" s="29" t="str">
        <f t="shared" si="59"/>
        <v>DRP</v>
      </c>
    </row>
    <row r="1480" spans="1:16" hidden="1" x14ac:dyDescent="0.25">
      <c r="A1480">
        <v>186465822</v>
      </c>
      <c r="B1480">
        <v>803401</v>
      </c>
      <c r="C1480" t="s">
        <v>318</v>
      </c>
      <c r="D1480">
        <v>2005099</v>
      </c>
      <c r="E1480" t="s">
        <v>217</v>
      </c>
      <c r="F1480" t="s">
        <v>214</v>
      </c>
      <c r="G1480" t="s">
        <v>215</v>
      </c>
      <c r="H1480">
        <v>4</v>
      </c>
      <c r="I1480">
        <v>2015</v>
      </c>
      <c r="J1480">
        <v>2</v>
      </c>
      <c r="L1480">
        <v>23071928</v>
      </c>
      <c r="M1480">
        <v>2.2000000000000002</v>
      </c>
      <c r="P1480" s="29" t="str">
        <f t="shared" si="59"/>
        <v>DRP</v>
      </c>
    </row>
    <row r="1481" spans="1:16" hidden="1" x14ac:dyDescent="0.25">
      <c r="A1481">
        <v>186465822</v>
      </c>
      <c r="B1481">
        <v>803401</v>
      </c>
      <c r="C1481" t="s">
        <v>318</v>
      </c>
      <c r="D1481">
        <v>2005102</v>
      </c>
      <c r="E1481" t="s">
        <v>218</v>
      </c>
      <c r="F1481" t="s">
        <v>214</v>
      </c>
      <c r="G1481" t="s">
        <v>215</v>
      </c>
      <c r="H1481">
        <v>4</v>
      </c>
      <c r="I1481">
        <v>2015</v>
      </c>
      <c r="J1481">
        <v>2</v>
      </c>
      <c r="L1481">
        <v>23071946</v>
      </c>
      <c r="M1481">
        <v>1.6</v>
      </c>
      <c r="P1481" s="29" t="str">
        <f t="shared" si="59"/>
        <v>DRP</v>
      </c>
    </row>
    <row r="1482" spans="1:16" hidden="1" x14ac:dyDescent="0.25">
      <c r="A1482">
        <v>186465822</v>
      </c>
      <c r="B1482">
        <v>803401</v>
      </c>
      <c r="C1482" t="s">
        <v>318</v>
      </c>
      <c r="D1482">
        <v>2005118</v>
      </c>
      <c r="E1482" t="s">
        <v>223</v>
      </c>
      <c r="F1482" t="s">
        <v>214</v>
      </c>
      <c r="G1482" t="s">
        <v>215</v>
      </c>
      <c r="H1482">
        <v>4</v>
      </c>
      <c r="I1482">
        <v>2015</v>
      </c>
      <c r="J1482">
        <v>2</v>
      </c>
      <c r="L1482">
        <v>23071573</v>
      </c>
      <c r="P1482" s="29" t="str">
        <f t="shared" si="59"/>
        <v>DRP</v>
      </c>
    </row>
    <row r="1483" spans="1:16" hidden="1" x14ac:dyDescent="0.25">
      <c r="A1483">
        <v>186465822</v>
      </c>
      <c r="B1483">
        <v>803401</v>
      </c>
      <c r="C1483" t="s">
        <v>318</v>
      </c>
      <c r="D1483">
        <v>2021754</v>
      </c>
      <c r="E1483" t="s">
        <v>216</v>
      </c>
      <c r="F1483" t="s">
        <v>214</v>
      </c>
      <c r="G1483" t="s">
        <v>215</v>
      </c>
      <c r="H1483">
        <v>3</v>
      </c>
      <c r="I1483">
        <v>2015</v>
      </c>
      <c r="J1483">
        <v>2</v>
      </c>
      <c r="L1483">
        <v>23074140</v>
      </c>
      <c r="M1483" t="s">
        <v>221</v>
      </c>
      <c r="P1483" s="29" t="str">
        <f t="shared" si="59"/>
        <v>BAD</v>
      </c>
    </row>
    <row r="1484" spans="1:16" hidden="1" x14ac:dyDescent="0.25">
      <c r="A1484">
        <v>186465822</v>
      </c>
      <c r="B1484">
        <v>803401</v>
      </c>
      <c r="C1484" t="s">
        <v>318</v>
      </c>
      <c r="D1484">
        <v>2005117</v>
      </c>
      <c r="E1484" t="s">
        <v>220</v>
      </c>
      <c r="F1484" t="s">
        <v>214</v>
      </c>
      <c r="G1484" t="s">
        <v>215</v>
      </c>
      <c r="H1484">
        <v>3</v>
      </c>
      <c r="I1484">
        <v>2015</v>
      </c>
      <c r="J1484">
        <v>2</v>
      </c>
      <c r="L1484">
        <v>23070398</v>
      </c>
      <c r="M1484" t="s">
        <v>221</v>
      </c>
      <c r="P1484" s="29" t="str">
        <f t="shared" si="59"/>
        <v>BAD</v>
      </c>
    </row>
    <row r="1485" spans="1:16" hidden="1" x14ac:dyDescent="0.25">
      <c r="A1485">
        <v>186465822</v>
      </c>
      <c r="B1485">
        <v>803401</v>
      </c>
      <c r="C1485" t="s">
        <v>318</v>
      </c>
      <c r="D1485">
        <v>2021600</v>
      </c>
      <c r="E1485" t="s">
        <v>219</v>
      </c>
      <c r="F1485" t="s">
        <v>214</v>
      </c>
      <c r="G1485" t="s">
        <v>215</v>
      </c>
      <c r="H1485">
        <v>4</v>
      </c>
      <c r="I1485">
        <v>2015</v>
      </c>
      <c r="J1485">
        <v>2</v>
      </c>
      <c r="L1485">
        <v>23071942</v>
      </c>
      <c r="M1485">
        <v>1.9</v>
      </c>
      <c r="P1485" s="29" t="str">
        <f t="shared" si="59"/>
        <v>DRP</v>
      </c>
    </row>
    <row r="1486" spans="1:16" hidden="1" x14ac:dyDescent="0.25">
      <c r="A1486">
        <v>186485467</v>
      </c>
      <c r="B1486">
        <v>803401</v>
      </c>
      <c r="C1486" t="s">
        <v>318</v>
      </c>
      <c r="D1486">
        <v>2005118</v>
      </c>
      <c r="E1486" t="s">
        <v>223</v>
      </c>
      <c r="F1486" t="s">
        <v>214</v>
      </c>
      <c r="G1486" t="s">
        <v>215</v>
      </c>
      <c r="H1486">
        <v>2</v>
      </c>
      <c r="I1486">
        <v>2016</v>
      </c>
      <c r="J1486">
        <v>1</v>
      </c>
      <c r="L1486">
        <v>23081292</v>
      </c>
      <c r="M1486">
        <v>4.0999999999999996</v>
      </c>
      <c r="P1486" s="29">
        <f t="shared" ref="P1486:P1503" si="60">IF(AND(ISNUMBER(M1486),H1486&lt;&gt;4),(M1486-1)/6,IF(H1486=4,"DRP",IF(AND(H1486=3,M1486="NA"),"BAD",IF(AND(H1486=2),"CVL",IF(AND(H1486=1,ISBLANK(M1486)),"NULL","UNK")))))</f>
        <v>0.51666666666666661</v>
      </c>
    </row>
    <row r="1487" spans="1:16" hidden="1" x14ac:dyDescent="0.25">
      <c r="A1487">
        <v>186485467</v>
      </c>
      <c r="B1487">
        <v>803401</v>
      </c>
      <c r="C1487" t="s">
        <v>318</v>
      </c>
      <c r="D1487">
        <v>2021754</v>
      </c>
      <c r="E1487" t="s">
        <v>216</v>
      </c>
      <c r="F1487" t="s">
        <v>214</v>
      </c>
      <c r="G1487" t="s">
        <v>215</v>
      </c>
      <c r="H1487">
        <v>3</v>
      </c>
      <c r="I1487">
        <v>2016</v>
      </c>
      <c r="J1487">
        <v>1</v>
      </c>
      <c r="L1487">
        <v>23081090</v>
      </c>
      <c r="M1487">
        <v>2.4</v>
      </c>
      <c r="P1487" s="29">
        <f t="shared" si="60"/>
        <v>0.23333333333333331</v>
      </c>
    </row>
    <row r="1488" spans="1:16" hidden="1" x14ac:dyDescent="0.25">
      <c r="A1488">
        <v>186485467</v>
      </c>
      <c r="B1488">
        <v>803401</v>
      </c>
      <c r="C1488" t="s">
        <v>318</v>
      </c>
      <c r="D1488">
        <v>2005102</v>
      </c>
      <c r="E1488" t="s">
        <v>218</v>
      </c>
      <c r="F1488" t="s">
        <v>214</v>
      </c>
      <c r="G1488" t="s">
        <v>215</v>
      </c>
      <c r="H1488">
        <v>3</v>
      </c>
      <c r="I1488">
        <v>2016</v>
      </c>
      <c r="J1488">
        <v>1</v>
      </c>
      <c r="L1488">
        <v>23081381</v>
      </c>
      <c r="M1488" t="s">
        <v>221</v>
      </c>
      <c r="P1488" s="29" t="str">
        <f t="shared" si="60"/>
        <v>BAD</v>
      </c>
    </row>
    <row r="1489" spans="1:16" hidden="1" x14ac:dyDescent="0.25">
      <c r="A1489">
        <v>186485467</v>
      </c>
      <c r="B1489">
        <v>803401</v>
      </c>
      <c r="C1489" t="s">
        <v>318</v>
      </c>
      <c r="D1489">
        <v>2004098</v>
      </c>
      <c r="E1489" t="s">
        <v>213</v>
      </c>
      <c r="F1489" t="s">
        <v>214</v>
      </c>
      <c r="G1489" t="s">
        <v>215</v>
      </c>
      <c r="H1489">
        <v>2</v>
      </c>
      <c r="I1489">
        <v>2016</v>
      </c>
      <c r="J1489">
        <v>1</v>
      </c>
      <c r="L1489">
        <v>23081503</v>
      </c>
      <c r="M1489">
        <v>6.4</v>
      </c>
      <c r="P1489" s="29">
        <f t="shared" si="60"/>
        <v>0.9</v>
      </c>
    </row>
    <row r="1490" spans="1:16" hidden="1" x14ac:dyDescent="0.25">
      <c r="A1490">
        <v>186485467</v>
      </c>
      <c r="B1490">
        <v>803401</v>
      </c>
      <c r="C1490" t="s">
        <v>318</v>
      </c>
      <c r="D1490">
        <v>2021600</v>
      </c>
      <c r="E1490" t="s">
        <v>219</v>
      </c>
      <c r="F1490" t="s">
        <v>214</v>
      </c>
      <c r="G1490" t="s">
        <v>215</v>
      </c>
      <c r="H1490">
        <v>2</v>
      </c>
      <c r="I1490">
        <v>2016</v>
      </c>
      <c r="J1490">
        <v>1</v>
      </c>
      <c r="L1490">
        <v>23081078</v>
      </c>
      <c r="M1490">
        <v>4</v>
      </c>
      <c r="P1490" s="29">
        <f t="shared" si="60"/>
        <v>0.5</v>
      </c>
    </row>
    <row r="1491" spans="1:16" hidden="1" x14ac:dyDescent="0.25">
      <c r="A1491">
        <v>186485467</v>
      </c>
      <c r="B1491">
        <v>803401</v>
      </c>
      <c r="C1491" t="s">
        <v>318</v>
      </c>
      <c r="D1491">
        <v>2005099</v>
      </c>
      <c r="E1491" t="s">
        <v>217</v>
      </c>
      <c r="F1491" t="s">
        <v>214</v>
      </c>
      <c r="G1491" t="s">
        <v>215</v>
      </c>
      <c r="H1491">
        <v>3</v>
      </c>
      <c r="I1491">
        <v>2016</v>
      </c>
      <c r="J1491">
        <v>1</v>
      </c>
      <c r="L1491">
        <v>23081299</v>
      </c>
      <c r="M1491" t="s">
        <v>221</v>
      </c>
      <c r="P1491" s="29" t="str">
        <f t="shared" si="60"/>
        <v>BAD</v>
      </c>
    </row>
    <row r="1492" spans="1:16" hidden="1" x14ac:dyDescent="0.25">
      <c r="A1492">
        <v>186485467</v>
      </c>
      <c r="B1492">
        <v>803401</v>
      </c>
      <c r="C1492" t="s">
        <v>318</v>
      </c>
      <c r="D1492">
        <v>2021602</v>
      </c>
      <c r="E1492" t="s">
        <v>242</v>
      </c>
      <c r="F1492" t="s">
        <v>214</v>
      </c>
      <c r="G1492" t="s">
        <v>215</v>
      </c>
      <c r="H1492">
        <v>3</v>
      </c>
      <c r="I1492">
        <v>2016</v>
      </c>
      <c r="J1492">
        <v>2</v>
      </c>
      <c r="L1492">
        <v>23086746</v>
      </c>
      <c r="M1492" t="s">
        <v>221</v>
      </c>
      <c r="P1492" s="29" t="str">
        <f t="shared" si="60"/>
        <v>BAD</v>
      </c>
    </row>
    <row r="1493" spans="1:16" hidden="1" x14ac:dyDescent="0.25">
      <c r="A1493">
        <v>186485467</v>
      </c>
      <c r="B1493">
        <v>803401</v>
      </c>
      <c r="C1493" t="s">
        <v>318</v>
      </c>
      <c r="D1493">
        <v>2005117</v>
      </c>
      <c r="E1493" t="s">
        <v>220</v>
      </c>
      <c r="F1493" t="s">
        <v>214</v>
      </c>
      <c r="G1493" t="s">
        <v>215</v>
      </c>
      <c r="H1493">
        <v>2</v>
      </c>
      <c r="I1493">
        <v>2016</v>
      </c>
      <c r="J1493">
        <v>2</v>
      </c>
      <c r="L1493">
        <v>23084480</v>
      </c>
      <c r="M1493">
        <v>4.9000000000000004</v>
      </c>
      <c r="P1493" s="29">
        <f t="shared" si="60"/>
        <v>0.65</v>
      </c>
    </row>
    <row r="1494" spans="1:16" hidden="1" x14ac:dyDescent="0.25">
      <c r="A1494">
        <v>186485467</v>
      </c>
      <c r="B1494">
        <v>803401</v>
      </c>
      <c r="C1494" t="s">
        <v>318</v>
      </c>
      <c r="D1494">
        <v>2005099</v>
      </c>
      <c r="E1494" t="s">
        <v>217</v>
      </c>
      <c r="F1494" t="s">
        <v>214</v>
      </c>
      <c r="G1494" t="s">
        <v>215</v>
      </c>
      <c r="H1494">
        <v>3</v>
      </c>
      <c r="I1494">
        <v>2016</v>
      </c>
      <c r="J1494">
        <v>2</v>
      </c>
      <c r="L1494">
        <v>23086540</v>
      </c>
      <c r="M1494" t="s">
        <v>221</v>
      </c>
      <c r="P1494" s="29" t="str">
        <f t="shared" si="60"/>
        <v>BAD</v>
      </c>
    </row>
    <row r="1495" spans="1:16" hidden="1" x14ac:dyDescent="0.25">
      <c r="A1495">
        <v>186485467</v>
      </c>
      <c r="B1495">
        <v>803401</v>
      </c>
      <c r="C1495" t="s">
        <v>318</v>
      </c>
      <c r="D1495">
        <v>2005102</v>
      </c>
      <c r="E1495" t="s">
        <v>218</v>
      </c>
      <c r="F1495" t="s">
        <v>214</v>
      </c>
      <c r="G1495" t="s">
        <v>215</v>
      </c>
      <c r="H1495">
        <v>3</v>
      </c>
      <c r="I1495">
        <v>2016</v>
      </c>
      <c r="J1495">
        <v>2</v>
      </c>
      <c r="L1495">
        <v>23086740</v>
      </c>
      <c r="M1495" t="s">
        <v>221</v>
      </c>
      <c r="P1495" s="29" t="str">
        <f t="shared" si="60"/>
        <v>BAD</v>
      </c>
    </row>
    <row r="1496" spans="1:16" hidden="1" x14ac:dyDescent="0.25">
      <c r="A1496">
        <v>186485467</v>
      </c>
      <c r="B1496">
        <v>803401</v>
      </c>
      <c r="C1496" t="s">
        <v>318</v>
      </c>
      <c r="D1496">
        <v>2021754</v>
      </c>
      <c r="E1496" t="s">
        <v>216</v>
      </c>
      <c r="F1496" t="s">
        <v>214</v>
      </c>
      <c r="G1496" t="s">
        <v>215</v>
      </c>
      <c r="H1496">
        <v>3</v>
      </c>
      <c r="I1496">
        <v>2016</v>
      </c>
      <c r="J1496">
        <v>2</v>
      </c>
      <c r="L1496">
        <v>23086735</v>
      </c>
      <c r="M1496" t="s">
        <v>221</v>
      </c>
      <c r="P1496" s="29" t="str">
        <f t="shared" si="60"/>
        <v>BAD</v>
      </c>
    </row>
    <row r="1497" spans="1:16" hidden="1" x14ac:dyDescent="0.25">
      <c r="A1497">
        <v>186485467</v>
      </c>
      <c r="B1497">
        <v>803401</v>
      </c>
      <c r="C1497" t="s">
        <v>318</v>
      </c>
      <c r="D1497">
        <v>2021602</v>
      </c>
      <c r="E1497" t="s">
        <v>242</v>
      </c>
      <c r="F1497" t="s">
        <v>214</v>
      </c>
      <c r="G1497" t="s">
        <v>215</v>
      </c>
      <c r="H1497">
        <v>4</v>
      </c>
      <c r="I1497">
        <v>2016</v>
      </c>
      <c r="J1497">
        <v>2</v>
      </c>
      <c r="L1497">
        <v>23086745</v>
      </c>
      <c r="P1497" s="29" t="str">
        <f t="shared" si="60"/>
        <v>DRP</v>
      </c>
    </row>
    <row r="1498" spans="1:16" hidden="1" x14ac:dyDescent="0.25">
      <c r="A1498">
        <v>186485467</v>
      </c>
      <c r="B1498">
        <v>803401</v>
      </c>
      <c r="C1498" t="s">
        <v>318</v>
      </c>
      <c r="D1498">
        <v>2005120</v>
      </c>
      <c r="E1498" t="s">
        <v>293</v>
      </c>
      <c r="F1498" t="s">
        <v>214</v>
      </c>
      <c r="G1498" t="s">
        <v>215</v>
      </c>
      <c r="H1498">
        <v>4</v>
      </c>
      <c r="I1498">
        <v>2017</v>
      </c>
      <c r="J1498">
        <v>1</v>
      </c>
      <c r="L1498">
        <v>23094177</v>
      </c>
      <c r="P1498" s="29" t="str">
        <f t="shared" si="60"/>
        <v>DRP</v>
      </c>
    </row>
    <row r="1499" spans="1:16" hidden="1" x14ac:dyDescent="0.25">
      <c r="A1499">
        <v>186485467</v>
      </c>
      <c r="B1499">
        <v>803401</v>
      </c>
      <c r="C1499" t="s">
        <v>318</v>
      </c>
      <c r="D1499">
        <v>2021754</v>
      </c>
      <c r="E1499" t="s">
        <v>216</v>
      </c>
      <c r="F1499" t="s">
        <v>214</v>
      </c>
      <c r="G1499" t="s">
        <v>215</v>
      </c>
      <c r="H1499">
        <v>3</v>
      </c>
      <c r="I1499">
        <v>2017</v>
      </c>
      <c r="J1499">
        <v>1</v>
      </c>
      <c r="L1499">
        <v>23092902</v>
      </c>
      <c r="M1499">
        <v>2.5</v>
      </c>
      <c r="P1499" s="29">
        <f t="shared" si="60"/>
        <v>0.25</v>
      </c>
    </row>
    <row r="1500" spans="1:16" hidden="1" x14ac:dyDescent="0.25">
      <c r="A1500">
        <v>186485467</v>
      </c>
      <c r="B1500">
        <v>803401</v>
      </c>
      <c r="C1500" t="s">
        <v>318</v>
      </c>
      <c r="D1500">
        <v>2021602</v>
      </c>
      <c r="E1500" t="s">
        <v>242</v>
      </c>
      <c r="F1500" t="s">
        <v>214</v>
      </c>
      <c r="G1500" t="s">
        <v>215</v>
      </c>
      <c r="H1500">
        <v>3</v>
      </c>
      <c r="I1500">
        <v>2017</v>
      </c>
      <c r="J1500">
        <v>1</v>
      </c>
      <c r="L1500">
        <v>23092928</v>
      </c>
      <c r="M1500" t="s">
        <v>221</v>
      </c>
      <c r="P1500" s="29" t="str">
        <f t="shared" si="60"/>
        <v>BAD</v>
      </c>
    </row>
    <row r="1501" spans="1:16" hidden="1" x14ac:dyDescent="0.25">
      <c r="A1501">
        <v>186485467</v>
      </c>
      <c r="B1501">
        <v>803401</v>
      </c>
      <c r="C1501" t="s">
        <v>318</v>
      </c>
      <c r="D1501">
        <v>2005099</v>
      </c>
      <c r="E1501" t="s">
        <v>217</v>
      </c>
      <c r="F1501" t="s">
        <v>214</v>
      </c>
      <c r="G1501" t="s">
        <v>215</v>
      </c>
      <c r="H1501">
        <v>3</v>
      </c>
      <c r="I1501">
        <v>2017</v>
      </c>
      <c r="J1501">
        <v>1</v>
      </c>
      <c r="L1501">
        <v>23092788</v>
      </c>
      <c r="M1501" t="s">
        <v>221</v>
      </c>
      <c r="P1501" s="29" t="str">
        <f t="shared" si="60"/>
        <v>BAD</v>
      </c>
    </row>
    <row r="1502" spans="1:16" hidden="1" x14ac:dyDescent="0.25">
      <c r="A1502">
        <v>186485467</v>
      </c>
      <c r="B1502">
        <v>803401</v>
      </c>
      <c r="C1502" t="s">
        <v>318</v>
      </c>
      <c r="D1502">
        <v>2005102</v>
      </c>
      <c r="E1502" t="s">
        <v>218</v>
      </c>
      <c r="F1502" t="s">
        <v>214</v>
      </c>
      <c r="G1502" t="s">
        <v>215</v>
      </c>
      <c r="H1502">
        <v>3</v>
      </c>
      <c r="I1502">
        <v>2017</v>
      </c>
      <c r="J1502">
        <v>1</v>
      </c>
      <c r="L1502">
        <v>23092919</v>
      </c>
      <c r="M1502">
        <v>2.5</v>
      </c>
      <c r="P1502" s="29">
        <f t="shared" si="60"/>
        <v>0.25</v>
      </c>
    </row>
    <row r="1503" spans="1:16" hidden="1" x14ac:dyDescent="0.25">
      <c r="A1503">
        <v>186485467</v>
      </c>
      <c r="B1503">
        <v>803401</v>
      </c>
      <c r="C1503" t="s">
        <v>318</v>
      </c>
      <c r="D1503">
        <v>2005131</v>
      </c>
      <c r="E1503" t="s">
        <v>228</v>
      </c>
      <c r="F1503" t="s">
        <v>214</v>
      </c>
      <c r="G1503" t="s">
        <v>215</v>
      </c>
      <c r="H1503">
        <v>2</v>
      </c>
      <c r="I1503">
        <v>2017</v>
      </c>
      <c r="J1503">
        <v>1</v>
      </c>
      <c r="L1503">
        <v>23093316</v>
      </c>
      <c r="M1503">
        <v>5.0999999999999996</v>
      </c>
      <c r="P1503" s="29">
        <f t="shared" si="60"/>
        <v>0.68333333333333324</v>
      </c>
    </row>
    <row r="1504" spans="1:16" hidden="1" x14ac:dyDescent="0.25">
      <c r="A1504">
        <v>186642511</v>
      </c>
      <c r="B1504">
        <v>803401</v>
      </c>
      <c r="C1504" t="s">
        <v>318</v>
      </c>
      <c r="D1504">
        <v>2021781</v>
      </c>
      <c r="E1504" t="s">
        <v>235</v>
      </c>
      <c r="F1504" t="s">
        <v>214</v>
      </c>
      <c r="G1504" t="s">
        <v>215</v>
      </c>
      <c r="H1504">
        <v>2</v>
      </c>
      <c r="I1504">
        <v>2015</v>
      </c>
      <c r="J1504">
        <v>1</v>
      </c>
      <c r="L1504">
        <v>23066554</v>
      </c>
      <c r="M1504">
        <v>5.5</v>
      </c>
      <c r="P1504" s="29">
        <f t="shared" ref="P1504:P1529" si="61">IF(AND(ISNUMBER(M1504),H1504&lt;&gt;4,N1504&lt;&gt;"X"),(M1504-1)/6,IF(H1504=4,"DRP",IF(AND(H1504=3,M1504="NA"),"BAD",IF(AND(H1504=2),"CVL",IF(AND(H1504=1,ISBLANK(M1504)),"NULL","UNK")))))</f>
        <v>0.75</v>
      </c>
    </row>
    <row r="1505" spans="1:16" hidden="1" x14ac:dyDescent="0.25">
      <c r="A1505">
        <v>186642511</v>
      </c>
      <c r="B1505">
        <v>803401</v>
      </c>
      <c r="C1505" t="s">
        <v>318</v>
      </c>
      <c r="D1505">
        <v>2021596</v>
      </c>
      <c r="E1505" t="s">
        <v>294</v>
      </c>
      <c r="F1505" t="s">
        <v>214</v>
      </c>
      <c r="G1505" t="s">
        <v>215</v>
      </c>
      <c r="H1505">
        <v>2</v>
      </c>
      <c r="I1505">
        <v>2015</v>
      </c>
      <c r="J1505">
        <v>1</v>
      </c>
      <c r="L1505">
        <v>23066543</v>
      </c>
      <c r="M1505">
        <v>4.7</v>
      </c>
      <c r="P1505" s="29">
        <f t="shared" si="61"/>
        <v>0.6166666666666667</v>
      </c>
    </row>
    <row r="1506" spans="1:16" hidden="1" x14ac:dyDescent="0.25">
      <c r="A1506">
        <v>186642511</v>
      </c>
      <c r="B1506">
        <v>803401</v>
      </c>
      <c r="C1506" t="s">
        <v>318</v>
      </c>
      <c r="D1506">
        <v>2021874</v>
      </c>
      <c r="E1506" t="s">
        <v>226</v>
      </c>
      <c r="F1506" t="s">
        <v>214</v>
      </c>
      <c r="G1506" t="s">
        <v>215</v>
      </c>
      <c r="H1506">
        <v>2</v>
      </c>
      <c r="I1506">
        <v>2015</v>
      </c>
      <c r="J1506">
        <v>1</v>
      </c>
      <c r="L1506">
        <v>23066535</v>
      </c>
      <c r="M1506">
        <v>5.7</v>
      </c>
      <c r="P1506" s="29">
        <f t="shared" si="61"/>
        <v>0.78333333333333333</v>
      </c>
    </row>
    <row r="1507" spans="1:16" hidden="1" x14ac:dyDescent="0.25">
      <c r="A1507">
        <v>186642511</v>
      </c>
      <c r="B1507">
        <v>803401</v>
      </c>
      <c r="C1507" t="s">
        <v>318</v>
      </c>
      <c r="D1507">
        <v>2005131</v>
      </c>
      <c r="E1507" t="s">
        <v>228</v>
      </c>
      <c r="F1507" t="s">
        <v>214</v>
      </c>
      <c r="G1507" t="s">
        <v>215</v>
      </c>
      <c r="H1507">
        <v>2</v>
      </c>
      <c r="I1507">
        <v>2015</v>
      </c>
      <c r="J1507">
        <v>1</v>
      </c>
      <c r="L1507">
        <v>23066547</v>
      </c>
      <c r="M1507">
        <v>5.5</v>
      </c>
      <c r="P1507" s="29">
        <f t="shared" si="61"/>
        <v>0.75</v>
      </c>
    </row>
    <row r="1508" spans="1:16" hidden="1" x14ac:dyDescent="0.25">
      <c r="A1508">
        <v>186642511</v>
      </c>
      <c r="B1508">
        <v>803401</v>
      </c>
      <c r="C1508" t="s">
        <v>318</v>
      </c>
      <c r="D1508">
        <v>2014251</v>
      </c>
      <c r="E1508" t="s">
        <v>369</v>
      </c>
      <c r="F1508" t="s">
        <v>320</v>
      </c>
      <c r="G1508" t="s">
        <v>321</v>
      </c>
      <c r="H1508">
        <v>2</v>
      </c>
      <c r="I1508">
        <v>2015</v>
      </c>
      <c r="J1508">
        <v>1</v>
      </c>
      <c r="L1508">
        <v>23066584</v>
      </c>
      <c r="M1508">
        <v>6.5</v>
      </c>
      <c r="P1508" s="29">
        <f t="shared" si="61"/>
        <v>0.91666666666666663</v>
      </c>
    </row>
    <row r="1509" spans="1:16" hidden="1" x14ac:dyDescent="0.25">
      <c r="A1509">
        <v>186642511</v>
      </c>
      <c r="B1509">
        <v>803401</v>
      </c>
      <c r="C1509" t="s">
        <v>318</v>
      </c>
      <c r="D1509">
        <v>2005102</v>
      </c>
      <c r="E1509" t="s">
        <v>218</v>
      </c>
      <c r="F1509" t="s">
        <v>214</v>
      </c>
      <c r="G1509" t="s">
        <v>215</v>
      </c>
      <c r="H1509">
        <v>2</v>
      </c>
      <c r="I1509">
        <v>2015</v>
      </c>
      <c r="J1509">
        <v>1</v>
      </c>
      <c r="L1509">
        <v>23066494</v>
      </c>
      <c r="M1509">
        <v>4.7</v>
      </c>
      <c r="P1509" s="29">
        <f t="shared" si="61"/>
        <v>0.6166666666666667</v>
      </c>
    </row>
    <row r="1510" spans="1:16" hidden="1" x14ac:dyDescent="0.25">
      <c r="A1510">
        <v>186642511</v>
      </c>
      <c r="B1510">
        <v>803401</v>
      </c>
      <c r="C1510" t="s">
        <v>318</v>
      </c>
      <c r="D1510">
        <v>2003969</v>
      </c>
      <c r="E1510" t="s">
        <v>246</v>
      </c>
      <c r="F1510" t="s">
        <v>320</v>
      </c>
      <c r="G1510" t="s">
        <v>321</v>
      </c>
      <c r="H1510">
        <v>2</v>
      </c>
      <c r="I1510">
        <v>2015</v>
      </c>
      <c r="J1510">
        <v>1</v>
      </c>
      <c r="L1510">
        <v>23066577</v>
      </c>
      <c r="M1510">
        <v>6.8</v>
      </c>
      <c r="P1510" s="29">
        <f t="shared" si="61"/>
        <v>0.96666666666666667</v>
      </c>
    </row>
    <row r="1511" spans="1:16" hidden="1" x14ac:dyDescent="0.25">
      <c r="A1511">
        <v>186642511</v>
      </c>
      <c r="B1511">
        <v>803401</v>
      </c>
      <c r="C1511" t="s">
        <v>318</v>
      </c>
      <c r="D1511">
        <v>2021756</v>
      </c>
      <c r="E1511" t="s">
        <v>253</v>
      </c>
      <c r="F1511" t="s">
        <v>214</v>
      </c>
      <c r="G1511" t="s">
        <v>215</v>
      </c>
      <c r="H1511">
        <v>2</v>
      </c>
      <c r="I1511">
        <v>2015</v>
      </c>
      <c r="J1511">
        <v>1</v>
      </c>
      <c r="K1511" t="s">
        <v>231</v>
      </c>
      <c r="M1511" t="s">
        <v>232</v>
      </c>
      <c r="P1511" s="29" t="str">
        <f t="shared" si="61"/>
        <v>CVL</v>
      </c>
    </row>
    <row r="1512" spans="1:16" hidden="1" x14ac:dyDescent="0.25">
      <c r="A1512">
        <v>186642511</v>
      </c>
      <c r="B1512">
        <v>803401</v>
      </c>
      <c r="C1512" t="s">
        <v>318</v>
      </c>
      <c r="D1512">
        <v>2021754</v>
      </c>
      <c r="E1512" t="s">
        <v>216</v>
      </c>
      <c r="F1512" t="s">
        <v>214</v>
      </c>
      <c r="G1512" t="s">
        <v>215</v>
      </c>
      <c r="H1512">
        <v>2</v>
      </c>
      <c r="I1512">
        <v>2015</v>
      </c>
      <c r="J1512">
        <v>1</v>
      </c>
      <c r="K1512" t="s">
        <v>231</v>
      </c>
      <c r="M1512" t="s">
        <v>232</v>
      </c>
      <c r="P1512" s="29" t="str">
        <f t="shared" si="61"/>
        <v>CVL</v>
      </c>
    </row>
    <row r="1513" spans="1:16" hidden="1" x14ac:dyDescent="0.25">
      <c r="A1513">
        <v>186642511</v>
      </c>
      <c r="B1513">
        <v>803401</v>
      </c>
      <c r="C1513" t="s">
        <v>318</v>
      </c>
      <c r="D1513">
        <v>2021638</v>
      </c>
      <c r="E1513" t="s">
        <v>250</v>
      </c>
      <c r="F1513" t="s">
        <v>214</v>
      </c>
      <c r="G1513" t="s">
        <v>215</v>
      </c>
      <c r="H1513">
        <v>2</v>
      </c>
      <c r="I1513">
        <v>2015</v>
      </c>
      <c r="J1513">
        <v>1</v>
      </c>
      <c r="K1513" t="s">
        <v>231</v>
      </c>
      <c r="M1513" t="s">
        <v>232</v>
      </c>
      <c r="P1513" s="29" t="str">
        <f t="shared" si="61"/>
        <v>CVL</v>
      </c>
    </row>
    <row r="1514" spans="1:16" hidden="1" x14ac:dyDescent="0.25">
      <c r="A1514">
        <v>186642511</v>
      </c>
      <c r="B1514">
        <v>803401</v>
      </c>
      <c r="C1514" t="s">
        <v>318</v>
      </c>
      <c r="D1514">
        <v>2021615</v>
      </c>
      <c r="E1514" t="s">
        <v>255</v>
      </c>
      <c r="F1514" t="s">
        <v>214</v>
      </c>
      <c r="G1514" t="s">
        <v>215</v>
      </c>
      <c r="H1514">
        <v>2</v>
      </c>
      <c r="I1514">
        <v>2015</v>
      </c>
      <c r="J1514">
        <v>1</v>
      </c>
      <c r="K1514" t="s">
        <v>231</v>
      </c>
      <c r="M1514" t="s">
        <v>232</v>
      </c>
      <c r="P1514" s="29" t="str">
        <f t="shared" si="61"/>
        <v>CVL</v>
      </c>
    </row>
    <row r="1515" spans="1:16" hidden="1" x14ac:dyDescent="0.25">
      <c r="A1515">
        <v>186642511</v>
      </c>
      <c r="B1515">
        <v>803401</v>
      </c>
      <c r="C1515" t="s">
        <v>318</v>
      </c>
      <c r="D1515">
        <v>2021602</v>
      </c>
      <c r="E1515" t="s">
        <v>242</v>
      </c>
      <c r="F1515" t="s">
        <v>214</v>
      </c>
      <c r="G1515" t="s">
        <v>215</v>
      </c>
      <c r="H1515">
        <v>2</v>
      </c>
      <c r="I1515">
        <v>2015</v>
      </c>
      <c r="J1515">
        <v>1</v>
      </c>
      <c r="K1515" t="s">
        <v>231</v>
      </c>
      <c r="M1515" t="s">
        <v>232</v>
      </c>
      <c r="P1515" s="29" t="str">
        <f t="shared" si="61"/>
        <v>CVL</v>
      </c>
    </row>
    <row r="1516" spans="1:16" hidden="1" x14ac:dyDescent="0.25">
      <c r="A1516">
        <v>186642511</v>
      </c>
      <c r="B1516">
        <v>803401</v>
      </c>
      <c r="C1516" t="s">
        <v>318</v>
      </c>
      <c r="D1516">
        <v>2004098</v>
      </c>
      <c r="E1516" t="s">
        <v>213</v>
      </c>
      <c r="F1516" t="s">
        <v>214</v>
      </c>
      <c r="G1516" t="s">
        <v>215</v>
      </c>
      <c r="H1516">
        <v>2</v>
      </c>
      <c r="I1516">
        <v>2015</v>
      </c>
      <c r="J1516">
        <v>1</v>
      </c>
      <c r="K1516" t="s">
        <v>231</v>
      </c>
      <c r="M1516" t="s">
        <v>232</v>
      </c>
      <c r="P1516" s="29" t="str">
        <f t="shared" si="61"/>
        <v>CVL</v>
      </c>
    </row>
    <row r="1517" spans="1:16" hidden="1" x14ac:dyDescent="0.25">
      <c r="A1517">
        <v>186642511</v>
      </c>
      <c r="B1517">
        <v>803401</v>
      </c>
      <c r="C1517" t="s">
        <v>318</v>
      </c>
      <c r="D1517">
        <v>2004112</v>
      </c>
      <c r="E1517" t="s">
        <v>244</v>
      </c>
      <c r="F1517" t="s">
        <v>214</v>
      </c>
      <c r="G1517" t="s">
        <v>215</v>
      </c>
      <c r="H1517">
        <v>2</v>
      </c>
      <c r="I1517">
        <v>2015</v>
      </c>
      <c r="J1517">
        <v>1</v>
      </c>
      <c r="K1517" t="s">
        <v>231</v>
      </c>
      <c r="M1517" t="s">
        <v>232</v>
      </c>
      <c r="P1517" s="29" t="str">
        <f t="shared" si="61"/>
        <v>CVL</v>
      </c>
    </row>
    <row r="1518" spans="1:16" hidden="1" x14ac:dyDescent="0.25">
      <c r="A1518">
        <v>186642511</v>
      </c>
      <c r="B1518">
        <v>803401</v>
      </c>
      <c r="C1518" t="s">
        <v>318</v>
      </c>
      <c r="D1518">
        <v>2005099</v>
      </c>
      <c r="E1518" t="s">
        <v>217</v>
      </c>
      <c r="F1518" t="s">
        <v>214</v>
      </c>
      <c r="G1518" t="s">
        <v>215</v>
      </c>
      <c r="H1518">
        <v>2</v>
      </c>
      <c r="I1518">
        <v>2015</v>
      </c>
      <c r="J1518">
        <v>1</v>
      </c>
      <c r="K1518" t="s">
        <v>231</v>
      </c>
      <c r="M1518" t="s">
        <v>232</v>
      </c>
      <c r="P1518" s="29" t="str">
        <f t="shared" si="61"/>
        <v>CVL</v>
      </c>
    </row>
    <row r="1519" spans="1:16" hidden="1" x14ac:dyDescent="0.25">
      <c r="A1519">
        <v>186642511</v>
      </c>
      <c r="B1519">
        <v>803401</v>
      </c>
      <c r="C1519" t="s">
        <v>318</v>
      </c>
      <c r="D1519">
        <v>2005118</v>
      </c>
      <c r="E1519" t="s">
        <v>223</v>
      </c>
      <c r="F1519" t="s">
        <v>214</v>
      </c>
      <c r="G1519" t="s">
        <v>215</v>
      </c>
      <c r="H1519">
        <v>2</v>
      </c>
      <c r="I1519">
        <v>2015</v>
      </c>
      <c r="J1519">
        <v>1</v>
      </c>
      <c r="K1519" t="s">
        <v>231</v>
      </c>
      <c r="M1519" t="s">
        <v>232</v>
      </c>
      <c r="P1519" s="29" t="str">
        <f t="shared" si="61"/>
        <v>CVL</v>
      </c>
    </row>
    <row r="1520" spans="1:16" hidden="1" x14ac:dyDescent="0.25">
      <c r="A1520">
        <v>186642511</v>
      </c>
      <c r="B1520">
        <v>803401</v>
      </c>
      <c r="C1520" t="s">
        <v>318</v>
      </c>
      <c r="D1520">
        <v>2005120</v>
      </c>
      <c r="E1520" t="s">
        <v>293</v>
      </c>
      <c r="F1520" t="s">
        <v>214</v>
      </c>
      <c r="G1520" t="s">
        <v>215</v>
      </c>
      <c r="H1520">
        <v>2</v>
      </c>
      <c r="I1520">
        <v>2015</v>
      </c>
      <c r="J1520">
        <v>1</v>
      </c>
      <c r="K1520" t="s">
        <v>231</v>
      </c>
      <c r="M1520" t="s">
        <v>232</v>
      </c>
      <c r="P1520" s="29" t="str">
        <f t="shared" si="61"/>
        <v>CVL</v>
      </c>
    </row>
    <row r="1521" spans="1:16" hidden="1" x14ac:dyDescent="0.25">
      <c r="A1521">
        <v>186642511</v>
      </c>
      <c r="B1521">
        <v>803401</v>
      </c>
      <c r="C1521" t="s">
        <v>318</v>
      </c>
      <c r="D1521">
        <v>2021580</v>
      </c>
      <c r="E1521" t="s">
        <v>241</v>
      </c>
      <c r="F1521" t="s">
        <v>214</v>
      </c>
      <c r="G1521" t="s">
        <v>215</v>
      </c>
      <c r="H1521">
        <v>2</v>
      </c>
      <c r="I1521">
        <v>2015</v>
      </c>
      <c r="J1521">
        <v>1</v>
      </c>
      <c r="K1521" t="s">
        <v>231</v>
      </c>
      <c r="M1521" t="s">
        <v>232</v>
      </c>
      <c r="P1521" s="29" t="str">
        <f t="shared" si="61"/>
        <v>CVL</v>
      </c>
    </row>
    <row r="1522" spans="1:16" hidden="1" x14ac:dyDescent="0.25">
      <c r="A1522">
        <v>186642511</v>
      </c>
      <c r="B1522">
        <v>803401</v>
      </c>
      <c r="C1522" t="s">
        <v>318</v>
      </c>
      <c r="D1522">
        <v>2021600</v>
      </c>
      <c r="E1522" t="s">
        <v>219</v>
      </c>
      <c r="F1522" t="s">
        <v>214</v>
      </c>
      <c r="G1522" t="s">
        <v>215</v>
      </c>
      <c r="H1522">
        <v>2</v>
      </c>
      <c r="I1522">
        <v>2015</v>
      </c>
      <c r="J1522">
        <v>1</v>
      </c>
      <c r="K1522" t="s">
        <v>231</v>
      </c>
      <c r="M1522" t="s">
        <v>232</v>
      </c>
      <c r="P1522" s="29" t="str">
        <f t="shared" si="61"/>
        <v>CVL</v>
      </c>
    </row>
    <row r="1523" spans="1:16" hidden="1" x14ac:dyDescent="0.25">
      <c r="A1523">
        <v>186642511</v>
      </c>
      <c r="B1523">
        <v>803401</v>
      </c>
      <c r="C1523" t="s">
        <v>318</v>
      </c>
      <c r="D1523">
        <v>2021679</v>
      </c>
      <c r="E1523" t="s">
        <v>259</v>
      </c>
      <c r="F1523" t="s">
        <v>214</v>
      </c>
      <c r="G1523" t="s">
        <v>215</v>
      </c>
      <c r="H1523">
        <v>2</v>
      </c>
      <c r="I1523">
        <v>2015</v>
      </c>
      <c r="J1523">
        <v>2</v>
      </c>
      <c r="L1523">
        <v>23072112</v>
      </c>
      <c r="M1523">
        <v>5.3</v>
      </c>
      <c r="P1523" s="29">
        <f t="shared" si="61"/>
        <v>0.71666666666666667</v>
      </c>
    </row>
    <row r="1524" spans="1:16" hidden="1" x14ac:dyDescent="0.25">
      <c r="A1524">
        <v>186642511</v>
      </c>
      <c r="B1524">
        <v>803401</v>
      </c>
      <c r="C1524" t="s">
        <v>318</v>
      </c>
      <c r="D1524">
        <v>2021750</v>
      </c>
      <c r="E1524" t="s">
        <v>296</v>
      </c>
      <c r="F1524" t="s">
        <v>214</v>
      </c>
      <c r="G1524" t="s">
        <v>215</v>
      </c>
      <c r="H1524">
        <v>3</v>
      </c>
      <c r="I1524">
        <v>2015</v>
      </c>
      <c r="J1524">
        <v>2</v>
      </c>
      <c r="L1524">
        <v>23072210</v>
      </c>
      <c r="M1524">
        <v>3.1</v>
      </c>
      <c r="P1524" s="29">
        <f t="shared" si="61"/>
        <v>0.35000000000000003</v>
      </c>
    </row>
    <row r="1525" spans="1:16" hidden="1" x14ac:dyDescent="0.25">
      <c r="A1525">
        <v>186642511</v>
      </c>
      <c r="B1525">
        <v>803401</v>
      </c>
      <c r="C1525" t="s">
        <v>318</v>
      </c>
      <c r="D1525">
        <v>2021787</v>
      </c>
      <c r="E1525" t="s">
        <v>292</v>
      </c>
      <c r="F1525" t="s">
        <v>214</v>
      </c>
      <c r="G1525" t="s">
        <v>215</v>
      </c>
      <c r="H1525">
        <v>2</v>
      </c>
      <c r="I1525">
        <v>2015</v>
      </c>
      <c r="J1525">
        <v>2</v>
      </c>
      <c r="L1525">
        <v>23070760</v>
      </c>
      <c r="M1525">
        <v>4.5999999999999996</v>
      </c>
      <c r="P1525" s="29">
        <f t="shared" si="61"/>
        <v>0.6</v>
      </c>
    </row>
    <row r="1526" spans="1:16" hidden="1" x14ac:dyDescent="0.25">
      <c r="A1526">
        <v>186642511</v>
      </c>
      <c r="B1526">
        <v>803401</v>
      </c>
      <c r="C1526" t="s">
        <v>318</v>
      </c>
      <c r="D1526">
        <v>2021725</v>
      </c>
      <c r="E1526" t="s">
        <v>257</v>
      </c>
      <c r="F1526" t="s">
        <v>214</v>
      </c>
      <c r="G1526" t="s">
        <v>215</v>
      </c>
      <c r="H1526">
        <v>2</v>
      </c>
      <c r="I1526">
        <v>2015</v>
      </c>
      <c r="J1526">
        <v>2</v>
      </c>
      <c r="L1526">
        <v>23072037</v>
      </c>
      <c r="M1526">
        <v>4</v>
      </c>
      <c r="P1526" s="29">
        <f t="shared" si="61"/>
        <v>0.5</v>
      </c>
    </row>
    <row r="1527" spans="1:16" hidden="1" x14ac:dyDescent="0.25">
      <c r="A1527">
        <v>186642511</v>
      </c>
      <c r="B1527">
        <v>803401</v>
      </c>
      <c r="C1527" t="s">
        <v>318</v>
      </c>
      <c r="D1527">
        <v>2021640</v>
      </c>
      <c r="E1527" t="s">
        <v>227</v>
      </c>
      <c r="F1527" t="s">
        <v>214</v>
      </c>
      <c r="G1527" t="s">
        <v>215</v>
      </c>
      <c r="H1527">
        <v>3</v>
      </c>
      <c r="I1527">
        <v>2015</v>
      </c>
      <c r="J1527">
        <v>2</v>
      </c>
      <c r="L1527">
        <v>23072070</v>
      </c>
      <c r="M1527">
        <v>2.6</v>
      </c>
      <c r="P1527" s="29">
        <f t="shared" si="61"/>
        <v>0.26666666666666666</v>
      </c>
    </row>
    <row r="1528" spans="1:16" hidden="1" x14ac:dyDescent="0.25">
      <c r="A1528">
        <v>186642511</v>
      </c>
      <c r="B1528">
        <v>803401</v>
      </c>
      <c r="C1528" t="s">
        <v>318</v>
      </c>
      <c r="D1528">
        <v>2021993</v>
      </c>
      <c r="E1528" t="s">
        <v>256</v>
      </c>
      <c r="F1528" t="s">
        <v>214</v>
      </c>
      <c r="G1528" t="s">
        <v>215</v>
      </c>
      <c r="H1528">
        <v>2</v>
      </c>
      <c r="I1528">
        <v>2015</v>
      </c>
      <c r="J1528">
        <v>2</v>
      </c>
      <c r="L1528">
        <v>23070717</v>
      </c>
      <c r="M1528">
        <v>5</v>
      </c>
      <c r="P1528" s="29">
        <f t="shared" si="61"/>
        <v>0.66666666666666663</v>
      </c>
    </row>
    <row r="1529" spans="1:16" hidden="1" x14ac:dyDescent="0.25">
      <c r="A1529">
        <v>186642511</v>
      </c>
      <c r="B1529">
        <v>803401</v>
      </c>
      <c r="C1529" t="s">
        <v>318</v>
      </c>
      <c r="D1529">
        <v>2005117</v>
      </c>
      <c r="E1529" t="s">
        <v>220</v>
      </c>
      <c r="F1529" t="s">
        <v>214</v>
      </c>
      <c r="G1529" t="s">
        <v>215</v>
      </c>
      <c r="H1529">
        <v>4</v>
      </c>
      <c r="I1529">
        <v>2015</v>
      </c>
      <c r="J1529">
        <v>2</v>
      </c>
      <c r="L1529">
        <v>23070388</v>
      </c>
      <c r="P1529" s="29" t="str">
        <f t="shared" si="61"/>
        <v>DRP</v>
      </c>
    </row>
    <row r="1530" spans="1:16" hidden="1" x14ac:dyDescent="0.25">
      <c r="A1530">
        <v>186642511</v>
      </c>
      <c r="B1530">
        <v>803401</v>
      </c>
      <c r="C1530" t="s">
        <v>318</v>
      </c>
      <c r="D1530">
        <v>2021750</v>
      </c>
      <c r="E1530" t="s">
        <v>296</v>
      </c>
      <c r="F1530" t="s">
        <v>214</v>
      </c>
      <c r="G1530" t="s">
        <v>215</v>
      </c>
      <c r="H1530">
        <v>2</v>
      </c>
      <c r="I1530">
        <v>2016</v>
      </c>
      <c r="J1530">
        <v>1</v>
      </c>
      <c r="L1530">
        <v>23081236</v>
      </c>
      <c r="M1530">
        <v>4.4000000000000004</v>
      </c>
      <c r="P1530" s="29">
        <f t="shared" ref="P1530:P1561" si="62">IF(AND(ISNUMBER(M1530),H1530&lt;&gt;4),(M1530-1)/6,IF(H1530=4,"DRP",IF(AND(H1530=3,M1530="NA"),"BAD",IF(AND(H1530=2),"CVL",IF(AND(H1530=1,ISBLANK(M1530)),"NULL","UNK")))))</f>
        <v>0.56666666666666676</v>
      </c>
    </row>
    <row r="1531" spans="1:16" hidden="1" x14ac:dyDescent="0.25">
      <c r="A1531">
        <v>186642511</v>
      </c>
      <c r="B1531">
        <v>803401</v>
      </c>
      <c r="C1531" t="s">
        <v>318</v>
      </c>
      <c r="D1531">
        <v>2021640</v>
      </c>
      <c r="E1531" t="s">
        <v>227</v>
      </c>
      <c r="F1531" t="s">
        <v>214</v>
      </c>
      <c r="G1531" t="s">
        <v>215</v>
      </c>
      <c r="H1531">
        <v>2</v>
      </c>
      <c r="I1531">
        <v>2016</v>
      </c>
      <c r="J1531">
        <v>1</v>
      </c>
      <c r="L1531">
        <v>23081228</v>
      </c>
      <c r="M1531">
        <v>5.0999999999999996</v>
      </c>
      <c r="P1531" s="29">
        <f t="shared" si="62"/>
        <v>0.68333333333333324</v>
      </c>
    </row>
    <row r="1532" spans="1:16" hidden="1" x14ac:dyDescent="0.25">
      <c r="A1532">
        <v>186642511</v>
      </c>
      <c r="B1532">
        <v>803401</v>
      </c>
      <c r="C1532" t="s">
        <v>318</v>
      </c>
      <c r="D1532">
        <v>2004116</v>
      </c>
      <c r="E1532" t="s">
        <v>229</v>
      </c>
      <c r="F1532" t="s">
        <v>214</v>
      </c>
      <c r="G1532" t="s">
        <v>215</v>
      </c>
      <c r="H1532">
        <v>4</v>
      </c>
      <c r="I1532">
        <v>2016</v>
      </c>
      <c r="J1532">
        <v>1</v>
      </c>
      <c r="L1532">
        <v>23078177</v>
      </c>
      <c r="P1532" s="29" t="str">
        <f t="shared" si="62"/>
        <v>DRP</v>
      </c>
    </row>
    <row r="1533" spans="1:16" hidden="1" x14ac:dyDescent="0.25">
      <c r="A1533">
        <v>186642511</v>
      </c>
      <c r="B1533">
        <v>803401</v>
      </c>
      <c r="C1533" t="s">
        <v>318</v>
      </c>
      <c r="D1533">
        <v>2004752</v>
      </c>
      <c r="E1533" t="s">
        <v>290</v>
      </c>
      <c r="F1533" t="s">
        <v>214</v>
      </c>
      <c r="G1533" t="s">
        <v>215</v>
      </c>
      <c r="H1533">
        <v>4</v>
      </c>
      <c r="I1533">
        <v>2016</v>
      </c>
      <c r="J1533">
        <v>1</v>
      </c>
      <c r="L1533">
        <v>23080760</v>
      </c>
      <c r="P1533" s="29" t="str">
        <f t="shared" si="62"/>
        <v>DRP</v>
      </c>
    </row>
    <row r="1534" spans="1:16" hidden="1" x14ac:dyDescent="0.25">
      <c r="A1534">
        <v>186642511</v>
      </c>
      <c r="B1534">
        <v>803401</v>
      </c>
      <c r="C1534" t="s">
        <v>318</v>
      </c>
      <c r="D1534">
        <v>2024862</v>
      </c>
      <c r="E1534" t="s">
        <v>289</v>
      </c>
      <c r="F1534" t="s">
        <v>214</v>
      </c>
      <c r="G1534" t="s">
        <v>215</v>
      </c>
      <c r="H1534">
        <v>2</v>
      </c>
      <c r="I1534">
        <v>2016</v>
      </c>
      <c r="J1534">
        <v>1</v>
      </c>
      <c r="L1534">
        <v>23079749</v>
      </c>
      <c r="M1534">
        <v>6.4</v>
      </c>
      <c r="P1534" s="29">
        <f t="shared" si="62"/>
        <v>0.9</v>
      </c>
    </row>
    <row r="1535" spans="1:16" hidden="1" x14ac:dyDescent="0.25">
      <c r="A1535">
        <v>186642511</v>
      </c>
      <c r="B1535">
        <v>803401</v>
      </c>
      <c r="C1535" t="s">
        <v>318</v>
      </c>
      <c r="D1535">
        <v>2021723</v>
      </c>
      <c r="E1535" t="s">
        <v>299</v>
      </c>
      <c r="F1535" t="s">
        <v>214</v>
      </c>
      <c r="G1535" t="s">
        <v>215</v>
      </c>
      <c r="H1535">
        <v>2</v>
      </c>
      <c r="I1535">
        <v>2016</v>
      </c>
      <c r="J1535">
        <v>1</v>
      </c>
      <c r="L1535">
        <v>23079803</v>
      </c>
      <c r="M1535">
        <v>6.5</v>
      </c>
      <c r="P1535" s="29">
        <f t="shared" si="62"/>
        <v>0.91666666666666663</v>
      </c>
    </row>
    <row r="1536" spans="1:16" hidden="1" x14ac:dyDescent="0.25">
      <c r="A1536">
        <v>186642511</v>
      </c>
      <c r="B1536">
        <v>803401</v>
      </c>
      <c r="C1536" t="s">
        <v>318</v>
      </c>
      <c r="D1536">
        <v>2004591</v>
      </c>
      <c r="E1536" t="s">
        <v>271</v>
      </c>
      <c r="F1536" t="s">
        <v>214</v>
      </c>
      <c r="G1536" t="s">
        <v>215</v>
      </c>
      <c r="H1536">
        <v>2</v>
      </c>
      <c r="I1536">
        <v>2016</v>
      </c>
      <c r="J1536">
        <v>1</v>
      </c>
      <c r="L1536">
        <v>23079745</v>
      </c>
      <c r="M1536">
        <v>5.5</v>
      </c>
      <c r="P1536" s="29">
        <f t="shared" si="62"/>
        <v>0.75</v>
      </c>
    </row>
    <row r="1537" spans="1:16" hidden="1" x14ac:dyDescent="0.25">
      <c r="A1537">
        <v>186642511</v>
      </c>
      <c r="B1537">
        <v>803401</v>
      </c>
      <c r="C1537" t="s">
        <v>318</v>
      </c>
      <c r="D1537">
        <v>2021763</v>
      </c>
      <c r="E1537" t="s">
        <v>298</v>
      </c>
      <c r="F1537" t="s">
        <v>214</v>
      </c>
      <c r="G1537" t="s">
        <v>215</v>
      </c>
      <c r="H1537">
        <v>2</v>
      </c>
      <c r="I1537">
        <v>2016</v>
      </c>
      <c r="J1537">
        <v>1</v>
      </c>
      <c r="L1537">
        <v>23081192</v>
      </c>
      <c r="M1537">
        <v>5.3</v>
      </c>
      <c r="P1537" s="29">
        <f t="shared" si="62"/>
        <v>0.71666666666666667</v>
      </c>
    </row>
    <row r="1538" spans="1:16" hidden="1" x14ac:dyDescent="0.25">
      <c r="A1538">
        <v>186642511</v>
      </c>
      <c r="B1538">
        <v>803401</v>
      </c>
      <c r="C1538" t="s">
        <v>318</v>
      </c>
      <c r="D1538">
        <v>2004099</v>
      </c>
      <c r="E1538" t="s">
        <v>245</v>
      </c>
      <c r="F1538" t="s">
        <v>214</v>
      </c>
      <c r="G1538" t="s">
        <v>215</v>
      </c>
      <c r="H1538">
        <v>2</v>
      </c>
      <c r="I1538">
        <v>2016</v>
      </c>
      <c r="J1538">
        <v>1</v>
      </c>
      <c r="L1538">
        <v>23073324</v>
      </c>
      <c r="M1538">
        <v>6.4</v>
      </c>
      <c r="P1538" s="29">
        <f t="shared" si="62"/>
        <v>0.9</v>
      </c>
    </row>
    <row r="1539" spans="1:16" hidden="1" x14ac:dyDescent="0.25">
      <c r="A1539">
        <v>186642511</v>
      </c>
      <c r="B1539">
        <v>803401</v>
      </c>
      <c r="C1539" t="s">
        <v>318</v>
      </c>
      <c r="D1539">
        <v>2021865</v>
      </c>
      <c r="E1539" t="s">
        <v>301</v>
      </c>
      <c r="F1539" t="s">
        <v>214</v>
      </c>
      <c r="G1539" t="s">
        <v>215</v>
      </c>
      <c r="H1539">
        <v>2</v>
      </c>
      <c r="I1539">
        <v>2016</v>
      </c>
      <c r="J1539">
        <v>2</v>
      </c>
      <c r="L1539">
        <v>23086911</v>
      </c>
      <c r="M1539">
        <v>6.6</v>
      </c>
      <c r="P1539" s="29">
        <f t="shared" si="62"/>
        <v>0.93333333333333324</v>
      </c>
    </row>
    <row r="1540" spans="1:16" hidden="1" x14ac:dyDescent="0.25">
      <c r="A1540">
        <v>186642511</v>
      </c>
      <c r="B1540">
        <v>803401</v>
      </c>
      <c r="C1540" t="s">
        <v>318</v>
      </c>
      <c r="D1540">
        <v>2021631</v>
      </c>
      <c r="E1540" t="s">
        <v>302</v>
      </c>
      <c r="F1540" t="s">
        <v>214</v>
      </c>
      <c r="G1540" t="s">
        <v>215</v>
      </c>
      <c r="H1540">
        <v>2</v>
      </c>
      <c r="I1540">
        <v>2016</v>
      </c>
      <c r="J1540">
        <v>2</v>
      </c>
      <c r="L1540">
        <v>23086678</v>
      </c>
      <c r="M1540">
        <v>5.0999999999999996</v>
      </c>
      <c r="P1540" s="29">
        <f t="shared" si="62"/>
        <v>0.68333333333333324</v>
      </c>
    </row>
    <row r="1541" spans="1:16" hidden="1" x14ac:dyDescent="0.25">
      <c r="A1541">
        <v>186642511</v>
      </c>
      <c r="B1541">
        <v>803401</v>
      </c>
      <c r="C1541" t="s">
        <v>318</v>
      </c>
      <c r="D1541">
        <v>2004116</v>
      </c>
      <c r="E1541" t="s">
        <v>229</v>
      </c>
      <c r="F1541" t="s">
        <v>214</v>
      </c>
      <c r="G1541" t="s">
        <v>215</v>
      </c>
      <c r="H1541">
        <v>2</v>
      </c>
      <c r="I1541">
        <v>2016</v>
      </c>
      <c r="J1541">
        <v>2</v>
      </c>
      <c r="L1541">
        <v>23085555</v>
      </c>
      <c r="M1541">
        <v>6</v>
      </c>
      <c r="P1541" s="29">
        <f t="shared" si="62"/>
        <v>0.83333333333333337</v>
      </c>
    </row>
    <row r="1542" spans="1:16" hidden="1" x14ac:dyDescent="0.25">
      <c r="A1542">
        <v>186642511</v>
      </c>
      <c r="B1542">
        <v>803401</v>
      </c>
      <c r="C1542" t="s">
        <v>318</v>
      </c>
      <c r="D1542">
        <v>2004586</v>
      </c>
      <c r="E1542" t="s">
        <v>325</v>
      </c>
      <c r="F1542" t="s">
        <v>214</v>
      </c>
      <c r="G1542" t="s">
        <v>215</v>
      </c>
      <c r="H1542">
        <v>2</v>
      </c>
      <c r="I1542">
        <v>2016</v>
      </c>
      <c r="J1542">
        <v>2</v>
      </c>
      <c r="L1542">
        <v>23087634</v>
      </c>
      <c r="M1542">
        <v>4.5999999999999996</v>
      </c>
      <c r="P1542" s="29">
        <f t="shared" si="62"/>
        <v>0.6</v>
      </c>
    </row>
    <row r="1543" spans="1:16" hidden="1" x14ac:dyDescent="0.25">
      <c r="A1543">
        <v>186642511</v>
      </c>
      <c r="B1543">
        <v>803401</v>
      </c>
      <c r="C1543" t="s">
        <v>318</v>
      </c>
      <c r="D1543">
        <v>2004587</v>
      </c>
      <c r="E1543" t="s">
        <v>288</v>
      </c>
      <c r="F1543" t="s">
        <v>214</v>
      </c>
      <c r="G1543" t="s">
        <v>215</v>
      </c>
      <c r="H1543">
        <v>2</v>
      </c>
      <c r="I1543">
        <v>2016</v>
      </c>
      <c r="J1543">
        <v>2</v>
      </c>
      <c r="L1543">
        <v>23087635</v>
      </c>
      <c r="M1543">
        <v>4</v>
      </c>
      <c r="P1543" s="29">
        <f t="shared" si="62"/>
        <v>0.5</v>
      </c>
    </row>
    <row r="1544" spans="1:16" hidden="1" x14ac:dyDescent="0.25">
      <c r="A1544">
        <v>186642511</v>
      </c>
      <c r="B1544">
        <v>803401</v>
      </c>
      <c r="C1544" t="s">
        <v>318</v>
      </c>
      <c r="D1544">
        <v>2004597</v>
      </c>
      <c r="E1544" t="s">
        <v>279</v>
      </c>
      <c r="F1544" t="s">
        <v>214</v>
      </c>
      <c r="G1544" t="s">
        <v>215</v>
      </c>
      <c r="H1544">
        <v>2</v>
      </c>
      <c r="I1544">
        <v>2016</v>
      </c>
      <c r="J1544">
        <v>2</v>
      </c>
      <c r="L1544">
        <v>23086682</v>
      </c>
      <c r="M1544">
        <v>5</v>
      </c>
      <c r="P1544" s="29">
        <f t="shared" si="62"/>
        <v>0.66666666666666663</v>
      </c>
    </row>
    <row r="1545" spans="1:16" hidden="1" x14ac:dyDescent="0.25">
      <c r="A1545">
        <v>186642511</v>
      </c>
      <c r="B1545">
        <v>803401</v>
      </c>
      <c r="C1545" t="s">
        <v>318</v>
      </c>
      <c r="D1545">
        <v>2021591</v>
      </c>
      <c r="E1545" t="s">
        <v>240</v>
      </c>
      <c r="F1545" t="s">
        <v>214</v>
      </c>
      <c r="G1545" t="s">
        <v>215</v>
      </c>
      <c r="H1545">
        <v>2</v>
      </c>
      <c r="I1545">
        <v>2016</v>
      </c>
      <c r="J1545">
        <v>2</v>
      </c>
      <c r="L1545">
        <v>23086681</v>
      </c>
      <c r="M1545">
        <v>5.3</v>
      </c>
      <c r="P1545" s="29">
        <f t="shared" si="62"/>
        <v>0.71666666666666667</v>
      </c>
    </row>
    <row r="1546" spans="1:16" hidden="1" x14ac:dyDescent="0.25">
      <c r="A1546">
        <v>186642511</v>
      </c>
      <c r="B1546">
        <v>803401</v>
      </c>
      <c r="C1546" t="s">
        <v>318</v>
      </c>
      <c r="D1546">
        <v>2024921</v>
      </c>
      <c r="E1546" t="s">
        <v>225</v>
      </c>
      <c r="F1546" t="s">
        <v>214</v>
      </c>
      <c r="G1546" t="s">
        <v>215</v>
      </c>
      <c r="H1546">
        <v>4</v>
      </c>
      <c r="I1546">
        <v>2017</v>
      </c>
      <c r="J1546">
        <v>1</v>
      </c>
      <c r="L1546">
        <v>23093771</v>
      </c>
      <c r="P1546" s="29" t="str">
        <f t="shared" si="62"/>
        <v>DRP</v>
      </c>
    </row>
    <row r="1547" spans="1:16" hidden="1" x14ac:dyDescent="0.25">
      <c r="A1547">
        <v>186642511</v>
      </c>
      <c r="B1547">
        <v>803401</v>
      </c>
      <c r="C1547" t="s">
        <v>318</v>
      </c>
      <c r="D1547">
        <v>2021716</v>
      </c>
      <c r="E1547" t="s">
        <v>291</v>
      </c>
      <c r="F1547" t="s">
        <v>214</v>
      </c>
      <c r="G1547" t="s">
        <v>215</v>
      </c>
      <c r="H1547">
        <v>4</v>
      </c>
      <c r="I1547">
        <v>2017</v>
      </c>
      <c r="J1547">
        <v>1</v>
      </c>
      <c r="L1547">
        <v>23094187</v>
      </c>
      <c r="P1547" s="29" t="str">
        <f t="shared" si="62"/>
        <v>DRP</v>
      </c>
    </row>
    <row r="1548" spans="1:16" hidden="1" x14ac:dyDescent="0.25">
      <c r="A1548">
        <v>186642511</v>
      </c>
      <c r="B1548">
        <v>803401</v>
      </c>
      <c r="C1548" t="s">
        <v>318</v>
      </c>
      <c r="D1548">
        <v>2021671</v>
      </c>
      <c r="E1548" t="s">
        <v>303</v>
      </c>
      <c r="F1548" t="s">
        <v>214</v>
      </c>
      <c r="G1548" t="s">
        <v>215</v>
      </c>
      <c r="H1548">
        <v>4</v>
      </c>
      <c r="I1548">
        <v>2017</v>
      </c>
      <c r="J1548">
        <v>1</v>
      </c>
      <c r="L1548">
        <v>23093770</v>
      </c>
      <c r="P1548" s="29" t="str">
        <f t="shared" si="62"/>
        <v>DRP</v>
      </c>
    </row>
    <row r="1549" spans="1:16" hidden="1" x14ac:dyDescent="0.25">
      <c r="A1549">
        <v>186642511</v>
      </c>
      <c r="B1549">
        <v>803401</v>
      </c>
      <c r="C1549" t="s">
        <v>318</v>
      </c>
      <c r="D1549">
        <v>2004609</v>
      </c>
      <c r="E1549" t="s">
        <v>309</v>
      </c>
      <c r="F1549" t="s">
        <v>214</v>
      </c>
      <c r="G1549" t="s">
        <v>215</v>
      </c>
      <c r="H1549">
        <v>4</v>
      </c>
      <c r="I1549">
        <v>2017</v>
      </c>
      <c r="J1549">
        <v>1</v>
      </c>
      <c r="L1549">
        <v>23093778</v>
      </c>
      <c r="P1549" s="29" t="str">
        <f t="shared" si="62"/>
        <v>DRP</v>
      </c>
    </row>
    <row r="1550" spans="1:16" hidden="1" x14ac:dyDescent="0.25">
      <c r="A1550">
        <v>186642511</v>
      </c>
      <c r="B1550">
        <v>803401</v>
      </c>
      <c r="C1550" t="s">
        <v>318</v>
      </c>
      <c r="D1550">
        <v>2021671</v>
      </c>
      <c r="E1550" t="s">
        <v>303</v>
      </c>
      <c r="F1550" t="s">
        <v>214</v>
      </c>
      <c r="G1550" t="s">
        <v>215</v>
      </c>
      <c r="H1550">
        <v>2</v>
      </c>
      <c r="I1550">
        <v>2017</v>
      </c>
      <c r="J1550">
        <v>1</v>
      </c>
      <c r="L1550">
        <v>23093770</v>
      </c>
      <c r="M1550">
        <v>6.8</v>
      </c>
      <c r="P1550" s="29">
        <f t="shared" si="62"/>
        <v>0.96666666666666667</v>
      </c>
    </row>
    <row r="1551" spans="1:16" hidden="1" x14ac:dyDescent="0.25">
      <c r="A1551">
        <v>186642511</v>
      </c>
      <c r="B1551">
        <v>803401</v>
      </c>
      <c r="C1551" t="s">
        <v>318</v>
      </c>
      <c r="D1551">
        <v>2024863</v>
      </c>
      <c r="E1551" t="s">
        <v>304</v>
      </c>
      <c r="F1551" t="s">
        <v>214</v>
      </c>
      <c r="G1551" t="s">
        <v>215</v>
      </c>
      <c r="H1551">
        <v>2</v>
      </c>
      <c r="I1551">
        <v>2017</v>
      </c>
      <c r="J1551">
        <v>1</v>
      </c>
      <c r="L1551">
        <v>23093481</v>
      </c>
      <c r="M1551">
        <v>5.2</v>
      </c>
      <c r="P1551" s="29">
        <f t="shared" si="62"/>
        <v>0.70000000000000007</v>
      </c>
    </row>
    <row r="1552" spans="1:16" hidden="1" x14ac:dyDescent="0.25">
      <c r="A1552">
        <v>186642511</v>
      </c>
      <c r="B1552">
        <v>803401</v>
      </c>
      <c r="C1552" t="s">
        <v>318</v>
      </c>
      <c r="D1552">
        <v>2021661</v>
      </c>
      <c r="E1552" t="s">
        <v>305</v>
      </c>
      <c r="F1552" t="s">
        <v>214</v>
      </c>
      <c r="G1552" t="s">
        <v>215</v>
      </c>
      <c r="H1552">
        <v>2</v>
      </c>
      <c r="I1552">
        <v>2017</v>
      </c>
      <c r="J1552">
        <v>1</v>
      </c>
      <c r="L1552">
        <v>23093496</v>
      </c>
      <c r="M1552">
        <v>5.0999999999999996</v>
      </c>
      <c r="P1552" s="29">
        <f t="shared" si="62"/>
        <v>0.68333333333333324</v>
      </c>
    </row>
    <row r="1553" spans="1:16" hidden="1" x14ac:dyDescent="0.25">
      <c r="A1553">
        <v>186642511</v>
      </c>
      <c r="B1553">
        <v>803401</v>
      </c>
      <c r="C1553" t="s">
        <v>318</v>
      </c>
      <c r="D1553">
        <v>2021744</v>
      </c>
      <c r="E1553" t="s">
        <v>262</v>
      </c>
      <c r="F1553" t="s">
        <v>214</v>
      </c>
      <c r="G1553" t="s">
        <v>215</v>
      </c>
      <c r="H1553">
        <v>2</v>
      </c>
      <c r="I1553">
        <v>2017</v>
      </c>
      <c r="J1553">
        <v>1</v>
      </c>
      <c r="L1553">
        <v>23093480</v>
      </c>
      <c r="M1553">
        <v>6.2</v>
      </c>
      <c r="P1553" s="29">
        <f t="shared" si="62"/>
        <v>0.8666666666666667</v>
      </c>
    </row>
    <row r="1554" spans="1:16" hidden="1" x14ac:dyDescent="0.25">
      <c r="A1554">
        <v>186642511</v>
      </c>
      <c r="B1554">
        <v>803401</v>
      </c>
      <c r="C1554" t="s">
        <v>318</v>
      </c>
      <c r="D1554">
        <v>2004752</v>
      </c>
      <c r="E1554" t="s">
        <v>290</v>
      </c>
      <c r="F1554" t="s">
        <v>214</v>
      </c>
      <c r="G1554" t="s">
        <v>215</v>
      </c>
      <c r="H1554">
        <v>2</v>
      </c>
      <c r="I1554">
        <v>2017</v>
      </c>
      <c r="J1554">
        <v>1</v>
      </c>
      <c r="L1554">
        <v>23093323</v>
      </c>
      <c r="M1554">
        <v>4.0999999999999996</v>
      </c>
      <c r="P1554" s="29">
        <f t="shared" si="62"/>
        <v>0.51666666666666661</v>
      </c>
    </row>
    <row r="1555" spans="1:16" hidden="1" x14ac:dyDescent="0.25">
      <c r="A1555">
        <v>186642511</v>
      </c>
      <c r="B1555">
        <v>803401</v>
      </c>
      <c r="C1555" t="s">
        <v>318</v>
      </c>
      <c r="D1555">
        <v>2004602</v>
      </c>
      <c r="E1555" t="s">
        <v>277</v>
      </c>
      <c r="F1555" t="s">
        <v>214</v>
      </c>
      <c r="G1555" t="s">
        <v>215</v>
      </c>
      <c r="H1555">
        <v>2</v>
      </c>
      <c r="I1555">
        <v>2017</v>
      </c>
      <c r="J1555">
        <v>1</v>
      </c>
      <c r="L1555">
        <v>23093767</v>
      </c>
      <c r="M1555">
        <v>5.3</v>
      </c>
      <c r="P1555" s="29">
        <f t="shared" si="62"/>
        <v>0.71666666666666667</v>
      </c>
    </row>
    <row r="1556" spans="1:16" hidden="1" x14ac:dyDescent="0.25">
      <c r="A1556">
        <v>186642511</v>
      </c>
      <c r="B1556">
        <v>803401</v>
      </c>
      <c r="C1556" t="s">
        <v>318</v>
      </c>
      <c r="D1556">
        <v>2019271</v>
      </c>
      <c r="E1556" t="s">
        <v>236</v>
      </c>
      <c r="F1556" t="s">
        <v>214</v>
      </c>
      <c r="G1556" t="s">
        <v>215</v>
      </c>
      <c r="H1556">
        <v>2</v>
      </c>
      <c r="I1556">
        <v>2017</v>
      </c>
      <c r="J1556">
        <v>1</v>
      </c>
      <c r="L1556">
        <v>23090695</v>
      </c>
      <c r="M1556">
        <v>5.8</v>
      </c>
      <c r="P1556" s="29">
        <f t="shared" si="62"/>
        <v>0.79999999999999993</v>
      </c>
    </row>
    <row r="1557" spans="1:16" hidden="1" x14ac:dyDescent="0.25">
      <c r="A1557">
        <v>186642511</v>
      </c>
      <c r="B1557">
        <v>803401</v>
      </c>
      <c r="C1557" t="s">
        <v>318</v>
      </c>
      <c r="D1557">
        <v>2005117</v>
      </c>
      <c r="E1557" t="s">
        <v>220</v>
      </c>
      <c r="F1557" t="s">
        <v>214</v>
      </c>
      <c r="G1557" t="s">
        <v>215</v>
      </c>
      <c r="H1557">
        <v>4</v>
      </c>
      <c r="I1557">
        <v>2017</v>
      </c>
      <c r="J1557">
        <v>2</v>
      </c>
      <c r="L1557">
        <v>23098967</v>
      </c>
      <c r="P1557" s="29" t="str">
        <f t="shared" si="62"/>
        <v>DRP</v>
      </c>
    </row>
    <row r="1558" spans="1:16" hidden="1" x14ac:dyDescent="0.25">
      <c r="A1558">
        <v>186642511</v>
      </c>
      <c r="B1558">
        <v>803401</v>
      </c>
      <c r="C1558" t="s">
        <v>318</v>
      </c>
      <c r="D1558">
        <v>2021664</v>
      </c>
      <c r="E1558" t="s">
        <v>311</v>
      </c>
      <c r="F1558" t="s">
        <v>214</v>
      </c>
      <c r="G1558" t="s">
        <v>215</v>
      </c>
      <c r="H1558">
        <v>2</v>
      </c>
      <c r="I1558">
        <v>2017</v>
      </c>
      <c r="J1558">
        <v>2</v>
      </c>
      <c r="L1558">
        <v>23097719</v>
      </c>
      <c r="M1558">
        <v>5.3</v>
      </c>
      <c r="P1558" s="29">
        <f t="shared" si="62"/>
        <v>0.71666666666666667</v>
      </c>
    </row>
    <row r="1559" spans="1:16" hidden="1" x14ac:dyDescent="0.25">
      <c r="A1559">
        <v>186642511</v>
      </c>
      <c r="B1559">
        <v>803401</v>
      </c>
      <c r="C1559" t="s">
        <v>318</v>
      </c>
      <c r="D1559">
        <v>2021716</v>
      </c>
      <c r="E1559" t="s">
        <v>291</v>
      </c>
      <c r="F1559" t="s">
        <v>214</v>
      </c>
      <c r="G1559" t="s">
        <v>215</v>
      </c>
      <c r="H1559">
        <v>2</v>
      </c>
      <c r="I1559">
        <v>2017</v>
      </c>
      <c r="J1559">
        <v>2</v>
      </c>
      <c r="L1559">
        <v>23097639</v>
      </c>
      <c r="M1559">
        <v>5.4</v>
      </c>
      <c r="P1559" s="29">
        <f t="shared" si="62"/>
        <v>0.73333333333333339</v>
      </c>
    </row>
    <row r="1560" spans="1:16" hidden="1" x14ac:dyDescent="0.25">
      <c r="A1560">
        <v>186642511</v>
      </c>
      <c r="B1560">
        <v>803401</v>
      </c>
      <c r="C1560" t="s">
        <v>318</v>
      </c>
      <c r="D1560">
        <v>2021689</v>
      </c>
      <c r="E1560" t="s">
        <v>312</v>
      </c>
      <c r="F1560" t="s">
        <v>214</v>
      </c>
      <c r="G1560" t="s">
        <v>215</v>
      </c>
      <c r="H1560">
        <v>3</v>
      </c>
      <c r="I1560">
        <v>2017</v>
      </c>
      <c r="J1560">
        <v>2</v>
      </c>
      <c r="L1560">
        <v>23097720</v>
      </c>
      <c r="M1560">
        <v>3.5</v>
      </c>
      <c r="P1560" s="29">
        <f t="shared" si="62"/>
        <v>0.41666666666666669</v>
      </c>
    </row>
    <row r="1561" spans="1:16" hidden="1" x14ac:dyDescent="0.25">
      <c r="A1561">
        <v>186642511</v>
      </c>
      <c r="B1561">
        <v>803401</v>
      </c>
      <c r="C1561" t="s">
        <v>318</v>
      </c>
      <c r="D1561">
        <v>2019272</v>
      </c>
      <c r="E1561" t="s">
        <v>249</v>
      </c>
      <c r="F1561" t="s">
        <v>214</v>
      </c>
      <c r="G1561" t="s">
        <v>215</v>
      </c>
      <c r="H1561">
        <v>2</v>
      </c>
      <c r="I1561">
        <v>2017</v>
      </c>
      <c r="J1561">
        <v>2</v>
      </c>
      <c r="L1561">
        <v>23097958</v>
      </c>
      <c r="M1561">
        <v>5.3</v>
      </c>
      <c r="P1561" s="29">
        <f t="shared" si="62"/>
        <v>0.71666666666666667</v>
      </c>
    </row>
    <row r="1562" spans="1:16" hidden="1" x14ac:dyDescent="0.25">
      <c r="A1562">
        <v>186642511</v>
      </c>
      <c r="B1562">
        <v>803401</v>
      </c>
      <c r="C1562" t="s">
        <v>318</v>
      </c>
      <c r="D1562">
        <v>2024864</v>
      </c>
      <c r="E1562" t="s">
        <v>310</v>
      </c>
      <c r="F1562" t="s">
        <v>214</v>
      </c>
      <c r="G1562" t="s">
        <v>215</v>
      </c>
      <c r="H1562">
        <v>2</v>
      </c>
      <c r="I1562">
        <v>2017</v>
      </c>
      <c r="J1562">
        <v>2</v>
      </c>
      <c r="L1562">
        <v>23097718</v>
      </c>
      <c r="M1562">
        <v>4.5999999999999996</v>
      </c>
      <c r="P1562" s="29">
        <f t="shared" ref="P1562:P1580" si="63">IF(AND(ISNUMBER(M1562),H1562&lt;&gt;4),(M1562-1)/6,IF(H1562=4,"DRP",IF(AND(H1562=3,M1562="NA"),"BAD",IF(AND(H1562=2),"CVL",IF(AND(H1562=1,ISBLANK(M1562)),"NULL","UNK")))))</f>
        <v>0.6</v>
      </c>
    </row>
    <row r="1563" spans="1:16" hidden="1" x14ac:dyDescent="0.25">
      <c r="A1563">
        <v>186642511</v>
      </c>
      <c r="B1563">
        <v>803401</v>
      </c>
      <c r="C1563" t="s">
        <v>318</v>
      </c>
      <c r="D1563">
        <v>2024865</v>
      </c>
      <c r="E1563" t="s">
        <v>284</v>
      </c>
      <c r="F1563" t="s">
        <v>214</v>
      </c>
      <c r="G1563" t="s">
        <v>215</v>
      </c>
      <c r="H1563">
        <v>2</v>
      </c>
      <c r="I1563">
        <v>2017</v>
      </c>
      <c r="J1563">
        <v>2</v>
      </c>
      <c r="L1563">
        <v>23100871</v>
      </c>
      <c r="M1563">
        <v>5</v>
      </c>
      <c r="P1563" s="29">
        <f t="shared" si="63"/>
        <v>0.66666666666666663</v>
      </c>
    </row>
    <row r="1564" spans="1:16" hidden="1" x14ac:dyDescent="0.25">
      <c r="A1564">
        <v>186642511</v>
      </c>
      <c r="B1564">
        <v>803401</v>
      </c>
      <c r="C1564" t="s">
        <v>318</v>
      </c>
      <c r="D1564">
        <v>2024921</v>
      </c>
      <c r="E1564" t="s">
        <v>225</v>
      </c>
      <c r="F1564" t="s">
        <v>214</v>
      </c>
      <c r="G1564" t="s">
        <v>215</v>
      </c>
      <c r="H1564">
        <v>2</v>
      </c>
      <c r="I1564">
        <v>2017</v>
      </c>
      <c r="J1564">
        <v>2</v>
      </c>
      <c r="L1564">
        <v>23097717</v>
      </c>
      <c r="M1564">
        <v>5.5</v>
      </c>
      <c r="P1564" s="29">
        <f t="shared" si="63"/>
        <v>0.75</v>
      </c>
    </row>
    <row r="1565" spans="1:16" hidden="1" x14ac:dyDescent="0.25">
      <c r="A1565">
        <v>186642511</v>
      </c>
      <c r="B1565">
        <v>803401</v>
      </c>
      <c r="C1565" t="s">
        <v>318</v>
      </c>
      <c r="D1565">
        <v>2019273</v>
      </c>
      <c r="E1565" t="s">
        <v>248</v>
      </c>
      <c r="F1565" t="s">
        <v>214</v>
      </c>
      <c r="G1565" t="s">
        <v>215</v>
      </c>
      <c r="H1565">
        <v>2</v>
      </c>
      <c r="I1565">
        <v>2018</v>
      </c>
      <c r="J1565">
        <v>1</v>
      </c>
      <c r="L1565">
        <v>23104537</v>
      </c>
      <c r="M1565">
        <v>5.4</v>
      </c>
      <c r="P1565" s="29">
        <f t="shared" si="63"/>
        <v>0.73333333333333339</v>
      </c>
    </row>
    <row r="1566" spans="1:16" hidden="1" x14ac:dyDescent="0.25">
      <c r="A1566">
        <v>186642511</v>
      </c>
      <c r="B1566">
        <v>803401</v>
      </c>
      <c r="C1566" t="s">
        <v>318</v>
      </c>
      <c r="D1566">
        <v>2021808</v>
      </c>
      <c r="E1566" t="s">
        <v>283</v>
      </c>
      <c r="F1566" t="s">
        <v>214</v>
      </c>
      <c r="G1566" t="s">
        <v>215</v>
      </c>
      <c r="H1566">
        <v>2</v>
      </c>
      <c r="I1566">
        <v>2018</v>
      </c>
      <c r="J1566">
        <v>1</v>
      </c>
      <c r="L1566">
        <v>23108998</v>
      </c>
      <c r="M1566">
        <v>6.2</v>
      </c>
      <c r="P1566" s="29">
        <f t="shared" si="63"/>
        <v>0.8666666666666667</v>
      </c>
    </row>
    <row r="1567" spans="1:16" hidden="1" x14ac:dyDescent="0.25">
      <c r="A1567">
        <v>186642511</v>
      </c>
      <c r="B1567">
        <v>803401</v>
      </c>
      <c r="C1567" t="s">
        <v>318</v>
      </c>
      <c r="D1567">
        <v>2021760</v>
      </c>
      <c r="E1567" t="s">
        <v>254</v>
      </c>
      <c r="F1567" t="s">
        <v>214</v>
      </c>
      <c r="G1567" t="s">
        <v>215</v>
      </c>
      <c r="H1567">
        <v>2</v>
      </c>
      <c r="I1567">
        <v>2018</v>
      </c>
      <c r="J1567">
        <v>1</v>
      </c>
      <c r="L1567">
        <v>23107822</v>
      </c>
      <c r="M1567">
        <v>5.7</v>
      </c>
      <c r="P1567" s="29">
        <f t="shared" si="63"/>
        <v>0.78333333333333333</v>
      </c>
    </row>
    <row r="1568" spans="1:16" hidden="1" x14ac:dyDescent="0.25">
      <c r="A1568">
        <v>186642511</v>
      </c>
      <c r="B1568">
        <v>803401</v>
      </c>
      <c r="C1568" t="s">
        <v>318</v>
      </c>
      <c r="D1568">
        <v>2021730</v>
      </c>
      <c r="E1568" t="s">
        <v>307</v>
      </c>
      <c r="F1568" t="s">
        <v>214</v>
      </c>
      <c r="G1568" t="s">
        <v>215</v>
      </c>
      <c r="H1568">
        <v>2</v>
      </c>
      <c r="I1568">
        <v>2018</v>
      </c>
      <c r="J1568">
        <v>1</v>
      </c>
      <c r="L1568">
        <v>23107825</v>
      </c>
      <c r="M1568">
        <v>4.8</v>
      </c>
      <c r="P1568" s="29">
        <f t="shared" si="63"/>
        <v>0.6333333333333333</v>
      </c>
    </row>
    <row r="1569" spans="1:16" hidden="1" x14ac:dyDescent="0.25">
      <c r="A1569">
        <v>186642511</v>
      </c>
      <c r="B1569">
        <v>803401</v>
      </c>
      <c r="C1569" t="s">
        <v>318</v>
      </c>
      <c r="D1569">
        <v>2021689</v>
      </c>
      <c r="E1569" t="s">
        <v>312</v>
      </c>
      <c r="F1569" t="s">
        <v>214</v>
      </c>
      <c r="G1569" t="s">
        <v>215</v>
      </c>
      <c r="H1569">
        <v>2</v>
      </c>
      <c r="I1569">
        <v>2018</v>
      </c>
      <c r="J1569">
        <v>1</v>
      </c>
      <c r="L1569">
        <v>23107814</v>
      </c>
      <c r="M1569">
        <v>5</v>
      </c>
      <c r="P1569" s="29">
        <f t="shared" si="63"/>
        <v>0.66666666666666663</v>
      </c>
    </row>
    <row r="1570" spans="1:16" hidden="1" x14ac:dyDescent="0.25">
      <c r="A1570">
        <v>186642511</v>
      </c>
      <c r="B1570">
        <v>803401</v>
      </c>
      <c r="C1570" t="s">
        <v>318</v>
      </c>
      <c r="D1570">
        <v>2005117</v>
      </c>
      <c r="E1570" t="s">
        <v>220</v>
      </c>
      <c r="F1570" t="s">
        <v>214</v>
      </c>
      <c r="G1570" t="s">
        <v>215</v>
      </c>
      <c r="H1570">
        <v>2</v>
      </c>
      <c r="I1570">
        <v>2018</v>
      </c>
      <c r="J1570">
        <v>1</v>
      </c>
      <c r="L1570">
        <v>23106102</v>
      </c>
      <c r="M1570">
        <v>6.2</v>
      </c>
      <c r="P1570" s="29">
        <f t="shared" si="63"/>
        <v>0.8666666666666667</v>
      </c>
    </row>
    <row r="1571" spans="1:16" hidden="1" x14ac:dyDescent="0.25">
      <c r="A1571">
        <v>186642511</v>
      </c>
      <c r="B1571">
        <v>803401</v>
      </c>
      <c r="C1571" t="s">
        <v>318</v>
      </c>
      <c r="D1571">
        <v>2004609</v>
      </c>
      <c r="E1571" t="s">
        <v>309</v>
      </c>
      <c r="F1571" t="s">
        <v>214</v>
      </c>
      <c r="G1571" t="s">
        <v>215</v>
      </c>
      <c r="H1571">
        <v>2</v>
      </c>
      <c r="I1571">
        <v>2018</v>
      </c>
      <c r="J1571">
        <v>1</v>
      </c>
      <c r="L1571">
        <v>23107830</v>
      </c>
      <c r="M1571">
        <v>5.8</v>
      </c>
      <c r="P1571" s="29">
        <f t="shared" si="63"/>
        <v>0.79999999999999993</v>
      </c>
    </row>
    <row r="1572" spans="1:16" hidden="1" x14ac:dyDescent="0.25">
      <c r="A1572">
        <v>186642511</v>
      </c>
      <c r="B1572">
        <v>803401</v>
      </c>
      <c r="C1572" t="s">
        <v>318</v>
      </c>
      <c r="D1572">
        <v>2021775</v>
      </c>
      <c r="E1572" t="s">
        <v>286</v>
      </c>
      <c r="F1572" t="s">
        <v>214</v>
      </c>
      <c r="G1572" t="s">
        <v>215</v>
      </c>
      <c r="H1572">
        <v>2</v>
      </c>
      <c r="I1572">
        <v>2018</v>
      </c>
      <c r="J1572">
        <v>1</v>
      </c>
      <c r="M1572">
        <v>5.5</v>
      </c>
      <c r="P1572" s="29">
        <f t="shared" si="63"/>
        <v>0.75</v>
      </c>
    </row>
    <row r="1573" spans="1:16" hidden="1" x14ac:dyDescent="0.25">
      <c r="A1573">
        <v>186642511</v>
      </c>
      <c r="B1573">
        <v>803401</v>
      </c>
      <c r="C1573" t="s">
        <v>318</v>
      </c>
      <c r="D1573">
        <v>2021862</v>
      </c>
      <c r="E1573" t="s">
        <v>313</v>
      </c>
      <c r="F1573" t="s">
        <v>214</v>
      </c>
      <c r="G1573" t="s">
        <v>215</v>
      </c>
      <c r="H1573">
        <v>2</v>
      </c>
      <c r="I1573">
        <v>2018</v>
      </c>
      <c r="J1573">
        <v>2</v>
      </c>
      <c r="L1573">
        <v>23115969</v>
      </c>
      <c r="M1573">
        <v>6.1</v>
      </c>
      <c r="P1573" s="29">
        <f t="shared" si="63"/>
        <v>0.85</v>
      </c>
    </row>
    <row r="1574" spans="1:16" hidden="1" x14ac:dyDescent="0.25">
      <c r="A1574">
        <v>186642511</v>
      </c>
      <c r="B1574">
        <v>803401</v>
      </c>
      <c r="C1574" t="s">
        <v>318</v>
      </c>
      <c r="D1574">
        <v>2021621</v>
      </c>
      <c r="E1574" t="s">
        <v>314</v>
      </c>
      <c r="F1574" t="s">
        <v>214</v>
      </c>
      <c r="G1574" t="s">
        <v>215</v>
      </c>
      <c r="H1574">
        <v>2</v>
      </c>
      <c r="I1574">
        <v>2018</v>
      </c>
      <c r="J1574">
        <v>2</v>
      </c>
      <c r="L1574">
        <v>23115965</v>
      </c>
      <c r="M1574">
        <v>5.4</v>
      </c>
      <c r="P1574" s="29">
        <f t="shared" si="63"/>
        <v>0.73333333333333339</v>
      </c>
    </row>
    <row r="1575" spans="1:16" hidden="1" x14ac:dyDescent="0.25">
      <c r="A1575">
        <v>186642511</v>
      </c>
      <c r="B1575">
        <v>803401</v>
      </c>
      <c r="C1575" t="s">
        <v>318</v>
      </c>
      <c r="D1575">
        <v>2021818</v>
      </c>
      <c r="E1575" t="s">
        <v>285</v>
      </c>
      <c r="F1575" t="s">
        <v>214</v>
      </c>
      <c r="G1575" t="s">
        <v>215</v>
      </c>
      <c r="H1575">
        <v>2</v>
      </c>
      <c r="I1575">
        <v>2018</v>
      </c>
      <c r="J1575">
        <v>2</v>
      </c>
      <c r="L1575">
        <v>23115967</v>
      </c>
      <c r="M1575">
        <v>6.4</v>
      </c>
      <c r="P1575" s="29">
        <f t="shared" si="63"/>
        <v>0.9</v>
      </c>
    </row>
    <row r="1576" spans="1:16" hidden="1" x14ac:dyDescent="0.25">
      <c r="A1576">
        <v>186642511</v>
      </c>
      <c r="B1576">
        <v>803401</v>
      </c>
      <c r="C1576" t="s">
        <v>318</v>
      </c>
      <c r="D1576">
        <v>2021841</v>
      </c>
      <c r="E1576" t="s">
        <v>306</v>
      </c>
      <c r="F1576" t="s">
        <v>214</v>
      </c>
      <c r="G1576" t="s">
        <v>215</v>
      </c>
      <c r="H1576">
        <v>2</v>
      </c>
      <c r="I1576">
        <v>2018</v>
      </c>
      <c r="J1576">
        <v>2</v>
      </c>
      <c r="L1576">
        <v>23115952</v>
      </c>
      <c r="M1576">
        <v>6.5</v>
      </c>
      <c r="P1576" s="29">
        <f t="shared" si="63"/>
        <v>0.91666666666666663</v>
      </c>
    </row>
    <row r="1577" spans="1:16" hidden="1" x14ac:dyDescent="0.25">
      <c r="A1577">
        <v>186642511</v>
      </c>
      <c r="B1577">
        <v>803401</v>
      </c>
      <c r="C1577" t="s">
        <v>318</v>
      </c>
      <c r="D1577">
        <v>2021710</v>
      </c>
      <c r="E1577" t="s">
        <v>278</v>
      </c>
      <c r="F1577" t="s">
        <v>214</v>
      </c>
      <c r="G1577" t="s">
        <v>215</v>
      </c>
      <c r="H1577">
        <v>2</v>
      </c>
      <c r="I1577">
        <v>2018</v>
      </c>
      <c r="J1577">
        <v>2</v>
      </c>
      <c r="L1577">
        <v>23115971</v>
      </c>
      <c r="M1577">
        <v>5.0999999999999996</v>
      </c>
      <c r="P1577" s="29">
        <f t="shared" si="63"/>
        <v>0.68333333333333324</v>
      </c>
    </row>
    <row r="1578" spans="1:16" hidden="1" x14ac:dyDescent="0.25">
      <c r="A1578">
        <v>186642511</v>
      </c>
      <c r="B1578">
        <v>803401</v>
      </c>
      <c r="C1578" t="s">
        <v>318</v>
      </c>
      <c r="D1578">
        <v>2019274</v>
      </c>
      <c r="E1578" t="s">
        <v>247</v>
      </c>
      <c r="F1578" t="s">
        <v>214</v>
      </c>
      <c r="G1578" t="s">
        <v>215</v>
      </c>
      <c r="H1578">
        <v>2</v>
      </c>
      <c r="I1578">
        <v>2018</v>
      </c>
      <c r="J1578">
        <v>2</v>
      </c>
      <c r="L1578">
        <v>23114694</v>
      </c>
      <c r="M1578">
        <v>5.5</v>
      </c>
      <c r="P1578" s="29">
        <f t="shared" si="63"/>
        <v>0.75</v>
      </c>
    </row>
    <row r="1579" spans="1:16" hidden="1" x14ac:dyDescent="0.25">
      <c r="A1579">
        <v>186642511</v>
      </c>
      <c r="B1579">
        <v>803401</v>
      </c>
      <c r="C1579" t="s">
        <v>318</v>
      </c>
      <c r="D1579">
        <v>2021779</v>
      </c>
      <c r="E1579" t="s">
        <v>329</v>
      </c>
      <c r="F1579" t="s">
        <v>214</v>
      </c>
      <c r="G1579" t="s">
        <v>215</v>
      </c>
      <c r="H1579">
        <v>2</v>
      </c>
      <c r="I1579">
        <v>2019</v>
      </c>
      <c r="J1579">
        <v>1</v>
      </c>
      <c r="L1579">
        <v>23124865</v>
      </c>
      <c r="M1579">
        <v>6</v>
      </c>
      <c r="P1579" s="29">
        <f t="shared" si="63"/>
        <v>0.83333333333333337</v>
      </c>
    </row>
    <row r="1580" spans="1:16" hidden="1" x14ac:dyDescent="0.25">
      <c r="A1580">
        <v>186642511</v>
      </c>
      <c r="B1580">
        <v>803401</v>
      </c>
      <c r="C1580" t="s">
        <v>318</v>
      </c>
      <c r="D1580">
        <v>2021804</v>
      </c>
      <c r="E1580" t="s">
        <v>316</v>
      </c>
      <c r="F1580" t="s">
        <v>214</v>
      </c>
      <c r="G1580" t="s">
        <v>215</v>
      </c>
      <c r="H1580">
        <v>1</v>
      </c>
      <c r="I1580">
        <v>2019</v>
      </c>
      <c r="J1580">
        <v>1</v>
      </c>
      <c r="L1580">
        <v>23128415</v>
      </c>
      <c r="P1580" s="29" t="str">
        <f t="shared" si="63"/>
        <v>NULL</v>
      </c>
    </row>
    <row r="1581" spans="1:16" hidden="1" x14ac:dyDescent="0.25">
      <c r="A1581">
        <v>187181437</v>
      </c>
      <c r="B1581">
        <v>803401</v>
      </c>
      <c r="C1581" t="s">
        <v>318</v>
      </c>
      <c r="D1581">
        <v>2004098</v>
      </c>
      <c r="E1581" t="s">
        <v>213</v>
      </c>
      <c r="F1581" t="s">
        <v>214</v>
      </c>
      <c r="G1581" t="s">
        <v>215</v>
      </c>
      <c r="H1581">
        <v>4</v>
      </c>
      <c r="I1581">
        <v>2015</v>
      </c>
      <c r="J1581">
        <v>1</v>
      </c>
      <c r="L1581">
        <v>23066520</v>
      </c>
      <c r="P1581" s="29" t="str">
        <f t="shared" ref="P1581:P1597" si="64">IF(AND(ISNUMBER(M1581),H1581&lt;&gt;4,N1581&lt;&gt;"X"),(M1581-1)/6,IF(H1581=4,"DRP",IF(AND(H1581=3,M1581="NA"),"BAD",IF(AND(H1581=2),"CVL",IF(AND(H1581=1,ISBLANK(M1581)),"NULL","UNK")))))</f>
        <v>DRP</v>
      </c>
    </row>
    <row r="1582" spans="1:16" hidden="1" x14ac:dyDescent="0.25">
      <c r="A1582">
        <v>187181437</v>
      </c>
      <c r="B1582">
        <v>803401</v>
      </c>
      <c r="C1582" t="s">
        <v>318</v>
      </c>
      <c r="D1582">
        <v>2005099</v>
      </c>
      <c r="E1582" t="s">
        <v>217</v>
      </c>
      <c r="F1582" t="s">
        <v>214</v>
      </c>
      <c r="G1582" t="s">
        <v>215</v>
      </c>
      <c r="H1582">
        <v>4</v>
      </c>
      <c r="I1582">
        <v>2015</v>
      </c>
      <c r="J1582">
        <v>1</v>
      </c>
      <c r="L1582">
        <v>23066434</v>
      </c>
      <c r="P1582" s="29" t="str">
        <f t="shared" si="64"/>
        <v>DRP</v>
      </c>
    </row>
    <row r="1583" spans="1:16" hidden="1" x14ac:dyDescent="0.25">
      <c r="A1583">
        <v>187181437</v>
      </c>
      <c r="B1583">
        <v>803401</v>
      </c>
      <c r="C1583" t="s">
        <v>318</v>
      </c>
      <c r="D1583">
        <v>2005102</v>
      </c>
      <c r="E1583" t="s">
        <v>218</v>
      </c>
      <c r="F1583" t="s">
        <v>214</v>
      </c>
      <c r="G1583" t="s">
        <v>215</v>
      </c>
      <c r="H1583">
        <v>4</v>
      </c>
      <c r="I1583">
        <v>2015</v>
      </c>
      <c r="J1583">
        <v>1</v>
      </c>
      <c r="L1583">
        <v>23066495</v>
      </c>
      <c r="M1583">
        <v>1.2</v>
      </c>
      <c r="P1583" s="29" t="str">
        <f t="shared" si="64"/>
        <v>DRP</v>
      </c>
    </row>
    <row r="1584" spans="1:16" hidden="1" x14ac:dyDescent="0.25">
      <c r="A1584">
        <v>187181437</v>
      </c>
      <c r="B1584">
        <v>803401</v>
      </c>
      <c r="C1584" t="s">
        <v>318</v>
      </c>
      <c r="D1584">
        <v>2005118</v>
      </c>
      <c r="E1584" t="s">
        <v>223</v>
      </c>
      <c r="F1584" t="s">
        <v>214</v>
      </c>
      <c r="G1584" t="s">
        <v>215</v>
      </c>
      <c r="H1584">
        <v>4</v>
      </c>
      <c r="I1584">
        <v>2015</v>
      </c>
      <c r="J1584">
        <v>1</v>
      </c>
      <c r="L1584">
        <v>23067524</v>
      </c>
      <c r="P1584" s="29" t="str">
        <f t="shared" si="64"/>
        <v>DRP</v>
      </c>
    </row>
    <row r="1585" spans="1:16" hidden="1" x14ac:dyDescent="0.25">
      <c r="A1585">
        <v>187181437</v>
      </c>
      <c r="B1585">
        <v>803401</v>
      </c>
      <c r="C1585" t="s">
        <v>318</v>
      </c>
      <c r="D1585">
        <v>2021600</v>
      </c>
      <c r="E1585" t="s">
        <v>219</v>
      </c>
      <c r="F1585" t="s">
        <v>214</v>
      </c>
      <c r="G1585" t="s">
        <v>215</v>
      </c>
      <c r="H1585">
        <v>4</v>
      </c>
      <c r="I1585">
        <v>2015</v>
      </c>
      <c r="J1585">
        <v>1</v>
      </c>
      <c r="L1585">
        <v>23066442</v>
      </c>
      <c r="M1585">
        <v>2.4</v>
      </c>
      <c r="P1585" s="29" t="str">
        <f t="shared" si="64"/>
        <v>DRP</v>
      </c>
    </row>
    <row r="1586" spans="1:16" hidden="1" x14ac:dyDescent="0.25">
      <c r="A1586">
        <v>187181437</v>
      </c>
      <c r="B1586">
        <v>803401</v>
      </c>
      <c r="C1586" t="s">
        <v>318</v>
      </c>
      <c r="D1586">
        <v>2021754</v>
      </c>
      <c r="E1586" t="s">
        <v>216</v>
      </c>
      <c r="F1586" t="s">
        <v>214</v>
      </c>
      <c r="G1586" t="s">
        <v>215</v>
      </c>
      <c r="H1586">
        <v>4</v>
      </c>
      <c r="I1586">
        <v>2015</v>
      </c>
      <c r="J1586">
        <v>1</v>
      </c>
      <c r="L1586">
        <v>23066482</v>
      </c>
      <c r="M1586">
        <v>1.3</v>
      </c>
      <c r="P1586" s="29" t="str">
        <f t="shared" si="64"/>
        <v>DRP</v>
      </c>
    </row>
    <row r="1587" spans="1:16" hidden="1" x14ac:dyDescent="0.25">
      <c r="A1587">
        <v>187211727</v>
      </c>
      <c r="B1587">
        <v>803403</v>
      </c>
      <c r="C1587" t="s">
        <v>224</v>
      </c>
      <c r="D1587">
        <v>2004172</v>
      </c>
      <c r="E1587" t="s">
        <v>213</v>
      </c>
      <c r="F1587" t="s">
        <v>214</v>
      </c>
      <c r="G1587" t="s">
        <v>215</v>
      </c>
      <c r="H1587">
        <v>2</v>
      </c>
      <c r="I1587">
        <v>2015</v>
      </c>
      <c r="J1587">
        <v>1</v>
      </c>
      <c r="L1587">
        <v>23067065</v>
      </c>
      <c r="M1587">
        <v>6.2</v>
      </c>
      <c r="P1587" s="29">
        <f t="shared" si="64"/>
        <v>0.8666666666666667</v>
      </c>
    </row>
    <row r="1588" spans="1:16" hidden="1" x14ac:dyDescent="0.25">
      <c r="A1588">
        <v>187211727</v>
      </c>
      <c r="B1588">
        <v>803403</v>
      </c>
      <c r="C1588" t="s">
        <v>224</v>
      </c>
      <c r="D1588">
        <v>2005125</v>
      </c>
      <c r="E1588" t="s">
        <v>223</v>
      </c>
      <c r="F1588" t="s">
        <v>214</v>
      </c>
      <c r="G1588" t="s">
        <v>215</v>
      </c>
      <c r="H1588">
        <v>2</v>
      </c>
      <c r="I1588">
        <v>2015</v>
      </c>
      <c r="J1588">
        <v>1</v>
      </c>
      <c r="L1588">
        <v>23065084</v>
      </c>
      <c r="M1588">
        <v>4.3</v>
      </c>
      <c r="P1588" s="29">
        <f t="shared" si="64"/>
        <v>0.54999999999999993</v>
      </c>
    </row>
    <row r="1589" spans="1:16" hidden="1" x14ac:dyDescent="0.25">
      <c r="A1589">
        <v>187211727</v>
      </c>
      <c r="B1589">
        <v>803403</v>
      </c>
      <c r="C1589" t="s">
        <v>224</v>
      </c>
      <c r="D1589">
        <v>2021900</v>
      </c>
      <c r="E1589" t="s">
        <v>216</v>
      </c>
      <c r="F1589" t="s">
        <v>214</v>
      </c>
      <c r="G1589" t="s">
        <v>215</v>
      </c>
      <c r="H1589">
        <v>2</v>
      </c>
      <c r="I1589">
        <v>2015</v>
      </c>
      <c r="J1589">
        <v>1</v>
      </c>
      <c r="L1589">
        <v>23065093</v>
      </c>
      <c r="M1589">
        <v>4.0999999999999996</v>
      </c>
      <c r="P1589" s="29">
        <f t="shared" si="64"/>
        <v>0.51666666666666661</v>
      </c>
    </row>
    <row r="1590" spans="1:16" hidden="1" x14ac:dyDescent="0.25">
      <c r="A1590">
        <v>187211727</v>
      </c>
      <c r="B1590">
        <v>803403</v>
      </c>
      <c r="C1590" t="s">
        <v>224</v>
      </c>
      <c r="D1590">
        <v>2005108</v>
      </c>
      <c r="E1590" t="s">
        <v>217</v>
      </c>
      <c r="F1590" t="s">
        <v>214</v>
      </c>
      <c r="G1590" t="s">
        <v>215</v>
      </c>
      <c r="H1590">
        <v>3</v>
      </c>
      <c r="I1590">
        <v>2015</v>
      </c>
      <c r="J1590">
        <v>1</v>
      </c>
      <c r="L1590">
        <v>23065086</v>
      </c>
      <c r="M1590">
        <v>2.8</v>
      </c>
      <c r="P1590" s="29">
        <f t="shared" si="64"/>
        <v>0.3</v>
      </c>
    </row>
    <row r="1591" spans="1:16" hidden="1" x14ac:dyDescent="0.25">
      <c r="A1591">
        <v>187211727</v>
      </c>
      <c r="B1591">
        <v>803403</v>
      </c>
      <c r="C1591" t="s">
        <v>224</v>
      </c>
      <c r="D1591">
        <v>2005111</v>
      </c>
      <c r="E1591" t="s">
        <v>218</v>
      </c>
      <c r="F1591" t="s">
        <v>214</v>
      </c>
      <c r="G1591" t="s">
        <v>215</v>
      </c>
      <c r="H1591">
        <v>3</v>
      </c>
      <c r="I1591">
        <v>2015</v>
      </c>
      <c r="J1591">
        <v>1</v>
      </c>
      <c r="L1591">
        <v>23065095</v>
      </c>
      <c r="M1591">
        <v>3.1</v>
      </c>
      <c r="P1591" s="29">
        <f t="shared" si="64"/>
        <v>0.35000000000000003</v>
      </c>
    </row>
    <row r="1592" spans="1:16" hidden="1" x14ac:dyDescent="0.25">
      <c r="A1592">
        <v>187211727</v>
      </c>
      <c r="B1592">
        <v>803403</v>
      </c>
      <c r="C1592" t="s">
        <v>224</v>
      </c>
      <c r="D1592">
        <v>2021879</v>
      </c>
      <c r="E1592" t="s">
        <v>219</v>
      </c>
      <c r="F1592" t="s">
        <v>214</v>
      </c>
      <c r="G1592" t="s">
        <v>215</v>
      </c>
      <c r="H1592">
        <v>3</v>
      </c>
      <c r="I1592">
        <v>2015</v>
      </c>
      <c r="J1592">
        <v>1</v>
      </c>
      <c r="L1592">
        <v>23065089</v>
      </c>
      <c r="M1592">
        <v>3.1</v>
      </c>
      <c r="P1592" s="29">
        <f t="shared" si="64"/>
        <v>0.35000000000000003</v>
      </c>
    </row>
    <row r="1593" spans="1:16" hidden="1" x14ac:dyDescent="0.25">
      <c r="A1593">
        <v>187211727</v>
      </c>
      <c r="B1593">
        <v>803403</v>
      </c>
      <c r="C1593" t="s">
        <v>224</v>
      </c>
      <c r="D1593">
        <v>2004183</v>
      </c>
      <c r="E1593" t="s">
        <v>244</v>
      </c>
      <c r="F1593" t="s">
        <v>214</v>
      </c>
      <c r="G1593" t="s">
        <v>215</v>
      </c>
      <c r="H1593">
        <v>2</v>
      </c>
      <c r="I1593">
        <v>2015</v>
      </c>
      <c r="J1593">
        <v>2</v>
      </c>
      <c r="L1593">
        <v>23072786</v>
      </c>
      <c r="M1593">
        <v>5</v>
      </c>
      <c r="P1593" s="29">
        <f t="shared" si="64"/>
        <v>0.66666666666666663</v>
      </c>
    </row>
    <row r="1594" spans="1:16" hidden="1" x14ac:dyDescent="0.25">
      <c r="A1594">
        <v>187211727</v>
      </c>
      <c r="B1594">
        <v>803403</v>
      </c>
      <c r="C1594" t="s">
        <v>224</v>
      </c>
      <c r="D1594">
        <v>2005124</v>
      </c>
      <c r="E1594" t="s">
        <v>220</v>
      </c>
      <c r="F1594" t="s">
        <v>214</v>
      </c>
      <c r="G1594" t="s">
        <v>215</v>
      </c>
      <c r="H1594">
        <v>2</v>
      </c>
      <c r="I1594">
        <v>2015</v>
      </c>
      <c r="J1594">
        <v>2</v>
      </c>
      <c r="L1594">
        <v>23072066</v>
      </c>
      <c r="M1594">
        <v>4</v>
      </c>
      <c r="P1594" s="29">
        <f t="shared" si="64"/>
        <v>0.5</v>
      </c>
    </row>
    <row r="1595" spans="1:16" hidden="1" x14ac:dyDescent="0.25">
      <c r="A1595">
        <v>187211727</v>
      </c>
      <c r="B1595">
        <v>803403</v>
      </c>
      <c r="C1595" t="s">
        <v>224</v>
      </c>
      <c r="D1595">
        <v>2021994</v>
      </c>
      <c r="E1595" t="s">
        <v>298</v>
      </c>
      <c r="F1595" t="s">
        <v>214</v>
      </c>
      <c r="G1595" t="s">
        <v>215</v>
      </c>
      <c r="H1595">
        <v>2</v>
      </c>
      <c r="I1595">
        <v>2015</v>
      </c>
      <c r="J1595">
        <v>2</v>
      </c>
      <c r="L1595">
        <v>23072067</v>
      </c>
      <c r="M1595">
        <v>4.8</v>
      </c>
      <c r="P1595" s="29">
        <f t="shared" si="64"/>
        <v>0.6333333333333333</v>
      </c>
    </row>
    <row r="1596" spans="1:16" hidden="1" x14ac:dyDescent="0.25">
      <c r="A1596">
        <v>187211727</v>
      </c>
      <c r="B1596">
        <v>803403</v>
      </c>
      <c r="C1596" t="s">
        <v>224</v>
      </c>
      <c r="D1596">
        <v>2005108</v>
      </c>
      <c r="E1596" t="s">
        <v>217</v>
      </c>
      <c r="F1596" t="s">
        <v>214</v>
      </c>
      <c r="G1596" t="s">
        <v>215</v>
      </c>
      <c r="H1596">
        <v>2</v>
      </c>
      <c r="I1596">
        <v>2015</v>
      </c>
      <c r="J1596">
        <v>2</v>
      </c>
      <c r="L1596">
        <v>23072062</v>
      </c>
      <c r="M1596">
        <v>5.2</v>
      </c>
      <c r="P1596" s="29">
        <f t="shared" si="64"/>
        <v>0.70000000000000007</v>
      </c>
    </row>
    <row r="1597" spans="1:16" hidden="1" x14ac:dyDescent="0.25">
      <c r="A1597">
        <v>187211727</v>
      </c>
      <c r="B1597">
        <v>803403</v>
      </c>
      <c r="C1597" t="s">
        <v>224</v>
      </c>
      <c r="D1597">
        <v>2021879</v>
      </c>
      <c r="E1597" t="s">
        <v>219</v>
      </c>
      <c r="F1597" t="s">
        <v>214</v>
      </c>
      <c r="G1597" t="s">
        <v>215</v>
      </c>
      <c r="H1597">
        <v>2</v>
      </c>
      <c r="I1597">
        <v>2015</v>
      </c>
      <c r="J1597">
        <v>2</v>
      </c>
      <c r="L1597">
        <v>23072061</v>
      </c>
      <c r="M1597">
        <v>4.9000000000000004</v>
      </c>
      <c r="P1597" s="29">
        <f t="shared" si="64"/>
        <v>0.65</v>
      </c>
    </row>
    <row r="1598" spans="1:16" hidden="1" x14ac:dyDescent="0.25">
      <c r="A1598">
        <v>187211727</v>
      </c>
      <c r="B1598">
        <v>803403</v>
      </c>
      <c r="C1598" t="s">
        <v>224</v>
      </c>
      <c r="D1598">
        <v>2004186</v>
      </c>
      <c r="E1598" t="s">
        <v>229</v>
      </c>
      <c r="F1598" t="s">
        <v>214</v>
      </c>
      <c r="G1598" t="s">
        <v>215</v>
      </c>
      <c r="H1598">
        <v>2</v>
      </c>
      <c r="I1598">
        <v>2016</v>
      </c>
      <c r="J1598">
        <v>1</v>
      </c>
      <c r="L1598">
        <v>23078310</v>
      </c>
      <c r="M1598">
        <v>5.9</v>
      </c>
      <c r="P1598" s="29">
        <f t="shared" ref="P1598:P1629" si="65">IF(AND(ISNUMBER(M1598),H1598&lt;&gt;4),(M1598-1)/6,IF(H1598=4,"DRP",IF(AND(H1598=3,M1598="NA"),"BAD",IF(AND(H1598=2),"CVL",IF(AND(H1598=1,ISBLANK(M1598)),"NULL","UNK")))))</f>
        <v>0.81666666666666676</v>
      </c>
    </row>
    <row r="1599" spans="1:16" hidden="1" x14ac:dyDescent="0.25">
      <c r="A1599">
        <v>187211727</v>
      </c>
      <c r="B1599">
        <v>803403</v>
      </c>
      <c r="C1599" t="s">
        <v>224</v>
      </c>
      <c r="D1599">
        <v>2005127</v>
      </c>
      <c r="E1599" t="s">
        <v>293</v>
      </c>
      <c r="F1599" t="s">
        <v>214</v>
      </c>
      <c r="G1599" t="s">
        <v>215</v>
      </c>
      <c r="H1599">
        <v>2</v>
      </c>
      <c r="I1599">
        <v>2016</v>
      </c>
      <c r="J1599">
        <v>1</v>
      </c>
      <c r="L1599">
        <v>23078552</v>
      </c>
      <c r="M1599">
        <v>4</v>
      </c>
      <c r="P1599" s="29">
        <f t="shared" si="65"/>
        <v>0.5</v>
      </c>
    </row>
    <row r="1600" spans="1:16" hidden="1" x14ac:dyDescent="0.25">
      <c r="A1600">
        <v>187211727</v>
      </c>
      <c r="B1600">
        <v>803403</v>
      </c>
      <c r="C1600" t="s">
        <v>224</v>
      </c>
      <c r="D1600">
        <v>2005133</v>
      </c>
      <c r="E1600" t="s">
        <v>228</v>
      </c>
      <c r="F1600" t="s">
        <v>214</v>
      </c>
      <c r="G1600" t="s">
        <v>215</v>
      </c>
      <c r="H1600">
        <v>2</v>
      </c>
      <c r="I1600">
        <v>2016</v>
      </c>
      <c r="J1600">
        <v>1</v>
      </c>
      <c r="L1600">
        <v>23078573</v>
      </c>
      <c r="M1600">
        <v>4</v>
      </c>
      <c r="P1600" s="29">
        <f t="shared" si="65"/>
        <v>0.5</v>
      </c>
    </row>
    <row r="1601" spans="1:16" hidden="1" x14ac:dyDescent="0.25">
      <c r="A1601">
        <v>187211727</v>
      </c>
      <c r="B1601">
        <v>803403</v>
      </c>
      <c r="C1601" t="s">
        <v>224</v>
      </c>
      <c r="D1601">
        <v>2021880</v>
      </c>
      <c r="E1601" t="s">
        <v>242</v>
      </c>
      <c r="F1601" t="s">
        <v>214</v>
      </c>
      <c r="G1601" t="s">
        <v>215</v>
      </c>
      <c r="H1601">
        <v>3</v>
      </c>
      <c r="I1601">
        <v>2016</v>
      </c>
      <c r="J1601">
        <v>1</v>
      </c>
      <c r="L1601">
        <v>23082590</v>
      </c>
      <c r="M1601">
        <v>2.4</v>
      </c>
      <c r="P1601" s="29">
        <f t="shared" si="65"/>
        <v>0.23333333333333331</v>
      </c>
    </row>
    <row r="1602" spans="1:16" hidden="1" x14ac:dyDescent="0.25">
      <c r="A1602">
        <v>187211727</v>
      </c>
      <c r="B1602">
        <v>803403</v>
      </c>
      <c r="C1602" t="s">
        <v>224</v>
      </c>
      <c r="D1602">
        <v>2005111</v>
      </c>
      <c r="E1602" t="s">
        <v>218</v>
      </c>
      <c r="F1602" t="s">
        <v>214</v>
      </c>
      <c r="G1602" t="s">
        <v>215</v>
      </c>
      <c r="H1602">
        <v>2</v>
      </c>
      <c r="I1602">
        <v>2016</v>
      </c>
      <c r="J1602">
        <v>1</v>
      </c>
      <c r="L1602">
        <v>23078557</v>
      </c>
      <c r="M1602">
        <v>4</v>
      </c>
      <c r="P1602" s="29">
        <f t="shared" si="65"/>
        <v>0.5</v>
      </c>
    </row>
    <row r="1603" spans="1:16" hidden="1" x14ac:dyDescent="0.25">
      <c r="A1603">
        <v>187211727</v>
      </c>
      <c r="B1603">
        <v>803403</v>
      </c>
      <c r="C1603" t="s">
        <v>224</v>
      </c>
      <c r="D1603">
        <v>2021880</v>
      </c>
      <c r="E1603" t="s">
        <v>242</v>
      </c>
      <c r="F1603" t="s">
        <v>214</v>
      </c>
      <c r="G1603" t="s">
        <v>215</v>
      </c>
      <c r="H1603">
        <v>2</v>
      </c>
      <c r="I1603">
        <v>2016</v>
      </c>
      <c r="J1603">
        <v>2</v>
      </c>
      <c r="L1603">
        <v>23085994</v>
      </c>
      <c r="M1603">
        <v>4</v>
      </c>
      <c r="P1603" s="29">
        <f t="shared" si="65"/>
        <v>0.5</v>
      </c>
    </row>
    <row r="1604" spans="1:16" hidden="1" x14ac:dyDescent="0.25">
      <c r="A1604">
        <v>187211727</v>
      </c>
      <c r="B1604">
        <v>803403</v>
      </c>
      <c r="C1604" t="s">
        <v>224</v>
      </c>
      <c r="D1604">
        <v>2021901</v>
      </c>
      <c r="E1604" t="s">
        <v>253</v>
      </c>
      <c r="F1604" t="s">
        <v>214</v>
      </c>
      <c r="G1604" t="s">
        <v>215</v>
      </c>
      <c r="H1604">
        <v>2</v>
      </c>
      <c r="I1604">
        <v>2016</v>
      </c>
      <c r="J1604">
        <v>2</v>
      </c>
      <c r="L1604">
        <v>23086001</v>
      </c>
      <c r="M1604">
        <v>4.3</v>
      </c>
      <c r="P1604" s="29">
        <f t="shared" si="65"/>
        <v>0.54999999999999993</v>
      </c>
    </row>
    <row r="1605" spans="1:16" hidden="1" x14ac:dyDescent="0.25">
      <c r="A1605">
        <v>187211727</v>
      </c>
      <c r="B1605">
        <v>803403</v>
      </c>
      <c r="C1605" t="s">
        <v>224</v>
      </c>
      <c r="D1605">
        <v>2021876</v>
      </c>
      <c r="E1605" t="s">
        <v>241</v>
      </c>
      <c r="F1605" t="s">
        <v>214</v>
      </c>
      <c r="G1605" t="s">
        <v>215</v>
      </c>
      <c r="H1605">
        <v>2</v>
      </c>
      <c r="I1605">
        <v>2016</v>
      </c>
      <c r="J1605">
        <v>2</v>
      </c>
      <c r="L1605">
        <v>23085996</v>
      </c>
      <c r="M1605">
        <v>4</v>
      </c>
      <c r="P1605" s="29">
        <f t="shared" si="65"/>
        <v>0.5</v>
      </c>
    </row>
    <row r="1606" spans="1:16" hidden="1" x14ac:dyDescent="0.25">
      <c r="A1606">
        <v>187211727</v>
      </c>
      <c r="B1606">
        <v>803403</v>
      </c>
      <c r="C1606" t="s">
        <v>224</v>
      </c>
      <c r="D1606">
        <v>2004173</v>
      </c>
      <c r="E1606" t="s">
        <v>245</v>
      </c>
      <c r="F1606" t="s">
        <v>214</v>
      </c>
      <c r="G1606" t="s">
        <v>215</v>
      </c>
      <c r="H1606">
        <v>2</v>
      </c>
      <c r="I1606">
        <v>2016</v>
      </c>
      <c r="J1606">
        <v>2</v>
      </c>
      <c r="L1606">
        <v>23085258</v>
      </c>
      <c r="M1606">
        <v>6.9</v>
      </c>
      <c r="P1606" s="29">
        <f t="shared" si="65"/>
        <v>0.98333333333333339</v>
      </c>
    </row>
    <row r="1607" spans="1:16" hidden="1" x14ac:dyDescent="0.25">
      <c r="A1607">
        <v>187211727</v>
      </c>
      <c r="B1607">
        <v>803403</v>
      </c>
      <c r="C1607" t="s">
        <v>224</v>
      </c>
      <c r="D1607">
        <v>2021916</v>
      </c>
      <c r="E1607" t="s">
        <v>226</v>
      </c>
      <c r="F1607" t="s">
        <v>214</v>
      </c>
      <c r="G1607" t="s">
        <v>215</v>
      </c>
      <c r="H1607">
        <v>4</v>
      </c>
      <c r="I1607">
        <v>2017</v>
      </c>
      <c r="J1607">
        <v>1</v>
      </c>
      <c r="L1607">
        <v>23090993</v>
      </c>
      <c r="P1607" s="29" t="str">
        <f t="shared" si="65"/>
        <v>DRP</v>
      </c>
    </row>
    <row r="1608" spans="1:16" hidden="1" x14ac:dyDescent="0.25">
      <c r="A1608">
        <v>187211727</v>
      </c>
      <c r="B1608">
        <v>803403</v>
      </c>
      <c r="C1608" t="s">
        <v>224</v>
      </c>
      <c r="D1608">
        <v>2021885</v>
      </c>
      <c r="E1608" t="s">
        <v>295</v>
      </c>
      <c r="F1608" t="s">
        <v>214</v>
      </c>
      <c r="G1608" t="s">
        <v>215</v>
      </c>
      <c r="H1608">
        <v>4</v>
      </c>
      <c r="I1608">
        <v>2017</v>
      </c>
      <c r="J1608">
        <v>1</v>
      </c>
      <c r="L1608">
        <v>23094881</v>
      </c>
      <c r="P1608" s="29" t="str">
        <f t="shared" si="65"/>
        <v>DRP</v>
      </c>
    </row>
    <row r="1609" spans="1:16" hidden="1" x14ac:dyDescent="0.25">
      <c r="A1609">
        <v>187211727</v>
      </c>
      <c r="B1609">
        <v>803403</v>
      </c>
      <c r="C1609" t="s">
        <v>224</v>
      </c>
      <c r="D1609">
        <v>2004764</v>
      </c>
      <c r="E1609" t="s">
        <v>290</v>
      </c>
      <c r="F1609" t="s">
        <v>214</v>
      </c>
      <c r="G1609" t="s">
        <v>215</v>
      </c>
      <c r="H1609">
        <v>4</v>
      </c>
      <c r="I1609">
        <v>2017</v>
      </c>
      <c r="J1609">
        <v>1</v>
      </c>
      <c r="L1609">
        <v>23091015</v>
      </c>
      <c r="P1609" s="29" t="str">
        <f t="shared" si="65"/>
        <v>DRP</v>
      </c>
    </row>
    <row r="1610" spans="1:16" hidden="1" x14ac:dyDescent="0.25">
      <c r="A1610">
        <v>187211727</v>
      </c>
      <c r="B1610">
        <v>803403</v>
      </c>
      <c r="C1610" t="s">
        <v>224</v>
      </c>
      <c r="D1610">
        <v>2004671</v>
      </c>
      <c r="E1610" t="s">
        <v>288</v>
      </c>
      <c r="F1610" t="s">
        <v>214</v>
      </c>
      <c r="G1610" t="s">
        <v>215</v>
      </c>
      <c r="H1610">
        <v>4</v>
      </c>
      <c r="I1610">
        <v>2017</v>
      </c>
      <c r="J1610">
        <v>1</v>
      </c>
      <c r="L1610">
        <v>23091008</v>
      </c>
      <c r="P1610" s="29" t="str">
        <f t="shared" si="65"/>
        <v>DRP</v>
      </c>
    </row>
    <row r="1611" spans="1:16" hidden="1" x14ac:dyDescent="0.25">
      <c r="A1611">
        <v>187211727</v>
      </c>
      <c r="B1611">
        <v>803403</v>
      </c>
      <c r="C1611" t="s">
        <v>224</v>
      </c>
      <c r="D1611">
        <v>2021916</v>
      </c>
      <c r="E1611" t="s">
        <v>226</v>
      </c>
      <c r="F1611" t="s">
        <v>214</v>
      </c>
      <c r="G1611" t="s">
        <v>215</v>
      </c>
      <c r="H1611">
        <v>2</v>
      </c>
      <c r="I1611">
        <v>2017</v>
      </c>
      <c r="J1611">
        <v>1</v>
      </c>
      <c r="L1611">
        <v>23090993</v>
      </c>
      <c r="M1611">
        <v>4.7</v>
      </c>
      <c r="P1611" s="29">
        <f t="shared" si="65"/>
        <v>0.6166666666666667</v>
      </c>
    </row>
    <row r="1612" spans="1:16" hidden="1" x14ac:dyDescent="0.25">
      <c r="A1612">
        <v>187211727</v>
      </c>
      <c r="B1612">
        <v>803403</v>
      </c>
      <c r="C1612" t="s">
        <v>224</v>
      </c>
      <c r="D1612">
        <v>2021892</v>
      </c>
      <c r="E1612" t="s">
        <v>289</v>
      </c>
      <c r="F1612" t="s">
        <v>214</v>
      </c>
      <c r="G1612" t="s">
        <v>215</v>
      </c>
      <c r="H1612">
        <v>3</v>
      </c>
      <c r="I1612">
        <v>2017</v>
      </c>
      <c r="J1612">
        <v>1</v>
      </c>
      <c r="L1612">
        <v>23091091</v>
      </c>
      <c r="M1612" t="s">
        <v>221</v>
      </c>
      <c r="P1612" s="29" t="str">
        <f t="shared" si="65"/>
        <v>BAD</v>
      </c>
    </row>
    <row r="1613" spans="1:16" hidden="1" x14ac:dyDescent="0.25">
      <c r="A1613">
        <v>187211727</v>
      </c>
      <c r="B1613">
        <v>803403</v>
      </c>
      <c r="C1613" t="s">
        <v>224</v>
      </c>
      <c r="D1613">
        <v>2021878</v>
      </c>
      <c r="E1613" t="s">
        <v>294</v>
      </c>
      <c r="F1613" t="s">
        <v>214</v>
      </c>
      <c r="G1613" t="s">
        <v>215</v>
      </c>
      <c r="H1613">
        <v>3</v>
      </c>
      <c r="I1613">
        <v>2017</v>
      </c>
      <c r="J1613">
        <v>1</v>
      </c>
      <c r="L1613">
        <v>23094882</v>
      </c>
      <c r="M1613">
        <v>2.8</v>
      </c>
      <c r="P1613" s="29">
        <f t="shared" si="65"/>
        <v>0.3</v>
      </c>
    </row>
    <row r="1614" spans="1:16" hidden="1" x14ac:dyDescent="0.25">
      <c r="A1614">
        <v>187211727</v>
      </c>
      <c r="B1614">
        <v>803403</v>
      </c>
      <c r="C1614" t="s">
        <v>224</v>
      </c>
      <c r="D1614">
        <v>2021885</v>
      </c>
      <c r="E1614" t="s">
        <v>295</v>
      </c>
      <c r="F1614" t="s">
        <v>214</v>
      </c>
      <c r="G1614" t="s">
        <v>215</v>
      </c>
      <c r="H1614">
        <v>3</v>
      </c>
      <c r="I1614">
        <v>2017</v>
      </c>
      <c r="J1614">
        <v>1</v>
      </c>
      <c r="L1614">
        <v>23094881</v>
      </c>
      <c r="M1614">
        <v>1.3</v>
      </c>
      <c r="P1614" s="29">
        <f t="shared" si="65"/>
        <v>5.000000000000001E-2</v>
      </c>
    </row>
    <row r="1615" spans="1:16" hidden="1" x14ac:dyDescent="0.25">
      <c r="A1615">
        <v>187211727</v>
      </c>
      <c r="B1615">
        <v>803403</v>
      </c>
      <c r="C1615" t="s">
        <v>224</v>
      </c>
      <c r="D1615">
        <v>2021877</v>
      </c>
      <c r="E1615" t="s">
        <v>240</v>
      </c>
      <c r="F1615" t="s">
        <v>214</v>
      </c>
      <c r="G1615" t="s">
        <v>215</v>
      </c>
      <c r="H1615">
        <v>4</v>
      </c>
      <c r="I1615">
        <v>2017</v>
      </c>
      <c r="J1615">
        <v>2</v>
      </c>
      <c r="L1615">
        <v>23099436</v>
      </c>
      <c r="P1615" s="29" t="str">
        <f t="shared" si="65"/>
        <v>DRP</v>
      </c>
    </row>
    <row r="1616" spans="1:16" hidden="1" x14ac:dyDescent="0.25">
      <c r="A1616">
        <v>187211727</v>
      </c>
      <c r="B1616">
        <v>803403</v>
      </c>
      <c r="C1616" t="s">
        <v>224</v>
      </c>
      <c r="D1616">
        <v>2021906</v>
      </c>
      <c r="E1616" t="s">
        <v>235</v>
      </c>
      <c r="F1616" t="s">
        <v>214</v>
      </c>
      <c r="G1616" t="s">
        <v>215</v>
      </c>
      <c r="H1616">
        <v>3</v>
      </c>
      <c r="I1616">
        <v>2017</v>
      </c>
      <c r="J1616">
        <v>2</v>
      </c>
      <c r="L1616">
        <v>23100214</v>
      </c>
      <c r="M1616">
        <v>1</v>
      </c>
      <c r="P1616" s="29">
        <f t="shared" si="65"/>
        <v>0</v>
      </c>
    </row>
    <row r="1617" spans="1:16" hidden="1" x14ac:dyDescent="0.25">
      <c r="A1617">
        <v>187211727</v>
      </c>
      <c r="B1617">
        <v>803403</v>
      </c>
      <c r="C1617" t="s">
        <v>224</v>
      </c>
      <c r="D1617">
        <v>2021877</v>
      </c>
      <c r="E1617" t="s">
        <v>240</v>
      </c>
      <c r="F1617" t="s">
        <v>214</v>
      </c>
      <c r="G1617" t="s">
        <v>215</v>
      </c>
      <c r="H1617">
        <v>3</v>
      </c>
      <c r="I1617">
        <v>2017</v>
      </c>
      <c r="J1617">
        <v>2</v>
      </c>
      <c r="L1617">
        <v>23099436</v>
      </c>
      <c r="M1617">
        <v>1</v>
      </c>
      <c r="P1617" s="29">
        <f t="shared" si="65"/>
        <v>0</v>
      </c>
    </row>
    <row r="1618" spans="1:16" hidden="1" x14ac:dyDescent="0.25">
      <c r="A1618">
        <v>187211727</v>
      </c>
      <c r="B1618">
        <v>803403</v>
      </c>
      <c r="C1618" t="s">
        <v>224</v>
      </c>
      <c r="D1618">
        <v>2021907</v>
      </c>
      <c r="E1618" t="s">
        <v>257</v>
      </c>
      <c r="F1618" t="s">
        <v>214</v>
      </c>
      <c r="G1618" t="s">
        <v>215</v>
      </c>
      <c r="H1618">
        <v>3</v>
      </c>
      <c r="I1618">
        <v>2017</v>
      </c>
      <c r="J1618">
        <v>2</v>
      </c>
      <c r="L1618">
        <v>23099425</v>
      </c>
      <c r="M1618">
        <v>1</v>
      </c>
      <c r="P1618" s="29">
        <f t="shared" si="65"/>
        <v>0</v>
      </c>
    </row>
    <row r="1619" spans="1:16" hidden="1" x14ac:dyDescent="0.25">
      <c r="A1619">
        <v>187211727</v>
      </c>
      <c r="B1619">
        <v>803403</v>
      </c>
      <c r="C1619" t="s">
        <v>224</v>
      </c>
      <c r="D1619">
        <v>2021903</v>
      </c>
      <c r="E1619" t="s">
        <v>256</v>
      </c>
      <c r="F1619" t="s">
        <v>214</v>
      </c>
      <c r="G1619" t="s">
        <v>215</v>
      </c>
      <c r="H1619">
        <v>3</v>
      </c>
      <c r="I1619">
        <v>2017</v>
      </c>
      <c r="J1619">
        <v>2</v>
      </c>
      <c r="L1619">
        <v>23099428</v>
      </c>
      <c r="M1619">
        <v>1</v>
      </c>
      <c r="P1619" s="29">
        <f t="shared" si="65"/>
        <v>0</v>
      </c>
    </row>
    <row r="1620" spans="1:16" hidden="1" x14ac:dyDescent="0.25">
      <c r="A1620">
        <v>187211727</v>
      </c>
      <c r="B1620">
        <v>803403</v>
      </c>
      <c r="C1620" t="s">
        <v>224</v>
      </c>
      <c r="D1620">
        <v>2021899</v>
      </c>
      <c r="E1620" t="s">
        <v>296</v>
      </c>
      <c r="F1620" t="s">
        <v>214</v>
      </c>
      <c r="G1620" t="s">
        <v>215</v>
      </c>
      <c r="H1620">
        <v>3</v>
      </c>
      <c r="I1620">
        <v>2017</v>
      </c>
      <c r="J1620">
        <v>2</v>
      </c>
      <c r="L1620">
        <v>23099397</v>
      </c>
      <c r="M1620">
        <v>1</v>
      </c>
      <c r="P1620" s="29">
        <f t="shared" si="65"/>
        <v>0</v>
      </c>
    </row>
    <row r="1621" spans="1:16" hidden="1" x14ac:dyDescent="0.25">
      <c r="A1621">
        <v>187213983</v>
      </c>
      <c r="B1621">
        <v>803403</v>
      </c>
      <c r="C1621" t="s">
        <v>224</v>
      </c>
      <c r="D1621">
        <v>2021900</v>
      </c>
      <c r="E1621" t="s">
        <v>216</v>
      </c>
      <c r="F1621" t="s">
        <v>214</v>
      </c>
      <c r="G1621" t="s">
        <v>215</v>
      </c>
      <c r="H1621">
        <v>4</v>
      </c>
      <c r="I1621">
        <v>2016</v>
      </c>
      <c r="J1621">
        <v>1</v>
      </c>
      <c r="L1621">
        <v>23078554</v>
      </c>
      <c r="P1621" s="29" t="str">
        <f t="shared" si="65"/>
        <v>DRP</v>
      </c>
    </row>
    <row r="1622" spans="1:16" hidden="1" x14ac:dyDescent="0.25">
      <c r="A1622">
        <v>187213983</v>
      </c>
      <c r="B1622">
        <v>803403</v>
      </c>
      <c r="C1622" t="s">
        <v>224</v>
      </c>
      <c r="D1622">
        <v>2021879</v>
      </c>
      <c r="E1622" t="s">
        <v>219</v>
      </c>
      <c r="F1622" t="s">
        <v>214</v>
      </c>
      <c r="G1622" t="s">
        <v>215</v>
      </c>
      <c r="H1622">
        <v>4</v>
      </c>
      <c r="I1622">
        <v>2016</v>
      </c>
      <c r="J1622">
        <v>1</v>
      </c>
      <c r="L1622">
        <v>23078551</v>
      </c>
      <c r="P1622" s="29" t="str">
        <f t="shared" si="65"/>
        <v>DRP</v>
      </c>
    </row>
    <row r="1623" spans="1:16" hidden="1" x14ac:dyDescent="0.25">
      <c r="A1623">
        <v>187213983</v>
      </c>
      <c r="B1623">
        <v>803403</v>
      </c>
      <c r="C1623" t="s">
        <v>224</v>
      </c>
      <c r="D1623">
        <v>2005125</v>
      </c>
      <c r="E1623" t="s">
        <v>223</v>
      </c>
      <c r="F1623" t="s">
        <v>214</v>
      </c>
      <c r="G1623" t="s">
        <v>215</v>
      </c>
      <c r="H1623">
        <v>4</v>
      </c>
      <c r="I1623">
        <v>2016</v>
      </c>
      <c r="J1623">
        <v>1</v>
      </c>
      <c r="L1623">
        <v>23078449</v>
      </c>
      <c r="P1623" s="29" t="str">
        <f t="shared" si="65"/>
        <v>DRP</v>
      </c>
    </row>
    <row r="1624" spans="1:16" hidden="1" x14ac:dyDescent="0.25">
      <c r="A1624">
        <v>187213983</v>
      </c>
      <c r="B1624">
        <v>803403</v>
      </c>
      <c r="C1624" t="s">
        <v>224</v>
      </c>
      <c r="D1624">
        <v>2005111</v>
      </c>
      <c r="E1624" t="s">
        <v>218</v>
      </c>
      <c r="F1624" t="s">
        <v>214</v>
      </c>
      <c r="G1624" t="s">
        <v>215</v>
      </c>
      <c r="H1624">
        <v>4</v>
      </c>
      <c r="I1624">
        <v>2016</v>
      </c>
      <c r="J1624">
        <v>1</v>
      </c>
      <c r="L1624">
        <v>23078557</v>
      </c>
      <c r="P1624" s="29" t="str">
        <f t="shared" si="65"/>
        <v>DRP</v>
      </c>
    </row>
    <row r="1625" spans="1:16" hidden="1" x14ac:dyDescent="0.25">
      <c r="A1625">
        <v>187213983</v>
      </c>
      <c r="B1625">
        <v>803403</v>
      </c>
      <c r="C1625" t="s">
        <v>224</v>
      </c>
      <c r="D1625">
        <v>2005108</v>
      </c>
      <c r="E1625" t="s">
        <v>217</v>
      </c>
      <c r="F1625" t="s">
        <v>214</v>
      </c>
      <c r="G1625" t="s">
        <v>215</v>
      </c>
      <c r="H1625">
        <v>4</v>
      </c>
      <c r="I1625">
        <v>2016</v>
      </c>
      <c r="J1625">
        <v>1</v>
      </c>
      <c r="L1625">
        <v>23078550</v>
      </c>
      <c r="P1625" s="29" t="str">
        <f t="shared" si="65"/>
        <v>DRP</v>
      </c>
    </row>
    <row r="1626" spans="1:16" hidden="1" x14ac:dyDescent="0.25">
      <c r="A1626">
        <v>187213983</v>
      </c>
      <c r="B1626">
        <v>803403</v>
      </c>
      <c r="C1626" t="s">
        <v>224</v>
      </c>
      <c r="D1626">
        <v>2004172</v>
      </c>
      <c r="E1626" t="s">
        <v>213</v>
      </c>
      <c r="F1626" t="s">
        <v>214</v>
      </c>
      <c r="G1626" t="s">
        <v>215</v>
      </c>
      <c r="H1626">
        <v>4</v>
      </c>
      <c r="I1626">
        <v>2016</v>
      </c>
      <c r="J1626">
        <v>1</v>
      </c>
      <c r="L1626">
        <v>23078276</v>
      </c>
      <c r="P1626" s="29" t="str">
        <f t="shared" si="65"/>
        <v>DRP</v>
      </c>
    </row>
    <row r="1627" spans="1:16" hidden="1" x14ac:dyDescent="0.25">
      <c r="A1627">
        <v>187213983</v>
      </c>
      <c r="B1627">
        <v>803403</v>
      </c>
      <c r="C1627" t="s">
        <v>224</v>
      </c>
      <c r="D1627">
        <v>2021897</v>
      </c>
      <c r="E1627" t="s">
        <v>292</v>
      </c>
      <c r="F1627" t="s">
        <v>214</v>
      </c>
      <c r="G1627" t="s">
        <v>215</v>
      </c>
      <c r="H1627">
        <v>3</v>
      </c>
      <c r="I1627">
        <v>2016</v>
      </c>
      <c r="J1627">
        <v>1</v>
      </c>
      <c r="L1627">
        <v>23078635</v>
      </c>
      <c r="M1627">
        <v>3.2</v>
      </c>
      <c r="P1627" s="29">
        <f t="shared" si="65"/>
        <v>0.3666666666666667</v>
      </c>
    </row>
    <row r="1628" spans="1:16" hidden="1" x14ac:dyDescent="0.25">
      <c r="A1628">
        <v>187213983</v>
      </c>
      <c r="B1628">
        <v>803403</v>
      </c>
      <c r="C1628" t="s">
        <v>224</v>
      </c>
      <c r="D1628">
        <v>2022925</v>
      </c>
      <c r="E1628" t="s">
        <v>297</v>
      </c>
      <c r="F1628" t="s">
        <v>214</v>
      </c>
      <c r="G1628" t="s">
        <v>215</v>
      </c>
      <c r="H1628">
        <v>3</v>
      </c>
      <c r="I1628">
        <v>2016</v>
      </c>
      <c r="J1628">
        <v>1</v>
      </c>
      <c r="L1628">
        <v>23078627</v>
      </c>
      <c r="M1628">
        <v>2.7</v>
      </c>
      <c r="P1628" s="29">
        <f t="shared" si="65"/>
        <v>0.28333333333333338</v>
      </c>
    </row>
    <row r="1629" spans="1:16" hidden="1" x14ac:dyDescent="0.25">
      <c r="A1629">
        <v>187213983</v>
      </c>
      <c r="B1629">
        <v>803403</v>
      </c>
      <c r="C1629" t="s">
        <v>224</v>
      </c>
      <c r="D1629">
        <v>2021886</v>
      </c>
      <c r="E1629" t="s">
        <v>227</v>
      </c>
      <c r="F1629" t="s">
        <v>214</v>
      </c>
      <c r="G1629" t="s">
        <v>215</v>
      </c>
      <c r="H1629">
        <v>3</v>
      </c>
      <c r="I1629">
        <v>2016</v>
      </c>
      <c r="J1629">
        <v>1</v>
      </c>
      <c r="L1629">
        <v>23082193</v>
      </c>
      <c r="M1629">
        <v>1.8</v>
      </c>
      <c r="P1629" s="29">
        <f t="shared" si="65"/>
        <v>0.13333333333333333</v>
      </c>
    </row>
    <row r="1630" spans="1:16" hidden="1" x14ac:dyDescent="0.25">
      <c r="A1630">
        <v>187213983</v>
      </c>
      <c r="B1630">
        <v>803403</v>
      </c>
      <c r="C1630" t="s">
        <v>224</v>
      </c>
      <c r="D1630">
        <v>2005133</v>
      </c>
      <c r="E1630" t="s">
        <v>228</v>
      </c>
      <c r="F1630" t="s">
        <v>214</v>
      </c>
      <c r="G1630" t="s">
        <v>215</v>
      </c>
      <c r="H1630">
        <v>3</v>
      </c>
      <c r="I1630">
        <v>2016</v>
      </c>
      <c r="J1630">
        <v>1</v>
      </c>
      <c r="L1630">
        <v>23078573</v>
      </c>
      <c r="M1630">
        <v>1</v>
      </c>
      <c r="P1630" s="29">
        <f t="shared" ref="P1630:P1653" si="66">IF(AND(ISNUMBER(M1630),H1630&lt;&gt;4),(M1630-1)/6,IF(H1630=4,"DRP",IF(AND(H1630=3,M1630="NA"),"BAD",IF(AND(H1630=2),"CVL",IF(AND(H1630=1,ISBLANK(M1630)),"NULL","UNK")))))</f>
        <v>0</v>
      </c>
    </row>
    <row r="1631" spans="1:16" hidden="1" x14ac:dyDescent="0.25">
      <c r="A1631">
        <v>187213983</v>
      </c>
      <c r="B1631">
        <v>803403</v>
      </c>
      <c r="C1631" t="s">
        <v>224</v>
      </c>
      <c r="D1631">
        <v>2004675</v>
      </c>
      <c r="E1631" t="s">
        <v>271</v>
      </c>
      <c r="F1631" t="s">
        <v>214</v>
      </c>
      <c r="G1631" t="s">
        <v>215</v>
      </c>
      <c r="H1631">
        <v>3</v>
      </c>
      <c r="I1631">
        <v>2016</v>
      </c>
      <c r="J1631">
        <v>1</v>
      </c>
      <c r="L1631">
        <v>23078679</v>
      </c>
      <c r="M1631">
        <v>2.9</v>
      </c>
      <c r="P1631" s="29">
        <f t="shared" si="66"/>
        <v>0.31666666666666665</v>
      </c>
    </row>
    <row r="1632" spans="1:16" hidden="1" x14ac:dyDescent="0.25">
      <c r="A1632">
        <v>187213983</v>
      </c>
      <c r="B1632">
        <v>803403</v>
      </c>
      <c r="C1632" t="s">
        <v>224</v>
      </c>
      <c r="D1632">
        <v>2004671</v>
      </c>
      <c r="E1632" t="s">
        <v>288</v>
      </c>
      <c r="F1632" t="s">
        <v>214</v>
      </c>
      <c r="G1632" t="s">
        <v>215</v>
      </c>
      <c r="H1632">
        <v>3</v>
      </c>
      <c r="I1632">
        <v>2016</v>
      </c>
      <c r="J1632">
        <v>1</v>
      </c>
      <c r="L1632">
        <v>23078628</v>
      </c>
      <c r="M1632">
        <v>1</v>
      </c>
      <c r="P1632" s="29">
        <f t="shared" si="66"/>
        <v>0</v>
      </c>
    </row>
    <row r="1633" spans="1:16" hidden="1" x14ac:dyDescent="0.25">
      <c r="A1633">
        <v>187213983</v>
      </c>
      <c r="B1633">
        <v>803403</v>
      </c>
      <c r="C1633" t="s">
        <v>224</v>
      </c>
      <c r="D1633">
        <v>2005111</v>
      </c>
      <c r="E1633" t="s">
        <v>218</v>
      </c>
      <c r="F1633" t="s">
        <v>214</v>
      </c>
      <c r="G1633" t="s">
        <v>215</v>
      </c>
      <c r="H1633">
        <v>2</v>
      </c>
      <c r="I1633">
        <v>2016</v>
      </c>
      <c r="J1633">
        <v>1</v>
      </c>
      <c r="K1633" t="s">
        <v>231</v>
      </c>
      <c r="M1633" t="s">
        <v>232</v>
      </c>
      <c r="P1633" s="29" t="str">
        <f t="shared" si="66"/>
        <v>CVL</v>
      </c>
    </row>
    <row r="1634" spans="1:16" hidden="1" x14ac:dyDescent="0.25">
      <c r="A1634">
        <v>187213983</v>
      </c>
      <c r="B1634">
        <v>803403</v>
      </c>
      <c r="C1634" t="s">
        <v>224</v>
      </c>
      <c r="D1634">
        <v>2021994</v>
      </c>
      <c r="E1634" t="s">
        <v>298</v>
      </c>
      <c r="F1634" t="s">
        <v>214</v>
      </c>
      <c r="G1634" t="s">
        <v>215</v>
      </c>
      <c r="H1634">
        <v>2</v>
      </c>
      <c r="I1634">
        <v>2016</v>
      </c>
      <c r="J1634">
        <v>1</v>
      </c>
      <c r="K1634" t="s">
        <v>231</v>
      </c>
      <c r="M1634" t="s">
        <v>232</v>
      </c>
      <c r="P1634" s="29" t="str">
        <f t="shared" si="66"/>
        <v>CVL</v>
      </c>
    </row>
    <row r="1635" spans="1:16" hidden="1" x14ac:dyDescent="0.25">
      <c r="A1635">
        <v>187213983</v>
      </c>
      <c r="B1635">
        <v>803403</v>
      </c>
      <c r="C1635" t="s">
        <v>224</v>
      </c>
      <c r="D1635">
        <v>2021916</v>
      </c>
      <c r="E1635" t="s">
        <v>226</v>
      </c>
      <c r="F1635" t="s">
        <v>214</v>
      </c>
      <c r="G1635" t="s">
        <v>215</v>
      </c>
      <c r="H1635">
        <v>2</v>
      </c>
      <c r="I1635">
        <v>2016</v>
      </c>
      <c r="J1635">
        <v>1</v>
      </c>
      <c r="K1635" t="s">
        <v>231</v>
      </c>
      <c r="M1635" t="s">
        <v>232</v>
      </c>
      <c r="P1635" s="29" t="str">
        <f t="shared" si="66"/>
        <v>CVL</v>
      </c>
    </row>
    <row r="1636" spans="1:16" hidden="1" x14ac:dyDescent="0.25">
      <c r="A1636">
        <v>187213983</v>
      </c>
      <c r="B1636">
        <v>803403</v>
      </c>
      <c r="C1636" t="s">
        <v>224</v>
      </c>
      <c r="D1636">
        <v>2004173</v>
      </c>
      <c r="E1636" t="s">
        <v>245</v>
      </c>
      <c r="F1636" t="s">
        <v>214</v>
      </c>
      <c r="G1636" t="s">
        <v>215</v>
      </c>
      <c r="H1636">
        <v>2</v>
      </c>
      <c r="I1636">
        <v>2016</v>
      </c>
      <c r="J1636">
        <v>1</v>
      </c>
      <c r="M1636" t="s">
        <v>232</v>
      </c>
      <c r="P1636" s="29" t="str">
        <f t="shared" si="66"/>
        <v>CVL</v>
      </c>
    </row>
    <row r="1637" spans="1:16" hidden="1" x14ac:dyDescent="0.25">
      <c r="A1637">
        <v>187213983</v>
      </c>
      <c r="B1637">
        <v>803403</v>
      </c>
      <c r="C1637" t="s">
        <v>224</v>
      </c>
      <c r="D1637">
        <v>2004183</v>
      </c>
      <c r="E1637" t="s">
        <v>244</v>
      </c>
      <c r="F1637" t="s">
        <v>214</v>
      </c>
      <c r="G1637" t="s">
        <v>215</v>
      </c>
      <c r="H1637">
        <v>2</v>
      </c>
      <c r="I1637">
        <v>2016</v>
      </c>
      <c r="J1637">
        <v>1</v>
      </c>
      <c r="K1637" t="s">
        <v>231</v>
      </c>
      <c r="M1637" t="s">
        <v>232</v>
      </c>
      <c r="P1637" s="29" t="str">
        <f t="shared" si="66"/>
        <v>CVL</v>
      </c>
    </row>
    <row r="1638" spans="1:16" hidden="1" x14ac:dyDescent="0.25">
      <c r="A1638">
        <v>187213983</v>
      </c>
      <c r="B1638">
        <v>803403</v>
      </c>
      <c r="C1638" t="s">
        <v>224</v>
      </c>
      <c r="D1638">
        <v>2004764</v>
      </c>
      <c r="E1638" t="s">
        <v>290</v>
      </c>
      <c r="F1638" t="s">
        <v>214</v>
      </c>
      <c r="G1638" t="s">
        <v>215</v>
      </c>
      <c r="H1638">
        <v>2</v>
      </c>
      <c r="I1638">
        <v>2016</v>
      </c>
      <c r="J1638">
        <v>1</v>
      </c>
      <c r="K1638" t="s">
        <v>231</v>
      </c>
      <c r="M1638" t="s">
        <v>232</v>
      </c>
      <c r="P1638" s="29" t="str">
        <f t="shared" si="66"/>
        <v>CVL</v>
      </c>
    </row>
    <row r="1639" spans="1:16" hidden="1" x14ac:dyDescent="0.25">
      <c r="A1639">
        <v>187213983</v>
      </c>
      <c r="B1639">
        <v>803403</v>
      </c>
      <c r="C1639" t="s">
        <v>224</v>
      </c>
      <c r="D1639">
        <v>2005108</v>
      </c>
      <c r="E1639" t="s">
        <v>217</v>
      </c>
      <c r="F1639" t="s">
        <v>214</v>
      </c>
      <c r="G1639" t="s">
        <v>215</v>
      </c>
      <c r="H1639">
        <v>2</v>
      </c>
      <c r="I1639">
        <v>2016</v>
      </c>
      <c r="J1639">
        <v>1</v>
      </c>
      <c r="K1639" t="s">
        <v>231</v>
      </c>
      <c r="M1639" t="s">
        <v>232</v>
      </c>
      <c r="P1639" s="29" t="str">
        <f t="shared" si="66"/>
        <v>CVL</v>
      </c>
    </row>
    <row r="1640" spans="1:16" hidden="1" x14ac:dyDescent="0.25">
      <c r="A1640">
        <v>187213983</v>
      </c>
      <c r="B1640">
        <v>803403</v>
      </c>
      <c r="C1640" t="s">
        <v>224</v>
      </c>
      <c r="D1640">
        <v>2005125</v>
      </c>
      <c r="E1640" t="s">
        <v>223</v>
      </c>
      <c r="F1640" t="s">
        <v>214</v>
      </c>
      <c r="G1640" t="s">
        <v>215</v>
      </c>
      <c r="H1640">
        <v>2</v>
      </c>
      <c r="I1640">
        <v>2016</v>
      </c>
      <c r="J1640">
        <v>1</v>
      </c>
      <c r="K1640" t="s">
        <v>231</v>
      </c>
      <c r="M1640" t="s">
        <v>232</v>
      </c>
      <c r="P1640" s="29" t="str">
        <f t="shared" si="66"/>
        <v>CVL</v>
      </c>
    </row>
    <row r="1641" spans="1:16" hidden="1" x14ac:dyDescent="0.25">
      <c r="A1641">
        <v>187213983</v>
      </c>
      <c r="B1641">
        <v>803403</v>
      </c>
      <c r="C1641" t="s">
        <v>224</v>
      </c>
      <c r="D1641">
        <v>2005127</v>
      </c>
      <c r="E1641" t="s">
        <v>293</v>
      </c>
      <c r="F1641" t="s">
        <v>214</v>
      </c>
      <c r="G1641" t="s">
        <v>215</v>
      </c>
      <c r="H1641">
        <v>2</v>
      </c>
      <c r="I1641">
        <v>2016</v>
      </c>
      <c r="J1641">
        <v>1</v>
      </c>
      <c r="K1641" t="s">
        <v>231</v>
      </c>
      <c r="M1641" t="s">
        <v>232</v>
      </c>
      <c r="P1641" s="29" t="str">
        <f t="shared" si="66"/>
        <v>CVL</v>
      </c>
    </row>
    <row r="1642" spans="1:16" hidden="1" x14ac:dyDescent="0.25">
      <c r="A1642">
        <v>187213983</v>
      </c>
      <c r="B1642">
        <v>803403</v>
      </c>
      <c r="C1642" t="s">
        <v>224</v>
      </c>
      <c r="D1642">
        <v>2021876</v>
      </c>
      <c r="E1642" t="s">
        <v>241</v>
      </c>
      <c r="F1642" t="s">
        <v>214</v>
      </c>
      <c r="G1642" t="s">
        <v>215</v>
      </c>
      <c r="H1642">
        <v>2</v>
      </c>
      <c r="I1642">
        <v>2016</v>
      </c>
      <c r="J1642">
        <v>1</v>
      </c>
      <c r="K1642" t="s">
        <v>231</v>
      </c>
      <c r="M1642" t="s">
        <v>232</v>
      </c>
      <c r="P1642" s="29" t="str">
        <f t="shared" si="66"/>
        <v>CVL</v>
      </c>
    </row>
    <row r="1643" spans="1:16" hidden="1" x14ac:dyDescent="0.25">
      <c r="A1643">
        <v>187213983</v>
      </c>
      <c r="B1643">
        <v>803403</v>
      </c>
      <c r="C1643" t="s">
        <v>224</v>
      </c>
      <c r="D1643">
        <v>2021878</v>
      </c>
      <c r="E1643" t="s">
        <v>294</v>
      </c>
      <c r="F1643" t="s">
        <v>214</v>
      </c>
      <c r="G1643" t="s">
        <v>215</v>
      </c>
      <c r="H1643">
        <v>2</v>
      </c>
      <c r="I1643">
        <v>2016</v>
      </c>
      <c r="J1643">
        <v>1</v>
      </c>
      <c r="K1643" t="s">
        <v>231</v>
      </c>
      <c r="M1643" t="s">
        <v>232</v>
      </c>
      <c r="P1643" s="29" t="str">
        <f t="shared" si="66"/>
        <v>CVL</v>
      </c>
    </row>
    <row r="1644" spans="1:16" hidden="1" x14ac:dyDescent="0.25">
      <c r="A1644">
        <v>187213983</v>
      </c>
      <c r="B1644">
        <v>803403</v>
      </c>
      <c r="C1644" t="s">
        <v>224</v>
      </c>
      <c r="D1644">
        <v>2021879</v>
      </c>
      <c r="E1644" t="s">
        <v>219</v>
      </c>
      <c r="F1644" t="s">
        <v>214</v>
      </c>
      <c r="G1644" t="s">
        <v>215</v>
      </c>
      <c r="H1644">
        <v>2</v>
      </c>
      <c r="I1644">
        <v>2016</v>
      </c>
      <c r="J1644">
        <v>1</v>
      </c>
      <c r="K1644" t="s">
        <v>231</v>
      </c>
      <c r="M1644" t="s">
        <v>232</v>
      </c>
      <c r="P1644" s="29" t="str">
        <f t="shared" si="66"/>
        <v>CVL</v>
      </c>
    </row>
    <row r="1645" spans="1:16" hidden="1" x14ac:dyDescent="0.25">
      <c r="A1645">
        <v>187213983</v>
      </c>
      <c r="B1645">
        <v>803403</v>
      </c>
      <c r="C1645" t="s">
        <v>224</v>
      </c>
      <c r="D1645">
        <v>2021880</v>
      </c>
      <c r="E1645" t="s">
        <v>242</v>
      </c>
      <c r="F1645" t="s">
        <v>214</v>
      </c>
      <c r="G1645" t="s">
        <v>215</v>
      </c>
      <c r="H1645">
        <v>2</v>
      </c>
      <c r="I1645">
        <v>2016</v>
      </c>
      <c r="J1645">
        <v>1</v>
      </c>
      <c r="K1645" t="s">
        <v>231</v>
      </c>
      <c r="M1645" t="s">
        <v>232</v>
      </c>
      <c r="P1645" s="29" t="str">
        <f t="shared" si="66"/>
        <v>CVL</v>
      </c>
    </row>
    <row r="1646" spans="1:16" hidden="1" x14ac:dyDescent="0.25">
      <c r="A1646">
        <v>187213983</v>
      </c>
      <c r="B1646">
        <v>803403</v>
      </c>
      <c r="C1646" t="s">
        <v>224</v>
      </c>
      <c r="D1646">
        <v>2021885</v>
      </c>
      <c r="E1646" t="s">
        <v>295</v>
      </c>
      <c r="F1646" t="s">
        <v>214</v>
      </c>
      <c r="G1646" t="s">
        <v>215</v>
      </c>
      <c r="H1646">
        <v>2</v>
      </c>
      <c r="I1646">
        <v>2016</v>
      </c>
      <c r="J1646">
        <v>1</v>
      </c>
      <c r="K1646" t="s">
        <v>231</v>
      </c>
      <c r="M1646" t="s">
        <v>232</v>
      </c>
      <c r="P1646" s="29" t="str">
        <f t="shared" si="66"/>
        <v>CVL</v>
      </c>
    </row>
    <row r="1647" spans="1:16" hidden="1" x14ac:dyDescent="0.25">
      <c r="A1647">
        <v>187213983</v>
      </c>
      <c r="B1647">
        <v>803403</v>
      </c>
      <c r="C1647" t="s">
        <v>224</v>
      </c>
      <c r="D1647">
        <v>2021899</v>
      </c>
      <c r="E1647" t="s">
        <v>296</v>
      </c>
      <c r="F1647" t="s">
        <v>214</v>
      </c>
      <c r="G1647" t="s">
        <v>215</v>
      </c>
      <c r="H1647">
        <v>2</v>
      </c>
      <c r="I1647">
        <v>2016</v>
      </c>
      <c r="J1647">
        <v>1</v>
      </c>
      <c r="K1647" t="s">
        <v>231</v>
      </c>
      <c r="M1647" t="s">
        <v>232</v>
      </c>
      <c r="P1647" s="29" t="str">
        <f t="shared" si="66"/>
        <v>CVL</v>
      </c>
    </row>
    <row r="1648" spans="1:16" hidden="1" x14ac:dyDescent="0.25">
      <c r="A1648">
        <v>187213983</v>
      </c>
      <c r="B1648">
        <v>803403</v>
      </c>
      <c r="C1648" t="s">
        <v>224</v>
      </c>
      <c r="D1648">
        <v>2021900</v>
      </c>
      <c r="E1648" t="s">
        <v>216</v>
      </c>
      <c r="F1648" t="s">
        <v>214</v>
      </c>
      <c r="G1648" t="s">
        <v>215</v>
      </c>
      <c r="H1648">
        <v>2</v>
      </c>
      <c r="I1648">
        <v>2016</v>
      </c>
      <c r="J1648">
        <v>1</v>
      </c>
      <c r="K1648" t="s">
        <v>231</v>
      </c>
      <c r="M1648" t="s">
        <v>232</v>
      </c>
      <c r="P1648" s="29" t="str">
        <f t="shared" si="66"/>
        <v>CVL</v>
      </c>
    </row>
    <row r="1649" spans="1:16" hidden="1" x14ac:dyDescent="0.25">
      <c r="A1649">
        <v>187213983</v>
      </c>
      <c r="B1649">
        <v>803403</v>
      </c>
      <c r="C1649" t="s">
        <v>224</v>
      </c>
      <c r="D1649">
        <v>2021901</v>
      </c>
      <c r="E1649" t="s">
        <v>253</v>
      </c>
      <c r="F1649" t="s">
        <v>214</v>
      </c>
      <c r="G1649" t="s">
        <v>215</v>
      </c>
      <c r="H1649">
        <v>2</v>
      </c>
      <c r="I1649">
        <v>2016</v>
      </c>
      <c r="J1649">
        <v>1</v>
      </c>
      <c r="K1649" t="s">
        <v>231</v>
      </c>
      <c r="M1649" t="s">
        <v>232</v>
      </c>
      <c r="P1649" s="29" t="str">
        <f t="shared" si="66"/>
        <v>CVL</v>
      </c>
    </row>
    <row r="1650" spans="1:16" hidden="1" x14ac:dyDescent="0.25">
      <c r="A1650">
        <v>187213983</v>
      </c>
      <c r="B1650">
        <v>803403</v>
      </c>
      <c r="C1650" t="s">
        <v>224</v>
      </c>
      <c r="D1650">
        <v>2021903</v>
      </c>
      <c r="E1650" t="s">
        <v>256</v>
      </c>
      <c r="F1650" t="s">
        <v>214</v>
      </c>
      <c r="G1650" t="s">
        <v>215</v>
      </c>
      <c r="H1650">
        <v>2</v>
      </c>
      <c r="I1650">
        <v>2016</v>
      </c>
      <c r="J1650">
        <v>1</v>
      </c>
      <c r="K1650" t="s">
        <v>231</v>
      </c>
      <c r="M1650" t="s">
        <v>232</v>
      </c>
      <c r="P1650" s="29" t="str">
        <f t="shared" si="66"/>
        <v>CVL</v>
      </c>
    </row>
    <row r="1651" spans="1:16" hidden="1" x14ac:dyDescent="0.25">
      <c r="A1651">
        <v>187213983</v>
      </c>
      <c r="B1651">
        <v>803403</v>
      </c>
      <c r="C1651" t="s">
        <v>224</v>
      </c>
      <c r="D1651">
        <v>2021907</v>
      </c>
      <c r="E1651" t="s">
        <v>257</v>
      </c>
      <c r="F1651" t="s">
        <v>214</v>
      </c>
      <c r="G1651" t="s">
        <v>215</v>
      </c>
      <c r="H1651">
        <v>2</v>
      </c>
      <c r="I1651">
        <v>2016</v>
      </c>
      <c r="J1651">
        <v>1</v>
      </c>
      <c r="K1651" t="s">
        <v>231</v>
      </c>
      <c r="M1651" t="s">
        <v>232</v>
      </c>
      <c r="P1651" s="29" t="str">
        <f t="shared" si="66"/>
        <v>CVL</v>
      </c>
    </row>
    <row r="1652" spans="1:16" hidden="1" x14ac:dyDescent="0.25">
      <c r="A1652">
        <v>187213983</v>
      </c>
      <c r="B1652">
        <v>803403</v>
      </c>
      <c r="C1652" t="s">
        <v>224</v>
      </c>
      <c r="D1652">
        <v>2021886</v>
      </c>
      <c r="E1652" t="s">
        <v>227</v>
      </c>
      <c r="F1652" t="s">
        <v>214</v>
      </c>
      <c r="G1652" t="s">
        <v>215</v>
      </c>
      <c r="H1652">
        <v>4</v>
      </c>
      <c r="I1652">
        <v>2016</v>
      </c>
      <c r="J1652">
        <v>2</v>
      </c>
      <c r="L1652">
        <v>23072075</v>
      </c>
      <c r="P1652" s="29" t="str">
        <f t="shared" si="66"/>
        <v>DRP</v>
      </c>
    </row>
    <row r="1653" spans="1:16" hidden="1" x14ac:dyDescent="0.25">
      <c r="A1653">
        <v>187213983</v>
      </c>
      <c r="B1653">
        <v>803403</v>
      </c>
      <c r="C1653" t="s">
        <v>224</v>
      </c>
      <c r="D1653">
        <v>2004172</v>
      </c>
      <c r="E1653" t="s">
        <v>213</v>
      </c>
      <c r="F1653" t="s">
        <v>214</v>
      </c>
      <c r="G1653" t="s">
        <v>215</v>
      </c>
      <c r="H1653">
        <v>2</v>
      </c>
      <c r="I1653">
        <v>2016</v>
      </c>
      <c r="K1653" t="s">
        <v>231</v>
      </c>
      <c r="M1653" t="s">
        <v>232</v>
      </c>
      <c r="P1653" s="29" t="str">
        <f t="shared" si="66"/>
        <v>CVL</v>
      </c>
    </row>
    <row r="1654" spans="1:16" hidden="1" x14ac:dyDescent="0.25">
      <c r="A1654">
        <v>187280486</v>
      </c>
      <c r="B1654">
        <v>803403</v>
      </c>
      <c r="C1654" t="s">
        <v>224</v>
      </c>
      <c r="D1654">
        <v>2005108</v>
      </c>
      <c r="E1654" t="s">
        <v>217</v>
      </c>
      <c r="F1654" t="s">
        <v>214</v>
      </c>
      <c r="G1654" t="s">
        <v>215</v>
      </c>
      <c r="H1654">
        <v>3</v>
      </c>
      <c r="I1654">
        <v>2015</v>
      </c>
      <c r="J1654">
        <v>1</v>
      </c>
      <c r="L1654">
        <v>23065086</v>
      </c>
      <c r="M1654">
        <v>2.6</v>
      </c>
      <c r="P1654" s="29">
        <f t="shared" ref="P1654:P1664" si="67">IF(AND(ISNUMBER(M1654),H1654&lt;&gt;4,N1654&lt;&gt;"X"),(M1654-1)/6,IF(H1654=4,"DRP",IF(AND(H1654=3,M1654="NA"),"BAD",IF(AND(H1654=2),"CVL",IF(AND(H1654=1,ISBLANK(M1654)),"NULL","UNK")))))</f>
        <v>0.26666666666666666</v>
      </c>
    </row>
    <row r="1655" spans="1:16" hidden="1" x14ac:dyDescent="0.25">
      <c r="A1655">
        <v>187280486</v>
      </c>
      <c r="B1655">
        <v>803403</v>
      </c>
      <c r="C1655" t="s">
        <v>224</v>
      </c>
      <c r="D1655">
        <v>2005111</v>
      </c>
      <c r="E1655" t="s">
        <v>218</v>
      </c>
      <c r="F1655" t="s">
        <v>214</v>
      </c>
      <c r="G1655" t="s">
        <v>215</v>
      </c>
      <c r="H1655">
        <v>3</v>
      </c>
      <c r="I1655">
        <v>2015</v>
      </c>
      <c r="J1655">
        <v>1</v>
      </c>
      <c r="L1655">
        <v>23065095</v>
      </c>
      <c r="M1655">
        <v>1.9</v>
      </c>
      <c r="P1655" s="29">
        <f t="shared" si="67"/>
        <v>0.15</v>
      </c>
    </row>
    <row r="1656" spans="1:16" hidden="1" x14ac:dyDescent="0.25">
      <c r="A1656">
        <v>187280486</v>
      </c>
      <c r="B1656">
        <v>803403</v>
      </c>
      <c r="C1656" t="s">
        <v>224</v>
      </c>
      <c r="D1656">
        <v>2005125</v>
      </c>
      <c r="E1656" t="s">
        <v>223</v>
      </c>
      <c r="F1656" t="s">
        <v>214</v>
      </c>
      <c r="G1656" t="s">
        <v>215</v>
      </c>
      <c r="H1656">
        <v>3</v>
      </c>
      <c r="I1656">
        <v>2015</v>
      </c>
      <c r="J1656">
        <v>1</v>
      </c>
      <c r="L1656">
        <v>23065084</v>
      </c>
      <c r="M1656">
        <v>2.8</v>
      </c>
      <c r="P1656" s="29">
        <f t="shared" si="67"/>
        <v>0.3</v>
      </c>
    </row>
    <row r="1657" spans="1:16" hidden="1" x14ac:dyDescent="0.25">
      <c r="A1657">
        <v>187280486</v>
      </c>
      <c r="B1657">
        <v>803403</v>
      </c>
      <c r="C1657" t="s">
        <v>224</v>
      </c>
      <c r="D1657">
        <v>2021879</v>
      </c>
      <c r="E1657" t="s">
        <v>219</v>
      </c>
      <c r="F1657" t="s">
        <v>214</v>
      </c>
      <c r="G1657" t="s">
        <v>215</v>
      </c>
      <c r="H1657">
        <v>3</v>
      </c>
      <c r="I1657">
        <v>2015</v>
      </c>
      <c r="J1657">
        <v>1</v>
      </c>
      <c r="L1657">
        <v>23065089</v>
      </c>
      <c r="M1657">
        <v>2.2000000000000002</v>
      </c>
      <c r="P1657" s="29">
        <f t="shared" si="67"/>
        <v>0.20000000000000004</v>
      </c>
    </row>
    <row r="1658" spans="1:16" hidden="1" x14ac:dyDescent="0.25">
      <c r="A1658">
        <v>187280486</v>
      </c>
      <c r="B1658">
        <v>803403</v>
      </c>
      <c r="C1658" t="s">
        <v>224</v>
      </c>
      <c r="D1658">
        <v>2021900</v>
      </c>
      <c r="E1658" t="s">
        <v>216</v>
      </c>
      <c r="F1658" t="s">
        <v>214</v>
      </c>
      <c r="G1658" t="s">
        <v>215</v>
      </c>
      <c r="H1658">
        <v>3</v>
      </c>
      <c r="I1658">
        <v>2015</v>
      </c>
      <c r="J1658">
        <v>1</v>
      </c>
      <c r="L1658">
        <v>23065093</v>
      </c>
      <c r="M1658">
        <v>3.2</v>
      </c>
      <c r="P1658" s="29">
        <f t="shared" si="67"/>
        <v>0.3666666666666667</v>
      </c>
    </row>
    <row r="1659" spans="1:16" hidden="1" x14ac:dyDescent="0.25">
      <c r="A1659">
        <v>187280486</v>
      </c>
      <c r="B1659">
        <v>803403</v>
      </c>
      <c r="C1659" t="s">
        <v>224</v>
      </c>
      <c r="D1659">
        <v>2004172</v>
      </c>
      <c r="E1659" t="s">
        <v>213</v>
      </c>
      <c r="F1659" t="s">
        <v>214</v>
      </c>
      <c r="G1659" t="s">
        <v>215</v>
      </c>
      <c r="H1659">
        <v>2</v>
      </c>
      <c r="I1659">
        <v>2015</v>
      </c>
      <c r="J1659">
        <v>1</v>
      </c>
      <c r="L1659">
        <v>23067045</v>
      </c>
      <c r="M1659">
        <v>5.2</v>
      </c>
      <c r="P1659" s="29">
        <f t="shared" si="67"/>
        <v>0.70000000000000007</v>
      </c>
    </row>
    <row r="1660" spans="1:16" hidden="1" x14ac:dyDescent="0.25">
      <c r="A1660">
        <v>187280486</v>
      </c>
      <c r="B1660">
        <v>803403</v>
      </c>
      <c r="C1660" t="s">
        <v>224</v>
      </c>
      <c r="D1660">
        <v>2004183</v>
      </c>
      <c r="E1660" t="s">
        <v>244</v>
      </c>
      <c r="F1660" t="s">
        <v>214</v>
      </c>
      <c r="G1660" t="s">
        <v>215</v>
      </c>
      <c r="H1660">
        <v>2</v>
      </c>
      <c r="I1660">
        <v>2015</v>
      </c>
      <c r="J1660">
        <v>2</v>
      </c>
      <c r="L1660">
        <v>23072789</v>
      </c>
      <c r="M1660">
        <v>5.4</v>
      </c>
      <c r="P1660" s="29">
        <f t="shared" si="67"/>
        <v>0.73333333333333339</v>
      </c>
    </row>
    <row r="1661" spans="1:16" hidden="1" x14ac:dyDescent="0.25">
      <c r="A1661">
        <v>187280486</v>
      </c>
      <c r="B1661">
        <v>803403</v>
      </c>
      <c r="C1661" t="s">
        <v>224</v>
      </c>
      <c r="D1661">
        <v>2005124</v>
      </c>
      <c r="E1661" t="s">
        <v>220</v>
      </c>
      <c r="F1661" t="s">
        <v>214</v>
      </c>
      <c r="G1661" t="s">
        <v>215</v>
      </c>
      <c r="H1661">
        <v>3</v>
      </c>
      <c r="I1661">
        <v>2015</v>
      </c>
      <c r="J1661">
        <v>2</v>
      </c>
      <c r="L1661">
        <v>23072066</v>
      </c>
      <c r="M1661">
        <v>3</v>
      </c>
      <c r="P1661" s="29">
        <f t="shared" si="67"/>
        <v>0.33333333333333331</v>
      </c>
    </row>
    <row r="1662" spans="1:16" hidden="1" x14ac:dyDescent="0.25">
      <c r="A1662">
        <v>187280486</v>
      </c>
      <c r="B1662">
        <v>803403</v>
      </c>
      <c r="C1662" t="s">
        <v>224</v>
      </c>
      <c r="D1662">
        <v>2005108</v>
      </c>
      <c r="E1662" t="s">
        <v>217</v>
      </c>
      <c r="F1662" t="s">
        <v>214</v>
      </c>
      <c r="G1662" t="s">
        <v>215</v>
      </c>
      <c r="H1662">
        <v>3</v>
      </c>
      <c r="I1662">
        <v>2015</v>
      </c>
      <c r="J1662">
        <v>2</v>
      </c>
      <c r="L1662">
        <v>23072062</v>
      </c>
      <c r="M1662">
        <v>1.5</v>
      </c>
      <c r="P1662" s="29">
        <f t="shared" si="67"/>
        <v>8.3333333333333329E-2</v>
      </c>
    </row>
    <row r="1663" spans="1:16" hidden="1" x14ac:dyDescent="0.25">
      <c r="A1663">
        <v>187280486</v>
      </c>
      <c r="B1663">
        <v>803403</v>
      </c>
      <c r="C1663" t="s">
        <v>224</v>
      </c>
      <c r="D1663">
        <v>2021879</v>
      </c>
      <c r="E1663" t="s">
        <v>219</v>
      </c>
      <c r="F1663" t="s">
        <v>214</v>
      </c>
      <c r="G1663" t="s">
        <v>215</v>
      </c>
      <c r="H1663">
        <v>3</v>
      </c>
      <c r="I1663">
        <v>2015</v>
      </c>
      <c r="J1663">
        <v>2</v>
      </c>
      <c r="L1663">
        <v>23072061</v>
      </c>
      <c r="M1663">
        <v>2.5</v>
      </c>
      <c r="P1663" s="29">
        <f t="shared" si="67"/>
        <v>0.25</v>
      </c>
    </row>
    <row r="1664" spans="1:16" hidden="1" x14ac:dyDescent="0.25">
      <c r="A1664">
        <v>187280486</v>
      </c>
      <c r="B1664">
        <v>803403</v>
      </c>
      <c r="C1664" t="s">
        <v>224</v>
      </c>
      <c r="D1664">
        <v>2004186</v>
      </c>
      <c r="E1664" t="s">
        <v>229</v>
      </c>
      <c r="F1664" t="s">
        <v>214</v>
      </c>
      <c r="G1664" t="s">
        <v>215</v>
      </c>
      <c r="H1664">
        <v>4</v>
      </c>
      <c r="I1664">
        <v>2015</v>
      </c>
      <c r="J1664">
        <v>2</v>
      </c>
      <c r="L1664">
        <v>23072879</v>
      </c>
      <c r="P1664" s="29" t="str">
        <f t="shared" si="67"/>
        <v>DRP</v>
      </c>
    </row>
    <row r="1665" spans="1:16" hidden="1" x14ac:dyDescent="0.25">
      <c r="A1665">
        <v>187316952</v>
      </c>
      <c r="B1665">
        <v>803401</v>
      </c>
      <c r="C1665" t="s">
        <v>318</v>
      </c>
      <c r="D1665">
        <v>2005102</v>
      </c>
      <c r="E1665" t="s">
        <v>218</v>
      </c>
      <c r="F1665" t="s">
        <v>214</v>
      </c>
      <c r="G1665" t="s">
        <v>215</v>
      </c>
      <c r="H1665">
        <v>3</v>
      </c>
      <c r="I1665">
        <v>2016</v>
      </c>
      <c r="J1665">
        <v>1</v>
      </c>
      <c r="L1665">
        <v>23081364</v>
      </c>
      <c r="M1665">
        <v>3.1</v>
      </c>
      <c r="P1665" s="29">
        <f t="shared" ref="P1665:P1701" si="68">IF(AND(ISNUMBER(M1665),H1665&lt;&gt;4),(M1665-1)/6,IF(H1665=4,"DRP",IF(AND(H1665=3,M1665="NA"),"BAD",IF(AND(H1665=2),"CVL",IF(AND(H1665=1,ISBLANK(M1665)),"NULL","UNK")))))</f>
        <v>0.35000000000000003</v>
      </c>
    </row>
    <row r="1666" spans="1:16" hidden="1" x14ac:dyDescent="0.25">
      <c r="A1666">
        <v>187316952</v>
      </c>
      <c r="B1666">
        <v>803401</v>
      </c>
      <c r="C1666" t="s">
        <v>318</v>
      </c>
      <c r="D1666">
        <v>2005118</v>
      </c>
      <c r="E1666" t="s">
        <v>223</v>
      </c>
      <c r="F1666" t="s">
        <v>214</v>
      </c>
      <c r="G1666" t="s">
        <v>215</v>
      </c>
      <c r="H1666">
        <v>3</v>
      </c>
      <c r="I1666">
        <v>2016</v>
      </c>
      <c r="J1666">
        <v>1</v>
      </c>
      <c r="L1666">
        <v>23081579</v>
      </c>
      <c r="M1666">
        <v>3.8</v>
      </c>
      <c r="P1666" s="29">
        <f t="shared" si="68"/>
        <v>0.46666666666666662</v>
      </c>
    </row>
    <row r="1667" spans="1:16" hidden="1" x14ac:dyDescent="0.25">
      <c r="A1667">
        <v>187316952</v>
      </c>
      <c r="B1667">
        <v>803401</v>
      </c>
      <c r="C1667" t="s">
        <v>318</v>
      </c>
      <c r="D1667">
        <v>2005117</v>
      </c>
      <c r="E1667" t="s">
        <v>220</v>
      </c>
      <c r="F1667" t="s">
        <v>214</v>
      </c>
      <c r="G1667" t="s">
        <v>215</v>
      </c>
      <c r="H1667">
        <v>2</v>
      </c>
      <c r="I1667">
        <v>2016</v>
      </c>
      <c r="J1667">
        <v>1</v>
      </c>
      <c r="L1667">
        <v>23078738</v>
      </c>
      <c r="M1667">
        <v>4.5999999999999996</v>
      </c>
      <c r="P1667" s="29">
        <f t="shared" si="68"/>
        <v>0.6</v>
      </c>
    </row>
    <row r="1668" spans="1:16" hidden="1" x14ac:dyDescent="0.25">
      <c r="A1668">
        <v>187316952</v>
      </c>
      <c r="B1668">
        <v>803401</v>
      </c>
      <c r="C1668" t="s">
        <v>318</v>
      </c>
      <c r="D1668">
        <v>2021763</v>
      </c>
      <c r="E1668" t="s">
        <v>298</v>
      </c>
      <c r="F1668" t="s">
        <v>214</v>
      </c>
      <c r="G1668" t="s">
        <v>215</v>
      </c>
      <c r="H1668">
        <v>2</v>
      </c>
      <c r="I1668">
        <v>2016</v>
      </c>
      <c r="J1668">
        <v>1</v>
      </c>
      <c r="L1668">
        <v>23081191</v>
      </c>
      <c r="M1668">
        <v>4.5</v>
      </c>
      <c r="P1668" s="29">
        <f t="shared" si="68"/>
        <v>0.58333333333333337</v>
      </c>
    </row>
    <row r="1669" spans="1:16" hidden="1" x14ac:dyDescent="0.25">
      <c r="A1669">
        <v>187316952</v>
      </c>
      <c r="B1669">
        <v>803401</v>
      </c>
      <c r="C1669" t="s">
        <v>318</v>
      </c>
      <c r="D1669">
        <v>2021596</v>
      </c>
      <c r="E1669" t="s">
        <v>294</v>
      </c>
      <c r="F1669" t="s">
        <v>214</v>
      </c>
      <c r="G1669" t="s">
        <v>215</v>
      </c>
      <c r="H1669">
        <v>3</v>
      </c>
      <c r="I1669">
        <v>2016</v>
      </c>
      <c r="J1669">
        <v>1</v>
      </c>
      <c r="L1669">
        <v>23081197</v>
      </c>
      <c r="M1669">
        <v>1.5</v>
      </c>
      <c r="P1669" s="29">
        <f t="shared" si="68"/>
        <v>8.3333333333333329E-2</v>
      </c>
    </row>
    <row r="1670" spans="1:16" hidden="1" x14ac:dyDescent="0.25">
      <c r="A1670">
        <v>187316952</v>
      </c>
      <c r="B1670">
        <v>803401</v>
      </c>
      <c r="C1670" t="s">
        <v>318</v>
      </c>
      <c r="D1670">
        <v>2021638</v>
      </c>
      <c r="E1670" t="s">
        <v>250</v>
      </c>
      <c r="F1670" t="s">
        <v>214</v>
      </c>
      <c r="G1670" t="s">
        <v>215</v>
      </c>
      <c r="H1670">
        <v>3</v>
      </c>
      <c r="I1670">
        <v>2016</v>
      </c>
      <c r="J1670">
        <v>1</v>
      </c>
      <c r="L1670">
        <v>23081194</v>
      </c>
      <c r="M1670">
        <v>2.1</v>
      </c>
      <c r="P1670" s="29">
        <f t="shared" si="68"/>
        <v>0.18333333333333335</v>
      </c>
    </row>
    <row r="1671" spans="1:16" hidden="1" x14ac:dyDescent="0.25">
      <c r="A1671">
        <v>187316952</v>
      </c>
      <c r="B1671">
        <v>803401</v>
      </c>
      <c r="C1671" t="s">
        <v>318</v>
      </c>
      <c r="D1671">
        <v>2021781</v>
      </c>
      <c r="E1671" t="s">
        <v>235</v>
      </c>
      <c r="F1671" t="s">
        <v>214</v>
      </c>
      <c r="G1671" t="s">
        <v>215</v>
      </c>
      <c r="H1671">
        <v>3</v>
      </c>
      <c r="I1671">
        <v>2016</v>
      </c>
      <c r="J1671">
        <v>1</v>
      </c>
      <c r="L1671">
        <v>23081229</v>
      </c>
      <c r="M1671">
        <v>2.9</v>
      </c>
      <c r="P1671" s="29">
        <f t="shared" si="68"/>
        <v>0.31666666666666665</v>
      </c>
    </row>
    <row r="1672" spans="1:16" hidden="1" x14ac:dyDescent="0.25">
      <c r="A1672">
        <v>187316952</v>
      </c>
      <c r="B1672">
        <v>803401</v>
      </c>
      <c r="C1672" t="s">
        <v>318</v>
      </c>
      <c r="D1672">
        <v>2004099</v>
      </c>
      <c r="E1672" t="s">
        <v>245</v>
      </c>
      <c r="F1672" t="s">
        <v>214</v>
      </c>
      <c r="G1672" t="s">
        <v>215</v>
      </c>
      <c r="H1672">
        <v>2</v>
      </c>
      <c r="I1672">
        <v>2016</v>
      </c>
      <c r="J1672">
        <v>1</v>
      </c>
      <c r="K1672" t="s">
        <v>231</v>
      </c>
      <c r="M1672" t="s">
        <v>232</v>
      </c>
      <c r="P1672" s="29" t="str">
        <f t="shared" si="68"/>
        <v>CVL</v>
      </c>
    </row>
    <row r="1673" spans="1:16" hidden="1" x14ac:dyDescent="0.25">
      <c r="A1673">
        <v>187316952</v>
      </c>
      <c r="B1673">
        <v>803401</v>
      </c>
      <c r="C1673" t="s">
        <v>318</v>
      </c>
      <c r="D1673">
        <v>2021756</v>
      </c>
      <c r="E1673" t="s">
        <v>253</v>
      </c>
      <c r="F1673" t="s">
        <v>214</v>
      </c>
      <c r="G1673" t="s">
        <v>215</v>
      </c>
      <c r="H1673">
        <v>2</v>
      </c>
      <c r="I1673">
        <v>2016</v>
      </c>
      <c r="J1673">
        <v>1</v>
      </c>
      <c r="K1673" t="s">
        <v>231</v>
      </c>
      <c r="M1673" t="s">
        <v>232</v>
      </c>
      <c r="P1673" s="29" t="str">
        <f t="shared" si="68"/>
        <v>CVL</v>
      </c>
    </row>
    <row r="1674" spans="1:16" hidden="1" x14ac:dyDescent="0.25">
      <c r="A1674">
        <v>187316952</v>
      </c>
      <c r="B1674">
        <v>803401</v>
      </c>
      <c r="C1674" t="s">
        <v>318</v>
      </c>
      <c r="D1674">
        <v>2021754</v>
      </c>
      <c r="E1674" t="s">
        <v>216</v>
      </c>
      <c r="F1674" t="s">
        <v>214</v>
      </c>
      <c r="G1674" t="s">
        <v>215</v>
      </c>
      <c r="H1674">
        <v>2</v>
      </c>
      <c r="I1674">
        <v>2016</v>
      </c>
      <c r="J1674">
        <v>1</v>
      </c>
      <c r="K1674" t="s">
        <v>231</v>
      </c>
      <c r="M1674" t="s">
        <v>232</v>
      </c>
      <c r="P1674" s="29" t="str">
        <f t="shared" si="68"/>
        <v>CVL</v>
      </c>
    </row>
    <row r="1675" spans="1:16" hidden="1" x14ac:dyDescent="0.25">
      <c r="A1675">
        <v>187316952</v>
      </c>
      <c r="B1675">
        <v>803401</v>
      </c>
      <c r="C1675" t="s">
        <v>318</v>
      </c>
      <c r="D1675">
        <v>2021716</v>
      </c>
      <c r="E1675" t="s">
        <v>291</v>
      </c>
      <c r="F1675" t="s">
        <v>214</v>
      </c>
      <c r="G1675" t="s">
        <v>215</v>
      </c>
      <c r="H1675">
        <v>2</v>
      </c>
      <c r="I1675">
        <v>2016</v>
      </c>
      <c r="J1675">
        <v>1</v>
      </c>
      <c r="K1675" t="s">
        <v>231</v>
      </c>
      <c r="M1675" t="s">
        <v>232</v>
      </c>
      <c r="P1675" s="29" t="str">
        <f t="shared" si="68"/>
        <v>CVL</v>
      </c>
    </row>
    <row r="1676" spans="1:16" hidden="1" x14ac:dyDescent="0.25">
      <c r="A1676">
        <v>187316952</v>
      </c>
      <c r="B1676">
        <v>803401</v>
      </c>
      <c r="C1676" t="s">
        <v>318</v>
      </c>
      <c r="D1676">
        <v>2021602</v>
      </c>
      <c r="E1676" t="s">
        <v>242</v>
      </c>
      <c r="F1676" t="s">
        <v>214</v>
      </c>
      <c r="G1676" t="s">
        <v>215</v>
      </c>
      <c r="H1676">
        <v>2</v>
      </c>
      <c r="I1676">
        <v>2016</v>
      </c>
      <c r="J1676">
        <v>1</v>
      </c>
      <c r="K1676" t="s">
        <v>231</v>
      </c>
      <c r="M1676" t="s">
        <v>232</v>
      </c>
      <c r="P1676" s="29" t="str">
        <f t="shared" si="68"/>
        <v>CVL</v>
      </c>
    </row>
    <row r="1677" spans="1:16" hidden="1" x14ac:dyDescent="0.25">
      <c r="A1677">
        <v>187316952</v>
      </c>
      <c r="B1677">
        <v>803401</v>
      </c>
      <c r="C1677" t="s">
        <v>318</v>
      </c>
      <c r="D1677">
        <v>2021600</v>
      </c>
      <c r="E1677" t="s">
        <v>219</v>
      </c>
      <c r="F1677" t="s">
        <v>214</v>
      </c>
      <c r="G1677" t="s">
        <v>215</v>
      </c>
      <c r="H1677">
        <v>2</v>
      </c>
      <c r="I1677">
        <v>2016</v>
      </c>
      <c r="J1677">
        <v>1</v>
      </c>
      <c r="K1677" t="s">
        <v>231</v>
      </c>
      <c r="M1677" t="s">
        <v>232</v>
      </c>
      <c r="P1677" s="29" t="str">
        <f t="shared" si="68"/>
        <v>CVL</v>
      </c>
    </row>
    <row r="1678" spans="1:16" hidden="1" x14ac:dyDescent="0.25">
      <c r="A1678">
        <v>187316952</v>
      </c>
      <c r="B1678">
        <v>803401</v>
      </c>
      <c r="C1678" t="s">
        <v>318</v>
      </c>
      <c r="D1678">
        <v>2021580</v>
      </c>
      <c r="E1678" t="s">
        <v>241</v>
      </c>
      <c r="F1678" t="s">
        <v>214</v>
      </c>
      <c r="G1678" t="s">
        <v>215</v>
      </c>
      <c r="H1678">
        <v>2</v>
      </c>
      <c r="I1678">
        <v>2016</v>
      </c>
      <c r="J1678">
        <v>1</v>
      </c>
      <c r="K1678" t="s">
        <v>231</v>
      </c>
      <c r="M1678" t="s">
        <v>232</v>
      </c>
      <c r="P1678" s="29" t="str">
        <f t="shared" si="68"/>
        <v>CVL</v>
      </c>
    </row>
    <row r="1679" spans="1:16" hidden="1" x14ac:dyDescent="0.25">
      <c r="A1679">
        <v>187316952</v>
      </c>
      <c r="B1679">
        <v>803401</v>
      </c>
      <c r="C1679" t="s">
        <v>318</v>
      </c>
      <c r="D1679">
        <v>2005131</v>
      </c>
      <c r="E1679" t="s">
        <v>228</v>
      </c>
      <c r="F1679" t="s">
        <v>214</v>
      </c>
      <c r="G1679" t="s">
        <v>215</v>
      </c>
      <c r="H1679">
        <v>2</v>
      </c>
      <c r="I1679">
        <v>2016</v>
      </c>
      <c r="J1679">
        <v>1</v>
      </c>
      <c r="K1679" t="s">
        <v>231</v>
      </c>
      <c r="M1679" t="s">
        <v>232</v>
      </c>
      <c r="P1679" s="29" t="str">
        <f t="shared" si="68"/>
        <v>CVL</v>
      </c>
    </row>
    <row r="1680" spans="1:16" hidden="1" x14ac:dyDescent="0.25">
      <c r="A1680">
        <v>187316952</v>
      </c>
      <c r="B1680">
        <v>803401</v>
      </c>
      <c r="C1680" t="s">
        <v>318</v>
      </c>
      <c r="D1680">
        <v>2005120</v>
      </c>
      <c r="E1680" t="s">
        <v>293</v>
      </c>
      <c r="F1680" t="s">
        <v>214</v>
      </c>
      <c r="G1680" t="s">
        <v>215</v>
      </c>
      <c r="H1680">
        <v>2</v>
      </c>
      <c r="I1680">
        <v>2016</v>
      </c>
      <c r="J1680">
        <v>1</v>
      </c>
      <c r="K1680" t="s">
        <v>231</v>
      </c>
      <c r="M1680" t="s">
        <v>232</v>
      </c>
      <c r="P1680" s="29" t="str">
        <f t="shared" si="68"/>
        <v>CVL</v>
      </c>
    </row>
    <row r="1681" spans="1:16" hidden="1" x14ac:dyDescent="0.25">
      <c r="A1681">
        <v>187316952</v>
      </c>
      <c r="B1681">
        <v>803401</v>
      </c>
      <c r="C1681" t="s">
        <v>318</v>
      </c>
      <c r="D1681">
        <v>2005099</v>
      </c>
      <c r="E1681" t="s">
        <v>217</v>
      </c>
      <c r="F1681" t="s">
        <v>214</v>
      </c>
      <c r="G1681" t="s">
        <v>215</v>
      </c>
      <c r="H1681">
        <v>2</v>
      </c>
      <c r="I1681">
        <v>2016</v>
      </c>
      <c r="J1681">
        <v>1</v>
      </c>
      <c r="K1681" t="s">
        <v>231</v>
      </c>
      <c r="M1681" t="s">
        <v>232</v>
      </c>
      <c r="P1681" s="29" t="str">
        <f t="shared" si="68"/>
        <v>CVL</v>
      </c>
    </row>
    <row r="1682" spans="1:16" hidden="1" x14ac:dyDescent="0.25">
      <c r="A1682">
        <v>187316952</v>
      </c>
      <c r="B1682">
        <v>803401</v>
      </c>
      <c r="C1682" t="s">
        <v>318</v>
      </c>
      <c r="D1682">
        <v>2004098</v>
      </c>
      <c r="E1682" t="s">
        <v>213</v>
      </c>
      <c r="F1682" t="s">
        <v>214</v>
      </c>
      <c r="G1682" t="s">
        <v>215</v>
      </c>
      <c r="H1682">
        <v>2</v>
      </c>
      <c r="I1682">
        <v>2016</v>
      </c>
      <c r="J1682">
        <v>1</v>
      </c>
      <c r="K1682" t="s">
        <v>231</v>
      </c>
      <c r="M1682" t="s">
        <v>232</v>
      </c>
      <c r="P1682" s="29" t="str">
        <f t="shared" si="68"/>
        <v>CVL</v>
      </c>
    </row>
    <row r="1683" spans="1:16" hidden="1" x14ac:dyDescent="0.25">
      <c r="A1683">
        <v>187316952</v>
      </c>
      <c r="B1683">
        <v>803401</v>
      </c>
      <c r="C1683" t="s">
        <v>318</v>
      </c>
      <c r="D1683">
        <v>2005102</v>
      </c>
      <c r="E1683" t="s">
        <v>218</v>
      </c>
      <c r="F1683" t="s">
        <v>214</v>
      </c>
      <c r="G1683" t="s">
        <v>215</v>
      </c>
      <c r="H1683">
        <v>4</v>
      </c>
      <c r="I1683">
        <v>2016</v>
      </c>
      <c r="J1683">
        <v>2</v>
      </c>
      <c r="L1683">
        <v>23086741</v>
      </c>
      <c r="P1683" s="29" t="str">
        <f t="shared" si="68"/>
        <v>DRP</v>
      </c>
    </row>
    <row r="1684" spans="1:16" hidden="1" x14ac:dyDescent="0.25">
      <c r="A1684">
        <v>187316952</v>
      </c>
      <c r="B1684">
        <v>803401</v>
      </c>
      <c r="C1684" t="s">
        <v>318</v>
      </c>
      <c r="D1684">
        <v>2004112</v>
      </c>
      <c r="E1684" t="s">
        <v>244</v>
      </c>
      <c r="F1684" t="s">
        <v>214</v>
      </c>
      <c r="G1684" t="s">
        <v>215</v>
      </c>
      <c r="H1684">
        <v>2</v>
      </c>
      <c r="I1684">
        <v>2016</v>
      </c>
      <c r="J1684">
        <v>2</v>
      </c>
      <c r="L1684">
        <v>23085448</v>
      </c>
      <c r="M1684">
        <v>4.4000000000000004</v>
      </c>
      <c r="P1684" s="29">
        <f t="shared" si="68"/>
        <v>0.56666666666666676</v>
      </c>
    </row>
    <row r="1685" spans="1:16" hidden="1" x14ac:dyDescent="0.25">
      <c r="A1685">
        <v>187316952</v>
      </c>
      <c r="B1685">
        <v>803401</v>
      </c>
      <c r="C1685" t="s">
        <v>318</v>
      </c>
      <c r="D1685">
        <v>2004116</v>
      </c>
      <c r="E1685" t="s">
        <v>229</v>
      </c>
      <c r="F1685" t="s">
        <v>214</v>
      </c>
      <c r="G1685" t="s">
        <v>215</v>
      </c>
      <c r="H1685">
        <v>2</v>
      </c>
      <c r="I1685">
        <v>2016</v>
      </c>
      <c r="J1685">
        <v>2</v>
      </c>
      <c r="L1685">
        <v>23085555</v>
      </c>
      <c r="M1685">
        <v>6.3</v>
      </c>
      <c r="P1685" s="29">
        <f t="shared" si="68"/>
        <v>0.8833333333333333</v>
      </c>
    </row>
    <row r="1686" spans="1:16" hidden="1" x14ac:dyDescent="0.25">
      <c r="A1686">
        <v>187316952</v>
      </c>
      <c r="B1686">
        <v>803401</v>
      </c>
      <c r="C1686" t="s">
        <v>318</v>
      </c>
      <c r="D1686">
        <v>2021993</v>
      </c>
      <c r="E1686" t="s">
        <v>256</v>
      </c>
      <c r="F1686" t="s">
        <v>214</v>
      </c>
      <c r="G1686" t="s">
        <v>215</v>
      </c>
      <c r="H1686">
        <v>3</v>
      </c>
      <c r="I1686">
        <v>2016</v>
      </c>
      <c r="J1686">
        <v>2</v>
      </c>
      <c r="L1686">
        <v>23086520</v>
      </c>
      <c r="M1686" t="s">
        <v>221</v>
      </c>
      <c r="P1686" s="29" t="str">
        <f t="shared" si="68"/>
        <v>BAD</v>
      </c>
    </row>
    <row r="1687" spans="1:16" hidden="1" x14ac:dyDescent="0.25">
      <c r="A1687">
        <v>187316952</v>
      </c>
      <c r="B1687">
        <v>803401</v>
      </c>
      <c r="C1687" t="s">
        <v>318</v>
      </c>
      <c r="D1687">
        <v>2005118</v>
      </c>
      <c r="E1687" t="s">
        <v>223</v>
      </c>
      <c r="F1687" t="s">
        <v>214</v>
      </c>
      <c r="G1687" t="s">
        <v>215</v>
      </c>
      <c r="H1687">
        <v>2</v>
      </c>
      <c r="I1687">
        <v>2016</v>
      </c>
      <c r="J1687">
        <v>2</v>
      </c>
      <c r="L1687">
        <v>23086743</v>
      </c>
      <c r="M1687">
        <v>4.5</v>
      </c>
      <c r="P1687" s="29">
        <f t="shared" si="68"/>
        <v>0.58333333333333337</v>
      </c>
    </row>
    <row r="1688" spans="1:16" hidden="1" x14ac:dyDescent="0.25">
      <c r="A1688">
        <v>187316952</v>
      </c>
      <c r="B1688">
        <v>803401</v>
      </c>
      <c r="C1688" t="s">
        <v>318</v>
      </c>
      <c r="D1688">
        <v>2021638</v>
      </c>
      <c r="E1688" t="s">
        <v>250</v>
      </c>
      <c r="F1688" t="s">
        <v>214</v>
      </c>
      <c r="G1688" t="s">
        <v>215</v>
      </c>
      <c r="H1688">
        <v>3</v>
      </c>
      <c r="I1688">
        <v>2016</v>
      </c>
      <c r="J1688">
        <v>2</v>
      </c>
      <c r="L1688">
        <v>23086851</v>
      </c>
      <c r="M1688" t="s">
        <v>221</v>
      </c>
      <c r="P1688" s="29" t="str">
        <f t="shared" si="68"/>
        <v>BAD</v>
      </c>
    </row>
    <row r="1689" spans="1:16" hidden="1" x14ac:dyDescent="0.25">
      <c r="A1689">
        <v>187316952</v>
      </c>
      <c r="B1689">
        <v>803401</v>
      </c>
      <c r="C1689" t="s">
        <v>318</v>
      </c>
      <c r="D1689">
        <v>2021596</v>
      </c>
      <c r="E1689" t="s">
        <v>294</v>
      </c>
      <c r="F1689" t="s">
        <v>214</v>
      </c>
      <c r="G1689" t="s">
        <v>215</v>
      </c>
      <c r="H1689">
        <v>3</v>
      </c>
      <c r="I1689">
        <v>2017</v>
      </c>
      <c r="J1689">
        <v>1</v>
      </c>
      <c r="L1689">
        <v>23092936</v>
      </c>
      <c r="M1689" t="s">
        <v>221</v>
      </c>
      <c r="P1689" s="29" t="str">
        <f t="shared" si="68"/>
        <v>BAD</v>
      </c>
    </row>
    <row r="1690" spans="1:16" hidden="1" x14ac:dyDescent="0.25">
      <c r="A1690">
        <v>187316952</v>
      </c>
      <c r="B1690">
        <v>803401</v>
      </c>
      <c r="C1690" t="s">
        <v>318</v>
      </c>
      <c r="D1690">
        <v>2021993</v>
      </c>
      <c r="E1690" t="s">
        <v>256</v>
      </c>
      <c r="F1690" t="s">
        <v>214</v>
      </c>
      <c r="G1690" t="s">
        <v>215</v>
      </c>
      <c r="H1690">
        <v>2</v>
      </c>
      <c r="I1690">
        <v>2017</v>
      </c>
      <c r="J1690">
        <v>1</v>
      </c>
      <c r="L1690">
        <v>23093317</v>
      </c>
      <c r="M1690">
        <v>4</v>
      </c>
      <c r="P1690" s="29">
        <f t="shared" si="68"/>
        <v>0.5</v>
      </c>
    </row>
    <row r="1691" spans="1:16" hidden="1" x14ac:dyDescent="0.25">
      <c r="A1691">
        <v>187316952</v>
      </c>
      <c r="B1691">
        <v>803401</v>
      </c>
      <c r="C1691" t="s">
        <v>318</v>
      </c>
      <c r="D1691">
        <v>2021781</v>
      </c>
      <c r="E1691" t="s">
        <v>235</v>
      </c>
      <c r="F1691" t="s">
        <v>214</v>
      </c>
      <c r="G1691" t="s">
        <v>215</v>
      </c>
      <c r="H1691">
        <v>3</v>
      </c>
      <c r="I1691">
        <v>2017</v>
      </c>
      <c r="J1691">
        <v>1</v>
      </c>
      <c r="L1691">
        <v>23092946</v>
      </c>
      <c r="M1691">
        <v>2.4</v>
      </c>
      <c r="P1691" s="29">
        <f t="shared" si="68"/>
        <v>0.23333333333333331</v>
      </c>
    </row>
    <row r="1692" spans="1:16" hidden="1" x14ac:dyDescent="0.25">
      <c r="A1692">
        <v>187316952</v>
      </c>
      <c r="B1692">
        <v>803401</v>
      </c>
      <c r="C1692" t="s">
        <v>318</v>
      </c>
      <c r="D1692">
        <v>2021638</v>
      </c>
      <c r="E1692" t="s">
        <v>250</v>
      </c>
      <c r="F1692" t="s">
        <v>214</v>
      </c>
      <c r="G1692" t="s">
        <v>215</v>
      </c>
      <c r="H1692">
        <v>3</v>
      </c>
      <c r="I1692">
        <v>2017</v>
      </c>
      <c r="J1692">
        <v>1</v>
      </c>
      <c r="L1692">
        <v>23092934</v>
      </c>
      <c r="M1692" t="s">
        <v>221</v>
      </c>
      <c r="P1692" s="29" t="str">
        <f t="shared" si="68"/>
        <v>BAD</v>
      </c>
    </row>
    <row r="1693" spans="1:16" hidden="1" x14ac:dyDescent="0.25">
      <c r="A1693">
        <v>187316952</v>
      </c>
      <c r="B1693">
        <v>803401</v>
      </c>
      <c r="C1693" t="s">
        <v>318</v>
      </c>
      <c r="D1693">
        <v>2005102</v>
      </c>
      <c r="E1693" t="s">
        <v>218</v>
      </c>
      <c r="F1693" t="s">
        <v>214</v>
      </c>
      <c r="G1693" t="s">
        <v>215</v>
      </c>
      <c r="H1693">
        <v>2</v>
      </c>
      <c r="I1693">
        <v>2017</v>
      </c>
      <c r="J1693">
        <v>1</v>
      </c>
      <c r="L1693">
        <v>23092915</v>
      </c>
      <c r="M1693">
        <v>4</v>
      </c>
      <c r="P1693" s="29">
        <f t="shared" si="68"/>
        <v>0.5</v>
      </c>
    </row>
    <row r="1694" spans="1:16" hidden="1" x14ac:dyDescent="0.25">
      <c r="A1694">
        <v>187316952</v>
      </c>
      <c r="B1694">
        <v>803401</v>
      </c>
      <c r="C1694" t="s">
        <v>318</v>
      </c>
      <c r="D1694">
        <v>2021596</v>
      </c>
      <c r="E1694" t="s">
        <v>294</v>
      </c>
      <c r="F1694" t="s">
        <v>214</v>
      </c>
      <c r="G1694" t="s">
        <v>215</v>
      </c>
      <c r="H1694">
        <v>3</v>
      </c>
      <c r="I1694">
        <v>2017</v>
      </c>
      <c r="J1694">
        <v>2</v>
      </c>
      <c r="L1694">
        <v>23101186</v>
      </c>
      <c r="M1694" t="s">
        <v>221</v>
      </c>
      <c r="P1694" s="29" t="str">
        <f t="shared" si="68"/>
        <v>BAD</v>
      </c>
    </row>
    <row r="1695" spans="1:16" hidden="1" x14ac:dyDescent="0.25">
      <c r="A1695">
        <v>187316952</v>
      </c>
      <c r="B1695">
        <v>803401</v>
      </c>
      <c r="C1695" t="s">
        <v>318</v>
      </c>
      <c r="D1695">
        <v>2021591</v>
      </c>
      <c r="E1695" t="s">
        <v>240</v>
      </c>
      <c r="F1695" t="s">
        <v>214</v>
      </c>
      <c r="G1695" t="s">
        <v>215</v>
      </c>
      <c r="H1695">
        <v>4</v>
      </c>
      <c r="I1695">
        <v>2017</v>
      </c>
      <c r="J1695">
        <v>2</v>
      </c>
      <c r="L1695">
        <v>23097630</v>
      </c>
      <c r="P1695" s="29" t="str">
        <f t="shared" si="68"/>
        <v>DRP</v>
      </c>
    </row>
    <row r="1696" spans="1:16" hidden="1" x14ac:dyDescent="0.25">
      <c r="A1696">
        <v>187316952</v>
      </c>
      <c r="B1696">
        <v>803401</v>
      </c>
      <c r="C1696" t="s">
        <v>318</v>
      </c>
      <c r="D1696">
        <v>2004587</v>
      </c>
      <c r="E1696" t="s">
        <v>288</v>
      </c>
      <c r="F1696" t="s">
        <v>214</v>
      </c>
      <c r="G1696" t="s">
        <v>215</v>
      </c>
      <c r="H1696">
        <v>4</v>
      </c>
      <c r="I1696">
        <v>2017</v>
      </c>
      <c r="J1696">
        <v>2</v>
      </c>
      <c r="L1696">
        <v>23100814</v>
      </c>
      <c r="P1696" s="29" t="str">
        <f t="shared" si="68"/>
        <v>DRP</v>
      </c>
    </row>
    <row r="1697" spans="1:16" hidden="1" x14ac:dyDescent="0.25">
      <c r="A1697">
        <v>187316952</v>
      </c>
      <c r="B1697">
        <v>803401</v>
      </c>
      <c r="C1697" t="s">
        <v>318</v>
      </c>
      <c r="D1697">
        <v>2021638</v>
      </c>
      <c r="E1697" t="s">
        <v>250</v>
      </c>
      <c r="F1697" t="s">
        <v>214</v>
      </c>
      <c r="G1697" t="s">
        <v>215</v>
      </c>
      <c r="H1697">
        <v>3</v>
      </c>
      <c r="I1697">
        <v>2017</v>
      </c>
      <c r="J1697">
        <v>2</v>
      </c>
      <c r="L1697">
        <v>23101182</v>
      </c>
      <c r="M1697" t="s">
        <v>221</v>
      </c>
      <c r="P1697" s="29" t="str">
        <f t="shared" si="68"/>
        <v>BAD</v>
      </c>
    </row>
    <row r="1698" spans="1:16" hidden="1" x14ac:dyDescent="0.25">
      <c r="A1698">
        <v>187316952</v>
      </c>
      <c r="B1698">
        <v>803401</v>
      </c>
      <c r="C1698" t="s">
        <v>318</v>
      </c>
      <c r="D1698">
        <v>2021781</v>
      </c>
      <c r="E1698" t="s">
        <v>235</v>
      </c>
      <c r="F1698" t="s">
        <v>214</v>
      </c>
      <c r="G1698" t="s">
        <v>215</v>
      </c>
      <c r="H1698">
        <v>3</v>
      </c>
      <c r="I1698">
        <v>2017</v>
      </c>
      <c r="J1698">
        <v>2</v>
      </c>
      <c r="L1698">
        <v>23101189</v>
      </c>
      <c r="M1698" t="s">
        <v>221</v>
      </c>
      <c r="P1698" s="29" t="str">
        <f t="shared" si="68"/>
        <v>BAD</v>
      </c>
    </row>
    <row r="1699" spans="1:16" hidden="1" x14ac:dyDescent="0.25">
      <c r="A1699">
        <v>187316952</v>
      </c>
      <c r="B1699">
        <v>803401</v>
      </c>
      <c r="C1699" t="s">
        <v>318</v>
      </c>
      <c r="D1699">
        <v>2019271</v>
      </c>
      <c r="E1699" t="s">
        <v>236</v>
      </c>
      <c r="F1699" t="s">
        <v>214</v>
      </c>
      <c r="G1699" t="s">
        <v>215</v>
      </c>
      <c r="H1699">
        <v>3</v>
      </c>
      <c r="I1699">
        <v>2017</v>
      </c>
      <c r="J1699">
        <v>2</v>
      </c>
      <c r="L1699">
        <v>23097914</v>
      </c>
      <c r="M1699" t="s">
        <v>221</v>
      </c>
      <c r="P1699" s="29" t="str">
        <f t="shared" si="68"/>
        <v>BAD</v>
      </c>
    </row>
    <row r="1700" spans="1:16" hidden="1" x14ac:dyDescent="0.25">
      <c r="A1700">
        <v>187316952</v>
      </c>
      <c r="B1700">
        <v>803401</v>
      </c>
      <c r="C1700" t="s">
        <v>318</v>
      </c>
      <c r="D1700">
        <v>2004752</v>
      </c>
      <c r="E1700" t="s">
        <v>290</v>
      </c>
      <c r="F1700" t="s">
        <v>214</v>
      </c>
      <c r="G1700" t="s">
        <v>215</v>
      </c>
      <c r="H1700">
        <v>3</v>
      </c>
      <c r="I1700">
        <v>2017</v>
      </c>
      <c r="J1700">
        <v>2</v>
      </c>
      <c r="L1700">
        <v>23101236</v>
      </c>
      <c r="M1700">
        <v>2</v>
      </c>
      <c r="P1700" s="29">
        <f t="shared" si="68"/>
        <v>0.16666666666666666</v>
      </c>
    </row>
    <row r="1701" spans="1:16" hidden="1" x14ac:dyDescent="0.25">
      <c r="A1701">
        <v>187316952</v>
      </c>
      <c r="B1701">
        <v>803401</v>
      </c>
      <c r="C1701" t="s">
        <v>318</v>
      </c>
      <c r="D1701">
        <v>2024862</v>
      </c>
      <c r="E1701" t="s">
        <v>289</v>
      </c>
      <c r="F1701" t="s">
        <v>214</v>
      </c>
      <c r="G1701" t="s">
        <v>215</v>
      </c>
      <c r="H1701">
        <v>3</v>
      </c>
      <c r="I1701">
        <v>2017</v>
      </c>
      <c r="J1701">
        <v>2</v>
      </c>
      <c r="L1701">
        <v>23097632</v>
      </c>
      <c r="M1701" t="s">
        <v>221</v>
      </c>
      <c r="P1701" s="29" t="str">
        <f t="shared" si="68"/>
        <v>BAD</v>
      </c>
    </row>
    <row r="1702" spans="1:16" hidden="1" x14ac:dyDescent="0.25">
      <c r="A1702">
        <v>187695635</v>
      </c>
      <c r="B1702">
        <v>803407</v>
      </c>
      <c r="C1702" t="s">
        <v>317</v>
      </c>
      <c r="D1702">
        <v>2005118</v>
      </c>
      <c r="E1702" t="s">
        <v>223</v>
      </c>
      <c r="F1702" t="s">
        <v>214</v>
      </c>
      <c r="G1702" t="s">
        <v>215</v>
      </c>
      <c r="H1702">
        <v>3</v>
      </c>
      <c r="I1702">
        <v>2015</v>
      </c>
      <c r="J1702">
        <v>1</v>
      </c>
      <c r="L1702">
        <v>23066497</v>
      </c>
      <c r="M1702">
        <v>3.7</v>
      </c>
      <c r="P1702" s="29">
        <f t="shared" ref="P1702:P1713" si="69">IF(AND(ISNUMBER(M1702),H1702&lt;&gt;4,N1702&lt;&gt;"X"),(M1702-1)/6,IF(H1702=4,"DRP",IF(AND(H1702=3,M1702="NA"),"BAD",IF(AND(H1702=2),"CVL",IF(AND(H1702=1,ISBLANK(M1702)),"NULL","UNK")))))</f>
        <v>0.45</v>
      </c>
    </row>
    <row r="1703" spans="1:16" hidden="1" x14ac:dyDescent="0.25">
      <c r="A1703">
        <v>187695635</v>
      </c>
      <c r="B1703">
        <v>803407</v>
      </c>
      <c r="C1703" t="s">
        <v>317</v>
      </c>
      <c r="D1703">
        <v>2021600</v>
      </c>
      <c r="E1703" t="s">
        <v>219</v>
      </c>
      <c r="F1703" t="s">
        <v>214</v>
      </c>
      <c r="G1703" t="s">
        <v>215</v>
      </c>
      <c r="H1703">
        <v>2</v>
      </c>
      <c r="I1703">
        <v>2015</v>
      </c>
      <c r="J1703">
        <v>1</v>
      </c>
      <c r="L1703">
        <v>23066437</v>
      </c>
      <c r="M1703">
        <v>6.5</v>
      </c>
      <c r="P1703" s="29">
        <f t="shared" si="69"/>
        <v>0.91666666666666663</v>
      </c>
    </row>
    <row r="1704" spans="1:16" hidden="1" x14ac:dyDescent="0.25">
      <c r="A1704">
        <v>187695635</v>
      </c>
      <c r="B1704">
        <v>803407</v>
      </c>
      <c r="C1704" t="s">
        <v>317</v>
      </c>
      <c r="D1704">
        <v>2005099</v>
      </c>
      <c r="E1704" t="s">
        <v>217</v>
      </c>
      <c r="F1704" t="s">
        <v>214</v>
      </c>
      <c r="G1704" t="s">
        <v>215</v>
      </c>
      <c r="H1704">
        <v>2</v>
      </c>
      <c r="I1704">
        <v>2015</v>
      </c>
      <c r="J1704">
        <v>1</v>
      </c>
      <c r="L1704">
        <v>23066427</v>
      </c>
      <c r="M1704">
        <v>6.1</v>
      </c>
      <c r="P1704" s="29">
        <f t="shared" si="69"/>
        <v>0.85</v>
      </c>
    </row>
    <row r="1705" spans="1:16" hidden="1" x14ac:dyDescent="0.25">
      <c r="A1705">
        <v>187695635</v>
      </c>
      <c r="B1705">
        <v>803407</v>
      </c>
      <c r="C1705" t="s">
        <v>317</v>
      </c>
      <c r="D1705">
        <v>2021754</v>
      </c>
      <c r="E1705" t="s">
        <v>216</v>
      </c>
      <c r="F1705" t="s">
        <v>214</v>
      </c>
      <c r="G1705" t="s">
        <v>215</v>
      </c>
      <c r="H1705">
        <v>3</v>
      </c>
      <c r="I1705">
        <v>2015</v>
      </c>
      <c r="J1705">
        <v>1</v>
      </c>
      <c r="L1705">
        <v>23066478</v>
      </c>
      <c r="M1705">
        <v>3.8</v>
      </c>
      <c r="P1705" s="29">
        <f t="shared" si="69"/>
        <v>0.46666666666666662</v>
      </c>
    </row>
    <row r="1706" spans="1:16" hidden="1" x14ac:dyDescent="0.25">
      <c r="A1706">
        <v>187695635</v>
      </c>
      <c r="B1706">
        <v>803407</v>
      </c>
      <c r="C1706" t="s">
        <v>317</v>
      </c>
      <c r="D1706">
        <v>2005102</v>
      </c>
      <c r="E1706" t="s">
        <v>218</v>
      </c>
      <c r="F1706" t="s">
        <v>214</v>
      </c>
      <c r="G1706" t="s">
        <v>215</v>
      </c>
      <c r="H1706">
        <v>2</v>
      </c>
      <c r="I1706">
        <v>2015</v>
      </c>
      <c r="J1706">
        <v>1</v>
      </c>
      <c r="L1706">
        <v>23066488</v>
      </c>
      <c r="M1706">
        <v>5.7</v>
      </c>
      <c r="P1706" s="29">
        <f t="shared" si="69"/>
        <v>0.78333333333333333</v>
      </c>
    </row>
    <row r="1707" spans="1:16" hidden="1" x14ac:dyDescent="0.25">
      <c r="A1707">
        <v>187695635</v>
      </c>
      <c r="B1707">
        <v>803407</v>
      </c>
      <c r="C1707" t="s">
        <v>317</v>
      </c>
      <c r="D1707">
        <v>2004098</v>
      </c>
      <c r="E1707" t="s">
        <v>213</v>
      </c>
      <c r="F1707" t="s">
        <v>214</v>
      </c>
      <c r="G1707" t="s">
        <v>215</v>
      </c>
      <c r="H1707">
        <v>2</v>
      </c>
      <c r="I1707">
        <v>2015</v>
      </c>
      <c r="J1707">
        <v>1</v>
      </c>
      <c r="L1707">
        <v>23066518</v>
      </c>
      <c r="M1707">
        <v>6.5</v>
      </c>
      <c r="P1707" s="29">
        <f t="shared" si="69"/>
        <v>0.91666666666666663</v>
      </c>
    </row>
    <row r="1708" spans="1:16" hidden="1" x14ac:dyDescent="0.25">
      <c r="A1708">
        <v>187695635</v>
      </c>
      <c r="B1708">
        <v>803407</v>
      </c>
      <c r="C1708" t="s">
        <v>317</v>
      </c>
      <c r="D1708">
        <v>2004116</v>
      </c>
      <c r="E1708" t="s">
        <v>229</v>
      </c>
      <c r="F1708" t="s">
        <v>214</v>
      </c>
      <c r="G1708" t="s">
        <v>215</v>
      </c>
      <c r="H1708">
        <v>2</v>
      </c>
      <c r="I1708">
        <v>2015</v>
      </c>
      <c r="J1708">
        <v>2</v>
      </c>
      <c r="L1708">
        <v>23073043</v>
      </c>
      <c r="M1708">
        <v>6.9</v>
      </c>
      <c r="P1708" s="29">
        <f t="shared" si="69"/>
        <v>0.98333333333333339</v>
      </c>
    </row>
    <row r="1709" spans="1:16" hidden="1" x14ac:dyDescent="0.25">
      <c r="A1709">
        <v>187695635</v>
      </c>
      <c r="B1709">
        <v>803407</v>
      </c>
      <c r="C1709" t="s">
        <v>317</v>
      </c>
      <c r="D1709">
        <v>2021580</v>
      </c>
      <c r="E1709" t="s">
        <v>241</v>
      </c>
      <c r="F1709" t="s">
        <v>214</v>
      </c>
      <c r="G1709" t="s">
        <v>215</v>
      </c>
      <c r="H1709">
        <v>2</v>
      </c>
      <c r="I1709">
        <v>2015</v>
      </c>
      <c r="J1709">
        <v>2</v>
      </c>
      <c r="L1709">
        <v>23072000</v>
      </c>
      <c r="M1709">
        <v>5.0999999999999996</v>
      </c>
      <c r="P1709" s="29">
        <f t="shared" si="69"/>
        <v>0.68333333333333324</v>
      </c>
    </row>
    <row r="1710" spans="1:16" hidden="1" x14ac:dyDescent="0.25">
      <c r="A1710">
        <v>187695635</v>
      </c>
      <c r="B1710">
        <v>803407</v>
      </c>
      <c r="C1710" t="s">
        <v>317</v>
      </c>
      <c r="D1710">
        <v>2005117</v>
      </c>
      <c r="E1710" t="s">
        <v>220</v>
      </c>
      <c r="F1710" t="s">
        <v>214</v>
      </c>
      <c r="G1710" t="s">
        <v>215</v>
      </c>
      <c r="H1710">
        <v>2</v>
      </c>
      <c r="I1710">
        <v>2015</v>
      </c>
      <c r="J1710">
        <v>2</v>
      </c>
      <c r="L1710">
        <v>23070387</v>
      </c>
      <c r="M1710">
        <v>6.8</v>
      </c>
      <c r="P1710" s="29">
        <f t="shared" si="69"/>
        <v>0.96666666666666667</v>
      </c>
    </row>
    <row r="1711" spans="1:16" hidden="1" x14ac:dyDescent="0.25">
      <c r="A1711">
        <v>187695635</v>
      </c>
      <c r="B1711">
        <v>803407</v>
      </c>
      <c r="C1711" t="s">
        <v>317</v>
      </c>
      <c r="D1711">
        <v>2021602</v>
      </c>
      <c r="E1711" t="s">
        <v>242</v>
      </c>
      <c r="F1711" t="s">
        <v>214</v>
      </c>
      <c r="G1711" t="s">
        <v>215</v>
      </c>
      <c r="H1711">
        <v>2</v>
      </c>
      <c r="I1711">
        <v>2015</v>
      </c>
      <c r="J1711">
        <v>2</v>
      </c>
      <c r="L1711">
        <v>23072008</v>
      </c>
      <c r="M1711">
        <v>5.4</v>
      </c>
      <c r="P1711" s="29">
        <f t="shared" si="69"/>
        <v>0.73333333333333339</v>
      </c>
    </row>
    <row r="1712" spans="1:16" hidden="1" x14ac:dyDescent="0.25">
      <c r="A1712">
        <v>187695635</v>
      </c>
      <c r="B1712">
        <v>803407</v>
      </c>
      <c r="C1712" t="s">
        <v>317</v>
      </c>
      <c r="D1712">
        <v>2021754</v>
      </c>
      <c r="E1712" t="s">
        <v>216</v>
      </c>
      <c r="F1712" t="s">
        <v>214</v>
      </c>
      <c r="G1712" t="s">
        <v>215</v>
      </c>
      <c r="H1712">
        <v>2</v>
      </c>
      <c r="I1712">
        <v>2015</v>
      </c>
      <c r="J1712">
        <v>2</v>
      </c>
      <c r="L1712">
        <v>23074125</v>
      </c>
      <c r="M1712">
        <v>5.4</v>
      </c>
      <c r="P1712" s="29">
        <f t="shared" si="69"/>
        <v>0.73333333333333339</v>
      </c>
    </row>
    <row r="1713" spans="1:16" hidden="1" x14ac:dyDescent="0.25">
      <c r="A1713">
        <v>187695635</v>
      </c>
      <c r="B1713">
        <v>803407</v>
      </c>
      <c r="C1713" t="s">
        <v>317</v>
      </c>
      <c r="D1713">
        <v>2005118</v>
      </c>
      <c r="E1713" t="s">
        <v>223</v>
      </c>
      <c r="F1713" t="s">
        <v>214</v>
      </c>
      <c r="G1713" t="s">
        <v>215</v>
      </c>
      <c r="H1713">
        <v>2</v>
      </c>
      <c r="I1713">
        <v>2015</v>
      </c>
      <c r="J1713">
        <v>2</v>
      </c>
      <c r="L1713">
        <v>23071572</v>
      </c>
      <c r="M1713">
        <v>6</v>
      </c>
      <c r="P1713" s="29">
        <f t="shared" si="69"/>
        <v>0.83333333333333337</v>
      </c>
    </row>
    <row r="1714" spans="1:16" hidden="1" x14ac:dyDescent="0.25">
      <c r="A1714">
        <v>187695635</v>
      </c>
      <c r="B1714">
        <v>803407</v>
      </c>
      <c r="C1714" t="s">
        <v>317</v>
      </c>
      <c r="D1714">
        <v>2021763</v>
      </c>
      <c r="E1714" t="s">
        <v>298</v>
      </c>
      <c r="F1714" t="s">
        <v>214</v>
      </c>
      <c r="G1714" t="s">
        <v>215</v>
      </c>
      <c r="H1714">
        <v>2</v>
      </c>
      <c r="I1714">
        <v>2016</v>
      </c>
      <c r="J1714">
        <v>1</v>
      </c>
      <c r="L1714">
        <v>23081191</v>
      </c>
      <c r="M1714">
        <v>5.6</v>
      </c>
      <c r="P1714" s="29">
        <f t="shared" ref="P1714:P1745" si="70">IF(AND(ISNUMBER(M1714),H1714&lt;&gt;4),(M1714-1)/6,IF(H1714=4,"DRP",IF(AND(H1714=3,M1714="NA"),"BAD",IF(AND(H1714=2),"CVL",IF(AND(H1714=1,ISBLANK(M1714)),"NULL","UNK")))))</f>
        <v>0.76666666666666661</v>
      </c>
    </row>
    <row r="1715" spans="1:16" hidden="1" x14ac:dyDescent="0.25">
      <c r="A1715">
        <v>187695635</v>
      </c>
      <c r="B1715">
        <v>803407</v>
      </c>
      <c r="C1715" t="s">
        <v>317</v>
      </c>
      <c r="D1715">
        <v>2021793</v>
      </c>
      <c r="E1715" t="s">
        <v>293</v>
      </c>
      <c r="F1715" t="s">
        <v>214</v>
      </c>
      <c r="G1715" t="s">
        <v>215</v>
      </c>
      <c r="H1715">
        <v>2</v>
      </c>
      <c r="I1715">
        <v>2016</v>
      </c>
      <c r="J1715">
        <v>1</v>
      </c>
      <c r="M1715">
        <v>6.2</v>
      </c>
      <c r="N1715" t="s">
        <v>231</v>
      </c>
      <c r="P1715" s="29">
        <f t="shared" si="70"/>
        <v>0.8666666666666667</v>
      </c>
    </row>
    <row r="1716" spans="1:16" hidden="1" x14ac:dyDescent="0.25">
      <c r="A1716">
        <v>187695635</v>
      </c>
      <c r="B1716">
        <v>803407</v>
      </c>
      <c r="C1716" t="s">
        <v>317</v>
      </c>
      <c r="D1716">
        <v>2004099</v>
      </c>
      <c r="E1716" t="s">
        <v>245</v>
      </c>
      <c r="F1716" t="s">
        <v>214</v>
      </c>
      <c r="G1716" t="s">
        <v>215</v>
      </c>
      <c r="H1716">
        <v>4</v>
      </c>
      <c r="I1716">
        <v>2016</v>
      </c>
      <c r="J1716">
        <v>1</v>
      </c>
      <c r="L1716">
        <v>23073320</v>
      </c>
      <c r="P1716" s="29" t="str">
        <f t="shared" si="70"/>
        <v>DRP</v>
      </c>
    </row>
    <row r="1717" spans="1:16" hidden="1" x14ac:dyDescent="0.25">
      <c r="A1717">
        <v>187695635</v>
      </c>
      <c r="B1717">
        <v>803407</v>
      </c>
      <c r="C1717" t="s">
        <v>317</v>
      </c>
      <c r="D1717">
        <v>2019154</v>
      </c>
      <c r="E1717" t="s">
        <v>225</v>
      </c>
      <c r="F1717" t="s">
        <v>214</v>
      </c>
      <c r="G1717" t="s">
        <v>215</v>
      </c>
      <c r="H1717">
        <v>4</v>
      </c>
      <c r="I1717">
        <v>2016</v>
      </c>
      <c r="J1717">
        <v>1</v>
      </c>
      <c r="L1717">
        <v>23079946</v>
      </c>
      <c r="P1717" s="29" t="str">
        <f t="shared" si="70"/>
        <v>DRP</v>
      </c>
    </row>
    <row r="1718" spans="1:16" hidden="1" x14ac:dyDescent="0.25">
      <c r="A1718">
        <v>187695635</v>
      </c>
      <c r="B1718">
        <v>803407</v>
      </c>
      <c r="C1718" t="s">
        <v>317</v>
      </c>
      <c r="D1718">
        <v>2019271</v>
      </c>
      <c r="E1718" t="s">
        <v>236</v>
      </c>
      <c r="F1718" t="s">
        <v>214</v>
      </c>
      <c r="G1718" t="s">
        <v>215</v>
      </c>
      <c r="H1718">
        <v>4</v>
      </c>
      <c r="I1718">
        <v>2016</v>
      </c>
      <c r="J1718">
        <v>1</v>
      </c>
      <c r="L1718">
        <v>23080573</v>
      </c>
      <c r="P1718" s="29" t="str">
        <f t="shared" si="70"/>
        <v>DRP</v>
      </c>
    </row>
    <row r="1719" spans="1:16" hidden="1" x14ac:dyDescent="0.25">
      <c r="A1719">
        <v>187695635</v>
      </c>
      <c r="B1719">
        <v>803407</v>
      </c>
      <c r="C1719" t="s">
        <v>317</v>
      </c>
      <c r="D1719">
        <v>2021756</v>
      </c>
      <c r="E1719" t="s">
        <v>253</v>
      </c>
      <c r="F1719" t="s">
        <v>214</v>
      </c>
      <c r="G1719" t="s">
        <v>215</v>
      </c>
      <c r="H1719">
        <v>2</v>
      </c>
      <c r="I1719">
        <v>2016</v>
      </c>
      <c r="J1719">
        <v>1</v>
      </c>
      <c r="L1719">
        <v>23081182</v>
      </c>
      <c r="M1719">
        <v>5.2</v>
      </c>
      <c r="P1719" s="29">
        <f t="shared" si="70"/>
        <v>0.70000000000000007</v>
      </c>
    </row>
    <row r="1720" spans="1:16" hidden="1" x14ac:dyDescent="0.25">
      <c r="A1720">
        <v>187695635</v>
      </c>
      <c r="B1720">
        <v>803407</v>
      </c>
      <c r="C1720" t="s">
        <v>317</v>
      </c>
      <c r="D1720">
        <v>2021638</v>
      </c>
      <c r="E1720" t="s">
        <v>250</v>
      </c>
      <c r="F1720" t="s">
        <v>214</v>
      </c>
      <c r="G1720" t="s">
        <v>215</v>
      </c>
      <c r="H1720">
        <v>2</v>
      </c>
      <c r="I1720">
        <v>2016</v>
      </c>
      <c r="J1720">
        <v>1</v>
      </c>
      <c r="L1720">
        <v>23081193</v>
      </c>
      <c r="M1720">
        <v>6.3</v>
      </c>
      <c r="P1720" s="29">
        <f t="shared" si="70"/>
        <v>0.8833333333333333</v>
      </c>
    </row>
    <row r="1721" spans="1:16" hidden="1" x14ac:dyDescent="0.25">
      <c r="A1721">
        <v>187695635</v>
      </c>
      <c r="B1721">
        <v>803407</v>
      </c>
      <c r="C1721" t="s">
        <v>317</v>
      </c>
      <c r="D1721">
        <v>2021596</v>
      </c>
      <c r="E1721" t="s">
        <v>294</v>
      </c>
      <c r="F1721" t="s">
        <v>214</v>
      </c>
      <c r="G1721" t="s">
        <v>215</v>
      </c>
      <c r="H1721">
        <v>2</v>
      </c>
      <c r="I1721">
        <v>2016</v>
      </c>
      <c r="J1721">
        <v>1</v>
      </c>
      <c r="L1721">
        <v>23081196</v>
      </c>
      <c r="M1721">
        <v>5.5</v>
      </c>
      <c r="P1721" s="29">
        <f t="shared" si="70"/>
        <v>0.75</v>
      </c>
    </row>
    <row r="1722" spans="1:16" hidden="1" x14ac:dyDescent="0.25">
      <c r="A1722">
        <v>187695635</v>
      </c>
      <c r="B1722">
        <v>803407</v>
      </c>
      <c r="C1722" t="s">
        <v>317</v>
      </c>
      <c r="D1722">
        <v>2004112</v>
      </c>
      <c r="E1722" t="s">
        <v>244</v>
      </c>
      <c r="F1722" t="s">
        <v>214</v>
      </c>
      <c r="G1722" t="s">
        <v>215</v>
      </c>
      <c r="H1722">
        <v>2</v>
      </c>
      <c r="I1722">
        <v>2016</v>
      </c>
      <c r="J1722">
        <v>1</v>
      </c>
      <c r="L1722">
        <v>23073229</v>
      </c>
      <c r="M1722">
        <v>5.7</v>
      </c>
      <c r="P1722" s="29">
        <f t="shared" si="70"/>
        <v>0.78333333333333333</v>
      </c>
    </row>
    <row r="1723" spans="1:16" hidden="1" x14ac:dyDescent="0.25">
      <c r="A1723">
        <v>187695635</v>
      </c>
      <c r="B1723">
        <v>803407</v>
      </c>
      <c r="C1723" t="s">
        <v>317</v>
      </c>
      <c r="D1723">
        <v>2004099</v>
      </c>
      <c r="E1723" t="s">
        <v>245</v>
      </c>
      <c r="F1723" t="s">
        <v>214</v>
      </c>
      <c r="G1723" t="s">
        <v>215</v>
      </c>
      <c r="H1723">
        <v>2</v>
      </c>
      <c r="I1723">
        <v>2016</v>
      </c>
      <c r="J1723">
        <v>2</v>
      </c>
      <c r="L1723">
        <v>23085315</v>
      </c>
      <c r="M1723">
        <v>6.1</v>
      </c>
      <c r="P1723" s="29">
        <f t="shared" si="70"/>
        <v>0.85</v>
      </c>
    </row>
    <row r="1724" spans="1:16" hidden="1" x14ac:dyDescent="0.25">
      <c r="A1724">
        <v>187695635</v>
      </c>
      <c r="B1724">
        <v>803407</v>
      </c>
      <c r="C1724" t="s">
        <v>317</v>
      </c>
      <c r="D1724">
        <v>2019271</v>
      </c>
      <c r="E1724" t="s">
        <v>236</v>
      </c>
      <c r="F1724" t="s">
        <v>214</v>
      </c>
      <c r="G1724" t="s">
        <v>215</v>
      </c>
      <c r="H1724">
        <v>2</v>
      </c>
      <c r="I1724">
        <v>2016</v>
      </c>
      <c r="J1724">
        <v>2</v>
      </c>
      <c r="L1724">
        <v>23086004</v>
      </c>
      <c r="M1724">
        <v>6.4</v>
      </c>
      <c r="P1724" s="29">
        <f t="shared" si="70"/>
        <v>0.9</v>
      </c>
    </row>
    <row r="1725" spans="1:16" hidden="1" x14ac:dyDescent="0.25">
      <c r="A1725">
        <v>187695635</v>
      </c>
      <c r="B1725">
        <v>803407</v>
      </c>
      <c r="C1725" t="s">
        <v>317</v>
      </c>
      <c r="D1725">
        <v>2005131</v>
      </c>
      <c r="E1725" t="s">
        <v>228</v>
      </c>
      <c r="F1725" t="s">
        <v>214</v>
      </c>
      <c r="G1725" t="s">
        <v>215</v>
      </c>
      <c r="H1725">
        <v>2</v>
      </c>
      <c r="I1725">
        <v>2016</v>
      </c>
      <c r="J1725">
        <v>2</v>
      </c>
      <c r="L1725">
        <v>23086518</v>
      </c>
      <c r="M1725">
        <v>6</v>
      </c>
      <c r="P1725" s="29">
        <f t="shared" si="70"/>
        <v>0.83333333333333337</v>
      </c>
    </row>
    <row r="1726" spans="1:16" hidden="1" x14ac:dyDescent="0.25">
      <c r="A1726">
        <v>187695635</v>
      </c>
      <c r="B1726">
        <v>803407</v>
      </c>
      <c r="C1726" t="s">
        <v>317</v>
      </c>
      <c r="D1726">
        <v>2021640</v>
      </c>
      <c r="E1726" t="s">
        <v>227</v>
      </c>
      <c r="F1726" t="s">
        <v>214</v>
      </c>
      <c r="G1726" t="s">
        <v>215</v>
      </c>
      <c r="H1726">
        <v>2</v>
      </c>
      <c r="I1726">
        <v>2016</v>
      </c>
      <c r="J1726">
        <v>2</v>
      </c>
      <c r="L1726">
        <v>23086870</v>
      </c>
      <c r="M1726">
        <v>4.3</v>
      </c>
      <c r="P1726" s="29">
        <f t="shared" si="70"/>
        <v>0.54999999999999993</v>
      </c>
    </row>
    <row r="1727" spans="1:16" hidden="1" x14ac:dyDescent="0.25">
      <c r="A1727">
        <v>187695635</v>
      </c>
      <c r="B1727">
        <v>803407</v>
      </c>
      <c r="C1727" t="s">
        <v>317</v>
      </c>
      <c r="D1727">
        <v>2021735</v>
      </c>
      <c r="E1727" t="s">
        <v>252</v>
      </c>
      <c r="F1727" t="s">
        <v>214</v>
      </c>
      <c r="G1727" t="s">
        <v>215</v>
      </c>
      <c r="H1727">
        <v>2</v>
      </c>
      <c r="I1727">
        <v>2016</v>
      </c>
      <c r="J1727">
        <v>2</v>
      </c>
      <c r="L1727">
        <v>23084939</v>
      </c>
      <c r="M1727">
        <v>6.4</v>
      </c>
      <c r="P1727" s="29">
        <f t="shared" si="70"/>
        <v>0.9</v>
      </c>
    </row>
    <row r="1728" spans="1:16" hidden="1" x14ac:dyDescent="0.25">
      <c r="A1728">
        <v>187695635</v>
      </c>
      <c r="B1728">
        <v>803407</v>
      </c>
      <c r="C1728" t="s">
        <v>317</v>
      </c>
      <c r="D1728">
        <v>2021874</v>
      </c>
      <c r="E1728" t="s">
        <v>226</v>
      </c>
      <c r="F1728" t="s">
        <v>214</v>
      </c>
      <c r="G1728" t="s">
        <v>215</v>
      </c>
      <c r="H1728">
        <v>3</v>
      </c>
      <c r="I1728">
        <v>2016</v>
      </c>
      <c r="J1728">
        <v>2</v>
      </c>
      <c r="L1728">
        <v>23086862</v>
      </c>
      <c r="M1728">
        <v>3.3</v>
      </c>
      <c r="P1728" s="29">
        <f t="shared" si="70"/>
        <v>0.3833333333333333</v>
      </c>
    </row>
    <row r="1729" spans="1:16" hidden="1" x14ac:dyDescent="0.25">
      <c r="A1729">
        <v>187695635</v>
      </c>
      <c r="B1729">
        <v>803407</v>
      </c>
      <c r="C1729" t="s">
        <v>317</v>
      </c>
      <c r="D1729">
        <v>2019154</v>
      </c>
      <c r="E1729" t="s">
        <v>225</v>
      </c>
      <c r="F1729" t="s">
        <v>214</v>
      </c>
      <c r="G1729" t="s">
        <v>215</v>
      </c>
      <c r="H1729">
        <v>2</v>
      </c>
      <c r="I1729">
        <v>2016</v>
      </c>
      <c r="J1729">
        <v>2</v>
      </c>
      <c r="L1729">
        <v>23086975</v>
      </c>
      <c r="M1729">
        <v>5.5</v>
      </c>
      <c r="P1729" s="29">
        <f t="shared" si="70"/>
        <v>0.75</v>
      </c>
    </row>
    <row r="1730" spans="1:16" hidden="1" x14ac:dyDescent="0.25">
      <c r="A1730">
        <v>187695635</v>
      </c>
      <c r="B1730">
        <v>803407</v>
      </c>
      <c r="C1730" t="s">
        <v>317</v>
      </c>
      <c r="D1730">
        <v>2021781</v>
      </c>
      <c r="E1730" t="s">
        <v>235</v>
      </c>
      <c r="F1730" t="s">
        <v>214</v>
      </c>
      <c r="G1730" t="s">
        <v>215</v>
      </c>
      <c r="H1730">
        <v>2</v>
      </c>
      <c r="I1730">
        <v>2016</v>
      </c>
      <c r="J1730">
        <v>2</v>
      </c>
      <c r="L1730">
        <v>23086901</v>
      </c>
      <c r="M1730">
        <v>4.2</v>
      </c>
      <c r="P1730" s="29">
        <f t="shared" si="70"/>
        <v>0.53333333333333333</v>
      </c>
    </row>
    <row r="1731" spans="1:16" hidden="1" x14ac:dyDescent="0.25">
      <c r="A1731">
        <v>187695635</v>
      </c>
      <c r="B1731">
        <v>803407</v>
      </c>
      <c r="C1731" t="s">
        <v>317</v>
      </c>
      <c r="D1731">
        <v>2021781</v>
      </c>
      <c r="E1731" t="s">
        <v>235</v>
      </c>
      <c r="F1731" t="s">
        <v>214</v>
      </c>
      <c r="G1731" t="s">
        <v>215</v>
      </c>
      <c r="H1731">
        <v>4</v>
      </c>
      <c r="I1731">
        <v>2017</v>
      </c>
      <c r="J1731">
        <v>1</v>
      </c>
      <c r="L1731">
        <v>23092946</v>
      </c>
      <c r="P1731" s="29" t="str">
        <f t="shared" si="70"/>
        <v>DRP</v>
      </c>
    </row>
    <row r="1732" spans="1:16" hidden="1" x14ac:dyDescent="0.25">
      <c r="A1732">
        <v>187695635</v>
      </c>
      <c r="B1732">
        <v>803407</v>
      </c>
      <c r="C1732" t="s">
        <v>317</v>
      </c>
      <c r="D1732">
        <v>2021874</v>
      </c>
      <c r="E1732" t="s">
        <v>226</v>
      </c>
      <c r="F1732" t="s">
        <v>214</v>
      </c>
      <c r="G1732" t="s">
        <v>215</v>
      </c>
      <c r="H1732">
        <v>2</v>
      </c>
      <c r="I1732">
        <v>2017</v>
      </c>
      <c r="J1732">
        <v>1</v>
      </c>
      <c r="L1732">
        <v>23091989</v>
      </c>
      <c r="M1732">
        <v>4</v>
      </c>
      <c r="P1732" s="29">
        <f t="shared" si="70"/>
        <v>0.5</v>
      </c>
    </row>
    <row r="1733" spans="1:16" hidden="1" x14ac:dyDescent="0.25">
      <c r="A1733">
        <v>187695635</v>
      </c>
      <c r="B1733">
        <v>803407</v>
      </c>
      <c r="C1733" t="s">
        <v>317</v>
      </c>
      <c r="D1733">
        <v>2021993</v>
      </c>
      <c r="E1733" t="s">
        <v>256</v>
      </c>
      <c r="F1733" t="s">
        <v>214</v>
      </c>
      <c r="G1733" t="s">
        <v>215</v>
      </c>
      <c r="H1733">
        <v>2</v>
      </c>
      <c r="I1733">
        <v>2017</v>
      </c>
      <c r="J1733">
        <v>1</v>
      </c>
      <c r="L1733">
        <v>23093317</v>
      </c>
      <c r="M1733">
        <v>4</v>
      </c>
      <c r="P1733" s="29">
        <f t="shared" si="70"/>
        <v>0.5</v>
      </c>
    </row>
    <row r="1734" spans="1:16" hidden="1" x14ac:dyDescent="0.25">
      <c r="A1734">
        <v>187695635</v>
      </c>
      <c r="B1734">
        <v>803407</v>
      </c>
      <c r="C1734" t="s">
        <v>317</v>
      </c>
      <c r="D1734">
        <v>2021868</v>
      </c>
      <c r="E1734" t="s">
        <v>331</v>
      </c>
      <c r="F1734" t="s">
        <v>214</v>
      </c>
      <c r="G1734" t="s">
        <v>215</v>
      </c>
      <c r="H1734">
        <v>2</v>
      </c>
      <c r="I1734">
        <v>2017</v>
      </c>
      <c r="J1734">
        <v>1</v>
      </c>
      <c r="L1734">
        <v>23091520</v>
      </c>
      <c r="M1734">
        <v>5.3</v>
      </c>
      <c r="P1734" s="29">
        <f t="shared" si="70"/>
        <v>0.71666666666666667</v>
      </c>
    </row>
    <row r="1735" spans="1:16" hidden="1" x14ac:dyDescent="0.25">
      <c r="A1735">
        <v>187695635</v>
      </c>
      <c r="B1735">
        <v>803407</v>
      </c>
      <c r="C1735" t="s">
        <v>317</v>
      </c>
      <c r="D1735">
        <v>2021604</v>
      </c>
      <c r="E1735" t="s">
        <v>330</v>
      </c>
      <c r="F1735" t="s">
        <v>214</v>
      </c>
      <c r="G1735" t="s">
        <v>215</v>
      </c>
      <c r="H1735">
        <v>2</v>
      </c>
      <c r="I1735">
        <v>2017</v>
      </c>
      <c r="J1735">
        <v>1</v>
      </c>
      <c r="L1735">
        <v>23091521</v>
      </c>
      <c r="M1735">
        <v>4</v>
      </c>
      <c r="P1735" s="29">
        <f t="shared" si="70"/>
        <v>0.5</v>
      </c>
    </row>
    <row r="1736" spans="1:16" hidden="1" x14ac:dyDescent="0.25">
      <c r="A1736">
        <v>187695635</v>
      </c>
      <c r="B1736">
        <v>803407</v>
      </c>
      <c r="C1736" t="s">
        <v>317</v>
      </c>
      <c r="D1736">
        <v>2021787</v>
      </c>
      <c r="E1736" t="s">
        <v>292</v>
      </c>
      <c r="F1736" t="s">
        <v>214</v>
      </c>
      <c r="G1736" t="s">
        <v>215</v>
      </c>
      <c r="H1736">
        <v>3</v>
      </c>
      <c r="I1736">
        <v>2017</v>
      </c>
      <c r="J1736">
        <v>1</v>
      </c>
      <c r="L1736">
        <v>23093811</v>
      </c>
      <c r="M1736">
        <v>2</v>
      </c>
      <c r="P1736" s="29">
        <f t="shared" si="70"/>
        <v>0.16666666666666666</v>
      </c>
    </row>
    <row r="1737" spans="1:16" hidden="1" x14ac:dyDescent="0.25">
      <c r="A1737">
        <v>187695635</v>
      </c>
      <c r="B1737">
        <v>803407</v>
      </c>
      <c r="C1737" t="s">
        <v>317</v>
      </c>
      <c r="D1737">
        <v>2021679</v>
      </c>
      <c r="E1737" t="s">
        <v>259</v>
      </c>
      <c r="F1737" t="s">
        <v>214</v>
      </c>
      <c r="G1737" t="s">
        <v>215</v>
      </c>
      <c r="H1737">
        <v>2</v>
      </c>
      <c r="I1737">
        <v>2017</v>
      </c>
      <c r="J1737">
        <v>1</v>
      </c>
      <c r="L1737">
        <v>23095788</v>
      </c>
      <c r="M1737">
        <v>4.2</v>
      </c>
      <c r="P1737" s="29">
        <f t="shared" si="70"/>
        <v>0.53333333333333333</v>
      </c>
    </row>
    <row r="1738" spans="1:16" hidden="1" x14ac:dyDescent="0.25">
      <c r="A1738">
        <v>187695635</v>
      </c>
      <c r="B1738">
        <v>803407</v>
      </c>
      <c r="C1738" t="s">
        <v>317</v>
      </c>
      <c r="D1738">
        <v>2019272</v>
      </c>
      <c r="E1738" t="s">
        <v>249</v>
      </c>
      <c r="F1738" t="s">
        <v>214</v>
      </c>
      <c r="G1738" t="s">
        <v>215</v>
      </c>
      <c r="H1738">
        <v>2</v>
      </c>
      <c r="I1738">
        <v>2017</v>
      </c>
      <c r="J1738">
        <v>1</v>
      </c>
      <c r="M1738" t="s">
        <v>232</v>
      </c>
      <c r="N1738" t="s">
        <v>231</v>
      </c>
      <c r="P1738" s="29" t="str">
        <f t="shared" si="70"/>
        <v>CVL</v>
      </c>
    </row>
    <row r="1739" spans="1:16" hidden="1" x14ac:dyDescent="0.25">
      <c r="A1739">
        <v>187695635</v>
      </c>
      <c r="B1739">
        <v>803407</v>
      </c>
      <c r="C1739" t="s">
        <v>317</v>
      </c>
      <c r="D1739">
        <v>2021787</v>
      </c>
      <c r="E1739" t="s">
        <v>292</v>
      </c>
      <c r="F1739" t="s">
        <v>214</v>
      </c>
      <c r="G1739" t="s">
        <v>215</v>
      </c>
      <c r="H1739">
        <v>2</v>
      </c>
      <c r="I1739">
        <v>2017</v>
      </c>
      <c r="J1739">
        <v>2</v>
      </c>
      <c r="L1739">
        <v>23097627</v>
      </c>
      <c r="M1739">
        <v>5</v>
      </c>
      <c r="P1739" s="29">
        <f t="shared" si="70"/>
        <v>0.66666666666666663</v>
      </c>
    </row>
    <row r="1740" spans="1:16" hidden="1" x14ac:dyDescent="0.25">
      <c r="A1740">
        <v>187695635</v>
      </c>
      <c r="B1740">
        <v>803407</v>
      </c>
      <c r="C1740" t="s">
        <v>317</v>
      </c>
      <c r="D1740">
        <v>2021706</v>
      </c>
      <c r="E1740" t="s">
        <v>271</v>
      </c>
      <c r="F1740" t="s">
        <v>214</v>
      </c>
      <c r="G1740" t="s">
        <v>215</v>
      </c>
      <c r="H1740">
        <v>3</v>
      </c>
      <c r="I1740">
        <v>2017</v>
      </c>
      <c r="J1740">
        <v>2</v>
      </c>
      <c r="L1740">
        <v>23101930</v>
      </c>
      <c r="M1740">
        <v>2</v>
      </c>
      <c r="P1740" s="29">
        <f t="shared" si="70"/>
        <v>0.16666666666666666</v>
      </c>
    </row>
    <row r="1741" spans="1:16" hidden="1" x14ac:dyDescent="0.25">
      <c r="A1741">
        <v>187695635</v>
      </c>
      <c r="B1741">
        <v>803407</v>
      </c>
      <c r="C1741" t="s">
        <v>317</v>
      </c>
      <c r="D1741">
        <v>2021740</v>
      </c>
      <c r="E1741" t="s">
        <v>332</v>
      </c>
      <c r="F1741" t="s">
        <v>214</v>
      </c>
      <c r="G1741" t="s">
        <v>215</v>
      </c>
      <c r="H1741">
        <v>2</v>
      </c>
      <c r="I1741">
        <v>2017</v>
      </c>
      <c r="J1741">
        <v>2</v>
      </c>
      <c r="L1741">
        <v>23098318</v>
      </c>
      <c r="M1741">
        <v>4.4000000000000004</v>
      </c>
      <c r="P1741" s="29">
        <f t="shared" si="70"/>
        <v>0.56666666666666676</v>
      </c>
    </row>
    <row r="1742" spans="1:16" hidden="1" x14ac:dyDescent="0.25">
      <c r="A1742">
        <v>187695635</v>
      </c>
      <c r="B1742">
        <v>803407</v>
      </c>
      <c r="C1742" t="s">
        <v>317</v>
      </c>
      <c r="D1742">
        <v>2021606</v>
      </c>
      <c r="E1742" t="s">
        <v>333</v>
      </c>
      <c r="F1742" t="s">
        <v>214</v>
      </c>
      <c r="G1742" t="s">
        <v>215</v>
      </c>
      <c r="H1742">
        <v>2</v>
      </c>
      <c r="I1742">
        <v>2017</v>
      </c>
      <c r="J1742">
        <v>2</v>
      </c>
      <c r="L1742">
        <v>23098317</v>
      </c>
      <c r="M1742">
        <v>5.2</v>
      </c>
      <c r="P1742" s="29">
        <f t="shared" si="70"/>
        <v>0.70000000000000007</v>
      </c>
    </row>
    <row r="1743" spans="1:16" hidden="1" x14ac:dyDescent="0.25">
      <c r="A1743">
        <v>187695635</v>
      </c>
      <c r="B1743">
        <v>803407</v>
      </c>
      <c r="C1743" t="s">
        <v>317</v>
      </c>
      <c r="D1743">
        <v>2004522</v>
      </c>
      <c r="E1743" t="s">
        <v>334</v>
      </c>
      <c r="F1743" t="s">
        <v>214</v>
      </c>
      <c r="G1743" t="s">
        <v>215</v>
      </c>
      <c r="H1743">
        <v>2</v>
      </c>
      <c r="I1743">
        <v>2017</v>
      </c>
      <c r="J1743">
        <v>2</v>
      </c>
      <c r="L1743">
        <v>23098316</v>
      </c>
      <c r="M1743">
        <v>6.1</v>
      </c>
      <c r="P1743" s="29">
        <f t="shared" si="70"/>
        <v>0.85</v>
      </c>
    </row>
    <row r="1744" spans="1:16" hidden="1" x14ac:dyDescent="0.25">
      <c r="A1744">
        <v>187695635</v>
      </c>
      <c r="B1744">
        <v>803407</v>
      </c>
      <c r="C1744" t="s">
        <v>317</v>
      </c>
      <c r="D1744">
        <v>2004520</v>
      </c>
      <c r="E1744" t="s">
        <v>335</v>
      </c>
      <c r="F1744" t="s">
        <v>214</v>
      </c>
      <c r="G1744" t="s">
        <v>215</v>
      </c>
      <c r="H1744">
        <v>2</v>
      </c>
      <c r="I1744">
        <v>2017</v>
      </c>
      <c r="J1744">
        <v>2</v>
      </c>
      <c r="L1744">
        <v>23098314</v>
      </c>
      <c r="M1744">
        <v>6.4</v>
      </c>
      <c r="P1744" s="29">
        <f t="shared" si="70"/>
        <v>0.9</v>
      </c>
    </row>
    <row r="1745" spans="1:16" hidden="1" x14ac:dyDescent="0.25">
      <c r="A1745">
        <v>187695635</v>
      </c>
      <c r="B1745">
        <v>803407</v>
      </c>
      <c r="C1745" t="s">
        <v>317</v>
      </c>
      <c r="D1745">
        <v>2004523</v>
      </c>
      <c r="E1745" t="s">
        <v>339</v>
      </c>
      <c r="F1745" t="s">
        <v>214</v>
      </c>
      <c r="G1745" t="s">
        <v>215</v>
      </c>
      <c r="H1745">
        <v>2</v>
      </c>
      <c r="I1745">
        <v>2018</v>
      </c>
      <c r="J1745">
        <v>1</v>
      </c>
      <c r="L1745">
        <v>23108144</v>
      </c>
      <c r="M1745">
        <v>4.7</v>
      </c>
      <c r="P1745" s="29">
        <f t="shared" si="70"/>
        <v>0.6166666666666667</v>
      </c>
    </row>
    <row r="1746" spans="1:16" hidden="1" x14ac:dyDescent="0.25">
      <c r="A1746">
        <v>187695635</v>
      </c>
      <c r="B1746">
        <v>803407</v>
      </c>
      <c r="C1746" t="s">
        <v>317</v>
      </c>
      <c r="D1746">
        <v>2004525</v>
      </c>
      <c r="E1746" t="s">
        <v>266</v>
      </c>
      <c r="F1746" t="s">
        <v>214</v>
      </c>
      <c r="G1746" t="s">
        <v>215</v>
      </c>
      <c r="H1746">
        <v>2</v>
      </c>
      <c r="I1746">
        <v>2018</v>
      </c>
      <c r="J1746">
        <v>1</v>
      </c>
      <c r="L1746">
        <v>23108145</v>
      </c>
      <c r="M1746">
        <v>4.2</v>
      </c>
      <c r="P1746" s="29">
        <f t="shared" ref="P1746:P1766" si="71">IF(AND(ISNUMBER(M1746),H1746&lt;&gt;4),(M1746-1)/6,IF(H1746=4,"DRP",IF(AND(H1746=3,M1746="NA"),"BAD",IF(AND(H1746=2),"CVL",IF(AND(H1746=1,ISBLANK(M1746)),"NULL","UNK")))))</f>
        <v>0.53333333333333333</v>
      </c>
    </row>
    <row r="1747" spans="1:16" hidden="1" x14ac:dyDescent="0.25">
      <c r="A1747">
        <v>187695635</v>
      </c>
      <c r="B1747">
        <v>803407</v>
      </c>
      <c r="C1747" t="s">
        <v>317</v>
      </c>
      <c r="D1747">
        <v>2004526</v>
      </c>
      <c r="E1747" t="s">
        <v>338</v>
      </c>
      <c r="F1747" t="s">
        <v>214</v>
      </c>
      <c r="G1747" t="s">
        <v>215</v>
      </c>
      <c r="H1747">
        <v>2</v>
      </c>
      <c r="I1747">
        <v>2018</v>
      </c>
      <c r="J1747">
        <v>1</v>
      </c>
      <c r="L1747">
        <v>23108146</v>
      </c>
      <c r="M1747">
        <v>4</v>
      </c>
      <c r="P1747" s="29">
        <f t="shared" si="71"/>
        <v>0.5</v>
      </c>
    </row>
    <row r="1748" spans="1:16" hidden="1" x14ac:dyDescent="0.25">
      <c r="A1748">
        <v>187695635</v>
      </c>
      <c r="B1748">
        <v>803407</v>
      </c>
      <c r="C1748" t="s">
        <v>317</v>
      </c>
      <c r="D1748">
        <v>2021608</v>
      </c>
      <c r="E1748" t="s">
        <v>336</v>
      </c>
      <c r="F1748" t="s">
        <v>214</v>
      </c>
      <c r="G1748" t="s">
        <v>215</v>
      </c>
      <c r="H1748">
        <v>3</v>
      </c>
      <c r="I1748">
        <v>2018</v>
      </c>
      <c r="J1748">
        <v>1</v>
      </c>
      <c r="L1748">
        <v>23108148</v>
      </c>
      <c r="M1748">
        <v>3.6</v>
      </c>
      <c r="P1748" s="29">
        <f t="shared" si="71"/>
        <v>0.43333333333333335</v>
      </c>
    </row>
    <row r="1749" spans="1:16" hidden="1" x14ac:dyDescent="0.25">
      <c r="A1749">
        <v>187695635</v>
      </c>
      <c r="B1749">
        <v>803407</v>
      </c>
      <c r="C1749" t="s">
        <v>317</v>
      </c>
      <c r="D1749">
        <v>2021706</v>
      </c>
      <c r="E1749" t="s">
        <v>271</v>
      </c>
      <c r="F1749" t="s">
        <v>214</v>
      </c>
      <c r="G1749" t="s">
        <v>215</v>
      </c>
      <c r="H1749">
        <v>2</v>
      </c>
      <c r="I1749">
        <v>2018</v>
      </c>
      <c r="J1749">
        <v>1</v>
      </c>
      <c r="L1749">
        <v>23108870</v>
      </c>
      <c r="M1749">
        <v>4.4000000000000004</v>
      </c>
      <c r="P1749" s="29">
        <f t="shared" si="71"/>
        <v>0.56666666666666676</v>
      </c>
    </row>
    <row r="1750" spans="1:16" hidden="1" x14ac:dyDescent="0.25">
      <c r="A1750">
        <v>187695635</v>
      </c>
      <c r="B1750">
        <v>803407</v>
      </c>
      <c r="C1750" t="s">
        <v>317</v>
      </c>
      <c r="D1750">
        <v>2019273</v>
      </c>
      <c r="E1750" t="s">
        <v>248</v>
      </c>
      <c r="F1750" t="s">
        <v>214</v>
      </c>
      <c r="G1750" t="s">
        <v>215</v>
      </c>
      <c r="H1750">
        <v>2</v>
      </c>
      <c r="I1750">
        <v>2018</v>
      </c>
      <c r="J1750">
        <v>2</v>
      </c>
      <c r="L1750">
        <v>23115054</v>
      </c>
      <c r="M1750">
        <v>5</v>
      </c>
      <c r="P1750" s="29">
        <f t="shared" si="71"/>
        <v>0.66666666666666663</v>
      </c>
    </row>
    <row r="1751" spans="1:16" hidden="1" x14ac:dyDescent="0.25">
      <c r="A1751">
        <v>187695635</v>
      </c>
      <c r="B1751">
        <v>803407</v>
      </c>
      <c r="C1751" t="s">
        <v>317</v>
      </c>
      <c r="D1751">
        <v>2021615</v>
      </c>
      <c r="E1751" t="s">
        <v>255</v>
      </c>
      <c r="F1751" t="s">
        <v>214</v>
      </c>
      <c r="G1751" t="s">
        <v>215</v>
      </c>
      <c r="H1751">
        <v>2</v>
      </c>
      <c r="I1751">
        <v>2018</v>
      </c>
      <c r="J1751">
        <v>2</v>
      </c>
      <c r="L1751">
        <v>23115891</v>
      </c>
      <c r="M1751">
        <v>5.2</v>
      </c>
      <c r="P1751" s="29">
        <f t="shared" si="71"/>
        <v>0.70000000000000007</v>
      </c>
    </row>
    <row r="1752" spans="1:16" hidden="1" x14ac:dyDescent="0.25">
      <c r="A1752">
        <v>187695635</v>
      </c>
      <c r="B1752">
        <v>803407</v>
      </c>
      <c r="C1752" t="s">
        <v>317</v>
      </c>
      <c r="D1752">
        <v>2021725</v>
      </c>
      <c r="E1752" t="s">
        <v>257</v>
      </c>
      <c r="F1752" t="s">
        <v>214</v>
      </c>
      <c r="G1752" t="s">
        <v>215</v>
      </c>
      <c r="H1752">
        <v>2</v>
      </c>
      <c r="I1752">
        <v>2018</v>
      </c>
      <c r="J1752">
        <v>2</v>
      </c>
      <c r="L1752">
        <v>23115856</v>
      </c>
      <c r="M1752">
        <v>4.2</v>
      </c>
      <c r="P1752" s="29">
        <f t="shared" si="71"/>
        <v>0.53333333333333333</v>
      </c>
    </row>
    <row r="1753" spans="1:16" hidden="1" x14ac:dyDescent="0.25">
      <c r="A1753">
        <v>187695635</v>
      </c>
      <c r="B1753">
        <v>803407</v>
      </c>
      <c r="C1753" t="s">
        <v>317</v>
      </c>
      <c r="D1753">
        <v>2004527</v>
      </c>
      <c r="E1753" t="s">
        <v>337</v>
      </c>
      <c r="F1753" t="s">
        <v>214</v>
      </c>
      <c r="G1753" t="s">
        <v>215</v>
      </c>
      <c r="H1753">
        <v>4</v>
      </c>
      <c r="I1753">
        <v>2019</v>
      </c>
      <c r="J1753">
        <v>1</v>
      </c>
      <c r="L1753">
        <v>23120764</v>
      </c>
      <c r="P1753" s="29" t="str">
        <f t="shared" si="71"/>
        <v>DRP</v>
      </c>
    </row>
    <row r="1754" spans="1:16" hidden="1" x14ac:dyDescent="0.25">
      <c r="A1754">
        <v>187695635</v>
      </c>
      <c r="B1754">
        <v>803407</v>
      </c>
      <c r="C1754" t="s">
        <v>317</v>
      </c>
      <c r="D1754">
        <v>2021742</v>
      </c>
      <c r="E1754" t="s">
        <v>262</v>
      </c>
      <c r="F1754" t="s">
        <v>214</v>
      </c>
      <c r="G1754" t="s">
        <v>215</v>
      </c>
      <c r="H1754">
        <v>2</v>
      </c>
      <c r="I1754">
        <v>2019</v>
      </c>
      <c r="J1754">
        <v>1</v>
      </c>
      <c r="L1754">
        <v>23123927</v>
      </c>
      <c r="M1754">
        <v>5.5</v>
      </c>
      <c r="P1754" s="29">
        <f t="shared" si="71"/>
        <v>0.75</v>
      </c>
    </row>
    <row r="1755" spans="1:16" hidden="1" x14ac:dyDescent="0.25">
      <c r="A1755">
        <v>187695635</v>
      </c>
      <c r="B1755">
        <v>803407</v>
      </c>
      <c r="C1755" t="s">
        <v>317</v>
      </c>
      <c r="D1755">
        <v>2021845</v>
      </c>
      <c r="E1755" t="s">
        <v>340</v>
      </c>
      <c r="F1755" t="s">
        <v>214</v>
      </c>
      <c r="G1755" t="s">
        <v>215</v>
      </c>
      <c r="H1755">
        <v>2</v>
      </c>
      <c r="I1755">
        <v>2019</v>
      </c>
      <c r="J1755">
        <v>1</v>
      </c>
      <c r="L1755">
        <v>23120770</v>
      </c>
      <c r="M1755">
        <v>6.5</v>
      </c>
      <c r="P1755" s="29">
        <f t="shared" si="71"/>
        <v>0.91666666666666663</v>
      </c>
    </row>
    <row r="1756" spans="1:16" hidden="1" x14ac:dyDescent="0.25">
      <c r="A1756">
        <v>187695635</v>
      </c>
      <c r="B1756">
        <v>803407</v>
      </c>
      <c r="C1756" t="s">
        <v>317</v>
      </c>
      <c r="D1756">
        <v>2021774</v>
      </c>
      <c r="E1756" t="s">
        <v>286</v>
      </c>
      <c r="F1756" t="s">
        <v>214</v>
      </c>
      <c r="G1756" t="s">
        <v>215</v>
      </c>
      <c r="H1756">
        <v>2</v>
      </c>
      <c r="I1756">
        <v>2019</v>
      </c>
      <c r="J1756">
        <v>1</v>
      </c>
      <c r="L1756">
        <v>23120767</v>
      </c>
      <c r="M1756">
        <v>6.5</v>
      </c>
      <c r="P1756" s="29">
        <f t="shared" si="71"/>
        <v>0.91666666666666663</v>
      </c>
    </row>
    <row r="1757" spans="1:16" hidden="1" x14ac:dyDescent="0.25">
      <c r="A1757">
        <v>187695635</v>
      </c>
      <c r="B1757">
        <v>803407</v>
      </c>
      <c r="C1757" t="s">
        <v>317</v>
      </c>
      <c r="D1757">
        <v>2021829</v>
      </c>
      <c r="E1757" t="s">
        <v>341</v>
      </c>
      <c r="F1757" t="s">
        <v>214</v>
      </c>
      <c r="G1757" t="s">
        <v>215</v>
      </c>
      <c r="H1757">
        <v>2</v>
      </c>
      <c r="I1757">
        <v>2019</v>
      </c>
      <c r="J1757">
        <v>1</v>
      </c>
      <c r="M1757">
        <v>5</v>
      </c>
      <c r="N1757" t="s">
        <v>231</v>
      </c>
      <c r="P1757" s="29">
        <f t="shared" si="71"/>
        <v>0.66666666666666663</v>
      </c>
    </row>
    <row r="1758" spans="1:16" hidden="1" x14ac:dyDescent="0.25">
      <c r="A1758">
        <v>187695635</v>
      </c>
      <c r="B1758">
        <v>803407</v>
      </c>
      <c r="C1758" t="s">
        <v>317</v>
      </c>
      <c r="D1758">
        <v>2021608</v>
      </c>
      <c r="E1758" t="s">
        <v>336</v>
      </c>
      <c r="F1758" t="s">
        <v>214</v>
      </c>
      <c r="G1758" t="s">
        <v>215</v>
      </c>
      <c r="H1758">
        <v>2</v>
      </c>
      <c r="I1758">
        <v>2019</v>
      </c>
      <c r="J1758">
        <v>1</v>
      </c>
      <c r="L1758">
        <v>23120765</v>
      </c>
      <c r="M1758">
        <v>5.2</v>
      </c>
      <c r="P1758" s="29">
        <f t="shared" si="71"/>
        <v>0.70000000000000007</v>
      </c>
    </row>
    <row r="1759" spans="1:16" hidden="1" x14ac:dyDescent="0.25">
      <c r="A1759">
        <v>187695635</v>
      </c>
      <c r="B1759">
        <v>803407</v>
      </c>
      <c r="C1759" t="s">
        <v>317</v>
      </c>
      <c r="D1759">
        <v>2004527</v>
      </c>
      <c r="E1759" t="s">
        <v>337</v>
      </c>
      <c r="F1759" t="s">
        <v>214</v>
      </c>
      <c r="G1759" t="s">
        <v>215</v>
      </c>
      <c r="H1759">
        <v>2</v>
      </c>
      <c r="I1759">
        <v>2019</v>
      </c>
      <c r="J1759">
        <v>1</v>
      </c>
      <c r="L1759">
        <v>23120764</v>
      </c>
      <c r="M1759">
        <v>5.6</v>
      </c>
      <c r="P1759" s="29">
        <f t="shared" si="71"/>
        <v>0.76666666666666661</v>
      </c>
    </row>
    <row r="1760" spans="1:16" hidden="1" x14ac:dyDescent="0.25">
      <c r="A1760">
        <v>187695635</v>
      </c>
      <c r="B1760">
        <v>803407</v>
      </c>
      <c r="C1760" t="s">
        <v>317</v>
      </c>
      <c r="D1760">
        <v>2019274</v>
      </c>
      <c r="E1760" t="s">
        <v>247</v>
      </c>
      <c r="F1760" t="s">
        <v>214</v>
      </c>
      <c r="G1760" t="s">
        <v>215</v>
      </c>
      <c r="H1760">
        <v>2</v>
      </c>
      <c r="I1760">
        <v>2019</v>
      </c>
      <c r="J1760">
        <v>1</v>
      </c>
      <c r="L1760">
        <v>23123505</v>
      </c>
      <c r="M1760">
        <v>5</v>
      </c>
      <c r="P1760" s="29">
        <f t="shared" si="71"/>
        <v>0.66666666666666663</v>
      </c>
    </row>
    <row r="1761" spans="1:16" hidden="1" x14ac:dyDescent="0.25">
      <c r="A1761">
        <v>187695635</v>
      </c>
      <c r="B1761">
        <v>803407</v>
      </c>
      <c r="C1761" t="s">
        <v>317</v>
      </c>
      <c r="D1761">
        <v>2004529</v>
      </c>
      <c r="E1761" t="s">
        <v>344</v>
      </c>
      <c r="F1761" t="s">
        <v>214</v>
      </c>
      <c r="G1761" t="s">
        <v>215</v>
      </c>
      <c r="H1761">
        <v>1</v>
      </c>
      <c r="I1761">
        <v>2019</v>
      </c>
      <c r="J1761">
        <v>2</v>
      </c>
      <c r="L1761">
        <v>23128694</v>
      </c>
      <c r="P1761" s="29" t="str">
        <f t="shared" si="71"/>
        <v>NULL</v>
      </c>
    </row>
    <row r="1762" spans="1:16" hidden="1" x14ac:dyDescent="0.25">
      <c r="A1762">
        <v>187695635</v>
      </c>
      <c r="B1762">
        <v>803407</v>
      </c>
      <c r="C1762" t="s">
        <v>317</v>
      </c>
      <c r="D1762">
        <v>2027111</v>
      </c>
      <c r="E1762" t="s">
        <v>322</v>
      </c>
      <c r="F1762" t="s">
        <v>320</v>
      </c>
      <c r="G1762" t="s">
        <v>321</v>
      </c>
      <c r="H1762">
        <v>1</v>
      </c>
      <c r="I1762">
        <v>2019</v>
      </c>
      <c r="J1762">
        <v>2</v>
      </c>
      <c r="L1762">
        <v>23130230</v>
      </c>
      <c r="P1762" s="29" t="str">
        <f t="shared" si="71"/>
        <v>NULL</v>
      </c>
    </row>
    <row r="1763" spans="1:16" hidden="1" x14ac:dyDescent="0.25">
      <c r="A1763">
        <v>187695635</v>
      </c>
      <c r="B1763">
        <v>803407</v>
      </c>
      <c r="C1763" t="s">
        <v>317</v>
      </c>
      <c r="D1763">
        <v>2021594</v>
      </c>
      <c r="E1763" t="s">
        <v>342</v>
      </c>
      <c r="F1763" t="s">
        <v>214</v>
      </c>
      <c r="G1763" t="s">
        <v>215</v>
      </c>
      <c r="H1763">
        <v>1</v>
      </c>
      <c r="I1763">
        <v>2019</v>
      </c>
      <c r="J1763">
        <v>2</v>
      </c>
      <c r="L1763">
        <v>23128697</v>
      </c>
      <c r="P1763" s="29" t="str">
        <f t="shared" si="71"/>
        <v>NULL</v>
      </c>
    </row>
    <row r="1764" spans="1:16" hidden="1" x14ac:dyDescent="0.25">
      <c r="A1764">
        <v>187695635</v>
      </c>
      <c r="B1764">
        <v>803407</v>
      </c>
      <c r="C1764" t="s">
        <v>317</v>
      </c>
      <c r="D1764">
        <v>2004539</v>
      </c>
      <c r="E1764" t="s">
        <v>350</v>
      </c>
      <c r="F1764" t="s">
        <v>214</v>
      </c>
      <c r="G1764" t="s">
        <v>215</v>
      </c>
      <c r="H1764">
        <v>1</v>
      </c>
      <c r="I1764">
        <v>2019</v>
      </c>
      <c r="J1764">
        <v>2</v>
      </c>
      <c r="L1764">
        <v>23128729</v>
      </c>
      <c r="P1764" s="29" t="str">
        <f t="shared" si="71"/>
        <v>NULL</v>
      </c>
    </row>
    <row r="1765" spans="1:16" hidden="1" x14ac:dyDescent="0.25">
      <c r="A1765">
        <v>187695635</v>
      </c>
      <c r="B1765">
        <v>803407</v>
      </c>
      <c r="C1765" t="s">
        <v>317</v>
      </c>
      <c r="D1765">
        <v>2004538</v>
      </c>
      <c r="E1765" t="s">
        <v>349</v>
      </c>
      <c r="F1765" t="s">
        <v>214</v>
      </c>
      <c r="G1765" t="s">
        <v>215</v>
      </c>
      <c r="H1765">
        <v>1</v>
      </c>
      <c r="I1765">
        <v>2019</v>
      </c>
      <c r="J1765">
        <v>2</v>
      </c>
      <c r="L1765">
        <v>23128728</v>
      </c>
      <c r="P1765" s="29" t="str">
        <f t="shared" si="71"/>
        <v>NULL</v>
      </c>
    </row>
    <row r="1766" spans="1:16" hidden="1" x14ac:dyDescent="0.25">
      <c r="A1766">
        <v>187695635</v>
      </c>
      <c r="B1766">
        <v>803407</v>
      </c>
      <c r="C1766" t="s">
        <v>317</v>
      </c>
      <c r="D1766">
        <v>2004528</v>
      </c>
      <c r="E1766" t="s">
        <v>343</v>
      </c>
      <c r="F1766" t="s">
        <v>214</v>
      </c>
      <c r="G1766" t="s">
        <v>215</v>
      </c>
      <c r="H1766">
        <v>1</v>
      </c>
      <c r="I1766">
        <v>2019</v>
      </c>
      <c r="J1766">
        <v>2</v>
      </c>
      <c r="L1766">
        <v>23128693</v>
      </c>
      <c r="P1766" s="29" t="str">
        <f t="shared" si="71"/>
        <v>NULL</v>
      </c>
    </row>
    <row r="1767" spans="1:16" hidden="1" x14ac:dyDescent="0.25">
      <c r="A1767">
        <v>187811775</v>
      </c>
      <c r="B1767">
        <v>803401</v>
      </c>
      <c r="C1767" t="s">
        <v>318</v>
      </c>
      <c r="D1767">
        <v>2004098</v>
      </c>
      <c r="E1767" t="s">
        <v>213</v>
      </c>
      <c r="F1767" t="s">
        <v>214</v>
      </c>
      <c r="G1767" t="s">
        <v>215</v>
      </c>
      <c r="H1767">
        <v>2</v>
      </c>
      <c r="I1767">
        <v>2015</v>
      </c>
      <c r="J1767">
        <v>1</v>
      </c>
      <c r="L1767">
        <v>23066602</v>
      </c>
      <c r="M1767">
        <v>6.4</v>
      </c>
      <c r="P1767" s="29">
        <f t="shared" ref="P1767:P1794" si="72">IF(AND(ISNUMBER(M1767),H1767&lt;&gt;4,N1767&lt;&gt;"X"),(M1767-1)/6,IF(H1767=4,"DRP",IF(AND(H1767=3,M1767="NA"),"BAD",IF(AND(H1767=2),"CVL",IF(AND(H1767=1,ISBLANK(M1767)),"NULL","UNK")))))</f>
        <v>0.9</v>
      </c>
    </row>
    <row r="1768" spans="1:16" hidden="1" x14ac:dyDescent="0.25">
      <c r="A1768">
        <v>187811775</v>
      </c>
      <c r="B1768">
        <v>803401</v>
      </c>
      <c r="C1768" t="s">
        <v>318</v>
      </c>
      <c r="D1768">
        <v>2021754</v>
      </c>
      <c r="E1768" t="s">
        <v>216</v>
      </c>
      <c r="F1768" t="s">
        <v>214</v>
      </c>
      <c r="G1768" t="s">
        <v>215</v>
      </c>
      <c r="H1768">
        <v>3</v>
      </c>
      <c r="I1768">
        <v>2015</v>
      </c>
      <c r="J1768">
        <v>1</v>
      </c>
      <c r="L1768">
        <v>23066446</v>
      </c>
      <c r="M1768">
        <v>2.4</v>
      </c>
      <c r="P1768" s="29">
        <f t="shared" si="72"/>
        <v>0.23333333333333331</v>
      </c>
    </row>
    <row r="1769" spans="1:16" hidden="1" x14ac:dyDescent="0.25">
      <c r="A1769">
        <v>187811775</v>
      </c>
      <c r="B1769">
        <v>803401</v>
      </c>
      <c r="C1769" t="s">
        <v>318</v>
      </c>
      <c r="D1769">
        <v>2005099</v>
      </c>
      <c r="E1769" t="s">
        <v>217</v>
      </c>
      <c r="F1769" t="s">
        <v>214</v>
      </c>
      <c r="G1769" t="s">
        <v>215</v>
      </c>
      <c r="H1769">
        <v>2</v>
      </c>
      <c r="I1769">
        <v>2015</v>
      </c>
      <c r="J1769">
        <v>1</v>
      </c>
      <c r="L1769">
        <v>23066427</v>
      </c>
      <c r="M1769">
        <v>4.2</v>
      </c>
      <c r="P1769" s="29">
        <f t="shared" si="72"/>
        <v>0.53333333333333333</v>
      </c>
    </row>
    <row r="1770" spans="1:16" hidden="1" x14ac:dyDescent="0.25">
      <c r="A1770">
        <v>187811775</v>
      </c>
      <c r="B1770">
        <v>803401</v>
      </c>
      <c r="C1770" t="s">
        <v>318</v>
      </c>
      <c r="D1770">
        <v>2005102</v>
      </c>
      <c r="E1770" t="s">
        <v>218</v>
      </c>
      <c r="F1770" t="s">
        <v>214</v>
      </c>
      <c r="G1770" t="s">
        <v>215</v>
      </c>
      <c r="H1770">
        <v>3</v>
      </c>
      <c r="I1770">
        <v>2015</v>
      </c>
      <c r="J1770">
        <v>1</v>
      </c>
      <c r="L1770">
        <v>23066488</v>
      </c>
      <c r="M1770">
        <v>3.3</v>
      </c>
      <c r="P1770" s="29">
        <f t="shared" si="72"/>
        <v>0.3833333333333333</v>
      </c>
    </row>
    <row r="1771" spans="1:16" hidden="1" x14ac:dyDescent="0.25">
      <c r="A1771">
        <v>187811775</v>
      </c>
      <c r="B1771">
        <v>803401</v>
      </c>
      <c r="C1771" t="s">
        <v>318</v>
      </c>
      <c r="D1771">
        <v>2021600</v>
      </c>
      <c r="E1771" t="s">
        <v>219</v>
      </c>
      <c r="F1771" t="s">
        <v>214</v>
      </c>
      <c r="G1771" t="s">
        <v>215</v>
      </c>
      <c r="H1771">
        <v>3</v>
      </c>
      <c r="I1771">
        <v>2015</v>
      </c>
      <c r="J1771">
        <v>1</v>
      </c>
      <c r="L1771">
        <v>23066437</v>
      </c>
      <c r="M1771">
        <v>3.6</v>
      </c>
      <c r="P1771" s="29">
        <f t="shared" si="72"/>
        <v>0.43333333333333335</v>
      </c>
    </row>
    <row r="1772" spans="1:16" hidden="1" x14ac:dyDescent="0.25">
      <c r="A1772">
        <v>187811775</v>
      </c>
      <c r="B1772">
        <v>803401</v>
      </c>
      <c r="C1772" t="s">
        <v>318</v>
      </c>
      <c r="D1772">
        <v>2005118</v>
      </c>
      <c r="E1772" t="s">
        <v>223</v>
      </c>
      <c r="F1772" t="s">
        <v>214</v>
      </c>
      <c r="G1772" t="s">
        <v>215</v>
      </c>
      <c r="H1772">
        <v>3</v>
      </c>
      <c r="I1772">
        <v>2015</v>
      </c>
      <c r="J1772">
        <v>1</v>
      </c>
      <c r="L1772">
        <v>23066497</v>
      </c>
      <c r="M1772">
        <v>3.2</v>
      </c>
      <c r="P1772" s="29">
        <f t="shared" si="72"/>
        <v>0.3666666666666667</v>
      </c>
    </row>
    <row r="1773" spans="1:16" hidden="1" x14ac:dyDescent="0.25">
      <c r="A1773">
        <v>187811775</v>
      </c>
      <c r="B1773">
        <v>803401</v>
      </c>
      <c r="C1773" t="s">
        <v>318</v>
      </c>
      <c r="D1773">
        <v>2021580</v>
      </c>
      <c r="E1773" t="s">
        <v>241</v>
      </c>
      <c r="F1773" t="s">
        <v>214</v>
      </c>
      <c r="G1773" t="s">
        <v>215</v>
      </c>
      <c r="H1773">
        <v>3</v>
      </c>
      <c r="I1773">
        <v>2015</v>
      </c>
      <c r="J1773">
        <v>2</v>
      </c>
      <c r="L1773">
        <v>23074971</v>
      </c>
      <c r="M1773" t="s">
        <v>221</v>
      </c>
      <c r="P1773" s="29" t="str">
        <f t="shared" si="72"/>
        <v>BAD</v>
      </c>
    </row>
    <row r="1774" spans="1:16" hidden="1" x14ac:dyDescent="0.25">
      <c r="A1774">
        <v>187811775</v>
      </c>
      <c r="B1774">
        <v>803401</v>
      </c>
      <c r="C1774" t="s">
        <v>318</v>
      </c>
      <c r="D1774">
        <v>2005117</v>
      </c>
      <c r="E1774" t="s">
        <v>220</v>
      </c>
      <c r="F1774" t="s">
        <v>214</v>
      </c>
      <c r="G1774" t="s">
        <v>215</v>
      </c>
      <c r="H1774">
        <v>3</v>
      </c>
      <c r="I1774">
        <v>2015</v>
      </c>
      <c r="J1774">
        <v>2</v>
      </c>
      <c r="L1774">
        <v>23075093</v>
      </c>
      <c r="M1774" t="s">
        <v>221</v>
      </c>
      <c r="P1774" s="29" t="str">
        <f t="shared" si="72"/>
        <v>BAD</v>
      </c>
    </row>
    <row r="1775" spans="1:16" hidden="1" x14ac:dyDescent="0.25">
      <c r="A1775">
        <v>187811775</v>
      </c>
      <c r="B1775">
        <v>803401</v>
      </c>
      <c r="C1775" t="s">
        <v>318</v>
      </c>
      <c r="D1775">
        <v>2021754</v>
      </c>
      <c r="E1775" t="s">
        <v>216</v>
      </c>
      <c r="F1775" t="s">
        <v>214</v>
      </c>
      <c r="G1775" t="s">
        <v>215</v>
      </c>
      <c r="H1775">
        <v>3</v>
      </c>
      <c r="I1775">
        <v>2015</v>
      </c>
      <c r="J1775">
        <v>2</v>
      </c>
      <c r="L1775">
        <v>23074131</v>
      </c>
      <c r="M1775" t="s">
        <v>221</v>
      </c>
      <c r="P1775" s="29" t="str">
        <f t="shared" si="72"/>
        <v>BAD</v>
      </c>
    </row>
    <row r="1776" spans="1:16" hidden="1" x14ac:dyDescent="0.25">
      <c r="A1776">
        <v>187811775</v>
      </c>
      <c r="B1776">
        <v>803401</v>
      </c>
      <c r="C1776" t="s">
        <v>318</v>
      </c>
      <c r="D1776">
        <v>2005118</v>
      </c>
      <c r="E1776" t="s">
        <v>223</v>
      </c>
      <c r="F1776" t="s">
        <v>214</v>
      </c>
      <c r="G1776" t="s">
        <v>215</v>
      </c>
      <c r="H1776">
        <v>3</v>
      </c>
      <c r="I1776">
        <v>2015</v>
      </c>
      <c r="J1776">
        <v>2</v>
      </c>
      <c r="L1776">
        <v>23071573</v>
      </c>
      <c r="M1776">
        <v>2.2000000000000002</v>
      </c>
      <c r="P1776" s="29">
        <f t="shared" si="72"/>
        <v>0.20000000000000004</v>
      </c>
    </row>
    <row r="1777" spans="1:16" hidden="1" x14ac:dyDescent="0.25">
      <c r="A1777">
        <v>187811775</v>
      </c>
      <c r="B1777">
        <v>803401</v>
      </c>
      <c r="C1777" t="s">
        <v>318</v>
      </c>
      <c r="D1777">
        <v>2005102</v>
      </c>
      <c r="E1777" t="s">
        <v>218</v>
      </c>
      <c r="F1777" t="s">
        <v>214</v>
      </c>
      <c r="G1777" t="s">
        <v>215</v>
      </c>
      <c r="H1777">
        <v>3</v>
      </c>
      <c r="I1777">
        <v>2015</v>
      </c>
      <c r="J1777">
        <v>2</v>
      </c>
      <c r="L1777">
        <v>23071946</v>
      </c>
      <c r="M1777" t="s">
        <v>221</v>
      </c>
      <c r="P1777" s="29" t="str">
        <f t="shared" si="72"/>
        <v>BAD</v>
      </c>
    </row>
    <row r="1778" spans="1:16" hidden="1" x14ac:dyDescent="0.25">
      <c r="A1778">
        <v>187811775</v>
      </c>
      <c r="B1778">
        <v>803401</v>
      </c>
      <c r="C1778" t="s">
        <v>318</v>
      </c>
      <c r="D1778">
        <v>2021600</v>
      </c>
      <c r="E1778" t="s">
        <v>219</v>
      </c>
      <c r="F1778" t="s">
        <v>214</v>
      </c>
      <c r="G1778" t="s">
        <v>215</v>
      </c>
      <c r="H1778">
        <v>3</v>
      </c>
      <c r="I1778">
        <v>2015</v>
      </c>
      <c r="J1778">
        <v>2</v>
      </c>
      <c r="L1778">
        <v>23071942</v>
      </c>
      <c r="M1778">
        <v>2</v>
      </c>
      <c r="P1778" s="29">
        <f t="shared" si="72"/>
        <v>0.16666666666666666</v>
      </c>
    </row>
    <row r="1779" spans="1:16" hidden="1" x14ac:dyDescent="0.25">
      <c r="A1779">
        <v>187811775</v>
      </c>
      <c r="B1779">
        <v>803401</v>
      </c>
      <c r="C1779" t="s">
        <v>318</v>
      </c>
      <c r="D1779">
        <v>2004112</v>
      </c>
      <c r="E1779" t="s">
        <v>244</v>
      </c>
      <c r="F1779" t="s">
        <v>214</v>
      </c>
      <c r="G1779" t="s">
        <v>215</v>
      </c>
      <c r="H1779">
        <v>4</v>
      </c>
      <c r="I1779">
        <v>2015</v>
      </c>
      <c r="J1779">
        <v>2</v>
      </c>
      <c r="L1779">
        <v>23073233</v>
      </c>
      <c r="P1779" s="29" t="str">
        <f t="shared" si="72"/>
        <v>DRP</v>
      </c>
    </row>
    <row r="1780" spans="1:16" hidden="1" x14ac:dyDescent="0.25">
      <c r="A1780">
        <v>187811775</v>
      </c>
      <c r="B1780">
        <v>803401</v>
      </c>
      <c r="C1780" t="s">
        <v>318</v>
      </c>
      <c r="D1780">
        <v>2021754</v>
      </c>
      <c r="E1780" t="s">
        <v>216</v>
      </c>
      <c r="F1780" t="s">
        <v>214</v>
      </c>
      <c r="G1780" t="s">
        <v>215</v>
      </c>
      <c r="H1780">
        <v>4</v>
      </c>
      <c r="I1780">
        <v>2015</v>
      </c>
      <c r="J1780">
        <v>2</v>
      </c>
      <c r="L1780">
        <v>23074131</v>
      </c>
      <c r="P1780" s="29" t="str">
        <f t="shared" si="72"/>
        <v>DRP</v>
      </c>
    </row>
    <row r="1781" spans="1:16" hidden="1" x14ac:dyDescent="0.25">
      <c r="A1781">
        <v>187857694</v>
      </c>
      <c r="B1781">
        <v>803401</v>
      </c>
      <c r="C1781" t="s">
        <v>318</v>
      </c>
      <c r="D1781">
        <v>2005118</v>
      </c>
      <c r="E1781" t="s">
        <v>223</v>
      </c>
      <c r="F1781" t="s">
        <v>214</v>
      </c>
      <c r="G1781" t="s">
        <v>215</v>
      </c>
      <c r="H1781">
        <v>2</v>
      </c>
      <c r="I1781">
        <v>2015</v>
      </c>
      <c r="J1781">
        <v>1</v>
      </c>
      <c r="L1781">
        <v>23067524</v>
      </c>
      <c r="M1781">
        <v>4.3</v>
      </c>
      <c r="P1781" s="29">
        <f t="shared" si="72"/>
        <v>0.54999999999999993</v>
      </c>
    </row>
    <row r="1782" spans="1:16" hidden="1" x14ac:dyDescent="0.25">
      <c r="A1782">
        <v>187857694</v>
      </c>
      <c r="B1782">
        <v>803401</v>
      </c>
      <c r="C1782" t="s">
        <v>318</v>
      </c>
      <c r="D1782">
        <v>2021600</v>
      </c>
      <c r="E1782" t="s">
        <v>219</v>
      </c>
      <c r="F1782" t="s">
        <v>214</v>
      </c>
      <c r="G1782" t="s">
        <v>215</v>
      </c>
      <c r="H1782">
        <v>2</v>
      </c>
      <c r="I1782">
        <v>2015</v>
      </c>
      <c r="J1782">
        <v>1</v>
      </c>
      <c r="L1782">
        <v>23066442</v>
      </c>
      <c r="M1782">
        <v>4.7</v>
      </c>
      <c r="P1782" s="29">
        <f t="shared" si="72"/>
        <v>0.6166666666666667</v>
      </c>
    </row>
    <row r="1783" spans="1:16" hidden="1" x14ac:dyDescent="0.25">
      <c r="A1783">
        <v>187857694</v>
      </c>
      <c r="B1783">
        <v>803401</v>
      </c>
      <c r="C1783" t="s">
        <v>318</v>
      </c>
      <c r="D1783">
        <v>2005099</v>
      </c>
      <c r="E1783" t="s">
        <v>217</v>
      </c>
      <c r="F1783" t="s">
        <v>214</v>
      </c>
      <c r="G1783" t="s">
        <v>215</v>
      </c>
      <c r="H1783">
        <v>3</v>
      </c>
      <c r="I1783">
        <v>2015</v>
      </c>
      <c r="J1783">
        <v>1</v>
      </c>
      <c r="L1783">
        <v>23066434</v>
      </c>
      <c r="M1783">
        <v>3.6</v>
      </c>
      <c r="P1783" s="29">
        <f t="shared" si="72"/>
        <v>0.43333333333333335</v>
      </c>
    </row>
    <row r="1784" spans="1:16" hidden="1" x14ac:dyDescent="0.25">
      <c r="A1784">
        <v>187857694</v>
      </c>
      <c r="B1784">
        <v>803401</v>
      </c>
      <c r="C1784" t="s">
        <v>318</v>
      </c>
      <c r="D1784">
        <v>2021754</v>
      </c>
      <c r="E1784" t="s">
        <v>216</v>
      </c>
      <c r="F1784" t="s">
        <v>214</v>
      </c>
      <c r="G1784" t="s">
        <v>215</v>
      </c>
      <c r="H1784">
        <v>3</v>
      </c>
      <c r="I1784">
        <v>2015</v>
      </c>
      <c r="J1784">
        <v>1</v>
      </c>
      <c r="L1784">
        <v>23066482</v>
      </c>
      <c r="M1784">
        <v>3.3</v>
      </c>
      <c r="P1784" s="29">
        <f t="shared" si="72"/>
        <v>0.3833333333333333</v>
      </c>
    </row>
    <row r="1785" spans="1:16" hidden="1" x14ac:dyDescent="0.25">
      <c r="A1785">
        <v>187857694</v>
      </c>
      <c r="B1785">
        <v>803401</v>
      </c>
      <c r="C1785" t="s">
        <v>318</v>
      </c>
      <c r="D1785">
        <v>2005102</v>
      </c>
      <c r="E1785" t="s">
        <v>218</v>
      </c>
      <c r="F1785" t="s">
        <v>214</v>
      </c>
      <c r="G1785" t="s">
        <v>215</v>
      </c>
      <c r="H1785">
        <v>2</v>
      </c>
      <c r="I1785">
        <v>2015</v>
      </c>
      <c r="J1785">
        <v>1</v>
      </c>
      <c r="L1785">
        <v>23066495</v>
      </c>
      <c r="M1785">
        <v>4.3</v>
      </c>
      <c r="P1785" s="29">
        <f t="shared" si="72"/>
        <v>0.54999999999999993</v>
      </c>
    </row>
    <row r="1786" spans="1:16" hidden="1" x14ac:dyDescent="0.25">
      <c r="A1786">
        <v>187857694</v>
      </c>
      <c r="B1786">
        <v>803401</v>
      </c>
      <c r="C1786" t="s">
        <v>318</v>
      </c>
      <c r="D1786">
        <v>2004098</v>
      </c>
      <c r="E1786" t="s">
        <v>213</v>
      </c>
      <c r="F1786" t="s">
        <v>214</v>
      </c>
      <c r="G1786" t="s">
        <v>215</v>
      </c>
      <c r="H1786">
        <v>2</v>
      </c>
      <c r="I1786">
        <v>2015</v>
      </c>
      <c r="J1786">
        <v>1</v>
      </c>
      <c r="L1786">
        <v>23066520</v>
      </c>
      <c r="M1786">
        <v>6.1</v>
      </c>
      <c r="P1786" s="29">
        <f t="shared" si="72"/>
        <v>0.85</v>
      </c>
    </row>
    <row r="1787" spans="1:16" hidden="1" x14ac:dyDescent="0.25">
      <c r="A1787">
        <v>187857694</v>
      </c>
      <c r="B1787">
        <v>803401</v>
      </c>
      <c r="C1787" t="s">
        <v>318</v>
      </c>
      <c r="D1787">
        <v>2005117</v>
      </c>
      <c r="E1787" t="s">
        <v>220</v>
      </c>
      <c r="F1787" t="s">
        <v>214</v>
      </c>
      <c r="G1787" t="s">
        <v>215</v>
      </c>
      <c r="H1787">
        <v>3</v>
      </c>
      <c r="I1787">
        <v>2015</v>
      </c>
      <c r="J1787">
        <v>2</v>
      </c>
      <c r="L1787">
        <v>23075093</v>
      </c>
      <c r="M1787">
        <v>3.8</v>
      </c>
      <c r="P1787" s="29">
        <f t="shared" si="72"/>
        <v>0.46666666666666662</v>
      </c>
    </row>
    <row r="1788" spans="1:16" hidden="1" x14ac:dyDescent="0.25">
      <c r="A1788">
        <v>187857694</v>
      </c>
      <c r="B1788">
        <v>803401</v>
      </c>
      <c r="C1788" t="s">
        <v>318</v>
      </c>
      <c r="D1788">
        <v>2005131</v>
      </c>
      <c r="E1788" t="s">
        <v>228</v>
      </c>
      <c r="F1788" t="s">
        <v>214</v>
      </c>
      <c r="G1788" t="s">
        <v>215</v>
      </c>
      <c r="H1788">
        <v>2</v>
      </c>
      <c r="I1788">
        <v>2015</v>
      </c>
      <c r="J1788">
        <v>2</v>
      </c>
      <c r="L1788">
        <v>23070707</v>
      </c>
      <c r="M1788">
        <v>5.6</v>
      </c>
      <c r="P1788" s="29">
        <f t="shared" si="72"/>
        <v>0.76666666666666661</v>
      </c>
    </row>
    <row r="1789" spans="1:16" hidden="1" x14ac:dyDescent="0.25">
      <c r="A1789">
        <v>187857694</v>
      </c>
      <c r="B1789">
        <v>803401</v>
      </c>
      <c r="C1789" t="s">
        <v>318</v>
      </c>
      <c r="D1789">
        <v>2021602</v>
      </c>
      <c r="E1789" t="s">
        <v>242</v>
      </c>
      <c r="F1789" t="s">
        <v>214</v>
      </c>
      <c r="G1789" t="s">
        <v>215</v>
      </c>
      <c r="H1789">
        <v>2</v>
      </c>
      <c r="I1789">
        <v>2015</v>
      </c>
      <c r="J1789">
        <v>2</v>
      </c>
      <c r="L1789">
        <v>23072007</v>
      </c>
      <c r="M1789">
        <v>4</v>
      </c>
      <c r="P1789" s="29">
        <f t="shared" si="72"/>
        <v>0.5</v>
      </c>
    </row>
    <row r="1790" spans="1:16" hidden="1" x14ac:dyDescent="0.25">
      <c r="A1790">
        <v>187857694</v>
      </c>
      <c r="B1790">
        <v>803401</v>
      </c>
      <c r="C1790" t="s">
        <v>318</v>
      </c>
      <c r="D1790">
        <v>2021754</v>
      </c>
      <c r="E1790" t="s">
        <v>216</v>
      </c>
      <c r="F1790" t="s">
        <v>214</v>
      </c>
      <c r="G1790" t="s">
        <v>215</v>
      </c>
      <c r="H1790">
        <v>2</v>
      </c>
      <c r="I1790">
        <v>2015</v>
      </c>
      <c r="J1790">
        <v>2</v>
      </c>
      <c r="L1790">
        <v>23074129</v>
      </c>
      <c r="M1790">
        <v>5.2</v>
      </c>
      <c r="P1790" s="29">
        <f t="shared" si="72"/>
        <v>0.70000000000000007</v>
      </c>
    </row>
    <row r="1791" spans="1:16" hidden="1" x14ac:dyDescent="0.25">
      <c r="A1791">
        <v>187857694</v>
      </c>
      <c r="B1791">
        <v>803401</v>
      </c>
      <c r="C1791" t="s">
        <v>318</v>
      </c>
      <c r="D1791">
        <v>2005099</v>
      </c>
      <c r="E1791" t="s">
        <v>217</v>
      </c>
      <c r="F1791" t="s">
        <v>214</v>
      </c>
      <c r="G1791" t="s">
        <v>215</v>
      </c>
      <c r="H1791">
        <v>2</v>
      </c>
      <c r="I1791">
        <v>2015</v>
      </c>
      <c r="J1791">
        <v>2</v>
      </c>
      <c r="L1791">
        <v>23071932</v>
      </c>
      <c r="M1791">
        <v>5.0999999999999996</v>
      </c>
      <c r="P1791" s="29">
        <f t="shared" si="72"/>
        <v>0.68333333333333324</v>
      </c>
    </row>
    <row r="1792" spans="1:16" hidden="1" x14ac:dyDescent="0.25">
      <c r="A1792">
        <v>187857694</v>
      </c>
      <c r="B1792">
        <v>803401</v>
      </c>
      <c r="C1792" t="s">
        <v>318</v>
      </c>
      <c r="D1792">
        <v>2021754</v>
      </c>
      <c r="E1792" t="s">
        <v>216</v>
      </c>
      <c r="F1792" t="s">
        <v>214</v>
      </c>
      <c r="G1792" t="s">
        <v>215</v>
      </c>
      <c r="H1792">
        <v>4</v>
      </c>
      <c r="I1792">
        <v>2015</v>
      </c>
      <c r="J1792">
        <v>2</v>
      </c>
      <c r="L1792">
        <v>23074130</v>
      </c>
      <c r="P1792" s="29" t="str">
        <f t="shared" si="72"/>
        <v>DRP</v>
      </c>
    </row>
    <row r="1793" spans="1:16" hidden="1" x14ac:dyDescent="0.25">
      <c r="A1793">
        <v>187857694</v>
      </c>
      <c r="B1793">
        <v>803401</v>
      </c>
      <c r="C1793" t="s">
        <v>318</v>
      </c>
      <c r="D1793">
        <v>2004112</v>
      </c>
      <c r="E1793" t="s">
        <v>244</v>
      </c>
      <c r="F1793" t="s">
        <v>214</v>
      </c>
      <c r="G1793" t="s">
        <v>215</v>
      </c>
      <c r="H1793">
        <v>2</v>
      </c>
      <c r="I1793">
        <v>2015</v>
      </c>
      <c r="J1793">
        <v>2</v>
      </c>
      <c r="L1793">
        <v>23073237</v>
      </c>
      <c r="M1793">
        <v>6.2</v>
      </c>
      <c r="P1793" s="29">
        <f t="shared" si="72"/>
        <v>0.8666666666666667</v>
      </c>
    </row>
    <row r="1794" spans="1:16" hidden="1" x14ac:dyDescent="0.25">
      <c r="A1794">
        <v>187857694</v>
      </c>
      <c r="B1794">
        <v>803401</v>
      </c>
      <c r="C1794" t="s">
        <v>318</v>
      </c>
      <c r="D1794">
        <v>2004116</v>
      </c>
      <c r="E1794" t="s">
        <v>229</v>
      </c>
      <c r="F1794" t="s">
        <v>214</v>
      </c>
      <c r="G1794" t="s">
        <v>215</v>
      </c>
      <c r="H1794">
        <v>2</v>
      </c>
      <c r="I1794">
        <v>2015</v>
      </c>
      <c r="J1794">
        <v>2</v>
      </c>
      <c r="L1794">
        <v>23073043</v>
      </c>
      <c r="M1794">
        <v>6.7</v>
      </c>
      <c r="P1794" s="29">
        <f t="shared" si="72"/>
        <v>0.95000000000000007</v>
      </c>
    </row>
    <row r="1795" spans="1:16" hidden="1" x14ac:dyDescent="0.25">
      <c r="A1795">
        <v>187857694</v>
      </c>
      <c r="B1795">
        <v>803401</v>
      </c>
      <c r="C1795" t="s">
        <v>318</v>
      </c>
      <c r="D1795">
        <v>2021756</v>
      </c>
      <c r="E1795" t="s">
        <v>253</v>
      </c>
      <c r="F1795" t="s">
        <v>214</v>
      </c>
      <c r="G1795" t="s">
        <v>215</v>
      </c>
      <c r="H1795">
        <v>4</v>
      </c>
      <c r="I1795">
        <v>2016</v>
      </c>
      <c r="J1795">
        <v>1</v>
      </c>
      <c r="L1795">
        <v>23081182</v>
      </c>
      <c r="P1795" s="29" t="str">
        <f t="shared" ref="P1795:P1826" si="73">IF(AND(ISNUMBER(M1795),H1795&lt;&gt;4),(M1795-1)/6,IF(H1795=4,"DRP",IF(AND(H1795=3,M1795="NA"),"BAD",IF(AND(H1795=2),"CVL",IF(AND(H1795=1,ISBLANK(M1795)),"NULL","UNK")))))</f>
        <v>DRP</v>
      </c>
    </row>
    <row r="1796" spans="1:16" hidden="1" x14ac:dyDescent="0.25">
      <c r="A1796">
        <v>187857694</v>
      </c>
      <c r="B1796">
        <v>803401</v>
      </c>
      <c r="C1796" t="s">
        <v>318</v>
      </c>
      <c r="D1796">
        <v>2021993</v>
      </c>
      <c r="E1796" t="s">
        <v>256</v>
      </c>
      <c r="F1796" t="s">
        <v>214</v>
      </c>
      <c r="G1796" t="s">
        <v>215</v>
      </c>
      <c r="H1796">
        <v>4</v>
      </c>
      <c r="I1796">
        <v>2016</v>
      </c>
      <c r="J1796">
        <v>1</v>
      </c>
      <c r="L1796">
        <v>23079739</v>
      </c>
      <c r="P1796" s="29" t="str">
        <f t="shared" si="73"/>
        <v>DRP</v>
      </c>
    </row>
    <row r="1797" spans="1:16" hidden="1" x14ac:dyDescent="0.25">
      <c r="A1797">
        <v>187857694</v>
      </c>
      <c r="B1797">
        <v>803401</v>
      </c>
      <c r="C1797" t="s">
        <v>318</v>
      </c>
      <c r="D1797">
        <v>2005117</v>
      </c>
      <c r="E1797" t="s">
        <v>220</v>
      </c>
      <c r="F1797" t="s">
        <v>214</v>
      </c>
      <c r="G1797" t="s">
        <v>215</v>
      </c>
      <c r="H1797">
        <v>2</v>
      </c>
      <c r="I1797">
        <v>2016</v>
      </c>
      <c r="J1797">
        <v>1</v>
      </c>
      <c r="L1797">
        <v>23078736</v>
      </c>
      <c r="M1797">
        <v>4.5</v>
      </c>
      <c r="P1797" s="29">
        <f t="shared" si="73"/>
        <v>0.58333333333333337</v>
      </c>
    </row>
    <row r="1798" spans="1:16" hidden="1" x14ac:dyDescent="0.25">
      <c r="A1798">
        <v>187857694</v>
      </c>
      <c r="B1798">
        <v>803401</v>
      </c>
      <c r="C1798" t="s">
        <v>318</v>
      </c>
      <c r="D1798">
        <v>2021580</v>
      </c>
      <c r="E1798" t="s">
        <v>241</v>
      </c>
      <c r="F1798" t="s">
        <v>214</v>
      </c>
      <c r="G1798" t="s">
        <v>215</v>
      </c>
      <c r="H1798">
        <v>3</v>
      </c>
      <c r="I1798">
        <v>2016</v>
      </c>
      <c r="J1798">
        <v>1</v>
      </c>
      <c r="L1798">
        <v>23081157</v>
      </c>
      <c r="M1798">
        <v>3.8</v>
      </c>
      <c r="P1798" s="29">
        <f t="shared" si="73"/>
        <v>0.46666666666666662</v>
      </c>
    </row>
    <row r="1799" spans="1:16" hidden="1" x14ac:dyDescent="0.25">
      <c r="A1799">
        <v>187857694</v>
      </c>
      <c r="B1799">
        <v>803401</v>
      </c>
      <c r="C1799" t="s">
        <v>318</v>
      </c>
      <c r="D1799">
        <v>2021756</v>
      </c>
      <c r="E1799" t="s">
        <v>253</v>
      </c>
      <c r="F1799" t="s">
        <v>214</v>
      </c>
      <c r="G1799" t="s">
        <v>215</v>
      </c>
      <c r="H1799">
        <v>3</v>
      </c>
      <c r="I1799">
        <v>2016</v>
      </c>
      <c r="J1799">
        <v>1</v>
      </c>
      <c r="L1799">
        <v>23081182</v>
      </c>
      <c r="M1799">
        <v>3.4</v>
      </c>
      <c r="P1799" s="29">
        <f t="shared" si="73"/>
        <v>0.39999999999999997</v>
      </c>
    </row>
    <row r="1800" spans="1:16" hidden="1" x14ac:dyDescent="0.25">
      <c r="A1800">
        <v>187857694</v>
      </c>
      <c r="B1800">
        <v>803401</v>
      </c>
      <c r="C1800" t="s">
        <v>318</v>
      </c>
      <c r="D1800">
        <v>2021763</v>
      </c>
      <c r="E1800" t="s">
        <v>298</v>
      </c>
      <c r="F1800" t="s">
        <v>214</v>
      </c>
      <c r="G1800" t="s">
        <v>215</v>
      </c>
      <c r="H1800">
        <v>2</v>
      </c>
      <c r="I1800">
        <v>2016</v>
      </c>
      <c r="J1800">
        <v>1</v>
      </c>
      <c r="L1800">
        <v>23081192</v>
      </c>
      <c r="M1800">
        <v>5</v>
      </c>
      <c r="P1800" s="29">
        <f t="shared" si="73"/>
        <v>0.66666666666666663</v>
      </c>
    </row>
    <row r="1801" spans="1:16" hidden="1" x14ac:dyDescent="0.25">
      <c r="A1801">
        <v>187857694</v>
      </c>
      <c r="B1801">
        <v>803401</v>
      </c>
      <c r="C1801" t="s">
        <v>318</v>
      </c>
      <c r="D1801">
        <v>2004099</v>
      </c>
      <c r="E1801" t="s">
        <v>245</v>
      </c>
      <c r="F1801" t="s">
        <v>214</v>
      </c>
      <c r="G1801" t="s">
        <v>215</v>
      </c>
      <c r="H1801">
        <v>2</v>
      </c>
      <c r="I1801">
        <v>2016</v>
      </c>
      <c r="J1801">
        <v>1</v>
      </c>
      <c r="L1801">
        <v>23073318</v>
      </c>
      <c r="M1801">
        <v>4.7</v>
      </c>
      <c r="P1801" s="29">
        <f t="shared" si="73"/>
        <v>0.6166666666666667</v>
      </c>
    </row>
    <row r="1802" spans="1:16" hidden="1" x14ac:dyDescent="0.25">
      <c r="A1802">
        <v>187857694</v>
      </c>
      <c r="B1802">
        <v>803401</v>
      </c>
      <c r="C1802" t="s">
        <v>318</v>
      </c>
      <c r="D1802">
        <v>2005120</v>
      </c>
      <c r="E1802" t="s">
        <v>293</v>
      </c>
      <c r="F1802" t="s">
        <v>214</v>
      </c>
      <c r="G1802" t="s">
        <v>215</v>
      </c>
      <c r="H1802">
        <v>2</v>
      </c>
      <c r="I1802">
        <v>2016</v>
      </c>
      <c r="J1802">
        <v>2</v>
      </c>
      <c r="L1802">
        <v>23086516</v>
      </c>
      <c r="M1802">
        <v>4.0999999999999996</v>
      </c>
      <c r="P1802" s="29">
        <f t="shared" si="73"/>
        <v>0.51666666666666661</v>
      </c>
    </row>
    <row r="1803" spans="1:16" hidden="1" x14ac:dyDescent="0.25">
      <c r="A1803">
        <v>187857694</v>
      </c>
      <c r="B1803">
        <v>803401</v>
      </c>
      <c r="C1803" t="s">
        <v>318</v>
      </c>
      <c r="D1803">
        <v>2021993</v>
      </c>
      <c r="E1803" t="s">
        <v>256</v>
      </c>
      <c r="F1803" t="s">
        <v>214</v>
      </c>
      <c r="G1803" t="s">
        <v>215</v>
      </c>
      <c r="H1803">
        <v>2</v>
      </c>
      <c r="I1803">
        <v>2016</v>
      </c>
      <c r="J1803">
        <v>2</v>
      </c>
      <c r="L1803">
        <v>23086520</v>
      </c>
      <c r="M1803">
        <v>5</v>
      </c>
      <c r="P1803" s="29">
        <f t="shared" si="73"/>
        <v>0.66666666666666663</v>
      </c>
    </row>
    <row r="1804" spans="1:16" hidden="1" x14ac:dyDescent="0.25">
      <c r="A1804">
        <v>187857694</v>
      </c>
      <c r="B1804">
        <v>803401</v>
      </c>
      <c r="C1804" t="s">
        <v>318</v>
      </c>
      <c r="D1804">
        <v>2021756</v>
      </c>
      <c r="E1804" t="s">
        <v>253</v>
      </c>
      <c r="F1804" t="s">
        <v>214</v>
      </c>
      <c r="G1804" t="s">
        <v>215</v>
      </c>
      <c r="H1804">
        <v>2</v>
      </c>
      <c r="I1804">
        <v>2016</v>
      </c>
      <c r="J1804">
        <v>2</v>
      </c>
      <c r="L1804">
        <v>23086839</v>
      </c>
      <c r="M1804">
        <v>4.3</v>
      </c>
      <c r="P1804" s="29">
        <f t="shared" si="73"/>
        <v>0.54999999999999993</v>
      </c>
    </row>
    <row r="1805" spans="1:16" hidden="1" x14ac:dyDescent="0.25">
      <c r="A1805">
        <v>187857694</v>
      </c>
      <c r="B1805">
        <v>803401</v>
      </c>
      <c r="C1805" t="s">
        <v>318</v>
      </c>
      <c r="D1805">
        <v>2021580</v>
      </c>
      <c r="E1805" t="s">
        <v>241</v>
      </c>
      <c r="F1805" t="s">
        <v>214</v>
      </c>
      <c r="G1805" t="s">
        <v>215</v>
      </c>
      <c r="H1805">
        <v>2</v>
      </c>
      <c r="I1805">
        <v>2016</v>
      </c>
      <c r="J1805">
        <v>2</v>
      </c>
      <c r="L1805">
        <v>23086826</v>
      </c>
      <c r="M1805">
        <v>4.7</v>
      </c>
      <c r="P1805" s="29">
        <f t="shared" si="73"/>
        <v>0.6166666666666667</v>
      </c>
    </row>
    <row r="1806" spans="1:16" hidden="1" x14ac:dyDescent="0.25">
      <c r="A1806">
        <v>187857694</v>
      </c>
      <c r="B1806">
        <v>803401</v>
      </c>
      <c r="C1806" t="s">
        <v>318</v>
      </c>
      <c r="D1806">
        <v>2021596</v>
      </c>
      <c r="E1806" t="s">
        <v>294</v>
      </c>
      <c r="F1806" t="s">
        <v>214</v>
      </c>
      <c r="G1806" t="s">
        <v>215</v>
      </c>
      <c r="H1806">
        <v>3</v>
      </c>
      <c r="I1806">
        <v>2017</v>
      </c>
      <c r="J1806">
        <v>1</v>
      </c>
      <c r="L1806">
        <v>23092936</v>
      </c>
      <c r="M1806">
        <v>3.2</v>
      </c>
      <c r="P1806" s="29">
        <f t="shared" si="73"/>
        <v>0.3666666666666667</v>
      </c>
    </row>
    <row r="1807" spans="1:16" hidden="1" x14ac:dyDescent="0.25">
      <c r="A1807">
        <v>187857694</v>
      </c>
      <c r="B1807">
        <v>803401</v>
      </c>
      <c r="C1807" t="s">
        <v>318</v>
      </c>
      <c r="D1807">
        <v>2021874</v>
      </c>
      <c r="E1807" t="s">
        <v>226</v>
      </c>
      <c r="F1807" t="s">
        <v>214</v>
      </c>
      <c r="G1807" t="s">
        <v>215</v>
      </c>
      <c r="H1807">
        <v>2</v>
      </c>
      <c r="I1807">
        <v>2017</v>
      </c>
      <c r="J1807">
        <v>1</v>
      </c>
      <c r="L1807">
        <v>23091989</v>
      </c>
      <c r="M1807">
        <v>4.5</v>
      </c>
      <c r="P1807" s="29">
        <f t="shared" si="73"/>
        <v>0.58333333333333337</v>
      </c>
    </row>
    <row r="1808" spans="1:16" hidden="1" x14ac:dyDescent="0.25">
      <c r="A1808">
        <v>187857694</v>
      </c>
      <c r="B1808">
        <v>803401</v>
      </c>
      <c r="C1808" t="s">
        <v>318</v>
      </c>
      <c r="D1808">
        <v>2021638</v>
      </c>
      <c r="E1808" t="s">
        <v>250</v>
      </c>
      <c r="F1808" t="s">
        <v>214</v>
      </c>
      <c r="G1808" t="s">
        <v>215</v>
      </c>
      <c r="H1808">
        <v>2</v>
      </c>
      <c r="I1808">
        <v>2017</v>
      </c>
      <c r="J1808">
        <v>1</v>
      </c>
      <c r="L1808">
        <v>23092934</v>
      </c>
      <c r="M1808">
        <v>4.2</v>
      </c>
      <c r="P1808" s="29">
        <f t="shared" si="73"/>
        <v>0.53333333333333333</v>
      </c>
    </row>
    <row r="1809" spans="1:16" hidden="1" x14ac:dyDescent="0.25">
      <c r="A1809">
        <v>187857694</v>
      </c>
      <c r="B1809">
        <v>803401</v>
      </c>
      <c r="C1809" t="s">
        <v>318</v>
      </c>
      <c r="D1809">
        <v>2021781</v>
      </c>
      <c r="E1809" t="s">
        <v>235</v>
      </c>
      <c r="F1809" t="s">
        <v>214</v>
      </c>
      <c r="G1809" t="s">
        <v>215</v>
      </c>
      <c r="H1809">
        <v>2</v>
      </c>
      <c r="I1809">
        <v>2017</v>
      </c>
      <c r="J1809">
        <v>1</v>
      </c>
      <c r="L1809">
        <v>23092946</v>
      </c>
      <c r="M1809">
        <v>5.6</v>
      </c>
      <c r="P1809" s="29">
        <f t="shared" si="73"/>
        <v>0.76666666666666661</v>
      </c>
    </row>
    <row r="1810" spans="1:16" hidden="1" x14ac:dyDescent="0.25">
      <c r="A1810">
        <v>187857694</v>
      </c>
      <c r="B1810">
        <v>803401</v>
      </c>
      <c r="C1810" t="s">
        <v>318</v>
      </c>
      <c r="D1810">
        <v>2004752</v>
      </c>
      <c r="E1810" t="s">
        <v>290</v>
      </c>
      <c r="F1810" t="s">
        <v>214</v>
      </c>
      <c r="G1810" t="s">
        <v>215</v>
      </c>
      <c r="H1810">
        <v>2</v>
      </c>
      <c r="I1810">
        <v>2017</v>
      </c>
      <c r="J1810">
        <v>1</v>
      </c>
      <c r="L1810">
        <v>23093323</v>
      </c>
      <c r="M1810">
        <v>4</v>
      </c>
      <c r="P1810" s="29">
        <f t="shared" si="73"/>
        <v>0.5</v>
      </c>
    </row>
    <row r="1811" spans="1:16" hidden="1" x14ac:dyDescent="0.25">
      <c r="A1811">
        <v>187857694</v>
      </c>
      <c r="B1811">
        <v>803401</v>
      </c>
      <c r="C1811" t="s">
        <v>318</v>
      </c>
      <c r="D1811">
        <v>2019271</v>
      </c>
      <c r="E1811" t="s">
        <v>236</v>
      </c>
      <c r="F1811" t="s">
        <v>214</v>
      </c>
      <c r="G1811" t="s">
        <v>215</v>
      </c>
      <c r="H1811">
        <v>2</v>
      </c>
      <c r="I1811">
        <v>2017</v>
      </c>
      <c r="J1811">
        <v>1</v>
      </c>
      <c r="L1811">
        <v>23090696</v>
      </c>
      <c r="M1811">
        <v>5.3</v>
      </c>
      <c r="P1811" s="29">
        <f t="shared" si="73"/>
        <v>0.71666666666666667</v>
      </c>
    </row>
    <row r="1812" spans="1:16" hidden="1" x14ac:dyDescent="0.25">
      <c r="A1812">
        <v>187857694</v>
      </c>
      <c r="B1812">
        <v>803401</v>
      </c>
      <c r="C1812" t="s">
        <v>318</v>
      </c>
      <c r="D1812">
        <v>2004591</v>
      </c>
      <c r="E1812" t="s">
        <v>271</v>
      </c>
      <c r="F1812" t="s">
        <v>214</v>
      </c>
      <c r="G1812" t="s">
        <v>215</v>
      </c>
      <c r="H1812">
        <v>4</v>
      </c>
      <c r="I1812">
        <v>2017</v>
      </c>
      <c r="J1812">
        <v>1</v>
      </c>
      <c r="L1812">
        <v>23093319</v>
      </c>
      <c r="P1812" s="29" t="str">
        <f t="shared" si="73"/>
        <v>DRP</v>
      </c>
    </row>
    <row r="1813" spans="1:16" hidden="1" x14ac:dyDescent="0.25">
      <c r="A1813">
        <v>187857694</v>
      </c>
      <c r="B1813">
        <v>803401</v>
      </c>
      <c r="C1813" t="s">
        <v>318</v>
      </c>
      <c r="D1813">
        <v>2021615</v>
      </c>
      <c r="E1813" t="s">
        <v>255</v>
      </c>
      <c r="F1813" t="s">
        <v>214</v>
      </c>
      <c r="G1813" t="s">
        <v>215</v>
      </c>
      <c r="H1813">
        <v>4</v>
      </c>
      <c r="I1813">
        <v>2017</v>
      </c>
      <c r="J1813">
        <v>1</v>
      </c>
      <c r="L1813">
        <v>23093477</v>
      </c>
      <c r="P1813" s="29" t="str">
        <f t="shared" si="73"/>
        <v>DRP</v>
      </c>
    </row>
    <row r="1814" spans="1:16" hidden="1" x14ac:dyDescent="0.25">
      <c r="A1814">
        <v>187857694</v>
      </c>
      <c r="B1814">
        <v>803401</v>
      </c>
      <c r="C1814" t="s">
        <v>318</v>
      </c>
      <c r="D1814">
        <v>2021596</v>
      </c>
      <c r="E1814" t="s">
        <v>294</v>
      </c>
      <c r="F1814" t="s">
        <v>214</v>
      </c>
      <c r="G1814" t="s">
        <v>215</v>
      </c>
      <c r="H1814">
        <v>2</v>
      </c>
      <c r="I1814">
        <v>2017</v>
      </c>
      <c r="J1814">
        <v>2</v>
      </c>
      <c r="L1814">
        <v>23101186</v>
      </c>
      <c r="M1814">
        <v>4</v>
      </c>
      <c r="P1814" s="29">
        <f t="shared" si="73"/>
        <v>0.5</v>
      </c>
    </row>
    <row r="1815" spans="1:16" hidden="1" x14ac:dyDescent="0.25">
      <c r="A1815">
        <v>187857694</v>
      </c>
      <c r="B1815">
        <v>803401</v>
      </c>
      <c r="C1815" t="s">
        <v>318</v>
      </c>
      <c r="D1815">
        <v>2019272</v>
      </c>
      <c r="E1815" t="s">
        <v>249</v>
      </c>
      <c r="F1815" t="s">
        <v>214</v>
      </c>
      <c r="G1815" t="s">
        <v>215</v>
      </c>
      <c r="H1815">
        <v>2</v>
      </c>
      <c r="I1815">
        <v>2017</v>
      </c>
      <c r="J1815">
        <v>2</v>
      </c>
      <c r="L1815">
        <v>23097955</v>
      </c>
      <c r="M1815">
        <v>5</v>
      </c>
      <c r="P1815" s="29">
        <f t="shared" si="73"/>
        <v>0.66666666666666663</v>
      </c>
    </row>
    <row r="1816" spans="1:16" hidden="1" x14ac:dyDescent="0.25">
      <c r="A1816">
        <v>187857694</v>
      </c>
      <c r="B1816">
        <v>803401</v>
      </c>
      <c r="C1816" t="s">
        <v>318</v>
      </c>
      <c r="D1816">
        <v>2024862</v>
      </c>
      <c r="E1816" t="s">
        <v>289</v>
      </c>
      <c r="F1816" t="s">
        <v>214</v>
      </c>
      <c r="G1816" t="s">
        <v>215</v>
      </c>
      <c r="H1816">
        <v>2</v>
      </c>
      <c r="I1816">
        <v>2017</v>
      </c>
      <c r="J1816">
        <v>2</v>
      </c>
      <c r="L1816">
        <v>23097632</v>
      </c>
      <c r="M1816">
        <v>5.6</v>
      </c>
      <c r="P1816" s="29">
        <f t="shared" si="73"/>
        <v>0.76666666666666661</v>
      </c>
    </row>
    <row r="1817" spans="1:16" hidden="1" x14ac:dyDescent="0.25">
      <c r="A1817">
        <v>187857694</v>
      </c>
      <c r="B1817">
        <v>803401</v>
      </c>
      <c r="C1817" t="s">
        <v>318</v>
      </c>
      <c r="D1817">
        <v>2004591</v>
      </c>
      <c r="E1817" t="s">
        <v>271</v>
      </c>
      <c r="F1817" t="s">
        <v>214</v>
      </c>
      <c r="G1817" t="s">
        <v>215</v>
      </c>
      <c r="H1817">
        <v>2</v>
      </c>
      <c r="I1817">
        <v>2017</v>
      </c>
      <c r="J1817">
        <v>2</v>
      </c>
      <c r="L1817">
        <v>23101930</v>
      </c>
      <c r="M1817">
        <v>5</v>
      </c>
      <c r="P1817" s="29">
        <f t="shared" si="73"/>
        <v>0.66666666666666663</v>
      </c>
    </row>
    <row r="1818" spans="1:16" hidden="1" x14ac:dyDescent="0.25">
      <c r="A1818">
        <v>187857694</v>
      </c>
      <c r="B1818">
        <v>803401</v>
      </c>
      <c r="C1818" t="s">
        <v>318</v>
      </c>
      <c r="D1818">
        <v>2021750</v>
      </c>
      <c r="E1818" t="s">
        <v>296</v>
      </c>
      <c r="F1818" t="s">
        <v>214</v>
      </c>
      <c r="G1818" t="s">
        <v>215</v>
      </c>
      <c r="H1818">
        <v>2</v>
      </c>
      <c r="I1818">
        <v>2017</v>
      </c>
      <c r="J1818">
        <v>2</v>
      </c>
      <c r="L1818">
        <v>23097531</v>
      </c>
      <c r="M1818">
        <v>4</v>
      </c>
      <c r="P1818" s="29">
        <f t="shared" si="73"/>
        <v>0.5</v>
      </c>
    </row>
    <row r="1819" spans="1:16" hidden="1" x14ac:dyDescent="0.25">
      <c r="A1819">
        <v>187857694</v>
      </c>
      <c r="B1819">
        <v>803401</v>
      </c>
      <c r="C1819" t="s">
        <v>318</v>
      </c>
      <c r="D1819">
        <v>2021679</v>
      </c>
      <c r="E1819" t="s">
        <v>259</v>
      </c>
      <c r="F1819" t="s">
        <v>214</v>
      </c>
      <c r="G1819" t="s">
        <v>215</v>
      </c>
      <c r="H1819">
        <v>2</v>
      </c>
      <c r="I1819">
        <v>2017</v>
      </c>
      <c r="J1819">
        <v>2</v>
      </c>
      <c r="L1819">
        <v>23101199</v>
      </c>
      <c r="M1819">
        <v>6.7</v>
      </c>
      <c r="P1819" s="29">
        <f t="shared" si="73"/>
        <v>0.95000000000000007</v>
      </c>
    </row>
    <row r="1820" spans="1:16" hidden="1" x14ac:dyDescent="0.25">
      <c r="A1820">
        <v>187857694</v>
      </c>
      <c r="B1820">
        <v>803401</v>
      </c>
      <c r="C1820" t="s">
        <v>318</v>
      </c>
      <c r="D1820">
        <v>2021591</v>
      </c>
      <c r="E1820" t="s">
        <v>240</v>
      </c>
      <c r="F1820" t="s">
        <v>214</v>
      </c>
      <c r="G1820" t="s">
        <v>215</v>
      </c>
      <c r="H1820">
        <v>2</v>
      </c>
      <c r="I1820">
        <v>2017</v>
      </c>
      <c r="J1820">
        <v>2</v>
      </c>
      <c r="L1820">
        <v>23097630</v>
      </c>
      <c r="M1820">
        <v>4.3</v>
      </c>
      <c r="P1820" s="29">
        <f t="shared" si="73"/>
        <v>0.54999999999999993</v>
      </c>
    </row>
    <row r="1821" spans="1:16" hidden="1" x14ac:dyDescent="0.25">
      <c r="A1821">
        <v>187857694</v>
      </c>
      <c r="B1821">
        <v>803401</v>
      </c>
      <c r="C1821" t="s">
        <v>318</v>
      </c>
      <c r="D1821">
        <v>2004587</v>
      </c>
      <c r="E1821" t="s">
        <v>288</v>
      </c>
      <c r="F1821" t="s">
        <v>214</v>
      </c>
      <c r="G1821" t="s">
        <v>215</v>
      </c>
      <c r="H1821">
        <v>4</v>
      </c>
      <c r="I1821">
        <v>2017</v>
      </c>
      <c r="J1821">
        <v>2</v>
      </c>
      <c r="L1821">
        <v>23100814</v>
      </c>
      <c r="P1821" s="29" t="str">
        <f t="shared" si="73"/>
        <v>DRP</v>
      </c>
    </row>
    <row r="1822" spans="1:16" hidden="1" x14ac:dyDescent="0.25">
      <c r="A1822">
        <v>187857694</v>
      </c>
      <c r="B1822">
        <v>803401</v>
      </c>
      <c r="C1822" t="s">
        <v>318</v>
      </c>
      <c r="D1822">
        <v>2021640</v>
      </c>
      <c r="E1822" t="s">
        <v>227</v>
      </c>
      <c r="F1822" t="s">
        <v>214</v>
      </c>
      <c r="G1822" t="s">
        <v>215</v>
      </c>
      <c r="H1822">
        <v>4</v>
      </c>
      <c r="I1822">
        <v>2017</v>
      </c>
      <c r="J1822">
        <v>2</v>
      </c>
      <c r="L1822">
        <v>23101195</v>
      </c>
      <c r="P1822" s="29" t="str">
        <f t="shared" si="73"/>
        <v>DRP</v>
      </c>
    </row>
    <row r="1823" spans="1:16" hidden="1" x14ac:dyDescent="0.25">
      <c r="A1823">
        <v>187857694</v>
      </c>
      <c r="B1823">
        <v>803401</v>
      </c>
      <c r="C1823" t="s">
        <v>318</v>
      </c>
      <c r="D1823">
        <v>2021591</v>
      </c>
      <c r="E1823" t="s">
        <v>240</v>
      </c>
      <c r="F1823" t="s">
        <v>214</v>
      </c>
      <c r="G1823" t="s">
        <v>215</v>
      </c>
      <c r="H1823">
        <v>4</v>
      </c>
      <c r="I1823">
        <v>2017</v>
      </c>
      <c r="J1823">
        <v>2</v>
      </c>
      <c r="L1823">
        <v>23097630</v>
      </c>
      <c r="P1823" s="29" t="str">
        <f t="shared" si="73"/>
        <v>DRP</v>
      </c>
    </row>
    <row r="1824" spans="1:16" hidden="1" x14ac:dyDescent="0.25">
      <c r="A1824">
        <v>187857694</v>
      </c>
      <c r="B1824">
        <v>803401</v>
      </c>
      <c r="C1824" t="s">
        <v>318</v>
      </c>
      <c r="D1824">
        <v>2021640</v>
      </c>
      <c r="E1824" t="s">
        <v>227</v>
      </c>
      <c r="F1824" t="s">
        <v>214</v>
      </c>
      <c r="G1824" t="s">
        <v>215</v>
      </c>
      <c r="H1824">
        <v>4</v>
      </c>
      <c r="I1824">
        <v>2018</v>
      </c>
      <c r="J1824">
        <v>1</v>
      </c>
      <c r="L1824">
        <v>23108119</v>
      </c>
      <c r="P1824" s="29" t="str">
        <f t="shared" si="73"/>
        <v>DRP</v>
      </c>
    </row>
    <row r="1825" spans="1:16" hidden="1" x14ac:dyDescent="0.25">
      <c r="A1825">
        <v>187857694</v>
      </c>
      <c r="B1825">
        <v>803401</v>
      </c>
      <c r="C1825" t="s">
        <v>318</v>
      </c>
      <c r="D1825">
        <v>2004587</v>
      </c>
      <c r="E1825" t="s">
        <v>288</v>
      </c>
      <c r="F1825" t="s">
        <v>214</v>
      </c>
      <c r="G1825" t="s">
        <v>215</v>
      </c>
      <c r="H1825">
        <v>4</v>
      </c>
      <c r="I1825">
        <v>2018</v>
      </c>
      <c r="J1825">
        <v>1</v>
      </c>
      <c r="L1825">
        <v>23108651</v>
      </c>
      <c r="P1825" s="29" t="str">
        <f t="shared" si="73"/>
        <v>DRP</v>
      </c>
    </row>
    <row r="1826" spans="1:16" hidden="1" x14ac:dyDescent="0.25">
      <c r="A1826">
        <v>187857694</v>
      </c>
      <c r="B1826">
        <v>803401</v>
      </c>
      <c r="C1826" t="s">
        <v>318</v>
      </c>
      <c r="D1826">
        <v>2021744</v>
      </c>
      <c r="E1826" t="s">
        <v>262</v>
      </c>
      <c r="F1826" t="s">
        <v>214</v>
      </c>
      <c r="G1826" t="s">
        <v>215</v>
      </c>
      <c r="H1826">
        <v>4</v>
      </c>
      <c r="I1826">
        <v>2018</v>
      </c>
      <c r="J1826">
        <v>1</v>
      </c>
      <c r="L1826">
        <v>23107805</v>
      </c>
      <c r="P1826" s="29" t="str">
        <f t="shared" si="73"/>
        <v>DRP</v>
      </c>
    </row>
    <row r="1827" spans="1:16" hidden="1" x14ac:dyDescent="0.25">
      <c r="A1827">
        <v>187857694</v>
      </c>
      <c r="B1827">
        <v>803401</v>
      </c>
      <c r="C1827" t="s">
        <v>318</v>
      </c>
      <c r="D1827">
        <v>2024863</v>
      </c>
      <c r="E1827" t="s">
        <v>304</v>
      </c>
      <c r="F1827" t="s">
        <v>214</v>
      </c>
      <c r="G1827" t="s">
        <v>215</v>
      </c>
      <c r="H1827">
        <v>4</v>
      </c>
      <c r="I1827">
        <v>2018</v>
      </c>
      <c r="J1827">
        <v>1</v>
      </c>
      <c r="L1827">
        <v>23107771</v>
      </c>
      <c r="P1827" s="29" t="str">
        <f t="shared" ref="P1827:P1851" si="74">IF(AND(ISNUMBER(M1827),H1827&lt;&gt;4),(M1827-1)/6,IF(H1827=4,"DRP",IF(AND(H1827=3,M1827="NA"),"BAD",IF(AND(H1827=2),"CVL",IF(AND(H1827=1,ISBLANK(M1827)),"NULL","UNK")))))</f>
        <v>DRP</v>
      </c>
    </row>
    <row r="1828" spans="1:16" hidden="1" x14ac:dyDescent="0.25">
      <c r="A1828">
        <v>187857694</v>
      </c>
      <c r="B1828">
        <v>803401</v>
      </c>
      <c r="C1828" t="s">
        <v>318</v>
      </c>
      <c r="D1828">
        <v>2021865</v>
      </c>
      <c r="E1828" t="s">
        <v>301</v>
      </c>
      <c r="F1828" t="s">
        <v>214</v>
      </c>
      <c r="G1828" t="s">
        <v>215</v>
      </c>
      <c r="H1828">
        <v>2</v>
      </c>
      <c r="I1828">
        <v>2018</v>
      </c>
      <c r="J1828">
        <v>1</v>
      </c>
      <c r="L1828">
        <v>23107721</v>
      </c>
      <c r="M1828">
        <v>4.5</v>
      </c>
      <c r="P1828" s="29">
        <f t="shared" si="74"/>
        <v>0.58333333333333337</v>
      </c>
    </row>
    <row r="1829" spans="1:16" hidden="1" x14ac:dyDescent="0.25">
      <c r="A1829">
        <v>187857694</v>
      </c>
      <c r="B1829">
        <v>803401</v>
      </c>
      <c r="C1829" t="s">
        <v>318</v>
      </c>
      <c r="D1829">
        <v>2021787</v>
      </c>
      <c r="E1829" t="s">
        <v>292</v>
      </c>
      <c r="F1829" t="s">
        <v>214</v>
      </c>
      <c r="G1829" t="s">
        <v>215</v>
      </c>
      <c r="H1829">
        <v>2</v>
      </c>
      <c r="I1829">
        <v>2018</v>
      </c>
      <c r="J1829">
        <v>1</v>
      </c>
      <c r="L1829">
        <v>23107720</v>
      </c>
      <c r="M1829">
        <v>4</v>
      </c>
      <c r="P1829" s="29">
        <f t="shared" si="74"/>
        <v>0.5</v>
      </c>
    </row>
    <row r="1830" spans="1:16" hidden="1" x14ac:dyDescent="0.25">
      <c r="A1830">
        <v>187857694</v>
      </c>
      <c r="B1830">
        <v>803401</v>
      </c>
      <c r="C1830" t="s">
        <v>318</v>
      </c>
      <c r="D1830">
        <v>2021725</v>
      </c>
      <c r="E1830" t="s">
        <v>257</v>
      </c>
      <c r="F1830" t="s">
        <v>214</v>
      </c>
      <c r="G1830" t="s">
        <v>215</v>
      </c>
      <c r="H1830">
        <v>2</v>
      </c>
      <c r="I1830">
        <v>2018</v>
      </c>
      <c r="J1830">
        <v>1</v>
      </c>
      <c r="L1830">
        <v>23108653</v>
      </c>
      <c r="M1830">
        <v>4.2</v>
      </c>
      <c r="P1830" s="29">
        <f t="shared" si="74"/>
        <v>0.53333333333333333</v>
      </c>
    </row>
    <row r="1831" spans="1:16" hidden="1" x14ac:dyDescent="0.25">
      <c r="A1831">
        <v>187857694</v>
      </c>
      <c r="B1831">
        <v>803401</v>
      </c>
      <c r="C1831" t="s">
        <v>318</v>
      </c>
      <c r="D1831">
        <v>2021615</v>
      </c>
      <c r="E1831" t="s">
        <v>255</v>
      </c>
      <c r="F1831" t="s">
        <v>214</v>
      </c>
      <c r="G1831" t="s">
        <v>215</v>
      </c>
      <c r="H1831">
        <v>2</v>
      </c>
      <c r="I1831">
        <v>2018</v>
      </c>
      <c r="J1831">
        <v>1</v>
      </c>
      <c r="L1831">
        <v>23107757</v>
      </c>
      <c r="M1831">
        <v>4.2</v>
      </c>
      <c r="P1831" s="29">
        <f t="shared" si="74"/>
        <v>0.53333333333333333</v>
      </c>
    </row>
    <row r="1832" spans="1:16" hidden="1" x14ac:dyDescent="0.25">
      <c r="A1832">
        <v>187857694</v>
      </c>
      <c r="B1832">
        <v>803401</v>
      </c>
      <c r="C1832" t="s">
        <v>318</v>
      </c>
      <c r="D1832">
        <v>2004587</v>
      </c>
      <c r="E1832" t="s">
        <v>288</v>
      </c>
      <c r="F1832" t="s">
        <v>214</v>
      </c>
      <c r="G1832" t="s">
        <v>215</v>
      </c>
      <c r="H1832">
        <v>2</v>
      </c>
      <c r="I1832">
        <v>2018</v>
      </c>
      <c r="J1832">
        <v>1</v>
      </c>
      <c r="L1832">
        <v>23108651</v>
      </c>
      <c r="M1832">
        <v>4.0999999999999996</v>
      </c>
      <c r="P1832" s="29">
        <f t="shared" si="74"/>
        <v>0.51666666666666661</v>
      </c>
    </row>
    <row r="1833" spans="1:16" hidden="1" x14ac:dyDescent="0.25">
      <c r="A1833">
        <v>187857694</v>
      </c>
      <c r="B1833">
        <v>803401</v>
      </c>
      <c r="C1833" t="s">
        <v>318</v>
      </c>
      <c r="D1833">
        <v>2004586</v>
      </c>
      <c r="E1833" t="s">
        <v>325</v>
      </c>
      <c r="F1833" t="s">
        <v>214</v>
      </c>
      <c r="G1833" t="s">
        <v>215</v>
      </c>
      <c r="H1833">
        <v>2</v>
      </c>
      <c r="I1833">
        <v>2018</v>
      </c>
      <c r="J1833">
        <v>2</v>
      </c>
      <c r="L1833">
        <v>23115863</v>
      </c>
      <c r="M1833">
        <v>4</v>
      </c>
      <c r="P1833" s="29">
        <f t="shared" si="74"/>
        <v>0.5</v>
      </c>
    </row>
    <row r="1834" spans="1:16" hidden="1" x14ac:dyDescent="0.25">
      <c r="A1834">
        <v>187857694</v>
      </c>
      <c r="B1834">
        <v>803401</v>
      </c>
      <c r="C1834" t="s">
        <v>318</v>
      </c>
      <c r="D1834">
        <v>2021640</v>
      </c>
      <c r="E1834" t="s">
        <v>227</v>
      </c>
      <c r="F1834" t="s">
        <v>214</v>
      </c>
      <c r="G1834" t="s">
        <v>215</v>
      </c>
      <c r="H1834">
        <v>2</v>
      </c>
      <c r="I1834">
        <v>2018</v>
      </c>
      <c r="J1834">
        <v>2</v>
      </c>
      <c r="L1834">
        <v>23116290</v>
      </c>
      <c r="M1834">
        <v>4</v>
      </c>
      <c r="P1834" s="29">
        <f t="shared" si="74"/>
        <v>0.5</v>
      </c>
    </row>
    <row r="1835" spans="1:16" hidden="1" x14ac:dyDescent="0.25">
      <c r="A1835">
        <v>187857694</v>
      </c>
      <c r="B1835">
        <v>803401</v>
      </c>
      <c r="C1835" t="s">
        <v>318</v>
      </c>
      <c r="D1835">
        <v>2021744</v>
      </c>
      <c r="E1835" t="s">
        <v>262</v>
      </c>
      <c r="F1835" t="s">
        <v>214</v>
      </c>
      <c r="G1835" t="s">
        <v>215</v>
      </c>
      <c r="H1835">
        <v>2</v>
      </c>
      <c r="I1835">
        <v>2018</v>
      </c>
      <c r="J1835">
        <v>2</v>
      </c>
      <c r="L1835">
        <v>23115906</v>
      </c>
      <c r="M1835">
        <v>4.7</v>
      </c>
      <c r="P1835" s="29">
        <f t="shared" si="74"/>
        <v>0.6166666666666667</v>
      </c>
    </row>
    <row r="1836" spans="1:16" hidden="1" x14ac:dyDescent="0.25">
      <c r="A1836">
        <v>187857694</v>
      </c>
      <c r="B1836">
        <v>803401</v>
      </c>
      <c r="C1836" t="s">
        <v>318</v>
      </c>
      <c r="D1836">
        <v>2021661</v>
      </c>
      <c r="E1836" t="s">
        <v>305</v>
      </c>
      <c r="F1836" t="s">
        <v>214</v>
      </c>
      <c r="G1836" t="s">
        <v>215</v>
      </c>
      <c r="H1836">
        <v>2</v>
      </c>
      <c r="I1836">
        <v>2018</v>
      </c>
      <c r="J1836">
        <v>2</v>
      </c>
      <c r="L1836">
        <v>23115901</v>
      </c>
      <c r="M1836">
        <v>4.3</v>
      </c>
      <c r="P1836" s="29">
        <f t="shared" si="74"/>
        <v>0.54999999999999993</v>
      </c>
    </row>
    <row r="1837" spans="1:16" hidden="1" x14ac:dyDescent="0.25">
      <c r="A1837">
        <v>187857694</v>
      </c>
      <c r="B1837">
        <v>803401</v>
      </c>
      <c r="C1837" t="s">
        <v>318</v>
      </c>
      <c r="D1837">
        <v>2021631</v>
      </c>
      <c r="E1837" t="s">
        <v>302</v>
      </c>
      <c r="F1837" t="s">
        <v>214</v>
      </c>
      <c r="G1837" t="s">
        <v>215</v>
      </c>
      <c r="H1837">
        <v>2</v>
      </c>
      <c r="I1837">
        <v>2018</v>
      </c>
      <c r="J1837">
        <v>2</v>
      </c>
      <c r="L1837">
        <v>23115885</v>
      </c>
      <c r="M1837">
        <v>5.5</v>
      </c>
      <c r="P1837" s="29">
        <f t="shared" si="74"/>
        <v>0.75</v>
      </c>
    </row>
    <row r="1838" spans="1:16" hidden="1" x14ac:dyDescent="0.25">
      <c r="A1838">
        <v>187857694</v>
      </c>
      <c r="B1838">
        <v>803401</v>
      </c>
      <c r="C1838" t="s">
        <v>318</v>
      </c>
      <c r="D1838">
        <v>2021723</v>
      </c>
      <c r="E1838" t="s">
        <v>299</v>
      </c>
      <c r="F1838" t="s">
        <v>214</v>
      </c>
      <c r="G1838" t="s">
        <v>215</v>
      </c>
      <c r="H1838">
        <v>3</v>
      </c>
      <c r="I1838">
        <v>2018</v>
      </c>
      <c r="J1838">
        <v>2</v>
      </c>
      <c r="L1838">
        <v>23115889</v>
      </c>
      <c r="M1838">
        <v>3.3</v>
      </c>
      <c r="P1838" s="29">
        <f t="shared" si="74"/>
        <v>0.3833333333333333</v>
      </c>
    </row>
    <row r="1839" spans="1:16" hidden="1" x14ac:dyDescent="0.25">
      <c r="A1839">
        <v>187857694</v>
      </c>
      <c r="B1839">
        <v>803401</v>
      </c>
      <c r="C1839" t="s">
        <v>318</v>
      </c>
      <c r="D1839">
        <v>2021723</v>
      </c>
      <c r="E1839" t="s">
        <v>299</v>
      </c>
      <c r="F1839" t="s">
        <v>214</v>
      </c>
      <c r="G1839" t="s">
        <v>215</v>
      </c>
      <c r="H1839">
        <v>3</v>
      </c>
      <c r="I1839">
        <v>2019</v>
      </c>
      <c r="J1839">
        <v>1</v>
      </c>
      <c r="L1839">
        <v>23120226</v>
      </c>
      <c r="M1839">
        <v>3.3</v>
      </c>
      <c r="P1839" s="29">
        <f t="shared" si="74"/>
        <v>0.3833333333333333</v>
      </c>
    </row>
    <row r="1840" spans="1:16" hidden="1" x14ac:dyDescent="0.25">
      <c r="A1840">
        <v>187857694</v>
      </c>
      <c r="B1840">
        <v>803401</v>
      </c>
      <c r="C1840" t="s">
        <v>318</v>
      </c>
      <c r="D1840">
        <v>2021689</v>
      </c>
      <c r="E1840" t="s">
        <v>312</v>
      </c>
      <c r="F1840" t="s">
        <v>214</v>
      </c>
      <c r="G1840" t="s">
        <v>215</v>
      </c>
      <c r="H1840">
        <v>2</v>
      </c>
      <c r="I1840">
        <v>2019</v>
      </c>
      <c r="J1840">
        <v>1</v>
      </c>
      <c r="L1840">
        <v>23120247</v>
      </c>
      <c r="M1840">
        <v>5.0999999999999996</v>
      </c>
      <c r="P1840" s="29">
        <f t="shared" si="74"/>
        <v>0.68333333333333324</v>
      </c>
    </row>
    <row r="1841" spans="1:16" hidden="1" x14ac:dyDescent="0.25">
      <c r="A1841">
        <v>187857694</v>
      </c>
      <c r="B1841">
        <v>803401</v>
      </c>
      <c r="C1841" t="s">
        <v>318</v>
      </c>
      <c r="D1841">
        <v>2024863</v>
      </c>
      <c r="E1841" t="s">
        <v>304</v>
      </c>
      <c r="F1841" t="s">
        <v>214</v>
      </c>
      <c r="G1841" t="s">
        <v>215</v>
      </c>
      <c r="H1841">
        <v>3</v>
      </c>
      <c r="I1841">
        <v>2019</v>
      </c>
      <c r="J1841">
        <v>1</v>
      </c>
      <c r="L1841">
        <v>23120233</v>
      </c>
      <c r="M1841">
        <v>3.7</v>
      </c>
      <c r="P1841" s="29">
        <f t="shared" si="74"/>
        <v>0.45</v>
      </c>
    </row>
    <row r="1842" spans="1:16" hidden="1" x14ac:dyDescent="0.25">
      <c r="A1842">
        <v>187857694</v>
      </c>
      <c r="B1842">
        <v>803401</v>
      </c>
      <c r="C1842" t="s">
        <v>318</v>
      </c>
      <c r="D1842">
        <v>2004597</v>
      </c>
      <c r="E1842" t="s">
        <v>279</v>
      </c>
      <c r="F1842" t="s">
        <v>214</v>
      </c>
      <c r="G1842" t="s">
        <v>215</v>
      </c>
      <c r="H1842">
        <v>2</v>
      </c>
      <c r="I1842">
        <v>2019</v>
      </c>
      <c r="J1842">
        <v>1</v>
      </c>
      <c r="L1842">
        <v>23120232</v>
      </c>
      <c r="M1842">
        <v>5.2</v>
      </c>
      <c r="P1842" s="29">
        <f t="shared" si="74"/>
        <v>0.70000000000000007</v>
      </c>
    </row>
    <row r="1843" spans="1:16" hidden="1" x14ac:dyDescent="0.25">
      <c r="A1843">
        <v>187857694</v>
      </c>
      <c r="B1843">
        <v>803401</v>
      </c>
      <c r="C1843" t="s">
        <v>318</v>
      </c>
      <c r="D1843">
        <v>2004597</v>
      </c>
      <c r="E1843" t="s">
        <v>279</v>
      </c>
      <c r="F1843" t="s">
        <v>214</v>
      </c>
      <c r="G1843" t="s">
        <v>215</v>
      </c>
      <c r="H1843">
        <v>4</v>
      </c>
      <c r="I1843">
        <v>2019</v>
      </c>
      <c r="J1843">
        <v>1</v>
      </c>
      <c r="L1843">
        <v>23123930</v>
      </c>
      <c r="P1843" s="29" t="str">
        <f t="shared" si="74"/>
        <v>DRP</v>
      </c>
    </row>
    <row r="1844" spans="1:16" hidden="1" x14ac:dyDescent="0.25">
      <c r="A1844">
        <v>187857694</v>
      </c>
      <c r="B1844">
        <v>803401</v>
      </c>
      <c r="C1844" t="s">
        <v>318</v>
      </c>
      <c r="D1844">
        <v>2021716</v>
      </c>
      <c r="E1844" t="s">
        <v>291</v>
      </c>
      <c r="F1844" t="s">
        <v>214</v>
      </c>
      <c r="G1844" t="s">
        <v>215</v>
      </c>
      <c r="H1844">
        <v>2</v>
      </c>
      <c r="I1844">
        <v>2019</v>
      </c>
      <c r="J1844">
        <v>1</v>
      </c>
      <c r="L1844">
        <v>23120235</v>
      </c>
      <c r="M1844">
        <v>5.5</v>
      </c>
      <c r="P1844" s="29">
        <f t="shared" si="74"/>
        <v>0.75</v>
      </c>
    </row>
    <row r="1845" spans="1:16" hidden="1" x14ac:dyDescent="0.25">
      <c r="A1845">
        <v>187857694</v>
      </c>
      <c r="B1845">
        <v>803401</v>
      </c>
      <c r="C1845" t="s">
        <v>318</v>
      </c>
      <c r="D1845">
        <v>2019273</v>
      </c>
      <c r="E1845" t="s">
        <v>248</v>
      </c>
      <c r="F1845" t="s">
        <v>214</v>
      </c>
      <c r="G1845" t="s">
        <v>215</v>
      </c>
      <c r="H1845">
        <v>2</v>
      </c>
      <c r="I1845">
        <v>2019</v>
      </c>
      <c r="J1845">
        <v>1</v>
      </c>
      <c r="L1845">
        <v>23123502</v>
      </c>
      <c r="M1845">
        <v>5.5</v>
      </c>
      <c r="P1845" s="29">
        <f t="shared" si="74"/>
        <v>0.75</v>
      </c>
    </row>
    <row r="1846" spans="1:16" hidden="1" x14ac:dyDescent="0.25">
      <c r="A1846">
        <v>187857694</v>
      </c>
      <c r="B1846">
        <v>803401</v>
      </c>
      <c r="C1846" t="s">
        <v>318</v>
      </c>
      <c r="D1846">
        <v>2021723</v>
      </c>
      <c r="E1846" t="s">
        <v>299</v>
      </c>
      <c r="F1846" t="s">
        <v>214</v>
      </c>
      <c r="G1846" t="s">
        <v>215</v>
      </c>
      <c r="H1846">
        <v>1</v>
      </c>
      <c r="I1846">
        <v>2019</v>
      </c>
      <c r="J1846">
        <v>2</v>
      </c>
      <c r="L1846">
        <v>23129792</v>
      </c>
      <c r="P1846" s="29" t="str">
        <f t="shared" si="74"/>
        <v>NULL</v>
      </c>
    </row>
    <row r="1847" spans="1:16" hidden="1" x14ac:dyDescent="0.25">
      <c r="A1847">
        <v>187857694</v>
      </c>
      <c r="B1847">
        <v>803401</v>
      </c>
      <c r="C1847" t="s">
        <v>318</v>
      </c>
      <c r="D1847">
        <v>2004602</v>
      </c>
      <c r="E1847" t="s">
        <v>277</v>
      </c>
      <c r="F1847" t="s">
        <v>214</v>
      </c>
      <c r="G1847" t="s">
        <v>215</v>
      </c>
      <c r="H1847">
        <v>1</v>
      </c>
      <c r="I1847">
        <v>2019</v>
      </c>
      <c r="J1847">
        <v>2</v>
      </c>
      <c r="L1847">
        <v>23129802</v>
      </c>
      <c r="P1847" s="29" t="str">
        <f t="shared" si="74"/>
        <v>NULL</v>
      </c>
    </row>
    <row r="1848" spans="1:16" hidden="1" x14ac:dyDescent="0.25">
      <c r="A1848">
        <v>187857694</v>
      </c>
      <c r="B1848">
        <v>803401</v>
      </c>
      <c r="C1848" t="s">
        <v>318</v>
      </c>
      <c r="D1848">
        <v>2024921</v>
      </c>
      <c r="E1848" t="s">
        <v>225</v>
      </c>
      <c r="F1848" t="s">
        <v>214</v>
      </c>
      <c r="G1848" t="s">
        <v>215</v>
      </c>
      <c r="H1848">
        <v>1</v>
      </c>
      <c r="I1848">
        <v>2019</v>
      </c>
      <c r="J1848">
        <v>2</v>
      </c>
      <c r="L1848">
        <v>23129804</v>
      </c>
      <c r="P1848" s="29" t="str">
        <f t="shared" si="74"/>
        <v>NULL</v>
      </c>
    </row>
    <row r="1849" spans="1:16" hidden="1" x14ac:dyDescent="0.25">
      <c r="A1849">
        <v>187857694</v>
      </c>
      <c r="B1849">
        <v>803401</v>
      </c>
      <c r="C1849" t="s">
        <v>318</v>
      </c>
      <c r="D1849">
        <v>2021671</v>
      </c>
      <c r="E1849" t="s">
        <v>303</v>
      </c>
      <c r="F1849" t="s">
        <v>214</v>
      </c>
      <c r="G1849" t="s">
        <v>215</v>
      </c>
      <c r="H1849">
        <v>1</v>
      </c>
      <c r="I1849">
        <v>2019</v>
      </c>
      <c r="J1849">
        <v>2</v>
      </c>
      <c r="L1849">
        <v>23130363</v>
      </c>
      <c r="P1849" s="29" t="str">
        <f t="shared" si="74"/>
        <v>NULL</v>
      </c>
    </row>
    <row r="1850" spans="1:16" hidden="1" x14ac:dyDescent="0.25">
      <c r="A1850">
        <v>187857694</v>
      </c>
      <c r="B1850">
        <v>803401</v>
      </c>
      <c r="C1850" t="s">
        <v>318</v>
      </c>
      <c r="D1850">
        <v>2024863</v>
      </c>
      <c r="E1850" t="s">
        <v>304</v>
      </c>
      <c r="F1850" t="s">
        <v>214</v>
      </c>
      <c r="G1850" t="s">
        <v>215</v>
      </c>
      <c r="H1850">
        <v>4</v>
      </c>
      <c r="I1850">
        <v>2019</v>
      </c>
      <c r="J1850">
        <v>2</v>
      </c>
      <c r="L1850">
        <v>23129796</v>
      </c>
      <c r="P1850" s="29" t="str">
        <f t="shared" si="74"/>
        <v>DRP</v>
      </c>
    </row>
    <row r="1851" spans="1:16" hidden="1" x14ac:dyDescent="0.25">
      <c r="A1851">
        <v>187857694</v>
      </c>
      <c r="B1851">
        <v>803401</v>
      </c>
      <c r="C1851" t="s">
        <v>318</v>
      </c>
      <c r="D1851">
        <v>2024863</v>
      </c>
      <c r="E1851" t="s">
        <v>304</v>
      </c>
      <c r="F1851" t="s">
        <v>214</v>
      </c>
      <c r="G1851" t="s">
        <v>215</v>
      </c>
      <c r="H1851">
        <v>1</v>
      </c>
      <c r="I1851">
        <v>2019</v>
      </c>
      <c r="J1851">
        <v>2</v>
      </c>
      <c r="L1851">
        <v>23129797</v>
      </c>
      <c r="P1851" s="29" t="str">
        <f t="shared" si="74"/>
        <v>NULL</v>
      </c>
    </row>
    <row r="1852" spans="1:16" hidden="1" x14ac:dyDescent="0.25">
      <c r="A1852">
        <v>187992109</v>
      </c>
      <c r="B1852">
        <v>803401</v>
      </c>
      <c r="C1852" t="s">
        <v>318</v>
      </c>
      <c r="D1852">
        <v>2005118</v>
      </c>
      <c r="E1852" t="s">
        <v>223</v>
      </c>
      <c r="F1852" t="s">
        <v>214</v>
      </c>
      <c r="G1852" t="s">
        <v>215</v>
      </c>
      <c r="H1852">
        <v>2</v>
      </c>
      <c r="I1852">
        <v>2015</v>
      </c>
      <c r="J1852">
        <v>1</v>
      </c>
      <c r="L1852">
        <v>23066498</v>
      </c>
      <c r="M1852">
        <v>4.3</v>
      </c>
      <c r="P1852" s="29">
        <f t="shared" ref="P1852:P1868" si="75">IF(AND(ISNUMBER(M1852),H1852&lt;&gt;4,N1852&lt;&gt;"X"),(M1852-1)/6,IF(H1852=4,"DRP",IF(AND(H1852=3,M1852="NA"),"BAD",IF(AND(H1852=2),"CVL",IF(AND(H1852=1,ISBLANK(M1852)),"NULL","UNK")))))</f>
        <v>0.54999999999999993</v>
      </c>
    </row>
    <row r="1853" spans="1:16" hidden="1" x14ac:dyDescent="0.25">
      <c r="A1853">
        <v>187992109</v>
      </c>
      <c r="B1853">
        <v>803401</v>
      </c>
      <c r="C1853" t="s">
        <v>318</v>
      </c>
      <c r="D1853">
        <v>2021600</v>
      </c>
      <c r="E1853" t="s">
        <v>219</v>
      </c>
      <c r="F1853" t="s">
        <v>214</v>
      </c>
      <c r="G1853" t="s">
        <v>215</v>
      </c>
      <c r="H1853">
        <v>3</v>
      </c>
      <c r="I1853">
        <v>2015</v>
      </c>
      <c r="J1853">
        <v>1</v>
      </c>
      <c r="L1853">
        <v>23066438</v>
      </c>
      <c r="M1853">
        <v>3.3</v>
      </c>
      <c r="P1853" s="29">
        <f t="shared" si="75"/>
        <v>0.3833333333333333</v>
      </c>
    </row>
    <row r="1854" spans="1:16" hidden="1" x14ac:dyDescent="0.25">
      <c r="A1854">
        <v>187992109</v>
      </c>
      <c r="B1854">
        <v>803401</v>
      </c>
      <c r="C1854" t="s">
        <v>318</v>
      </c>
      <c r="D1854">
        <v>2005102</v>
      </c>
      <c r="E1854" t="s">
        <v>218</v>
      </c>
      <c r="F1854" t="s">
        <v>214</v>
      </c>
      <c r="G1854" t="s">
        <v>215</v>
      </c>
      <c r="H1854">
        <v>2</v>
      </c>
      <c r="I1854">
        <v>2015</v>
      </c>
      <c r="J1854">
        <v>1</v>
      </c>
      <c r="L1854">
        <v>23066489</v>
      </c>
      <c r="M1854">
        <v>4.4000000000000004</v>
      </c>
      <c r="P1854" s="29">
        <f t="shared" si="75"/>
        <v>0.56666666666666676</v>
      </c>
    </row>
    <row r="1855" spans="1:16" hidden="1" x14ac:dyDescent="0.25">
      <c r="A1855">
        <v>187992109</v>
      </c>
      <c r="B1855">
        <v>803401</v>
      </c>
      <c r="C1855" t="s">
        <v>318</v>
      </c>
      <c r="D1855">
        <v>2005099</v>
      </c>
      <c r="E1855" t="s">
        <v>217</v>
      </c>
      <c r="F1855" t="s">
        <v>214</v>
      </c>
      <c r="G1855" t="s">
        <v>215</v>
      </c>
      <c r="H1855">
        <v>2</v>
      </c>
      <c r="I1855">
        <v>2015</v>
      </c>
      <c r="J1855">
        <v>1</v>
      </c>
      <c r="L1855">
        <v>23066428</v>
      </c>
      <c r="M1855">
        <v>5.0999999999999996</v>
      </c>
      <c r="P1855" s="29">
        <f t="shared" si="75"/>
        <v>0.68333333333333324</v>
      </c>
    </row>
    <row r="1856" spans="1:16" hidden="1" x14ac:dyDescent="0.25">
      <c r="A1856">
        <v>187992109</v>
      </c>
      <c r="B1856">
        <v>803401</v>
      </c>
      <c r="C1856" t="s">
        <v>318</v>
      </c>
      <c r="D1856">
        <v>2021754</v>
      </c>
      <c r="E1856" t="s">
        <v>216</v>
      </c>
      <c r="F1856" t="s">
        <v>214</v>
      </c>
      <c r="G1856" t="s">
        <v>215</v>
      </c>
      <c r="H1856">
        <v>3</v>
      </c>
      <c r="I1856">
        <v>2015</v>
      </c>
      <c r="J1856">
        <v>1</v>
      </c>
      <c r="L1856">
        <v>23066480</v>
      </c>
      <c r="M1856">
        <v>1.9</v>
      </c>
      <c r="P1856" s="29">
        <f t="shared" si="75"/>
        <v>0.15</v>
      </c>
    </row>
    <row r="1857" spans="1:16" hidden="1" x14ac:dyDescent="0.25">
      <c r="A1857">
        <v>187992109</v>
      </c>
      <c r="B1857">
        <v>803401</v>
      </c>
      <c r="C1857" t="s">
        <v>318</v>
      </c>
      <c r="D1857">
        <v>2004098</v>
      </c>
      <c r="E1857" t="s">
        <v>213</v>
      </c>
      <c r="F1857" t="s">
        <v>214</v>
      </c>
      <c r="G1857" t="s">
        <v>215</v>
      </c>
      <c r="H1857">
        <v>2</v>
      </c>
      <c r="I1857">
        <v>2015</v>
      </c>
      <c r="J1857">
        <v>1</v>
      </c>
      <c r="L1857">
        <v>23066523</v>
      </c>
      <c r="M1857">
        <v>6.4</v>
      </c>
      <c r="P1857" s="29">
        <f t="shared" si="75"/>
        <v>0.9</v>
      </c>
    </row>
    <row r="1858" spans="1:16" hidden="1" x14ac:dyDescent="0.25">
      <c r="A1858">
        <v>187992109</v>
      </c>
      <c r="B1858">
        <v>803401</v>
      </c>
      <c r="C1858" t="s">
        <v>318</v>
      </c>
      <c r="D1858">
        <v>2021754</v>
      </c>
      <c r="E1858" t="s">
        <v>216</v>
      </c>
      <c r="F1858" t="s">
        <v>214</v>
      </c>
      <c r="G1858" t="s">
        <v>215</v>
      </c>
      <c r="H1858">
        <v>4</v>
      </c>
      <c r="I1858">
        <v>2015</v>
      </c>
      <c r="J1858">
        <v>2</v>
      </c>
      <c r="L1858">
        <v>23074131</v>
      </c>
      <c r="P1858" s="29" t="str">
        <f t="shared" si="75"/>
        <v>DRP</v>
      </c>
    </row>
    <row r="1859" spans="1:16" hidden="1" x14ac:dyDescent="0.25">
      <c r="A1859">
        <v>187992109</v>
      </c>
      <c r="B1859">
        <v>803401</v>
      </c>
      <c r="C1859" t="s">
        <v>318</v>
      </c>
      <c r="D1859">
        <v>2005131</v>
      </c>
      <c r="E1859" t="s">
        <v>228</v>
      </c>
      <c r="F1859" t="s">
        <v>214</v>
      </c>
      <c r="G1859" t="s">
        <v>215</v>
      </c>
      <c r="H1859">
        <v>4</v>
      </c>
      <c r="I1859">
        <v>2015</v>
      </c>
      <c r="J1859">
        <v>2</v>
      </c>
      <c r="L1859">
        <v>23070707</v>
      </c>
      <c r="P1859" s="29" t="str">
        <f t="shared" si="75"/>
        <v>DRP</v>
      </c>
    </row>
    <row r="1860" spans="1:16" hidden="1" x14ac:dyDescent="0.25">
      <c r="A1860">
        <v>187992109</v>
      </c>
      <c r="B1860">
        <v>803401</v>
      </c>
      <c r="C1860" t="s">
        <v>318</v>
      </c>
      <c r="D1860">
        <v>2021580</v>
      </c>
      <c r="E1860" t="s">
        <v>241</v>
      </c>
      <c r="F1860" t="s">
        <v>214</v>
      </c>
      <c r="G1860" t="s">
        <v>215</v>
      </c>
      <c r="H1860">
        <v>4</v>
      </c>
      <c r="I1860">
        <v>2015</v>
      </c>
      <c r="J1860">
        <v>2</v>
      </c>
      <c r="L1860">
        <v>23072000</v>
      </c>
      <c r="P1860" s="29" t="str">
        <f t="shared" si="75"/>
        <v>DRP</v>
      </c>
    </row>
    <row r="1861" spans="1:16" hidden="1" x14ac:dyDescent="0.25">
      <c r="A1861">
        <v>187992109</v>
      </c>
      <c r="B1861">
        <v>803401</v>
      </c>
      <c r="C1861" t="s">
        <v>318</v>
      </c>
      <c r="D1861">
        <v>2005117</v>
      </c>
      <c r="E1861" t="s">
        <v>220</v>
      </c>
      <c r="F1861" t="s">
        <v>214</v>
      </c>
      <c r="G1861" t="s">
        <v>215</v>
      </c>
      <c r="H1861">
        <v>4</v>
      </c>
      <c r="I1861">
        <v>2015</v>
      </c>
      <c r="J1861">
        <v>2</v>
      </c>
      <c r="L1861">
        <v>23070388</v>
      </c>
      <c r="P1861" s="29" t="str">
        <f t="shared" si="75"/>
        <v>DRP</v>
      </c>
    </row>
    <row r="1862" spans="1:16" hidden="1" x14ac:dyDescent="0.25">
      <c r="A1862">
        <v>187992109</v>
      </c>
      <c r="B1862">
        <v>803401</v>
      </c>
      <c r="C1862" t="s">
        <v>318</v>
      </c>
      <c r="D1862">
        <v>2021600</v>
      </c>
      <c r="E1862" t="s">
        <v>219</v>
      </c>
      <c r="F1862" t="s">
        <v>214</v>
      </c>
      <c r="G1862" t="s">
        <v>215</v>
      </c>
      <c r="H1862">
        <v>3</v>
      </c>
      <c r="I1862">
        <v>2015</v>
      </c>
      <c r="J1862">
        <v>2</v>
      </c>
      <c r="L1862">
        <v>23071941</v>
      </c>
      <c r="M1862" t="s">
        <v>221</v>
      </c>
      <c r="P1862" s="29" t="str">
        <f t="shared" si="75"/>
        <v>BAD</v>
      </c>
    </row>
    <row r="1863" spans="1:16" hidden="1" x14ac:dyDescent="0.25">
      <c r="A1863">
        <v>187992109</v>
      </c>
      <c r="B1863">
        <v>803401</v>
      </c>
      <c r="C1863" t="s">
        <v>318</v>
      </c>
      <c r="D1863">
        <v>2021754</v>
      </c>
      <c r="E1863" t="s">
        <v>216</v>
      </c>
      <c r="F1863" t="s">
        <v>214</v>
      </c>
      <c r="G1863" t="s">
        <v>215</v>
      </c>
      <c r="H1863">
        <v>3</v>
      </c>
      <c r="I1863">
        <v>2015</v>
      </c>
      <c r="J1863">
        <v>2</v>
      </c>
      <c r="L1863">
        <v>23074131</v>
      </c>
      <c r="M1863" t="s">
        <v>221</v>
      </c>
      <c r="P1863" s="29" t="str">
        <f t="shared" si="75"/>
        <v>BAD</v>
      </c>
    </row>
    <row r="1864" spans="1:16" hidden="1" x14ac:dyDescent="0.25">
      <c r="A1864">
        <v>187992109</v>
      </c>
      <c r="B1864">
        <v>803401</v>
      </c>
      <c r="C1864" t="s">
        <v>318</v>
      </c>
      <c r="D1864">
        <v>2005131</v>
      </c>
      <c r="E1864" t="s">
        <v>228</v>
      </c>
      <c r="F1864" t="s">
        <v>214</v>
      </c>
      <c r="G1864" t="s">
        <v>215</v>
      </c>
      <c r="H1864">
        <v>3</v>
      </c>
      <c r="I1864">
        <v>2015</v>
      </c>
      <c r="J1864">
        <v>2</v>
      </c>
      <c r="L1864">
        <v>23070713</v>
      </c>
      <c r="M1864" t="s">
        <v>221</v>
      </c>
      <c r="P1864" s="29" t="str">
        <f t="shared" si="75"/>
        <v>BAD</v>
      </c>
    </row>
    <row r="1865" spans="1:16" hidden="1" x14ac:dyDescent="0.25">
      <c r="A1865">
        <v>187992109</v>
      </c>
      <c r="B1865">
        <v>803401</v>
      </c>
      <c r="C1865" t="s">
        <v>318</v>
      </c>
      <c r="D1865">
        <v>2005117</v>
      </c>
      <c r="E1865" t="s">
        <v>220</v>
      </c>
      <c r="F1865" t="s">
        <v>214</v>
      </c>
      <c r="G1865" t="s">
        <v>215</v>
      </c>
      <c r="H1865">
        <v>3</v>
      </c>
      <c r="I1865">
        <v>2015</v>
      </c>
      <c r="J1865">
        <v>2</v>
      </c>
      <c r="L1865">
        <v>23075093</v>
      </c>
      <c r="M1865" t="s">
        <v>221</v>
      </c>
      <c r="P1865" s="29" t="str">
        <f t="shared" si="75"/>
        <v>BAD</v>
      </c>
    </row>
    <row r="1866" spans="1:16" hidden="1" x14ac:dyDescent="0.25">
      <c r="A1866">
        <v>187992109</v>
      </c>
      <c r="B1866">
        <v>803401</v>
      </c>
      <c r="C1866" t="s">
        <v>318</v>
      </c>
      <c r="D1866">
        <v>2004112</v>
      </c>
      <c r="E1866" t="s">
        <v>244</v>
      </c>
      <c r="F1866" t="s">
        <v>214</v>
      </c>
      <c r="G1866" t="s">
        <v>215</v>
      </c>
      <c r="H1866">
        <v>3</v>
      </c>
      <c r="I1866">
        <v>2015</v>
      </c>
      <c r="J1866">
        <v>2</v>
      </c>
      <c r="L1866">
        <v>23073237</v>
      </c>
      <c r="M1866" t="s">
        <v>221</v>
      </c>
      <c r="P1866" s="29" t="str">
        <f t="shared" si="75"/>
        <v>BAD</v>
      </c>
    </row>
    <row r="1867" spans="1:16" hidden="1" x14ac:dyDescent="0.25">
      <c r="A1867">
        <v>187992109</v>
      </c>
      <c r="B1867">
        <v>803401</v>
      </c>
      <c r="C1867" t="s">
        <v>318</v>
      </c>
      <c r="D1867">
        <v>2004116</v>
      </c>
      <c r="E1867" t="s">
        <v>229</v>
      </c>
      <c r="F1867" t="s">
        <v>214</v>
      </c>
      <c r="G1867" t="s">
        <v>215</v>
      </c>
      <c r="H1867">
        <v>3</v>
      </c>
      <c r="I1867">
        <v>2015</v>
      </c>
      <c r="J1867">
        <v>2</v>
      </c>
      <c r="L1867">
        <v>23073304</v>
      </c>
      <c r="M1867" t="s">
        <v>221</v>
      </c>
      <c r="P1867" s="29" t="str">
        <f t="shared" si="75"/>
        <v>BAD</v>
      </c>
    </row>
    <row r="1868" spans="1:16" hidden="1" x14ac:dyDescent="0.25">
      <c r="A1868">
        <v>187992109</v>
      </c>
      <c r="B1868">
        <v>803401</v>
      </c>
      <c r="C1868" t="s">
        <v>318</v>
      </c>
      <c r="D1868">
        <v>2021580</v>
      </c>
      <c r="E1868" t="s">
        <v>241</v>
      </c>
      <c r="F1868" t="s">
        <v>214</v>
      </c>
      <c r="G1868" t="s">
        <v>215</v>
      </c>
      <c r="H1868">
        <v>3</v>
      </c>
      <c r="I1868">
        <v>2015</v>
      </c>
      <c r="J1868">
        <v>2</v>
      </c>
      <c r="L1868">
        <v>23074971</v>
      </c>
      <c r="M1868" t="s">
        <v>221</v>
      </c>
      <c r="P1868" s="29" t="str">
        <f t="shared" si="75"/>
        <v>BAD</v>
      </c>
    </row>
    <row r="1869" spans="1:16" hidden="1" x14ac:dyDescent="0.25">
      <c r="A1869">
        <v>187992109</v>
      </c>
      <c r="B1869">
        <v>803401</v>
      </c>
      <c r="C1869" t="s">
        <v>318</v>
      </c>
      <c r="D1869">
        <v>2021754</v>
      </c>
      <c r="E1869" t="s">
        <v>216</v>
      </c>
      <c r="F1869" t="s">
        <v>214</v>
      </c>
      <c r="G1869" t="s">
        <v>215</v>
      </c>
      <c r="H1869">
        <v>4</v>
      </c>
      <c r="I1869">
        <v>2016</v>
      </c>
      <c r="J1869">
        <v>1</v>
      </c>
      <c r="L1869">
        <v>23081127</v>
      </c>
      <c r="P1869" s="29" t="str">
        <f t="shared" ref="P1869:P1900" si="76">IF(AND(ISNUMBER(M1869),H1869&lt;&gt;4),(M1869-1)/6,IF(H1869=4,"DRP",IF(AND(H1869=3,M1869="NA"),"BAD",IF(AND(H1869=2),"CVL",IF(AND(H1869=1,ISBLANK(M1869)),"NULL","UNK")))))</f>
        <v>DRP</v>
      </c>
    </row>
    <row r="1870" spans="1:16" hidden="1" x14ac:dyDescent="0.25">
      <c r="A1870">
        <v>187992109</v>
      </c>
      <c r="B1870">
        <v>803401</v>
      </c>
      <c r="C1870" t="s">
        <v>318</v>
      </c>
      <c r="D1870">
        <v>2021600</v>
      </c>
      <c r="E1870" t="s">
        <v>219</v>
      </c>
      <c r="F1870" t="s">
        <v>214</v>
      </c>
      <c r="G1870" t="s">
        <v>215</v>
      </c>
      <c r="H1870">
        <v>4</v>
      </c>
      <c r="I1870">
        <v>2016</v>
      </c>
      <c r="J1870">
        <v>1</v>
      </c>
      <c r="L1870">
        <v>23081083</v>
      </c>
      <c r="P1870" s="29" t="str">
        <f t="shared" si="76"/>
        <v>DRP</v>
      </c>
    </row>
    <row r="1871" spans="1:16" hidden="1" x14ac:dyDescent="0.25">
      <c r="A1871">
        <v>187992109</v>
      </c>
      <c r="B1871">
        <v>803401</v>
      </c>
      <c r="C1871" t="s">
        <v>318</v>
      </c>
      <c r="D1871">
        <v>2004112</v>
      </c>
      <c r="E1871" t="s">
        <v>244</v>
      </c>
      <c r="F1871" t="s">
        <v>214</v>
      </c>
      <c r="G1871" t="s">
        <v>215</v>
      </c>
      <c r="H1871">
        <v>3</v>
      </c>
      <c r="I1871">
        <v>2016</v>
      </c>
      <c r="J1871">
        <v>1</v>
      </c>
      <c r="L1871">
        <v>23073233</v>
      </c>
      <c r="M1871" t="s">
        <v>221</v>
      </c>
      <c r="P1871" s="29" t="str">
        <f t="shared" si="76"/>
        <v>BAD</v>
      </c>
    </row>
    <row r="1872" spans="1:16" hidden="1" x14ac:dyDescent="0.25">
      <c r="A1872">
        <v>187992109</v>
      </c>
      <c r="B1872">
        <v>803401</v>
      </c>
      <c r="C1872" t="s">
        <v>318</v>
      </c>
      <c r="D1872">
        <v>2021580</v>
      </c>
      <c r="E1872" t="s">
        <v>241</v>
      </c>
      <c r="F1872" t="s">
        <v>214</v>
      </c>
      <c r="G1872" t="s">
        <v>215</v>
      </c>
      <c r="H1872">
        <v>3</v>
      </c>
      <c r="I1872">
        <v>2016</v>
      </c>
      <c r="J1872">
        <v>1</v>
      </c>
      <c r="L1872">
        <v>23081157</v>
      </c>
      <c r="M1872" t="s">
        <v>221</v>
      </c>
      <c r="P1872" s="29" t="str">
        <f t="shared" si="76"/>
        <v>BAD</v>
      </c>
    </row>
    <row r="1873" spans="1:16" hidden="1" x14ac:dyDescent="0.25">
      <c r="A1873">
        <v>187992109</v>
      </c>
      <c r="B1873">
        <v>803401</v>
      </c>
      <c r="C1873" t="s">
        <v>318</v>
      </c>
      <c r="D1873">
        <v>2005131</v>
      </c>
      <c r="E1873" t="s">
        <v>228</v>
      </c>
      <c r="F1873" t="s">
        <v>214</v>
      </c>
      <c r="G1873" t="s">
        <v>215</v>
      </c>
      <c r="H1873">
        <v>3</v>
      </c>
      <c r="I1873">
        <v>2016</v>
      </c>
      <c r="J1873">
        <v>1</v>
      </c>
      <c r="L1873">
        <v>23081641</v>
      </c>
      <c r="M1873" t="s">
        <v>221</v>
      </c>
      <c r="P1873" s="29" t="str">
        <f t="shared" si="76"/>
        <v>BAD</v>
      </c>
    </row>
    <row r="1874" spans="1:16" hidden="1" x14ac:dyDescent="0.25">
      <c r="A1874">
        <v>187992109</v>
      </c>
      <c r="B1874">
        <v>803401</v>
      </c>
      <c r="C1874" t="s">
        <v>318</v>
      </c>
      <c r="D1874">
        <v>2005117</v>
      </c>
      <c r="E1874" t="s">
        <v>220</v>
      </c>
      <c r="F1874" t="s">
        <v>214</v>
      </c>
      <c r="G1874" t="s">
        <v>215</v>
      </c>
      <c r="H1874">
        <v>3</v>
      </c>
      <c r="I1874">
        <v>2016</v>
      </c>
      <c r="J1874">
        <v>1</v>
      </c>
      <c r="L1874">
        <v>23078736</v>
      </c>
      <c r="M1874" t="s">
        <v>221</v>
      </c>
      <c r="P1874" s="29" t="str">
        <f t="shared" si="76"/>
        <v>BAD</v>
      </c>
    </row>
    <row r="1875" spans="1:16" hidden="1" x14ac:dyDescent="0.25">
      <c r="A1875">
        <v>187992109</v>
      </c>
      <c r="B1875">
        <v>803401</v>
      </c>
      <c r="C1875" t="s">
        <v>318</v>
      </c>
      <c r="D1875">
        <v>2004116</v>
      </c>
      <c r="E1875" t="s">
        <v>229</v>
      </c>
      <c r="F1875" t="s">
        <v>214</v>
      </c>
      <c r="G1875" t="s">
        <v>215</v>
      </c>
      <c r="H1875">
        <v>3</v>
      </c>
      <c r="I1875">
        <v>2016</v>
      </c>
      <c r="J1875">
        <v>1</v>
      </c>
      <c r="L1875">
        <v>23078177</v>
      </c>
      <c r="M1875" t="s">
        <v>221</v>
      </c>
      <c r="P1875" s="29" t="str">
        <f t="shared" si="76"/>
        <v>BAD</v>
      </c>
    </row>
    <row r="1876" spans="1:16" hidden="1" x14ac:dyDescent="0.25">
      <c r="A1876">
        <v>187992109</v>
      </c>
      <c r="B1876">
        <v>803401</v>
      </c>
      <c r="C1876" t="s">
        <v>318</v>
      </c>
      <c r="D1876">
        <v>2021754</v>
      </c>
      <c r="E1876" t="s">
        <v>216</v>
      </c>
      <c r="F1876" t="s">
        <v>214</v>
      </c>
      <c r="G1876" t="s">
        <v>215</v>
      </c>
      <c r="H1876">
        <v>3</v>
      </c>
      <c r="I1876">
        <v>2016</v>
      </c>
      <c r="J1876">
        <v>1</v>
      </c>
      <c r="L1876">
        <v>23081134</v>
      </c>
      <c r="M1876" t="s">
        <v>221</v>
      </c>
      <c r="P1876" s="29" t="str">
        <f t="shared" si="76"/>
        <v>BAD</v>
      </c>
    </row>
    <row r="1877" spans="1:16" hidden="1" x14ac:dyDescent="0.25">
      <c r="A1877">
        <v>187992109</v>
      </c>
      <c r="B1877">
        <v>803401</v>
      </c>
      <c r="C1877" t="s">
        <v>318</v>
      </c>
      <c r="D1877">
        <v>2021600</v>
      </c>
      <c r="E1877" t="s">
        <v>219</v>
      </c>
      <c r="F1877" t="s">
        <v>214</v>
      </c>
      <c r="G1877" t="s">
        <v>215</v>
      </c>
      <c r="H1877">
        <v>3</v>
      </c>
      <c r="I1877">
        <v>2016</v>
      </c>
      <c r="J1877">
        <v>1</v>
      </c>
      <c r="L1877">
        <v>23081087</v>
      </c>
      <c r="M1877" t="s">
        <v>221</v>
      </c>
      <c r="P1877" s="29" t="str">
        <f t="shared" si="76"/>
        <v>BAD</v>
      </c>
    </row>
    <row r="1878" spans="1:16" hidden="1" x14ac:dyDescent="0.25">
      <c r="A1878">
        <v>187992109</v>
      </c>
      <c r="B1878">
        <v>803401</v>
      </c>
      <c r="C1878" t="s">
        <v>318</v>
      </c>
      <c r="D1878">
        <v>2021754</v>
      </c>
      <c r="E1878" t="s">
        <v>216</v>
      </c>
      <c r="F1878" t="s">
        <v>214</v>
      </c>
      <c r="G1878" t="s">
        <v>215</v>
      </c>
      <c r="H1878">
        <v>3</v>
      </c>
      <c r="I1878">
        <v>2016</v>
      </c>
      <c r="J1878">
        <v>2</v>
      </c>
      <c r="L1878">
        <v>23086733</v>
      </c>
      <c r="M1878" t="s">
        <v>221</v>
      </c>
      <c r="P1878" s="29" t="str">
        <f t="shared" si="76"/>
        <v>BAD</v>
      </c>
    </row>
    <row r="1879" spans="1:16" hidden="1" x14ac:dyDescent="0.25">
      <c r="A1879">
        <v>187992109</v>
      </c>
      <c r="B1879">
        <v>803401</v>
      </c>
      <c r="C1879" t="s">
        <v>318</v>
      </c>
      <c r="D1879">
        <v>2021600</v>
      </c>
      <c r="E1879" t="s">
        <v>219</v>
      </c>
      <c r="F1879" t="s">
        <v>214</v>
      </c>
      <c r="G1879" t="s">
        <v>215</v>
      </c>
      <c r="H1879">
        <v>3</v>
      </c>
      <c r="I1879">
        <v>2016</v>
      </c>
      <c r="J1879">
        <v>2</v>
      </c>
      <c r="L1879">
        <v>23086547</v>
      </c>
      <c r="M1879" t="s">
        <v>221</v>
      </c>
      <c r="P1879" s="29" t="str">
        <f t="shared" si="76"/>
        <v>BAD</v>
      </c>
    </row>
    <row r="1880" spans="1:16" hidden="1" x14ac:dyDescent="0.25">
      <c r="A1880">
        <v>187992109</v>
      </c>
      <c r="B1880">
        <v>803401</v>
      </c>
      <c r="C1880" t="s">
        <v>318</v>
      </c>
      <c r="D1880">
        <v>2005131</v>
      </c>
      <c r="E1880" t="s">
        <v>228</v>
      </c>
      <c r="F1880" t="s">
        <v>214</v>
      </c>
      <c r="G1880" t="s">
        <v>215</v>
      </c>
      <c r="H1880">
        <v>2</v>
      </c>
      <c r="I1880">
        <v>2016</v>
      </c>
      <c r="J1880">
        <v>2</v>
      </c>
      <c r="L1880">
        <v>23086517</v>
      </c>
      <c r="M1880">
        <v>4.5</v>
      </c>
      <c r="P1880" s="29">
        <f t="shared" si="76"/>
        <v>0.58333333333333337</v>
      </c>
    </row>
    <row r="1881" spans="1:16" hidden="1" x14ac:dyDescent="0.25">
      <c r="A1881">
        <v>187992109</v>
      </c>
      <c r="B1881">
        <v>803401</v>
      </c>
      <c r="C1881" t="s">
        <v>318</v>
      </c>
      <c r="D1881">
        <v>2004112</v>
      </c>
      <c r="E1881" t="s">
        <v>244</v>
      </c>
      <c r="F1881" t="s">
        <v>214</v>
      </c>
      <c r="G1881" t="s">
        <v>215</v>
      </c>
      <c r="H1881">
        <v>3</v>
      </c>
      <c r="I1881">
        <v>2016</v>
      </c>
      <c r="J1881">
        <v>2</v>
      </c>
      <c r="L1881">
        <v>23085513</v>
      </c>
      <c r="M1881" t="s">
        <v>221</v>
      </c>
      <c r="P1881" s="29" t="str">
        <f t="shared" si="76"/>
        <v>BAD</v>
      </c>
    </row>
    <row r="1882" spans="1:16" hidden="1" x14ac:dyDescent="0.25">
      <c r="A1882">
        <v>187992109</v>
      </c>
      <c r="B1882">
        <v>803401</v>
      </c>
      <c r="C1882" t="s">
        <v>318</v>
      </c>
      <c r="D1882">
        <v>2005117</v>
      </c>
      <c r="E1882" t="s">
        <v>220</v>
      </c>
      <c r="F1882" t="s">
        <v>214</v>
      </c>
      <c r="G1882" t="s">
        <v>215</v>
      </c>
      <c r="H1882">
        <v>3</v>
      </c>
      <c r="I1882">
        <v>2016</v>
      </c>
      <c r="J1882">
        <v>2</v>
      </c>
      <c r="L1882">
        <v>23084480</v>
      </c>
      <c r="M1882">
        <v>3.5</v>
      </c>
      <c r="P1882" s="29">
        <f t="shared" si="76"/>
        <v>0.41666666666666669</v>
      </c>
    </row>
    <row r="1883" spans="1:16" hidden="1" x14ac:dyDescent="0.25">
      <c r="A1883">
        <v>187992109</v>
      </c>
      <c r="B1883">
        <v>803401</v>
      </c>
      <c r="C1883" t="s">
        <v>318</v>
      </c>
      <c r="D1883">
        <v>2021580</v>
      </c>
      <c r="E1883" t="s">
        <v>241</v>
      </c>
      <c r="F1883" t="s">
        <v>214</v>
      </c>
      <c r="G1883" t="s">
        <v>215</v>
      </c>
      <c r="H1883">
        <v>3</v>
      </c>
      <c r="I1883">
        <v>2016</v>
      </c>
      <c r="J1883">
        <v>2</v>
      </c>
      <c r="L1883">
        <v>23086828</v>
      </c>
      <c r="M1883">
        <v>2</v>
      </c>
      <c r="P1883" s="29">
        <f t="shared" si="76"/>
        <v>0.16666666666666666</v>
      </c>
    </row>
    <row r="1884" spans="1:16" hidden="1" x14ac:dyDescent="0.25">
      <c r="A1884">
        <v>187992109</v>
      </c>
      <c r="B1884">
        <v>803401</v>
      </c>
      <c r="C1884" t="s">
        <v>318</v>
      </c>
      <c r="D1884">
        <v>2004116</v>
      </c>
      <c r="E1884" t="s">
        <v>229</v>
      </c>
      <c r="F1884" t="s">
        <v>214</v>
      </c>
      <c r="G1884" t="s">
        <v>215</v>
      </c>
      <c r="H1884">
        <v>2</v>
      </c>
      <c r="I1884">
        <v>2016</v>
      </c>
      <c r="J1884">
        <v>2</v>
      </c>
      <c r="L1884">
        <v>23085559</v>
      </c>
      <c r="M1884">
        <v>5.0999999999999996</v>
      </c>
      <c r="P1884" s="29">
        <f t="shared" si="76"/>
        <v>0.68333333333333324</v>
      </c>
    </row>
    <row r="1885" spans="1:16" hidden="1" x14ac:dyDescent="0.25">
      <c r="A1885">
        <v>188303951</v>
      </c>
      <c r="B1885">
        <v>803401</v>
      </c>
      <c r="C1885" t="s">
        <v>318</v>
      </c>
      <c r="D1885">
        <v>2004098</v>
      </c>
      <c r="E1885" t="s">
        <v>213</v>
      </c>
      <c r="F1885" t="s">
        <v>214</v>
      </c>
      <c r="G1885" t="s">
        <v>215</v>
      </c>
      <c r="H1885">
        <v>2</v>
      </c>
      <c r="I1885">
        <v>2016</v>
      </c>
      <c r="J1885">
        <v>1</v>
      </c>
      <c r="L1885">
        <v>23081501</v>
      </c>
      <c r="M1885">
        <v>4.7</v>
      </c>
      <c r="P1885" s="29">
        <f t="shared" si="76"/>
        <v>0.6166666666666667</v>
      </c>
    </row>
    <row r="1886" spans="1:16" hidden="1" x14ac:dyDescent="0.25">
      <c r="A1886">
        <v>188303951</v>
      </c>
      <c r="B1886">
        <v>803401</v>
      </c>
      <c r="C1886" t="s">
        <v>318</v>
      </c>
      <c r="D1886">
        <v>2021600</v>
      </c>
      <c r="E1886" t="s">
        <v>219</v>
      </c>
      <c r="F1886" t="s">
        <v>214</v>
      </c>
      <c r="G1886" t="s">
        <v>215</v>
      </c>
      <c r="H1886">
        <v>2</v>
      </c>
      <c r="I1886">
        <v>2016</v>
      </c>
      <c r="J1886">
        <v>1</v>
      </c>
      <c r="L1886">
        <v>23081079</v>
      </c>
      <c r="M1886">
        <v>4.7</v>
      </c>
      <c r="P1886" s="29">
        <f t="shared" si="76"/>
        <v>0.6166666666666667</v>
      </c>
    </row>
    <row r="1887" spans="1:16" hidden="1" x14ac:dyDescent="0.25">
      <c r="A1887">
        <v>188303951</v>
      </c>
      <c r="B1887">
        <v>803401</v>
      </c>
      <c r="C1887" t="s">
        <v>318</v>
      </c>
      <c r="D1887">
        <v>2005099</v>
      </c>
      <c r="E1887" t="s">
        <v>217</v>
      </c>
      <c r="F1887" t="s">
        <v>214</v>
      </c>
      <c r="G1887" t="s">
        <v>215</v>
      </c>
      <c r="H1887">
        <v>2</v>
      </c>
      <c r="I1887">
        <v>2016</v>
      </c>
      <c r="J1887">
        <v>1</v>
      </c>
      <c r="L1887">
        <v>23081375</v>
      </c>
      <c r="M1887">
        <v>5.2</v>
      </c>
      <c r="P1887" s="29">
        <f t="shared" si="76"/>
        <v>0.70000000000000007</v>
      </c>
    </row>
    <row r="1888" spans="1:16" hidden="1" x14ac:dyDescent="0.25">
      <c r="A1888">
        <v>188303951</v>
      </c>
      <c r="B1888">
        <v>803401</v>
      </c>
      <c r="C1888" t="s">
        <v>318</v>
      </c>
      <c r="D1888">
        <v>2005102</v>
      </c>
      <c r="E1888" t="s">
        <v>218</v>
      </c>
      <c r="F1888" t="s">
        <v>214</v>
      </c>
      <c r="G1888" t="s">
        <v>215</v>
      </c>
      <c r="H1888">
        <v>2</v>
      </c>
      <c r="I1888">
        <v>2016</v>
      </c>
      <c r="J1888">
        <v>1</v>
      </c>
      <c r="L1888">
        <v>23081382</v>
      </c>
      <c r="M1888">
        <v>5.3</v>
      </c>
      <c r="P1888" s="29">
        <f t="shared" si="76"/>
        <v>0.71666666666666667</v>
      </c>
    </row>
    <row r="1889" spans="1:16" hidden="1" x14ac:dyDescent="0.25">
      <c r="A1889">
        <v>188303951</v>
      </c>
      <c r="B1889">
        <v>803401</v>
      </c>
      <c r="C1889" t="s">
        <v>318</v>
      </c>
      <c r="D1889">
        <v>2021754</v>
      </c>
      <c r="E1889" t="s">
        <v>216</v>
      </c>
      <c r="F1889" t="s">
        <v>214</v>
      </c>
      <c r="G1889" t="s">
        <v>215</v>
      </c>
      <c r="H1889">
        <v>3</v>
      </c>
      <c r="I1889">
        <v>2016</v>
      </c>
      <c r="J1889">
        <v>1</v>
      </c>
      <c r="L1889">
        <v>23081094</v>
      </c>
      <c r="M1889" t="s">
        <v>221</v>
      </c>
      <c r="P1889" s="29" t="str">
        <f t="shared" si="76"/>
        <v>BAD</v>
      </c>
    </row>
    <row r="1890" spans="1:16" hidden="1" x14ac:dyDescent="0.25">
      <c r="A1890">
        <v>188303951</v>
      </c>
      <c r="B1890">
        <v>803401</v>
      </c>
      <c r="C1890" t="s">
        <v>318</v>
      </c>
      <c r="D1890">
        <v>2005118</v>
      </c>
      <c r="E1890" t="s">
        <v>223</v>
      </c>
      <c r="F1890" t="s">
        <v>214</v>
      </c>
      <c r="G1890" t="s">
        <v>215</v>
      </c>
      <c r="H1890">
        <v>3</v>
      </c>
      <c r="I1890">
        <v>2016</v>
      </c>
      <c r="J1890">
        <v>1</v>
      </c>
      <c r="L1890">
        <v>23081293</v>
      </c>
      <c r="M1890" t="s">
        <v>221</v>
      </c>
      <c r="P1890" s="29" t="str">
        <f t="shared" si="76"/>
        <v>BAD</v>
      </c>
    </row>
    <row r="1891" spans="1:16" hidden="1" x14ac:dyDescent="0.25">
      <c r="A1891">
        <v>188303951</v>
      </c>
      <c r="B1891">
        <v>803401</v>
      </c>
      <c r="C1891" t="s">
        <v>318</v>
      </c>
      <c r="D1891">
        <v>2004112</v>
      </c>
      <c r="E1891" t="s">
        <v>244</v>
      </c>
      <c r="F1891" t="s">
        <v>214</v>
      </c>
      <c r="G1891" t="s">
        <v>215</v>
      </c>
      <c r="H1891">
        <v>2</v>
      </c>
      <c r="I1891">
        <v>2016</v>
      </c>
      <c r="J1891">
        <v>2</v>
      </c>
      <c r="L1891">
        <v>23085520</v>
      </c>
      <c r="M1891">
        <v>6.4</v>
      </c>
      <c r="P1891" s="29">
        <f t="shared" si="76"/>
        <v>0.9</v>
      </c>
    </row>
    <row r="1892" spans="1:16" hidden="1" x14ac:dyDescent="0.25">
      <c r="A1892">
        <v>188303951</v>
      </c>
      <c r="B1892">
        <v>803401</v>
      </c>
      <c r="C1892" t="s">
        <v>318</v>
      </c>
      <c r="D1892">
        <v>2021580</v>
      </c>
      <c r="E1892" t="s">
        <v>241</v>
      </c>
      <c r="F1892" t="s">
        <v>214</v>
      </c>
      <c r="G1892" t="s">
        <v>215</v>
      </c>
      <c r="H1892">
        <v>2</v>
      </c>
      <c r="I1892">
        <v>2016</v>
      </c>
      <c r="J1892">
        <v>2</v>
      </c>
      <c r="L1892">
        <v>23086828</v>
      </c>
      <c r="M1892">
        <v>4.3</v>
      </c>
      <c r="P1892" s="29">
        <f t="shared" si="76"/>
        <v>0.54999999999999993</v>
      </c>
    </row>
    <row r="1893" spans="1:16" hidden="1" x14ac:dyDescent="0.25">
      <c r="A1893">
        <v>188303951</v>
      </c>
      <c r="B1893">
        <v>803401</v>
      </c>
      <c r="C1893" t="s">
        <v>318</v>
      </c>
      <c r="D1893">
        <v>2021602</v>
      </c>
      <c r="E1893" t="s">
        <v>242</v>
      </c>
      <c r="F1893" t="s">
        <v>214</v>
      </c>
      <c r="G1893" t="s">
        <v>215</v>
      </c>
      <c r="H1893">
        <v>2</v>
      </c>
      <c r="I1893">
        <v>2016</v>
      </c>
      <c r="J1893">
        <v>2</v>
      </c>
      <c r="L1893">
        <v>23086746</v>
      </c>
      <c r="M1893">
        <v>4.4000000000000004</v>
      </c>
      <c r="P1893" s="29">
        <f t="shared" si="76"/>
        <v>0.56666666666666676</v>
      </c>
    </row>
    <row r="1894" spans="1:16" hidden="1" x14ac:dyDescent="0.25">
      <c r="A1894">
        <v>188303951</v>
      </c>
      <c r="B1894">
        <v>803401</v>
      </c>
      <c r="C1894" t="s">
        <v>318</v>
      </c>
      <c r="D1894">
        <v>2005117</v>
      </c>
      <c r="E1894" t="s">
        <v>220</v>
      </c>
      <c r="F1894" t="s">
        <v>214</v>
      </c>
      <c r="G1894" t="s">
        <v>215</v>
      </c>
      <c r="H1894">
        <v>2</v>
      </c>
      <c r="I1894">
        <v>2016</v>
      </c>
      <c r="J1894">
        <v>2</v>
      </c>
      <c r="L1894">
        <v>23084478</v>
      </c>
      <c r="M1894">
        <v>6.4</v>
      </c>
      <c r="P1894" s="29">
        <f t="shared" si="76"/>
        <v>0.9</v>
      </c>
    </row>
    <row r="1895" spans="1:16" hidden="1" x14ac:dyDescent="0.25">
      <c r="A1895">
        <v>188303951</v>
      </c>
      <c r="B1895">
        <v>803401</v>
      </c>
      <c r="C1895" t="s">
        <v>318</v>
      </c>
      <c r="D1895">
        <v>2021754</v>
      </c>
      <c r="E1895" t="s">
        <v>216</v>
      </c>
      <c r="F1895" t="s">
        <v>214</v>
      </c>
      <c r="G1895" t="s">
        <v>215</v>
      </c>
      <c r="H1895">
        <v>2</v>
      </c>
      <c r="I1895">
        <v>2016</v>
      </c>
      <c r="J1895">
        <v>2</v>
      </c>
      <c r="L1895">
        <v>23086737</v>
      </c>
      <c r="M1895">
        <v>4</v>
      </c>
      <c r="P1895" s="29">
        <f t="shared" si="76"/>
        <v>0.5</v>
      </c>
    </row>
    <row r="1896" spans="1:16" hidden="1" x14ac:dyDescent="0.25">
      <c r="A1896">
        <v>188303951</v>
      </c>
      <c r="B1896">
        <v>803401</v>
      </c>
      <c r="C1896" t="s">
        <v>318</v>
      </c>
      <c r="D1896">
        <v>2005118</v>
      </c>
      <c r="E1896" t="s">
        <v>223</v>
      </c>
      <c r="F1896" t="s">
        <v>214</v>
      </c>
      <c r="G1896" t="s">
        <v>215</v>
      </c>
      <c r="H1896">
        <v>3</v>
      </c>
      <c r="I1896">
        <v>2016</v>
      </c>
      <c r="J1896">
        <v>2</v>
      </c>
      <c r="L1896">
        <v>23086743</v>
      </c>
      <c r="M1896">
        <v>2</v>
      </c>
      <c r="P1896" s="29">
        <f t="shared" si="76"/>
        <v>0.16666666666666666</v>
      </c>
    </row>
    <row r="1897" spans="1:16" hidden="1" x14ac:dyDescent="0.25">
      <c r="A1897">
        <v>188303951</v>
      </c>
      <c r="B1897">
        <v>803401</v>
      </c>
      <c r="C1897" t="s">
        <v>318</v>
      </c>
      <c r="D1897">
        <v>2004116</v>
      </c>
      <c r="E1897" t="s">
        <v>229</v>
      </c>
      <c r="F1897" t="s">
        <v>214</v>
      </c>
      <c r="G1897" t="s">
        <v>215</v>
      </c>
      <c r="H1897">
        <v>4</v>
      </c>
      <c r="I1897">
        <v>2017</v>
      </c>
      <c r="J1897">
        <v>1</v>
      </c>
      <c r="L1897">
        <v>23092368</v>
      </c>
      <c r="P1897" s="29" t="str">
        <f t="shared" si="76"/>
        <v>DRP</v>
      </c>
    </row>
    <row r="1898" spans="1:16" hidden="1" x14ac:dyDescent="0.25">
      <c r="A1898">
        <v>188303951</v>
      </c>
      <c r="B1898">
        <v>803401</v>
      </c>
      <c r="C1898" t="s">
        <v>318</v>
      </c>
      <c r="D1898">
        <v>2005118</v>
      </c>
      <c r="E1898" t="s">
        <v>223</v>
      </c>
      <c r="F1898" t="s">
        <v>214</v>
      </c>
      <c r="G1898" t="s">
        <v>215</v>
      </c>
      <c r="H1898">
        <v>3</v>
      </c>
      <c r="I1898">
        <v>2017</v>
      </c>
      <c r="J1898">
        <v>1</v>
      </c>
      <c r="L1898">
        <v>23094576</v>
      </c>
      <c r="M1898" t="s">
        <v>221</v>
      </c>
      <c r="P1898" s="29" t="str">
        <f t="shared" si="76"/>
        <v>BAD</v>
      </c>
    </row>
    <row r="1899" spans="1:16" hidden="1" x14ac:dyDescent="0.25">
      <c r="A1899">
        <v>188303951</v>
      </c>
      <c r="B1899">
        <v>803401</v>
      </c>
      <c r="C1899" t="s">
        <v>318</v>
      </c>
      <c r="D1899">
        <v>2021756</v>
      </c>
      <c r="E1899" t="s">
        <v>253</v>
      </c>
      <c r="F1899" t="s">
        <v>214</v>
      </c>
      <c r="G1899" t="s">
        <v>215</v>
      </c>
      <c r="H1899">
        <v>3</v>
      </c>
      <c r="I1899">
        <v>2017</v>
      </c>
      <c r="J1899">
        <v>1</v>
      </c>
      <c r="L1899">
        <v>23092929</v>
      </c>
      <c r="M1899">
        <v>3.8</v>
      </c>
      <c r="P1899" s="29">
        <f t="shared" si="76"/>
        <v>0.46666666666666662</v>
      </c>
    </row>
    <row r="1900" spans="1:16" hidden="1" x14ac:dyDescent="0.25">
      <c r="A1900">
        <v>188303951</v>
      </c>
      <c r="B1900">
        <v>803401</v>
      </c>
      <c r="C1900" t="s">
        <v>318</v>
      </c>
      <c r="D1900">
        <v>2021638</v>
      </c>
      <c r="E1900" t="s">
        <v>250</v>
      </c>
      <c r="F1900" t="s">
        <v>214</v>
      </c>
      <c r="G1900" t="s">
        <v>215</v>
      </c>
      <c r="H1900">
        <v>3</v>
      </c>
      <c r="I1900">
        <v>2017</v>
      </c>
      <c r="J1900">
        <v>1</v>
      </c>
      <c r="L1900">
        <v>23092934</v>
      </c>
      <c r="M1900">
        <v>3.3</v>
      </c>
      <c r="P1900" s="29">
        <f t="shared" si="76"/>
        <v>0.3833333333333333</v>
      </c>
    </row>
    <row r="1901" spans="1:16" hidden="1" x14ac:dyDescent="0.25">
      <c r="A1901">
        <v>188303951</v>
      </c>
      <c r="B1901">
        <v>803401</v>
      </c>
      <c r="C1901" t="s">
        <v>318</v>
      </c>
      <c r="D1901">
        <v>2021596</v>
      </c>
      <c r="E1901" t="s">
        <v>294</v>
      </c>
      <c r="F1901" t="s">
        <v>214</v>
      </c>
      <c r="G1901" t="s">
        <v>215</v>
      </c>
      <c r="H1901">
        <v>2</v>
      </c>
      <c r="I1901">
        <v>2017</v>
      </c>
      <c r="J1901">
        <v>1</v>
      </c>
      <c r="L1901">
        <v>23092936</v>
      </c>
      <c r="M1901">
        <v>4</v>
      </c>
      <c r="P1901" s="29">
        <f t="shared" ref="P1901:P1932" si="77">IF(AND(ISNUMBER(M1901),H1901&lt;&gt;4),(M1901-1)/6,IF(H1901=4,"DRP",IF(AND(H1901=3,M1901="NA"),"BAD",IF(AND(H1901=2),"CVL",IF(AND(H1901=1,ISBLANK(M1901)),"NULL","UNK")))))</f>
        <v>0.5</v>
      </c>
    </row>
    <row r="1902" spans="1:16" hidden="1" x14ac:dyDescent="0.25">
      <c r="A1902">
        <v>188303951</v>
      </c>
      <c r="B1902">
        <v>803401</v>
      </c>
      <c r="C1902" t="s">
        <v>318</v>
      </c>
      <c r="D1902">
        <v>2005131</v>
      </c>
      <c r="E1902" t="s">
        <v>228</v>
      </c>
      <c r="F1902" t="s">
        <v>214</v>
      </c>
      <c r="G1902" t="s">
        <v>215</v>
      </c>
      <c r="H1902">
        <v>2</v>
      </c>
      <c r="I1902">
        <v>2017</v>
      </c>
      <c r="J1902">
        <v>1</v>
      </c>
      <c r="L1902">
        <v>23093316</v>
      </c>
      <c r="M1902">
        <v>5.6</v>
      </c>
      <c r="P1902" s="29">
        <f t="shared" si="77"/>
        <v>0.76666666666666661</v>
      </c>
    </row>
    <row r="1903" spans="1:16" hidden="1" x14ac:dyDescent="0.25">
      <c r="A1903">
        <v>188303951</v>
      </c>
      <c r="B1903">
        <v>803401</v>
      </c>
      <c r="C1903" t="s">
        <v>318</v>
      </c>
      <c r="D1903">
        <v>2005120</v>
      </c>
      <c r="E1903" t="s">
        <v>293</v>
      </c>
      <c r="F1903" t="s">
        <v>214</v>
      </c>
      <c r="G1903" t="s">
        <v>215</v>
      </c>
      <c r="H1903">
        <v>2</v>
      </c>
      <c r="I1903">
        <v>2017</v>
      </c>
      <c r="J1903">
        <v>1</v>
      </c>
      <c r="L1903">
        <v>23094176</v>
      </c>
      <c r="M1903">
        <v>5.5</v>
      </c>
      <c r="P1903" s="29">
        <f t="shared" si="77"/>
        <v>0.75</v>
      </c>
    </row>
    <row r="1904" spans="1:16" hidden="1" x14ac:dyDescent="0.25">
      <c r="A1904">
        <v>188303951</v>
      </c>
      <c r="B1904">
        <v>803401</v>
      </c>
      <c r="C1904" t="s">
        <v>318</v>
      </c>
      <c r="D1904">
        <v>2004116</v>
      </c>
      <c r="E1904" t="s">
        <v>229</v>
      </c>
      <c r="F1904" t="s">
        <v>214</v>
      </c>
      <c r="G1904" t="s">
        <v>215</v>
      </c>
      <c r="H1904">
        <v>2</v>
      </c>
      <c r="I1904">
        <v>2017</v>
      </c>
      <c r="J1904">
        <v>1</v>
      </c>
      <c r="L1904">
        <v>23092365</v>
      </c>
      <c r="M1904">
        <v>5.6</v>
      </c>
      <c r="P1904" s="29">
        <f t="shared" si="77"/>
        <v>0.76666666666666661</v>
      </c>
    </row>
    <row r="1905" spans="1:16" hidden="1" x14ac:dyDescent="0.25">
      <c r="A1905">
        <v>188303951</v>
      </c>
      <c r="B1905">
        <v>803401</v>
      </c>
      <c r="C1905" t="s">
        <v>318</v>
      </c>
      <c r="D1905">
        <v>2021756</v>
      </c>
      <c r="E1905" t="s">
        <v>253</v>
      </c>
      <c r="F1905" t="s">
        <v>214</v>
      </c>
      <c r="G1905" t="s">
        <v>215</v>
      </c>
      <c r="H1905">
        <v>3</v>
      </c>
      <c r="I1905">
        <v>2017</v>
      </c>
      <c r="J1905">
        <v>2</v>
      </c>
      <c r="L1905">
        <v>23101097</v>
      </c>
      <c r="M1905">
        <v>3.7</v>
      </c>
      <c r="P1905" s="29">
        <f t="shared" si="77"/>
        <v>0.45</v>
      </c>
    </row>
    <row r="1906" spans="1:16" hidden="1" x14ac:dyDescent="0.25">
      <c r="A1906">
        <v>188303951</v>
      </c>
      <c r="B1906">
        <v>803401</v>
      </c>
      <c r="C1906" t="s">
        <v>318</v>
      </c>
      <c r="D1906">
        <v>2021638</v>
      </c>
      <c r="E1906" t="s">
        <v>250</v>
      </c>
      <c r="F1906" t="s">
        <v>214</v>
      </c>
      <c r="G1906" t="s">
        <v>215</v>
      </c>
      <c r="H1906">
        <v>3</v>
      </c>
      <c r="I1906">
        <v>2017</v>
      </c>
      <c r="J1906">
        <v>2</v>
      </c>
      <c r="L1906">
        <v>23101182</v>
      </c>
      <c r="M1906">
        <v>3.5</v>
      </c>
      <c r="P1906" s="29">
        <f t="shared" si="77"/>
        <v>0.41666666666666669</v>
      </c>
    </row>
    <row r="1907" spans="1:16" hidden="1" x14ac:dyDescent="0.25">
      <c r="A1907">
        <v>188303951</v>
      </c>
      <c r="B1907">
        <v>803401</v>
      </c>
      <c r="C1907" t="s">
        <v>318</v>
      </c>
      <c r="D1907">
        <v>2021993</v>
      </c>
      <c r="E1907" t="s">
        <v>256</v>
      </c>
      <c r="F1907" t="s">
        <v>214</v>
      </c>
      <c r="G1907" t="s">
        <v>215</v>
      </c>
      <c r="H1907">
        <v>2</v>
      </c>
      <c r="I1907">
        <v>2017</v>
      </c>
      <c r="J1907">
        <v>2</v>
      </c>
      <c r="L1907">
        <v>23097538</v>
      </c>
      <c r="M1907">
        <v>4</v>
      </c>
      <c r="P1907" s="29">
        <f t="shared" si="77"/>
        <v>0.5</v>
      </c>
    </row>
    <row r="1908" spans="1:16" hidden="1" x14ac:dyDescent="0.25">
      <c r="A1908">
        <v>188303951</v>
      </c>
      <c r="B1908">
        <v>803401</v>
      </c>
      <c r="C1908" t="s">
        <v>318</v>
      </c>
      <c r="D1908">
        <v>2005118</v>
      </c>
      <c r="E1908" t="s">
        <v>223</v>
      </c>
      <c r="F1908" t="s">
        <v>214</v>
      </c>
      <c r="G1908" t="s">
        <v>215</v>
      </c>
      <c r="H1908">
        <v>2</v>
      </c>
      <c r="I1908">
        <v>2017</v>
      </c>
      <c r="J1908">
        <v>2</v>
      </c>
      <c r="L1908">
        <v>23101672</v>
      </c>
      <c r="M1908">
        <v>5.2</v>
      </c>
      <c r="P1908" s="29">
        <f t="shared" si="77"/>
        <v>0.70000000000000007</v>
      </c>
    </row>
    <row r="1909" spans="1:16" hidden="1" x14ac:dyDescent="0.25">
      <c r="A1909">
        <v>188303951</v>
      </c>
      <c r="B1909">
        <v>803401</v>
      </c>
      <c r="C1909" t="s">
        <v>318</v>
      </c>
      <c r="D1909">
        <v>2021781</v>
      </c>
      <c r="E1909" t="s">
        <v>235</v>
      </c>
      <c r="F1909" t="s">
        <v>214</v>
      </c>
      <c r="G1909" t="s">
        <v>215</v>
      </c>
      <c r="H1909">
        <v>2</v>
      </c>
      <c r="I1909">
        <v>2017</v>
      </c>
      <c r="J1909">
        <v>2</v>
      </c>
      <c r="L1909">
        <v>23101189</v>
      </c>
      <c r="M1909">
        <v>4.8</v>
      </c>
      <c r="P1909" s="29">
        <f t="shared" si="77"/>
        <v>0.6333333333333333</v>
      </c>
    </row>
    <row r="1910" spans="1:16" hidden="1" x14ac:dyDescent="0.25">
      <c r="A1910">
        <v>188303951</v>
      </c>
      <c r="B1910">
        <v>803401</v>
      </c>
      <c r="C1910" t="s">
        <v>318</v>
      </c>
      <c r="D1910">
        <v>2004099</v>
      </c>
      <c r="E1910" t="s">
        <v>245</v>
      </c>
      <c r="F1910" t="s">
        <v>214</v>
      </c>
      <c r="G1910" t="s">
        <v>215</v>
      </c>
      <c r="H1910">
        <v>2</v>
      </c>
      <c r="I1910">
        <v>2017</v>
      </c>
      <c r="J1910">
        <v>2</v>
      </c>
      <c r="L1910">
        <v>23097867</v>
      </c>
      <c r="M1910">
        <v>4.4000000000000004</v>
      </c>
      <c r="P1910" s="29">
        <f t="shared" si="77"/>
        <v>0.56666666666666676</v>
      </c>
    </row>
    <row r="1911" spans="1:16" hidden="1" x14ac:dyDescent="0.25">
      <c r="A1911">
        <v>188303951</v>
      </c>
      <c r="B1911">
        <v>803401</v>
      </c>
      <c r="C1911" t="s">
        <v>318</v>
      </c>
      <c r="D1911">
        <v>2021763</v>
      </c>
      <c r="E1911" t="s">
        <v>298</v>
      </c>
      <c r="F1911" t="s">
        <v>214</v>
      </c>
      <c r="G1911" t="s">
        <v>215</v>
      </c>
      <c r="H1911">
        <v>4</v>
      </c>
      <c r="I1911">
        <v>2017</v>
      </c>
      <c r="J1911">
        <v>2</v>
      </c>
      <c r="L1911">
        <v>23097794</v>
      </c>
      <c r="P1911" s="29" t="str">
        <f t="shared" si="77"/>
        <v>DRP</v>
      </c>
    </row>
    <row r="1912" spans="1:16" hidden="1" x14ac:dyDescent="0.25">
      <c r="A1912">
        <v>188303951</v>
      </c>
      <c r="B1912">
        <v>803401</v>
      </c>
      <c r="C1912" t="s">
        <v>318</v>
      </c>
      <c r="D1912">
        <v>2004098</v>
      </c>
      <c r="E1912" t="s">
        <v>213</v>
      </c>
      <c r="F1912" t="s">
        <v>214</v>
      </c>
      <c r="G1912" t="s">
        <v>215</v>
      </c>
      <c r="H1912">
        <v>2</v>
      </c>
      <c r="I1912">
        <v>2018</v>
      </c>
      <c r="J1912">
        <v>1</v>
      </c>
      <c r="M1912">
        <v>4.7</v>
      </c>
      <c r="N1912" t="s">
        <v>231</v>
      </c>
      <c r="P1912" s="29">
        <f t="shared" si="77"/>
        <v>0.6166666666666667</v>
      </c>
    </row>
    <row r="1913" spans="1:16" hidden="1" x14ac:dyDescent="0.25">
      <c r="A1913">
        <v>188303951</v>
      </c>
      <c r="B1913">
        <v>803401</v>
      </c>
      <c r="C1913" t="s">
        <v>318</v>
      </c>
      <c r="D1913">
        <v>2004099</v>
      </c>
      <c r="E1913" t="s">
        <v>245</v>
      </c>
      <c r="F1913" t="s">
        <v>214</v>
      </c>
      <c r="G1913" t="s">
        <v>215</v>
      </c>
      <c r="H1913">
        <v>2</v>
      </c>
      <c r="I1913">
        <v>2018</v>
      </c>
      <c r="J1913">
        <v>1</v>
      </c>
      <c r="M1913">
        <v>4.4000000000000004</v>
      </c>
      <c r="N1913" t="s">
        <v>231</v>
      </c>
      <c r="P1913" s="29">
        <f t="shared" si="77"/>
        <v>0.56666666666666676</v>
      </c>
    </row>
    <row r="1914" spans="1:16" hidden="1" x14ac:dyDescent="0.25">
      <c r="A1914">
        <v>188303951</v>
      </c>
      <c r="B1914">
        <v>803401</v>
      </c>
      <c r="C1914" t="s">
        <v>318</v>
      </c>
      <c r="D1914">
        <v>2004112</v>
      </c>
      <c r="E1914" t="s">
        <v>244</v>
      </c>
      <c r="F1914" t="s">
        <v>214</v>
      </c>
      <c r="G1914" t="s">
        <v>215</v>
      </c>
      <c r="H1914">
        <v>2</v>
      </c>
      <c r="I1914">
        <v>2018</v>
      </c>
      <c r="J1914">
        <v>1</v>
      </c>
      <c r="M1914">
        <v>6.4</v>
      </c>
      <c r="N1914" t="s">
        <v>231</v>
      </c>
      <c r="P1914" s="29">
        <f t="shared" si="77"/>
        <v>0.9</v>
      </c>
    </row>
    <row r="1915" spans="1:16" hidden="1" x14ac:dyDescent="0.25">
      <c r="A1915">
        <v>188303951</v>
      </c>
      <c r="B1915">
        <v>803401</v>
      </c>
      <c r="C1915" t="s">
        <v>318</v>
      </c>
      <c r="D1915">
        <v>2004116</v>
      </c>
      <c r="E1915" t="s">
        <v>229</v>
      </c>
      <c r="F1915" t="s">
        <v>214</v>
      </c>
      <c r="G1915" t="s">
        <v>215</v>
      </c>
      <c r="H1915">
        <v>2</v>
      </c>
      <c r="I1915">
        <v>2018</v>
      </c>
      <c r="J1915">
        <v>1</v>
      </c>
      <c r="M1915">
        <v>5.6</v>
      </c>
      <c r="N1915" t="s">
        <v>231</v>
      </c>
      <c r="P1915" s="29">
        <f t="shared" si="77"/>
        <v>0.76666666666666661</v>
      </c>
    </row>
    <row r="1916" spans="1:16" hidden="1" x14ac:dyDescent="0.25">
      <c r="A1916">
        <v>188392210</v>
      </c>
      <c r="B1916">
        <v>803407</v>
      </c>
      <c r="C1916" t="s">
        <v>317</v>
      </c>
      <c r="D1916">
        <v>2005118</v>
      </c>
      <c r="E1916" t="s">
        <v>223</v>
      </c>
      <c r="F1916" t="s">
        <v>214</v>
      </c>
      <c r="G1916" t="s">
        <v>215</v>
      </c>
      <c r="H1916">
        <v>3</v>
      </c>
      <c r="I1916">
        <v>2016</v>
      </c>
      <c r="J1916">
        <v>1</v>
      </c>
      <c r="L1916">
        <v>23081297</v>
      </c>
      <c r="M1916" t="s">
        <v>221</v>
      </c>
      <c r="P1916" s="29" t="str">
        <f t="shared" si="77"/>
        <v>BAD</v>
      </c>
    </row>
    <row r="1917" spans="1:16" hidden="1" x14ac:dyDescent="0.25">
      <c r="A1917">
        <v>188392210</v>
      </c>
      <c r="B1917">
        <v>803407</v>
      </c>
      <c r="C1917" t="s">
        <v>317</v>
      </c>
      <c r="D1917">
        <v>2021754</v>
      </c>
      <c r="E1917" t="s">
        <v>216</v>
      </c>
      <c r="F1917" t="s">
        <v>214</v>
      </c>
      <c r="G1917" t="s">
        <v>215</v>
      </c>
      <c r="H1917">
        <v>3</v>
      </c>
      <c r="I1917">
        <v>2016</v>
      </c>
      <c r="J1917">
        <v>1</v>
      </c>
      <c r="L1917">
        <v>23081134</v>
      </c>
      <c r="M1917" t="s">
        <v>221</v>
      </c>
      <c r="P1917" s="29" t="str">
        <f t="shared" si="77"/>
        <v>BAD</v>
      </c>
    </row>
    <row r="1918" spans="1:16" hidden="1" x14ac:dyDescent="0.25">
      <c r="A1918">
        <v>188392210</v>
      </c>
      <c r="B1918">
        <v>803407</v>
      </c>
      <c r="C1918" t="s">
        <v>317</v>
      </c>
      <c r="D1918">
        <v>2005102</v>
      </c>
      <c r="E1918" t="s">
        <v>218</v>
      </c>
      <c r="F1918" t="s">
        <v>214</v>
      </c>
      <c r="G1918" t="s">
        <v>215</v>
      </c>
      <c r="H1918">
        <v>3</v>
      </c>
      <c r="I1918">
        <v>2016</v>
      </c>
      <c r="J1918">
        <v>1</v>
      </c>
      <c r="L1918">
        <v>23081364</v>
      </c>
      <c r="M1918" t="s">
        <v>221</v>
      </c>
      <c r="P1918" s="29" t="str">
        <f t="shared" si="77"/>
        <v>BAD</v>
      </c>
    </row>
    <row r="1919" spans="1:16" hidden="1" x14ac:dyDescent="0.25">
      <c r="A1919">
        <v>188392210</v>
      </c>
      <c r="B1919">
        <v>803407</v>
      </c>
      <c r="C1919" t="s">
        <v>317</v>
      </c>
      <c r="D1919">
        <v>2005099</v>
      </c>
      <c r="E1919" t="s">
        <v>217</v>
      </c>
      <c r="F1919" t="s">
        <v>214</v>
      </c>
      <c r="G1919" t="s">
        <v>215</v>
      </c>
      <c r="H1919">
        <v>3</v>
      </c>
      <c r="I1919">
        <v>2016</v>
      </c>
      <c r="J1919">
        <v>1</v>
      </c>
      <c r="L1919">
        <v>23081379</v>
      </c>
      <c r="M1919" t="s">
        <v>221</v>
      </c>
      <c r="P1919" s="29" t="str">
        <f t="shared" si="77"/>
        <v>BAD</v>
      </c>
    </row>
    <row r="1920" spans="1:16" hidden="1" x14ac:dyDescent="0.25">
      <c r="A1920">
        <v>188392210</v>
      </c>
      <c r="B1920">
        <v>803407</v>
      </c>
      <c r="C1920" t="s">
        <v>317</v>
      </c>
      <c r="D1920">
        <v>2021600</v>
      </c>
      <c r="E1920" t="s">
        <v>219</v>
      </c>
      <c r="F1920" t="s">
        <v>214</v>
      </c>
      <c r="G1920" t="s">
        <v>215</v>
      </c>
      <c r="H1920">
        <v>3</v>
      </c>
      <c r="I1920">
        <v>2016</v>
      </c>
      <c r="J1920">
        <v>1</v>
      </c>
      <c r="L1920">
        <v>23081087</v>
      </c>
      <c r="M1920" t="s">
        <v>221</v>
      </c>
      <c r="P1920" s="29" t="str">
        <f t="shared" si="77"/>
        <v>BAD</v>
      </c>
    </row>
    <row r="1921" spans="1:16" hidden="1" x14ac:dyDescent="0.25">
      <c r="A1921">
        <v>188392210</v>
      </c>
      <c r="B1921">
        <v>803407</v>
      </c>
      <c r="C1921" t="s">
        <v>317</v>
      </c>
      <c r="D1921">
        <v>2004098</v>
      </c>
      <c r="E1921" t="s">
        <v>213</v>
      </c>
      <c r="F1921" t="s">
        <v>214</v>
      </c>
      <c r="G1921" t="s">
        <v>215</v>
      </c>
      <c r="H1921">
        <v>3</v>
      </c>
      <c r="I1921">
        <v>2016</v>
      </c>
      <c r="J1921">
        <v>1</v>
      </c>
      <c r="L1921">
        <v>23078140</v>
      </c>
      <c r="M1921" t="s">
        <v>221</v>
      </c>
      <c r="P1921" s="29" t="str">
        <f t="shared" si="77"/>
        <v>BAD</v>
      </c>
    </row>
    <row r="1922" spans="1:16" hidden="1" x14ac:dyDescent="0.25">
      <c r="A1922">
        <v>188392210</v>
      </c>
      <c r="B1922">
        <v>803407</v>
      </c>
      <c r="C1922" t="s">
        <v>317</v>
      </c>
      <c r="D1922">
        <v>2019271</v>
      </c>
      <c r="E1922" t="s">
        <v>236</v>
      </c>
      <c r="F1922" t="s">
        <v>214</v>
      </c>
      <c r="G1922" t="s">
        <v>215</v>
      </c>
      <c r="H1922">
        <v>2</v>
      </c>
      <c r="I1922">
        <v>2016</v>
      </c>
      <c r="J1922">
        <v>2</v>
      </c>
      <c r="M1922" t="s">
        <v>232</v>
      </c>
      <c r="N1922" t="s">
        <v>231</v>
      </c>
      <c r="P1922" s="29" t="str">
        <f t="shared" si="77"/>
        <v>CVL</v>
      </c>
    </row>
    <row r="1923" spans="1:16" hidden="1" x14ac:dyDescent="0.25">
      <c r="A1923">
        <v>188392210</v>
      </c>
      <c r="B1923">
        <v>803407</v>
      </c>
      <c r="C1923" t="s">
        <v>317</v>
      </c>
      <c r="D1923">
        <v>2019272</v>
      </c>
      <c r="E1923" t="s">
        <v>249</v>
      </c>
      <c r="F1923" t="s">
        <v>214</v>
      </c>
      <c r="G1923" t="s">
        <v>215</v>
      </c>
      <c r="H1923">
        <v>2</v>
      </c>
      <c r="I1923">
        <v>2016</v>
      </c>
      <c r="J1923">
        <v>2</v>
      </c>
      <c r="M1923" t="s">
        <v>232</v>
      </c>
      <c r="N1923" t="s">
        <v>231</v>
      </c>
      <c r="P1923" s="29" t="str">
        <f t="shared" si="77"/>
        <v>CVL</v>
      </c>
    </row>
    <row r="1924" spans="1:16" hidden="1" x14ac:dyDescent="0.25">
      <c r="A1924">
        <v>188392210</v>
      </c>
      <c r="B1924">
        <v>803407</v>
      </c>
      <c r="C1924" t="s">
        <v>317</v>
      </c>
      <c r="D1924">
        <v>2019273</v>
      </c>
      <c r="E1924" t="s">
        <v>248</v>
      </c>
      <c r="F1924" t="s">
        <v>214</v>
      </c>
      <c r="G1924" t="s">
        <v>215</v>
      </c>
      <c r="H1924">
        <v>2</v>
      </c>
      <c r="I1924">
        <v>2016</v>
      </c>
      <c r="J1924">
        <v>2</v>
      </c>
      <c r="M1924" t="s">
        <v>232</v>
      </c>
      <c r="N1924" t="s">
        <v>231</v>
      </c>
      <c r="P1924" s="29" t="str">
        <f t="shared" si="77"/>
        <v>CVL</v>
      </c>
    </row>
    <row r="1925" spans="1:16" hidden="1" x14ac:dyDescent="0.25">
      <c r="A1925">
        <v>188392210</v>
      </c>
      <c r="B1925">
        <v>803407</v>
      </c>
      <c r="C1925" t="s">
        <v>317</v>
      </c>
      <c r="D1925">
        <v>2019274</v>
      </c>
      <c r="E1925" t="s">
        <v>247</v>
      </c>
      <c r="F1925" t="s">
        <v>214</v>
      </c>
      <c r="G1925" t="s">
        <v>215</v>
      </c>
      <c r="H1925">
        <v>2</v>
      </c>
      <c r="I1925">
        <v>2016</v>
      </c>
      <c r="J1925">
        <v>2</v>
      </c>
      <c r="M1925" t="s">
        <v>232</v>
      </c>
      <c r="N1925" t="s">
        <v>231</v>
      </c>
      <c r="P1925" s="29" t="str">
        <f t="shared" si="77"/>
        <v>CVL</v>
      </c>
    </row>
    <row r="1926" spans="1:16" hidden="1" x14ac:dyDescent="0.25">
      <c r="A1926">
        <v>188392210</v>
      </c>
      <c r="B1926">
        <v>803407</v>
      </c>
      <c r="C1926" t="s">
        <v>317</v>
      </c>
      <c r="D1926">
        <v>2004098</v>
      </c>
      <c r="E1926" t="s">
        <v>213</v>
      </c>
      <c r="F1926" t="s">
        <v>214</v>
      </c>
      <c r="G1926" t="s">
        <v>215</v>
      </c>
      <c r="H1926">
        <v>2</v>
      </c>
      <c r="I1926">
        <v>2016</v>
      </c>
      <c r="J1926">
        <v>2</v>
      </c>
      <c r="L1926">
        <v>23085303</v>
      </c>
      <c r="M1926">
        <v>6.2</v>
      </c>
      <c r="P1926" s="29">
        <f t="shared" si="77"/>
        <v>0.8666666666666667</v>
      </c>
    </row>
    <row r="1927" spans="1:16" hidden="1" x14ac:dyDescent="0.25">
      <c r="A1927">
        <v>188392210</v>
      </c>
      <c r="B1927">
        <v>803407</v>
      </c>
      <c r="C1927" t="s">
        <v>317</v>
      </c>
      <c r="D1927">
        <v>2005099</v>
      </c>
      <c r="E1927" t="s">
        <v>217</v>
      </c>
      <c r="F1927" t="s">
        <v>214</v>
      </c>
      <c r="G1927" t="s">
        <v>215</v>
      </c>
      <c r="H1927">
        <v>3</v>
      </c>
      <c r="I1927">
        <v>2016</v>
      </c>
      <c r="J1927">
        <v>2</v>
      </c>
      <c r="L1927">
        <v>23086541</v>
      </c>
      <c r="M1927" t="s">
        <v>221</v>
      </c>
      <c r="P1927" s="29" t="str">
        <f t="shared" si="77"/>
        <v>BAD</v>
      </c>
    </row>
    <row r="1928" spans="1:16" hidden="1" x14ac:dyDescent="0.25">
      <c r="A1928">
        <v>188392210</v>
      </c>
      <c r="B1928">
        <v>803407</v>
      </c>
      <c r="C1928" t="s">
        <v>317</v>
      </c>
      <c r="D1928">
        <v>2005102</v>
      </c>
      <c r="E1928" t="s">
        <v>218</v>
      </c>
      <c r="F1928" t="s">
        <v>214</v>
      </c>
      <c r="G1928" t="s">
        <v>215</v>
      </c>
      <c r="H1928">
        <v>3</v>
      </c>
      <c r="I1928">
        <v>2016</v>
      </c>
      <c r="J1928">
        <v>2</v>
      </c>
      <c r="L1928">
        <v>23086740</v>
      </c>
      <c r="M1928" t="s">
        <v>221</v>
      </c>
      <c r="P1928" s="29" t="str">
        <f t="shared" si="77"/>
        <v>BAD</v>
      </c>
    </row>
    <row r="1929" spans="1:16" hidden="1" x14ac:dyDescent="0.25">
      <c r="A1929">
        <v>188392210</v>
      </c>
      <c r="B1929">
        <v>803407</v>
      </c>
      <c r="C1929" t="s">
        <v>317</v>
      </c>
      <c r="D1929">
        <v>2005118</v>
      </c>
      <c r="E1929" t="s">
        <v>223</v>
      </c>
      <c r="F1929" t="s">
        <v>214</v>
      </c>
      <c r="G1929" t="s">
        <v>215</v>
      </c>
      <c r="H1929">
        <v>3</v>
      </c>
      <c r="I1929">
        <v>2016</v>
      </c>
      <c r="J1929">
        <v>2</v>
      </c>
      <c r="L1929">
        <v>23086743</v>
      </c>
      <c r="M1929" t="s">
        <v>221</v>
      </c>
      <c r="P1929" s="29" t="str">
        <f t="shared" si="77"/>
        <v>BAD</v>
      </c>
    </row>
    <row r="1930" spans="1:16" hidden="1" x14ac:dyDescent="0.25">
      <c r="A1930">
        <v>188392210</v>
      </c>
      <c r="B1930">
        <v>803407</v>
      </c>
      <c r="C1930" t="s">
        <v>317</v>
      </c>
      <c r="D1930">
        <v>2021600</v>
      </c>
      <c r="E1930" t="s">
        <v>219</v>
      </c>
      <c r="F1930" t="s">
        <v>214</v>
      </c>
      <c r="G1930" t="s">
        <v>215</v>
      </c>
      <c r="H1930">
        <v>3</v>
      </c>
      <c r="I1930">
        <v>2016</v>
      </c>
      <c r="J1930">
        <v>2</v>
      </c>
      <c r="L1930">
        <v>23086547</v>
      </c>
      <c r="M1930" t="s">
        <v>221</v>
      </c>
      <c r="P1930" s="29" t="str">
        <f t="shared" si="77"/>
        <v>BAD</v>
      </c>
    </row>
    <row r="1931" spans="1:16" hidden="1" x14ac:dyDescent="0.25">
      <c r="A1931">
        <v>188392210</v>
      </c>
      <c r="B1931">
        <v>803407</v>
      </c>
      <c r="C1931" t="s">
        <v>317</v>
      </c>
      <c r="D1931">
        <v>2021754</v>
      </c>
      <c r="E1931" t="s">
        <v>216</v>
      </c>
      <c r="F1931" t="s">
        <v>214</v>
      </c>
      <c r="G1931" t="s">
        <v>215</v>
      </c>
      <c r="H1931">
        <v>3</v>
      </c>
      <c r="I1931">
        <v>2016</v>
      </c>
      <c r="J1931">
        <v>2</v>
      </c>
      <c r="L1931">
        <v>23086733</v>
      </c>
      <c r="M1931" t="s">
        <v>221</v>
      </c>
      <c r="P1931" s="29" t="str">
        <f t="shared" si="77"/>
        <v>BAD</v>
      </c>
    </row>
    <row r="1932" spans="1:16" hidden="1" x14ac:dyDescent="0.25">
      <c r="A1932">
        <v>188392210</v>
      </c>
      <c r="B1932">
        <v>803407</v>
      </c>
      <c r="C1932" t="s">
        <v>317</v>
      </c>
      <c r="D1932">
        <v>2005118</v>
      </c>
      <c r="E1932" t="s">
        <v>223</v>
      </c>
      <c r="F1932" t="s">
        <v>366</v>
      </c>
      <c r="G1932" t="s">
        <v>366</v>
      </c>
      <c r="H1932">
        <v>3</v>
      </c>
      <c r="I1932">
        <v>2017</v>
      </c>
      <c r="J1932">
        <v>1</v>
      </c>
      <c r="L1932">
        <v>23094577</v>
      </c>
      <c r="M1932" t="s">
        <v>221</v>
      </c>
      <c r="P1932" s="29" t="str">
        <f t="shared" si="77"/>
        <v>BAD</v>
      </c>
    </row>
    <row r="1933" spans="1:16" hidden="1" x14ac:dyDescent="0.25">
      <c r="A1933">
        <v>188392210</v>
      </c>
      <c r="B1933">
        <v>803407</v>
      </c>
      <c r="C1933" t="s">
        <v>317</v>
      </c>
      <c r="D1933">
        <v>2021754</v>
      </c>
      <c r="E1933" t="s">
        <v>216</v>
      </c>
      <c r="F1933" t="s">
        <v>366</v>
      </c>
      <c r="G1933" t="s">
        <v>366</v>
      </c>
      <c r="H1933">
        <v>3</v>
      </c>
      <c r="I1933">
        <v>2017</v>
      </c>
      <c r="J1933">
        <v>1</v>
      </c>
      <c r="L1933">
        <v>23092903</v>
      </c>
      <c r="M1933">
        <v>2.5</v>
      </c>
      <c r="P1933" s="29">
        <f t="shared" ref="P1933:P1939" si="78">IF(AND(ISNUMBER(M1933),H1933&lt;&gt;4),(M1933-1)/6,IF(H1933=4,"DRP",IF(AND(H1933=3,M1933="NA"),"BAD",IF(AND(H1933=2),"CVL",IF(AND(H1933=1,ISBLANK(M1933)),"NULL","UNK")))))</f>
        <v>0.25</v>
      </c>
    </row>
    <row r="1934" spans="1:16" hidden="1" x14ac:dyDescent="0.25">
      <c r="A1934">
        <v>188392210</v>
      </c>
      <c r="B1934">
        <v>803407</v>
      </c>
      <c r="C1934" t="s">
        <v>317</v>
      </c>
      <c r="D1934">
        <v>2021600</v>
      </c>
      <c r="E1934" t="s">
        <v>219</v>
      </c>
      <c r="F1934" t="s">
        <v>366</v>
      </c>
      <c r="G1934" t="s">
        <v>366</v>
      </c>
      <c r="H1934">
        <v>3</v>
      </c>
      <c r="I1934">
        <v>2017</v>
      </c>
      <c r="J1934">
        <v>1</v>
      </c>
      <c r="L1934">
        <v>23092796</v>
      </c>
      <c r="M1934" t="s">
        <v>221</v>
      </c>
      <c r="P1934" s="29" t="str">
        <f t="shared" si="78"/>
        <v>BAD</v>
      </c>
    </row>
    <row r="1935" spans="1:16" hidden="1" x14ac:dyDescent="0.25">
      <c r="A1935">
        <v>188392210</v>
      </c>
      <c r="B1935">
        <v>803407</v>
      </c>
      <c r="C1935" t="s">
        <v>317</v>
      </c>
      <c r="D1935">
        <v>2005102</v>
      </c>
      <c r="E1935" t="s">
        <v>218</v>
      </c>
      <c r="F1935" t="s">
        <v>366</v>
      </c>
      <c r="G1935" t="s">
        <v>366</v>
      </c>
      <c r="H1935">
        <v>3</v>
      </c>
      <c r="I1935">
        <v>2017</v>
      </c>
      <c r="J1935">
        <v>1</v>
      </c>
      <c r="L1935">
        <v>23092919</v>
      </c>
      <c r="M1935">
        <v>2</v>
      </c>
      <c r="P1935" s="29">
        <f t="shared" si="78"/>
        <v>0.16666666666666666</v>
      </c>
    </row>
    <row r="1936" spans="1:16" hidden="1" x14ac:dyDescent="0.25">
      <c r="A1936">
        <v>188392210</v>
      </c>
      <c r="B1936">
        <v>803407</v>
      </c>
      <c r="C1936" t="s">
        <v>317</v>
      </c>
      <c r="D1936">
        <v>2005099</v>
      </c>
      <c r="E1936" t="s">
        <v>217</v>
      </c>
      <c r="F1936" t="s">
        <v>366</v>
      </c>
      <c r="G1936" t="s">
        <v>366</v>
      </c>
      <c r="H1936">
        <v>3</v>
      </c>
      <c r="I1936">
        <v>2017</v>
      </c>
      <c r="J1936">
        <v>1</v>
      </c>
      <c r="L1936">
        <v>23092792</v>
      </c>
      <c r="M1936" t="s">
        <v>221</v>
      </c>
      <c r="P1936" s="29" t="str">
        <f t="shared" si="78"/>
        <v>BAD</v>
      </c>
    </row>
    <row r="1937" spans="1:16" hidden="1" x14ac:dyDescent="0.25">
      <c r="A1937">
        <v>188392210</v>
      </c>
      <c r="B1937">
        <v>803407</v>
      </c>
      <c r="C1937" t="s">
        <v>317</v>
      </c>
      <c r="D1937">
        <v>2004112</v>
      </c>
      <c r="E1937" t="s">
        <v>244</v>
      </c>
      <c r="F1937" t="s">
        <v>214</v>
      </c>
      <c r="G1937" t="s">
        <v>215</v>
      </c>
      <c r="H1937">
        <v>3</v>
      </c>
      <c r="I1937">
        <v>2017</v>
      </c>
      <c r="J1937">
        <v>1</v>
      </c>
      <c r="L1937">
        <v>23092347</v>
      </c>
      <c r="M1937" t="s">
        <v>221</v>
      </c>
      <c r="P1937" s="29" t="str">
        <f t="shared" si="78"/>
        <v>BAD</v>
      </c>
    </row>
    <row r="1938" spans="1:16" hidden="1" x14ac:dyDescent="0.25">
      <c r="A1938">
        <v>188392210</v>
      </c>
      <c r="B1938">
        <v>803407</v>
      </c>
      <c r="C1938" t="s">
        <v>317</v>
      </c>
      <c r="D1938">
        <v>2004112</v>
      </c>
      <c r="E1938" t="s">
        <v>244</v>
      </c>
      <c r="F1938" t="s">
        <v>214</v>
      </c>
      <c r="G1938" t="s">
        <v>215</v>
      </c>
      <c r="H1938">
        <v>2</v>
      </c>
      <c r="I1938">
        <v>2017</v>
      </c>
      <c r="J1938">
        <v>2</v>
      </c>
      <c r="L1938">
        <v>23098507</v>
      </c>
      <c r="M1938">
        <v>5.9</v>
      </c>
      <c r="P1938" s="29">
        <f t="shared" si="78"/>
        <v>0.81666666666666676</v>
      </c>
    </row>
    <row r="1939" spans="1:16" hidden="1" x14ac:dyDescent="0.25">
      <c r="A1939">
        <v>188392210</v>
      </c>
      <c r="B1939">
        <v>803407</v>
      </c>
      <c r="C1939" t="s">
        <v>317</v>
      </c>
      <c r="D1939">
        <v>2004099</v>
      </c>
      <c r="E1939" t="s">
        <v>245</v>
      </c>
      <c r="F1939" t="s">
        <v>214</v>
      </c>
      <c r="G1939" t="s">
        <v>215</v>
      </c>
      <c r="H1939">
        <v>3</v>
      </c>
      <c r="I1939">
        <v>2018</v>
      </c>
      <c r="J1939">
        <v>2</v>
      </c>
      <c r="L1939">
        <v>23114480</v>
      </c>
      <c r="M1939" t="s">
        <v>221</v>
      </c>
      <c r="P1939" s="29" t="str">
        <f t="shared" si="78"/>
        <v>BAD</v>
      </c>
    </row>
    <row r="1940" spans="1:16" hidden="1" x14ac:dyDescent="0.25">
      <c r="A1940">
        <v>188399460</v>
      </c>
      <c r="B1940">
        <v>803401</v>
      </c>
      <c r="C1940" t="s">
        <v>318</v>
      </c>
      <c r="D1940">
        <v>2005118</v>
      </c>
      <c r="E1940" t="s">
        <v>223</v>
      </c>
      <c r="F1940" t="s">
        <v>214</v>
      </c>
      <c r="G1940" t="s">
        <v>215</v>
      </c>
      <c r="H1940">
        <v>3</v>
      </c>
      <c r="I1940">
        <v>2015</v>
      </c>
      <c r="J1940">
        <v>1</v>
      </c>
      <c r="L1940">
        <v>23067520</v>
      </c>
      <c r="M1940" t="s">
        <v>221</v>
      </c>
      <c r="P1940" s="29" t="str">
        <f t="shared" ref="P1940:P1951" si="79">IF(AND(ISNUMBER(M1940),H1940&lt;&gt;4,N1940&lt;&gt;"X"),(M1940-1)/6,IF(H1940=4,"DRP",IF(AND(H1940=3,M1940="NA"),"BAD",IF(AND(H1940=2),"CVL",IF(AND(H1940=1,ISBLANK(M1940)),"NULL","UNK")))))</f>
        <v>BAD</v>
      </c>
    </row>
    <row r="1941" spans="1:16" hidden="1" x14ac:dyDescent="0.25">
      <c r="A1941">
        <v>188399460</v>
      </c>
      <c r="B1941">
        <v>803401</v>
      </c>
      <c r="C1941" t="s">
        <v>318</v>
      </c>
      <c r="D1941">
        <v>2021600</v>
      </c>
      <c r="E1941" t="s">
        <v>219</v>
      </c>
      <c r="F1941" t="s">
        <v>214</v>
      </c>
      <c r="G1941" t="s">
        <v>215</v>
      </c>
      <c r="H1941">
        <v>3</v>
      </c>
      <c r="I1941">
        <v>2015</v>
      </c>
      <c r="J1941">
        <v>1</v>
      </c>
      <c r="L1941">
        <v>23066442</v>
      </c>
      <c r="M1941" t="s">
        <v>221</v>
      </c>
      <c r="P1941" s="29" t="str">
        <f t="shared" si="79"/>
        <v>BAD</v>
      </c>
    </row>
    <row r="1942" spans="1:16" hidden="1" x14ac:dyDescent="0.25">
      <c r="A1942">
        <v>188399460</v>
      </c>
      <c r="B1942">
        <v>803401</v>
      </c>
      <c r="C1942" t="s">
        <v>318</v>
      </c>
      <c r="D1942">
        <v>2005102</v>
      </c>
      <c r="E1942" t="s">
        <v>218</v>
      </c>
      <c r="F1942" t="s">
        <v>214</v>
      </c>
      <c r="G1942" t="s">
        <v>215</v>
      </c>
      <c r="H1942">
        <v>3</v>
      </c>
      <c r="I1942">
        <v>2015</v>
      </c>
      <c r="J1942">
        <v>1</v>
      </c>
      <c r="L1942">
        <v>23066494</v>
      </c>
      <c r="M1942" t="s">
        <v>221</v>
      </c>
      <c r="P1942" s="29" t="str">
        <f t="shared" si="79"/>
        <v>BAD</v>
      </c>
    </row>
    <row r="1943" spans="1:16" hidden="1" x14ac:dyDescent="0.25">
      <c r="A1943">
        <v>188399460</v>
      </c>
      <c r="B1943">
        <v>803401</v>
      </c>
      <c r="C1943" t="s">
        <v>318</v>
      </c>
      <c r="D1943">
        <v>2005099</v>
      </c>
      <c r="E1943" t="s">
        <v>217</v>
      </c>
      <c r="F1943" t="s">
        <v>214</v>
      </c>
      <c r="G1943" t="s">
        <v>215</v>
      </c>
      <c r="H1943">
        <v>3</v>
      </c>
      <c r="I1943">
        <v>2015</v>
      </c>
      <c r="J1943">
        <v>1</v>
      </c>
      <c r="L1943">
        <v>23066433</v>
      </c>
      <c r="M1943" t="s">
        <v>221</v>
      </c>
      <c r="P1943" s="29" t="str">
        <f t="shared" si="79"/>
        <v>BAD</v>
      </c>
    </row>
    <row r="1944" spans="1:16" hidden="1" x14ac:dyDescent="0.25">
      <c r="A1944">
        <v>188399460</v>
      </c>
      <c r="B1944">
        <v>803401</v>
      </c>
      <c r="C1944" t="s">
        <v>318</v>
      </c>
      <c r="D1944">
        <v>2021754</v>
      </c>
      <c r="E1944" t="s">
        <v>216</v>
      </c>
      <c r="F1944" t="s">
        <v>214</v>
      </c>
      <c r="G1944" t="s">
        <v>215</v>
      </c>
      <c r="H1944">
        <v>3</v>
      </c>
      <c r="I1944">
        <v>2015</v>
      </c>
      <c r="J1944">
        <v>1</v>
      </c>
      <c r="L1944">
        <v>23066482</v>
      </c>
      <c r="M1944" t="s">
        <v>221</v>
      </c>
      <c r="P1944" s="29" t="str">
        <f t="shared" si="79"/>
        <v>BAD</v>
      </c>
    </row>
    <row r="1945" spans="1:16" hidden="1" x14ac:dyDescent="0.25">
      <c r="A1945">
        <v>188399460</v>
      </c>
      <c r="B1945">
        <v>803401</v>
      </c>
      <c r="C1945" t="s">
        <v>318</v>
      </c>
      <c r="D1945">
        <v>2004098</v>
      </c>
      <c r="E1945" t="s">
        <v>213</v>
      </c>
      <c r="F1945" t="s">
        <v>214</v>
      </c>
      <c r="G1945" t="s">
        <v>215</v>
      </c>
      <c r="H1945">
        <v>3</v>
      </c>
      <c r="I1945">
        <v>2015</v>
      </c>
      <c r="J1945">
        <v>1</v>
      </c>
      <c r="L1945">
        <v>23066601</v>
      </c>
      <c r="M1945" t="s">
        <v>221</v>
      </c>
      <c r="P1945" s="29" t="str">
        <f t="shared" si="79"/>
        <v>BAD</v>
      </c>
    </row>
    <row r="1946" spans="1:16" hidden="1" x14ac:dyDescent="0.25">
      <c r="A1946">
        <v>188399460</v>
      </c>
      <c r="B1946">
        <v>803401</v>
      </c>
      <c r="C1946" t="s">
        <v>318</v>
      </c>
      <c r="D1946">
        <v>2005102</v>
      </c>
      <c r="E1946" t="s">
        <v>218</v>
      </c>
      <c r="F1946" t="s">
        <v>214</v>
      </c>
      <c r="G1946" t="s">
        <v>215</v>
      </c>
      <c r="H1946">
        <v>3</v>
      </c>
      <c r="I1946">
        <v>2015</v>
      </c>
      <c r="J1946">
        <v>2</v>
      </c>
      <c r="L1946">
        <v>23072204</v>
      </c>
      <c r="M1946" t="s">
        <v>221</v>
      </c>
      <c r="P1946" s="29" t="str">
        <f t="shared" si="79"/>
        <v>BAD</v>
      </c>
    </row>
    <row r="1947" spans="1:16" hidden="1" x14ac:dyDescent="0.25">
      <c r="A1947">
        <v>188399460</v>
      </c>
      <c r="B1947">
        <v>803401</v>
      </c>
      <c r="C1947" t="s">
        <v>318</v>
      </c>
      <c r="D1947">
        <v>2021754</v>
      </c>
      <c r="E1947" t="s">
        <v>216</v>
      </c>
      <c r="F1947" t="s">
        <v>214</v>
      </c>
      <c r="G1947" t="s">
        <v>215</v>
      </c>
      <c r="H1947">
        <v>3</v>
      </c>
      <c r="I1947">
        <v>2015</v>
      </c>
      <c r="J1947">
        <v>2</v>
      </c>
      <c r="L1947">
        <v>23074070</v>
      </c>
      <c r="M1947" t="s">
        <v>221</v>
      </c>
      <c r="P1947" s="29" t="str">
        <f t="shared" si="79"/>
        <v>BAD</v>
      </c>
    </row>
    <row r="1948" spans="1:16" hidden="1" x14ac:dyDescent="0.25">
      <c r="A1948">
        <v>188399460</v>
      </c>
      <c r="B1948">
        <v>803401</v>
      </c>
      <c r="C1948" t="s">
        <v>318</v>
      </c>
      <c r="D1948">
        <v>2021600</v>
      </c>
      <c r="E1948" t="s">
        <v>219</v>
      </c>
      <c r="F1948" t="s">
        <v>214</v>
      </c>
      <c r="G1948" t="s">
        <v>215</v>
      </c>
      <c r="H1948">
        <v>3</v>
      </c>
      <c r="I1948">
        <v>2015</v>
      </c>
      <c r="J1948">
        <v>2</v>
      </c>
      <c r="L1948">
        <v>23071943</v>
      </c>
      <c r="M1948" t="s">
        <v>221</v>
      </c>
      <c r="P1948" s="29" t="str">
        <f t="shared" si="79"/>
        <v>BAD</v>
      </c>
    </row>
    <row r="1949" spans="1:16" hidden="1" x14ac:dyDescent="0.25">
      <c r="A1949">
        <v>188399460</v>
      </c>
      <c r="B1949">
        <v>803401</v>
      </c>
      <c r="C1949" t="s">
        <v>318</v>
      </c>
      <c r="D1949">
        <v>2005118</v>
      </c>
      <c r="E1949" t="s">
        <v>223</v>
      </c>
      <c r="F1949" t="s">
        <v>214</v>
      </c>
      <c r="G1949" t="s">
        <v>215</v>
      </c>
      <c r="H1949">
        <v>3</v>
      </c>
      <c r="I1949">
        <v>2015</v>
      </c>
      <c r="J1949">
        <v>2</v>
      </c>
      <c r="L1949">
        <v>23071574</v>
      </c>
      <c r="M1949" t="s">
        <v>221</v>
      </c>
      <c r="P1949" s="29" t="str">
        <f t="shared" si="79"/>
        <v>BAD</v>
      </c>
    </row>
    <row r="1950" spans="1:16" hidden="1" x14ac:dyDescent="0.25">
      <c r="A1950">
        <v>188399460</v>
      </c>
      <c r="B1950">
        <v>803401</v>
      </c>
      <c r="C1950" t="s">
        <v>318</v>
      </c>
      <c r="D1950">
        <v>2005099</v>
      </c>
      <c r="E1950" t="s">
        <v>217</v>
      </c>
      <c r="F1950" t="s">
        <v>214</v>
      </c>
      <c r="G1950" t="s">
        <v>215</v>
      </c>
      <c r="H1950">
        <v>3</v>
      </c>
      <c r="I1950">
        <v>2015</v>
      </c>
      <c r="J1950">
        <v>2</v>
      </c>
      <c r="L1950">
        <v>23071932</v>
      </c>
      <c r="M1950" t="s">
        <v>221</v>
      </c>
      <c r="P1950" s="29" t="str">
        <f t="shared" si="79"/>
        <v>BAD</v>
      </c>
    </row>
    <row r="1951" spans="1:16" hidden="1" x14ac:dyDescent="0.25">
      <c r="A1951">
        <v>188399460</v>
      </c>
      <c r="B1951">
        <v>803401</v>
      </c>
      <c r="C1951" t="s">
        <v>318</v>
      </c>
      <c r="D1951">
        <v>2004098</v>
      </c>
      <c r="E1951" t="s">
        <v>213</v>
      </c>
      <c r="F1951" t="s">
        <v>214</v>
      </c>
      <c r="G1951" t="s">
        <v>215</v>
      </c>
      <c r="H1951">
        <v>3</v>
      </c>
      <c r="I1951">
        <v>2015</v>
      </c>
      <c r="J1951">
        <v>2</v>
      </c>
      <c r="L1951">
        <v>23072838</v>
      </c>
      <c r="M1951" t="s">
        <v>221</v>
      </c>
      <c r="P1951" s="29" t="str">
        <f t="shared" si="79"/>
        <v>BAD</v>
      </c>
    </row>
    <row r="1952" spans="1:16" hidden="1" x14ac:dyDescent="0.25">
      <c r="A1952">
        <v>188401295</v>
      </c>
      <c r="B1952">
        <v>803403</v>
      </c>
      <c r="C1952" t="s">
        <v>224</v>
      </c>
      <c r="D1952">
        <v>2004186</v>
      </c>
      <c r="E1952" t="s">
        <v>229</v>
      </c>
      <c r="F1952" t="s">
        <v>214</v>
      </c>
      <c r="G1952" t="s">
        <v>215</v>
      </c>
      <c r="H1952">
        <v>2</v>
      </c>
      <c r="I1952">
        <v>2016</v>
      </c>
      <c r="J1952">
        <v>1</v>
      </c>
      <c r="L1952">
        <v>23078311</v>
      </c>
      <c r="M1952">
        <v>6.2</v>
      </c>
      <c r="P1952" s="29">
        <f t="shared" ref="P1952:P1983" si="80">IF(AND(ISNUMBER(M1952),H1952&lt;&gt;4),(M1952-1)/6,IF(H1952=4,"DRP",IF(AND(H1952=3,M1952="NA"),"BAD",IF(AND(H1952=2),"CVL",IF(AND(H1952=1,ISBLANK(M1952)),"NULL","UNK")))))</f>
        <v>0.8666666666666667</v>
      </c>
    </row>
    <row r="1953" spans="1:16" hidden="1" x14ac:dyDescent="0.25">
      <c r="A1953">
        <v>188401295</v>
      </c>
      <c r="B1953">
        <v>803403</v>
      </c>
      <c r="C1953" t="s">
        <v>224</v>
      </c>
      <c r="D1953">
        <v>2021916</v>
      </c>
      <c r="E1953" t="s">
        <v>226</v>
      </c>
      <c r="F1953" t="s">
        <v>214</v>
      </c>
      <c r="G1953" t="s">
        <v>215</v>
      </c>
      <c r="H1953">
        <v>2</v>
      </c>
      <c r="I1953">
        <v>2016</v>
      </c>
      <c r="J1953">
        <v>1</v>
      </c>
      <c r="L1953">
        <v>23078559</v>
      </c>
      <c r="M1953">
        <v>6</v>
      </c>
      <c r="P1953" s="29">
        <f t="shared" si="80"/>
        <v>0.83333333333333337</v>
      </c>
    </row>
    <row r="1954" spans="1:16" hidden="1" x14ac:dyDescent="0.25">
      <c r="A1954">
        <v>188401295</v>
      </c>
      <c r="B1954">
        <v>803403</v>
      </c>
      <c r="C1954" t="s">
        <v>224</v>
      </c>
      <c r="D1954">
        <v>2005133</v>
      </c>
      <c r="E1954" t="s">
        <v>228</v>
      </c>
      <c r="F1954" t="s">
        <v>214</v>
      </c>
      <c r="G1954" t="s">
        <v>215</v>
      </c>
      <c r="H1954">
        <v>2</v>
      </c>
      <c r="I1954">
        <v>2016</v>
      </c>
      <c r="J1954">
        <v>1</v>
      </c>
      <c r="L1954">
        <v>23078573</v>
      </c>
      <c r="M1954">
        <v>5.7</v>
      </c>
      <c r="P1954" s="29">
        <f t="shared" si="80"/>
        <v>0.78333333333333333</v>
      </c>
    </row>
    <row r="1955" spans="1:16" hidden="1" x14ac:dyDescent="0.25">
      <c r="A1955">
        <v>188401295</v>
      </c>
      <c r="B1955">
        <v>803403</v>
      </c>
      <c r="C1955" t="s">
        <v>224</v>
      </c>
      <c r="D1955">
        <v>2021878</v>
      </c>
      <c r="E1955" t="s">
        <v>294</v>
      </c>
      <c r="F1955" t="s">
        <v>214</v>
      </c>
      <c r="G1955" t="s">
        <v>215</v>
      </c>
      <c r="H1955">
        <v>2</v>
      </c>
      <c r="I1955">
        <v>2016</v>
      </c>
      <c r="J1955">
        <v>1</v>
      </c>
      <c r="L1955">
        <v>23078567</v>
      </c>
      <c r="M1955">
        <v>5.2</v>
      </c>
      <c r="P1955" s="29">
        <f t="shared" si="80"/>
        <v>0.70000000000000007</v>
      </c>
    </row>
    <row r="1956" spans="1:16" hidden="1" x14ac:dyDescent="0.25">
      <c r="A1956">
        <v>188401295</v>
      </c>
      <c r="B1956">
        <v>803403</v>
      </c>
      <c r="C1956" t="s">
        <v>224</v>
      </c>
      <c r="D1956">
        <v>2021885</v>
      </c>
      <c r="E1956" t="s">
        <v>295</v>
      </c>
      <c r="F1956" t="s">
        <v>214</v>
      </c>
      <c r="G1956" t="s">
        <v>215</v>
      </c>
      <c r="H1956">
        <v>2</v>
      </c>
      <c r="I1956">
        <v>2016</v>
      </c>
      <c r="J1956">
        <v>1</v>
      </c>
      <c r="L1956">
        <v>23078565</v>
      </c>
      <c r="M1956">
        <v>6.7</v>
      </c>
      <c r="P1956" s="29">
        <f t="shared" si="80"/>
        <v>0.95000000000000007</v>
      </c>
    </row>
    <row r="1957" spans="1:16" hidden="1" x14ac:dyDescent="0.25">
      <c r="A1957">
        <v>188401295</v>
      </c>
      <c r="B1957">
        <v>803403</v>
      </c>
      <c r="C1957" t="s">
        <v>224</v>
      </c>
      <c r="D1957">
        <v>2021876</v>
      </c>
      <c r="E1957" t="s">
        <v>241</v>
      </c>
      <c r="F1957" t="s">
        <v>214</v>
      </c>
      <c r="G1957" t="s">
        <v>215</v>
      </c>
      <c r="H1957">
        <v>2</v>
      </c>
      <c r="I1957">
        <v>2016</v>
      </c>
      <c r="J1957">
        <v>1</v>
      </c>
      <c r="K1957" t="s">
        <v>231</v>
      </c>
      <c r="M1957" t="s">
        <v>232</v>
      </c>
      <c r="P1957" s="29" t="str">
        <f t="shared" si="80"/>
        <v>CVL</v>
      </c>
    </row>
    <row r="1958" spans="1:16" hidden="1" x14ac:dyDescent="0.25">
      <c r="A1958">
        <v>188401295</v>
      </c>
      <c r="B1958">
        <v>803403</v>
      </c>
      <c r="C1958" t="s">
        <v>224</v>
      </c>
      <c r="D1958">
        <v>2021879</v>
      </c>
      <c r="E1958" t="s">
        <v>219</v>
      </c>
      <c r="F1958" t="s">
        <v>214</v>
      </c>
      <c r="G1958" t="s">
        <v>215</v>
      </c>
      <c r="H1958">
        <v>2</v>
      </c>
      <c r="I1958">
        <v>2016</v>
      </c>
      <c r="J1958">
        <v>1</v>
      </c>
      <c r="K1958" t="s">
        <v>231</v>
      </c>
      <c r="M1958" t="s">
        <v>232</v>
      </c>
      <c r="P1958" s="29" t="str">
        <f t="shared" si="80"/>
        <v>CVL</v>
      </c>
    </row>
    <row r="1959" spans="1:16" hidden="1" x14ac:dyDescent="0.25">
      <c r="A1959">
        <v>188401295</v>
      </c>
      <c r="B1959">
        <v>803403</v>
      </c>
      <c r="C1959" t="s">
        <v>224</v>
      </c>
      <c r="D1959">
        <v>2021880</v>
      </c>
      <c r="E1959" t="s">
        <v>242</v>
      </c>
      <c r="F1959" t="s">
        <v>214</v>
      </c>
      <c r="G1959" t="s">
        <v>215</v>
      </c>
      <c r="H1959">
        <v>2</v>
      </c>
      <c r="I1959">
        <v>2016</v>
      </c>
      <c r="J1959">
        <v>1</v>
      </c>
      <c r="K1959" t="s">
        <v>231</v>
      </c>
      <c r="M1959" t="s">
        <v>232</v>
      </c>
      <c r="P1959" s="29" t="str">
        <f t="shared" si="80"/>
        <v>CVL</v>
      </c>
    </row>
    <row r="1960" spans="1:16" hidden="1" x14ac:dyDescent="0.25">
      <c r="A1960">
        <v>188401295</v>
      </c>
      <c r="B1960">
        <v>803403</v>
      </c>
      <c r="C1960" t="s">
        <v>224</v>
      </c>
      <c r="D1960">
        <v>2021900</v>
      </c>
      <c r="E1960" t="s">
        <v>216</v>
      </c>
      <c r="F1960" t="s">
        <v>214</v>
      </c>
      <c r="G1960" t="s">
        <v>215</v>
      </c>
      <c r="H1960">
        <v>2</v>
      </c>
      <c r="I1960">
        <v>2016</v>
      </c>
      <c r="J1960">
        <v>1</v>
      </c>
      <c r="K1960" t="s">
        <v>231</v>
      </c>
      <c r="M1960" t="s">
        <v>232</v>
      </c>
      <c r="P1960" s="29" t="str">
        <f t="shared" si="80"/>
        <v>CVL</v>
      </c>
    </row>
    <row r="1961" spans="1:16" hidden="1" x14ac:dyDescent="0.25">
      <c r="A1961">
        <v>188401295</v>
      </c>
      <c r="B1961">
        <v>803403</v>
      </c>
      <c r="C1961" t="s">
        <v>224</v>
      </c>
      <c r="D1961">
        <v>2021901</v>
      </c>
      <c r="E1961" t="s">
        <v>253</v>
      </c>
      <c r="F1961" t="s">
        <v>214</v>
      </c>
      <c r="G1961" t="s">
        <v>215</v>
      </c>
      <c r="H1961">
        <v>2</v>
      </c>
      <c r="I1961">
        <v>2016</v>
      </c>
      <c r="J1961">
        <v>1</v>
      </c>
      <c r="K1961" t="s">
        <v>231</v>
      </c>
      <c r="M1961" t="s">
        <v>232</v>
      </c>
      <c r="P1961" s="29" t="str">
        <f t="shared" si="80"/>
        <v>CVL</v>
      </c>
    </row>
    <row r="1962" spans="1:16" hidden="1" x14ac:dyDescent="0.25">
      <c r="A1962">
        <v>188401295</v>
      </c>
      <c r="B1962">
        <v>803403</v>
      </c>
      <c r="C1962" t="s">
        <v>224</v>
      </c>
      <c r="D1962">
        <v>2021994</v>
      </c>
      <c r="E1962" t="s">
        <v>298</v>
      </c>
      <c r="F1962" t="s">
        <v>214</v>
      </c>
      <c r="G1962" t="s">
        <v>215</v>
      </c>
      <c r="H1962">
        <v>2</v>
      </c>
      <c r="I1962">
        <v>2016</v>
      </c>
      <c r="J1962">
        <v>1</v>
      </c>
      <c r="K1962" t="s">
        <v>231</v>
      </c>
      <c r="M1962" t="s">
        <v>232</v>
      </c>
      <c r="P1962" s="29" t="str">
        <f t="shared" si="80"/>
        <v>CVL</v>
      </c>
    </row>
    <row r="1963" spans="1:16" hidden="1" x14ac:dyDescent="0.25">
      <c r="A1963">
        <v>188401295</v>
      </c>
      <c r="B1963">
        <v>803403</v>
      </c>
      <c r="C1963" t="s">
        <v>224</v>
      </c>
      <c r="D1963">
        <v>2005127</v>
      </c>
      <c r="E1963" t="s">
        <v>293</v>
      </c>
      <c r="F1963" t="s">
        <v>214</v>
      </c>
      <c r="G1963" t="s">
        <v>215</v>
      </c>
      <c r="H1963">
        <v>2</v>
      </c>
      <c r="I1963">
        <v>2016</v>
      </c>
      <c r="J1963">
        <v>1</v>
      </c>
      <c r="L1963">
        <v>23078552</v>
      </c>
      <c r="M1963">
        <v>6.1</v>
      </c>
      <c r="P1963" s="29">
        <f t="shared" si="80"/>
        <v>0.85</v>
      </c>
    </row>
    <row r="1964" spans="1:16" hidden="1" x14ac:dyDescent="0.25">
      <c r="A1964">
        <v>188401295</v>
      </c>
      <c r="B1964">
        <v>803403</v>
      </c>
      <c r="C1964" t="s">
        <v>224</v>
      </c>
      <c r="D1964">
        <v>2021900</v>
      </c>
      <c r="E1964" t="s">
        <v>216</v>
      </c>
      <c r="F1964" t="s">
        <v>214</v>
      </c>
      <c r="G1964" t="s">
        <v>215</v>
      </c>
      <c r="H1964">
        <v>4</v>
      </c>
      <c r="I1964">
        <v>2016</v>
      </c>
      <c r="J1964">
        <v>1</v>
      </c>
      <c r="L1964">
        <v>23078554</v>
      </c>
      <c r="P1964" s="29" t="str">
        <f t="shared" si="80"/>
        <v>DRP</v>
      </c>
    </row>
    <row r="1965" spans="1:16" hidden="1" x14ac:dyDescent="0.25">
      <c r="A1965">
        <v>188401295</v>
      </c>
      <c r="B1965">
        <v>803403</v>
      </c>
      <c r="C1965" t="s">
        <v>224</v>
      </c>
      <c r="D1965">
        <v>2021879</v>
      </c>
      <c r="E1965" t="s">
        <v>219</v>
      </c>
      <c r="F1965" t="s">
        <v>214</v>
      </c>
      <c r="G1965" t="s">
        <v>215</v>
      </c>
      <c r="H1965">
        <v>4</v>
      </c>
      <c r="I1965">
        <v>2016</v>
      </c>
      <c r="J1965">
        <v>1</v>
      </c>
      <c r="L1965">
        <v>23078551</v>
      </c>
      <c r="P1965" s="29" t="str">
        <f t="shared" si="80"/>
        <v>DRP</v>
      </c>
    </row>
    <row r="1966" spans="1:16" hidden="1" x14ac:dyDescent="0.25">
      <c r="A1966">
        <v>188401295</v>
      </c>
      <c r="B1966">
        <v>803403</v>
      </c>
      <c r="C1966" t="s">
        <v>224</v>
      </c>
      <c r="D1966">
        <v>2005125</v>
      </c>
      <c r="E1966" t="s">
        <v>223</v>
      </c>
      <c r="F1966" t="s">
        <v>214</v>
      </c>
      <c r="G1966" t="s">
        <v>215</v>
      </c>
      <c r="H1966">
        <v>4</v>
      </c>
      <c r="I1966">
        <v>2016</v>
      </c>
      <c r="J1966">
        <v>1</v>
      </c>
      <c r="L1966">
        <v>23078449</v>
      </c>
      <c r="P1966" s="29" t="str">
        <f t="shared" si="80"/>
        <v>DRP</v>
      </c>
    </row>
    <row r="1967" spans="1:16" hidden="1" x14ac:dyDescent="0.25">
      <c r="A1967">
        <v>188401295</v>
      </c>
      <c r="B1967">
        <v>803403</v>
      </c>
      <c r="C1967" t="s">
        <v>224</v>
      </c>
      <c r="D1967">
        <v>2005111</v>
      </c>
      <c r="E1967" t="s">
        <v>218</v>
      </c>
      <c r="F1967" t="s">
        <v>214</v>
      </c>
      <c r="G1967" t="s">
        <v>215</v>
      </c>
      <c r="H1967">
        <v>4</v>
      </c>
      <c r="I1967">
        <v>2016</v>
      </c>
      <c r="J1967">
        <v>1</v>
      </c>
      <c r="L1967">
        <v>23078557</v>
      </c>
      <c r="P1967" s="29" t="str">
        <f t="shared" si="80"/>
        <v>DRP</v>
      </c>
    </row>
    <row r="1968" spans="1:16" hidden="1" x14ac:dyDescent="0.25">
      <c r="A1968">
        <v>188401295</v>
      </c>
      <c r="B1968">
        <v>803403</v>
      </c>
      <c r="C1968" t="s">
        <v>224</v>
      </c>
      <c r="D1968">
        <v>2005108</v>
      </c>
      <c r="E1968" t="s">
        <v>217</v>
      </c>
      <c r="F1968" t="s">
        <v>214</v>
      </c>
      <c r="G1968" t="s">
        <v>215</v>
      </c>
      <c r="H1968">
        <v>4</v>
      </c>
      <c r="I1968">
        <v>2016</v>
      </c>
      <c r="J1968">
        <v>1</v>
      </c>
      <c r="L1968">
        <v>23078550</v>
      </c>
      <c r="P1968" s="29" t="str">
        <f t="shared" si="80"/>
        <v>DRP</v>
      </c>
    </row>
    <row r="1969" spans="1:16" hidden="1" x14ac:dyDescent="0.25">
      <c r="A1969">
        <v>188401295</v>
      </c>
      <c r="B1969">
        <v>803403</v>
      </c>
      <c r="C1969" t="s">
        <v>224</v>
      </c>
      <c r="D1969">
        <v>2004172</v>
      </c>
      <c r="E1969" t="s">
        <v>213</v>
      </c>
      <c r="F1969" t="s">
        <v>214</v>
      </c>
      <c r="G1969" t="s">
        <v>215</v>
      </c>
      <c r="H1969">
        <v>4</v>
      </c>
      <c r="I1969">
        <v>2016</v>
      </c>
      <c r="J1969">
        <v>1</v>
      </c>
      <c r="L1969">
        <v>23078276</v>
      </c>
      <c r="P1969" s="29" t="str">
        <f t="shared" si="80"/>
        <v>DRP</v>
      </c>
    </row>
    <row r="1970" spans="1:16" hidden="1" x14ac:dyDescent="0.25">
      <c r="A1970">
        <v>188401295</v>
      </c>
      <c r="B1970">
        <v>803403</v>
      </c>
      <c r="C1970" t="s">
        <v>224</v>
      </c>
      <c r="D1970">
        <v>2004172</v>
      </c>
      <c r="E1970" t="s">
        <v>213</v>
      </c>
      <c r="F1970" t="s">
        <v>214</v>
      </c>
      <c r="G1970" t="s">
        <v>215</v>
      </c>
      <c r="H1970">
        <v>2</v>
      </c>
      <c r="I1970">
        <v>2016</v>
      </c>
      <c r="J1970">
        <v>1</v>
      </c>
      <c r="K1970" t="s">
        <v>231</v>
      </c>
      <c r="M1970" t="s">
        <v>232</v>
      </c>
      <c r="P1970" s="29" t="str">
        <f t="shared" si="80"/>
        <v>CVL</v>
      </c>
    </row>
    <row r="1971" spans="1:16" hidden="1" x14ac:dyDescent="0.25">
      <c r="A1971">
        <v>188401295</v>
      </c>
      <c r="B1971">
        <v>803403</v>
      </c>
      <c r="C1971" t="s">
        <v>224</v>
      </c>
      <c r="D1971">
        <v>2004183</v>
      </c>
      <c r="E1971" t="s">
        <v>244</v>
      </c>
      <c r="F1971" t="s">
        <v>214</v>
      </c>
      <c r="G1971" t="s">
        <v>215</v>
      </c>
      <c r="H1971">
        <v>2</v>
      </c>
      <c r="I1971">
        <v>2016</v>
      </c>
      <c r="J1971">
        <v>1</v>
      </c>
      <c r="K1971" t="s">
        <v>231</v>
      </c>
      <c r="M1971" t="s">
        <v>232</v>
      </c>
      <c r="P1971" s="29" t="str">
        <f t="shared" si="80"/>
        <v>CVL</v>
      </c>
    </row>
    <row r="1972" spans="1:16" hidden="1" x14ac:dyDescent="0.25">
      <c r="A1972">
        <v>188401295</v>
      </c>
      <c r="B1972">
        <v>803403</v>
      </c>
      <c r="C1972" t="s">
        <v>224</v>
      </c>
      <c r="D1972">
        <v>2005108</v>
      </c>
      <c r="E1972" t="s">
        <v>217</v>
      </c>
      <c r="F1972" t="s">
        <v>214</v>
      </c>
      <c r="G1972" t="s">
        <v>215</v>
      </c>
      <c r="H1972">
        <v>2</v>
      </c>
      <c r="I1972">
        <v>2016</v>
      </c>
      <c r="J1972">
        <v>1</v>
      </c>
      <c r="K1972" t="s">
        <v>231</v>
      </c>
      <c r="M1972" t="s">
        <v>232</v>
      </c>
      <c r="P1972" s="29" t="str">
        <f t="shared" si="80"/>
        <v>CVL</v>
      </c>
    </row>
    <row r="1973" spans="1:16" hidden="1" x14ac:dyDescent="0.25">
      <c r="A1973">
        <v>188401295</v>
      </c>
      <c r="B1973">
        <v>803403</v>
      </c>
      <c r="C1973" t="s">
        <v>224</v>
      </c>
      <c r="D1973">
        <v>2005111</v>
      </c>
      <c r="E1973" t="s">
        <v>218</v>
      </c>
      <c r="F1973" t="s">
        <v>214</v>
      </c>
      <c r="G1973" t="s">
        <v>215</v>
      </c>
      <c r="H1973">
        <v>2</v>
      </c>
      <c r="I1973">
        <v>2016</v>
      </c>
      <c r="J1973">
        <v>1</v>
      </c>
      <c r="K1973" t="s">
        <v>231</v>
      </c>
      <c r="M1973" t="s">
        <v>232</v>
      </c>
      <c r="P1973" s="29" t="str">
        <f t="shared" si="80"/>
        <v>CVL</v>
      </c>
    </row>
    <row r="1974" spans="1:16" hidden="1" x14ac:dyDescent="0.25">
      <c r="A1974">
        <v>188401295</v>
      </c>
      <c r="B1974">
        <v>803403</v>
      </c>
      <c r="C1974" t="s">
        <v>224</v>
      </c>
      <c r="D1974">
        <v>2005125</v>
      </c>
      <c r="E1974" t="s">
        <v>223</v>
      </c>
      <c r="F1974" t="s">
        <v>214</v>
      </c>
      <c r="G1974" t="s">
        <v>215</v>
      </c>
      <c r="H1974">
        <v>2</v>
      </c>
      <c r="I1974">
        <v>2016</v>
      </c>
      <c r="J1974">
        <v>1</v>
      </c>
      <c r="K1974" t="s">
        <v>231</v>
      </c>
      <c r="M1974" t="s">
        <v>232</v>
      </c>
      <c r="P1974" s="29" t="str">
        <f t="shared" si="80"/>
        <v>CVL</v>
      </c>
    </row>
    <row r="1975" spans="1:16" hidden="1" x14ac:dyDescent="0.25">
      <c r="A1975">
        <v>188401295</v>
      </c>
      <c r="B1975">
        <v>803403</v>
      </c>
      <c r="C1975" t="s">
        <v>224</v>
      </c>
      <c r="D1975">
        <v>2004173</v>
      </c>
      <c r="E1975" t="s">
        <v>245</v>
      </c>
      <c r="F1975" t="s">
        <v>214</v>
      </c>
      <c r="G1975" t="s">
        <v>215</v>
      </c>
      <c r="H1975">
        <v>2</v>
      </c>
      <c r="I1975">
        <v>2016</v>
      </c>
      <c r="J1975">
        <v>2</v>
      </c>
      <c r="L1975">
        <v>23085258</v>
      </c>
      <c r="M1975">
        <v>7</v>
      </c>
      <c r="P1975" s="29">
        <f t="shared" si="80"/>
        <v>1</v>
      </c>
    </row>
    <row r="1976" spans="1:16" hidden="1" x14ac:dyDescent="0.25">
      <c r="A1976">
        <v>188401295</v>
      </c>
      <c r="B1976">
        <v>803403</v>
      </c>
      <c r="C1976" t="s">
        <v>224</v>
      </c>
      <c r="D1976">
        <v>2005124</v>
      </c>
      <c r="E1976" t="s">
        <v>220</v>
      </c>
      <c r="F1976" t="s">
        <v>214</v>
      </c>
      <c r="G1976" t="s">
        <v>215</v>
      </c>
      <c r="H1976">
        <v>2</v>
      </c>
      <c r="I1976">
        <v>2016</v>
      </c>
      <c r="J1976">
        <v>2</v>
      </c>
      <c r="L1976">
        <v>23086006</v>
      </c>
      <c r="M1976">
        <v>7</v>
      </c>
      <c r="P1976" s="29">
        <f t="shared" si="80"/>
        <v>1</v>
      </c>
    </row>
    <row r="1977" spans="1:16" hidden="1" x14ac:dyDescent="0.25">
      <c r="A1977">
        <v>188401295</v>
      </c>
      <c r="B1977">
        <v>803403</v>
      </c>
      <c r="C1977" t="s">
        <v>224</v>
      </c>
      <c r="D1977">
        <v>2021886</v>
      </c>
      <c r="E1977" t="s">
        <v>227</v>
      </c>
      <c r="F1977" t="s">
        <v>214</v>
      </c>
      <c r="G1977" t="s">
        <v>215</v>
      </c>
      <c r="H1977">
        <v>2</v>
      </c>
      <c r="I1977">
        <v>2016</v>
      </c>
      <c r="J1977">
        <v>2</v>
      </c>
      <c r="L1977">
        <v>23072075</v>
      </c>
      <c r="M1977">
        <v>6.2</v>
      </c>
      <c r="P1977" s="29">
        <f t="shared" si="80"/>
        <v>0.8666666666666667</v>
      </c>
    </row>
    <row r="1978" spans="1:16" hidden="1" x14ac:dyDescent="0.25">
      <c r="A1978">
        <v>188401295</v>
      </c>
      <c r="B1978">
        <v>803403</v>
      </c>
      <c r="C1978" t="s">
        <v>224</v>
      </c>
      <c r="D1978">
        <v>2021899</v>
      </c>
      <c r="E1978" t="s">
        <v>296</v>
      </c>
      <c r="F1978" t="s">
        <v>214</v>
      </c>
      <c r="G1978" t="s">
        <v>215</v>
      </c>
      <c r="H1978">
        <v>2</v>
      </c>
      <c r="I1978">
        <v>2016</v>
      </c>
      <c r="J1978">
        <v>2</v>
      </c>
      <c r="L1978">
        <v>23086008</v>
      </c>
      <c r="M1978">
        <v>5.9</v>
      </c>
      <c r="P1978" s="29">
        <f t="shared" si="80"/>
        <v>0.81666666666666676</v>
      </c>
    </row>
    <row r="1979" spans="1:16" hidden="1" x14ac:dyDescent="0.25">
      <c r="A1979">
        <v>188401295</v>
      </c>
      <c r="B1979">
        <v>803403</v>
      </c>
      <c r="C1979" t="s">
        <v>224</v>
      </c>
      <c r="D1979">
        <v>2021903</v>
      </c>
      <c r="E1979" t="s">
        <v>256</v>
      </c>
      <c r="F1979" t="s">
        <v>214</v>
      </c>
      <c r="G1979" t="s">
        <v>215</v>
      </c>
      <c r="H1979">
        <v>2</v>
      </c>
      <c r="I1979">
        <v>2016</v>
      </c>
      <c r="J1979">
        <v>2</v>
      </c>
      <c r="L1979">
        <v>23086033</v>
      </c>
      <c r="M1979">
        <v>6.5</v>
      </c>
      <c r="P1979" s="29">
        <f t="shared" si="80"/>
        <v>0.91666666666666663</v>
      </c>
    </row>
    <row r="1980" spans="1:16" hidden="1" x14ac:dyDescent="0.25">
      <c r="A1980">
        <v>188401295</v>
      </c>
      <c r="B1980">
        <v>803403</v>
      </c>
      <c r="C1980" t="s">
        <v>224</v>
      </c>
      <c r="D1980">
        <v>2021906</v>
      </c>
      <c r="E1980" t="s">
        <v>235</v>
      </c>
      <c r="F1980" t="s">
        <v>214</v>
      </c>
      <c r="G1980" t="s">
        <v>215</v>
      </c>
      <c r="H1980">
        <v>2</v>
      </c>
      <c r="I1980">
        <v>2016</v>
      </c>
      <c r="J1980">
        <v>2</v>
      </c>
      <c r="L1980">
        <v>23086009</v>
      </c>
      <c r="M1980">
        <v>5.9</v>
      </c>
      <c r="P1980" s="29">
        <f t="shared" si="80"/>
        <v>0.81666666666666676</v>
      </c>
    </row>
    <row r="1981" spans="1:16" hidden="1" x14ac:dyDescent="0.25">
      <c r="A1981">
        <v>188401295</v>
      </c>
      <c r="B1981">
        <v>803403</v>
      </c>
      <c r="C1981" t="s">
        <v>224</v>
      </c>
      <c r="D1981">
        <v>2021907</v>
      </c>
      <c r="E1981" t="s">
        <v>257</v>
      </c>
      <c r="F1981" t="s">
        <v>214</v>
      </c>
      <c r="G1981" t="s">
        <v>215</v>
      </c>
      <c r="H1981">
        <v>2</v>
      </c>
      <c r="I1981">
        <v>2016</v>
      </c>
      <c r="J1981">
        <v>2</v>
      </c>
      <c r="L1981">
        <v>23086032</v>
      </c>
      <c r="M1981">
        <v>6.8</v>
      </c>
      <c r="P1981" s="29">
        <f t="shared" si="80"/>
        <v>0.96666666666666667</v>
      </c>
    </row>
    <row r="1982" spans="1:16" hidden="1" x14ac:dyDescent="0.25">
      <c r="A1982">
        <v>188401295</v>
      </c>
      <c r="B1982">
        <v>803403</v>
      </c>
      <c r="C1982" t="s">
        <v>224</v>
      </c>
      <c r="D1982">
        <v>2022925</v>
      </c>
      <c r="E1982" t="s">
        <v>297</v>
      </c>
      <c r="F1982" t="s">
        <v>214</v>
      </c>
      <c r="G1982" t="s">
        <v>215</v>
      </c>
      <c r="H1982">
        <v>2</v>
      </c>
      <c r="I1982">
        <v>2017</v>
      </c>
      <c r="J1982">
        <v>1</v>
      </c>
      <c r="L1982">
        <v>23091007</v>
      </c>
      <c r="M1982">
        <v>4.7</v>
      </c>
      <c r="P1982" s="29">
        <f t="shared" si="80"/>
        <v>0.6166666666666667</v>
      </c>
    </row>
    <row r="1983" spans="1:16" hidden="1" x14ac:dyDescent="0.25">
      <c r="A1983">
        <v>188401295</v>
      </c>
      <c r="B1983">
        <v>803403</v>
      </c>
      <c r="C1983" t="s">
        <v>224</v>
      </c>
      <c r="D1983">
        <v>2021891</v>
      </c>
      <c r="E1983" t="s">
        <v>259</v>
      </c>
      <c r="F1983" t="s">
        <v>214</v>
      </c>
      <c r="G1983" t="s">
        <v>215</v>
      </c>
      <c r="H1983">
        <v>2</v>
      </c>
      <c r="I1983">
        <v>2017</v>
      </c>
      <c r="J1983">
        <v>1</v>
      </c>
      <c r="L1983">
        <v>23094672</v>
      </c>
      <c r="M1983">
        <v>5.4</v>
      </c>
      <c r="P1983" s="29">
        <f t="shared" si="80"/>
        <v>0.73333333333333339</v>
      </c>
    </row>
    <row r="1984" spans="1:16" hidden="1" x14ac:dyDescent="0.25">
      <c r="A1984">
        <v>188401295</v>
      </c>
      <c r="B1984">
        <v>803403</v>
      </c>
      <c r="C1984" t="s">
        <v>224</v>
      </c>
      <c r="D1984">
        <v>2021897</v>
      </c>
      <c r="E1984" t="s">
        <v>292</v>
      </c>
      <c r="F1984" t="s">
        <v>214</v>
      </c>
      <c r="G1984" t="s">
        <v>215</v>
      </c>
      <c r="H1984">
        <v>2</v>
      </c>
      <c r="I1984">
        <v>2017</v>
      </c>
      <c r="J1984">
        <v>1</v>
      </c>
      <c r="L1984">
        <v>23091014</v>
      </c>
      <c r="M1984">
        <v>4.4000000000000004</v>
      </c>
      <c r="P1984" s="29">
        <f t="shared" ref="P1984:P2015" si="81">IF(AND(ISNUMBER(M1984),H1984&lt;&gt;4),(M1984-1)/6,IF(H1984=4,"DRP",IF(AND(H1984=3,M1984="NA"),"BAD",IF(AND(H1984=2),"CVL",IF(AND(H1984=1,ISBLANK(M1984)),"NULL","UNK")))))</f>
        <v>0.56666666666666676</v>
      </c>
    </row>
    <row r="1985" spans="1:16" hidden="1" x14ac:dyDescent="0.25">
      <c r="A1985">
        <v>188401295</v>
      </c>
      <c r="B1985">
        <v>803403</v>
      </c>
      <c r="C1985" t="s">
        <v>224</v>
      </c>
      <c r="D1985">
        <v>2004764</v>
      </c>
      <c r="E1985" t="s">
        <v>290</v>
      </c>
      <c r="F1985" t="s">
        <v>214</v>
      </c>
      <c r="G1985" t="s">
        <v>215</v>
      </c>
      <c r="H1985">
        <v>2</v>
      </c>
      <c r="I1985">
        <v>2017</v>
      </c>
      <c r="J1985">
        <v>1</v>
      </c>
      <c r="L1985">
        <v>23091015</v>
      </c>
      <c r="M1985">
        <v>6.5</v>
      </c>
      <c r="P1985" s="29">
        <f t="shared" si="81"/>
        <v>0.91666666666666663</v>
      </c>
    </row>
    <row r="1986" spans="1:16" hidden="1" x14ac:dyDescent="0.25">
      <c r="A1986">
        <v>188401295</v>
      </c>
      <c r="B1986">
        <v>803403</v>
      </c>
      <c r="C1986" t="s">
        <v>224</v>
      </c>
      <c r="D1986">
        <v>2004675</v>
      </c>
      <c r="E1986" t="s">
        <v>271</v>
      </c>
      <c r="F1986" t="s">
        <v>214</v>
      </c>
      <c r="G1986" t="s">
        <v>215</v>
      </c>
      <c r="H1986">
        <v>2</v>
      </c>
      <c r="I1986">
        <v>2017</v>
      </c>
      <c r="J1986">
        <v>1</v>
      </c>
      <c r="L1986">
        <v>23091013</v>
      </c>
      <c r="M1986">
        <v>6.7</v>
      </c>
      <c r="P1986" s="29">
        <f t="shared" si="81"/>
        <v>0.95000000000000007</v>
      </c>
    </row>
    <row r="1987" spans="1:16" hidden="1" x14ac:dyDescent="0.25">
      <c r="A1987">
        <v>188401295</v>
      </c>
      <c r="B1987">
        <v>803403</v>
      </c>
      <c r="C1987" t="s">
        <v>224</v>
      </c>
      <c r="D1987">
        <v>2004671</v>
      </c>
      <c r="E1987" t="s">
        <v>288</v>
      </c>
      <c r="F1987" t="s">
        <v>214</v>
      </c>
      <c r="G1987" t="s">
        <v>215</v>
      </c>
      <c r="H1987">
        <v>2</v>
      </c>
      <c r="I1987">
        <v>2017</v>
      </c>
      <c r="J1987">
        <v>1</v>
      </c>
      <c r="L1987">
        <v>23091008</v>
      </c>
      <c r="M1987">
        <v>5.0999999999999996</v>
      </c>
      <c r="P1987" s="29">
        <f t="shared" si="81"/>
        <v>0.68333333333333324</v>
      </c>
    </row>
    <row r="1988" spans="1:16" hidden="1" x14ac:dyDescent="0.25">
      <c r="A1988">
        <v>188401295</v>
      </c>
      <c r="B1988">
        <v>803403</v>
      </c>
      <c r="C1988" t="s">
        <v>224</v>
      </c>
      <c r="D1988">
        <v>2019324</v>
      </c>
      <c r="E1988" t="s">
        <v>236</v>
      </c>
      <c r="F1988" t="s">
        <v>214</v>
      </c>
      <c r="G1988" t="s">
        <v>215</v>
      </c>
      <c r="H1988">
        <v>2</v>
      </c>
      <c r="I1988">
        <v>2017</v>
      </c>
      <c r="J1988">
        <v>1</v>
      </c>
      <c r="L1988">
        <v>23090574</v>
      </c>
      <c r="M1988">
        <v>6.5</v>
      </c>
      <c r="P1988" s="29">
        <f t="shared" si="81"/>
        <v>0.91666666666666663</v>
      </c>
    </row>
    <row r="1989" spans="1:16" hidden="1" x14ac:dyDescent="0.25">
      <c r="A1989">
        <v>188401295</v>
      </c>
      <c r="B1989">
        <v>803403</v>
      </c>
      <c r="C1989" t="s">
        <v>224</v>
      </c>
      <c r="D1989">
        <v>2019325</v>
      </c>
      <c r="E1989" t="s">
        <v>249</v>
      </c>
      <c r="F1989" t="s">
        <v>214</v>
      </c>
      <c r="G1989" t="s">
        <v>215</v>
      </c>
      <c r="H1989">
        <v>2</v>
      </c>
      <c r="I1989">
        <v>2017</v>
      </c>
      <c r="J1989">
        <v>2</v>
      </c>
      <c r="L1989">
        <v>23099711</v>
      </c>
      <c r="M1989">
        <v>6.7</v>
      </c>
      <c r="P1989" s="29">
        <f t="shared" si="81"/>
        <v>0.95000000000000007</v>
      </c>
    </row>
    <row r="1990" spans="1:16" hidden="1" x14ac:dyDescent="0.25">
      <c r="A1990">
        <v>188401295</v>
      </c>
      <c r="B1990">
        <v>803403</v>
      </c>
      <c r="C1990" t="s">
        <v>224</v>
      </c>
      <c r="D1990">
        <v>2021877</v>
      </c>
      <c r="E1990" t="s">
        <v>240</v>
      </c>
      <c r="F1990" t="s">
        <v>214</v>
      </c>
      <c r="G1990" t="s">
        <v>215</v>
      </c>
      <c r="H1990">
        <v>2</v>
      </c>
      <c r="I1990">
        <v>2017</v>
      </c>
      <c r="J1990">
        <v>2</v>
      </c>
      <c r="L1990">
        <v>23099436</v>
      </c>
      <c r="M1990">
        <v>5.5</v>
      </c>
      <c r="P1990" s="29">
        <f t="shared" si="81"/>
        <v>0.75</v>
      </c>
    </row>
    <row r="1991" spans="1:16" hidden="1" x14ac:dyDescent="0.25">
      <c r="A1991">
        <v>188401295</v>
      </c>
      <c r="B1991">
        <v>803403</v>
      </c>
      <c r="C1991" t="s">
        <v>224</v>
      </c>
      <c r="D1991">
        <v>2021881</v>
      </c>
      <c r="E1991" t="s">
        <v>255</v>
      </c>
      <c r="F1991" t="s">
        <v>214</v>
      </c>
      <c r="G1991" t="s">
        <v>215</v>
      </c>
      <c r="H1991">
        <v>2</v>
      </c>
      <c r="I1991">
        <v>2017</v>
      </c>
      <c r="J1991">
        <v>2</v>
      </c>
      <c r="L1991">
        <v>23099437</v>
      </c>
      <c r="M1991">
        <v>6.8</v>
      </c>
      <c r="P1991" s="29">
        <f t="shared" si="81"/>
        <v>0.96666666666666667</v>
      </c>
    </row>
    <row r="1992" spans="1:16" hidden="1" x14ac:dyDescent="0.25">
      <c r="A1992">
        <v>188401295</v>
      </c>
      <c r="B1992">
        <v>803403</v>
      </c>
      <c r="C1992" t="s">
        <v>224</v>
      </c>
      <c r="D1992">
        <v>2021884</v>
      </c>
      <c r="E1992" t="s">
        <v>302</v>
      </c>
      <c r="F1992" t="s">
        <v>214</v>
      </c>
      <c r="G1992" t="s">
        <v>215</v>
      </c>
      <c r="H1992">
        <v>2</v>
      </c>
      <c r="I1992">
        <v>2017</v>
      </c>
      <c r="J1992">
        <v>2</v>
      </c>
      <c r="L1992">
        <v>23099431</v>
      </c>
      <c r="M1992">
        <v>5.2</v>
      </c>
      <c r="P1992" s="29">
        <f t="shared" si="81"/>
        <v>0.70000000000000007</v>
      </c>
    </row>
    <row r="1993" spans="1:16" hidden="1" x14ac:dyDescent="0.25">
      <c r="A1993">
        <v>188401295</v>
      </c>
      <c r="B1993">
        <v>803403</v>
      </c>
      <c r="C1993" t="s">
        <v>224</v>
      </c>
      <c r="D1993">
        <v>2021892</v>
      </c>
      <c r="E1993" t="s">
        <v>289</v>
      </c>
      <c r="F1993" t="s">
        <v>214</v>
      </c>
      <c r="G1993" t="s">
        <v>215</v>
      </c>
      <c r="H1993">
        <v>2</v>
      </c>
      <c r="I1993">
        <v>2017</v>
      </c>
      <c r="J1993">
        <v>2</v>
      </c>
      <c r="L1993">
        <v>23099434</v>
      </c>
      <c r="M1993">
        <v>7</v>
      </c>
      <c r="P1993" s="29">
        <f t="shared" si="81"/>
        <v>1</v>
      </c>
    </row>
    <row r="1994" spans="1:16" hidden="1" x14ac:dyDescent="0.25">
      <c r="A1994">
        <v>188401295</v>
      </c>
      <c r="B1994">
        <v>803403</v>
      </c>
      <c r="C1994" t="s">
        <v>224</v>
      </c>
      <c r="D1994">
        <v>2021896</v>
      </c>
      <c r="E1994" t="s">
        <v>299</v>
      </c>
      <c r="F1994" t="s">
        <v>214</v>
      </c>
      <c r="G1994" t="s">
        <v>215</v>
      </c>
      <c r="H1994">
        <v>2</v>
      </c>
      <c r="I1994">
        <v>2017</v>
      </c>
      <c r="J1994">
        <v>2</v>
      </c>
      <c r="L1994">
        <v>23099432</v>
      </c>
      <c r="M1994">
        <v>5.6</v>
      </c>
      <c r="P1994" s="29">
        <f t="shared" si="81"/>
        <v>0.76666666666666661</v>
      </c>
    </row>
    <row r="1995" spans="1:16" hidden="1" x14ac:dyDescent="0.25">
      <c r="A1995">
        <v>188401295</v>
      </c>
      <c r="B1995">
        <v>803403</v>
      </c>
      <c r="C1995" t="s">
        <v>224</v>
      </c>
      <c r="D1995">
        <v>2021915</v>
      </c>
      <c r="E1995" t="s">
        <v>301</v>
      </c>
      <c r="F1995" t="s">
        <v>214</v>
      </c>
      <c r="G1995" t="s">
        <v>215</v>
      </c>
      <c r="H1995">
        <v>2</v>
      </c>
      <c r="I1995">
        <v>2017</v>
      </c>
      <c r="J1995">
        <v>2</v>
      </c>
      <c r="L1995">
        <v>23099430</v>
      </c>
      <c r="M1995">
        <v>6.4</v>
      </c>
      <c r="P1995" s="29">
        <f t="shared" si="81"/>
        <v>0.9</v>
      </c>
    </row>
    <row r="1996" spans="1:16" hidden="1" x14ac:dyDescent="0.25">
      <c r="A1996">
        <v>188401295</v>
      </c>
      <c r="B1996">
        <v>803403</v>
      </c>
      <c r="C1996" t="s">
        <v>224</v>
      </c>
      <c r="D1996">
        <v>2021913</v>
      </c>
      <c r="E1996" t="s">
        <v>300</v>
      </c>
      <c r="F1996" t="s">
        <v>214</v>
      </c>
      <c r="G1996" t="s">
        <v>215</v>
      </c>
      <c r="H1996">
        <v>2</v>
      </c>
      <c r="I1996">
        <v>2017</v>
      </c>
      <c r="J1996">
        <v>2</v>
      </c>
      <c r="L1996">
        <v>23099442</v>
      </c>
      <c r="M1996">
        <v>6.3</v>
      </c>
      <c r="P1996" s="29">
        <f t="shared" si="81"/>
        <v>0.8833333333333333</v>
      </c>
    </row>
    <row r="1997" spans="1:16" hidden="1" x14ac:dyDescent="0.25">
      <c r="A1997">
        <v>188401295</v>
      </c>
      <c r="B1997">
        <v>803403</v>
      </c>
      <c r="C1997" t="s">
        <v>224</v>
      </c>
      <c r="D1997">
        <v>2021911</v>
      </c>
      <c r="E1997" t="s">
        <v>304</v>
      </c>
      <c r="F1997" t="s">
        <v>214</v>
      </c>
      <c r="G1997" t="s">
        <v>215</v>
      </c>
      <c r="H1997">
        <v>2</v>
      </c>
      <c r="I1997">
        <v>2018</v>
      </c>
      <c r="J1997">
        <v>1</v>
      </c>
      <c r="L1997">
        <v>23105438</v>
      </c>
      <c r="M1997">
        <v>6</v>
      </c>
      <c r="P1997" s="29">
        <f t="shared" si="81"/>
        <v>0.83333333333333337</v>
      </c>
    </row>
    <row r="1998" spans="1:16" hidden="1" x14ac:dyDescent="0.25">
      <c r="A1998">
        <v>188401295</v>
      </c>
      <c r="B1998">
        <v>803403</v>
      </c>
      <c r="C1998" t="s">
        <v>224</v>
      </c>
      <c r="D1998">
        <v>2021898</v>
      </c>
      <c r="E1998" t="s">
        <v>262</v>
      </c>
      <c r="F1998" t="s">
        <v>214</v>
      </c>
      <c r="G1998" t="s">
        <v>215</v>
      </c>
      <c r="H1998">
        <v>2</v>
      </c>
      <c r="I1998">
        <v>2018</v>
      </c>
      <c r="J1998">
        <v>1</v>
      </c>
      <c r="L1998">
        <v>23105527</v>
      </c>
      <c r="M1998">
        <v>6.3</v>
      </c>
      <c r="P1998" s="29">
        <f t="shared" si="81"/>
        <v>0.8833333333333333</v>
      </c>
    </row>
    <row r="1999" spans="1:16" hidden="1" x14ac:dyDescent="0.25">
      <c r="A1999">
        <v>188401295</v>
      </c>
      <c r="B1999">
        <v>803403</v>
      </c>
      <c r="C1999" t="s">
        <v>224</v>
      </c>
      <c r="D1999">
        <v>2021904</v>
      </c>
      <c r="E1999" t="s">
        <v>286</v>
      </c>
      <c r="F1999" t="s">
        <v>214</v>
      </c>
      <c r="G1999" t="s">
        <v>215</v>
      </c>
      <c r="H1999">
        <v>2</v>
      </c>
      <c r="I1999">
        <v>2018</v>
      </c>
      <c r="J1999">
        <v>1</v>
      </c>
      <c r="M1999">
        <v>6.5</v>
      </c>
      <c r="P1999" s="29">
        <f t="shared" si="81"/>
        <v>0.91666666666666663</v>
      </c>
    </row>
    <row r="2000" spans="1:16" hidden="1" x14ac:dyDescent="0.25">
      <c r="A2000">
        <v>188401295</v>
      </c>
      <c r="B2000">
        <v>803403</v>
      </c>
      <c r="C2000" t="s">
        <v>224</v>
      </c>
      <c r="D2000">
        <v>2021895</v>
      </c>
      <c r="E2000" t="s">
        <v>291</v>
      </c>
      <c r="F2000" t="s">
        <v>214</v>
      </c>
      <c r="G2000" t="s">
        <v>215</v>
      </c>
      <c r="H2000">
        <v>2</v>
      </c>
      <c r="I2000">
        <v>2018</v>
      </c>
      <c r="J2000">
        <v>1</v>
      </c>
      <c r="L2000">
        <v>23105526</v>
      </c>
      <c r="M2000">
        <v>5.5</v>
      </c>
      <c r="P2000" s="29">
        <f t="shared" si="81"/>
        <v>0.75</v>
      </c>
    </row>
    <row r="2001" spans="1:16" hidden="1" x14ac:dyDescent="0.25">
      <c r="A2001">
        <v>188401295</v>
      </c>
      <c r="B2001">
        <v>803403</v>
      </c>
      <c r="C2001" t="s">
        <v>224</v>
      </c>
      <c r="D2001">
        <v>2021888</v>
      </c>
      <c r="E2001" t="s">
        <v>305</v>
      </c>
      <c r="F2001" t="s">
        <v>214</v>
      </c>
      <c r="G2001" t="s">
        <v>215</v>
      </c>
      <c r="H2001">
        <v>2</v>
      </c>
      <c r="I2001">
        <v>2018</v>
      </c>
      <c r="J2001">
        <v>1</v>
      </c>
      <c r="L2001">
        <v>23105439</v>
      </c>
      <c r="M2001">
        <v>4.4000000000000004</v>
      </c>
      <c r="P2001" s="29">
        <f t="shared" si="81"/>
        <v>0.56666666666666676</v>
      </c>
    </row>
    <row r="2002" spans="1:16" hidden="1" x14ac:dyDescent="0.25">
      <c r="A2002">
        <v>188401295</v>
      </c>
      <c r="B2002">
        <v>803403</v>
      </c>
      <c r="C2002" t="s">
        <v>224</v>
      </c>
      <c r="D2002">
        <v>2004765</v>
      </c>
      <c r="E2002" t="s">
        <v>284</v>
      </c>
      <c r="F2002" t="s">
        <v>214</v>
      </c>
      <c r="G2002" t="s">
        <v>215</v>
      </c>
      <c r="H2002">
        <v>2</v>
      </c>
      <c r="I2002">
        <v>2018</v>
      </c>
      <c r="J2002">
        <v>1</v>
      </c>
      <c r="L2002">
        <v>23105579</v>
      </c>
      <c r="M2002">
        <v>6.6</v>
      </c>
      <c r="P2002" s="29">
        <f t="shared" si="81"/>
        <v>0.93333333333333324</v>
      </c>
    </row>
    <row r="2003" spans="1:16" hidden="1" x14ac:dyDescent="0.25">
      <c r="A2003">
        <v>188401295</v>
      </c>
      <c r="B2003">
        <v>803403</v>
      </c>
      <c r="C2003" t="s">
        <v>224</v>
      </c>
      <c r="D2003">
        <v>2019326</v>
      </c>
      <c r="E2003" t="s">
        <v>248</v>
      </c>
      <c r="F2003" t="s">
        <v>214</v>
      </c>
      <c r="G2003" t="s">
        <v>215</v>
      </c>
      <c r="H2003">
        <v>2</v>
      </c>
      <c r="I2003">
        <v>2018</v>
      </c>
      <c r="J2003">
        <v>1</v>
      </c>
      <c r="L2003">
        <v>23105017</v>
      </c>
      <c r="M2003">
        <v>6.7</v>
      </c>
      <c r="P2003" s="29">
        <f t="shared" si="81"/>
        <v>0.95000000000000007</v>
      </c>
    </row>
    <row r="2004" spans="1:16" hidden="1" x14ac:dyDescent="0.25">
      <c r="A2004">
        <v>188401295</v>
      </c>
      <c r="B2004">
        <v>803403</v>
      </c>
      <c r="C2004" t="s">
        <v>224</v>
      </c>
      <c r="D2004">
        <v>2021887</v>
      </c>
      <c r="E2004" t="s">
        <v>279</v>
      </c>
      <c r="F2004" t="s">
        <v>214</v>
      </c>
      <c r="G2004" t="s">
        <v>215</v>
      </c>
      <c r="H2004">
        <v>2</v>
      </c>
      <c r="I2004">
        <v>2018</v>
      </c>
      <c r="J2004">
        <v>1</v>
      </c>
      <c r="L2004">
        <v>23105443</v>
      </c>
      <c r="M2004">
        <v>6.6</v>
      </c>
      <c r="P2004" s="29">
        <f t="shared" si="81"/>
        <v>0.93333333333333324</v>
      </c>
    </row>
    <row r="2005" spans="1:16" hidden="1" x14ac:dyDescent="0.25">
      <c r="A2005">
        <v>188401295</v>
      </c>
      <c r="B2005">
        <v>803403</v>
      </c>
      <c r="C2005" t="s">
        <v>224</v>
      </c>
      <c r="D2005">
        <v>2021905</v>
      </c>
      <c r="E2005" t="s">
        <v>308</v>
      </c>
      <c r="F2005" t="s">
        <v>214</v>
      </c>
      <c r="G2005" t="s">
        <v>215</v>
      </c>
      <c r="H2005">
        <v>2</v>
      </c>
      <c r="I2005">
        <v>2018</v>
      </c>
      <c r="J2005">
        <v>2</v>
      </c>
      <c r="M2005">
        <v>6.2</v>
      </c>
      <c r="P2005" s="29">
        <f t="shared" si="81"/>
        <v>0.8666666666666667</v>
      </c>
    </row>
    <row r="2006" spans="1:16" hidden="1" x14ac:dyDescent="0.25">
      <c r="A2006">
        <v>188401295</v>
      </c>
      <c r="B2006">
        <v>803403</v>
      </c>
      <c r="C2006" t="s">
        <v>224</v>
      </c>
      <c r="D2006">
        <v>2019327</v>
      </c>
      <c r="E2006" t="s">
        <v>247</v>
      </c>
      <c r="F2006" t="s">
        <v>214</v>
      </c>
      <c r="G2006" t="s">
        <v>215</v>
      </c>
      <c r="H2006">
        <v>2</v>
      </c>
      <c r="I2006">
        <v>2018</v>
      </c>
      <c r="J2006">
        <v>2</v>
      </c>
      <c r="L2006">
        <v>23112889</v>
      </c>
      <c r="M2006">
        <v>6.9</v>
      </c>
      <c r="P2006" s="29">
        <f t="shared" si="81"/>
        <v>0.98333333333333339</v>
      </c>
    </row>
    <row r="2007" spans="1:16" hidden="1" x14ac:dyDescent="0.25">
      <c r="A2007">
        <v>188401295</v>
      </c>
      <c r="B2007">
        <v>803403</v>
      </c>
      <c r="C2007" t="s">
        <v>224</v>
      </c>
      <c r="D2007">
        <v>2021883</v>
      </c>
      <c r="E2007" t="s">
        <v>310</v>
      </c>
      <c r="F2007" t="s">
        <v>214</v>
      </c>
      <c r="G2007" t="s">
        <v>215</v>
      </c>
      <c r="H2007">
        <v>2</v>
      </c>
      <c r="I2007">
        <v>2018</v>
      </c>
      <c r="J2007">
        <v>2</v>
      </c>
      <c r="L2007">
        <v>23113944</v>
      </c>
      <c r="M2007">
        <v>5.3</v>
      </c>
      <c r="P2007" s="29">
        <f t="shared" si="81"/>
        <v>0.71666666666666667</v>
      </c>
    </row>
    <row r="2008" spans="1:16" hidden="1" x14ac:dyDescent="0.25">
      <c r="A2008">
        <v>188401295</v>
      </c>
      <c r="B2008">
        <v>803403</v>
      </c>
      <c r="C2008" t="s">
        <v>224</v>
      </c>
      <c r="D2008">
        <v>2021893</v>
      </c>
      <c r="E2008" t="s">
        <v>312</v>
      </c>
      <c r="F2008" t="s">
        <v>214</v>
      </c>
      <c r="G2008" t="s">
        <v>215</v>
      </c>
      <c r="H2008">
        <v>2</v>
      </c>
      <c r="I2008">
        <v>2018</v>
      </c>
      <c r="J2008">
        <v>2</v>
      </c>
      <c r="L2008">
        <v>23113976</v>
      </c>
      <c r="M2008">
        <v>5</v>
      </c>
      <c r="P2008" s="29">
        <f t="shared" si="81"/>
        <v>0.66666666666666663</v>
      </c>
    </row>
    <row r="2009" spans="1:16" hidden="1" x14ac:dyDescent="0.25">
      <c r="A2009">
        <v>188401295</v>
      </c>
      <c r="B2009">
        <v>803403</v>
      </c>
      <c r="C2009" t="s">
        <v>224</v>
      </c>
      <c r="D2009">
        <v>2021890</v>
      </c>
      <c r="E2009" t="s">
        <v>303</v>
      </c>
      <c r="F2009" t="s">
        <v>214</v>
      </c>
      <c r="G2009" t="s">
        <v>215</v>
      </c>
      <c r="H2009">
        <v>2</v>
      </c>
      <c r="I2009">
        <v>2018</v>
      </c>
      <c r="J2009">
        <v>2</v>
      </c>
      <c r="L2009">
        <v>23113977</v>
      </c>
      <c r="M2009">
        <v>7</v>
      </c>
      <c r="P2009" s="29">
        <f t="shared" si="81"/>
        <v>1</v>
      </c>
    </row>
    <row r="2010" spans="1:16" hidden="1" x14ac:dyDescent="0.25">
      <c r="A2010">
        <v>188401295</v>
      </c>
      <c r="B2010">
        <v>803403</v>
      </c>
      <c r="C2010" t="s">
        <v>224</v>
      </c>
      <c r="D2010">
        <v>2021889</v>
      </c>
      <c r="E2010" t="s">
        <v>311</v>
      </c>
      <c r="F2010" t="s">
        <v>214</v>
      </c>
      <c r="G2010" t="s">
        <v>215</v>
      </c>
      <c r="H2010">
        <v>2</v>
      </c>
      <c r="I2010">
        <v>2018</v>
      </c>
      <c r="J2010">
        <v>2</v>
      </c>
      <c r="L2010">
        <v>23113949</v>
      </c>
      <c r="M2010">
        <v>5.2</v>
      </c>
      <c r="P2010" s="29">
        <f t="shared" si="81"/>
        <v>0.70000000000000007</v>
      </c>
    </row>
    <row r="2011" spans="1:16" hidden="1" x14ac:dyDescent="0.25">
      <c r="A2011">
        <v>188401295</v>
      </c>
      <c r="B2011">
        <v>803403</v>
      </c>
      <c r="C2011" t="s">
        <v>224</v>
      </c>
      <c r="D2011">
        <v>2004686</v>
      </c>
      <c r="E2011" t="s">
        <v>277</v>
      </c>
      <c r="F2011" t="s">
        <v>214</v>
      </c>
      <c r="G2011" t="s">
        <v>215</v>
      </c>
      <c r="H2011">
        <v>2</v>
      </c>
      <c r="I2011">
        <v>2018</v>
      </c>
      <c r="J2011">
        <v>2</v>
      </c>
      <c r="L2011">
        <v>23113942</v>
      </c>
      <c r="M2011">
        <v>6.8</v>
      </c>
      <c r="P2011" s="29">
        <f t="shared" si="81"/>
        <v>0.96666666666666667</v>
      </c>
    </row>
    <row r="2012" spans="1:16" hidden="1" x14ac:dyDescent="0.25">
      <c r="A2012">
        <v>188401295</v>
      </c>
      <c r="B2012">
        <v>803403</v>
      </c>
      <c r="C2012" t="s">
        <v>224</v>
      </c>
      <c r="D2012">
        <v>2004047</v>
      </c>
      <c r="E2012" t="s">
        <v>319</v>
      </c>
      <c r="F2012" t="s">
        <v>320</v>
      </c>
      <c r="G2012" t="s">
        <v>321</v>
      </c>
      <c r="H2012">
        <v>4</v>
      </c>
      <c r="I2012">
        <v>2019</v>
      </c>
      <c r="J2012">
        <v>1</v>
      </c>
      <c r="L2012">
        <v>23119975</v>
      </c>
      <c r="P2012" s="29" t="str">
        <f t="shared" si="81"/>
        <v>DRP</v>
      </c>
    </row>
    <row r="2013" spans="1:16" hidden="1" x14ac:dyDescent="0.25">
      <c r="A2013">
        <v>188401295</v>
      </c>
      <c r="B2013">
        <v>803403</v>
      </c>
      <c r="C2013" t="s">
        <v>224</v>
      </c>
      <c r="D2013">
        <v>2021902</v>
      </c>
      <c r="E2013" t="s">
        <v>254</v>
      </c>
      <c r="F2013" t="s">
        <v>214</v>
      </c>
      <c r="G2013" t="s">
        <v>215</v>
      </c>
      <c r="H2013">
        <v>2</v>
      </c>
      <c r="I2013">
        <v>2019</v>
      </c>
      <c r="J2013">
        <v>1</v>
      </c>
      <c r="L2013">
        <v>23123986</v>
      </c>
      <c r="M2013">
        <v>5.8</v>
      </c>
      <c r="P2013" s="29">
        <f t="shared" si="81"/>
        <v>0.79999999999999993</v>
      </c>
    </row>
    <row r="2014" spans="1:16" hidden="1" x14ac:dyDescent="0.25">
      <c r="A2014">
        <v>188401295</v>
      </c>
      <c r="B2014">
        <v>803403</v>
      </c>
      <c r="C2014" t="s">
        <v>224</v>
      </c>
      <c r="D2014">
        <v>2021909</v>
      </c>
      <c r="E2014" t="s">
        <v>283</v>
      </c>
      <c r="F2014" t="s">
        <v>214</v>
      </c>
      <c r="G2014" t="s">
        <v>215</v>
      </c>
      <c r="H2014">
        <v>2</v>
      </c>
      <c r="I2014">
        <v>2019</v>
      </c>
      <c r="J2014">
        <v>1</v>
      </c>
      <c r="L2014">
        <v>23120645</v>
      </c>
      <c r="M2014">
        <v>5.5</v>
      </c>
      <c r="P2014" s="29">
        <f t="shared" si="81"/>
        <v>0.75</v>
      </c>
    </row>
    <row r="2015" spans="1:16" hidden="1" x14ac:dyDescent="0.25">
      <c r="A2015">
        <v>188401295</v>
      </c>
      <c r="B2015">
        <v>803403</v>
      </c>
      <c r="C2015" t="s">
        <v>224</v>
      </c>
      <c r="D2015">
        <v>2021912</v>
      </c>
      <c r="E2015" t="s">
        <v>306</v>
      </c>
      <c r="F2015" t="s">
        <v>214</v>
      </c>
      <c r="G2015" t="s">
        <v>215</v>
      </c>
      <c r="H2015">
        <v>2</v>
      </c>
      <c r="I2015">
        <v>2019</v>
      </c>
      <c r="J2015">
        <v>1</v>
      </c>
      <c r="L2015">
        <v>23123987</v>
      </c>
      <c r="M2015">
        <v>6</v>
      </c>
      <c r="P2015" s="29">
        <f t="shared" si="81"/>
        <v>0.83333333333333337</v>
      </c>
    </row>
    <row r="2016" spans="1:16" hidden="1" x14ac:dyDescent="0.25">
      <c r="A2016">
        <v>188401295</v>
      </c>
      <c r="B2016">
        <v>803403</v>
      </c>
      <c r="C2016" t="s">
        <v>224</v>
      </c>
      <c r="D2016">
        <v>2004769</v>
      </c>
      <c r="E2016" t="s">
        <v>307</v>
      </c>
      <c r="F2016" t="s">
        <v>214</v>
      </c>
      <c r="G2016" t="s">
        <v>215</v>
      </c>
      <c r="H2016">
        <v>2</v>
      </c>
      <c r="I2016">
        <v>2019</v>
      </c>
      <c r="J2016">
        <v>1</v>
      </c>
      <c r="L2016">
        <v>23123989</v>
      </c>
      <c r="M2016">
        <v>4.7</v>
      </c>
      <c r="P2016" s="29">
        <f t="shared" ref="P2016:P2035" si="82">IF(AND(ISNUMBER(M2016),H2016&lt;&gt;4),(M2016-1)/6,IF(H2016=4,"DRP",IF(AND(H2016=3,M2016="NA"),"BAD",IF(AND(H2016=2),"CVL",IF(AND(H2016=1,ISBLANK(M2016)),"NULL","UNK")))))</f>
        <v>0.6166666666666667</v>
      </c>
    </row>
    <row r="2017" spans="1:16" hidden="1" x14ac:dyDescent="0.25">
      <c r="A2017">
        <v>188401295</v>
      </c>
      <c r="B2017">
        <v>803403</v>
      </c>
      <c r="C2017" t="s">
        <v>224</v>
      </c>
      <c r="D2017">
        <v>2027151</v>
      </c>
      <c r="E2017" t="s">
        <v>322</v>
      </c>
      <c r="F2017" t="s">
        <v>320</v>
      </c>
      <c r="G2017" t="s">
        <v>321</v>
      </c>
      <c r="H2017">
        <v>1</v>
      </c>
      <c r="I2017">
        <v>2019</v>
      </c>
      <c r="J2017">
        <v>2</v>
      </c>
      <c r="L2017">
        <v>23127966</v>
      </c>
      <c r="P2017" s="29" t="str">
        <f t="shared" si="82"/>
        <v>NULL</v>
      </c>
    </row>
    <row r="2018" spans="1:16" hidden="1" x14ac:dyDescent="0.25">
      <c r="A2018">
        <v>188401295</v>
      </c>
      <c r="B2018">
        <v>803403</v>
      </c>
      <c r="C2018" t="s">
        <v>224</v>
      </c>
      <c r="D2018">
        <v>2004047</v>
      </c>
      <c r="E2018" t="s">
        <v>319</v>
      </c>
      <c r="F2018" t="s">
        <v>320</v>
      </c>
      <c r="G2018" t="s">
        <v>321</v>
      </c>
      <c r="H2018">
        <v>4</v>
      </c>
      <c r="I2018">
        <v>2019</v>
      </c>
      <c r="J2018">
        <v>2</v>
      </c>
      <c r="L2018">
        <v>23127966</v>
      </c>
      <c r="P2018" s="29" t="str">
        <f t="shared" si="82"/>
        <v>DRP</v>
      </c>
    </row>
    <row r="2019" spans="1:16" hidden="1" x14ac:dyDescent="0.25">
      <c r="A2019">
        <v>188401295</v>
      </c>
      <c r="B2019">
        <v>803403</v>
      </c>
      <c r="C2019" t="s">
        <v>224</v>
      </c>
      <c r="D2019">
        <v>2021914</v>
      </c>
      <c r="E2019" t="s">
        <v>313</v>
      </c>
      <c r="F2019" t="s">
        <v>214</v>
      </c>
      <c r="G2019" t="s">
        <v>215</v>
      </c>
      <c r="H2019">
        <v>1</v>
      </c>
      <c r="I2019">
        <v>2019</v>
      </c>
      <c r="J2019">
        <v>2</v>
      </c>
      <c r="L2019">
        <v>23129133</v>
      </c>
      <c r="P2019" s="29" t="str">
        <f t="shared" si="82"/>
        <v>NULL</v>
      </c>
    </row>
    <row r="2020" spans="1:16" hidden="1" x14ac:dyDescent="0.25">
      <c r="A2020">
        <v>188401295</v>
      </c>
      <c r="B2020">
        <v>803403</v>
      </c>
      <c r="C2020" t="s">
        <v>224</v>
      </c>
      <c r="D2020">
        <v>2021910</v>
      </c>
      <c r="E2020" t="s">
        <v>285</v>
      </c>
      <c r="F2020" t="s">
        <v>214</v>
      </c>
      <c r="G2020" t="s">
        <v>215</v>
      </c>
      <c r="H2020">
        <v>1</v>
      </c>
      <c r="I2020">
        <v>2019</v>
      </c>
      <c r="J2020">
        <v>2</v>
      </c>
      <c r="L2020">
        <v>23129130</v>
      </c>
      <c r="P2020" s="29" t="str">
        <f t="shared" si="82"/>
        <v>NULL</v>
      </c>
    </row>
    <row r="2021" spans="1:16" hidden="1" x14ac:dyDescent="0.25">
      <c r="A2021">
        <v>188401295</v>
      </c>
      <c r="B2021">
        <v>803403</v>
      </c>
      <c r="C2021" t="s">
        <v>224</v>
      </c>
      <c r="D2021">
        <v>2021894</v>
      </c>
      <c r="E2021" t="s">
        <v>278</v>
      </c>
      <c r="F2021" t="s">
        <v>214</v>
      </c>
      <c r="G2021" t="s">
        <v>215</v>
      </c>
      <c r="H2021">
        <v>1</v>
      </c>
      <c r="I2021">
        <v>2019</v>
      </c>
      <c r="J2021">
        <v>2</v>
      </c>
      <c r="L2021">
        <v>23129135</v>
      </c>
      <c r="P2021" s="29" t="str">
        <f t="shared" si="82"/>
        <v>NULL</v>
      </c>
    </row>
    <row r="2022" spans="1:16" hidden="1" x14ac:dyDescent="0.25">
      <c r="A2022">
        <v>188401295</v>
      </c>
      <c r="B2022">
        <v>803403</v>
      </c>
      <c r="C2022" t="s">
        <v>224</v>
      </c>
      <c r="D2022">
        <v>2021882</v>
      </c>
      <c r="E2022" t="s">
        <v>314</v>
      </c>
      <c r="F2022" t="s">
        <v>214</v>
      </c>
      <c r="G2022" t="s">
        <v>215</v>
      </c>
      <c r="H2022">
        <v>1</v>
      </c>
      <c r="I2022">
        <v>2019</v>
      </c>
      <c r="J2022">
        <v>2</v>
      </c>
      <c r="L2022">
        <v>23129127</v>
      </c>
      <c r="P2022" s="29" t="str">
        <f t="shared" si="82"/>
        <v>NULL</v>
      </c>
    </row>
    <row r="2023" spans="1:16" hidden="1" x14ac:dyDescent="0.25">
      <c r="A2023">
        <v>188401295</v>
      </c>
      <c r="B2023">
        <v>803403</v>
      </c>
      <c r="C2023" t="s">
        <v>224</v>
      </c>
      <c r="D2023">
        <v>2004693</v>
      </c>
      <c r="E2023" t="s">
        <v>309</v>
      </c>
      <c r="F2023" t="s">
        <v>214</v>
      </c>
      <c r="G2023" t="s">
        <v>215</v>
      </c>
      <c r="H2023">
        <v>1</v>
      </c>
      <c r="I2023">
        <v>2019</v>
      </c>
      <c r="J2023">
        <v>2</v>
      </c>
      <c r="L2023">
        <v>23129124</v>
      </c>
      <c r="P2023" s="29" t="str">
        <f t="shared" si="82"/>
        <v>NULL</v>
      </c>
    </row>
    <row r="2024" spans="1:16" hidden="1" x14ac:dyDescent="0.25">
      <c r="A2024">
        <v>188600484</v>
      </c>
      <c r="B2024">
        <v>803400</v>
      </c>
      <c r="C2024" t="s">
        <v>212</v>
      </c>
      <c r="D2024">
        <v>2004098</v>
      </c>
      <c r="E2024" t="s">
        <v>213</v>
      </c>
      <c r="F2024" t="s">
        <v>214</v>
      </c>
      <c r="G2024" t="s">
        <v>215</v>
      </c>
      <c r="H2024">
        <v>2</v>
      </c>
      <c r="I2024">
        <v>2016</v>
      </c>
      <c r="J2024">
        <v>1</v>
      </c>
      <c r="L2024">
        <v>23078141</v>
      </c>
      <c r="M2024">
        <v>5.9</v>
      </c>
      <c r="P2024" s="29">
        <f t="shared" si="82"/>
        <v>0.81666666666666676</v>
      </c>
    </row>
    <row r="2025" spans="1:16" hidden="1" x14ac:dyDescent="0.25">
      <c r="A2025">
        <v>188600484</v>
      </c>
      <c r="B2025">
        <v>803400</v>
      </c>
      <c r="C2025" t="s">
        <v>212</v>
      </c>
      <c r="D2025">
        <v>2021600</v>
      </c>
      <c r="E2025" t="s">
        <v>219</v>
      </c>
      <c r="F2025" t="s">
        <v>214</v>
      </c>
      <c r="G2025" t="s">
        <v>215</v>
      </c>
      <c r="H2025">
        <v>2</v>
      </c>
      <c r="I2025">
        <v>2016</v>
      </c>
      <c r="J2025">
        <v>1</v>
      </c>
      <c r="L2025">
        <v>23081085</v>
      </c>
      <c r="M2025">
        <v>5</v>
      </c>
      <c r="P2025" s="29">
        <f t="shared" si="82"/>
        <v>0.66666666666666663</v>
      </c>
    </row>
    <row r="2026" spans="1:16" hidden="1" x14ac:dyDescent="0.25">
      <c r="A2026">
        <v>188600484</v>
      </c>
      <c r="B2026">
        <v>803400</v>
      </c>
      <c r="C2026" t="s">
        <v>212</v>
      </c>
      <c r="D2026">
        <v>2005099</v>
      </c>
      <c r="E2026" t="s">
        <v>217</v>
      </c>
      <c r="F2026" t="s">
        <v>214</v>
      </c>
      <c r="G2026" t="s">
        <v>215</v>
      </c>
      <c r="H2026">
        <v>2</v>
      </c>
      <c r="I2026">
        <v>2016</v>
      </c>
      <c r="J2026">
        <v>1</v>
      </c>
      <c r="L2026">
        <v>23081378</v>
      </c>
      <c r="M2026">
        <v>4.5</v>
      </c>
      <c r="P2026" s="29">
        <f t="shared" si="82"/>
        <v>0.58333333333333337</v>
      </c>
    </row>
    <row r="2027" spans="1:16" hidden="1" x14ac:dyDescent="0.25">
      <c r="A2027">
        <v>188600484</v>
      </c>
      <c r="B2027">
        <v>803400</v>
      </c>
      <c r="C2027" t="s">
        <v>212</v>
      </c>
      <c r="D2027">
        <v>2005102</v>
      </c>
      <c r="E2027" t="s">
        <v>218</v>
      </c>
      <c r="F2027" t="s">
        <v>214</v>
      </c>
      <c r="G2027" t="s">
        <v>215</v>
      </c>
      <c r="H2027">
        <v>2</v>
      </c>
      <c r="I2027">
        <v>2016</v>
      </c>
      <c r="J2027">
        <v>1</v>
      </c>
      <c r="L2027">
        <v>23081385</v>
      </c>
      <c r="M2027">
        <v>5.0999999999999996</v>
      </c>
      <c r="P2027" s="29">
        <f t="shared" si="82"/>
        <v>0.68333333333333324</v>
      </c>
    </row>
    <row r="2028" spans="1:16" hidden="1" x14ac:dyDescent="0.25">
      <c r="A2028">
        <v>188600484</v>
      </c>
      <c r="B2028">
        <v>803400</v>
      </c>
      <c r="C2028" t="s">
        <v>212</v>
      </c>
      <c r="D2028">
        <v>2021754</v>
      </c>
      <c r="E2028" t="s">
        <v>216</v>
      </c>
      <c r="F2028" t="s">
        <v>214</v>
      </c>
      <c r="G2028" t="s">
        <v>215</v>
      </c>
      <c r="H2028">
        <v>2</v>
      </c>
      <c r="I2028">
        <v>2016</v>
      </c>
      <c r="J2028">
        <v>1</v>
      </c>
      <c r="L2028">
        <v>23081130</v>
      </c>
      <c r="M2028">
        <v>4.4000000000000004</v>
      </c>
      <c r="P2028" s="29">
        <f t="shared" si="82"/>
        <v>0.56666666666666676</v>
      </c>
    </row>
    <row r="2029" spans="1:16" hidden="1" x14ac:dyDescent="0.25">
      <c r="A2029">
        <v>188600484</v>
      </c>
      <c r="B2029">
        <v>803400</v>
      </c>
      <c r="C2029" t="s">
        <v>212</v>
      </c>
      <c r="D2029">
        <v>2005117</v>
      </c>
      <c r="E2029" t="s">
        <v>220</v>
      </c>
      <c r="F2029" t="s">
        <v>214</v>
      </c>
      <c r="G2029" t="s">
        <v>215</v>
      </c>
      <c r="H2029">
        <v>2</v>
      </c>
      <c r="I2029">
        <v>2016</v>
      </c>
      <c r="J2029">
        <v>1</v>
      </c>
      <c r="L2029">
        <v>23078733</v>
      </c>
      <c r="M2029">
        <v>5.5</v>
      </c>
      <c r="P2029" s="29">
        <f t="shared" si="82"/>
        <v>0.75</v>
      </c>
    </row>
    <row r="2030" spans="1:16" hidden="1" x14ac:dyDescent="0.25">
      <c r="A2030">
        <v>188600484</v>
      </c>
      <c r="B2030">
        <v>803400</v>
      </c>
      <c r="C2030" t="s">
        <v>212</v>
      </c>
      <c r="D2030">
        <v>2005118</v>
      </c>
      <c r="E2030" t="s">
        <v>223</v>
      </c>
      <c r="F2030" t="s">
        <v>214</v>
      </c>
      <c r="G2030" t="s">
        <v>215</v>
      </c>
      <c r="H2030">
        <v>2</v>
      </c>
      <c r="I2030">
        <v>2016</v>
      </c>
      <c r="J2030">
        <v>2</v>
      </c>
      <c r="L2030">
        <v>23086743</v>
      </c>
      <c r="M2030">
        <v>4.3</v>
      </c>
      <c r="P2030" s="29">
        <f t="shared" si="82"/>
        <v>0.54999999999999993</v>
      </c>
    </row>
    <row r="2031" spans="1:16" hidden="1" x14ac:dyDescent="0.25">
      <c r="A2031">
        <v>188600484</v>
      </c>
      <c r="B2031">
        <v>803400</v>
      </c>
      <c r="C2031" t="s">
        <v>212</v>
      </c>
      <c r="D2031">
        <v>2004112</v>
      </c>
      <c r="E2031" t="s">
        <v>244</v>
      </c>
      <c r="F2031" t="s">
        <v>214</v>
      </c>
      <c r="G2031" t="s">
        <v>215</v>
      </c>
      <c r="H2031">
        <v>2</v>
      </c>
      <c r="I2031">
        <v>2016</v>
      </c>
      <c r="J2031">
        <v>2</v>
      </c>
      <c r="L2031">
        <v>23085520</v>
      </c>
      <c r="M2031">
        <v>5.3</v>
      </c>
      <c r="P2031" s="29">
        <f t="shared" si="82"/>
        <v>0.71666666666666667</v>
      </c>
    </row>
    <row r="2032" spans="1:16" hidden="1" x14ac:dyDescent="0.25">
      <c r="A2032">
        <v>188600484</v>
      </c>
      <c r="B2032">
        <v>803400</v>
      </c>
      <c r="C2032" t="s">
        <v>212</v>
      </c>
      <c r="D2032">
        <v>2021580</v>
      </c>
      <c r="E2032" t="s">
        <v>241</v>
      </c>
      <c r="F2032" t="s">
        <v>214</v>
      </c>
      <c r="G2032" t="s">
        <v>215</v>
      </c>
      <c r="H2032">
        <v>3</v>
      </c>
      <c r="I2032">
        <v>2016</v>
      </c>
      <c r="J2032">
        <v>2</v>
      </c>
      <c r="L2032">
        <v>23086827</v>
      </c>
      <c r="M2032">
        <v>3.7</v>
      </c>
      <c r="P2032" s="29">
        <f t="shared" si="82"/>
        <v>0.45</v>
      </c>
    </row>
    <row r="2033" spans="1:16" hidden="1" x14ac:dyDescent="0.25">
      <c r="A2033">
        <v>188600484</v>
      </c>
      <c r="B2033">
        <v>803400</v>
      </c>
      <c r="C2033" t="s">
        <v>212</v>
      </c>
      <c r="D2033">
        <v>2021795</v>
      </c>
      <c r="E2033" t="s">
        <v>222</v>
      </c>
      <c r="F2033" t="s">
        <v>214</v>
      </c>
      <c r="G2033" t="s">
        <v>215</v>
      </c>
      <c r="H2033">
        <v>2</v>
      </c>
      <c r="I2033">
        <v>2016</v>
      </c>
      <c r="J2033">
        <v>2</v>
      </c>
      <c r="L2033">
        <v>23084481</v>
      </c>
      <c r="M2033">
        <v>4.3</v>
      </c>
      <c r="P2033" s="29">
        <f t="shared" si="82"/>
        <v>0.54999999999999993</v>
      </c>
    </row>
    <row r="2034" spans="1:16" hidden="1" x14ac:dyDescent="0.25">
      <c r="A2034">
        <v>188600484</v>
      </c>
      <c r="B2034">
        <v>803400</v>
      </c>
      <c r="C2034" t="s">
        <v>212</v>
      </c>
      <c r="D2034">
        <v>2021602</v>
      </c>
      <c r="E2034" t="s">
        <v>242</v>
      </c>
      <c r="F2034" t="s">
        <v>214</v>
      </c>
      <c r="G2034" t="s">
        <v>215</v>
      </c>
      <c r="H2034">
        <v>3</v>
      </c>
      <c r="I2034">
        <v>2016</v>
      </c>
      <c r="J2034">
        <v>2</v>
      </c>
      <c r="L2034">
        <v>23086746</v>
      </c>
      <c r="M2034">
        <v>3.7</v>
      </c>
      <c r="P2034" s="29">
        <f t="shared" si="82"/>
        <v>0.45</v>
      </c>
    </row>
    <row r="2035" spans="1:16" hidden="1" x14ac:dyDescent="0.25">
      <c r="A2035">
        <v>188600484</v>
      </c>
      <c r="B2035">
        <v>803400</v>
      </c>
      <c r="C2035" t="s">
        <v>212</v>
      </c>
      <c r="D2035">
        <v>2021756</v>
      </c>
      <c r="E2035" t="s">
        <v>253</v>
      </c>
      <c r="F2035" t="s">
        <v>214</v>
      </c>
      <c r="G2035" t="s">
        <v>215</v>
      </c>
      <c r="H2035">
        <v>3</v>
      </c>
      <c r="I2035">
        <v>2016</v>
      </c>
      <c r="J2035">
        <v>2</v>
      </c>
      <c r="L2035">
        <v>23086833</v>
      </c>
      <c r="M2035">
        <v>3.4</v>
      </c>
      <c r="P2035" s="29">
        <f t="shared" si="82"/>
        <v>0.39999999999999997</v>
      </c>
    </row>
    <row r="2036" spans="1:16" hidden="1" x14ac:dyDescent="0.25">
      <c r="A2036">
        <v>188625444</v>
      </c>
      <c r="B2036">
        <v>803401</v>
      </c>
      <c r="C2036" t="s">
        <v>318</v>
      </c>
      <c r="D2036">
        <v>2005099</v>
      </c>
      <c r="E2036" t="s">
        <v>217</v>
      </c>
      <c r="F2036" t="s">
        <v>214</v>
      </c>
      <c r="G2036" t="s">
        <v>215</v>
      </c>
      <c r="H2036">
        <v>3</v>
      </c>
      <c r="I2036">
        <v>2015</v>
      </c>
      <c r="J2036">
        <v>1</v>
      </c>
      <c r="L2036">
        <v>23066433</v>
      </c>
      <c r="M2036">
        <v>3.3</v>
      </c>
      <c r="P2036" s="29">
        <f t="shared" ref="P2036:P2049" si="83">IF(AND(ISNUMBER(M2036),H2036&lt;&gt;4,N2036&lt;&gt;"X"),(M2036-1)/6,IF(H2036=4,"DRP",IF(AND(H2036=3,M2036="NA"),"BAD",IF(AND(H2036=2),"CVL",IF(AND(H2036=1,ISBLANK(M2036)),"NULL","UNK")))))</f>
        <v>0.3833333333333333</v>
      </c>
    </row>
    <row r="2037" spans="1:16" hidden="1" x14ac:dyDescent="0.25">
      <c r="A2037">
        <v>188625444</v>
      </c>
      <c r="B2037">
        <v>803401</v>
      </c>
      <c r="C2037" t="s">
        <v>318</v>
      </c>
      <c r="D2037">
        <v>2021600</v>
      </c>
      <c r="E2037" t="s">
        <v>219</v>
      </c>
      <c r="F2037" t="s">
        <v>214</v>
      </c>
      <c r="G2037" t="s">
        <v>215</v>
      </c>
      <c r="H2037">
        <v>2</v>
      </c>
      <c r="I2037">
        <v>2015</v>
      </c>
      <c r="J2037">
        <v>1</v>
      </c>
      <c r="L2037">
        <v>23066441</v>
      </c>
      <c r="M2037">
        <v>4.2</v>
      </c>
      <c r="P2037" s="29">
        <f t="shared" si="83"/>
        <v>0.53333333333333333</v>
      </c>
    </row>
    <row r="2038" spans="1:16" hidden="1" x14ac:dyDescent="0.25">
      <c r="A2038">
        <v>188625444</v>
      </c>
      <c r="B2038">
        <v>803401</v>
      </c>
      <c r="C2038" t="s">
        <v>318</v>
      </c>
      <c r="D2038">
        <v>2005118</v>
      </c>
      <c r="E2038" t="s">
        <v>223</v>
      </c>
      <c r="F2038" t="s">
        <v>214</v>
      </c>
      <c r="G2038" t="s">
        <v>215</v>
      </c>
      <c r="H2038">
        <v>2</v>
      </c>
      <c r="I2038">
        <v>2015</v>
      </c>
      <c r="J2038">
        <v>1</v>
      </c>
      <c r="L2038">
        <v>23067523</v>
      </c>
      <c r="M2038">
        <v>5.0999999999999996</v>
      </c>
      <c r="P2038" s="29">
        <f t="shared" si="83"/>
        <v>0.68333333333333324</v>
      </c>
    </row>
    <row r="2039" spans="1:16" hidden="1" x14ac:dyDescent="0.25">
      <c r="A2039">
        <v>188625444</v>
      </c>
      <c r="B2039">
        <v>803401</v>
      </c>
      <c r="C2039" t="s">
        <v>318</v>
      </c>
      <c r="D2039">
        <v>2004098</v>
      </c>
      <c r="E2039" t="s">
        <v>213</v>
      </c>
      <c r="F2039" t="s">
        <v>214</v>
      </c>
      <c r="G2039" t="s">
        <v>215</v>
      </c>
      <c r="H2039">
        <v>2</v>
      </c>
      <c r="I2039">
        <v>2015</v>
      </c>
      <c r="J2039">
        <v>1</v>
      </c>
      <c r="L2039">
        <v>23066602</v>
      </c>
      <c r="M2039">
        <v>6.1</v>
      </c>
      <c r="P2039" s="29">
        <f t="shared" si="83"/>
        <v>0.85</v>
      </c>
    </row>
    <row r="2040" spans="1:16" hidden="1" x14ac:dyDescent="0.25">
      <c r="A2040">
        <v>188625444</v>
      </c>
      <c r="B2040">
        <v>803401</v>
      </c>
      <c r="C2040" t="s">
        <v>318</v>
      </c>
      <c r="D2040">
        <v>2005102</v>
      </c>
      <c r="E2040" t="s">
        <v>218</v>
      </c>
      <c r="F2040" t="s">
        <v>214</v>
      </c>
      <c r="G2040" t="s">
        <v>215</v>
      </c>
      <c r="H2040">
        <v>2</v>
      </c>
      <c r="I2040">
        <v>2015</v>
      </c>
      <c r="J2040">
        <v>1</v>
      </c>
      <c r="L2040">
        <v>23066494</v>
      </c>
      <c r="M2040">
        <v>4.4000000000000004</v>
      </c>
      <c r="P2040" s="29">
        <f t="shared" si="83"/>
        <v>0.56666666666666676</v>
      </c>
    </row>
    <row r="2041" spans="1:16" hidden="1" x14ac:dyDescent="0.25">
      <c r="A2041">
        <v>188625444</v>
      </c>
      <c r="B2041">
        <v>803401</v>
      </c>
      <c r="C2041" t="s">
        <v>318</v>
      </c>
      <c r="D2041">
        <v>2021754</v>
      </c>
      <c r="E2041" t="s">
        <v>216</v>
      </c>
      <c r="F2041" t="s">
        <v>214</v>
      </c>
      <c r="G2041" t="s">
        <v>215</v>
      </c>
      <c r="H2041">
        <v>3</v>
      </c>
      <c r="I2041">
        <v>2015</v>
      </c>
      <c r="J2041">
        <v>1</v>
      </c>
      <c r="L2041">
        <v>23066481</v>
      </c>
      <c r="M2041">
        <v>3.4</v>
      </c>
      <c r="P2041" s="29">
        <f t="shared" si="83"/>
        <v>0.39999999999999997</v>
      </c>
    </row>
    <row r="2042" spans="1:16" hidden="1" x14ac:dyDescent="0.25">
      <c r="A2042">
        <v>188625444</v>
      </c>
      <c r="B2042">
        <v>803401</v>
      </c>
      <c r="C2042" t="s">
        <v>318</v>
      </c>
      <c r="D2042">
        <v>2004112</v>
      </c>
      <c r="E2042" t="s">
        <v>244</v>
      </c>
      <c r="F2042" t="s">
        <v>214</v>
      </c>
      <c r="G2042" t="s">
        <v>215</v>
      </c>
      <c r="H2042">
        <v>2</v>
      </c>
      <c r="I2042">
        <v>2015</v>
      </c>
      <c r="J2042">
        <v>2</v>
      </c>
      <c r="L2042">
        <v>23073237</v>
      </c>
      <c r="M2042">
        <v>5.8</v>
      </c>
      <c r="P2042" s="29">
        <f t="shared" si="83"/>
        <v>0.79999999999999993</v>
      </c>
    </row>
    <row r="2043" spans="1:16" hidden="1" x14ac:dyDescent="0.25">
      <c r="A2043">
        <v>188625444</v>
      </c>
      <c r="B2043">
        <v>803401</v>
      </c>
      <c r="C2043" t="s">
        <v>318</v>
      </c>
      <c r="D2043">
        <v>2005117</v>
      </c>
      <c r="E2043" t="s">
        <v>220</v>
      </c>
      <c r="F2043" t="s">
        <v>214</v>
      </c>
      <c r="G2043" t="s">
        <v>215</v>
      </c>
      <c r="H2043">
        <v>4</v>
      </c>
      <c r="I2043">
        <v>2015</v>
      </c>
      <c r="J2043">
        <v>2</v>
      </c>
      <c r="L2043">
        <v>23070387</v>
      </c>
      <c r="P2043" s="29" t="str">
        <f t="shared" si="83"/>
        <v>DRP</v>
      </c>
    </row>
    <row r="2044" spans="1:16" hidden="1" x14ac:dyDescent="0.25">
      <c r="A2044">
        <v>188625444</v>
      </c>
      <c r="B2044">
        <v>803401</v>
      </c>
      <c r="C2044" t="s">
        <v>318</v>
      </c>
      <c r="D2044">
        <v>2004116</v>
      </c>
      <c r="E2044" t="s">
        <v>229</v>
      </c>
      <c r="F2044" t="s">
        <v>214</v>
      </c>
      <c r="G2044" t="s">
        <v>215</v>
      </c>
      <c r="H2044">
        <v>2</v>
      </c>
      <c r="I2044">
        <v>2015</v>
      </c>
      <c r="J2044">
        <v>2</v>
      </c>
      <c r="L2044">
        <v>23073043</v>
      </c>
      <c r="M2044">
        <v>6.9</v>
      </c>
      <c r="P2044" s="29">
        <f t="shared" si="83"/>
        <v>0.98333333333333339</v>
      </c>
    </row>
    <row r="2045" spans="1:16" hidden="1" x14ac:dyDescent="0.25">
      <c r="A2045">
        <v>188625444</v>
      </c>
      <c r="B2045">
        <v>803401</v>
      </c>
      <c r="C2045" t="s">
        <v>318</v>
      </c>
      <c r="D2045">
        <v>2005117</v>
      </c>
      <c r="E2045" t="s">
        <v>220</v>
      </c>
      <c r="F2045" t="s">
        <v>214</v>
      </c>
      <c r="G2045" t="s">
        <v>215</v>
      </c>
      <c r="H2045">
        <v>2</v>
      </c>
      <c r="I2045">
        <v>2015</v>
      </c>
      <c r="J2045">
        <v>2</v>
      </c>
      <c r="L2045">
        <v>23075093</v>
      </c>
      <c r="M2045">
        <v>5.0999999999999996</v>
      </c>
      <c r="P2045" s="29">
        <f t="shared" si="83"/>
        <v>0.68333333333333324</v>
      </c>
    </row>
    <row r="2046" spans="1:16" hidden="1" x14ac:dyDescent="0.25">
      <c r="A2046">
        <v>188625444</v>
      </c>
      <c r="B2046">
        <v>803401</v>
      </c>
      <c r="C2046" t="s">
        <v>318</v>
      </c>
      <c r="D2046">
        <v>2021602</v>
      </c>
      <c r="E2046" t="s">
        <v>242</v>
      </c>
      <c r="F2046" t="s">
        <v>214</v>
      </c>
      <c r="G2046" t="s">
        <v>215</v>
      </c>
      <c r="H2046">
        <v>2</v>
      </c>
      <c r="I2046">
        <v>2015</v>
      </c>
      <c r="J2046">
        <v>2</v>
      </c>
      <c r="L2046">
        <v>23072007</v>
      </c>
      <c r="M2046">
        <v>4.5999999999999996</v>
      </c>
      <c r="P2046" s="29">
        <f t="shared" si="83"/>
        <v>0.6</v>
      </c>
    </row>
    <row r="2047" spans="1:16" hidden="1" x14ac:dyDescent="0.25">
      <c r="A2047">
        <v>188625444</v>
      </c>
      <c r="B2047">
        <v>803401</v>
      </c>
      <c r="C2047" t="s">
        <v>318</v>
      </c>
      <c r="D2047">
        <v>2005131</v>
      </c>
      <c r="E2047" t="s">
        <v>228</v>
      </c>
      <c r="F2047" t="s">
        <v>214</v>
      </c>
      <c r="G2047" t="s">
        <v>215</v>
      </c>
      <c r="H2047">
        <v>2</v>
      </c>
      <c r="I2047">
        <v>2015</v>
      </c>
      <c r="J2047">
        <v>2</v>
      </c>
      <c r="L2047">
        <v>23070713</v>
      </c>
      <c r="M2047">
        <v>4.7</v>
      </c>
      <c r="P2047" s="29">
        <f t="shared" si="83"/>
        <v>0.6166666666666667</v>
      </c>
    </row>
    <row r="2048" spans="1:16" hidden="1" x14ac:dyDescent="0.25">
      <c r="A2048">
        <v>188625444</v>
      </c>
      <c r="B2048">
        <v>803401</v>
      </c>
      <c r="C2048" t="s">
        <v>318</v>
      </c>
      <c r="D2048">
        <v>2005099</v>
      </c>
      <c r="E2048" t="s">
        <v>217</v>
      </c>
      <c r="F2048" t="s">
        <v>214</v>
      </c>
      <c r="G2048" t="s">
        <v>215</v>
      </c>
      <c r="H2048">
        <v>2</v>
      </c>
      <c r="I2048">
        <v>2015</v>
      </c>
      <c r="J2048">
        <v>2</v>
      </c>
      <c r="L2048">
        <v>23071928</v>
      </c>
      <c r="M2048">
        <v>4.5</v>
      </c>
      <c r="P2048" s="29">
        <f t="shared" si="83"/>
        <v>0.58333333333333337</v>
      </c>
    </row>
    <row r="2049" spans="1:16" hidden="1" x14ac:dyDescent="0.25">
      <c r="A2049">
        <v>188625444</v>
      </c>
      <c r="B2049">
        <v>803401</v>
      </c>
      <c r="C2049" t="s">
        <v>318</v>
      </c>
      <c r="D2049">
        <v>2021754</v>
      </c>
      <c r="E2049" t="s">
        <v>216</v>
      </c>
      <c r="F2049" t="s">
        <v>214</v>
      </c>
      <c r="G2049" t="s">
        <v>215</v>
      </c>
      <c r="H2049">
        <v>2</v>
      </c>
      <c r="I2049">
        <v>2015</v>
      </c>
      <c r="J2049">
        <v>2</v>
      </c>
      <c r="L2049">
        <v>23074070</v>
      </c>
      <c r="M2049">
        <v>5</v>
      </c>
      <c r="P2049" s="29">
        <f t="shared" si="83"/>
        <v>0.66666666666666663</v>
      </c>
    </row>
    <row r="2050" spans="1:16" hidden="1" x14ac:dyDescent="0.25">
      <c r="A2050">
        <v>188625444</v>
      </c>
      <c r="B2050">
        <v>803401</v>
      </c>
      <c r="C2050" t="s">
        <v>318</v>
      </c>
      <c r="D2050">
        <v>2021580</v>
      </c>
      <c r="E2050" t="s">
        <v>241</v>
      </c>
      <c r="F2050" t="s">
        <v>214</v>
      </c>
      <c r="G2050" t="s">
        <v>215</v>
      </c>
      <c r="H2050">
        <v>3</v>
      </c>
      <c r="I2050">
        <v>2016</v>
      </c>
      <c r="J2050">
        <v>1</v>
      </c>
      <c r="L2050">
        <v>23081157</v>
      </c>
      <c r="M2050">
        <v>3.6</v>
      </c>
      <c r="P2050" s="29">
        <f t="shared" ref="P2050:P2081" si="84">IF(AND(ISNUMBER(M2050),H2050&lt;&gt;4),(M2050-1)/6,IF(H2050=4,"DRP",IF(AND(H2050=3,M2050="NA"),"BAD",IF(AND(H2050=2),"CVL",IF(AND(H2050=1,ISBLANK(M2050)),"NULL","UNK")))))</f>
        <v>0.43333333333333335</v>
      </c>
    </row>
    <row r="2051" spans="1:16" hidden="1" x14ac:dyDescent="0.25">
      <c r="A2051">
        <v>188625444</v>
      </c>
      <c r="B2051">
        <v>803401</v>
      </c>
      <c r="C2051" t="s">
        <v>318</v>
      </c>
      <c r="D2051">
        <v>2021756</v>
      </c>
      <c r="E2051" t="s">
        <v>253</v>
      </c>
      <c r="F2051" t="s">
        <v>214</v>
      </c>
      <c r="G2051" t="s">
        <v>215</v>
      </c>
      <c r="H2051">
        <v>3</v>
      </c>
      <c r="I2051">
        <v>2016</v>
      </c>
      <c r="J2051">
        <v>1</v>
      </c>
      <c r="L2051">
        <v>23081185</v>
      </c>
      <c r="M2051">
        <v>3.5</v>
      </c>
      <c r="P2051" s="29">
        <f t="shared" si="84"/>
        <v>0.41666666666666669</v>
      </c>
    </row>
    <row r="2052" spans="1:16" hidden="1" x14ac:dyDescent="0.25">
      <c r="A2052">
        <v>188625444</v>
      </c>
      <c r="B2052">
        <v>803401</v>
      </c>
      <c r="C2052" t="s">
        <v>318</v>
      </c>
      <c r="D2052">
        <v>2021763</v>
      </c>
      <c r="E2052" t="s">
        <v>298</v>
      </c>
      <c r="F2052" t="s">
        <v>214</v>
      </c>
      <c r="G2052" t="s">
        <v>215</v>
      </c>
      <c r="H2052">
        <v>2</v>
      </c>
      <c r="I2052">
        <v>2016</v>
      </c>
      <c r="J2052">
        <v>1</v>
      </c>
      <c r="L2052">
        <v>23081192</v>
      </c>
      <c r="M2052">
        <v>5</v>
      </c>
      <c r="P2052" s="29">
        <f t="shared" si="84"/>
        <v>0.66666666666666663</v>
      </c>
    </row>
    <row r="2053" spans="1:16" hidden="1" x14ac:dyDescent="0.25">
      <c r="A2053">
        <v>188625444</v>
      </c>
      <c r="B2053">
        <v>803401</v>
      </c>
      <c r="C2053" t="s">
        <v>318</v>
      </c>
      <c r="D2053">
        <v>2004099</v>
      </c>
      <c r="E2053" t="s">
        <v>245</v>
      </c>
      <c r="F2053" t="s">
        <v>214</v>
      </c>
      <c r="G2053" t="s">
        <v>215</v>
      </c>
      <c r="H2053">
        <v>2</v>
      </c>
      <c r="I2053">
        <v>2016</v>
      </c>
      <c r="J2053">
        <v>1</v>
      </c>
      <c r="L2053">
        <v>23073318</v>
      </c>
      <c r="M2053">
        <v>5.0999999999999996</v>
      </c>
      <c r="P2053" s="29">
        <f t="shared" si="84"/>
        <v>0.68333333333333324</v>
      </c>
    </row>
    <row r="2054" spans="1:16" hidden="1" x14ac:dyDescent="0.25">
      <c r="A2054">
        <v>188625444</v>
      </c>
      <c r="B2054">
        <v>803401</v>
      </c>
      <c r="C2054" t="s">
        <v>318</v>
      </c>
      <c r="D2054">
        <v>2005120</v>
      </c>
      <c r="E2054" t="s">
        <v>293</v>
      </c>
      <c r="F2054" t="s">
        <v>214</v>
      </c>
      <c r="G2054" t="s">
        <v>215</v>
      </c>
      <c r="H2054">
        <v>4</v>
      </c>
      <c r="I2054">
        <v>2016</v>
      </c>
      <c r="J2054">
        <v>1</v>
      </c>
      <c r="L2054">
        <v>23079732</v>
      </c>
      <c r="P2054" s="29" t="str">
        <f t="shared" si="84"/>
        <v>DRP</v>
      </c>
    </row>
    <row r="2055" spans="1:16" hidden="1" x14ac:dyDescent="0.25">
      <c r="A2055">
        <v>188625444</v>
      </c>
      <c r="B2055">
        <v>803401</v>
      </c>
      <c r="C2055" t="s">
        <v>318</v>
      </c>
      <c r="D2055">
        <v>2021993</v>
      </c>
      <c r="E2055" t="s">
        <v>256</v>
      </c>
      <c r="F2055" t="s">
        <v>214</v>
      </c>
      <c r="G2055" t="s">
        <v>215</v>
      </c>
      <c r="H2055">
        <v>4</v>
      </c>
      <c r="I2055">
        <v>2016</v>
      </c>
      <c r="J2055">
        <v>1</v>
      </c>
      <c r="L2055">
        <v>23079739</v>
      </c>
      <c r="P2055" s="29" t="str">
        <f t="shared" si="84"/>
        <v>DRP</v>
      </c>
    </row>
    <row r="2056" spans="1:16" hidden="1" x14ac:dyDescent="0.25">
      <c r="A2056">
        <v>188625444</v>
      </c>
      <c r="B2056">
        <v>803401</v>
      </c>
      <c r="C2056" t="s">
        <v>318</v>
      </c>
      <c r="D2056">
        <v>2005120</v>
      </c>
      <c r="E2056" t="s">
        <v>293</v>
      </c>
      <c r="F2056" t="s">
        <v>214</v>
      </c>
      <c r="G2056" t="s">
        <v>215</v>
      </c>
      <c r="H2056">
        <v>2</v>
      </c>
      <c r="I2056">
        <v>2016</v>
      </c>
      <c r="J2056">
        <v>1</v>
      </c>
      <c r="M2056">
        <v>5.6</v>
      </c>
      <c r="N2056" t="s">
        <v>231</v>
      </c>
      <c r="P2056" s="29">
        <f t="shared" si="84"/>
        <v>0.76666666666666661</v>
      </c>
    </row>
    <row r="2057" spans="1:16" hidden="1" x14ac:dyDescent="0.25">
      <c r="A2057">
        <v>188625444</v>
      </c>
      <c r="B2057">
        <v>803401</v>
      </c>
      <c r="C2057" t="s">
        <v>318</v>
      </c>
      <c r="D2057">
        <v>2021756</v>
      </c>
      <c r="E2057" t="s">
        <v>253</v>
      </c>
      <c r="F2057" t="s">
        <v>214</v>
      </c>
      <c r="G2057" t="s">
        <v>215</v>
      </c>
      <c r="H2057">
        <v>2</v>
      </c>
      <c r="I2057">
        <v>2016</v>
      </c>
      <c r="J2057">
        <v>2</v>
      </c>
      <c r="L2057">
        <v>23086838</v>
      </c>
      <c r="M2057">
        <v>5.0999999999999996</v>
      </c>
      <c r="P2057" s="29">
        <f t="shared" si="84"/>
        <v>0.68333333333333324</v>
      </c>
    </row>
    <row r="2058" spans="1:16" hidden="1" x14ac:dyDescent="0.25">
      <c r="A2058">
        <v>188625444</v>
      </c>
      <c r="B2058">
        <v>803401</v>
      </c>
      <c r="C2058" t="s">
        <v>318</v>
      </c>
      <c r="D2058">
        <v>2021580</v>
      </c>
      <c r="E2058" t="s">
        <v>241</v>
      </c>
      <c r="F2058" t="s">
        <v>214</v>
      </c>
      <c r="G2058" t="s">
        <v>215</v>
      </c>
      <c r="H2058">
        <v>2</v>
      </c>
      <c r="I2058">
        <v>2016</v>
      </c>
      <c r="J2058">
        <v>2</v>
      </c>
      <c r="L2058">
        <v>23086828</v>
      </c>
      <c r="M2058">
        <v>5.2</v>
      </c>
      <c r="P2058" s="29">
        <f t="shared" si="84"/>
        <v>0.70000000000000007</v>
      </c>
    </row>
    <row r="2059" spans="1:16" hidden="1" x14ac:dyDescent="0.25">
      <c r="A2059">
        <v>188625444</v>
      </c>
      <c r="B2059">
        <v>803401</v>
      </c>
      <c r="C2059" t="s">
        <v>318</v>
      </c>
      <c r="D2059">
        <v>2021993</v>
      </c>
      <c r="E2059" t="s">
        <v>256</v>
      </c>
      <c r="F2059" t="s">
        <v>214</v>
      </c>
      <c r="G2059" t="s">
        <v>215</v>
      </c>
      <c r="H2059">
        <v>2</v>
      </c>
      <c r="I2059">
        <v>2016</v>
      </c>
      <c r="J2059">
        <v>2</v>
      </c>
      <c r="L2059">
        <v>23086520</v>
      </c>
      <c r="M2059">
        <v>5</v>
      </c>
      <c r="P2059" s="29">
        <f t="shared" si="84"/>
        <v>0.66666666666666663</v>
      </c>
    </row>
    <row r="2060" spans="1:16" hidden="1" x14ac:dyDescent="0.25">
      <c r="A2060">
        <v>188625444</v>
      </c>
      <c r="B2060">
        <v>803401</v>
      </c>
      <c r="C2060" t="s">
        <v>318</v>
      </c>
      <c r="D2060">
        <v>2019271</v>
      </c>
      <c r="E2060" t="s">
        <v>236</v>
      </c>
      <c r="F2060" t="s">
        <v>214</v>
      </c>
      <c r="G2060" t="s">
        <v>215</v>
      </c>
      <c r="H2060">
        <v>2</v>
      </c>
      <c r="I2060">
        <v>2017</v>
      </c>
      <c r="J2060">
        <v>1</v>
      </c>
      <c r="L2060">
        <v>23090727</v>
      </c>
      <c r="M2060">
        <v>6.9</v>
      </c>
      <c r="P2060" s="29">
        <f t="shared" si="84"/>
        <v>0.98333333333333339</v>
      </c>
    </row>
    <row r="2061" spans="1:16" hidden="1" x14ac:dyDescent="0.25">
      <c r="A2061">
        <v>188625444</v>
      </c>
      <c r="B2061">
        <v>803401</v>
      </c>
      <c r="C2061" t="s">
        <v>318</v>
      </c>
      <c r="D2061">
        <v>2021638</v>
      </c>
      <c r="E2061" t="s">
        <v>250</v>
      </c>
      <c r="F2061" t="s">
        <v>214</v>
      </c>
      <c r="G2061" t="s">
        <v>215</v>
      </c>
      <c r="H2061">
        <v>4</v>
      </c>
      <c r="I2061">
        <v>2017</v>
      </c>
      <c r="J2061">
        <v>1</v>
      </c>
      <c r="L2061">
        <v>23092934</v>
      </c>
      <c r="P2061" s="29" t="str">
        <f t="shared" si="84"/>
        <v>DRP</v>
      </c>
    </row>
    <row r="2062" spans="1:16" hidden="1" x14ac:dyDescent="0.25">
      <c r="A2062">
        <v>188625444</v>
      </c>
      <c r="B2062">
        <v>803401</v>
      </c>
      <c r="C2062" t="s">
        <v>318</v>
      </c>
      <c r="D2062">
        <v>2004591</v>
      </c>
      <c r="E2062" t="s">
        <v>271</v>
      </c>
      <c r="F2062" t="s">
        <v>214</v>
      </c>
      <c r="G2062" t="s">
        <v>215</v>
      </c>
      <c r="H2062">
        <v>4</v>
      </c>
      <c r="I2062">
        <v>2017</v>
      </c>
      <c r="J2062">
        <v>1</v>
      </c>
      <c r="L2062">
        <v>23093319</v>
      </c>
      <c r="P2062" s="29" t="str">
        <f t="shared" si="84"/>
        <v>DRP</v>
      </c>
    </row>
    <row r="2063" spans="1:16" hidden="1" x14ac:dyDescent="0.25">
      <c r="A2063">
        <v>188625444</v>
      </c>
      <c r="B2063">
        <v>803401</v>
      </c>
      <c r="C2063" t="s">
        <v>318</v>
      </c>
      <c r="D2063">
        <v>2004752</v>
      </c>
      <c r="E2063" t="s">
        <v>290</v>
      </c>
      <c r="F2063" t="s">
        <v>214</v>
      </c>
      <c r="G2063" t="s">
        <v>215</v>
      </c>
      <c r="H2063">
        <v>2</v>
      </c>
      <c r="I2063">
        <v>2017</v>
      </c>
      <c r="J2063">
        <v>1</v>
      </c>
      <c r="L2063">
        <v>23093323</v>
      </c>
      <c r="M2063">
        <v>4.2</v>
      </c>
      <c r="P2063" s="29">
        <f t="shared" si="84"/>
        <v>0.53333333333333333</v>
      </c>
    </row>
    <row r="2064" spans="1:16" hidden="1" x14ac:dyDescent="0.25">
      <c r="A2064">
        <v>188625444</v>
      </c>
      <c r="B2064">
        <v>803401</v>
      </c>
      <c r="C2064" t="s">
        <v>318</v>
      </c>
      <c r="D2064">
        <v>2021874</v>
      </c>
      <c r="E2064" t="s">
        <v>226</v>
      </c>
      <c r="F2064" t="s">
        <v>214</v>
      </c>
      <c r="G2064" t="s">
        <v>215</v>
      </c>
      <c r="H2064">
        <v>2</v>
      </c>
      <c r="I2064">
        <v>2017</v>
      </c>
      <c r="J2064">
        <v>1</v>
      </c>
      <c r="L2064">
        <v>23095591</v>
      </c>
      <c r="M2064">
        <v>5</v>
      </c>
      <c r="P2064" s="29">
        <f t="shared" si="84"/>
        <v>0.66666666666666663</v>
      </c>
    </row>
    <row r="2065" spans="1:16" hidden="1" x14ac:dyDescent="0.25">
      <c r="A2065">
        <v>188625444</v>
      </c>
      <c r="B2065">
        <v>803401</v>
      </c>
      <c r="C2065" t="s">
        <v>318</v>
      </c>
      <c r="D2065">
        <v>2021638</v>
      </c>
      <c r="E2065" t="s">
        <v>250</v>
      </c>
      <c r="F2065" t="s">
        <v>214</v>
      </c>
      <c r="G2065" t="s">
        <v>215</v>
      </c>
      <c r="H2065">
        <v>2</v>
      </c>
      <c r="I2065">
        <v>2017</v>
      </c>
      <c r="J2065">
        <v>1</v>
      </c>
      <c r="L2065">
        <v>23092934</v>
      </c>
      <c r="M2065">
        <v>4.3</v>
      </c>
      <c r="P2065" s="29">
        <f t="shared" si="84"/>
        <v>0.54999999999999993</v>
      </c>
    </row>
    <row r="2066" spans="1:16" hidden="1" x14ac:dyDescent="0.25">
      <c r="A2066">
        <v>188625444</v>
      </c>
      <c r="B2066">
        <v>803401</v>
      </c>
      <c r="C2066" t="s">
        <v>318</v>
      </c>
      <c r="D2066">
        <v>2021596</v>
      </c>
      <c r="E2066" t="s">
        <v>294</v>
      </c>
      <c r="F2066" t="s">
        <v>214</v>
      </c>
      <c r="G2066" t="s">
        <v>215</v>
      </c>
      <c r="H2066">
        <v>2</v>
      </c>
      <c r="I2066">
        <v>2017</v>
      </c>
      <c r="J2066">
        <v>1</v>
      </c>
      <c r="L2066">
        <v>23092936</v>
      </c>
      <c r="M2066">
        <v>4</v>
      </c>
      <c r="P2066" s="29">
        <f t="shared" si="84"/>
        <v>0.5</v>
      </c>
    </row>
    <row r="2067" spans="1:16" hidden="1" x14ac:dyDescent="0.25">
      <c r="A2067">
        <v>188625444</v>
      </c>
      <c r="B2067">
        <v>803401</v>
      </c>
      <c r="C2067" t="s">
        <v>318</v>
      </c>
      <c r="D2067">
        <v>2021781</v>
      </c>
      <c r="E2067" t="s">
        <v>235</v>
      </c>
      <c r="F2067" t="s">
        <v>214</v>
      </c>
      <c r="G2067" t="s">
        <v>215</v>
      </c>
      <c r="H2067">
        <v>2</v>
      </c>
      <c r="I2067">
        <v>2017</v>
      </c>
      <c r="J2067">
        <v>1</v>
      </c>
      <c r="L2067">
        <v>23092946</v>
      </c>
      <c r="M2067">
        <v>5.9</v>
      </c>
      <c r="P2067" s="29">
        <f t="shared" si="84"/>
        <v>0.81666666666666676</v>
      </c>
    </row>
    <row r="2068" spans="1:16" hidden="1" x14ac:dyDescent="0.25">
      <c r="A2068">
        <v>188625444</v>
      </c>
      <c r="B2068">
        <v>803401</v>
      </c>
      <c r="C2068" t="s">
        <v>318</v>
      </c>
      <c r="D2068">
        <v>2004591</v>
      </c>
      <c r="E2068" t="s">
        <v>271</v>
      </c>
      <c r="F2068" t="s">
        <v>214</v>
      </c>
      <c r="G2068" t="s">
        <v>215</v>
      </c>
      <c r="H2068">
        <v>2</v>
      </c>
      <c r="I2068">
        <v>2017</v>
      </c>
      <c r="J2068">
        <v>2</v>
      </c>
      <c r="L2068">
        <v>23101930</v>
      </c>
      <c r="M2068">
        <v>5.3</v>
      </c>
      <c r="P2068" s="29">
        <f t="shared" si="84"/>
        <v>0.71666666666666667</v>
      </c>
    </row>
    <row r="2069" spans="1:16" hidden="1" x14ac:dyDescent="0.25">
      <c r="A2069">
        <v>188625444</v>
      </c>
      <c r="B2069">
        <v>803401</v>
      </c>
      <c r="C2069" t="s">
        <v>318</v>
      </c>
      <c r="D2069">
        <v>2021750</v>
      </c>
      <c r="E2069" t="s">
        <v>296</v>
      </c>
      <c r="F2069" t="s">
        <v>214</v>
      </c>
      <c r="G2069" t="s">
        <v>215</v>
      </c>
      <c r="H2069">
        <v>2</v>
      </c>
      <c r="I2069">
        <v>2017</v>
      </c>
      <c r="J2069">
        <v>2</v>
      </c>
      <c r="L2069">
        <v>23097531</v>
      </c>
      <c r="M2069">
        <v>5.6</v>
      </c>
      <c r="P2069" s="29">
        <f t="shared" si="84"/>
        <v>0.76666666666666661</v>
      </c>
    </row>
    <row r="2070" spans="1:16" hidden="1" x14ac:dyDescent="0.25">
      <c r="A2070">
        <v>188625444</v>
      </c>
      <c r="B2070">
        <v>803401</v>
      </c>
      <c r="C2070" t="s">
        <v>318</v>
      </c>
      <c r="D2070">
        <v>2021640</v>
      </c>
      <c r="E2070" t="s">
        <v>227</v>
      </c>
      <c r="F2070" t="s">
        <v>214</v>
      </c>
      <c r="G2070" t="s">
        <v>215</v>
      </c>
      <c r="H2070">
        <v>2</v>
      </c>
      <c r="I2070">
        <v>2017</v>
      </c>
      <c r="J2070">
        <v>2</v>
      </c>
      <c r="L2070">
        <v>23101196</v>
      </c>
      <c r="M2070">
        <v>5</v>
      </c>
      <c r="P2070" s="29">
        <f t="shared" si="84"/>
        <v>0.66666666666666663</v>
      </c>
    </row>
    <row r="2071" spans="1:16" hidden="1" x14ac:dyDescent="0.25">
      <c r="A2071">
        <v>188625444</v>
      </c>
      <c r="B2071">
        <v>803401</v>
      </c>
      <c r="C2071" t="s">
        <v>318</v>
      </c>
      <c r="D2071">
        <v>2021679</v>
      </c>
      <c r="E2071" t="s">
        <v>259</v>
      </c>
      <c r="F2071" t="s">
        <v>214</v>
      </c>
      <c r="G2071" t="s">
        <v>215</v>
      </c>
      <c r="H2071">
        <v>2</v>
      </c>
      <c r="I2071">
        <v>2017</v>
      </c>
      <c r="J2071">
        <v>2</v>
      </c>
      <c r="L2071">
        <v>23101199</v>
      </c>
      <c r="M2071">
        <v>6.1</v>
      </c>
      <c r="P2071" s="29">
        <f t="shared" si="84"/>
        <v>0.85</v>
      </c>
    </row>
    <row r="2072" spans="1:16" hidden="1" x14ac:dyDescent="0.25">
      <c r="A2072">
        <v>188625444</v>
      </c>
      <c r="B2072">
        <v>803401</v>
      </c>
      <c r="C2072" t="s">
        <v>318</v>
      </c>
      <c r="D2072">
        <v>2021725</v>
      </c>
      <c r="E2072" t="s">
        <v>257</v>
      </c>
      <c r="F2072" t="s">
        <v>214</v>
      </c>
      <c r="G2072" t="s">
        <v>215</v>
      </c>
      <c r="H2072">
        <v>2</v>
      </c>
      <c r="I2072">
        <v>2017</v>
      </c>
      <c r="J2072">
        <v>2</v>
      </c>
      <c r="L2072">
        <v>23097532</v>
      </c>
      <c r="M2072">
        <v>4.4000000000000004</v>
      </c>
      <c r="P2072" s="29">
        <f t="shared" si="84"/>
        <v>0.56666666666666676</v>
      </c>
    </row>
    <row r="2073" spans="1:16" hidden="1" x14ac:dyDescent="0.25">
      <c r="A2073">
        <v>188625444</v>
      </c>
      <c r="B2073">
        <v>803401</v>
      </c>
      <c r="C2073" t="s">
        <v>318</v>
      </c>
      <c r="D2073">
        <v>2021787</v>
      </c>
      <c r="E2073" t="s">
        <v>292</v>
      </c>
      <c r="F2073" t="s">
        <v>214</v>
      </c>
      <c r="G2073" t="s">
        <v>215</v>
      </c>
      <c r="H2073">
        <v>2</v>
      </c>
      <c r="I2073">
        <v>2017</v>
      </c>
      <c r="J2073">
        <v>2</v>
      </c>
      <c r="L2073">
        <v>23097627</v>
      </c>
      <c r="M2073">
        <v>5.5</v>
      </c>
      <c r="P2073" s="29">
        <f t="shared" si="84"/>
        <v>0.75</v>
      </c>
    </row>
    <row r="2074" spans="1:16" hidden="1" x14ac:dyDescent="0.25">
      <c r="A2074">
        <v>188625444</v>
      </c>
      <c r="B2074">
        <v>803401</v>
      </c>
      <c r="C2074" t="s">
        <v>318</v>
      </c>
      <c r="D2074">
        <v>2019272</v>
      </c>
      <c r="E2074" t="s">
        <v>249</v>
      </c>
      <c r="F2074" t="s">
        <v>214</v>
      </c>
      <c r="G2074" t="s">
        <v>215</v>
      </c>
      <c r="H2074">
        <v>2</v>
      </c>
      <c r="I2074">
        <v>2017</v>
      </c>
      <c r="J2074">
        <v>2</v>
      </c>
      <c r="L2074">
        <v>23097955</v>
      </c>
      <c r="M2074">
        <v>6.4</v>
      </c>
      <c r="P2074" s="29">
        <f t="shared" si="84"/>
        <v>0.9</v>
      </c>
    </row>
    <row r="2075" spans="1:16" hidden="1" x14ac:dyDescent="0.25">
      <c r="A2075">
        <v>188625444</v>
      </c>
      <c r="B2075">
        <v>803401</v>
      </c>
      <c r="C2075" t="s">
        <v>318</v>
      </c>
      <c r="D2075">
        <v>2021591</v>
      </c>
      <c r="E2075" t="s">
        <v>240</v>
      </c>
      <c r="F2075" t="s">
        <v>214</v>
      </c>
      <c r="G2075" t="s">
        <v>215</v>
      </c>
      <c r="H2075">
        <v>2</v>
      </c>
      <c r="I2075">
        <v>2018</v>
      </c>
      <c r="J2075">
        <v>1</v>
      </c>
      <c r="L2075">
        <v>23107750</v>
      </c>
      <c r="M2075">
        <v>5.0999999999999996</v>
      </c>
      <c r="P2075" s="29">
        <f t="shared" si="84"/>
        <v>0.68333333333333324</v>
      </c>
    </row>
    <row r="2076" spans="1:16" hidden="1" x14ac:dyDescent="0.25">
      <c r="A2076">
        <v>188625444</v>
      </c>
      <c r="B2076">
        <v>803401</v>
      </c>
      <c r="C2076" t="s">
        <v>318</v>
      </c>
      <c r="D2076">
        <v>2004586</v>
      </c>
      <c r="E2076" t="s">
        <v>325</v>
      </c>
      <c r="F2076" t="s">
        <v>214</v>
      </c>
      <c r="G2076" t="s">
        <v>215</v>
      </c>
      <c r="H2076">
        <v>2</v>
      </c>
      <c r="I2076">
        <v>2018</v>
      </c>
      <c r="J2076">
        <v>1</v>
      </c>
      <c r="L2076">
        <v>23108652</v>
      </c>
      <c r="M2076">
        <v>5</v>
      </c>
      <c r="P2076" s="29">
        <f t="shared" si="84"/>
        <v>0.66666666666666663</v>
      </c>
    </row>
    <row r="2077" spans="1:16" hidden="1" x14ac:dyDescent="0.25">
      <c r="A2077">
        <v>188625444</v>
      </c>
      <c r="B2077">
        <v>803401</v>
      </c>
      <c r="C2077" t="s">
        <v>318</v>
      </c>
      <c r="D2077">
        <v>2021615</v>
      </c>
      <c r="E2077" t="s">
        <v>255</v>
      </c>
      <c r="F2077" t="s">
        <v>214</v>
      </c>
      <c r="G2077" t="s">
        <v>215</v>
      </c>
      <c r="H2077">
        <v>2</v>
      </c>
      <c r="I2077">
        <v>2018</v>
      </c>
      <c r="J2077">
        <v>1</v>
      </c>
      <c r="L2077">
        <v>23107757</v>
      </c>
      <c r="M2077">
        <v>4</v>
      </c>
      <c r="P2077" s="29">
        <f t="shared" si="84"/>
        <v>0.5</v>
      </c>
    </row>
    <row r="2078" spans="1:16" hidden="1" x14ac:dyDescent="0.25">
      <c r="A2078">
        <v>188625444</v>
      </c>
      <c r="B2078">
        <v>803401</v>
      </c>
      <c r="C2078" t="s">
        <v>318</v>
      </c>
      <c r="D2078">
        <v>2021865</v>
      </c>
      <c r="E2078" t="s">
        <v>301</v>
      </c>
      <c r="F2078" t="s">
        <v>214</v>
      </c>
      <c r="G2078" t="s">
        <v>215</v>
      </c>
      <c r="H2078">
        <v>2</v>
      </c>
      <c r="I2078">
        <v>2018</v>
      </c>
      <c r="J2078">
        <v>1</v>
      </c>
      <c r="L2078">
        <v>23107721</v>
      </c>
      <c r="M2078">
        <v>5.4</v>
      </c>
      <c r="P2078" s="29">
        <f t="shared" si="84"/>
        <v>0.73333333333333339</v>
      </c>
    </row>
    <row r="2079" spans="1:16" hidden="1" x14ac:dyDescent="0.25">
      <c r="A2079">
        <v>188625444</v>
      </c>
      <c r="B2079">
        <v>803401</v>
      </c>
      <c r="C2079" t="s">
        <v>318</v>
      </c>
      <c r="D2079">
        <v>2004587</v>
      </c>
      <c r="E2079" t="s">
        <v>288</v>
      </c>
      <c r="F2079" t="s">
        <v>214</v>
      </c>
      <c r="G2079" t="s">
        <v>215</v>
      </c>
      <c r="H2079">
        <v>2</v>
      </c>
      <c r="I2079">
        <v>2018</v>
      </c>
      <c r="J2079">
        <v>1</v>
      </c>
      <c r="L2079">
        <v>23108651</v>
      </c>
      <c r="M2079">
        <v>5.4</v>
      </c>
      <c r="P2079" s="29">
        <f t="shared" si="84"/>
        <v>0.73333333333333339</v>
      </c>
    </row>
    <row r="2080" spans="1:16" hidden="1" x14ac:dyDescent="0.25">
      <c r="A2080">
        <v>188625444</v>
      </c>
      <c r="B2080">
        <v>803401</v>
      </c>
      <c r="C2080" t="s">
        <v>318</v>
      </c>
      <c r="D2080">
        <v>2021631</v>
      </c>
      <c r="E2080" t="s">
        <v>302</v>
      </c>
      <c r="F2080" t="s">
        <v>214</v>
      </c>
      <c r="G2080" t="s">
        <v>215</v>
      </c>
      <c r="H2080">
        <v>2</v>
      </c>
      <c r="I2080">
        <v>2018</v>
      </c>
      <c r="J2080">
        <v>1</v>
      </c>
      <c r="L2080">
        <v>23107753</v>
      </c>
      <c r="M2080">
        <v>5.7</v>
      </c>
      <c r="P2080" s="29">
        <f t="shared" si="84"/>
        <v>0.78333333333333333</v>
      </c>
    </row>
    <row r="2081" spans="1:16" hidden="1" x14ac:dyDescent="0.25">
      <c r="A2081">
        <v>188625444</v>
      </c>
      <c r="B2081">
        <v>803401</v>
      </c>
      <c r="C2081" t="s">
        <v>318</v>
      </c>
      <c r="D2081">
        <v>2024862</v>
      </c>
      <c r="E2081" t="s">
        <v>289</v>
      </c>
      <c r="F2081" t="s">
        <v>214</v>
      </c>
      <c r="G2081" t="s">
        <v>215</v>
      </c>
      <c r="H2081">
        <v>2</v>
      </c>
      <c r="I2081">
        <v>2018</v>
      </c>
      <c r="J2081">
        <v>1</v>
      </c>
      <c r="L2081">
        <v>23107752</v>
      </c>
      <c r="M2081">
        <v>6.9</v>
      </c>
      <c r="P2081" s="29">
        <f t="shared" si="84"/>
        <v>0.98333333333333339</v>
      </c>
    </row>
    <row r="2082" spans="1:16" hidden="1" x14ac:dyDescent="0.25">
      <c r="A2082">
        <v>188625444</v>
      </c>
      <c r="B2082">
        <v>803401</v>
      </c>
      <c r="C2082" t="s">
        <v>318</v>
      </c>
      <c r="D2082">
        <v>2021723</v>
      </c>
      <c r="E2082" t="s">
        <v>299</v>
      </c>
      <c r="F2082" t="s">
        <v>214</v>
      </c>
      <c r="G2082" t="s">
        <v>215</v>
      </c>
      <c r="H2082">
        <v>4</v>
      </c>
      <c r="I2082">
        <v>2018</v>
      </c>
      <c r="J2082">
        <v>1</v>
      </c>
      <c r="L2082">
        <v>23107755</v>
      </c>
      <c r="P2082" s="29" t="str">
        <f t="shared" ref="P2082:P2101" si="85">IF(AND(ISNUMBER(M2082),H2082&lt;&gt;4),(M2082-1)/6,IF(H2082=4,"DRP",IF(AND(H2082=3,M2082="NA"),"BAD",IF(AND(H2082=2),"CVL",IF(AND(H2082=1,ISBLANK(M2082)),"NULL","UNK")))))</f>
        <v>DRP</v>
      </c>
    </row>
    <row r="2083" spans="1:16" hidden="1" x14ac:dyDescent="0.25">
      <c r="A2083">
        <v>188625444</v>
      </c>
      <c r="B2083">
        <v>803401</v>
      </c>
      <c r="C2083" t="s">
        <v>318</v>
      </c>
      <c r="D2083">
        <v>2019273</v>
      </c>
      <c r="E2083" t="s">
        <v>248</v>
      </c>
      <c r="F2083" t="s">
        <v>214</v>
      </c>
      <c r="G2083" t="s">
        <v>215</v>
      </c>
      <c r="H2083">
        <v>2</v>
      </c>
      <c r="I2083">
        <v>2018</v>
      </c>
      <c r="J2083">
        <v>2</v>
      </c>
      <c r="L2083">
        <v>23114618</v>
      </c>
      <c r="M2083">
        <v>5.9</v>
      </c>
      <c r="P2083" s="29">
        <f t="shared" si="85"/>
        <v>0.81666666666666676</v>
      </c>
    </row>
    <row r="2084" spans="1:16" hidden="1" x14ac:dyDescent="0.25">
      <c r="A2084">
        <v>188625444</v>
      </c>
      <c r="B2084">
        <v>803401</v>
      </c>
      <c r="C2084" t="s">
        <v>318</v>
      </c>
      <c r="D2084">
        <v>2004597</v>
      </c>
      <c r="E2084" t="s">
        <v>279</v>
      </c>
      <c r="F2084" t="s">
        <v>214</v>
      </c>
      <c r="G2084" t="s">
        <v>215</v>
      </c>
      <c r="H2084">
        <v>2</v>
      </c>
      <c r="I2084">
        <v>2018</v>
      </c>
      <c r="J2084">
        <v>2</v>
      </c>
      <c r="L2084">
        <v>23115903</v>
      </c>
      <c r="M2084">
        <v>5.0999999999999996</v>
      </c>
      <c r="P2084" s="29">
        <f t="shared" si="85"/>
        <v>0.68333333333333324</v>
      </c>
    </row>
    <row r="2085" spans="1:16" hidden="1" x14ac:dyDescent="0.25">
      <c r="A2085">
        <v>188625444</v>
      </c>
      <c r="B2085">
        <v>803401</v>
      </c>
      <c r="C2085" t="s">
        <v>318</v>
      </c>
      <c r="D2085">
        <v>2024863</v>
      </c>
      <c r="E2085" t="s">
        <v>304</v>
      </c>
      <c r="F2085" t="s">
        <v>214</v>
      </c>
      <c r="G2085" t="s">
        <v>215</v>
      </c>
      <c r="H2085">
        <v>3</v>
      </c>
      <c r="I2085">
        <v>2018</v>
      </c>
      <c r="J2085">
        <v>2</v>
      </c>
      <c r="L2085">
        <v>23115905</v>
      </c>
      <c r="M2085">
        <v>3.6</v>
      </c>
      <c r="P2085" s="29">
        <f t="shared" si="85"/>
        <v>0.43333333333333335</v>
      </c>
    </row>
    <row r="2086" spans="1:16" hidden="1" x14ac:dyDescent="0.25">
      <c r="A2086">
        <v>188625444</v>
      </c>
      <c r="B2086">
        <v>803401</v>
      </c>
      <c r="C2086" t="s">
        <v>318</v>
      </c>
      <c r="D2086">
        <v>2021716</v>
      </c>
      <c r="E2086" t="s">
        <v>291</v>
      </c>
      <c r="F2086" t="s">
        <v>214</v>
      </c>
      <c r="G2086" t="s">
        <v>215</v>
      </c>
      <c r="H2086">
        <v>2</v>
      </c>
      <c r="I2086">
        <v>2018</v>
      </c>
      <c r="J2086">
        <v>2</v>
      </c>
      <c r="L2086">
        <v>23115904</v>
      </c>
      <c r="M2086">
        <v>5.4</v>
      </c>
      <c r="P2086" s="29">
        <f t="shared" si="85"/>
        <v>0.73333333333333339</v>
      </c>
    </row>
    <row r="2087" spans="1:16" hidden="1" x14ac:dyDescent="0.25">
      <c r="A2087">
        <v>188625444</v>
      </c>
      <c r="B2087">
        <v>803401</v>
      </c>
      <c r="C2087" t="s">
        <v>318</v>
      </c>
      <c r="D2087">
        <v>2021744</v>
      </c>
      <c r="E2087" t="s">
        <v>262</v>
      </c>
      <c r="F2087" t="s">
        <v>214</v>
      </c>
      <c r="G2087" t="s">
        <v>215</v>
      </c>
      <c r="H2087">
        <v>2</v>
      </c>
      <c r="I2087">
        <v>2018</v>
      </c>
      <c r="J2087">
        <v>2</v>
      </c>
      <c r="L2087">
        <v>23115906</v>
      </c>
      <c r="M2087">
        <v>4.5</v>
      </c>
      <c r="P2087" s="29">
        <f t="shared" si="85"/>
        <v>0.58333333333333337</v>
      </c>
    </row>
    <row r="2088" spans="1:16" hidden="1" x14ac:dyDescent="0.25">
      <c r="A2088">
        <v>188625444</v>
      </c>
      <c r="B2088">
        <v>803401</v>
      </c>
      <c r="C2088" t="s">
        <v>318</v>
      </c>
      <c r="D2088">
        <v>2021661</v>
      </c>
      <c r="E2088" t="s">
        <v>305</v>
      </c>
      <c r="F2088" t="s">
        <v>214</v>
      </c>
      <c r="G2088" t="s">
        <v>215</v>
      </c>
      <c r="H2088">
        <v>2</v>
      </c>
      <c r="I2088">
        <v>2018</v>
      </c>
      <c r="J2088">
        <v>2</v>
      </c>
      <c r="L2088">
        <v>23115901</v>
      </c>
      <c r="M2088">
        <v>4.4000000000000004</v>
      </c>
      <c r="P2088" s="29">
        <f t="shared" si="85"/>
        <v>0.56666666666666676</v>
      </c>
    </row>
    <row r="2089" spans="1:16" hidden="1" x14ac:dyDescent="0.25">
      <c r="A2089">
        <v>188625444</v>
      </c>
      <c r="B2089">
        <v>803401</v>
      </c>
      <c r="C2089" t="s">
        <v>318</v>
      </c>
      <c r="D2089">
        <v>2021723</v>
      </c>
      <c r="E2089" t="s">
        <v>299</v>
      </c>
      <c r="F2089" t="s">
        <v>214</v>
      </c>
      <c r="G2089" t="s">
        <v>215</v>
      </c>
      <c r="H2089">
        <v>2</v>
      </c>
      <c r="I2089">
        <v>2018</v>
      </c>
      <c r="J2089">
        <v>2</v>
      </c>
      <c r="L2089">
        <v>23115895</v>
      </c>
      <c r="M2089">
        <v>4.2</v>
      </c>
      <c r="P2089" s="29">
        <f t="shared" si="85"/>
        <v>0.53333333333333333</v>
      </c>
    </row>
    <row r="2090" spans="1:16" hidden="1" x14ac:dyDescent="0.25">
      <c r="A2090">
        <v>188625444</v>
      </c>
      <c r="B2090">
        <v>803401</v>
      </c>
      <c r="C2090" t="s">
        <v>318</v>
      </c>
      <c r="D2090">
        <v>2021671</v>
      </c>
      <c r="E2090" t="s">
        <v>303</v>
      </c>
      <c r="F2090" t="s">
        <v>214</v>
      </c>
      <c r="G2090" t="s">
        <v>215</v>
      </c>
      <c r="H2090">
        <v>2</v>
      </c>
      <c r="I2090">
        <v>2019</v>
      </c>
      <c r="J2090">
        <v>1</v>
      </c>
      <c r="L2090">
        <v>23120274</v>
      </c>
      <c r="M2090">
        <v>5.8</v>
      </c>
      <c r="P2090" s="29">
        <f t="shared" si="85"/>
        <v>0.79999999999999993</v>
      </c>
    </row>
    <row r="2091" spans="1:16" hidden="1" x14ac:dyDescent="0.25">
      <c r="A2091">
        <v>188625444</v>
      </c>
      <c r="B2091">
        <v>803401</v>
      </c>
      <c r="C2091" t="s">
        <v>318</v>
      </c>
      <c r="D2091">
        <v>2021689</v>
      </c>
      <c r="E2091" t="s">
        <v>312</v>
      </c>
      <c r="F2091" t="s">
        <v>214</v>
      </c>
      <c r="G2091" t="s">
        <v>215</v>
      </c>
      <c r="H2091">
        <v>2</v>
      </c>
      <c r="I2091">
        <v>2019</v>
      </c>
      <c r="J2091">
        <v>1</v>
      </c>
      <c r="L2091">
        <v>23120247</v>
      </c>
      <c r="M2091">
        <v>5.7</v>
      </c>
      <c r="P2091" s="29">
        <f t="shared" si="85"/>
        <v>0.78333333333333333</v>
      </c>
    </row>
    <row r="2092" spans="1:16" hidden="1" x14ac:dyDescent="0.25">
      <c r="A2092">
        <v>188625444</v>
      </c>
      <c r="B2092">
        <v>803401</v>
      </c>
      <c r="C2092" t="s">
        <v>318</v>
      </c>
      <c r="D2092">
        <v>2024863</v>
      </c>
      <c r="E2092" t="s">
        <v>304</v>
      </c>
      <c r="F2092" t="s">
        <v>214</v>
      </c>
      <c r="G2092" t="s">
        <v>215</v>
      </c>
      <c r="H2092">
        <v>2</v>
      </c>
      <c r="I2092">
        <v>2019</v>
      </c>
      <c r="J2092">
        <v>1</v>
      </c>
      <c r="L2092">
        <v>23120233</v>
      </c>
      <c r="M2092">
        <v>5.0999999999999996</v>
      </c>
      <c r="P2092" s="29">
        <f t="shared" si="85"/>
        <v>0.68333333333333324</v>
      </c>
    </row>
    <row r="2093" spans="1:16" hidden="1" x14ac:dyDescent="0.25">
      <c r="A2093">
        <v>188625444</v>
      </c>
      <c r="B2093">
        <v>803401</v>
      </c>
      <c r="C2093" t="s">
        <v>318</v>
      </c>
      <c r="D2093">
        <v>2021664</v>
      </c>
      <c r="E2093" t="s">
        <v>311</v>
      </c>
      <c r="F2093" t="s">
        <v>214</v>
      </c>
      <c r="G2093" t="s">
        <v>215</v>
      </c>
      <c r="H2093">
        <v>2</v>
      </c>
      <c r="I2093">
        <v>2019</v>
      </c>
      <c r="J2093">
        <v>1</v>
      </c>
      <c r="L2093">
        <v>23120246</v>
      </c>
      <c r="M2093">
        <v>6.1</v>
      </c>
      <c r="P2093" s="29">
        <f t="shared" si="85"/>
        <v>0.85</v>
      </c>
    </row>
    <row r="2094" spans="1:16" hidden="1" x14ac:dyDescent="0.25">
      <c r="A2094">
        <v>188625444</v>
      </c>
      <c r="B2094">
        <v>803401</v>
      </c>
      <c r="C2094" t="s">
        <v>318</v>
      </c>
      <c r="D2094">
        <v>2024921</v>
      </c>
      <c r="E2094" t="s">
        <v>225</v>
      </c>
      <c r="F2094" t="s">
        <v>214</v>
      </c>
      <c r="G2094" t="s">
        <v>215</v>
      </c>
      <c r="H2094">
        <v>2</v>
      </c>
      <c r="I2094">
        <v>2019</v>
      </c>
      <c r="J2094">
        <v>1</v>
      </c>
      <c r="L2094">
        <v>23120244</v>
      </c>
      <c r="M2094">
        <v>6.7</v>
      </c>
      <c r="P2094" s="29">
        <f t="shared" si="85"/>
        <v>0.95000000000000007</v>
      </c>
    </row>
    <row r="2095" spans="1:16" hidden="1" x14ac:dyDescent="0.25">
      <c r="A2095">
        <v>188625444</v>
      </c>
      <c r="B2095">
        <v>803401</v>
      </c>
      <c r="C2095" t="s">
        <v>318</v>
      </c>
      <c r="D2095">
        <v>2004602</v>
      </c>
      <c r="E2095" t="s">
        <v>277</v>
      </c>
      <c r="F2095" t="s">
        <v>214</v>
      </c>
      <c r="G2095" t="s">
        <v>215</v>
      </c>
      <c r="H2095">
        <v>2</v>
      </c>
      <c r="I2095">
        <v>2019</v>
      </c>
      <c r="J2095">
        <v>1</v>
      </c>
      <c r="L2095">
        <v>23123799</v>
      </c>
      <c r="M2095">
        <v>5.7</v>
      </c>
      <c r="P2095" s="29">
        <f t="shared" si="85"/>
        <v>0.78333333333333333</v>
      </c>
    </row>
    <row r="2096" spans="1:16" hidden="1" x14ac:dyDescent="0.25">
      <c r="A2096">
        <v>188625444</v>
      </c>
      <c r="B2096">
        <v>803401</v>
      </c>
      <c r="C2096" t="s">
        <v>318</v>
      </c>
      <c r="D2096">
        <v>2019274</v>
      </c>
      <c r="E2096" t="s">
        <v>247</v>
      </c>
      <c r="F2096" t="s">
        <v>214</v>
      </c>
      <c r="G2096" t="s">
        <v>215</v>
      </c>
      <c r="H2096">
        <v>2</v>
      </c>
      <c r="I2096">
        <v>2019</v>
      </c>
      <c r="J2096">
        <v>1</v>
      </c>
      <c r="L2096">
        <v>23120724</v>
      </c>
      <c r="M2096">
        <v>5.6</v>
      </c>
      <c r="P2096" s="29">
        <f t="shared" si="85"/>
        <v>0.76666666666666661</v>
      </c>
    </row>
    <row r="2097" spans="1:16" hidden="1" x14ac:dyDescent="0.25">
      <c r="A2097">
        <v>188625444</v>
      </c>
      <c r="B2097">
        <v>803401</v>
      </c>
      <c r="C2097" t="s">
        <v>318</v>
      </c>
      <c r="D2097">
        <v>2024864</v>
      </c>
      <c r="E2097" t="s">
        <v>310</v>
      </c>
      <c r="F2097" t="s">
        <v>214</v>
      </c>
      <c r="G2097" t="s">
        <v>215</v>
      </c>
      <c r="H2097">
        <v>1</v>
      </c>
      <c r="I2097">
        <v>2019</v>
      </c>
      <c r="J2097">
        <v>2</v>
      </c>
      <c r="L2097">
        <v>23129359</v>
      </c>
      <c r="P2097" s="29" t="str">
        <f t="shared" si="85"/>
        <v>NULL</v>
      </c>
    </row>
    <row r="2098" spans="1:16" hidden="1" x14ac:dyDescent="0.25">
      <c r="A2098">
        <v>188625444</v>
      </c>
      <c r="B2098">
        <v>803401</v>
      </c>
      <c r="C2098" t="s">
        <v>318</v>
      </c>
      <c r="D2098">
        <v>2021841</v>
      </c>
      <c r="E2098" t="s">
        <v>306</v>
      </c>
      <c r="F2098" t="s">
        <v>214</v>
      </c>
      <c r="G2098" t="s">
        <v>215</v>
      </c>
      <c r="H2098">
        <v>1</v>
      </c>
      <c r="I2098">
        <v>2019</v>
      </c>
      <c r="J2098">
        <v>2</v>
      </c>
      <c r="L2098">
        <v>23130443</v>
      </c>
      <c r="P2098" s="29" t="str">
        <f t="shared" si="85"/>
        <v>NULL</v>
      </c>
    </row>
    <row r="2099" spans="1:16" hidden="1" x14ac:dyDescent="0.25">
      <c r="A2099">
        <v>188625444</v>
      </c>
      <c r="B2099">
        <v>803401</v>
      </c>
      <c r="C2099" t="s">
        <v>318</v>
      </c>
      <c r="D2099">
        <v>2021760</v>
      </c>
      <c r="E2099" t="s">
        <v>254</v>
      </c>
      <c r="F2099" t="s">
        <v>214</v>
      </c>
      <c r="G2099" t="s">
        <v>215</v>
      </c>
      <c r="H2099">
        <v>1</v>
      </c>
      <c r="I2099">
        <v>2019</v>
      </c>
      <c r="J2099">
        <v>2</v>
      </c>
      <c r="L2099">
        <v>23130526</v>
      </c>
      <c r="P2099" s="29" t="str">
        <f t="shared" si="85"/>
        <v>NULL</v>
      </c>
    </row>
    <row r="2100" spans="1:16" hidden="1" x14ac:dyDescent="0.25">
      <c r="A2100">
        <v>188625444</v>
      </c>
      <c r="B2100">
        <v>803401</v>
      </c>
      <c r="C2100" t="s">
        <v>318</v>
      </c>
      <c r="D2100">
        <v>2021730</v>
      </c>
      <c r="E2100" t="s">
        <v>307</v>
      </c>
      <c r="F2100" t="s">
        <v>214</v>
      </c>
      <c r="G2100" t="s">
        <v>215</v>
      </c>
      <c r="H2100">
        <v>1</v>
      </c>
      <c r="I2100">
        <v>2019</v>
      </c>
      <c r="J2100">
        <v>2</v>
      </c>
      <c r="L2100">
        <v>23130525</v>
      </c>
      <c r="P2100" s="29" t="str">
        <f t="shared" si="85"/>
        <v>NULL</v>
      </c>
    </row>
    <row r="2101" spans="1:16" hidden="1" x14ac:dyDescent="0.25">
      <c r="A2101">
        <v>188625444</v>
      </c>
      <c r="B2101">
        <v>803401</v>
      </c>
      <c r="C2101" t="s">
        <v>318</v>
      </c>
      <c r="D2101">
        <v>2024865</v>
      </c>
      <c r="E2101" t="s">
        <v>284</v>
      </c>
      <c r="F2101" t="s">
        <v>214</v>
      </c>
      <c r="G2101" t="s">
        <v>215</v>
      </c>
      <c r="H2101">
        <v>1</v>
      </c>
      <c r="I2101">
        <v>2019</v>
      </c>
      <c r="J2101">
        <v>2</v>
      </c>
      <c r="L2101">
        <v>23131253</v>
      </c>
      <c r="P2101" s="29" t="str">
        <f t="shared" si="85"/>
        <v>NULL</v>
      </c>
    </row>
    <row r="2102" spans="1:16" hidden="1" x14ac:dyDescent="0.25">
      <c r="A2102">
        <v>188630871</v>
      </c>
      <c r="B2102">
        <v>803400</v>
      </c>
      <c r="C2102" t="s">
        <v>212</v>
      </c>
      <c r="D2102">
        <v>2005117</v>
      </c>
      <c r="E2102" t="s">
        <v>220</v>
      </c>
      <c r="F2102" t="s">
        <v>214</v>
      </c>
      <c r="G2102" t="s">
        <v>215</v>
      </c>
      <c r="H2102">
        <v>2</v>
      </c>
      <c r="I2102">
        <v>2015</v>
      </c>
      <c r="J2102">
        <v>1</v>
      </c>
      <c r="L2102">
        <v>23065518</v>
      </c>
      <c r="M2102">
        <v>5.0999999999999996</v>
      </c>
      <c r="P2102" s="29">
        <f t="shared" ref="P2102:P2115" si="86">IF(AND(ISNUMBER(M2102),H2102&lt;&gt;4,N2102&lt;&gt;"X"),(M2102-1)/6,IF(H2102=4,"DRP",IF(AND(H2102=3,M2102="NA"),"BAD",IF(AND(H2102=2),"CVL",IF(AND(H2102=1,ISBLANK(M2102)),"NULL","UNK")))))</f>
        <v>0.68333333333333324</v>
      </c>
    </row>
    <row r="2103" spans="1:16" hidden="1" x14ac:dyDescent="0.25">
      <c r="A2103">
        <v>188630871</v>
      </c>
      <c r="B2103">
        <v>803400</v>
      </c>
      <c r="C2103" t="s">
        <v>212</v>
      </c>
      <c r="D2103">
        <v>2021600</v>
      </c>
      <c r="E2103" t="s">
        <v>219</v>
      </c>
      <c r="F2103" t="s">
        <v>214</v>
      </c>
      <c r="G2103" t="s">
        <v>215</v>
      </c>
      <c r="H2103">
        <v>2</v>
      </c>
      <c r="I2103">
        <v>2015</v>
      </c>
      <c r="J2103">
        <v>1</v>
      </c>
      <c r="L2103">
        <v>23066440</v>
      </c>
      <c r="M2103">
        <v>5.8</v>
      </c>
      <c r="P2103" s="29">
        <f t="shared" si="86"/>
        <v>0.79999999999999993</v>
      </c>
    </row>
    <row r="2104" spans="1:16" hidden="1" x14ac:dyDescent="0.25">
      <c r="A2104">
        <v>188630871</v>
      </c>
      <c r="B2104">
        <v>803400</v>
      </c>
      <c r="C2104" t="s">
        <v>212</v>
      </c>
      <c r="D2104">
        <v>2005102</v>
      </c>
      <c r="E2104" t="s">
        <v>218</v>
      </c>
      <c r="F2104" t="s">
        <v>214</v>
      </c>
      <c r="G2104" t="s">
        <v>215</v>
      </c>
      <c r="H2104">
        <v>2</v>
      </c>
      <c r="I2104">
        <v>2015</v>
      </c>
      <c r="J2104">
        <v>1</v>
      </c>
      <c r="L2104">
        <v>23066493</v>
      </c>
      <c r="M2104">
        <v>5.9</v>
      </c>
      <c r="P2104" s="29">
        <f t="shared" si="86"/>
        <v>0.81666666666666676</v>
      </c>
    </row>
    <row r="2105" spans="1:16" hidden="1" x14ac:dyDescent="0.25">
      <c r="A2105">
        <v>188630871</v>
      </c>
      <c r="B2105">
        <v>803400</v>
      </c>
      <c r="C2105" t="s">
        <v>212</v>
      </c>
      <c r="D2105">
        <v>2005099</v>
      </c>
      <c r="E2105" t="s">
        <v>217</v>
      </c>
      <c r="F2105" t="s">
        <v>214</v>
      </c>
      <c r="G2105" t="s">
        <v>215</v>
      </c>
      <c r="H2105">
        <v>2</v>
      </c>
      <c r="I2105">
        <v>2015</v>
      </c>
      <c r="J2105">
        <v>1</v>
      </c>
      <c r="L2105">
        <v>23066432</v>
      </c>
      <c r="M2105">
        <v>5.9</v>
      </c>
      <c r="P2105" s="29">
        <f t="shared" si="86"/>
        <v>0.81666666666666676</v>
      </c>
    </row>
    <row r="2106" spans="1:16" hidden="1" x14ac:dyDescent="0.25">
      <c r="A2106">
        <v>188630871</v>
      </c>
      <c r="B2106">
        <v>803400</v>
      </c>
      <c r="C2106" t="s">
        <v>212</v>
      </c>
      <c r="D2106">
        <v>2021754</v>
      </c>
      <c r="E2106" t="s">
        <v>216</v>
      </c>
      <c r="F2106" t="s">
        <v>214</v>
      </c>
      <c r="G2106" t="s">
        <v>215</v>
      </c>
      <c r="H2106">
        <v>3</v>
      </c>
      <c r="I2106">
        <v>2015</v>
      </c>
      <c r="J2106">
        <v>1</v>
      </c>
      <c r="L2106">
        <v>23066480</v>
      </c>
      <c r="M2106">
        <v>2.5</v>
      </c>
      <c r="P2106" s="29">
        <f t="shared" si="86"/>
        <v>0.25</v>
      </c>
    </row>
    <row r="2107" spans="1:16" hidden="1" x14ac:dyDescent="0.25">
      <c r="A2107">
        <v>188630871</v>
      </c>
      <c r="B2107">
        <v>803400</v>
      </c>
      <c r="C2107" t="s">
        <v>212</v>
      </c>
      <c r="D2107">
        <v>2004098</v>
      </c>
      <c r="E2107" t="s">
        <v>213</v>
      </c>
      <c r="F2107" t="s">
        <v>214</v>
      </c>
      <c r="G2107" t="s">
        <v>215</v>
      </c>
      <c r="H2107">
        <v>2</v>
      </c>
      <c r="I2107">
        <v>2015</v>
      </c>
      <c r="J2107">
        <v>1</v>
      </c>
      <c r="L2107">
        <v>23066603</v>
      </c>
      <c r="M2107">
        <v>6.6</v>
      </c>
      <c r="P2107" s="29">
        <f t="shared" si="86"/>
        <v>0.93333333333333324</v>
      </c>
    </row>
    <row r="2108" spans="1:16" hidden="1" x14ac:dyDescent="0.25">
      <c r="A2108">
        <v>188630871</v>
      </c>
      <c r="B2108">
        <v>803400</v>
      </c>
      <c r="C2108" t="s">
        <v>212</v>
      </c>
      <c r="D2108">
        <v>2021754</v>
      </c>
      <c r="E2108" t="s">
        <v>216</v>
      </c>
      <c r="F2108" t="s">
        <v>214</v>
      </c>
      <c r="G2108" t="s">
        <v>215</v>
      </c>
      <c r="H2108">
        <v>3</v>
      </c>
      <c r="I2108">
        <v>2015</v>
      </c>
      <c r="J2108">
        <v>2</v>
      </c>
      <c r="L2108">
        <v>23074127</v>
      </c>
      <c r="M2108" t="s">
        <v>221</v>
      </c>
      <c r="P2108" s="29" t="str">
        <f t="shared" si="86"/>
        <v>BAD</v>
      </c>
    </row>
    <row r="2109" spans="1:16" hidden="1" x14ac:dyDescent="0.25">
      <c r="A2109">
        <v>188630871</v>
      </c>
      <c r="B2109">
        <v>803400</v>
      </c>
      <c r="C2109" t="s">
        <v>212</v>
      </c>
      <c r="D2109">
        <v>2021602</v>
      </c>
      <c r="E2109" t="s">
        <v>242</v>
      </c>
      <c r="F2109" t="s">
        <v>214</v>
      </c>
      <c r="G2109" t="s">
        <v>215</v>
      </c>
      <c r="H2109">
        <v>2</v>
      </c>
      <c r="I2109">
        <v>2015</v>
      </c>
      <c r="J2109">
        <v>2</v>
      </c>
      <c r="L2109">
        <v>23072005</v>
      </c>
      <c r="M2109">
        <v>4.8</v>
      </c>
      <c r="P2109" s="29">
        <f t="shared" si="86"/>
        <v>0.6333333333333333</v>
      </c>
    </row>
    <row r="2110" spans="1:16" hidden="1" x14ac:dyDescent="0.25">
      <c r="A2110">
        <v>188630871</v>
      </c>
      <c r="B2110">
        <v>803400</v>
      </c>
      <c r="C2110" t="s">
        <v>212</v>
      </c>
      <c r="D2110">
        <v>2021795</v>
      </c>
      <c r="E2110" t="s">
        <v>222</v>
      </c>
      <c r="F2110" t="s">
        <v>214</v>
      </c>
      <c r="G2110" t="s">
        <v>215</v>
      </c>
      <c r="H2110">
        <v>2</v>
      </c>
      <c r="I2110">
        <v>2015</v>
      </c>
      <c r="J2110">
        <v>2</v>
      </c>
      <c r="L2110">
        <v>23070473</v>
      </c>
      <c r="M2110">
        <v>5.3</v>
      </c>
      <c r="P2110" s="29">
        <f t="shared" si="86"/>
        <v>0.71666666666666667</v>
      </c>
    </row>
    <row r="2111" spans="1:16" hidden="1" x14ac:dyDescent="0.25">
      <c r="A2111">
        <v>188630871</v>
      </c>
      <c r="B2111">
        <v>803400</v>
      </c>
      <c r="C2111" t="s">
        <v>212</v>
      </c>
      <c r="D2111">
        <v>2005118</v>
      </c>
      <c r="E2111" t="s">
        <v>223</v>
      </c>
      <c r="F2111" t="s">
        <v>214</v>
      </c>
      <c r="G2111" t="s">
        <v>215</v>
      </c>
      <c r="H2111">
        <v>3</v>
      </c>
      <c r="I2111">
        <v>2015</v>
      </c>
      <c r="J2111">
        <v>2</v>
      </c>
      <c r="L2111">
        <v>23071573</v>
      </c>
      <c r="M2111">
        <v>2.8</v>
      </c>
      <c r="P2111" s="29">
        <f t="shared" si="86"/>
        <v>0.3</v>
      </c>
    </row>
    <row r="2112" spans="1:16" hidden="1" x14ac:dyDescent="0.25">
      <c r="A2112">
        <v>188630871</v>
      </c>
      <c r="B2112">
        <v>803400</v>
      </c>
      <c r="C2112" t="s">
        <v>212</v>
      </c>
      <c r="D2112">
        <v>2021580</v>
      </c>
      <c r="E2112" t="s">
        <v>241</v>
      </c>
      <c r="F2112" t="s">
        <v>214</v>
      </c>
      <c r="G2112" t="s">
        <v>215</v>
      </c>
      <c r="H2112">
        <v>3</v>
      </c>
      <c r="I2112">
        <v>2015</v>
      </c>
      <c r="J2112">
        <v>2</v>
      </c>
      <c r="L2112">
        <v>23072001</v>
      </c>
      <c r="M2112" t="s">
        <v>221</v>
      </c>
      <c r="P2112" s="29" t="str">
        <f t="shared" si="86"/>
        <v>BAD</v>
      </c>
    </row>
    <row r="2113" spans="1:16" hidden="1" x14ac:dyDescent="0.25">
      <c r="A2113">
        <v>188630871</v>
      </c>
      <c r="B2113">
        <v>803400</v>
      </c>
      <c r="C2113" t="s">
        <v>212</v>
      </c>
      <c r="D2113">
        <v>2004099</v>
      </c>
      <c r="E2113" t="s">
        <v>245</v>
      </c>
      <c r="F2113" t="s">
        <v>214</v>
      </c>
      <c r="G2113" t="s">
        <v>215</v>
      </c>
      <c r="H2113">
        <v>2</v>
      </c>
      <c r="I2113">
        <v>2015</v>
      </c>
      <c r="J2113">
        <v>2</v>
      </c>
      <c r="L2113">
        <v>23073324</v>
      </c>
      <c r="M2113">
        <v>6.3</v>
      </c>
      <c r="P2113" s="29">
        <f t="shared" si="86"/>
        <v>0.8833333333333333</v>
      </c>
    </row>
    <row r="2114" spans="1:16" hidden="1" x14ac:dyDescent="0.25">
      <c r="A2114">
        <v>188630871</v>
      </c>
      <c r="B2114">
        <v>803400</v>
      </c>
      <c r="C2114" t="s">
        <v>212</v>
      </c>
      <c r="D2114">
        <v>2004116</v>
      </c>
      <c r="E2114" t="s">
        <v>229</v>
      </c>
      <c r="F2114" t="s">
        <v>214</v>
      </c>
      <c r="G2114" t="s">
        <v>215</v>
      </c>
      <c r="H2114">
        <v>2</v>
      </c>
      <c r="I2114">
        <v>2015</v>
      </c>
      <c r="J2114">
        <v>2</v>
      </c>
      <c r="L2114">
        <v>23073301</v>
      </c>
      <c r="M2114">
        <v>5.7</v>
      </c>
      <c r="P2114" s="29">
        <f t="shared" si="86"/>
        <v>0.78333333333333333</v>
      </c>
    </row>
    <row r="2115" spans="1:16" hidden="1" x14ac:dyDescent="0.25">
      <c r="A2115">
        <v>188630871</v>
      </c>
      <c r="B2115">
        <v>803400</v>
      </c>
      <c r="C2115" t="s">
        <v>212</v>
      </c>
      <c r="D2115">
        <v>2004112</v>
      </c>
      <c r="E2115" t="s">
        <v>244</v>
      </c>
      <c r="F2115" t="s">
        <v>214</v>
      </c>
      <c r="G2115" t="s">
        <v>215</v>
      </c>
      <c r="H2115">
        <v>2</v>
      </c>
      <c r="I2115">
        <v>2015</v>
      </c>
      <c r="J2115">
        <v>2</v>
      </c>
      <c r="L2115">
        <v>23073232</v>
      </c>
      <c r="M2115">
        <v>6.1</v>
      </c>
      <c r="P2115" s="29">
        <f t="shared" si="86"/>
        <v>0.85</v>
      </c>
    </row>
    <row r="2116" spans="1:16" hidden="1" x14ac:dyDescent="0.25">
      <c r="A2116">
        <v>188630871</v>
      </c>
      <c r="B2116">
        <v>803400</v>
      </c>
      <c r="C2116" t="s">
        <v>212</v>
      </c>
      <c r="D2116">
        <v>2005131</v>
      </c>
      <c r="E2116" t="s">
        <v>228</v>
      </c>
      <c r="F2116" t="s">
        <v>214</v>
      </c>
      <c r="G2116" t="s">
        <v>215</v>
      </c>
      <c r="H2116">
        <v>2</v>
      </c>
      <c r="I2116">
        <v>2016</v>
      </c>
      <c r="J2116">
        <v>1</v>
      </c>
      <c r="L2116">
        <v>23081639</v>
      </c>
      <c r="M2116">
        <v>5.7</v>
      </c>
      <c r="P2116" s="29">
        <f t="shared" ref="P2116:P2138" si="87">IF(AND(ISNUMBER(M2116),H2116&lt;&gt;4),(M2116-1)/6,IF(H2116=4,"DRP",IF(AND(H2116=3,M2116="NA"),"BAD",IF(AND(H2116=2),"CVL",IF(AND(H2116=1,ISBLANK(M2116)),"NULL","UNK")))))</f>
        <v>0.78333333333333333</v>
      </c>
    </row>
    <row r="2117" spans="1:16" hidden="1" x14ac:dyDescent="0.25">
      <c r="A2117">
        <v>188630871</v>
      </c>
      <c r="B2117">
        <v>803400</v>
      </c>
      <c r="C2117" t="s">
        <v>212</v>
      </c>
      <c r="D2117">
        <v>2005118</v>
      </c>
      <c r="E2117" t="s">
        <v>223</v>
      </c>
      <c r="F2117" t="s">
        <v>214</v>
      </c>
      <c r="G2117" t="s">
        <v>215</v>
      </c>
      <c r="H2117">
        <v>2</v>
      </c>
      <c r="I2117">
        <v>2016</v>
      </c>
      <c r="J2117">
        <v>1</v>
      </c>
      <c r="L2117">
        <v>23081292</v>
      </c>
      <c r="M2117">
        <v>4.2</v>
      </c>
      <c r="P2117" s="29">
        <f t="shared" si="87"/>
        <v>0.53333333333333333</v>
      </c>
    </row>
    <row r="2118" spans="1:16" hidden="1" x14ac:dyDescent="0.25">
      <c r="A2118">
        <v>188630871</v>
      </c>
      <c r="B2118">
        <v>803400</v>
      </c>
      <c r="C2118" t="s">
        <v>212</v>
      </c>
      <c r="D2118">
        <v>2021580</v>
      </c>
      <c r="E2118" t="s">
        <v>241</v>
      </c>
      <c r="F2118" t="s">
        <v>214</v>
      </c>
      <c r="G2118" t="s">
        <v>215</v>
      </c>
      <c r="H2118">
        <v>2</v>
      </c>
      <c r="I2118">
        <v>2016</v>
      </c>
      <c r="J2118">
        <v>1</v>
      </c>
      <c r="L2118">
        <v>23081157</v>
      </c>
      <c r="M2118">
        <v>4.0999999999999996</v>
      </c>
      <c r="P2118" s="29">
        <f t="shared" si="87"/>
        <v>0.51666666666666661</v>
      </c>
    </row>
    <row r="2119" spans="1:16" hidden="1" x14ac:dyDescent="0.25">
      <c r="A2119">
        <v>188630871</v>
      </c>
      <c r="B2119">
        <v>803400</v>
      </c>
      <c r="C2119" t="s">
        <v>212</v>
      </c>
      <c r="D2119">
        <v>2021754</v>
      </c>
      <c r="E2119" t="s">
        <v>216</v>
      </c>
      <c r="F2119" t="s">
        <v>214</v>
      </c>
      <c r="G2119" t="s">
        <v>215</v>
      </c>
      <c r="H2119">
        <v>2</v>
      </c>
      <c r="I2119">
        <v>2016</v>
      </c>
      <c r="J2119">
        <v>1</v>
      </c>
      <c r="L2119">
        <v>23081141</v>
      </c>
      <c r="M2119">
        <v>5.3</v>
      </c>
      <c r="P2119" s="29">
        <f t="shared" si="87"/>
        <v>0.71666666666666667</v>
      </c>
    </row>
    <row r="2120" spans="1:16" hidden="1" x14ac:dyDescent="0.25">
      <c r="A2120">
        <v>188630871</v>
      </c>
      <c r="B2120">
        <v>803400</v>
      </c>
      <c r="C2120" t="s">
        <v>212</v>
      </c>
      <c r="D2120">
        <v>2021797</v>
      </c>
      <c r="E2120" t="s">
        <v>234</v>
      </c>
      <c r="F2120" t="s">
        <v>214</v>
      </c>
      <c r="G2120" t="s">
        <v>215</v>
      </c>
      <c r="H2120">
        <v>3</v>
      </c>
      <c r="I2120">
        <v>2016</v>
      </c>
      <c r="J2120">
        <v>1</v>
      </c>
      <c r="M2120" t="s">
        <v>221</v>
      </c>
      <c r="N2120" t="s">
        <v>231</v>
      </c>
      <c r="P2120" s="29" t="str">
        <f t="shared" si="87"/>
        <v>BAD</v>
      </c>
    </row>
    <row r="2121" spans="1:16" hidden="1" x14ac:dyDescent="0.25">
      <c r="A2121">
        <v>188630871</v>
      </c>
      <c r="B2121">
        <v>803400</v>
      </c>
      <c r="C2121" t="s">
        <v>212</v>
      </c>
      <c r="D2121">
        <v>2021797</v>
      </c>
      <c r="E2121" t="s">
        <v>234</v>
      </c>
      <c r="F2121" t="s">
        <v>214</v>
      </c>
      <c r="G2121" t="s">
        <v>215</v>
      </c>
      <c r="H2121">
        <v>2</v>
      </c>
      <c r="I2121">
        <v>2016</v>
      </c>
      <c r="J2121">
        <v>2</v>
      </c>
      <c r="M2121">
        <v>4.2</v>
      </c>
      <c r="N2121" t="s">
        <v>231</v>
      </c>
      <c r="P2121" s="29">
        <f t="shared" si="87"/>
        <v>0.53333333333333333</v>
      </c>
    </row>
    <row r="2122" spans="1:16" hidden="1" x14ac:dyDescent="0.25">
      <c r="A2122">
        <v>188630871</v>
      </c>
      <c r="B2122">
        <v>803400</v>
      </c>
      <c r="C2122" t="s">
        <v>212</v>
      </c>
      <c r="D2122">
        <v>2021756</v>
      </c>
      <c r="E2122" t="s">
        <v>253</v>
      </c>
      <c r="F2122" t="s">
        <v>214</v>
      </c>
      <c r="G2122" t="s">
        <v>215</v>
      </c>
      <c r="H2122">
        <v>3</v>
      </c>
      <c r="I2122">
        <v>2016</v>
      </c>
      <c r="J2122">
        <v>2</v>
      </c>
      <c r="L2122">
        <v>23086834</v>
      </c>
      <c r="M2122">
        <v>1.4</v>
      </c>
      <c r="P2122" s="29">
        <f t="shared" si="87"/>
        <v>6.6666666666666652E-2</v>
      </c>
    </row>
    <row r="2123" spans="1:16" hidden="1" x14ac:dyDescent="0.25">
      <c r="A2123">
        <v>188630871</v>
      </c>
      <c r="B2123">
        <v>803400</v>
      </c>
      <c r="C2123" t="s">
        <v>212</v>
      </c>
      <c r="D2123">
        <v>2019154</v>
      </c>
      <c r="E2123" t="s">
        <v>225</v>
      </c>
      <c r="F2123" t="s">
        <v>214</v>
      </c>
      <c r="G2123" t="s">
        <v>215</v>
      </c>
      <c r="H2123">
        <v>2</v>
      </c>
      <c r="I2123">
        <v>2016</v>
      </c>
      <c r="J2123">
        <v>2</v>
      </c>
      <c r="L2123">
        <v>23088629</v>
      </c>
      <c r="M2123">
        <v>5.3</v>
      </c>
      <c r="P2123" s="29">
        <f t="shared" si="87"/>
        <v>0.71666666666666667</v>
      </c>
    </row>
    <row r="2124" spans="1:16" hidden="1" x14ac:dyDescent="0.25">
      <c r="A2124">
        <v>188630871</v>
      </c>
      <c r="B2124">
        <v>803400</v>
      </c>
      <c r="C2124" t="s">
        <v>212</v>
      </c>
      <c r="D2124">
        <v>2021993</v>
      </c>
      <c r="E2124" t="s">
        <v>256</v>
      </c>
      <c r="F2124" t="s">
        <v>214</v>
      </c>
      <c r="G2124" t="s">
        <v>215</v>
      </c>
      <c r="H2124">
        <v>2</v>
      </c>
      <c r="I2124">
        <v>2016</v>
      </c>
      <c r="J2124">
        <v>2</v>
      </c>
      <c r="L2124">
        <v>23086519</v>
      </c>
      <c r="M2124">
        <v>5.0999999999999996</v>
      </c>
      <c r="P2124" s="29">
        <f t="shared" si="87"/>
        <v>0.68333333333333324</v>
      </c>
    </row>
    <row r="2125" spans="1:16" hidden="1" x14ac:dyDescent="0.25">
      <c r="A2125">
        <v>188630871</v>
      </c>
      <c r="B2125">
        <v>803400</v>
      </c>
      <c r="C2125" t="s">
        <v>212</v>
      </c>
      <c r="D2125">
        <v>2021781</v>
      </c>
      <c r="E2125" t="s">
        <v>235</v>
      </c>
      <c r="F2125" t="s">
        <v>214</v>
      </c>
      <c r="G2125" t="s">
        <v>215</v>
      </c>
      <c r="H2125">
        <v>3</v>
      </c>
      <c r="I2125">
        <v>2016</v>
      </c>
      <c r="J2125">
        <v>2</v>
      </c>
      <c r="L2125">
        <v>23086871</v>
      </c>
      <c r="M2125" t="s">
        <v>221</v>
      </c>
      <c r="P2125" s="29" t="str">
        <f t="shared" si="87"/>
        <v>BAD</v>
      </c>
    </row>
    <row r="2126" spans="1:16" hidden="1" x14ac:dyDescent="0.25">
      <c r="A2126">
        <v>188630871</v>
      </c>
      <c r="B2126">
        <v>803400</v>
      </c>
      <c r="C2126" t="s">
        <v>212</v>
      </c>
      <c r="D2126">
        <v>2021638</v>
      </c>
      <c r="E2126" t="s">
        <v>250</v>
      </c>
      <c r="F2126" t="s">
        <v>214</v>
      </c>
      <c r="G2126" t="s">
        <v>215</v>
      </c>
      <c r="H2126">
        <v>3</v>
      </c>
      <c r="I2126">
        <v>2016</v>
      </c>
      <c r="J2126">
        <v>2</v>
      </c>
      <c r="L2126">
        <v>23086852</v>
      </c>
      <c r="M2126" t="s">
        <v>221</v>
      </c>
      <c r="P2126" s="29" t="str">
        <f t="shared" si="87"/>
        <v>BAD</v>
      </c>
    </row>
    <row r="2127" spans="1:16" hidden="1" x14ac:dyDescent="0.25">
      <c r="A2127">
        <v>188630871</v>
      </c>
      <c r="B2127">
        <v>803400</v>
      </c>
      <c r="C2127" t="s">
        <v>212</v>
      </c>
      <c r="D2127">
        <v>2021858</v>
      </c>
      <c r="E2127" t="s">
        <v>230</v>
      </c>
      <c r="F2127" t="s">
        <v>214</v>
      </c>
      <c r="G2127" t="s">
        <v>215</v>
      </c>
      <c r="H2127">
        <v>3</v>
      </c>
      <c r="I2127">
        <v>2017</v>
      </c>
      <c r="J2127">
        <v>1</v>
      </c>
      <c r="M2127" t="s">
        <v>221</v>
      </c>
      <c r="N2127" t="s">
        <v>231</v>
      </c>
      <c r="P2127" s="29" t="str">
        <f t="shared" si="87"/>
        <v>BAD</v>
      </c>
    </row>
    <row r="2128" spans="1:16" hidden="1" x14ac:dyDescent="0.25">
      <c r="A2128">
        <v>188630871</v>
      </c>
      <c r="B2128">
        <v>803400</v>
      </c>
      <c r="C2128" t="s">
        <v>212</v>
      </c>
      <c r="D2128">
        <v>2004452</v>
      </c>
      <c r="E2128" t="s">
        <v>240</v>
      </c>
      <c r="F2128" t="s">
        <v>214</v>
      </c>
      <c r="G2128" t="s">
        <v>215</v>
      </c>
      <c r="H2128">
        <v>3</v>
      </c>
      <c r="I2128">
        <v>2017</v>
      </c>
      <c r="J2128">
        <v>1</v>
      </c>
      <c r="M2128" t="s">
        <v>221</v>
      </c>
      <c r="N2128" t="s">
        <v>231</v>
      </c>
      <c r="P2128" s="29" t="str">
        <f t="shared" si="87"/>
        <v>BAD</v>
      </c>
    </row>
    <row r="2129" spans="1:16" hidden="1" x14ac:dyDescent="0.25">
      <c r="A2129">
        <v>188630871</v>
      </c>
      <c r="B2129">
        <v>803400</v>
      </c>
      <c r="C2129" t="s">
        <v>212</v>
      </c>
      <c r="D2129">
        <v>2021797</v>
      </c>
      <c r="E2129" t="s">
        <v>234</v>
      </c>
      <c r="F2129" t="s">
        <v>214</v>
      </c>
      <c r="G2129" t="s">
        <v>215</v>
      </c>
      <c r="H2129">
        <v>4</v>
      </c>
      <c r="I2129">
        <v>2017</v>
      </c>
      <c r="J2129">
        <v>1</v>
      </c>
      <c r="L2129">
        <v>23091399</v>
      </c>
      <c r="P2129" s="29" t="str">
        <f t="shared" si="87"/>
        <v>DRP</v>
      </c>
    </row>
    <row r="2130" spans="1:16" hidden="1" x14ac:dyDescent="0.25">
      <c r="A2130">
        <v>188630871</v>
      </c>
      <c r="B2130">
        <v>803400</v>
      </c>
      <c r="C2130" t="s">
        <v>212</v>
      </c>
      <c r="D2130">
        <v>2004453</v>
      </c>
      <c r="E2130" t="s">
        <v>239</v>
      </c>
      <c r="F2130" t="s">
        <v>214</v>
      </c>
      <c r="G2130" t="s">
        <v>215</v>
      </c>
      <c r="H2130">
        <v>4</v>
      </c>
      <c r="I2130">
        <v>2017</v>
      </c>
      <c r="J2130">
        <v>1</v>
      </c>
      <c r="L2130">
        <v>23091429</v>
      </c>
      <c r="P2130" s="29" t="str">
        <f t="shared" si="87"/>
        <v>DRP</v>
      </c>
    </row>
    <row r="2131" spans="1:16" hidden="1" x14ac:dyDescent="0.25">
      <c r="A2131">
        <v>188630871</v>
      </c>
      <c r="B2131">
        <v>803400</v>
      </c>
      <c r="C2131" t="s">
        <v>212</v>
      </c>
      <c r="D2131">
        <v>2021781</v>
      </c>
      <c r="E2131" t="s">
        <v>235</v>
      </c>
      <c r="F2131" t="s">
        <v>214</v>
      </c>
      <c r="G2131" t="s">
        <v>215</v>
      </c>
      <c r="H2131">
        <v>3</v>
      </c>
      <c r="I2131">
        <v>2017</v>
      </c>
      <c r="J2131">
        <v>1</v>
      </c>
      <c r="L2131">
        <v>23092946</v>
      </c>
      <c r="M2131">
        <v>1.6</v>
      </c>
      <c r="P2131" s="29">
        <f t="shared" si="87"/>
        <v>0.10000000000000002</v>
      </c>
    </row>
    <row r="2132" spans="1:16" hidden="1" x14ac:dyDescent="0.25">
      <c r="A2132">
        <v>188630871</v>
      </c>
      <c r="B2132">
        <v>803400</v>
      </c>
      <c r="C2132" t="s">
        <v>212</v>
      </c>
      <c r="D2132">
        <v>2021756</v>
      </c>
      <c r="E2132" t="s">
        <v>253</v>
      </c>
      <c r="F2132" t="s">
        <v>214</v>
      </c>
      <c r="G2132" t="s">
        <v>215</v>
      </c>
      <c r="H2132">
        <v>3</v>
      </c>
      <c r="I2132">
        <v>2017</v>
      </c>
      <c r="J2132">
        <v>1</v>
      </c>
      <c r="L2132">
        <v>23092930</v>
      </c>
      <c r="M2132" t="s">
        <v>221</v>
      </c>
      <c r="P2132" s="29" t="str">
        <f t="shared" si="87"/>
        <v>BAD</v>
      </c>
    </row>
    <row r="2133" spans="1:16" hidden="1" x14ac:dyDescent="0.25">
      <c r="A2133">
        <v>188630871</v>
      </c>
      <c r="B2133">
        <v>803400</v>
      </c>
      <c r="C2133" t="s">
        <v>212</v>
      </c>
      <c r="D2133">
        <v>2021638</v>
      </c>
      <c r="E2133" t="s">
        <v>250</v>
      </c>
      <c r="F2133" t="s">
        <v>214</v>
      </c>
      <c r="G2133" t="s">
        <v>215</v>
      </c>
      <c r="H2133">
        <v>3</v>
      </c>
      <c r="I2133">
        <v>2017</v>
      </c>
      <c r="J2133">
        <v>1</v>
      </c>
      <c r="L2133">
        <v>23092934</v>
      </c>
      <c r="M2133" t="s">
        <v>221</v>
      </c>
      <c r="P2133" s="29" t="str">
        <f t="shared" si="87"/>
        <v>BAD</v>
      </c>
    </row>
    <row r="2134" spans="1:16" hidden="1" x14ac:dyDescent="0.25">
      <c r="A2134">
        <v>188630871</v>
      </c>
      <c r="B2134">
        <v>803400</v>
      </c>
      <c r="C2134" t="s">
        <v>212</v>
      </c>
      <c r="D2134">
        <v>2021706</v>
      </c>
      <c r="E2134" t="s">
        <v>271</v>
      </c>
      <c r="F2134" t="s">
        <v>214</v>
      </c>
      <c r="G2134" t="s">
        <v>215</v>
      </c>
      <c r="H2134">
        <v>3</v>
      </c>
      <c r="I2134">
        <v>2017</v>
      </c>
      <c r="J2134">
        <v>1</v>
      </c>
      <c r="L2134">
        <v>23093318</v>
      </c>
      <c r="M2134" t="s">
        <v>221</v>
      </c>
      <c r="P2134" s="29" t="str">
        <f t="shared" si="87"/>
        <v>BAD</v>
      </c>
    </row>
    <row r="2135" spans="1:16" hidden="1" x14ac:dyDescent="0.25">
      <c r="A2135">
        <v>188630871</v>
      </c>
      <c r="B2135">
        <v>803400</v>
      </c>
      <c r="C2135" t="s">
        <v>212</v>
      </c>
      <c r="D2135">
        <v>2021706</v>
      </c>
      <c r="E2135" t="s">
        <v>271</v>
      </c>
      <c r="F2135" t="s">
        <v>214</v>
      </c>
      <c r="G2135" t="s">
        <v>215</v>
      </c>
      <c r="H2135">
        <v>2</v>
      </c>
      <c r="I2135">
        <v>2017</v>
      </c>
      <c r="J2135">
        <v>2</v>
      </c>
      <c r="L2135">
        <v>23101930</v>
      </c>
      <c r="M2135">
        <v>4.3</v>
      </c>
      <c r="P2135" s="29">
        <f t="shared" si="87"/>
        <v>0.54999999999999993</v>
      </c>
    </row>
    <row r="2136" spans="1:16" hidden="1" x14ac:dyDescent="0.25">
      <c r="A2136">
        <v>188630871</v>
      </c>
      <c r="B2136">
        <v>803400</v>
      </c>
      <c r="C2136" t="s">
        <v>212</v>
      </c>
      <c r="D2136">
        <v>2021638</v>
      </c>
      <c r="E2136" t="s">
        <v>250</v>
      </c>
      <c r="F2136" t="s">
        <v>214</v>
      </c>
      <c r="G2136" t="s">
        <v>215</v>
      </c>
      <c r="H2136">
        <v>3</v>
      </c>
      <c r="I2136">
        <v>2017</v>
      </c>
      <c r="J2136">
        <v>2</v>
      </c>
      <c r="L2136">
        <v>23101182</v>
      </c>
      <c r="M2136">
        <v>3.3</v>
      </c>
      <c r="P2136" s="29">
        <f t="shared" si="87"/>
        <v>0.3833333333333333</v>
      </c>
    </row>
    <row r="2137" spans="1:16" hidden="1" x14ac:dyDescent="0.25">
      <c r="A2137">
        <v>188630871</v>
      </c>
      <c r="B2137">
        <v>803400</v>
      </c>
      <c r="C2137" t="s">
        <v>212</v>
      </c>
      <c r="D2137">
        <v>2021756</v>
      </c>
      <c r="E2137" t="s">
        <v>253</v>
      </c>
      <c r="F2137" t="s">
        <v>214</v>
      </c>
      <c r="G2137" t="s">
        <v>215</v>
      </c>
      <c r="H2137">
        <v>3</v>
      </c>
      <c r="I2137">
        <v>2017</v>
      </c>
      <c r="J2137">
        <v>2</v>
      </c>
      <c r="L2137">
        <v>23101099</v>
      </c>
      <c r="M2137">
        <v>3.6</v>
      </c>
      <c r="P2137" s="29">
        <f t="shared" si="87"/>
        <v>0.43333333333333335</v>
      </c>
    </row>
    <row r="2138" spans="1:16" hidden="1" x14ac:dyDescent="0.25">
      <c r="A2138">
        <v>188630871</v>
      </c>
      <c r="B2138">
        <v>803400</v>
      </c>
      <c r="C2138" t="s">
        <v>212</v>
      </c>
      <c r="D2138">
        <v>2021781</v>
      </c>
      <c r="E2138" t="s">
        <v>235</v>
      </c>
      <c r="F2138" t="s">
        <v>214</v>
      </c>
      <c r="G2138" t="s">
        <v>215</v>
      </c>
      <c r="H2138">
        <v>3</v>
      </c>
      <c r="I2138">
        <v>2017</v>
      </c>
      <c r="J2138">
        <v>2</v>
      </c>
      <c r="L2138">
        <v>23101189</v>
      </c>
      <c r="M2138">
        <v>2.8</v>
      </c>
      <c r="P2138" s="29">
        <f t="shared" si="87"/>
        <v>0.3</v>
      </c>
    </row>
    <row r="2139" spans="1:16" hidden="1" x14ac:dyDescent="0.25">
      <c r="A2139">
        <v>188645771</v>
      </c>
      <c r="B2139">
        <v>803401</v>
      </c>
      <c r="C2139" t="s">
        <v>318</v>
      </c>
      <c r="D2139">
        <v>2005118</v>
      </c>
      <c r="E2139" t="s">
        <v>223</v>
      </c>
      <c r="F2139" t="s">
        <v>214</v>
      </c>
      <c r="G2139" t="s">
        <v>215</v>
      </c>
      <c r="H2139">
        <v>2</v>
      </c>
      <c r="I2139">
        <v>2015</v>
      </c>
      <c r="J2139">
        <v>1</v>
      </c>
      <c r="L2139">
        <v>23066498</v>
      </c>
      <c r="M2139">
        <v>4</v>
      </c>
      <c r="P2139" s="29">
        <f t="shared" ref="P2139:P2151" si="88">IF(AND(ISNUMBER(M2139),H2139&lt;&gt;4,N2139&lt;&gt;"X"),(M2139-1)/6,IF(H2139=4,"DRP",IF(AND(H2139=3,M2139="NA"),"BAD",IF(AND(H2139=2),"CVL",IF(AND(H2139=1,ISBLANK(M2139)),"NULL","UNK")))))</f>
        <v>0.5</v>
      </c>
    </row>
    <row r="2140" spans="1:16" hidden="1" x14ac:dyDescent="0.25">
      <c r="A2140">
        <v>188645771</v>
      </c>
      <c r="B2140">
        <v>803401</v>
      </c>
      <c r="C2140" t="s">
        <v>318</v>
      </c>
      <c r="D2140">
        <v>2021600</v>
      </c>
      <c r="E2140" t="s">
        <v>219</v>
      </c>
      <c r="F2140" t="s">
        <v>214</v>
      </c>
      <c r="G2140" t="s">
        <v>215</v>
      </c>
      <c r="H2140">
        <v>3</v>
      </c>
      <c r="I2140">
        <v>2015</v>
      </c>
      <c r="J2140">
        <v>1</v>
      </c>
      <c r="L2140">
        <v>23066439</v>
      </c>
      <c r="M2140">
        <v>3.5</v>
      </c>
      <c r="P2140" s="29">
        <f t="shared" si="88"/>
        <v>0.41666666666666669</v>
      </c>
    </row>
    <row r="2141" spans="1:16" hidden="1" x14ac:dyDescent="0.25">
      <c r="A2141">
        <v>188645771</v>
      </c>
      <c r="B2141">
        <v>803401</v>
      </c>
      <c r="C2141" t="s">
        <v>318</v>
      </c>
      <c r="D2141">
        <v>2005102</v>
      </c>
      <c r="E2141" t="s">
        <v>218</v>
      </c>
      <c r="F2141" t="s">
        <v>214</v>
      </c>
      <c r="G2141" t="s">
        <v>215</v>
      </c>
      <c r="H2141">
        <v>3</v>
      </c>
      <c r="I2141">
        <v>2015</v>
      </c>
      <c r="J2141">
        <v>1</v>
      </c>
      <c r="L2141">
        <v>23066492</v>
      </c>
      <c r="M2141">
        <v>2.8</v>
      </c>
      <c r="P2141" s="29">
        <f t="shared" si="88"/>
        <v>0.3</v>
      </c>
    </row>
    <row r="2142" spans="1:16" hidden="1" x14ac:dyDescent="0.25">
      <c r="A2142">
        <v>188645771</v>
      </c>
      <c r="B2142">
        <v>803401</v>
      </c>
      <c r="C2142" t="s">
        <v>318</v>
      </c>
      <c r="D2142">
        <v>2005099</v>
      </c>
      <c r="E2142" t="s">
        <v>217</v>
      </c>
      <c r="F2142" t="s">
        <v>214</v>
      </c>
      <c r="G2142" t="s">
        <v>215</v>
      </c>
      <c r="H2142">
        <v>2</v>
      </c>
      <c r="I2142">
        <v>2015</v>
      </c>
      <c r="J2142">
        <v>1</v>
      </c>
      <c r="L2142">
        <v>23066430</v>
      </c>
      <c r="M2142">
        <v>4.5</v>
      </c>
      <c r="P2142" s="29">
        <f t="shared" si="88"/>
        <v>0.58333333333333337</v>
      </c>
    </row>
    <row r="2143" spans="1:16" hidden="1" x14ac:dyDescent="0.25">
      <c r="A2143">
        <v>188645771</v>
      </c>
      <c r="B2143">
        <v>803401</v>
      </c>
      <c r="C2143" t="s">
        <v>318</v>
      </c>
      <c r="D2143">
        <v>2021754</v>
      </c>
      <c r="E2143" t="s">
        <v>216</v>
      </c>
      <c r="F2143" t="s">
        <v>214</v>
      </c>
      <c r="G2143" t="s">
        <v>215</v>
      </c>
      <c r="H2143">
        <v>3</v>
      </c>
      <c r="I2143">
        <v>2015</v>
      </c>
      <c r="J2143">
        <v>1</v>
      </c>
      <c r="L2143">
        <v>23066478</v>
      </c>
      <c r="M2143" t="s">
        <v>221</v>
      </c>
      <c r="P2143" s="29" t="str">
        <f t="shared" si="88"/>
        <v>BAD</v>
      </c>
    </row>
    <row r="2144" spans="1:16" hidden="1" x14ac:dyDescent="0.25">
      <c r="A2144">
        <v>188645771</v>
      </c>
      <c r="B2144">
        <v>803401</v>
      </c>
      <c r="C2144" t="s">
        <v>318</v>
      </c>
      <c r="D2144">
        <v>2004098</v>
      </c>
      <c r="E2144" t="s">
        <v>213</v>
      </c>
      <c r="F2144" t="s">
        <v>214</v>
      </c>
      <c r="G2144" t="s">
        <v>215</v>
      </c>
      <c r="H2144">
        <v>2</v>
      </c>
      <c r="I2144">
        <v>2015</v>
      </c>
      <c r="J2144">
        <v>1</v>
      </c>
      <c r="L2144">
        <v>23066523</v>
      </c>
      <c r="M2144">
        <v>5.9</v>
      </c>
      <c r="P2144" s="29">
        <f t="shared" si="88"/>
        <v>0.81666666666666676</v>
      </c>
    </row>
    <row r="2145" spans="1:16" hidden="1" x14ac:dyDescent="0.25">
      <c r="A2145">
        <v>188645771</v>
      </c>
      <c r="B2145">
        <v>803401</v>
      </c>
      <c r="C2145" t="s">
        <v>318</v>
      </c>
      <c r="D2145">
        <v>2021600</v>
      </c>
      <c r="E2145" t="s">
        <v>219</v>
      </c>
      <c r="F2145" t="s">
        <v>214</v>
      </c>
      <c r="G2145" t="s">
        <v>215</v>
      </c>
      <c r="H2145">
        <v>3</v>
      </c>
      <c r="I2145">
        <v>2015</v>
      </c>
      <c r="J2145">
        <v>2</v>
      </c>
      <c r="L2145">
        <v>23071942</v>
      </c>
      <c r="M2145">
        <v>1.6</v>
      </c>
      <c r="P2145" s="29">
        <f t="shared" si="88"/>
        <v>0.10000000000000002</v>
      </c>
    </row>
    <row r="2146" spans="1:16" hidden="1" x14ac:dyDescent="0.25">
      <c r="A2146">
        <v>188645771</v>
      </c>
      <c r="B2146">
        <v>803401</v>
      </c>
      <c r="C2146" t="s">
        <v>318</v>
      </c>
      <c r="D2146">
        <v>2005102</v>
      </c>
      <c r="E2146" t="s">
        <v>218</v>
      </c>
      <c r="F2146" t="s">
        <v>214</v>
      </c>
      <c r="G2146" t="s">
        <v>215</v>
      </c>
      <c r="H2146">
        <v>3</v>
      </c>
      <c r="I2146">
        <v>2015</v>
      </c>
      <c r="J2146">
        <v>2</v>
      </c>
      <c r="L2146">
        <v>23071945</v>
      </c>
      <c r="M2146">
        <v>3.3</v>
      </c>
      <c r="P2146" s="29">
        <f t="shared" si="88"/>
        <v>0.3833333333333333</v>
      </c>
    </row>
    <row r="2147" spans="1:16" hidden="1" x14ac:dyDescent="0.25">
      <c r="A2147">
        <v>188645771</v>
      </c>
      <c r="B2147">
        <v>803401</v>
      </c>
      <c r="C2147" t="s">
        <v>318</v>
      </c>
      <c r="D2147">
        <v>2021754</v>
      </c>
      <c r="E2147" t="s">
        <v>216</v>
      </c>
      <c r="F2147" t="s">
        <v>214</v>
      </c>
      <c r="G2147" t="s">
        <v>215</v>
      </c>
      <c r="H2147">
        <v>3</v>
      </c>
      <c r="I2147">
        <v>2015</v>
      </c>
      <c r="J2147">
        <v>2</v>
      </c>
      <c r="L2147">
        <v>23074140</v>
      </c>
      <c r="M2147" t="s">
        <v>221</v>
      </c>
      <c r="P2147" s="29" t="str">
        <f t="shared" si="88"/>
        <v>BAD</v>
      </c>
    </row>
    <row r="2148" spans="1:16" hidden="1" x14ac:dyDescent="0.25">
      <c r="A2148">
        <v>188645771</v>
      </c>
      <c r="B2148">
        <v>803401</v>
      </c>
      <c r="C2148" t="s">
        <v>318</v>
      </c>
      <c r="D2148">
        <v>2005117</v>
      </c>
      <c r="E2148" t="s">
        <v>220</v>
      </c>
      <c r="F2148" t="s">
        <v>214</v>
      </c>
      <c r="G2148" t="s">
        <v>215</v>
      </c>
      <c r="H2148">
        <v>3</v>
      </c>
      <c r="I2148">
        <v>2015</v>
      </c>
      <c r="J2148">
        <v>2</v>
      </c>
      <c r="L2148">
        <v>23070458</v>
      </c>
      <c r="M2148">
        <v>2.1</v>
      </c>
      <c r="P2148" s="29">
        <f t="shared" si="88"/>
        <v>0.18333333333333335</v>
      </c>
    </row>
    <row r="2149" spans="1:16" hidden="1" x14ac:dyDescent="0.25">
      <c r="A2149">
        <v>188645771</v>
      </c>
      <c r="B2149">
        <v>803401</v>
      </c>
      <c r="C2149" t="s">
        <v>318</v>
      </c>
      <c r="D2149">
        <v>2021580</v>
      </c>
      <c r="E2149" t="s">
        <v>241</v>
      </c>
      <c r="F2149" t="s">
        <v>214</v>
      </c>
      <c r="G2149" t="s">
        <v>215</v>
      </c>
      <c r="H2149">
        <v>2</v>
      </c>
      <c r="I2149">
        <v>2015</v>
      </c>
      <c r="J2149">
        <v>2</v>
      </c>
      <c r="L2149">
        <v>23072003</v>
      </c>
      <c r="M2149">
        <v>4.2</v>
      </c>
      <c r="P2149" s="29">
        <f t="shared" si="88"/>
        <v>0.53333333333333333</v>
      </c>
    </row>
    <row r="2150" spans="1:16" hidden="1" x14ac:dyDescent="0.25">
      <c r="A2150">
        <v>188645771</v>
      </c>
      <c r="B2150">
        <v>803401</v>
      </c>
      <c r="C2150" t="s">
        <v>318</v>
      </c>
      <c r="D2150">
        <v>2004116</v>
      </c>
      <c r="E2150" t="s">
        <v>229</v>
      </c>
      <c r="F2150" t="s">
        <v>214</v>
      </c>
      <c r="G2150" t="s">
        <v>215</v>
      </c>
      <c r="H2150">
        <v>2</v>
      </c>
      <c r="I2150">
        <v>2015</v>
      </c>
      <c r="J2150">
        <v>2</v>
      </c>
      <c r="L2150">
        <v>23073045</v>
      </c>
      <c r="M2150">
        <v>5.9</v>
      </c>
      <c r="P2150" s="29">
        <f t="shared" si="88"/>
        <v>0.81666666666666676</v>
      </c>
    </row>
    <row r="2151" spans="1:16" hidden="1" x14ac:dyDescent="0.25">
      <c r="A2151">
        <v>188645771</v>
      </c>
      <c r="B2151">
        <v>803401</v>
      </c>
      <c r="C2151" t="s">
        <v>318</v>
      </c>
      <c r="D2151">
        <v>2004112</v>
      </c>
      <c r="E2151" t="s">
        <v>244</v>
      </c>
      <c r="F2151" t="s">
        <v>214</v>
      </c>
      <c r="G2151" t="s">
        <v>215</v>
      </c>
      <c r="H2151">
        <v>2</v>
      </c>
      <c r="I2151">
        <v>2015</v>
      </c>
      <c r="J2151">
        <v>2</v>
      </c>
      <c r="L2151">
        <v>23073240</v>
      </c>
      <c r="M2151">
        <v>4.7</v>
      </c>
      <c r="P2151" s="29">
        <f t="shared" si="88"/>
        <v>0.6166666666666667</v>
      </c>
    </row>
    <row r="2152" spans="1:16" hidden="1" x14ac:dyDescent="0.25">
      <c r="A2152">
        <v>188645771</v>
      </c>
      <c r="B2152">
        <v>803401</v>
      </c>
      <c r="C2152" t="s">
        <v>318</v>
      </c>
      <c r="D2152">
        <v>2005117</v>
      </c>
      <c r="E2152" t="s">
        <v>220</v>
      </c>
      <c r="F2152" t="s">
        <v>214</v>
      </c>
      <c r="G2152" t="s">
        <v>215</v>
      </c>
      <c r="H2152">
        <v>2</v>
      </c>
      <c r="I2152">
        <v>2016</v>
      </c>
      <c r="J2152">
        <v>1</v>
      </c>
      <c r="L2152">
        <v>23078738</v>
      </c>
      <c r="M2152">
        <v>5</v>
      </c>
      <c r="P2152" s="29">
        <f t="shared" ref="P2152:P2183" si="89">IF(AND(ISNUMBER(M2152),H2152&lt;&gt;4),(M2152-1)/6,IF(H2152=4,"DRP",IF(AND(H2152=3,M2152="NA"),"BAD",IF(AND(H2152=2),"CVL",IF(AND(H2152=1,ISBLANK(M2152)),"NULL","UNK")))))</f>
        <v>0.66666666666666663</v>
      </c>
    </row>
    <row r="2153" spans="1:16" hidden="1" x14ac:dyDescent="0.25">
      <c r="A2153">
        <v>188645771</v>
      </c>
      <c r="B2153">
        <v>803401</v>
      </c>
      <c r="C2153" t="s">
        <v>318</v>
      </c>
      <c r="D2153">
        <v>2021754</v>
      </c>
      <c r="E2153" t="s">
        <v>216</v>
      </c>
      <c r="F2153" t="s">
        <v>214</v>
      </c>
      <c r="G2153" t="s">
        <v>215</v>
      </c>
      <c r="H2153">
        <v>2</v>
      </c>
      <c r="I2153">
        <v>2016</v>
      </c>
      <c r="J2153">
        <v>1</v>
      </c>
      <c r="L2153">
        <v>23081126</v>
      </c>
      <c r="M2153">
        <v>4.0999999999999996</v>
      </c>
      <c r="P2153" s="29">
        <f t="shared" si="89"/>
        <v>0.51666666666666661</v>
      </c>
    </row>
    <row r="2154" spans="1:16" hidden="1" x14ac:dyDescent="0.25">
      <c r="A2154">
        <v>188645771</v>
      </c>
      <c r="B2154">
        <v>803401</v>
      </c>
      <c r="C2154" t="s">
        <v>318</v>
      </c>
      <c r="D2154">
        <v>2005102</v>
      </c>
      <c r="E2154" t="s">
        <v>218</v>
      </c>
      <c r="F2154" t="s">
        <v>214</v>
      </c>
      <c r="G2154" t="s">
        <v>215</v>
      </c>
      <c r="H2154">
        <v>2</v>
      </c>
      <c r="I2154">
        <v>2016</v>
      </c>
      <c r="J2154">
        <v>1</v>
      </c>
      <c r="L2154">
        <v>23081384</v>
      </c>
      <c r="M2154">
        <v>4.3</v>
      </c>
      <c r="P2154" s="29">
        <f t="shared" si="89"/>
        <v>0.54999999999999993</v>
      </c>
    </row>
    <row r="2155" spans="1:16" hidden="1" x14ac:dyDescent="0.25">
      <c r="A2155">
        <v>188645771</v>
      </c>
      <c r="B2155">
        <v>803401</v>
      </c>
      <c r="C2155" t="s">
        <v>318</v>
      </c>
      <c r="D2155">
        <v>2021600</v>
      </c>
      <c r="E2155" t="s">
        <v>219</v>
      </c>
      <c r="F2155" t="s">
        <v>214</v>
      </c>
      <c r="G2155" t="s">
        <v>215</v>
      </c>
      <c r="H2155">
        <v>3</v>
      </c>
      <c r="I2155">
        <v>2016</v>
      </c>
      <c r="J2155">
        <v>1</v>
      </c>
      <c r="L2155">
        <v>23081079</v>
      </c>
      <c r="M2155">
        <v>2.5</v>
      </c>
      <c r="P2155" s="29">
        <f t="shared" si="89"/>
        <v>0.25</v>
      </c>
    </row>
    <row r="2156" spans="1:16" hidden="1" x14ac:dyDescent="0.25">
      <c r="A2156">
        <v>188645771</v>
      </c>
      <c r="B2156">
        <v>803401</v>
      </c>
      <c r="C2156" t="s">
        <v>318</v>
      </c>
      <c r="D2156">
        <v>2004099</v>
      </c>
      <c r="E2156" t="s">
        <v>245</v>
      </c>
      <c r="F2156" t="s">
        <v>214</v>
      </c>
      <c r="G2156" t="s">
        <v>215</v>
      </c>
      <c r="H2156">
        <v>2</v>
      </c>
      <c r="I2156">
        <v>2016</v>
      </c>
      <c r="J2156">
        <v>1</v>
      </c>
      <c r="L2156">
        <v>23073320</v>
      </c>
      <c r="M2156">
        <v>5.7</v>
      </c>
      <c r="P2156" s="29">
        <f t="shared" si="89"/>
        <v>0.78333333333333333</v>
      </c>
    </row>
    <row r="2157" spans="1:16" hidden="1" x14ac:dyDescent="0.25">
      <c r="A2157">
        <v>188645771</v>
      </c>
      <c r="B2157">
        <v>803401</v>
      </c>
      <c r="C2157" t="s">
        <v>318</v>
      </c>
      <c r="D2157">
        <v>2005131</v>
      </c>
      <c r="E2157" t="s">
        <v>228</v>
      </c>
      <c r="F2157" t="s">
        <v>214</v>
      </c>
      <c r="G2157" t="s">
        <v>215</v>
      </c>
      <c r="H2157">
        <v>3</v>
      </c>
      <c r="I2157">
        <v>2016</v>
      </c>
      <c r="J2157">
        <v>2</v>
      </c>
      <c r="L2157">
        <v>23086517</v>
      </c>
      <c r="M2157" t="s">
        <v>221</v>
      </c>
      <c r="P2157" s="29" t="str">
        <f t="shared" si="89"/>
        <v>BAD</v>
      </c>
    </row>
    <row r="2158" spans="1:16" hidden="1" x14ac:dyDescent="0.25">
      <c r="A2158">
        <v>188645771</v>
      </c>
      <c r="B2158">
        <v>803401</v>
      </c>
      <c r="C2158" t="s">
        <v>318</v>
      </c>
      <c r="D2158">
        <v>2005120</v>
      </c>
      <c r="E2158" t="s">
        <v>293</v>
      </c>
      <c r="F2158" t="s">
        <v>214</v>
      </c>
      <c r="G2158" t="s">
        <v>215</v>
      </c>
      <c r="H2158">
        <v>3</v>
      </c>
      <c r="I2158">
        <v>2016</v>
      </c>
      <c r="J2158">
        <v>2</v>
      </c>
      <c r="L2158">
        <v>23086515</v>
      </c>
      <c r="M2158" t="s">
        <v>221</v>
      </c>
      <c r="P2158" s="29" t="str">
        <f t="shared" si="89"/>
        <v>BAD</v>
      </c>
    </row>
    <row r="2159" spans="1:16" hidden="1" x14ac:dyDescent="0.25">
      <c r="A2159">
        <v>188645771</v>
      </c>
      <c r="B2159">
        <v>803401</v>
      </c>
      <c r="C2159" t="s">
        <v>318</v>
      </c>
      <c r="D2159">
        <v>2021600</v>
      </c>
      <c r="E2159" t="s">
        <v>219</v>
      </c>
      <c r="F2159" t="s">
        <v>214</v>
      </c>
      <c r="G2159" t="s">
        <v>215</v>
      </c>
      <c r="H2159">
        <v>3</v>
      </c>
      <c r="I2159">
        <v>2016</v>
      </c>
      <c r="J2159">
        <v>2</v>
      </c>
      <c r="L2159">
        <v>23086547</v>
      </c>
      <c r="M2159" t="s">
        <v>221</v>
      </c>
      <c r="P2159" s="29" t="str">
        <f t="shared" si="89"/>
        <v>BAD</v>
      </c>
    </row>
    <row r="2160" spans="1:16" hidden="1" x14ac:dyDescent="0.25">
      <c r="A2160">
        <v>188645771</v>
      </c>
      <c r="B2160">
        <v>803401</v>
      </c>
      <c r="C2160" t="s">
        <v>318</v>
      </c>
      <c r="D2160">
        <v>2021763</v>
      </c>
      <c r="E2160" t="s">
        <v>298</v>
      </c>
      <c r="F2160" t="s">
        <v>214</v>
      </c>
      <c r="G2160" t="s">
        <v>215</v>
      </c>
      <c r="H2160">
        <v>3</v>
      </c>
      <c r="I2160">
        <v>2016</v>
      </c>
      <c r="J2160">
        <v>2</v>
      </c>
      <c r="L2160">
        <v>23086845</v>
      </c>
      <c r="M2160">
        <v>2.9</v>
      </c>
      <c r="P2160" s="29">
        <f t="shared" si="89"/>
        <v>0.31666666666666665</v>
      </c>
    </row>
    <row r="2161" spans="1:16" hidden="1" x14ac:dyDescent="0.25">
      <c r="A2161">
        <v>188645771</v>
      </c>
      <c r="B2161">
        <v>803401</v>
      </c>
      <c r="C2161" t="s">
        <v>318</v>
      </c>
      <c r="D2161">
        <v>2004112</v>
      </c>
      <c r="E2161" t="s">
        <v>244</v>
      </c>
      <c r="F2161" t="s">
        <v>214</v>
      </c>
      <c r="G2161" t="s">
        <v>215</v>
      </c>
      <c r="H2161">
        <v>2</v>
      </c>
      <c r="I2161">
        <v>2017</v>
      </c>
      <c r="J2161">
        <v>1</v>
      </c>
      <c r="M2161">
        <v>4.7</v>
      </c>
      <c r="N2161" t="s">
        <v>231</v>
      </c>
      <c r="P2161" s="29">
        <f t="shared" si="89"/>
        <v>0.6166666666666667</v>
      </c>
    </row>
    <row r="2162" spans="1:16" hidden="1" x14ac:dyDescent="0.25">
      <c r="A2162">
        <v>188645771</v>
      </c>
      <c r="B2162">
        <v>803401</v>
      </c>
      <c r="C2162" t="s">
        <v>318</v>
      </c>
      <c r="D2162">
        <v>2004099</v>
      </c>
      <c r="E2162" t="s">
        <v>245</v>
      </c>
      <c r="F2162" t="s">
        <v>214</v>
      </c>
      <c r="G2162" t="s">
        <v>215</v>
      </c>
      <c r="H2162">
        <v>2</v>
      </c>
      <c r="I2162">
        <v>2017</v>
      </c>
      <c r="J2162">
        <v>1</v>
      </c>
      <c r="M2162">
        <v>5.7</v>
      </c>
      <c r="N2162" t="s">
        <v>231</v>
      </c>
      <c r="P2162" s="29">
        <f t="shared" si="89"/>
        <v>0.78333333333333333</v>
      </c>
    </row>
    <row r="2163" spans="1:16" hidden="1" x14ac:dyDescent="0.25">
      <c r="A2163">
        <v>188645771</v>
      </c>
      <c r="B2163">
        <v>803401</v>
      </c>
      <c r="C2163" t="s">
        <v>318</v>
      </c>
      <c r="D2163">
        <v>2004116</v>
      </c>
      <c r="E2163" t="s">
        <v>229</v>
      </c>
      <c r="F2163" t="s">
        <v>214</v>
      </c>
      <c r="G2163" t="s">
        <v>215</v>
      </c>
      <c r="H2163">
        <v>2</v>
      </c>
      <c r="I2163">
        <v>2017</v>
      </c>
      <c r="J2163">
        <v>1</v>
      </c>
      <c r="M2163">
        <v>5.9</v>
      </c>
      <c r="N2163" t="s">
        <v>231</v>
      </c>
      <c r="P2163" s="29">
        <f t="shared" si="89"/>
        <v>0.81666666666666676</v>
      </c>
    </row>
    <row r="2164" spans="1:16" hidden="1" x14ac:dyDescent="0.25">
      <c r="A2164">
        <v>188645771</v>
      </c>
      <c r="B2164">
        <v>803401</v>
      </c>
      <c r="C2164" t="s">
        <v>318</v>
      </c>
      <c r="D2164">
        <v>2004098</v>
      </c>
      <c r="E2164" t="s">
        <v>213</v>
      </c>
      <c r="F2164" t="s">
        <v>214</v>
      </c>
      <c r="G2164" t="s">
        <v>215</v>
      </c>
      <c r="H2164">
        <v>2</v>
      </c>
      <c r="I2164">
        <v>2017</v>
      </c>
      <c r="J2164">
        <v>1</v>
      </c>
      <c r="M2164">
        <v>5.9</v>
      </c>
      <c r="N2164" t="s">
        <v>231</v>
      </c>
      <c r="P2164" s="29">
        <f t="shared" si="89"/>
        <v>0.81666666666666676</v>
      </c>
    </row>
    <row r="2165" spans="1:16" hidden="1" x14ac:dyDescent="0.25">
      <c r="A2165">
        <v>188645771</v>
      </c>
      <c r="B2165">
        <v>803401</v>
      </c>
      <c r="C2165" t="s">
        <v>318</v>
      </c>
      <c r="D2165">
        <v>2003969</v>
      </c>
      <c r="E2165" t="s">
        <v>246</v>
      </c>
      <c r="F2165" t="s">
        <v>320</v>
      </c>
      <c r="G2165" t="s">
        <v>321</v>
      </c>
      <c r="H2165">
        <v>3</v>
      </c>
      <c r="I2165">
        <v>2017</v>
      </c>
      <c r="J2165">
        <v>1</v>
      </c>
      <c r="L2165">
        <v>23095176</v>
      </c>
      <c r="M2165" t="s">
        <v>221</v>
      </c>
      <c r="P2165" s="29" t="str">
        <f t="shared" si="89"/>
        <v>BAD</v>
      </c>
    </row>
    <row r="2166" spans="1:16" hidden="1" x14ac:dyDescent="0.25">
      <c r="A2166">
        <v>188645771</v>
      </c>
      <c r="B2166">
        <v>803401</v>
      </c>
      <c r="C2166" t="s">
        <v>318</v>
      </c>
      <c r="D2166">
        <v>2014251</v>
      </c>
      <c r="E2166" t="s">
        <v>369</v>
      </c>
      <c r="F2166" t="s">
        <v>320</v>
      </c>
      <c r="G2166" t="s">
        <v>321</v>
      </c>
      <c r="H2166">
        <v>2</v>
      </c>
      <c r="I2166">
        <v>2018</v>
      </c>
      <c r="J2166">
        <v>2</v>
      </c>
      <c r="L2166">
        <v>23114644</v>
      </c>
      <c r="M2166">
        <v>6.3</v>
      </c>
      <c r="P2166" s="29">
        <f t="shared" si="89"/>
        <v>0.8833333333333333</v>
      </c>
    </row>
    <row r="2167" spans="1:16" hidden="1" x14ac:dyDescent="0.25">
      <c r="A2167">
        <v>188650384</v>
      </c>
      <c r="B2167">
        <v>803407</v>
      </c>
      <c r="C2167" t="s">
        <v>317</v>
      </c>
      <c r="D2167">
        <v>2005102</v>
      </c>
      <c r="E2167" t="s">
        <v>218</v>
      </c>
      <c r="F2167" t="s">
        <v>214</v>
      </c>
      <c r="G2167" t="s">
        <v>215</v>
      </c>
      <c r="H2167">
        <v>3</v>
      </c>
      <c r="I2167">
        <v>2016</v>
      </c>
      <c r="J2167">
        <v>1</v>
      </c>
      <c r="L2167">
        <v>23081364</v>
      </c>
      <c r="M2167">
        <v>3.4</v>
      </c>
      <c r="P2167" s="29">
        <f t="shared" si="89"/>
        <v>0.39999999999999997</v>
      </c>
    </row>
    <row r="2168" spans="1:16" hidden="1" x14ac:dyDescent="0.25">
      <c r="A2168">
        <v>188650384</v>
      </c>
      <c r="B2168">
        <v>803407</v>
      </c>
      <c r="C2168" t="s">
        <v>317</v>
      </c>
      <c r="D2168">
        <v>2021600</v>
      </c>
      <c r="E2168" t="s">
        <v>219</v>
      </c>
      <c r="F2168" t="s">
        <v>214</v>
      </c>
      <c r="G2168" t="s">
        <v>215</v>
      </c>
      <c r="H2168">
        <v>3</v>
      </c>
      <c r="I2168">
        <v>2016</v>
      </c>
      <c r="J2168">
        <v>1</v>
      </c>
      <c r="L2168">
        <v>23081087</v>
      </c>
      <c r="M2168">
        <v>3</v>
      </c>
      <c r="P2168" s="29">
        <f t="shared" si="89"/>
        <v>0.33333333333333331</v>
      </c>
    </row>
    <row r="2169" spans="1:16" hidden="1" x14ac:dyDescent="0.25">
      <c r="A2169">
        <v>188650384</v>
      </c>
      <c r="B2169">
        <v>803407</v>
      </c>
      <c r="C2169" t="s">
        <v>317</v>
      </c>
      <c r="D2169">
        <v>2021754</v>
      </c>
      <c r="E2169" t="s">
        <v>216</v>
      </c>
      <c r="F2169" t="s">
        <v>214</v>
      </c>
      <c r="G2169" t="s">
        <v>215</v>
      </c>
      <c r="H2169">
        <v>3</v>
      </c>
      <c r="I2169">
        <v>2016</v>
      </c>
      <c r="J2169">
        <v>1</v>
      </c>
      <c r="L2169">
        <v>23081134</v>
      </c>
      <c r="M2169">
        <v>2.5</v>
      </c>
      <c r="P2169" s="29">
        <f t="shared" si="89"/>
        <v>0.25</v>
      </c>
    </row>
    <row r="2170" spans="1:16" hidden="1" x14ac:dyDescent="0.25">
      <c r="A2170">
        <v>188650384</v>
      </c>
      <c r="B2170">
        <v>803407</v>
      </c>
      <c r="C2170" t="s">
        <v>317</v>
      </c>
      <c r="D2170">
        <v>2005118</v>
      </c>
      <c r="E2170" t="s">
        <v>223</v>
      </c>
      <c r="F2170" t="s">
        <v>214</v>
      </c>
      <c r="G2170" t="s">
        <v>215</v>
      </c>
      <c r="H2170">
        <v>3</v>
      </c>
      <c r="I2170">
        <v>2016</v>
      </c>
      <c r="J2170">
        <v>1</v>
      </c>
      <c r="L2170">
        <v>23081297</v>
      </c>
      <c r="M2170">
        <v>3</v>
      </c>
      <c r="P2170" s="29">
        <f t="shared" si="89"/>
        <v>0.33333333333333331</v>
      </c>
    </row>
    <row r="2171" spans="1:16" hidden="1" x14ac:dyDescent="0.25">
      <c r="A2171">
        <v>188650384</v>
      </c>
      <c r="B2171">
        <v>803407</v>
      </c>
      <c r="C2171" t="s">
        <v>317</v>
      </c>
      <c r="D2171">
        <v>2005099</v>
      </c>
      <c r="E2171" t="s">
        <v>217</v>
      </c>
      <c r="F2171" t="s">
        <v>214</v>
      </c>
      <c r="G2171" t="s">
        <v>215</v>
      </c>
      <c r="H2171">
        <v>3</v>
      </c>
      <c r="I2171">
        <v>2016</v>
      </c>
      <c r="J2171">
        <v>1</v>
      </c>
      <c r="L2171">
        <v>23081379</v>
      </c>
      <c r="M2171">
        <v>3</v>
      </c>
      <c r="P2171" s="29">
        <f t="shared" si="89"/>
        <v>0.33333333333333331</v>
      </c>
    </row>
    <row r="2172" spans="1:16" hidden="1" x14ac:dyDescent="0.25">
      <c r="A2172">
        <v>188650384</v>
      </c>
      <c r="B2172">
        <v>803407</v>
      </c>
      <c r="C2172" t="s">
        <v>317</v>
      </c>
      <c r="D2172">
        <v>2004098</v>
      </c>
      <c r="E2172" t="s">
        <v>213</v>
      </c>
      <c r="F2172" t="s">
        <v>214</v>
      </c>
      <c r="G2172" t="s">
        <v>215</v>
      </c>
      <c r="H2172">
        <v>2</v>
      </c>
      <c r="I2172">
        <v>2016</v>
      </c>
      <c r="J2172">
        <v>1</v>
      </c>
      <c r="L2172">
        <v>23078139</v>
      </c>
      <c r="M2172">
        <v>4.7</v>
      </c>
      <c r="P2172" s="29">
        <f t="shared" si="89"/>
        <v>0.6166666666666667</v>
      </c>
    </row>
    <row r="2173" spans="1:16" hidden="1" x14ac:dyDescent="0.25">
      <c r="A2173">
        <v>188650384</v>
      </c>
      <c r="B2173">
        <v>803407</v>
      </c>
      <c r="C2173" t="s">
        <v>317</v>
      </c>
      <c r="D2173">
        <v>2021754</v>
      </c>
      <c r="E2173" t="s">
        <v>216</v>
      </c>
      <c r="F2173" t="s">
        <v>214</v>
      </c>
      <c r="G2173" t="s">
        <v>215</v>
      </c>
      <c r="H2173">
        <v>3</v>
      </c>
      <c r="I2173">
        <v>2016</v>
      </c>
      <c r="J2173">
        <v>2</v>
      </c>
      <c r="L2173">
        <v>23086733</v>
      </c>
      <c r="M2173" t="s">
        <v>221</v>
      </c>
      <c r="P2173" s="29" t="str">
        <f t="shared" si="89"/>
        <v>BAD</v>
      </c>
    </row>
    <row r="2174" spans="1:16" hidden="1" x14ac:dyDescent="0.25">
      <c r="A2174">
        <v>188650384</v>
      </c>
      <c r="B2174">
        <v>803407</v>
      </c>
      <c r="C2174" t="s">
        <v>317</v>
      </c>
      <c r="D2174">
        <v>2021600</v>
      </c>
      <c r="E2174" t="s">
        <v>219</v>
      </c>
      <c r="F2174" t="s">
        <v>214</v>
      </c>
      <c r="G2174" t="s">
        <v>215</v>
      </c>
      <c r="H2174">
        <v>3</v>
      </c>
      <c r="I2174">
        <v>2016</v>
      </c>
      <c r="J2174">
        <v>2</v>
      </c>
      <c r="L2174">
        <v>23086545</v>
      </c>
      <c r="M2174" t="s">
        <v>221</v>
      </c>
      <c r="P2174" s="29" t="str">
        <f t="shared" si="89"/>
        <v>BAD</v>
      </c>
    </row>
    <row r="2175" spans="1:16" hidden="1" x14ac:dyDescent="0.25">
      <c r="A2175">
        <v>188650384</v>
      </c>
      <c r="B2175">
        <v>803407</v>
      </c>
      <c r="C2175" t="s">
        <v>317</v>
      </c>
      <c r="D2175">
        <v>2005102</v>
      </c>
      <c r="E2175" t="s">
        <v>218</v>
      </c>
      <c r="F2175" t="s">
        <v>214</v>
      </c>
      <c r="G2175" t="s">
        <v>215</v>
      </c>
      <c r="H2175">
        <v>3</v>
      </c>
      <c r="I2175">
        <v>2016</v>
      </c>
      <c r="J2175">
        <v>2</v>
      </c>
      <c r="L2175">
        <v>23086740</v>
      </c>
      <c r="M2175" t="s">
        <v>221</v>
      </c>
      <c r="P2175" s="29" t="str">
        <f t="shared" si="89"/>
        <v>BAD</v>
      </c>
    </row>
    <row r="2176" spans="1:16" hidden="1" x14ac:dyDescent="0.25">
      <c r="A2176">
        <v>188650384</v>
      </c>
      <c r="B2176">
        <v>803407</v>
      </c>
      <c r="C2176" t="s">
        <v>317</v>
      </c>
      <c r="D2176">
        <v>2005099</v>
      </c>
      <c r="E2176" t="s">
        <v>217</v>
      </c>
      <c r="F2176" t="s">
        <v>214</v>
      </c>
      <c r="G2176" t="s">
        <v>215</v>
      </c>
      <c r="H2176">
        <v>3</v>
      </c>
      <c r="I2176">
        <v>2016</v>
      </c>
      <c r="J2176">
        <v>2</v>
      </c>
      <c r="L2176">
        <v>23086540</v>
      </c>
      <c r="M2176" t="s">
        <v>221</v>
      </c>
      <c r="P2176" s="29" t="str">
        <f t="shared" si="89"/>
        <v>BAD</v>
      </c>
    </row>
    <row r="2177" spans="1:16" hidden="1" x14ac:dyDescent="0.25">
      <c r="A2177">
        <v>188650384</v>
      </c>
      <c r="B2177">
        <v>803407</v>
      </c>
      <c r="C2177" t="s">
        <v>317</v>
      </c>
      <c r="D2177">
        <v>2005118</v>
      </c>
      <c r="E2177" t="s">
        <v>223</v>
      </c>
      <c r="F2177" t="s">
        <v>214</v>
      </c>
      <c r="G2177" t="s">
        <v>215</v>
      </c>
      <c r="H2177">
        <v>3</v>
      </c>
      <c r="I2177">
        <v>2016</v>
      </c>
      <c r="J2177">
        <v>2</v>
      </c>
      <c r="L2177">
        <v>23086743</v>
      </c>
      <c r="M2177">
        <v>2.6</v>
      </c>
      <c r="P2177" s="29">
        <f t="shared" si="89"/>
        <v>0.26666666666666666</v>
      </c>
    </row>
    <row r="2178" spans="1:16" hidden="1" x14ac:dyDescent="0.25">
      <c r="A2178">
        <v>188652034</v>
      </c>
      <c r="B2178">
        <v>803401</v>
      </c>
      <c r="C2178" t="s">
        <v>318</v>
      </c>
      <c r="D2178">
        <v>2005118</v>
      </c>
      <c r="E2178" t="s">
        <v>223</v>
      </c>
      <c r="F2178" t="s">
        <v>214</v>
      </c>
      <c r="G2178" t="s">
        <v>215</v>
      </c>
      <c r="H2178">
        <v>2</v>
      </c>
      <c r="I2178">
        <v>2016</v>
      </c>
      <c r="J2178">
        <v>1</v>
      </c>
      <c r="L2178">
        <v>23081294</v>
      </c>
      <c r="M2178">
        <v>4.4000000000000004</v>
      </c>
      <c r="P2178" s="29">
        <f t="shared" si="89"/>
        <v>0.56666666666666676</v>
      </c>
    </row>
    <row r="2179" spans="1:16" hidden="1" x14ac:dyDescent="0.25">
      <c r="A2179">
        <v>188652034</v>
      </c>
      <c r="B2179">
        <v>803401</v>
      </c>
      <c r="C2179" t="s">
        <v>318</v>
      </c>
      <c r="D2179">
        <v>2021754</v>
      </c>
      <c r="E2179" t="s">
        <v>216</v>
      </c>
      <c r="F2179" t="s">
        <v>214</v>
      </c>
      <c r="G2179" t="s">
        <v>215</v>
      </c>
      <c r="H2179">
        <v>2</v>
      </c>
      <c r="I2179">
        <v>2016</v>
      </c>
      <c r="J2179">
        <v>1</v>
      </c>
      <c r="L2179">
        <v>23081096</v>
      </c>
      <c r="M2179">
        <v>6.5</v>
      </c>
      <c r="P2179" s="29">
        <f t="shared" si="89"/>
        <v>0.91666666666666663</v>
      </c>
    </row>
    <row r="2180" spans="1:16" hidden="1" x14ac:dyDescent="0.25">
      <c r="A2180">
        <v>188652034</v>
      </c>
      <c r="B2180">
        <v>803401</v>
      </c>
      <c r="C2180" t="s">
        <v>318</v>
      </c>
      <c r="D2180">
        <v>2005102</v>
      </c>
      <c r="E2180" t="s">
        <v>218</v>
      </c>
      <c r="F2180" t="s">
        <v>214</v>
      </c>
      <c r="G2180" t="s">
        <v>215</v>
      </c>
      <c r="H2180">
        <v>2</v>
      </c>
      <c r="I2180">
        <v>2016</v>
      </c>
      <c r="J2180">
        <v>1</v>
      </c>
      <c r="L2180">
        <v>23081383</v>
      </c>
      <c r="M2180">
        <v>6.3</v>
      </c>
      <c r="P2180" s="29">
        <f t="shared" si="89"/>
        <v>0.8833333333333333</v>
      </c>
    </row>
    <row r="2181" spans="1:16" hidden="1" x14ac:dyDescent="0.25">
      <c r="A2181">
        <v>188652034</v>
      </c>
      <c r="B2181">
        <v>803401</v>
      </c>
      <c r="C2181" t="s">
        <v>318</v>
      </c>
      <c r="D2181">
        <v>2005099</v>
      </c>
      <c r="E2181" t="s">
        <v>217</v>
      </c>
      <c r="F2181" t="s">
        <v>214</v>
      </c>
      <c r="G2181" t="s">
        <v>215</v>
      </c>
      <c r="H2181">
        <v>2</v>
      </c>
      <c r="I2181">
        <v>2016</v>
      </c>
      <c r="J2181">
        <v>1</v>
      </c>
      <c r="L2181">
        <v>23081376</v>
      </c>
      <c r="M2181">
        <v>5.2</v>
      </c>
      <c r="P2181" s="29">
        <f t="shared" si="89"/>
        <v>0.70000000000000007</v>
      </c>
    </row>
    <row r="2182" spans="1:16" hidden="1" x14ac:dyDescent="0.25">
      <c r="A2182">
        <v>188652034</v>
      </c>
      <c r="B2182">
        <v>803401</v>
      </c>
      <c r="C2182" t="s">
        <v>318</v>
      </c>
      <c r="D2182">
        <v>2021600</v>
      </c>
      <c r="E2182" t="s">
        <v>219</v>
      </c>
      <c r="F2182" t="s">
        <v>214</v>
      </c>
      <c r="G2182" t="s">
        <v>215</v>
      </c>
      <c r="H2182">
        <v>2</v>
      </c>
      <c r="I2182">
        <v>2016</v>
      </c>
      <c r="J2182">
        <v>1</v>
      </c>
      <c r="L2182">
        <v>23081081</v>
      </c>
      <c r="M2182">
        <v>5.4</v>
      </c>
      <c r="P2182" s="29">
        <f t="shared" si="89"/>
        <v>0.73333333333333339</v>
      </c>
    </row>
    <row r="2183" spans="1:16" hidden="1" x14ac:dyDescent="0.25">
      <c r="A2183">
        <v>188652034</v>
      </c>
      <c r="B2183">
        <v>803401</v>
      </c>
      <c r="C2183" t="s">
        <v>318</v>
      </c>
      <c r="D2183">
        <v>2004098</v>
      </c>
      <c r="E2183" t="s">
        <v>213</v>
      </c>
      <c r="F2183" t="s">
        <v>214</v>
      </c>
      <c r="G2183" t="s">
        <v>215</v>
      </c>
      <c r="H2183">
        <v>2</v>
      </c>
      <c r="I2183">
        <v>2016</v>
      </c>
      <c r="J2183">
        <v>1</v>
      </c>
      <c r="L2183">
        <v>23078142</v>
      </c>
      <c r="M2183">
        <v>6.9</v>
      </c>
      <c r="P2183" s="29">
        <f t="shared" si="89"/>
        <v>0.98333333333333339</v>
      </c>
    </row>
    <row r="2184" spans="1:16" hidden="1" x14ac:dyDescent="0.25">
      <c r="A2184">
        <v>188652034</v>
      </c>
      <c r="B2184">
        <v>803401</v>
      </c>
      <c r="C2184" t="s">
        <v>318</v>
      </c>
      <c r="D2184">
        <v>2021756</v>
      </c>
      <c r="E2184" t="s">
        <v>253</v>
      </c>
      <c r="F2184" t="s">
        <v>214</v>
      </c>
      <c r="G2184" t="s">
        <v>215</v>
      </c>
      <c r="H2184">
        <v>2</v>
      </c>
      <c r="I2184">
        <v>2016</v>
      </c>
      <c r="J2184">
        <v>2</v>
      </c>
      <c r="L2184">
        <v>23086834</v>
      </c>
      <c r="M2184">
        <v>4.5</v>
      </c>
      <c r="P2184" s="29">
        <f t="shared" ref="P2184:P2215" si="90">IF(AND(ISNUMBER(M2184),H2184&lt;&gt;4),(M2184-1)/6,IF(H2184=4,"DRP",IF(AND(H2184=3,M2184="NA"),"BAD",IF(AND(H2184=2),"CVL",IF(AND(H2184=1,ISBLANK(M2184)),"NULL","UNK")))))</f>
        <v>0.58333333333333337</v>
      </c>
    </row>
    <row r="2185" spans="1:16" hidden="1" x14ac:dyDescent="0.25">
      <c r="A2185">
        <v>188652034</v>
      </c>
      <c r="B2185">
        <v>803401</v>
      </c>
      <c r="C2185" t="s">
        <v>318</v>
      </c>
      <c r="D2185">
        <v>2005117</v>
      </c>
      <c r="E2185" t="s">
        <v>220</v>
      </c>
      <c r="F2185" t="s">
        <v>214</v>
      </c>
      <c r="G2185" t="s">
        <v>215</v>
      </c>
      <c r="H2185">
        <v>2</v>
      </c>
      <c r="I2185">
        <v>2016</v>
      </c>
      <c r="J2185">
        <v>2</v>
      </c>
      <c r="L2185">
        <v>23084477</v>
      </c>
      <c r="M2185">
        <v>5.9</v>
      </c>
      <c r="P2185" s="29">
        <f t="shared" si="90"/>
        <v>0.81666666666666676</v>
      </c>
    </row>
    <row r="2186" spans="1:16" hidden="1" x14ac:dyDescent="0.25">
      <c r="A2186">
        <v>188652034</v>
      </c>
      <c r="B2186">
        <v>803401</v>
      </c>
      <c r="C2186" t="s">
        <v>318</v>
      </c>
      <c r="D2186">
        <v>2021763</v>
      </c>
      <c r="E2186" t="s">
        <v>298</v>
      </c>
      <c r="F2186" t="s">
        <v>214</v>
      </c>
      <c r="G2186" t="s">
        <v>215</v>
      </c>
      <c r="H2186">
        <v>2</v>
      </c>
      <c r="I2186">
        <v>2016</v>
      </c>
      <c r="J2186">
        <v>2</v>
      </c>
      <c r="L2186">
        <v>23086847</v>
      </c>
      <c r="M2186">
        <v>4.9000000000000004</v>
      </c>
      <c r="P2186" s="29">
        <f t="shared" si="90"/>
        <v>0.65</v>
      </c>
    </row>
    <row r="2187" spans="1:16" hidden="1" x14ac:dyDescent="0.25">
      <c r="A2187">
        <v>188652034</v>
      </c>
      <c r="B2187">
        <v>803401</v>
      </c>
      <c r="C2187" t="s">
        <v>318</v>
      </c>
      <c r="D2187">
        <v>2004112</v>
      </c>
      <c r="E2187" t="s">
        <v>244</v>
      </c>
      <c r="F2187" t="s">
        <v>214</v>
      </c>
      <c r="G2187" t="s">
        <v>215</v>
      </c>
      <c r="H2187">
        <v>2</v>
      </c>
      <c r="I2187">
        <v>2016</v>
      </c>
      <c r="J2187">
        <v>2</v>
      </c>
      <c r="L2187">
        <v>23085520</v>
      </c>
      <c r="M2187">
        <v>6.9</v>
      </c>
      <c r="P2187" s="29">
        <f t="shared" si="90"/>
        <v>0.98333333333333339</v>
      </c>
    </row>
    <row r="2188" spans="1:16" hidden="1" x14ac:dyDescent="0.25">
      <c r="A2188">
        <v>188652034</v>
      </c>
      <c r="B2188">
        <v>803401</v>
      </c>
      <c r="C2188" t="s">
        <v>318</v>
      </c>
      <c r="D2188">
        <v>2021580</v>
      </c>
      <c r="E2188" t="s">
        <v>241</v>
      </c>
      <c r="F2188" t="s">
        <v>214</v>
      </c>
      <c r="G2188" t="s">
        <v>215</v>
      </c>
      <c r="H2188">
        <v>2</v>
      </c>
      <c r="I2188">
        <v>2016</v>
      </c>
      <c r="J2188">
        <v>2</v>
      </c>
      <c r="L2188">
        <v>23086826</v>
      </c>
      <c r="M2188">
        <v>4.2</v>
      </c>
      <c r="P2188" s="29">
        <f t="shared" si="90"/>
        <v>0.53333333333333333</v>
      </c>
    </row>
    <row r="2189" spans="1:16" hidden="1" x14ac:dyDescent="0.25">
      <c r="A2189">
        <v>188652034</v>
      </c>
      <c r="B2189">
        <v>803401</v>
      </c>
      <c r="C2189" t="s">
        <v>318</v>
      </c>
      <c r="D2189">
        <v>2021602</v>
      </c>
      <c r="E2189" t="s">
        <v>242</v>
      </c>
      <c r="F2189" t="s">
        <v>214</v>
      </c>
      <c r="G2189" t="s">
        <v>215</v>
      </c>
      <c r="H2189">
        <v>2</v>
      </c>
      <c r="I2189">
        <v>2016</v>
      </c>
      <c r="J2189">
        <v>2</v>
      </c>
      <c r="L2189">
        <v>23086747</v>
      </c>
      <c r="M2189">
        <v>4.4000000000000004</v>
      </c>
      <c r="P2189" s="29">
        <f t="shared" si="90"/>
        <v>0.56666666666666676</v>
      </c>
    </row>
    <row r="2190" spans="1:16" hidden="1" x14ac:dyDescent="0.25">
      <c r="A2190">
        <v>188652034</v>
      </c>
      <c r="B2190">
        <v>803401</v>
      </c>
      <c r="C2190" t="s">
        <v>318</v>
      </c>
      <c r="D2190">
        <v>2021638</v>
      </c>
      <c r="E2190" t="s">
        <v>250</v>
      </c>
      <c r="F2190" t="s">
        <v>214</v>
      </c>
      <c r="G2190" t="s">
        <v>215</v>
      </c>
      <c r="H2190">
        <v>2</v>
      </c>
      <c r="I2190">
        <v>2017</v>
      </c>
      <c r="J2190">
        <v>1</v>
      </c>
      <c r="L2190">
        <v>23092934</v>
      </c>
      <c r="M2190">
        <v>4.5999999999999996</v>
      </c>
      <c r="P2190" s="29">
        <f t="shared" si="90"/>
        <v>0.6</v>
      </c>
    </row>
    <row r="2191" spans="1:16" hidden="1" x14ac:dyDescent="0.25">
      <c r="A2191">
        <v>188652034</v>
      </c>
      <c r="B2191">
        <v>803401</v>
      </c>
      <c r="C2191" t="s">
        <v>318</v>
      </c>
      <c r="D2191">
        <v>2021874</v>
      </c>
      <c r="E2191" t="s">
        <v>226</v>
      </c>
      <c r="F2191" t="s">
        <v>214</v>
      </c>
      <c r="G2191" t="s">
        <v>215</v>
      </c>
      <c r="H2191">
        <v>2</v>
      </c>
      <c r="I2191">
        <v>2017</v>
      </c>
      <c r="J2191">
        <v>1</v>
      </c>
      <c r="L2191">
        <v>23091992</v>
      </c>
      <c r="M2191">
        <v>5.0999999999999996</v>
      </c>
      <c r="P2191" s="29">
        <f t="shared" si="90"/>
        <v>0.68333333333333324</v>
      </c>
    </row>
    <row r="2192" spans="1:16" hidden="1" x14ac:dyDescent="0.25">
      <c r="A2192">
        <v>188652034</v>
      </c>
      <c r="B2192">
        <v>803401</v>
      </c>
      <c r="C2192" t="s">
        <v>318</v>
      </c>
      <c r="D2192">
        <v>2021596</v>
      </c>
      <c r="E2192" t="s">
        <v>294</v>
      </c>
      <c r="F2192" t="s">
        <v>214</v>
      </c>
      <c r="G2192" t="s">
        <v>215</v>
      </c>
      <c r="H2192">
        <v>2</v>
      </c>
      <c r="I2192">
        <v>2017</v>
      </c>
      <c r="J2192">
        <v>1</v>
      </c>
      <c r="L2192">
        <v>23092937</v>
      </c>
      <c r="M2192">
        <v>5</v>
      </c>
      <c r="P2192" s="29">
        <f t="shared" si="90"/>
        <v>0.66666666666666663</v>
      </c>
    </row>
    <row r="2193" spans="1:16" hidden="1" x14ac:dyDescent="0.25">
      <c r="A2193">
        <v>188652034</v>
      </c>
      <c r="B2193">
        <v>803401</v>
      </c>
      <c r="C2193" t="s">
        <v>318</v>
      </c>
      <c r="D2193">
        <v>2005131</v>
      </c>
      <c r="E2193" t="s">
        <v>228</v>
      </c>
      <c r="F2193" t="s">
        <v>214</v>
      </c>
      <c r="G2193" t="s">
        <v>215</v>
      </c>
      <c r="H2193">
        <v>2</v>
      </c>
      <c r="I2193">
        <v>2017</v>
      </c>
      <c r="J2193">
        <v>1</v>
      </c>
      <c r="L2193">
        <v>23093316</v>
      </c>
      <c r="M2193">
        <v>6</v>
      </c>
      <c r="P2193" s="29">
        <f t="shared" si="90"/>
        <v>0.83333333333333337</v>
      </c>
    </row>
    <row r="2194" spans="1:16" hidden="1" x14ac:dyDescent="0.25">
      <c r="A2194">
        <v>188652034</v>
      </c>
      <c r="B2194">
        <v>803401</v>
      </c>
      <c r="C2194" t="s">
        <v>318</v>
      </c>
      <c r="D2194">
        <v>2005120</v>
      </c>
      <c r="E2194" t="s">
        <v>293</v>
      </c>
      <c r="F2194" t="s">
        <v>214</v>
      </c>
      <c r="G2194" t="s">
        <v>215</v>
      </c>
      <c r="H2194">
        <v>2</v>
      </c>
      <c r="I2194">
        <v>2017</v>
      </c>
      <c r="J2194">
        <v>1</v>
      </c>
      <c r="L2194">
        <v>23094177</v>
      </c>
      <c r="M2194">
        <v>6.8</v>
      </c>
      <c r="P2194" s="29">
        <f t="shared" si="90"/>
        <v>0.96666666666666667</v>
      </c>
    </row>
    <row r="2195" spans="1:16" hidden="1" x14ac:dyDescent="0.25">
      <c r="A2195">
        <v>188652034</v>
      </c>
      <c r="B2195">
        <v>803401</v>
      </c>
      <c r="C2195" t="s">
        <v>318</v>
      </c>
      <c r="D2195">
        <v>2004116</v>
      </c>
      <c r="E2195" t="s">
        <v>229</v>
      </c>
      <c r="F2195" t="s">
        <v>214</v>
      </c>
      <c r="G2195" t="s">
        <v>215</v>
      </c>
      <c r="H2195">
        <v>2</v>
      </c>
      <c r="I2195">
        <v>2017</v>
      </c>
      <c r="J2195">
        <v>1</v>
      </c>
      <c r="L2195">
        <v>23092375</v>
      </c>
      <c r="M2195">
        <v>4.5</v>
      </c>
      <c r="P2195" s="29">
        <f t="shared" si="90"/>
        <v>0.58333333333333337</v>
      </c>
    </row>
    <row r="2196" spans="1:16" hidden="1" x14ac:dyDescent="0.25">
      <c r="A2196">
        <v>188652034</v>
      </c>
      <c r="B2196">
        <v>803401</v>
      </c>
      <c r="C2196" t="s">
        <v>318</v>
      </c>
      <c r="D2196">
        <v>2021993</v>
      </c>
      <c r="E2196" t="s">
        <v>256</v>
      </c>
      <c r="F2196" t="s">
        <v>214</v>
      </c>
      <c r="G2196" t="s">
        <v>215</v>
      </c>
      <c r="H2196">
        <v>2</v>
      </c>
      <c r="I2196">
        <v>2017</v>
      </c>
      <c r="J2196">
        <v>2</v>
      </c>
      <c r="L2196">
        <v>23097537</v>
      </c>
      <c r="M2196">
        <v>4.7</v>
      </c>
      <c r="P2196" s="29">
        <f t="shared" si="90"/>
        <v>0.6166666666666667</v>
      </c>
    </row>
    <row r="2197" spans="1:16" hidden="1" x14ac:dyDescent="0.25">
      <c r="A2197">
        <v>188652034</v>
      </c>
      <c r="B2197">
        <v>803401</v>
      </c>
      <c r="C2197" t="s">
        <v>318</v>
      </c>
      <c r="D2197">
        <v>2021781</v>
      </c>
      <c r="E2197" t="s">
        <v>235</v>
      </c>
      <c r="F2197" t="s">
        <v>214</v>
      </c>
      <c r="G2197" t="s">
        <v>215</v>
      </c>
      <c r="H2197">
        <v>2</v>
      </c>
      <c r="I2197">
        <v>2017</v>
      </c>
      <c r="J2197">
        <v>2</v>
      </c>
      <c r="L2197">
        <v>23101188</v>
      </c>
      <c r="M2197">
        <v>6.1</v>
      </c>
      <c r="P2197" s="29">
        <f t="shared" si="90"/>
        <v>0.85</v>
      </c>
    </row>
    <row r="2198" spans="1:16" hidden="1" x14ac:dyDescent="0.25">
      <c r="A2198">
        <v>188652034</v>
      </c>
      <c r="B2198">
        <v>803401</v>
      </c>
      <c r="C2198" t="s">
        <v>318</v>
      </c>
      <c r="D2198">
        <v>2021725</v>
      </c>
      <c r="E2198" t="s">
        <v>257</v>
      </c>
      <c r="F2198" t="s">
        <v>214</v>
      </c>
      <c r="G2198" t="s">
        <v>215</v>
      </c>
      <c r="H2198">
        <v>2</v>
      </c>
      <c r="I2198">
        <v>2017</v>
      </c>
      <c r="J2198">
        <v>2</v>
      </c>
      <c r="L2198">
        <v>23097532</v>
      </c>
      <c r="M2198">
        <v>5.7</v>
      </c>
      <c r="P2198" s="29">
        <f t="shared" si="90"/>
        <v>0.78333333333333333</v>
      </c>
    </row>
    <row r="2199" spans="1:16" hidden="1" x14ac:dyDescent="0.25">
      <c r="A2199">
        <v>188652034</v>
      </c>
      <c r="B2199">
        <v>803401</v>
      </c>
      <c r="C2199" t="s">
        <v>318</v>
      </c>
      <c r="D2199">
        <v>2021640</v>
      </c>
      <c r="E2199" t="s">
        <v>227</v>
      </c>
      <c r="F2199" t="s">
        <v>214</v>
      </c>
      <c r="G2199" t="s">
        <v>215</v>
      </c>
      <c r="H2199">
        <v>2</v>
      </c>
      <c r="I2199">
        <v>2017</v>
      </c>
      <c r="J2199">
        <v>2</v>
      </c>
      <c r="L2199">
        <v>23101195</v>
      </c>
      <c r="M2199">
        <v>5.3</v>
      </c>
      <c r="P2199" s="29">
        <f t="shared" si="90"/>
        <v>0.71666666666666667</v>
      </c>
    </row>
    <row r="2200" spans="1:16" hidden="1" x14ac:dyDescent="0.25">
      <c r="A2200">
        <v>188652034</v>
      </c>
      <c r="B2200">
        <v>803401</v>
      </c>
      <c r="C2200" t="s">
        <v>318</v>
      </c>
      <c r="D2200">
        <v>2021750</v>
      </c>
      <c r="E2200" t="s">
        <v>296</v>
      </c>
      <c r="F2200" t="s">
        <v>214</v>
      </c>
      <c r="G2200" t="s">
        <v>215</v>
      </c>
      <c r="H2200">
        <v>2</v>
      </c>
      <c r="I2200">
        <v>2017</v>
      </c>
      <c r="J2200">
        <v>2</v>
      </c>
      <c r="L2200">
        <v>23097531</v>
      </c>
      <c r="M2200">
        <v>6.5</v>
      </c>
      <c r="P2200" s="29">
        <f t="shared" si="90"/>
        <v>0.91666666666666663</v>
      </c>
    </row>
    <row r="2201" spans="1:16" hidden="1" x14ac:dyDescent="0.25">
      <c r="A2201">
        <v>188652034</v>
      </c>
      <c r="B2201">
        <v>803401</v>
      </c>
      <c r="C2201" t="s">
        <v>318</v>
      </c>
      <c r="D2201">
        <v>2004099</v>
      </c>
      <c r="E2201" t="s">
        <v>245</v>
      </c>
      <c r="F2201" t="s">
        <v>214</v>
      </c>
      <c r="G2201" t="s">
        <v>215</v>
      </c>
      <c r="H2201">
        <v>2</v>
      </c>
      <c r="I2201">
        <v>2017</v>
      </c>
      <c r="J2201">
        <v>2</v>
      </c>
      <c r="L2201">
        <v>23097867</v>
      </c>
      <c r="M2201">
        <v>6</v>
      </c>
      <c r="P2201" s="29">
        <f t="shared" si="90"/>
        <v>0.83333333333333337</v>
      </c>
    </row>
    <row r="2202" spans="1:16" hidden="1" x14ac:dyDescent="0.25">
      <c r="A2202">
        <v>188652034</v>
      </c>
      <c r="B2202">
        <v>803401</v>
      </c>
      <c r="C2202" t="s">
        <v>318</v>
      </c>
      <c r="D2202">
        <v>2021787</v>
      </c>
      <c r="E2202" t="s">
        <v>292</v>
      </c>
      <c r="F2202" t="s">
        <v>214</v>
      </c>
      <c r="G2202" t="s">
        <v>215</v>
      </c>
      <c r="H2202">
        <v>2</v>
      </c>
      <c r="I2202">
        <v>2018</v>
      </c>
      <c r="J2202">
        <v>1</v>
      </c>
      <c r="L2202">
        <v>23107720</v>
      </c>
      <c r="M2202">
        <v>5.9</v>
      </c>
      <c r="P2202" s="29">
        <f t="shared" si="90"/>
        <v>0.81666666666666676</v>
      </c>
    </row>
    <row r="2203" spans="1:16" hidden="1" x14ac:dyDescent="0.25">
      <c r="A2203">
        <v>188652034</v>
      </c>
      <c r="B2203">
        <v>803401</v>
      </c>
      <c r="C2203" t="s">
        <v>318</v>
      </c>
      <c r="D2203">
        <v>2004591</v>
      </c>
      <c r="E2203" t="s">
        <v>271</v>
      </c>
      <c r="F2203" t="s">
        <v>214</v>
      </c>
      <c r="G2203" t="s">
        <v>215</v>
      </c>
      <c r="H2203">
        <v>2</v>
      </c>
      <c r="I2203">
        <v>2018</v>
      </c>
      <c r="J2203">
        <v>1</v>
      </c>
      <c r="L2203">
        <v>23108870</v>
      </c>
      <c r="M2203">
        <v>5.2</v>
      </c>
      <c r="P2203" s="29">
        <f t="shared" si="90"/>
        <v>0.70000000000000007</v>
      </c>
    </row>
    <row r="2204" spans="1:16" hidden="1" x14ac:dyDescent="0.25">
      <c r="A2204">
        <v>188652034</v>
      </c>
      <c r="B2204">
        <v>803401</v>
      </c>
      <c r="C2204" t="s">
        <v>318</v>
      </c>
      <c r="D2204">
        <v>2004586</v>
      </c>
      <c r="E2204" t="s">
        <v>325</v>
      </c>
      <c r="F2204" t="s">
        <v>214</v>
      </c>
      <c r="G2204" t="s">
        <v>215</v>
      </c>
      <c r="H2204">
        <v>2</v>
      </c>
      <c r="I2204">
        <v>2018</v>
      </c>
      <c r="J2204">
        <v>1</v>
      </c>
      <c r="L2204">
        <v>23107717</v>
      </c>
      <c r="M2204">
        <v>5.0999999999999996</v>
      </c>
      <c r="P2204" s="29">
        <f t="shared" si="90"/>
        <v>0.68333333333333324</v>
      </c>
    </row>
    <row r="2205" spans="1:16" hidden="1" x14ac:dyDescent="0.25">
      <c r="A2205">
        <v>188652034</v>
      </c>
      <c r="B2205">
        <v>803401</v>
      </c>
      <c r="C2205" t="s">
        <v>318</v>
      </c>
      <c r="D2205">
        <v>2004587</v>
      </c>
      <c r="E2205" t="s">
        <v>288</v>
      </c>
      <c r="F2205" t="s">
        <v>214</v>
      </c>
      <c r="G2205" t="s">
        <v>215</v>
      </c>
      <c r="H2205">
        <v>2</v>
      </c>
      <c r="I2205">
        <v>2018</v>
      </c>
      <c r="J2205">
        <v>1</v>
      </c>
      <c r="L2205">
        <v>23107718</v>
      </c>
      <c r="M2205">
        <v>6.3</v>
      </c>
      <c r="P2205" s="29">
        <f t="shared" si="90"/>
        <v>0.8833333333333333</v>
      </c>
    </row>
    <row r="2206" spans="1:16" hidden="1" x14ac:dyDescent="0.25">
      <c r="A2206">
        <v>188652034</v>
      </c>
      <c r="B2206">
        <v>803401</v>
      </c>
      <c r="C2206" t="s">
        <v>318</v>
      </c>
      <c r="D2206">
        <v>2004752</v>
      </c>
      <c r="E2206" t="s">
        <v>290</v>
      </c>
      <c r="F2206" t="s">
        <v>214</v>
      </c>
      <c r="G2206" t="s">
        <v>215</v>
      </c>
      <c r="H2206">
        <v>2</v>
      </c>
      <c r="I2206">
        <v>2018</v>
      </c>
      <c r="J2206">
        <v>1</v>
      </c>
      <c r="L2206">
        <v>23107719</v>
      </c>
      <c r="M2206">
        <v>5</v>
      </c>
      <c r="P2206" s="29">
        <f t="shared" si="90"/>
        <v>0.66666666666666663</v>
      </c>
    </row>
    <row r="2207" spans="1:16" hidden="1" x14ac:dyDescent="0.25">
      <c r="A2207">
        <v>188652034</v>
      </c>
      <c r="B2207">
        <v>803401</v>
      </c>
      <c r="C2207" t="s">
        <v>318</v>
      </c>
      <c r="D2207">
        <v>2021679</v>
      </c>
      <c r="E2207" t="s">
        <v>259</v>
      </c>
      <c r="F2207" t="s">
        <v>214</v>
      </c>
      <c r="G2207" t="s">
        <v>215</v>
      </c>
      <c r="H2207">
        <v>2</v>
      </c>
      <c r="I2207">
        <v>2018</v>
      </c>
      <c r="J2207">
        <v>1</v>
      </c>
      <c r="L2207">
        <v>23108211</v>
      </c>
      <c r="M2207">
        <v>4.5999999999999996</v>
      </c>
      <c r="P2207" s="29">
        <f t="shared" si="90"/>
        <v>0.6</v>
      </c>
    </row>
    <row r="2208" spans="1:16" hidden="1" x14ac:dyDescent="0.25">
      <c r="A2208">
        <v>188652034</v>
      </c>
      <c r="B2208">
        <v>803401</v>
      </c>
      <c r="C2208" t="s">
        <v>318</v>
      </c>
      <c r="D2208">
        <v>2024862</v>
      </c>
      <c r="E2208" t="s">
        <v>289</v>
      </c>
      <c r="F2208" t="s">
        <v>214</v>
      </c>
      <c r="G2208" t="s">
        <v>215</v>
      </c>
      <c r="H2208">
        <v>2</v>
      </c>
      <c r="I2208">
        <v>2018</v>
      </c>
      <c r="J2208">
        <v>2</v>
      </c>
      <c r="L2208">
        <v>23115892</v>
      </c>
      <c r="M2208">
        <v>6.4</v>
      </c>
      <c r="P2208" s="29">
        <f t="shared" si="90"/>
        <v>0.9</v>
      </c>
    </row>
    <row r="2209" spans="1:16" hidden="1" x14ac:dyDescent="0.25">
      <c r="A2209">
        <v>188652034</v>
      </c>
      <c r="B2209">
        <v>803401</v>
      </c>
      <c r="C2209" t="s">
        <v>318</v>
      </c>
      <c r="D2209">
        <v>2021615</v>
      </c>
      <c r="E2209" t="s">
        <v>255</v>
      </c>
      <c r="F2209" t="s">
        <v>214</v>
      </c>
      <c r="G2209" t="s">
        <v>215</v>
      </c>
      <c r="H2209">
        <v>2</v>
      </c>
      <c r="I2209">
        <v>2018</v>
      </c>
      <c r="J2209">
        <v>2</v>
      </c>
      <c r="L2209">
        <v>23115891</v>
      </c>
      <c r="M2209">
        <v>6.5</v>
      </c>
      <c r="P2209" s="29">
        <f t="shared" si="90"/>
        <v>0.91666666666666663</v>
      </c>
    </row>
    <row r="2210" spans="1:16" hidden="1" x14ac:dyDescent="0.25">
      <c r="A2210">
        <v>188652034</v>
      </c>
      <c r="B2210">
        <v>803401</v>
      </c>
      <c r="C2210" t="s">
        <v>318</v>
      </c>
      <c r="D2210">
        <v>2021591</v>
      </c>
      <c r="E2210" t="s">
        <v>240</v>
      </c>
      <c r="F2210" t="s">
        <v>214</v>
      </c>
      <c r="G2210" t="s">
        <v>215</v>
      </c>
      <c r="H2210">
        <v>2</v>
      </c>
      <c r="I2210">
        <v>2018</v>
      </c>
      <c r="J2210">
        <v>2</v>
      </c>
      <c r="L2210">
        <v>23115890</v>
      </c>
      <c r="M2210">
        <v>6</v>
      </c>
      <c r="P2210" s="29">
        <f t="shared" si="90"/>
        <v>0.83333333333333337</v>
      </c>
    </row>
    <row r="2211" spans="1:16" hidden="1" x14ac:dyDescent="0.25">
      <c r="A2211">
        <v>188652034</v>
      </c>
      <c r="B2211">
        <v>803401</v>
      </c>
      <c r="C2211" t="s">
        <v>318</v>
      </c>
      <c r="D2211">
        <v>2021865</v>
      </c>
      <c r="E2211" t="s">
        <v>301</v>
      </c>
      <c r="F2211" t="s">
        <v>214</v>
      </c>
      <c r="G2211" t="s">
        <v>215</v>
      </c>
      <c r="H2211">
        <v>2</v>
      </c>
      <c r="I2211">
        <v>2018</v>
      </c>
      <c r="J2211">
        <v>2</v>
      </c>
      <c r="L2211">
        <v>23115887</v>
      </c>
      <c r="M2211">
        <v>5.0999999999999996</v>
      </c>
      <c r="P2211" s="29">
        <f t="shared" si="90"/>
        <v>0.68333333333333324</v>
      </c>
    </row>
    <row r="2212" spans="1:16" hidden="1" x14ac:dyDescent="0.25">
      <c r="A2212">
        <v>188652034</v>
      </c>
      <c r="B2212">
        <v>803401</v>
      </c>
      <c r="C2212" t="s">
        <v>318</v>
      </c>
      <c r="D2212">
        <v>2021631</v>
      </c>
      <c r="E2212" t="s">
        <v>302</v>
      </c>
      <c r="F2212" t="s">
        <v>214</v>
      </c>
      <c r="G2212" t="s">
        <v>215</v>
      </c>
      <c r="H2212">
        <v>2</v>
      </c>
      <c r="I2212">
        <v>2018</v>
      </c>
      <c r="J2212">
        <v>2</v>
      </c>
      <c r="L2212">
        <v>23115885</v>
      </c>
      <c r="M2212">
        <v>6.5</v>
      </c>
      <c r="P2212" s="29">
        <f t="shared" si="90"/>
        <v>0.91666666666666663</v>
      </c>
    </row>
    <row r="2213" spans="1:16" hidden="1" x14ac:dyDescent="0.25">
      <c r="A2213">
        <v>188652034</v>
      </c>
      <c r="B2213">
        <v>803401</v>
      </c>
      <c r="C2213" t="s">
        <v>318</v>
      </c>
      <c r="D2213">
        <v>2021723</v>
      </c>
      <c r="E2213" t="s">
        <v>299</v>
      </c>
      <c r="F2213" t="s">
        <v>214</v>
      </c>
      <c r="G2213" t="s">
        <v>215</v>
      </c>
      <c r="H2213">
        <v>2</v>
      </c>
      <c r="I2213">
        <v>2018</v>
      </c>
      <c r="J2213">
        <v>2</v>
      </c>
      <c r="L2213">
        <v>23115889</v>
      </c>
      <c r="M2213">
        <v>5.8</v>
      </c>
      <c r="P2213" s="29">
        <f t="shared" si="90"/>
        <v>0.79999999999999993</v>
      </c>
    </row>
    <row r="2214" spans="1:16" hidden="1" x14ac:dyDescent="0.25">
      <c r="A2214">
        <v>188652034</v>
      </c>
      <c r="B2214">
        <v>803401</v>
      </c>
      <c r="C2214" t="s">
        <v>318</v>
      </c>
      <c r="D2214">
        <v>2019271</v>
      </c>
      <c r="E2214" t="s">
        <v>236</v>
      </c>
      <c r="F2214" t="s">
        <v>214</v>
      </c>
      <c r="G2214" t="s">
        <v>215</v>
      </c>
      <c r="H2214">
        <v>2</v>
      </c>
      <c r="I2214">
        <v>2018</v>
      </c>
      <c r="J2214">
        <v>2</v>
      </c>
      <c r="L2214">
        <v>23114518</v>
      </c>
      <c r="M2214">
        <v>5.9</v>
      </c>
      <c r="P2214" s="29">
        <f t="shared" si="90"/>
        <v>0.81666666666666676</v>
      </c>
    </row>
    <row r="2215" spans="1:16" hidden="1" x14ac:dyDescent="0.25">
      <c r="A2215">
        <v>188652034</v>
      </c>
      <c r="B2215">
        <v>803401</v>
      </c>
      <c r="C2215" t="s">
        <v>318</v>
      </c>
      <c r="D2215">
        <v>2021775</v>
      </c>
      <c r="E2215" t="s">
        <v>286</v>
      </c>
      <c r="F2215" t="s">
        <v>214</v>
      </c>
      <c r="G2215" t="s">
        <v>215</v>
      </c>
      <c r="H2215">
        <v>2</v>
      </c>
      <c r="I2215">
        <v>2019</v>
      </c>
      <c r="J2215">
        <v>1</v>
      </c>
      <c r="L2215">
        <v>23124866</v>
      </c>
      <c r="M2215">
        <v>5.5</v>
      </c>
      <c r="P2215" s="29">
        <f t="shared" si="90"/>
        <v>0.75</v>
      </c>
    </row>
    <row r="2216" spans="1:16" hidden="1" x14ac:dyDescent="0.25">
      <c r="A2216">
        <v>188652034</v>
      </c>
      <c r="B2216">
        <v>803401</v>
      </c>
      <c r="C2216" t="s">
        <v>318</v>
      </c>
      <c r="D2216">
        <v>2021689</v>
      </c>
      <c r="E2216" t="s">
        <v>312</v>
      </c>
      <c r="F2216" t="s">
        <v>214</v>
      </c>
      <c r="G2216" t="s">
        <v>215</v>
      </c>
      <c r="H2216">
        <v>2</v>
      </c>
      <c r="I2216">
        <v>2019</v>
      </c>
      <c r="J2216">
        <v>1</v>
      </c>
      <c r="L2216">
        <v>23120247</v>
      </c>
      <c r="M2216">
        <v>6.5</v>
      </c>
      <c r="P2216" s="29">
        <f t="shared" ref="P2216:P2232" si="91">IF(AND(ISNUMBER(M2216),H2216&lt;&gt;4),(M2216-1)/6,IF(H2216=4,"DRP",IF(AND(H2216=3,M2216="NA"),"BAD",IF(AND(H2216=2),"CVL",IF(AND(H2216=1,ISBLANK(M2216)),"NULL","UNK")))))</f>
        <v>0.91666666666666663</v>
      </c>
    </row>
    <row r="2217" spans="1:16" hidden="1" x14ac:dyDescent="0.25">
      <c r="A2217">
        <v>188652034</v>
      </c>
      <c r="B2217">
        <v>803401</v>
      </c>
      <c r="C2217" t="s">
        <v>318</v>
      </c>
      <c r="D2217">
        <v>2004597</v>
      </c>
      <c r="E2217" t="s">
        <v>279</v>
      </c>
      <c r="F2217" t="s">
        <v>214</v>
      </c>
      <c r="G2217" t="s">
        <v>215</v>
      </c>
      <c r="H2217">
        <v>4</v>
      </c>
      <c r="I2217">
        <v>2019</v>
      </c>
      <c r="J2217">
        <v>1</v>
      </c>
      <c r="L2217">
        <v>23123930</v>
      </c>
      <c r="P2217" s="29" t="str">
        <f t="shared" si="91"/>
        <v>DRP</v>
      </c>
    </row>
    <row r="2218" spans="1:16" hidden="1" x14ac:dyDescent="0.25">
      <c r="A2218">
        <v>188652034</v>
      </c>
      <c r="B2218">
        <v>803401</v>
      </c>
      <c r="C2218" t="s">
        <v>318</v>
      </c>
      <c r="D2218">
        <v>2021744</v>
      </c>
      <c r="E2218" t="s">
        <v>262</v>
      </c>
      <c r="F2218" t="s">
        <v>214</v>
      </c>
      <c r="G2218" t="s">
        <v>215</v>
      </c>
      <c r="H2218">
        <v>2</v>
      </c>
      <c r="I2218">
        <v>2019</v>
      </c>
      <c r="J2218">
        <v>1</v>
      </c>
      <c r="L2218">
        <v>23123927</v>
      </c>
      <c r="M2218">
        <v>5.9</v>
      </c>
      <c r="P2218" s="29">
        <f t="shared" si="91"/>
        <v>0.81666666666666676</v>
      </c>
    </row>
    <row r="2219" spans="1:16" hidden="1" x14ac:dyDescent="0.25">
      <c r="A2219">
        <v>188652034</v>
      </c>
      <c r="B2219">
        <v>803401</v>
      </c>
      <c r="C2219" t="s">
        <v>318</v>
      </c>
      <c r="D2219">
        <v>2021661</v>
      </c>
      <c r="E2219" t="s">
        <v>305</v>
      </c>
      <c r="F2219" t="s">
        <v>214</v>
      </c>
      <c r="G2219" t="s">
        <v>215</v>
      </c>
      <c r="H2219">
        <v>4</v>
      </c>
      <c r="I2219">
        <v>2019</v>
      </c>
      <c r="J2219">
        <v>1</v>
      </c>
      <c r="L2219">
        <v>23120236</v>
      </c>
      <c r="P2219" s="29" t="str">
        <f t="shared" si="91"/>
        <v>DRP</v>
      </c>
    </row>
    <row r="2220" spans="1:16" hidden="1" x14ac:dyDescent="0.25">
      <c r="A2220">
        <v>188652034</v>
      </c>
      <c r="B2220">
        <v>803401</v>
      </c>
      <c r="C2220" t="s">
        <v>318</v>
      </c>
      <c r="D2220">
        <v>2004597</v>
      </c>
      <c r="E2220" t="s">
        <v>279</v>
      </c>
      <c r="F2220" t="s">
        <v>214</v>
      </c>
      <c r="G2220" t="s">
        <v>215</v>
      </c>
      <c r="H2220">
        <v>2</v>
      </c>
      <c r="I2220">
        <v>2019</v>
      </c>
      <c r="J2220">
        <v>1</v>
      </c>
      <c r="L2220">
        <v>23120232</v>
      </c>
      <c r="M2220">
        <v>5.9</v>
      </c>
      <c r="P2220" s="29">
        <f t="shared" si="91"/>
        <v>0.81666666666666676</v>
      </c>
    </row>
    <row r="2221" spans="1:16" hidden="1" x14ac:dyDescent="0.25">
      <c r="A2221">
        <v>188652034</v>
      </c>
      <c r="B2221">
        <v>803401</v>
      </c>
      <c r="C2221" t="s">
        <v>318</v>
      </c>
      <c r="D2221">
        <v>2021716</v>
      </c>
      <c r="E2221" t="s">
        <v>291</v>
      </c>
      <c r="F2221" t="s">
        <v>214</v>
      </c>
      <c r="G2221" t="s">
        <v>215</v>
      </c>
      <c r="H2221">
        <v>2</v>
      </c>
      <c r="I2221">
        <v>2019</v>
      </c>
      <c r="J2221">
        <v>1</v>
      </c>
      <c r="L2221">
        <v>23120235</v>
      </c>
      <c r="M2221">
        <v>6.2</v>
      </c>
      <c r="P2221" s="29">
        <f t="shared" si="91"/>
        <v>0.8666666666666667</v>
      </c>
    </row>
    <row r="2222" spans="1:16" hidden="1" x14ac:dyDescent="0.25">
      <c r="A2222">
        <v>188652034</v>
      </c>
      <c r="B2222">
        <v>803401</v>
      </c>
      <c r="C2222" t="s">
        <v>318</v>
      </c>
      <c r="D2222">
        <v>2024863</v>
      </c>
      <c r="E2222" t="s">
        <v>304</v>
      </c>
      <c r="F2222" t="s">
        <v>214</v>
      </c>
      <c r="G2222" t="s">
        <v>215</v>
      </c>
      <c r="H2222">
        <v>2</v>
      </c>
      <c r="I2222">
        <v>2019</v>
      </c>
      <c r="J2222">
        <v>1</v>
      </c>
      <c r="L2222">
        <v>23120233</v>
      </c>
      <c r="M2222">
        <v>6</v>
      </c>
      <c r="P2222" s="29">
        <f t="shared" si="91"/>
        <v>0.83333333333333337</v>
      </c>
    </row>
    <row r="2223" spans="1:16" hidden="1" x14ac:dyDescent="0.25">
      <c r="A2223">
        <v>188652034</v>
      </c>
      <c r="B2223">
        <v>803401</v>
      </c>
      <c r="C2223" t="s">
        <v>318</v>
      </c>
      <c r="D2223">
        <v>2021661</v>
      </c>
      <c r="E2223" t="s">
        <v>305</v>
      </c>
      <c r="F2223" t="s">
        <v>214</v>
      </c>
      <c r="G2223" t="s">
        <v>215</v>
      </c>
      <c r="H2223">
        <v>2</v>
      </c>
      <c r="I2223">
        <v>2019</v>
      </c>
      <c r="J2223">
        <v>1</v>
      </c>
      <c r="L2223">
        <v>23120234</v>
      </c>
      <c r="M2223">
        <v>6.1</v>
      </c>
      <c r="P2223" s="29">
        <f t="shared" si="91"/>
        <v>0.85</v>
      </c>
    </row>
    <row r="2224" spans="1:16" hidden="1" x14ac:dyDescent="0.25">
      <c r="A2224">
        <v>188652034</v>
      </c>
      <c r="B2224">
        <v>803401</v>
      </c>
      <c r="C2224" t="s">
        <v>318</v>
      </c>
      <c r="D2224">
        <v>2019272</v>
      </c>
      <c r="E2224" t="s">
        <v>249</v>
      </c>
      <c r="F2224" t="s">
        <v>214</v>
      </c>
      <c r="G2224" t="s">
        <v>215</v>
      </c>
      <c r="H2224">
        <v>2</v>
      </c>
      <c r="I2224">
        <v>2019</v>
      </c>
      <c r="J2224">
        <v>1</v>
      </c>
      <c r="L2224">
        <v>23120699</v>
      </c>
      <c r="M2224">
        <v>6.1</v>
      </c>
      <c r="P2224" s="29">
        <f t="shared" si="91"/>
        <v>0.85</v>
      </c>
    </row>
    <row r="2225" spans="1:16" hidden="1" x14ac:dyDescent="0.25">
      <c r="A2225">
        <v>188652034</v>
      </c>
      <c r="B2225">
        <v>803401</v>
      </c>
      <c r="C2225" t="s">
        <v>318</v>
      </c>
      <c r="D2225">
        <v>2024921</v>
      </c>
      <c r="E2225" t="s">
        <v>225</v>
      </c>
      <c r="F2225" t="s">
        <v>214</v>
      </c>
      <c r="G2225" t="s">
        <v>215</v>
      </c>
      <c r="H2225">
        <v>1</v>
      </c>
      <c r="I2225">
        <v>2019</v>
      </c>
      <c r="J2225">
        <v>2</v>
      </c>
      <c r="L2225">
        <v>23129804</v>
      </c>
      <c r="P2225" s="29" t="str">
        <f t="shared" si="91"/>
        <v>NULL</v>
      </c>
    </row>
    <row r="2226" spans="1:16" hidden="1" x14ac:dyDescent="0.25">
      <c r="A2226">
        <v>188652034</v>
      </c>
      <c r="B2226">
        <v>803401</v>
      </c>
      <c r="C2226" t="s">
        <v>318</v>
      </c>
      <c r="D2226">
        <v>2024864</v>
      </c>
      <c r="E2226" t="s">
        <v>310</v>
      </c>
      <c r="F2226" t="s">
        <v>214</v>
      </c>
      <c r="G2226" t="s">
        <v>215</v>
      </c>
      <c r="H2226">
        <v>1</v>
      </c>
      <c r="I2226">
        <v>2019</v>
      </c>
      <c r="J2226">
        <v>2</v>
      </c>
      <c r="L2226">
        <v>23129359</v>
      </c>
      <c r="P2226" s="29" t="str">
        <f t="shared" si="91"/>
        <v>NULL</v>
      </c>
    </row>
    <row r="2227" spans="1:16" hidden="1" x14ac:dyDescent="0.25">
      <c r="A2227">
        <v>188652034</v>
      </c>
      <c r="B2227">
        <v>803401</v>
      </c>
      <c r="C2227" t="s">
        <v>318</v>
      </c>
      <c r="D2227">
        <v>2019273</v>
      </c>
      <c r="E2227" t="s">
        <v>248</v>
      </c>
      <c r="F2227" t="s">
        <v>214</v>
      </c>
      <c r="G2227" t="s">
        <v>215</v>
      </c>
      <c r="H2227">
        <v>1</v>
      </c>
      <c r="I2227">
        <v>2019</v>
      </c>
      <c r="J2227">
        <v>2</v>
      </c>
      <c r="L2227">
        <v>23129165</v>
      </c>
      <c r="P2227" s="29" t="str">
        <f t="shared" si="91"/>
        <v>NULL</v>
      </c>
    </row>
    <row r="2228" spans="1:16" hidden="1" x14ac:dyDescent="0.25">
      <c r="A2228">
        <v>188652034</v>
      </c>
      <c r="B2228">
        <v>803401</v>
      </c>
      <c r="C2228" t="s">
        <v>318</v>
      </c>
      <c r="D2228">
        <v>2024865</v>
      </c>
      <c r="E2228" t="s">
        <v>284</v>
      </c>
      <c r="F2228" t="s">
        <v>214</v>
      </c>
      <c r="G2228" t="s">
        <v>215</v>
      </c>
      <c r="H2228">
        <v>1</v>
      </c>
      <c r="I2228">
        <v>2019</v>
      </c>
      <c r="J2228">
        <v>2</v>
      </c>
      <c r="L2228">
        <v>23131253</v>
      </c>
      <c r="P2228" s="29" t="str">
        <f t="shared" si="91"/>
        <v>NULL</v>
      </c>
    </row>
    <row r="2229" spans="1:16" hidden="1" x14ac:dyDescent="0.25">
      <c r="A2229">
        <v>188652034</v>
      </c>
      <c r="B2229">
        <v>803401</v>
      </c>
      <c r="C2229" t="s">
        <v>318</v>
      </c>
      <c r="D2229">
        <v>2027110</v>
      </c>
      <c r="E2229" t="s">
        <v>365</v>
      </c>
      <c r="F2229" t="s">
        <v>320</v>
      </c>
      <c r="G2229" t="s">
        <v>321</v>
      </c>
      <c r="H2229">
        <v>4</v>
      </c>
      <c r="I2229">
        <v>2019</v>
      </c>
      <c r="J2229">
        <v>2</v>
      </c>
      <c r="L2229">
        <v>23130219</v>
      </c>
      <c r="P2229" s="29" t="str">
        <f t="shared" si="91"/>
        <v>DRP</v>
      </c>
    </row>
    <row r="2230" spans="1:16" hidden="1" x14ac:dyDescent="0.25">
      <c r="A2230">
        <v>188652034</v>
      </c>
      <c r="B2230">
        <v>803401</v>
      </c>
      <c r="C2230" t="s">
        <v>318</v>
      </c>
      <c r="D2230">
        <v>2021671</v>
      </c>
      <c r="E2230" t="s">
        <v>303</v>
      </c>
      <c r="F2230" t="s">
        <v>214</v>
      </c>
      <c r="G2230" t="s">
        <v>215</v>
      </c>
      <c r="H2230">
        <v>1</v>
      </c>
      <c r="I2230">
        <v>2019</v>
      </c>
      <c r="J2230">
        <v>2</v>
      </c>
      <c r="L2230">
        <v>23130363</v>
      </c>
      <c r="P2230" s="29" t="str">
        <f t="shared" si="91"/>
        <v>NULL</v>
      </c>
    </row>
    <row r="2231" spans="1:16" hidden="1" x14ac:dyDescent="0.25">
      <c r="A2231">
        <v>188652034</v>
      </c>
      <c r="B2231">
        <v>803401</v>
      </c>
      <c r="C2231" t="s">
        <v>318</v>
      </c>
      <c r="D2231">
        <v>2021664</v>
      </c>
      <c r="E2231" t="s">
        <v>311</v>
      </c>
      <c r="F2231" t="s">
        <v>214</v>
      </c>
      <c r="G2231" t="s">
        <v>215</v>
      </c>
      <c r="H2231">
        <v>1</v>
      </c>
      <c r="I2231">
        <v>2019</v>
      </c>
      <c r="J2231">
        <v>2</v>
      </c>
      <c r="L2231">
        <v>23129806</v>
      </c>
      <c r="P2231" s="29" t="str">
        <f t="shared" si="91"/>
        <v>NULL</v>
      </c>
    </row>
    <row r="2232" spans="1:16" hidden="1" x14ac:dyDescent="0.25">
      <c r="A2232">
        <v>188652034</v>
      </c>
      <c r="B2232">
        <v>803401</v>
      </c>
      <c r="C2232" t="s">
        <v>318</v>
      </c>
      <c r="D2232">
        <v>2004602</v>
      </c>
      <c r="E2232" t="s">
        <v>277</v>
      </c>
      <c r="F2232" t="s">
        <v>214</v>
      </c>
      <c r="G2232" t="s">
        <v>215</v>
      </c>
      <c r="H2232">
        <v>1</v>
      </c>
      <c r="I2232">
        <v>2019</v>
      </c>
      <c r="J2232">
        <v>2</v>
      </c>
      <c r="L2232">
        <v>23129802</v>
      </c>
      <c r="P2232" s="29" t="str">
        <f t="shared" si="91"/>
        <v>NULL</v>
      </c>
    </row>
    <row r="2233" spans="1:16" hidden="1" x14ac:dyDescent="0.25">
      <c r="A2233">
        <v>188654096</v>
      </c>
      <c r="B2233">
        <v>803401</v>
      </c>
      <c r="C2233" t="s">
        <v>318</v>
      </c>
      <c r="D2233">
        <v>2005118</v>
      </c>
      <c r="E2233" t="s">
        <v>223</v>
      </c>
      <c r="F2233" t="s">
        <v>214</v>
      </c>
      <c r="G2233" t="s">
        <v>215</v>
      </c>
      <c r="H2233">
        <v>3</v>
      </c>
      <c r="I2233">
        <v>2015</v>
      </c>
      <c r="J2233">
        <v>1</v>
      </c>
      <c r="L2233">
        <v>23067524</v>
      </c>
      <c r="M2233" t="s">
        <v>221</v>
      </c>
      <c r="P2233" s="29" t="str">
        <f t="shared" ref="P2233:P2245" si="92">IF(AND(ISNUMBER(M2233),H2233&lt;&gt;4,N2233&lt;&gt;"X"),(M2233-1)/6,IF(H2233=4,"DRP",IF(AND(H2233=3,M2233="NA"),"BAD",IF(AND(H2233=2),"CVL",IF(AND(H2233=1,ISBLANK(M2233)),"NULL","UNK")))))</f>
        <v>BAD</v>
      </c>
    </row>
    <row r="2234" spans="1:16" hidden="1" x14ac:dyDescent="0.25">
      <c r="A2234">
        <v>188654096</v>
      </c>
      <c r="B2234">
        <v>803401</v>
      </c>
      <c r="C2234" t="s">
        <v>318</v>
      </c>
      <c r="D2234">
        <v>2021600</v>
      </c>
      <c r="E2234" t="s">
        <v>219</v>
      </c>
      <c r="F2234" t="s">
        <v>214</v>
      </c>
      <c r="G2234" t="s">
        <v>215</v>
      </c>
      <c r="H2234">
        <v>3</v>
      </c>
      <c r="I2234">
        <v>2015</v>
      </c>
      <c r="J2234">
        <v>1</v>
      </c>
      <c r="L2234">
        <v>23066442</v>
      </c>
      <c r="M2234">
        <v>3.2</v>
      </c>
      <c r="P2234" s="29">
        <f t="shared" si="92"/>
        <v>0.3666666666666667</v>
      </c>
    </row>
    <row r="2235" spans="1:16" hidden="1" x14ac:dyDescent="0.25">
      <c r="A2235">
        <v>188654096</v>
      </c>
      <c r="B2235">
        <v>803401</v>
      </c>
      <c r="C2235" t="s">
        <v>318</v>
      </c>
      <c r="D2235">
        <v>2005102</v>
      </c>
      <c r="E2235" t="s">
        <v>218</v>
      </c>
      <c r="F2235" t="s">
        <v>214</v>
      </c>
      <c r="G2235" t="s">
        <v>215</v>
      </c>
      <c r="H2235">
        <v>3</v>
      </c>
      <c r="I2235">
        <v>2015</v>
      </c>
      <c r="J2235">
        <v>1</v>
      </c>
      <c r="L2235">
        <v>23066495</v>
      </c>
      <c r="M2235">
        <v>1.9</v>
      </c>
      <c r="P2235" s="29">
        <f t="shared" si="92"/>
        <v>0.15</v>
      </c>
    </row>
    <row r="2236" spans="1:16" hidden="1" x14ac:dyDescent="0.25">
      <c r="A2236">
        <v>188654096</v>
      </c>
      <c r="B2236">
        <v>803401</v>
      </c>
      <c r="C2236" t="s">
        <v>318</v>
      </c>
      <c r="D2236">
        <v>2005099</v>
      </c>
      <c r="E2236" t="s">
        <v>217</v>
      </c>
      <c r="F2236" t="s">
        <v>214</v>
      </c>
      <c r="G2236" t="s">
        <v>215</v>
      </c>
      <c r="H2236">
        <v>3</v>
      </c>
      <c r="I2236">
        <v>2015</v>
      </c>
      <c r="J2236">
        <v>1</v>
      </c>
      <c r="L2236">
        <v>23066434</v>
      </c>
      <c r="M2236">
        <v>3.5</v>
      </c>
      <c r="P2236" s="29">
        <f t="shared" si="92"/>
        <v>0.41666666666666669</v>
      </c>
    </row>
    <row r="2237" spans="1:16" hidden="1" x14ac:dyDescent="0.25">
      <c r="A2237">
        <v>188654096</v>
      </c>
      <c r="B2237">
        <v>803401</v>
      </c>
      <c r="C2237" t="s">
        <v>318</v>
      </c>
      <c r="D2237">
        <v>2004098</v>
      </c>
      <c r="E2237" t="s">
        <v>213</v>
      </c>
      <c r="F2237" t="s">
        <v>214</v>
      </c>
      <c r="G2237" t="s">
        <v>215</v>
      </c>
      <c r="H2237">
        <v>2</v>
      </c>
      <c r="I2237">
        <v>2015</v>
      </c>
      <c r="J2237">
        <v>1</v>
      </c>
      <c r="L2237">
        <v>23066516</v>
      </c>
      <c r="M2237">
        <v>4.9000000000000004</v>
      </c>
      <c r="P2237" s="29">
        <f t="shared" si="92"/>
        <v>0.65</v>
      </c>
    </row>
    <row r="2238" spans="1:16" hidden="1" x14ac:dyDescent="0.25">
      <c r="A2238">
        <v>188654096</v>
      </c>
      <c r="B2238">
        <v>803401</v>
      </c>
      <c r="C2238" t="s">
        <v>318</v>
      </c>
      <c r="D2238">
        <v>2021754</v>
      </c>
      <c r="E2238" t="s">
        <v>216</v>
      </c>
      <c r="F2238" t="s">
        <v>214</v>
      </c>
      <c r="G2238" t="s">
        <v>215</v>
      </c>
      <c r="H2238">
        <v>3</v>
      </c>
      <c r="I2238">
        <v>2015</v>
      </c>
      <c r="J2238">
        <v>1</v>
      </c>
      <c r="L2238">
        <v>23066482</v>
      </c>
      <c r="M2238">
        <v>2.8</v>
      </c>
      <c r="P2238" s="29">
        <f t="shared" si="92"/>
        <v>0.3</v>
      </c>
    </row>
    <row r="2239" spans="1:16" hidden="1" x14ac:dyDescent="0.25">
      <c r="A2239">
        <v>188654096</v>
      </c>
      <c r="B2239">
        <v>803401</v>
      </c>
      <c r="C2239" t="s">
        <v>318</v>
      </c>
      <c r="D2239">
        <v>2021600</v>
      </c>
      <c r="E2239" t="s">
        <v>219</v>
      </c>
      <c r="F2239" t="s">
        <v>214</v>
      </c>
      <c r="G2239" t="s">
        <v>215</v>
      </c>
      <c r="H2239">
        <v>3</v>
      </c>
      <c r="I2239">
        <v>2015</v>
      </c>
      <c r="J2239">
        <v>2</v>
      </c>
      <c r="L2239">
        <v>23071942</v>
      </c>
      <c r="M2239" t="s">
        <v>221</v>
      </c>
      <c r="P2239" s="29" t="str">
        <f t="shared" si="92"/>
        <v>BAD</v>
      </c>
    </row>
    <row r="2240" spans="1:16" hidden="1" x14ac:dyDescent="0.25">
      <c r="A2240">
        <v>188654096</v>
      </c>
      <c r="B2240">
        <v>803401</v>
      </c>
      <c r="C2240" t="s">
        <v>318</v>
      </c>
      <c r="D2240">
        <v>2005102</v>
      </c>
      <c r="E2240" t="s">
        <v>218</v>
      </c>
      <c r="F2240" t="s">
        <v>214</v>
      </c>
      <c r="G2240" t="s">
        <v>215</v>
      </c>
      <c r="H2240">
        <v>3</v>
      </c>
      <c r="I2240">
        <v>2015</v>
      </c>
      <c r="J2240">
        <v>2</v>
      </c>
      <c r="L2240">
        <v>23071945</v>
      </c>
      <c r="M2240" t="s">
        <v>221</v>
      </c>
      <c r="P2240" s="29" t="str">
        <f t="shared" si="92"/>
        <v>BAD</v>
      </c>
    </row>
    <row r="2241" spans="1:16" hidden="1" x14ac:dyDescent="0.25">
      <c r="A2241">
        <v>188654096</v>
      </c>
      <c r="B2241">
        <v>803401</v>
      </c>
      <c r="C2241" t="s">
        <v>318</v>
      </c>
      <c r="D2241">
        <v>2005118</v>
      </c>
      <c r="E2241" t="s">
        <v>223</v>
      </c>
      <c r="F2241" t="s">
        <v>214</v>
      </c>
      <c r="G2241" t="s">
        <v>215</v>
      </c>
      <c r="H2241">
        <v>3</v>
      </c>
      <c r="I2241">
        <v>2015</v>
      </c>
      <c r="J2241">
        <v>2</v>
      </c>
      <c r="L2241">
        <v>23071573</v>
      </c>
      <c r="M2241">
        <v>2.1</v>
      </c>
      <c r="P2241" s="29">
        <f t="shared" si="92"/>
        <v>0.18333333333333335</v>
      </c>
    </row>
    <row r="2242" spans="1:16" hidden="1" x14ac:dyDescent="0.25">
      <c r="A2242">
        <v>188654096</v>
      </c>
      <c r="B2242">
        <v>803401</v>
      </c>
      <c r="C2242" t="s">
        <v>318</v>
      </c>
      <c r="D2242">
        <v>2005099</v>
      </c>
      <c r="E2242" t="s">
        <v>217</v>
      </c>
      <c r="F2242" t="s">
        <v>214</v>
      </c>
      <c r="G2242" t="s">
        <v>215</v>
      </c>
      <c r="H2242">
        <v>3</v>
      </c>
      <c r="I2242">
        <v>2015</v>
      </c>
      <c r="J2242">
        <v>2</v>
      </c>
      <c r="L2242">
        <v>23071928</v>
      </c>
      <c r="M2242">
        <v>1.5</v>
      </c>
      <c r="P2242" s="29">
        <f t="shared" si="92"/>
        <v>8.3333333333333329E-2</v>
      </c>
    </row>
    <row r="2243" spans="1:16" hidden="1" x14ac:dyDescent="0.25">
      <c r="A2243">
        <v>188654096</v>
      </c>
      <c r="B2243">
        <v>803401</v>
      </c>
      <c r="C2243" t="s">
        <v>318</v>
      </c>
      <c r="D2243">
        <v>2021754</v>
      </c>
      <c r="E2243" t="s">
        <v>216</v>
      </c>
      <c r="F2243" t="s">
        <v>214</v>
      </c>
      <c r="G2243" t="s">
        <v>215</v>
      </c>
      <c r="H2243">
        <v>3</v>
      </c>
      <c r="I2243">
        <v>2015</v>
      </c>
      <c r="J2243">
        <v>2</v>
      </c>
      <c r="L2243">
        <v>23074074</v>
      </c>
      <c r="M2243" t="s">
        <v>221</v>
      </c>
      <c r="P2243" s="29" t="str">
        <f t="shared" si="92"/>
        <v>BAD</v>
      </c>
    </row>
    <row r="2244" spans="1:16" hidden="1" x14ac:dyDescent="0.25">
      <c r="A2244">
        <v>188654096</v>
      </c>
      <c r="B2244">
        <v>803401</v>
      </c>
      <c r="C2244" t="s">
        <v>318</v>
      </c>
      <c r="D2244">
        <v>2004116</v>
      </c>
      <c r="E2244" t="s">
        <v>229</v>
      </c>
      <c r="F2244" t="s">
        <v>214</v>
      </c>
      <c r="G2244" t="s">
        <v>215</v>
      </c>
      <c r="H2244">
        <v>3</v>
      </c>
      <c r="I2244">
        <v>2015</v>
      </c>
      <c r="J2244">
        <v>2</v>
      </c>
      <c r="L2244">
        <v>23073312</v>
      </c>
      <c r="M2244" t="s">
        <v>221</v>
      </c>
      <c r="P2244" s="29" t="str">
        <f t="shared" si="92"/>
        <v>BAD</v>
      </c>
    </row>
    <row r="2245" spans="1:16" hidden="1" x14ac:dyDescent="0.25">
      <c r="A2245">
        <v>188654096</v>
      </c>
      <c r="B2245">
        <v>803401</v>
      </c>
      <c r="C2245" t="s">
        <v>318</v>
      </c>
      <c r="D2245">
        <v>2004112</v>
      </c>
      <c r="E2245" t="s">
        <v>244</v>
      </c>
      <c r="F2245" t="s">
        <v>214</v>
      </c>
      <c r="G2245" t="s">
        <v>215</v>
      </c>
      <c r="H2245">
        <v>3</v>
      </c>
      <c r="I2245">
        <v>2015</v>
      </c>
      <c r="J2245">
        <v>2</v>
      </c>
      <c r="L2245">
        <v>23073233</v>
      </c>
      <c r="M2245" t="s">
        <v>221</v>
      </c>
      <c r="P2245" s="29" t="str">
        <f t="shared" si="92"/>
        <v>BAD</v>
      </c>
    </row>
    <row r="2246" spans="1:16" hidden="1" x14ac:dyDescent="0.25">
      <c r="A2246">
        <v>188742513</v>
      </c>
      <c r="B2246">
        <v>803403</v>
      </c>
      <c r="C2246" t="s">
        <v>224</v>
      </c>
      <c r="D2246">
        <v>2021879</v>
      </c>
      <c r="E2246" t="s">
        <v>219</v>
      </c>
      <c r="F2246" t="s">
        <v>214</v>
      </c>
      <c r="G2246" t="s">
        <v>215</v>
      </c>
      <c r="H2246">
        <v>2</v>
      </c>
      <c r="I2246">
        <v>2016</v>
      </c>
      <c r="J2246">
        <v>1</v>
      </c>
      <c r="L2246">
        <v>23078551</v>
      </c>
      <c r="M2246">
        <v>5.4</v>
      </c>
      <c r="P2246" s="29">
        <f t="shared" ref="P2246:P2277" si="93">IF(AND(ISNUMBER(M2246),H2246&lt;&gt;4),(M2246-1)/6,IF(H2246=4,"DRP",IF(AND(H2246=3,M2246="NA"),"BAD",IF(AND(H2246=2),"CVL",IF(AND(H2246=1,ISBLANK(M2246)),"NULL","UNK")))))</f>
        <v>0.73333333333333339</v>
      </c>
    </row>
    <row r="2247" spans="1:16" hidden="1" x14ac:dyDescent="0.25">
      <c r="A2247">
        <v>188742513</v>
      </c>
      <c r="B2247">
        <v>803403</v>
      </c>
      <c r="C2247" t="s">
        <v>224</v>
      </c>
      <c r="D2247">
        <v>2005125</v>
      </c>
      <c r="E2247" t="s">
        <v>223</v>
      </c>
      <c r="F2247" t="s">
        <v>214</v>
      </c>
      <c r="G2247" t="s">
        <v>215</v>
      </c>
      <c r="H2247">
        <v>2</v>
      </c>
      <c r="I2247">
        <v>2016</v>
      </c>
      <c r="J2247">
        <v>1</v>
      </c>
      <c r="L2247">
        <v>23078449</v>
      </c>
      <c r="M2247">
        <v>4.0999999999999996</v>
      </c>
      <c r="P2247" s="29">
        <f t="shared" si="93"/>
        <v>0.51666666666666661</v>
      </c>
    </row>
    <row r="2248" spans="1:16" hidden="1" x14ac:dyDescent="0.25">
      <c r="A2248">
        <v>188742513</v>
      </c>
      <c r="B2248">
        <v>803403</v>
      </c>
      <c r="C2248" t="s">
        <v>224</v>
      </c>
      <c r="D2248">
        <v>2005111</v>
      </c>
      <c r="E2248" t="s">
        <v>218</v>
      </c>
      <c r="F2248" t="s">
        <v>214</v>
      </c>
      <c r="G2248" t="s">
        <v>215</v>
      </c>
      <c r="H2248">
        <v>2</v>
      </c>
      <c r="I2248">
        <v>2016</v>
      </c>
      <c r="J2248">
        <v>1</v>
      </c>
      <c r="L2248">
        <v>23078557</v>
      </c>
      <c r="M2248">
        <v>5.9</v>
      </c>
      <c r="P2248" s="29">
        <f t="shared" si="93"/>
        <v>0.81666666666666676</v>
      </c>
    </row>
    <row r="2249" spans="1:16" hidden="1" x14ac:dyDescent="0.25">
      <c r="A2249">
        <v>188742513</v>
      </c>
      <c r="B2249">
        <v>803403</v>
      </c>
      <c r="C2249" t="s">
        <v>224</v>
      </c>
      <c r="D2249">
        <v>2005108</v>
      </c>
      <c r="E2249" t="s">
        <v>217</v>
      </c>
      <c r="F2249" t="s">
        <v>214</v>
      </c>
      <c r="G2249" t="s">
        <v>215</v>
      </c>
      <c r="H2249">
        <v>2</v>
      </c>
      <c r="I2249">
        <v>2016</v>
      </c>
      <c r="J2249">
        <v>1</v>
      </c>
      <c r="L2249">
        <v>23078550</v>
      </c>
      <c r="M2249">
        <v>5</v>
      </c>
      <c r="P2249" s="29">
        <f t="shared" si="93"/>
        <v>0.66666666666666663</v>
      </c>
    </row>
    <row r="2250" spans="1:16" hidden="1" x14ac:dyDescent="0.25">
      <c r="A2250">
        <v>188742513</v>
      </c>
      <c r="B2250">
        <v>803403</v>
      </c>
      <c r="C2250" t="s">
        <v>224</v>
      </c>
      <c r="D2250">
        <v>2004172</v>
      </c>
      <c r="E2250" t="s">
        <v>213</v>
      </c>
      <c r="F2250" t="s">
        <v>214</v>
      </c>
      <c r="G2250" t="s">
        <v>215</v>
      </c>
      <c r="H2250">
        <v>2</v>
      </c>
      <c r="I2250">
        <v>2016</v>
      </c>
      <c r="J2250">
        <v>1</v>
      </c>
      <c r="L2250">
        <v>23078278</v>
      </c>
      <c r="M2250">
        <v>6</v>
      </c>
      <c r="P2250" s="29">
        <f t="shared" si="93"/>
        <v>0.83333333333333337</v>
      </c>
    </row>
    <row r="2251" spans="1:16" hidden="1" x14ac:dyDescent="0.25">
      <c r="A2251">
        <v>188742513</v>
      </c>
      <c r="B2251">
        <v>803403</v>
      </c>
      <c r="C2251" t="s">
        <v>224</v>
      </c>
      <c r="D2251">
        <v>2021900</v>
      </c>
      <c r="E2251" t="s">
        <v>216</v>
      </c>
      <c r="F2251" t="s">
        <v>214</v>
      </c>
      <c r="G2251" t="s">
        <v>215</v>
      </c>
      <c r="H2251">
        <v>2</v>
      </c>
      <c r="I2251">
        <v>2016</v>
      </c>
      <c r="J2251">
        <v>1</v>
      </c>
      <c r="L2251">
        <v>23078554</v>
      </c>
      <c r="M2251">
        <v>6.3</v>
      </c>
      <c r="P2251" s="29">
        <f t="shared" si="93"/>
        <v>0.8833333333333333</v>
      </c>
    </row>
    <row r="2252" spans="1:16" hidden="1" x14ac:dyDescent="0.25">
      <c r="A2252">
        <v>188742513</v>
      </c>
      <c r="B2252">
        <v>803403</v>
      </c>
      <c r="C2252" t="s">
        <v>224</v>
      </c>
      <c r="D2252">
        <v>2004173</v>
      </c>
      <c r="E2252" t="s">
        <v>245</v>
      </c>
      <c r="F2252" t="s">
        <v>214</v>
      </c>
      <c r="G2252" t="s">
        <v>215</v>
      </c>
      <c r="H2252">
        <v>4</v>
      </c>
      <c r="I2252">
        <v>2016</v>
      </c>
      <c r="J2252">
        <v>2</v>
      </c>
      <c r="L2252">
        <v>23085258</v>
      </c>
      <c r="P2252" s="29" t="str">
        <f t="shared" si="93"/>
        <v>DRP</v>
      </c>
    </row>
    <row r="2253" spans="1:16" hidden="1" x14ac:dyDescent="0.25">
      <c r="A2253">
        <v>188742513</v>
      </c>
      <c r="B2253">
        <v>803403</v>
      </c>
      <c r="C2253" t="s">
        <v>224</v>
      </c>
      <c r="D2253">
        <v>2021901</v>
      </c>
      <c r="E2253" t="s">
        <v>253</v>
      </c>
      <c r="F2253" t="s">
        <v>214</v>
      </c>
      <c r="G2253" t="s">
        <v>215</v>
      </c>
      <c r="H2253">
        <v>2</v>
      </c>
      <c r="I2253">
        <v>2016</v>
      </c>
      <c r="J2253">
        <v>2</v>
      </c>
      <c r="L2253">
        <v>23086001</v>
      </c>
      <c r="M2253">
        <v>5.7</v>
      </c>
      <c r="P2253" s="29">
        <f t="shared" si="93"/>
        <v>0.78333333333333333</v>
      </c>
    </row>
    <row r="2254" spans="1:16" hidden="1" x14ac:dyDescent="0.25">
      <c r="A2254">
        <v>188742513</v>
      </c>
      <c r="B2254">
        <v>803403</v>
      </c>
      <c r="C2254" t="s">
        <v>224</v>
      </c>
      <c r="D2254">
        <v>2021880</v>
      </c>
      <c r="E2254" t="s">
        <v>242</v>
      </c>
      <c r="F2254" t="s">
        <v>214</v>
      </c>
      <c r="G2254" t="s">
        <v>215</v>
      </c>
      <c r="H2254">
        <v>2</v>
      </c>
      <c r="I2254">
        <v>2016</v>
      </c>
      <c r="J2254">
        <v>2</v>
      </c>
      <c r="L2254">
        <v>23085994</v>
      </c>
      <c r="M2254">
        <v>4.8</v>
      </c>
      <c r="P2254" s="29">
        <f t="shared" si="93"/>
        <v>0.6333333333333333</v>
      </c>
    </row>
    <row r="2255" spans="1:16" hidden="1" x14ac:dyDescent="0.25">
      <c r="A2255">
        <v>188742513</v>
      </c>
      <c r="B2255">
        <v>803403</v>
      </c>
      <c r="C2255" t="s">
        <v>224</v>
      </c>
      <c r="D2255">
        <v>2021876</v>
      </c>
      <c r="E2255" t="s">
        <v>241</v>
      </c>
      <c r="F2255" t="s">
        <v>214</v>
      </c>
      <c r="G2255" t="s">
        <v>215</v>
      </c>
      <c r="H2255">
        <v>2</v>
      </c>
      <c r="I2255">
        <v>2016</v>
      </c>
      <c r="J2255">
        <v>2</v>
      </c>
      <c r="L2255">
        <v>23085996</v>
      </c>
      <c r="M2255">
        <v>5.6</v>
      </c>
      <c r="P2255" s="29">
        <f t="shared" si="93"/>
        <v>0.76666666666666661</v>
      </c>
    </row>
    <row r="2256" spans="1:16" hidden="1" x14ac:dyDescent="0.25">
      <c r="A2256">
        <v>188742513</v>
      </c>
      <c r="B2256">
        <v>803403</v>
      </c>
      <c r="C2256" t="s">
        <v>224</v>
      </c>
      <c r="D2256">
        <v>2005124</v>
      </c>
      <c r="E2256" t="s">
        <v>220</v>
      </c>
      <c r="F2256" t="s">
        <v>214</v>
      </c>
      <c r="G2256" t="s">
        <v>215</v>
      </c>
      <c r="H2256">
        <v>2</v>
      </c>
      <c r="I2256">
        <v>2016</v>
      </c>
      <c r="J2256">
        <v>2</v>
      </c>
      <c r="L2256">
        <v>23086006</v>
      </c>
      <c r="M2256">
        <v>5.4</v>
      </c>
      <c r="P2256" s="29">
        <f t="shared" si="93"/>
        <v>0.73333333333333339</v>
      </c>
    </row>
    <row r="2257" spans="1:16" hidden="1" x14ac:dyDescent="0.25">
      <c r="A2257">
        <v>188742513</v>
      </c>
      <c r="B2257">
        <v>803403</v>
      </c>
      <c r="C2257" t="s">
        <v>224</v>
      </c>
      <c r="D2257">
        <v>2004186</v>
      </c>
      <c r="E2257" t="s">
        <v>229</v>
      </c>
      <c r="F2257" t="s">
        <v>214</v>
      </c>
      <c r="G2257" t="s">
        <v>215</v>
      </c>
      <c r="H2257">
        <v>3</v>
      </c>
      <c r="I2257">
        <v>2016</v>
      </c>
      <c r="J2257">
        <v>2</v>
      </c>
      <c r="L2257">
        <v>23085272</v>
      </c>
      <c r="M2257" t="s">
        <v>221</v>
      </c>
      <c r="P2257" s="29" t="str">
        <f t="shared" si="93"/>
        <v>BAD</v>
      </c>
    </row>
    <row r="2258" spans="1:16" hidden="1" x14ac:dyDescent="0.25">
      <c r="A2258">
        <v>188742513</v>
      </c>
      <c r="B2258">
        <v>803403</v>
      </c>
      <c r="C2258" t="s">
        <v>224</v>
      </c>
      <c r="D2258">
        <v>2004183</v>
      </c>
      <c r="E2258" t="s">
        <v>244</v>
      </c>
      <c r="F2258" t="s">
        <v>214</v>
      </c>
      <c r="G2258" t="s">
        <v>215</v>
      </c>
      <c r="H2258">
        <v>2</v>
      </c>
      <c r="I2258">
        <v>2016</v>
      </c>
      <c r="J2258">
        <v>2</v>
      </c>
      <c r="L2258">
        <v>23085267</v>
      </c>
      <c r="M2258">
        <v>5.7</v>
      </c>
      <c r="P2258" s="29">
        <f t="shared" si="93"/>
        <v>0.78333333333333333</v>
      </c>
    </row>
    <row r="2259" spans="1:16" hidden="1" x14ac:dyDescent="0.25">
      <c r="A2259">
        <v>188742513</v>
      </c>
      <c r="B2259">
        <v>803403</v>
      </c>
      <c r="C2259" t="s">
        <v>224</v>
      </c>
      <c r="D2259">
        <v>2021994</v>
      </c>
      <c r="E2259" t="s">
        <v>298</v>
      </c>
      <c r="F2259" t="s">
        <v>214</v>
      </c>
      <c r="G2259" t="s">
        <v>215</v>
      </c>
      <c r="H2259">
        <v>2</v>
      </c>
      <c r="I2259">
        <v>2016</v>
      </c>
      <c r="J2259">
        <v>2</v>
      </c>
      <c r="L2259">
        <v>23086007</v>
      </c>
      <c r="M2259">
        <v>5.2</v>
      </c>
      <c r="P2259" s="29">
        <f t="shared" si="93"/>
        <v>0.70000000000000007</v>
      </c>
    </row>
    <row r="2260" spans="1:16" hidden="1" x14ac:dyDescent="0.25">
      <c r="A2260">
        <v>188742513</v>
      </c>
      <c r="B2260">
        <v>803403</v>
      </c>
      <c r="C2260" t="s">
        <v>224</v>
      </c>
      <c r="D2260">
        <v>2005127</v>
      </c>
      <c r="E2260" t="s">
        <v>293</v>
      </c>
      <c r="F2260" t="s">
        <v>214</v>
      </c>
      <c r="G2260" t="s">
        <v>215</v>
      </c>
      <c r="H2260">
        <v>2</v>
      </c>
      <c r="I2260">
        <v>2017</v>
      </c>
      <c r="J2260">
        <v>1</v>
      </c>
      <c r="L2260">
        <v>23090986</v>
      </c>
      <c r="M2260">
        <v>5.9</v>
      </c>
      <c r="P2260" s="29">
        <f t="shared" si="93"/>
        <v>0.81666666666666676</v>
      </c>
    </row>
    <row r="2261" spans="1:16" hidden="1" x14ac:dyDescent="0.25">
      <c r="A2261">
        <v>188742513</v>
      </c>
      <c r="B2261">
        <v>803403</v>
      </c>
      <c r="C2261" t="s">
        <v>224</v>
      </c>
      <c r="D2261">
        <v>2005133</v>
      </c>
      <c r="E2261" t="s">
        <v>228</v>
      </c>
      <c r="F2261" t="s">
        <v>214</v>
      </c>
      <c r="G2261" t="s">
        <v>215</v>
      </c>
      <c r="H2261">
        <v>2</v>
      </c>
      <c r="I2261">
        <v>2017</v>
      </c>
      <c r="J2261">
        <v>1</v>
      </c>
      <c r="L2261">
        <v>23091004</v>
      </c>
      <c r="M2261">
        <v>4.8</v>
      </c>
      <c r="P2261" s="29">
        <f t="shared" si="93"/>
        <v>0.6333333333333333</v>
      </c>
    </row>
    <row r="2262" spans="1:16" hidden="1" x14ac:dyDescent="0.25">
      <c r="A2262">
        <v>188742513</v>
      </c>
      <c r="B2262">
        <v>803403</v>
      </c>
      <c r="C2262" t="s">
        <v>224</v>
      </c>
      <c r="D2262">
        <v>2021878</v>
      </c>
      <c r="E2262" t="s">
        <v>294</v>
      </c>
      <c r="F2262" t="s">
        <v>214</v>
      </c>
      <c r="G2262" t="s">
        <v>215</v>
      </c>
      <c r="H2262">
        <v>2</v>
      </c>
      <c r="I2262">
        <v>2017</v>
      </c>
      <c r="J2262">
        <v>1</v>
      </c>
      <c r="L2262">
        <v>23094882</v>
      </c>
      <c r="M2262">
        <v>5.6</v>
      </c>
      <c r="P2262" s="29">
        <f t="shared" si="93"/>
        <v>0.76666666666666661</v>
      </c>
    </row>
    <row r="2263" spans="1:16" hidden="1" x14ac:dyDescent="0.25">
      <c r="A2263">
        <v>188742513</v>
      </c>
      <c r="B2263">
        <v>803403</v>
      </c>
      <c r="C2263" t="s">
        <v>224</v>
      </c>
      <c r="D2263">
        <v>2021916</v>
      </c>
      <c r="E2263" t="s">
        <v>226</v>
      </c>
      <c r="F2263" t="s">
        <v>214</v>
      </c>
      <c r="G2263" t="s">
        <v>215</v>
      </c>
      <c r="H2263">
        <v>2</v>
      </c>
      <c r="I2263">
        <v>2017</v>
      </c>
      <c r="J2263">
        <v>1</v>
      </c>
      <c r="L2263">
        <v>23090993</v>
      </c>
      <c r="M2263">
        <v>4.7</v>
      </c>
      <c r="P2263" s="29">
        <f t="shared" si="93"/>
        <v>0.6166666666666667</v>
      </c>
    </row>
    <row r="2264" spans="1:16" hidden="1" x14ac:dyDescent="0.25">
      <c r="A2264">
        <v>188742513</v>
      </c>
      <c r="B2264">
        <v>803403</v>
      </c>
      <c r="C2264" t="s">
        <v>224</v>
      </c>
      <c r="D2264">
        <v>2021885</v>
      </c>
      <c r="E2264" t="s">
        <v>295</v>
      </c>
      <c r="F2264" t="s">
        <v>214</v>
      </c>
      <c r="G2264" t="s">
        <v>215</v>
      </c>
      <c r="H2264">
        <v>2</v>
      </c>
      <c r="I2264">
        <v>2017</v>
      </c>
      <c r="J2264">
        <v>1</v>
      </c>
      <c r="L2264">
        <v>23094881</v>
      </c>
      <c r="M2264">
        <v>5.8</v>
      </c>
      <c r="P2264" s="29">
        <f t="shared" si="93"/>
        <v>0.79999999999999993</v>
      </c>
    </row>
    <row r="2265" spans="1:16" hidden="1" x14ac:dyDescent="0.25">
      <c r="A2265">
        <v>188742513</v>
      </c>
      <c r="B2265">
        <v>803403</v>
      </c>
      <c r="C2265" t="s">
        <v>224</v>
      </c>
      <c r="D2265">
        <v>2004186</v>
      </c>
      <c r="E2265" t="s">
        <v>229</v>
      </c>
      <c r="F2265" t="s">
        <v>214</v>
      </c>
      <c r="G2265" t="s">
        <v>215</v>
      </c>
      <c r="H2265">
        <v>2</v>
      </c>
      <c r="I2265">
        <v>2017</v>
      </c>
      <c r="J2265">
        <v>1</v>
      </c>
      <c r="L2265">
        <v>23092050</v>
      </c>
      <c r="M2265">
        <v>6.7</v>
      </c>
      <c r="P2265" s="29">
        <f t="shared" si="93"/>
        <v>0.95000000000000007</v>
      </c>
    </row>
    <row r="2266" spans="1:16" hidden="1" x14ac:dyDescent="0.25">
      <c r="A2266">
        <v>188742513</v>
      </c>
      <c r="B2266">
        <v>803403</v>
      </c>
      <c r="C2266" t="s">
        <v>224</v>
      </c>
      <c r="D2266">
        <v>2021906</v>
      </c>
      <c r="E2266" t="s">
        <v>235</v>
      </c>
      <c r="F2266" t="s">
        <v>214</v>
      </c>
      <c r="G2266" t="s">
        <v>215</v>
      </c>
      <c r="H2266">
        <v>2</v>
      </c>
      <c r="I2266">
        <v>2017</v>
      </c>
      <c r="J2266">
        <v>2</v>
      </c>
      <c r="L2266">
        <v>23100214</v>
      </c>
      <c r="M2266">
        <v>4.5</v>
      </c>
      <c r="P2266" s="29">
        <f t="shared" si="93"/>
        <v>0.58333333333333337</v>
      </c>
    </row>
    <row r="2267" spans="1:16" hidden="1" x14ac:dyDescent="0.25">
      <c r="A2267">
        <v>188742513</v>
      </c>
      <c r="B2267">
        <v>803403</v>
      </c>
      <c r="C2267" t="s">
        <v>224</v>
      </c>
      <c r="D2267">
        <v>2021907</v>
      </c>
      <c r="E2267" t="s">
        <v>257</v>
      </c>
      <c r="F2267" t="s">
        <v>214</v>
      </c>
      <c r="G2267" t="s">
        <v>215</v>
      </c>
      <c r="H2267">
        <v>2</v>
      </c>
      <c r="I2267">
        <v>2017</v>
      </c>
      <c r="J2267">
        <v>2</v>
      </c>
      <c r="L2267">
        <v>23099425</v>
      </c>
      <c r="M2267">
        <v>5</v>
      </c>
      <c r="P2267" s="29">
        <f t="shared" si="93"/>
        <v>0.66666666666666663</v>
      </c>
    </row>
    <row r="2268" spans="1:16" hidden="1" x14ac:dyDescent="0.25">
      <c r="A2268">
        <v>188742513</v>
      </c>
      <c r="B2268">
        <v>803403</v>
      </c>
      <c r="C2268" t="s">
        <v>224</v>
      </c>
      <c r="D2268">
        <v>2021903</v>
      </c>
      <c r="E2268" t="s">
        <v>256</v>
      </c>
      <c r="F2268" t="s">
        <v>214</v>
      </c>
      <c r="G2268" t="s">
        <v>215</v>
      </c>
      <c r="H2268">
        <v>2</v>
      </c>
      <c r="I2268">
        <v>2017</v>
      </c>
      <c r="J2268">
        <v>2</v>
      </c>
      <c r="L2268">
        <v>23099428</v>
      </c>
      <c r="M2268">
        <v>5.9</v>
      </c>
      <c r="P2268" s="29">
        <f t="shared" si="93"/>
        <v>0.81666666666666676</v>
      </c>
    </row>
    <row r="2269" spans="1:16" hidden="1" x14ac:dyDescent="0.25">
      <c r="A2269">
        <v>188742513</v>
      </c>
      <c r="B2269">
        <v>803403</v>
      </c>
      <c r="C2269" t="s">
        <v>224</v>
      </c>
      <c r="D2269">
        <v>2021899</v>
      </c>
      <c r="E2269" t="s">
        <v>296</v>
      </c>
      <c r="F2269" t="s">
        <v>214</v>
      </c>
      <c r="G2269" t="s">
        <v>215</v>
      </c>
      <c r="H2269">
        <v>2</v>
      </c>
      <c r="I2269">
        <v>2017</v>
      </c>
      <c r="J2269">
        <v>2</v>
      </c>
      <c r="L2269">
        <v>23099397</v>
      </c>
      <c r="M2269">
        <v>5.7</v>
      </c>
      <c r="P2269" s="29">
        <f t="shared" si="93"/>
        <v>0.78333333333333333</v>
      </c>
    </row>
    <row r="2270" spans="1:16" hidden="1" x14ac:dyDescent="0.25">
      <c r="A2270">
        <v>188742513</v>
      </c>
      <c r="B2270">
        <v>803403</v>
      </c>
      <c r="C2270" t="s">
        <v>224</v>
      </c>
      <c r="D2270">
        <v>2021886</v>
      </c>
      <c r="E2270" t="s">
        <v>227</v>
      </c>
      <c r="F2270" t="s">
        <v>214</v>
      </c>
      <c r="G2270" t="s">
        <v>215</v>
      </c>
      <c r="H2270">
        <v>2</v>
      </c>
      <c r="I2270">
        <v>2017</v>
      </c>
      <c r="J2270">
        <v>2</v>
      </c>
      <c r="L2270">
        <v>23099394</v>
      </c>
      <c r="M2270">
        <v>5.3</v>
      </c>
      <c r="P2270" s="29">
        <f t="shared" si="93"/>
        <v>0.71666666666666667</v>
      </c>
    </row>
    <row r="2271" spans="1:16" hidden="1" x14ac:dyDescent="0.25">
      <c r="A2271">
        <v>188742513</v>
      </c>
      <c r="B2271">
        <v>803403</v>
      </c>
      <c r="C2271" t="s">
        <v>224</v>
      </c>
      <c r="D2271">
        <v>2004173</v>
      </c>
      <c r="E2271" t="s">
        <v>245</v>
      </c>
      <c r="F2271" t="s">
        <v>214</v>
      </c>
      <c r="G2271" t="s">
        <v>215</v>
      </c>
      <c r="H2271">
        <v>2</v>
      </c>
      <c r="I2271">
        <v>2017</v>
      </c>
      <c r="J2271">
        <v>2</v>
      </c>
      <c r="L2271">
        <v>23099834</v>
      </c>
      <c r="M2271">
        <v>5</v>
      </c>
      <c r="P2271" s="29">
        <f t="shared" si="93"/>
        <v>0.66666666666666663</v>
      </c>
    </row>
    <row r="2272" spans="1:16" hidden="1" x14ac:dyDescent="0.25">
      <c r="A2272">
        <v>188742513</v>
      </c>
      <c r="B2272">
        <v>803403</v>
      </c>
      <c r="C2272" t="s">
        <v>224</v>
      </c>
      <c r="D2272">
        <v>2004764</v>
      </c>
      <c r="E2272" t="s">
        <v>290</v>
      </c>
      <c r="F2272" t="s">
        <v>214</v>
      </c>
      <c r="G2272" t="s">
        <v>215</v>
      </c>
      <c r="H2272">
        <v>2</v>
      </c>
      <c r="I2272">
        <v>2018</v>
      </c>
      <c r="J2272">
        <v>1</v>
      </c>
      <c r="L2272">
        <v>23105437</v>
      </c>
      <c r="M2272">
        <v>5</v>
      </c>
      <c r="P2272" s="29">
        <f t="shared" si="93"/>
        <v>0.66666666666666663</v>
      </c>
    </row>
    <row r="2273" spans="1:16" hidden="1" x14ac:dyDescent="0.25">
      <c r="A2273">
        <v>188742513</v>
      </c>
      <c r="B2273">
        <v>803403</v>
      </c>
      <c r="C2273" t="s">
        <v>224</v>
      </c>
      <c r="D2273">
        <v>2004675</v>
      </c>
      <c r="E2273" t="s">
        <v>271</v>
      </c>
      <c r="F2273" t="s">
        <v>214</v>
      </c>
      <c r="G2273" t="s">
        <v>215</v>
      </c>
      <c r="H2273">
        <v>2</v>
      </c>
      <c r="I2273">
        <v>2018</v>
      </c>
      <c r="J2273">
        <v>1</v>
      </c>
      <c r="L2273">
        <v>23105432</v>
      </c>
      <c r="M2273">
        <v>6.5</v>
      </c>
      <c r="P2273" s="29">
        <f t="shared" si="93"/>
        <v>0.91666666666666663</v>
      </c>
    </row>
    <row r="2274" spans="1:16" hidden="1" x14ac:dyDescent="0.25">
      <c r="A2274">
        <v>188742513</v>
      </c>
      <c r="B2274">
        <v>803403</v>
      </c>
      <c r="C2274" t="s">
        <v>224</v>
      </c>
      <c r="D2274">
        <v>2004671</v>
      </c>
      <c r="E2274" t="s">
        <v>288</v>
      </c>
      <c r="F2274" t="s">
        <v>214</v>
      </c>
      <c r="G2274" t="s">
        <v>215</v>
      </c>
      <c r="H2274">
        <v>2</v>
      </c>
      <c r="I2274">
        <v>2018</v>
      </c>
      <c r="J2274">
        <v>1</v>
      </c>
      <c r="L2274">
        <v>23105430</v>
      </c>
      <c r="M2274">
        <v>5.5</v>
      </c>
      <c r="P2274" s="29">
        <f t="shared" si="93"/>
        <v>0.75</v>
      </c>
    </row>
    <row r="2275" spans="1:16" hidden="1" x14ac:dyDescent="0.25">
      <c r="A2275">
        <v>188742513</v>
      </c>
      <c r="B2275">
        <v>803403</v>
      </c>
      <c r="C2275" t="s">
        <v>224</v>
      </c>
      <c r="D2275">
        <v>2021891</v>
      </c>
      <c r="E2275" t="s">
        <v>259</v>
      </c>
      <c r="F2275" t="s">
        <v>214</v>
      </c>
      <c r="G2275" t="s">
        <v>215</v>
      </c>
      <c r="H2275">
        <v>2</v>
      </c>
      <c r="I2275">
        <v>2018</v>
      </c>
      <c r="J2275">
        <v>1</v>
      </c>
      <c r="L2275">
        <v>23106320</v>
      </c>
      <c r="M2275">
        <v>6</v>
      </c>
      <c r="P2275" s="29">
        <f t="shared" si="93"/>
        <v>0.83333333333333337</v>
      </c>
    </row>
    <row r="2276" spans="1:16" hidden="1" x14ac:dyDescent="0.25">
      <c r="A2276">
        <v>188742513</v>
      </c>
      <c r="B2276">
        <v>803403</v>
      </c>
      <c r="C2276" t="s">
        <v>224</v>
      </c>
      <c r="D2276">
        <v>2021897</v>
      </c>
      <c r="E2276" t="s">
        <v>292</v>
      </c>
      <c r="F2276" t="s">
        <v>214</v>
      </c>
      <c r="G2276" t="s">
        <v>215</v>
      </c>
      <c r="H2276">
        <v>2</v>
      </c>
      <c r="I2276">
        <v>2018</v>
      </c>
      <c r="J2276">
        <v>1</v>
      </c>
      <c r="L2276">
        <v>23105431</v>
      </c>
      <c r="M2276">
        <v>5</v>
      </c>
      <c r="P2276" s="29">
        <f t="shared" si="93"/>
        <v>0.66666666666666663</v>
      </c>
    </row>
    <row r="2277" spans="1:16" hidden="1" x14ac:dyDescent="0.25">
      <c r="A2277">
        <v>188742513</v>
      </c>
      <c r="B2277">
        <v>803403</v>
      </c>
      <c r="C2277" t="s">
        <v>224</v>
      </c>
      <c r="D2277">
        <v>2022925</v>
      </c>
      <c r="E2277" t="s">
        <v>297</v>
      </c>
      <c r="F2277" t="s">
        <v>214</v>
      </c>
      <c r="G2277" t="s">
        <v>215</v>
      </c>
      <c r="H2277">
        <v>2</v>
      </c>
      <c r="I2277">
        <v>2018</v>
      </c>
      <c r="J2277">
        <v>1</v>
      </c>
      <c r="L2277">
        <v>23105429</v>
      </c>
      <c r="M2277">
        <v>5</v>
      </c>
      <c r="P2277" s="29">
        <f t="shared" si="93"/>
        <v>0.66666666666666663</v>
      </c>
    </row>
    <row r="2278" spans="1:16" hidden="1" x14ac:dyDescent="0.25">
      <c r="A2278">
        <v>188742513</v>
      </c>
      <c r="B2278">
        <v>803403</v>
      </c>
      <c r="C2278" t="s">
        <v>224</v>
      </c>
      <c r="D2278">
        <v>2019324</v>
      </c>
      <c r="E2278" t="s">
        <v>236</v>
      </c>
      <c r="F2278" t="s">
        <v>214</v>
      </c>
      <c r="G2278" t="s">
        <v>215</v>
      </c>
      <c r="H2278">
        <v>4</v>
      </c>
      <c r="I2278">
        <v>2018</v>
      </c>
      <c r="J2278">
        <v>1</v>
      </c>
      <c r="L2278">
        <v>23104974</v>
      </c>
      <c r="P2278" s="29" t="str">
        <f t="shared" ref="P2278:P2299" si="94">IF(AND(ISNUMBER(M2278),H2278&lt;&gt;4),(M2278-1)/6,IF(H2278=4,"DRP",IF(AND(H2278=3,M2278="NA"),"BAD",IF(AND(H2278=2),"CVL",IF(AND(H2278=1,ISBLANK(M2278)),"NULL","UNK")))))</f>
        <v>DRP</v>
      </c>
    </row>
    <row r="2279" spans="1:16" hidden="1" x14ac:dyDescent="0.25">
      <c r="A2279">
        <v>188742513</v>
      </c>
      <c r="B2279">
        <v>803403</v>
      </c>
      <c r="C2279" t="s">
        <v>224</v>
      </c>
      <c r="D2279">
        <v>2021904</v>
      </c>
      <c r="E2279" t="s">
        <v>286</v>
      </c>
      <c r="F2279" t="s">
        <v>214</v>
      </c>
      <c r="G2279" t="s">
        <v>215</v>
      </c>
      <c r="H2279">
        <v>2</v>
      </c>
      <c r="I2279">
        <v>2018</v>
      </c>
      <c r="J2279">
        <v>2</v>
      </c>
      <c r="M2279">
        <v>6.4</v>
      </c>
      <c r="P2279" s="29">
        <f t="shared" si="94"/>
        <v>0.9</v>
      </c>
    </row>
    <row r="2280" spans="1:16" hidden="1" x14ac:dyDescent="0.25">
      <c r="A2280">
        <v>188742513</v>
      </c>
      <c r="B2280">
        <v>803403</v>
      </c>
      <c r="C2280" t="s">
        <v>224</v>
      </c>
      <c r="D2280">
        <v>2019324</v>
      </c>
      <c r="E2280" t="s">
        <v>236</v>
      </c>
      <c r="F2280" t="s">
        <v>214</v>
      </c>
      <c r="G2280" t="s">
        <v>215</v>
      </c>
      <c r="H2280">
        <v>2</v>
      </c>
      <c r="I2280">
        <v>2018</v>
      </c>
      <c r="J2280">
        <v>2</v>
      </c>
      <c r="L2280">
        <v>23112800</v>
      </c>
      <c r="M2280">
        <v>6.6</v>
      </c>
      <c r="P2280" s="29">
        <f t="shared" si="94"/>
        <v>0.93333333333333324</v>
      </c>
    </row>
    <row r="2281" spans="1:16" hidden="1" x14ac:dyDescent="0.25">
      <c r="A2281">
        <v>188742513</v>
      </c>
      <c r="B2281">
        <v>803403</v>
      </c>
      <c r="C2281" t="s">
        <v>224</v>
      </c>
      <c r="D2281">
        <v>2021892</v>
      </c>
      <c r="E2281" t="s">
        <v>289</v>
      </c>
      <c r="F2281" t="s">
        <v>214</v>
      </c>
      <c r="G2281" t="s">
        <v>215</v>
      </c>
      <c r="H2281">
        <v>2</v>
      </c>
      <c r="I2281">
        <v>2018</v>
      </c>
      <c r="J2281">
        <v>2</v>
      </c>
      <c r="L2281">
        <v>23113940</v>
      </c>
      <c r="M2281">
        <v>5.7</v>
      </c>
      <c r="P2281" s="29">
        <f t="shared" si="94"/>
        <v>0.78333333333333333</v>
      </c>
    </row>
    <row r="2282" spans="1:16" hidden="1" x14ac:dyDescent="0.25">
      <c r="A2282">
        <v>188742513</v>
      </c>
      <c r="B2282">
        <v>803403</v>
      </c>
      <c r="C2282" t="s">
        <v>224</v>
      </c>
      <c r="D2282">
        <v>2021877</v>
      </c>
      <c r="E2282" t="s">
        <v>240</v>
      </c>
      <c r="F2282" t="s">
        <v>214</v>
      </c>
      <c r="G2282" t="s">
        <v>215</v>
      </c>
      <c r="H2282">
        <v>2</v>
      </c>
      <c r="I2282">
        <v>2018</v>
      </c>
      <c r="J2282">
        <v>2</v>
      </c>
      <c r="L2282">
        <v>23113937</v>
      </c>
      <c r="M2282">
        <v>5.2</v>
      </c>
      <c r="P2282" s="29">
        <f t="shared" si="94"/>
        <v>0.70000000000000007</v>
      </c>
    </row>
    <row r="2283" spans="1:16" hidden="1" x14ac:dyDescent="0.25">
      <c r="A2283">
        <v>188742513</v>
      </c>
      <c r="B2283">
        <v>803403</v>
      </c>
      <c r="C2283" t="s">
        <v>224</v>
      </c>
      <c r="D2283">
        <v>2021881</v>
      </c>
      <c r="E2283" t="s">
        <v>255</v>
      </c>
      <c r="F2283" t="s">
        <v>214</v>
      </c>
      <c r="G2283" t="s">
        <v>215</v>
      </c>
      <c r="H2283">
        <v>2</v>
      </c>
      <c r="I2283">
        <v>2018</v>
      </c>
      <c r="J2283">
        <v>2</v>
      </c>
      <c r="L2283">
        <v>23113939</v>
      </c>
      <c r="M2283">
        <v>6.7</v>
      </c>
      <c r="P2283" s="29">
        <f t="shared" si="94"/>
        <v>0.95000000000000007</v>
      </c>
    </row>
    <row r="2284" spans="1:16" hidden="1" x14ac:dyDescent="0.25">
      <c r="A2284">
        <v>188742513</v>
      </c>
      <c r="B2284">
        <v>803403</v>
      </c>
      <c r="C2284" t="s">
        <v>224</v>
      </c>
      <c r="D2284">
        <v>2021915</v>
      </c>
      <c r="E2284" t="s">
        <v>301</v>
      </c>
      <c r="F2284" t="s">
        <v>214</v>
      </c>
      <c r="G2284" t="s">
        <v>215</v>
      </c>
      <c r="H2284">
        <v>2</v>
      </c>
      <c r="I2284">
        <v>2018</v>
      </c>
      <c r="J2284">
        <v>2</v>
      </c>
      <c r="L2284">
        <v>23113933</v>
      </c>
      <c r="M2284">
        <v>5.8</v>
      </c>
      <c r="P2284" s="29">
        <f t="shared" si="94"/>
        <v>0.79999999999999993</v>
      </c>
    </row>
    <row r="2285" spans="1:16" hidden="1" x14ac:dyDescent="0.25">
      <c r="A2285">
        <v>188742513</v>
      </c>
      <c r="B2285">
        <v>803403</v>
      </c>
      <c r="C2285" t="s">
        <v>224</v>
      </c>
      <c r="D2285">
        <v>2021884</v>
      </c>
      <c r="E2285" t="s">
        <v>302</v>
      </c>
      <c r="F2285" t="s">
        <v>214</v>
      </c>
      <c r="G2285" t="s">
        <v>215</v>
      </c>
      <c r="H2285">
        <v>2</v>
      </c>
      <c r="I2285">
        <v>2018</v>
      </c>
      <c r="J2285">
        <v>2</v>
      </c>
      <c r="L2285">
        <v>23113928</v>
      </c>
      <c r="M2285">
        <v>5</v>
      </c>
      <c r="P2285" s="29">
        <f t="shared" si="94"/>
        <v>0.66666666666666663</v>
      </c>
    </row>
    <row r="2286" spans="1:16" hidden="1" x14ac:dyDescent="0.25">
      <c r="A2286">
        <v>188742513</v>
      </c>
      <c r="B2286">
        <v>803403</v>
      </c>
      <c r="C2286" t="s">
        <v>224</v>
      </c>
      <c r="D2286">
        <v>2021896</v>
      </c>
      <c r="E2286" t="s">
        <v>299</v>
      </c>
      <c r="F2286" t="s">
        <v>214</v>
      </c>
      <c r="G2286" t="s">
        <v>215</v>
      </c>
      <c r="H2286">
        <v>2</v>
      </c>
      <c r="I2286">
        <v>2018</v>
      </c>
      <c r="J2286">
        <v>2</v>
      </c>
      <c r="L2286">
        <v>23113934</v>
      </c>
      <c r="M2286">
        <v>5.0999999999999996</v>
      </c>
      <c r="P2286" s="29">
        <f t="shared" si="94"/>
        <v>0.68333333333333324</v>
      </c>
    </row>
    <row r="2287" spans="1:16" hidden="1" x14ac:dyDescent="0.25">
      <c r="A2287">
        <v>188742513</v>
      </c>
      <c r="B2287">
        <v>803403</v>
      </c>
      <c r="C2287" t="s">
        <v>224</v>
      </c>
      <c r="D2287">
        <v>2021895</v>
      </c>
      <c r="E2287" t="s">
        <v>291</v>
      </c>
      <c r="F2287" t="s">
        <v>214</v>
      </c>
      <c r="G2287" t="s">
        <v>215</v>
      </c>
      <c r="H2287">
        <v>2</v>
      </c>
      <c r="I2287">
        <v>2019</v>
      </c>
      <c r="J2287">
        <v>1</v>
      </c>
      <c r="L2287">
        <v>23120642</v>
      </c>
      <c r="M2287">
        <v>4.5999999999999996</v>
      </c>
      <c r="P2287" s="29">
        <f t="shared" si="94"/>
        <v>0.6</v>
      </c>
    </row>
    <row r="2288" spans="1:16" hidden="1" x14ac:dyDescent="0.25">
      <c r="A2288">
        <v>188742513</v>
      </c>
      <c r="B2288">
        <v>803403</v>
      </c>
      <c r="C2288" t="s">
        <v>224</v>
      </c>
      <c r="D2288">
        <v>2021887</v>
      </c>
      <c r="E2288" t="s">
        <v>279</v>
      </c>
      <c r="F2288" t="s">
        <v>214</v>
      </c>
      <c r="G2288" t="s">
        <v>215</v>
      </c>
      <c r="H2288">
        <v>2</v>
      </c>
      <c r="I2288">
        <v>2019</v>
      </c>
      <c r="J2288">
        <v>1</v>
      </c>
      <c r="L2288">
        <v>23120640</v>
      </c>
      <c r="M2288">
        <v>5.7</v>
      </c>
      <c r="P2288" s="29">
        <f t="shared" si="94"/>
        <v>0.78333333333333333</v>
      </c>
    </row>
    <row r="2289" spans="1:16" hidden="1" x14ac:dyDescent="0.25">
      <c r="A2289">
        <v>188742513</v>
      </c>
      <c r="B2289">
        <v>803403</v>
      </c>
      <c r="C2289" t="s">
        <v>224</v>
      </c>
      <c r="D2289">
        <v>2019325</v>
      </c>
      <c r="E2289" t="s">
        <v>249</v>
      </c>
      <c r="F2289" t="s">
        <v>214</v>
      </c>
      <c r="G2289" t="s">
        <v>215</v>
      </c>
      <c r="H2289">
        <v>2</v>
      </c>
      <c r="I2289">
        <v>2019</v>
      </c>
      <c r="J2289">
        <v>1</v>
      </c>
      <c r="L2289">
        <v>23119813</v>
      </c>
      <c r="M2289">
        <v>6</v>
      </c>
      <c r="P2289" s="29">
        <f t="shared" si="94"/>
        <v>0.83333333333333337</v>
      </c>
    </row>
    <row r="2290" spans="1:16" hidden="1" x14ac:dyDescent="0.25">
      <c r="A2290">
        <v>188742513</v>
      </c>
      <c r="B2290">
        <v>803403</v>
      </c>
      <c r="C2290" t="s">
        <v>224</v>
      </c>
      <c r="D2290">
        <v>2021898</v>
      </c>
      <c r="E2290" t="s">
        <v>262</v>
      </c>
      <c r="F2290" t="s">
        <v>214</v>
      </c>
      <c r="G2290" t="s">
        <v>215</v>
      </c>
      <c r="H2290">
        <v>2</v>
      </c>
      <c r="I2290">
        <v>2019</v>
      </c>
      <c r="J2290">
        <v>1</v>
      </c>
      <c r="L2290">
        <v>23120643</v>
      </c>
      <c r="M2290">
        <v>5.2</v>
      </c>
      <c r="P2290" s="29">
        <f t="shared" si="94"/>
        <v>0.70000000000000007</v>
      </c>
    </row>
    <row r="2291" spans="1:16" hidden="1" x14ac:dyDescent="0.25">
      <c r="A2291">
        <v>188742513</v>
      </c>
      <c r="B2291">
        <v>803403</v>
      </c>
      <c r="C2291" t="s">
        <v>224</v>
      </c>
      <c r="D2291">
        <v>2021911</v>
      </c>
      <c r="E2291" t="s">
        <v>304</v>
      </c>
      <c r="F2291" t="s">
        <v>214</v>
      </c>
      <c r="G2291" t="s">
        <v>215</v>
      </c>
      <c r="H2291">
        <v>2</v>
      </c>
      <c r="I2291">
        <v>2019</v>
      </c>
      <c r="J2291">
        <v>1</v>
      </c>
      <c r="L2291">
        <v>23120638</v>
      </c>
      <c r="M2291">
        <v>6</v>
      </c>
      <c r="P2291" s="29">
        <f t="shared" si="94"/>
        <v>0.83333333333333337</v>
      </c>
    </row>
    <row r="2292" spans="1:16" hidden="1" x14ac:dyDescent="0.25">
      <c r="A2292">
        <v>188742513</v>
      </c>
      <c r="B2292">
        <v>803403</v>
      </c>
      <c r="C2292" t="s">
        <v>224</v>
      </c>
      <c r="D2292">
        <v>2021888</v>
      </c>
      <c r="E2292" t="s">
        <v>305</v>
      </c>
      <c r="F2292" t="s">
        <v>214</v>
      </c>
      <c r="G2292" t="s">
        <v>215</v>
      </c>
      <c r="H2292">
        <v>2</v>
      </c>
      <c r="I2292">
        <v>2019</v>
      </c>
      <c r="J2292">
        <v>1</v>
      </c>
      <c r="L2292">
        <v>23120639</v>
      </c>
      <c r="M2292">
        <v>4.7</v>
      </c>
      <c r="P2292" s="29">
        <f t="shared" si="94"/>
        <v>0.6166666666666667</v>
      </c>
    </row>
    <row r="2293" spans="1:16" hidden="1" x14ac:dyDescent="0.25">
      <c r="A2293">
        <v>188742513</v>
      </c>
      <c r="B2293">
        <v>803403</v>
      </c>
      <c r="C2293" t="s">
        <v>224</v>
      </c>
      <c r="D2293">
        <v>2021893</v>
      </c>
      <c r="E2293" t="s">
        <v>312</v>
      </c>
      <c r="F2293" t="s">
        <v>214</v>
      </c>
      <c r="G2293" t="s">
        <v>215</v>
      </c>
      <c r="H2293">
        <v>1</v>
      </c>
      <c r="I2293">
        <v>2019</v>
      </c>
      <c r="J2293">
        <v>2</v>
      </c>
      <c r="L2293">
        <v>23129116</v>
      </c>
      <c r="P2293" s="29" t="str">
        <f t="shared" si="94"/>
        <v>NULL</v>
      </c>
    </row>
    <row r="2294" spans="1:16" hidden="1" x14ac:dyDescent="0.25">
      <c r="A2294">
        <v>188742513</v>
      </c>
      <c r="B2294">
        <v>803403</v>
      </c>
      <c r="C2294" t="s">
        <v>224</v>
      </c>
      <c r="D2294">
        <v>2019326</v>
      </c>
      <c r="E2294" t="s">
        <v>248</v>
      </c>
      <c r="F2294" t="s">
        <v>214</v>
      </c>
      <c r="G2294" t="s">
        <v>215</v>
      </c>
      <c r="H2294">
        <v>1</v>
      </c>
      <c r="I2294">
        <v>2019</v>
      </c>
      <c r="J2294">
        <v>2</v>
      </c>
      <c r="L2294">
        <v>23127790</v>
      </c>
      <c r="P2294" s="29" t="str">
        <f t="shared" si="94"/>
        <v>NULL</v>
      </c>
    </row>
    <row r="2295" spans="1:16" hidden="1" x14ac:dyDescent="0.25">
      <c r="A2295">
        <v>188742513</v>
      </c>
      <c r="B2295">
        <v>803403</v>
      </c>
      <c r="C2295" t="s">
        <v>224</v>
      </c>
      <c r="D2295">
        <v>2021913</v>
      </c>
      <c r="E2295" t="s">
        <v>300</v>
      </c>
      <c r="F2295" t="s">
        <v>214</v>
      </c>
      <c r="G2295" t="s">
        <v>215</v>
      </c>
      <c r="H2295">
        <v>1</v>
      </c>
      <c r="I2295">
        <v>2019</v>
      </c>
      <c r="J2295">
        <v>2</v>
      </c>
      <c r="L2295">
        <v>23129114</v>
      </c>
      <c r="P2295" s="29" t="str">
        <f t="shared" si="94"/>
        <v>NULL</v>
      </c>
    </row>
    <row r="2296" spans="1:16" hidden="1" x14ac:dyDescent="0.25">
      <c r="A2296">
        <v>188742513</v>
      </c>
      <c r="B2296">
        <v>803403</v>
      </c>
      <c r="C2296" t="s">
        <v>224</v>
      </c>
      <c r="D2296">
        <v>2021883</v>
      </c>
      <c r="E2296" t="s">
        <v>310</v>
      </c>
      <c r="F2296" t="s">
        <v>214</v>
      </c>
      <c r="G2296" t="s">
        <v>215</v>
      </c>
      <c r="H2296">
        <v>1</v>
      </c>
      <c r="I2296">
        <v>2019</v>
      </c>
      <c r="J2296">
        <v>2</v>
      </c>
      <c r="L2296">
        <v>23129107</v>
      </c>
      <c r="P2296" s="29" t="str">
        <f t="shared" si="94"/>
        <v>NULL</v>
      </c>
    </row>
    <row r="2297" spans="1:16" hidden="1" x14ac:dyDescent="0.25">
      <c r="A2297">
        <v>188742513</v>
      </c>
      <c r="B2297">
        <v>803403</v>
      </c>
      <c r="C2297" t="s">
        <v>224</v>
      </c>
      <c r="D2297">
        <v>2004686</v>
      </c>
      <c r="E2297" t="s">
        <v>277</v>
      </c>
      <c r="F2297" t="s">
        <v>214</v>
      </c>
      <c r="G2297" t="s">
        <v>215</v>
      </c>
      <c r="H2297">
        <v>1</v>
      </c>
      <c r="I2297">
        <v>2019</v>
      </c>
      <c r="J2297">
        <v>2</v>
      </c>
      <c r="L2297">
        <v>23129105</v>
      </c>
      <c r="P2297" s="29" t="str">
        <f t="shared" si="94"/>
        <v>NULL</v>
      </c>
    </row>
    <row r="2298" spans="1:16" hidden="1" x14ac:dyDescent="0.25">
      <c r="A2298">
        <v>188742513</v>
      </c>
      <c r="B2298">
        <v>803403</v>
      </c>
      <c r="C2298" t="s">
        <v>224</v>
      </c>
      <c r="D2298">
        <v>2021889</v>
      </c>
      <c r="E2298" t="s">
        <v>311</v>
      </c>
      <c r="F2298" t="s">
        <v>214</v>
      </c>
      <c r="G2298" t="s">
        <v>215</v>
      </c>
      <c r="H2298">
        <v>1</v>
      </c>
      <c r="I2298">
        <v>2019</v>
      </c>
      <c r="J2298">
        <v>2</v>
      </c>
      <c r="L2298">
        <v>23129112</v>
      </c>
      <c r="P2298" s="29" t="str">
        <f t="shared" si="94"/>
        <v>NULL</v>
      </c>
    </row>
    <row r="2299" spans="1:16" hidden="1" x14ac:dyDescent="0.25">
      <c r="A2299">
        <v>188742513</v>
      </c>
      <c r="B2299">
        <v>803403</v>
      </c>
      <c r="C2299" t="s">
        <v>224</v>
      </c>
      <c r="D2299">
        <v>2021890</v>
      </c>
      <c r="E2299" t="s">
        <v>303</v>
      </c>
      <c r="F2299" t="s">
        <v>214</v>
      </c>
      <c r="G2299" t="s">
        <v>215</v>
      </c>
      <c r="H2299">
        <v>1</v>
      </c>
      <c r="I2299">
        <v>2019</v>
      </c>
      <c r="J2299">
        <v>2</v>
      </c>
      <c r="L2299">
        <v>23129119</v>
      </c>
      <c r="P2299" s="29" t="str">
        <f t="shared" si="94"/>
        <v>NULL</v>
      </c>
    </row>
    <row r="2300" spans="1:16" hidden="1" x14ac:dyDescent="0.25">
      <c r="A2300">
        <v>188997198</v>
      </c>
      <c r="B2300">
        <v>803401</v>
      </c>
      <c r="C2300" t="s">
        <v>318</v>
      </c>
      <c r="D2300">
        <v>2004098</v>
      </c>
      <c r="E2300" t="s">
        <v>213</v>
      </c>
      <c r="F2300" t="s">
        <v>214</v>
      </c>
      <c r="G2300" t="s">
        <v>215</v>
      </c>
      <c r="H2300">
        <v>2</v>
      </c>
      <c r="I2300">
        <v>2015</v>
      </c>
      <c r="J2300">
        <v>1</v>
      </c>
      <c r="L2300">
        <v>23066601</v>
      </c>
      <c r="M2300">
        <v>6.2</v>
      </c>
      <c r="P2300" s="29">
        <f t="shared" ref="P2300:P2312" si="95">IF(AND(ISNUMBER(M2300),H2300&lt;&gt;4,N2300&lt;&gt;"X"),(M2300-1)/6,IF(H2300=4,"DRP",IF(AND(H2300=3,M2300="NA"),"BAD",IF(AND(H2300=2),"CVL",IF(AND(H2300=1,ISBLANK(M2300)),"NULL","UNK")))))</f>
        <v>0.8666666666666667</v>
      </c>
    </row>
    <row r="2301" spans="1:16" hidden="1" x14ac:dyDescent="0.25">
      <c r="A2301">
        <v>188997198</v>
      </c>
      <c r="B2301">
        <v>803401</v>
      </c>
      <c r="C2301" t="s">
        <v>318</v>
      </c>
      <c r="D2301">
        <v>2021754</v>
      </c>
      <c r="E2301" t="s">
        <v>216</v>
      </c>
      <c r="F2301" t="s">
        <v>214</v>
      </c>
      <c r="G2301" t="s">
        <v>215</v>
      </c>
      <c r="H2301">
        <v>3</v>
      </c>
      <c r="I2301">
        <v>2015</v>
      </c>
      <c r="J2301">
        <v>1</v>
      </c>
      <c r="L2301">
        <v>23066482</v>
      </c>
      <c r="M2301">
        <v>3.4</v>
      </c>
      <c r="P2301" s="29">
        <f t="shared" si="95"/>
        <v>0.39999999999999997</v>
      </c>
    </row>
    <row r="2302" spans="1:16" hidden="1" x14ac:dyDescent="0.25">
      <c r="A2302">
        <v>188997198</v>
      </c>
      <c r="B2302">
        <v>803401</v>
      </c>
      <c r="C2302" t="s">
        <v>318</v>
      </c>
      <c r="D2302">
        <v>2005099</v>
      </c>
      <c r="E2302" t="s">
        <v>217</v>
      </c>
      <c r="F2302" t="s">
        <v>214</v>
      </c>
      <c r="G2302" t="s">
        <v>215</v>
      </c>
      <c r="H2302">
        <v>2</v>
      </c>
      <c r="I2302">
        <v>2015</v>
      </c>
      <c r="J2302">
        <v>1</v>
      </c>
      <c r="L2302">
        <v>23066434</v>
      </c>
      <c r="M2302">
        <v>4.0999999999999996</v>
      </c>
      <c r="P2302" s="29">
        <f t="shared" si="95"/>
        <v>0.51666666666666661</v>
      </c>
    </row>
    <row r="2303" spans="1:16" hidden="1" x14ac:dyDescent="0.25">
      <c r="A2303">
        <v>188997198</v>
      </c>
      <c r="B2303">
        <v>803401</v>
      </c>
      <c r="C2303" t="s">
        <v>318</v>
      </c>
      <c r="D2303">
        <v>2005102</v>
      </c>
      <c r="E2303" t="s">
        <v>218</v>
      </c>
      <c r="F2303" t="s">
        <v>214</v>
      </c>
      <c r="G2303" t="s">
        <v>215</v>
      </c>
      <c r="H2303">
        <v>3</v>
      </c>
      <c r="I2303">
        <v>2015</v>
      </c>
      <c r="J2303">
        <v>1</v>
      </c>
      <c r="L2303">
        <v>23066495</v>
      </c>
      <c r="M2303">
        <v>3.5</v>
      </c>
      <c r="P2303" s="29">
        <f t="shared" si="95"/>
        <v>0.41666666666666669</v>
      </c>
    </row>
    <row r="2304" spans="1:16" hidden="1" x14ac:dyDescent="0.25">
      <c r="A2304">
        <v>188997198</v>
      </c>
      <c r="B2304">
        <v>803401</v>
      </c>
      <c r="C2304" t="s">
        <v>318</v>
      </c>
      <c r="D2304">
        <v>2021600</v>
      </c>
      <c r="E2304" t="s">
        <v>219</v>
      </c>
      <c r="F2304" t="s">
        <v>214</v>
      </c>
      <c r="G2304" t="s">
        <v>215</v>
      </c>
      <c r="H2304">
        <v>3</v>
      </c>
      <c r="I2304">
        <v>2015</v>
      </c>
      <c r="J2304">
        <v>1</v>
      </c>
      <c r="L2304">
        <v>23066442</v>
      </c>
      <c r="M2304">
        <v>3.8</v>
      </c>
      <c r="P2304" s="29">
        <f t="shared" si="95"/>
        <v>0.46666666666666662</v>
      </c>
    </row>
    <row r="2305" spans="1:16" hidden="1" x14ac:dyDescent="0.25">
      <c r="A2305">
        <v>188997198</v>
      </c>
      <c r="B2305">
        <v>803401</v>
      </c>
      <c r="C2305" t="s">
        <v>318</v>
      </c>
      <c r="D2305">
        <v>2005118</v>
      </c>
      <c r="E2305" t="s">
        <v>223</v>
      </c>
      <c r="F2305" t="s">
        <v>214</v>
      </c>
      <c r="G2305" t="s">
        <v>215</v>
      </c>
      <c r="H2305">
        <v>2</v>
      </c>
      <c r="I2305">
        <v>2015</v>
      </c>
      <c r="J2305">
        <v>1</v>
      </c>
      <c r="L2305">
        <v>23067524</v>
      </c>
      <c r="M2305">
        <v>4.8</v>
      </c>
      <c r="P2305" s="29">
        <f t="shared" si="95"/>
        <v>0.6333333333333333</v>
      </c>
    </row>
    <row r="2306" spans="1:16" hidden="1" x14ac:dyDescent="0.25">
      <c r="A2306">
        <v>188997198</v>
      </c>
      <c r="B2306">
        <v>803401</v>
      </c>
      <c r="C2306" t="s">
        <v>318</v>
      </c>
      <c r="D2306">
        <v>2021754</v>
      </c>
      <c r="E2306" t="s">
        <v>216</v>
      </c>
      <c r="F2306" t="s">
        <v>214</v>
      </c>
      <c r="G2306" t="s">
        <v>215</v>
      </c>
      <c r="H2306">
        <v>4</v>
      </c>
      <c r="I2306">
        <v>2015</v>
      </c>
      <c r="J2306">
        <v>2</v>
      </c>
      <c r="L2306">
        <v>23074129</v>
      </c>
      <c r="P2306" s="29" t="str">
        <f t="shared" si="95"/>
        <v>DRP</v>
      </c>
    </row>
    <row r="2307" spans="1:16" hidden="1" x14ac:dyDescent="0.25">
      <c r="A2307">
        <v>188997198</v>
      </c>
      <c r="B2307">
        <v>803401</v>
      </c>
      <c r="C2307" t="s">
        <v>318</v>
      </c>
      <c r="D2307">
        <v>2021580</v>
      </c>
      <c r="E2307" t="s">
        <v>241</v>
      </c>
      <c r="F2307" t="s">
        <v>214</v>
      </c>
      <c r="G2307" t="s">
        <v>215</v>
      </c>
      <c r="H2307">
        <v>3</v>
      </c>
      <c r="I2307">
        <v>2015</v>
      </c>
      <c r="J2307">
        <v>2</v>
      </c>
      <c r="L2307">
        <v>23074971</v>
      </c>
      <c r="M2307">
        <v>2.1</v>
      </c>
      <c r="P2307" s="29">
        <f t="shared" si="95"/>
        <v>0.18333333333333335</v>
      </c>
    </row>
    <row r="2308" spans="1:16" hidden="1" x14ac:dyDescent="0.25">
      <c r="A2308">
        <v>188997198</v>
      </c>
      <c r="B2308">
        <v>803401</v>
      </c>
      <c r="C2308" t="s">
        <v>318</v>
      </c>
      <c r="D2308">
        <v>2021600</v>
      </c>
      <c r="E2308" t="s">
        <v>219</v>
      </c>
      <c r="F2308" t="s">
        <v>214</v>
      </c>
      <c r="G2308" t="s">
        <v>215</v>
      </c>
      <c r="H2308">
        <v>2</v>
      </c>
      <c r="I2308">
        <v>2015</v>
      </c>
      <c r="J2308">
        <v>2</v>
      </c>
      <c r="L2308">
        <v>23071941</v>
      </c>
      <c r="M2308">
        <v>4.5</v>
      </c>
      <c r="P2308" s="29">
        <f t="shared" si="95"/>
        <v>0.58333333333333337</v>
      </c>
    </row>
    <row r="2309" spans="1:16" hidden="1" x14ac:dyDescent="0.25">
      <c r="A2309">
        <v>188997198</v>
      </c>
      <c r="B2309">
        <v>803401</v>
      </c>
      <c r="C2309" t="s">
        <v>318</v>
      </c>
      <c r="D2309">
        <v>2005102</v>
      </c>
      <c r="E2309" t="s">
        <v>218</v>
      </c>
      <c r="F2309" t="s">
        <v>214</v>
      </c>
      <c r="G2309" t="s">
        <v>215</v>
      </c>
      <c r="H2309">
        <v>3</v>
      </c>
      <c r="I2309">
        <v>2015</v>
      </c>
      <c r="J2309">
        <v>2</v>
      </c>
      <c r="L2309">
        <v>23071945</v>
      </c>
      <c r="M2309">
        <v>3.4</v>
      </c>
      <c r="P2309" s="29">
        <f t="shared" si="95"/>
        <v>0.39999999999999997</v>
      </c>
    </row>
    <row r="2310" spans="1:16" hidden="1" x14ac:dyDescent="0.25">
      <c r="A2310">
        <v>188997198</v>
      </c>
      <c r="B2310">
        <v>803401</v>
      </c>
      <c r="C2310" t="s">
        <v>318</v>
      </c>
      <c r="D2310">
        <v>2021754</v>
      </c>
      <c r="E2310" t="s">
        <v>216</v>
      </c>
      <c r="F2310" t="s">
        <v>214</v>
      </c>
      <c r="G2310" t="s">
        <v>215</v>
      </c>
      <c r="H2310">
        <v>3</v>
      </c>
      <c r="I2310">
        <v>2015</v>
      </c>
      <c r="J2310">
        <v>2</v>
      </c>
      <c r="L2310">
        <v>23074753</v>
      </c>
      <c r="M2310">
        <v>2.9</v>
      </c>
      <c r="P2310" s="29">
        <f t="shared" si="95"/>
        <v>0.31666666666666665</v>
      </c>
    </row>
    <row r="2311" spans="1:16" hidden="1" x14ac:dyDescent="0.25">
      <c r="A2311">
        <v>188997198</v>
      </c>
      <c r="B2311">
        <v>803401</v>
      </c>
      <c r="C2311" t="s">
        <v>318</v>
      </c>
      <c r="D2311">
        <v>2005131</v>
      </c>
      <c r="E2311" t="s">
        <v>228</v>
      </c>
      <c r="F2311" t="s">
        <v>214</v>
      </c>
      <c r="G2311" t="s">
        <v>215</v>
      </c>
      <c r="H2311">
        <v>2</v>
      </c>
      <c r="I2311">
        <v>2015</v>
      </c>
      <c r="J2311">
        <v>2</v>
      </c>
      <c r="L2311">
        <v>23070713</v>
      </c>
      <c r="M2311">
        <v>5.5</v>
      </c>
      <c r="P2311" s="29">
        <f t="shared" si="95"/>
        <v>0.75</v>
      </c>
    </row>
    <row r="2312" spans="1:16" hidden="1" x14ac:dyDescent="0.25">
      <c r="A2312">
        <v>188997198</v>
      </c>
      <c r="B2312">
        <v>803401</v>
      </c>
      <c r="C2312" t="s">
        <v>318</v>
      </c>
      <c r="D2312">
        <v>2005117</v>
      </c>
      <c r="E2312" t="s">
        <v>220</v>
      </c>
      <c r="F2312" t="s">
        <v>214</v>
      </c>
      <c r="G2312" t="s">
        <v>215</v>
      </c>
      <c r="H2312">
        <v>2</v>
      </c>
      <c r="I2312">
        <v>2015</v>
      </c>
      <c r="J2312">
        <v>2</v>
      </c>
      <c r="L2312">
        <v>23075093</v>
      </c>
      <c r="M2312">
        <v>5.2</v>
      </c>
      <c r="P2312" s="29">
        <f t="shared" si="95"/>
        <v>0.70000000000000007</v>
      </c>
    </row>
    <row r="2313" spans="1:16" hidden="1" x14ac:dyDescent="0.25">
      <c r="A2313">
        <v>188997198</v>
      </c>
      <c r="B2313">
        <v>803401</v>
      </c>
      <c r="C2313" t="s">
        <v>318</v>
      </c>
      <c r="D2313">
        <v>2019272</v>
      </c>
      <c r="E2313" t="s">
        <v>249</v>
      </c>
      <c r="F2313" t="s">
        <v>214</v>
      </c>
      <c r="G2313" t="s">
        <v>215</v>
      </c>
      <c r="H2313">
        <v>2</v>
      </c>
      <c r="I2313">
        <v>2016</v>
      </c>
      <c r="J2313">
        <v>1</v>
      </c>
      <c r="M2313" t="s">
        <v>232</v>
      </c>
      <c r="N2313" t="s">
        <v>231</v>
      </c>
      <c r="P2313" s="29" t="str">
        <f t="shared" ref="P2313:P2344" si="96">IF(AND(ISNUMBER(M2313),H2313&lt;&gt;4),(M2313-1)/6,IF(H2313=4,"DRP",IF(AND(H2313=3,M2313="NA"),"BAD",IF(AND(H2313=2),"CVL",IF(AND(H2313=1,ISBLANK(M2313)),"NULL","UNK")))))</f>
        <v>CVL</v>
      </c>
    </row>
    <row r="2314" spans="1:16" hidden="1" x14ac:dyDescent="0.25">
      <c r="A2314">
        <v>188997198</v>
      </c>
      <c r="B2314">
        <v>803401</v>
      </c>
      <c r="C2314" t="s">
        <v>318</v>
      </c>
      <c r="D2314">
        <v>2019271</v>
      </c>
      <c r="E2314" t="s">
        <v>236</v>
      </c>
      <c r="F2314" t="s">
        <v>214</v>
      </c>
      <c r="G2314" t="s">
        <v>215</v>
      </c>
      <c r="H2314">
        <v>2</v>
      </c>
      <c r="I2314">
        <v>2016</v>
      </c>
      <c r="J2314">
        <v>1</v>
      </c>
      <c r="M2314" t="s">
        <v>232</v>
      </c>
      <c r="N2314" t="s">
        <v>231</v>
      </c>
      <c r="P2314" s="29" t="str">
        <f t="shared" si="96"/>
        <v>CVL</v>
      </c>
    </row>
    <row r="2315" spans="1:16" hidden="1" x14ac:dyDescent="0.25">
      <c r="A2315">
        <v>188997198</v>
      </c>
      <c r="B2315">
        <v>803401</v>
      </c>
      <c r="C2315" t="s">
        <v>318</v>
      </c>
      <c r="D2315">
        <v>2021580</v>
      </c>
      <c r="E2315" t="s">
        <v>241</v>
      </c>
      <c r="F2315" t="s">
        <v>214</v>
      </c>
      <c r="G2315" t="s">
        <v>215</v>
      </c>
      <c r="H2315">
        <v>2</v>
      </c>
      <c r="I2315">
        <v>2016</v>
      </c>
      <c r="J2315">
        <v>1</v>
      </c>
      <c r="L2315">
        <v>23081157</v>
      </c>
      <c r="M2315">
        <v>4.0999999999999996</v>
      </c>
      <c r="P2315" s="29">
        <f t="shared" si="96"/>
        <v>0.51666666666666661</v>
      </c>
    </row>
    <row r="2316" spans="1:16" hidden="1" x14ac:dyDescent="0.25">
      <c r="A2316">
        <v>188997198</v>
      </c>
      <c r="B2316">
        <v>803401</v>
      </c>
      <c r="C2316" t="s">
        <v>318</v>
      </c>
      <c r="D2316">
        <v>2021602</v>
      </c>
      <c r="E2316" t="s">
        <v>242</v>
      </c>
      <c r="F2316" t="s">
        <v>214</v>
      </c>
      <c r="G2316" t="s">
        <v>215</v>
      </c>
      <c r="H2316">
        <v>3</v>
      </c>
      <c r="I2316">
        <v>2016</v>
      </c>
      <c r="J2316">
        <v>1</v>
      </c>
      <c r="L2316">
        <v>23081144</v>
      </c>
      <c r="M2316">
        <v>3.1</v>
      </c>
      <c r="P2316" s="29">
        <f t="shared" si="96"/>
        <v>0.35000000000000003</v>
      </c>
    </row>
    <row r="2317" spans="1:16" hidden="1" x14ac:dyDescent="0.25">
      <c r="A2317">
        <v>188997198</v>
      </c>
      <c r="B2317">
        <v>803401</v>
      </c>
      <c r="C2317" t="s">
        <v>318</v>
      </c>
      <c r="D2317">
        <v>2004116</v>
      </c>
      <c r="E2317" t="s">
        <v>229</v>
      </c>
      <c r="F2317" t="s">
        <v>214</v>
      </c>
      <c r="G2317" t="s">
        <v>215</v>
      </c>
      <c r="H2317">
        <v>2</v>
      </c>
      <c r="I2317">
        <v>2016</v>
      </c>
      <c r="J2317">
        <v>1</v>
      </c>
      <c r="L2317">
        <v>23073043</v>
      </c>
      <c r="M2317">
        <v>5.5</v>
      </c>
      <c r="P2317" s="29">
        <f t="shared" si="96"/>
        <v>0.75</v>
      </c>
    </row>
    <row r="2318" spans="1:16" hidden="1" x14ac:dyDescent="0.25">
      <c r="A2318">
        <v>188997198</v>
      </c>
      <c r="B2318">
        <v>803401</v>
      </c>
      <c r="C2318" t="s">
        <v>318</v>
      </c>
      <c r="D2318">
        <v>2005102</v>
      </c>
      <c r="E2318" t="s">
        <v>218</v>
      </c>
      <c r="F2318" t="s">
        <v>214</v>
      </c>
      <c r="G2318" t="s">
        <v>215</v>
      </c>
      <c r="H2318">
        <v>2</v>
      </c>
      <c r="I2318">
        <v>2016</v>
      </c>
      <c r="J2318">
        <v>1</v>
      </c>
      <c r="L2318">
        <v>23081384</v>
      </c>
      <c r="M2318">
        <v>5.6</v>
      </c>
      <c r="P2318" s="29">
        <f t="shared" si="96"/>
        <v>0.76666666666666661</v>
      </c>
    </row>
    <row r="2319" spans="1:16" hidden="1" x14ac:dyDescent="0.25">
      <c r="A2319">
        <v>188997198</v>
      </c>
      <c r="B2319">
        <v>803401</v>
      </c>
      <c r="C2319" t="s">
        <v>318</v>
      </c>
      <c r="D2319">
        <v>2005120</v>
      </c>
      <c r="E2319" t="s">
        <v>293</v>
      </c>
      <c r="F2319" t="s">
        <v>214</v>
      </c>
      <c r="G2319" t="s">
        <v>215</v>
      </c>
      <c r="H2319">
        <v>4</v>
      </c>
      <c r="I2319">
        <v>2016</v>
      </c>
      <c r="J2319">
        <v>1</v>
      </c>
      <c r="L2319">
        <v>23079732</v>
      </c>
      <c r="P2319" s="29" t="str">
        <f t="shared" si="96"/>
        <v>DRP</v>
      </c>
    </row>
    <row r="2320" spans="1:16" hidden="1" x14ac:dyDescent="0.25">
      <c r="A2320">
        <v>188997198</v>
      </c>
      <c r="B2320">
        <v>803401</v>
      </c>
      <c r="C2320" t="s">
        <v>318</v>
      </c>
      <c r="D2320">
        <v>2021754</v>
      </c>
      <c r="E2320" t="s">
        <v>216</v>
      </c>
      <c r="F2320" t="s">
        <v>214</v>
      </c>
      <c r="G2320" t="s">
        <v>215</v>
      </c>
      <c r="H2320">
        <v>2</v>
      </c>
      <c r="I2320">
        <v>2016</v>
      </c>
      <c r="J2320">
        <v>1</v>
      </c>
      <c r="L2320">
        <v>23081126</v>
      </c>
      <c r="M2320">
        <v>5.0999999999999996</v>
      </c>
      <c r="P2320" s="29">
        <f t="shared" si="96"/>
        <v>0.68333333333333324</v>
      </c>
    </row>
    <row r="2321" spans="1:16" hidden="1" x14ac:dyDescent="0.25">
      <c r="A2321">
        <v>188997198</v>
      </c>
      <c r="B2321">
        <v>803401</v>
      </c>
      <c r="C2321" t="s">
        <v>318</v>
      </c>
      <c r="D2321">
        <v>2004112</v>
      </c>
      <c r="E2321" t="s">
        <v>244</v>
      </c>
      <c r="F2321" t="s">
        <v>214</v>
      </c>
      <c r="G2321" t="s">
        <v>215</v>
      </c>
      <c r="H2321">
        <v>2</v>
      </c>
      <c r="I2321">
        <v>2016</v>
      </c>
      <c r="J2321">
        <v>2</v>
      </c>
      <c r="L2321">
        <v>23085518</v>
      </c>
      <c r="M2321">
        <v>6.1</v>
      </c>
      <c r="P2321" s="29">
        <f t="shared" si="96"/>
        <v>0.85</v>
      </c>
    </row>
    <row r="2322" spans="1:16" hidden="1" x14ac:dyDescent="0.25">
      <c r="A2322">
        <v>188997198</v>
      </c>
      <c r="B2322">
        <v>803401</v>
      </c>
      <c r="C2322" t="s">
        <v>318</v>
      </c>
      <c r="D2322">
        <v>2004099</v>
      </c>
      <c r="E2322" t="s">
        <v>245</v>
      </c>
      <c r="F2322" t="s">
        <v>214</v>
      </c>
      <c r="G2322" t="s">
        <v>215</v>
      </c>
      <c r="H2322">
        <v>2</v>
      </c>
      <c r="I2322">
        <v>2016</v>
      </c>
      <c r="J2322">
        <v>2</v>
      </c>
      <c r="L2322">
        <v>23085315</v>
      </c>
      <c r="M2322">
        <v>5.9</v>
      </c>
      <c r="P2322" s="29">
        <f t="shared" si="96"/>
        <v>0.81666666666666676</v>
      </c>
    </row>
    <row r="2323" spans="1:16" hidden="1" x14ac:dyDescent="0.25">
      <c r="A2323">
        <v>188997198</v>
      </c>
      <c r="B2323">
        <v>803401</v>
      </c>
      <c r="C2323" t="s">
        <v>318</v>
      </c>
      <c r="D2323">
        <v>2021756</v>
      </c>
      <c r="E2323" t="s">
        <v>253</v>
      </c>
      <c r="F2323" t="s">
        <v>214</v>
      </c>
      <c r="G2323" t="s">
        <v>215</v>
      </c>
      <c r="H2323">
        <v>3</v>
      </c>
      <c r="I2323">
        <v>2016</v>
      </c>
      <c r="J2323">
        <v>2</v>
      </c>
      <c r="L2323">
        <v>23086835</v>
      </c>
      <c r="M2323">
        <v>1.7</v>
      </c>
      <c r="P2323" s="29">
        <f t="shared" si="96"/>
        <v>0.11666666666666665</v>
      </c>
    </row>
    <row r="2324" spans="1:16" hidden="1" x14ac:dyDescent="0.25">
      <c r="A2324">
        <v>188997198</v>
      </c>
      <c r="B2324">
        <v>803401</v>
      </c>
      <c r="C2324" t="s">
        <v>318</v>
      </c>
      <c r="D2324">
        <v>2021763</v>
      </c>
      <c r="E2324" t="s">
        <v>298</v>
      </c>
      <c r="F2324" t="s">
        <v>214</v>
      </c>
      <c r="G2324" t="s">
        <v>215</v>
      </c>
      <c r="H2324">
        <v>3</v>
      </c>
      <c r="I2324">
        <v>2016</v>
      </c>
      <c r="J2324">
        <v>2</v>
      </c>
      <c r="L2324">
        <v>23086846</v>
      </c>
      <c r="M2324">
        <v>3.6</v>
      </c>
      <c r="P2324" s="29">
        <f t="shared" si="96"/>
        <v>0.43333333333333335</v>
      </c>
    </row>
    <row r="2325" spans="1:16" hidden="1" x14ac:dyDescent="0.25">
      <c r="A2325">
        <v>188997198</v>
      </c>
      <c r="B2325">
        <v>803401</v>
      </c>
      <c r="C2325" t="s">
        <v>318</v>
      </c>
      <c r="D2325">
        <v>2005120</v>
      </c>
      <c r="E2325" t="s">
        <v>293</v>
      </c>
      <c r="F2325" t="s">
        <v>214</v>
      </c>
      <c r="G2325" t="s">
        <v>215</v>
      </c>
      <c r="H2325">
        <v>2</v>
      </c>
      <c r="I2325">
        <v>2016</v>
      </c>
      <c r="J2325">
        <v>2</v>
      </c>
      <c r="L2325">
        <v>23086515</v>
      </c>
      <c r="M2325">
        <v>5.6</v>
      </c>
      <c r="P2325" s="29">
        <f t="shared" si="96"/>
        <v>0.76666666666666661</v>
      </c>
    </row>
    <row r="2326" spans="1:16" hidden="1" x14ac:dyDescent="0.25">
      <c r="A2326">
        <v>188997198</v>
      </c>
      <c r="B2326">
        <v>803401</v>
      </c>
      <c r="C2326" t="s">
        <v>318</v>
      </c>
      <c r="D2326">
        <v>2021602</v>
      </c>
      <c r="E2326" t="s">
        <v>242</v>
      </c>
      <c r="F2326" t="s">
        <v>214</v>
      </c>
      <c r="G2326" t="s">
        <v>215</v>
      </c>
      <c r="H2326">
        <v>2</v>
      </c>
      <c r="I2326">
        <v>2016</v>
      </c>
      <c r="J2326">
        <v>2</v>
      </c>
      <c r="L2326">
        <v>23086745</v>
      </c>
      <c r="M2326">
        <v>4.4000000000000004</v>
      </c>
      <c r="P2326" s="29">
        <f t="shared" si="96"/>
        <v>0.56666666666666676</v>
      </c>
    </row>
    <row r="2327" spans="1:16" hidden="1" x14ac:dyDescent="0.25">
      <c r="A2327">
        <v>188997198</v>
      </c>
      <c r="B2327">
        <v>803401</v>
      </c>
      <c r="C2327" t="s">
        <v>318</v>
      </c>
      <c r="D2327">
        <v>2021756</v>
      </c>
      <c r="E2327" t="s">
        <v>253</v>
      </c>
      <c r="F2327" t="s">
        <v>214</v>
      </c>
      <c r="G2327" t="s">
        <v>215</v>
      </c>
      <c r="H2327">
        <v>2</v>
      </c>
      <c r="I2327">
        <v>2017</v>
      </c>
      <c r="J2327">
        <v>1</v>
      </c>
      <c r="L2327">
        <v>23092932</v>
      </c>
      <c r="M2327">
        <v>4.2</v>
      </c>
      <c r="P2327" s="29">
        <f t="shared" si="96"/>
        <v>0.53333333333333333</v>
      </c>
    </row>
    <row r="2328" spans="1:16" hidden="1" x14ac:dyDescent="0.25">
      <c r="A2328">
        <v>188997198</v>
      </c>
      <c r="B2328">
        <v>803401</v>
      </c>
      <c r="C2328" t="s">
        <v>318</v>
      </c>
      <c r="D2328">
        <v>2004591</v>
      </c>
      <c r="E2328" t="s">
        <v>271</v>
      </c>
      <c r="F2328" t="s">
        <v>214</v>
      </c>
      <c r="G2328" t="s">
        <v>215</v>
      </c>
      <c r="H2328">
        <v>4</v>
      </c>
      <c r="I2328">
        <v>2017</v>
      </c>
      <c r="J2328">
        <v>1</v>
      </c>
      <c r="L2328">
        <v>23093319</v>
      </c>
      <c r="P2328" s="29" t="str">
        <f t="shared" si="96"/>
        <v>DRP</v>
      </c>
    </row>
    <row r="2329" spans="1:16" hidden="1" x14ac:dyDescent="0.25">
      <c r="A2329">
        <v>188997198</v>
      </c>
      <c r="B2329">
        <v>803401</v>
      </c>
      <c r="C2329" t="s">
        <v>318</v>
      </c>
      <c r="D2329">
        <v>2021763</v>
      </c>
      <c r="E2329" t="s">
        <v>298</v>
      </c>
      <c r="F2329" t="s">
        <v>214</v>
      </c>
      <c r="G2329" t="s">
        <v>215</v>
      </c>
      <c r="H2329">
        <v>2</v>
      </c>
      <c r="I2329">
        <v>2017</v>
      </c>
      <c r="J2329">
        <v>1</v>
      </c>
      <c r="L2329">
        <v>23091987</v>
      </c>
      <c r="M2329">
        <v>4.8</v>
      </c>
      <c r="P2329" s="29">
        <f t="shared" si="96"/>
        <v>0.6333333333333333</v>
      </c>
    </row>
    <row r="2330" spans="1:16" hidden="1" x14ac:dyDescent="0.25">
      <c r="A2330">
        <v>188997198</v>
      </c>
      <c r="B2330">
        <v>803401</v>
      </c>
      <c r="C2330" t="s">
        <v>318</v>
      </c>
      <c r="D2330">
        <v>2021781</v>
      </c>
      <c r="E2330" t="s">
        <v>235</v>
      </c>
      <c r="F2330" t="s">
        <v>214</v>
      </c>
      <c r="G2330" t="s">
        <v>215</v>
      </c>
      <c r="H2330">
        <v>2</v>
      </c>
      <c r="I2330">
        <v>2017</v>
      </c>
      <c r="J2330">
        <v>1</v>
      </c>
      <c r="L2330">
        <v>23092946</v>
      </c>
      <c r="M2330">
        <v>5.3</v>
      </c>
      <c r="P2330" s="29">
        <f t="shared" si="96"/>
        <v>0.71666666666666667</v>
      </c>
    </row>
    <row r="2331" spans="1:16" hidden="1" x14ac:dyDescent="0.25">
      <c r="A2331">
        <v>188997198</v>
      </c>
      <c r="B2331">
        <v>803401</v>
      </c>
      <c r="C2331" t="s">
        <v>318</v>
      </c>
      <c r="D2331">
        <v>2021596</v>
      </c>
      <c r="E2331" t="s">
        <v>294</v>
      </c>
      <c r="F2331" t="s">
        <v>214</v>
      </c>
      <c r="G2331" t="s">
        <v>215</v>
      </c>
      <c r="H2331">
        <v>2</v>
      </c>
      <c r="I2331">
        <v>2017</v>
      </c>
      <c r="J2331">
        <v>1</v>
      </c>
      <c r="L2331">
        <v>23092937</v>
      </c>
      <c r="M2331">
        <v>4</v>
      </c>
      <c r="P2331" s="29">
        <f t="shared" si="96"/>
        <v>0.5</v>
      </c>
    </row>
    <row r="2332" spans="1:16" hidden="1" x14ac:dyDescent="0.25">
      <c r="A2332">
        <v>188997198</v>
      </c>
      <c r="B2332">
        <v>803401</v>
      </c>
      <c r="C2332" t="s">
        <v>318</v>
      </c>
      <c r="D2332">
        <v>2021638</v>
      </c>
      <c r="E2332" t="s">
        <v>250</v>
      </c>
      <c r="F2332" t="s">
        <v>214</v>
      </c>
      <c r="G2332" t="s">
        <v>215</v>
      </c>
      <c r="H2332">
        <v>3</v>
      </c>
      <c r="I2332">
        <v>2017</v>
      </c>
      <c r="J2332">
        <v>1</v>
      </c>
      <c r="L2332">
        <v>23092935</v>
      </c>
      <c r="M2332">
        <v>3</v>
      </c>
      <c r="P2332" s="29">
        <f t="shared" si="96"/>
        <v>0.33333333333333331</v>
      </c>
    </row>
    <row r="2333" spans="1:16" hidden="1" x14ac:dyDescent="0.25">
      <c r="A2333">
        <v>188997198</v>
      </c>
      <c r="B2333">
        <v>803401</v>
      </c>
      <c r="C2333" t="s">
        <v>318</v>
      </c>
      <c r="D2333">
        <v>2019273</v>
      </c>
      <c r="E2333" t="s">
        <v>248</v>
      </c>
      <c r="F2333" t="s">
        <v>214</v>
      </c>
      <c r="G2333" t="s">
        <v>215</v>
      </c>
      <c r="H2333">
        <v>2</v>
      </c>
      <c r="I2333">
        <v>2017</v>
      </c>
      <c r="J2333">
        <v>2</v>
      </c>
      <c r="L2333">
        <v>23097964</v>
      </c>
      <c r="M2333">
        <v>6.1</v>
      </c>
      <c r="P2333" s="29">
        <f t="shared" si="96"/>
        <v>0.85</v>
      </c>
    </row>
    <row r="2334" spans="1:16" hidden="1" x14ac:dyDescent="0.25">
      <c r="A2334">
        <v>188997198</v>
      </c>
      <c r="B2334">
        <v>803401</v>
      </c>
      <c r="C2334" t="s">
        <v>318</v>
      </c>
      <c r="D2334">
        <v>2021679</v>
      </c>
      <c r="E2334" t="s">
        <v>259</v>
      </c>
      <c r="F2334" t="s">
        <v>214</v>
      </c>
      <c r="G2334" t="s">
        <v>215</v>
      </c>
      <c r="H2334">
        <v>2</v>
      </c>
      <c r="I2334">
        <v>2017</v>
      </c>
      <c r="J2334">
        <v>2</v>
      </c>
      <c r="L2334">
        <v>23101199</v>
      </c>
      <c r="M2334">
        <v>4.7</v>
      </c>
      <c r="P2334" s="29">
        <f t="shared" si="96"/>
        <v>0.6166666666666667</v>
      </c>
    </row>
    <row r="2335" spans="1:16" hidden="1" x14ac:dyDescent="0.25">
      <c r="A2335">
        <v>188997198</v>
      </c>
      <c r="B2335">
        <v>803401</v>
      </c>
      <c r="C2335" t="s">
        <v>318</v>
      </c>
      <c r="D2335">
        <v>2021874</v>
      </c>
      <c r="E2335" t="s">
        <v>226</v>
      </c>
      <c r="F2335" t="s">
        <v>214</v>
      </c>
      <c r="G2335" t="s">
        <v>215</v>
      </c>
      <c r="H2335">
        <v>3</v>
      </c>
      <c r="I2335">
        <v>2017</v>
      </c>
      <c r="J2335">
        <v>2</v>
      </c>
      <c r="L2335">
        <v>23101908</v>
      </c>
      <c r="M2335">
        <v>2.8</v>
      </c>
      <c r="P2335" s="29">
        <f t="shared" si="96"/>
        <v>0.3</v>
      </c>
    </row>
    <row r="2336" spans="1:16" hidden="1" x14ac:dyDescent="0.25">
      <c r="A2336">
        <v>188997198</v>
      </c>
      <c r="B2336">
        <v>803401</v>
      </c>
      <c r="C2336" t="s">
        <v>318</v>
      </c>
      <c r="D2336">
        <v>2021993</v>
      </c>
      <c r="E2336" t="s">
        <v>256</v>
      </c>
      <c r="F2336" t="s">
        <v>214</v>
      </c>
      <c r="G2336" t="s">
        <v>215</v>
      </c>
      <c r="H2336">
        <v>2</v>
      </c>
      <c r="I2336">
        <v>2017</v>
      </c>
      <c r="J2336">
        <v>2</v>
      </c>
      <c r="L2336">
        <v>23097537</v>
      </c>
      <c r="M2336">
        <v>5.7</v>
      </c>
      <c r="P2336" s="29">
        <f t="shared" si="96"/>
        <v>0.78333333333333333</v>
      </c>
    </row>
    <row r="2337" spans="1:16" hidden="1" x14ac:dyDescent="0.25">
      <c r="A2337">
        <v>188997198</v>
      </c>
      <c r="B2337">
        <v>803401</v>
      </c>
      <c r="C2337" t="s">
        <v>318</v>
      </c>
      <c r="D2337">
        <v>2021638</v>
      </c>
      <c r="E2337" t="s">
        <v>250</v>
      </c>
      <c r="F2337" t="s">
        <v>214</v>
      </c>
      <c r="G2337" t="s">
        <v>215</v>
      </c>
      <c r="H2337">
        <v>3</v>
      </c>
      <c r="I2337">
        <v>2017</v>
      </c>
      <c r="J2337">
        <v>2</v>
      </c>
      <c r="L2337">
        <v>23101182</v>
      </c>
      <c r="M2337">
        <v>3</v>
      </c>
      <c r="P2337" s="29">
        <f t="shared" si="96"/>
        <v>0.33333333333333331</v>
      </c>
    </row>
    <row r="2338" spans="1:16" hidden="1" x14ac:dyDescent="0.25">
      <c r="A2338">
        <v>188997198</v>
      </c>
      <c r="B2338">
        <v>803401</v>
      </c>
      <c r="C2338" t="s">
        <v>318</v>
      </c>
      <c r="D2338">
        <v>2021591</v>
      </c>
      <c r="E2338" t="s">
        <v>240</v>
      </c>
      <c r="F2338" t="s">
        <v>214</v>
      </c>
      <c r="G2338" t="s">
        <v>215</v>
      </c>
      <c r="H2338">
        <v>4</v>
      </c>
      <c r="I2338">
        <v>2017</v>
      </c>
      <c r="J2338">
        <v>2</v>
      </c>
      <c r="L2338">
        <v>23097631</v>
      </c>
      <c r="P2338" s="29" t="str">
        <f t="shared" si="96"/>
        <v>DRP</v>
      </c>
    </row>
    <row r="2339" spans="1:16" hidden="1" x14ac:dyDescent="0.25">
      <c r="A2339">
        <v>188997198</v>
      </c>
      <c r="B2339">
        <v>803401</v>
      </c>
      <c r="C2339" t="s">
        <v>318</v>
      </c>
      <c r="D2339">
        <v>2021591</v>
      </c>
      <c r="E2339" t="s">
        <v>240</v>
      </c>
      <c r="F2339" t="s">
        <v>214</v>
      </c>
      <c r="G2339" t="s">
        <v>215</v>
      </c>
      <c r="H2339">
        <v>4</v>
      </c>
      <c r="I2339">
        <v>2017</v>
      </c>
      <c r="J2339">
        <v>2</v>
      </c>
      <c r="L2339">
        <v>23097630</v>
      </c>
      <c r="P2339" s="29" t="str">
        <f t="shared" si="96"/>
        <v>DRP</v>
      </c>
    </row>
    <row r="2340" spans="1:16" hidden="1" x14ac:dyDescent="0.25">
      <c r="A2340">
        <v>188997198</v>
      </c>
      <c r="B2340">
        <v>803401</v>
      </c>
      <c r="C2340" t="s">
        <v>318</v>
      </c>
      <c r="D2340">
        <v>2021591</v>
      </c>
      <c r="E2340" t="s">
        <v>240</v>
      </c>
      <c r="F2340" t="s">
        <v>214</v>
      </c>
      <c r="G2340" t="s">
        <v>215</v>
      </c>
      <c r="H2340">
        <v>2</v>
      </c>
      <c r="I2340">
        <v>2018</v>
      </c>
      <c r="J2340">
        <v>1</v>
      </c>
      <c r="L2340">
        <v>23107750</v>
      </c>
      <c r="M2340">
        <v>5.6</v>
      </c>
      <c r="P2340" s="29">
        <f t="shared" si="96"/>
        <v>0.76666666666666661</v>
      </c>
    </row>
    <row r="2341" spans="1:16" hidden="1" x14ac:dyDescent="0.25">
      <c r="A2341">
        <v>188997198</v>
      </c>
      <c r="B2341">
        <v>803401</v>
      </c>
      <c r="C2341" t="s">
        <v>318</v>
      </c>
      <c r="D2341">
        <v>2024862</v>
      </c>
      <c r="E2341" t="s">
        <v>289</v>
      </c>
      <c r="F2341" t="s">
        <v>214</v>
      </c>
      <c r="G2341" t="s">
        <v>215</v>
      </c>
      <c r="H2341">
        <v>4</v>
      </c>
      <c r="I2341">
        <v>2018</v>
      </c>
      <c r="J2341">
        <v>1</v>
      </c>
      <c r="L2341">
        <v>23107752</v>
      </c>
      <c r="P2341" s="29" t="str">
        <f t="shared" si="96"/>
        <v>DRP</v>
      </c>
    </row>
    <row r="2342" spans="1:16" hidden="1" x14ac:dyDescent="0.25">
      <c r="A2342">
        <v>188997198</v>
      </c>
      <c r="B2342">
        <v>803401</v>
      </c>
      <c r="C2342" t="s">
        <v>318</v>
      </c>
      <c r="D2342">
        <v>2021638</v>
      </c>
      <c r="E2342" t="s">
        <v>250</v>
      </c>
      <c r="F2342" t="s">
        <v>214</v>
      </c>
      <c r="G2342" t="s">
        <v>215</v>
      </c>
      <c r="H2342">
        <v>3</v>
      </c>
      <c r="I2342">
        <v>2018</v>
      </c>
      <c r="J2342">
        <v>1</v>
      </c>
      <c r="L2342">
        <v>23108054</v>
      </c>
      <c r="M2342">
        <v>3.6</v>
      </c>
      <c r="P2342" s="29">
        <f t="shared" si="96"/>
        <v>0.43333333333333335</v>
      </c>
    </row>
    <row r="2343" spans="1:16" hidden="1" x14ac:dyDescent="0.25">
      <c r="A2343">
        <v>188997198</v>
      </c>
      <c r="B2343">
        <v>803401</v>
      </c>
      <c r="C2343" t="s">
        <v>318</v>
      </c>
      <c r="D2343">
        <v>2021874</v>
      </c>
      <c r="E2343" t="s">
        <v>226</v>
      </c>
      <c r="F2343" t="s">
        <v>214</v>
      </c>
      <c r="G2343" t="s">
        <v>215</v>
      </c>
      <c r="H2343">
        <v>2</v>
      </c>
      <c r="I2343">
        <v>2018</v>
      </c>
      <c r="J2343">
        <v>1</v>
      </c>
      <c r="L2343">
        <v>23108398</v>
      </c>
      <c r="M2343">
        <v>4.8</v>
      </c>
      <c r="P2343" s="29">
        <f t="shared" si="96"/>
        <v>0.6333333333333333</v>
      </c>
    </row>
    <row r="2344" spans="1:16" hidden="1" x14ac:dyDescent="0.25">
      <c r="A2344">
        <v>188997198</v>
      </c>
      <c r="B2344">
        <v>803401</v>
      </c>
      <c r="C2344" t="s">
        <v>318</v>
      </c>
      <c r="D2344">
        <v>2004752</v>
      </c>
      <c r="E2344" t="s">
        <v>290</v>
      </c>
      <c r="F2344" t="s">
        <v>214</v>
      </c>
      <c r="G2344" t="s">
        <v>215</v>
      </c>
      <c r="H2344">
        <v>2</v>
      </c>
      <c r="I2344">
        <v>2018</v>
      </c>
      <c r="J2344">
        <v>1</v>
      </c>
      <c r="L2344">
        <v>23107719</v>
      </c>
      <c r="M2344">
        <v>4.2</v>
      </c>
      <c r="P2344" s="29">
        <f t="shared" si="96"/>
        <v>0.53333333333333333</v>
      </c>
    </row>
    <row r="2345" spans="1:16" hidden="1" x14ac:dyDescent="0.25">
      <c r="A2345">
        <v>188997198</v>
      </c>
      <c r="B2345">
        <v>803401</v>
      </c>
      <c r="C2345" t="s">
        <v>318</v>
      </c>
      <c r="D2345">
        <v>2021631</v>
      </c>
      <c r="E2345" t="s">
        <v>302</v>
      </c>
      <c r="F2345" t="s">
        <v>214</v>
      </c>
      <c r="G2345" t="s">
        <v>215</v>
      </c>
      <c r="H2345">
        <v>2</v>
      </c>
      <c r="I2345">
        <v>2018</v>
      </c>
      <c r="J2345">
        <v>1</v>
      </c>
      <c r="L2345">
        <v>23107753</v>
      </c>
      <c r="M2345">
        <v>4.5999999999999996</v>
      </c>
      <c r="P2345" s="29">
        <f t="shared" ref="P2345:P2375" si="97">IF(AND(ISNUMBER(M2345),H2345&lt;&gt;4),(M2345-1)/6,IF(H2345=4,"DRP",IF(AND(H2345=3,M2345="NA"),"BAD",IF(AND(H2345=2),"CVL",IF(AND(H2345=1,ISBLANK(M2345)),"NULL","UNK")))))</f>
        <v>0.6</v>
      </c>
    </row>
    <row r="2346" spans="1:16" hidden="1" x14ac:dyDescent="0.25">
      <c r="A2346">
        <v>188997198</v>
      </c>
      <c r="B2346">
        <v>803401</v>
      </c>
      <c r="C2346" t="s">
        <v>318</v>
      </c>
      <c r="D2346">
        <v>2004591</v>
      </c>
      <c r="E2346" t="s">
        <v>271</v>
      </c>
      <c r="F2346" t="s">
        <v>214</v>
      </c>
      <c r="G2346" t="s">
        <v>215</v>
      </c>
      <c r="H2346">
        <v>2</v>
      </c>
      <c r="I2346">
        <v>2018</v>
      </c>
      <c r="J2346">
        <v>1</v>
      </c>
      <c r="L2346">
        <v>23108870</v>
      </c>
      <c r="M2346">
        <v>4</v>
      </c>
      <c r="P2346" s="29">
        <f t="shared" si="97"/>
        <v>0.5</v>
      </c>
    </row>
    <row r="2347" spans="1:16" hidden="1" x14ac:dyDescent="0.25">
      <c r="A2347">
        <v>188997198</v>
      </c>
      <c r="B2347">
        <v>803401</v>
      </c>
      <c r="C2347" t="s">
        <v>318</v>
      </c>
      <c r="D2347">
        <v>2027112</v>
      </c>
      <c r="E2347" t="s">
        <v>323</v>
      </c>
      <c r="F2347" t="s">
        <v>320</v>
      </c>
      <c r="G2347" t="s">
        <v>321</v>
      </c>
      <c r="H2347">
        <v>2</v>
      </c>
      <c r="I2347">
        <v>2018</v>
      </c>
      <c r="J2347">
        <v>2</v>
      </c>
      <c r="L2347">
        <v>23114643</v>
      </c>
      <c r="M2347">
        <v>7</v>
      </c>
      <c r="P2347" s="29">
        <f t="shared" si="97"/>
        <v>1</v>
      </c>
    </row>
    <row r="2348" spans="1:16" hidden="1" x14ac:dyDescent="0.25">
      <c r="A2348">
        <v>188997198</v>
      </c>
      <c r="B2348">
        <v>803401</v>
      </c>
      <c r="C2348" t="s">
        <v>318</v>
      </c>
      <c r="D2348">
        <v>2024862</v>
      </c>
      <c r="E2348" t="s">
        <v>289</v>
      </c>
      <c r="F2348" t="s">
        <v>214</v>
      </c>
      <c r="G2348" t="s">
        <v>215</v>
      </c>
      <c r="H2348">
        <v>2</v>
      </c>
      <c r="I2348">
        <v>2018</v>
      </c>
      <c r="J2348">
        <v>2</v>
      </c>
      <c r="L2348">
        <v>23115892</v>
      </c>
      <c r="M2348">
        <v>6</v>
      </c>
      <c r="P2348" s="29">
        <f t="shared" si="97"/>
        <v>0.83333333333333337</v>
      </c>
    </row>
    <row r="2349" spans="1:16" hidden="1" x14ac:dyDescent="0.25">
      <c r="A2349">
        <v>188997198</v>
      </c>
      <c r="B2349">
        <v>803401</v>
      </c>
      <c r="C2349" t="s">
        <v>318</v>
      </c>
      <c r="D2349">
        <v>2021615</v>
      </c>
      <c r="E2349" t="s">
        <v>255</v>
      </c>
      <c r="F2349" t="s">
        <v>214</v>
      </c>
      <c r="G2349" t="s">
        <v>215</v>
      </c>
      <c r="H2349">
        <v>2</v>
      </c>
      <c r="I2349">
        <v>2018</v>
      </c>
      <c r="J2349">
        <v>2</v>
      </c>
      <c r="L2349">
        <v>23116698</v>
      </c>
      <c r="M2349">
        <v>5.2</v>
      </c>
      <c r="P2349" s="29">
        <f t="shared" si="97"/>
        <v>0.70000000000000007</v>
      </c>
    </row>
    <row r="2350" spans="1:16" hidden="1" x14ac:dyDescent="0.25">
      <c r="A2350">
        <v>188997198</v>
      </c>
      <c r="B2350">
        <v>803401</v>
      </c>
      <c r="C2350" t="s">
        <v>318</v>
      </c>
      <c r="D2350">
        <v>2021865</v>
      </c>
      <c r="E2350" t="s">
        <v>301</v>
      </c>
      <c r="F2350" t="s">
        <v>214</v>
      </c>
      <c r="G2350" t="s">
        <v>215</v>
      </c>
      <c r="H2350">
        <v>2</v>
      </c>
      <c r="I2350">
        <v>2018</v>
      </c>
      <c r="J2350">
        <v>2</v>
      </c>
      <c r="L2350">
        <v>23115887</v>
      </c>
      <c r="M2350">
        <v>4.2</v>
      </c>
      <c r="P2350" s="29">
        <f t="shared" si="97"/>
        <v>0.53333333333333333</v>
      </c>
    </row>
    <row r="2351" spans="1:16" hidden="1" x14ac:dyDescent="0.25">
      <c r="A2351">
        <v>188997198</v>
      </c>
      <c r="B2351">
        <v>803401</v>
      </c>
      <c r="C2351" t="s">
        <v>318</v>
      </c>
      <c r="D2351">
        <v>2021638</v>
      </c>
      <c r="E2351" t="s">
        <v>250</v>
      </c>
      <c r="F2351" t="s">
        <v>214</v>
      </c>
      <c r="G2351" t="s">
        <v>215</v>
      </c>
      <c r="H2351">
        <v>2</v>
      </c>
      <c r="I2351">
        <v>2018</v>
      </c>
      <c r="J2351">
        <v>2</v>
      </c>
      <c r="L2351">
        <v>23116219</v>
      </c>
      <c r="M2351">
        <v>4.0999999999999996</v>
      </c>
      <c r="P2351" s="29">
        <f t="shared" si="97"/>
        <v>0.51666666666666661</v>
      </c>
    </row>
    <row r="2352" spans="1:16" hidden="1" x14ac:dyDescent="0.25">
      <c r="A2352">
        <v>188997198</v>
      </c>
      <c r="B2352">
        <v>803401</v>
      </c>
      <c r="C2352" t="s">
        <v>318</v>
      </c>
      <c r="D2352">
        <v>2021787</v>
      </c>
      <c r="E2352" t="s">
        <v>292</v>
      </c>
      <c r="F2352" t="s">
        <v>214</v>
      </c>
      <c r="G2352" t="s">
        <v>215</v>
      </c>
      <c r="H2352">
        <v>3</v>
      </c>
      <c r="I2352">
        <v>2019</v>
      </c>
      <c r="J2352">
        <v>1</v>
      </c>
      <c r="L2352">
        <v>23119964</v>
      </c>
      <c r="M2352">
        <v>3.1</v>
      </c>
      <c r="P2352" s="29">
        <f t="shared" si="97"/>
        <v>0.35000000000000003</v>
      </c>
    </row>
    <row r="2353" spans="1:16" hidden="1" x14ac:dyDescent="0.25">
      <c r="A2353">
        <v>188997198</v>
      </c>
      <c r="B2353">
        <v>803401</v>
      </c>
      <c r="C2353" t="s">
        <v>318</v>
      </c>
      <c r="D2353">
        <v>2021750</v>
      </c>
      <c r="E2353" t="s">
        <v>296</v>
      </c>
      <c r="F2353" t="s">
        <v>214</v>
      </c>
      <c r="G2353" t="s">
        <v>215</v>
      </c>
      <c r="H2353">
        <v>2</v>
      </c>
      <c r="I2353">
        <v>2019</v>
      </c>
      <c r="J2353">
        <v>1</v>
      </c>
      <c r="L2353">
        <v>23120000</v>
      </c>
      <c r="M2353">
        <v>5.2</v>
      </c>
      <c r="P2353" s="29">
        <f t="shared" si="97"/>
        <v>0.70000000000000007</v>
      </c>
    </row>
    <row r="2354" spans="1:16" hidden="1" x14ac:dyDescent="0.25">
      <c r="A2354">
        <v>188997198</v>
      </c>
      <c r="B2354">
        <v>803401</v>
      </c>
      <c r="C2354" t="s">
        <v>318</v>
      </c>
      <c r="D2354">
        <v>2021744</v>
      </c>
      <c r="E2354" t="s">
        <v>262</v>
      </c>
      <c r="F2354" t="s">
        <v>214</v>
      </c>
      <c r="G2354" t="s">
        <v>215</v>
      </c>
      <c r="H2354">
        <v>2</v>
      </c>
      <c r="I2354">
        <v>2019</v>
      </c>
      <c r="J2354">
        <v>1</v>
      </c>
      <c r="L2354">
        <v>23123927</v>
      </c>
      <c r="M2354">
        <v>5.9</v>
      </c>
      <c r="P2354" s="29">
        <f t="shared" si="97"/>
        <v>0.81666666666666676</v>
      </c>
    </row>
    <row r="2355" spans="1:16" hidden="1" x14ac:dyDescent="0.25">
      <c r="A2355">
        <v>188997198</v>
      </c>
      <c r="B2355">
        <v>803401</v>
      </c>
      <c r="C2355" t="s">
        <v>318</v>
      </c>
      <c r="D2355">
        <v>2024863</v>
      </c>
      <c r="E2355" t="s">
        <v>304</v>
      </c>
      <c r="F2355" t="s">
        <v>214</v>
      </c>
      <c r="G2355" t="s">
        <v>215</v>
      </c>
      <c r="H2355">
        <v>2</v>
      </c>
      <c r="I2355">
        <v>2019</v>
      </c>
      <c r="J2355">
        <v>1</v>
      </c>
      <c r="L2355">
        <v>23120228</v>
      </c>
      <c r="M2355">
        <v>4.7</v>
      </c>
      <c r="P2355" s="29">
        <f t="shared" si="97"/>
        <v>0.6166666666666667</v>
      </c>
    </row>
    <row r="2356" spans="1:16" hidden="1" x14ac:dyDescent="0.25">
      <c r="A2356">
        <v>188997198</v>
      </c>
      <c r="B2356">
        <v>803401</v>
      </c>
      <c r="C2356" t="s">
        <v>318</v>
      </c>
      <c r="D2356">
        <v>2021640</v>
      </c>
      <c r="E2356" t="s">
        <v>227</v>
      </c>
      <c r="F2356" t="s">
        <v>214</v>
      </c>
      <c r="G2356" t="s">
        <v>215</v>
      </c>
      <c r="H2356">
        <v>2</v>
      </c>
      <c r="I2356">
        <v>2019</v>
      </c>
      <c r="J2356">
        <v>1</v>
      </c>
      <c r="L2356">
        <v>23122092</v>
      </c>
      <c r="M2356">
        <v>4.0999999999999996</v>
      </c>
      <c r="P2356" s="29">
        <f t="shared" si="97"/>
        <v>0.51666666666666661</v>
      </c>
    </row>
    <row r="2357" spans="1:16" hidden="1" x14ac:dyDescent="0.25">
      <c r="A2357">
        <v>188997198</v>
      </c>
      <c r="B2357">
        <v>803401</v>
      </c>
      <c r="C2357" t="s">
        <v>318</v>
      </c>
      <c r="D2357">
        <v>2021725</v>
      </c>
      <c r="E2357" t="s">
        <v>257</v>
      </c>
      <c r="F2357" t="s">
        <v>214</v>
      </c>
      <c r="G2357" t="s">
        <v>215</v>
      </c>
      <c r="H2357">
        <v>3</v>
      </c>
      <c r="I2357">
        <v>2019</v>
      </c>
      <c r="J2357">
        <v>1</v>
      </c>
      <c r="L2357">
        <v>23120001</v>
      </c>
      <c r="M2357">
        <v>2.2999999999999998</v>
      </c>
      <c r="P2357" s="29">
        <f t="shared" si="97"/>
        <v>0.21666666666666665</v>
      </c>
    </row>
    <row r="2358" spans="1:16" hidden="1" x14ac:dyDescent="0.25">
      <c r="A2358">
        <v>188997198</v>
      </c>
      <c r="B2358">
        <v>803401</v>
      </c>
      <c r="C2358" t="s">
        <v>318</v>
      </c>
      <c r="D2358">
        <v>2021671</v>
      </c>
      <c r="E2358" t="s">
        <v>303</v>
      </c>
      <c r="F2358" t="s">
        <v>214</v>
      </c>
      <c r="G2358" t="s">
        <v>215</v>
      </c>
      <c r="H2358">
        <v>1</v>
      </c>
      <c r="I2358">
        <v>2019</v>
      </c>
      <c r="J2358">
        <v>2</v>
      </c>
      <c r="L2358">
        <v>23130363</v>
      </c>
      <c r="P2358" s="29" t="str">
        <f t="shared" si="97"/>
        <v>NULL</v>
      </c>
    </row>
    <row r="2359" spans="1:16" hidden="1" x14ac:dyDescent="0.25">
      <c r="A2359">
        <v>188997198</v>
      </c>
      <c r="B2359">
        <v>803401</v>
      </c>
      <c r="C2359" t="s">
        <v>318</v>
      </c>
      <c r="D2359">
        <v>2004587</v>
      </c>
      <c r="E2359" t="s">
        <v>288</v>
      </c>
      <c r="F2359" t="s">
        <v>214</v>
      </c>
      <c r="G2359" t="s">
        <v>215</v>
      </c>
      <c r="H2359">
        <v>1</v>
      </c>
      <c r="I2359">
        <v>2019</v>
      </c>
      <c r="J2359">
        <v>2</v>
      </c>
      <c r="L2359">
        <v>23130405</v>
      </c>
      <c r="P2359" s="29" t="str">
        <f t="shared" si="97"/>
        <v>NULL</v>
      </c>
    </row>
    <row r="2360" spans="1:16" hidden="1" x14ac:dyDescent="0.25">
      <c r="A2360">
        <v>188997198</v>
      </c>
      <c r="B2360">
        <v>803401</v>
      </c>
      <c r="C2360" t="s">
        <v>318</v>
      </c>
      <c r="D2360">
        <v>2021689</v>
      </c>
      <c r="E2360" t="s">
        <v>312</v>
      </c>
      <c r="F2360" t="s">
        <v>214</v>
      </c>
      <c r="G2360" t="s">
        <v>215</v>
      </c>
      <c r="H2360">
        <v>1</v>
      </c>
      <c r="I2360">
        <v>2019</v>
      </c>
      <c r="J2360">
        <v>2</v>
      </c>
      <c r="L2360">
        <v>23129810</v>
      </c>
      <c r="P2360" s="29" t="str">
        <f t="shared" si="97"/>
        <v>NULL</v>
      </c>
    </row>
    <row r="2361" spans="1:16" hidden="1" x14ac:dyDescent="0.25">
      <c r="A2361">
        <v>188997198</v>
      </c>
      <c r="B2361">
        <v>803401</v>
      </c>
      <c r="C2361" t="s">
        <v>318</v>
      </c>
      <c r="D2361">
        <v>2021725</v>
      </c>
      <c r="E2361" t="s">
        <v>257</v>
      </c>
      <c r="F2361" t="s">
        <v>214</v>
      </c>
      <c r="G2361" t="s">
        <v>215</v>
      </c>
      <c r="H2361">
        <v>1</v>
      </c>
      <c r="I2361">
        <v>2019</v>
      </c>
      <c r="J2361">
        <v>2</v>
      </c>
      <c r="L2361">
        <v>23129197</v>
      </c>
      <c r="P2361" s="29" t="str">
        <f t="shared" si="97"/>
        <v>NULL</v>
      </c>
    </row>
    <row r="2362" spans="1:16" hidden="1" x14ac:dyDescent="0.25">
      <c r="A2362">
        <v>188997198</v>
      </c>
      <c r="B2362">
        <v>803401</v>
      </c>
      <c r="C2362" t="s">
        <v>318</v>
      </c>
      <c r="D2362">
        <v>2021787</v>
      </c>
      <c r="E2362" t="s">
        <v>292</v>
      </c>
      <c r="F2362" t="s">
        <v>214</v>
      </c>
      <c r="G2362" t="s">
        <v>215</v>
      </c>
      <c r="H2362">
        <v>1</v>
      </c>
      <c r="I2362">
        <v>2019</v>
      </c>
      <c r="J2362">
        <v>2</v>
      </c>
      <c r="L2362">
        <v>23129786</v>
      </c>
      <c r="P2362" s="29" t="str">
        <f t="shared" si="97"/>
        <v>NULL</v>
      </c>
    </row>
    <row r="2363" spans="1:16" hidden="1" x14ac:dyDescent="0.25">
      <c r="A2363">
        <v>188997198</v>
      </c>
      <c r="B2363">
        <v>803401</v>
      </c>
      <c r="C2363" t="s">
        <v>318</v>
      </c>
      <c r="D2363">
        <v>2024865</v>
      </c>
      <c r="E2363" t="s">
        <v>284</v>
      </c>
      <c r="F2363" t="s">
        <v>214</v>
      </c>
      <c r="G2363" t="s">
        <v>215</v>
      </c>
      <c r="H2363">
        <v>1</v>
      </c>
      <c r="I2363">
        <v>2019</v>
      </c>
      <c r="J2363">
        <v>2</v>
      </c>
      <c r="L2363">
        <v>23131253</v>
      </c>
      <c r="P2363" s="29" t="str">
        <f t="shared" si="97"/>
        <v>NULL</v>
      </c>
    </row>
    <row r="2364" spans="1:16" hidden="1" x14ac:dyDescent="0.25">
      <c r="A2364">
        <v>189036639</v>
      </c>
      <c r="B2364">
        <v>803403</v>
      </c>
      <c r="C2364" t="s">
        <v>224</v>
      </c>
      <c r="D2364">
        <v>2004172</v>
      </c>
      <c r="E2364" t="s">
        <v>213</v>
      </c>
      <c r="F2364" t="s">
        <v>214</v>
      </c>
      <c r="G2364" t="s">
        <v>215</v>
      </c>
      <c r="H2364">
        <v>2</v>
      </c>
      <c r="I2364">
        <v>2016</v>
      </c>
      <c r="J2364">
        <v>1</v>
      </c>
      <c r="L2364">
        <v>23078278</v>
      </c>
      <c r="M2364">
        <v>6.6</v>
      </c>
      <c r="P2364" s="29">
        <f t="shared" si="97"/>
        <v>0.93333333333333324</v>
      </c>
    </row>
    <row r="2365" spans="1:16" hidden="1" x14ac:dyDescent="0.25">
      <c r="A2365">
        <v>189036639</v>
      </c>
      <c r="B2365">
        <v>803403</v>
      </c>
      <c r="C2365" t="s">
        <v>224</v>
      </c>
      <c r="D2365">
        <v>2005108</v>
      </c>
      <c r="E2365" t="s">
        <v>217</v>
      </c>
      <c r="F2365" t="s">
        <v>214</v>
      </c>
      <c r="G2365" t="s">
        <v>215</v>
      </c>
      <c r="H2365">
        <v>2</v>
      </c>
      <c r="I2365">
        <v>2016</v>
      </c>
      <c r="J2365">
        <v>1</v>
      </c>
      <c r="L2365">
        <v>23078550</v>
      </c>
      <c r="M2365">
        <v>4.3</v>
      </c>
      <c r="P2365" s="29">
        <f t="shared" si="97"/>
        <v>0.54999999999999993</v>
      </c>
    </row>
    <row r="2366" spans="1:16" hidden="1" x14ac:dyDescent="0.25">
      <c r="A2366">
        <v>189036639</v>
      </c>
      <c r="B2366">
        <v>803403</v>
      </c>
      <c r="C2366" t="s">
        <v>224</v>
      </c>
      <c r="D2366">
        <v>2005111</v>
      </c>
      <c r="E2366" t="s">
        <v>218</v>
      </c>
      <c r="F2366" t="s">
        <v>214</v>
      </c>
      <c r="G2366" t="s">
        <v>215</v>
      </c>
      <c r="H2366">
        <v>2</v>
      </c>
      <c r="I2366">
        <v>2016</v>
      </c>
      <c r="J2366">
        <v>1</v>
      </c>
      <c r="L2366">
        <v>23078557</v>
      </c>
      <c r="M2366">
        <v>4.5999999999999996</v>
      </c>
      <c r="P2366" s="29">
        <f t="shared" si="97"/>
        <v>0.6</v>
      </c>
    </row>
    <row r="2367" spans="1:16" hidden="1" x14ac:dyDescent="0.25">
      <c r="A2367">
        <v>189036639</v>
      </c>
      <c r="B2367">
        <v>803403</v>
      </c>
      <c r="C2367" t="s">
        <v>224</v>
      </c>
      <c r="D2367">
        <v>2005125</v>
      </c>
      <c r="E2367" t="s">
        <v>223</v>
      </c>
      <c r="F2367" t="s">
        <v>214</v>
      </c>
      <c r="G2367" t="s">
        <v>215</v>
      </c>
      <c r="H2367">
        <v>2</v>
      </c>
      <c r="I2367">
        <v>2016</v>
      </c>
      <c r="J2367">
        <v>1</v>
      </c>
      <c r="L2367">
        <v>23078449</v>
      </c>
      <c r="M2367">
        <v>5.0999999999999996</v>
      </c>
      <c r="P2367" s="29">
        <f t="shared" si="97"/>
        <v>0.68333333333333324</v>
      </c>
    </row>
    <row r="2368" spans="1:16" hidden="1" x14ac:dyDescent="0.25">
      <c r="A2368">
        <v>189036639</v>
      </c>
      <c r="B2368">
        <v>803403</v>
      </c>
      <c r="C2368" t="s">
        <v>224</v>
      </c>
      <c r="D2368">
        <v>2021900</v>
      </c>
      <c r="E2368" t="s">
        <v>216</v>
      </c>
      <c r="F2368" t="s">
        <v>214</v>
      </c>
      <c r="G2368" t="s">
        <v>215</v>
      </c>
      <c r="H2368">
        <v>2</v>
      </c>
      <c r="I2368">
        <v>2016</v>
      </c>
      <c r="J2368">
        <v>1</v>
      </c>
      <c r="L2368">
        <v>23078554</v>
      </c>
      <c r="M2368">
        <v>4.2</v>
      </c>
      <c r="P2368" s="29">
        <f t="shared" si="97"/>
        <v>0.53333333333333333</v>
      </c>
    </row>
    <row r="2369" spans="1:16" hidden="1" x14ac:dyDescent="0.25">
      <c r="A2369">
        <v>189036639</v>
      </c>
      <c r="B2369">
        <v>803403</v>
      </c>
      <c r="C2369" t="s">
        <v>224</v>
      </c>
      <c r="D2369">
        <v>2021879</v>
      </c>
      <c r="E2369" t="s">
        <v>219</v>
      </c>
      <c r="F2369" t="s">
        <v>214</v>
      </c>
      <c r="G2369" t="s">
        <v>215</v>
      </c>
      <c r="H2369">
        <v>3</v>
      </c>
      <c r="I2369">
        <v>2016</v>
      </c>
      <c r="J2369">
        <v>1</v>
      </c>
      <c r="L2369">
        <v>23078551</v>
      </c>
      <c r="M2369">
        <v>3.7</v>
      </c>
      <c r="P2369" s="29">
        <f t="shared" si="97"/>
        <v>0.45</v>
      </c>
    </row>
    <row r="2370" spans="1:16" hidden="1" x14ac:dyDescent="0.25">
      <c r="A2370">
        <v>189036639</v>
      </c>
      <c r="B2370">
        <v>803403</v>
      </c>
      <c r="C2370" t="s">
        <v>224</v>
      </c>
      <c r="D2370">
        <v>2004183</v>
      </c>
      <c r="E2370" t="s">
        <v>244</v>
      </c>
      <c r="F2370" t="s">
        <v>214</v>
      </c>
      <c r="G2370" t="s">
        <v>215</v>
      </c>
      <c r="H2370">
        <v>2</v>
      </c>
      <c r="I2370">
        <v>2016</v>
      </c>
      <c r="J2370">
        <v>2</v>
      </c>
      <c r="L2370">
        <v>23085265</v>
      </c>
      <c r="M2370">
        <v>5.6</v>
      </c>
      <c r="P2370" s="29">
        <f t="shared" si="97"/>
        <v>0.76666666666666661</v>
      </c>
    </row>
    <row r="2371" spans="1:16" hidden="1" x14ac:dyDescent="0.25">
      <c r="A2371">
        <v>189036639</v>
      </c>
      <c r="B2371">
        <v>803403</v>
      </c>
      <c r="C2371" t="s">
        <v>224</v>
      </c>
      <c r="D2371">
        <v>2004186</v>
      </c>
      <c r="E2371" t="s">
        <v>229</v>
      </c>
      <c r="F2371" t="s">
        <v>214</v>
      </c>
      <c r="G2371" t="s">
        <v>215</v>
      </c>
      <c r="H2371">
        <v>2</v>
      </c>
      <c r="I2371">
        <v>2016</v>
      </c>
      <c r="J2371">
        <v>2</v>
      </c>
      <c r="L2371">
        <v>23085268</v>
      </c>
      <c r="M2371">
        <v>5.8</v>
      </c>
      <c r="P2371" s="29">
        <f t="shared" si="97"/>
        <v>0.79999999999999993</v>
      </c>
    </row>
    <row r="2372" spans="1:16" hidden="1" x14ac:dyDescent="0.25">
      <c r="A2372">
        <v>189036639</v>
      </c>
      <c r="B2372">
        <v>803403</v>
      </c>
      <c r="C2372" t="s">
        <v>224</v>
      </c>
      <c r="D2372">
        <v>2005124</v>
      </c>
      <c r="E2372" t="s">
        <v>220</v>
      </c>
      <c r="F2372" t="s">
        <v>214</v>
      </c>
      <c r="G2372" t="s">
        <v>215</v>
      </c>
      <c r="H2372">
        <v>2</v>
      </c>
      <c r="I2372">
        <v>2016</v>
      </c>
      <c r="J2372">
        <v>2</v>
      </c>
      <c r="L2372">
        <v>23086006</v>
      </c>
      <c r="M2372">
        <v>4</v>
      </c>
      <c r="P2372" s="29">
        <f t="shared" si="97"/>
        <v>0.5</v>
      </c>
    </row>
    <row r="2373" spans="1:16" hidden="1" x14ac:dyDescent="0.25">
      <c r="A2373">
        <v>189036639</v>
      </c>
      <c r="B2373">
        <v>803403</v>
      </c>
      <c r="C2373" t="s">
        <v>224</v>
      </c>
      <c r="D2373">
        <v>2021876</v>
      </c>
      <c r="E2373" t="s">
        <v>241</v>
      </c>
      <c r="F2373" t="s">
        <v>214</v>
      </c>
      <c r="G2373" t="s">
        <v>215</v>
      </c>
      <c r="H2373">
        <v>3</v>
      </c>
      <c r="I2373">
        <v>2016</v>
      </c>
      <c r="J2373">
        <v>2</v>
      </c>
      <c r="L2373">
        <v>23085996</v>
      </c>
      <c r="M2373">
        <v>3.6</v>
      </c>
      <c r="P2373" s="29">
        <f t="shared" si="97"/>
        <v>0.43333333333333335</v>
      </c>
    </row>
    <row r="2374" spans="1:16" hidden="1" x14ac:dyDescent="0.25">
      <c r="A2374">
        <v>189036639</v>
      </c>
      <c r="B2374">
        <v>803403</v>
      </c>
      <c r="C2374" t="s">
        <v>224</v>
      </c>
      <c r="D2374">
        <v>2021994</v>
      </c>
      <c r="E2374" t="s">
        <v>298</v>
      </c>
      <c r="F2374" t="s">
        <v>214</v>
      </c>
      <c r="G2374" t="s">
        <v>215</v>
      </c>
      <c r="H2374">
        <v>2</v>
      </c>
      <c r="I2374">
        <v>2016</v>
      </c>
      <c r="J2374">
        <v>2</v>
      </c>
      <c r="L2374">
        <v>23086007</v>
      </c>
      <c r="M2374">
        <v>4.9000000000000004</v>
      </c>
      <c r="P2374" s="29">
        <f t="shared" si="97"/>
        <v>0.65</v>
      </c>
    </row>
    <row r="2375" spans="1:16" hidden="1" x14ac:dyDescent="0.25">
      <c r="A2375">
        <v>189036639</v>
      </c>
      <c r="B2375">
        <v>803403</v>
      </c>
      <c r="C2375" t="s">
        <v>224</v>
      </c>
      <c r="D2375">
        <v>2021879</v>
      </c>
      <c r="E2375" t="s">
        <v>219</v>
      </c>
      <c r="F2375" t="s">
        <v>214</v>
      </c>
      <c r="G2375" t="s">
        <v>215</v>
      </c>
      <c r="H2375">
        <v>3</v>
      </c>
      <c r="I2375">
        <v>2016</v>
      </c>
      <c r="J2375">
        <v>2</v>
      </c>
      <c r="L2375">
        <v>23085992</v>
      </c>
      <c r="M2375">
        <v>2.9</v>
      </c>
      <c r="P2375" s="29">
        <f t="shared" si="97"/>
        <v>0.31666666666666665</v>
      </c>
    </row>
    <row r="2376" spans="1:16" hidden="1" x14ac:dyDescent="0.25">
      <c r="A2376">
        <v>189204000</v>
      </c>
      <c r="B2376">
        <v>803403</v>
      </c>
      <c r="C2376" t="s">
        <v>224</v>
      </c>
      <c r="D2376">
        <v>2021900</v>
      </c>
      <c r="E2376" t="s">
        <v>216</v>
      </c>
      <c r="F2376" t="s">
        <v>214</v>
      </c>
      <c r="G2376" t="s">
        <v>215</v>
      </c>
      <c r="H2376">
        <v>3</v>
      </c>
      <c r="I2376">
        <v>2015</v>
      </c>
      <c r="J2376">
        <v>1</v>
      </c>
      <c r="L2376">
        <v>23065093</v>
      </c>
      <c r="M2376">
        <v>3</v>
      </c>
      <c r="P2376" s="29">
        <f t="shared" ref="P2376:P2386" si="98">IF(AND(ISNUMBER(M2376),H2376&lt;&gt;4,N2376&lt;&gt;"X"),(M2376-1)/6,IF(H2376=4,"DRP",IF(AND(H2376=3,M2376="NA"),"BAD",IF(AND(H2376=2),"CVL",IF(AND(H2376=1,ISBLANK(M2376)),"NULL","UNK")))))</f>
        <v>0.33333333333333331</v>
      </c>
    </row>
    <row r="2377" spans="1:16" hidden="1" x14ac:dyDescent="0.25">
      <c r="A2377">
        <v>189204000</v>
      </c>
      <c r="B2377">
        <v>803403</v>
      </c>
      <c r="C2377" t="s">
        <v>224</v>
      </c>
      <c r="D2377">
        <v>2021879</v>
      </c>
      <c r="E2377" t="s">
        <v>219</v>
      </c>
      <c r="F2377" t="s">
        <v>214</v>
      </c>
      <c r="G2377" t="s">
        <v>215</v>
      </c>
      <c r="H2377">
        <v>3</v>
      </c>
      <c r="I2377">
        <v>2015</v>
      </c>
      <c r="J2377">
        <v>1</v>
      </c>
      <c r="L2377">
        <v>23065089</v>
      </c>
      <c r="M2377">
        <v>2.2999999999999998</v>
      </c>
      <c r="P2377" s="29">
        <f t="shared" si="98"/>
        <v>0.21666666666666665</v>
      </c>
    </row>
    <row r="2378" spans="1:16" hidden="1" x14ac:dyDescent="0.25">
      <c r="A2378">
        <v>189204000</v>
      </c>
      <c r="B2378">
        <v>803403</v>
      </c>
      <c r="C2378" t="s">
        <v>224</v>
      </c>
      <c r="D2378">
        <v>2005125</v>
      </c>
      <c r="E2378" t="s">
        <v>223</v>
      </c>
      <c r="F2378" t="s">
        <v>214</v>
      </c>
      <c r="G2378" t="s">
        <v>215</v>
      </c>
      <c r="H2378">
        <v>3</v>
      </c>
      <c r="I2378">
        <v>2015</v>
      </c>
      <c r="J2378">
        <v>1</v>
      </c>
      <c r="L2378">
        <v>23065084</v>
      </c>
      <c r="M2378">
        <v>2.5</v>
      </c>
      <c r="P2378" s="29">
        <f t="shared" si="98"/>
        <v>0.25</v>
      </c>
    </row>
    <row r="2379" spans="1:16" hidden="1" x14ac:dyDescent="0.25">
      <c r="A2379">
        <v>189204000</v>
      </c>
      <c r="B2379">
        <v>803403</v>
      </c>
      <c r="C2379" t="s">
        <v>224</v>
      </c>
      <c r="D2379">
        <v>2005111</v>
      </c>
      <c r="E2379" t="s">
        <v>218</v>
      </c>
      <c r="F2379" t="s">
        <v>214</v>
      </c>
      <c r="G2379" t="s">
        <v>215</v>
      </c>
      <c r="H2379">
        <v>3</v>
      </c>
      <c r="I2379">
        <v>2015</v>
      </c>
      <c r="J2379">
        <v>1</v>
      </c>
      <c r="L2379">
        <v>23065095</v>
      </c>
      <c r="M2379">
        <v>3.1</v>
      </c>
      <c r="P2379" s="29">
        <f t="shared" si="98"/>
        <v>0.35000000000000003</v>
      </c>
    </row>
    <row r="2380" spans="1:16" hidden="1" x14ac:dyDescent="0.25">
      <c r="A2380">
        <v>189204000</v>
      </c>
      <c r="B2380">
        <v>803403</v>
      </c>
      <c r="C2380" t="s">
        <v>224</v>
      </c>
      <c r="D2380">
        <v>2005108</v>
      </c>
      <c r="E2380" t="s">
        <v>217</v>
      </c>
      <c r="F2380" t="s">
        <v>214</v>
      </c>
      <c r="G2380" t="s">
        <v>215</v>
      </c>
      <c r="H2380">
        <v>3</v>
      </c>
      <c r="I2380">
        <v>2015</v>
      </c>
      <c r="J2380">
        <v>1</v>
      </c>
      <c r="L2380">
        <v>23065086</v>
      </c>
      <c r="M2380">
        <v>2.7</v>
      </c>
      <c r="P2380" s="29">
        <f t="shared" si="98"/>
        <v>0.28333333333333338</v>
      </c>
    </row>
    <row r="2381" spans="1:16" hidden="1" x14ac:dyDescent="0.25">
      <c r="A2381">
        <v>189204000</v>
      </c>
      <c r="B2381">
        <v>803403</v>
      </c>
      <c r="C2381" t="s">
        <v>224</v>
      </c>
      <c r="D2381">
        <v>2004172</v>
      </c>
      <c r="E2381" t="s">
        <v>213</v>
      </c>
      <c r="F2381" t="s">
        <v>214</v>
      </c>
      <c r="G2381" t="s">
        <v>215</v>
      </c>
      <c r="H2381">
        <v>2</v>
      </c>
      <c r="I2381">
        <v>2015</v>
      </c>
      <c r="J2381">
        <v>1</v>
      </c>
      <c r="L2381">
        <v>23067065</v>
      </c>
      <c r="M2381">
        <v>6.6</v>
      </c>
      <c r="P2381" s="29">
        <f t="shared" si="98"/>
        <v>0.93333333333333324</v>
      </c>
    </row>
    <row r="2382" spans="1:16" hidden="1" x14ac:dyDescent="0.25">
      <c r="A2382">
        <v>189204000</v>
      </c>
      <c r="B2382">
        <v>803403</v>
      </c>
      <c r="C2382" t="s">
        <v>224</v>
      </c>
      <c r="D2382">
        <v>2004183</v>
      </c>
      <c r="E2382" t="s">
        <v>244</v>
      </c>
      <c r="F2382" t="s">
        <v>214</v>
      </c>
      <c r="G2382" t="s">
        <v>215</v>
      </c>
      <c r="H2382">
        <v>3</v>
      </c>
      <c r="I2382">
        <v>2015</v>
      </c>
      <c r="J2382">
        <v>2</v>
      </c>
      <c r="L2382">
        <v>23072786</v>
      </c>
      <c r="M2382" t="s">
        <v>221</v>
      </c>
      <c r="P2382" s="29" t="str">
        <f t="shared" si="98"/>
        <v>BAD</v>
      </c>
    </row>
    <row r="2383" spans="1:16" hidden="1" x14ac:dyDescent="0.25">
      <c r="A2383">
        <v>189204000</v>
      </c>
      <c r="B2383">
        <v>803403</v>
      </c>
      <c r="C2383" t="s">
        <v>224</v>
      </c>
      <c r="D2383">
        <v>2004186</v>
      </c>
      <c r="E2383" t="s">
        <v>229</v>
      </c>
      <c r="F2383" t="s">
        <v>214</v>
      </c>
      <c r="G2383" t="s">
        <v>215</v>
      </c>
      <c r="H2383">
        <v>3</v>
      </c>
      <c r="I2383">
        <v>2015</v>
      </c>
      <c r="J2383">
        <v>2</v>
      </c>
      <c r="L2383">
        <v>23072879</v>
      </c>
      <c r="M2383" t="s">
        <v>221</v>
      </c>
      <c r="P2383" s="29" t="str">
        <f t="shared" si="98"/>
        <v>BAD</v>
      </c>
    </row>
    <row r="2384" spans="1:16" hidden="1" x14ac:dyDescent="0.25">
      <c r="A2384">
        <v>189204000</v>
      </c>
      <c r="B2384">
        <v>803403</v>
      </c>
      <c r="C2384" t="s">
        <v>224</v>
      </c>
      <c r="D2384">
        <v>2005124</v>
      </c>
      <c r="E2384" t="s">
        <v>220</v>
      </c>
      <c r="F2384" t="s">
        <v>214</v>
      </c>
      <c r="G2384" t="s">
        <v>215</v>
      </c>
      <c r="H2384">
        <v>3</v>
      </c>
      <c r="I2384">
        <v>2015</v>
      </c>
      <c r="J2384">
        <v>2</v>
      </c>
      <c r="L2384">
        <v>23072066</v>
      </c>
      <c r="M2384">
        <v>2.5</v>
      </c>
      <c r="P2384" s="29">
        <f t="shared" si="98"/>
        <v>0.25</v>
      </c>
    </row>
    <row r="2385" spans="1:16" hidden="1" x14ac:dyDescent="0.25">
      <c r="A2385">
        <v>189204000</v>
      </c>
      <c r="B2385">
        <v>803403</v>
      </c>
      <c r="C2385" t="s">
        <v>224</v>
      </c>
      <c r="D2385">
        <v>2005108</v>
      </c>
      <c r="E2385" t="s">
        <v>217</v>
      </c>
      <c r="F2385" t="s">
        <v>214</v>
      </c>
      <c r="G2385" t="s">
        <v>215</v>
      </c>
      <c r="H2385">
        <v>3</v>
      </c>
      <c r="I2385">
        <v>2015</v>
      </c>
      <c r="J2385">
        <v>2</v>
      </c>
      <c r="L2385">
        <v>23072062</v>
      </c>
      <c r="M2385">
        <v>1</v>
      </c>
      <c r="P2385" s="29">
        <f t="shared" si="98"/>
        <v>0</v>
      </c>
    </row>
    <row r="2386" spans="1:16" hidden="1" x14ac:dyDescent="0.25">
      <c r="A2386">
        <v>189204000</v>
      </c>
      <c r="B2386">
        <v>803403</v>
      </c>
      <c r="C2386" t="s">
        <v>224</v>
      </c>
      <c r="D2386">
        <v>2021879</v>
      </c>
      <c r="E2386" t="s">
        <v>219</v>
      </c>
      <c r="F2386" t="s">
        <v>214</v>
      </c>
      <c r="G2386" t="s">
        <v>215</v>
      </c>
      <c r="H2386">
        <v>3</v>
      </c>
      <c r="I2386">
        <v>2015</v>
      </c>
      <c r="J2386">
        <v>2</v>
      </c>
      <c r="L2386">
        <v>23072061</v>
      </c>
      <c r="M2386">
        <v>1</v>
      </c>
      <c r="P2386" s="29">
        <f t="shared" si="98"/>
        <v>0</v>
      </c>
    </row>
    <row r="2387" spans="1:16" hidden="1" x14ac:dyDescent="0.25">
      <c r="A2387">
        <v>189204000</v>
      </c>
      <c r="B2387">
        <v>803403</v>
      </c>
      <c r="C2387" t="s">
        <v>224</v>
      </c>
      <c r="D2387">
        <v>2021900</v>
      </c>
      <c r="E2387" t="s">
        <v>216</v>
      </c>
      <c r="F2387" t="s">
        <v>214</v>
      </c>
      <c r="G2387" t="s">
        <v>215</v>
      </c>
      <c r="H2387">
        <v>3</v>
      </c>
      <c r="I2387">
        <v>2016</v>
      </c>
      <c r="J2387">
        <v>1</v>
      </c>
      <c r="L2387">
        <v>23078554</v>
      </c>
      <c r="M2387">
        <v>1</v>
      </c>
      <c r="P2387" s="29">
        <f t="shared" ref="P2387:P2395" si="99">IF(AND(ISNUMBER(M2387),H2387&lt;&gt;4),(M2387-1)/6,IF(H2387=4,"DRP",IF(AND(H2387=3,M2387="NA"),"BAD",IF(AND(H2387=2),"CVL",IF(AND(H2387=1,ISBLANK(M2387)),"NULL","UNK")))))</f>
        <v>0</v>
      </c>
    </row>
    <row r="2388" spans="1:16" hidden="1" x14ac:dyDescent="0.25">
      <c r="A2388">
        <v>189204000</v>
      </c>
      <c r="B2388">
        <v>803403</v>
      </c>
      <c r="C2388" t="s">
        <v>224</v>
      </c>
      <c r="D2388">
        <v>2021879</v>
      </c>
      <c r="E2388" t="s">
        <v>219</v>
      </c>
      <c r="F2388" t="s">
        <v>214</v>
      </c>
      <c r="G2388" t="s">
        <v>215</v>
      </c>
      <c r="H2388">
        <v>3</v>
      </c>
      <c r="I2388">
        <v>2016</v>
      </c>
      <c r="J2388">
        <v>1</v>
      </c>
      <c r="L2388">
        <v>23078551</v>
      </c>
      <c r="M2388">
        <v>1</v>
      </c>
      <c r="P2388" s="29">
        <f t="shared" si="99"/>
        <v>0</v>
      </c>
    </row>
    <row r="2389" spans="1:16" hidden="1" x14ac:dyDescent="0.25">
      <c r="A2389">
        <v>189204000</v>
      </c>
      <c r="B2389">
        <v>803403</v>
      </c>
      <c r="C2389" t="s">
        <v>224</v>
      </c>
      <c r="D2389">
        <v>2005111</v>
      </c>
      <c r="E2389" t="s">
        <v>218</v>
      </c>
      <c r="F2389" t="s">
        <v>214</v>
      </c>
      <c r="G2389" t="s">
        <v>215</v>
      </c>
      <c r="H2389">
        <v>3</v>
      </c>
      <c r="I2389">
        <v>2016</v>
      </c>
      <c r="J2389">
        <v>1</v>
      </c>
      <c r="L2389">
        <v>23078557</v>
      </c>
      <c r="M2389">
        <v>1</v>
      </c>
      <c r="P2389" s="29">
        <f t="shared" si="99"/>
        <v>0</v>
      </c>
    </row>
    <row r="2390" spans="1:16" hidden="1" x14ac:dyDescent="0.25">
      <c r="A2390">
        <v>189204000</v>
      </c>
      <c r="B2390">
        <v>803403</v>
      </c>
      <c r="C2390" t="s">
        <v>224</v>
      </c>
      <c r="D2390">
        <v>2005108</v>
      </c>
      <c r="E2390" t="s">
        <v>217</v>
      </c>
      <c r="F2390" t="s">
        <v>214</v>
      </c>
      <c r="G2390" t="s">
        <v>215</v>
      </c>
      <c r="H2390">
        <v>3</v>
      </c>
      <c r="I2390">
        <v>2016</v>
      </c>
      <c r="J2390">
        <v>1</v>
      </c>
      <c r="L2390">
        <v>23078550</v>
      </c>
      <c r="M2390">
        <v>1</v>
      </c>
      <c r="P2390" s="29">
        <f t="shared" si="99"/>
        <v>0</v>
      </c>
    </row>
    <row r="2391" spans="1:16" hidden="1" x14ac:dyDescent="0.25">
      <c r="A2391">
        <v>189204000</v>
      </c>
      <c r="B2391">
        <v>803403</v>
      </c>
      <c r="C2391" t="s">
        <v>224</v>
      </c>
      <c r="D2391">
        <v>2005125</v>
      </c>
      <c r="E2391" t="s">
        <v>223</v>
      </c>
      <c r="F2391" t="s">
        <v>214</v>
      </c>
      <c r="G2391" t="s">
        <v>215</v>
      </c>
      <c r="H2391">
        <v>3</v>
      </c>
      <c r="I2391">
        <v>2016</v>
      </c>
      <c r="J2391">
        <v>1</v>
      </c>
      <c r="L2391">
        <v>23078449</v>
      </c>
      <c r="M2391">
        <v>1</v>
      </c>
      <c r="P2391" s="29">
        <f t="shared" si="99"/>
        <v>0</v>
      </c>
    </row>
    <row r="2392" spans="1:16" hidden="1" x14ac:dyDescent="0.25">
      <c r="A2392">
        <v>189204000</v>
      </c>
      <c r="B2392">
        <v>803403</v>
      </c>
      <c r="C2392" t="s">
        <v>224</v>
      </c>
      <c r="D2392">
        <v>2004186</v>
      </c>
      <c r="E2392" t="s">
        <v>229</v>
      </c>
      <c r="F2392" t="s">
        <v>214</v>
      </c>
      <c r="G2392" t="s">
        <v>215</v>
      </c>
      <c r="H2392">
        <v>3</v>
      </c>
      <c r="I2392">
        <v>2016</v>
      </c>
      <c r="J2392">
        <v>2</v>
      </c>
      <c r="L2392">
        <v>23085271</v>
      </c>
      <c r="M2392" t="s">
        <v>221</v>
      </c>
      <c r="P2392" s="29" t="str">
        <f t="shared" si="99"/>
        <v>BAD</v>
      </c>
    </row>
    <row r="2393" spans="1:16" hidden="1" x14ac:dyDescent="0.25">
      <c r="A2393">
        <v>189204000</v>
      </c>
      <c r="B2393">
        <v>803403</v>
      </c>
      <c r="C2393" t="s">
        <v>224</v>
      </c>
      <c r="D2393">
        <v>2021879</v>
      </c>
      <c r="E2393" t="s">
        <v>219</v>
      </c>
      <c r="F2393" t="s">
        <v>214</v>
      </c>
      <c r="G2393" t="s">
        <v>215</v>
      </c>
      <c r="H2393">
        <v>3</v>
      </c>
      <c r="I2393">
        <v>2016</v>
      </c>
      <c r="J2393">
        <v>2</v>
      </c>
      <c r="L2393">
        <v>23085992</v>
      </c>
      <c r="M2393">
        <v>1</v>
      </c>
      <c r="P2393" s="29">
        <f t="shared" si="99"/>
        <v>0</v>
      </c>
    </row>
    <row r="2394" spans="1:16" hidden="1" x14ac:dyDescent="0.25">
      <c r="A2394">
        <v>189204000</v>
      </c>
      <c r="B2394">
        <v>803403</v>
      </c>
      <c r="C2394" t="s">
        <v>224</v>
      </c>
      <c r="D2394">
        <v>2005124</v>
      </c>
      <c r="E2394" t="s">
        <v>220</v>
      </c>
      <c r="F2394" t="s">
        <v>214</v>
      </c>
      <c r="G2394" t="s">
        <v>215</v>
      </c>
      <c r="H2394">
        <v>3</v>
      </c>
      <c r="I2394">
        <v>2016</v>
      </c>
      <c r="J2394">
        <v>2</v>
      </c>
      <c r="L2394">
        <v>23086006</v>
      </c>
      <c r="M2394">
        <v>1</v>
      </c>
      <c r="P2394" s="29">
        <f t="shared" si="99"/>
        <v>0</v>
      </c>
    </row>
    <row r="2395" spans="1:16" hidden="1" x14ac:dyDescent="0.25">
      <c r="A2395">
        <v>189204000</v>
      </c>
      <c r="B2395">
        <v>803403</v>
      </c>
      <c r="C2395" t="s">
        <v>224</v>
      </c>
      <c r="D2395">
        <v>2004183</v>
      </c>
      <c r="E2395" t="s">
        <v>244</v>
      </c>
      <c r="F2395" t="s">
        <v>214</v>
      </c>
      <c r="G2395" t="s">
        <v>215</v>
      </c>
      <c r="H2395">
        <v>3</v>
      </c>
      <c r="I2395">
        <v>2016</v>
      </c>
      <c r="J2395">
        <v>2</v>
      </c>
      <c r="L2395">
        <v>23085266</v>
      </c>
      <c r="M2395">
        <v>1</v>
      </c>
      <c r="P2395" s="29">
        <f t="shared" si="99"/>
        <v>0</v>
      </c>
    </row>
    <row r="2396" spans="1:16" hidden="1" x14ac:dyDescent="0.25">
      <c r="A2396">
        <v>189261365</v>
      </c>
      <c r="B2396">
        <v>803401</v>
      </c>
      <c r="C2396" t="s">
        <v>318</v>
      </c>
      <c r="D2396">
        <v>2004098</v>
      </c>
      <c r="E2396" t="s">
        <v>213</v>
      </c>
      <c r="F2396" t="s">
        <v>214</v>
      </c>
      <c r="G2396" t="s">
        <v>215</v>
      </c>
      <c r="H2396">
        <v>2</v>
      </c>
      <c r="I2396">
        <v>2015</v>
      </c>
      <c r="J2396">
        <v>1</v>
      </c>
      <c r="L2396">
        <v>23066601</v>
      </c>
      <c r="M2396">
        <v>6.1</v>
      </c>
      <c r="P2396" s="29">
        <f t="shared" ref="P2396:P2408" si="100">IF(AND(ISNUMBER(M2396),H2396&lt;&gt;4,N2396&lt;&gt;"X"),(M2396-1)/6,IF(H2396=4,"DRP",IF(AND(H2396=3,M2396="NA"),"BAD",IF(AND(H2396=2),"CVL",IF(AND(H2396=1,ISBLANK(M2396)),"NULL","UNK")))))</f>
        <v>0.85</v>
      </c>
    </row>
    <row r="2397" spans="1:16" hidden="1" x14ac:dyDescent="0.25">
      <c r="A2397">
        <v>189261365</v>
      </c>
      <c r="B2397">
        <v>803401</v>
      </c>
      <c r="C2397" t="s">
        <v>318</v>
      </c>
      <c r="D2397">
        <v>2021754</v>
      </c>
      <c r="E2397" t="s">
        <v>216</v>
      </c>
      <c r="F2397" t="s">
        <v>214</v>
      </c>
      <c r="G2397" t="s">
        <v>215</v>
      </c>
      <c r="H2397">
        <v>3</v>
      </c>
      <c r="I2397">
        <v>2015</v>
      </c>
      <c r="J2397">
        <v>1</v>
      </c>
      <c r="L2397">
        <v>23066482</v>
      </c>
      <c r="M2397">
        <v>3.6</v>
      </c>
      <c r="P2397" s="29">
        <f t="shared" si="100"/>
        <v>0.43333333333333335</v>
      </c>
    </row>
    <row r="2398" spans="1:16" hidden="1" x14ac:dyDescent="0.25">
      <c r="A2398">
        <v>189261365</v>
      </c>
      <c r="B2398">
        <v>803401</v>
      </c>
      <c r="C2398" t="s">
        <v>318</v>
      </c>
      <c r="D2398">
        <v>2005099</v>
      </c>
      <c r="E2398" t="s">
        <v>217</v>
      </c>
      <c r="F2398" t="s">
        <v>214</v>
      </c>
      <c r="G2398" t="s">
        <v>215</v>
      </c>
      <c r="H2398">
        <v>3</v>
      </c>
      <c r="I2398">
        <v>2015</v>
      </c>
      <c r="J2398">
        <v>1</v>
      </c>
      <c r="L2398">
        <v>23066434</v>
      </c>
      <c r="M2398">
        <v>3.6</v>
      </c>
      <c r="P2398" s="29">
        <f t="shared" si="100"/>
        <v>0.43333333333333335</v>
      </c>
    </row>
    <row r="2399" spans="1:16" hidden="1" x14ac:dyDescent="0.25">
      <c r="A2399">
        <v>189261365</v>
      </c>
      <c r="B2399">
        <v>803401</v>
      </c>
      <c r="C2399" t="s">
        <v>318</v>
      </c>
      <c r="D2399">
        <v>2005102</v>
      </c>
      <c r="E2399" t="s">
        <v>218</v>
      </c>
      <c r="F2399" t="s">
        <v>214</v>
      </c>
      <c r="G2399" t="s">
        <v>215</v>
      </c>
      <c r="H2399">
        <v>2</v>
      </c>
      <c r="I2399">
        <v>2015</v>
      </c>
      <c r="J2399">
        <v>1</v>
      </c>
      <c r="L2399">
        <v>23066495</v>
      </c>
      <c r="M2399">
        <v>4.2</v>
      </c>
      <c r="P2399" s="29">
        <f t="shared" si="100"/>
        <v>0.53333333333333333</v>
      </c>
    </row>
    <row r="2400" spans="1:16" hidden="1" x14ac:dyDescent="0.25">
      <c r="A2400">
        <v>189261365</v>
      </c>
      <c r="B2400">
        <v>803401</v>
      </c>
      <c r="C2400" t="s">
        <v>318</v>
      </c>
      <c r="D2400">
        <v>2021600</v>
      </c>
      <c r="E2400" t="s">
        <v>219</v>
      </c>
      <c r="F2400" t="s">
        <v>214</v>
      </c>
      <c r="G2400" t="s">
        <v>215</v>
      </c>
      <c r="H2400">
        <v>2</v>
      </c>
      <c r="I2400">
        <v>2015</v>
      </c>
      <c r="J2400">
        <v>1</v>
      </c>
      <c r="L2400">
        <v>23066442</v>
      </c>
      <c r="M2400">
        <v>4.5999999999999996</v>
      </c>
      <c r="P2400" s="29">
        <f t="shared" si="100"/>
        <v>0.6</v>
      </c>
    </row>
    <row r="2401" spans="1:16" hidden="1" x14ac:dyDescent="0.25">
      <c r="A2401">
        <v>189261365</v>
      </c>
      <c r="B2401">
        <v>803401</v>
      </c>
      <c r="C2401" t="s">
        <v>318</v>
      </c>
      <c r="D2401">
        <v>2005118</v>
      </c>
      <c r="E2401" t="s">
        <v>223</v>
      </c>
      <c r="F2401" t="s">
        <v>214</v>
      </c>
      <c r="G2401" t="s">
        <v>215</v>
      </c>
      <c r="H2401">
        <v>2</v>
      </c>
      <c r="I2401">
        <v>2015</v>
      </c>
      <c r="J2401">
        <v>1</v>
      </c>
      <c r="L2401">
        <v>23067524</v>
      </c>
      <c r="M2401">
        <v>5.2</v>
      </c>
      <c r="P2401" s="29">
        <f t="shared" si="100"/>
        <v>0.70000000000000007</v>
      </c>
    </row>
    <row r="2402" spans="1:16" hidden="1" x14ac:dyDescent="0.25">
      <c r="A2402">
        <v>189261365</v>
      </c>
      <c r="B2402">
        <v>803401</v>
      </c>
      <c r="C2402" t="s">
        <v>318</v>
      </c>
      <c r="D2402">
        <v>2004112</v>
      </c>
      <c r="E2402" t="s">
        <v>244</v>
      </c>
      <c r="F2402" t="s">
        <v>214</v>
      </c>
      <c r="G2402" t="s">
        <v>215</v>
      </c>
      <c r="H2402">
        <v>2</v>
      </c>
      <c r="I2402">
        <v>2015</v>
      </c>
      <c r="J2402">
        <v>2</v>
      </c>
      <c r="L2402">
        <v>23073237</v>
      </c>
      <c r="M2402">
        <v>5.3</v>
      </c>
      <c r="P2402" s="29">
        <f t="shared" si="100"/>
        <v>0.71666666666666667</v>
      </c>
    </row>
    <row r="2403" spans="1:16" hidden="1" x14ac:dyDescent="0.25">
      <c r="A2403">
        <v>189261365</v>
      </c>
      <c r="B2403">
        <v>803401</v>
      </c>
      <c r="C2403" t="s">
        <v>318</v>
      </c>
      <c r="D2403">
        <v>2005117</v>
      </c>
      <c r="E2403" t="s">
        <v>220</v>
      </c>
      <c r="F2403" t="s">
        <v>214</v>
      </c>
      <c r="G2403" t="s">
        <v>215</v>
      </c>
      <c r="H2403">
        <v>3</v>
      </c>
      <c r="I2403">
        <v>2015</v>
      </c>
      <c r="J2403">
        <v>2</v>
      </c>
      <c r="L2403">
        <v>23070390</v>
      </c>
      <c r="M2403">
        <v>2.7</v>
      </c>
      <c r="P2403" s="29">
        <f t="shared" si="100"/>
        <v>0.28333333333333338</v>
      </c>
    </row>
    <row r="2404" spans="1:16" hidden="1" x14ac:dyDescent="0.25">
      <c r="A2404">
        <v>189261365</v>
      </c>
      <c r="B2404">
        <v>803401</v>
      </c>
      <c r="C2404" t="s">
        <v>318</v>
      </c>
      <c r="D2404">
        <v>2021602</v>
      </c>
      <c r="E2404" t="s">
        <v>242</v>
      </c>
      <c r="F2404" t="s">
        <v>214</v>
      </c>
      <c r="G2404" t="s">
        <v>215</v>
      </c>
      <c r="H2404">
        <v>2</v>
      </c>
      <c r="I2404">
        <v>2015</v>
      </c>
      <c r="J2404">
        <v>2</v>
      </c>
      <c r="L2404">
        <v>23072007</v>
      </c>
      <c r="M2404">
        <v>5</v>
      </c>
      <c r="P2404" s="29">
        <f t="shared" si="100"/>
        <v>0.66666666666666663</v>
      </c>
    </row>
    <row r="2405" spans="1:16" hidden="1" x14ac:dyDescent="0.25">
      <c r="A2405">
        <v>189261365</v>
      </c>
      <c r="B2405">
        <v>803401</v>
      </c>
      <c r="C2405" t="s">
        <v>318</v>
      </c>
      <c r="D2405">
        <v>2005099</v>
      </c>
      <c r="E2405" t="s">
        <v>217</v>
      </c>
      <c r="F2405" t="s">
        <v>214</v>
      </c>
      <c r="G2405" t="s">
        <v>215</v>
      </c>
      <c r="H2405">
        <v>2</v>
      </c>
      <c r="I2405">
        <v>2015</v>
      </c>
      <c r="J2405">
        <v>2</v>
      </c>
      <c r="L2405">
        <v>23071932</v>
      </c>
      <c r="M2405">
        <v>5.0999999999999996</v>
      </c>
      <c r="P2405" s="29">
        <f t="shared" si="100"/>
        <v>0.68333333333333324</v>
      </c>
    </row>
    <row r="2406" spans="1:16" hidden="1" x14ac:dyDescent="0.25">
      <c r="A2406">
        <v>189261365</v>
      </c>
      <c r="B2406">
        <v>803401</v>
      </c>
      <c r="C2406" t="s">
        <v>318</v>
      </c>
      <c r="D2406">
        <v>2021754</v>
      </c>
      <c r="E2406" t="s">
        <v>216</v>
      </c>
      <c r="F2406" t="s">
        <v>214</v>
      </c>
      <c r="G2406" t="s">
        <v>215</v>
      </c>
      <c r="H2406">
        <v>2</v>
      </c>
      <c r="I2406">
        <v>2015</v>
      </c>
      <c r="J2406">
        <v>2</v>
      </c>
      <c r="L2406">
        <v>23074133</v>
      </c>
      <c r="M2406">
        <v>4.2</v>
      </c>
      <c r="P2406" s="29">
        <f t="shared" si="100"/>
        <v>0.53333333333333333</v>
      </c>
    </row>
    <row r="2407" spans="1:16" hidden="1" x14ac:dyDescent="0.25">
      <c r="A2407">
        <v>189261365</v>
      </c>
      <c r="B2407">
        <v>803401</v>
      </c>
      <c r="C2407" t="s">
        <v>318</v>
      </c>
      <c r="D2407">
        <v>2004112</v>
      </c>
      <c r="E2407" t="s">
        <v>244</v>
      </c>
      <c r="F2407" t="s">
        <v>214</v>
      </c>
      <c r="G2407" t="s">
        <v>215</v>
      </c>
      <c r="H2407">
        <v>4</v>
      </c>
      <c r="I2407">
        <v>2015</v>
      </c>
      <c r="J2407">
        <v>2</v>
      </c>
      <c r="L2407">
        <v>23073240</v>
      </c>
      <c r="P2407" s="29" t="str">
        <f t="shared" si="100"/>
        <v>DRP</v>
      </c>
    </row>
    <row r="2408" spans="1:16" hidden="1" x14ac:dyDescent="0.25">
      <c r="A2408">
        <v>189261365</v>
      </c>
      <c r="B2408">
        <v>803401</v>
      </c>
      <c r="C2408" t="s">
        <v>318</v>
      </c>
      <c r="D2408">
        <v>2005117</v>
      </c>
      <c r="E2408" t="s">
        <v>220</v>
      </c>
      <c r="F2408" t="s">
        <v>214</v>
      </c>
      <c r="G2408" t="s">
        <v>215</v>
      </c>
      <c r="H2408">
        <v>4</v>
      </c>
      <c r="I2408">
        <v>2015</v>
      </c>
      <c r="J2408">
        <v>2</v>
      </c>
      <c r="L2408">
        <v>23070393</v>
      </c>
      <c r="P2408" s="29" t="str">
        <f t="shared" si="100"/>
        <v>DRP</v>
      </c>
    </row>
    <row r="2409" spans="1:16" hidden="1" x14ac:dyDescent="0.25">
      <c r="A2409">
        <v>189261365</v>
      </c>
      <c r="B2409">
        <v>803401</v>
      </c>
      <c r="C2409" t="s">
        <v>318</v>
      </c>
      <c r="D2409">
        <v>2005117</v>
      </c>
      <c r="E2409" t="s">
        <v>220</v>
      </c>
      <c r="F2409" t="s">
        <v>214</v>
      </c>
      <c r="G2409" t="s">
        <v>215</v>
      </c>
      <c r="H2409">
        <v>2</v>
      </c>
      <c r="I2409">
        <v>2016</v>
      </c>
      <c r="J2409">
        <v>1</v>
      </c>
      <c r="L2409">
        <v>23078736</v>
      </c>
      <c r="M2409">
        <v>5</v>
      </c>
      <c r="P2409" s="29">
        <f t="shared" ref="P2409:P2454" si="101">IF(AND(ISNUMBER(M2409),H2409&lt;&gt;4),(M2409-1)/6,IF(H2409=4,"DRP",IF(AND(H2409=3,M2409="NA"),"BAD",IF(AND(H2409=2),"CVL",IF(AND(H2409=1,ISBLANK(M2409)),"NULL","UNK")))))</f>
        <v>0.66666666666666663</v>
      </c>
    </row>
    <row r="2410" spans="1:16" hidden="1" x14ac:dyDescent="0.25">
      <c r="A2410">
        <v>189261365</v>
      </c>
      <c r="B2410">
        <v>803401</v>
      </c>
      <c r="C2410" t="s">
        <v>318</v>
      </c>
      <c r="D2410">
        <v>2021756</v>
      </c>
      <c r="E2410" t="s">
        <v>253</v>
      </c>
      <c r="F2410" t="s">
        <v>214</v>
      </c>
      <c r="G2410" t="s">
        <v>215</v>
      </c>
      <c r="H2410">
        <v>3</v>
      </c>
      <c r="I2410">
        <v>2016</v>
      </c>
      <c r="J2410">
        <v>1</v>
      </c>
      <c r="L2410">
        <v>23081185</v>
      </c>
      <c r="M2410">
        <v>3.3</v>
      </c>
      <c r="P2410" s="29">
        <f t="shared" si="101"/>
        <v>0.3833333333333333</v>
      </c>
    </row>
    <row r="2411" spans="1:16" hidden="1" x14ac:dyDescent="0.25">
      <c r="A2411">
        <v>189261365</v>
      </c>
      <c r="B2411">
        <v>803401</v>
      </c>
      <c r="C2411" t="s">
        <v>318</v>
      </c>
      <c r="D2411">
        <v>2021580</v>
      </c>
      <c r="E2411" t="s">
        <v>241</v>
      </c>
      <c r="F2411" t="s">
        <v>214</v>
      </c>
      <c r="G2411" t="s">
        <v>215</v>
      </c>
      <c r="H2411">
        <v>2</v>
      </c>
      <c r="I2411">
        <v>2016</v>
      </c>
      <c r="J2411">
        <v>1</v>
      </c>
      <c r="L2411">
        <v>23081157</v>
      </c>
      <c r="M2411">
        <v>4</v>
      </c>
      <c r="P2411" s="29">
        <f t="shared" si="101"/>
        <v>0.5</v>
      </c>
    </row>
    <row r="2412" spans="1:16" hidden="1" x14ac:dyDescent="0.25">
      <c r="A2412">
        <v>189261365</v>
      </c>
      <c r="B2412">
        <v>803401</v>
      </c>
      <c r="C2412" t="s">
        <v>318</v>
      </c>
      <c r="D2412">
        <v>2005131</v>
      </c>
      <c r="E2412" t="s">
        <v>228</v>
      </c>
      <c r="F2412" t="s">
        <v>214</v>
      </c>
      <c r="G2412" t="s">
        <v>215</v>
      </c>
      <c r="H2412">
        <v>2</v>
      </c>
      <c r="I2412">
        <v>2016</v>
      </c>
      <c r="J2412">
        <v>1</v>
      </c>
      <c r="L2412">
        <v>23081641</v>
      </c>
      <c r="M2412">
        <v>4.5999999999999996</v>
      </c>
      <c r="P2412" s="29">
        <f t="shared" si="101"/>
        <v>0.6</v>
      </c>
    </row>
    <row r="2413" spans="1:16" hidden="1" x14ac:dyDescent="0.25">
      <c r="A2413">
        <v>189261365</v>
      </c>
      <c r="B2413">
        <v>803401</v>
      </c>
      <c r="C2413" t="s">
        <v>318</v>
      </c>
      <c r="D2413">
        <v>2004116</v>
      </c>
      <c r="E2413" t="s">
        <v>229</v>
      </c>
      <c r="F2413" t="s">
        <v>214</v>
      </c>
      <c r="G2413" t="s">
        <v>215</v>
      </c>
      <c r="H2413">
        <v>2</v>
      </c>
      <c r="I2413">
        <v>2016</v>
      </c>
      <c r="J2413">
        <v>1</v>
      </c>
      <c r="L2413">
        <v>23073043</v>
      </c>
      <c r="M2413">
        <v>4.5999999999999996</v>
      </c>
      <c r="P2413" s="29">
        <f t="shared" si="101"/>
        <v>0.6</v>
      </c>
    </row>
    <row r="2414" spans="1:16" hidden="1" x14ac:dyDescent="0.25">
      <c r="A2414">
        <v>189261365</v>
      </c>
      <c r="B2414">
        <v>803401</v>
      </c>
      <c r="C2414" t="s">
        <v>318</v>
      </c>
      <c r="D2414">
        <v>2021763</v>
      </c>
      <c r="E2414" t="s">
        <v>298</v>
      </c>
      <c r="F2414" t="s">
        <v>214</v>
      </c>
      <c r="G2414" t="s">
        <v>215</v>
      </c>
      <c r="H2414">
        <v>2</v>
      </c>
      <c r="I2414">
        <v>2016</v>
      </c>
      <c r="J2414">
        <v>2</v>
      </c>
      <c r="L2414">
        <v>23086845</v>
      </c>
      <c r="M2414">
        <v>4</v>
      </c>
      <c r="P2414" s="29">
        <f t="shared" si="101"/>
        <v>0.5</v>
      </c>
    </row>
    <row r="2415" spans="1:16" hidden="1" x14ac:dyDescent="0.25">
      <c r="A2415">
        <v>189261365</v>
      </c>
      <c r="B2415">
        <v>803401</v>
      </c>
      <c r="C2415" t="s">
        <v>318</v>
      </c>
      <c r="D2415">
        <v>2005120</v>
      </c>
      <c r="E2415" t="s">
        <v>293</v>
      </c>
      <c r="F2415" t="s">
        <v>214</v>
      </c>
      <c r="G2415" t="s">
        <v>215</v>
      </c>
      <c r="H2415">
        <v>2</v>
      </c>
      <c r="I2415">
        <v>2016</v>
      </c>
      <c r="J2415">
        <v>2</v>
      </c>
      <c r="L2415">
        <v>23086516</v>
      </c>
      <c r="M2415">
        <v>5.0999999999999996</v>
      </c>
      <c r="P2415" s="29">
        <f t="shared" si="101"/>
        <v>0.68333333333333324</v>
      </c>
    </row>
    <row r="2416" spans="1:16" hidden="1" x14ac:dyDescent="0.25">
      <c r="A2416">
        <v>189261365</v>
      </c>
      <c r="B2416">
        <v>803401</v>
      </c>
      <c r="C2416" t="s">
        <v>318</v>
      </c>
      <c r="D2416">
        <v>2021596</v>
      </c>
      <c r="E2416" t="s">
        <v>294</v>
      </c>
      <c r="F2416" t="s">
        <v>214</v>
      </c>
      <c r="G2416" t="s">
        <v>215</v>
      </c>
      <c r="H2416">
        <v>2</v>
      </c>
      <c r="I2416">
        <v>2016</v>
      </c>
      <c r="J2416">
        <v>2</v>
      </c>
      <c r="L2416">
        <v>23086860</v>
      </c>
      <c r="M2416">
        <v>4.5999999999999996</v>
      </c>
      <c r="P2416" s="29">
        <f t="shared" si="101"/>
        <v>0.6</v>
      </c>
    </row>
    <row r="2417" spans="1:16" hidden="1" x14ac:dyDescent="0.25">
      <c r="A2417">
        <v>189261365</v>
      </c>
      <c r="B2417">
        <v>803401</v>
      </c>
      <c r="C2417" t="s">
        <v>318</v>
      </c>
      <c r="D2417">
        <v>2021638</v>
      </c>
      <c r="E2417" t="s">
        <v>250</v>
      </c>
      <c r="F2417" t="s">
        <v>214</v>
      </c>
      <c r="G2417" t="s">
        <v>215</v>
      </c>
      <c r="H2417">
        <v>2</v>
      </c>
      <c r="I2417">
        <v>2016</v>
      </c>
      <c r="J2417">
        <v>2</v>
      </c>
      <c r="L2417">
        <v>23086852</v>
      </c>
      <c r="M2417">
        <v>4.0999999999999996</v>
      </c>
      <c r="P2417" s="29">
        <f t="shared" si="101"/>
        <v>0.51666666666666661</v>
      </c>
    </row>
    <row r="2418" spans="1:16" hidden="1" x14ac:dyDescent="0.25">
      <c r="A2418">
        <v>189261365</v>
      </c>
      <c r="B2418">
        <v>803401</v>
      </c>
      <c r="C2418" t="s">
        <v>318</v>
      </c>
      <c r="D2418">
        <v>2021781</v>
      </c>
      <c r="E2418" t="s">
        <v>235</v>
      </c>
      <c r="F2418" t="s">
        <v>214</v>
      </c>
      <c r="G2418" t="s">
        <v>215</v>
      </c>
      <c r="H2418">
        <v>3</v>
      </c>
      <c r="I2418">
        <v>2016</v>
      </c>
      <c r="J2418">
        <v>2</v>
      </c>
      <c r="L2418">
        <v>23086901</v>
      </c>
      <c r="M2418">
        <v>2.2000000000000002</v>
      </c>
      <c r="P2418" s="29">
        <f t="shared" si="101"/>
        <v>0.20000000000000004</v>
      </c>
    </row>
    <row r="2419" spans="1:16" hidden="1" x14ac:dyDescent="0.25">
      <c r="A2419">
        <v>189261365</v>
      </c>
      <c r="B2419">
        <v>803401</v>
      </c>
      <c r="C2419" t="s">
        <v>318</v>
      </c>
      <c r="D2419">
        <v>2021993</v>
      </c>
      <c r="E2419" t="s">
        <v>256</v>
      </c>
      <c r="F2419" t="s">
        <v>214</v>
      </c>
      <c r="G2419" t="s">
        <v>215</v>
      </c>
      <c r="H2419">
        <v>2</v>
      </c>
      <c r="I2419">
        <v>2016</v>
      </c>
      <c r="J2419">
        <v>2</v>
      </c>
      <c r="L2419">
        <v>23086520</v>
      </c>
      <c r="M2419">
        <v>4</v>
      </c>
      <c r="P2419" s="29">
        <f t="shared" si="101"/>
        <v>0.5</v>
      </c>
    </row>
    <row r="2420" spans="1:16" hidden="1" x14ac:dyDescent="0.25">
      <c r="A2420">
        <v>189261365</v>
      </c>
      <c r="B2420">
        <v>803401</v>
      </c>
      <c r="C2420" t="s">
        <v>318</v>
      </c>
      <c r="D2420">
        <v>2004752</v>
      </c>
      <c r="E2420" t="s">
        <v>290</v>
      </c>
      <c r="F2420" t="s">
        <v>214</v>
      </c>
      <c r="G2420" t="s">
        <v>215</v>
      </c>
      <c r="H2420">
        <v>2</v>
      </c>
      <c r="I2420">
        <v>2017</v>
      </c>
      <c r="J2420">
        <v>1</v>
      </c>
      <c r="L2420">
        <v>23093323</v>
      </c>
      <c r="M2420">
        <v>4</v>
      </c>
      <c r="P2420" s="29">
        <f t="shared" si="101"/>
        <v>0.5</v>
      </c>
    </row>
    <row r="2421" spans="1:16" hidden="1" x14ac:dyDescent="0.25">
      <c r="A2421">
        <v>189261365</v>
      </c>
      <c r="B2421">
        <v>803401</v>
      </c>
      <c r="C2421" t="s">
        <v>318</v>
      </c>
      <c r="D2421">
        <v>2004591</v>
      </c>
      <c r="E2421" t="s">
        <v>271</v>
      </c>
      <c r="F2421" t="s">
        <v>214</v>
      </c>
      <c r="G2421" t="s">
        <v>215</v>
      </c>
      <c r="H2421">
        <v>3</v>
      </c>
      <c r="I2421">
        <v>2017</v>
      </c>
      <c r="J2421">
        <v>1</v>
      </c>
      <c r="L2421">
        <v>23093319</v>
      </c>
      <c r="M2421">
        <v>2.2999999999999998</v>
      </c>
      <c r="P2421" s="29">
        <f t="shared" si="101"/>
        <v>0.21666666666666665</v>
      </c>
    </row>
    <row r="2422" spans="1:16" hidden="1" x14ac:dyDescent="0.25">
      <c r="A2422">
        <v>189261365</v>
      </c>
      <c r="B2422">
        <v>803401</v>
      </c>
      <c r="C2422" t="s">
        <v>318</v>
      </c>
      <c r="D2422">
        <v>2021756</v>
      </c>
      <c r="E2422" t="s">
        <v>253</v>
      </c>
      <c r="F2422" t="s">
        <v>214</v>
      </c>
      <c r="G2422" t="s">
        <v>215</v>
      </c>
      <c r="H2422">
        <v>2</v>
      </c>
      <c r="I2422">
        <v>2017</v>
      </c>
      <c r="J2422">
        <v>1</v>
      </c>
      <c r="L2422">
        <v>23092929</v>
      </c>
      <c r="M2422">
        <v>4.3</v>
      </c>
      <c r="P2422" s="29">
        <f t="shared" si="101"/>
        <v>0.54999999999999993</v>
      </c>
    </row>
    <row r="2423" spans="1:16" hidden="1" x14ac:dyDescent="0.25">
      <c r="A2423">
        <v>189261365</v>
      </c>
      <c r="B2423">
        <v>803401</v>
      </c>
      <c r="C2423" t="s">
        <v>318</v>
      </c>
      <c r="D2423">
        <v>2021781</v>
      </c>
      <c r="E2423" t="s">
        <v>235</v>
      </c>
      <c r="F2423" t="s">
        <v>214</v>
      </c>
      <c r="G2423" t="s">
        <v>215</v>
      </c>
      <c r="H2423">
        <v>2</v>
      </c>
      <c r="I2423">
        <v>2017</v>
      </c>
      <c r="J2423">
        <v>1</v>
      </c>
      <c r="L2423">
        <v>23092946</v>
      </c>
      <c r="M2423">
        <v>5</v>
      </c>
      <c r="P2423" s="29">
        <f t="shared" si="101"/>
        <v>0.66666666666666663</v>
      </c>
    </row>
    <row r="2424" spans="1:16" hidden="1" x14ac:dyDescent="0.25">
      <c r="A2424">
        <v>189261365</v>
      </c>
      <c r="B2424">
        <v>803401</v>
      </c>
      <c r="C2424" t="s">
        <v>318</v>
      </c>
      <c r="D2424">
        <v>2004591</v>
      </c>
      <c r="E2424" t="s">
        <v>271</v>
      </c>
      <c r="F2424" t="s">
        <v>214</v>
      </c>
      <c r="G2424" t="s">
        <v>215</v>
      </c>
      <c r="H2424">
        <v>4</v>
      </c>
      <c r="I2424">
        <v>2017</v>
      </c>
      <c r="J2424">
        <v>1</v>
      </c>
      <c r="L2424">
        <v>23093319</v>
      </c>
      <c r="P2424" s="29" t="str">
        <f t="shared" si="101"/>
        <v>DRP</v>
      </c>
    </row>
    <row r="2425" spans="1:16" hidden="1" x14ac:dyDescent="0.25">
      <c r="A2425">
        <v>189261365</v>
      </c>
      <c r="B2425">
        <v>803401</v>
      </c>
      <c r="C2425" t="s">
        <v>318</v>
      </c>
      <c r="D2425">
        <v>2021679</v>
      </c>
      <c r="E2425" t="s">
        <v>259</v>
      </c>
      <c r="F2425" t="s">
        <v>214</v>
      </c>
      <c r="G2425" t="s">
        <v>215</v>
      </c>
      <c r="H2425">
        <v>2</v>
      </c>
      <c r="I2425">
        <v>2017</v>
      </c>
      <c r="J2425">
        <v>2</v>
      </c>
      <c r="L2425">
        <v>23101199</v>
      </c>
      <c r="M2425">
        <v>4.5</v>
      </c>
      <c r="P2425" s="29">
        <f t="shared" si="101"/>
        <v>0.58333333333333337</v>
      </c>
    </row>
    <row r="2426" spans="1:16" hidden="1" x14ac:dyDescent="0.25">
      <c r="A2426">
        <v>189261365</v>
      </c>
      <c r="B2426">
        <v>803401</v>
      </c>
      <c r="C2426" t="s">
        <v>318</v>
      </c>
      <c r="D2426">
        <v>2019271</v>
      </c>
      <c r="E2426" t="s">
        <v>236</v>
      </c>
      <c r="F2426" t="s">
        <v>214</v>
      </c>
      <c r="G2426" t="s">
        <v>215</v>
      </c>
      <c r="H2426">
        <v>2</v>
      </c>
      <c r="I2426">
        <v>2017</v>
      </c>
      <c r="J2426">
        <v>2</v>
      </c>
      <c r="L2426">
        <v>23097916</v>
      </c>
      <c r="M2426">
        <v>5.4</v>
      </c>
      <c r="P2426" s="29">
        <f t="shared" si="101"/>
        <v>0.73333333333333339</v>
      </c>
    </row>
    <row r="2427" spans="1:16" hidden="1" x14ac:dyDescent="0.25">
      <c r="A2427">
        <v>189261365</v>
      </c>
      <c r="B2427">
        <v>803401</v>
      </c>
      <c r="C2427" t="s">
        <v>318</v>
      </c>
      <c r="D2427">
        <v>2021640</v>
      </c>
      <c r="E2427" t="s">
        <v>227</v>
      </c>
      <c r="F2427" t="s">
        <v>214</v>
      </c>
      <c r="G2427" t="s">
        <v>215</v>
      </c>
      <c r="H2427">
        <v>3</v>
      </c>
      <c r="I2427">
        <v>2017</v>
      </c>
      <c r="J2427">
        <v>2</v>
      </c>
      <c r="L2427">
        <v>23101197</v>
      </c>
      <c r="M2427">
        <v>3.7</v>
      </c>
      <c r="P2427" s="29">
        <f t="shared" si="101"/>
        <v>0.45</v>
      </c>
    </row>
    <row r="2428" spans="1:16" hidden="1" x14ac:dyDescent="0.25">
      <c r="A2428">
        <v>189261365</v>
      </c>
      <c r="B2428">
        <v>803401</v>
      </c>
      <c r="C2428" t="s">
        <v>318</v>
      </c>
      <c r="D2428">
        <v>2004591</v>
      </c>
      <c r="E2428" t="s">
        <v>271</v>
      </c>
      <c r="F2428" t="s">
        <v>214</v>
      </c>
      <c r="G2428" t="s">
        <v>215</v>
      </c>
      <c r="H2428">
        <v>2</v>
      </c>
      <c r="I2428">
        <v>2017</v>
      </c>
      <c r="J2428">
        <v>2</v>
      </c>
      <c r="L2428">
        <v>23097625</v>
      </c>
      <c r="M2428">
        <v>4.0999999999999996</v>
      </c>
      <c r="P2428" s="29">
        <f t="shared" si="101"/>
        <v>0.51666666666666661</v>
      </c>
    </row>
    <row r="2429" spans="1:16" hidden="1" x14ac:dyDescent="0.25">
      <c r="A2429">
        <v>189261365</v>
      </c>
      <c r="B2429">
        <v>803401</v>
      </c>
      <c r="C2429" t="s">
        <v>318</v>
      </c>
      <c r="D2429">
        <v>2004099</v>
      </c>
      <c r="E2429" t="s">
        <v>245</v>
      </c>
      <c r="F2429" t="s">
        <v>214</v>
      </c>
      <c r="G2429" t="s">
        <v>215</v>
      </c>
      <c r="H2429">
        <v>4</v>
      </c>
      <c r="I2429">
        <v>2017</v>
      </c>
      <c r="J2429">
        <v>2</v>
      </c>
      <c r="L2429">
        <v>23097867</v>
      </c>
      <c r="P2429" s="29" t="str">
        <f t="shared" si="101"/>
        <v>DRP</v>
      </c>
    </row>
    <row r="2430" spans="1:16" hidden="1" x14ac:dyDescent="0.25">
      <c r="A2430">
        <v>189261365</v>
      </c>
      <c r="B2430">
        <v>803401</v>
      </c>
      <c r="C2430" t="s">
        <v>318</v>
      </c>
      <c r="D2430">
        <v>2004099</v>
      </c>
      <c r="E2430" t="s">
        <v>245</v>
      </c>
      <c r="F2430" t="s">
        <v>214</v>
      </c>
      <c r="G2430" t="s">
        <v>215</v>
      </c>
      <c r="H2430">
        <v>4</v>
      </c>
      <c r="I2430">
        <v>2017</v>
      </c>
      <c r="J2430">
        <v>2</v>
      </c>
      <c r="L2430">
        <v>23097860</v>
      </c>
      <c r="P2430" s="29" t="str">
        <f t="shared" si="101"/>
        <v>DRP</v>
      </c>
    </row>
    <row r="2431" spans="1:16" hidden="1" x14ac:dyDescent="0.25">
      <c r="A2431">
        <v>189261365</v>
      </c>
      <c r="B2431">
        <v>803401</v>
      </c>
      <c r="C2431" t="s">
        <v>318</v>
      </c>
      <c r="D2431">
        <v>2021591</v>
      </c>
      <c r="E2431" t="s">
        <v>240</v>
      </c>
      <c r="F2431" t="s">
        <v>214</v>
      </c>
      <c r="G2431" t="s">
        <v>215</v>
      </c>
      <c r="H2431">
        <v>2</v>
      </c>
      <c r="I2431">
        <v>2018</v>
      </c>
      <c r="J2431">
        <v>1</v>
      </c>
      <c r="L2431">
        <v>23107750</v>
      </c>
      <c r="M2431">
        <v>5.4</v>
      </c>
      <c r="P2431" s="29">
        <f t="shared" si="101"/>
        <v>0.73333333333333339</v>
      </c>
    </row>
    <row r="2432" spans="1:16" hidden="1" x14ac:dyDescent="0.25">
      <c r="A2432">
        <v>189261365</v>
      </c>
      <c r="B2432">
        <v>803401</v>
      </c>
      <c r="C2432" t="s">
        <v>318</v>
      </c>
      <c r="D2432">
        <v>2021865</v>
      </c>
      <c r="E2432" t="s">
        <v>301</v>
      </c>
      <c r="F2432" t="s">
        <v>214</v>
      </c>
      <c r="G2432" t="s">
        <v>215</v>
      </c>
      <c r="H2432">
        <v>2</v>
      </c>
      <c r="I2432">
        <v>2018</v>
      </c>
      <c r="J2432">
        <v>1</v>
      </c>
      <c r="L2432">
        <v>23107721</v>
      </c>
      <c r="M2432">
        <v>4</v>
      </c>
      <c r="P2432" s="29">
        <f t="shared" si="101"/>
        <v>0.5</v>
      </c>
    </row>
    <row r="2433" spans="1:16" hidden="1" x14ac:dyDescent="0.25">
      <c r="A2433">
        <v>189261365</v>
      </c>
      <c r="B2433">
        <v>803401</v>
      </c>
      <c r="C2433" t="s">
        <v>318</v>
      </c>
      <c r="D2433">
        <v>2021874</v>
      </c>
      <c r="E2433" t="s">
        <v>226</v>
      </c>
      <c r="F2433" t="s">
        <v>214</v>
      </c>
      <c r="G2433" t="s">
        <v>215</v>
      </c>
      <c r="H2433">
        <v>2</v>
      </c>
      <c r="I2433">
        <v>2018</v>
      </c>
      <c r="J2433">
        <v>1</v>
      </c>
      <c r="L2433">
        <v>23109663</v>
      </c>
      <c r="M2433">
        <v>4.5</v>
      </c>
      <c r="P2433" s="29">
        <f t="shared" si="101"/>
        <v>0.58333333333333337</v>
      </c>
    </row>
    <row r="2434" spans="1:16" hidden="1" x14ac:dyDescent="0.25">
      <c r="A2434">
        <v>189261365</v>
      </c>
      <c r="B2434">
        <v>803401</v>
      </c>
      <c r="C2434" t="s">
        <v>318</v>
      </c>
      <c r="D2434">
        <v>2021615</v>
      </c>
      <c r="E2434" t="s">
        <v>255</v>
      </c>
      <c r="F2434" t="s">
        <v>214</v>
      </c>
      <c r="G2434" t="s">
        <v>215</v>
      </c>
      <c r="H2434">
        <v>3</v>
      </c>
      <c r="I2434">
        <v>2018</v>
      </c>
      <c r="J2434">
        <v>1</v>
      </c>
      <c r="L2434">
        <v>23107757</v>
      </c>
      <c r="M2434">
        <v>2.1</v>
      </c>
      <c r="P2434" s="29">
        <f t="shared" si="101"/>
        <v>0.18333333333333335</v>
      </c>
    </row>
    <row r="2435" spans="1:16" hidden="1" x14ac:dyDescent="0.25">
      <c r="A2435">
        <v>189261365</v>
      </c>
      <c r="B2435">
        <v>803401</v>
      </c>
      <c r="C2435" t="s">
        <v>318</v>
      </c>
      <c r="D2435">
        <v>2021787</v>
      </c>
      <c r="E2435" t="s">
        <v>292</v>
      </c>
      <c r="F2435" t="s">
        <v>214</v>
      </c>
      <c r="G2435" t="s">
        <v>215</v>
      </c>
      <c r="H2435">
        <v>3</v>
      </c>
      <c r="I2435">
        <v>2018</v>
      </c>
      <c r="J2435">
        <v>1</v>
      </c>
      <c r="L2435">
        <v>23107720</v>
      </c>
      <c r="M2435">
        <v>3.6</v>
      </c>
      <c r="P2435" s="29">
        <f t="shared" si="101"/>
        <v>0.43333333333333335</v>
      </c>
    </row>
    <row r="2436" spans="1:16" hidden="1" x14ac:dyDescent="0.25">
      <c r="A2436">
        <v>189261365</v>
      </c>
      <c r="B2436">
        <v>803401</v>
      </c>
      <c r="C2436" t="s">
        <v>318</v>
      </c>
      <c r="D2436">
        <v>2019272</v>
      </c>
      <c r="E2436" t="s">
        <v>249</v>
      </c>
      <c r="F2436" t="s">
        <v>214</v>
      </c>
      <c r="G2436" t="s">
        <v>215</v>
      </c>
      <c r="H2436">
        <v>2</v>
      </c>
      <c r="I2436">
        <v>2018</v>
      </c>
      <c r="J2436">
        <v>2</v>
      </c>
      <c r="L2436">
        <v>23114562</v>
      </c>
      <c r="M2436">
        <v>4.9000000000000004</v>
      </c>
      <c r="P2436" s="29">
        <f t="shared" si="101"/>
        <v>0.65</v>
      </c>
    </row>
    <row r="2437" spans="1:16" hidden="1" x14ac:dyDescent="0.25">
      <c r="A2437">
        <v>189261365</v>
      </c>
      <c r="B2437">
        <v>803401</v>
      </c>
      <c r="C2437" t="s">
        <v>318</v>
      </c>
      <c r="D2437">
        <v>2021750</v>
      </c>
      <c r="E2437" t="s">
        <v>296</v>
      </c>
      <c r="F2437" t="s">
        <v>214</v>
      </c>
      <c r="G2437" t="s">
        <v>215</v>
      </c>
      <c r="H2437">
        <v>2</v>
      </c>
      <c r="I2437">
        <v>2018</v>
      </c>
      <c r="J2437">
        <v>2</v>
      </c>
      <c r="L2437">
        <v>23115845</v>
      </c>
      <c r="M2437">
        <v>4.2</v>
      </c>
      <c r="P2437" s="29">
        <f t="shared" si="101"/>
        <v>0.53333333333333333</v>
      </c>
    </row>
    <row r="2438" spans="1:16" hidden="1" x14ac:dyDescent="0.25">
      <c r="A2438">
        <v>189261365</v>
      </c>
      <c r="B2438">
        <v>803401</v>
      </c>
      <c r="C2438" t="s">
        <v>318</v>
      </c>
      <c r="D2438">
        <v>2021631</v>
      </c>
      <c r="E2438" t="s">
        <v>302</v>
      </c>
      <c r="F2438" t="s">
        <v>214</v>
      </c>
      <c r="G2438" t="s">
        <v>215</v>
      </c>
      <c r="H2438">
        <v>2</v>
      </c>
      <c r="I2438">
        <v>2018</v>
      </c>
      <c r="J2438">
        <v>2</v>
      </c>
      <c r="L2438">
        <v>23115885</v>
      </c>
      <c r="M2438">
        <v>5</v>
      </c>
      <c r="P2438" s="29">
        <f t="shared" si="101"/>
        <v>0.66666666666666663</v>
      </c>
    </row>
    <row r="2439" spans="1:16" hidden="1" x14ac:dyDescent="0.25">
      <c r="A2439">
        <v>189261365</v>
      </c>
      <c r="B2439">
        <v>803401</v>
      </c>
      <c r="C2439" t="s">
        <v>318</v>
      </c>
      <c r="D2439">
        <v>2021787</v>
      </c>
      <c r="E2439" t="s">
        <v>292</v>
      </c>
      <c r="F2439" t="s">
        <v>214</v>
      </c>
      <c r="G2439" t="s">
        <v>215</v>
      </c>
      <c r="H2439">
        <v>3</v>
      </c>
      <c r="I2439">
        <v>2018</v>
      </c>
      <c r="J2439">
        <v>2</v>
      </c>
      <c r="L2439">
        <v>23115872</v>
      </c>
      <c r="M2439">
        <v>3.7</v>
      </c>
      <c r="P2439" s="29">
        <f t="shared" si="101"/>
        <v>0.45</v>
      </c>
    </row>
    <row r="2440" spans="1:16" hidden="1" x14ac:dyDescent="0.25">
      <c r="A2440">
        <v>189261365</v>
      </c>
      <c r="B2440">
        <v>803401</v>
      </c>
      <c r="C2440" t="s">
        <v>318</v>
      </c>
      <c r="D2440">
        <v>2024863</v>
      </c>
      <c r="E2440" t="s">
        <v>304</v>
      </c>
      <c r="F2440" t="s">
        <v>214</v>
      </c>
      <c r="G2440" t="s">
        <v>215</v>
      </c>
      <c r="H2440">
        <v>3</v>
      </c>
      <c r="I2440">
        <v>2018</v>
      </c>
      <c r="J2440">
        <v>2</v>
      </c>
      <c r="L2440">
        <v>23115905</v>
      </c>
      <c r="M2440">
        <v>3.3</v>
      </c>
      <c r="P2440" s="29">
        <f t="shared" si="101"/>
        <v>0.3833333333333333</v>
      </c>
    </row>
    <row r="2441" spans="1:16" hidden="1" x14ac:dyDescent="0.25">
      <c r="A2441">
        <v>189261365</v>
      </c>
      <c r="B2441">
        <v>803401</v>
      </c>
      <c r="C2441" t="s">
        <v>318</v>
      </c>
      <c r="D2441">
        <v>2004099</v>
      </c>
      <c r="E2441" t="s">
        <v>245</v>
      </c>
      <c r="F2441" t="s">
        <v>214</v>
      </c>
      <c r="G2441" t="s">
        <v>215</v>
      </c>
      <c r="H2441">
        <v>2</v>
      </c>
      <c r="I2441">
        <v>2018</v>
      </c>
      <c r="J2441">
        <v>2</v>
      </c>
      <c r="L2441">
        <v>23114475</v>
      </c>
      <c r="M2441">
        <v>4</v>
      </c>
      <c r="P2441" s="29">
        <f t="shared" si="101"/>
        <v>0.5</v>
      </c>
    </row>
    <row r="2442" spans="1:16" hidden="1" x14ac:dyDescent="0.25">
      <c r="A2442">
        <v>189261365</v>
      </c>
      <c r="B2442">
        <v>803401</v>
      </c>
      <c r="C2442" t="s">
        <v>318</v>
      </c>
      <c r="D2442">
        <v>2021640</v>
      </c>
      <c r="E2442" t="s">
        <v>227</v>
      </c>
      <c r="F2442" t="s">
        <v>214</v>
      </c>
      <c r="G2442" t="s">
        <v>215</v>
      </c>
      <c r="H2442">
        <v>4</v>
      </c>
      <c r="I2442">
        <v>2018</v>
      </c>
      <c r="J2442">
        <v>2</v>
      </c>
      <c r="L2442">
        <v>23116290</v>
      </c>
      <c r="P2442" s="29" t="str">
        <f t="shared" si="101"/>
        <v>DRP</v>
      </c>
    </row>
    <row r="2443" spans="1:16" hidden="1" x14ac:dyDescent="0.25">
      <c r="A2443">
        <v>189261365</v>
      </c>
      <c r="B2443">
        <v>803401</v>
      </c>
      <c r="C2443" t="s">
        <v>318</v>
      </c>
      <c r="D2443">
        <v>2024863</v>
      </c>
      <c r="E2443" t="s">
        <v>304</v>
      </c>
      <c r="F2443" t="s">
        <v>214</v>
      </c>
      <c r="G2443" t="s">
        <v>215</v>
      </c>
      <c r="H2443">
        <v>4</v>
      </c>
      <c r="I2443">
        <v>2019</v>
      </c>
      <c r="J2443">
        <v>1</v>
      </c>
      <c r="L2443">
        <v>23120228</v>
      </c>
      <c r="P2443" s="29" t="str">
        <f t="shared" si="101"/>
        <v>DRP</v>
      </c>
    </row>
    <row r="2444" spans="1:16" hidden="1" x14ac:dyDescent="0.25">
      <c r="A2444">
        <v>189261365</v>
      </c>
      <c r="B2444">
        <v>803401</v>
      </c>
      <c r="C2444" t="s">
        <v>318</v>
      </c>
      <c r="D2444">
        <v>2024862</v>
      </c>
      <c r="E2444" t="s">
        <v>289</v>
      </c>
      <c r="F2444" t="s">
        <v>214</v>
      </c>
      <c r="G2444" t="s">
        <v>215</v>
      </c>
      <c r="H2444">
        <v>4</v>
      </c>
      <c r="I2444">
        <v>2019</v>
      </c>
      <c r="J2444">
        <v>1</v>
      </c>
      <c r="L2444">
        <v>23120230</v>
      </c>
      <c r="P2444" s="29" t="str">
        <f t="shared" si="101"/>
        <v>DRP</v>
      </c>
    </row>
    <row r="2445" spans="1:16" hidden="1" x14ac:dyDescent="0.25">
      <c r="A2445">
        <v>189261365</v>
      </c>
      <c r="B2445">
        <v>803401</v>
      </c>
      <c r="C2445" t="s">
        <v>318</v>
      </c>
      <c r="D2445">
        <v>2004587</v>
      </c>
      <c r="E2445" t="s">
        <v>288</v>
      </c>
      <c r="F2445" t="s">
        <v>214</v>
      </c>
      <c r="G2445" t="s">
        <v>215</v>
      </c>
      <c r="H2445">
        <v>2</v>
      </c>
      <c r="I2445">
        <v>2019</v>
      </c>
      <c r="J2445">
        <v>1</v>
      </c>
      <c r="L2445">
        <v>23124944</v>
      </c>
      <c r="M2445">
        <v>5.7</v>
      </c>
      <c r="P2445" s="29">
        <f t="shared" si="101"/>
        <v>0.78333333333333333</v>
      </c>
    </row>
    <row r="2446" spans="1:16" hidden="1" x14ac:dyDescent="0.25">
      <c r="A2446">
        <v>189261365</v>
      </c>
      <c r="B2446">
        <v>803401</v>
      </c>
      <c r="C2446" t="s">
        <v>318</v>
      </c>
      <c r="D2446">
        <v>2021640</v>
      </c>
      <c r="E2446" t="s">
        <v>227</v>
      </c>
      <c r="F2446" t="s">
        <v>214</v>
      </c>
      <c r="G2446" t="s">
        <v>215</v>
      </c>
      <c r="H2446">
        <v>3</v>
      </c>
      <c r="I2446">
        <v>2019</v>
      </c>
      <c r="J2446">
        <v>1</v>
      </c>
      <c r="L2446">
        <v>23122092</v>
      </c>
      <c r="M2446">
        <v>3.5</v>
      </c>
      <c r="P2446" s="29">
        <f t="shared" si="101"/>
        <v>0.41666666666666669</v>
      </c>
    </row>
    <row r="2447" spans="1:16" hidden="1" x14ac:dyDescent="0.25">
      <c r="A2447">
        <v>189261365</v>
      </c>
      <c r="B2447">
        <v>803401</v>
      </c>
      <c r="C2447" t="s">
        <v>318</v>
      </c>
      <c r="D2447">
        <v>2021615</v>
      </c>
      <c r="E2447" t="s">
        <v>255</v>
      </c>
      <c r="F2447" t="s">
        <v>214</v>
      </c>
      <c r="G2447" t="s">
        <v>215</v>
      </c>
      <c r="H2447">
        <v>2</v>
      </c>
      <c r="I2447">
        <v>2019</v>
      </c>
      <c r="J2447">
        <v>1</v>
      </c>
      <c r="L2447">
        <v>23120231</v>
      </c>
      <c r="M2447">
        <v>4.2</v>
      </c>
      <c r="P2447" s="29">
        <f t="shared" si="101"/>
        <v>0.53333333333333333</v>
      </c>
    </row>
    <row r="2448" spans="1:16" hidden="1" x14ac:dyDescent="0.25">
      <c r="A2448">
        <v>189261365</v>
      </c>
      <c r="B2448">
        <v>803401</v>
      </c>
      <c r="C2448" t="s">
        <v>318</v>
      </c>
      <c r="D2448">
        <v>2021725</v>
      </c>
      <c r="E2448" t="s">
        <v>257</v>
      </c>
      <c r="F2448" t="s">
        <v>214</v>
      </c>
      <c r="G2448" t="s">
        <v>215</v>
      </c>
      <c r="H2448">
        <v>2</v>
      </c>
      <c r="I2448">
        <v>2019</v>
      </c>
      <c r="J2448">
        <v>1</v>
      </c>
      <c r="L2448">
        <v>23120004</v>
      </c>
      <c r="M2448">
        <v>4</v>
      </c>
      <c r="P2448" s="29">
        <f t="shared" si="101"/>
        <v>0.5</v>
      </c>
    </row>
    <row r="2449" spans="1:16" hidden="1" x14ac:dyDescent="0.25">
      <c r="A2449">
        <v>189261365</v>
      </c>
      <c r="B2449">
        <v>803401</v>
      </c>
      <c r="C2449" t="s">
        <v>318</v>
      </c>
      <c r="D2449">
        <v>2021787</v>
      </c>
      <c r="E2449" t="s">
        <v>292</v>
      </c>
      <c r="F2449" t="s">
        <v>214</v>
      </c>
      <c r="G2449" t="s">
        <v>215</v>
      </c>
      <c r="H2449">
        <v>2</v>
      </c>
      <c r="I2449">
        <v>2019</v>
      </c>
      <c r="J2449">
        <v>1</v>
      </c>
      <c r="L2449">
        <v>23119964</v>
      </c>
      <c r="M2449">
        <v>4.5999999999999996</v>
      </c>
      <c r="P2449" s="29">
        <f t="shared" si="101"/>
        <v>0.6</v>
      </c>
    </row>
    <row r="2450" spans="1:16" hidden="1" x14ac:dyDescent="0.25">
      <c r="A2450">
        <v>189261365</v>
      </c>
      <c r="B2450">
        <v>803401</v>
      </c>
      <c r="C2450" t="s">
        <v>318</v>
      </c>
      <c r="D2450">
        <v>2021640</v>
      </c>
      <c r="E2450" t="s">
        <v>227</v>
      </c>
      <c r="F2450" t="s">
        <v>214</v>
      </c>
      <c r="G2450" t="s">
        <v>215</v>
      </c>
      <c r="H2450">
        <v>1</v>
      </c>
      <c r="I2450">
        <v>2019</v>
      </c>
      <c r="J2450">
        <v>2</v>
      </c>
      <c r="L2450">
        <v>23127005</v>
      </c>
      <c r="P2450" s="29" t="str">
        <f t="shared" si="101"/>
        <v>NULL</v>
      </c>
    </row>
    <row r="2451" spans="1:16" hidden="1" x14ac:dyDescent="0.25">
      <c r="A2451">
        <v>189261365</v>
      </c>
      <c r="B2451">
        <v>803401</v>
      </c>
      <c r="C2451" t="s">
        <v>318</v>
      </c>
      <c r="D2451">
        <v>2021723</v>
      </c>
      <c r="E2451" t="s">
        <v>299</v>
      </c>
      <c r="F2451" t="s">
        <v>214</v>
      </c>
      <c r="G2451" t="s">
        <v>215</v>
      </c>
      <c r="H2451">
        <v>1</v>
      </c>
      <c r="I2451">
        <v>2019</v>
      </c>
      <c r="J2451">
        <v>2</v>
      </c>
      <c r="L2451">
        <v>23129792</v>
      </c>
      <c r="P2451" s="29" t="str">
        <f t="shared" si="101"/>
        <v>NULL</v>
      </c>
    </row>
    <row r="2452" spans="1:16" hidden="1" x14ac:dyDescent="0.25">
      <c r="A2452">
        <v>189261365</v>
      </c>
      <c r="B2452">
        <v>803401</v>
      </c>
      <c r="C2452" t="s">
        <v>318</v>
      </c>
      <c r="D2452">
        <v>2024862</v>
      </c>
      <c r="E2452" t="s">
        <v>289</v>
      </c>
      <c r="F2452" t="s">
        <v>214</v>
      </c>
      <c r="G2452" t="s">
        <v>215</v>
      </c>
      <c r="H2452">
        <v>1</v>
      </c>
      <c r="I2452">
        <v>2019</v>
      </c>
      <c r="J2452">
        <v>2</v>
      </c>
      <c r="L2452">
        <v>23129788</v>
      </c>
      <c r="P2452" s="29" t="str">
        <f t="shared" si="101"/>
        <v>NULL</v>
      </c>
    </row>
    <row r="2453" spans="1:16" hidden="1" x14ac:dyDescent="0.25">
      <c r="A2453">
        <v>189261365</v>
      </c>
      <c r="B2453">
        <v>803401</v>
      </c>
      <c r="C2453" t="s">
        <v>318</v>
      </c>
      <c r="D2453">
        <v>2021716</v>
      </c>
      <c r="E2453" t="s">
        <v>291</v>
      </c>
      <c r="F2453" t="s">
        <v>214</v>
      </c>
      <c r="G2453" t="s">
        <v>215</v>
      </c>
      <c r="H2453">
        <v>1</v>
      </c>
      <c r="I2453">
        <v>2019</v>
      </c>
      <c r="J2453">
        <v>2</v>
      </c>
      <c r="L2453">
        <v>23131325</v>
      </c>
      <c r="P2453" s="29" t="str">
        <f t="shared" si="101"/>
        <v>NULL</v>
      </c>
    </row>
    <row r="2454" spans="1:16" hidden="1" x14ac:dyDescent="0.25">
      <c r="A2454">
        <v>189261365</v>
      </c>
      <c r="B2454">
        <v>803401</v>
      </c>
      <c r="C2454" t="s">
        <v>318</v>
      </c>
      <c r="D2454">
        <v>2021661</v>
      </c>
      <c r="E2454" t="s">
        <v>305</v>
      </c>
      <c r="F2454" t="s">
        <v>214</v>
      </c>
      <c r="G2454" t="s">
        <v>215</v>
      </c>
      <c r="H2454">
        <v>1</v>
      </c>
      <c r="I2454">
        <v>2019</v>
      </c>
      <c r="J2454">
        <v>2</v>
      </c>
      <c r="L2454">
        <v>23129798</v>
      </c>
      <c r="P2454" s="29" t="str">
        <f t="shared" si="101"/>
        <v>NULL</v>
      </c>
    </row>
    <row r="2455" spans="1:16" hidden="1" x14ac:dyDescent="0.25">
      <c r="A2455">
        <v>189272324</v>
      </c>
      <c r="B2455">
        <v>803401</v>
      </c>
      <c r="C2455" t="s">
        <v>318</v>
      </c>
      <c r="D2455">
        <v>2005118</v>
      </c>
      <c r="E2455" t="s">
        <v>223</v>
      </c>
      <c r="F2455" t="s">
        <v>214</v>
      </c>
      <c r="G2455" t="s">
        <v>215</v>
      </c>
      <c r="H2455">
        <v>3</v>
      </c>
      <c r="I2455">
        <v>2015</v>
      </c>
      <c r="J2455">
        <v>1</v>
      </c>
      <c r="L2455">
        <v>23067523</v>
      </c>
      <c r="M2455">
        <v>1.3</v>
      </c>
      <c r="P2455" s="29">
        <f t="shared" ref="P2455:P2487" si="102">IF(AND(ISNUMBER(M2455),H2455&lt;&gt;4,N2455&lt;&gt;"X"),(M2455-1)/6,IF(H2455=4,"DRP",IF(AND(H2455=3,M2455="NA"),"BAD",IF(AND(H2455=2),"CVL",IF(AND(H2455=1,ISBLANK(M2455)),"NULL","UNK")))))</f>
        <v>5.000000000000001E-2</v>
      </c>
    </row>
    <row r="2456" spans="1:16" hidden="1" x14ac:dyDescent="0.25">
      <c r="A2456">
        <v>189272324</v>
      </c>
      <c r="B2456">
        <v>803401</v>
      </c>
      <c r="C2456" t="s">
        <v>318</v>
      </c>
      <c r="D2456">
        <v>2021600</v>
      </c>
      <c r="E2456" t="s">
        <v>219</v>
      </c>
      <c r="F2456" t="s">
        <v>214</v>
      </c>
      <c r="G2456" t="s">
        <v>215</v>
      </c>
      <c r="H2456">
        <v>3</v>
      </c>
      <c r="I2456">
        <v>2015</v>
      </c>
      <c r="J2456">
        <v>1</v>
      </c>
      <c r="L2456">
        <v>23066441</v>
      </c>
      <c r="M2456">
        <v>1.9</v>
      </c>
      <c r="P2456" s="29">
        <f t="shared" si="102"/>
        <v>0.15</v>
      </c>
    </row>
    <row r="2457" spans="1:16" hidden="1" x14ac:dyDescent="0.25">
      <c r="A2457">
        <v>189272324</v>
      </c>
      <c r="B2457">
        <v>803401</v>
      </c>
      <c r="C2457" t="s">
        <v>318</v>
      </c>
      <c r="D2457">
        <v>2005102</v>
      </c>
      <c r="E2457" t="s">
        <v>218</v>
      </c>
      <c r="F2457" t="s">
        <v>214</v>
      </c>
      <c r="G2457" t="s">
        <v>215</v>
      </c>
      <c r="H2457">
        <v>3</v>
      </c>
      <c r="I2457">
        <v>2015</v>
      </c>
      <c r="J2457">
        <v>1</v>
      </c>
      <c r="L2457">
        <v>23066494</v>
      </c>
      <c r="M2457" t="s">
        <v>221</v>
      </c>
      <c r="P2457" s="29" t="str">
        <f t="shared" si="102"/>
        <v>BAD</v>
      </c>
    </row>
    <row r="2458" spans="1:16" hidden="1" x14ac:dyDescent="0.25">
      <c r="A2458">
        <v>189272324</v>
      </c>
      <c r="B2458">
        <v>803401</v>
      </c>
      <c r="C2458" t="s">
        <v>318</v>
      </c>
      <c r="D2458">
        <v>2005099</v>
      </c>
      <c r="E2458" t="s">
        <v>217</v>
      </c>
      <c r="F2458" t="s">
        <v>214</v>
      </c>
      <c r="G2458" t="s">
        <v>215</v>
      </c>
      <c r="H2458">
        <v>3</v>
      </c>
      <c r="I2458">
        <v>2015</v>
      </c>
      <c r="J2458">
        <v>1</v>
      </c>
      <c r="L2458">
        <v>23066433</v>
      </c>
      <c r="M2458" t="s">
        <v>221</v>
      </c>
      <c r="P2458" s="29" t="str">
        <f t="shared" si="102"/>
        <v>BAD</v>
      </c>
    </row>
    <row r="2459" spans="1:16" hidden="1" x14ac:dyDescent="0.25">
      <c r="A2459">
        <v>189272324</v>
      </c>
      <c r="B2459">
        <v>803401</v>
      </c>
      <c r="C2459" t="s">
        <v>318</v>
      </c>
      <c r="D2459">
        <v>2021754</v>
      </c>
      <c r="E2459" t="s">
        <v>216</v>
      </c>
      <c r="F2459" t="s">
        <v>214</v>
      </c>
      <c r="G2459" t="s">
        <v>215</v>
      </c>
      <c r="H2459">
        <v>3</v>
      </c>
      <c r="I2459">
        <v>2015</v>
      </c>
      <c r="J2459">
        <v>1</v>
      </c>
      <c r="L2459">
        <v>23066481</v>
      </c>
      <c r="M2459">
        <v>1.9</v>
      </c>
      <c r="P2459" s="29">
        <f t="shared" si="102"/>
        <v>0.15</v>
      </c>
    </row>
    <row r="2460" spans="1:16" hidden="1" x14ac:dyDescent="0.25">
      <c r="A2460">
        <v>189272324</v>
      </c>
      <c r="B2460">
        <v>803401</v>
      </c>
      <c r="C2460" t="s">
        <v>318</v>
      </c>
      <c r="D2460">
        <v>2004098</v>
      </c>
      <c r="E2460" t="s">
        <v>213</v>
      </c>
      <c r="F2460" t="s">
        <v>214</v>
      </c>
      <c r="G2460" t="s">
        <v>215</v>
      </c>
      <c r="H2460">
        <v>2</v>
      </c>
      <c r="I2460">
        <v>2015</v>
      </c>
      <c r="J2460">
        <v>1</v>
      </c>
      <c r="L2460">
        <v>23066602</v>
      </c>
      <c r="M2460">
        <v>6.3</v>
      </c>
      <c r="P2460" s="29">
        <f t="shared" si="102"/>
        <v>0.8833333333333333</v>
      </c>
    </row>
    <row r="2461" spans="1:16" hidden="1" x14ac:dyDescent="0.25">
      <c r="A2461">
        <v>189272324</v>
      </c>
      <c r="B2461">
        <v>803401</v>
      </c>
      <c r="C2461" t="s">
        <v>318</v>
      </c>
      <c r="D2461">
        <v>2021600</v>
      </c>
      <c r="E2461" t="s">
        <v>219</v>
      </c>
      <c r="F2461" t="s">
        <v>214</v>
      </c>
      <c r="G2461" t="s">
        <v>215</v>
      </c>
      <c r="H2461">
        <v>3</v>
      </c>
      <c r="I2461">
        <v>2015</v>
      </c>
      <c r="J2461">
        <v>2</v>
      </c>
      <c r="L2461">
        <v>23071943</v>
      </c>
      <c r="M2461">
        <v>3</v>
      </c>
      <c r="P2461" s="29">
        <f t="shared" si="102"/>
        <v>0.33333333333333331</v>
      </c>
    </row>
    <row r="2462" spans="1:16" hidden="1" x14ac:dyDescent="0.25">
      <c r="A2462">
        <v>189272324</v>
      </c>
      <c r="B2462">
        <v>803401</v>
      </c>
      <c r="C2462" t="s">
        <v>318</v>
      </c>
      <c r="D2462">
        <v>2005118</v>
      </c>
      <c r="E2462" t="s">
        <v>223</v>
      </c>
      <c r="F2462" t="s">
        <v>214</v>
      </c>
      <c r="G2462" t="s">
        <v>215</v>
      </c>
      <c r="H2462">
        <v>3</v>
      </c>
      <c r="I2462">
        <v>2015</v>
      </c>
      <c r="J2462">
        <v>2</v>
      </c>
      <c r="L2462">
        <v>23071574</v>
      </c>
      <c r="M2462" t="s">
        <v>221</v>
      </c>
      <c r="P2462" s="29" t="str">
        <f t="shared" si="102"/>
        <v>BAD</v>
      </c>
    </row>
    <row r="2463" spans="1:16" hidden="1" x14ac:dyDescent="0.25">
      <c r="A2463">
        <v>189272324</v>
      </c>
      <c r="B2463">
        <v>803401</v>
      </c>
      <c r="C2463" t="s">
        <v>318</v>
      </c>
      <c r="D2463">
        <v>2005102</v>
      </c>
      <c r="E2463" t="s">
        <v>218</v>
      </c>
      <c r="F2463" t="s">
        <v>214</v>
      </c>
      <c r="G2463" t="s">
        <v>215</v>
      </c>
      <c r="H2463">
        <v>3</v>
      </c>
      <c r="I2463">
        <v>2015</v>
      </c>
      <c r="J2463">
        <v>2</v>
      </c>
      <c r="L2463">
        <v>23072204</v>
      </c>
      <c r="M2463" t="s">
        <v>221</v>
      </c>
      <c r="P2463" s="29" t="str">
        <f t="shared" si="102"/>
        <v>BAD</v>
      </c>
    </row>
    <row r="2464" spans="1:16" hidden="1" x14ac:dyDescent="0.25">
      <c r="A2464">
        <v>189272324</v>
      </c>
      <c r="B2464">
        <v>803401</v>
      </c>
      <c r="C2464" t="s">
        <v>318</v>
      </c>
      <c r="D2464">
        <v>2005099</v>
      </c>
      <c r="E2464" t="s">
        <v>217</v>
      </c>
      <c r="F2464" t="s">
        <v>214</v>
      </c>
      <c r="G2464" t="s">
        <v>215</v>
      </c>
      <c r="H2464">
        <v>3</v>
      </c>
      <c r="I2464">
        <v>2015</v>
      </c>
      <c r="J2464">
        <v>2</v>
      </c>
      <c r="L2464">
        <v>23071932</v>
      </c>
      <c r="M2464">
        <v>2.5</v>
      </c>
      <c r="P2464" s="29">
        <f t="shared" si="102"/>
        <v>0.25</v>
      </c>
    </row>
    <row r="2465" spans="1:16" hidden="1" x14ac:dyDescent="0.25">
      <c r="A2465">
        <v>189272324</v>
      </c>
      <c r="B2465">
        <v>803401</v>
      </c>
      <c r="C2465" t="s">
        <v>318</v>
      </c>
      <c r="D2465">
        <v>2021754</v>
      </c>
      <c r="E2465" t="s">
        <v>216</v>
      </c>
      <c r="F2465" t="s">
        <v>214</v>
      </c>
      <c r="G2465" t="s">
        <v>215</v>
      </c>
      <c r="H2465">
        <v>3</v>
      </c>
      <c r="I2465">
        <v>2015</v>
      </c>
      <c r="J2465">
        <v>2</v>
      </c>
      <c r="L2465">
        <v>23074070</v>
      </c>
      <c r="M2465" t="s">
        <v>221</v>
      </c>
      <c r="P2465" s="29" t="str">
        <f t="shared" si="102"/>
        <v>BAD</v>
      </c>
    </row>
    <row r="2466" spans="1:16" hidden="1" x14ac:dyDescent="0.25">
      <c r="A2466">
        <v>189272324</v>
      </c>
      <c r="B2466">
        <v>803401</v>
      </c>
      <c r="C2466" t="s">
        <v>318</v>
      </c>
      <c r="D2466">
        <v>2005117</v>
      </c>
      <c r="E2466" t="s">
        <v>220</v>
      </c>
      <c r="F2466" t="s">
        <v>214</v>
      </c>
      <c r="G2466" t="s">
        <v>215</v>
      </c>
      <c r="H2466">
        <v>3</v>
      </c>
      <c r="I2466">
        <v>2015</v>
      </c>
      <c r="J2466">
        <v>2</v>
      </c>
      <c r="L2466">
        <v>23070398</v>
      </c>
      <c r="M2466" t="s">
        <v>221</v>
      </c>
      <c r="P2466" s="29" t="str">
        <f t="shared" si="102"/>
        <v>BAD</v>
      </c>
    </row>
    <row r="2467" spans="1:16" hidden="1" x14ac:dyDescent="0.25">
      <c r="A2467">
        <v>189272324</v>
      </c>
      <c r="B2467">
        <v>803401</v>
      </c>
      <c r="C2467" t="s">
        <v>318</v>
      </c>
      <c r="D2467">
        <v>2004116</v>
      </c>
      <c r="E2467" t="s">
        <v>229</v>
      </c>
      <c r="F2467" t="s">
        <v>214</v>
      </c>
      <c r="G2467" t="s">
        <v>215</v>
      </c>
      <c r="H2467">
        <v>3</v>
      </c>
      <c r="I2467">
        <v>2015</v>
      </c>
      <c r="J2467">
        <v>2</v>
      </c>
      <c r="L2467">
        <v>23073310</v>
      </c>
      <c r="M2467" t="s">
        <v>221</v>
      </c>
      <c r="P2467" s="29" t="str">
        <f t="shared" si="102"/>
        <v>BAD</v>
      </c>
    </row>
    <row r="2468" spans="1:16" hidden="1" x14ac:dyDescent="0.25">
      <c r="A2468">
        <v>189360479</v>
      </c>
      <c r="B2468">
        <v>803401</v>
      </c>
      <c r="C2468" t="s">
        <v>318</v>
      </c>
      <c r="D2468">
        <v>2005118</v>
      </c>
      <c r="E2468" t="s">
        <v>223</v>
      </c>
      <c r="F2468" t="s">
        <v>214</v>
      </c>
      <c r="G2468" t="s">
        <v>215</v>
      </c>
      <c r="H2468">
        <v>3</v>
      </c>
      <c r="I2468">
        <v>2015</v>
      </c>
      <c r="J2468">
        <v>1</v>
      </c>
      <c r="L2468">
        <v>23067523</v>
      </c>
      <c r="M2468" t="s">
        <v>221</v>
      </c>
      <c r="P2468" s="29" t="str">
        <f t="shared" si="102"/>
        <v>BAD</v>
      </c>
    </row>
    <row r="2469" spans="1:16" hidden="1" x14ac:dyDescent="0.25">
      <c r="A2469">
        <v>189360479</v>
      </c>
      <c r="B2469">
        <v>803401</v>
      </c>
      <c r="C2469" t="s">
        <v>318</v>
      </c>
      <c r="D2469">
        <v>2021600</v>
      </c>
      <c r="E2469" t="s">
        <v>219</v>
      </c>
      <c r="F2469" t="s">
        <v>214</v>
      </c>
      <c r="G2469" t="s">
        <v>215</v>
      </c>
      <c r="H2469">
        <v>3</v>
      </c>
      <c r="I2469">
        <v>2015</v>
      </c>
      <c r="J2469">
        <v>1</v>
      </c>
      <c r="L2469">
        <v>23066441</v>
      </c>
      <c r="M2469" t="s">
        <v>221</v>
      </c>
      <c r="P2469" s="29" t="str">
        <f t="shared" si="102"/>
        <v>BAD</v>
      </c>
    </row>
    <row r="2470" spans="1:16" hidden="1" x14ac:dyDescent="0.25">
      <c r="A2470">
        <v>189360479</v>
      </c>
      <c r="B2470">
        <v>803401</v>
      </c>
      <c r="C2470" t="s">
        <v>318</v>
      </c>
      <c r="D2470">
        <v>2005102</v>
      </c>
      <c r="E2470" t="s">
        <v>218</v>
      </c>
      <c r="F2470" t="s">
        <v>214</v>
      </c>
      <c r="G2470" t="s">
        <v>215</v>
      </c>
      <c r="H2470">
        <v>3</v>
      </c>
      <c r="I2470">
        <v>2015</v>
      </c>
      <c r="J2470">
        <v>1</v>
      </c>
      <c r="L2470">
        <v>23066494</v>
      </c>
      <c r="M2470" t="s">
        <v>221</v>
      </c>
      <c r="P2470" s="29" t="str">
        <f t="shared" si="102"/>
        <v>BAD</v>
      </c>
    </row>
    <row r="2471" spans="1:16" hidden="1" x14ac:dyDescent="0.25">
      <c r="A2471">
        <v>189360479</v>
      </c>
      <c r="B2471">
        <v>803401</v>
      </c>
      <c r="C2471" t="s">
        <v>318</v>
      </c>
      <c r="D2471">
        <v>2005099</v>
      </c>
      <c r="E2471" t="s">
        <v>217</v>
      </c>
      <c r="F2471" t="s">
        <v>214</v>
      </c>
      <c r="G2471" t="s">
        <v>215</v>
      </c>
      <c r="H2471">
        <v>3</v>
      </c>
      <c r="I2471">
        <v>2015</v>
      </c>
      <c r="J2471">
        <v>1</v>
      </c>
      <c r="L2471">
        <v>23066433</v>
      </c>
      <c r="M2471" t="s">
        <v>221</v>
      </c>
      <c r="P2471" s="29" t="str">
        <f t="shared" si="102"/>
        <v>BAD</v>
      </c>
    </row>
    <row r="2472" spans="1:16" hidden="1" x14ac:dyDescent="0.25">
      <c r="A2472">
        <v>189360479</v>
      </c>
      <c r="B2472">
        <v>803401</v>
      </c>
      <c r="C2472" t="s">
        <v>318</v>
      </c>
      <c r="D2472">
        <v>2021754</v>
      </c>
      <c r="E2472" t="s">
        <v>216</v>
      </c>
      <c r="F2472" t="s">
        <v>214</v>
      </c>
      <c r="G2472" t="s">
        <v>215</v>
      </c>
      <c r="H2472">
        <v>3</v>
      </c>
      <c r="I2472">
        <v>2015</v>
      </c>
      <c r="J2472">
        <v>1</v>
      </c>
      <c r="L2472">
        <v>23066481</v>
      </c>
      <c r="M2472" t="s">
        <v>221</v>
      </c>
      <c r="P2472" s="29" t="str">
        <f t="shared" si="102"/>
        <v>BAD</v>
      </c>
    </row>
    <row r="2473" spans="1:16" hidden="1" x14ac:dyDescent="0.25">
      <c r="A2473">
        <v>189360479</v>
      </c>
      <c r="B2473">
        <v>803401</v>
      </c>
      <c r="C2473" t="s">
        <v>318</v>
      </c>
      <c r="D2473">
        <v>2004098</v>
      </c>
      <c r="E2473" t="s">
        <v>213</v>
      </c>
      <c r="F2473" t="s">
        <v>214</v>
      </c>
      <c r="G2473" t="s">
        <v>215</v>
      </c>
      <c r="H2473">
        <v>2</v>
      </c>
      <c r="I2473">
        <v>2015</v>
      </c>
      <c r="J2473">
        <v>1</v>
      </c>
      <c r="L2473">
        <v>23066602</v>
      </c>
      <c r="M2473">
        <v>6</v>
      </c>
      <c r="P2473" s="29">
        <f t="shared" si="102"/>
        <v>0.83333333333333337</v>
      </c>
    </row>
    <row r="2474" spans="1:16" hidden="1" x14ac:dyDescent="0.25">
      <c r="A2474">
        <v>189360479</v>
      </c>
      <c r="B2474">
        <v>803876</v>
      </c>
      <c r="C2474" t="s">
        <v>326</v>
      </c>
      <c r="D2474">
        <v>2022233</v>
      </c>
      <c r="E2474" t="s">
        <v>217</v>
      </c>
      <c r="F2474" t="s">
        <v>214</v>
      </c>
      <c r="G2474" t="s">
        <v>215</v>
      </c>
      <c r="H2474">
        <v>3</v>
      </c>
      <c r="I2474">
        <v>2015</v>
      </c>
      <c r="J2474">
        <v>1</v>
      </c>
      <c r="M2474" t="s">
        <v>221</v>
      </c>
      <c r="N2474" t="s">
        <v>231</v>
      </c>
      <c r="P2474" s="29" t="str">
        <f t="shared" si="102"/>
        <v>BAD</v>
      </c>
    </row>
    <row r="2475" spans="1:16" hidden="1" x14ac:dyDescent="0.25">
      <c r="A2475">
        <v>189360479</v>
      </c>
      <c r="B2475">
        <v>803876</v>
      </c>
      <c r="C2475" t="s">
        <v>326</v>
      </c>
      <c r="D2475">
        <v>2022236</v>
      </c>
      <c r="E2475" t="s">
        <v>327</v>
      </c>
      <c r="F2475" t="s">
        <v>214</v>
      </c>
      <c r="G2475" t="s">
        <v>215</v>
      </c>
      <c r="H2475">
        <v>3</v>
      </c>
      <c r="I2475">
        <v>2015</v>
      </c>
      <c r="J2475">
        <v>1</v>
      </c>
      <c r="M2475" t="s">
        <v>221</v>
      </c>
      <c r="N2475" t="s">
        <v>231</v>
      </c>
      <c r="P2475" s="29" t="str">
        <f t="shared" si="102"/>
        <v>BAD</v>
      </c>
    </row>
    <row r="2476" spans="1:16" hidden="1" x14ac:dyDescent="0.25">
      <c r="A2476">
        <v>189360479</v>
      </c>
      <c r="B2476">
        <v>803876</v>
      </c>
      <c r="C2476" t="s">
        <v>326</v>
      </c>
      <c r="D2476">
        <v>2022243</v>
      </c>
      <c r="E2476" t="s">
        <v>223</v>
      </c>
      <c r="F2476" t="s">
        <v>214</v>
      </c>
      <c r="G2476" t="s">
        <v>215</v>
      </c>
      <c r="H2476">
        <v>3</v>
      </c>
      <c r="I2476">
        <v>2015</v>
      </c>
      <c r="J2476">
        <v>1</v>
      </c>
      <c r="M2476" t="s">
        <v>221</v>
      </c>
      <c r="N2476" t="s">
        <v>231</v>
      </c>
      <c r="P2476" s="29" t="str">
        <f t="shared" si="102"/>
        <v>BAD</v>
      </c>
    </row>
    <row r="2477" spans="1:16" hidden="1" x14ac:dyDescent="0.25">
      <c r="A2477">
        <v>189360479</v>
      </c>
      <c r="B2477">
        <v>803401</v>
      </c>
      <c r="C2477" t="s">
        <v>318</v>
      </c>
      <c r="D2477">
        <v>2005117</v>
      </c>
      <c r="E2477" t="s">
        <v>220</v>
      </c>
      <c r="F2477" t="s">
        <v>214</v>
      </c>
      <c r="G2477" t="s">
        <v>215</v>
      </c>
      <c r="H2477">
        <v>4</v>
      </c>
      <c r="I2477">
        <v>2015</v>
      </c>
      <c r="J2477">
        <v>2</v>
      </c>
      <c r="L2477">
        <v>23070387</v>
      </c>
      <c r="P2477" s="29" t="str">
        <f t="shared" si="102"/>
        <v>DRP</v>
      </c>
    </row>
    <row r="2478" spans="1:16" hidden="1" x14ac:dyDescent="0.25">
      <c r="A2478">
        <v>189360479</v>
      </c>
      <c r="B2478">
        <v>803401</v>
      </c>
      <c r="C2478" t="s">
        <v>318</v>
      </c>
      <c r="D2478">
        <v>2021600</v>
      </c>
      <c r="E2478" t="s">
        <v>219</v>
      </c>
      <c r="F2478" t="s">
        <v>214</v>
      </c>
      <c r="G2478" t="s">
        <v>215</v>
      </c>
      <c r="H2478">
        <v>3</v>
      </c>
      <c r="I2478">
        <v>2015</v>
      </c>
      <c r="J2478">
        <v>2</v>
      </c>
      <c r="L2478">
        <v>23071943</v>
      </c>
      <c r="M2478">
        <v>3.1</v>
      </c>
      <c r="P2478" s="29">
        <f t="shared" si="102"/>
        <v>0.35000000000000003</v>
      </c>
    </row>
    <row r="2479" spans="1:16" hidden="1" x14ac:dyDescent="0.25">
      <c r="A2479">
        <v>189360479</v>
      </c>
      <c r="B2479">
        <v>803401</v>
      </c>
      <c r="C2479" t="s">
        <v>318</v>
      </c>
      <c r="D2479">
        <v>2005118</v>
      </c>
      <c r="E2479" t="s">
        <v>223</v>
      </c>
      <c r="F2479" t="s">
        <v>214</v>
      </c>
      <c r="G2479" t="s">
        <v>215</v>
      </c>
      <c r="H2479">
        <v>3</v>
      </c>
      <c r="I2479">
        <v>2015</v>
      </c>
      <c r="J2479">
        <v>2</v>
      </c>
      <c r="L2479">
        <v>23071574</v>
      </c>
      <c r="M2479">
        <v>2.5</v>
      </c>
      <c r="P2479" s="29">
        <f t="shared" si="102"/>
        <v>0.25</v>
      </c>
    </row>
    <row r="2480" spans="1:16" hidden="1" x14ac:dyDescent="0.25">
      <c r="A2480">
        <v>189360479</v>
      </c>
      <c r="B2480">
        <v>803401</v>
      </c>
      <c r="C2480" t="s">
        <v>318</v>
      </c>
      <c r="D2480">
        <v>2021754</v>
      </c>
      <c r="E2480" t="s">
        <v>216</v>
      </c>
      <c r="F2480" t="s">
        <v>214</v>
      </c>
      <c r="G2480" t="s">
        <v>215</v>
      </c>
      <c r="H2480">
        <v>3</v>
      </c>
      <c r="I2480">
        <v>2015</v>
      </c>
      <c r="J2480">
        <v>2</v>
      </c>
      <c r="L2480">
        <v>23074070</v>
      </c>
      <c r="M2480" t="s">
        <v>221</v>
      </c>
      <c r="P2480" s="29" t="str">
        <f t="shared" si="102"/>
        <v>BAD</v>
      </c>
    </row>
    <row r="2481" spans="1:16" hidden="1" x14ac:dyDescent="0.25">
      <c r="A2481">
        <v>189360479</v>
      </c>
      <c r="B2481">
        <v>803401</v>
      </c>
      <c r="C2481" t="s">
        <v>318</v>
      </c>
      <c r="D2481">
        <v>2005102</v>
      </c>
      <c r="E2481" t="s">
        <v>218</v>
      </c>
      <c r="F2481" t="s">
        <v>214</v>
      </c>
      <c r="G2481" t="s">
        <v>215</v>
      </c>
      <c r="H2481">
        <v>2</v>
      </c>
      <c r="I2481">
        <v>2015</v>
      </c>
      <c r="J2481">
        <v>2</v>
      </c>
      <c r="L2481">
        <v>23071946</v>
      </c>
      <c r="M2481">
        <v>5.0999999999999996</v>
      </c>
      <c r="P2481" s="29">
        <f t="shared" si="102"/>
        <v>0.68333333333333324</v>
      </c>
    </row>
    <row r="2482" spans="1:16" hidden="1" x14ac:dyDescent="0.25">
      <c r="A2482">
        <v>189360479</v>
      </c>
      <c r="B2482">
        <v>803401</v>
      </c>
      <c r="C2482" t="s">
        <v>318</v>
      </c>
      <c r="D2482">
        <v>2005099</v>
      </c>
      <c r="E2482" t="s">
        <v>217</v>
      </c>
      <c r="F2482" t="s">
        <v>214</v>
      </c>
      <c r="G2482" t="s">
        <v>215</v>
      </c>
      <c r="H2482">
        <v>2</v>
      </c>
      <c r="I2482">
        <v>2015</v>
      </c>
      <c r="J2482">
        <v>2</v>
      </c>
      <c r="L2482">
        <v>23071932</v>
      </c>
      <c r="M2482">
        <v>4.0999999999999996</v>
      </c>
      <c r="P2482" s="29">
        <f t="shared" si="102"/>
        <v>0.51666666666666661</v>
      </c>
    </row>
    <row r="2483" spans="1:16" hidden="1" x14ac:dyDescent="0.25">
      <c r="A2483">
        <v>189360479</v>
      </c>
      <c r="B2483">
        <v>803401</v>
      </c>
      <c r="C2483" t="s">
        <v>318</v>
      </c>
      <c r="D2483">
        <v>2004116</v>
      </c>
      <c r="E2483" t="s">
        <v>229</v>
      </c>
      <c r="F2483" t="s">
        <v>214</v>
      </c>
      <c r="G2483" t="s">
        <v>215</v>
      </c>
      <c r="H2483">
        <v>2</v>
      </c>
      <c r="I2483">
        <v>2015</v>
      </c>
      <c r="J2483">
        <v>2</v>
      </c>
      <c r="L2483">
        <v>23073304</v>
      </c>
      <c r="M2483">
        <v>6.1</v>
      </c>
      <c r="P2483" s="29">
        <f t="shared" si="102"/>
        <v>0.85</v>
      </c>
    </row>
    <row r="2484" spans="1:16" hidden="1" x14ac:dyDescent="0.25">
      <c r="A2484">
        <v>189360479</v>
      </c>
      <c r="B2484">
        <v>803401</v>
      </c>
      <c r="C2484" t="s">
        <v>318</v>
      </c>
      <c r="D2484">
        <v>2004112</v>
      </c>
      <c r="E2484" t="s">
        <v>244</v>
      </c>
      <c r="F2484" t="s">
        <v>214</v>
      </c>
      <c r="G2484" t="s">
        <v>215</v>
      </c>
      <c r="H2484">
        <v>2</v>
      </c>
      <c r="I2484">
        <v>2015</v>
      </c>
      <c r="J2484">
        <v>2</v>
      </c>
      <c r="L2484">
        <v>23073230</v>
      </c>
      <c r="M2484">
        <v>5.0999999999999996</v>
      </c>
      <c r="P2484" s="29">
        <f t="shared" si="102"/>
        <v>0.68333333333333324</v>
      </c>
    </row>
    <row r="2485" spans="1:16" hidden="1" x14ac:dyDescent="0.25">
      <c r="A2485">
        <v>189360479</v>
      </c>
      <c r="B2485">
        <v>803876</v>
      </c>
      <c r="C2485" t="s">
        <v>326</v>
      </c>
      <c r="D2485">
        <v>2022243</v>
      </c>
      <c r="E2485" t="s">
        <v>223</v>
      </c>
      <c r="F2485" t="s">
        <v>214</v>
      </c>
      <c r="G2485" t="s">
        <v>215</v>
      </c>
      <c r="H2485">
        <v>3</v>
      </c>
      <c r="I2485">
        <v>2015</v>
      </c>
      <c r="J2485">
        <v>2</v>
      </c>
      <c r="M2485">
        <v>2.5</v>
      </c>
      <c r="N2485" t="s">
        <v>231</v>
      </c>
      <c r="P2485" s="29" t="str">
        <f t="shared" si="102"/>
        <v>UNK</v>
      </c>
    </row>
    <row r="2486" spans="1:16" hidden="1" x14ac:dyDescent="0.25">
      <c r="A2486">
        <v>189360479</v>
      </c>
      <c r="B2486">
        <v>803876</v>
      </c>
      <c r="C2486" t="s">
        <v>326</v>
      </c>
      <c r="D2486">
        <v>2022236</v>
      </c>
      <c r="E2486" t="s">
        <v>327</v>
      </c>
      <c r="F2486" t="s">
        <v>214</v>
      </c>
      <c r="G2486" t="s">
        <v>215</v>
      </c>
      <c r="H2486">
        <v>2</v>
      </c>
      <c r="I2486">
        <v>2015</v>
      </c>
      <c r="J2486">
        <v>2</v>
      </c>
      <c r="M2486">
        <v>5.0999999999999996</v>
      </c>
      <c r="N2486" t="s">
        <v>231</v>
      </c>
      <c r="P2486" s="29" t="str">
        <f t="shared" si="102"/>
        <v>CVL</v>
      </c>
    </row>
    <row r="2487" spans="1:16" hidden="1" x14ac:dyDescent="0.25">
      <c r="A2487">
        <v>189360479</v>
      </c>
      <c r="B2487">
        <v>803876</v>
      </c>
      <c r="C2487" t="s">
        <v>326</v>
      </c>
      <c r="D2487">
        <v>2022233</v>
      </c>
      <c r="E2487" t="s">
        <v>217</v>
      </c>
      <c r="F2487" t="s">
        <v>214</v>
      </c>
      <c r="G2487" t="s">
        <v>215</v>
      </c>
      <c r="H2487">
        <v>2</v>
      </c>
      <c r="I2487">
        <v>2015</v>
      </c>
      <c r="J2487">
        <v>2</v>
      </c>
      <c r="M2487">
        <v>4.0999999999999996</v>
      </c>
      <c r="N2487" t="s">
        <v>231</v>
      </c>
      <c r="P2487" s="29" t="str">
        <f t="shared" si="102"/>
        <v>CVL</v>
      </c>
    </row>
    <row r="2488" spans="1:16" hidden="1" x14ac:dyDescent="0.25">
      <c r="A2488">
        <v>189360479</v>
      </c>
      <c r="B2488">
        <v>803401</v>
      </c>
      <c r="C2488" t="s">
        <v>318</v>
      </c>
      <c r="D2488">
        <v>2021600</v>
      </c>
      <c r="E2488" t="s">
        <v>219</v>
      </c>
      <c r="F2488" t="s">
        <v>214</v>
      </c>
      <c r="G2488" t="s">
        <v>215</v>
      </c>
      <c r="H2488">
        <v>4</v>
      </c>
      <c r="I2488">
        <v>2016</v>
      </c>
      <c r="J2488">
        <v>1</v>
      </c>
      <c r="L2488">
        <v>23081083</v>
      </c>
      <c r="P2488" s="29" t="str">
        <f t="shared" ref="P2488:P2534" si="103">IF(AND(ISNUMBER(M2488),H2488&lt;&gt;4),(M2488-1)/6,IF(H2488=4,"DRP",IF(AND(H2488=3,M2488="NA"),"BAD",IF(AND(H2488=2),"CVL",IF(AND(H2488=1,ISBLANK(M2488)),"NULL","UNK")))))</f>
        <v>DRP</v>
      </c>
    </row>
    <row r="2489" spans="1:16" hidden="1" x14ac:dyDescent="0.25">
      <c r="A2489">
        <v>189360479</v>
      </c>
      <c r="B2489">
        <v>803401</v>
      </c>
      <c r="C2489" t="s">
        <v>318</v>
      </c>
      <c r="D2489">
        <v>2021600</v>
      </c>
      <c r="E2489" t="s">
        <v>219</v>
      </c>
      <c r="F2489" t="s">
        <v>214</v>
      </c>
      <c r="G2489" t="s">
        <v>215</v>
      </c>
      <c r="H2489">
        <v>2</v>
      </c>
      <c r="I2489">
        <v>2016</v>
      </c>
      <c r="J2489">
        <v>1</v>
      </c>
      <c r="M2489">
        <v>6.1</v>
      </c>
      <c r="N2489" t="s">
        <v>231</v>
      </c>
      <c r="P2489" s="29">
        <f t="shared" si="103"/>
        <v>0.85</v>
      </c>
    </row>
    <row r="2490" spans="1:16" hidden="1" x14ac:dyDescent="0.25">
      <c r="A2490">
        <v>189360479</v>
      </c>
      <c r="B2490">
        <v>803401</v>
      </c>
      <c r="C2490" t="s">
        <v>318</v>
      </c>
      <c r="D2490">
        <v>2005117</v>
      </c>
      <c r="E2490" t="s">
        <v>220</v>
      </c>
      <c r="F2490" t="s">
        <v>214</v>
      </c>
      <c r="G2490" t="s">
        <v>215</v>
      </c>
      <c r="H2490">
        <v>2</v>
      </c>
      <c r="I2490">
        <v>2016</v>
      </c>
      <c r="J2490">
        <v>1</v>
      </c>
      <c r="L2490">
        <v>23078737</v>
      </c>
      <c r="M2490">
        <v>4</v>
      </c>
      <c r="P2490" s="29">
        <f t="shared" si="103"/>
        <v>0.5</v>
      </c>
    </row>
    <row r="2491" spans="1:16" hidden="1" x14ac:dyDescent="0.25">
      <c r="A2491">
        <v>189360479</v>
      </c>
      <c r="B2491">
        <v>803401</v>
      </c>
      <c r="C2491" t="s">
        <v>318</v>
      </c>
      <c r="D2491">
        <v>2005131</v>
      </c>
      <c r="E2491" t="s">
        <v>228</v>
      </c>
      <c r="F2491" t="s">
        <v>214</v>
      </c>
      <c r="G2491" t="s">
        <v>215</v>
      </c>
      <c r="H2491">
        <v>2</v>
      </c>
      <c r="I2491">
        <v>2016</v>
      </c>
      <c r="J2491">
        <v>1</v>
      </c>
      <c r="L2491">
        <v>23081639</v>
      </c>
      <c r="M2491">
        <v>5.3</v>
      </c>
      <c r="P2491" s="29">
        <f t="shared" si="103"/>
        <v>0.71666666666666667</v>
      </c>
    </row>
    <row r="2492" spans="1:16" hidden="1" x14ac:dyDescent="0.25">
      <c r="A2492">
        <v>189360479</v>
      </c>
      <c r="B2492">
        <v>803401</v>
      </c>
      <c r="C2492" t="s">
        <v>318</v>
      </c>
      <c r="D2492">
        <v>2021754</v>
      </c>
      <c r="E2492" t="s">
        <v>216</v>
      </c>
      <c r="F2492" t="s">
        <v>214</v>
      </c>
      <c r="G2492" t="s">
        <v>215</v>
      </c>
      <c r="H2492">
        <v>2</v>
      </c>
      <c r="I2492">
        <v>2016</v>
      </c>
      <c r="J2492">
        <v>1</v>
      </c>
      <c r="L2492">
        <v>23081142</v>
      </c>
      <c r="M2492">
        <v>4.5</v>
      </c>
      <c r="P2492" s="29">
        <f t="shared" si="103"/>
        <v>0.58333333333333337</v>
      </c>
    </row>
    <row r="2493" spans="1:16" hidden="1" x14ac:dyDescent="0.25">
      <c r="A2493">
        <v>189360479</v>
      </c>
      <c r="B2493">
        <v>803401</v>
      </c>
      <c r="C2493" t="s">
        <v>318</v>
      </c>
      <c r="D2493">
        <v>2005118</v>
      </c>
      <c r="E2493" t="s">
        <v>223</v>
      </c>
      <c r="F2493" t="s">
        <v>214</v>
      </c>
      <c r="G2493" t="s">
        <v>215</v>
      </c>
      <c r="H2493">
        <v>3</v>
      </c>
      <c r="I2493">
        <v>2016</v>
      </c>
      <c r="J2493">
        <v>1</v>
      </c>
      <c r="L2493">
        <v>23081579</v>
      </c>
      <c r="M2493">
        <v>3.5</v>
      </c>
      <c r="P2493" s="29">
        <f t="shared" si="103"/>
        <v>0.41666666666666669</v>
      </c>
    </row>
    <row r="2494" spans="1:16" hidden="1" x14ac:dyDescent="0.25">
      <c r="A2494">
        <v>189360479</v>
      </c>
      <c r="B2494">
        <v>803876</v>
      </c>
      <c r="C2494" t="s">
        <v>326</v>
      </c>
      <c r="D2494">
        <v>2022234</v>
      </c>
      <c r="E2494" t="s">
        <v>219</v>
      </c>
      <c r="F2494" t="s">
        <v>366</v>
      </c>
      <c r="G2494" t="s">
        <v>366</v>
      </c>
      <c r="H2494">
        <v>2</v>
      </c>
      <c r="I2494">
        <v>2016</v>
      </c>
      <c r="J2494">
        <v>1</v>
      </c>
      <c r="L2494">
        <v>23080989</v>
      </c>
      <c r="M2494">
        <v>6.1</v>
      </c>
      <c r="P2494" s="29">
        <f t="shared" si="103"/>
        <v>0.85</v>
      </c>
    </row>
    <row r="2495" spans="1:16" hidden="1" x14ac:dyDescent="0.25">
      <c r="A2495">
        <v>189360479</v>
      </c>
      <c r="B2495">
        <v>803876</v>
      </c>
      <c r="C2495" t="s">
        <v>326</v>
      </c>
      <c r="D2495">
        <v>2022243</v>
      </c>
      <c r="E2495" t="s">
        <v>223</v>
      </c>
      <c r="F2495" t="s">
        <v>214</v>
      </c>
      <c r="G2495" t="s">
        <v>215</v>
      </c>
      <c r="H2495">
        <v>3</v>
      </c>
      <c r="I2495">
        <v>2016</v>
      </c>
      <c r="J2495">
        <v>1</v>
      </c>
      <c r="M2495">
        <v>3.5</v>
      </c>
      <c r="N2495" t="s">
        <v>231</v>
      </c>
      <c r="P2495" s="29">
        <f t="shared" si="103"/>
        <v>0.41666666666666669</v>
      </c>
    </row>
    <row r="2496" spans="1:16" hidden="1" x14ac:dyDescent="0.25">
      <c r="A2496">
        <v>189360479</v>
      </c>
      <c r="B2496">
        <v>803876</v>
      </c>
      <c r="C2496" t="s">
        <v>326</v>
      </c>
      <c r="D2496">
        <v>2022232</v>
      </c>
      <c r="E2496" t="s">
        <v>220</v>
      </c>
      <c r="F2496" t="s">
        <v>214</v>
      </c>
      <c r="G2496" t="s">
        <v>215</v>
      </c>
      <c r="H2496">
        <v>2</v>
      </c>
      <c r="I2496">
        <v>2016</v>
      </c>
      <c r="J2496">
        <v>1</v>
      </c>
      <c r="M2496">
        <v>4</v>
      </c>
      <c r="N2496" t="s">
        <v>231</v>
      </c>
      <c r="P2496" s="29">
        <f t="shared" si="103"/>
        <v>0.5</v>
      </c>
    </row>
    <row r="2497" spans="1:16" hidden="1" x14ac:dyDescent="0.25">
      <c r="A2497">
        <v>189360479</v>
      </c>
      <c r="B2497">
        <v>803876</v>
      </c>
      <c r="C2497" t="s">
        <v>326</v>
      </c>
      <c r="D2497">
        <v>2022231</v>
      </c>
      <c r="E2497" t="s">
        <v>228</v>
      </c>
      <c r="F2497" t="s">
        <v>214</v>
      </c>
      <c r="G2497" t="s">
        <v>215</v>
      </c>
      <c r="H2497">
        <v>2</v>
      </c>
      <c r="I2497">
        <v>2016</v>
      </c>
      <c r="J2497">
        <v>1</v>
      </c>
      <c r="M2497">
        <v>5.3</v>
      </c>
      <c r="N2497" t="s">
        <v>231</v>
      </c>
      <c r="P2497" s="29">
        <f t="shared" si="103"/>
        <v>0.71666666666666667</v>
      </c>
    </row>
    <row r="2498" spans="1:16" hidden="1" x14ac:dyDescent="0.25">
      <c r="A2498">
        <v>189360479</v>
      </c>
      <c r="B2498">
        <v>803876</v>
      </c>
      <c r="C2498" t="s">
        <v>326</v>
      </c>
      <c r="D2498">
        <v>2022239</v>
      </c>
      <c r="E2498" t="s">
        <v>253</v>
      </c>
      <c r="F2498" t="s">
        <v>366</v>
      </c>
      <c r="G2498" t="s">
        <v>366</v>
      </c>
      <c r="H2498">
        <v>4</v>
      </c>
      <c r="I2498">
        <v>2016</v>
      </c>
      <c r="J2498">
        <v>1</v>
      </c>
      <c r="L2498">
        <v>23081171</v>
      </c>
      <c r="P2498" s="29" t="str">
        <f t="shared" si="103"/>
        <v>DRP</v>
      </c>
    </row>
    <row r="2499" spans="1:16" hidden="1" x14ac:dyDescent="0.25">
      <c r="A2499">
        <v>189360479</v>
      </c>
      <c r="B2499">
        <v>803401</v>
      </c>
      <c r="C2499" t="s">
        <v>318</v>
      </c>
      <c r="D2499">
        <v>2021580</v>
      </c>
      <c r="E2499" t="s">
        <v>241</v>
      </c>
      <c r="F2499" t="s">
        <v>214</v>
      </c>
      <c r="G2499" t="s">
        <v>215</v>
      </c>
      <c r="H2499">
        <v>4</v>
      </c>
      <c r="I2499">
        <v>2016</v>
      </c>
      <c r="J2499">
        <v>2</v>
      </c>
      <c r="L2499">
        <v>23086825</v>
      </c>
      <c r="P2499" s="29" t="str">
        <f t="shared" si="103"/>
        <v>DRP</v>
      </c>
    </row>
    <row r="2500" spans="1:16" hidden="1" x14ac:dyDescent="0.25">
      <c r="A2500">
        <v>189360479</v>
      </c>
      <c r="B2500">
        <v>803401</v>
      </c>
      <c r="C2500" t="s">
        <v>318</v>
      </c>
      <c r="D2500">
        <v>2021580</v>
      </c>
      <c r="E2500" t="s">
        <v>241</v>
      </c>
      <c r="F2500" t="s">
        <v>214</v>
      </c>
      <c r="G2500" t="s">
        <v>215</v>
      </c>
      <c r="H2500">
        <v>3</v>
      </c>
      <c r="I2500">
        <v>2016</v>
      </c>
      <c r="J2500">
        <v>2</v>
      </c>
      <c r="L2500">
        <v>23086825</v>
      </c>
      <c r="M2500" t="s">
        <v>221</v>
      </c>
      <c r="P2500" s="29" t="str">
        <f t="shared" si="103"/>
        <v>BAD</v>
      </c>
    </row>
    <row r="2501" spans="1:16" hidden="1" x14ac:dyDescent="0.25">
      <c r="A2501">
        <v>189360479</v>
      </c>
      <c r="B2501">
        <v>803401</v>
      </c>
      <c r="C2501" t="s">
        <v>318</v>
      </c>
      <c r="D2501">
        <v>2021602</v>
      </c>
      <c r="E2501" t="s">
        <v>242</v>
      </c>
      <c r="F2501" t="s">
        <v>214</v>
      </c>
      <c r="G2501" t="s">
        <v>215</v>
      </c>
      <c r="H2501">
        <v>3</v>
      </c>
      <c r="I2501">
        <v>2016</v>
      </c>
      <c r="J2501">
        <v>2</v>
      </c>
      <c r="L2501">
        <v>23086746</v>
      </c>
      <c r="M2501">
        <v>1.1000000000000001</v>
      </c>
      <c r="P2501" s="29">
        <f t="shared" si="103"/>
        <v>1.666666666666668E-2</v>
      </c>
    </row>
    <row r="2502" spans="1:16" hidden="1" x14ac:dyDescent="0.25">
      <c r="A2502">
        <v>189360479</v>
      </c>
      <c r="B2502">
        <v>803401</v>
      </c>
      <c r="C2502" t="s">
        <v>318</v>
      </c>
      <c r="D2502">
        <v>2021756</v>
      </c>
      <c r="E2502" t="s">
        <v>253</v>
      </c>
      <c r="F2502" t="s">
        <v>214</v>
      </c>
      <c r="G2502" t="s">
        <v>215</v>
      </c>
      <c r="H2502">
        <v>3</v>
      </c>
      <c r="I2502">
        <v>2016</v>
      </c>
      <c r="J2502">
        <v>2</v>
      </c>
      <c r="L2502">
        <v>23086840</v>
      </c>
      <c r="M2502">
        <v>2.6</v>
      </c>
      <c r="P2502" s="29">
        <f t="shared" si="103"/>
        <v>0.26666666666666666</v>
      </c>
    </row>
    <row r="2503" spans="1:16" hidden="1" x14ac:dyDescent="0.25">
      <c r="A2503">
        <v>189360479</v>
      </c>
      <c r="B2503">
        <v>803401</v>
      </c>
      <c r="C2503" t="s">
        <v>318</v>
      </c>
      <c r="D2503">
        <v>2021763</v>
      </c>
      <c r="E2503" t="s">
        <v>298</v>
      </c>
      <c r="F2503" t="s">
        <v>214</v>
      </c>
      <c r="G2503" t="s">
        <v>215</v>
      </c>
      <c r="H2503">
        <v>3</v>
      </c>
      <c r="I2503">
        <v>2016</v>
      </c>
      <c r="J2503">
        <v>2</v>
      </c>
      <c r="L2503">
        <v>23086847</v>
      </c>
      <c r="M2503">
        <v>3.3</v>
      </c>
      <c r="P2503" s="29">
        <f t="shared" si="103"/>
        <v>0.3833333333333333</v>
      </c>
    </row>
    <row r="2504" spans="1:16" hidden="1" x14ac:dyDescent="0.25">
      <c r="A2504">
        <v>189360479</v>
      </c>
      <c r="B2504">
        <v>803401</v>
      </c>
      <c r="C2504" t="s">
        <v>318</v>
      </c>
      <c r="D2504">
        <v>2005120</v>
      </c>
      <c r="E2504" t="s">
        <v>293</v>
      </c>
      <c r="F2504" t="s">
        <v>214</v>
      </c>
      <c r="G2504" t="s">
        <v>215</v>
      </c>
      <c r="H2504">
        <v>3</v>
      </c>
      <c r="I2504">
        <v>2016</v>
      </c>
      <c r="J2504">
        <v>2</v>
      </c>
      <c r="L2504">
        <v>23086516</v>
      </c>
      <c r="M2504" t="s">
        <v>221</v>
      </c>
      <c r="P2504" s="29" t="str">
        <f t="shared" si="103"/>
        <v>BAD</v>
      </c>
    </row>
    <row r="2505" spans="1:16" hidden="1" x14ac:dyDescent="0.25">
      <c r="A2505">
        <v>189360479</v>
      </c>
      <c r="B2505">
        <v>803401</v>
      </c>
      <c r="C2505" t="s">
        <v>318</v>
      </c>
      <c r="D2505">
        <v>2005118</v>
      </c>
      <c r="E2505" t="s">
        <v>223</v>
      </c>
      <c r="F2505" t="s">
        <v>214</v>
      </c>
      <c r="G2505" t="s">
        <v>215</v>
      </c>
      <c r="H2505">
        <v>2</v>
      </c>
      <c r="I2505">
        <v>2016</v>
      </c>
      <c r="J2505">
        <v>2</v>
      </c>
      <c r="L2505">
        <v>23086743</v>
      </c>
      <c r="M2505">
        <v>4.3</v>
      </c>
      <c r="P2505" s="29">
        <f t="shared" si="103"/>
        <v>0.54999999999999993</v>
      </c>
    </row>
    <row r="2506" spans="1:16" hidden="1" x14ac:dyDescent="0.25">
      <c r="A2506">
        <v>189360479</v>
      </c>
      <c r="B2506">
        <v>803876</v>
      </c>
      <c r="C2506" t="s">
        <v>326</v>
      </c>
      <c r="D2506">
        <v>2022245</v>
      </c>
      <c r="E2506" t="s">
        <v>293</v>
      </c>
      <c r="F2506" t="s">
        <v>214</v>
      </c>
      <c r="G2506" t="s">
        <v>215</v>
      </c>
      <c r="H2506">
        <v>3</v>
      </c>
      <c r="I2506">
        <v>2016</v>
      </c>
      <c r="J2506">
        <v>2</v>
      </c>
      <c r="M2506" t="s">
        <v>221</v>
      </c>
      <c r="N2506" t="s">
        <v>231</v>
      </c>
      <c r="P2506" s="29" t="str">
        <f t="shared" si="103"/>
        <v>BAD</v>
      </c>
    </row>
    <row r="2507" spans="1:16" hidden="1" x14ac:dyDescent="0.25">
      <c r="A2507">
        <v>189360479</v>
      </c>
      <c r="B2507">
        <v>803876</v>
      </c>
      <c r="C2507" t="s">
        <v>326</v>
      </c>
      <c r="D2507">
        <v>2022243</v>
      </c>
      <c r="E2507" t="s">
        <v>223</v>
      </c>
      <c r="F2507" t="s">
        <v>214</v>
      </c>
      <c r="G2507" t="s">
        <v>215</v>
      </c>
      <c r="H2507">
        <v>2</v>
      </c>
      <c r="I2507">
        <v>2016</v>
      </c>
      <c r="J2507">
        <v>2</v>
      </c>
      <c r="M2507">
        <v>4.3</v>
      </c>
      <c r="N2507" t="s">
        <v>231</v>
      </c>
      <c r="P2507" s="29">
        <f t="shared" si="103"/>
        <v>0.54999999999999993</v>
      </c>
    </row>
    <row r="2508" spans="1:16" hidden="1" x14ac:dyDescent="0.25">
      <c r="A2508">
        <v>189360479</v>
      </c>
      <c r="B2508">
        <v>803401</v>
      </c>
      <c r="C2508" t="s">
        <v>318</v>
      </c>
      <c r="D2508">
        <v>2004099</v>
      </c>
      <c r="E2508" t="s">
        <v>245</v>
      </c>
      <c r="F2508" t="s">
        <v>214</v>
      </c>
      <c r="G2508" t="s">
        <v>215</v>
      </c>
      <c r="H2508">
        <v>3</v>
      </c>
      <c r="I2508">
        <v>2017</v>
      </c>
      <c r="J2508">
        <v>1</v>
      </c>
      <c r="L2508">
        <v>23092381</v>
      </c>
      <c r="M2508" t="s">
        <v>221</v>
      </c>
      <c r="P2508" s="29" t="str">
        <f t="shared" si="103"/>
        <v>BAD</v>
      </c>
    </row>
    <row r="2509" spans="1:16" hidden="1" x14ac:dyDescent="0.25">
      <c r="A2509">
        <v>189360479</v>
      </c>
      <c r="B2509">
        <v>803876</v>
      </c>
      <c r="C2509" t="s">
        <v>326</v>
      </c>
      <c r="D2509">
        <v>2022238</v>
      </c>
      <c r="E2509" t="s">
        <v>242</v>
      </c>
      <c r="F2509" t="s">
        <v>214</v>
      </c>
      <c r="G2509" t="s">
        <v>215</v>
      </c>
      <c r="H2509">
        <v>2</v>
      </c>
      <c r="I2509">
        <v>2017</v>
      </c>
      <c r="J2509">
        <v>1</v>
      </c>
      <c r="L2509">
        <v>23092877</v>
      </c>
      <c r="M2509">
        <v>4.2</v>
      </c>
      <c r="P2509" s="29">
        <f t="shared" si="103"/>
        <v>0.53333333333333333</v>
      </c>
    </row>
    <row r="2510" spans="1:16" hidden="1" x14ac:dyDescent="0.25">
      <c r="A2510">
        <v>189360479</v>
      </c>
      <c r="B2510">
        <v>803876</v>
      </c>
      <c r="C2510" t="s">
        <v>326</v>
      </c>
      <c r="D2510">
        <v>2022244</v>
      </c>
      <c r="E2510" t="s">
        <v>298</v>
      </c>
      <c r="F2510" t="s">
        <v>214</v>
      </c>
      <c r="G2510" t="s">
        <v>215</v>
      </c>
      <c r="H2510">
        <v>2</v>
      </c>
      <c r="I2510">
        <v>2017</v>
      </c>
      <c r="J2510">
        <v>1</v>
      </c>
      <c r="L2510">
        <v>23091971</v>
      </c>
      <c r="M2510">
        <v>5</v>
      </c>
      <c r="P2510" s="29">
        <f t="shared" si="103"/>
        <v>0.66666666666666663</v>
      </c>
    </row>
    <row r="2511" spans="1:16" hidden="1" x14ac:dyDescent="0.25">
      <c r="A2511">
        <v>189360479</v>
      </c>
      <c r="B2511">
        <v>803876</v>
      </c>
      <c r="C2511" t="s">
        <v>326</v>
      </c>
      <c r="D2511">
        <v>2022239</v>
      </c>
      <c r="E2511" t="s">
        <v>253</v>
      </c>
      <c r="F2511" t="s">
        <v>214</v>
      </c>
      <c r="G2511" t="s">
        <v>215</v>
      </c>
      <c r="H2511">
        <v>2</v>
      </c>
      <c r="I2511">
        <v>2017</v>
      </c>
      <c r="J2511">
        <v>1</v>
      </c>
      <c r="L2511">
        <v>23092878</v>
      </c>
      <c r="M2511">
        <v>4</v>
      </c>
      <c r="P2511" s="29">
        <f t="shared" si="103"/>
        <v>0.5</v>
      </c>
    </row>
    <row r="2512" spans="1:16" hidden="1" x14ac:dyDescent="0.25">
      <c r="A2512">
        <v>189360479</v>
      </c>
      <c r="B2512">
        <v>803876</v>
      </c>
      <c r="C2512" t="s">
        <v>326</v>
      </c>
      <c r="D2512">
        <v>2022245</v>
      </c>
      <c r="E2512" t="s">
        <v>293</v>
      </c>
      <c r="F2512" t="s">
        <v>214</v>
      </c>
      <c r="G2512" t="s">
        <v>215</v>
      </c>
      <c r="H2512">
        <v>2</v>
      </c>
      <c r="I2512">
        <v>2017</v>
      </c>
      <c r="J2512">
        <v>1</v>
      </c>
      <c r="L2512">
        <v>23094673</v>
      </c>
      <c r="M2512">
        <v>4.4000000000000004</v>
      </c>
      <c r="P2512" s="29">
        <f t="shared" si="103"/>
        <v>0.56666666666666676</v>
      </c>
    </row>
    <row r="2513" spans="1:16" hidden="1" x14ac:dyDescent="0.25">
      <c r="A2513">
        <v>189360479</v>
      </c>
      <c r="B2513">
        <v>803876</v>
      </c>
      <c r="C2513" t="s">
        <v>326</v>
      </c>
      <c r="D2513">
        <v>2022237</v>
      </c>
      <c r="E2513" t="s">
        <v>241</v>
      </c>
      <c r="F2513" t="s">
        <v>214</v>
      </c>
      <c r="G2513" t="s">
        <v>215</v>
      </c>
      <c r="H2513">
        <v>3</v>
      </c>
      <c r="I2513">
        <v>2017</v>
      </c>
      <c r="J2513">
        <v>1</v>
      </c>
      <c r="L2513">
        <v>23094730</v>
      </c>
      <c r="M2513">
        <v>2.2000000000000002</v>
      </c>
      <c r="P2513" s="29">
        <f t="shared" si="103"/>
        <v>0.20000000000000004</v>
      </c>
    </row>
    <row r="2514" spans="1:16" hidden="1" x14ac:dyDescent="0.25">
      <c r="A2514">
        <v>189360479</v>
      </c>
      <c r="B2514">
        <v>803876</v>
      </c>
      <c r="C2514" t="s">
        <v>326</v>
      </c>
      <c r="D2514">
        <v>2022235</v>
      </c>
      <c r="E2514" t="s">
        <v>216</v>
      </c>
      <c r="F2514" t="s">
        <v>214</v>
      </c>
      <c r="G2514" t="s">
        <v>215</v>
      </c>
      <c r="H2514">
        <v>2</v>
      </c>
      <c r="I2514">
        <v>2017</v>
      </c>
      <c r="J2514">
        <v>1</v>
      </c>
      <c r="M2514">
        <v>4.5</v>
      </c>
      <c r="N2514" t="s">
        <v>231</v>
      </c>
      <c r="P2514" s="29">
        <f t="shared" si="103"/>
        <v>0.58333333333333337</v>
      </c>
    </row>
    <row r="2515" spans="1:16" hidden="1" x14ac:dyDescent="0.25">
      <c r="A2515">
        <v>189360479</v>
      </c>
      <c r="B2515">
        <v>803401</v>
      </c>
      <c r="C2515" t="s">
        <v>318</v>
      </c>
      <c r="D2515">
        <v>2004099</v>
      </c>
      <c r="E2515" t="s">
        <v>245</v>
      </c>
      <c r="F2515" t="s">
        <v>214</v>
      </c>
      <c r="G2515" t="s">
        <v>215</v>
      </c>
      <c r="H2515">
        <v>4</v>
      </c>
      <c r="I2515">
        <v>2017</v>
      </c>
      <c r="J2515">
        <v>2</v>
      </c>
      <c r="L2515">
        <v>23097864</v>
      </c>
      <c r="P2515" s="29" t="str">
        <f t="shared" si="103"/>
        <v>DRP</v>
      </c>
    </row>
    <row r="2516" spans="1:16" hidden="1" x14ac:dyDescent="0.25">
      <c r="A2516">
        <v>189360479</v>
      </c>
      <c r="B2516">
        <v>803876</v>
      </c>
      <c r="C2516" t="s">
        <v>326</v>
      </c>
      <c r="D2516">
        <v>2022237</v>
      </c>
      <c r="E2516" t="s">
        <v>241</v>
      </c>
      <c r="F2516" t="s">
        <v>214</v>
      </c>
      <c r="G2516" t="s">
        <v>215</v>
      </c>
      <c r="H2516">
        <v>3</v>
      </c>
      <c r="I2516">
        <v>2017</v>
      </c>
      <c r="J2516">
        <v>2</v>
      </c>
      <c r="L2516">
        <v>23101322</v>
      </c>
      <c r="M2516">
        <v>2.9</v>
      </c>
      <c r="P2516" s="29">
        <f t="shared" si="103"/>
        <v>0.31666666666666665</v>
      </c>
    </row>
    <row r="2517" spans="1:16" hidden="1" x14ac:dyDescent="0.25">
      <c r="A2517">
        <v>189360479</v>
      </c>
      <c r="B2517">
        <v>803876</v>
      </c>
      <c r="C2517" t="s">
        <v>326</v>
      </c>
      <c r="D2517">
        <v>2024919</v>
      </c>
      <c r="E2517" t="s">
        <v>256</v>
      </c>
      <c r="F2517" t="s">
        <v>214</v>
      </c>
      <c r="G2517" t="s">
        <v>215</v>
      </c>
      <c r="H2517">
        <v>3</v>
      </c>
      <c r="I2517">
        <v>2017</v>
      </c>
      <c r="J2517">
        <v>2</v>
      </c>
      <c r="L2517">
        <v>23100805</v>
      </c>
      <c r="M2517" t="s">
        <v>221</v>
      </c>
      <c r="P2517" s="29" t="str">
        <f t="shared" si="103"/>
        <v>BAD</v>
      </c>
    </row>
    <row r="2518" spans="1:16" hidden="1" x14ac:dyDescent="0.25">
      <c r="A2518">
        <v>189360479</v>
      </c>
      <c r="B2518">
        <v>803876</v>
      </c>
      <c r="C2518" t="s">
        <v>326</v>
      </c>
      <c r="D2518">
        <v>2022246</v>
      </c>
      <c r="E2518" t="s">
        <v>226</v>
      </c>
      <c r="F2518" t="s">
        <v>214</v>
      </c>
      <c r="G2518" t="s">
        <v>215</v>
      </c>
      <c r="H2518">
        <v>3</v>
      </c>
      <c r="I2518">
        <v>2017</v>
      </c>
      <c r="J2518">
        <v>2</v>
      </c>
      <c r="L2518">
        <v>23100800</v>
      </c>
      <c r="M2518">
        <v>1.8</v>
      </c>
      <c r="P2518" s="29">
        <f t="shared" si="103"/>
        <v>0.13333333333333333</v>
      </c>
    </row>
    <row r="2519" spans="1:16" hidden="1" x14ac:dyDescent="0.25">
      <c r="A2519">
        <v>189360479</v>
      </c>
      <c r="B2519">
        <v>803876</v>
      </c>
      <c r="C2519" t="s">
        <v>326</v>
      </c>
      <c r="D2519">
        <v>2024919</v>
      </c>
      <c r="E2519" t="s">
        <v>256</v>
      </c>
      <c r="F2519" t="s">
        <v>214</v>
      </c>
      <c r="G2519" t="s">
        <v>215</v>
      </c>
      <c r="H2519">
        <v>2</v>
      </c>
      <c r="I2519">
        <v>2018</v>
      </c>
      <c r="J2519">
        <v>1</v>
      </c>
      <c r="L2519">
        <v>23108031</v>
      </c>
      <c r="M2519">
        <v>4</v>
      </c>
      <c r="P2519" s="29">
        <f t="shared" si="103"/>
        <v>0.5</v>
      </c>
    </row>
    <row r="2520" spans="1:16" hidden="1" x14ac:dyDescent="0.25">
      <c r="A2520">
        <v>189360479</v>
      </c>
      <c r="B2520">
        <v>803876</v>
      </c>
      <c r="C2520" t="s">
        <v>326</v>
      </c>
      <c r="D2520">
        <v>2022237</v>
      </c>
      <c r="E2520" t="s">
        <v>241</v>
      </c>
      <c r="F2520" t="s">
        <v>214</v>
      </c>
      <c r="G2520" t="s">
        <v>215</v>
      </c>
      <c r="H2520">
        <v>2</v>
      </c>
      <c r="I2520">
        <v>2018</v>
      </c>
      <c r="J2520">
        <v>1</v>
      </c>
      <c r="L2520">
        <v>23108619</v>
      </c>
      <c r="M2520">
        <v>4.0999999999999996</v>
      </c>
      <c r="P2520" s="29">
        <f t="shared" si="103"/>
        <v>0.51666666666666661</v>
      </c>
    </row>
    <row r="2521" spans="1:16" hidden="1" x14ac:dyDescent="0.25">
      <c r="A2521">
        <v>189360479</v>
      </c>
      <c r="B2521">
        <v>803876</v>
      </c>
      <c r="C2521" t="s">
        <v>326</v>
      </c>
      <c r="D2521">
        <v>2022246</v>
      </c>
      <c r="E2521" t="s">
        <v>226</v>
      </c>
      <c r="F2521" t="s">
        <v>214</v>
      </c>
      <c r="G2521" t="s">
        <v>215</v>
      </c>
      <c r="H2521">
        <v>2</v>
      </c>
      <c r="I2521">
        <v>2018</v>
      </c>
      <c r="J2521">
        <v>1</v>
      </c>
      <c r="M2521">
        <v>5.3</v>
      </c>
      <c r="N2521" t="s">
        <v>231</v>
      </c>
      <c r="P2521" s="29">
        <f t="shared" si="103"/>
        <v>0.71666666666666667</v>
      </c>
    </row>
    <row r="2522" spans="1:16" hidden="1" x14ac:dyDescent="0.25">
      <c r="A2522">
        <v>189360479</v>
      </c>
      <c r="B2522">
        <v>803401</v>
      </c>
      <c r="C2522" t="s">
        <v>318</v>
      </c>
      <c r="D2522">
        <v>2004099</v>
      </c>
      <c r="E2522" t="s">
        <v>245</v>
      </c>
      <c r="F2522" t="s">
        <v>214</v>
      </c>
      <c r="G2522" t="s">
        <v>215</v>
      </c>
      <c r="H2522">
        <v>2</v>
      </c>
      <c r="I2522">
        <v>2018</v>
      </c>
      <c r="J2522">
        <v>2</v>
      </c>
      <c r="L2522">
        <v>23114482</v>
      </c>
      <c r="M2522">
        <v>5.2</v>
      </c>
      <c r="P2522" s="29">
        <f t="shared" si="103"/>
        <v>0.70000000000000007</v>
      </c>
    </row>
    <row r="2523" spans="1:16" hidden="1" x14ac:dyDescent="0.25">
      <c r="A2523">
        <v>189360479</v>
      </c>
      <c r="B2523">
        <v>803876</v>
      </c>
      <c r="C2523" t="s">
        <v>326</v>
      </c>
      <c r="D2523">
        <v>2022240</v>
      </c>
      <c r="E2523" t="s">
        <v>328</v>
      </c>
      <c r="F2523" t="s">
        <v>214</v>
      </c>
      <c r="G2523" t="s">
        <v>215</v>
      </c>
      <c r="H2523">
        <v>2</v>
      </c>
      <c r="I2523">
        <v>2018</v>
      </c>
      <c r="J2523">
        <v>2</v>
      </c>
      <c r="L2523">
        <v>23116363</v>
      </c>
      <c r="M2523">
        <v>5</v>
      </c>
      <c r="P2523" s="29">
        <f t="shared" si="103"/>
        <v>0.66666666666666663</v>
      </c>
    </row>
    <row r="2524" spans="1:16" hidden="1" x14ac:dyDescent="0.25">
      <c r="A2524">
        <v>189360479</v>
      </c>
      <c r="B2524">
        <v>803876</v>
      </c>
      <c r="C2524" t="s">
        <v>326</v>
      </c>
      <c r="D2524">
        <v>2022248</v>
      </c>
      <c r="E2524" t="s">
        <v>296</v>
      </c>
      <c r="F2524" t="s">
        <v>214</v>
      </c>
      <c r="G2524" t="s">
        <v>215</v>
      </c>
      <c r="H2524">
        <v>2</v>
      </c>
      <c r="I2524">
        <v>2018</v>
      </c>
      <c r="J2524">
        <v>2</v>
      </c>
      <c r="L2524">
        <v>23115853</v>
      </c>
      <c r="M2524">
        <v>4</v>
      </c>
      <c r="P2524" s="29">
        <f t="shared" si="103"/>
        <v>0.5</v>
      </c>
    </row>
    <row r="2525" spans="1:16" hidden="1" x14ac:dyDescent="0.25">
      <c r="A2525">
        <v>189360479</v>
      </c>
      <c r="B2525">
        <v>803876</v>
      </c>
      <c r="C2525" t="s">
        <v>326</v>
      </c>
      <c r="D2525">
        <v>2021592</v>
      </c>
      <c r="E2525" t="s">
        <v>240</v>
      </c>
      <c r="F2525" t="s">
        <v>214</v>
      </c>
      <c r="G2525" t="s">
        <v>215</v>
      </c>
      <c r="H2525">
        <v>2</v>
      </c>
      <c r="I2525">
        <v>2018</v>
      </c>
      <c r="J2525">
        <v>2</v>
      </c>
      <c r="L2525">
        <v>23115893</v>
      </c>
      <c r="M2525">
        <v>4.0999999999999996</v>
      </c>
      <c r="P2525" s="29">
        <f t="shared" si="103"/>
        <v>0.51666666666666661</v>
      </c>
    </row>
    <row r="2526" spans="1:16" hidden="1" x14ac:dyDescent="0.25">
      <c r="A2526">
        <v>189360479</v>
      </c>
      <c r="B2526">
        <v>803401</v>
      </c>
      <c r="C2526" t="s">
        <v>318</v>
      </c>
      <c r="D2526">
        <v>2027110</v>
      </c>
      <c r="E2526" t="s">
        <v>365</v>
      </c>
      <c r="F2526" t="s">
        <v>320</v>
      </c>
      <c r="G2526" t="s">
        <v>321</v>
      </c>
      <c r="H2526">
        <v>3</v>
      </c>
      <c r="I2526">
        <v>2019</v>
      </c>
      <c r="J2526">
        <v>1</v>
      </c>
      <c r="L2526">
        <v>23121847</v>
      </c>
      <c r="M2526" t="s">
        <v>221</v>
      </c>
      <c r="P2526" s="29" t="str">
        <f t="shared" si="103"/>
        <v>BAD</v>
      </c>
    </row>
    <row r="2527" spans="1:16" hidden="1" x14ac:dyDescent="0.25">
      <c r="A2527">
        <v>189360479</v>
      </c>
      <c r="B2527">
        <v>803876</v>
      </c>
      <c r="C2527" t="s">
        <v>326</v>
      </c>
      <c r="D2527">
        <v>2021703</v>
      </c>
      <c r="E2527" t="s">
        <v>271</v>
      </c>
      <c r="F2527" t="s">
        <v>214</v>
      </c>
      <c r="G2527" t="s">
        <v>215</v>
      </c>
      <c r="H2527">
        <v>3</v>
      </c>
      <c r="I2527">
        <v>2019</v>
      </c>
      <c r="J2527">
        <v>1</v>
      </c>
      <c r="L2527">
        <v>23121608</v>
      </c>
      <c r="M2527">
        <v>3.5</v>
      </c>
      <c r="P2527" s="29">
        <f t="shared" si="103"/>
        <v>0.41666666666666669</v>
      </c>
    </row>
    <row r="2528" spans="1:16" hidden="1" x14ac:dyDescent="0.25">
      <c r="A2528">
        <v>189360479</v>
      </c>
      <c r="B2528">
        <v>803876</v>
      </c>
      <c r="C2528" t="s">
        <v>326</v>
      </c>
      <c r="D2528">
        <v>2021785</v>
      </c>
      <c r="E2528" t="s">
        <v>288</v>
      </c>
      <c r="F2528" t="s">
        <v>214</v>
      </c>
      <c r="G2528" t="s">
        <v>215</v>
      </c>
      <c r="H2528">
        <v>3</v>
      </c>
      <c r="I2528">
        <v>2019</v>
      </c>
      <c r="J2528">
        <v>1</v>
      </c>
      <c r="L2528">
        <v>23124944</v>
      </c>
      <c r="M2528">
        <v>2.2999999999999998</v>
      </c>
      <c r="P2528" s="29">
        <f t="shared" si="103"/>
        <v>0.21666666666666665</v>
      </c>
    </row>
    <row r="2529" spans="1:16" hidden="1" x14ac:dyDescent="0.25">
      <c r="A2529">
        <v>189360479</v>
      </c>
      <c r="B2529">
        <v>803876</v>
      </c>
      <c r="C2529" t="s">
        <v>326</v>
      </c>
      <c r="D2529">
        <v>2022242</v>
      </c>
      <c r="E2529" t="s">
        <v>235</v>
      </c>
      <c r="F2529" t="s">
        <v>214</v>
      </c>
      <c r="G2529" t="s">
        <v>215</v>
      </c>
      <c r="H2529">
        <v>3</v>
      </c>
      <c r="I2529">
        <v>2019</v>
      </c>
      <c r="J2529">
        <v>1</v>
      </c>
      <c r="L2529">
        <v>23122670</v>
      </c>
      <c r="M2529">
        <v>1.9</v>
      </c>
      <c r="P2529" s="29">
        <f t="shared" si="103"/>
        <v>0.15</v>
      </c>
    </row>
    <row r="2530" spans="1:16" hidden="1" x14ac:dyDescent="0.25">
      <c r="A2530">
        <v>189360479</v>
      </c>
      <c r="B2530">
        <v>803876</v>
      </c>
      <c r="C2530" t="s">
        <v>326</v>
      </c>
      <c r="D2530">
        <v>2021738</v>
      </c>
      <c r="E2530" t="s">
        <v>290</v>
      </c>
      <c r="F2530" t="s">
        <v>214</v>
      </c>
      <c r="G2530" t="s">
        <v>215</v>
      </c>
      <c r="H2530">
        <v>3</v>
      </c>
      <c r="I2530">
        <v>2019</v>
      </c>
      <c r="J2530">
        <v>1</v>
      </c>
      <c r="L2530">
        <v>23123792</v>
      </c>
      <c r="M2530">
        <v>3.4</v>
      </c>
      <c r="P2530" s="29">
        <f t="shared" si="103"/>
        <v>0.39999999999999997</v>
      </c>
    </row>
    <row r="2531" spans="1:16" hidden="1" x14ac:dyDescent="0.25">
      <c r="A2531">
        <v>189360479</v>
      </c>
      <c r="B2531">
        <v>803876</v>
      </c>
      <c r="C2531" t="s">
        <v>326</v>
      </c>
      <c r="D2531">
        <v>2022242</v>
      </c>
      <c r="E2531" t="s">
        <v>235</v>
      </c>
      <c r="F2531" t="s">
        <v>214</v>
      </c>
      <c r="G2531" t="s">
        <v>215</v>
      </c>
      <c r="H2531">
        <v>1</v>
      </c>
      <c r="I2531">
        <v>2019</v>
      </c>
      <c r="J2531">
        <v>2</v>
      </c>
      <c r="L2531">
        <v>23127999</v>
      </c>
      <c r="P2531" s="29" t="str">
        <f t="shared" si="103"/>
        <v>NULL</v>
      </c>
    </row>
    <row r="2532" spans="1:16" hidden="1" x14ac:dyDescent="0.25">
      <c r="A2532">
        <v>189360479</v>
      </c>
      <c r="B2532">
        <v>803876</v>
      </c>
      <c r="C2532" t="s">
        <v>326</v>
      </c>
      <c r="D2532">
        <v>2021738</v>
      </c>
      <c r="E2532" t="s">
        <v>290</v>
      </c>
      <c r="F2532" t="s">
        <v>214</v>
      </c>
      <c r="G2532" t="s">
        <v>215</v>
      </c>
      <c r="H2532">
        <v>1</v>
      </c>
      <c r="I2532">
        <v>2019</v>
      </c>
      <c r="J2532">
        <v>2</v>
      </c>
      <c r="L2532">
        <v>23129289</v>
      </c>
      <c r="P2532" s="29" t="str">
        <f t="shared" si="103"/>
        <v>NULL</v>
      </c>
    </row>
    <row r="2533" spans="1:16" hidden="1" x14ac:dyDescent="0.25">
      <c r="A2533">
        <v>189360479</v>
      </c>
      <c r="B2533">
        <v>803876</v>
      </c>
      <c r="C2533" t="s">
        <v>326</v>
      </c>
      <c r="D2533">
        <v>2021703</v>
      </c>
      <c r="E2533" t="s">
        <v>271</v>
      </c>
      <c r="F2533" t="s">
        <v>214</v>
      </c>
      <c r="G2533" t="s">
        <v>215</v>
      </c>
      <c r="H2533">
        <v>1</v>
      </c>
      <c r="I2533">
        <v>2019</v>
      </c>
      <c r="J2533">
        <v>2</v>
      </c>
      <c r="L2533">
        <v>23129291</v>
      </c>
      <c r="P2533" s="29" t="str">
        <f t="shared" si="103"/>
        <v>NULL</v>
      </c>
    </row>
    <row r="2534" spans="1:16" hidden="1" x14ac:dyDescent="0.25">
      <c r="A2534">
        <v>189360479</v>
      </c>
      <c r="B2534">
        <v>803876</v>
      </c>
      <c r="C2534" t="s">
        <v>326</v>
      </c>
      <c r="D2534">
        <v>2021785</v>
      </c>
      <c r="E2534" t="s">
        <v>288</v>
      </c>
      <c r="F2534" t="s">
        <v>214</v>
      </c>
      <c r="G2534" t="s">
        <v>215</v>
      </c>
      <c r="H2534">
        <v>4</v>
      </c>
      <c r="I2534">
        <v>2019</v>
      </c>
      <c r="J2534">
        <v>2</v>
      </c>
      <c r="L2534">
        <v>23130405</v>
      </c>
      <c r="P2534" s="29" t="str">
        <f t="shared" si="103"/>
        <v>DRP</v>
      </c>
    </row>
    <row r="2535" spans="1:16" hidden="1" x14ac:dyDescent="0.25">
      <c r="A2535">
        <v>189366264</v>
      </c>
      <c r="B2535">
        <v>803401</v>
      </c>
      <c r="C2535" t="s">
        <v>318</v>
      </c>
      <c r="D2535">
        <v>2005118</v>
      </c>
      <c r="E2535" t="s">
        <v>223</v>
      </c>
      <c r="F2535" t="s">
        <v>214</v>
      </c>
      <c r="G2535" t="s">
        <v>215</v>
      </c>
      <c r="H2535">
        <v>2</v>
      </c>
      <c r="I2535">
        <v>2015</v>
      </c>
      <c r="J2535">
        <v>1</v>
      </c>
      <c r="L2535">
        <v>23067520</v>
      </c>
      <c r="M2535">
        <v>4.3</v>
      </c>
      <c r="P2535" s="29">
        <f t="shared" ref="P2535:P2547" si="104">IF(AND(ISNUMBER(M2535),H2535&lt;&gt;4,N2535&lt;&gt;"X"),(M2535-1)/6,IF(H2535=4,"DRP",IF(AND(H2535=3,M2535="NA"),"BAD",IF(AND(H2535=2),"CVL",IF(AND(H2535=1,ISBLANK(M2535)),"NULL","UNK")))))</f>
        <v>0.54999999999999993</v>
      </c>
    </row>
    <row r="2536" spans="1:16" hidden="1" x14ac:dyDescent="0.25">
      <c r="A2536">
        <v>189366264</v>
      </c>
      <c r="B2536">
        <v>803401</v>
      </c>
      <c r="C2536" t="s">
        <v>318</v>
      </c>
      <c r="D2536">
        <v>2021600</v>
      </c>
      <c r="E2536" t="s">
        <v>219</v>
      </c>
      <c r="F2536" t="s">
        <v>214</v>
      </c>
      <c r="G2536" t="s">
        <v>215</v>
      </c>
      <c r="H2536">
        <v>3</v>
      </c>
      <c r="I2536">
        <v>2015</v>
      </c>
      <c r="J2536">
        <v>1</v>
      </c>
      <c r="L2536">
        <v>23066438</v>
      </c>
      <c r="M2536">
        <v>2.6</v>
      </c>
      <c r="P2536" s="29">
        <f t="shared" si="104"/>
        <v>0.26666666666666666</v>
      </c>
    </row>
    <row r="2537" spans="1:16" hidden="1" x14ac:dyDescent="0.25">
      <c r="A2537">
        <v>189366264</v>
      </c>
      <c r="B2537">
        <v>803401</v>
      </c>
      <c r="C2537" t="s">
        <v>318</v>
      </c>
      <c r="D2537">
        <v>2005102</v>
      </c>
      <c r="E2537" t="s">
        <v>218</v>
      </c>
      <c r="F2537" t="s">
        <v>214</v>
      </c>
      <c r="G2537" t="s">
        <v>215</v>
      </c>
      <c r="H2537">
        <v>3</v>
      </c>
      <c r="I2537">
        <v>2015</v>
      </c>
      <c r="J2537">
        <v>1</v>
      </c>
      <c r="L2537">
        <v>23066489</v>
      </c>
      <c r="M2537">
        <v>2.8</v>
      </c>
      <c r="P2537" s="29">
        <f t="shared" si="104"/>
        <v>0.3</v>
      </c>
    </row>
    <row r="2538" spans="1:16" hidden="1" x14ac:dyDescent="0.25">
      <c r="A2538">
        <v>189366264</v>
      </c>
      <c r="B2538">
        <v>803401</v>
      </c>
      <c r="C2538" t="s">
        <v>318</v>
      </c>
      <c r="D2538">
        <v>2005099</v>
      </c>
      <c r="E2538" t="s">
        <v>217</v>
      </c>
      <c r="F2538" t="s">
        <v>214</v>
      </c>
      <c r="G2538" t="s">
        <v>215</v>
      </c>
      <c r="H2538">
        <v>3</v>
      </c>
      <c r="I2538">
        <v>2015</v>
      </c>
      <c r="J2538">
        <v>1</v>
      </c>
      <c r="L2538">
        <v>23066428</v>
      </c>
      <c r="M2538">
        <v>3.7</v>
      </c>
      <c r="P2538" s="29">
        <f t="shared" si="104"/>
        <v>0.45</v>
      </c>
    </row>
    <row r="2539" spans="1:16" hidden="1" x14ac:dyDescent="0.25">
      <c r="A2539">
        <v>189366264</v>
      </c>
      <c r="B2539">
        <v>803401</v>
      </c>
      <c r="C2539" t="s">
        <v>318</v>
      </c>
      <c r="D2539">
        <v>2021754</v>
      </c>
      <c r="E2539" t="s">
        <v>216</v>
      </c>
      <c r="F2539" t="s">
        <v>214</v>
      </c>
      <c r="G2539" t="s">
        <v>215</v>
      </c>
      <c r="H2539">
        <v>3</v>
      </c>
      <c r="I2539">
        <v>2015</v>
      </c>
      <c r="J2539">
        <v>1</v>
      </c>
      <c r="L2539">
        <v>23066449</v>
      </c>
      <c r="M2539">
        <v>2.6</v>
      </c>
      <c r="P2539" s="29">
        <f t="shared" si="104"/>
        <v>0.26666666666666666</v>
      </c>
    </row>
    <row r="2540" spans="1:16" hidden="1" x14ac:dyDescent="0.25">
      <c r="A2540">
        <v>189366264</v>
      </c>
      <c r="B2540">
        <v>803401</v>
      </c>
      <c r="C2540" t="s">
        <v>318</v>
      </c>
      <c r="D2540">
        <v>2004098</v>
      </c>
      <c r="E2540" t="s">
        <v>213</v>
      </c>
      <c r="F2540" t="s">
        <v>214</v>
      </c>
      <c r="G2540" t="s">
        <v>215</v>
      </c>
      <c r="H2540">
        <v>2</v>
      </c>
      <c r="I2540">
        <v>2015</v>
      </c>
      <c r="J2540">
        <v>1</v>
      </c>
      <c r="L2540">
        <v>23066601</v>
      </c>
      <c r="M2540">
        <v>5.5</v>
      </c>
      <c r="P2540" s="29">
        <f t="shared" si="104"/>
        <v>0.75</v>
      </c>
    </row>
    <row r="2541" spans="1:16" hidden="1" x14ac:dyDescent="0.25">
      <c r="A2541">
        <v>189366264</v>
      </c>
      <c r="B2541">
        <v>803401</v>
      </c>
      <c r="C2541" t="s">
        <v>318</v>
      </c>
      <c r="D2541">
        <v>2004112</v>
      </c>
      <c r="E2541" t="s">
        <v>244</v>
      </c>
      <c r="F2541" t="s">
        <v>214</v>
      </c>
      <c r="G2541" t="s">
        <v>215</v>
      </c>
      <c r="H2541">
        <v>2</v>
      </c>
      <c r="I2541">
        <v>2015</v>
      </c>
      <c r="J2541">
        <v>2</v>
      </c>
      <c r="L2541">
        <v>23073230</v>
      </c>
      <c r="M2541">
        <v>4.5</v>
      </c>
      <c r="P2541" s="29">
        <f t="shared" si="104"/>
        <v>0.58333333333333337</v>
      </c>
    </row>
    <row r="2542" spans="1:16" hidden="1" x14ac:dyDescent="0.25">
      <c r="A2542">
        <v>189366264</v>
      </c>
      <c r="B2542">
        <v>803401</v>
      </c>
      <c r="C2542" t="s">
        <v>318</v>
      </c>
      <c r="D2542">
        <v>2021600</v>
      </c>
      <c r="E2542" t="s">
        <v>219</v>
      </c>
      <c r="F2542" t="s">
        <v>214</v>
      </c>
      <c r="G2542" t="s">
        <v>215</v>
      </c>
      <c r="H2542">
        <v>3</v>
      </c>
      <c r="I2542">
        <v>2015</v>
      </c>
      <c r="J2542">
        <v>2</v>
      </c>
      <c r="L2542">
        <v>23071942</v>
      </c>
      <c r="M2542">
        <v>2.2999999999999998</v>
      </c>
      <c r="P2542" s="29">
        <f t="shared" si="104"/>
        <v>0.21666666666666665</v>
      </c>
    </row>
    <row r="2543" spans="1:16" hidden="1" x14ac:dyDescent="0.25">
      <c r="A2543">
        <v>189366264</v>
      </c>
      <c r="B2543">
        <v>803401</v>
      </c>
      <c r="C2543" t="s">
        <v>318</v>
      </c>
      <c r="D2543">
        <v>2005102</v>
      </c>
      <c r="E2543" t="s">
        <v>218</v>
      </c>
      <c r="F2543" t="s">
        <v>214</v>
      </c>
      <c r="G2543" t="s">
        <v>215</v>
      </c>
      <c r="H2543">
        <v>3</v>
      </c>
      <c r="I2543">
        <v>2015</v>
      </c>
      <c r="J2543">
        <v>2</v>
      </c>
      <c r="L2543">
        <v>23071946</v>
      </c>
      <c r="M2543">
        <v>3.4</v>
      </c>
      <c r="P2543" s="29">
        <f t="shared" si="104"/>
        <v>0.39999999999999997</v>
      </c>
    </row>
    <row r="2544" spans="1:16" hidden="1" x14ac:dyDescent="0.25">
      <c r="A2544">
        <v>189366264</v>
      </c>
      <c r="B2544">
        <v>803401</v>
      </c>
      <c r="C2544" t="s">
        <v>318</v>
      </c>
      <c r="D2544">
        <v>2005099</v>
      </c>
      <c r="E2544" t="s">
        <v>217</v>
      </c>
      <c r="F2544" t="s">
        <v>214</v>
      </c>
      <c r="G2544" t="s">
        <v>215</v>
      </c>
      <c r="H2544">
        <v>3</v>
      </c>
      <c r="I2544">
        <v>2015</v>
      </c>
      <c r="J2544">
        <v>2</v>
      </c>
      <c r="L2544">
        <v>23071928</v>
      </c>
      <c r="M2544">
        <v>2</v>
      </c>
      <c r="P2544" s="29">
        <f t="shared" si="104"/>
        <v>0.16666666666666666</v>
      </c>
    </row>
    <row r="2545" spans="1:16" hidden="1" x14ac:dyDescent="0.25">
      <c r="A2545">
        <v>189366264</v>
      </c>
      <c r="B2545">
        <v>803401</v>
      </c>
      <c r="C2545" t="s">
        <v>318</v>
      </c>
      <c r="D2545">
        <v>2021754</v>
      </c>
      <c r="E2545" t="s">
        <v>216</v>
      </c>
      <c r="F2545" t="s">
        <v>214</v>
      </c>
      <c r="G2545" t="s">
        <v>215</v>
      </c>
      <c r="H2545">
        <v>3</v>
      </c>
      <c r="I2545">
        <v>2015</v>
      </c>
      <c r="J2545">
        <v>2</v>
      </c>
      <c r="L2545">
        <v>23074140</v>
      </c>
      <c r="M2545">
        <v>3.1</v>
      </c>
      <c r="P2545" s="29">
        <f t="shared" si="104"/>
        <v>0.35000000000000003</v>
      </c>
    </row>
    <row r="2546" spans="1:16" hidden="1" x14ac:dyDescent="0.25">
      <c r="A2546">
        <v>189366264</v>
      </c>
      <c r="B2546">
        <v>803401</v>
      </c>
      <c r="C2546" t="s">
        <v>318</v>
      </c>
      <c r="D2546">
        <v>2005131</v>
      </c>
      <c r="E2546" t="s">
        <v>228</v>
      </c>
      <c r="F2546" t="s">
        <v>214</v>
      </c>
      <c r="G2546" t="s">
        <v>215</v>
      </c>
      <c r="H2546">
        <v>2</v>
      </c>
      <c r="I2546">
        <v>2015</v>
      </c>
      <c r="J2546">
        <v>2</v>
      </c>
      <c r="L2546">
        <v>23070713</v>
      </c>
      <c r="M2546">
        <v>5.0999999999999996</v>
      </c>
      <c r="P2546" s="29">
        <f t="shared" si="104"/>
        <v>0.68333333333333324</v>
      </c>
    </row>
    <row r="2547" spans="1:16" hidden="1" x14ac:dyDescent="0.25">
      <c r="A2547">
        <v>189366264</v>
      </c>
      <c r="B2547">
        <v>803401</v>
      </c>
      <c r="C2547" t="s">
        <v>318</v>
      </c>
      <c r="D2547">
        <v>2005117</v>
      </c>
      <c r="E2547" t="s">
        <v>220</v>
      </c>
      <c r="F2547" t="s">
        <v>214</v>
      </c>
      <c r="G2547" t="s">
        <v>215</v>
      </c>
      <c r="H2547">
        <v>3</v>
      </c>
      <c r="I2547">
        <v>2015</v>
      </c>
      <c r="J2547">
        <v>2</v>
      </c>
      <c r="L2547">
        <v>23075093</v>
      </c>
      <c r="M2547">
        <v>3.1</v>
      </c>
      <c r="P2547" s="29">
        <f t="shared" si="104"/>
        <v>0.35000000000000003</v>
      </c>
    </row>
    <row r="2548" spans="1:16" hidden="1" x14ac:dyDescent="0.25">
      <c r="A2548">
        <v>189366264</v>
      </c>
      <c r="B2548">
        <v>803401</v>
      </c>
      <c r="C2548" t="s">
        <v>318</v>
      </c>
      <c r="D2548">
        <v>2004116</v>
      </c>
      <c r="E2548" t="s">
        <v>229</v>
      </c>
      <c r="F2548" t="s">
        <v>214</v>
      </c>
      <c r="G2548" t="s">
        <v>215</v>
      </c>
      <c r="H2548">
        <v>2</v>
      </c>
      <c r="I2548">
        <v>2016</v>
      </c>
      <c r="J2548">
        <v>1</v>
      </c>
      <c r="L2548">
        <v>23073304</v>
      </c>
      <c r="M2548">
        <v>5.4</v>
      </c>
      <c r="P2548" s="29">
        <f t="shared" ref="P2548:P2558" si="105">IF(AND(ISNUMBER(M2548),H2548&lt;&gt;4),(M2548-1)/6,IF(H2548=4,"DRP",IF(AND(H2548=3,M2548="NA"),"BAD",IF(AND(H2548=2),"CVL",IF(AND(H2548=1,ISBLANK(M2548)),"NULL","UNK")))))</f>
        <v>0.73333333333333339</v>
      </c>
    </row>
    <row r="2549" spans="1:16" hidden="1" x14ac:dyDescent="0.25">
      <c r="A2549">
        <v>189366264</v>
      </c>
      <c r="B2549">
        <v>803401</v>
      </c>
      <c r="C2549" t="s">
        <v>318</v>
      </c>
      <c r="D2549">
        <v>2005099</v>
      </c>
      <c r="E2549" t="s">
        <v>217</v>
      </c>
      <c r="F2549" t="s">
        <v>214</v>
      </c>
      <c r="G2549" t="s">
        <v>215</v>
      </c>
      <c r="H2549">
        <v>2</v>
      </c>
      <c r="I2549">
        <v>2016</v>
      </c>
      <c r="J2549">
        <v>1</v>
      </c>
      <c r="L2549">
        <v>23081380</v>
      </c>
      <c r="M2549">
        <v>4</v>
      </c>
      <c r="P2549" s="29">
        <f t="shared" si="105"/>
        <v>0.5</v>
      </c>
    </row>
    <row r="2550" spans="1:16" hidden="1" x14ac:dyDescent="0.25">
      <c r="A2550">
        <v>189366264</v>
      </c>
      <c r="B2550">
        <v>803401</v>
      </c>
      <c r="C2550" t="s">
        <v>318</v>
      </c>
      <c r="D2550">
        <v>2005102</v>
      </c>
      <c r="E2550" t="s">
        <v>218</v>
      </c>
      <c r="F2550" t="s">
        <v>214</v>
      </c>
      <c r="G2550" t="s">
        <v>215</v>
      </c>
      <c r="H2550">
        <v>2</v>
      </c>
      <c r="I2550">
        <v>2016</v>
      </c>
      <c r="J2550">
        <v>1</v>
      </c>
      <c r="L2550">
        <v>23081384</v>
      </c>
      <c r="M2550">
        <v>4.5</v>
      </c>
      <c r="P2550" s="29">
        <f t="shared" si="105"/>
        <v>0.58333333333333337</v>
      </c>
    </row>
    <row r="2551" spans="1:16" hidden="1" x14ac:dyDescent="0.25">
      <c r="A2551">
        <v>189366264</v>
      </c>
      <c r="B2551">
        <v>803401</v>
      </c>
      <c r="C2551" t="s">
        <v>318</v>
      </c>
      <c r="D2551">
        <v>2005117</v>
      </c>
      <c r="E2551" t="s">
        <v>220</v>
      </c>
      <c r="F2551" t="s">
        <v>214</v>
      </c>
      <c r="G2551" t="s">
        <v>215</v>
      </c>
      <c r="H2551">
        <v>2</v>
      </c>
      <c r="I2551">
        <v>2016</v>
      </c>
      <c r="J2551">
        <v>1</v>
      </c>
      <c r="L2551">
        <v>23078737</v>
      </c>
      <c r="M2551">
        <v>5</v>
      </c>
      <c r="P2551" s="29">
        <f t="shared" si="105"/>
        <v>0.66666666666666663</v>
      </c>
    </row>
    <row r="2552" spans="1:16" hidden="1" x14ac:dyDescent="0.25">
      <c r="A2552">
        <v>189366264</v>
      </c>
      <c r="B2552">
        <v>803401</v>
      </c>
      <c r="C2552" t="s">
        <v>318</v>
      </c>
      <c r="D2552">
        <v>2021600</v>
      </c>
      <c r="E2552" t="s">
        <v>219</v>
      </c>
      <c r="F2552" t="s">
        <v>214</v>
      </c>
      <c r="G2552" t="s">
        <v>215</v>
      </c>
      <c r="H2552">
        <v>2</v>
      </c>
      <c r="I2552">
        <v>2016</v>
      </c>
      <c r="J2552">
        <v>1</v>
      </c>
      <c r="L2552">
        <v>23081088</v>
      </c>
      <c r="M2552">
        <v>4</v>
      </c>
      <c r="P2552" s="29">
        <f t="shared" si="105"/>
        <v>0.5</v>
      </c>
    </row>
    <row r="2553" spans="1:16" hidden="1" x14ac:dyDescent="0.25">
      <c r="A2553">
        <v>189366264</v>
      </c>
      <c r="B2553">
        <v>803401</v>
      </c>
      <c r="C2553" t="s">
        <v>318</v>
      </c>
      <c r="D2553">
        <v>2021754</v>
      </c>
      <c r="E2553" t="s">
        <v>216</v>
      </c>
      <c r="F2553" t="s">
        <v>214</v>
      </c>
      <c r="G2553" t="s">
        <v>215</v>
      </c>
      <c r="H2553">
        <v>2</v>
      </c>
      <c r="I2553">
        <v>2016</v>
      </c>
      <c r="J2553">
        <v>1</v>
      </c>
      <c r="L2553">
        <v>23081141</v>
      </c>
      <c r="M2553">
        <v>4</v>
      </c>
      <c r="P2553" s="29">
        <f t="shared" si="105"/>
        <v>0.5</v>
      </c>
    </row>
    <row r="2554" spans="1:16" hidden="1" x14ac:dyDescent="0.25">
      <c r="A2554">
        <v>189366264</v>
      </c>
      <c r="B2554">
        <v>803401</v>
      </c>
      <c r="C2554" t="s">
        <v>318</v>
      </c>
      <c r="D2554">
        <v>2021763</v>
      </c>
      <c r="E2554" t="s">
        <v>298</v>
      </c>
      <c r="F2554" t="s">
        <v>214</v>
      </c>
      <c r="G2554" t="s">
        <v>215</v>
      </c>
      <c r="H2554">
        <v>3</v>
      </c>
      <c r="I2554">
        <v>2016</v>
      </c>
      <c r="J2554">
        <v>2</v>
      </c>
      <c r="L2554">
        <v>23086845</v>
      </c>
      <c r="M2554" t="s">
        <v>221</v>
      </c>
      <c r="P2554" s="29" t="str">
        <f t="shared" si="105"/>
        <v>BAD</v>
      </c>
    </row>
    <row r="2555" spans="1:16" hidden="1" x14ac:dyDescent="0.25">
      <c r="A2555">
        <v>189366264</v>
      </c>
      <c r="B2555">
        <v>803401</v>
      </c>
      <c r="C2555" t="s">
        <v>318</v>
      </c>
      <c r="D2555">
        <v>2021756</v>
      </c>
      <c r="E2555" t="s">
        <v>253</v>
      </c>
      <c r="F2555" t="s">
        <v>214</v>
      </c>
      <c r="G2555" t="s">
        <v>215</v>
      </c>
      <c r="H2555">
        <v>3</v>
      </c>
      <c r="I2555">
        <v>2016</v>
      </c>
      <c r="J2555">
        <v>2</v>
      </c>
      <c r="L2555">
        <v>23086840</v>
      </c>
      <c r="M2555" t="s">
        <v>221</v>
      </c>
      <c r="P2555" s="29" t="str">
        <f t="shared" si="105"/>
        <v>BAD</v>
      </c>
    </row>
    <row r="2556" spans="1:16" hidden="1" x14ac:dyDescent="0.25">
      <c r="A2556">
        <v>189366264</v>
      </c>
      <c r="B2556">
        <v>803401</v>
      </c>
      <c r="C2556" t="s">
        <v>318</v>
      </c>
      <c r="D2556">
        <v>2021602</v>
      </c>
      <c r="E2556" t="s">
        <v>242</v>
      </c>
      <c r="F2556" t="s">
        <v>214</v>
      </c>
      <c r="G2556" t="s">
        <v>215</v>
      </c>
      <c r="H2556">
        <v>3</v>
      </c>
      <c r="I2556">
        <v>2016</v>
      </c>
      <c r="J2556">
        <v>2</v>
      </c>
      <c r="L2556">
        <v>23086746</v>
      </c>
      <c r="M2556" t="s">
        <v>221</v>
      </c>
      <c r="P2556" s="29" t="str">
        <f t="shared" si="105"/>
        <v>BAD</v>
      </c>
    </row>
    <row r="2557" spans="1:16" hidden="1" x14ac:dyDescent="0.25">
      <c r="A2557">
        <v>189366264</v>
      </c>
      <c r="B2557">
        <v>803401</v>
      </c>
      <c r="C2557" t="s">
        <v>318</v>
      </c>
      <c r="D2557">
        <v>2021580</v>
      </c>
      <c r="E2557" t="s">
        <v>241</v>
      </c>
      <c r="F2557" t="s">
        <v>214</v>
      </c>
      <c r="G2557" t="s">
        <v>215</v>
      </c>
      <c r="H2557">
        <v>3</v>
      </c>
      <c r="I2557">
        <v>2016</v>
      </c>
      <c r="J2557">
        <v>2</v>
      </c>
      <c r="L2557">
        <v>23086827</v>
      </c>
      <c r="M2557">
        <v>1.7</v>
      </c>
      <c r="P2557" s="29">
        <f t="shared" si="105"/>
        <v>0.11666666666666665</v>
      </c>
    </row>
    <row r="2558" spans="1:16" hidden="1" x14ac:dyDescent="0.25">
      <c r="A2558">
        <v>189366264</v>
      </c>
      <c r="B2558">
        <v>803401</v>
      </c>
      <c r="C2558" t="s">
        <v>318</v>
      </c>
      <c r="D2558">
        <v>2004099</v>
      </c>
      <c r="E2558" t="s">
        <v>245</v>
      </c>
      <c r="F2558" t="s">
        <v>214</v>
      </c>
      <c r="G2558" t="s">
        <v>215</v>
      </c>
      <c r="H2558">
        <v>3</v>
      </c>
      <c r="I2558">
        <v>2016</v>
      </c>
      <c r="J2558">
        <v>2</v>
      </c>
      <c r="L2558">
        <v>23085310</v>
      </c>
      <c r="M2558" t="s">
        <v>221</v>
      </c>
      <c r="P2558" s="29" t="str">
        <f t="shared" si="105"/>
        <v>BAD</v>
      </c>
    </row>
    <row r="2559" spans="1:16" hidden="1" x14ac:dyDescent="0.25">
      <c r="A2559">
        <v>189382405</v>
      </c>
      <c r="B2559">
        <v>803401</v>
      </c>
      <c r="C2559" t="s">
        <v>318</v>
      </c>
      <c r="D2559">
        <v>2005118</v>
      </c>
      <c r="E2559" t="s">
        <v>223</v>
      </c>
      <c r="F2559" t="s">
        <v>214</v>
      </c>
      <c r="G2559" t="s">
        <v>215</v>
      </c>
      <c r="H2559">
        <v>3</v>
      </c>
      <c r="I2559">
        <v>2015</v>
      </c>
      <c r="J2559">
        <v>1</v>
      </c>
      <c r="L2559">
        <v>23067524</v>
      </c>
      <c r="M2559">
        <v>1.5</v>
      </c>
      <c r="P2559" s="29">
        <f t="shared" ref="P2559:P2572" si="106">IF(AND(ISNUMBER(M2559),H2559&lt;&gt;4,N2559&lt;&gt;"X"),(M2559-1)/6,IF(H2559=4,"DRP",IF(AND(H2559=3,M2559="NA"),"BAD",IF(AND(H2559=2),"CVL",IF(AND(H2559=1,ISBLANK(M2559)),"NULL","UNK")))))</f>
        <v>8.3333333333333329E-2</v>
      </c>
    </row>
    <row r="2560" spans="1:16" hidden="1" x14ac:dyDescent="0.25">
      <c r="A2560">
        <v>189382405</v>
      </c>
      <c r="B2560">
        <v>803401</v>
      </c>
      <c r="C2560" t="s">
        <v>318</v>
      </c>
      <c r="D2560">
        <v>2021600</v>
      </c>
      <c r="E2560" t="s">
        <v>219</v>
      </c>
      <c r="F2560" t="s">
        <v>214</v>
      </c>
      <c r="G2560" t="s">
        <v>215</v>
      </c>
      <c r="H2560">
        <v>3</v>
      </c>
      <c r="I2560">
        <v>2015</v>
      </c>
      <c r="J2560">
        <v>1</v>
      </c>
      <c r="L2560">
        <v>23066442</v>
      </c>
      <c r="M2560">
        <v>1.5</v>
      </c>
      <c r="P2560" s="29">
        <f t="shared" si="106"/>
        <v>8.3333333333333329E-2</v>
      </c>
    </row>
    <row r="2561" spans="1:16" hidden="1" x14ac:dyDescent="0.25">
      <c r="A2561">
        <v>189382405</v>
      </c>
      <c r="B2561">
        <v>803401</v>
      </c>
      <c r="C2561" t="s">
        <v>318</v>
      </c>
      <c r="D2561">
        <v>2005102</v>
      </c>
      <c r="E2561" t="s">
        <v>218</v>
      </c>
      <c r="F2561" t="s">
        <v>214</v>
      </c>
      <c r="G2561" t="s">
        <v>215</v>
      </c>
      <c r="H2561">
        <v>3</v>
      </c>
      <c r="I2561">
        <v>2015</v>
      </c>
      <c r="J2561">
        <v>1</v>
      </c>
      <c r="L2561">
        <v>23066495</v>
      </c>
      <c r="M2561">
        <v>1.4</v>
      </c>
      <c r="P2561" s="29">
        <f t="shared" si="106"/>
        <v>6.6666666666666652E-2</v>
      </c>
    </row>
    <row r="2562" spans="1:16" hidden="1" x14ac:dyDescent="0.25">
      <c r="A2562">
        <v>189382405</v>
      </c>
      <c r="B2562">
        <v>803401</v>
      </c>
      <c r="C2562" t="s">
        <v>318</v>
      </c>
      <c r="D2562">
        <v>2005099</v>
      </c>
      <c r="E2562" t="s">
        <v>217</v>
      </c>
      <c r="F2562" t="s">
        <v>214</v>
      </c>
      <c r="G2562" t="s">
        <v>215</v>
      </c>
      <c r="H2562">
        <v>3</v>
      </c>
      <c r="I2562">
        <v>2015</v>
      </c>
      <c r="J2562">
        <v>1</v>
      </c>
      <c r="L2562">
        <v>23066434</v>
      </c>
      <c r="M2562">
        <v>2.9</v>
      </c>
      <c r="P2562" s="29">
        <f t="shared" si="106"/>
        <v>0.31666666666666665</v>
      </c>
    </row>
    <row r="2563" spans="1:16" hidden="1" x14ac:dyDescent="0.25">
      <c r="A2563">
        <v>189382405</v>
      </c>
      <c r="B2563">
        <v>803401</v>
      </c>
      <c r="C2563" t="s">
        <v>318</v>
      </c>
      <c r="D2563">
        <v>2021754</v>
      </c>
      <c r="E2563" t="s">
        <v>216</v>
      </c>
      <c r="F2563" t="s">
        <v>214</v>
      </c>
      <c r="G2563" t="s">
        <v>215</v>
      </c>
      <c r="H2563">
        <v>3</v>
      </c>
      <c r="I2563">
        <v>2015</v>
      </c>
      <c r="J2563">
        <v>1</v>
      </c>
      <c r="L2563">
        <v>23066482</v>
      </c>
      <c r="M2563" t="s">
        <v>221</v>
      </c>
      <c r="P2563" s="29" t="str">
        <f t="shared" si="106"/>
        <v>BAD</v>
      </c>
    </row>
    <row r="2564" spans="1:16" hidden="1" x14ac:dyDescent="0.25">
      <c r="A2564">
        <v>189382405</v>
      </c>
      <c r="B2564">
        <v>803401</v>
      </c>
      <c r="C2564" t="s">
        <v>318</v>
      </c>
      <c r="D2564">
        <v>2004098</v>
      </c>
      <c r="E2564" t="s">
        <v>213</v>
      </c>
      <c r="F2564" t="s">
        <v>214</v>
      </c>
      <c r="G2564" t="s">
        <v>215</v>
      </c>
      <c r="H2564">
        <v>3</v>
      </c>
      <c r="I2564">
        <v>2015</v>
      </c>
      <c r="J2564">
        <v>1</v>
      </c>
      <c r="L2564">
        <v>23066601</v>
      </c>
      <c r="M2564" t="s">
        <v>221</v>
      </c>
      <c r="P2564" s="29" t="str">
        <f t="shared" si="106"/>
        <v>BAD</v>
      </c>
    </row>
    <row r="2565" spans="1:16" hidden="1" x14ac:dyDescent="0.25">
      <c r="A2565">
        <v>189382405</v>
      </c>
      <c r="B2565">
        <v>803401</v>
      </c>
      <c r="C2565" t="s">
        <v>318</v>
      </c>
      <c r="D2565">
        <v>2021754</v>
      </c>
      <c r="E2565" t="s">
        <v>216</v>
      </c>
      <c r="F2565" t="s">
        <v>214</v>
      </c>
      <c r="G2565" t="s">
        <v>215</v>
      </c>
      <c r="H2565">
        <v>4</v>
      </c>
      <c r="I2565">
        <v>2015</v>
      </c>
      <c r="J2565">
        <v>2</v>
      </c>
      <c r="L2565">
        <v>23074129</v>
      </c>
      <c r="P2565" s="29" t="str">
        <f t="shared" si="106"/>
        <v>DRP</v>
      </c>
    </row>
    <row r="2566" spans="1:16" hidden="1" x14ac:dyDescent="0.25">
      <c r="A2566">
        <v>189382405</v>
      </c>
      <c r="B2566">
        <v>803401</v>
      </c>
      <c r="C2566" t="s">
        <v>318</v>
      </c>
      <c r="D2566">
        <v>2021600</v>
      </c>
      <c r="E2566" t="s">
        <v>219</v>
      </c>
      <c r="F2566" t="s">
        <v>214</v>
      </c>
      <c r="G2566" t="s">
        <v>215</v>
      </c>
      <c r="H2566">
        <v>3</v>
      </c>
      <c r="I2566">
        <v>2015</v>
      </c>
      <c r="J2566">
        <v>2</v>
      </c>
      <c r="L2566">
        <v>23071941</v>
      </c>
      <c r="M2566">
        <v>1.2</v>
      </c>
      <c r="P2566" s="29">
        <f t="shared" si="106"/>
        <v>3.3333333333333326E-2</v>
      </c>
    </row>
    <row r="2567" spans="1:16" hidden="1" x14ac:dyDescent="0.25">
      <c r="A2567">
        <v>189382405</v>
      </c>
      <c r="B2567">
        <v>803401</v>
      </c>
      <c r="C2567" t="s">
        <v>318</v>
      </c>
      <c r="D2567">
        <v>2005099</v>
      </c>
      <c r="E2567" t="s">
        <v>217</v>
      </c>
      <c r="F2567" t="s">
        <v>214</v>
      </c>
      <c r="G2567" t="s">
        <v>215</v>
      </c>
      <c r="H2567">
        <v>3</v>
      </c>
      <c r="I2567">
        <v>2015</v>
      </c>
      <c r="J2567">
        <v>2</v>
      </c>
      <c r="L2567">
        <v>23071928</v>
      </c>
      <c r="M2567" t="s">
        <v>221</v>
      </c>
      <c r="P2567" s="29" t="str">
        <f t="shared" si="106"/>
        <v>BAD</v>
      </c>
    </row>
    <row r="2568" spans="1:16" hidden="1" x14ac:dyDescent="0.25">
      <c r="A2568">
        <v>189382405</v>
      </c>
      <c r="B2568">
        <v>803401</v>
      </c>
      <c r="C2568" t="s">
        <v>318</v>
      </c>
      <c r="D2568">
        <v>2005118</v>
      </c>
      <c r="E2568" t="s">
        <v>223</v>
      </c>
      <c r="F2568" t="s">
        <v>214</v>
      </c>
      <c r="G2568" t="s">
        <v>215</v>
      </c>
      <c r="H2568">
        <v>3</v>
      </c>
      <c r="I2568">
        <v>2015</v>
      </c>
      <c r="J2568">
        <v>2</v>
      </c>
      <c r="L2568">
        <v>23071572</v>
      </c>
      <c r="M2568" t="s">
        <v>221</v>
      </c>
      <c r="P2568" s="29" t="str">
        <f t="shared" si="106"/>
        <v>BAD</v>
      </c>
    </row>
    <row r="2569" spans="1:16" hidden="1" x14ac:dyDescent="0.25">
      <c r="A2569">
        <v>189382405</v>
      </c>
      <c r="B2569">
        <v>803401</v>
      </c>
      <c r="C2569" t="s">
        <v>318</v>
      </c>
      <c r="D2569">
        <v>2005102</v>
      </c>
      <c r="E2569" t="s">
        <v>218</v>
      </c>
      <c r="F2569" t="s">
        <v>214</v>
      </c>
      <c r="G2569" t="s">
        <v>215</v>
      </c>
      <c r="H2569">
        <v>3</v>
      </c>
      <c r="I2569">
        <v>2015</v>
      </c>
      <c r="J2569">
        <v>2</v>
      </c>
      <c r="L2569">
        <v>23071945</v>
      </c>
      <c r="M2569" t="s">
        <v>221</v>
      </c>
      <c r="P2569" s="29" t="str">
        <f t="shared" si="106"/>
        <v>BAD</v>
      </c>
    </row>
    <row r="2570" spans="1:16" hidden="1" x14ac:dyDescent="0.25">
      <c r="A2570">
        <v>189382405</v>
      </c>
      <c r="B2570">
        <v>803401</v>
      </c>
      <c r="C2570" t="s">
        <v>318</v>
      </c>
      <c r="D2570">
        <v>2004098</v>
      </c>
      <c r="E2570" t="s">
        <v>213</v>
      </c>
      <c r="F2570" t="s">
        <v>214</v>
      </c>
      <c r="G2570" t="s">
        <v>215</v>
      </c>
      <c r="H2570">
        <v>3</v>
      </c>
      <c r="I2570">
        <v>2015</v>
      </c>
      <c r="J2570">
        <v>2</v>
      </c>
      <c r="L2570">
        <v>23072838</v>
      </c>
      <c r="M2570" t="s">
        <v>221</v>
      </c>
      <c r="P2570" s="29" t="str">
        <f t="shared" si="106"/>
        <v>BAD</v>
      </c>
    </row>
    <row r="2571" spans="1:16" hidden="1" x14ac:dyDescent="0.25">
      <c r="A2571">
        <v>189382405</v>
      </c>
      <c r="B2571">
        <v>803401</v>
      </c>
      <c r="C2571" t="s">
        <v>318</v>
      </c>
      <c r="D2571">
        <v>2021754</v>
      </c>
      <c r="E2571" t="s">
        <v>216</v>
      </c>
      <c r="F2571" t="s">
        <v>214</v>
      </c>
      <c r="G2571" t="s">
        <v>215</v>
      </c>
      <c r="H2571">
        <v>3</v>
      </c>
      <c r="I2571">
        <v>2015</v>
      </c>
      <c r="J2571">
        <v>2</v>
      </c>
      <c r="L2571">
        <v>23074129</v>
      </c>
      <c r="M2571" t="s">
        <v>221</v>
      </c>
      <c r="P2571" s="29" t="str">
        <f t="shared" si="106"/>
        <v>BAD</v>
      </c>
    </row>
    <row r="2572" spans="1:16" hidden="1" x14ac:dyDescent="0.25">
      <c r="A2572">
        <v>189382405</v>
      </c>
      <c r="B2572">
        <v>803401</v>
      </c>
      <c r="C2572" t="s">
        <v>318</v>
      </c>
      <c r="D2572">
        <v>2005117</v>
      </c>
      <c r="E2572" t="s">
        <v>220</v>
      </c>
      <c r="F2572" t="s">
        <v>214</v>
      </c>
      <c r="G2572" t="s">
        <v>215</v>
      </c>
      <c r="H2572">
        <v>3</v>
      </c>
      <c r="I2572">
        <v>2015</v>
      </c>
      <c r="J2572">
        <v>2</v>
      </c>
      <c r="L2572">
        <v>23070398</v>
      </c>
      <c r="M2572" t="s">
        <v>221</v>
      </c>
      <c r="P2572" s="29" t="str">
        <f t="shared" si="106"/>
        <v>BAD</v>
      </c>
    </row>
    <row r="2573" spans="1:16" hidden="1" x14ac:dyDescent="0.25">
      <c r="A2573">
        <v>189382405</v>
      </c>
      <c r="B2573">
        <v>803401</v>
      </c>
      <c r="C2573" t="s">
        <v>318</v>
      </c>
      <c r="D2573">
        <v>2019271</v>
      </c>
      <c r="E2573" t="s">
        <v>236</v>
      </c>
      <c r="F2573" t="s">
        <v>214</v>
      </c>
      <c r="G2573" t="s">
        <v>215</v>
      </c>
      <c r="H2573">
        <v>3</v>
      </c>
      <c r="I2573">
        <v>2018</v>
      </c>
      <c r="J2573">
        <v>1</v>
      </c>
      <c r="L2573">
        <v>23104638</v>
      </c>
      <c r="M2573" t="s">
        <v>221</v>
      </c>
      <c r="P2573" s="29" t="str">
        <f>IF(AND(ISNUMBER(M2573),H2573&lt;&gt;4),(M2573-1)/6,IF(H2573=4,"DRP",IF(AND(H2573=3,M2573="NA"),"BAD",IF(AND(H2573=2),"CVL",IF(AND(H2573=1,ISBLANK(M2573)),"NULL","UNK")))))</f>
        <v>BAD</v>
      </c>
    </row>
    <row r="2574" spans="1:16" hidden="1" x14ac:dyDescent="0.25">
      <c r="A2574">
        <v>189382405</v>
      </c>
      <c r="B2574">
        <v>803401</v>
      </c>
      <c r="C2574" t="s">
        <v>318</v>
      </c>
      <c r="D2574">
        <v>2019271</v>
      </c>
      <c r="E2574" t="s">
        <v>236</v>
      </c>
      <c r="F2574" t="s">
        <v>214</v>
      </c>
      <c r="G2574" t="s">
        <v>215</v>
      </c>
      <c r="H2574">
        <v>3</v>
      </c>
      <c r="I2574">
        <v>2018</v>
      </c>
      <c r="J2574">
        <v>2</v>
      </c>
      <c r="L2574">
        <v>23114999</v>
      </c>
      <c r="M2574">
        <v>2.2999999999999998</v>
      </c>
      <c r="P2574" s="29">
        <f>IF(AND(ISNUMBER(M2574),H2574&lt;&gt;4),(M2574-1)/6,IF(H2574=4,"DRP",IF(AND(H2574=3,M2574="NA"),"BAD",IF(AND(H2574=2),"CVL",IF(AND(H2574=1,ISBLANK(M2574)),"NULL","UNK")))))</f>
        <v>0.21666666666666665</v>
      </c>
    </row>
    <row r="2575" spans="1:16" hidden="1" x14ac:dyDescent="0.25">
      <c r="A2575">
        <v>189417438</v>
      </c>
      <c r="B2575">
        <v>803400</v>
      </c>
      <c r="C2575" t="s">
        <v>212</v>
      </c>
      <c r="D2575">
        <v>2005117</v>
      </c>
      <c r="E2575" t="s">
        <v>220</v>
      </c>
      <c r="F2575" t="s">
        <v>214</v>
      </c>
      <c r="G2575" t="s">
        <v>215</v>
      </c>
      <c r="H2575">
        <v>2</v>
      </c>
      <c r="I2575">
        <v>2015</v>
      </c>
      <c r="J2575">
        <v>1</v>
      </c>
      <c r="L2575">
        <v>23065518</v>
      </c>
      <c r="M2575">
        <v>4.0999999999999996</v>
      </c>
      <c r="P2575" s="29">
        <f t="shared" ref="P2575:P2602" si="107">IF(AND(ISNUMBER(M2575),H2575&lt;&gt;4,N2575&lt;&gt;"X"),(M2575-1)/6,IF(H2575=4,"DRP",IF(AND(H2575=3,M2575="NA"),"BAD",IF(AND(H2575=2),"CVL",IF(AND(H2575=1,ISBLANK(M2575)),"NULL","UNK")))))</f>
        <v>0.51666666666666661</v>
      </c>
    </row>
    <row r="2576" spans="1:16" hidden="1" x14ac:dyDescent="0.25">
      <c r="A2576">
        <v>189417438</v>
      </c>
      <c r="B2576">
        <v>803400</v>
      </c>
      <c r="C2576" t="s">
        <v>212</v>
      </c>
      <c r="D2576">
        <v>2021600</v>
      </c>
      <c r="E2576" t="s">
        <v>219</v>
      </c>
      <c r="F2576" t="s">
        <v>214</v>
      </c>
      <c r="G2576" t="s">
        <v>215</v>
      </c>
      <c r="H2576">
        <v>2</v>
      </c>
      <c r="I2576">
        <v>2015</v>
      </c>
      <c r="J2576">
        <v>1</v>
      </c>
      <c r="L2576">
        <v>23066440</v>
      </c>
      <c r="M2576">
        <v>4.5</v>
      </c>
      <c r="P2576" s="29">
        <f t="shared" si="107"/>
        <v>0.58333333333333337</v>
      </c>
    </row>
    <row r="2577" spans="1:16" hidden="1" x14ac:dyDescent="0.25">
      <c r="A2577">
        <v>189417438</v>
      </c>
      <c r="B2577">
        <v>803400</v>
      </c>
      <c r="C2577" t="s">
        <v>212</v>
      </c>
      <c r="D2577">
        <v>2005102</v>
      </c>
      <c r="E2577" t="s">
        <v>218</v>
      </c>
      <c r="F2577" t="s">
        <v>214</v>
      </c>
      <c r="G2577" t="s">
        <v>215</v>
      </c>
      <c r="H2577">
        <v>2</v>
      </c>
      <c r="I2577">
        <v>2015</v>
      </c>
      <c r="J2577">
        <v>1</v>
      </c>
      <c r="L2577">
        <v>23066493</v>
      </c>
      <c r="M2577">
        <v>4.5999999999999996</v>
      </c>
      <c r="P2577" s="29">
        <f t="shared" si="107"/>
        <v>0.6</v>
      </c>
    </row>
    <row r="2578" spans="1:16" hidden="1" x14ac:dyDescent="0.25">
      <c r="A2578">
        <v>189417438</v>
      </c>
      <c r="B2578">
        <v>803400</v>
      </c>
      <c r="C2578" t="s">
        <v>212</v>
      </c>
      <c r="D2578">
        <v>2005099</v>
      </c>
      <c r="E2578" t="s">
        <v>217</v>
      </c>
      <c r="F2578" t="s">
        <v>214</v>
      </c>
      <c r="G2578" t="s">
        <v>215</v>
      </c>
      <c r="H2578">
        <v>2</v>
      </c>
      <c r="I2578">
        <v>2015</v>
      </c>
      <c r="J2578">
        <v>1</v>
      </c>
      <c r="L2578">
        <v>23066432</v>
      </c>
      <c r="M2578">
        <v>5.4</v>
      </c>
      <c r="P2578" s="29">
        <f t="shared" si="107"/>
        <v>0.73333333333333339</v>
      </c>
    </row>
    <row r="2579" spans="1:16" hidden="1" x14ac:dyDescent="0.25">
      <c r="A2579">
        <v>189417438</v>
      </c>
      <c r="B2579">
        <v>803400</v>
      </c>
      <c r="C2579" t="s">
        <v>212</v>
      </c>
      <c r="D2579">
        <v>2021754</v>
      </c>
      <c r="E2579" t="s">
        <v>216</v>
      </c>
      <c r="F2579" t="s">
        <v>214</v>
      </c>
      <c r="G2579" t="s">
        <v>215</v>
      </c>
      <c r="H2579">
        <v>3</v>
      </c>
      <c r="I2579">
        <v>2015</v>
      </c>
      <c r="J2579">
        <v>1</v>
      </c>
      <c r="L2579">
        <v>23066480</v>
      </c>
      <c r="M2579">
        <v>3.3</v>
      </c>
      <c r="P2579" s="29">
        <f t="shared" si="107"/>
        <v>0.3833333333333333</v>
      </c>
    </row>
    <row r="2580" spans="1:16" hidden="1" x14ac:dyDescent="0.25">
      <c r="A2580">
        <v>189417438</v>
      </c>
      <c r="B2580">
        <v>803400</v>
      </c>
      <c r="C2580" t="s">
        <v>212</v>
      </c>
      <c r="D2580">
        <v>2004098</v>
      </c>
      <c r="E2580" t="s">
        <v>213</v>
      </c>
      <c r="F2580" t="s">
        <v>214</v>
      </c>
      <c r="G2580" t="s">
        <v>215</v>
      </c>
      <c r="H2580">
        <v>2</v>
      </c>
      <c r="I2580">
        <v>2015</v>
      </c>
      <c r="J2580">
        <v>1</v>
      </c>
      <c r="L2580">
        <v>23066603</v>
      </c>
      <c r="M2580">
        <v>6.1</v>
      </c>
      <c r="P2580" s="29">
        <f t="shared" si="107"/>
        <v>0.85</v>
      </c>
    </row>
    <row r="2581" spans="1:16" hidden="1" x14ac:dyDescent="0.25">
      <c r="A2581">
        <v>189417438</v>
      </c>
      <c r="B2581">
        <v>803400</v>
      </c>
      <c r="C2581" t="s">
        <v>212</v>
      </c>
      <c r="D2581">
        <v>2004116</v>
      </c>
      <c r="E2581" t="s">
        <v>229</v>
      </c>
      <c r="F2581" t="s">
        <v>214</v>
      </c>
      <c r="G2581" t="s">
        <v>215</v>
      </c>
      <c r="H2581">
        <v>4</v>
      </c>
      <c r="I2581">
        <v>2015</v>
      </c>
      <c r="J2581">
        <v>2</v>
      </c>
      <c r="L2581">
        <v>23073045</v>
      </c>
      <c r="P2581" s="29" t="str">
        <f t="shared" si="107"/>
        <v>DRP</v>
      </c>
    </row>
    <row r="2582" spans="1:16" hidden="1" x14ac:dyDescent="0.25">
      <c r="A2582">
        <v>189417438</v>
      </c>
      <c r="B2582">
        <v>803400</v>
      </c>
      <c r="C2582" t="s">
        <v>212</v>
      </c>
      <c r="D2582">
        <v>2021754</v>
      </c>
      <c r="E2582" t="s">
        <v>216</v>
      </c>
      <c r="F2582" t="s">
        <v>214</v>
      </c>
      <c r="G2582" t="s">
        <v>215</v>
      </c>
      <c r="H2582">
        <v>2</v>
      </c>
      <c r="I2582">
        <v>2015</v>
      </c>
      <c r="J2582">
        <v>2</v>
      </c>
      <c r="L2582">
        <v>23074127</v>
      </c>
      <c r="M2582">
        <v>4</v>
      </c>
      <c r="P2582" s="29">
        <f t="shared" si="107"/>
        <v>0.5</v>
      </c>
    </row>
    <row r="2583" spans="1:16" hidden="1" x14ac:dyDescent="0.25">
      <c r="A2583">
        <v>189417438</v>
      </c>
      <c r="B2583">
        <v>803400</v>
      </c>
      <c r="C2583" t="s">
        <v>212</v>
      </c>
      <c r="D2583">
        <v>2021602</v>
      </c>
      <c r="E2583" t="s">
        <v>242</v>
      </c>
      <c r="F2583" t="s">
        <v>214</v>
      </c>
      <c r="G2583" t="s">
        <v>215</v>
      </c>
      <c r="H2583">
        <v>2</v>
      </c>
      <c r="I2583">
        <v>2015</v>
      </c>
      <c r="J2583">
        <v>2</v>
      </c>
      <c r="L2583">
        <v>23072008</v>
      </c>
      <c r="M2583">
        <v>4.3</v>
      </c>
      <c r="P2583" s="29">
        <f t="shared" si="107"/>
        <v>0.54999999999999993</v>
      </c>
    </row>
    <row r="2584" spans="1:16" hidden="1" x14ac:dyDescent="0.25">
      <c r="A2584">
        <v>189417438</v>
      </c>
      <c r="B2584">
        <v>803400</v>
      </c>
      <c r="C2584" t="s">
        <v>212</v>
      </c>
      <c r="D2584">
        <v>2021795</v>
      </c>
      <c r="E2584" t="s">
        <v>222</v>
      </c>
      <c r="F2584" t="s">
        <v>214</v>
      </c>
      <c r="G2584" t="s">
        <v>215</v>
      </c>
      <c r="H2584">
        <v>3</v>
      </c>
      <c r="I2584">
        <v>2015</v>
      </c>
      <c r="J2584">
        <v>2</v>
      </c>
      <c r="L2584">
        <v>23070466</v>
      </c>
      <c r="M2584" t="s">
        <v>221</v>
      </c>
      <c r="P2584" s="29" t="str">
        <f t="shared" si="107"/>
        <v>BAD</v>
      </c>
    </row>
    <row r="2585" spans="1:16" hidden="1" x14ac:dyDescent="0.25">
      <c r="A2585">
        <v>189417438</v>
      </c>
      <c r="B2585">
        <v>803400</v>
      </c>
      <c r="C2585" t="s">
        <v>212</v>
      </c>
      <c r="D2585">
        <v>2005118</v>
      </c>
      <c r="E2585" t="s">
        <v>223</v>
      </c>
      <c r="F2585" t="s">
        <v>214</v>
      </c>
      <c r="G2585" t="s">
        <v>215</v>
      </c>
      <c r="H2585">
        <v>3</v>
      </c>
      <c r="I2585">
        <v>2015</v>
      </c>
      <c r="J2585">
        <v>2</v>
      </c>
      <c r="L2585">
        <v>23071573</v>
      </c>
      <c r="M2585">
        <v>3.4</v>
      </c>
      <c r="P2585" s="29">
        <f t="shared" si="107"/>
        <v>0.39999999999999997</v>
      </c>
    </row>
    <row r="2586" spans="1:16" hidden="1" x14ac:dyDescent="0.25">
      <c r="A2586">
        <v>189417438</v>
      </c>
      <c r="B2586">
        <v>803400</v>
      </c>
      <c r="C2586" t="s">
        <v>212</v>
      </c>
      <c r="D2586">
        <v>2021580</v>
      </c>
      <c r="E2586" t="s">
        <v>241</v>
      </c>
      <c r="F2586" t="s">
        <v>214</v>
      </c>
      <c r="G2586" t="s">
        <v>215</v>
      </c>
      <c r="H2586">
        <v>2</v>
      </c>
      <c r="I2586">
        <v>2015</v>
      </c>
      <c r="J2586">
        <v>2</v>
      </c>
      <c r="L2586">
        <v>23072000</v>
      </c>
      <c r="M2586">
        <v>4.0999999999999996</v>
      </c>
      <c r="P2586" s="29">
        <f t="shared" si="107"/>
        <v>0.51666666666666661</v>
      </c>
    </row>
    <row r="2587" spans="1:16" hidden="1" x14ac:dyDescent="0.25">
      <c r="A2587">
        <v>189417438</v>
      </c>
      <c r="B2587">
        <v>803400</v>
      </c>
      <c r="C2587" t="s">
        <v>212</v>
      </c>
      <c r="D2587">
        <v>2004112</v>
      </c>
      <c r="E2587" t="s">
        <v>244</v>
      </c>
      <c r="F2587" t="s">
        <v>214</v>
      </c>
      <c r="G2587" t="s">
        <v>215</v>
      </c>
      <c r="H2587">
        <v>3</v>
      </c>
      <c r="I2587">
        <v>2015</v>
      </c>
      <c r="J2587">
        <v>2</v>
      </c>
      <c r="L2587">
        <v>23073238</v>
      </c>
      <c r="M2587">
        <v>1</v>
      </c>
      <c r="P2587" s="29">
        <f t="shared" si="107"/>
        <v>0</v>
      </c>
    </row>
    <row r="2588" spans="1:16" hidden="1" x14ac:dyDescent="0.25">
      <c r="A2588">
        <v>189530145</v>
      </c>
      <c r="B2588">
        <v>803401</v>
      </c>
      <c r="C2588" t="s">
        <v>318</v>
      </c>
      <c r="D2588">
        <v>2004099</v>
      </c>
      <c r="E2588" t="s">
        <v>245</v>
      </c>
      <c r="F2588" t="s">
        <v>214</v>
      </c>
      <c r="G2588" t="s">
        <v>215</v>
      </c>
      <c r="H2588">
        <v>2</v>
      </c>
      <c r="I2588">
        <v>2015</v>
      </c>
      <c r="J2588">
        <v>1</v>
      </c>
      <c r="L2588">
        <v>23068596</v>
      </c>
      <c r="M2588">
        <v>5.3</v>
      </c>
      <c r="P2588" s="29">
        <f t="shared" si="107"/>
        <v>0.71666666666666667</v>
      </c>
    </row>
    <row r="2589" spans="1:16" hidden="1" x14ac:dyDescent="0.25">
      <c r="A2589">
        <v>189530145</v>
      </c>
      <c r="B2589">
        <v>803401</v>
      </c>
      <c r="C2589" t="s">
        <v>318</v>
      </c>
      <c r="D2589">
        <v>2005099</v>
      </c>
      <c r="E2589" t="s">
        <v>217</v>
      </c>
      <c r="F2589" t="s">
        <v>214</v>
      </c>
      <c r="G2589" t="s">
        <v>215</v>
      </c>
      <c r="H2589">
        <v>2</v>
      </c>
      <c r="I2589">
        <v>2015</v>
      </c>
      <c r="J2589">
        <v>1</v>
      </c>
      <c r="L2589">
        <v>23066427</v>
      </c>
      <c r="M2589">
        <v>4.2</v>
      </c>
      <c r="P2589" s="29">
        <f t="shared" si="107"/>
        <v>0.53333333333333333</v>
      </c>
    </row>
    <row r="2590" spans="1:16" hidden="1" x14ac:dyDescent="0.25">
      <c r="A2590">
        <v>189530145</v>
      </c>
      <c r="B2590">
        <v>803401</v>
      </c>
      <c r="C2590" t="s">
        <v>318</v>
      </c>
      <c r="D2590">
        <v>2005102</v>
      </c>
      <c r="E2590" t="s">
        <v>218</v>
      </c>
      <c r="F2590" t="s">
        <v>214</v>
      </c>
      <c r="G2590" t="s">
        <v>215</v>
      </c>
      <c r="H2590">
        <v>3</v>
      </c>
      <c r="I2590">
        <v>2015</v>
      </c>
      <c r="J2590">
        <v>1</v>
      </c>
      <c r="L2590">
        <v>23066488</v>
      </c>
      <c r="M2590">
        <v>2.8</v>
      </c>
      <c r="P2590" s="29">
        <f t="shared" si="107"/>
        <v>0.3</v>
      </c>
    </row>
    <row r="2591" spans="1:16" hidden="1" x14ac:dyDescent="0.25">
      <c r="A2591">
        <v>189530145</v>
      </c>
      <c r="B2591">
        <v>803401</v>
      </c>
      <c r="C2591" t="s">
        <v>318</v>
      </c>
      <c r="D2591">
        <v>2021600</v>
      </c>
      <c r="E2591" t="s">
        <v>219</v>
      </c>
      <c r="F2591" t="s">
        <v>214</v>
      </c>
      <c r="G2591" t="s">
        <v>215</v>
      </c>
      <c r="H2591">
        <v>3</v>
      </c>
      <c r="I2591">
        <v>2015</v>
      </c>
      <c r="J2591">
        <v>1</v>
      </c>
      <c r="L2591">
        <v>23066437</v>
      </c>
      <c r="M2591">
        <v>2.7</v>
      </c>
      <c r="P2591" s="29">
        <f t="shared" si="107"/>
        <v>0.28333333333333338</v>
      </c>
    </row>
    <row r="2592" spans="1:16" hidden="1" x14ac:dyDescent="0.25">
      <c r="A2592">
        <v>189530145</v>
      </c>
      <c r="B2592">
        <v>803401</v>
      </c>
      <c r="C2592" t="s">
        <v>318</v>
      </c>
      <c r="D2592">
        <v>2005118</v>
      </c>
      <c r="E2592" t="s">
        <v>223</v>
      </c>
      <c r="F2592" t="s">
        <v>214</v>
      </c>
      <c r="G2592" t="s">
        <v>215</v>
      </c>
      <c r="H2592">
        <v>3</v>
      </c>
      <c r="I2592">
        <v>2015</v>
      </c>
      <c r="J2592">
        <v>1</v>
      </c>
      <c r="L2592">
        <v>23066497</v>
      </c>
      <c r="M2592">
        <v>3.5</v>
      </c>
      <c r="P2592" s="29">
        <f t="shared" si="107"/>
        <v>0.41666666666666669</v>
      </c>
    </row>
    <row r="2593" spans="1:16" hidden="1" x14ac:dyDescent="0.25">
      <c r="A2593">
        <v>189530145</v>
      </c>
      <c r="B2593">
        <v>803401</v>
      </c>
      <c r="C2593" t="s">
        <v>318</v>
      </c>
      <c r="D2593">
        <v>2004098</v>
      </c>
      <c r="E2593" t="s">
        <v>213</v>
      </c>
      <c r="F2593" t="s">
        <v>214</v>
      </c>
      <c r="G2593" t="s">
        <v>215</v>
      </c>
      <c r="H2593">
        <v>2</v>
      </c>
      <c r="I2593">
        <v>2015</v>
      </c>
      <c r="J2593">
        <v>1</v>
      </c>
      <c r="K2593" t="s">
        <v>231</v>
      </c>
      <c r="M2593" t="s">
        <v>232</v>
      </c>
      <c r="P2593" s="29" t="str">
        <f t="shared" si="107"/>
        <v>CVL</v>
      </c>
    </row>
    <row r="2594" spans="1:16" hidden="1" x14ac:dyDescent="0.25">
      <c r="A2594">
        <v>189530145</v>
      </c>
      <c r="B2594">
        <v>803401</v>
      </c>
      <c r="C2594" t="s">
        <v>318</v>
      </c>
      <c r="D2594">
        <v>2021754</v>
      </c>
      <c r="E2594" t="s">
        <v>216</v>
      </c>
      <c r="F2594" t="s">
        <v>214</v>
      </c>
      <c r="G2594" t="s">
        <v>215</v>
      </c>
      <c r="H2594">
        <v>2</v>
      </c>
      <c r="I2594">
        <v>2015</v>
      </c>
      <c r="J2594">
        <v>1</v>
      </c>
      <c r="K2594" t="s">
        <v>231</v>
      </c>
      <c r="M2594" t="s">
        <v>232</v>
      </c>
      <c r="P2594" s="29" t="str">
        <f t="shared" si="107"/>
        <v>CVL</v>
      </c>
    </row>
    <row r="2595" spans="1:16" hidden="1" x14ac:dyDescent="0.25">
      <c r="A2595">
        <v>189530145</v>
      </c>
      <c r="B2595">
        <v>803401</v>
      </c>
      <c r="C2595" t="s">
        <v>318</v>
      </c>
      <c r="D2595">
        <v>2005117</v>
      </c>
      <c r="E2595" t="s">
        <v>220</v>
      </c>
      <c r="F2595" t="s">
        <v>214</v>
      </c>
      <c r="G2595" t="s">
        <v>215</v>
      </c>
      <c r="H2595">
        <v>2</v>
      </c>
      <c r="I2595">
        <v>2015</v>
      </c>
      <c r="J2595">
        <v>1</v>
      </c>
      <c r="K2595" t="s">
        <v>231</v>
      </c>
      <c r="M2595" t="s">
        <v>232</v>
      </c>
      <c r="P2595" s="29" t="str">
        <f t="shared" si="107"/>
        <v>CVL</v>
      </c>
    </row>
    <row r="2596" spans="1:16" hidden="1" x14ac:dyDescent="0.25">
      <c r="A2596">
        <v>189530145</v>
      </c>
      <c r="B2596">
        <v>803401</v>
      </c>
      <c r="C2596" t="s">
        <v>318</v>
      </c>
      <c r="D2596">
        <v>2004112</v>
      </c>
      <c r="E2596" t="s">
        <v>244</v>
      </c>
      <c r="F2596" t="s">
        <v>214</v>
      </c>
      <c r="G2596" t="s">
        <v>215</v>
      </c>
      <c r="H2596">
        <v>2</v>
      </c>
      <c r="I2596">
        <v>2015</v>
      </c>
      <c r="J2596">
        <v>2</v>
      </c>
      <c r="L2596">
        <v>23073238</v>
      </c>
      <c r="M2596">
        <v>4.2</v>
      </c>
      <c r="P2596" s="29">
        <f t="shared" si="107"/>
        <v>0.53333333333333333</v>
      </c>
    </row>
    <row r="2597" spans="1:16" hidden="1" x14ac:dyDescent="0.25">
      <c r="A2597">
        <v>189530145</v>
      </c>
      <c r="B2597">
        <v>803401</v>
      </c>
      <c r="C2597" t="s">
        <v>318</v>
      </c>
      <c r="D2597">
        <v>2021580</v>
      </c>
      <c r="E2597" t="s">
        <v>241</v>
      </c>
      <c r="F2597" t="s">
        <v>214</v>
      </c>
      <c r="G2597" t="s">
        <v>215</v>
      </c>
      <c r="H2597">
        <v>3</v>
      </c>
      <c r="I2597">
        <v>2015</v>
      </c>
      <c r="J2597">
        <v>2</v>
      </c>
      <c r="L2597">
        <v>23072000</v>
      </c>
      <c r="M2597">
        <v>2.8</v>
      </c>
      <c r="P2597" s="29">
        <f t="shared" si="107"/>
        <v>0.3</v>
      </c>
    </row>
    <row r="2598" spans="1:16" hidden="1" x14ac:dyDescent="0.25">
      <c r="A2598">
        <v>189530145</v>
      </c>
      <c r="B2598">
        <v>803401</v>
      </c>
      <c r="C2598" t="s">
        <v>318</v>
      </c>
      <c r="D2598">
        <v>2021763</v>
      </c>
      <c r="E2598" t="s">
        <v>298</v>
      </c>
      <c r="F2598" t="s">
        <v>214</v>
      </c>
      <c r="G2598" t="s">
        <v>215</v>
      </c>
      <c r="H2598">
        <v>3</v>
      </c>
      <c r="I2598">
        <v>2015</v>
      </c>
      <c r="J2598">
        <v>2</v>
      </c>
      <c r="L2598">
        <v>23071924</v>
      </c>
      <c r="M2598">
        <v>3.8</v>
      </c>
      <c r="P2598" s="29">
        <f t="shared" si="107"/>
        <v>0.46666666666666662</v>
      </c>
    </row>
    <row r="2599" spans="1:16" hidden="1" x14ac:dyDescent="0.25">
      <c r="A2599">
        <v>189530145</v>
      </c>
      <c r="B2599">
        <v>803401</v>
      </c>
      <c r="C2599" t="s">
        <v>318</v>
      </c>
      <c r="D2599">
        <v>2005102</v>
      </c>
      <c r="E2599" t="s">
        <v>218</v>
      </c>
      <c r="F2599" t="s">
        <v>214</v>
      </c>
      <c r="G2599" t="s">
        <v>215</v>
      </c>
      <c r="H2599">
        <v>3</v>
      </c>
      <c r="I2599">
        <v>2015</v>
      </c>
      <c r="J2599">
        <v>2</v>
      </c>
      <c r="L2599">
        <v>23071945</v>
      </c>
      <c r="M2599" t="s">
        <v>221</v>
      </c>
      <c r="P2599" s="29" t="str">
        <f t="shared" si="107"/>
        <v>BAD</v>
      </c>
    </row>
    <row r="2600" spans="1:16" hidden="1" x14ac:dyDescent="0.25">
      <c r="A2600">
        <v>189530145</v>
      </c>
      <c r="B2600">
        <v>803401</v>
      </c>
      <c r="C2600" t="s">
        <v>318</v>
      </c>
      <c r="D2600">
        <v>2005118</v>
      </c>
      <c r="E2600" t="s">
        <v>223</v>
      </c>
      <c r="F2600" t="s">
        <v>214</v>
      </c>
      <c r="G2600" t="s">
        <v>215</v>
      </c>
      <c r="H2600">
        <v>3</v>
      </c>
      <c r="I2600">
        <v>2015</v>
      </c>
      <c r="J2600">
        <v>2</v>
      </c>
      <c r="L2600">
        <v>23071572</v>
      </c>
      <c r="M2600" t="s">
        <v>221</v>
      </c>
      <c r="P2600" s="29" t="str">
        <f t="shared" si="107"/>
        <v>BAD</v>
      </c>
    </row>
    <row r="2601" spans="1:16" hidden="1" x14ac:dyDescent="0.25">
      <c r="A2601">
        <v>189530145</v>
      </c>
      <c r="B2601">
        <v>803401</v>
      </c>
      <c r="C2601" t="s">
        <v>318</v>
      </c>
      <c r="D2601">
        <v>2021600</v>
      </c>
      <c r="E2601" t="s">
        <v>219</v>
      </c>
      <c r="F2601" t="s">
        <v>214</v>
      </c>
      <c r="G2601" t="s">
        <v>215</v>
      </c>
      <c r="H2601">
        <v>3</v>
      </c>
      <c r="I2601">
        <v>2015</v>
      </c>
      <c r="J2601">
        <v>2</v>
      </c>
      <c r="L2601">
        <v>23071941</v>
      </c>
      <c r="M2601">
        <v>2.6</v>
      </c>
      <c r="P2601" s="29">
        <f t="shared" si="107"/>
        <v>0.26666666666666666</v>
      </c>
    </row>
    <row r="2602" spans="1:16" hidden="1" x14ac:dyDescent="0.25">
      <c r="A2602">
        <v>189530145</v>
      </c>
      <c r="B2602">
        <v>803401</v>
      </c>
      <c r="C2602" t="s">
        <v>318</v>
      </c>
      <c r="D2602">
        <v>2004116</v>
      </c>
      <c r="E2602" t="s">
        <v>229</v>
      </c>
      <c r="F2602" t="s">
        <v>214</v>
      </c>
      <c r="G2602" t="s">
        <v>215</v>
      </c>
      <c r="H2602">
        <v>4</v>
      </c>
      <c r="I2602">
        <v>2015</v>
      </c>
      <c r="J2602">
        <v>2</v>
      </c>
      <c r="L2602">
        <v>23073304</v>
      </c>
      <c r="P2602" s="29" t="str">
        <f t="shared" si="107"/>
        <v>DRP</v>
      </c>
    </row>
    <row r="2603" spans="1:16" hidden="1" x14ac:dyDescent="0.25">
      <c r="A2603">
        <v>189530145</v>
      </c>
      <c r="B2603">
        <v>803401</v>
      </c>
      <c r="C2603" t="s">
        <v>318</v>
      </c>
      <c r="D2603">
        <v>2004116</v>
      </c>
      <c r="E2603" t="s">
        <v>229</v>
      </c>
      <c r="F2603" t="s">
        <v>214</v>
      </c>
      <c r="G2603" t="s">
        <v>215</v>
      </c>
      <c r="H2603">
        <v>3</v>
      </c>
      <c r="I2603">
        <v>2016</v>
      </c>
      <c r="J2603">
        <v>1</v>
      </c>
      <c r="L2603">
        <v>23073308</v>
      </c>
      <c r="M2603" t="s">
        <v>221</v>
      </c>
      <c r="P2603" s="29" t="str">
        <f t="shared" ref="P2603:P2621" si="108">IF(AND(ISNUMBER(M2603),H2603&lt;&gt;4),(M2603-1)/6,IF(H2603=4,"DRP",IF(AND(H2603=3,M2603="NA"),"BAD",IF(AND(H2603=2),"CVL",IF(AND(H2603=1,ISBLANK(M2603)),"NULL","UNK")))))</f>
        <v>BAD</v>
      </c>
    </row>
    <row r="2604" spans="1:16" hidden="1" x14ac:dyDescent="0.25">
      <c r="A2604">
        <v>189530145</v>
      </c>
      <c r="B2604">
        <v>803401</v>
      </c>
      <c r="C2604" t="s">
        <v>318</v>
      </c>
      <c r="D2604">
        <v>2005131</v>
      </c>
      <c r="E2604" t="s">
        <v>228</v>
      </c>
      <c r="F2604" t="s">
        <v>214</v>
      </c>
      <c r="G2604" t="s">
        <v>215</v>
      </c>
      <c r="H2604">
        <v>3</v>
      </c>
      <c r="I2604">
        <v>2016</v>
      </c>
      <c r="J2604">
        <v>1</v>
      </c>
      <c r="L2604">
        <v>23081639</v>
      </c>
      <c r="M2604" t="s">
        <v>221</v>
      </c>
      <c r="P2604" s="29" t="str">
        <f t="shared" si="108"/>
        <v>BAD</v>
      </c>
    </row>
    <row r="2605" spans="1:16" hidden="1" x14ac:dyDescent="0.25">
      <c r="A2605">
        <v>189530145</v>
      </c>
      <c r="B2605">
        <v>803401</v>
      </c>
      <c r="C2605" t="s">
        <v>318</v>
      </c>
      <c r="D2605">
        <v>2005102</v>
      </c>
      <c r="E2605" t="s">
        <v>218</v>
      </c>
      <c r="F2605" t="s">
        <v>214</v>
      </c>
      <c r="G2605" t="s">
        <v>215</v>
      </c>
      <c r="H2605">
        <v>3</v>
      </c>
      <c r="I2605">
        <v>2016</v>
      </c>
      <c r="J2605">
        <v>1</v>
      </c>
      <c r="L2605">
        <v>23081364</v>
      </c>
      <c r="M2605">
        <v>1</v>
      </c>
      <c r="P2605" s="29">
        <f t="shared" si="108"/>
        <v>0</v>
      </c>
    </row>
    <row r="2606" spans="1:16" hidden="1" x14ac:dyDescent="0.25">
      <c r="A2606">
        <v>189530145</v>
      </c>
      <c r="B2606">
        <v>803401</v>
      </c>
      <c r="C2606" t="s">
        <v>318</v>
      </c>
      <c r="D2606">
        <v>2021580</v>
      </c>
      <c r="E2606" t="s">
        <v>241</v>
      </c>
      <c r="F2606" t="s">
        <v>214</v>
      </c>
      <c r="G2606" t="s">
        <v>215</v>
      </c>
      <c r="H2606">
        <v>3</v>
      </c>
      <c r="I2606">
        <v>2016</v>
      </c>
      <c r="J2606">
        <v>1</v>
      </c>
      <c r="L2606">
        <v>23081157</v>
      </c>
      <c r="M2606">
        <v>1.6</v>
      </c>
      <c r="P2606" s="29">
        <f t="shared" si="108"/>
        <v>0.10000000000000002</v>
      </c>
    </row>
    <row r="2607" spans="1:16" hidden="1" x14ac:dyDescent="0.25">
      <c r="A2607">
        <v>189530145</v>
      </c>
      <c r="B2607">
        <v>803401</v>
      </c>
      <c r="C2607" t="s">
        <v>318</v>
      </c>
      <c r="D2607">
        <v>2021763</v>
      </c>
      <c r="E2607" t="s">
        <v>298</v>
      </c>
      <c r="F2607" t="s">
        <v>214</v>
      </c>
      <c r="G2607" t="s">
        <v>215</v>
      </c>
      <c r="H2607">
        <v>3</v>
      </c>
      <c r="I2607">
        <v>2016</v>
      </c>
      <c r="J2607">
        <v>1</v>
      </c>
      <c r="L2607">
        <v>23081191</v>
      </c>
      <c r="M2607">
        <v>2</v>
      </c>
      <c r="P2607" s="29">
        <f t="shared" si="108"/>
        <v>0.16666666666666666</v>
      </c>
    </row>
    <row r="2608" spans="1:16" hidden="1" x14ac:dyDescent="0.25">
      <c r="A2608">
        <v>189530145</v>
      </c>
      <c r="B2608">
        <v>803401</v>
      </c>
      <c r="C2608" t="s">
        <v>318</v>
      </c>
      <c r="D2608">
        <v>2005118</v>
      </c>
      <c r="E2608" t="s">
        <v>223</v>
      </c>
      <c r="F2608" t="s">
        <v>214</v>
      </c>
      <c r="G2608" t="s">
        <v>215</v>
      </c>
      <c r="H2608">
        <v>3</v>
      </c>
      <c r="I2608">
        <v>2016</v>
      </c>
      <c r="J2608">
        <v>1</v>
      </c>
      <c r="L2608">
        <v>23081292</v>
      </c>
      <c r="M2608" t="s">
        <v>221</v>
      </c>
      <c r="P2608" s="29" t="str">
        <f t="shared" si="108"/>
        <v>BAD</v>
      </c>
    </row>
    <row r="2609" spans="1:16" hidden="1" x14ac:dyDescent="0.25">
      <c r="A2609">
        <v>189530145</v>
      </c>
      <c r="B2609">
        <v>803401</v>
      </c>
      <c r="C2609" t="s">
        <v>318</v>
      </c>
      <c r="D2609">
        <v>2021600</v>
      </c>
      <c r="E2609" t="s">
        <v>219</v>
      </c>
      <c r="F2609" t="s">
        <v>214</v>
      </c>
      <c r="G2609" t="s">
        <v>215</v>
      </c>
      <c r="H2609">
        <v>3</v>
      </c>
      <c r="I2609">
        <v>2016</v>
      </c>
      <c r="J2609">
        <v>1</v>
      </c>
      <c r="L2609">
        <v>23081083</v>
      </c>
      <c r="M2609" t="s">
        <v>221</v>
      </c>
      <c r="P2609" s="29" t="str">
        <f t="shared" si="108"/>
        <v>BAD</v>
      </c>
    </row>
    <row r="2610" spans="1:16" hidden="1" x14ac:dyDescent="0.25">
      <c r="A2610">
        <v>189572352</v>
      </c>
      <c r="B2610">
        <v>803401</v>
      </c>
      <c r="C2610" t="s">
        <v>318</v>
      </c>
      <c r="D2610">
        <v>2005118</v>
      </c>
      <c r="E2610" t="s">
        <v>223</v>
      </c>
      <c r="F2610" t="s">
        <v>214</v>
      </c>
      <c r="G2610" t="s">
        <v>215</v>
      </c>
      <c r="H2610">
        <v>3</v>
      </c>
      <c r="I2610">
        <v>2016</v>
      </c>
      <c r="J2610">
        <v>1</v>
      </c>
      <c r="L2610">
        <v>23081292</v>
      </c>
      <c r="M2610" t="s">
        <v>221</v>
      </c>
      <c r="P2610" s="29" t="str">
        <f t="shared" si="108"/>
        <v>BAD</v>
      </c>
    </row>
    <row r="2611" spans="1:16" hidden="1" x14ac:dyDescent="0.25">
      <c r="A2611">
        <v>189572352</v>
      </c>
      <c r="B2611">
        <v>803401</v>
      </c>
      <c r="C2611" t="s">
        <v>318</v>
      </c>
      <c r="D2611">
        <v>2021754</v>
      </c>
      <c r="E2611" t="s">
        <v>216</v>
      </c>
      <c r="F2611" t="s">
        <v>214</v>
      </c>
      <c r="G2611" t="s">
        <v>215</v>
      </c>
      <c r="H2611">
        <v>3</v>
      </c>
      <c r="I2611">
        <v>2016</v>
      </c>
      <c r="J2611">
        <v>1</v>
      </c>
      <c r="L2611">
        <v>23081090</v>
      </c>
      <c r="M2611" t="s">
        <v>221</v>
      </c>
      <c r="P2611" s="29" t="str">
        <f t="shared" si="108"/>
        <v>BAD</v>
      </c>
    </row>
    <row r="2612" spans="1:16" hidden="1" x14ac:dyDescent="0.25">
      <c r="A2612">
        <v>189572352</v>
      </c>
      <c r="B2612">
        <v>803401</v>
      </c>
      <c r="C2612" t="s">
        <v>318</v>
      </c>
      <c r="D2612">
        <v>2005102</v>
      </c>
      <c r="E2612" t="s">
        <v>218</v>
      </c>
      <c r="F2612" t="s">
        <v>214</v>
      </c>
      <c r="G2612" t="s">
        <v>215</v>
      </c>
      <c r="H2612">
        <v>3</v>
      </c>
      <c r="I2612">
        <v>2016</v>
      </c>
      <c r="J2612">
        <v>1</v>
      </c>
      <c r="L2612">
        <v>23081381</v>
      </c>
      <c r="M2612" t="s">
        <v>221</v>
      </c>
      <c r="P2612" s="29" t="str">
        <f t="shared" si="108"/>
        <v>BAD</v>
      </c>
    </row>
    <row r="2613" spans="1:16" hidden="1" x14ac:dyDescent="0.25">
      <c r="A2613">
        <v>189572352</v>
      </c>
      <c r="B2613">
        <v>803401</v>
      </c>
      <c r="C2613" t="s">
        <v>318</v>
      </c>
      <c r="D2613">
        <v>2005099</v>
      </c>
      <c r="E2613" t="s">
        <v>217</v>
      </c>
      <c r="F2613" t="s">
        <v>214</v>
      </c>
      <c r="G2613" t="s">
        <v>215</v>
      </c>
      <c r="H2613">
        <v>3</v>
      </c>
      <c r="I2613">
        <v>2016</v>
      </c>
      <c r="J2613">
        <v>1</v>
      </c>
      <c r="L2613">
        <v>23081299</v>
      </c>
      <c r="M2613" t="s">
        <v>221</v>
      </c>
      <c r="P2613" s="29" t="str">
        <f t="shared" si="108"/>
        <v>BAD</v>
      </c>
    </row>
    <row r="2614" spans="1:16" hidden="1" x14ac:dyDescent="0.25">
      <c r="A2614">
        <v>189572352</v>
      </c>
      <c r="B2614">
        <v>803401</v>
      </c>
      <c r="C2614" t="s">
        <v>318</v>
      </c>
      <c r="D2614">
        <v>2021600</v>
      </c>
      <c r="E2614" t="s">
        <v>219</v>
      </c>
      <c r="F2614" t="s">
        <v>214</v>
      </c>
      <c r="G2614" t="s">
        <v>215</v>
      </c>
      <c r="H2614">
        <v>3</v>
      </c>
      <c r="I2614">
        <v>2016</v>
      </c>
      <c r="J2614">
        <v>1</v>
      </c>
      <c r="L2614">
        <v>23081078</v>
      </c>
      <c r="M2614" t="s">
        <v>221</v>
      </c>
      <c r="P2614" s="29" t="str">
        <f t="shared" si="108"/>
        <v>BAD</v>
      </c>
    </row>
    <row r="2615" spans="1:16" hidden="1" x14ac:dyDescent="0.25">
      <c r="A2615">
        <v>189572352</v>
      </c>
      <c r="B2615">
        <v>803401</v>
      </c>
      <c r="C2615" t="s">
        <v>318</v>
      </c>
      <c r="D2615">
        <v>2004098</v>
      </c>
      <c r="E2615" t="s">
        <v>213</v>
      </c>
      <c r="F2615" t="s">
        <v>214</v>
      </c>
      <c r="G2615" t="s">
        <v>215</v>
      </c>
      <c r="H2615">
        <v>3</v>
      </c>
      <c r="I2615">
        <v>2016</v>
      </c>
      <c r="J2615">
        <v>1</v>
      </c>
      <c r="L2615">
        <v>23078147</v>
      </c>
      <c r="M2615" t="s">
        <v>221</v>
      </c>
      <c r="P2615" s="29" t="str">
        <f t="shared" si="108"/>
        <v>BAD</v>
      </c>
    </row>
    <row r="2616" spans="1:16" hidden="1" x14ac:dyDescent="0.25">
      <c r="A2616">
        <v>189572352</v>
      </c>
      <c r="B2616">
        <v>803401</v>
      </c>
      <c r="C2616" t="s">
        <v>318</v>
      </c>
      <c r="D2616">
        <v>2021754</v>
      </c>
      <c r="E2616" t="s">
        <v>216</v>
      </c>
      <c r="F2616" t="s">
        <v>214</v>
      </c>
      <c r="G2616" t="s">
        <v>215</v>
      </c>
      <c r="H2616">
        <v>3</v>
      </c>
      <c r="I2616">
        <v>2016</v>
      </c>
      <c r="J2616">
        <v>2</v>
      </c>
      <c r="L2616">
        <v>23086734</v>
      </c>
      <c r="M2616" t="s">
        <v>221</v>
      </c>
      <c r="P2616" s="29" t="str">
        <f t="shared" si="108"/>
        <v>BAD</v>
      </c>
    </row>
    <row r="2617" spans="1:16" hidden="1" x14ac:dyDescent="0.25">
      <c r="A2617">
        <v>189572352</v>
      </c>
      <c r="B2617">
        <v>803401</v>
      </c>
      <c r="C2617" t="s">
        <v>318</v>
      </c>
      <c r="D2617">
        <v>2021600</v>
      </c>
      <c r="E2617" t="s">
        <v>219</v>
      </c>
      <c r="F2617" t="s">
        <v>214</v>
      </c>
      <c r="G2617" t="s">
        <v>215</v>
      </c>
      <c r="H2617">
        <v>3</v>
      </c>
      <c r="I2617">
        <v>2016</v>
      </c>
      <c r="J2617">
        <v>2</v>
      </c>
      <c r="L2617">
        <v>23086547</v>
      </c>
      <c r="M2617" t="s">
        <v>221</v>
      </c>
      <c r="P2617" s="29" t="str">
        <f t="shared" si="108"/>
        <v>BAD</v>
      </c>
    </row>
    <row r="2618" spans="1:16" hidden="1" x14ac:dyDescent="0.25">
      <c r="A2618">
        <v>189572352</v>
      </c>
      <c r="B2618">
        <v>803401</v>
      </c>
      <c r="C2618" t="s">
        <v>318</v>
      </c>
      <c r="D2618">
        <v>2005118</v>
      </c>
      <c r="E2618" t="s">
        <v>223</v>
      </c>
      <c r="F2618" t="s">
        <v>214</v>
      </c>
      <c r="G2618" t="s">
        <v>215</v>
      </c>
      <c r="H2618">
        <v>3</v>
      </c>
      <c r="I2618">
        <v>2016</v>
      </c>
      <c r="J2618">
        <v>2</v>
      </c>
      <c r="L2618">
        <v>23086744</v>
      </c>
      <c r="M2618" t="s">
        <v>221</v>
      </c>
      <c r="P2618" s="29" t="str">
        <f t="shared" si="108"/>
        <v>BAD</v>
      </c>
    </row>
    <row r="2619" spans="1:16" hidden="1" x14ac:dyDescent="0.25">
      <c r="A2619">
        <v>189572352</v>
      </c>
      <c r="B2619">
        <v>803401</v>
      </c>
      <c r="C2619" t="s">
        <v>318</v>
      </c>
      <c r="D2619">
        <v>2005102</v>
      </c>
      <c r="E2619" t="s">
        <v>218</v>
      </c>
      <c r="F2619" t="s">
        <v>214</v>
      </c>
      <c r="G2619" t="s">
        <v>215</v>
      </c>
      <c r="H2619">
        <v>3</v>
      </c>
      <c r="I2619">
        <v>2016</v>
      </c>
      <c r="J2619">
        <v>2</v>
      </c>
      <c r="L2619">
        <v>23086741</v>
      </c>
      <c r="M2619" t="s">
        <v>221</v>
      </c>
      <c r="P2619" s="29" t="str">
        <f t="shared" si="108"/>
        <v>BAD</v>
      </c>
    </row>
    <row r="2620" spans="1:16" hidden="1" x14ac:dyDescent="0.25">
      <c r="A2620">
        <v>189572352</v>
      </c>
      <c r="B2620">
        <v>803401</v>
      </c>
      <c r="C2620" t="s">
        <v>318</v>
      </c>
      <c r="D2620">
        <v>2005099</v>
      </c>
      <c r="E2620" t="s">
        <v>217</v>
      </c>
      <c r="F2620" t="s">
        <v>214</v>
      </c>
      <c r="G2620" t="s">
        <v>215</v>
      </c>
      <c r="H2620">
        <v>3</v>
      </c>
      <c r="I2620">
        <v>2016</v>
      </c>
      <c r="J2620">
        <v>2</v>
      </c>
      <c r="L2620">
        <v>23086540</v>
      </c>
      <c r="M2620" t="s">
        <v>221</v>
      </c>
      <c r="P2620" s="29" t="str">
        <f t="shared" si="108"/>
        <v>BAD</v>
      </c>
    </row>
    <row r="2621" spans="1:16" hidden="1" x14ac:dyDescent="0.25">
      <c r="A2621">
        <v>189572352</v>
      </c>
      <c r="B2621">
        <v>803401</v>
      </c>
      <c r="C2621" t="s">
        <v>318</v>
      </c>
      <c r="D2621">
        <v>2004098</v>
      </c>
      <c r="E2621" t="s">
        <v>213</v>
      </c>
      <c r="F2621" t="s">
        <v>214</v>
      </c>
      <c r="G2621" t="s">
        <v>215</v>
      </c>
      <c r="H2621">
        <v>3</v>
      </c>
      <c r="I2621">
        <v>2016</v>
      </c>
      <c r="J2621">
        <v>2</v>
      </c>
      <c r="L2621">
        <v>23085303</v>
      </c>
      <c r="M2621" t="s">
        <v>221</v>
      </c>
      <c r="P2621" s="29" t="str">
        <f t="shared" si="108"/>
        <v>BAD</v>
      </c>
    </row>
    <row r="2622" spans="1:16" hidden="1" x14ac:dyDescent="0.25">
      <c r="A2622">
        <v>189574304</v>
      </c>
      <c r="B2622">
        <v>803400</v>
      </c>
      <c r="C2622" t="s">
        <v>212</v>
      </c>
      <c r="D2622">
        <v>2005117</v>
      </c>
      <c r="E2622" t="s">
        <v>220</v>
      </c>
      <c r="F2622" t="s">
        <v>214</v>
      </c>
      <c r="G2622" t="s">
        <v>215</v>
      </c>
      <c r="H2622">
        <v>2</v>
      </c>
      <c r="I2622">
        <v>2015</v>
      </c>
      <c r="J2622">
        <v>1</v>
      </c>
      <c r="L2622">
        <v>23065518</v>
      </c>
      <c r="M2622">
        <v>4</v>
      </c>
      <c r="P2622" s="29">
        <f t="shared" ref="P2622:P2634" si="109">IF(AND(ISNUMBER(M2622),H2622&lt;&gt;4,N2622&lt;&gt;"X"),(M2622-1)/6,IF(H2622=4,"DRP",IF(AND(H2622=3,M2622="NA"),"BAD",IF(AND(H2622=2),"CVL",IF(AND(H2622=1,ISBLANK(M2622)),"NULL","UNK")))))</f>
        <v>0.5</v>
      </c>
    </row>
    <row r="2623" spans="1:16" hidden="1" x14ac:dyDescent="0.25">
      <c r="A2623">
        <v>189574304</v>
      </c>
      <c r="B2623">
        <v>803400</v>
      </c>
      <c r="C2623" t="s">
        <v>212</v>
      </c>
      <c r="D2623">
        <v>2021600</v>
      </c>
      <c r="E2623" t="s">
        <v>219</v>
      </c>
      <c r="F2623" t="s">
        <v>214</v>
      </c>
      <c r="G2623" t="s">
        <v>215</v>
      </c>
      <c r="H2623">
        <v>2</v>
      </c>
      <c r="I2623">
        <v>2015</v>
      </c>
      <c r="J2623">
        <v>1</v>
      </c>
      <c r="L2623">
        <v>23066440</v>
      </c>
      <c r="M2623">
        <v>4.2</v>
      </c>
      <c r="P2623" s="29">
        <f t="shared" si="109"/>
        <v>0.53333333333333333</v>
      </c>
    </row>
    <row r="2624" spans="1:16" hidden="1" x14ac:dyDescent="0.25">
      <c r="A2624">
        <v>189574304</v>
      </c>
      <c r="B2624">
        <v>803400</v>
      </c>
      <c r="C2624" t="s">
        <v>212</v>
      </c>
      <c r="D2624">
        <v>2005099</v>
      </c>
      <c r="E2624" t="s">
        <v>217</v>
      </c>
      <c r="F2624" t="s">
        <v>214</v>
      </c>
      <c r="G2624" t="s">
        <v>215</v>
      </c>
      <c r="H2624">
        <v>2</v>
      </c>
      <c r="I2624">
        <v>2015</v>
      </c>
      <c r="J2624">
        <v>1</v>
      </c>
      <c r="L2624">
        <v>23066432</v>
      </c>
      <c r="M2624">
        <v>4.4000000000000004</v>
      </c>
      <c r="P2624" s="29">
        <f t="shared" si="109"/>
        <v>0.56666666666666676</v>
      </c>
    </row>
    <row r="2625" spans="1:16" hidden="1" x14ac:dyDescent="0.25">
      <c r="A2625">
        <v>189574304</v>
      </c>
      <c r="B2625">
        <v>803400</v>
      </c>
      <c r="C2625" t="s">
        <v>212</v>
      </c>
      <c r="D2625">
        <v>2021754</v>
      </c>
      <c r="E2625" t="s">
        <v>216</v>
      </c>
      <c r="F2625" t="s">
        <v>214</v>
      </c>
      <c r="G2625" t="s">
        <v>215</v>
      </c>
      <c r="H2625">
        <v>3</v>
      </c>
      <c r="I2625">
        <v>2015</v>
      </c>
      <c r="J2625">
        <v>1</v>
      </c>
      <c r="L2625">
        <v>23066449</v>
      </c>
      <c r="M2625">
        <v>3.1</v>
      </c>
      <c r="P2625" s="29">
        <f t="shared" si="109"/>
        <v>0.35000000000000003</v>
      </c>
    </row>
    <row r="2626" spans="1:16" hidden="1" x14ac:dyDescent="0.25">
      <c r="A2626">
        <v>189574304</v>
      </c>
      <c r="B2626">
        <v>803400</v>
      </c>
      <c r="C2626" t="s">
        <v>212</v>
      </c>
      <c r="D2626">
        <v>2005102</v>
      </c>
      <c r="E2626" t="s">
        <v>218</v>
      </c>
      <c r="F2626" t="s">
        <v>214</v>
      </c>
      <c r="G2626" t="s">
        <v>215</v>
      </c>
      <c r="H2626">
        <v>2</v>
      </c>
      <c r="I2626">
        <v>2015</v>
      </c>
      <c r="J2626">
        <v>1</v>
      </c>
      <c r="L2626">
        <v>23066493</v>
      </c>
      <c r="M2626">
        <v>4.4000000000000004</v>
      </c>
      <c r="P2626" s="29">
        <f t="shared" si="109"/>
        <v>0.56666666666666676</v>
      </c>
    </row>
    <row r="2627" spans="1:16" hidden="1" x14ac:dyDescent="0.25">
      <c r="A2627">
        <v>189574304</v>
      </c>
      <c r="B2627">
        <v>803400</v>
      </c>
      <c r="C2627" t="s">
        <v>212</v>
      </c>
      <c r="D2627">
        <v>2004098</v>
      </c>
      <c r="E2627" t="s">
        <v>213</v>
      </c>
      <c r="F2627" t="s">
        <v>214</v>
      </c>
      <c r="G2627" t="s">
        <v>215</v>
      </c>
      <c r="H2627">
        <v>2</v>
      </c>
      <c r="I2627">
        <v>2015</v>
      </c>
      <c r="J2627">
        <v>1</v>
      </c>
      <c r="L2627">
        <v>23066603</v>
      </c>
      <c r="M2627">
        <v>6.7</v>
      </c>
      <c r="P2627" s="29">
        <f t="shared" si="109"/>
        <v>0.95000000000000007</v>
      </c>
    </row>
    <row r="2628" spans="1:16" hidden="1" x14ac:dyDescent="0.25">
      <c r="A2628">
        <v>189574304</v>
      </c>
      <c r="B2628">
        <v>803400</v>
      </c>
      <c r="C2628" t="s">
        <v>212</v>
      </c>
      <c r="D2628">
        <v>2021754</v>
      </c>
      <c r="E2628" t="s">
        <v>216</v>
      </c>
      <c r="F2628" t="s">
        <v>214</v>
      </c>
      <c r="G2628" t="s">
        <v>215</v>
      </c>
      <c r="H2628">
        <v>4</v>
      </c>
      <c r="I2628">
        <v>2015</v>
      </c>
      <c r="J2628">
        <v>2</v>
      </c>
      <c r="L2628">
        <v>23074129</v>
      </c>
      <c r="P2628" s="29" t="str">
        <f t="shared" si="109"/>
        <v>DRP</v>
      </c>
    </row>
    <row r="2629" spans="1:16" hidden="1" x14ac:dyDescent="0.25">
      <c r="A2629">
        <v>189574304</v>
      </c>
      <c r="B2629">
        <v>803400</v>
      </c>
      <c r="C2629" t="s">
        <v>212</v>
      </c>
      <c r="D2629">
        <v>2021754</v>
      </c>
      <c r="E2629" t="s">
        <v>216</v>
      </c>
      <c r="F2629" t="s">
        <v>214</v>
      </c>
      <c r="G2629" t="s">
        <v>215</v>
      </c>
      <c r="H2629">
        <v>2</v>
      </c>
      <c r="I2629">
        <v>2015</v>
      </c>
      <c r="J2629">
        <v>2</v>
      </c>
      <c r="L2629">
        <v>23074129</v>
      </c>
      <c r="M2629">
        <v>4</v>
      </c>
      <c r="P2629" s="29">
        <f t="shared" si="109"/>
        <v>0.5</v>
      </c>
    </row>
    <row r="2630" spans="1:16" hidden="1" x14ac:dyDescent="0.25">
      <c r="A2630">
        <v>189574304</v>
      </c>
      <c r="B2630">
        <v>803400</v>
      </c>
      <c r="C2630" t="s">
        <v>212</v>
      </c>
      <c r="D2630">
        <v>2021795</v>
      </c>
      <c r="E2630" t="s">
        <v>222</v>
      </c>
      <c r="F2630" t="s">
        <v>214</v>
      </c>
      <c r="G2630" t="s">
        <v>215</v>
      </c>
      <c r="H2630">
        <v>3</v>
      </c>
      <c r="I2630">
        <v>2015</v>
      </c>
      <c r="J2630">
        <v>2</v>
      </c>
      <c r="L2630">
        <v>23070473</v>
      </c>
      <c r="M2630" t="s">
        <v>221</v>
      </c>
      <c r="P2630" s="29" t="str">
        <f t="shared" si="109"/>
        <v>BAD</v>
      </c>
    </row>
    <row r="2631" spans="1:16" hidden="1" x14ac:dyDescent="0.25">
      <c r="A2631">
        <v>189574304</v>
      </c>
      <c r="B2631">
        <v>803400</v>
      </c>
      <c r="C2631" t="s">
        <v>212</v>
      </c>
      <c r="D2631">
        <v>2021602</v>
      </c>
      <c r="E2631" t="s">
        <v>242</v>
      </c>
      <c r="F2631" t="s">
        <v>214</v>
      </c>
      <c r="G2631" t="s">
        <v>215</v>
      </c>
      <c r="H2631">
        <v>3</v>
      </c>
      <c r="I2631">
        <v>2015</v>
      </c>
      <c r="J2631">
        <v>2</v>
      </c>
      <c r="L2631">
        <v>23072008</v>
      </c>
      <c r="M2631">
        <v>2.2000000000000002</v>
      </c>
      <c r="P2631" s="29">
        <f t="shared" si="109"/>
        <v>0.20000000000000004</v>
      </c>
    </row>
    <row r="2632" spans="1:16" hidden="1" x14ac:dyDescent="0.25">
      <c r="A2632">
        <v>189574304</v>
      </c>
      <c r="B2632">
        <v>803400</v>
      </c>
      <c r="C2632" t="s">
        <v>212</v>
      </c>
      <c r="D2632">
        <v>2005118</v>
      </c>
      <c r="E2632" t="s">
        <v>223</v>
      </c>
      <c r="F2632" t="s">
        <v>214</v>
      </c>
      <c r="G2632" t="s">
        <v>215</v>
      </c>
      <c r="H2632">
        <v>2</v>
      </c>
      <c r="I2632">
        <v>2015</v>
      </c>
      <c r="J2632">
        <v>2</v>
      </c>
      <c r="L2632">
        <v>23071572</v>
      </c>
      <c r="M2632">
        <v>4.5</v>
      </c>
      <c r="P2632" s="29">
        <f t="shared" si="109"/>
        <v>0.58333333333333337</v>
      </c>
    </row>
    <row r="2633" spans="1:16" hidden="1" x14ac:dyDescent="0.25">
      <c r="A2633">
        <v>189574304</v>
      </c>
      <c r="B2633">
        <v>803400</v>
      </c>
      <c r="C2633" t="s">
        <v>212</v>
      </c>
      <c r="D2633">
        <v>2021580</v>
      </c>
      <c r="E2633" t="s">
        <v>241</v>
      </c>
      <c r="F2633" t="s">
        <v>214</v>
      </c>
      <c r="G2633" t="s">
        <v>215</v>
      </c>
      <c r="H2633">
        <v>3</v>
      </c>
      <c r="I2633">
        <v>2015</v>
      </c>
      <c r="J2633">
        <v>2</v>
      </c>
      <c r="L2633">
        <v>23074971</v>
      </c>
      <c r="M2633">
        <v>3.2</v>
      </c>
      <c r="P2633" s="29">
        <f t="shared" si="109"/>
        <v>0.3666666666666667</v>
      </c>
    </row>
    <row r="2634" spans="1:16" hidden="1" x14ac:dyDescent="0.25">
      <c r="A2634">
        <v>189574304</v>
      </c>
      <c r="B2634">
        <v>803400</v>
      </c>
      <c r="C2634" t="s">
        <v>212</v>
      </c>
      <c r="D2634">
        <v>2004112</v>
      </c>
      <c r="E2634" t="s">
        <v>244</v>
      </c>
      <c r="F2634" t="s">
        <v>214</v>
      </c>
      <c r="G2634" t="s">
        <v>215</v>
      </c>
      <c r="H2634">
        <v>2</v>
      </c>
      <c r="I2634">
        <v>2015</v>
      </c>
      <c r="J2634">
        <v>2</v>
      </c>
      <c r="L2634">
        <v>23073248</v>
      </c>
      <c r="M2634">
        <v>4.9000000000000004</v>
      </c>
      <c r="P2634" s="29">
        <f t="shared" si="109"/>
        <v>0.65</v>
      </c>
    </row>
    <row r="2635" spans="1:16" hidden="1" x14ac:dyDescent="0.25">
      <c r="A2635">
        <v>189574304</v>
      </c>
      <c r="B2635">
        <v>803400</v>
      </c>
      <c r="C2635" t="s">
        <v>212</v>
      </c>
      <c r="D2635">
        <v>2021795</v>
      </c>
      <c r="E2635" t="s">
        <v>222</v>
      </c>
      <c r="F2635" t="s">
        <v>214</v>
      </c>
      <c r="G2635" t="s">
        <v>215</v>
      </c>
      <c r="H2635">
        <v>3</v>
      </c>
      <c r="I2635">
        <v>2016</v>
      </c>
      <c r="J2635">
        <v>1</v>
      </c>
      <c r="L2635">
        <v>23078735</v>
      </c>
      <c r="M2635">
        <v>3.4</v>
      </c>
      <c r="P2635" s="29">
        <f t="shared" ref="P2635:P2666" si="110">IF(AND(ISNUMBER(M2635),H2635&lt;&gt;4),(M2635-1)/6,IF(H2635=4,"DRP",IF(AND(H2635=3,M2635="NA"),"BAD",IF(AND(H2635=2),"CVL",IF(AND(H2635=1,ISBLANK(M2635)),"NULL","UNK")))))</f>
        <v>0.39999999999999997</v>
      </c>
    </row>
    <row r="2636" spans="1:16" hidden="1" x14ac:dyDescent="0.25">
      <c r="A2636">
        <v>189574304</v>
      </c>
      <c r="B2636">
        <v>803400</v>
      </c>
      <c r="C2636" t="s">
        <v>212</v>
      </c>
      <c r="D2636">
        <v>2021580</v>
      </c>
      <c r="E2636" t="s">
        <v>241</v>
      </c>
      <c r="F2636" t="s">
        <v>214</v>
      </c>
      <c r="G2636" t="s">
        <v>215</v>
      </c>
      <c r="H2636">
        <v>3</v>
      </c>
      <c r="I2636">
        <v>2016</v>
      </c>
      <c r="J2636">
        <v>1</v>
      </c>
      <c r="L2636">
        <v>23081157</v>
      </c>
      <c r="M2636">
        <v>2.5</v>
      </c>
      <c r="P2636" s="29">
        <f t="shared" si="110"/>
        <v>0.25</v>
      </c>
    </row>
    <row r="2637" spans="1:16" hidden="1" x14ac:dyDescent="0.25">
      <c r="A2637">
        <v>189574304</v>
      </c>
      <c r="B2637">
        <v>803400</v>
      </c>
      <c r="C2637" t="s">
        <v>212</v>
      </c>
      <c r="D2637">
        <v>2019271</v>
      </c>
      <c r="E2637" t="s">
        <v>236</v>
      </c>
      <c r="F2637" t="s">
        <v>214</v>
      </c>
      <c r="G2637" t="s">
        <v>215</v>
      </c>
      <c r="H2637">
        <v>4</v>
      </c>
      <c r="I2637">
        <v>2016</v>
      </c>
      <c r="J2637">
        <v>1</v>
      </c>
      <c r="L2637">
        <v>23080704</v>
      </c>
      <c r="P2637" s="29" t="str">
        <f t="shared" si="110"/>
        <v>DRP</v>
      </c>
    </row>
    <row r="2638" spans="1:16" hidden="1" x14ac:dyDescent="0.25">
      <c r="A2638">
        <v>189574304</v>
      </c>
      <c r="B2638">
        <v>803400</v>
      </c>
      <c r="C2638" t="s">
        <v>212</v>
      </c>
      <c r="D2638">
        <v>2021602</v>
      </c>
      <c r="E2638" t="s">
        <v>242</v>
      </c>
      <c r="F2638" t="s">
        <v>214</v>
      </c>
      <c r="G2638" t="s">
        <v>215</v>
      </c>
      <c r="H2638">
        <v>2</v>
      </c>
      <c r="I2638">
        <v>2016</v>
      </c>
      <c r="J2638">
        <v>1</v>
      </c>
      <c r="L2638">
        <v>23081144</v>
      </c>
      <c r="M2638">
        <v>4.3</v>
      </c>
      <c r="P2638" s="29">
        <f t="shared" si="110"/>
        <v>0.54999999999999993</v>
      </c>
    </row>
    <row r="2639" spans="1:16" hidden="1" x14ac:dyDescent="0.25">
      <c r="A2639">
        <v>189574304</v>
      </c>
      <c r="B2639">
        <v>803400</v>
      </c>
      <c r="C2639" t="s">
        <v>212</v>
      </c>
      <c r="D2639">
        <v>2021756</v>
      </c>
      <c r="E2639" t="s">
        <v>253</v>
      </c>
      <c r="F2639" t="s">
        <v>214</v>
      </c>
      <c r="G2639" t="s">
        <v>215</v>
      </c>
      <c r="H2639">
        <v>3</v>
      </c>
      <c r="I2639">
        <v>2016</v>
      </c>
      <c r="J2639">
        <v>1</v>
      </c>
      <c r="L2639">
        <v>23081183</v>
      </c>
      <c r="M2639">
        <v>2.9</v>
      </c>
      <c r="P2639" s="29">
        <f t="shared" si="110"/>
        <v>0.31666666666666665</v>
      </c>
    </row>
    <row r="2640" spans="1:16" hidden="1" x14ac:dyDescent="0.25">
      <c r="A2640">
        <v>189574304</v>
      </c>
      <c r="B2640">
        <v>803400</v>
      </c>
      <c r="C2640" t="s">
        <v>212</v>
      </c>
      <c r="D2640">
        <v>2005131</v>
      </c>
      <c r="E2640" t="s">
        <v>228</v>
      </c>
      <c r="F2640" t="s">
        <v>214</v>
      </c>
      <c r="G2640" t="s">
        <v>215</v>
      </c>
      <c r="H2640">
        <v>2</v>
      </c>
      <c r="I2640">
        <v>2016</v>
      </c>
      <c r="J2640">
        <v>1</v>
      </c>
      <c r="L2640">
        <v>23081641</v>
      </c>
      <c r="M2640">
        <v>4.5999999999999996</v>
      </c>
      <c r="P2640" s="29">
        <f t="shared" si="110"/>
        <v>0.6</v>
      </c>
    </row>
    <row r="2641" spans="1:16" hidden="1" x14ac:dyDescent="0.25">
      <c r="A2641">
        <v>189574304</v>
      </c>
      <c r="B2641">
        <v>803400</v>
      </c>
      <c r="C2641" t="s">
        <v>212</v>
      </c>
      <c r="D2641">
        <v>2004099</v>
      </c>
      <c r="E2641" t="s">
        <v>245</v>
      </c>
      <c r="F2641" t="s">
        <v>214</v>
      </c>
      <c r="G2641" t="s">
        <v>215</v>
      </c>
      <c r="H2641">
        <v>2</v>
      </c>
      <c r="I2641">
        <v>2016</v>
      </c>
      <c r="J2641">
        <v>1</v>
      </c>
      <c r="L2641">
        <v>23073318</v>
      </c>
      <c r="M2641">
        <v>5.3</v>
      </c>
      <c r="P2641" s="29">
        <f t="shared" si="110"/>
        <v>0.71666666666666667</v>
      </c>
    </row>
    <row r="2642" spans="1:16" hidden="1" x14ac:dyDescent="0.25">
      <c r="A2642">
        <v>189574304</v>
      </c>
      <c r="B2642">
        <v>803400</v>
      </c>
      <c r="C2642" t="s">
        <v>212</v>
      </c>
      <c r="D2642">
        <v>2004116</v>
      </c>
      <c r="E2642" t="s">
        <v>229</v>
      </c>
      <c r="F2642" t="s">
        <v>214</v>
      </c>
      <c r="G2642" t="s">
        <v>215</v>
      </c>
      <c r="H2642">
        <v>3</v>
      </c>
      <c r="I2642">
        <v>2016</v>
      </c>
      <c r="J2642">
        <v>1</v>
      </c>
      <c r="L2642">
        <v>23078178</v>
      </c>
      <c r="M2642" t="s">
        <v>221</v>
      </c>
      <c r="P2642" s="29" t="str">
        <f t="shared" si="110"/>
        <v>BAD</v>
      </c>
    </row>
    <row r="2643" spans="1:16" hidden="1" x14ac:dyDescent="0.25">
      <c r="A2643">
        <v>189574304</v>
      </c>
      <c r="B2643">
        <v>803400</v>
      </c>
      <c r="C2643" t="s">
        <v>212</v>
      </c>
      <c r="D2643">
        <v>2004116</v>
      </c>
      <c r="E2643" t="s">
        <v>229</v>
      </c>
      <c r="F2643" t="s">
        <v>214</v>
      </c>
      <c r="G2643" t="s">
        <v>215</v>
      </c>
      <c r="H2643">
        <v>3</v>
      </c>
      <c r="I2643">
        <v>2016</v>
      </c>
      <c r="J2643">
        <v>2</v>
      </c>
      <c r="L2643">
        <v>23085554</v>
      </c>
      <c r="M2643" t="s">
        <v>221</v>
      </c>
      <c r="P2643" s="29" t="str">
        <f t="shared" si="110"/>
        <v>BAD</v>
      </c>
    </row>
    <row r="2644" spans="1:16" hidden="1" x14ac:dyDescent="0.25">
      <c r="A2644">
        <v>189574304</v>
      </c>
      <c r="B2644">
        <v>803400</v>
      </c>
      <c r="C2644" t="s">
        <v>212</v>
      </c>
      <c r="D2644">
        <v>2019271</v>
      </c>
      <c r="E2644" t="s">
        <v>236</v>
      </c>
      <c r="F2644" t="s">
        <v>214</v>
      </c>
      <c r="G2644" t="s">
        <v>215</v>
      </c>
      <c r="H2644">
        <v>3</v>
      </c>
      <c r="I2644">
        <v>2016</v>
      </c>
      <c r="J2644">
        <v>2</v>
      </c>
      <c r="L2644">
        <v>23088002</v>
      </c>
      <c r="M2644" t="s">
        <v>221</v>
      </c>
      <c r="P2644" s="29" t="str">
        <f t="shared" si="110"/>
        <v>BAD</v>
      </c>
    </row>
    <row r="2645" spans="1:16" hidden="1" x14ac:dyDescent="0.25">
      <c r="A2645">
        <v>189574304</v>
      </c>
      <c r="B2645">
        <v>803400</v>
      </c>
      <c r="C2645" t="s">
        <v>212</v>
      </c>
      <c r="D2645">
        <v>2019154</v>
      </c>
      <c r="E2645" t="s">
        <v>225</v>
      </c>
      <c r="F2645" t="s">
        <v>214</v>
      </c>
      <c r="G2645" t="s">
        <v>215</v>
      </c>
      <c r="H2645">
        <v>2</v>
      </c>
      <c r="I2645">
        <v>2016</v>
      </c>
      <c r="J2645">
        <v>2</v>
      </c>
      <c r="L2645">
        <v>23086752</v>
      </c>
      <c r="M2645">
        <v>5.7</v>
      </c>
      <c r="P2645" s="29">
        <f t="shared" si="110"/>
        <v>0.78333333333333333</v>
      </c>
    </row>
    <row r="2646" spans="1:16" hidden="1" x14ac:dyDescent="0.25">
      <c r="A2646">
        <v>189574304</v>
      </c>
      <c r="B2646">
        <v>803400</v>
      </c>
      <c r="C2646" t="s">
        <v>212</v>
      </c>
      <c r="D2646">
        <v>2021795</v>
      </c>
      <c r="E2646" t="s">
        <v>222</v>
      </c>
      <c r="F2646" t="s">
        <v>214</v>
      </c>
      <c r="G2646" t="s">
        <v>215</v>
      </c>
      <c r="H2646">
        <v>2</v>
      </c>
      <c r="I2646">
        <v>2016</v>
      </c>
      <c r="J2646">
        <v>2</v>
      </c>
      <c r="L2646">
        <v>23084483</v>
      </c>
      <c r="M2646">
        <v>4</v>
      </c>
      <c r="P2646" s="29">
        <f t="shared" si="110"/>
        <v>0.5</v>
      </c>
    </row>
    <row r="2647" spans="1:16" hidden="1" x14ac:dyDescent="0.25">
      <c r="A2647">
        <v>189574304</v>
      </c>
      <c r="B2647">
        <v>803400</v>
      </c>
      <c r="C2647" t="s">
        <v>212</v>
      </c>
      <c r="D2647">
        <v>2021580</v>
      </c>
      <c r="E2647" t="s">
        <v>241</v>
      </c>
      <c r="F2647" t="s">
        <v>214</v>
      </c>
      <c r="G2647" t="s">
        <v>215</v>
      </c>
      <c r="H2647">
        <v>3</v>
      </c>
      <c r="I2647">
        <v>2016</v>
      </c>
      <c r="J2647">
        <v>2</v>
      </c>
      <c r="L2647">
        <v>23086828</v>
      </c>
      <c r="M2647">
        <v>3.7</v>
      </c>
      <c r="P2647" s="29">
        <f t="shared" si="110"/>
        <v>0.45</v>
      </c>
    </row>
    <row r="2648" spans="1:16" hidden="1" x14ac:dyDescent="0.25">
      <c r="A2648">
        <v>189574304</v>
      </c>
      <c r="B2648">
        <v>803400</v>
      </c>
      <c r="C2648" t="s">
        <v>212</v>
      </c>
      <c r="D2648">
        <v>2021756</v>
      </c>
      <c r="E2648" t="s">
        <v>253</v>
      </c>
      <c r="F2648" t="s">
        <v>214</v>
      </c>
      <c r="G2648" t="s">
        <v>215</v>
      </c>
      <c r="H2648">
        <v>3</v>
      </c>
      <c r="I2648">
        <v>2016</v>
      </c>
      <c r="J2648">
        <v>2</v>
      </c>
      <c r="L2648">
        <v>23086835</v>
      </c>
      <c r="M2648">
        <v>2.1</v>
      </c>
      <c r="P2648" s="29">
        <f t="shared" si="110"/>
        <v>0.18333333333333335</v>
      </c>
    </row>
    <row r="2649" spans="1:16" hidden="1" x14ac:dyDescent="0.25">
      <c r="A2649">
        <v>189574304</v>
      </c>
      <c r="B2649">
        <v>803400</v>
      </c>
      <c r="C2649" t="s">
        <v>212</v>
      </c>
      <c r="D2649">
        <v>2021580</v>
      </c>
      <c r="E2649" t="s">
        <v>241</v>
      </c>
      <c r="F2649" t="s">
        <v>214</v>
      </c>
      <c r="G2649" t="s">
        <v>215</v>
      </c>
      <c r="H2649">
        <v>4</v>
      </c>
      <c r="I2649">
        <v>2016</v>
      </c>
      <c r="J2649">
        <v>2</v>
      </c>
      <c r="L2649">
        <v>23086825</v>
      </c>
      <c r="P2649" s="29" t="str">
        <f t="shared" si="110"/>
        <v>DRP</v>
      </c>
    </row>
    <row r="2650" spans="1:16" hidden="1" x14ac:dyDescent="0.25">
      <c r="A2650">
        <v>189574304</v>
      </c>
      <c r="B2650">
        <v>803400</v>
      </c>
      <c r="C2650" t="s">
        <v>212</v>
      </c>
      <c r="D2650">
        <v>2021756</v>
      </c>
      <c r="E2650" t="s">
        <v>253</v>
      </c>
      <c r="F2650" t="s">
        <v>214</v>
      </c>
      <c r="G2650" t="s">
        <v>215</v>
      </c>
      <c r="H2650">
        <v>2</v>
      </c>
      <c r="I2650">
        <v>2017</v>
      </c>
      <c r="J2650">
        <v>1</v>
      </c>
      <c r="M2650">
        <v>4</v>
      </c>
      <c r="N2650" t="s">
        <v>231</v>
      </c>
      <c r="P2650" s="29">
        <f t="shared" si="110"/>
        <v>0.5</v>
      </c>
    </row>
    <row r="2651" spans="1:16" hidden="1" x14ac:dyDescent="0.25">
      <c r="A2651">
        <v>189574304</v>
      </c>
      <c r="B2651">
        <v>803400</v>
      </c>
      <c r="C2651" t="s">
        <v>212</v>
      </c>
      <c r="D2651">
        <v>2019271</v>
      </c>
      <c r="E2651" t="s">
        <v>236</v>
      </c>
      <c r="F2651" t="s">
        <v>214</v>
      </c>
      <c r="G2651" t="s">
        <v>215</v>
      </c>
      <c r="H2651">
        <v>2</v>
      </c>
      <c r="I2651">
        <v>2017</v>
      </c>
      <c r="J2651">
        <v>1</v>
      </c>
      <c r="L2651">
        <v>23090696</v>
      </c>
      <c r="M2651">
        <v>5.7</v>
      </c>
      <c r="P2651" s="29">
        <f t="shared" si="110"/>
        <v>0.78333333333333333</v>
      </c>
    </row>
    <row r="2652" spans="1:16" hidden="1" x14ac:dyDescent="0.25">
      <c r="A2652">
        <v>189574304</v>
      </c>
      <c r="B2652">
        <v>803400</v>
      </c>
      <c r="C2652" t="s">
        <v>212</v>
      </c>
      <c r="D2652">
        <v>2021580</v>
      </c>
      <c r="E2652" t="s">
        <v>241</v>
      </c>
      <c r="F2652" t="s">
        <v>214</v>
      </c>
      <c r="G2652" t="s">
        <v>215</v>
      </c>
      <c r="H2652">
        <v>2</v>
      </c>
      <c r="I2652">
        <v>2017</v>
      </c>
      <c r="J2652">
        <v>1</v>
      </c>
      <c r="L2652">
        <v>23092926</v>
      </c>
      <c r="M2652">
        <v>4.4000000000000004</v>
      </c>
      <c r="P2652" s="29">
        <f t="shared" si="110"/>
        <v>0.56666666666666676</v>
      </c>
    </row>
    <row r="2653" spans="1:16" hidden="1" x14ac:dyDescent="0.25">
      <c r="A2653">
        <v>189574304</v>
      </c>
      <c r="B2653">
        <v>803400</v>
      </c>
      <c r="C2653" t="s">
        <v>212</v>
      </c>
      <c r="D2653">
        <v>2004116</v>
      </c>
      <c r="E2653" t="s">
        <v>229</v>
      </c>
      <c r="F2653" t="s">
        <v>214</v>
      </c>
      <c r="G2653" t="s">
        <v>215</v>
      </c>
      <c r="H2653">
        <v>2</v>
      </c>
      <c r="I2653">
        <v>2017</v>
      </c>
      <c r="J2653">
        <v>1</v>
      </c>
      <c r="L2653">
        <v>23092366</v>
      </c>
      <c r="M2653">
        <v>5.7</v>
      </c>
      <c r="P2653" s="29">
        <f t="shared" si="110"/>
        <v>0.78333333333333333</v>
      </c>
    </row>
    <row r="2654" spans="1:16" hidden="1" x14ac:dyDescent="0.25">
      <c r="A2654">
        <v>189574304</v>
      </c>
      <c r="B2654">
        <v>803400</v>
      </c>
      <c r="C2654" t="s">
        <v>212</v>
      </c>
      <c r="D2654">
        <v>2021993</v>
      </c>
      <c r="E2654" t="s">
        <v>256</v>
      </c>
      <c r="F2654" t="s">
        <v>214</v>
      </c>
      <c r="G2654" t="s">
        <v>215</v>
      </c>
      <c r="H2654">
        <v>2</v>
      </c>
      <c r="I2654">
        <v>2017</v>
      </c>
      <c r="J2654">
        <v>1</v>
      </c>
      <c r="L2654">
        <v>23093317</v>
      </c>
      <c r="M2654">
        <v>4</v>
      </c>
      <c r="P2654" s="29">
        <f t="shared" si="110"/>
        <v>0.5</v>
      </c>
    </row>
    <row r="2655" spans="1:16" hidden="1" x14ac:dyDescent="0.25">
      <c r="A2655">
        <v>189574304</v>
      </c>
      <c r="B2655">
        <v>803400</v>
      </c>
      <c r="C2655" t="s">
        <v>212</v>
      </c>
      <c r="D2655">
        <v>2021797</v>
      </c>
      <c r="E2655" t="s">
        <v>234</v>
      </c>
      <c r="F2655" t="s">
        <v>214</v>
      </c>
      <c r="G2655" t="s">
        <v>215</v>
      </c>
      <c r="H2655">
        <v>2</v>
      </c>
      <c r="I2655">
        <v>2017</v>
      </c>
      <c r="J2655">
        <v>1</v>
      </c>
      <c r="L2655">
        <v>23091399</v>
      </c>
      <c r="M2655">
        <v>5.3</v>
      </c>
      <c r="P2655" s="29">
        <f t="shared" si="110"/>
        <v>0.71666666666666667</v>
      </c>
    </row>
    <row r="2656" spans="1:16" hidden="1" x14ac:dyDescent="0.25">
      <c r="A2656">
        <v>189574304</v>
      </c>
      <c r="B2656">
        <v>803400</v>
      </c>
      <c r="C2656" t="s">
        <v>212</v>
      </c>
      <c r="D2656">
        <v>2004453</v>
      </c>
      <c r="E2656" t="s">
        <v>239</v>
      </c>
      <c r="F2656" t="s">
        <v>214</v>
      </c>
      <c r="G2656" t="s">
        <v>215</v>
      </c>
      <c r="H2656">
        <v>2</v>
      </c>
      <c r="I2656">
        <v>2017</v>
      </c>
      <c r="J2656">
        <v>1</v>
      </c>
      <c r="L2656">
        <v>23091429</v>
      </c>
      <c r="M2656">
        <v>4.4000000000000004</v>
      </c>
      <c r="P2656" s="29">
        <f t="shared" si="110"/>
        <v>0.56666666666666676</v>
      </c>
    </row>
    <row r="2657" spans="1:16" hidden="1" x14ac:dyDescent="0.25">
      <c r="A2657">
        <v>189574304</v>
      </c>
      <c r="B2657">
        <v>803400</v>
      </c>
      <c r="C2657" t="s">
        <v>212</v>
      </c>
      <c r="D2657">
        <v>2021756</v>
      </c>
      <c r="E2657" t="s">
        <v>253</v>
      </c>
      <c r="F2657" t="s">
        <v>214</v>
      </c>
      <c r="G2657" t="s">
        <v>215</v>
      </c>
      <c r="H2657">
        <v>4</v>
      </c>
      <c r="I2657">
        <v>2017</v>
      </c>
      <c r="J2657">
        <v>1</v>
      </c>
      <c r="L2657">
        <v>23092931</v>
      </c>
      <c r="P2657" s="29" t="str">
        <f t="shared" si="110"/>
        <v>DRP</v>
      </c>
    </row>
    <row r="2658" spans="1:16" hidden="1" x14ac:dyDescent="0.25">
      <c r="A2658">
        <v>189574304</v>
      </c>
      <c r="B2658">
        <v>803400</v>
      </c>
      <c r="C2658" t="s">
        <v>212</v>
      </c>
      <c r="D2658">
        <v>2019272</v>
      </c>
      <c r="E2658" t="s">
        <v>249</v>
      </c>
      <c r="F2658" t="s">
        <v>214</v>
      </c>
      <c r="G2658" t="s">
        <v>215</v>
      </c>
      <c r="H2658">
        <v>2</v>
      </c>
      <c r="I2658">
        <v>2017</v>
      </c>
      <c r="J2658">
        <v>2</v>
      </c>
      <c r="L2658">
        <v>23097957</v>
      </c>
      <c r="M2658">
        <v>5.6</v>
      </c>
      <c r="P2658" s="29">
        <f t="shared" si="110"/>
        <v>0.76666666666666661</v>
      </c>
    </row>
    <row r="2659" spans="1:16" hidden="1" x14ac:dyDescent="0.25">
      <c r="A2659">
        <v>189574304</v>
      </c>
      <c r="B2659">
        <v>803400</v>
      </c>
      <c r="C2659" t="s">
        <v>212</v>
      </c>
      <c r="D2659">
        <v>2021874</v>
      </c>
      <c r="E2659" t="s">
        <v>226</v>
      </c>
      <c r="F2659" t="s">
        <v>214</v>
      </c>
      <c r="G2659" t="s">
        <v>215</v>
      </c>
      <c r="H2659">
        <v>3</v>
      </c>
      <c r="I2659">
        <v>2017</v>
      </c>
      <c r="J2659">
        <v>2</v>
      </c>
      <c r="L2659">
        <v>23101908</v>
      </c>
      <c r="M2659">
        <v>3.2</v>
      </c>
      <c r="P2659" s="29">
        <f t="shared" si="110"/>
        <v>0.3666666666666667</v>
      </c>
    </row>
    <row r="2660" spans="1:16" hidden="1" x14ac:dyDescent="0.25">
      <c r="A2660">
        <v>189574304</v>
      </c>
      <c r="B2660">
        <v>803400</v>
      </c>
      <c r="C2660" t="s">
        <v>212</v>
      </c>
      <c r="D2660">
        <v>2021645</v>
      </c>
      <c r="E2660" t="s">
        <v>251</v>
      </c>
      <c r="F2660" t="s">
        <v>214</v>
      </c>
      <c r="G2660" t="s">
        <v>215</v>
      </c>
      <c r="H2660">
        <v>3</v>
      </c>
      <c r="I2660">
        <v>2017</v>
      </c>
      <c r="J2660">
        <v>2</v>
      </c>
      <c r="L2660">
        <v>23099058</v>
      </c>
      <c r="M2660">
        <v>3.7</v>
      </c>
      <c r="P2660" s="29">
        <f t="shared" si="110"/>
        <v>0.45</v>
      </c>
    </row>
    <row r="2661" spans="1:16" hidden="1" x14ac:dyDescent="0.25">
      <c r="A2661">
        <v>189574304</v>
      </c>
      <c r="B2661">
        <v>803400</v>
      </c>
      <c r="C2661" t="s">
        <v>212</v>
      </c>
      <c r="D2661">
        <v>2021638</v>
      </c>
      <c r="E2661" t="s">
        <v>250</v>
      </c>
      <c r="F2661" t="s">
        <v>214</v>
      </c>
      <c r="G2661" t="s">
        <v>215</v>
      </c>
      <c r="H2661">
        <v>3</v>
      </c>
      <c r="I2661">
        <v>2017</v>
      </c>
      <c r="J2661">
        <v>2</v>
      </c>
      <c r="M2661">
        <v>3.7</v>
      </c>
      <c r="N2661" t="s">
        <v>231</v>
      </c>
      <c r="P2661" s="29">
        <f t="shared" si="110"/>
        <v>0.45</v>
      </c>
    </row>
    <row r="2662" spans="1:16" hidden="1" x14ac:dyDescent="0.25">
      <c r="A2662">
        <v>189574304</v>
      </c>
      <c r="B2662">
        <v>803400</v>
      </c>
      <c r="C2662" t="s">
        <v>212</v>
      </c>
      <c r="D2662">
        <v>2021781</v>
      </c>
      <c r="E2662" t="s">
        <v>235</v>
      </c>
      <c r="F2662" t="s">
        <v>214</v>
      </c>
      <c r="G2662" t="s">
        <v>215</v>
      </c>
      <c r="H2662">
        <v>2</v>
      </c>
      <c r="I2662">
        <v>2017</v>
      </c>
      <c r="J2662">
        <v>2</v>
      </c>
      <c r="L2662">
        <v>23101189</v>
      </c>
      <c r="M2662">
        <v>4</v>
      </c>
      <c r="P2662" s="29">
        <f t="shared" si="110"/>
        <v>0.5</v>
      </c>
    </row>
    <row r="2663" spans="1:16" hidden="1" x14ac:dyDescent="0.25">
      <c r="A2663">
        <v>189574304</v>
      </c>
      <c r="B2663">
        <v>803400</v>
      </c>
      <c r="C2663" t="s">
        <v>212</v>
      </c>
      <c r="D2663">
        <v>2021638</v>
      </c>
      <c r="E2663" t="s">
        <v>250</v>
      </c>
      <c r="F2663" t="s">
        <v>214</v>
      </c>
      <c r="G2663" t="s">
        <v>215</v>
      </c>
      <c r="H2663">
        <v>4</v>
      </c>
      <c r="I2663">
        <v>2017</v>
      </c>
      <c r="J2663">
        <v>2</v>
      </c>
      <c r="L2663">
        <v>23101182</v>
      </c>
      <c r="P2663" s="29" t="str">
        <f t="shared" si="110"/>
        <v>DRP</v>
      </c>
    </row>
    <row r="2664" spans="1:16" hidden="1" x14ac:dyDescent="0.25">
      <c r="A2664">
        <v>189574304</v>
      </c>
      <c r="B2664">
        <v>803400</v>
      </c>
      <c r="C2664" t="s">
        <v>212</v>
      </c>
      <c r="D2664">
        <v>2021850</v>
      </c>
      <c r="E2664" t="s">
        <v>233</v>
      </c>
      <c r="F2664" t="s">
        <v>214</v>
      </c>
      <c r="G2664" t="s">
        <v>215</v>
      </c>
      <c r="H2664">
        <v>4</v>
      </c>
      <c r="I2664">
        <v>2017</v>
      </c>
      <c r="J2664">
        <v>2</v>
      </c>
      <c r="L2664">
        <v>23099061</v>
      </c>
      <c r="P2664" s="29" t="str">
        <f t="shared" si="110"/>
        <v>DRP</v>
      </c>
    </row>
    <row r="2665" spans="1:16" hidden="1" x14ac:dyDescent="0.25">
      <c r="A2665">
        <v>189574304</v>
      </c>
      <c r="B2665">
        <v>803400</v>
      </c>
      <c r="C2665" t="s">
        <v>212</v>
      </c>
      <c r="D2665">
        <v>2021706</v>
      </c>
      <c r="E2665" t="s">
        <v>271</v>
      </c>
      <c r="F2665" t="s">
        <v>214</v>
      </c>
      <c r="G2665" t="s">
        <v>215</v>
      </c>
      <c r="H2665">
        <v>4</v>
      </c>
      <c r="I2665">
        <v>2017</v>
      </c>
      <c r="J2665">
        <v>2</v>
      </c>
      <c r="L2665">
        <v>23101930</v>
      </c>
      <c r="P2665" s="29" t="str">
        <f t="shared" si="110"/>
        <v>DRP</v>
      </c>
    </row>
    <row r="2666" spans="1:16" hidden="1" x14ac:dyDescent="0.25">
      <c r="A2666">
        <v>189574304</v>
      </c>
      <c r="B2666">
        <v>803400</v>
      </c>
      <c r="C2666" t="s">
        <v>212</v>
      </c>
      <c r="D2666">
        <v>2021858</v>
      </c>
      <c r="E2666" t="s">
        <v>230</v>
      </c>
      <c r="F2666" t="s">
        <v>214</v>
      </c>
      <c r="G2666" t="s">
        <v>215</v>
      </c>
      <c r="H2666">
        <v>4</v>
      </c>
      <c r="I2666">
        <v>2018</v>
      </c>
      <c r="J2666">
        <v>1</v>
      </c>
      <c r="L2666">
        <v>23107204</v>
      </c>
      <c r="P2666" s="29" t="str">
        <f t="shared" si="110"/>
        <v>DRP</v>
      </c>
    </row>
    <row r="2667" spans="1:16" hidden="1" x14ac:dyDescent="0.25">
      <c r="A2667">
        <v>189574304</v>
      </c>
      <c r="B2667">
        <v>803400</v>
      </c>
      <c r="C2667" t="s">
        <v>212</v>
      </c>
      <c r="D2667">
        <v>2004452</v>
      </c>
      <c r="E2667" t="s">
        <v>240</v>
      </c>
      <c r="F2667" t="s">
        <v>214</v>
      </c>
      <c r="G2667" t="s">
        <v>215</v>
      </c>
      <c r="H2667">
        <v>2</v>
      </c>
      <c r="I2667">
        <v>2018</v>
      </c>
      <c r="J2667">
        <v>1</v>
      </c>
      <c r="L2667">
        <v>23106897</v>
      </c>
      <c r="M2667">
        <v>4.0999999999999996</v>
      </c>
      <c r="P2667" s="29">
        <f t="shared" ref="P2667:P2698" si="111">IF(AND(ISNUMBER(M2667),H2667&lt;&gt;4),(M2667-1)/6,IF(H2667=4,"DRP",IF(AND(H2667=3,M2667="NA"),"BAD",IF(AND(H2667=2),"CVL",IF(AND(H2667=1,ISBLANK(M2667)),"NULL","UNK")))))</f>
        <v>0.51666666666666661</v>
      </c>
    </row>
    <row r="2668" spans="1:16" hidden="1" x14ac:dyDescent="0.25">
      <c r="A2668">
        <v>189574304</v>
      </c>
      <c r="B2668">
        <v>803400</v>
      </c>
      <c r="C2668" t="s">
        <v>212</v>
      </c>
      <c r="D2668">
        <v>2021706</v>
      </c>
      <c r="E2668" t="s">
        <v>271</v>
      </c>
      <c r="F2668" t="s">
        <v>214</v>
      </c>
      <c r="G2668" t="s">
        <v>215</v>
      </c>
      <c r="H2668">
        <v>2</v>
      </c>
      <c r="I2668">
        <v>2018</v>
      </c>
      <c r="J2668">
        <v>1</v>
      </c>
      <c r="L2668">
        <v>23108870</v>
      </c>
      <c r="M2668">
        <v>4</v>
      </c>
      <c r="P2668" s="29">
        <f t="shared" si="111"/>
        <v>0.5</v>
      </c>
    </row>
    <row r="2669" spans="1:16" hidden="1" x14ac:dyDescent="0.25">
      <c r="A2669">
        <v>189574304</v>
      </c>
      <c r="B2669">
        <v>803400</v>
      </c>
      <c r="C2669" t="s">
        <v>212</v>
      </c>
      <c r="D2669">
        <v>2021638</v>
      </c>
      <c r="E2669" t="s">
        <v>250</v>
      </c>
      <c r="F2669" t="s">
        <v>214</v>
      </c>
      <c r="G2669" t="s">
        <v>215</v>
      </c>
      <c r="H2669">
        <v>2</v>
      </c>
      <c r="I2669">
        <v>2018</v>
      </c>
      <c r="J2669">
        <v>1</v>
      </c>
      <c r="L2669">
        <v>23108054</v>
      </c>
      <c r="M2669">
        <v>4</v>
      </c>
      <c r="P2669" s="29">
        <f t="shared" si="111"/>
        <v>0.5</v>
      </c>
    </row>
    <row r="2670" spans="1:16" hidden="1" x14ac:dyDescent="0.25">
      <c r="A2670">
        <v>189574304</v>
      </c>
      <c r="B2670">
        <v>803400</v>
      </c>
      <c r="C2670" t="s">
        <v>212</v>
      </c>
      <c r="D2670">
        <v>2021645</v>
      </c>
      <c r="E2670" t="s">
        <v>251</v>
      </c>
      <c r="F2670" t="s">
        <v>214</v>
      </c>
      <c r="G2670" t="s">
        <v>215</v>
      </c>
      <c r="H2670">
        <v>2</v>
      </c>
      <c r="I2670">
        <v>2018</v>
      </c>
      <c r="J2670">
        <v>1</v>
      </c>
      <c r="L2670">
        <v>23107080</v>
      </c>
      <c r="M2670">
        <v>4.4000000000000004</v>
      </c>
      <c r="P2670" s="29">
        <f t="shared" si="111"/>
        <v>0.56666666666666676</v>
      </c>
    </row>
    <row r="2671" spans="1:16" hidden="1" x14ac:dyDescent="0.25">
      <c r="A2671">
        <v>189574304</v>
      </c>
      <c r="B2671">
        <v>803400</v>
      </c>
      <c r="C2671" t="s">
        <v>212</v>
      </c>
      <c r="D2671">
        <v>2021615</v>
      </c>
      <c r="E2671" t="s">
        <v>255</v>
      </c>
      <c r="F2671" t="s">
        <v>214</v>
      </c>
      <c r="G2671" t="s">
        <v>215</v>
      </c>
      <c r="H2671">
        <v>4</v>
      </c>
      <c r="I2671">
        <v>2018</v>
      </c>
      <c r="J2671">
        <v>2</v>
      </c>
      <c r="L2671">
        <v>23115891</v>
      </c>
      <c r="P2671" s="29" t="str">
        <f t="shared" si="111"/>
        <v>DRP</v>
      </c>
    </row>
    <row r="2672" spans="1:16" hidden="1" x14ac:dyDescent="0.25">
      <c r="A2672">
        <v>189574304</v>
      </c>
      <c r="B2672">
        <v>803400</v>
      </c>
      <c r="C2672" t="s">
        <v>212</v>
      </c>
      <c r="D2672">
        <v>2004459</v>
      </c>
      <c r="E2672" t="s">
        <v>238</v>
      </c>
      <c r="F2672" t="s">
        <v>214</v>
      </c>
      <c r="G2672" t="s">
        <v>215</v>
      </c>
      <c r="H2672">
        <v>3</v>
      </c>
      <c r="I2672">
        <v>2018</v>
      </c>
      <c r="J2672">
        <v>2</v>
      </c>
      <c r="L2672">
        <v>23114825</v>
      </c>
      <c r="M2672">
        <v>3.3</v>
      </c>
      <c r="P2672" s="29">
        <f t="shared" si="111"/>
        <v>0.3833333333333333</v>
      </c>
    </row>
    <row r="2673" spans="1:16" hidden="1" x14ac:dyDescent="0.25">
      <c r="A2673">
        <v>189574304</v>
      </c>
      <c r="B2673">
        <v>803400</v>
      </c>
      <c r="C2673" t="s">
        <v>212</v>
      </c>
      <c r="D2673">
        <v>2021853</v>
      </c>
      <c r="E2673" t="s">
        <v>258</v>
      </c>
      <c r="F2673" t="s">
        <v>214</v>
      </c>
      <c r="G2673" t="s">
        <v>215</v>
      </c>
      <c r="H2673">
        <v>2</v>
      </c>
      <c r="I2673">
        <v>2018</v>
      </c>
      <c r="J2673">
        <v>2</v>
      </c>
      <c r="L2673">
        <v>23114793</v>
      </c>
      <c r="M2673">
        <v>4.8</v>
      </c>
      <c r="P2673" s="29">
        <f t="shared" si="111"/>
        <v>0.6333333333333333</v>
      </c>
    </row>
    <row r="2674" spans="1:16" hidden="1" x14ac:dyDescent="0.25">
      <c r="A2674">
        <v>189574304</v>
      </c>
      <c r="B2674">
        <v>803400</v>
      </c>
      <c r="C2674" t="s">
        <v>212</v>
      </c>
      <c r="D2674">
        <v>2021640</v>
      </c>
      <c r="E2674" t="s">
        <v>227</v>
      </c>
      <c r="F2674" t="s">
        <v>214</v>
      </c>
      <c r="G2674" t="s">
        <v>215</v>
      </c>
      <c r="H2674">
        <v>3</v>
      </c>
      <c r="I2674">
        <v>2018</v>
      </c>
      <c r="J2674">
        <v>2</v>
      </c>
      <c r="L2674">
        <v>23116290</v>
      </c>
      <c r="M2674">
        <v>3.3</v>
      </c>
      <c r="P2674" s="29">
        <f t="shared" si="111"/>
        <v>0.3833333333333333</v>
      </c>
    </row>
    <row r="2675" spans="1:16" hidden="1" x14ac:dyDescent="0.25">
      <c r="A2675">
        <v>189574304</v>
      </c>
      <c r="B2675">
        <v>803400</v>
      </c>
      <c r="C2675" t="s">
        <v>212</v>
      </c>
      <c r="D2675">
        <v>2021850</v>
      </c>
      <c r="E2675" t="s">
        <v>233</v>
      </c>
      <c r="F2675" t="s">
        <v>214</v>
      </c>
      <c r="G2675" t="s">
        <v>215</v>
      </c>
      <c r="H2675">
        <v>2</v>
      </c>
      <c r="I2675">
        <v>2018</v>
      </c>
      <c r="J2675">
        <v>2</v>
      </c>
      <c r="L2675">
        <v>23114827</v>
      </c>
      <c r="M2675">
        <v>5.8</v>
      </c>
      <c r="P2675" s="29">
        <f t="shared" si="111"/>
        <v>0.79999999999999993</v>
      </c>
    </row>
    <row r="2676" spans="1:16" hidden="1" x14ac:dyDescent="0.25">
      <c r="A2676">
        <v>189574304</v>
      </c>
      <c r="B2676">
        <v>803400</v>
      </c>
      <c r="C2676" t="s">
        <v>212</v>
      </c>
      <c r="D2676">
        <v>2021874</v>
      </c>
      <c r="E2676" t="s">
        <v>226</v>
      </c>
      <c r="F2676" t="s">
        <v>214</v>
      </c>
      <c r="G2676" t="s">
        <v>215</v>
      </c>
      <c r="H2676">
        <v>2</v>
      </c>
      <c r="I2676">
        <v>2018</v>
      </c>
      <c r="J2676">
        <v>2</v>
      </c>
      <c r="M2676">
        <v>4.0999999999999996</v>
      </c>
      <c r="N2676" t="s">
        <v>231</v>
      </c>
      <c r="P2676" s="29">
        <f t="shared" si="111"/>
        <v>0.51666666666666661</v>
      </c>
    </row>
    <row r="2677" spans="1:16" hidden="1" x14ac:dyDescent="0.25">
      <c r="A2677">
        <v>189574304</v>
      </c>
      <c r="B2677">
        <v>803400</v>
      </c>
      <c r="C2677" t="s">
        <v>212</v>
      </c>
      <c r="D2677">
        <v>2021679</v>
      </c>
      <c r="E2677" t="s">
        <v>259</v>
      </c>
      <c r="F2677" t="s">
        <v>214</v>
      </c>
      <c r="G2677" t="s">
        <v>215</v>
      </c>
      <c r="H2677">
        <v>2</v>
      </c>
      <c r="I2677">
        <v>2018</v>
      </c>
      <c r="J2677">
        <v>2</v>
      </c>
      <c r="L2677">
        <v>23116297</v>
      </c>
      <c r="M2677">
        <v>4</v>
      </c>
      <c r="P2677" s="29">
        <f t="shared" si="111"/>
        <v>0.5</v>
      </c>
    </row>
    <row r="2678" spans="1:16" hidden="1" x14ac:dyDescent="0.25">
      <c r="A2678">
        <v>189574304</v>
      </c>
      <c r="B2678">
        <v>803400</v>
      </c>
      <c r="C2678" t="s">
        <v>212</v>
      </c>
      <c r="D2678">
        <v>2021747</v>
      </c>
      <c r="E2678" t="s">
        <v>270</v>
      </c>
      <c r="F2678" t="s">
        <v>214</v>
      </c>
      <c r="G2678" t="s">
        <v>215</v>
      </c>
      <c r="H2678">
        <v>2</v>
      </c>
      <c r="I2678">
        <v>2018</v>
      </c>
      <c r="J2678">
        <v>2</v>
      </c>
      <c r="L2678">
        <v>23114826</v>
      </c>
      <c r="M2678">
        <v>4</v>
      </c>
      <c r="P2678" s="29">
        <f t="shared" si="111"/>
        <v>0.5</v>
      </c>
    </row>
    <row r="2679" spans="1:16" hidden="1" x14ac:dyDescent="0.25">
      <c r="A2679">
        <v>189574304</v>
      </c>
      <c r="B2679">
        <v>803400</v>
      </c>
      <c r="C2679" t="s">
        <v>212</v>
      </c>
      <c r="D2679">
        <v>2021720</v>
      </c>
      <c r="E2679" t="s">
        <v>263</v>
      </c>
      <c r="F2679" t="s">
        <v>214</v>
      </c>
      <c r="G2679" t="s">
        <v>215</v>
      </c>
      <c r="H2679">
        <v>2</v>
      </c>
      <c r="I2679">
        <v>2019</v>
      </c>
      <c r="J2679">
        <v>1</v>
      </c>
      <c r="L2679">
        <v>23120794</v>
      </c>
      <c r="M2679">
        <v>4.3</v>
      </c>
      <c r="P2679" s="29">
        <f t="shared" si="111"/>
        <v>0.54999999999999993</v>
      </c>
    </row>
    <row r="2680" spans="1:16" hidden="1" x14ac:dyDescent="0.25">
      <c r="A2680">
        <v>189574304</v>
      </c>
      <c r="B2680">
        <v>803400</v>
      </c>
      <c r="C2680" t="s">
        <v>212</v>
      </c>
      <c r="D2680">
        <v>2021858</v>
      </c>
      <c r="E2680" t="s">
        <v>230</v>
      </c>
      <c r="F2680" t="s">
        <v>214</v>
      </c>
      <c r="G2680" t="s">
        <v>215</v>
      </c>
      <c r="H2680">
        <v>2</v>
      </c>
      <c r="I2680">
        <v>2019</v>
      </c>
      <c r="J2680">
        <v>1</v>
      </c>
      <c r="L2680">
        <v>23120796</v>
      </c>
      <c r="M2680">
        <v>4.7</v>
      </c>
      <c r="P2680" s="29">
        <f t="shared" si="111"/>
        <v>0.6166666666666667</v>
      </c>
    </row>
    <row r="2681" spans="1:16" hidden="1" x14ac:dyDescent="0.25">
      <c r="A2681">
        <v>189574304</v>
      </c>
      <c r="B2681">
        <v>803400</v>
      </c>
      <c r="C2681" t="s">
        <v>212</v>
      </c>
      <c r="D2681">
        <v>2021734</v>
      </c>
      <c r="E2681" t="s">
        <v>252</v>
      </c>
      <c r="F2681" t="s">
        <v>214</v>
      </c>
      <c r="G2681" t="s">
        <v>215</v>
      </c>
      <c r="H2681">
        <v>2</v>
      </c>
      <c r="I2681">
        <v>2019</v>
      </c>
      <c r="J2681">
        <v>1</v>
      </c>
      <c r="L2681">
        <v>23120792</v>
      </c>
      <c r="M2681">
        <v>5.3</v>
      </c>
      <c r="P2681" s="29">
        <f t="shared" si="111"/>
        <v>0.71666666666666667</v>
      </c>
    </row>
    <row r="2682" spans="1:16" hidden="1" x14ac:dyDescent="0.25">
      <c r="A2682">
        <v>189574304</v>
      </c>
      <c r="B2682">
        <v>803400</v>
      </c>
      <c r="C2682" t="s">
        <v>212</v>
      </c>
      <c r="D2682">
        <v>2021640</v>
      </c>
      <c r="E2682" t="s">
        <v>227</v>
      </c>
      <c r="F2682" t="s">
        <v>214</v>
      </c>
      <c r="G2682" t="s">
        <v>215</v>
      </c>
      <c r="H2682">
        <v>3</v>
      </c>
      <c r="I2682">
        <v>2019</v>
      </c>
      <c r="J2682">
        <v>1</v>
      </c>
      <c r="L2682">
        <v>23122092</v>
      </c>
      <c r="M2682" t="s">
        <v>221</v>
      </c>
      <c r="P2682" s="29" t="str">
        <f t="shared" si="111"/>
        <v>BAD</v>
      </c>
    </row>
    <row r="2683" spans="1:16" hidden="1" x14ac:dyDescent="0.25">
      <c r="A2683">
        <v>189574304</v>
      </c>
      <c r="B2683">
        <v>803400</v>
      </c>
      <c r="C2683" t="s">
        <v>212</v>
      </c>
      <c r="D2683">
        <v>2021615</v>
      </c>
      <c r="E2683" t="s">
        <v>255</v>
      </c>
      <c r="F2683" t="s">
        <v>214</v>
      </c>
      <c r="G2683" t="s">
        <v>215</v>
      </c>
      <c r="H2683">
        <v>3</v>
      </c>
      <c r="I2683">
        <v>2019</v>
      </c>
      <c r="J2683">
        <v>1</v>
      </c>
      <c r="L2683">
        <v>23120231</v>
      </c>
      <c r="M2683">
        <v>2.2999999999999998</v>
      </c>
      <c r="P2683" s="29">
        <f t="shared" si="111"/>
        <v>0.21666666666666665</v>
      </c>
    </row>
    <row r="2684" spans="1:16" hidden="1" x14ac:dyDescent="0.25">
      <c r="A2684">
        <v>189574304</v>
      </c>
      <c r="B2684">
        <v>803400</v>
      </c>
      <c r="C2684" t="s">
        <v>212</v>
      </c>
      <c r="D2684">
        <v>2021725</v>
      </c>
      <c r="E2684" t="s">
        <v>257</v>
      </c>
      <c r="F2684" t="s">
        <v>214</v>
      </c>
      <c r="G2684" t="s">
        <v>215</v>
      </c>
      <c r="H2684">
        <v>1</v>
      </c>
      <c r="I2684">
        <v>2019</v>
      </c>
      <c r="J2684">
        <v>2</v>
      </c>
      <c r="L2684">
        <v>23129197</v>
      </c>
      <c r="P2684" s="29" t="str">
        <f t="shared" si="111"/>
        <v>NULL</v>
      </c>
    </row>
    <row r="2685" spans="1:16" hidden="1" x14ac:dyDescent="0.25">
      <c r="A2685">
        <v>189574304</v>
      </c>
      <c r="B2685">
        <v>803400</v>
      </c>
      <c r="C2685" t="s">
        <v>212</v>
      </c>
      <c r="D2685">
        <v>2021758</v>
      </c>
      <c r="E2685" t="s">
        <v>254</v>
      </c>
      <c r="F2685" t="s">
        <v>214</v>
      </c>
      <c r="G2685" t="s">
        <v>215</v>
      </c>
      <c r="H2685">
        <v>1</v>
      </c>
      <c r="I2685">
        <v>2019</v>
      </c>
      <c r="J2685">
        <v>2</v>
      </c>
      <c r="L2685">
        <v>23128841</v>
      </c>
      <c r="P2685" s="29" t="str">
        <f t="shared" si="111"/>
        <v>NULL</v>
      </c>
    </row>
    <row r="2686" spans="1:16" hidden="1" x14ac:dyDescent="0.25">
      <c r="A2686">
        <v>189574304</v>
      </c>
      <c r="B2686">
        <v>803400</v>
      </c>
      <c r="C2686" t="s">
        <v>212</v>
      </c>
      <c r="D2686">
        <v>2021624</v>
      </c>
      <c r="E2686" t="s">
        <v>243</v>
      </c>
      <c r="F2686" t="s">
        <v>214</v>
      </c>
      <c r="G2686" t="s">
        <v>215</v>
      </c>
      <c r="H2686">
        <v>1</v>
      </c>
      <c r="I2686">
        <v>2019</v>
      </c>
      <c r="J2686">
        <v>2</v>
      </c>
      <c r="L2686">
        <v>23128840</v>
      </c>
      <c r="P2686" s="29" t="str">
        <f t="shared" si="111"/>
        <v>NULL</v>
      </c>
    </row>
    <row r="2687" spans="1:16" hidden="1" x14ac:dyDescent="0.25">
      <c r="A2687">
        <v>189574304</v>
      </c>
      <c r="B2687">
        <v>803400</v>
      </c>
      <c r="C2687" t="s">
        <v>212</v>
      </c>
      <c r="D2687">
        <v>2004459</v>
      </c>
      <c r="E2687" t="s">
        <v>238</v>
      </c>
      <c r="F2687" t="s">
        <v>214</v>
      </c>
      <c r="G2687" t="s">
        <v>215</v>
      </c>
      <c r="H2687">
        <v>1</v>
      </c>
      <c r="I2687">
        <v>2019</v>
      </c>
      <c r="J2687">
        <v>2</v>
      </c>
      <c r="L2687">
        <v>23128837</v>
      </c>
      <c r="P2687" s="29" t="str">
        <f t="shared" si="111"/>
        <v>NULL</v>
      </c>
    </row>
    <row r="2688" spans="1:16" hidden="1" x14ac:dyDescent="0.25">
      <c r="A2688">
        <v>189574304</v>
      </c>
      <c r="B2688">
        <v>803400</v>
      </c>
      <c r="C2688" t="s">
        <v>212</v>
      </c>
      <c r="D2688">
        <v>2021615</v>
      </c>
      <c r="E2688" t="s">
        <v>255</v>
      </c>
      <c r="F2688" t="s">
        <v>214</v>
      </c>
      <c r="G2688" t="s">
        <v>215</v>
      </c>
      <c r="H2688">
        <v>1</v>
      </c>
      <c r="I2688">
        <v>2019</v>
      </c>
      <c r="J2688">
        <v>2</v>
      </c>
      <c r="L2688">
        <v>23129300</v>
      </c>
      <c r="P2688" s="29" t="str">
        <f t="shared" si="111"/>
        <v>NULL</v>
      </c>
    </row>
    <row r="2689" spans="1:16" hidden="1" x14ac:dyDescent="0.25">
      <c r="A2689">
        <v>189723458</v>
      </c>
      <c r="B2689">
        <v>803401</v>
      </c>
      <c r="C2689" t="s">
        <v>318</v>
      </c>
      <c r="D2689">
        <v>2005099</v>
      </c>
      <c r="E2689" t="s">
        <v>217</v>
      </c>
      <c r="F2689" t="s">
        <v>214</v>
      </c>
      <c r="G2689" t="s">
        <v>215</v>
      </c>
      <c r="H2689">
        <v>3</v>
      </c>
      <c r="I2689">
        <v>2016</v>
      </c>
      <c r="J2689">
        <v>1</v>
      </c>
      <c r="L2689">
        <v>23081377</v>
      </c>
      <c r="M2689">
        <v>1.8</v>
      </c>
      <c r="P2689" s="29">
        <f t="shared" si="111"/>
        <v>0.13333333333333333</v>
      </c>
    </row>
    <row r="2690" spans="1:16" hidden="1" x14ac:dyDescent="0.25">
      <c r="A2690">
        <v>189723458</v>
      </c>
      <c r="B2690">
        <v>803401</v>
      </c>
      <c r="C2690" t="s">
        <v>318</v>
      </c>
      <c r="D2690">
        <v>2005102</v>
      </c>
      <c r="E2690" t="s">
        <v>218</v>
      </c>
      <c r="F2690" t="s">
        <v>214</v>
      </c>
      <c r="G2690" t="s">
        <v>215</v>
      </c>
      <c r="H2690">
        <v>3</v>
      </c>
      <c r="I2690">
        <v>2016</v>
      </c>
      <c r="J2690">
        <v>1</v>
      </c>
      <c r="L2690">
        <v>23081384</v>
      </c>
      <c r="M2690">
        <v>1</v>
      </c>
      <c r="P2690" s="29">
        <f t="shared" si="111"/>
        <v>0</v>
      </c>
    </row>
    <row r="2691" spans="1:16" hidden="1" x14ac:dyDescent="0.25">
      <c r="A2691">
        <v>189723458</v>
      </c>
      <c r="B2691">
        <v>803401</v>
      </c>
      <c r="C2691" t="s">
        <v>318</v>
      </c>
      <c r="D2691">
        <v>2021600</v>
      </c>
      <c r="E2691" t="s">
        <v>219</v>
      </c>
      <c r="F2691" t="s">
        <v>214</v>
      </c>
      <c r="G2691" t="s">
        <v>215</v>
      </c>
      <c r="H2691">
        <v>3</v>
      </c>
      <c r="I2691">
        <v>2016</v>
      </c>
      <c r="J2691">
        <v>1</v>
      </c>
      <c r="L2691">
        <v>23081083</v>
      </c>
      <c r="M2691" t="s">
        <v>221</v>
      </c>
      <c r="P2691" s="29" t="str">
        <f t="shared" si="111"/>
        <v>BAD</v>
      </c>
    </row>
    <row r="2692" spans="1:16" hidden="1" x14ac:dyDescent="0.25">
      <c r="A2692">
        <v>189723458</v>
      </c>
      <c r="B2692">
        <v>803401</v>
      </c>
      <c r="C2692" t="s">
        <v>318</v>
      </c>
      <c r="D2692">
        <v>2021754</v>
      </c>
      <c r="E2692" t="s">
        <v>216</v>
      </c>
      <c r="F2692" t="s">
        <v>214</v>
      </c>
      <c r="G2692" t="s">
        <v>215</v>
      </c>
      <c r="H2692">
        <v>3</v>
      </c>
      <c r="I2692">
        <v>2016</v>
      </c>
      <c r="J2692">
        <v>1</v>
      </c>
      <c r="L2692">
        <v>23081096</v>
      </c>
      <c r="M2692" t="s">
        <v>221</v>
      </c>
      <c r="P2692" s="29" t="str">
        <f t="shared" si="111"/>
        <v>BAD</v>
      </c>
    </row>
    <row r="2693" spans="1:16" hidden="1" x14ac:dyDescent="0.25">
      <c r="A2693">
        <v>189723458</v>
      </c>
      <c r="B2693">
        <v>803401</v>
      </c>
      <c r="C2693" t="s">
        <v>318</v>
      </c>
      <c r="D2693">
        <v>2005118</v>
      </c>
      <c r="E2693" t="s">
        <v>223</v>
      </c>
      <c r="F2693" t="s">
        <v>214</v>
      </c>
      <c r="G2693" t="s">
        <v>215</v>
      </c>
      <c r="H2693">
        <v>3</v>
      </c>
      <c r="I2693">
        <v>2016</v>
      </c>
      <c r="J2693">
        <v>1</v>
      </c>
      <c r="L2693">
        <v>23081579</v>
      </c>
      <c r="M2693">
        <v>1.8</v>
      </c>
      <c r="P2693" s="29">
        <f t="shared" si="111"/>
        <v>0.13333333333333333</v>
      </c>
    </row>
    <row r="2694" spans="1:16" hidden="1" x14ac:dyDescent="0.25">
      <c r="A2694">
        <v>189723458</v>
      </c>
      <c r="B2694">
        <v>803401</v>
      </c>
      <c r="C2694" t="s">
        <v>318</v>
      </c>
      <c r="D2694">
        <v>2004098</v>
      </c>
      <c r="E2694" t="s">
        <v>213</v>
      </c>
      <c r="F2694" t="s">
        <v>214</v>
      </c>
      <c r="G2694" t="s">
        <v>215</v>
      </c>
      <c r="H2694">
        <v>4</v>
      </c>
      <c r="I2694">
        <v>2016</v>
      </c>
      <c r="J2694">
        <v>1</v>
      </c>
      <c r="L2694">
        <v>23078140</v>
      </c>
      <c r="P2694" s="29" t="str">
        <f t="shared" si="111"/>
        <v>DRP</v>
      </c>
    </row>
    <row r="2695" spans="1:16" hidden="1" x14ac:dyDescent="0.25">
      <c r="A2695">
        <v>189723458</v>
      </c>
      <c r="B2695">
        <v>803401</v>
      </c>
      <c r="C2695" t="s">
        <v>318</v>
      </c>
      <c r="D2695">
        <v>2005099</v>
      </c>
      <c r="E2695" t="s">
        <v>217</v>
      </c>
      <c r="F2695" t="s">
        <v>214</v>
      </c>
      <c r="G2695" t="s">
        <v>215</v>
      </c>
      <c r="H2695">
        <v>3</v>
      </c>
      <c r="I2695">
        <v>2016</v>
      </c>
      <c r="J2695">
        <v>2</v>
      </c>
      <c r="L2695">
        <v>23086540</v>
      </c>
      <c r="M2695" t="s">
        <v>221</v>
      </c>
      <c r="P2695" s="29" t="str">
        <f t="shared" si="111"/>
        <v>BAD</v>
      </c>
    </row>
    <row r="2696" spans="1:16" hidden="1" x14ac:dyDescent="0.25">
      <c r="A2696">
        <v>189723458</v>
      </c>
      <c r="B2696">
        <v>803401</v>
      </c>
      <c r="C2696" t="s">
        <v>318</v>
      </c>
      <c r="D2696">
        <v>2005102</v>
      </c>
      <c r="E2696" t="s">
        <v>218</v>
      </c>
      <c r="F2696" t="s">
        <v>214</v>
      </c>
      <c r="G2696" t="s">
        <v>215</v>
      </c>
      <c r="H2696">
        <v>3</v>
      </c>
      <c r="I2696">
        <v>2016</v>
      </c>
      <c r="J2696">
        <v>2</v>
      </c>
      <c r="L2696">
        <v>23086741</v>
      </c>
      <c r="M2696" t="s">
        <v>221</v>
      </c>
      <c r="P2696" s="29" t="str">
        <f t="shared" si="111"/>
        <v>BAD</v>
      </c>
    </row>
    <row r="2697" spans="1:16" hidden="1" x14ac:dyDescent="0.25">
      <c r="A2697">
        <v>189723458</v>
      </c>
      <c r="B2697">
        <v>803401</v>
      </c>
      <c r="C2697" t="s">
        <v>318</v>
      </c>
      <c r="D2697">
        <v>2005118</v>
      </c>
      <c r="E2697" t="s">
        <v>223</v>
      </c>
      <c r="F2697" t="s">
        <v>214</v>
      </c>
      <c r="G2697" t="s">
        <v>215</v>
      </c>
      <c r="H2697">
        <v>3</v>
      </c>
      <c r="I2697">
        <v>2016</v>
      </c>
      <c r="J2697">
        <v>2</v>
      </c>
      <c r="L2697">
        <v>23086744</v>
      </c>
      <c r="M2697" t="s">
        <v>221</v>
      </c>
      <c r="P2697" s="29" t="str">
        <f t="shared" si="111"/>
        <v>BAD</v>
      </c>
    </row>
    <row r="2698" spans="1:16" hidden="1" x14ac:dyDescent="0.25">
      <c r="A2698">
        <v>189723458</v>
      </c>
      <c r="B2698">
        <v>803401</v>
      </c>
      <c r="C2698" t="s">
        <v>318</v>
      </c>
      <c r="D2698">
        <v>2021600</v>
      </c>
      <c r="E2698" t="s">
        <v>219</v>
      </c>
      <c r="F2698" t="s">
        <v>214</v>
      </c>
      <c r="G2698" t="s">
        <v>215</v>
      </c>
      <c r="H2698">
        <v>3</v>
      </c>
      <c r="I2698">
        <v>2016</v>
      </c>
      <c r="J2698">
        <v>2</v>
      </c>
      <c r="L2698">
        <v>23086545</v>
      </c>
      <c r="M2698" t="s">
        <v>221</v>
      </c>
      <c r="P2698" s="29" t="str">
        <f t="shared" si="111"/>
        <v>BAD</v>
      </c>
    </row>
    <row r="2699" spans="1:16" hidden="1" x14ac:dyDescent="0.25">
      <c r="A2699">
        <v>189723458</v>
      </c>
      <c r="B2699">
        <v>803401</v>
      </c>
      <c r="C2699" t="s">
        <v>318</v>
      </c>
      <c r="D2699">
        <v>2021754</v>
      </c>
      <c r="E2699" t="s">
        <v>216</v>
      </c>
      <c r="F2699" t="s">
        <v>214</v>
      </c>
      <c r="G2699" t="s">
        <v>215</v>
      </c>
      <c r="H2699">
        <v>3</v>
      </c>
      <c r="I2699">
        <v>2016</v>
      </c>
      <c r="J2699">
        <v>2</v>
      </c>
      <c r="L2699">
        <v>23086734</v>
      </c>
      <c r="M2699" t="s">
        <v>221</v>
      </c>
      <c r="P2699" s="29" t="str">
        <f t="shared" ref="P2699:P2730" si="112">IF(AND(ISNUMBER(M2699),H2699&lt;&gt;4),(M2699-1)/6,IF(H2699=4,"DRP",IF(AND(H2699=3,M2699="NA"),"BAD",IF(AND(H2699=2),"CVL",IF(AND(H2699=1,ISBLANK(M2699)),"NULL","UNK")))))</f>
        <v>BAD</v>
      </c>
    </row>
    <row r="2700" spans="1:16" hidden="1" x14ac:dyDescent="0.25">
      <c r="A2700">
        <v>189899637</v>
      </c>
      <c r="B2700">
        <v>803401</v>
      </c>
      <c r="C2700" t="s">
        <v>318</v>
      </c>
      <c r="D2700">
        <v>2005118</v>
      </c>
      <c r="E2700" t="s">
        <v>223</v>
      </c>
      <c r="F2700" t="s">
        <v>214</v>
      </c>
      <c r="G2700" t="s">
        <v>215</v>
      </c>
      <c r="H2700">
        <v>2</v>
      </c>
      <c r="I2700">
        <v>2016</v>
      </c>
      <c r="J2700">
        <v>1</v>
      </c>
      <c r="L2700">
        <v>23081294</v>
      </c>
      <c r="M2700">
        <v>4.7</v>
      </c>
      <c r="P2700" s="29">
        <f t="shared" si="112"/>
        <v>0.6166666666666667</v>
      </c>
    </row>
    <row r="2701" spans="1:16" hidden="1" x14ac:dyDescent="0.25">
      <c r="A2701">
        <v>189899637</v>
      </c>
      <c r="B2701">
        <v>803401</v>
      </c>
      <c r="C2701" t="s">
        <v>318</v>
      </c>
      <c r="D2701">
        <v>2021754</v>
      </c>
      <c r="E2701" t="s">
        <v>216</v>
      </c>
      <c r="F2701" t="s">
        <v>214</v>
      </c>
      <c r="G2701" t="s">
        <v>215</v>
      </c>
      <c r="H2701">
        <v>2</v>
      </c>
      <c r="I2701">
        <v>2016</v>
      </c>
      <c r="J2701">
        <v>1</v>
      </c>
      <c r="L2701">
        <v>23081096</v>
      </c>
      <c r="M2701">
        <v>5.3</v>
      </c>
      <c r="P2701" s="29">
        <f t="shared" si="112"/>
        <v>0.71666666666666667</v>
      </c>
    </row>
    <row r="2702" spans="1:16" hidden="1" x14ac:dyDescent="0.25">
      <c r="A2702">
        <v>189899637</v>
      </c>
      <c r="B2702">
        <v>803401</v>
      </c>
      <c r="C2702" t="s">
        <v>318</v>
      </c>
      <c r="D2702">
        <v>2005102</v>
      </c>
      <c r="E2702" t="s">
        <v>218</v>
      </c>
      <c r="F2702" t="s">
        <v>214</v>
      </c>
      <c r="G2702" t="s">
        <v>215</v>
      </c>
      <c r="H2702">
        <v>2</v>
      </c>
      <c r="I2702">
        <v>2016</v>
      </c>
      <c r="J2702">
        <v>1</v>
      </c>
      <c r="L2702">
        <v>23081383</v>
      </c>
      <c r="M2702">
        <v>5.3</v>
      </c>
      <c r="P2702" s="29">
        <f t="shared" si="112"/>
        <v>0.71666666666666667</v>
      </c>
    </row>
    <row r="2703" spans="1:16" hidden="1" x14ac:dyDescent="0.25">
      <c r="A2703">
        <v>189899637</v>
      </c>
      <c r="B2703">
        <v>803401</v>
      </c>
      <c r="C2703" t="s">
        <v>318</v>
      </c>
      <c r="D2703">
        <v>2005099</v>
      </c>
      <c r="E2703" t="s">
        <v>217</v>
      </c>
      <c r="F2703" t="s">
        <v>214</v>
      </c>
      <c r="G2703" t="s">
        <v>215</v>
      </c>
      <c r="H2703">
        <v>2</v>
      </c>
      <c r="I2703">
        <v>2016</v>
      </c>
      <c r="J2703">
        <v>1</v>
      </c>
      <c r="L2703">
        <v>23081376</v>
      </c>
      <c r="M2703">
        <v>5.5</v>
      </c>
      <c r="P2703" s="29">
        <f t="shared" si="112"/>
        <v>0.75</v>
      </c>
    </row>
    <row r="2704" spans="1:16" hidden="1" x14ac:dyDescent="0.25">
      <c r="A2704">
        <v>189899637</v>
      </c>
      <c r="B2704">
        <v>803401</v>
      </c>
      <c r="C2704" t="s">
        <v>318</v>
      </c>
      <c r="D2704">
        <v>2021600</v>
      </c>
      <c r="E2704" t="s">
        <v>219</v>
      </c>
      <c r="F2704" t="s">
        <v>214</v>
      </c>
      <c r="G2704" t="s">
        <v>215</v>
      </c>
      <c r="H2704">
        <v>2</v>
      </c>
      <c r="I2704">
        <v>2016</v>
      </c>
      <c r="J2704">
        <v>1</v>
      </c>
      <c r="L2704">
        <v>23081081</v>
      </c>
      <c r="M2704">
        <v>5.4</v>
      </c>
      <c r="P2704" s="29">
        <f t="shared" si="112"/>
        <v>0.73333333333333339</v>
      </c>
    </row>
    <row r="2705" spans="1:16" hidden="1" x14ac:dyDescent="0.25">
      <c r="A2705">
        <v>189899637</v>
      </c>
      <c r="B2705">
        <v>803401</v>
      </c>
      <c r="C2705" t="s">
        <v>318</v>
      </c>
      <c r="D2705">
        <v>2004098</v>
      </c>
      <c r="E2705" t="s">
        <v>213</v>
      </c>
      <c r="F2705" t="s">
        <v>214</v>
      </c>
      <c r="G2705" t="s">
        <v>215</v>
      </c>
      <c r="H2705">
        <v>2</v>
      </c>
      <c r="I2705">
        <v>2016</v>
      </c>
      <c r="J2705">
        <v>1</v>
      </c>
      <c r="L2705">
        <v>23078147</v>
      </c>
      <c r="M2705">
        <v>5.5</v>
      </c>
      <c r="P2705" s="29">
        <f t="shared" si="112"/>
        <v>0.75</v>
      </c>
    </row>
    <row r="2706" spans="1:16" hidden="1" x14ac:dyDescent="0.25">
      <c r="A2706">
        <v>189899637</v>
      </c>
      <c r="B2706">
        <v>803401</v>
      </c>
      <c r="C2706" t="s">
        <v>318</v>
      </c>
      <c r="D2706">
        <v>2005131</v>
      </c>
      <c r="E2706" t="s">
        <v>228</v>
      </c>
      <c r="F2706" t="s">
        <v>214</v>
      </c>
      <c r="G2706" t="s">
        <v>215</v>
      </c>
      <c r="H2706">
        <v>2</v>
      </c>
      <c r="I2706">
        <v>2016</v>
      </c>
      <c r="J2706">
        <v>2</v>
      </c>
      <c r="L2706">
        <v>23086517</v>
      </c>
      <c r="M2706">
        <v>4.3</v>
      </c>
      <c r="P2706" s="29">
        <f t="shared" si="112"/>
        <v>0.54999999999999993</v>
      </c>
    </row>
    <row r="2707" spans="1:16" hidden="1" x14ac:dyDescent="0.25">
      <c r="A2707">
        <v>189899637</v>
      </c>
      <c r="B2707">
        <v>803401</v>
      </c>
      <c r="C2707" t="s">
        <v>318</v>
      </c>
      <c r="D2707">
        <v>2004112</v>
      </c>
      <c r="E2707" t="s">
        <v>244</v>
      </c>
      <c r="F2707" t="s">
        <v>214</v>
      </c>
      <c r="G2707" t="s">
        <v>215</v>
      </c>
      <c r="H2707">
        <v>2</v>
      </c>
      <c r="I2707">
        <v>2016</v>
      </c>
      <c r="J2707">
        <v>2</v>
      </c>
      <c r="L2707">
        <v>23085520</v>
      </c>
      <c r="M2707">
        <v>4.0999999999999996</v>
      </c>
      <c r="P2707" s="29">
        <f t="shared" si="112"/>
        <v>0.51666666666666661</v>
      </c>
    </row>
    <row r="2708" spans="1:16" hidden="1" x14ac:dyDescent="0.25">
      <c r="A2708">
        <v>189899637</v>
      </c>
      <c r="B2708">
        <v>803401</v>
      </c>
      <c r="C2708" t="s">
        <v>318</v>
      </c>
      <c r="D2708">
        <v>2021580</v>
      </c>
      <c r="E2708" t="s">
        <v>241</v>
      </c>
      <c r="F2708" t="s">
        <v>214</v>
      </c>
      <c r="G2708" t="s">
        <v>215</v>
      </c>
      <c r="H2708">
        <v>2</v>
      </c>
      <c r="I2708">
        <v>2016</v>
      </c>
      <c r="J2708">
        <v>2</v>
      </c>
      <c r="L2708">
        <v>23086826</v>
      </c>
      <c r="M2708">
        <v>4.4000000000000004</v>
      </c>
      <c r="P2708" s="29">
        <f t="shared" si="112"/>
        <v>0.56666666666666676</v>
      </c>
    </row>
    <row r="2709" spans="1:16" hidden="1" x14ac:dyDescent="0.25">
      <c r="A2709">
        <v>189899637</v>
      </c>
      <c r="B2709">
        <v>803401</v>
      </c>
      <c r="C2709" t="s">
        <v>318</v>
      </c>
      <c r="D2709">
        <v>2021602</v>
      </c>
      <c r="E2709" t="s">
        <v>242</v>
      </c>
      <c r="F2709" t="s">
        <v>214</v>
      </c>
      <c r="G2709" t="s">
        <v>215</v>
      </c>
      <c r="H2709">
        <v>2</v>
      </c>
      <c r="I2709">
        <v>2016</v>
      </c>
      <c r="J2709">
        <v>2</v>
      </c>
      <c r="L2709">
        <v>23086747</v>
      </c>
      <c r="M2709">
        <v>4.2</v>
      </c>
      <c r="P2709" s="29">
        <f t="shared" si="112"/>
        <v>0.53333333333333333</v>
      </c>
    </row>
    <row r="2710" spans="1:16" hidden="1" x14ac:dyDescent="0.25">
      <c r="A2710">
        <v>189899637</v>
      </c>
      <c r="B2710">
        <v>803401</v>
      </c>
      <c r="C2710" t="s">
        <v>318</v>
      </c>
      <c r="D2710">
        <v>2021756</v>
      </c>
      <c r="E2710" t="s">
        <v>253</v>
      </c>
      <c r="F2710" t="s">
        <v>214</v>
      </c>
      <c r="G2710" t="s">
        <v>215</v>
      </c>
      <c r="H2710">
        <v>3</v>
      </c>
      <c r="I2710">
        <v>2016</v>
      </c>
      <c r="J2710">
        <v>2</v>
      </c>
      <c r="L2710">
        <v>23086834</v>
      </c>
      <c r="M2710">
        <v>3.5</v>
      </c>
      <c r="P2710" s="29">
        <f t="shared" si="112"/>
        <v>0.41666666666666669</v>
      </c>
    </row>
    <row r="2711" spans="1:16" hidden="1" x14ac:dyDescent="0.25">
      <c r="A2711">
        <v>189899637</v>
      </c>
      <c r="B2711">
        <v>803401</v>
      </c>
      <c r="C2711" t="s">
        <v>318</v>
      </c>
      <c r="D2711">
        <v>2005117</v>
      </c>
      <c r="E2711" t="s">
        <v>220</v>
      </c>
      <c r="F2711" t="s">
        <v>214</v>
      </c>
      <c r="G2711" t="s">
        <v>215</v>
      </c>
      <c r="H2711">
        <v>2</v>
      </c>
      <c r="I2711">
        <v>2016</v>
      </c>
      <c r="J2711">
        <v>2</v>
      </c>
      <c r="L2711">
        <v>23084477</v>
      </c>
      <c r="M2711">
        <v>5.0999999999999996</v>
      </c>
      <c r="P2711" s="29">
        <f t="shared" si="112"/>
        <v>0.68333333333333324</v>
      </c>
    </row>
    <row r="2712" spans="1:16" hidden="1" x14ac:dyDescent="0.25">
      <c r="A2712">
        <v>189899637</v>
      </c>
      <c r="B2712">
        <v>803401</v>
      </c>
      <c r="C2712" t="s">
        <v>318</v>
      </c>
      <c r="D2712">
        <v>2021763</v>
      </c>
      <c r="E2712" t="s">
        <v>298</v>
      </c>
      <c r="F2712" t="s">
        <v>214</v>
      </c>
      <c r="G2712" t="s">
        <v>215</v>
      </c>
      <c r="H2712">
        <v>3</v>
      </c>
      <c r="I2712">
        <v>2016</v>
      </c>
      <c r="J2712">
        <v>2</v>
      </c>
      <c r="L2712">
        <v>23086846</v>
      </c>
      <c r="M2712">
        <v>1.4</v>
      </c>
      <c r="P2712" s="29">
        <f t="shared" si="112"/>
        <v>6.6666666666666652E-2</v>
      </c>
    </row>
    <row r="2713" spans="1:16" hidden="1" x14ac:dyDescent="0.25">
      <c r="A2713">
        <v>189899637</v>
      </c>
      <c r="B2713">
        <v>803401</v>
      </c>
      <c r="C2713" t="s">
        <v>318</v>
      </c>
      <c r="D2713">
        <v>2004116</v>
      </c>
      <c r="E2713" t="s">
        <v>229</v>
      </c>
      <c r="F2713" t="s">
        <v>214</v>
      </c>
      <c r="G2713" t="s">
        <v>215</v>
      </c>
      <c r="H2713">
        <v>2</v>
      </c>
      <c r="I2713">
        <v>2017</v>
      </c>
      <c r="J2713">
        <v>1</v>
      </c>
      <c r="L2713">
        <v>23092367</v>
      </c>
      <c r="M2713">
        <v>4.9000000000000004</v>
      </c>
      <c r="P2713" s="29">
        <f t="shared" si="112"/>
        <v>0.65</v>
      </c>
    </row>
    <row r="2714" spans="1:16" hidden="1" x14ac:dyDescent="0.25">
      <c r="A2714">
        <v>189899637</v>
      </c>
      <c r="B2714">
        <v>803401</v>
      </c>
      <c r="C2714" t="s">
        <v>318</v>
      </c>
      <c r="D2714">
        <v>2005120</v>
      </c>
      <c r="E2714" t="s">
        <v>293</v>
      </c>
      <c r="F2714" t="s">
        <v>214</v>
      </c>
      <c r="G2714" t="s">
        <v>215</v>
      </c>
      <c r="H2714">
        <v>2</v>
      </c>
      <c r="I2714">
        <v>2017</v>
      </c>
      <c r="J2714">
        <v>1</v>
      </c>
      <c r="L2714">
        <v>23094177</v>
      </c>
      <c r="M2714">
        <v>6</v>
      </c>
      <c r="P2714" s="29">
        <f t="shared" si="112"/>
        <v>0.83333333333333337</v>
      </c>
    </row>
    <row r="2715" spans="1:16" hidden="1" x14ac:dyDescent="0.25">
      <c r="A2715">
        <v>189899637</v>
      </c>
      <c r="B2715">
        <v>803401</v>
      </c>
      <c r="C2715" t="s">
        <v>318</v>
      </c>
      <c r="D2715">
        <v>2021596</v>
      </c>
      <c r="E2715" t="s">
        <v>294</v>
      </c>
      <c r="F2715" t="s">
        <v>214</v>
      </c>
      <c r="G2715" t="s">
        <v>215</v>
      </c>
      <c r="H2715">
        <v>2</v>
      </c>
      <c r="I2715">
        <v>2017</v>
      </c>
      <c r="J2715">
        <v>1</v>
      </c>
      <c r="L2715">
        <v>23092937</v>
      </c>
      <c r="M2715">
        <v>4.7</v>
      </c>
      <c r="P2715" s="29">
        <f t="shared" si="112"/>
        <v>0.6166666666666667</v>
      </c>
    </row>
    <row r="2716" spans="1:16" hidden="1" x14ac:dyDescent="0.25">
      <c r="A2716">
        <v>189899637</v>
      </c>
      <c r="B2716">
        <v>803401</v>
      </c>
      <c r="C2716" t="s">
        <v>318</v>
      </c>
      <c r="D2716">
        <v>2021638</v>
      </c>
      <c r="E2716" t="s">
        <v>250</v>
      </c>
      <c r="F2716" t="s">
        <v>214</v>
      </c>
      <c r="G2716" t="s">
        <v>215</v>
      </c>
      <c r="H2716">
        <v>2</v>
      </c>
      <c r="I2716">
        <v>2017</v>
      </c>
      <c r="J2716">
        <v>1</v>
      </c>
      <c r="L2716">
        <v>23092934</v>
      </c>
      <c r="M2716">
        <v>5.2</v>
      </c>
      <c r="P2716" s="29">
        <f t="shared" si="112"/>
        <v>0.70000000000000007</v>
      </c>
    </row>
    <row r="2717" spans="1:16" hidden="1" x14ac:dyDescent="0.25">
      <c r="A2717">
        <v>189899637</v>
      </c>
      <c r="B2717">
        <v>803401</v>
      </c>
      <c r="C2717" t="s">
        <v>318</v>
      </c>
      <c r="D2717">
        <v>2021781</v>
      </c>
      <c r="E2717" t="s">
        <v>235</v>
      </c>
      <c r="F2717" t="s">
        <v>214</v>
      </c>
      <c r="G2717" t="s">
        <v>215</v>
      </c>
      <c r="H2717">
        <v>3</v>
      </c>
      <c r="I2717">
        <v>2017</v>
      </c>
      <c r="J2717">
        <v>1</v>
      </c>
      <c r="L2717">
        <v>23092946</v>
      </c>
      <c r="M2717">
        <v>2</v>
      </c>
      <c r="P2717" s="29">
        <f t="shared" si="112"/>
        <v>0.16666666666666666</v>
      </c>
    </row>
    <row r="2718" spans="1:16" hidden="1" x14ac:dyDescent="0.25">
      <c r="A2718">
        <v>189899637</v>
      </c>
      <c r="B2718">
        <v>803401</v>
      </c>
      <c r="C2718" t="s">
        <v>318</v>
      </c>
      <c r="D2718">
        <v>2021756</v>
      </c>
      <c r="E2718" t="s">
        <v>253</v>
      </c>
      <c r="F2718" t="s">
        <v>214</v>
      </c>
      <c r="G2718" t="s">
        <v>215</v>
      </c>
      <c r="H2718">
        <v>2</v>
      </c>
      <c r="I2718">
        <v>2017</v>
      </c>
      <c r="J2718">
        <v>1</v>
      </c>
      <c r="L2718">
        <v>23092929</v>
      </c>
      <c r="M2718">
        <v>4</v>
      </c>
      <c r="P2718" s="29">
        <f t="shared" si="112"/>
        <v>0.5</v>
      </c>
    </row>
    <row r="2719" spans="1:16" hidden="1" x14ac:dyDescent="0.25">
      <c r="A2719">
        <v>189899637</v>
      </c>
      <c r="B2719">
        <v>803401</v>
      </c>
      <c r="C2719" t="s">
        <v>318</v>
      </c>
      <c r="D2719">
        <v>2021763</v>
      </c>
      <c r="E2719" t="s">
        <v>298</v>
      </c>
      <c r="F2719" t="s">
        <v>214</v>
      </c>
      <c r="G2719" t="s">
        <v>215</v>
      </c>
      <c r="H2719">
        <v>2</v>
      </c>
      <c r="I2719">
        <v>2017</v>
      </c>
      <c r="J2719">
        <v>1</v>
      </c>
      <c r="L2719">
        <v>23091986</v>
      </c>
      <c r="M2719">
        <v>4.3</v>
      </c>
      <c r="P2719" s="29">
        <f t="shared" si="112"/>
        <v>0.54999999999999993</v>
      </c>
    </row>
    <row r="2720" spans="1:16" hidden="1" x14ac:dyDescent="0.25">
      <c r="A2720">
        <v>189899637</v>
      </c>
      <c r="B2720">
        <v>803401</v>
      </c>
      <c r="C2720" t="s">
        <v>318</v>
      </c>
      <c r="D2720">
        <v>2004099</v>
      </c>
      <c r="E2720" t="s">
        <v>245</v>
      </c>
      <c r="F2720" t="s">
        <v>214</v>
      </c>
      <c r="G2720" t="s">
        <v>215</v>
      </c>
      <c r="H2720">
        <v>3</v>
      </c>
      <c r="I2720">
        <v>2017</v>
      </c>
      <c r="J2720">
        <v>2</v>
      </c>
      <c r="L2720">
        <v>23097860</v>
      </c>
      <c r="M2720">
        <v>3.5</v>
      </c>
      <c r="P2720" s="29">
        <f t="shared" si="112"/>
        <v>0.41666666666666669</v>
      </c>
    </row>
    <row r="2721" spans="1:16" hidden="1" x14ac:dyDescent="0.25">
      <c r="A2721">
        <v>189899637</v>
      </c>
      <c r="B2721">
        <v>803401</v>
      </c>
      <c r="C2721" t="s">
        <v>318</v>
      </c>
      <c r="D2721">
        <v>2019271</v>
      </c>
      <c r="E2721" t="s">
        <v>236</v>
      </c>
      <c r="F2721" t="s">
        <v>214</v>
      </c>
      <c r="G2721" t="s">
        <v>215</v>
      </c>
      <c r="H2721">
        <v>2</v>
      </c>
      <c r="I2721">
        <v>2017</v>
      </c>
      <c r="J2721">
        <v>2</v>
      </c>
      <c r="L2721">
        <v>23097916</v>
      </c>
      <c r="M2721">
        <v>4</v>
      </c>
      <c r="P2721" s="29">
        <f t="shared" si="112"/>
        <v>0.5</v>
      </c>
    </row>
    <row r="2722" spans="1:16" hidden="1" x14ac:dyDescent="0.25">
      <c r="A2722">
        <v>189899637</v>
      </c>
      <c r="B2722">
        <v>803401</v>
      </c>
      <c r="C2722" t="s">
        <v>318</v>
      </c>
      <c r="D2722">
        <v>2021874</v>
      </c>
      <c r="E2722" t="s">
        <v>226</v>
      </c>
      <c r="F2722" t="s">
        <v>214</v>
      </c>
      <c r="G2722" t="s">
        <v>215</v>
      </c>
      <c r="H2722">
        <v>2</v>
      </c>
      <c r="I2722">
        <v>2017</v>
      </c>
      <c r="J2722">
        <v>2</v>
      </c>
      <c r="L2722">
        <v>23101602</v>
      </c>
      <c r="M2722">
        <v>5.4</v>
      </c>
      <c r="P2722" s="29">
        <f t="shared" si="112"/>
        <v>0.73333333333333339</v>
      </c>
    </row>
    <row r="2723" spans="1:16" hidden="1" x14ac:dyDescent="0.25">
      <c r="A2723">
        <v>189899637</v>
      </c>
      <c r="B2723">
        <v>803401</v>
      </c>
      <c r="C2723" t="s">
        <v>318</v>
      </c>
      <c r="D2723">
        <v>2021993</v>
      </c>
      <c r="E2723" t="s">
        <v>256</v>
      </c>
      <c r="F2723" t="s">
        <v>214</v>
      </c>
      <c r="G2723" t="s">
        <v>215</v>
      </c>
      <c r="H2723">
        <v>2</v>
      </c>
      <c r="I2723">
        <v>2017</v>
      </c>
      <c r="J2723">
        <v>2</v>
      </c>
      <c r="L2723">
        <v>23097537</v>
      </c>
      <c r="M2723">
        <v>4.4000000000000004</v>
      </c>
      <c r="P2723" s="29">
        <f t="shared" si="112"/>
        <v>0.56666666666666676</v>
      </c>
    </row>
    <row r="2724" spans="1:16" hidden="1" x14ac:dyDescent="0.25">
      <c r="A2724">
        <v>189899637</v>
      </c>
      <c r="B2724">
        <v>803401</v>
      </c>
      <c r="C2724" t="s">
        <v>318</v>
      </c>
      <c r="D2724">
        <v>2021640</v>
      </c>
      <c r="E2724" t="s">
        <v>227</v>
      </c>
      <c r="F2724" t="s">
        <v>214</v>
      </c>
      <c r="G2724" t="s">
        <v>215</v>
      </c>
      <c r="H2724">
        <v>3</v>
      </c>
      <c r="I2724">
        <v>2017</v>
      </c>
      <c r="J2724">
        <v>2</v>
      </c>
      <c r="L2724">
        <v>23101195</v>
      </c>
      <c r="M2724" t="s">
        <v>221</v>
      </c>
      <c r="P2724" s="29" t="str">
        <f t="shared" si="112"/>
        <v>BAD</v>
      </c>
    </row>
    <row r="2725" spans="1:16" hidden="1" x14ac:dyDescent="0.25">
      <c r="A2725">
        <v>189899637</v>
      </c>
      <c r="B2725">
        <v>803401</v>
      </c>
      <c r="C2725" t="s">
        <v>318</v>
      </c>
      <c r="D2725">
        <v>2021781</v>
      </c>
      <c r="E2725" t="s">
        <v>235</v>
      </c>
      <c r="F2725" t="s">
        <v>214</v>
      </c>
      <c r="G2725" t="s">
        <v>215</v>
      </c>
      <c r="H2725">
        <v>2</v>
      </c>
      <c r="I2725">
        <v>2017</v>
      </c>
      <c r="J2725">
        <v>2</v>
      </c>
      <c r="L2725">
        <v>23101188</v>
      </c>
      <c r="M2725">
        <v>4.3</v>
      </c>
      <c r="P2725" s="29">
        <f t="shared" si="112"/>
        <v>0.54999999999999993</v>
      </c>
    </row>
    <row r="2726" spans="1:16" hidden="1" x14ac:dyDescent="0.25">
      <c r="A2726">
        <v>189899637</v>
      </c>
      <c r="B2726">
        <v>803401</v>
      </c>
      <c r="C2726" t="s">
        <v>318</v>
      </c>
      <c r="D2726">
        <v>2004591</v>
      </c>
      <c r="E2726" t="s">
        <v>271</v>
      </c>
      <c r="F2726" t="s">
        <v>214</v>
      </c>
      <c r="G2726" t="s">
        <v>215</v>
      </c>
      <c r="H2726">
        <v>2</v>
      </c>
      <c r="I2726">
        <v>2018</v>
      </c>
      <c r="J2726">
        <v>1</v>
      </c>
      <c r="L2726">
        <v>23108870</v>
      </c>
      <c r="M2726">
        <v>4.2</v>
      </c>
      <c r="P2726" s="29">
        <f t="shared" si="112"/>
        <v>0.53333333333333333</v>
      </c>
    </row>
    <row r="2727" spans="1:16" hidden="1" x14ac:dyDescent="0.25">
      <c r="A2727">
        <v>189899637</v>
      </c>
      <c r="B2727">
        <v>803401</v>
      </c>
      <c r="C2727" t="s">
        <v>318</v>
      </c>
      <c r="D2727">
        <v>2021750</v>
      </c>
      <c r="E2727" t="s">
        <v>296</v>
      </c>
      <c r="F2727" t="s">
        <v>214</v>
      </c>
      <c r="G2727" t="s">
        <v>215</v>
      </c>
      <c r="H2727">
        <v>2</v>
      </c>
      <c r="I2727">
        <v>2018</v>
      </c>
      <c r="J2727">
        <v>1</v>
      </c>
      <c r="L2727">
        <v>23107714</v>
      </c>
      <c r="M2727">
        <v>5.2</v>
      </c>
      <c r="P2727" s="29">
        <f t="shared" si="112"/>
        <v>0.70000000000000007</v>
      </c>
    </row>
    <row r="2728" spans="1:16" hidden="1" x14ac:dyDescent="0.25">
      <c r="A2728">
        <v>189899637</v>
      </c>
      <c r="B2728">
        <v>803401</v>
      </c>
      <c r="C2728" t="s">
        <v>318</v>
      </c>
      <c r="D2728">
        <v>2021725</v>
      </c>
      <c r="E2728" t="s">
        <v>257</v>
      </c>
      <c r="F2728" t="s">
        <v>214</v>
      </c>
      <c r="G2728" t="s">
        <v>215</v>
      </c>
      <c r="H2728">
        <v>2</v>
      </c>
      <c r="I2728">
        <v>2018</v>
      </c>
      <c r="J2728">
        <v>1</v>
      </c>
      <c r="L2728">
        <v>23108653</v>
      </c>
      <c r="M2728">
        <v>5.3</v>
      </c>
      <c r="P2728" s="29">
        <f t="shared" si="112"/>
        <v>0.71666666666666667</v>
      </c>
    </row>
    <row r="2729" spans="1:16" hidden="1" x14ac:dyDescent="0.25">
      <c r="A2729">
        <v>189899637</v>
      </c>
      <c r="B2729">
        <v>803401</v>
      </c>
      <c r="C2729" t="s">
        <v>318</v>
      </c>
      <c r="D2729">
        <v>2004752</v>
      </c>
      <c r="E2729" t="s">
        <v>290</v>
      </c>
      <c r="F2729" t="s">
        <v>214</v>
      </c>
      <c r="G2729" t="s">
        <v>215</v>
      </c>
      <c r="H2729">
        <v>3</v>
      </c>
      <c r="I2729">
        <v>2018</v>
      </c>
      <c r="J2729">
        <v>1</v>
      </c>
      <c r="L2729">
        <v>23107719</v>
      </c>
      <c r="M2729">
        <v>2.9</v>
      </c>
      <c r="P2729" s="29">
        <f t="shared" si="112"/>
        <v>0.31666666666666665</v>
      </c>
    </row>
    <row r="2730" spans="1:16" hidden="1" x14ac:dyDescent="0.25">
      <c r="A2730">
        <v>189899637</v>
      </c>
      <c r="B2730">
        <v>803401</v>
      </c>
      <c r="C2730" t="s">
        <v>318</v>
      </c>
      <c r="D2730">
        <v>2004099</v>
      </c>
      <c r="E2730" t="s">
        <v>245</v>
      </c>
      <c r="F2730" t="s">
        <v>214</v>
      </c>
      <c r="G2730" t="s">
        <v>215</v>
      </c>
      <c r="H2730">
        <v>2</v>
      </c>
      <c r="I2730">
        <v>2018</v>
      </c>
      <c r="J2730">
        <v>1</v>
      </c>
      <c r="L2730">
        <v>23104493</v>
      </c>
      <c r="M2730">
        <v>5.0999999999999996</v>
      </c>
      <c r="P2730" s="29">
        <f t="shared" si="112"/>
        <v>0.68333333333333324</v>
      </c>
    </row>
    <row r="2731" spans="1:16" hidden="1" x14ac:dyDescent="0.25">
      <c r="A2731">
        <v>189899637</v>
      </c>
      <c r="B2731">
        <v>803401</v>
      </c>
      <c r="C2731" t="s">
        <v>318</v>
      </c>
      <c r="D2731">
        <v>2021640</v>
      </c>
      <c r="E2731" t="s">
        <v>227</v>
      </c>
      <c r="F2731" t="s">
        <v>214</v>
      </c>
      <c r="G2731" t="s">
        <v>215</v>
      </c>
      <c r="H2731">
        <v>2</v>
      </c>
      <c r="I2731">
        <v>2018</v>
      </c>
      <c r="J2731">
        <v>1</v>
      </c>
      <c r="L2731">
        <v>23108119</v>
      </c>
      <c r="M2731">
        <v>4.0999999999999996</v>
      </c>
      <c r="P2731" s="29">
        <f t="shared" ref="P2731:P2752" si="113">IF(AND(ISNUMBER(M2731),H2731&lt;&gt;4),(M2731-1)/6,IF(H2731=4,"DRP",IF(AND(H2731=3,M2731="NA"),"BAD",IF(AND(H2731=2),"CVL",IF(AND(H2731=1,ISBLANK(M2731)),"NULL","UNK")))))</f>
        <v>0.51666666666666661</v>
      </c>
    </row>
    <row r="2732" spans="1:16" hidden="1" x14ac:dyDescent="0.25">
      <c r="A2732">
        <v>189899637</v>
      </c>
      <c r="B2732">
        <v>803401</v>
      </c>
      <c r="C2732" t="s">
        <v>318</v>
      </c>
      <c r="D2732">
        <v>2004587</v>
      </c>
      <c r="E2732" t="s">
        <v>288</v>
      </c>
      <c r="F2732" t="s">
        <v>214</v>
      </c>
      <c r="G2732" t="s">
        <v>215</v>
      </c>
      <c r="H2732">
        <v>2</v>
      </c>
      <c r="I2732">
        <v>2018</v>
      </c>
      <c r="J2732">
        <v>2</v>
      </c>
      <c r="L2732">
        <v>23115868</v>
      </c>
      <c r="M2732">
        <v>5.3</v>
      </c>
      <c r="P2732" s="29">
        <f t="shared" si="113"/>
        <v>0.71666666666666667</v>
      </c>
    </row>
    <row r="2733" spans="1:16" hidden="1" x14ac:dyDescent="0.25">
      <c r="A2733">
        <v>189899637</v>
      </c>
      <c r="B2733">
        <v>803401</v>
      </c>
      <c r="C2733" t="s">
        <v>318</v>
      </c>
      <c r="D2733">
        <v>2004586</v>
      </c>
      <c r="E2733" t="s">
        <v>325</v>
      </c>
      <c r="F2733" t="s">
        <v>214</v>
      </c>
      <c r="G2733" t="s">
        <v>215</v>
      </c>
      <c r="H2733">
        <v>2</v>
      </c>
      <c r="I2733">
        <v>2018</v>
      </c>
      <c r="J2733">
        <v>2</v>
      </c>
      <c r="L2733">
        <v>23115864</v>
      </c>
      <c r="M2733">
        <v>4.3</v>
      </c>
      <c r="P2733" s="29">
        <f t="shared" si="113"/>
        <v>0.54999999999999993</v>
      </c>
    </row>
    <row r="2734" spans="1:16" hidden="1" x14ac:dyDescent="0.25">
      <c r="A2734">
        <v>189899637</v>
      </c>
      <c r="B2734">
        <v>803401</v>
      </c>
      <c r="C2734" t="s">
        <v>318</v>
      </c>
      <c r="D2734">
        <v>2021787</v>
      </c>
      <c r="E2734" t="s">
        <v>292</v>
      </c>
      <c r="F2734" t="s">
        <v>214</v>
      </c>
      <c r="G2734" t="s">
        <v>215</v>
      </c>
      <c r="H2734">
        <v>3</v>
      </c>
      <c r="I2734">
        <v>2018</v>
      </c>
      <c r="J2734">
        <v>2</v>
      </c>
      <c r="L2734">
        <v>23115872</v>
      </c>
      <c r="M2734">
        <v>3.8</v>
      </c>
      <c r="P2734" s="29">
        <f t="shared" si="113"/>
        <v>0.46666666666666662</v>
      </c>
    </row>
    <row r="2735" spans="1:16" hidden="1" x14ac:dyDescent="0.25">
      <c r="A2735">
        <v>189899637</v>
      </c>
      <c r="B2735">
        <v>803401</v>
      </c>
      <c r="C2735" t="s">
        <v>318</v>
      </c>
      <c r="D2735">
        <v>2021615</v>
      </c>
      <c r="E2735" t="s">
        <v>255</v>
      </c>
      <c r="F2735" t="s">
        <v>214</v>
      </c>
      <c r="G2735" t="s">
        <v>215</v>
      </c>
      <c r="H2735">
        <v>2</v>
      </c>
      <c r="I2735">
        <v>2018</v>
      </c>
      <c r="J2735">
        <v>2</v>
      </c>
      <c r="L2735">
        <v>23115891</v>
      </c>
      <c r="M2735">
        <v>5.5</v>
      </c>
      <c r="P2735" s="29">
        <f t="shared" si="113"/>
        <v>0.75</v>
      </c>
    </row>
    <row r="2736" spans="1:16" hidden="1" x14ac:dyDescent="0.25">
      <c r="A2736">
        <v>189899637</v>
      </c>
      <c r="B2736">
        <v>803401</v>
      </c>
      <c r="C2736" t="s">
        <v>318</v>
      </c>
      <c r="D2736">
        <v>2021591</v>
      </c>
      <c r="E2736" t="s">
        <v>240</v>
      </c>
      <c r="F2736" t="s">
        <v>214</v>
      </c>
      <c r="G2736" t="s">
        <v>215</v>
      </c>
      <c r="H2736">
        <v>2</v>
      </c>
      <c r="I2736">
        <v>2018</v>
      </c>
      <c r="J2736">
        <v>2</v>
      </c>
      <c r="L2736">
        <v>23115890</v>
      </c>
      <c r="M2736">
        <v>5.5</v>
      </c>
      <c r="P2736" s="29">
        <f t="shared" si="113"/>
        <v>0.75</v>
      </c>
    </row>
    <row r="2737" spans="1:16" hidden="1" x14ac:dyDescent="0.25">
      <c r="A2737">
        <v>189899637</v>
      </c>
      <c r="B2737">
        <v>803401</v>
      </c>
      <c r="C2737" t="s">
        <v>318</v>
      </c>
      <c r="D2737">
        <v>2021679</v>
      </c>
      <c r="E2737" t="s">
        <v>259</v>
      </c>
      <c r="F2737" t="s">
        <v>214</v>
      </c>
      <c r="G2737" t="s">
        <v>215</v>
      </c>
      <c r="H2737">
        <v>2</v>
      </c>
      <c r="I2737">
        <v>2018</v>
      </c>
      <c r="J2737">
        <v>2</v>
      </c>
      <c r="L2737">
        <v>23116297</v>
      </c>
      <c r="M2737">
        <v>5</v>
      </c>
      <c r="P2737" s="29">
        <f t="shared" si="113"/>
        <v>0.66666666666666663</v>
      </c>
    </row>
    <row r="2738" spans="1:16" hidden="1" x14ac:dyDescent="0.25">
      <c r="A2738">
        <v>189899637</v>
      </c>
      <c r="B2738">
        <v>803401</v>
      </c>
      <c r="C2738" t="s">
        <v>318</v>
      </c>
      <c r="D2738">
        <v>2004752</v>
      </c>
      <c r="E2738" t="s">
        <v>290</v>
      </c>
      <c r="F2738" t="s">
        <v>214</v>
      </c>
      <c r="G2738" t="s">
        <v>215</v>
      </c>
      <c r="H2738">
        <v>2</v>
      </c>
      <c r="I2738">
        <v>2018</v>
      </c>
      <c r="J2738">
        <v>2</v>
      </c>
      <c r="L2738">
        <v>23115876</v>
      </c>
      <c r="M2738">
        <v>4.3</v>
      </c>
      <c r="P2738" s="29">
        <f t="shared" si="113"/>
        <v>0.54999999999999993</v>
      </c>
    </row>
    <row r="2739" spans="1:16" hidden="1" x14ac:dyDescent="0.25">
      <c r="A2739">
        <v>189899637</v>
      </c>
      <c r="B2739">
        <v>803401</v>
      </c>
      <c r="C2739" t="s">
        <v>318</v>
      </c>
      <c r="D2739">
        <v>2021631</v>
      </c>
      <c r="E2739" t="s">
        <v>302</v>
      </c>
      <c r="F2739" t="s">
        <v>214</v>
      </c>
      <c r="G2739" t="s">
        <v>215</v>
      </c>
      <c r="H2739">
        <v>2</v>
      </c>
      <c r="I2739">
        <v>2019</v>
      </c>
      <c r="J2739">
        <v>1</v>
      </c>
      <c r="L2739">
        <v>23123877</v>
      </c>
      <c r="M2739">
        <v>5.2</v>
      </c>
      <c r="P2739" s="29">
        <f t="shared" si="113"/>
        <v>0.70000000000000007</v>
      </c>
    </row>
    <row r="2740" spans="1:16" hidden="1" x14ac:dyDescent="0.25">
      <c r="A2740">
        <v>189899637</v>
      </c>
      <c r="B2740">
        <v>803401</v>
      </c>
      <c r="C2740" t="s">
        <v>318</v>
      </c>
      <c r="D2740">
        <v>2021744</v>
      </c>
      <c r="E2740" t="s">
        <v>262</v>
      </c>
      <c r="F2740" t="s">
        <v>214</v>
      </c>
      <c r="G2740" t="s">
        <v>215</v>
      </c>
      <c r="H2740">
        <v>2</v>
      </c>
      <c r="I2740">
        <v>2019</v>
      </c>
      <c r="J2740">
        <v>1</v>
      </c>
      <c r="L2740">
        <v>23123927</v>
      </c>
      <c r="M2740">
        <v>5.9</v>
      </c>
      <c r="P2740" s="29">
        <f t="shared" si="113"/>
        <v>0.81666666666666676</v>
      </c>
    </row>
    <row r="2741" spans="1:16" hidden="1" x14ac:dyDescent="0.25">
      <c r="A2741">
        <v>189899637</v>
      </c>
      <c r="B2741">
        <v>803401</v>
      </c>
      <c r="C2741" t="s">
        <v>318</v>
      </c>
      <c r="D2741">
        <v>2024921</v>
      </c>
      <c r="E2741" t="s">
        <v>225</v>
      </c>
      <c r="F2741" t="s">
        <v>214</v>
      </c>
      <c r="G2741" t="s">
        <v>215</v>
      </c>
      <c r="H2741">
        <v>2</v>
      </c>
      <c r="I2741">
        <v>2019</v>
      </c>
      <c r="J2741">
        <v>1</v>
      </c>
      <c r="L2741">
        <v>23120244</v>
      </c>
      <c r="M2741">
        <v>5.5</v>
      </c>
      <c r="P2741" s="29">
        <f t="shared" si="113"/>
        <v>0.75</v>
      </c>
    </row>
    <row r="2742" spans="1:16" hidden="1" x14ac:dyDescent="0.25">
      <c r="A2742">
        <v>189899637</v>
      </c>
      <c r="B2742">
        <v>803401</v>
      </c>
      <c r="C2742" t="s">
        <v>318</v>
      </c>
      <c r="D2742">
        <v>2021787</v>
      </c>
      <c r="E2742" t="s">
        <v>292</v>
      </c>
      <c r="F2742" t="s">
        <v>214</v>
      </c>
      <c r="G2742" t="s">
        <v>215</v>
      </c>
      <c r="H2742">
        <v>2</v>
      </c>
      <c r="I2742">
        <v>2019</v>
      </c>
      <c r="J2742">
        <v>1</v>
      </c>
      <c r="L2742">
        <v>23123738</v>
      </c>
      <c r="M2742">
        <v>4.5</v>
      </c>
      <c r="P2742" s="29">
        <f t="shared" si="113"/>
        <v>0.58333333333333337</v>
      </c>
    </row>
    <row r="2743" spans="1:16" hidden="1" x14ac:dyDescent="0.25">
      <c r="A2743">
        <v>189899637</v>
      </c>
      <c r="B2743">
        <v>803401</v>
      </c>
      <c r="C2743" t="s">
        <v>318</v>
      </c>
      <c r="D2743">
        <v>2021865</v>
      </c>
      <c r="E2743" t="s">
        <v>301</v>
      </c>
      <c r="F2743" t="s">
        <v>214</v>
      </c>
      <c r="G2743" t="s">
        <v>215</v>
      </c>
      <c r="H2743">
        <v>2</v>
      </c>
      <c r="I2743">
        <v>2019</v>
      </c>
      <c r="J2743">
        <v>1</v>
      </c>
      <c r="L2743">
        <v>23119973</v>
      </c>
      <c r="M2743">
        <v>5.2</v>
      </c>
      <c r="P2743" s="29">
        <f t="shared" si="113"/>
        <v>0.70000000000000007</v>
      </c>
    </row>
    <row r="2744" spans="1:16" hidden="1" x14ac:dyDescent="0.25">
      <c r="A2744">
        <v>189899637</v>
      </c>
      <c r="B2744">
        <v>803401</v>
      </c>
      <c r="C2744" t="s">
        <v>318</v>
      </c>
      <c r="D2744">
        <v>2024862</v>
      </c>
      <c r="E2744" t="s">
        <v>289</v>
      </c>
      <c r="F2744" t="s">
        <v>214</v>
      </c>
      <c r="G2744" t="s">
        <v>215</v>
      </c>
      <c r="H2744">
        <v>2</v>
      </c>
      <c r="I2744">
        <v>2019</v>
      </c>
      <c r="J2744">
        <v>1</v>
      </c>
      <c r="L2744">
        <v>23119873</v>
      </c>
      <c r="M2744">
        <v>5.6</v>
      </c>
      <c r="P2744" s="29">
        <f t="shared" si="113"/>
        <v>0.76666666666666661</v>
      </c>
    </row>
    <row r="2745" spans="1:16" hidden="1" x14ac:dyDescent="0.25">
      <c r="A2745">
        <v>189899637</v>
      </c>
      <c r="B2745">
        <v>803401</v>
      </c>
      <c r="C2745" t="s">
        <v>318</v>
      </c>
      <c r="D2745">
        <v>2024863</v>
      </c>
      <c r="E2745" t="s">
        <v>304</v>
      </c>
      <c r="F2745" t="s">
        <v>214</v>
      </c>
      <c r="G2745" t="s">
        <v>215</v>
      </c>
      <c r="H2745">
        <v>2</v>
      </c>
      <c r="I2745">
        <v>2019</v>
      </c>
      <c r="J2745">
        <v>1</v>
      </c>
      <c r="L2745">
        <v>23120233</v>
      </c>
      <c r="M2745">
        <v>5.3</v>
      </c>
      <c r="P2745" s="29">
        <f t="shared" si="113"/>
        <v>0.71666666666666667</v>
      </c>
    </row>
    <row r="2746" spans="1:16" hidden="1" x14ac:dyDescent="0.25">
      <c r="A2746">
        <v>189899637</v>
      </c>
      <c r="B2746">
        <v>803401</v>
      </c>
      <c r="C2746" t="s">
        <v>318</v>
      </c>
      <c r="D2746">
        <v>2021671</v>
      </c>
      <c r="E2746" t="s">
        <v>303</v>
      </c>
      <c r="F2746" t="s">
        <v>214</v>
      </c>
      <c r="G2746" t="s">
        <v>215</v>
      </c>
      <c r="H2746">
        <v>1</v>
      </c>
      <c r="I2746">
        <v>2019</v>
      </c>
      <c r="J2746">
        <v>2</v>
      </c>
      <c r="L2746">
        <v>23130535</v>
      </c>
      <c r="P2746" s="29" t="str">
        <f t="shared" si="113"/>
        <v>NULL</v>
      </c>
    </row>
    <row r="2747" spans="1:16" hidden="1" x14ac:dyDescent="0.25">
      <c r="A2747">
        <v>189899637</v>
      </c>
      <c r="B2747">
        <v>803401</v>
      </c>
      <c r="C2747" t="s">
        <v>318</v>
      </c>
      <c r="D2747">
        <v>2024864</v>
      </c>
      <c r="E2747" t="s">
        <v>310</v>
      </c>
      <c r="F2747" t="s">
        <v>214</v>
      </c>
      <c r="G2747" t="s">
        <v>215</v>
      </c>
      <c r="H2747">
        <v>1</v>
      </c>
      <c r="I2747">
        <v>2019</v>
      </c>
      <c r="J2747">
        <v>2</v>
      </c>
      <c r="L2747">
        <v>23129359</v>
      </c>
      <c r="P2747" s="29" t="str">
        <f t="shared" si="113"/>
        <v>NULL</v>
      </c>
    </row>
    <row r="2748" spans="1:16" hidden="1" x14ac:dyDescent="0.25">
      <c r="A2748">
        <v>189899637</v>
      </c>
      <c r="B2748">
        <v>803401</v>
      </c>
      <c r="C2748" t="s">
        <v>318</v>
      </c>
      <c r="D2748">
        <v>2021723</v>
      </c>
      <c r="E2748" t="s">
        <v>299</v>
      </c>
      <c r="F2748" t="s">
        <v>214</v>
      </c>
      <c r="G2748" t="s">
        <v>215</v>
      </c>
      <c r="H2748">
        <v>1</v>
      </c>
      <c r="I2748">
        <v>2019</v>
      </c>
      <c r="J2748">
        <v>2</v>
      </c>
      <c r="L2748">
        <v>23129792</v>
      </c>
      <c r="P2748" s="29" t="str">
        <f t="shared" si="113"/>
        <v>NULL</v>
      </c>
    </row>
    <row r="2749" spans="1:16" hidden="1" x14ac:dyDescent="0.25">
      <c r="A2749">
        <v>189899637</v>
      </c>
      <c r="B2749">
        <v>803401</v>
      </c>
      <c r="C2749" t="s">
        <v>318</v>
      </c>
      <c r="D2749">
        <v>2021716</v>
      </c>
      <c r="E2749" t="s">
        <v>291</v>
      </c>
      <c r="F2749" t="s">
        <v>214</v>
      </c>
      <c r="G2749" t="s">
        <v>215</v>
      </c>
      <c r="H2749">
        <v>1</v>
      </c>
      <c r="I2749">
        <v>2019</v>
      </c>
      <c r="J2749">
        <v>2</v>
      </c>
      <c r="L2749">
        <v>23129800</v>
      </c>
      <c r="P2749" s="29" t="str">
        <f t="shared" si="113"/>
        <v>NULL</v>
      </c>
    </row>
    <row r="2750" spans="1:16" hidden="1" x14ac:dyDescent="0.25">
      <c r="A2750">
        <v>189899637</v>
      </c>
      <c r="B2750">
        <v>803401</v>
      </c>
      <c r="C2750" t="s">
        <v>318</v>
      </c>
      <c r="D2750">
        <v>2021689</v>
      </c>
      <c r="E2750" t="s">
        <v>312</v>
      </c>
      <c r="F2750" t="s">
        <v>214</v>
      </c>
      <c r="G2750" t="s">
        <v>215</v>
      </c>
      <c r="H2750">
        <v>1</v>
      </c>
      <c r="I2750">
        <v>2019</v>
      </c>
      <c r="J2750">
        <v>2</v>
      </c>
      <c r="L2750">
        <v>23129810</v>
      </c>
      <c r="P2750" s="29" t="str">
        <f t="shared" si="113"/>
        <v>NULL</v>
      </c>
    </row>
    <row r="2751" spans="1:16" hidden="1" x14ac:dyDescent="0.25">
      <c r="A2751">
        <v>189899637</v>
      </c>
      <c r="B2751">
        <v>803401</v>
      </c>
      <c r="C2751" t="s">
        <v>318</v>
      </c>
      <c r="D2751">
        <v>2021661</v>
      </c>
      <c r="E2751" t="s">
        <v>305</v>
      </c>
      <c r="F2751" t="s">
        <v>214</v>
      </c>
      <c r="G2751" t="s">
        <v>215</v>
      </c>
      <c r="H2751">
        <v>1</v>
      </c>
      <c r="I2751">
        <v>2019</v>
      </c>
      <c r="J2751">
        <v>2</v>
      </c>
      <c r="L2751">
        <v>23129798</v>
      </c>
      <c r="P2751" s="29" t="str">
        <f t="shared" si="113"/>
        <v>NULL</v>
      </c>
    </row>
    <row r="2752" spans="1:16" hidden="1" x14ac:dyDescent="0.25">
      <c r="A2752">
        <v>189899637</v>
      </c>
      <c r="B2752">
        <v>803401</v>
      </c>
      <c r="C2752" t="s">
        <v>318</v>
      </c>
      <c r="D2752">
        <v>2004597</v>
      </c>
      <c r="E2752" t="s">
        <v>279</v>
      </c>
      <c r="F2752" t="s">
        <v>214</v>
      </c>
      <c r="G2752" t="s">
        <v>215</v>
      </c>
      <c r="H2752">
        <v>1</v>
      </c>
      <c r="I2752">
        <v>2019</v>
      </c>
      <c r="J2752">
        <v>2</v>
      </c>
      <c r="L2752">
        <v>23129794</v>
      </c>
      <c r="P2752" s="29" t="str">
        <f t="shared" si="113"/>
        <v>NULL</v>
      </c>
    </row>
    <row r="2753" spans="1:16" hidden="1" x14ac:dyDescent="0.25">
      <c r="A2753">
        <v>190089088</v>
      </c>
      <c r="B2753">
        <v>803401</v>
      </c>
      <c r="C2753" t="s">
        <v>318</v>
      </c>
      <c r="D2753">
        <v>2005118</v>
      </c>
      <c r="E2753" t="s">
        <v>223</v>
      </c>
      <c r="F2753" t="s">
        <v>214</v>
      </c>
      <c r="G2753" t="s">
        <v>215</v>
      </c>
      <c r="H2753">
        <v>2</v>
      </c>
      <c r="I2753">
        <v>2015</v>
      </c>
      <c r="J2753">
        <v>1</v>
      </c>
      <c r="L2753">
        <v>23067524</v>
      </c>
      <c r="M2753">
        <v>5.5</v>
      </c>
      <c r="P2753" s="29">
        <f t="shared" ref="P2753:P2764" si="114">IF(AND(ISNUMBER(M2753),H2753&lt;&gt;4,N2753&lt;&gt;"X"),(M2753-1)/6,IF(H2753=4,"DRP",IF(AND(H2753=3,M2753="NA"),"BAD",IF(AND(H2753=2),"CVL",IF(AND(H2753=1,ISBLANK(M2753)),"NULL","UNK")))))</f>
        <v>0.75</v>
      </c>
    </row>
    <row r="2754" spans="1:16" hidden="1" x14ac:dyDescent="0.25">
      <c r="A2754">
        <v>190089088</v>
      </c>
      <c r="B2754">
        <v>803401</v>
      </c>
      <c r="C2754" t="s">
        <v>318</v>
      </c>
      <c r="D2754">
        <v>2021600</v>
      </c>
      <c r="E2754" t="s">
        <v>219</v>
      </c>
      <c r="F2754" t="s">
        <v>214</v>
      </c>
      <c r="G2754" t="s">
        <v>215</v>
      </c>
      <c r="H2754">
        <v>2</v>
      </c>
      <c r="I2754">
        <v>2015</v>
      </c>
      <c r="J2754">
        <v>1</v>
      </c>
      <c r="L2754">
        <v>23066442</v>
      </c>
      <c r="M2754">
        <v>6.6</v>
      </c>
      <c r="P2754" s="29">
        <f t="shared" si="114"/>
        <v>0.93333333333333324</v>
      </c>
    </row>
    <row r="2755" spans="1:16" hidden="1" x14ac:dyDescent="0.25">
      <c r="A2755">
        <v>190089088</v>
      </c>
      <c r="B2755">
        <v>803401</v>
      </c>
      <c r="C2755" t="s">
        <v>318</v>
      </c>
      <c r="D2755">
        <v>2005099</v>
      </c>
      <c r="E2755" t="s">
        <v>217</v>
      </c>
      <c r="F2755" t="s">
        <v>214</v>
      </c>
      <c r="G2755" t="s">
        <v>215</v>
      </c>
      <c r="H2755">
        <v>2</v>
      </c>
      <c r="I2755">
        <v>2015</v>
      </c>
      <c r="J2755">
        <v>1</v>
      </c>
      <c r="L2755">
        <v>23066434</v>
      </c>
      <c r="M2755">
        <v>5.2</v>
      </c>
      <c r="P2755" s="29">
        <f t="shared" si="114"/>
        <v>0.70000000000000007</v>
      </c>
    </row>
    <row r="2756" spans="1:16" hidden="1" x14ac:dyDescent="0.25">
      <c r="A2756">
        <v>190089088</v>
      </c>
      <c r="B2756">
        <v>803401</v>
      </c>
      <c r="C2756" t="s">
        <v>318</v>
      </c>
      <c r="D2756">
        <v>2021754</v>
      </c>
      <c r="E2756" t="s">
        <v>216</v>
      </c>
      <c r="F2756" t="s">
        <v>214</v>
      </c>
      <c r="G2756" t="s">
        <v>215</v>
      </c>
      <c r="H2756">
        <v>2</v>
      </c>
      <c r="I2756">
        <v>2015</v>
      </c>
      <c r="J2756">
        <v>1</v>
      </c>
      <c r="L2756">
        <v>23066482</v>
      </c>
      <c r="M2756">
        <v>5.2</v>
      </c>
      <c r="P2756" s="29">
        <f t="shared" si="114"/>
        <v>0.70000000000000007</v>
      </c>
    </row>
    <row r="2757" spans="1:16" hidden="1" x14ac:dyDescent="0.25">
      <c r="A2757">
        <v>190089088</v>
      </c>
      <c r="B2757">
        <v>803401</v>
      </c>
      <c r="C2757" t="s">
        <v>318</v>
      </c>
      <c r="D2757">
        <v>2005102</v>
      </c>
      <c r="E2757" t="s">
        <v>218</v>
      </c>
      <c r="F2757" t="s">
        <v>214</v>
      </c>
      <c r="G2757" t="s">
        <v>215</v>
      </c>
      <c r="H2757">
        <v>2</v>
      </c>
      <c r="I2757">
        <v>2015</v>
      </c>
      <c r="J2757">
        <v>1</v>
      </c>
      <c r="L2757">
        <v>23066495</v>
      </c>
      <c r="M2757">
        <v>5.5</v>
      </c>
      <c r="P2757" s="29">
        <f t="shared" si="114"/>
        <v>0.75</v>
      </c>
    </row>
    <row r="2758" spans="1:16" hidden="1" x14ac:dyDescent="0.25">
      <c r="A2758">
        <v>190089088</v>
      </c>
      <c r="B2758">
        <v>803401</v>
      </c>
      <c r="C2758" t="s">
        <v>318</v>
      </c>
      <c r="D2758">
        <v>2004098</v>
      </c>
      <c r="E2758" t="s">
        <v>213</v>
      </c>
      <c r="F2758" t="s">
        <v>214</v>
      </c>
      <c r="G2758" t="s">
        <v>215</v>
      </c>
      <c r="H2758">
        <v>2</v>
      </c>
      <c r="I2758">
        <v>2015</v>
      </c>
      <c r="J2758">
        <v>1</v>
      </c>
      <c r="L2758">
        <v>23066522</v>
      </c>
      <c r="M2758">
        <v>6.5</v>
      </c>
      <c r="P2758" s="29">
        <f t="shared" si="114"/>
        <v>0.91666666666666663</v>
      </c>
    </row>
    <row r="2759" spans="1:16" hidden="1" x14ac:dyDescent="0.25">
      <c r="A2759">
        <v>190089088</v>
      </c>
      <c r="B2759">
        <v>803401</v>
      </c>
      <c r="C2759" t="s">
        <v>318</v>
      </c>
      <c r="D2759">
        <v>2004112</v>
      </c>
      <c r="E2759" t="s">
        <v>244</v>
      </c>
      <c r="F2759" t="s">
        <v>214</v>
      </c>
      <c r="G2759" t="s">
        <v>215</v>
      </c>
      <c r="H2759">
        <v>2</v>
      </c>
      <c r="I2759">
        <v>2015</v>
      </c>
      <c r="J2759">
        <v>2</v>
      </c>
      <c r="L2759">
        <v>23073238</v>
      </c>
      <c r="M2759">
        <v>5.7</v>
      </c>
      <c r="P2759" s="29">
        <f t="shared" si="114"/>
        <v>0.78333333333333333</v>
      </c>
    </row>
    <row r="2760" spans="1:16" hidden="1" x14ac:dyDescent="0.25">
      <c r="A2760">
        <v>190089088</v>
      </c>
      <c r="B2760">
        <v>803401</v>
      </c>
      <c r="C2760" t="s">
        <v>318</v>
      </c>
      <c r="D2760">
        <v>2021580</v>
      </c>
      <c r="E2760" t="s">
        <v>241</v>
      </c>
      <c r="F2760" t="s">
        <v>214</v>
      </c>
      <c r="G2760" t="s">
        <v>215</v>
      </c>
      <c r="H2760">
        <v>2</v>
      </c>
      <c r="I2760">
        <v>2015</v>
      </c>
      <c r="J2760">
        <v>2</v>
      </c>
      <c r="L2760">
        <v>23072000</v>
      </c>
      <c r="M2760">
        <v>4</v>
      </c>
      <c r="P2760" s="29">
        <f t="shared" si="114"/>
        <v>0.5</v>
      </c>
    </row>
    <row r="2761" spans="1:16" hidden="1" x14ac:dyDescent="0.25">
      <c r="A2761">
        <v>190089088</v>
      </c>
      <c r="B2761">
        <v>803401</v>
      </c>
      <c r="C2761" t="s">
        <v>318</v>
      </c>
      <c r="D2761">
        <v>2005117</v>
      </c>
      <c r="E2761" t="s">
        <v>220</v>
      </c>
      <c r="F2761" t="s">
        <v>214</v>
      </c>
      <c r="G2761" t="s">
        <v>215</v>
      </c>
      <c r="H2761">
        <v>3</v>
      </c>
      <c r="I2761">
        <v>2015</v>
      </c>
      <c r="J2761">
        <v>2</v>
      </c>
      <c r="L2761">
        <v>23070388</v>
      </c>
      <c r="M2761" t="s">
        <v>221</v>
      </c>
      <c r="P2761" s="29" t="str">
        <f t="shared" si="114"/>
        <v>BAD</v>
      </c>
    </row>
    <row r="2762" spans="1:16" hidden="1" x14ac:dyDescent="0.25">
      <c r="A2762">
        <v>190089088</v>
      </c>
      <c r="B2762">
        <v>803401</v>
      </c>
      <c r="C2762" t="s">
        <v>318</v>
      </c>
      <c r="D2762">
        <v>2021756</v>
      </c>
      <c r="E2762" t="s">
        <v>253</v>
      </c>
      <c r="F2762" t="s">
        <v>214</v>
      </c>
      <c r="G2762" t="s">
        <v>215</v>
      </c>
      <c r="H2762">
        <v>2</v>
      </c>
      <c r="I2762">
        <v>2015</v>
      </c>
      <c r="J2762">
        <v>2</v>
      </c>
      <c r="L2762">
        <v>23074181</v>
      </c>
      <c r="M2762">
        <v>4</v>
      </c>
      <c r="P2762" s="29">
        <f t="shared" si="114"/>
        <v>0.5</v>
      </c>
    </row>
    <row r="2763" spans="1:16" hidden="1" x14ac:dyDescent="0.25">
      <c r="A2763">
        <v>190089088</v>
      </c>
      <c r="B2763">
        <v>803401</v>
      </c>
      <c r="C2763" t="s">
        <v>318</v>
      </c>
      <c r="D2763">
        <v>2021763</v>
      </c>
      <c r="E2763" t="s">
        <v>298</v>
      </c>
      <c r="F2763" t="s">
        <v>214</v>
      </c>
      <c r="G2763" t="s">
        <v>215</v>
      </c>
      <c r="H2763">
        <v>2</v>
      </c>
      <c r="I2763">
        <v>2015</v>
      </c>
      <c r="J2763">
        <v>2</v>
      </c>
      <c r="L2763">
        <v>23071924</v>
      </c>
      <c r="M2763">
        <v>5.9</v>
      </c>
      <c r="P2763" s="29">
        <f t="shared" si="114"/>
        <v>0.81666666666666676</v>
      </c>
    </row>
    <row r="2764" spans="1:16" hidden="1" x14ac:dyDescent="0.25">
      <c r="A2764">
        <v>190089088</v>
      </c>
      <c r="B2764">
        <v>803401</v>
      </c>
      <c r="C2764" t="s">
        <v>318</v>
      </c>
      <c r="D2764">
        <v>2021602</v>
      </c>
      <c r="E2764" t="s">
        <v>242</v>
      </c>
      <c r="F2764" t="s">
        <v>214</v>
      </c>
      <c r="G2764" t="s">
        <v>215</v>
      </c>
      <c r="H2764">
        <v>2</v>
      </c>
      <c r="I2764">
        <v>2015</v>
      </c>
      <c r="J2764">
        <v>2</v>
      </c>
      <c r="L2764">
        <v>23072005</v>
      </c>
      <c r="M2764">
        <v>5.6</v>
      </c>
      <c r="P2764" s="29">
        <f t="shared" si="114"/>
        <v>0.76666666666666661</v>
      </c>
    </row>
    <row r="2765" spans="1:16" hidden="1" x14ac:dyDescent="0.25">
      <c r="A2765">
        <v>190089088</v>
      </c>
      <c r="B2765">
        <v>803401</v>
      </c>
      <c r="C2765" t="s">
        <v>318</v>
      </c>
      <c r="D2765">
        <v>2004116</v>
      </c>
      <c r="E2765" t="s">
        <v>229</v>
      </c>
      <c r="F2765" t="s">
        <v>214</v>
      </c>
      <c r="G2765" t="s">
        <v>215</v>
      </c>
      <c r="H2765">
        <v>2</v>
      </c>
      <c r="I2765">
        <v>2016</v>
      </c>
      <c r="J2765">
        <v>1</v>
      </c>
      <c r="L2765">
        <v>23073301</v>
      </c>
      <c r="M2765">
        <v>4.4000000000000004</v>
      </c>
      <c r="P2765" s="29">
        <f t="shared" ref="P2765:P2796" si="115">IF(AND(ISNUMBER(M2765),H2765&lt;&gt;4),(M2765-1)/6,IF(H2765=4,"DRP",IF(AND(H2765=3,M2765="NA"),"BAD",IF(AND(H2765=2),"CVL",IF(AND(H2765=1,ISBLANK(M2765)),"NULL","UNK")))))</f>
        <v>0.56666666666666676</v>
      </c>
    </row>
    <row r="2766" spans="1:16" hidden="1" x14ac:dyDescent="0.25">
      <c r="A2766">
        <v>190089088</v>
      </c>
      <c r="B2766">
        <v>803401</v>
      </c>
      <c r="C2766" t="s">
        <v>318</v>
      </c>
      <c r="D2766">
        <v>2021874</v>
      </c>
      <c r="E2766" t="s">
        <v>226</v>
      </c>
      <c r="F2766" t="s">
        <v>214</v>
      </c>
      <c r="G2766" t="s">
        <v>215</v>
      </c>
      <c r="H2766">
        <v>2</v>
      </c>
      <c r="I2766">
        <v>2016</v>
      </c>
      <c r="J2766">
        <v>1</v>
      </c>
      <c r="L2766">
        <v>23081199</v>
      </c>
      <c r="M2766">
        <v>4</v>
      </c>
      <c r="P2766" s="29">
        <f t="shared" si="115"/>
        <v>0.5</v>
      </c>
    </row>
    <row r="2767" spans="1:16" hidden="1" x14ac:dyDescent="0.25">
      <c r="A2767">
        <v>190089088</v>
      </c>
      <c r="B2767">
        <v>803401</v>
      </c>
      <c r="C2767" t="s">
        <v>318</v>
      </c>
      <c r="D2767">
        <v>2005131</v>
      </c>
      <c r="E2767" t="s">
        <v>228</v>
      </c>
      <c r="F2767" t="s">
        <v>214</v>
      </c>
      <c r="G2767" t="s">
        <v>215</v>
      </c>
      <c r="H2767">
        <v>2</v>
      </c>
      <c r="I2767">
        <v>2016</v>
      </c>
      <c r="J2767">
        <v>1</v>
      </c>
      <c r="L2767">
        <v>23081639</v>
      </c>
      <c r="M2767">
        <v>4.2</v>
      </c>
      <c r="P2767" s="29">
        <f t="shared" si="115"/>
        <v>0.53333333333333333</v>
      </c>
    </row>
    <row r="2768" spans="1:16" hidden="1" x14ac:dyDescent="0.25">
      <c r="A2768">
        <v>190089088</v>
      </c>
      <c r="B2768">
        <v>803401</v>
      </c>
      <c r="C2768" t="s">
        <v>318</v>
      </c>
      <c r="D2768">
        <v>2021596</v>
      </c>
      <c r="E2768" t="s">
        <v>294</v>
      </c>
      <c r="F2768" t="s">
        <v>214</v>
      </c>
      <c r="G2768" t="s">
        <v>215</v>
      </c>
      <c r="H2768">
        <v>2</v>
      </c>
      <c r="I2768">
        <v>2016</v>
      </c>
      <c r="J2768">
        <v>1</v>
      </c>
      <c r="L2768">
        <v>23081197</v>
      </c>
      <c r="M2768">
        <v>4</v>
      </c>
      <c r="P2768" s="29">
        <f t="shared" si="115"/>
        <v>0.5</v>
      </c>
    </row>
    <row r="2769" spans="1:16" hidden="1" x14ac:dyDescent="0.25">
      <c r="A2769">
        <v>190089088</v>
      </c>
      <c r="B2769">
        <v>803401</v>
      </c>
      <c r="C2769" t="s">
        <v>318</v>
      </c>
      <c r="D2769">
        <v>2021638</v>
      </c>
      <c r="E2769" t="s">
        <v>250</v>
      </c>
      <c r="F2769" t="s">
        <v>214</v>
      </c>
      <c r="G2769" t="s">
        <v>215</v>
      </c>
      <c r="H2769">
        <v>2</v>
      </c>
      <c r="I2769">
        <v>2016</v>
      </c>
      <c r="J2769">
        <v>1</v>
      </c>
      <c r="L2769">
        <v>23081193</v>
      </c>
      <c r="M2769">
        <v>4.5999999999999996</v>
      </c>
      <c r="P2769" s="29">
        <f t="shared" si="115"/>
        <v>0.6</v>
      </c>
    </row>
    <row r="2770" spans="1:16" hidden="1" x14ac:dyDescent="0.25">
      <c r="A2770">
        <v>190089088</v>
      </c>
      <c r="B2770">
        <v>803401</v>
      </c>
      <c r="C2770" t="s">
        <v>318</v>
      </c>
      <c r="D2770">
        <v>2005117</v>
      </c>
      <c r="E2770" t="s">
        <v>220</v>
      </c>
      <c r="F2770" t="s">
        <v>214</v>
      </c>
      <c r="G2770" t="s">
        <v>215</v>
      </c>
      <c r="H2770">
        <v>3</v>
      </c>
      <c r="I2770">
        <v>2016</v>
      </c>
      <c r="J2770">
        <v>1</v>
      </c>
      <c r="L2770">
        <v>23078736</v>
      </c>
      <c r="M2770">
        <v>3.4</v>
      </c>
      <c r="P2770" s="29">
        <f t="shared" si="115"/>
        <v>0.39999999999999997</v>
      </c>
    </row>
    <row r="2771" spans="1:16" hidden="1" x14ac:dyDescent="0.25">
      <c r="A2771">
        <v>190089088</v>
      </c>
      <c r="B2771">
        <v>803401</v>
      </c>
      <c r="C2771" t="s">
        <v>318</v>
      </c>
      <c r="D2771">
        <v>2004099</v>
      </c>
      <c r="E2771" t="s">
        <v>245</v>
      </c>
      <c r="F2771" t="s">
        <v>214</v>
      </c>
      <c r="G2771" t="s">
        <v>215</v>
      </c>
      <c r="H2771">
        <v>4</v>
      </c>
      <c r="I2771">
        <v>2016</v>
      </c>
      <c r="J2771">
        <v>1</v>
      </c>
      <c r="L2771">
        <v>23073320</v>
      </c>
      <c r="P2771" s="29" t="str">
        <f t="shared" si="115"/>
        <v>DRP</v>
      </c>
    </row>
    <row r="2772" spans="1:16" hidden="1" x14ac:dyDescent="0.25">
      <c r="A2772">
        <v>190089088</v>
      </c>
      <c r="B2772">
        <v>803401</v>
      </c>
      <c r="C2772" t="s">
        <v>318</v>
      </c>
      <c r="D2772">
        <v>2004099</v>
      </c>
      <c r="E2772" t="s">
        <v>245</v>
      </c>
      <c r="F2772" t="s">
        <v>214</v>
      </c>
      <c r="G2772" t="s">
        <v>215</v>
      </c>
      <c r="H2772">
        <v>2</v>
      </c>
      <c r="I2772">
        <v>2016</v>
      </c>
      <c r="J2772">
        <v>2</v>
      </c>
      <c r="L2772">
        <v>23085315</v>
      </c>
      <c r="M2772">
        <v>4.4000000000000004</v>
      </c>
      <c r="P2772" s="29">
        <f t="shared" si="115"/>
        <v>0.56666666666666676</v>
      </c>
    </row>
    <row r="2773" spans="1:16" hidden="1" x14ac:dyDescent="0.25">
      <c r="A2773">
        <v>190089088</v>
      </c>
      <c r="B2773">
        <v>803401</v>
      </c>
      <c r="C2773" t="s">
        <v>318</v>
      </c>
      <c r="D2773">
        <v>2021781</v>
      </c>
      <c r="E2773" t="s">
        <v>235</v>
      </c>
      <c r="F2773" t="s">
        <v>214</v>
      </c>
      <c r="G2773" t="s">
        <v>215</v>
      </c>
      <c r="H2773">
        <v>2</v>
      </c>
      <c r="I2773">
        <v>2016</v>
      </c>
      <c r="J2773">
        <v>2</v>
      </c>
      <c r="L2773">
        <v>23086871</v>
      </c>
      <c r="M2773">
        <v>4</v>
      </c>
      <c r="P2773" s="29">
        <f t="shared" si="115"/>
        <v>0.5</v>
      </c>
    </row>
    <row r="2774" spans="1:16" hidden="1" x14ac:dyDescent="0.25">
      <c r="A2774">
        <v>190089088</v>
      </c>
      <c r="B2774">
        <v>803401</v>
      </c>
      <c r="C2774" t="s">
        <v>318</v>
      </c>
      <c r="D2774">
        <v>2021640</v>
      </c>
      <c r="E2774" t="s">
        <v>227</v>
      </c>
      <c r="F2774" t="s">
        <v>214</v>
      </c>
      <c r="G2774" t="s">
        <v>215</v>
      </c>
      <c r="H2774">
        <v>3</v>
      </c>
      <c r="I2774">
        <v>2016</v>
      </c>
      <c r="J2774">
        <v>2</v>
      </c>
      <c r="L2774">
        <v>23086870</v>
      </c>
      <c r="M2774">
        <v>3.8</v>
      </c>
      <c r="P2774" s="29">
        <f t="shared" si="115"/>
        <v>0.46666666666666662</v>
      </c>
    </row>
    <row r="2775" spans="1:16" hidden="1" x14ac:dyDescent="0.25">
      <c r="A2775">
        <v>190089088</v>
      </c>
      <c r="B2775">
        <v>803401</v>
      </c>
      <c r="C2775" t="s">
        <v>318</v>
      </c>
      <c r="D2775">
        <v>2021725</v>
      </c>
      <c r="E2775" t="s">
        <v>257</v>
      </c>
      <c r="F2775" t="s">
        <v>214</v>
      </c>
      <c r="G2775" t="s">
        <v>215</v>
      </c>
      <c r="H2775">
        <v>3</v>
      </c>
      <c r="I2775">
        <v>2016</v>
      </c>
      <c r="J2775">
        <v>2</v>
      </c>
      <c r="L2775">
        <v>23086905</v>
      </c>
      <c r="M2775">
        <v>3.7</v>
      </c>
      <c r="P2775" s="29">
        <f t="shared" si="115"/>
        <v>0.45</v>
      </c>
    </row>
    <row r="2776" spans="1:16" hidden="1" x14ac:dyDescent="0.25">
      <c r="A2776">
        <v>190089088</v>
      </c>
      <c r="B2776">
        <v>803401</v>
      </c>
      <c r="C2776" t="s">
        <v>318</v>
      </c>
      <c r="D2776">
        <v>2021750</v>
      </c>
      <c r="E2776" t="s">
        <v>296</v>
      </c>
      <c r="F2776" t="s">
        <v>214</v>
      </c>
      <c r="G2776" t="s">
        <v>215</v>
      </c>
      <c r="H2776">
        <v>3</v>
      </c>
      <c r="I2776">
        <v>2016</v>
      </c>
      <c r="J2776">
        <v>2</v>
      </c>
      <c r="L2776">
        <v>23086902</v>
      </c>
      <c r="M2776">
        <v>3.9</v>
      </c>
      <c r="P2776" s="29">
        <f t="shared" si="115"/>
        <v>0.48333333333333334</v>
      </c>
    </row>
    <row r="2777" spans="1:16" hidden="1" x14ac:dyDescent="0.25">
      <c r="A2777">
        <v>190089088</v>
      </c>
      <c r="B2777">
        <v>803401</v>
      </c>
      <c r="C2777" t="s">
        <v>318</v>
      </c>
      <c r="D2777">
        <v>2021993</v>
      </c>
      <c r="E2777" t="s">
        <v>256</v>
      </c>
      <c r="F2777" t="s">
        <v>214</v>
      </c>
      <c r="G2777" t="s">
        <v>215</v>
      </c>
      <c r="H2777">
        <v>2</v>
      </c>
      <c r="I2777">
        <v>2016</v>
      </c>
      <c r="J2777">
        <v>2</v>
      </c>
      <c r="L2777">
        <v>23086520</v>
      </c>
      <c r="M2777">
        <v>4.0999999999999996</v>
      </c>
      <c r="P2777" s="29">
        <f t="shared" si="115"/>
        <v>0.51666666666666661</v>
      </c>
    </row>
    <row r="2778" spans="1:16" hidden="1" x14ac:dyDescent="0.25">
      <c r="A2778">
        <v>190089088</v>
      </c>
      <c r="B2778">
        <v>803401</v>
      </c>
      <c r="C2778" t="s">
        <v>318</v>
      </c>
      <c r="D2778">
        <v>2005117</v>
      </c>
      <c r="E2778" t="s">
        <v>220</v>
      </c>
      <c r="F2778" t="s">
        <v>214</v>
      </c>
      <c r="G2778" t="s">
        <v>215</v>
      </c>
      <c r="H2778">
        <v>2</v>
      </c>
      <c r="I2778">
        <v>2016</v>
      </c>
      <c r="J2778">
        <v>2</v>
      </c>
      <c r="L2778">
        <v>23088410</v>
      </c>
      <c r="M2778">
        <v>5.0999999999999996</v>
      </c>
      <c r="P2778" s="29">
        <f t="shared" si="115"/>
        <v>0.68333333333333324</v>
      </c>
    </row>
    <row r="2779" spans="1:16" hidden="1" x14ac:dyDescent="0.25">
      <c r="A2779">
        <v>190089088</v>
      </c>
      <c r="B2779">
        <v>803401</v>
      </c>
      <c r="C2779" t="s">
        <v>318</v>
      </c>
      <c r="D2779">
        <v>2004591</v>
      </c>
      <c r="E2779" t="s">
        <v>271</v>
      </c>
      <c r="F2779" t="s">
        <v>214</v>
      </c>
      <c r="G2779" t="s">
        <v>215</v>
      </c>
      <c r="H2779">
        <v>2</v>
      </c>
      <c r="I2779">
        <v>2017</v>
      </c>
      <c r="J2779">
        <v>1</v>
      </c>
      <c r="L2779">
        <v>23093318</v>
      </c>
      <c r="M2779">
        <v>5</v>
      </c>
      <c r="P2779" s="29">
        <f t="shared" si="115"/>
        <v>0.66666666666666663</v>
      </c>
    </row>
    <row r="2780" spans="1:16" hidden="1" x14ac:dyDescent="0.25">
      <c r="A2780">
        <v>190089088</v>
      </c>
      <c r="B2780">
        <v>803401</v>
      </c>
      <c r="C2780" t="s">
        <v>318</v>
      </c>
      <c r="D2780">
        <v>2019271</v>
      </c>
      <c r="E2780" t="s">
        <v>236</v>
      </c>
      <c r="F2780" t="s">
        <v>214</v>
      </c>
      <c r="G2780" t="s">
        <v>215</v>
      </c>
      <c r="H2780">
        <v>2</v>
      </c>
      <c r="I2780">
        <v>2017</v>
      </c>
      <c r="J2780">
        <v>1</v>
      </c>
      <c r="L2780">
        <v>23090729</v>
      </c>
      <c r="M2780">
        <v>4.5999999999999996</v>
      </c>
      <c r="P2780" s="29">
        <f t="shared" si="115"/>
        <v>0.6</v>
      </c>
    </row>
    <row r="2781" spans="1:16" hidden="1" x14ac:dyDescent="0.25">
      <c r="A2781">
        <v>190089088</v>
      </c>
      <c r="B2781">
        <v>803401</v>
      </c>
      <c r="C2781" t="s">
        <v>318</v>
      </c>
      <c r="D2781">
        <v>2021750</v>
      </c>
      <c r="E2781" t="s">
        <v>296</v>
      </c>
      <c r="F2781" t="s">
        <v>214</v>
      </c>
      <c r="G2781" t="s">
        <v>215</v>
      </c>
      <c r="H2781">
        <v>2</v>
      </c>
      <c r="I2781">
        <v>2017</v>
      </c>
      <c r="J2781">
        <v>1</v>
      </c>
      <c r="L2781">
        <v>23091959</v>
      </c>
      <c r="M2781">
        <v>4.9000000000000004</v>
      </c>
      <c r="P2781" s="29">
        <f t="shared" si="115"/>
        <v>0.65</v>
      </c>
    </row>
    <row r="2782" spans="1:16" hidden="1" x14ac:dyDescent="0.25">
      <c r="A2782">
        <v>190089088</v>
      </c>
      <c r="B2782">
        <v>803401</v>
      </c>
      <c r="C2782" t="s">
        <v>318</v>
      </c>
      <c r="D2782">
        <v>2021725</v>
      </c>
      <c r="E2782" t="s">
        <v>257</v>
      </c>
      <c r="F2782" t="s">
        <v>214</v>
      </c>
      <c r="G2782" t="s">
        <v>215</v>
      </c>
      <c r="H2782">
        <v>2</v>
      </c>
      <c r="I2782">
        <v>2017</v>
      </c>
      <c r="J2782">
        <v>1</v>
      </c>
      <c r="L2782">
        <v>23091960</v>
      </c>
      <c r="M2782">
        <v>4.0999999999999996</v>
      </c>
      <c r="P2782" s="29">
        <f t="shared" si="115"/>
        <v>0.51666666666666661</v>
      </c>
    </row>
    <row r="2783" spans="1:16" hidden="1" x14ac:dyDescent="0.25">
      <c r="A2783">
        <v>190089088</v>
      </c>
      <c r="B2783">
        <v>803401</v>
      </c>
      <c r="C2783" t="s">
        <v>318</v>
      </c>
      <c r="D2783">
        <v>2021640</v>
      </c>
      <c r="E2783" t="s">
        <v>227</v>
      </c>
      <c r="F2783" t="s">
        <v>214</v>
      </c>
      <c r="G2783" t="s">
        <v>215</v>
      </c>
      <c r="H2783">
        <v>2</v>
      </c>
      <c r="I2783">
        <v>2017</v>
      </c>
      <c r="J2783">
        <v>1</v>
      </c>
      <c r="L2783">
        <v>23092942</v>
      </c>
      <c r="M2783">
        <v>4</v>
      </c>
      <c r="P2783" s="29">
        <f t="shared" si="115"/>
        <v>0.5</v>
      </c>
    </row>
    <row r="2784" spans="1:16" hidden="1" x14ac:dyDescent="0.25">
      <c r="A2784">
        <v>190089088</v>
      </c>
      <c r="B2784">
        <v>803401</v>
      </c>
      <c r="C2784" t="s">
        <v>318</v>
      </c>
      <c r="D2784">
        <v>2021679</v>
      </c>
      <c r="E2784" t="s">
        <v>259</v>
      </c>
      <c r="F2784" t="s">
        <v>214</v>
      </c>
      <c r="G2784" t="s">
        <v>215</v>
      </c>
      <c r="H2784">
        <v>2</v>
      </c>
      <c r="I2784">
        <v>2017</v>
      </c>
      <c r="J2784">
        <v>1</v>
      </c>
      <c r="L2784">
        <v>23092951</v>
      </c>
      <c r="M2784">
        <v>5.0999999999999996</v>
      </c>
      <c r="P2784" s="29">
        <f t="shared" si="115"/>
        <v>0.68333333333333324</v>
      </c>
    </row>
    <row r="2785" spans="1:16" hidden="1" x14ac:dyDescent="0.25">
      <c r="A2785">
        <v>190089088</v>
      </c>
      <c r="B2785">
        <v>803401</v>
      </c>
      <c r="C2785" t="s">
        <v>318</v>
      </c>
      <c r="D2785">
        <v>2021787</v>
      </c>
      <c r="E2785" t="s">
        <v>292</v>
      </c>
      <c r="F2785" t="s">
        <v>214</v>
      </c>
      <c r="G2785" t="s">
        <v>215</v>
      </c>
      <c r="H2785">
        <v>3</v>
      </c>
      <c r="I2785">
        <v>2017</v>
      </c>
      <c r="J2785">
        <v>1</v>
      </c>
      <c r="L2785">
        <v>23093320</v>
      </c>
      <c r="M2785">
        <v>3.9</v>
      </c>
      <c r="P2785" s="29">
        <f t="shared" si="115"/>
        <v>0.48333333333333334</v>
      </c>
    </row>
    <row r="2786" spans="1:16" hidden="1" x14ac:dyDescent="0.25">
      <c r="A2786">
        <v>190089088</v>
      </c>
      <c r="B2786">
        <v>803401</v>
      </c>
      <c r="C2786" t="s">
        <v>318</v>
      </c>
      <c r="D2786">
        <v>2004752</v>
      </c>
      <c r="E2786" t="s">
        <v>290</v>
      </c>
      <c r="F2786" t="s">
        <v>214</v>
      </c>
      <c r="G2786" t="s">
        <v>215</v>
      </c>
      <c r="H2786">
        <v>2</v>
      </c>
      <c r="I2786">
        <v>2017</v>
      </c>
      <c r="J2786">
        <v>1</v>
      </c>
      <c r="L2786">
        <v>23093323</v>
      </c>
      <c r="M2786">
        <v>4.3</v>
      </c>
      <c r="P2786" s="29">
        <f t="shared" si="115"/>
        <v>0.54999999999999993</v>
      </c>
    </row>
    <row r="2787" spans="1:16" hidden="1" x14ac:dyDescent="0.25">
      <c r="A2787">
        <v>190089088</v>
      </c>
      <c r="B2787">
        <v>803401</v>
      </c>
      <c r="C2787" t="s">
        <v>318</v>
      </c>
      <c r="D2787">
        <v>2021787</v>
      </c>
      <c r="E2787" t="s">
        <v>292</v>
      </c>
      <c r="F2787" t="s">
        <v>214</v>
      </c>
      <c r="G2787" t="s">
        <v>215</v>
      </c>
      <c r="H2787">
        <v>2</v>
      </c>
      <c r="I2787">
        <v>2017</v>
      </c>
      <c r="J2787">
        <v>2</v>
      </c>
      <c r="L2787">
        <v>23097627</v>
      </c>
      <c r="M2787">
        <v>4.9000000000000004</v>
      </c>
      <c r="P2787" s="29">
        <f t="shared" si="115"/>
        <v>0.65</v>
      </c>
    </row>
    <row r="2788" spans="1:16" hidden="1" x14ac:dyDescent="0.25">
      <c r="A2788">
        <v>190089088</v>
      </c>
      <c r="B2788">
        <v>803401</v>
      </c>
      <c r="C2788" t="s">
        <v>318</v>
      </c>
      <c r="D2788">
        <v>2024862</v>
      </c>
      <c r="E2788" t="s">
        <v>289</v>
      </c>
      <c r="F2788" t="s">
        <v>214</v>
      </c>
      <c r="G2788" t="s">
        <v>215</v>
      </c>
      <c r="H2788">
        <v>2</v>
      </c>
      <c r="I2788">
        <v>2017</v>
      </c>
      <c r="J2788">
        <v>2</v>
      </c>
      <c r="L2788">
        <v>23097632</v>
      </c>
      <c r="M2788">
        <v>5.6</v>
      </c>
      <c r="P2788" s="29">
        <f t="shared" si="115"/>
        <v>0.76666666666666661</v>
      </c>
    </row>
    <row r="2789" spans="1:16" hidden="1" x14ac:dyDescent="0.25">
      <c r="A2789">
        <v>190089088</v>
      </c>
      <c r="B2789">
        <v>803401</v>
      </c>
      <c r="C2789" t="s">
        <v>318</v>
      </c>
      <c r="D2789">
        <v>2021865</v>
      </c>
      <c r="E2789" t="s">
        <v>301</v>
      </c>
      <c r="F2789" t="s">
        <v>214</v>
      </c>
      <c r="G2789" t="s">
        <v>215</v>
      </c>
      <c r="H2789">
        <v>3</v>
      </c>
      <c r="I2789">
        <v>2017</v>
      </c>
      <c r="J2789">
        <v>2</v>
      </c>
      <c r="L2789">
        <v>23097629</v>
      </c>
      <c r="M2789">
        <v>3.5</v>
      </c>
      <c r="P2789" s="29">
        <f t="shared" si="115"/>
        <v>0.41666666666666669</v>
      </c>
    </row>
    <row r="2790" spans="1:16" hidden="1" x14ac:dyDescent="0.25">
      <c r="A2790">
        <v>190089088</v>
      </c>
      <c r="B2790">
        <v>803401</v>
      </c>
      <c r="C2790" t="s">
        <v>318</v>
      </c>
      <c r="D2790">
        <v>2021631</v>
      </c>
      <c r="E2790" t="s">
        <v>302</v>
      </c>
      <c r="F2790" t="s">
        <v>214</v>
      </c>
      <c r="G2790" t="s">
        <v>215</v>
      </c>
      <c r="H2790">
        <v>2</v>
      </c>
      <c r="I2790">
        <v>2017</v>
      </c>
      <c r="J2790">
        <v>2</v>
      </c>
      <c r="L2790">
        <v>23101235</v>
      </c>
      <c r="M2790">
        <v>5.8</v>
      </c>
      <c r="P2790" s="29">
        <f t="shared" si="115"/>
        <v>0.79999999999999993</v>
      </c>
    </row>
    <row r="2791" spans="1:16" hidden="1" x14ac:dyDescent="0.25">
      <c r="A2791">
        <v>190089088</v>
      </c>
      <c r="B2791">
        <v>803401</v>
      </c>
      <c r="C2791" t="s">
        <v>318</v>
      </c>
      <c r="D2791">
        <v>2021615</v>
      </c>
      <c r="E2791" t="s">
        <v>255</v>
      </c>
      <c r="F2791" t="s">
        <v>214</v>
      </c>
      <c r="G2791" t="s">
        <v>215</v>
      </c>
      <c r="H2791">
        <v>2</v>
      </c>
      <c r="I2791">
        <v>2017</v>
      </c>
      <c r="J2791">
        <v>2</v>
      </c>
      <c r="L2791">
        <v>23097634</v>
      </c>
      <c r="M2791">
        <v>4</v>
      </c>
      <c r="P2791" s="29">
        <f t="shared" si="115"/>
        <v>0.5</v>
      </c>
    </row>
    <row r="2792" spans="1:16" hidden="1" x14ac:dyDescent="0.25">
      <c r="A2792">
        <v>190089088</v>
      </c>
      <c r="B2792">
        <v>803401</v>
      </c>
      <c r="C2792" t="s">
        <v>318</v>
      </c>
      <c r="D2792">
        <v>2021591</v>
      </c>
      <c r="E2792" t="s">
        <v>240</v>
      </c>
      <c r="F2792" t="s">
        <v>214</v>
      </c>
      <c r="G2792" t="s">
        <v>215</v>
      </c>
      <c r="H2792">
        <v>2</v>
      </c>
      <c r="I2792">
        <v>2017</v>
      </c>
      <c r="J2792">
        <v>2</v>
      </c>
      <c r="L2792">
        <v>23097631</v>
      </c>
      <c r="M2792">
        <v>5.4</v>
      </c>
      <c r="P2792" s="29">
        <f t="shared" si="115"/>
        <v>0.73333333333333339</v>
      </c>
    </row>
    <row r="2793" spans="1:16" hidden="1" x14ac:dyDescent="0.25">
      <c r="A2793">
        <v>190089088</v>
      </c>
      <c r="B2793">
        <v>803401</v>
      </c>
      <c r="C2793" t="s">
        <v>318</v>
      </c>
      <c r="D2793">
        <v>2004587</v>
      </c>
      <c r="E2793" t="s">
        <v>288</v>
      </c>
      <c r="F2793" t="s">
        <v>214</v>
      </c>
      <c r="G2793" t="s">
        <v>215</v>
      </c>
      <c r="H2793">
        <v>2</v>
      </c>
      <c r="I2793">
        <v>2017</v>
      </c>
      <c r="J2793">
        <v>2</v>
      </c>
      <c r="L2793">
        <v>23097714</v>
      </c>
      <c r="M2793">
        <v>4.8</v>
      </c>
      <c r="P2793" s="29">
        <f t="shared" si="115"/>
        <v>0.6333333333333333</v>
      </c>
    </row>
    <row r="2794" spans="1:16" hidden="1" x14ac:dyDescent="0.25">
      <c r="A2794">
        <v>190089088</v>
      </c>
      <c r="B2794">
        <v>803401</v>
      </c>
      <c r="C2794" t="s">
        <v>318</v>
      </c>
      <c r="D2794">
        <v>2004586</v>
      </c>
      <c r="E2794" t="s">
        <v>325</v>
      </c>
      <c r="F2794" t="s">
        <v>214</v>
      </c>
      <c r="G2794" t="s">
        <v>215</v>
      </c>
      <c r="H2794">
        <v>2</v>
      </c>
      <c r="I2794">
        <v>2017</v>
      </c>
      <c r="J2794">
        <v>2</v>
      </c>
      <c r="L2794">
        <v>23097183</v>
      </c>
      <c r="M2794">
        <v>4.4000000000000004</v>
      </c>
      <c r="P2794" s="29">
        <f t="shared" si="115"/>
        <v>0.56666666666666676</v>
      </c>
    </row>
    <row r="2795" spans="1:16" hidden="1" x14ac:dyDescent="0.25">
      <c r="A2795">
        <v>190089088</v>
      </c>
      <c r="B2795">
        <v>803401</v>
      </c>
      <c r="C2795" t="s">
        <v>318</v>
      </c>
      <c r="D2795">
        <v>2021723</v>
      </c>
      <c r="E2795" t="s">
        <v>299</v>
      </c>
      <c r="F2795" t="s">
        <v>214</v>
      </c>
      <c r="G2795" t="s">
        <v>215</v>
      </c>
      <c r="H2795">
        <v>2</v>
      </c>
      <c r="I2795">
        <v>2018</v>
      </c>
      <c r="J2795">
        <v>1</v>
      </c>
      <c r="L2795">
        <v>23107755</v>
      </c>
      <c r="M2795">
        <v>4</v>
      </c>
      <c r="P2795" s="29">
        <f t="shared" si="115"/>
        <v>0.5</v>
      </c>
    </row>
    <row r="2796" spans="1:16" hidden="1" x14ac:dyDescent="0.25">
      <c r="A2796">
        <v>190089088</v>
      </c>
      <c r="B2796">
        <v>803401</v>
      </c>
      <c r="C2796" t="s">
        <v>318</v>
      </c>
      <c r="D2796">
        <v>2021775</v>
      </c>
      <c r="E2796" t="s">
        <v>286</v>
      </c>
      <c r="F2796" t="s">
        <v>214</v>
      </c>
      <c r="G2796" t="s">
        <v>215</v>
      </c>
      <c r="H2796">
        <v>2</v>
      </c>
      <c r="I2796">
        <v>2018</v>
      </c>
      <c r="J2796">
        <v>1</v>
      </c>
      <c r="M2796">
        <v>5.5</v>
      </c>
      <c r="P2796" s="29">
        <f t="shared" si="115"/>
        <v>0.75</v>
      </c>
    </row>
    <row r="2797" spans="1:16" hidden="1" x14ac:dyDescent="0.25">
      <c r="A2797">
        <v>190089088</v>
      </c>
      <c r="B2797">
        <v>803401</v>
      </c>
      <c r="C2797" t="s">
        <v>318</v>
      </c>
      <c r="D2797">
        <v>2004597</v>
      </c>
      <c r="E2797" t="s">
        <v>279</v>
      </c>
      <c r="F2797" t="s">
        <v>214</v>
      </c>
      <c r="G2797" t="s">
        <v>215</v>
      </c>
      <c r="H2797">
        <v>2</v>
      </c>
      <c r="I2797">
        <v>2018</v>
      </c>
      <c r="J2797">
        <v>1</v>
      </c>
      <c r="L2797">
        <v>23107759</v>
      </c>
      <c r="M2797">
        <v>5.0999999999999996</v>
      </c>
      <c r="P2797" s="29">
        <f t="shared" ref="P2797:P2827" si="116">IF(AND(ISNUMBER(M2797),H2797&lt;&gt;4),(M2797-1)/6,IF(H2797=4,"DRP",IF(AND(H2797=3,M2797="NA"),"BAD",IF(AND(H2797=2),"CVL",IF(AND(H2797=1,ISBLANK(M2797)),"NULL","UNK")))))</f>
        <v>0.68333333333333324</v>
      </c>
    </row>
    <row r="2798" spans="1:16" hidden="1" x14ac:dyDescent="0.25">
      <c r="A2798">
        <v>190089088</v>
      </c>
      <c r="B2798">
        <v>803401</v>
      </c>
      <c r="C2798" t="s">
        <v>318</v>
      </c>
      <c r="D2798">
        <v>2021865</v>
      </c>
      <c r="E2798" t="s">
        <v>301</v>
      </c>
      <c r="F2798" t="s">
        <v>214</v>
      </c>
      <c r="G2798" t="s">
        <v>215</v>
      </c>
      <c r="H2798">
        <v>2</v>
      </c>
      <c r="I2798">
        <v>2018</v>
      </c>
      <c r="J2798">
        <v>1</v>
      </c>
      <c r="L2798">
        <v>23107721</v>
      </c>
      <c r="M2798">
        <v>4.3</v>
      </c>
      <c r="P2798" s="29">
        <f t="shared" si="116"/>
        <v>0.54999999999999993</v>
      </c>
    </row>
    <row r="2799" spans="1:16" hidden="1" x14ac:dyDescent="0.25">
      <c r="A2799">
        <v>190089088</v>
      </c>
      <c r="B2799">
        <v>803401</v>
      </c>
      <c r="C2799" t="s">
        <v>318</v>
      </c>
      <c r="D2799">
        <v>2024863</v>
      </c>
      <c r="E2799" t="s">
        <v>304</v>
      </c>
      <c r="F2799" t="s">
        <v>214</v>
      </c>
      <c r="G2799" t="s">
        <v>215</v>
      </c>
      <c r="H2799">
        <v>2</v>
      </c>
      <c r="I2799">
        <v>2018</v>
      </c>
      <c r="J2799">
        <v>1</v>
      </c>
      <c r="L2799">
        <v>23108097</v>
      </c>
      <c r="M2799">
        <v>5.5</v>
      </c>
      <c r="P2799" s="29">
        <f t="shared" si="116"/>
        <v>0.75</v>
      </c>
    </row>
    <row r="2800" spans="1:16" hidden="1" x14ac:dyDescent="0.25">
      <c r="A2800">
        <v>190089088</v>
      </c>
      <c r="B2800">
        <v>803401</v>
      </c>
      <c r="C2800" t="s">
        <v>318</v>
      </c>
      <c r="D2800">
        <v>2021744</v>
      </c>
      <c r="E2800" t="s">
        <v>262</v>
      </c>
      <c r="F2800" t="s">
        <v>214</v>
      </c>
      <c r="G2800" t="s">
        <v>215</v>
      </c>
      <c r="H2800">
        <v>2</v>
      </c>
      <c r="I2800">
        <v>2018</v>
      </c>
      <c r="J2800">
        <v>1</v>
      </c>
      <c r="L2800">
        <v>23107805</v>
      </c>
      <c r="M2800">
        <v>5.6</v>
      </c>
      <c r="P2800" s="29">
        <f t="shared" si="116"/>
        <v>0.76666666666666661</v>
      </c>
    </row>
    <row r="2801" spans="1:16" hidden="1" x14ac:dyDescent="0.25">
      <c r="A2801">
        <v>190089088</v>
      </c>
      <c r="B2801">
        <v>803401</v>
      </c>
      <c r="C2801" t="s">
        <v>318</v>
      </c>
      <c r="D2801">
        <v>2021716</v>
      </c>
      <c r="E2801" t="s">
        <v>291</v>
      </c>
      <c r="F2801" t="s">
        <v>214</v>
      </c>
      <c r="G2801" t="s">
        <v>215</v>
      </c>
      <c r="H2801">
        <v>2</v>
      </c>
      <c r="I2801">
        <v>2018</v>
      </c>
      <c r="J2801">
        <v>1</v>
      </c>
      <c r="L2801">
        <v>23107801</v>
      </c>
      <c r="M2801">
        <v>4.2</v>
      </c>
      <c r="P2801" s="29">
        <f t="shared" si="116"/>
        <v>0.53333333333333333</v>
      </c>
    </row>
    <row r="2802" spans="1:16" hidden="1" x14ac:dyDescent="0.25">
      <c r="A2802">
        <v>190089088</v>
      </c>
      <c r="B2802">
        <v>803401</v>
      </c>
      <c r="C2802" t="s">
        <v>318</v>
      </c>
      <c r="D2802">
        <v>2021661</v>
      </c>
      <c r="E2802" t="s">
        <v>305</v>
      </c>
      <c r="F2802" t="s">
        <v>214</v>
      </c>
      <c r="G2802" t="s">
        <v>215</v>
      </c>
      <c r="H2802">
        <v>2</v>
      </c>
      <c r="I2802">
        <v>2018</v>
      </c>
      <c r="J2802">
        <v>1</v>
      </c>
      <c r="L2802">
        <v>23107773</v>
      </c>
      <c r="M2802">
        <v>4.3</v>
      </c>
      <c r="P2802" s="29">
        <f t="shared" si="116"/>
        <v>0.54999999999999993</v>
      </c>
    </row>
    <row r="2803" spans="1:16" hidden="1" x14ac:dyDescent="0.25">
      <c r="A2803">
        <v>190089088</v>
      </c>
      <c r="B2803">
        <v>803401</v>
      </c>
      <c r="C2803" t="s">
        <v>318</v>
      </c>
      <c r="D2803">
        <v>2005120</v>
      </c>
      <c r="E2803" t="s">
        <v>293</v>
      </c>
      <c r="F2803" t="s">
        <v>214</v>
      </c>
      <c r="G2803" t="s">
        <v>215</v>
      </c>
      <c r="H2803">
        <v>4</v>
      </c>
      <c r="I2803">
        <v>2018</v>
      </c>
      <c r="J2803">
        <v>2</v>
      </c>
      <c r="L2803">
        <v>23116695</v>
      </c>
      <c r="P2803" s="29" t="str">
        <f t="shared" si="116"/>
        <v>DRP</v>
      </c>
    </row>
    <row r="2804" spans="1:16" hidden="1" x14ac:dyDescent="0.25">
      <c r="A2804">
        <v>190089088</v>
      </c>
      <c r="B2804">
        <v>803401</v>
      </c>
      <c r="C2804" t="s">
        <v>318</v>
      </c>
      <c r="D2804">
        <v>2004602</v>
      </c>
      <c r="E2804" t="s">
        <v>277</v>
      </c>
      <c r="F2804" t="s">
        <v>214</v>
      </c>
      <c r="G2804" t="s">
        <v>215</v>
      </c>
      <c r="H2804">
        <v>2</v>
      </c>
      <c r="I2804">
        <v>2018</v>
      </c>
      <c r="J2804">
        <v>2</v>
      </c>
      <c r="L2804">
        <v>23115918</v>
      </c>
      <c r="M2804">
        <v>5.4</v>
      </c>
      <c r="P2804" s="29">
        <f t="shared" si="116"/>
        <v>0.73333333333333339</v>
      </c>
    </row>
    <row r="2805" spans="1:16" hidden="1" x14ac:dyDescent="0.25">
      <c r="A2805">
        <v>190089088</v>
      </c>
      <c r="B2805">
        <v>803401</v>
      </c>
      <c r="C2805" t="s">
        <v>318</v>
      </c>
      <c r="D2805">
        <v>2019272</v>
      </c>
      <c r="E2805" t="s">
        <v>249</v>
      </c>
      <c r="F2805" t="s">
        <v>214</v>
      </c>
      <c r="G2805" t="s">
        <v>215</v>
      </c>
      <c r="H2805">
        <v>2</v>
      </c>
      <c r="I2805">
        <v>2018</v>
      </c>
      <c r="J2805">
        <v>2</v>
      </c>
      <c r="L2805">
        <v>23114573</v>
      </c>
      <c r="M2805">
        <v>5.2</v>
      </c>
      <c r="P2805" s="29">
        <f t="shared" si="116"/>
        <v>0.70000000000000007</v>
      </c>
    </row>
    <row r="2806" spans="1:16" hidden="1" x14ac:dyDescent="0.25">
      <c r="A2806">
        <v>190089088</v>
      </c>
      <c r="B2806">
        <v>803401</v>
      </c>
      <c r="C2806" t="s">
        <v>318</v>
      </c>
      <c r="D2806">
        <v>2021664</v>
      </c>
      <c r="E2806" t="s">
        <v>311</v>
      </c>
      <c r="F2806" t="s">
        <v>214</v>
      </c>
      <c r="G2806" t="s">
        <v>215</v>
      </c>
      <c r="H2806">
        <v>2</v>
      </c>
      <c r="I2806">
        <v>2018</v>
      </c>
      <c r="J2806">
        <v>2</v>
      </c>
      <c r="L2806">
        <v>23115915</v>
      </c>
      <c r="M2806">
        <v>6</v>
      </c>
      <c r="P2806" s="29">
        <f t="shared" si="116"/>
        <v>0.83333333333333337</v>
      </c>
    </row>
    <row r="2807" spans="1:16" hidden="1" x14ac:dyDescent="0.25">
      <c r="A2807">
        <v>190089088</v>
      </c>
      <c r="B2807">
        <v>803401</v>
      </c>
      <c r="C2807" t="s">
        <v>318</v>
      </c>
      <c r="D2807">
        <v>2021671</v>
      </c>
      <c r="E2807" t="s">
        <v>303</v>
      </c>
      <c r="F2807" t="s">
        <v>214</v>
      </c>
      <c r="G2807" t="s">
        <v>215</v>
      </c>
      <c r="H2807">
        <v>2</v>
      </c>
      <c r="I2807">
        <v>2018</v>
      </c>
      <c r="J2807">
        <v>2</v>
      </c>
      <c r="L2807">
        <v>23115919</v>
      </c>
      <c r="M2807">
        <v>5.3</v>
      </c>
      <c r="P2807" s="29">
        <f t="shared" si="116"/>
        <v>0.71666666666666667</v>
      </c>
    </row>
    <row r="2808" spans="1:16" hidden="1" x14ac:dyDescent="0.25">
      <c r="A2808">
        <v>190089088</v>
      </c>
      <c r="B2808">
        <v>803401</v>
      </c>
      <c r="C2808" t="s">
        <v>318</v>
      </c>
      <c r="D2808">
        <v>2021689</v>
      </c>
      <c r="E2808" t="s">
        <v>312</v>
      </c>
      <c r="F2808" t="s">
        <v>214</v>
      </c>
      <c r="G2808" t="s">
        <v>215</v>
      </c>
      <c r="H2808">
        <v>2</v>
      </c>
      <c r="I2808">
        <v>2018</v>
      </c>
      <c r="J2808">
        <v>2</v>
      </c>
      <c r="L2808">
        <v>23115916</v>
      </c>
      <c r="M2808">
        <v>6.4</v>
      </c>
      <c r="P2808" s="29">
        <f t="shared" si="116"/>
        <v>0.9</v>
      </c>
    </row>
    <row r="2809" spans="1:16" hidden="1" x14ac:dyDescent="0.25">
      <c r="A2809">
        <v>190089088</v>
      </c>
      <c r="B2809">
        <v>803401</v>
      </c>
      <c r="C2809" t="s">
        <v>318</v>
      </c>
      <c r="D2809">
        <v>2024921</v>
      </c>
      <c r="E2809" t="s">
        <v>225</v>
      </c>
      <c r="F2809" t="s">
        <v>214</v>
      </c>
      <c r="G2809" t="s">
        <v>215</v>
      </c>
      <c r="H2809">
        <v>2</v>
      </c>
      <c r="I2809">
        <v>2018</v>
      </c>
      <c r="J2809">
        <v>2</v>
      </c>
      <c r="L2809">
        <v>23115972</v>
      </c>
      <c r="M2809">
        <v>5</v>
      </c>
      <c r="P2809" s="29">
        <f t="shared" si="116"/>
        <v>0.66666666666666663</v>
      </c>
    </row>
    <row r="2810" spans="1:16" hidden="1" x14ac:dyDescent="0.25">
      <c r="A2810">
        <v>190089088</v>
      </c>
      <c r="B2810">
        <v>803401</v>
      </c>
      <c r="C2810" t="s">
        <v>318</v>
      </c>
      <c r="D2810">
        <v>2024864</v>
      </c>
      <c r="E2810" t="s">
        <v>310</v>
      </c>
      <c r="F2810" t="s">
        <v>214</v>
      </c>
      <c r="G2810" t="s">
        <v>215</v>
      </c>
      <c r="H2810">
        <v>2</v>
      </c>
      <c r="I2810">
        <v>2018</v>
      </c>
      <c r="J2810">
        <v>2</v>
      </c>
      <c r="L2810">
        <v>23115914</v>
      </c>
      <c r="M2810">
        <v>5.7</v>
      </c>
      <c r="P2810" s="29">
        <f t="shared" si="116"/>
        <v>0.78333333333333333</v>
      </c>
    </row>
    <row r="2811" spans="1:16" hidden="1" x14ac:dyDescent="0.25">
      <c r="A2811">
        <v>190089088</v>
      </c>
      <c r="B2811">
        <v>803401</v>
      </c>
      <c r="C2811" t="s">
        <v>318</v>
      </c>
      <c r="D2811">
        <v>2005120</v>
      </c>
      <c r="E2811" t="s">
        <v>293</v>
      </c>
      <c r="F2811" t="s">
        <v>214</v>
      </c>
      <c r="G2811" t="s">
        <v>215</v>
      </c>
      <c r="H2811">
        <v>3</v>
      </c>
      <c r="I2811">
        <v>2019</v>
      </c>
      <c r="J2811">
        <v>1</v>
      </c>
      <c r="M2811" t="s">
        <v>221</v>
      </c>
      <c r="N2811" t="s">
        <v>231</v>
      </c>
      <c r="P2811" s="29" t="str">
        <f t="shared" si="116"/>
        <v>BAD</v>
      </c>
    </row>
    <row r="2812" spans="1:16" hidden="1" x14ac:dyDescent="0.25">
      <c r="A2812">
        <v>190089088</v>
      </c>
      <c r="B2812">
        <v>803401</v>
      </c>
      <c r="C2812" t="s">
        <v>318</v>
      </c>
      <c r="D2812">
        <v>2005120</v>
      </c>
      <c r="E2812" t="s">
        <v>293</v>
      </c>
      <c r="F2812" t="s">
        <v>214</v>
      </c>
      <c r="G2812" t="s">
        <v>215</v>
      </c>
      <c r="H2812">
        <v>4</v>
      </c>
      <c r="I2812">
        <v>2019</v>
      </c>
      <c r="J2812">
        <v>1</v>
      </c>
      <c r="L2812">
        <v>23119864</v>
      </c>
      <c r="P2812" s="29" t="str">
        <f t="shared" si="116"/>
        <v>DRP</v>
      </c>
    </row>
    <row r="2813" spans="1:16" hidden="1" x14ac:dyDescent="0.25">
      <c r="A2813">
        <v>190089088</v>
      </c>
      <c r="B2813">
        <v>803401</v>
      </c>
      <c r="C2813" t="s">
        <v>318</v>
      </c>
      <c r="D2813">
        <v>2021710</v>
      </c>
      <c r="E2813" t="s">
        <v>278</v>
      </c>
      <c r="F2813" t="s">
        <v>214</v>
      </c>
      <c r="G2813" t="s">
        <v>215</v>
      </c>
      <c r="H2813">
        <v>2</v>
      </c>
      <c r="I2813">
        <v>2019</v>
      </c>
      <c r="J2813">
        <v>1</v>
      </c>
      <c r="L2813">
        <v>23120323</v>
      </c>
      <c r="M2813">
        <v>5.8</v>
      </c>
      <c r="P2813" s="29">
        <f t="shared" si="116"/>
        <v>0.79999999999999993</v>
      </c>
    </row>
    <row r="2814" spans="1:16" hidden="1" x14ac:dyDescent="0.25">
      <c r="A2814">
        <v>190089088</v>
      </c>
      <c r="B2814">
        <v>803401</v>
      </c>
      <c r="C2814" t="s">
        <v>318</v>
      </c>
      <c r="D2814">
        <v>2021760</v>
      </c>
      <c r="E2814" t="s">
        <v>254</v>
      </c>
      <c r="F2814" t="s">
        <v>214</v>
      </c>
      <c r="G2814" t="s">
        <v>215</v>
      </c>
      <c r="H2814">
        <v>2</v>
      </c>
      <c r="I2814">
        <v>2019</v>
      </c>
      <c r="J2814">
        <v>1</v>
      </c>
      <c r="L2814">
        <v>23120307</v>
      </c>
      <c r="M2814">
        <v>6.2</v>
      </c>
      <c r="P2814" s="29">
        <f t="shared" si="116"/>
        <v>0.8666666666666667</v>
      </c>
    </row>
    <row r="2815" spans="1:16" hidden="1" x14ac:dyDescent="0.25">
      <c r="A2815">
        <v>190089088</v>
      </c>
      <c r="B2815">
        <v>803401</v>
      </c>
      <c r="C2815" t="s">
        <v>318</v>
      </c>
      <c r="D2815">
        <v>2021808</v>
      </c>
      <c r="E2815" t="s">
        <v>283</v>
      </c>
      <c r="F2815" t="s">
        <v>214</v>
      </c>
      <c r="G2815" t="s">
        <v>215</v>
      </c>
      <c r="H2815">
        <v>2</v>
      </c>
      <c r="I2815">
        <v>2019</v>
      </c>
      <c r="J2815">
        <v>1</v>
      </c>
      <c r="L2815">
        <v>23120309</v>
      </c>
      <c r="M2815">
        <v>5.4</v>
      </c>
      <c r="P2815" s="29">
        <f t="shared" si="116"/>
        <v>0.73333333333333339</v>
      </c>
    </row>
    <row r="2816" spans="1:16" hidden="1" x14ac:dyDescent="0.25">
      <c r="A2816">
        <v>190089088</v>
      </c>
      <c r="B2816">
        <v>803401</v>
      </c>
      <c r="C2816" t="s">
        <v>318</v>
      </c>
      <c r="D2816">
        <v>2019273</v>
      </c>
      <c r="E2816" t="s">
        <v>248</v>
      </c>
      <c r="F2816" t="s">
        <v>214</v>
      </c>
      <c r="G2816" t="s">
        <v>215</v>
      </c>
      <c r="H2816">
        <v>2</v>
      </c>
      <c r="I2816">
        <v>2019</v>
      </c>
      <c r="J2816">
        <v>1</v>
      </c>
      <c r="L2816">
        <v>23122015</v>
      </c>
      <c r="M2816">
        <v>5.0999999999999996</v>
      </c>
      <c r="P2816" s="29">
        <f t="shared" si="116"/>
        <v>0.68333333333333324</v>
      </c>
    </row>
    <row r="2817" spans="1:16" hidden="1" x14ac:dyDescent="0.25">
      <c r="A2817">
        <v>190089088</v>
      </c>
      <c r="B2817">
        <v>803401</v>
      </c>
      <c r="C2817" t="s">
        <v>318</v>
      </c>
      <c r="D2817">
        <v>2021841</v>
      </c>
      <c r="E2817" t="s">
        <v>306</v>
      </c>
      <c r="F2817" t="s">
        <v>214</v>
      </c>
      <c r="G2817" t="s">
        <v>215</v>
      </c>
      <c r="H2817">
        <v>2</v>
      </c>
      <c r="I2817">
        <v>2019</v>
      </c>
      <c r="J2817">
        <v>1</v>
      </c>
      <c r="L2817">
        <v>23120306</v>
      </c>
      <c r="M2817">
        <v>6.6</v>
      </c>
      <c r="P2817" s="29">
        <f t="shared" si="116"/>
        <v>0.93333333333333324</v>
      </c>
    </row>
    <row r="2818" spans="1:16" hidden="1" x14ac:dyDescent="0.25">
      <c r="A2818">
        <v>190089088</v>
      </c>
      <c r="B2818">
        <v>803401</v>
      </c>
      <c r="C2818" t="s">
        <v>318</v>
      </c>
      <c r="D2818">
        <v>2021730</v>
      </c>
      <c r="E2818" t="s">
        <v>307</v>
      </c>
      <c r="F2818" t="s">
        <v>214</v>
      </c>
      <c r="G2818" t="s">
        <v>215</v>
      </c>
      <c r="H2818">
        <v>2</v>
      </c>
      <c r="I2818">
        <v>2019</v>
      </c>
      <c r="J2818">
        <v>1</v>
      </c>
      <c r="L2818">
        <v>23120313</v>
      </c>
      <c r="M2818">
        <v>5.3</v>
      </c>
      <c r="P2818" s="29">
        <f t="shared" si="116"/>
        <v>0.71666666666666667</v>
      </c>
    </row>
    <row r="2819" spans="1:16" hidden="1" x14ac:dyDescent="0.25">
      <c r="A2819">
        <v>190089088</v>
      </c>
      <c r="B2819">
        <v>803401</v>
      </c>
      <c r="C2819" t="s">
        <v>318</v>
      </c>
      <c r="D2819">
        <v>2005120</v>
      </c>
      <c r="E2819" t="s">
        <v>293</v>
      </c>
      <c r="F2819" t="s">
        <v>214</v>
      </c>
      <c r="G2819" t="s">
        <v>215</v>
      </c>
      <c r="H2819">
        <v>1</v>
      </c>
      <c r="I2819">
        <v>2019</v>
      </c>
      <c r="J2819">
        <v>2</v>
      </c>
      <c r="L2819">
        <v>23129178</v>
      </c>
      <c r="P2819" s="29" t="str">
        <f t="shared" si="116"/>
        <v>NULL</v>
      </c>
    </row>
    <row r="2820" spans="1:16" hidden="1" x14ac:dyDescent="0.25">
      <c r="A2820">
        <v>190089088</v>
      </c>
      <c r="B2820">
        <v>803401</v>
      </c>
      <c r="C2820" t="s">
        <v>318</v>
      </c>
      <c r="D2820">
        <v>2019274</v>
      </c>
      <c r="E2820" t="s">
        <v>247</v>
      </c>
      <c r="F2820" t="s">
        <v>214</v>
      </c>
      <c r="G2820" t="s">
        <v>215</v>
      </c>
      <c r="H2820">
        <v>1</v>
      </c>
      <c r="I2820">
        <v>2019</v>
      </c>
      <c r="J2820">
        <v>2</v>
      </c>
      <c r="L2820">
        <v>23129173</v>
      </c>
      <c r="P2820" s="29" t="str">
        <f t="shared" si="116"/>
        <v>NULL</v>
      </c>
    </row>
    <row r="2821" spans="1:16" hidden="1" x14ac:dyDescent="0.25">
      <c r="A2821">
        <v>190089088</v>
      </c>
      <c r="B2821">
        <v>803401</v>
      </c>
      <c r="C2821" t="s">
        <v>318</v>
      </c>
      <c r="D2821">
        <v>2021621</v>
      </c>
      <c r="E2821" t="s">
        <v>314</v>
      </c>
      <c r="F2821" t="s">
        <v>214</v>
      </c>
      <c r="G2821" t="s">
        <v>215</v>
      </c>
      <c r="H2821">
        <v>1</v>
      </c>
      <c r="I2821">
        <v>2019</v>
      </c>
      <c r="J2821">
        <v>2</v>
      </c>
      <c r="L2821">
        <v>23130528</v>
      </c>
      <c r="P2821" s="29" t="str">
        <f t="shared" si="116"/>
        <v>NULL</v>
      </c>
    </row>
    <row r="2822" spans="1:16" hidden="1" x14ac:dyDescent="0.25">
      <c r="A2822">
        <v>190089088</v>
      </c>
      <c r="B2822">
        <v>803401</v>
      </c>
      <c r="C2822" t="s">
        <v>318</v>
      </c>
      <c r="D2822">
        <v>2021818</v>
      </c>
      <c r="E2822" t="s">
        <v>285</v>
      </c>
      <c r="F2822" t="s">
        <v>214</v>
      </c>
      <c r="G2822" t="s">
        <v>215</v>
      </c>
      <c r="H2822">
        <v>1</v>
      </c>
      <c r="I2822">
        <v>2019</v>
      </c>
      <c r="J2822">
        <v>2</v>
      </c>
      <c r="L2822">
        <v>23130531</v>
      </c>
      <c r="P2822" s="29" t="str">
        <f t="shared" si="116"/>
        <v>NULL</v>
      </c>
    </row>
    <row r="2823" spans="1:16" hidden="1" x14ac:dyDescent="0.25">
      <c r="A2823">
        <v>190089088</v>
      </c>
      <c r="B2823">
        <v>803401</v>
      </c>
      <c r="C2823" t="s">
        <v>318</v>
      </c>
      <c r="D2823">
        <v>2021862</v>
      </c>
      <c r="E2823" t="s">
        <v>313</v>
      </c>
      <c r="F2823" t="s">
        <v>214</v>
      </c>
      <c r="G2823" t="s">
        <v>215</v>
      </c>
      <c r="H2823">
        <v>1</v>
      </c>
      <c r="I2823">
        <v>2019</v>
      </c>
      <c r="J2823">
        <v>2</v>
      </c>
      <c r="L2823">
        <v>23129813</v>
      </c>
      <c r="P2823" s="29" t="str">
        <f t="shared" si="116"/>
        <v>NULL</v>
      </c>
    </row>
    <row r="2824" spans="1:16" hidden="1" x14ac:dyDescent="0.25">
      <c r="A2824">
        <v>190089088</v>
      </c>
      <c r="B2824">
        <v>803401</v>
      </c>
      <c r="C2824" t="s">
        <v>318</v>
      </c>
      <c r="D2824">
        <v>2024865</v>
      </c>
      <c r="E2824" t="s">
        <v>284</v>
      </c>
      <c r="F2824" t="s">
        <v>214</v>
      </c>
      <c r="G2824" t="s">
        <v>215</v>
      </c>
      <c r="H2824">
        <v>1</v>
      </c>
      <c r="I2824">
        <v>2019</v>
      </c>
      <c r="J2824">
        <v>2</v>
      </c>
      <c r="L2824">
        <v>23129386</v>
      </c>
      <c r="P2824" s="29" t="str">
        <f t="shared" si="116"/>
        <v>NULL</v>
      </c>
    </row>
    <row r="2825" spans="1:16" hidden="1" x14ac:dyDescent="0.25">
      <c r="A2825">
        <v>190089088</v>
      </c>
      <c r="B2825">
        <v>803401</v>
      </c>
      <c r="C2825" t="s">
        <v>318</v>
      </c>
      <c r="D2825">
        <v>2004609</v>
      </c>
      <c r="E2825" t="s">
        <v>309</v>
      </c>
      <c r="F2825" t="s">
        <v>214</v>
      </c>
      <c r="G2825" t="s">
        <v>215</v>
      </c>
      <c r="H2825">
        <v>1</v>
      </c>
      <c r="I2825">
        <v>2019</v>
      </c>
      <c r="J2825">
        <v>2</v>
      </c>
      <c r="L2825">
        <v>23129809</v>
      </c>
      <c r="P2825" s="29" t="str">
        <f t="shared" si="116"/>
        <v>NULL</v>
      </c>
    </row>
    <row r="2826" spans="1:16" hidden="1" x14ac:dyDescent="0.25">
      <c r="A2826">
        <v>190089088</v>
      </c>
      <c r="B2826">
        <v>803401</v>
      </c>
      <c r="C2826" t="s">
        <v>318</v>
      </c>
      <c r="D2826">
        <v>2027112</v>
      </c>
      <c r="E2826" t="s">
        <v>323</v>
      </c>
      <c r="F2826" t="s">
        <v>320</v>
      </c>
      <c r="G2826" t="s">
        <v>321</v>
      </c>
      <c r="H2826">
        <v>4</v>
      </c>
      <c r="I2826">
        <v>2019</v>
      </c>
      <c r="J2826">
        <v>2</v>
      </c>
      <c r="L2826">
        <v>23130239</v>
      </c>
      <c r="P2826" s="29" t="str">
        <f t="shared" si="116"/>
        <v>DRP</v>
      </c>
    </row>
    <row r="2827" spans="1:16" hidden="1" x14ac:dyDescent="0.25">
      <c r="A2827">
        <v>190089088</v>
      </c>
      <c r="B2827">
        <v>803401</v>
      </c>
      <c r="C2827" t="s">
        <v>318</v>
      </c>
      <c r="D2827">
        <v>2027110</v>
      </c>
      <c r="E2827" t="s">
        <v>365</v>
      </c>
      <c r="F2827" t="s">
        <v>320</v>
      </c>
      <c r="G2827" t="s">
        <v>321</v>
      </c>
      <c r="H2827">
        <v>1</v>
      </c>
      <c r="I2827">
        <v>2019</v>
      </c>
      <c r="J2827">
        <v>2</v>
      </c>
      <c r="L2827">
        <v>23130219</v>
      </c>
      <c r="P2827" s="29" t="str">
        <f t="shared" si="116"/>
        <v>NULL</v>
      </c>
    </row>
    <row r="2828" spans="1:16" hidden="1" x14ac:dyDescent="0.25">
      <c r="A2828">
        <v>190187829</v>
      </c>
      <c r="B2828">
        <v>803401</v>
      </c>
      <c r="C2828" t="s">
        <v>318</v>
      </c>
      <c r="D2828">
        <v>2004098</v>
      </c>
      <c r="E2828" t="s">
        <v>213</v>
      </c>
      <c r="F2828" t="s">
        <v>214</v>
      </c>
      <c r="G2828" t="s">
        <v>215</v>
      </c>
      <c r="H2828">
        <v>2</v>
      </c>
      <c r="I2828">
        <v>2015</v>
      </c>
      <c r="J2828">
        <v>1</v>
      </c>
      <c r="L2828">
        <v>23066601</v>
      </c>
      <c r="M2828">
        <v>5.2</v>
      </c>
      <c r="P2828" s="29">
        <f t="shared" ref="P2828:P2840" si="117">IF(AND(ISNUMBER(M2828),H2828&lt;&gt;4,N2828&lt;&gt;"X"),(M2828-1)/6,IF(H2828=4,"DRP",IF(AND(H2828=3,M2828="NA"),"BAD",IF(AND(H2828=2),"CVL",IF(AND(H2828=1,ISBLANK(M2828)),"NULL","UNK")))))</f>
        <v>0.70000000000000007</v>
      </c>
    </row>
    <row r="2829" spans="1:16" hidden="1" x14ac:dyDescent="0.25">
      <c r="A2829">
        <v>190187829</v>
      </c>
      <c r="B2829">
        <v>803401</v>
      </c>
      <c r="C2829" t="s">
        <v>318</v>
      </c>
      <c r="D2829">
        <v>2005102</v>
      </c>
      <c r="E2829" t="s">
        <v>218</v>
      </c>
      <c r="F2829" t="s">
        <v>214</v>
      </c>
      <c r="G2829" t="s">
        <v>215</v>
      </c>
      <c r="H2829">
        <v>3</v>
      </c>
      <c r="I2829">
        <v>2015</v>
      </c>
      <c r="J2829">
        <v>1</v>
      </c>
      <c r="L2829">
        <v>23066489</v>
      </c>
      <c r="M2829">
        <v>3.1</v>
      </c>
      <c r="P2829" s="29">
        <f t="shared" si="117"/>
        <v>0.35000000000000003</v>
      </c>
    </row>
    <row r="2830" spans="1:16" hidden="1" x14ac:dyDescent="0.25">
      <c r="A2830">
        <v>190187829</v>
      </c>
      <c r="B2830">
        <v>803401</v>
      </c>
      <c r="C2830" t="s">
        <v>318</v>
      </c>
      <c r="D2830">
        <v>2021754</v>
      </c>
      <c r="E2830" t="s">
        <v>216</v>
      </c>
      <c r="F2830" t="s">
        <v>214</v>
      </c>
      <c r="G2830" t="s">
        <v>215</v>
      </c>
      <c r="H2830">
        <v>3</v>
      </c>
      <c r="I2830">
        <v>2015</v>
      </c>
      <c r="J2830">
        <v>1</v>
      </c>
      <c r="L2830">
        <v>23066449</v>
      </c>
      <c r="M2830">
        <v>2.9</v>
      </c>
      <c r="P2830" s="29">
        <f t="shared" si="117"/>
        <v>0.31666666666666665</v>
      </c>
    </row>
    <row r="2831" spans="1:16" hidden="1" x14ac:dyDescent="0.25">
      <c r="A2831">
        <v>190187829</v>
      </c>
      <c r="B2831">
        <v>803401</v>
      </c>
      <c r="C2831" t="s">
        <v>318</v>
      </c>
      <c r="D2831">
        <v>2005099</v>
      </c>
      <c r="E2831" t="s">
        <v>217</v>
      </c>
      <c r="F2831" t="s">
        <v>214</v>
      </c>
      <c r="G2831" t="s">
        <v>215</v>
      </c>
      <c r="H2831">
        <v>2</v>
      </c>
      <c r="I2831">
        <v>2015</v>
      </c>
      <c r="J2831">
        <v>1</v>
      </c>
      <c r="L2831">
        <v>23066428</v>
      </c>
      <c r="M2831">
        <v>4</v>
      </c>
      <c r="P2831" s="29">
        <f t="shared" si="117"/>
        <v>0.5</v>
      </c>
    </row>
    <row r="2832" spans="1:16" hidden="1" x14ac:dyDescent="0.25">
      <c r="A2832">
        <v>190187829</v>
      </c>
      <c r="B2832">
        <v>803401</v>
      </c>
      <c r="C2832" t="s">
        <v>318</v>
      </c>
      <c r="D2832">
        <v>2021600</v>
      </c>
      <c r="E2832" t="s">
        <v>219</v>
      </c>
      <c r="F2832" t="s">
        <v>214</v>
      </c>
      <c r="G2832" t="s">
        <v>215</v>
      </c>
      <c r="H2832">
        <v>3</v>
      </c>
      <c r="I2832">
        <v>2015</v>
      </c>
      <c r="J2832">
        <v>1</v>
      </c>
      <c r="L2832">
        <v>23066438</v>
      </c>
      <c r="M2832">
        <v>2.5</v>
      </c>
      <c r="P2832" s="29">
        <f t="shared" si="117"/>
        <v>0.25</v>
      </c>
    </row>
    <row r="2833" spans="1:16" hidden="1" x14ac:dyDescent="0.25">
      <c r="A2833">
        <v>190187829</v>
      </c>
      <c r="B2833">
        <v>803401</v>
      </c>
      <c r="C2833" t="s">
        <v>318</v>
      </c>
      <c r="D2833">
        <v>2005118</v>
      </c>
      <c r="E2833" t="s">
        <v>223</v>
      </c>
      <c r="F2833" t="s">
        <v>214</v>
      </c>
      <c r="G2833" t="s">
        <v>215</v>
      </c>
      <c r="H2833">
        <v>2</v>
      </c>
      <c r="I2833">
        <v>2015</v>
      </c>
      <c r="J2833">
        <v>1</v>
      </c>
      <c r="L2833">
        <v>23067520</v>
      </c>
      <c r="M2833">
        <v>4.7</v>
      </c>
      <c r="P2833" s="29">
        <f t="shared" si="117"/>
        <v>0.6166666666666667</v>
      </c>
    </row>
    <row r="2834" spans="1:16" hidden="1" x14ac:dyDescent="0.25">
      <c r="A2834">
        <v>190187829</v>
      </c>
      <c r="B2834">
        <v>803401</v>
      </c>
      <c r="C2834" t="s">
        <v>318</v>
      </c>
      <c r="D2834">
        <v>2021580</v>
      </c>
      <c r="E2834" t="s">
        <v>241</v>
      </c>
      <c r="F2834" t="s">
        <v>214</v>
      </c>
      <c r="G2834" t="s">
        <v>215</v>
      </c>
      <c r="H2834">
        <v>4</v>
      </c>
      <c r="I2834">
        <v>2015</v>
      </c>
      <c r="J2834">
        <v>2</v>
      </c>
      <c r="L2834">
        <v>23072001</v>
      </c>
      <c r="P2834" s="29" t="str">
        <f t="shared" si="117"/>
        <v>DRP</v>
      </c>
    </row>
    <row r="2835" spans="1:16" hidden="1" x14ac:dyDescent="0.25">
      <c r="A2835">
        <v>190187829</v>
      </c>
      <c r="B2835">
        <v>803401</v>
      </c>
      <c r="C2835" t="s">
        <v>318</v>
      </c>
      <c r="D2835">
        <v>2004112</v>
      </c>
      <c r="E2835" t="s">
        <v>244</v>
      </c>
      <c r="F2835" t="s">
        <v>214</v>
      </c>
      <c r="G2835" t="s">
        <v>215</v>
      </c>
      <c r="H2835">
        <v>2</v>
      </c>
      <c r="I2835">
        <v>2015</v>
      </c>
      <c r="J2835">
        <v>2</v>
      </c>
      <c r="L2835">
        <v>23073234</v>
      </c>
      <c r="M2835">
        <v>5.0999999999999996</v>
      </c>
      <c r="P2835" s="29">
        <f t="shared" si="117"/>
        <v>0.68333333333333324</v>
      </c>
    </row>
    <row r="2836" spans="1:16" hidden="1" x14ac:dyDescent="0.25">
      <c r="A2836">
        <v>190187829</v>
      </c>
      <c r="B2836">
        <v>803401</v>
      </c>
      <c r="C2836" t="s">
        <v>318</v>
      </c>
      <c r="D2836">
        <v>2021580</v>
      </c>
      <c r="E2836" t="s">
        <v>241</v>
      </c>
      <c r="F2836" t="s">
        <v>214</v>
      </c>
      <c r="G2836" t="s">
        <v>215</v>
      </c>
      <c r="H2836">
        <v>2</v>
      </c>
      <c r="I2836">
        <v>2015</v>
      </c>
      <c r="J2836">
        <v>2</v>
      </c>
      <c r="L2836">
        <v>23074971</v>
      </c>
      <c r="M2836">
        <v>4.2</v>
      </c>
      <c r="P2836" s="29">
        <f t="shared" si="117"/>
        <v>0.53333333333333333</v>
      </c>
    </row>
    <row r="2837" spans="1:16" hidden="1" x14ac:dyDescent="0.25">
      <c r="A2837">
        <v>190187829</v>
      </c>
      <c r="B2837">
        <v>803401</v>
      </c>
      <c r="C2837" t="s">
        <v>318</v>
      </c>
      <c r="D2837">
        <v>2005117</v>
      </c>
      <c r="E2837" t="s">
        <v>220</v>
      </c>
      <c r="F2837" t="s">
        <v>214</v>
      </c>
      <c r="G2837" t="s">
        <v>215</v>
      </c>
      <c r="H2837">
        <v>2</v>
      </c>
      <c r="I2837">
        <v>2015</v>
      </c>
      <c r="J2837">
        <v>2</v>
      </c>
      <c r="L2837">
        <v>23070398</v>
      </c>
      <c r="M2837">
        <v>4</v>
      </c>
      <c r="P2837" s="29">
        <f t="shared" si="117"/>
        <v>0.5</v>
      </c>
    </row>
    <row r="2838" spans="1:16" hidden="1" x14ac:dyDescent="0.25">
      <c r="A2838">
        <v>190187829</v>
      </c>
      <c r="B2838">
        <v>803401</v>
      </c>
      <c r="C2838" t="s">
        <v>318</v>
      </c>
      <c r="D2838">
        <v>2005102</v>
      </c>
      <c r="E2838" t="s">
        <v>218</v>
      </c>
      <c r="F2838" t="s">
        <v>214</v>
      </c>
      <c r="G2838" t="s">
        <v>215</v>
      </c>
      <c r="H2838">
        <v>2</v>
      </c>
      <c r="I2838">
        <v>2015</v>
      </c>
      <c r="J2838">
        <v>2</v>
      </c>
      <c r="L2838">
        <v>23071946</v>
      </c>
      <c r="M2838">
        <v>4.4000000000000004</v>
      </c>
      <c r="P2838" s="29">
        <f t="shared" si="117"/>
        <v>0.56666666666666676</v>
      </c>
    </row>
    <row r="2839" spans="1:16" hidden="1" x14ac:dyDescent="0.25">
      <c r="A2839">
        <v>190187829</v>
      </c>
      <c r="B2839">
        <v>803401</v>
      </c>
      <c r="C2839" t="s">
        <v>318</v>
      </c>
      <c r="D2839">
        <v>2021754</v>
      </c>
      <c r="E2839" t="s">
        <v>216</v>
      </c>
      <c r="F2839" t="s">
        <v>214</v>
      </c>
      <c r="G2839" t="s">
        <v>215</v>
      </c>
      <c r="H2839">
        <v>2</v>
      </c>
      <c r="I2839">
        <v>2015</v>
      </c>
      <c r="J2839">
        <v>2</v>
      </c>
      <c r="L2839">
        <v>23074140</v>
      </c>
      <c r="M2839">
        <v>5.4</v>
      </c>
      <c r="P2839" s="29">
        <f t="shared" si="117"/>
        <v>0.73333333333333339</v>
      </c>
    </row>
    <row r="2840" spans="1:16" hidden="1" x14ac:dyDescent="0.25">
      <c r="A2840">
        <v>190187829</v>
      </c>
      <c r="B2840">
        <v>803401</v>
      </c>
      <c r="C2840" t="s">
        <v>318</v>
      </c>
      <c r="D2840">
        <v>2021600</v>
      </c>
      <c r="E2840" t="s">
        <v>219</v>
      </c>
      <c r="F2840" t="s">
        <v>214</v>
      </c>
      <c r="G2840" t="s">
        <v>215</v>
      </c>
      <c r="H2840">
        <v>2</v>
      </c>
      <c r="I2840">
        <v>2015</v>
      </c>
      <c r="J2840">
        <v>2</v>
      </c>
      <c r="L2840">
        <v>23071942</v>
      </c>
      <c r="M2840">
        <v>4.0999999999999996</v>
      </c>
      <c r="P2840" s="29">
        <f t="shared" si="117"/>
        <v>0.51666666666666661</v>
      </c>
    </row>
    <row r="2841" spans="1:16" hidden="1" x14ac:dyDescent="0.25">
      <c r="A2841">
        <v>190187829</v>
      </c>
      <c r="B2841">
        <v>803401</v>
      </c>
      <c r="C2841" t="s">
        <v>318</v>
      </c>
      <c r="D2841">
        <v>2021756</v>
      </c>
      <c r="E2841" t="s">
        <v>253</v>
      </c>
      <c r="F2841" t="s">
        <v>214</v>
      </c>
      <c r="G2841" t="s">
        <v>215</v>
      </c>
      <c r="H2841">
        <v>4</v>
      </c>
      <c r="I2841">
        <v>2016</v>
      </c>
      <c r="J2841">
        <v>1</v>
      </c>
      <c r="L2841">
        <v>23081183</v>
      </c>
      <c r="P2841" s="29" t="str">
        <f t="shared" ref="P2841:P2872" si="118">IF(AND(ISNUMBER(M2841),H2841&lt;&gt;4),(M2841-1)/6,IF(H2841=4,"DRP",IF(AND(H2841=3,M2841="NA"),"BAD",IF(AND(H2841=2),"CVL",IF(AND(H2841=1,ISBLANK(M2841)),"NULL","UNK")))))</f>
        <v>DRP</v>
      </c>
    </row>
    <row r="2842" spans="1:16" hidden="1" x14ac:dyDescent="0.25">
      <c r="A2842">
        <v>190187829</v>
      </c>
      <c r="B2842">
        <v>803401</v>
      </c>
      <c r="C2842" t="s">
        <v>318</v>
      </c>
      <c r="D2842">
        <v>2021756</v>
      </c>
      <c r="E2842" t="s">
        <v>253</v>
      </c>
      <c r="F2842" t="s">
        <v>214</v>
      </c>
      <c r="G2842" t="s">
        <v>215</v>
      </c>
      <c r="H2842">
        <v>4</v>
      </c>
      <c r="I2842">
        <v>2016</v>
      </c>
      <c r="J2842">
        <v>1</v>
      </c>
      <c r="L2842">
        <v>23081181</v>
      </c>
      <c r="P2842" s="29" t="str">
        <f t="shared" si="118"/>
        <v>DRP</v>
      </c>
    </row>
    <row r="2843" spans="1:16" hidden="1" x14ac:dyDescent="0.25">
      <c r="A2843">
        <v>190187829</v>
      </c>
      <c r="B2843">
        <v>803401</v>
      </c>
      <c r="C2843" t="s">
        <v>318</v>
      </c>
      <c r="D2843">
        <v>2021602</v>
      </c>
      <c r="E2843" t="s">
        <v>242</v>
      </c>
      <c r="F2843" t="s">
        <v>214</v>
      </c>
      <c r="G2843" t="s">
        <v>215</v>
      </c>
      <c r="H2843">
        <v>2</v>
      </c>
      <c r="I2843">
        <v>2016</v>
      </c>
      <c r="J2843">
        <v>1</v>
      </c>
      <c r="L2843">
        <v>23081144</v>
      </c>
      <c r="M2843">
        <v>4.9000000000000004</v>
      </c>
      <c r="P2843" s="29">
        <f t="shared" si="118"/>
        <v>0.65</v>
      </c>
    </row>
    <row r="2844" spans="1:16" hidden="1" x14ac:dyDescent="0.25">
      <c r="A2844">
        <v>190187829</v>
      </c>
      <c r="B2844">
        <v>803401</v>
      </c>
      <c r="C2844" t="s">
        <v>318</v>
      </c>
      <c r="D2844">
        <v>2005131</v>
      </c>
      <c r="E2844" t="s">
        <v>228</v>
      </c>
      <c r="F2844" t="s">
        <v>214</v>
      </c>
      <c r="G2844" t="s">
        <v>215</v>
      </c>
      <c r="H2844">
        <v>2</v>
      </c>
      <c r="I2844">
        <v>2016</v>
      </c>
      <c r="J2844">
        <v>1</v>
      </c>
      <c r="L2844">
        <v>23081641</v>
      </c>
      <c r="M2844">
        <v>4.0999999999999996</v>
      </c>
      <c r="P2844" s="29">
        <f t="shared" si="118"/>
        <v>0.51666666666666661</v>
      </c>
    </row>
    <row r="2845" spans="1:16" hidden="1" x14ac:dyDescent="0.25">
      <c r="A2845">
        <v>190187829</v>
      </c>
      <c r="B2845">
        <v>803401</v>
      </c>
      <c r="C2845" t="s">
        <v>318</v>
      </c>
      <c r="D2845">
        <v>2021756</v>
      </c>
      <c r="E2845" t="s">
        <v>253</v>
      </c>
      <c r="F2845" t="s">
        <v>214</v>
      </c>
      <c r="G2845" t="s">
        <v>215</v>
      </c>
      <c r="H2845">
        <v>2</v>
      </c>
      <c r="I2845">
        <v>2016</v>
      </c>
      <c r="J2845">
        <v>1</v>
      </c>
      <c r="L2845">
        <v>23081183</v>
      </c>
      <c r="M2845">
        <v>4</v>
      </c>
      <c r="P2845" s="29">
        <f t="shared" si="118"/>
        <v>0.5</v>
      </c>
    </row>
    <row r="2846" spans="1:16" hidden="1" x14ac:dyDescent="0.25">
      <c r="A2846">
        <v>190187829</v>
      </c>
      <c r="B2846">
        <v>803401</v>
      </c>
      <c r="C2846" t="s">
        <v>318</v>
      </c>
      <c r="D2846">
        <v>2004099</v>
      </c>
      <c r="E2846" t="s">
        <v>245</v>
      </c>
      <c r="F2846" t="s">
        <v>214</v>
      </c>
      <c r="G2846" t="s">
        <v>215</v>
      </c>
      <c r="H2846">
        <v>2</v>
      </c>
      <c r="I2846">
        <v>2016</v>
      </c>
      <c r="J2846">
        <v>1</v>
      </c>
      <c r="L2846">
        <v>23073320</v>
      </c>
      <c r="M2846">
        <v>4</v>
      </c>
      <c r="P2846" s="29">
        <f t="shared" si="118"/>
        <v>0.5</v>
      </c>
    </row>
    <row r="2847" spans="1:16" hidden="1" x14ac:dyDescent="0.25">
      <c r="A2847">
        <v>190187829</v>
      </c>
      <c r="B2847">
        <v>803401</v>
      </c>
      <c r="C2847" t="s">
        <v>318</v>
      </c>
      <c r="D2847">
        <v>2004116</v>
      </c>
      <c r="E2847" t="s">
        <v>229</v>
      </c>
      <c r="F2847" t="s">
        <v>214</v>
      </c>
      <c r="G2847" t="s">
        <v>215</v>
      </c>
      <c r="H2847">
        <v>2</v>
      </c>
      <c r="I2847">
        <v>2016</v>
      </c>
      <c r="J2847">
        <v>1</v>
      </c>
      <c r="L2847">
        <v>23073301</v>
      </c>
      <c r="M2847">
        <v>5.4</v>
      </c>
      <c r="P2847" s="29">
        <f t="shared" si="118"/>
        <v>0.73333333333333339</v>
      </c>
    </row>
    <row r="2848" spans="1:16" hidden="1" x14ac:dyDescent="0.25">
      <c r="A2848">
        <v>190187829</v>
      </c>
      <c r="B2848">
        <v>803401</v>
      </c>
      <c r="C2848" t="s">
        <v>318</v>
      </c>
      <c r="D2848">
        <v>2021763</v>
      </c>
      <c r="E2848" t="s">
        <v>298</v>
      </c>
      <c r="F2848" t="s">
        <v>214</v>
      </c>
      <c r="G2848" t="s">
        <v>215</v>
      </c>
      <c r="H2848">
        <v>3</v>
      </c>
      <c r="I2848">
        <v>2016</v>
      </c>
      <c r="J2848">
        <v>2</v>
      </c>
      <c r="L2848">
        <v>23086845</v>
      </c>
      <c r="M2848">
        <v>3.6</v>
      </c>
      <c r="P2848" s="29">
        <f t="shared" si="118"/>
        <v>0.43333333333333335</v>
      </c>
    </row>
    <row r="2849" spans="1:16" hidden="1" x14ac:dyDescent="0.25">
      <c r="A2849">
        <v>190187829</v>
      </c>
      <c r="B2849">
        <v>803401</v>
      </c>
      <c r="C2849" t="s">
        <v>318</v>
      </c>
      <c r="D2849">
        <v>2021781</v>
      </c>
      <c r="E2849" t="s">
        <v>235</v>
      </c>
      <c r="F2849" t="s">
        <v>214</v>
      </c>
      <c r="G2849" t="s">
        <v>215</v>
      </c>
      <c r="H2849">
        <v>2</v>
      </c>
      <c r="I2849">
        <v>2016</v>
      </c>
      <c r="J2849">
        <v>2</v>
      </c>
      <c r="L2849">
        <v>23086901</v>
      </c>
      <c r="M2849">
        <v>4</v>
      </c>
      <c r="P2849" s="29">
        <f t="shared" si="118"/>
        <v>0.5</v>
      </c>
    </row>
    <row r="2850" spans="1:16" hidden="1" x14ac:dyDescent="0.25">
      <c r="A2850">
        <v>190187829</v>
      </c>
      <c r="B2850">
        <v>803401</v>
      </c>
      <c r="C2850" t="s">
        <v>318</v>
      </c>
      <c r="D2850">
        <v>2021596</v>
      </c>
      <c r="E2850" t="s">
        <v>294</v>
      </c>
      <c r="F2850" t="s">
        <v>214</v>
      </c>
      <c r="G2850" t="s">
        <v>215</v>
      </c>
      <c r="H2850">
        <v>3</v>
      </c>
      <c r="I2850">
        <v>2016</v>
      </c>
      <c r="J2850">
        <v>2</v>
      </c>
      <c r="L2850">
        <v>23086860</v>
      </c>
      <c r="M2850">
        <v>3.5</v>
      </c>
      <c r="P2850" s="29">
        <f t="shared" si="118"/>
        <v>0.41666666666666669</v>
      </c>
    </row>
    <row r="2851" spans="1:16" hidden="1" x14ac:dyDescent="0.25">
      <c r="A2851">
        <v>190187829</v>
      </c>
      <c r="B2851">
        <v>803401</v>
      </c>
      <c r="C2851" t="s">
        <v>318</v>
      </c>
      <c r="D2851">
        <v>2021638</v>
      </c>
      <c r="E2851" t="s">
        <v>250</v>
      </c>
      <c r="F2851" t="s">
        <v>214</v>
      </c>
      <c r="G2851" t="s">
        <v>215</v>
      </c>
      <c r="H2851">
        <v>3</v>
      </c>
      <c r="I2851">
        <v>2016</v>
      </c>
      <c r="J2851">
        <v>2</v>
      </c>
      <c r="L2851">
        <v>23086852</v>
      </c>
      <c r="M2851">
        <v>3.8</v>
      </c>
      <c r="P2851" s="29">
        <f t="shared" si="118"/>
        <v>0.46666666666666662</v>
      </c>
    </row>
    <row r="2852" spans="1:16" hidden="1" x14ac:dyDescent="0.25">
      <c r="A2852">
        <v>190187829</v>
      </c>
      <c r="B2852">
        <v>803401</v>
      </c>
      <c r="C2852" t="s">
        <v>318</v>
      </c>
      <c r="D2852">
        <v>2021874</v>
      </c>
      <c r="E2852" t="s">
        <v>226</v>
      </c>
      <c r="F2852" t="s">
        <v>214</v>
      </c>
      <c r="G2852" t="s">
        <v>215</v>
      </c>
      <c r="H2852">
        <v>3</v>
      </c>
      <c r="I2852">
        <v>2016</v>
      </c>
      <c r="J2852">
        <v>2</v>
      </c>
      <c r="L2852">
        <v>23086862</v>
      </c>
      <c r="M2852">
        <v>3.1</v>
      </c>
      <c r="P2852" s="29">
        <f t="shared" si="118"/>
        <v>0.35000000000000003</v>
      </c>
    </row>
    <row r="2853" spans="1:16" hidden="1" x14ac:dyDescent="0.25">
      <c r="A2853">
        <v>190187829</v>
      </c>
      <c r="B2853">
        <v>803401</v>
      </c>
      <c r="C2853" t="s">
        <v>318</v>
      </c>
      <c r="D2853">
        <v>2021993</v>
      </c>
      <c r="E2853" t="s">
        <v>256</v>
      </c>
      <c r="F2853" t="s">
        <v>214</v>
      </c>
      <c r="G2853" t="s">
        <v>215</v>
      </c>
      <c r="H2853">
        <v>2</v>
      </c>
      <c r="I2853">
        <v>2016</v>
      </c>
      <c r="J2853">
        <v>2</v>
      </c>
      <c r="L2853">
        <v>23086520</v>
      </c>
      <c r="M2853">
        <v>4</v>
      </c>
      <c r="P2853" s="29">
        <f t="shared" si="118"/>
        <v>0.5</v>
      </c>
    </row>
    <row r="2854" spans="1:16" hidden="1" x14ac:dyDescent="0.25">
      <c r="A2854">
        <v>190187829</v>
      </c>
      <c r="B2854">
        <v>803401</v>
      </c>
      <c r="C2854" t="s">
        <v>318</v>
      </c>
      <c r="D2854">
        <v>2005120</v>
      </c>
      <c r="E2854" t="s">
        <v>293</v>
      </c>
      <c r="F2854" t="s">
        <v>214</v>
      </c>
      <c r="G2854" t="s">
        <v>215</v>
      </c>
      <c r="H2854">
        <v>2</v>
      </c>
      <c r="I2854">
        <v>2017</v>
      </c>
      <c r="J2854">
        <v>1</v>
      </c>
      <c r="L2854">
        <v>23094176</v>
      </c>
      <c r="M2854">
        <v>4.9000000000000004</v>
      </c>
      <c r="P2854" s="29">
        <f t="shared" si="118"/>
        <v>0.65</v>
      </c>
    </row>
    <row r="2855" spans="1:16" hidden="1" x14ac:dyDescent="0.25">
      <c r="A2855">
        <v>190187829</v>
      </c>
      <c r="B2855">
        <v>803401</v>
      </c>
      <c r="C2855" t="s">
        <v>318</v>
      </c>
      <c r="D2855">
        <v>2021679</v>
      </c>
      <c r="E2855" t="s">
        <v>259</v>
      </c>
      <c r="F2855" t="s">
        <v>214</v>
      </c>
      <c r="G2855" t="s">
        <v>215</v>
      </c>
      <c r="H2855">
        <v>2</v>
      </c>
      <c r="I2855">
        <v>2017</v>
      </c>
      <c r="J2855">
        <v>1</v>
      </c>
      <c r="L2855">
        <v>23095788</v>
      </c>
      <c r="M2855">
        <v>4.0999999999999996</v>
      </c>
      <c r="P2855" s="29">
        <f t="shared" si="118"/>
        <v>0.51666666666666661</v>
      </c>
    </row>
    <row r="2856" spans="1:16" hidden="1" x14ac:dyDescent="0.25">
      <c r="A2856">
        <v>190187829</v>
      </c>
      <c r="B2856">
        <v>803401</v>
      </c>
      <c r="C2856" t="s">
        <v>318</v>
      </c>
      <c r="D2856">
        <v>2021596</v>
      </c>
      <c r="E2856" t="s">
        <v>294</v>
      </c>
      <c r="F2856" t="s">
        <v>214</v>
      </c>
      <c r="G2856" t="s">
        <v>215</v>
      </c>
      <c r="H2856">
        <v>2</v>
      </c>
      <c r="I2856">
        <v>2017</v>
      </c>
      <c r="J2856">
        <v>1</v>
      </c>
      <c r="L2856">
        <v>23092936</v>
      </c>
      <c r="M2856">
        <v>4.3</v>
      </c>
      <c r="P2856" s="29">
        <f t="shared" si="118"/>
        <v>0.54999999999999993</v>
      </c>
    </row>
    <row r="2857" spans="1:16" hidden="1" x14ac:dyDescent="0.25">
      <c r="A2857">
        <v>190187829</v>
      </c>
      <c r="B2857">
        <v>803401</v>
      </c>
      <c r="C2857" t="s">
        <v>318</v>
      </c>
      <c r="D2857">
        <v>2021638</v>
      </c>
      <c r="E2857" t="s">
        <v>250</v>
      </c>
      <c r="F2857" t="s">
        <v>214</v>
      </c>
      <c r="G2857" t="s">
        <v>215</v>
      </c>
      <c r="H2857">
        <v>2</v>
      </c>
      <c r="I2857">
        <v>2017</v>
      </c>
      <c r="J2857">
        <v>1</v>
      </c>
      <c r="L2857">
        <v>23092934</v>
      </c>
      <c r="M2857">
        <v>4</v>
      </c>
      <c r="P2857" s="29">
        <f t="shared" si="118"/>
        <v>0.5</v>
      </c>
    </row>
    <row r="2858" spans="1:16" hidden="1" x14ac:dyDescent="0.25">
      <c r="A2858">
        <v>190187829</v>
      </c>
      <c r="B2858">
        <v>803401</v>
      </c>
      <c r="C2858" t="s">
        <v>318</v>
      </c>
      <c r="D2858">
        <v>2021763</v>
      </c>
      <c r="E2858" t="s">
        <v>298</v>
      </c>
      <c r="F2858" t="s">
        <v>214</v>
      </c>
      <c r="G2858" t="s">
        <v>215</v>
      </c>
      <c r="H2858">
        <v>2</v>
      </c>
      <c r="I2858">
        <v>2017</v>
      </c>
      <c r="J2858">
        <v>1</v>
      </c>
      <c r="L2858">
        <v>23091986</v>
      </c>
      <c r="M2858">
        <v>5</v>
      </c>
      <c r="P2858" s="29">
        <f t="shared" si="118"/>
        <v>0.66666666666666663</v>
      </c>
    </row>
    <row r="2859" spans="1:16" hidden="1" x14ac:dyDescent="0.25">
      <c r="A2859">
        <v>190187829</v>
      </c>
      <c r="B2859">
        <v>803401</v>
      </c>
      <c r="C2859" t="s">
        <v>318</v>
      </c>
      <c r="D2859">
        <v>2021874</v>
      </c>
      <c r="E2859" t="s">
        <v>226</v>
      </c>
      <c r="F2859" t="s">
        <v>214</v>
      </c>
      <c r="G2859" t="s">
        <v>215</v>
      </c>
      <c r="H2859">
        <v>2</v>
      </c>
      <c r="I2859">
        <v>2017</v>
      </c>
      <c r="J2859">
        <v>1</v>
      </c>
      <c r="L2859">
        <v>23091992</v>
      </c>
      <c r="M2859">
        <v>4.3</v>
      </c>
      <c r="P2859" s="29">
        <f t="shared" si="118"/>
        <v>0.54999999999999993</v>
      </c>
    </row>
    <row r="2860" spans="1:16" hidden="1" x14ac:dyDescent="0.25">
      <c r="A2860">
        <v>190187829</v>
      </c>
      <c r="B2860">
        <v>803401</v>
      </c>
      <c r="C2860" t="s">
        <v>318</v>
      </c>
      <c r="D2860">
        <v>2024862</v>
      </c>
      <c r="E2860" t="s">
        <v>289</v>
      </c>
      <c r="F2860" t="s">
        <v>214</v>
      </c>
      <c r="G2860" t="s">
        <v>215</v>
      </c>
      <c r="H2860">
        <v>2</v>
      </c>
      <c r="I2860">
        <v>2017</v>
      </c>
      <c r="J2860">
        <v>2</v>
      </c>
      <c r="L2860">
        <v>23097632</v>
      </c>
      <c r="M2860">
        <v>6.2</v>
      </c>
      <c r="P2860" s="29">
        <f t="shared" si="118"/>
        <v>0.8666666666666667</v>
      </c>
    </row>
    <row r="2861" spans="1:16" hidden="1" x14ac:dyDescent="0.25">
      <c r="A2861">
        <v>190187829</v>
      </c>
      <c r="B2861">
        <v>803401</v>
      </c>
      <c r="C2861" t="s">
        <v>318</v>
      </c>
      <c r="D2861">
        <v>2021725</v>
      </c>
      <c r="E2861" t="s">
        <v>257</v>
      </c>
      <c r="F2861" t="s">
        <v>214</v>
      </c>
      <c r="G2861" t="s">
        <v>215</v>
      </c>
      <c r="H2861">
        <v>3</v>
      </c>
      <c r="I2861">
        <v>2017</v>
      </c>
      <c r="J2861">
        <v>2</v>
      </c>
      <c r="L2861">
        <v>23097532</v>
      </c>
      <c r="M2861">
        <v>3.7</v>
      </c>
      <c r="P2861" s="29">
        <f t="shared" si="118"/>
        <v>0.45</v>
      </c>
    </row>
    <row r="2862" spans="1:16" hidden="1" x14ac:dyDescent="0.25">
      <c r="A2862">
        <v>190187829</v>
      </c>
      <c r="B2862">
        <v>803401</v>
      </c>
      <c r="C2862" t="s">
        <v>318</v>
      </c>
      <c r="D2862">
        <v>2021750</v>
      </c>
      <c r="E2862" t="s">
        <v>296</v>
      </c>
      <c r="F2862" t="s">
        <v>214</v>
      </c>
      <c r="G2862" t="s">
        <v>215</v>
      </c>
      <c r="H2862">
        <v>2</v>
      </c>
      <c r="I2862">
        <v>2017</v>
      </c>
      <c r="J2862">
        <v>2</v>
      </c>
      <c r="L2862">
        <v>23097531</v>
      </c>
      <c r="M2862">
        <v>4.0999999999999996</v>
      </c>
      <c r="P2862" s="29">
        <f t="shared" si="118"/>
        <v>0.51666666666666661</v>
      </c>
    </row>
    <row r="2863" spans="1:16" hidden="1" x14ac:dyDescent="0.25">
      <c r="A2863">
        <v>190187829</v>
      </c>
      <c r="B2863">
        <v>803401</v>
      </c>
      <c r="C2863" t="s">
        <v>318</v>
      </c>
      <c r="D2863">
        <v>2004752</v>
      </c>
      <c r="E2863" t="s">
        <v>290</v>
      </c>
      <c r="F2863" t="s">
        <v>214</v>
      </c>
      <c r="G2863" t="s">
        <v>215</v>
      </c>
      <c r="H2863">
        <v>2</v>
      </c>
      <c r="I2863">
        <v>2017</v>
      </c>
      <c r="J2863">
        <v>2</v>
      </c>
      <c r="L2863">
        <v>23101236</v>
      </c>
      <c r="M2863">
        <v>4.5999999999999996</v>
      </c>
      <c r="P2863" s="29">
        <f t="shared" si="118"/>
        <v>0.6</v>
      </c>
    </row>
    <row r="2864" spans="1:16" hidden="1" x14ac:dyDescent="0.25">
      <c r="A2864">
        <v>190187829</v>
      </c>
      <c r="B2864">
        <v>803401</v>
      </c>
      <c r="C2864" t="s">
        <v>318</v>
      </c>
      <c r="D2864">
        <v>2021591</v>
      </c>
      <c r="E2864" t="s">
        <v>240</v>
      </c>
      <c r="F2864" t="s">
        <v>214</v>
      </c>
      <c r="G2864" t="s">
        <v>215</v>
      </c>
      <c r="H2864">
        <v>2</v>
      </c>
      <c r="I2864">
        <v>2017</v>
      </c>
      <c r="J2864">
        <v>2</v>
      </c>
      <c r="L2864">
        <v>23097631</v>
      </c>
      <c r="M2864">
        <v>4.8</v>
      </c>
      <c r="P2864" s="29">
        <f t="shared" si="118"/>
        <v>0.6333333333333333</v>
      </c>
    </row>
    <row r="2865" spans="1:16" hidden="1" x14ac:dyDescent="0.25">
      <c r="A2865">
        <v>190187829</v>
      </c>
      <c r="B2865">
        <v>803401</v>
      </c>
      <c r="C2865" t="s">
        <v>318</v>
      </c>
      <c r="D2865">
        <v>2004591</v>
      </c>
      <c r="E2865" t="s">
        <v>271</v>
      </c>
      <c r="F2865" t="s">
        <v>214</v>
      </c>
      <c r="G2865" t="s">
        <v>215</v>
      </c>
      <c r="H2865">
        <v>2</v>
      </c>
      <c r="I2865">
        <v>2017</v>
      </c>
      <c r="J2865">
        <v>2</v>
      </c>
      <c r="L2865">
        <v>23101930</v>
      </c>
      <c r="M2865">
        <v>5.8</v>
      </c>
      <c r="P2865" s="29">
        <f t="shared" si="118"/>
        <v>0.79999999999999993</v>
      </c>
    </row>
    <row r="2866" spans="1:16" hidden="1" x14ac:dyDescent="0.25">
      <c r="A2866">
        <v>190187829</v>
      </c>
      <c r="B2866">
        <v>803401</v>
      </c>
      <c r="C2866" t="s">
        <v>318</v>
      </c>
      <c r="D2866">
        <v>2021787</v>
      </c>
      <c r="E2866" t="s">
        <v>292</v>
      </c>
      <c r="F2866" t="s">
        <v>214</v>
      </c>
      <c r="G2866" t="s">
        <v>215</v>
      </c>
      <c r="H2866">
        <v>2</v>
      </c>
      <c r="I2866">
        <v>2018</v>
      </c>
      <c r="J2866">
        <v>1</v>
      </c>
      <c r="L2866">
        <v>23107720</v>
      </c>
      <c r="M2866">
        <v>4</v>
      </c>
      <c r="P2866" s="29">
        <f t="shared" si="118"/>
        <v>0.5</v>
      </c>
    </row>
    <row r="2867" spans="1:16" hidden="1" x14ac:dyDescent="0.25">
      <c r="A2867">
        <v>190187829</v>
      </c>
      <c r="B2867">
        <v>803401</v>
      </c>
      <c r="C2867" t="s">
        <v>318</v>
      </c>
      <c r="D2867">
        <v>2021865</v>
      </c>
      <c r="E2867" t="s">
        <v>301</v>
      </c>
      <c r="F2867" t="s">
        <v>214</v>
      </c>
      <c r="G2867" t="s">
        <v>215</v>
      </c>
      <c r="H2867">
        <v>2</v>
      </c>
      <c r="I2867">
        <v>2018</v>
      </c>
      <c r="J2867">
        <v>1</v>
      </c>
      <c r="L2867">
        <v>23107721</v>
      </c>
      <c r="M2867">
        <v>4.5999999999999996</v>
      </c>
      <c r="P2867" s="29">
        <f t="shared" si="118"/>
        <v>0.6</v>
      </c>
    </row>
    <row r="2868" spans="1:16" hidden="1" x14ac:dyDescent="0.25">
      <c r="A2868">
        <v>190187829</v>
      </c>
      <c r="B2868">
        <v>803401</v>
      </c>
      <c r="C2868" t="s">
        <v>318</v>
      </c>
      <c r="D2868">
        <v>2021631</v>
      </c>
      <c r="E2868" t="s">
        <v>302</v>
      </c>
      <c r="F2868" t="s">
        <v>214</v>
      </c>
      <c r="G2868" t="s">
        <v>215</v>
      </c>
      <c r="H2868">
        <v>2</v>
      </c>
      <c r="I2868">
        <v>2018</v>
      </c>
      <c r="J2868">
        <v>1</v>
      </c>
      <c r="L2868">
        <v>23108088</v>
      </c>
      <c r="M2868">
        <v>5.3</v>
      </c>
      <c r="P2868" s="29">
        <f t="shared" si="118"/>
        <v>0.71666666666666667</v>
      </c>
    </row>
    <row r="2869" spans="1:16" hidden="1" x14ac:dyDescent="0.25">
      <c r="A2869">
        <v>190187829</v>
      </c>
      <c r="B2869">
        <v>803401</v>
      </c>
      <c r="C2869" t="s">
        <v>318</v>
      </c>
      <c r="D2869">
        <v>2021725</v>
      </c>
      <c r="E2869" t="s">
        <v>257</v>
      </c>
      <c r="F2869" t="s">
        <v>214</v>
      </c>
      <c r="G2869" t="s">
        <v>215</v>
      </c>
      <c r="H2869">
        <v>2</v>
      </c>
      <c r="I2869">
        <v>2018</v>
      </c>
      <c r="J2869">
        <v>1</v>
      </c>
      <c r="L2869">
        <v>23109661</v>
      </c>
      <c r="M2869">
        <v>5.5</v>
      </c>
      <c r="P2869" s="29">
        <f t="shared" si="118"/>
        <v>0.75</v>
      </c>
    </row>
    <row r="2870" spans="1:16" hidden="1" x14ac:dyDescent="0.25">
      <c r="A2870">
        <v>190187829</v>
      </c>
      <c r="B2870">
        <v>803401</v>
      </c>
      <c r="C2870" t="s">
        <v>318</v>
      </c>
      <c r="D2870">
        <v>2024863</v>
      </c>
      <c r="E2870" t="s">
        <v>304</v>
      </c>
      <c r="F2870" t="s">
        <v>214</v>
      </c>
      <c r="G2870" t="s">
        <v>215</v>
      </c>
      <c r="H2870">
        <v>2</v>
      </c>
      <c r="I2870">
        <v>2018</v>
      </c>
      <c r="J2870">
        <v>1</v>
      </c>
      <c r="L2870">
        <v>23107771</v>
      </c>
      <c r="M2870">
        <v>4.2</v>
      </c>
      <c r="P2870" s="29">
        <f t="shared" si="118"/>
        <v>0.53333333333333333</v>
      </c>
    </row>
    <row r="2871" spans="1:16" hidden="1" x14ac:dyDescent="0.25">
      <c r="A2871">
        <v>190187829</v>
      </c>
      <c r="B2871">
        <v>803401</v>
      </c>
      <c r="C2871" t="s">
        <v>318</v>
      </c>
      <c r="D2871">
        <v>2021615</v>
      </c>
      <c r="E2871" t="s">
        <v>255</v>
      </c>
      <c r="F2871" t="s">
        <v>214</v>
      </c>
      <c r="G2871" t="s">
        <v>215</v>
      </c>
      <c r="H2871">
        <v>2</v>
      </c>
      <c r="I2871">
        <v>2018</v>
      </c>
      <c r="J2871">
        <v>1</v>
      </c>
      <c r="L2871">
        <v>23107757</v>
      </c>
      <c r="M2871">
        <v>4.5999999999999996</v>
      </c>
      <c r="P2871" s="29">
        <f t="shared" si="118"/>
        <v>0.6</v>
      </c>
    </row>
    <row r="2872" spans="1:16" hidden="1" x14ac:dyDescent="0.25">
      <c r="A2872">
        <v>190187829</v>
      </c>
      <c r="B2872">
        <v>803401</v>
      </c>
      <c r="C2872" t="s">
        <v>318</v>
      </c>
      <c r="D2872">
        <v>2019271</v>
      </c>
      <c r="E2872" t="s">
        <v>236</v>
      </c>
      <c r="F2872" t="s">
        <v>214</v>
      </c>
      <c r="G2872" t="s">
        <v>215</v>
      </c>
      <c r="H2872">
        <v>2</v>
      </c>
      <c r="I2872">
        <v>2018</v>
      </c>
      <c r="J2872">
        <v>1</v>
      </c>
      <c r="L2872">
        <v>23104770</v>
      </c>
      <c r="M2872">
        <v>5</v>
      </c>
      <c r="P2872" s="29">
        <f t="shared" si="118"/>
        <v>0.66666666666666663</v>
      </c>
    </row>
    <row r="2873" spans="1:16" hidden="1" x14ac:dyDescent="0.25">
      <c r="A2873">
        <v>190187829</v>
      </c>
      <c r="B2873">
        <v>803401</v>
      </c>
      <c r="C2873" t="s">
        <v>318</v>
      </c>
      <c r="D2873">
        <v>2019272</v>
      </c>
      <c r="E2873" t="s">
        <v>249</v>
      </c>
      <c r="F2873" t="s">
        <v>214</v>
      </c>
      <c r="G2873" t="s">
        <v>215</v>
      </c>
      <c r="H2873">
        <v>2</v>
      </c>
      <c r="I2873">
        <v>2018</v>
      </c>
      <c r="J2873">
        <v>2</v>
      </c>
      <c r="L2873">
        <v>23115029</v>
      </c>
      <c r="M2873">
        <v>5.7</v>
      </c>
      <c r="P2873" s="29">
        <f t="shared" ref="P2873:P2894" si="119">IF(AND(ISNUMBER(M2873),H2873&lt;&gt;4),(M2873-1)/6,IF(H2873=4,"DRP",IF(AND(H2873=3,M2873="NA"),"BAD",IF(AND(H2873=2),"CVL",IF(AND(H2873=1,ISBLANK(M2873)),"NULL","UNK")))))</f>
        <v>0.78333333333333333</v>
      </c>
    </row>
    <row r="2874" spans="1:16" hidden="1" x14ac:dyDescent="0.25">
      <c r="A2874">
        <v>190187829</v>
      </c>
      <c r="B2874">
        <v>803401</v>
      </c>
      <c r="C2874" t="s">
        <v>318</v>
      </c>
      <c r="D2874">
        <v>2004586</v>
      </c>
      <c r="E2874" t="s">
        <v>325</v>
      </c>
      <c r="F2874" t="s">
        <v>214</v>
      </c>
      <c r="G2874" t="s">
        <v>215</v>
      </c>
      <c r="H2874">
        <v>2</v>
      </c>
      <c r="I2874">
        <v>2018</v>
      </c>
      <c r="J2874">
        <v>2</v>
      </c>
      <c r="L2874">
        <v>23115864</v>
      </c>
      <c r="M2874">
        <v>4.8</v>
      </c>
      <c r="P2874" s="29">
        <f t="shared" si="119"/>
        <v>0.6333333333333333</v>
      </c>
    </row>
    <row r="2875" spans="1:16" hidden="1" x14ac:dyDescent="0.25">
      <c r="A2875">
        <v>190187829</v>
      </c>
      <c r="B2875">
        <v>803401</v>
      </c>
      <c r="C2875" t="s">
        <v>318</v>
      </c>
      <c r="D2875">
        <v>2024921</v>
      </c>
      <c r="E2875" t="s">
        <v>225</v>
      </c>
      <c r="F2875" t="s">
        <v>214</v>
      </c>
      <c r="G2875" t="s">
        <v>215</v>
      </c>
      <c r="H2875">
        <v>2</v>
      </c>
      <c r="I2875">
        <v>2018</v>
      </c>
      <c r="J2875">
        <v>2</v>
      </c>
      <c r="L2875">
        <v>23115972</v>
      </c>
      <c r="M2875">
        <v>5.6</v>
      </c>
      <c r="P2875" s="29">
        <f t="shared" si="119"/>
        <v>0.76666666666666661</v>
      </c>
    </row>
    <row r="2876" spans="1:16" hidden="1" x14ac:dyDescent="0.25">
      <c r="A2876">
        <v>190187829</v>
      </c>
      <c r="B2876">
        <v>803401</v>
      </c>
      <c r="C2876" t="s">
        <v>318</v>
      </c>
      <c r="D2876">
        <v>2021640</v>
      </c>
      <c r="E2876" t="s">
        <v>227</v>
      </c>
      <c r="F2876" t="s">
        <v>214</v>
      </c>
      <c r="G2876" t="s">
        <v>215</v>
      </c>
      <c r="H2876">
        <v>2</v>
      </c>
      <c r="I2876">
        <v>2018</v>
      </c>
      <c r="J2876">
        <v>2</v>
      </c>
      <c r="L2876">
        <v>23116290</v>
      </c>
      <c r="M2876">
        <v>5.8</v>
      </c>
      <c r="P2876" s="29">
        <f t="shared" si="119"/>
        <v>0.79999999999999993</v>
      </c>
    </row>
    <row r="2877" spans="1:16" hidden="1" x14ac:dyDescent="0.25">
      <c r="A2877">
        <v>190187829</v>
      </c>
      <c r="B2877">
        <v>803401</v>
      </c>
      <c r="C2877" t="s">
        <v>318</v>
      </c>
      <c r="D2877">
        <v>2021744</v>
      </c>
      <c r="E2877" t="s">
        <v>262</v>
      </c>
      <c r="F2877" t="s">
        <v>214</v>
      </c>
      <c r="G2877" t="s">
        <v>215</v>
      </c>
      <c r="H2877">
        <v>2</v>
      </c>
      <c r="I2877">
        <v>2018</v>
      </c>
      <c r="J2877">
        <v>2</v>
      </c>
      <c r="L2877">
        <v>23115906</v>
      </c>
      <c r="M2877">
        <v>5.5</v>
      </c>
      <c r="P2877" s="29">
        <f t="shared" si="119"/>
        <v>0.75</v>
      </c>
    </row>
    <row r="2878" spans="1:16" hidden="1" x14ac:dyDescent="0.25">
      <c r="A2878">
        <v>190187829</v>
      </c>
      <c r="B2878">
        <v>803401</v>
      </c>
      <c r="C2878" t="s">
        <v>318</v>
      </c>
      <c r="D2878">
        <v>2021661</v>
      </c>
      <c r="E2878" t="s">
        <v>305</v>
      </c>
      <c r="F2878" t="s">
        <v>214</v>
      </c>
      <c r="G2878" t="s">
        <v>215</v>
      </c>
      <c r="H2878">
        <v>4</v>
      </c>
      <c r="I2878">
        <v>2018</v>
      </c>
      <c r="J2878">
        <v>2</v>
      </c>
      <c r="L2878">
        <v>23115901</v>
      </c>
      <c r="P2878" s="29" t="str">
        <f t="shared" si="119"/>
        <v>DRP</v>
      </c>
    </row>
    <row r="2879" spans="1:16" hidden="1" x14ac:dyDescent="0.25">
      <c r="A2879">
        <v>190187829</v>
      </c>
      <c r="B2879">
        <v>803401</v>
      </c>
      <c r="C2879" t="s">
        <v>318</v>
      </c>
      <c r="D2879">
        <v>2021640</v>
      </c>
      <c r="E2879" t="s">
        <v>227</v>
      </c>
      <c r="F2879" t="s">
        <v>214</v>
      </c>
      <c r="G2879" t="s">
        <v>215</v>
      </c>
      <c r="H2879">
        <v>4</v>
      </c>
      <c r="I2879">
        <v>2018</v>
      </c>
      <c r="J2879">
        <v>2</v>
      </c>
      <c r="L2879">
        <v>23116290</v>
      </c>
      <c r="P2879" s="29" t="str">
        <f t="shared" si="119"/>
        <v>DRP</v>
      </c>
    </row>
    <row r="2880" spans="1:16" hidden="1" x14ac:dyDescent="0.25">
      <c r="A2880">
        <v>190187829</v>
      </c>
      <c r="B2880">
        <v>803401</v>
      </c>
      <c r="C2880" t="s">
        <v>318</v>
      </c>
      <c r="D2880">
        <v>2021723</v>
      </c>
      <c r="E2880" t="s">
        <v>299</v>
      </c>
      <c r="F2880" t="s">
        <v>214</v>
      </c>
      <c r="G2880" t="s">
        <v>215</v>
      </c>
      <c r="H2880">
        <v>4</v>
      </c>
      <c r="I2880">
        <v>2018</v>
      </c>
      <c r="J2880">
        <v>2</v>
      </c>
      <c r="L2880">
        <v>23115889</v>
      </c>
      <c r="P2880" s="29" t="str">
        <f t="shared" si="119"/>
        <v>DRP</v>
      </c>
    </row>
    <row r="2881" spans="1:16" hidden="1" x14ac:dyDescent="0.25">
      <c r="A2881">
        <v>190187829</v>
      </c>
      <c r="B2881">
        <v>803401</v>
      </c>
      <c r="C2881" t="s">
        <v>318</v>
      </c>
      <c r="D2881">
        <v>2004597</v>
      </c>
      <c r="E2881" t="s">
        <v>279</v>
      </c>
      <c r="F2881" t="s">
        <v>214</v>
      </c>
      <c r="G2881" t="s">
        <v>215</v>
      </c>
      <c r="H2881">
        <v>4</v>
      </c>
      <c r="I2881">
        <v>2018</v>
      </c>
      <c r="J2881">
        <v>2</v>
      </c>
      <c r="L2881">
        <v>23115903</v>
      </c>
      <c r="P2881" s="29" t="str">
        <f t="shared" si="119"/>
        <v>DRP</v>
      </c>
    </row>
    <row r="2882" spans="1:16" hidden="1" x14ac:dyDescent="0.25">
      <c r="A2882">
        <v>190187829</v>
      </c>
      <c r="B2882">
        <v>803401</v>
      </c>
      <c r="C2882" t="s">
        <v>318</v>
      </c>
      <c r="D2882">
        <v>2021689</v>
      </c>
      <c r="E2882" t="s">
        <v>312</v>
      </c>
      <c r="F2882" t="s">
        <v>214</v>
      </c>
      <c r="G2882" t="s">
        <v>215</v>
      </c>
      <c r="H2882">
        <v>2</v>
      </c>
      <c r="I2882">
        <v>2018</v>
      </c>
      <c r="J2882">
        <v>2</v>
      </c>
      <c r="L2882">
        <v>23115916</v>
      </c>
      <c r="M2882">
        <v>5</v>
      </c>
      <c r="P2882" s="29">
        <f t="shared" si="119"/>
        <v>0.66666666666666663</v>
      </c>
    </row>
    <row r="2883" spans="1:16" hidden="1" x14ac:dyDescent="0.25">
      <c r="A2883">
        <v>190187829</v>
      </c>
      <c r="B2883">
        <v>803401</v>
      </c>
      <c r="C2883" t="s">
        <v>318</v>
      </c>
      <c r="D2883">
        <v>2021775</v>
      </c>
      <c r="E2883" t="s">
        <v>286</v>
      </c>
      <c r="F2883" t="s">
        <v>214</v>
      </c>
      <c r="G2883" t="s">
        <v>215</v>
      </c>
      <c r="H2883">
        <v>2</v>
      </c>
      <c r="I2883">
        <v>2018</v>
      </c>
      <c r="J2883">
        <v>2</v>
      </c>
      <c r="M2883">
        <v>6</v>
      </c>
      <c r="P2883" s="29">
        <f t="shared" si="119"/>
        <v>0.83333333333333337</v>
      </c>
    </row>
    <row r="2884" spans="1:16" hidden="1" x14ac:dyDescent="0.25">
      <c r="A2884">
        <v>190187829</v>
      </c>
      <c r="B2884">
        <v>803401</v>
      </c>
      <c r="C2884" t="s">
        <v>318</v>
      </c>
      <c r="D2884">
        <v>2021723</v>
      </c>
      <c r="E2884" t="s">
        <v>299</v>
      </c>
      <c r="F2884" t="s">
        <v>214</v>
      </c>
      <c r="G2884" t="s">
        <v>215</v>
      </c>
      <c r="H2884">
        <v>2</v>
      </c>
      <c r="I2884">
        <v>2019</v>
      </c>
      <c r="J2884">
        <v>1</v>
      </c>
      <c r="L2884">
        <v>23123925</v>
      </c>
      <c r="M2884">
        <v>5.2</v>
      </c>
      <c r="P2884" s="29">
        <f t="shared" si="119"/>
        <v>0.70000000000000007</v>
      </c>
    </row>
    <row r="2885" spans="1:16" hidden="1" x14ac:dyDescent="0.25">
      <c r="A2885">
        <v>190187829</v>
      </c>
      <c r="B2885">
        <v>803401</v>
      </c>
      <c r="C2885" t="s">
        <v>318</v>
      </c>
      <c r="D2885">
        <v>2024865</v>
      </c>
      <c r="E2885" t="s">
        <v>284</v>
      </c>
      <c r="F2885" t="s">
        <v>214</v>
      </c>
      <c r="G2885" t="s">
        <v>215</v>
      </c>
      <c r="H2885">
        <v>2</v>
      </c>
      <c r="I2885">
        <v>2019</v>
      </c>
      <c r="J2885">
        <v>1</v>
      </c>
      <c r="L2885">
        <v>23120303</v>
      </c>
      <c r="M2885">
        <v>5</v>
      </c>
      <c r="P2885" s="29">
        <f t="shared" si="119"/>
        <v>0.66666666666666663</v>
      </c>
    </row>
    <row r="2886" spans="1:16" hidden="1" x14ac:dyDescent="0.25">
      <c r="A2886">
        <v>190187829</v>
      </c>
      <c r="B2886">
        <v>803401</v>
      </c>
      <c r="C2886" t="s">
        <v>318</v>
      </c>
      <c r="D2886">
        <v>2021661</v>
      </c>
      <c r="E2886" t="s">
        <v>305</v>
      </c>
      <c r="F2886" t="s">
        <v>214</v>
      </c>
      <c r="G2886" t="s">
        <v>215</v>
      </c>
      <c r="H2886">
        <v>2</v>
      </c>
      <c r="I2886">
        <v>2019</v>
      </c>
      <c r="J2886">
        <v>1</v>
      </c>
      <c r="L2886">
        <v>23120234</v>
      </c>
      <c r="M2886">
        <v>5.4</v>
      </c>
      <c r="P2886" s="29">
        <f t="shared" si="119"/>
        <v>0.73333333333333339</v>
      </c>
    </row>
    <row r="2887" spans="1:16" hidden="1" x14ac:dyDescent="0.25">
      <c r="A2887">
        <v>190187829</v>
      </c>
      <c r="B2887">
        <v>803401</v>
      </c>
      <c r="C2887" t="s">
        <v>318</v>
      </c>
      <c r="D2887">
        <v>2004597</v>
      </c>
      <c r="E2887" t="s">
        <v>279</v>
      </c>
      <c r="F2887" t="s">
        <v>214</v>
      </c>
      <c r="G2887" t="s">
        <v>215</v>
      </c>
      <c r="H2887">
        <v>2</v>
      </c>
      <c r="I2887">
        <v>2019</v>
      </c>
      <c r="J2887">
        <v>1</v>
      </c>
      <c r="L2887">
        <v>23120232</v>
      </c>
      <c r="M2887">
        <v>5.6</v>
      </c>
      <c r="P2887" s="29">
        <f t="shared" si="119"/>
        <v>0.76666666666666661</v>
      </c>
    </row>
    <row r="2888" spans="1:16" hidden="1" x14ac:dyDescent="0.25">
      <c r="A2888">
        <v>190187829</v>
      </c>
      <c r="B2888">
        <v>803401</v>
      </c>
      <c r="C2888" t="s">
        <v>318</v>
      </c>
      <c r="D2888">
        <v>2004587</v>
      </c>
      <c r="E2888" t="s">
        <v>288</v>
      </c>
      <c r="F2888" t="s">
        <v>214</v>
      </c>
      <c r="G2888" t="s">
        <v>215</v>
      </c>
      <c r="H2888">
        <v>2</v>
      </c>
      <c r="I2888">
        <v>2019</v>
      </c>
      <c r="J2888">
        <v>1</v>
      </c>
      <c r="L2888">
        <v>23120023</v>
      </c>
      <c r="M2888">
        <v>6.1</v>
      </c>
      <c r="P2888" s="29">
        <f t="shared" si="119"/>
        <v>0.85</v>
      </c>
    </row>
    <row r="2889" spans="1:16" hidden="1" x14ac:dyDescent="0.25">
      <c r="A2889">
        <v>190187829</v>
      </c>
      <c r="B2889">
        <v>803401</v>
      </c>
      <c r="C2889" t="s">
        <v>318</v>
      </c>
      <c r="D2889">
        <v>2004602</v>
      </c>
      <c r="E2889" t="s">
        <v>277</v>
      </c>
      <c r="F2889" t="s">
        <v>214</v>
      </c>
      <c r="G2889" t="s">
        <v>215</v>
      </c>
      <c r="H2889">
        <v>1</v>
      </c>
      <c r="I2889">
        <v>2019</v>
      </c>
      <c r="J2889">
        <v>2</v>
      </c>
      <c r="L2889">
        <v>23129802</v>
      </c>
      <c r="P2889" s="29" t="str">
        <f t="shared" si="119"/>
        <v>NULL</v>
      </c>
    </row>
    <row r="2890" spans="1:16" hidden="1" x14ac:dyDescent="0.25">
      <c r="A2890">
        <v>190187829</v>
      </c>
      <c r="B2890">
        <v>803401</v>
      </c>
      <c r="C2890" t="s">
        <v>318</v>
      </c>
      <c r="D2890">
        <v>2021664</v>
      </c>
      <c r="E2890" t="s">
        <v>311</v>
      </c>
      <c r="F2890" t="s">
        <v>214</v>
      </c>
      <c r="G2890" t="s">
        <v>215</v>
      </c>
      <c r="H2890">
        <v>1</v>
      </c>
      <c r="I2890">
        <v>2019</v>
      </c>
      <c r="J2890">
        <v>2</v>
      </c>
      <c r="L2890">
        <v>23129806</v>
      </c>
      <c r="P2890" s="29" t="str">
        <f t="shared" si="119"/>
        <v>NULL</v>
      </c>
    </row>
    <row r="2891" spans="1:16" hidden="1" x14ac:dyDescent="0.25">
      <c r="A2891">
        <v>190187829</v>
      </c>
      <c r="B2891">
        <v>803401</v>
      </c>
      <c r="C2891" t="s">
        <v>318</v>
      </c>
      <c r="D2891">
        <v>2021671</v>
      </c>
      <c r="E2891" t="s">
        <v>303</v>
      </c>
      <c r="F2891" t="s">
        <v>214</v>
      </c>
      <c r="G2891" t="s">
        <v>215</v>
      </c>
      <c r="H2891">
        <v>1</v>
      </c>
      <c r="I2891">
        <v>2019</v>
      </c>
      <c r="J2891">
        <v>2</v>
      </c>
      <c r="L2891">
        <v>23130363</v>
      </c>
      <c r="P2891" s="29" t="str">
        <f t="shared" si="119"/>
        <v>NULL</v>
      </c>
    </row>
    <row r="2892" spans="1:16" hidden="1" x14ac:dyDescent="0.25">
      <c r="A2892">
        <v>190187829</v>
      </c>
      <c r="B2892">
        <v>803401</v>
      </c>
      <c r="C2892" t="s">
        <v>318</v>
      </c>
      <c r="D2892">
        <v>2021716</v>
      </c>
      <c r="E2892" t="s">
        <v>291</v>
      </c>
      <c r="F2892" t="s">
        <v>214</v>
      </c>
      <c r="G2892" t="s">
        <v>215</v>
      </c>
      <c r="H2892">
        <v>1</v>
      </c>
      <c r="I2892">
        <v>2019</v>
      </c>
      <c r="J2892">
        <v>2</v>
      </c>
      <c r="L2892">
        <v>23129800</v>
      </c>
      <c r="P2892" s="29" t="str">
        <f t="shared" si="119"/>
        <v>NULL</v>
      </c>
    </row>
    <row r="2893" spans="1:16" hidden="1" x14ac:dyDescent="0.25">
      <c r="A2893">
        <v>190187829</v>
      </c>
      <c r="B2893">
        <v>803401</v>
      </c>
      <c r="C2893" t="s">
        <v>318</v>
      </c>
      <c r="D2893">
        <v>2024864</v>
      </c>
      <c r="E2893" t="s">
        <v>310</v>
      </c>
      <c r="F2893" t="s">
        <v>214</v>
      </c>
      <c r="G2893" t="s">
        <v>215</v>
      </c>
      <c r="H2893">
        <v>1</v>
      </c>
      <c r="I2893">
        <v>2019</v>
      </c>
      <c r="J2893">
        <v>2</v>
      </c>
      <c r="L2893">
        <v>23129359</v>
      </c>
      <c r="P2893" s="29" t="str">
        <f t="shared" si="119"/>
        <v>NULL</v>
      </c>
    </row>
    <row r="2894" spans="1:16" hidden="1" x14ac:dyDescent="0.25">
      <c r="A2894">
        <v>190187829</v>
      </c>
      <c r="B2894">
        <v>803401</v>
      </c>
      <c r="C2894" t="s">
        <v>318</v>
      </c>
      <c r="D2894">
        <v>2019273</v>
      </c>
      <c r="E2894" t="s">
        <v>248</v>
      </c>
      <c r="F2894" t="s">
        <v>214</v>
      </c>
      <c r="G2894" t="s">
        <v>215</v>
      </c>
      <c r="H2894">
        <v>1</v>
      </c>
      <c r="I2894">
        <v>2019</v>
      </c>
      <c r="J2894">
        <v>2</v>
      </c>
      <c r="L2894">
        <v>23129159</v>
      </c>
      <c r="P2894" s="29" t="str">
        <f t="shared" si="119"/>
        <v>NULL</v>
      </c>
    </row>
    <row r="2895" spans="1:16" hidden="1" x14ac:dyDescent="0.25">
      <c r="A2895">
        <v>190264416</v>
      </c>
      <c r="B2895">
        <v>803400</v>
      </c>
      <c r="C2895" t="s">
        <v>212</v>
      </c>
      <c r="D2895">
        <v>2005117</v>
      </c>
      <c r="E2895" t="s">
        <v>220</v>
      </c>
      <c r="F2895" t="s">
        <v>214</v>
      </c>
      <c r="G2895" t="s">
        <v>215</v>
      </c>
      <c r="H2895">
        <v>3</v>
      </c>
      <c r="I2895">
        <v>2015</v>
      </c>
      <c r="J2895">
        <v>1</v>
      </c>
      <c r="L2895">
        <v>23065517</v>
      </c>
      <c r="M2895">
        <v>3.6</v>
      </c>
      <c r="P2895" s="29">
        <f t="shared" ref="P2895:P2906" si="120">IF(AND(ISNUMBER(M2895),H2895&lt;&gt;4,N2895&lt;&gt;"X"),(M2895-1)/6,IF(H2895=4,"DRP",IF(AND(H2895=3,M2895="NA"),"BAD",IF(AND(H2895=2),"CVL",IF(AND(H2895=1,ISBLANK(M2895)),"NULL","UNK")))))</f>
        <v>0.43333333333333335</v>
      </c>
    </row>
    <row r="2896" spans="1:16" hidden="1" x14ac:dyDescent="0.25">
      <c r="A2896">
        <v>190264416</v>
      </c>
      <c r="B2896">
        <v>803400</v>
      </c>
      <c r="C2896" t="s">
        <v>212</v>
      </c>
      <c r="D2896">
        <v>2021600</v>
      </c>
      <c r="E2896" t="s">
        <v>219</v>
      </c>
      <c r="F2896" t="s">
        <v>214</v>
      </c>
      <c r="G2896" t="s">
        <v>215</v>
      </c>
      <c r="H2896">
        <v>2</v>
      </c>
      <c r="I2896">
        <v>2015</v>
      </c>
      <c r="J2896">
        <v>1</v>
      </c>
      <c r="L2896">
        <v>23066438</v>
      </c>
      <c r="M2896">
        <v>4.0999999999999996</v>
      </c>
      <c r="P2896" s="29">
        <f t="shared" si="120"/>
        <v>0.51666666666666661</v>
      </c>
    </row>
    <row r="2897" spans="1:16" hidden="1" x14ac:dyDescent="0.25">
      <c r="A2897">
        <v>190264416</v>
      </c>
      <c r="B2897">
        <v>803400</v>
      </c>
      <c r="C2897" t="s">
        <v>212</v>
      </c>
      <c r="D2897">
        <v>2005102</v>
      </c>
      <c r="E2897" t="s">
        <v>218</v>
      </c>
      <c r="F2897" t="s">
        <v>214</v>
      </c>
      <c r="G2897" t="s">
        <v>215</v>
      </c>
      <c r="H2897">
        <v>2</v>
      </c>
      <c r="I2897">
        <v>2015</v>
      </c>
      <c r="J2897">
        <v>1</v>
      </c>
      <c r="L2897">
        <v>23066489</v>
      </c>
      <c r="M2897">
        <v>4.5</v>
      </c>
      <c r="P2897" s="29">
        <f t="shared" si="120"/>
        <v>0.58333333333333337</v>
      </c>
    </row>
    <row r="2898" spans="1:16" hidden="1" x14ac:dyDescent="0.25">
      <c r="A2898">
        <v>190264416</v>
      </c>
      <c r="B2898">
        <v>803400</v>
      </c>
      <c r="C2898" t="s">
        <v>212</v>
      </c>
      <c r="D2898">
        <v>2005099</v>
      </c>
      <c r="E2898" t="s">
        <v>217</v>
      </c>
      <c r="F2898" t="s">
        <v>214</v>
      </c>
      <c r="G2898" t="s">
        <v>215</v>
      </c>
      <c r="H2898">
        <v>2</v>
      </c>
      <c r="I2898">
        <v>2015</v>
      </c>
      <c r="J2898">
        <v>1</v>
      </c>
      <c r="L2898">
        <v>23066428</v>
      </c>
      <c r="M2898">
        <v>4.3</v>
      </c>
      <c r="P2898" s="29">
        <f t="shared" si="120"/>
        <v>0.54999999999999993</v>
      </c>
    </row>
    <row r="2899" spans="1:16" hidden="1" x14ac:dyDescent="0.25">
      <c r="A2899">
        <v>190264416</v>
      </c>
      <c r="B2899">
        <v>803400</v>
      </c>
      <c r="C2899" t="s">
        <v>212</v>
      </c>
      <c r="D2899">
        <v>2021754</v>
      </c>
      <c r="E2899" t="s">
        <v>216</v>
      </c>
      <c r="F2899" t="s">
        <v>214</v>
      </c>
      <c r="G2899" t="s">
        <v>215</v>
      </c>
      <c r="H2899">
        <v>3</v>
      </c>
      <c r="I2899">
        <v>2015</v>
      </c>
      <c r="J2899">
        <v>1</v>
      </c>
      <c r="L2899">
        <v>23066449</v>
      </c>
      <c r="M2899">
        <v>2.8</v>
      </c>
      <c r="P2899" s="29">
        <f t="shared" si="120"/>
        <v>0.3</v>
      </c>
    </row>
    <row r="2900" spans="1:16" hidden="1" x14ac:dyDescent="0.25">
      <c r="A2900">
        <v>190264416</v>
      </c>
      <c r="B2900">
        <v>803400</v>
      </c>
      <c r="C2900" t="s">
        <v>212</v>
      </c>
      <c r="D2900">
        <v>2004098</v>
      </c>
      <c r="E2900" t="s">
        <v>213</v>
      </c>
      <c r="F2900" t="s">
        <v>214</v>
      </c>
      <c r="G2900" t="s">
        <v>215</v>
      </c>
      <c r="H2900">
        <v>2</v>
      </c>
      <c r="I2900">
        <v>2015</v>
      </c>
      <c r="J2900">
        <v>1</v>
      </c>
      <c r="L2900">
        <v>23066524</v>
      </c>
      <c r="M2900">
        <v>6.1</v>
      </c>
      <c r="P2900" s="29">
        <f t="shared" si="120"/>
        <v>0.85</v>
      </c>
    </row>
    <row r="2901" spans="1:16" hidden="1" x14ac:dyDescent="0.25">
      <c r="A2901">
        <v>190264416</v>
      </c>
      <c r="B2901">
        <v>803400</v>
      </c>
      <c r="C2901" t="s">
        <v>212</v>
      </c>
      <c r="D2901">
        <v>2004112</v>
      </c>
      <c r="E2901" t="s">
        <v>244</v>
      </c>
      <c r="F2901" t="s">
        <v>214</v>
      </c>
      <c r="G2901" t="s">
        <v>215</v>
      </c>
      <c r="H2901">
        <v>2</v>
      </c>
      <c r="I2901">
        <v>2015</v>
      </c>
      <c r="J2901">
        <v>2</v>
      </c>
      <c r="L2901">
        <v>23073237</v>
      </c>
      <c r="M2901">
        <v>5.3</v>
      </c>
      <c r="P2901" s="29">
        <f t="shared" si="120"/>
        <v>0.71666666666666667</v>
      </c>
    </row>
    <row r="2902" spans="1:16" hidden="1" x14ac:dyDescent="0.25">
      <c r="A2902">
        <v>190264416</v>
      </c>
      <c r="B2902">
        <v>803400</v>
      </c>
      <c r="C2902" t="s">
        <v>212</v>
      </c>
      <c r="D2902">
        <v>2021580</v>
      </c>
      <c r="E2902" t="s">
        <v>241</v>
      </c>
      <c r="F2902" t="s">
        <v>214</v>
      </c>
      <c r="G2902" t="s">
        <v>215</v>
      </c>
      <c r="H2902">
        <v>2</v>
      </c>
      <c r="I2902">
        <v>2015</v>
      </c>
      <c r="J2902">
        <v>2</v>
      </c>
      <c r="L2902">
        <v>23072003</v>
      </c>
      <c r="M2902">
        <v>4.0999999999999996</v>
      </c>
      <c r="P2902" s="29">
        <f t="shared" si="120"/>
        <v>0.51666666666666661</v>
      </c>
    </row>
    <row r="2903" spans="1:16" hidden="1" x14ac:dyDescent="0.25">
      <c r="A2903">
        <v>190264416</v>
      </c>
      <c r="B2903">
        <v>803400</v>
      </c>
      <c r="C2903" t="s">
        <v>212</v>
      </c>
      <c r="D2903">
        <v>2005118</v>
      </c>
      <c r="E2903" t="s">
        <v>223</v>
      </c>
      <c r="F2903" t="s">
        <v>214</v>
      </c>
      <c r="G2903" t="s">
        <v>215</v>
      </c>
      <c r="H2903">
        <v>2</v>
      </c>
      <c r="I2903">
        <v>2015</v>
      </c>
      <c r="J2903">
        <v>2</v>
      </c>
      <c r="L2903">
        <v>23071572</v>
      </c>
      <c r="M2903">
        <v>5.2</v>
      </c>
      <c r="P2903" s="29">
        <f t="shared" si="120"/>
        <v>0.70000000000000007</v>
      </c>
    </row>
    <row r="2904" spans="1:16" hidden="1" x14ac:dyDescent="0.25">
      <c r="A2904">
        <v>190264416</v>
      </c>
      <c r="B2904">
        <v>803400</v>
      </c>
      <c r="C2904" t="s">
        <v>212</v>
      </c>
      <c r="D2904">
        <v>2021602</v>
      </c>
      <c r="E2904" t="s">
        <v>242</v>
      </c>
      <c r="F2904" t="s">
        <v>214</v>
      </c>
      <c r="G2904" t="s">
        <v>215</v>
      </c>
      <c r="H2904">
        <v>2</v>
      </c>
      <c r="I2904">
        <v>2015</v>
      </c>
      <c r="J2904">
        <v>2</v>
      </c>
      <c r="L2904">
        <v>23072007</v>
      </c>
      <c r="M2904">
        <v>4</v>
      </c>
      <c r="P2904" s="29">
        <f t="shared" si="120"/>
        <v>0.5</v>
      </c>
    </row>
    <row r="2905" spans="1:16" hidden="1" x14ac:dyDescent="0.25">
      <c r="A2905">
        <v>190264416</v>
      </c>
      <c r="B2905">
        <v>803400</v>
      </c>
      <c r="C2905" t="s">
        <v>212</v>
      </c>
      <c r="D2905">
        <v>2021754</v>
      </c>
      <c r="E2905" t="s">
        <v>216</v>
      </c>
      <c r="F2905" t="s">
        <v>214</v>
      </c>
      <c r="G2905" t="s">
        <v>215</v>
      </c>
      <c r="H2905">
        <v>3</v>
      </c>
      <c r="I2905">
        <v>2015</v>
      </c>
      <c r="J2905">
        <v>2</v>
      </c>
      <c r="L2905">
        <v>23074753</v>
      </c>
      <c r="M2905" t="s">
        <v>221</v>
      </c>
      <c r="P2905" s="29" t="str">
        <f t="shared" si="120"/>
        <v>BAD</v>
      </c>
    </row>
    <row r="2906" spans="1:16" hidden="1" x14ac:dyDescent="0.25">
      <c r="A2906">
        <v>190264416</v>
      </c>
      <c r="B2906">
        <v>803400</v>
      </c>
      <c r="C2906" t="s">
        <v>212</v>
      </c>
      <c r="D2906">
        <v>2005117</v>
      </c>
      <c r="E2906" t="s">
        <v>220</v>
      </c>
      <c r="F2906" t="s">
        <v>214</v>
      </c>
      <c r="G2906" t="s">
        <v>215</v>
      </c>
      <c r="H2906">
        <v>2</v>
      </c>
      <c r="I2906">
        <v>2015</v>
      </c>
      <c r="J2906">
        <v>2</v>
      </c>
      <c r="L2906">
        <v>23070390</v>
      </c>
      <c r="M2906">
        <v>6</v>
      </c>
      <c r="P2906" s="29">
        <f t="shared" si="120"/>
        <v>0.83333333333333337</v>
      </c>
    </row>
    <row r="2907" spans="1:16" hidden="1" x14ac:dyDescent="0.25">
      <c r="A2907">
        <v>190264416</v>
      </c>
      <c r="B2907">
        <v>803400</v>
      </c>
      <c r="C2907" t="s">
        <v>212</v>
      </c>
      <c r="D2907">
        <v>2021754</v>
      </c>
      <c r="E2907" t="s">
        <v>216</v>
      </c>
      <c r="F2907" t="s">
        <v>214</v>
      </c>
      <c r="G2907" t="s">
        <v>215</v>
      </c>
      <c r="H2907">
        <v>2</v>
      </c>
      <c r="I2907">
        <v>2016</v>
      </c>
      <c r="J2907">
        <v>1</v>
      </c>
      <c r="L2907">
        <v>23081126</v>
      </c>
      <c r="M2907">
        <v>5</v>
      </c>
      <c r="P2907" s="29">
        <f t="shared" ref="P2907:P2949" si="121">IF(AND(ISNUMBER(M2907),H2907&lt;&gt;4),(M2907-1)/6,IF(H2907=4,"DRP",IF(AND(H2907=3,M2907="NA"),"BAD",IF(AND(H2907=2),"CVL",IF(AND(H2907=1,ISBLANK(M2907)),"NULL","UNK")))))</f>
        <v>0.66666666666666663</v>
      </c>
    </row>
    <row r="2908" spans="1:16" hidden="1" x14ac:dyDescent="0.25">
      <c r="A2908">
        <v>190264416</v>
      </c>
      <c r="B2908">
        <v>803400</v>
      </c>
      <c r="C2908" t="s">
        <v>212</v>
      </c>
      <c r="D2908">
        <v>2021795</v>
      </c>
      <c r="E2908" t="s">
        <v>222</v>
      </c>
      <c r="F2908" t="s">
        <v>214</v>
      </c>
      <c r="G2908" t="s">
        <v>215</v>
      </c>
      <c r="H2908">
        <v>2</v>
      </c>
      <c r="I2908">
        <v>2016</v>
      </c>
      <c r="J2908">
        <v>1</v>
      </c>
      <c r="L2908">
        <v>23078735</v>
      </c>
      <c r="M2908">
        <v>5.8</v>
      </c>
      <c r="P2908" s="29">
        <f t="shared" si="121"/>
        <v>0.79999999999999993</v>
      </c>
    </row>
    <row r="2909" spans="1:16" hidden="1" x14ac:dyDescent="0.25">
      <c r="A2909">
        <v>190264416</v>
      </c>
      <c r="B2909">
        <v>803400</v>
      </c>
      <c r="C2909" t="s">
        <v>212</v>
      </c>
      <c r="D2909">
        <v>2021638</v>
      </c>
      <c r="E2909" t="s">
        <v>250</v>
      </c>
      <c r="F2909" t="s">
        <v>214</v>
      </c>
      <c r="G2909" t="s">
        <v>215</v>
      </c>
      <c r="H2909">
        <v>2</v>
      </c>
      <c r="I2909">
        <v>2016</v>
      </c>
      <c r="J2909">
        <v>1</v>
      </c>
      <c r="L2909">
        <v>23081194</v>
      </c>
      <c r="M2909">
        <v>4.3</v>
      </c>
      <c r="P2909" s="29">
        <f t="shared" si="121"/>
        <v>0.54999999999999993</v>
      </c>
    </row>
    <row r="2910" spans="1:16" hidden="1" x14ac:dyDescent="0.25">
      <c r="A2910">
        <v>190264416</v>
      </c>
      <c r="B2910">
        <v>803400</v>
      </c>
      <c r="C2910" t="s">
        <v>212</v>
      </c>
      <c r="D2910">
        <v>2005131</v>
      </c>
      <c r="E2910" t="s">
        <v>228</v>
      </c>
      <c r="F2910" t="s">
        <v>214</v>
      </c>
      <c r="G2910" t="s">
        <v>215</v>
      </c>
      <c r="H2910">
        <v>2</v>
      </c>
      <c r="I2910">
        <v>2016</v>
      </c>
      <c r="J2910">
        <v>1</v>
      </c>
      <c r="L2910">
        <v>23081641</v>
      </c>
      <c r="M2910">
        <v>5.3</v>
      </c>
      <c r="P2910" s="29">
        <f t="shared" si="121"/>
        <v>0.71666666666666667</v>
      </c>
    </row>
    <row r="2911" spans="1:16" hidden="1" x14ac:dyDescent="0.25">
      <c r="A2911">
        <v>190264416</v>
      </c>
      <c r="B2911">
        <v>803400</v>
      </c>
      <c r="C2911" t="s">
        <v>212</v>
      </c>
      <c r="D2911">
        <v>2004116</v>
      </c>
      <c r="E2911" t="s">
        <v>229</v>
      </c>
      <c r="F2911" t="s">
        <v>214</v>
      </c>
      <c r="G2911" t="s">
        <v>215</v>
      </c>
      <c r="H2911">
        <v>2</v>
      </c>
      <c r="I2911">
        <v>2016</v>
      </c>
      <c r="J2911">
        <v>1</v>
      </c>
      <c r="L2911">
        <v>23073045</v>
      </c>
      <c r="M2911">
        <v>6.3</v>
      </c>
      <c r="P2911" s="29">
        <f t="shared" si="121"/>
        <v>0.8833333333333333</v>
      </c>
    </row>
    <row r="2912" spans="1:16" hidden="1" x14ac:dyDescent="0.25">
      <c r="A2912">
        <v>190264416</v>
      </c>
      <c r="B2912">
        <v>803400</v>
      </c>
      <c r="C2912" t="s">
        <v>212</v>
      </c>
      <c r="D2912">
        <v>2021797</v>
      </c>
      <c r="E2912" t="s">
        <v>234</v>
      </c>
      <c r="F2912" t="s">
        <v>214</v>
      </c>
      <c r="G2912" t="s">
        <v>215</v>
      </c>
      <c r="H2912">
        <v>2</v>
      </c>
      <c r="I2912">
        <v>2016</v>
      </c>
      <c r="J2912">
        <v>2</v>
      </c>
      <c r="M2912">
        <v>4.8</v>
      </c>
      <c r="N2912" t="s">
        <v>231</v>
      </c>
      <c r="P2912" s="29">
        <f t="shared" si="121"/>
        <v>0.6333333333333333</v>
      </c>
    </row>
    <row r="2913" spans="1:16" hidden="1" x14ac:dyDescent="0.25">
      <c r="A2913">
        <v>190264416</v>
      </c>
      <c r="B2913">
        <v>803400</v>
      </c>
      <c r="C2913" t="s">
        <v>212</v>
      </c>
      <c r="D2913">
        <v>2004099</v>
      </c>
      <c r="E2913" t="s">
        <v>245</v>
      </c>
      <c r="F2913" t="s">
        <v>214</v>
      </c>
      <c r="G2913" t="s">
        <v>215</v>
      </c>
      <c r="H2913">
        <v>2</v>
      </c>
      <c r="I2913">
        <v>2016</v>
      </c>
      <c r="J2913">
        <v>2</v>
      </c>
      <c r="L2913">
        <v>23085315</v>
      </c>
      <c r="M2913">
        <v>6.2</v>
      </c>
      <c r="P2913" s="29">
        <f t="shared" si="121"/>
        <v>0.8666666666666667</v>
      </c>
    </row>
    <row r="2914" spans="1:16" hidden="1" x14ac:dyDescent="0.25">
      <c r="A2914">
        <v>190264416</v>
      </c>
      <c r="B2914">
        <v>803400</v>
      </c>
      <c r="C2914" t="s">
        <v>212</v>
      </c>
      <c r="D2914">
        <v>2021756</v>
      </c>
      <c r="E2914" t="s">
        <v>253</v>
      </c>
      <c r="F2914" t="s">
        <v>214</v>
      </c>
      <c r="G2914" t="s">
        <v>215</v>
      </c>
      <c r="H2914">
        <v>3</v>
      </c>
      <c r="I2914">
        <v>2016</v>
      </c>
      <c r="J2914">
        <v>2</v>
      </c>
      <c r="L2914">
        <v>23086835</v>
      </c>
      <c r="M2914">
        <v>1.1000000000000001</v>
      </c>
      <c r="P2914" s="29">
        <f t="shared" si="121"/>
        <v>1.666666666666668E-2</v>
      </c>
    </row>
    <row r="2915" spans="1:16" hidden="1" x14ac:dyDescent="0.25">
      <c r="A2915">
        <v>190264416</v>
      </c>
      <c r="B2915">
        <v>803400</v>
      </c>
      <c r="C2915" t="s">
        <v>212</v>
      </c>
      <c r="D2915">
        <v>2021781</v>
      </c>
      <c r="E2915" t="s">
        <v>235</v>
      </c>
      <c r="F2915" t="s">
        <v>214</v>
      </c>
      <c r="G2915" t="s">
        <v>215</v>
      </c>
      <c r="H2915">
        <v>2</v>
      </c>
      <c r="I2915">
        <v>2016</v>
      </c>
      <c r="J2915">
        <v>2</v>
      </c>
      <c r="L2915">
        <v>23086871</v>
      </c>
      <c r="M2915">
        <v>4.7</v>
      </c>
      <c r="P2915" s="29">
        <f t="shared" si="121"/>
        <v>0.6166666666666667</v>
      </c>
    </row>
    <row r="2916" spans="1:16" hidden="1" x14ac:dyDescent="0.25">
      <c r="A2916">
        <v>190264416</v>
      </c>
      <c r="B2916">
        <v>803400</v>
      </c>
      <c r="C2916" t="s">
        <v>212</v>
      </c>
      <c r="D2916">
        <v>2019154</v>
      </c>
      <c r="E2916" t="s">
        <v>225</v>
      </c>
      <c r="F2916" t="s">
        <v>214</v>
      </c>
      <c r="G2916" t="s">
        <v>215</v>
      </c>
      <c r="H2916">
        <v>2</v>
      </c>
      <c r="I2916">
        <v>2016</v>
      </c>
      <c r="J2916">
        <v>2</v>
      </c>
      <c r="L2916">
        <v>23088629</v>
      </c>
      <c r="M2916">
        <v>4.5999999999999996</v>
      </c>
      <c r="P2916" s="29">
        <f t="shared" si="121"/>
        <v>0.6</v>
      </c>
    </row>
    <row r="2917" spans="1:16" hidden="1" x14ac:dyDescent="0.25">
      <c r="A2917">
        <v>190264416</v>
      </c>
      <c r="B2917">
        <v>803400</v>
      </c>
      <c r="C2917" t="s">
        <v>212</v>
      </c>
      <c r="D2917">
        <v>2021993</v>
      </c>
      <c r="E2917" t="s">
        <v>256</v>
      </c>
      <c r="F2917" t="s">
        <v>214</v>
      </c>
      <c r="G2917" t="s">
        <v>215</v>
      </c>
      <c r="H2917">
        <v>3</v>
      </c>
      <c r="I2917">
        <v>2016</v>
      </c>
      <c r="J2917">
        <v>2</v>
      </c>
      <c r="L2917">
        <v>23086520</v>
      </c>
      <c r="M2917">
        <v>2.1</v>
      </c>
      <c r="P2917" s="29">
        <f t="shared" si="121"/>
        <v>0.18333333333333335</v>
      </c>
    </row>
    <row r="2918" spans="1:16" hidden="1" x14ac:dyDescent="0.25">
      <c r="A2918">
        <v>190264416</v>
      </c>
      <c r="B2918">
        <v>803400</v>
      </c>
      <c r="C2918" t="s">
        <v>212</v>
      </c>
      <c r="D2918">
        <v>2019271</v>
      </c>
      <c r="E2918" t="s">
        <v>236</v>
      </c>
      <c r="F2918" t="s">
        <v>214</v>
      </c>
      <c r="G2918" t="s">
        <v>215</v>
      </c>
      <c r="H2918">
        <v>2</v>
      </c>
      <c r="I2918">
        <v>2017</v>
      </c>
      <c r="J2918">
        <v>1</v>
      </c>
      <c r="L2918">
        <v>23090698</v>
      </c>
      <c r="M2918">
        <v>4.2</v>
      </c>
      <c r="P2918" s="29">
        <f t="shared" si="121"/>
        <v>0.53333333333333333</v>
      </c>
    </row>
    <row r="2919" spans="1:16" hidden="1" x14ac:dyDescent="0.25">
      <c r="A2919">
        <v>190264416</v>
      </c>
      <c r="B2919">
        <v>803400</v>
      </c>
      <c r="C2919" t="s">
        <v>212</v>
      </c>
      <c r="D2919">
        <v>2004453</v>
      </c>
      <c r="E2919" t="s">
        <v>239</v>
      </c>
      <c r="F2919" t="s">
        <v>214</v>
      </c>
      <c r="G2919" t="s">
        <v>215</v>
      </c>
      <c r="H2919">
        <v>2</v>
      </c>
      <c r="I2919">
        <v>2017</v>
      </c>
      <c r="J2919">
        <v>1</v>
      </c>
      <c r="L2919">
        <v>23091429</v>
      </c>
      <c r="M2919">
        <v>5.5</v>
      </c>
      <c r="P2919" s="29">
        <f t="shared" si="121"/>
        <v>0.75</v>
      </c>
    </row>
    <row r="2920" spans="1:16" hidden="1" x14ac:dyDescent="0.25">
      <c r="A2920">
        <v>190264416</v>
      </c>
      <c r="B2920">
        <v>803400</v>
      </c>
      <c r="C2920" t="s">
        <v>212</v>
      </c>
      <c r="D2920">
        <v>2021858</v>
      </c>
      <c r="E2920" t="s">
        <v>230</v>
      </c>
      <c r="F2920" t="s">
        <v>214</v>
      </c>
      <c r="G2920" t="s">
        <v>215</v>
      </c>
      <c r="H2920">
        <v>3</v>
      </c>
      <c r="I2920">
        <v>2017</v>
      </c>
      <c r="J2920">
        <v>1</v>
      </c>
      <c r="L2920">
        <v>23091434</v>
      </c>
      <c r="M2920" t="s">
        <v>221</v>
      </c>
      <c r="P2920" s="29" t="str">
        <f t="shared" si="121"/>
        <v>BAD</v>
      </c>
    </row>
    <row r="2921" spans="1:16" hidden="1" x14ac:dyDescent="0.25">
      <c r="A2921">
        <v>190264416</v>
      </c>
      <c r="B2921">
        <v>803400</v>
      </c>
      <c r="C2921" t="s">
        <v>212</v>
      </c>
      <c r="D2921">
        <v>2021679</v>
      </c>
      <c r="E2921" t="s">
        <v>259</v>
      </c>
      <c r="F2921" t="s">
        <v>214</v>
      </c>
      <c r="G2921" t="s">
        <v>215</v>
      </c>
      <c r="H2921">
        <v>2</v>
      </c>
      <c r="I2921">
        <v>2017</v>
      </c>
      <c r="J2921">
        <v>1</v>
      </c>
      <c r="L2921">
        <v>23095788</v>
      </c>
      <c r="M2921">
        <v>4.3</v>
      </c>
      <c r="P2921" s="29">
        <f t="shared" si="121"/>
        <v>0.54999999999999993</v>
      </c>
    </row>
    <row r="2922" spans="1:16" hidden="1" x14ac:dyDescent="0.25">
      <c r="A2922">
        <v>190264416</v>
      </c>
      <c r="B2922">
        <v>803400</v>
      </c>
      <c r="C2922" t="s">
        <v>212</v>
      </c>
      <c r="D2922">
        <v>2004452</v>
      </c>
      <c r="E2922" t="s">
        <v>240</v>
      </c>
      <c r="F2922" t="s">
        <v>214</v>
      </c>
      <c r="G2922" t="s">
        <v>215</v>
      </c>
      <c r="H2922">
        <v>2</v>
      </c>
      <c r="I2922">
        <v>2017</v>
      </c>
      <c r="J2922">
        <v>1</v>
      </c>
      <c r="L2922">
        <v>23091430</v>
      </c>
      <c r="M2922">
        <v>5.0999999999999996</v>
      </c>
      <c r="P2922" s="29">
        <f t="shared" si="121"/>
        <v>0.68333333333333324</v>
      </c>
    </row>
    <row r="2923" spans="1:16" hidden="1" x14ac:dyDescent="0.25">
      <c r="A2923">
        <v>190264416</v>
      </c>
      <c r="B2923">
        <v>803400</v>
      </c>
      <c r="C2923" t="s">
        <v>212</v>
      </c>
      <c r="D2923">
        <v>2021756</v>
      </c>
      <c r="E2923" t="s">
        <v>253</v>
      </c>
      <c r="F2923" t="s">
        <v>214</v>
      </c>
      <c r="G2923" t="s">
        <v>215</v>
      </c>
      <c r="H2923">
        <v>2</v>
      </c>
      <c r="I2923">
        <v>2017</v>
      </c>
      <c r="J2923">
        <v>1</v>
      </c>
      <c r="M2923">
        <v>4.8</v>
      </c>
      <c r="N2923" t="s">
        <v>231</v>
      </c>
      <c r="P2923" s="29">
        <f t="shared" si="121"/>
        <v>0.6333333333333333</v>
      </c>
    </row>
    <row r="2924" spans="1:16" hidden="1" x14ac:dyDescent="0.25">
      <c r="A2924">
        <v>190264416</v>
      </c>
      <c r="B2924">
        <v>803400</v>
      </c>
      <c r="C2924" t="s">
        <v>212</v>
      </c>
      <c r="D2924">
        <v>2021756</v>
      </c>
      <c r="E2924" t="s">
        <v>253</v>
      </c>
      <c r="F2924" t="s">
        <v>214</v>
      </c>
      <c r="G2924" t="s">
        <v>215</v>
      </c>
      <c r="H2924">
        <v>4</v>
      </c>
      <c r="I2924">
        <v>2017</v>
      </c>
      <c r="J2924">
        <v>1</v>
      </c>
      <c r="L2924">
        <v>23092931</v>
      </c>
      <c r="P2924" s="29" t="str">
        <f t="shared" si="121"/>
        <v>DRP</v>
      </c>
    </row>
    <row r="2925" spans="1:16" hidden="1" x14ac:dyDescent="0.25">
      <c r="A2925">
        <v>190264416</v>
      </c>
      <c r="B2925">
        <v>803400</v>
      </c>
      <c r="C2925" t="s">
        <v>212</v>
      </c>
      <c r="D2925">
        <v>2021874</v>
      </c>
      <c r="E2925" t="s">
        <v>226</v>
      </c>
      <c r="F2925" t="s">
        <v>214</v>
      </c>
      <c r="G2925" t="s">
        <v>215</v>
      </c>
      <c r="H2925">
        <v>3</v>
      </c>
      <c r="I2925">
        <v>2017</v>
      </c>
      <c r="J2925">
        <v>2</v>
      </c>
      <c r="L2925">
        <v>23101602</v>
      </c>
      <c r="M2925">
        <v>2.7</v>
      </c>
      <c r="P2925" s="29">
        <f t="shared" si="121"/>
        <v>0.28333333333333338</v>
      </c>
    </row>
    <row r="2926" spans="1:16" hidden="1" x14ac:dyDescent="0.25">
      <c r="A2926">
        <v>190264416</v>
      </c>
      <c r="B2926">
        <v>803400</v>
      </c>
      <c r="C2926" t="s">
        <v>212</v>
      </c>
      <c r="D2926">
        <v>2021993</v>
      </c>
      <c r="E2926" t="s">
        <v>256</v>
      </c>
      <c r="F2926" t="s">
        <v>214</v>
      </c>
      <c r="G2926" t="s">
        <v>215</v>
      </c>
      <c r="H2926">
        <v>3</v>
      </c>
      <c r="I2926">
        <v>2017</v>
      </c>
      <c r="J2926">
        <v>2</v>
      </c>
      <c r="L2926">
        <v>23097537</v>
      </c>
      <c r="M2926">
        <v>3.8</v>
      </c>
      <c r="P2926" s="29">
        <f t="shared" si="121"/>
        <v>0.46666666666666662</v>
      </c>
    </row>
    <row r="2927" spans="1:16" hidden="1" x14ac:dyDescent="0.25">
      <c r="A2927">
        <v>190264416</v>
      </c>
      <c r="B2927">
        <v>803400</v>
      </c>
      <c r="C2927" t="s">
        <v>212</v>
      </c>
      <c r="D2927">
        <v>2004459</v>
      </c>
      <c r="E2927" t="s">
        <v>238</v>
      </c>
      <c r="F2927" t="s">
        <v>214</v>
      </c>
      <c r="G2927" t="s">
        <v>215</v>
      </c>
      <c r="H2927">
        <v>4</v>
      </c>
      <c r="I2927">
        <v>2017</v>
      </c>
      <c r="J2927">
        <v>2</v>
      </c>
      <c r="L2927">
        <v>23099059</v>
      </c>
      <c r="P2927" s="29" t="str">
        <f t="shared" si="121"/>
        <v>DRP</v>
      </c>
    </row>
    <row r="2928" spans="1:16" hidden="1" x14ac:dyDescent="0.25">
      <c r="A2928">
        <v>190264416</v>
      </c>
      <c r="B2928">
        <v>803400</v>
      </c>
      <c r="C2928" t="s">
        <v>212</v>
      </c>
      <c r="D2928">
        <v>2021645</v>
      </c>
      <c r="E2928" t="s">
        <v>251</v>
      </c>
      <c r="F2928" t="s">
        <v>214</v>
      </c>
      <c r="G2928" t="s">
        <v>215</v>
      </c>
      <c r="H2928">
        <v>4</v>
      </c>
      <c r="I2928">
        <v>2017</v>
      </c>
      <c r="J2928">
        <v>2</v>
      </c>
      <c r="L2928">
        <v>23099058</v>
      </c>
      <c r="P2928" s="29" t="str">
        <f t="shared" si="121"/>
        <v>DRP</v>
      </c>
    </row>
    <row r="2929" spans="1:16" hidden="1" x14ac:dyDescent="0.25">
      <c r="A2929">
        <v>190264416</v>
      </c>
      <c r="B2929">
        <v>803400</v>
      </c>
      <c r="C2929" t="s">
        <v>212</v>
      </c>
      <c r="D2929">
        <v>2021850</v>
      </c>
      <c r="E2929" t="s">
        <v>233</v>
      </c>
      <c r="F2929" t="s">
        <v>214</v>
      </c>
      <c r="G2929" t="s">
        <v>215</v>
      </c>
      <c r="H2929">
        <v>4</v>
      </c>
      <c r="I2929">
        <v>2017</v>
      </c>
      <c r="J2929">
        <v>2</v>
      </c>
      <c r="L2929">
        <v>23099061</v>
      </c>
      <c r="P2929" s="29" t="str">
        <f t="shared" si="121"/>
        <v>DRP</v>
      </c>
    </row>
    <row r="2930" spans="1:16" hidden="1" x14ac:dyDescent="0.25">
      <c r="A2930">
        <v>190264416</v>
      </c>
      <c r="B2930">
        <v>803400</v>
      </c>
      <c r="C2930" t="s">
        <v>212</v>
      </c>
      <c r="D2930">
        <v>2021640</v>
      </c>
      <c r="E2930" t="s">
        <v>227</v>
      </c>
      <c r="F2930" t="s">
        <v>214</v>
      </c>
      <c r="G2930" t="s">
        <v>215</v>
      </c>
      <c r="H2930">
        <v>4</v>
      </c>
      <c r="I2930">
        <v>2017</v>
      </c>
      <c r="J2930">
        <v>2</v>
      </c>
      <c r="L2930">
        <v>23101198</v>
      </c>
      <c r="P2930" s="29" t="str">
        <f t="shared" si="121"/>
        <v>DRP</v>
      </c>
    </row>
    <row r="2931" spans="1:16" hidden="1" x14ac:dyDescent="0.25">
      <c r="A2931">
        <v>190330605</v>
      </c>
      <c r="B2931">
        <v>803401</v>
      </c>
      <c r="C2931" t="s">
        <v>318</v>
      </c>
      <c r="D2931">
        <v>2005118</v>
      </c>
      <c r="E2931" t="s">
        <v>223</v>
      </c>
      <c r="F2931" t="s">
        <v>214</v>
      </c>
      <c r="G2931" t="s">
        <v>215</v>
      </c>
      <c r="H2931">
        <v>3</v>
      </c>
      <c r="I2931">
        <v>2016</v>
      </c>
      <c r="J2931">
        <v>1</v>
      </c>
      <c r="L2931">
        <v>23081292</v>
      </c>
      <c r="M2931" t="s">
        <v>221</v>
      </c>
      <c r="P2931" s="29" t="str">
        <f t="shared" si="121"/>
        <v>BAD</v>
      </c>
    </row>
    <row r="2932" spans="1:16" hidden="1" x14ac:dyDescent="0.25">
      <c r="A2932">
        <v>190330605</v>
      </c>
      <c r="B2932">
        <v>803401</v>
      </c>
      <c r="C2932" t="s">
        <v>318</v>
      </c>
      <c r="D2932">
        <v>2021754</v>
      </c>
      <c r="E2932" t="s">
        <v>216</v>
      </c>
      <c r="F2932" t="s">
        <v>214</v>
      </c>
      <c r="G2932" t="s">
        <v>215</v>
      </c>
      <c r="H2932">
        <v>3</v>
      </c>
      <c r="I2932">
        <v>2016</v>
      </c>
      <c r="J2932">
        <v>1</v>
      </c>
      <c r="L2932">
        <v>23081091</v>
      </c>
      <c r="M2932">
        <v>3.1</v>
      </c>
      <c r="P2932" s="29">
        <f t="shared" si="121"/>
        <v>0.35000000000000003</v>
      </c>
    </row>
    <row r="2933" spans="1:16" hidden="1" x14ac:dyDescent="0.25">
      <c r="A2933">
        <v>190330605</v>
      </c>
      <c r="B2933">
        <v>803401</v>
      </c>
      <c r="C2933" t="s">
        <v>318</v>
      </c>
      <c r="D2933">
        <v>2005102</v>
      </c>
      <c r="E2933" t="s">
        <v>218</v>
      </c>
      <c r="F2933" t="s">
        <v>214</v>
      </c>
      <c r="G2933" t="s">
        <v>215</v>
      </c>
      <c r="H2933">
        <v>3</v>
      </c>
      <c r="I2933">
        <v>2016</v>
      </c>
      <c r="J2933">
        <v>1</v>
      </c>
      <c r="L2933">
        <v>23081381</v>
      </c>
      <c r="M2933">
        <v>2.4</v>
      </c>
      <c r="P2933" s="29">
        <f t="shared" si="121"/>
        <v>0.23333333333333331</v>
      </c>
    </row>
    <row r="2934" spans="1:16" hidden="1" x14ac:dyDescent="0.25">
      <c r="A2934">
        <v>190330605</v>
      </c>
      <c r="B2934">
        <v>803401</v>
      </c>
      <c r="C2934" t="s">
        <v>318</v>
      </c>
      <c r="D2934">
        <v>2005099</v>
      </c>
      <c r="E2934" t="s">
        <v>217</v>
      </c>
      <c r="F2934" t="s">
        <v>214</v>
      </c>
      <c r="G2934" t="s">
        <v>215</v>
      </c>
      <c r="H2934">
        <v>3</v>
      </c>
      <c r="I2934">
        <v>2016</v>
      </c>
      <c r="J2934">
        <v>1</v>
      </c>
      <c r="L2934">
        <v>23081299</v>
      </c>
      <c r="M2934">
        <v>2.5</v>
      </c>
      <c r="P2934" s="29">
        <f t="shared" si="121"/>
        <v>0.25</v>
      </c>
    </row>
    <row r="2935" spans="1:16" hidden="1" x14ac:dyDescent="0.25">
      <c r="A2935">
        <v>190330605</v>
      </c>
      <c r="B2935">
        <v>803401</v>
      </c>
      <c r="C2935" t="s">
        <v>318</v>
      </c>
      <c r="D2935">
        <v>2021600</v>
      </c>
      <c r="E2935" t="s">
        <v>219</v>
      </c>
      <c r="F2935" t="s">
        <v>214</v>
      </c>
      <c r="G2935" t="s">
        <v>215</v>
      </c>
      <c r="H2935">
        <v>3</v>
      </c>
      <c r="I2935">
        <v>2016</v>
      </c>
      <c r="J2935">
        <v>1</v>
      </c>
      <c r="L2935">
        <v>23081078</v>
      </c>
      <c r="M2935" t="s">
        <v>221</v>
      </c>
      <c r="P2935" s="29" t="str">
        <f t="shared" si="121"/>
        <v>BAD</v>
      </c>
    </row>
    <row r="2936" spans="1:16" hidden="1" x14ac:dyDescent="0.25">
      <c r="A2936">
        <v>190330605</v>
      </c>
      <c r="B2936">
        <v>803401</v>
      </c>
      <c r="C2936" t="s">
        <v>318</v>
      </c>
      <c r="D2936">
        <v>2004098</v>
      </c>
      <c r="E2936" t="s">
        <v>213</v>
      </c>
      <c r="F2936" t="s">
        <v>214</v>
      </c>
      <c r="G2936" t="s">
        <v>215</v>
      </c>
      <c r="H2936">
        <v>2</v>
      </c>
      <c r="I2936">
        <v>2016</v>
      </c>
      <c r="J2936">
        <v>1</v>
      </c>
      <c r="L2936">
        <v>23078142</v>
      </c>
      <c r="M2936">
        <v>5</v>
      </c>
      <c r="P2936" s="29">
        <f t="shared" si="121"/>
        <v>0.66666666666666663</v>
      </c>
    </row>
    <row r="2937" spans="1:16" hidden="1" x14ac:dyDescent="0.25">
      <c r="A2937">
        <v>190330605</v>
      </c>
      <c r="B2937">
        <v>803401</v>
      </c>
      <c r="C2937" t="s">
        <v>318</v>
      </c>
      <c r="D2937">
        <v>2021600</v>
      </c>
      <c r="E2937" t="s">
        <v>219</v>
      </c>
      <c r="F2937" t="s">
        <v>214</v>
      </c>
      <c r="G2937" t="s">
        <v>215</v>
      </c>
      <c r="H2937">
        <v>3</v>
      </c>
      <c r="I2937">
        <v>2016</v>
      </c>
      <c r="J2937">
        <v>2</v>
      </c>
      <c r="L2937">
        <v>23086545</v>
      </c>
      <c r="M2937" t="s">
        <v>221</v>
      </c>
      <c r="P2937" s="29" t="str">
        <f t="shared" si="121"/>
        <v>BAD</v>
      </c>
    </row>
    <row r="2938" spans="1:16" hidden="1" x14ac:dyDescent="0.25">
      <c r="A2938">
        <v>190330605</v>
      </c>
      <c r="B2938">
        <v>803401</v>
      </c>
      <c r="C2938" t="s">
        <v>318</v>
      </c>
      <c r="D2938">
        <v>2005118</v>
      </c>
      <c r="E2938" t="s">
        <v>223</v>
      </c>
      <c r="F2938" t="s">
        <v>214</v>
      </c>
      <c r="G2938" t="s">
        <v>215</v>
      </c>
      <c r="H2938">
        <v>3</v>
      </c>
      <c r="I2938">
        <v>2016</v>
      </c>
      <c r="J2938">
        <v>2</v>
      </c>
      <c r="L2938">
        <v>23086744</v>
      </c>
      <c r="M2938" t="s">
        <v>221</v>
      </c>
      <c r="P2938" s="29" t="str">
        <f t="shared" si="121"/>
        <v>BAD</v>
      </c>
    </row>
    <row r="2939" spans="1:16" hidden="1" x14ac:dyDescent="0.25">
      <c r="A2939">
        <v>190330605</v>
      </c>
      <c r="B2939">
        <v>803401</v>
      </c>
      <c r="C2939" t="s">
        <v>318</v>
      </c>
      <c r="D2939">
        <v>2005099</v>
      </c>
      <c r="E2939" t="s">
        <v>217</v>
      </c>
      <c r="F2939" t="s">
        <v>214</v>
      </c>
      <c r="G2939" t="s">
        <v>215</v>
      </c>
      <c r="H2939">
        <v>3</v>
      </c>
      <c r="I2939">
        <v>2016</v>
      </c>
      <c r="J2939">
        <v>2</v>
      </c>
      <c r="L2939">
        <v>23086540</v>
      </c>
      <c r="M2939">
        <v>3.5</v>
      </c>
      <c r="P2939" s="29">
        <f t="shared" si="121"/>
        <v>0.41666666666666669</v>
      </c>
    </row>
    <row r="2940" spans="1:16" hidden="1" x14ac:dyDescent="0.25">
      <c r="A2940">
        <v>190330605</v>
      </c>
      <c r="B2940">
        <v>803401</v>
      </c>
      <c r="C2940" t="s">
        <v>318</v>
      </c>
      <c r="D2940">
        <v>2021754</v>
      </c>
      <c r="E2940" t="s">
        <v>216</v>
      </c>
      <c r="F2940" t="s">
        <v>214</v>
      </c>
      <c r="G2940" t="s">
        <v>215</v>
      </c>
      <c r="H2940">
        <v>3</v>
      </c>
      <c r="I2940">
        <v>2016</v>
      </c>
      <c r="J2940">
        <v>2</v>
      </c>
      <c r="L2940">
        <v>23086733</v>
      </c>
      <c r="M2940">
        <v>2.7</v>
      </c>
      <c r="P2940" s="29">
        <f t="shared" si="121"/>
        <v>0.28333333333333338</v>
      </c>
    </row>
    <row r="2941" spans="1:16" hidden="1" x14ac:dyDescent="0.25">
      <c r="A2941">
        <v>190330605</v>
      </c>
      <c r="B2941">
        <v>803401</v>
      </c>
      <c r="C2941" t="s">
        <v>318</v>
      </c>
      <c r="D2941">
        <v>2005102</v>
      </c>
      <c r="E2941" t="s">
        <v>218</v>
      </c>
      <c r="F2941" t="s">
        <v>214</v>
      </c>
      <c r="G2941" t="s">
        <v>215</v>
      </c>
      <c r="H2941">
        <v>3</v>
      </c>
      <c r="I2941">
        <v>2016</v>
      </c>
      <c r="J2941">
        <v>2</v>
      </c>
      <c r="L2941">
        <v>23086740</v>
      </c>
      <c r="M2941">
        <v>2.4</v>
      </c>
      <c r="P2941" s="29">
        <f t="shared" si="121"/>
        <v>0.23333333333333331</v>
      </c>
    </row>
    <row r="2942" spans="1:16" hidden="1" x14ac:dyDescent="0.25">
      <c r="A2942">
        <v>190330605</v>
      </c>
      <c r="B2942">
        <v>803401</v>
      </c>
      <c r="C2942" t="s">
        <v>318</v>
      </c>
      <c r="D2942">
        <v>2004116</v>
      </c>
      <c r="E2942" t="s">
        <v>229</v>
      </c>
      <c r="F2942" t="s">
        <v>214</v>
      </c>
      <c r="G2942" t="s">
        <v>215</v>
      </c>
      <c r="H2942">
        <v>2</v>
      </c>
      <c r="I2942">
        <v>2017</v>
      </c>
      <c r="J2942">
        <v>1</v>
      </c>
      <c r="L2942">
        <v>23092375</v>
      </c>
      <c r="M2942">
        <v>4.7</v>
      </c>
      <c r="P2942" s="29">
        <f t="shared" si="121"/>
        <v>0.6166666666666667</v>
      </c>
    </row>
    <row r="2943" spans="1:16" hidden="1" x14ac:dyDescent="0.25">
      <c r="A2943">
        <v>190330605</v>
      </c>
      <c r="B2943">
        <v>803401</v>
      </c>
      <c r="C2943" t="s">
        <v>318</v>
      </c>
      <c r="D2943">
        <v>2005099</v>
      </c>
      <c r="E2943" t="s">
        <v>217</v>
      </c>
      <c r="F2943" t="s">
        <v>214</v>
      </c>
      <c r="G2943" t="s">
        <v>215</v>
      </c>
      <c r="H2943">
        <v>2</v>
      </c>
      <c r="I2943">
        <v>2017</v>
      </c>
      <c r="J2943">
        <v>1</v>
      </c>
      <c r="L2943">
        <v>23092788</v>
      </c>
      <c r="M2943">
        <v>4</v>
      </c>
      <c r="P2943" s="29">
        <f t="shared" si="121"/>
        <v>0.5</v>
      </c>
    </row>
    <row r="2944" spans="1:16" hidden="1" x14ac:dyDescent="0.25">
      <c r="A2944">
        <v>190330605</v>
      </c>
      <c r="B2944">
        <v>803401</v>
      </c>
      <c r="C2944" t="s">
        <v>318</v>
      </c>
      <c r="D2944">
        <v>2005118</v>
      </c>
      <c r="E2944" t="s">
        <v>223</v>
      </c>
      <c r="F2944" t="s">
        <v>214</v>
      </c>
      <c r="G2944" t="s">
        <v>215</v>
      </c>
      <c r="H2944">
        <v>2</v>
      </c>
      <c r="I2944">
        <v>2017</v>
      </c>
      <c r="J2944">
        <v>1</v>
      </c>
      <c r="L2944">
        <v>23094576</v>
      </c>
      <c r="M2944">
        <v>4.3</v>
      </c>
      <c r="P2944" s="29">
        <f t="shared" si="121"/>
        <v>0.54999999999999993</v>
      </c>
    </row>
    <row r="2945" spans="1:16" hidden="1" x14ac:dyDescent="0.25">
      <c r="A2945">
        <v>190330605</v>
      </c>
      <c r="B2945">
        <v>803401</v>
      </c>
      <c r="C2945" t="s">
        <v>318</v>
      </c>
      <c r="D2945">
        <v>2005102</v>
      </c>
      <c r="E2945" t="s">
        <v>218</v>
      </c>
      <c r="F2945" t="s">
        <v>214</v>
      </c>
      <c r="G2945" t="s">
        <v>215</v>
      </c>
      <c r="H2945">
        <v>2</v>
      </c>
      <c r="I2945">
        <v>2017</v>
      </c>
      <c r="J2945">
        <v>1</v>
      </c>
      <c r="L2945">
        <v>23092919</v>
      </c>
      <c r="M2945">
        <v>4</v>
      </c>
      <c r="P2945" s="29">
        <f t="shared" si="121"/>
        <v>0.5</v>
      </c>
    </row>
    <row r="2946" spans="1:16" hidden="1" x14ac:dyDescent="0.25">
      <c r="A2946">
        <v>190330605</v>
      </c>
      <c r="B2946">
        <v>803401</v>
      </c>
      <c r="C2946" t="s">
        <v>318</v>
      </c>
      <c r="D2946">
        <v>2021600</v>
      </c>
      <c r="E2946" t="s">
        <v>219</v>
      </c>
      <c r="F2946" t="s">
        <v>214</v>
      </c>
      <c r="G2946" t="s">
        <v>215</v>
      </c>
      <c r="H2946">
        <v>3</v>
      </c>
      <c r="I2946">
        <v>2017</v>
      </c>
      <c r="J2946">
        <v>1</v>
      </c>
      <c r="L2946">
        <v>23092797</v>
      </c>
      <c r="M2946">
        <v>2.5</v>
      </c>
      <c r="P2946" s="29">
        <f t="shared" si="121"/>
        <v>0.25</v>
      </c>
    </row>
    <row r="2947" spans="1:16" hidden="1" x14ac:dyDescent="0.25">
      <c r="A2947">
        <v>190330605</v>
      </c>
      <c r="B2947">
        <v>803401</v>
      </c>
      <c r="C2947" t="s">
        <v>318</v>
      </c>
      <c r="D2947">
        <v>2021754</v>
      </c>
      <c r="E2947" t="s">
        <v>216</v>
      </c>
      <c r="F2947" t="s">
        <v>214</v>
      </c>
      <c r="G2947" t="s">
        <v>215</v>
      </c>
      <c r="H2947">
        <v>2</v>
      </c>
      <c r="I2947">
        <v>2017</v>
      </c>
      <c r="J2947">
        <v>1</v>
      </c>
      <c r="L2947">
        <v>23092909</v>
      </c>
      <c r="M2947">
        <v>4.0999999999999996</v>
      </c>
      <c r="P2947" s="29">
        <f t="shared" si="121"/>
        <v>0.51666666666666661</v>
      </c>
    </row>
    <row r="2948" spans="1:16" hidden="1" x14ac:dyDescent="0.25">
      <c r="A2948">
        <v>190330605</v>
      </c>
      <c r="B2948">
        <v>803401</v>
      </c>
      <c r="C2948" t="s">
        <v>318</v>
      </c>
      <c r="D2948">
        <v>2004099</v>
      </c>
      <c r="E2948" t="s">
        <v>245</v>
      </c>
      <c r="F2948" t="s">
        <v>214</v>
      </c>
      <c r="G2948" t="s">
        <v>215</v>
      </c>
      <c r="H2948">
        <v>4</v>
      </c>
      <c r="I2948">
        <v>2017</v>
      </c>
      <c r="J2948">
        <v>1</v>
      </c>
      <c r="L2948">
        <v>23092382</v>
      </c>
      <c r="P2948" s="29" t="str">
        <f t="shared" si="121"/>
        <v>DRP</v>
      </c>
    </row>
    <row r="2949" spans="1:16" hidden="1" x14ac:dyDescent="0.25">
      <c r="A2949">
        <v>190330605</v>
      </c>
      <c r="B2949">
        <v>803401</v>
      </c>
      <c r="C2949" t="s">
        <v>318</v>
      </c>
      <c r="D2949">
        <v>2004112</v>
      </c>
      <c r="E2949" t="s">
        <v>244</v>
      </c>
      <c r="F2949" t="s">
        <v>214</v>
      </c>
      <c r="G2949" t="s">
        <v>215</v>
      </c>
      <c r="H2949">
        <v>2</v>
      </c>
      <c r="I2949">
        <v>2017</v>
      </c>
      <c r="J2949">
        <v>2</v>
      </c>
      <c r="L2949">
        <v>23098507</v>
      </c>
      <c r="M2949">
        <v>4.3</v>
      </c>
      <c r="P2949" s="29">
        <f t="shared" si="121"/>
        <v>0.54999999999999993</v>
      </c>
    </row>
    <row r="2950" spans="1:16" hidden="1" x14ac:dyDescent="0.25">
      <c r="A2950">
        <v>190347915</v>
      </c>
      <c r="B2950">
        <v>803400</v>
      </c>
      <c r="C2950" t="s">
        <v>212</v>
      </c>
      <c r="D2950">
        <v>2005117</v>
      </c>
      <c r="E2950" t="s">
        <v>220</v>
      </c>
      <c r="F2950" t="s">
        <v>214</v>
      </c>
      <c r="G2950" t="s">
        <v>215</v>
      </c>
      <c r="H2950">
        <v>3</v>
      </c>
      <c r="I2950">
        <v>2015</v>
      </c>
      <c r="J2950">
        <v>1</v>
      </c>
      <c r="L2950">
        <v>23065517</v>
      </c>
      <c r="M2950">
        <v>2.2999999999999998</v>
      </c>
      <c r="P2950" s="29">
        <f t="shared" ref="P2950:P2962" si="122">IF(AND(ISNUMBER(M2950),H2950&lt;&gt;4,N2950&lt;&gt;"X"),(M2950-1)/6,IF(H2950=4,"DRP",IF(AND(H2950=3,M2950="NA"),"BAD",IF(AND(H2950=2),"CVL",IF(AND(H2950=1,ISBLANK(M2950)),"NULL","UNK")))))</f>
        <v>0.21666666666666665</v>
      </c>
    </row>
    <row r="2951" spans="1:16" hidden="1" x14ac:dyDescent="0.25">
      <c r="A2951">
        <v>190347915</v>
      </c>
      <c r="B2951">
        <v>803400</v>
      </c>
      <c r="C2951" t="s">
        <v>212</v>
      </c>
      <c r="D2951">
        <v>2021600</v>
      </c>
      <c r="E2951" t="s">
        <v>219</v>
      </c>
      <c r="F2951" t="s">
        <v>214</v>
      </c>
      <c r="G2951" t="s">
        <v>215</v>
      </c>
      <c r="H2951">
        <v>2</v>
      </c>
      <c r="I2951">
        <v>2015</v>
      </c>
      <c r="J2951">
        <v>1</v>
      </c>
      <c r="L2951">
        <v>23066438</v>
      </c>
      <c r="M2951">
        <v>4.8</v>
      </c>
      <c r="P2951" s="29">
        <f t="shared" si="122"/>
        <v>0.6333333333333333</v>
      </c>
    </row>
    <row r="2952" spans="1:16" hidden="1" x14ac:dyDescent="0.25">
      <c r="A2952">
        <v>190347915</v>
      </c>
      <c r="B2952">
        <v>803400</v>
      </c>
      <c r="C2952" t="s">
        <v>212</v>
      </c>
      <c r="D2952">
        <v>2005102</v>
      </c>
      <c r="E2952" t="s">
        <v>218</v>
      </c>
      <c r="F2952" t="s">
        <v>214</v>
      </c>
      <c r="G2952" t="s">
        <v>215</v>
      </c>
      <c r="H2952">
        <v>2</v>
      </c>
      <c r="I2952">
        <v>2015</v>
      </c>
      <c r="J2952">
        <v>1</v>
      </c>
      <c r="L2952">
        <v>23066489</v>
      </c>
      <c r="M2952">
        <v>4.3</v>
      </c>
      <c r="P2952" s="29">
        <f t="shared" si="122"/>
        <v>0.54999999999999993</v>
      </c>
    </row>
    <row r="2953" spans="1:16" hidden="1" x14ac:dyDescent="0.25">
      <c r="A2953">
        <v>190347915</v>
      </c>
      <c r="B2953">
        <v>803400</v>
      </c>
      <c r="C2953" t="s">
        <v>212</v>
      </c>
      <c r="D2953">
        <v>2005099</v>
      </c>
      <c r="E2953" t="s">
        <v>217</v>
      </c>
      <c r="F2953" t="s">
        <v>214</v>
      </c>
      <c r="G2953" t="s">
        <v>215</v>
      </c>
      <c r="H2953">
        <v>2</v>
      </c>
      <c r="I2953">
        <v>2015</v>
      </c>
      <c r="J2953">
        <v>1</v>
      </c>
      <c r="L2953">
        <v>23066428</v>
      </c>
      <c r="M2953">
        <v>4.3</v>
      </c>
      <c r="P2953" s="29">
        <f t="shared" si="122"/>
        <v>0.54999999999999993</v>
      </c>
    </row>
    <row r="2954" spans="1:16" hidden="1" x14ac:dyDescent="0.25">
      <c r="A2954">
        <v>190347915</v>
      </c>
      <c r="B2954">
        <v>803400</v>
      </c>
      <c r="C2954" t="s">
        <v>212</v>
      </c>
      <c r="D2954">
        <v>2021754</v>
      </c>
      <c r="E2954" t="s">
        <v>216</v>
      </c>
      <c r="F2954" t="s">
        <v>214</v>
      </c>
      <c r="G2954" t="s">
        <v>215</v>
      </c>
      <c r="H2954">
        <v>3</v>
      </c>
      <c r="I2954">
        <v>2015</v>
      </c>
      <c r="J2954">
        <v>1</v>
      </c>
      <c r="L2954">
        <v>23066449</v>
      </c>
      <c r="M2954">
        <v>3.3</v>
      </c>
      <c r="P2954" s="29">
        <f t="shared" si="122"/>
        <v>0.3833333333333333</v>
      </c>
    </row>
    <row r="2955" spans="1:16" hidden="1" x14ac:dyDescent="0.25">
      <c r="A2955">
        <v>190347915</v>
      </c>
      <c r="B2955">
        <v>803400</v>
      </c>
      <c r="C2955" t="s">
        <v>212</v>
      </c>
      <c r="D2955">
        <v>2004098</v>
      </c>
      <c r="E2955" t="s">
        <v>213</v>
      </c>
      <c r="F2955" t="s">
        <v>214</v>
      </c>
      <c r="G2955" t="s">
        <v>215</v>
      </c>
      <c r="H2955">
        <v>2</v>
      </c>
      <c r="I2955">
        <v>2015</v>
      </c>
      <c r="J2955">
        <v>1</v>
      </c>
      <c r="L2955">
        <v>23066524</v>
      </c>
      <c r="M2955">
        <v>5.9</v>
      </c>
      <c r="P2955" s="29">
        <f t="shared" si="122"/>
        <v>0.81666666666666676</v>
      </c>
    </row>
    <row r="2956" spans="1:16" hidden="1" x14ac:dyDescent="0.25">
      <c r="A2956">
        <v>190347915</v>
      </c>
      <c r="B2956">
        <v>803400</v>
      </c>
      <c r="C2956" t="s">
        <v>212</v>
      </c>
      <c r="D2956">
        <v>2005117</v>
      </c>
      <c r="E2956" t="s">
        <v>220</v>
      </c>
      <c r="F2956" t="s">
        <v>214</v>
      </c>
      <c r="G2956" t="s">
        <v>215</v>
      </c>
      <c r="H2956">
        <v>2</v>
      </c>
      <c r="I2956">
        <v>2015</v>
      </c>
      <c r="J2956">
        <v>2</v>
      </c>
      <c r="L2956">
        <v>23070387</v>
      </c>
      <c r="M2956">
        <v>4.7</v>
      </c>
      <c r="P2956" s="29">
        <f t="shared" si="122"/>
        <v>0.6166666666666667</v>
      </c>
    </row>
    <row r="2957" spans="1:16" hidden="1" x14ac:dyDescent="0.25">
      <c r="A2957">
        <v>190347915</v>
      </c>
      <c r="B2957">
        <v>803400</v>
      </c>
      <c r="C2957" t="s">
        <v>212</v>
      </c>
      <c r="D2957">
        <v>2021754</v>
      </c>
      <c r="E2957" t="s">
        <v>216</v>
      </c>
      <c r="F2957" t="s">
        <v>214</v>
      </c>
      <c r="G2957" t="s">
        <v>215</v>
      </c>
      <c r="H2957">
        <v>2</v>
      </c>
      <c r="I2957">
        <v>2015</v>
      </c>
      <c r="J2957">
        <v>2</v>
      </c>
      <c r="L2957">
        <v>23074125</v>
      </c>
      <c r="M2957">
        <v>4.4000000000000004</v>
      </c>
      <c r="P2957" s="29">
        <f t="shared" si="122"/>
        <v>0.56666666666666676</v>
      </c>
    </row>
    <row r="2958" spans="1:16" hidden="1" x14ac:dyDescent="0.25">
      <c r="A2958">
        <v>190347915</v>
      </c>
      <c r="B2958">
        <v>803400</v>
      </c>
      <c r="C2958" t="s">
        <v>212</v>
      </c>
      <c r="D2958">
        <v>2021602</v>
      </c>
      <c r="E2958" t="s">
        <v>242</v>
      </c>
      <c r="F2958" t="s">
        <v>214</v>
      </c>
      <c r="G2958" t="s">
        <v>215</v>
      </c>
      <c r="H2958">
        <v>2</v>
      </c>
      <c r="I2958">
        <v>2015</v>
      </c>
      <c r="J2958">
        <v>2</v>
      </c>
      <c r="L2958">
        <v>23072005</v>
      </c>
      <c r="M2958">
        <v>5.3</v>
      </c>
      <c r="P2958" s="29">
        <f t="shared" si="122"/>
        <v>0.71666666666666667</v>
      </c>
    </row>
    <row r="2959" spans="1:16" hidden="1" x14ac:dyDescent="0.25">
      <c r="A2959">
        <v>190347915</v>
      </c>
      <c r="B2959">
        <v>803400</v>
      </c>
      <c r="C2959" t="s">
        <v>212</v>
      </c>
      <c r="D2959">
        <v>2005118</v>
      </c>
      <c r="E2959" t="s">
        <v>223</v>
      </c>
      <c r="F2959" t="s">
        <v>214</v>
      </c>
      <c r="G2959" t="s">
        <v>215</v>
      </c>
      <c r="H2959">
        <v>2</v>
      </c>
      <c r="I2959">
        <v>2015</v>
      </c>
      <c r="J2959">
        <v>2</v>
      </c>
      <c r="L2959">
        <v>23071574</v>
      </c>
      <c r="M2959">
        <v>5</v>
      </c>
      <c r="P2959" s="29">
        <f t="shared" si="122"/>
        <v>0.66666666666666663</v>
      </c>
    </row>
    <row r="2960" spans="1:16" hidden="1" x14ac:dyDescent="0.25">
      <c r="A2960">
        <v>190347915</v>
      </c>
      <c r="B2960">
        <v>803400</v>
      </c>
      <c r="C2960" t="s">
        <v>212</v>
      </c>
      <c r="D2960">
        <v>2021580</v>
      </c>
      <c r="E2960" t="s">
        <v>241</v>
      </c>
      <c r="F2960" t="s">
        <v>214</v>
      </c>
      <c r="G2960" t="s">
        <v>215</v>
      </c>
      <c r="H2960">
        <v>2</v>
      </c>
      <c r="I2960">
        <v>2015</v>
      </c>
      <c r="J2960">
        <v>2</v>
      </c>
      <c r="L2960">
        <v>23072000</v>
      </c>
      <c r="M2960">
        <v>4.4000000000000004</v>
      </c>
      <c r="P2960" s="29">
        <f t="shared" si="122"/>
        <v>0.56666666666666676</v>
      </c>
    </row>
    <row r="2961" spans="1:16" hidden="1" x14ac:dyDescent="0.25">
      <c r="A2961">
        <v>190347915</v>
      </c>
      <c r="B2961">
        <v>803400</v>
      </c>
      <c r="C2961" t="s">
        <v>212</v>
      </c>
      <c r="D2961">
        <v>2004116</v>
      </c>
      <c r="E2961" t="s">
        <v>229</v>
      </c>
      <c r="F2961" t="s">
        <v>214</v>
      </c>
      <c r="G2961" t="s">
        <v>215</v>
      </c>
      <c r="H2961">
        <v>2</v>
      </c>
      <c r="I2961">
        <v>2015</v>
      </c>
      <c r="J2961">
        <v>2</v>
      </c>
      <c r="L2961">
        <v>23073301</v>
      </c>
      <c r="M2961">
        <v>6.2</v>
      </c>
      <c r="P2961" s="29">
        <f t="shared" si="122"/>
        <v>0.8666666666666667</v>
      </c>
    </row>
    <row r="2962" spans="1:16" hidden="1" x14ac:dyDescent="0.25">
      <c r="A2962">
        <v>190347915</v>
      </c>
      <c r="B2962">
        <v>803400</v>
      </c>
      <c r="C2962" t="s">
        <v>212</v>
      </c>
      <c r="D2962">
        <v>2004112</v>
      </c>
      <c r="E2962" t="s">
        <v>244</v>
      </c>
      <c r="F2962" t="s">
        <v>214</v>
      </c>
      <c r="G2962" t="s">
        <v>215</v>
      </c>
      <c r="H2962">
        <v>2</v>
      </c>
      <c r="I2962">
        <v>2015</v>
      </c>
      <c r="J2962">
        <v>2</v>
      </c>
      <c r="L2962">
        <v>23073240</v>
      </c>
      <c r="M2962">
        <v>5.9</v>
      </c>
      <c r="P2962" s="29">
        <f t="shared" si="122"/>
        <v>0.81666666666666676</v>
      </c>
    </row>
    <row r="2963" spans="1:16" hidden="1" x14ac:dyDescent="0.25">
      <c r="A2963">
        <v>190347915</v>
      </c>
      <c r="B2963">
        <v>803400</v>
      </c>
      <c r="C2963" t="s">
        <v>212</v>
      </c>
      <c r="D2963">
        <v>2021781</v>
      </c>
      <c r="E2963" t="s">
        <v>235</v>
      </c>
      <c r="F2963" t="s">
        <v>214</v>
      </c>
      <c r="G2963" t="s">
        <v>215</v>
      </c>
      <c r="H2963">
        <v>4</v>
      </c>
      <c r="I2963">
        <v>2016</v>
      </c>
      <c r="J2963">
        <v>1</v>
      </c>
      <c r="L2963">
        <v>23081229</v>
      </c>
      <c r="P2963" s="29" t="str">
        <f t="shared" ref="P2963:P2968" si="123">IF(AND(ISNUMBER(M2963),H2963&lt;&gt;4),(M2963-1)/6,IF(H2963=4,"DRP",IF(AND(H2963=3,M2963="NA"),"BAD",IF(AND(H2963=2),"CVL",IF(AND(H2963=1,ISBLANK(M2963)),"NULL","UNK")))))</f>
        <v>DRP</v>
      </c>
    </row>
    <row r="2964" spans="1:16" hidden="1" x14ac:dyDescent="0.25">
      <c r="A2964">
        <v>190347915</v>
      </c>
      <c r="B2964">
        <v>803400</v>
      </c>
      <c r="C2964" t="s">
        <v>212</v>
      </c>
      <c r="D2964">
        <v>2021795</v>
      </c>
      <c r="E2964" t="s">
        <v>222</v>
      </c>
      <c r="F2964" t="s">
        <v>214</v>
      </c>
      <c r="G2964" t="s">
        <v>215</v>
      </c>
      <c r="H2964">
        <v>4</v>
      </c>
      <c r="I2964">
        <v>2016</v>
      </c>
      <c r="J2964">
        <v>1</v>
      </c>
      <c r="L2964">
        <v>23078735</v>
      </c>
      <c r="P2964" s="29" t="str">
        <f t="shared" si="123"/>
        <v>DRP</v>
      </c>
    </row>
    <row r="2965" spans="1:16" hidden="1" x14ac:dyDescent="0.25">
      <c r="A2965">
        <v>190347915</v>
      </c>
      <c r="B2965">
        <v>803400</v>
      </c>
      <c r="C2965" t="s">
        <v>212</v>
      </c>
      <c r="D2965">
        <v>2004099</v>
      </c>
      <c r="E2965" t="s">
        <v>245</v>
      </c>
      <c r="F2965" t="s">
        <v>214</v>
      </c>
      <c r="G2965" t="s">
        <v>215</v>
      </c>
      <c r="H2965">
        <v>4</v>
      </c>
      <c r="I2965">
        <v>2016</v>
      </c>
      <c r="J2965">
        <v>1</v>
      </c>
      <c r="L2965">
        <v>23073324</v>
      </c>
      <c r="P2965" s="29" t="str">
        <f t="shared" si="123"/>
        <v>DRP</v>
      </c>
    </row>
    <row r="2966" spans="1:16" hidden="1" x14ac:dyDescent="0.25">
      <c r="A2966">
        <v>190347915</v>
      </c>
      <c r="B2966">
        <v>803400</v>
      </c>
      <c r="C2966" t="s">
        <v>212</v>
      </c>
      <c r="D2966">
        <v>2005131</v>
      </c>
      <c r="E2966" t="s">
        <v>228</v>
      </c>
      <c r="F2966" t="s">
        <v>214</v>
      </c>
      <c r="G2966" t="s">
        <v>215</v>
      </c>
      <c r="H2966">
        <v>4</v>
      </c>
      <c r="I2966">
        <v>2016</v>
      </c>
      <c r="J2966">
        <v>1</v>
      </c>
      <c r="L2966">
        <v>23081641</v>
      </c>
      <c r="P2966" s="29" t="str">
        <f t="shared" si="123"/>
        <v>DRP</v>
      </c>
    </row>
    <row r="2967" spans="1:16" hidden="1" x14ac:dyDescent="0.25">
      <c r="A2967">
        <v>190347915</v>
      </c>
      <c r="B2967">
        <v>803400</v>
      </c>
      <c r="C2967" t="s">
        <v>212</v>
      </c>
      <c r="D2967">
        <v>2021638</v>
      </c>
      <c r="E2967" t="s">
        <v>250</v>
      </c>
      <c r="F2967" t="s">
        <v>214</v>
      </c>
      <c r="G2967" t="s">
        <v>215</v>
      </c>
      <c r="H2967">
        <v>4</v>
      </c>
      <c r="I2967">
        <v>2016</v>
      </c>
      <c r="J2967">
        <v>1</v>
      </c>
      <c r="L2967">
        <v>23081193</v>
      </c>
      <c r="P2967" s="29" t="str">
        <f t="shared" si="123"/>
        <v>DRP</v>
      </c>
    </row>
    <row r="2968" spans="1:16" hidden="1" x14ac:dyDescent="0.25">
      <c r="A2968">
        <v>190347915</v>
      </c>
      <c r="B2968">
        <v>803400</v>
      </c>
      <c r="C2968" t="s">
        <v>212</v>
      </c>
      <c r="D2968">
        <v>2021756</v>
      </c>
      <c r="E2968" t="s">
        <v>253</v>
      </c>
      <c r="F2968" t="s">
        <v>214</v>
      </c>
      <c r="G2968" t="s">
        <v>215</v>
      </c>
      <c r="H2968">
        <v>4</v>
      </c>
      <c r="I2968">
        <v>2016</v>
      </c>
      <c r="J2968">
        <v>1</v>
      </c>
      <c r="L2968">
        <v>23081181</v>
      </c>
      <c r="P2968" s="29" t="str">
        <f t="shared" si="123"/>
        <v>DRP</v>
      </c>
    </row>
    <row r="2969" spans="1:16" hidden="1" x14ac:dyDescent="0.25">
      <c r="A2969">
        <v>190348628</v>
      </c>
      <c r="B2969">
        <v>803401</v>
      </c>
      <c r="C2969" t="s">
        <v>318</v>
      </c>
      <c r="D2969">
        <v>2004098</v>
      </c>
      <c r="E2969" t="s">
        <v>213</v>
      </c>
      <c r="F2969" t="s">
        <v>214</v>
      </c>
      <c r="G2969" t="s">
        <v>215</v>
      </c>
      <c r="H2969">
        <v>3</v>
      </c>
      <c r="I2969">
        <v>2015</v>
      </c>
      <c r="J2969">
        <v>1</v>
      </c>
      <c r="L2969">
        <v>23066602</v>
      </c>
      <c r="M2969">
        <v>1</v>
      </c>
      <c r="P2969" s="29">
        <f t="shared" ref="P2969:P2996" si="124">IF(AND(ISNUMBER(M2969),H2969&lt;&gt;4,N2969&lt;&gt;"X"),(M2969-1)/6,IF(H2969=4,"DRP",IF(AND(H2969=3,M2969="NA"),"BAD",IF(AND(H2969=2),"CVL",IF(AND(H2969=1,ISBLANK(M2969)),"NULL","UNK")))))</f>
        <v>0</v>
      </c>
    </row>
    <row r="2970" spans="1:16" hidden="1" x14ac:dyDescent="0.25">
      <c r="A2970">
        <v>190348628</v>
      </c>
      <c r="B2970">
        <v>803401</v>
      </c>
      <c r="C2970" t="s">
        <v>318</v>
      </c>
      <c r="D2970">
        <v>2021754</v>
      </c>
      <c r="E2970" t="s">
        <v>216</v>
      </c>
      <c r="F2970" t="s">
        <v>214</v>
      </c>
      <c r="G2970" t="s">
        <v>215</v>
      </c>
      <c r="H2970">
        <v>3</v>
      </c>
      <c r="I2970">
        <v>2015</v>
      </c>
      <c r="J2970">
        <v>1</v>
      </c>
      <c r="L2970">
        <v>23066481</v>
      </c>
      <c r="M2970" t="s">
        <v>221</v>
      </c>
      <c r="P2970" s="29" t="str">
        <f t="shared" si="124"/>
        <v>BAD</v>
      </c>
    </row>
    <row r="2971" spans="1:16" hidden="1" x14ac:dyDescent="0.25">
      <c r="A2971">
        <v>190348628</v>
      </c>
      <c r="B2971">
        <v>803401</v>
      </c>
      <c r="C2971" t="s">
        <v>318</v>
      </c>
      <c r="D2971">
        <v>2005099</v>
      </c>
      <c r="E2971" t="s">
        <v>217</v>
      </c>
      <c r="F2971" t="s">
        <v>214</v>
      </c>
      <c r="G2971" t="s">
        <v>215</v>
      </c>
      <c r="H2971">
        <v>3</v>
      </c>
      <c r="I2971">
        <v>2015</v>
      </c>
      <c r="J2971">
        <v>1</v>
      </c>
      <c r="L2971">
        <v>23066433</v>
      </c>
      <c r="M2971" t="s">
        <v>221</v>
      </c>
      <c r="P2971" s="29" t="str">
        <f t="shared" si="124"/>
        <v>BAD</v>
      </c>
    </row>
    <row r="2972" spans="1:16" hidden="1" x14ac:dyDescent="0.25">
      <c r="A2972">
        <v>190348628</v>
      </c>
      <c r="B2972">
        <v>803401</v>
      </c>
      <c r="C2972" t="s">
        <v>318</v>
      </c>
      <c r="D2972">
        <v>2005102</v>
      </c>
      <c r="E2972" t="s">
        <v>218</v>
      </c>
      <c r="F2972" t="s">
        <v>214</v>
      </c>
      <c r="G2972" t="s">
        <v>215</v>
      </c>
      <c r="H2972">
        <v>3</v>
      </c>
      <c r="I2972">
        <v>2015</v>
      </c>
      <c r="J2972">
        <v>1</v>
      </c>
      <c r="L2972">
        <v>23066494</v>
      </c>
      <c r="M2972" t="s">
        <v>221</v>
      </c>
      <c r="P2972" s="29" t="str">
        <f t="shared" si="124"/>
        <v>BAD</v>
      </c>
    </row>
    <row r="2973" spans="1:16" hidden="1" x14ac:dyDescent="0.25">
      <c r="A2973">
        <v>190348628</v>
      </c>
      <c r="B2973">
        <v>803401</v>
      </c>
      <c r="C2973" t="s">
        <v>318</v>
      </c>
      <c r="D2973">
        <v>2021600</v>
      </c>
      <c r="E2973" t="s">
        <v>219</v>
      </c>
      <c r="F2973" t="s">
        <v>214</v>
      </c>
      <c r="G2973" t="s">
        <v>215</v>
      </c>
      <c r="H2973">
        <v>3</v>
      </c>
      <c r="I2973">
        <v>2015</v>
      </c>
      <c r="J2973">
        <v>1</v>
      </c>
      <c r="L2973">
        <v>23066441</v>
      </c>
      <c r="M2973" t="s">
        <v>221</v>
      </c>
      <c r="P2973" s="29" t="str">
        <f t="shared" si="124"/>
        <v>BAD</v>
      </c>
    </row>
    <row r="2974" spans="1:16" hidden="1" x14ac:dyDescent="0.25">
      <c r="A2974">
        <v>190348628</v>
      </c>
      <c r="B2974">
        <v>803401</v>
      </c>
      <c r="C2974" t="s">
        <v>318</v>
      </c>
      <c r="D2974">
        <v>2005118</v>
      </c>
      <c r="E2974" t="s">
        <v>223</v>
      </c>
      <c r="F2974" t="s">
        <v>214</v>
      </c>
      <c r="G2974" t="s">
        <v>215</v>
      </c>
      <c r="H2974">
        <v>3</v>
      </c>
      <c r="I2974">
        <v>2015</v>
      </c>
      <c r="J2974">
        <v>1</v>
      </c>
      <c r="L2974">
        <v>23067523</v>
      </c>
      <c r="M2974" t="s">
        <v>221</v>
      </c>
      <c r="P2974" s="29" t="str">
        <f t="shared" si="124"/>
        <v>BAD</v>
      </c>
    </row>
    <row r="2975" spans="1:16" hidden="1" x14ac:dyDescent="0.25">
      <c r="A2975">
        <v>190348628</v>
      </c>
      <c r="B2975">
        <v>803401</v>
      </c>
      <c r="C2975" t="s">
        <v>318</v>
      </c>
      <c r="D2975">
        <v>2005118</v>
      </c>
      <c r="E2975" t="s">
        <v>223</v>
      </c>
      <c r="F2975" t="s">
        <v>214</v>
      </c>
      <c r="G2975" t="s">
        <v>215</v>
      </c>
      <c r="H2975">
        <v>3</v>
      </c>
      <c r="I2975">
        <v>2015</v>
      </c>
      <c r="J2975">
        <v>2</v>
      </c>
      <c r="L2975">
        <v>23071574</v>
      </c>
      <c r="M2975" t="s">
        <v>221</v>
      </c>
      <c r="P2975" s="29" t="str">
        <f t="shared" si="124"/>
        <v>BAD</v>
      </c>
    </row>
    <row r="2976" spans="1:16" hidden="1" x14ac:dyDescent="0.25">
      <c r="A2976">
        <v>190348628</v>
      </c>
      <c r="B2976">
        <v>803401</v>
      </c>
      <c r="C2976" t="s">
        <v>318</v>
      </c>
      <c r="D2976">
        <v>2005099</v>
      </c>
      <c r="E2976" t="s">
        <v>217</v>
      </c>
      <c r="F2976" t="s">
        <v>214</v>
      </c>
      <c r="G2976" t="s">
        <v>215</v>
      </c>
      <c r="H2976">
        <v>3</v>
      </c>
      <c r="I2976">
        <v>2015</v>
      </c>
      <c r="J2976">
        <v>2</v>
      </c>
      <c r="L2976">
        <v>23071932</v>
      </c>
      <c r="M2976" t="s">
        <v>221</v>
      </c>
      <c r="P2976" s="29" t="str">
        <f t="shared" si="124"/>
        <v>BAD</v>
      </c>
    </row>
    <row r="2977" spans="1:16" hidden="1" x14ac:dyDescent="0.25">
      <c r="A2977">
        <v>190348628</v>
      </c>
      <c r="B2977">
        <v>803401</v>
      </c>
      <c r="C2977" t="s">
        <v>318</v>
      </c>
      <c r="D2977">
        <v>2004098</v>
      </c>
      <c r="E2977" t="s">
        <v>213</v>
      </c>
      <c r="F2977" t="s">
        <v>214</v>
      </c>
      <c r="G2977" t="s">
        <v>215</v>
      </c>
      <c r="H2977">
        <v>3</v>
      </c>
      <c r="I2977">
        <v>2015</v>
      </c>
      <c r="J2977">
        <v>2</v>
      </c>
      <c r="L2977">
        <v>23072838</v>
      </c>
      <c r="M2977" t="s">
        <v>221</v>
      </c>
      <c r="P2977" s="29" t="str">
        <f t="shared" si="124"/>
        <v>BAD</v>
      </c>
    </row>
    <row r="2978" spans="1:16" hidden="1" x14ac:dyDescent="0.25">
      <c r="A2978">
        <v>190348628</v>
      </c>
      <c r="B2978">
        <v>803401</v>
      </c>
      <c r="C2978" t="s">
        <v>318</v>
      </c>
      <c r="D2978">
        <v>2021600</v>
      </c>
      <c r="E2978" t="s">
        <v>219</v>
      </c>
      <c r="F2978" t="s">
        <v>214</v>
      </c>
      <c r="G2978" t="s">
        <v>215</v>
      </c>
      <c r="H2978">
        <v>3</v>
      </c>
      <c r="I2978">
        <v>2015</v>
      </c>
      <c r="J2978">
        <v>2</v>
      </c>
      <c r="L2978">
        <v>23071943</v>
      </c>
      <c r="M2978" t="s">
        <v>221</v>
      </c>
      <c r="P2978" s="29" t="str">
        <f t="shared" si="124"/>
        <v>BAD</v>
      </c>
    </row>
    <row r="2979" spans="1:16" hidden="1" x14ac:dyDescent="0.25">
      <c r="A2979">
        <v>190348628</v>
      </c>
      <c r="B2979">
        <v>803401</v>
      </c>
      <c r="C2979" t="s">
        <v>318</v>
      </c>
      <c r="D2979">
        <v>2005102</v>
      </c>
      <c r="E2979" t="s">
        <v>218</v>
      </c>
      <c r="F2979" t="s">
        <v>214</v>
      </c>
      <c r="G2979" t="s">
        <v>215</v>
      </c>
      <c r="H2979">
        <v>3</v>
      </c>
      <c r="I2979">
        <v>2015</v>
      </c>
      <c r="J2979">
        <v>2</v>
      </c>
      <c r="L2979">
        <v>23071946</v>
      </c>
      <c r="M2979" t="s">
        <v>221</v>
      </c>
      <c r="P2979" s="29" t="str">
        <f t="shared" si="124"/>
        <v>BAD</v>
      </c>
    </row>
    <row r="2980" spans="1:16" hidden="1" x14ac:dyDescent="0.25">
      <c r="A2980">
        <v>190348628</v>
      </c>
      <c r="B2980">
        <v>803401</v>
      </c>
      <c r="C2980" t="s">
        <v>318</v>
      </c>
      <c r="D2980">
        <v>2021754</v>
      </c>
      <c r="E2980" t="s">
        <v>216</v>
      </c>
      <c r="F2980" t="s">
        <v>214</v>
      </c>
      <c r="G2980" t="s">
        <v>215</v>
      </c>
      <c r="H2980">
        <v>3</v>
      </c>
      <c r="I2980">
        <v>2015</v>
      </c>
      <c r="J2980">
        <v>2</v>
      </c>
      <c r="L2980">
        <v>23074070</v>
      </c>
      <c r="M2980" t="s">
        <v>221</v>
      </c>
      <c r="P2980" s="29" t="str">
        <f t="shared" si="124"/>
        <v>BAD</v>
      </c>
    </row>
    <row r="2981" spans="1:16" hidden="1" x14ac:dyDescent="0.25">
      <c r="A2981">
        <v>190374343</v>
      </c>
      <c r="B2981">
        <v>803401</v>
      </c>
      <c r="C2981" t="s">
        <v>318</v>
      </c>
      <c r="D2981">
        <v>2005118</v>
      </c>
      <c r="E2981" t="s">
        <v>223</v>
      </c>
      <c r="F2981" t="s">
        <v>214</v>
      </c>
      <c r="G2981" t="s">
        <v>215</v>
      </c>
      <c r="H2981">
        <v>3</v>
      </c>
      <c r="I2981">
        <v>2015</v>
      </c>
      <c r="J2981">
        <v>1</v>
      </c>
      <c r="L2981">
        <v>23066498</v>
      </c>
      <c r="M2981">
        <v>3.8</v>
      </c>
      <c r="P2981" s="29">
        <f t="shared" si="124"/>
        <v>0.46666666666666662</v>
      </c>
    </row>
    <row r="2982" spans="1:16" hidden="1" x14ac:dyDescent="0.25">
      <c r="A2982">
        <v>190374343</v>
      </c>
      <c r="B2982">
        <v>803401</v>
      </c>
      <c r="C2982" t="s">
        <v>318</v>
      </c>
      <c r="D2982">
        <v>2021600</v>
      </c>
      <c r="E2982" t="s">
        <v>219</v>
      </c>
      <c r="F2982" t="s">
        <v>214</v>
      </c>
      <c r="G2982" t="s">
        <v>215</v>
      </c>
      <c r="H2982">
        <v>2</v>
      </c>
      <c r="I2982">
        <v>2015</v>
      </c>
      <c r="J2982">
        <v>1</v>
      </c>
      <c r="L2982">
        <v>23066439</v>
      </c>
      <c r="M2982">
        <v>4.7</v>
      </c>
      <c r="P2982" s="29">
        <f t="shared" si="124"/>
        <v>0.6166666666666667</v>
      </c>
    </row>
    <row r="2983" spans="1:16" hidden="1" x14ac:dyDescent="0.25">
      <c r="A2983">
        <v>190374343</v>
      </c>
      <c r="B2983">
        <v>803401</v>
      </c>
      <c r="C2983" t="s">
        <v>318</v>
      </c>
      <c r="D2983">
        <v>2005099</v>
      </c>
      <c r="E2983" t="s">
        <v>217</v>
      </c>
      <c r="F2983" t="s">
        <v>214</v>
      </c>
      <c r="G2983" t="s">
        <v>215</v>
      </c>
      <c r="H2983">
        <v>2</v>
      </c>
      <c r="I2983">
        <v>2015</v>
      </c>
      <c r="J2983">
        <v>1</v>
      </c>
      <c r="L2983">
        <v>23066430</v>
      </c>
      <c r="M2983">
        <v>4.5999999999999996</v>
      </c>
      <c r="P2983" s="29">
        <f t="shared" si="124"/>
        <v>0.6</v>
      </c>
    </row>
    <row r="2984" spans="1:16" hidden="1" x14ac:dyDescent="0.25">
      <c r="A2984">
        <v>190374343</v>
      </c>
      <c r="B2984">
        <v>803401</v>
      </c>
      <c r="C2984" t="s">
        <v>318</v>
      </c>
      <c r="D2984">
        <v>2021754</v>
      </c>
      <c r="E2984" t="s">
        <v>216</v>
      </c>
      <c r="F2984" t="s">
        <v>214</v>
      </c>
      <c r="G2984" t="s">
        <v>215</v>
      </c>
      <c r="H2984">
        <v>3</v>
      </c>
      <c r="I2984">
        <v>2015</v>
      </c>
      <c r="J2984">
        <v>1</v>
      </c>
      <c r="L2984">
        <v>23066478</v>
      </c>
      <c r="M2984">
        <v>3.6</v>
      </c>
      <c r="P2984" s="29">
        <f t="shared" si="124"/>
        <v>0.43333333333333335</v>
      </c>
    </row>
    <row r="2985" spans="1:16" hidden="1" x14ac:dyDescent="0.25">
      <c r="A2985">
        <v>190374343</v>
      </c>
      <c r="B2985">
        <v>803401</v>
      </c>
      <c r="C2985" t="s">
        <v>318</v>
      </c>
      <c r="D2985">
        <v>2005102</v>
      </c>
      <c r="E2985" t="s">
        <v>218</v>
      </c>
      <c r="F2985" t="s">
        <v>214</v>
      </c>
      <c r="G2985" t="s">
        <v>215</v>
      </c>
      <c r="H2985">
        <v>2</v>
      </c>
      <c r="I2985">
        <v>2015</v>
      </c>
      <c r="J2985">
        <v>1</v>
      </c>
      <c r="L2985">
        <v>23066492</v>
      </c>
      <c r="M2985">
        <v>4.7</v>
      </c>
      <c r="P2985" s="29">
        <f t="shared" si="124"/>
        <v>0.6166666666666667</v>
      </c>
    </row>
    <row r="2986" spans="1:16" hidden="1" x14ac:dyDescent="0.25">
      <c r="A2986">
        <v>190374343</v>
      </c>
      <c r="B2986">
        <v>803401</v>
      </c>
      <c r="C2986" t="s">
        <v>318</v>
      </c>
      <c r="D2986">
        <v>2004098</v>
      </c>
      <c r="E2986" t="s">
        <v>213</v>
      </c>
      <c r="F2986" t="s">
        <v>214</v>
      </c>
      <c r="G2986" t="s">
        <v>215</v>
      </c>
      <c r="H2986">
        <v>2</v>
      </c>
      <c r="I2986">
        <v>2015</v>
      </c>
      <c r="J2986">
        <v>1</v>
      </c>
      <c r="L2986">
        <v>23066524</v>
      </c>
      <c r="M2986">
        <v>6</v>
      </c>
      <c r="P2986" s="29">
        <f t="shared" si="124"/>
        <v>0.83333333333333337</v>
      </c>
    </row>
    <row r="2987" spans="1:16" hidden="1" x14ac:dyDescent="0.25">
      <c r="A2987">
        <v>190374343</v>
      </c>
      <c r="B2987">
        <v>803401</v>
      </c>
      <c r="C2987" t="s">
        <v>318</v>
      </c>
      <c r="D2987">
        <v>2004116</v>
      </c>
      <c r="E2987" t="s">
        <v>229</v>
      </c>
      <c r="F2987" t="s">
        <v>214</v>
      </c>
      <c r="G2987" t="s">
        <v>215</v>
      </c>
      <c r="H2987">
        <v>4</v>
      </c>
      <c r="I2987">
        <v>2015</v>
      </c>
      <c r="J2987">
        <v>2</v>
      </c>
      <c r="L2987">
        <v>23073301</v>
      </c>
      <c r="P2987" s="29" t="str">
        <f t="shared" si="124"/>
        <v>DRP</v>
      </c>
    </row>
    <row r="2988" spans="1:16" hidden="1" x14ac:dyDescent="0.25">
      <c r="A2988">
        <v>190374343</v>
      </c>
      <c r="B2988">
        <v>803401</v>
      </c>
      <c r="C2988" t="s">
        <v>318</v>
      </c>
      <c r="D2988">
        <v>2021580</v>
      </c>
      <c r="E2988" t="s">
        <v>241</v>
      </c>
      <c r="F2988" t="s">
        <v>214</v>
      </c>
      <c r="G2988" t="s">
        <v>215</v>
      </c>
      <c r="H2988">
        <v>4</v>
      </c>
      <c r="I2988">
        <v>2015</v>
      </c>
      <c r="J2988">
        <v>2</v>
      </c>
      <c r="L2988">
        <v>23072000</v>
      </c>
      <c r="P2988" s="29" t="str">
        <f t="shared" si="124"/>
        <v>DRP</v>
      </c>
    </row>
    <row r="2989" spans="1:16" hidden="1" x14ac:dyDescent="0.25">
      <c r="A2989">
        <v>190374343</v>
      </c>
      <c r="B2989">
        <v>803401</v>
      </c>
      <c r="C2989" t="s">
        <v>318</v>
      </c>
      <c r="D2989">
        <v>2005117</v>
      </c>
      <c r="E2989" t="s">
        <v>220</v>
      </c>
      <c r="F2989" t="s">
        <v>214</v>
      </c>
      <c r="G2989" t="s">
        <v>215</v>
      </c>
      <c r="H2989">
        <v>4</v>
      </c>
      <c r="I2989">
        <v>2015</v>
      </c>
      <c r="J2989">
        <v>2</v>
      </c>
      <c r="L2989">
        <v>23070387</v>
      </c>
      <c r="P2989" s="29" t="str">
        <f t="shared" si="124"/>
        <v>DRP</v>
      </c>
    </row>
    <row r="2990" spans="1:16" hidden="1" x14ac:dyDescent="0.25">
      <c r="A2990">
        <v>190374343</v>
      </c>
      <c r="B2990">
        <v>803401</v>
      </c>
      <c r="C2990" t="s">
        <v>318</v>
      </c>
      <c r="D2990">
        <v>2021754</v>
      </c>
      <c r="E2990" t="s">
        <v>216</v>
      </c>
      <c r="F2990" t="s">
        <v>214</v>
      </c>
      <c r="G2990" t="s">
        <v>215</v>
      </c>
      <c r="H2990">
        <v>4</v>
      </c>
      <c r="I2990">
        <v>2015</v>
      </c>
      <c r="J2990">
        <v>2</v>
      </c>
      <c r="L2990">
        <v>23074131</v>
      </c>
      <c r="P2990" s="29" t="str">
        <f t="shared" si="124"/>
        <v>DRP</v>
      </c>
    </row>
    <row r="2991" spans="1:16" hidden="1" x14ac:dyDescent="0.25">
      <c r="A2991">
        <v>190374343</v>
      </c>
      <c r="B2991">
        <v>803401</v>
      </c>
      <c r="C2991" t="s">
        <v>318</v>
      </c>
      <c r="D2991">
        <v>2005118</v>
      </c>
      <c r="E2991" t="s">
        <v>223</v>
      </c>
      <c r="F2991" t="s">
        <v>214</v>
      </c>
      <c r="G2991" t="s">
        <v>215</v>
      </c>
      <c r="H2991">
        <v>2</v>
      </c>
      <c r="I2991">
        <v>2015</v>
      </c>
      <c r="J2991">
        <v>2</v>
      </c>
      <c r="L2991">
        <v>23071572</v>
      </c>
      <c r="M2991">
        <v>4.2</v>
      </c>
      <c r="P2991" s="29">
        <f t="shared" si="124"/>
        <v>0.53333333333333333</v>
      </c>
    </row>
    <row r="2992" spans="1:16" hidden="1" x14ac:dyDescent="0.25">
      <c r="A2992">
        <v>190374343</v>
      </c>
      <c r="B2992">
        <v>803401</v>
      </c>
      <c r="C2992" t="s">
        <v>318</v>
      </c>
      <c r="D2992">
        <v>2021754</v>
      </c>
      <c r="E2992" t="s">
        <v>216</v>
      </c>
      <c r="F2992" t="s">
        <v>214</v>
      </c>
      <c r="G2992" t="s">
        <v>215</v>
      </c>
      <c r="H2992">
        <v>2</v>
      </c>
      <c r="I2992">
        <v>2015</v>
      </c>
      <c r="J2992">
        <v>2</v>
      </c>
      <c r="L2992">
        <v>23074752</v>
      </c>
      <c r="M2992">
        <v>5.8</v>
      </c>
      <c r="P2992" s="29">
        <f t="shared" si="124"/>
        <v>0.79999999999999993</v>
      </c>
    </row>
    <row r="2993" spans="1:16" hidden="1" x14ac:dyDescent="0.25">
      <c r="A2993">
        <v>190374343</v>
      </c>
      <c r="B2993">
        <v>803401</v>
      </c>
      <c r="C2993" t="s">
        <v>318</v>
      </c>
      <c r="D2993">
        <v>2021602</v>
      </c>
      <c r="E2993" t="s">
        <v>242</v>
      </c>
      <c r="F2993" t="s">
        <v>214</v>
      </c>
      <c r="G2993" t="s">
        <v>215</v>
      </c>
      <c r="H2993">
        <v>2</v>
      </c>
      <c r="I2993">
        <v>2015</v>
      </c>
      <c r="J2993">
        <v>2</v>
      </c>
      <c r="L2993">
        <v>23072008</v>
      </c>
      <c r="M2993">
        <v>5.2</v>
      </c>
      <c r="P2993" s="29">
        <f t="shared" si="124"/>
        <v>0.70000000000000007</v>
      </c>
    </row>
    <row r="2994" spans="1:16" hidden="1" x14ac:dyDescent="0.25">
      <c r="A2994">
        <v>190374343</v>
      </c>
      <c r="B2994">
        <v>803401</v>
      </c>
      <c r="C2994" t="s">
        <v>318</v>
      </c>
      <c r="D2994">
        <v>2005117</v>
      </c>
      <c r="E2994" t="s">
        <v>220</v>
      </c>
      <c r="F2994" t="s">
        <v>214</v>
      </c>
      <c r="G2994" t="s">
        <v>215</v>
      </c>
      <c r="H2994">
        <v>2</v>
      </c>
      <c r="I2994">
        <v>2015</v>
      </c>
      <c r="J2994">
        <v>2</v>
      </c>
      <c r="L2994">
        <v>23070398</v>
      </c>
      <c r="M2994">
        <v>6.3</v>
      </c>
      <c r="P2994" s="29">
        <f t="shared" si="124"/>
        <v>0.8833333333333333</v>
      </c>
    </row>
    <row r="2995" spans="1:16" hidden="1" x14ac:dyDescent="0.25">
      <c r="A2995">
        <v>190374343</v>
      </c>
      <c r="B2995">
        <v>803401</v>
      </c>
      <c r="C2995" t="s">
        <v>318</v>
      </c>
      <c r="D2995">
        <v>2021580</v>
      </c>
      <c r="E2995" t="s">
        <v>241</v>
      </c>
      <c r="F2995" t="s">
        <v>214</v>
      </c>
      <c r="G2995" t="s">
        <v>215</v>
      </c>
      <c r="H2995">
        <v>2</v>
      </c>
      <c r="I2995">
        <v>2015</v>
      </c>
      <c r="J2995">
        <v>2</v>
      </c>
      <c r="L2995">
        <v>23074971</v>
      </c>
      <c r="M2995">
        <v>5.9</v>
      </c>
      <c r="P2995" s="29">
        <f t="shared" si="124"/>
        <v>0.81666666666666676</v>
      </c>
    </row>
    <row r="2996" spans="1:16" hidden="1" x14ac:dyDescent="0.25">
      <c r="A2996">
        <v>190374343</v>
      </c>
      <c r="B2996">
        <v>803401</v>
      </c>
      <c r="C2996" t="s">
        <v>318</v>
      </c>
      <c r="D2996">
        <v>2004112</v>
      </c>
      <c r="E2996" t="s">
        <v>244</v>
      </c>
      <c r="F2996" t="s">
        <v>214</v>
      </c>
      <c r="G2996" t="s">
        <v>215</v>
      </c>
      <c r="H2996">
        <v>2</v>
      </c>
      <c r="I2996">
        <v>2015</v>
      </c>
      <c r="J2996">
        <v>2</v>
      </c>
      <c r="L2996">
        <v>23073236</v>
      </c>
      <c r="M2996">
        <v>5.7</v>
      </c>
      <c r="P2996" s="29">
        <f t="shared" si="124"/>
        <v>0.78333333333333333</v>
      </c>
    </row>
    <row r="2997" spans="1:16" hidden="1" x14ac:dyDescent="0.25">
      <c r="A2997">
        <v>190374343</v>
      </c>
      <c r="B2997">
        <v>803401</v>
      </c>
      <c r="C2997" t="s">
        <v>318</v>
      </c>
      <c r="D2997">
        <v>2021781</v>
      </c>
      <c r="E2997" t="s">
        <v>235</v>
      </c>
      <c r="F2997" t="s">
        <v>214</v>
      </c>
      <c r="G2997" t="s">
        <v>215</v>
      </c>
      <c r="H2997">
        <v>2</v>
      </c>
      <c r="I2997">
        <v>2016</v>
      </c>
      <c r="J2997">
        <v>1</v>
      </c>
      <c r="L2997">
        <v>23081230</v>
      </c>
      <c r="M2997">
        <v>4.7</v>
      </c>
      <c r="P2997" s="29">
        <f t="shared" ref="P2997:P3028" si="125">IF(AND(ISNUMBER(M2997),H2997&lt;&gt;4),(M2997-1)/6,IF(H2997=4,"DRP",IF(AND(H2997=3,M2997="NA"),"BAD",IF(AND(H2997=2),"CVL",IF(AND(H2997=1,ISBLANK(M2997)),"NULL","UNK")))))</f>
        <v>0.6166666666666667</v>
      </c>
    </row>
    <row r="2998" spans="1:16" hidden="1" x14ac:dyDescent="0.25">
      <c r="A2998">
        <v>190374343</v>
      </c>
      <c r="B2998">
        <v>803401</v>
      </c>
      <c r="C2998" t="s">
        <v>318</v>
      </c>
      <c r="D2998">
        <v>2021756</v>
      </c>
      <c r="E2998" t="s">
        <v>253</v>
      </c>
      <c r="F2998" t="s">
        <v>214</v>
      </c>
      <c r="G2998" t="s">
        <v>215</v>
      </c>
      <c r="H2998">
        <v>2</v>
      </c>
      <c r="I2998">
        <v>2016</v>
      </c>
      <c r="J2998">
        <v>1</v>
      </c>
      <c r="L2998">
        <v>23081182</v>
      </c>
      <c r="M2998">
        <v>5.3</v>
      </c>
      <c r="P2998" s="29">
        <f t="shared" si="125"/>
        <v>0.71666666666666667</v>
      </c>
    </row>
    <row r="2999" spans="1:16" hidden="1" x14ac:dyDescent="0.25">
      <c r="A2999">
        <v>190374343</v>
      </c>
      <c r="B2999">
        <v>803401</v>
      </c>
      <c r="C2999" t="s">
        <v>318</v>
      </c>
      <c r="D2999">
        <v>2021638</v>
      </c>
      <c r="E2999" t="s">
        <v>250</v>
      </c>
      <c r="F2999" t="s">
        <v>214</v>
      </c>
      <c r="G2999" t="s">
        <v>215</v>
      </c>
      <c r="H2999">
        <v>2</v>
      </c>
      <c r="I2999">
        <v>2016</v>
      </c>
      <c r="J2999">
        <v>1</v>
      </c>
      <c r="L2999">
        <v>23081193</v>
      </c>
      <c r="M2999">
        <v>5.0999999999999996</v>
      </c>
      <c r="P2999" s="29">
        <f t="shared" si="125"/>
        <v>0.68333333333333324</v>
      </c>
    </row>
    <row r="3000" spans="1:16" hidden="1" x14ac:dyDescent="0.25">
      <c r="A3000">
        <v>190374343</v>
      </c>
      <c r="B3000">
        <v>803401</v>
      </c>
      <c r="C3000" t="s">
        <v>318</v>
      </c>
      <c r="D3000">
        <v>2021596</v>
      </c>
      <c r="E3000" t="s">
        <v>294</v>
      </c>
      <c r="F3000" t="s">
        <v>214</v>
      </c>
      <c r="G3000" t="s">
        <v>215</v>
      </c>
      <c r="H3000">
        <v>2</v>
      </c>
      <c r="I3000">
        <v>2016</v>
      </c>
      <c r="J3000">
        <v>1</v>
      </c>
      <c r="L3000">
        <v>23081197</v>
      </c>
      <c r="M3000">
        <v>5.3</v>
      </c>
      <c r="P3000" s="29">
        <f t="shared" si="125"/>
        <v>0.71666666666666667</v>
      </c>
    </row>
    <row r="3001" spans="1:16" hidden="1" x14ac:dyDescent="0.25">
      <c r="A3001">
        <v>190374343</v>
      </c>
      <c r="B3001">
        <v>803401</v>
      </c>
      <c r="C3001" t="s">
        <v>318</v>
      </c>
      <c r="D3001">
        <v>2005131</v>
      </c>
      <c r="E3001" t="s">
        <v>228</v>
      </c>
      <c r="F3001" t="s">
        <v>214</v>
      </c>
      <c r="G3001" t="s">
        <v>215</v>
      </c>
      <c r="H3001">
        <v>2</v>
      </c>
      <c r="I3001">
        <v>2016</v>
      </c>
      <c r="J3001">
        <v>1</v>
      </c>
      <c r="L3001">
        <v>23081641</v>
      </c>
      <c r="M3001">
        <v>5.8</v>
      </c>
      <c r="P3001" s="29">
        <f t="shared" si="125"/>
        <v>0.79999999999999993</v>
      </c>
    </row>
    <row r="3002" spans="1:16" hidden="1" x14ac:dyDescent="0.25">
      <c r="A3002">
        <v>190374343</v>
      </c>
      <c r="B3002">
        <v>803401</v>
      </c>
      <c r="C3002" t="s">
        <v>318</v>
      </c>
      <c r="D3002">
        <v>2004099</v>
      </c>
      <c r="E3002" t="s">
        <v>245</v>
      </c>
      <c r="F3002" t="s">
        <v>214</v>
      </c>
      <c r="G3002" t="s">
        <v>215</v>
      </c>
      <c r="H3002">
        <v>2</v>
      </c>
      <c r="I3002">
        <v>2016</v>
      </c>
      <c r="J3002">
        <v>1</v>
      </c>
      <c r="L3002">
        <v>23073324</v>
      </c>
      <c r="M3002">
        <v>5.6</v>
      </c>
      <c r="P3002" s="29">
        <f t="shared" si="125"/>
        <v>0.76666666666666661</v>
      </c>
    </row>
    <row r="3003" spans="1:16" hidden="1" x14ac:dyDescent="0.25">
      <c r="A3003">
        <v>190374343</v>
      </c>
      <c r="B3003">
        <v>803401</v>
      </c>
      <c r="C3003" t="s">
        <v>318</v>
      </c>
      <c r="D3003">
        <v>2004116</v>
      </c>
      <c r="E3003" t="s">
        <v>229</v>
      </c>
      <c r="F3003" t="s">
        <v>214</v>
      </c>
      <c r="G3003" t="s">
        <v>215</v>
      </c>
      <c r="H3003">
        <v>2</v>
      </c>
      <c r="I3003">
        <v>2016</v>
      </c>
      <c r="J3003">
        <v>1</v>
      </c>
      <c r="L3003">
        <v>23078177</v>
      </c>
      <c r="M3003">
        <v>5.3</v>
      </c>
      <c r="P3003" s="29">
        <f t="shared" si="125"/>
        <v>0.71666666666666667</v>
      </c>
    </row>
    <row r="3004" spans="1:16" hidden="1" x14ac:dyDescent="0.25">
      <c r="A3004">
        <v>190374343</v>
      </c>
      <c r="B3004">
        <v>803401</v>
      </c>
      <c r="C3004" t="s">
        <v>318</v>
      </c>
      <c r="D3004">
        <v>2021763</v>
      </c>
      <c r="E3004" t="s">
        <v>298</v>
      </c>
      <c r="F3004" t="s">
        <v>214</v>
      </c>
      <c r="G3004" t="s">
        <v>215</v>
      </c>
      <c r="H3004">
        <v>2</v>
      </c>
      <c r="I3004">
        <v>2016</v>
      </c>
      <c r="J3004">
        <v>2</v>
      </c>
      <c r="L3004">
        <v>23086845</v>
      </c>
      <c r="M3004">
        <v>5.7</v>
      </c>
      <c r="P3004" s="29">
        <f t="shared" si="125"/>
        <v>0.78333333333333333</v>
      </c>
    </row>
    <row r="3005" spans="1:16" hidden="1" x14ac:dyDescent="0.25">
      <c r="A3005">
        <v>190374343</v>
      </c>
      <c r="B3005">
        <v>803401</v>
      </c>
      <c r="C3005" t="s">
        <v>318</v>
      </c>
      <c r="D3005">
        <v>2005120</v>
      </c>
      <c r="E3005" t="s">
        <v>293</v>
      </c>
      <c r="F3005" t="s">
        <v>214</v>
      </c>
      <c r="G3005" t="s">
        <v>215</v>
      </c>
      <c r="H3005">
        <v>2</v>
      </c>
      <c r="I3005">
        <v>2016</v>
      </c>
      <c r="J3005">
        <v>2</v>
      </c>
      <c r="L3005">
        <v>23086515</v>
      </c>
      <c r="M3005">
        <v>5.2</v>
      </c>
      <c r="P3005" s="29">
        <f t="shared" si="125"/>
        <v>0.70000000000000007</v>
      </c>
    </row>
    <row r="3006" spans="1:16" hidden="1" x14ac:dyDescent="0.25">
      <c r="A3006">
        <v>190374343</v>
      </c>
      <c r="B3006">
        <v>803401</v>
      </c>
      <c r="C3006" t="s">
        <v>318</v>
      </c>
      <c r="D3006">
        <v>2021640</v>
      </c>
      <c r="E3006" t="s">
        <v>227</v>
      </c>
      <c r="F3006" t="s">
        <v>214</v>
      </c>
      <c r="G3006" t="s">
        <v>215</v>
      </c>
      <c r="H3006">
        <v>2</v>
      </c>
      <c r="I3006">
        <v>2016</v>
      </c>
      <c r="J3006">
        <v>2</v>
      </c>
      <c r="L3006">
        <v>23086870</v>
      </c>
      <c r="M3006">
        <v>4.0999999999999996</v>
      </c>
      <c r="P3006" s="29">
        <f t="shared" si="125"/>
        <v>0.51666666666666661</v>
      </c>
    </row>
    <row r="3007" spans="1:16" hidden="1" x14ac:dyDescent="0.25">
      <c r="A3007">
        <v>190374343</v>
      </c>
      <c r="B3007">
        <v>803401</v>
      </c>
      <c r="C3007" t="s">
        <v>318</v>
      </c>
      <c r="D3007">
        <v>2021874</v>
      </c>
      <c r="E3007" t="s">
        <v>226</v>
      </c>
      <c r="F3007" t="s">
        <v>214</v>
      </c>
      <c r="G3007" t="s">
        <v>215</v>
      </c>
      <c r="H3007">
        <v>2</v>
      </c>
      <c r="I3007">
        <v>2016</v>
      </c>
      <c r="J3007">
        <v>2</v>
      </c>
      <c r="L3007">
        <v>23086862</v>
      </c>
      <c r="M3007">
        <v>4</v>
      </c>
      <c r="P3007" s="29">
        <f t="shared" si="125"/>
        <v>0.5</v>
      </c>
    </row>
    <row r="3008" spans="1:16" hidden="1" x14ac:dyDescent="0.25">
      <c r="A3008">
        <v>190374343</v>
      </c>
      <c r="B3008">
        <v>803401</v>
      </c>
      <c r="C3008" t="s">
        <v>318</v>
      </c>
      <c r="D3008">
        <v>2021679</v>
      </c>
      <c r="E3008" t="s">
        <v>259</v>
      </c>
      <c r="F3008" t="s">
        <v>214</v>
      </c>
      <c r="G3008" t="s">
        <v>215</v>
      </c>
      <c r="H3008">
        <v>2</v>
      </c>
      <c r="I3008">
        <v>2016</v>
      </c>
      <c r="J3008">
        <v>2</v>
      </c>
      <c r="L3008">
        <v>23086909</v>
      </c>
      <c r="M3008">
        <v>4.2</v>
      </c>
      <c r="P3008" s="29">
        <f t="shared" si="125"/>
        <v>0.53333333333333333</v>
      </c>
    </row>
    <row r="3009" spans="1:16" hidden="1" x14ac:dyDescent="0.25">
      <c r="A3009">
        <v>190374343</v>
      </c>
      <c r="B3009">
        <v>803401</v>
      </c>
      <c r="C3009" t="s">
        <v>318</v>
      </c>
      <c r="D3009">
        <v>2021993</v>
      </c>
      <c r="E3009" t="s">
        <v>256</v>
      </c>
      <c r="F3009" t="s">
        <v>214</v>
      </c>
      <c r="G3009" t="s">
        <v>215</v>
      </c>
      <c r="H3009">
        <v>2</v>
      </c>
      <c r="I3009">
        <v>2016</v>
      </c>
      <c r="J3009">
        <v>2</v>
      </c>
      <c r="L3009">
        <v>23086519</v>
      </c>
      <c r="M3009">
        <v>4.0999999999999996</v>
      </c>
      <c r="P3009" s="29">
        <f t="shared" si="125"/>
        <v>0.51666666666666661</v>
      </c>
    </row>
    <row r="3010" spans="1:16" hidden="1" x14ac:dyDescent="0.25">
      <c r="A3010">
        <v>190374343</v>
      </c>
      <c r="B3010">
        <v>803401</v>
      </c>
      <c r="C3010" t="s">
        <v>318</v>
      </c>
      <c r="D3010">
        <v>2021725</v>
      </c>
      <c r="E3010" t="s">
        <v>257</v>
      </c>
      <c r="F3010" t="s">
        <v>214</v>
      </c>
      <c r="G3010" t="s">
        <v>215</v>
      </c>
      <c r="H3010">
        <v>2</v>
      </c>
      <c r="I3010">
        <v>2017</v>
      </c>
      <c r="J3010">
        <v>1</v>
      </c>
      <c r="L3010">
        <v>23091960</v>
      </c>
      <c r="M3010">
        <v>4.3</v>
      </c>
      <c r="P3010" s="29">
        <f t="shared" si="125"/>
        <v>0.54999999999999993</v>
      </c>
    </row>
    <row r="3011" spans="1:16" hidden="1" x14ac:dyDescent="0.25">
      <c r="A3011">
        <v>190374343</v>
      </c>
      <c r="B3011">
        <v>803401</v>
      </c>
      <c r="C3011" t="s">
        <v>318</v>
      </c>
      <c r="D3011">
        <v>2021750</v>
      </c>
      <c r="E3011" t="s">
        <v>296</v>
      </c>
      <c r="F3011" t="s">
        <v>214</v>
      </c>
      <c r="G3011" t="s">
        <v>215</v>
      </c>
      <c r="H3011">
        <v>2</v>
      </c>
      <c r="I3011">
        <v>2017</v>
      </c>
      <c r="J3011">
        <v>1</v>
      </c>
      <c r="L3011">
        <v>23091959</v>
      </c>
      <c r="M3011">
        <v>5.6</v>
      </c>
      <c r="P3011" s="29">
        <f t="shared" si="125"/>
        <v>0.76666666666666661</v>
      </c>
    </row>
    <row r="3012" spans="1:16" hidden="1" x14ac:dyDescent="0.25">
      <c r="A3012">
        <v>190374343</v>
      </c>
      <c r="B3012">
        <v>803401</v>
      </c>
      <c r="C3012" t="s">
        <v>318</v>
      </c>
      <c r="D3012">
        <v>2021787</v>
      </c>
      <c r="E3012" t="s">
        <v>292</v>
      </c>
      <c r="F3012" t="s">
        <v>214</v>
      </c>
      <c r="G3012" t="s">
        <v>215</v>
      </c>
      <c r="H3012">
        <v>2</v>
      </c>
      <c r="I3012">
        <v>2017</v>
      </c>
      <c r="J3012">
        <v>1</v>
      </c>
      <c r="L3012">
        <v>23093320</v>
      </c>
      <c r="M3012">
        <v>5.3</v>
      </c>
      <c r="P3012" s="29">
        <f t="shared" si="125"/>
        <v>0.71666666666666667</v>
      </c>
    </row>
    <row r="3013" spans="1:16" hidden="1" x14ac:dyDescent="0.25">
      <c r="A3013">
        <v>190374343</v>
      </c>
      <c r="B3013">
        <v>803401</v>
      </c>
      <c r="C3013" t="s">
        <v>318</v>
      </c>
      <c r="D3013">
        <v>2024862</v>
      </c>
      <c r="E3013" t="s">
        <v>289</v>
      </c>
      <c r="F3013" t="s">
        <v>214</v>
      </c>
      <c r="G3013" t="s">
        <v>215</v>
      </c>
      <c r="H3013">
        <v>2</v>
      </c>
      <c r="I3013">
        <v>2017</v>
      </c>
      <c r="J3013">
        <v>1</v>
      </c>
      <c r="L3013">
        <v>23093476</v>
      </c>
      <c r="M3013">
        <v>5.6</v>
      </c>
      <c r="P3013" s="29">
        <f t="shared" si="125"/>
        <v>0.76666666666666661</v>
      </c>
    </row>
    <row r="3014" spans="1:16" hidden="1" x14ac:dyDescent="0.25">
      <c r="A3014">
        <v>190374343</v>
      </c>
      <c r="B3014">
        <v>803401</v>
      </c>
      <c r="C3014" t="s">
        <v>318</v>
      </c>
      <c r="D3014">
        <v>2004752</v>
      </c>
      <c r="E3014" t="s">
        <v>290</v>
      </c>
      <c r="F3014" t="s">
        <v>214</v>
      </c>
      <c r="G3014" t="s">
        <v>215</v>
      </c>
      <c r="H3014">
        <v>2</v>
      </c>
      <c r="I3014">
        <v>2017</v>
      </c>
      <c r="J3014">
        <v>1</v>
      </c>
      <c r="L3014">
        <v>23093323</v>
      </c>
      <c r="M3014">
        <v>4.4000000000000004</v>
      </c>
      <c r="P3014" s="29">
        <f t="shared" si="125"/>
        <v>0.56666666666666676</v>
      </c>
    </row>
    <row r="3015" spans="1:16" hidden="1" x14ac:dyDescent="0.25">
      <c r="A3015">
        <v>190374343</v>
      </c>
      <c r="B3015">
        <v>803401</v>
      </c>
      <c r="C3015" t="s">
        <v>318</v>
      </c>
      <c r="D3015">
        <v>2004591</v>
      </c>
      <c r="E3015" t="s">
        <v>271</v>
      </c>
      <c r="F3015" t="s">
        <v>214</v>
      </c>
      <c r="G3015" t="s">
        <v>215</v>
      </c>
      <c r="H3015">
        <v>2</v>
      </c>
      <c r="I3015">
        <v>2017</v>
      </c>
      <c r="J3015">
        <v>1</v>
      </c>
      <c r="L3015">
        <v>23093319</v>
      </c>
      <c r="M3015">
        <v>5.3</v>
      </c>
      <c r="P3015" s="29">
        <f t="shared" si="125"/>
        <v>0.71666666666666667</v>
      </c>
    </row>
    <row r="3016" spans="1:16" hidden="1" x14ac:dyDescent="0.25">
      <c r="A3016">
        <v>190374343</v>
      </c>
      <c r="B3016">
        <v>803401</v>
      </c>
      <c r="C3016" t="s">
        <v>318</v>
      </c>
      <c r="D3016">
        <v>2021865</v>
      </c>
      <c r="E3016" t="s">
        <v>301</v>
      </c>
      <c r="F3016" t="s">
        <v>214</v>
      </c>
      <c r="G3016" t="s">
        <v>215</v>
      </c>
      <c r="H3016">
        <v>3</v>
      </c>
      <c r="I3016">
        <v>2017</v>
      </c>
      <c r="J3016">
        <v>2</v>
      </c>
      <c r="L3016">
        <v>23097629</v>
      </c>
      <c r="M3016">
        <v>3.8</v>
      </c>
      <c r="P3016" s="29">
        <f t="shared" si="125"/>
        <v>0.46666666666666662</v>
      </c>
    </row>
    <row r="3017" spans="1:16" hidden="1" x14ac:dyDescent="0.25">
      <c r="A3017">
        <v>190374343</v>
      </c>
      <c r="B3017">
        <v>803401</v>
      </c>
      <c r="C3017" t="s">
        <v>318</v>
      </c>
      <c r="D3017">
        <v>2021723</v>
      </c>
      <c r="E3017" t="s">
        <v>299</v>
      </c>
      <c r="F3017" t="s">
        <v>214</v>
      </c>
      <c r="G3017" t="s">
        <v>215</v>
      </c>
      <c r="H3017">
        <v>2</v>
      </c>
      <c r="I3017">
        <v>2017</v>
      </c>
      <c r="J3017">
        <v>2</v>
      </c>
      <c r="L3017">
        <v>23097633</v>
      </c>
      <c r="M3017">
        <v>6.7</v>
      </c>
      <c r="P3017" s="29">
        <f t="shared" si="125"/>
        <v>0.95000000000000007</v>
      </c>
    </row>
    <row r="3018" spans="1:16" hidden="1" x14ac:dyDescent="0.25">
      <c r="A3018">
        <v>190374343</v>
      </c>
      <c r="B3018">
        <v>803401</v>
      </c>
      <c r="C3018" t="s">
        <v>318</v>
      </c>
      <c r="D3018">
        <v>2021631</v>
      </c>
      <c r="E3018" t="s">
        <v>302</v>
      </c>
      <c r="F3018" t="s">
        <v>214</v>
      </c>
      <c r="G3018" t="s">
        <v>215</v>
      </c>
      <c r="H3018">
        <v>2</v>
      </c>
      <c r="I3018">
        <v>2017</v>
      </c>
      <c r="J3018">
        <v>2</v>
      </c>
      <c r="L3018">
        <v>23101235</v>
      </c>
      <c r="M3018">
        <v>5.5</v>
      </c>
      <c r="P3018" s="29">
        <f t="shared" si="125"/>
        <v>0.75</v>
      </c>
    </row>
    <row r="3019" spans="1:16" hidden="1" x14ac:dyDescent="0.25">
      <c r="A3019">
        <v>190374343</v>
      </c>
      <c r="B3019">
        <v>803401</v>
      </c>
      <c r="C3019" t="s">
        <v>318</v>
      </c>
      <c r="D3019">
        <v>2021615</v>
      </c>
      <c r="E3019" t="s">
        <v>255</v>
      </c>
      <c r="F3019" t="s">
        <v>214</v>
      </c>
      <c r="G3019" t="s">
        <v>215</v>
      </c>
      <c r="H3019">
        <v>2</v>
      </c>
      <c r="I3019">
        <v>2017</v>
      </c>
      <c r="J3019">
        <v>2</v>
      </c>
      <c r="L3019">
        <v>23097634</v>
      </c>
      <c r="M3019">
        <v>4.2</v>
      </c>
      <c r="P3019" s="29">
        <f t="shared" si="125"/>
        <v>0.53333333333333333</v>
      </c>
    </row>
    <row r="3020" spans="1:16" hidden="1" x14ac:dyDescent="0.25">
      <c r="A3020">
        <v>190374343</v>
      </c>
      <c r="B3020">
        <v>803401</v>
      </c>
      <c r="C3020" t="s">
        <v>318</v>
      </c>
      <c r="D3020">
        <v>2021591</v>
      </c>
      <c r="E3020" t="s">
        <v>240</v>
      </c>
      <c r="F3020" t="s">
        <v>214</v>
      </c>
      <c r="G3020" t="s">
        <v>215</v>
      </c>
      <c r="H3020">
        <v>2</v>
      </c>
      <c r="I3020">
        <v>2017</v>
      </c>
      <c r="J3020">
        <v>2</v>
      </c>
      <c r="L3020">
        <v>23097630</v>
      </c>
      <c r="M3020">
        <v>5.4</v>
      </c>
      <c r="P3020" s="29">
        <f t="shared" si="125"/>
        <v>0.73333333333333339</v>
      </c>
    </row>
    <row r="3021" spans="1:16" hidden="1" x14ac:dyDescent="0.25">
      <c r="A3021">
        <v>190374343</v>
      </c>
      <c r="B3021">
        <v>803401</v>
      </c>
      <c r="C3021" t="s">
        <v>318</v>
      </c>
      <c r="D3021">
        <v>2004587</v>
      </c>
      <c r="E3021" t="s">
        <v>288</v>
      </c>
      <c r="F3021" t="s">
        <v>214</v>
      </c>
      <c r="G3021" t="s">
        <v>215</v>
      </c>
      <c r="H3021">
        <v>2</v>
      </c>
      <c r="I3021">
        <v>2017</v>
      </c>
      <c r="J3021">
        <v>2</v>
      </c>
      <c r="L3021">
        <v>23097714</v>
      </c>
      <c r="M3021">
        <v>5.5</v>
      </c>
      <c r="P3021" s="29">
        <f t="shared" si="125"/>
        <v>0.75</v>
      </c>
    </row>
    <row r="3022" spans="1:16" hidden="1" x14ac:dyDescent="0.25">
      <c r="A3022">
        <v>190374343</v>
      </c>
      <c r="B3022">
        <v>803401</v>
      </c>
      <c r="C3022" t="s">
        <v>318</v>
      </c>
      <c r="D3022">
        <v>2004586</v>
      </c>
      <c r="E3022" t="s">
        <v>325</v>
      </c>
      <c r="F3022" t="s">
        <v>214</v>
      </c>
      <c r="G3022" t="s">
        <v>215</v>
      </c>
      <c r="H3022">
        <v>2</v>
      </c>
      <c r="I3022">
        <v>2017</v>
      </c>
      <c r="J3022">
        <v>2</v>
      </c>
      <c r="L3022">
        <v>23097183</v>
      </c>
      <c r="M3022">
        <v>5.2</v>
      </c>
      <c r="P3022" s="29">
        <f t="shared" si="125"/>
        <v>0.70000000000000007</v>
      </c>
    </row>
    <row r="3023" spans="1:16" hidden="1" x14ac:dyDescent="0.25">
      <c r="A3023">
        <v>190374343</v>
      </c>
      <c r="B3023">
        <v>803401</v>
      </c>
      <c r="C3023" t="s">
        <v>318</v>
      </c>
      <c r="D3023">
        <v>2021671</v>
      </c>
      <c r="E3023" t="s">
        <v>303</v>
      </c>
      <c r="F3023" t="s">
        <v>214</v>
      </c>
      <c r="G3023" t="s">
        <v>215</v>
      </c>
      <c r="H3023">
        <v>4</v>
      </c>
      <c r="I3023">
        <v>2018</v>
      </c>
      <c r="J3023">
        <v>1</v>
      </c>
      <c r="L3023">
        <v>23107817</v>
      </c>
      <c r="P3023" s="29" t="str">
        <f t="shared" si="125"/>
        <v>DRP</v>
      </c>
    </row>
    <row r="3024" spans="1:16" hidden="1" x14ac:dyDescent="0.25">
      <c r="A3024">
        <v>190374343</v>
      </c>
      <c r="B3024">
        <v>803401</v>
      </c>
      <c r="C3024" t="s">
        <v>318</v>
      </c>
      <c r="D3024">
        <v>2019271</v>
      </c>
      <c r="E3024" t="s">
        <v>236</v>
      </c>
      <c r="F3024" t="s">
        <v>214</v>
      </c>
      <c r="G3024" t="s">
        <v>215</v>
      </c>
      <c r="H3024">
        <v>2</v>
      </c>
      <c r="I3024">
        <v>2018</v>
      </c>
      <c r="J3024">
        <v>1</v>
      </c>
      <c r="L3024">
        <v>23104771</v>
      </c>
      <c r="M3024">
        <v>6.1</v>
      </c>
      <c r="P3024" s="29">
        <f t="shared" si="125"/>
        <v>0.85</v>
      </c>
    </row>
    <row r="3025" spans="1:16" hidden="1" x14ac:dyDescent="0.25">
      <c r="A3025">
        <v>190374343</v>
      </c>
      <c r="B3025">
        <v>803401</v>
      </c>
      <c r="C3025" t="s">
        <v>318</v>
      </c>
      <c r="D3025">
        <v>2004597</v>
      </c>
      <c r="E3025" t="s">
        <v>279</v>
      </c>
      <c r="F3025" t="s">
        <v>214</v>
      </c>
      <c r="G3025" t="s">
        <v>215</v>
      </c>
      <c r="H3025">
        <v>2</v>
      </c>
      <c r="I3025">
        <v>2018</v>
      </c>
      <c r="J3025">
        <v>1</v>
      </c>
      <c r="L3025">
        <v>23107759</v>
      </c>
      <c r="M3025">
        <v>4.4000000000000004</v>
      </c>
      <c r="P3025" s="29">
        <f t="shared" si="125"/>
        <v>0.56666666666666676</v>
      </c>
    </row>
    <row r="3026" spans="1:16" hidden="1" x14ac:dyDescent="0.25">
      <c r="A3026">
        <v>190374343</v>
      </c>
      <c r="B3026">
        <v>803401</v>
      </c>
      <c r="C3026" t="s">
        <v>318</v>
      </c>
      <c r="D3026">
        <v>2021661</v>
      </c>
      <c r="E3026" t="s">
        <v>305</v>
      </c>
      <c r="F3026" t="s">
        <v>214</v>
      </c>
      <c r="G3026" t="s">
        <v>215</v>
      </c>
      <c r="H3026">
        <v>2</v>
      </c>
      <c r="I3026">
        <v>2018</v>
      </c>
      <c r="J3026">
        <v>1</v>
      </c>
      <c r="L3026">
        <v>23107773</v>
      </c>
      <c r="M3026">
        <v>4.7</v>
      </c>
      <c r="P3026" s="29">
        <f t="shared" si="125"/>
        <v>0.6166666666666667</v>
      </c>
    </row>
    <row r="3027" spans="1:16" hidden="1" x14ac:dyDescent="0.25">
      <c r="A3027">
        <v>190374343</v>
      </c>
      <c r="B3027">
        <v>803401</v>
      </c>
      <c r="C3027" t="s">
        <v>318</v>
      </c>
      <c r="D3027">
        <v>2021744</v>
      </c>
      <c r="E3027" t="s">
        <v>262</v>
      </c>
      <c r="F3027" t="s">
        <v>214</v>
      </c>
      <c r="G3027" t="s">
        <v>215</v>
      </c>
      <c r="H3027">
        <v>2</v>
      </c>
      <c r="I3027">
        <v>2018</v>
      </c>
      <c r="J3027">
        <v>1</v>
      </c>
      <c r="L3027">
        <v>23107805</v>
      </c>
      <c r="M3027">
        <v>5.2</v>
      </c>
      <c r="P3027" s="29">
        <f t="shared" si="125"/>
        <v>0.70000000000000007</v>
      </c>
    </row>
    <row r="3028" spans="1:16" hidden="1" x14ac:dyDescent="0.25">
      <c r="A3028">
        <v>190374343</v>
      </c>
      <c r="B3028">
        <v>803401</v>
      </c>
      <c r="C3028" t="s">
        <v>318</v>
      </c>
      <c r="D3028">
        <v>2021716</v>
      </c>
      <c r="E3028" t="s">
        <v>291</v>
      </c>
      <c r="F3028" t="s">
        <v>214</v>
      </c>
      <c r="G3028" t="s">
        <v>215</v>
      </c>
      <c r="H3028">
        <v>2</v>
      </c>
      <c r="I3028">
        <v>2018</v>
      </c>
      <c r="J3028">
        <v>1</v>
      </c>
      <c r="L3028">
        <v>23107801</v>
      </c>
      <c r="M3028">
        <v>5</v>
      </c>
      <c r="P3028" s="29">
        <f t="shared" si="125"/>
        <v>0.66666666666666663</v>
      </c>
    </row>
    <row r="3029" spans="1:16" hidden="1" x14ac:dyDescent="0.25">
      <c r="A3029">
        <v>190374343</v>
      </c>
      <c r="B3029">
        <v>803401</v>
      </c>
      <c r="C3029" t="s">
        <v>318</v>
      </c>
      <c r="D3029">
        <v>2024863</v>
      </c>
      <c r="E3029" t="s">
        <v>304</v>
      </c>
      <c r="F3029" t="s">
        <v>214</v>
      </c>
      <c r="G3029" t="s">
        <v>215</v>
      </c>
      <c r="H3029">
        <v>2</v>
      </c>
      <c r="I3029">
        <v>2018</v>
      </c>
      <c r="J3029">
        <v>1</v>
      </c>
      <c r="L3029">
        <v>23107771</v>
      </c>
      <c r="M3029">
        <v>5.4</v>
      </c>
      <c r="P3029" s="29">
        <f t="shared" ref="P3029:P3060" si="126">IF(AND(ISNUMBER(M3029),H3029&lt;&gt;4),(M3029-1)/6,IF(H3029=4,"DRP",IF(AND(H3029=3,M3029="NA"),"BAD",IF(AND(H3029=2),"CVL",IF(AND(H3029=1,ISBLANK(M3029)),"NULL","UNK")))))</f>
        <v>0.73333333333333339</v>
      </c>
    </row>
    <row r="3030" spans="1:16" hidden="1" x14ac:dyDescent="0.25">
      <c r="A3030">
        <v>190374343</v>
      </c>
      <c r="B3030">
        <v>803401</v>
      </c>
      <c r="C3030" t="s">
        <v>318</v>
      </c>
      <c r="D3030">
        <v>2021865</v>
      </c>
      <c r="E3030" t="s">
        <v>301</v>
      </c>
      <c r="F3030" t="s">
        <v>214</v>
      </c>
      <c r="G3030" t="s">
        <v>215</v>
      </c>
      <c r="H3030">
        <v>2</v>
      </c>
      <c r="I3030">
        <v>2018</v>
      </c>
      <c r="J3030">
        <v>1</v>
      </c>
      <c r="L3030">
        <v>23107721</v>
      </c>
      <c r="M3030">
        <v>5</v>
      </c>
      <c r="P3030" s="29">
        <f t="shared" si="126"/>
        <v>0.66666666666666663</v>
      </c>
    </row>
    <row r="3031" spans="1:16" hidden="1" x14ac:dyDescent="0.25">
      <c r="A3031">
        <v>190374343</v>
      </c>
      <c r="B3031">
        <v>803401</v>
      </c>
      <c r="C3031" t="s">
        <v>318</v>
      </c>
      <c r="D3031">
        <v>2004602</v>
      </c>
      <c r="E3031" t="s">
        <v>277</v>
      </c>
      <c r="F3031" t="s">
        <v>214</v>
      </c>
      <c r="G3031" t="s">
        <v>215</v>
      </c>
      <c r="H3031">
        <v>2</v>
      </c>
      <c r="I3031">
        <v>2018</v>
      </c>
      <c r="J3031">
        <v>2</v>
      </c>
      <c r="L3031">
        <v>23115918</v>
      </c>
      <c r="M3031">
        <v>5.2</v>
      </c>
      <c r="P3031" s="29">
        <f t="shared" si="126"/>
        <v>0.70000000000000007</v>
      </c>
    </row>
    <row r="3032" spans="1:16" hidden="1" x14ac:dyDescent="0.25">
      <c r="A3032">
        <v>190374343</v>
      </c>
      <c r="B3032">
        <v>803401</v>
      </c>
      <c r="C3032" t="s">
        <v>318</v>
      </c>
      <c r="D3032">
        <v>2019272</v>
      </c>
      <c r="E3032" t="s">
        <v>249</v>
      </c>
      <c r="F3032" t="s">
        <v>214</v>
      </c>
      <c r="G3032" t="s">
        <v>215</v>
      </c>
      <c r="H3032">
        <v>2</v>
      </c>
      <c r="I3032">
        <v>2018</v>
      </c>
      <c r="J3032">
        <v>2</v>
      </c>
      <c r="L3032">
        <v>23114573</v>
      </c>
      <c r="M3032">
        <v>6.5</v>
      </c>
      <c r="P3032" s="29">
        <f t="shared" si="126"/>
        <v>0.91666666666666663</v>
      </c>
    </row>
    <row r="3033" spans="1:16" hidden="1" x14ac:dyDescent="0.25">
      <c r="A3033">
        <v>190374343</v>
      </c>
      <c r="B3033">
        <v>803401</v>
      </c>
      <c r="C3033" t="s">
        <v>318</v>
      </c>
      <c r="D3033">
        <v>2021664</v>
      </c>
      <c r="E3033" t="s">
        <v>311</v>
      </c>
      <c r="F3033" t="s">
        <v>214</v>
      </c>
      <c r="G3033" t="s">
        <v>215</v>
      </c>
      <c r="H3033">
        <v>2</v>
      </c>
      <c r="I3033">
        <v>2018</v>
      </c>
      <c r="J3033">
        <v>2</v>
      </c>
      <c r="L3033">
        <v>23115915</v>
      </c>
      <c r="M3033">
        <v>5.4</v>
      </c>
      <c r="P3033" s="29">
        <f t="shared" si="126"/>
        <v>0.73333333333333339</v>
      </c>
    </row>
    <row r="3034" spans="1:16" hidden="1" x14ac:dyDescent="0.25">
      <c r="A3034">
        <v>190374343</v>
      </c>
      <c r="B3034">
        <v>803401</v>
      </c>
      <c r="C3034" t="s">
        <v>318</v>
      </c>
      <c r="D3034">
        <v>2021671</v>
      </c>
      <c r="E3034" t="s">
        <v>303</v>
      </c>
      <c r="F3034" t="s">
        <v>214</v>
      </c>
      <c r="G3034" t="s">
        <v>215</v>
      </c>
      <c r="H3034">
        <v>2</v>
      </c>
      <c r="I3034">
        <v>2018</v>
      </c>
      <c r="J3034">
        <v>2</v>
      </c>
      <c r="L3034">
        <v>23115919</v>
      </c>
      <c r="M3034">
        <v>5.4</v>
      </c>
      <c r="P3034" s="29">
        <f t="shared" si="126"/>
        <v>0.73333333333333339</v>
      </c>
    </row>
    <row r="3035" spans="1:16" hidden="1" x14ac:dyDescent="0.25">
      <c r="A3035">
        <v>190374343</v>
      </c>
      <c r="B3035">
        <v>803401</v>
      </c>
      <c r="C3035" t="s">
        <v>318</v>
      </c>
      <c r="D3035">
        <v>2024864</v>
      </c>
      <c r="E3035" t="s">
        <v>310</v>
      </c>
      <c r="F3035" t="s">
        <v>214</v>
      </c>
      <c r="G3035" t="s">
        <v>215</v>
      </c>
      <c r="H3035">
        <v>2</v>
      </c>
      <c r="I3035">
        <v>2018</v>
      </c>
      <c r="J3035">
        <v>2</v>
      </c>
      <c r="L3035">
        <v>23115914</v>
      </c>
      <c r="M3035">
        <v>5.6</v>
      </c>
      <c r="P3035" s="29">
        <f t="shared" si="126"/>
        <v>0.76666666666666661</v>
      </c>
    </row>
    <row r="3036" spans="1:16" hidden="1" x14ac:dyDescent="0.25">
      <c r="A3036">
        <v>190374343</v>
      </c>
      <c r="B3036">
        <v>803401</v>
      </c>
      <c r="C3036" t="s">
        <v>318</v>
      </c>
      <c r="D3036">
        <v>2024921</v>
      </c>
      <c r="E3036" t="s">
        <v>225</v>
      </c>
      <c r="F3036" t="s">
        <v>214</v>
      </c>
      <c r="G3036" t="s">
        <v>215</v>
      </c>
      <c r="H3036">
        <v>2</v>
      </c>
      <c r="I3036">
        <v>2018</v>
      </c>
      <c r="J3036">
        <v>2</v>
      </c>
      <c r="L3036">
        <v>23115972</v>
      </c>
      <c r="M3036">
        <v>5.6</v>
      </c>
      <c r="P3036" s="29">
        <f t="shared" si="126"/>
        <v>0.76666666666666661</v>
      </c>
    </row>
    <row r="3037" spans="1:16" hidden="1" x14ac:dyDescent="0.25">
      <c r="A3037">
        <v>190374343</v>
      </c>
      <c r="B3037">
        <v>803401</v>
      </c>
      <c r="C3037" t="s">
        <v>318</v>
      </c>
      <c r="D3037">
        <v>2021689</v>
      </c>
      <c r="E3037" t="s">
        <v>312</v>
      </c>
      <c r="F3037" t="s">
        <v>214</v>
      </c>
      <c r="G3037" t="s">
        <v>215</v>
      </c>
      <c r="H3037">
        <v>2</v>
      </c>
      <c r="I3037">
        <v>2018</v>
      </c>
      <c r="J3037">
        <v>2</v>
      </c>
      <c r="L3037">
        <v>23115916</v>
      </c>
      <c r="M3037">
        <v>5.5</v>
      </c>
      <c r="P3037" s="29">
        <f t="shared" si="126"/>
        <v>0.75</v>
      </c>
    </row>
    <row r="3038" spans="1:16" hidden="1" x14ac:dyDescent="0.25">
      <c r="A3038">
        <v>190374343</v>
      </c>
      <c r="B3038">
        <v>803401</v>
      </c>
      <c r="C3038" t="s">
        <v>318</v>
      </c>
      <c r="D3038">
        <v>2021760</v>
      </c>
      <c r="E3038" t="s">
        <v>254</v>
      </c>
      <c r="F3038" t="s">
        <v>214</v>
      </c>
      <c r="G3038" t="s">
        <v>215</v>
      </c>
      <c r="H3038">
        <v>2</v>
      </c>
      <c r="I3038">
        <v>2019</v>
      </c>
      <c r="J3038">
        <v>1</v>
      </c>
      <c r="L3038">
        <v>23120307</v>
      </c>
      <c r="M3038">
        <v>6.4</v>
      </c>
      <c r="P3038" s="29">
        <f t="shared" si="126"/>
        <v>0.9</v>
      </c>
    </row>
    <row r="3039" spans="1:16" hidden="1" x14ac:dyDescent="0.25">
      <c r="A3039">
        <v>190374343</v>
      </c>
      <c r="B3039">
        <v>803401</v>
      </c>
      <c r="C3039" t="s">
        <v>318</v>
      </c>
      <c r="D3039">
        <v>2024865</v>
      </c>
      <c r="E3039" t="s">
        <v>284</v>
      </c>
      <c r="F3039" t="s">
        <v>214</v>
      </c>
      <c r="G3039" t="s">
        <v>215</v>
      </c>
      <c r="H3039">
        <v>2</v>
      </c>
      <c r="I3039">
        <v>2019</v>
      </c>
      <c r="J3039">
        <v>1</v>
      </c>
      <c r="L3039">
        <v>23123875</v>
      </c>
      <c r="M3039">
        <v>5.2</v>
      </c>
      <c r="P3039" s="29">
        <f t="shared" si="126"/>
        <v>0.70000000000000007</v>
      </c>
    </row>
    <row r="3040" spans="1:16" hidden="1" x14ac:dyDescent="0.25">
      <c r="A3040">
        <v>190374343</v>
      </c>
      <c r="B3040">
        <v>803401</v>
      </c>
      <c r="C3040" t="s">
        <v>318</v>
      </c>
      <c r="D3040">
        <v>2021775</v>
      </c>
      <c r="E3040" t="s">
        <v>286</v>
      </c>
      <c r="F3040" t="s">
        <v>214</v>
      </c>
      <c r="G3040" t="s">
        <v>215</v>
      </c>
      <c r="H3040">
        <v>2</v>
      </c>
      <c r="I3040">
        <v>2019</v>
      </c>
      <c r="J3040">
        <v>1</v>
      </c>
      <c r="L3040">
        <v>23124866</v>
      </c>
      <c r="M3040">
        <v>6</v>
      </c>
      <c r="P3040" s="29">
        <f t="shared" si="126"/>
        <v>0.83333333333333337</v>
      </c>
    </row>
    <row r="3041" spans="1:16" hidden="1" x14ac:dyDescent="0.25">
      <c r="A3041">
        <v>190374343</v>
      </c>
      <c r="B3041">
        <v>803401</v>
      </c>
      <c r="C3041" t="s">
        <v>318</v>
      </c>
      <c r="D3041">
        <v>2021808</v>
      </c>
      <c r="E3041" t="s">
        <v>283</v>
      </c>
      <c r="F3041" t="s">
        <v>214</v>
      </c>
      <c r="G3041" t="s">
        <v>215</v>
      </c>
      <c r="H3041">
        <v>2</v>
      </c>
      <c r="I3041">
        <v>2019</v>
      </c>
      <c r="J3041">
        <v>1</v>
      </c>
      <c r="L3041">
        <v>23120309</v>
      </c>
      <c r="M3041">
        <v>5.7</v>
      </c>
      <c r="P3041" s="29">
        <f t="shared" si="126"/>
        <v>0.78333333333333333</v>
      </c>
    </row>
    <row r="3042" spans="1:16" hidden="1" x14ac:dyDescent="0.25">
      <c r="A3042">
        <v>190374343</v>
      </c>
      <c r="B3042">
        <v>803401</v>
      </c>
      <c r="C3042" t="s">
        <v>318</v>
      </c>
      <c r="D3042">
        <v>2021841</v>
      </c>
      <c r="E3042" t="s">
        <v>306</v>
      </c>
      <c r="F3042" t="s">
        <v>214</v>
      </c>
      <c r="G3042" t="s">
        <v>215</v>
      </c>
      <c r="H3042">
        <v>2</v>
      </c>
      <c r="I3042">
        <v>2019</v>
      </c>
      <c r="J3042">
        <v>1</v>
      </c>
      <c r="L3042">
        <v>23120306</v>
      </c>
      <c r="M3042">
        <v>5.8</v>
      </c>
      <c r="P3042" s="29">
        <f t="shared" si="126"/>
        <v>0.79999999999999993</v>
      </c>
    </row>
    <row r="3043" spans="1:16" hidden="1" x14ac:dyDescent="0.25">
      <c r="A3043">
        <v>190374343</v>
      </c>
      <c r="B3043">
        <v>803401</v>
      </c>
      <c r="C3043" t="s">
        <v>318</v>
      </c>
      <c r="D3043">
        <v>2019273</v>
      </c>
      <c r="E3043" t="s">
        <v>248</v>
      </c>
      <c r="F3043" t="s">
        <v>214</v>
      </c>
      <c r="G3043" t="s">
        <v>215</v>
      </c>
      <c r="H3043">
        <v>2</v>
      </c>
      <c r="I3043">
        <v>2019</v>
      </c>
      <c r="J3043">
        <v>1</v>
      </c>
      <c r="L3043">
        <v>23120717</v>
      </c>
      <c r="M3043">
        <v>5.3</v>
      </c>
      <c r="P3043" s="29">
        <f t="shared" si="126"/>
        <v>0.71666666666666667</v>
      </c>
    </row>
    <row r="3044" spans="1:16" hidden="1" x14ac:dyDescent="0.25">
      <c r="A3044">
        <v>190374343</v>
      </c>
      <c r="B3044">
        <v>803401</v>
      </c>
      <c r="C3044" t="s">
        <v>318</v>
      </c>
      <c r="D3044">
        <v>2021730</v>
      </c>
      <c r="E3044" t="s">
        <v>307</v>
      </c>
      <c r="F3044" t="s">
        <v>214</v>
      </c>
      <c r="G3044" t="s">
        <v>215</v>
      </c>
      <c r="H3044">
        <v>2</v>
      </c>
      <c r="I3044">
        <v>2019</v>
      </c>
      <c r="J3044">
        <v>1</v>
      </c>
      <c r="L3044">
        <v>23120313</v>
      </c>
      <c r="M3044">
        <v>5</v>
      </c>
      <c r="P3044" s="29">
        <f t="shared" si="126"/>
        <v>0.66666666666666663</v>
      </c>
    </row>
    <row r="3045" spans="1:16" hidden="1" x14ac:dyDescent="0.25">
      <c r="A3045">
        <v>190374343</v>
      </c>
      <c r="B3045">
        <v>803401</v>
      </c>
      <c r="C3045" t="s">
        <v>318</v>
      </c>
      <c r="D3045">
        <v>2027110</v>
      </c>
      <c r="E3045" t="s">
        <v>365</v>
      </c>
      <c r="F3045" t="s">
        <v>320</v>
      </c>
      <c r="G3045" t="s">
        <v>321</v>
      </c>
      <c r="H3045">
        <v>1</v>
      </c>
      <c r="I3045">
        <v>2019</v>
      </c>
      <c r="J3045">
        <v>2</v>
      </c>
      <c r="L3045">
        <v>23130219</v>
      </c>
      <c r="P3045" s="29" t="str">
        <f t="shared" si="126"/>
        <v>NULL</v>
      </c>
    </row>
    <row r="3046" spans="1:16" hidden="1" x14ac:dyDescent="0.25">
      <c r="A3046">
        <v>190374343</v>
      </c>
      <c r="B3046">
        <v>803401</v>
      </c>
      <c r="C3046" t="s">
        <v>318</v>
      </c>
      <c r="D3046">
        <v>2019274</v>
      </c>
      <c r="E3046" t="s">
        <v>247</v>
      </c>
      <c r="F3046" t="s">
        <v>214</v>
      </c>
      <c r="G3046" t="s">
        <v>215</v>
      </c>
      <c r="H3046">
        <v>1</v>
      </c>
      <c r="I3046">
        <v>2019</v>
      </c>
      <c r="J3046">
        <v>2</v>
      </c>
      <c r="L3046">
        <v>23130160</v>
      </c>
      <c r="P3046" s="29" t="str">
        <f t="shared" si="126"/>
        <v>NULL</v>
      </c>
    </row>
    <row r="3047" spans="1:16" hidden="1" x14ac:dyDescent="0.25">
      <c r="A3047">
        <v>190374343</v>
      </c>
      <c r="B3047">
        <v>803401</v>
      </c>
      <c r="C3047" t="s">
        <v>318</v>
      </c>
      <c r="D3047">
        <v>2021818</v>
      </c>
      <c r="E3047" t="s">
        <v>285</v>
      </c>
      <c r="F3047" t="s">
        <v>214</v>
      </c>
      <c r="G3047" t="s">
        <v>215</v>
      </c>
      <c r="H3047">
        <v>1</v>
      </c>
      <c r="I3047">
        <v>2019</v>
      </c>
      <c r="J3047">
        <v>2</v>
      </c>
      <c r="L3047">
        <v>23130530</v>
      </c>
      <c r="P3047" s="29" t="str">
        <f t="shared" si="126"/>
        <v>NULL</v>
      </c>
    </row>
    <row r="3048" spans="1:16" hidden="1" x14ac:dyDescent="0.25">
      <c r="A3048">
        <v>190374343</v>
      </c>
      <c r="B3048">
        <v>803401</v>
      </c>
      <c r="C3048" t="s">
        <v>318</v>
      </c>
      <c r="D3048">
        <v>2021862</v>
      </c>
      <c r="E3048" t="s">
        <v>313</v>
      </c>
      <c r="F3048" t="s">
        <v>214</v>
      </c>
      <c r="G3048" t="s">
        <v>215</v>
      </c>
      <c r="H3048">
        <v>1</v>
      </c>
      <c r="I3048">
        <v>2019</v>
      </c>
      <c r="J3048">
        <v>2</v>
      </c>
      <c r="L3048">
        <v>23129813</v>
      </c>
      <c r="P3048" s="29" t="str">
        <f t="shared" si="126"/>
        <v>NULL</v>
      </c>
    </row>
    <row r="3049" spans="1:16" hidden="1" x14ac:dyDescent="0.25">
      <c r="A3049">
        <v>190374343</v>
      </c>
      <c r="B3049">
        <v>803401</v>
      </c>
      <c r="C3049" t="s">
        <v>318</v>
      </c>
      <c r="D3049">
        <v>2021710</v>
      </c>
      <c r="E3049" t="s">
        <v>278</v>
      </c>
      <c r="F3049" t="s">
        <v>214</v>
      </c>
      <c r="G3049" t="s">
        <v>215</v>
      </c>
      <c r="H3049">
        <v>1</v>
      </c>
      <c r="I3049">
        <v>2019</v>
      </c>
      <c r="J3049">
        <v>2</v>
      </c>
      <c r="L3049">
        <v>23129397</v>
      </c>
      <c r="P3049" s="29" t="str">
        <f t="shared" si="126"/>
        <v>NULL</v>
      </c>
    </row>
    <row r="3050" spans="1:16" hidden="1" x14ac:dyDescent="0.25">
      <c r="A3050">
        <v>190374343</v>
      </c>
      <c r="B3050">
        <v>803401</v>
      </c>
      <c r="C3050" t="s">
        <v>318</v>
      </c>
      <c r="D3050">
        <v>2021621</v>
      </c>
      <c r="E3050" t="s">
        <v>314</v>
      </c>
      <c r="F3050" t="s">
        <v>214</v>
      </c>
      <c r="G3050" t="s">
        <v>215</v>
      </c>
      <c r="H3050">
        <v>1</v>
      </c>
      <c r="I3050">
        <v>2019</v>
      </c>
      <c r="J3050">
        <v>2</v>
      </c>
      <c r="L3050">
        <v>23130528</v>
      </c>
      <c r="P3050" s="29" t="str">
        <f t="shared" si="126"/>
        <v>NULL</v>
      </c>
    </row>
    <row r="3051" spans="1:16" hidden="1" x14ac:dyDescent="0.25">
      <c r="A3051">
        <v>190374343</v>
      </c>
      <c r="B3051">
        <v>803401</v>
      </c>
      <c r="C3051" t="s">
        <v>318</v>
      </c>
      <c r="D3051">
        <v>2004609</v>
      </c>
      <c r="E3051" t="s">
        <v>309</v>
      </c>
      <c r="F3051" t="s">
        <v>214</v>
      </c>
      <c r="G3051" t="s">
        <v>215</v>
      </c>
      <c r="H3051">
        <v>1</v>
      </c>
      <c r="I3051">
        <v>2019</v>
      </c>
      <c r="J3051">
        <v>2</v>
      </c>
      <c r="L3051">
        <v>23129808</v>
      </c>
      <c r="P3051" s="29" t="str">
        <f t="shared" si="126"/>
        <v>NULL</v>
      </c>
    </row>
    <row r="3052" spans="1:16" hidden="1" x14ac:dyDescent="0.25">
      <c r="A3052">
        <v>190384039</v>
      </c>
      <c r="B3052">
        <v>803401</v>
      </c>
      <c r="C3052" t="s">
        <v>318</v>
      </c>
      <c r="D3052">
        <v>2005099</v>
      </c>
      <c r="E3052" t="s">
        <v>217</v>
      </c>
      <c r="F3052" t="s">
        <v>214</v>
      </c>
      <c r="G3052" t="s">
        <v>215</v>
      </c>
      <c r="H3052">
        <v>4</v>
      </c>
      <c r="I3052">
        <v>2016</v>
      </c>
      <c r="J3052">
        <v>1</v>
      </c>
      <c r="L3052">
        <v>23081376</v>
      </c>
      <c r="P3052" s="29" t="str">
        <f t="shared" si="126"/>
        <v>DRP</v>
      </c>
    </row>
    <row r="3053" spans="1:16" hidden="1" x14ac:dyDescent="0.25">
      <c r="A3053">
        <v>190384039</v>
      </c>
      <c r="B3053">
        <v>803401</v>
      </c>
      <c r="C3053" t="s">
        <v>318</v>
      </c>
      <c r="D3053">
        <v>2021600</v>
      </c>
      <c r="E3053" t="s">
        <v>219</v>
      </c>
      <c r="F3053" t="s">
        <v>214</v>
      </c>
      <c r="G3053" t="s">
        <v>215</v>
      </c>
      <c r="H3053">
        <v>4</v>
      </c>
      <c r="I3053">
        <v>2016</v>
      </c>
      <c r="J3053">
        <v>1</v>
      </c>
      <c r="L3053">
        <v>23081081</v>
      </c>
      <c r="P3053" s="29" t="str">
        <f t="shared" si="126"/>
        <v>DRP</v>
      </c>
    </row>
    <row r="3054" spans="1:16" hidden="1" x14ac:dyDescent="0.25">
      <c r="A3054">
        <v>190384039</v>
      </c>
      <c r="B3054">
        <v>803401</v>
      </c>
      <c r="C3054" t="s">
        <v>318</v>
      </c>
      <c r="D3054">
        <v>2021754</v>
      </c>
      <c r="E3054" t="s">
        <v>216</v>
      </c>
      <c r="F3054" t="s">
        <v>214</v>
      </c>
      <c r="G3054" t="s">
        <v>215</v>
      </c>
      <c r="H3054">
        <v>4</v>
      </c>
      <c r="I3054">
        <v>2016</v>
      </c>
      <c r="J3054">
        <v>1</v>
      </c>
      <c r="L3054">
        <v>23081097</v>
      </c>
      <c r="P3054" s="29" t="str">
        <f t="shared" si="126"/>
        <v>DRP</v>
      </c>
    </row>
    <row r="3055" spans="1:16" hidden="1" x14ac:dyDescent="0.25">
      <c r="A3055">
        <v>190384039</v>
      </c>
      <c r="B3055">
        <v>803401</v>
      </c>
      <c r="C3055" t="s">
        <v>318</v>
      </c>
      <c r="D3055">
        <v>2021756</v>
      </c>
      <c r="E3055" t="s">
        <v>253</v>
      </c>
      <c r="F3055" t="s">
        <v>214</v>
      </c>
      <c r="G3055" t="s">
        <v>215</v>
      </c>
      <c r="H3055">
        <v>3</v>
      </c>
      <c r="I3055">
        <v>2016</v>
      </c>
      <c r="J3055">
        <v>1</v>
      </c>
      <c r="L3055">
        <v>23081181</v>
      </c>
      <c r="M3055">
        <v>2.9</v>
      </c>
      <c r="P3055" s="29">
        <f t="shared" si="126"/>
        <v>0.31666666666666665</v>
      </c>
    </row>
    <row r="3056" spans="1:16" hidden="1" x14ac:dyDescent="0.25">
      <c r="A3056">
        <v>190384039</v>
      </c>
      <c r="B3056">
        <v>803401</v>
      </c>
      <c r="C3056" t="s">
        <v>318</v>
      </c>
      <c r="D3056">
        <v>2021638</v>
      </c>
      <c r="E3056" t="s">
        <v>250</v>
      </c>
      <c r="F3056" t="s">
        <v>214</v>
      </c>
      <c r="G3056" t="s">
        <v>215</v>
      </c>
      <c r="H3056">
        <v>3</v>
      </c>
      <c r="I3056">
        <v>2016</v>
      </c>
      <c r="J3056">
        <v>1</v>
      </c>
      <c r="L3056">
        <v>23081193</v>
      </c>
      <c r="M3056">
        <v>3.2</v>
      </c>
      <c r="P3056" s="29">
        <f t="shared" si="126"/>
        <v>0.3666666666666667</v>
      </c>
    </row>
    <row r="3057" spans="1:16" hidden="1" x14ac:dyDescent="0.25">
      <c r="A3057">
        <v>190384039</v>
      </c>
      <c r="B3057">
        <v>803401</v>
      </c>
      <c r="C3057" t="s">
        <v>318</v>
      </c>
      <c r="D3057">
        <v>2021596</v>
      </c>
      <c r="E3057" t="s">
        <v>294</v>
      </c>
      <c r="F3057" t="s">
        <v>214</v>
      </c>
      <c r="G3057" t="s">
        <v>215</v>
      </c>
      <c r="H3057">
        <v>3</v>
      </c>
      <c r="I3057">
        <v>2016</v>
      </c>
      <c r="J3057">
        <v>1</v>
      </c>
      <c r="L3057">
        <v>23081196</v>
      </c>
      <c r="M3057">
        <v>3.1</v>
      </c>
      <c r="P3057" s="29">
        <f t="shared" si="126"/>
        <v>0.35000000000000003</v>
      </c>
    </row>
    <row r="3058" spans="1:16" hidden="1" x14ac:dyDescent="0.25">
      <c r="A3058">
        <v>190384039</v>
      </c>
      <c r="B3058">
        <v>803401</v>
      </c>
      <c r="C3058" t="s">
        <v>318</v>
      </c>
      <c r="D3058">
        <v>2005118</v>
      </c>
      <c r="E3058" t="s">
        <v>223</v>
      </c>
      <c r="F3058" t="s">
        <v>214</v>
      </c>
      <c r="G3058" t="s">
        <v>215</v>
      </c>
      <c r="H3058">
        <v>3</v>
      </c>
      <c r="I3058">
        <v>2016</v>
      </c>
      <c r="J3058">
        <v>1</v>
      </c>
      <c r="L3058">
        <v>23081294</v>
      </c>
      <c r="M3058">
        <v>3.8</v>
      </c>
      <c r="P3058" s="29">
        <f t="shared" si="126"/>
        <v>0.46666666666666662</v>
      </c>
    </row>
    <row r="3059" spans="1:16" hidden="1" x14ac:dyDescent="0.25">
      <c r="A3059">
        <v>190384039</v>
      </c>
      <c r="B3059">
        <v>803401</v>
      </c>
      <c r="C3059" t="s">
        <v>318</v>
      </c>
      <c r="D3059">
        <v>2005102</v>
      </c>
      <c r="E3059" t="s">
        <v>218</v>
      </c>
      <c r="F3059" t="s">
        <v>214</v>
      </c>
      <c r="G3059" t="s">
        <v>215</v>
      </c>
      <c r="H3059">
        <v>3</v>
      </c>
      <c r="I3059">
        <v>2016</v>
      </c>
      <c r="J3059">
        <v>1</v>
      </c>
      <c r="L3059">
        <v>23081383</v>
      </c>
      <c r="M3059">
        <v>3.7</v>
      </c>
      <c r="P3059" s="29">
        <f t="shared" si="126"/>
        <v>0.45</v>
      </c>
    </row>
    <row r="3060" spans="1:16" hidden="1" x14ac:dyDescent="0.25">
      <c r="A3060">
        <v>190384039</v>
      </c>
      <c r="B3060">
        <v>803401</v>
      </c>
      <c r="C3060" t="s">
        <v>318</v>
      </c>
      <c r="D3060">
        <v>2004098</v>
      </c>
      <c r="E3060" t="s">
        <v>213</v>
      </c>
      <c r="F3060" t="s">
        <v>214</v>
      </c>
      <c r="G3060" t="s">
        <v>215</v>
      </c>
      <c r="H3060">
        <v>2</v>
      </c>
      <c r="I3060">
        <v>2016</v>
      </c>
      <c r="J3060">
        <v>1</v>
      </c>
      <c r="L3060">
        <v>23078142</v>
      </c>
      <c r="M3060">
        <v>6.7</v>
      </c>
      <c r="P3060" s="29">
        <f t="shared" si="126"/>
        <v>0.95000000000000007</v>
      </c>
    </row>
    <row r="3061" spans="1:16" hidden="1" x14ac:dyDescent="0.25">
      <c r="A3061">
        <v>190384039</v>
      </c>
      <c r="B3061">
        <v>803401</v>
      </c>
      <c r="C3061" t="s">
        <v>318</v>
      </c>
      <c r="D3061">
        <v>2021600</v>
      </c>
      <c r="E3061" t="s">
        <v>219</v>
      </c>
      <c r="F3061" t="s">
        <v>214</v>
      </c>
      <c r="G3061" t="s">
        <v>215</v>
      </c>
      <c r="H3061">
        <v>2</v>
      </c>
      <c r="I3061">
        <v>2016</v>
      </c>
      <c r="J3061">
        <v>1</v>
      </c>
      <c r="K3061" t="s">
        <v>231</v>
      </c>
      <c r="M3061" t="s">
        <v>232</v>
      </c>
      <c r="P3061" s="29" t="str">
        <f t="shared" ref="P3061:P3095" si="127">IF(AND(ISNUMBER(M3061),H3061&lt;&gt;4),(M3061-1)/6,IF(H3061=4,"DRP",IF(AND(H3061=3,M3061="NA"),"BAD",IF(AND(H3061=2),"CVL",IF(AND(H3061=1,ISBLANK(M3061)),"NULL","UNK")))))</f>
        <v>CVL</v>
      </c>
    </row>
    <row r="3062" spans="1:16" hidden="1" x14ac:dyDescent="0.25">
      <c r="A3062">
        <v>190384039</v>
      </c>
      <c r="B3062">
        <v>803401</v>
      </c>
      <c r="C3062" t="s">
        <v>318</v>
      </c>
      <c r="D3062">
        <v>2021754</v>
      </c>
      <c r="E3062" t="s">
        <v>216</v>
      </c>
      <c r="F3062" t="s">
        <v>214</v>
      </c>
      <c r="G3062" t="s">
        <v>215</v>
      </c>
      <c r="H3062">
        <v>2</v>
      </c>
      <c r="I3062">
        <v>2016</v>
      </c>
      <c r="J3062">
        <v>1</v>
      </c>
      <c r="K3062" t="s">
        <v>231</v>
      </c>
      <c r="M3062" t="s">
        <v>232</v>
      </c>
      <c r="P3062" s="29" t="str">
        <f t="shared" si="127"/>
        <v>CVL</v>
      </c>
    </row>
    <row r="3063" spans="1:16" hidden="1" x14ac:dyDescent="0.25">
      <c r="A3063">
        <v>190384039</v>
      </c>
      <c r="B3063">
        <v>803401</v>
      </c>
      <c r="C3063" t="s">
        <v>318</v>
      </c>
      <c r="D3063">
        <v>2004112</v>
      </c>
      <c r="E3063" t="s">
        <v>244</v>
      </c>
      <c r="F3063" t="s">
        <v>214</v>
      </c>
      <c r="G3063" t="s">
        <v>215</v>
      </c>
      <c r="H3063">
        <v>2</v>
      </c>
      <c r="I3063">
        <v>2016</v>
      </c>
      <c r="J3063">
        <v>1</v>
      </c>
      <c r="K3063" t="s">
        <v>231</v>
      </c>
      <c r="M3063" t="s">
        <v>232</v>
      </c>
      <c r="P3063" s="29" t="str">
        <f t="shared" si="127"/>
        <v>CVL</v>
      </c>
    </row>
    <row r="3064" spans="1:16" hidden="1" x14ac:dyDescent="0.25">
      <c r="A3064">
        <v>190384039</v>
      </c>
      <c r="B3064">
        <v>803401</v>
      </c>
      <c r="C3064" t="s">
        <v>318</v>
      </c>
      <c r="D3064">
        <v>2005099</v>
      </c>
      <c r="E3064" t="s">
        <v>217</v>
      </c>
      <c r="F3064" t="s">
        <v>214</v>
      </c>
      <c r="G3064" t="s">
        <v>215</v>
      </c>
      <c r="H3064">
        <v>2</v>
      </c>
      <c r="I3064">
        <v>2016</v>
      </c>
      <c r="J3064">
        <v>1</v>
      </c>
      <c r="K3064" t="s">
        <v>231</v>
      </c>
      <c r="M3064" t="s">
        <v>232</v>
      </c>
      <c r="P3064" s="29" t="str">
        <f t="shared" si="127"/>
        <v>CVL</v>
      </c>
    </row>
    <row r="3065" spans="1:16" hidden="1" x14ac:dyDescent="0.25">
      <c r="A3065">
        <v>190384039</v>
      </c>
      <c r="B3065">
        <v>803401</v>
      </c>
      <c r="C3065" t="s">
        <v>318</v>
      </c>
      <c r="D3065">
        <v>2005117</v>
      </c>
      <c r="E3065" t="s">
        <v>220</v>
      </c>
      <c r="F3065" t="s">
        <v>214</v>
      </c>
      <c r="G3065" t="s">
        <v>215</v>
      </c>
      <c r="H3065">
        <v>2</v>
      </c>
      <c r="I3065">
        <v>2016</v>
      </c>
      <c r="J3065">
        <v>1</v>
      </c>
      <c r="K3065" t="s">
        <v>231</v>
      </c>
      <c r="M3065" t="s">
        <v>232</v>
      </c>
      <c r="P3065" s="29" t="str">
        <f t="shared" si="127"/>
        <v>CVL</v>
      </c>
    </row>
    <row r="3066" spans="1:16" hidden="1" x14ac:dyDescent="0.25">
      <c r="A3066">
        <v>190384039</v>
      </c>
      <c r="B3066">
        <v>803401</v>
      </c>
      <c r="C3066" t="s">
        <v>318</v>
      </c>
      <c r="D3066">
        <v>2021580</v>
      </c>
      <c r="E3066" t="s">
        <v>241</v>
      </c>
      <c r="F3066" t="s">
        <v>214</v>
      </c>
      <c r="G3066" t="s">
        <v>215</v>
      </c>
      <c r="H3066">
        <v>2</v>
      </c>
      <c r="I3066">
        <v>2016</v>
      </c>
      <c r="J3066">
        <v>1</v>
      </c>
      <c r="K3066" t="s">
        <v>231</v>
      </c>
      <c r="M3066" t="s">
        <v>232</v>
      </c>
      <c r="P3066" s="29" t="str">
        <f t="shared" si="127"/>
        <v>CVL</v>
      </c>
    </row>
    <row r="3067" spans="1:16" hidden="1" x14ac:dyDescent="0.25">
      <c r="A3067">
        <v>190384039</v>
      </c>
      <c r="B3067">
        <v>803401</v>
      </c>
      <c r="C3067" t="s">
        <v>318</v>
      </c>
      <c r="D3067">
        <v>2021602</v>
      </c>
      <c r="E3067" t="s">
        <v>242</v>
      </c>
      <c r="F3067" t="s">
        <v>214</v>
      </c>
      <c r="G3067" t="s">
        <v>215</v>
      </c>
      <c r="H3067">
        <v>2</v>
      </c>
      <c r="I3067">
        <v>2016</v>
      </c>
      <c r="J3067">
        <v>1</v>
      </c>
      <c r="K3067" t="s">
        <v>231</v>
      </c>
      <c r="M3067" t="s">
        <v>232</v>
      </c>
      <c r="P3067" s="29" t="str">
        <f t="shared" si="127"/>
        <v>CVL</v>
      </c>
    </row>
    <row r="3068" spans="1:16" hidden="1" x14ac:dyDescent="0.25">
      <c r="A3068">
        <v>190384039</v>
      </c>
      <c r="B3068">
        <v>803401</v>
      </c>
      <c r="C3068" t="s">
        <v>318</v>
      </c>
      <c r="D3068">
        <v>2004116</v>
      </c>
      <c r="E3068" t="s">
        <v>229</v>
      </c>
      <c r="F3068" t="s">
        <v>214</v>
      </c>
      <c r="G3068" t="s">
        <v>215</v>
      </c>
      <c r="H3068">
        <v>2</v>
      </c>
      <c r="I3068">
        <v>2016</v>
      </c>
      <c r="J3068">
        <v>2</v>
      </c>
      <c r="L3068">
        <v>23085552</v>
      </c>
      <c r="M3068">
        <v>5.5</v>
      </c>
      <c r="P3068" s="29">
        <f t="shared" si="127"/>
        <v>0.75</v>
      </c>
    </row>
    <row r="3069" spans="1:16" hidden="1" x14ac:dyDescent="0.25">
      <c r="A3069">
        <v>190384039</v>
      </c>
      <c r="B3069">
        <v>803401</v>
      </c>
      <c r="C3069" t="s">
        <v>318</v>
      </c>
      <c r="D3069">
        <v>2021763</v>
      </c>
      <c r="E3069" t="s">
        <v>298</v>
      </c>
      <c r="F3069" t="s">
        <v>214</v>
      </c>
      <c r="G3069" t="s">
        <v>215</v>
      </c>
      <c r="H3069">
        <v>3</v>
      </c>
      <c r="I3069">
        <v>2016</v>
      </c>
      <c r="J3069">
        <v>2</v>
      </c>
      <c r="L3069">
        <v>23086846</v>
      </c>
      <c r="M3069">
        <v>3.6</v>
      </c>
      <c r="P3069" s="29">
        <f t="shared" si="127"/>
        <v>0.43333333333333335</v>
      </c>
    </row>
    <row r="3070" spans="1:16" hidden="1" x14ac:dyDescent="0.25">
      <c r="A3070">
        <v>190384039</v>
      </c>
      <c r="B3070">
        <v>803401</v>
      </c>
      <c r="C3070" t="s">
        <v>318</v>
      </c>
      <c r="D3070">
        <v>2005131</v>
      </c>
      <c r="E3070" t="s">
        <v>228</v>
      </c>
      <c r="F3070" t="s">
        <v>214</v>
      </c>
      <c r="G3070" t="s">
        <v>215</v>
      </c>
      <c r="H3070">
        <v>2</v>
      </c>
      <c r="I3070">
        <v>2016</v>
      </c>
      <c r="J3070">
        <v>2</v>
      </c>
      <c r="L3070">
        <v>23086518</v>
      </c>
      <c r="M3070">
        <v>6</v>
      </c>
      <c r="P3070" s="29">
        <f t="shared" si="127"/>
        <v>0.83333333333333337</v>
      </c>
    </row>
    <row r="3071" spans="1:16" hidden="1" x14ac:dyDescent="0.25">
      <c r="A3071">
        <v>190384039</v>
      </c>
      <c r="B3071">
        <v>803401</v>
      </c>
      <c r="C3071" t="s">
        <v>318</v>
      </c>
      <c r="D3071">
        <v>2005118</v>
      </c>
      <c r="E3071" t="s">
        <v>223</v>
      </c>
      <c r="F3071" t="s">
        <v>214</v>
      </c>
      <c r="G3071" t="s">
        <v>215</v>
      </c>
      <c r="H3071">
        <v>2</v>
      </c>
      <c r="I3071">
        <v>2016</v>
      </c>
      <c r="J3071">
        <v>2</v>
      </c>
      <c r="L3071">
        <v>23086742</v>
      </c>
      <c r="M3071">
        <v>4.2</v>
      </c>
      <c r="P3071" s="29">
        <f t="shared" si="127"/>
        <v>0.53333333333333333</v>
      </c>
    </row>
    <row r="3072" spans="1:16" hidden="1" x14ac:dyDescent="0.25">
      <c r="A3072">
        <v>190384039</v>
      </c>
      <c r="B3072">
        <v>803401</v>
      </c>
      <c r="C3072" t="s">
        <v>318</v>
      </c>
      <c r="D3072">
        <v>2005102</v>
      </c>
      <c r="E3072" t="s">
        <v>218</v>
      </c>
      <c r="F3072" t="s">
        <v>214</v>
      </c>
      <c r="G3072" t="s">
        <v>215</v>
      </c>
      <c r="H3072">
        <v>3</v>
      </c>
      <c r="I3072">
        <v>2016</v>
      </c>
      <c r="J3072">
        <v>2</v>
      </c>
      <c r="L3072">
        <v>23086741</v>
      </c>
      <c r="M3072">
        <v>3.7</v>
      </c>
      <c r="P3072" s="29">
        <f t="shared" si="127"/>
        <v>0.45</v>
      </c>
    </row>
    <row r="3073" spans="1:16" hidden="1" x14ac:dyDescent="0.25">
      <c r="A3073">
        <v>190384039</v>
      </c>
      <c r="B3073">
        <v>803401</v>
      </c>
      <c r="C3073" t="s">
        <v>318</v>
      </c>
      <c r="D3073">
        <v>2021756</v>
      </c>
      <c r="E3073" t="s">
        <v>253</v>
      </c>
      <c r="F3073" t="s">
        <v>214</v>
      </c>
      <c r="G3073" t="s">
        <v>215</v>
      </c>
      <c r="H3073">
        <v>3</v>
      </c>
      <c r="I3073">
        <v>2016</v>
      </c>
      <c r="J3073">
        <v>2</v>
      </c>
      <c r="L3073">
        <v>23086837</v>
      </c>
      <c r="M3073">
        <v>2.4</v>
      </c>
      <c r="P3073" s="29">
        <f t="shared" si="127"/>
        <v>0.23333333333333331</v>
      </c>
    </row>
    <row r="3074" spans="1:16" hidden="1" x14ac:dyDescent="0.25">
      <c r="A3074">
        <v>190384039</v>
      </c>
      <c r="B3074">
        <v>803401</v>
      </c>
      <c r="C3074" t="s">
        <v>318</v>
      </c>
      <c r="D3074">
        <v>2005102</v>
      </c>
      <c r="E3074" t="s">
        <v>218</v>
      </c>
      <c r="F3074" t="s">
        <v>214</v>
      </c>
      <c r="G3074" t="s">
        <v>215</v>
      </c>
      <c r="H3074">
        <v>2</v>
      </c>
      <c r="I3074">
        <v>2017</v>
      </c>
      <c r="J3074">
        <v>1</v>
      </c>
      <c r="M3074">
        <v>5.0999999999999996</v>
      </c>
      <c r="N3074" t="s">
        <v>231</v>
      </c>
      <c r="P3074" s="29">
        <f t="shared" si="127"/>
        <v>0.68333333333333324</v>
      </c>
    </row>
    <row r="3075" spans="1:16" hidden="1" x14ac:dyDescent="0.25">
      <c r="A3075">
        <v>190384039</v>
      </c>
      <c r="B3075">
        <v>803401</v>
      </c>
      <c r="C3075" t="s">
        <v>318</v>
      </c>
      <c r="D3075">
        <v>2021596</v>
      </c>
      <c r="E3075" t="s">
        <v>294</v>
      </c>
      <c r="F3075" t="s">
        <v>214</v>
      </c>
      <c r="G3075" t="s">
        <v>215</v>
      </c>
      <c r="H3075">
        <v>3</v>
      </c>
      <c r="I3075">
        <v>2017</v>
      </c>
      <c r="J3075">
        <v>1</v>
      </c>
      <c r="L3075">
        <v>23092936</v>
      </c>
      <c r="M3075">
        <v>3</v>
      </c>
      <c r="P3075" s="29">
        <f t="shared" si="127"/>
        <v>0.33333333333333331</v>
      </c>
    </row>
    <row r="3076" spans="1:16" hidden="1" x14ac:dyDescent="0.25">
      <c r="A3076">
        <v>190384039</v>
      </c>
      <c r="B3076">
        <v>803401</v>
      </c>
      <c r="C3076" t="s">
        <v>318</v>
      </c>
      <c r="D3076">
        <v>2021763</v>
      </c>
      <c r="E3076" t="s">
        <v>298</v>
      </c>
      <c r="F3076" t="s">
        <v>214</v>
      </c>
      <c r="G3076" t="s">
        <v>215</v>
      </c>
      <c r="H3076">
        <v>2</v>
      </c>
      <c r="I3076">
        <v>2017</v>
      </c>
      <c r="J3076">
        <v>1</v>
      </c>
      <c r="L3076">
        <v>23091987</v>
      </c>
      <c r="M3076">
        <v>5.5</v>
      </c>
      <c r="P3076" s="29">
        <f t="shared" si="127"/>
        <v>0.75</v>
      </c>
    </row>
    <row r="3077" spans="1:16" hidden="1" x14ac:dyDescent="0.25">
      <c r="A3077">
        <v>190384039</v>
      </c>
      <c r="B3077">
        <v>803401</v>
      </c>
      <c r="C3077" t="s">
        <v>318</v>
      </c>
      <c r="D3077">
        <v>2021756</v>
      </c>
      <c r="E3077" t="s">
        <v>253</v>
      </c>
      <c r="F3077" t="s">
        <v>214</v>
      </c>
      <c r="G3077" t="s">
        <v>215</v>
      </c>
      <c r="H3077">
        <v>3</v>
      </c>
      <c r="I3077">
        <v>2017</v>
      </c>
      <c r="J3077">
        <v>1</v>
      </c>
      <c r="L3077">
        <v>23092932</v>
      </c>
      <c r="M3077">
        <v>3.5</v>
      </c>
      <c r="P3077" s="29">
        <f t="shared" si="127"/>
        <v>0.41666666666666669</v>
      </c>
    </row>
    <row r="3078" spans="1:16" hidden="1" x14ac:dyDescent="0.25">
      <c r="A3078">
        <v>190384039</v>
      </c>
      <c r="B3078">
        <v>803401</v>
      </c>
      <c r="C3078" t="s">
        <v>318</v>
      </c>
      <c r="D3078">
        <v>2021638</v>
      </c>
      <c r="E3078" t="s">
        <v>250</v>
      </c>
      <c r="F3078" t="s">
        <v>214</v>
      </c>
      <c r="G3078" t="s">
        <v>215</v>
      </c>
      <c r="H3078">
        <v>3</v>
      </c>
      <c r="I3078">
        <v>2017</v>
      </c>
      <c r="J3078">
        <v>1</v>
      </c>
      <c r="L3078">
        <v>23092935</v>
      </c>
      <c r="M3078">
        <v>1.8</v>
      </c>
      <c r="P3078" s="29">
        <f t="shared" si="127"/>
        <v>0.13333333333333333</v>
      </c>
    </row>
    <row r="3079" spans="1:16" hidden="1" x14ac:dyDescent="0.25">
      <c r="A3079">
        <v>190384039</v>
      </c>
      <c r="B3079">
        <v>803401</v>
      </c>
      <c r="C3079" t="s">
        <v>318</v>
      </c>
      <c r="D3079">
        <v>2021781</v>
      </c>
      <c r="E3079" t="s">
        <v>235</v>
      </c>
      <c r="F3079" t="s">
        <v>214</v>
      </c>
      <c r="G3079" t="s">
        <v>215</v>
      </c>
      <c r="H3079">
        <v>2</v>
      </c>
      <c r="I3079">
        <v>2017</v>
      </c>
      <c r="J3079">
        <v>1</v>
      </c>
      <c r="L3079">
        <v>23092946</v>
      </c>
      <c r="M3079">
        <v>5.2</v>
      </c>
      <c r="P3079" s="29">
        <f t="shared" si="127"/>
        <v>0.70000000000000007</v>
      </c>
    </row>
    <row r="3080" spans="1:16" hidden="1" x14ac:dyDescent="0.25">
      <c r="A3080">
        <v>190384039</v>
      </c>
      <c r="B3080">
        <v>803401</v>
      </c>
      <c r="C3080" t="s">
        <v>318</v>
      </c>
      <c r="D3080">
        <v>2005102</v>
      </c>
      <c r="E3080" t="s">
        <v>218</v>
      </c>
      <c r="F3080" t="s">
        <v>214</v>
      </c>
      <c r="G3080" t="s">
        <v>215</v>
      </c>
      <c r="H3080">
        <v>4</v>
      </c>
      <c r="I3080">
        <v>2017</v>
      </c>
      <c r="J3080">
        <v>1</v>
      </c>
      <c r="L3080">
        <v>23092915</v>
      </c>
      <c r="P3080" s="29" t="str">
        <f t="shared" si="127"/>
        <v>DRP</v>
      </c>
    </row>
    <row r="3081" spans="1:16" hidden="1" x14ac:dyDescent="0.25">
      <c r="A3081">
        <v>190384039</v>
      </c>
      <c r="B3081">
        <v>803401</v>
      </c>
      <c r="C3081" t="s">
        <v>318</v>
      </c>
      <c r="D3081">
        <v>2021638</v>
      </c>
      <c r="E3081" t="s">
        <v>250</v>
      </c>
      <c r="F3081" t="s">
        <v>214</v>
      </c>
      <c r="G3081" t="s">
        <v>215</v>
      </c>
      <c r="H3081">
        <v>3</v>
      </c>
      <c r="I3081">
        <v>2017</v>
      </c>
      <c r="J3081">
        <v>2</v>
      </c>
      <c r="L3081">
        <v>23101182</v>
      </c>
      <c r="M3081">
        <v>3</v>
      </c>
      <c r="P3081" s="29">
        <f t="shared" si="127"/>
        <v>0.33333333333333331</v>
      </c>
    </row>
    <row r="3082" spans="1:16" hidden="1" x14ac:dyDescent="0.25">
      <c r="A3082">
        <v>190384039</v>
      </c>
      <c r="B3082">
        <v>803401</v>
      </c>
      <c r="C3082" t="s">
        <v>318</v>
      </c>
      <c r="D3082">
        <v>2021596</v>
      </c>
      <c r="E3082" t="s">
        <v>294</v>
      </c>
      <c r="F3082" t="s">
        <v>214</v>
      </c>
      <c r="G3082" t="s">
        <v>215</v>
      </c>
      <c r="H3082">
        <v>3</v>
      </c>
      <c r="I3082">
        <v>2017</v>
      </c>
      <c r="J3082">
        <v>2</v>
      </c>
      <c r="L3082">
        <v>23101186</v>
      </c>
      <c r="M3082">
        <v>2.8</v>
      </c>
      <c r="P3082" s="29">
        <f t="shared" si="127"/>
        <v>0.3</v>
      </c>
    </row>
    <row r="3083" spans="1:16" hidden="1" x14ac:dyDescent="0.25">
      <c r="A3083">
        <v>190384039</v>
      </c>
      <c r="B3083">
        <v>803401</v>
      </c>
      <c r="C3083" t="s">
        <v>318</v>
      </c>
      <c r="D3083">
        <v>2021756</v>
      </c>
      <c r="E3083" t="s">
        <v>253</v>
      </c>
      <c r="F3083" t="s">
        <v>214</v>
      </c>
      <c r="G3083" t="s">
        <v>215</v>
      </c>
      <c r="H3083">
        <v>2</v>
      </c>
      <c r="I3083">
        <v>2017</v>
      </c>
      <c r="J3083">
        <v>2</v>
      </c>
      <c r="L3083">
        <v>23101099</v>
      </c>
      <c r="M3083">
        <v>4</v>
      </c>
      <c r="P3083" s="29">
        <f t="shared" si="127"/>
        <v>0.5</v>
      </c>
    </row>
    <row r="3084" spans="1:16" hidden="1" x14ac:dyDescent="0.25">
      <c r="A3084">
        <v>190384039</v>
      </c>
      <c r="B3084">
        <v>803401</v>
      </c>
      <c r="C3084" t="s">
        <v>318</v>
      </c>
      <c r="D3084">
        <v>2021993</v>
      </c>
      <c r="E3084" t="s">
        <v>256</v>
      </c>
      <c r="F3084" t="s">
        <v>214</v>
      </c>
      <c r="G3084" t="s">
        <v>215</v>
      </c>
      <c r="H3084">
        <v>3</v>
      </c>
      <c r="I3084">
        <v>2017</v>
      </c>
      <c r="J3084">
        <v>2</v>
      </c>
      <c r="L3084">
        <v>23097538</v>
      </c>
      <c r="M3084">
        <v>3.3</v>
      </c>
      <c r="P3084" s="29">
        <f t="shared" si="127"/>
        <v>0.3833333333333333</v>
      </c>
    </row>
    <row r="3085" spans="1:16" hidden="1" x14ac:dyDescent="0.25">
      <c r="A3085">
        <v>190384039</v>
      </c>
      <c r="B3085">
        <v>803401</v>
      </c>
      <c r="C3085" t="s">
        <v>318</v>
      </c>
      <c r="D3085">
        <v>2021679</v>
      </c>
      <c r="E3085" t="s">
        <v>259</v>
      </c>
      <c r="F3085" t="s">
        <v>214</v>
      </c>
      <c r="G3085" t="s">
        <v>215</v>
      </c>
      <c r="H3085">
        <v>2</v>
      </c>
      <c r="I3085">
        <v>2017</v>
      </c>
      <c r="J3085">
        <v>2</v>
      </c>
      <c r="L3085">
        <v>23101199</v>
      </c>
      <c r="M3085">
        <v>5.2</v>
      </c>
      <c r="P3085" s="29">
        <f t="shared" si="127"/>
        <v>0.70000000000000007</v>
      </c>
    </row>
    <row r="3086" spans="1:16" hidden="1" x14ac:dyDescent="0.25">
      <c r="A3086">
        <v>190384039</v>
      </c>
      <c r="B3086">
        <v>803401</v>
      </c>
      <c r="C3086" t="s">
        <v>318</v>
      </c>
      <c r="D3086">
        <v>2005120</v>
      </c>
      <c r="E3086" t="s">
        <v>293</v>
      </c>
      <c r="F3086" t="s">
        <v>214</v>
      </c>
      <c r="G3086" t="s">
        <v>215</v>
      </c>
      <c r="H3086">
        <v>2</v>
      </c>
      <c r="I3086">
        <v>2017</v>
      </c>
      <c r="J3086">
        <v>2</v>
      </c>
      <c r="L3086">
        <v>23097529</v>
      </c>
      <c r="M3086">
        <v>5</v>
      </c>
      <c r="P3086" s="29">
        <f t="shared" si="127"/>
        <v>0.66666666666666663</v>
      </c>
    </row>
    <row r="3087" spans="1:16" hidden="1" x14ac:dyDescent="0.25">
      <c r="A3087">
        <v>190384039</v>
      </c>
      <c r="B3087">
        <v>803401</v>
      </c>
      <c r="C3087" t="s">
        <v>318</v>
      </c>
      <c r="D3087">
        <v>2004591</v>
      </c>
      <c r="E3087" t="s">
        <v>271</v>
      </c>
      <c r="F3087" t="s">
        <v>214</v>
      </c>
      <c r="G3087" t="s">
        <v>215</v>
      </c>
      <c r="H3087">
        <v>2</v>
      </c>
      <c r="I3087">
        <v>2017</v>
      </c>
      <c r="J3087">
        <v>2</v>
      </c>
      <c r="L3087">
        <v>23097625</v>
      </c>
      <c r="M3087">
        <v>4</v>
      </c>
      <c r="P3087" s="29">
        <f t="shared" si="127"/>
        <v>0.5</v>
      </c>
    </row>
    <row r="3088" spans="1:16" hidden="1" x14ac:dyDescent="0.25">
      <c r="A3088">
        <v>190384039</v>
      </c>
      <c r="B3088">
        <v>803401</v>
      </c>
      <c r="C3088" t="s">
        <v>318</v>
      </c>
      <c r="D3088">
        <v>2004112</v>
      </c>
      <c r="E3088" t="s">
        <v>244</v>
      </c>
      <c r="F3088" t="s">
        <v>214</v>
      </c>
      <c r="G3088" t="s">
        <v>215</v>
      </c>
      <c r="H3088">
        <v>2</v>
      </c>
      <c r="I3088">
        <v>2018</v>
      </c>
      <c r="J3088">
        <v>1</v>
      </c>
      <c r="M3088" t="s">
        <v>232</v>
      </c>
      <c r="N3088" t="s">
        <v>231</v>
      </c>
      <c r="P3088" s="29" t="str">
        <f t="shared" si="127"/>
        <v>CVL</v>
      </c>
    </row>
    <row r="3089" spans="1:16" hidden="1" x14ac:dyDescent="0.25">
      <c r="A3089">
        <v>190384039</v>
      </c>
      <c r="B3089">
        <v>803401</v>
      </c>
      <c r="C3089" t="s">
        <v>318</v>
      </c>
      <c r="D3089">
        <v>2004116</v>
      </c>
      <c r="E3089" t="s">
        <v>229</v>
      </c>
      <c r="F3089" t="s">
        <v>214</v>
      </c>
      <c r="G3089" t="s">
        <v>215</v>
      </c>
      <c r="H3089">
        <v>2</v>
      </c>
      <c r="I3089">
        <v>2018</v>
      </c>
      <c r="J3089">
        <v>1</v>
      </c>
      <c r="M3089">
        <v>5.5</v>
      </c>
      <c r="N3089" t="s">
        <v>231</v>
      </c>
      <c r="P3089" s="29">
        <f t="shared" si="127"/>
        <v>0.75</v>
      </c>
    </row>
    <row r="3090" spans="1:16" hidden="1" x14ac:dyDescent="0.25">
      <c r="A3090">
        <v>190384039</v>
      </c>
      <c r="B3090">
        <v>803401</v>
      </c>
      <c r="C3090" t="s">
        <v>318</v>
      </c>
      <c r="D3090">
        <v>2004098</v>
      </c>
      <c r="E3090" t="s">
        <v>213</v>
      </c>
      <c r="F3090" t="s">
        <v>214</v>
      </c>
      <c r="G3090" t="s">
        <v>215</v>
      </c>
      <c r="H3090">
        <v>2</v>
      </c>
      <c r="I3090">
        <v>2018</v>
      </c>
      <c r="J3090">
        <v>1</v>
      </c>
      <c r="M3090">
        <v>6.7</v>
      </c>
      <c r="N3090" t="s">
        <v>231</v>
      </c>
      <c r="P3090" s="29">
        <f t="shared" si="127"/>
        <v>0.95000000000000007</v>
      </c>
    </row>
    <row r="3091" spans="1:16" hidden="1" x14ac:dyDescent="0.25">
      <c r="A3091">
        <v>190384039</v>
      </c>
      <c r="B3091">
        <v>803401</v>
      </c>
      <c r="C3091" t="s">
        <v>318</v>
      </c>
      <c r="D3091">
        <v>2004099</v>
      </c>
      <c r="E3091" t="s">
        <v>245</v>
      </c>
      <c r="F3091" t="s">
        <v>214</v>
      </c>
      <c r="G3091" t="s">
        <v>215</v>
      </c>
      <c r="H3091">
        <v>4</v>
      </c>
      <c r="I3091">
        <v>2018</v>
      </c>
      <c r="J3091">
        <v>2</v>
      </c>
      <c r="L3091">
        <v>23114489</v>
      </c>
      <c r="P3091" s="29" t="str">
        <f t="shared" si="127"/>
        <v>DRP</v>
      </c>
    </row>
    <row r="3092" spans="1:16" hidden="1" x14ac:dyDescent="0.25">
      <c r="A3092">
        <v>190384039</v>
      </c>
      <c r="B3092">
        <v>803401</v>
      </c>
      <c r="C3092" t="s">
        <v>318</v>
      </c>
      <c r="D3092">
        <v>2004099</v>
      </c>
      <c r="E3092" t="s">
        <v>245</v>
      </c>
      <c r="F3092" t="s">
        <v>214</v>
      </c>
      <c r="G3092" t="s">
        <v>215</v>
      </c>
      <c r="H3092">
        <v>3</v>
      </c>
      <c r="I3092">
        <v>2018</v>
      </c>
      <c r="J3092">
        <v>2</v>
      </c>
      <c r="L3092">
        <v>23114475</v>
      </c>
      <c r="M3092">
        <v>1.7</v>
      </c>
      <c r="P3092" s="29">
        <f t="shared" si="127"/>
        <v>0.11666666666666665</v>
      </c>
    </row>
    <row r="3093" spans="1:16" hidden="1" x14ac:dyDescent="0.25">
      <c r="A3093">
        <v>190384039</v>
      </c>
      <c r="B3093">
        <v>803401</v>
      </c>
      <c r="C3093" t="s">
        <v>318</v>
      </c>
      <c r="D3093">
        <v>2004099</v>
      </c>
      <c r="E3093" t="s">
        <v>245</v>
      </c>
      <c r="F3093" t="s">
        <v>214</v>
      </c>
      <c r="G3093" t="s">
        <v>215</v>
      </c>
      <c r="H3093">
        <v>2</v>
      </c>
      <c r="I3093">
        <v>2019</v>
      </c>
      <c r="J3093">
        <v>1</v>
      </c>
      <c r="L3093">
        <v>23121824</v>
      </c>
      <c r="M3093">
        <v>4.3</v>
      </c>
      <c r="P3093" s="29">
        <f t="shared" si="127"/>
        <v>0.54999999999999993</v>
      </c>
    </row>
    <row r="3094" spans="1:16" hidden="1" x14ac:dyDescent="0.25">
      <c r="A3094">
        <v>190384039</v>
      </c>
      <c r="B3094">
        <v>803401</v>
      </c>
      <c r="C3094" t="s">
        <v>318</v>
      </c>
      <c r="D3094">
        <v>2004099</v>
      </c>
      <c r="E3094" t="s">
        <v>245</v>
      </c>
      <c r="F3094" t="s">
        <v>214</v>
      </c>
      <c r="G3094" t="s">
        <v>215</v>
      </c>
      <c r="H3094">
        <v>4</v>
      </c>
      <c r="I3094">
        <v>2019</v>
      </c>
      <c r="J3094">
        <v>1</v>
      </c>
      <c r="L3094">
        <v>23121824</v>
      </c>
      <c r="P3094" s="29" t="str">
        <f t="shared" si="127"/>
        <v>DRP</v>
      </c>
    </row>
    <row r="3095" spans="1:16" hidden="1" x14ac:dyDescent="0.25">
      <c r="A3095">
        <v>190384039</v>
      </c>
      <c r="B3095">
        <v>803401</v>
      </c>
      <c r="C3095" t="s">
        <v>318</v>
      </c>
      <c r="D3095">
        <v>2004099</v>
      </c>
      <c r="E3095" t="s">
        <v>245</v>
      </c>
      <c r="F3095" t="s">
        <v>214</v>
      </c>
      <c r="G3095" t="s">
        <v>215</v>
      </c>
      <c r="H3095">
        <v>4</v>
      </c>
      <c r="I3095">
        <v>2019</v>
      </c>
      <c r="J3095">
        <v>1</v>
      </c>
      <c r="L3095">
        <v>23121825</v>
      </c>
      <c r="P3095" s="29" t="str">
        <f t="shared" si="127"/>
        <v>DRP</v>
      </c>
    </row>
    <row r="3096" spans="1:16" hidden="1" x14ac:dyDescent="0.25">
      <c r="A3096">
        <v>190536262</v>
      </c>
      <c r="B3096">
        <v>803400</v>
      </c>
      <c r="C3096" t="s">
        <v>212</v>
      </c>
      <c r="D3096">
        <v>2005099</v>
      </c>
      <c r="E3096" t="s">
        <v>217</v>
      </c>
      <c r="F3096" t="s">
        <v>214</v>
      </c>
      <c r="G3096" t="s">
        <v>215</v>
      </c>
      <c r="H3096">
        <v>3</v>
      </c>
      <c r="I3096">
        <v>2015</v>
      </c>
      <c r="J3096">
        <v>1</v>
      </c>
      <c r="L3096">
        <v>23066432</v>
      </c>
      <c r="M3096">
        <v>3.3</v>
      </c>
      <c r="P3096" s="29">
        <f t="shared" ref="P3096:P3110" si="128">IF(AND(ISNUMBER(M3096),H3096&lt;&gt;4,N3096&lt;&gt;"X"),(M3096-1)/6,IF(H3096=4,"DRP",IF(AND(H3096=3,M3096="NA"),"BAD",IF(AND(H3096=2),"CVL",IF(AND(H3096=1,ISBLANK(M3096)),"NULL","UNK")))))</f>
        <v>0.3833333333333333</v>
      </c>
    </row>
    <row r="3097" spans="1:16" hidden="1" x14ac:dyDescent="0.25">
      <c r="A3097">
        <v>190536262</v>
      </c>
      <c r="B3097">
        <v>803400</v>
      </c>
      <c r="C3097" t="s">
        <v>212</v>
      </c>
      <c r="D3097">
        <v>2005102</v>
      </c>
      <c r="E3097" t="s">
        <v>218</v>
      </c>
      <c r="F3097" t="s">
        <v>214</v>
      </c>
      <c r="G3097" t="s">
        <v>215</v>
      </c>
      <c r="H3097">
        <v>3</v>
      </c>
      <c r="I3097">
        <v>2015</v>
      </c>
      <c r="J3097">
        <v>1</v>
      </c>
      <c r="L3097">
        <v>23066493</v>
      </c>
      <c r="M3097">
        <v>2.9</v>
      </c>
      <c r="P3097" s="29">
        <f t="shared" si="128"/>
        <v>0.31666666666666665</v>
      </c>
    </row>
    <row r="3098" spans="1:16" hidden="1" x14ac:dyDescent="0.25">
      <c r="A3098">
        <v>190536262</v>
      </c>
      <c r="B3098">
        <v>803400</v>
      </c>
      <c r="C3098" t="s">
        <v>212</v>
      </c>
      <c r="D3098">
        <v>2021600</v>
      </c>
      <c r="E3098" t="s">
        <v>219</v>
      </c>
      <c r="F3098" t="s">
        <v>214</v>
      </c>
      <c r="G3098" t="s">
        <v>215</v>
      </c>
      <c r="H3098">
        <v>3</v>
      </c>
      <c r="I3098">
        <v>2015</v>
      </c>
      <c r="J3098">
        <v>1</v>
      </c>
      <c r="L3098">
        <v>23066440</v>
      </c>
      <c r="M3098">
        <v>3.2</v>
      </c>
      <c r="P3098" s="29">
        <f t="shared" si="128"/>
        <v>0.3666666666666667</v>
      </c>
    </row>
    <row r="3099" spans="1:16" hidden="1" x14ac:dyDescent="0.25">
      <c r="A3099">
        <v>190536262</v>
      </c>
      <c r="B3099">
        <v>803400</v>
      </c>
      <c r="C3099" t="s">
        <v>212</v>
      </c>
      <c r="D3099">
        <v>2005117</v>
      </c>
      <c r="E3099" t="s">
        <v>220</v>
      </c>
      <c r="F3099" t="s">
        <v>214</v>
      </c>
      <c r="G3099" t="s">
        <v>215</v>
      </c>
      <c r="H3099">
        <v>2</v>
      </c>
      <c r="I3099">
        <v>2015</v>
      </c>
      <c r="J3099">
        <v>1</v>
      </c>
      <c r="L3099">
        <v>23065518</v>
      </c>
      <c r="M3099">
        <v>4</v>
      </c>
      <c r="P3099" s="29">
        <f t="shared" si="128"/>
        <v>0.5</v>
      </c>
    </row>
    <row r="3100" spans="1:16" hidden="1" x14ac:dyDescent="0.25">
      <c r="A3100">
        <v>190536262</v>
      </c>
      <c r="B3100">
        <v>803400</v>
      </c>
      <c r="C3100" t="s">
        <v>212</v>
      </c>
      <c r="D3100">
        <v>2004098</v>
      </c>
      <c r="E3100" t="s">
        <v>213</v>
      </c>
      <c r="F3100" t="s">
        <v>214</v>
      </c>
      <c r="G3100" t="s">
        <v>215</v>
      </c>
      <c r="H3100">
        <v>2</v>
      </c>
      <c r="I3100">
        <v>2015</v>
      </c>
      <c r="J3100">
        <v>1</v>
      </c>
      <c r="L3100">
        <v>23066603</v>
      </c>
      <c r="M3100">
        <v>6.8</v>
      </c>
      <c r="P3100" s="29">
        <f t="shared" si="128"/>
        <v>0.96666666666666667</v>
      </c>
    </row>
    <row r="3101" spans="1:16" hidden="1" x14ac:dyDescent="0.25">
      <c r="A3101">
        <v>190536262</v>
      </c>
      <c r="B3101">
        <v>803400</v>
      </c>
      <c r="C3101" t="s">
        <v>212</v>
      </c>
      <c r="D3101">
        <v>2021754</v>
      </c>
      <c r="E3101" t="s">
        <v>216</v>
      </c>
      <c r="F3101" t="s">
        <v>214</v>
      </c>
      <c r="G3101" t="s">
        <v>215</v>
      </c>
      <c r="H3101">
        <v>3</v>
      </c>
      <c r="I3101">
        <v>2015</v>
      </c>
      <c r="J3101">
        <v>1</v>
      </c>
      <c r="L3101">
        <v>23066480</v>
      </c>
      <c r="M3101">
        <v>2.2999999999999998</v>
      </c>
      <c r="P3101" s="29">
        <f t="shared" si="128"/>
        <v>0.21666666666666665</v>
      </c>
    </row>
    <row r="3102" spans="1:16" hidden="1" x14ac:dyDescent="0.25">
      <c r="A3102">
        <v>190536262</v>
      </c>
      <c r="B3102">
        <v>803400</v>
      </c>
      <c r="C3102" t="s">
        <v>212</v>
      </c>
      <c r="D3102">
        <v>2021600</v>
      </c>
      <c r="E3102" t="s">
        <v>219</v>
      </c>
      <c r="F3102" t="s">
        <v>214</v>
      </c>
      <c r="G3102" t="s">
        <v>215</v>
      </c>
      <c r="H3102">
        <v>3</v>
      </c>
      <c r="I3102">
        <v>2015</v>
      </c>
      <c r="J3102">
        <v>2</v>
      </c>
      <c r="L3102">
        <v>23071941</v>
      </c>
      <c r="M3102">
        <v>3.1</v>
      </c>
      <c r="P3102" s="29">
        <f t="shared" si="128"/>
        <v>0.35000000000000003</v>
      </c>
    </row>
    <row r="3103" spans="1:16" hidden="1" x14ac:dyDescent="0.25">
      <c r="A3103">
        <v>190536262</v>
      </c>
      <c r="B3103">
        <v>803400</v>
      </c>
      <c r="C3103" t="s">
        <v>212</v>
      </c>
      <c r="D3103">
        <v>2005099</v>
      </c>
      <c r="E3103" t="s">
        <v>217</v>
      </c>
      <c r="F3103" t="s">
        <v>214</v>
      </c>
      <c r="G3103" t="s">
        <v>215</v>
      </c>
      <c r="H3103">
        <v>3</v>
      </c>
      <c r="I3103">
        <v>2015</v>
      </c>
      <c r="J3103">
        <v>2</v>
      </c>
      <c r="L3103">
        <v>23071932</v>
      </c>
      <c r="M3103">
        <v>2.2999999999999998</v>
      </c>
      <c r="P3103" s="29">
        <f t="shared" si="128"/>
        <v>0.21666666666666665</v>
      </c>
    </row>
    <row r="3104" spans="1:16" hidden="1" x14ac:dyDescent="0.25">
      <c r="A3104">
        <v>190536262</v>
      </c>
      <c r="B3104">
        <v>803400</v>
      </c>
      <c r="C3104" t="s">
        <v>212</v>
      </c>
      <c r="D3104">
        <v>2005102</v>
      </c>
      <c r="E3104" t="s">
        <v>218</v>
      </c>
      <c r="F3104" t="s">
        <v>214</v>
      </c>
      <c r="G3104" t="s">
        <v>215</v>
      </c>
      <c r="H3104">
        <v>3</v>
      </c>
      <c r="I3104">
        <v>2015</v>
      </c>
      <c r="J3104">
        <v>2</v>
      </c>
      <c r="L3104">
        <v>23072204</v>
      </c>
      <c r="M3104">
        <v>3.8</v>
      </c>
      <c r="P3104" s="29">
        <f t="shared" si="128"/>
        <v>0.46666666666666662</v>
      </c>
    </row>
    <row r="3105" spans="1:16" hidden="1" x14ac:dyDescent="0.25">
      <c r="A3105">
        <v>190536262</v>
      </c>
      <c r="B3105">
        <v>803400</v>
      </c>
      <c r="C3105" t="s">
        <v>212</v>
      </c>
      <c r="D3105">
        <v>2021754</v>
      </c>
      <c r="E3105" t="s">
        <v>216</v>
      </c>
      <c r="F3105" t="s">
        <v>214</v>
      </c>
      <c r="G3105" t="s">
        <v>215</v>
      </c>
      <c r="H3105">
        <v>3</v>
      </c>
      <c r="I3105">
        <v>2015</v>
      </c>
      <c r="J3105">
        <v>2</v>
      </c>
      <c r="L3105">
        <v>23074752</v>
      </c>
      <c r="M3105">
        <v>3.3</v>
      </c>
      <c r="P3105" s="29">
        <f t="shared" si="128"/>
        <v>0.3833333333333333</v>
      </c>
    </row>
    <row r="3106" spans="1:16" hidden="1" x14ac:dyDescent="0.25">
      <c r="A3106">
        <v>190536262</v>
      </c>
      <c r="B3106">
        <v>803400</v>
      </c>
      <c r="C3106" t="s">
        <v>212</v>
      </c>
      <c r="D3106">
        <v>2005118</v>
      </c>
      <c r="E3106" t="s">
        <v>223</v>
      </c>
      <c r="F3106" t="s">
        <v>214</v>
      </c>
      <c r="G3106" t="s">
        <v>215</v>
      </c>
      <c r="H3106">
        <v>3</v>
      </c>
      <c r="I3106">
        <v>2015</v>
      </c>
      <c r="J3106">
        <v>2</v>
      </c>
      <c r="L3106">
        <v>23071574</v>
      </c>
      <c r="M3106">
        <v>3.1</v>
      </c>
      <c r="P3106" s="29">
        <f t="shared" si="128"/>
        <v>0.35000000000000003</v>
      </c>
    </row>
    <row r="3107" spans="1:16" hidden="1" x14ac:dyDescent="0.25">
      <c r="A3107">
        <v>190536262</v>
      </c>
      <c r="B3107">
        <v>803400</v>
      </c>
      <c r="C3107" t="s">
        <v>212</v>
      </c>
      <c r="D3107">
        <v>2021795</v>
      </c>
      <c r="E3107" t="s">
        <v>222</v>
      </c>
      <c r="F3107" t="s">
        <v>214</v>
      </c>
      <c r="G3107" t="s">
        <v>215</v>
      </c>
      <c r="H3107">
        <v>3</v>
      </c>
      <c r="I3107">
        <v>2015</v>
      </c>
      <c r="J3107">
        <v>2</v>
      </c>
      <c r="L3107">
        <v>23070473</v>
      </c>
      <c r="M3107" t="s">
        <v>221</v>
      </c>
      <c r="P3107" s="29" t="str">
        <f t="shared" si="128"/>
        <v>BAD</v>
      </c>
    </row>
    <row r="3108" spans="1:16" hidden="1" x14ac:dyDescent="0.25">
      <c r="A3108">
        <v>190536262</v>
      </c>
      <c r="B3108">
        <v>803400</v>
      </c>
      <c r="C3108" t="s">
        <v>212</v>
      </c>
      <c r="D3108">
        <v>2004112</v>
      </c>
      <c r="E3108" t="s">
        <v>244</v>
      </c>
      <c r="F3108" t="s">
        <v>214</v>
      </c>
      <c r="G3108" t="s">
        <v>215</v>
      </c>
      <c r="H3108">
        <v>2</v>
      </c>
      <c r="I3108">
        <v>2015</v>
      </c>
      <c r="J3108">
        <v>2</v>
      </c>
      <c r="L3108">
        <v>23073248</v>
      </c>
      <c r="M3108">
        <v>5.5</v>
      </c>
      <c r="P3108" s="29">
        <f t="shared" si="128"/>
        <v>0.75</v>
      </c>
    </row>
    <row r="3109" spans="1:16" hidden="1" x14ac:dyDescent="0.25">
      <c r="A3109">
        <v>190536262</v>
      </c>
      <c r="B3109">
        <v>803400</v>
      </c>
      <c r="C3109" t="s">
        <v>212</v>
      </c>
      <c r="D3109">
        <v>2004116</v>
      </c>
      <c r="E3109" t="s">
        <v>229</v>
      </c>
      <c r="F3109" t="s">
        <v>214</v>
      </c>
      <c r="G3109" t="s">
        <v>215</v>
      </c>
      <c r="H3109">
        <v>2</v>
      </c>
      <c r="I3109">
        <v>2015</v>
      </c>
      <c r="J3109">
        <v>2</v>
      </c>
      <c r="L3109">
        <v>23073311</v>
      </c>
      <c r="M3109">
        <v>6.2</v>
      </c>
      <c r="P3109" s="29">
        <f t="shared" si="128"/>
        <v>0.8666666666666667</v>
      </c>
    </row>
    <row r="3110" spans="1:16" hidden="1" x14ac:dyDescent="0.25">
      <c r="A3110">
        <v>190536262</v>
      </c>
      <c r="B3110">
        <v>803400</v>
      </c>
      <c r="C3110" t="s">
        <v>212</v>
      </c>
      <c r="D3110">
        <v>2021754</v>
      </c>
      <c r="E3110" t="s">
        <v>216</v>
      </c>
      <c r="F3110" t="s">
        <v>214</v>
      </c>
      <c r="G3110" t="s">
        <v>215</v>
      </c>
      <c r="H3110">
        <v>4</v>
      </c>
      <c r="I3110">
        <v>2015</v>
      </c>
      <c r="J3110">
        <v>2</v>
      </c>
      <c r="L3110">
        <v>23074129</v>
      </c>
      <c r="P3110" s="29" t="str">
        <f t="shared" si="128"/>
        <v>DRP</v>
      </c>
    </row>
    <row r="3111" spans="1:16" hidden="1" x14ac:dyDescent="0.25">
      <c r="A3111">
        <v>190536262</v>
      </c>
      <c r="B3111">
        <v>803400</v>
      </c>
      <c r="C3111" t="s">
        <v>212</v>
      </c>
      <c r="D3111">
        <v>2004099</v>
      </c>
      <c r="E3111" t="s">
        <v>245</v>
      </c>
      <c r="F3111" t="s">
        <v>214</v>
      </c>
      <c r="G3111" t="s">
        <v>215</v>
      </c>
      <c r="H3111">
        <v>2</v>
      </c>
      <c r="I3111">
        <v>2016</v>
      </c>
      <c r="J3111">
        <v>2</v>
      </c>
      <c r="L3111">
        <v>23085310</v>
      </c>
      <c r="M3111">
        <v>5.9</v>
      </c>
      <c r="P3111" s="29">
        <f t="shared" ref="P3111:P3119" si="129">IF(AND(ISNUMBER(M3111),H3111&lt;&gt;4),(M3111-1)/6,IF(H3111=4,"DRP",IF(AND(H3111=3,M3111="NA"),"BAD",IF(AND(H3111=2),"CVL",IF(AND(H3111=1,ISBLANK(M3111)),"NULL","UNK")))))</f>
        <v>0.81666666666666676</v>
      </c>
    </row>
    <row r="3112" spans="1:16" hidden="1" x14ac:dyDescent="0.25">
      <c r="A3112">
        <v>190536262</v>
      </c>
      <c r="B3112">
        <v>803400</v>
      </c>
      <c r="C3112" t="s">
        <v>212</v>
      </c>
      <c r="D3112">
        <v>2005131</v>
      </c>
      <c r="E3112" t="s">
        <v>228</v>
      </c>
      <c r="F3112" t="s">
        <v>366</v>
      </c>
      <c r="G3112" t="s">
        <v>366</v>
      </c>
      <c r="H3112">
        <v>2</v>
      </c>
      <c r="I3112">
        <v>2017</v>
      </c>
      <c r="J3112">
        <v>1</v>
      </c>
      <c r="L3112">
        <v>23093316</v>
      </c>
      <c r="M3112">
        <v>5.4</v>
      </c>
      <c r="P3112" s="29">
        <f t="shared" si="129"/>
        <v>0.73333333333333339</v>
      </c>
    </row>
    <row r="3113" spans="1:16" hidden="1" x14ac:dyDescent="0.25">
      <c r="A3113">
        <v>190536262</v>
      </c>
      <c r="B3113">
        <v>803400</v>
      </c>
      <c r="C3113" t="s">
        <v>212</v>
      </c>
      <c r="D3113">
        <v>2019154</v>
      </c>
      <c r="E3113" t="s">
        <v>225</v>
      </c>
      <c r="F3113" t="s">
        <v>366</v>
      </c>
      <c r="G3113" t="s">
        <v>366</v>
      </c>
      <c r="H3113">
        <v>2</v>
      </c>
      <c r="I3113">
        <v>2017</v>
      </c>
      <c r="J3113">
        <v>1</v>
      </c>
      <c r="L3113">
        <v>23093771</v>
      </c>
      <c r="M3113">
        <v>6</v>
      </c>
      <c r="P3113" s="29">
        <f t="shared" si="129"/>
        <v>0.83333333333333337</v>
      </c>
    </row>
    <row r="3114" spans="1:16" hidden="1" x14ac:dyDescent="0.25">
      <c r="A3114">
        <v>190536262</v>
      </c>
      <c r="B3114">
        <v>803400</v>
      </c>
      <c r="C3114" t="s">
        <v>212</v>
      </c>
      <c r="D3114">
        <v>2003969</v>
      </c>
      <c r="E3114" t="s">
        <v>246</v>
      </c>
      <c r="F3114" t="s">
        <v>320</v>
      </c>
      <c r="G3114" t="s">
        <v>321</v>
      </c>
      <c r="H3114">
        <v>4</v>
      </c>
      <c r="I3114">
        <v>2017</v>
      </c>
      <c r="J3114">
        <v>2</v>
      </c>
      <c r="L3114">
        <v>23098301</v>
      </c>
      <c r="P3114" s="29" t="str">
        <f t="shared" si="129"/>
        <v>DRP</v>
      </c>
    </row>
    <row r="3115" spans="1:16" hidden="1" x14ac:dyDescent="0.25">
      <c r="A3115">
        <v>190536262</v>
      </c>
      <c r="B3115">
        <v>803400</v>
      </c>
      <c r="C3115" t="s">
        <v>212</v>
      </c>
      <c r="D3115">
        <v>2003957</v>
      </c>
      <c r="E3115" t="s">
        <v>371</v>
      </c>
      <c r="F3115" t="s">
        <v>320</v>
      </c>
      <c r="G3115" t="s">
        <v>321</v>
      </c>
      <c r="H3115">
        <v>4</v>
      </c>
      <c r="I3115">
        <v>2017</v>
      </c>
      <c r="J3115">
        <v>2</v>
      </c>
      <c r="L3115">
        <v>23098305</v>
      </c>
      <c r="P3115" s="29" t="str">
        <f t="shared" si="129"/>
        <v>DRP</v>
      </c>
    </row>
    <row r="3116" spans="1:16" hidden="1" x14ac:dyDescent="0.25">
      <c r="A3116">
        <v>190536262</v>
      </c>
      <c r="B3116">
        <v>803400</v>
      </c>
      <c r="C3116" t="s">
        <v>212</v>
      </c>
      <c r="D3116">
        <v>2027109</v>
      </c>
      <c r="E3116" t="s">
        <v>372</v>
      </c>
      <c r="F3116" t="s">
        <v>320</v>
      </c>
      <c r="G3116" t="s">
        <v>321</v>
      </c>
      <c r="H3116">
        <v>2</v>
      </c>
      <c r="I3116">
        <v>2017</v>
      </c>
      <c r="J3116">
        <v>2</v>
      </c>
      <c r="L3116">
        <v>23098305</v>
      </c>
      <c r="M3116">
        <v>6</v>
      </c>
      <c r="P3116" s="29">
        <f t="shared" si="129"/>
        <v>0.83333333333333337</v>
      </c>
    </row>
    <row r="3117" spans="1:16" hidden="1" x14ac:dyDescent="0.25">
      <c r="A3117">
        <v>190536262</v>
      </c>
      <c r="B3117">
        <v>803400</v>
      </c>
      <c r="C3117" t="s">
        <v>212</v>
      </c>
      <c r="D3117">
        <v>2018548</v>
      </c>
      <c r="E3117" t="s">
        <v>373</v>
      </c>
      <c r="F3117" t="s">
        <v>320</v>
      </c>
      <c r="G3117" t="s">
        <v>321</v>
      </c>
      <c r="H3117">
        <v>2</v>
      </c>
      <c r="I3117">
        <v>2017</v>
      </c>
      <c r="J3117">
        <v>2</v>
      </c>
      <c r="L3117">
        <v>23102020</v>
      </c>
      <c r="M3117">
        <v>5.7</v>
      </c>
      <c r="P3117" s="29">
        <f t="shared" si="129"/>
        <v>0.78333333333333333</v>
      </c>
    </row>
    <row r="3118" spans="1:16" hidden="1" x14ac:dyDescent="0.25">
      <c r="A3118">
        <v>190536262</v>
      </c>
      <c r="B3118">
        <v>803400</v>
      </c>
      <c r="C3118" t="s">
        <v>212</v>
      </c>
      <c r="D3118">
        <v>2027110</v>
      </c>
      <c r="E3118" t="s">
        <v>365</v>
      </c>
      <c r="F3118" t="s">
        <v>320</v>
      </c>
      <c r="G3118" t="s">
        <v>321</v>
      </c>
      <c r="H3118">
        <v>2</v>
      </c>
      <c r="I3118">
        <v>2017</v>
      </c>
      <c r="J3118">
        <v>2</v>
      </c>
      <c r="L3118">
        <v>23098301</v>
      </c>
      <c r="M3118">
        <v>6.8</v>
      </c>
      <c r="P3118" s="29">
        <f t="shared" si="129"/>
        <v>0.96666666666666667</v>
      </c>
    </row>
    <row r="3119" spans="1:16" hidden="1" x14ac:dyDescent="0.25">
      <c r="A3119">
        <v>190536262</v>
      </c>
      <c r="B3119">
        <v>803400</v>
      </c>
      <c r="C3119" t="s">
        <v>212</v>
      </c>
      <c r="D3119">
        <v>2004452</v>
      </c>
      <c r="E3119" t="s">
        <v>240</v>
      </c>
      <c r="F3119" t="s">
        <v>366</v>
      </c>
      <c r="G3119" t="s">
        <v>366</v>
      </c>
      <c r="H3119">
        <v>2</v>
      </c>
      <c r="I3119">
        <v>2019</v>
      </c>
      <c r="J3119">
        <v>1</v>
      </c>
      <c r="L3119">
        <v>23120777</v>
      </c>
      <c r="M3119">
        <v>4.0999999999999996</v>
      </c>
      <c r="P3119" s="29">
        <f t="shared" si="129"/>
        <v>0.51666666666666661</v>
      </c>
    </row>
    <row r="3120" spans="1:16" hidden="1" x14ac:dyDescent="0.25">
      <c r="A3120">
        <v>190596044</v>
      </c>
      <c r="B3120">
        <v>803401</v>
      </c>
      <c r="C3120" t="s">
        <v>318</v>
      </c>
      <c r="D3120">
        <v>2004098</v>
      </c>
      <c r="E3120" t="s">
        <v>213</v>
      </c>
      <c r="F3120" t="s">
        <v>214</v>
      </c>
      <c r="G3120" t="s">
        <v>215</v>
      </c>
      <c r="H3120">
        <v>2</v>
      </c>
      <c r="I3120">
        <v>2015</v>
      </c>
      <c r="J3120">
        <v>1</v>
      </c>
      <c r="L3120">
        <v>23066524</v>
      </c>
      <c r="M3120">
        <v>6</v>
      </c>
      <c r="P3120" s="29">
        <f t="shared" ref="P3120:P3132" si="130">IF(AND(ISNUMBER(M3120),H3120&lt;&gt;4,N3120&lt;&gt;"X"),(M3120-1)/6,IF(H3120=4,"DRP",IF(AND(H3120=3,M3120="NA"),"BAD",IF(AND(H3120=2),"CVL",IF(AND(H3120=1,ISBLANK(M3120)),"NULL","UNK")))))</f>
        <v>0.83333333333333337</v>
      </c>
    </row>
    <row r="3121" spans="1:16" hidden="1" x14ac:dyDescent="0.25">
      <c r="A3121">
        <v>190596044</v>
      </c>
      <c r="B3121">
        <v>803401</v>
      </c>
      <c r="C3121" t="s">
        <v>318</v>
      </c>
      <c r="D3121">
        <v>2005102</v>
      </c>
      <c r="E3121" t="s">
        <v>218</v>
      </c>
      <c r="F3121" t="s">
        <v>214</v>
      </c>
      <c r="G3121" t="s">
        <v>215</v>
      </c>
      <c r="H3121">
        <v>2</v>
      </c>
      <c r="I3121">
        <v>2015</v>
      </c>
      <c r="J3121">
        <v>1</v>
      </c>
      <c r="L3121">
        <v>23066492</v>
      </c>
      <c r="M3121">
        <v>5.6</v>
      </c>
      <c r="P3121" s="29">
        <f t="shared" si="130"/>
        <v>0.76666666666666661</v>
      </c>
    </row>
    <row r="3122" spans="1:16" hidden="1" x14ac:dyDescent="0.25">
      <c r="A3122">
        <v>190596044</v>
      </c>
      <c r="B3122">
        <v>803401</v>
      </c>
      <c r="C3122" t="s">
        <v>318</v>
      </c>
      <c r="D3122">
        <v>2021754</v>
      </c>
      <c r="E3122" t="s">
        <v>216</v>
      </c>
      <c r="F3122" t="s">
        <v>214</v>
      </c>
      <c r="G3122" t="s">
        <v>215</v>
      </c>
      <c r="H3122">
        <v>3</v>
      </c>
      <c r="I3122">
        <v>2015</v>
      </c>
      <c r="J3122">
        <v>1</v>
      </c>
      <c r="L3122">
        <v>23066478</v>
      </c>
      <c r="M3122">
        <v>2.8</v>
      </c>
      <c r="P3122" s="29">
        <f t="shared" si="130"/>
        <v>0.3</v>
      </c>
    </row>
    <row r="3123" spans="1:16" hidden="1" x14ac:dyDescent="0.25">
      <c r="A3123">
        <v>190596044</v>
      </c>
      <c r="B3123">
        <v>803401</v>
      </c>
      <c r="C3123" t="s">
        <v>318</v>
      </c>
      <c r="D3123">
        <v>2005099</v>
      </c>
      <c r="E3123" t="s">
        <v>217</v>
      </c>
      <c r="F3123" t="s">
        <v>214</v>
      </c>
      <c r="G3123" t="s">
        <v>215</v>
      </c>
      <c r="H3123">
        <v>2</v>
      </c>
      <c r="I3123">
        <v>2015</v>
      </c>
      <c r="J3123">
        <v>1</v>
      </c>
      <c r="L3123">
        <v>23066430</v>
      </c>
      <c r="M3123">
        <v>6</v>
      </c>
      <c r="P3123" s="29">
        <f t="shared" si="130"/>
        <v>0.83333333333333337</v>
      </c>
    </row>
    <row r="3124" spans="1:16" hidden="1" x14ac:dyDescent="0.25">
      <c r="A3124">
        <v>190596044</v>
      </c>
      <c r="B3124">
        <v>803401</v>
      </c>
      <c r="C3124" t="s">
        <v>318</v>
      </c>
      <c r="D3124">
        <v>2021600</v>
      </c>
      <c r="E3124" t="s">
        <v>219</v>
      </c>
      <c r="F3124" t="s">
        <v>214</v>
      </c>
      <c r="G3124" t="s">
        <v>215</v>
      </c>
      <c r="H3124">
        <v>2</v>
      </c>
      <c r="I3124">
        <v>2015</v>
      </c>
      <c r="J3124">
        <v>1</v>
      </c>
      <c r="L3124">
        <v>23066439</v>
      </c>
      <c r="M3124">
        <v>4.9000000000000004</v>
      </c>
      <c r="P3124" s="29">
        <f t="shared" si="130"/>
        <v>0.65</v>
      </c>
    </row>
    <row r="3125" spans="1:16" hidden="1" x14ac:dyDescent="0.25">
      <c r="A3125">
        <v>190596044</v>
      </c>
      <c r="B3125">
        <v>803401</v>
      </c>
      <c r="C3125" t="s">
        <v>318</v>
      </c>
      <c r="D3125">
        <v>2005118</v>
      </c>
      <c r="E3125" t="s">
        <v>223</v>
      </c>
      <c r="F3125" t="s">
        <v>214</v>
      </c>
      <c r="G3125" t="s">
        <v>215</v>
      </c>
      <c r="H3125">
        <v>2</v>
      </c>
      <c r="I3125">
        <v>2015</v>
      </c>
      <c r="J3125">
        <v>1</v>
      </c>
      <c r="L3125">
        <v>23066498</v>
      </c>
      <c r="M3125">
        <v>4</v>
      </c>
      <c r="P3125" s="29">
        <f t="shared" si="130"/>
        <v>0.5</v>
      </c>
    </row>
    <row r="3126" spans="1:16" hidden="1" x14ac:dyDescent="0.25">
      <c r="A3126">
        <v>190596044</v>
      </c>
      <c r="B3126">
        <v>803401</v>
      </c>
      <c r="C3126" t="s">
        <v>318</v>
      </c>
      <c r="D3126">
        <v>2021754</v>
      </c>
      <c r="E3126" t="s">
        <v>216</v>
      </c>
      <c r="F3126" t="s">
        <v>214</v>
      </c>
      <c r="G3126" t="s">
        <v>215</v>
      </c>
      <c r="H3126">
        <v>2</v>
      </c>
      <c r="I3126">
        <v>2015</v>
      </c>
      <c r="J3126">
        <v>2</v>
      </c>
      <c r="L3126">
        <v>23074125</v>
      </c>
      <c r="M3126">
        <v>4.5</v>
      </c>
      <c r="P3126" s="29">
        <f t="shared" si="130"/>
        <v>0.58333333333333337</v>
      </c>
    </row>
    <row r="3127" spans="1:16" hidden="1" x14ac:dyDescent="0.25">
      <c r="A3127">
        <v>190596044</v>
      </c>
      <c r="B3127">
        <v>803401</v>
      </c>
      <c r="C3127" t="s">
        <v>318</v>
      </c>
      <c r="D3127">
        <v>2021602</v>
      </c>
      <c r="E3127" t="s">
        <v>242</v>
      </c>
      <c r="F3127" t="s">
        <v>214</v>
      </c>
      <c r="G3127" t="s">
        <v>215</v>
      </c>
      <c r="H3127">
        <v>2</v>
      </c>
      <c r="I3127">
        <v>2015</v>
      </c>
      <c r="J3127">
        <v>2</v>
      </c>
      <c r="L3127">
        <v>23072005</v>
      </c>
      <c r="M3127">
        <v>4.3</v>
      </c>
      <c r="P3127" s="29">
        <f t="shared" si="130"/>
        <v>0.54999999999999993</v>
      </c>
    </row>
    <row r="3128" spans="1:16" hidden="1" x14ac:dyDescent="0.25">
      <c r="A3128">
        <v>190596044</v>
      </c>
      <c r="B3128">
        <v>803401</v>
      </c>
      <c r="C3128" t="s">
        <v>318</v>
      </c>
      <c r="D3128">
        <v>2005131</v>
      </c>
      <c r="E3128" t="s">
        <v>228</v>
      </c>
      <c r="F3128" t="s">
        <v>214</v>
      </c>
      <c r="G3128" t="s">
        <v>215</v>
      </c>
      <c r="H3128">
        <v>2</v>
      </c>
      <c r="I3128">
        <v>2015</v>
      </c>
      <c r="J3128">
        <v>2</v>
      </c>
      <c r="L3128">
        <v>23070707</v>
      </c>
      <c r="M3128">
        <v>4.4000000000000004</v>
      </c>
      <c r="P3128" s="29">
        <f t="shared" si="130"/>
        <v>0.56666666666666676</v>
      </c>
    </row>
    <row r="3129" spans="1:16" hidden="1" x14ac:dyDescent="0.25">
      <c r="A3129">
        <v>190596044</v>
      </c>
      <c r="B3129">
        <v>803401</v>
      </c>
      <c r="C3129" t="s">
        <v>318</v>
      </c>
      <c r="D3129">
        <v>2005117</v>
      </c>
      <c r="E3129" t="s">
        <v>220</v>
      </c>
      <c r="F3129" t="s">
        <v>214</v>
      </c>
      <c r="G3129" t="s">
        <v>215</v>
      </c>
      <c r="H3129">
        <v>2</v>
      </c>
      <c r="I3129">
        <v>2015</v>
      </c>
      <c r="J3129">
        <v>2</v>
      </c>
      <c r="L3129">
        <v>23070388</v>
      </c>
      <c r="M3129">
        <v>4.9000000000000004</v>
      </c>
      <c r="P3129" s="29">
        <f t="shared" si="130"/>
        <v>0.65</v>
      </c>
    </row>
    <row r="3130" spans="1:16" hidden="1" x14ac:dyDescent="0.25">
      <c r="A3130">
        <v>190596044</v>
      </c>
      <c r="B3130">
        <v>803401</v>
      </c>
      <c r="C3130" t="s">
        <v>318</v>
      </c>
      <c r="D3130">
        <v>2021580</v>
      </c>
      <c r="E3130" t="s">
        <v>241</v>
      </c>
      <c r="F3130" t="s">
        <v>214</v>
      </c>
      <c r="G3130" t="s">
        <v>215</v>
      </c>
      <c r="H3130">
        <v>2</v>
      </c>
      <c r="I3130">
        <v>2015</v>
      </c>
      <c r="J3130">
        <v>2</v>
      </c>
      <c r="L3130">
        <v>23072000</v>
      </c>
      <c r="M3130">
        <v>4.5</v>
      </c>
      <c r="P3130" s="29">
        <f t="shared" si="130"/>
        <v>0.58333333333333337</v>
      </c>
    </row>
    <row r="3131" spans="1:16" hidden="1" x14ac:dyDescent="0.25">
      <c r="A3131">
        <v>190596044</v>
      </c>
      <c r="B3131">
        <v>803401</v>
      </c>
      <c r="C3131" t="s">
        <v>318</v>
      </c>
      <c r="D3131">
        <v>2004116</v>
      </c>
      <c r="E3131" t="s">
        <v>229</v>
      </c>
      <c r="F3131" t="s">
        <v>214</v>
      </c>
      <c r="G3131" t="s">
        <v>215</v>
      </c>
      <c r="H3131">
        <v>2</v>
      </c>
      <c r="I3131">
        <v>2015</v>
      </c>
      <c r="J3131">
        <v>2</v>
      </c>
      <c r="L3131">
        <v>23073301</v>
      </c>
      <c r="M3131">
        <v>6.2</v>
      </c>
      <c r="P3131" s="29">
        <f t="shared" si="130"/>
        <v>0.8666666666666667</v>
      </c>
    </row>
    <row r="3132" spans="1:16" hidden="1" x14ac:dyDescent="0.25">
      <c r="A3132">
        <v>190596044</v>
      </c>
      <c r="B3132">
        <v>803401</v>
      </c>
      <c r="C3132" t="s">
        <v>318</v>
      </c>
      <c r="D3132">
        <v>2004112</v>
      </c>
      <c r="E3132" t="s">
        <v>244</v>
      </c>
      <c r="F3132" t="s">
        <v>214</v>
      </c>
      <c r="G3132" t="s">
        <v>215</v>
      </c>
      <c r="H3132">
        <v>2</v>
      </c>
      <c r="I3132">
        <v>2015</v>
      </c>
      <c r="J3132">
        <v>2</v>
      </c>
      <c r="L3132">
        <v>23073236</v>
      </c>
      <c r="M3132">
        <v>5.3</v>
      </c>
      <c r="P3132" s="29">
        <f t="shared" si="130"/>
        <v>0.71666666666666667</v>
      </c>
    </row>
    <row r="3133" spans="1:16" hidden="1" x14ac:dyDescent="0.25">
      <c r="A3133">
        <v>190596044</v>
      </c>
      <c r="B3133">
        <v>803401</v>
      </c>
      <c r="C3133" t="s">
        <v>318</v>
      </c>
      <c r="D3133">
        <v>2021763</v>
      </c>
      <c r="E3133" t="s">
        <v>298</v>
      </c>
      <c r="F3133" t="s">
        <v>214</v>
      </c>
      <c r="G3133" t="s">
        <v>215</v>
      </c>
      <c r="H3133">
        <v>2</v>
      </c>
      <c r="I3133">
        <v>2016</v>
      </c>
      <c r="J3133">
        <v>1</v>
      </c>
      <c r="L3133">
        <v>23081192</v>
      </c>
      <c r="M3133">
        <v>4.7</v>
      </c>
      <c r="P3133" s="29">
        <f t="shared" ref="P3133:P3164" si="131">IF(AND(ISNUMBER(M3133),H3133&lt;&gt;4),(M3133-1)/6,IF(H3133=4,"DRP",IF(AND(H3133=3,M3133="NA"),"BAD",IF(AND(H3133=2),"CVL",IF(AND(H3133=1,ISBLANK(M3133)),"NULL","UNK")))))</f>
        <v>0.6166666666666667</v>
      </c>
    </row>
    <row r="3134" spans="1:16" hidden="1" x14ac:dyDescent="0.25">
      <c r="A3134">
        <v>190596044</v>
      </c>
      <c r="B3134">
        <v>803401</v>
      </c>
      <c r="C3134" t="s">
        <v>318</v>
      </c>
      <c r="D3134">
        <v>2021596</v>
      </c>
      <c r="E3134" t="s">
        <v>294</v>
      </c>
      <c r="F3134" t="s">
        <v>214</v>
      </c>
      <c r="G3134" t="s">
        <v>215</v>
      </c>
      <c r="H3134">
        <v>2</v>
      </c>
      <c r="I3134">
        <v>2016</v>
      </c>
      <c r="J3134">
        <v>1</v>
      </c>
      <c r="L3134">
        <v>23081197</v>
      </c>
      <c r="M3134">
        <v>4</v>
      </c>
      <c r="P3134" s="29">
        <f t="shared" si="131"/>
        <v>0.5</v>
      </c>
    </row>
    <row r="3135" spans="1:16" hidden="1" x14ac:dyDescent="0.25">
      <c r="A3135">
        <v>190596044</v>
      </c>
      <c r="B3135">
        <v>803401</v>
      </c>
      <c r="C3135" t="s">
        <v>318</v>
      </c>
      <c r="D3135">
        <v>2021781</v>
      </c>
      <c r="E3135" t="s">
        <v>235</v>
      </c>
      <c r="F3135" t="s">
        <v>214</v>
      </c>
      <c r="G3135" t="s">
        <v>215</v>
      </c>
      <c r="H3135">
        <v>2</v>
      </c>
      <c r="I3135">
        <v>2016</v>
      </c>
      <c r="J3135">
        <v>1</v>
      </c>
      <c r="L3135">
        <v>23081230</v>
      </c>
      <c r="M3135">
        <v>4.0999999999999996</v>
      </c>
      <c r="P3135" s="29">
        <f t="shared" si="131"/>
        <v>0.51666666666666661</v>
      </c>
    </row>
    <row r="3136" spans="1:16" hidden="1" x14ac:dyDescent="0.25">
      <c r="A3136">
        <v>190596044</v>
      </c>
      <c r="B3136">
        <v>803401</v>
      </c>
      <c r="C3136" t="s">
        <v>318</v>
      </c>
      <c r="D3136">
        <v>2021756</v>
      </c>
      <c r="E3136" t="s">
        <v>253</v>
      </c>
      <c r="F3136" t="s">
        <v>214</v>
      </c>
      <c r="G3136" t="s">
        <v>215</v>
      </c>
      <c r="H3136">
        <v>2</v>
      </c>
      <c r="I3136">
        <v>2016</v>
      </c>
      <c r="J3136">
        <v>1</v>
      </c>
      <c r="L3136">
        <v>23081181</v>
      </c>
      <c r="M3136">
        <v>4</v>
      </c>
      <c r="P3136" s="29">
        <f t="shared" si="131"/>
        <v>0.5</v>
      </c>
    </row>
    <row r="3137" spans="1:16" hidden="1" x14ac:dyDescent="0.25">
      <c r="A3137">
        <v>190596044</v>
      </c>
      <c r="B3137">
        <v>803401</v>
      </c>
      <c r="C3137" t="s">
        <v>318</v>
      </c>
      <c r="D3137">
        <v>2021638</v>
      </c>
      <c r="E3137" t="s">
        <v>250</v>
      </c>
      <c r="F3137" t="s">
        <v>214</v>
      </c>
      <c r="G3137" t="s">
        <v>215</v>
      </c>
      <c r="H3137">
        <v>2</v>
      </c>
      <c r="I3137">
        <v>2016</v>
      </c>
      <c r="J3137">
        <v>1</v>
      </c>
      <c r="L3137">
        <v>23081193</v>
      </c>
      <c r="M3137">
        <v>5.2</v>
      </c>
      <c r="P3137" s="29">
        <f t="shared" si="131"/>
        <v>0.70000000000000007</v>
      </c>
    </row>
    <row r="3138" spans="1:16" hidden="1" x14ac:dyDescent="0.25">
      <c r="A3138">
        <v>190596044</v>
      </c>
      <c r="B3138">
        <v>803401</v>
      </c>
      <c r="C3138" t="s">
        <v>318</v>
      </c>
      <c r="D3138">
        <v>2004099</v>
      </c>
      <c r="E3138" t="s">
        <v>245</v>
      </c>
      <c r="F3138" t="s">
        <v>214</v>
      </c>
      <c r="G3138" t="s">
        <v>215</v>
      </c>
      <c r="H3138">
        <v>2</v>
      </c>
      <c r="I3138">
        <v>2016</v>
      </c>
      <c r="J3138">
        <v>1</v>
      </c>
      <c r="L3138">
        <v>23073324</v>
      </c>
      <c r="M3138">
        <v>5.7</v>
      </c>
      <c r="P3138" s="29">
        <f t="shared" si="131"/>
        <v>0.78333333333333333</v>
      </c>
    </row>
    <row r="3139" spans="1:16" hidden="1" x14ac:dyDescent="0.25">
      <c r="A3139">
        <v>190596044</v>
      </c>
      <c r="B3139">
        <v>803401</v>
      </c>
      <c r="C3139" t="s">
        <v>318</v>
      </c>
      <c r="D3139">
        <v>2021993</v>
      </c>
      <c r="E3139" t="s">
        <v>256</v>
      </c>
      <c r="F3139" t="s">
        <v>214</v>
      </c>
      <c r="G3139" t="s">
        <v>215</v>
      </c>
      <c r="H3139">
        <v>2</v>
      </c>
      <c r="I3139">
        <v>2016</v>
      </c>
      <c r="J3139">
        <v>2</v>
      </c>
      <c r="L3139">
        <v>23086519</v>
      </c>
      <c r="M3139">
        <v>4.5999999999999996</v>
      </c>
      <c r="P3139" s="29">
        <f t="shared" si="131"/>
        <v>0.6</v>
      </c>
    </row>
    <row r="3140" spans="1:16" hidden="1" x14ac:dyDescent="0.25">
      <c r="A3140">
        <v>190596044</v>
      </c>
      <c r="B3140">
        <v>803401</v>
      </c>
      <c r="C3140" t="s">
        <v>318</v>
      </c>
      <c r="D3140">
        <v>2021679</v>
      </c>
      <c r="E3140" t="s">
        <v>259</v>
      </c>
      <c r="F3140" t="s">
        <v>214</v>
      </c>
      <c r="G3140" t="s">
        <v>215</v>
      </c>
      <c r="H3140">
        <v>2</v>
      </c>
      <c r="I3140">
        <v>2016</v>
      </c>
      <c r="J3140">
        <v>2</v>
      </c>
      <c r="L3140">
        <v>23086909</v>
      </c>
      <c r="M3140">
        <v>5.2</v>
      </c>
      <c r="P3140" s="29">
        <f t="shared" si="131"/>
        <v>0.70000000000000007</v>
      </c>
    </row>
    <row r="3141" spans="1:16" hidden="1" x14ac:dyDescent="0.25">
      <c r="A3141">
        <v>190596044</v>
      </c>
      <c r="B3141">
        <v>803401</v>
      </c>
      <c r="C3141" t="s">
        <v>318</v>
      </c>
      <c r="D3141">
        <v>2021640</v>
      </c>
      <c r="E3141" t="s">
        <v>227</v>
      </c>
      <c r="F3141" t="s">
        <v>214</v>
      </c>
      <c r="G3141" t="s">
        <v>215</v>
      </c>
      <c r="H3141">
        <v>2</v>
      </c>
      <c r="I3141">
        <v>2016</v>
      </c>
      <c r="J3141">
        <v>2</v>
      </c>
      <c r="L3141">
        <v>23086870</v>
      </c>
      <c r="M3141">
        <v>4.3</v>
      </c>
      <c r="P3141" s="29">
        <f t="shared" si="131"/>
        <v>0.54999999999999993</v>
      </c>
    </row>
    <row r="3142" spans="1:16" hidden="1" x14ac:dyDescent="0.25">
      <c r="A3142">
        <v>190596044</v>
      </c>
      <c r="B3142">
        <v>803401</v>
      </c>
      <c r="C3142" t="s">
        <v>318</v>
      </c>
      <c r="D3142">
        <v>2021874</v>
      </c>
      <c r="E3142" t="s">
        <v>226</v>
      </c>
      <c r="F3142" t="s">
        <v>214</v>
      </c>
      <c r="G3142" t="s">
        <v>215</v>
      </c>
      <c r="H3142">
        <v>2</v>
      </c>
      <c r="I3142">
        <v>2016</v>
      </c>
      <c r="J3142">
        <v>2</v>
      </c>
      <c r="L3142">
        <v>23086862</v>
      </c>
      <c r="M3142">
        <v>4.3</v>
      </c>
      <c r="P3142" s="29">
        <f t="shared" si="131"/>
        <v>0.54999999999999993</v>
      </c>
    </row>
    <row r="3143" spans="1:16" hidden="1" x14ac:dyDescent="0.25">
      <c r="A3143">
        <v>190596044</v>
      </c>
      <c r="B3143">
        <v>803401</v>
      </c>
      <c r="C3143" t="s">
        <v>318</v>
      </c>
      <c r="D3143">
        <v>2005120</v>
      </c>
      <c r="E3143" t="s">
        <v>293</v>
      </c>
      <c r="F3143" t="s">
        <v>214</v>
      </c>
      <c r="G3143" t="s">
        <v>215</v>
      </c>
      <c r="H3143">
        <v>2</v>
      </c>
      <c r="I3143">
        <v>2016</v>
      </c>
      <c r="J3143">
        <v>2</v>
      </c>
      <c r="L3143">
        <v>23086515</v>
      </c>
      <c r="M3143">
        <v>5.5</v>
      </c>
      <c r="P3143" s="29">
        <f t="shared" si="131"/>
        <v>0.75</v>
      </c>
    </row>
    <row r="3144" spans="1:16" hidden="1" x14ac:dyDescent="0.25">
      <c r="A3144">
        <v>190596044</v>
      </c>
      <c r="B3144">
        <v>803401</v>
      </c>
      <c r="C3144" t="s">
        <v>318</v>
      </c>
      <c r="D3144">
        <v>2024862</v>
      </c>
      <c r="E3144" t="s">
        <v>289</v>
      </c>
      <c r="F3144" t="s">
        <v>214</v>
      </c>
      <c r="G3144" t="s">
        <v>215</v>
      </c>
      <c r="H3144">
        <v>4</v>
      </c>
      <c r="I3144">
        <v>2017</v>
      </c>
      <c r="J3144">
        <v>1</v>
      </c>
      <c r="L3144">
        <v>23093476</v>
      </c>
      <c r="P3144" s="29" t="str">
        <f t="shared" si="131"/>
        <v>DRP</v>
      </c>
    </row>
    <row r="3145" spans="1:16" hidden="1" x14ac:dyDescent="0.25">
      <c r="A3145">
        <v>190596044</v>
      </c>
      <c r="B3145">
        <v>803401</v>
      </c>
      <c r="C3145" t="s">
        <v>318</v>
      </c>
      <c r="D3145">
        <v>2021725</v>
      </c>
      <c r="E3145" t="s">
        <v>257</v>
      </c>
      <c r="F3145" t="s">
        <v>214</v>
      </c>
      <c r="G3145" t="s">
        <v>215</v>
      </c>
      <c r="H3145">
        <v>2</v>
      </c>
      <c r="I3145">
        <v>2017</v>
      </c>
      <c r="J3145">
        <v>1</v>
      </c>
      <c r="L3145">
        <v>23091960</v>
      </c>
      <c r="M3145">
        <v>4.2</v>
      </c>
      <c r="P3145" s="29">
        <f t="shared" si="131"/>
        <v>0.53333333333333333</v>
      </c>
    </row>
    <row r="3146" spans="1:16" hidden="1" x14ac:dyDescent="0.25">
      <c r="A3146">
        <v>190596044</v>
      </c>
      <c r="B3146">
        <v>803401</v>
      </c>
      <c r="C3146" t="s">
        <v>318</v>
      </c>
      <c r="D3146">
        <v>2004591</v>
      </c>
      <c r="E3146" t="s">
        <v>271</v>
      </c>
      <c r="F3146" t="s">
        <v>214</v>
      </c>
      <c r="G3146" t="s">
        <v>215</v>
      </c>
      <c r="H3146">
        <v>2</v>
      </c>
      <c r="I3146">
        <v>2017</v>
      </c>
      <c r="J3146">
        <v>1</v>
      </c>
      <c r="L3146">
        <v>23093319</v>
      </c>
      <c r="M3146">
        <v>5.8</v>
      </c>
      <c r="P3146" s="29">
        <f t="shared" si="131"/>
        <v>0.79999999999999993</v>
      </c>
    </row>
    <row r="3147" spans="1:16" hidden="1" x14ac:dyDescent="0.25">
      <c r="A3147">
        <v>190596044</v>
      </c>
      <c r="B3147">
        <v>803401</v>
      </c>
      <c r="C3147" t="s">
        <v>318</v>
      </c>
      <c r="D3147">
        <v>2004752</v>
      </c>
      <c r="E3147" t="s">
        <v>290</v>
      </c>
      <c r="F3147" t="s">
        <v>214</v>
      </c>
      <c r="G3147" t="s">
        <v>215</v>
      </c>
      <c r="H3147">
        <v>2</v>
      </c>
      <c r="I3147">
        <v>2017</v>
      </c>
      <c r="J3147">
        <v>1</v>
      </c>
      <c r="L3147">
        <v>23093323</v>
      </c>
      <c r="M3147">
        <v>4.5</v>
      </c>
      <c r="P3147" s="29">
        <f t="shared" si="131"/>
        <v>0.58333333333333337</v>
      </c>
    </row>
    <row r="3148" spans="1:16" hidden="1" x14ac:dyDescent="0.25">
      <c r="A3148">
        <v>190596044</v>
      </c>
      <c r="B3148">
        <v>803401</v>
      </c>
      <c r="C3148" t="s">
        <v>318</v>
      </c>
      <c r="D3148">
        <v>2021787</v>
      </c>
      <c r="E3148" t="s">
        <v>292</v>
      </c>
      <c r="F3148" t="s">
        <v>214</v>
      </c>
      <c r="G3148" t="s">
        <v>215</v>
      </c>
      <c r="H3148">
        <v>2</v>
      </c>
      <c r="I3148">
        <v>2017</v>
      </c>
      <c r="J3148">
        <v>1</v>
      </c>
      <c r="L3148">
        <v>23093320</v>
      </c>
      <c r="M3148">
        <v>4.5999999999999996</v>
      </c>
      <c r="P3148" s="29">
        <f t="shared" si="131"/>
        <v>0.6</v>
      </c>
    </row>
    <row r="3149" spans="1:16" hidden="1" x14ac:dyDescent="0.25">
      <c r="A3149">
        <v>190596044</v>
      </c>
      <c r="B3149">
        <v>803401</v>
      </c>
      <c r="C3149" t="s">
        <v>318</v>
      </c>
      <c r="D3149">
        <v>2021750</v>
      </c>
      <c r="E3149" t="s">
        <v>296</v>
      </c>
      <c r="F3149" t="s">
        <v>214</v>
      </c>
      <c r="G3149" t="s">
        <v>215</v>
      </c>
      <c r="H3149">
        <v>2</v>
      </c>
      <c r="I3149">
        <v>2017</v>
      </c>
      <c r="J3149">
        <v>1</v>
      </c>
      <c r="L3149">
        <v>23091959</v>
      </c>
      <c r="M3149">
        <v>5</v>
      </c>
      <c r="P3149" s="29">
        <f t="shared" si="131"/>
        <v>0.66666666666666663</v>
      </c>
    </row>
    <row r="3150" spans="1:16" hidden="1" x14ac:dyDescent="0.25">
      <c r="A3150">
        <v>190596044</v>
      </c>
      <c r="B3150">
        <v>803401</v>
      </c>
      <c r="C3150" t="s">
        <v>318</v>
      </c>
      <c r="D3150">
        <v>2021591</v>
      </c>
      <c r="E3150" t="s">
        <v>240</v>
      </c>
      <c r="F3150" t="s">
        <v>214</v>
      </c>
      <c r="G3150" t="s">
        <v>215</v>
      </c>
      <c r="H3150">
        <v>2</v>
      </c>
      <c r="I3150">
        <v>2017</v>
      </c>
      <c r="J3150">
        <v>2</v>
      </c>
      <c r="L3150">
        <v>23097630</v>
      </c>
      <c r="M3150">
        <v>4.3</v>
      </c>
      <c r="P3150" s="29">
        <f t="shared" si="131"/>
        <v>0.54999999999999993</v>
      </c>
    </row>
    <row r="3151" spans="1:16" hidden="1" x14ac:dyDescent="0.25">
      <c r="A3151">
        <v>190596044</v>
      </c>
      <c r="B3151">
        <v>803401</v>
      </c>
      <c r="C3151" t="s">
        <v>318</v>
      </c>
      <c r="D3151">
        <v>2021615</v>
      </c>
      <c r="E3151" t="s">
        <v>255</v>
      </c>
      <c r="F3151" t="s">
        <v>214</v>
      </c>
      <c r="G3151" t="s">
        <v>215</v>
      </c>
      <c r="H3151">
        <v>3</v>
      </c>
      <c r="I3151">
        <v>2017</v>
      </c>
      <c r="J3151">
        <v>2</v>
      </c>
      <c r="L3151">
        <v>23097634</v>
      </c>
      <c r="M3151">
        <v>3.6</v>
      </c>
      <c r="P3151" s="29">
        <f t="shared" si="131"/>
        <v>0.43333333333333335</v>
      </c>
    </row>
    <row r="3152" spans="1:16" hidden="1" x14ac:dyDescent="0.25">
      <c r="A3152">
        <v>190596044</v>
      </c>
      <c r="B3152">
        <v>803401</v>
      </c>
      <c r="C3152" t="s">
        <v>318</v>
      </c>
      <c r="D3152">
        <v>2021723</v>
      </c>
      <c r="E3152" t="s">
        <v>299</v>
      </c>
      <c r="F3152" t="s">
        <v>214</v>
      </c>
      <c r="G3152" t="s">
        <v>215</v>
      </c>
      <c r="H3152">
        <v>2</v>
      </c>
      <c r="I3152">
        <v>2017</v>
      </c>
      <c r="J3152">
        <v>2</v>
      </c>
      <c r="L3152">
        <v>23097633</v>
      </c>
      <c r="M3152">
        <v>5.7</v>
      </c>
      <c r="P3152" s="29">
        <f t="shared" si="131"/>
        <v>0.78333333333333333</v>
      </c>
    </row>
    <row r="3153" spans="1:16" hidden="1" x14ac:dyDescent="0.25">
      <c r="A3153">
        <v>190596044</v>
      </c>
      <c r="B3153">
        <v>803401</v>
      </c>
      <c r="C3153" t="s">
        <v>318</v>
      </c>
      <c r="D3153">
        <v>2021631</v>
      </c>
      <c r="E3153" t="s">
        <v>302</v>
      </c>
      <c r="F3153" t="s">
        <v>214</v>
      </c>
      <c r="G3153" t="s">
        <v>215</v>
      </c>
      <c r="H3153">
        <v>2</v>
      </c>
      <c r="I3153">
        <v>2017</v>
      </c>
      <c r="J3153">
        <v>2</v>
      </c>
      <c r="L3153">
        <v>23101235</v>
      </c>
      <c r="M3153">
        <v>5.9</v>
      </c>
      <c r="P3153" s="29">
        <f t="shared" si="131"/>
        <v>0.81666666666666676</v>
      </c>
    </row>
    <row r="3154" spans="1:16" hidden="1" x14ac:dyDescent="0.25">
      <c r="A3154">
        <v>190596044</v>
      </c>
      <c r="B3154">
        <v>803401</v>
      </c>
      <c r="C3154" t="s">
        <v>318</v>
      </c>
      <c r="D3154">
        <v>2004587</v>
      </c>
      <c r="E3154" t="s">
        <v>288</v>
      </c>
      <c r="F3154" t="s">
        <v>214</v>
      </c>
      <c r="G3154" t="s">
        <v>215</v>
      </c>
      <c r="H3154">
        <v>2</v>
      </c>
      <c r="I3154">
        <v>2017</v>
      </c>
      <c r="J3154">
        <v>2</v>
      </c>
      <c r="L3154">
        <v>23097714</v>
      </c>
      <c r="M3154">
        <v>5.2</v>
      </c>
      <c r="P3154" s="29">
        <f t="shared" si="131"/>
        <v>0.70000000000000007</v>
      </c>
    </row>
    <row r="3155" spans="1:16" hidden="1" x14ac:dyDescent="0.25">
      <c r="A3155">
        <v>190596044</v>
      </c>
      <c r="B3155">
        <v>803401</v>
      </c>
      <c r="C3155" t="s">
        <v>318</v>
      </c>
      <c r="D3155">
        <v>2004586</v>
      </c>
      <c r="E3155" t="s">
        <v>325</v>
      </c>
      <c r="F3155" t="s">
        <v>214</v>
      </c>
      <c r="G3155" t="s">
        <v>215</v>
      </c>
      <c r="H3155">
        <v>2</v>
      </c>
      <c r="I3155">
        <v>2017</v>
      </c>
      <c r="J3155">
        <v>2</v>
      </c>
      <c r="L3155">
        <v>23097183</v>
      </c>
      <c r="M3155">
        <v>4.2</v>
      </c>
      <c r="P3155" s="29">
        <f t="shared" si="131"/>
        <v>0.53333333333333333</v>
      </c>
    </row>
    <row r="3156" spans="1:16" hidden="1" x14ac:dyDescent="0.25">
      <c r="A3156">
        <v>190596044</v>
      </c>
      <c r="B3156">
        <v>803401</v>
      </c>
      <c r="C3156" t="s">
        <v>318</v>
      </c>
      <c r="D3156">
        <v>2021865</v>
      </c>
      <c r="E3156" t="s">
        <v>301</v>
      </c>
      <c r="F3156" t="s">
        <v>214</v>
      </c>
      <c r="G3156" t="s">
        <v>215</v>
      </c>
      <c r="H3156">
        <v>2</v>
      </c>
      <c r="I3156">
        <v>2017</v>
      </c>
      <c r="J3156">
        <v>2</v>
      </c>
      <c r="L3156">
        <v>23097629</v>
      </c>
      <c r="M3156">
        <v>4.3</v>
      </c>
      <c r="P3156" s="29">
        <f t="shared" si="131"/>
        <v>0.54999999999999993</v>
      </c>
    </row>
    <row r="3157" spans="1:16" hidden="1" x14ac:dyDescent="0.25">
      <c r="A3157">
        <v>190596044</v>
      </c>
      <c r="B3157">
        <v>803401</v>
      </c>
      <c r="C3157" t="s">
        <v>318</v>
      </c>
      <c r="D3157">
        <v>2021615</v>
      </c>
      <c r="E3157" t="s">
        <v>255</v>
      </c>
      <c r="F3157" t="s">
        <v>214</v>
      </c>
      <c r="G3157" t="s">
        <v>215</v>
      </c>
      <c r="H3157">
        <v>2</v>
      </c>
      <c r="I3157">
        <v>2018</v>
      </c>
      <c r="J3157">
        <v>1</v>
      </c>
      <c r="L3157">
        <v>23107757</v>
      </c>
      <c r="M3157">
        <v>5</v>
      </c>
      <c r="P3157" s="29">
        <f t="shared" si="131"/>
        <v>0.66666666666666663</v>
      </c>
    </row>
    <row r="3158" spans="1:16" hidden="1" x14ac:dyDescent="0.25">
      <c r="A3158">
        <v>190596044</v>
      </c>
      <c r="B3158">
        <v>803401</v>
      </c>
      <c r="C3158" t="s">
        <v>318</v>
      </c>
      <c r="D3158">
        <v>2024862</v>
      </c>
      <c r="E3158" t="s">
        <v>289</v>
      </c>
      <c r="F3158" t="s">
        <v>214</v>
      </c>
      <c r="G3158" t="s">
        <v>215</v>
      </c>
      <c r="H3158">
        <v>2</v>
      </c>
      <c r="I3158">
        <v>2018</v>
      </c>
      <c r="J3158">
        <v>1</v>
      </c>
      <c r="L3158">
        <v>23107752</v>
      </c>
      <c r="M3158">
        <v>6.5</v>
      </c>
      <c r="P3158" s="29">
        <f t="shared" si="131"/>
        <v>0.91666666666666663</v>
      </c>
    </row>
    <row r="3159" spans="1:16" hidden="1" x14ac:dyDescent="0.25">
      <c r="A3159">
        <v>190596044</v>
      </c>
      <c r="B3159">
        <v>803401</v>
      </c>
      <c r="C3159" t="s">
        <v>318</v>
      </c>
      <c r="D3159">
        <v>2024863</v>
      </c>
      <c r="E3159" t="s">
        <v>304</v>
      </c>
      <c r="F3159" t="s">
        <v>214</v>
      </c>
      <c r="G3159" t="s">
        <v>215</v>
      </c>
      <c r="H3159">
        <v>2</v>
      </c>
      <c r="I3159">
        <v>2018</v>
      </c>
      <c r="J3159">
        <v>1</v>
      </c>
      <c r="L3159">
        <v>23107771</v>
      </c>
      <c r="M3159">
        <v>4.5</v>
      </c>
      <c r="P3159" s="29">
        <f t="shared" si="131"/>
        <v>0.58333333333333337</v>
      </c>
    </row>
    <row r="3160" spans="1:16" hidden="1" x14ac:dyDescent="0.25">
      <c r="A3160">
        <v>190596044</v>
      </c>
      <c r="B3160">
        <v>803401</v>
      </c>
      <c r="C3160" t="s">
        <v>318</v>
      </c>
      <c r="D3160">
        <v>2004597</v>
      </c>
      <c r="E3160" t="s">
        <v>279</v>
      </c>
      <c r="F3160" t="s">
        <v>214</v>
      </c>
      <c r="G3160" t="s">
        <v>215</v>
      </c>
      <c r="H3160">
        <v>2</v>
      </c>
      <c r="I3160">
        <v>2018</v>
      </c>
      <c r="J3160">
        <v>1</v>
      </c>
      <c r="L3160">
        <v>23107759</v>
      </c>
      <c r="M3160">
        <v>4.2</v>
      </c>
      <c r="P3160" s="29">
        <f t="shared" si="131"/>
        <v>0.53333333333333333</v>
      </c>
    </row>
    <row r="3161" spans="1:16" hidden="1" x14ac:dyDescent="0.25">
      <c r="A3161">
        <v>190596044</v>
      </c>
      <c r="B3161">
        <v>803401</v>
      </c>
      <c r="C3161" t="s">
        <v>318</v>
      </c>
      <c r="D3161">
        <v>2021716</v>
      </c>
      <c r="E3161" t="s">
        <v>291</v>
      </c>
      <c r="F3161" t="s">
        <v>214</v>
      </c>
      <c r="G3161" t="s">
        <v>215</v>
      </c>
      <c r="H3161">
        <v>2</v>
      </c>
      <c r="I3161">
        <v>2018</v>
      </c>
      <c r="J3161">
        <v>1</v>
      </c>
      <c r="L3161">
        <v>23107801</v>
      </c>
      <c r="M3161">
        <v>4.7</v>
      </c>
      <c r="P3161" s="29">
        <f t="shared" si="131"/>
        <v>0.6166666666666667</v>
      </c>
    </row>
    <row r="3162" spans="1:16" hidden="1" x14ac:dyDescent="0.25">
      <c r="A3162">
        <v>190596044</v>
      </c>
      <c r="B3162">
        <v>803401</v>
      </c>
      <c r="C3162" t="s">
        <v>318</v>
      </c>
      <c r="D3162">
        <v>2021661</v>
      </c>
      <c r="E3162" t="s">
        <v>305</v>
      </c>
      <c r="F3162" t="s">
        <v>214</v>
      </c>
      <c r="G3162" t="s">
        <v>215</v>
      </c>
      <c r="H3162">
        <v>2</v>
      </c>
      <c r="I3162">
        <v>2018</v>
      </c>
      <c r="J3162">
        <v>1</v>
      </c>
      <c r="L3162">
        <v>23107773</v>
      </c>
      <c r="M3162">
        <v>4.0999999999999996</v>
      </c>
      <c r="P3162" s="29">
        <f t="shared" si="131"/>
        <v>0.51666666666666661</v>
      </c>
    </row>
    <row r="3163" spans="1:16" hidden="1" x14ac:dyDescent="0.25">
      <c r="A3163">
        <v>190596044</v>
      </c>
      <c r="B3163">
        <v>803401</v>
      </c>
      <c r="C3163" t="s">
        <v>318</v>
      </c>
      <c r="D3163">
        <v>2019271</v>
      </c>
      <c r="E3163" t="s">
        <v>236</v>
      </c>
      <c r="F3163" t="s">
        <v>214</v>
      </c>
      <c r="G3163" t="s">
        <v>215</v>
      </c>
      <c r="H3163">
        <v>2</v>
      </c>
      <c r="I3163">
        <v>2018</v>
      </c>
      <c r="J3163">
        <v>1</v>
      </c>
      <c r="L3163">
        <v>23104771</v>
      </c>
      <c r="M3163">
        <v>6.3</v>
      </c>
      <c r="P3163" s="29">
        <f t="shared" si="131"/>
        <v>0.8833333333333333</v>
      </c>
    </row>
    <row r="3164" spans="1:16" hidden="1" x14ac:dyDescent="0.25">
      <c r="A3164">
        <v>190596044</v>
      </c>
      <c r="B3164">
        <v>803401</v>
      </c>
      <c r="C3164" t="s">
        <v>318</v>
      </c>
      <c r="D3164">
        <v>2024864</v>
      </c>
      <c r="E3164" t="s">
        <v>310</v>
      </c>
      <c r="F3164" t="s">
        <v>214</v>
      </c>
      <c r="G3164" t="s">
        <v>215</v>
      </c>
      <c r="H3164">
        <v>2</v>
      </c>
      <c r="I3164">
        <v>2018</v>
      </c>
      <c r="J3164">
        <v>2</v>
      </c>
      <c r="L3164">
        <v>23115914</v>
      </c>
      <c r="M3164">
        <v>5.5</v>
      </c>
      <c r="P3164" s="29">
        <f t="shared" si="131"/>
        <v>0.75</v>
      </c>
    </row>
    <row r="3165" spans="1:16" hidden="1" x14ac:dyDescent="0.25">
      <c r="A3165">
        <v>190596044</v>
      </c>
      <c r="B3165">
        <v>803401</v>
      </c>
      <c r="C3165" t="s">
        <v>318</v>
      </c>
      <c r="D3165">
        <v>2021744</v>
      </c>
      <c r="E3165" t="s">
        <v>262</v>
      </c>
      <c r="F3165" t="s">
        <v>214</v>
      </c>
      <c r="G3165" t="s">
        <v>215</v>
      </c>
      <c r="H3165">
        <v>2</v>
      </c>
      <c r="I3165">
        <v>2018</v>
      </c>
      <c r="J3165">
        <v>2</v>
      </c>
      <c r="L3165">
        <v>23115906</v>
      </c>
      <c r="M3165">
        <v>5.7</v>
      </c>
      <c r="P3165" s="29">
        <f t="shared" ref="P3165:P3184" si="132">IF(AND(ISNUMBER(M3165),H3165&lt;&gt;4),(M3165-1)/6,IF(H3165=4,"DRP",IF(AND(H3165=3,M3165="NA"),"BAD",IF(AND(H3165=2),"CVL",IF(AND(H3165=1,ISBLANK(M3165)),"NULL","UNK")))))</f>
        <v>0.78333333333333333</v>
      </c>
    </row>
    <row r="3166" spans="1:16" hidden="1" x14ac:dyDescent="0.25">
      <c r="A3166">
        <v>190596044</v>
      </c>
      <c r="B3166">
        <v>803401</v>
      </c>
      <c r="C3166" t="s">
        <v>318</v>
      </c>
      <c r="D3166">
        <v>2021689</v>
      </c>
      <c r="E3166" t="s">
        <v>312</v>
      </c>
      <c r="F3166" t="s">
        <v>214</v>
      </c>
      <c r="G3166" t="s">
        <v>215</v>
      </c>
      <c r="H3166">
        <v>2</v>
      </c>
      <c r="I3166">
        <v>2018</v>
      </c>
      <c r="J3166">
        <v>2</v>
      </c>
      <c r="L3166">
        <v>23115916</v>
      </c>
      <c r="M3166">
        <v>5.4</v>
      </c>
      <c r="P3166" s="29">
        <f t="shared" si="132"/>
        <v>0.73333333333333339</v>
      </c>
    </row>
    <row r="3167" spans="1:16" hidden="1" x14ac:dyDescent="0.25">
      <c r="A3167">
        <v>190596044</v>
      </c>
      <c r="B3167">
        <v>803401</v>
      </c>
      <c r="C3167" t="s">
        <v>318</v>
      </c>
      <c r="D3167">
        <v>2021671</v>
      </c>
      <c r="E3167" t="s">
        <v>303</v>
      </c>
      <c r="F3167" t="s">
        <v>214</v>
      </c>
      <c r="G3167" t="s">
        <v>215</v>
      </c>
      <c r="H3167">
        <v>2</v>
      </c>
      <c r="I3167">
        <v>2018</v>
      </c>
      <c r="J3167">
        <v>2</v>
      </c>
      <c r="L3167">
        <v>23115919</v>
      </c>
      <c r="M3167">
        <v>5.6</v>
      </c>
      <c r="P3167" s="29">
        <f t="shared" si="132"/>
        <v>0.76666666666666661</v>
      </c>
    </row>
    <row r="3168" spans="1:16" hidden="1" x14ac:dyDescent="0.25">
      <c r="A3168">
        <v>190596044</v>
      </c>
      <c r="B3168">
        <v>803401</v>
      </c>
      <c r="C3168" t="s">
        <v>318</v>
      </c>
      <c r="D3168">
        <v>2004602</v>
      </c>
      <c r="E3168" t="s">
        <v>277</v>
      </c>
      <c r="F3168" t="s">
        <v>214</v>
      </c>
      <c r="G3168" t="s">
        <v>215</v>
      </c>
      <c r="H3168">
        <v>2</v>
      </c>
      <c r="I3168">
        <v>2018</v>
      </c>
      <c r="J3168">
        <v>2</v>
      </c>
      <c r="L3168">
        <v>23115918</v>
      </c>
      <c r="M3168">
        <v>5.2</v>
      </c>
      <c r="P3168" s="29">
        <f t="shared" si="132"/>
        <v>0.70000000000000007</v>
      </c>
    </row>
    <row r="3169" spans="1:16" hidden="1" x14ac:dyDescent="0.25">
      <c r="A3169">
        <v>190596044</v>
      </c>
      <c r="B3169">
        <v>803401</v>
      </c>
      <c r="C3169" t="s">
        <v>318</v>
      </c>
      <c r="D3169">
        <v>2019272</v>
      </c>
      <c r="E3169" t="s">
        <v>249</v>
      </c>
      <c r="F3169" t="s">
        <v>214</v>
      </c>
      <c r="G3169" t="s">
        <v>215</v>
      </c>
      <c r="H3169">
        <v>2</v>
      </c>
      <c r="I3169">
        <v>2018</v>
      </c>
      <c r="J3169">
        <v>2</v>
      </c>
      <c r="L3169">
        <v>23114573</v>
      </c>
      <c r="M3169">
        <v>6</v>
      </c>
      <c r="P3169" s="29">
        <f t="shared" si="132"/>
        <v>0.83333333333333337</v>
      </c>
    </row>
    <row r="3170" spans="1:16" hidden="1" x14ac:dyDescent="0.25">
      <c r="A3170">
        <v>190596044</v>
      </c>
      <c r="B3170">
        <v>803401</v>
      </c>
      <c r="C3170" t="s">
        <v>318</v>
      </c>
      <c r="D3170">
        <v>2021664</v>
      </c>
      <c r="E3170" t="s">
        <v>311</v>
      </c>
      <c r="F3170" t="s">
        <v>214</v>
      </c>
      <c r="G3170" t="s">
        <v>215</v>
      </c>
      <c r="H3170">
        <v>2</v>
      </c>
      <c r="I3170">
        <v>2018</v>
      </c>
      <c r="J3170">
        <v>2</v>
      </c>
      <c r="L3170">
        <v>23115915</v>
      </c>
      <c r="M3170">
        <v>5.5</v>
      </c>
      <c r="P3170" s="29">
        <f t="shared" si="132"/>
        <v>0.75</v>
      </c>
    </row>
    <row r="3171" spans="1:16" hidden="1" x14ac:dyDescent="0.25">
      <c r="A3171">
        <v>190596044</v>
      </c>
      <c r="B3171">
        <v>803401</v>
      </c>
      <c r="C3171" t="s">
        <v>318</v>
      </c>
      <c r="D3171">
        <v>2024865</v>
      </c>
      <c r="E3171" t="s">
        <v>284</v>
      </c>
      <c r="F3171" t="s">
        <v>214</v>
      </c>
      <c r="G3171" t="s">
        <v>215</v>
      </c>
      <c r="H3171">
        <v>2</v>
      </c>
      <c r="I3171">
        <v>2019</v>
      </c>
      <c r="J3171">
        <v>1</v>
      </c>
      <c r="L3171">
        <v>23120303</v>
      </c>
      <c r="M3171">
        <v>5.3</v>
      </c>
      <c r="P3171" s="29">
        <f t="shared" si="132"/>
        <v>0.71666666666666667</v>
      </c>
    </row>
    <row r="3172" spans="1:16" hidden="1" x14ac:dyDescent="0.25">
      <c r="A3172">
        <v>190596044</v>
      </c>
      <c r="B3172">
        <v>803401</v>
      </c>
      <c r="C3172" t="s">
        <v>318</v>
      </c>
      <c r="D3172">
        <v>2021730</v>
      </c>
      <c r="E3172" t="s">
        <v>307</v>
      </c>
      <c r="F3172" t="s">
        <v>214</v>
      </c>
      <c r="G3172" t="s">
        <v>215</v>
      </c>
      <c r="H3172">
        <v>2</v>
      </c>
      <c r="I3172">
        <v>2019</v>
      </c>
      <c r="J3172">
        <v>1</v>
      </c>
      <c r="L3172">
        <v>23120313</v>
      </c>
      <c r="M3172">
        <v>5</v>
      </c>
      <c r="P3172" s="29">
        <f t="shared" si="132"/>
        <v>0.66666666666666663</v>
      </c>
    </row>
    <row r="3173" spans="1:16" hidden="1" x14ac:dyDescent="0.25">
      <c r="A3173">
        <v>190596044</v>
      </c>
      <c r="B3173">
        <v>803401</v>
      </c>
      <c r="C3173" t="s">
        <v>318</v>
      </c>
      <c r="D3173">
        <v>2024921</v>
      </c>
      <c r="E3173" t="s">
        <v>225</v>
      </c>
      <c r="F3173" t="s">
        <v>214</v>
      </c>
      <c r="G3173" t="s">
        <v>215</v>
      </c>
      <c r="H3173">
        <v>2</v>
      </c>
      <c r="I3173">
        <v>2019</v>
      </c>
      <c r="J3173">
        <v>1</v>
      </c>
      <c r="L3173">
        <v>23120244</v>
      </c>
      <c r="M3173">
        <v>6.7</v>
      </c>
      <c r="P3173" s="29">
        <f t="shared" si="132"/>
        <v>0.95000000000000007</v>
      </c>
    </row>
    <row r="3174" spans="1:16" hidden="1" x14ac:dyDescent="0.25">
      <c r="A3174">
        <v>190596044</v>
      </c>
      <c r="B3174">
        <v>803401</v>
      </c>
      <c r="C3174" t="s">
        <v>318</v>
      </c>
      <c r="D3174">
        <v>2021710</v>
      </c>
      <c r="E3174" t="s">
        <v>278</v>
      </c>
      <c r="F3174" t="s">
        <v>214</v>
      </c>
      <c r="G3174" t="s">
        <v>215</v>
      </c>
      <c r="H3174">
        <v>2</v>
      </c>
      <c r="I3174">
        <v>2019</v>
      </c>
      <c r="J3174">
        <v>1</v>
      </c>
      <c r="L3174">
        <v>23120323</v>
      </c>
      <c r="M3174">
        <v>6.1</v>
      </c>
      <c r="P3174" s="29">
        <f t="shared" si="132"/>
        <v>0.85</v>
      </c>
    </row>
    <row r="3175" spans="1:16" hidden="1" x14ac:dyDescent="0.25">
      <c r="A3175">
        <v>190596044</v>
      </c>
      <c r="B3175">
        <v>803401</v>
      </c>
      <c r="C3175" t="s">
        <v>318</v>
      </c>
      <c r="D3175">
        <v>2021760</v>
      </c>
      <c r="E3175" t="s">
        <v>254</v>
      </c>
      <c r="F3175" t="s">
        <v>214</v>
      </c>
      <c r="G3175" t="s">
        <v>215</v>
      </c>
      <c r="H3175">
        <v>2</v>
      </c>
      <c r="I3175">
        <v>2019</v>
      </c>
      <c r="J3175">
        <v>1</v>
      </c>
      <c r="L3175">
        <v>23120307</v>
      </c>
      <c r="M3175">
        <v>6.4</v>
      </c>
      <c r="P3175" s="29">
        <f t="shared" si="132"/>
        <v>0.9</v>
      </c>
    </row>
    <row r="3176" spans="1:16" hidden="1" x14ac:dyDescent="0.25">
      <c r="A3176">
        <v>190596044</v>
      </c>
      <c r="B3176">
        <v>803401</v>
      </c>
      <c r="C3176" t="s">
        <v>318</v>
      </c>
      <c r="D3176">
        <v>2019273</v>
      </c>
      <c r="E3176" t="s">
        <v>248</v>
      </c>
      <c r="F3176" t="s">
        <v>214</v>
      </c>
      <c r="G3176" t="s">
        <v>215</v>
      </c>
      <c r="H3176">
        <v>2</v>
      </c>
      <c r="I3176">
        <v>2019</v>
      </c>
      <c r="J3176">
        <v>1</v>
      </c>
      <c r="L3176">
        <v>23120717</v>
      </c>
      <c r="M3176">
        <v>5</v>
      </c>
      <c r="P3176" s="29">
        <f t="shared" si="132"/>
        <v>0.66666666666666663</v>
      </c>
    </row>
    <row r="3177" spans="1:16" hidden="1" x14ac:dyDescent="0.25">
      <c r="A3177">
        <v>190596044</v>
      </c>
      <c r="B3177">
        <v>803401</v>
      </c>
      <c r="C3177" t="s">
        <v>318</v>
      </c>
      <c r="D3177">
        <v>2021808</v>
      </c>
      <c r="E3177" t="s">
        <v>283</v>
      </c>
      <c r="F3177" t="s">
        <v>214</v>
      </c>
      <c r="G3177" t="s">
        <v>215</v>
      </c>
      <c r="H3177">
        <v>2</v>
      </c>
      <c r="I3177">
        <v>2019</v>
      </c>
      <c r="J3177">
        <v>1</v>
      </c>
      <c r="L3177">
        <v>23120308</v>
      </c>
      <c r="M3177">
        <v>6.3</v>
      </c>
      <c r="P3177" s="29">
        <f t="shared" si="132"/>
        <v>0.8833333333333333</v>
      </c>
    </row>
    <row r="3178" spans="1:16" hidden="1" x14ac:dyDescent="0.25">
      <c r="A3178">
        <v>190596044</v>
      </c>
      <c r="B3178">
        <v>803401</v>
      </c>
      <c r="C3178" t="s">
        <v>318</v>
      </c>
      <c r="D3178">
        <v>2027110</v>
      </c>
      <c r="E3178" t="s">
        <v>365</v>
      </c>
      <c r="F3178" t="s">
        <v>320</v>
      </c>
      <c r="G3178" t="s">
        <v>321</v>
      </c>
      <c r="H3178">
        <v>1</v>
      </c>
      <c r="I3178">
        <v>2019</v>
      </c>
      <c r="J3178">
        <v>2</v>
      </c>
      <c r="L3178">
        <v>23130219</v>
      </c>
      <c r="P3178" s="29" t="str">
        <f t="shared" si="132"/>
        <v>NULL</v>
      </c>
    </row>
    <row r="3179" spans="1:16" hidden="1" x14ac:dyDescent="0.25">
      <c r="A3179">
        <v>190596044</v>
      </c>
      <c r="B3179">
        <v>803401</v>
      </c>
      <c r="C3179" t="s">
        <v>318</v>
      </c>
      <c r="D3179">
        <v>2021862</v>
      </c>
      <c r="E3179" t="s">
        <v>313</v>
      </c>
      <c r="F3179" t="s">
        <v>214</v>
      </c>
      <c r="G3179" t="s">
        <v>215</v>
      </c>
      <c r="H3179">
        <v>1</v>
      </c>
      <c r="I3179">
        <v>2019</v>
      </c>
      <c r="J3179">
        <v>2</v>
      </c>
      <c r="L3179">
        <v>23129813</v>
      </c>
      <c r="P3179" s="29" t="str">
        <f t="shared" si="132"/>
        <v>NULL</v>
      </c>
    </row>
    <row r="3180" spans="1:16" hidden="1" x14ac:dyDescent="0.25">
      <c r="A3180">
        <v>190596044</v>
      </c>
      <c r="B3180">
        <v>803401</v>
      </c>
      <c r="C3180" t="s">
        <v>318</v>
      </c>
      <c r="D3180">
        <v>2021818</v>
      </c>
      <c r="E3180" t="s">
        <v>285</v>
      </c>
      <c r="F3180" t="s">
        <v>214</v>
      </c>
      <c r="G3180" t="s">
        <v>215</v>
      </c>
      <c r="H3180">
        <v>1</v>
      </c>
      <c r="I3180">
        <v>2019</v>
      </c>
      <c r="J3180">
        <v>2</v>
      </c>
      <c r="L3180">
        <v>23130531</v>
      </c>
      <c r="P3180" s="29" t="str">
        <f t="shared" si="132"/>
        <v>NULL</v>
      </c>
    </row>
    <row r="3181" spans="1:16" hidden="1" x14ac:dyDescent="0.25">
      <c r="A3181">
        <v>190596044</v>
      </c>
      <c r="B3181">
        <v>803401</v>
      </c>
      <c r="C3181" t="s">
        <v>318</v>
      </c>
      <c r="D3181">
        <v>2021621</v>
      </c>
      <c r="E3181" t="s">
        <v>314</v>
      </c>
      <c r="F3181" t="s">
        <v>214</v>
      </c>
      <c r="G3181" t="s">
        <v>215</v>
      </c>
      <c r="H3181">
        <v>1</v>
      </c>
      <c r="I3181">
        <v>2019</v>
      </c>
      <c r="J3181">
        <v>2</v>
      </c>
      <c r="L3181">
        <v>23130528</v>
      </c>
      <c r="P3181" s="29" t="str">
        <f t="shared" si="132"/>
        <v>NULL</v>
      </c>
    </row>
    <row r="3182" spans="1:16" hidden="1" x14ac:dyDescent="0.25">
      <c r="A3182">
        <v>190596044</v>
      </c>
      <c r="B3182">
        <v>803401</v>
      </c>
      <c r="C3182" t="s">
        <v>318</v>
      </c>
      <c r="D3182">
        <v>2004609</v>
      </c>
      <c r="E3182" t="s">
        <v>309</v>
      </c>
      <c r="F3182" t="s">
        <v>214</v>
      </c>
      <c r="G3182" t="s">
        <v>215</v>
      </c>
      <c r="H3182">
        <v>1</v>
      </c>
      <c r="I3182">
        <v>2019</v>
      </c>
      <c r="J3182">
        <v>2</v>
      </c>
      <c r="L3182">
        <v>23129808</v>
      </c>
      <c r="P3182" s="29" t="str">
        <f t="shared" si="132"/>
        <v>NULL</v>
      </c>
    </row>
    <row r="3183" spans="1:16" hidden="1" x14ac:dyDescent="0.25">
      <c r="A3183">
        <v>190596044</v>
      </c>
      <c r="B3183">
        <v>803401</v>
      </c>
      <c r="C3183" t="s">
        <v>318</v>
      </c>
      <c r="D3183">
        <v>2021841</v>
      </c>
      <c r="E3183" t="s">
        <v>306</v>
      </c>
      <c r="F3183" t="s">
        <v>214</v>
      </c>
      <c r="G3183" t="s">
        <v>215</v>
      </c>
      <c r="H3183">
        <v>1</v>
      </c>
      <c r="I3183">
        <v>2019</v>
      </c>
      <c r="J3183">
        <v>2</v>
      </c>
      <c r="L3183">
        <v>23130443</v>
      </c>
      <c r="P3183" s="29" t="str">
        <f t="shared" si="132"/>
        <v>NULL</v>
      </c>
    </row>
    <row r="3184" spans="1:16" hidden="1" x14ac:dyDescent="0.25">
      <c r="A3184">
        <v>190596044</v>
      </c>
      <c r="B3184">
        <v>803401</v>
      </c>
      <c r="C3184" t="s">
        <v>318</v>
      </c>
      <c r="D3184">
        <v>2019274</v>
      </c>
      <c r="E3184" t="s">
        <v>247</v>
      </c>
      <c r="F3184" t="s">
        <v>214</v>
      </c>
      <c r="G3184" t="s">
        <v>215</v>
      </c>
      <c r="H3184">
        <v>1</v>
      </c>
      <c r="I3184">
        <v>2019</v>
      </c>
      <c r="J3184">
        <v>2</v>
      </c>
      <c r="L3184">
        <v>23130160</v>
      </c>
      <c r="P3184" s="29" t="str">
        <f t="shared" si="132"/>
        <v>NULL</v>
      </c>
    </row>
    <row r="3185" spans="1:16" hidden="1" x14ac:dyDescent="0.25">
      <c r="A3185">
        <v>190620581</v>
      </c>
      <c r="B3185">
        <v>803401</v>
      </c>
      <c r="C3185" t="s">
        <v>318</v>
      </c>
      <c r="D3185">
        <v>2004098</v>
      </c>
      <c r="E3185" t="s">
        <v>213</v>
      </c>
      <c r="F3185" t="s">
        <v>214</v>
      </c>
      <c r="G3185" t="s">
        <v>215</v>
      </c>
      <c r="H3185">
        <v>2</v>
      </c>
      <c r="I3185">
        <v>2015</v>
      </c>
      <c r="J3185">
        <v>1</v>
      </c>
      <c r="L3185">
        <v>23066602</v>
      </c>
      <c r="M3185">
        <v>6.3</v>
      </c>
      <c r="P3185" s="29">
        <f t="shared" ref="P3185:P3215" si="133">IF(AND(ISNUMBER(M3185),H3185&lt;&gt;4,N3185&lt;&gt;"X"),(M3185-1)/6,IF(H3185=4,"DRP",IF(AND(H3185=3,M3185="NA"),"BAD",IF(AND(H3185=2),"CVL",IF(AND(H3185=1,ISBLANK(M3185)),"NULL","UNK")))))</f>
        <v>0.8833333333333333</v>
      </c>
    </row>
    <row r="3186" spans="1:16" hidden="1" x14ac:dyDescent="0.25">
      <c r="A3186">
        <v>190620581</v>
      </c>
      <c r="B3186">
        <v>803401</v>
      </c>
      <c r="C3186" t="s">
        <v>318</v>
      </c>
      <c r="D3186">
        <v>2021754</v>
      </c>
      <c r="E3186" t="s">
        <v>216</v>
      </c>
      <c r="F3186" t="s">
        <v>214</v>
      </c>
      <c r="G3186" t="s">
        <v>215</v>
      </c>
      <c r="H3186">
        <v>3</v>
      </c>
      <c r="I3186">
        <v>2015</v>
      </c>
      <c r="J3186">
        <v>1</v>
      </c>
      <c r="L3186">
        <v>23066446</v>
      </c>
      <c r="M3186">
        <v>2.8</v>
      </c>
      <c r="P3186" s="29">
        <f t="shared" si="133"/>
        <v>0.3</v>
      </c>
    </row>
    <row r="3187" spans="1:16" hidden="1" x14ac:dyDescent="0.25">
      <c r="A3187">
        <v>190620581</v>
      </c>
      <c r="B3187">
        <v>803401</v>
      </c>
      <c r="C3187" t="s">
        <v>318</v>
      </c>
      <c r="D3187">
        <v>2005099</v>
      </c>
      <c r="E3187" t="s">
        <v>217</v>
      </c>
      <c r="F3187" t="s">
        <v>214</v>
      </c>
      <c r="G3187" t="s">
        <v>215</v>
      </c>
      <c r="H3187">
        <v>2</v>
      </c>
      <c r="I3187">
        <v>2015</v>
      </c>
      <c r="J3187">
        <v>1</v>
      </c>
      <c r="L3187">
        <v>23066427</v>
      </c>
      <c r="M3187">
        <v>4.2</v>
      </c>
      <c r="P3187" s="29">
        <f t="shared" si="133"/>
        <v>0.53333333333333333</v>
      </c>
    </row>
    <row r="3188" spans="1:16" hidden="1" x14ac:dyDescent="0.25">
      <c r="A3188">
        <v>190620581</v>
      </c>
      <c r="B3188">
        <v>803401</v>
      </c>
      <c r="C3188" t="s">
        <v>318</v>
      </c>
      <c r="D3188">
        <v>2005102</v>
      </c>
      <c r="E3188" t="s">
        <v>218</v>
      </c>
      <c r="F3188" t="s">
        <v>214</v>
      </c>
      <c r="G3188" t="s">
        <v>215</v>
      </c>
      <c r="H3188">
        <v>3</v>
      </c>
      <c r="I3188">
        <v>2015</v>
      </c>
      <c r="J3188">
        <v>1</v>
      </c>
      <c r="L3188">
        <v>23066488</v>
      </c>
      <c r="M3188">
        <v>2.5</v>
      </c>
      <c r="P3188" s="29">
        <f t="shared" si="133"/>
        <v>0.25</v>
      </c>
    </row>
    <row r="3189" spans="1:16" hidden="1" x14ac:dyDescent="0.25">
      <c r="A3189">
        <v>190620581</v>
      </c>
      <c r="B3189">
        <v>803401</v>
      </c>
      <c r="C3189" t="s">
        <v>318</v>
      </c>
      <c r="D3189">
        <v>2021600</v>
      </c>
      <c r="E3189" t="s">
        <v>219</v>
      </c>
      <c r="F3189" t="s">
        <v>214</v>
      </c>
      <c r="G3189" t="s">
        <v>215</v>
      </c>
      <c r="H3189">
        <v>3</v>
      </c>
      <c r="I3189">
        <v>2015</v>
      </c>
      <c r="J3189">
        <v>1</v>
      </c>
      <c r="L3189">
        <v>23066437</v>
      </c>
      <c r="M3189">
        <v>3.2</v>
      </c>
      <c r="P3189" s="29">
        <f t="shared" si="133"/>
        <v>0.3666666666666667</v>
      </c>
    </row>
    <row r="3190" spans="1:16" hidden="1" x14ac:dyDescent="0.25">
      <c r="A3190">
        <v>190620581</v>
      </c>
      <c r="B3190">
        <v>803401</v>
      </c>
      <c r="C3190" t="s">
        <v>318</v>
      </c>
      <c r="D3190">
        <v>2005118</v>
      </c>
      <c r="E3190" t="s">
        <v>223</v>
      </c>
      <c r="F3190" t="s">
        <v>214</v>
      </c>
      <c r="G3190" t="s">
        <v>215</v>
      </c>
      <c r="H3190">
        <v>2</v>
      </c>
      <c r="I3190">
        <v>2015</v>
      </c>
      <c r="J3190">
        <v>1</v>
      </c>
      <c r="L3190">
        <v>23066497</v>
      </c>
      <c r="M3190">
        <v>4.5</v>
      </c>
      <c r="P3190" s="29">
        <f t="shared" si="133"/>
        <v>0.58333333333333337</v>
      </c>
    </row>
    <row r="3191" spans="1:16" hidden="1" x14ac:dyDescent="0.25">
      <c r="A3191">
        <v>190620581</v>
      </c>
      <c r="B3191">
        <v>803401</v>
      </c>
      <c r="C3191" t="s">
        <v>318</v>
      </c>
      <c r="D3191">
        <v>2021754</v>
      </c>
      <c r="E3191" t="s">
        <v>216</v>
      </c>
      <c r="F3191" t="s">
        <v>214</v>
      </c>
      <c r="G3191" t="s">
        <v>215</v>
      </c>
      <c r="H3191">
        <v>4</v>
      </c>
      <c r="I3191">
        <v>2015</v>
      </c>
      <c r="J3191">
        <v>2</v>
      </c>
      <c r="L3191">
        <v>23074133</v>
      </c>
      <c r="P3191" s="29" t="str">
        <f t="shared" si="133"/>
        <v>DRP</v>
      </c>
    </row>
    <row r="3192" spans="1:16" hidden="1" x14ac:dyDescent="0.25">
      <c r="A3192">
        <v>190620581</v>
      </c>
      <c r="B3192">
        <v>803401</v>
      </c>
      <c r="C3192" t="s">
        <v>318</v>
      </c>
      <c r="D3192">
        <v>2021600</v>
      </c>
      <c r="E3192" t="s">
        <v>219</v>
      </c>
      <c r="F3192" t="s">
        <v>214</v>
      </c>
      <c r="G3192" t="s">
        <v>215</v>
      </c>
      <c r="H3192">
        <v>4</v>
      </c>
      <c r="I3192">
        <v>2015</v>
      </c>
      <c r="J3192">
        <v>2</v>
      </c>
      <c r="L3192">
        <v>23071941</v>
      </c>
      <c r="M3192">
        <v>1.9</v>
      </c>
      <c r="P3192" s="29" t="str">
        <f t="shared" si="133"/>
        <v>DRP</v>
      </c>
    </row>
    <row r="3193" spans="1:16" hidden="1" x14ac:dyDescent="0.25">
      <c r="A3193">
        <v>190620581</v>
      </c>
      <c r="B3193">
        <v>803401</v>
      </c>
      <c r="C3193" t="s">
        <v>318</v>
      </c>
      <c r="D3193">
        <v>2005102</v>
      </c>
      <c r="E3193" t="s">
        <v>218</v>
      </c>
      <c r="F3193" t="s">
        <v>214</v>
      </c>
      <c r="G3193" t="s">
        <v>215</v>
      </c>
      <c r="H3193">
        <v>4</v>
      </c>
      <c r="I3193">
        <v>2015</v>
      </c>
      <c r="J3193">
        <v>2</v>
      </c>
      <c r="L3193">
        <v>23071945</v>
      </c>
      <c r="P3193" s="29" t="str">
        <f t="shared" si="133"/>
        <v>DRP</v>
      </c>
    </row>
    <row r="3194" spans="1:16" hidden="1" x14ac:dyDescent="0.25">
      <c r="A3194">
        <v>190620581</v>
      </c>
      <c r="B3194">
        <v>803401</v>
      </c>
      <c r="C3194" t="s">
        <v>318</v>
      </c>
      <c r="D3194">
        <v>2021580</v>
      </c>
      <c r="E3194" t="s">
        <v>241</v>
      </c>
      <c r="F3194" t="s">
        <v>214</v>
      </c>
      <c r="G3194" t="s">
        <v>215</v>
      </c>
      <c r="H3194">
        <v>4</v>
      </c>
      <c r="I3194">
        <v>2015</v>
      </c>
      <c r="J3194">
        <v>2</v>
      </c>
      <c r="L3194">
        <v>23074971</v>
      </c>
      <c r="P3194" s="29" t="str">
        <f t="shared" si="133"/>
        <v>DRP</v>
      </c>
    </row>
    <row r="3195" spans="1:16" hidden="1" x14ac:dyDescent="0.25">
      <c r="A3195">
        <v>190620581</v>
      </c>
      <c r="B3195">
        <v>803401</v>
      </c>
      <c r="C3195" t="s">
        <v>318</v>
      </c>
      <c r="D3195">
        <v>2005131</v>
      </c>
      <c r="E3195" t="s">
        <v>228</v>
      </c>
      <c r="F3195" t="s">
        <v>214</v>
      </c>
      <c r="G3195" t="s">
        <v>215</v>
      </c>
      <c r="H3195">
        <v>4</v>
      </c>
      <c r="I3195">
        <v>2015</v>
      </c>
      <c r="J3195">
        <v>2</v>
      </c>
      <c r="L3195">
        <v>23070707</v>
      </c>
      <c r="P3195" s="29" t="str">
        <f t="shared" si="133"/>
        <v>DRP</v>
      </c>
    </row>
    <row r="3196" spans="1:16" hidden="1" x14ac:dyDescent="0.25">
      <c r="A3196">
        <v>190620581</v>
      </c>
      <c r="B3196">
        <v>803401</v>
      </c>
      <c r="C3196" t="s">
        <v>318</v>
      </c>
      <c r="D3196">
        <v>2005117</v>
      </c>
      <c r="E3196" t="s">
        <v>220</v>
      </c>
      <c r="F3196" t="s">
        <v>214</v>
      </c>
      <c r="G3196" t="s">
        <v>215</v>
      </c>
      <c r="H3196">
        <v>4</v>
      </c>
      <c r="I3196">
        <v>2015</v>
      </c>
      <c r="J3196">
        <v>2</v>
      </c>
      <c r="L3196">
        <v>23070390</v>
      </c>
      <c r="P3196" s="29" t="str">
        <f t="shared" si="133"/>
        <v>DRP</v>
      </c>
    </row>
    <row r="3197" spans="1:16" hidden="1" x14ac:dyDescent="0.25">
      <c r="A3197">
        <v>190620581</v>
      </c>
      <c r="B3197">
        <v>803401</v>
      </c>
      <c r="C3197" t="s">
        <v>318</v>
      </c>
      <c r="D3197">
        <v>2021580</v>
      </c>
      <c r="E3197" t="s">
        <v>241</v>
      </c>
      <c r="F3197" t="s">
        <v>214</v>
      </c>
      <c r="G3197" t="s">
        <v>215</v>
      </c>
      <c r="H3197">
        <v>4</v>
      </c>
      <c r="I3197">
        <v>2015</v>
      </c>
      <c r="J3197">
        <v>2</v>
      </c>
      <c r="L3197">
        <v>23072000</v>
      </c>
      <c r="P3197" s="29" t="str">
        <f t="shared" si="133"/>
        <v>DRP</v>
      </c>
    </row>
    <row r="3198" spans="1:16" hidden="1" x14ac:dyDescent="0.25">
      <c r="A3198">
        <v>190620581</v>
      </c>
      <c r="B3198">
        <v>803401</v>
      </c>
      <c r="C3198" t="s">
        <v>318</v>
      </c>
      <c r="D3198">
        <v>2004116</v>
      </c>
      <c r="E3198" t="s">
        <v>229</v>
      </c>
      <c r="F3198" t="s">
        <v>214</v>
      </c>
      <c r="G3198" t="s">
        <v>215</v>
      </c>
      <c r="H3198">
        <v>4</v>
      </c>
      <c r="I3198">
        <v>2015</v>
      </c>
      <c r="J3198">
        <v>2</v>
      </c>
      <c r="L3198">
        <v>23073301</v>
      </c>
      <c r="P3198" s="29" t="str">
        <f t="shared" si="133"/>
        <v>DRP</v>
      </c>
    </row>
    <row r="3199" spans="1:16" hidden="1" x14ac:dyDescent="0.25">
      <c r="A3199">
        <v>190620581</v>
      </c>
      <c r="B3199">
        <v>803401</v>
      </c>
      <c r="C3199" t="s">
        <v>318</v>
      </c>
      <c r="D3199">
        <v>2004112</v>
      </c>
      <c r="E3199" t="s">
        <v>244</v>
      </c>
      <c r="F3199" t="s">
        <v>214</v>
      </c>
      <c r="G3199" t="s">
        <v>215</v>
      </c>
      <c r="H3199">
        <v>4</v>
      </c>
      <c r="I3199">
        <v>2015</v>
      </c>
      <c r="J3199">
        <v>2</v>
      </c>
      <c r="L3199">
        <v>23073237</v>
      </c>
      <c r="P3199" s="29" t="str">
        <f t="shared" si="133"/>
        <v>DRP</v>
      </c>
    </row>
    <row r="3200" spans="1:16" hidden="1" x14ac:dyDescent="0.25">
      <c r="A3200">
        <v>190620581</v>
      </c>
      <c r="B3200">
        <v>803401</v>
      </c>
      <c r="C3200" t="s">
        <v>318</v>
      </c>
      <c r="D3200">
        <v>2004112</v>
      </c>
      <c r="E3200" t="s">
        <v>244</v>
      </c>
      <c r="F3200" t="s">
        <v>214</v>
      </c>
      <c r="G3200" t="s">
        <v>215</v>
      </c>
      <c r="H3200">
        <v>4</v>
      </c>
      <c r="I3200">
        <v>2015</v>
      </c>
      <c r="J3200">
        <v>2</v>
      </c>
      <c r="L3200">
        <v>23073232</v>
      </c>
      <c r="P3200" s="29" t="str">
        <f t="shared" si="133"/>
        <v>DRP</v>
      </c>
    </row>
    <row r="3201" spans="1:16" hidden="1" x14ac:dyDescent="0.25">
      <c r="A3201">
        <v>190667987</v>
      </c>
      <c r="B3201">
        <v>803401</v>
      </c>
      <c r="C3201" t="s">
        <v>318</v>
      </c>
      <c r="D3201">
        <v>2005118</v>
      </c>
      <c r="E3201" t="s">
        <v>223</v>
      </c>
      <c r="F3201" t="s">
        <v>214</v>
      </c>
      <c r="G3201" t="s">
        <v>215</v>
      </c>
      <c r="H3201">
        <v>2</v>
      </c>
      <c r="I3201">
        <v>2015</v>
      </c>
      <c r="J3201">
        <v>1</v>
      </c>
      <c r="L3201">
        <v>23067520</v>
      </c>
      <c r="M3201">
        <v>5.0999999999999996</v>
      </c>
      <c r="P3201" s="29">
        <f t="shared" si="133"/>
        <v>0.68333333333333324</v>
      </c>
    </row>
    <row r="3202" spans="1:16" hidden="1" x14ac:dyDescent="0.25">
      <c r="A3202">
        <v>190667987</v>
      </c>
      <c r="B3202">
        <v>803401</v>
      </c>
      <c r="C3202" t="s">
        <v>318</v>
      </c>
      <c r="D3202">
        <v>2021600</v>
      </c>
      <c r="E3202" t="s">
        <v>219</v>
      </c>
      <c r="F3202" t="s">
        <v>214</v>
      </c>
      <c r="G3202" t="s">
        <v>215</v>
      </c>
      <c r="H3202">
        <v>3</v>
      </c>
      <c r="I3202">
        <v>2015</v>
      </c>
      <c r="J3202">
        <v>1</v>
      </c>
      <c r="L3202">
        <v>23066438</v>
      </c>
      <c r="M3202">
        <v>3.3</v>
      </c>
      <c r="P3202" s="29">
        <f t="shared" si="133"/>
        <v>0.3833333333333333</v>
      </c>
    </row>
    <row r="3203" spans="1:16" hidden="1" x14ac:dyDescent="0.25">
      <c r="A3203">
        <v>190667987</v>
      </c>
      <c r="B3203">
        <v>803401</v>
      </c>
      <c r="C3203" t="s">
        <v>318</v>
      </c>
      <c r="D3203">
        <v>2005102</v>
      </c>
      <c r="E3203" t="s">
        <v>218</v>
      </c>
      <c r="F3203" t="s">
        <v>214</v>
      </c>
      <c r="G3203" t="s">
        <v>215</v>
      </c>
      <c r="H3203">
        <v>2</v>
      </c>
      <c r="I3203">
        <v>2015</v>
      </c>
      <c r="J3203">
        <v>1</v>
      </c>
      <c r="L3203">
        <v>23066489</v>
      </c>
      <c r="M3203">
        <v>4.5</v>
      </c>
      <c r="P3203" s="29">
        <f t="shared" si="133"/>
        <v>0.58333333333333337</v>
      </c>
    </row>
    <row r="3204" spans="1:16" hidden="1" x14ac:dyDescent="0.25">
      <c r="A3204">
        <v>190667987</v>
      </c>
      <c r="B3204">
        <v>803401</v>
      </c>
      <c r="C3204" t="s">
        <v>318</v>
      </c>
      <c r="D3204">
        <v>2005099</v>
      </c>
      <c r="E3204" t="s">
        <v>217</v>
      </c>
      <c r="F3204" t="s">
        <v>214</v>
      </c>
      <c r="G3204" t="s">
        <v>215</v>
      </c>
      <c r="H3204">
        <v>2</v>
      </c>
      <c r="I3204">
        <v>2015</v>
      </c>
      <c r="J3204">
        <v>1</v>
      </c>
      <c r="L3204">
        <v>23066428</v>
      </c>
      <c r="M3204">
        <v>5.6</v>
      </c>
      <c r="P3204" s="29">
        <f t="shared" si="133"/>
        <v>0.76666666666666661</v>
      </c>
    </row>
    <row r="3205" spans="1:16" hidden="1" x14ac:dyDescent="0.25">
      <c r="A3205">
        <v>190667987</v>
      </c>
      <c r="B3205">
        <v>803401</v>
      </c>
      <c r="C3205" t="s">
        <v>318</v>
      </c>
      <c r="D3205">
        <v>2021754</v>
      </c>
      <c r="E3205" t="s">
        <v>216</v>
      </c>
      <c r="F3205" t="s">
        <v>214</v>
      </c>
      <c r="G3205" t="s">
        <v>215</v>
      </c>
      <c r="H3205">
        <v>3</v>
      </c>
      <c r="I3205">
        <v>2015</v>
      </c>
      <c r="J3205">
        <v>1</v>
      </c>
      <c r="L3205">
        <v>23066449</v>
      </c>
      <c r="M3205">
        <v>2.9</v>
      </c>
      <c r="P3205" s="29">
        <f t="shared" si="133"/>
        <v>0.31666666666666665</v>
      </c>
    </row>
    <row r="3206" spans="1:16" hidden="1" x14ac:dyDescent="0.25">
      <c r="A3206">
        <v>190667987</v>
      </c>
      <c r="B3206">
        <v>803401</v>
      </c>
      <c r="C3206" t="s">
        <v>318</v>
      </c>
      <c r="D3206">
        <v>2004098</v>
      </c>
      <c r="E3206" t="s">
        <v>213</v>
      </c>
      <c r="F3206" t="s">
        <v>214</v>
      </c>
      <c r="G3206" t="s">
        <v>215</v>
      </c>
      <c r="H3206">
        <v>2</v>
      </c>
      <c r="I3206">
        <v>2015</v>
      </c>
      <c r="J3206">
        <v>1</v>
      </c>
      <c r="L3206">
        <v>23066523</v>
      </c>
      <c r="M3206">
        <v>6.2</v>
      </c>
      <c r="P3206" s="29">
        <f t="shared" si="133"/>
        <v>0.8666666666666667</v>
      </c>
    </row>
    <row r="3207" spans="1:16" hidden="1" x14ac:dyDescent="0.25">
      <c r="A3207">
        <v>190667987</v>
      </c>
      <c r="B3207">
        <v>803401</v>
      </c>
      <c r="C3207" t="s">
        <v>318</v>
      </c>
      <c r="D3207">
        <v>2021754</v>
      </c>
      <c r="E3207" t="s">
        <v>216</v>
      </c>
      <c r="F3207" t="s">
        <v>214</v>
      </c>
      <c r="G3207" t="s">
        <v>215</v>
      </c>
      <c r="H3207">
        <v>4</v>
      </c>
      <c r="I3207">
        <v>2015</v>
      </c>
      <c r="J3207">
        <v>2</v>
      </c>
      <c r="L3207">
        <v>23074125</v>
      </c>
      <c r="P3207" s="29" t="str">
        <f t="shared" si="133"/>
        <v>DRP</v>
      </c>
    </row>
    <row r="3208" spans="1:16" hidden="1" x14ac:dyDescent="0.25">
      <c r="A3208">
        <v>190667987</v>
      </c>
      <c r="B3208">
        <v>803401</v>
      </c>
      <c r="C3208" t="s">
        <v>318</v>
      </c>
      <c r="D3208">
        <v>2004112</v>
      </c>
      <c r="E3208" t="s">
        <v>244</v>
      </c>
      <c r="F3208" t="s">
        <v>214</v>
      </c>
      <c r="G3208" t="s">
        <v>215</v>
      </c>
      <c r="H3208">
        <v>4</v>
      </c>
      <c r="I3208">
        <v>2015</v>
      </c>
      <c r="J3208">
        <v>2</v>
      </c>
      <c r="L3208">
        <v>23073239</v>
      </c>
      <c r="P3208" s="29" t="str">
        <f t="shared" si="133"/>
        <v>DRP</v>
      </c>
    </row>
    <row r="3209" spans="1:16" hidden="1" x14ac:dyDescent="0.25">
      <c r="A3209">
        <v>190667987</v>
      </c>
      <c r="B3209">
        <v>803401</v>
      </c>
      <c r="C3209" t="s">
        <v>318</v>
      </c>
      <c r="D3209">
        <v>2004112</v>
      </c>
      <c r="E3209" t="s">
        <v>244</v>
      </c>
      <c r="F3209" t="s">
        <v>214</v>
      </c>
      <c r="G3209" t="s">
        <v>215</v>
      </c>
      <c r="H3209">
        <v>4</v>
      </c>
      <c r="I3209">
        <v>2015</v>
      </c>
      <c r="J3209">
        <v>2</v>
      </c>
      <c r="L3209">
        <v>23073230</v>
      </c>
      <c r="P3209" s="29" t="str">
        <f t="shared" si="133"/>
        <v>DRP</v>
      </c>
    </row>
    <row r="3210" spans="1:16" hidden="1" x14ac:dyDescent="0.25">
      <c r="A3210">
        <v>190667987</v>
      </c>
      <c r="B3210">
        <v>803401</v>
      </c>
      <c r="C3210" t="s">
        <v>318</v>
      </c>
      <c r="D3210">
        <v>2004116</v>
      </c>
      <c r="E3210" t="s">
        <v>229</v>
      </c>
      <c r="F3210" t="s">
        <v>214</v>
      </c>
      <c r="G3210" t="s">
        <v>215</v>
      </c>
      <c r="H3210">
        <v>2</v>
      </c>
      <c r="I3210">
        <v>2015</v>
      </c>
      <c r="J3210">
        <v>2</v>
      </c>
      <c r="L3210">
        <v>23073045</v>
      </c>
      <c r="M3210">
        <v>6.1</v>
      </c>
      <c r="P3210" s="29">
        <f t="shared" si="133"/>
        <v>0.85</v>
      </c>
    </row>
    <row r="3211" spans="1:16" hidden="1" x14ac:dyDescent="0.25">
      <c r="A3211">
        <v>190667987</v>
      </c>
      <c r="B3211">
        <v>803401</v>
      </c>
      <c r="C3211" t="s">
        <v>318</v>
      </c>
      <c r="D3211">
        <v>2021580</v>
      </c>
      <c r="E3211" t="s">
        <v>241</v>
      </c>
      <c r="F3211" t="s">
        <v>214</v>
      </c>
      <c r="G3211" t="s">
        <v>215</v>
      </c>
      <c r="H3211">
        <v>2</v>
      </c>
      <c r="I3211">
        <v>2015</v>
      </c>
      <c r="J3211">
        <v>2</v>
      </c>
      <c r="L3211">
        <v>23072001</v>
      </c>
      <c r="M3211">
        <v>4</v>
      </c>
      <c r="P3211" s="29">
        <f t="shared" si="133"/>
        <v>0.5</v>
      </c>
    </row>
    <row r="3212" spans="1:16" hidden="1" x14ac:dyDescent="0.25">
      <c r="A3212">
        <v>190667987</v>
      </c>
      <c r="B3212">
        <v>803401</v>
      </c>
      <c r="C3212" t="s">
        <v>318</v>
      </c>
      <c r="D3212">
        <v>2005117</v>
      </c>
      <c r="E3212" t="s">
        <v>220</v>
      </c>
      <c r="F3212" t="s">
        <v>214</v>
      </c>
      <c r="G3212" t="s">
        <v>215</v>
      </c>
      <c r="H3212">
        <v>3</v>
      </c>
      <c r="I3212">
        <v>2015</v>
      </c>
      <c r="J3212">
        <v>2</v>
      </c>
      <c r="L3212">
        <v>23070387</v>
      </c>
      <c r="M3212">
        <v>3.1</v>
      </c>
      <c r="P3212" s="29">
        <f t="shared" si="133"/>
        <v>0.35000000000000003</v>
      </c>
    </row>
    <row r="3213" spans="1:16" hidden="1" x14ac:dyDescent="0.25">
      <c r="A3213">
        <v>190667987</v>
      </c>
      <c r="B3213">
        <v>803401</v>
      </c>
      <c r="C3213" t="s">
        <v>318</v>
      </c>
      <c r="D3213">
        <v>2005131</v>
      </c>
      <c r="E3213" t="s">
        <v>228</v>
      </c>
      <c r="F3213" t="s">
        <v>214</v>
      </c>
      <c r="G3213" t="s">
        <v>215</v>
      </c>
      <c r="H3213">
        <v>2</v>
      </c>
      <c r="I3213">
        <v>2015</v>
      </c>
      <c r="J3213">
        <v>2</v>
      </c>
      <c r="L3213">
        <v>23070713</v>
      </c>
      <c r="M3213">
        <v>5.3</v>
      </c>
      <c r="P3213" s="29">
        <f t="shared" si="133"/>
        <v>0.71666666666666667</v>
      </c>
    </row>
    <row r="3214" spans="1:16" hidden="1" x14ac:dyDescent="0.25">
      <c r="A3214">
        <v>190667987</v>
      </c>
      <c r="B3214">
        <v>803401</v>
      </c>
      <c r="C3214" t="s">
        <v>318</v>
      </c>
      <c r="D3214">
        <v>2021754</v>
      </c>
      <c r="E3214" t="s">
        <v>216</v>
      </c>
      <c r="F3214" t="s">
        <v>214</v>
      </c>
      <c r="G3214" t="s">
        <v>215</v>
      </c>
      <c r="H3214">
        <v>2</v>
      </c>
      <c r="I3214">
        <v>2015</v>
      </c>
      <c r="J3214">
        <v>2</v>
      </c>
      <c r="L3214">
        <v>23074131</v>
      </c>
      <c r="M3214">
        <v>5.3</v>
      </c>
      <c r="P3214" s="29">
        <f t="shared" si="133"/>
        <v>0.71666666666666667</v>
      </c>
    </row>
    <row r="3215" spans="1:16" hidden="1" x14ac:dyDescent="0.25">
      <c r="A3215">
        <v>190667987</v>
      </c>
      <c r="B3215">
        <v>803401</v>
      </c>
      <c r="C3215" t="s">
        <v>318</v>
      </c>
      <c r="D3215">
        <v>2021600</v>
      </c>
      <c r="E3215" t="s">
        <v>219</v>
      </c>
      <c r="F3215" t="s">
        <v>214</v>
      </c>
      <c r="G3215" t="s">
        <v>215</v>
      </c>
      <c r="H3215">
        <v>2</v>
      </c>
      <c r="I3215">
        <v>2015</v>
      </c>
      <c r="J3215">
        <v>2</v>
      </c>
      <c r="L3215">
        <v>23071941</v>
      </c>
      <c r="M3215">
        <v>5.3</v>
      </c>
      <c r="P3215" s="29">
        <f t="shared" si="133"/>
        <v>0.71666666666666667</v>
      </c>
    </row>
    <row r="3216" spans="1:16" hidden="1" x14ac:dyDescent="0.25">
      <c r="A3216">
        <v>190667987</v>
      </c>
      <c r="B3216">
        <v>803401</v>
      </c>
      <c r="C3216" t="s">
        <v>318</v>
      </c>
      <c r="D3216">
        <v>2005117</v>
      </c>
      <c r="E3216" t="s">
        <v>220</v>
      </c>
      <c r="F3216" t="s">
        <v>214</v>
      </c>
      <c r="G3216" t="s">
        <v>215</v>
      </c>
      <c r="H3216">
        <v>2</v>
      </c>
      <c r="I3216">
        <v>2016</v>
      </c>
      <c r="J3216">
        <v>1</v>
      </c>
      <c r="L3216">
        <v>23078736</v>
      </c>
      <c r="M3216">
        <v>5</v>
      </c>
      <c r="P3216" s="29">
        <f t="shared" ref="P3216:P3247" si="134">IF(AND(ISNUMBER(M3216),H3216&lt;&gt;4),(M3216-1)/6,IF(H3216=4,"DRP",IF(AND(H3216=3,M3216="NA"),"BAD",IF(AND(H3216=2),"CVL",IF(AND(H3216=1,ISBLANK(M3216)),"NULL","UNK")))))</f>
        <v>0.66666666666666663</v>
      </c>
    </row>
    <row r="3217" spans="1:16" hidden="1" x14ac:dyDescent="0.25">
      <c r="A3217">
        <v>190667987</v>
      </c>
      <c r="B3217">
        <v>803401</v>
      </c>
      <c r="C3217" t="s">
        <v>318</v>
      </c>
      <c r="D3217">
        <v>2021756</v>
      </c>
      <c r="E3217" t="s">
        <v>253</v>
      </c>
      <c r="F3217" t="s">
        <v>214</v>
      </c>
      <c r="G3217" t="s">
        <v>215</v>
      </c>
      <c r="H3217">
        <v>3</v>
      </c>
      <c r="I3217">
        <v>2016</v>
      </c>
      <c r="J3217">
        <v>1</v>
      </c>
      <c r="L3217">
        <v>23081182</v>
      </c>
      <c r="M3217">
        <v>3.6</v>
      </c>
      <c r="P3217" s="29">
        <f t="shared" si="134"/>
        <v>0.43333333333333335</v>
      </c>
    </row>
    <row r="3218" spans="1:16" hidden="1" x14ac:dyDescent="0.25">
      <c r="A3218">
        <v>190667987</v>
      </c>
      <c r="B3218">
        <v>803401</v>
      </c>
      <c r="C3218" t="s">
        <v>318</v>
      </c>
      <c r="D3218">
        <v>2021763</v>
      </c>
      <c r="E3218" t="s">
        <v>298</v>
      </c>
      <c r="F3218" t="s">
        <v>214</v>
      </c>
      <c r="G3218" t="s">
        <v>215</v>
      </c>
      <c r="H3218">
        <v>2</v>
      </c>
      <c r="I3218">
        <v>2016</v>
      </c>
      <c r="J3218">
        <v>1</v>
      </c>
      <c r="L3218">
        <v>23081192</v>
      </c>
      <c r="M3218">
        <v>4.2</v>
      </c>
      <c r="P3218" s="29">
        <f t="shared" si="134"/>
        <v>0.53333333333333333</v>
      </c>
    </row>
    <row r="3219" spans="1:16" hidden="1" x14ac:dyDescent="0.25">
      <c r="A3219">
        <v>190667987</v>
      </c>
      <c r="B3219">
        <v>803401</v>
      </c>
      <c r="C3219" t="s">
        <v>318</v>
      </c>
      <c r="D3219">
        <v>2004112</v>
      </c>
      <c r="E3219" t="s">
        <v>244</v>
      </c>
      <c r="F3219" t="s">
        <v>214</v>
      </c>
      <c r="G3219" t="s">
        <v>215</v>
      </c>
      <c r="H3219">
        <v>2</v>
      </c>
      <c r="I3219">
        <v>2016</v>
      </c>
      <c r="J3219">
        <v>1</v>
      </c>
      <c r="L3219">
        <v>23073245</v>
      </c>
      <c r="M3219">
        <v>5.7</v>
      </c>
      <c r="P3219" s="29">
        <f t="shared" si="134"/>
        <v>0.78333333333333333</v>
      </c>
    </row>
    <row r="3220" spans="1:16" hidden="1" x14ac:dyDescent="0.25">
      <c r="A3220">
        <v>190667987</v>
      </c>
      <c r="B3220">
        <v>803401</v>
      </c>
      <c r="C3220" t="s">
        <v>318</v>
      </c>
      <c r="D3220">
        <v>2004099</v>
      </c>
      <c r="E3220" t="s">
        <v>245</v>
      </c>
      <c r="F3220" t="s">
        <v>214</v>
      </c>
      <c r="G3220" t="s">
        <v>215</v>
      </c>
      <c r="H3220">
        <v>2</v>
      </c>
      <c r="I3220">
        <v>2016</v>
      </c>
      <c r="J3220">
        <v>1</v>
      </c>
      <c r="L3220">
        <v>23073324</v>
      </c>
      <c r="M3220">
        <v>5.8</v>
      </c>
      <c r="P3220" s="29">
        <f t="shared" si="134"/>
        <v>0.79999999999999993</v>
      </c>
    </row>
    <row r="3221" spans="1:16" hidden="1" x14ac:dyDescent="0.25">
      <c r="A3221">
        <v>190667987</v>
      </c>
      <c r="B3221">
        <v>803401</v>
      </c>
      <c r="C3221" t="s">
        <v>318</v>
      </c>
      <c r="D3221">
        <v>2021602</v>
      </c>
      <c r="E3221" t="s">
        <v>242</v>
      </c>
      <c r="F3221" t="s">
        <v>214</v>
      </c>
      <c r="G3221" t="s">
        <v>215</v>
      </c>
      <c r="H3221">
        <v>2</v>
      </c>
      <c r="I3221">
        <v>2016</v>
      </c>
      <c r="J3221">
        <v>1</v>
      </c>
      <c r="L3221">
        <v>23081144</v>
      </c>
      <c r="M3221">
        <v>4.5999999999999996</v>
      </c>
      <c r="P3221" s="29">
        <f t="shared" si="134"/>
        <v>0.6</v>
      </c>
    </row>
    <row r="3222" spans="1:16" hidden="1" x14ac:dyDescent="0.25">
      <c r="A3222">
        <v>190667987</v>
      </c>
      <c r="B3222">
        <v>803401</v>
      </c>
      <c r="C3222" t="s">
        <v>318</v>
      </c>
      <c r="D3222">
        <v>2021993</v>
      </c>
      <c r="E3222" t="s">
        <v>256</v>
      </c>
      <c r="F3222" t="s">
        <v>214</v>
      </c>
      <c r="G3222" t="s">
        <v>215</v>
      </c>
      <c r="H3222">
        <v>4</v>
      </c>
      <c r="I3222">
        <v>2016</v>
      </c>
      <c r="J3222">
        <v>2</v>
      </c>
      <c r="L3222">
        <v>23086519</v>
      </c>
      <c r="P3222" s="29" t="str">
        <f t="shared" si="134"/>
        <v>DRP</v>
      </c>
    </row>
    <row r="3223" spans="1:16" hidden="1" x14ac:dyDescent="0.25">
      <c r="A3223">
        <v>190667987</v>
      </c>
      <c r="B3223">
        <v>803401</v>
      </c>
      <c r="C3223" t="s">
        <v>318</v>
      </c>
      <c r="D3223">
        <v>2021638</v>
      </c>
      <c r="E3223" t="s">
        <v>250</v>
      </c>
      <c r="F3223" t="s">
        <v>214</v>
      </c>
      <c r="G3223" t="s">
        <v>215</v>
      </c>
      <c r="H3223">
        <v>4</v>
      </c>
      <c r="I3223">
        <v>2016</v>
      </c>
      <c r="J3223">
        <v>2</v>
      </c>
      <c r="L3223">
        <v>23086852</v>
      </c>
      <c r="M3223">
        <v>1.4</v>
      </c>
      <c r="P3223" s="29" t="str">
        <f t="shared" si="134"/>
        <v>DRP</v>
      </c>
    </row>
    <row r="3224" spans="1:16" hidden="1" x14ac:dyDescent="0.25">
      <c r="A3224">
        <v>190667987</v>
      </c>
      <c r="B3224">
        <v>803401</v>
      </c>
      <c r="C3224" t="s">
        <v>318</v>
      </c>
      <c r="D3224">
        <v>2021781</v>
      </c>
      <c r="E3224" t="s">
        <v>235</v>
      </c>
      <c r="F3224" t="s">
        <v>214</v>
      </c>
      <c r="G3224" t="s">
        <v>215</v>
      </c>
      <c r="H3224">
        <v>4</v>
      </c>
      <c r="I3224">
        <v>2016</v>
      </c>
      <c r="J3224">
        <v>2</v>
      </c>
      <c r="L3224">
        <v>23086901</v>
      </c>
      <c r="M3224">
        <v>4.4000000000000004</v>
      </c>
      <c r="P3224" s="29" t="str">
        <f t="shared" si="134"/>
        <v>DRP</v>
      </c>
    </row>
    <row r="3225" spans="1:16" hidden="1" x14ac:dyDescent="0.25">
      <c r="A3225">
        <v>190667987</v>
      </c>
      <c r="B3225">
        <v>803401</v>
      </c>
      <c r="C3225" t="s">
        <v>318</v>
      </c>
      <c r="D3225">
        <v>2021756</v>
      </c>
      <c r="E3225" t="s">
        <v>253</v>
      </c>
      <c r="F3225" t="s">
        <v>214</v>
      </c>
      <c r="G3225" t="s">
        <v>215</v>
      </c>
      <c r="H3225">
        <v>4</v>
      </c>
      <c r="I3225">
        <v>2016</v>
      </c>
      <c r="J3225">
        <v>2</v>
      </c>
      <c r="L3225">
        <v>23086832</v>
      </c>
      <c r="M3225">
        <v>3.8</v>
      </c>
      <c r="P3225" s="29" t="str">
        <f t="shared" si="134"/>
        <v>DRP</v>
      </c>
    </row>
    <row r="3226" spans="1:16" hidden="1" x14ac:dyDescent="0.25">
      <c r="A3226">
        <v>190667987</v>
      </c>
      <c r="B3226">
        <v>803401</v>
      </c>
      <c r="C3226" t="s">
        <v>318</v>
      </c>
      <c r="D3226">
        <v>2021596</v>
      </c>
      <c r="E3226" t="s">
        <v>294</v>
      </c>
      <c r="F3226" t="s">
        <v>214</v>
      </c>
      <c r="G3226" t="s">
        <v>215</v>
      </c>
      <c r="H3226">
        <v>4</v>
      </c>
      <c r="I3226">
        <v>2016</v>
      </c>
      <c r="J3226">
        <v>2</v>
      </c>
      <c r="L3226">
        <v>23086860</v>
      </c>
      <c r="M3226">
        <v>3.7</v>
      </c>
      <c r="P3226" s="29" t="str">
        <f t="shared" si="134"/>
        <v>DRP</v>
      </c>
    </row>
    <row r="3227" spans="1:16" hidden="1" x14ac:dyDescent="0.25">
      <c r="A3227">
        <v>190667987</v>
      </c>
      <c r="B3227">
        <v>803401</v>
      </c>
      <c r="C3227" t="s">
        <v>318</v>
      </c>
      <c r="D3227">
        <v>2019271</v>
      </c>
      <c r="E3227" t="s">
        <v>236</v>
      </c>
      <c r="F3227" t="s">
        <v>214</v>
      </c>
      <c r="G3227" t="s">
        <v>215</v>
      </c>
      <c r="H3227">
        <v>4</v>
      </c>
      <c r="I3227">
        <v>2016</v>
      </c>
      <c r="J3227">
        <v>2</v>
      </c>
      <c r="L3227">
        <v>23086002</v>
      </c>
      <c r="M3227">
        <v>6</v>
      </c>
      <c r="P3227" s="29" t="str">
        <f t="shared" si="134"/>
        <v>DRP</v>
      </c>
    </row>
    <row r="3228" spans="1:16" hidden="1" x14ac:dyDescent="0.25">
      <c r="A3228">
        <v>190667987</v>
      </c>
      <c r="B3228">
        <v>803401</v>
      </c>
      <c r="C3228" t="s">
        <v>318</v>
      </c>
      <c r="D3228">
        <v>2005120</v>
      </c>
      <c r="E3228" t="s">
        <v>293</v>
      </c>
      <c r="F3228" t="s">
        <v>214</v>
      </c>
      <c r="G3228" t="s">
        <v>215</v>
      </c>
      <c r="H3228">
        <v>4</v>
      </c>
      <c r="I3228">
        <v>2016</v>
      </c>
      <c r="J3228">
        <v>2</v>
      </c>
      <c r="L3228">
        <v>23086515</v>
      </c>
      <c r="M3228">
        <v>1</v>
      </c>
      <c r="P3228" s="29" t="str">
        <f t="shared" si="134"/>
        <v>DRP</v>
      </c>
    </row>
    <row r="3229" spans="1:16" hidden="1" x14ac:dyDescent="0.25">
      <c r="A3229">
        <v>190667987</v>
      </c>
      <c r="B3229">
        <v>803401</v>
      </c>
      <c r="C3229" t="s">
        <v>318</v>
      </c>
      <c r="D3229">
        <v>2021781</v>
      </c>
      <c r="E3229" t="s">
        <v>235</v>
      </c>
      <c r="F3229" t="s">
        <v>214</v>
      </c>
      <c r="G3229" t="s">
        <v>215</v>
      </c>
      <c r="H3229">
        <v>2</v>
      </c>
      <c r="I3229">
        <v>2017</v>
      </c>
      <c r="J3229">
        <v>1</v>
      </c>
      <c r="L3229">
        <v>23092946</v>
      </c>
      <c r="M3229">
        <v>5.3</v>
      </c>
      <c r="P3229" s="29">
        <f t="shared" si="134"/>
        <v>0.71666666666666667</v>
      </c>
    </row>
    <row r="3230" spans="1:16" hidden="1" x14ac:dyDescent="0.25">
      <c r="A3230">
        <v>190667987</v>
      </c>
      <c r="B3230">
        <v>803401</v>
      </c>
      <c r="C3230" t="s">
        <v>318</v>
      </c>
      <c r="D3230">
        <v>2021993</v>
      </c>
      <c r="E3230" t="s">
        <v>256</v>
      </c>
      <c r="F3230" t="s">
        <v>214</v>
      </c>
      <c r="G3230" t="s">
        <v>215</v>
      </c>
      <c r="H3230">
        <v>2</v>
      </c>
      <c r="I3230">
        <v>2017</v>
      </c>
      <c r="J3230">
        <v>1</v>
      </c>
      <c r="L3230">
        <v>23093317</v>
      </c>
      <c r="M3230">
        <v>5.2</v>
      </c>
      <c r="P3230" s="29">
        <f t="shared" si="134"/>
        <v>0.70000000000000007</v>
      </c>
    </row>
    <row r="3231" spans="1:16" hidden="1" x14ac:dyDescent="0.25">
      <c r="A3231">
        <v>190667987</v>
      </c>
      <c r="B3231">
        <v>803401</v>
      </c>
      <c r="C3231" t="s">
        <v>318</v>
      </c>
      <c r="D3231">
        <v>2021638</v>
      </c>
      <c r="E3231" t="s">
        <v>250</v>
      </c>
      <c r="F3231" t="s">
        <v>214</v>
      </c>
      <c r="G3231" t="s">
        <v>215</v>
      </c>
      <c r="H3231">
        <v>2</v>
      </c>
      <c r="I3231">
        <v>2017</v>
      </c>
      <c r="J3231">
        <v>1</v>
      </c>
      <c r="L3231">
        <v>23092935</v>
      </c>
      <c r="M3231">
        <v>4.5999999999999996</v>
      </c>
      <c r="P3231" s="29">
        <f t="shared" si="134"/>
        <v>0.6</v>
      </c>
    </row>
    <row r="3232" spans="1:16" hidden="1" x14ac:dyDescent="0.25">
      <c r="A3232">
        <v>190667987</v>
      </c>
      <c r="B3232">
        <v>803401</v>
      </c>
      <c r="C3232" t="s">
        <v>318</v>
      </c>
      <c r="D3232">
        <v>2021596</v>
      </c>
      <c r="E3232" t="s">
        <v>294</v>
      </c>
      <c r="F3232" t="s">
        <v>214</v>
      </c>
      <c r="G3232" t="s">
        <v>215</v>
      </c>
      <c r="H3232">
        <v>2</v>
      </c>
      <c r="I3232">
        <v>2017</v>
      </c>
      <c r="J3232">
        <v>1</v>
      </c>
      <c r="L3232">
        <v>23092936</v>
      </c>
      <c r="M3232">
        <v>5</v>
      </c>
      <c r="P3232" s="29">
        <f t="shared" si="134"/>
        <v>0.66666666666666663</v>
      </c>
    </row>
    <row r="3233" spans="1:16" hidden="1" x14ac:dyDescent="0.25">
      <c r="A3233">
        <v>190667987</v>
      </c>
      <c r="B3233">
        <v>803401</v>
      </c>
      <c r="C3233" t="s">
        <v>318</v>
      </c>
      <c r="D3233">
        <v>2021756</v>
      </c>
      <c r="E3233" t="s">
        <v>253</v>
      </c>
      <c r="F3233" t="s">
        <v>214</v>
      </c>
      <c r="G3233" t="s">
        <v>215</v>
      </c>
      <c r="H3233">
        <v>2</v>
      </c>
      <c r="I3233">
        <v>2017</v>
      </c>
      <c r="J3233">
        <v>1</v>
      </c>
      <c r="L3233">
        <v>23092929</v>
      </c>
      <c r="M3233">
        <v>5</v>
      </c>
      <c r="P3233" s="29">
        <f t="shared" si="134"/>
        <v>0.66666666666666663</v>
      </c>
    </row>
    <row r="3234" spans="1:16" hidden="1" x14ac:dyDescent="0.25">
      <c r="A3234">
        <v>190667987</v>
      </c>
      <c r="B3234">
        <v>803401</v>
      </c>
      <c r="C3234" t="s">
        <v>318</v>
      </c>
      <c r="D3234">
        <v>2005120</v>
      </c>
      <c r="E3234" t="s">
        <v>293</v>
      </c>
      <c r="F3234" t="s">
        <v>214</v>
      </c>
      <c r="G3234" t="s">
        <v>215</v>
      </c>
      <c r="H3234">
        <v>2</v>
      </c>
      <c r="I3234">
        <v>2017</v>
      </c>
      <c r="J3234">
        <v>1</v>
      </c>
      <c r="L3234">
        <v>23094177</v>
      </c>
      <c r="M3234">
        <v>5.9</v>
      </c>
      <c r="P3234" s="29">
        <f t="shared" si="134"/>
        <v>0.81666666666666676</v>
      </c>
    </row>
    <row r="3235" spans="1:16" hidden="1" x14ac:dyDescent="0.25">
      <c r="A3235">
        <v>190667987</v>
      </c>
      <c r="B3235">
        <v>803401</v>
      </c>
      <c r="C3235" t="s">
        <v>318</v>
      </c>
      <c r="D3235">
        <v>2021679</v>
      </c>
      <c r="E3235" t="s">
        <v>259</v>
      </c>
      <c r="F3235" t="s">
        <v>214</v>
      </c>
      <c r="G3235" t="s">
        <v>215</v>
      </c>
      <c r="H3235">
        <v>2</v>
      </c>
      <c r="I3235">
        <v>2017</v>
      </c>
      <c r="J3235">
        <v>2</v>
      </c>
      <c r="L3235">
        <v>23101199</v>
      </c>
      <c r="M3235">
        <v>5.2</v>
      </c>
      <c r="P3235" s="29">
        <f t="shared" si="134"/>
        <v>0.70000000000000007</v>
      </c>
    </row>
    <row r="3236" spans="1:16" hidden="1" x14ac:dyDescent="0.25">
      <c r="A3236">
        <v>190667987</v>
      </c>
      <c r="B3236">
        <v>803401</v>
      </c>
      <c r="C3236" t="s">
        <v>318</v>
      </c>
      <c r="D3236">
        <v>2021874</v>
      </c>
      <c r="E3236" t="s">
        <v>226</v>
      </c>
      <c r="F3236" t="s">
        <v>214</v>
      </c>
      <c r="G3236" t="s">
        <v>215</v>
      </c>
      <c r="H3236">
        <v>2</v>
      </c>
      <c r="I3236">
        <v>2017</v>
      </c>
      <c r="J3236">
        <v>2</v>
      </c>
      <c r="L3236">
        <v>23101908</v>
      </c>
      <c r="M3236">
        <v>4.3</v>
      </c>
      <c r="P3236" s="29">
        <f t="shared" si="134"/>
        <v>0.54999999999999993</v>
      </c>
    </row>
    <row r="3237" spans="1:16" hidden="1" x14ac:dyDescent="0.25">
      <c r="A3237">
        <v>190667987</v>
      </c>
      <c r="B3237">
        <v>803401</v>
      </c>
      <c r="C3237" t="s">
        <v>318</v>
      </c>
      <c r="D3237">
        <v>2024921</v>
      </c>
      <c r="E3237" t="s">
        <v>225</v>
      </c>
      <c r="F3237" t="s">
        <v>214</v>
      </c>
      <c r="G3237" t="s">
        <v>215</v>
      </c>
      <c r="H3237">
        <v>2</v>
      </c>
      <c r="I3237">
        <v>2017</v>
      </c>
      <c r="J3237">
        <v>2</v>
      </c>
      <c r="L3237">
        <v>23100899</v>
      </c>
      <c r="M3237">
        <v>5</v>
      </c>
      <c r="P3237" s="29">
        <f t="shared" si="134"/>
        <v>0.66666666666666663</v>
      </c>
    </row>
    <row r="3238" spans="1:16" hidden="1" x14ac:dyDescent="0.25">
      <c r="A3238">
        <v>190667987</v>
      </c>
      <c r="B3238">
        <v>803401</v>
      </c>
      <c r="C3238" t="s">
        <v>318</v>
      </c>
      <c r="D3238">
        <v>2004591</v>
      </c>
      <c r="E3238" t="s">
        <v>271</v>
      </c>
      <c r="F3238" t="s">
        <v>214</v>
      </c>
      <c r="G3238" t="s">
        <v>215</v>
      </c>
      <c r="H3238">
        <v>4</v>
      </c>
      <c r="I3238">
        <v>2017</v>
      </c>
      <c r="J3238">
        <v>2</v>
      </c>
      <c r="L3238">
        <v>23100818</v>
      </c>
      <c r="P3238" s="29" t="str">
        <f t="shared" si="134"/>
        <v>DRP</v>
      </c>
    </row>
    <row r="3239" spans="1:16" hidden="1" x14ac:dyDescent="0.25">
      <c r="A3239">
        <v>190667987</v>
      </c>
      <c r="B3239">
        <v>803401</v>
      </c>
      <c r="C3239" t="s">
        <v>318</v>
      </c>
      <c r="D3239">
        <v>2021615</v>
      </c>
      <c r="E3239" t="s">
        <v>255</v>
      </c>
      <c r="F3239" t="s">
        <v>214</v>
      </c>
      <c r="G3239" t="s">
        <v>215</v>
      </c>
      <c r="H3239">
        <v>4</v>
      </c>
      <c r="I3239">
        <v>2017</v>
      </c>
      <c r="J3239">
        <v>2</v>
      </c>
      <c r="L3239">
        <v>23097634</v>
      </c>
      <c r="P3239" s="29" t="str">
        <f t="shared" si="134"/>
        <v>DRP</v>
      </c>
    </row>
    <row r="3240" spans="1:16" hidden="1" x14ac:dyDescent="0.25">
      <c r="A3240">
        <v>190667987</v>
      </c>
      <c r="B3240">
        <v>803401</v>
      </c>
      <c r="C3240" t="s">
        <v>318</v>
      </c>
      <c r="D3240">
        <v>2004591</v>
      </c>
      <c r="E3240" t="s">
        <v>271</v>
      </c>
      <c r="F3240" t="s">
        <v>214</v>
      </c>
      <c r="G3240" t="s">
        <v>215</v>
      </c>
      <c r="H3240">
        <v>4</v>
      </c>
      <c r="I3240">
        <v>2017</v>
      </c>
      <c r="J3240">
        <v>2</v>
      </c>
      <c r="L3240">
        <v>23097625</v>
      </c>
      <c r="P3240" s="29" t="str">
        <f t="shared" si="134"/>
        <v>DRP</v>
      </c>
    </row>
    <row r="3241" spans="1:16" hidden="1" x14ac:dyDescent="0.25">
      <c r="A3241">
        <v>190667987</v>
      </c>
      <c r="B3241">
        <v>803401</v>
      </c>
      <c r="C3241" t="s">
        <v>318</v>
      </c>
      <c r="D3241">
        <v>2019271</v>
      </c>
      <c r="E3241" t="s">
        <v>236</v>
      </c>
      <c r="F3241" t="s">
        <v>214</v>
      </c>
      <c r="G3241" t="s">
        <v>215</v>
      </c>
      <c r="H3241">
        <v>2</v>
      </c>
      <c r="I3241">
        <v>2017</v>
      </c>
      <c r="J3241">
        <v>2</v>
      </c>
      <c r="L3241">
        <v>23097910</v>
      </c>
      <c r="M3241">
        <v>5.8</v>
      </c>
      <c r="P3241" s="29">
        <f t="shared" si="134"/>
        <v>0.79999999999999993</v>
      </c>
    </row>
    <row r="3242" spans="1:16" hidden="1" x14ac:dyDescent="0.25">
      <c r="A3242">
        <v>190667987</v>
      </c>
      <c r="B3242">
        <v>803401</v>
      </c>
      <c r="C3242" t="s">
        <v>318</v>
      </c>
      <c r="D3242">
        <v>2004752</v>
      </c>
      <c r="E3242" t="s">
        <v>290</v>
      </c>
      <c r="F3242" t="s">
        <v>214</v>
      </c>
      <c r="G3242" t="s">
        <v>215</v>
      </c>
      <c r="H3242">
        <v>2</v>
      </c>
      <c r="I3242">
        <v>2017</v>
      </c>
      <c r="J3242">
        <v>2</v>
      </c>
      <c r="L3242">
        <v>23101236</v>
      </c>
      <c r="M3242">
        <v>4.2</v>
      </c>
      <c r="P3242" s="29">
        <f t="shared" si="134"/>
        <v>0.53333333333333333</v>
      </c>
    </row>
    <row r="3243" spans="1:16" hidden="1" x14ac:dyDescent="0.25">
      <c r="A3243">
        <v>190667987</v>
      </c>
      <c r="B3243">
        <v>803401</v>
      </c>
      <c r="C3243" t="s">
        <v>318</v>
      </c>
      <c r="D3243">
        <v>2021640</v>
      </c>
      <c r="E3243" t="s">
        <v>227</v>
      </c>
      <c r="F3243" t="s">
        <v>214</v>
      </c>
      <c r="G3243" t="s">
        <v>215</v>
      </c>
      <c r="H3243">
        <v>2</v>
      </c>
      <c r="I3243">
        <v>2017</v>
      </c>
      <c r="J3243">
        <v>2</v>
      </c>
      <c r="L3243">
        <v>23101195</v>
      </c>
      <c r="M3243">
        <v>4</v>
      </c>
      <c r="P3243" s="29">
        <f t="shared" si="134"/>
        <v>0.5</v>
      </c>
    </row>
    <row r="3244" spans="1:16" hidden="1" x14ac:dyDescent="0.25">
      <c r="A3244">
        <v>190667987</v>
      </c>
      <c r="B3244">
        <v>803401</v>
      </c>
      <c r="C3244" t="s">
        <v>318</v>
      </c>
      <c r="D3244">
        <v>2021725</v>
      </c>
      <c r="E3244" t="s">
        <v>257</v>
      </c>
      <c r="F3244" t="s">
        <v>214</v>
      </c>
      <c r="G3244" t="s">
        <v>215</v>
      </c>
      <c r="H3244">
        <v>2</v>
      </c>
      <c r="I3244">
        <v>2018</v>
      </c>
      <c r="J3244">
        <v>1</v>
      </c>
      <c r="L3244">
        <v>23108653</v>
      </c>
      <c r="M3244">
        <v>4.3</v>
      </c>
      <c r="P3244" s="29">
        <f t="shared" si="134"/>
        <v>0.54999999999999993</v>
      </c>
    </row>
    <row r="3245" spans="1:16" hidden="1" x14ac:dyDescent="0.25">
      <c r="A3245">
        <v>190667987</v>
      </c>
      <c r="B3245">
        <v>803401</v>
      </c>
      <c r="C3245" t="s">
        <v>318</v>
      </c>
      <c r="D3245">
        <v>2021750</v>
      </c>
      <c r="E3245" t="s">
        <v>296</v>
      </c>
      <c r="F3245" t="s">
        <v>214</v>
      </c>
      <c r="G3245" t="s">
        <v>215</v>
      </c>
      <c r="H3245">
        <v>2</v>
      </c>
      <c r="I3245">
        <v>2018</v>
      </c>
      <c r="J3245">
        <v>1</v>
      </c>
      <c r="L3245">
        <v>23107714</v>
      </c>
      <c r="M3245">
        <v>4.8</v>
      </c>
      <c r="P3245" s="29">
        <f t="shared" si="134"/>
        <v>0.6333333333333333</v>
      </c>
    </row>
    <row r="3246" spans="1:16" hidden="1" x14ac:dyDescent="0.25">
      <c r="A3246">
        <v>190667987</v>
      </c>
      <c r="B3246">
        <v>803401</v>
      </c>
      <c r="C3246" t="s">
        <v>318</v>
      </c>
      <c r="D3246">
        <v>2021787</v>
      </c>
      <c r="E3246" t="s">
        <v>292</v>
      </c>
      <c r="F3246" t="s">
        <v>214</v>
      </c>
      <c r="G3246" t="s">
        <v>215</v>
      </c>
      <c r="H3246">
        <v>3</v>
      </c>
      <c r="I3246">
        <v>2018</v>
      </c>
      <c r="J3246">
        <v>1</v>
      </c>
      <c r="L3246">
        <v>23107720</v>
      </c>
      <c r="M3246">
        <v>3.8</v>
      </c>
      <c r="P3246" s="29">
        <f t="shared" si="134"/>
        <v>0.46666666666666662</v>
      </c>
    </row>
    <row r="3247" spans="1:16" hidden="1" x14ac:dyDescent="0.25">
      <c r="A3247">
        <v>190667987</v>
      </c>
      <c r="B3247">
        <v>803401</v>
      </c>
      <c r="C3247" t="s">
        <v>318</v>
      </c>
      <c r="D3247">
        <v>2021591</v>
      </c>
      <c r="E3247" t="s">
        <v>240</v>
      </c>
      <c r="F3247" t="s">
        <v>214</v>
      </c>
      <c r="G3247" t="s">
        <v>215</v>
      </c>
      <c r="H3247">
        <v>2</v>
      </c>
      <c r="I3247">
        <v>2018</v>
      </c>
      <c r="J3247">
        <v>1</v>
      </c>
      <c r="L3247">
        <v>23107750</v>
      </c>
      <c r="M3247">
        <v>5.6</v>
      </c>
      <c r="P3247" s="29">
        <f t="shared" si="134"/>
        <v>0.76666666666666661</v>
      </c>
    </row>
    <row r="3248" spans="1:16" hidden="1" x14ac:dyDescent="0.25">
      <c r="A3248">
        <v>190667987</v>
      </c>
      <c r="B3248">
        <v>803401</v>
      </c>
      <c r="C3248" t="s">
        <v>318</v>
      </c>
      <c r="D3248">
        <v>2004591</v>
      </c>
      <c r="E3248" t="s">
        <v>271</v>
      </c>
      <c r="F3248" t="s">
        <v>214</v>
      </c>
      <c r="G3248" t="s">
        <v>215</v>
      </c>
      <c r="H3248">
        <v>2</v>
      </c>
      <c r="I3248">
        <v>2018</v>
      </c>
      <c r="J3248">
        <v>1</v>
      </c>
      <c r="L3248">
        <v>23108870</v>
      </c>
      <c r="M3248">
        <v>4</v>
      </c>
      <c r="P3248" s="29">
        <f t="shared" ref="P3248:P3279" si="135">IF(AND(ISNUMBER(M3248),H3248&lt;&gt;4),(M3248-1)/6,IF(H3248=4,"DRP",IF(AND(H3248=3,M3248="NA"),"BAD",IF(AND(H3248=2),"CVL",IF(AND(H3248=1,ISBLANK(M3248)),"NULL","UNK")))))</f>
        <v>0.5</v>
      </c>
    </row>
    <row r="3249" spans="1:16" hidden="1" x14ac:dyDescent="0.25">
      <c r="A3249">
        <v>190667987</v>
      </c>
      <c r="B3249">
        <v>803401</v>
      </c>
      <c r="C3249" t="s">
        <v>318</v>
      </c>
      <c r="D3249">
        <v>2019272</v>
      </c>
      <c r="E3249" t="s">
        <v>249</v>
      </c>
      <c r="F3249" t="s">
        <v>214</v>
      </c>
      <c r="G3249" t="s">
        <v>215</v>
      </c>
      <c r="H3249">
        <v>2</v>
      </c>
      <c r="I3249">
        <v>2018</v>
      </c>
      <c r="J3249">
        <v>1</v>
      </c>
      <c r="L3249">
        <v>23104912</v>
      </c>
      <c r="M3249">
        <v>5.2</v>
      </c>
      <c r="P3249" s="29">
        <f t="shared" si="135"/>
        <v>0.70000000000000007</v>
      </c>
    </row>
    <row r="3250" spans="1:16" hidden="1" x14ac:dyDescent="0.25">
      <c r="A3250">
        <v>190667987</v>
      </c>
      <c r="B3250">
        <v>803401</v>
      </c>
      <c r="C3250" t="s">
        <v>318</v>
      </c>
      <c r="D3250">
        <v>2004587</v>
      </c>
      <c r="E3250" t="s">
        <v>288</v>
      </c>
      <c r="F3250" t="s">
        <v>214</v>
      </c>
      <c r="G3250" t="s">
        <v>215</v>
      </c>
      <c r="H3250">
        <v>2</v>
      </c>
      <c r="I3250">
        <v>2018</v>
      </c>
      <c r="J3250">
        <v>2</v>
      </c>
      <c r="L3250">
        <v>23115867</v>
      </c>
      <c r="M3250">
        <v>5.2</v>
      </c>
      <c r="P3250" s="29">
        <f t="shared" si="135"/>
        <v>0.70000000000000007</v>
      </c>
    </row>
    <row r="3251" spans="1:16" hidden="1" x14ac:dyDescent="0.25">
      <c r="A3251">
        <v>190667987</v>
      </c>
      <c r="B3251">
        <v>803401</v>
      </c>
      <c r="C3251" t="s">
        <v>318</v>
      </c>
      <c r="D3251">
        <v>2004586</v>
      </c>
      <c r="E3251" t="s">
        <v>325</v>
      </c>
      <c r="F3251" t="s">
        <v>214</v>
      </c>
      <c r="G3251" t="s">
        <v>215</v>
      </c>
      <c r="H3251">
        <v>2</v>
      </c>
      <c r="I3251">
        <v>2018</v>
      </c>
      <c r="J3251">
        <v>2</v>
      </c>
      <c r="L3251">
        <v>23115863</v>
      </c>
      <c r="M3251">
        <v>4.4000000000000004</v>
      </c>
      <c r="P3251" s="29">
        <f t="shared" si="135"/>
        <v>0.56666666666666676</v>
      </c>
    </row>
    <row r="3252" spans="1:16" hidden="1" x14ac:dyDescent="0.25">
      <c r="A3252">
        <v>190667987</v>
      </c>
      <c r="B3252">
        <v>803401</v>
      </c>
      <c r="C3252" t="s">
        <v>318</v>
      </c>
      <c r="D3252">
        <v>2024862</v>
      </c>
      <c r="E3252" t="s">
        <v>289</v>
      </c>
      <c r="F3252" t="s">
        <v>214</v>
      </c>
      <c r="G3252" t="s">
        <v>215</v>
      </c>
      <c r="H3252">
        <v>2</v>
      </c>
      <c r="I3252">
        <v>2018</v>
      </c>
      <c r="J3252">
        <v>2</v>
      </c>
      <c r="L3252">
        <v>23115892</v>
      </c>
      <c r="M3252">
        <v>6.8</v>
      </c>
      <c r="P3252" s="29">
        <f t="shared" si="135"/>
        <v>0.96666666666666667</v>
      </c>
    </row>
    <row r="3253" spans="1:16" hidden="1" x14ac:dyDescent="0.25">
      <c r="A3253">
        <v>190667987</v>
      </c>
      <c r="B3253">
        <v>803401</v>
      </c>
      <c r="C3253" t="s">
        <v>318</v>
      </c>
      <c r="D3253">
        <v>2021787</v>
      </c>
      <c r="E3253" t="s">
        <v>292</v>
      </c>
      <c r="F3253" t="s">
        <v>214</v>
      </c>
      <c r="G3253" t="s">
        <v>215</v>
      </c>
      <c r="H3253">
        <v>2</v>
      </c>
      <c r="I3253">
        <v>2018</v>
      </c>
      <c r="J3253">
        <v>2</v>
      </c>
      <c r="L3253">
        <v>23115872</v>
      </c>
      <c r="M3253">
        <v>4.3</v>
      </c>
      <c r="P3253" s="29">
        <f t="shared" si="135"/>
        <v>0.54999999999999993</v>
      </c>
    </row>
    <row r="3254" spans="1:16" hidden="1" x14ac:dyDescent="0.25">
      <c r="A3254">
        <v>190667987</v>
      </c>
      <c r="B3254">
        <v>803401</v>
      </c>
      <c r="C3254" t="s">
        <v>318</v>
      </c>
      <c r="D3254">
        <v>2021615</v>
      </c>
      <c r="E3254" t="s">
        <v>255</v>
      </c>
      <c r="F3254" t="s">
        <v>214</v>
      </c>
      <c r="G3254" t="s">
        <v>215</v>
      </c>
      <c r="H3254">
        <v>2</v>
      </c>
      <c r="I3254">
        <v>2018</v>
      </c>
      <c r="J3254">
        <v>2</v>
      </c>
      <c r="L3254">
        <v>23115891</v>
      </c>
      <c r="M3254">
        <v>4.5999999999999996</v>
      </c>
      <c r="P3254" s="29">
        <f t="shared" si="135"/>
        <v>0.6</v>
      </c>
    </row>
    <row r="3255" spans="1:16" hidden="1" x14ac:dyDescent="0.25">
      <c r="A3255">
        <v>190667987</v>
      </c>
      <c r="B3255">
        <v>803401</v>
      </c>
      <c r="C3255" t="s">
        <v>318</v>
      </c>
      <c r="D3255">
        <v>2021865</v>
      </c>
      <c r="E3255" t="s">
        <v>301</v>
      </c>
      <c r="F3255" t="s">
        <v>214</v>
      </c>
      <c r="G3255" t="s">
        <v>215</v>
      </c>
      <c r="H3255">
        <v>2</v>
      </c>
      <c r="I3255">
        <v>2018</v>
      </c>
      <c r="J3255">
        <v>2</v>
      </c>
      <c r="L3255">
        <v>23115887</v>
      </c>
      <c r="M3255">
        <v>4.0999999999999996</v>
      </c>
      <c r="P3255" s="29">
        <f t="shared" si="135"/>
        <v>0.51666666666666661</v>
      </c>
    </row>
    <row r="3256" spans="1:16" hidden="1" x14ac:dyDescent="0.25">
      <c r="A3256">
        <v>190667987</v>
      </c>
      <c r="B3256">
        <v>803401</v>
      </c>
      <c r="C3256" t="s">
        <v>318</v>
      </c>
      <c r="D3256">
        <v>2021631</v>
      </c>
      <c r="E3256" t="s">
        <v>302</v>
      </c>
      <c r="F3256" t="s">
        <v>214</v>
      </c>
      <c r="G3256" t="s">
        <v>215</v>
      </c>
      <c r="H3256">
        <v>2</v>
      </c>
      <c r="I3256">
        <v>2018</v>
      </c>
      <c r="J3256">
        <v>2</v>
      </c>
      <c r="L3256">
        <v>23115885</v>
      </c>
      <c r="M3256">
        <v>5.3</v>
      </c>
      <c r="P3256" s="29">
        <f t="shared" si="135"/>
        <v>0.71666666666666667</v>
      </c>
    </row>
    <row r="3257" spans="1:16" hidden="1" x14ac:dyDescent="0.25">
      <c r="A3257">
        <v>190667987</v>
      </c>
      <c r="B3257">
        <v>803401</v>
      </c>
      <c r="C3257" t="s">
        <v>318</v>
      </c>
      <c r="D3257">
        <v>2019273</v>
      </c>
      <c r="E3257" t="s">
        <v>248</v>
      </c>
      <c r="F3257" t="s">
        <v>214</v>
      </c>
      <c r="G3257" t="s">
        <v>215</v>
      </c>
      <c r="H3257">
        <v>4</v>
      </c>
      <c r="I3257">
        <v>2018</v>
      </c>
      <c r="J3257">
        <v>2</v>
      </c>
      <c r="L3257">
        <v>23114619</v>
      </c>
      <c r="P3257" s="29" t="str">
        <f t="shared" si="135"/>
        <v>DRP</v>
      </c>
    </row>
    <row r="3258" spans="1:16" hidden="1" x14ac:dyDescent="0.25">
      <c r="A3258">
        <v>190667987</v>
      </c>
      <c r="B3258">
        <v>803401</v>
      </c>
      <c r="C3258" t="s">
        <v>318</v>
      </c>
      <c r="D3258">
        <v>2021723</v>
      </c>
      <c r="E3258" t="s">
        <v>299</v>
      </c>
      <c r="F3258" t="s">
        <v>214</v>
      </c>
      <c r="G3258" t="s">
        <v>215</v>
      </c>
      <c r="H3258">
        <v>2</v>
      </c>
      <c r="I3258">
        <v>2019</v>
      </c>
      <c r="J3258">
        <v>1</v>
      </c>
      <c r="L3258">
        <v>23123925</v>
      </c>
      <c r="M3258">
        <v>5</v>
      </c>
      <c r="P3258" s="29">
        <f t="shared" si="135"/>
        <v>0.66666666666666663</v>
      </c>
    </row>
    <row r="3259" spans="1:16" hidden="1" x14ac:dyDescent="0.25">
      <c r="A3259">
        <v>190667987</v>
      </c>
      <c r="B3259">
        <v>803401</v>
      </c>
      <c r="C3259" t="s">
        <v>318</v>
      </c>
      <c r="D3259">
        <v>2021689</v>
      </c>
      <c r="E3259" t="s">
        <v>312</v>
      </c>
      <c r="F3259" t="s">
        <v>214</v>
      </c>
      <c r="G3259" t="s">
        <v>215</v>
      </c>
      <c r="H3259">
        <v>2</v>
      </c>
      <c r="I3259">
        <v>2019</v>
      </c>
      <c r="J3259">
        <v>1</v>
      </c>
      <c r="L3259">
        <v>23120247</v>
      </c>
      <c r="M3259">
        <v>5.3</v>
      </c>
      <c r="P3259" s="29">
        <f t="shared" si="135"/>
        <v>0.71666666666666667</v>
      </c>
    </row>
    <row r="3260" spans="1:16" hidden="1" x14ac:dyDescent="0.25">
      <c r="A3260">
        <v>190667987</v>
      </c>
      <c r="B3260">
        <v>803401</v>
      </c>
      <c r="C3260" t="s">
        <v>318</v>
      </c>
      <c r="D3260">
        <v>2019273</v>
      </c>
      <c r="E3260" t="s">
        <v>248</v>
      </c>
      <c r="F3260" t="s">
        <v>214</v>
      </c>
      <c r="G3260" t="s">
        <v>215</v>
      </c>
      <c r="H3260">
        <v>2</v>
      </c>
      <c r="I3260">
        <v>2019</v>
      </c>
      <c r="J3260">
        <v>1</v>
      </c>
      <c r="L3260">
        <v>23123503</v>
      </c>
      <c r="M3260">
        <v>5.0999999999999996</v>
      </c>
      <c r="P3260" s="29">
        <f t="shared" si="135"/>
        <v>0.68333333333333324</v>
      </c>
    </row>
    <row r="3261" spans="1:16" hidden="1" x14ac:dyDescent="0.25">
      <c r="A3261">
        <v>190667987</v>
      </c>
      <c r="B3261">
        <v>803401</v>
      </c>
      <c r="C3261" t="s">
        <v>318</v>
      </c>
      <c r="D3261">
        <v>2004597</v>
      </c>
      <c r="E3261" t="s">
        <v>279</v>
      </c>
      <c r="F3261" t="s">
        <v>214</v>
      </c>
      <c r="G3261" t="s">
        <v>215</v>
      </c>
      <c r="H3261">
        <v>2</v>
      </c>
      <c r="I3261">
        <v>2019</v>
      </c>
      <c r="J3261">
        <v>1</v>
      </c>
      <c r="L3261">
        <v>23120232</v>
      </c>
      <c r="M3261">
        <v>5.4</v>
      </c>
      <c r="P3261" s="29">
        <f t="shared" si="135"/>
        <v>0.73333333333333339</v>
      </c>
    </row>
    <row r="3262" spans="1:16" hidden="1" x14ac:dyDescent="0.25">
      <c r="A3262">
        <v>190667987</v>
      </c>
      <c r="B3262">
        <v>803401</v>
      </c>
      <c r="C3262" t="s">
        <v>318</v>
      </c>
      <c r="D3262">
        <v>2021744</v>
      </c>
      <c r="E3262" t="s">
        <v>262</v>
      </c>
      <c r="F3262" t="s">
        <v>214</v>
      </c>
      <c r="G3262" t="s">
        <v>215</v>
      </c>
      <c r="H3262">
        <v>2</v>
      </c>
      <c r="I3262">
        <v>2019</v>
      </c>
      <c r="J3262">
        <v>1</v>
      </c>
      <c r="L3262">
        <v>23123927</v>
      </c>
      <c r="M3262">
        <v>5.2</v>
      </c>
      <c r="P3262" s="29">
        <f t="shared" si="135"/>
        <v>0.70000000000000007</v>
      </c>
    </row>
    <row r="3263" spans="1:16" hidden="1" x14ac:dyDescent="0.25">
      <c r="A3263">
        <v>190667987</v>
      </c>
      <c r="B3263">
        <v>803401</v>
      </c>
      <c r="C3263" t="s">
        <v>318</v>
      </c>
      <c r="D3263">
        <v>2021775</v>
      </c>
      <c r="E3263" t="s">
        <v>286</v>
      </c>
      <c r="F3263" t="s">
        <v>214</v>
      </c>
      <c r="G3263" t="s">
        <v>215</v>
      </c>
      <c r="H3263">
        <v>2</v>
      </c>
      <c r="I3263">
        <v>2019</v>
      </c>
      <c r="J3263">
        <v>1</v>
      </c>
      <c r="L3263">
        <v>23124866</v>
      </c>
      <c r="M3263">
        <v>6</v>
      </c>
      <c r="P3263" s="29">
        <f t="shared" si="135"/>
        <v>0.83333333333333337</v>
      </c>
    </row>
    <row r="3264" spans="1:16" hidden="1" x14ac:dyDescent="0.25">
      <c r="A3264">
        <v>190667987</v>
      </c>
      <c r="B3264">
        <v>803401</v>
      </c>
      <c r="C3264" t="s">
        <v>318</v>
      </c>
      <c r="D3264">
        <v>2021716</v>
      </c>
      <c r="E3264" t="s">
        <v>291</v>
      </c>
      <c r="F3264" t="s">
        <v>214</v>
      </c>
      <c r="G3264" t="s">
        <v>215</v>
      </c>
      <c r="H3264">
        <v>2</v>
      </c>
      <c r="I3264">
        <v>2019</v>
      </c>
      <c r="J3264">
        <v>1</v>
      </c>
      <c r="L3264">
        <v>23120235</v>
      </c>
      <c r="M3264">
        <v>5.5</v>
      </c>
      <c r="P3264" s="29">
        <f t="shared" si="135"/>
        <v>0.75</v>
      </c>
    </row>
    <row r="3265" spans="1:16" hidden="1" x14ac:dyDescent="0.25">
      <c r="A3265">
        <v>190667987</v>
      </c>
      <c r="B3265">
        <v>803401</v>
      </c>
      <c r="C3265" t="s">
        <v>318</v>
      </c>
      <c r="D3265">
        <v>2021661</v>
      </c>
      <c r="E3265" t="s">
        <v>305</v>
      </c>
      <c r="F3265" t="s">
        <v>214</v>
      </c>
      <c r="G3265" t="s">
        <v>215</v>
      </c>
      <c r="H3265">
        <v>2</v>
      </c>
      <c r="I3265">
        <v>2019</v>
      </c>
      <c r="J3265">
        <v>1</v>
      </c>
      <c r="L3265">
        <v>23120234</v>
      </c>
      <c r="M3265">
        <v>5.3</v>
      </c>
      <c r="P3265" s="29">
        <f t="shared" si="135"/>
        <v>0.71666666666666667</v>
      </c>
    </row>
    <row r="3266" spans="1:16" hidden="1" x14ac:dyDescent="0.25">
      <c r="A3266">
        <v>190667987</v>
      </c>
      <c r="B3266">
        <v>803401</v>
      </c>
      <c r="C3266" t="s">
        <v>318</v>
      </c>
      <c r="D3266">
        <v>2004602</v>
      </c>
      <c r="E3266" t="s">
        <v>277</v>
      </c>
      <c r="F3266" t="s">
        <v>214</v>
      </c>
      <c r="G3266" t="s">
        <v>215</v>
      </c>
      <c r="H3266">
        <v>1</v>
      </c>
      <c r="I3266">
        <v>2019</v>
      </c>
      <c r="J3266">
        <v>2</v>
      </c>
      <c r="L3266">
        <v>23129802</v>
      </c>
      <c r="P3266" s="29" t="str">
        <f t="shared" si="135"/>
        <v>NULL</v>
      </c>
    </row>
    <row r="3267" spans="1:16" hidden="1" x14ac:dyDescent="0.25">
      <c r="A3267">
        <v>190667987</v>
      </c>
      <c r="B3267">
        <v>803401</v>
      </c>
      <c r="C3267" t="s">
        <v>318</v>
      </c>
      <c r="D3267">
        <v>2021671</v>
      </c>
      <c r="E3267" t="s">
        <v>303</v>
      </c>
      <c r="F3267" t="s">
        <v>214</v>
      </c>
      <c r="G3267" t="s">
        <v>215</v>
      </c>
      <c r="H3267">
        <v>1</v>
      </c>
      <c r="I3267">
        <v>2019</v>
      </c>
      <c r="J3267">
        <v>2</v>
      </c>
      <c r="L3267">
        <v>23130363</v>
      </c>
      <c r="P3267" s="29" t="str">
        <f t="shared" si="135"/>
        <v>NULL</v>
      </c>
    </row>
    <row r="3268" spans="1:16" hidden="1" x14ac:dyDescent="0.25">
      <c r="A3268">
        <v>190667987</v>
      </c>
      <c r="B3268">
        <v>803401</v>
      </c>
      <c r="C3268" t="s">
        <v>318</v>
      </c>
      <c r="D3268">
        <v>2021664</v>
      </c>
      <c r="E3268" t="s">
        <v>311</v>
      </c>
      <c r="F3268" t="s">
        <v>214</v>
      </c>
      <c r="G3268" t="s">
        <v>215</v>
      </c>
      <c r="H3268">
        <v>1</v>
      </c>
      <c r="I3268">
        <v>2019</v>
      </c>
      <c r="J3268">
        <v>2</v>
      </c>
      <c r="L3268">
        <v>23129806</v>
      </c>
      <c r="P3268" s="29" t="str">
        <f t="shared" si="135"/>
        <v>NULL</v>
      </c>
    </row>
    <row r="3269" spans="1:16" hidden="1" x14ac:dyDescent="0.25">
      <c r="A3269">
        <v>190667987</v>
      </c>
      <c r="B3269">
        <v>803401</v>
      </c>
      <c r="C3269" t="s">
        <v>318</v>
      </c>
      <c r="D3269">
        <v>2019274</v>
      </c>
      <c r="E3269" t="s">
        <v>247</v>
      </c>
      <c r="F3269" t="s">
        <v>214</v>
      </c>
      <c r="G3269" t="s">
        <v>215</v>
      </c>
      <c r="H3269">
        <v>1</v>
      </c>
      <c r="I3269">
        <v>2019</v>
      </c>
      <c r="J3269">
        <v>2</v>
      </c>
      <c r="L3269">
        <v>23129171</v>
      </c>
      <c r="P3269" s="29" t="str">
        <f t="shared" si="135"/>
        <v>NULL</v>
      </c>
    </row>
    <row r="3270" spans="1:16" hidden="1" x14ac:dyDescent="0.25">
      <c r="A3270">
        <v>190667987</v>
      </c>
      <c r="B3270">
        <v>803401</v>
      </c>
      <c r="C3270" t="s">
        <v>318</v>
      </c>
      <c r="D3270">
        <v>2027110</v>
      </c>
      <c r="E3270" t="s">
        <v>365</v>
      </c>
      <c r="F3270" t="s">
        <v>320</v>
      </c>
      <c r="G3270" t="s">
        <v>321</v>
      </c>
      <c r="H3270">
        <v>1</v>
      </c>
      <c r="I3270">
        <v>2019</v>
      </c>
      <c r="J3270">
        <v>2</v>
      </c>
      <c r="L3270">
        <v>23130219</v>
      </c>
      <c r="P3270" s="29" t="str">
        <f t="shared" si="135"/>
        <v>NULL</v>
      </c>
    </row>
    <row r="3271" spans="1:16" hidden="1" x14ac:dyDescent="0.25">
      <c r="A3271">
        <v>190667987</v>
      </c>
      <c r="B3271">
        <v>803401</v>
      </c>
      <c r="C3271" t="s">
        <v>318</v>
      </c>
      <c r="D3271">
        <v>2024863</v>
      </c>
      <c r="E3271" t="s">
        <v>304</v>
      </c>
      <c r="F3271" t="s">
        <v>214</v>
      </c>
      <c r="G3271" t="s">
        <v>215</v>
      </c>
      <c r="H3271">
        <v>1</v>
      </c>
      <c r="I3271">
        <v>2019</v>
      </c>
      <c r="J3271">
        <v>2</v>
      </c>
      <c r="L3271">
        <v>23129797</v>
      </c>
      <c r="P3271" s="29" t="str">
        <f t="shared" si="135"/>
        <v>NULL</v>
      </c>
    </row>
    <row r="3272" spans="1:16" hidden="1" x14ac:dyDescent="0.25">
      <c r="A3272">
        <v>190693414</v>
      </c>
      <c r="B3272">
        <v>803400</v>
      </c>
      <c r="C3272" t="s">
        <v>212</v>
      </c>
      <c r="D3272">
        <v>2005117</v>
      </c>
      <c r="E3272" t="s">
        <v>220</v>
      </c>
      <c r="F3272" t="s">
        <v>214</v>
      </c>
      <c r="G3272" t="s">
        <v>215</v>
      </c>
      <c r="H3272">
        <v>2</v>
      </c>
      <c r="I3272">
        <v>2016</v>
      </c>
      <c r="J3272">
        <v>1</v>
      </c>
      <c r="L3272">
        <v>23078732</v>
      </c>
      <c r="M3272">
        <v>4.0999999999999996</v>
      </c>
      <c r="P3272" s="29">
        <f t="shared" si="135"/>
        <v>0.51666666666666661</v>
      </c>
    </row>
    <row r="3273" spans="1:16" hidden="1" x14ac:dyDescent="0.25">
      <c r="A3273">
        <v>190693414</v>
      </c>
      <c r="B3273">
        <v>803400</v>
      </c>
      <c r="C3273" t="s">
        <v>212</v>
      </c>
      <c r="D3273">
        <v>2021754</v>
      </c>
      <c r="E3273" t="s">
        <v>216</v>
      </c>
      <c r="F3273" t="s">
        <v>214</v>
      </c>
      <c r="G3273" t="s">
        <v>215</v>
      </c>
      <c r="H3273">
        <v>3</v>
      </c>
      <c r="I3273">
        <v>2016</v>
      </c>
      <c r="J3273">
        <v>1</v>
      </c>
      <c r="L3273">
        <v>23081129</v>
      </c>
      <c r="M3273">
        <v>3.8</v>
      </c>
      <c r="P3273" s="29">
        <f t="shared" si="135"/>
        <v>0.46666666666666662</v>
      </c>
    </row>
    <row r="3274" spans="1:16" hidden="1" x14ac:dyDescent="0.25">
      <c r="A3274">
        <v>190693414</v>
      </c>
      <c r="B3274">
        <v>803400</v>
      </c>
      <c r="C3274" t="s">
        <v>212</v>
      </c>
      <c r="D3274">
        <v>2005102</v>
      </c>
      <c r="E3274" t="s">
        <v>218</v>
      </c>
      <c r="F3274" t="s">
        <v>214</v>
      </c>
      <c r="G3274" t="s">
        <v>215</v>
      </c>
      <c r="H3274">
        <v>2</v>
      </c>
      <c r="I3274">
        <v>2016</v>
      </c>
      <c r="J3274">
        <v>1</v>
      </c>
      <c r="L3274">
        <v>23081385</v>
      </c>
      <c r="M3274">
        <v>4</v>
      </c>
      <c r="P3274" s="29">
        <f t="shared" si="135"/>
        <v>0.5</v>
      </c>
    </row>
    <row r="3275" spans="1:16" hidden="1" x14ac:dyDescent="0.25">
      <c r="A3275">
        <v>190693414</v>
      </c>
      <c r="B3275">
        <v>803400</v>
      </c>
      <c r="C3275" t="s">
        <v>212</v>
      </c>
      <c r="D3275">
        <v>2005099</v>
      </c>
      <c r="E3275" t="s">
        <v>217</v>
      </c>
      <c r="F3275" t="s">
        <v>214</v>
      </c>
      <c r="G3275" t="s">
        <v>215</v>
      </c>
      <c r="H3275">
        <v>2</v>
      </c>
      <c r="I3275">
        <v>2016</v>
      </c>
      <c r="J3275">
        <v>1</v>
      </c>
      <c r="L3275">
        <v>23081378</v>
      </c>
      <c r="M3275">
        <v>4</v>
      </c>
      <c r="P3275" s="29">
        <f t="shared" si="135"/>
        <v>0.5</v>
      </c>
    </row>
    <row r="3276" spans="1:16" hidden="1" x14ac:dyDescent="0.25">
      <c r="A3276">
        <v>190693414</v>
      </c>
      <c r="B3276">
        <v>803400</v>
      </c>
      <c r="C3276" t="s">
        <v>212</v>
      </c>
      <c r="D3276">
        <v>2021600</v>
      </c>
      <c r="E3276" t="s">
        <v>219</v>
      </c>
      <c r="F3276" t="s">
        <v>214</v>
      </c>
      <c r="G3276" t="s">
        <v>215</v>
      </c>
      <c r="H3276">
        <v>3</v>
      </c>
      <c r="I3276">
        <v>2016</v>
      </c>
      <c r="J3276">
        <v>1</v>
      </c>
      <c r="L3276">
        <v>23081085</v>
      </c>
      <c r="M3276">
        <v>2.7</v>
      </c>
      <c r="P3276" s="29">
        <f t="shared" si="135"/>
        <v>0.28333333333333338</v>
      </c>
    </row>
    <row r="3277" spans="1:16" hidden="1" x14ac:dyDescent="0.25">
      <c r="A3277">
        <v>190693414</v>
      </c>
      <c r="B3277">
        <v>803400</v>
      </c>
      <c r="C3277" t="s">
        <v>212</v>
      </c>
      <c r="D3277">
        <v>2004098</v>
      </c>
      <c r="E3277" t="s">
        <v>213</v>
      </c>
      <c r="F3277" t="s">
        <v>214</v>
      </c>
      <c r="G3277" t="s">
        <v>215</v>
      </c>
      <c r="H3277">
        <v>2</v>
      </c>
      <c r="I3277">
        <v>2016</v>
      </c>
      <c r="J3277">
        <v>1</v>
      </c>
      <c r="L3277">
        <v>23078141</v>
      </c>
      <c r="M3277">
        <v>6.3</v>
      </c>
      <c r="P3277" s="29">
        <f t="shared" si="135"/>
        <v>0.8833333333333333</v>
      </c>
    </row>
    <row r="3278" spans="1:16" hidden="1" x14ac:dyDescent="0.25">
      <c r="A3278">
        <v>190693414</v>
      </c>
      <c r="B3278">
        <v>803400</v>
      </c>
      <c r="C3278" t="s">
        <v>212</v>
      </c>
      <c r="D3278">
        <v>2021754</v>
      </c>
      <c r="E3278" t="s">
        <v>216</v>
      </c>
      <c r="F3278" t="s">
        <v>214</v>
      </c>
      <c r="G3278" t="s">
        <v>215</v>
      </c>
      <c r="H3278">
        <v>3</v>
      </c>
      <c r="I3278">
        <v>2016</v>
      </c>
      <c r="J3278">
        <v>2</v>
      </c>
      <c r="L3278">
        <v>23086733</v>
      </c>
      <c r="M3278">
        <v>3.4</v>
      </c>
      <c r="P3278" s="29">
        <f t="shared" si="135"/>
        <v>0.39999999999999997</v>
      </c>
    </row>
    <row r="3279" spans="1:16" hidden="1" x14ac:dyDescent="0.25">
      <c r="A3279">
        <v>190693414</v>
      </c>
      <c r="B3279">
        <v>803400</v>
      </c>
      <c r="C3279" t="s">
        <v>212</v>
      </c>
      <c r="D3279">
        <v>2021600</v>
      </c>
      <c r="E3279" t="s">
        <v>219</v>
      </c>
      <c r="F3279" t="s">
        <v>214</v>
      </c>
      <c r="G3279" t="s">
        <v>215</v>
      </c>
      <c r="H3279">
        <v>3</v>
      </c>
      <c r="I3279">
        <v>2016</v>
      </c>
      <c r="J3279">
        <v>2</v>
      </c>
      <c r="L3279">
        <v>23086547</v>
      </c>
      <c r="M3279">
        <v>2.2999999999999998</v>
      </c>
      <c r="P3279" s="29">
        <f t="shared" si="135"/>
        <v>0.21666666666666665</v>
      </c>
    </row>
    <row r="3280" spans="1:16" hidden="1" x14ac:dyDescent="0.25">
      <c r="A3280">
        <v>190693414</v>
      </c>
      <c r="B3280">
        <v>803400</v>
      </c>
      <c r="C3280" t="s">
        <v>212</v>
      </c>
      <c r="D3280">
        <v>2021795</v>
      </c>
      <c r="E3280" t="s">
        <v>222</v>
      </c>
      <c r="F3280" t="s">
        <v>214</v>
      </c>
      <c r="G3280" t="s">
        <v>215</v>
      </c>
      <c r="H3280">
        <v>3</v>
      </c>
      <c r="I3280">
        <v>2016</v>
      </c>
      <c r="J3280">
        <v>2</v>
      </c>
      <c r="L3280">
        <v>23084483</v>
      </c>
      <c r="M3280">
        <v>1.9</v>
      </c>
      <c r="P3280" s="29">
        <f t="shared" ref="P3280:P3311" si="136">IF(AND(ISNUMBER(M3280),H3280&lt;&gt;4),(M3280-1)/6,IF(H3280=4,"DRP",IF(AND(H3280=3,M3280="NA"),"BAD",IF(AND(H3280=2),"CVL",IF(AND(H3280=1,ISBLANK(M3280)),"NULL","UNK")))))</f>
        <v>0.15</v>
      </c>
    </row>
    <row r="3281" spans="1:16" hidden="1" x14ac:dyDescent="0.25">
      <c r="A3281">
        <v>190693414</v>
      </c>
      <c r="B3281">
        <v>803400</v>
      </c>
      <c r="C3281" t="s">
        <v>212</v>
      </c>
      <c r="D3281">
        <v>2005118</v>
      </c>
      <c r="E3281" t="s">
        <v>223</v>
      </c>
      <c r="F3281" t="s">
        <v>214</v>
      </c>
      <c r="G3281" t="s">
        <v>215</v>
      </c>
      <c r="H3281">
        <v>2</v>
      </c>
      <c r="I3281">
        <v>2016</v>
      </c>
      <c r="J3281">
        <v>2</v>
      </c>
      <c r="L3281">
        <v>23086743</v>
      </c>
      <c r="M3281">
        <v>5</v>
      </c>
      <c r="P3281" s="29">
        <f t="shared" si="136"/>
        <v>0.66666666666666663</v>
      </c>
    </row>
    <row r="3282" spans="1:16" hidden="1" x14ac:dyDescent="0.25">
      <c r="A3282">
        <v>190693414</v>
      </c>
      <c r="B3282">
        <v>803400</v>
      </c>
      <c r="C3282" t="s">
        <v>212</v>
      </c>
      <c r="D3282">
        <v>2021580</v>
      </c>
      <c r="E3282" t="s">
        <v>241</v>
      </c>
      <c r="F3282" t="s">
        <v>214</v>
      </c>
      <c r="G3282" t="s">
        <v>215</v>
      </c>
      <c r="H3282">
        <v>3</v>
      </c>
      <c r="I3282">
        <v>2016</v>
      </c>
      <c r="J3282">
        <v>2</v>
      </c>
      <c r="L3282">
        <v>23086827</v>
      </c>
      <c r="M3282">
        <v>2</v>
      </c>
      <c r="P3282" s="29">
        <f t="shared" si="136"/>
        <v>0.16666666666666666</v>
      </c>
    </row>
    <row r="3283" spans="1:16" hidden="1" x14ac:dyDescent="0.25">
      <c r="A3283">
        <v>190693414</v>
      </c>
      <c r="B3283">
        <v>803400</v>
      </c>
      <c r="C3283" t="s">
        <v>212</v>
      </c>
      <c r="D3283">
        <v>2004112</v>
      </c>
      <c r="E3283" t="s">
        <v>244</v>
      </c>
      <c r="F3283" t="s">
        <v>214</v>
      </c>
      <c r="G3283" t="s">
        <v>215</v>
      </c>
      <c r="H3283">
        <v>2</v>
      </c>
      <c r="I3283">
        <v>2016</v>
      </c>
      <c r="J3283">
        <v>2</v>
      </c>
      <c r="L3283">
        <v>23085518</v>
      </c>
      <c r="M3283">
        <v>6.2</v>
      </c>
      <c r="P3283" s="29">
        <f t="shared" si="136"/>
        <v>0.8666666666666667</v>
      </c>
    </row>
    <row r="3284" spans="1:16" hidden="1" x14ac:dyDescent="0.25">
      <c r="A3284">
        <v>190693414</v>
      </c>
      <c r="B3284">
        <v>803400</v>
      </c>
      <c r="C3284" t="s">
        <v>212</v>
      </c>
      <c r="D3284">
        <v>2004116</v>
      </c>
      <c r="E3284" t="s">
        <v>229</v>
      </c>
      <c r="F3284" t="s">
        <v>214</v>
      </c>
      <c r="G3284" t="s">
        <v>215</v>
      </c>
      <c r="H3284">
        <v>4</v>
      </c>
      <c r="I3284">
        <v>2016</v>
      </c>
      <c r="J3284">
        <v>2</v>
      </c>
      <c r="L3284">
        <v>23085551</v>
      </c>
      <c r="P3284" s="29" t="str">
        <f t="shared" si="136"/>
        <v>DRP</v>
      </c>
    </row>
    <row r="3285" spans="1:16" hidden="1" x14ac:dyDescent="0.25">
      <c r="A3285">
        <v>190762432</v>
      </c>
      <c r="B3285">
        <v>803403</v>
      </c>
      <c r="C3285" t="s">
        <v>224</v>
      </c>
      <c r="D3285">
        <v>2021900</v>
      </c>
      <c r="E3285" t="s">
        <v>216</v>
      </c>
      <c r="F3285" t="s">
        <v>214</v>
      </c>
      <c r="G3285" t="s">
        <v>215</v>
      </c>
      <c r="H3285">
        <v>3</v>
      </c>
      <c r="I3285">
        <v>2016</v>
      </c>
      <c r="J3285">
        <v>1</v>
      </c>
      <c r="L3285">
        <v>23078554</v>
      </c>
      <c r="M3285">
        <v>3.1</v>
      </c>
      <c r="P3285" s="29">
        <f t="shared" si="136"/>
        <v>0.35000000000000003</v>
      </c>
    </row>
    <row r="3286" spans="1:16" hidden="1" x14ac:dyDescent="0.25">
      <c r="A3286">
        <v>190762432</v>
      </c>
      <c r="B3286">
        <v>803403</v>
      </c>
      <c r="C3286" t="s">
        <v>224</v>
      </c>
      <c r="D3286">
        <v>2021879</v>
      </c>
      <c r="E3286" t="s">
        <v>219</v>
      </c>
      <c r="F3286" t="s">
        <v>214</v>
      </c>
      <c r="G3286" t="s">
        <v>215</v>
      </c>
      <c r="H3286">
        <v>3</v>
      </c>
      <c r="I3286">
        <v>2016</v>
      </c>
      <c r="J3286">
        <v>1</v>
      </c>
      <c r="L3286">
        <v>23078551</v>
      </c>
      <c r="M3286">
        <v>2.4</v>
      </c>
      <c r="P3286" s="29">
        <f t="shared" si="136"/>
        <v>0.23333333333333331</v>
      </c>
    </row>
    <row r="3287" spans="1:16" hidden="1" x14ac:dyDescent="0.25">
      <c r="A3287">
        <v>190762432</v>
      </c>
      <c r="B3287">
        <v>803403</v>
      </c>
      <c r="C3287" t="s">
        <v>224</v>
      </c>
      <c r="D3287">
        <v>2005111</v>
      </c>
      <c r="E3287" t="s">
        <v>218</v>
      </c>
      <c r="F3287" t="s">
        <v>214</v>
      </c>
      <c r="G3287" t="s">
        <v>215</v>
      </c>
      <c r="H3287">
        <v>3</v>
      </c>
      <c r="I3287">
        <v>2016</v>
      </c>
      <c r="J3287">
        <v>1</v>
      </c>
      <c r="L3287">
        <v>23078557</v>
      </c>
      <c r="M3287">
        <v>3.3</v>
      </c>
      <c r="P3287" s="29">
        <f t="shared" si="136"/>
        <v>0.3833333333333333</v>
      </c>
    </row>
    <row r="3288" spans="1:16" hidden="1" x14ac:dyDescent="0.25">
      <c r="A3288">
        <v>190762432</v>
      </c>
      <c r="B3288">
        <v>803403</v>
      </c>
      <c r="C3288" t="s">
        <v>224</v>
      </c>
      <c r="D3288">
        <v>2005108</v>
      </c>
      <c r="E3288" t="s">
        <v>217</v>
      </c>
      <c r="F3288" t="s">
        <v>214</v>
      </c>
      <c r="G3288" t="s">
        <v>215</v>
      </c>
      <c r="H3288">
        <v>3</v>
      </c>
      <c r="I3288">
        <v>2016</v>
      </c>
      <c r="J3288">
        <v>1</v>
      </c>
      <c r="L3288">
        <v>23078550</v>
      </c>
      <c r="M3288">
        <v>3.1</v>
      </c>
      <c r="P3288" s="29">
        <f t="shared" si="136"/>
        <v>0.35000000000000003</v>
      </c>
    </row>
    <row r="3289" spans="1:16" hidden="1" x14ac:dyDescent="0.25">
      <c r="A3289">
        <v>190762432</v>
      </c>
      <c r="B3289">
        <v>803403</v>
      </c>
      <c r="C3289" t="s">
        <v>224</v>
      </c>
      <c r="D3289">
        <v>2005125</v>
      </c>
      <c r="E3289" t="s">
        <v>223</v>
      </c>
      <c r="F3289" t="s">
        <v>214</v>
      </c>
      <c r="G3289" t="s">
        <v>215</v>
      </c>
      <c r="H3289">
        <v>3</v>
      </c>
      <c r="I3289">
        <v>2016</v>
      </c>
      <c r="J3289">
        <v>1</v>
      </c>
      <c r="L3289">
        <v>23078449</v>
      </c>
      <c r="M3289">
        <v>3.2</v>
      </c>
      <c r="P3289" s="29">
        <f t="shared" si="136"/>
        <v>0.3666666666666667</v>
      </c>
    </row>
    <row r="3290" spans="1:16" hidden="1" x14ac:dyDescent="0.25">
      <c r="A3290">
        <v>190762432</v>
      </c>
      <c r="B3290">
        <v>803403</v>
      </c>
      <c r="C3290" t="s">
        <v>224</v>
      </c>
      <c r="D3290">
        <v>2004172</v>
      </c>
      <c r="E3290" t="s">
        <v>213</v>
      </c>
      <c r="F3290" t="s">
        <v>214</v>
      </c>
      <c r="G3290" t="s">
        <v>215</v>
      </c>
      <c r="H3290">
        <v>2</v>
      </c>
      <c r="I3290">
        <v>2016</v>
      </c>
      <c r="J3290">
        <v>1</v>
      </c>
      <c r="L3290">
        <v>23078278</v>
      </c>
      <c r="M3290">
        <v>6.5</v>
      </c>
      <c r="P3290" s="29">
        <f t="shared" si="136"/>
        <v>0.91666666666666663</v>
      </c>
    </row>
    <row r="3291" spans="1:16" hidden="1" x14ac:dyDescent="0.25">
      <c r="A3291">
        <v>190762432</v>
      </c>
      <c r="B3291">
        <v>803403</v>
      </c>
      <c r="C3291" t="s">
        <v>224</v>
      </c>
      <c r="D3291">
        <v>2004183</v>
      </c>
      <c r="E3291" t="s">
        <v>244</v>
      </c>
      <c r="F3291" t="s">
        <v>214</v>
      </c>
      <c r="G3291" t="s">
        <v>215</v>
      </c>
      <c r="H3291">
        <v>2</v>
      </c>
      <c r="I3291">
        <v>2016</v>
      </c>
      <c r="J3291">
        <v>2</v>
      </c>
      <c r="L3291">
        <v>23085265</v>
      </c>
      <c r="M3291">
        <v>6.3</v>
      </c>
      <c r="P3291" s="29">
        <f t="shared" si="136"/>
        <v>0.8833333333333333</v>
      </c>
    </row>
    <row r="3292" spans="1:16" hidden="1" x14ac:dyDescent="0.25">
      <c r="A3292">
        <v>190762432</v>
      </c>
      <c r="B3292">
        <v>803403</v>
      </c>
      <c r="C3292" t="s">
        <v>224</v>
      </c>
      <c r="D3292">
        <v>2004186</v>
      </c>
      <c r="E3292" t="s">
        <v>229</v>
      </c>
      <c r="F3292" t="s">
        <v>214</v>
      </c>
      <c r="G3292" t="s">
        <v>215</v>
      </c>
      <c r="H3292">
        <v>2</v>
      </c>
      <c r="I3292">
        <v>2016</v>
      </c>
      <c r="J3292">
        <v>2</v>
      </c>
      <c r="L3292">
        <v>23085268</v>
      </c>
      <c r="M3292">
        <v>6.1</v>
      </c>
      <c r="P3292" s="29">
        <f t="shared" si="136"/>
        <v>0.85</v>
      </c>
    </row>
    <row r="3293" spans="1:16" hidden="1" x14ac:dyDescent="0.25">
      <c r="A3293">
        <v>190762432</v>
      </c>
      <c r="B3293">
        <v>803403</v>
      </c>
      <c r="C3293" t="s">
        <v>224</v>
      </c>
      <c r="D3293">
        <v>2005124</v>
      </c>
      <c r="E3293" t="s">
        <v>220</v>
      </c>
      <c r="F3293" t="s">
        <v>214</v>
      </c>
      <c r="G3293" t="s">
        <v>215</v>
      </c>
      <c r="H3293">
        <v>2</v>
      </c>
      <c r="I3293">
        <v>2016</v>
      </c>
      <c r="J3293">
        <v>2</v>
      </c>
      <c r="L3293">
        <v>23086006</v>
      </c>
      <c r="M3293">
        <v>4.8</v>
      </c>
      <c r="P3293" s="29">
        <f t="shared" si="136"/>
        <v>0.6333333333333333</v>
      </c>
    </row>
    <row r="3294" spans="1:16" hidden="1" x14ac:dyDescent="0.25">
      <c r="A3294">
        <v>190762432</v>
      </c>
      <c r="B3294">
        <v>803403</v>
      </c>
      <c r="C3294" t="s">
        <v>224</v>
      </c>
      <c r="D3294">
        <v>2021994</v>
      </c>
      <c r="E3294" t="s">
        <v>298</v>
      </c>
      <c r="F3294" t="s">
        <v>214</v>
      </c>
      <c r="G3294" t="s">
        <v>215</v>
      </c>
      <c r="H3294">
        <v>3</v>
      </c>
      <c r="I3294">
        <v>2016</v>
      </c>
      <c r="J3294">
        <v>2</v>
      </c>
      <c r="L3294">
        <v>23086007</v>
      </c>
      <c r="M3294">
        <v>3.4</v>
      </c>
      <c r="P3294" s="29">
        <f t="shared" si="136"/>
        <v>0.39999999999999997</v>
      </c>
    </row>
    <row r="3295" spans="1:16" hidden="1" x14ac:dyDescent="0.25">
      <c r="A3295">
        <v>190762432</v>
      </c>
      <c r="B3295">
        <v>803403</v>
      </c>
      <c r="C3295" t="s">
        <v>224</v>
      </c>
      <c r="D3295">
        <v>2021879</v>
      </c>
      <c r="E3295" t="s">
        <v>219</v>
      </c>
      <c r="F3295" t="s">
        <v>214</v>
      </c>
      <c r="G3295" t="s">
        <v>215</v>
      </c>
      <c r="H3295">
        <v>3</v>
      </c>
      <c r="I3295">
        <v>2016</v>
      </c>
      <c r="J3295">
        <v>2</v>
      </c>
      <c r="L3295">
        <v>23085992</v>
      </c>
      <c r="M3295">
        <v>2</v>
      </c>
      <c r="P3295" s="29">
        <f t="shared" si="136"/>
        <v>0.16666666666666666</v>
      </c>
    </row>
    <row r="3296" spans="1:16" hidden="1" x14ac:dyDescent="0.25">
      <c r="A3296">
        <v>190762432</v>
      </c>
      <c r="B3296">
        <v>803403</v>
      </c>
      <c r="C3296" t="s">
        <v>224</v>
      </c>
      <c r="D3296">
        <v>2021900</v>
      </c>
      <c r="E3296" t="s">
        <v>216</v>
      </c>
      <c r="F3296" t="s">
        <v>214</v>
      </c>
      <c r="G3296" t="s">
        <v>215</v>
      </c>
      <c r="H3296">
        <v>3</v>
      </c>
      <c r="I3296">
        <v>2017</v>
      </c>
      <c r="J3296">
        <v>1</v>
      </c>
      <c r="L3296">
        <v>23094490</v>
      </c>
      <c r="M3296">
        <v>1.3</v>
      </c>
      <c r="P3296" s="29">
        <f t="shared" si="136"/>
        <v>5.000000000000001E-2</v>
      </c>
    </row>
    <row r="3297" spans="1:16" hidden="1" x14ac:dyDescent="0.25">
      <c r="A3297">
        <v>190762432</v>
      </c>
      <c r="B3297">
        <v>803403</v>
      </c>
      <c r="C3297" t="s">
        <v>224</v>
      </c>
      <c r="D3297">
        <v>2021879</v>
      </c>
      <c r="E3297" t="s">
        <v>219</v>
      </c>
      <c r="F3297" t="s">
        <v>214</v>
      </c>
      <c r="G3297" t="s">
        <v>215</v>
      </c>
      <c r="H3297">
        <v>3</v>
      </c>
      <c r="I3297">
        <v>2017</v>
      </c>
      <c r="J3297">
        <v>1</v>
      </c>
      <c r="L3297">
        <v>23094423</v>
      </c>
      <c r="M3297">
        <v>2.4</v>
      </c>
      <c r="P3297" s="29">
        <f t="shared" si="136"/>
        <v>0.23333333333333331</v>
      </c>
    </row>
    <row r="3298" spans="1:16" hidden="1" x14ac:dyDescent="0.25">
      <c r="A3298">
        <v>190762432</v>
      </c>
      <c r="B3298">
        <v>803403</v>
      </c>
      <c r="C3298" t="s">
        <v>224</v>
      </c>
      <c r="D3298">
        <v>2005125</v>
      </c>
      <c r="E3298" t="s">
        <v>223</v>
      </c>
      <c r="F3298" t="s">
        <v>214</v>
      </c>
      <c r="G3298" t="s">
        <v>215</v>
      </c>
      <c r="H3298">
        <v>3</v>
      </c>
      <c r="I3298">
        <v>2017</v>
      </c>
      <c r="J3298">
        <v>1</v>
      </c>
      <c r="L3298">
        <v>23094571</v>
      </c>
      <c r="M3298">
        <v>1.9</v>
      </c>
      <c r="P3298" s="29">
        <f t="shared" si="136"/>
        <v>0.15</v>
      </c>
    </row>
    <row r="3299" spans="1:16" hidden="1" x14ac:dyDescent="0.25">
      <c r="A3299">
        <v>190762432</v>
      </c>
      <c r="B3299">
        <v>803403</v>
      </c>
      <c r="C3299" t="s">
        <v>224</v>
      </c>
      <c r="D3299">
        <v>2005111</v>
      </c>
      <c r="E3299" t="s">
        <v>218</v>
      </c>
      <c r="F3299" t="s">
        <v>214</v>
      </c>
      <c r="G3299" t="s">
        <v>215</v>
      </c>
      <c r="H3299">
        <v>3</v>
      </c>
      <c r="I3299">
        <v>2017</v>
      </c>
      <c r="J3299">
        <v>1</v>
      </c>
      <c r="L3299">
        <v>23094473</v>
      </c>
      <c r="M3299">
        <v>1.9</v>
      </c>
      <c r="P3299" s="29">
        <f t="shared" si="136"/>
        <v>0.15</v>
      </c>
    </row>
    <row r="3300" spans="1:16" hidden="1" x14ac:dyDescent="0.25">
      <c r="A3300">
        <v>190762432</v>
      </c>
      <c r="B3300">
        <v>803403</v>
      </c>
      <c r="C3300" t="s">
        <v>224</v>
      </c>
      <c r="D3300">
        <v>2005108</v>
      </c>
      <c r="E3300" t="s">
        <v>217</v>
      </c>
      <c r="F3300" t="s">
        <v>214</v>
      </c>
      <c r="G3300" t="s">
        <v>215</v>
      </c>
      <c r="H3300">
        <v>3</v>
      </c>
      <c r="I3300">
        <v>2017</v>
      </c>
      <c r="J3300">
        <v>1</v>
      </c>
      <c r="L3300">
        <v>23094424</v>
      </c>
      <c r="M3300">
        <v>2.1</v>
      </c>
      <c r="P3300" s="29">
        <f t="shared" si="136"/>
        <v>0.18333333333333335</v>
      </c>
    </row>
    <row r="3301" spans="1:16" hidden="1" x14ac:dyDescent="0.25">
      <c r="A3301">
        <v>190762432</v>
      </c>
      <c r="B3301">
        <v>803403</v>
      </c>
      <c r="C3301" t="s">
        <v>224</v>
      </c>
      <c r="D3301">
        <v>2004173</v>
      </c>
      <c r="E3301" t="s">
        <v>245</v>
      </c>
      <c r="F3301" t="s">
        <v>214</v>
      </c>
      <c r="G3301" t="s">
        <v>215</v>
      </c>
      <c r="H3301">
        <v>3</v>
      </c>
      <c r="I3301">
        <v>2017</v>
      </c>
      <c r="J3301">
        <v>1</v>
      </c>
      <c r="L3301">
        <v>23091923</v>
      </c>
      <c r="M3301" t="s">
        <v>221</v>
      </c>
      <c r="P3301" s="29" t="str">
        <f t="shared" si="136"/>
        <v>BAD</v>
      </c>
    </row>
    <row r="3302" spans="1:16" hidden="1" x14ac:dyDescent="0.25">
      <c r="A3302">
        <v>190771504</v>
      </c>
      <c r="B3302">
        <v>803400</v>
      </c>
      <c r="C3302" t="s">
        <v>212</v>
      </c>
      <c r="D3302">
        <v>2005099</v>
      </c>
      <c r="E3302" t="s">
        <v>217</v>
      </c>
      <c r="F3302" t="s">
        <v>214</v>
      </c>
      <c r="G3302" t="s">
        <v>215</v>
      </c>
      <c r="H3302">
        <v>2</v>
      </c>
      <c r="I3302">
        <v>2016</v>
      </c>
      <c r="J3302">
        <v>1</v>
      </c>
      <c r="L3302">
        <v>23081380</v>
      </c>
      <c r="M3302">
        <v>4</v>
      </c>
      <c r="P3302" s="29">
        <f t="shared" si="136"/>
        <v>0.5</v>
      </c>
    </row>
    <row r="3303" spans="1:16" hidden="1" x14ac:dyDescent="0.25">
      <c r="A3303">
        <v>190771504</v>
      </c>
      <c r="B3303">
        <v>803400</v>
      </c>
      <c r="C3303" t="s">
        <v>212</v>
      </c>
      <c r="D3303">
        <v>2021600</v>
      </c>
      <c r="E3303" t="s">
        <v>219</v>
      </c>
      <c r="F3303" t="s">
        <v>214</v>
      </c>
      <c r="G3303" t="s">
        <v>215</v>
      </c>
      <c r="H3303">
        <v>3</v>
      </c>
      <c r="I3303">
        <v>2016</v>
      </c>
      <c r="J3303">
        <v>1</v>
      </c>
      <c r="L3303">
        <v>23081088</v>
      </c>
      <c r="M3303">
        <v>3.6</v>
      </c>
      <c r="P3303" s="29">
        <f t="shared" si="136"/>
        <v>0.43333333333333335</v>
      </c>
    </row>
    <row r="3304" spans="1:16" hidden="1" x14ac:dyDescent="0.25">
      <c r="A3304">
        <v>190771504</v>
      </c>
      <c r="B3304">
        <v>803400</v>
      </c>
      <c r="C3304" t="s">
        <v>212</v>
      </c>
      <c r="D3304">
        <v>2004098</v>
      </c>
      <c r="E3304" t="s">
        <v>213</v>
      </c>
      <c r="F3304" t="s">
        <v>214</v>
      </c>
      <c r="G3304" t="s">
        <v>215</v>
      </c>
      <c r="H3304">
        <v>2</v>
      </c>
      <c r="I3304">
        <v>2016</v>
      </c>
      <c r="J3304">
        <v>1</v>
      </c>
      <c r="L3304">
        <v>23078065</v>
      </c>
      <c r="M3304">
        <v>6.3</v>
      </c>
      <c r="P3304" s="29">
        <f t="shared" si="136"/>
        <v>0.8833333333333333</v>
      </c>
    </row>
    <row r="3305" spans="1:16" hidden="1" x14ac:dyDescent="0.25">
      <c r="A3305">
        <v>190771504</v>
      </c>
      <c r="B3305">
        <v>803400</v>
      </c>
      <c r="C3305" t="s">
        <v>212</v>
      </c>
      <c r="D3305">
        <v>2005102</v>
      </c>
      <c r="E3305" t="s">
        <v>218</v>
      </c>
      <c r="F3305" t="s">
        <v>214</v>
      </c>
      <c r="G3305" t="s">
        <v>215</v>
      </c>
      <c r="H3305">
        <v>2</v>
      </c>
      <c r="I3305">
        <v>2016</v>
      </c>
      <c r="J3305">
        <v>1</v>
      </c>
      <c r="L3305">
        <v>23081365</v>
      </c>
      <c r="M3305">
        <v>5.2</v>
      </c>
      <c r="P3305" s="29">
        <f t="shared" si="136"/>
        <v>0.70000000000000007</v>
      </c>
    </row>
    <row r="3306" spans="1:16" hidden="1" x14ac:dyDescent="0.25">
      <c r="A3306">
        <v>190771504</v>
      </c>
      <c r="B3306">
        <v>803400</v>
      </c>
      <c r="C3306" t="s">
        <v>212</v>
      </c>
      <c r="D3306">
        <v>2005117</v>
      </c>
      <c r="E3306" t="s">
        <v>220</v>
      </c>
      <c r="F3306" t="s">
        <v>214</v>
      </c>
      <c r="G3306" t="s">
        <v>215</v>
      </c>
      <c r="H3306">
        <v>2</v>
      </c>
      <c r="I3306">
        <v>2016</v>
      </c>
      <c r="J3306">
        <v>1</v>
      </c>
      <c r="L3306">
        <v>23078732</v>
      </c>
      <c r="M3306">
        <v>4</v>
      </c>
      <c r="P3306" s="29">
        <f t="shared" si="136"/>
        <v>0.5</v>
      </c>
    </row>
    <row r="3307" spans="1:16" hidden="1" x14ac:dyDescent="0.25">
      <c r="A3307">
        <v>190771504</v>
      </c>
      <c r="B3307">
        <v>803400</v>
      </c>
      <c r="C3307" t="s">
        <v>212</v>
      </c>
      <c r="D3307">
        <v>2021754</v>
      </c>
      <c r="E3307" t="s">
        <v>216</v>
      </c>
      <c r="F3307" t="s">
        <v>214</v>
      </c>
      <c r="G3307" t="s">
        <v>215</v>
      </c>
      <c r="H3307">
        <v>2</v>
      </c>
      <c r="I3307">
        <v>2016</v>
      </c>
      <c r="J3307">
        <v>1</v>
      </c>
      <c r="L3307">
        <v>23081141</v>
      </c>
      <c r="M3307">
        <v>4.3</v>
      </c>
      <c r="P3307" s="29">
        <f t="shared" si="136"/>
        <v>0.54999999999999993</v>
      </c>
    </row>
    <row r="3308" spans="1:16" hidden="1" x14ac:dyDescent="0.25">
      <c r="A3308">
        <v>190771504</v>
      </c>
      <c r="B3308">
        <v>803400</v>
      </c>
      <c r="C3308" t="s">
        <v>212</v>
      </c>
      <c r="D3308">
        <v>2021600</v>
      </c>
      <c r="E3308" t="s">
        <v>219</v>
      </c>
      <c r="F3308" t="s">
        <v>214</v>
      </c>
      <c r="G3308" t="s">
        <v>215</v>
      </c>
      <c r="H3308">
        <v>3</v>
      </c>
      <c r="I3308">
        <v>2016</v>
      </c>
      <c r="J3308">
        <v>2</v>
      </c>
      <c r="L3308">
        <v>23086547</v>
      </c>
      <c r="M3308">
        <v>2.2999999999999998</v>
      </c>
      <c r="P3308" s="29">
        <f t="shared" si="136"/>
        <v>0.21666666666666665</v>
      </c>
    </row>
    <row r="3309" spans="1:16" hidden="1" x14ac:dyDescent="0.25">
      <c r="A3309">
        <v>190771504</v>
      </c>
      <c r="B3309">
        <v>803400</v>
      </c>
      <c r="C3309" t="s">
        <v>212</v>
      </c>
      <c r="D3309">
        <v>2005118</v>
      </c>
      <c r="E3309" t="s">
        <v>223</v>
      </c>
      <c r="F3309" t="s">
        <v>214</v>
      </c>
      <c r="G3309" t="s">
        <v>215</v>
      </c>
      <c r="H3309">
        <v>3</v>
      </c>
      <c r="I3309">
        <v>2016</v>
      </c>
      <c r="J3309">
        <v>2</v>
      </c>
      <c r="L3309">
        <v>23086743</v>
      </c>
      <c r="M3309">
        <v>1.6</v>
      </c>
      <c r="P3309" s="29">
        <f t="shared" si="136"/>
        <v>0.10000000000000002</v>
      </c>
    </row>
    <row r="3310" spans="1:16" hidden="1" x14ac:dyDescent="0.25">
      <c r="A3310">
        <v>190771504</v>
      </c>
      <c r="B3310">
        <v>803400</v>
      </c>
      <c r="C3310" t="s">
        <v>212</v>
      </c>
      <c r="D3310">
        <v>2021795</v>
      </c>
      <c r="E3310" t="s">
        <v>222</v>
      </c>
      <c r="F3310" t="s">
        <v>214</v>
      </c>
      <c r="G3310" t="s">
        <v>215</v>
      </c>
      <c r="H3310">
        <v>2</v>
      </c>
      <c r="I3310">
        <v>2016</v>
      </c>
      <c r="J3310">
        <v>2</v>
      </c>
      <c r="L3310">
        <v>23084483</v>
      </c>
      <c r="M3310">
        <v>4.3</v>
      </c>
      <c r="P3310" s="29">
        <f t="shared" si="136"/>
        <v>0.54999999999999993</v>
      </c>
    </row>
    <row r="3311" spans="1:16" hidden="1" x14ac:dyDescent="0.25">
      <c r="A3311">
        <v>190771504</v>
      </c>
      <c r="B3311">
        <v>803400</v>
      </c>
      <c r="C3311" t="s">
        <v>212</v>
      </c>
      <c r="D3311">
        <v>2021580</v>
      </c>
      <c r="E3311" t="s">
        <v>241</v>
      </c>
      <c r="F3311" t="s">
        <v>214</v>
      </c>
      <c r="G3311" t="s">
        <v>215</v>
      </c>
      <c r="H3311">
        <v>3</v>
      </c>
      <c r="I3311">
        <v>2016</v>
      </c>
      <c r="J3311">
        <v>2</v>
      </c>
      <c r="L3311">
        <v>23086827</v>
      </c>
      <c r="M3311">
        <v>2.1</v>
      </c>
      <c r="P3311" s="29">
        <f t="shared" si="136"/>
        <v>0.18333333333333335</v>
      </c>
    </row>
    <row r="3312" spans="1:16" hidden="1" x14ac:dyDescent="0.25">
      <c r="A3312">
        <v>190771504</v>
      </c>
      <c r="B3312">
        <v>803400</v>
      </c>
      <c r="C3312" t="s">
        <v>212</v>
      </c>
      <c r="D3312">
        <v>2004116</v>
      </c>
      <c r="E3312" t="s">
        <v>229</v>
      </c>
      <c r="F3312" t="s">
        <v>214</v>
      </c>
      <c r="G3312" t="s">
        <v>215</v>
      </c>
      <c r="H3312">
        <v>3</v>
      </c>
      <c r="I3312">
        <v>2016</v>
      </c>
      <c r="J3312">
        <v>2</v>
      </c>
      <c r="L3312">
        <v>23085554</v>
      </c>
      <c r="M3312" t="s">
        <v>221</v>
      </c>
      <c r="P3312" s="29" t="str">
        <f t="shared" ref="P3312:P3347" si="137">IF(AND(ISNUMBER(M3312),H3312&lt;&gt;4),(M3312-1)/6,IF(H3312=4,"DRP",IF(AND(H3312=3,M3312="NA"),"BAD",IF(AND(H3312=2),"CVL",IF(AND(H3312=1,ISBLANK(M3312)),"NULL","UNK")))))</f>
        <v>BAD</v>
      </c>
    </row>
    <row r="3313" spans="1:16" hidden="1" x14ac:dyDescent="0.25">
      <c r="A3313">
        <v>190771504</v>
      </c>
      <c r="B3313">
        <v>803400</v>
      </c>
      <c r="C3313" t="s">
        <v>212</v>
      </c>
      <c r="D3313">
        <v>2004112</v>
      </c>
      <c r="E3313" t="s">
        <v>244</v>
      </c>
      <c r="F3313" t="s">
        <v>214</v>
      </c>
      <c r="G3313" t="s">
        <v>215</v>
      </c>
      <c r="H3313">
        <v>2</v>
      </c>
      <c r="I3313">
        <v>2016</v>
      </c>
      <c r="J3313">
        <v>2</v>
      </c>
      <c r="L3313">
        <v>23085520</v>
      </c>
      <c r="M3313">
        <v>7</v>
      </c>
      <c r="P3313" s="29">
        <f t="shared" si="137"/>
        <v>1</v>
      </c>
    </row>
    <row r="3314" spans="1:16" hidden="1" x14ac:dyDescent="0.25">
      <c r="A3314">
        <v>190771504</v>
      </c>
      <c r="B3314">
        <v>803400</v>
      </c>
      <c r="C3314" t="s">
        <v>212</v>
      </c>
      <c r="D3314">
        <v>2021600</v>
      </c>
      <c r="E3314" t="s">
        <v>219</v>
      </c>
      <c r="F3314" t="s">
        <v>214</v>
      </c>
      <c r="G3314" t="s">
        <v>215</v>
      </c>
      <c r="H3314">
        <v>2</v>
      </c>
      <c r="I3314">
        <v>2017</v>
      </c>
      <c r="J3314">
        <v>1</v>
      </c>
      <c r="L3314">
        <v>23092795</v>
      </c>
      <c r="M3314">
        <v>4</v>
      </c>
      <c r="P3314" s="29">
        <f t="shared" si="137"/>
        <v>0.5</v>
      </c>
    </row>
    <row r="3315" spans="1:16" hidden="1" x14ac:dyDescent="0.25">
      <c r="A3315">
        <v>190771504</v>
      </c>
      <c r="B3315">
        <v>803400</v>
      </c>
      <c r="C3315" t="s">
        <v>212</v>
      </c>
      <c r="D3315">
        <v>2005118</v>
      </c>
      <c r="E3315" t="s">
        <v>223</v>
      </c>
      <c r="F3315" t="s">
        <v>214</v>
      </c>
      <c r="G3315" t="s">
        <v>215</v>
      </c>
      <c r="H3315">
        <v>3</v>
      </c>
      <c r="I3315">
        <v>2017</v>
      </c>
      <c r="J3315">
        <v>1</v>
      </c>
      <c r="L3315">
        <v>23094576</v>
      </c>
      <c r="M3315" t="s">
        <v>221</v>
      </c>
      <c r="P3315" s="29" t="str">
        <f t="shared" si="137"/>
        <v>BAD</v>
      </c>
    </row>
    <row r="3316" spans="1:16" hidden="1" x14ac:dyDescent="0.25">
      <c r="A3316">
        <v>190771504</v>
      </c>
      <c r="B3316">
        <v>803400</v>
      </c>
      <c r="C3316" t="s">
        <v>212</v>
      </c>
      <c r="D3316">
        <v>2004116</v>
      </c>
      <c r="E3316" t="s">
        <v>229</v>
      </c>
      <c r="F3316" t="s">
        <v>214</v>
      </c>
      <c r="G3316" t="s">
        <v>215</v>
      </c>
      <c r="H3316">
        <v>2</v>
      </c>
      <c r="I3316">
        <v>2017</v>
      </c>
      <c r="J3316">
        <v>1</v>
      </c>
      <c r="L3316">
        <v>23092358</v>
      </c>
      <c r="M3316">
        <v>4.8</v>
      </c>
      <c r="P3316" s="29">
        <f t="shared" si="137"/>
        <v>0.6333333333333333</v>
      </c>
    </row>
    <row r="3317" spans="1:16" hidden="1" x14ac:dyDescent="0.25">
      <c r="A3317">
        <v>190771504</v>
      </c>
      <c r="B3317">
        <v>803400</v>
      </c>
      <c r="C3317" t="s">
        <v>212</v>
      </c>
      <c r="D3317">
        <v>2021797</v>
      </c>
      <c r="E3317" t="s">
        <v>234</v>
      </c>
      <c r="F3317" t="s">
        <v>214</v>
      </c>
      <c r="G3317" t="s">
        <v>215</v>
      </c>
      <c r="H3317">
        <v>2</v>
      </c>
      <c r="I3317">
        <v>2017</v>
      </c>
      <c r="J3317">
        <v>1</v>
      </c>
      <c r="L3317">
        <v>23091399</v>
      </c>
      <c r="M3317">
        <v>5.3</v>
      </c>
      <c r="P3317" s="29">
        <f t="shared" si="137"/>
        <v>0.71666666666666667</v>
      </c>
    </row>
    <row r="3318" spans="1:16" hidden="1" x14ac:dyDescent="0.25">
      <c r="A3318">
        <v>190771504</v>
      </c>
      <c r="B3318">
        <v>803400</v>
      </c>
      <c r="C3318" t="s">
        <v>212</v>
      </c>
      <c r="D3318">
        <v>2005131</v>
      </c>
      <c r="E3318" t="s">
        <v>228</v>
      </c>
      <c r="F3318" t="s">
        <v>214</v>
      </c>
      <c r="G3318" t="s">
        <v>215</v>
      </c>
      <c r="H3318">
        <v>2</v>
      </c>
      <c r="I3318">
        <v>2017</v>
      </c>
      <c r="J3318">
        <v>1</v>
      </c>
      <c r="L3318">
        <v>23093315</v>
      </c>
      <c r="M3318">
        <v>4.8</v>
      </c>
      <c r="P3318" s="29">
        <f t="shared" si="137"/>
        <v>0.6333333333333333</v>
      </c>
    </row>
    <row r="3319" spans="1:16" hidden="1" x14ac:dyDescent="0.25">
      <c r="A3319">
        <v>190771504</v>
      </c>
      <c r="B3319">
        <v>803400</v>
      </c>
      <c r="C3319" t="s">
        <v>212</v>
      </c>
      <c r="D3319">
        <v>2021580</v>
      </c>
      <c r="E3319" t="s">
        <v>241</v>
      </c>
      <c r="F3319" t="s">
        <v>214</v>
      </c>
      <c r="G3319" t="s">
        <v>215</v>
      </c>
      <c r="H3319">
        <v>3</v>
      </c>
      <c r="I3319">
        <v>2017</v>
      </c>
      <c r="J3319">
        <v>1</v>
      </c>
      <c r="L3319">
        <v>23092926</v>
      </c>
      <c r="M3319">
        <v>3.1</v>
      </c>
      <c r="P3319" s="29">
        <f t="shared" si="137"/>
        <v>0.35000000000000003</v>
      </c>
    </row>
    <row r="3320" spans="1:16" hidden="1" x14ac:dyDescent="0.25">
      <c r="A3320">
        <v>190771504</v>
      </c>
      <c r="B3320">
        <v>803400</v>
      </c>
      <c r="C3320" t="s">
        <v>212</v>
      </c>
      <c r="D3320">
        <v>2021580</v>
      </c>
      <c r="E3320" t="s">
        <v>241</v>
      </c>
      <c r="F3320" t="s">
        <v>214</v>
      </c>
      <c r="G3320" t="s">
        <v>215</v>
      </c>
      <c r="H3320">
        <v>3</v>
      </c>
      <c r="I3320">
        <v>2017</v>
      </c>
      <c r="J3320">
        <v>2</v>
      </c>
      <c r="L3320">
        <v>23101085</v>
      </c>
      <c r="M3320">
        <v>3.3</v>
      </c>
      <c r="P3320" s="29">
        <f t="shared" si="137"/>
        <v>0.3833333333333333</v>
      </c>
    </row>
    <row r="3321" spans="1:16" hidden="1" x14ac:dyDescent="0.25">
      <c r="A3321">
        <v>190771504</v>
      </c>
      <c r="B3321">
        <v>803400</v>
      </c>
      <c r="C3321" t="s">
        <v>212</v>
      </c>
      <c r="D3321">
        <v>2005118</v>
      </c>
      <c r="E3321" t="s">
        <v>223</v>
      </c>
      <c r="F3321" t="s">
        <v>214</v>
      </c>
      <c r="G3321" t="s">
        <v>215</v>
      </c>
      <c r="H3321">
        <v>3</v>
      </c>
      <c r="I3321">
        <v>2017</v>
      </c>
      <c r="J3321">
        <v>2</v>
      </c>
      <c r="L3321">
        <v>23101672</v>
      </c>
      <c r="M3321">
        <v>3.8</v>
      </c>
      <c r="P3321" s="29">
        <f t="shared" si="137"/>
        <v>0.46666666666666662</v>
      </c>
    </row>
    <row r="3322" spans="1:16" hidden="1" x14ac:dyDescent="0.25">
      <c r="A3322">
        <v>190771504</v>
      </c>
      <c r="B3322">
        <v>803400</v>
      </c>
      <c r="C3322" t="s">
        <v>212</v>
      </c>
      <c r="D3322">
        <v>2021756</v>
      </c>
      <c r="E3322" t="s">
        <v>253</v>
      </c>
      <c r="F3322" t="s">
        <v>214</v>
      </c>
      <c r="G3322" t="s">
        <v>215</v>
      </c>
      <c r="H3322">
        <v>3</v>
      </c>
      <c r="I3322">
        <v>2017</v>
      </c>
      <c r="J3322">
        <v>2</v>
      </c>
      <c r="L3322">
        <v>23101177</v>
      </c>
      <c r="M3322">
        <v>3</v>
      </c>
      <c r="P3322" s="29">
        <f t="shared" si="137"/>
        <v>0.33333333333333331</v>
      </c>
    </row>
    <row r="3323" spans="1:16" hidden="1" x14ac:dyDescent="0.25">
      <c r="A3323">
        <v>190771504</v>
      </c>
      <c r="B3323">
        <v>803400</v>
      </c>
      <c r="C3323" t="s">
        <v>212</v>
      </c>
      <c r="D3323">
        <v>2021602</v>
      </c>
      <c r="E3323" t="s">
        <v>242</v>
      </c>
      <c r="F3323" t="s">
        <v>214</v>
      </c>
      <c r="G3323" t="s">
        <v>215</v>
      </c>
      <c r="H3323">
        <v>3</v>
      </c>
      <c r="I3323">
        <v>2017</v>
      </c>
      <c r="J3323">
        <v>2</v>
      </c>
      <c r="L3323">
        <v>23101093</v>
      </c>
      <c r="M3323">
        <v>3.1</v>
      </c>
      <c r="P3323" s="29">
        <f t="shared" si="137"/>
        <v>0.35000000000000003</v>
      </c>
    </row>
    <row r="3324" spans="1:16" hidden="1" x14ac:dyDescent="0.25">
      <c r="A3324">
        <v>190771504</v>
      </c>
      <c r="B3324">
        <v>803400</v>
      </c>
      <c r="C3324" t="s">
        <v>212</v>
      </c>
      <c r="D3324">
        <v>2004099</v>
      </c>
      <c r="E3324" t="s">
        <v>245</v>
      </c>
      <c r="F3324" t="s">
        <v>214</v>
      </c>
      <c r="G3324" t="s">
        <v>215</v>
      </c>
      <c r="H3324">
        <v>3</v>
      </c>
      <c r="I3324">
        <v>2017</v>
      </c>
      <c r="J3324">
        <v>2</v>
      </c>
      <c r="L3324">
        <v>23097866</v>
      </c>
      <c r="M3324">
        <v>1.3</v>
      </c>
      <c r="P3324" s="29">
        <f t="shared" si="137"/>
        <v>5.000000000000001E-2</v>
      </c>
    </row>
    <row r="3325" spans="1:16" hidden="1" x14ac:dyDescent="0.25">
      <c r="A3325">
        <v>190771504</v>
      </c>
      <c r="B3325">
        <v>803400</v>
      </c>
      <c r="C3325" t="s">
        <v>212</v>
      </c>
      <c r="D3325">
        <v>2004099</v>
      </c>
      <c r="E3325" t="s">
        <v>245</v>
      </c>
      <c r="F3325" t="s">
        <v>214</v>
      </c>
      <c r="G3325" t="s">
        <v>215</v>
      </c>
      <c r="H3325">
        <v>3</v>
      </c>
      <c r="I3325">
        <v>2018</v>
      </c>
      <c r="J3325">
        <v>1</v>
      </c>
      <c r="L3325">
        <v>23105277</v>
      </c>
      <c r="M3325" t="s">
        <v>221</v>
      </c>
      <c r="P3325" s="29" t="str">
        <f t="shared" si="137"/>
        <v>BAD</v>
      </c>
    </row>
    <row r="3326" spans="1:16" hidden="1" x14ac:dyDescent="0.25">
      <c r="A3326">
        <v>190771504</v>
      </c>
      <c r="B3326">
        <v>803400</v>
      </c>
      <c r="C3326" t="s">
        <v>212</v>
      </c>
      <c r="D3326">
        <v>2005118</v>
      </c>
      <c r="E3326" t="s">
        <v>223</v>
      </c>
      <c r="F3326" t="s">
        <v>214</v>
      </c>
      <c r="G3326" t="s">
        <v>215</v>
      </c>
      <c r="H3326">
        <v>2</v>
      </c>
      <c r="I3326">
        <v>2018</v>
      </c>
      <c r="J3326">
        <v>1</v>
      </c>
      <c r="L3326">
        <v>23106445</v>
      </c>
      <c r="M3326">
        <v>4.8</v>
      </c>
      <c r="P3326" s="29">
        <f t="shared" si="137"/>
        <v>0.6333333333333333</v>
      </c>
    </row>
    <row r="3327" spans="1:16" hidden="1" x14ac:dyDescent="0.25">
      <c r="A3327">
        <v>190771504</v>
      </c>
      <c r="B3327">
        <v>803400</v>
      </c>
      <c r="C3327" t="s">
        <v>212</v>
      </c>
      <c r="D3327">
        <v>2021580</v>
      </c>
      <c r="E3327" t="s">
        <v>241</v>
      </c>
      <c r="F3327" t="s">
        <v>214</v>
      </c>
      <c r="G3327" t="s">
        <v>215</v>
      </c>
      <c r="H3327">
        <v>2</v>
      </c>
      <c r="I3327">
        <v>2018</v>
      </c>
      <c r="J3327">
        <v>1</v>
      </c>
      <c r="L3327">
        <v>23108051</v>
      </c>
      <c r="M3327">
        <v>4.0999999999999996</v>
      </c>
      <c r="P3327" s="29">
        <f t="shared" si="137"/>
        <v>0.51666666666666661</v>
      </c>
    </row>
    <row r="3328" spans="1:16" hidden="1" x14ac:dyDescent="0.25">
      <c r="A3328">
        <v>190771504</v>
      </c>
      <c r="B3328">
        <v>803400</v>
      </c>
      <c r="C3328" t="s">
        <v>212</v>
      </c>
      <c r="D3328">
        <v>2021756</v>
      </c>
      <c r="E3328" t="s">
        <v>253</v>
      </c>
      <c r="F3328" t="s">
        <v>214</v>
      </c>
      <c r="G3328" t="s">
        <v>215</v>
      </c>
      <c r="H3328">
        <v>2</v>
      </c>
      <c r="I3328">
        <v>2018</v>
      </c>
      <c r="J3328">
        <v>1</v>
      </c>
      <c r="L3328">
        <v>23108114</v>
      </c>
      <c r="M3328">
        <v>4.8</v>
      </c>
      <c r="P3328" s="29">
        <f t="shared" si="137"/>
        <v>0.6333333333333333</v>
      </c>
    </row>
    <row r="3329" spans="1:16" hidden="1" x14ac:dyDescent="0.25">
      <c r="A3329">
        <v>190771504</v>
      </c>
      <c r="B3329">
        <v>803400</v>
      </c>
      <c r="C3329" t="s">
        <v>212</v>
      </c>
      <c r="D3329">
        <v>2021602</v>
      </c>
      <c r="E3329" t="s">
        <v>242</v>
      </c>
      <c r="F3329" t="s">
        <v>214</v>
      </c>
      <c r="G3329" t="s">
        <v>215</v>
      </c>
      <c r="H3329">
        <v>3</v>
      </c>
      <c r="I3329">
        <v>2018</v>
      </c>
      <c r="J3329">
        <v>1</v>
      </c>
      <c r="L3329">
        <v>23108070</v>
      </c>
      <c r="M3329" t="s">
        <v>221</v>
      </c>
      <c r="P3329" s="29" t="str">
        <f t="shared" si="137"/>
        <v>BAD</v>
      </c>
    </row>
    <row r="3330" spans="1:16" hidden="1" x14ac:dyDescent="0.25">
      <c r="A3330">
        <v>190771504</v>
      </c>
      <c r="B3330">
        <v>803400</v>
      </c>
      <c r="C3330" t="s">
        <v>212</v>
      </c>
      <c r="D3330">
        <v>2019274</v>
      </c>
      <c r="E3330" t="s">
        <v>247</v>
      </c>
      <c r="F3330" t="s">
        <v>214</v>
      </c>
      <c r="G3330" t="s">
        <v>215</v>
      </c>
      <c r="H3330">
        <v>2</v>
      </c>
      <c r="I3330">
        <v>2018</v>
      </c>
      <c r="J3330">
        <v>1</v>
      </c>
      <c r="M3330" t="s">
        <v>232</v>
      </c>
      <c r="N3330" t="s">
        <v>231</v>
      </c>
      <c r="P3330" s="29" t="str">
        <f t="shared" si="137"/>
        <v>CVL</v>
      </c>
    </row>
    <row r="3331" spans="1:16" hidden="1" x14ac:dyDescent="0.25">
      <c r="A3331">
        <v>190771504</v>
      </c>
      <c r="B3331">
        <v>803400</v>
      </c>
      <c r="C3331" t="s">
        <v>212</v>
      </c>
      <c r="D3331">
        <v>2019273</v>
      </c>
      <c r="E3331" t="s">
        <v>248</v>
      </c>
      <c r="F3331" t="s">
        <v>214</v>
      </c>
      <c r="G3331" t="s">
        <v>215</v>
      </c>
      <c r="H3331">
        <v>2</v>
      </c>
      <c r="I3331">
        <v>2018</v>
      </c>
      <c r="J3331">
        <v>1</v>
      </c>
      <c r="M3331" t="s">
        <v>232</v>
      </c>
      <c r="N3331" t="s">
        <v>231</v>
      </c>
      <c r="P3331" s="29" t="str">
        <f t="shared" si="137"/>
        <v>CVL</v>
      </c>
    </row>
    <row r="3332" spans="1:16" hidden="1" x14ac:dyDescent="0.25">
      <c r="A3332">
        <v>190771504</v>
      </c>
      <c r="B3332">
        <v>803400</v>
      </c>
      <c r="C3332" t="s">
        <v>212</v>
      </c>
      <c r="D3332">
        <v>2019272</v>
      </c>
      <c r="E3332" t="s">
        <v>249</v>
      </c>
      <c r="F3332" t="s">
        <v>214</v>
      </c>
      <c r="G3332" t="s">
        <v>215</v>
      </c>
      <c r="H3332">
        <v>2</v>
      </c>
      <c r="I3332">
        <v>2018</v>
      </c>
      <c r="J3332">
        <v>1</v>
      </c>
      <c r="M3332" t="s">
        <v>232</v>
      </c>
      <c r="N3332" t="s">
        <v>231</v>
      </c>
      <c r="P3332" s="29" t="str">
        <f t="shared" si="137"/>
        <v>CVL</v>
      </c>
    </row>
    <row r="3333" spans="1:16" hidden="1" x14ac:dyDescent="0.25">
      <c r="A3333">
        <v>190771504</v>
      </c>
      <c r="B3333">
        <v>803400</v>
      </c>
      <c r="C3333" t="s">
        <v>212</v>
      </c>
      <c r="D3333">
        <v>2019271</v>
      </c>
      <c r="E3333" t="s">
        <v>236</v>
      </c>
      <c r="F3333" t="s">
        <v>214</v>
      </c>
      <c r="G3333" t="s">
        <v>215</v>
      </c>
      <c r="H3333">
        <v>2</v>
      </c>
      <c r="I3333">
        <v>2018</v>
      </c>
      <c r="J3333">
        <v>1</v>
      </c>
      <c r="M3333" t="s">
        <v>232</v>
      </c>
      <c r="N3333" t="s">
        <v>231</v>
      </c>
      <c r="P3333" s="29" t="str">
        <f t="shared" si="137"/>
        <v>CVL</v>
      </c>
    </row>
    <row r="3334" spans="1:16" hidden="1" x14ac:dyDescent="0.25">
      <c r="A3334">
        <v>190771504</v>
      </c>
      <c r="B3334">
        <v>803400</v>
      </c>
      <c r="C3334" t="s">
        <v>212</v>
      </c>
      <c r="D3334">
        <v>2004099</v>
      </c>
      <c r="E3334" t="s">
        <v>245</v>
      </c>
      <c r="F3334" t="s">
        <v>214</v>
      </c>
      <c r="G3334" t="s">
        <v>215</v>
      </c>
      <c r="H3334">
        <v>3</v>
      </c>
      <c r="I3334">
        <v>2018</v>
      </c>
      <c r="J3334">
        <v>2</v>
      </c>
      <c r="L3334">
        <v>23114487</v>
      </c>
      <c r="M3334" t="s">
        <v>221</v>
      </c>
      <c r="P3334" s="29" t="str">
        <f t="shared" si="137"/>
        <v>BAD</v>
      </c>
    </row>
    <row r="3335" spans="1:16" hidden="1" x14ac:dyDescent="0.25">
      <c r="A3335">
        <v>190771504</v>
      </c>
      <c r="B3335">
        <v>803400</v>
      </c>
      <c r="C3335" t="s">
        <v>212</v>
      </c>
      <c r="D3335">
        <v>2021602</v>
      </c>
      <c r="E3335" t="s">
        <v>242</v>
      </c>
      <c r="F3335" t="s">
        <v>214</v>
      </c>
      <c r="G3335" t="s">
        <v>215</v>
      </c>
      <c r="H3335">
        <v>2</v>
      </c>
      <c r="I3335">
        <v>2018</v>
      </c>
      <c r="J3335">
        <v>2</v>
      </c>
      <c r="L3335">
        <v>23116280</v>
      </c>
      <c r="M3335">
        <v>4.3</v>
      </c>
      <c r="P3335" s="29">
        <f t="shared" si="137"/>
        <v>0.54999999999999993</v>
      </c>
    </row>
    <row r="3336" spans="1:16" hidden="1" x14ac:dyDescent="0.25">
      <c r="A3336">
        <v>190771504</v>
      </c>
      <c r="B3336">
        <v>803400</v>
      </c>
      <c r="C3336" t="s">
        <v>212</v>
      </c>
      <c r="D3336">
        <v>2019154</v>
      </c>
      <c r="E3336" t="s">
        <v>225</v>
      </c>
      <c r="F3336" t="s">
        <v>214</v>
      </c>
      <c r="G3336" t="s">
        <v>215</v>
      </c>
      <c r="H3336">
        <v>2</v>
      </c>
      <c r="I3336">
        <v>2018</v>
      </c>
      <c r="J3336">
        <v>2</v>
      </c>
      <c r="L3336">
        <v>23116173</v>
      </c>
      <c r="M3336">
        <v>6.6</v>
      </c>
      <c r="P3336" s="29">
        <f t="shared" si="137"/>
        <v>0.93333333333333324</v>
      </c>
    </row>
    <row r="3337" spans="1:16" hidden="1" x14ac:dyDescent="0.25">
      <c r="A3337">
        <v>190771504</v>
      </c>
      <c r="B3337">
        <v>803400</v>
      </c>
      <c r="C3337" t="s">
        <v>212</v>
      </c>
      <c r="D3337">
        <v>2004452</v>
      </c>
      <c r="E3337" t="s">
        <v>240</v>
      </c>
      <c r="F3337" t="s">
        <v>214</v>
      </c>
      <c r="G3337" t="s">
        <v>215</v>
      </c>
      <c r="H3337">
        <v>2</v>
      </c>
      <c r="I3337">
        <v>2018</v>
      </c>
      <c r="J3337">
        <v>2</v>
      </c>
      <c r="L3337">
        <v>23114783</v>
      </c>
      <c r="M3337">
        <v>5.3</v>
      </c>
      <c r="P3337" s="29">
        <f t="shared" si="137"/>
        <v>0.71666666666666667</v>
      </c>
    </row>
    <row r="3338" spans="1:16" hidden="1" x14ac:dyDescent="0.25">
      <c r="A3338">
        <v>190771504</v>
      </c>
      <c r="B3338">
        <v>803400</v>
      </c>
      <c r="C3338" t="s">
        <v>212</v>
      </c>
      <c r="D3338">
        <v>2021993</v>
      </c>
      <c r="E3338" t="s">
        <v>256</v>
      </c>
      <c r="F3338" t="s">
        <v>214</v>
      </c>
      <c r="G3338" t="s">
        <v>215</v>
      </c>
      <c r="H3338">
        <v>2</v>
      </c>
      <c r="I3338">
        <v>2019</v>
      </c>
      <c r="J3338">
        <v>1</v>
      </c>
      <c r="L3338">
        <v>23124770</v>
      </c>
      <c r="M3338">
        <v>4.3</v>
      </c>
      <c r="P3338" s="29">
        <f t="shared" si="137"/>
        <v>0.54999999999999993</v>
      </c>
    </row>
    <row r="3339" spans="1:16" hidden="1" x14ac:dyDescent="0.25">
      <c r="A3339">
        <v>190771504</v>
      </c>
      <c r="B3339">
        <v>803400</v>
      </c>
      <c r="C3339" t="s">
        <v>212</v>
      </c>
      <c r="D3339">
        <v>2004453</v>
      </c>
      <c r="E3339" t="s">
        <v>239</v>
      </c>
      <c r="F3339" t="s">
        <v>214</v>
      </c>
      <c r="G3339" t="s">
        <v>215</v>
      </c>
      <c r="H3339">
        <v>2</v>
      </c>
      <c r="I3339">
        <v>2019</v>
      </c>
      <c r="J3339">
        <v>1</v>
      </c>
      <c r="L3339">
        <v>23120790</v>
      </c>
      <c r="M3339">
        <v>4.3</v>
      </c>
      <c r="P3339" s="29">
        <f t="shared" si="137"/>
        <v>0.54999999999999993</v>
      </c>
    </row>
    <row r="3340" spans="1:16" hidden="1" x14ac:dyDescent="0.25">
      <c r="A3340">
        <v>190771504</v>
      </c>
      <c r="B3340">
        <v>803400</v>
      </c>
      <c r="C3340" t="s">
        <v>212</v>
      </c>
      <c r="D3340">
        <v>2021874</v>
      </c>
      <c r="E3340" t="s">
        <v>226</v>
      </c>
      <c r="F3340" t="s">
        <v>214</v>
      </c>
      <c r="G3340" t="s">
        <v>215</v>
      </c>
      <c r="H3340">
        <v>3</v>
      </c>
      <c r="I3340">
        <v>2019</v>
      </c>
      <c r="J3340">
        <v>1</v>
      </c>
      <c r="L3340">
        <v>23119874</v>
      </c>
      <c r="M3340">
        <v>3.2</v>
      </c>
      <c r="P3340" s="29">
        <f t="shared" si="137"/>
        <v>0.3666666666666667</v>
      </c>
    </row>
    <row r="3341" spans="1:16" hidden="1" x14ac:dyDescent="0.25">
      <c r="A3341">
        <v>190771504</v>
      </c>
      <c r="B3341">
        <v>803400</v>
      </c>
      <c r="C3341" t="s">
        <v>212</v>
      </c>
      <c r="D3341">
        <v>2021781</v>
      </c>
      <c r="E3341" t="s">
        <v>235</v>
      </c>
      <c r="F3341" t="s">
        <v>214</v>
      </c>
      <c r="G3341" t="s">
        <v>215</v>
      </c>
      <c r="H3341">
        <v>2</v>
      </c>
      <c r="I3341">
        <v>2019</v>
      </c>
      <c r="J3341">
        <v>1</v>
      </c>
      <c r="L3341">
        <v>23122093</v>
      </c>
      <c r="M3341">
        <v>4</v>
      </c>
      <c r="P3341" s="29">
        <f t="shared" si="137"/>
        <v>0.5</v>
      </c>
    </row>
    <row r="3342" spans="1:16" hidden="1" x14ac:dyDescent="0.25">
      <c r="A3342">
        <v>190771504</v>
      </c>
      <c r="B3342">
        <v>803400</v>
      </c>
      <c r="C3342" t="s">
        <v>212</v>
      </c>
      <c r="D3342">
        <v>2021638</v>
      </c>
      <c r="E3342" t="s">
        <v>250</v>
      </c>
      <c r="F3342" t="s">
        <v>214</v>
      </c>
      <c r="G3342" t="s">
        <v>215</v>
      </c>
      <c r="H3342">
        <v>2</v>
      </c>
      <c r="I3342">
        <v>2019</v>
      </c>
      <c r="J3342">
        <v>1</v>
      </c>
      <c r="L3342">
        <v>23122084</v>
      </c>
      <c r="M3342">
        <v>4.3</v>
      </c>
      <c r="P3342" s="29">
        <f t="shared" si="137"/>
        <v>0.54999999999999993</v>
      </c>
    </row>
    <row r="3343" spans="1:16" hidden="1" x14ac:dyDescent="0.25">
      <c r="A3343">
        <v>190771504</v>
      </c>
      <c r="B3343">
        <v>803400</v>
      </c>
      <c r="C3343" t="s">
        <v>212</v>
      </c>
      <c r="D3343">
        <v>2021640</v>
      </c>
      <c r="E3343" t="s">
        <v>227</v>
      </c>
      <c r="F3343" t="s">
        <v>214</v>
      </c>
      <c r="G3343" t="s">
        <v>215</v>
      </c>
      <c r="H3343">
        <v>4</v>
      </c>
      <c r="I3343">
        <v>2019</v>
      </c>
      <c r="J3343">
        <v>2</v>
      </c>
      <c r="L3343">
        <v>23127005</v>
      </c>
      <c r="P3343" s="29" t="str">
        <f t="shared" si="137"/>
        <v>DRP</v>
      </c>
    </row>
    <row r="3344" spans="1:16" hidden="1" x14ac:dyDescent="0.25">
      <c r="A3344">
        <v>190771504</v>
      </c>
      <c r="B3344">
        <v>803400</v>
      </c>
      <c r="C3344" t="s">
        <v>212</v>
      </c>
      <c r="D3344">
        <v>2021679</v>
      </c>
      <c r="E3344" t="s">
        <v>259</v>
      </c>
      <c r="F3344" t="s">
        <v>214</v>
      </c>
      <c r="G3344" t="s">
        <v>215</v>
      </c>
      <c r="H3344">
        <v>1</v>
      </c>
      <c r="I3344">
        <v>2019</v>
      </c>
      <c r="J3344">
        <v>2</v>
      </c>
      <c r="L3344">
        <v>23127023</v>
      </c>
      <c r="P3344" s="29" t="str">
        <f t="shared" si="137"/>
        <v>NULL</v>
      </c>
    </row>
    <row r="3345" spans="1:16" hidden="1" x14ac:dyDescent="0.25">
      <c r="A3345">
        <v>190771504</v>
      </c>
      <c r="B3345">
        <v>803400</v>
      </c>
      <c r="C3345" t="s">
        <v>212</v>
      </c>
      <c r="D3345">
        <v>2021645</v>
      </c>
      <c r="E3345" t="s">
        <v>251</v>
      </c>
      <c r="F3345" t="s">
        <v>214</v>
      </c>
      <c r="G3345" t="s">
        <v>215</v>
      </c>
      <c r="H3345">
        <v>1</v>
      </c>
      <c r="I3345">
        <v>2019</v>
      </c>
      <c r="J3345">
        <v>2</v>
      </c>
      <c r="L3345">
        <v>23128835</v>
      </c>
      <c r="P3345" s="29" t="str">
        <f t="shared" si="137"/>
        <v>NULL</v>
      </c>
    </row>
    <row r="3346" spans="1:16" hidden="1" x14ac:dyDescent="0.25">
      <c r="A3346">
        <v>190771504</v>
      </c>
      <c r="B3346">
        <v>803400</v>
      </c>
      <c r="C3346" t="s">
        <v>212</v>
      </c>
      <c r="D3346">
        <v>2004099</v>
      </c>
      <c r="E3346" t="s">
        <v>245</v>
      </c>
      <c r="F3346" t="s">
        <v>214</v>
      </c>
      <c r="G3346" t="s">
        <v>215</v>
      </c>
      <c r="H3346">
        <v>1</v>
      </c>
      <c r="I3346">
        <v>2019</v>
      </c>
      <c r="J3346">
        <v>2</v>
      </c>
      <c r="L3346">
        <v>23130137</v>
      </c>
      <c r="P3346" s="29" t="str">
        <f t="shared" si="137"/>
        <v>NULL</v>
      </c>
    </row>
    <row r="3347" spans="1:16" hidden="1" x14ac:dyDescent="0.25">
      <c r="A3347">
        <v>190771504</v>
      </c>
      <c r="B3347">
        <v>803400</v>
      </c>
      <c r="C3347" t="s">
        <v>212</v>
      </c>
      <c r="D3347">
        <v>2021874</v>
      </c>
      <c r="E3347" t="s">
        <v>226</v>
      </c>
      <c r="F3347" t="s">
        <v>214</v>
      </c>
      <c r="G3347" t="s">
        <v>215</v>
      </c>
      <c r="H3347">
        <v>1</v>
      </c>
      <c r="I3347">
        <v>2019</v>
      </c>
      <c r="J3347">
        <v>2</v>
      </c>
      <c r="L3347">
        <v>23129782</v>
      </c>
      <c r="P3347" s="29" t="str">
        <f t="shared" si="137"/>
        <v>NULL</v>
      </c>
    </row>
    <row r="3348" spans="1:16" hidden="1" x14ac:dyDescent="0.25">
      <c r="A3348">
        <v>190782328</v>
      </c>
      <c r="B3348">
        <v>803400</v>
      </c>
      <c r="C3348" t="s">
        <v>212</v>
      </c>
      <c r="D3348">
        <v>2004098</v>
      </c>
      <c r="E3348" t="s">
        <v>213</v>
      </c>
      <c r="F3348" t="s">
        <v>214</v>
      </c>
      <c r="G3348" t="s">
        <v>215</v>
      </c>
      <c r="H3348">
        <v>2</v>
      </c>
      <c r="I3348">
        <v>2015</v>
      </c>
      <c r="J3348">
        <v>1</v>
      </c>
      <c r="L3348">
        <v>23066524</v>
      </c>
      <c r="M3348">
        <v>6.1</v>
      </c>
      <c r="P3348" s="29">
        <f t="shared" ref="P3348:P3359" si="138">IF(AND(ISNUMBER(M3348),H3348&lt;&gt;4,N3348&lt;&gt;"X"),(M3348-1)/6,IF(H3348=4,"DRP",IF(AND(H3348=3,M3348="NA"),"BAD",IF(AND(H3348=2),"CVL",IF(AND(H3348=1,ISBLANK(M3348)),"NULL","UNK")))))</f>
        <v>0.85</v>
      </c>
    </row>
    <row r="3349" spans="1:16" hidden="1" x14ac:dyDescent="0.25">
      <c r="A3349">
        <v>190782328</v>
      </c>
      <c r="B3349">
        <v>803400</v>
      </c>
      <c r="C3349" t="s">
        <v>212</v>
      </c>
      <c r="D3349">
        <v>2021754</v>
      </c>
      <c r="E3349" t="s">
        <v>216</v>
      </c>
      <c r="F3349" t="s">
        <v>214</v>
      </c>
      <c r="G3349" t="s">
        <v>215</v>
      </c>
      <c r="H3349">
        <v>3</v>
      </c>
      <c r="I3349">
        <v>2015</v>
      </c>
      <c r="J3349">
        <v>1</v>
      </c>
      <c r="L3349">
        <v>23066449</v>
      </c>
      <c r="M3349">
        <v>3</v>
      </c>
      <c r="P3349" s="29">
        <f t="shared" si="138"/>
        <v>0.33333333333333331</v>
      </c>
    </row>
    <row r="3350" spans="1:16" hidden="1" x14ac:dyDescent="0.25">
      <c r="A3350">
        <v>190782328</v>
      </c>
      <c r="B3350">
        <v>803400</v>
      </c>
      <c r="C3350" t="s">
        <v>212</v>
      </c>
      <c r="D3350">
        <v>2005117</v>
      </c>
      <c r="E3350" t="s">
        <v>220</v>
      </c>
      <c r="F3350" t="s">
        <v>214</v>
      </c>
      <c r="G3350" t="s">
        <v>215</v>
      </c>
      <c r="H3350">
        <v>2</v>
      </c>
      <c r="I3350">
        <v>2015</v>
      </c>
      <c r="J3350">
        <v>1</v>
      </c>
      <c r="L3350">
        <v>23065517</v>
      </c>
      <c r="M3350">
        <v>5.8</v>
      </c>
      <c r="P3350" s="29">
        <f t="shared" si="138"/>
        <v>0.79999999999999993</v>
      </c>
    </row>
    <row r="3351" spans="1:16" hidden="1" x14ac:dyDescent="0.25">
      <c r="A3351">
        <v>190782328</v>
      </c>
      <c r="B3351">
        <v>803400</v>
      </c>
      <c r="C3351" t="s">
        <v>212</v>
      </c>
      <c r="D3351">
        <v>2021600</v>
      </c>
      <c r="E3351" t="s">
        <v>219</v>
      </c>
      <c r="F3351" t="s">
        <v>214</v>
      </c>
      <c r="G3351" t="s">
        <v>215</v>
      </c>
      <c r="H3351">
        <v>3</v>
      </c>
      <c r="I3351">
        <v>2015</v>
      </c>
      <c r="J3351">
        <v>1</v>
      </c>
      <c r="L3351">
        <v>23066438</v>
      </c>
      <c r="M3351">
        <v>3.2</v>
      </c>
      <c r="P3351" s="29">
        <f t="shared" si="138"/>
        <v>0.3666666666666667</v>
      </c>
    </row>
    <row r="3352" spans="1:16" hidden="1" x14ac:dyDescent="0.25">
      <c r="A3352">
        <v>190782328</v>
      </c>
      <c r="B3352">
        <v>803400</v>
      </c>
      <c r="C3352" t="s">
        <v>212</v>
      </c>
      <c r="D3352">
        <v>2005102</v>
      </c>
      <c r="E3352" t="s">
        <v>218</v>
      </c>
      <c r="F3352" t="s">
        <v>214</v>
      </c>
      <c r="G3352" t="s">
        <v>215</v>
      </c>
      <c r="H3352">
        <v>2</v>
      </c>
      <c r="I3352">
        <v>2015</v>
      </c>
      <c r="J3352">
        <v>1</v>
      </c>
      <c r="L3352">
        <v>23066489</v>
      </c>
      <c r="M3352">
        <v>4.0999999999999996</v>
      </c>
      <c r="P3352" s="29">
        <f t="shared" si="138"/>
        <v>0.51666666666666661</v>
      </c>
    </row>
    <row r="3353" spans="1:16" hidden="1" x14ac:dyDescent="0.25">
      <c r="A3353">
        <v>190782328</v>
      </c>
      <c r="B3353">
        <v>803400</v>
      </c>
      <c r="C3353" t="s">
        <v>212</v>
      </c>
      <c r="D3353">
        <v>2005099</v>
      </c>
      <c r="E3353" t="s">
        <v>217</v>
      </c>
      <c r="F3353" t="s">
        <v>214</v>
      </c>
      <c r="G3353" t="s">
        <v>215</v>
      </c>
      <c r="H3353">
        <v>2</v>
      </c>
      <c r="I3353">
        <v>2015</v>
      </c>
      <c r="J3353">
        <v>1</v>
      </c>
      <c r="L3353">
        <v>23066428</v>
      </c>
      <c r="M3353">
        <v>4.2</v>
      </c>
      <c r="P3353" s="29">
        <f t="shared" si="138"/>
        <v>0.53333333333333333</v>
      </c>
    </row>
    <row r="3354" spans="1:16" hidden="1" x14ac:dyDescent="0.25">
      <c r="A3354">
        <v>190782328</v>
      </c>
      <c r="B3354">
        <v>803400</v>
      </c>
      <c r="C3354" t="s">
        <v>212</v>
      </c>
      <c r="D3354">
        <v>2004112</v>
      </c>
      <c r="E3354" t="s">
        <v>244</v>
      </c>
      <c r="F3354" t="s">
        <v>214</v>
      </c>
      <c r="G3354" t="s">
        <v>215</v>
      </c>
      <c r="H3354">
        <v>2</v>
      </c>
      <c r="I3354">
        <v>2015</v>
      </c>
      <c r="J3354">
        <v>2</v>
      </c>
      <c r="L3354">
        <v>23073237</v>
      </c>
      <c r="M3354">
        <v>4.5999999999999996</v>
      </c>
      <c r="P3354" s="29">
        <f t="shared" si="138"/>
        <v>0.6</v>
      </c>
    </row>
    <row r="3355" spans="1:16" hidden="1" x14ac:dyDescent="0.25">
      <c r="A3355">
        <v>190782328</v>
      </c>
      <c r="B3355">
        <v>803400</v>
      </c>
      <c r="C3355" t="s">
        <v>212</v>
      </c>
      <c r="D3355">
        <v>2021580</v>
      </c>
      <c r="E3355" t="s">
        <v>241</v>
      </c>
      <c r="F3355" t="s">
        <v>214</v>
      </c>
      <c r="G3355" t="s">
        <v>215</v>
      </c>
      <c r="H3355">
        <v>2</v>
      </c>
      <c r="I3355">
        <v>2015</v>
      </c>
      <c r="J3355">
        <v>2</v>
      </c>
      <c r="L3355">
        <v>23072003</v>
      </c>
      <c r="M3355">
        <v>5.3</v>
      </c>
      <c r="P3355" s="29">
        <f t="shared" si="138"/>
        <v>0.71666666666666667</v>
      </c>
    </row>
    <row r="3356" spans="1:16" hidden="1" x14ac:dyDescent="0.25">
      <c r="A3356">
        <v>190782328</v>
      </c>
      <c r="B3356">
        <v>803400</v>
      </c>
      <c r="C3356" t="s">
        <v>212</v>
      </c>
      <c r="D3356">
        <v>2005118</v>
      </c>
      <c r="E3356" t="s">
        <v>223</v>
      </c>
      <c r="F3356" t="s">
        <v>214</v>
      </c>
      <c r="G3356" t="s">
        <v>215</v>
      </c>
      <c r="H3356">
        <v>3</v>
      </c>
      <c r="I3356">
        <v>2015</v>
      </c>
      <c r="J3356">
        <v>2</v>
      </c>
      <c r="L3356">
        <v>23071572</v>
      </c>
      <c r="M3356" t="s">
        <v>221</v>
      </c>
      <c r="P3356" s="29" t="str">
        <f t="shared" si="138"/>
        <v>BAD</v>
      </c>
    </row>
    <row r="3357" spans="1:16" hidden="1" x14ac:dyDescent="0.25">
      <c r="A3357">
        <v>190782328</v>
      </c>
      <c r="B3357">
        <v>803400</v>
      </c>
      <c r="C3357" t="s">
        <v>212</v>
      </c>
      <c r="D3357">
        <v>2021795</v>
      </c>
      <c r="E3357" t="s">
        <v>222</v>
      </c>
      <c r="F3357" t="s">
        <v>214</v>
      </c>
      <c r="G3357" t="s">
        <v>215</v>
      </c>
      <c r="H3357">
        <v>3</v>
      </c>
      <c r="I3357">
        <v>2015</v>
      </c>
      <c r="J3357">
        <v>2</v>
      </c>
      <c r="L3357">
        <v>23070473</v>
      </c>
      <c r="M3357">
        <v>3.4</v>
      </c>
      <c r="P3357" s="29">
        <f t="shared" si="138"/>
        <v>0.39999999999999997</v>
      </c>
    </row>
    <row r="3358" spans="1:16" hidden="1" x14ac:dyDescent="0.25">
      <c r="A3358">
        <v>190782328</v>
      </c>
      <c r="B3358">
        <v>803400</v>
      </c>
      <c r="C3358" t="s">
        <v>212</v>
      </c>
      <c r="D3358">
        <v>2021754</v>
      </c>
      <c r="E3358" t="s">
        <v>216</v>
      </c>
      <c r="F3358" t="s">
        <v>214</v>
      </c>
      <c r="G3358" t="s">
        <v>215</v>
      </c>
      <c r="H3358">
        <v>3</v>
      </c>
      <c r="I3358">
        <v>2015</v>
      </c>
      <c r="J3358">
        <v>2</v>
      </c>
      <c r="L3358">
        <v>23074074</v>
      </c>
      <c r="M3358">
        <v>2.4</v>
      </c>
      <c r="P3358" s="29">
        <f t="shared" si="138"/>
        <v>0.23333333333333331</v>
      </c>
    </row>
    <row r="3359" spans="1:16" hidden="1" x14ac:dyDescent="0.25">
      <c r="A3359">
        <v>190782328</v>
      </c>
      <c r="B3359">
        <v>803400</v>
      </c>
      <c r="C3359" t="s">
        <v>212</v>
      </c>
      <c r="D3359">
        <v>2021600</v>
      </c>
      <c r="E3359" t="s">
        <v>219</v>
      </c>
      <c r="F3359" t="s">
        <v>214</v>
      </c>
      <c r="G3359" t="s">
        <v>215</v>
      </c>
      <c r="H3359">
        <v>2</v>
      </c>
      <c r="I3359">
        <v>2015</v>
      </c>
      <c r="J3359">
        <v>2</v>
      </c>
      <c r="L3359">
        <v>23071941</v>
      </c>
      <c r="M3359">
        <v>4.0999999999999996</v>
      </c>
      <c r="P3359" s="29">
        <f t="shared" si="138"/>
        <v>0.51666666666666661</v>
      </c>
    </row>
    <row r="3360" spans="1:16" hidden="1" x14ac:dyDescent="0.25">
      <c r="A3360">
        <v>190782328</v>
      </c>
      <c r="B3360">
        <v>803400</v>
      </c>
      <c r="C3360" t="s">
        <v>212</v>
      </c>
      <c r="D3360">
        <v>2005118</v>
      </c>
      <c r="E3360" t="s">
        <v>223</v>
      </c>
      <c r="F3360" t="s">
        <v>214</v>
      </c>
      <c r="G3360" t="s">
        <v>215</v>
      </c>
      <c r="H3360">
        <v>2</v>
      </c>
      <c r="I3360">
        <v>2016</v>
      </c>
      <c r="J3360">
        <v>1</v>
      </c>
      <c r="L3360">
        <v>23081579</v>
      </c>
      <c r="M3360">
        <v>4</v>
      </c>
      <c r="P3360" s="29">
        <f t="shared" ref="P3360:P3378" si="139">IF(AND(ISNUMBER(M3360),H3360&lt;&gt;4),(M3360-1)/6,IF(H3360=4,"DRP",IF(AND(H3360=3,M3360="NA"),"BAD",IF(AND(H3360=2),"CVL",IF(AND(H3360=1,ISBLANK(M3360)),"NULL","UNK")))))</f>
        <v>0.5</v>
      </c>
    </row>
    <row r="3361" spans="1:16" hidden="1" x14ac:dyDescent="0.25">
      <c r="A3361">
        <v>190782328</v>
      </c>
      <c r="B3361">
        <v>803400</v>
      </c>
      <c r="C3361" t="s">
        <v>212</v>
      </c>
      <c r="D3361">
        <v>2021795</v>
      </c>
      <c r="E3361" t="s">
        <v>222</v>
      </c>
      <c r="F3361" t="s">
        <v>214</v>
      </c>
      <c r="G3361" t="s">
        <v>215</v>
      </c>
      <c r="H3361">
        <v>2</v>
      </c>
      <c r="I3361">
        <v>2016</v>
      </c>
      <c r="J3361">
        <v>1</v>
      </c>
      <c r="L3361">
        <v>23078735</v>
      </c>
      <c r="M3361">
        <v>5.0999999999999996</v>
      </c>
      <c r="P3361" s="29">
        <f t="shared" si="139"/>
        <v>0.68333333333333324</v>
      </c>
    </row>
    <row r="3362" spans="1:16" hidden="1" x14ac:dyDescent="0.25">
      <c r="A3362">
        <v>190782328</v>
      </c>
      <c r="B3362">
        <v>803400</v>
      </c>
      <c r="C3362" t="s">
        <v>212</v>
      </c>
      <c r="D3362">
        <v>2021754</v>
      </c>
      <c r="E3362" t="s">
        <v>216</v>
      </c>
      <c r="F3362" t="s">
        <v>214</v>
      </c>
      <c r="G3362" t="s">
        <v>215</v>
      </c>
      <c r="H3362">
        <v>2</v>
      </c>
      <c r="I3362">
        <v>2016</v>
      </c>
      <c r="J3362">
        <v>1</v>
      </c>
      <c r="L3362">
        <v>23081127</v>
      </c>
      <c r="M3362">
        <v>4</v>
      </c>
      <c r="P3362" s="29">
        <f t="shared" si="139"/>
        <v>0.5</v>
      </c>
    </row>
    <row r="3363" spans="1:16" hidden="1" x14ac:dyDescent="0.25">
      <c r="A3363">
        <v>190782328</v>
      </c>
      <c r="B3363">
        <v>803400</v>
      </c>
      <c r="C3363" t="s">
        <v>212</v>
      </c>
      <c r="D3363">
        <v>2021602</v>
      </c>
      <c r="E3363" t="s">
        <v>242</v>
      </c>
      <c r="F3363" t="s">
        <v>214</v>
      </c>
      <c r="G3363" t="s">
        <v>215</v>
      </c>
      <c r="H3363">
        <v>3</v>
      </c>
      <c r="I3363">
        <v>2016</v>
      </c>
      <c r="J3363">
        <v>1</v>
      </c>
      <c r="L3363">
        <v>23081144</v>
      </c>
      <c r="M3363">
        <v>2.9</v>
      </c>
      <c r="P3363" s="29">
        <f t="shared" si="139"/>
        <v>0.31666666666666665</v>
      </c>
    </row>
    <row r="3364" spans="1:16" hidden="1" x14ac:dyDescent="0.25">
      <c r="A3364">
        <v>190782328</v>
      </c>
      <c r="B3364">
        <v>803400</v>
      </c>
      <c r="C3364" t="s">
        <v>212</v>
      </c>
      <c r="D3364">
        <v>2004116</v>
      </c>
      <c r="E3364" t="s">
        <v>229</v>
      </c>
      <c r="F3364" t="s">
        <v>214</v>
      </c>
      <c r="G3364" t="s">
        <v>215</v>
      </c>
      <c r="H3364">
        <v>2</v>
      </c>
      <c r="I3364">
        <v>2016</v>
      </c>
      <c r="J3364">
        <v>1</v>
      </c>
      <c r="L3364">
        <v>23073045</v>
      </c>
      <c r="M3364">
        <v>5.3</v>
      </c>
      <c r="P3364" s="29">
        <f t="shared" si="139"/>
        <v>0.71666666666666667</v>
      </c>
    </row>
    <row r="3365" spans="1:16" hidden="1" x14ac:dyDescent="0.25">
      <c r="A3365">
        <v>190782328</v>
      </c>
      <c r="B3365">
        <v>803400</v>
      </c>
      <c r="C3365" t="s">
        <v>212</v>
      </c>
      <c r="D3365">
        <v>2021602</v>
      </c>
      <c r="E3365" t="s">
        <v>242</v>
      </c>
      <c r="F3365" t="s">
        <v>214</v>
      </c>
      <c r="G3365" t="s">
        <v>215</v>
      </c>
      <c r="H3365">
        <v>3</v>
      </c>
      <c r="I3365">
        <v>2016</v>
      </c>
      <c r="J3365">
        <v>2</v>
      </c>
      <c r="L3365">
        <v>23086745</v>
      </c>
      <c r="M3365">
        <v>3.5</v>
      </c>
      <c r="P3365" s="29">
        <f t="shared" si="139"/>
        <v>0.41666666666666669</v>
      </c>
    </row>
    <row r="3366" spans="1:16" hidden="1" x14ac:dyDescent="0.25">
      <c r="A3366">
        <v>190782328</v>
      </c>
      <c r="B3366">
        <v>803400</v>
      </c>
      <c r="C3366" t="s">
        <v>212</v>
      </c>
      <c r="D3366">
        <v>2019154</v>
      </c>
      <c r="E3366" t="s">
        <v>225</v>
      </c>
      <c r="F3366" t="s">
        <v>214</v>
      </c>
      <c r="G3366" t="s">
        <v>215</v>
      </c>
      <c r="H3366">
        <v>2</v>
      </c>
      <c r="I3366">
        <v>2016</v>
      </c>
      <c r="J3366">
        <v>2</v>
      </c>
      <c r="L3366">
        <v>23088629</v>
      </c>
      <c r="M3366">
        <v>5</v>
      </c>
      <c r="P3366" s="29">
        <f t="shared" si="139"/>
        <v>0.66666666666666663</v>
      </c>
    </row>
    <row r="3367" spans="1:16" hidden="1" x14ac:dyDescent="0.25">
      <c r="A3367">
        <v>190782328</v>
      </c>
      <c r="B3367">
        <v>803400</v>
      </c>
      <c r="C3367" t="s">
        <v>212</v>
      </c>
      <c r="D3367">
        <v>2005131</v>
      </c>
      <c r="E3367" t="s">
        <v>228</v>
      </c>
      <c r="F3367" t="s">
        <v>214</v>
      </c>
      <c r="G3367" t="s">
        <v>215</v>
      </c>
      <c r="H3367">
        <v>2</v>
      </c>
      <c r="I3367">
        <v>2016</v>
      </c>
      <c r="J3367">
        <v>2</v>
      </c>
      <c r="L3367">
        <v>23086517</v>
      </c>
      <c r="M3367">
        <v>5.8</v>
      </c>
      <c r="P3367" s="29">
        <f t="shared" si="139"/>
        <v>0.79999999999999993</v>
      </c>
    </row>
    <row r="3368" spans="1:16" hidden="1" x14ac:dyDescent="0.25">
      <c r="A3368">
        <v>190782328</v>
      </c>
      <c r="B3368">
        <v>803400</v>
      </c>
      <c r="C3368" t="s">
        <v>212</v>
      </c>
      <c r="D3368">
        <v>2021756</v>
      </c>
      <c r="E3368" t="s">
        <v>253</v>
      </c>
      <c r="F3368" t="s">
        <v>214</v>
      </c>
      <c r="G3368" t="s">
        <v>215</v>
      </c>
      <c r="H3368">
        <v>3</v>
      </c>
      <c r="I3368">
        <v>2016</v>
      </c>
      <c r="J3368">
        <v>2</v>
      </c>
      <c r="L3368">
        <v>23086835</v>
      </c>
      <c r="M3368">
        <v>1.8</v>
      </c>
      <c r="P3368" s="29">
        <f t="shared" si="139"/>
        <v>0.13333333333333333</v>
      </c>
    </row>
    <row r="3369" spans="1:16" hidden="1" x14ac:dyDescent="0.25">
      <c r="A3369">
        <v>190782328</v>
      </c>
      <c r="B3369">
        <v>803400</v>
      </c>
      <c r="C3369" t="s">
        <v>212</v>
      </c>
      <c r="D3369">
        <v>2004099</v>
      </c>
      <c r="E3369" t="s">
        <v>245</v>
      </c>
      <c r="F3369" t="s">
        <v>214</v>
      </c>
      <c r="G3369" t="s">
        <v>215</v>
      </c>
      <c r="H3369">
        <v>2</v>
      </c>
      <c r="I3369">
        <v>2016</v>
      </c>
      <c r="J3369">
        <v>2</v>
      </c>
      <c r="L3369">
        <v>23085315</v>
      </c>
      <c r="M3369">
        <v>5.3</v>
      </c>
      <c r="P3369" s="29">
        <f t="shared" si="139"/>
        <v>0.71666666666666667</v>
      </c>
    </row>
    <row r="3370" spans="1:16" hidden="1" x14ac:dyDescent="0.25">
      <c r="A3370">
        <v>190782328</v>
      </c>
      <c r="B3370">
        <v>803400</v>
      </c>
      <c r="C3370" t="s">
        <v>212</v>
      </c>
      <c r="D3370">
        <v>2021797</v>
      </c>
      <c r="E3370" t="s">
        <v>234</v>
      </c>
      <c r="F3370" t="s">
        <v>214</v>
      </c>
      <c r="G3370" t="s">
        <v>215</v>
      </c>
      <c r="H3370">
        <v>2</v>
      </c>
      <c r="I3370">
        <v>2016</v>
      </c>
      <c r="J3370">
        <v>2</v>
      </c>
      <c r="M3370">
        <v>5.2</v>
      </c>
      <c r="N3370" t="s">
        <v>231</v>
      </c>
      <c r="P3370" s="29">
        <f t="shared" si="139"/>
        <v>0.70000000000000007</v>
      </c>
    </row>
    <row r="3371" spans="1:16" hidden="1" x14ac:dyDescent="0.25">
      <c r="A3371">
        <v>190782328</v>
      </c>
      <c r="B3371">
        <v>803400</v>
      </c>
      <c r="C3371" t="s">
        <v>212</v>
      </c>
      <c r="D3371">
        <v>2021756</v>
      </c>
      <c r="E3371" t="s">
        <v>253</v>
      </c>
      <c r="F3371" t="s">
        <v>214</v>
      </c>
      <c r="G3371" t="s">
        <v>215</v>
      </c>
      <c r="H3371">
        <v>4</v>
      </c>
      <c r="I3371">
        <v>2017</v>
      </c>
      <c r="J3371">
        <v>1</v>
      </c>
      <c r="L3371">
        <v>23092931</v>
      </c>
      <c r="P3371" s="29" t="str">
        <f t="shared" si="139"/>
        <v>DRP</v>
      </c>
    </row>
    <row r="3372" spans="1:16" hidden="1" x14ac:dyDescent="0.25">
      <c r="A3372">
        <v>190782328</v>
      </c>
      <c r="B3372">
        <v>803400</v>
      </c>
      <c r="C3372" t="s">
        <v>212</v>
      </c>
      <c r="D3372">
        <v>2021602</v>
      </c>
      <c r="E3372" t="s">
        <v>242</v>
      </c>
      <c r="F3372" t="s">
        <v>214</v>
      </c>
      <c r="G3372" t="s">
        <v>215</v>
      </c>
      <c r="H3372">
        <v>3</v>
      </c>
      <c r="I3372">
        <v>2017</v>
      </c>
      <c r="J3372">
        <v>1</v>
      </c>
      <c r="L3372">
        <v>23095499</v>
      </c>
      <c r="M3372">
        <v>3.5</v>
      </c>
      <c r="P3372" s="29">
        <f t="shared" si="139"/>
        <v>0.41666666666666669</v>
      </c>
    </row>
    <row r="3373" spans="1:16" hidden="1" x14ac:dyDescent="0.25">
      <c r="A3373">
        <v>190782328</v>
      </c>
      <c r="B3373">
        <v>803400</v>
      </c>
      <c r="C3373" t="s">
        <v>212</v>
      </c>
      <c r="D3373">
        <v>2021858</v>
      </c>
      <c r="E3373" t="s">
        <v>230</v>
      </c>
      <c r="F3373" t="s">
        <v>214</v>
      </c>
      <c r="G3373" t="s">
        <v>215</v>
      </c>
      <c r="H3373">
        <v>2</v>
      </c>
      <c r="I3373">
        <v>2017</v>
      </c>
      <c r="J3373">
        <v>1</v>
      </c>
      <c r="L3373">
        <v>23091434</v>
      </c>
      <c r="M3373">
        <v>7</v>
      </c>
      <c r="P3373" s="29">
        <f t="shared" si="139"/>
        <v>1</v>
      </c>
    </row>
    <row r="3374" spans="1:16" hidden="1" x14ac:dyDescent="0.25">
      <c r="A3374">
        <v>190782328</v>
      </c>
      <c r="B3374">
        <v>803400</v>
      </c>
      <c r="C3374" t="s">
        <v>212</v>
      </c>
      <c r="D3374">
        <v>2004452</v>
      </c>
      <c r="E3374" t="s">
        <v>240</v>
      </c>
      <c r="F3374" t="s">
        <v>214</v>
      </c>
      <c r="G3374" t="s">
        <v>215</v>
      </c>
      <c r="H3374">
        <v>2</v>
      </c>
      <c r="I3374">
        <v>2017</v>
      </c>
      <c r="J3374">
        <v>1</v>
      </c>
      <c r="L3374">
        <v>23091430</v>
      </c>
      <c r="M3374">
        <v>5.2</v>
      </c>
      <c r="P3374" s="29">
        <f t="shared" si="139"/>
        <v>0.70000000000000007</v>
      </c>
    </row>
    <row r="3375" spans="1:16" hidden="1" x14ac:dyDescent="0.25">
      <c r="A3375">
        <v>190782328</v>
      </c>
      <c r="B3375">
        <v>803400</v>
      </c>
      <c r="C3375" t="s">
        <v>212</v>
      </c>
      <c r="D3375">
        <v>2004453</v>
      </c>
      <c r="E3375" t="s">
        <v>239</v>
      </c>
      <c r="F3375" t="s">
        <v>214</v>
      </c>
      <c r="G3375" t="s">
        <v>215</v>
      </c>
      <c r="H3375">
        <v>2</v>
      </c>
      <c r="I3375">
        <v>2017</v>
      </c>
      <c r="J3375">
        <v>1</v>
      </c>
      <c r="L3375">
        <v>23091429</v>
      </c>
      <c r="M3375">
        <v>4.3</v>
      </c>
      <c r="P3375" s="29">
        <f t="shared" si="139"/>
        <v>0.54999999999999993</v>
      </c>
    </row>
    <row r="3376" spans="1:16" hidden="1" x14ac:dyDescent="0.25">
      <c r="A3376">
        <v>190782328</v>
      </c>
      <c r="B3376">
        <v>803400</v>
      </c>
      <c r="C3376" t="s">
        <v>212</v>
      </c>
      <c r="D3376">
        <v>2019271</v>
      </c>
      <c r="E3376" t="s">
        <v>236</v>
      </c>
      <c r="F3376" t="s">
        <v>214</v>
      </c>
      <c r="G3376" t="s">
        <v>215</v>
      </c>
      <c r="H3376">
        <v>2</v>
      </c>
      <c r="I3376">
        <v>2017</v>
      </c>
      <c r="J3376">
        <v>1</v>
      </c>
      <c r="L3376">
        <v>23090698</v>
      </c>
      <c r="M3376">
        <v>4</v>
      </c>
      <c r="P3376" s="29">
        <f t="shared" si="139"/>
        <v>0.5</v>
      </c>
    </row>
    <row r="3377" spans="1:16" hidden="1" x14ac:dyDescent="0.25">
      <c r="A3377">
        <v>190782328</v>
      </c>
      <c r="B3377">
        <v>803400</v>
      </c>
      <c r="C3377" t="s">
        <v>212</v>
      </c>
      <c r="D3377">
        <v>2021756</v>
      </c>
      <c r="E3377" t="s">
        <v>253</v>
      </c>
      <c r="F3377" t="s">
        <v>214</v>
      </c>
      <c r="G3377" t="s">
        <v>215</v>
      </c>
      <c r="H3377">
        <v>2</v>
      </c>
      <c r="I3377">
        <v>2017</v>
      </c>
      <c r="J3377">
        <v>1</v>
      </c>
      <c r="M3377">
        <v>4.5999999999999996</v>
      </c>
      <c r="N3377" t="s">
        <v>231</v>
      </c>
      <c r="P3377" s="29">
        <f t="shared" si="139"/>
        <v>0.6</v>
      </c>
    </row>
    <row r="3378" spans="1:16" hidden="1" x14ac:dyDescent="0.25">
      <c r="A3378">
        <v>190782328</v>
      </c>
      <c r="B3378">
        <v>803400</v>
      </c>
      <c r="C3378" t="s">
        <v>212</v>
      </c>
      <c r="D3378">
        <v>2021602</v>
      </c>
      <c r="E3378" t="s">
        <v>242</v>
      </c>
      <c r="F3378" t="s">
        <v>214</v>
      </c>
      <c r="G3378" t="s">
        <v>215</v>
      </c>
      <c r="H3378">
        <v>2</v>
      </c>
      <c r="I3378">
        <v>2017</v>
      </c>
      <c r="J3378">
        <v>2</v>
      </c>
      <c r="L3378">
        <v>23101095</v>
      </c>
      <c r="M3378">
        <v>4.4000000000000004</v>
      </c>
      <c r="P3378" s="29">
        <f t="shared" si="139"/>
        <v>0.56666666666666676</v>
      </c>
    </row>
    <row r="3379" spans="1:16" hidden="1" x14ac:dyDescent="0.25">
      <c r="A3379">
        <v>190809560</v>
      </c>
      <c r="B3379">
        <v>803401</v>
      </c>
      <c r="C3379" t="s">
        <v>318</v>
      </c>
      <c r="D3379">
        <v>2005117</v>
      </c>
      <c r="E3379" t="s">
        <v>220</v>
      </c>
      <c r="F3379" t="s">
        <v>214</v>
      </c>
      <c r="G3379" t="s">
        <v>215</v>
      </c>
      <c r="H3379">
        <v>4</v>
      </c>
      <c r="I3379">
        <v>2015</v>
      </c>
      <c r="J3379">
        <v>1</v>
      </c>
      <c r="L3379">
        <v>23065520</v>
      </c>
      <c r="P3379" s="29" t="str">
        <f t="shared" ref="P3379:P3392" si="140">IF(AND(ISNUMBER(M3379),H3379&lt;&gt;4,N3379&lt;&gt;"X"),(M3379-1)/6,IF(H3379=4,"DRP",IF(AND(H3379=3,M3379="NA"),"BAD",IF(AND(H3379=2),"CVL",IF(AND(H3379=1,ISBLANK(M3379)),"NULL","UNK")))))</f>
        <v>DRP</v>
      </c>
    </row>
    <row r="3380" spans="1:16" hidden="1" x14ac:dyDescent="0.25">
      <c r="A3380">
        <v>190809560</v>
      </c>
      <c r="B3380">
        <v>803401</v>
      </c>
      <c r="C3380" t="s">
        <v>318</v>
      </c>
      <c r="D3380">
        <v>2005118</v>
      </c>
      <c r="E3380" t="s">
        <v>223</v>
      </c>
      <c r="F3380" t="s">
        <v>214</v>
      </c>
      <c r="G3380" t="s">
        <v>215</v>
      </c>
      <c r="H3380">
        <v>3</v>
      </c>
      <c r="I3380">
        <v>2015</v>
      </c>
      <c r="J3380">
        <v>1</v>
      </c>
      <c r="L3380">
        <v>23067523</v>
      </c>
      <c r="M3380">
        <v>3</v>
      </c>
      <c r="P3380" s="29">
        <f t="shared" si="140"/>
        <v>0.33333333333333331</v>
      </c>
    </row>
    <row r="3381" spans="1:16" hidden="1" x14ac:dyDescent="0.25">
      <c r="A3381">
        <v>190809560</v>
      </c>
      <c r="B3381">
        <v>803401</v>
      </c>
      <c r="C3381" t="s">
        <v>318</v>
      </c>
      <c r="D3381">
        <v>2021600</v>
      </c>
      <c r="E3381" t="s">
        <v>219</v>
      </c>
      <c r="F3381" t="s">
        <v>214</v>
      </c>
      <c r="G3381" t="s">
        <v>215</v>
      </c>
      <c r="H3381">
        <v>2</v>
      </c>
      <c r="I3381">
        <v>2015</v>
      </c>
      <c r="J3381">
        <v>1</v>
      </c>
      <c r="L3381">
        <v>23066439</v>
      </c>
      <c r="M3381">
        <v>4.4000000000000004</v>
      </c>
      <c r="P3381" s="29">
        <f t="shared" si="140"/>
        <v>0.56666666666666676</v>
      </c>
    </row>
    <row r="3382" spans="1:16" hidden="1" x14ac:dyDescent="0.25">
      <c r="A3382">
        <v>190809560</v>
      </c>
      <c r="B3382">
        <v>803401</v>
      </c>
      <c r="C3382" t="s">
        <v>318</v>
      </c>
      <c r="D3382">
        <v>2005102</v>
      </c>
      <c r="E3382" t="s">
        <v>218</v>
      </c>
      <c r="F3382" t="s">
        <v>214</v>
      </c>
      <c r="G3382" t="s">
        <v>215</v>
      </c>
      <c r="H3382">
        <v>3</v>
      </c>
      <c r="I3382">
        <v>2015</v>
      </c>
      <c r="J3382">
        <v>1</v>
      </c>
      <c r="L3382">
        <v>23066492</v>
      </c>
      <c r="M3382">
        <v>2.9</v>
      </c>
      <c r="P3382" s="29">
        <f t="shared" si="140"/>
        <v>0.31666666666666665</v>
      </c>
    </row>
    <row r="3383" spans="1:16" hidden="1" x14ac:dyDescent="0.25">
      <c r="A3383">
        <v>190809560</v>
      </c>
      <c r="B3383">
        <v>803401</v>
      </c>
      <c r="C3383" t="s">
        <v>318</v>
      </c>
      <c r="D3383">
        <v>2005099</v>
      </c>
      <c r="E3383" t="s">
        <v>217</v>
      </c>
      <c r="F3383" t="s">
        <v>214</v>
      </c>
      <c r="G3383" t="s">
        <v>215</v>
      </c>
      <c r="H3383">
        <v>3</v>
      </c>
      <c r="I3383">
        <v>2015</v>
      </c>
      <c r="J3383">
        <v>1</v>
      </c>
      <c r="L3383">
        <v>23066430</v>
      </c>
      <c r="M3383">
        <v>3.3</v>
      </c>
      <c r="P3383" s="29">
        <f t="shared" si="140"/>
        <v>0.3833333333333333</v>
      </c>
    </row>
    <row r="3384" spans="1:16" hidden="1" x14ac:dyDescent="0.25">
      <c r="A3384">
        <v>190809560</v>
      </c>
      <c r="B3384">
        <v>803401</v>
      </c>
      <c r="C3384" t="s">
        <v>318</v>
      </c>
      <c r="D3384">
        <v>2021754</v>
      </c>
      <c r="E3384" t="s">
        <v>216</v>
      </c>
      <c r="F3384" t="s">
        <v>214</v>
      </c>
      <c r="G3384" t="s">
        <v>215</v>
      </c>
      <c r="H3384">
        <v>3</v>
      </c>
      <c r="I3384">
        <v>2015</v>
      </c>
      <c r="J3384">
        <v>1</v>
      </c>
      <c r="L3384">
        <v>23066449</v>
      </c>
      <c r="M3384">
        <v>3.1</v>
      </c>
      <c r="P3384" s="29">
        <f t="shared" si="140"/>
        <v>0.35000000000000003</v>
      </c>
    </row>
    <row r="3385" spans="1:16" hidden="1" x14ac:dyDescent="0.25">
      <c r="A3385">
        <v>190809560</v>
      </c>
      <c r="B3385">
        <v>803401</v>
      </c>
      <c r="C3385" t="s">
        <v>318</v>
      </c>
      <c r="D3385">
        <v>2004098</v>
      </c>
      <c r="E3385" t="s">
        <v>213</v>
      </c>
      <c r="F3385" t="s">
        <v>214</v>
      </c>
      <c r="G3385" t="s">
        <v>215</v>
      </c>
      <c r="H3385">
        <v>2</v>
      </c>
      <c r="I3385">
        <v>2015</v>
      </c>
      <c r="J3385">
        <v>1</v>
      </c>
      <c r="L3385">
        <v>23066524</v>
      </c>
      <c r="M3385">
        <v>5.9</v>
      </c>
      <c r="P3385" s="29">
        <f t="shared" si="140"/>
        <v>0.81666666666666676</v>
      </c>
    </row>
    <row r="3386" spans="1:16" hidden="1" x14ac:dyDescent="0.25">
      <c r="A3386">
        <v>190809560</v>
      </c>
      <c r="B3386">
        <v>803401</v>
      </c>
      <c r="C3386" t="s">
        <v>318</v>
      </c>
      <c r="D3386">
        <v>2005102</v>
      </c>
      <c r="E3386" t="s">
        <v>218</v>
      </c>
      <c r="F3386" t="s">
        <v>214</v>
      </c>
      <c r="G3386" t="s">
        <v>215</v>
      </c>
      <c r="H3386">
        <v>3</v>
      </c>
      <c r="I3386">
        <v>2015</v>
      </c>
      <c r="J3386">
        <v>2</v>
      </c>
      <c r="L3386">
        <v>23071946</v>
      </c>
      <c r="M3386">
        <v>3.1</v>
      </c>
      <c r="P3386" s="29">
        <f t="shared" si="140"/>
        <v>0.35000000000000003</v>
      </c>
    </row>
    <row r="3387" spans="1:16" hidden="1" x14ac:dyDescent="0.25">
      <c r="A3387">
        <v>190809560</v>
      </c>
      <c r="B3387">
        <v>803401</v>
      </c>
      <c r="C3387" t="s">
        <v>318</v>
      </c>
      <c r="D3387">
        <v>2005118</v>
      </c>
      <c r="E3387" t="s">
        <v>223</v>
      </c>
      <c r="F3387" t="s">
        <v>214</v>
      </c>
      <c r="G3387" t="s">
        <v>215</v>
      </c>
      <c r="H3387">
        <v>2</v>
      </c>
      <c r="I3387">
        <v>2015</v>
      </c>
      <c r="J3387">
        <v>2</v>
      </c>
      <c r="L3387">
        <v>23071574</v>
      </c>
      <c r="M3387">
        <v>5</v>
      </c>
      <c r="P3387" s="29">
        <f t="shared" si="140"/>
        <v>0.66666666666666663</v>
      </c>
    </row>
    <row r="3388" spans="1:16" hidden="1" x14ac:dyDescent="0.25">
      <c r="A3388">
        <v>190809560</v>
      </c>
      <c r="B3388">
        <v>803401</v>
      </c>
      <c r="C3388" t="s">
        <v>318</v>
      </c>
      <c r="D3388">
        <v>2005099</v>
      </c>
      <c r="E3388" t="s">
        <v>217</v>
      </c>
      <c r="F3388" t="s">
        <v>214</v>
      </c>
      <c r="G3388" t="s">
        <v>215</v>
      </c>
      <c r="H3388">
        <v>2</v>
      </c>
      <c r="I3388">
        <v>2015</v>
      </c>
      <c r="J3388">
        <v>2</v>
      </c>
      <c r="L3388">
        <v>23071939</v>
      </c>
      <c r="M3388">
        <v>4</v>
      </c>
      <c r="P3388" s="29">
        <f t="shared" si="140"/>
        <v>0.5</v>
      </c>
    </row>
    <row r="3389" spans="1:16" hidden="1" x14ac:dyDescent="0.25">
      <c r="A3389">
        <v>190809560</v>
      </c>
      <c r="B3389">
        <v>803401</v>
      </c>
      <c r="C3389" t="s">
        <v>318</v>
      </c>
      <c r="D3389">
        <v>2021754</v>
      </c>
      <c r="E3389" t="s">
        <v>216</v>
      </c>
      <c r="F3389" t="s">
        <v>214</v>
      </c>
      <c r="G3389" t="s">
        <v>215</v>
      </c>
      <c r="H3389">
        <v>3</v>
      </c>
      <c r="I3389">
        <v>2015</v>
      </c>
      <c r="J3389">
        <v>2</v>
      </c>
      <c r="L3389">
        <v>23074131</v>
      </c>
      <c r="M3389">
        <v>3.4</v>
      </c>
      <c r="P3389" s="29">
        <f t="shared" si="140"/>
        <v>0.39999999999999997</v>
      </c>
    </row>
    <row r="3390" spans="1:16" hidden="1" x14ac:dyDescent="0.25">
      <c r="A3390">
        <v>190809560</v>
      </c>
      <c r="B3390">
        <v>803401</v>
      </c>
      <c r="C3390" t="s">
        <v>318</v>
      </c>
      <c r="D3390">
        <v>2021602</v>
      </c>
      <c r="E3390" t="s">
        <v>242</v>
      </c>
      <c r="F3390" t="s">
        <v>214</v>
      </c>
      <c r="G3390" t="s">
        <v>215</v>
      </c>
      <c r="H3390">
        <v>3</v>
      </c>
      <c r="I3390">
        <v>2015</v>
      </c>
      <c r="J3390">
        <v>2</v>
      </c>
      <c r="L3390">
        <v>23072008</v>
      </c>
      <c r="M3390">
        <v>3.7</v>
      </c>
      <c r="P3390" s="29">
        <f t="shared" si="140"/>
        <v>0.45</v>
      </c>
    </row>
    <row r="3391" spans="1:16" hidden="1" x14ac:dyDescent="0.25">
      <c r="A3391">
        <v>190809560</v>
      </c>
      <c r="B3391">
        <v>803401</v>
      </c>
      <c r="C3391" t="s">
        <v>318</v>
      </c>
      <c r="D3391">
        <v>2005117</v>
      </c>
      <c r="E3391" t="s">
        <v>220</v>
      </c>
      <c r="F3391" t="s">
        <v>214</v>
      </c>
      <c r="G3391" t="s">
        <v>215</v>
      </c>
      <c r="H3391">
        <v>3</v>
      </c>
      <c r="I3391">
        <v>2015</v>
      </c>
      <c r="J3391">
        <v>2</v>
      </c>
      <c r="L3391">
        <v>23070393</v>
      </c>
      <c r="M3391">
        <v>2.6</v>
      </c>
      <c r="P3391" s="29">
        <f t="shared" si="140"/>
        <v>0.26666666666666666</v>
      </c>
    </row>
    <row r="3392" spans="1:16" hidden="1" x14ac:dyDescent="0.25">
      <c r="A3392">
        <v>190809560</v>
      </c>
      <c r="B3392">
        <v>803401</v>
      </c>
      <c r="C3392" t="s">
        <v>318</v>
      </c>
      <c r="D3392">
        <v>2004112</v>
      </c>
      <c r="E3392" t="s">
        <v>244</v>
      </c>
      <c r="F3392" t="s">
        <v>214</v>
      </c>
      <c r="G3392" t="s">
        <v>215</v>
      </c>
      <c r="H3392">
        <v>2</v>
      </c>
      <c r="I3392">
        <v>2015</v>
      </c>
      <c r="J3392">
        <v>2</v>
      </c>
      <c r="L3392">
        <v>23073240</v>
      </c>
      <c r="M3392">
        <v>5.6</v>
      </c>
      <c r="P3392" s="29">
        <f t="shared" si="140"/>
        <v>0.76666666666666661</v>
      </c>
    </row>
    <row r="3393" spans="1:16" hidden="1" x14ac:dyDescent="0.25">
      <c r="A3393">
        <v>190809560</v>
      </c>
      <c r="B3393">
        <v>803401</v>
      </c>
      <c r="C3393" t="s">
        <v>318</v>
      </c>
      <c r="D3393">
        <v>2019271</v>
      </c>
      <c r="E3393" t="s">
        <v>236</v>
      </c>
      <c r="F3393" t="s">
        <v>214</v>
      </c>
      <c r="G3393" t="s">
        <v>215</v>
      </c>
      <c r="H3393">
        <v>2</v>
      </c>
      <c r="I3393">
        <v>2016</v>
      </c>
      <c r="J3393">
        <v>1</v>
      </c>
      <c r="M3393" t="s">
        <v>232</v>
      </c>
      <c r="N3393" t="s">
        <v>231</v>
      </c>
      <c r="P3393" s="29" t="str">
        <f t="shared" ref="P3393:P3410" si="141">IF(AND(ISNUMBER(M3393),H3393&lt;&gt;4),(M3393-1)/6,IF(H3393=4,"DRP",IF(AND(H3393=3,M3393="NA"),"BAD",IF(AND(H3393=2),"CVL",IF(AND(H3393=1,ISBLANK(M3393)),"NULL","UNK")))))</f>
        <v>CVL</v>
      </c>
    </row>
    <row r="3394" spans="1:16" hidden="1" x14ac:dyDescent="0.25">
      <c r="A3394">
        <v>190809560</v>
      </c>
      <c r="B3394">
        <v>803401</v>
      </c>
      <c r="C3394" t="s">
        <v>318</v>
      </c>
      <c r="D3394">
        <v>2019272</v>
      </c>
      <c r="E3394" t="s">
        <v>249</v>
      </c>
      <c r="F3394" t="s">
        <v>214</v>
      </c>
      <c r="G3394" t="s">
        <v>215</v>
      </c>
      <c r="H3394">
        <v>2</v>
      </c>
      <c r="I3394">
        <v>2016</v>
      </c>
      <c r="J3394">
        <v>1</v>
      </c>
      <c r="M3394" t="s">
        <v>232</v>
      </c>
      <c r="N3394" t="s">
        <v>231</v>
      </c>
      <c r="P3394" s="29" t="str">
        <f t="shared" si="141"/>
        <v>CVL</v>
      </c>
    </row>
    <row r="3395" spans="1:16" hidden="1" x14ac:dyDescent="0.25">
      <c r="A3395">
        <v>190809560</v>
      </c>
      <c r="B3395">
        <v>803401</v>
      </c>
      <c r="C3395" t="s">
        <v>318</v>
      </c>
      <c r="D3395">
        <v>2019273</v>
      </c>
      <c r="E3395" t="s">
        <v>248</v>
      </c>
      <c r="F3395" t="s">
        <v>214</v>
      </c>
      <c r="G3395" t="s">
        <v>215</v>
      </c>
      <c r="H3395">
        <v>2</v>
      </c>
      <c r="I3395">
        <v>2016</v>
      </c>
      <c r="J3395">
        <v>1</v>
      </c>
      <c r="M3395" t="s">
        <v>232</v>
      </c>
      <c r="N3395" t="s">
        <v>231</v>
      </c>
      <c r="P3395" s="29" t="str">
        <f t="shared" si="141"/>
        <v>CVL</v>
      </c>
    </row>
    <row r="3396" spans="1:16" hidden="1" x14ac:dyDescent="0.25">
      <c r="A3396">
        <v>190809560</v>
      </c>
      <c r="B3396">
        <v>803401</v>
      </c>
      <c r="C3396" t="s">
        <v>318</v>
      </c>
      <c r="D3396">
        <v>2019274</v>
      </c>
      <c r="E3396" t="s">
        <v>247</v>
      </c>
      <c r="F3396" t="s">
        <v>214</v>
      </c>
      <c r="G3396" t="s">
        <v>215</v>
      </c>
      <c r="H3396">
        <v>2</v>
      </c>
      <c r="I3396">
        <v>2016</v>
      </c>
      <c r="J3396">
        <v>1</v>
      </c>
      <c r="M3396" t="s">
        <v>232</v>
      </c>
      <c r="N3396" t="s">
        <v>231</v>
      </c>
      <c r="P3396" s="29" t="str">
        <f t="shared" si="141"/>
        <v>CVL</v>
      </c>
    </row>
    <row r="3397" spans="1:16" hidden="1" x14ac:dyDescent="0.25">
      <c r="A3397">
        <v>190809560</v>
      </c>
      <c r="B3397">
        <v>803401</v>
      </c>
      <c r="C3397" t="s">
        <v>318</v>
      </c>
      <c r="D3397">
        <v>2004116</v>
      </c>
      <c r="E3397" t="s">
        <v>229</v>
      </c>
      <c r="F3397" t="s">
        <v>214</v>
      </c>
      <c r="G3397" t="s">
        <v>215</v>
      </c>
      <c r="H3397">
        <v>2</v>
      </c>
      <c r="I3397">
        <v>2016</v>
      </c>
      <c r="J3397">
        <v>1</v>
      </c>
      <c r="L3397">
        <v>23073301</v>
      </c>
      <c r="M3397">
        <v>5.0999999999999996</v>
      </c>
      <c r="P3397" s="29">
        <f t="shared" si="141"/>
        <v>0.68333333333333324</v>
      </c>
    </row>
    <row r="3398" spans="1:16" hidden="1" x14ac:dyDescent="0.25">
      <c r="A3398">
        <v>190809560</v>
      </c>
      <c r="B3398">
        <v>803401</v>
      </c>
      <c r="C3398" t="s">
        <v>318</v>
      </c>
      <c r="D3398">
        <v>2021580</v>
      </c>
      <c r="E3398" t="s">
        <v>241</v>
      </c>
      <c r="F3398" t="s">
        <v>214</v>
      </c>
      <c r="G3398" t="s">
        <v>215</v>
      </c>
      <c r="H3398">
        <v>3</v>
      </c>
      <c r="I3398">
        <v>2016</v>
      </c>
      <c r="J3398">
        <v>1</v>
      </c>
      <c r="L3398">
        <v>23081157</v>
      </c>
      <c r="M3398">
        <v>2</v>
      </c>
      <c r="P3398" s="29">
        <f t="shared" si="141"/>
        <v>0.16666666666666666</v>
      </c>
    </row>
    <row r="3399" spans="1:16" hidden="1" x14ac:dyDescent="0.25">
      <c r="A3399">
        <v>190809560</v>
      </c>
      <c r="B3399">
        <v>803401</v>
      </c>
      <c r="C3399" t="s">
        <v>318</v>
      </c>
      <c r="D3399">
        <v>2005117</v>
      </c>
      <c r="E3399" t="s">
        <v>220</v>
      </c>
      <c r="F3399" t="s">
        <v>214</v>
      </c>
      <c r="G3399" t="s">
        <v>215</v>
      </c>
      <c r="H3399">
        <v>2</v>
      </c>
      <c r="I3399">
        <v>2016</v>
      </c>
      <c r="J3399">
        <v>1</v>
      </c>
      <c r="L3399">
        <v>23078737</v>
      </c>
      <c r="M3399">
        <v>4.0999999999999996</v>
      </c>
      <c r="P3399" s="29">
        <f t="shared" si="141"/>
        <v>0.51666666666666661</v>
      </c>
    </row>
    <row r="3400" spans="1:16" hidden="1" x14ac:dyDescent="0.25">
      <c r="A3400">
        <v>190809560</v>
      </c>
      <c r="B3400">
        <v>803401</v>
      </c>
      <c r="C3400" t="s">
        <v>318</v>
      </c>
      <c r="D3400">
        <v>2021754</v>
      </c>
      <c r="E3400" t="s">
        <v>216</v>
      </c>
      <c r="F3400" t="s">
        <v>214</v>
      </c>
      <c r="G3400" t="s">
        <v>215</v>
      </c>
      <c r="H3400">
        <v>2</v>
      </c>
      <c r="I3400">
        <v>2016</v>
      </c>
      <c r="J3400">
        <v>1</v>
      </c>
      <c r="L3400">
        <v>23081127</v>
      </c>
      <c r="M3400">
        <v>4.2</v>
      </c>
      <c r="P3400" s="29">
        <f t="shared" si="141"/>
        <v>0.53333333333333333</v>
      </c>
    </row>
    <row r="3401" spans="1:16" hidden="1" x14ac:dyDescent="0.25">
      <c r="A3401">
        <v>190809560</v>
      </c>
      <c r="B3401">
        <v>803401</v>
      </c>
      <c r="C3401" t="s">
        <v>318</v>
      </c>
      <c r="D3401">
        <v>2005102</v>
      </c>
      <c r="E3401" t="s">
        <v>218</v>
      </c>
      <c r="F3401" t="s">
        <v>214</v>
      </c>
      <c r="G3401" t="s">
        <v>215</v>
      </c>
      <c r="H3401">
        <v>2</v>
      </c>
      <c r="I3401">
        <v>2016</v>
      </c>
      <c r="J3401">
        <v>1</v>
      </c>
      <c r="L3401">
        <v>23081384</v>
      </c>
      <c r="M3401">
        <v>4.4000000000000004</v>
      </c>
      <c r="P3401" s="29">
        <f t="shared" si="141"/>
        <v>0.56666666666666676</v>
      </c>
    </row>
    <row r="3402" spans="1:16" hidden="1" x14ac:dyDescent="0.25">
      <c r="A3402">
        <v>190809560</v>
      </c>
      <c r="B3402">
        <v>803401</v>
      </c>
      <c r="C3402" t="s">
        <v>318</v>
      </c>
      <c r="D3402">
        <v>2021602</v>
      </c>
      <c r="E3402" t="s">
        <v>242</v>
      </c>
      <c r="F3402" t="s">
        <v>214</v>
      </c>
      <c r="G3402" t="s">
        <v>215</v>
      </c>
      <c r="H3402">
        <v>3</v>
      </c>
      <c r="I3402">
        <v>2016</v>
      </c>
      <c r="J3402">
        <v>1</v>
      </c>
      <c r="L3402">
        <v>23081144</v>
      </c>
      <c r="M3402">
        <v>3.3</v>
      </c>
      <c r="P3402" s="29">
        <f t="shared" si="141"/>
        <v>0.3833333333333333</v>
      </c>
    </row>
    <row r="3403" spans="1:16" hidden="1" x14ac:dyDescent="0.25">
      <c r="A3403">
        <v>190809560</v>
      </c>
      <c r="B3403">
        <v>803401</v>
      </c>
      <c r="C3403" t="s">
        <v>318</v>
      </c>
      <c r="D3403">
        <v>2021602</v>
      </c>
      <c r="E3403" t="s">
        <v>242</v>
      </c>
      <c r="F3403" t="s">
        <v>214</v>
      </c>
      <c r="G3403" t="s">
        <v>215</v>
      </c>
      <c r="H3403">
        <v>3</v>
      </c>
      <c r="I3403">
        <v>2016</v>
      </c>
      <c r="J3403">
        <v>2</v>
      </c>
      <c r="L3403">
        <v>23086745</v>
      </c>
      <c r="M3403">
        <v>3.7</v>
      </c>
      <c r="P3403" s="29">
        <f t="shared" si="141"/>
        <v>0.45</v>
      </c>
    </row>
    <row r="3404" spans="1:16" hidden="1" x14ac:dyDescent="0.25">
      <c r="A3404">
        <v>190809560</v>
      </c>
      <c r="B3404">
        <v>803401</v>
      </c>
      <c r="C3404" t="s">
        <v>318</v>
      </c>
      <c r="D3404">
        <v>2021580</v>
      </c>
      <c r="E3404" t="s">
        <v>241</v>
      </c>
      <c r="F3404" t="s">
        <v>214</v>
      </c>
      <c r="G3404" t="s">
        <v>215</v>
      </c>
      <c r="H3404">
        <v>3</v>
      </c>
      <c r="I3404">
        <v>2016</v>
      </c>
      <c r="J3404">
        <v>2</v>
      </c>
      <c r="L3404">
        <v>23086827</v>
      </c>
      <c r="M3404">
        <v>3</v>
      </c>
      <c r="P3404" s="29">
        <f t="shared" si="141"/>
        <v>0.33333333333333331</v>
      </c>
    </row>
    <row r="3405" spans="1:16" hidden="1" x14ac:dyDescent="0.25">
      <c r="A3405">
        <v>190809560</v>
      </c>
      <c r="B3405">
        <v>803401</v>
      </c>
      <c r="C3405" t="s">
        <v>318</v>
      </c>
      <c r="D3405">
        <v>2005131</v>
      </c>
      <c r="E3405" t="s">
        <v>228</v>
      </c>
      <c r="F3405" t="s">
        <v>214</v>
      </c>
      <c r="G3405" t="s">
        <v>215</v>
      </c>
      <c r="H3405">
        <v>2</v>
      </c>
      <c r="I3405">
        <v>2016</v>
      </c>
      <c r="J3405">
        <v>2</v>
      </c>
      <c r="L3405">
        <v>23086518</v>
      </c>
      <c r="M3405">
        <v>6</v>
      </c>
      <c r="P3405" s="29">
        <f t="shared" si="141"/>
        <v>0.83333333333333337</v>
      </c>
    </row>
    <row r="3406" spans="1:16" hidden="1" x14ac:dyDescent="0.25">
      <c r="A3406">
        <v>190809560</v>
      </c>
      <c r="B3406">
        <v>803401</v>
      </c>
      <c r="C3406" t="s">
        <v>318</v>
      </c>
      <c r="D3406">
        <v>2021763</v>
      </c>
      <c r="E3406" t="s">
        <v>298</v>
      </c>
      <c r="F3406" t="s">
        <v>214</v>
      </c>
      <c r="G3406" t="s">
        <v>215</v>
      </c>
      <c r="H3406">
        <v>2</v>
      </c>
      <c r="I3406">
        <v>2016</v>
      </c>
      <c r="J3406">
        <v>2</v>
      </c>
      <c r="L3406">
        <v>23086845</v>
      </c>
      <c r="M3406">
        <v>4.2</v>
      </c>
      <c r="P3406" s="29">
        <f t="shared" si="141"/>
        <v>0.53333333333333333</v>
      </c>
    </row>
    <row r="3407" spans="1:16" hidden="1" x14ac:dyDescent="0.25">
      <c r="A3407">
        <v>190809560</v>
      </c>
      <c r="B3407">
        <v>803401</v>
      </c>
      <c r="C3407" t="s">
        <v>318</v>
      </c>
      <c r="D3407">
        <v>2021756</v>
      </c>
      <c r="E3407" t="s">
        <v>253</v>
      </c>
      <c r="F3407" t="s">
        <v>214</v>
      </c>
      <c r="G3407" t="s">
        <v>215</v>
      </c>
      <c r="H3407">
        <v>3</v>
      </c>
      <c r="I3407">
        <v>2016</v>
      </c>
      <c r="J3407">
        <v>2</v>
      </c>
      <c r="L3407">
        <v>23086837</v>
      </c>
      <c r="M3407">
        <v>2.7</v>
      </c>
      <c r="P3407" s="29">
        <f t="shared" si="141"/>
        <v>0.28333333333333338</v>
      </c>
    </row>
    <row r="3408" spans="1:16" hidden="1" x14ac:dyDescent="0.25">
      <c r="A3408">
        <v>190809560</v>
      </c>
      <c r="B3408">
        <v>803401</v>
      </c>
      <c r="C3408" t="s">
        <v>318</v>
      </c>
      <c r="D3408">
        <v>2004099</v>
      </c>
      <c r="E3408" t="s">
        <v>245</v>
      </c>
      <c r="F3408" t="s">
        <v>214</v>
      </c>
      <c r="G3408" t="s">
        <v>215</v>
      </c>
      <c r="H3408">
        <v>2</v>
      </c>
      <c r="I3408">
        <v>2016</v>
      </c>
      <c r="J3408">
        <v>2</v>
      </c>
      <c r="L3408">
        <v>23085313</v>
      </c>
      <c r="M3408">
        <v>5.6</v>
      </c>
      <c r="P3408" s="29">
        <f t="shared" si="141"/>
        <v>0.76666666666666661</v>
      </c>
    </row>
    <row r="3409" spans="1:16" hidden="1" x14ac:dyDescent="0.25">
      <c r="A3409">
        <v>190809560</v>
      </c>
      <c r="B3409">
        <v>803401</v>
      </c>
      <c r="C3409" t="s">
        <v>318</v>
      </c>
      <c r="D3409">
        <v>2003969</v>
      </c>
      <c r="E3409" t="s">
        <v>246</v>
      </c>
      <c r="F3409" t="s">
        <v>214</v>
      </c>
      <c r="G3409" t="s">
        <v>215</v>
      </c>
      <c r="H3409">
        <v>2</v>
      </c>
      <c r="I3409">
        <v>2017</v>
      </c>
      <c r="J3409">
        <v>1</v>
      </c>
      <c r="M3409">
        <v>5.6</v>
      </c>
      <c r="N3409" t="s">
        <v>231</v>
      </c>
      <c r="P3409" s="29">
        <f t="shared" si="141"/>
        <v>0.76666666666666661</v>
      </c>
    </row>
    <row r="3410" spans="1:16" hidden="1" x14ac:dyDescent="0.25">
      <c r="A3410">
        <v>190809560</v>
      </c>
      <c r="B3410">
        <v>803401</v>
      </c>
      <c r="C3410" t="s">
        <v>318</v>
      </c>
      <c r="D3410">
        <v>2027112</v>
      </c>
      <c r="E3410" t="s">
        <v>323</v>
      </c>
      <c r="F3410" t="s">
        <v>320</v>
      </c>
      <c r="G3410" t="s">
        <v>321</v>
      </c>
      <c r="H3410">
        <v>1</v>
      </c>
      <c r="I3410">
        <v>2019</v>
      </c>
      <c r="J3410">
        <v>2</v>
      </c>
      <c r="L3410">
        <v>23130234</v>
      </c>
      <c r="P3410" s="29" t="str">
        <f t="shared" si="141"/>
        <v>NULL</v>
      </c>
    </row>
    <row r="3411" spans="1:16" hidden="1" x14ac:dyDescent="0.25">
      <c r="A3411">
        <v>190813118</v>
      </c>
      <c r="B3411">
        <v>803407</v>
      </c>
      <c r="C3411" t="s">
        <v>317</v>
      </c>
      <c r="D3411">
        <v>2005118</v>
      </c>
      <c r="E3411" t="s">
        <v>223</v>
      </c>
      <c r="F3411" t="s">
        <v>214</v>
      </c>
      <c r="G3411" t="s">
        <v>215</v>
      </c>
      <c r="H3411">
        <v>3</v>
      </c>
      <c r="I3411">
        <v>2015</v>
      </c>
      <c r="J3411">
        <v>1</v>
      </c>
      <c r="L3411">
        <v>23066497</v>
      </c>
      <c r="M3411" t="s">
        <v>221</v>
      </c>
      <c r="P3411" s="29" t="str">
        <f t="shared" ref="P3411:P3422" si="142">IF(AND(ISNUMBER(M3411),H3411&lt;&gt;4,N3411&lt;&gt;"X"),(M3411-1)/6,IF(H3411=4,"DRP",IF(AND(H3411=3,M3411="NA"),"BAD",IF(AND(H3411=2),"CVL",IF(AND(H3411=1,ISBLANK(M3411)),"NULL","UNK")))))</f>
        <v>BAD</v>
      </c>
    </row>
    <row r="3412" spans="1:16" hidden="1" x14ac:dyDescent="0.25">
      <c r="A3412">
        <v>190813118</v>
      </c>
      <c r="B3412">
        <v>803407</v>
      </c>
      <c r="C3412" t="s">
        <v>317</v>
      </c>
      <c r="D3412">
        <v>2021600</v>
      </c>
      <c r="E3412" t="s">
        <v>219</v>
      </c>
      <c r="F3412" t="s">
        <v>214</v>
      </c>
      <c r="G3412" t="s">
        <v>215</v>
      </c>
      <c r="H3412">
        <v>2</v>
      </c>
      <c r="I3412">
        <v>2015</v>
      </c>
      <c r="J3412">
        <v>1</v>
      </c>
      <c r="L3412">
        <v>23066437</v>
      </c>
      <c r="M3412">
        <v>5.2</v>
      </c>
      <c r="P3412" s="29">
        <f t="shared" si="142"/>
        <v>0.70000000000000007</v>
      </c>
    </row>
    <row r="3413" spans="1:16" hidden="1" x14ac:dyDescent="0.25">
      <c r="A3413">
        <v>190813118</v>
      </c>
      <c r="B3413">
        <v>803407</v>
      </c>
      <c r="C3413" t="s">
        <v>317</v>
      </c>
      <c r="D3413">
        <v>2005102</v>
      </c>
      <c r="E3413" t="s">
        <v>218</v>
      </c>
      <c r="F3413" t="s">
        <v>214</v>
      </c>
      <c r="G3413" t="s">
        <v>215</v>
      </c>
      <c r="H3413">
        <v>3</v>
      </c>
      <c r="I3413">
        <v>2015</v>
      </c>
      <c r="J3413">
        <v>1</v>
      </c>
      <c r="L3413">
        <v>23066488</v>
      </c>
      <c r="M3413">
        <v>3.9</v>
      </c>
      <c r="P3413" s="29">
        <f t="shared" si="142"/>
        <v>0.48333333333333334</v>
      </c>
    </row>
    <row r="3414" spans="1:16" hidden="1" x14ac:dyDescent="0.25">
      <c r="A3414">
        <v>190813118</v>
      </c>
      <c r="B3414">
        <v>803407</v>
      </c>
      <c r="C3414" t="s">
        <v>317</v>
      </c>
      <c r="D3414">
        <v>2005099</v>
      </c>
      <c r="E3414" t="s">
        <v>217</v>
      </c>
      <c r="F3414" t="s">
        <v>214</v>
      </c>
      <c r="G3414" t="s">
        <v>215</v>
      </c>
      <c r="H3414">
        <v>2</v>
      </c>
      <c r="I3414">
        <v>2015</v>
      </c>
      <c r="J3414">
        <v>1</v>
      </c>
      <c r="L3414">
        <v>23066427</v>
      </c>
      <c r="M3414">
        <v>5</v>
      </c>
      <c r="P3414" s="29">
        <f t="shared" si="142"/>
        <v>0.66666666666666663</v>
      </c>
    </row>
    <row r="3415" spans="1:16" hidden="1" x14ac:dyDescent="0.25">
      <c r="A3415">
        <v>190813118</v>
      </c>
      <c r="B3415">
        <v>803407</v>
      </c>
      <c r="C3415" t="s">
        <v>317</v>
      </c>
      <c r="D3415">
        <v>2021754</v>
      </c>
      <c r="E3415" t="s">
        <v>216</v>
      </c>
      <c r="F3415" t="s">
        <v>214</v>
      </c>
      <c r="G3415" t="s">
        <v>215</v>
      </c>
      <c r="H3415">
        <v>3</v>
      </c>
      <c r="I3415">
        <v>2015</v>
      </c>
      <c r="J3415">
        <v>1</v>
      </c>
      <c r="L3415">
        <v>23066446</v>
      </c>
      <c r="M3415" t="s">
        <v>221</v>
      </c>
      <c r="P3415" s="29" t="str">
        <f t="shared" si="142"/>
        <v>BAD</v>
      </c>
    </row>
    <row r="3416" spans="1:16" hidden="1" x14ac:dyDescent="0.25">
      <c r="A3416">
        <v>190813118</v>
      </c>
      <c r="B3416">
        <v>803407</v>
      </c>
      <c r="C3416" t="s">
        <v>317</v>
      </c>
      <c r="D3416">
        <v>2004098</v>
      </c>
      <c r="E3416" t="s">
        <v>213</v>
      </c>
      <c r="F3416" t="s">
        <v>214</v>
      </c>
      <c r="G3416" t="s">
        <v>215</v>
      </c>
      <c r="H3416">
        <v>3</v>
      </c>
      <c r="I3416">
        <v>2015</v>
      </c>
      <c r="J3416">
        <v>1</v>
      </c>
      <c r="L3416">
        <v>23066521</v>
      </c>
      <c r="M3416">
        <v>1</v>
      </c>
      <c r="P3416" s="29">
        <f t="shared" si="142"/>
        <v>0</v>
      </c>
    </row>
    <row r="3417" spans="1:16" hidden="1" x14ac:dyDescent="0.25">
      <c r="A3417">
        <v>190813118</v>
      </c>
      <c r="B3417">
        <v>803407</v>
      </c>
      <c r="C3417" t="s">
        <v>317</v>
      </c>
      <c r="D3417">
        <v>2005118</v>
      </c>
      <c r="E3417" t="s">
        <v>223</v>
      </c>
      <c r="F3417" t="s">
        <v>214</v>
      </c>
      <c r="G3417" t="s">
        <v>215</v>
      </c>
      <c r="H3417">
        <v>3</v>
      </c>
      <c r="I3417">
        <v>2015</v>
      </c>
      <c r="J3417">
        <v>2</v>
      </c>
      <c r="L3417">
        <v>23071573</v>
      </c>
      <c r="M3417" t="s">
        <v>221</v>
      </c>
      <c r="P3417" s="29" t="str">
        <f t="shared" si="142"/>
        <v>BAD</v>
      </c>
    </row>
    <row r="3418" spans="1:16" hidden="1" x14ac:dyDescent="0.25">
      <c r="A3418">
        <v>190813118</v>
      </c>
      <c r="B3418">
        <v>803407</v>
      </c>
      <c r="C3418" t="s">
        <v>317</v>
      </c>
      <c r="D3418">
        <v>2004098</v>
      </c>
      <c r="E3418" t="s">
        <v>213</v>
      </c>
      <c r="F3418" t="s">
        <v>214</v>
      </c>
      <c r="G3418" t="s">
        <v>215</v>
      </c>
      <c r="H3418">
        <v>3</v>
      </c>
      <c r="I3418">
        <v>2015</v>
      </c>
      <c r="J3418">
        <v>2</v>
      </c>
      <c r="L3418">
        <v>23072838</v>
      </c>
      <c r="M3418" t="s">
        <v>221</v>
      </c>
      <c r="P3418" s="29" t="str">
        <f t="shared" si="142"/>
        <v>BAD</v>
      </c>
    </row>
    <row r="3419" spans="1:16" hidden="1" x14ac:dyDescent="0.25">
      <c r="A3419">
        <v>190813118</v>
      </c>
      <c r="B3419">
        <v>803407</v>
      </c>
      <c r="C3419" t="s">
        <v>317</v>
      </c>
      <c r="D3419">
        <v>2005102</v>
      </c>
      <c r="E3419" t="s">
        <v>218</v>
      </c>
      <c r="F3419" t="s">
        <v>214</v>
      </c>
      <c r="G3419" t="s">
        <v>215</v>
      </c>
      <c r="H3419">
        <v>3</v>
      </c>
      <c r="I3419">
        <v>2015</v>
      </c>
      <c r="J3419">
        <v>2</v>
      </c>
      <c r="L3419">
        <v>23071946</v>
      </c>
      <c r="M3419" t="s">
        <v>221</v>
      </c>
      <c r="P3419" s="29" t="str">
        <f t="shared" si="142"/>
        <v>BAD</v>
      </c>
    </row>
    <row r="3420" spans="1:16" hidden="1" x14ac:dyDescent="0.25">
      <c r="A3420">
        <v>190813118</v>
      </c>
      <c r="B3420">
        <v>803407</v>
      </c>
      <c r="C3420" t="s">
        <v>317</v>
      </c>
      <c r="D3420">
        <v>2021754</v>
      </c>
      <c r="E3420" t="s">
        <v>216</v>
      </c>
      <c r="F3420" t="s">
        <v>214</v>
      </c>
      <c r="G3420" t="s">
        <v>215</v>
      </c>
      <c r="H3420">
        <v>3</v>
      </c>
      <c r="I3420">
        <v>2015</v>
      </c>
      <c r="J3420">
        <v>2</v>
      </c>
      <c r="L3420">
        <v>23074140</v>
      </c>
      <c r="M3420" t="s">
        <v>221</v>
      </c>
      <c r="P3420" s="29" t="str">
        <f t="shared" si="142"/>
        <v>BAD</v>
      </c>
    </row>
    <row r="3421" spans="1:16" hidden="1" x14ac:dyDescent="0.25">
      <c r="A3421">
        <v>190813118</v>
      </c>
      <c r="B3421">
        <v>803407</v>
      </c>
      <c r="C3421" t="s">
        <v>317</v>
      </c>
      <c r="D3421">
        <v>2005117</v>
      </c>
      <c r="E3421" t="s">
        <v>220</v>
      </c>
      <c r="F3421" t="s">
        <v>214</v>
      </c>
      <c r="G3421" t="s">
        <v>215</v>
      </c>
      <c r="H3421">
        <v>3</v>
      </c>
      <c r="I3421">
        <v>2015</v>
      </c>
      <c r="J3421">
        <v>2</v>
      </c>
      <c r="L3421">
        <v>23070393</v>
      </c>
      <c r="M3421" t="s">
        <v>221</v>
      </c>
      <c r="P3421" s="29" t="str">
        <f t="shared" si="142"/>
        <v>BAD</v>
      </c>
    </row>
    <row r="3422" spans="1:16" hidden="1" x14ac:dyDescent="0.25">
      <c r="A3422">
        <v>190813118</v>
      </c>
      <c r="B3422">
        <v>803407</v>
      </c>
      <c r="C3422" t="s">
        <v>317</v>
      </c>
      <c r="D3422">
        <v>2004112</v>
      </c>
      <c r="E3422" t="s">
        <v>244</v>
      </c>
      <c r="F3422" t="s">
        <v>214</v>
      </c>
      <c r="G3422" t="s">
        <v>215</v>
      </c>
      <c r="H3422">
        <v>3</v>
      </c>
      <c r="I3422">
        <v>2015</v>
      </c>
      <c r="J3422">
        <v>2</v>
      </c>
      <c r="L3422">
        <v>23073230</v>
      </c>
      <c r="M3422" t="s">
        <v>221</v>
      </c>
      <c r="P3422" s="29" t="str">
        <f t="shared" si="142"/>
        <v>BAD</v>
      </c>
    </row>
    <row r="3423" spans="1:16" hidden="1" x14ac:dyDescent="0.25">
      <c r="A3423">
        <v>190813525</v>
      </c>
      <c r="B3423">
        <v>803401</v>
      </c>
      <c r="C3423" t="s">
        <v>318</v>
      </c>
      <c r="D3423">
        <v>2004098</v>
      </c>
      <c r="E3423" t="s">
        <v>213</v>
      </c>
      <c r="F3423" t="s">
        <v>214</v>
      </c>
      <c r="G3423" t="s">
        <v>215</v>
      </c>
      <c r="H3423">
        <v>2</v>
      </c>
      <c r="I3423">
        <v>2016</v>
      </c>
      <c r="J3423">
        <v>1</v>
      </c>
      <c r="L3423">
        <v>23081501</v>
      </c>
      <c r="M3423">
        <v>4.9000000000000004</v>
      </c>
      <c r="P3423" s="29">
        <f t="shared" ref="P3423:P3463" si="143">IF(AND(ISNUMBER(M3423),H3423&lt;&gt;4),(M3423-1)/6,IF(H3423=4,"DRP",IF(AND(H3423=3,M3423="NA"),"BAD",IF(AND(H3423=2),"CVL",IF(AND(H3423=1,ISBLANK(M3423)),"NULL","UNK")))))</f>
        <v>0.65</v>
      </c>
    </row>
    <row r="3424" spans="1:16" hidden="1" x14ac:dyDescent="0.25">
      <c r="A3424">
        <v>190813525</v>
      </c>
      <c r="B3424">
        <v>803401</v>
      </c>
      <c r="C3424" t="s">
        <v>318</v>
      </c>
      <c r="D3424">
        <v>2021600</v>
      </c>
      <c r="E3424" t="s">
        <v>219</v>
      </c>
      <c r="F3424" t="s">
        <v>214</v>
      </c>
      <c r="G3424" t="s">
        <v>215</v>
      </c>
      <c r="H3424">
        <v>2</v>
      </c>
      <c r="I3424">
        <v>2016</v>
      </c>
      <c r="J3424">
        <v>1</v>
      </c>
      <c r="L3424">
        <v>23081081</v>
      </c>
      <c r="M3424">
        <v>4.0999999999999996</v>
      </c>
      <c r="P3424" s="29">
        <f t="shared" si="143"/>
        <v>0.51666666666666661</v>
      </c>
    </row>
    <row r="3425" spans="1:16" hidden="1" x14ac:dyDescent="0.25">
      <c r="A3425">
        <v>190813525</v>
      </c>
      <c r="B3425">
        <v>803401</v>
      </c>
      <c r="C3425" t="s">
        <v>318</v>
      </c>
      <c r="D3425">
        <v>2005099</v>
      </c>
      <c r="E3425" t="s">
        <v>217</v>
      </c>
      <c r="F3425" t="s">
        <v>214</v>
      </c>
      <c r="G3425" t="s">
        <v>215</v>
      </c>
      <c r="H3425">
        <v>2</v>
      </c>
      <c r="I3425">
        <v>2016</v>
      </c>
      <c r="J3425">
        <v>1</v>
      </c>
      <c r="L3425">
        <v>23081376</v>
      </c>
      <c r="M3425">
        <v>4.8</v>
      </c>
      <c r="P3425" s="29">
        <f t="shared" si="143"/>
        <v>0.6333333333333333</v>
      </c>
    </row>
    <row r="3426" spans="1:16" hidden="1" x14ac:dyDescent="0.25">
      <c r="A3426">
        <v>190813525</v>
      </c>
      <c r="B3426">
        <v>803401</v>
      </c>
      <c r="C3426" t="s">
        <v>318</v>
      </c>
      <c r="D3426">
        <v>2005102</v>
      </c>
      <c r="E3426" t="s">
        <v>218</v>
      </c>
      <c r="F3426" t="s">
        <v>214</v>
      </c>
      <c r="G3426" t="s">
        <v>215</v>
      </c>
      <c r="H3426">
        <v>2</v>
      </c>
      <c r="I3426">
        <v>2016</v>
      </c>
      <c r="J3426">
        <v>1</v>
      </c>
      <c r="L3426">
        <v>23081383</v>
      </c>
      <c r="M3426">
        <v>5.2</v>
      </c>
      <c r="P3426" s="29">
        <f t="shared" si="143"/>
        <v>0.70000000000000007</v>
      </c>
    </row>
    <row r="3427" spans="1:16" hidden="1" x14ac:dyDescent="0.25">
      <c r="A3427">
        <v>190813525</v>
      </c>
      <c r="B3427">
        <v>803401</v>
      </c>
      <c r="C3427" t="s">
        <v>318</v>
      </c>
      <c r="D3427">
        <v>2021754</v>
      </c>
      <c r="E3427" t="s">
        <v>216</v>
      </c>
      <c r="F3427" t="s">
        <v>214</v>
      </c>
      <c r="G3427" t="s">
        <v>215</v>
      </c>
      <c r="H3427">
        <v>2</v>
      </c>
      <c r="I3427">
        <v>2016</v>
      </c>
      <c r="J3427">
        <v>1</v>
      </c>
      <c r="L3427">
        <v>23081096</v>
      </c>
      <c r="M3427">
        <v>4.4000000000000004</v>
      </c>
      <c r="P3427" s="29">
        <f t="shared" si="143"/>
        <v>0.56666666666666676</v>
      </c>
    </row>
    <row r="3428" spans="1:16" hidden="1" x14ac:dyDescent="0.25">
      <c r="A3428">
        <v>190813525</v>
      </c>
      <c r="B3428">
        <v>803401</v>
      </c>
      <c r="C3428" t="s">
        <v>318</v>
      </c>
      <c r="D3428">
        <v>2005118</v>
      </c>
      <c r="E3428" t="s">
        <v>223</v>
      </c>
      <c r="F3428" t="s">
        <v>214</v>
      </c>
      <c r="G3428" t="s">
        <v>215</v>
      </c>
      <c r="H3428">
        <v>2</v>
      </c>
      <c r="I3428">
        <v>2016</v>
      </c>
      <c r="J3428">
        <v>1</v>
      </c>
      <c r="L3428">
        <v>23081294</v>
      </c>
      <c r="M3428">
        <v>4.3</v>
      </c>
      <c r="P3428" s="29">
        <f t="shared" si="143"/>
        <v>0.54999999999999993</v>
      </c>
    </row>
    <row r="3429" spans="1:16" hidden="1" x14ac:dyDescent="0.25">
      <c r="A3429">
        <v>190813525</v>
      </c>
      <c r="B3429">
        <v>803401</v>
      </c>
      <c r="C3429" t="s">
        <v>318</v>
      </c>
      <c r="D3429">
        <v>2004112</v>
      </c>
      <c r="E3429" t="s">
        <v>244</v>
      </c>
      <c r="F3429" t="s">
        <v>214</v>
      </c>
      <c r="G3429" t="s">
        <v>215</v>
      </c>
      <c r="H3429">
        <v>2</v>
      </c>
      <c r="I3429">
        <v>2016</v>
      </c>
      <c r="J3429">
        <v>2</v>
      </c>
      <c r="L3429">
        <v>23085504</v>
      </c>
      <c r="M3429">
        <v>5.6</v>
      </c>
      <c r="P3429" s="29">
        <f t="shared" si="143"/>
        <v>0.76666666666666661</v>
      </c>
    </row>
    <row r="3430" spans="1:16" hidden="1" x14ac:dyDescent="0.25">
      <c r="A3430">
        <v>190813525</v>
      </c>
      <c r="B3430">
        <v>803401</v>
      </c>
      <c r="C3430" t="s">
        <v>318</v>
      </c>
      <c r="D3430">
        <v>2021580</v>
      </c>
      <c r="E3430" t="s">
        <v>241</v>
      </c>
      <c r="F3430" t="s">
        <v>214</v>
      </c>
      <c r="G3430" t="s">
        <v>215</v>
      </c>
      <c r="H3430">
        <v>2</v>
      </c>
      <c r="I3430">
        <v>2016</v>
      </c>
      <c r="J3430">
        <v>2</v>
      </c>
      <c r="L3430">
        <v>23086825</v>
      </c>
      <c r="M3430">
        <v>4</v>
      </c>
      <c r="P3430" s="29">
        <f t="shared" si="143"/>
        <v>0.5</v>
      </c>
    </row>
    <row r="3431" spans="1:16" hidden="1" x14ac:dyDescent="0.25">
      <c r="A3431">
        <v>190813525</v>
      </c>
      <c r="B3431">
        <v>803401</v>
      </c>
      <c r="C3431" t="s">
        <v>318</v>
      </c>
      <c r="D3431">
        <v>2021602</v>
      </c>
      <c r="E3431" t="s">
        <v>242</v>
      </c>
      <c r="F3431" t="s">
        <v>214</v>
      </c>
      <c r="G3431" t="s">
        <v>215</v>
      </c>
      <c r="H3431">
        <v>3</v>
      </c>
      <c r="I3431">
        <v>2016</v>
      </c>
      <c r="J3431">
        <v>2</v>
      </c>
      <c r="L3431">
        <v>23086745</v>
      </c>
      <c r="M3431">
        <v>2.2000000000000002</v>
      </c>
      <c r="P3431" s="29">
        <f t="shared" si="143"/>
        <v>0.20000000000000004</v>
      </c>
    </row>
    <row r="3432" spans="1:16" hidden="1" x14ac:dyDescent="0.25">
      <c r="A3432">
        <v>190813525</v>
      </c>
      <c r="B3432">
        <v>803401</v>
      </c>
      <c r="C3432" t="s">
        <v>318</v>
      </c>
      <c r="D3432">
        <v>2021756</v>
      </c>
      <c r="E3432" t="s">
        <v>253</v>
      </c>
      <c r="F3432" t="s">
        <v>214</v>
      </c>
      <c r="G3432" t="s">
        <v>215</v>
      </c>
      <c r="H3432">
        <v>3</v>
      </c>
      <c r="I3432">
        <v>2016</v>
      </c>
      <c r="J3432">
        <v>2</v>
      </c>
      <c r="L3432">
        <v>23086832</v>
      </c>
      <c r="M3432">
        <v>1.4</v>
      </c>
      <c r="P3432" s="29">
        <f t="shared" si="143"/>
        <v>6.6666666666666652E-2</v>
      </c>
    </row>
    <row r="3433" spans="1:16" hidden="1" x14ac:dyDescent="0.25">
      <c r="A3433">
        <v>190813525</v>
      </c>
      <c r="B3433">
        <v>803401</v>
      </c>
      <c r="C3433" t="s">
        <v>318</v>
      </c>
      <c r="D3433">
        <v>2005117</v>
      </c>
      <c r="E3433" t="s">
        <v>220</v>
      </c>
      <c r="F3433" t="s">
        <v>214</v>
      </c>
      <c r="G3433" t="s">
        <v>215</v>
      </c>
      <c r="H3433">
        <v>3</v>
      </c>
      <c r="I3433">
        <v>2016</v>
      </c>
      <c r="J3433">
        <v>2</v>
      </c>
      <c r="L3433">
        <v>23084475</v>
      </c>
      <c r="M3433">
        <v>2.6</v>
      </c>
      <c r="P3433" s="29">
        <f t="shared" si="143"/>
        <v>0.26666666666666666</v>
      </c>
    </row>
    <row r="3434" spans="1:16" hidden="1" x14ac:dyDescent="0.25">
      <c r="A3434">
        <v>190813525</v>
      </c>
      <c r="B3434">
        <v>803401</v>
      </c>
      <c r="C3434" t="s">
        <v>318</v>
      </c>
      <c r="D3434">
        <v>2021763</v>
      </c>
      <c r="E3434" t="s">
        <v>298</v>
      </c>
      <c r="F3434" t="s">
        <v>214</v>
      </c>
      <c r="G3434" t="s">
        <v>215</v>
      </c>
      <c r="H3434">
        <v>3</v>
      </c>
      <c r="I3434">
        <v>2016</v>
      </c>
      <c r="J3434">
        <v>2</v>
      </c>
      <c r="L3434">
        <v>23086846</v>
      </c>
      <c r="M3434">
        <v>3.2</v>
      </c>
      <c r="P3434" s="29">
        <f t="shared" si="143"/>
        <v>0.3666666666666667</v>
      </c>
    </row>
    <row r="3435" spans="1:16" hidden="1" x14ac:dyDescent="0.25">
      <c r="A3435">
        <v>190813525</v>
      </c>
      <c r="B3435">
        <v>803401</v>
      </c>
      <c r="C3435" t="s">
        <v>318</v>
      </c>
      <c r="D3435">
        <v>2004099</v>
      </c>
      <c r="E3435" t="s">
        <v>245</v>
      </c>
      <c r="F3435" t="s">
        <v>214</v>
      </c>
      <c r="G3435" t="s">
        <v>215</v>
      </c>
      <c r="H3435">
        <v>4</v>
      </c>
      <c r="I3435">
        <v>2017</v>
      </c>
      <c r="J3435">
        <v>1</v>
      </c>
      <c r="L3435">
        <v>23092380</v>
      </c>
      <c r="P3435" s="29" t="str">
        <f t="shared" si="143"/>
        <v>DRP</v>
      </c>
    </row>
    <row r="3436" spans="1:16" hidden="1" x14ac:dyDescent="0.25">
      <c r="A3436">
        <v>190813525</v>
      </c>
      <c r="B3436">
        <v>803401</v>
      </c>
      <c r="C3436" t="s">
        <v>318</v>
      </c>
      <c r="D3436">
        <v>2005117</v>
      </c>
      <c r="E3436" t="s">
        <v>220</v>
      </c>
      <c r="F3436" t="s">
        <v>214</v>
      </c>
      <c r="G3436" t="s">
        <v>215</v>
      </c>
      <c r="H3436">
        <v>2</v>
      </c>
      <c r="I3436">
        <v>2017</v>
      </c>
      <c r="J3436">
        <v>1</v>
      </c>
      <c r="L3436">
        <v>23091395</v>
      </c>
      <c r="M3436">
        <v>4.8</v>
      </c>
      <c r="P3436" s="29">
        <f t="shared" si="143"/>
        <v>0.6333333333333333</v>
      </c>
    </row>
    <row r="3437" spans="1:16" hidden="1" x14ac:dyDescent="0.25">
      <c r="A3437">
        <v>190813525</v>
      </c>
      <c r="B3437">
        <v>803401</v>
      </c>
      <c r="C3437" t="s">
        <v>318</v>
      </c>
      <c r="D3437">
        <v>2021763</v>
      </c>
      <c r="E3437" t="s">
        <v>298</v>
      </c>
      <c r="F3437" t="s">
        <v>214</v>
      </c>
      <c r="G3437" t="s">
        <v>215</v>
      </c>
      <c r="H3437">
        <v>2</v>
      </c>
      <c r="I3437">
        <v>2017</v>
      </c>
      <c r="J3437">
        <v>1</v>
      </c>
      <c r="L3437">
        <v>23091986</v>
      </c>
      <c r="M3437">
        <v>4.2</v>
      </c>
      <c r="P3437" s="29">
        <f t="shared" si="143"/>
        <v>0.53333333333333333</v>
      </c>
    </row>
    <row r="3438" spans="1:16" hidden="1" x14ac:dyDescent="0.25">
      <c r="A3438">
        <v>190813525</v>
      </c>
      <c r="B3438">
        <v>803401</v>
      </c>
      <c r="C3438" t="s">
        <v>318</v>
      </c>
      <c r="D3438">
        <v>2021602</v>
      </c>
      <c r="E3438" t="s">
        <v>242</v>
      </c>
      <c r="F3438" t="s">
        <v>214</v>
      </c>
      <c r="G3438" t="s">
        <v>215</v>
      </c>
      <c r="H3438">
        <v>3</v>
      </c>
      <c r="I3438">
        <v>2017</v>
      </c>
      <c r="J3438">
        <v>1</v>
      </c>
      <c r="L3438">
        <v>23095499</v>
      </c>
      <c r="M3438">
        <v>1.4</v>
      </c>
      <c r="P3438" s="29">
        <f t="shared" si="143"/>
        <v>6.6666666666666652E-2</v>
      </c>
    </row>
    <row r="3439" spans="1:16" hidden="1" x14ac:dyDescent="0.25">
      <c r="A3439">
        <v>190813525</v>
      </c>
      <c r="B3439">
        <v>803401</v>
      </c>
      <c r="C3439" t="s">
        <v>318</v>
      </c>
      <c r="D3439">
        <v>2021756</v>
      </c>
      <c r="E3439" t="s">
        <v>253</v>
      </c>
      <c r="F3439" t="s">
        <v>214</v>
      </c>
      <c r="G3439" t="s">
        <v>215</v>
      </c>
      <c r="H3439">
        <v>2</v>
      </c>
      <c r="I3439">
        <v>2017</v>
      </c>
      <c r="J3439">
        <v>1</v>
      </c>
      <c r="L3439">
        <v>23093908</v>
      </c>
      <c r="M3439">
        <v>4.5999999999999996</v>
      </c>
      <c r="P3439" s="29">
        <f t="shared" si="143"/>
        <v>0.6</v>
      </c>
    </row>
    <row r="3440" spans="1:16" hidden="1" x14ac:dyDescent="0.25">
      <c r="A3440">
        <v>190813525</v>
      </c>
      <c r="B3440">
        <v>803401</v>
      </c>
      <c r="C3440" t="s">
        <v>318</v>
      </c>
      <c r="D3440">
        <v>2004116</v>
      </c>
      <c r="E3440" t="s">
        <v>229</v>
      </c>
      <c r="F3440" t="s">
        <v>214</v>
      </c>
      <c r="G3440" t="s">
        <v>215</v>
      </c>
      <c r="H3440">
        <v>2</v>
      </c>
      <c r="I3440">
        <v>2017</v>
      </c>
      <c r="J3440">
        <v>1</v>
      </c>
      <c r="L3440">
        <v>23092375</v>
      </c>
      <c r="M3440">
        <v>5.5</v>
      </c>
      <c r="P3440" s="29">
        <f t="shared" si="143"/>
        <v>0.75</v>
      </c>
    </row>
    <row r="3441" spans="1:16" hidden="1" x14ac:dyDescent="0.25">
      <c r="A3441">
        <v>190813525</v>
      </c>
      <c r="B3441">
        <v>803401</v>
      </c>
      <c r="C3441" t="s">
        <v>318</v>
      </c>
      <c r="D3441">
        <v>2004099</v>
      </c>
      <c r="E3441" t="s">
        <v>245</v>
      </c>
      <c r="F3441" t="s">
        <v>214</v>
      </c>
      <c r="G3441" t="s">
        <v>215</v>
      </c>
      <c r="H3441">
        <v>3</v>
      </c>
      <c r="I3441">
        <v>2017</v>
      </c>
      <c r="J3441">
        <v>2</v>
      </c>
      <c r="L3441">
        <v>23097864</v>
      </c>
      <c r="M3441" t="s">
        <v>221</v>
      </c>
      <c r="P3441" s="29" t="str">
        <f t="shared" si="143"/>
        <v>BAD</v>
      </c>
    </row>
    <row r="3442" spans="1:16" hidden="1" x14ac:dyDescent="0.25">
      <c r="A3442">
        <v>190813525</v>
      </c>
      <c r="B3442">
        <v>803401</v>
      </c>
      <c r="C3442" t="s">
        <v>318</v>
      </c>
      <c r="D3442">
        <v>2004591</v>
      </c>
      <c r="E3442" t="s">
        <v>271</v>
      </c>
      <c r="F3442" t="s">
        <v>214</v>
      </c>
      <c r="G3442" t="s">
        <v>215</v>
      </c>
      <c r="H3442">
        <v>2</v>
      </c>
      <c r="I3442">
        <v>2017</v>
      </c>
      <c r="J3442">
        <v>2</v>
      </c>
      <c r="L3442">
        <v>23097625</v>
      </c>
      <c r="M3442">
        <v>4</v>
      </c>
      <c r="P3442" s="29">
        <f t="shared" si="143"/>
        <v>0.5</v>
      </c>
    </row>
    <row r="3443" spans="1:16" hidden="1" x14ac:dyDescent="0.25">
      <c r="A3443">
        <v>190813525</v>
      </c>
      <c r="B3443">
        <v>803401</v>
      </c>
      <c r="C3443" t="s">
        <v>318</v>
      </c>
      <c r="D3443">
        <v>2005120</v>
      </c>
      <c r="E3443" t="s">
        <v>293</v>
      </c>
      <c r="F3443" t="s">
        <v>214</v>
      </c>
      <c r="G3443" t="s">
        <v>215</v>
      </c>
      <c r="H3443">
        <v>2</v>
      </c>
      <c r="I3443">
        <v>2017</v>
      </c>
      <c r="J3443">
        <v>2</v>
      </c>
      <c r="L3443">
        <v>23097529</v>
      </c>
      <c r="M3443">
        <v>4.5</v>
      </c>
      <c r="P3443" s="29">
        <f t="shared" si="143"/>
        <v>0.58333333333333337</v>
      </c>
    </row>
    <row r="3444" spans="1:16" hidden="1" x14ac:dyDescent="0.25">
      <c r="A3444">
        <v>190813525</v>
      </c>
      <c r="B3444">
        <v>803401</v>
      </c>
      <c r="C3444" t="s">
        <v>318</v>
      </c>
      <c r="D3444">
        <v>2005131</v>
      </c>
      <c r="E3444" t="s">
        <v>228</v>
      </c>
      <c r="F3444" t="s">
        <v>214</v>
      </c>
      <c r="G3444" t="s">
        <v>215</v>
      </c>
      <c r="H3444">
        <v>2</v>
      </c>
      <c r="I3444">
        <v>2017</v>
      </c>
      <c r="J3444">
        <v>2</v>
      </c>
      <c r="L3444">
        <v>23097528</v>
      </c>
      <c r="M3444">
        <v>4.2</v>
      </c>
      <c r="P3444" s="29">
        <f t="shared" si="143"/>
        <v>0.53333333333333333</v>
      </c>
    </row>
    <row r="3445" spans="1:16" hidden="1" x14ac:dyDescent="0.25">
      <c r="A3445">
        <v>190813525</v>
      </c>
      <c r="B3445">
        <v>803401</v>
      </c>
      <c r="C3445" t="s">
        <v>318</v>
      </c>
      <c r="D3445">
        <v>2021602</v>
      </c>
      <c r="E3445" t="s">
        <v>242</v>
      </c>
      <c r="F3445" t="s">
        <v>214</v>
      </c>
      <c r="G3445" t="s">
        <v>215</v>
      </c>
      <c r="H3445">
        <v>3</v>
      </c>
      <c r="I3445">
        <v>2017</v>
      </c>
      <c r="J3445">
        <v>2</v>
      </c>
      <c r="L3445">
        <v>23101093</v>
      </c>
      <c r="M3445">
        <v>3.2</v>
      </c>
      <c r="P3445" s="29">
        <f t="shared" si="143"/>
        <v>0.3666666666666667</v>
      </c>
    </row>
    <row r="3446" spans="1:16" hidden="1" x14ac:dyDescent="0.25">
      <c r="A3446">
        <v>190813525</v>
      </c>
      <c r="B3446">
        <v>803401</v>
      </c>
      <c r="C3446" t="s">
        <v>318</v>
      </c>
      <c r="D3446">
        <v>2019271</v>
      </c>
      <c r="E3446" t="s">
        <v>236</v>
      </c>
      <c r="F3446" t="s">
        <v>214</v>
      </c>
      <c r="G3446" t="s">
        <v>215</v>
      </c>
      <c r="H3446">
        <v>2</v>
      </c>
      <c r="I3446">
        <v>2018</v>
      </c>
      <c r="J3446">
        <v>1</v>
      </c>
      <c r="L3446">
        <v>23106277</v>
      </c>
      <c r="M3446">
        <v>4.8</v>
      </c>
      <c r="P3446" s="29">
        <f t="shared" si="143"/>
        <v>0.6333333333333333</v>
      </c>
    </row>
    <row r="3447" spans="1:16" hidden="1" x14ac:dyDescent="0.25">
      <c r="A3447">
        <v>190813525</v>
      </c>
      <c r="B3447">
        <v>803401</v>
      </c>
      <c r="C3447" t="s">
        <v>318</v>
      </c>
      <c r="D3447">
        <v>2027111</v>
      </c>
      <c r="E3447" t="s">
        <v>322</v>
      </c>
      <c r="F3447" t="s">
        <v>214</v>
      </c>
      <c r="G3447" t="s">
        <v>215</v>
      </c>
      <c r="H3447">
        <v>2</v>
      </c>
      <c r="I3447">
        <v>2018</v>
      </c>
      <c r="J3447">
        <v>1</v>
      </c>
      <c r="M3447">
        <v>5.2</v>
      </c>
      <c r="N3447" t="s">
        <v>231</v>
      </c>
      <c r="P3447" s="29">
        <f t="shared" si="143"/>
        <v>0.70000000000000007</v>
      </c>
    </row>
    <row r="3448" spans="1:16" hidden="1" x14ac:dyDescent="0.25">
      <c r="A3448">
        <v>190813525</v>
      </c>
      <c r="B3448">
        <v>803401</v>
      </c>
      <c r="C3448" t="s">
        <v>318</v>
      </c>
      <c r="D3448">
        <v>2027110</v>
      </c>
      <c r="E3448" t="s">
        <v>365</v>
      </c>
      <c r="F3448" t="s">
        <v>214</v>
      </c>
      <c r="G3448" t="s">
        <v>215</v>
      </c>
      <c r="H3448">
        <v>2</v>
      </c>
      <c r="I3448">
        <v>2018</v>
      </c>
      <c r="J3448">
        <v>1</v>
      </c>
      <c r="M3448">
        <v>4</v>
      </c>
      <c r="N3448" t="s">
        <v>231</v>
      </c>
      <c r="P3448" s="29">
        <f t="shared" si="143"/>
        <v>0.5</v>
      </c>
    </row>
    <row r="3449" spans="1:16" hidden="1" x14ac:dyDescent="0.25">
      <c r="A3449">
        <v>190905160</v>
      </c>
      <c r="B3449">
        <v>803403</v>
      </c>
      <c r="C3449" t="s">
        <v>224</v>
      </c>
      <c r="D3449">
        <v>2004172</v>
      </c>
      <c r="E3449" t="s">
        <v>213</v>
      </c>
      <c r="F3449" t="s">
        <v>214</v>
      </c>
      <c r="G3449" t="s">
        <v>215</v>
      </c>
      <c r="H3449">
        <v>2</v>
      </c>
      <c r="I3449">
        <v>2016</v>
      </c>
      <c r="J3449">
        <v>1</v>
      </c>
      <c r="L3449">
        <v>23078278</v>
      </c>
      <c r="M3449">
        <v>5.9</v>
      </c>
      <c r="P3449" s="29">
        <f t="shared" si="143"/>
        <v>0.81666666666666676</v>
      </c>
    </row>
    <row r="3450" spans="1:16" hidden="1" x14ac:dyDescent="0.25">
      <c r="A3450">
        <v>190905160</v>
      </c>
      <c r="B3450">
        <v>803403</v>
      </c>
      <c r="C3450" t="s">
        <v>224</v>
      </c>
      <c r="D3450">
        <v>2005111</v>
      </c>
      <c r="E3450" t="s">
        <v>218</v>
      </c>
      <c r="F3450" t="s">
        <v>214</v>
      </c>
      <c r="G3450" t="s">
        <v>215</v>
      </c>
      <c r="H3450">
        <v>2</v>
      </c>
      <c r="I3450">
        <v>2016</v>
      </c>
      <c r="J3450">
        <v>1</v>
      </c>
      <c r="L3450">
        <v>23078557</v>
      </c>
      <c r="M3450">
        <v>4</v>
      </c>
      <c r="P3450" s="29">
        <f t="shared" si="143"/>
        <v>0.5</v>
      </c>
    </row>
    <row r="3451" spans="1:16" hidden="1" x14ac:dyDescent="0.25">
      <c r="A3451">
        <v>190905160</v>
      </c>
      <c r="B3451">
        <v>803403</v>
      </c>
      <c r="C3451" t="s">
        <v>224</v>
      </c>
      <c r="D3451">
        <v>2005125</v>
      </c>
      <c r="E3451" t="s">
        <v>223</v>
      </c>
      <c r="F3451" t="s">
        <v>214</v>
      </c>
      <c r="G3451" t="s">
        <v>215</v>
      </c>
      <c r="H3451">
        <v>2</v>
      </c>
      <c r="I3451">
        <v>2016</v>
      </c>
      <c r="J3451">
        <v>1</v>
      </c>
      <c r="L3451">
        <v>23078449</v>
      </c>
      <c r="M3451">
        <v>5.0999999999999996</v>
      </c>
      <c r="P3451" s="29">
        <f t="shared" si="143"/>
        <v>0.68333333333333324</v>
      </c>
    </row>
    <row r="3452" spans="1:16" hidden="1" x14ac:dyDescent="0.25">
      <c r="A3452">
        <v>190905160</v>
      </c>
      <c r="B3452">
        <v>803403</v>
      </c>
      <c r="C3452" t="s">
        <v>224</v>
      </c>
      <c r="D3452">
        <v>2005108</v>
      </c>
      <c r="E3452" t="s">
        <v>217</v>
      </c>
      <c r="F3452" t="s">
        <v>214</v>
      </c>
      <c r="G3452" t="s">
        <v>215</v>
      </c>
      <c r="H3452">
        <v>3</v>
      </c>
      <c r="I3452">
        <v>2016</v>
      </c>
      <c r="J3452">
        <v>1</v>
      </c>
      <c r="L3452">
        <v>23078550</v>
      </c>
      <c r="M3452">
        <v>3.4</v>
      </c>
      <c r="P3452" s="29">
        <f t="shared" si="143"/>
        <v>0.39999999999999997</v>
      </c>
    </row>
    <row r="3453" spans="1:16" hidden="1" x14ac:dyDescent="0.25">
      <c r="A3453">
        <v>190905160</v>
      </c>
      <c r="B3453">
        <v>803403</v>
      </c>
      <c r="C3453" t="s">
        <v>224</v>
      </c>
      <c r="D3453">
        <v>2021879</v>
      </c>
      <c r="E3453" t="s">
        <v>219</v>
      </c>
      <c r="F3453" t="s">
        <v>214</v>
      </c>
      <c r="G3453" t="s">
        <v>215</v>
      </c>
      <c r="H3453">
        <v>3</v>
      </c>
      <c r="I3453">
        <v>2016</v>
      </c>
      <c r="J3453">
        <v>1</v>
      </c>
      <c r="L3453">
        <v>23078551</v>
      </c>
      <c r="M3453">
        <v>3.6</v>
      </c>
      <c r="P3453" s="29">
        <f t="shared" si="143"/>
        <v>0.43333333333333335</v>
      </c>
    </row>
    <row r="3454" spans="1:16" hidden="1" x14ac:dyDescent="0.25">
      <c r="A3454">
        <v>190905160</v>
      </c>
      <c r="B3454">
        <v>803403</v>
      </c>
      <c r="C3454" t="s">
        <v>224</v>
      </c>
      <c r="D3454">
        <v>2021900</v>
      </c>
      <c r="E3454" t="s">
        <v>216</v>
      </c>
      <c r="F3454" t="s">
        <v>214</v>
      </c>
      <c r="G3454" t="s">
        <v>215</v>
      </c>
      <c r="H3454">
        <v>3</v>
      </c>
      <c r="I3454">
        <v>2016</v>
      </c>
      <c r="J3454">
        <v>1</v>
      </c>
      <c r="L3454">
        <v>23078554</v>
      </c>
      <c r="M3454">
        <v>3.8</v>
      </c>
      <c r="P3454" s="29">
        <f t="shared" si="143"/>
        <v>0.46666666666666662</v>
      </c>
    </row>
    <row r="3455" spans="1:16" hidden="1" x14ac:dyDescent="0.25">
      <c r="A3455">
        <v>190905160</v>
      </c>
      <c r="B3455">
        <v>803403</v>
      </c>
      <c r="C3455" t="s">
        <v>224</v>
      </c>
      <c r="D3455">
        <v>2021879</v>
      </c>
      <c r="E3455" t="s">
        <v>219</v>
      </c>
      <c r="F3455" t="s">
        <v>214</v>
      </c>
      <c r="G3455" t="s">
        <v>215</v>
      </c>
      <c r="H3455">
        <v>2</v>
      </c>
      <c r="I3455">
        <v>2016</v>
      </c>
      <c r="J3455">
        <v>2</v>
      </c>
      <c r="L3455">
        <v>23085992</v>
      </c>
      <c r="M3455">
        <v>4</v>
      </c>
      <c r="P3455" s="29">
        <f t="shared" si="143"/>
        <v>0.5</v>
      </c>
    </row>
    <row r="3456" spans="1:16" hidden="1" x14ac:dyDescent="0.25">
      <c r="A3456">
        <v>190905160</v>
      </c>
      <c r="B3456">
        <v>803403</v>
      </c>
      <c r="C3456" t="s">
        <v>224</v>
      </c>
      <c r="D3456">
        <v>2021994</v>
      </c>
      <c r="E3456" t="s">
        <v>298</v>
      </c>
      <c r="F3456" t="s">
        <v>214</v>
      </c>
      <c r="G3456" t="s">
        <v>215</v>
      </c>
      <c r="H3456">
        <v>2</v>
      </c>
      <c r="I3456">
        <v>2016</v>
      </c>
      <c r="J3456">
        <v>2</v>
      </c>
      <c r="L3456">
        <v>23086007</v>
      </c>
      <c r="M3456">
        <v>4.0999999999999996</v>
      </c>
      <c r="P3456" s="29">
        <f t="shared" si="143"/>
        <v>0.51666666666666661</v>
      </c>
    </row>
    <row r="3457" spans="1:16" hidden="1" x14ac:dyDescent="0.25">
      <c r="A3457">
        <v>190905160</v>
      </c>
      <c r="B3457">
        <v>803403</v>
      </c>
      <c r="C3457" t="s">
        <v>224</v>
      </c>
      <c r="D3457">
        <v>2005124</v>
      </c>
      <c r="E3457" t="s">
        <v>220</v>
      </c>
      <c r="F3457" t="s">
        <v>214</v>
      </c>
      <c r="G3457" t="s">
        <v>215</v>
      </c>
      <c r="H3457">
        <v>3</v>
      </c>
      <c r="I3457">
        <v>2016</v>
      </c>
      <c r="J3457">
        <v>2</v>
      </c>
      <c r="L3457">
        <v>23086006</v>
      </c>
      <c r="M3457">
        <v>3.4</v>
      </c>
      <c r="P3457" s="29">
        <f t="shared" si="143"/>
        <v>0.39999999999999997</v>
      </c>
    </row>
    <row r="3458" spans="1:16" hidden="1" x14ac:dyDescent="0.25">
      <c r="A3458">
        <v>190905160</v>
      </c>
      <c r="B3458">
        <v>803403</v>
      </c>
      <c r="C3458" t="s">
        <v>224</v>
      </c>
      <c r="D3458">
        <v>2004186</v>
      </c>
      <c r="E3458" t="s">
        <v>229</v>
      </c>
      <c r="F3458" t="s">
        <v>214</v>
      </c>
      <c r="G3458" t="s">
        <v>215</v>
      </c>
      <c r="H3458">
        <v>2</v>
      </c>
      <c r="I3458">
        <v>2016</v>
      </c>
      <c r="J3458">
        <v>2</v>
      </c>
      <c r="L3458">
        <v>23085274</v>
      </c>
      <c r="M3458">
        <v>5.0999999999999996</v>
      </c>
      <c r="P3458" s="29">
        <f t="shared" si="143"/>
        <v>0.68333333333333324</v>
      </c>
    </row>
    <row r="3459" spans="1:16" hidden="1" x14ac:dyDescent="0.25">
      <c r="A3459">
        <v>190905160</v>
      </c>
      <c r="B3459">
        <v>803403</v>
      </c>
      <c r="C3459" t="s">
        <v>224</v>
      </c>
      <c r="D3459">
        <v>2004183</v>
      </c>
      <c r="E3459" t="s">
        <v>244</v>
      </c>
      <c r="F3459" t="s">
        <v>214</v>
      </c>
      <c r="G3459" t="s">
        <v>215</v>
      </c>
      <c r="H3459">
        <v>2</v>
      </c>
      <c r="I3459">
        <v>2016</v>
      </c>
      <c r="J3459">
        <v>2</v>
      </c>
      <c r="L3459">
        <v>23085266</v>
      </c>
      <c r="M3459">
        <v>5.3</v>
      </c>
      <c r="P3459" s="29">
        <f t="shared" si="143"/>
        <v>0.71666666666666667</v>
      </c>
    </row>
    <row r="3460" spans="1:16" hidden="1" x14ac:dyDescent="0.25">
      <c r="A3460">
        <v>190905160</v>
      </c>
      <c r="B3460">
        <v>803403</v>
      </c>
      <c r="C3460" t="s">
        <v>224</v>
      </c>
      <c r="D3460">
        <v>2019324</v>
      </c>
      <c r="E3460" t="s">
        <v>236</v>
      </c>
      <c r="F3460" t="s">
        <v>214</v>
      </c>
      <c r="G3460" t="s">
        <v>215</v>
      </c>
      <c r="H3460">
        <v>3</v>
      </c>
      <c r="I3460">
        <v>2017</v>
      </c>
      <c r="J3460">
        <v>1</v>
      </c>
      <c r="L3460">
        <v>23090572</v>
      </c>
      <c r="M3460">
        <v>2</v>
      </c>
      <c r="P3460" s="29">
        <f t="shared" si="143"/>
        <v>0.16666666666666666</v>
      </c>
    </row>
    <row r="3461" spans="1:16" hidden="1" x14ac:dyDescent="0.25">
      <c r="A3461">
        <v>190905160</v>
      </c>
      <c r="B3461">
        <v>803403</v>
      </c>
      <c r="C3461" t="s">
        <v>224</v>
      </c>
      <c r="D3461">
        <v>2021900</v>
      </c>
      <c r="E3461" t="s">
        <v>216</v>
      </c>
      <c r="F3461" t="s">
        <v>214</v>
      </c>
      <c r="G3461" t="s">
        <v>215</v>
      </c>
      <c r="H3461">
        <v>3</v>
      </c>
      <c r="I3461">
        <v>2017</v>
      </c>
      <c r="J3461">
        <v>1</v>
      </c>
      <c r="L3461">
        <v>23094490</v>
      </c>
      <c r="M3461">
        <v>3</v>
      </c>
      <c r="P3461" s="29">
        <f t="shared" si="143"/>
        <v>0.33333333333333331</v>
      </c>
    </row>
    <row r="3462" spans="1:16" hidden="1" x14ac:dyDescent="0.25">
      <c r="A3462">
        <v>190905160</v>
      </c>
      <c r="B3462">
        <v>803403</v>
      </c>
      <c r="C3462" t="s">
        <v>224</v>
      </c>
      <c r="D3462">
        <v>2005133</v>
      </c>
      <c r="E3462" t="s">
        <v>228</v>
      </c>
      <c r="F3462" t="s">
        <v>214</v>
      </c>
      <c r="G3462" t="s">
        <v>215</v>
      </c>
      <c r="H3462">
        <v>3</v>
      </c>
      <c r="I3462">
        <v>2017</v>
      </c>
      <c r="J3462">
        <v>1</v>
      </c>
      <c r="L3462">
        <v>23091004</v>
      </c>
      <c r="M3462">
        <v>2.8</v>
      </c>
      <c r="P3462" s="29">
        <f t="shared" si="143"/>
        <v>0.3</v>
      </c>
    </row>
    <row r="3463" spans="1:16" hidden="1" x14ac:dyDescent="0.25">
      <c r="A3463">
        <v>190905160</v>
      </c>
      <c r="B3463">
        <v>803403</v>
      </c>
      <c r="C3463" t="s">
        <v>224</v>
      </c>
      <c r="D3463">
        <v>2005108</v>
      </c>
      <c r="E3463" t="s">
        <v>217</v>
      </c>
      <c r="F3463" t="s">
        <v>214</v>
      </c>
      <c r="G3463" t="s">
        <v>215</v>
      </c>
      <c r="H3463">
        <v>3</v>
      </c>
      <c r="I3463">
        <v>2017</v>
      </c>
      <c r="J3463">
        <v>1</v>
      </c>
      <c r="L3463">
        <v>23094424</v>
      </c>
      <c r="M3463">
        <v>1.6</v>
      </c>
      <c r="P3463" s="29">
        <f t="shared" si="143"/>
        <v>0.10000000000000002</v>
      </c>
    </row>
    <row r="3464" spans="1:16" hidden="1" x14ac:dyDescent="0.25">
      <c r="A3464">
        <v>191024028</v>
      </c>
      <c r="B3464">
        <v>803407</v>
      </c>
      <c r="C3464" t="s">
        <v>317</v>
      </c>
      <c r="D3464">
        <v>2005118</v>
      </c>
      <c r="E3464" t="s">
        <v>223</v>
      </c>
      <c r="F3464" t="s">
        <v>214</v>
      </c>
      <c r="G3464" t="s">
        <v>215</v>
      </c>
      <c r="H3464">
        <v>3</v>
      </c>
      <c r="I3464">
        <v>2015</v>
      </c>
      <c r="J3464">
        <v>1</v>
      </c>
      <c r="L3464">
        <v>23066497</v>
      </c>
      <c r="M3464" t="s">
        <v>221</v>
      </c>
      <c r="P3464" s="29" t="str">
        <f t="shared" ref="P3464:P3476" si="144">IF(AND(ISNUMBER(M3464),H3464&lt;&gt;4,N3464&lt;&gt;"X"),(M3464-1)/6,IF(H3464=4,"DRP",IF(AND(H3464=3,M3464="NA"),"BAD",IF(AND(H3464=2),"CVL",IF(AND(H3464=1,ISBLANK(M3464)),"NULL","UNK")))))</f>
        <v>BAD</v>
      </c>
    </row>
    <row r="3465" spans="1:16" hidden="1" x14ac:dyDescent="0.25">
      <c r="A3465">
        <v>191024028</v>
      </c>
      <c r="B3465">
        <v>803407</v>
      </c>
      <c r="C3465" t="s">
        <v>317</v>
      </c>
      <c r="D3465">
        <v>2021600</v>
      </c>
      <c r="E3465" t="s">
        <v>219</v>
      </c>
      <c r="F3465" t="s">
        <v>214</v>
      </c>
      <c r="G3465" t="s">
        <v>215</v>
      </c>
      <c r="H3465">
        <v>2</v>
      </c>
      <c r="I3465">
        <v>2015</v>
      </c>
      <c r="J3465">
        <v>1</v>
      </c>
      <c r="L3465">
        <v>23066437</v>
      </c>
      <c r="M3465">
        <v>4.0999999999999996</v>
      </c>
      <c r="P3465" s="29">
        <f t="shared" si="144"/>
        <v>0.51666666666666661</v>
      </c>
    </row>
    <row r="3466" spans="1:16" hidden="1" x14ac:dyDescent="0.25">
      <c r="A3466">
        <v>191024028</v>
      </c>
      <c r="B3466">
        <v>803407</v>
      </c>
      <c r="C3466" t="s">
        <v>317</v>
      </c>
      <c r="D3466">
        <v>2005102</v>
      </c>
      <c r="E3466" t="s">
        <v>218</v>
      </c>
      <c r="F3466" t="s">
        <v>214</v>
      </c>
      <c r="G3466" t="s">
        <v>215</v>
      </c>
      <c r="H3466">
        <v>3</v>
      </c>
      <c r="I3466">
        <v>2015</v>
      </c>
      <c r="J3466">
        <v>1</v>
      </c>
      <c r="L3466">
        <v>23066488</v>
      </c>
      <c r="M3466">
        <v>2</v>
      </c>
      <c r="P3466" s="29">
        <f t="shared" si="144"/>
        <v>0.16666666666666666</v>
      </c>
    </row>
    <row r="3467" spans="1:16" hidden="1" x14ac:dyDescent="0.25">
      <c r="A3467">
        <v>191024028</v>
      </c>
      <c r="B3467">
        <v>803407</v>
      </c>
      <c r="C3467" t="s">
        <v>317</v>
      </c>
      <c r="D3467">
        <v>2005099</v>
      </c>
      <c r="E3467" t="s">
        <v>217</v>
      </c>
      <c r="F3467" t="s">
        <v>214</v>
      </c>
      <c r="G3467" t="s">
        <v>215</v>
      </c>
      <c r="H3467">
        <v>2</v>
      </c>
      <c r="I3467">
        <v>2015</v>
      </c>
      <c r="J3467">
        <v>1</v>
      </c>
      <c r="L3467">
        <v>23066427</v>
      </c>
      <c r="M3467">
        <v>4.2</v>
      </c>
      <c r="P3467" s="29">
        <f t="shared" si="144"/>
        <v>0.53333333333333333</v>
      </c>
    </row>
    <row r="3468" spans="1:16" hidden="1" x14ac:dyDescent="0.25">
      <c r="A3468">
        <v>191024028</v>
      </c>
      <c r="B3468">
        <v>803407</v>
      </c>
      <c r="C3468" t="s">
        <v>317</v>
      </c>
      <c r="D3468">
        <v>2021754</v>
      </c>
      <c r="E3468" t="s">
        <v>216</v>
      </c>
      <c r="F3468" t="s">
        <v>214</v>
      </c>
      <c r="G3468" t="s">
        <v>215</v>
      </c>
      <c r="H3468">
        <v>3</v>
      </c>
      <c r="I3468">
        <v>2015</v>
      </c>
      <c r="J3468">
        <v>1</v>
      </c>
      <c r="L3468">
        <v>23066446</v>
      </c>
      <c r="M3468" t="s">
        <v>221</v>
      </c>
      <c r="P3468" s="29" t="str">
        <f t="shared" si="144"/>
        <v>BAD</v>
      </c>
    </row>
    <row r="3469" spans="1:16" hidden="1" x14ac:dyDescent="0.25">
      <c r="A3469">
        <v>191024028</v>
      </c>
      <c r="B3469">
        <v>803407</v>
      </c>
      <c r="C3469" t="s">
        <v>317</v>
      </c>
      <c r="D3469">
        <v>2004098</v>
      </c>
      <c r="E3469" t="s">
        <v>213</v>
      </c>
      <c r="F3469" t="s">
        <v>214</v>
      </c>
      <c r="G3469" t="s">
        <v>215</v>
      </c>
      <c r="H3469">
        <v>2</v>
      </c>
      <c r="I3469">
        <v>2015</v>
      </c>
      <c r="J3469">
        <v>1</v>
      </c>
      <c r="L3469">
        <v>23066521</v>
      </c>
      <c r="M3469">
        <v>5.2</v>
      </c>
      <c r="P3469" s="29">
        <f t="shared" si="144"/>
        <v>0.70000000000000007</v>
      </c>
    </row>
    <row r="3470" spans="1:16" hidden="1" x14ac:dyDescent="0.25">
      <c r="A3470">
        <v>191024028</v>
      </c>
      <c r="B3470">
        <v>803407</v>
      </c>
      <c r="C3470" t="s">
        <v>317</v>
      </c>
      <c r="D3470">
        <v>2004112</v>
      </c>
      <c r="E3470" t="s">
        <v>244</v>
      </c>
      <c r="F3470" t="s">
        <v>214</v>
      </c>
      <c r="G3470" t="s">
        <v>215</v>
      </c>
      <c r="H3470">
        <v>3</v>
      </c>
      <c r="I3470">
        <v>2015</v>
      </c>
      <c r="J3470">
        <v>2</v>
      </c>
      <c r="L3470">
        <v>23073234</v>
      </c>
      <c r="M3470" t="s">
        <v>221</v>
      </c>
      <c r="P3470" s="29" t="str">
        <f t="shared" si="144"/>
        <v>BAD</v>
      </c>
    </row>
    <row r="3471" spans="1:16" hidden="1" x14ac:dyDescent="0.25">
      <c r="A3471">
        <v>191024028</v>
      </c>
      <c r="B3471">
        <v>803407</v>
      </c>
      <c r="C3471" t="s">
        <v>317</v>
      </c>
      <c r="D3471">
        <v>2021580</v>
      </c>
      <c r="E3471" t="s">
        <v>241</v>
      </c>
      <c r="F3471" t="s">
        <v>214</v>
      </c>
      <c r="G3471" t="s">
        <v>215</v>
      </c>
      <c r="H3471">
        <v>3</v>
      </c>
      <c r="I3471">
        <v>2015</v>
      </c>
      <c r="J3471">
        <v>2</v>
      </c>
      <c r="L3471">
        <v>23072001</v>
      </c>
      <c r="M3471" t="s">
        <v>221</v>
      </c>
      <c r="P3471" s="29" t="str">
        <f t="shared" si="144"/>
        <v>BAD</v>
      </c>
    </row>
    <row r="3472" spans="1:16" hidden="1" x14ac:dyDescent="0.25">
      <c r="A3472">
        <v>191024028</v>
      </c>
      <c r="B3472">
        <v>803407</v>
      </c>
      <c r="C3472" t="s">
        <v>317</v>
      </c>
      <c r="D3472">
        <v>2005117</v>
      </c>
      <c r="E3472" t="s">
        <v>220</v>
      </c>
      <c r="F3472" t="s">
        <v>214</v>
      </c>
      <c r="G3472" t="s">
        <v>215</v>
      </c>
      <c r="H3472">
        <v>3</v>
      </c>
      <c r="I3472">
        <v>2015</v>
      </c>
      <c r="J3472">
        <v>2</v>
      </c>
      <c r="L3472">
        <v>23070458</v>
      </c>
      <c r="M3472" t="s">
        <v>221</v>
      </c>
      <c r="P3472" s="29" t="str">
        <f t="shared" si="144"/>
        <v>BAD</v>
      </c>
    </row>
    <row r="3473" spans="1:16" hidden="1" x14ac:dyDescent="0.25">
      <c r="A3473">
        <v>191024028</v>
      </c>
      <c r="B3473">
        <v>803407</v>
      </c>
      <c r="C3473" t="s">
        <v>317</v>
      </c>
      <c r="D3473">
        <v>2021602</v>
      </c>
      <c r="E3473" t="s">
        <v>242</v>
      </c>
      <c r="F3473" t="s">
        <v>214</v>
      </c>
      <c r="G3473" t="s">
        <v>215</v>
      </c>
      <c r="H3473">
        <v>3</v>
      </c>
      <c r="I3473">
        <v>2015</v>
      </c>
      <c r="J3473">
        <v>2</v>
      </c>
      <c r="L3473">
        <v>23072007</v>
      </c>
      <c r="M3473" t="s">
        <v>221</v>
      </c>
      <c r="P3473" s="29" t="str">
        <f t="shared" si="144"/>
        <v>BAD</v>
      </c>
    </row>
    <row r="3474" spans="1:16" hidden="1" x14ac:dyDescent="0.25">
      <c r="A3474">
        <v>191024028</v>
      </c>
      <c r="B3474">
        <v>803407</v>
      </c>
      <c r="C3474" t="s">
        <v>317</v>
      </c>
      <c r="D3474">
        <v>2005118</v>
      </c>
      <c r="E3474" t="s">
        <v>223</v>
      </c>
      <c r="F3474" t="s">
        <v>214</v>
      </c>
      <c r="G3474" t="s">
        <v>215</v>
      </c>
      <c r="H3474">
        <v>2</v>
      </c>
      <c r="I3474">
        <v>2015</v>
      </c>
      <c r="J3474">
        <v>2</v>
      </c>
      <c r="L3474">
        <v>23071574</v>
      </c>
      <c r="M3474">
        <v>4.2</v>
      </c>
      <c r="P3474" s="29">
        <f t="shared" si="144"/>
        <v>0.53333333333333333</v>
      </c>
    </row>
    <row r="3475" spans="1:16" hidden="1" x14ac:dyDescent="0.25">
      <c r="A3475">
        <v>191024028</v>
      </c>
      <c r="B3475">
        <v>803407</v>
      </c>
      <c r="C3475" t="s">
        <v>317</v>
      </c>
      <c r="D3475">
        <v>2021754</v>
      </c>
      <c r="E3475" t="s">
        <v>216</v>
      </c>
      <c r="F3475" t="s">
        <v>214</v>
      </c>
      <c r="G3475" t="s">
        <v>215</v>
      </c>
      <c r="H3475">
        <v>3</v>
      </c>
      <c r="I3475">
        <v>2015</v>
      </c>
      <c r="J3475">
        <v>2</v>
      </c>
      <c r="L3475">
        <v>23074070</v>
      </c>
      <c r="M3475" t="s">
        <v>221</v>
      </c>
      <c r="P3475" s="29" t="str">
        <f t="shared" si="144"/>
        <v>BAD</v>
      </c>
    </row>
    <row r="3476" spans="1:16" hidden="1" x14ac:dyDescent="0.25">
      <c r="A3476">
        <v>191024028</v>
      </c>
      <c r="B3476">
        <v>803407</v>
      </c>
      <c r="C3476" t="s">
        <v>317</v>
      </c>
      <c r="D3476">
        <v>2005102</v>
      </c>
      <c r="E3476" t="s">
        <v>218</v>
      </c>
      <c r="F3476" t="s">
        <v>214</v>
      </c>
      <c r="G3476" t="s">
        <v>215</v>
      </c>
      <c r="H3476">
        <v>3</v>
      </c>
      <c r="I3476">
        <v>2015</v>
      </c>
      <c r="J3476">
        <v>2</v>
      </c>
      <c r="L3476">
        <v>23071946</v>
      </c>
      <c r="M3476">
        <v>2.6</v>
      </c>
      <c r="P3476" s="29">
        <f t="shared" si="144"/>
        <v>0.26666666666666666</v>
      </c>
    </row>
    <row r="3477" spans="1:16" hidden="1" x14ac:dyDescent="0.25">
      <c r="A3477">
        <v>191024028</v>
      </c>
      <c r="B3477">
        <v>803407</v>
      </c>
      <c r="C3477" t="s">
        <v>317</v>
      </c>
      <c r="D3477">
        <v>2004116</v>
      </c>
      <c r="E3477" t="s">
        <v>229</v>
      </c>
      <c r="F3477" t="s">
        <v>214</v>
      </c>
      <c r="G3477" t="s">
        <v>215</v>
      </c>
      <c r="H3477">
        <v>2</v>
      </c>
      <c r="I3477">
        <v>2016</v>
      </c>
      <c r="J3477">
        <v>1</v>
      </c>
      <c r="L3477">
        <v>23078177</v>
      </c>
      <c r="M3477">
        <v>5</v>
      </c>
      <c r="P3477" s="29">
        <f t="shared" ref="P3477:P3484" si="145">IF(AND(ISNUMBER(M3477),H3477&lt;&gt;4),(M3477-1)/6,IF(H3477=4,"DRP",IF(AND(H3477=3,M3477="NA"),"BAD",IF(AND(H3477=2),"CVL",IF(AND(H3477=1,ISBLANK(M3477)),"NULL","UNK")))))</f>
        <v>0.66666666666666663</v>
      </c>
    </row>
    <row r="3478" spans="1:16" hidden="1" x14ac:dyDescent="0.25">
      <c r="A3478">
        <v>191024028</v>
      </c>
      <c r="B3478">
        <v>803407</v>
      </c>
      <c r="C3478" t="s">
        <v>317</v>
      </c>
      <c r="D3478">
        <v>2005131</v>
      </c>
      <c r="E3478" t="s">
        <v>228</v>
      </c>
      <c r="F3478" t="s">
        <v>214</v>
      </c>
      <c r="G3478" t="s">
        <v>215</v>
      </c>
      <c r="H3478">
        <v>3</v>
      </c>
      <c r="I3478">
        <v>2016</v>
      </c>
      <c r="J3478">
        <v>1</v>
      </c>
      <c r="L3478">
        <v>23081641</v>
      </c>
      <c r="M3478" t="s">
        <v>221</v>
      </c>
      <c r="P3478" s="29" t="str">
        <f t="shared" si="145"/>
        <v>BAD</v>
      </c>
    </row>
    <row r="3479" spans="1:16" hidden="1" x14ac:dyDescent="0.25">
      <c r="A3479">
        <v>191024028</v>
      </c>
      <c r="B3479">
        <v>803407</v>
      </c>
      <c r="C3479" t="s">
        <v>317</v>
      </c>
      <c r="D3479">
        <v>2005102</v>
      </c>
      <c r="E3479" t="s">
        <v>218</v>
      </c>
      <c r="F3479" t="s">
        <v>214</v>
      </c>
      <c r="G3479" t="s">
        <v>215</v>
      </c>
      <c r="H3479">
        <v>3</v>
      </c>
      <c r="I3479">
        <v>2016</v>
      </c>
      <c r="J3479">
        <v>1</v>
      </c>
      <c r="L3479">
        <v>23081384</v>
      </c>
      <c r="M3479">
        <v>3.1</v>
      </c>
      <c r="P3479" s="29">
        <f t="shared" si="145"/>
        <v>0.35000000000000003</v>
      </c>
    </row>
    <row r="3480" spans="1:16" hidden="1" x14ac:dyDescent="0.25">
      <c r="A3480">
        <v>191024028</v>
      </c>
      <c r="B3480">
        <v>803407</v>
      </c>
      <c r="C3480" t="s">
        <v>317</v>
      </c>
      <c r="D3480">
        <v>2021602</v>
      </c>
      <c r="E3480" t="s">
        <v>242</v>
      </c>
      <c r="F3480" t="s">
        <v>214</v>
      </c>
      <c r="G3480" t="s">
        <v>215</v>
      </c>
      <c r="H3480">
        <v>3</v>
      </c>
      <c r="I3480">
        <v>2016</v>
      </c>
      <c r="J3480">
        <v>1</v>
      </c>
      <c r="L3480">
        <v>23081154</v>
      </c>
      <c r="M3480">
        <v>2</v>
      </c>
      <c r="P3480" s="29">
        <f t="shared" si="145"/>
        <v>0.16666666666666666</v>
      </c>
    </row>
    <row r="3481" spans="1:16" hidden="1" x14ac:dyDescent="0.25">
      <c r="A3481">
        <v>191024028</v>
      </c>
      <c r="B3481">
        <v>803407</v>
      </c>
      <c r="C3481" t="s">
        <v>317</v>
      </c>
      <c r="D3481">
        <v>2021580</v>
      </c>
      <c r="E3481" t="s">
        <v>241</v>
      </c>
      <c r="F3481" t="s">
        <v>214</v>
      </c>
      <c r="G3481" t="s">
        <v>215</v>
      </c>
      <c r="H3481">
        <v>3</v>
      </c>
      <c r="I3481">
        <v>2016</v>
      </c>
      <c r="J3481">
        <v>1</v>
      </c>
      <c r="L3481">
        <v>23081157</v>
      </c>
      <c r="M3481">
        <v>2.8</v>
      </c>
      <c r="P3481" s="29">
        <f t="shared" si="145"/>
        <v>0.3</v>
      </c>
    </row>
    <row r="3482" spans="1:16" hidden="1" x14ac:dyDescent="0.25">
      <c r="A3482">
        <v>191024028</v>
      </c>
      <c r="B3482">
        <v>803407</v>
      </c>
      <c r="C3482" t="s">
        <v>317</v>
      </c>
      <c r="D3482">
        <v>2021754</v>
      </c>
      <c r="E3482" t="s">
        <v>216</v>
      </c>
      <c r="F3482" t="s">
        <v>214</v>
      </c>
      <c r="G3482" t="s">
        <v>215</v>
      </c>
      <c r="H3482">
        <v>3</v>
      </c>
      <c r="I3482">
        <v>2016</v>
      </c>
      <c r="J3482">
        <v>1</v>
      </c>
      <c r="L3482">
        <v>23081126</v>
      </c>
      <c r="M3482">
        <v>1.6</v>
      </c>
      <c r="P3482" s="29">
        <f t="shared" si="145"/>
        <v>0.10000000000000002</v>
      </c>
    </row>
    <row r="3483" spans="1:16" hidden="1" x14ac:dyDescent="0.25">
      <c r="A3483">
        <v>191024028</v>
      </c>
      <c r="B3483">
        <v>803407</v>
      </c>
      <c r="C3483" t="s">
        <v>317</v>
      </c>
      <c r="D3483">
        <v>2004112</v>
      </c>
      <c r="E3483" t="s">
        <v>244</v>
      </c>
      <c r="F3483" t="s">
        <v>214</v>
      </c>
      <c r="G3483" t="s">
        <v>215</v>
      </c>
      <c r="H3483">
        <v>3</v>
      </c>
      <c r="I3483">
        <v>2016</v>
      </c>
      <c r="J3483">
        <v>1</v>
      </c>
      <c r="L3483">
        <v>23073233</v>
      </c>
      <c r="M3483" t="s">
        <v>221</v>
      </c>
      <c r="P3483" s="29" t="str">
        <f t="shared" si="145"/>
        <v>BAD</v>
      </c>
    </row>
    <row r="3484" spans="1:16" hidden="1" x14ac:dyDescent="0.25">
      <c r="A3484">
        <v>191024028</v>
      </c>
      <c r="B3484">
        <v>803407</v>
      </c>
      <c r="C3484" t="s">
        <v>317</v>
      </c>
      <c r="D3484">
        <v>2005117</v>
      </c>
      <c r="E3484" t="s">
        <v>220</v>
      </c>
      <c r="F3484" t="s">
        <v>214</v>
      </c>
      <c r="G3484" t="s">
        <v>215</v>
      </c>
      <c r="H3484">
        <v>3</v>
      </c>
      <c r="I3484">
        <v>2016</v>
      </c>
      <c r="J3484">
        <v>1</v>
      </c>
      <c r="L3484">
        <v>23078738</v>
      </c>
      <c r="M3484" t="s">
        <v>221</v>
      </c>
      <c r="P3484" s="29" t="str">
        <f t="shared" si="145"/>
        <v>BAD</v>
      </c>
    </row>
    <row r="3485" spans="1:16" hidden="1" x14ac:dyDescent="0.25">
      <c r="A3485">
        <v>191039440</v>
      </c>
      <c r="B3485">
        <v>803407</v>
      </c>
      <c r="C3485" t="s">
        <v>317</v>
      </c>
      <c r="D3485">
        <v>2004098</v>
      </c>
      <c r="E3485" t="s">
        <v>213</v>
      </c>
      <c r="F3485" t="s">
        <v>214</v>
      </c>
      <c r="G3485" t="s">
        <v>215</v>
      </c>
      <c r="H3485">
        <v>2</v>
      </c>
      <c r="I3485">
        <v>2015</v>
      </c>
      <c r="J3485">
        <v>1</v>
      </c>
      <c r="L3485">
        <v>23066517</v>
      </c>
      <c r="M3485">
        <v>6.1</v>
      </c>
      <c r="P3485" s="29">
        <f t="shared" ref="P3485:P3519" si="146">IF(AND(ISNUMBER(M3485),H3485&lt;&gt;4,N3485&lt;&gt;"X"),(M3485-1)/6,IF(H3485=4,"DRP",IF(AND(H3485=3,M3485="NA"),"BAD",IF(AND(H3485=2),"CVL",IF(AND(H3485=1,ISBLANK(M3485)),"NULL","UNK")))))</f>
        <v>0.85</v>
      </c>
    </row>
    <row r="3486" spans="1:16" hidden="1" x14ac:dyDescent="0.25">
      <c r="A3486">
        <v>191039440</v>
      </c>
      <c r="B3486">
        <v>803407</v>
      </c>
      <c r="C3486" t="s">
        <v>317</v>
      </c>
      <c r="D3486">
        <v>2021754</v>
      </c>
      <c r="E3486" t="s">
        <v>216</v>
      </c>
      <c r="F3486" t="s">
        <v>214</v>
      </c>
      <c r="G3486" t="s">
        <v>215</v>
      </c>
      <c r="H3486">
        <v>3</v>
      </c>
      <c r="I3486">
        <v>2015</v>
      </c>
      <c r="J3486">
        <v>1</v>
      </c>
      <c r="L3486">
        <v>23066446</v>
      </c>
      <c r="M3486">
        <v>2.2000000000000002</v>
      </c>
      <c r="P3486" s="29">
        <f t="shared" si="146"/>
        <v>0.20000000000000004</v>
      </c>
    </row>
    <row r="3487" spans="1:16" hidden="1" x14ac:dyDescent="0.25">
      <c r="A3487">
        <v>191039440</v>
      </c>
      <c r="B3487">
        <v>803407</v>
      </c>
      <c r="C3487" t="s">
        <v>317</v>
      </c>
      <c r="D3487">
        <v>2005099</v>
      </c>
      <c r="E3487" t="s">
        <v>217</v>
      </c>
      <c r="F3487" t="s">
        <v>214</v>
      </c>
      <c r="G3487" t="s">
        <v>215</v>
      </c>
      <c r="H3487">
        <v>3</v>
      </c>
      <c r="I3487">
        <v>2015</v>
      </c>
      <c r="J3487">
        <v>1</v>
      </c>
      <c r="L3487">
        <v>23066427</v>
      </c>
      <c r="M3487">
        <v>2.4</v>
      </c>
      <c r="P3487" s="29">
        <f t="shared" si="146"/>
        <v>0.23333333333333331</v>
      </c>
    </row>
    <row r="3488" spans="1:16" hidden="1" x14ac:dyDescent="0.25">
      <c r="A3488">
        <v>191039440</v>
      </c>
      <c r="B3488">
        <v>803407</v>
      </c>
      <c r="C3488" t="s">
        <v>317</v>
      </c>
      <c r="D3488">
        <v>2005102</v>
      </c>
      <c r="E3488" t="s">
        <v>218</v>
      </c>
      <c r="F3488" t="s">
        <v>214</v>
      </c>
      <c r="G3488" t="s">
        <v>215</v>
      </c>
      <c r="H3488">
        <v>3</v>
      </c>
      <c r="I3488">
        <v>2015</v>
      </c>
      <c r="J3488">
        <v>1</v>
      </c>
      <c r="L3488">
        <v>23066488</v>
      </c>
      <c r="M3488">
        <v>1.7</v>
      </c>
      <c r="P3488" s="29">
        <f t="shared" si="146"/>
        <v>0.11666666666666665</v>
      </c>
    </row>
    <row r="3489" spans="1:16" hidden="1" x14ac:dyDescent="0.25">
      <c r="A3489">
        <v>191039440</v>
      </c>
      <c r="B3489">
        <v>803407</v>
      </c>
      <c r="C3489" t="s">
        <v>317</v>
      </c>
      <c r="D3489">
        <v>2021600</v>
      </c>
      <c r="E3489" t="s">
        <v>219</v>
      </c>
      <c r="F3489" t="s">
        <v>214</v>
      </c>
      <c r="G3489" t="s">
        <v>215</v>
      </c>
      <c r="H3489">
        <v>3</v>
      </c>
      <c r="I3489">
        <v>2015</v>
      </c>
      <c r="J3489">
        <v>1</v>
      </c>
      <c r="L3489">
        <v>23066437</v>
      </c>
      <c r="M3489">
        <v>2.7</v>
      </c>
      <c r="P3489" s="29">
        <f t="shared" si="146"/>
        <v>0.28333333333333338</v>
      </c>
    </row>
    <row r="3490" spans="1:16" hidden="1" x14ac:dyDescent="0.25">
      <c r="A3490">
        <v>191039440</v>
      </c>
      <c r="B3490">
        <v>803407</v>
      </c>
      <c r="C3490" t="s">
        <v>317</v>
      </c>
      <c r="D3490">
        <v>2005118</v>
      </c>
      <c r="E3490" t="s">
        <v>223</v>
      </c>
      <c r="F3490" t="s">
        <v>214</v>
      </c>
      <c r="G3490" t="s">
        <v>215</v>
      </c>
      <c r="H3490">
        <v>3</v>
      </c>
      <c r="I3490">
        <v>2015</v>
      </c>
      <c r="J3490">
        <v>1</v>
      </c>
      <c r="L3490">
        <v>23066497</v>
      </c>
      <c r="M3490">
        <v>3.6</v>
      </c>
      <c r="P3490" s="29">
        <f t="shared" si="146"/>
        <v>0.43333333333333335</v>
      </c>
    </row>
    <row r="3491" spans="1:16" hidden="1" x14ac:dyDescent="0.25">
      <c r="A3491">
        <v>191039440</v>
      </c>
      <c r="B3491">
        <v>803407</v>
      </c>
      <c r="C3491" t="s">
        <v>317</v>
      </c>
      <c r="D3491">
        <v>2004112</v>
      </c>
      <c r="E3491" t="s">
        <v>244</v>
      </c>
      <c r="F3491" t="s">
        <v>214</v>
      </c>
      <c r="G3491" t="s">
        <v>215</v>
      </c>
      <c r="H3491">
        <v>4</v>
      </c>
      <c r="I3491">
        <v>2015</v>
      </c>
      <c r="J3491">
        <v>2</v>
      </c>
      <c r="L3491">
        <v>23073234</v>
      </c>
      <c r="P3491" s="29" t="str">
        <f t="shared" si="146"/>
        <v>DRP</v>
      </c>
    </row>
    <row r="3492" spans="1:16" hidden="1" x14ac:dyDescent="0.25">
      <c r="A3492">
        <v>191039440</v>
      </c>
      <c r="B3492">
        <v>803407</v>
      </c>
      <c r="C3492" t="s">
        <v>317</v>
      </c>
      <c r="D3492">
        <v>2005099</v>
      </c>
      <c r="E3492" t="s">
        <v>217</v>
      </c>
      <c r="F3492" t="s">
        <v>214</v>
      </c>
      <c r="G3492" t="s">
        <v>215</v>
      </c>
      <c r="H3492">
        <v>4</v>
      </c>
      <c r="I3492">
        <v>2015</v>
      </c>
      <c r="J3492">
        <v>2</v>
      </c>
      <c r="L3492">
        <v>23071939</v>
      </c>
      <c r="P3492" s="29" t="str">
        <f t="shared" si="146"/>
        <v>DRP</v>
      </c>
    </row>
    <row r="3493" spans="1:16" hidden="1" x14ac:dyDescent="0.25">
      <c r="A3493">
        <v>191039440</v>
      </c>
      <c r="B3493">
        <v>803407</v>
      </c>
      <c r="C3493" t="s">
        <v>317</v>
      </c>
      <c r="D3493">
        <v>2005102</v>
      </c>
      <c r="E3493" t="s">
        <v>218</v>
      </c>
      <c r="F3493" t="s">
        <v>214</v>
      </c>
      <c r="G3493" t="s">
        <v>215</v>
      </c>
      <c r="H3493">
        <v>4</v>
      </c>
      <c r="I3493">
        <v>2015</v>
      </c>
      <c r="J3493">
        <v>2</v>
      </c>
      <c r="L3493">
        <v>23072204</v>
      </c>
      <c r="P3493" s="29" t="str">
        <f t="shared" si="146"/>
        <v>DRP</v>
      </c>
    </row>
    <row r="3494" spans="1:16" hidden="1" x14ac:dyDescent="0.25">
      <c r="A3494">
        <v>191039440</v>
      </c>
      <c r="B3494">
        <v>803407</v>
      </c>
      <c r="C3494" t="s">
        <v>317</v>
      </c>
      <c r="D3494">
        <v>2005118</v>
      </c>
      <c r="E3494" t="s">
        <v>223</v>
      </c>
      <c r="F3494" t="s">
        <v>214</v>
      </c>
      <c r="G3494" t="s">
        <v>215</v>
      </c>
      <c r="H3494">
        <v>4</v>
      </c>
      <c r="I3494">
        <v>2015</v>
      </c>
      <c r="J3494">
        <v>2</v>
      </c>
      <c r="L3494">
        <v>23071573</v>
      </c>
      <c r="P3494" s="29" t="str">
        <f t="shared" si="146"/>
        <v>DRP</v>
      </c>
    </row>
    <row r="3495" spans="1:16" hidden="1" x14ac:dyDescent="0.25">
      <c r="A3495">
        <v>191039440</v>
      </c>
      <c r="B3495">
        <v>803407</v>
      </c>
      <c r="C3495" t="s">
        <v>317</v>
      </c>
      <c r="D3495">
        <v>2021600</v>
      </c>
      <c r="E3495" t="s">
        <v>219</v>
      </c>
      <c r="F3495" t="s">
        <v>214</v>
      </c>
      <c r="G3495" t="s">
        <v>215</v>
      </c>
      <c r="H3495">
        <v>4</v>
      </c>
      <c r="I3495">
        <v>2015</v>
      </c>
      <c r="J3495">
        <v>2</v>
      </c>
      <c r="L3495">
        <v>23071942</v>
      </c>
      <c r="P3495" s="29" t="str">
        <f t="shared" si="146"/>
        <v>DRP</v>
      </c>
    </row>
    <row r="3496" spans="1:16" hidden="1" x14ac:dyDescent="0.25">
      <c r="A3496">
        <v>191039440</v>
      </c>
      <c r="B3496">
        <v>803407</v>
      </c>
      <c r="C3496" t="s">
        <v>317</v>
      </c>
      <c r="D3496">
        <v>2021754</v>
      </c>
      <c r="E3496" t="s">
        <v>216</v>
      </c>
      <c r="F3496" t="s">
        <v>214</v>
      </c>
      <c r="G3496" t="s">
        <v>215</v>
      </c>
      <c r="H3496">
        <v>4</v>
      </c>
      <c r="I3496">
        <v>2015</v>
      </c>
      <c r="J3496">
        <v>2</v>
      </c>
      <c r="L3496">
        <v>23074133</v>
      </c>
      <c r="P3496" s="29" t="str">
        <f t="shared" si="146"/>
        <v>DRP</v>
      </c>
    </row>
    <row r="3497" spans="1:16" hidden="1" x14ac:dyDescent="0.25">
      <c r="A3497">
        <v>191057023</v>
      </c>
      <c r="B3497">
        <v>803401</v>
      </c>
      <c r="C3497" t="s">
        <v>318</v>
      </c>
      <c r="D3497">
        <v>2004098</v>
      </c>
      <c r="E3497" t="s">
        <v>213</v>
      </c>
      <c r="F3497" t="s">
        <v>214</v>
      </c>
      <c r="G3497" t="s">
        <v>215</v>
      </c>
      <c r="H3497">
        <v>2</v>
      </c>
      <c r="I3497">
        <v>2015</v>
      </c>
      <c r="J3497">
        <v>1</v>
      </c>
      <c r="L3497">
        <v>23066601</v>
      </c>
      <c r="M3497">
        <v>6.3</v>
      </c>
      <c r="P3497" s="29">
        <f t="shared" si="146"/>
        <v>0.8833333333333333</v>
      </c>
    </row>
    <row r="3498" spans="1:16" hidden="1" x14ac:dyDescent="0.25">
      <c r="A3498">
        <v>191057023</v>
      </c>
      <c r="B3498">
        <v>803401</v>
      </c>
      <c r="C3498" t="s">
        <v>318</v>
      </c>
      <c r="D3498">
        <v>2021754</v>
      </c>
      <c r="E3498" t="s">
        <v>216</v>
      </c>
      <c r="F3498" t="s">
        <v>214</v>
      </c>
      <c r="G3498" t="s">
        <v>215</v>
      </c>
      <c r="H3498">
        <v>3</v>
      </c>
      <c r="I3498">
        <v>2015</v>
      </c>
      <c r="J3498">
        <v>1</v>
      </c>
      <c r="L3498">
        <v>23066480</v>
      </c>
      <c r="M3498">
        <v>1.8</v>
      </c>
      <c r="P3498" s="29">
        <f t="shared" si="146"/>
        <v>0.13333333333333333</v>
      </c>
    </row>
    <row r="3499" spans="1:16" hidden="1" x14ac:dyDescent="0.25">
      <c r="A3499">
        <v>191057023</v>
      </c>
      <c r="B3499">
        <v>803401</v>
      </c>
      <c r="C3499" t="s">
        <v>318</v>
      </c>
      <c r="D3499">
        <v>2005099</v>
      </c>
      <c r="E3499" t="s">
        <v>217</v>
      </c>
      <c r="F3499" t="s">
        <v>214</v>
      </c>
      <c r="G3499" t="s">
        <v>215</v>
      </c>
      <c r="H3499">
        <v>3</v>
      </c>
      <c r="I3499">
        <v>2015</v>
      </c>
      <c r="J3499">
        <v>1</v>
      </c>
      <c r="L3499">
        <v>23066432</v>
      </c>
      <c r="M3499">
        <v>2.9</v>
      </c>
      <c r="P3499" s="29">
        <f t="shared" si="146"/>
        <v>0.31666666666666665</v>
      </c>
    </row>
    <row r="3500" spans="1:16" hidden="1" x14ac:dyDescent="0.25">
      <c r="A3500">
        <v>191057023</v>
      </c>
      <c r="B3500">
        <v>803401</v>
      </c>
      <c r="C3500" t="s">
        <v>318</v>
      </c>
      <c r="D3500">
        <v>2005102</v>
      </c>
      <c r="E3500" t="s">
        <v>218</v>
      </c>
      <c r="F3500" t="s">
        <v>214</v>
      </c>
      <c r="G3500" t="s">
        <v>215</v>
      </c>
      <c r="H3500">
        <v>3</v>
      </c>
      <c r="I3500">
        <v>2015</v>
      </c>
      <c r="J3500">
        <v>1</v>
      </c>
      <c r="L3500">
        <v>23066493</v>
      </c>
      <c r="M3500">
        <v>3.1</v>
      </c>
      <c r="P3500" s="29">
        <f t="shared" si="146"/>
        <v>0.35000000000000003</v>
      </c>
    </row>
    <row r="3501" spans="1:16" hidden="1" x14ac:dyDescent="0.25">
      <c r="A3501">
        <v>191057023</v>
      </c>
      <c r="B3501">
        <v>803401</v>
      </c>
      <c r="C3501" t="s">
        <v>318</v>
      </c>
      <c r="D3501">
        <v>2021600</v>
      </c>
      <c r="E3501" t="s">
        <v>219</v>
      </c>
      <c r="F3501" t="s">
        <v>214</v>
      </c>
      <c r="G3501" t="s">
        <v>215</v>
      </c>
      <c r="H3501">
        <v>3</v>
      </c>
      <c r="I3501">
        <v>2015</v>
      </c>
      <c r="J3501">
        <v>1</v>
      </c>
      <c r="L3501">
        <v>23066440</v>
      </c>
      <c r="M3501">
        <v>2.7</v>
      </c>
      <c r="P3501" s="29">
        <f t="shared" si="146"/>
        <v>0.28333333333333338</v>
      </c>
    </row>
    <row r="3502" spans="1:16" hidden="1" x14ac:dyDescent="0.25">
      <c r="A3502">
        <v>191057023</v>
      </c>
      <c r="B3502">
        <v>803401</v>
      </c>
      <c r="C3502" t="s">
        <v>318</v>
      </c>
      <c r="D3502">
        <v>2005118</v>
      </c>
      <c r="E3502" t="s">
        <v>223</v>
      </c>
      <c r="F3502" t="s">
        <v>214</v>
      </c>
      <c r="G3502" t="s">
        <v>215</v>
      </c>
      <c r="H3502">
        <v>3</v>
      </c>
      <c r="I3502">
        <v>2015</v>
      </c>
      <c r="J3502">
        <v>1</v>
      </c>
      <c r="L3502">
        <v>23067520</v>
      </c>
      <c r="M3502">
        <v>2.4</v>
      </c>
      <c r="P3502" s="29">
        <f t="shared" si="146"/>
        <v>0.23333333333333331</v>
      </c>
    </row>
    <row r="3503" spans="1:16" hidden="1" x14ac:dyDescent="0.25">
      <c r="A3503">
        <v>191057023</v>
      </c>
      <c r="B3503">
        <v>803401</v>
      </c>
      <c r="C3503" t="s">
        <v>318</v>
      </c>
      <c r="D3503">
        <v>2021754</v>
      </c>
      <c r="E3503" t="s">
        <v>216</v>
      </c>
      <c r="F3503" t="s">
        <v>214</v>
      </c>
      <c r="G3503" t="s">
        <v>215</v>
      </c>
      <c r="H3503">
        <v>4</v>
      </c>
      <c r="I3503">
        <v>2015</v>
      </c>
      <c r="J3503">
        <v>2</v>
      </c>
      <c r="L3503">
        <v>23074140</v>
      </c>
      <c r="P3503" s="29" t="str">
        <f t="shared" si="146"/>
        <v>DRP</v>
      </c>
    </row>
    <row r="3504" spans="1:16" hidden="1" x14ac:dyDescent="0.25">
      <c r="A3504">
        <v>191057023</v>
      </c>
      <c r="B3504">
        <v>803401</v>
      </c>
      <c r="C3504" t="s">
        <v>318</v>
      </c>
      <c r="D3504">
        <v>2021600</v>
      </c>
      <c r="E3504" t="s">
        <v>219</v>
      </c>
      <c r="F3504" t="s">
        <v>214</v>
      </c>
      <c r="G3504" t="s">
        <v>215</v>
      </c>
      <c r="H3504">
        <v>4</v>
      </c>
      <c r="I3504">
        <v>2015</v>
      </c>
      <c r="J3504">
        <v>2</v>
      </c>
      <c r="L3504">
        <v>23071942</v>
      </c>
      <c r="P3504" s="29" t="str">
        <f t="shared" si="146"/>
        <v>DRP</v>
      </c>
    </row>
    <row r="3505" spans="1:16" hidden="1" x14ac:dyDescent="0.25">
      <c r="A3505">
        <v>191057023</v>
      </c>
      <c r="B3505">
        <v>803401</v>
      </c>
      <c r="C3505" t="s">
        <v>318</v>
      </c>
      <c r="D3505">
        <v>2005118</v>
      </c>
      <c r="E3505" t="s">
        <v>223</v>
      </c>
      <c r="F3505" t="s">
        <v>214</v>
      </c>
      <c r="G3505" t="s">
        <v>215</v>
      </c>
      <c r="H3505">
        <v>4</v>
      </c>
      <c r="I3505">
        <v>2015</v>
      </c>
      <c r="J3505">
        <v>2</v>
      </c>
      <c r="L3505">
        <v>23071573</v>
      </c>
      <c r="P3505" s="29" t="str">
        <f t="shared" si="146"/>
        <v>DRP</v>
      </c>
    </row>
    <row r="3506" spans="1:16" hidden="1" x14ac:dyDescent="0.25">
      <c r="A3506">
        <v>191057023</v>
      </c>
      <c r="B3506">
        <v>803401</v>
      </c>
      <c r="C3506" t="s">
        <v>318</v>
      </c>
      <c r="D3506">
        <v>2005102</v>
      </c>
      <c r="E3506" t="s">
        <v>218</v>
      </c>
      <c r="F3506" t="s">
        <v>214</v>
      </c>
      <c r="G3506" t="s">
        <v>215</v>
      </c>
      <c r="H3506">
        <v>4</v>
      </c>
      <c r="I3506">
        <v>2015</v>
      </c>
      <c r="J3506">
        <v>2</v>
      </c>
      <c r="L3506">
        <v>23071946</v>
      </c>
      <c r="P3506" s="29" t="str">
        <f t="shared" si="146"/>
        <v>DRP</v>
      </c>
    </row>
    <row r="3507" spans="1:16" hidden="1" x14ac:dyDescent="0.25">
      <c r="A3507">
        <v>191057023</v>
      </c>
      <c r="B3507">
        <v>803401</v>
      </c>
      <c r="C3507" t="s">
        <v>318</v>
      </c>
      <c r="D3507">
        <v>2005099</v>
      </c>
      <c r="E3507" t="s">
        <v>217</v>
      </c>
      <c r="F3507" t="s">
        <v>214</v>
      </c>
      <c r="G3507" t="s">
        <v>215</v>
      </c>
      <c r="H3507">
        <v>4</v>
      </c>
      <c r="I3507">
        <v>2015</v>
      </c>
      <c r="J3507">
        <v>2</v>
      </c>
      <c r="L3507">
        <v>23071932</v>
      </c>
      <c r="P3507" s="29" t="str">
        <f t="shared" si="146"/>
        <v>DRP</v>
      </c>
    </row>
    <row r="3508" spans="1:16" hidden="1" x14ac:dyDescent="0.25">
      <c r="A3508">
        <v>191126483</v>
      </c>
      <c r="B3508">
        <v>803400</v>
      </c>
      <c r="C3508" t="s">
        <v>212</v>
      </c>
      <c r="D3508">
        <v>2004098</v>
      </c>
      <c r="E3508" t="s">
        <v>213</v>
      </c>
      <c r="F3508" t="s">
        <v>214</v>
      </c>
      <c r="G3508" t="s">
        <v>215</v>
      </c>
      <c r="H3508">
        <v>3</v>
      </c>
      <c r="I3508">
        <v>2015</v>
      </c>
      <c r="J3508">
        <v>1</v>
      </c>
      <c r="L3508">
        <v>23066603</v>
      </c>
      <c r="M3508">
        <v>1</v>
      </c>
      <c r="P3508" s="29">
        <f t="shared" si="146"/>
        <v>0</v>
      </c>
    </row>
    <row r="3509" spans="1:16" hidden="1" x14ac:dyDescent="0.25">
      <c r="A3509">
        <v>191126483</v>
      </c>
      <c r="B3509">
        <v>803400</v>
      </c>
      <c r="C3509" t="s">
        <v>212</v>
      </c>
      <c r="D3509">
        <v>2021754</v>
      </c>
      <c r="E3509" t="s">
        <v>216</v>
      </c>
      <c r="F3509" t="s">
        <v>214</v>
      </c>
      <c r="G3509" t="s">
        <v>215</v>
      </c>
      <c r="H3509">
        <v>3</v>
      </c>
      <c r="I3509">
        <v>2015</v>
      </c>
      <c r="J3509">
        <v>1</v>
      </c>
      <c r="L3509">
        <v>23066480</v>
      </c>
      <c r="M3509">
        <v>1.8</v>
      </c>
      <c r="P3509" s="29">
        <f t="shared" si="146"/>
        <v>0.13333333333333333</v>
      </c>
    </row>
    <row r="3510" spans="1:16" hidden="1" x14ac:dyDescent="0.25">
      <c r="A3510">
        <v>191126483</v>
      </c>
      <c r="B3510">
        <v>803400</v>
      </c>
      <c r="C3510" t="s">
        <v>212</v>
      </c>
      <c r="D3510">
        <v>2005099</v>
      </c>
      <c r="E3510" t="s">
        <v>217</v>
      </c>
      <c r="F3510" t="s">
        <v>214</v>
      </c>
      <c r="G3510" t="s">
        <v>215</v>
      </c>
      <c r="H3510">
        <v>3</v>
      </c>
      <c r="I3510">
        <v>2015</v>
      </c>
      <c r="J3510">
        <v>1</v>
      </c>
      <c r="L3510">
        <v>23066432</v>
      </c>
      <c r="M3510">
        <v>2.9</v>
      </c>
      <c r="P3510" s="29">
        <f t="shared" si="146"/>
        <v>0.31666666666666665</v>
      </c>
    </row>
    <row r="3511" spans="1:16" hidden="1" x14ac:dyDescent="0.25">
      <c r="A3511">
        <v>191126483</v>
      </c>
      <c r="B3511">
        <v>803400</v>
      </c>
      <c r="C3511" t="s">
        <v>212</v>
      </c>
      <c r="D3511">
        <v>2005102</v>
      </c>
      <c r="E3511" t="s">
        <v>218</v>
      </c>
      <c r="F3511" t="s">
        <v>214</v>
      </c>
      <c r="G3511" t="s">
        <v>215</v>
      </c>
      <c r="H3511">
        <v>3</v>
      </c>
      <c r="I3511">
        <v>2015</v>
      </c>
      <c r="J3511">
        <v>1</v>
      </c>
      <c r="L3511">
        <v>23066493</v>
      </c>
      <c r="M3511">
        <v>1.7</v>
      </c>
      <c r="P3511" s="29">
        <f t="shared" si="146"/>
        <v>0.11666666666666665</v>
      </c>
    </row>
    <row r="3512" spans="1:16" hidden="1" x14ac:dyDescent="0.25">
      <c r="A3512">
        <v>191126483</v>
      </c>
      <c r="B3512">
        <v>803400</v>
      </c>
      <c r="C3512" t="s">
        <v>212</v>
      </c>
      <c r="D3512">
        <v>2021600</v>
      </c>
      <c r="E3512" t="s">
        <v>219</v>
      </c>
      <c r="F3512" t="s">
        <v>214</v>
      </c>
      <c r="G3512" t="s">
        <v>215</v>
      </c>
      <c r="H3512">
        <v>3</v>
      </c>
      <c r="I3512">
        <v>2015</v>
      </c>
      <c r="J3512">
        <v>1</v>
      </c>
      <c r="L3512">
        <v>23066440</v>
      </c>
      <c r="M3512">
        <v>2</v>
      </c>
      <c r="P3512" s="29">
        <f t="shared" si="146"/>
        <v>0.16666666666666666</v>
      </c>
    </row>
    <row r="3513" spans="1:16" hidden="1" x14ac:dyDescent="0.25">
      <c r="A3513">
        <v>191126483</v>
      </c>
      <c r="B3513">
        <v>803400</v>
      </c>
      <c r="C3513" t="s">
        <v>212</v>
      </c>
      <c r="D3513">
        <v>2005117</v>
      </c>
      <c r="E3513" t="s">
        <v>220</v>
      </c>
      <c r="F3513" t="s">
        <v>214</v>
      </c>
      <c r="G3513" t="s">
        <v>215</v>
      </c>
      <c r="H3513">
        <v>3</v>
      </c>
      <c r="I3513">
        <v>2015</v>
      </c>
      <c r="J3513">
        <v>1</v>
      </c>
      <c r="L3513">
        <v>23065518</v>
      </c>
      <c r="M3513" t="s">
        <v>221</v>
      </c>
      <c r="P3513" s="29" t="str">
        <f t="shared" si="146"/>
        <v>BAD</v>
      </c>
    </row>
    <row r="3514" spans="1:16" hidden="1" x14ac:dyDescent="0.25">
      <c r="A3514">
        <v>191126483</v>
      </c>
      <c r="B3514">
        <v>803400</v>
      </c>
      <c r="C3514" t="s">
        <v>212</v>
      </c>
      <c r="D3514">
        <v>2005102</v>
      </c>
      <c r="E3514" t="s">
        <v>218</v>
      </c>
      <c r="F3514" t="s">
        <v>214</v>
      </c>
      <c r="G3514" t="s">
        <v>215</v>
      </c>
      <c r="H3514">
        <v>3</v>
      </c>
      <c r="I3514">
        <v>2015</v>
      </c>
      <c r="J3514">
        <v>2</v>
      </c>
      <c r="L3514">
        <v>23072204</v>
      </c>
      <c r="M3514" t="s">
        <v>221</v>
      </c>
      <c r="P3514" s="29" t="str">
        <f t="shared" si="146"/>
        <v>BAD</v>
      </c>
    </row>
    <row r="3515" spans="1:16" hidden="1" x14ac:dyDescent="0.25">
      <c r="A3515">
        <v>191126483</v>
      </c>
      <c r="B3515">
        <v>803400</v>
      </c>
      <c r="C3515" t="s">
        <v>212</v>
      </c>
      <c r="D3515">
        <v>2021600</v>
      </c>
      <c r="E3515" t="s">
        <v>219</v>
      </c>
      <c r="F3515" t="s">
        <v>214</v>
      </c>
      <c r="G3515" t="s">
        <v>215</v>
      </c>
      <c r="H3515">
        <v>3</v>
      </c>
      <c r="I3515">
        <v>2015</v>
      </c>
      <c r="J3515">
        <v>2</v>
      </c>
      <c r="L3515">
        <v>23071943</v>
      </c>
      <c r="M3515" t="s">
        <v>221</v>
      </c>
      <c r="P3515" s="29" t="str">
        <f t="shared" si="146"/>
        <v>BAD</v>
      </c>
    </row>
    <row r="3516" spans="1:16" hidden="1" x14ac:dyDescent="0.25">
      <c r="A3516">
        <v>191126483</v>
      </c>
      <c r="B3516">
        <v>803400</v>
      </c>
      <c r="C3516" t="s">
        <v>212</v>
      </c>
      <c r="D3516">
        <v>2004098</v>
      </c>
      <c r="E3516" t="s">
        <v>213</v>
      </c>
      <c r="F3516" t="s">
        <v>214</v>
      </c>
      <c r="G3516" t="s">
        <v>215</v>
      </c>
      <c r="H3516">
        <v>3</v>
      </c>
      <c r="I3516">
        <v>2015</v>
      </c>
      <c r="J3516">
        <v>2</v>
      </c>
      <c r="L3516">
        <v>23072838</v>
      </c>
      <c r="M3516" t="s">
        <v>221</v>
      </c>
      <c r="P3516" s="29" t="str">
        <f t="shared" si="146"/>
        <v>BAD</v>
      </c>
    </row>
    <row r="3517" spans="1:16" hidden="1" x14ac:dyDescent="0.25">
      <c r="A3517">
        <v>191126483</v>
      </c>
      <c r="B3517">
        <v>803400</v>
      </c>
      <c r="C3517" t="s">
        <v>212</v>
      </c>
      <c r="D3517">
        <v>2005099</v>
      </c>
      <c r="E3517" t="s">
        <v>217</v>
      </c>
      <c r="F3517" t="s">
        <v>214</v>
      </c>
      <c r="G3517" t="s">
        <v>215</v>
      </c>
      <c r="H3517">
        <v>3</v>
      </c>
      <c r="I3517">
        <v>2015</v>
      </c>
      <c r="J3517">
        <v>2</v>
      </c>
      <c r="L3517">
        <v>23071932</v>
      </c>
      <c r="M3517" t="s">
        <v>221</v>
      </c>
      <c r="P3517" s="29" t="str">
        <f t="shared" si="146"/>
        <v>BAD</v>
      </c>
    </row>
    <row r="3518" spans="1:16" hidden="1" x14ac:dyDescent="0.25">
      <c r="A3518">
        <v>191126483</v>
      </c>
      <c r="B3518">
        <v>803400</v>
      </c>
      <c r="C3518" t="s">
        <v>212</v>
      </c>
      <c r="D3518">
        <v>2005117</v>
      </c>
      <c r="E3518" t="s">
        <v>220</v>
      </c>
      <c r="F3518" t="s">
        <v>214</v>
      </c>
      <c r="G3518" t="s">
        <v>215</v>
      </c>
      <c r="H3518">
        <v>3</v>
      </c>
      <c r="I3518">
        <v>2015</v>
      </c>
      <c r="J3518">
        <v>2</v>
      </c>
      <c r="L3518">
        <v>23070458</v>
      </c>
      <c r="M3518" t="s">
        <v>221</v>
      </c>
      <c r="P3518" s="29" t="str">
        <f t="shared" si="146"/>
        <v>BAD</v>
      </c>
    </row>
    <row r="3519" spans="1:16" hidden="1" x14ac:dyDescent="0.25">
      <c r="A3519">
        <v>191126483</v>
      </c>
      <c r="B3519">
        <v>803400</v>
      </c>
      <c r="C3519" t="s">
        <v>212</v>
      </c>
      <c r="D3519">
        <v>2021754</v>
      </c>
      <c r="E3519" t="s">
        <v>216</v>
      </c>
      <c r="F3519" t="s">
        <v>214</v>
      </c>
      <c r="G3519" t="s">
        <v>215</v>
      </c>
      <c r="H3519">
        <v>3</v>
      </c>
      <c r="I3519">
        <v>2015</v>
      </c>
      <c r="J3519">
        <v>2</v>
      </c>
      <c r="L3519">
        <v>23074140</v>
      </c>
      <c r="M3519" t="s">
        <v>221</v>
      </c>
      <c r="P3519" s="29" t="str">
        <f t="shared" si="146"/>
        <v>BAD</v>
      </c>
    </row>
    <row r="3520" spans="1:16" hidden="1" x14ac:dyDescent="0.25">
      <c r="A3520">
        <v>191133811</v>
      </c>
      <c r="B3520">
        <v>803407</v>
      </c>
      <c r="C3520" t="s">
        <v>317</v>
      </c>
      <c r="D3520">
        <v>2005118</v>
      </c>
      <c r="E3520" t="s">
        <v>223</v>
      </c>
      <c r="F3520" t="s">
        <v>214</v>
      </c>
      <c r="G3520" t="s">
        <v>215</v>
      </c>
      <c r="H3520">
        <v>3</v>
      </c>
      <c r="I3520">
        <v>2016</v>
      </c>
      <c r="J3520">
        <v>1</v>
      </c>
      <c r="L3520">
        <v>23081297</v>
      </c>
      <c r="M3520">
        <v>3.2</v>
      </c>
      <c r="P3520" s="29">
        <f t="shared" ref="P3520:P3542" si="147">IF(AND(ISNUMBER(M3520),H3520&lt;&gt;4),(M3520-1)/6,IF(H3520=4,"DRP",IF(AND(H3520=3,M3520="NA"),"BAD",IF(AND(H3520=2),"CVL",IF(AND(H3520=1,ISBLANK(M3520)),"NULL","UNK")))))</f>
        <v>0.3666666666666667</v>
      </c>
    </row>
    <row r="3521" spans="1:16" hidden="1" x14ac:dyDescent="0.25">
      <c r="A3521">
        <v>191133811</v>
      </c>
      <c r="B3521">
        <v>803407</v>
      </c>
      <c r="C3521" t="s">
        <v>317</v>
      </c>
      <c r="D3521">
        <v>2004098</v>
      </c>
      <c r="E3521" t="s">
        <v>213</v>
      </c>
      <c r="F3521" t="s">
        <v>214</v>
      </c>
      <c r="G3521" t="s">
        <v>215</v>
      </c>
      <c r="H3521">
        <v>2</v>
      </c>
      <c r="I3521">
        <v>2016</v>
      </c>
      <c r="J3521">
        <v>1</v>
      </c>
      <c r="L3521">
        <v>23078139</v>
      </c>
      <c r="M3521">
        <v>5.5</v>
      </c>
      <c r="P3521" s="29">
        <f t="shared" si="147"/>
        <v>0.75</v>
      </c>
    </row>
    <row r="3522" spans="1:16" hidden="1" x14ac:dyDescent="0.25">
      <c r="A3522">
        <v>191133811</v>
      </c>
      <c r="B3522">
        <v>803407</v>
      </c>
      <c r="C3522" t="s">
        <v>317</v>
      </c>
      <c r="D3522">
        <v>2021600</v>
      </c>
      <c r="E3522" t="s">
        <v>219</v>
      </c>
      <c r="F3522" t="s">
        <v>214</v>
      </c>
      <c r="G3522" t="s">
        <v>215</v>
      </c>
      <c r="H3522">
        <v>3</v>
      </c>
      <c r="I3522">
        <v>2016</v>
      </c>
      <c r="J3522">
        <v>1</v>
      </c>
      <c r="L3522">
        <v>23081087</v>
      </c>
      <c r="M3522">
        <v>3.2</v>
      </c>
      <c r="P3522" s="29">
        <f t="shared" si="147"/>
        <v>0.3666666666666667</v>
      </c>
    </row>
    <row r="3523" spans="1:16" hidden="1" x14ac:dyDescent="0.25">
      <c r="A3523">
        <v>191133811</v>
      </c>
      <c r="B3523">
        <v>803407</v>
      </c>
      <c r="C3523" t="s">
        <v>317</v>
      </c>
      <c r="D3523">
        <v>2005099</v>
      </c>
      <c r="E3523" t="s">
        <v>217</v>
      </c>
      <c r="F3523" t="s">
        <v>214</v>
      </c>
      <c r="G3523" t="s">
        <v>215</v>
      </c>
      <c r="H3523">
        <v>2</v>
      </c>
      <c r="I3523">
        <v>2016</v>
      </c>
      <c r="J3523">
        <v>1</v>
      </c>
      <c r="L3523">
        <v>23081379</v>
      </c>
      <c r="M3523">
        <v>4.0999999999999996</v>
      </c>
      <c r="P3523" s="29">
        <f t="shared" si="147"/>
        <v>0.51666666666666661</v>
      </c>
    </row>
    <row r="3524" spans="1:16" hidden="1" x14ac:dyDescent="0.25">
      <c r="A3524">
        <v>191133811</v>
      </c>
      <c r="B3524">
        <v>803407</v>
      </c>
      <c r="C3524" t="s">
        <v>317</v>
      </c>
      <c r="D3524">
        <v>2021754</v>
      </c>
      <c r="E3524" t="s">
        <v>216</v>
      </c>
      <c r="F3524" t="s">
        <v>214</v>
      </c>
      <c r="G3524" t="s">
        <v>215</v>
      </c>
      <c r="H3524">
        <v>3</v>
      </c>
      <c r="I3524">
        <v>2016</v>
      </c>
      <c r="J3524">
        <v>1</v>
      </c>
      <c r="L3524">
        <v>23081132</v>
      </c>
      <c r="M3524">
        <v>2.5</v>
      </c>
      <c r="P3524" s="29">
        <f t="shared" si="147"/>
        <v>0.25</v>
      </c>
    </row>
    <row r="3525" spans="1:16" hidden="1" x14ac:dyDescent="0.25">
      <c r="A3525">
        <v>191133811</v>
      </c>
      <c r="B3525">
        <v>803407</v>
      </c>
      <c r="C3525" t="s">
        <v>317</v>
      </c>
      <c r="D3525">
        <v>2005102</v>
      </c>
      <c r="E3525" t="s">
        <v>218</v>
      </c>
      <c r="F3525" t="s">
        <v>214</v>
      </c>
      <c r="G3525" t="s">
        <v>215</v>
      </c>
      <c r="H3525">
        <v>2</v>
      </c>
      <c r="I3525">
        <v>2016</v>
      </c>
      <c r="J3525">
        <v>1</v>
      </c>
      <c r="L3525">
        <v>23081364</v>
      </c>
      <c r="M3525">
        <v>4</v>
      </c>
      <c r="P3525" s="29">
        <f t="shared" si="147"/>
        <v>0.5</v>
      </c>
    </row>
    <row r="3526" spans="1:16" hidden="1" x14ac:dyDescent="0.25">
      <c r="A3526">
        <v>191133811</v>
      </c>
      <c r="B3526">
        <v>803407</v>
      </c>
      <c r="C3526" t="s">
        <v>317</v>
      </c>
      <c r="D3526">
        <v>2005117</v>
      </c>
      <c r="E3526" t="s">
        <v>220</v>
      </c>
      <c r="F3526" t="s">
        <v>214</v>
      </c>
      <c r="G3526" t="s">
        <v>215</v>
      </c>
      <c r="H3526">
        <v>4</v>
      </c>
      <c r="I3526">
        <v>2016</v>
      </c>
      <c r="J3526">
        <v>2</v>
      </c>
      <c r="L3526">
        <v>23084476</v>
      </c>
      <c r="P3526" s="29" t="str">
        <f t="shared" si="147"/>
        <v>DRP</v>
      </c>
    </row>
    <row r="3527" spans="1:16" hidden="1" x14ac:dyDescent="0.25">
      <c r="A3527">
        <v>191133811</v>
      </c>
      <c r="B3527">
        <v>803407</v>
      </c>
      <c r="C3527" t="s">
        <v>317</v>
      </c>
      <c r="D3527">
        <v>2021754</v>
      </c>
      <c r="E3527" t="s">
        <v>216</v>
      </c>
      <c r="F3527" t="s">
        <v>214</v>
      </c>
      <c r="G3527" t="s">
        <v>215</v>
      </c>
      <c r="H3527">
        <v>3</v>
      </c>
      <c r="I3527">
        <v>2016</v>
      </c>
      <c r="J3527">
        <v>2</v>
      </c>
      <c r="L3527">
        <v>23086734</v>
      </c>
      <c r="M3527" t="s">
        <v>221</v>
      </c>
      <c r="P3527" s="29" t="str">
        <f t="shared" si="147"/>
        <v>BAD</v>
      </c>
    </row>
    <row r="3528" spans="1:16" hidden="1" x14ac:dyDescent="0.25">
      <c r="A3528">
        <v>191133811</v>
      </c>
      <c r="B3528">
        <v>803407</v>
      </c>
      <c r="C3528" t="s">
        <v>317</v>
      </c>
      <c r="D3528">
        <v>2021600</v>
      </c>
      <c r="E3528" t="s">
        <v>219</v>
      </c>
      <c r="F3528" t="s">
        <v>214</v>
      </c>
      <c r="G3528" t="s">
        <v>215</v>
      </c>
      <c r="H3528">
        <v>3</v>
      </c>
      <c r="I3528">
        <v>2016</v>
      </c>
      <c r="J3528">
        <v>2</v>
      </c>
      <c r="L3528">
        <v>23086545</v>
      </c>
      <c r="M3528" t="s">
        <v>221</v>
      </c>
      <c r="P3528" s="29" t="str">
        <f t="shared" si="147"/>
        <v>BAD</v>
      </c>
    </row>
    <row r="3529" spans="1:16" hidden="1" x14ac:dyDescent="0.25">
      <c r="A3529">
        <v>191133811</v>
      </c>
      <c r="B3529">
        <v>803407</v>
      </c>
      <c r="C3529" t="s">
        <v>317</v>
      </c>
      <c r="D3529">
        <v>2005118</v>
      </c>
      <c r="E3529" t="s">
        <v>223</v>
      </c>
      <c r="F3529" t="s">
        <v>214</v>
      </c>
      <c r="G3529" t="s">
        <v>215</v>
      </c>
      <c r="H3529">
        <v>3</v>
      </c>
      <c r="I3529">
        <v>2016</v>
      </c>
      <c r="J3529">
        <v>2</v>
      </c>
      <c r="L3529">
        <v>23086744</v>
      </c>
      <c r="M3529" t="s">
        <v>221</v>
      </c>
      <c r="P3529" s="29" t="str">
        <f t="shared" si="147"/>
        <v>BAD</v>
      </c>
    </row>
    <row r="3530" spans="1:16" hidden="1" x14ac:dyDescent="0.25">
      <c r="A3530">
        <v>191133811</v>
      </c>
      <c r="B3530">
        <v>803407</v>
      </c>
      <c r="C3530" t="s">
        <v>317</v>
      </c>
      <c r="D3530">
        <v>2021580</v>
      </c>
      <c r="E3530" t="s">
        <v>241</v>
      </c>
      <c r="F3530" t="s">
        <v>214</v>
      </c>
      <c r="G3530" t="s">
        <v>215</v>
      </c>
      <c r="H3530">
        <v>3</v>
      </c>
      <c r="I3530">
        <v>2016</v>
      </c>
      <c r="J3530">
        <v>2</v>
      </c>
      <c r="L3530">
        <v>23086825</v>
      </c>
      <c r="M3530" t="s">
        <v>221</v>
      </c>
      <c r="P3530" s="29" t="str">
        <f t="shared" si="147"/>
        <v>BAD</v>
      </c>
    </row>
    <row r="3531" spans="1:16" hidden="1" x14ac:dyDescent="0.25">
      <c r="A3531">
        <v>191133811</v>
      </c>
      <c r="B3531">
        <v>803407</v>
      </c>
      <c r="C3531" t="s">
        <v>317</v>
      </c>
      <c r="D3531">
        <v>2004116</v>
      </c>
      <c r="E3531" t="s">
        <v>229</v>
      </c>
      <c r="F3531" t="s">
        <v>214</v>
      </c>
      <c r="G3531" t="s">
        <v>215</v>
      </c>
      <c r="H3531">
        <v>3</v>
      </c>
      <c r="I3531">
        <v>2016</v>
      </c>
      <c r="J3531">
        <v>2</v>
      </c>
      <c r="L3531">
        <v>23085551</v>
      </c>
      <c r="M3531" t="s">
        <v>221</v>
      </c>
      <c r="P3531" s="29" t="str">
        <f t="shared" si="147"/>
        <v>BAD</v>
      </c>
    </row>
    <row r="3532" spans="1:16" hidden="1" x14ac:dyDescent="0.25">
      <c r="A3532">
        <v>191133811</v>
      </c>
      <c r="B3532">
        <v>803407</v>
      </c>
      <c r="C3532" t="s">
        <v>317</v>
      </c>
      <c r="D3532">
        <v>2021600</v>
      </c>
      <c r="E3532" t="s">
        <v>219</v>
      </c>
      <c r="F3532" t="s">
        <v>214</v>
      </c>
      <c r="G3532" t="s">
        <v>215</v>
      </c>
      <c r="H3532">
        <v>2</v>
      </c>
      <c r="I3532">
        <v>2017</v>
      </c>
      <c r="J3532">
        <v>1</v>
      </c>
      <c r="L3532">
        <v>23092796</v>
      </c>
      <c r="M3532">
        <v>4.5999999999999996</v>
      </c>
      <c r="P3532" s="29">
        <f t="shared" si="147"/>
        <v>0.6</v>
      </c>
    </row>
    <row r="3533" spans="1:16" hidden="1" x14ac:dyDescent="0.25">
      <c r="A3533">
        <v>191133811</v>
      </c>
      <c r="B3533">
        <v>803407</v>
      </c>
      <c r="C3533" t="s">
        <v>317</v>
      </c>
      <c r="D3533">
        <v>2021754</v>
      </c>
      <c r="E3533" t="s">
        <v>216</v>
      </c>
      <c r="F3533" t="s">
        <v>214</v>
      </c>
      <c r="G3533" t="s">
        <v>215</v>
      </c>
      <c r="H3533">
        <v>2</v>
      </c>
      <c r="I3533">
        <v>2017</v>
      </c>
      <c r="J3533">
        <v>1</v>
      </c>
      <c r="L3533">
        <v>23092902</v>
      </c>
      <c r="M3533">
        <v>5</v>
      </c>
      <c r="P3533" s="29">
        <f t="shared" si="147"/>
        <v>0.66666666666666663</v>
      </c>
    </row>
    <row r="3534" spans="1:16" hidden="1" x14ac:dyDescent="0.25">
      <c r="A3534">
        <v>191133811</v>
      </c>
      <c r="B3534">
        <v>803407</v>
      </c>
      <c r="C3534" t="s">
        <v>317</v>
      </c>
      <c r="D3534">
        <v>2021580</v>
      </c>
      <c r="E3534" t="s">
        <v>241</v>
      </c>
      <c r="F3534" t="s">
        <v>214</v>
      </c>
      <c r="G3534" t="s">
        <v>215</v>
      </c>
      <c r="H3534">
        <v>3</v>
      </c>
      <c r="I3534">
        <v>2017</v>
      </c>
      <c r="J3534">
        <v>1</v>
      </c>
      <c r="L3534">
        <v>23093919</v>
      </c>
      <c r="M3534">
        <v>2.2000000000000002</v>
      </c>
      <c r="P3534" s="29">
        <f t="shared" si="147"/>
        <v>0.20000000000000004</v>
      </c>
    </row>
    <row r="3535" spans="1:16" hidden="1" x14ac:dyDescent="0.25">
      <c r="A3535">
        <v>191133811</v>
      </c>
      <c r="B3535">
        <v>803407</v>
      </c>
      <c r="C3535" t="s">
        <v>317</v>
      </c>
      <c r="D3535">
        <v>2004116</v>
      </c>
      <c r="E3535" t="s">
        <v>229</v>
      </c>
      <c r="F3535" t="s">
        <v>214</v>
      </c>
      <c r="G3535" t="s">
        <v>215</v>
      </c>
      <c r="H3535">
        <v>2</v>
      </c>
      <c r="I3535">
        <v>2017</v>
      </c>
      <c r="J3535">
        <v>1</v>
      </c>
      <c r="L3535">
        <v>23092362</v>
      </c>
      <c r="M3535">
        <v>6.3</v>
      </c>
      <c r="P3535" s="29">
        <f t="shared" si="147"/>
        <v>0.8833333333333333</v>
      </c>
    </row>
    <row r="3536" spans="1:16" hidden="1" x14ac:dyDescent="0.25">
      <c r="A3536">
        <v>191133811</v>
      </c>
      <c r="B3536">
        <v>803407</v>
      </c>
      <c r="C3536" t="s">
        <v>317</v>
      </c>
      <c r="D3536">
        <v>2005118</v>
      </c>
      <c r="E3536" t="s">
        <v>223</v>
      </c>
      <c r="F3536" t="s">
        <v>214</v>
      </c>
      <c r="G3536" t="s">
        <v>215</v>
      </c>
      <c r="H3536">
        <v>2</v>
      </c>
      <c r="I3536">
        <v>2017</v>
      </c>
      <c r="J3536">
        <v>1</v>
      </c>
      <c r="L3536">
        <v>23094577</v>
      </c>
      <c r="M3536">
        <v>4.5999999999999996</v>
      </c>
      <c r="P3536" s="29">
        <f t="shared" si="147"/>
        <v>0.6</v>
      </c>
    </row>
    <row r="3537" spans="1:16" hidden="1" x14ac:dyDescent="0.25">
      <c r="A3537">
        <v>191133811</v>
      </c>
      <c r="B3537">
        <v>803407</v>
      </c>
      <c r="C3537" t="s">
        <v>317</v>
      </c>
      <c r="D3537">
        <v>2019271</v>
      </c>
      <c r="E3537" t="s">
        <v>236</v>
      </c>
      <c r="F3537" t="s">
        <v>214</v>
      </c>
      <c r="G3537" t="s">
        <v>215</v>
      </c>
      <c r="H3537">
        <v>3</v>
      </c>
      <c r="I3537">
        <v>2017</v>
      </c>
      <c r="J3537">
        <v>2</v>
      </c>
      <c r="L3537">
        <v>23097922</v>
      </c>
      <c r="M3537" t="s">
        <v>221</v>
      </c>
      <c r="P3537" s="29" t="str">
        <f t="shared" si="147"/>
        <v>BAD</v>
      </c>
    </row>
    <row r="3538" spans="1:16" hidden="1" x14ac:dyDescent="0.25">
      <c r="A3538">
        <v>191133811</v>
      </c>
      <c r="B3538">
        <v>803407</v>
      </c>
      <c r="C3538" t="s">
        <v>317</v>
      </c>
      <c r="D3538">
        <v>2021763</v>
      </c>
      <c r="E3538" t="s">
        <v>298</v>
      </c>
      <c r="F3538" t="s">
        <v>214</v>
      </c>
      <c r="G3538" t="s">
        <v>215</v>
      </c>
      <c r="H3538">
        <v>3</v>
      </c>
      <c r="I3538">
        <v>2017</v>
      </c>
      <c r="J3538">
        <v>2</v>
      </c>
      <c r="L3538">
        <v>23097795</v>
      </c>
      <c r="M3538">
        <v>1.8</v>
      </c>
      <c r="P3538" s="29">
        <f t="shared" si="147"/>
        <v>0.13333333333333333</v>
      </c>
    </row>
    <row r="3539" spans="1:16" hidden="1" x14ac:dyDescent="0.25">
      <c r="A3539">
        <v>191133811</v>
      </c>
      <c r="B3539">
        <v>803407</v>
      </c>
      <c r="C3539" t="s">
        <v>317</v>
      </c>
      <c r="D3539">
        <v>2021756</v>
      </c>
      <c r="E3539" t="s">
        <v>253</v>
      </c>
      <c r="F3539" t="s">
        <v>214</v>
      </c>
      <c r="G3539" t="s">
        <v>215</v>
      </c>
      <c r="H3539">
        <v>3</v>
      </c>
      <c r="I3539">
        <v>2017</v>
      </c>
      <c r="J3539">
        <v>2</v>
      </c>
      <c r="L3539">
        <v>23101098</v>
      </c>
      <c r="M3539" t="s">
        <v>221</v>
      </c>
      <c r="P3539" s="29" t="str">
        <f t="shared" si="147"/>
        <v>BAD</v>
      </c>
    </row>
    <row r="3540" spans="1:16" hidden="1" x14ac:dyDescent="0.25">
      <c r="A3540">
        <v>191133811</v>
      </c>
      <c r="B3540">
        <v>803407</v>
      </c>
      <c r="C3540" t="s">
        <v>317</v>
      </c>
      <c r="D3540">
        <v>2005117</v>
      </c>
      <c r="E3540" t="s">
        <v>220</v>
      </c>
      <c r="F3540" t="s">
        <v>214</v>
      </c>
      <c r="G3540" t="s">
        <v>215</v>
      </c>
      <c r="H3540">
        <v>3</v>
      </c>
      <c r="I3540">
        <v>2017</v>
      </c>
      <c r="J3540">
        <v>2</v>
      </c>
      <c r="L3540">
        <v>23098969</v>
      </c>
      <c r="M3540" t="s">
        <v>221</v>
      </c>
      <c r="P3540" s="29" t="str">
        <f t="shared" si="147"/>
        <v>BAD</v>
      </c>
    </row>
    <row r="3541" spans="1:16" hidden="1" x14ac:dyDescent="0.25">
      <c r="A3541">
        <v>191133811</v>
      </c>
      <c r="B3541">
        <v>803407</v>
      </c>
      <c r="C3541" t="s">
        <v>317</v>
      </c>
      <c r="D3541">
        <v>2021602</v>
      </c>
      <c r="E3541" t="s">
        <v>242</v>
      </c>
      <c r="F3541" t="s">
        <v>214</v>
      </c>
      <c r="G3541" t="s">
        <v>215</v>
      </c>
      <c r="H3541">
        <v>3</v>
      </c>
      <c r="I3541">
        <v>2017</v>
      </c>
      <c r="J3541">
        <v>2</v>
      </c>
      <c r="L3541">
        <v>23101095</v>
      </c>
      <c r="M3541" t="s">
        <v>221</v>
      </c>
      <c r="P3541" s="29" t="str">
        <f t="shared" si="147"/>
        <v>BAD</v>
      </c>
    </row>
    <row r="3542" spans="1:16" hidden="1" x14ac:dyDescent="0.25">
      <c r="A3542">
        <v>191133811</v>
      </c>
      <c r="B3542">
        <v>803407</v>
      </c>
      <c r="C3542" t="s">
        <v>317</v>
      </c>
      <c r="D3542">
        <v>2021580</v>
      </c>
      <c r="E3542" t="s">
        <v>241</v>
      </c>
      <c r="F3542" t="s">
        <v>214</v>
      </c>
      <c r="G3542" t="s">
        <v>215</v>
      </c>
      <c r="H3542">
        <v>3</v>
      </c>
      <c r="I3542">
        <v>2017</v>
      </c>
      <c r="J3542">
        <v>2</v>
      </c>
      <c r="L3542">
        <v>23101084</v>
      </c>
      <c r="M3542" t="s">
        <v>221</v>
      </c>
      <c r="P3542" s="29" t="str">
        <f t="shared" si="147"/>
        <v>BAD</v>
      </c>
    </row>
    <row r="3543" spans="1:16" hidden="1" x14ac:dyDescent="0.25">
      <c r="A3543">
        <v>191169042</v>
      </c>
      <c r="B3543">
        <v>803401</v>
      </c>
      <c r="C3543" t="s">
        <v>318</v>
      </c>
      <c r="D3543">
        <v>2005118</v>
      </c>
      <c r="E3543" t="s">
        <v>223</v>
      </c>
      <c r="F3543" t="s">
        <v>214</v>
      </c>
      <c r="G3543" t="s">
        <v>215</v>
      </c>
      <c r="H3543">
        <v>3</v>
      </c>
      <c r="I3543">
        <v>2015</v>
      </c>
      <c r="J3543">
        <v>1</v>
      </c>
      <c r="L3543">
        <v>23066497</v>
      </c>
      <c r="M3543">
        <v>3.4</v>
      </c>
      <c r="P3543" s="29">
        <f t="shared" ref="P3543:P3570" si="148">IF(AND(ISNUMBER(M3543),H3543&lt;&gt;4,N3543&lt;&gt;"X"),(M3543-1)/6,IF(H3543=4,"DRP",IF(AND(H3543=3,M3543="NA"),"BAD",IF(AND(H3543=2),"CVL",IF(AND(H3543=1,ISBLANK(M3543)),"NULL","UNK")))))</f>
        <v>0.39999999999999997</v>
      </c>
    </row>
    <row r="3544" spans="1:16" hidden="1" x14ac:dyDescent="0.25">
      <c r="A3544">
        <v>191169042</v>
      </c>
      <c r="B3544">
        <v>803401</v>
      </c>
      <c r="C3544" t="s">
        <v>318</v>
      </c>
      <c r="D3544">
        <v>2021600</v>
      </c>
      <c r="E3544" t="s">
        <v>219</v>
      </c>
      <c r="F3544" t="s">
        <v>214</v>
      </c>
      <c r="G3544" t="s">
        <v>215</v>
      </c>
      <c r="H3544">
        <v>3</v>
      </c>
      <c r="I3544">
        <v>2015</v>
      </c>
      <c r="J3544">
        <v>1</v>
      </c>
      <c r="L3544">
        <v>23066437</v>
      </c>
      <c r="M3544">
        <v>3.1</v>
      </c>
      <c r="P3544" s="29">
        <f t="shared" si="148"/>
        <v>0.35000000000000003</v>
      </c>
    </row>
    <row r="3545" spans="1:16" hidden="1" x14ac:dyDescent="0.25">
      <c r="A3545">
        <v>191169042</v>
      </c>
      <c r="B3545">
        <v>803401</v>
      </c>
      <c r="C3545" t="s">
        <v>318</v>
      </c>
      <c r="D3545">
        <v>2005102</v>
      </c>
      <c r="E3545" t="s">
        <v>218</v>
      </c>
      <c r="F3545" t="s">
        <v>214</v>
      </c>
      <c r="G3545" t="s">
        <v>215</v>
      </c>
      <c r="H3545">
        <v>3</v>
      </c>
      <c r="I3545">
        <v>2015</v>
      </c>
      <c r="J3545">
        <v>1</v>
      </c>
      <c r="L3545">
        <v>23066488</v>
      </c>
      <c r="M3545">
        <v>2.9</v>
      </c>
      <c r="P3545" s="29">
        <f t="shared" si="148"/>
        <v>0.31666666666666665</v>
      </c>
    </row>
    <row r="3546" spans="1:16" hidden="1" x14ac:dyDescent="0.25">
      <c r="A3546">
        <v>191169042</v>
      </c>
      <c r="B3546">
        <v>803401</v>
      </c>
      <c r="C3546" t="s">
        <v>318</v>
      </c>
      <c r="D3546">
        <v>2005099</v>
      </c>
      <c r="E3546" t="s">
        <v>217</v>
      </c>
      <c r="F3546" t="s">
        <v>214</v>
      </c>
      <c r="G3546" t="s">
        <v>215</v>
      </c>
      <c r="H3546">
        <v>3</v>
      </c>
      <c r="I3546">
        <v>2015</v>
      </c>
      <c r="J3546">
        <v>1</v>
      </c>
      <c r="L3546">
        <v>23066427</v>
      </c>
      <c r="M3546">
        <v>3</v>
      </c>
      <c r="P3546" s="29">
        <f t="shared" si="148"/>
        <v>0.33333333333333331</v>
      </c>
    </row>
    <row r="3547" spans="1:16" hidden="1" x14ac:dyDescent="0.25">
      <c r="A3547">
        <v>191169042</v>
      </c>
      <c r="B3547">
        <v>803401</v>
      </c>
      <c r="C3547" t="s">
        <v>318</v>
      </c>
      <c r="D3547">
        <v>2021754</v>
      </c>
      <c r="E3547" t="s">
        <v>216</v>
      </c>
      <c r="F3547" t="s">
        <v>214</v>
      </c>
      <c r="G3547" t="s">
        <v>215</v>
      </c>
      <c r="H3547">
        <v>3</v>
      </c>
      <c r="I3547">
        <v>2015</v>
      </c>
      <c r="J3547">
        <v>1</v>
      </c>
      <c r="L3547">
        <v>23066446</v>
      </c>
      <c r="M3547">
        <v>2.5</v>
      </c>
      <c r="P3547" s="29">
        <f t="shared" si="148"/>
        <v>0.25</v>
      </c>
    </row>
    <row r="3548" spans="1:16" hidden="1" x14ac:dyDescent="0.25">
      <c r="A3548">
        <v>191169042</v>
      </c>
      <c r="B3548">
        <v>803401</v>
      </c>
      <c r="C3548" t="s">
        <v>318</v>
      </c>
      <c r="D3548">
        <v>2004098</v>
      </c>
      <c r="E3548" t="s">
        <v>213</v>
      </c>
      <c r="F3548" t="s">
        <v>214</v>
      </c>
      <c r="G3548" t="s">
        <v>215</v>
      </c>
      <c r="H3548">
        <v>2</v>
      </c>
      <c r="I3548">
        <v>2015</v>
      </c>
      <c r="J3548">
        <v>1</v>
      </c>
      <c r="L3548">
        <v>23066602</v>
      </c>
      <c r="M3548">
        <v>6</v>
      </c>
      <c r="P3548" s="29">
        <f t="shared" si="148"/>
        <v>0.83333333333333337</v>
      </c>
    </row>
    <row r="3549" spans="1:16" hidden="1" x14ac:dyDescent="0.25">
      <c r="A3549">
        <v>191169042</v>
      </c>
      <c r="B3549">
        <v>803401</v>
      </c>
      <c r="C3549" t="s">
        <v>318</v>
      </c>
      <c r="D3549">
        <v>2004112</v>
      </c>
      <c r="E3549" t="s">
        <v>244</v>
      </c>
      <c r="F3549" t="s">
        <v>214</v>
      </c>
      <c r="G3549" t="s">
        <v>215</v>
      </c>
      <c r="H3549">
        <v>2</v>
      </c>
      <c r="I3549">
        <v>2015</v>
      </c>
      <c r="J3549">
        <v>2</v>
      </c>
      <c r="L3549">
        <v>23073230</v>
      </c>
      <c r="M3549">
        <v>4.4000000000000004</v>
      </c>
      <c r="P3549" s="29">
        <f t="shared" si="148"/>
        <v>0.56666666666666676</v>
      </c>
    </row>
    <row r="3550" spans="1:16" hidden="1" x14ac:dyDescent="0.25">
      <c r="A3550">
        <v>191169042</v>
      </c>
      <c r="B3550">
        <v>803401</v>
      </c>
      <c r="C3550" t="s">
        <v>318</v>
      </c>
      <c r="D3550">
        <v>2005117</v>
      </c>
      <c r="E3550" t="s">
        <v>220</v>
      </c>
      <c r="F3550" t="s">
        <v>214</v>
      </c>
      <c r="G3550" t="s">
        <v>215</v>
      </c>
      <c r="H3550">
        <v>3</v>
      </c>
      <c r="I3550">
        <v>2015</v>
      </c>
      <c r="J3550">
        <v>2</v>
      </c>
      <c r="L3550">
        <v>23070393</v>
      </c>
      <c r="M3550">
        <v>1.9</v>
      </c>
      <c r="P3550" s="29">
        <f t="shared" si="148"/>
        <v>0.15</v>
      </c>
    </row>
    <row r="3551" spans="1:16" hidden="1" x14ac:dyDescent="0.25">
      <c r="A3551">
        <v>191169042</v>
      </c>
      <c r="B3551">
        <v>803401</v>
      </c>
      <c r="C3551" t="s">
        <v>318</v>
      </c>
      <c r="D3551">
        <v>2021600</v>
      </c>
      <c r="E3551" t="s">
        <v>219</v>
      </c>
      <c r="F3551" t="s">
        <v>214</v>
      </c>
      <c r="G3551" t="s">
        <v>215</v>
      </c>
      <c r="H3551">
        <v>3</v>
      </c>
      <c r="I3551">
        <v>2015</v>
      </c>
      <c r="J3551">
        <v>2</v>
      </c>
      <c r="L3551">
        <v>23071943</v>
      </c>
      <c r="M3551">
        <v>3.4</v>
      </c>
      <c r="P3551" s="29">
        <f t="shared" si="148"/>
        <v>0.39999999999999997</v>
      </c>
    </row>
    <row r="3552" spans="1:16" hidden="1" x14ac:dyDescent="0.25">
      <c r="A3552">
        <v>191169042</v>
      </c>
      <c r="B3552">
        <v>803401</v>
      </c>
      <c r="C3552" t="s">
        <v>318</v>
      </c>
      <c r="D3552">
        <v>2005118</v>
      </c>
      <c r="E3552" t="s">
        <v>223</v>
      </c>
      <c r="F3552" t="s">
        <v>214</v>
      </c>
      <c r="G3552" t="s">
        <v>215</v>
      </c>
      <c r="H3552">
        <v>3</v>
      </c>
      <c r="I3552">
        <v>2015</v>
      </c>
      <c r="J3552">
        <v>2</v>
      </c>
      <c r="L3552">
        <v>23071574</v>
      </c>
      <c r="M3552">
        <v>2.5</v>
      </c>
      <c r="P3552" s="29">
        <f t="shared" si="148"/>
        <v>0.25</v>
      </c>
    </row>
    <row r="3553" spans="1:16" hidden="1" x14ac:dyDescent="0.25">
      <c r="A3553">
        <v>191169042</v>
      </c>
      <c r="B3553">
        <v>803401</v>
      </c>
      <c r="C3553" t="s">
        <v>318</v>
      </c>
      <c r="D3553">
        <v>2005102</v>
      </c>
      <c r="E3553" t="s">
        <v>218</v>
      </c>
      <c r="F3553" t="s">
        <v>214</v>
      </c>
      <c r="G3553" t="s">
        <v>215</v>
      </c>
      <c r="H3553">
        <v>3</v>
      </c>
      <c r="I3553">
        <v>2015</v>
      </c>
      <c r="J3553">
        <v>2</v>
      </c>
      <c r="L3553">
        <v>23071946</v>
      </c>
      <c r="M3553">
        <v>3.3</v>
      </c>
      <c r="P3553" s="29">
        <f t="shared" si="148"/>
        <v>0.3833333333333333</v>
      </c>
    </row>
    <row r="3554" spans="1:16" hidden="1" x14ac:dyDescent="0.25">
      <c r="A3554">
        <v>191169042</v>
      </c>
      <c r="B3554">
        <v>803401</v>
      </c>
      <c r="C3554" t="s">
        <v>318</v>
      </c>
      <c r="D3554">
        <v>2005099</v>
      </c>
      <c r="E3554" t="s">
        <v>217</v>
      </c>
      <c r="F3554" t="s">
        <v>214</v>
      </c>
      <c r="G3554" t="s">
        <v>215</v>
      </c>
      <c r="H3554">
        <v>3</v>
      </c>
      <c r="I3554">
        <v>2015</v>
      </c>
      <c r="J3554">
        <v>2</v>
      </c>
      <c r="L3554">
        <v>23071932</v>
      </c>
      <c r="M3554">
        <v>2.9</v>
      </c>
      <c r="P3554" s="29">
        <f t="shared" si="148"/>
        <v>0.31666666666666665</v>
      </c>
    </row>
    <row r="3555" spans="1:16" hidden="1" x14ac:dyDescent="0.25">
      <c r="A3555">
        <v>191169042</v>
      </c>
      <c r="B3555">
        <v>803401</v>
      </c>
      <c r="C3555" t="s">
        <v>318</v>
      </c>
      <c r="D3555">
        <v>2021754</v>
      </c>
      <c r="E3555" t="s">
        <v>216</v>
      </c>
      <c r="F3555" t="s">
        <v>214</v>
      </c>
      <c r="G3555" t="s">
        <v>215</v>
      </c>
      <c r="H3555">
        <v>3</v>
      </c>
      <c r="I3555">
        <v>2015</v>
      </c>
      <c r="J3555">
        <v>2</v>
      </c>
      <c r="L3555">
        <v>23074070</v>
      </c>
      <c r="M3555">
        <v>3.3</v>
      </c>
      <c r="P3555" s="29">
        <f t="shared" si="148"/>
        <v>0.3833333333333333</v>
      </c>
    </row>
    <row r="3556" spans="1:16" hidden="1" x14ac:dyDescent="0.25">
      <c r="A3556">
        <v>191187636</v>
      </c>
      <c r="B3556">
        <v>803401</v>
      </c>
      <c r="C3556" t="s">
        <v>318</v>
      </c>
      <c r="D3556">
        <v>2005118</v>
      </c>
      <c r="E3556" t="s">
        <v>223</v>
      </c>
      <c r="F3556" t="s">
        <v>214</v>
      </c>
      <c r="G3556" t="s">
        <v>215</v>
      </c>
      <c r="H3556">
        <v>2</v>
      </c>
      <c r="I3556">
        <v>2015</v>
      </c>
      <c r="J3556">
        <v>1</v>
      </c>
      <c r="L3556">
        <v>23067520</v>
      </c>
      <c r="M3556">
        <v>5</v>
      </c>
      <c r="P3556" s="29">
        <f t="shared" si="148"/>
        <v>0.66666666666666663</v>
      </c>
    </row>
    <row r="3557" spans="1:16" hidden="1" x14ac:dyDescent="0.25">
      <c r="A3557">
        <v>191187636</v>
      </c>
      <c r="B3557">
        <v>803401</v>
      </c>
      <c r="C3557" t="s">
        <v>318</v>
      </c>
      <c r="D3557">
        <v>2021600</v>
      </c>
      <c r="E3557" t="s">
        <v>219</v>
      </c>
      <c r="F3557" t="s">
        <v>214</v>
      </c>
      <c r="G3557" t="s">
        <v>215</v>
      </c>
      <c r="H3557">
        <v>2</v>
      </c>
      <c r="I3557">
        <v>2015</v>
      </c>
      <c r="J3557">
        <v>1</v>
      </c>
      <c r="L3557">
        <v>23066440</v>
      </c>
      <c r="M3557">
        <v>4.8</v>
      </c>
      <c r="P3557" s="29">
        <f t="shared" si="148"/>
        <v>0.6333333333333333</v>
      </c>
    </row>
    <row r="3558" spans="1:16" hidden="1" x14ac:dyDescent="0.25">
      <c r="A3558">
        <v>191187636</v>
      </c>
      <c r="B3558">
        <v>803401</v>
      </c>
      <c r="C3558" t="s">
        <v>318</v>
      </c>
      <c r="D3558">
        <v>2005099</v>
      </c>
      <c r="E3558" t="s">
        <v>217</v>
      </c>
      <c r="F3558" t="s">
        <v>214</v>
      </c>
      <c r="G3558" t="s">
        <v>215</v>
      </c>
      <c r="H3558">
        <v>2</v>
      </c>
      <c r="I3558">
        <v>2015</v>
      </c>
      <c r="J3558">
        <v>1</v>
      </c>
      <c r="L3558">
        <v>23066432</v>
      </c>
      <c r="M3558">
        <v>4.7</v>
      </c>
      <c r="P3558" s="29">
        <f t="shared" si="148"/>
        <v>0.6166666666666667</v>
      </c>
    </row>
    <row r="3559" spans="1:16" hidden="1" x14ac:dyDescent="0.25">
      <c r="A3559">
        <v>191187636</v>
      </c>
      <c r="B3559">
        <v>803401</v>
      </c>
      <c r="C3559" t="s">
        <v>318</v>
      </c>
      <c r="D3559">
        <v>2021754</v>
      </c>
      <c r="E3559" t="s">
        <v>216</v>
      </c>
      <c r="F3559" t="s">
        <v>214</v>
      </c>
      <c r="G3559" t="s">
        <v>215</v>
      </c>
      <c r="H3559">
        <v>3</v>
      </c>
      <c r="I3559">
        <v>2015</v>
      </c>
      <c r="J3559">
        <v>1</v>
      </c>
      <c r="L3559">
        <v>23066480</v>
      </c>
      <c r="M3559">
        <v>2.1</v>
      </c>
      <c r="P3559" s="29">
        <f t="shared" si="148"/>
        <v>0.18333333333333335</v>
      </c>
    </row>
    <row r="3560" spans="1:16" hidden="1" x14ac:dyDescent="0.25">
      <c r="A3560">
        <v>191187636</v>
      </c>
      <c r="B3560">
        <v>803401</v>
      </c>
      <c r="C3560" t="s">
        <v>318</v>
      </c>
      <c r="D3560">
        <v>2005102</v>
      </c>
      <c r="E3560" t="s">
        <v>218</v>
      </c>
      <c r="F3560" t="s">
        <v>214</v>
      </c>
      <c r="G3560" t="s">
        <v>215</v>
      </c>
      <c r="H3560">
        <v>2</v>
      </c>
      <c r="I3560">
        <v>2015</v>
      </c>
      <c r="J3560">
        <v>1</v>
      </c>
      <c r="L3560">
        <v>23066493</v>
      </c>
      <c r="M3560">
        <v>4.0999999999999996</v>
      </c>
      <c r="P3560" s="29">
        <f t="shared" si="148"/>
        <v>0.51666666666666661</v>
      </c>
    </row>
    <row r="3561" spans="1:16" hidden="1" x14ac:dyDescent="0.25">
      <c r="A3561">
        <v>191187636</v>
      </c>
      <c r="B3561">
        <v>803401</v>
      </c>
      <c r="C3561" t="s">
        <v>318</v>
      </c>
      <c r="D3561">
        <v>2004098</v>
      </c>
      <c r="E3561" t="s">
        <v>213</v>
      </c>
      <c r="F3561" t="s">
        <v>214</v>
      </c>
      <c r="G3561" t="s">
        <v>215</v>
      </c>
      <c r="H3561">
        <v>2</v>
      </c>
      <c r="I3561">
        <v>2015</v>
      </c>
      <c r="J3561">
        <v>1</v>
      </c>
      <c r="L3561">
        <v>23066601</v>
      </c>
      <c r="M3561">
        <v>6.4</v>
      </c>
      <c r="P3561" s="29">
        <f t="shared" si="148"/>
        <v>0.9</v>
      </c>
    </row>
    <row r="3562" spans="1:16" hidden="1" x14ac:dyDescent="0.25">
      <c r="A3562">
        <v>191187636</v>
      </c>
      <c r="B3562">
        <v>803401</v>
      </c>
      <c r="C3562" t="s">
        <v>318</v>
      </c>
      <c r="D3562">
        <v>2004116</v>
      </c>
      <c r="E3562" t="s">
        <v>229</v>
      </c>
      <c r="F3562" t="s">
        <v>214</v>
      </c>
      <c r="G3562" t="s">
        <v>215</v>
      </c>
      <c r="H3562">
        <v>4</v>
      </c>
      <c r="I3562">
        <v>2015</v>
      </c>
      <c r="J3562">
        <v>2</v>
      </c>
      <c r="L3562">
        <v>23073043</v>
      </c>
      <c r="P3562" s="29" t="str">
        <f t="shared" si="148"/>
        <v>DRP</v>
      </c>
    </row>
    <row r="3563" spans="1:16" hidden="1" x14ac:dyDescent="0.25">
      <c r="A3563">
        <v>191187636</v>
      </c>
      <c r="B3563">
        <v>803401</v>
      </c>
      <c r="C3563" t="s">
        <v>318</v>
      </c>
      <c r="D3563">
        <v>2004112</v>
      </c>
      <c r="E3563" t="s">
        <v>244</v>
      </c>
      <c r="F3563" t="s">
        <v>214</v>
      </c>
      <c r="G3563" t="s">
        <v>215</v>
      </c>
      <c r="H3563">
        <v>2</v>
      </c>
      <c r="I3563">
        <v>2015</v>
      </c>
      <c r="J3563">
        <v>2</v>
      </c>
      <c r="L3563">
        <v>23073238</v>
      </c>
      <c r="M3563">
        <v>6.1</v>
      </c>
      <c r="P3563" s="29">
        <f t="shared" si="148"/>
        <v>0.85</v>
      </c>
    </row>
    <row r="3564" spans="1:16" hidden="1" x14ac:dyDescent="0.25">
      <c r="A3564">
        <v>191187636</v>
      </c>
      <c r="B3564">
        <v>803401</v>
      </c>
      <c r="C3564" t="s">
        <v>318</v>
      </c>
      <c r="D3564">
        <v>2021580</v>
      </c>
      <c r="E3564" t="s">
        <v>241</v>
      </c>
      <c r="F3564" t="s">
        <v>214</v>
      </c>
      <c r="G3564" t="s">
        <v>215</v>
      </c>
      <c r="H3564">
        <v>2</v>
      </c>
      <c r="I3564">
        <v>2015</v>
      </c>
      <c r="J3564">
        <v>2</v>
      </c>
      <c r="L3564">
        <v>23072000</v>
      </c>
      <c r="M3564">
        <v>5.4</v>
      </c>
      <c r="P3564" s="29">
        <f t="shared" si="148"/>
        <v>0.73333333333333339</v>
      </c>
    </row>
    <row r="3565" spans="1:16" hidden="1" x14ac:dyDescent="0.25">
      <c r="A3565">
        <v>191187636</v>
      </c>
      <c r="B3565">
        <v>803401</v>
      </c>
      <c r="C3565" t="s">
        <v>318</v>
      </c>
      <c r="D3565">
        <v>2005117</v>
      </c>
      <c r="E3565" t="s">
        <v>220</v>
      </c>
      <c r="F3565" t="s">
        <v>214</v>
      </c>
      <c r="G3565" t="s">
        <v>215</v>
      </c>
      <c r="H3565">
        <v>2</v>
      </c>
      <c r="I3565">
        <v>2015</v>
      </c>
      <c r="J3565">
        <v>2</v>
      </c>
      <c r="L3565">
        <v>23070387</v>
      </c>
      <c r="M3565">
        <v>4.0999999999999996</v>
      </c>
      <c r="P3565" s="29">
        <f t="shared" si="148"/>
        <v>0.51666666666666661</v>
      </c>
    </row>
    <row r="3566" spans="1:16" hidden="1" x14ac:dyDescent="0.25">
      <c r="A3566">
        <v>191187636</v>
      </c>
      <c r="B3566">
        <v>803401</v>
      </c>
      <c r="C3566" t="s">
        <v>318</v>
      </c>
      <c r="D3566">
        <v>2021602</v>
      </c>
      <c r="E3566" t="s">
        <v>242</v>
      </c>
      <c r="F3566" t="s">
        <v>214</v>
      </c>
      <c r="G3566" t="s">
        <v>215</v>
      </c>
      <c r="H3566">
        <v>2</v>
      </c>
      <c r="I3566">
        <v>2015</v>
      </c>
      <c r="J3566">
        <v>2</v>
      </c>
      <c r="L3566">
        <v>23072008</v>
      </c>
      <c r="M3566">
        <v>4.5999999999999996</v>
      </c>
      <c r="P3566" s="29">
        <f t="shared" si="148"/>
        <v>0.6</v>
      </c>
    </row>
    <row r="3567" spans="1:16" hidden="1" x14ac:dyDescent="0.25">
      <c r="A3567">
        <v>191187636</v>
      </c>
      <c r="B3567">
        <v>803401</v>
      </c>
      <c r="C3567" t="s">
        <v>318</v>
      </c>
      <c r="D3567">
        <v>2005131</v>
      </c>
      <c r="E3567" t="s">
        <v>228</v>
      </c>
      <c r="F3567" t="s">
        <v>214</v>
      </c>
      <c r="G3567" t="s">
        <v>215</v>
      </c>
      <c r="H3567">
        <v>2</v>
      </c>
      <c r="I3567">
        <v>2015</v>
      </c>
      <c r="J3567">
        <v>2</v>
      </c>
      <c r="L3567">
        <v>23070707</v>
      </c>
      <c r="M3567">
        <v>5.5</v>
      </c>
      <c r="P3567" s="29">
        <f t="shared" si="148"/>
        <v>0.75</v>
      </c>
    </row>
    <row r="3568" spans="1:16" hidden="1" x14ac:dyDescent="0.25">
      <c r="A3568">
        <v>191187636</v>
      </c>
      <c r="B3568">
        <v>803401</v>
      </c>
      <c r="C3568" t="s">
        <v>318</v>
      </c>
      <c r="D3568">
        <v>2021754</v>
      </c>
      <c r="E3568" t="s">
        <v>216</v>
      </c>
      <c r="F3568" t="s">
        <v>214</v>
      </c>
      <c r="G3568" t="s">
        <v>215</v>
      </c>
      <c r="H3568">
        <v>2</v>
      </c>
      <c r="I3568">
        <v>2015</v>
      </c>
      <c r="J3568">
        <v>2</v>
      </c>
      <c r="L3568">
        <v>23074127</v>
      </c>
      <c r="M3568">
        <v>4.0999999999999996</v>
      </c>
      <c r="P3568" s="29">
        <f t="shared" si="148"/>
        <v>0.51666666666666661</v>
      </c>
    </row>
    <row r="3569" spans="1:16" hidden="1" x14ac:dyDescent="0.25">
      <c r="A3569">
        <v>191187636</v>
      </c>
      <c r="B3569">
        <v>803401</v>
      </c>
      <c r="C3569" t="s">
        <v>318</v>
      </c>
      <c r="D3569">
        <v>2021602</v>
      </c>
      <c r="E3569" t="s">
        <v>242</v>
      </c>
      <c r="F3569" t="s">
        <v>214</v>
      </c>
      <c r="G3569" t="s">
        <v>215</v>
      </c>
      <c r="H3569">
        <v>4</v>
      </c>
      <c r="I3569">
        <v>2015</v>
      </c>
      <c r="J3569">
        <v>2</v>
      </c>
      <c r="L3569">
        <v>23072005</v>
      </c>
      <c r="P3569" s="29" t="str">
        <f t="shared" si="148"/>
        <v>DRP</v>
      </c>
    </row>
    <row r="3570" spans="1:16" hidden="1" x14ac:dyDescent="0.25">
      <c r="A3570">
        <v>191187636</v>
      </c>
      <c r="B3570">
        <v>803401</v>
      </c>
      <c r="C3570" t="s">
        <v>318</v>
      </c>
      <c r="D3570">
        <v>2005117</v>
      </c>
      <c r="E3570" t="s">
        <v>220</v>
      </c>
      <c r="F3570" t="s">
        <v>214</v>
      </c>
      <c r="G3570" t="s">
        <v>215</v>
      </c>
      <c r="H3570">
        <v>4</v>
      </c>
      <c r="I3570">
        <v>2015</v>
      </c>
      <c r="J3570">
        <v>2</v>
      </c>
      <c r="L3570">
        <v>23070388</v>
      </c>
      <c r="P3570" s="29" t="str">
        <f t="shared" si="148"/>
        <v>DRP</v>
      </c>
    </row>
    <row r="3571" spans="1:16" hidden="1" x14ac:dyDescent="0.25">
      <c r="A3571">
        <v>191187636</v>
      </c>
      <c r="B3571">
        <v>803401</v>
      </c>
      <c r="C3571" t="s">
        <v>318</v>
      </c>
      <c r="D3571">
        <v>2021596</v>
      </c>
      <c r="E3571" t="s">
        <v>294</v>
      </c>
      <c r="F3571" t="s">
        <v>214</v>
      </c>
      <c r="G3571" t="s">
        <v>215</v>
      </c>
      <c r="H3571">
        <v>3</v>
      </c>
      <c r="I3571">
        <v>2016</v>
      </c>
      <c r="J3571">
        <v>1</v>
      </c>
      <c r="L3571">
        <v>23081196</v>
      </c>
      <c r="M3571">
        <v>3.6</v>
      </c>
      <c r="P3571" s="29">
        <f t="shared" ref="P3571:P3602" si="149">IF(AND(ISNUMBER(M3571),H3571&lt;&gt;4),(M3571-1)/6,IF(H3571=4,"DRP",IF(AND(H3571=3,M3571="NA"),"BAD",IF(AND(H3571=2),"CVL",IF(AND(H3571=1,ISBLANK(M3571)),"NULL","UNK")))))</f>
        <v>0.43333333333333335</v>
      </c>
    </row>
    <row r="3572" spans="1:16" hidden="1" x14ac:dyDescent="0.25">
      <c r="A3572">
        <v>191187636</v>
      </c>
      <c r="B3572">
        <v>803401</v>
      </c>
      <c r="C3572" t="s">
        <v>318</v>
      </c>
      <c r="D3572">
        <v>2021763</v>
      </c>
      <c r="E3572" t="s">
        <v>298</v>
      </c>
      <c r="F3572" t="s">
        <v>214</v>
      </c>
      <c r="G3572" t="s">
        <v>215</v>
      </c>
      <c r="H3572">
        <v>2</v>
      </c>
      <c r="I3572">
        <v>2016</v>
      </c>
      <c r="J3572">
        <v>1</v>
      </c>
      <c r="L3572">
        <v>23081192</v>
      </c>
      <c r="M3572">
        <v>5</v>
      </c>
      <c r="P3572" s="29">
        <f t="shared" si="149"/>
        <v>0.66666666666666663</v>
      </c>
    </row>
    <row r="3573" spans="1:16" hidden="1" x14ac:dyDescent="0.25">
      <c r="A3573">
        <v>191187636</v>
      </c>
      <c r="B3573">
        <v>803401</v>
      </c>
      <c r="C3573" t="s">
        <v>318</v>
      </c>
      <c r="D3573">
        <v>2021756</v>
      </c>
      <c r="E3573" t="s">
        <v>253</v>
      </c>
      <c r="F3573" t="s">
        <v>214</v>
      </c>
      <c r="G3573" t="s">
        <v>215</v>
      </c>
      <c r="H3573">
        <v>2</v>
      </c>
      <c r="I3573">
        <v>2016</v>
      </c>
      <c r="J3573">
        <v>1</v>
      </c>
      <c r="L3573">
        <v>23081181</v>
      </c>
      <c r="M3573">
        <v>4</v>
      </c>
      <c r="P3573" s="29">
        <f t="shared" si="149"/>
        <v>0.5</v>
      </c>
    </row>
    <row r="3574" spans="1:16" hidden="1" x14ac:dyDescent="0.25">
      <c r="A3574">
        <v>191187636</v>
      </c>
      <c r="B3574">
        <v>803401</v>
      </c>
      <c r="C3574" t="s">
        <v>318</v>
      </c>
      <c r="D3574">
        <v>2021638</v>
      </c>
      <c r="E3574" t="s">
        <v>250</v>
      </c>
      <c r="F3574" t="s">
        <v>214</v>
      </c>
      <c r="G3574" t="s">
        <v>215</v>
      </c>
      <c r="H3574">
        <v>2</v>
      </c>
      <c r="I3574">
        <v>2016</v>
      </c>
      <c r="J3574">
        <v>1</v>
      </c>
      <c r="L3574">
        <v>23081193</v>
      </c>
      <c r="M3574">
        <v>4.8</v>
      </c>
      <c r="P3574" s="29">
        <f t="shared" si="149"/>
        <v>0.6333333333333333</v>
      </c>
    </row>
    <row r="3575" spans="1:16" hidden="1" x14ac:dyDescent="0.25">
      <c r="A3575">
        <v>191187636</v>
      </c>
      <c r="B3575">
        <v>803401</v>
      </c>
      <c r="C3575" t="s">
        <v>318</v>
      </c>
      <c r="D3575">
        <v>2004116</v>
      </c>
      <c r="E3575" t="s">
        <v>229</v>
      </c>
      <c r="F3575" t="s">
        <v>214</v>
      </c>
      <c r="G3575" t="s">
        <v>215</v>
      </c>
      <c r="H3575">
        <v>2</v>
      </c>
      <c r="I3575">
        <v>2016</v>
      </c>
      <c r="J3575">
        <v>1</v>
      </c>
      <c r="L3575">
        <v>23073301</v>
      </c>
      <c r="M3575">
        <v>5.7</v>
      </c>
      <c r="P3575" s="29">
        <f t="shared" si="149"/>
        <v>0.78333333333333333</v>
      </c>
    </row>
    <row r="3576" spans="1:16" hidden="1" x14ac:dyDescent="0.25">
      <c r="A3576">
        <v>191187636</v>
      </c>
      <c r="B3576">
        <v>803401</v>
      </c>
      <c r="C3576" t="s">
        <v>318</v>
      </c>
      <c r="D3576">
        <v>2005120</v>
      </c>
      <c r="E3576" t="s">
        <v>293</v>
      </c>
      <c r="F3576" t="s">
        <v>214</v>
      </c>
      <c r="G3576" t="s">
        <v>215</v>
      </c>
      <c r="H3576">
        <v>2</v>
      </c>
      <c r="I3576">
        <v>2016</v>
      </c>
      <c r="J3576">
        <v>1</v>
      </c>
      <c r="M3576">
        <v>5.4</v>
      </c>
      <c r="N3576" t="s">
        <v>231</v>
      </c>
      <c r="P3576" s="29">
        <f t="shared" si="149"/>
        <v>0.73333333333333339</v>
      </c>
    </row>
    <row r="3577" spans="1:16" hidden="1" x14ac:dyDescent="0.25">
      <c r="A3577">
        <v>191187636</v>
      </c>
      <c r="B3577">
        <v>803401</v>
      </c>
      <c r="C3577" t="s">
        <v>318</v>
      </c>
      <c r="D3577">
        <v>2021874</v>
      </c>
      <c r="E3577" t="s">
        <v>226</v>
      </c>
      <c r="F3577" t="s">
        <v>214</v>
      </c>
      <c r="G3577" t="s">
        <v>215</v>
      </c>
      <c r="H3577">
        <v>2</v>
      </c>
      <c r="I3577">
        <v>2016</v>
      </c>
      <c r="J3577">
        <v>2</v>
      </c>
      <c r="L3577">
        <v>23086862</v>
      </c>
      <c r="M3577">
        <v>4.7</v>
      </c>
      <c r="P3577" s="29">
        <f t="shared" si="149"/>
        <v>0.6166666666666667</v>
      </c>
    </row>
    <row r="3578" spans="1:16" hidden="1" x14ac:dyDescent="0.25">
      <c r="A3578">
        <v>191187636</v>
      </c>
      <c r="B3578">
        <v>803401</v>
      </c>
      <c r="C3578" t="s">
        <v>318</v>
      </c>
      <c r="D3578">
        <v>2021993</v>
      </c>
      <c r="E3578" t="s">
        <v>256</v>
      </c>
      <c r="F3578" t="s">
        <v>214</v>
      </c>
      <c r="G3578" t="s">
        <v>215</v>
      </c>
      <c r="H3578">
        <v>2</v>
      </c>
      <c r="I3578">
        <v>2016</v>
      </c>
      <c r="J3578">
        <v>2</v>
      </c>
      <c r="L3578">
        <v>23086519</v>
      </c>
      <c r="M3578">
        <v>5.3</v>
      </c>
      <c r="P3578" s="29">
        <f t="shared" si="149"/>
        <v>0.71666666666666667</v>
      </c>
    </row>
    <row r="3579" spans="1:16" hidden="1" x14ac:dyDescent="0.25">
      <c r="A3579">
        <v>191187636</v>
      </c>
      <c r="B3579">
        <v>803401</v>
      </c>
      <c r="C3579" t="s">
        <v>318</v>
      </c>
      <c r="D3579">
        <v>2021640</v>
      </c>
      <c r="E3579" t="s">
        <v>227</v>
      </c>
      <c r="F3579" t="s">
        <v>214</v>
      </c>
      <c r="G3579" t="s">
        <v>215</v>
      </c>
      <c r="H3579">
        <v>3</v>
      </c>
      <c r="I3579">
        <v>2016</v>
      </c>
      <c r="J3579">
        <v>2</v>
      </c>
      <c r="L3579">
        <v>23086864</v>
      </c>
      <c r="M3579" t="s">
        <v>221</v>
      </c>
      <c r="P3579" s="29" t="str">
        <f t="shared" si="149"/>
        <v>BAD</v>
      </c>
    </row>
    <row r="3580" spans="1:16" hidden="1" x14ac:dyDescent="0.25">
      <c r="A3580">
        <v>191187636</v>
      </c>
      <c r="B3580">
        <v>803401</v>
      </c>
      <c r="C3580" t="s">
        <v>318</v>
      </c>
      <c r="D3580">
        <v>2021596</v>
      </c>
      <c r="E3580" t="s">
        <v>294</v>
      </c>
      <c r="F3580" t="s">
        <v>214</v>
      </c>
      <c r="G3580" t="s">
        <v>215</v>
      </c>
      <c r="H3580">
        <v>2</v>
      </c>
      <c r="I3580">
        <v>2016</v>
      </c>
      <c r="J3580">
        <v>2</v>
      </c>
      <c r="L3580">
        <v>23086860</v>
      </c>
      <c r="M3580">
        <v>5.8</v>
      </c>
      <c r="P3580" s="29">
        <f t="shared" si="149"/>
        <v>0.79999999999999993</v>
      </c>
    </row>
    <row r="3581" spans="1:16" hidden="1" x14ac:dyDescent="0.25">
      <c r="A3581">
        <v>191187636</v>
      </c>
      <c r="B3581">
        <v>803401</v>
      </c>
      <c r="C3581" t="s">
        <v>318</v>
      </c>
      <c r="D3581">
        <v>2021781</v>
      </c>
      <c r="E3581" t="s">
        <v>235</v>
      </c>
      <c r="F3581" t="s">
        <v>214</v>
      </c>
      <c r="G3581" t="s">
        <v>215</v>
      </c>
      <c r="H3581">
        <v>2</v>
      </c>
      <c r="I3581">
        <v>2016</v>
      </c>
      <c r="J3581">
        <v>2</v>
      </c>
      <c r="L3581">
        <v>23086901</v>
      </c>
      <c r="M3581">
        <v>4.7</v>
      </c>
      <c r="P3581" s="29">
        <f t="shared" si="149"/>
        <v>0.6166666666666667</v>
      </c>
    </row>
    <row r="3582" spans="1:16" hidden="1" x14ac:dyDescent="0.25">
      <c r="A3582">
        <v>191187636</v>
      </c>
      <c r="B3582">
        <v>803401</v>
      </c>
      <c r="C3582" t="s">
        <v>318</v>
      </c>
      <c r="D3582">
        <v>2004099</v>
      </c>
      <c r="E3582" t="s">
        <v>245</v>
      </c>
      <c r="F3582" t="s">
        <v>214</v>
      </c>
      <c r="G3582" t="s">
        <v>215</v>
      </c>
      <c r="H3582">
        <v>2</v>
      </c>
      <c r="I3582">
        <v>2016</v>
      </c>
      <c r="J3582">
        <v>2</v>
      </c>
      <c r="L3582">
        <v>23085315</v>
      </c>
      <c r="M3582">
        <v>4.9000000000000004</v>
      </c>
      <c r="P3582" s="29">
        <f t="shared" si="149"/>
        <v>0.65</v>
      </c>
    </row>
    <row r="3583" spans="1:16" hidden="1" x14ac:dyDescent="0.25">
      <c r="A3583">
        <v>191187636</v>
      </c>
      <c r="B3583">
        <v>803401</v>
      </c>
      <c r="C3583" t="s">
        <v>318</v>
      </c>
      <c r="D3583">
        <v>2004591</v>
      </c>
      <c r="E3583" t="s">
        <v>271</v>
      </c>
      <c r="F3583" t="s">
        <v>214</v>
      </c>
      <c r="G3583" t="s">
        <v>215</v>
      </c>
      <c r="H3583">
        <v>2</v>
      </c>
      <c r="I3583">
        <v>2017</v>
      </c>
      <c r="J3583">
        <v>1</v>
      </c>
      <c r="L3583">
        <v>23093319</v>
      </c>
      <c r="M3583">
        <v>6.6</v>
      </c>
      <c r="P3583" s="29">
        <f t="shared" si="149"/>
        <v>0.93333333333333324</v>
      </c>
    </row>
    <row r="3584" spans="1:16" hidden="1" x14ac:dyDescent="0.25">
      <c r="A3584">
        <v>191187636</v>
      </c>
      <c r="B3584">
        <v>803401</v>
      </c>
      <c r="C3584" t="s">
        <v>318</v>
      </c>
      <c r="D3584">
        <v>2004752</v>
      </c>
      <c r="E3584" t="s">
        <v>290</v>
      </c>
      <c r="F3584" t="s">
        <v>214</v>
      </c>
      <c r="G3584" t="s">
        <v>215</v>
      </c>
      <c r="H3584">
        <v>2</v>
      </c>
      <c r="I3584">
        <v>2017</v>
      </c>
      <c r="J3584">
        <v>1</v>
      </c>
      <c r="L3584">
        <v>23093323</v>
      </c>
      <c r="M3584">
        <v>4.3</v>
      </c>
      <c r="P3584" s="29">
        <f t="shared" si="149"/>
        <v>0.54999999999999993</v>
      </c>
    </row>
    <row r="3585" spans="1:16" hidden="1" x14ac:dyDescent="0.25">
      <c r="A3585">
        <v>191187636</v>
      </c>
      <c r="B3585">
        <v>803401</v>
      </c>
      <c r="C3585" t="s">
        <v>318</v>
      </c>
      <c r="D3585">
        <v>2021787</v>
      </c>
      <c r="E3585" t="s">
        <v>292</v>
      </c>
      <c r="F3585" t="s">
        <v>214</v>
      </c>
      <c r="G3585" t="s">
        <v>215</v>
      </c>
      <c r="H3585">
        <v>2</v>
      </c>
      <c r="I3585">
        <v>2017</v>
      </c>
      <c r="J3585">
        <v>1</v>
      </c>
      <c r="L3585">
        <v>23093320</v>
      </c>
      <c r="M3585">
        <v>6</v>
      </c>
      <c r="P3585" s="29">
        <f t="shared" si="149"/>
        <v>0.83333333333333337</v>
      </c>
    </row>
    <row r="3586" spans="1:16" hidden="1" x14ac:dyDescent="0.25">
      <c r="A3586">
        <v>191187636</v>
      </c>
      <c r="B3586">
        <v>803401</v>
      </c>
      <c r="C3586" t="s">
        <v>318</v>
      </c>
      <c r="D3586">
        <v>2021750</v>
      </c>
      <c r="E3586" t="s">
        <v>296</v>
      </c>
      <c r="F3586" t="s">
        <v>214</v>
      </c>
      <c r="G3586" t="s">
        <v>215</v>
      </c>
      <c r="H3586">
        <v>2</v>
      </c>
      <c r="I3586">
        <v>2017</v>
      </c>
      <c r="J3586">
        <v>1</v>
      </c>
      <c r="L3586">
        <v>23091959</v>
      </c>
      <c r="M3586">
        <v>5</v>
      </c>
      <c r="P3586" s="29">
        <f t="shared" si="149"/>
        <v>0.66666666666666663</v>
      </c>
    </row>
    <row r="3587" spans="1:16" hidden="1" x14ac:dyDescent="0.25">
      <c r="A3587">
        <v>191187636</v>
      </c>
      <c r="B3587">
        <v>803401</v>
      </c>
      <c r="C3587" t="s">
        <v>318</v>
      </c>
      <c r="D3587">
        <v>2021679</v>
      </c>
      <c r="E3587" t="s">
        <v>259</v>
      </c>
      <c r="F3587" t="s">
        <v>214</v>
      </c>
      <c r="G3587" t="s">
        <v>215</v>
      </c>
      <c r="H3587">
        <v>2</v>
      </c>
      <c r="I3587">
        <v>2017</v>
      </c>
      <c r="J3587">
        <v>1</v>
      </c>
      <c r="L3587">
        <v>23092951</v>
      </c>
      <c r="M3587">
        <v>6.5</v>
      </c>
      <c r="P3587" s="29">
        <f t="shared" si="149"/>
        <v>0.91666666666666663</v>
      </c>
    </row>
    <row r="3588" spans="1:16" hidden="1" x14ac:dyDescent="0.25">
      <c r="A3588">
        <v>191187636</v>
      </c>
      <c r="B3588">
        <v>803401</v>
      </c>
      <c r="C3588" t="s">
        <v>318</v>
      </c>
      <c r="D3588">
        <v>2021725</v>
      </c>
      <c r="E3588" t="s">
        <v>257</v>
      </c>
      <c r="F3588" t="s">
        <v>214</v>
      </c>
      <c r="G3588" t="s">
        <v>215</v>
      </c>
      <c r="H3588">
        <v>2</v>
      </c>
      <c r="I3588">
        <v>2017</v>
      </c>
      <c r="J3588">
        <v>1</v>
      </c>
      <c r="L3588">
        <v>23091960</v>
      </c>
      <c r="M3588">
        <v>4.4000000000000004</v>
      </c>
      <c r="P3588" s="29">
        <f t="shared" si="149"/>
        <v>0.56666666666666676</v>
      </c>
    </row>
    <row r="3589" spans="1:16" hidden="1" x14ac:dyDescent="0.25">
      <c r="A3589">
        <v>191187636</v>
      </c>
      <c r="B3589">
        <v>803401</v>
      </c>
      <c r="C3589" t="s">
        <v>318</v>
      </c>
      <c r="D3589">
        <v>2021640</v>
      </c>
      <c r="E3589" t="s">
        <v>227</v>
      </c>
      <c r="F3589" t="s">
        <v>214</v>
      </c>
      <c r="G3589" t="s">
        <v>215</v>
      </c>
      <c r="H3589">
        <v>2</v>
      </c>
      <c r="I3589">
        <v>2017</v>
      </c>
      <c r="J3589">
        <v>1</v>
      </c>
      <c r="L3589">
        <v>23092942</v>
      </c>
      <c r="M3589">
        <v>5.0999999999999996</v>
      </c>
      <c r="P3589" s="29">
        <f t="shared" si="149"/>
        <v>0.68333333333333324</v>
      </c>
    </row>
    <row r="3590" spans="1:16" hidden="1" x14ac:dyDescent="0.25">
      <c r="A3590">
        <v>191187636</v>
      </c>
      <c r="B3590">
        <v>803401</v>
      </c>
      <c r="C3590" t="s">
        <v>318</v>
      </c>
      <c r="D3590">
        <v>2019271</v>
      </c>
      <c r="E3590" t="s">
        <v>236</v>
      </c>
      <c r="F3590" t="s">
        <v>214</v>
      </c>
      <c r="G3590" t="s">
        <v>215</v>
      </c>
      <c r="H3590">
        <v>2</v>
      </c>
      <c r="I3590">
        <v>2017</v>
      </c>
      <c r="J3590">
        <v>2</v>
      </c>
      <c r="L3590">
        <v>23097915</v>
      </c>
      <c r="M3590">
        <v>5.5</v>
      </c>
      <c r="P3590" s="29">
        <f t="shared" si="149"/>
        <v>0.75</v>
      </c>
    </row>
    <row r="3591" spans="1:16" hidden="1" x14ac:dyDescent="0.25">
      <c r="A3591">
        <v>191187636</v>
      </c>
      <c r="B3591">
        <v>803401</v>
      </c>
      <c r="C3591" t="s">
        <v>318</v>
      </c>
      <c r="D3591">
        <v>2004586</v>
      </c>
      <c r="E3591" t="s">
        <v>325</v>
      </c>
      <c r="F3591" t="s">
        <v>214</v>
      </c>
      <c r="G3591" t="s">
        <v>215</v>
      </c>
      <c r="H3591">
        <v>2</v>
      </c>
      <c r="I3591">
        <v>2017</v>
      </c>
      <c r="J3591">
        <v>2</v>
      </c>
      <c r="L3591">
        <v>23097712</v>
      </c>
      <c r="M3591">
        <v>5</v>
      </c>
      <c r="P3591" s="29">
        <f t="shared" si="149"/>
        <v>0.66666666666666663</v>
      </c>
    </row>
    <row r="3592" spans="1:16" hidden="1" x14ac:dyDescent="0.25">
      <c r="A3592">
        <v>191187636</v>
      </c>
      <c r="B3592">
        <v>803401</v>
      </c>
      <c r="C3592" t="s">
        <v>318</v>
      </c>
      <c r="D3592">
        <v>2021631</v>
      </c>
      <c r="E3592" t="s">
        <v>302</v>
      </c>
      <c r="F3592" t="s">
        <v>214</v>
      </c>
      <c r="G3592" t="s">
        <v>215</v>
      </c>
      <c r="H3592">
        <v>2</v>
      </c>
      <c r="I3592">
        <v>2017</v>
      </c>
      <c r="J3592">
        <v>2</v>
      </c>
      <c r="L3592">
        <v>23101235</v>
      </c>
      <c r="M3592">
        <v>5.7</v>
      </c>
      <c r="P3592" s="29">
        <f t="shared" si="149"/>
        <v>0.78333333333333333</v>
      </c>
    </row>
    <row r="3593" spans="1:16" hidden="1" x14ac:dyDescent="0.25">
      <c r="A3593">
        <v>191187636</v>
      </c>
      <c r="B3593">
        <v>803401</v>
      </c>
      <c r="C3593" t="s">
        <v>318</v>
      </c>
      <c r="D3593">
        <v>2021865</v>
      </c>
      <c r="E3593" t="s">
        <v>301</v>
      </c>
      <c r="F3593" t="s">
        <v>214</v>
      </c>
      <c r="G3593" t="s">
        <v>215</v>
      </c>
      <c r="H3593">
        <v>2</v>
      </c>
      <c r="I3593">
        <v>2017</v>
      </c>
      <c r="J3593">
        <v>2</v>
      </c>
      <c r="L3593">
        <v>23097629</v>
      </c>
      <c r="M3593">
        <v>4.7</v>
      </c>
      <c r="P3593" s="29">
        <f t="shared" si="149"/>
        <v>0.6166666666666667</v>
      </c>
    </row>
    <row r="3594" spans="1:16" hidden="1" x14ac:dyDescent="0.25">
      <c r="A3594">
        <v>191187636</v>
      </c>
      <c r="B3594">
        <v>803401</v>
      </c>
      <c r="C3594" t="s">
        <v>318</v>
      </c>
      <c r="D3594">
        <v>2024862</v>
      </c>
      <c r="E3594" t="s">
        <v>289</v>
      </c>
      <c r="F3594" t="s">
        <v>214</v>
      </c>
      <c r="G3594" t="s">
        <v>215</v>
      </c>
      <c r="H3594">
        <v>2</v>
      </c>
      <c r="I3594">
        <v>2017</v>
      </c>
      <c r="J3594">
        <v>2</v>
      </c>
      <c r="L3594">
        <v>23097632</v>
      </c>
      <c r="M3594">
        <v>5.6</v>
      </c>
      <c r="P3594" s="29">
        <f t="shared" si="149"/>
        <v>0.76666666666666661</v>
      </c>
    </row>
    <row r="3595" spans="1:16" hidden="1" x14ac:dyDescent="0.25">
      <c r="A3595">
        <v>191187636</v>
      </c>
      <c r="B3595">
        <v>803401</v>
      </c>
      <c r="C3595" t="s">
        <v>318</v>
      </c>
      <c r="D3595">
        <v>2021591</v>
      </c>
      <c r="E3595" t="s">
        <v>240</v>
      </c>
      <c r="F3595" t="s">
        <v>214</v>
      </c>
      <c r="G3595" t="s">
        <v>215</v>
      </c>
      <c r="H3595">
        <v>2</v>
      </c>
      <c r="I3595">
        <v>2017</v>
      </c>
      <c r="J3595">
        <v>2</v>
      </c>
      <c r="L3595">
        <v>23097630</v>
      </c>
      <c r="M3595">
        <v>5.8</v>
      </c>
      <c r="P3595" s="29">
        <f t="shared" si="149"/>
        <v>0.79999999999999993</v>
      </c>
    </row>
    <row r="3596" spans="1:16" hidden="1" x14ac:dyDescent="0.25">
      <c r="A3596">
        <v>191187636</v>
      </c>
      <c r="B3596">
        <v>803401</v>
      </c>
      <c r="C3596" t="s">
        <v>318</v>
      </c>
      <c r="D3596">
        <v>2021723</v>
      </c>
      <c r="E3596" t="s">
        <v>299</v>
      </c>
      <c r="F3596" t="s">
        <v>214</v>
      </c>
      <c r="G3596" t="s">
        <v>215</v>
      </c>
      <c r="H3596">
        <v>2</v>
      </c>
      <c r="I3596">
        <v>2017</v>
      </c>
      <c r="J3596">
        <v>2</v>
      </c>
      <c r="L3596">
        <v>23097633</v>
      </c>
      <c r="M3596">
        <v>6.7</v>
      </c>
      <c r="P3596" s="29">
        <f t="shared" si="149"/>
        <v>0.95000000000000007</v>
      </c>
    </row>
    <row r="3597" spans="1:16" hidden="1" x14ac:dyDescent="0.25">
      <c r="A3597">
        <v>191187636</v>
      </c>
      <c r="B3597">
        <v>803401</v>
      </c>
      <c r="C3597" t="s">
        <v>318</v>
      </c>
      <c r="D3597">
        <v>2024921</v>
      </c>
      <c r="E3597" t="s">
        <v>225</v>
      </c>
      <c r="F3597" t="s">
        <v>214</v>
      </c>
      <c r="G3597" t="s">
        <v>215</v>
      </c>
      <c r="H3597">
        <v>4</v>
      </c>
      <c r="I3597">
        <v>2018</v>
      </c>
      <c r="J3597">
        <v>1</v>
      </c>
      <c r="L3597">
        <v>23107811</v>
      </c>
      <c r="P3597" s="29" t="str">
        <f t="shared" si="149"/>
        <v>DRP</v>
      </c>
    </row>
    <row r="3598" spans="1:16" hidden="1" x14ac:dyDescent="0.25">
      <c r="A3598">
        <v>191187636</v>
      </c>
      <c r="B3598">
        <v>803401</v>
      </c>
      <c r="C3598" t="s">
        <v>318</v>
      </c>
      <c r="D3598">
        <v>2019272</v>
      </c>
      <c r="E3598" t="s">
        <v>249</v>
      </c>
      <c r="F3598" t="s">
        <v>214</v>
      </c>
      <c r="G3598" t="s">
        <v>215</v>
      </c>
      <c r="H3598">
        <v>2</v>
      </c>
      <c r="I3598">
        <v>2018</v>
      </c>
      <c r="J3598">
        <v>1</v>
      </c>
      <c r="L3598">
        <v>23104909</v>
      </c>
      <c r="M3598">
        <v>5.9</v>
      </c>
      <c r="P3598" s="29">
        <f t="shared" si="149"/>
        <v>0.81666666666666676</v>
      </c>
    </row>
    <row r="3599" spans="1:16" hidden="1" x14ac:dyDescent="0.25">
      <c r="A3599">
        <v>191187636</v>
      </c>
      <c r="B3599">
        <v>803401</v>
      </c>
      <c r="C3599" t="s">
        <v>318</v>
      </c>
      <c r="D3599">
        <v>2021615</v>
      </c>
      <c r="E3599" t="s">
        <v>255</v>
      </c>
      <c r="F3599" t="s">
        <v>214</v>
      </c>
      <c r="G3599" t="s">
        <v>215</v>
      </c>
      <c r="H3599">
        <v>2</v>
      </c>
      <c r="I3599">
        <v>2018</v>
      </c>
      <c r="J3599">
        <v>1</v>
      </c>
      <c r="L3599">
        <v>23107757</v>
      </c>
      <c r="M3599">
        <v>4.5999999999999996</v>
      </c>
      <c r="P3599" s="29">
        <f t="shared" si="149"/>
        <v>0.6</v>
      </c>
    </row>
    <row r="3600" spans="1:16" hidden="1" x14ac:dyDescent="0.25">
      <c r="A3600">
        <v>191187636</v>
      </c>
      <c r="B3600">
        <v>803401</v>
      </c>
      <c r="C3600" t="s">
        <v>318</v>
      </c>
      <c r="D3600">
        <v>2021716</v>
      </c>
      <c r="E3600" t="s">
        <v>291</v>
      </c>
      <c r="F3600" t="s">
        <v>214</v>
      </c>
      <c r="G3600" t="s">
        <v>215</v>
      </c>
      <c r="H3600">
        <v>2</v>
      </c>
      <c r="I3600">
        <v>2018</v>
      </c>
      <c r="J3600">
        <v>1</v>
      </c>
      <c r="L3600">
        <v>23107801</v>
      </c>
      <c r="M3600">
        <v>5.7</v>
      </c>
      <c r="P3600" s="29">
        <f t="shared" si="149"/>
        <v>0.78333333333333333</v>
      </c>
    </row>
    <row r="3601" spans="1:16" hidden="1" x14ac:dyDescent="0.25">
      <c r="A3601">
        <v>191187636</v>
      </c>
      <c r="B3601">
        <v>803401</v>
      </c>
      <c r="C3601" t="s">
        <v>318</v>
      </c>
      <c r="D3601">
        <v>2004597</v>
      </c>
      <c r="E3601" t="s">
        <v>279</v>
      </c>
      <c r="F3601" t="s">
        <v>214</v>
      </c>
      <c r="G3601" t="s">
        <v>215</v>
      </c>
      <c r="H3601">
        <v>2</v>
      </c>
      <c r="I3601">
        <v>2018</v>
      </c>
      <c r="J3601">
        <v>1</v>
      </c>
      <c r="L3601">
        <v>23107759</v>
      </c>
      <c r="M3601">
        <v>6.2</v>
      </c>
      <c r="P3601" s="29">
        <f t="shared" si="149"/>
        <v>0.8666666666666667</v>
      </c>
    </row>
    <row r="3602" spans="1:16" hidden="1" x14ac:dyDescent="0.25">
      <c r="A3602">
        <v>191187636</v>
      </c>
      <c r="B3602">
        <v>803401</v>
      </c>
      <c r="C3602" t="s">
        <v>318</v>
      </c>
      <c r="D3602">
        <v>2021661</v>
      </c>
      <c r="E3602" t="s">
        <v>305</v>
      </c>
      <c r="F3602" t="s">
        <v>214</v>
      </c>
      <c r="G3602" t="s">
        <v>215</v>
      </c>
      <c r="H3602">
        <v>2</v>
      </c>
      <c r="I3602">
        <v>2018</v>
      </c>
      <c r="J3602">
        <v>1</v>
      </c>
      <c r="L3602">
        <v>23107773</v>
      </c>
      <c r="M3602">
        <v>5</v>
      </c>
      <c r="P3602" s="29">
        <f t="shared" si="149"/>
        <v>0.66666666666666663</v>
      </c>
    </row>
    <row r="3603" spans="1:16" hidden="1" x14ac:dyDescent="0.25">
      <c r="A3603">
        <v>191187636</v>
      </c>
      <c r="B3603">
        <v>803401</v>
      </c>
      <c r="C3603" t="s">
        <v>318</v>
      </c>
      <c r="D3603">
        <v>2004587</v>
      </c>
      <c r="E3603" t="s">
        <v>288</v>
      </c>
      <c r="F3603" t="s">
        <v>214</v>
      </c>
      <c r="G3603" t="s">
        <v>215</v>
      </c>
      <c r="H3603">
        <v>2</v>
      </c>
      <c r="I3603">
        <v>2018</v>
      </c>
      <c r="J3603">
        <v>1</v>
      </c>
      <c r="L3603">
        <v>23108036</v>
      </c>
      <c r="M3603">
        <v>4.5999999999999996</v>
      </c>
      <c r="P3603" s="29">
        <f t="shared" ref="P3603:P3626" si="150">IF(AND(ISNUMBER(M3603),H3603&lt;&gt;4),(M3603-1)/6,IF(H3603=4,"DRP",IF(AND(H3603=3,M3603="NA"),"BAD",IF(AND(H3603=2),"CVL",IF(AND(H3603=1,ISBLANK(M3603)),"NULL","UNK")))))</f>
        <v>0.6</v>
      </c>
    </row>
    <row r="3604" spans="1:16" hidden="1" x14ac:dyDescent="0.25">
      <c r="A3604">
        <v>191187636</v>
      </c>
      <c r="B3604">
        <v>803401</v>
      </c>
      <c r="C3604" t="s">
        <v>318</v>
      </c>
      <c r="D3604">
        <v>2024863</v>
      </c>
      <c r="E3604" t="s">
        <v>304</v>
      </c>
      <c r="F3604" t="s">
        <v>214</v>
      </c>
      <c r="G3604" t="s">
        <v>215</v>
      </c>
      <c r="H3604">
        <v>2</v>
      </c>
      <c r="I3604">
        <v>2018</v>
      </c>
      <c r="J3604">
        <v>1</v>
      </c>
      <c r="L3604">
        <v>23107771</v>
      </c>
      <c r="M3604">
        <v>5.5</v>
      </c>
      <c r="P3604" s="29">
        <f t="shared" si="150"/>
        <v>0.75</v>
      </c>
    </row>
    <row r="3605" spans="1:16" hidden="1" x14ac:dyDescent="0.25">
      <c r="A3605">
        <v>191187636</v>
      </c>
      <c r="B3605">
        <v>803401</v>
      </c>
      <c r="C3605" t="s">
        <v>318</v>
      </c>
      <c r="D3605">
        <v>2021775</v>
      </c>
      <c r="E3605" t="s">
        <v>286</v>
      </c>
      <c r="F3605" t="s">
        <v>214</v>
      </c>
      <c r="G3605" t="s">
        <v>215</v>
      </c>
      <c r="H3605">
        <v>2</v>
      </c>
      <c r="I3605">
        <v>2018</v>
      </c>
      <c r="J3605">
        <v>1</v>
      </c>
      <c r="M3605">
        <v>6</v>
      </c>
      <c r="P3605" s="29">
        <f t="shared" si="150"/>
        <v>0.83333333333333337</v>
      </c>
    </row>
    <row r="3606" spans="1:16" hidden="1" x14ac:dyDescent="0.25">
      <c r="A3606">
        <v>191187636</v>
      </c>
      <c r="B3606">
        <v>803401</v>
      </c>
      <c r="C3606" t="s">
        <v>318</v>
      </c>
      <c r="D3606">
        <v>2021664</v>
      </c>
      <c r="E3606" t="s">
        <v>311</v>
      </c>
      <c r="F3606" t="s">
        <v>214</v>
      </c>
      <c r="G3606" t="s">
        <v>215</v>
      </c>
      <c r="H3606">
        <v>2</v>
      </c>
      <c r="I3606">
        <v>2018</v>
      </c>
      <c r="J3606">
        <v>2</v>
      </c>
      <c r="L3606">
        <v>23115915</v>
      </c>
      <c r="M3606">
        <v>5.9</v>
      </c>
      <c r="P3606" s="29">
        <f t="shared" si="150"/>
        <v>0.81666666666666676</v>
      </c>
    </row>
    <row r="3607" spans="1:16" hidden="1" x14ac:dyDescent="0.25">
      <c r="A3607">
        <v>191187636</v>
      </c>
      <c r="B3607">
        <v>803401</v>
      </c>
      <c r="C3607" t="s">
        <v>318</v>
      </c>
      <c r="D3607">
        <v>2021671</v>
      </c>
      <c r="E3607" t="s">
        <v>303</v>
      </c>
      <c r="F3607" t="s">
        <v>214</v>
      </c>
      <c r="G3607" t="s">
        <v>215</v>
      </c>
      <c r="H3607">
        <v>2</v>
      </c>
      <c r="I3607">
        <v>2018</v>
      </c>
      <c r="J3607">
        <v>2</v>
      </c>
      <c r="L3607">
        <v>23115919</v>
      </c>
      <c r="M3607">
        <v>5.6</v>
      </c>
      <c r="P3607" s="29">
        <f t="shared" si="150"/>
        <v>0.76666666666666661</v>
      </c>
    </row>
    <row r="3608" spans="1:16" hidden="1" x14ac:dyDescent="0.25">
      <c r="A3608">
        <v>191187636</v>
      </c>
      <c r="B3608">
        <v>803401</v>
      </c>
      <c r="C3608" t="s">
        <v>318</v>
      </c>
      <c r="D3608">
        <v>2021744</v>
      </c>
      <c r="E3608" t="s">
        <v>262</v>
      </c>
      <c r="F3608" t="s">
        <v>214</v>
      </c>
      <c r="G3608" t="s">
        <v>215</v>
      </c>
      <c r="H3608">
        <v>2</v>
      </c>
      <c r="I3608">
        <v>2018</v>
      </c>
      <c r="J3608">
        <v>2</v>
      </c>
      <c r="L3608">
        <v>23115906</v>
      </c>
      <c r="M3608">
        <v>5.6</v>
      </c>
      <c r="P3608" s="29">
        <f t="shared" si="150"/>
        <v>0.76666666666666661</v>
      </c>
    </row>
    <row r="3609" spans="1:16" hidden="1" x14ac:dyDescent="0.25">
      <c r="A3609">
        <v>191187636</v>
      </c>
      <c r="B3609">
        <v>803401</v>
      </c>
      <c r="C3609" t="s">
        <v>318</v>
      </c>
      <c r="D3609">
        <v>2024921</v>
      </c>
      <c r="E3609" t="s">
        <v>225</v>
      </c>
      <c r="F3609" t="s">
        <v>214</v>
      </c>
      <c r="G3609" t="s">
        <v>215</v>
      </c>
      <c r="H3609">
        <v>2</v>
      </c>
      <c r="I3609">
        <v>2018</v>
      </c>
      <c r="J3609">
        <v>2</v>
      </c>
      <c r="L3609">
        <v>23115972</v>
      </c>
      <c r="M3609">
        <v>5.4</v>
      </c>
      <c r="P3609" s="29">
        <f t="shared" si="150"/>
        <v>0.73333333333333339</v>
      </c>
    </row>
    <row r="3610" spans="1:16" hidden="1" x14ac:dyDescent="0.25">
      <c r="A3610">
        <v>191187636</v>
      </c>
      <c r="B3610">
        <v>803401</v>
      </c>
      <c r="C3610" t="s">
        <v>318</v>
      </c>
      <c r="D3610">
        <v>2024864</v>
      </c>
      <c r="E3610" t="s">
        <v>310</v>
      </c>
      <c r="F3610" t="s">
        <v>214</v>
      </c>
      <c r="G3610" t="s">
        <v>215</v>
      </c>
      <c r="H3610">
        <v>2</v>
      </c>
      <c r="I3610">
        <v>2018</v>
      </c>
      <c r="J3610">
        <v>2</v>
      </c>
      <c r="L3610">
        <v>23115914</v>
      </c>
      <c r="M3610">
        <v>5.2</v>
      </c>
      <c r="P3610" s="29">
        <f t="shared" si="150"/>
        <v>0.70000000000000007</v>
      </c>
    </row>
    <row r="3611" spans="1:16" hidden="1" x14ac:dyDescent="0.25">
      <c r="A3611">
        <v>191187636</v>
      </c>
      <c r="B3611">
        <v>803401</v>
      </c>
      <c r="C3611" t="s">
        <v>318</v>
      </c>
      <c r="D3611">
        <v>2019273</v>
      </c>
      <c r="E3611" t="s">
        <v>248</v>
      </c>
      <c r="F3611" t="s">
        <v>214</v>
      </c>
      <c r="G3611" t="s">
        <v>215</v>
      </c>
      <c r="H3611">
        <v>2</v>
      </c>
      <c r="I3611">
        <v>2018</v>
      </c>
      <c r="J3611">
        <v>2</v>
      </c>
      <c r="L3611">
        <v>23114619</v>
      </c>
      <c r="M3611">
        <v>6.3</v>
      </c>
      <c r="P3611" s="29">
        <f t="shared" si="150"/>
        <v>0.8833333333333333</v>
      </c>
    </row>
    <row r="3612" spans="1:16" hidden="1" x14ac:dyDescent="0.25">
      <c r="A3612">
        <v>191187636</v>
      </c>
      <c r="B3612">
        <v>803401</v>
      </c>
      <c r="C3612" t="s">
        <v>318</v>
      </c>
      <c r="D3612">
        <v>2004602</v>
      </c>
      <c r="E3612" t="s">
        <v>277</v>
      </c>
      <c r="F3612" t="s">
        <v>214</v>
      </c>
      <c r="G3612" t="s">
        <v>215</v>
      </c>
      <c r="H3612">
        <v>2</v>
      </c>
      <c r="I3612">
        <v>2018</v>
      </c>
      <c r="J3612">
        <v>2</v>
      </c>
      <c r="L3612">
        <v>23115918</v>
      </c>
      <c r="M3612">
        <v>5.8</v>
      </c>
      <c r="P3612" s="29">
        <f t="shared" si="150"/>
        <v>0.79999999999999993</v>
      </c>
    </row>
    <row r="3613" spans="1:16" hidden="1" x14ac:dyDescent="0.25">
      <c r="A3613">
        <v>191187636</v>
      </c>
      <c r="B3613">
        <v>803401</v>
      </c>
      <c r="C3613" t="s">
        <v>318</v>
      </c>
      <c r="D3613">
        <v>2019274</v>
      </c>
      <c r="E3613" t="s">
        <v>247</v>
      </c>
      <c r="F3613" t="s">
        <v>214</v>
      </c>
      <c r="G3613" t="s">
        <v>215</v>
      </c>
      <c r="H3613">
        <v>2</v>
      </c>
      <c r="I3613">
        <v>2019</v>
      </c>
      <c r="J3613">
        <v>1</v>
      </c>
      <c r="L3613">
        <v>23123504</v>
      </c>
      <c r="M3613">
        <v>5.9</v>
      </c>
      <c r="P3613" s="29">
        <f t="shared" si="150"/>
        <v>0.81666666666666676</v>
      </c>
    </row>
    <row r="3614" spans="1:16" hidden="1" x14ac:dyDescent="0.25">
      <c r="A3614">
        <v>191187636</v>
      </c>
      <c r="B3614">
        <v>803401</v>
      </c>
      <c r="C3614" t="s">
        <v>318</v>
      </c>
      <c r="D3614">
        <v>2024865</v>
      </c>
      <c r="E3614" t="s">
        <v>284</v>
      </c>
      <c r="F3614" t="s">
        <v>214</v>
      </c>
      <c r="G3614" t="s">
        <v>215</v>
      </c>
      <c r="H3614">
        <v>2</v>
      </c>
      <c r="I3614">
        <v>2019</v>
      </c>
      <c r="J3614">
        <v>1</v>
      </c>
      <c r="L3614">
        <v>23123875</v>
      </c>
      <c r="M3614">
        <v>5.8</v>
      </c>
      <c r="P3614" s="29">
        <f t="shared" si="150"/>
        <v>0.79999999999999993</v>
      </c>
    </row>
    <row r="3615" spans="1:16" hidden="1" x14ac:dyDescent="0.25">
      <c r="A3615">
        <v>191187636</v>
      </c>
      <c r="B3615">
        <v>803401</v>
      </c>
      <c r="C3615" t="s">
        <v>318</v>
      </c>
      <c r="D3615">
        <v>2021689</v>
      </c>
      <c r="E3615" t="s">
        <v>312</v>
      </c>
      <c r="F3615" t="s">
        <v>214</v>
      </c>
      <c r="G3615" t="s">
        <v>215</v>
      </c>
      <c r="H3615">
        <v>4</v>
      </c>
      <c r="I3615">
        <v>2019</v>
      </c>
      <c r="J3615">
        <v>1</v>
      </c>
      <c r="L3615">
        <v>23120247</v>
      </c>
      <c r="P3615" s="29" t="str">
        <f t="shared" si="150"/>
        <v>DRP</v>
      </c>
    </row>
    <row r="3616" spans="1:16" hidden="1" x14ac:dyDescent="0.25">
      <c r="A3616">
        <v>191187636</v>
      </c>
      <c r="B3616">
        <v>803401</v>
      </c>
      <c r="C3616" t="s">
        <v>318</v>
      </c>
      <c r="D3616">
        <v>2021808</v>
      </c>
      <c r="E3616" t="s">
        <v>283</v>
      </c>
      <c r="F3616" t="s">
        <v>214</v>
      </c>
      <c r="G3616" t="s">
        <v>215</v>
      </c>
      <c r="H3616">
        <v>2</v>
      </c>
      <c r="I3616">
        <v>2019</v>
      </c>
      <c r="J3616">
        <v>1</v>
      </c>
      <c r="L3616">
        <v>23120308</v>
      </c>
      <c r="M3616">
        <v>6.6</v>
      </c>
      <c r="P3616" s="29">
        <f t="shared" si="150"/>
        <v>0.93333333333333324</v>
      </c>
    </row>
    <row r="3617" spans="1:16" hidden="1" x14ac:dyDescent="0.25">
      <c r="A3617">
        <v>191187636</v>
      </c>
      <c r="B3617">
        <v>803401</v>
      </c>
      <c r="C3617" t="s">
        <v>318</v>
      </c>
      <c r="D3617">
        <v>2021841</v>
      </c>
      <c r="E3617" t="s">
        <v>306</v>
      </c>
      <c r="F3617" t="s">
        <v>214</v>
      </c>
      <c r="G3617" t="s">
        <v>215</v>
      </c>
      <c r="H3617">
        <v>2</v>
      </c>
      <c r="I3617">
        <v>2019</v>
      </c>
      <c r="J3617">
        <v>1</v>
      </c>
      <c r="L3617">
        <v>23120306</v>
      </c>
      <c r="M3617">
        <v>6.6</v>
      </c>
      <c r="P3617" s="29">
        <f t="shared" si="150"/>
        <v>0.93333333333333324</v>
      </c>
    </row>
    <row r="3618" spans="1:16" hidden="1" x14ac:dyDescent="0.25">
      <c r="A3618">
        <v>191187636</v>
      </c>
      <c r="B3618">
        <v>803401</v>
      </c>
      <c r="C3618" t="s">
        <v>318</v>
      </c>
      <c r="D3618">
        <v>2027111</v>
      </c>
      <c r="E3618" t="s">
        <v>322</v>
      </c>
      <c r="F3618" t="s">
        <v>320</v>
      </c>
      <c r="G3618" t="s">
        <v>321</v>
      </c>
      <c r="H3618">
        <v>2</v>
      </c>
      <c r="I3618">
        <v>2019</v>
      </c>
      <c r="J3618">
        <v>1</v>
      </c>
      <c r="L3618">
        <v>23121971</v>
      </c>
      <c r="M3618">
        <v>6</v>
      </c>
      <c r="P3618" s="29">
        <f t="shared" si="150"/>
        <v>0.83333333333333337</v>
      </c>
    </row>
    <row r="3619" spans="1:16" hidden="1" x14ac:dyDescent="0.25">
      <c r="A3619">
        <v>191187636</v>
      </c>
      <c r="B3619">
        <v>803401</v>
      </c>
      <c r="C3619" t="s">
        <v>318</v>
      </c>
      <c r="D3619">
        <v>2021760</v>
      </c>
      <c r="E3619" t="s">
        <v>254</v>
      </c>
      <c r="F3619" t="s">
        <v>214</v>
      </c>
      <c r="G3619" t="s">
        <v>215</v>
      </c>
      <c r="H3619">
        <v>2</v>
      </c>
      <c r="I3619">
        <v>2019</v>
      </c>
      <c r="J3619">
        <v>1</v>
      </c>
      <c r="L3619">
        <v>23120307</v>
      </c>
      <c r="M3619">
        <v>6.1</v>
      </c>
      <c r="P3619" s="29">
        <f t="shared" si="150"/>
        <v>0.85</v>
      </c>
    </row>
    <row r="3620" spans="1:16" hidden="1" x14ac:dyDescent="0.25">
      <c r="A3620">
        <v>191187636</v>
      </c>
      <c r="B3620">
        <v>803401</v>
      </c>
      <c r="C3620" t="s">
        <v>318</v>
      </c>
      <c r="D3620">
        <v>2021730</v>
      </c>
      <c r="E3620" t="s">
        <v>307</v>
      </c>
      <c r="F3620" t="s">
        <v>214</v>
      </c>
      <c r="G3620" t="s">
        <v>215</v>
      </c>
      <c r="H3620">
        <v>2</v>
      </c>
      <c r="I3620">
        <v>2019</v>
      </c>
      <c r="J3620">
        <v>1</v>
      </c>
      <c r="L3620">
        <v>23120313</v>
      </c>
      <c r="M3620">
        <v>6</v>
      </c>
      <c r="P3620" s="29">
        <f t="shared" si="150"/>
        <v>0.83333333333333337</v>
      </c>
    </row>
    <row r="3621" spans="1:16" hidden="1" x14ac:dyDescent="0.25">
      <c r="A3621">
        <v>191187636</v>
      </c>
      <c r="B3621">
        <v>803401</v>
      </c>
      <c r="C3621" t="s">
        <v>318</v>
      </c>
      <c r="D3621">
        <v>2021710</v>
      </c>
      <c r="E3621" t="s">
        <v>278</v>
      </c>
      <c r="F3621" t="s">
        <v>214</v>
      </c>
      <c r="G3621" t="s">
        <v>215</v>
      </c>
      <c r="H3621">
        <v>1</v>
      </c>
      <c r="I3621">
        <v>2019</v>
      </c>
      <c r="J3621">
        <v>2</v>
      </c>
      <c r="L3621">
        <v>23129397</v>
      </c>
      <c r="P3621" s="29" t="str">
        <f t="shared" si="150"/>
        <v>NULL</v>
      </c>
    </row>
    <row r="3622" spans="1:16" hidden="1" x14ac:dyDescent="0.25">
      <c r="A3622">
        <v>191187636</v>
      </c>
      <c r="B3622">
        <v>803401</v>
      </c>
      <c r="C3622" t="s">
        <v>318</v>
      </c>
      <c r="D3622">
        <v>2021621</v>
      </c>
      <c r="E3622" t="s">
        <v>314</v>
      </c>
      <c r="F3622" t="s">
        <v>214</v>
      </c>
      <c r="G3622" t="s">
        <v>215</v>
      </c>
      <c r="H3622">
        <v>1</v>
      </c>
      <c r="I3622">
        <v>2019</v>
      </c>
      <c r="J3622">
        <v>2</v>
      </c>
      <c r="L3622">
        <v>23130528</v>
      </c>
      <c r="P3622" s="29" t="str">
        <f t="shared" si="150"/>
        <v>NULL</v>
      </c>
    </row>
    <row r="3623" spans="1:16" hidden="1" x14ac:dyDescent="0.25">
      <c r="A3623">
        <v>191187636</v>
      </c>
      <c r="B3623">
        <v>803401</v>
      </c>
      <c r="C3623" t="s">
        <v>318</v>
      </c>
      <c r="D3623">
        <v>2004609</v>
      </c>
      <c r="E3623" t="s">
        <v>309</v>
      </c>
      <c r="F3623" t="s">
        <v>214</v>
      </c>
      <c r="G3623" t="s">
        <v>215</v>
      </c>
      <c r="H3623">
        <v>1</v>
      </c>
      <c r="I3623">
        <v>2019</v>
      </c>
      <c r="J3623">
        <v>2</v>
      </c>
      <c r="L3623">
        <v>23129808</v>
      </c>
      <c r="P3623" s="29" t="str">
        <f t="shared" si="150"/>
        <v>NULL</v>
      </c>
    </row>
    <row r="3624" spans="1:16" hidden="1" x14ac:dyDescent="0.25">
      <c r="A3624">
        <v>191187636</v>
      </c>
      <c r="B3624">
        <v>803401</v>
      </c>
      <c r="C3624" t="s">
        <v>318</v>
      </c>
      <c r="D3624">
        <v>2021862</v>
      </c>
      <c r="E3624" t="s">
        <v>313</v>
      </c>
      <c r="F3624" t="s">
        <v>214</v>
      </c>
      <c r="G3624" t="s">
        <v>215</v>
      </c>
      <c r="H3624">
        <v>1</v>
      </c>
      <c r="I3624">
        <v>2019</v>
      </c>
      <c r="J3624">
        <v>2</v>
      </c>
      <c r="L3624">
        <v>23129813</v>
      </c>
      <c r="P3624" s="29" t="str">
        <f t="shared" si="150"/>
        <v>NULL</v>
      </c>
    </row>
    <row r="3625" spans="1:16" hidden="1" x14ac:dyDescent="0.25">
      <c r="A3625">
        <v>191187636</v>
      </c>
      <c r="B3625">
        <v>803401</v>
      </c>
      <c r="C3625" t="s">
        <v>318</v>
      </c>
      <c r="D3625">
        <v>2021818</v>
      </c>
      <c r="E3625" t="s">
        <v>285</v>
      </c>
      <c r="F3625" t="s">
        <v>214</v>
      </c>
      <c r="G3625" t="s">
        <v>215</v>
      </c>
      <c r="H3625">
        <v>1</v>
      </c>
      <c r="I3625">
        <v>2019</v>
      </c>
      <c r="J3625">
        <v>2</v>
      </c>
      <c r="L3625">
        <v>23130530</v>
      </c>
      <c r="P3625" s="29" t="str">
        <f t="shared" si="150"/>
        <v>NULL</v>
      </c>
    </row>
    <row r="3626" spans="1:16" hidden="1" x14ac:dyDescent="0.25">
      <c r="A3626">
        <v>191187636</v>
      </c>
      <c r="B3626">
        <v>803401</v>
      </c>
      <c r="C3626" t="s">
        <v>318</v>
      </c>
      <c r="D3626">
        <v>2021689</v>
      </c>
      <c r="E3626" t="s">
        <v>312</v>
      </c>
      <c r="F3626" t="s">
        <v>214</v>
      </c>
      <c r="G3626" t="s">
        <v>215</v>
      </c>
      <c r="H3626">
        <v>1</v>
      </c>
      <c r="I3626">
        <v>2019</v>
      </c>
      <c r="J3626">
        <v>2</v>
      </c>
      <c r="L3626">
        <v>23129811</v>
      </c>
      <c r="P3626" s="29" t="str">
        <f t="shared" si="150"/>
        <v>NULL</v>
      </c>
    </row>
    <row r="3627" spans="1:16" hidden="1" x14ac:dyDescent="0.25">
      <c r="A3627">
        <v>191205154</v>
      </c>
      <c r="B3627">
        <v>803400</v>
      </c>
      <c r="C3627" t="s">
        <v>212</v>
      </c>
      <c r="D3627">
        <v>2005099</v>
      </c>
      <c r="E3627" t="s">
        <v>217</v>
      </c>
      <c r="F3627" t="s">
        <v>214</v>
      </c>
      <c r="G3627" t="s">
        <v>215</v>
      </c>
      <c r="H3627">
        <v>2</v>
      </c>
      <c r="I3627">
        <v>2015</v>
      </c>
      <c r="J3627">
        <v>1</v>
      </c>
      <c r="L3627">
        <v>23066432</v>
      </c>
      <c r="M3627">
        <v>5.2</v>
      </c>
      <c r="P3627" s="29">
        <f t="shared" ref="P3627:P3664" si="151">IF(AND(ISNUMBER(M3627),H3627&lt;&gt;4,N3627&lt;&gt;"X"),(M3627-1)/6,IF(H3627=4,"DRP",IF(AND(H3627=3,M3627="NA"),"BAD",IF(AND(H3627=2),"CVL",IF(AND(H3627=1,ISBLANK(M3627)),"NULL","UNK")))))</f>
        <v>0.70000000000000007</v>
      </c>
    </row>
    <row r="3628" spans="1:16" hidden="1" x14ac:dyDescent="0.25">
      <c r="A3628">
        <v>191205154</v>
      </c>
      <c r="B3628">
        <v>803400</v>
      </c>
      <c r="C3628" t="s">
        <v>212</v>
      </c>
      <c r="D3628">
        <v>2005102</v>
      </c>
      <c r="E3628" t="s">
        <v>218</v>
      </c>
      <c r="F3628" t="s">
        <v>214</v>
      </c>
      <c r="G3628" t="s">
        <v>215</v>
      </c>
      <c r="H3628">
        <v>2</v>
      </c>
      <c r="I3628">
        <v>2015</v>
      </c>
      <c r="J3628">
        <v>1</v>
      </c>
      <c r="L3628">
        <v>23066493</v>
      </c>
      <c r="M3628">
        <v>4.3</v>
      </c>
      <c r="P3628" s="29">
        <f t="shared" si="151"/>
        <v>0.54999999999999993</v>
      </c>
    </row>
    <row r="3629" spans="1:16" hidden="1" x14ac:dyDescent="0.25">
      <c r="A3629">
        <v>191205154</v>
      </c>
      <c r="B3629">
        <v>803400</v>
      </c>
      <c r="C3629" t="s">
        <v>212</v>
      </c>
      <c r="D3629">
        <v>2021600</v>
      </c>
      <c r="E3629" t="s">
        <v>219</v>
      </c>
      <c r="F3629" t="s">
        <v>214</v>
      </c>
      <c r="G3629" t="s">
        <v>215</v>
      </c>
      <c r="H3629">
        <v>2</v>
      </c>
      <c r="I3629">
        <v>2015</v>
      </c>
      <c r="J3629">
        <v>1</v>
      </c>
      <c r="L3629">
        <v>23066440</v>
      </c>
      <c r="M3629">
        <v>5</v>
      </c>
      <c r="P3629" s="29">
        <f t="shared" si="151"/>
        <v>0.66666666666666663</v>
      </c>
    </row>
    <row r="3630" spans="1:16" hidden="1" x14ac:dyDescent="0.25">
      <c r="A3630">
        <v>191205154</v>
      </c>
      <c r="B3630">
        <v>803400</v>
      </c>
      <c r="C3630" t="s">
        <v>212</v>
      </c>
      <c r="D3630">
        <v>2005117</v>
      </c>
      <c r="E3630" t="s">
        <v>220</v>
      </c>
      <c r="F3630" t="s">
        <v>214</v>
      </c>
      <c r="G3630" t="s">
        <v>215</v>
      </c>
      <c r="H3630">
        <v>2</v>
      </c>
      <c r="I3630">
        <v>2015</v>
      </c>
      <c r="J3630">
        <v>1</v>
      </c>
      <c r="L3630">
        <v>23065518</v>
      </c>
      <c r="M3630">
        <v>4</v>
      </c>
      <c r="P3630" s="29">
        <f t="shared" si="151"/>
        <v>0.5</v>
      </c>
    </row>
    <row r="3631" spans="1:16" hidden="1" x14ac:dyDescent="0.25">
      <c r="A3631">
        <v>191205154</v>
      </c>
      <c r="B3631">
        <v>803400</v>
      </c>
      <c r="C3631" t="s">
        <v>212</v>
      </c>
      <c r="D3631">
        <v>2021754</v>
      </c>
      <c r="E3631" t="s">
        <v>216</v>
      </c>
      <c r="F3631" t="s">
        <v>214</v>
      </c>
      <c r="G3631" t="s">
        <v>215</v>
      </c>
      <c r="H3631">
        <v>3</v>
      </c>
      <c r="I3631">
        <v>2015</v>
      </c>
      <c r="J3631">
        <v>1</v>
      </c>
      <c r="L3631">
        <v>23066480</v>
      </c>
      <c r="M3631">
        <v>2.9</v>
      </c>
      <c r="P3631" s="29">
        <f t="shared" si="151"/>
        <v>0.31666666666666665</v>
      </c>
    </row>
    <row r="3632" spans="1:16" hidden="1" x14ac:dyDescent="0.25">
      <c r="A3632">
        <v>191205154</v>
      </c>
      <c r="B3632">
        <v>803400</v>
      </c>
      <c r="C3632" t="s">
        <v>212</v>
      </c>
      <c r="D3632">
        <v>2004098</v>
      </c>
      <c r="E3632" t="s">
        <v>213</v>
      </c>
      <c r="F3632" t="s">
        <v>214</v>
      </c>
      <c r="G3632" t="s">
        <v>215</v>
      </c>
      <c r="H3632">
        <v>2</v>
      </c>
      <c r="I3632">
        <v>2015</v>
      </c>
      <c r="J3632">
        <v>1</v>
      </c>
      <c r="L3632">
        <v>23066603</v>
      </c>
      <c r="M3632">
        <v>6.4</v>
      </c>
      <c r="P3632" s="29">
        <f t="shared" si="151"/>
        <v>0.9</v>
      </c>
    </row>
    <row r="3633" spans="1:16" hidden="1" x14ac:dyDescent="0.25">
      <c r="A3633">
        <v>191205154</v>
      </c>
      <c r="B3633">
        <v>803400</v>
      </c>
      <c r="C3633" t="s">
        <v>212</v>
      </c>
      <c r="D3633">
        <v>2021754</v>
      </c>
      <c r="E3633" t="s">
        <v>216</v>
      </c>
      <c r="F3633" t="s">
        <v>214</v>
      </c>
      <c r="G3633" t="s">
        <v>215</v>
      </c>
      <c r="H3633">
        <v>3</v>
      </c>
      <c r="I3633">
        <v>2015</v>
      </c>
      <c r="J3633">
        <v>2</v>
      </c>
      <c r="L3633">
        <v>23074127</v>
      </c>
      <c r="M3633">
        <v>3.1</v>
      </c>
      <c r="P3633" s="29">
        <f t="shared" si="151"/>
        <v>0.35000000000000003</v>
      </c>
    </row>
    <row r="3634" spans="1:16" hidden="1" x14ac:dyDescent="0.25">
      <c r="A3634">
        <v>191205154</v>
      </c>
      <c r="B3634">
        <v>803400</v>
      </c>
      <c r="C3634" t="s">
        <v>212</v>
      </c>
      <c r="D3634">
        <v>2021795</v>
      </c>
      <c r="E3634" t="s">
        <v>222</v>
      </c>
      <c r="F3634" t="s">
        <v>214</v>
      </c>
      <c r="G3634" t="s">
        <v>215</v>
      </c>
      <c r="H3634">
        <v>3</v>
      </c>
      <c r="I3634">
        <v>2015</v>
      </c>
      <c r="J3634">
        <v>2</v>
      </c>
      <c r="L3634">
        <v>23070466</v>
      </c>
      <c r="M3634" t="s">
        <v>221</v>
      </c>
      <c r="P3634" s="29" t="str">
        <f t="shared" si="151"/>
        <v>BAD</v>
      </c>
    </row>
    <row r="3635" spans="1:16" hidden="1" x14ac:dyDescent="0.25">
      <c r="A3635">
        <v>191205154</v>
      </c>
      <c r="B3635">
        <v>803400</v>
      </c>
      <c r="C3635" t="s">
        <v>212</v>
      </c>
      <c r="D3635">
        <v>2004116</v>
      </c>
      <c r="E3635" t="s">
        <v>229</v>
      </c>
      <c r="F3635" t="s">
        <v>214</v>
      </c>
      <c r="G3635" t="s">
        <v>215</v>
      </c>
      <c r="H3635">
        <v>4</v>
      </c>
      <c r="I3635">
        <v>2015</v>
      </c>
      <c r="J3635">
        <v>2</v>
      </c>
      <c r="L3635">
        <v>23073045</v>
      </c>
      <c r="P3635" s="29" t="str">
        <f t="shared" si="151"/>
        <v>DRP</v>
      </c>
    </row>
    <row r="3636" spans="1:16" hidden="1" x14ac:dyDescent="0.25">
      <c r="A3636">
        <v>191205154</v>
      </c>
      <c r="B3636">
        <v>803400</v>
      </c>
      <c r="C3636" t="s">
        <v>212</v>
      </c>
      <c r="D3636">
        <v>2021602</v>
      </c>
      <c r="E3636" t="s">
        <v>242</v>
      </c>
      <c r="F3636" t="s">
        <v>214</v>
      </c>
      <c r="G3636" t="s">
        <v>215</v>
      </c>
      <c r="H3636">
        <v>3</v>
      </c>
      <c r="I3636">
        <v>2015</v>
      </c>
      <c r="J3636">
        <v>2</v>
      </c>
      <c r="L3636">
        <v>23072008</v>
      </c>
      <c r="M3636">
        <v>2</v>
      </c>
      <c r="P3636" s="29">
        <f t="shared" si="151"/>
        <v>0.16666666666666666</v>
      </c>
    </row>
    <row r="3637" spans="1:16" hidden="1" x14ac:dyDescent="0.25">
      <c r="A3637">
        <v>191205154</v>
      </c>
      <c r="B3637">
        <v>803400</v>
      </c>
      <c r="C3637" t="s">
        <v>212</v>
      </c>
      <c r="D3637">
        <v>2005118</v>
      </c>
      <c r="E3637" t="s">
        <v>223</v>
      </c>
      <c r="F3637" t="s">
        <v>214</v>
      </c>
      <c r="G3637" t="s">
        <v>215</v>
      </c>
      <c r="H3637">
        <v>2</v>
      </c>
      <c r="I3637">
        <v>2015</v>
      </c>
      <c r="J3637">
        <v>2</v>
      </c>
      <c r="L3637">
        <v>23071573</v>
      </c>
      <c r="M3637">
        <v>4.5</v>
      </c>
      <c r="P3637" s="29">
        <f t="shared" si="151"/>
        <v>0.58333333333333337</v>
      </c>
    </row>
    <row r="3638" spans="1:16" hidden="1" x14ac:dyDescent="0.25">
      <c r="A3638">
        <v>191205154</v>
      </c>
      <c r="B3638">
        <v>803400</v>
      </c>
      <c r="C3638" t="s">
        <v>212</v>
      </c>
      <c r="D3638">
        <v>2004112</v>
      </c>
      <c r="E3638" t="s">
        <v>244</v>
      </c>
      <c r="F3638" t="s">
        <v>214</v>
      </c>
      <c r="G3638" t="s">
        <v>215</v>
      </c>
      <c r="H3638">
        <v>3</v>
      </c>
      <c r="I3638">
        <v>2015</v>
      </c>
      <c r="J3638">
        <v>2</v>
      </c>
      <c r="L3638">
        <v>23073238</v>
      </c>
      <c r="M3638">
        <v>1</v>
      </c>
      <c r="P3638" s="29">
        <f t="shared" si="151"/>
        <v>0</v>
      </c>
    </row>
    <row r="3639" spans="1:16" hidden="1" x14ac:dyDescent="0.25">
      <c r="A3639">
        <v>191205154</v>
      </c>
      <c r="B3639">
        <v>803400</v>
      </c>
      <c r="C3639" t="s">
        <v>212</v>
      </c>
      <c r="D3639">
        <v>2021580</v>
      </c>
      <c r="E3639" t="s">
        <v>241</v>
      </c>
      <c r="F3639" t="s">
        <v>214</v>
      </c>
      <c r="G3639" t="s">
        <v>215</v>
      </c>
      <c r="H3639">
        <v>3</v>
      </c>
      <c r="I3639">
        <v>2015</v>
      </c>
      <c r="J3639">
        <v>2</v>
      </c>
      <c r="L3639">
        <v>23072000</v>
      </c>
      <c r="M3639">
        <v>2.7</v>
      </c>
      <c r="P3639" s="29">
        <f t="shared" si="151"/>
        <v>0.28333333333333338</v>
      </c>
    </row>
    <row r="3640" spans="1:16" hidden="1" x14ac:dyDescent="0.25">
      <c r="A3640">
        <v>191253116</v>
      </c>
      <c r="B3640">
        <v>803401</v>
      </c>
      <c r="C3640" t="s">
        <v>318</v>
      </c>
      <c r="D3640">
        <v>2005118</v>
      </c>
      <c r="E3640" t="s">
        <v>223</v>
      </c>
      <c r="F3640" t="s">
        <v>214</v>
      </c>
      <c r="G3640" t="s">
        <v>215</v>
      </c>
      <c r="H3640">
        <v>3</v>
      </c>
      <c r="I3640">
        <v>2015</v>
      </c>
      <c r="J3640">
        <v>1</v>
      </c>
      <c r="L3640">
        <v>23067523</v>
      </c>
      <c r="M3640" t="s">
        <v>221</v>
      </c>
      <c r="P3640" s="29" t="str">
        <f t="shared" si="151"/>
        <v>BAD</v>
      </c>
    </row>
    <row r="3641" spans="1:16" hidden="1" x14ac:dyDescent="0.25">
      <c r="A3641">
        <v>191253116</v>
      </c>
      <c r="B3641">
        <v>803401</v>
      </c>
      <c r="C3641" t="s">
        <v>318</v>
      </c>
      <c r="D3641">
        <v>2021600</v>
      </c>
      <c r="E3641" t="s">
        <v>219</v>
      </c>
      <c r="F3641" t="s">
        <v>214</v>
      </c>
      <c r="G3641" t="s">
        <v>215</v>
      </c>
      <c r="H3641">
        <v>3</v>
      </c>
      <c r="I3641">
        <v>2015</v>
      </c>
      <c r="J3641">
        <v>1</v>
      </c>
      <c r="L3641">
        <v>23066441</v>
      </c>
      <c r="M3641">
        <v>3.3</v>
      </c>
      <c r="P3641" s="29">
        <f t="shared" si="151"/>
        <v>0.3833333333333333</v>
      </c>
    </row>
    <row r="3642" spans="1:16" hidden="1" x14ac:dyDescent="0.25">
      <c r="A3642">
        <v>191253116</v>
      </c>
      <c r="B3642">
        <v>803401</v>
      </c>
      <c r="C3642" t="s">
        <v>318</v>
      </c>
      <c r="D3642">
        <v>2005102</v>
      </c>
      <c r="E3642" t="s">
        <v>218</v>
      </c>
      <c r="F3642" t="s">
        <v>214</v>
      </c>
      <c r="G3642" t="s">
        <v>215</v>
      </c>
      <c r="H3642">
        <v>3</v>
      </c>
      <c r="I3642">
        <v>2015</v>
      </c>
      <c r="J3642">
        <v>1</v>
      </c>
      <c r="L3642">
        <v>23066494</v>
      </c>
      <c r="M3642">
        <v>2.1</v>
      </c>
      <c r="P3642" s="29">
        <f t="shared" si="151"/>
        <v>0.18333333333333335</v>
      </c>
    </row>
    <row r="3643" spans="1:16" hidden="1" x14ac:dyDescent="0.25">
      <c r="A3643">
        <v>191253116</v>
      </c>
      <c r="B3643">
        <v>803401</v>
      </c>
      <c r="C3643" t="s">
        <v>318</v>
      </c>
      <c r="D3643">
        <v>2005099</v>
      </c>
      <c r="E3643" t="s">
        <v>217</v>
      </c>
      <c r="F3643" t="s">
        <v>214</v>
      </c>
      <c r="G3643" t="s">
        <v>215</v>
      </c>
      <c r="H3643">
        <v>3</v>
      </c>
      <c r="I3643">
        <v>2015</v>
      </c>
      <c r="J3643">
        <v>1</v>
      </c>
      <c r="L3643">
        <v>23066433</v>
      </c>
      <c r="M3643">
        <v>2</v>
      </c>
      <c r="P3643" s="29">
        <f t="shared" si="151"/>
        <v>0.16666666666666666</v>
      </c>
    </row>
    <row r="3644" spans="1:16" hidden="1" x14ac:dyDescent="0.25">
      <c r="A3644">
        <v>191253116</v>
      </c>
      <c r="B3644">
        <v>803401</v>
      </c>
      <c r="C3644" t="s">
        <v>318</v>
      </c>
      <c r="D3644">
        <v>2021754</v>
      </c>
      <c r="E3644" t="s">
        <v>216</v>
      </c>
      <c r="F3644" t="s">
        <v>214</v>
      </c>
      <c r="G3644" t="s">
        <v>215</v>
      </c>
      <c r="H3644">
        <v>3</v>
      </c>
      <c r="I3644">
        <v>2015</v>
      </c>
      <c r="J3644">
        <v>1</v>
      </c>
      <c r="L3644">
        <v>23066481</v>
      </c>
      <c r="M3644">
        <v>2.5</v>
      </c>
      <c r="P3644" s="29">
        <f t="shared" si="151"/>
        <v>0.25</v>
      </c>
    </row>
    <row r="3645" spans="1:16" hidden="1" x14ac:dyDescent="0.25">
      <c r="A3645">
        <v>191253116</v>
      </c>
      <c r="B3645">
        <v>803401</v>
      </c>
      <c r="C3645" t="s">
        <v>318</v>
      </c>
      <c r="D3645">
        <v>2004098</v>
      </c>
      <c r="E3645" t="s">
        <v>213</v>
      </c>
      <c r="F3645" t="s">
        <v>214</v>
      </c>
      <c r="G3645" t="s">
        <v>215</v>
      </c>
      <c r="H3645">
        <v>2</v>
      </c>
      <c r="I3645">
        <v>2015</v>
      </c>
      <c r="J3645">
        <v>1</v>
      </c>
      <c r="L3645">
        <v>23066602</v>
      </c>
      <c r="M3645">
        <v>6.2</v>
      </c>
      <c r="P3645" s="29">
        <f t="shared" si="151"/>
        <v>0.8666666666666667</v>
      </c>
    </row>
    <row r="3646" spans="1:16" hidden="1" x14ac:dyDescent="0.25">
      <c r="A3646">
        <v>191253116</v>
      </c>
      <c r="B3646">
        <v>803401</v>
      </c>
      <c r="C3646" t="s">
        <v>318</v>
      </c>
      <c r="D3646">
        <v>2021754</v>
      </c>
      <c r="E3646" t="s">
        <v>216</v>
      </c>
      <c r="F3646" t="s">
        <v>214</v>
      </c>
      <c r="G3646" t="s">
        <v>215</v>
      </c>
      <c r="H3646">
        <v>3</v>
      </c>
      <c r="I3646">
        <v>2015</v>
      </c>
      <c r="J3646">
        <v>2</v>
      </c>
      <c r="L3646">
        <v>23074752</v>
      </c>
      <c r="M3646">
        <v>3.9</v>
      </c>
      <c r="P3646" s="29">
        <f t="shared" si="151"/>
        <v>0.48333333333333334</v>
      </c>
    </row>
    <row r="3647" spans="1:16" hidden="1" x14ac:dyDescent="0.25">
      <c r="A3647">
        <v>191253116</v>
      </c>
      <c r="B3647">
        <v>803401</v>
      </c>
      <c r="C3647" t="s">
        <v>318</v>
      </c>
      <c r="D3647">
        <v>2005102</v>
      </c>
      <c r="E3647" t="s">
        <v>218</v>
      </c>
      <c r="F3647" t="s">
        <v>214</v>
      </c>
      <c r="G3647" t="s">
        <v>215</v>
      </c>
      <c r="H3647">
        <v>3</v>
      </c>
      <c r="I3647">
        <v>2015</v>
      </c>
      <c r="J3647">
        <v>2</v>
      </c>
      <c r="L3647">
        <v>23071946</v>
      </c>
      <c r="M3647">
        <v>3.4</v>
      </c>
      <c r="P3647" s="29">
        <f t="shared" si="151"/>
        <v>0.39999999999999997</v>
      </c>
    </row>
    <row r="3648" spans="1:16" hidden="1" x14ac:dyDescent="0.25">
      <c r="A3648">
        <v>191253116</v>
      </c>
      <c r="B3648">
        <v>803401</v>
      </c>
      <c r="C3648" t="s">
        <v>318</v>
      </c>
      <c r="D3648">
        <v>2005118</v>
      </c>
      <c r="E3648" t="s">
        <v>223</v>
      </c>
      <c r="F3648" t="s">
        <v>214</v>
      </c>
      <c r="G3648" t="s">
        <v>215</v>
      </c>
      <c r="H3648">
        <v>3</v>
      </c>
      <c r="I3648">
        <v>2015</v>
      </c>
      <c r="J3648">
        <v>2</v>
      </c>
      <c r="L3648">
        <v>23071573</v>
      </c>
      <c r="M3648">
        <v>2.7</v>
      </c>
      <c r="P3648" s="29">
        <f t="shared" si="151"/>
        <v>0.28333333333333338</v>
      </c>
    </row>
    <row r="3649" spans="1:16" hidden="1" x14ac:dyDescent="0.25">
      <c r="A3649">
        <v>191253116</v>
      </c>
      <c r="B3649">
        <v>803401</v>
      </c>
      <c r="C3649" t="s">
        <v>318</v>
      </c>
      <c r="D3649">
        <v>2005099</v>
      </c>
      <c r="E3649" t="s">
        <v>217</v>
      </c>
      <c r="F3649" t="s">
        <v>214</v>
      </c>
      <c r="G3649" t="s">
        <v>215</v>
      </c>
      <c r="H3649">
        <v>2</v>
      </c>
      <c r="I3649">
        <v>2015</v>
      </c>
      <c r="J3649">
        <v>2</v>
      </c>
      <c r="L3649">
        <v>23071932</v>
      </c>
      <c r="M3649">
        <v>4</v>
      </c>
      <c r="P3649" s="29">
        <f t="shared" si="151"/>
        <v>0.5</v>
      </c>
    </row>
    <row r="3650" spans="1:16" hidden="1" x14ac:dyDescent="0.25">
      <c r="A3650">
        <v>191253116</v>
      </c>
      <c r="B3650">
        <v>803401</v>
      </c>
      <c r="C3650" t="s">
        <v>318</v>
      </c>
      <c r="D3650">
        <v>2021600</v>
      </c>
      <c r="E3650" t="s">
        <v>219</v>
      </c>
      <c r="F3650" t="s">
        <v>214</v>
      </c>
      <c r="G3650" t="s">
        <v>215</v>
      </c>
      <c r="H3650">
        <v>3</v>
      </c>
      <c r="I3650">
        <v>2015</v>
      </c>
      <c r="J3650">
        <v>2</v>
      </c>
      <c r="L3650">
        <v>23071942</v>
      </c>
      <c r="M3650">
        <v>3.4</v>
      </c>
      <c r="P3650" s="29">
        <f t="shared" si="151"/>
        <v>0.39999999999999997</v>
      </c>
    </row>
    <row r="3651" spans="1:16" hidden="1" x14ac:dyDescent="0.25">
      <c r="A3651">
        <v>191253116</v>
      </c>
      <c r="B3651">
        <v>803401</v>
      </c>
      <c r="C3651" t="s">
        <v>318</v>
      </c>
      <c r="D3651">
        <v>2021754</v>
      </c>
      <c r="E3651" t="s">
        <v>216</v>
      </c>
      <c r="F3651" t="s">
        <v>214</v>
      </c>
      <c r="G3651" t="s">
        <v>215</v>
      </c>
      <c r="H3651">
        <v>4</v>
      </c>
      <c r="I3651">
        <v>2015</v>
      </c>
      <c r="J3651">
        <v>2</v>
      </c>
      <c r="L3651">
        <v>23074130</v>
      </c>
      <c r="P3651" s="29" t="str">
        <f t="shared" si="151"/>
        <v>DRP</v>
      </c>
    </row>
    <row r="3652" spans="1:16" hidden="1" x14ac:dyDescent="0.25">
      <c r="A3652">
        <v>191253116</v>
      </c>
      <c r="B3652">
        <v>803401</v>
      </c>
      <c r="C3652" t="s">
        <v>318</v>
      </c>
      <c r="D3652">
        <v>2005117</v>
      </c>
      <c r="E3652" t="s">
        <v>220</v>
      </c>
      <c r="F3652" t="s">
        <v>214</v>
      </c>
      <c r="G3652" t="s">
        <v>215</v>
      </c>
      <c r="H3652">
        <v>3</v>
      </c>
      <c r="I3652">
        <v>2015</v>
      </c>
      <c r="J3652">
        <v>2</v>
      </c>
      <c r="L3652">
        <v>23070458</v>
      </c>
      <c r="M3652" t="s">
        <v>221</v>
      </c>
      <c r="P3652" s="29" t="str">
        <f t="shared" si="151"/>
        <v>BAD</v>
      </c>
    </row>
    <row r="3653" spans="1:16" hidden="1" x14ac:dyDescent="0.25">
      <c r="A3653">
        <v>191324714</v>
      </c>
      <c r="B3653">
        <v>803401</v>
      </c>
      <c r="C3653" t="s">
        <v>318</v>
      </c>
      <c r="D3653">
        <v>2004098</v>
      </c>
      <c r="E3653" t="s">
        <v>213</v>
      </c>
      <c r="F3653" t="s">
        <v>214</v>
      </c>
      <c r="G3653" t="s">
        <v>215</v>
      </c>
      <c r="H3653">
        <v>2</v>
      </c>
      <c r="I3653">
        <v>2015</v>
      </c>
      <c r="J3653">
        <v>1</v>
      </c>
      <c r="L3653">
        <v>23066602</v>
      </c>
      <c r="M3653">
        <v>6</v>
      </c>
      <c r="P3653" s="29">
        <f t="shared" si="151"/>
        <v>0.83333333333333337</v>
      </c>
    </row>
    <row r="3654" spans="1:16" hidden="1" x14ac:dyDescent="0.25">
      <c r="A3654">
        <v>191324714</v>
      </c>
      <c r="B3654">
        <v>803401</v>
      </c>
      <c r="C3654" t="s">
        <v>318</v>
      </c>
      <c r="D3654">
        <v>2021754</v>
      </c>
      <c r="E3654" t="s">
        <v>216</v>
      </c>
      <c r="F3654" t="s">
        <v>214</v>
      </c>
      <c r="G3654" t="s">
        <v>215</v>
      </c>
      <c r="H3654">
        <v>3</v>
      </c>
      <c r="I3654">
        <v>2015</v>
      </c>
      <c r="J3654">
        <v>1</v>
      </c>
      <c r="L3654">
        <v>23066446</v>
      </c>
      <c r="M3654">
        <v>3.1</v>
      </c>
      <c r="P3654" s="29">
        <f t="shared" si="151"/>
        <v>0.35000000000000003</v>
      </c>
    </row>
    <row r="3655" spans="1:16" hidden="1" x14ac:dyDescent="0.25">
      <c r="A3655">
        <v>191324714</v>
      </c>
      <c r="B3655">
        <v>803401</v>
      </c>
      <c r="C3655" t="s">
        <v>318</v>
      </c>
      <c r="D3655">
        <v>2005099</v>
      </c>
      <c r="E3655" t="s">
        <v>217</v>
      </c>
      <c r="F3655" t="s">
        <v>214</v>
      </c>
      <c r="G3655" t="s">
        <v>215</v>
      </c>
      <c r="H3655">
        <v>2</v>
      </c>
      <c r="I3655">
        <v>2015</v>
      </c>
      <c r="J3655">
        <v>1</v>
      </c>
      <c r="L3655">
        <v>23066427</v>
      </c>
      <c r="M3655">
        <v>4.4000000000000004</v>
      </c>
      <c r="P3655" s="29">
        <f t="shared" si="151"/>
        <v>0.56666666666666676</v>
      </c>
    </row>
    <row r="3656" spans="1:16" hidden="1" x14ac:dyDescent="0.25">
      <c r="A3656">
        <v>191324714</v>
      </c>
      <c r="B3656">
        <v>803401</v>
      </c>
      <c r="C3656" t="s">
        <v>318</v>
      </c>
      <c r="D3656">
        <v>2005102</v>
      </c>
      <c r="E3656" t="s">
        <v>218</v>
      </c>
      <c r="F3656" t="s">
        <v>214</v>
      </c>
      <c r="G3656" t="s">
        <v>215</v>
      </c>
      <c r="H3656">
        <v>3</v>
      </c>
      <c r="I3656">
        <v>2015</v>
      </c>
      <c r="J3656">
        <v>1</v>
      </c>
      <c r="L3656">
        <v>23066488</v>
      </c>
      <c r="M3656">
        <v>3.9</v>
      </c>
      <c r="P3656" s="29">
        <f t="shared" si="151"/>
        <v>0.48333333333333334</v>
      </c>
    </row>
    <row r="3657" spans="1:16" hidden="1" x14ac:dyDescent="0.25">
      <c r="A3657">
        <v>191324714</v>
      </c>
      <c r="B3657">
        <v>803401</v>
      </c>
      <c r="C3657" t="s">
        <v>318</v>
      </c>
      <c r="D3657">
        <v>2021600</v>
      </c>
      <c r="E3657" t="s">
        <v>219</v>
      </c>
      <c r="F3657" t="s">
        <v>214</v>
      </c>
      <c r="G3657" t="s">
        <v>215</v>
      </c>
      <c r="H3657">
        <v>3</v>
      </c>
      <c r="I3657">
        <v>2015</v>
      </c>
      <c r="J3657">
        <v>1</v>
      </c>
      <c r="L3657">
        <v>23066437</v>
      </c>
      <c r="M3657">
        <v>3.5</v>
      </c>
      <c r="P3657" s="29">
        <f t="shared" si="151"/>
        <v>0.41666666666666669</v>
      </c>
    </row>
    <row r="3658" spans="1:16" hidden="1" x14ac:dyDescent="0.25">
      <c r="A3658">
        <v>191324714</v>
      </c>
      <c r="B3658">
        <v>803401</v>
      </c>
      <c r="C3658" t="s">
        <v>318</v>
      </c>
      <c r="D3658">
        <v>2005118</v>
      </c>
      <c r="E3658" t="s">
        <v>223</v>
      </c>
      <c r="F3658" t="s">
        <v>214</v>
      </c>
      <c r="G3658" t="s">
        <v>215</v>
      </c>
      <c r="H3658">
        <v>2</v>
      </c>
      <c r="I3658">
        <v>2015</v>
      </c>
      <c r="J3658">
        <v>1</v>
      </c>
      <c r="L3658">
        <v>23066497</v>
      </c>
      <c r="M3658">
        <v>5.4</v>
      </c>
      <c r="P3658" s="29">
        <f t="shared" si="151"/>
        <v>0.73333333333333339</v>
      </c>
    </row>
    <row r="3659" spans="1:16" hidden="1" x14ac:dyDescent="0.25">
      <c r="A3659">
        <v>191324714</v>
      </c>
      <c r="B3659">
        <v>803401</v>
      </c>
      <c r="C3659" t="s">
        <v>318</v>
      </c>
      <c r="D3659">
        <v>2004112</v>
      </c>
      <c r="E3659" t="s">
        <v>244</v>
      </c>
      <c r="F3659" t="s">
        <v>214</v>
      </c>
      <c r="G3659" t="s">
        <v>215</v>
      </c>
      <c r="H3659">
        <v>2</v>
      </c>
      <c r="I3659">
        <v>2015</v>
      </c>
      <c r="J3659">
        <v>2</v>
      </c>
      <c r="L3659">
        <v>23073232</v>
      </c>
      <c r="M3659">
        <v>6</v>
      </c>
      <c r="P3659" s="29">
        <f t="shared" si="151"/>
        <v>0.83333333333333337</v>
      </c>
    </row>
    <row r="3660" spans="1:16" hidden="1" x14ac:dyDescent="0.25">
      <c r="A3660">
        <v>191324714</v>
      </c>
      <c r="B3660">
        <v>803401</v>
      </c>
      <c r="C3660" t="s">
        <v>318</v>
      </c>
      <c r="D3660">
        <v>2021580</v>
      </c>
      <c r="E3660" t="s">
        <v>241</v>
      </c>
      <c r="F3660" t="s">
        <v>214</v>
      </c>
      <c r="G3660" t="s">
        <v>215</v>
      </c>
      <c r="H3660">
        <v>2</v>
      </c>
      <c r="I3660">
        <v>2015</v>
      </c>
      <c r="J3660">
        <v>2</v>
      </c>
      <c r="L3660">
        <v>23072001</v>
      </c>
      <c r="M3660">
        <v>5.6</v>
      </c>
      <c r="P3660" s="29">
        <f t="shared" si="151"/>
        <v>0.76666666666666661</v>
      </c>
    </row>
    <row r="3661" spans="1:16" hidden="1" x14ac:dyDescent="0.25">
      <c r="A3661">
        <v>191324714</v>
      </c>
      <c r="B3661">
        <v>803401</v>
      </c>
      <c r="C3661" t="s">
        <v>318</v>
      </c>
      <c r="D3661">
        <v>2005117</v>
      </c>
      <c r="E3661" t="s">
        <v>220</v>
      </c>
      <c r="F3661" t="s">
        <v>214</v>
      </c>
      <c r="G3661" t="s">
        <v>215</v>
      </c>
      <c r="H3661">
        <v>2</v>
      </c>
      <c r="I3661">
        <v>2015</v>
      </c>
      <c r="J3661">
        <v>2</v>
      </c>
      <c r="L3661">
        <v>23075093</v>
      </c>
      <c r="M3661">
        <v>4.0999999999999996</v>
      </c>
      <c r="P3661" s="29">
        <f t="shared" si="151"/>
        <v>0.51666666666666661</v>
      </c>
    </row>
    <row r="3662" spans="1:16" hidden="1" x14ac:dyDescent="0.25">
      <c r="A3662">
        <v>191324714</v>
      </c>
      <c r="B3662">
        <v>803401</v>
      </c>
      <c r="C3662" t="s">
        <v>318</v>
      </c>
      <c r="D3662">
        <v>2005102</v>
      </c>
      <c r="E3662" t="s">
        <v>218</v>
      </c>
      <c r="F3662" t="s">
        <v>214</v>
      </c>
      <c r="G3662" t="s">
        <v>215</v>
      </c>
      <c r="H3662">
        <v>2</v>
      </c>
      <c r="I3662">
        <v>2015</v>
      </c>
      <c r="J3662">
        <v>2</v>
      </c>
      <c r="L3662">
        <v>23071945</v>
      </c>
      <c r="M3662">
        <v>5.2</v>
      </c>
      <c r="P3662" s="29">
        <f t="shared" si="151"/>
        <v>0.70000000000000007</v>
      </c>
    </row>
    <row r="3663" spans="1:16" hidden="1" x14ac:dyDescent="0.25">
      <c r="A3663">
        <v>191324714</v>
      </c>
      <c r="B3663">
        <v>803401</v>
      </c>
      <c r="C3663" t="s">
        <v>318</v>
      </c>
      <c r="D3663">
        <v>2021754</v>
      </c>
      <c r="E3663" t="s">
        <v>216</v>
      </c>
      <c r="F3663" t="s">
        <v>214</v>
      </c>
      <c r="G3663" t="s">
        <v>215</v>
      </c>
      <c r="H3663">
        <v>2</v>
      </c>
      <c r="I3663">
        <v>2015</v>
      </c>
      <c r="J3663">
        <v>2</v>
      </c>
      <c r="L3663">
        <v>23074133</v>
      </c>
      <c r="M3663">
        <v>5</v>
      </c>
      <c r="P3663" s="29">
        <f t="shared" si="151"/>
        <v>0.66666666666666663</v>
      </c>
    </row>
    <row r="3664" spans="1:16" hidden="1" x14ac:dyDescent="0.25">
      <c r="A3664">
        <v>191324714</v>
      </c>
      <c r="B3664">
        <v>803401</v>
      </c>
      <c r="C3664" t="s">
        <v>318</v>
      </c>
      <c r="D3664">
        <v>2021600</v>
      </c>
      <c r="E3664" t="s">
        <v>219</v>
      </c>
      <c r="F3664" t="s">
        <v>214</v>
      </c>
      <c r="G3664" t="s">
        <v>215</v>
      </c>
      <c r="H3664">
        <v>2</v>
      </c>
      <c r="I3664">
        <v>2015</v>
      </c>
      <c r="J3664">
        <v>2</v>
      </c>
      <c r="L3664">
        <v>23071941</v>
      </c>
      <c r="M3664">
        <v>5.2</v>
      </c>
      <c r="P3664" s="29">
        <f t="shared" si="151"/>
        <v>0.70000000000000007</v>
      </c>
    </row>
    <row r="3665" spans="1:16" hidden="1" x14ac:dyDescent="0.25">
      <c r="A3665">
        <v>191324714</v>
      </c>
      <c r="B3665">
        <v>803401</v>
      </c>
      <c r="C3665" t="s">
        <v>318</v>
      </c>
      <c r="D3665">
        <v>2004116</v>
      </c>
      <c r="E3665" t="s">
        <v>229</v>
      </c>
      <c r="F3665" t="s">
        <v>214</v>
      </c>
      <c r="G3665" t="s">
        <v>215</v>
      </c>
      <c r="H3665">
        <v>2</v>
      </c>
      <c r="I3665">
        <v>2016</v>
      </c>
      <c r="J3665">
        <v>1</v>
      </c>
      <c r="L3665">
        <v>23073045</v>
      </c>
      <c r="M3665">
        <v>5.9</v>
      </c>
      <c r="P3665" s="29">
        <f t="shared" ref="P3665:P3696" si="152">IF(AND(ISNUMBER(M3665),H3665&lt;&gt;4),(M3665-1)/6,IF(H3665=4,"DRP",IF(AND(H3665=3,M3665="NA"),"BAD",IF(AND(H3665=2),"CVL",IF(AND(H3665=1,ISBLANK(M3665)),"NULL","UNK")))))</f>
        <v>0.81666666666666676</v>
      </c>
    </row>
    <row r="3666" spans="1:16" hidden="1" x14ac:dyDescent="0.25">
      <c r="A3666">
        <v>191324714</v>
      </c>
      <c r="B3666">
        <v>803401</v>
      </c>
      <c r="C3666" t="s">
        <v>318</v>
      </c>
      <c r="D3666">
        <v>2004099</v>
      </c>
      <c r="E3666" t="s">
        <v>245</v>
      </c>
      <c r="F3666" t="s">
        <v>214</v>
      </c>
      <c r="G3666" t="s">
        <v>215</v>
      </c>
      <c r="H3666">
        <v>2</v>
      </c>
      <c r="I3666">
        <v>2016</v>
      </c>
      <c r="J3666">
        <v>1</v>
      </c>
      <c r="L3666">
        <v>23073318</v>
      </c>
      <c r="M3666">
        <v>5.5</v>
      </c>
      <c r="P3666" s="29">
        <f t="shared" si="152"/>
        <v>0.75</v>
      </c>
    </row>
    <row r="3667" spans="1:16" hidden="1" x14ac:dyDescent="0.25">
      <c r="A3667">
        <v>191324714</v>
      </c>
      <c r="B3667">
        <v>803401</v>
      </c>
      <c r="C3667" t="s">
        <v>318</v>
      </c>
      <c r="D3667">
        <v>2005131</v>
      </c>
      <c r="E3667" t="s">
        <v>228</v>
      </c>
      <c r="F3667" t="s">
        <v>214</v>
      </c>
      <c r="G3667" t="s">
        <v>215</v>
      </c>
      <c r="H3667">
        <v>2</v>
      </c>
      <c r="I3667">
        <v>2016</v>
      </c>
      <c r="J3667">
        <v>1</v>
      </c>
      <c r="L3667">
        <v>23081641</v>
      </c>
      <c r="M3667">
        <v>5.3</v>
      </c>
      <c r="P3667" s="29">
        <f t="shared" si="152"/>
        <v>0.71666666666666667</v>
      </c>
    </row>
    <row r="3668" spans="1:16" hidden="1" x14ac:dyDescent="0.25">
      <c r="A3668">
        <v>191324714</v>
      </c>
      <c r="B3668">
        <v>803401</v>
      </c>
      <c r="C3668" t="s">
        <v>318</v>
      </c>
      <c r="D3668">
        <v>2021756</v>
      </c>
      <c r="E3668" t="s">
        <v>253</v>
      </c>
      <c r="F3668" t="s">
        <v>214</v>
      </c>
      <c r="G3668" t="s">
        <v>215</v>
      </c>
      <c r="H3668">
        <v>3</v>
      </c>
      <c r="I3668">
        <v>2016</v>
      </c>
      <c r="J3668">
        <v>1</v>
      </c>
      <c r="L3668">
        <v>23081182</v>
      </c>
      <c r="M3668">
        <v>3.4</v>
      </c>
      <c r="P3668" s="29">
        <f t="shared" si="152"/>
        <v>0.39999999999999997</v>
      </c>
    </row>
    <row r="3669" spans="1:16" hidden="1" x14ac:dyDescent="0.25">
      <c r="A3669">
        <v>191324714</v>
      </c>
      <c r="B3669">
        <v>803401</v>
      </c>
      <c r="C3669" t="s">
        <v>318</v>
      </c>
      <c r="D3669">
        <v>2021602</v>
      </c>
      <c r="E3669" t="s">
        <v>242</v>
      </c>
      <c r="F3669" t="s">
        <v>214</v>
      </c>
      <c r="G3669" t="s">
        <v>215</v>
      </c>
      <c r="H3669">
        <v>3</v>
      </c>
      <c r="I3669">
        <v>2016</v>
      </c>
      <c r="J3669">
        <v>1</v>
      </c>
      <c r="L3669">
        <v>23081144</v>
      </c>
      <c r="M3669">
        <v>2.2000000000000002</v>
      </c>
      <c r="P3669" s="29">
        <f t="shared" si="152"/>
        <v>0.20000000000000004</v>
      </c>
    </row>
    <row r="3670" spans="1:16" hidden="1" x14ac:dyDescent="0.25">
      <c r="A3670">
        <v>191324714</v>
      </c>
      <c r="B3670">
        <v>803401</v>
      </c>
      <c r="C3670" t="s">
        <v>318</v>
      </c>
      <c r="D3670">
        <v>2021756</v>
      </c>
      <c r="E3670" t="s">
        <v>253</v>
      </c>
      <c r="F3670" t="s">
        <v>214</v>
      </c>
      <c r="G3670" t="s">
        <v>215</v>
      </c>
      <c r="H3670">
        <v>4</v>
      </c>
      <c r="I3670">
        <v>2016</v>
      </c>
      <c r="J3670">
        <v>1</v>
      </c>
      <c r="L3670">
        <v>23081181</v>
      </c>
      <c r="P3670" s="29" t="str">
        <f t="shared" si="152"/>
        <v>DRP</v>
      </c>
    </row>
    <row r="3671" spans="1:16" hidden="1" x14ac:dyDescent="0.25">
      <c r="A3671">
        <v>191324714</v>
      </c>
      <c r="B3671">
        <v>803401</v>
      </c>
      <c r="C3671" t="s">
        <v>318</v>
      </c>
      <c r="D3671">
        <v>2021763</v>
      </c>
      <c r="E3671" t="s">
        <v>298</v>
      </c>
      <c r="F3671" t="s">
        <v>214</v>
      </c>
      <c r="G3671" t="s">
        <v>215</v>
      </c>
      <c r="H3671">
        <v>4</v>
      </c>
      <c r="I3671">
        <v>2016</v>
      </c>
      <c r="J3671">
        <v>1</v>
      </c>
      <c r="L3671">
        <v>23081192</v>
      </c>
      <c r="P3671" s="29" t="str">
        <f t="shared" si="152"/>
        <v>DRP</v>
      </c>
    </row>
    <row r="3672" spans="1:16" hidden="1" x14ac:dyDescent="0.25">
      <c r="A3672">
        <v>191324714</v>
      </c>
      <c r="B3672">
        <v>803401</v>
      </c>
      <c r="C3672" t="s">
        <v>318</v>
      </c>
      <c r="D3672">
        <v>2021763</v>
      </c>
      <c r="E3672" t="s">
        <v>298</v>
      </c>
      <c r="F3672" t="s">
        <v>214</v>
      </c>
      <c r="G3672" t="s">
        <v>215</v>
      </c>
      <c r="H3672">
        <v>3</v>
      </c>
      <c r="I3672">
        <v>2016</v>
      </c>
      <c r="J3672">
        <v>2</v>
      </c>
      <c r="L3672">
        <v>23086847</v>
      </c>
      <c r="M3672">
        <v>3.1</v>
      </c>
      <c r="P3672" s="29">
        <f t="shared" si="152"/>
        <v>0.35000000000000003</v>
      </c>
    </row>
    <row r="3673" spans="1:16" hidden="1" x14ac:dyDescent="0.25">
      <c r="A3673">
        <v>191324714</v>
      </c>
      <c r="B3673">
        <v>803401</v>
      </c>
      <c r="C3673" t="s">
        <v>318</v>
      </c>
      <c r="D3673">
        <v>2005120</v>
      </c>
      <c r="E3673" t="s">
        <v>293</v>
      </c>
      <c r="F3673" t="s">
        <v>214</v>
      </c>
      <c r="G3673" t="s">
        <v>215</v>
      </c>
      <c r="H3673">
        <v>2</v>
      </c>
      <c r="I3673">
        <v>2016</v>
      </c>
      <c r="J3673">
        <v>2</v>
      </c>
      <c r="L3673">
        <v>23086516</v>
      </c>
      <c r="M3673">
        <v>4.0999999999999996</v>
      </c>
      <c r="P3673" s="29">
        <f t="shared" si="152"/>
        <v>0.51666666666666661</v>
      </c>
    </row>
    <row r="3674" spans="1:16" hidden="1" x14ac:dyDescent="0.25">
      <c r="A3674">
        <v>191324714</v>
      </c>
      <c r="B3674">
        <v>803401</v>
      </c>
      <c r="C3674" t="s">
        <v>318</v>
      </c>
      <c r="D3674">
        <v>2021602</v>
      </c>
      <c r="E3674" t="s">
        <v>242</v>
      </c>
      <c r="F3674" t="s">
        <v>214</v>
      </c>
      <c r="G3674" t="s">
        <v>215</v>
      </c>
      <c r="H3674">
        <v>2</v>
      </c>
      <c r="I3674">
        <v>2016</v>
      </c>
      <c r="J3674">
        <v>2</v>
      </c>
      <c r="L3674">
        <v>23086745</v>
      </c>
      <c r="M3674">
        <v>4.2</v>
      </c>
      <c r="P3674" s="29">
        <f t="shared" si="152"/>
        <v>0.53333333333333333</v>
      </c>
    </row>
    <row r="3675" spans="1:16" hidden="1" x14ac:dyDescent="0.25">
      <c r="A3675">
        <v>191324714</v>
      </c>
      <c r="B3675">
        <v>803401</v>
      </c>
      <c r="C3675" t="s">
        <v>318</v>
      </c>
      <c r="D3675">
        <v>2021756</v>
      </c>
      <c r="E3675" t="s">
        <v>253</v>
      </c>
      <c r="F3675" t="s">
        <v>214</v>
      </c>
      <c r="G3675" t="s">
        <v>215</v>
      </c>
      <c r="H3675">
        <v>3</v>
      </c>
      <c r="I3675">
        <v>2016</v>
      </c>
      <c r="J3675">
        <v>2</v>
      </c>
      <c r="L3675">
        <v>23086835</v>
      </c>
      <c r="M3675">
        <v>3.6</v>
      </c>
      <c r="P3675" s="29">
        <f t="shared" si="152"/>
        <v>0.43333333333333335</v>
      </c>
    </row>
    <row r="3676" spans="1:16" hidden="1" x14ac:dyDescent="0.25">
      <c r="A3676">
        <v>191324714</v>
      </c>
      <c r="B3676">
        <v>803401</v>
      </c>
      <c r="C3676" t="s">
        <v>318</v>
      </c>
      <c r="D3676">
        <v>2004591</v>
      </c>
      <c r="E3676" t="s">
        <v>271</v>
      </c>
      <c r="F3676" t="s">
        <v>214</v>
      </c>
      <c r="G3676" t="s">
        <v>215</v>
      </c>
      <c r="H3676">
        <v>2</v>
      </c>
      <c r="I3676">
        <v>2017</v>
      </c>
      <c r="J3676">
        <v>1</v>
      </c>
      <c r="L3676">
        <v>23093319</v>
      </c>
      <c r="M3676">
        <v>4</v>
      </c>
      <c r="P3676" s="29">
        <f t="shared" si="152"/>
        <v>0.5</v>
      </c>
    </row>
    <row r="3677" spans="1:16" hidden="1" x14ac:dyDescent="0.25">
      <c r="A3677">
        <v>191324714</v>
      </c>
      <c r="B3677">
        <v>803401</v>
      </c>
      <c r="C3677" t="s">
        <v>318</v>
      </c>
      <c r="D3677">
        <v>2021993</v>
      </c>
      <c r="E3677" t="s">
        <v>256</v>
      </c>
      <c r="F3677" t="s">
        <v>214</v>
      </c>
      <c r="G3677" t="s">
        <v>215</v>
      </c>
      <c r="H3677">
        <v>2</v>
      </c>
      <c r="I3677">
        <v>2017</v>
      </c>
      <c r="J3677">
        <v>1</v>
      </c>
      <c r="L3677">
        <v>23093317</v>
      </c>
      <c r="M3677">
        <v>5</v>
      </c>
      <c r="P3677" s="29">
        <f t="shared" si="152"/>
        <v>0.66666666666666663</v>
      </c>
    </row>
    <row r="3678" spans="1:16" hidden="1" x14ac:dyDescent="0.25">
      <c r="A3678">
        <v>191324714</v>
      </c>
      <c r="B3678">
        <v>803401</v>
      </c>
      <c r="C3678" t="s">
        <v>318</v>
      </c>
      <c r="D3678">
        <v>2021781</v>
      </c>
      <c r="E3678" t="s">
        <v>235</v>
      </c>
      <c r="F3678" t="s">
        <v>214</v>
      </c>
      <c r="G3678" t="s">
        <v>215</v>
      </c>
      <c r="H3678">
        <v>2</v>
      </c>
      <c r="I3678">
        <v>2017</v>
      </c>
      <c r="J3678">
        <v>1</v>
      </c>
      <c r="L3678">
        <v>23092946</v>
      </c>
      <c r="M3678">
        <v>5.7</v>
      </c>
      <c r="P3678" s="29">
        <f t="shared" si="152"/>
        <v>0.78333333333333333</v>
      </c>
    </row>
    <row r="3679" spans="1:16" hidden="1" x14ac:dyDescent="0.25">
      <c r="A3679">
        <v>191324714</v>
      </c>
      <c r="B3679">
        <v>803401</v>
      </c>
      <c r="C3679" t="s">
        <v>318</v>
      </c>
      <c r="D3679">
        <v>2021596</v>
      </c>
      <c r="E3679" t="s">
        <v>294</v>
      </c>
      <c r="F3679" t="s">
        <v>214</v>
      </c>
      <c r="G3679" t="s">
        <v>215</v>
      </c>
      <c r="H3679">
        <v>3</v>
      </c>
      <c r="I3679">
        <v>2017</v>
      </c>
      <c r="J3679">
        <v>1</v>
      </c>
      <c r="L3679">
        <v>23092936</v>
      </c>
      <c r="M3679">
        <v>2.9</v>
      </c>
      <c r="P3679" s="29">
        <f t="shared" si="152"/>
        <v>0.31666666666666665</v>
      </c>
    </row>
    <row r="3680" spans="1:16" hidden="1" x14ac:dyDescent="0.25">
      <c r="A3680">
        <v>191324714</v>
      </c>
      <c r="B3680">
        <v>803401</v>
      </c>
      <c r="C3680" t="s">
        <v>318</v>
      </c>
      <c r="D3680">
        <v>2021638</v>
      </c>
      <c r="E3680" t="s">
        <v>250</v>
      </c>
      <c r="F3680" t="s">
        <v>214</v>
      </c>
      <c r="G3680" t="s">
        <v>215</v>
      </c>
      <c r="H3680">
        <v>3</v>
      </c>
      <c r="I3680">
        <v>2017</v>
      </c>
      <c r="J3680">
        <v>1</v>
      </c>
      <c r="L3680">
        <v>23092935</v>
      </c>
      <c r="M3680">
        <v>3.2</v>
      </c>
      <c r="P3680" s="29">
        <f t="shared" si="152"/>
        <v>0.3666666666666667</v>
      </c>
    </row>
    <row r="3681" spans="1:16" hidden="1" x14ac:dyDescent="0.25">
      <c r="A3681">
        <v>191324714</v>
      </c>
      <c r="B3681">
        <v>803401</v>
      </c>
      <c r="C3681" t="s">
        <v>318</v>
      </c>
      <c r="D3681">
        <v>2021756</v>
      </c>
      <c r="E3681" t="s">
        <v>253</v>
      </c>
      <c r="F3681" t="s">
        <v>214</v>
      </c>
      <c r="G3681" t="s">
        <v>215</v>
      </c>
      <c r="H3681">
        <v>2</v>
      </c>
      <c r="I3681">
        <v>2017</v>
      </c>
      <c r="J3681">
        <v>1</v>
      </c>
      <c r="L3681">
        <v>23092932</v>
      </c>
      <c r="M3681">
        <v>4</v>
      </c>
      <c r="P3681" s="29">
        <f t="shared" si="152"/>
        <v>0.5</v>
      </c>
    </row>
    <row r="3682" spans="1:16" hidden="1" x14ac:dyDescent="0.25">
      <c r="A3682">
        <v>191324714</v>
      </c>
      <c r="B3682">
        <v>803401</v>
      </c>
      <c r="C3682" t="s">
        <v>318</v>
      </c>
      <c r="D3682">
        <v>2021638</v>
      </c>
      <c r="E3682" t="s">
        <v>250</v>
      </c>
      <c r="F3682" t="s">
        <v>214</v>
      </c>
      <c r="G3682" t="s">
        <v>215</v>
      </c>
      <c r="H3682">
        <v>4</v>
      </c>
      <c r="I3682">
        <v>2017</v>
      </c>
      <c r="J3682">
        <v>1</v>
      </c>
      <c r="L3682">
        <v>23092934</v>
      </c>
      <c r="P3682" s="29" t="str">
        <f t="shared" si="152"/>
        <v>DRP</v>
      </c>
    </row>
    <row r="3683" spans="1:16" hidden="1" x14ac:dyDescent="0.25">
      <c r="A3683">
        <v>191324714</v>
      </c>
      <c r="B3683">
        <v>803401</v>
      </c>
      <c r="C3683" t="s">
        <v>318</v>
      </c>
      <c r="D3683">
        <v>2021763</v>
      </c>
      <c r="E3683" t="s">
        <v>298</v>
      </c>
      <c r="F3683" t="s">
        <v>214</v>
      </c>
      <c r="G3683" t="s">
        <v>215</v>
      </c>
      <c r="H3683">
        <v>4</v>
      </c>
      <c r="I3683">
        <v>2017</v>
      </c>
      <c r="J3683">
        <v>1</v>
      </c>
      <c r="L3683">
        <v>23091986</v>
      </c>
      <c r="P3683" s="29" t="str">
        <f t="shared" si="152"/>
        <v>DRP</v>
      </c>
    </row>
    <row r="3684" spans="1:16" hidden="1" x14ac:dyDescent="0.25">
      <c r="A3684">
        <v>191324714</v>
      </c>
      <c r="B3684">
        <v>803401</v>
      </c>
      <c r="C3684" t="s">
        <v>318</v>
      </c>
      <c r="D3684">
        <v>2021679</v>
      </c>
      <c r="E3684" t="s">
        <v>259</v>
      </c>
      <c r="F3684" t="s">
        <v>214</v>
      </c>
      <c r="G3684" t="s">
        <v>215</v>
      </c>
      <c r="H3684">
        <v>2</v>
      </c>
      <c r="I3684">
        <v>2017</v>
      </c>
      <c r="J3684">
        <v>2</v>
      </c>
      <c r="L3684">
        <v>23101199</v>
      </c>
      <c r="M3684">
        <v>4.3</v>
      </c>
      <c r="P3684" s="29">
        <f t="shared" si="152"/>
        <v>0.54999999999999993</v>
      </c>
    </row>
    <row r="3685" spans="1:16" hidden="1" x14ac:dyDescent="0.25">
      <c r="A3685">
        <v>191324714</v>
      </c>
      <c r="B3685">
        <v>803401</v>
      </c>
      <c r="C3685" t="s">
        <v>318</v>
      </c>
      <c r="D3685">
        <v>2021615</v>
      </c>
      <c r="E3685" t="s">
        <v>255</v>
      </c>
      <c r="F3685" t="s">
        <v>214</v>
      </c>
      <c r="G3685" t="s">
        <v>215</v>
      </c>
      <c r="H3685">
        <v>3</v>
      </c>
      <c r="I3685">
        <v>2017</v>
      </c>
      <c r="J3685">
        <v>2</v>
      </c>
      <c r="L3685">
        <v>23097634</v>
      </c>
      <c r="M3685">
        <v>3.2</v>
      </c>
      <c r="P3685" s="29">
        <f t="shared" si="152"/>
        <v>0.3666666666666667</v>
      </c>
    </row>
    <row r="3686" spans="1:16" hidden="1" x14ac:dyDescent="0.25">
      <c r="A3686">
        <v>191324714</v>
      </c>
      <c r="B3686">
        <v>803401</v>
      </c>
      <c r="C3686" t="s">
        <v>318</v>
      </c>
      <c r="D3686">
        <v>2021865</v>
      </c>
      <c r="E3686" t="s">
        <v>301</v>
      </c>
      <c r="F3686" t="s">
        <v>214</v>
      </c>
      <c r="G3686" t="s">
        <v>215</v>
      </c>
      <c r="H3686">
        <v>3</v>
      </c>
      <c r="I3686">
        <v>2017</v>
      </c>
      <c r="J3686">
        <v>2</v>
      </c>
      <c r="L3686">
        <v>23097629</v>
      </c>
      <c r="M3686">
        <v>3.4</v>
      </c>
      <c r="P3686" s="29">
        <f t="shared" si="152"/>
        <v>0.39999999999999997</v>
      </c>
    </row>
    <row r="3687" spans="1:16" hidden="1" x14ac:dyDescent="0.25">
      <c r="A3687">
        <v>191324714</v>
      </c>
      <c r="B3687">
        <v>803401</v>
      </c>
      <c r="C3687" t="s">
        <v>318</v>
      </c>
      <c r="D3687">
        <v>2021763</v>
      </c>
      <c r="E3687" t="s">
        <v>298</v>
      </c>
      <c r="F3687" t="s">
        <v>214</v>
      </c>
      <c r="G3687" t="s">
        <v>215</v>
      </c>
      <c r="H3687">
        <v>2</v>
      </c>
      <c r="I3687">
        <v>2017</v>
      </c>
      <c r="J3687">
        <v>2</v>
      </c>
      <c r="L3687">
        <v>23097795</v>
      </c>
      <c r="M3687">
        <v>4.5</v>
      </c>
      <c r="P3687" s="29">
        <f t="shared" si="152"/>
        <v>0.58333333333333337</v>
      </c>
    </row>
    <row r="3688" spans="1:16" hidden="1" x14ac:dyDescent="0.25">
      <c r="A3688">
        <v>191324714</v>
      </c>
      <c r="B3688">
        <v>803401</v>
      </c>
      <c r="C3688" t="s">
        <v>318</v>
      </c>
      <c r="D3688">
        <v>2021596</v>
      </c>
      <c r="E3688" t="s">
        <v>294</v>
      </c>
      <c r="F3688" t="s">
        <v>214</v>
      </c>
      <c r="G3688" t="s">
        <v>215</v>
      </c>
      <c r="H3688">
        <v>3</v>
      </c>
      <c r="I3688">
        <v>2017</v>
      </c>
      <c r="J3688">
        <v>2</v>
      </c>
      <c r="L3688">
        <v>23101186</v>
      </c>
      <c r="M3688">
        <v>3.1</v>
      </c>
      <c r="P3688" s="29">
        <f t="shared" si="152"/>
        <v>0.35000000000000003</v>
      </c>
    </row>
    <row r="3689" spans="1:16" hidden="1" x14ac:dyDescent="0.25">
      <c r="A3689">
        <v>191324714</v>
      </c>
      <c r="B3689">
        <v>803401</v>
      </c>
      <c r="C3689" t="s">
        <v>318</v>
      </c>
      <c r="D3689">
        <v>2021638</v>
      </c>
      <c r="E3689" t="s">
        <v>250</v>
      </c>
      <c r="F3689" t="s">
        <v>214</v>
      </c>
      <c r="G3689" t="s">
        <v>215</v>
      </c>
      <c r="H3689">
        <v>3</v>
      </c>
      <c r="I3689">
        <v>2017</v>
      </c>
      <c r="J3689">
        <v>2</v>
      </c>
      <c r="L3689">
        <v>23101182</v>
      </c>
      <c r="M3689">
        <v>2.5</v>
      </c>
      <c r="P3689" s="29">
        <f t="shared" si="152"/>
        <v>0.25</v>
      </c>
    </row>
    <row r="3690" spans="1:16" hidden="1" x14ac:dyDescent="0.25">
      <c r="A3690">
        <v>191324714</v>
      </c>
      <c r="B3690">
        <v>803401</v>
      </c>
      <c r="C3690" t="s">
        <v>318</v>
      </c>
      <c r="D3690">
        <v>2021874</v>
      </c>
      <c r="E3690" t="s">
        <v>226</v>
      </c>
      <c r="F3690" t="s">
        <v>214</v>
      </c>
      <c r="G3690" t="s">
        <v>215</v>
      </c>
      <c r="H3690">
        <v>4</v>
      </c>
      <c r="I3690">
        <v>2017</v>
      </c>
      <c r="J3690">
        <v>2</v>
      </c>
      <c r="L3690">
        <v>23101908</v>
      </c>
      <c r="P3690" s="29" t="str">
        <f t="shared" si="152"/>
        <v>DRP</v>
      </c>
    </row>
    <row r="3691" spans="1:16" hidden="1" x14ac:dyDescent="0.25">
      <c r="A3691">
        <v>191324714</v>
      </c>
      <c r="B3691">
        <v>803401</v>
      </c>
      <c r="C3691" t="s">
        <v>318</v>
      </c>
      <c r="D3691">
        <v>2021865</v>
      </c>
      <c r="E3691" t="s">
        <v>301</v>
      </c>
      <c r="F3691" t="s">
        <v>214</v>
      </c>
      <c r="G3691" t="s">
        <v>215</v>
      </c>
      <c r="H3691">
        <v>2</v>
      </c>
      <c r="I3691">
        <v>2018</v>
      </c>
      <c r="J3691">
        <v>1</v>
      </c>
      <c r="L3691">
        <v>23107721</v>
      </c>
      <c r="M3691">
        <v>4.5999999999999996</v>
      </c>
      <c r="P3691" s="29">
        <f t="shared" si="152"/>
        <v>0.6</v>
      </c>
    </row>
    <row r="3692" spans="1:16" hidden="1" x14ac:dyDescent="0.25">
      <c r="A3692">
        <v>191324714</v>
      </c>
      <c r="B3692">
        <v>803401</v>
      </c>
      <c r="C3692" t="s">
        <v>318</v>
      </c>
      <c r="D3692">
        <v>2021638</v>
      </c>
      <c r="E3692" t="s">
        <v>250</v>
      </c>
      <c r="F3692" t="s">
        <v>214</v>
      </c>
      <c r="G3692" t="s">
        <v>215</v>
      </c>
      <c r="H3692">
        <v>2</v>
      </c>
      <c r="I3692">
        <v>2018</v>
      </c>
      <c r="J3692">
        <v>1</v>
      </c>
      <c r="L3692">
        <v>23108054</v>
      </c>
      <c r="M3692">
        <v>4</v>
      </c>
      <c r="P3692" s="29">
        <f t="shared" si="152"/>
        <v>0.5</v>
      </c>
    </row>
    <row r="3693" spans="1:16" hidden="1" x14ac:dyDescent="0.25">
      <c r="A3693">
        <v>191324714</v>
      </c>
      <c r="B3693">
        <v>803401</v>
      </c>
      <c r="C3693" t="s">
        <v>318</v>
      </c>
      <c r="D3693">
        <v>2021596</v>
      </c>
      <c r="E3693" t="s">
        <v>294</v>
      </c>
      <c r="F3693" t="s">
        <v>214</v>
      </c>
      <c r="G3693" t="s">
        <v>215</v>
      </c>
      <c r="H3693">
        <v>2</v>
      </c>
      <c r="I3693">
        <v>2018</v>
      </c>
      <c r="J3693">
        <v>1</v>
      </c>
      <c r="L3693">
        <v>23108100</v>
      </c>
      <c r="M3693">
        <v>4</v>
      </c>
      <c r="P3693" s="29">
        <f t="shared" si="152"/>
        <v>0.5</v>
      </c>
    </row>
    <row r="3694" spans="1:16" hidden="1" x14ac:dyDescent="0.25">
      <c r="A3694">
        <v>191324714</v>
      </c>
      <c r="B3694">
        <v>803401</v>
      </c>
      <c r="C3694" t="s">
        <v>318</v>
      </c>
      <c r="D3694">
        <v>2024862</v>
      </c>
      <c r="E3694" t="s">
        <v>289</v>
      </c>
      <c r="F3694" t="s">
        <v>214</v>
      </c>
      <c r="G3694" t="s">
        <v>215</v>
      </c>
      <c r="H3694">
        <v>2</v>
      </c>
      <c r="I3694">
        <v>2018</v>
      </c>
      <c r="J3694">
        <v>1</v>
      </c>
      <c r="L3694">
        <v>23107752</v>
      </c>
      <c r="M3694">
        <v>6.8</v>
      </c>
      <c r="P3694" s="29">
        <f t="shared" si="152"/>
        <v>0.96666666666666667</v>
      </c>
    </row>
    <row r="3695" spans="1:16" hidden="1" x14ac:dyDescent="0.25">
      <c r="A3695">
        <v>191324714</v>
      </c>
      <c r="B3695">
        <v>803401</v>
      </c>
      <c r="C3695" t="s">
        <v>318</v>
      </c>
      <c r="D3695">
        <v>2021874</v>
      </c>
      <c r="E3695" t="s">
        <v>226</v>
      </c>
      <c r="F3695" t="s">
        <v>214</v>
      </c>
      <c r="G3695" t="s">
        <v>215</v>
      </c>
      <c r="H3695">
        <v>2</v>
      </c>
      <c r="I3695">
        <v>2018</v>
      </c>
      <c r="J3695">
        <v>1</v>
      </c>
      <c r="L3695">
        <v>23109663</v>
      </c>
      <c r="M3695">
        <v>4.5999999999999996</v>
      </c>
      <c r="P3695" s="29">
        <f t="shared" si="152"/>
        <v>0.6</v>
      </c>
    </row>
    <row r="3696" spans="1:16" hidden="1" x14ac:dyDescent="0.25">
      <c r="A3696">
        <v>191324714</v>
      </c>
      <c r="B3696">
        <v>803401</v>
      </c>
      <c r="C3696" t="s">
        <v>318</v>
      </c>
      <c r="D3696">
        <v>2021591</v>
      </c>
      <c r="E3696" t="s">
        <v>240</v>
      </c>
      <c r="F3696" t="s">
        <v>214</v>
      </c>
      <c r="G3696" t="s">
        <v>215</v>
      </c>
      <c r="H3696">
        <v>2</v>
      </c>
      <c r="I3696">
        <v>2018</v>
      </c>
      <c r="J3696">
        <v>1</v>
      </c>
      <c r="L3696">
        <v>23107750</v>
      </c>
      <c r="M3696">
        <v>5.0999999999999996</v>
      </c>
      <c r="P3696" s="29">
        <f t="shared" si="152"/>
        <v>0.68333333333333324</v>
      </c>
    </row>
    <row r="3697" spans="1:16" hidden="1" x14ac:dyDescent="0.25">
      <c r="A3697">
        <v>191324714</v>
      </c>
      <c r="B3697">
        <v>803401</v>
      </c>
      <c r="C3697" t="s">
        <v>318</v>
      </c>
      <c r="D3697">
        <v>2024863</v>
      </c>
      <c r="E3697" t="s">
        <v>304</v>
      </c>
      <c r="F3697" t="s">
        <v>214</v>
      </c>
      <c r="G3697" t="s">
        <v>215</v>
      </c>
      <c r="H3697">
        <v>3</v>
      </c>
      <c r="I3697">
        <v>2018</v>
      </c>
      <c r="J3697">
        <v>2</v>
      </c>
      <c r="L3697">
        <v>23115905</v>
      </c>
      <c r="M3697">
        <v>3.4</v>
      </c>
      <c r="P3697" s="29">
        <f t="shared" ref="P3697:P3714" si="153">IF(AND(ISNUMBER(M3697),H3697&lt;&gt;4),(M3697-1)/6,IF(H3697=4,"DRP",IF(AND(H3697=3,M3697="NA"),"BAD",IF(AND(H3697=2),"CVL",IF(AND(H3697=1,ISBLANK(M3697)),"NULL","UNK")))))</f>
        <v>0.39999999999999997</v>
      </c>
    </row>
    <row r="3698" spans="1:16" hidden="1" x14ac:dyDescent="0.25">
      <c r="A3698">
        <v>191324714</v>
      </c>
      <c r="B3698">
        <v>803401</v>
      </c>
      <c r="C3698" t="s">
        <v>318</v>
      </c>
      <c r="D3698">
        <v>2021787</v>
      </c>
      <c r="E3698" t="s">
        <v>292</v>
      </c>
      <c r="F3698" t="s">
        <v>214</v>
      </c>
      <c r="G3698" t="s">
        <v>215</v>
      </c>
      <c r="H3698">
        <v>3</v>
      </c>
      <c r="I3698">
        <v>2018</v>
      </c>
      <c r="J3698">
        <v>2</v>
      </c>
      <c r="L3698">
        <v>23115872</v>
      </c>
      <c r="M3698" t="s">
        <v>221</v>
      </c>
      <c r="P3698" s="29" t="str">
        <f t="shared" si="153"/>
        <v>BAD</v>
      </c>
    </row>
    <row r="3699" spans="1:16" hidden="1" x14ac:dyDescent="0.25">
      <c r="A3699">
        <v>191324714</v>
      </c>
      <c r="B3699">
        <v>803401</v>
      </c>
      <c r="C3699" t="s">
        <v>318</v>
      </c>
      <c r="D3699">
        <v>2021744</v>
      </c>
      <c r="E3699" t="s">
        <v>262</v>
      </c>
      <c r="F3699" t="s">
        <v>214</v>
      </c>
      <c r="G3699" t="s">
        <v>215</v>
      </c>
      <c r="H3699">
        <v>2</v>
      </c>
      <c r="I3699">
        <v>2018</v>
      </c>
      <c r="J3699">
        <v>2</v>
      </c>
      <c r="L3699">
        <v>23115906</v>
      </c>
      <c r="M3699">
        <v>5.5</v>
      </c>
      <c r="P3699" s="29">
        <f t="shared" si="153"/>
        <v>0.75</v>
      </c>
    </row>
    <row r="3700" spans="1:16" hidden="1" x14ac:dyDescent="0.25">
      <c r="A3700">
        <v>191324714</v>
      </c>
      <c r="B3700">
        <v>803401</v>
      </c>
      <c r="C3700" t="s">
        <v>318</v>
      </c>
      <c r="D3700">
        <v>2021631</v>
      </c>
      <c r="E3700" t="s">
        <v>302</v>
      </c>
      <c r="F3700" t="s">
        <v>214</v>
      </c>
      <c r="G3700" t="s">
        <v>215</v>
      </c>
      <c r="H3700">
        <v>2</v>
      </c>
      <c r="I3700">
        <v>2018</v>
      </c>
      <c r="J3700">
        <v>2</v>
      </c>
      <c r="L3700">
        <v>23115885</v>
      </c>
      <c r="M3700">
        <v>5</v>
      </c>
      <c r="P3700" s="29">
        <f t="shared" si="153"/>
        <v>0.66666666666666663</v>
      </c>
    </row>
    <row r="3701" spans="1:16" hidden="1" x14ac:dyDescent="0.25">
      <c r="A3701">
        <v>191324714</v>
      </c>
      <c r="B3701">
        <v>803401</v>
      </c>
      <c r="C3701" t="s">
        <v>318</v>
      </c>
      <c r="D3701">
        <v>2021750</v>
      </c>
      <c r="E3701" t="s">
        <v>296</v>
      </c>
      <c r="F3701" t="s">
        <v>214</v>
      </c>
      <c r="G3701" t="s">
        <v>215</v>
      </c>
      <c r="H3701">
        <v>2</v>
      </c>
      <c r="I3701">
        <v>2018</v>
      </c>
      <c r="J3701">
        <v>2</v>
      </c>
      <c r="L3701">
        <v>23115845</v>
      </c>
      <c r="M3701">
        <v>5.3</v>
      </c>
      <c r="P3701" s="29">
        <f t="shared" si="153"/>
        <v>0.71666666666666667</v>
      </c>
    </row>
    <row r="3702" spans="1:16" hidden="1" x14ac:dyDescent="0.25">
      <c r="A3702">
        <v>191324714</v>
      </c>
      <c r="B3702">
        <v>803401</v>
      </c>
      <c r="C3702" t="s">
        <v>318</v>
      </c>
      <c r="D3702">
        <v>2004752</v>
      </c>
      <c r="E3702" t="s">
        <v>290</v>
      </c>
      <c r="F3702" t="s">
        <v>214</v>
      </c>
      <c r="G3702" t="s">
        <v>215</v>
      </c>
      <c r="H3702">
        <v>2</v>
      </c>
      <c r="I3702">
        <v>2018</v>
      </c>
      <c r="J3702">
        <v>2</v>
      </c>
      <c r="L3702">
        <v>23115876</v>
      </c>
      <c r="M3702">
        <v>4</v>
      </c>
      <c r="P3702" s="29">
        <f t="shared" si="153"/>
        <v>0.5</v>
      </c>
    </row>
    <row r="3703" spans="1:16" hidden="1" x14ac:dyDescent="0.25">
      <c r="A3703">
        <v>191324714</v>
      </c>
      <c r="B3703">
        <v>803401</v>
      </c>
      <c r="C3703" t="s">
        <v>318</v>
      </c>
      <c r="D3703">
        <v>2004587</v>
      </c>
      <c r="E3703" t="s">
        <v>288</v>
      </c>
      <c r="F3703" t="s">
        <v>214</v>
      </c>
      <c r="G3703" t="s">
        <v>215</v>
      </c>
      <c r="H3703">
        <v>2</v>
      </c>
      <c r="I3703">
        <v>2019</v>
      </c>
      <c r="J3703">
        <v>1</v>
      </c>
      <c r="L3703">
        <v>23124772</v>
      </c>
      <c r="M3703">
        <v>5.0999999999999996</v>
      </c>
      <c r="P3703" s="29">
        <f t="shared" si="153"/>
        <v>0.68333333333333324</v>
      </c>
    </row>
    <row r="3704" spans="1:16" hidden="1" x14ac:dyDescent="0.25">
      <c r="A3704">
        <v>191324714</v>
      </c>
      <c r="B3704">
        <v>803401</v>
      </c>
      <c r="C3704" t="s">
        <v>318</v>
      </c>
      <c r="D3704">
        <v>2024863</v>
      </c>
      <c r="E3704" t="s">
        <v>304</v>
      </c>
      <c r="F3704" t="s">
        <v>214</v>
      </c>
      <c r="G3704" t="s">
        <v>215</v>
      </c>
      <c r="H3704">
        <v>2</v>
      </c>
      <c r="I3704">
        <v>2019</v>
      </c>
      <c r="J3704">
        <v>1</v>
      </c>
      <c r="L3704">
        <v>23120228</v>
      </c>
      <c r="M3704">
        <v>4.9000000000000004</v>
      </c>
      <c r="P3704" s="29">
        <f t="shared" si="153"/>
        <v>0.65</v>
      </c>
    </row>
    <row r="3705" spans="1:16" hidden="1" x14ac:dyDescent="0.25">
      <c r="A3705">
        <v>191324714</v>
      </c>
      <c r="B3705">
        <v>803401</v>
      </c>
      <c r="C3705" t="s">
        <v>318</v>
      </c>
      <c r="D3705">
        <v>2021787</v>
      </c>
      <c r="E3705" t="s">
        <v>292</v>
      </c>
      <c r="F3705" t="s">
        <v>214</v>
      </c>
      <c r="G3705" t="s">
        <v>215</v>
      </c>
      <c r="H3705">
        <v>3</v>
      </c>
      <c r="I3705">
        <v>2019</v>
      </c>
      <c r="J3705">
        <v>1</v>
      </c>
      <c r="L3705">
        <v>23119964</v>
      </c>
      <c r="M3705">
        <v>3.5</v>
      </c>
      <c r="P3705" s="29">
        <f t="shared" si="153"/>
        <v>0.41666666666666669</v>
      </c>
    </row>
    <row r="3706" spans="1:16" hidden="1" x14ac:dyDescent="0.25">
      <c r="A3706">
        <v>191324714</v>
      </c>
      <c r="B3706">
        <v>803401</v>
      </c>
      <c r="C3706" t="s">
        <v>318</v>
      </c>
      <c r="D3706">
        <v>2021725</v>
      </c>
      <c r="E3706" t="s">
        <v>257</v>
      </c>
      <c r="F3706" t="s">
        <v>214</v>
      </c>
      <c r="G3706" t="s">
        <v>215</v>
      </c>
      <c r="H3706">
        <v>3</v>
      </c>
      <c r="I3706">
        <v>2019</v>
      </c>
      <c r="J3706">
        <v>1</v>
      </c>
      <c r="L3706">
        <v>23120004</v>
      </c>
      <c r="M3706">
        <v>3.4</v>
      </c>
      <c r="P3706" s="29">
        <f t="shared" si="153"/>
        <v>0.39999999999999997</v>
      </c>
    </row>
    <row r="3707" spans="1:16" hidden="1" x14ac:dyDescent="0.25">
      <c r="A3707">
        <v>191324714</v>
      </c>
      <c r="B3707">
        <v>803401</v>
      </c>
      <c r="C3707" t="s">
        <v>318</v>
      </c>
      <c r="D3707">
        <v>2021615</v>
      </c>
      <c r="E3707" t="s">
        <v>255</v>
      </c>
      <c r="F3707" t="s">
        <v>214</v>
      </c>
      <c r="G3707" t="s">
        <v>215</v>
      </c>
      <c r="H3707">
        <v>2</v>
      </c>
      <c r="I3707">
        <v>2019</v>
      </c>
      <c r="J3707">
        <v>1</v>
      </c>
      <c r="L3707">
        <v>23120231</v>
      </c>
      <c r="M3707">
        <v>4.5999999999999996</v>
      </c>
      <c r="P3707" s="29">
        <f t="shared" si="153"/>
        <v>0.6</v>
      </c>
    </row>
    <row r="3708" spans="1:16" hidden="1" x14ac:dyDescent="0.25">
      <c r="A3708">
        <v>191324714</v>
      </c>
      <c r="B3708">
        <v>803401</v>
      </c>
      <c r="C3708" t="s">
        <v>318</v>
      </c>
      <c r="D3708">
        <v>2021640</v>
      </c>
      <c r="E3708" t="s">
        <v>227</v>
      </c>
      <c r="F3708" t="s">
        <v>214</v>
      </c>
      <c r="G3708" t="s">
        <v>215</v>
      </c>
      <c r="H3708">
        <v>2</v>
      </c>
      <c r="I3708">
        <v>2019</v>
      </c>
      <c r="J3708">
        <v>1</v>
      </c>
      <c r="L3708">
        <v>23122092</v>
      </c>
      <c r="M3708">
        <v>4</v>
      </c>
      <c r="P3708" s="29">
        <f t="shared" si="153"/>
        <v>0.5</v>
      </c>
    </row>
    <row r="3709" spans="1:16" hidden="1" x14ac:dyDescent="0.25">
      <c r="A3709">
        <v>191324714</v>
      </c>
      <c r="B3709">
        <v>803401</v>
      </c>
      <c r="C3709" t="s">
        <v>318</v>
      </c>
      <c r="D3709">
        <v>2004597</v>
      </c>
      <c r="E3709" t="s">
        <v>279</v>
      </c>
      <c r="F3709" t="s">
        <v>214</v>
      </c>
      <c r="G3709" t="s">
        <v>215</v>
      </c>
      <c r="H3709">
        <v>1</v>
      </c>
      <c r="I3709">
        <v>2019</v>
      </c>
      <c r="J3709">
        <v>2</v>
      </c>
      <c r="L3709">
        <v>23129794</v>
      </c>
      <c r="P3709" s="29" t="str">
        <f t="shared" si="153"/>
        <v>NULL</v>
      </c>
    </row>
    <row r="3710" spans="1:16" hidden="1" x14ac:dyDescent="0.25">
      <c r="A3710">
        <v>191324714</v>
      </c>
      <c r="B3710">
        <v>803401</v>
      </c>
      <c r="C3710" t="s">
        <v>318</v>
      </c>
      <c r="D3710">
        <v>2021725</v>
      </c>
      <c r="E3710" t="s">
        <v>257</v>
      </c>
      <c r="F3710" t="s">
        <v>214</v>
      </c>
      <c r="G3710" t="s">
        <v>215</v>
      </c>
      <c r="H3710">
        <v>1</v>
      </c>
      <c r="I3710">
        <v>2019</v>
      </c>
      <c r="J3710">
        <v>2</v>
      </c>
      <c r="L3710">
        <v>23131254</v>
      </c>
      <c r="P3710" s="29" t="str">
        <f t="shared" si="153"/>
        <v>NULL</v>
      </c>
    </row>
    <row r="3711" spans="1:16" hidden="1" x14ac:dyDescent="0.25">
      <c r="A3711">
        <v>191324714</v>
      </c>
      <c r="B3711">
        <v>803401</v>
      </c>
      <c r="C3711" t="s">
        <v>318</v>
      </c>
      <c r="D3711">
        <v>2021716</v>
      </c>
      <c r="E3711" t="s">
        <v>291</v>
      </c>
      <c r="F3711" t="s">
        <v>214</v>
      </c>
      <c r="G3711" t="s">
        <v>215</v>
      </c>
      <c r="H3711">
        <v>1</v>
      </c>
      <c r="I3711">
        <v>2019</v>
      </c>
      <c r="J3711">
        <v>2</v>
      </c>
      <c r="L3711">
        <v>23131325</v>
      </c>
      <c r="P3711" s="29" t="str">
        <f t="shared" si="153"/>
        <v>NULL</v>
      </c>
    </row>
    <row r="3712" spans="1:16" hidden="1" x14ac:dyDescent="0.25">
      <c r="A3712">
        <v>191324714</v>
      </c>
      <c r="B3712">
        <v>803401</v>
      </c>
      <c r="C3712" t="s">
        <v>318</v>
      </c>
      <c r="D3712">
        <v>2021787</v>
      </c>
      <c r="E3712" t="s">
        <v>292</v>
      </c>
      <c r="F3712" t="s">
        <v>214</v>
      </c>
      <c r="G3712" t="s">
        <v>215</v>
      </c>
      <c r="H3712">
        <v>1</v>
      </c>
      <c r="I3712">
        <v>2019</v>
      </c>
      <c r="J3712">
        <v>2</v>
      </c>
      <c r="L3712">
        <v>23129786</v>
      </c>
      <c r="P3712" s="29" t="str">
        <f t="shared" si="153"/>
        <v>NULL</v>
      </c>
    </row>
    <row r="3713" spans="1:16" hidden="1" x14ac:dyDescent="0.25">
      <c r="A3713">
        <v>191324714</v>
      </c>
      <c r="B3713">
        <v>803401</v>
      </c>
      <c r="C3713" t="s">
        <v>318</v>
      </c>
      <c r="D3713">
        <v>2021671</v>
      </c>
      <c r="E3713" t="s">
        <v>303</v>
      </c>
      <c r="F3713" t="s">
        <v>214</v>
      </c>
      <c r="G3713" t="s">
        <v>215</v>
      </c>
      <c r="H3713">
        <v>1</v>
      </c>
      <c r="I3713">
        <v>2019</v>
      </c>
      <c r="J3713">
        <v>2</v>
      </c>
      <c r="L3713">
        <v>23130363</v>
      </c>
      <c r="P3713" s="29" t="str">
        <f t="shared" si="153"/>
        <v>NULL</v>
      </c>
    </row>
    <row r="3714" spans="1:16" hidden="1" x14ac:dyDescent="0.25">
      <c r="A3714">
        <v>191324714</v>
      </c>
      <c r="B3714">
        <v>803401</v>
      </c>
      <c r="C3714" t="s">
        <v>318</v>
      </c>
      <c r="D3714">
        <v>2021689</v>
      </c>
      <c r="E3714" t="s">
        <v>312</v>
      </c>
      <c r="F3714" t="s">
        <v>214</v>
      </c>
      <c r="G3714" t="s">
        <v>215</v>
      </c>
      <c r="H3714">
        <v>1</v>
      </c>
      <c r="I3714">
        <v>2019</v>
      </c>
      <c r="J3714">
        <v>2</v>
      </c>
      <c r="L3714">
        <v>23129810</v>
      </c>
      <c r="P3714" s="29" t="str">
        <f t="shared" si="153"/>
        <v>NULL</v>
      </c>
    </row>
    <row r="3715" spans="1:16" hidden="1" x14ac:dyDescent="0.25">
      <c r="A3715">
        <v>191330919</v>
      </c>
      <c r="B3715">
        <v>803403</v>
      </c>
      <c r="C3715" t="s">
        <v>224</v>
      </c>
      <c r="D3715">
        <v>2004172</v>
      </c>
      <c r="E3715" t="s">
        <v>213</v>
      </c>
      <c r="F3715" t="s">
        <v>214</v>
      </c>
      <c r="G3715" t="s">
        <v>215</v>
      </c>
      <c r="H3715">
        <v>2</v>
      </c>
      <c r="I3715">
        <v>2015</v>
      </c>
      <c r="J3715">
        <v>1</v>
      </c>
      <c r="L3715">
        <v>23067045</v>
      </c>
      <c r="M3715">
        <v>5.9</v>
      </c>
      <c r="P3715" s="29">
        <f t="shared" ref="P3715:P3726" si="154">IF(AND(ISNUMBER(M3715),H3715&lt;&gt;4,N3715&lt;&gt;"X"),(M3715-1)/6,IF(H3715=4,"DRP",IF(AND(H3715=3,M3715="NA"),"BAD",IF(AND(H3715=2),"CVL",IF(AND(H3715=1,ISBLANK(M3715)),"NULL","UNK")))))</f>
        <v>0.81666666666666676</v>
      </c>
    </row>
    <row r="3716" spans="1:16" hidden="1" x14ac:dyDescent="0.25">
      <c r="A3716">
        <v>191330919</v>
      </c>
      <c r="B3716">
        <v>803403</v>
      </c>
      <c r="C3716" t="s">
        <v>224</v>
      </c>
      <c r="D3716">
        <v>2005108</v>
      </c>
      <c r="E3716" t="s">
        <v>217</v>
      </c>
      <c r="F3716" t="s">
        <v>214</v>
      </c>
      <c r="G3716" t="s">
        <v>215</v>
      </c>
      <c r="H3716">
        <v>2</v>
      </c>
      <c r="I3716">
        <v>2015</v>
      </c>
      <c r="J3716">
        <v>1</v>
      </c>
      <c r="L3716">
        <v>23065086</v>
      </c>
      <c r="M3716">
        <v>4</v>
      </c>
      <c r="P3716" s="29">
        <f t="shared" si="154"/>
        <v>0.5</v>
      </c>
    </row>
    <row r="3717" spans="1:16" hidden="1" x14ac:dyDescent="0.25">
      <c r="A3717">
        <v>191330919</v>
      </c>
      <c r="B3717">
        <v>803403</v>
      </c>
      <c r="C3717" t="s">
        <v>224</v>
      </c>
      <c r="D3717">
        <v>2005125</v>
      </c>
      <c r="E3717" t="s">
        <v>223</v>
      </c>
      <c r="F3717" t="s">
        <v>214</v>
      </c>
      <c r="G3717" t="s">
        <v>215</v>
      </c>
      <c r="H3717">
        <v>2</v>
      </c>
      <c r="I3717">
        <v>2015</v>
      </c>
      <c r="J3717">
        <v>1</v>
      </c>
      <c r="L3717">
        <v>23065084</v>
      </c>
      <c r="M3717">
        <v>4.0999999999999996</v>
      </c>
      <c r="P3717" s="29">
        <f t="shared" si="154"/>
        <v>0.51666666666666661</v>
      </c>
    </row>
    <row r="3718" spans="1:16" hidden="1" x14ac:dyDescent="0.25">
      <c r="A3718">
        <v>191330919</v>
      </c>
      <c r="B3718">
        <v>803403</v>
      </c>
      <c r="C3718" t="s">
        <v>224</v>
      </c>
      <c r="D3718">
        <v>2021879</v>
      </c>
      <c r="E3718" t="s">
        <v>219</v>
      </c>
      <c r="F3718" t="s">
        <v>214</v>
      </c>
      <c r="G3718" t="s">
        <v>215</v>
      </c>
      <c r="H3718">
        <v>2</v>
      </c>
      <c r="I3718">
        <v>2015</v>
      </c>
      <c r="J3718">
        <v>1</v>
      </c>
      <c r="L3718">
        <v>23065089</v>
      </c>
      <c r="M3718">
        <v>4.5999999999999996</v>
      </c>
      <c r="P3718" s="29">
        <f t="shared" si="154"/>
        <v>0.6</v>
      </c>
    </row>
    <row r="3719" spans="1:16" hidden="1" x14ac:dyDescent="0.25">
      <c r="A3719">
        <v>191330919</v>
      </c>
      <c r="B3719">
        <v>803403</v>
      </c>
      <c r="C3719" t="s">
        <v>224</v>
      </c>
      <c r="D3719">
        <v>2021900</v>
      </c>
      <c r="E3719" t="s">
        <v>216</v>
      </c>
      <c r="F3719" t="s">
        <v>214</v>
      </c>
      <c r="G3719" t="s">
        <v>215</v>
      </c>
      <c r="H3719">
        <v>2</v>
      </c>
      <c r="I3719">
        <v>2015</v>
      </c>
      <c r="J3719">
        <v>1</v>
      </c>
      <c r="L3719">
        <v>23065093</v>
      </c>
      <c r="M3719">
        <v>5.5</v>
      </c>
      <c r="P3719" s="29">
        <f t="shared" si="154"/>
        <v>0.75</v>
      </c>
    </row>
    <row r="3720" spans="1:16" hidden="1" x14ac:dyDescent="0.25">
      <c r="A3720">
        <v>191330919</v>
      </c>
      <c r="B3720">
        <v>803403</v>
      </c>
      <c r="C3720" t="s">
        <v>224</v>
      </c>
      <c r="D3720">
        <v>2005111</v>
      </c>
      <c r="E3720" t="s">
        <v>218</v>
      </c>
      <c r="F3720" t="s">
        <v>214</v>
      </c>
      <c r="G3720" t="s">
        <v>215</v>
      </c>
      <c r="H3720">
        <v>3</v>
      </c>
      <c r="I3720">
        <v>2015</v>
      </c>
      <c r="J3720">
        <v>1</v>
      </c>
      <c r="L3720">
        <v>23065095</v>
      </c>
      <c r="M3720">
        <v>3.2</v>
      </c>
      <c r="P3720" s="29">
        <f t="shared" si="154"/>
        <v>0.3666666666666667</v>
      </c>
    </row>
    <row r="3721" spans="1:16" hidden="1" x14ac:dyDescent="0.25">
      <c r="A3721">
        <v>191330919</v>
      </c>
      <c r="B3721">
        <v>803403</v>
      </c>
      <c r="C3721" t="s">
        <v>224</v>
      </c>
      <c r="D3721">
        <v>2021876</v>
      </c>
      <c r="E3721" t="s">
        <v>241</v>
      </c>
      <c r="F3721" t="s">
        <v>214</v>
      </c>
      <c r="G3721" t="s">
        <v>215</v>
      </c>
      <c r="H3721">
        <v>2</v>
      </c>
      <c r="I3721">
        <v>2015</v>
      </c>
      <c r="J3721">
        <v>2</v>
      </c>
      <c r="L3721">
        <v>23072064</v>
      </c>
      <c r="M3721">
        <v>4.4000000000000004</v>
      </c>
      <c r="P3721" s="29">
        <f t="shared" si="154"/>
        <v>0.56666666666666676</v>
      </c>
    </row>
    <row r="3722" spans="1:16" hidden="1" x14ac:dyDescent="0.25">
      <c r="A3722">
        <v>191330919</v>
      </c>
      <c r="B3722">
        <v>803403</v>
      </c>
      <c r="C3722" t="s">
        <v>224</v>
      </c>
      <c r="D3722">
        <v>2021901</v>
      </c>
      <c r="E3722" t="s">
        <v>253</v>
      </c>
      <c r="F3722" t="s">
        <v>214</v>
      </c>
      <c r="G3722" t="s">
        <v>215</v>
      </c>
      <c r="H3722">
        <v>2</v>
      </c>
      <c r="I3722">
        <v>2015</v>
      </c>
      <c r="J3722">
        <v>2</v>
      </c>
      <c r="L3722">
        <v>23072065</v>
      </c>
      <c r="M3722">
        <v>5</v>
      </c>
      <c r="P3722" s="29">
        <f t="shared" si="154"/>
        <v>0.66666666666666663</v>
      </c>
    </row>
    <row r="3723" spans="1:16" hidden="1" x14ac:dyDescent="0.25">
      <c r="A3723">
        <v>191330919</v>
      </c>
      <c r="B3723">
        <v>803403</v>
      </c>
      <c r="C3723" t="s">
        <v>224</v>
      </c>
      <c r="D3723">
        <v>2021880</v>
      </c>
      <c r="E3723" t="s">
        <v>242</v>
      </c>
      <c r="F3723" t="s">
        <v>214</v>
      </c>
      <c r="G3723" t="s">
        <v>215</v>
      </c>
      <c r="H3723">
        <v>3</v>
      </c>
      <c r="I3723">
        <v>2015</v>
      </c>
      <c r="J3723">
        <v>2</v>
      </c>
      <c r="L3723">
        <v>23072063</v>
      </c>
      <c r="M3723">
        <v>2.9</v>
      </c>
      <c r="P3723" s="29">
        <f t="shared" si="154"/>
        <v>0.31666666666666665</v>
      </c>
    </row>
    <row r="3724" spans="1:16" hidden="1" x14ac:dyDescent="0.25">
      <c r="A3724">
        <v>191330919</v>
      </c>
      <c r="B3724">
        <v>803403</v>
      </c>
      <c r="C3724" t="s">
        <v>224</v>
      </c>
      <c r="D3724">
        <v>2021994</v>
      </c>
      <c r="E3724" t="s">
        <v>298</v>
      </c>
      <c r="F3724" t="s">
        <v>214</v>
      </c>
      <c r="G3724" t="s">
        <v>215</v>
      </c>
      <c r="H3724">
        <v>2</v>
      </c>
      <c r="I3724">
        <v>2015</v>
      </c>
      <c r="J3724">
        <v>2</v>
      </c>
      <c r="L3724">
        <v>23072067</v>
      </c>
      <c r="M3724">
        <v>5.4</v>
      </c>
      <c r="P3724" s="29">
        <f t="shared" si="154"/>
        <v>0.73333333333333339</v>
      </c>
    </row>
    <row r="3725" spans="1:16" hidden="1" x14ac:dyDescent="0.25">
      <c r="A3725">
        <v>191330919</v>
      </c>
      <c r="B3725">
        <v>803403</v>
      </c>
      <c r="C3725" t="s">
        <v>224</v>
      </c>
      <c r="D3725">
        <v>2005124</v>
      </c>
      <c r="E3725" t="s">
        <v>220</v>
      </c>
      <c r="F3725" t="s">
        <v>214</v>
      </c>
      <c r="G3725" t="s">
        <v>215</v>
      </c>
      <c r="H3725">
        <v>3</v>
      </c>
      <c r="I3725">
        <v>2015</v>
      </c>
      <c r="J3725">
        <v>2</v>
      </c>
      <c r="L3725">
        <v>23072066</v>
      </c>
      <c r="M3725">
        <v>3.3</v>
      </c>
      <c r="P3725" s="29">
        <f t="shared" si="154"/>
        <v>0.3833333333333333</v>
      </c>
    </row>
    <row r="3726" spans="1:16" hidden="1" x14ac:dyDescent="0.25">
      <c r="A3726">
        <v>191330919</v>
      </c>
      <c r="B3726">
        <v>803403</v>
      </c>
      <c r="C3726" t="s">
        <v>224</v>
      </c>
      <c r="D3726">
        <v>2004183</v>
      </c>
      <c r="E3726" t="s">
        <v>244</v>
      </c>
      <c r="F3726" t="s">
        <v>214</v>
      </c>
      <c r="G3726" t="s">
        <v>215</v>
      </c>
      <c r="H3726">
        <v>2</v>
      </c>
      <c r="I3726">
        <v>2015</v>
      </c>
      <c r="J3726">
        <v>2</v>
      </c>
      <c r="L3726">
        <v>23072794</v>
      </c>
      <c r="M3726">
        <v>5.3</v>
      </c>
      <c r="P3726" s="29">
        <f t="shared" si="154"/>
        <v>0.71666666666666667</v>
      </c>
    </row>
    <row r="3727" spans="1:16" hidden="1" x14ac:dyDescent="0.25">
      <c r="A3727">
        <v>191330919</v>
      </c>
      <c r="B3727">
        <v>803403</v>
      </c>
      <c r="C3727" t="s">
        <v>224</v>
      </c>
      <c r="D3727">
        <v>2005111</v>
      </c>
      <c r="E3727" t="s">
        <v>218</v>
      </c>
      <c r="F3727" t="s">
        <v>214</v>
      </c>
      <c r="G3727" t="s">
        <v>215</v>
      </c>
      <c r="H3727">
        <v>2</v>
      </c>
      <c r="I3727">
        <v>2016</v>
      </c>
      <c r="J3727">
        <v>1</v>
      </c>
      <c r="L3727">
        <v>23078557</v>
      </c>
      <c r="M3727">
        <v>5.0999999999999996</v>
      </c>
      <c r="P3727" s="29">
        <f t="shared" ref="P3727:P3755" si="155">IF(AND(ISNUMBER(M3727),H3727&lt;&gt;4),(M3727-1)/6,IF(H3727=4,"DRP",IF(AND(H3727=3,M3727="NA"),"BAD",IF(AND(H3727=2),"CVL",IF(AND(H3727=1,ISBLANK(M3727)),"NULL","UNK")))))</f>
        <v>0.68333333333333324</v>
      </c>
    </row>
    <row r="3728" spans="1:16" hidden="1" x14ac:dyDescent="0.25">
      <c r="A3728">
        <v>191330919</v>
      </c>
      <c r="B3728">
        <v>803403</v>
      </c>
      <c r="C3728" t="s">
        <v>224</v>
      </c>
      <c r="D3728">
        <v>2021880</v>
      </c>
      <c r="E3728" t="s">
        <v>242</v>
      </c>
      <c r="F3728" t="s">
        <v>214</v>
      </c>
      <c r="G3728" t="s">
        <v>215</v>
      </c>
      <c r="H3728">
        <v>3</v>
      </c>
      <c r="I3728">
        <v>2016</v>
      </c>
      <c r="J3728">
        <v>1</v>
      </c>
      <c r="L3728">
        <v>23082590</v>
      </c>
      <c r="M3728">
        <v>2.7</v>
      </c>
      <c r="P3728" s="29">
        <f t="shared" si="155"/>
        <v>0.28333333333333338</v>
      </c>
    </row>
    <row r="3729" spans="1:16" hidden="1" x14ac:dyDescent="0.25">
      <c r="A3729">
        <v>191330919</v>
      </c>
      <c r="B3729">
        <v>803403</v>
      </c>
      <c r="C3729" t="s">
        <v>224</v>
      </c>
      <c r="D3729">
        <v>2005127</v>
      </c>
      <c r="E3729" t="s">
        <v>293</v>
      </c>
      <c r="F3729" t="s">
        <v>214</v>
      </c>
      <c r="G3729" t="s">
        <v>215</v>
      </c>
      <c r="H3729">
        <v>2</v>
      </c>
      <c r="I3729">
        <v>2016</v>
      </c>
      <c r="J3729">
        <v>1</v>
      </c>
      <c r="L3729">
        <v>23078552</v>
      </c>
      <c r="M3729">
        <v>4</v>
      </c>
      <c r="P3729" s="29">
        <f t="shared" si="155"/>
        <v>0.5</v>
      </c>
    </row>
    <row r="3730" spans="1:16" hidden="1" x14ac:dyDescent="0.25">
      <c r="A3730">
        <v>191330919</v>
      </c>
      <c r="B3730">
        <v>803403</v>
      </c>
      <c r="C3730" t="s">
        <v>224</v>
      </c>
      <c r="D3730">
        <v>2004186</v>
      </c>
      <c r="E3730" t="s">
        <v>229</v>
      </c>
      <c r="F3730" t="s">
        <v>214</v>
      </c>
      <c r="G3730" t="s">
        <v>215</v>
      </c>
      <c r="H3730">
        <v>2</v>
      </c>
      <c r="I3730">
        <v>2016</v>
      </c>
      <c r="J3730">
        <v>1</v>
      </c>
      <c r="L3730">
        <v>23078310</v>
      </c>
      <c r="M3730">
        <v>6.5</v>
      </c>
      <c r="P3730" s="29">
        <f t="shared" si="155"/>
        <v>0.91666666666666663</v>
      </c>
    </row>
    <row r="3731" spans="1:16" hidden="1" x14ac:dyDescent="0.25">
      <c r="A3731">
        <v>191330919</v>
      </c>
      <c r="B3731">
        <v>803403</v>
      </c>
      <c r="C3731" t="s">
        <v>224</v>
      </c>
      <c r="D3731">
        <v>2005133</v>
      </c>
      <c r="E3731" t="s">
        <v>228</v>
      </c>
      <c r="F3731" t="s">
        <v>214</v>
      </c>
      <c r="G3731" t="s">
        <v>215</v>
      </c>
      <c r="H3731">
        <v>2</v>
      </c>
      <c r="I3731">
        <v>2016</v>
      </c>
      <c r="J3731">
        <v>1</v>
      </c>
      <c r="L3731">
        <v>23078573</v>
      </c>
      <c r="M3731">
        <v>5.2</v>
      </c>
      <c r="P3731" s="29">
        <f t="shared" si="155"/>
        <v>0.70000000000000007</v>
      </c>
    </row>
    <row r="3732" spans="1:16" hidden="1" x14ac:dyDescent="0.25">
      <c r="A3732">
        <v>191330919</v>
      </c>
      <c r="B3732">
        <v>803403</v>
      </c>
      <c r="C3732" t="s">
        <v>224</v>
      </c>
      <c r="D3732">
        <v>2021877</v>
      </c>
      <c r="E3732" t="s">
        <v>240</v>
      </c>
      <c r="F3732" t="s">
        <v>214</v>
      </c>
      <c r="G3732" t="s">
        <v>215</v>
      </c>
      <c r="H3732">
        <v>4</v>
      </c>
      <c r="I3732">
        <v>2016</v>
      </c>
      <c r="J3732">
        <v>2</v>
      </c>
      <c r="L3732">
        <v>23086044</v>
      </c>
      <c r="P3732" s="29" t="str">
        <f t="shared" si="155"/>
        <v>DRP</v>
      </c>
    </row>
    <row r="3733" spans="1:16" hidden="1" x14ac:dyDescent="0.25">
      <c r="A3733">
        <v>191330919</v>
      </c>
      <c r="B3733">
        <v>803403</v>
      </c>
      <c r="C3733" t="s">
        <v>224</v>
      </c>
      <c r="D3733">
        <v>2021880</v>
      </c>
      <c r="E3733" t="s">
        <v>242</v>
      </c>
      <c r="F3733" t="s">
        <v>214</v>
      </c>
      <c r="G3733" t="s">
        <v>215</v>
      </c>
      <c r="H3733">
        <v>2</v>
      </c>
      <c r="I3733">
        <v>2016</v>
      </c>
      <c r="J3733">
        <v>2</v>
      </c>
      <c r="L3733">
        <v>23085994</v>
      </c>
      <c r="M3733">
        <v>4</v>
      </c>
      <c r="P3733" s="29">
        <f t="shared" si="155"/>
        <v>0.5</v>
      </c>
    </row>
    <row r="3734" spans="1:16" hidden="1" x14ac:dyDescent="0.25">
      <c r="A3734">
        <v>191330919</v>
      </c>
      <c r="B3734">
        <v>803403</v>
      </c>
      <c r="C3734" t="s">
        <v>224</v>
      </c>
      <c r="D3734">
        <v>2005124</v>
      </c>
      <c r="E3734" t="s">
        <v>220</v>
      </c>
      <c r="F3734" t="s">
        <v>214</v>
      </c>
      <c r="G3734" t="s">
        <v>215</v>
      </c>
      <c r="H3734">
        <v>2</v>
      </c>
      <c r="I3734">
        <v>2016</v>
      </c>
      <c r="J3734">
        <v>2</v>
      </c>
      <c r="L3734">
        <v>23086006</v>
      </c>
      <c r="M3734">
        <v>5</v>
      </c>
      <c r="P3734" s="29">
        <f t="shared" si="155"/>
        <v>0.66666666666666663</v>
      </c>
    </row>
    <row r="3735" spans="1:16" hidden="1" x14ac:dyDescent="0.25">
      <c r="A3735">
        <v>191330919</v>
      </c>
      <c r="B3735">
        <v>803403</v>
      </c>
      <c r="C3735" t="s">
        <v>224</v>
      </c>
      <c r="D3735">
        <v>2021903</v>
      </c>
      <c r="E3735" t="s">
        <v>256</v>
      </c>
      <c r="F3735" t="s">
        <v>214</v>
      </c>
      <c r="G3735" t="s">
        <v>215</v>
      </c>
      <c r="H3735">
        <v>2</v>
      </c>
      <c r="I3735">
        <v>2016</v>
      </c>
      <c r="J3735">
        <v>2</v>
      </c>
      <c r="L3735">
        <v>23086033</v>
      </c>
      <c r="M3735">
        <v>5.0999999999999996</v>
      </c>
      <c r="P3735" s="29">
        <f t="shared" si="155"/>
        <v>0.68333333333333324</v>
      </c>
    </row>
    <row r="3736" spans="1:16" hidden="1" x14ac:dyDescent="0.25">
      <c r="A3736">
        <v>191330919</v>
      </c>
      <c r="B3736">
        <v>803403</v>
      </c>
      <c r="C3736" t="s">
        <v>224</v>
      </c>
      <c r="D3736">
        <v>2004173</v>
      </c>
      <c r="E3736" t="s">
        <v>245</v>
      </c>
      <c r="F3736" t="s">
        <v>214</v>
      </c>
      <c r="G3736" t="s">
        <v>215</v>
      </c>
      <c r="H3736">
        <v>2</v>
      </c>
      <c r="I3736">
        <v>2016</v>
      </c>
      <c r="J3736">
        <v>2</v>
      </c>
      <c r="L3736">
        <v>23085258</v>
      </c>
      <c r="M3736">
        <v>7</v>
      </c>
      <c r="P3736" s="29">
        <f t="shared" si="155"/>
        <v>1</v>
      </c>
    </row>
    <row r="3737" spans="1:16" hidden="1" x14ac:dyDescent="0.25">
      <c r="A3737">
        <v>191330919</v>
      </c>
      <c r="B3737">
        <v>803403</v>
      </c>
      <c r="C3737" t="s">
        <v>224</v>
      </c>
      <c r="D3737">
        <v>2004671</v>
      </c>
      <c r="E3737" t="s">
        <v>288</v>
      </c>
      <c r="F3737" t="s">
        <v>214</v>
      </c>
      <c r="G3737" t="s">
        <v>215</v>
      </c>
      <c r="H3737">
        <v>4</v>
      </c>
      <c r="I3737">
        <v>2017</v>
      </c>
      <c r="J3737">
        <v>1</v>
      </c>
      <c r="L3737">
        <v>23091008</v>
      </c>
      <c r="P3737" s="29" t="str">
        <f t="shared" si="155"/>
        <v>DRP</v>
      </c>
    </row>
    <row r="3738" spans="1:16" hidden="1" x14ac:dyDescent="0.25">
      <c r="A3738">
        <v>191330919</v>
      </c>
      <c r="B3738">
        <v>803403</v>
      </c>
      <c r="C3738" t="s">
        <v>224</v>
      </c>
      <c r="D3738">
        <v>2021885</v>
      </c>
      <c r="E3738" t="s">
        <v>295</v>
      </c>
      <c r="F3738" t="s">
        <v>214</v>
      </c>
      <c r="G3738" t="s">
        <v>215</v>
      </c>
      <c r="H3738">
        <v>3</v>
      </c>
      <c r="I3738">
        <v>2017</v>
      </c>
      <c r="J3738">
        <v>1</v>
      </c>
      <c r="L3738">
        <v>23094881</v>
      </c>
      <c r="M3738">
        <v>1.3</v>
      </c>
      <c r="P3738" s="29">
        <f t="shared" si="155"/>
        <v>5.000000000000001E-2</v>
      </c>
    </row>
    <row r="3739" spans="1:16" hidden="1" x14ac:dyDescent="0.25">
      <c r="A3739">
        <v>191330919</v>
      </c>
      <c r="B3739">
        <v>803403</v>
      </c>
      <c r="C3739" t="s">
        <v>224</v>
      </c>
      <c r="D3739">
        <v>2021878</v>
      </c>
      <c r="E3739" t="s">
        <v>294</v>
      </c>
      <c r="F3739" t="s">
        <v>214</v>
      </c>
      <c r="G3739" t="s">
        <v>215</v>
      </c>
      <c r="H3739">
        <v>2</v>
      </c>
      <c r="I3739">
        <v>2017</v>
      </c>
      <c r="J3739">
        <v>1</v>
      </c>
      <c r="L3739">
        <v>23094882</v>
      </c>
      <c r="M3739">
        <v>4.0999999999999996</v>
      </c>
      <c r="P3739" s="29">
        <f t="shared" si="155"/>
        <v>0.51666666666666661</v>
      </c>
    </row>
    <row r="3740" spans="1:16" hidden="1" x14ac:dyDescent="0.25">
      <c r="A3740">
        <v>191330919</v>
      </c>
      <c r="B3740">
        <v>803403</v>
      </c>
      <c r="C3740" t="s">
        <v>224</v>
      </c>
      <c r="D3740">
        <v>2021916</v>
      </c>
      <c r="E3740" t="s">
        <v>226</v>
      </c>
      <c r="F3740" t="s">
        <v>214</v>
      </c>
      <c r="G3740" t="s">
        <v>215</v>
      </c>
      <c r="H3740">
        <v>2</v>
      </c>
      <c r="I3740">
        <v>2017</v>
      </c>
      <c r="J3740">
        <v>1</v>
      </c>
      <c r="L3740">
        <v>23090993</v>
      </c>
      <c r="M3740">
        <v>5</v>
      </c>
      <c r="P3740" s="29">
        <f t="shared" si="155"/>
        <v>0.66666666666666663</v>
      </c>
    </row>
    <row r="3741" spans="1:16" hidden="1" x14ac:dyDescent="0.25">
      <c r="A3741">
        <v>191330919</v>
      </c>
      <c r="B3741">
        <v>803403</v>
      </c>
      <c r="C3741" t="s">
        <v>224</v>
      </c>
      <c r="D3741">
        <v>2004764</v>
      </c>
      <c r="E3741" t="s">
        <v>290</v>
      </c>
      <c r="F3741" t="s">
        <v>214</v>
      </c>
      <c r="G3741" t="s">
        <v>215</v>
      </c>
      <c r="H3741">
        <v>2</v>
      </c>
      <c r="I3741">
        <v>2017</v>
      </c>
      <c r="J3741">
        <v>1</v>
      </c>
      <c r="L3741">
        <v>23091015</v>
      </c>
      <c r="M3741">
        <v>4</v>
      </c>
      <c r="P3741" s="29">
        <f t="shared" si="155"/>
        <v>0.5</v>
      </c>
    </row>
    <row r="3742" spans="1:16" hidden="1" x14ac:dyDescent="0.25">
      <c r="A3742">
        <v>191330919</v>
      </c>
      <c r="B3742">
        <v>803403</v>
      </c>
      <c r="C3742" t="s">
        <v>224</v>
      </c>
      <c r="D3742">
        <v>2004675</v>
      </c>
      <c r="E3742" t="s">
        <v>271</v>
      </c>
      <c r="F3742" t="s">
        <v>214</v>
      </c>
      <c r="G3742" t="s">
        <v>215</v>
      </c>
      <c r="H3742">
        <v>2</v>
      </c>
      <c r="I3742">
        <v>2017</v>
      </c>
      <c r="J3742">
        <v>1</v>
      </c>
      <c r="L3742">
        <v>23091013</v>
      </c>
      <c r="M3742">
        <v>5.3</v>
      </c>
      <c r="P3742" s="29">
        <f t="shared" si="155"/>
        <v>0.71666666666666667</v>
      </c>
    </row>
    <row r="3743" spans="1:16" hidden="1" x14ac:dyDescent="0.25">
      <c r="A3743">
        <v>191330919</v>
      </c>
      <c r="B3743">
        <v>803403</v>
      </c>
      <c r="C3743" t="s">
        <v>224</v>
      </c>
      <c r="D3743">
        <v>2021906</v>
      </c>
      <c r="E3743" t="s">
        <v>235</v>
      </c>
      <c r="F3743" t="s">
        <v>214</v>
      </c>
      <c r="G3743" t="s">
        <v>215</v>
      </c>
      <c r="H3743">
        <v>2</v>
      </c>
      <c r="I3743">
        <v>2017</v>
      </c>
      <c r="J3743">
        <v>2</v>
      </c>
      <c r="L3743">
        <v>23100214</v>
      </c>
      <c r="M3743">
        <v>4.3</v>
      </c>
      <c r="P3743" s="29">
        <f t="shared" si="155"/>
        <v>0.54999999999999993</v>
      </c>
    </row>
    <row r="3744" spans="1:16" hidden="1" x14ac:dyDescent="0.25">
      <c r="A3744">
        <v>191330919</v>
      </c>
      <c r="B3744">
        <v>803403</v>
      </c>
      <c r="C3744" t="s">
        <v>224</v>
      </c>
      <c r="D3744">
        <v>2021877</v>
      </c>
      <c r="E3744" t="s">
        <v>240</v>
      </c>
      <c r="F3744" t="s">
        <v>214</v>
      </c>
      <c r="G3744" t="s">
        <v>215</v>
      </c>
      <c r="H3744">
        <v>2</v>
      </c>
      <c r="I3744">
        <v>2017</v>
      </c>
      <c r="J3744">
        <v>2</v>
      </c>
      <c r="L3744">
        <v>23099436</v>
      </c>
      <c r="M3744">
        <v>4.5</v>
      </c>
      <c r="P3744" s="29">
        <f t="shared" si="155"/>
        <v>0.58333333333333337</v>
      </c>
    </row>
    <row r="3745" spans="1:16" hidden="1" x14ac:dyDescent="0.25">
      <c r="A3745">
        <v>191330919</v>
      </c>
      <c r="B3745">
        <v>803403</v>
      </c>
      <c r="C3745" t="s">
        <v>224</v>
      </c>
      <c r="D3745">
        <v>2021907</v>
      </c>
      <c r="E3745" t="s">
        <v>257</v>
      </c>
      <c r="F3745" t="s">
        <v>214</v>
      </c>
      <c r="G3745" t="s">
        <v>215</v>
      </c>
      <c r="H3745">
        <v>2</v>
      </c>
      <c r="I3745">
        <v>2017</v>
      </c>
      <c r="J3745">
        <v>2</v>
      </c>
      <c r="L3745">
        <v>23099425</v>
      </c>
      <c r="M3745">
        <v>4</v>
      </c>
      <c r="P3745" s="29">
        <f t="shared" si="155"/>
        <v>0.5</v>
      </c>
    </row>
    <row r="3746" spans="1:16" hidden="1" x14ac:dyDescent="0.25">
      <c r="A3746">
        <v>191330919</v>
      </c>
      <c r="B3746">
        <v>803403</v>
      </c>
      <c r="C3746" t="s">
        <v>224</v>
      </c>
      <c r="D3746">
        <v>2021881</v>
      </c>
      <c r="E3746" t="s">
        <v>255</v>
      </c>
      <c r="F3746" t="s">
        <v>214</v>
      </c>
      <c r="G3746" t="s">
        <v>215</v>
      </c>
      <c r="H3746">
        <v>2</v>
      </c>
      <c r="I3746">
        <v>2017</v>
      </c>
      <c r="J3746">
        <v>2</v>
      </c>
      <c r="L3746">
        <v>23099437</v>
      </c>
      <c r="M3746">
        <v>6.1</v>
      </c>
      <c r="P3746" s="29">
        <f t="shared" si="155"/>
        <v>0.85</v>
      </c>
    </row>
    <row r="3747" spans="1:16" hidden="1" x14ac:dyDescent="0.25">
      <c r="A3747">
        <v>191330919</v>
      </c>
      <c r="B3747">
        <v>803403</v>
      </c>
      <c r="C3747" t="s">
        <v>224</v>
      </c>
      <c r="D3747">
        <v>2021915</v>
      </c>
      <c r="E3747" t="s">
        <v>301</v>
      </c>
      <c r="F3747" t="s">
        <v>214</v>
      </c>
      <c r="G3747" t="s">
        <v>215</v>
      </c>
      <c r="H3747">
        <v>2</v>
      </c>
      <c r="I3747">
        <v>2017</v>
      </c>
      <c r="J3747">
        <v>2</v>
      </c>
      <c r="L3747">
        <v>23099430</v>
      </c>
      <c r="M3747">
        <v>6.1</v>
      </c>
      <c r="P3747" s="29">
        <f t="shared" si="155"/>
        <v>0.85</v>
      </c>
    </row>
    <row r="3748" spans="1:16" hidden="1" x14ac:dyDescent="0.25">
      <c r="A3748">
        <v>191330919</v>
      </c>
      <c r="B3748">
        <v>803403</v>
      </c>
      <c r="C3748" t="s">
        <v>224</v>
      </c>
      <c r="D3748">
        <v>2021899</v>
      </c>
      <c r="E3748" t="s">
        <v>296</v>
      </c>
      <c r="F3748" t="s">
        <v>214</v>
      </c>
      <c r="G3748" t="s">
        <v>215</v>
      </c>
      <c r="H3748">
        <v>2</v>
      </c>
      <c r="I3748">
        <v>2017</v>
      </c>
      <c r="J3748">
        <v>2</v>
      </c>
      <c r="L3748">
        <v>23099397</v>
      </c>
      <c r="M3748">
        <v>4.5</v>
      </c>
      <c r="P3748" s="29">
        <f t="shared" si="155"/>
        <v>0.58333333333333337</v>
      </c>
    </row>
    <row r="3749" spans="1:16" hidden="1" x14ac:dyDescent="0.25">
      <c r="A3749">
        <v>191330919</v>
      </c>
      <c r="B3749">
        <v>803403</v>
      </c>
      <c r="C3749" t="s">
        <v>224</v>
      </c>
      <c r="D3749">
        <v>2021891</v>
      </c>
      <c r="E3749" t="s">
        <v>259</v>
      </c>
      <c r="F3749" t="s">
        <v>214</v>
      </c>
      <c r="G3749" t="s">
        <v>215</v>
      </c>
      <c r="H3749">
        <v>2</v>
      </c>
      <c r="I3749">
        <v>2019</v>
      </c>
      <c r="J3749">
        <v>1</v>
      </c>
      <c r="L3749">
        <v>23121307</v>
      </c>
      <c r="M3749">
        <v>5.7</v>
      </c>
      <c r="P3749" s="29">
        <f t="shared" si="155"/>
        <v>0.78333333333333333</v>
      </c>
    </row>
    <row r="3750" spans="1:16" hidden="1" x14ac:dyDescent="0.25">
      <c r="A3750">
        <v>191330919</v>
      </c>
      <c r="B3750">
        <v>803403</v>
      </c>
      <c r="C3750" t="s">
        <v>224</v>
      </c>
      <c r="D3750">
        <v>2021885</v>
      </c>
      <c r="E3750" t="s">
        <v>295</v>
      </c>
      <c r="F3750" t="s">
        <v>214</v>
      </c>
      <c r="G3750" t="s">
        <v>215</v>
      </c>
      <c r="H3750">
        <v>2</v>
      </c>
      <c r="I3750">
        <v>2019</v>
      </c>
      <c r="J3750">
        <v>1</v>
      </c>
      <c r="L3750">
        <v>23121284</v>
      </c>
      <c r="M3750">
        <v>4</v>
      </c>
      <c r="P3750" s="29">
        <f t="shared" si="155"/>
        <v>0.5</v>
      </c>
    </row>
    <row r="3751" spans="1:16" hidden="1" x14ac:dyDescent="0.25">
      <c r="A3751">
        <v>191330919</v>
      </c>
      <c r="B3751">
        <v>803403</v>
      </c>
      <c r="C3751" t="s">
        <v>224</v>
      </c>
      <c r="D3751">
        <v>2021898</v>
      </c>
      <c r="E3751" t="s">
        <v>262</v>
      </c>
      <c r="F3751" t="s">
        <v>214</v>
      </c>
      <c r="G3751" t="s">
        <v>215</v>
      </c>
      <c r="H3751">
        <v>2</v>
      </c>
      <c r="I3751">
        <v>2019</v>
      </c>
      <c r="J3751">
        <v>1</v>
      </c>
      <c r="L3751">
        <v>23120643</v>
      </c>
      <c r="M3751">
        <v>5.6</v>
      </c>
      <c r="P3751" s="29">
        <f t="shared" si="155"/>
        <v>0.76666666666666661</v>
      </c>
    </row>
    <row r="3752" spans="1:16" hidden="1" x14ac:dyDescent="0.25">
      <c r="A3752">
        <v>191330919</v>
      </c>
      <c r="B3752">
        <v>803403</v>
      </c>
      <c r="C3752" t="s">
        <v>224</v>
      </c>
      <c r="D3752">
        <v>2021887</v>
      </c>
      <c r="E3752" t="s">
        <v>279</v>
      </c>
      <c r="F3752" t="s">
        <v>214</v>
      </c>
      <c r="G3752" t="s">
        <v>215</v>
      </c>
      <c r="H3752">
        <v>2</v>
      </c>
      <c r="I3752">
        <v>2019</v>
      </c>
      <c r="J3752">
        <v>1</v>
      </c>
      <c r="L3752">
        <v>23120640</v>
      </c>
      <c r="M3752">
        <v>4.2</v>
      </c>
      <c r="P3752" s="29">
        <f t="shared" si="155"/>
        <v>0.53333333333333333</v>
      </c>
    </row>
    <row r="3753" spans="1:16" hidden="1" x14ac:dyDescent="0.25">
      <c r="A3753">
        <v>191330919</v>
      </c>
      <c r="B3753">
        <v>803403</v>
      </c>
      <c r="C3753" t="s">
        <v>224</v>
      </c>
      <c r="D3753">
        <v>2022925</v>
      </c>
      <c r="E3753" t="s">
        <v>297</v>
      </c>
      <c r="F3753" t="s">
        <v>214</v>
      </c>
      <c r="G3753" t="s">
        <v>215</v>
      </c>
      <c r="H3753">
        <v>3</v>
      </c>
      <c r="I3753">
        <v>2019</v>
      </c>
      <c r="J3753">
        <v>1</v>
      </c>
      <c r="L3753">
        <v>23120631</v>
      </c>
      <c r="M3753">
        <v>1</v>
      </c>
      <c r="P3753" s="29">
        <f t="shared" si="155"/>
        <v>0</v>
      </c>
    </row>
    <row r="3754" spans="1:16" hidden="1" x14ac:dyDescent="0.25">
      <c r="A3754">
        <v>191330919</v>
      </c>
      <c r="B3754">
        <v>803403</v>
      </c>
      <c r="C3754" t="s">
        <v>224</v>
      </c>
      <c r="D3754">
        <v>2021884</v>
      </c>
      <c r="E3754" t="s">
        <v>302</v>
      </c>
      <c r="F3754" t="s">
        <v>214</v>
      </c>
      <c r="G3754" t="s">
        <v>215</v>
      </c>
      <c r="H3754">
        <v>1</v>
      </c>
      <c r="I3754">
        <v>2019</v>
      </c>
      <c r="J3754">
        <v>2</v>
      </c>
      <c r="L3754">
        <v>23129089</v>
      </c>
      <c r="P3754" s="29" t="str">
        <f t="shared" si="155"/>
        <v>NULL</v>
      </c>
    </row>
    <row r="3755" spans="1:16" hidden="1" x14ac:dyDescent="0.25">
      <c r="A3755">
        <v>191330919</v>
      </c>
      <c r="B3755">
        <v>803403</v>
      </c>
      <c r="C3755" t="s">
        <v>224</v>
      </c>
      <c r="D3755">
        <v>2021892</v>
      </c>
      <c r="E3755" t="s">
        <v>289</v>
      </c>
      <c r="F3755" t="s">
        <v>214</v>
      </c>
      <c r="G3755" t="s">
        <v>215</v>
      </c>
      <c r="H3755">
        <v>1</v>
      </c>
      <c r="I3755">
        <v>2019</v>
      </c>
      <c r="J3755">
        <v>2</v>
      </c>
      <c r="L3755">
        <v>23129101</v>
      </c>
      <c r="P3755" s="29" t="str">
        <f t="shared" si="155"/>
        <v>NULL</v>
      </c>
    </row>
    <row r="3756" spans="1:16" hidden="1" x14ac:dyDescent="0.25">
      <c r="A3756">
        <v>191331699</v>
      </c>
      <c r="B3756">
        <v>803401</v>
      </c>
      <c r="C3756" t="s">
        <v>318</v>
      </c>
      <c r="D3756">
        <v>2004098</v>
      </c>
      <c r="E3756" t="s">
        <v>213</v>
      </c>
      <c r="F3756" t="s">
        <v>214</v>
      </c>
      <c r="G3756" t="s">
        <v>215</v>
      </c>
      <c r="H3756">
        <v>2</v>
      </c>
      <c r="I3756">
        <v>2015</v>
      </c>
      <c r="J3756">
        <v>1</v>
      </c>
      <c r="L3756">
        <v>23066524</v>
      </c>
      <c r="M3756">
        <v>5.9</v>
      </c>
      <c r="P3756" s="29">
        <f t="shared" ref="P3756:P3770" si="156">IF(AND(ISNUMBER(M3756),H3756&lt;&gt;4,N3756&lt;&gt;"X"),(M3756-1)/6,IF(H3756=4,"DRP",IF(AND(H3756=3,M3756="NA"),"BAD",IF(AND(H3756=2),"CVL",IF(AND(H3756=1,ISBLANK(M3756)),"NULL","UNK")))))</f>
        <v>0.81666666666666676</v>
      </c>
    </row>
    <row r="3757" spans="1:16" hidden="1" x14ac:dyDescent="0.25">
      <c r="A3757">
        <v>191331699</v>
      </c>
      <c r="B3757">
        <v>803401</v>
      </c>
      <c r="C3757" t="s">
        <v>318</v>
      </c>
      <c r="D3757">
        <v>2005102</v>
      </c>
      <c r="E3757" t="s">
        <v>218</v>
      </c>
      <c r="F3757" t="s">
        <v>214</v>
      </c>
      <c r="G3757" t="s">
        <v>215</v>
      </c>
      <c r="H3757">
        <v>2</v>
      </c>
      <c r="I3757">
        <v>2015</v>
      </c>
      <c r="J3757">
        <v>1</v>
      </c>
      <c r="L3757">
        <v>23066492</v>
      </c>
      <c r="M3757">
        <v>4.5</v>
      </c>
      <c r="P3757" s="29">
        <f t="shared" si="156"/>
        <v>0.58333333333333337</v>
      </c>
    </row>
    <row r="3758" spans="1:16" hidden="1" x14ac:dyDescent="0.25">
      <c r="A3758">
        <v>191331699</v>
      </c>
      <c r="B3758">
        <v>803401</v>
      </c>
      <c r="C3758" t="s">
        <v>318</v>
      </c>
      <c r="D3758">
        <v>2021754</v>
      </c>
      <c r="E3758" t="s">
        <v>216</v>
      </c>
      <c r="F3758" t="s">
        <v>214</v>
      </c>
      <c r="G3758" t="s">
        <v>215</v>
      </c>
      <c r="H3758">
        <v>3</v>
      </c>
      <c r="I3758">
        <v>2015</v>
      </c>
      <c r="J3758">
        <v>1</v>
      </c>
      <c r="L3758">
        <v>23066478</v>
      </c>
      <c r="M3758">
        <v>3.4</v>
      </c>
      <c r="P3758" s="29">
        <f t="shared" si="156"/>
        <v>0.39999999999999997</v>
      </c>
    </row>
    <row r="3759" spans="1:16" hidden="1" x14ac:dyDescent="0.25">
      <c r="A3759">
        <v>191331699</v>
      </c>
      <c r="B3759">
        <v>803401</v>
      </c>
      <c r="C3759" t="s">
        <v>318</v>
      </c>
      <c r="D3759">
        <v>2005099</v>
      </c>
      <c r="E3759" t="s">
        <v>217</v>
      </c>
      <c r="F3759" t="s">
        <v>214</v>
      </c>
      <c r="G3759" t="s">
        <v>215</v>
      </c>
      <c r="H3759">
        <v>2</v>
      </c>
      <c r="I3759">
        <v>2015</v>
      </c>
      <c r="J3759">
        <v>1</v>
      </c>
      <c r="L3759">
        <v>23066430</v>
      </c>
      <c r="M3759">
        <v>5</v>
      </c>
      <c r="P3759" s="29">
        <f t="shared" si="156"/>
        <v>0.66666666666666663</v>
      </c>
    </row>
    <row r="3760" spans="1:16" hidden="1" x14ac:dyDescent="0.25">
      <c r="A3760">
        <v>191331699</v>
      </c>
      <c r="B3760">
        <v>803401</v>
      </c>
      <c r="C3760" t="s">
        <v>318</v>
      </c>
      <c r="D3760">
        <v>2005118</v>
      </c>
      <c r="E3760" t="s">
        <v>223</v>
      </c>
      <c r="F3760" t="s">
        <v>214</v>
      </c>
      <c r="G3760" t="s">
        <v>215</v>
      </c>
      <c r="H3760">
        <v>2</v>
      </c>
      <c r="I3760">
        <v>2015</v>
      </c>
      <c r="J3760">
        <v>1</v>
      </c>
      <c r="L3760">
        <v>23066498</v>
      </c>
      <c r="M3760">
        <v>5</v>
      </c>
      <c r="P3760" s="29">
        <f t="shared" si="156"/>
        <v>0.66666666666666663</v>
      </c>
    </row>
    <row r="3761" spans="1:16" hidden="1" x14ac:dyDescent="0.25">
      <c r="A3761">
        <v>191331699</v>
      </c>
      <c r="B3761">
        <v>803401</v>
      </c>
      <c r="C3761" t="s">
        <v>318</v>
      </c>
      <c r="D3761">
        <v>2021600</v>
      </c>
      <c r="E3761" t="s">
        <v>219</v>
      </c>
      <c r="F3761" t="s">
        <v>214</v>
      </c>
      <c r="G3761" t="s">
        <v>215</v>
      </c>
      <c r="H3761">
        <v>2</v>
      </c>
      <c r="I3761">
        <v>2015</v>
      </c>
      <c r="J3761">
        <v>1</v>
      </c>
      <c r="L3761">
        <v>23066439</v>
      </c>
      <c r="M3761">
        <v>4.7</v>
      </c>
      <c r="P3761" s="29">
        <f t="shared" si="156"/>
        <v>0.6166666666666667</v>
      </c>
    </row>
    <row r="3762" spans="1:16" hidden="1" x14ac:dyDescent="0.25">
      <c r="A3762">
        <v>191331699</v>
      </c>
      <c r="B3762">
        <v>803401</v>
      </c>
      <c r="C3762" t="s">
        <v>318</v>
      </c>
      <c r="D3762">
        <v>2021754</v>
      </c>
      <c r="E3762" t="s">
        <v>216</v>
      </c>
      <c r="F3762" t="s">
        <v>214</v>
      </c>
      <c r="G3762" t="s">
        <v>215</v>
      </c>
      <c r="H3762">
        <v>2</v>
      </c>
      <c r="I3762">
        <v>2015</v>
      </c>
      <c r="J3762">
        <v>2</v>
      </c>
      <c r="L3762">
        <v>23074129</v>
      </c>
      <c r="M3762">
        <v>4.3</v>
      </c>
      <c r="P3762" s="29">
        <f t="shared" si="156"/>
        <v>0.54999999999999993</v>
      </c>
    </row>
    <row r="3763" spans="1:16" hidden="1" x14ac:dyDescent="0.25">
      <c r="A3763">
        <v>191331699</v>
      </c>
      <c r="B3763">
        <v>803401</v>
      </c>
      <c r="C3763" t="s">
        <v>318</v>
      </c>
      <c r="D3763">
        <v>2021602</v>
      </c>
      <c r="E3763" t="s">
        <v>242</v>
      </c>
      <c r="F3763" t="s">
        <v>214</v>
      </c>
      <c r="G3763" t="s">
        <v>215</v>
      </c>
      <c r="H3763">
        <v>2</v>
      </c>
      <c r="I3763">
        <v>2015</v>
      </c>
      <c r="J3763">
        <v>2</v>
      </c>
      <c r="L3763">
        <v>23072008</v>
      </c>
      <c r="M3763">
        <v>5</v>
      </c>
      <c r="P3763" s="29">
        <f t="shared" si="156"/>
        <v>0.66666666666666663</v>
      </c>
    </row>
    <row r="3764" spans="1:16" hidden="1" x14ac:dyDescent="0.25">
      <c r="A3764">
        <v>191331699</v>
      </c>
      <c r="B3764">
        <v>803401</v>
      </c>
      <c r="C3764" t="s">
        <v>318</v>
      </c>
      <c r="D3764">
        <v>2005131</v>
      </c>
      <c r="E3764" t="s">
        <v>228</v>
      </c>
      <c r="F3764" t="s">
        <v>214</v>
      </c>
      <c r="G3764" t="s">
        <v>215</v>
      </c>
      <c r="H3764">
        <v>2</v>
      </c>
      <c r="I3764">
        <v>2015</v>
      </c>
      <c r="J3764">
        <v>2</v>
      </c>
      <c r="L3764">
        <v>23070707</v>
      </c>
      <c r="M3764">
        <v>5.0999999999999996</v>
      </c>
      <c r="P3764" s="29">
        <f t="shared" si="156"/>
        <v>0.68333333333333324</v>
      </c>
    </row>
    <row r="3765" spans="1:16" hidden="1" x14ac:dyDescent="0.25">
      <c r="A3765">
        <v>191331699</v>
      </c>
      <c r="B3765">
        <v>803401</v>
      </c>
      <c r="C3765" t="s">
        <v>318</v>
      </c>
      <c r="D3765">
        <v>2005117</v>
      </c>
      <c r="E3765" t="s">
        <v>220</v>
      </c>
      <c r="F3765" t="s">
        <v>214</v>
      </c>
      <c r="G3765" t="s">
        <v>215</v>
      </c>
      <c r="H3765">
        <v>3</v>
      </c>
      <c r="I3765">
        <v>2015</v>
      </c>
      <c r="J3765">
        <v>2</v>
      </c>
      <c r="L3765">
        <v>23070390</v>
      </c>
      <c r="M3765">
        <v>3.4</v>
      </c>
      <c r="P3765" s="29">
        <f t="shared" si="156"/>
        <v>0.39999999999999997</v>
      </c>
    </row>
    <row r="3766" spans="1:16" hidden="1" x14ac:dyDescent="0.25">
      <c r="A3766">
        <v>191331699</v>
      </c>
      <c r="B3766">
        <v>803401</v>
      </c>
      <c r="C3766" t="s">
        <v>318</v>
      </c>
      <c r="D3766">
        <v>2021580</v>
      </c>
      <c r="E3766" t="s">
        <v>241</v>
      </c>
      <c r="F3766" t="s">
        <v>214</v>
      </c>
      <c r="G3766" t="s">
        <v>215</v>
      </c>
      <c r="H3766">
        <v>2</v>
      </c>
      <c r="I3766">
        <v>2015</v>
      </c>
      <c r="J3766">
        <v>2</v>
      </c>
      <c r="L3766">
        <v>23072003</v>
      </c>
      <c r="M3766">
        <v>6.3</v>
      </c>
      <c r="P3766" s="29">
        <f t="shared" si="156"/>
        <v>0.8833333333333333</v>
      </c>
    </row>
    <row r="3767" spans="1:16" hidden="1" x14ac:dyDescent="0.25">
      <c r="A3767">
        <v>191331699</v>
      </c>
      <c r="B3767">
        <v>803401</v>
      </c>
      <c r="C3767" t="s">
        <v>318</v>
      </c>
      <c r="D3767">
        <v>2004116</v>
      </c>
      <c r="E3767" t="s">
        <v>229</v>
      </c>
      <c r="F3767" t="s">
        <v>214</v>
      </c>
      <c r="G3767" t="s">
        <v>215</v>
      </c>
      <c r="H3767">
        <v>2</v>
      </c>
      <c r="I3767">
        <v>2015</v>
      </c>
      <c r="J3767">
        <v>2</v>
      </c>
      <c r="L3767">
        <v>23073301</v>
      </c>
      <c r="M3767">
        <v>5.7</v>
      </c>
      <c r="P3767" s="29">
        <f t="shared" si="156"/>
        <v>0.78333333333333333</v>
      </c>
    </row>
    <row r="3768" spans="1:16" hidden="1" x14ac:dyDescent="0.25">
      <c r="A3768">
        <v>191331699</v>
      </c>
      <c r="B3768">
        <v>803401</v>
      </c>
      <c r="C3768" t="s">
        <v>318</v>
      </c>
      <c r="D3768">
        <v>2004112</v>
      </c>
      <c r="E3768" t="s">
        <v>244</v>
      </c>
      <c r="F3768" t="s">
        <v>214</v>
      </c>
      <c r="G3768" t="s">
        <v>215</v>
      </c>
      <c r="H3768">
        <v>2</v>
      </c>
      <c r="I3768">
        <v>2015</v>
      </c>
      <c r="J3768">
        <v>2</v>
      </c>
      <c r="L3768">
        <v>23073240</v>
      </c>
      <c r="M3768">
        <v>5.8</v>
      </c>
      <c r="P3768" s="29">
        <f t="shared" si="156"/>
        <v>0.79999999999999993</v>
      </c>
    </row>
    <row r="3769" spans="1:16" hidden="1" x14ac:dyDescent="0.25">
      <c r="A3769">
        <v>191331699</v>
      </c>
      <c r="B3769">
        <v>803401</v>
      </c>
      <c r="C3769" t="s">
        <v>318</v>
      </c>
      <c r="D3769">
        <v>2021580</v>
      </c>
      <c r="E3769" t="s">
        <v>241</v>
      </c>
      <c r="F3769" t="s">
        <v>214</v>
      </c>
      <c r="G3769" t="s">
        <v>215</v>
      </c>
      <c r="H3769">
        <v>4</v>
      </c>
      <c r="I3769">
        <v>2015</v>
      </c>
      <c r="J3769">
        <v>2</v>
      </c>
      <c r="L3769">
        <v>23072000</v>
      </c>
      <c r="P3769" s="29" t="str">
        <f t="shared" si="156"/>
        <v>DRP</v>
      </c>
    </row>
    <row r="3770" spans="1:16" hidden="1" x14ac:dyDescent="0.25">
      <c r="A3770">
        <v>191331699</v>
      </c>
      <c r="B3770">
        <v>803401</v>
      </c>
      <c r="C3770" t="s">
        <v>318</v>
      </c>
      <c r="D3770">
        <v>2021754</v>
      </c>
      <c r="E3770" t="s">
        <v>216</v>
      </c>
      <c r="F3770" t="s">
        <v>214</v>
      </c>
      <c r="G3770" t="s">
        <v>215</v>
      </c>
      <c r="H3770">
        <v>4</v>
      </c>
      <c r="I3770">
        <v>2015</v>
      </c>
      <c r="J3770">
        <v>2</v>
      </c>
      <c r="L3770">
        <v>23074130</v>
      </c>
      <c r="P3770" s="29" t="str">
        <f t="shared" si="156"/>
        <v>DRP</v>
      </c>
    </row>
    <row r="3771" spans="1:16" hidden="1" x14ac:dyDescent="0.25">
      <c r="A3771">
        <v>191331699</v>
      </c>
      <c r="B3771">
        <v>803401</v>
      </c>
      <c r="C3771" t="s">
        <v>318</v>
      </c>
      <c r="D3771">
        <v>2021781</v>
      </c>
      <c r="E3771" t="s">
        <v>235</v>
      </c>
      <c r="F3771" t="s">
        <v>214</v>
      </c>
      <c r="G3771" t="s">
        <v>215</v>
      </c>
      <c r="H3771">
        <v>4</v>
      </c>
      <c r="I3771">
        <v>2016</v>
      </c>
      <c r="J3771">
        <v>1</v>
      </c>
      <c r="L3771">
        <v>23081229</v>
      </c>
      <c r="P3771" s="29" t="str">
        <f t="shared" ref="P3771:P3802" si="157">IF(AND(ISNUMBER(M3771),H3771&lt;&gt;4),(M3771-1)/6,IF(H3771=4,"DRP",IF(AND(H3771=3,M3771="NA"),"BAD",IF(AND(H3771=2),"CVL",IF(AND(H3771=1,ISBLANK(M3771)),"NULL","UNK")))))</f>
        <v>DRP</v>
      </c>
    </row>
    <row r="3772" spans="1:16" hidden="1" x14ac:dyDescent="0.25">
      <c r="A3772">
        <v>191331699</v>
      </c>
      <c r="B3772">
        <v>803401</v>
      </c>
      <c r="C3772" t="s">
        <v>318</v>
      </c>
      <c r="D3772">
        <v>2005117</v>
      </c>
      <c r="E3772" t="s">
        <v>220</v>
      </c>
      <c r="F3772" t="s">
        <v>214</v>
      </c>
      <c r="G3772" t="s">
        <v>215</v>
      </c>
      <c r="H3772">
        <v>2</v>
      </c>
      <c r="I3772">
        <v>2016</v>
      </c>
      <c r="J3772">
        <v>1</v>
      </c>
      <c r="L3772">
        <v>23078737</v>
      </c>
      <c r="M3772">
        <v>5.0999999999999996</v>
      </c>
      <c r="P3772" s="29">
        <f t="shared" si="157"/>
        <v>0.68333333333333324</v>
      </c>
    </row>
    <row r="3773" spans="1:16" hidden="1" x14ac:dyDescent="0.25">
      <c r="A3773">
        <v>191331699</v>
      </c>
      <c r="B3773">
        <v>803401</v>
      </c>
      <c r="C3773" t="s">
        <v>318</v>
      </c>
      <c r="D3773">
        <v>2021756</v>
      </c>
      <c r="E3773" t="s">
        <v>253</v>
      </c>
      <c r="F3773" t="s">
        <v>214</v>
      </c>
      <c r="G3773" t="s">
        <v>215</v>
      </c>
      <c r="H3773">
        <v>3</v>
      </c>
      <c r="I3773">
        <v>2016</v>
      </c>
      <c r="J3773">
        <v>1</v>
      </c>
      <c r="L3773">
        <v>23081181</v>
      </c>
      <c r="M3773">
        <v>3.7</v>
      </c>
      <c r="P3773" s="29">
        <f t="shared" si="157"/>
        <v>0.45</v>
      </c>
    </row>
    <row r="3774" spans="1:16" hidden="1" x14ac:dyDescent="0.25">
      <c r="A3774">
        <v>191331699</v>
      </c>
      <c r="B3774">
        <v>803401</v>
      </c>
      <c r="C3774" t="s">
        <v>318</v>
      </c>
      <c r="D3774">
        <v>2021763</v>
      </c>
      <c r="E3774" t="s">
        <v>298</v>
      </c>
      <c r="F3774" t="s">
        <v>214</v>
      </c>
      <c r="G3774" t="s">
        <v>215</v>
      </c>
      <c r="H3774">
        <v>2</v>
      </c>
      <c r="I3774">
        <v>2016</v>
      </c>
      <c r="J3774">
        <v>1</v>
      </c>
      <c r="L3774">
        <v>23081191</v>
      </c>
      <c r="M3774">
        <v>5</v>
      </c>
      <c r="P3774" s="29">
        <f t="shared" si="157"/>
        <v>0.66666666666666663</v>
      </c>
    </row>
    <row r="3775" spans="1:16" hidden="1" x14ac:dyDescent="0.25">
      <c r="A3775">
        <v>191331699</v>
      </c>
      <c r="B3775">
        <v>803401</v>
      </c>
      <c r="C3775" t="s">
        <v>318</v>
      </c>
      <c r="D3775">
        <v>2021596</v>
      </c>
      <c r="E3775" t="s">
        <v>294</v>
      </c>
      <c r="F3775" t="s">
        <v>214</v>
      </c>
      <c r="G3775" t="s">
        <v>215</v>
      </c>
      <c r="H3775">
        <v>2</v>
      </c>
      <c r="I3775">
        <v>2016</v>
      </c>
      <c r="J3775">
        <v>1</v>
      </c>
      <c r="L3775">
        <v>23081196</v>
      </c>
      <c r="M3775">
        <v>4.2</v>
      </c>
      <c r="P3775" s="29">
        <f t="shared" si="157"/>
        <v>0.53333333333333333</v>
      </c>
    </row>
    <row r="3776" spans="1:16" hidden="1" x14ac:dyDescent="0.25">
      <c r="A3776">
        <v>191331699</v>
      </c>
      <c r="B3776">
        <v>803401</v>
      </c>
      <c r="C3776" t="s">
        <v>318</v>
      </c>
      <c r="D3776">
        <v>2021638</v>
      </c>
      <c r="E3776" t="s">
        <v>250</v>
      </c>
      <c r="F3776" t="s">
        <v>214</v>
      </c>
      <c r="G3776" t="s">
        <v>215</v>
      </c>
      <c r="H3776">
        <v>2</v>
      </c>
      <c r="I3776">
        <v>2016</v>
      </c>
      <c r="J3776">
        <v>1</v>
      </c>
      <c r="L3776">
        <v>23081194</v>
      </c>
      <c r="M3776">
        <v>4</v>
      </c>
      <c r="P3776" s="29">
        <f t="shared" si="157"/>
        <v>0.5</v>
      </c>
    </row>
    <row r="3777" spans="1:16" hidden="1" x14ac:dyDescent="0.25">
      <c r="A3777">
        <v>191331699</v>
      </c>
      <c r="B3777">
        <v>803401</v>
      </c>
      <c r="C3777" t="s">
        <v>318</v>
      </c>
      <c r="D3777">
        <v>2004099</v>
      </c>
      <c r="E3777" t="s">
        <v>245</v>
      </c>
      <c r="F3777" t="s">
        <v>214</v>
      </c>
      <c r="G3777" t="s">
        <v>215</v>
      </c>
      <c r="H3777">
        <v>2</v>
      </c>
      <c r="I3777">
        <v>2016</v>
      </c>
      <c r="J3777">
        <v>1</v>
      </c>
      <c r="L3777">
        <v>23073324</v>
      </c>
      <c r="M3777">
        <v>5.7</v>
      </c>
      <c r="P3777" s="29">
        <f t="shared" si="157"/>
        <v>0.78333333333333333</v>
      </c>
    </row>
    <row r="3778" spans="1:16" hidden="1" x14ac:dyDescent="0.25">
      <c r="A3778">
        <v>191331699</v>
      </c>
      <c r="B3778">
        <v>803401</v>
      </c>
      <c r="C3778" t="s">
        <v>318</v>
      </c>
      <c r="D3778">
        <v>2005120</v>
      </c>
      <c r="E3778" t="s">
        <v>293</v>
      </c>
      <c r="F3778" t="s">
        <v>214</v>
      </c>
      <c r="G3778" t="s">
        <v>215</v>
      </c>
      <c r="H3778">
        <v>4</v>
      </c>
      <c r="I3778">
        <v>2016</v>
      </c>
      <c r="J3778">
        <v>2</v>
      </c>
      <c r="L3778">
        <v>23086515</v>
      </c>
      <c r="P3778" s="29" t="str">
        <f t="shared" si="157"/>
        <v>DRP</v>
      </c>
    </row>
    <row r="3779" spans="1:16" hidden="1" x14ac:dyDescent="0.25">
      <c r="A3779">
        <v>191331699</v>
      </c>
      <c r="B3779">
        <v>803401</v>
      </c>
      <c r="C3779" t="s">
        <v>318</v>
      </c>
      <c r="D3779">
        <v>2021993</v>
      </c>
      <c r="E3779" t="s">
        <v>256</v>
      </c>
      <c r="F3779" t="s">
        <v>214</v>
      </c>
      <c r="G3779" t="s">
        <v>215</v>
      </c>
      <c r="H3779">
        <v>2</v>
      </c>
      <c r="I3779">
        <v>2016</v>
      </c>
      <c r="J3779">
        <v>2</v>
      </c>
      <c r="L3779">
        <v>23086519</v>
      </c>
      <c r="M3779">
        <v>5.2</v>
      </c>
      <c r="P3779" s="29">
        <f t="shared" si="157"/>
        <v>0.70000000000000007</v>
      </c>
    </row>
    <row r="3780" spans="1:16" hidden="1" x14ac:dyDescent="0.25">
      <c r="A3780">
        <v>191331699</v>
      </c>
      <c r="B3780">
        <v>803401</v>
      </c>
      <c r="C3780" t="s">
        <v>318</v>
      </c>
      <c r="D3780">
        <v>2005120</v>
      </c>
      <c r="E3780" t="s">
        <v>293</v>
      </c>
      <c r="F3780" t="s">
        <v>214</v>
      </c>
      <c r="G3780" t="s">
        <v>215</v>
      </c>
      <c r="H3780">
        <v>2</v>
      </c>
      <c r="I3780">
        <v>2016</v>
      </c>
      <c r="J3780">
        <v>2</v>
      </c>
      <c r="M3780">
        <v>4.2</v>
      </c>
      <c r="N3780" t="s">
        <v>231</v>
      </c>
      <c r="P3780" s="29">
        <f t="shared" si="157"/>
        <v>0.53333333333333333</v>
      </c>
    </row>
    <row r="3781" spans="1:16" hidden="1" x14ac:dyDescent="0.25">
      <c r="A3781">
        <v>191331699</v>
      </c>
      <c r="B3781">
        <v>803401</v>
      </c>
      <c r="C3781" t="s">
        <v>318</v>
      </c>
      <c r="D3781">
        <v>2021781</v>
      </c>
      <c r="E3781" t="s">
        <v>235</v>
      </c>
      <c r="F3781" t="s">
        <v>214</v>
      </c>
      <c r="G3781" t="s">
        <v>215</v>
      </c>
      <c r="H3781">
        <v>2</v>
      </c>
      <c r="I3781">
        <v>2016</v>
      </c>
      <c r="J3781">
        <v>2</v>
      </c>
      <c r="L3781">
        <v>23086901</v>
      </c>
      <c r="M3781">
        <v>4.5</v>
      </c>
      <c r="P3781" s="29">
        <f t="shared" si="157"/>
        <v>0.58333333333333337</v>
      </c>
    </row>
    <row r="3782" spans="1:16" hidden="1" x14ac:dyDescent="0.25">
      <c r="A3782">
        <v>191331699</v>
      </c>
      <c r="B3782">
        <v>803401</v>
      </c>
      <c r="C3782" t="s">
        <v>318</v>
      </c>
      <c r="D3782">
        <v>2021756</v>
      </c>
      <c r="E3782" t="s">
        <v>253</v>
      </c>
      <c r="F3782" t="s">
        <v>214</v>
      </c>
      <c r="G3782" t="s">
        <v>215</v>
      </c>
      <c r="H3782">
        <v>2</v>
      </c>
      <c r="I3782">
        <v>2016</v>
      </c>
      <c r="J3782">
        <v>2</v>
      </c>
      <c r="L3782">
        <v>23086836</v>
      </c>
      <c r="M3782">
        <v>4.7</v>
      </c>
      <c r="P3782" s="29">
        <f t="shared" si="157"/>
        <v>0.6166666666666667</v>
      </c>
    </row>
    <row r="3783" spans="1:16" hidden="1" x14ac:dyDescent="0.25">
      <c r="A3783">
        <v>191331699</v>
      </c>
      <c r="B3783">
        <v>803401</v>
      </c>
      <c r="C3783" t="s">
        <v>318</v>
      </c>
      <c r="D3783">
        <v>2024862</v>
      </c>
      <c r="E3783" t="s">
        <v>289</v>
      </c>
      <c r="F3783" t="s">
        <v>214</v>
      </c>
      <c r="G3783" t="s">
        <v>215</v>
      </c>
      <c r="H3783">
        <v>4</v>
      </c>
      <c r="I3783">
        <v>2017</v>
      </c>
      <c r="J3783">
        <v>1</v>
      </c>
      <c r="L3783">
        <v>23093476</v>
      </c>
      <c r="P3783" s="29" t="str">
        <f t="shared" si="157"/>
        <v>DRP</v>
      </c>
    </row>
    <row r="3784" spans="1:16" hidden="1" x14ac:dyDescent="0.25">
      <c r="A3784">
        <v>191331699</v>
      </c>
      <c r="B3784">
        <v>803401</v>
      </c>
      <c r="C3784" t="s">
        <v>318</v>
      </c>
      <c r="D3784">
        <v>2019271</v>
      </c>
      <c r="E3784" t="s">
        <v>236</v>
      </c>
      <c r="F3784" t="s">
        <v>214</v>
      </c>
      <c r="G3784" t="s">
        <v>215</v>
      </c>
      <c r="H3784">
        <v>2</v>
      </c>
      <c r="I3784">
        <v>2017</v>
      </c>
      <c r="J3784">
        <v>1</v>
      </c>
      <c r="L3784">
        <v>23090696</v>
      </c>
      <c r="M3784">
        <v>5.4</v>
      </c>
      <c r="P3784" s="29">
        <f t="shared" si="157"/>
        <v>0.73333333333333339</v>
      </c>
    </row>
    <row r="3785" spans="1:16" hidden="1" x14ac:dyDescent="0.25">
      <c r="A3785">
        <v>191331699</v>
      </c>
      <c r="B3785">
        <v>803401</v>
      </c>
      <c r="C3785" t="s">
        <v>318</v>
      </c>
      <c r="D3785">
        <v>2004752</v>
      </c>
      <c r="E3785" t="s">
        <v>290</v>
      </c>
      <c r="F3785" t="s">
        <v>214</v>
      </c>
      <c r="G3785" t="s">
        <v>215</v>
      </c>
      <c r="H3785">
        <v>2</v>
      </c>
      <c r="I3785">
        <v>2017</v>
      </c>
      <c r="J3785">
        <v>1</v>
      </c>
      <c r="L3785">
        <v>23093323</v>
      </c>
      <c r="M3785">
        <v>4</v>
      </c>
      <c r="P3785" s="29">
        <f t="shared" si="157"/>
        <v>0.5</v>
      </c>
    </row>
    <row r="3786" spans="1:16" hidden="1" x14ac:dyDescent="0.25">
      <c r="A3786">
        <v>191331699</v>
      </c>
      <c r="B3786">
        <v>803401</v>
      </c>
      <c r="C3786" t="s">
        <v>318</v>
      </c>
      <c r="D3786">
        <v>2021679</v>
      </c>
      <c r="E3786" t="s">
        <v>259</v>
      </c>
      <c r="F3786" t="s">
        <v>214</v>
      </c>
      <c r="G3786" t="s">
        <v>215</v>
      </c>
      <c r="H3786">
        <v>2</v>
      </c>
      <c r="I3786">
        <v>2017</v>
      </c>
      <c r="J3786">
        <v>1</v>
      </c>
      <c r="L3786">
        <v>23095788</v>
      </c>
      <c r="M3786">
        <v>6.5</v>
      </c>
      <c r="P3786" s="29">
        <f t="shared" si="157"/>
        <v>0.91666666666666663</v>
      </c>
    </row>
    <row r="3787" spans="1:16" hidden="1" x14ac:dyDescent="0.25">
      <c r="A3787">
        <v>191331699</v>
      </c>
      <c r="B3787">
        <v>803401</v>
      </c>
      <c r="C3787" t="s">
        <v>318</v>
      </c>
      <c r="D3787">
        <v>2021874</v>
      </c>
      <c r="E3787" t="s">
        <v>226</v>
      </c>
      <c r="F3787" t="s">
        <v>214</v>
      </c>
      <c r="G3787" t="s">
        <v>215</v>
      </c>
      <c r="H3787">
        <v>2</v>
      </c>
      <c r="I3787">
        <v>2017</v>
      </c>
      <c r="J3787">
        <v>1</v>
      </c>
      <c r="L3787">
        <v>23095591</v>
      </c>
      <c r="M3787">
        <v>4.5999999999999996</v>
      </c>
      <c r="P3787" s="29">
        <f t="shared" si="157"/>
        <v>0.6</v>
      </c>
    </row>
    <row r="3788" spans="1:16" hidden="1" x14ac:dyDescent="0.25">
      <c r="A3788">
        <v>191331699</v>
      </c>
      <c r="B3788">
        <v>803401</v>
      </c>
      <c r="C3788" t="s">
        <v>318</v>
      </c>
      <c r="D3788">
        <v>2021787</v>
      </c>
      <c r="E3788" t="s">
        <v>292</v>
      </c>
      <c r="F3788" t="s">
        <v>214</v>
      </c>
      <c r="G3788" t="s">
        <v>215</v>
      </c>
      <c r="H3788">
        <v>4</v>
      </c>
      <c r="I3788">
        <v>2017</v>
      </c>
      <c r="J3788">
        <v>1</v>
      </c>
      <c r="L3788">
        <v>23093320</v>
      </c>
      <c r="P3788" s="29" t="str">
        <f t="shared" si="157"/>
        <v>DRP</v>
      </c>
    </row>
    <row r="3789" spans="1:16" hidden="1" x14ac:dyDescent="0.25">
      <c r="A3789">
        <v>191331699</v>
      </c>
      <c r="B3789">
        <v>803401</v>
      </c>
      <c r="C3789" t="s">
        <v>318</v>
      </c>
      <c r="D3789">
        <v>2004591</v>
      </c>
      <c r="E3789" t="s">
        <v>271</v>
      </c>
      <c r="F3789" t="s">
        <v>214</v>
      </c>
      <c r="G3789" t="s">
        <v>215</v>
      </c>
      <c r="H3789">
        <v>4</v>
      </c>
      <c r="I3789">
        <v>2017</v>
      </c>
      <c r="J3789">
        <v>1</v>
      </c>
      <c r="L3789">
        <v>23093319</v>
      </c>
      <c r="P3789" s="29" t="str">
        <f t="shared" si="157"/>
        <v>DRP</v>
      </c>
    </row>
    <row r="3790" spans="1:16" hidden="1" x14ac:dyDescent="0.25">
      <c r="A3790">
        <v>191331699</v>
      </c>
      <c r="B3790">
        <v>803401</v>
      </c>
      <c r="C3790" t="s">
        <v>318</v>
      </c>
      <c r="D3790">
        <v>2021591</v>
      </c>
      <c r="E3790" t="s">
        <v>240</v>
      </c>
      <c r="F3790" t="s">
        <v>214</v>
      </c>
      <c r="G3790" t="s">
        <v>215</v>
      </c>
      <c r="H3790">
        <v>2</v>
      </c>
      <c r="I3790">
        <v>2017</v>
      </c>
      <c r="J3790">
        <v>2</v>
      </c>
      <c r="L3790">
        <v>23097630</v>
      </c>
      <c r="M3790">
        <v>5.0999999999999996</v>
      </c>
      <c r="P3790" s="29">
        <f t="shared" si="157"/>
        <v>0.68333333333333324</v>
      </c>
    </row>
    <row r="3791" spans="1:16" hidden="1" x14ac:dyDescent="0.25">
      <c r="A3791">
        <v>191331699</v>
      </c>
      <c r="B3791">
        <v>803401</v>
      </c>
      <c r="C3791" t="s">
        <v>318</v>
      </c>
      <c r="D3791">
        <v>2021725</v>
      </c>
      <c r="E3791" t="s">
        <v>257</v>
      </c>
      <c r="F3791" t="s">
        <v>214</v>
      </c>
      <c r="G3791" t="s">
        <v>215</v>
      </c>
      <c r="H3791">
        <v>2</v>
      </c>
      <c r="I3791">
        <v>2017</v>
      </c>
      <c r="J3791">
        <v>2</v>
      </c>
      <c r="L3791">
        <v>23097532</v>
      </c>
      <c r="M3791">
        <v>4</v>
      </c>
      <c r="P3791" s="29">
        <f t="shared" si="157"/>
        <v>0.5</v>
      </c>
    </row>
    <row r="3792" spans="1:16" hidden="1" x14ac:dyDescent="0.25">
      <c r="A3792">
        <v>191331699</v>
      </c>
      <c r="B3792">
        <v>803401</v>
      </c>
      <c r="C3792" t="s">
        <v>318</v>
      </c>
      <c r="D3792">
        <v>2021750</v>
      </c>
      <c r="E3792" t="s">
        <v>296</v>
      </c>
      <c r="F3792" t="s">
        <v>214</v>
      </c>
      <c r="G3792" t="s">
        <v>215</v>
      </c>
      <c r="H3792">
        <v>2</v>
      </c>
      <c r="I3792">
        <v>2017</v>
      </c>
      <c r="J3792">
        <v>2</v>
      </c>
      <c r="L3792">
        <v>23097531</v>
      </c>
      <c r="M3792">
        <v>4.4000000000000004</v>
      </c>
      <c r="P3792" s="29">
        <f t="shared" si="157"/>
        <v>0.56666666666666676</v>
      </c>
    </row>
    <row r="3793" spans="1:16" hidden="1" x14ac:dyDescent="0.25">
      <c r="A3793">
        <v>191331699</v>
      </c>
      <c r="B3793">
        <v>803401</v>
      </c>
      <c r="C3793" t="s">
        <v>318</v>
      </c>
      <c r="D3793">
        <v>2021787</v>
      </c>
      <c r="E3793" t="s">
        <v>292</v>
      </c>
      <c r="F3793" t="s">
        <v>214</v>
      </c>
      <c r="G3793" t="s">
        <v>215</v>
      </c>
      <c r="H3793">
        <v>2</v>
      </c>
      <c r="I3793">
        <v>2017</v>
      </c>
      <c r="J3793">
        <v>2</v>
      </c>
      <c r="L3793">
        <v>23097627</v>
      </c>
      <c r="M3793">
        <v>5.4</v>
      </c>
      <c r="P3793" s="29">
        <f t="shared" si="157"/>
        <v>0.73333333333333339</v>
      </c>
    </row>
    <row r="3794" spans="1:16" hidden="1" x14ac:dyDescent="0.25">
      <c r="A3794">
        <v>191331699</v>
      </c>
      <c r="B3794">
        <v>803401</v>
      </c>
      <c r="C3794" t="s">
        <v>318</v>
      </c>
      <c r="D3794">
        <v>2004591</v>
      </c>
      <c r="E3794" t="s">
        <v>271</v>
      </c>
      <c r="F3794" t="s">
        <v>214</v>
      </c>
      <c r="G3794" t="s">
        <v>215</v>
      </c>
      <c r="H3794">
        <v>2</v>
      </c>
      <c r="I3794">
        <v>2017</v>
      </c>
      <c r="J3794">
        <v>2</v>
      </c>
      <c r="L3794">
        <v>23101930</v>
      </c>
      <c r="M3794">
        <v>5.5</v>
      </c>
      <c r="P3794" s="29">
        <f t="shared" si="157"/>
        <v>0.75</v>
      </c>
    </row>
    <row r="3795" spans="1:16" hidden="1" x14ac:dyDescent="0.25">
      <c r="A3795">
        <v>191331699</v>
      </c>
      <c r="B3795">
        <v>803401</v>
      </c>
      <c r="C3795" t="s">
        <v>318</v>
      </c>
      <c r="D3795">
        <v>2024862</v>
      </c>
      <c r="E3795" t="s">
        <v>289</v>
      </c>
      <c r="F3795" t="s">
        <v>214</v>
      </c>
      <c r="G3795" t="s">
        <v>215</v>
      </c>
      <c r="H3795">
        <v>2</v>
      </c>
      <c r="I3795">
        <v>2017</v>
      </c>
      <c r="J3795">
        <v>2</v>
      </c>
      <c r="L3795">
        <v>23097632</v>
      </c>
      <c r="M3795">
        <v>6</v>
      </c>
      <c r="P3795" s="29">
        <f t="shared" si="157"/>
        <v>0.83333333333333337</v>
      </c>
    </row>
    <row r="3796" spans="1:16" hidden="1" x14ac:dyDescent="0.25">
      <c r="A3796">
        <v>191331699</v>
      </c>
      <c r="B3796">
        <v>803401</v>
      </c>
      <c r="C3796" t="s">
        <v>318</v>
      </c>
      <c r="D3796">
        <v>2021640</v>
      </c>
      <c r="E3796" t="s">
        <v>227</v>
      </c>
      <c r="F3796" t="s">
        <v>214</v>
      </c>
      <c r="G3796" t="s">
        <v>215</v>
      </c>
      <c r="H3796">
        <v>4</v>
      </c>
      <c r="I3796">
        <v>2018</v>
      </c>
      <c r="J3796">
        <v>1</v>
      </c>
      <c r="L3796">
        <v>23108120</v>
      </c>
      <c r="P3796" s="29" t="str">
        <f t="shared" si="157"/>
        <v>DRP</v>
      </c>
    </row>
    <row r="3797" spans="1:16" hidden="1" x14ac:dyDescent="0.25">
      <c r="A3797">
        <v>191331699</v>
      </c>
      <c r="B3797">
        <v>803401</v>
      </c>
      <c r="C3797" t="s">
        <v>318</v>
      </c>
      <c r="D3797">
        <v>2019272</v>
      </c>
      <c r="E3797" t="s">
        <v>249</v>
      </c>
      <c r="F3797" t="s">
        <v>214</v>
      </c>
      <c r="G3797" t="s">
        <v>215</v>
      </c>
      <c r="H3797">
        <v>4</v>
      </c>
      <c r="I3797">
        <v>2018</v>
      </c>
      <c r="J3797">
        <v>1</v>
      </c>
      <c r="L3797">
        <v>23104907</v>
      </c>
      <c r="P3797" s="29" t="str">
        <f t="shared" si="157"/>
        <v>DRP</v>
      </c>
    </row>
    <row r="3798" spans="1:16" hidden="1" x14ac:dyDescent="0.25">
      <c r="A3798">
        <v>191331699</v>
      </c>
      <c r="B3798">
        <v>803401</v>
      </c>
      <c r="C3798" t="s">
        <v>318</v>
      </c>
      <c r="D3798">
        <v>2021744</v>
      </c>
      <c r="E3798" t="s">
        <v>262</v>
      </c>
      <c r="F3798" t="s">
        <v>214</v>
      </c>
      <c r="G3798" t="s">
        <v>215</v>
      </c>
      <c r="H3798">
        <v>4</v>
      </c>
      <c r="I3798">
        <v>2018</v>
      </c>
      <c r="J3798">
        <v>1</v>
      </c>
      <c r="L3798">
        <v>23107805</v>
      </c>
      <c r="P3798" s="29" t="str">
        <f t="shared" si="157"/>
        <v>DRP</v>
      </c>
    </row>
    <row r="3799" spans="1:16" hidden="1" x14ac:dyDescent="0.25">
      <c r="A3799">
        <v>191331699</v>
      </c>
      <c r="B3799">
        <v>803401</v>
      </c>
      <c r="C3799" t="s">
        <v>318</v>
      </c>
      <c r="D3799">
        <v>2021631</v>
      </c>
      <c r="E3799" t="s">
        <v>302</v>
      </c>
      <c r="F3799" t="s">
        <v>214</v>
      </c>
      <c r="G3799" t="s">
        <v>215</v>
      </c>
      <c r="H3799">
        <v>2</v>
      </c>
      <c r="I3799">
        <v>2018</v>
      </c>
      <c r="J3799">
        <v>1</v>
      </c>
      <c r="L3799">
        <v>23107753</v>
      </c>
      <c r="M3799">
        <v>5.8</v>
      </c>
      <c r="P3799" s="29">
        <f t="shared" si="157"/>
        <v>0.79999999999999993</v>
      </c>
    </row>
    <row r="3800" spans="1:16" hidden="1" x14ac:dyDescent="0.25">
      <c r="A3800">
        <v>191331699</v>
      </c>
      <c r="B3800">
        <v>803401</v>
      </c>
      <c r="C3800" t="s">
        <v>318</v>
      </c>
      <c r="D3800">
        <v>2021865</v>
      </c>
      <c r="E3800" t="s">
        <v>301</v>
      </c>
      <c r="F3800" t="s">
        <v>214</v>
      </c>
      <c r="G3800" t="s">
        <v>215</v>
      </c>
      <c r="H3800">
        <v>2</v>
      </c>
      <c r="I3800">
        <v>2018</v>
      </c>
      <c r="J3800">
        <v>1</v>
      </c>
      <c r="L3800">
        <v>23107721</v>
      </c>
      <c r="M3800">
        <v>5</v>
      </c>
      <c r="P3800" s="29">
        <f t="shared" si="157"/>
        <v>0.66666666666666663</v>
      </c>
    </row>
    <row r="3801" spans="1:16" hidden="1" x14ac:dyDescent="0.25">
      <c r="A3801">
        <v>191331699</v>
      </c>
      <c r="B3801">
        <v>803401</v>
      </c>
      <c r="C3801" t="s">
        <v>318</v>
      </c>
      <c r="D3801">
        <v>2021615</v>
      </c>
      <c r="E3801" t="s">
        <v>255</v>
      </c>
      <c r="F3801" t="s">
        <v>214</v>
      </c>
      <c r="G3801" t="s">
        <v>215</v>
      </c>
      <c r="H3801">
        <v>2</v>
      </c>
      <c r="I3801">
        <v>2018</v>
      </c>
      <c r="J3801">
        <v>1</v>
      </c>
      <c r="L3801">
        <v>23107757</v>
      </c>
      <c r="M3801">
        <v>4.4000000000000004</v>
      </c>
      <c r="P3801" s="29">
        <f t="shared" si="157"/>
        <v>0.56666666666666676</v>
      </c>
    </row>
    <row r="3802" spans="1:16" hidden="1" x14ac:dyDescent="0.25">
      <c r="A3802">
        <v>191331699</v>
      </c>
      <c r="B3802">
        <v>803401</v>
      </c>
      <c r="C3802" t="s">
        <v>318</v>
      </c>
      <c r="D3802">
        <v>2004586</v>
      </c>
      <c r="E3802" t="s">
        <v>325</v>
      </c>
      <c r="F3802" t="s">
        <v>214</v>
      </c>
      <c r="G3802" t="s">
        <v>215</v>
      </c>
      <c r="H3802">
        <v>2</v>
      </c>
      <c r="I3802">
        <v>2018</v>
      </c>
      <c r="J3802">
        <v>1</v>
      </c>
      <c r="L3802">
        <v>23108652</v>
      </c>
      <c r="M3802">
        <v>4.5999999999999996</v>
      </c>
      <c r="P3802" s="29">
        <f t="shared" si="157"/>
        <v>0.6</v>
      </c>
    </row>
    <row r="3803" spans="1:16" hidden="1" x14ac:dyDescent="0.25">
      <c r="A3803">
        <v>191331699</v>
      </c>
      <c r="B3803">
        <v>803401</v>
      </c>
      <c r="C3803" t="s">
        <v>318</v>
      </c>
      <c r="D3803">
        <v>2021661</v>
      </c>
      <c r="E3803" t="s">
        <v>305</v>
      </c>
      <c r="F3803" t="s">
        <v>214</v>
      </c>
      <c r="G3803" t="s">
        <v>215</v>
      </c>
      <c r="H3803">
        <v>2</v>
      </c>
      <c r="I3803">
        <v>2018</v>
      </c>
      <c r="J3803">
        <v>1</v>
      </c>
      <c r="L3803">
        <v>23107773</v>
      </c>
      <c r="M3803">
        <v>4.3</v>
      </c>
      <c r="P3803" s="29">
        <f t="shared" ref="P3803:P3827" si="158">IF(AND(ISNUMBER(M3803),H3803&lt;&gt;4),(M3803-1)/6,IF(H3803=4,"DRP",IF(AND(H3803=3,M3803="NA"),"BAD",IF(AND(H3803=2),"CVL",IF(AND(H3803=1,ISBLANK(M3803)),"NULL","UNK")))))</f>
        <v>0.54999999999999993</v>
      </c>
    </row>
    <row r="3804" spans="1:16" hidden="1" x14ac:dyDescent="0.25">
      <c r="A3804">
        <v>191331699</v>
      </c>
      <c r="B3804">
        <v>803401</v>
      </c>
      <c r="C3804" t="s">
        <v>318</v>
      </c>
      <c r="D3804">
        <v>2021723</v>
      </c>
      <c r="E3804" t="s">
        <v>299</v>
      </c>
      <c r="F3804" t="s">
        <v>214</v>
      </c>
      <c r="G3804" t="s">
        <v>215</v>
      </c>
      <c r="H3804">
        <v>2</v>
      </c>
      <c r="I3804">
        <v>2018</v>
      </c>
      <c r="J3804">
        <v>1</v>
      </c>
      <c r="L3804">
        <v>23107755</v>
      </c>
      <c r="M3804">
        <v>4.4000000000000004</v>
      </c>
      <c r="P3804" s="29">
        <f t="shared" si="158"/>
        <v>0.56666666666666676</v>
      </c>
    </row>
    <row r="3805" spans="1:16" hidden="1" x14ac:dyDescent="0.25">
      <c r="A3805">
        <v>191331699</v>
      </c>
      <c r="B3805">
        <v>803401</v>
      </c>
      <c r="C3805" t="s">
        <v>318</v>
      </c>
      <c r="D3805">
        <v>2004597</v>
      </c>
      <c r="E3805" t="s">
        <v>279</v>
      </c>
      <c r="F3805" t="s">
        <v>214</v>
      </c>
      <c r="G3805" t="s">
        <v>215</v>
      </c>
      <c r="H3805">
        <v>2</v>
      </c>
      <c r="I3805">
        <v>2018</v>
      </c>
      <c r="J3805">
        <v>2</v>
      </c>
      <c r="L3805">
        <v>23115903</v>
      </c>
      <c r="M3805">
        <v>5.0999999999999996</v>
      </c>
      <c r="P3805" s="29">
        <f t="shared" si="158"/>
        <v>0.68333333333333324</v>
      </c>
    </row>
    <row r="3806" spans="1:16" hidden="1" x14ac:dyDescent="0.25">
      <c r="A3806">
        <v>191331699</v>
      </c>
      <c r="B3806">
        <v>803401</v>
      </c>
      <c r="C3806" t="s">
        <v>318</v>
      </c>
      <c r="D3806">
        <v>2019272</v>
      </c>
      <c r="E3806" t="s">
        <v>249</v>
      </c>
      <c r="F3806" t="s">
        <v>214</v>
      </c>
      <c r="G3806" t="s">
        <v>215</v>
      </c>
      <c r="H3806">
        <v>2</v>
      </c>
      <c r="I3806">
        <v>2018</v>
      </c>
      <c r="J3806">
        <v>2</v>
      </c>
      <c r="L3806">
        <v>23114562</v>
      </c>
      <c r="M3806">
        <v>6</v>
      </c>
      <c r="P3806" s="29">
        <f t="shared" si="158"/>
        <v>0.83333333333333337</v>
      </c>
    </row>
    <row r="3807" spans="1:16" hidden="1" x14ac:dyDescent="0.25">
      <c r="A3807">
        <v>191331699</v>
      </c>
      <c r="B3807">
        <v>803401</v>
      </c>
      <c r="C3807" t="s">
        <v>318</v>
      </c>
      <c r="D3807">
        <v>2021664</v>
      </c>
      <c r="E3807" t="s">
        <v>311</v>
      </c>
      <c r="F3807" t="s">
        <v>214</v>
      </c>
      <c r="G3807" t="s">
        <v>215</v>
      </c>
      <c r="H3807">
        <v>2</v>
      </c>
      <c r="I3807">
        <v>2018</v>
      </c>
      <c r="J3807">
        <v>2</v>
      </c>
      <c r="L3807">
        <v>23115915</v>
      </c>
      <c r="M3807">
        <v>5.5</v>
      </c>
      <c r="P3807" s="29">
        <f t="shared" si="158"/>
        <v>0.75</v>
      </c>
    </row>
    <row r="3808" spans="1:16" hidden="1" x14ac:dyDescent="0.25">
      <c r="A3808">
        <v>191331699</v>
      </c>
      <c r="B3808">
        <v>803401</v>
      </c>
      <c r="C3808" t="s">
        <v>318</v>
      </c>
      <c r="D3808">
        <v>2021640</v>
      </c>
      <c r="E3808" t="s">
        <v>227</v>
      </c>
      <c r="F3808" t="s">
        <v>214</v>
      </c>
      <c r="G3808" t="s">
        <v>215</v>
      </c>
      <c r="H3808">
        <v>4</v>
      </c>
      <c r="I3808">
        <v>2018</v>
      </c>
      <c r="J3808">
        <v>2</v>
      </c>
      <c r="L3808">
        <v>23116289</v>
      </c>
      <c r="P3808" s="29" t="str">
        <f t="shared" si="158"/>
        <v>DRP</v>
      </c>
    </row>
    <row r="3809" spans="1:16" hidden="1" x14ac:dyDescent="0.25">
      <c r="A3809">
        <v>191331699</v>
      </c>
      <c r="B3809">
        <v>803401</v>
      </c>
      <c r="C3809" t="s">
        <v>318</v>
      </c>
      <c r="D3809">
        <v>2024863</v>
      </c>
      <c r="E3809" t="s">
        <v>304</v>
      </c>
      <c r="F3809" t="s">
        <v>214</v>
      </c>
      <c r="G3809" t="s">
        <v>215</v>
      </c>
      <c r="H3809">
        <v>4</v>
      </c>
      <c r="I3809">
        <v>2018</v>
      </c>
      <c r="J3809">
        <v>2</v>
      </c>
      <c r="L3809">
        <v>23115905</v>
      </c>
      <c r="P3809" s="29" t="str">
        <f t="shared" si="158"/>
        <v>DRP</v>
      </c>
    </row>
    <row r="3810" spans="1:16" hidden="1" x14ac:dyDescent="0.25">
      <c r="A3810">
        <v>191331699</v>
      </c>
      <c r="B3810">
        <v>803401</v>
      </c>
      <c r="C3810" t="s">
        <v>318</v>
      </c>
      <c r="D3810">
        <v>2021744</v>
      </c>
      <c r="E3810" t="s">
        <v>262</v>
      </c>
      <c r="F3810" t="s">
        <v>214</v>
      </c>
      <c r="G3810" t="s">
        <v>215</v>
      </c>
      <c r="H3810">
        <v>2</v>
      </c>
      <c r="I3810">
        <v>2018</v>
      </c>
      <c r="J3810">
        <v>2</v>
      </c>
      <c r="L3810">
        <v>23115906</v>
      </c>
      <c r="M3810">
        <v>5.8</v>
      </c>
      <c r="P3810" s="29">
        <f t="shared" si="158"/>
        <v>0.79999999999999993</v>
      </c>
    </row>
    <row r="3811" spans="1:16" hidden="1" x14ac:dyDescent="0.25">
      <c r="A3811">
        <v>191331699</v>
      </c>
      <c r="B3811">
        <v>803401</v>
      </c>
      <c r="C3811" t="s">
        <v>318</v>
      </c>
      <c r="D3811">
        <v>2021716</v>
      </c>
      <c r="E3811" t="s">
        <v>291</v>
      </c>
      <c r="F3811" t="s">
        <v>214</v>
      </c>
      <c r="G3811" t="s">
        <v>215</v>
      </c>
      <c r="H3811">
        <v>2</v>
      </c>
      <c r="I3811">
        <v>2018</v>
      </c>
      <c r="J3811">
        <v>2</v>
      </c>
      <c r="L3811">
        <v>23115904</v>
      </c>
      <c r="M3811">
        <v>5.7</v>
      </c>
      <c r="P3811" s="29">
        <f t="shared" si="158"/>
        <v>0.78333333333333333</v>
      </c>
    </row>
    <row r="3812" spans="1:16" hidden="1" x14ac:dyDescent="0.25">
      <c r="A3812">
        <v>191331699</v>
      </c>
      <c r="B3812">
        <v>803401</v>
      </c>
      <c r="C3812" t="s">
        <v>318</v>
      </c>
      <c r="D3812">
        <v>2004587</v>
      </c>
      <c r="E3812" t="s">
        <v>288</v>
      </c>
      <c r="F3812" t="s">
        <v>214</v>
      </c>
      <c r="G3812" t="s">
        <v>215</v>
      </c>
      <c r="H3812">
        <v>2</v>
      </c>
      <c r="I3812">
        <v>2018</v>
      </c>
      <c r="J3812">
        <v>2</v>
      </c>
      <c r="L3812">
        <v>23115868</v>
      </c>
      <c r="M3812">
        <v>6.7</v>
      </c>
      <c r="P3812" s="29">
        <f t="shared" si="158"/>
        <v>0.95000000000000007</v>
      </c>
    </row>
    <row r="3813" spans="1:16" hidden="1" x14ac:dyDescent="0.25">
      <c r="A3813">
        <v>191331699</v>
      </c>
      <c r="B3813">
        <v>803401</v>
      </c>
      <c r="C3813" t="s">
        <v>318</v>
      </c>
      <c r="D3813">
        <v>2024921</v>
      </c>
      <c r="E3813" t="s">
        <v>225</v>
      </c>
      <c r="F3813" t="s">
        <v>214</v>
      </c>
      <c r="G3813" t="s">
        <v>215</v>
      </c>
      <c r="H3813">
        <v>2</v>
      </c>
      <c r="I3813">
        <v>2018</v>
      </c>
      <c r="J3813">
        <v>2</v>
      </c>
      <c r="L3813">
        <v>23115972</v>
      </c>
      <c r="M3813">
        <v>5.2</v>
      </c>
      <c r="P3813" s="29">
        <f t="shared" si="158"/>
        <v>0.70000000000000007</v>
      </c>
    </row>
    <row r="3814" spans="1:16" hidden="1" x14ac:dyDescent="0.25">
      <c r="A3814">
        <v>191331699</v>
      </c>
      <c r="B3814">
        <v>803401</v>
      </c>
      <c r="C3814" t="s">
        <v>318</v>
      </c>
      <c r="D3814">
        <v>2021640</v>
      </c>
      <c r="E3814" t="s">
        <v>227</v>
      </c>
      <c r="F3814" t="s">
        <v>214</v>
      </c>
      <c r="G3814" t="s">
        <v>215</v>
      </c>
      <c r="H3814">
        <v>2</v>
      </c>
      <c r="I3814">
        <v>2019</v>
      </c>
      <c r="J3814">
        <v>1</v>
      </c>
      <c r="L3814">
        <v>23122091</v>
      </c>
      <c r="M3814">
        <v>5</v>
      </c>
      <c r="P3814" s="29">
        <f t="shared" si="158"/>
        <v>0.66666666666666663</v>
      </c>
    </row>
    <row r="3815" spans="1:16" hidden="1" x14ac:dyDescent="0.25">
      <c r="A3815">
        <v>191331699</v>
      </c>
      <c r="B3815">
        <v>803401</v>
      </c>
      <c r="C3815" t="s">
        <v>318</v>
      </c>
      <c r="D3815">
        <v>2004602</v>
      </c>
      <c r="E3815" t="s">
        <v>277</v>
      </c>
      <c r="F3815" t="s">
        <v>214</v>
      </c>
      <c r="G3815" t="s">
        <v>215</v>
      </c>
      <c r="H3815">
        <v>2</v>
      </c>
      <c r="I3815">
        <v>2019</v>
      </c>
      <c r="J3815">
        <v>1</v>
      </c>
      <c r="L3815">
        <v>23123799</v>
      </c>
      <c r="M3815">
        <v>5.3</v>
      </c>
      <c r="P3815" s="29">
        <f t="shared" si="158"/>
        <v>0.71666666666666667</v>
      </c>
    </row>
    <row r="3816" spans="1:16" hidden="1" x14ac:dyDescent="0.25">
      <c r="A3816">
        <v>191331699</v>
      </c>
      <c r="B3816">
        <v>803401</v>
      </c>
      <c r="C3816" t="s">
        <v>318</v>
      </c>
      <c r="D3816">
        <v>2021775</v>
      </c>
      <c r="E3816" t="s">
        <v>286</v>
      </c>
      <c r="F3816" t="s">
        <v>214</v>
      </c>
      <c r="G3816" t="s">
        <v>215</v>
      </c>
      <c r="H3816">
        <v>2</v>
      </c>
      <c r="I3816">
        <v>2019</v>
      </c>
      <c r="J3816">
        <v>1</v>
      </c>
      <c r="L3816">
        <v>23124866</v>
      </c>
      <c r="M3816">
        <v>6</v>
      </c>
      <c r="P3816" s="29">
        <f t="shared" si="158"/>
        <v>0.83333333333333337</v>
      </c>
    </row>
    <row r="3817" spans="1:16" hidden="1" x14ac:dyDescent="0.25">
      <c r="A3817">
        <v>191331699</v>
      </c>
      <c r="B3817">
        <v>803401</v>
      </c>
      <c r="C3817" t="s">
        <v>318</v>
      </c>
      <c r="D3817">
        <v>2021689</v>
      </c>
      <c r="E3817" t="s">
        <v>312</v>
      </c>
      <c r="F3817" t="s">
        <v>214</v>
      </c>
      <c r="G3817" t="s">
        <v>215</v>
      </c>
      <c r="H3817">
        <v>2</v>
      </c>
      <c r="I3817">
        <v>2019</v>
      </c>
      <c r="J3817">
        <v>1</v>
      </c>
      <c r="L3817">
        <v>23120247</v>
      </c>
      <c r="M3817">
        <v>5.2</v>
      </c>
      <c r="P3817" s="29">
        <f t="shared" si="158"/>
        <v>0.70000000000000007</v>
      </c>
    </row>
    <row r="3818" spans="1:16" hidden="1" x14ac:dyDescent="0.25">
      <c r="A3818">
        <v>191331699</v>
      </c>
      <c r="B3818">
        <v>803401</v>
      </c>
      <c r="C3818" t="s">
        <v>318</v>
      </c>
      <c r="D3818">
        <v>2027112</v>
      </c>
      <c r="E3818" t="s">
        <v>323</v>
      </c>
      <c r="F3818" t="s">
        <v>320</v>
      </c>
      <c r="G3818" t="s">
        <v>321</v>
      </c>
      <c r="H3818">
        <v>2</v>
      </c>
      <c r="I3818">
        <v>2019</v>
      </c>
      <c r="J3818">
        <v>1</v>
      </c>
      <c r="L3818">
        <v>23121992</v>
      </c>
      <c r="M3818">
        <v>6.4</v>
      </c>
      <c r="P3818" s="29">
        <f t="shared" si="158"/>
        <v>0.9</v>
      </c>
    </row>
    <row r="3819" spans="1:16" hidden="1" x14ac:dyDescent="0.25">
      <c r="A3819">
        <v>191331699</v>
      </c>
      <c r="B3819">
        <v>803401</v>
      </c>
      <c r="C3819" t="s">
        <v>318</v>
      </c>
      <c r="D3819">
        <v>2024863</v>
      </c>
      <c r="E3819" t="s">
        <v>304</v>
      </c>
      <c r="F3819" t="s">
        <v>214</v>
      </c>
      <c r="G3819" t="s">
        <v>215</v>
      </c>
      <c r="H3819">
        <v>2</v>
      </c>
      <c r="I3819">
        <v>2019</v>
      </c>
      <c r="J3819">
        <v>1</v>
      </c>
      <c r="L3819">
        <v>23120233</v>
      </c>
      <c r="M3819">
        <v>4.7</v>
      </c>
      <c r="P3819" s="29">
        <f t="shared" si="158"/>
        <v>0.6166666666666667</v>
      </c>
    </row>
    <row r="3820" spans="1:16" hidden="1" x14ac:dyDescent="0.25">
      <c r="A3820">
        <v>191331699</v>
      </c>
      <c r="B3820">
        <v>803401</v>
      </c>
      <c r="C3820" t="s">
        <v>318</v>
      </c>
      <c r="D3820">
        <v>2019273</v>
      </c>
      <c r="E3820" t="s">
        <v>248</v>
      </c>
      <c r="F3820" t="s">
        <v>214</v>
      </c>
      <c r="G3820" t="s">
        <v>215</v>
      </c>
      <c r="H3820">
        <v>2</v>
      </c>
      <c r="I3820">
        <v>2019</v>
      </c>
      <c r="J3820">
        <v>1</v>
      </c>
      <c r="L3820">
        <v>23122000</v>
      </c>
      <c r="M3820">
        <v>4.4000000000000004</v>
      </c>
      <c r="P3820" s="29">
        <f t="shared" si="158"/>
        <v>0.56666666666666676</v>
      </c>
    </row>
    <row r="3821" spans="1:16" hidden="1" x14ac:dyDescent="0.25">
      <c r="A3821">
        <v>191331699</v>
      </c>
      <c r="B3821">
        <v>803401</v>
      </c>
      <c r="C3821" t="s">
        <v>318</v>
      </c>
      <c r="D3821">
        <v>2024865</v>
      </c>
      <c r="E3821" t="s">
        <v>284</v>
      </c>
      <c r="F3821" t="s">
        <v>214</v>
      </c>
      <c r="G3821" t="s">
        <v>215</v>
      </c>
      <c r="H3821">
        <v>1</v>
      </c>
      <c r="I3821">
        <v>2019</v>
      </c>
      <c r="J3821">
        <v>2</v>
      </c>
      <c r="L3821">
        <v>23131253</v>
      </c>
      <c r="P3821" s="29" t="str">
        <f t="shared" si="158"/>
        <v>NULL</v>
      </c>
    </row>
    <row r="3822" spans="1:16" hidden="1" x14ac:dyDescent="0.25">
      <c r="A3822">
        <v>191331699</v>
      </c>
      <c r="B3822">
        <v>803401</v>
      </c>
      <c r="C3822" t="s">
        <v>318</v>
      </c>
      <c r="D3822">
        <v>2024864</v>
      </c>
      <c r="E3822" t="s">
        <v>310</v>
      </c>
      <c r="F3822" t="s">
        <v>214</v>
      </c>
      <c r="G3822" t="s">
        <v>215</v>
      </c>
      <c r="H3822">
        <v>1</v>
      </c>
      <c r="I3822">
        <v>2019</v>
      </c>
      <c r="J3822">
        <v>2</v>
      </c>
      <c r="L3822">
        <v>23129359</v>
      </c>
      <c r="P3822" s="29" t="str">
        <f t="shared" si="158"/>
        <v>NULL</v>
      </c>
    </row>
    <row r="3823" spans="1:16" hidden="1" x14ac:dyDescent="0.25">
      <c r="A3823">
        <v>191331699</v>
      </c>
      <c r="B3823">
        <v>803401</v>
      </c>
      <c r="C3823" t="s">
        <v>318</v>
      </c>
      <c r="D3823">
        <v>2019274</v>
      </c>
      <c r="E3823" t="s">
        <v>247</v>
      </c>
      <c r="F3823" t="s">
        <v>214</v>
      </c>
      <c r="G3823" t="s">
        <v>215</v>
      </c>
      <c r="H3823">
        <v>1</v>
      </c>
      <c r="I3823">
        <v>2019</v>
      </c>
      <c r="J3823">
        <v>2</v>
      </c>
      <c r="L3823">
        <v>23129171</v>
      </c>
      <c r="P3823" s="29" t="str">
        <f t="shared" si="158"/>
        <v>NULL</v>
      </c>
    </row>
    <row r="3824" spans="1:16" hidden="1" x14ac:dyDescent="0.25">
      <c r="A3824">
        <v>191331699</v>
      </c>
      <c r="B3824">
        <v>803401</v>
      </c>
      <c r="C3824" t="s">
        <v>318</v>
      </c>
      <c r="D3824">
        <v>2021621</v>
      </c>
      <c r="E3824" t="s">
        <v>314</v>
      </c>
      <c r="F3824" t="s">
        <v>214</v>
      </c>
      <c r="G3824" t="s">
        <v>215</v>
      </c>
      <c r="H3824">
        <v>1</v>
      </c>
      <c r="I3824">
        <v>2019</v>
      </c>
      <c r="J3824">
        <v>2</v>
      </c>
      <c r="L3824">
        <v>23130528</v>
      </c>
      <c r="P3824" s="29" t="str">
        <f t="shared" si="158"/>
        <v>NULL</v>
      </c>
    </row>
    <row r="3825" spans="1:16" hidden="1" x14ac:dyDescent="0.25">
      <c r="A3825">
        <v>191331699</v>
      </c>
      <c r="B3825">
        <v>803401</v>
      </c>
      <c r="C3825" t="s">
        <v>318</v>
      </c>
      <c r="D3825">
        <v>2004609</v>
      </c>
      <c r="E3825" t="s">
        <v>309</v>
      </c>
      <c r="F3825" t="s">
        <v>214</v>
      </c>
      <c r="G3825" t="s">
        <v>215</v>
      </c>
      <c r="H3825">
        <v>1</v>
      </c>
      <c r="I3825">
        <v>2019</v>
      </c>
      <c r="J3825">
        <v>2</v>
      </c>
      <c r="L3825">
        <v>23129808</v>
      </c>
      <c r="P3825" s="29" t="str">
        <f t="shared" si="158"/>
        <v>NULL</v>
      </c>
    </row>
    <row r="3826" spans="1:16" hidden="1" x14ac:dyDescent="0.25">
      <c r="A3826">
        <v>191331699</v>
      </c>
      <c r="B3826">
        <v>803401</v>
      </c>
      <c r="C3826" t="s">
        <v>318</v>
      </c>
      <c r="D3826">
        <v>2021841</v>
      </c>
      <c r="E3826" t="s">
        <v>306</v>
      </c>
      <c r="F3826" t="s">
        <v>214</v>
      </c>
      <c r="G3826" t="s">
        <v>215</v>
      </c>
      <c r="H3826">
        <v>1</v>
      </c>
      <c r="I3826">
        <v>2019</v>
      </c>
      <c r="J3826">
        <v>2</v>
      </c>
      <c r="L3826">
        <v>23130443</v>
      </c>
      <c r="P3826" s="29" t="str">
        <f t="shared" si="158"/>
        <v>NULL</v>
      </c>
    </row>
    <row r="3827" spans="1:16" hidden="1" x14ac:dyDescent="0.25">
      <c r="A3827">
        <v>191331699</v>
      </c>
      <c r="B3827">
        <v>803401</v>
      </c>
      <c r="C3827" t="s">
        <v>318</v>
      </c>
      <c r="D3827">
        <v>2021671</v>
      </c>
      <c r="E3827" t="s">
        <v>303</v>
      </c>
      <c r="F3827" t="s">
        <v>214</v>
      </c>
      <c r="G3827" t="s">
        <v>215</v>
      </c>
      <c r="H3827">
        <v>1</v>
      </c>
      <c r="I3827">
        <v>2019</v>
      </c>
      <c r="J3827">
        <v>2</v>
      </c>
      <c r="L3827">
        <v>23130363</v>
      </c>
      <c r="P3827" s="29" t="str">
        <f t="shared" si="158"/>
        <v>NULL</v>
      </c>
    </row>
    <row r="3828" spans="1:16" hidden="1" x14ac:dyDescent="0.25">
      <c r="A3828">
        <v>191333063</v>
      </c>
      <c r="B3828">
        <v>803401</v>
      </c>
      <c r="C3828" t="s">
        <v>318</v>
      </c>
      <c r="D3828">
        <v>2004098</v>
      </c>
      <c r="E3828" t="s">
        <v>213</v>
      </c>
      <c r="F3828" t="s">
        <v>214</v>
      </c>
      <c r="G3828" t="s">
        <v>215</v>
      </c>
      <c r="H3828">
        <v>2</v>
      </c>
      <c r="I3828">
        <v>2015</v>
      </c>
      <c r="J3828">
        <v>1</v>
      </c>
      <c r="L3828">
        <v>23066601</v>
      </c>
      <c r="M3828">
        <v>5.4</v>
      </c>
      <c r="P3828" s="29">
        <f t="shared" ref="P3828:P3841" si="159">IF(AND(ISNUMBER(M3828),H3828&lt;&gt;4,N3828&lt;&gt;"X"),(M3828-1)/6,IF(H3828=4,"DRP",IF(AND(H3828=3,M3828="NA"),"BAD",IF(AND(H3828=2),"CVL",IF(AND(H3828=1,ISBLANK(M3828)),"NULL","UNK")))))</f>
        <v>0.73333333333333339</v>
      </c>
    </row>
    <row r="3829" spans="1:16" hidden="1" x14ac:dyDescent="0.25">
      <c r="A3829">
        <v>191333063</v>
      </c>
      <c r="B3829">
        <v>803401</v>
      </c>
      <c r="C3829" t="s">
        <v>318</v>
      </c>
      <c r="D3829">
        <v>2021754</v>
      </c>
      <c r="E3829" t="s">
        <v>216</v>
      </c>
      <c r="F3829" t="s">
        <v>214</v>
      </c>
      <c r="G3829" t="s">
        <v>215</v>
      </c>
      <c r="H3829">
        <v>3</v>
      </c>
      <c r="I3829">
        <v>2015</v>
      </c>
      <c r="J3829">
        <v>1</v>
      </c>
      <c r="L3829">
        <v>23066449</v>
      </c>
      <c r="M3829">
        <v>2</v>
      </c>
      <c r="P3829" s="29">
        <f t="shared" si="159"/>
        <v>0.16666666666666666</v>
      </c>
    </row>
    <row r="3830" spans="1:16" hidden="1" x14ac:dyDescent="0.25">
      <c r="A3830">
        <v>191333063</v>
      </c>
      <c r="B3830">
        <v>803401</v>
      </c>
      <c r="C3830" t="s">
        <v>318</v>
      </c>
      <c r="D3830">
        <v>2005099</v>
      </c>
      <c r="E3830" t="s">
        <v>217</v>
      </c>
      <c r="F3830" t="s">
        <v>214</v>
      </c>
      <c r="G3830" t="s">
        <v>215</v>
      </c>
      <c r="H3830">
        <v>3</v>
      </c>
      <c r="I3830">
        <v>2015</v>
      </c>
      <c r="J3830">
        <v>1</v>
      </c>
      <c r="L3830">
        <v>23066428</v>
      </c>
      <c r="M3830">
        <v>3.1</v>
      </c>
      <c r="P3830" s="29">
        <f t="shared" si="159"/>
        <v>0.35000000000000003</v>
      </c>
    </row>
    <row r="3831" spans="1:16" hidden="1" x14ac:dyDescent="0.25">
      <c r="A3831">
        <v>191333063</v>
      </c>
      <c r="B3831">
        <v>803401</v>
      </c>
      <c r="C3831" t="s">
        <v>318</v>
      </c>
      <c r="D3831">
        <v>2005102</v>
      </c>
      <c r="E3831" t="s">
        <v>218</v>
      </c>
      <c r="F3831" t="s">
        <v>214</v>
      </c>
      <c r="G3831" t="s">
        <v>215</v>
      </c>
      <c r="H3831">
        <v>3</v>
      </c>
      <c r="I3831">
        <v>2015</v>
      </c>
      <c r="J3831">
        <v>1</v>
      </c>
      <c r="L3831">
        <v>23066489</v>
      </c>
      <c r="M3831">
        <v>1.5</v>
      </c>
      <c r="P3831" s="29">
        <f t="shared" si="159"/>
        <v>8.3333333333333329E-2</v>
      </c>
    </row>
    <row r="3832" spans="1:16" hidden="1" x14ac:dyDescent="0.25">
      <c r="A3832">
        <v>191333063</v>
      </c>
      <c r="B3832">
        <v>803401</v>
      </c>
      <c r="C3832" t="s">
        <v>318</v>
      </c>
      <c r="D3832">
        <v>2021600</v>
      </c>
      <c r="E3832" t="s">
        <v>219</v>
      </c>
      <c r="F3832" t="s">
        <v>214</v>
      </c>
      <c r="G3832" t="s">
        <v>215</v>
      </c>
      <c r="H3832">
        <v>3</v>
      </c>
      <c r="I3832">
        <v>2015</v>
      </c>
      <c r="J3832">
        <v>1</v>
      </c>
      <c r="L3832">
        <v>23066438</v>
      </c>
      <c r="M3832">
        <v>1.8</v>
      </c>
      <c r="P3832" s="29">
        <f t="shared" si="159"/>
        <v>0.13333333333333333</v>
      </c>
    </row>
    <row r="3833" spans="1:16" hidden="1" x14ac:dyDescent="0.25">
      <c r="A3833">
        <v>191333063</v>
      </c>
      <c r="B3833">
        <v>803401</v>
      </c>
      <c r="C3833" t="s">
        <v>318</v>
      </c>
      <c r="D3833">
        <v>2005118</v>
      </c>
      <c r="E3833" t="s">
        <v>223</v>
      </c>
      <c r="F3833" t="s">
        <v>214</v>
      </c>
      <c r="G3833" t="s">
        <v>215</v>
      </c>
      <c r="H3833">
        <v>3</v>
      </c>
      <c r="I3833">
        <v>2015</v>
      </c>
      <c r="J3833">
        <v>1</v>
      </c>
      <c r="L3833">
        <v>23067520</v>
      </c>
      <c r="M3833">
        <v>2.2999999999999998</v>
      </c>
      <c r="P3833" s="29">
        <f t="shared" si="159"/>
        <v>0.21666666666666665</v>
      </c>
    </row>
    <row r="3834" spans="1:16" hidden="1" x14ac:dyDescent="0.25">
      <c r="A3834">
        <v>191333063</v>
      </c>
      <c r="B3834">
        <v>803401</v>
      </c>
      <c r="C3834" t="s">
        <v>318</v>
      </c>
      <c r="D3834">
        <v>2021754</v>
      </c>
      <c r="E3834" t="s">
        <v>216</v>
      </c>
      <c r="F3834" t="s">
        <v>214</v>
      </c>
      <c r="G3834" t="s">
        <v>215</v>
      </c>
      <c r="H3834">
        <v>4</v>
      </c>
      <c r="I3834">
        <v>2015</v>
      </c>
      <c r="J3834">
        <v>2</v>
      </c>
      <c r="L3834">
        <v>23074125</v>
      </c>
      <c r="P3834" s="29" t="str">
        <f t="shared" si="159"/>
        <v>DRP</v>
      </c>
    </row>
    <row r="3835" spans="1:16" hidden="1" x14ac:dyDescent="0.25">
      <c r="A3835">
        <v>191333063</v>
      </c>
      <c r="B3835">
        <v>803401</v>
      </c>
      <c r="C3835" t="s">
        <v>318</v>
      </c>
      <c r="D3835">
        <v>2005117</v>
      </c>
      <c r="E3835" t="s">
        <v>220</v>
      </c>
      <c r="F3835" t="s">
        <v>214</v>
      </c>
      <c r="G3835" t="s">
        <v>215</v>
      </c>
      <c r="H3835">
        <v>4</v>
      </c>
      <c r="I3835">
        <v>2015</v>
      </c>
      <c r="J3835">
        <v>2</v>
      </c>
      <c r="L3835">
        <v>23070387</v>
      </c>
      <c r="P3835" s="29" t="str">
        <f t="shared" si="159"/>
        <v>DRP</v>
      </c>
    </row>
    <row r="3836" spans="1:16" hidden="1" x14ac:dyDescent="0.25">
      <c r="A3836">
        <v>191333063</v>
      </c>
      <c r="B3836">
        <v>803401</v>
      </c>
      <c r="C3836" t="s">
        <v>318</v>
      </c>
      <c r="D3836">
        <v>2005117</v>
      </c>
      <c r="E3836" t="s">
        <v>220</v>
      </c>
      <c r="F3836" t="s">
        <v>214</v>
      </c>
      <c r="G3836" t="s">
        <v>215</v>
      </c>
      <c r="H3836">
        <v>3</v>
      </c>
      <c r="I3836">
        <v>2015</v>
      </c>
      <c r="J3836">
        <v>2</v>
      </c>
      <c r="L3836">
        <v>23070393</v>
      </c>
      <c r="M3836" t="s">
        <v>221</v>
      </c>
      <c r="P3836" s="29" t="str">
        <f t="shared" si="159"/>
        <v>BAD</v>
      </c>
    </row>
    <row r="3837" spans="1:16" hidden="1" x14ac:dyDescent="0.25">
      <c r="A3837">
        <v>191333063</v>
      </c>
      <c r="B3837">
        <v>803401</v>
      </c>
      <c r="C3837" t="s">
        <v>318</v>
      </c>
      <c r="D3837">
        <v>2005099</v>
      </c>
      <c r="E3837" t="s">
        <v>217</v>
      </c>
      <c r="F3837" t="s">
        <v>214</v>
      </c>
      <c r="G3837" t="s">
        <v>215</v>
      </c>
      <c r="H3837">
        <v>3</v>
      </c>
      <c r="I3837">
        <v>2015</v>
      </c>
      <c r="J3837">
        <v>2</v>
      </c>
      <c r="L3837">
        <v>23071932</v>
      </c>
      <c r="M3837">
        <v>1.9</v>
      </c>
      <c r="P3837" s="29">
        <f t="shared" si="159"/>
        <v>0.15</v>
      </c>
    </row>
    <row r="3838" spans="1:16" hidden="1" x14ac:dyDescent="0.25">
      <c r="A3838">
        <v>191333063</v>
      </c>
      <c r="B3838">
        <v>803401</v>
      </c>
      <c r="C3838" t="s">
        <v>318</v>
      </c>
      <c r="D3838">
        <v>2005118</v>
      </c>
      <c r="E3838" t="s">
        <v>223</v>
      </c>
      <c r="F3838" t="s">
        <v>214</v>
      </c>
      <c r="G3838" t="s">
        <v>215</v>
      </c>
      <c r="H3838">
        <v>3</v>
      </c>
      <c r="I3838">
        <v>2015</v>
      </c>
      <c r="J3838">
        <v>2</v>
      </c>
      <c r="L3838">
        <v>23071574</v>
      </c>
      <c r="M3838">
        <v>1.7</v>
      </c>
      <c r="P3838" s="29">
        <f t="shared" si="159"/>
        <v>0.11666666666666665</v>
      </c>
    </row>
    <row r="3839" spans="1:16" hidden="1" x14ac:dyDescent="0.25">
      <c r="A3839">
        <v>191333063</v>
      </c>
      <c r="B3839">
        <v>803401</v>
      </c>
      <c r="C3839" t="s">
        <v>318</v>
      </c>
      <c r="D3839">
        <v>2005102</v>
      </c>
      <c r="E3839" t="s">
        <v>218</v>
      </c>
      <c r="F3839" t="s">
        <v>214</v>
      </c>
      <c r="G3839" t="s">
        <v>215</v>
      </c>
      <c r="H3839">
        <v>3</v>
      </c>
      <c r="I3839">
        <v>2015</v>
      </c>
      <c r="J3839">
        <v>2</v>
      </c>
      <c r="L3839">
        <v>23072204</v>
      </c>
      <c r="M3839" t="s">
        <v>221</v>
      </c>
      <c r="P3839" s="29" t="str">
        <f t="shared" si="159"/>
        <v>BAD</v>
      </c>
    </row>
    <row r="3840" spans="1:16" hidden="1" x14ac:dyDescent="0.25">
      <c r="A3840">
        <v>191333063</v>
      </c>
      <c r="B3840">
        <v>803401</v>
      </c>
      <c r="C3840" t="s">
        <v>318</v>
      </c>
      <c r="D3840">
        <v>2021600</v>
      </c>
      <c r="E3840" t="s">
        <v>219</v>
      </c>
      <c r="F3840" t="s">
        <v>214</v>
      </c>
      <c r="G3840" t="s">
        <v>215</v>
      </c>
      <c r="H3840">
        <v>3</v>
      </c>
      <c r="I3840">
        <v>2015</v>
      </c>
      <c r="J3840">
        <v>2</v>
      </c>
      <c r="L3840">
        <v>23071943</v>
      </c>
      <c r="M3840">
        <v>1.6</v>
      </c>
      <c r="P3840" s="29">
        <f t="shared" si="159"/>
        <v>0.10000000000000002</v>
      </c>
    </row>
    <row r="3841" spans="1:16" hidden="1" x14ac:dyDescent="0.25">
      <c r="A3841">
        <v>191333063</v>
      </c>
      <c r="B3841">
        <v>803401</v>
      </c>
      <c r="C3841" t="s">
        <v>318</v>
      </c>
      <c r="D3841">
        <v>2004112</v>
      </c>
      <c r="E3841" t="s">
        <v>244</v>
      </c>
      <c r="F3841" t="s">
        <v>214</v>
      </c>
      <c r="G3841" t="s">
        <v>215</v>
      </c>
      <c r="H3841">
        <v>4</v>
      </c>
      <c r="I3841">
        <v>2015</v>
      </c>
      <c r="J3841">
        <v>2</v>
      </c>
      <c r="L3841">
        <v>23073239</v>
      </c>
      <c r="P3841" s="29" t="str">
        <f t="shared" si="159"/>
        <v>DRP</v>
      </c>
    </row>
    <row r="3842" spans="1:16" hidden="1" x14ac:dyDescent="0.25">
      <c r="A3842">
        <v>191333063</v>
      </c>
      <c r="B3842">
        <v>803401</v>
      </c>
      <c r="C3842" t="s">
        <v>318</v>
      </c>
      <c r="D3842">
        <v>2021754</v>
      </c>
      <c r="E3842" t="s">
        <v>216</v>
      </c>
      <c r="F3842" t="s">
        <v>214</v>
      </c>
      <c r="G3842" t="s">
        <v>215</v>
      </c>
      <c r="H3842">
        <v>3</v>
      </c>
      <c r="I3842">
        <v>2016</v>
      </c>
      <c r="J3842">
        <v>1</v>
      </c>
      <c r="L3842">
        <v>23081126</v>
      </c>
      <c r="M3842">
        <v>2.7</v>
      </c>
      <c r="P3842" s="29">
        <f t="shared" ref="P3842:P3851" si="160">IF(AND(ISNUMBER(M3842),H3842&lt;&gt;4),(M3842-1)/6,IF(H3842=4,"DRP",IF(AND(H3842=3,M3842="NA"),"BAD",IF(AND(H3842=2),"CVL",IF(AND(H3842=1,ISBLANK(M3842)),"NULL","UNK")))))</f>
        <v>0.28333333333333338</v>
      </c>
    </row>
    <row r="3843" spans="1:16" hidden="1" x14ac:dyDescent="0.25">
      <c r="A3843">
        <v>191333063</v>
      </c>
      <c r="B3843">
        <v>803401</v>
      </c>
      <c r="C3843" t="s">
        <v>318</v>
      </c>
      <c r="D3843">
        <v>2021600</v>
      </c>
      <c r="E3843" t="s">
        <v>219</v>
      </c>
      <c r="F3843" t="s">
        <v>214</v>
      </c>
      <c r="G3843" t="s">
        <v>215</v>
      </c>
      <c r="H3843">
        <v>3</v>
      </c>
      <c r="I3843">
        <v>2016</v>
      </c>
      <c r="J3843">
        <v>1</v>
      </c>
      <c r="L3843">
        <v>23081083</v>
      </c>
      <c r="M3843">
        <v>3.2</v>
      </c>
      <c r="P3843" s="29">
        <f t="shared" si="160"/>
        <v>0.3666666666666667</v>
      </c>
    </row>
    <row r="3844" spans="1:16" hidden="1" x14ac:dyDescent="0.25">
      <c r="A3844">
        <v>191333063</v>
      </c>
      <c r="B3844">
        <v>803401</v>
      </c>
      <c r="C3844" t="s">
        <v>318</v>
      </c>
      <c r="D3844">
        <v>2005118</v>
      </c>
      <c r="E3844" t="s">
        <v>223</v>
      </c>
      <c r="F3844" t="s">
        <v>214</v>
      </c>
      <c r="G3844" t="s">
        <v>215</v>
      </c>
      <c r="H3844">
        <v>3</v>
      </c>
      <c r="I3844">
        <v>2016</v>
      </c>
      <c r="J3844">
        <v>1</v>
      </c>
      <c r="L3844">
        <v>23081579</v>
      </c>
      <c r="M3844">
        <v>1.8</v>
      </c>
      <c r="P3844" s="29">
        <f t="shared" si="160"/>
        <v>0.13333333333333333</v>
      </c>
    </row>
    <row r="3845" spans="1:16" hidden="1" x14ac:dyDescent="0.25">
      <c r="A3845">
        <v>191333063</v>
      </c>
      <c r="B3845">
        <v>803401</v>
      </c>
      <c r="C3845" t="s">
        <v>318</v>
      </c>
      <c r="D3845">
        <v>2005117</v>
      </c>
      <c r="E3845" t="s">
        <v>220</v>
      </c>
      <c r="F3845" t="s">
        <v>214</v>
      </c>
      <c r="G3845" t="s">
        <v>215</v>
      </c>
      <c r="H3845">
        <v>3</v>
      </c>
      <c r="I3845">
        <v>2016</v>
      </c>
      <c r="J3845">
        <v>1</v>
      </c>
      <c r="L3845">
        <v>23078737</v>
      </c>
      <c r="M3845">
        <v>2.1</v>
      </c>
      <c r="P3845" s="29">
        <f t="shared" si="160"/>
        <v>0.18333333333333335</v>
      </c>
    </row>
    <row r="3846" spans="1:16" hidden="1" x14ac:dyDescent="0.25">
      <c r="A3846">
        <v>191333063</v>
      </c>
      <c r="B3846">
        <v>803401</v>
      </c>
      <c r="C3846" t="s">
        <v>318</v>
      </c>
      <c r="D3846">
        <v>2005099</v>
      </c>
      <c r="E3846" t="s">
        <v>217</v>
      </c>
      <c r="F3846" t="s">
        <v>214</v>
      </c>
      <c r="G3846" t="s">
        <v>215</v>
      </c>
      <c r="H3846">
        <v>3</v>
      </c>
      <c r="I3846">
        <v>2016</v>
      </c>
      <c r="J3846">
        <v>1</v>
      </c>
      <c r="L3846">
        <v>23081377</v>
      </c>
      <c r="M3846">
        <v>2.5</v>
      </c>
      <c r="P3846" s="29">
        <f t="shared" si="160"/>
        <v>0.25</v>
      </c>
    </row>
    <row r="3847" spans="1:16" hidden="1" x14ac:dyDescent="0.25">
      <c r="A3847">
        <v>191333063</v>
      </c>
      <c r="B3847">
        <v>803401</v>
      </c>
      <c r="C3847" t="s">
        <v>318</v>
      </c>
      <c r="D3847">
        <v>2005102</v>
      </c>
      <c r="E3847" t="s">
        <v>218</v>
      </c>
      <c r="F3847" t="s">
        <v>214</v>
      </c>
      <c r="G3847" t="s">
        <v>215</v>
      </c>
      <c r="H3847">
        <v>3</v>
      </c>
      <c r="I3847">
        <v>2016</v>
      </c>
      <c r="J3847">
        <v>1</v>
      </c>
      <c r="L3847">
        <v>23081384</v>
      </c>
      <c r="M3847">
        <v>2.8</v>
      </c>
      <c r="P3847" s="29">
        <f t="shared" si="160"/>
        <v>0.3</v>
      </c>
    </row>
    <row r="3848" spans="1:16" hidden="1" x14ac:dyDescent="0.25">
      <c r="A3848">
        <v>191333063</v>
      </c>
      <c r="B3848">
        <v>803401</v>
      </c>
      <c r="C3848" t="s">
        <v>318</v>
      </c>
      <c r="D3848">
        <v>2021754</v>
      </c>
      <c r="E3848" t="s">
        <v>216</v>
      </c>
      <c r="F3848" t="s">
        <v>214</v>
      </c>
      <c r="G3848" t="s">
        <v>215</v>
      </c>
      <c r="H3848">
        <v>3</v>
      </c>
      <c r="I3848">
        <v>2016</v>
      </c>
      <c r="J3848">
        <v>2</v>
      </c>
      <c r="L3848">
        <v>23086734</v>
      </c>
      <c r="M3848" t="s">
        <v>221</v>
      </c>
      <c r="P3848" s="29" t="str">
        <f t="shared" si="160"/>
        <v>BAD</v>
      </c>
    </row>
    <row r="3849" spans="1:16" hidden="1" x14ac:dyDescent="0.25">
      <c r="A3849">
        <v>191333063</v>
      </c>
      <c r="B3849">
        <v>803401</v>
      </c>
      <c r="C3849" t="s">
        <v>318</v>
      </c>
      <c r="D3849">
        <v>2021600</v>
      </c>
      <c r="E3849" t="s">
        <v>219</v>
      </c>
      <c r="F3849" t="s">
        <v>214</v>
      </c>
      <c r="G3849" t="s">
        <v>215</v>
      </c>
      <c r="H3849">
        <v>3</v>
      </c>
      <c r="I3849">
        <v>2016</v>
      </c>
      <c r="J3849">
        <v>2</v>
      </c>
      <c r="L3849">
        <v>23086547</v>
      </c>
      <c r="M3849" t="s">
        <v>221</v>
      </c>
      <c r="P3849" s="29" t="str">
        <f t="shared" si="160"/>
        <v>BAD</v>
      </c>
    </row>
    <row r="3850" spans="1:16" hidden="1" x14ac:dyDescent="0.25">
      <c r="A3850">
        <v>191333063</v>
      </c>
      <c r="B3850">
        <v>803401</v>
      </c>
      <c r="C3850" t="s">
        <v>318</v>
      </c>
      <c r="D3850">
        <v>2005118</v>
      </c>
      <c r="E3850" t="s">
        <v>223</v>
      </c>
      <c r="F3850" t="s">
        <v>214</v>
      </c>
      <c r="G3850" t="s">
        <v>215</v>
      </c>
      <c r="H3850">
        <v>3</v>
      </c>
      <c r="I3850">
        <v>2016</v>
      </c>
      <c r="J3850">
        <v>2</v>
      </c>
      <c r="L3850">
        <v>23086744</v>
      </c>
      <c r="M3850" t="s">
        <v>221</v>
      </c>
      <c r="P3850" s="29" t="str">
        <f t="shared" si="160"/>
        <v>BAD</v>
      </c>
    </row>
    <row r="3851" spans="1:16" hidden="1" x14ac:dyDescent="0.25">
      <c r="A3851">
        <v>191333063</v>
      </c>
      <c r="B3851">
        <v>803401</v>
      </c>
      <c r="C3851" t="s">
        <v>318</v>
      </c>
      <c r="D3851">
        <v>2005099</v>
      </c>
      <c r="E3851" t="s">
        <v>217</v>
      </c>
      <c r="F3851" t="s">
        <v>214</v>
      </c>
      <c r="G3851" t="s">
        <v>215</v>
      </c>
      <c r="H3851">
        <v>3</v>
      </c>
      <c r="I3851">
        <v>2016</v>
      </c>
      <c r="J3851">
        <v>2</v>
      </c>
      <c r="L3851">
        <v>23086540</v>
      </c>
      <c r="M3851" t="s">
        <v>221</v>
      </c>
      <c r="P3851" s="29" t="str">
        <f t="shared" si="160"/>
        <v>BAD</v>
      </c>
    </row>
    <row r="3852" spans="1:16" hidden="1" x14ac:dyDescent="0.25">
      <c r="A3852">
        <v>191341643</v>
      </c>
      <c r="B3852">
        <v>803400</v>
      </c>
      <c r="C3852" t="s">
        <v>212</v>
      </c>
      <c r="D3852">
        <v>2005117</v>
      </c>
      <c r="E3852" t="s">
        <v>220</v>
      </c>
      <c r="F3852" t="s">
        <v>214</v>
      </c>
      <c r="G3852" t="s">
        <v>215</v>
      </c>
      <c r="H3852">
        <v>3</v>
      </c>
      <c r="I3852">
        <v>2015</v>
      </c>
      <c r="J3852">
        <v>1</v>
      </c>
      <c r="L3852">
        <v>23065518</v>
      </c>
      <c r="M3852">
        <v>1.8</v>
      </c>
      <c r="P3852" s="29">
        <f t="shared" ref="P3852:P3874" si="161">IF(AND(ISNUMBER(M3852),H3852&lt;&gt;4,N3852&lt;&gt;"X"),(M3852-1)/6,IF(H3852=4,"DRP",IF(AND(H3852=3,M3852="NA"),"BAD",IF(AND(H3852=2),"CVL",IF(AND(H3852=1,ISBLANK(M3852)),"NULL","UNK")))))</f>
        <v>0.13333333333333333</v>
      </c>
    </row>
    <row r="3853" spans="1:16" hidden="1" x14ac:dyDescent="0.25">
      <c r="A3853">
        <v>191341643</v>
      </c>
      <c r="B3853">
        <v>803400</v>
      </c>
      <c r="C3853" t="s">
        <v>212</v>
      </c>
      <c r="D3853">
        <v>2021600</v>
      </c>
      <c r="E3853" t="s">
        <v>219</v>
      </c>
      <c r="F3853" t="s">
        <v>214</v>
      </c>
      <c r="G3853" t="s">
        <v>215</v>
      </c>
      <c r="H3853">
        <v>3</v>
      </c>
      <c r="I3853">
        <v>2015</v>
      </c>
      <c r="J3853">
        <v>1</v>
      </c>
      <c r="L3853">
        <v>23066440</v>
      </c>
      <c r="M3853">
        <v>2.6</v>
      </c>
      <c r="P3853" s="29">
        <f t="shared" si="161"/>
        <v>0.26666666666666666</v>
      </c>
    </row>
    <row r="3854" spans="1:16" hidden="1" x14ac:dyDescent="0.25">
      <c r="A3854">
        <v>191341643</v>
      </c>
      <c r="B3854">
        <v>803400</v>
      </c>
      <c r="C3854" t="s">
        <v>212</v>
      </c>
      <c r="D3854">
        <v>2005102</v>
      </c>
      <c r="E3854" t="s">
        <v>218</v>
      </c>
      <c r="F3854" t="s">
        <v>214</v>
      </c>
      <c r="G3854" t="s">
        <v>215</v>
      </c>
      <c r="H3854">
        <v>3</v>
      </c>
      <c r="I3854">
        <v>2015</v>
      </c>
      <c r="J3854">
        <v>1</v>
      </c>
      <c r="L3854">
        <v>23066489</v>
      </c>
      <c r="M3854" t="s">
        <v>221</v>
      </c>
      <c r="P3854" s="29" t="str">
        <f t="shared" si="161"/>
        <v>BAD</v>
      </c>
    </row>
    <row r="3855" spans="1:16" hidden="1" x14ac:dyDescent="0.25">
      <c r="A3855">
        <v>191341643</v>
      </c>
      <c r="B3855">
        <v>803400</v>
      </c>
      <c r="C3855" t="s">
        <v>212</v>
      </c>
      <c r="D3855">
        <v>2005099</v>
      </c>
      <c r="E3855" t="s">
        <v>217</v>
      </c>
      <c r="F3855" t="s">
        <v>214</v>
      </c>
      <c r="G3855" t="s">
        <v>215</v>
      </c>
      <c r="H3855">
        <v>3</v>
      </c>
      <c r="I3855">
        <v>2015</v>
      </c>
      <c r="J3855">
        <v>1</v>
      </c>
      <c r="L3855">
        <v>23066432</v>
      </c>
      <c r="M3855" t="s">
        <v>221</v>
      </c>
      <c r="P3855" s="29" t="str">
        <f t="shared" si="161"/>
        <v>BAD</v>
      </c>
    </row>
    <row r="3856" spans="1:16" hidden="1" x14ac:dyDescent="0.25">
      <c r="A3856">
        <v>191341643</v>
      </c>
      <c r="B3856">
        <v>803400</v>
      </c>
      <c r="C3856" t="s">
        <v>212</v>
      </c>
      <c r="D3856">
        <v>2021754</v>
      </c>
      <c r="E3856" t="s">
        <v>216</v>
      </c>
      <c r="F3856" t="s">
        <v>214</v>
      </c>
      <c r="G3856" t="s">
        <v>215</v>
      </c>
      <c r="H3856">
        <v>3</v>
      </c>
      <c r="I3856">
        <v>2015</v>
      </c>
      <c r="J3856">
        <v>1</v>
      </c>
      <c r="L3856">
        <v>23066449</v>
      </c>
      <c r="M3856" t="s">
        <v>221</v>
      </c>
      <c r="P3856" s="29" t="str">
        <f t="shared" si="161"/>
        <v>BAD</v>
      </c>
    </row>
    <row r="3857" spans="1:16" hidden="1" x14ac:dyDescent="0.25">
      <c r="A3857">
        <v>191341643</v>
      </c>
      <c r="B3857">
        <v>803400</v>
      </c>
      <c r="C3857" t="s">
        <v>212</v>
      </c>
      <c r="D3857">
        <v>2004098</v>
      </c>
      <c r="E3857" t="s">
        <v>213</v>
      </c>
      <c r="F3857" t="s">
        <v>214</v>
      </c>
      <c r="G3857" t="s">
        <v>215</v>
      </c>
      <c r="H3857">
        <v>2</v>
      </c>
      <c r="I3857">
        <v>2015</v>
      </c>
      <c r="J3857">
        <v>1</v>
      </c>
      <c r="L3857">
        <v>23066603</v>
      </c>
      <c r="M3857">
        <v>6.4</v>
      </c>
      <c r="P3857" s="29">
        <f t="shared" si="161"/>
        <v>0.9</v>
      </c>
    </row>
    <row r="3858" spans="1:16" hidden="1" x14ac:dyDescent="0.25">
      <c r="A3858">
        <v>191368622</v>
      </c>
      <c r="B3858">
        <v>803400</v>
      </c>
      <c r="C3858" t="s">
        <v>212</v>
      </c>
      <c r="D3858">
        <v>2005117</v>
      </c>
      <c r="E3858" t="s">
        <v>220</v>
      </c>
      <c r="F3858" t="s">
        <v>214</v>
      </c>
      <c r="G3858" t="s">
        <v>215</v>
      </c>
      <c r="H3858">
        <v>3</v>
      </c>
      <c r="I3858">
        <v>2015</v>
      </c>
      <c r="J3858">
        <v>1</v>
      </c>
      <c r="L3858">
        <v>23065518</v>
      </c>
      <c r="M3858">
        <v>3.4</v>
      </c>
      <c r="P3858" s="29">
        <f t="shared" si="161"/>
        <v>0.39999999999999997</v>
      </c>
    </row>
    <row r="3859" spans="1:16" hidden="1" x14ac:dyDescent="0.25">
      <c r="A3859">
        <v>191368622</v>
      </c>
      <c r="B3859">
        <v>803400</v>
      </c>
      <c r="C3859" t="s">
        <v>212</v>
      </c>
      <c r="D3859">
        <v>2021600</v>
      </c>
      <c r="E3859" t="s">
        <v>219</v>
      </c>
      <c r="F3859" t="s">
        <v>214</v>
      </c>
      <c r="G3859" t="s">
        <v>215</v>
      </c>
      <c r="H3859">
        <v>2</v>
      </c>
      <c r="I3859">
        <v>2015</v>
      </c>
      <c r="J3859">
        <v>1</v>
      </c>
      <c r="L3859">
        <v>23066440</v>
      </c>
      <c r="M3859">
        <v>4</v>
      </c>
      <c r="P3859" s="29">
        <f t="shared" si="161"/>
        <v>0.5</v>
      </c>
    </row>
    <row r="3860" spans="1:16" hidden="1" x14ac:dyDescent="0.25">
      <c r="A3860">
        <v>191368622</v>
      </c>
      <c r="B3860">
        <v>803400</v>
      </c>
      <c r="C3860" t="s">
        <v>212</v>
      </c>
      <c r="D3860">
        <v>2005099</v>
      </c>
      <c r="E3860" t="s">
        <v>217</v>
      </c>
      <c r="F3860" t="s">
        <v>214</v>
      </c>
      <c r="G3860" t="s">
        <v>215</v>
      </c>
      <c r="H3860">
        <v>2</v>
      </c>
      <c r="I3860">
        <v>2015</v>
      </c>
      <c r="J3860">
        <v>1</v>
      </c>
      <c r="L3860">
        <v>23066432</v>
      </c>
      <c r="M3860">
        <v>4</v>
      </c>
      <c r="P3860" s="29">
        <f t="shared" si="161"/>
        <v>0.5</v>
      </c>
    </row>
    <row r="3861" spans="1:16" hidden="1" x14ac:dyDescent="0.25">
      <c r="A3861">
        <v>191368622</v>
      </c>
      <c r="B3861">
        <v>803400</v>
      </c>
      <c r="C3861" t="s">
        <v>212</v>
      </c>
      <c r="D3861">
        <v>2021754</v>
      </c>
      <c r="E3861" t="s">
        <v>216</v>
      </c>
      <c r="F3861" t="s">
        <v>214</v>
      </c>
      <c r="G3861" t="s">
        <v>215</v>
      </c>
      <c r="H3861">
        <v>3</v>
      </c>
      <c r="I3861">
        <v>2015</v>
      </c>
      <c r="J3861">
        <v>1</v>
      </c>
      <c r="L3861">
        <v>23066480</v>
      </c>
      <c r="M3861">
        <v>2.6</v>
      </c>
      <c r="P3861" s="29">
        <f t="shared" si="161"/>
        <v>0.26666666666666666</v>
      </c>
    </row>
    <row r="3862" spans="1:16" hidden="1" x14ac:dyDescent="0.25">
      <c r="A3862">
        <v>191368622</v>
      </c>
      <c r="B3862">
        <v>803400</v>
      </c>
      <c r="C3862" t="s">
        <v>212</v>
      </c>
      <c r="D3862">
        <v>2005102</v>
      </c>
      <c r="E3862" t="s">
        <v>218</v>
      </c>
      <c r="F3862" t="s">
        <v>214</v>
      </c>
      <c r="G3862" t="s">
        <v>215</v>
      </c>
      <c r="H3862">
        <v>2</v>
      </c>
      <c r="I3862">
        <v>2015</v>
      </c>
      <c r="J3862">
        <v>1</v>
      </c>
      <c r="L3862">
        <v>23066493</v>
      </c>
      <c r="M3862">
        <v>4</v>
      </c>
      <c r="P3862" s="29">
        <f t="shared" si="161"/>
        <v>0.5</v>
      </c>
    </row>
    <row r="3863" spans="1:16" hidden="1" x14ac:dyDescent="0.25">
      <c r="A3863">
        <v>191368622</v>
      </c>
      <c r="B3863">
        <v>803400</v>
      </c>
      <c r="C3863" t="s">
        <v>212</v>
      </c>
      <c r="D3863">
        <v>2004098</v>
      </c>
      <c r="E3863" t="s">
        <v>213</v>
      </c>
      <c r="F3863" t="s">
        <v>214</v>
      </c>
      <c r="G3863" t="s">
        <v>215</v>
      </c>
      <c r="H3863">
        <v>2</v>
      </c>
      <c r="I3863">
        <v>2015</v>
      </c>
      <c r="J3863">
        <v>1</v>
      </c>
      <c r="L3863">
        <v>23066603</v>
      </c>
      <c r="M3863">
        <v>6.5</v>
      </c>
      <c r="P3863" s="29">
        <f t="shared" si="161"/>
        <v>0.91666666666666663</v>
      </c>
    </row>
    <row r="3864" spans="1:16" hidden="1" x14ac:dyDescent="0.25">
      <c r="A3864">
        <v>191368622</v>
      </c>
      <c r="B3864">
        <v>803400</v>
      </c>
      <c r="C3864" t="s">
        <v>212</v>
      </c>
      <c r="D3864">
        <v>2004112</v>
      </c>
      <c r="E3864" t="s">
        <v>244</v>
      </c>
      <c r="F3864" t="s">
        <v>214</v>
      </c>
      <c r="G3864" t="s">
        <v>215</v>
      </c>
      <c r="H3864">
        <v>4</v>
      </c>
      <c r="I3864">
        <v>2015</v>
      </c>
      <c r="J3864">
        <v>2</v>
      </c>
      <c r="L3864">
        <v>23073237</v>
      </c>
      <c r="P3864" s="29" t="str">
        <f t="shared" si="161"/>
        <v>DRP</v>
      </c>
    </row>
    <row r="3865" spans="1:16" hidden="1" x14ac:dyDescent="0.25">
      <c r="A3865">
        <v>191368622</v>
      </c>
      <c r="B3865">
        <v>803400</v>
      </c>
      <c r="C3865" t="s">
        <v>212</v>
      </c>
      <c r="D3865">
        <v>2021580</v>
      </c>
      <c r="E3865" t="s">
        <v>241</v>
      </c>
      <c r="F3865" t="s">
        <v>214</v>
      </c>
      <c r="G3865" t="s">
        <v>215</v>
      </c>
      <c r="H3865">
        <v>4</v>
      </c>
      <c r="I3865">
        <v>2015</v>
      </c>
      <c r="J3865">
        <v>2</v>
      </c>
      <c r="L3865">
        <v>23072001</v>
      </c>
      <c r="P3865" s="29" t="str">
        <f t="shared" si="161"/>
        <v>DRP</v>
      </c>
    </row>
    <row r="3866" spans="1:16" hidden="1" x14ac:dyDescent="0.25">
      <c r="A3866">
        <v>191368622</v>
      </c>
      <c r="B3866">
        <v>803400</v>
      </c>
      <c r="C3866" t="s">
        <v>212</v>
      </c>
      <c r="D3866">
        <v>2021754</v>
      </c>
      <c r="E3866" t="s">
        <v>216</v>
      </c>
      <c r="F3866" t="s">
        <v>214</v>
      </c>
      <c r="G3866" t="s">
        <v>215</v>
      </c>
      <c r="H3866">
        <v>4</v>
      </c>
      <c r="I3866">
        <v>2015</v>
      </c>
      <c r="J3866">
        <v>2</v>
      </c>
      <c r="L3866">
        <v>23074131</v>
      </c>
      <c r="P3866" s="29" t="str">
        <f t="shared" si="161"/>
        <v>DRP</v>
      </c>
    </row>
    <row r="3867" spans="1:16" hidden="1" x14ac:dyDescent="0.25">
      <c r="A3867">
        <v>191368622</v>
      </c>
      <c r="B3867">
        <v>803400</v>
      </c>
      <c r="C3867" t="s">
        <v>212</v>
      </c>
      <c r="D3867">
        <v>2005117</v>
      </c>
      <c r="E3867" t="s">
        <v>220</v>
      </c>
      <c r="F3867" t="s">
        <v>214</v>
      </c>
      <c r="G3867" t="s">
        <v>215</v>
      </c>
      <c r="H3867">
        <v>2</v>
      </c>
      <c r="I3867">
        <v>2015</v>
      </c>
      <c r="J3867">
        <v>2</v>
      </c>
      <c r="L3867">
        <v>23070390</v>
      </c>
      <c r="M3867">
        <v>5.9</v>
      </c>
      <c r="P3867" s="29">
        <f t="shared" si="161"/>
        <v>0.81666666666666676</v>
      </c>
    </row>
    <row r="3868" spans="1:16" hidden="1" x14ac:dyDescent="0.25">
      <c r="A3868">
        <v>191368622</v>
      </c>
      <c r="B3868">
        <v>803400</v>
      </c>
      <c r="C3868" t="s">
        <v>212</v>
      </c>
      <c r="D3868">
        <v>2021754</v>
      </c>
      <c r="E3868" t="s">
        <v>216</v>
      </c>
      <c r="F3868" t="s">
        <v>214</v>
      </c>
      <c r="G3868" t="s">
        <v>215</v>
      </c>
      <c r="H3868">
        <v>2</v>
      </c>
      <c r="I3868">
        <v>2015</v>
      </c>
      <c r="J3868">
        <v>2</v>
      </c>
      <c r="L3868">
        <v>23074131</v>
      </c>
      <c r="M3868">
        <v>5.2</v>
      </c>
      <c r="P3868" s="29">
        <f t="shared" si="161"/>
        <v>0.70000000000000007</v>
      </c>
    </row>
    <row r="3869" spans="1:16" hidden="1" x14ac:dyDescent="0.25">
      <c r="A3869">
        <v>191368622</v>
      </c>
      <c r="B3869">
        <v>803400</v>
      </c>
      <c r="C3869" t="s">
        <v>212</v>
      </c>
      <c r="D3869">
        <v>2021602</v>
      </c>
      <c r="E3869" t="s">
        <v>242</v>
      </c>
      <c r="F3869" t="s">
        <v>214</v>
      </c>
      <c r="G3869" t="s">
        <v>215</v>
      </c>
      <c r="H3869">
        <v>3</v>
      </c>
      <c r="I3869">
        <v>2015</v>
      </c>
      <c r="J3869">
        <v>2</v>
      </c>
      <c r="L3869">
        <v>23072008</v>
      </c>
      <c r="M3869">
        <v>3.8</v>
      </c>
      <c r="P3869" s="29">
        <f t="shared" si="161"/>
        <v>0.46666666666666662</v>
      </c>
    </row>
    <row r="3870" spans="1:16" hidden="1" x14ac:dyDescent="0.25">
      <c r="A3870">
        <v>191368622</v>
      </c>
      <c r="B3870">
        <v>803400</v>
      </c>
      <c r="C3870" t="s">
        <v>212</v>
      </c>
      <c r="D3870">
        <v>2005118</v>
      </c>
      <c r="E3870" t="s">
        <v>223</v>
      </c>
      <c r="F3870" t="s">
        <v>214</v>
      </c>
      <c r="G3870" t="s">
        <v>215</v>
      </c>
      <c r="H3870">
        <v>2</v>
      </c>
      <c r="I3870">
        <v>2015</v>
      </c>
      <c r="J3870">
        <v>2</v>
      </c>
      <c r="L3870">
        <v>23071573</v>
      </c>
      <c r="M3870">
        <v>4</v>
      </c>
      <c r="P3870" s="29">
        <f t="shared" si="161"/>
        <v>0.5</v>
      </c>
    </row>
    <row r="3871" spans="1:16" hidden="1" x14ac:dyDescent="0.25">
      <c r="A3871">
        <v>191368622</v>
      </c>
      <c r="B3871">
        <v>803400</v>
      </c>
      <c r="C3871" t="s">
        <v>212</v>
      </c>
      <c r="D3871">
        <v>2021580</v>
      </c>
      <c r="E3871" t="s">
        <v>241</v>
      </c>
      <c r="F3871" t="s">
        <v>214</v>
      </c>
      <c r="G3871" t="s">
        <v>215</v>
      </c>
      <c r="H3871">
        <v>3</v>
      </c>
      <c r="I3871">
        <v>2015</v>
      </c>
      <c r="J3871">
        <v>2</v>
      </c>
      <c r="L3871">
        <v>23074971</v>
      </c>
      <c r="M3871">
        <v>3.3</v>
      </c>
      <c r="P3871" s="29">
        <f t="shared" si="161"/>
        <v>0.3833333333333333</v>
      </c>
    </row>
    <row r="3872" spans="1:16" hidden="1" x14ac:dyDescent="0.25">
      <c r="A3872">
        <v>191368622</v>
      </c>
      <c r="B3872">
        <v>803400</v>
      </c>
      <c r="C3872" t="s">
        <v>212</v>
      </c>
      <c r="D3872">
        <v>2019271</v>
      </c>
      <c r="E3872" t="s">
        <v>236</v>
      </c>
      <c r="F3872" t="s">
        <v>214</v>
      </c>
      <c r="G3872" t="s">
        <v>215</v>
      </c>
      <c r="H3872">
        <v>2</v>
      </c>
      <c r="I3872">
        <v>2015</v>
      </c>
      <c r="J3872">
        <v>2</v>
      </c>
      <c r="M3872" t="s">
        <v>232</v>
      </c>
      <c r="N3872" t="s">
        <v>231</v>
      </c>
      <c r="P3872" s="29" t="str">
        <f t="shared" si="161"/>
        <v>CVL</v>
      </c>
    </row>
    <row r="3873" spans="1:16" hidden="1" x14ac:dyDescent="0.25">
      <c r="A3873">
        <v>191368622</v>
      </c>
      <c r="B3873">
        <v>803400</v>
      </c>
      <c r="C3873" t="s">
        <v>212</v>
      </c>
      <c r="D3873">
        <v>2004116</v>
      </c>
      <c r="E3873" t="s">
        <v>229</v>
      </c>
      <c r="F3873" t="s">
        <v>214</v>
      </c>
      <c r="G3873" t="s">
        <v>215</v>
      </c>
      <c r="H3873">
        <v>2</v>
      </c>
      <c r="I3873">
        <v>2015</v>
      </c>
      <c r="J3873">
        <v>2</v>
      </c>
      <c r="L3873">
        <v>23073301</v>
      </c>
      <c r="M3873">
        <v>5.9</v>
      </c>
      <c r="P3873" s="29">
        <f t="shared" si="161"/>
        <v>0.81666666666666676</v>
      </c>
    </row>
    <row r="3874" spans="1:16" hidden="1" x14ac:dyDescent="0.25">
      <c r="A3874">
        <v>191368622</v>
      </c>
      <c r="B3874">
        <v>803400</v>
      </c>
      <c r="C3874" t="s">
        <v>212</v>
      </c>
      <c r="D3874">
        <v>2004112</v>
      </c>
      <c r="E3874" t="s">
        <v>244</v>
      </c>
      <c r="F3874" t="s">
        <v>214</v>
      </c>
      <c r="G3874" t="s">
        <v>215</v>
      </c>
      <c r="H3874">
        <v>2</v>
      </c>
      <c r="I3874">
        <v>2015</v>
      </c>
      <c r="J3874">
        <v>2</v>
      </c>
      <c r="L3874">
        <v>23073229</v>
      </c>
      <c r="M3874">
        <v>4</v>
      </c>
      <c r="P3874" s="29">
        <f t="shared" si="161"/>
        <v>0.5</v>
      </c>
    </row>
    <row r="3875" spans="1:16" hidden="1" x14ac:dyDescent="0.25">
      <c r="A3875">
        <v>191368622</v>
      </c>
      <c r="B3875">
        <v>803400</v>
      </c>
      <c r="C3875" t="s">
        <v>212</v>
      </c>
      <c r="D3875">
        <v>2021580</v>
      </c>
      <c r="E3875" t="s">
        <v>241</v>
      </c>
      <c r="F3875" t="s">
        <v>214</v>
      </c>
      <c r="G3875" t="s">
        <v>215</v>
      </c>
      <c r="H3875">
        <v>3</v>
      </c>
      <c r="I3875">
        <v>2016</v>
      </c>
      <c r="J3875">
        <v>1</v>
      </c>
      <c r="L3875">
        <v>23081157</v>
      </c>
      <c r="M3875">
        <v>2.4</v>
      </c>
      <c r="P3875" s="29">
        <f t="shared" ref="P3875:P3922" si="162">IF(AND(ISNUMBER(M3875),H3875&lt;&gt;4),(M3875-1)/6,IF(H3875=4,"DRP",IF(AND(H3875=3,M3875="NA"),"BAD",IF(AND(H3875=2),"CVL",IF(AND(H3875=1,ISBLANK(M3875)),"NULL","UNK")))))</f>
        <v>0.23333333333333331</v>
      </c>
    </row>
    <row r="3876" spans="1:16" hidden="1" x14ac:dyDescent="0.25">
      <c r="A3876">
        <v>191368622</v>
      </c>
      <c r="B3876">
        <v>803400</v>
      </c>
      <c r="C3876" t="s">
        <v>212</v>
      </c>
      <c r="D3876">
        <v>2021602</v>
      </c>
      <c r="E3876" t="s">
        <v>242</v>
      </c>
      <c r="F3876" t="s">
        <v>214</v>
      </c>
      <c r="G3876" t="s">
        <v>215</v>
      </c>
      <c r="H3876">
        <v>2</v>
      </c>
      <c r="I3876">
        <v>2016</v>
      </c>
      <c r="J3876">
        <v>1</v>
      </c>
      <c r="L3876">
        <v>23081144</v>
      </c>
      <c r="M3876">
        <v>4.2</v>
      </c>
      <c r="P3876" s="29">
        <f t="shared" si="162"/>
        <v>0.53333333333333333</v>
      </c>
    </row>
    <row r="3877" spans="1:16" hidden="1" x14ac:dyDescent="0.25">
      <c r="A3877">
        <v>191368622</v>
      </c>
      <c r="B3877">
        <v>803400</v>
      </c>
      <c r="C3877" t="s">
        <v>212</v>
      </c>
      <c r="D3877">
        <v>2021795</v>
      </c>
      <c r="E3877" t="s">
        <v>222</v>
      </c>
      <c r="F3877" t="s">
        <v>214</v>
      </c>
      <c r="G3877" t="s">
        <v>215</v>
      </c>
      <c r="H3877">
        <v>3</v>
      </c>
      <c r="I3877">
        <v>2016</v>
      </c>
      <c r="J3877">
        <v>1</v>
      </c>
      <c r="L3877">
        <v>23078735</v>
      </c>
      <c r="M3877">
        <v>3.4</v>
      </c>
      <c r="P3877" s="29">
        <f t="shared" si="162"/>
        <v>0.39999999999999997</v>
      </c>
    </row>
    <row r="3878" spans="1:16" hidden="1" x14ac:dyDescent="0.25">
      <c r="A3878">
        <v>191368622</v>
      </c>
      <c r="B3878">
        <v>803400</v>
      </c>
      <c r="C3878" t="s">
        <v>212</v>
      </c>
      <c r="D3878">
        <v>2021756</v>
      </c>
      <c r="E3878" t="s">
        <v>253</v>
      </c>
      <c r="F3878" t="s">
        <v>214</v>
      </c>
      <c r="G3878" t="s">
        <v>215</v>
      </c>
      <c r="H3878">
        <v>3</v>
      </c>
      <c r="I3878">
        <v>2016</v>
      </c>
      <c r="J3878">
        <v>1</v>
      </c>
      <c r="L3878">
        <v>23081183</v>
      </c>
      <c r="M3878">
        <v>3.7</v>
      </c>
      <c r="P3878" s="29">
        <f t="shared" si="162"/>
        <v>0.45</v>
      </c>
    </row>
    <row r="3879" spans="1:16" hidden="1" x14ac:dyDescent="0.25">
      <c r="A3879">
        <v>191368622</v>
      </c>
      <c r="B3879">
        <v>803400</v>
      </c>
      <c r="C3879" t="s">
        <v>212</v>
      </c>
      <c r="D3879">
        <v>2005131</v>
      </c>
      <c r="E3879" t="s">
        <v>228</v>
      </c>
      <c r="F3879" t="s">
        <v>214</v>
      </c>
      <c r="G3879" t="s">
        <v>215</v>
      </c>
      <c r="H3879">
        <v>2</v>
      </c>
      <c r="I3879">
        <v>2016</v>
      </c>
      <c r="J3879">
        <v>1</v>
      </c>
      <c r="L3879">
        <v>23081641</v>
      </c>
      <c r="M3879">
        <v>5.5</v>
      </c>
      <c r="P3879" s="29">
        <f t="shared" si="162"/>
        <v>0.75</v>
      </c>
    </row>
    <row r="3880" spans="1:16" hidden="1" x14ac:dyDescent="0.25">
      <c r="A3880">
        <v>191368622</v>
      </c>
      <c r="B3880">
        <v>803400</v>
      </c>
      <c r="C3880" t="s">
        <v>212</v>
      </c>
      <c r="D3880">
        <v>2004099</v>
      </c>
      <c r="E3880" t="s">
        <v>245</v>
      </c>
      <c r="F3880" t="s">
        <v>214</v>
      </c>
      <c r="G3880" t="s">
        <v>215</v>
      </c>
      <c r="H3880">
        <v>2</v>
      </c>
      <c r="I3880">
        <v>2016</v>
      </c>
      <c r="J3880">
        <v>1</v>
      </c>
      <c r="L3880">
        <v>23073318</v>
      </c>
      <c r="M3880">
        <v>5.3</v>
      </c>
      <c r="P3880" s="29">
        <f t="shared" si="162"/>
        <v>0.71666666666666667</v>
      </c>
    </row>
    <row r="3881" spans="1:16" hidden="1" x14ac:dyDescent="0.25">
      <c r="A3881">
        <v>191368622</v>
      </c>
      <c r="B3881">
        <v>803400</v>
      </c>
      <c r="C3881" t="s">
        <v>212</v>
      </c>
      <c r="D3881">
        <v>2019154</v>
      </c>
      <c r="E3881" t="s">
        <v>225</v>
      </c>
      <c r="F3881" t="s">
        <v>214</v>
      </c>
      <c r="G3881" t="s">
        <v>215</v>
      </c>
      <c r="H3881">
        <v>4</v>
      </c>
      <c r="I3881">
        <v>2016</v>
      </c>
      <c r="J3881">
        <v>1</v>
      </c>
      <c r="L3881">
        <v>23079946</v>
      </c>
      <c r="P3881" s="29" t="str">
        <f t="shared" si="162"/>
        <v>DRP</v>
      </c>
    </row>
    <row r="3882" spans="1:16" hidden="1" x14ac:dyDescent="0.25">
      <c r="A3882">
        <v>191368622</v>
      </c>
      <c r="B3882">
        <v>803400</v>
      </c>
      <c r="C3882" t="s">
        <v>212</v>
      </c>
      <c r="D3882">
        <v>2019272</v>
      </c>
      <c r="E3882" t="s">
        <v>249</v>
      </c>
      <c r="F3882" t="s">
        <v>214</v>
      </c>
      <c r="G3882" t="s">
        <v>215</v>
      </c>
      <c r="H3882">
        <v>2</v>
      </c>
      <c r="I3882">
        <v>2016</v>
      </c>
      <c r="J3882">
        <v>2</v>
      </c>
      <c r="L3882">
        <v>23086060</v>
      </c>
      <c r="M3882">
        <v>5.5</v>
      </c>
      <c r="P3882" s="29">
        <f t="shared" si="162"/>
        <v>0.75</v>
      </c>
    </row>
    <row r="3883" spans="1:16" hidden="1" x14ac:dyDescent="0.25">
      <c r="A3883">
        <v>191368622</v>
      </c>
      <c r="B3883">
        <v>803400</v>
      </c>
      <c r="C3883" t="s">
        <v>212</v>
      </c>
      <c r="D3883">
        <v>2019154</v>
      </c>
      <c r="E3883" t="s">
        <v>225</v>
      </c>
      <c r="F3883" t="s">
        <v>214</v>
      </c>
      <c r="G3883" t="s">
        <v>215</v>
      </c>
      <c r="H3883">
        <v>2</v>
      </c>
      <c r="I3883">
        <v>2016</v>
      </c>
      <c r="J3883">
        <v>2</v>
      </c>
      <c r="L3883">
        <v>23086752</v>
      </c>
      <c r="M3883">
        <v>5.7</v>
      </c>
      <c r="P3883" s="29">
        <f t="shared" si="162"/>
        <v>0.78333333333333333</v>
      </c>
    </row>
    <row r="3884" spans="1:16" hidden="1" x14ac:dyDescent="0.25">
      <c r="A3884">
        <v>191368622</v>
      </c>
      <c r="B3884">
        <v>803400</v>
      </c>
      <c r="C3884" t="s">
        <v>212</v>
      </c>
      <c r="D3884">
        <v>2021756</v>
      </c>
      <c r="E3884" t="s">
        <v>253</v>
      </c>
      <c r="F3884" t="s">
        <v>214</v>
      </c>
      <c r="G3884" t="s">
        <v>215</v>
      </c>
      <c r="H3884">
        <v>2</v>
      </c>
      <c r="I3884">
        <v>2016</v>
      </c>
      <c r="J3884">
        <v>2</v>
      </c>
      <c r="L3884">
        <v>23086834</v>
      </c>
      <c r="M3884">
        <v>4.4000000000000004</v>
      </c>
      <c r="P3884" s="29">
        <f t="shared" si="162"/>
        <v>0.56666666666666676</v>
      </c>
    </row>
    <row r="3885" spans="1:16" hidden="1" x14ac:dyDescent="0.25">
      <c r="A3885">
        <v>191368622</v>
      </c>
      <c r="B3885">
        <v>803400</v>
      </c>
      <c r="C3885" t="s">
        <v>212</v>
      </c>
      <c r="D3885">
        <v>2021795</v>
      </c>
      <c r="E3885" t="s">
        <v>222</v>
      </c>
      <c r="F3885" t="s">
        <v>214</v>
      </c>
      <c r="G3885" t="s">
        <v>215</v>
      </c>
      <c r="H3885">
        <v>2</v>
      </c>
      <c r="I3885">
        <v>2016</v>
      </c>
      <c r="J3885">
        <v>2</v>
      </c>
      <c r="L3885">
        <v>23084481</v>
      </c>
      <c r="M3885">
        <v>4.2</v>
      </c>
      <c r="P3885" s="29">
        <f t="shared" si="162"/>
        <v>0.53333333333333333</v>
      </c>
    </row>
    <row r="3886" spans="1:16" hidden="1" x14ac:dyDescent="0.25">
      <c r="A3886">
        <v>191368622</v>
      </c>
      <c r="B3886">
        <v>803400</v>
      </c>
      <c r="C3886" t="s">
        <v>212</v>
      </c>
      <c r="D3886">
        <v>2021580</v>
      </c>
      <c r="E3886" t="s">
        <v>241</v>
      </c>
      <c r="F3886" t="s">
        <v>214</v>
      </c>
      <c r="G3886" t="s">
        <v>215</v>
      </c>
      <c r="H3886">
        <v>3</v>
      </c>
      <c r="I3886">
        <v>2016</v>
      </c>
      <c r="J3886">
        <v>2</v>
      </c>
      <c r="L3886">
        <v>23086825</v>
      </c>
      <c r="M3886">
        <v>3.1</v>
      </c>
      <c r="P3886" s="29">
        <f t="shared" si="162"/>
        <v>0.35000000000000003</v>
      </c>
    </row>
    <row r="3887" spans="1:16" hidden="1" x14ac:dyDescent="0.25">
      <c r="A3887">
        <v>191368622</v>
      </c>
      <c r="B3887">
        <v>803400</v>
      </c>
      <c r="C3887" t="s">
        <v>212</v>
      </c>
      <c r="D3887">
        <v>2021580</v>
      </c>
      <c r="E3887" t="s">
        <v>241</v>
      </c>
      <c r="F3887" t="s">
        <v>214</v>
      </c>
      <c r="G3887" t="s">
        <v>215</v>
      </c>
      <c r="H3887">
        <v>2</v>
      </c>
      <c r="I3887">
        <v>2017</v>
      </c>
      <c r="J3887">
        <v>1</v>
      </c>
      <c r="L3887">
        <v>23092926</v>
      </c>
      <c r="M3887">
        <v>4</v>
      </c>
      <c r="P3887" s="29">
        <f t="shared" si="162"/>
        <v>0.5</v>
      </c>
    </row>
    <row r="3888" spans="1:16" hidden="1" x14ac:dyDescent="0.25">
      <c r="A3888">
        <v>191368622</v>
      </c>
      <c r="B3888">
        <v>803400</v>
      </c>
      <c r="C3888" t="s">
        <v>212</v>
      </c>
      <c r="D3888">
        <v>2021993</v>
      </c>
      <c r="E3888" t="s">
        <v>256</v>
      </c>
      <c r="F3888" t="s">
        <v>214</v>
      </c>
      <c r="G3888" t="s">
        <v>215</v>
      </c>
      <c r="H3888">
        <v>2</v>
      </c>
      <c r="I3888">
        <v>2017</v>
      </c>
      <c r="J3888">
        <v>1</v>
      </c>
      <c r="L3888">
        <v>23093317</v>
      </c>
      <c r="M3888">
        <v>5</v>
      </c>
      <c r="P3888" s="29">
        <f t="shared" si="162"/>
        <v>0.66666666666666663</v>
      </c>
    </row>
    <row r="3889" spans="1:16" hidden="1" x14ac:dyDescent="0.25">
      <c r="A3889">
        <v>191368622</v>
      </c>
      <c r="B3889">
        <v>803400</v>
      </c>
      <c r="C3889" t="s">
        <v>212</v>
      </c>
      <c r="D3889">
        <v>2021797</v>
      </c>
      <c r="E3889" t="s">
        <v>234</v>
      </c>
      <c r="F3889" t="s">
        <v>214</v>
      </c>
      <c r="G3889" t="s">
        <v>215</v>
      </c>
      <c r="H3889">
        <v>2</v>
      </c>
      <c r="I3889">
        <v>2017</v>
      </c>
      <c r="J3889">
        <v>1</v>
      </c>
      <c r="L3889">
        <v>23091399</v>
      </c>
      <c r="M3889">
        <v>5.2</v>
      </c>
      <c r="P3889" s="29">
        <f t="shared" si="162"/>
        <v>0.70000000000000007</v>
      </c>
    </row>
    <row r="3890" spans="1:16" hidden="1" x14ac:dyDescent="0.25">
      <c r="A3890">
        <v>191368622</v>
      </c>
      <c r="B3890">
        <v>803400</v>
      </c>
      <c r="C3890" t="s">
        <v>212</v>
      </c>
      <c r="D3890">
        <v>2004453</v>
      </c>
      <c r="E3890" t="s">
        <v>239</v>
      </c>
      <c r="F3890" t="s">
        <v>214</v>
      </c>
      <c r="G3890" t="s">
        <v>215</v>
      </c>
      <c r="H3890">
        <v>2</v>
      </c>
      <c r="I3890">
        <v>2017</v>
      </c>
      <c r="J3890">
        <v>1</v>
      </c>
      <c r="L3890">
        <v>23091429</v>
      </c>
      <c r="M3890">
        <v>4.5</v>
      </c>
      <c r="P3890" s="29">
        <f t="shared" si="162"/>
        <v>0.58333333333333337</v>
      </c>
    </row>
    <row r="3891" spans="1:16" hidden="1" x14ac:dyDescent="0.25">
      <c r="A3891">
        <v>191368622</v>
      </c>
      <c r="B3891">
        <v>803400</v>
      </c>
      <c r="C3891" t="s">
        <v>212</v>
      </c>
      <c r="D3891">
        <v>2021874</v>
      </c>
      <c r="E3891" t="s">
        <v>226</v>
      </c>
      <c r="F3891" t="s">
        <v>214</v>
      </c>
      <c r="G3891" t="s">
        <v>215</v>
      </c>
      <c r="H3891">
        <v>2</v>
      </c>
      <c r="I3891">
        <v>2017</v>
      </c>
      <c r="J3891">
        <v>1</v>
      </c>
      <c r="M3891">
        <v>4.2</v>
      </c>
      <c r="N3891" t="s">
        <v>231</v>
      </c>
      <c r="P3891" s="29">
        <f t="shared" si="162"/>
        <v>0.53333333333333333</v>
      </c>
    </row>
    <row r="3892" spans="1:16" hidden="1" x14ac:dyDescent="0.25">
      <c r="A3892">
        <v>191368622</v>
      </c>
      <c r="B3892">
        <v>803400</v>
      </c>
      <c r="C3892" t="s">
        <v>212</v>
      </c>
      <c r="D3892">
        <v>2021645</v>
      </c>
      <c r="E3892" t="s">
        <v>251</v>
      </c>
      <c r="F3892" t="s">
        <v>214</v>
      </c>
      <c r="G3892" t="s">
        <v>215</v>
      </c>
      <c r="H3892">
        <v>3</v>
      </c>
      <c r="I3892">
        <v>2017</v>
      </c>
      <c r="J3892">
        <v>2</v>
      </c>
      <c r="L3892">
        <v>23099058</v>
      </c>
      <c r="M3892">
        <v>3.5</v>
      </c>
      <c r="P3892" s="29">
        <f t="shared" si="162"/>
        <v>0.41666666666666669</v>
      </c>
    </row>
    <row r="3893" spans="1:16" hidden="1" x14ac:dyDescent="0.25">
      <c r="A3893">
        <v>191368622</v>
      </c>
      <c r="B3893">
        <v>803400</v>
      </c>
      <c r="C3893" t="s">
        <v>212</v>
      </c>
      <c r="D3893">
        <v>2021781</v>
      </c>
      <c r="E3893" t="s">
        <v>235</v>
      </c>
      <c r="F3893" t="s">
        <v>214</v>
      </c>
      <c r="G3893" t="s">
        <v>215</v>
      </c>
      <c r="H3893">
        <v>3</v>
      </c>
      <c r="I3893">
        <v>2017</v>
      </c>
      <c r="J3893">
        <v>2</v>
      </c>
      <c r="L3893">
        <v>23101189</v>
      </c>
      <c r="M3893">
        <v>3.5</v>
      </c>
      <c r="P3893" s="29">
        <f t="shared" si="162"/>
        <v>0.41666666666666669</v>
      </c>
    </row>
    <row r="3894" spans="1:16" hidden="1" x14ac:dyDescent="0.25">
      <c r="A3894">
        <v>191368622</v>
      </c>
      <c r="B3894">
        <v>803400</v>
      </c>
      <c r="C3894" t="s">
        <v>212</v>
      </c>
      <c r="D3894">
        <v>2021725</v>
      </c>
      <c r="E3894" t="s">
        <v>257</v>
      </c>
      <c r="F3894" t="s">
        <v>214</v>
      </c>
      <c r="G3894" t="s">
        <v>215</v>
      </c>
      <c r="H3894">
        <v>3</v>
      </c>
      <c r="I3894">
        <v>2017</v>
      </c>
      <c r="J3894">
        <v>2</v>
      </c>
      <c r="L3894">
        <v>23097532</v>
      </c>
      <c r="M3894">
        <v>2.9</v>
      </c>
      <c r="P3894" s="29">
        <f t="shared" si="162"/>
        <v>0.31666666666666665</v>
      </c>
    </row>
    <row r="3895" spans="1:16" hidden="1" x14ac:dyDescent="0.25">
      <c r="A3895">
        <v>191368622</v>
      </c>
      <c r="B3895">
        <v>803400</v>
      </c>
      <c r="C3895" t="s">
        <v>212</v>
      </c>
      <c r="D3895">
        <v>2021706</v>
      </c>
      <c r="E3895" t="s">
        <v>271</v>
      </c>
      <c r="F3895" t="s">
        <v>214</v>
      </c>
      <c r="G3895" t="s">
        <v>215</v>
      </c>
      <c r="H3895">
        <v>2</v>
      </c>
      <c r="I3895">
        <v>2017</v>
      </c>
      <c r="J3895">
        <v>2</v>
      </c>
      <c r="L3895">
        <v>23097625</v>
      </c>
      <c r="M3895">
        <v>4.8</v>
      </c>
      <c r="P3895" s="29">
        <f t="shared" si="162"/>
        <v>0.6333333333333333</v>
      </c>
    </row>
    <row r="3896" spans="1:16" hidden="1" x14ac:dyDescent="0.25">
      <c r="A3896">
        <v>191368622</v>
      </c>
      <c r="B3896">
        <v>803400</v>
      </c>
      <c r="C3896" t="s">
        <v>212</v>
      </c>
      <c r="D3896">
        <v>2021638</v>
      </c>
      <c r="E3896" t="s">
        <v>250</v>
      </c>
      <c r="F3896" t="s">
        <v>214</v>
      </c>
      <c r="G3896" t="s">
        <v>215</v>
      </c>
      <c r="H3896">
        <v>2</v>
      </c>
      <c r="I3896">
        <v>2017</v>
      </c>
      <c r="J3896">
        <v>2</v>
      </c>
      <c r="M3896">
        <v>4</v>
      </c>
      <c r="N3896" t="s">
        <v>231</v>
      </c>
      <c r="P3896" s="29">
        <f t="shared" si="162"/>
        <v>0.5</v>
      </c>
    </row>
    <row r="3897" spans="1:16" hidden="1" x14ac:dyDescent="0.25">
      <c r="A3897">
        <v>191368622</v>
      </c>
      <c r="B3897">
        <v>803400</v>
      </c>
      <c r="C3897" t="s">
        <v>212</v>
      </c>
      <c r="D3897">
        <v>2021638</v>
      </c>
      <c r="E3897" t="s">
        <v>250</v>
      </c>
      <c r="F3897" t="s">
        <v>214</v>
      </c>
      <c r="G3897" t="s">
        <v>215</v>
      </c>
      <c r="H3897">
        <v>4</v>
      </c>
      <c r="I3897">
        <v>2017</v>
      </c>
      <c r="J3897">
        <v>2</v>
      </c>
      <c r="L3897">
        <v>23101182</v>
      </c>
      <c r="P3897" s="29" t="str">
        <f t="shared" si="162"/>
        <v>DRP</v>
      </c>
    </row>
    <row r="3898" spans="1:16" hidden="1" x14ac:dyDescent="0.25">
      <c r="A3898">
        <v>191368622</v>
      </c>
      <c r="B3898">
        <v>803400</v>
      </c>
      <c r="C3898" t="s">
        <v>212</v>
      </c>
      <c r="D3898">
        <v>2021850</v>
      </c>
      <c r="E3898" t="s">
        <v>233</v>
      </c>
      <c r="F3898" t="s">
        <v>214</v>
      </c>
      <c r="G3898" t="s">
        <v>215</v>
      </c>
      <c r="H3898">
        <v>4</v>
      </c>
      <c r="I3898">
        <v>2017</v>
      </c>
      <c r="J3898">
        <v>2</v>
      </c>
      <c r="L3898">
        <v>23099061</v>
      </c>
      <c r="P3898" s="29" t="str">
        <f t="shared" si="162"/>
        <v>DRP</v>
      </c>
    </row>
    <row r="3899" spans="1:16" hidden="1" x14ac:dyDescent="0.25">
      <c r="A3899">
        <v>191368622</v>
      </c>
      <c r="B3899">
        <v>803400</v>
      </c>
      <c r="C3899" t="s">
        <v>212</v>
      </c>
      <c r="D3899">
        <v>2021858</v>
      </c>
      <c r="E3899" t="s">
        <v>230</v>
      </c>
      <c r="F3899" t="s">
        <v>214</v>
      </c>
      <c r="G3899" t="s">
        <v>215</v>
      </c>
      <c r="H3899">
        <v>4</v>
      </c>
      <c r="I3899">
        <v>2018</v>
      </c>
      <c r="J3899">
        <v>1</v>
      </c>
      <c r="L3899">
        <v>23107204</v>
      </c>
      <c r="P3899" s="29" t="str">
        <f t="shared" si="162"/>
        <v>DRP</v>
      </c>
    </row>
    <row r="3900" spans="1:16" hidden="1" x14ac:dyDescent="0.25">
      <c r="A3900">
        <v>191368622</v>
      </c>
      <c r="B3900">
        <v>803400</v>
      </c>
      <c r="C3900" t="s">
        <v>212</v>
      </c>
      <c r="D3900">
        <v>2004452</v>
      </c>
      <c r="E3900" t="s">
        <v>240</v>
      </c>
      <c r="F3900" t="s">
        <v>214</v>
      </c>
      <c r="G3900" t="s">
        <v>215</v>
      </c>
      <c r="H3900">
        <v>2</v>
      </c>
      <c r="I3900">
        <v>2018</v>
      </c>
      <c r="J3900">
        <v>1</v>
      </c>
      <c r="L3900">
        <v>23106897</v>
      </c>
      <c r="M3900">
        <v>4</v>
      </c>
      <c r="P3900" s="29">
        <f t="shared" si="162"/>
        <v>0.5</v>
      </c>
    </row>
    <row r="3901" spans="1:16" hidden="1" x14ac:dyDescent="0.25">
      <c r="A3901">
        <v>191368622</v>
      </c>
      <c r="B3901">
        <v>803400</v>
      </c>
      <c r="C3901" t="s">
        <v>212</v>
      </c>
      <c r="D3901">
        <v>2021615</v>
      </c>
      <c r="E3901" t="s">
        <v>255</v>
      </c>
      <c r="F3901" t="s">
        <v>214</v>
      </c>
      <c r="G3901" t="s">
        <v>215</v>
      </c>
      <c r="H3901">
        <v>2</v>
      </c>
      <c r="I3901">
        <v>2018</v>
      </c>
      <c r="J3901">
        <v>1</v>
      </c>
      <c r="L3901">
        <v>23107757</v>
      </c>
      <c r="M3901">
        <v>4.2</v>
      </c>
      <c r="P3901" s="29">
        <f t="shared" si="162"/>
        <v>0.53333333333333333</v>
      </c>
    </row>
    <row r="3902" spans="1:16" hidden="1" x14ac:dyDescent="0.25">
      <c r="A3902">
        <v>191368622</v>
      </c>
      <c r="B3902">
        <v>803400</v>
      </c>
      <c r="C3902" t="s">
        <v>212</v>
      </c>
      <c r="D3902">
        <v>2021640</v>
      </c>
      <c r="E3902" t="s">
        <v>227</v>
      </c>
      <c r="F3902" t="s">
        <v>214</v>
      </c>
      <c r="G3902" t="s">
        <v>215</v>
      </c>
      <c r="H3902">
        <v>2</v>
      </c>
      <c r="I3902">
        <v>2018</v>
      </c>
      <c r="J3902">
        <v>1</v>
      </c>
      <c r="L3902">
        <v>23108120</v>
      </c>
      <c r="M3902">
        <v>4</v>
      </c>
      <c r="P3902" s="29">
        <f t="shared" si="162"/>
        <v>0.5</v>
      </c>
    </row>
    <row r="3903" spans="1:16" hidden="1" x14ac:dyDescent="0.25">
      <c r="A3903">
        <v>191368622</v>
      </c>
      <c r="B3903">
        <v>803400</v>
      </c>
      <c r="C3903" t="s">
        <v>212</v>
      </c>
      <c r="D3903">
        <v>2021645</v>
      </c>
      <c r="E3903" t="s">
        <v>251</v>
      </c>
      <c r="F3903" t="s">
        <v>214</v>
      </c>
      <c r="G3903" t="s">
        <v>215</v>
      </c>
      <c r="H3903">
        <v>2</v>
      </c>
      <c r="I3903">
        <v>2018</v>
      </c>
      <c r="J3903">
        <v>1</v>
      </c>
      <c r="L3903">
        <v>23107080</v>
      </c>
      <c r="M3903">
        <v>5.2</v>
      </c>
      <c r="P3903" s="29">
        <f t="shared" si="162"/>
        <v>0.70000000000000007</v>
      </c>
    </row>
    <row r="3904" spans="1:16" hidden="1" x14ac:dyDescent="0.25">
      <c r="A3904">
        <v>191368622</v>
      </c>
      <c r="B3904">
        <v>803400</v>
      </c>
      <c r="C3904" t="s">
        <v>212</v>
      </c>
      <c r="D3904">
        <v>2021781</v>
      </c>
      <c r="E3904" t="s">
        <v>235</v>
      </c>
      <c r="F3904" t="s">
        <v>214</v>
      </c>
      <c r="G3904" t="s">
        <v>215</v>
      </c>
      <c r="H3904">
        <v>2</v>
      </c>
      <c r="I3904">
        <v>2018</v>
      </c>
      <c r="J3904">
        <v>1</v>
      </c>
      <c r="L3904">
        <v>23108207</v>
      </c>
      <c r="M3904">
        <v>4.0999999999999996</v>
      </c>
      <c r="P3904" s="29">
        <f t="shared" si="162"/>
        <v>0.51666666666666661</v>
      </c>
    </row>
    <row r="3905" spans="1:16" hidden="1" x14ac:dyDescent="0.25">
      <c r="A3905">
        <v>191368622</v>
      </c>
      <c r="B3905">
        <v>803400</v>
      </c>
      <c r="C3905" t="s">
        <v>212</v>
      </c>
      <c r="D3905">
        <v>2021725</v>
      </c>
      <c r="E3905" t="s">
        <v>257</v>
      </c>
      <c r="F3905" t="s">
        <v>214</v>
      </c>
      <c r="G3905" t="s">
        <v>215</v>
      </c>
      <c r="H3905">
        <v>2</v>
      </c>
      <c r="I3905">
        <v>2018</v>
      </c>
      <c r="J3905">
        <v>1</v>
      </c>
      <c r="L3905">
        <v>23107715</v>
      </c>
      <c r="M3905">
        <v>4</v>
      </c>
      <c r="P3905" s="29">
        <f t="shared" si="162"/>
        <v>0.5</v>
      </c>
    </row>
    <row r="3906" spans="1:16" hidden="1" x14ac:dyDescent="0.25">
      <c r="A3906">
        <v>191368622</v>
      </c>
      <c r="B3906">
        <v>803400</v>
      </c>
      <c r="C3906" t="s">
        <v>212</v>
      </c>
      <c r="D3906">
        <v>2004459</v>
      </c>
      <c r="E3906" t="s">
        <v>238</v>
      </c>
      <c r="F3906" t="s">
        <v>214</v>
      </c>
      <c r="G3906" t="s">
        <v>215</v>
      </c>
      <c r="H3906">
        <v>2</v>
      </c>
      <c r="I3906">
        <v>2018</v>
      </c>
      <c r="J3906">
        <v>2</v>
      </c>
      <c r="L3906">
        <v>23114825</v>
      </c>
      <c r="M3906">
        <v>5</v>
      </c>
      <c r="P3906" s="29">
        <f t="shared" si="162"/>
        <v>0.66666666666666663</v>
      </c>
    </row>
    <row r="3907" spans="1:16" hidden="1" x14ac:dyDescent="0.25">
      <c r="A3907">
        <v>191368622</v>
      </c>
      <c r="B3907">
        <v>803400</v>
      </c>
      <c r="C3907" t="s">
        <v>212</v>
      </c>
      <c r="D3907">
        <v>2021853</v>
      </c>
      <c r="E3907" t="s">
        <v>258</v>
      </c>
      <c r="F3907" t="s">
        <v>214</v>
      </c>
      <c r="G3907" t="s">
        <v>215</v>
      </c>
      <c r="H3907">
        <v>2</v>
      </c>
      <c r="I3907">
        <v>2018</v>
      </c>
      <c r="J3907">
        <v>2</v>
      </c>
      <c r="L3907">
        <v>23114793</v>
      </c>
      <c r="M3907">
        <v>4.8</v>
      </c>
      <c r="P3907" s="29">
        <f t="shared" si="162"/>
        <v>0.6333333333333333</v>
      </c>
    </row>
    <row r="3908" spans="1:16" hidden="1" x14ac:dyDescent="0.25">
      <c r="A3908">
        <v>191368622</v>
      </c>
      <c r="B3908">
        <v>803400</v>
      </c>
      <c r="C3908" t="s">
        <v>212</v>
      </c>
      <c r="D3908">
        <v>2021850</v>
      </c>
      <c r="E3908" t="s">
        <v>233</v>
      </c>
      <c r="F3908" t="s">
        <v>214</v>
      </c>
      <c r="G3908" t="s">
        <v>215</v>
      </c>
      <c r="H3908">
        <v>2</v>
      </c>
      <c r="I3908">
        <v>2018</v>
      </c>
      <c r="J3908">
        <v>2</v>
      </c>
      <c r="L3908">
        <v>23114827</v>
      </c>
      <c r="M3908">
        <v>6</v>
      </c>
      <c r="P3908" s="29">
        <f t="shared" si="162"/>
        <v>0.83333333333333337</v>
      </c>
    </row>
    <row r="3909" spans="1:16" hidden="1" x14ac:dyDescent="0.25">
      <c r="A3909">
        <v>191368622</v>
      </c>
      <c r="B3909">
        <v>803400</v>
      </c>
      <c r="C3909" t="s">
        <v>212</v>
      </c>
      <c r="D3909">
        <v>2021679</v>
      </c>
      <c r="E3909" t="s">
        <v>259</v>
      </c>
      <c r="F3909" t="s">
        <v>214</v>
      </c>
      <c r="G3909" t="s">
        <v>215</v>
      </c>
      <c r="H3909">
        <v>3</v>
      </c>
      <c r="I3909">
        <v>2018</v>
      </c>
      <c r="J3909">
        <v>2</v>
      </c>
      <c r="L3909">
        <v>23116297</v>
      </c>
      <c r="M3909">
        <v>3.6</v>
      </c>
      <c r="P3909" s="29">
        <f t="shared" si="162"/>
        <v>0.43333333333333335</v>
      </c>
    </row>
    <row r="3910" spans="1:16" hidden="1" x14ac:dyDescent="0.25">
      <c r="A3910">
        <v>191368622</v>
      </c>
      <c r="B3910">
        <v>803400</v>
      </c>
      <c r="C3910" t="s">
        <v>212</v>
      </c>
      <c r="D3910">
        <v>2021747</v>
      </c>
      <c r="E3910" t="s">
        <v>270</v>
      </c>
      <c r="F3910" t="s">
        <v>214</v>
      </c>
      <c r="G3910" t="s">
        <v>215</v>
      </c>
      <c r="H3910">
        <v>2</v>
      </c>
      <c r="I3910">
        <v>2018</v>
      </c>
      <c r="J3910">
        <v>2</v>
      </c>
      <c r="L3910">
        <v>23114826</v>
      </c>
      <c r="M3910">
        <v>4.7</v>
      </c>
      <c r="P3910" s="29">
        <f t="shared" si="162"/>
        <v>0.6166666666666667</v>
      </c>
    </row>
    <row r="3911" spans="1:16" hidden="1" x14ac:dyDescent="0.25">
      <c r="A3911">
        <v>191368622</v>
      </c>
      <c r="B3911">
        <v>803400</v>
      </c>
      <c r="C3911" t="s">
        <v>212</v>
      </c>
      <c r="D3911">
        <v>2019273</v>
      </c>
      <c r="E3911" t="s">
        <v>248</v>
      </c>
      <c r="F3911" t="s">
        <v>214</v>
      </c>
      <c r="G3911" t="s">
        <v>215</v>
      </c>
      <c r="H3911">
        <v>2</v>
      </c>
      <c r="I3911">
        <v>2018</v>
      </c>
      <c r="J3911">
        <v>2</v>
      </c>
      <c r="L3911">
        <v>23115046</v>
      </c>
      <c r="M3911">
        <v>5.3</v>
      </c>
      <c r="P3911" s="29">
        <f t="shared" si="162"/>
        <v>0.71666666666666667</v>
      </c>
    </row>
    <row r="3912" spans="1:16" hidden="1" x14ac:dyDescent="0.25">
      <c r="A3912">
        <v>191368622</v>
      </c>
      <c r="B3912">
        <v>803400</v>
      </c>
      <c r="C3912" t="s">
        <v>212</v>
      </c>
      <c r="D3912">
        <v>2021773</v>
      </c>
      <c r="E3912" t="s">
        <v>286</v>
      </c>
      <c r="F3912" t="s">
        <v>214</v>
      </c>
      <c r="G3912" t="s">
        <v>215</v>
      </c>
      <c r="H3912">
        <v>2</v>
      </c>
      <c r="I3912">
        <v>2019</v>
      </c>
      <c r="J3912">
        <v>1</v>
      </c>
      <c r="L3912">
        <v>23120814</v>
      </c>
      <c r="M3912">
        <v>4.8</v>
      </c>
      <c r="P3912" s="29">
        <f t="shared" si="162"/>
        <v>0.6333333333333333</v>
      </c>
    </row>
    <row r="3913" spans="1:16" hidden="1" x14ac:dyDescent="0.25">
      <c r="A3913">
        <v>191368622</v>
      </c>
      <c r="B3913">
        <v>803400</v>
      </c>
      <c r="C3913" t="s">
        <v>212</v>
      </c>
      <c r="D3913">
        <v>2021858</v>
      </c>
      <c r="E3913" t="s">
        <v>230</v>
      </c>
      <c r="F3913" t="s">
        <v>214</v>
      </c>
      <c r="G3913" t="s">
        <v>215</v>
      </c>
      <c r="H3913">
        <v>2</v>
      </c>
      <c r="I3913">
        <v>2019</v>
      </c>
      <c r="J3913">
        <v>1</v>
      </c>
      <c r="L3913">
        <v>23120796</v>
      </c>
      <c r="M3913">
        <v>5.3</v>
      </c>
      <c r="P3913" s="29">
        <f t="shared" si="162"/>
        <v>0.71666666666666667</v>
      </c>
    </row>
    <row r="3914" spans="1:16" hidden="1" x14ac:dyDescent="0.25">
      <c r="A3914">
        <v>191368622</v>
      </c>
      <c r="B3914">
        <v>803400</v>
      </c>
      <c r="C3914" t="s">
        <v>212</v>
      </c>
      <c r="D3914">
        <v>2021734</v>
      </c>
      <c r="E3914" t="s">
        <v>252</v>
      </c>
      <c r="F3914" t="s">
        <v>214</v>
      </c>
      <c r="G3914" t="s">
        <v>215</v>
      </c>
      <c r="H3914">
        <v>2</v>
      </c>
      <c r="I3914">
        <v>2019</v>
      </c>
      <c r="J3914">
        <v>1</v>
      </c>
      <c r="L3914">
        <v>23120792</v>
      </c>
      <c r="M3914">
        <v>5.8</v>
      </c>
      <c r="P3914" s="29">
        <f t="shared" si="162"/>
        <v>0.79999999999999993</v>
      </c>
    </row>
    <row r="3915" spans="1:16" hidden="1" x14ac:dyDescent="0.25">
      <c r="A3915">
        <v>191368622</v>
      </c>
      <c r="B3915">
        <v>803400</v>
      </c>
      <c r="C3915" t="s">
        <v>212</v>
      </c>
      <c r="D3915">
        <v>2004469</v>
      </c>
      <c r="E3915" t="s">
        <v>266</v>
      </c>
      <c r="F3915" t="s">
        <v>214</v>
      </c>
      <c r="G3915" t="s">
        <v>215</v>
      </c>
      <c r="H3915">
        <v>2</v>
      </c>
      <c r="I3915">
        <v>2019</v>
      </c>
      <c r="J3915">
        <v>1</v>
      </c>
      <c r="L3915">
        <v>23120808</v>
      </c>
      <c r="M3915">
        <v>4.3</v>
      </c>
      <c r="P3915" s="29">
        <f t="shared" si="162"/>
        <v>0.54999999999999993</v>
      </c>
    </row>
    <row r="3916" spans="1:16" hidden="1" x14ac:dyDescent="0.25">
      <c r="A3916">
        <v>191368622</v>
      </c>
      <c r="B3916">
        <v>803400</v>
      </c>
      <c r="C3916" t="s">
        <v>212</v>
      </c>
      <c r="D3916">
        <v>2021679</v>
      </c>
      <c r="E3916" t="s">
        <v>259</v>
      </c>
      <c r="F3916" t="s">
        <v>214</v>
      </c>
      <c r="G3916" t="s">
        <v>215</v>
      </c>
      <c r="H3916">
        <v>2</v>
      </c>
      <c r="I3916">
        <v>2019</v>
      </c>
      <c r="J3916">
        <v>1</v>
      </c>
      <c r="L3916">
        <v>23122095</v>
      </c>
      <c r="M3916">
        <v>4.4000000000000004</v>
      </c>
      <c r="P3916" s="29">
        <f t="shared" si="162"/>
        <v>0.56666666666666676</v>
      </c>
    </row>
    <row r="3917" spans="1:16" hidden="1" x14ac:dyDescent="0.25">
      <c r="A3917">
        <v>191368622</v>
      </c>
      <c r="B3917">
        <v>803400</v>
      </c>
      <c r="C3917" t="s">
        <v>212</v>
      </c>
      <c r="D3917">
        <v>2021720</v>
      </c>
      <c r="E3917" t="s">
        <v>263</v>
      </c>
      <c r="F3917" t="s">
        <v>214</v>
      </c>
      <c r="G3917" t="s">
        <v>215</v>
      </c>
      <c r="H3917">
        <v>2</v>
      </c>
      <c r="I3917">
        <v>2019</v>
      </c>
      <c r="J3917">
        <v>1</v>
      </c>
      <c r="M3917">
        <v>4.5</v>
      </c>
      <c r="N3917" t="s">
        <v>231</v>
      </c>
      <c r="P3917" s="29">
        <f t="shared" si="162"/>
        <v>0.58333333333333337</v>
      </c>
    </row>
    <row r="3918" spans="1:16" hidden="1" x14ac:dyDescent="0.25">
      <c r="A3918">
        <v>191368622</v>
      </c>
      <c r="B3918">
        <v>803400</v>
      </c>
      <c r="C3918" t="s">
        <v>212</v>
      </c>
      <c r="D3918">
        <v>2027110</v>
      </c>
      <c r="E3918" t="s">
        <v>365</v>
      </c>
      <c r="F3918" t="s">
        <v>320</v>
      </c>
      <c r="G3918" t="s">
        <v>321</v>
      </c>
      <c r="H3918">
        <v>1</v>
      </c>
      <c r="I3918">
        <v>2019</v>
      </c>
      <c r="J3918">
        <v>2</v>
      </c>
      <c r="L3918">
        <v>23130219</v>
      </c>
      <c r="P3918" s="29" t="str">
        <f t="shared" si="162"/>
        <v>NULL</v>
      </c>
    </row>
    <row r="3919" spans="1:16" hidden="1" x14ac:dyDescent="0.25">
      <c r="A3919">
        <v>191368622</v>
      </c>
      <c r="B3919">
        <v>803400</v>
      </c>
      <c r="C3919" t="s">
        <v>212</v>
      </c>
      <c r="D3919">
        <v>2019274</v>
      </c>
      <c r="E3919" t="s">
        <v>247</v>
      </c>
      <c r="F3919" t="s">
        <v>214</v>
      </c>
      <c r="G3919" t="s">
        <v>215</v>
      </c>
      <c r="H3919">
        <v>1</v>
      </c>
      <c r="I3919">
        <v>2019</v>
      </c>
      <c r="J3919">
        <v>2</v>
      </c>
      <c r="L3919">
        <v>23129402</v>
      </c>
      <c r="P3919" s="29" t="str">
        <f t="shared" si="162"/>
        <v>NULL</v>
      </c>
    </row>
    <row r="3920" spans="1:16" hidden="1" x14ac:dyDescent="0.25">
      <c r="A3920">
        <v>191368622</v>
      </c>
      <c r="B3920">
        <v>803400</v>
      </c>
      <c r="C3920" t="s">
        <v>212</v>
      </c>
      <c r="D3920">
        <v>2021742</v>
      </c>
      <c r="E3920" t="s">
        <v>262</v>
      </c>
      <c r="F3920" t="s">
        <v>214</v>
      </c>
      <c r="G3920" t="s">
        <v>215</v>
      </c>
      <c r="H3920">
        <v>1</v>
      </c>
      <c r="I3920">
        <v>2019</v>
      </c>
      <c r="J3920">
        <v>2</v>
      </c>
      <c r="L3920">
        <v>23120240</v>
      </c>
      <c r="P3920" s="29" t="str">
        <f t="shared" si="162"/>
        <v>NULL</v>
      </c>
    </row>
    <row r="3921" spans="1:16" hidden="1" x14ac:dyDescent="0.25">
      <c r="A3921">
        <v>191368622</v>
      </c>
      <c r="B3921">
        <v>803400</v>
      </c>
      <c r="C3921" t="s">
        <v>212</v>
      </c>
      <c r="D3921">
        <v>2021758</v>
      </c>
      <c r="E3921" t="s">
        <v>254</v>
      </c>
      <c r="F3921" t="s">
        <v>214</v>
      </c>
      <c r="G3921" t="s">
        <v>215</v>
      </c>
      <c r="H3921">
        <v>1</v>
      </c>
      <c r="I3921">
        <v>2019</v>
      </c>
      <c r="J3921">
        <v>2</v>
      </c>
      <c r="L3921">
        <v>23128841</v>
      </c>
      <c r="P3921" s="29" t="str">
        <f t="shared" si="162"/>
        <v>NULL</v>
      </c>
    </row>
    <row r="3922" spans="1:16" hidden="1" x14ac:dyDescent="0.25">
      <c r="A3922">
        <v>191368622</v>
      </c>
      <c r="B3922">
        <v>803400</v>
      </c>
      <c r="C3922" t="s">
        <v>212</v>
      </c>
      <c r="D3922">
        <v>2021624</v>
      </c>
      <c r="E3922" t="s">
        <v>243</v>
      </c>
      <c r="F3922" t="s">
        <v>214</v>
      </c>
      <c r="G3922" t="s">
        <v>215</v>
      </c>
      <c r="H3922">
        <v>1</v>
      </c>
      <c r="I3922">
        <v>2019</v>
      </c>
      <c r="J3922">
        <v>2</v>
      </c>
      <c r="L3922">
        <v>23128840</v>
      </c>
      <c r="P3922" s="29" t="str">
        <f t="shared" si="162"/>
        <v>NULL</v>
      </c>
    </row>
    <row r="3923" spans="1:16" hidden="1" x14ac:dyDescent="0.25">
      <c r="A3923">
        <v>191372395</v>
      </c>
      <c r="B3923">
        <v>803401</v>
      </c>
      <c r="C3923" t="s">
        <v>318</v>
      </c>
      <c r="D3923">
        <v>2004098</v>
      </c>
      <c r="E3923" t="s">
        <v>213</v>
      </c>
      <c r="F3923" t="s">
        <v>214</v>
      </c>
      <c r="G3923" t="s">
        <v>215</v>
      </c>
      <c r="H3923">
        <v>2</v>
      </c>
      <c r="I3923">
        <v>2015</v>
      </c>
      <c r="J3923">
        <v>1</v>
      </c>
      <c r="L3923">
        <v>23066602</v>
      </c>
      <c r="M3923">
        <v>6</v>
      </c>
      <c r="P3923" s="29">
        <f t="shared" ref="P3923:P3935" si="163">IF(AND(ISNUMBER(M3923),H3923&lt;&gt;4,N3923&lt;&gt;"X"),(M3923-1)/6,IF(H3923=4,"DRP",IF(AND(H3923=3,M3923="NA"),"BAD",IF(AND(H3923=2),"CVL",IF(AND(H3923=1,ISBLANK(M3923)),"NULL","UNK")))))</f>
        <v>0.83333333333333337</v>
      </c>
    </row>
    <row r="3924" spans="1:16" hidden="1" x14ac:dyDescent="0.25">
      <c r="A3924">
        <v>191372395</v>
      </c>
      <c r="B3924">
        <v>803401</v>
      </c>
      <c r="C3924" t="s">
        <v>318</v>
      </c>
      <c r="D3924">
        <v>2005102</v>
      </c>
      <c r="E3924" t="s">
        <v>218</v>
      </c>
      <c r="F3924" t="s">
        <v>214</v>
      </c>
      <c r="G3924" t="s">
        <v>215</v>
      </c>
      <c r="H3924">
        <v>2</v>
      </c>
      <c r="I3924">
        <v>2015</v>
      </c>
      <c r="J3924">
        <v>1</v>
      </c>
      <c r="L3924">
        <v>23066494</v>
      </c>
      <c r="M3924">
        <v>4.4000000000000004</v>
      </c>
      <c r="P3924" s="29">
        <f t="shared" si="163"/>
        <v>0.56666666666666676</v>
      </c>
    </row>
    <row r="3925" spans="1:16" hidden="1" x14ac:dyDescent="0.25">
      <c r="A3925">
        <v>191372395</v>
      </c>
      <c r="B3925">
        <v>803401</v>
      </c>
      <c r="C3925" t="s">
        <v>318</v>
      </c>
      <c r="D3925">
        <v>2021754</v>
      </c>
      <c r="E3925" t="s">
        <v>216</v>
      </c>
      <c r="F3925" t="s">
        <v>214</v>
      </c>
      <c r="G3925" t="s">
        <v>215</v>
      </c>
      <c r="H3925">
        <v>3</v>
      </c>
      <c r="I3925">
        <v>2015</v>
      </c>
      <c r="J3925">
        <v>1</v>
      </c>
      <c r="L3925">
        <v>23066481</v>
      </c>
      <c r="M3925">
        <v>3.5</v>
      </c>
      <c r="P3925" s="29">
        <f t="shared" si="163"/>
        <v>0.41666666666666669</v>
      </c>
    </row>
    <row r="3926" spans="1:16" hidden="1" x14ac:dyDescent="0.25">
      <c r="A3926">
        <v>191372395</v>
      </c>
      <c r="B3926">
        <v>803401</v>
      </c>
      <c r="C3926" t="s">
        <v>318</v>
      </c>
      <c r="D3926">
        <v>2005099</v>
      </c>
      <c r="E3926" t="s">
        <v>217</v>
      </c>
      <c r="F3926" t="s">
        <v>214</v>
      </c>
      <c r="G3926" t="s">
        <v>215</v>
      </c>
      <c r="H3926">
        <v>2</v>
      </c>
      <c r="I3926">
        <v>2015</v>
      </c>
      <c r="J3926">
        <v>1</v>
      </c>
      <c r="L3926">
        <v>23066433</v>
      </c>
      <c r="M3926">
        <v>5.5</v>
      </c>
      <c r="P3926" s="29">
        <f t="shared" si="163"/>
        <v>0.75</v>
      </c>
    </row>
    <row r="3927" spans="1:16" hidden="1" x14ac:dyDescent="0.25">
      <c r="A3927">
        <v>191372395</v>
      </c>
      <c r="B3927">
        <v>803401</v>
      </c>
      <c r="C3927" t="s">
        <v>318</v>
      </c>
      <c r="D3927">
        <v>2021600</v>
      </c>
      <c r="E3927" t="s">
        <v>219</v>
      </c>
      <c r="F3927" t="s">
        <v>214</v>
      </c>
      <c r="G3927" t="s">
        <v>215</v>
      </c>
      <c r="H3927">
        <v>2</v>
      </c>
      <c r="I3927">
        <v>2015</v>
      </c>
      <c r="J3927">
        <v>1</v>
      </c>
      <c r="L3927">
        <v>23066441</v>
      </c>
      <c r="M3927">
        <v>5</v>
      </c>
      <c r="P3927" s="29">
        <f t="shared" si="163"/>
        <v>0.66666666666666663</v>
      </c>
    </row>
    <row r="3928" spans="1:16" hidden="1" x14ac:dyDescent="0.25">
      <c r="A3928">
        <v>191372395</v>
      </c>
      <c r="B3928">
        <v>803401</v>
      </c>
      <c r="C3928" t="s">
        <v>318</v>
      </c>
      <c r="D3928">
        <v>2005118</v>
      </c>
      <c r="E3928" t="s">
        <v>223</v>
      </c>
      <c r="F3928" t="s">
        <v>214</v>
      </c>
      <c r="G3928" t="s">
        <v>215</v>
      </c>
      <c r="H3928">
        <v>2</v>
      </c>
      <c r="I3928">
        <v>2015</v>
      </c>
      <c r="J3928">
        <v>1</v>
      </c>
      <c r="L3928">
        <v>23067523</v>
      </c>
      <c r="M3928">
        <v>5.4</v>
      </c>
      <c r="P3928" s="29">
        <f t="shared" si="163"/>
        <v>0.73333333333333339</v>
      </c>
    </row>
    <row r="3929" spans="1:16" hidden="1" x14ac:dyDescent="0.25">
      <c r="A3929">
        <v>191372395</v>
      </c>
      <c r="B3929">
        <v>803401</v>
      </c>
      <c r="C3929" t="s">
        <v>318</v>
      </c>
      <c r="D3929">
        <v>2021754</v>
      </c>
      <c r="E3929" t="s">
        <v>216</v>
      </c>
      <c r="F3929" t="s">
        <v>214</v>
      </c>
      <c r="G3929" t="s">
        <v>215</v>
      </c>
      <c r="H3929">
        <v>2</v>
      </c>
      <c r="I3929">
        <v>2015</v>
      </c>
      <c r="J3929">
        <v>2</v>
      </c>
      <c r="L3929">
        <v>23074125</v>
      </c>
      <c r="M3929">
        <v>4.5</v>
      </c>
      <c r="P3929" s="29">
        <f t="shared" si="163"/>
        <v>0.58333333333333337</v>
      </c>
    </row>
    <row r="3930" spans="1:16" hidden="1" x14ac:dyDescent="0.25">
      <c r="A3930">
        <v>191372395</v>
      </c>
      <c r="B3930">
        <v>803401</v>
      </c>
      <c r="C3930" t="s">
        <v>318</v>
      </c>
      <c r="D3930">
        <v>2021602</v>
      </c>
      <c r="E3930" t="s">
        <v>242</v>
      </c>
      <c r="F3930" t="s">
        <v>214</v>
      </c>
      <c r="G3930" t="s">
        <v>215</v>
      </c>
      <c r="H3930">
        <v>2</v>
      </c>
      <c r="I3930">
        <v>2015</v>
      </c>
      <c r="J3930">
        <v>2</v>
      </c>
      <c r="L3930">
        <v>23072005</v>
      </c>
      <c r="M3930">
        <v>5.0999999999999996</v>
      </c>
      <c r="P3930" s="29">
        <f t="shared" si="163"/>
        <v>0.68333333333333324</v>
      </c>
    </row>
    <row r="3931" spans="1:16" hidden="1" x14ac:dyDescent="0.25">
      <c r="A3931">
        <v>191372395</v>
      </c>
      <c r="B3931">
        <v>803401</v>
      </c>
      <c r="C3931" t="s">
        <v>318</v>
      </c>
      <c r="D3931">
        <v>2005131</v>
      </c>
      <c r="E3931" t="s">
        <v>228</v>
      </c>
      <c r="F3931" t="s">
        <v>214</v>
      </c>
      <c r="G3931" t="s">
        <v>215</v>
      </c>
      <c r="H3931">
        <v>2</v>
      </c>
      <c r="I3931">
        <v>2015</v>
      </c>
      <c r="J3931">
        <v>2</v>
      </c>
      <c r="L3931">
        <v>23070713</v>
      </c>
      <c r="M3931">
        <v>5</v>
      </c>
      <c r="P3931" s="29">
        <f t="shared" si="163"/>
        <v>0.66666666666666663</v>
      </c>
    </row>
    <row r="3932" spans="1:16" hidden="1" x14ac:dyDescent="0.25">
      <c r="A3932">
        <v>191372395</v>
      </c>
      <c r="B3932">
        <v>803401</v>
      </c>
      <c r="C3932" t="s">
        <v>318</v>
      </c>
      <c r="D3932">
        <v>2005117</v>
      </c>
      <c r="E3932" t="s">
        <v>220</v>
      </c>
      <c r="F3932" t="s">
        <v>214</v>
      </c>
      <c r="G3932" t="s">
        <v>215</v>
      </c>
      <c r="H3932">
        <v>2</v>
      </c>
      <c r="I3932">
        <v>2015</v>
      </c>
      <c r="J3932">
        <v>2</v>
      </c>
      <c r="L3932">
        <v>23070387</v>
      </c>
      <c r="M3932">
        <v>4.2</v>
      </c>
      <c r="P3932" s="29">
        <f t="shared" si="163"/>
        <v>0.53333333333333333</v>
      </c>
    </row>
    <row r="3933" spans="1:16" hidden="1" x14ac:dyDescent="0.25">
      <c r="A3933">
        <v>191372395</v>
      </c>
      <c r="B3933">
        <v>803401</v>
      </c>
      <c r="C3933" t="s">
        <v>318</v>
      </c>
      <c r="D3933">
        <v>2021580</v>
      </c>
      <c r="E3933" t="s">
        <v>241</v>
      </c>
      <c r="F3933" t="s">
        <v>214</v>
      </c>
      <c r="G3933" t="s">
        <v>215</v>
      </c>
      <c r="H3933">
        <v>2</v>
      </c>
      <c r="I3933">
        <v>2015</v>
      </c>
      <c r="J3933">
        <v>2</v>
      </c>
      <c r="L3933">
        <v>23072001</v>
      </c>
      <c r="M3933">
        <v>5.2</v>
      </c>
      <c r="P3933" s="29">
        <f t="shared" si="163"/>
        <v>0.70000000000000007</v>
      </c>
    </row>
    <row r="3934" spans="1:16" hidden="1" x14ac:dyDescent="0.25">
      <c r="A3934">
        <v>191372395</v>
      </c>
      <c r="B3934">
        <v>803401</v>
      </c>
      <c r="C3934" t="s">
        <v>318</v>
      </c>
      <c r="D3934">
        <v>2004116</v>
      </c>
      <c r="E3934" t="s">
        <v>229</v>
      </c>
      <c r="F3934" t="s">
        <v>214</v>
      </c>
      <c r="G3934" t="s">
        <v>215</v>
      </c>
      <c r="H3934">
        <v>2</v>
      </c>
      <c r="I3934">
        <v>2015</v>
      </c>
      <c r="J3934">
        <v>2</v>
      </c>
      <c r="L3934">
        <v>23073043</v>
      </c>
      <c r="M3934">
        <v>6.8</v>
      </c>
      <c r="P3934" s="29">
        <f t="shared" si="163"/>
        <v>0.96666666666666667</v>
      </c>
    </row>
    <row r="3935" spans="1:16" hidden="1" x14ac:dyDescent="0.25">
      <c r="A3935">
        <v>191372395</v>
      </c>
      <c r="B3935">
        <v>803401</v>
      </c>
      <c r="C3935" t="s">
        <v>318</v>
      </c>
      <c r="D3935">
        <v>2004112</v>
      </c>
      <c r="E3935" t="s">
        <v>244</v>
      </c>
      <c r="F3935" t="s">
        <v>214</v>
      </c>
      <c r="G3935" t="s">
        <v>215</v>
      </c>
      <c r="H3935">
        <v>2</v>
      </c>
      <c r="I3935">
        <v>2015</v>
      </c>
      <c r="J3935">
        <v>2</v>
      </c>
      <c r="L3935">
        <v>23073231</v>
      </c>
      <c r="M3935">
        <v>5.3</v>
      </c>
      <c r="P3935" s="29">
        <f t="shared" si="163"/>
        <v>0.71666666666666667</v>
      </c>
    </row>
    <row r="3936" spans="1:16" hidden="1" x14ac:dyDescent="0.25">
      <c r="A3936">
        <v>191372395</v>
      </c>
      <c r="B3936">
        <v>803401</v>
      </c>
      <c r="C3936" t="s">
        <v>318</v>
      </c>
      <c r="D3936">
        <v>2004099</v>
      </c>
      <c r="E3936" t="s">
        <v>245</v>
      </c>
      <c r="F3936" t="s">
        <v>214</v>
      </c>
      <c r="G3936" t="s">
        <v>215</v>
      </c>
      <c r="H3936">
        <v>2</v>
      </c>
      <c r="I3936">
        <v>2016</v>
      </c>
      <c r="J3936">
        <v>1</v>
      </c>
      <c r="L3936">
        <v>23073318</v>
      </c>
      <c r="M3936">
        <v>4.7</v>
      </c>
      <c r="P3936" s="29">
        <f t="shared" ref="P3936:P3967" si="164">IF(AND(ISNUMBER(M3936),H3936&lt;&gt;4),(M3936-1)/6,IF(H3936=4,"DRP",IF(AND(H3936=3,M3936="NA"),"BAD",IF(AND(H3936=2),"CVL",IF(AND(H3936=1,ISBLANK(M3936)),"NULL","UNK")))))</f>
        <v>0.6166666666666667</v>
      </c>
    </row>
    <row r="3937" spans="1:16" hidden="1" x14ac:dyDescent="0.25">
      <c r="A3937">
        <v>191372395</v>
      </c>
      <c r="B3937">
        <v>803401</v>
      </c>
      <c r="C3937" t="s">
        <v>318</v>
      </c>
      <c r="D3937">
        <v>2021596</v>
      </c>
      <c r="E3937" t="s">
        <v>294</v>
      </c>
      <c r="F3937" t="s">
        <v>214</v>
      </c>
      <c r="G3937" t="s">
        <v>215</v>
      </c>
      <c r="H3937">
        <v>2</v>
      </c>
      <c r="I3937">
        <v>2016</v>
      </c>
      <c r="J3937">
        <v>1</v>
      </c>
      <c r="L3937">
        <v>23081196</v>
      </c>
      <c r="M3937">
        <v>5</v>
      </c>
      <c r="P3937" s="29">
        <f t="shared" si="164"/>
        <v>0.66666666666666663</v>
      </c>
    </row>
    <row r="3938" spans="1:16" hidden="1" x14ac:dyDescent="0.25">
      <c r="A3938">
        <v>191372395</v>
      </c>
      <c r="B3938">
        <v>803401</v>
      </c>
      <c r="C3938" t="s">
        <v>318</v>
      </c>
      <c r="D3938">
        <v>2021638</v>
      </c>
      <c r="E3938" t="s">
        <v>250</v>
      </c>
      <c r="F3938" t="s">
        <v>214</v>
      </c>
      <c r="G3938" t="s">
        <v>215</v>
      </c>
      <c r="H3938">
        <v>2</v>
      </c>
      <c r="I3938">
        <v>2016</v>
      </c>
      <c r="J3938">
        <v>1</v>
      </c>
      <c r="L3938">
        <v>23081194</v>
      </c>
      <c r="M3938">
        <v>4</v>
      </c>
      <c r="P3938" s="29">
        <f t="shared" si="164"/>
        <v>0.5</v>
      </c>
    </row>
    <row r="3939" spans="1:16" hidden="1" x14ac:dyDescent="0.25">
      <c r="A3939">
        <v>191372395</v>
      </c>
      <c r="B3939">
        <v>803401</v>
      </c>
      <c r="C3939" t="s">
        <v>318</v>
      </c>
      <c r="D3939">
        <v>2004099</v>
      </c>
      <c r="E3939" t="s">
        <v>245</v>
      </c>
      <c r="F3939" t="s">
        <v>214</v>
      </c>
      <c r="G3939" t="s">
        <v>215</v>
      </c>
      <c r="H3939">
        <v>4</v>
      </c>
      <c r="I3939">
        <v>2016</v>
      </c>
      <c r="J3939">
        <v>1</v>
      </c>
      <c r="L3939">
        <v>23073324</v>
      </c>
      <c r="P3939" s="29" t="str">
        <f t="shared" si="164"/>
        <v>DRP</v>
      </c>
    </row>
    <row r="3940" spans="1:16" hidden="1" x14ac:dyDescent="0.25">
      <c r="A3940">
        <v>191372395</v>
      </c>
      <c r="B3940">
        <v>803401</v>
      </c>
      <c r="C3940" t="s">
        <v>318</v>
      </c>
      <c r="D3940">
        <v>2005120</v>
      </c>
      <c r="E3940" t="s">
        <v>293</v>
      </c>
      <c r="F3940" t="s">
        <v>214</v>
      </c>
      <c r="G3940" t="s">
        <v>215</v>
      </c>
      <c r="H3940">
        <v>4</v>
      </c>
      <c r="I3940">
        <v>2016</v>
      </c>
      <c r="J3940">
        <v>1</v>
      </c>
      <c r="L3940">
        <v>23079732</v>
      </c>
      <c r="P3940" s="29" t="str">
        <f t="shared" si="164"/>
        <v>DRP</v>
      </c>
    </row>
    <row r="3941" spans="1:16" hidden="1" x14ac:dyDescent="0.25">
      <c r="A3941">
        <v>191372395</v>
      </c>
      <c r="B3941">
        <v>803401</v>
      </c>
      <c r="C3941" t="s">
        <v>318</v>
      </c>
      <c r="D3941">
        <v>2021763</v>
      </c>
      <c r="E3941" t="s">
        <v>298</v>
      </c>
      <c r="F3941" t="s">
        <v>214</v>
      </c>
      <c r="G3941" t="s">
        <v>215</v>
      </c>
      <c r="H3941">
        <v>2</v>
      </c>
      <c r="I3941">
        <v>2016</v>
      </c>
      <c r="J3941">
        <v>1</v>
      </c>
      <c r="L3941">
        <v>23081192</v>
      </c>
      <c r="M3941">
        <v>5</v>
      </c>
      <c r="P3941" s="29">
        <f t="shared" si="164"/>
        <v>0.66666666666666663</v>
      </c>
    </row>
    <row r="3942" spans="1:16" hidden="1" x14ac:dyDescent="0.25">
      <c r="A3942">
        <v>191372395</v>
      </c>
      <c r="B3942">
        <v>803401</v>
      </c>
      <c r="C3942" t="s">
        <v>318</v>
      </c>
      <c r="D3942">
        <v>2021756</v>
      </c>
      <c r="E3942" t="s">
        <v>253</v>
      </c>
      <c r="F3942" t="s">
        <v>214</v>
      </c>
      <c r="G3942" t="s">
        <v>215</v>
      </c>
      <c r="H3942">
        <v>2</v>
      </c>
      <c r="I3942">
        <v>2016</v>
      </c>
      <c r="J3942">
        <v>1</v>
      </c>
      <c r="L3942">
        <v>23081181</v>
      </c>
      <c r="M3942">
        <v>4</v>
      </c>
      <c r="P3942" s="29">
        <f t="shared" si="164"/>
        <v>0.5</v>
      </c>
    </row>
    <row r="3943" spans="1:16" hidden="1" x14ac:dyDescent="0.25">
      <c r="A3943">
        <v>191372395</v>
      </c>
      <c r="B3943">
        <v>803401</v>
      </c>
      <c r="C3943" t="s">
        <v>318</v>
      </c>
      <c r="D3943">
        <v>2005120</v>
      </c>
      <c r="E3943" t="s">
        <v>293</v>
      </c>
      <c r="F3943" t="s">
        <v>214</v>
      </c>
      <c r="G3943" t="s">
        <v>215</v>
      </c>
      <c r="H3943">
        <v>2</v>
      </c>
      <c r="I3943">
        <v>2016</v>
      </c>
      <c r="J3943">
        <v>1</v>
      </c>
      <c r="M3943">
        <v>4.5999999999999996</v>
      </c>
      <c r="N3943" t="s">
        <v>231</v>
      </c>
      <c r="P3943" s="29">
        <f t="shared" si="164"/>
        <v>0.6</v>
      </c>
    </row>
    <row r="3944" spans="1:16" hidden="1" x14ac:dyDescent="0.25">
      <c r="A3944">
        <v>191372395</v>
      </c>
      <c r="B3944">
        <v>803401</v>
      </c>
      <c r="C3944" t="s">
        <v>318</v>
      </c>
      <c r="D3944">
        <v>2021781</v>
      </c>
      <c r="E3944" t="s">
        <v>235</v>
      </c>
      <c r="F3944" t="s">
        <v>214</v>
      </c>
      <c r="G3944" t="s">
        <v>215</v>
      </c>
      <c r="H3944">
        <v>2</v>
      </c>
      <c r="I3944">
        <v>2016</v>
      </c>
      <c r="J3944">
        <v>2</v>
      </c>
      <c r="L3944">
        <v>23086871</v>
      </c>
      <c r="M3944">
        <v>4.3</v>
      </c>
      <c r="P3944" s="29">
        <f t="shared" si="164"/>
        <v>0.54999999999999993</v>
      </c>
    </row>
    <row r="3945" spans="1:16" hidden="1" x14ac:dyDescent="0.25">
      <c r="A3945">
        <v>191372395</v>
      </c>
      <c r="B3945">
        <v>803401</v>
      </c>
      <c r="C3945" t="s">
        <v>318</v>
      </c>
      <c r="D3945">
        <v>2021874</v>
      </c>
      <c r="E3945" t="s">
        <v>226</v>
      </c>
      <c r="F3945" t="s">
        <v>214</v>
      </c>
      <c r="G3945" t="s">
        <v>215</v>
      </c>
      <c r="H3945">
        <v>2</v>
      </c>
      <c r="I3945">
        <v>2016</v>
      </c>
      <c r="J3945">
        <v>2</v>
      </c>
      <c r="L3945">
        <v>23086862</v>
      </c>
      <c r="M3945">
        <v>4.9000000000000004</v>
      </c>
      <c r="P3945" s="29">
        <f t="shared" si="164"/>
        <v>0.65</v>
      </c>
    </row>
    <row r="3946" spans="1:16" hidden="1" x14ac:dyDescent="0.25">
      <c r="A3946">
        <v>191372395</v>
      </c>
      <c r="B3946">
        <v>803401</v>
      </c>
      <c r="C3946" t="s">
        <v>318</v>
      </c>
      <c r="D3946">
        <v>2021640</v>
      </c>
      <c r="E3946" t="s">
        <v>227</v>
      </c>
      <c r="F3946" t="s">
        <v>214</v>
      </c>
      <c r="G3946" t="s">
        <v>215</v>
      </c>
      <c r="H3946">
        <v>3</v>
      </c>
      <c r="I3946">
        <v>2016</v>
      </c>
      <c r="J3946">
        <v>2</v>
      </c>
      <c r="L3946">
        <v>23086870</v>
      </c>
      <c r="M3946">
        <v>3.4</v>
      </c>
      <c r="P3946" s="29">
        <f t="shared" si="164"/>
        <v>0.39999999999999997</v>
      </c>
    </row>
    <row r="3947" spans="1:16" hidden="1" x14ac:dyDescent="0.25">
      <c r="A3947">
        <v>191372395</v>
      </c>
      <c r="B3947">
        <v>803401</v>
      </c>
      <c r="C3947" t="s">
        <v>318</v>
      </c>
      <c r="D3947">
        <v>2021993</v>
      </c>
      <c r="E3947" t="s">
        <v>256</v>
      </c>
      <c r="F3947" t="s">
        <v>214</v>
      </c>
      <c r="G3947" t="s">
        <v>215</v>
      </c>
      <c r="H3947">
        <v>2</v>
      </c>
      <c r="I3947">
        <v>2016</v>
      </c>
      <c r="J3947">
        <v>2</v>
      </c>
      <c r="L3947">
        <v>23086520</v>
      </c>
      <c r="M3947">
        <v>4.7</v>
      </c>
      <c r="P3947" s="29">
        <f t="shared" si="164"/>
        <v>0.6166666666666667</v>
      </c>
    </row>
    <row r="3948" spans="1:16" hidden="1" x14ac:dyDescent="0.25">
      <c r="A3948">
        <v>191372395</v>
      </c>
      <c r="B3948">
        <v>803401</v>
      </c>
      <c r="C3948" t="s">
        <v>318</v>
      </c>
      <c r="D3948">
        <v>2021640</v>
      </c>
      <c r="E3948" t="s">
        <v>227</v>
      </c>
      <c r="F3948" t="s">
        <v>214</v>
      </c>
      <c r="G3948" t="s">
        <v>215</v>
      </c>
      <c r="H3948">
        <v>2</v>
      </c>
      <c r="I3948">
        <v>2017</v>
      </c>
      <c r="J3948">
        <v>1</v>
      </c>
      <c r="L3948">
        <v>23092942</v>
      </c>
      <c r="M3948">
        <v>4.4000000000000004</v>
      </c>
      <c r="P3948" s="29">
        <f t="shared" si="164"/>
        <v>0.56666666666666676</v>
      </c>
    </row>
    <row r="3949" spans="1:16" hidden="1" x14ac:dyDescent="0.25">
      <c r="A3949">
        <v>191372395</v>
      </c>
      <c r="B3949">
        <v>803401</v>
      </c>
      <c r="C3949" t="s">
        <v>318</v>
      </c>
      <c r="D3949">
        <v>2019271</v>
      </c>
      <c r="E3949" t="s">
        <v>236</v>
      </c>
      <c r="F3949" t="s">
        <v>214</v>
      </c>
      <c r="G3949" t="s">
        <v>215</v>
      </c>
      <c r="H3949">
        <v>2</v>
      </c>
      <c r="I3949">
        <v>2017</v>
      </c>
      <c r="J3949">
        <v>1</v>
      </c>
      <c r="L3949">
        <v>23090727</v>
      </c>
      <c r="M3949">
        <v>5</v>
      </c>
      <c r="P3949" s="29">
        <f t="shared" si="164"/>
        <v>0.66666666666666663</v>
      </c>
    </row>
    <row r="3950" spans="1:16" hidden="1" x14ac:dyDescent="0.25">
      <c r="A3950">
        <v>191372395</v>
      </c>
      <c r="B3950">
        <v>803401</v>
      </c>
      <c r="C3950" t="s">
        <v>318</v>
      </c>
      <c r="D3950">
        <v>2004591</v>
      </c>
      <c r="E3950" t="s">
        <v>271</v>
      </c>
      <c r="F3950" t="s">
        <v>214</v>
      </c>
      <c r="G3950" t="s">
        <v>215</v>
      </c>
      <c r="H3950">
        <v>2</v>
      </c>
      <c r="I3950">
        <v>2017</v>
      </c>
      <c r="J3950">
        <v>1</v>
      </c>
      <c r="L3950">
        <v>23093319</v>
      </c>
      <c r="M3950">
        <v>5.6</v>
      </c>
      <c r="P3950" s="29">
        <f t="shared" si="164"/>
        <v>0.76666666666666661</v>
      </c>
    </row>
    <row r="3951" spans="1:16" hidden="1" x14ac:dyDescent="0.25">
      <c r="A3951">
        <v>191372395</v>
      </c>
      <c r="B3951">
        <v>803401</v>
      </c>
      <c r="C3951" t="s">
        <v>318</v>
      </c>
      <c r="D3951">
        <v>2004752</v>
      </c>
      <c r="E3951" t="s">
        <v>290</v>
      </c>
      <c r="F3951" t="s">
        <v>214</v>
      </c>
      <c r="G3951" t="s">
        <v>215</v>
      </c>
      <c r="H3951">
        <v>2</v>
      </c>
      <c r="I3951">
        <v>2017</v>
      </c>
      <c r="J3951">
        <v>1</v>
      </c>
      <c r="L3951">
        <v>23093323</v>
      </c>
      <c r="M3951">
        <v>5</v>
      </c>
      <c r="P3951" s="29">
        <f t="shared" si="164"/>
        <v>0.66666666666666663</v>
      </c>
    </row>
    <row r="3952" spans="1:16" hidden="1" x14ac:dyDescent="0.25">
      <c r="A3952">
        <v>191372395</v>
      </c>
      <c r="B3952">
        <v>803401</v>
      </c>
      <c r="C3952" t="s">
        <v>318</v>
      </c>
      <c r="D3952">
        <v>2021787</v>
      </c>
      <c r="E3952" t="s">
        <v>292</v>
      </c>
      <c r="F3952" t="s">
        <v>214</v>
      </c>
      <c r="G3952" t="s">
        <v>215</v>
      </c>
      <c r="H3952">
        <v>2</v>
      </c>
      <c r="I3952">
        <v>2017</v>
      </c>
      <c r="J3952">
        <v>1</v>
      </c>
      <c r="L3952">
        <v>23093320</v>
      </c>
      <c r="M3952">
        <v>5.2</v>
      </c>
      <c r="P3952" s="29">
        <f t="shared" si="164"/>
        <v>0.70000000000000007</v>
      </c>
    </row>
    <row r="3953" spans="1:16" hidden="1" x14ac:dyDescent="0.25">
      <c r="A3953">
        <v>191372395</v>
      </c>
      <c r="B3953">
        <v>803401</v>
      </c>
      <c r="C3953" t="s">
        <v>318</v>
      </c>
      <c r="D3953">
        <v>2021750</v>
      </c>
      <c r="E3953" t="s">
        <v>296</v>
      </c>
      <c r="F3953" t="s">
        <v>214</v>
      </c>
      <c r="G3953" t="s">
        <v>215</v>
      </c>
      <c r="H3953">
        <v>2</v>
      </c>
      <c r="I3953">
        <v>2017</v>
      </c>
      <c r="J3953">
        <v>1</v>
      </c>
      <c r="L3953">
        <v>23091959</v>
      </c>
      <c r="M3953">
        <v>4.3</v>
      </c>
      <c r="P3953" s="29">
        <f t="shared" si="164"/>
        <v>0.54999999999999993</v>
      </c>
    </row>
    <row r="3954" spans="1:16" hidden="1" x14ac:dyDescent="0.25">
      <c r="A3954">
        <v>191372395</v>
      </c>
      <c r="B3954">
        <v>803401</v>
      </c>
      <c r="C3954" t="s">
        <v>318</v>
      </c>
      <c r="D3954">
        <v>2021679</v>
      </c>
      <c r="E3954" t="s">
        <v>259</v>
      </c>
      <c r="F3954" t="s">
        <v>214</v>
      </c>
      <c r="G3954" t="s">
        <v>215</v>
      </c>
      <c r="H3954">
        <v>2</v>
      </c>
      <c r="I3954">
        <v>2017</v>
      </c>
      <c r="J3954">
        <v>1</v>
      </c>
      <c r="L3954">
        <v>23092951</v>
      </c>
      <c r="M3954">
        <v>6.1</v>
      </c>
      <c r="P3954" s="29">
        <f t="shared" si="164"/>
        <v>0.85</v>
      </c>
    </row>
    <row r="3955" spans="1:16" hidden="1" x14ac:dyDescent="0.25">
      <c r="A3955">
        <v>191372395</v>
      </c>
      <c r="B3955">
        <v>803401</v>
      </c>
      <c r="C3955" t="s">
        <v>318</v>
      </c>
      <c r="D3955">
        <v>2021725</v>
      </c>
      <c r="E3955" t="s">
        <v>257</v>
      </c>
      <c r="F3955" t="s">
        <v>214</v>
      </c>
      <c r="G3955" t="s">
        <v>215</v>
      </c>
      <c r="H3955">
        <v>2</v>
      </c>
      <c r="I3955">
        <v>2017</v>
      </c>
      <c r="J3955">
        <v>1</v>
      </c>
      <c r="L3955">
        <v>23091960</v>
      </c>
      <c r="M3955">
        <v>4.4000000000000004</v>
      </c>
      <c r="P3955" s="29">
        <f t="shared" si="164"/>
        <v>0.56666666666666676</v>
      </c>
    </row>
    <row r="3956" spans="1:16" hidden="1" x14ac:dyDescent="0.25">
      <c r="A3956">
        <v>191372395</v>
      </c>
      <c r="B3956">
        <v>803401</v>
      </c>
      <c r="C3956" t="s">
        <v>318</v>
      </c>
      <c r="D3956">
        <v>2024862</v>
      </c>
      <c r="E3956" t="s">
        <v>289</v>
      </c>
      <c r="F3956" t="s">
        <v>214</v>
      </c>
      <c r="G3956" t="s">
        <v>215</v>
      </c>
      <c r="H3956">
        <v>2</v>
      </c>
      <c r="I3956">
        <v>2017</v>
      </c>
      <c r="J3956">
        <v>2</v>
      </c>
      <c r="L3956">
        <v>23097632</v>
      </c>
      <c r="M3956">
        <v>5.4</v>
      </c>
      <c r="P3956" s="29">
        <f t="shared" si="164"/>
        <v>0.73333333333333339</v>
      </c>
    </row>
    <row r="3957" spans="1:16" hidden="1" x14ac:dyDescent="0.25">
      <c r="A3957">
        <v>191372395</v>
      </c>
      <c r="B3957">
        <v>803401</v>
      </c>
      <c r="C3957" t="s">
        <v>318</v>
      </c>
      <c r="D3957">
        <v>2004586</v>
      </c>
      <c r="E3957" t="s">
        <v>325</v>
      </c>
      <c r="F3957" t="s">
        <v>214</v>
      </c>
      <c r="G3957" t="s">
        <v>215</v>
      </c>
      <c r="H3957">
        <v>3</v>
      </c>
      <c r="I3957">
        <v>2017</v>
      </c>
      <c r="J3957">
        <v>2</v>
      </c>
      <c r="L3957">
        <v>23097712</v>
      </c>
      <c r="M3957">
        <v>3.8</v>
      </c>
      <c r="P3957" s="29">
        <f t="shared" si="164"/>
        <v>0.46666666666666662</v>
      </c>
    </row>
    <row r="3958" spans="1:16" hidden="1" x14ac:dyDescent="0.25">
      <c r="A3958">
        <v>191372395</v>
      </c>
      <c r="B3958">
        <v>803401</v>
      </c>
      <c r="C3958" t="s">
        <v>318</v>
      </c>
      <c r="D3958">
        <v>2021865</v>
      </c>
      <c r="E3958" t="s">
        <v>301</v>
      </c>
      <c r="F3958" t="s">
        <v>214</v>
      </c>
      <c r="G3958" t="s">
        <v>215</v>
      </c>
      <c r="H3958">
        <v>2</v>
      </c>
      <c r="I3958">
        <v>2017</v>
      </c>
      <c r="J3958">
        <v>2</v>
      </c>
      <c r="L3958">
        <v>23097629</v>
      </c>
      <c r="M3958">
        <v>4</v>
      </c>
      <c r="P3958" s="29">
        <f t="shared" si="164"/>
        <v>0.5</v>
      </c>
    </row>
    <row r="3959" spans="1:16" hidden="1" x14ac:dyDescent="0.25">
      <c r="A3959">
        <v>191372395</v>
      </c>
      <c r="B3959">
        <v>803401</v>
      </c>
      <c r="C3959" t="s">
        <v>318</v>
      </c>
      <c r="D3959">
        <v>2021723</v>
      </c>
      <c r="E3959" t="s">
        <v>299</v>
      </c>
      <c r="F3959" t="s">
        <v>214</v>
      </c>
      <c r="G3959" t="s">
        <v>215</v>
      </c>
      <c r="H3959">
        <v>2</v>
      </c>
      <c r="I3959">
        <v>2017</v>
      </c>
      <c r="J3959">
        <v>2</v>
      </c>
      <c r="L3959">
        <v>23097633</v>
      </c>
      <c r="M3959">
        <v>5.7</v>
      </c>
      <c r="P3959" s="29">
        <f t="shared" si="164"/>
        <v>0.78333333333333333</v>
      </c>
    </row>
    <row r="3960" spans="1:16" hidden="1" x14ac:dyDescent="0.25">
      <c r="A3960">
        <v>191372395</v>
      </c>
      <c r="B3960">
        <v>803401</v>
      </c>
      <c r="C3960" t="s">
        <v>318</v>
      </c>
      <c r="D3960">
        <v>2021631</v>
      </c>
      <c r="E3960" t="s">
        <v>302</v>
      </c>
      <c r="F3960" t="s">
        <v>214</v>
      </c>
      <c r="G3960" t="s">
        <v>215</v>
      </c>
      <c r="H3960">
        <v>2</v>
      </c>
      <c r="I3960">
        <v>2017</v>
      </c>
      <c r="J3960">
        <v>2</v>
      </c>
      <c r="L3960">
        <v>23101235</v>
      </c>
      <c r="M3960">
        <v>5.8</v>
      </c>
      <c r="P3960" s="29">
        <f t="shared" si="164"/>
        <v>0.79999999999999993</v>
      </c>
    </row>
    <row r="3961" spans="1:16" hidden="1" x14ac:dyDescent="0.25">
      <c r="A3961">
        <v>191372395</v>
      </c>
      <c r="B3961">
        <v>803401</v>
      </c>
      <c r="C3961" t="s">
        <v>318</v>
      </c>
      <c r="D3961">
        <v>2021615</v>
      </c>
      <c r="E3961" t="s">
        <v>255</v>
      </c>
      <c r="F3961" t="s">
        <v>214</v>
      </c>
      <c r="G3961" t="s">
        <v>215</v>
      </c>
      <c r="H3961">
        <v>2</v>
      </c>
      <c r="I3961">
        <v>2017</v>
      </c>
      <c r="J3961">
        <v>2</v>
      </c>
      <c r="L3961">
        <v>23097634</v>
      </c>
      <c r="M3961">
        <v>4.3</v>
      </c>
      <c r="P3961" s="29">
        <f t="shared" si="164"/>
        <v>0.54999999999999993</v>
      </c>
    </row>
    <row r="3962" spans="1:16" hidden="1" x14ac:dyDescent="0.25">
      <c r="A3962">
        <v>191372395</v>
      </c>
      <c r="B3962">
        <v>803401</v>
      </c>
      <c r="C3962" t="s">
        <v>318</v>
      </c>
      <c r="D3962">
        <v>2021591</v>
      </c>
      <c r="E3962" t="s">
        <v>240</v>
      </c>
      <c r="F3962" t="s">
        <v>214</v>
      </c>
      <c r="G3962" t="s">
        <v>215</v>
      </c>
      <c r="H3962">
        <v>2</v>
      </c>
      <c r="I3962">
        <v>2017</v>
      </c>
      <c r="J3962">
        <v>2</v>
      </c>
      <c r="L3962">
        <v>23097630</v>
      </c>
      <c r="M3962">
        <v>5</v>
      </c>
      <c r="P3962" s="29">
        <f t="shared" si="164"/>
        <v>0.66666666666666663</v>
      </c>
    </row>
    <row r="3963" spans="1:16" hidden="1" x14ac:dyDescent="0.25">
      <c r="A3963">
        <v>191372395</v>
      </c>
      <c r="B3963">
        <v>803401</v>
      </c>
      <c r="C3963" t="s">
        <v>318</v>
      </c>
      <c r="D3963">
        <v>2004587</v>
      </c>
      <c r="E3963" t="s">
        <v>288</v>
      </c>
      <c r="F3963" t="s">
        <v>214</v>
      </c>
      <c r="G3963" t="s">
        <v>215</v>
      </c>
      <c r="H3963">
        <v>2</v>
      </c>
      <c r="I3963">
        <v>2017</v>
      </c>
      <c r="J3963">
        <v>2</v>
      </c>
      <c r="L3963">
        <v>23097714</v>
      </c>
      <c r="M3963">
        <v>5.3</v>
      </c>
      <c r="P3963" s="29">
        <f t="shared" si="164"/>
        <v>0.71666666666666667</v>
      </c>
    </row>
    <row r="3964" spans="1:16" hidden="1" x14ac:dyDescent="0.25">
      <c r="A3964">
        <v>191372395</v>
      </c>
      <c r="B3964">
        <v>803401</v>
      </c>
      <c r="C3964" t="s">
        <v>318</v>
      </c>
      <c r="D3964">
        <v>2021744</v>
      </c>
      <c r="E3964" t="s">
        <v>262</v>
      </c>
      <c r="F3964" t="s">
        <v>214</v>
      </c>
      <c r="G3964" t="s">
        <v>215</v>
      </c>
      <c r="H3964">
        <v>2</v>
      </c>
      <c r="I3964">
        <v>2018</v>
      </c>
      <c r="J3964">
        <v>1</v>
      </c>
      <c r="L3964">
        <v>23107805</v>
      </c>
      <c r="M3964">
        <v>5.6</v>
      </c>
      <c r="P3964" s="29">
        <f t="shared" si="164"/>
        <v>0.76666666666666661</v>
      </c>
    </row>
    <row r="3965" spans="1:16" hidden="1" x14ac:dyDescent="0.25">
      <c r="A3965">
        <v>191372395</v>
      </c>
      <c r="B3965">
        <v>803401</v>
      </c>
      <c r="C3965" t="s">
        <v>318</v>
      </c>
      <c r="D3965">
        <v>2024863</v>
      </c>
      <c r="E3965" t="s">
        <v>304</v>
      </c>
      <c r="F3965" t="s">
        <v>214</v>
      </c>
      <c r="G3965" t="s">
        <v>215</v>
      </c>
      <c r="H3965">
        <v>2</v>
      </c>
      <c r="I3965">
        <v>2018</v>
      </c>
      <c r="J3965">
        <v>1</v>
      </c>
      <c r="L3965">
        <v>23107771</v>
      </c>
      <c r="M3965">
        <v>4.3</v>
      </c>
      <c r="P3965" s="29">
        <f t="shared" si="164"/>
        <v>0.54999999999999993</v>
      </c>
    </row>
    <row r="3966" spans="1:16" hidden="1" x14ac:dyDescent="0.25">
      <c r="A3966">
        <v>191372395</v>
      </c>
      <c r="B3966">
        <v>803401</v>
      </c>
      <c r="C3966" t="s">
        <v>318</v>
      </c>
      <c r="D3966">
        <v>2024921</v>
      </c>
      <c r="E3966" t="s">
        <v>225</v>
      </c>
      <c r="F3966" t="s">
        <v>214</v>
      </c>
      <c r="G3966" t="s">
        <v>215</v>
      </c>
      <c r="H3966">
        <v>2</v>
      </c>
      <c r="I3966">
        <v>2018</v>
      </c>
      <c r="J3966">
        <v>1</v>
      </c>
      <c r="L3966">
        <v>23107811</v>
      </c>
      <c r="M3966">
        <v>5.4</v>
      </c>
      <c r="P3966" s="29">
        <f t="shared" si="164"/>
        <v>0.73333333333333339</v>
      </c>
    </row>
    <row r="3967" spans="1:16" hidden="1" x14ac:dyDescent="0.25">
      <c r="A3967">
        <v>191372395</v>
      </c>
      <c r="B3967">
        <v>803401</v>
      </c>
      <c r="C3967" t="s">
        <v>318</v>
      </c>
      <c r="D3967">
        <v>2004586</v>
      </c>
      <c r="E3967" t="s">
        <v>325</v>
      </c>
      <c r="F3967" t="s">
        <v>214</v>
      </c>
      <c r="G3967" t="s">
        <v>215</v>
      </c>
      <c r="H3967">
        <v>2</v>
      </c>
      <c r="I3967">
        <v>2018</v>
      </c>
      <c r="J3967">
        <v>1</v>
      </c>
      <c r="L3967">
        <v>23108652</v>
      </c>
      <c r="M3967">
        <v>4.4000000000000004</v>
      </c>
      <c r="P3967" s="29">
        <f t="shared" si="164"/>
        <v>0.56666666666666676</v>
      </c>
    </row>
    <row r="3968" spans="1:16" hidden="1" x14ac:dyDescent="0.25">
      <c r="A3968">
        <v>191372395</v>
      </c>
      <c r="B3968">
        <v>803401</v>
      </c>
      <c r="C3968" t="s">
        <v>318</v>
      </c>
      <c r="D3968">
        <v>2021716</v>
      </c>
      <c r="E3968" t="s">
        <v>291</v>
      </c>
      <c r="F3968" t="s">
        <v>214</v>
      </c>
      <c r="G3968" t="s">
        <v>215</v>
      </c>
      <c r="H3968">
        <v>2</v>
      </c>
      <c r="I3968">
        <v>2018</v>
      </c>
      <c r="J3968">
        <v>1</v>
      </c>
      <c r="L3968">
        <v>23107801</v>
      </c>
      <c r="M3968">
        <v>5.2</v>
      </c>
      <c r="P3968" s="29">
        <f t="shared" ref="P3968:P3993" si="165">IF(AND(ISNUMBER(M3968),H3968&lt;&gt;4),(M3968-1)/6,IF(H3968=4,"DRP",IF(AND(H3968=3,M3968="NA"),"BAD",IF(AND(H3968=2),"CVL",IF(AND(H3968=1,ISBLANK(M3968)),"NULL","UNK")))))</f>
        <v>0.70000000000000007</v>
      </c>
    </row>
    <row r="3969" spans="1:16" hidden="1" x14ac:dyDescent="0.25">
      <c r="A3969">
        <v>191372395</v>
      </c>
      <c r="B3969">
        <v>803401</v>
      </c>
      <c r="C3969" t="s">
        <v>318</v>
      </c>
      <c r="D3969">
        <v>2021661</v>
      </c>
      <c r="E3969" t="s">
        <v>305</v>
      </c>
      <c r="F3969" t="s">
        <v>214</v>
      </c>
      <c r="G3969" t="s">
        <v>215</v>
      </c>
      <c r="H3969">
        <v>2</v>
      </c>
      <c r="I3969">
        <v>2018</v>
      </c>
      <c r="J3969">
        <v>1</v>
      </c>
      <c r="L3969">
        <v>23107773</v>
      </c>
      <c r="M3969">
        <v>4.2</v>
      </c>
      <c r="P3969" s="29">
        <f t="shared" si="165"/>
        <v>0.53333333333333333</v>
      </c>
    </row>
    <row r="3970" spans="1:16" hidden="1" x14ac:dyDescent="0.25">
      <c r="A3970">
        <v>191372395</v>
      </c>
      <c r="B3970">
        <v>803401</v>
      </c>
      <c r="C3970" t="s">
        <v>318</v>
      </c>
      <c r="D3970">
        <v>2019272</v>
      </c>
      <c r="E3970" t="s">
        <v>249</v>
      </c>
      <c r="F3970" t="s">
        <v>214</v>
      </c>
      <c r="G3970" t="s">
        <v>215</v>
      </c>
      <c r="H3970">
        <v>2</v>
      </c>
      <c r="I3970">
        <v>2018</v>
      </c>
      <c r="J3970">
        <v>1</v>
      </c>
      <c r="L3970">
        <v>23104913</v>
      </c>
      <c r="M3970">
        <v>5.6</v>
      </c>
      <c r="P3970" s="29">
        <f t="shared" si="165"/>
        <v>0.76666666666666661</v>
      </c>
    </row>
    <row r="3971" spans="1:16" hidden="1" x14ac:dyDescent="0.25">
      <c r="A3971">
        <v>191372395</v>
      </c>
      <c r="B3971">
        <v>803401</v>
      </c>
      <c r="C3971" t="s">
        <v>318</v>
      </c>
      <c r="D3971">
        <v>2024865</v>
      </c>
      <c r="E3971" t="s">
        <v>284</v>
      </c>
      <c r="F3971" t="s">
        <v>214</v>
      </c>
      <c r="G3971" t="s">
        <v>215</v>
      </c>
      <c r="H3971">
        <v>2</v>
      </c>
      <c r="I3971">
        <v>2018</v>
      </c>
      <c r="J3971">
        <v>2</v>
      </c>
      <c r="L3971">
        <v>23115960</v>
      </c>
      <c r="M3971">
        <v>5.4</v>
      </c>
      <c r="P3971" s="29">
        <f t="shared" si="165"/>
        <v>0.73333333333333339</v>
      </c>
    </row>
    <row r="3972" spans="1:16" hidden="1" x14ac:dyDescent="0.25">
      <c r="A3972">
        <v>191372395</v>
      </c>
      <c r="B3972">
        <v>803401</v>
      </c>
      <c r="C3972" t="s">
        <v>318</v>
      </c>
      <c r="D3972">
        <v>2024864</v>
      </c>
      <c r="E3972" t="s">
        <v>310</v>
      </c>
      <c r="F3972" t="s">
        <v>214</v>
      </c>
      <c r="G3972" t="s">
        <v>215</v>
      </c>
      <c r="H3972">
        <v>2</v>
      </c>
      <c r="I3972">
        <v>2018</v>
      </c>
      <c r="J3972">
        <v>2</v>
      </c>
      <c r="L3972">
        <v>23115914</v>
      </c>
      <c r="M3972">
        <v>5.5</v>
      </c>
      <c r="P3972" s="29">
        <f t="shared" si="165"/>
        <v>0.75</v>
      </c>
    </row>
    <row r="3973" spans="1:16" hidden="1" x14ac:dyDescent="0.25">
      <c r="A3973">
        <v>191372395</v>
      </c>
      <c r="B3973">
        <v>803401</v>
      </c>
      <c r="C3973" t="s">
        <v>318</v>
      </c>
      <c r="D3973">
        <v>2021689</v>
      </c>
      <c r="E3973" t="s">
        <v>312</v>
      </c>
      <c r="F3973" t="s">
        <v>214</v>
      </c>
      <c r="G3973" t="s">
        <v>215</v>
      </c>
      <c r="H3973">
        <v>2</v>
      </c>
      <c r="I3973">
        <v>2018</v>
      </c>
      <c r="J3973">
        <v>2</v>
      </c>
      <c r="L3973">
        <v>23115916</v>
      </c>
      <c r="M3973">
        <v>5.2</v>
      </c>
      <c r="P3973" s="29">
        <f t="shared" si="165"/>
        <v>0.70000000000000007</v>
      </c>
    </row>
    <row r="3974" spans="1:16" hidden="1" x14ac:dyDescent="0.25">
      <c r="A3974">
        <v>191372395</v>
      </c>
      <c r="B3974">
        <v>803401</v>
      </c>
      <c r="C3974" t="s">
        <v>318</v>
      </c>
      <c r="D3974">
        <v>2021664</v>
      </c>
      <c r="E3974" t="s">
        <v>311</v>
      </c>
      <c r="F3974" t="s">
        <v>214</v>
      </c>
      <c r="G3974" t="s">
        <v>215</v>
      </c>
      <c r="H3974">
        <v>2</v>
      </c>
      <c r="I3974">
        <v>2018</v>
      </c>
      <c r="J3974">
        <v>2</v>
      </c>
      <c r="L3974">
        <v>23115915</v>
      </c>
      <c r="M3974">
        <v>6.1</v>
      </c>
      <c r="P3974" s="29">
        <f t="shared" si="165"/>
        <v>0.85</v>
      </c>
    </row>
    <row r="3975" spans="1:16" hidden="1" x14ac:dyDescent="0.25">
      <c r="A3975">
        <v>191372395</v>
      </c>
      <c r="B3975">
        <v>803401</v>
      </c>
      <c r="C3975" t="s">
        <v>318</v>
      </c>
      <c r="D3975">
        <v>2021671</v>
      </c>
      <c r="E3975" t="s">
        <v>303</v>
      </c>
      <c r="F3975" t="s">
        <v>214</v>
      </c>
      <c r="G3975" t="s">
        <v>215</v>
      </c>
      <c r="H3975">
        <v>4</v>
      </c>
      <c r="I3975">
        <v>2018</v>
      </c>
      <c r="J3975">
        <v>2</v>
      </c>
      <c r="L3975">
        <v>23115919</v>
      </c>
      <c r="P3975" s="29" t="str">
        <f t="shared" si="165"/>
        <v>DRP</v>
      </c>
    </row>
    <row r="3976" spans="1:16" hidden="1" x14ac:dyDescent="0.25">
      <c r="A3976">
        <v>191372395</v>
      </c>
      <c r="B3976">
        <v>803401</v>
      </c>
      <c r="C3976" t="s">
        <v>318</v>
      </c>
      <c r="D3976">
        <v>2024865</v>
      </c>
      <c r="E3976" t="s">
        <v>284</v>
      </c>
      <c r="F3976" t="s">
        <v>214</v>
      </c>
      <c r="G3976" t="s">
        <v>215</v>
      </c>
      <c r="H3976">
        <v>4</v>
      </c>
      <c r="I3976">
        <v>2018</v>
      </c>
      <c r="J3976">
        <v>2</v>
      </c>
      <c r="L3976">
        <v>23115960</v>
      </c>
      <c r="P3976" s="29" t="str">
        <f t="shared" si="165"/>
        <v>DRP</v>
      </c>
    </row>
    <row r="3977" spans="1:16" hidden="1" x14ac:dyDescent="0.25">
      <c r="A3977">
        <v>191372395</v>
      </c>
      <c r="B3977">
        <v>803401</v>
      </c>
      <c r="C3977" t="s">
        <v>318</v>
      </c>
      <c r="D3977">
        <v>2004597</v>
      </c>
      <c r="E3977" t="s">
        <v>279</v>
      </c>
      <c r="F3977" t="s">
        <v>214</v>
      </c>
      <c r="G3977" t="s">
        <v>215</v>
      </c>
      <c r="H3977">
        <v>4</v>
      </c>
      <c r="I3977">
        <v>2018</v>
      </c>
      <c r="J3977">
        <v>2</v>
      </c>
      <c r="L3977">
        <v>23115907</v>
      </c>
      <c r="P3977" s="29" t="str">
        <f t="shared" si="165"/>
        <v>DRP</v>
      </c>
    </row>
    <row r="3978" spans="1:16" hidden="1" x14ac:dyDescent="0.25">
      <c r="A3978">
        <v>191372395</v>
      </c>
      <c r="B3978">
        <v>803401</v>
      </c>
      <c r="C3978" t="s">
        <v>318</v>
      </c>
      <c r="D3978">
        <v>2019273</v>
      </c>
      <c r="E3978" t="s">
        <v>248</v>
      </c>
      <c r="F3978" t="s">
        <v>214</v>
      </c>
      <c r="G3978" t="s">
        <v>215</v>
      </c>
      <c r="H3978">
        <v>2</v>
      </c>
      <c r="I3978">
        <v>2018</v>
      </c>
      <c r="J3978">
        <v>2</v>
      </c>
      <c r="L3978">
        <v>23115054</v>
      </c>
      <c r="M3978">
        <v>5</v>
      </c>
      <c r="P3978" s="29">
        <f t="shared" si="165"/>
        <v>0.66666666666666663</v>
      </c>
    </row>
    <row r="3979" spans="1:16" hidden="1" x14ac:dyDescent="0.25">
      <c r="A3979">
        <v>191372395</v>
      </c>
      <c r="B3979">
        <v>803401</v>
      </c>
      <c r="C3979" t="s">
        <v>318</v>
      </c>
      <c r="D3979">
        <v>2004597</v>
      </c>
      <c r="E3979" t="s">
        <v>279</v>
      </c>
      <c r="F3979" t="s">
        <v>214</v>
      </c>
      <c r="G3979" t="s">
        <v>215</v>
      </c>
      <c r="H3979">
        <v>2</v>
      </c>
      <c r="I3979">
        <v>2018</v>
      </c>
      <c r="J3979">
        <v>2</v>
      </c>
      <c r="L3979">
        <v>23115903</v>
      </c>
      <c r="M3979">
        <v>5</v>
      </c>
      <c r="P3979" s="29">
        <f t="shared" si="165"/>
        <v>0.66666666666666663</v>
      </c>
    </row>
    <row r="3980" spans="1:16" hidden="1" x14ac:dyDescent="0.25">
      <c r="A3980">
        <v>191372395</v>
      </c>
      <c r="B3980">
        <v>803401</v>
      </c>
      <c r="C3980" t="s">
        <v>318</v>
      </c>
      <c r="D3980">
        <v>2021671</v>
      </c>
      <c r="E3980" t="s">
        <v>303</v>
      </c>
      <c r="F3980" t="s">
        <v>214</v>
      </c>
      <c r="G3980" t="s">
        <v>215</v>
      </c>
      <c r="H3980">
        <v>2</v>
      </c>
      <c r="I3980">
        <v>2019</v>
      </c>
      <c r="J3980">
        <v>1</v>
      </c>
      <c r="L3980">
        <v>23120302</v>
      </c>
      <c r="M3980">
        <v>6</v>
      </c>
      <c r="P3980" s="29">
        <f t="shared" si="165"/>
        <v>0.83333333333333337</v>
      </c>
    </row>
    <row r="3981" spans="1:16" hidden="1" x14ac:dyDescent="0.25">
      <c r="A3981">
        <v>191372395</v>
      </c>
      <c r="B3981">
        <v>803401</v>
      </c>
      <c r="C3981" t="s">
        <v>318</v>
      </c>
      <c r="D3981">
        <v>2019274</v>
      </c>
      <c r="E3981" t="s">
        <v>247</v>
      </c>
      <c r="F3981" t="s">
        <v>214</v>
      </c>
      <c r="G3981" t="s">
        <v>215</v>
      </c>
      <c r="H3981">
        <v>2</v>
      </c>
      <c r="I3981">
        <v>2019</v>
      </c>
      <c r="J3981">
        <v>1</v>
      </c>
      <c r="L3981">
        <v>23120725</v>
      </c>
      <c r="M3981">
        <v>4.8</v>
      </c>
      <c r="P3981" s="29">
        <f t="shared" si="165"/>
        <v>0.6333333333333333</v>
      </c>
    </row>
    <row r="3982" spans="1:16" hidden="1" x14ac:dyDescent="0.25">
      <c r="A3982">
        <v>191372395</v>
      </c>
      <c r="B3982">
        <v>803401</v>
      </c>
      <c r="C3982" t="s">
        <v>318</v>
      </c>
      <c r="D3982">
        <v>2021808</v>
      </c>
      <c r="E3982" t="s">
        <v>283</v>
      </c>
      <c r="F3982" t="s">
        <v>214</v>
      </c>
      <c r="G3982" t="s">
        <v>215</v>
      </c>
      <c r="H3982">
        <v>2</v>
      </c>
      <c r="I3982">
        <v>2019</v>
      </c>
      <c r="J3982">
        <v>1</v>
      </c>
      <c r="L3982">
        <v>23120308</v>
      </c>
      <c r="M3982">
        <v>5.3</v>
      </c>
      <c r="P3982" s="29">
        <f t="shared" si="165"/>
        <v>0.71666666666666667</v>
      </c>
    </row>
    <row r="3983" spans="1:16" hidden="1" x14ac:dyDescent="0.25">
      <c r="A3983">
        <v>191372395</v>
      </c>
      <c r="B3983">
        <v>803401</v>
      </c>
      <c r="C3983" t="s">
        <v>318</v>
      </c>
      <c r="D3983">
        <v>2004602</v>
      </c>
      <c r="E3983" t="s">
        <v>277</v>
      </c>
      <c r="F3983" t="s">
        <v>214</v>
      </c>
      <c r="G3983" t="s">
        <v>215</v>
      </c>
      <c r="H3983">
        <v>2</v>
      </c>
      <c r="I3983">
        <v>2019</v>
      </c>
      <c r="J3983">
        <v>1</v>
      </c>
      <c r="L3983">
        <v>23123799</v>
      </c>
      <c r="M3983">
        <v>5.6</v>
      </c>
      <c r="P3983" s="29">
        <f t="shared" si="165"/>
        <v>0.76666666666666661</v>
      </c>
    </row>
    <row r="3984" spans="1:16" hidden="1" x14ac:dyDescent="0.25">
      <c r="A3984">
        <v>191372395</v>
      </c>
      <c r="B3984">
        <v>803401</v>
      </c>
      <c r="C3984" t="s">
        <v>318</v>
      </c>
      <c r="D3984">
        <v>2021841</v>
      </c>
      <c r="E3984" t="s">
        <v>306</v>
      </c>
      <c r="F3984" t="s">
        <v>214</v>
      </c>
      <c r="G3984" t="s">
        <v>215</v>
      </c>
      <c r="H3984">
        <v>2</v>
      </c>
      <c r="I3984">
        <v>2019</v>
      </c>
      <c r="J3984">
        <v>1</v>
      </c>
      <c r="L3984">
        <v>23120306</v>
      </c>
      <c r="M3984">
        <v>6.3</v>
      </c>
      <c r="P3984" s="29">
        <f t="shared" si="165"/>
        <v>0.8833333333333333</v>
      </c>
    </row>
    <row r="3985" spans="1:16" hidden="1" x14ac:dyDescent="0.25">
      <c r="A3985">
        <v>191372395</v>
      </c>
      <c r="B3985">
        <v>803401</v>
      </c>
      <c r="C3985" t="s">
        <v>318</v>
      </c>
      <c r="D3985">
        <v>2021760</v>
      </c>
      <c r="E3985" t="s">
        <v>254</v>
      </c>
      <c r="F3985" t="s">
        <v>214</v>
      </c>
      <c r="G3985" t="s">
        <v>215</v>
      </c>
      <c r="H3985">
        <v>2</v>
      </c>
      <c r="I3985">
        <v>2019</v>
      </c>
      <c r="J3985">
        <v>1</v>
      </c>
      <c r="L3985">
        <v>23120307</v>
      </c>
      <c r="M3985">
        <v>6.2</v>
      </c>
      <c r="P3985" s="29">
        <f t="shared" si="165"/>
        <v>0.8666666666666667</v>
      </c>
    </row>
    <row r="3986" spans="1:16" hidden="1" x14ac:dyDescent="0.25">
      <c r="A3986">
        <v>191372395</v>
      </c>
      <c r="B3986">
        <v>803401</v>
      </c>
      <c r="C3986" t="s">
        <v>318</v>
      </c>
      <c r="D3986">
        <v>2021775</v>
      </c>
      <c r="E3986" t="s">
        <v>286</v>
      </c>
      <c r="F3986" t="s">
        <v>214</v>
      </c>
      <c r="G3986" t="s">
        <v>215</v>
      </c>
      <c r="H3986">
        <v>2</v>
      </c>
      <c r="I3986">
        <v>2019</v>
      </c>
      <c r="J3986">
        <v>1</v>
      </c>
      <c r="L3986">
        <v>23124866</v>
      </c>
      <c r="M3986">
        <v>6</v>
      </c>
      <c r="P3986" s="29">
        <f t="shared" si="165"/>
        <v>0.83333333333333337</v>
      </c>
    </row>
    <row r="3987" spans="1:16" hidden="1" x14ac:dyDescent="0.25">
      <c r="A3987">
        <v>191372395</v>
      </c>
      <c r="B3987">
        <v>803401</v>
      </c>
      <c r="C3987" t="s">
        <v>318</v>
      </c>
      <c r="D3987">
        <v>2021621</v>
      </c>
      <c r="E3987" t="s">
        <v>314</v>
      </c>
      <c r="F3987" t="s">
        <v>214</v>
      </c>
      <c r="G3987" t="s">
        <v>215</v>
      </c>
      <c r="H3987">
        <v>2</v>
      </c>
      <c r="I3987">
        <v>2019</v>
      </c>
      <c r="J3987">
        <v>1</v>
      </c>
      <c r="L3987">
        <v>23120315</v>
      </c>
      <c r="M3987">
        <v>5.2</v>
      </c>
      <c r="P3987" s="29">
        <f t="shared" si="165"/>
        <v>0.70000000000000007</v>
      </c>
    </row>
    <row r="3988" spans="1:16" hidden="1" x14ac:dyDescent="0.25">
      <c r="A3988">
        <v>191372395</v>
      </c>
      <c r="B3988">
        <v>803401</v>
      </c>
      <c r="C3988" t="s">
        <v>318</v>
      </c>
      <c r="D3988">
        <v>2021818</v>
      </c>
      <c r="E3988" t="s">
        <v>285</v>
      </c>
      <c r="F3988" t="s">
        <v>214</v>
      </c>
      <c r="G3988" t="s">
        <v>215</v>
      </c>
      <c r="H3988">
        <v>1</v>
      </c>
      <c r="I3988">
        <v>2019</v>
      </c>
      <c r="J3988">
        <v>2</v>
      </c>
      <c r="L3988">
        <v>23130531</v>
      </c>
      <c r="P3988" s="29" t="str">
        <f t="shared" si="165"/>
        <v>NULL</v>
      </c>
    </row>
    <row r="3989" spans="1:16" hidden="1" x14ac:dyDescent="0.25">
      <c r="A3989">
        <v>191372395</v>
      </c>
      <c r="B3989">
        <v>803401</v>
      </c>
      <c r="C3989" t="s">
        <v>318</v>
      </c>
      <c r="D3989">
        <v>2027110</v>
      </c>
      <c r="E3989" t="s">
        <v>365</v>
      </c>
      <c r="F3989" t="s">
        <v>320</v>
      </c>
      <c r="G3989" t="s">
        <v>321</v>
      </c>
      <c r="H3989">
        <v>1</v>
      </c>
      <c r="I3989">
        <v>2019</v>
      </c>
      <c r="J3989">
        <v>2</v>
      </c>
      <c r="L3989">
        <v>23130219</v>
      </c>
      <c r="P3989" s="29" t="str">
        <f t="shared" si="165"/>
        <v>NULL</v>
      </c>
    </row>
    <row r="3990" spans="1:16" hidden="1" x14ac:dyDescent="0.25">
      <c r="A3990">
        <v>191372395</v>
      </c>
      <c r="B3990">
        <v>803401</v>
      </c>
      <c r="C3990" t="s">
        <v>318</v>
      </c>
      <c r="D3990">
        <v>2021862</v>
      </c>
      <c r="E3990" t="s">
        <v>313</v>
      </c>
      <c r="F3990" t="s">
        <v>214</v>
      </c>
      <c r="G3990" t="s">
        <v>215</v>
      </c>
      <c r="H3990">
        <v>1</v>
      </c>
      <c r="I3990">
        <v>2019</v>
      </c>
      <c r="J3990">
        <v>2</v>
      </c>
      <c r="L3990">
        <v>23129813</v>
      </c>
      <c r="P3990" s="29" t="str">
        <f t="shared" si="165"/>
        <v>NULL</v>
      </c>
    </row>
    <row r="3991" spans="1:16" hidden="1" x14ac:dyDescent="0.25">
      <c r="A3991">
        <v>191372395</v>
      </c>
      <c r="B3991">
        <v>803401</v>
      </c>
      <c r="C3991" t="s">
        <v>318</v>
      </c>
      <c r="D3991">
        <v>2021730</v>
      </c>
      <c r="E3991" t="s">
        <v>307</v>
      </c>
      <c r="F3991" t="s">
        <v>214</v>
      </c>
      <c r="G3991" t="s">
        <v>215</v>
      </c>
      <c r="H3991">
        <v>1</v>
      </c>
      <c r="I3991">
        <v>2019</v>
      </c>
      <c r="J3991">
        <v>2</v>
      </c>
      <c r="L3991">
        <v>23130525</v>
      </c>
      <c r="P3991" s="29" t="str">
        <f t="shared" si="165"/>
        <v>NULL</v>
      </c>
    </row>
    <row r="3992" spans="1:16" hidden="1" x14ac:dyDescent="0.25">
      <c r="A3992">
        <v>191372395</v>
      </c>
      <c r="B3992">
        <v>803401</v>
      </c>
      <c r="C3992" t="s">
        <v>318</v>
      </c>
      <c r="D3992">
        <v>2021710</v>
      </c>
      <c r="E3992" t="s">
        <v>278</v>
      </c>
      <c r="F3992" t="s">
        <v>214</v>
      </c>
      <c r="G3992" t="s">
        <v>215</v>
      </c>
      <c r="H3992">
        <v>1</v>
      </c>
      <c r="I3992">
        <v>2019</v>
      </c>
      <c r="J3992">
        <v>2</v>
      </c>
      <c r="L3992">
        <v>23129397</v>
      </c>
      <c r="P3992" s="29" t="str">
        <f t="shared" si="165"/>
        <v>NULL</v>
      </c>
    </row>
    <row r="3993" spans="1:16" hidden="1" x14ac:dyDescent="0.25">
      <c r="A3993">
        <v>191372395</v>
      </c>
      <c r="B3993">
        <v>803401</v>
      </c>
      <c r="C3993" t="s">
        <v>318</v>
      </c>
      <c r="D3993">
        <v>2004609</v>
      </c>
      <c r="E3993" t="s">
        <v>309</v>
      </c>
      <c r="F3993" t="s">
        <v>214</v>
      </c>
      <c r="G3993" t="s">
        <v>215</v>
      </c>
      <c r="H3993">
        <v>1</v>
      </c>
      <c r="I3993">
        <v>2019</v>
      </c>
      <c r="J3993">
        <v>2</v>
      </c>
      <c r="L3993">
        <v>23129808</v>
      </c>
      <c r="P3993" s="29" t="str">
        <f t="shared" si="165"/>
        <v>NULL</v>
      </c>
    </row>
    <row r="3994" spans="1:16" hidden="1" x14ac:dyDescent="0.25">
      <c r="A3994">
        <v>191411269</v>
      </c>
      <c r="B3994">
        <v>803401</v>
      </c>
      <c r="C3994" t="s">
        <v>318</v>
      </c>
      <c r="D3994">
        <v>2004098</v>
      </c>
      <c r="E3994" t="s">
        <v>213</v>
      </c>
      <c r="F3994" t="s">
        <v>214</v>
      </c>
      <c r="G3994" t="s">
        <v>215</v>
      </c>
      <c r="H3994">
        <v>2</v>
      </c>
      <c r="I3994">
        <v>2015</v>
      </c>
      <c r="J3994">
        <v>1</v>
      </c>
      <c r="L3994">
        <v>23066601</v>
      </c>
      <c r="M3994">
        <v>6.3</v>
      </c>
      <c r="P3994" s="29">
        <f t="shared" ref="P3994:P4007" si="166">IF(AND(ISNUMBER(M3994),H3994&lt;&gt;4,N3994&lt;&gt;"X"),(M3994-1)/6,IF(H3994=4,"DRP",IF(AND(H3994=3,M3994="NA"),"BAD",IF(AND(H3994=2),"CVL",IF(AND(H3994=1,ISBLANK(M3994)),"NULL","UNK")))))</f>
        <v>0.8833333333333333</v>
      </c>
    </row>
    <row r="3995" spans="1:16" hidden="1" x14ac:dyDescent="0.25">
      <c r="A3995">
        <v>191411269</v>
      </c>
      <c r="B3995">
        <v>803401</v>
      </c>
      <c r="C3995" t="s">
        <v>318</v>
      </c>
      <c r="D3995">
        <v>2005118</v>
      </c>
      <c r="E3995" t="s">
        <v>223</v>
      </c>
      <c r="F3995" t="s">
        <v>214</v>
      </c>
      <c r="G3995" t="s">
        <v>215</v>
      </c>
      <c r="H3995">
        <v>3</v>
      </c>
      <c r="I3995">
        <v>2015</v>
      </c>
      <c r="J3995">
        <v>1</v>
      </c>
      <c r="L3995">
        <v>23067520</v>
      </c>
      <c r="M3995">
        <v>2.9</v>
      </c>
      <c r="P3995" s="29">
        <f t="shared" si="166"/>
        <v>0.31666666666666665</v>
      </c>
    </row>
    <row r="3996" spans="1:16" hidden="1" x14ac:dyDescent="0.25">
      <c r="A3996">
        <v>191411269</v>
      </c>
      <c r="B3996">
        <v>803401</v>
      </c>
      <c r="C3996" t="s">
        <v>318</v>
      </c>
      <c r="D3996">
        <v>2021600</v>
      </c>
      <c r="E3996" t="s">
        <v>219</v>
      </c>
      <c r="F3996" t="s">
        <v>214</v>
      </c>
      <c r="G3996" t="s">
        <v>215</v>
      </c>
      <c r="H3996">
        <v>3</v>
      </c>
      <c r="I3996">
        <v>2015</v>
      </c>
      <c r="J3996">
        <v>1</v>
      </c>
      <c r="L3996">
        <v>23066440</v>
      </c>
      <c r="M3996">
        <v>3.7</v>
      </c>
      <c r="P3996" s="29">
        <f t="shared" si="166"/>
        <v>0.45</v>
      </c>
    </row>
    <row r="3997" spans="1:16" hidden="1" x14ac:dyDescent="0.25">
      <c r="A3997">
        <v>191411269</v>
      </c>
      <c r="B3997">
        <v>803401</v>
      </c>
      <c r="C3997" t="s">
        <v>318</v>
      </c>
      <c r="D3997">
        <v>2005099</v>
      </c>
      <c r="E3997" t="s">
        <v>217</v>
      </c>
      <c r="F3997" t="s">
        <v>214</v>
      </c>
      <c r="G3997" t="s">
        <v>215</v>
      </c>
      <c r="H3997">
        <v>2</v>
      </c>
      <c r="I3997">
        <v>2015</v>
      </c>
      <c r="J3997">
        <v>1</v>
      </c>
      <c r="L3997">
        <v>23066432</v>
      </c>
      <c r="M3997">
        <v>4.8</v>
      </c>
      <c r="P3997" s="29">
        <f t="shared" si="166"/>
        <v>0.6333333333333333</v>
      </c>
    </row>
    <row r="3998" spans="1:16" hidden="1" x14ac:dyDescent="0.25">
      <c r="A3998">
        <v>191411269</v>
      </c>
      <c r="B3998">
        <v>803401</v>
      </c>
      <c r="C3998" t="s">
        <v>318</v>
      </c>
      <c r="D3998">
        <v>2021754</v>
      </c>
      <c r="E3998" t="s">
        <v>216</v>
      </c>
      <c r="F3998" t="s">
        <v>214</v>
      </c>
      <c r="G3998" t="s">
        <v>215</v>
      </c>
      <c r="H3998">
        <v>3</v>
      </c>
      <c r="I3998">
        <v>2015</v>
      </c>
      <c r="J3998">
        <v>1</v>
      </c>
      <c r="L3998">
        <v>23066480</v>
      </c>
      <c r="M3998">
        <v>2.2000000000000002</v>
      </c>
      <c r="P3998" s="29">
        <f t="shared" si="166"/>
        <v>0.20000000000000004</v>
      </c>
    </row>
    <row r="3999" spans="1:16" hidden="1" x14ac:dyDescent="0.25">
      <c r="A3999">
        <v>191411269</v>
      </c>
      <c r="B3999">
        <v>803401</v>
      </c>
      <c r="C3999" t="s">
        <v>318</v>
      </c>
      <c r="D3999">
        <v>2005102</v>
      </c>
      <c r="E3999" t="s">
        <v>218</v>
      </c>
      <c r="F3999" t="s">
        <v>214</v>
      </c>
      <c r="G3999" t="s">
        <v>215</v>
      </c>
      <c r="H3999">
        <v>3</v>
      </c>
      <c r="I3999">
        <v>2015</v>
      </c>
      <c r="J3999">
        <v>1</v>
      </c>
      <c r="L3999">
        <v>23066493</v>
      </c>
      <c r="M3999">
        <v>3.1</v>
      </c>
      <c r="P3999" s="29">
        <f t="shared" si="166"/>
        <v>0.35000000000000003</v>
      </c>
    </row>
    <row r="4000" spans="1:16" hidden="1" x14ac:dyDescent="0.25">
      <c r="A4000">
        <v>191411269</v>
      </c>
      <c r="B4000">
        <v>803401</v>
      </c>
      <c r="C4000" t="s">
        <v>318</v>
      </c>
      <c r="D4000">
        <v>2021600</v>
      </c>
      <c r="E4000" t="s">
        <v>219</v>
      </c>
      <c r="F4000" t="s">
        <v>214</v>
      </c>
      <c r="G4000" t="s">
        <v>215</v>
      </c>
      <c r="H4000">
        <v>2</v>
      </c>
      <c r="I4000">
        <v>2015</v>
      </c>
      <c r="J4000">
        <v>2</v>
      </c>
      <c r="L4000">
        <v>23071942</v>
      </c>
      <c r="M4000">
        <v>4.3</v>
      </c>
      <c r="P4000" s="29">
        <f t="shared" si="166"/>
        <v>0.54999999999999993</v>
      </c>
    </row>
    <row r="4001" spans="1:16" hidden="1" x14ac:dyDescent="0.25">
      <c r="A4001">
        <v>191411269</v>
      </c>
      <c r="B4001">
        <v>803401</v>
      </c>
      <c r="C4001" t="s">
        <v>318</v>
      </c>
      <c r="D4001">
        <v>2005102</v>
      </c>
      <c r="E4001" t="s">
        <v>218</v>
      </c>
      <c r="F4001" t="s">
        <v>214</v>
      </c>
      <c r="G4001" t="s">
        <v>215</v>
      </c>
      <c r="H4001">
        <v>3</v>
      </c>
      <c r="I4001">
        <v>2015</v>
      </c>
      <c r="J4001">
        <v>2</v>
      </c>
      <c r="L4001">
        <v>23071946</v>
      </c>
      <c r="M4001">
        <v>3.3</v>
      </c>
      <c r="P4001" s="29">
        <f t="shared" si="166"/>
        <v>0.3833333333333333</v>
      </c>
    </row>
    <row r="4002" spans="1:16" hidden="1" x14ac:dyDescent="0.25">
      <c r="A4002">
        <v>191411269</v>
      </c>
      <c r="B4002">
        <v>803401</v>
      </c>
      <c r="C4002" t="s">
        <v>318</v>
      </c>
      <c r="D4002">
        <v>2005118</v>
      </c>
      <c r="E4002" t="s">
        <v>223</v>
      </c>
      <c r="F4002" t="s">
        <v>214</v>
      </c>
      <c r="G4002" t="s">
        <v>215</v>
      </c>
      <c r="H4002">
        <v>2</v>
      </c>
      <c r="I4002">
        <v>2015</v>
      </c>
      <c r="J4002">
        <v>2</v>
      </c>
      <c r="L4002">
        <v>23071574</v>
      </c>
      <c r="M4002">
        <v>5.2</v>
      </c>
      <c r="P4002" s="29">
        <f t="shared" si="166"/>
        <v>0.70000000000000007</v>
      </c>
    </row>
    <row r="4003" spans="1:16" hidden="1" x14ac:dyDescent="0.25">
      <c r="A4003">
        <v>191411269</v>
      </c>
      <c r="B4003">
        <v>803401</v>
      </c>
      <c r="C4003" t="s">
        <v>318</v>
      </c>
      <c r="D4003">
        <v>2021754</v>
      </c>
      <c r="E4003" t="s">
        <v>216</v>
      </c>
      <c r="F4003" t="s">
        <v>214</v>
      </c>
      <c r="G4003" t="s">
        <v>215</v>
      </c>
      <c r="H4003">
        <v>3</v>
      </c>
      <c r="I4003">
        <v>2015</v>
      </c>
      <c r="J4003">
        <v>2</v>
      </c>
      <c r="L4003">
        <v>23074133</v>
      </c>
      <c r="M4003" t="s">
        <v>221</v>
      </c>
      <c r="P4003" s="29" t="str">
        <f t="shared" si="166"/>
        <v>BAD</v>
      </c>
    </row>
    <row r="4004" spans="1:16" hidden="1" x14ac:dyDescent="0.25">
      <c r="A4004">
        <v>191411269</v>
      </c>
      <c r="B4004">
        <v>803401</v>
      </c>
      <c r="C4004" t="s">
        <v>318</v>
      </c>
      <c r="D4004">
        <v>2005117</v>
      </c>
      <c r="E4004" t="s">
        <v>220</v>
      </c>
      <c r="F4004" t="s">
        <v>214</v>
      </c>
      <c r="G4004" t="s">
        <v>215</v>
      </c>
      <c r="H4004">
        <v>3</v>
      </c>
      <c r="I4004">
        <v>2015</v>
      </c>
      <c r="J4004">
        <v>2</v>
      </c>
      <c r="L4004">
        <v>23070393</v>
      </c>
      <c r="M4004">
        <v>3.3</v>
      </c>
      <c r="P4004" s="29">
        <f t="shared" si="166"/>
        <v>0.3833333333333333</v>
      </c>
    </row>
    <row r="4005" spans="1:16" hidden="1" x14ac:dyDescent="0.25">
      <c r="A4005">
        <v>191411269</v>
      </c>
      <c r="B4005">
        <v>803401</v>
      </c>
      <c r="C4005" t="s">
        <v>318</v>
      </c>
      <c r="D4005">
        <v>2021580</v>
      </c>
      <c r="E4005" t="s">
        <v>241</v>
      </c>
      <c r="F4005" t="s">
        <v>214</v>
      </c>
      <c r="G4005" t="s">
        <v>215</v>
      </c>
      <c r="H4005">
        <v>2</v>
      </c>
      <c r="I4005">
        <v>2015</v>
      </c>
      <c r="J4005">
        <v>2</v>
      </c>
      <c r="L4005">
        <v>23074971</v>
      </c>
      <c r="M4005">
        <v>5.4</v>
      </c>
      <c r="P4005" s="29">
        <f t="shared" si="166"/>
        <v>0.73333333333333339</v>
      </c>
    </row>
    <row r="4006" spans="1:16" hidden="1" x14ac:dyDescent="0.25">
      <c r="A4006">
        <v>191411269</v>
      </c>
      <c r="B4006">
        <v>803401</v>
      </c>
      <c r="C4006" t="s">
        <v>318</v>
      </c>
      <c r="D4006">
        <v>2004112</v>
      </c>
      <c r="E4006" t="s">
        <v>244</v>
      </c>
      <c r="F4006" t="s">
        <v>214</v>
      </c>
      <c r="G4006" t="s">
        <v>215</v>
      </c>
      <c r="H4006">
        <v>2</v>
      </c>
      <c r="I4006">
        <v>2015</v>
      </c>
      <c r="J4006">
        <v>2</v>
      </c>
      <c r="L4006">
        <v>23073240</v>
      </c>
      <c r="M4006">
        <v>6</v>
      </c>
      <c r="P4006" s="29">
        <f t="shared" si="166"/>
        <v>0.83333333333333337</v>
      </c>
    </row>
    <row r="4007" spans="1:16" hidden="1" x14ac:dyDescent="0.25">
      <c r="A4007">
        <v>191411269</v>
      </c>
      <c r="B4007">
        <v>803401</v>
      </c>
      <c r="C4007" t="s">
        <v>318</v>
      </c>
      <c r="D4007">
        <v>2021580</v>
      </c>
      <c r="E4007" t="s">
        <v>241</v>
      </c>
      <c r="F4007" t="s">
        <v>214</v>
      </c>
      <c r="G4007" t="s">
        <v>215</v>
      </c>
      <c r="H4007">
        <v>4</v>
      </c>
      <c r="I4007">
        <v>2015</v>
      </c>
      <c r="J4007">
        <v>2</v>
      </c>
      <c r="L4007">
        <v>23072000</v>
      </c>
      <c r="P4007" s="29" t="str">
        <f t="shared" si="166"/>
        <v>DRP</v>
      </c>
    </row>
    <row r="4008" spans="1:16" hidden="1" x14ac:dyDescent="0.25">
      <c r="A4008">
        <v>191411269</v>
      </c>
      <c r="B4008">
        <v>803401</v>
      </c>
      <c r="C4008" t="s">
        <v>318</v>
      </c>
      <c r="D4008">
        <v>2005117</v>
      </c>
      <c r="E4008" t="s">
        <v>220</v>
      </c>
      <c r="F4008" t="s">
        <v>214</v>
      </c>
      <c r="G4008" t="s">
        <v>215</v>
      </c>
      <c r="H4008">
        <v>2</v>
      </c>
      <c r="I4008">
        <v>2016</v>
      </c>
      <c r="J4008">
        <v>1</v>
      </c>
      <c r="L4008">
        <v>23078737</v>
      </c>
      <c r="M4008">
        <v>4.5999999999999996</v>
      </c>
      <c r="P4008" s="29">
        <f t="shared" ref="P4008:P4039" si="167">IF(AND(ISNUMBER(M4008),H4008&lt;&gt;4),(M4008-1)/6,IF(H4008=4,"DRP",IF(AND(H4008=3,M4008="NA"),"BAD",IF(AND(H4008=2),"CVL",IF(AND(H4008=1,ISBLANK(M4008)),"NULL","UNK")))))</f>
        <v>0.6</v>
      </c>
    </row>
    <row r="4009" spans="1:16" hidden="1" x14ac:dyDescent="0.25">
      <c r="A4009">
        <v>191411269</v>
      </c>
      <c r="B4009">
        <v>803401</v>
      </c>
      <c r="C4009" t="s">
        <v>318</v>
      </c>
      <c r="D4009">
        <v>2005102</v>
      </c>
      <c r="E4009" t="s">
        <v>218</v>
      </c>
      <c r="F4009" t="s">
        <v>214</v>
      </c>
      <c r="G4009" t="s">
        <v>215</v>
      </c>
      <c r="H4009">
        <v>2</v>
      </c>
      <c r="I4009">
        <v>2016</v>
      </c>
      <c r="J4009">
        <v>1</v>
      </c>
      <c r="L4009">
        <v>23081384</v>
      </c>
      <c r="M4009">
        <v>5.6</v>
      </c>
      <c r="P4009" s="29">
        <f t="shared" si="167"/>
        <v>0.76666666666666661</v>
      </c>
    </row>
    <row r="4010" spans="1:16" hidden="1" x14ac:dyDescent="0.25">
      <c r="A4010">
        <v>191411269</v>
      </c>
      <c r="B4010">
        <v>803401</v>
      </c>
      <c r="C4010" t="s">
        <v>318</v>
      </c>
      <c r="D4010">
        <v>2021754</v>
      </c>
      <c r="E4010" t="s">
        <v>216</v>
      </c>
      <c r="F4010" t="s">
        <v>214</v>
      </c>
      <c r="G4010" t="s">
        <v>215</v>
      </c>
      <c r="H4010">
        <v>2</v>
      </c>
      <c r="I4010">
        <v>2016</v>
      </c>
      <c r="J4010">
        <v>1</v>
      </c>
      <c r="L4010">
        <v>23081127</v>
      </c>
      <c r="M4010">
        <v>4.2</v>
      </c>
      <c r="P4010" s="29">
        <f t="shared" si="167"/>
        <v>0.53333333333333333</v>
      </c>
    </row>
    <row r="4011" spans="1:16" hidden="1" x14ac:dyDescent="0.25">
      <c r="A4011">
        <v>191411269</v>
      </c>
      <c r="B4011">
        <v>803401</v>
      </c>
      <c r="C4011" t="s">
        <v>318</v>
      </c>
      <c r="D4011">
        <v>2021602</v>
      </c>
      <c r="E4011" t="s">
        <v>242</v>
      </c>
      <c r="F4011" t="s">
        <v>214</v>
      </c>
      <c r="G4011" t="s">
        <v>215</v>
      </c>
      <c r="H4011">
        <v>3</v>
      </c>
      <c r="I4011">
        <v>2016</v>
      </c>
      <c r="J4011">
        <v>1</v>
      </c>
      <c r="L4011">
        <v>23081144</v>
      </c>
      <c r="M4011">
        <v>2.8</v>
      </c>
      <c r="P4011" s="29">
        <f t="shared" si="167"/>
        <v>0.3</v>
      </c>
    </row>
    <row r="4012" spans="1:16" hidden="1" x14ac:dyDescent="0.25">
      <c r="A4012">
        <v>191411269</v>
      </c>
      <c r="B4012">
        <v>803401</v>
      </c>
      <c r="C4012" t="s">
        <v>318</v>
      </c>
      <c r="D4012">
        <v>2004116</v>
      </c>
      <c r="E4012" t="s">
        <v>229</v>
      </c>
      <c r="F4012" t="s">
        <v>214</v>
      </c>
      <c r="G4012" t="s">
        <v>215</v>
      </c>
      <c r="H4012">
        <v>2</v>
      </c>
      <c r="I4012">
        <v>2016</v>
      </c>
      <c r="J4012">
        <v>1</v>
      </c>
      <c r="L4012">
        <v>23073301</v>
      </c>
      <c r="M4012">
        <v>4.9000000000000004</v>
      </c>
      <c r="P4012" s="29">
        <f t="shared" si="167"/>
        <v>0.65</v>
      </c>
    </row>
    <row r="4013" spans="1:16" hidden="1" x14ac:dyDescent="0.25">
      <c r="A4013">
        <v>191411269</v>
      </c>
      <c r="B4013">
        <v>803401</v>
      </c>
      <c r="C4013" t="s">
        <v>318</v>
      </c>
      <c r="D4013">
        <v>2004099</v>
      </c>
      <c r="E4013" t="s">
        <v>245</v>
      </c>
      <c r="F4013" t="s">
        <v>214</v>
      </c>
      <c r="G4013" t="s">
        <v>215</v>
      </c>
      <c r="H4013">
        <v>2</v>
      </c>
      <c r="I4013">
        <v>2016</v>
      </c>
      <c r="J4013">
        <v>2</v>
      </c>
      <c r="L4013">
        <v>23085313</v>
      </c>
      <c r="M4013">
        <v>5.8</v>
      </c>
      <c r="P4013" s="29">
        <f t="shared" si="167"/>
        <v>0.79999999999999993</v>
      </c>
    </row>
    <row r="4014" spans="1:16" hidden="1" x14ac:dyDescent="0.25">
      <c r="A4014">
        <v>191411269</v>
      </c>
      <c r="B4014">
        <v>803401</v>
      </c>
      <c r="C4014" t="s">
        <v>318</v>
      </c>
      <c r="D4014">
        <v>2021756</v>
      </c>
      <c r="E4014" t="s">
        <v>253</v>
      </c>
      <c r="F4014" t="s">
        <v>214</v>
      </c>
      <c r="G4014" t="s">
        <v>215</v>
      </c>
      <c r="H4014">
        <v>3</v>
      </c>
      <c r="I4014">
        <v>2016</v>
      </c>
      <c r="J4014">
        <v>2</v>
      </c>
      <c r="L4014">
        <v>23086837</v>
      </c>
      <c r="M4014" t="s">
        <v>221</v>
      </c>
      <c r="P4014" s="29" t="str">
        <f t="shared" si="167"/>
        <v>BAD</v>
      </c>
    </row>
    <row r="4015" spans="1:16" hidden="1" x14ac:dyDescent="0.25">
      <c r="A4015">
        <v>191411269</v>
      </c>
      <c r="B4015">
        <v>803401</v>
      </c>
      <c r="C4015" t="s">
        <v>318</v>
      </c>
      <c r="D4015">
        <v>2021763</v>
      </c>
      <c r="E4015" t="s">
        <v>298</v>
      </c>
      <c r="F4015" t="s">
        <v>214</v>
      </c>
      <c r="G4015" t="s">
        <v>215</v>
      </c>
      <c r="H4015">
        <v>2</v>
      </c>
      <c r="I4015">
        <v>2016</v>
      </c>
      <c r="J4015">
        <v>2</v>
      </c>
      <c r="L4015">
        <v>23086845</v>
      </c>
      <c r="M4015">
        <v>5.3</v>
      </c>
      <c r="P4015" s="29">
        <f t="shared" si="167"/>
        <v>0.71666666666666667</v>
      </c>
    </row>
    <row r="4016" spans="1:16" hidden="1" x14ac:dyDescent="0.25">
      <c r="A4016">
        <v>191411269</v>
      </c>
      <c r="B4016">
        <v>803401</v>
      </c>
      <c r="C4016" t="s">
        <v>318</v>
      </c>
      <c r="D4016">
        <v>2005131</v>
      </c>
      <c r="E4016" t="s">
        <v>228</v>
      </c>
      <c r="F4016" t="s">
        <v>214</v>
      </c>
      <c r="G4016" t="s">
        <v>215</v>
      </c>
      <c r="H4016">
        <v>2</v>
      </c>
      <c r="I4016">
        <v>2016</v>
      </c>
      <c r="J4016">
        <v>2</v>
      </c>
      <c r="L4016">
        <v>23086518</v>
      </c>
      <c r="M4016">
        <v>5.8</v>
      </c>
      <c r="P4016" s="29">
        <f t="shared" si="167"/>
        <v>0.79999999999999993</v>
      </c>
    </row>
    <row r="4017" spans="1:16" hidden="1" x14ac:dyDescent="0.25">
      <c r="A4017">
        <v>191411269</v>
      </c>
      <c r="B4017">
        <v>803401</v>
      </c>
      <c r="C4017" t="s">
        <v>318</v>
      </c>
      <c r="D4017">
        <v>2021602</v>
      </c>
      <c r="E4017" t="s">
        <v>242</v>
      </c>
      <c r="F4017" t="s">
        <v>214</v>
      </c>
      <c r="G4017" t="s">
        <v>215</v>
      </c>
      <c r="H4017">
        <v>2</v>
      </c>
      <c r="I4017">
        <v>2016</v>
      </c>
      <c r="J4017">
        <v>2</v>
      </c>
      <c r="L4017">
        <v>23086745</v>
      </c>
      <c r="M4017">
        <v>4.7</v>
      </c>
      <c r="P4017" s="29">
        <f t="shared" si="167"/>
        <v>0.6166666666666667</v>
      </c>
    </row>
    <row r="4018" spans="1:16" hidden="1" x14ac:dyDescent="0.25">
      <c r="A4018">
        <v>191411269</v>
      </c>
      <c r="B4018">
        <v>803401</v>
      </c>
      <c r="C4018" t="s">
        <v>318</v>
      </c>
      <c r="D4018">
        <v>2021993</v>
      </c>
      <c r="E4018" t="s">
        <v>256</v>
      </c>
      <c r="F4018" t="s">
        <v>214</v>
      </c>
      <c r="G4018" t="s">
        <v>215</v>
      </c>
      <c r="H4018">
        <v>4</v>
      </c>
      <c r="I4018">
        <v>2017</v>
      </c>
      <c r="J4018">
        <v>1</v>
      </c>
      <c r="L4018">
        <v>23093317</v>
      </c>
      <c r="P4018" s="29" t="str">
        <f t="shared" si="167"/>
        <v>DRP</v>
      </c>
    </row>
    <row r="4019" spans="1:16" hidden="1" x14ac:dyDescent="0.25">
      <c r="A4019">
        <v>191411269</v>
      </c>
      <c r="B4019">
        <v>803401</v>
      </c>
      <c r="C4019" t="s">
        <v>318</v>
      </c>
      <c r="D4019">
        <v>2019271</v>
      </c>
      <c r="E4019" t="s">
        <v>236</v>
      </c>
      <c r="F4019" t="s">
        <v>214</v>
      </c>
      <c r="G4019" t="s">
        <v>215</v>
      </c>
      <c r="H4019">
        <v>2</v>
      </c>
      <c r="I4019">
        <v>2017</v>
      </c>
      <c r="J4019">
        <v>1</v>
      </c>
      <c r="L4019">
        <v>23090694</v>
      </c>
      <c r="M4019">
        <v>5.9</v>
      </c>
      <c r="P4019" s="29">
        <f t="shared" si="167"/>
        <v>0.81666666666666676</v>
      </c>
    </row>
    <row r="4020" spans="1:16" hidden="1" x14ac:dyDescent="0.25">
      <c r="A4020">
        <v>191411269</v>
      </c>
      <c r="B4020">
        <v>803401</v>
      </c>
      <c r="C4020" t="s">
        <v>318</v>
      </c>
      <c r="D4020">
        <v>2005120</v>
      </c>
      <c r="E4020" t="s">
        <v>293</v>
      </c>
      <c r="F4020" t="s">
        <v>214</v>
      </c>
      <c r="G4020" t="s">
        <v>215</v>
      </c>
      <c r="H4020">
        <v>3</v>
      </c>
      <c r="I4020">
        <v>2017</v>
      </c>
      <c r="J4020">
        <v>1</v>
      </c>
      <c r="L4020">
        <v>23094178</v>
      </c>
      <c r="M4020">
        <v>3</v>
      </c>
      <c r="P4020" s="29">
        <f t="shared" si="167"/>
        <v>0.33333333333333331</v>
      </c>
    </row>
    <row r="4021" spans="1:16" hidden="1" x14ac:dyDescent="0.25">
      <c r="A4021">
        <v>191411269</v>
      </c>
      <c r="B4021">
        <v>803401</v>
      </c>
      <c r="C4021" t="s">
        <v>318</v>
      </c>
      <c r="D4021">
        <v>2021596</v>
      </c>
      <c r="E4021" t="s">
        <v>294</v>
      </c>
      <c r="F4021" t="s">
        <v>214</v>
      </c>
      <c r="G4021" t="s">
        <v>215</v>
      </c>
      <c r="H4021">
        <v>2</v>
      </c>
      <c r="I4021">
        <v>2017</v>
      </c>
      <c r="J4021">
        <v>1</v>
      </c>
      <c r="L4021">
        <v>23092937</v>
      </c>
      <c r="M4021">
        <v>4</v>
      </c>
      <c r="P4021" s="29">
        <f t="shared" si="167"/>
        <v>0.5</v>
      </c>
    </row>
    <row r="4022" spans="1:16" hidden="1" x14ac:dyDescent="0.25">
      <c r="A4022">
        <v>191411269</v>
      </c>
      <c r="B4022">
        <v>803401</v>
      </c>
      <c r="C4022" t="s">
        <v>318</v>
      </c>
      <c r="D4022">
        <v>2021638</v>
      </c>
      <c r="E4022" t="s">
        <v>250</v>
      </c>
      <c r="F4022" t="s">
        <v>214</v>
      </c>
      <c r="G4022" t="s">
        <v>215</v>
      </c>
      <c r="H4022">
        <v>3</v>
      </c>
      <c r="I4022">
        <v>2017</v>
      </c>
      <c r="J4022">
        <v>1</v>
      </c>
      <c r="L4022">
        <v>23092935</v>
      </c>
      <c r="M4022" t="s">
        <v>221</v>
      </c>
      <c r="P4022" s="29" t="str">
        <f t="shared" si="167"/>
        <v>BAD</v>
      </c>
    </row>
    <row r="4023" spans="1:16" hidden="1" x14ac:dyDescent="0.25">
      <c r="A4023">
        <v>191411269</v>
      </c>
      <c r="B4023">
        <v>803401</v>
      </c>
      <c r="C4023" t="s">
        <v>318</v>
      </c>
      <c r="D4023">
        <v>2021781</v>
      </c>
      <c r="E4023" t="s">
        <v>235</v>
      </c>
      <c r="F4023" t="s">
        <v>214</v>
      </c>
      <c r="G4023" t="s">
        <v>215</v>
      </c>
      <c r="H4023">
        <v>2</v>
      </c>
      <c r="I4023">
        <v>2017</v>
      </c>
      <c r="J4023">
        <v>1</v>
      </c>
      <c r="L4023">
        <v>23092946</v>
      </c>
      <c r="M4023">
        <v>5.3</v>
      </c>
      <c r="P4023" s="29">
        <f t="shared" si="167"/>
        <v>0.71666666666666667</v>
      </c>
    </row>
    <row r="4024" spans="1:16" hidden="1" x14ac:dyDescent="0.25">
      <c r="A4024">
        <v>191411269</v>
      </c>
      <c r="B4024">
        <v>803401</v>
      </c>
      <c r="C4024" t="s">
        <v>318</v>
      </c>
      <c r="D4024">
        <v>2021756</v>
      </c>
      <c r="E4024" t="s">
        <v>253</v>
      </c>
      <c r="F4024" t="s">
        <v>214</v>
      </c>
      <c r="G4024" t="s">
        <v>215</v>
      </c>
      <c r="H4024">
        <v>2</v>
      </c>
      <c r="I4024">
        <v>2017</v>
      </c>
      <c r="J4024">
        <v>1</v>
      </c>
      <c r="L4024">
        <v>23092930</v>
      </c>
      <c r="M4024">
        <v>4.2</v>
      </c>
      <c r="P4024" s="29">
        <f t="shared" si="167"/>
        <v>0.53333333333333333</v>
      </c>
    </row>
    <row r="4025" spans="1:16" hidden="1" x14ac:dyDescent="0.25">
      <c r="A4025">
        <v>191411269</v>
      </c>
      <c r="B4025">
        <v>803401</v>
      </c>
      <c r="C4025" t="s">
        <v>318</v>
      </c>
      <c r="D4025">
        <v>2021679</v>
      </c>
      <c r="E4025" t="s">
        <v>259</v>
      </c>
      <c r="F4025" t="s">
        <v>214</v>
      </c>
      <c r="G4025" t="s">
        <v>215</v>
      </c>
      <c r="H4025">
        <v>2</v>
      </c>
      <c r="I4025">
        <v>2017</v>
      </c>
      <c r="J4025">
        <v>2</v>
      </c>
      <c r="L4025">
        <v>23101199</v>
      </c>
      <c r="M4025">
        <v>6.4</v>
      </c>
      <c r="P4025" s="29">
        <f t="shared" si="167"/>
        <v>0.9</v>
      </c>
    </row>
    <row r="4026" spans="1:16" hidden="1" x14ac:dyDescent="0.25">
      <c r="A4026">
        <v>191411269</v>
      </c>
      <c r="B4026">
        <v>803401</v>
      </c>
      <c r="C4026" t="s">
        <v>318</v>
      </c>
      <c r="D4026">
        <v>2021874</v>
      </c>
      <c r="E4026" t="s">
        <v>226</v>
      </c>
      <c r="F4026" t="s">
        <v>214</v>
      </c>
      <c r="G4026" t="s">
        <v>215</v>
      </c>
      <c r="H4026">
        <v>2</v>
      </c>
      <c r="I4026">
        <v>2017</v>
      </c>
      <c r="J4026">
        <v>2</v>
      </c>
      <c r="L4026">
        <v>23101908</v>
      </c>
      <c r="M4026">
        <v>4</v>
      </c>
      <c r="P4026" s="29">
        <f t="shared" si="167"/>
        <v>0.5</v>
      </c>
    </row>
    <row r="4027" spans="1:16" hidden="1" x14ac:dyDescent="0.25">
      <c r="A4027">
        <v>191411269</v>
      </c>
      <c r="B4027">
        <v>803401</v>
      </c>
      <c r="C4027" t="s">
        <v>318</v>
      </c>
      <c r="D4027">
        <v>2021993</v>
      </c>
      <c r="E4027" t="s">
        <v>256</v>
      </c>
      <c r="F4027" t="s">
        <v>214</v>
      </c>
      <c r="G4027" t="s">
        <v>215</v>
      </c>
      <c r="H4027">
        <v>2</v>
      </c>
      <c r="I4027">
        <v>2017</v>
      </c>
      <c r="J4027">
        <v>2</v>
      </c>
      <c r="L4027">
        <v>23097537</v>
      </c>
      <c r="M4027">
        <v>4</v>
      </c>
      <c r="P4027" s="29">
        <f t="shared" si="167"/>
        <v>0.5</v>
      </c>
    </row>
    <row r="4028" spans="1:16" hidden="1" x14ac:dyDescent="0.25">
      <c r="A4028">
        <v>191411269</v>
      </c>
      <c r="B4028">
        <v>803401</v>
      </c>
      <c r="C4028" t="s">
        <v>318</v>
      </c>
      <c r="D4028">
        <v>2024862</v>
      </c>
      <c r="E4028" t="s">
        <v>289</v>
      </c>
      <c r="F4028" t="s">
        <v>214</v>
      </c>
      <c r="G4028" t="s">
        <v>215</v>
      </c>
      <c r="H4028">
        <v>2</v>
      </c>
      <c r="I4028">
        <v>2017</v>
      </c>
      <c r="J4028">
        <v>2</v>
      </c>
      <c r="L4028">
        <v>23100855</v>
      </c>
      <c r="M4028">
        <v>5.3</v>
      </c>
      <c r="P4028" s="29">
        <f t="shared" si="167"/>
        <v>0.71666666666666667</v>
      </c>
    </row>
    <row r="4029" spans="1:16" hidden="1" x14ac:dyDescent="0.25">
      <c r="A4029">
        <v>191411269</v>
      </c>
      <c r="B4029">
        <v>803401</v>
      </c>
      <c r="C4029" t="s">
        <v>318</v>
      </c>
      <c r="D4029">
        <v>2019272</v>
      </c>
      <c r="E4029" t="s">
        <v>249</v>
      </c>
      <c r="F4029" t="s">
        <v>214</v>
      </c>
      <c r="G4029" t="s">
        <v>215</v>
      </c>
      <c r="H4029">
        <v>2</v>
      </c>
      <c r="I4029">
        <v>2017</v>
      </c>
      <c r="J4029">
        <v>2</v>
      </c>
      <c r="L4029">
        <v>23097959</v>
      </c>
      <c r="M4029">
        <v>5.8</v>
      </c>
      <c r="P4029" s="29">
        <f t="shared" si="167"/>
        <v>0.79999999999999993</v>
      </c>
    </row>
    <row r="4030" spans="1:16" hidden="1" x14ac:dyDescent="0.25">
      <c r="A4030">
        <v>191411269</v>
      </c>
      <c r="B4030">
        <v>803401</v>
      </c>
      <c r="C4030" t="s">
        <v>318</v>
      </c>
      <c r="D4030">
        <v>2005120</v>
      </c>
      <c r="E4030" t="s">
        <v>293</v>
      </c>
      <c r="F4030" t="s">
        <v>214</v>
      </c>
      <c r="G4030" t="s">
        <v>215</v>
      </c>
      <c r="H4030">
        <v>2</v>
      </c>
      <c r="I4030">
        <v>2017</v>
      </c>
      <c r="J4030">
        <v>2</v>
      </c>
      <c r="L4030">
        <v>23097529</v>
      </c>
      <c r="M4030">
        <v>5</v>
      </c>
      <c r="P4030" s="29">
        <f t="shared" si="167"/>
        <v>0.66666666666666663</v>
      </c>
    </row>
    <row r="4031" spans="1:16" hidden="1" x14ac:dyDescent="0.25">
      <c r="A4031">
        <v>191411269</v>
      </c>
      <c r="B4031">
        <v>803401</v>
      </c>
      <c r="C4031" t="s">
        <v>318</v>
      </c>
      <c r="D4031">
        <v>2021638</v>
      </c>
      <c r="E4031" t="s">
        <v>250</v>
      </c>
      <c r="F4031" t="s">
        <v>214</v>
      </c>
      <c r="G4031" t="s">
        <v>215</v>
      </c>
      <c r="H4031">
        <v>2</v>
      </c>
      <c r="I4031">
        <v>2017</v>
      </c>
      <c r="J4031">
        <v>2</v>
      </c>
      <c r="L4031">
        <v>23101182</v>
      </c>
      <c r="M4031">
        <v>4.0999999999999996</v>
      </c>
      <c r="P4031" s="29">
        <f t="shared" si="167"/>
        <v>0.51666666666666661</v>
      </c>
    </row>
    <row r="4032" spans="1:16" hidden="1" x14ac:dyDescent="0.25">
      <c r="A4032">
        <v>191411269</v>
      </c>
      <c r="B4032">
        <v>803401</v>
      </c>
      <c r="C4032" t="s">
        <v>318</v>
      </c>
      <c r="D4032">
        <v>2019273</v>
      </c>
      <c r="E4032" t="s">
        <v>248</v>
      </c>
      <c r="F4032" t="s">
        <v>214</v>
      </c>
      <c r="G4032" t="s">
        <v>215</v>
      </c>
      <c r="H4032">
        <v>2</v>
      </c>
      <c r="I4032">
        <v>2018</v>
      </c>
      <c r="J4032">
        <v>1</v>
      </c>
      <c r="L4032">
        <v>23104537</v>
      </c>
      <c r="M4032">
        <v>5.4</v>
      </c>
      <c r="P4032" s="29">
        <f t="shared" si="167"/>
        <v>0.73333333333333339</v>
      </c>
    </row>
    <row r="4033" spans="1:16" hidden="1" x14ac:dyDescent="0.25">
      <c r="A4033">
        <v>191411269</v>
      </c>
      <c r="B4033">
        <v>803401</v>
      </c>
      <c r="C4033" t="s">
        <v>318</v>
      </c>
      <c r="D4033">
        <v>2004752</v>
      </c>
      <c r="E4033" t="s">
        <v>290</v>
      </c>
      <c r="F4033" t="s">
        <v>214</v>
      </c>
      <c r="G4033" t="s">
        <v>215</v>
      </c>
      <c r="H4033">
        <v>3</v>
      </c>
      <c r="I4033">
        <v>2018</v>
      </c>
      <c r="J4033">
        <v>1</v>
      </c>
      <c r="L4033">
        <v>23107719</v>
      </c>
      <c r="M4033">
        <v>3.5</v>
      </c>
      <c r="P4033" s="29">
        <f t="shared" si="167"/>
        <v>0.41666666666666669</v>
      </c>
    </row>
    <row r="4034" spans="1:16" hidden="1" x14ac:dyDescent="0.25">
      <c r="A4034">
        <v>191411269</v>
      </c>
      <c r="B4034">
        <v>803401</v>
      </c>
      <c r="C4034" t="s">
        <v>318</v>
      </c>
      <c r="D4034">
        <v>2021787</v>
      </c>
      <c r="E4034" t="s">
        <v>292</v>
      </c>
      <c r="F4034" t="s">
        <v>214</v>
      </c>
      <c r="G4034" t="s">
        <v>215</v>
      </c>
      <c r="H4034">
        <v>2</v>
      </c>
      <c r="I4034">
        <v>2018</v>
      </c>
      <c r="J4034">
        <v>1</v>
      </c>
      <c r="L4034">
        <v>23107720</v>
      </c>
      <c r="M4034">
        <v>4.4000000000000004</v>
      </c>
      <c r="P4034" s="29">
        <f t="shared" si="167"/>
        <v>0.56666666666666676</v>
      </c>
    </row>
    <row r="4035" spans="1:16" hidden="1" x14ac:dyDescent="0.25">
      <c r="A4035">
        <v>191411269</v>
      </c>
      <c r="B4035">
        <v>803401</v>
      </c>
      <c r="C4035" t="s">
        <v>318</v>
      </c>
      <c r="D4035">
        <v>2021750</v>
      </c>
      <c r="E4035" t="s">
        <v>296</v>
      </c>
      <c r="F4035" t="s">
        <v>214</v>
      </c>
      <c r="G4035" t="s">
        <v>215</v>
      </c>
      <c r="H4035">
        <v>2</v>
      </c>
      <c r="I4035">
        <v>2018</v>
      </c>
      <c r="J4035">
        <v>1</v>
      </c>
      <c r="L4035">
        <v>23108399</v>
      </c>
      <c r="M4035">
        <v>4.5</v>
      </c>
      <c r="P4035" s="29">
        <f t="shared" si="167"/>
        <v>0.58333333333333337</v>
      </c>
    </row>
    <row r="4036" spans="1:16" hidden="1" x14ac:dyDescent="0.25">
      <c r="A4036">
        <v>191411269</v>
      </c>
      <c r="B4036">
        <v>803401</v>
      </c>
      <c r="C4036" t="s">
        <v>318</v>
      </c>
      <c r="D4036">
        <v>2021591</v>
      </c>
      <c r="E4036" t="s">
        <v>240</v>
      </c>
      <c r="F4036" t="s">
        <v>214</v>
      </c>
      <c r="G4036" t="s">
        <v>215</v>
      </c>
      <c r="H4036">
        <v>2</v>
      </c>
      <c r="I4036">
        <v>2018</v>
      </c>
      <c r="J4036">
        <v>1</v>
      </c>
      <c r="L4036">
        <v>23107750</v>
      </c>
      <c r="M4036">
        <v>5.3</v>
      </c>
      <c r="P4036" s="29">
        <f t="shared" si="167"/>
        <v>0.71666666666666667</v>
      </c>
    </row>
    <row r="4037" spans="1:16" hidden="1" x14ac:dyDescent="0.25">
      <c r="A4037">
        <v>191411269</v>
      </c>
      <c r="B4037">
        <v>803401</v>
      </c>
      <c r="C4037" t="s">
        <v>318</v>
      </c>
      <c r="D4037">
        <v>2004591</v>
      </c>
      <c r="E4037" t="s">
        <v>271</v>
      </c>
      <c r="F4037" t="s">
        <v>214</v>
      </c>
      <c r="G4037" t="s">
        <v>215</v>
      </c>
      <c r="H4037">
        <v>2</v>
      </c>
      <c r="I4037">
        <v>2018</v>
      </c>
      <c r="J4037">
        <v>1</v>
      </c>
      <c r="L4037">
        <v>23108870</v>
      </c>
      <c r="M4037">
        <v>4</v>
      </c>
      <c r="P4037" s="29">
        <f t="shared" si="167"/>
        <v>0.5</v>
      </c>
    </row>
    <row r="4038" spans="1:16" hidden="1" x14ac:dyDescent="0.25">
      <c r="A4038">
        <v>191411269</v>
      </c>
      <c r="B4038">
        <v>803401</v>
      </c>
      <c r="C4038" t="s">
        <v>318</v>
      </c>
      <c r="D4038">
        <v>2021744</v>
      </c>
      <c r="E4038" t="s">
        <v>262</v>
      </c>
      <c r="F4038" t="s">
        <v>214</v>
      </c>
      <c r="G4038" t="s">
        <v>215</v>
      </c>
      <c r="H4038">
        <v>2</v>
      </c>
      <c r="I4038">
        <v>2018</v>
      </c>
      <c r="J4038">
        <v>2</v>
      </c>
      <c r="L4038">
        <v>23115906</v>
      </c>
      <c r="M4038">
        <v>5.5</v>
      </c>
      <c r="P4038" s="29">
        <f t="shared" si="167"/>
        <v>0.75</v>
      </c>
    </row>
    <row r="4039" spans="1:16" hidden="1" x14ac:dyDescent="0.25">
      <c r="A4039">
        <v>191411269</v>
      </c>
      <c r="B4039">
        <v>803401</v>
      </c>
      <c r="C4039" t="s">
        <v>318</v>
      </c>
      <c r="D4039">
        <v>2021615</v>
      </c>
      <c r="E4039" t="s">
        <v>255</v>
      </c>
      <c r="F4039" t="s">
        <v>214</v>
      </c>
      <c r="G4039" t="s">
        <v>215</v>
      </c>
      <c r="H4039">
        <v>2</v>
      </c>
      <c r="I4039">
        <v>2018</v>
      </c>
      <c r="J4039">
        <v>2</v>
      </c>
      <c r="L4039">
        <v>23116698</v>
      </c>
      <c r="M4039">
        <v>5.2</v>
      </c>
      <c r="P4039" s="29">
        <f t="shared" si="167"/>
        <v>0.70000000000000007</v>
      </c>
    </row>
    <row r="4040" spans="1:16" hidden="1" x14ac:dyDescent="0.25">
      <c r="A4040">
        <v>191411269</v>
      </c>
      <c r="B4040">
        <v>803401</v>
      </c>
      <c r="C4040" t="s">
        <v>318</v>
      </c>
      <c r="D4040">
        <v>2021725</v>
      </c>
      <c r="E4040" t="s">
        <v>257</v>
      </c>
      <c r="F4040" t="s">
        <v>214</v>
      </c>
      <c r="G4040" t="s">
        <v>215</v>
      </c>
      <c r="H4040">
        <v>2</v>
      </c>
      <c r="I4040">
        <v>2018</v>
      </c>
      <c r="J4040">
        <v>2</v>
      </c>
      <c r="L4040">
        <v>23115856</v>
      </c>
      <c r="M4040">
        <v>5.7</v>
      </c>
      <c r="P4040" s="29">
        <f t="shared" ref="P4040:P4060" si="168">IF(AND(ISNUMBER(M4040),H4040&lt;&gt;4),(M4040-1)/6,IF(H4040=4,"DRP",IF(AND(H4040=3,M4040="NA"),"BAD",IF(AND(H4040=2),"CVL",IF(AND(H4040=1,ISBLANK(M4040)),"NULL","UNK")))))</f>
        <v>0.78333333333333333</v>
      </c>
    </row>
    <row r="4041" spans="1:16" hidden="1" x14ac:dyDescent="0.25">
      <c r="A4041">
        <v>191411269</v>
      </c>
      <c r="B4041">
        <v>803401</v>
      </c>
      <c r="C4041" t="s">
        <v>318</v>
      </c>
      <c r="D4041">
        <v>2024863</v>
      </c>
      <c r="E4041" t="s">
        <v>304</v>
      </c>
      <c r="F4041" t="s">
        <v>214</v>
      </c>
      <c r="G4041" t="s">
        <v>215</v>
      </c>
      <c r="H4041">
        <v>3</v>
      </c>
      <c r="I4041">
        <v>2018</v>
      </c>
      <c r="J4041">
        <v>2</v>
      </c>
      <c r="L4041">
        <v>23115905</v>
      </c>
      <c r="M4041" t="s">
        <v>221</v>
      </c>
      <c r="P4041" s="29" t="str">
        <f t="shared" si="168"/>
        <v>BAD</v>
      </c>
    </row>
    <row r="4042" spans="1:16" hidden="1" x14ac:dyDescent="0.25">
      <c r="A4042">
        <v>191411269</v>
      </c>
      <c r="B4042">
        <v>803401</v>
      </c>
      <c r="C4042" t="s">
        <v>318</v>
      </c>
      <c r="D4042">
        <v>2021661</v>
      </c>
      <c r="E4042" t="s">
        <v>305</v>
      </c>
      <c r="F4042" t="s">
        <v>214</v>
      </c>
      <c r="G4042" t="s">
        <v>215</v>
      </c>
      <c r="H4042">
        <v>3</v>
      </c>
      <c r="I4042">
        <v>2018</v>
      </c>
      <c r="J4042">
        <v>2</v>
      </c>
      <c r="L4042">
        <v>23115901</v>
      </c>
      <c r="M4042">
        <v>3.3</v>
      </c>
      <c r="P4042" s="29">
        <f t="shared" si="168"/>
        <v>0.3833333333333333</v>
      </c>
    </row>
    <row r="4043" spans="1:16" hidden="1" x14ac:dyDescent="0.25">
      <c r="A4043">
        <v>191411269</v>
      </c>
      <c r="B4043">
        <v>803401</v>
      </c>
      <c r="C4043" t="s">
        <v>318</v>
      </c>
      <c r="D4043">
        <v>2021615</v>
      </c>
      <c r="E4043" t="s">
        <v>255</v>
      </c>
      <c r="F4043" t="s">
        <v>214</v>
      </c>
      <c r="G4043" t="s">
        <v>215</v>
      </c>
      <c r="H4043">
        <v>4</v>
      </c>
      <c r="I4043">
        <v>2018</v>
      </c>
      <c r="J4043">
        <v>2</v>
      </c>
      <c r="L4043">
        <v>23115891</v>
      </c>
      <c r="P4043" s="29" t="str">
        <f t="shared" si="168"/>
        <v>DRP</v>
      </c>
    </row>
    <row r="4044" spans="1:16" hidden="1" x14ac:dyDescent="0.25">
      <c r="A4044">
        <v>191411269</v>
      </c>
      <c r="B4044">
        <v>803401</v>
      </c>
      <c r="C4044" t="s">
        <v>318</v>
      </c>
      <c r="D4044">
        <v>2021865</v>
      </c>
      <c r="E4044" t="s">
        <v>301</v>
      </c>
      <c r="F4044" t="s">
        <v>214</v>
      </c>
      <c r="G4044" t="s">
        <v>215</v>
      </c>
      <c r="H4044">
        <v>2</v>
      </c>
      <c r="I4044">
        <v>2018</v>
      </c>
      <c r="J4044">
        <v>2</v>
      </c>
      <c r="L4044">
        <v>23115887</v>
      </c>
      <c r="M4044">
        <v>4.0999999999999996</v>
      </c>
      <c r="P4044" s="29">
        <f t="shared" si="168"/>
        <v>0.51666666666666661</v>
      </c>
    </row>
    <row r="4045" spans="1:16" hidden="1" x14ac:dyDescent="0.25">
      <c r="A4045">
        <v>191411269</v>
      </c>
      <c r="B4045">
        <v>803401</v>
      </c>
      <c r="C4045" t="s">
        <v>318</v>
      </c>
      <c r="D4045">
        <v>2004752</v>
      </c>
      <c r="E4045" t="s">
        <v>290</v>
      </c>
      <c r="F4045" t="s">
        <v>214</v>
      </c>
      <c r="G4045" t="s">
        <v>215</v>
      </c>
      <c r="H4045">
        <v>2</v>
      </c>
      <c r="I4045">
        <v>2018</v>
      </c>
      <c r="J4045">
        <v>2</v>
      </c>
      <c r="L4045">
        <v>23115876</v>
      </c>
      <c r="M4045">
        <v>4.0999999999999996</v>
      </c>
      <c r="P4045" s="29">
        <f t="shared" si="168"/>
        <v>0.51666666666666661</v>
      </c>
    </row>
    <row r="4046" spans="1:16" hidden="1" x14ac:dyDescent="0.25">
      <c r="A4046">
        <v>191411269</v>
      </c>
      <c r="B4046">
        <v>803401</v>
      </c>
      <c r="C4046" t="s">
        <v>318</v>
      </c>
      <c r="D4046">
        <v>2021723</v>
      </c>
      <c r="E4046" t="s">
        <v>299</v>
      </c>
      <c r="F4046" t="s">
        <v>214</v>
      </c>
      <c r="G4046" t="s">
        <v>215</v>
      </c>
      <c r="H4046">
        <v>2</v>
      </c>
      <c r="I4046">
        <v>2019</v>
      </c>
      <c r="J4046">
        <v>1</v>
      </c>
      <c r="L4046">
        <v>23123925</v>
      </c>
      <c r="M4046">
        <v>5.0999999999999996</v>
      </c>
      <c r="P4046" s="29">
        <f t="shared" si="168"/>
        <v>0.68333333333333324</v>
      </c>
    </row>
    <row r="4047" spans="1:16" hidden="1" x14ac:dyDescent="0.25">
      <c r="A4047">
        <v>191411269</v>
      </c>
      <c r="B4047">
        <v>803401</v>
      </c>
      <c r="C4047" t="s">
        <v>318</v>
      </c>
      <c r="D4047">
        <v>2004586</v>
      </c>
      <c r="E4047" t="s">
        <v>325</v>
      </c>
      <c r="F4047" t="s">
        <v>214</v>
      </c>
      <c r="G4047" t="s">
        <v>215</v>
      </c>
      <c r="H4047">
        <v>3</v>
      </c>
      <c r="I4047">
        <v>2019</v>
      </c>
      <c r="J4047">
        <v>1</v>
      </c>
      <c r="L4047">
        <v>23124771</v>
      </c>
      <c r="M4047">
        <v>3.4</v>
      </c>
      <c r="P4047" s="29">
        <f t="shared" si="168"/>
        <v>0.39999999999999997</v>
      </c>
    </row>
    <row r="4048" spans="1:16" hidden="1" x14ac:dyDescent="0.25">
      <c r="A4048">
        <v>191411269</v>
      </c>
      <c r="B4048">
        <v>803401</v>
      </c>
      <c r="C4048" t="s">
        <v>318</v>
      </c>
      <c r="D4048">
        <v>2004586</v>
      </c>
      <c r="E4048" t="s">
        <v>325</v>
      </c>
      <c r="F4048" t="s">
        <v>214</v>
      </c>
      <c r="G4048" t="s">
        <v>215</v>
      </c>
      <c r="H4048">
        <v>4</v>
      </c>
      <c r="I4048">
        <v>2019</v>
      </c>
      <c r="J4048">
        <v>1</v>
      </c>
      <c r="L4048">
        <v>23120017</v>
      </c>
      <c r="P4048" s="29" t="str">
        <f t="shared" si="168"/>
        <v>DRP</v>
      </c>
    </row>
    <row r="4049" spans="1:16" hidden="1" x14ac:dyDescent="0.25">
      <c r="A4049">
        <v>191411269</v>
      </c>
      <c r="B4049">
        <v>803401</v>
      </c>
      <c r="C4049" t="s">
        <v>318</v>
      </c>
      <c r="D4049">
        <v>2021661</v>
      </c>
      <c r="E4049" t="s">
        <v>305</v>
      </c>
      <c r="F4049" t="s">
        <v>214</v>
      </c>
      <c r="G4049" t="s">
        <v>215</v>
      </c>
      <c r="H4049">
        <v>2</v>
      </c>
      <c r="I4049">
        <v>2019</v>
      </c>
      <c r="J4049">
        <v>1</v>
      </c>
      <c r="L4049">
        <v>23120234</v>
      </c>
      <c r="M4049">
        <v>5.8</v>
      </c>
      <c r="P4049" s="29">
        <f t="shared" si="168"/>
        <v>0.79999999999999993</v>
      </c>
    </row>
    <row r="4050" spans="1:16" hidden="1" x14ac:dyDescent="0.25">
      <c r="A4050">
        <v>191411269</v>
      </c>
      <c r="B4050">
        <v>803401</v>
      </c>
      <c r="C4050" t="s">
        <v>318</v>
      </c>
      <c r="D4050">
        <v>2021723</v>
      </c>
      <c r="E4050" t="s">
        <v>299</v>
      </c>
      <c r="F4050" t="s">
        <v>214</v>
      </c>
      <c r="G4050" t="s">
        <v>215</v>
      </c>
      <c r="H4050">
        <v>4</v>
      </c>
      <c r="I4050">
        <v>2019</v>
      </c>
      <c r="J4050">
        <v>1</v>
      </c>
      <c r="L4050">
        <v>23123925</v>
      </c>
      <c r="P4050" s="29" t="str">
        <f t="shared" si="168"/>
        <v>DRP</v>
      </c>
    </row>
    <row r="4051" spans="1:16" hidden="1" x14ac:dyDescent="0.25">
      <c r="A4051">
        <v>191411269</v>
      </c>
      <c r="B4051">
        <v>803401</v>
      </c>
      <c r="C4051" t="s">
        <v>318</v>
      </c>
      <c r="D4051">
        <v>2004587</v>
      </c>
      <c r="E4051" t="s">
        <v>288</v>
      </c>
      <c r="F4051" t="s">
        <v>214</v>
      </c>
      <c r="G4051" t="s">
        <v>215</v>
      </c>
      <c r="H4051">
        <v>2</v>
      </c>
      <c r="I4051">
        <v>2019</v>
      </c>
      <c r="J4051">
        <v>1</v>
      </c>
      <c r="L4051">
        <v>23120023</v>
      </c>
      <c r="M4051">
        <v>6.5</v>
      </c>
      <c r="P4051" s="29">
        <f t="shared" si="168"/>
        <v>0.91666666666666663</v>
      </c>
    </row>
    <row r="4052" spans="1:16" hidden="1" x14ac:dyDescent="0.25">
      <c r="A4052">
        <v>191411269</v>
      </c>
      <c r="B4052">
        <v>803401</v>
      </c>
      <c r="C4052" t="s">
        <v>318</v>
      </c>
      <c r="D4052">
        <v>2021640</v>
      </c>
      <c r="E4052" t="s">
        <v>227</v>
      </c>
      <c r="F4052" t="s">
        <v>214</v>
      </c>
      <c r="G4052" t="s">
        <v>215</v>
      </c>
      <c r="H4052">
        <v>3</v>
      </c>
      <c r="I4052">
        <v>2019</v>
      </c>
      <c r="J4052">
        <v>1</v>
      </c>
      <c r="L4052">
        <v>23122092</v>
      </c>
      <c r="M4052" t="s">
        <v>221</v>
      </c>
      <c r="P4052" s="29" t="str">
        <f t="shared" si="168"/>
        <v>BAD</v>
      </c>
    </row>
    <row r="4053" spans="1:16" hidden="1" x14ac:dyDescent="0.25">
      <c r="A4053">
        <v>191411269</v>
      </c>
      <c r="B4053">
        <v>803401</v>
      </c>
      <c r="C4053" t="s">
        <v>318</v>
      </c>
      <c r="D4053">
        <v>2021631</v>
      </c>
      <c r="E4053" t="s">
        <v>302</v>
      </c>
      <c r="F4053" t="s">
        <v>214</v>
      </c>
      <c r="G4053" t="s">
        <v>215</v>
      </c>
      <c r="H4053">
        <v>2</v>
      </c>
      <c r="I4053">
        <v>2019</v>
      </c>
      <c r="J4053">
        <v>1</v>
      </c>
      <c r="L4053">
        <v>23123877</v>
      </c>
      <c r="M4053">
        <v>5.0999999999999996</v>
      </c>
      <c r="P4053" s="29">
        <f t="shared" si="168"/>
        <v>0.68333333333333324</v>
      </c>
    </row>
    <row r="4054" spans="1:16" hidden="1" x14ac:dyDescent="0.25">
      <c r="A4054">
        <v>191411269</v>
      </c>
      <c r="B4054">
        <v>803401</v>
      </c>
      <c r="C4054" t="s">
        <v>318</v>
      </c>
      <c r="D4054">
        <v>2004597</v>
      </c>
      <c r="E4054" t="s">
        <v>279</v>
      </c>
      <c r="F4054" t="s">
        <v>214</v>
      </c>
      <c r="G4054" t="s">
        <v>215</v>
      </c>
      <c r="H4054">
        <v>1</v>
      </c>
      <c r="I4054">
        <v>2019</v>
      </c>
      <c r="J4054">
        <v>2</v>
      </c>
      <c r="L4054">
        <v>23129794</v>
      </c>
      <c r="P4054" s="29" t="str">
        <f t="shared" si="168"/>
        <v>NULL</v>
      </c>
    </row>
    <row r="4055" spans="1:16" hidden="1" x14ac:dyDescent="0.25">
      <c r="A4055">
        <v>191411269</v>
      </c>
      <c r="B4055">
        <v>803401</v>
      </c>
      <c r="C4055" t="s">
        <v>318</v>
      </c>
      <c r="D4055">
        <v>2024863</v>
      </c>
      <c r="E4055" t="s">
        <v>304</v>
      </c>
      <c r="F4055" t="s">
        <v>214</v>
      </c>
      <c r="G4055" t="s">
        <v>215</v>
      </c>
      <c r="H4055">
        <v>1</v>
      </c>
      <c r="I4055">
        <v>2019</v>
      </c>
      <c r="J4055">
        <v>2</v>
      </c>
      <c r="L4055">
        <v>23129796</v>
      </c>
      <c r="P4055" s="29" t="str">
        <f t="shared" si="168"/>
        <v>NULL</v>
      </c>
    </row>
    <row r="4056" spans="1:16" hidden="1" x14ac:dyDescent="0.25">
      <c r="A4056">
        <v>191411269</v>
      </c>
      <c r="B4056">
        <v>803401</v>
      </c>
      <c r="C4056" t="s">
        <v>318</v>
      </c>
      <c r="D4056">
        <v>2021640</v>
      </c>
      <c r="E4056" t="s">
        <v>227</v>
      </c>
      <c r="F4056" t="s">
        <v>214</v>
      </c>
      <c r="G4056" t="s">
        <v>215</v>
      </c>
      <c r="H4056">
        <v>1</v>
      </c>
      <c r="I4056">
        <v>2019</v>
      </c>
      <c r="J4056">
        <v>2</v>
      </c>
      <c r="L4056">
        <v>23127005</v>
      </c>
      <c r="P4056" s="29" t="str">
        <f t="shared" si="168"/>
        <v>NULL</v>
      </c>
    </row>
    <row r="4057" spans="1:16" hidden="1" x14ac:dyDescent="0.25">
      <c r="A4057">
        <v>191411269</v>
      </c>
      <c r="B4057">
        <v>803401</v>
      </c>
      <c r="C4057" t="s">
        <v>318</v>
      </c>
      <c r="D4057">
        <v>2004586</v>
      </c>
      <c r="E4057" t="s">
        <v>325</v>
      </c>
      <c r="F4057" t="s">
        <v>214</v>
      </c>
      <c r="G4057" t="s">
        <v>215</v>
      </c>
      <c r="H4057">
        <v>1</v>
      </c>
      <c r="I4057">
        <v>2019</v>
      </c>
      <c r="J4057">
        <v>2</v>
      </c>
      <c r="L4057">
        <v>23130406</v>
      </c>
      <c r="P4057" s="29" t="str">
        <f t="shared" si="168"/>
        <v>NULL</v>
      </c>
    </row>
    <row r="4058" spans="1:16" hidden="1" x14ac:dyDescent="0.25">
      <c r="A4058">
        <v>191411269</v>
      </c>
      <c r="B4058">
        <v>803401</v>
      </c>
      <c r="C4058" t="s">
        <v>318</v>
      </c>
      <c r="D4058">
        <v>2024921</v>
      </c>
      <c r="E4058" t="s">
        <v>225</v>
      </c>
      <c r="F4058" t="s">
        <v>214</v>
      </c>
      <c r="G4058" t="s">
        <v>215</v>
      </c>
      <c r="H4058">
        <v>4</v>
      </c>
      <c r="I4058">
        <v>2019</v>
      </c>
      <c r="J4058">
        <v>2</v>
      </c>
      <c r="L4058">
        <v>23129804</v>
      </c>
      <c r="P4058" s="29" t="str">
        <f t="shared" si="168"/>
        <v>DRP</v>
      </c>
    </row>
    <row r="4059" spans="1:16" hidden="1" x14ac:dyDescent="0.25">
      <c r="A4059">
        <v>191411269</v>
      </c>
      <c r="B4059">
        <v>803401</v>
      </c>
      <c r="C4059" t="s">
        <v>318</v>
      </c>
      <c r="D4059">
        <v>2021664</v>
      </c>
      <c r="E4059" t="s">
        <v>311</v>
      </c>
      <c r="F4059" t="s">
        <v>214</v>
      </c>
      <c r="G4059" t="s">
        <v>215</v>
      </c>
      <c r="H4059">
        <v>1</v>
      </c>
      <c r="I4059">
        <v>2019</v>
      </c>
      <c r="J4059">
        <v>2</v>
      </c>
      <c r="L4059">
        <v>23129806</v>
      </c>
      <c r="P4059" s="29" t="str">
        <f t="shared" si="168"/>
        <v>NULL</v>
      </c>
    </row>
    <row r="4060" spans="1:16" hidden="1" x14ac:dyDescent="0.25">
      <c r="A4060">
        <v>191411269</v>
      </c>
      <c r="B4060">
        <v>803401</v>
      </c>
      <c r="C4060" t="s">
        <v>318</v>
      </c>
      <c r="D4060">
        <v>2021716</v>
      </c>
      <c r="E4060" t="s">
        <v>291</v>
      </c>
      <c r="F4060" t="s">
        <v>214</v>
      </c>
      <c r="G4060" t="s">
        <v>215</v>
      </c>
      <c r="H4060">
        <v>1</v>
      </c>
      <c r="I4060">
        <v>2019</v>
      </c>
      <c r="J4060">
        <v>2</v>
      </c>
      <c r="L4060">
        <v>23131325</v>
      </c>
      <c r="P4060" s="29" t="str">
        <f t="shared" si="168"/>
        <v>NULL</v>
      </c>
    </row>
    <row r="4061" spans="1:16" hidden="1" x14ac:dyDescent="0.25">
      <c r="A4061">
        <v>191413520</v>
      </c>
      <c r="B4061">
        <v>803401</v>
      </c>
      <c r="C4061" t="s">
        <v>318</v>
      </c>
      <c r="D4061">
        <v>2005118</v>
      </c>
      <c r="E4061" t="s">
        <v>223</v>
      </c>
      <c r="F4061" t="s">
        <v>214</v>
      </c>
      <c r="G4061" t="s">
        <v>215</v>
      </c>
      <c r="H4061">
        <v>3</v>
      </c>
      <c r="I4061">
        <v>2015</v>
      </c>
      <c r="J4061">
        <v>1</v>
      </c>
      <c r="L4061">
        <v>23067520</v>
      </c>
      <c r="M4061">
        <v>3.4</v>
      </c>
      <c r="P4061" s="29">
        <f t="shared" ref="P4061:P4084" si="169">IF(AND(ISNUMBER(M4061),H4061&lt;&gt;4,N4061&lt;&gt;"X"),(M4061-1)/6,IF(H4061=4,"DRP",IF(AND(H4061=3,M4061="NA"),"BAD",IF(AND(H4061=2),"CVL",IF(AND(H4061=1,ISBLANK(M4061)),"NULL","UNK")))))</f>
        <v>0.39999999999999997</v>
      </c>
    </row>
    <row r="4062" spans="1:16" hidden="1" x14ac:dyDescent="0.25">
      <c r="A4062">
        <v>191413520</v>
      </c>
      <c r="B4062">
        <v>803401</v>
      </c>
      <c r="C4062" t="s">
        <v>318</v>
      </c>
      <c r="D4062">
        <v>2021600</v>
      </c>
      <c r="E4062" t="s">
        <v>219</v>
      </c>
      <c r="F4062" t="s">
        <v>214</v>
      </c>
      <c r="G4062" t="s">
        <v>215</v>
      </c>
      <c r="H4062">
        <v>3</v>
      </c>
      <c r="I4062">
        <v>2015</v>
      </c>
      <c r="J4062">
        <v>1</v>
      </c>
      <c r="L4062">
        <v>23066442</v>
      </c>
      <c r="M4062">
        <v>2.6</v>
      </c>
      <c r="P4062" s="29">
        <f t="shared" si="169"/>
        <v>0.26666666666666666</v>
      </c>
    </row>
    <row r="4063" spans="1:16" hidden="1" x14ac:dyDescent="0.25">
      <c r="A4063">
        <v>191413520</v>
      </c>
      <c r="B4063">
        <v>803401</v>
      </c>
      <c r="C4063" t="s">
        <v>318</v>
      </c>
      <c r="D4063">
        <v>2005102</v>
      </c>
      <c r="E4063" t="s">
        <v>218</v>
      </c>
      <c r="F4063" t="s">
        <v>214</v>
      </c>
      <c r="G4063" t="s">
        <v>215</v>
      </c>
      <c r="H4063">
        <v>3</v>
      </c>
      <c r="I4063">
        <v>2015</v>
      </c>
      <c r="J4063">
        <v>1</v>
      </c>
      <c r="L4063">
        <v>23066494</v>
      </c>
      <c r="M4063">
        <v>2.4</v>
      </c>
      <c r="P4063" s="29">
        <f t="shared" si="169"/>
        <v>0.23333333333333331</v>
      </c>
    </row>
    <row r="4064" spans="1:16" hidden="1" x14ac:dyDescent="0.25">
      <c r="A4064">
        <v>191413520</v>
      </c>
      <c r="B4064">
        <v>803401</v>
      </c>
      <c r="C4064" t="s">
        <v>318</v>
      </c>
      <c r="D4064">
        <v>2005099</v>
      </c>
      <c r="E4064" t="s">
        <v>217</v>
      </c>
      <c r="F4064" t="s">
        <v>214</v>
      </c>
      <c r="G4064" t="s">
        <v>215</v>
      </c>
      <c r="H4064">
        <v>3</v>
      </c>
      <c r="I4064">
        <v>2015</v>
      </c>
      <c r="J4064">
        <v>1</v>
      </c>
      <c r="L4064">
        <v>23066433</v>
      </c>
      <c r="M4064" t="s">
        <v>221</v>
      </c>
      <c r="P4064" s="29" t="str">
        <f t="shared" si="169"/>
        <v>BAD</v>
      </c>
    </row>
    <row r="4065" spans="1:16" hidden="1" x14ac:dyDescent="0.25">
      <c r="A4065">
        <v>191413520</v>
      </c>
      <c r="B4065">
        <v>803401</v>
      </c>
      <c r="C4065" t="s">
        <v>318</v>
      </c>
      <c r="D4065">
        <v>2021754</v>
      </c>
      <c r="E4065" t="s">
        <v>216</v>
      </c>
      <c r="F4065" t="s">
        <v>214</v>
      </c>
      <c r="G4065" t="s">
        <v>215</v>
      </c>
      <c r="H4065">
        <v>3</v>
      </c>
      <c r="I4065">
        <v>2015</v>
      </c>
      <c r="J4065">
        <v>1</v>
      </c>
      <c r="L4065">
        <v>23066482</v>
      </c>
      <c r="M4065">
        <v>2.4</v>
      </c>
      <c r="P4065" s="29">
        <f t="shared" si="169"/>
        <v>0.23333333333333331</v>
      </c>
    </row>
    <row r="4066" spans="1:16" hidden="1" x14ac:dyDescent="0.25">
      <c r="A4066">
        <v>191413520</v>
      </c>
      <c r="B4066">
        <v>803401</v>
      </c>
      <c r="C4066" t="s">
        <v>318</v>
      </c>
      <c r="D4066">
        <v>2004098</v>
      </c>
      <c r="E4066" t="s">
        <v>213</v>
      </c>
      <c r="F4066" t="s">
        <v>214</v>
      </c>
      <c r="G4066" t="s">
        <v>215</v>
      </c>
      <c r="H4066">
        <v>2</v>
      </c>
      <c r="I4066">
        <v>2015</v>
      </c>
      <c r="J4066">
        <v>1</v>
      </c>
      <c r="L4066">
        <v>23066601</v>
      </c>
      <c r="M4066">
        <v>6</v>
      </c>
      <c r="P4066" s="29">
        <f t="shared" si="169"/>
        <v>0.83333333333333337</v>
      </c>
    </row>
    <row r="4067" spans="1:16" hidden="1" x14ac:dyDescent="0.25">
      <c r="A4067">
        <v>191413520</v>
      </c>
      <c r="B4067">
        <v>803401</v>
      </c>
      <c r="C4067" t="s">
        <v>318</v>
      </c>
      <c r="D4067">
        <v>2021600</v>
      </c>
      <c r="E4067" t="s">
        <v>219</v>
      </c>
      <c r="F4067" t="s">
        <v>214</v>
      </c>
      <c r="G4067" t="s">
        <v>215</v>
      </c>
      <c r="H4067">
        <v>3</v>
      </c>
      <c r="I4067">
        <v>2015</v>
      </c>
      <c r="J4067">
        <v>2</v>
      </c>
      <c r="L4067">
        <v>23071941</v>
      </c>
      <c r="M4067">
        <v>1.9</v>
      </c>
      <c r="P4067" s="29">
        <f t="shared" si="169"/>
        <v>0.15</v>
      </c>
    </row>
    <row r="4068" spans="1:16" hidden="1" x14ac:dyDescent="0.25">
      <c r="A4068">
        <v>191413520</v>
      </c>
      <c r="B4068">
        <v>803401</v>
      </c>
      <c r="C4068" t="s">
        <v>318</v>
      </c>
      <c r="D4068">
        <v>2005099</v>
      </c>
      <c r="E4068" t="s">
        <v>217</v>
      </c>
      <c r="F4068" t="s">
        <v>214</v>
      </c>
      <c r="G4068" t="s">
        <v>215</v>
      </c>
      <c r="H4068">
        <v>3</v>
      </c>
      <c r="I4068">
        <v>2015</v>
      </c>
      <c r="J4068">
        <v>2</v>
      </c>
      <c r="L4068">
        <v>23071928</v>
      </c>
      <c r="M4068" t="s">
        <v>221</v>
      </c>
      <c r="P4068" s="29" t="str">
        <f t="shared" si="169"/>
        <v>BAD</v>
      </c>
    </row>
    <row r="4069" spans="1:16" hidden="1" x14ac:dyDescent="0.25">
      <c r="A4069">
        <v>191413520</v>
      </c>
      <c r="B4069">
        <v>803401</v>
      </c>
      <c r="C4069" t="s">
        <v>318</v>
      </c>
      <c r="D4069">
        <v>2005102</v>
      </c>
      <c r="E4069" t="s">
        <v>218</v>
      </c>
      <c r="F4069" t="s">
        <v>214</v>
      </c>
      <c r="G4069" t="s">
        <v>215</v>
      </c>
      <c r="H4069">
        <v>3</v>
      </c>
      <c r="I4069">
        <v>2015</v>
      </c>
      <c r="J4069">
        <v>2</v>
      </c>
      <c r="L4069">
        <v>23071945</v>
      </c>
      <c r="M4069" t="s">
        <v>221</v>
      </c>
      <c r="P4069" s="29" t="str">
        <f t="shared" si="169"/>
        <v>BAD</v>
      </c>
    </row>
    <row r="4070" spans="1:16" hidden="1" x14ac:dyDescent="0.25">
      <c r="A4070">
        <v>191413520</v>
      </c>
      <c r="B4070">
        <v>803401</v>
      </c>
      <c r="C4070" t="s">
        <v>318</v>
      </c>
      <c r="D4070">
        <v>2005118</v>
      </c>
      <c r="E4070" t="s">
        <v>223</v>
      </c>
      <c r="F4070" t="s">
        <v>214</v>
      </c>
      <c r="G4070" t="s">
        <v>215</v>
      </c>
      <c r="H4070">
        <v>3</v>
      </c>
      <c r="I4070">
        <v>2015</v>
      </c>
      <c r="J4070">
        <v>2</v>
      </c>
      <c r="L4070">
        <v>23071573</v>
      </c>
      <c r="M4070" t="s">
        <v>221</v>
      </c>
      <c r="P4070" s="29" t="str">
        <f t="shared" si="169"/>
        <v>BAD</v>
      </c>
    </row>
    <row r="4071" spans="1:16" hidden="1" x14ac:dyDescent="0.25">
      <c r="A4071">
        <v>191413520</v>
      </c>
      <c r="B4071">
        <v>803401</v>
      </c>
      <c r="C4071" t="s">
        <v>318</v>
      </c>
      <c r="D4071">
        <v>2021754</v>
      </c>
      <c r="E4071" t="s">
        <v>216</v>
      </c>
      <c r="F4071" t="s">
        <v>214</v>
      </c>
      <c r="G4071" t="s">
        <v>215</v>
      </c>
      <c r="H4071">
        <v>3</v>
      </c>
      <c r="I4071">
        <v>2015</v>
      </c>
      <c r="J4071">
        <v>2</v>
      </c>
      <c r="L4071">
        <v>23074074</v>
      </c>
      <c r="M4071">
        <v>2.8</v>
      </c>
      <c r="P4071" s="29">
        <f t="shared" si="169"/>
        <v>0.3</v>
      </c>
    </row>
    <row r="4072" spans="1:16" hidden="1" x14ac:dyDescent="0.25">
      <c r="A4072">
        <v>191522869</v>
      </c>
      <c r="B4072">
        <v>803401</v>
      </c>
      <c r="C4072" t="s">
        <v>318</v>
      </c>
      <c r="D4072">
        <v>2005118</v>
      </c>
      <c r="E4072" t="s">
        <v>223</v>
      </c>
      <c r="F4072" t="s">
        <v>214</v>
      </c>
      <c r="G4072" t="s">
        <v>215</v>
      </c>
      <c r="H4072">
        <v>3</v>
      </c>
      <c r="I4072">
        <v>2015</v>
      </c>
      <c r="J4072">
        <v>1</v>
      </c>
      <c r="L4072">
        <v>23067520</v>
      </c>
      <c r="M4072">
        <v>3.2</v>
      </c>
      <c r="P4072" s="29">
        <f t="shared" si="169"/>
        <v>0.3666666666666667</v>
      </c>
    </row>
    <row r="4073" spans="1:16" hidden="1" x14ac:dyDescent="0.25">
      <c r="A4073">
        <v>191522869</v>
      </c>
      <c r="B4073">
        <v>803401</v>
      </c>
      <c r="C4073" t="s">
        <v>318</v>
      </c>
      <c r="D4073">
        <v>2021600</v>
      </c>
      <c r="E4073" t="s">
        <v>219</v>
      </c>
      <c r="F4073" t="s">
        <v>214</v>
      </c>
      <c r="G4073" t="s">
        <v>215</v>
      </c>
      <c r="H4073">
        <v>2</v>
      </c>
      <c r="I4073">
        <v>2015</v>
      </c>
      <c r="J4073">
        <v>1</v>
      </c>
      <c r="L4073">
        <v>23066440</v>
      </c>
      <c r="M4073">
        <v>4.5</v>
      </c>
      <c r="P4073" s="29">
        <f t="shared" si="169"/>
        <v>0.58333333333333337</v>
      </c>
    </row>
    <row r="4074" spans="1:16" hidden="1" x14ac:dyDescent="0.25">
      <c r="A4074">
        <v>191522869</v>
      </c>
      <c r="B4074">
        <v>803401</v>
      </c>
      <c r="C4074" t="s">
        <v>318</v>
      </c>
      <c r="D4074">
        <v>2005102</v>
      </c>
      <c r="E4074" t="s">
        <v>218</v>
      </c>
      <c r="F4074" t="s">
        <v>214</v>
      </c>
      <c r="G4074" t="s">
        <v>215</v>
      </c>
      <c r="H4074">
        <v>2</v>
      </c>
      <c r="I4074">
        <v>2015</v>
      </c>
      <c r="J4074">
        <v>1</v>
      </c>
      <c r="L4074">
        <v>23066492</v>
      </c>
      <c r="M4074">
        <v>4.4000000000000004</v>
      </c>
      <c r="P4074" s="29">
        <f t="shared" si="169"/>
        <v>0.56666666666666676</v>
      </c>
    </row>
    <row r="4075" spans="1:16" hidden="1" x14ac:dyDescent="0.25">
      <c r="A4075">
        <v>191522869</v>
      </c>
      <c r="B4075">
        <v>803401</v>
      </c>
      <c r="C4075" t="s">
        <v>318</v>
      </c>
      <c r="D4075">
        <v>2005099</v>
      </c>
      <c r="E4075" t="s">
        <v>217</v>
      </c>
      <c r="F4075" t="s">
        <v>214</v>
      </c>
      <c r="G4075" t="s">
        <v>215</v>
      </c>
      <c r="H4075">
        <v>2</v>
      </c>
      <c r="I4075">
        <v>2015</v>
      </c>
      <c r="J4075">
        <v>1</v>
      </c>
      <c r="L4075">
        <v>23066432</v>
      </c>
      <c r="M4075">
        <v>5.0999999999999996</v>
      </c>
      <c r="P4075" s="29">
        <f t="shared" si="169"/>
        <v>0.68333333333333324</v>
      </c>
    </row>
    <row r="4076" spans="1:16" hidden="1" x14ac:dyDescent="0.25">
      <c r="A4076">
        <v>191522869</v>
      </c>
      <c r="B4076">
        <v>803401</v>
      </c>
      <c r="C4076" t="s">
        <v>318</v>
      </c>
      <c r="D4076">
        <v>2021754</v>
      </c>
      <c r="E4076" t="s">
        <v>216</v>
      </c>
      <c r="F4076" t="s">
        <v>214</v>
      </c>
      <c r="G4076" t="s">
        <v>215</v>
      </c>
      <c r="H4076">
        <v>3</v>
      </c>
      <c r="I4076">
        <v>2015</v>
      </c>
      <c r="J4076">
        <v>1</v>
      </c>
      <c r="L4076">
        <v>23066480</v>
      </c>
      <c r="M4076">
        <v>2.1</v>
      </c>
      <c r="P4076" s="29">
        <f t="shared" si="169"/>
        <v>0.18333333333333335</v>
      </c>
    </row>
    <row r="4077" spans="1:16" hidden="1" x14ac:dyDescent="0.25">
      <c r="A4077">
        <v>191522869</v>
      </c>
      <c r="B4077">
        <v>803401</v>
      </c>
      <c r="C4077" t="s">
        <v>318</v>
      </c>
      <c r="D4077">
        <v>2004098</v>
      </c>
      <c r="E4077" t="s">
        <v>213</v>
      </c>
      <c r="F4077" t="s">
        <v>214</v>
      </c>
      <c r="G4077" t="s">
        <v>215</v>
      </c>
      <c r="H4077">
        <v>2</v>
      </c>
      <c r="I4077">
        <v>2015</v>
      </c>
      <c r="J4077">
        <v>1</v>
      </c>
      <c r="L4077">
        <v>23066601</v>
      </c>
      <c r="M4077">
        <v>4.9000000000000004</v>
      </c>
      <c r="P4077" s="29">
        <f t="shared" si="169"/>
        <v>0.65</v>
      </c>
    </row>
    <row r="4078" spans="1:16" hidden="1" x14ac:dyDescent="0.25">
      <c r="A4078">
        <v>191522869</v>
      </c>
      <c r="B4078">
        <v>803401</v>
      </c>
      <c r="C4078" t="s">
        <v>318</v>
      </c>
      <c r="D4078">
        <v>2005118</v>
      </c>
      <c r="E4078" t="s">
        <v>223</v>
      </c>
      <c r="F4078" t="s">
        <v>214</v>
      </c>
      <c r="G4078" t="s">
        <v>215</v>
      </c>
      <c r="H4078">
        <v>3</v>
      </c>
      <c r="I4078">
        <v>2015</v>
      </c>
      <c r="J4078">
        <v>2</v>
      </c>
      <c r="L4078">
        <v>23071572</v>
      </c>
      <c r="M4078">
        <v>3.8</v>
      </c>
      <c r="P4078" s="29">
        <f t="shared" si="169"/>
        <v>0.46666666666666662</v>
      </c>
    </row>
    <row r="4079" spans="1:16" hidden="1" x14ac:dyDescent="0.25">
      <c r="A4079">
        <v>191522869</v>
      </c>
      <c r="B4079">
        <v>803401</v>
      </c>
      <c r="C4079" t="s">
        <v>318</v>
      </c>
      <c r="D4079">
        <v>2021754</v>
      </c>
      <c r="E4079" t="s">
        <v>216</v>
      </c>
      <c r="F4079" t="s">
        <v>214</v>
      </c>
      <c r="G4079" t="s">
        <v>215</v>
      </c>
      <c r="H4079">
        <v>3</v>
      </c>
      <c r="I4079">
        <v>2015</v>
      </c>
      <c r="J4079">
        <v>2</v>
      </c>
      <c r="L4079">
        <v>23074074</v>
      </c>
      <c r="M4079" t="s">
        <v>221</v>
      </c>
      <c r="P4079" s="29" t="str">
        <f t="shared" si="169"/>
        <v>BAD</v>
      </c>
    </row>
    <row r="4080" spans="1:16" hidden="1" x14ac:dyDescent="0.25">
      <c r="A4080">
        <v>191522869</v>
      </c>
      <c r="B4080">
        <v>803401</v>
      </c>
      <c r="C4080" t="s">
        <v>318</v>
      </c>
      <c r="D4080">
        <v>2021602</v>
      </c>
      <c r="E4080" t="s">
        <v>242</v>
      </c>
      <c r="F4080" t="s">
        <v>214</v>
      </c>
      <c r="G4080" t="s">
        <v>215</v>
      </c>
      <c r="H4080">
        <v>3</v>
      </c>
      <c r="I4080">
        <v>2015</v>
      </c>
      <c r="J4080">
        <v>2</v>
      </c>
      <c r="L4080">
        <v>23072007</v>
      </c>
      <c r="M4080" t="s">
        <v>221</v>
      </c>
      <c r="P4080" s="29" t="str">
        <f t="shared" si="169"/>
        <v>BAD</v>
      </c>
    </row>
    <row r="4081" spans="1:16" hidden="1" x14ac:dyDescent="0.25">
      <c r="A4081">
        <v>191522869</v>
      </c>
      <c r="B4081">
        <v>803401</v>
      </c>
      <c r="C4081" t="s">
        <v>318</v>
      </c>
      <c r="D4081">
        <v>2005117</v>
      </c>
      <c r="E4081" t="s">
        <v>220</v>
      </c>
      <c r="F4081" t="s">
        <v>214</v>
      </c>
      <c r="G4081" t="s">
        <v>215</v>
      </c>
      <c r="H4081">
        <v>3</v>
      </c>
      <c r="I4081">
        <v>2015</v>
      </c>
      <c r="J4081">
        <v>2</v>
      </c>
      <c r="L4081">
        <v>23070393</v>
      </c>
      <c r="M4081">
        <v>3.1</v>
      </c>
      <c r="P4081" s="29">
        <f t="shared" si="169"/>
        <v>0.35000000000000003</v>
      </c>
    </row>
    <row r="4082" spans="1:16" hidden="1" x14ac:dyDescent="0.25">
      <c r="A4082">
        <v>191522869</v>
      </c>
      <c r="B4082">
        <v>803401</v>
      </c>
      <c r="C4082" t="s">
        <v>318</v>
      </c>
      <c r="D4082">
        <v>2021580</v>
      </c>
      <c r="E4082" t="s">
        <v>241</v>
      </c>
      <c r="F4082" t="s">
        <v>214</v>
      </c>
      <c r="G4082" t="s">
        <v>215</v>
      </c>
      <c r="H4082">
        <v>3</v>
      </c>
      <c r="I4082">
        <v>2015</v>
      </c>
      <c r="J4082">
        <v>2</v>
      </c>
      <c r="L4082">
        <v>23074971</v>
      </c>
      <c r="M4082">
        <v>3.1</v>
      </c>
      <c r="P4082" s="29">
        <f t="shared" si="169"/>
        <v>0.35000000000000003</v>
      </c>
    </row>
    <row r="4083" spans="1:16" hidden="1" x14ac:dyDescent="0.25">
      <c r="A4083">
        <v>191522869</v>
      </c>
      <c r="B4083">
        <v>803401</v>
      </c>
      <c r="C4083" t="s">
        <v>318</v>
      </c>
      <c r="D4083">
        <v>2004116</v>
      </c>
      <c r="E4083" t="s">
        <v>229</v>
      </c>
      <c r="F4083" t="s">
        <v>214</v>
      </c>
      <c r="G4083" t="s">
        <v>215</v>
      </c>
      <c r="H4083">
        <v>2</v>
      </c>
      <c r="I4083">
        <v>2015</v>
      </c>
      <c r="J4083">
        <v>2</v>
      </c>
      <c r="L4083">
        <v>23073045</v>
      </c>
      <c r="M4083">
        <v>5.6</v>
      </c>
      <c r="P4083" s="29">
        <f t="shared" si="169"/>
        <v>0.76666666666666661</v>
      </c>
    </row>
    <row r="4084" spans="1:16" hidden="1" x14ac:dyDescent="0.25">
      <c r="A4084">
        <v>191522869</v>
      </c>
      <c r="B4084">
        <v>803401</v>
      </c>
      <c r="C4084" t="s">
        <v>318</v>
      </c>
      <c r="D4084">
        <v>2004112</v>
      </c>
      <c r="E4084" t="s">
        <v>244</v>
      </c>
      <c r="F4084" t="s">
        <v>214</v>
      </c>
      <c r="G4084" t="s">
        <v>215</v>
      </c>
      <c r="H4084">
        <v>2</v>
      </c>
      <c r="I4084">
        <v>2015</v>
      </c>
      <c r="J4084">
        <v>2</v>
      </c>
      <c r="L4084">
        <v>23073240</v>
      </c>
      <c r="M4084">
        <v>4.2</v>
      </c>
      <c r="P4084" s="29">
        <f t="shared" si="169"/>
        <v>0.53333333333333333</v>
      </c>
    </row>
    <row r="4085" spans="1:16" hidden="1" x14ac:dyDescent="0.25">
      <c r="A4085">
        <v>191522869</v>
      </c>
      <c r="B4085">
        <v>803401</v>
      </c>
      <c r="C4085" t="s">
        <v>318</v>
      </c>
      <c r="D4085">
        <v>2005117</v>
      </c>
      <c r="E4085" t="s">
        <v>220</v>
      </c>
      <c r="F4085" t="s">
        <v>214</v>
      </c>
      <c r="G4085" t="s">
        <v>215</v>
      </c>
      <c r="H4085">
        <v>2</v>
      </c>
      <c r="I4085">
        <v>2016</v>
      </c>
      <c r="J4085">
        <v>1</v>
      </c>
      <c r="L4085">
        <v>23078737</v>
      </c>
      <c r="M4085">
        <v>5</v>
      </c>
      <c r="P4085" s="29">
        <f t="shared" ref="P4085:P4095" si="170">IF(AND(ISNUMBER(M4085),H4085&lt;&gt;4),(M4085-1)/6,IF(H4085=4,"DRP",IF(AND(H4085=3,M4085="NA"),"BAD",IF(AND(H4085=2),"CVL",IF(AND(H4085=1,ISBLANK(M4085)),"NULL","UNK")))))</f>
        <v>0.66666666666666663</v>
      </c>
    </row>
    <row r="4086" spans="1:16" hidden="1" x14ac:dyDescent="0.25">
      <c r="A4086">
        <v>191522869</v>
      </c>
      <c r="B4086">
        <v>803401</v>
      </c>
      <c r="C4086" t="s">
        <v>318</v>
      </c>
      <c r="D4086">
        <v>2005118</v>
      </c>
      <c r="E4086" t="s">
        <v>223</v>
      </c>
      <c r="F4086" t="s">
        <v>214</v>
      </c>
      <c r="G4086" t="s">
        <v>215</v>
      </c>
      <c r="H4086">
        <v>2</v>
      </c>
      <c r="I4086">
        <v>2016</v>
      </c>
      <c r="J4086">
        <v>1</v>
      </c>
      <c r="L4086">
        <v>23081579</v>
      </c>
      <c r="M4086">
        <v>4.8</v>
      </c>
      <c r="P4086" s="29">
        <f t="shared" si="170"/>
        <v>0.6333333333333333</v>
      </c>
    </row>
    <row r="4087" spans="1:16" hidden="1" x14ac:dyDescent="0.25">
      <c r="A4087">
        <v>191522869</v>
      </c>
      <c r="B4087">
        <v>803401</v>
      </c>
      <c r="C4087" t="s">
        <v>318</v>
      </c>
      <c r="D4087">
        <v>2021602</v>
      </c>
      <c r="E4087" t="s">
        <v>242</v>
      </c>
      <c r="F4087" t="s">
        <v>214</v>
      </c>
      <c r="G4087" t="s">
        <v>215</v>
      </c>
      <c r="H4087">
        <v>2</v>
      </c>
      <c r="I4087">
        <v>2016</v>
      </c>
      <c r="J4087">
        <v>1</v>
      </c>
      <c r="L4087">
        <v>23081154</v>
      </c>
      <c r="M4087">
        <v>5.0999999999999996</v>
      </c>
      <c r="P4087" s="29">
        <f t="shared" si="170"/>
        <v>0.68333333333333324</v>
      </c>
    </row>
    <row r="4088" spans="1:16" hidden="1" x14ac:dyDescent="0.25">
      <c r="A4088">
        <v>191522869</v>
      </c>
      <c r="B4088">
        <v>803401</v>
      </c>
      <c r="C4088" t="s">
        <v>318</v>
      </c>
      <c r="D4088">
        <v>2021754</v>
      </c>
      <c r="E4088" t="s">
        <v>216</v>
      </c>
      <c r="F4088" t="s">
        <v>214</v>
      </c>
      <c r="G4088" t="s">
        <v>215</v>
      </c>
      <c r="H4088">
        <v>2</v>
      </c>
      <c r="I4088">
        <v>2016</v>
      </c>
      <c r="J4088">
        <v>1</v>
      </c>
      <c r="L4088">
        <v>23081126</v>
      </c>
      <c r="M4088">
        <v>4.5</v>
      </c>
      <c r="P4088" s="29">
        <f t="shared" si="170"/>
        <v>0.58333333333333337</v>
      </c>
    </row>
    <row r="4089" spans="1:16" hidden="1" x14ac:dyDescent="0.25">
      <c r="A4089">
        <v>191522869</v>
      </c>
      <c r="B4089">
        <v>803401</v>
      </c>
      <c r="C4089" t="s">
        <v>318</v>
      </c>
      <c r="D4089">
        <v>2021580</v>
      </c>
      <c r="E4089" t="s">
        <v>241</v>
      </c>
      <c r="F4089" t="s">
        <v>214</v>
      </c>
      <c r="G4089" t="s">
        <v>215</v>
      </c>
      <c r="H4089">
        <v>3</v>
      </c>
      <c r="I4089">
        <v>2016</v>
      </c>
      <c r="J4089">
        <v>1</v>
      </c>
      <c r="L4089">
        <v>23081157</v>
      </c>
      <c r="M4089">
        <v>2.7</v>
      </c>
      <c r="P4089" s="29">
        <f t="shared" si="170"/>
        <v>0.28333333333333338</v>
      </c>
    </row>
    <row r="4090" spans="1:16" hidden="1" x14ac:dyDescent="0.25">
      <c r="A4090">
        <v>191522869</v>
      </c>
      <c r="B4090">
        <v>803401</v>
      </c>
      <c r="C4090" t="s">
        <v>318</v>
      </c>
      <c r="D4090">
        <v>2005120</v>
      </c>
      <c r="E4090" t="s">
        <v>293</v>
      </c>
      <c r="F4090" t="s">
        <v>214</v>
      </c>
      <c r="G4090" t="s">
        <v>215</v>
      </c>
      <c r="H4090">
        <v>4</v>
      </c>
      <c r="I4090">
        <v>2016</v>
      </c>
      <c r="J4090">
        <v>2</v>
      </c>
      <c r="L4090">
        <v>23086515</v>
      </c>
      <c r="P4090" s="29" t="str">
        <f t="shared" si="170"/>
        <v>DRP</v>
      </c>
    </row>
    <row r="4091" spans="1:16" hidden="1" x14ac:dyDescent="0.25">
      <c r="A4091">
        <v>191522869</v>
      </c>
      <c r="B4091">
        <v>803401</v>
      </c>
      <c r="C4091" t="s">
        <v>318</v>
      </c>
      <c r="D4091">
        <v>2004099</v>
      </c>
      <c r="E4091" t="s">
        <v>245</v>
      </c>
      <c r="F4091" t="s">
        <v>214</v>
      </c>
      <c r="G4091" t="s">
        <v>215</v>
      </c>
      <c r="H4091">
        <v>3</v>
      </c>
      <c r="I4091">
        <v>2016</v>
      </c>
      <c r="J4091">
        <v>2</v>
      </c>
      <c r="L4091">
        <v>23085310</v>
      </c>
      <c r="M4091" t="s">
        <v>221</v>
      </c>
      <c r="P4091" s="29" t="str">
        <f t="shared" si="170"/>
        <v>BAD</v>
      </c>
    </row>
    <row r="4092" spans="1:16" hidden="1" x14ac:dyDescent="0.25">
      <c r="A4092">
        <v>191522869</v>
      </c>
      <c r="B4092">
        <v>803401</v>
      </c>
      <c r="C4092" t="s">
        <v>318</v>
      </c>
      <c r="D4092">
        <v>2021756</v>
      </c>
      <c r="E4092" t="s">
        <v>253</v>
      </c>
      <c r="F4092" t="s">
        <v>214</v>
      </c>
      <c r="G4092" t="s">
        <v>215</v>
      </c>
      <c r="H4092">
        <v>3</v>
      </c>
      <c r="I4092">
        <v>2016</v>
      </c>
      <c r="J4092">
        <v>2</v>
      </c>
      <c r="L4092">
        <v>23086839</v>
      </c>
      <c r="M4092" t="s">
        <v>221</v>
      </c>
      <c r="P4092" s="29" t="str">
        <f t="shared" si="170"/>
        <v>BAD</v>
      </c>
    </row>
    <row r="4093" spans="1:16" hidden="1" x14ac:dyDescent="0.25">
      <c r="A4093">
        <v>191522869</v>
      </c>
      <c r="B4093">
        <v>803401</v>
      </c>
      <c r="C4093" t="s">
        <v>318</v>
      </c>
      <c r="D4093">
        <v>2021763</v>
      </c>
      <c r="E4093" t="s">
        <v>298</v>
      </c>
      <c r="F4093" t="s">
        <v>214</v>
      </c>
      <c r="G4093" t="s">
        <v>215</v>
      </c>
      <c r="H4093">
        <v>3</v>
      </c>
      <c r="I4093">
        <v>2016</v>
      </c>
      <c r="J4093">
        <v>2</v>
      </c>
      <c r="L4093">
        <v>23086845</v>
      </c>
      <c r="M4093">
        <v>2.9</v>
      </c>
      <c r="P4093" s="29">
        <f t="shared" si="170"/>
        <v>0.31666666666666665</v>
      </c>
    </row>
    <row r="4094" spans="1:16" hidden="1" x14ac:dyDescent="0.25">
      <c r="A4094">
        <v>191522869</v>
      </c>
      <c r="B4094">
        <v>803401</v>
      </c>
      <c r="C4094" t="s">
        <v>318</v>
      </c>
      <c r="D4094">
        <v>2005131</v>
      </c>
      <c r="E4094" t="s">
        <v>228</v>
      </c>
      <c r="F4094" t="s">
        <v>214</v>
      </c>
      <c r="G4094" t="s">
        <v>215</v>
      </c>
      <c r="H4094">
        <v>3</v>
      </c>
      <c r="I4094">
        <v>2016</v>
      </c>
      <c r="J4094">
        <v>2</v>
      </c>
      <c r="L4094">
        <v>23086517</v>
      </c>
      <c r="M4094">
        <v>2.4</v>
      </c>
      <c r="P4094" s="29">
        <f t="shared" si="170"/>
        <v>0.23333333333333331</v>
      </c>
    </row>
    <row r="4095" spans="1:16" hidden="1" x14ac:dyDescent="0.25">
      <c r="A4095">
        <v>191522869</v>
      </c>
      <c r="B4095">
        <v>803401</v>
      </c>
      <c r="C4095" t="s">
        <v>318</v>
      </c>
      <c r="D4095">
        <v>2021580</v>
      </c>
      <c r="E4095" t="s">
        <v>241</v>
      </c>
      <c r="F4095" t="s">
        <v>214</v>
      </c>
      <c r="G4095" t="s">
        <v>215</v>
      </c>
      <c r="H4095">
        <v>3</v>
      </c>
      <c r="I4095">
        <v>2016</v>
      </c>
      <c r="J4095">
        <v>2</v>
      </c>
      <c r="L4095">
        <v>23086826</v>
      </c>
      <c r="M4095" t="s">
        <v>221</v>
      </c>
      <c r="P4095" s="29" t="str">
        <f t="shared" si="170"/>
        <v>BAD</v>
      </c>
    </row>
    <row r="4096" spans="1:16" hidden="1" x14ac:dyDescent="0.25">
      <c r="A4096">
        <v>191552377</v>
      </c>
      <c r="B4096">
        <v>803407</v>
      </c>
      <c r="C4096" t="s">
        <v>317</v>
      </c>
      <c r="D4096">
        <v>2005118</v>
      </c>
      <c r="E4096" t="s">
        <v>223</v>
      </c>
      <c r="F4096" t="s">
        <v>214</v>
      </c>
      <c r="G4096" t="s">
        <v>215</v>
      </c>
      <c r="H4096">
        <v>3</v>
      </c>
      <c r="I4096">
        <v>2015</v>
      </c>
      <c r="J4096">
        <v>1</v>
      </c>
      <c r="L4096">
        <v>23066497</v>
      </c>
      <c r="M4096" t="s">
        <v>221</v>
      </c>
      <c r="P4096" s="29" t="str">
        <f t="shared" ref="P4096:P4122" si="171">IF(AND(ISNUMBER(M4096),H4096&lt;&gt;4,N4096&lt;&gt;"X"),(M4096-1)/6,IF(H4096=4,"DRP",IF(AND(H4096=3,M4096="NA"),"BAD",IF(AND(H4096=2),"CVL",IF(AND(H4096=1,ISBLANK(M4096)),"NULL","UNK")))))</f>
        <v>BAD</v>
      </c>
    </row>
    <row r="4097" spans="1:16" hidden="1" x14ac:dyDescent="0.25">
      <c r="A4097">
        <v>191552377</v>
      </c>
      <c r="B4097">
        <v>803407</v>
      </c>
      <c r="C4097" t="s">
        <v>317</v>
      </c>
      <c r="D4097">
        <v>2021600</v>
      </c>
      <c r="E4097" t="s">
        <v>219</v>
      </c>
      <c r="F4097" t="s">
        <v>214</v>
      </c>
      <c r="G4097" t="s">
        <v>215</v>
      </c>
      <c r="H4097">
        <v>2</v>
      </c>
      <c r="I4097">
        <v>2015</v>
      </c>
      <c r="J4097">
        <v>1</v>
      </c>
      <c r="L4097">
        <v>23066437</v>
      </c>
      <c r="M4097">
        <v>5</v>
      </c>
      <c r="P4097" s="29">
        <f t="shared" si="171"/>
        <v>0.66666666666666663</v>
      </c>
    </row>
    <row r="4098" spans="1:16" hidden="1" x14ac:dyDescent="0.25">
      <c r="A4098">
        <v>191552377</v>
      </c>
      <c r="B4098">
        <v>803407</v>
      </c>
      <c r="C4098" t="s">
        <v>317</v>
      </c>
      <c r="D4098">
        <v>2005102</v>
      </c>
      <c r="E4098" t="s">
        <v>218</v>
      </c>
      <c r="F4098" t="s">
        <v>214</v>
      </c>
      <c r="G4098" t="s">
        <v>215</v>
      </c>
      <c r="H4098">
        <v>2</v>
      </c>
      <c r="I4098">
        <v>2015</v>
      </c>
      <c r="J4098">
        <v>1</v>
      </c>
      <c r="L4098">
        <v>23066488</v>
      </c>
      <c r="M4098">
        <v>4</v>
      </c>
      <c r="P4098" s="29">
        <f t="shared" si="171"/>
        <v>0.5</v>
      </c>
    </row>
    <row r="4099" spans="1:16" hidden="1" x14ac:dyDescent="0.25">
      <c r="A4099">
        <v>191552377</v>
      </c>
      <c r="B4099">
        <v>803407</v>
      </c>
      <c r="C4099" t="s">
        <v>317</v>
      </c>
      <c r="D4099">
        <v>2004098</v>
      </c>
      <c r="E4099" t="s">
        <v>213</v>
      </c>
      <c r="F4099" t="s">
        <v>214</v>
      </c>
      <c r="G4099" t="s">
        <v>215</v>
      </c>
      <c r="H4099">
        <v>2</v>
      </c>
      <c r="I4099">
        <v>2015</v>
      </c>
      <c r="J4099">
        <v>1</v>
      </c>
      <c r="L4099">
        <v>23066518</v>
      </c>
      <c r="M4099">
        <v>6.6</v>
      </c>
      <c r="P4099" s="29">
        <f t="shared" si="171"/>
        <v>0.93333333333333324</v>
      </c>
    </row>
    <row r="4100" spans="1:16" hidden="1" x14ac:dyDescent="0.25">
      <c r="A4100">
        <v>191552377</v>
      </c>
      <c r="B4100">
        <v>803407</v>
      </c>
      <c r="C4100" t="s">
        <v>317</v>
      </c>
      <c r="D4100">
        <v>2021754</v>
      </c>
      <c r="E4100" t="s">
        <v>216</v>
      </c>
      <c r="F4100" t="s">
        <v>214</v>
      </c>
      <c r="G4100" t="s">
        <v>215</v>
      </c>
      <c r="H4100">
        <v>3</v>
      </c>
      <c r="I4100">
        <v>2015</v>
      </c>
      <c r="J4100">
        <v>1</v>
      </c>
      <c r="L4100">
        <v>23066478</v>
      </c>
      <c r="M4100" t="s">
        <v>221</v>
      </c>
      <c r="P4100" s="29" t="str">
        <f t="shared" si="171"/>
        <v>BAD</v>
      </c>
    </row>
    <row r="4101" spans="1:16" hidden="1" x14ac:dyDescent="0.25">
      <c r="A4101">
        <v>191552377</v>
      </c>
      <c r="B4101">
        <v>803407</v>
      </c>
      <c r="C4101" t="s">
        <v>317</v>
      </c>
      <c r="D4101">
        <v>2005099</v>
      </c>
      <c r="E4101" t="s">
        <v>217</v>
      </c>
      <c r="F4101" t="s">
        <v>214</v>
      </c>
      <c r="G4101" t="s">
        <v>215</v>
      </c>
      <c r="H4101">
        <v>2</v>
      </c>
      <c r="I4101">
        <v>2015</v>
      </c>
      <c r="J4101">
        <v>1</v>
      </c>
      <c r="L4101">
        <v>23066427</v>
      </c>
      <c r="M4101">
        <v>4.5999999999999996</v>
      </c>
      <c r="P4101" s="29">
        <f t="shared" si="171"/>
        <v>0.6</v>
      </c>
    </row>
    <row r="4102" spans="1:16" hidden="1" x14ac:dyDescent="0.25">
      <c r="A4102">
        <v>191552377</v>
      </c>
      <c r="B4102">
        <v>803407</v>
      </c>
      <c r="C4102" t="s">
        <v>317</v>
      </c>
      <c r="D4102">
        <v>2021754</v>
      </c>
      <c r="E4102" t="s">
        <v>216</v>
      </c>
      <c r="F4102" t="s">
        <v>214</v>
      </c>
      <c r="G4102" t="s">
        <v>215</v>
      </c>
      <c r="H4102">
        <v>4</v>
      </c>
      <c r="I4102">
        <v>2015</v>
      </c>
      <c r="J4102">
        <v>2</v>
      </c>
      <c r="L4102">
        <v>23074130</v>
      </c>
      <c r="P4102" s="29" t="str">
        <f t="shared" si="171"/>
        <v>DRP</v>
      </c>
    </row>
    <row r="4103" spans="1:16" hidden="1" x14ac:dyDescent="0.25">
      <c r="A4103">
        <v>191552377</v>
      </c>
      <c r="B4103">
        <v>803407</v>
      </c>
      <c r="C4103" t="s">
        <v>317</v>
      </c>
      <c r="D4103">
        <v>2021580</v>
      </c>
      <c r="E4103" t="s">
        <v>241</v>
      </c>
      <c r="F4103" t="s">
        <v>214</v>
      </c>
      <c r="G4103" t="s">
        <v>215</v>
      </c>
      <c r="H4103">
        <v>4</v>
      </c>
      <c r="I4103">
        <v>2015</v>
      </c>
      <c r="J4103">
        <v>2</v>
      </c>
      <c r="L4103">
        <v>23072000</v>
      </c>
      <c r="P4103" s="29" t="str">
        <f t="shared" si="171"/>
        <v>DRP</v>
      </c>
    </row>
    <row r="4104" spans="1:16" hidden="1" x14ac:dyDescent="0.25">
      <c r="A4104">
        <v>191552377</v>
      </c>
      <c r="B4104">
        <v>803407</v>
      </c>
      <c r="C4104" t="s">
        <v>317</v>
      </c>
      <c r="D4104">
        <v>2004116</v>
      </c>
      <c r="E4104" t="s">
        <v>229</v>
      </c>
      <c r="F4104" t="s">
        <v>214</v>
      </c>
      <c r="G4104" t="s">
        <v>215</v>
      </c>
      <c r="H4104">
        <v>4</v>
      </c>
      <c r="I4104">
        <v>2015</v>
      </c>
      <c r="J4104">
        <v>2</v>
      </c>
      <c r="L4104">
        <v>23073045</v>
      </c>
      <c r="P4104" s="29" t="str">
        <f t="shared" si="171"/>
        <v>DRP</v>
      </c>
    </row>
    <row r="4105" spans="1:16" hidden="1" x14ac:dyDescent="0.25">
      <c r="A4105">
        <v>191552377</v>
      </c>
      <c r="B4105">
        <v>803407</v>
      </c>
      <c r="C4105" t="s">
        <v>317</v>
      </c>
      <c r="D4105">
        <v>2005118</v>
      </c>
      <c r="E4105" t="s">
        <v>223</v>
      </c>
      <c r="F4105" t="s">
        <v>214</v>
      </c>
      <c r="G4105" t="s">
        <v>215</v>
      </c>
      <c r="H4105">
        <v>3</v>
      </c>
      <c r="I4105">
        <v>2015</v>
      </c>
      <c r="J4105">
        <v>2</v>
      </c>
      <c r="L4105">
        <v>23071574</v>
      </c>
      <c r="M4105" t="s">
        <v>221</v>
      </c>
      <c r="P4105" s="29" t="str">
        <f t="shared" si="171"/>
        <v>BAD</v>
      </c>
    </row>
    <row r="4106" spans="1:16" hidden="1" x14ac:dyDescent="0.25">
      <c r="A4106">
        <v>191552377</v>
      </c>
      <c r="B4106">
        <v>803407</v>
      </c>
      <c r="C4106" t="s">
        <v>317</v>
      </c>
      <c r="D4106">
        <v>2021754</v>
      </c>
      <c r="E4106" t="s">
        <v>216</v>
      </c>
      <c r="F4106" t="s">
        <v>214</v>
      </c>
      <c r="G4106" t="s">
        <v>215</v>
      </c>
      <c r="H4106">
        <v>3</v>
      </c>
      <c r="I4106">
        <v>2015</v>
      </c>
      <c r="J4106">
        <v>2</v>
      </c>
      <c r="L4106">
        <v>23074129</v>
      </c>
      <c r="M4106" t="s">
        <v>221</v>
      </c>
      <c r="P4106" s="29" t="str">
        <f t="shared" si="171"/>
        <v>BAD</v>
      </c>
    </row>
    <row r="4107" spans="1:16" hidden="1" x14ac:dyDescent="0.25">
      <c r="A4107">
        <v>191552377</v>
      </c>
      <c r="B4107">
        <v>803407</v>
      </c>
      <c r="C4107" t="s">
        <v>317</v>
      </c>
      <c r="D4107">
        <v>2021602</v>
      </c>
      <c r="E4107" t="s">
        <v>242</v>
      </c>
      <c r="F4107" t="s">
        <v>214</v>
      </c>
      <c r="G4107" t="s">
        <v>215</v>
      </c>
      <c r="H4107">
        <v>3</v>
      </c>
      <c r="I4107">
        <v>2015</v>
      </c>
      <c r="J4107">
        <v>2</v>
      </c>
      <c r="L4107">
        <v>23072008</v>
      </c>
      <c r="M4107">
        <v>2.6</v>
      </c>
      <c r="P4107" s="29">
        <f t="shared" si="171"/>
        <v>0.26666666666666666</v>
      </c>
    </row>
    <row r="4108" spans="1:16" hidden="1" x14ac:dyDescent="0.25">
      <c r="A4108">
        <v>191552377</v>
      </c>
      <c r="B4108">
        <v>803407</v>
      </c>
      <c r="C4108" t="s">
        <v>317</v>
      </c>
      <c r="D4108">
        <v>2005117</v>
      </c>
      <c r="E4108" t="s">
        <v>220</v>
      </c>
      <c r="F4108" t="s">
        <v>214</v>
      </c>
      <c r="G4108" t="s">
        <v>215</v>
      </c>
      <c r="H4108">
        <v>3</v>
      </c>
      <c r="I4108">
        <v>2015</v>
      </c>
      <c r="J4108">
        <v>2</v>
      </c>
      <c r="L4108">
        <v>23070393</v>
      </c>
      <c r="M4108" t="s">
        <v>221</v>
      </c>
      <c r="P4108" s="29" t="str">
        <f t="shared" si="171"/>
        <v>BAD</v>
      </c>
    </row>
    <row r="4109" spans="1:16" hidden="1" x14ac:dyDescent="0.25">
      <c r="A4109">
        <v>191552377</v>
      </c>
      <c r="B4109">
        <v>803407</v>
      </c>
      <c r="C4109" t="s">
        <v>317</v>
      </c>
      <c r="D4109">
        <v>2021580</v>
      </c>
      <c r="E4109" t="s">
        <v>241</v>
      </c>
      <c r="F4109" t="s">
        <v>214</v>
      </c>
      <c r="G4109" t="s">
        <v>215</v>
      </c>
      <c r="H4109">
        <v>3</v>
      </c>
      <c r="I4109">
        <v>2015</v>
      </c>
      <c r="J4109">
        <v>2</v>
      </c>
      <c r="L4109">
        <v>23072003</v>
      </c>
      <c r="M4109" t="s">
        <v>221</v>
      </c>
      <c r="P4109" s="29" t="str">
        <f t="shared" si="171"/>
        <v>BAD</v>
      </c>
    </row>
    <row r="4110" spans="1:16" hidden="1" x14ac:dyDescent="0.25">
      <c r="A4110">
        <v>191552377</v>
      </c>
      <c r="B4110">
        <v>803407</v>
      </c>
      <c r="C4110" t="s">
        <v>317</v>
      </c>
      <c r="D4110">
        <v>2004112</v>
      </c>
      <c r="E4110" t="s">
        <v>244</v>
      </c>
      <c r="F4110" t="s">
        <v>214</v>
      </c>
      <c r="G4110" t="s">
        <v>215</v>
      </c>
      <c r="H4110">
        <v>3</v>
      </c>
      <c r="I4110">
        <v>2015</v>
      </c>
      <c r="J4110">
        <v>2</v>
      </c>
      <c r="L4110">
        <v>23073240</v>
      </c>
      <c r="M4110">
        <v>1</v>
      </c>
      <c r="P4110" s="29">
        <f t="shared" si="171"/>
        <v>0</v>
      </c>
    </row>
    <row r="4111" spans="1:16" hidden="1" x14ac:dyDescent="0.25">
      <c r="A4111">
        <v>191634845</v>
      </c>
      <c r="B4111">
        <v>803400</v>
      </c>
      <c r="C4111" t="s">
        <v>212</v>
      </c>
      <c r="D4111">
        <v>2005117</v>
      </c>
      <c r="E4111" t="s">
        <v>220</v>
      </c>
      <c r="F4111" t="s">
        <v>214</v>
      </c>
      <c r="G4111" t="s">
        <v>215</v>
      </c>
      <c r="H4111">
        <v>2</v>
      </c>
      <c r="I4111">
        <v>2015</v>
      </c>
      <c r="J4111">
        <v>1</v>
      </c>
      <c r="L4111">
        <v>23065517</v>
      </c>
      <c r="M4111">
        <v>5.4</v>
      </c>
      <c r="P4111" s="29">
        <f t="shared" si="171"/>
        <v>0.73333333333333339</v>
      </c>
    </row>
    <row r="4112" spans="1:16" hidden="1" x14ac:dyDescent="0.25">
      <c r="A4112">
        <v>191634845</v>
      </c>
      <c r="B4112">
        <v>803400</v>
      </c>
      <c r="C4112" t="s">
        <v>212</v>
      </c>
      <c r="D4112">
        <v>2021600</v>
      </c>
      <c r="E4112" t="s">
        <v>219</v>
      </c>
      <c r="F4112" t="s">
        <v>214</v>
      </c>
      <c r="G4112" t="s">
        <v>215</v>
      </c>
      <c r="H4112">
        <v>2</v>
      </c>
      <c r="I4112">
        <v>2015</v>
      </c>
      <c r="J4112">
        <v>1</v>
      </c>
      <c r="L4112">
        <v>23066438</v>
      </c>
      <c r="M4112">
        <v>5.0999999999999996</v>
      </c>
      <c r="P4112" s="29">
        <f t="shared" si="171"/>
        <v>0.68333333333333324</v>
      </c>
    </row>
    <row r="4113" spans="1:16" hidden="1" x14ac:dyDescent="0.25">
      <c r="A4113">
        <v>191634845</v>
      </c>
      <c r="B4113">
        <v>803400</v>
      </c>
      <c r="C4113" t="s">
        <v>212</v>
      </c>
      <c r="D4113">
        <v>2005102</v>
      </c>
      <c r="E4113" t="s">
        <v>218</v>
      </c>
      <c r="F4113" t="s">
        <v>214</v>
      </c>
      <c r="G4113" t="s">
        <v>215</v>
      </c>
      <c r="H4113">
        <v>2</v>
      </c>
      <c r="I4113">
        <v>2015</v>
      </c>
      <c r="J4113">
        <v>1</v>
      </c>
      <c r="L4113">
        <v>23066489</v>
      </c>
      <c r="M4113">
        <v>5.4</v>
      </c>
      <c r="P4113" s="29">
        <f t="shared" si="171"/>
        <v>0.73333333333333339</v>
      </c>
    </row>
    <row r="4114" spans="1:16" hidden="1" x14ac:dyDescent="0.25">
      <c r="A4114">
        <v>191634845</v>
      </c>
      <c r="B4114">
        <v>803400</v>
      </c>
      <c r="C4114" t="s">
        <v>212</v>
      </c>
      <c r="D4114">
        <v>2005099</v>
      </c>
      <c r="E4114" t="s">
        <v>217</v>
      </c>
      <c r="F4114" t="s">
        <v>214</v>
      </c>
      <c r="G4114" t="s">
        <v>215</v>
      </c>
      <c r="H4114">
        <v>2</v>
      </c>
      <c r="I4114">
        <v>2015</v>
      </c>
      <c r="J4114">
        <v>1</v>
      </c>
      <c r="L4114">
        <v>23066428</v>
      </c>
      <c r="M4114">
        <v>5.5</v>
      </c>
      <c r="P4114" s="29">
        <f t="shared" si="171"/>
        <v>0.75</v>
      </c>
    </row>
    <row r="4115" spans="1:16" hidden="1" x14ac:dyDescent="0.25">
      <c r="A4115">
        <v>191634845</v>
      </c>
      <c r="B4115">
        <v>803400</v>
      </c>
      <c r="C4115" t="s">
        <v>212</v>
      </c>
      <c r="D4115">
        <v>2021754</v>
      </c>
      <c r="E4115" t="s">
        <v>216</v>
      </c>
      <c r="F4115" t="s">
        <v>214</v>
      </c>
      <c r="G4115" t="s">
        <v>215</v>
      </c>
      <c r="H4115">
        <v>2</v>
      </c>
      <c r="I4115">
        <v>2015</v>
      </c>
      <c r="J4115">
        <v>1</v>
      </c>
      <c r="L4115">
        <v>23066449</v>
      </c>
      <c r="M4115">
        <v>4.3</v>
      </c>
      <c r="P4115" s="29">
        <f t="shared" si="171"/>
        <v>0.54999999999999993</v>
      </c>
    </row>
    <row r="4116" spans="1:16" hidden="1" x14ac:dyDescent="0.25">
      <c r="A4116">
        <v>191634845</v>
      </c>
      <c r="B4116">
        <v>803400</v>
      </c>
      <c r="C4116" t="s">
        <v>212</v>
      </c>
      <c r="D4116">
        <v>2004098</v>
      </c>
      <c r="E4116" t="s">
        <v>213</v>
      </c>
      <c r="F4116" t="s">
        <v>214</v>
      </c>
      <c r="G4116" t="s">
        <v>215</v>
      </c>
      <c r="H4116">
        <v>2</v>
      </c>
      <c r="I4116">
        <v>2015</v>
      </c>
      <c r="J4116">
        <v>1</v>
      </c>
      <c r="L4116">
        <v>23066524</v>
      </c>
      <c r="M4116">
        <v>6.1</v>
      </c>
      <c r="P4116" s="29">
        <f t="shared" si="171"/>
        <v>0.85</v>
      </c>
    </row>
    <row r="4117" spans="1:16" hidden="1" x14ac:dyDescent="0.25">
      <c r="A4117">
        <v>191634845</v>
      </c>
      <c r="B4117">
        <v>803400</v>
      </c>
      <c r="C4117" t="s">
        <v>212</v>
      </c>
      <c r="D4117">
        <v>2021602</v>
      </c>
      <c r="E4117" t="s">
        <v>242</v>
      </c>
      <c r="F4117" t="s">
        <v>214</v>
      </c>
      <c r="G4117" t="s">
        <v>215</v>
      </c>
      <c r="H4117">
        <v>2</v>
      </c>
      <c r="I4117">
        <v>2015</v>
      </c>
      <c r="J4117">
        <v>2</v>
      </c>
      <c r="L4117">
        <v>23072007</v>
      </c>
      <c r="M4117">
        <v>4.9000000000000004</v>
      </c>
      <c r="P4117" s="29">
        <f t="shared" si="171"/>
        <v>0.65</v>
      </c>
    </row>
    <row r="4118" spans="1:16" hidden="1" x14ac:dyDescent="0.25">
      <c r="A4118">
        <v>191634845</v>
      </c>
      <c r="B4118">
        <v>803400</v>
      </c>
      <c r="C4118" t="s">
        <v>212</v>
      </c>
      <c r="D4118">
        <v>2021795</v>
      </c>
      <c r="E4118" t="s">
        <v>222</v>
      </c>
      <c r="F4118" t="s">
        <v>214</v>
      </c>
      <c r="G4118" t="s">
        <v>215</v>
      </c>
      <c r="H4118">
        <v>2</v>
      </c>
      <c r="I4118">
        <v>2015</v>
      </c>
      <c r="J4118">
        <v>2</v>
      </c>
      <c r="L4118">
        <v>23070473</v>
      </c>
      <c r="M4118">
        <v>4.3</v>
      </c>
      <c r="P4118" s="29">
        <f t="shared" si="171"/>
        <v>0.54999999999999993</v>
      </c>
    </row>
    <row r="4119" spans="1:16" hidden="1" x14ac:dyDescent="0.25">
      <c r="A4119">
        <v>191634845</v>
      </c>
      <c r="B4119">
        <v>803400</v>
      </c>
      <c r="C4119" t="s">
        <v>212</v>
      </c>
      <c r="D4119">
        <v>2021756</v>
      </c>
      <c r="E4119" t="s">
        <v>253</v>
      </c>
      <c r="F4119" t="s">
        <v>214</v>
      </c>
      <c r="G4119" t="s">
        <v>215</v>
      </c>
      <c r="H4119">
        <v>2</v>
      </c>
      <c r="I4119">
        <v>2015</v>
      </c>
      <c r="J4119">
        <v>2</v>
      </c>
      <c r="L4119">
        <v>23074185</v>
      </c>
      <c r="M4119">
        <v>4</v>
      </c>
      <c r="P4119" s="29">
        <f t="shared" si="171"/>
        <v>0.5</v>
      </c>
    </row>
    <row r="4120" spans="1:16" hidden="1" x14ac:dyDescent="0.25">
      <c r="A4120">
        <v>191634845</v>
      </c>
      <c r="B4120">
        <v>803400</v>
      </c>
      <c r="C4120" t="s">
        <v>212</v>
      </c>
      <c r="D4120">
        <v>2005118</v>
      </c>
      <c r="E4120" t="s">
        <v>223</v>
      </c>
      <c r="F4120" t="s">
        <v>214</v>
      </c>
      <c r="G4120" t="s">
        <v>215</v>
      </c>
      <c r="H4120">
        <v>2</v>
      </c>
      <c r="I4120">
        <v>2015</v>
      </c>
      <c r="J4120">
        <v>2</v>
      </c>
      <c r="L4120">
        <v>23071572</v>
      </c>
      <c r="M4120">
        <v>6.9</v>
      </c>
      <c r="P4120" s="29">
        <f t="shared" si="171"/>
        <v>0.98333333333333339</v>
      </c>
    </row>
    <row r="4121" spans="1:16" hidden="1" x14ac:dyDescent="0.25">
      <c r="A4121">
        <v>191634845</v>
      </c>
      <c r="B4121">
        <v>803400</v>
      </c>
      <c r="C4121" t="s">
        <v>212</v>
      </c>
      <c r="D4121">
        <v>2021580</v>
      </c>
      <c r="E4121" t="s">
        <v>241</v>
      </c>
      <c r="F4121" t="s">
        <v>214</v>
      </c>
      <c r="G4121" t="s">
        <v>215</v>
      </c>
      <c r="H4121">
        <v>2</v>
      </c>
      <c r="I4121">
        <v>2015</v>
      </c>
      <c r="J4121">
        <v>2</v>
      </c>
      <c r="L4121">
        <v>23072000</v>
      </c>
      <c r="M4121">
        <v>4</v>
      </c>
      <c r="P4121" s="29">
        <f t="shared" si="171"/>
        <v>0.5</v>
      </c>
    </row>
    <row r="4122" spans="1:16" hidden="1" x14ac:dyDescent="0.25">
      <c r="A4122">
        <v>191634845</v>
      </c>
      <c r="B4122">
        <v>803400</v>
      </c>
      <c r="C4122" t="s">
        <v>212</v>
      </c>
      <c r="D4122">
        <v>2004112</v>
      </c>
      <c r="E4122" t="s">
        <v>244</v>
      </c>
      <c r="F4122" t="s">
        <v>214</v>
      </c>
      <c r="G4122" t="s">
        <v>215</v>
      </c>
      <c r="H4122">
        <v>2</v>
      </c>
      <c r="I4122">
        <v>2015</v>
      </c>
      <c r="J4122">
        <v>2</v>
      </c>
      <c r="L4122">
        <v>23073231</v>
      </c>
      <c r="M4122">
        <v>6</v>
      </c>
      <c r="P4122" s="29">
        <f t="shared" si="171"/>
        <v>0.83333333333333337</v>
      </c>
    </row>
    <row r="4123" spans="1:16" hidden="1" x14ac:dyDescent="0.25">
      <c r="A4123">
        <v>191634845</v>
      </c>
      <c r="B4123">
        <v>803400</v>
      </c>
      <c r="C4123" t="s">
        <v>212</v>
      </c>
      <c r="D4123">
        <v>2004116</v>
      </c>
      <c r="E4123" t="s">
        <v>229</v>
      </c>
      <c r="F4123" t="s">
        <v>214</v>
      </c>
      <c r="G4123" t="s">
        <v>215</v>
      </c>
      <c r="H4123">
        <v>2</v>
      </c>
      <c r="I4123">
        <v>2016</v>
      </c>
      <c r="J4123">
        <v>1</v>
      </c>
      <c r="L4123">
        <v>23073045</v>
      </c>
      <c r="M4123">
        <v>6.2</v>
      </c>
      <c r="P4123" s="29">
        <f t="shared" ref="P4123:P4136" si="172">IF(AND(ISNUMBER(M4123),H4123&lt;&gt;4),(M4123-1)/6,IF(H4123=4,"DRP",IF(AND(H4123=3,M4123="NA"),"BAD",IF(AND(H4123=2),"CVL",IF(AND(H4123=1,ISBLANK(M4123)),"NULL","UNK")))))</f>
        <v>0.8666666666666667</v>
      </c>
    </row>
    <row r="4124" spans="1:16" hidden="1" x14ac:dyDescent="0.25">
      <c r="A4124">
        <v>191634845</v>
      </c>
      <c r="B4124">
        <v>803400</v>
      </c>
      <c r="C4124" t="s">
        <v>212</v>
      </c>
      <c r="D4124">
        <v>2021797</v>
      </c>
      <c r="E4124" t="s">
        <v>234</v>
      </c>
      <c r="F4124" t="s">
        <v>214</v>
      </c>
      <c r="G4124" t="s">
        <v>215</v>
      </c>
      <c r="H4124">
        <v>2</v>
      </c>
      <c r="I4124">
        <v>2016</v>
      </c>
      <c r="J4124">
        <v>1</v>
      </c>
      <c r="L4124">
        <v>23078739</v>
      </c>
      <c r="M4124">
        <v>5.0999999999999996</v>
      </c>
      <c r="P4124" s="29">
        <f t="shared" si="172"/>
        <v>0.68333333333333324</v>
      </c>
    </row>
    <row r="4125" spans="1:16" hidden="1" x14ac:dyDescent="0.25">
      <c r="A4125">
        <v>191634845</v>
      </c>
      <c r="B4125">
        <v>803400</v>
      </c>
      <c r="C4125" t="s">
        <v>212</v>
      </c>
      <c r="D4125">
        <v>2021874</v>
      </c>
      <c r="E4125" t="s">
        <v>226</v>
      </c>
      <c r="F4125" t="s">
        <v>214</v>
      </c>
      <c r="G4125" t="s">
        <v>215</v>
      </c>
      <c r="H4125">
        <v>2</v>
      </c>
      <c r="I4125">
        <v>2016</v>
      </c>
      <c r="J4125">
        <v>1</v>
      </c>
      <c r="L4125">
        <v>23081225</v>
      </c>
      <c r="M4125">
        <v>4</v>
      </c>
      <c r="P4125" s="29">
        <f t="shared" si="172"/>
        <v>0.5</v>
      </c>
    </row>
    <row r="4126" spans="1:16" hidden="1" x14ac:dyDescent="0.25">
      <c r="A4126">
        <v>191634845</v>
      </c>
      <c r="B4126">
        <v>803400</v>
      </c>
      <c r="C4126" t="s">
        <v>212</v>
      </c>
      <c r="D4126">
        <v>2005131</v>
      </c>
      <c r="E4126" t="s">
        <v>228</v>
      </c>
      <c r="F4126" t="s">
        <v>214</v>
      </c>
      <c r="G4126" t="s">
        <v>215</v>
      </c>
      <c r="H4126">
        <v>2</v>
      </c>
      <c r="I4126">
        <v>2016</v>
      </c>
      <c r="J4126">
        <v>1</v>
      </c>
      <c r="L4126">
        <v>23081641</v>
      </c>
      <c r="M4126">
        <v>5.7</v>
      </c>
      <c r="P4126" s="29">
        <f t="shared" si="172"/>
        <v>0.78333333333333333</v>
      </c>
    </row>
    <row r="4127" spans="1:16" hidden="1" x14ac:dyDescent="0.25">
      <c r="A4127">
        <v>191634845</v>
      </c>
      <c r="B4127">
        <v>803400</v>
      </c>
      <c r="C4127" t="s">
        <v>212</v>
      </c>
      <c r="D4127">
        <v>2021638</v>
      </c>
      <c r="E4127" t="s">
        <v>250</v>
      </c>
      <c r="F4127" t="s">
        <v>214</v>
      </c>
      <c r="G4127" t="s">
        <v>215</v>
      </c>
      <c r="H4127">
        <v>2</v>
      </c>
      <c r="I4127">
        <v>2016</v>
      </c>
      <c r="J4127">
        <v>1</v>
      </c>
      <c r="L4127">
        <v>23081194</v>
      </c>
      <c r="M4127">
        <v>4.3</v>
      </c>
      <c r="P4127" s="29">
        <f t="shared" si="172"/>
        <v>0.54999999999999993</v>
      </c>
    </row>
    <row r="4128" spans="1:16" hidden="1" x14ac:dyDescent="0.25">
      <c r="A4128">
        <v>191634845</v>
      </c>
      <c r="B4128">
        <v>803400</v>
      </c>
      <c r="C4128" t="s">
        <v>212</v>
      </c>
      <c r="D4128">
        <v>2021781</v>
      </c>
      <c r="E4128" t="s">
        <v>235</v>
      </c>
      <c r="F4128" t="s">
        <v>214</v>
      </c>
      <c r="G4128" t="s">
        <v>215</v>
      </c>
      <c r="H4128">
        <v>2</v>
      </c>
      <c r="I4128">
        <v>2016</v>
      </c>
      <c r="J4128">
        <v>1</v>
      </c>
      <c r="L4128">
        <v>23081230</v>
      </c>
      <c r="M4128">
        <v>5</v>
      </c>
      <c r="P4128" s="29">
        <f t="shared" si="172"/>
        <v>0.66666666666666663</v>
      </c>
    </row>
    <row r="4129" spans="1:16" hidden="1" x14ac:dyDescent="0.25">
      <c r="A4129">
        <v>191634845</v>
      </c>
      <c r="B4129">
        <v>803400</v>
      </c>
      <c r="C4129" t="s">
        <v>212</v>
      </c>
      <c r="D4129">
        <v>2019154</v>
      </c>
      <c r="E4129" t="s">
        <v>225</v>
      </c>
      <c r="F4129" t="s">
        <v>214</v>
      </c>
      <c r="G4129" t="s">
        <v>215</v>
      </c>
      <c r="H4129">
        <v>4</v>
      </c>
      <c r="I4129">
        <v>2016</v>
      </c>
      <c r="J4129">
        <v>2</v>
      </c>
      <c r="L4129">
        <v>23088629</v>
      </c>
      <c r="P4129" s="29" t="str">
        <f t="shared" si="172"/>
        <v>DRP</v>
      </c>
    </row>
    <row r="4130" spans="1:16" hidden="1" x14ac:dyDescent="0.25">
      <c r="A4130">
        <v>191634845</v>
      </c>
      <c r="B4130">
        <v>803400</v>
      </c>
      <c r="C4130" t="s">
        <v>212</v>
      </c>
      <c r="D4130">
        <v>2021993</v>
      </c>
      <c r="E4130" t="s">
        <v>256</v>
      </c>
      <c r="F4130" t="s">
        <v>214</v>
      </c>
      <c r="G4130" t="s">
        <v>215</v>
      </c>
      <c r="H4130">
        <v>4</v>
      </c>
      <c r="I4130">
        <v>2016</v>
      </c>
      <c r="J4130">
        <v>2</v>
      </c>
      <c r="L4130">
        <v>23086520</v>
      </c>
      <c r="P4130" s="29" t="str">
        <f t="shared" si="172"/>
        <v>DRP</v>
      </c>
    </row>
    <row r="4131" spans="1:16" hidden="1" x14ac:dyDescent="0.25">
      <c r="A4131">
        <v>191634845</v>
      </c>
      <c r="B4131">
        <v>803400</v>
      </c>
      <c r="C4131" t="s">
        <v>212</v>
      </c>
      <c r="D4131">
        <v>2021725</v>
      </c>
      <c r="E4131" t="s">
        <v>257</v>
      </c>
      <c r="F4131" t="s">
        <v>214</v>
      </c>
      <c r="G4131" t="s">
        <v>215</v>
      </c>
      <c r="H4131">
        <v>4</v>
      </c>
      <c r="I4131">
        <v>2016</v>
      </c>
      <c r="J4131">
        <v>2</v>
      </c>
      <c r="L4131">
        <v>23086905</v>
      </c>
      <c r="P4131" s="29" t="str">
        <f t="shared" si="172"/>
        <v>DRP</v>
      </c>
    </row>
    <row r="4132" spans="1:16" hidden="1" x14ac:dyDescent="0.25">
      <c r="A4132">
        <v>191634845</v>
      </c>
      <c r="B4132">
        <v>803400</v>
      </c>
      <c r="C4132" t="s">
        <v>212</v>
      </c>
      <c r="D4132">
        <v>2021679</v>
      </c>
      <c r="E4132" t="s">
        <v>259</v>
      </c>
      <c r="F4132" t="s">
        <v>214</v>
      </c>
      <c r="G4132" t="s">
        <v>215</v>
      </c>
      <c r="H4132">
        <v>4</v>
      </c>
      <c r="I4132">
        <v>2016</v>
      </c>
      <c r="J4132">
        <v>2</v>
      </c>
      <c r="L4132">
        <v>23086909</v>
      </c>
      <c r="P4132" s="29" t="str">
        <f t="shared" si="172"/>
        <v>DRP</v>
      </c>
    </row>
    <row r="4133" spans="1:16" hidden="1" x14ac:dyDescent="0.25">
      <c r="A4133">
        <v>191634845</v>
      </c>
      <c r="B4133">
        <v>803400</v>
      </c>
      <c r="C4133" t="s">
        <v>212</v>
      </c>
      <c r="D4133">
        <v>2021645</v>
      </c>
      <c r="E4133" t="s">
        <v>251</v>
      </c>
      <c r="F4133" t="s">
        <v>214</v>
      </c>
      <c r="G4133" t="s">
        <v>215</v>
      </c>
      <c r="H4133">
        <v>4</v>
      </c>
      <c r="I4133">
        <v>2016</v>
      </c>
      <c r="J4133">
        <v>2</v>
      </c>
      <c r="L4133">
        <v>23084486</v>
      </c>
      <c r="P4133" s="29" t="str">
        <f t="shared" si="172"/>
        <v>DRP</v>
      </c>
    </row>
    <row r="4134" spans="1:16" hidden="1" x14ac:dyDescent="0.25">
      <c r="A4134">
        <v>191634845</v>
      </c>
      <c r="B4134">
        <v>803400</v>
      </c>
      <c r="C4134" t="s">
        <v>212</v>
      </c>
      <c r="D4134">
        <v>2021640</v>
      </c>
      <c r="E4134" t="s">
        <v>227</v>
      </c>
      <c r="F4134" t="s">
        <v>214</v>
      </c>
      <c r="G4134" t="s">
        <v>215</v>
      </c>
      <c r="H4134">
        <v>4</v>
      </c>
      <c r="I4134">
        <v>2016</v>
      </c>
      <c r="J4134">
        <v>2</v>
      </c>
      <c r="L4134">
        <v>23086870</v>
      </c>
      <c r="P4134" s="29" t="str">
        <f t="shared" si="172"/>
        <v>DRP</v>
      </c>
    </row>
    <row r="4135" spans="1:16" hidden="1" x14ac:dyDescent="0.25">
      <c r="A4135">
        <v>191634845</v>
      </c>
      <c r="B4135">
        <v>803400</v>
      </c>
      <c r="C4135" t="s">
        <v>212</v>
      </c>
      <c r="D4135">
        <v>2019271</v>
      </c>
      <c r="E4135" t="s">
        <v>236</v>
      </c>
      <c r="F4135" t="s">
        <v>214</v>
      </c>
      <c r="G4135" t="s">
        <v>215</v>
      </c>
      <c r="H4135">
        <v>4</v>
      </c>
      <c r="I4135">
        <v>2016</v>
      </c>
      <c r="J4135">
        <v>2</v>
      </c>
      <c r="L4135">
        <v>23086003</v>
      </c>
      <c r="P4135" s="29" t="str">
        <f t="shared" si="172"/>
        <v>DRP</v>
      </c>
    </row>
    <row r="4136" spans="1:16" hidden="1" x14ac:dyDescent="0.25">
      <c r="A4136">
        <v>191634845</v>
      </c>
      <c r="B4136">
        <v>803400</v>
      </c>
      <c r="C4136" t="s">
        <v>212</v>
      </c>
      <c r="D4136">
        <v>2004099</v>
      </c>
      <c r="E4136" t="s">
        <v>245</v>
      </c>
      <c r="F4136" t="s">
        <v>214</v>
      </c>
      <c r="G4136" t="s">
        <v>215</v>
      </c>
      <c r="H4136">
        <v>4</v>
      </c>
      <c r="I4136">
        <v>2016</v>
      </c>
      <c r="J4136">
        <v>2</v>
      </c>
      <c r="L4136">
        <v>23085315</v>
      </c>
      <c r="P4136" s="29" t="str">
        <f t="shared" si="172"/>
        <v>DRP</v>
      </c>
    </row>
    <row r="4137" spans="1:16" hidden="1" x14ac:dyDescent="0.25">
      <c r="A4137">
        <v>191636325</v>
      </c>
      <c r="B4137">
        <v>803401</v>
      </c>
      <c r="C4137" t="s">
        <v>318</v>
      </c>
      <c r="D4137">
        <v>2005118</v>
      </c>
      <c r="E4137" t="s">
        <v>223</v>
      </c>
      <c r="F4137" t="s">
        <v>214</v>
      </c>
      <c r="G4137" t="s">
        <v>215</v>
      </c>
      <c r="H4137">
        <v>2</v>
      </c>
      <c r="I4137">
        <v>2015</v>
      </c>
      <c r="J4137">
        <v>1</v>
      </c>
      <c r="L4137">
        <v>23067524</v>
      </c>
      <c r="M4137">
        <v>5.5</v>
      </c>
      <c r="P4137" s="29">
        <f t="shared" ref="P4137:P4164" si="173">IF(AND(ISNUMBER(M4137),H4137&lt;&gt;4,N4137&lt;&gt;"X"),(M4137-1)/6,IF(H4137=4,"DRP",IF(AND(H4137=3,M4137="NA"),"BAD",IF(AND(H4137=2),"CVL",IF(AND(H4137=1,ISBLANK(M4137)),"NULL","UNK")))))</f>
        <v>0.75</v>
      </c>
    </row>
    <row r="4138" spans="1:16" hidden="1" x14ac:dyDescent="0.25">
      <c r="A4138">
        <v>191636325</v>
      </c>
      <c r="B4138">
        <v>803401</v>
      </c>
      <c r="C4138" t="s">
        <v>318</v>
      </c>
      <c r="D4138">
        <v>2021600</v>
      </c>
      <c r="E4138" t="s">
        <v>219</v>
      </c>
      <c r="F4138" t="s">
        <v>214</v>
      </c>
      <c r="G4138" t="s">
        <v>215</v>
      </c>
      <c r="H4138">
        <v>2</v>
      </c>
      <c r="I4138">
        <v>2015</v>
      </c>
      <c r="J4138">
        <v>1</v>
      </c>
      <c r="L4138">
        <v>23066442</v>
      </c>
      <c r="M4138">
        <v>6.6</v>
      </c>
      <c r="P4138" s="29">
        <f t="shared" si="173"/>
        <v>0.93333333333333324</v>
      </c>
    </row>
    <row r="4139" spans="1:16" hidden="1" x14ac:dyDescent="0.25">
      <c r="A4139">
        <v>191636325</v>
      </c>
      <c r="B4139">
        <v>803401</v>
      </c>
      <c r="C4139" t="s">
        <v>318</v>
      </c>
      <c r="D4139">
        <v>2005102</v>
      </c>
      <c r="E4139" t="s">
        <v>218</v>
      </c>
      <c r="F4139" t="s">
        <v>214</v>
      </c>
      <c r="G4139" t="s">
        <v>215</v>
      </c>
      <c r="H4139">
        <v>2</v>
      </c>
      <c r="I4139">
        <v>2015</v>
      </c>
      <c r="J4139">
        <v>1</v>
      </c>
      <c r="L4139">
        <v>23066495</v>
      </c>
      <c r="M4139">
        <v>6.4</v>
      </c>
      <c r="P4139" s="29">
        <f t="shared" si="173"/>
        <v>0.9</v>
      </c>
    </row>
    <row r="4140" spans="1:16" hidden="1" x14ac:dyDescent="0.25">
      <c r="A4140">
        <v>191636325</v>
      </c>
      <c r="B4140">
        <v>803401</v>
      </c>
      <c r="C4140" t="s">
        <v>318</v>
      </c>
      <c r="D4140">
        <v>2005099</v>
      </c>
      <c r="E4140" t="s">
        <v>217</v>
      </c>
      <c r="F4140" t="s">
        <v>214</v>
      </c>
      <c r="G4140" t="s">
        <v>215</v>
      </c>
      <c r="H4140">
        <v>2</v>
      </c>
      <c r="I4140">
        <v>2015</v>
      </c>
      <c r="J4140">
        <v>1</v>
      </c>
      <c r="L4140">
        <v>23066434</v>
      </c>
      <c r="M4140">
        <v>5.4</v>
      </c>
      <c r="P4140" s="29">
        <f t="shared" si="173"/>
        <v>0.73333333333333339</v>
      </c>
    </row>
    <row r="4141" spans="1:16" hidden="1" x14ac:dyDescent="0.25">
      <c r="A4141">
        <v>191636325</v>
      </c>
      <c r="B4141">
        <v>803401</v>
      </c>
      <c r="C4141" t="s">
        <v>318</v>
      </c>
      <c r="D4141">
        <v>2021754</v>
      </c>
      <c r="E4141" t="s">
        <v>216</v>
      </c>
      <c r="F4141" t="s">
        <v>214</v>
      </c>
      <c r="G4141" t="s">
        <v>215</v>
      </c>
      <c r="H4141">
        <v>2</v>
      </c>
      <c r="I4141">
        <v>2015</v>
      </c>
      <c r="J4141">
        <v>1</v>
      </c>
      <c r="L4141">
        <v>23066482</v>
      </c>
      <c r="M4141">
        <v>5.5</v>
      </c>
      <c r="P4141" s="29">
        <f t="shared" si="173"/>
        <v>0.75</v>
      </c>
    </row>
    <row r="4142" spans="1:16" hidden="1" x14ac:dyDescent="0.25">
      <c r="A4142">
        <v>191636325</v>
      </c>
      <c r="B4142">
        <v>803401</v>
      </c>
      <c r="C4142" t="s">
        <v>318</v>
      </c>
      <c r="D4142">
        <v>2004098</v>
      </c>
      <c r="E4142" t="s">
        <v>213</v>
      </c>
      <c r="F4142" t="s">
        <v>214</v>
      </c>
      <c r="G4142" t="s">
        <v>215</v>
      </c>
      <c r="H4142">
        <v>2</v>
      </c>
      <c r="I4142">
        <v>2015</v>
      </c>
      <c r="J4142">
        <v>1</v>
      </c>
      <c r="L4142">
        <v>23066520</v>
      </c>
      <c r="M4142">
        <v>6.5</v>
      </c>
      <c r="P4142" s="29">
        <f t="shared" si="173"/>
        <v>0.91666666666666663</v>
      </c>
    </row>
    <row r="4143" spans="1:16" hidden="1" x14ac:dyDescent="0.25">
      <c r="A4143">
        <v>191636325</v>
      </c>
      <c r="B4143">
        <v>803401</v>
      </c>
      <c r="C4143" t="s">
        <v>318</v>
      </c>
      <c r="D4143">
        <v>2021602</v>
      </c>
      <c r="E4143" t="s">
        <v>242</v>
      </c>
      <c r="F4143" t="s">
        <v>214</v>
      </c>
      <c r="G4143" t="s">
        <v>215</v>
      </c>
      <c r="H4143">
        <v>2</v>
      </c>
      <c r="I4143">
        <v>2015</v>
      </c>
      <c r="J4143">
        <v>2</v>
      </c>
      <c r="L4143">
        <v>23072005</v>
      </c>
      <c r="M4143">
        <v>6.7</v>
      </c>
      <c r="P4143" s="29">
        <f t="shared" si="173"/>
        <v>0.95000000000000007</v>
      </c>
    </row>
    <row r="4144" spans="1:16" hidden="1" x14ac:dyDescent="0.25">
      <c r="A4144">
        <v>191636325</v>
      </c>
      <c r="B4144">
        <v>803401</v>
      </c>
      <c r="C4144" t="s">
        <v>318</v>
      </c>
      <c r="D4144">
        <v>2021763</v>
      </c>
      <c r="E4144" t="s">
        <v>298</v>
      </c>
      <c r="F4144" t="s">
        <v>214</v>
      </c>
      <c r="G4144" t="s">
        <v>215</v>
      </c>
      <c r="H4144">
        <v>2</v>
      </c>
      <c r="I4144">
        <v>2015</v>
      </c>
      <c r="J4144">
        <v>2</v>
      </c>
      <c r="L4144">
        <v>23071924</v>
      </c>
      <c r="M4144">
        <v>5.4</v>
      </c>
      <c r="P4144" s="29">
        <f t="shared" si="173"/>
        <v>0.73333333333333339</v>
      </c>
    </row>
    <row r="4145" spans="1:16" hidden="1" x14ac:dyDescent="0.25">
      <c r="A4145">
        <v>191636325</v>
      </c>
      <c r="B4145">
        <v>803401</v>
      </c>
      <c r="C4145" t="s">
        <v>318</v>
      </c>
      <c r="D4145">
        <v>2021756</v>
      </c>
      <c r="E4145" t="s">
        <v>253</v>
      </c>
      <c r="F4145" t="s">
        <v>214</v>
      </c>
      <c r="G4145" t="s">
        <v>215</v>
      </c>
      <c r="H4145">
        <v>2</v>
      </c>
      <c r="I4145">
        <v>2015</v>
      </c>
      <c r="J4145">
        <v>2</v>
      </c>
      <c r="L4145">
        <v>23074181</v>
      </c>
      <c r="M4145">
        <v>5</v>
      </c>
      <c r="P4145" s="29">
        <f t="shared" si="173"/>
        <v>0.66666666666666663</v>
      </c>
    </row>
    <row r="4146" spans="1:16" hidden="1" x14ac:dyDescent="0.25">
      <c r="A4146">
        <v>191636325</v>
      </c>
      <c r="B4146">
        <v>803401</v>
      </c>
      <c r="C4146" t="s">
        <v>318</v>
      </c>
      <c r="D4146">
        <v>2005117</v>
      </c>
      <c r="E4146" t="s">
        <v>220</v>
      </c>
      <c r="F4146" t="s">
        <v>214</v>
      </c>
      <c r="G4146" t="s">
        <v>215</v>
      </c>
      <c r="H4146">
        <v>2</v>
      </c>
      <c r="I4146">
        <v>2015</v>
      </c>
      <c r="J4146">
        <v>2</v>
      </c>
      <c r="L4146">
        <v>23070388</v>
      </c>
      <c r="M4146">
        <v>5.4</v>
      </c>
      <c r="P4146" s="29">
        <f t="shared" si="173"/>
        <v>0.73333333333333339</v>
      </c>
    </row>
    <row r="4147" spans="1:16" hidden="1" x14ac:dyDescent="0.25">
      <c r="A4147">
        <v>191636325</v>
      </c>
      <c r="B4147">
        <v>803401</v>
      </c>
      <c r="C4147" t="s">
        <v>318</v>
      </c>
      <c r="D4147">
        <v>2021580</v>
      </c>
      <c r="E4147" t="s">
        <v>241</v>
      </c>
      <c r="F4147" t="s">
        <v>214</v>
      </c>
      <c r="G4147" t="s">
        <v>215</v>
      </c>
      <c r="H4147">
        <v>2</v>
      </c>
      <c r="I4147">
        <v>2015</v>
      </c>
      <c r="J4147">
        <v>2</v>
      </c>
      <c r="L4147">
        <v>23072000</v>
      </c>
      <c r="M4147">
        <v>6.3</v>
      </c>
      <c r="P4147" s="29">
        <f t="shared" si="173"/>
        <v>0.8833333333333333</v>
      </c>
    </row>
    <row r="4148" spans="1:16" hidden="1" x14ac:dyDescent="0.25">
      <c r="A4148">
        <v>191636325</v>
      </c>
      <c r="B4148">
        <v>803401</v>
      </c>
      <c r="C4148" t="s">
        <v>318</v>
      </c>
      <c r="D4148">
        <v>2004112</v>
      </c>
      <c r="E4148" t="s">
        <v>244</v>
      </c>
      <c r="F4148" t="s">
        <v>214</v>
      </c>
      <c r="G4148" t="s">
        <v>215</v>
      </c>
      <c r="H4148">
        <v>2</v>
      </c>
      <c r="I4148">
        <v>2015</v>
      </c>
      <c r="J4148">
        <v>2</v>
      </c>
      <c r="L4148">
        <v>23073238</v>
      </c>
      <c r="M4148">
        <v>5.8</v>
      </c>
      <c r="P4148" s="29">
        <f t="shared" si="173"/>
        <v>0.79999999999999993</v>
      </c>
    </row>
    <row r="4149" spans="1:16" hidden="1" x14ac:dyDescent="0.25">
      <c r="A4149">
        <v>191640217</v>
      </c>
      <c r="B4149">
        <v>803401</v>
      </c>
      <c r="C4149" t="s">
        <v>318</v>
      </c>
      <c r="D4149">
        <v>2005118</v>
      </c>
      <c r="E4149" t="s">
        <v>223</v>
      </c>
      <c r="F4149" t="s">
        <v>214</v>
      </c>
      <c r="G4149" t="s">
        <v>215</v>
      </c>
      <c r="H4149">
        <v>3</v>
      </c>
      <c r="I4149">
        <v>2015</v>
      </c>
      <c r="J4149">
        <v>1</v>
      </c>
      <c r="L4149">
        <v>23067520</v>
      </c>
      <c r="M4149" t="s">
        <v>221</v>
      </c>
      <c r="P4149" s="29" t="str">
        <f t="shared" si="173"/>
        <v>BAD</v>
      </c>
    </row>
    <row r="4150" spans="1:16" hidden="1" x14ac:dyDescent="0.25">
      <c r="A4150">
        <v>191640217</v>
      </c>
      <c r="B4150">
        <v>803401</v>
      </c>
      <c r="C4150" t="s">
        <v>318</v>
      </c>
      <c r="D4150">
        <v>2021600</v>
      </c>
      <c r="E4150" t="s">
        <v>219</v>
      </c>
      <c r="F4150" t="s">
        <v>214</v>
      </c>
      <c r="G4150" t="s">
        <v>215</v>
      </c>
      <c r="H4150">
        <v>3</v>
      </c>
      <c r="I4150">
        <v>2015</v>
      </c>
      <c r="J4150">
        <v>1</v>
      </c>
      <c r="L4150">
        <v>23066440</v>
      </c>
      <c r="M4150">
        <v>2.8</v>
      </c>
      <c r="P4150" s="29">
        <f t="shared" si="173"/>
        <v>0.3</v>
      </c>
    </row>
    <row r="4151" spans="1:16" hidden="1" x14ac:dyDescent="0.25">
      <c r="A4151">
        <v>191640217</v>
      </c>
      <c r="B4151">
        <v>803401</v>
      </c>
      <c r="C4151" t="s">
        <v>318</v>
      </c>
      <c r="D4151">
        <v>2005102</v>
      </c>
      <c r="E4151" t="s">
        <v>218</v>
      </c>
      <c r="F4151" t="s">
        <v>214</v>
      </c>
      <c r="G4151" t="s">
        <v>215</v>
      </c>
      <c r="H4151">
        <v>3</v>
      </c>
      <c r="I4151">
        <v>2015</v>
      </c>
      <c r="J4151">
        <v>1</v>
      </c>
      <c r="L4151">
        <v>23066493</v>
      </c>
      <c r="M4151">
        <v>1.7</v>
      </c>
      <c r="P4151" s="29">
        <f t="shared" si="173"/>
        <v>0.11666666666666665</v>
      </c>
    </row>
    <row r="4152" spans="1:16" hidden="1" x14ac:dyDescent="0.25">
      <c r="A4152">
        <v>191640217</v>
      </c>
      <c r="B4152">
        <v>803401</v>
      </c>
      <c r="C4152" t="s">
        <v>318</v>
      </c>
      <c r="D4152">
        <v>2005099</v>
      </c>
      <c r="E4152" t="s">
        <v>217</v>
      </c>
      <c r="F4152" t="s">
        <v>214</v>
      </c>
      <c r="G4152" t="s">
        <v>215</v>
      </c>
      <c r="H4152">
        <v>3</v>
      </c>
      <c r="I4152">
        <v>2015</v>
      </c>
      <c r="J4152">
        <v>1</v>
      </c>
      <c r="L4152">
        <v>23066432</v>
      </c>
      <c r="M4152">
        <v>3.5</v>
      </c>
      <c r="P4152" s="29">
        <f t="shared" si="173"/>
        <v>0.41666666666666669</v>
      </c>
    </row>
    <row r="4153" spans="1:16" hidden="1" x14ac:dyDescent="0.25">
      <c r="A4153">
        <v>191640217</v>
      </c>
      <c r="B4153">
        <v>803401</v>
      </c>
      <c r="C4153" t="s">
        <v>318</v>
      </c>
      <c r="D4153">
        <v>2021754</v>
      </c>
      <c r="E4153" t="s">
        <v>216</v>
      </c>
      <c r="F4153" t="s">
        <v>214</v>
      </c>
      <c r="G4153" t="s">
        <v>215</v>
      </c>
      <c r="H4153">
        <v>3</v>
      </c>
      <c r="I4153">
        <v>2015</v>
      </c>
      <c r="J4153">
        <v>1</v>
      </c>
      <c r="L4153">
        <v>23066480</v>
      </c>
      <c r="M4153">
        <v>1.9</v>
      </c>
      <c r="P4153" s="29">
        <f t="shared" si="173"/>
        <v>0.15</v>
      </c>
    </row>
    <row r="4154" spans="1:16" hidden="1" x14ac:dyDescent="0.25">
      <c r="A4154">
        <v>191640217</v>
      </c>
      <c r="B4154">
        <v>803401</v>
      </c>
      <c r="C4154" t="s">
        <v>318</v>
      </c>
      <c r="D4154">
        <v>2004098</v>
      </c>
      <c r="E4154" t="s">
        <v>213</v>
      </c>
      <c r="F4154" t="s">
        <v>214</v>
      </c>
      <c r="G4154" t="s">
        <v>215</v>
      </c>
      <c r="H4154">
        <v>2</v>
      </c>
      <c r="I4154">
        <v>2015</v>
      </c>
      <c r="J4154">
        <v>1</v>
      </c>
      <c r="L4154">
        <v>23066601</v>
      </c>
      <c r="M4154">
        <v>6.5</v>
      </c>
      <c r="P4154" s="29">
        <f t="shared" si="173"/>
        <v>0.91666666666666663</v>
      </c>
    </row>
    <row r="4155" spans="1:16" hidden="1" x14ac:dyDescent="0.25">
      <c r="A4155">
        <v>191640217</v>
      </c>
      <c r="B4155">
        <v>803401</v>
      </c>
      <c r="C4155" t="s">
        <v>318</v>
      </c>
      <c r="D4155">
        <v>2021600</v>
      </c>
      <c r="E4155" t="s">
        <v>219</v>
      </c>
      <c r="F4155" t="s">
        <v>214</v>
      </c>
      <c r="G4155" t="s">
        <v>215</v>
      </c>
      <c r="H4155">
        <v>3</v>
      </c>
      <c r="I4155">
        <v>2015</v>
      </c>
      <c r="J4155">
        <v>2</v>
      </c>
      <c r="L4155">
        <v>23071943</v>
      </c>
      <c r="M4155">
        <v>3</v>
      </c>
      <c r="P4155" s="29">
        <f t="shared" si="173"/>
        <v>0.33333333333333331</v>
      </c>
    </row>
    <row r="4156" spans="1:16" hidden="1" x14ac:dyDescent="0.25">
      <c r="A4156">
        <v>191640217</v>
      </c>
      <c r="B4156">
        <v>803401</v>
      </c>
      <c r="C4156" t="s">
        <v>318</v>
      </c>
      <c r="D4156">
        <v>2005118</v>
      </c>
      <c r="E4156" t="s">
        <v>223</v>
      </c>
      <c r="F4156" t="s">
        <v>214</v>
      </c>
      <c r="G4156" t="s">
        <v>215</v>
      </c>
      <c r="H4156">
        <v>3</v>
      </c>
      <c r="I4156">
        <v>2015</v>
      </c>
      <c r="J4156">
        <v>2</v>
      </c>
      <c r="L4156">
        <v>23071574</v>
      </c>
      <c r="M4156">
        <v>2.7</v>
      </c>
      <c r="P4156" s="29">
        <f t="shared" si="173"/>
        <v>0.28333333333333338</v>
      </c>
    </row>
    <row r="4157" spans="1:16" hidden="1" x14ac:dyDescent="0.25">
      <c r="A4157">
        <v>191640217</v>
      </c>
      <c r="B4157">
        <v>803401</v>
      </c>
      <c r="C4157" t="s">
        <v>318</v>
      </c>
      <c r="D4157">
        <v>2005102</v>
      </c>
      <c r="E4157" t="s">
        <v>218</v>
      </c>
      <c r="F4157" t="s">
        <v>214</v>
      </c>
      <c r="G4157" t="s">
        <v>215</v>
      </c>
      <c r="H4157">
        <v>3</v>
      </c>
      <c r="I4157">
        <v>2015</v>
      </c>
      <c r="J4157">
        <v>2</v>
      </c>
      <c r="L4157">
        <v>23071946</v>
      </c>
      <c r="M4157">
        <v>1.9</v>
      </c>
      <c r="P4157" s="29">
        <f t="shared" si="173"/>
        <v>0.15</v>
      </c>
    </row>
    <row r="4158" spans="1:16" hidden="1" x14ac:dyDescent="0.25">
      <c r="A4158">
        <v>191640217</v>
      </c>
      <c r="B4158">
        <v>803401</v>
      </c>
      <c r="C4158" t="s">
        <v>318</v>
      </c>
      <c r="D4158">
        <v>2005099</v>
      </c>
      <c r="E4158" t="s">
        <v>217</v>
      </c>
      <c r="F4158" t="s">
        <v>214</v>
      </c>
      <c r="G4158" t="s">
        <v>215</v>
      </c>
      <c r="H4158">
        <v>3</v>
      </c>
      <c r="I4158">
        <v>2015</v>
      </c>
      <c r="J4158">
        <v>2</v>
      </c>
      <c r="L4158">
        <v>23071932</v>
      </c>
      <c r="M4158">
        <v>3.4</v>
      </c>
      <c r="P4158" s="29">
        <f t="shared" si="173"/>
        <v>0.39999999999999997</v>
      </c>
    </row>
    <row r="4159" spans="1:16" hidden="1" x14ac:dyDescent="0.25">
      <c r="A4159">
        <v>191640217</v>
      </c>
      <c r="B4159">
        <v>803401</v>
      </c>
      <c r="C4159" t="s">
        <v>318</v>
      </c>
      <c r="D4159">
        <v>2021754</v>
      </c>
      <c r="E4159" t="s">
        <v>216</v>
      </c>
      <c r="F4159" t="s">
        <v>214</v>
      </c>
      <c r="G4159" t="s">
        <v>215</v>
      </c>
      <c r="H4159">
        <v>3</v>
      </c>
      <c r="I4159">
        <v>2015</v>
      </c>
      <c r="J4159">
        <v>2</v>
      </c>
      <c r="L4159">
        <v>23074070</v>
      </c>
      <c r="M4159">
        <v>2.1</v>
      </c>
      <c r="P4159" s="29">
        <f t="shared" si="173"/>
        <v>0.18333333333333335</v>
      </c>
    </row>
    <row r="4160" spans="1:16" hidden="1" x14ac:dyDescent="0.25">
      <c r="A4160">
        <v>191640217</v>
      </c>
      <c r="B4160">
        <v>803401</v>
      </c>
      <c r="C4160" t="s">
        <v>318</v>
      </c>
      <c r="D4160">
        <v>2005117</v>
      </c>
      <c r="E4160" t="s">
        <v>220</v>
      </c>
      <c r="F4160" t="s">
        <v>214</v>
      </c>
      <c r="G4160" t="s">
        <v>215</v>
      </c>
      <c r="H4160">
        <v>2</v>
      </c>
      <c r="I4160">
        <v>2015</v>
      </c>
      <c r="J4160">
        <v>2</v>
      </c>
      <c r="L4160">
        <v>23070398</v>
      </c>
      <c r="M4160">
        <v>4.2</v>
      </c>
      <c r="P4160" s="29">
        <f t="shared" si="173"/>
        <v>0.53333333333333333</v>
      </c>
    </row>
    <row r="4161" spans="1:16" hidden="1" x14ac:dyDescent="0.25">
      <c r="A4161">
        <v>191640217</v>
      </c>
      <c r="B4161">
        <v>803401</v>
      </c>
      <c r="C4161" t="s">
        <v>318</v>
      </c>
      <c r="D4161">
        <v>2004112</v>
      </c>
      <c r="E4161" t="s">
        <v>244</v>
      </c>
      <c r="F4161" t="s">
        <v>214</v>
      </c>
      <c r="G4161" t="s">
        <v>215</v>
      </c>
      <c r="H4161">
        <v>2</v>
      </c>
      <c r="I4161">
        <v>2015</v>
      </c>
      <c r="J4161">
        <v>2</v>
      </c>
      <c r="L4161">
        <v>23073240</v>
      </c>
      <c r="M4161">
        <v>6.1</v>
      </c>
      <c r="P4161" s="29">
        <f t="shared" si="173"/>
        <v>0.85</v>
      </c>
    </row>
    <row r="4162" spans="1:16" hidden="1" x14ac:dyDescent="0.25">
      <c r="A4162">
        <v>191640217</v>
      </c>
      <c r="B4162">
        <v>803401</v>
      </c>
      <c r="C4162" t="s">
        <v>318</v>
      </c>
      <c r="D4162">
        <v>2004112</v>
      </c>
      <c r="E4162" t="s">
        <v>244</v>
      </c>
      <c r="F4162" t="s">
        <v>214</v>
      </c>
      <c r="G4162" t="s">
        <v>215</v>
      </c>
      <c r="H4162">
        <v>4</v>
      </c>
      <c r="I4162">
        <v>2015</v>
      </c>
      <c r="J4162">
        <v>2</v>
      </c>
      <c r="L4162">
        <v>23073233</v>
      </c>
      <c r="P4162" s="29" t="str">
        <f t="shared" si="173"/>
        <v>DRP</v>
      </c>
    </row>
    <row r="4163" spans="1:16" hidden="1" x14ac:dyDescent="0.25">
      <c r="A4163">
        <v>191640217</v>
      </c>
      <c r="B4163">
        <v>803401</v>
      </c>
      <c r="C4163" t="s">
        <v>318</v>
      </c>
      <c r="D4163">
        <v>2005117</v>
      </c>
      <c r="E4163" t="s">
        <v>220</v>
      </c>
      <c r="F4163" t="s">
        <v>214</v>
      </c>
      <c r="G4163" t="s">
        <v>215</v>
      </c>
      <c r="H4163">
        <v>4</v>
      </c>
      <c r="I4163">
        <v>2015</v>
      </c>
      <c r="J4163">
        <v>2</v>
      </c>
      <c r="L4163">
        <v>23070390</v>
      </c>
      <c r="P4163" s="29" t="str">
        <f t="shared" si="173"/>
        <v>DRP</v>
      </c>
    </row>
    <row r="4164" spans="1:16" hidden="1" x14ac:dyDescent="0.25">
      <c r="A4164">
        <v>191640217</v>
      </c>
      <c r="B4164">
        <v>803401</v>
      </c>
      <c r="C4164" t="s">
        <v>318</v>
      </c>
      <c r="D4164">
        <v>2005117</v>
      </c>
      <c r="E4164" t="s">
        <v>220</v>
      </c>
      <c r="F4164" t="s">
        <v>214</v>
      </c>
      <c r="G4164" t="s">
        <v>215</v>
      </c>
      <c r="H4164">
        <v>4</v>
      </c>
      <c r="I4164">
        <v>2015</v>
      </c>
      <c r="J4164">
        <v>2</v>
      </c>
      <c r="L4164">
        <v>23070387</v>
      </c>
      <c r="P4164" s="29" t="str">
        <f t="shared" si="173"/>
        <v>DRP</v>
      </c>
    </row>
    <row r="4165" spans="1:16" hidden="1" x14ac:dyDescent="0.25">
      <c r="A4165">
        <v>191653955</v>
      </c>
      <c r="B4165">
        <v>803401</v>
      </c>
      <c r="C4165" t="s">
        <v>318</v>
      </c>
      <c r="D4165">
        <v>2005118</v>
      </c>
      <c r="E4165" t="s">
        <v>223</v>
      </c>
      <c r="F4165" t="s">
        <v>214</v>
      </c>
      <c r="G4165" t="s">
        <v>215</v>
      </c>
      <c r="H4165">
        <v>2</v>
      </c>
      <c r="I4165">
        <v>2016</v>
      </c>
      <c r="J4165">
        <v>1</v>
      </c>
      <c r="L4165">
        <v>23081294</v>
      </c>
      <c r="M4165">
        <v>6</v>
      </c>
      <c r="P4165" s="29">
        <f t="shared" ref="P4165:P4196" si="174">IF(AND(ISNUMBER(M4165),H4165&lt;&gt;4),(M4165-1)/6,IF(H4165=4,"DRP",IF(AND(H4165=3,M4165="NA"),"BAD",IF(AND(H4165=2),"CVL",IF(AND(H4165=1,ISBLANK(M4165)),"NULL","UNK")))))</f>
        <v>0.83333333333333337</v>
      </c>
    </row>
    <row r="4166" spans="1:16" hidden="1" x14ac:dyDescent="0.25">
      <c r="A4166">
        <v>191653955</v>
      </c>
      <c r="B4166">
        <v>803401</v>
      </c>
      <c r="C4166" t="s">
        <v>318</v>
      </c>
      <c r="D4166">
        <v>2021754</v>
      </c>
      <c r="E4166" t="s">
        <v>216</v>
      </c>
      <c r="F4166" t="s">
        <v>214</v>
      </c>
      <c r="G4166" t="s">
        <v>215</v>
      </c>
      <c r="H4166">
        <v>2</v>
      </c>
      <c r="I4166">
        <v>2016</v>
      </c>
      <c r="J4166">
        <v>1</v>
      </c>
      <c r="L4166">
        <v>23081096</v>
      </c>
      <c r="M4166">
        <v>5.0999999999999996</v>
      </c>
      <c r="P4166" s="29">
        <f t="shared" si="174"/>
        <v>0.68333333333333324</v>
      </c>
    </row>
    <row r="4167" spans="1:16" hidden="1" x14ac:dyDescent="0.25">
      <c r="A4167">
        <v>191653955</v>
      </c>
      <c r="B4167">
        <v>803401</v>
      </c>
      <c r="C4167" t="s">
        <v>318</v>
      </c>
      <c r="D4167">
        <v>2005102</v>
      </c>
      <c r="E4167" t="s">
        <v>218</v>
      </c>
      <c r="F4167" t="s">
        <v>214</v>
      </c>
      <c r="G4167" t="s">
        <v>215</v>
      </c>
      <c r="H4167">
        <v>2</v>
      </c>
      <c r="I4167">
        <v>2016</v>
      </c>
      <c r="J4167">
        <v>1</v>
      </c>
      <c r="L4167">
        <v>23081383</v>
      </c>
      <c r="M4167">
        <v>5.6</v>
      </c>
      <c r="P4167" s="29">
        <f t="shared" si="174"/>
        <v>0.76666666666666661</v>
      </c>
    </row>
    <row r="4168" spans="1:16" hidden="1" x14ac:dyDescent="0.25">
      <c r="A4168">
        <v>191653955</v>
      </c>
      <c r="B4168">
        <v>803401</v>
      </c>
      <c r="C4168" t="s">
        <v>318</v>
      </c>
      <c r="D4168">
        <v>2005099</v>
      </c>
      <c r="E4168" t="s">
        <v>217</v>
      </c>
      <c r="F4168" t="s">
        <v>214</v>
      </c>
      <c r="G4168" t="s">
        <v>215</v>
      </c>
      <c r="H4168">
        <v>2</v>
      </c>
      <c r="I4168">
        <v>2016</v>
      </c>
      <c r="J4168">
        <v>1</v>
      </c>
      <c r="L4168">
        <v>23081376</v>
      </c>
      <c r="M4168">
        <v>5.5</v>
      </c>
      <c r="P4168" s="29">
        <f t="shared" si="174"/>
        <v>0.75</v>
      </c>
    </row>
    <row r="4169" spans="1:16" hidden="1" x14ac:dyDescent="0.25">
      <c r="A4169">
        <v>191653955</v>
      </c>
      <c r="B4169">
        <v>803401</v>
      </c>
      <c r="C4169" t="s">
        <v>318</v>
      </c>
      <c r="D4169">
        <v>2021600</v>
      </c>
      <c r="E4169" t="s">
        <v>219</v>
      </c>
      <c r="F4169" t="s">
        <v>214</v>
      </c>
      <c r="G4169" t="s">
        <v>215</v>
      </c>
      <c r="H4169">
        <v>2</v>
      </c>
      <c r="I4169">
        <v>2016</v>
      </c>
      <c r="J4169">
        <v>1</v>
      </c>
      <c r="L4169">
        <v>23081081</v>
      </c>
      <c r="M4169">
        <v>4.5999999999999996</v>
      </c>
      <c r="P4169" s="29">
        <f t="shared" si="174"/>
        <v>0.6</v>
      </c>
    </row>
    <row r="4170" spans="1:16" hidden="1" x14ac:dyDescent="0.25">
      <c r="A4170">
        <v>191653955</v>
      </c>
      <c r="B4170">
        <v>803401</v>
      </c>
      <c r="C4170" t="s">
        <v>318</v>
      </c>
      <c r="D4170">
        <v>2004098</v>
      </c>
      <c r="E4170" t="s">
        <v>213</v>
      </c>
      <c r="F4170" t="s">
        <v>214</v>
      </c>
      <c r="G4170" t="s">
        <v>215</v>
      </c>
      <c r="H4170">
        <v>2</v>
      </c>
      <c r="I4170">
        <v>2016</v>
      </c>
      <c r="J4170">
        <v>1</v>
      </c>
      <c r="L4170">
        <v>23081501</v>
      </c>
      <c r="M4170">
        <v>5.0999999999999996</v>
      </c>
      <c r="P4170" s="29">
        <f t="shared" si="174"/>
        <v>0.68333333333333324</v>
      </c>
    </row>
    <row r="4171" spans="1:16" hidden="1" x14ac:dyDescent="0.25">
      <c r="A4171">
        <v>191653955</v>
      </c>
      <c r="B4171">
        <v>803401</v>
      </c>
      <c r="C4171" t="s">
        <v>318</v>
      </c>
      <c r="D4171">
        <v>2004099</v>
      </c>
      <c r="E4171" t="s">
        <v>245</v>
      </c>
      <c r="F4171" t="s">
        <v>214</v>
      </c>
      <c r="G4171" t="s">
        <v>215</v>
      </c>
      <c r="H4171">
        <v>4</v>
      </c>
      <c r="I4171">
        <v>2016</v>
      </c>
      <c r="J4171">
        <v>2</v>
      </c>
      <c r="L4171">
        <v>23085313</v>
      </c>
      <c r="P4171" s="29" t="str">
        <f t="shared" si="174"/>
        <v>DRP</v>
      </c>
    </row>
    <row r="4172" spans="1:16" hidden="1" x14ac:dyDescent="0.25">
      <c r="A4172">
        <v>191653955</v>
      </c>
      <c r="B4172">
        <v>803401</v>
      </c>
      <c r="C4172" t="s">
        <v>318</v>
      </c>
      <c r="D4172">
        <v>2004112</v>
      </c>
      <c r="E4172" t="s">
        <v>244</v>
      </c>
      <c r="F4172" t="s">
        <v>214</v>
      </c>
      <c r="G4172" t="s">
        <v>215</v>
      </c>
      <c r="H4172">
        <v>2</v>
      </c>
      <c r="I4172">
        <v>2016</v>
      </c>
      <c r="J4172">
        <v>2</v>
      </c>
      <c r="L4172">
        <v>23085512</v>
      </c>
      <c r="M4172">
        <v>5.7</v>
      </c>
      <c r="P4172" s="29">
        <f t="shared" si="174"/>
        <v>0.78333333333333333</v>
      </c>
    </row>
    <row r="4173" spans="1:16" hidden="1" x14ac:dyDescent="0.25">
      <c r="A4173">
        <v>191653955</v>
      </c>
      <c r="B4173">
        <v>803401</v>
      </c>
      <c r="C4173" t="s">
        <v>318</v>
      </c>
      <c r="D4173">
        <v>2021580</v>
      </c>
      <c r="E4173" t="s">
        <v>241</v>
      </c>
      <c r="F4173" t="s">
        <v>214</v>
      </c>
      <c r="G4173" t="s">
        <v>215</v>
      </c>
      <c r="H4173">
        <v>2</v>
      </c>
      <c r="I4173">
        <v>2016</v>
      </c>
      <c r="J4173">
        <v>2</v>
      </c>
      <c r="L4173">
        <v>23086826</v>
      </c>
      <c r="M4173">
        <v>4</v>
      </c>
      <c r="P4173" s="29">
        <f t="shared" si="174"/>
        <v>0.5</v>
      </c>
    </row>
    <row r="4174" spans="1:16" hidden="1" x14ac:dyDescent="0.25">
      <c r="A4174">
        <v>191653955</v>
      </c>
      <c r="B4174">
        <v>803401</v>
      </c>
      <c r="C4174" t="s">
        <v>318</v>
      </c>
      <c r="D4174">
        <v>2021602</v>
      </c>
      <c r="E4174" t="s">
        <v>242</v>
      </c>
      <c r="F4174" t="s">
        <v>214</v>
      </c>
      <c r="G4174" t="s">
        <v>215</v>
      </c>
      <c r="H4174">
        <v>2</v>
      </c>
      <c r="I4174">
        <v>2016</v>
      </c>
      <c r="J4174">
        <v>2</v>
      </c>
      <c r="L4174">
        <v>23086745</v>
      </c>
      <c r="M4174">
        <v>5</v>
      </c>
      <c r="P4174" s="29">
        <f t="shared" si="174"/>
        <v>0.66666666666666663</v>
      </c>
    </row>
    <row r="4175" spans="1:16" hidden="1" x14ac:dyDescent="0.25">
      <c r="A4175">
        <v>191653955</v>
      </c>
      <c r="B4175">
        <v>803401</v>
      </c>
      <c r="C4175" t="s">
        <v>318</v>
      </c>
      <c r="D4175">
        <v>2021756</v>
      </c>
      <c r="E4175" t="s">
        <v>253</v>
      </c>
      <c r="F4175" t="s">
        <v>214</v>
      </c>
      <c r="G4175" t="s">
        <v>215</v>
      </c>
      <c r="H4175">
        <v>2</v>
      </c>
      <c r="I4175">
        <v>2016</v>
      </c>
      <c r="J4175">
        <v>2</v>
      </c>
      <c r="L4175">
        <v>23086836</v>
      </c>
      <c r="M4175">
        <v>4.3</v>
      </c>
      <c r="P4175" s="29">
        <f t="shared" si="174"/>
        <v>0.54999999999999993</v>
      </c>
    </row>
    <row r="4176" spans="1:16" hidden="1" x14ac:dyDescent="0.25">
      <c r="A4176">
        <v>191653955</v>
      </c>
      <c r="B4176">
        <v>803401</v>
      </c>
      <c r="C4176" t="s">
        <v>318</v>
      </c>
      <c r="D4176">
        <v>2005117</v>
      </c>
      <c r="E4176" t="s">
        <v>220</v>
      </c>
      <c r="F4176" t="s">
        <v>214</v>
      </c>
      <c r="G4176" t="s">
        <v>215</v>
      </c>
      <c r="H4176">
        <v>3</v>
      </c>
      <c r="I4176">
        <v>2016</v>
      </c>
      <c r="J4176">
        <v>2</v>
      </c>
      <c r="L4176">
        <v>23084475</v>
      </c>
      <c r="M4176" t="s">
        <v>221</v>
      </c>
      <c r="P4176" s="29" t="str">
        <f t="shared" si="174"/>
        <v>BAD</v>
      </c>
    </row>
    <row r="4177" spans="1:16" hidden="1" x14ac:dyDescent="0.25">
      <c r="A4177">
        <v>191653955</v>
      </c>
      <c r="B4177">
        <v>803401</v>
      </c>
      <c r="C4177" t="s">
        <v>318</v>
      </c>
      <c r="D4177">
        <v>2021763</v>
      </c>
      <c r="E4177" t="s">
        <v>298</v>
      </c>
      <c r="F4177" t="s">
        <v>214</v>
      </c>
      <c r="G4177" t="s">
        <v>215</v>
      </c>
      <c r="H4177">
        <v>2</v>
      </c>
      <c r="I4177">
        <v>2016</v>
      </c>
      <c r="J4177">
        <v>2</v>
      </c>
      <c r="L4177">
        <v>23086845</v>
      </c>
      <c r="M4177">
        <v>4.4000000000000004</v>
      </c>
      <c r="P4177" s="29">
        <f t="shared" si="174"/>
        <v>0.56666666666666676</v>
      </c>
    </row>
    <row r="4178" spans="1:16" hidden="1" x14ac:dyDescent="0.25">
      <c r="A4178">
        <v>191653955</v>
      </c>
      <c r="B4178">
        <v>803401</v>
      </c>
      <c r="C4178" t="s">
        <v>318</v>
      </c>
      <c r="D4178">
        <v>2005117</v>
      </c>
      <c r="E4178" t="s">
        <v>220</v>
      </c>
      <c r="F4178" t="s">
        <v>214</v>
      </c>
      <c r="G4178" t="s">
        <v>215</v>
      </c>
      <c r="H4178">
        <v>2</v>
      </c>
      <c r="I4178">
        <v>2017</v>
      </c>
      <c r="J4178">
        <v>1</v>
      </c>
      <c r="L4178">
        <v>23091397</v>
      </c>
      <c r="M4178">
        <v>5.5</v>
      </c>
      <c r="P4178" s="29">
        <f t="shared" si="174"/>
        <v>0.75</v>
      </c>
    </row>
    <row r="4179" spans="1:16" hidden="1" x14ac:dyDescent="0.25">
      <c r="A4179">
        <v>191653955</v>
      </c>
      <c r="B4179">
        <v>803401</v>
      </c>
      <c r="C4179" t="s">
        <v>318</v>
      </c>
      <c r="D4179">
        <v>2021596</v>
      </c>
      <c r="E4179" t="s">
        <v>294</v>
      </c>
      <c r="F4179" t="s">
        <v>214</v>
      </c>
      <c r="G4179" t="s">
        <v>215</v>
      </c>
      <c r="H4179">
        <v>2</v>
      </c>
      <c r="I4179">
        <v>2017</v>
      </c>
      <c r="J4179">
        <v>1</v>
      </c>
      <c r="L4179">
        <v>23092936</v>
      </c>
      <c r="M4179">
        <v>4</v>
      </c>
      <c r="P4179" s="29">
        <f t="shared" si="174"/>
        <v>0.5</v>
      </c>
    </row>
    <row r="4180" spans="1:16" hidden="1" x14ac:dyDescent="0.25">
      <c r="A4180">
        <v>191653955</v>
      </c>
      <c r="B4180">
        <v>803401</v>
      </c>
      <c r="C4180" t="s">
        <v>318</v>
      </c>
      <c r="D4180">
        <v>2021638</v>
      </c>
      <c r="E4180" t="s">
        <v>250</v>
      </c>
      <c r="F4180" t="s">
        <v>214</v>
      </c>
      <c r="G4180" t="s">
        <v>215</v>
      </c>
      <c r="H4180">
        <v>2</v>
      </c>
      <c r="I4180">
        <v>2017</v>
      </c>
      <c r="J4180">
        <v>1</v>
      </c>
      <c r="L4180">
        <v>23092934</v>
      </c>
      <c r="M4180">
        <v>4.0999999999999996</v>
      </c>
      <c r="P4180" s="29">
        <f t="shared" si="174"/>
        <v>0.51666666666666661</v>
      </c>
    </row>
    <row r="4181" spans="1:16" hidden="1" x14ac:dyDescent="0.25">
      <c r="A4181">
        <v>191653955</v>
      </c>
      <c r="B4181">
        <v>803401</v>
      </c>
      <c r="C4181" t="s">
        <v>318</v>
      </c>
      <c r="D4181">
        <v>2005131</v>
      </c>
      <c r="E4181" t="s">
        <v>228</v>
      </c>
      <c r="F4181" t="s">
        <v>214</v>
      </c>
      <c r="G4181" t="s">
        <v>215</v>
      </c>
      <c r="H4181">
        <v>2</v>
      </c>
      <c r="I4181">
        <v>2017</v>
      </c>
      <c r="J4181">
        <v>1</v>
      </c>
      <c r="L4181">
        <v>23093315</v>
      </c>
      <c r="M4181">
        <v>5.9</v>
      </c>
      <c r="P4181" s="29">
        <f t="shared" si="174"/>
        <v>0.81666666666666676</v>
      </c>
    </row>
    <row r="4182" spans="1:16" hidden="1" x14ac:dyDescent="0.25">
      <c r="A4182">
        <v>191653955</v>
      </c>
      <c r="B4182">
        <v>803401</v>
      </c>
      <c r="C4182" t="s">
        <v>318</v>
      </c>
      <c r="D4182">
        <v>2004099</v>
      </c>
      <c r="E4182" t="s">
        <v>245</v>
      </c>
      <c r="F4182" t="s">
        <v>214</v>
      </c>
      <c r="G4182" t="s">
        <v>215</v>
      </c>
      <c r="H4182">
        <v>2</v>
      </c>
      <c r="I4182">
        <v>2017</v>
      </c>
      <c r="J4182">
        <v>1</v>
      </c>
      <c r="L4182">
        <v>23094982</v>
      </c>
      <c r="M4182">
        <v>4.5</v>
      </c>
      <c r="P4182" s="29">
        <f t="shared" si="174"/>
        <v>0.58333333333333337</v>
      </c>
    </row>
    <row r="4183" spans="1:16" hidden="1" x14ac:dyDescent="0.25">
      <c r="A4183">
        <v>191653955</v>
      </c>
      <c r="B4183">
        <v>803401</v>
      </c>
      <c r="C4183" t="s">
        <v>318</v>
      </c>
      <c r="D4183">
        <v>2005120</v>
      </c>
      <c r="E4183" t="s">
        <v>293</v>
      </c>
      <c r="F4183" t="s">
        <v>214</v>
      </c>
      <c r="G4183" t="s">
        <v>215</v>
      </c>
      <c r="H4183">
        <v>4</v>
      </c>
      <c r="I4183">
        <v>2017</v>
      </c>
      <c r="J4183">
        <v>2</v>
      </c>
      <c r="L4183">
        <v>23097529</v>
      </c>
      <c r="P4183" s="29" t="str">
        <f t="shared" si="174"/>
        <v>DRP</v>
      </c>
    </row>
    <row r="4184" spans="1:16" hidden="1" x14ac:dyDescent="0.25">
      <c r="A4184">
        <v>191653955</v>
      </c>
      <c r="B4184">
        <v>803401</v>
      </c>
      <c r="C4184" t="s">
        <v>318</v>
      </c>
      <c r="D4184">
        <v>2019271</v>
      </c>
      <c r="E4184" t="s">
        <v>236</v>
      </c>
      <c r="F4184" t="s">
        <v>214</v>
      </c>
      <c r="G4184" t="s">
        <v>215</v>
      </c>
      <c r="H4184">
        <v>2</v>
      </c>
      <c r="I4184">
        <v>2017</v>
      </c>
      <c r="J4184">
        <v>2</v>
      </c>
      <c r="L4184">
        <v>23097911</v>
      </c>
      <c r="M4184">
        <v>5.6</v>
      </c>
      <c r="P4184" s="29">
        <f t="shared" si="174"/>
        <v>0.76666666666666661</v>
      </c>
    </row>
    <row r="4185" spans="1:16" hidden="1" x14ac:dyDescent="0.25">
      <c r="A4185">
        <v>191653955</v>
      </c>
      <c r="B4185">
        <v>803401</v>
      </c>
      <c r="C4185" t="s">
        <v>318</v>
      </c>
      <c r="D4185">
        <v>2021993</v>
      </c>
      <c r="E4185" t="s">
        <v>256</v>
      </c>
      <c r="F4185" t="s">
        <v>214</v>
      </c>
      <c r="G4185" t="s">
        <v>215</v>
      </c>
      <c r="H4185">
        <v>2</v>
      </c>
      <c r="I4185">
        <v>2017</v>
      </c>
      <c r="J4185">
        <v>2</v>
      </c>
      <c r="L4185">
        <v>23097538</v>
      </c>
      <c r="M4185">
        <v>4.4000000000000004</v>
      </c>
      <c r="P4185" s="29">
        <f t="shared" si="174"/>
        <v>0.56666666666666676</v>
      </c>
    </row>
    <row r="4186" spans="1:16" hidden="1" x14ac:dyDescent="0.25">
      <c r="A4186">
        <v>191653955</v>
      </c>
      <c r="B4186">
        <v>803401</v>
      </c>
      <c r="C4186" t="s">
        <v>318</v>
      </c>
      <c r="D4186">
        <v>2021640</v>
      </c>
      <c r="E4186" t="s">
        <v>227</v>
      </c>
      <c r="F4186" t="s">
        <v>214</v>
      </c>
      <c r="G4186" t="s">
        <v>215</v>
      </c>
      <c r="H4186">
        <v>3</v>
      </c>
      <c r="I4186">
        <v>2017</v>
      </c>
      <c r="J4186">
        <v>2</v>
      </c>
      <c r="L4186">
        <v>23101197</v>
      </c>
      <c r="M4186">
        <v>3.3</v>
      </c>
      <c r="P4186" s="29">
        <f t="shared" si="174"/>
        <v>0.3833333333333333</v>
      </c>
    </row>
    <row r="4187" spans="1:16" hidden="1" x14ac:dyDescent="0.25">
      <c r="A4187">
        <v>191653955</v>
      </c>
      <c r="B4187">
        <v>803401</v>
      </c>
      <c r="C4187" t="s">
        <v>318</v>
      </c>
      <c r="D4187">
        <v>2021874</v>
      </c>
      <c r="E4187" t="s">
        <v>226</v>
      </c>
      <c r="F4187" t="s">
        <v>214</v>
      </c>
      <c r="G4187" t="s">
        <v>215</v>
      </c>
      <c r="H4187">
        <v>2</v>
      </c>
      <c r="I4187">
        <v>2017</v>
      </c>
      <c r="J4187">
        <v>2</v>
      </c>
      <c r="L4187">
        <v>23101908</v>
      </c>
      <c r="M4187">
        <v>4.5999999999999996</v>
      </c>
      <c r="P4187" s="29">
        <f t="shared" si="174"/>
        <v>0.6</v>
      </c>
    </row>
    <row r="4188" spans="1:16" hidden="1" x14ac:dyDescent="0.25">
      <c r="A4188">
        <v>191653955</v>
      </c>
      <c r="B4188">
        <v>803401</v>
      </c>
      <c r="C4188" t="s">
        <v>318</v>
      </c>
      <c r="D4188">
        <v>2021781</v>
      </c>
      <c r="E4188" t="s">
        <v>235</v>
      </c>
      <c r="F4188" t="s">
        <v>214</v>
      </c>
      <c r="G4188" t="s">
        <v>215</v>
      </c>
      <c r="H4188">
        <v>2</v>
      </c>
      <c r="I4188">
        <v>2017</v>
      </c>
      <c r="J4188">
        <v>2</v>
      </c>
      <c r="L4188">
        <v>23101189</v>
      </c>
      <c r="M4188">
        <v>5</v>
      </c>
      <c r="P4188" s="29">
        <f t="shared" si="174"/>
        <v>0.66666666666666663</v>
      </c>
    </row>
    <row r="4189" spans="1:16" hidden="1" x14ac:dyDescent="0.25">
      <c r="A4189">
        <v>191653955</v>
      </c>
      <c r="B4189">
        <v>803401</v>
      </c>
      <c r="C4189" t="s">
        <v>318</v>
      </c>
      <c r="D4189">
        <v>2021750</v>
      </c>
      <c r="E4189" t="s">
        <v>296</v>
      </c>
      <c r="F4189" t="s">
        <v>214</v>
      </c>
      <c r="G4189" t="s">
        <v>215</v>
      </c>
      <c r="H4189">
        <v>2</v>
      </c>
      <c r="I4189">
        <v>2018</v>
      </c>
      <c r="J4189">
        <v>1</v>
      </c>
      <c r="L4189">
        <v>23107714</v>
      </c>
      <c r="M4189">
        <v>5</v>
      </c>
      <c r="P4189" s="29">
        <f t="shared" si="174"/>
        <v>0.66666666666666663</v>
      </c>
    </row>
    <row r="4190" spans="1:16" hidden="1" x14ac:dyDescent="0.25">
      <c r="A4190">
        <v>191653955</v>
      </c>
      <c r="B4190">
        <v>803401</v>
      </c>
      <c r="C4190" t="s">
        <v>318</v>
      </c>
      <c r="D4190">
        <v>2004591</v>
      </c>
      <c r="E4190" t="s">
        <v>271</v>
      </c>
      <c r="F4190" t="s">
        <v>214</v>
      </c>
      <c r="G4190" t="s">
        <v>215</v>
      </c>
      <c r="H4190">
        <v>2</v>
      </c>
      <c r="I4190">
        <v>2018</v>
      </c>
      <c r="J4190">
        <v>1</v>
      </c>
      <c r="L4190">
        <v>23108870</v>
      </c>
      <c r="M4190">
        <v>4.5</v>
      </c>
      <c r="P4190" s="29">
        <f t="shared" si="174"/>
        <v>0.58333333333333337</v>
      </c>
    </row>
    <row r="4191" spans="1:16" hidden="1" x14ac:dyDescent="0.25">
      <c r="A4191">
        <v>191653955</v>
      </c>
      <c r="B4191">
        <v>803401</v>
      </c>
      <c r="C4191" t="s">
        <v>318</v>
      </c>
      <c r="D4191">
        <v>2004752</v>
      </c>
      <c r="E4191" t="s">
        <v>290</v>
      </c>
      <c r="F4191" t="s">
        <v>214</v>
      </c>
      <c r="G4191" t="s">
        <v>215</v>
      </c>
      <c r="H4191">
        <v>3</v>
      </c>
      <c r="I4191">
        <v>2018</v>
      </c>
      <c r="J4191">
        <v>1</v>
      </c>
      <c r="L4191">
        <v>23107719</v>
      </c>
      <c r="M4191">
        <v>3</v>
      </c>
      <c r="P4191" s="29">
        <f t="shared" si="174"/>
        <v>0.33333333333333331</v>
      </c>
    </row>
    <row r="4192" spans="1:16" hidden="1" x14ac:dyDescent="0.25">
      <c r="A4192">
        <v>191653955</v>
      </c>
      <c r="B4192">
        <v>803401</v>
      </c>
      <c r="C4192" t="s">
        <v>318</v>
      </c>
      <c r="D4192">
        <v>2021640</v>
      </c>
      <c r="E4192" t="s">
        <v>227</v>
      </c>
      <c r="F4192" t="s">
        <v>214</v>
      </c>
      <c r="G4192" t="s">
        <v>215</v>
      </c>
      <c r="H4192">
        <v>2</v>
      </c>
      <c r="I4192">
        <v>2018</v>
      </c>
      <c r="J4192">
        <v>1</v>
      </c>
      <c r="L4192">
        <v>23108119</v>
      </c>
      <c r="M4192">
        <v>4.2</v>
      </c>
      <c r="P4192" s="29">
        <f t="shared" si="174"/>
        <v>0.53333333333333333</v>
      </c>
    </row>
    <row r="4193" spans="1:16" hidden="1" x14ac:dyDescent="0.25">
      <c r="A4193">
        <v>191653955</v>
      </c>
      <c r="B4193">
        <v>803401</v>
      </c>
      <c r="C4193" t="s">
        <v>318</v>
      </c>
      <c r="D4193">
        <v>2021725</v>
      </c>
      <c r="E4193" t="s">
        <v>257</v>
      </c>
      <c r="F4193" t="s">
        <v>214</v>
      </c>
      <c r="G4193" t="s">
        <v>215</v>
      </c>
      <c r="H4193">
        <v>2</v>
      </c>
      <c r="I4193">
        <v>2018</v>
      </c>
      <c r="J4193">
        <v>1</v>
      </c>
      <c r="L4193">
        <v>23108653</v>
      </c>
      <c r="M4193">
        <v>4.0999999999999996</v>
      </c>
      <c r="P4193" s="29">
        <f t="shared" si="174"/>
        <v>0.51666666666666661</v>
      </c>
    </row>
    <row r="4194" spans="1:16" hidden="1" x14ac:dyDescent="0.25">
      <c r="A4194">
        <v>191653955</v>
      </c>
      <c r="B4194">
        <v>803401</v>
      </c>
      <c r="C4194" t="s">
        <v>318</v>
      </c>
      <c r="D4194">
        <v>2004116</v>
      </c>
      <c r="E4194" t="s">
        <v>229</v>
      </c>
      <c r="F4194" t="s">
        <v>214</v>
      </c>
      <c r="G4194" t="s">
        <v>215</v>
      </c>
      <c r="H4194">
        <v>2</v>
      </c>
      <c r="I4194">
        <v>2018</v>
      </c>
      <c r="J4194">
        <v>1</v>
      </c>
      <c r="L4194">
        <v>23104531</v>
      </c>
      <c r="M4194">
        <v>6.4</v>
      </c>
      <c r="P4194" s="29">
        <f t="shared" si="174"/>
        <v>0.9</v>
      </c>
    </row>
    <row r="4195" spans="1:16" hidden="1" x14ac:dyDescent="0.25">
      <c r="A4195">
        <v>191653955</v>
      </c>
      <c r="B4195">
        <v>803401</v>
      </c>
      <c r="C4195" t="s">
        <v>318</v>
      </c>
      <c r="D4195">
        <v>2004586</v>
      </c>
      <c r="E4195" t="s">
        <v>325</v>
      </c>
      <c r="F4195" t="s">
        <v>214</v>
      </c>
      <c r="G4195" t="s">
        <v>215</v>
      </c>
      <c r="H4195">
        <v>3</v>
      </c>
      <c r="I4195">
        <v>2018</v>
      </c>
      <c r="J4195">
        <v>2</v>
      </c>
      <c r="L4195">
        <v>23115864</v>
      </c>
      <c r="M4195">
        <v>3</v>
      </c>
      <c r="P4195" s="29">
        <f t="shared" si="174"/>
        <v>0.33333333333333331</v>
      </c>
    </row>
    <row r="4196" spans="1:16" hidden="1" x14ac:dyDescent="0.25">
      <c r="A4196">
        <v>191653955</v>
      </c>
      <c r="B4196">
        <v>803401</v>
      </c>
      <c r="C4196" t="s">
        <v>318</v>
      </c>
      <c r="D4196">
        <v>2021787</v>
      </c>
      <c r="E4196" t="s">
        <v>292</v>
      </c>
      <c r="F4196" t="s">
        <v>214</v>
      </c>
      <c r="G4196" t="s">
        <v>215</v>
      </c>
      <c r="H4196">
        <v>3</v>
      </c>
      <c r="I4196">
        <v>2018</v>
      </c>
      <c r="J4196">
        <v>2</v>
      </c>
      <c r="L4196">
        <v>23115872</v>
      </c>
      <c r="M4196">
        <v>3.5</v>
      </c>
      <c r="P4196" s="29">
        <f t="shared" si="174"/>
        <v>0.41666666666666669</v>
      </c>
    </row>
    <row r="4197" spans="1:16" hidden="1" x14ac:dyDescent="0.25">
      <c r="A4197">
        <v>191653955</v>
      </c>
      <c r="B4197">
        <v>803401</v>
      </c>
      <c r="C4197" t="s">
        <v>318</v>
      </c>
      <c r="D4197">
        <v>2021615</v>
      </c>
      <c r="E4197" t="s">
        <v>255</v>
      </c>
      <c r="F4197" t="s">
        <v>214</v>
      </c>
      <c r="G4197" t="s">
        <v>215</v>
      </c>
      <c r="H4197">
        <v>2</v>
      </c>
      <c r="I4197">
        <v>2018</v>
      </c>
      <c r="J4197">
        <v>2</v>
      </c>
      <c r="L4197">
        <v>23115891</v>
      </c>
      <c r="M4197">
        <v>5.2</v>
      </c>
      <c r="P4197" s="29">
        <f t="shared" ref="P4197:P4214" si="175">IF(AND(ISNUMBER(M4197),H4197&lt;&gt;4),(M4197-1)/6,IF(H4197=4,"DRP",IF(AND(H4197=3,M4197="NA"),"BAD",IF(AND(H4197=2),"CVL",IF(AND(H4197=1,ISBLANK(M4197)),"NULL","UNK")))))</f>
        <v>0.70000000000000007</v>
      </c>
    </row>
    <row r="4198" spans="1:16" hidden="1" x14ac:dyDescent="0.25">
      <c r="A4198">
        <v>191653955</v>
      </c>
      <c r="B4198">
        <v>803401</v>
      </c>
      <c r="C4198" t="s">
        <v>318</v>
      </c>
      <c r="D4198">
        <v>2021679</v>
      </c>
      <c r="E4198" t="s">
        <v>259</v>
      </c>
      <c r="F4198" t="s">
        <v>214</v>
      </c>
      <c r="G4198" t="s">
        <v>215</v>
      </c>
      <c r="H4198">
        <v>2</v>
      </c>
      <c r="I4198">
        <v>2018</v>
      </c>
      <c r="J4198">
        <v>2</v>
      </c>
      <c r="L4198">
        <v>23116297</v>
      </c>
      <c r="M4198">
        <v>5.4</v>
      </c>
      <c r="P4198" s="29">
        <f t="shared" si="175"/>
        <v>0.73333333333333339</v>
      </c>
    </row>
    <row r="4199" spans="1:16" hidden="1" x14ac:dyDescent="0.25">
      <c r="A4199">
        <v>191653955</v>
      </c>
      <c r="B4199">
        <v>803401</v>
      </c>
      <c r="C4199" t="s">
        <v>318</v>
      </c>
      <c r="D4199">
        <v>2021865</v>
      </c>
      <c r="E4199" t="s">
        <v>301</v>
      </c>
      <c r="F4199" t="s">
        <v>214</v>
      </c>
      <c r="G4199" t="s">
        <v>215</v>
      </c>
      <c r="H4199">
        <v>2</v>
      </c>
      <c r="I4199">
        <v>2018</v>
      </c>
      <c r="J4199">
        <v>2</v>
      </c>
      <c r="L4199">
        <v>23115887</v>
      </c>
      <c r="M4199">
        <v>4</v>
      </c>
      <c r="P4199" s="29">
        <f t="shared" si="175"/>
        <v>0.5</v>
      </c>
    </row>
    <row r="4200" spans="1:16" hidden="1" x14ac:dyDescent="0.25">
      <c r="A4200">
        <v>191653955</v>
      </c>
      <c r="B4200">
        <v>803401</v>
      </c>
      <c r="C4200" t="s">
        <v>318</v>
      </c>
      <c r="D4200">
        <v>2005120</v>
      </c>
      <c r="E4200" t="s">
        <v>293</v>
      </c>
      <c r="F4200" t="s">
        <v>214</v>
      </c>
      <c r="G4200" t="s">
        <v>215</v>
      </c>
      <c r="H4200">
        <v>2</v>
      </c>
      <c r="I4200">
        <v>2018</v>
      </c>
      <c r="J4200">
        <v>2</v>
      </c>
      <c r="L4200">
        <v>23116695</v>
      </c>
      <c r="M4200">
        <v>4</v>
      </c>
      <c r="P4200" s="29">
        <f t="shared" si="175"/>
        <v>0.5</v>
      </c>
    </row>
    <row r="4201" spans="1:16" hidden="1" x14ac:dyDescent="0.25">
      <c r="A4201">
        <v>191653955</v>
      </c>
      <c r="B4201">
        <v>803401</v>
      </c>
      <c r="C4201" t="s">
        <v>318</v>
      </c>
      <c r="D4201">
        <v>2021591</v>
      </c>
      <c r="E4201" t="s">
        <v>240</v>
      </c>
      <c r="F4201" t="s">
        <v>214</v>
      </c>
      <c r="G4201" t="s">
        <v>215</v>
      </c>
      <c r="H4201">
        <v>4</v>
      </c>
      <c r="I4201">
        <v>2018</v>
      </c>
      <c r="J4201">
        <v>2</v>
      </c>
      <c r="L4201">
        <v>23115890</v>
      </c>
      <c r="P4201" s="29" t="str">
        <f t="shared" si="175"/>
        <v>DRP</v>
      </c>
    </row>
    <row r="4202" spans="1:16" hidden="1" x14ac:dyDescent="0.25">
      <c r="A4202">
        <v>191653955</v>
      </c>
      <c r="B4202">
        <v>803401</v>
      </c>
      <c r="C4202" t="s">
        <v>318</v>
      </c>
      <c r="D4202">
        <v>2004752</v>
      </c>
      <c r="E4202" t="s">
        <v>290</v>
      </c>
      <c r="F4202" t="s">
        <v>214</v>
      </c>
      <c r="G4202" t="s">
        <v>215</v>
      </c>
      <c r="H4202">
        <v>2</v>
      </c>
      <c r="I4202">
        <v>2018</v>
      </c>
      <c r="J4202">
        <v>2</v>
      </c>
      <c r="L4202">
        <v>23115876</v>
      </c>
      <c r="M4202">
        <v>4.2</v>
      </c>
      <c r="P4202" s="29">
        <f t="shared" si="175"/>
        <v>0.53333333333333333</v>
      </c>
    </row>
    <row r="4203" spans="1:16" hidden="1" x14ac:dyDescent="0.25">
      <c r="A4203">
        <v>191653955</v>
      </c>
      <c r="B4203">
        <v>803401</v>
      </c>
      <c r="C4203" t="s">
        <v>318</v>
      </c>
      <c r="D4203">
        <v>2004587</v>
      </c>
      <c r="E4203" t="s">
        <v>288</v>
      </c>
      <c r="F4203" t="s">
        <v>214</v>
      </c>
      <c r="G4203" t="s">
        <v>215</v>
      </c>
      <c r="H4203">
        <v>4</v>
      </c>
      <c r="I4203">
        <v>2019</v>
      </c>
      <c r="J4203">
        <v>1</v>
      </c>
      <c r="L4203">
        <v>23124772</v>
      </c>
      <c r="P4203" s="29" t="str">
        <f t="shared" si="175"/>
        <v>DRP</v>
      </c>
    </row>
    <row r="4204" spans="1:16" hidden="1" x14ac:dyDescent="0.25">
      <c r="A4204">
        <v>191653955</v>
      </c>
      <c r="B4204">
        <v>803401</v>
      </c>
      <c r="C4204" t="s">
        <v>318</v>
      </c>
      <c r="D4204">
        <v>2004586</v>
      </c>
      <c r="E4204" t="s">
        <v>325</v>
      </c>
      <c r="F4204" t="s">
        <v>214</v>
      </c>
      <c r="G4204" t="s">
        <v>215</v>
      </c>
      <c r="H4204">
        <v>2</v>
      </c>
      <c r="I4204">
        <v>2019</v>
      </c>
      <c r="J4204">
        <v>1</v>
      </c>
      <c r="L4204">
        <v>23120017</v>
      </c>
      <c r="M4204">
        <v>5.2</v>
      </c>
      <c r="P4204" s="29">
        <f t="shared" si="175"/>
        <v>0.70000000000000007</v>
      </c>
    </row>
    <row r="4205" spans="1:16" hidden="1" x14ac:dyDescent="0.25">
      <c r="A4205">
        <v>191653955</v>
      </c>
      <c r="B4205">
        <v>803401</v>
      </c>
      <c r="C4205" t="s">
        <v>318</v>
      </c>
      <c r="D4205">
        <v>2021787</v>
      </c>
      <c r="E4205" t="s">
        <v>292</v>
      </c>
      <c r="F4205" t="s">
        <v>214</v>
      </c>
      <c r="G4205" t="s">
        <v>215</v>
      </c>
      <c r="H4205">
        <v>2</v>
      </c>
      <c r="I4205">
        <v>2019</v>
      </c>
      <c r="J4205">
        <v>1</v>
      </c>
      <c r="L4205">
        <v>23119964</v>
      </c>
      <c r="M4205">
        <v>4</v>
      </c>
      <c r="P4205" s="29">
        <f t="shared" si="175"/>
        <v>0.5</v>
      </c>
    </row>
    <row r="4206" spans="1:16" hidden="1" x14ac:dyDescent="0.25">
      <c r="A4206">
        <v>191653955</v>
      </c>
      <c r="B4206">
        <v>803401</v>
      </c>
      <c r="C4206" t="s">
        <v>318</v>
      </c>
      <c r="D4206">
        <v>2021591</v>
      </c>
      <c r="E4206" t="s">
        <v>240</v>
      </c>
      <c r="F4206" t="s">
        <v>214</v>
      </c>
      <c r="G4206" t="s">
        <v>215</v>
      </c>
      <c r="H4206">
        <v>2</v>
      </c>
      <c r="I4206">
        <v>2019</v>
      </c>
      <c r="J4206">
        <v>1</v>
      </c>
      <c r="L4206">
        <v>23119974</v>
      </c>
      <c r="M4206">
        <v>5.8</v>
      </c>
      <c r="P4206" s="29">
        <f t="shared" si="175"/>
        <v>0.79999999999999993</v>
      </c>
    </row>
    <row r="4207" spans="1:16" hidden="1" x14ac:dyDescent="0.25">
      <c r="A4207">
        <v>191653955</v>
      </c>
      <c r="B4207">
        <v>803401</v>
      </c>
      <c r="C4207" t="s">
        <v>318</v>
      </c>
      <c r="D4207">
        <v>2019272</v>
      </c>
      <c r="E4207" t="s">
        <v>249</v>
      </c>
      <c r="F4207" t="s">
        <v>214</v>
      </c>
      <c r="G4207" t="s">
        <v>215</v>
      </c>
      <c r="H4207">
        <v>2</v>
      </c>
      <c r="I4207">
        <v>2019</v>
      </c>
      <c r="J4207">
        <v>1</v>
      </c>
      <c r="L4207">
        <v>23120709</v>
      </c>
      <c r="M4207">
        <v>6</v>
      </c>
      <c r="P4207" s="29">
        <f t="shared" si="175"/>
        <v>0.83333333333333337</v>
      </c>
    </row>
    <row r="4208" spans="1:16" hidden="1" x14ac:dyDescent="0.25">
      <c r="A4208">
        <v>191653955</v>
      </c>
      <c r="B4208">
        <v>803401</v>
      </c>
      <c r="C4208" t="s">
        <v>318</v>
      </c>
      <c r="D4208">
        <v>2021631</v>
      </c>
      <c r="E4208" t="s">
        <v>302</v>
      </c>
      <c r="F4208" t="s">
        <v>214</v>
      </c>
      <c r="G4208" t="s">
        <v>215</v>
      </c>
      <c r="H4208">
        <v>2</v>
      </c>
      <c r="I4208">
        <v>2019</v>
      </c>
      <c r="J4208">
        <v>1</v>
      </c>
      <c r="L4208">
        <v>23123877</v>
      </c>
      <c r="M4208">
        <v>5</v>
      </c>
      <c r="P4208" s="29">
        <f t="shared" si="175"/>
        <v>0.66666666666666663</v>
      </c>
    </row>
    <row r="4209" spans="1:16" hidden="1" x14ac:dyDescent="0.25">
      <c r="A4209">
        <v>191653955</v>
      </c>
      <c r="B4209">
        <v>803401</v>
      </c>
      <c r="C4209" t="s">
        <v>318</v>
      </c>
      <c r="D4209">
        <v>2004587</v>
      </c>
      <c r="E4209" t="s">
        <v>288</v>
      </c>
      <c r="F4209" t="s">
        <v>214</v>
      </c>
      <c r="G4209" t="s">
        <v>215</v>
      </c>
      <c r="H4209">
        <v>1</v>
      </c>
      <c r="I4209">
        <v>2019</v>
      </c>
      <c r="J4209">
        <v>2</v>
      </c>
      <c r="L4209">
        <v>23130324</v>
      </c>
      <c r="P4209" s="29" t="str">
        <f t="shared" si="175"/>
        <v>NULL</v>
      </c>
    </row>
    <row r="4210" spans="1:16" hidden="1" x14ac:dyDescent="0.25">
      <c r="A4210">
        <v>191653955</v>
      </c>
      <c r="B4210">
        <v>803401</v>
      </c>
      <c r="C4210" t="s">
        <v>318</v>
      </c>
      <c r="D4210">
        <v>2004597</v>
      </c>
      <c r="E4210" t="s">
        <v>279</v>
      </c>
      <c r="F4210" t="s">
        <v>214</v>
      </c>
      <c r="G4210" t="s">
        <v>215</v>
      </c>
      <c r="H4210">
        <v>1</v>
      </c>
      <c r="I4210">
        <v>2019</v>
      </c>
      <c r="J4210">
        <v>2</v>
      </c>
      <c r="L4210">
        <v>23129794</v>
      </c>
      <c r="P4210" s="29" t="str">
        <f t="shared" si="175"/>
        <v>NULL</v>
      </c>
    </row>
    <row r="4211" spans="1:16" hidden="1" x14ac:dyDescent="0.25">
      <c r="A4211">
        <v>191653955</v>
      </c>
      <c r="B4211">
        <v>803401</v>
      </c>
      <c r="C4211" t="s">
        <v>318</v>
      </c>
      <c r="D4211">
        <v>2021661</v>
      </c>
      <c r="E4211" t="s">
        <v>305</v>
      </c>
      <c r="F4211" t="s">
        <v>214</v>
      </c>
      <c r="G4211" t="s">
        <v>215</v>
      </c>
      <c r="H4211">
        <v>1</v>
      </c>
      <c r="I4211">
        <v>2019</v>
      </c>
      <c r="J4211">
        <v>2</v>
      </c>
      <c r="L4211">
        <v>23129798</v>
      </c>
      <c r="P4211" s="29" t="str">
        <f t="shared" si="175"/>
        <v>NULL</v>
      </c>
    </row>
    <row r="4212" spans="1:16" hidden="1" x14ac:dyDescent="0.25">
      <c r="A4212">
        <v>191653955</v>
      </c>
      <c r="B4212">
        <v>803401</v>
      </c>
      <c r="C4212" t="s">
        <v>318</v>
      </c>
      <c r="D4212">
        <v>2021723</v>
      </c>
      <c r="E4212" t="s">
        <v>299</v>
      </c>
      <c r="F4212" t="s">
        <v>214</v>
      </c>
      <c r="G4212" t="s">
        <v>215</v>
      </c>
      <c r="H4212">
        <v>1</v>
      </c>
      <c r="I4212">
        <v>2019</v>
      </c>
      <c r="J4212">
        <v>2</v>
      </c>
      <c r="L4212">
        <v>23129792</v>
      </c>
      <c r="P4212" s="29" t="str">
        <f t="shared" si="175"/>
        <v>NULL</v>
      </c>
    </row>
    <row r="4213" spans="1:16" hidden="1" x14ac:dyDescent="0.25">
      <c r="A4213">
        <v>191653955</v>
      </c>
      <c r="B4213">
        <v>803401</v>
      </c>
      <c r="C4213" t="s">
        <v>318</v>
      </c>
      <c r="D4213">
        <v>2024862</v>
      </c>
      <c r="E4213" t="s">
        <v>289</v>
      </c>
      <c r="F4213" t="s">
        <v>214</v>
      </c>
      <c r="G4213" t="s">
        <v>215</v>
      </c>
      <c r="H4213">
        <v>1</v>
      </c>
      <c r="I4213">
        <v>2019</v>
      </c>
      <c r="J4213">
        <v>2</v>
      </c>
      <c r="L4213">
        <v>23129788</v>
      </c>
      <c r="P4213" s="29" t="str">
        <f t="shared" si="175"/>
        <v>NULL</v>
      </c>
    </row>
    <row r="4214" spans="1:16" hidden="1" x14ac:dyDescent="0.25">
      <c r="A4214">
        <v>191653955</v>
      </c>
      <c r="B4214">
        <v>803401</v>
      </c>
      <c r="C4214" t="s">
        <v>318</v>
      </c>
      <c r="D4214">
        <v>2024863</v>
      </c>
      <c r="E4214" t="s">
        <v>304</v>
      </c>
      <c r="F4214" t="s">
        <v>214</v>
      </c>
      <c r="G4214" t="s">
        <v>215</v>
      </c>
      <c r="H4214">
        <v>1</v>
      </c>
      <c r="I4214">
        <v>2019</v>
      </c>
      <c r="J4214">
        <v>2</v>
      </c>
      <c r="L4214">
        <v>23129797</v>
      </c>
      <c r="P4214" s="29" t="str">
        <f t="shared" si="175"/>
        <v>NULL</v>
      </c>
    </row>
    <row r="4215" spans="1:16" hidden="1" x14ac:dyDescent="0.25">
      <c r="A4215">
        <v>191658922</v>
      </c>
      <c r="B4215">
        <v>803401</v>
      </c>
      <c r="C4215" t="s">
        <v>318</v>
      </c>
      <c r="D4215">
        <v>2005118</v>
      </c>
      <c r="E4215" t="s">
        <v>223</v>
      </c>
      <c r="F4215" t="s">
        <v>214</v>
      </c>
      <c r="G4215" t="s">
        <v>215</v>
      </c>
      <c r="H4215">
        <v>3</v>
      </c>
      <c r="I4215">
        <v>2015</v>
      </c>
      <c r="J4215">
        <v>1</v>
      </c>
      <c r="L4215">
        <v>23066498</v>
      </c>
      <c r="M4215">
        <v>3.2</v>
      </c>
      <c r="P4215" s="29">
        <f t="shared" ref="P4215:P4232" si="176">IF(AND(ISNUMBER(M4215),H4215&lt;&gt;4,N4215&lt;&gt;"X"),(M4215-1)/6,IF(H4215=4,"DRP",IF(AND(H4215=3,M4215="NA"),"BAD",IF(AND(H4215=2),"CVL",IF(AND(H4215=1,ISBLANK(M4215)),"NULL","UNK")))))</f>
        <v>0.3666666666666667</v>
      </c>
    </row>
    <row r="4216" spans="1:16" hidden="1" x14ac:dyDescent="0.25">
      <c r="A4216">
        <v>191658922</v>
      </c>
      <c r="B4216">
        <v>803401</v>
      </c>
      <c r="C4216" t="s">
        <v>318</v>
      </c>
      <c r="D4216">
        <v>2021600</v>
      </c>
      <c r="E4216" t="s">
        <v>219</v>
      </c>
      <c r="F4216" t="s">
        <v>214</v>
      </c>
      <c r="G4216" t="s">
        <v>215</v>
      </c>
      <c r="H4216">
        <v>3</v>
      </c>
      <c r="I4216">
        <v>2015</v>
      </c>
      <c r="J4216">
        <v>1</v>
      </c>
      <c r="L4216">
        <v>23066439</v>
      </c>
      <c r="M4216">
        <v>2.4</v>
      </c>
      <c r="P4216" s="29">
        <f t="shared" si="176"/>
        <v>0.23333333333333331</v>
      </c>
    </row>
    <row r="4217" spans="1:16" hidden="1" x14ac:dyDescent="0.25">
      <c r="A4217">
        <v>191658922</v>
      </c>
      <c r="B4217">
        <v>803401</v>
      </c>
      <c r="C4217" t="s">
        <v>318</v>
      </c>
      <c r="D4217">
        <v>2005102</v>
      </c>
      <c r="E4217" t="s">
        <v>218</v>
      </c>
      <c r="F4217" t="s">
        <v>214</v>
      </c>
      <c r="G4217" t="s">
        <v>215</v>
      </c>
      <c r="H4217">
        <v>3</v>
      </c>
      <c r="I4217">
        <v>2015</v>
      </c>
      <c r="J4217">
        <v>1</v>
      </c>
      <c r="L4217">
        <v>23066492</v>
      </c>
      <c r="M4217">
        <v>3</v>
      </c>
      <c r="P4217" s="29">
        <f t="shared" si="176"/>
        <v>0.33333333333333331</v>
      </c>
    </row>
    <row r="4218" spans="1:16" hidden="1" x14ac:dyDescent="0.25">
      <c r="A4218">
        <v>191658922</v>
      </c>
      <c r="B4218">
        <v>803401</v>
      </c>
      <c r="C4218" t="s">
        <v>318</v>
      </c>
      <c r="D4218">
        <v>2005099</v>
      </c>
      <c r="E4218" t="s">
        <v>217</v>
      </c>
      <c r="F4218" t="s">
        <v>214</v>
      </c>
      <c r="G4218" t="s">
        <v>215</v>
      </c>
      <c r="H4218">
        <v>2</v>
      </c>
      <c r="I4218">
        <v>2015</v>
      </c>
      <c r="J4218">
        <v>1</v>
      </c>
      <c r="L4218">
        <v>23066430</v>
      </c>
      <c r="M4218">
        <v>4.2</v>
      </c>
      <c r="P4218" s="29">
        <f t="shared" si="176"/>
        <v>0.53333333333333333</v>
      </c>
    </row>
    <row r="4219" spans="1:16" hidden="1" x14ac:dyDescent="0.25">
      <c r="A4219">
        <v>191658922</v>
      </c>
      <c r="B4219">
        <v>803401</v>
      </c>
      <c r="C4219" t="s">
        <v>318</v>
      </c>
      <c r="D4219">
        <v>2021754</v>
      </c>
      <c r="E4219" t="s">
        <v>216</v>
      </c>
      <c r="F4219" t="s">
        <v>214</v>
      </c>
      <c r="G4219" t="s">
        <v>215</v>
      </c>
      <c r="H4219">
        <v>3</v>
      </c>
      <c r="I4219">
        <v>2015</v>
      </c>
      <c r="J4219">
        <v>1</v>
      </c>
      <c r="L4219">
        <v>23066478</v>
      </c>
      <c r="M4219" t="s">
        <v>221</v>
      </c>
      <c r="P4219" s="29" t="str">
        <f t="shared" si="176"/>
        <v>BAD</v>
      </c>
    </row>
    <row r="4220" spans="1:16" hidden="1" x14ac:dyDescent="0.25">
      <c r="A4220">
        <v>191658922</v>
      </c>
      <c r="B4220">
        <v>803401</v>
      </c>
      <c r="C4220" t="s">
        <v>318</v>
      </c>
      <c r="D4220">
        <v>2004098</v>
      </c>
      <c r="E4220" t="s">
        <v>213</v>
      </c>
      <c r="F4220" t="s">
        <v>214</v>
      </c>
      <c r="G4220" t="s">
        <v>215</v>
      </c>
      <c r="H4220">
        <v>2</v>
      </c>
      <c r="I4220">
        <v>2015</v>
      </c>
      <c r="J4220">
        <v>1</v>
      </c>
      <c r="L4220">
        <v>23066524</v>
      </c>
      <c r="M4220">
        <v>5.2</v>
      </c>
      <c r="P4220" s="29">
        <f t="shared" si="176"/>
        <v>0.70000000000000007</v>
      </c>
    </row>
    <row r="4221" spans="1:16" hidden="1" x14ac:dyDescent="0.25">
      <c r="A4221">
        <v>191658922</v>
      </c>
      <c r="B4221">
        <v>803401</v>
      </c>
      <c r="C4221" t="s">
        <v>318</v>
      </c>
      <c r="D4221">
        <v>2021600</v>
      </c>
      <c r="E4221" t="s">
        <v>219</v>
      </c>
      <c r="F4221" t="s">
        <v>214</v>
      </c>
      <c r="G4221" t="s">
        <v>215</v>
      </c>
      <c r="H4221">
        <v>3</v>
      </c>
      <c r="I4221">
        <v>2015</v>
      </c>
      <c r="J4221">
        <v>2</v>
      </c>
      <c r="L4221">
        <v>23071941</v>
      </c>
      <c r="M4221" t="s">
        <v>221</v>
      </c>
      <c r="P4221" s="29" t="str">
        <f t="shared" si="176"/>
        <v>BAD</v>
      </c>
    </row>
    <row r="4222" spans="1:16" hidden="1" x14ac:dyDescent="0.25">
      <c r="A4222">
        <v>191658922</v>
      </c>
      <c r="B4222">
        <v>803401</v>
      </c>
      <c r="C4222" t="s">
        <v>318</v>
      </c>
      <c r="D4222">
        <v>2005102</v>
      </c>
      <c r="E4222" t="s">
        <v>218</v>
      </c>
      <c r="F4222" t="s">
        <v>214</v>
      </c>
      <c r="G4222" t="s">
        <v>215</v>
      </c>
      <c r="H4222">
        <v>3</v>
      </c>
      <c r="I4222">
        <v>2015</v>
      </c>
      <c r="J4222">
        <v>2</v>
      </c>
      <c r="L4222">
        <v>23071945</v>
      </c>
      <c r="M4222" t="s">
        <v>221</v>
      </c>
      <c r="P4222" s="29" t="str">
        <f t="shared" si="176"/>
        <v>BAD</v>
      </c>
    </row>
    <row r="4223" spans="1:16" hidden="1" x14ac:dyDescent="0.25">
      <c r="A4223">
        <v>191658922</v>
      </c>
      <c r="B4223">
        <v>803401</v>
      </c>
      <c r="C4223" t="s">
        <v>318</v>
      </c>
      <c r="D4223">
        <v>2005118</v>
      </c>
      <c r="E4223" t="s">
        <v>223</v>
      </c>
      <c r="F4223" t="s">
        <v>214</v>
      </c>
      <c r="G4223" t="s">
        <v>215</v>
      </c>
      <c r="H4223">
        <v>3</v>
      </c>
      <c r="I4223">
        <v>2015</v>
      </c>
      <c r="J4223">
        <v>2</v>
      </c>
      <c r="L4223">
        <v>23071573</v>
      </c>
      <c r="M4223" t="s">
        <v>221</v>
      </c>
      <c r="P4223" s="29" t="str">
        <f t="shared" si="176"/>
        <v>BAD</v>
      </c>
    </row>
    <row r="4224" spans="1:16" hidden="1" x14ac:dyDescent="0.25">
      <c r="A4224">
        <v>191658922</v>
      </c>
      <c r="B4224">
        <v>803401</v>
      </c>
      <c r="C4224" t="s">
        <v>318</v>
      </c>
      <c r="D4224">
        <v>2021754</v>
      </c>
      <c r="E4224" t="s">
        <v>216</v>
      </c>
      <c r="F4224" t="s">
        <v>214</v>
      </c>
      <c r="G4224" t="s">
        <v>215</v>
      </c>
      <c r="H4224">
        <v>3</v>
      </c>
      <c r="I4224">
        <v>2015</v>
      </c>
      <c r="J4224">
        <v>2</v>
      </c>
      <c r="L4224">
        <v>23074074</v>
      </c>
      <c r="M4224" t="s">
        <v>221</v>
      </c>
      <c r="P4224" s="29" t="str">
        <f t="shared" si="176"/>
        <v>BAD</v>
      </c>
    </row>
    <row r="4225" spans="1:16" hidden="1" x14ac:dyDescent="0.25">
      <c r="A4225">
        <v>191658922</v>
      </c>
      <c r="B4225">
        <v>803401</v>
      </c>
      <c r="C4225" t="s">
        <v>318</v>
      </c>
      <c r="D4225">
        <v>2005117</v>
      </c>
      <c r="E4225" t="s">
        <v>220</v>
      </c>
      <c r="F4225" t="s">
        <v>214</v>
      </c>
      <c r="G4225" t="s">
        <v>215</v>
      </c>
      <c r="H4225">
        <v>3</v>
      </c>
      <c r="I4225">
        <v>2015</v>
      </c>
      <c r="J4225">
        <v>2</v>
      </c>
      <c r="L4225">
        <v>23075093</v>
      </c>
      <c r="M4225" t="s">
        <v>221</v>
      </c>
      <c r="P4225" s="29" t="str">
        <f t="shared" si="176"/>
        <v>BAD</v>
      </c>
    </row>
    <row r="4226" spans="1:16" hidden="1" x14ac:dyDescent="0.25">
      <c r="A4226">
        <v>191658922</v>
      </c>
      <c r="B4226">
        <v>803401</v>
      </c>
      <c r="C4226" t="s">
        <v>318</v>
      </c>
      <c r="D4226">
        <v>2021580</v>
      </c>
      <c r="E4226" t="s">
        <v>241</v>
      </c>
      <c r="F4226" t="s">
        <v>214</v>
      </c>
      <c r="G4226" t="s">
        <v>215</v>
      </c>
      <c r="H4226">
        <v>3</v>
      </c>
      <c r="I4226">
        <v>2015</v>
      </c>
      <c r="J4226">
        <v>2</v>
      </c>
      <c r="L4226">
        <v>23074971</v>
      </c>
      <c r="M4226" t="s">
        <v>221</v>
      </c>
      <c r="P4226" s="29" t="str">
        <f t="shared" si="176"/>
        <v>BAD</v>
      </c>
    </row>
    <row r="4227" spans="1:16" hidden="1" x14ac:dyDescent="0.25">
      <c r="A4227">
        <v>191731492</v>
      </c>
      <c r="B4227">
        <v>803401</v>
      </c>
      <c r="C4227" t="s">
        <v>318</v>
      </c>
      <c r="D4227">
        <v>2004098</v>
      </c>
      <c r="E4227" t="s">
        <v>213</v>
      </c>
      <c r="F4227" t="s">
        <v>214</v>
      </c>
      <c r="G4227" t="s">
        <v>215</v>
      </c>
      <c r="H4227">
        <v>2</v>
      </c>
      <c r="I4227">
        <v>2015</v>
      </c>
      <c r="J4227">
        <v>1</v>
      </c>
      <c r="L4227">
        <v>23066601</v>
      </c>
      <c r="M4227">
        <v>5.8</v>
      </c>
      <c r="P4227" s="29">
        <f t="shared" si="176"/>
        <v>0.79999999999999993</v>
      </c>
    </row>
    <row r="4228" spans="1:16" hidden="1" x14ac:dyDescent="0.25">
      <c r="A4228">
        <v>191731492</v>
      </c>
      <c r="B4228">
        <v>803401</v>
      </c>
      <c r="C4228" t="s">
        <v>318</v>
      </c>
      <c r="D4228">
        <v>2021754</v>
      </c>
      <c r="E4228" t="s">
        <v>216</v>
      </c>
      <c r="F4228" t="s">
        <v>214</v>
      </c>
      <c r="G4228" t="s">
        <v>215</v>
      </c>
      <c r="H4228">
        <v>3</v>
      </c>
      <c r="I4228">
        <v>2015</v>
      </c>
      <c r="J4228">
        <v>1</v>
      </c>
      <c r="L4228">
        <v>23066480</v>
      </c>
      <c r="M4228">
        <v>2.9</v>
      </c>
      <c r="P4228" s="29">
        <f t="shared" si="176"/>
        <v>0.31666666666666665</v>
      </c>
    </row>
    <row r="4229" spans="1:16" hidden="1" x14ac:dyDescent="0.25">
      <c r="A4229">
        <v>191731492</v>
      </c>
      <c r="B4229">
        <v>803401</v>
      </c>
      <c r="C4229" t="s">
        <v>318</v>
      </c>
      <c r="D4229">
        <v>2005099</v>
      </c>
      <c r="E4229" t="s">
        <v>217</v>
      </c>
      <c r="F4229" t="s">
        <v>214</v>
      </c>
      <c r="G4229" t="s">
        <v>215</v>
      </c>
      <c r="H4229">
        <v>3</v>
      </c>
      <c r="I4229">
        <v>2015</v>
      </c>
      <c r="J4229">
        <v>1</v>
      </c>
      <c r="L4229">
        <v>23066432</v>
      </c>
      <c r="M4229">
        <v>3</v>
      </c>
      <c r="P4229" s="29">
        <f t="shared" si="176"/>
        <v>0.33333333333333331</v>
      </c>
    </row>
    <row r="4230" spans="1:16" hidden="1" x14ac:dyDescent="0.25">
      <c r="A4230">
        <v>191731492</v>
      </c>
      <c r="B4230">
        <v>803401</v>
      </c>
      <c r="C4230" t="s">
        <v>318</v>
      </c>
      <c r="D4230">
        <v>2005102</v>
      </c>
      <c r="E4230" t="s">
        <v>218</v>
      </c>
      <c r="F4230" t="s">
        <v>214</v>
      </c>
      <c r="G4230" t="s">
        <v>215</v>
      </c>
      <c r="H4230">
        <v>3</v>
      </c>
      <c r="I4230">
        <v>2015</v>
      </c>
      <c r="J4230">
        <v>1</v>
      </c>
      <c r="L4230">
        <v>23066493</v>
      </c>
      <c r="M4230">
        <v>2.2999999999999998</v>
      </c>
      <c r="P4230" s="29">
        <f t="shared" si="176"/>
        <v>0.21666666666666665</v>
      </c>
    </row>
    <row r="4231" spans="1:16" hidden="1" x14ac:dyDescent="0.25">
      <c r="A4231">
        <v>191731492</v>
      </c>
      <c r="B4231">
        <v>803401</v>
      </c>
      <c r="C4231" t="s">
        <v>318</v>
      </c>
      <c r="D4231">
        <v>2021600</v>
      </c>
      <c r="E4231" t="s">
        <v>219</v>
      </c>
      <c r="F4231" t="s">
        <v>214</v>
      </c>
      <c r="G4231" t="s">
        <v>215</v>
      </c>
      <c r="H4231">
        <v>3</v>
      </c>
      <c r="I4231">
        <v>2015</v>
      </c>
      <c r="J4231">
        <v>1</v>
      </c>
      <c r="L4231">
        <v>23066440</v>
      </c>
      <c r="M4231">
        <v>3.3</v>
      </c>
      <c r="P4231" s="29">
        <f t="shared" si="176"/>
        <v>0.3833333333333333</v>
      </c>
    </row>
    <row r="4232" spans="1:16" hidden="1" x14ac:dyDescent="0.25">
      <c r="A4232">
        <v>191731492</v>
      </c>
      <c r="B4232">
        <v>803401</v>
      </c>
      <c r="C4232" t="s">
        <v>318</v>
      </c>
      <c r="D4232">
        <v>2005118</v>
      </c>
      <c r="E4232" t="s">
        <v>223</v>
      </c>
      <c r="F4232" t="s">
        <v>214</v>
      </c>
      <c r="G4232" t="s">
        <v>215</v>
      </c>
      <c r="H4232">
        <v>3</v>
      </c>
      <c r="I4232">
        <v>2015</v>
      </c>
      <c r="J4232">
        <v>1</v>
      </c>
      <c r="L4232">
        <v>23067520</v>
      </c>
      <c r="M4232">
        <v>2.8</v>
      </c>
      <c r="P4232" s="29">
        <f t="shared" si="176"/>
        <v>0.3</v>
      </c>
    </row>
    <row r="4233" spans="1:16" hidden="1" x14ac:dyDescent="0.25">
      <c r="A4233">
        <v>191738535</v>
      </c>
      <c r="B4233">
        <v>803401</v>
      </c>
      <c r="C4233" t="s">
        <v>318</v>
      </c>
      <c r="D4233">
        <v>2004098</v>
      </c>
      <c r="E4233" t="s">
        <v>213</v>
      </c>
      <c r="F4233" t="s">
        <v>214</v>
      </c>
      <c r="G4233" t="s">
        <v>215</v>
      </c>
      <c r="H4233">
        <v>2</v>
      </c>
      <c r="I4233">
        <v>2016</v>
      </c>
      <c r="J4233">
        <v>1</v>
      </c>
      <c r="L4233">
        <v>23081501</v>
      </c>
      <c r="M4233">
        <v>5</v>
      </c>
      <c r="P4233" s="29">
        <f t="shared" ref="P4233:P4264" si="177">IF(AND(ISNUMBER(M4233),H4233&lt;&gt;4),(M4233-1)/6,IF(H4233=4,"DRP",IF(AND(H4233=3,M4233="NA"),"BAD",IF(AND(H4233=2),"CVL",IF(AND(H4233=1,ISBLANK(M4233)),"NULL","UNK")))))</f>
        <v>0.66666666666666663</v>
      </c>
    </row>
    <row r="4234" spans="1:16" hidden="1" x14ac:dyDescent="0.25">
      <c r="A4234">
        <v>191738535</v>
      </c>
      <c r="B4234">
        <v>803401</v>
      </c>
      <c r="C4234" t="s">
        <v>318</v>
      </c>
      <c r="D4234">
        <v>2021600</v>
      </c>
      <c r="E4234" t="s">
        <v>219</v>
      </c>
      <c r="F4234" t="s">
        <v>214</v>
      </c>
      <c r="G4234" t="s">
        <v>215</v>
      </c>
      <c r="H4234">
        <v>2</v>
      </c>
      <c r="I4234">
        <v>2016</v>
      </c>
      <c r="J4234">
        <v>1</v>
      </c>
      <c r="L4234">
        <v>23081079</v>
      </c>
      <c r="M4234">
        <v>4.7</v>
      </c>
      <c r="P4234" s="29">
        <f t="shared" si="177"/>
        <v>0.6166666666666667</v>
      </c>
    </row>
    <row r="4235" spans="1:16" hidden="1" x14ac:dyDescent="0.25">
      <c r="A4235">
        <v>191738535</v>
      </c>
      <c r="B4235">
        <v>803401</v>
      </c>
      <c r="C4235" t="s">
        <v>318</v>
      </c>
      <c r="D4235">
        <v>2005099</v>
      </c>
      <c r="E4235" t="s">
        <v>217</v>
      </c>
      <c r="F4235" t="s">
        <v>214</v>
      </c>
      <c r="G4235" t="s">
        <v>215</v>
      </c>
      <c r="H4235">
        <v>2</v>
      </c>
      <c r="I4235">
        <v>2016</v>
      </c>
      <c r="J4235">
        <v>1</v>
      </c>
      <c r="L4235">
        <v>23081375</v>
      </c>
      <c r="M4235">
        <v>5.0999999999999996</v>
      </c>
      <c r="P4235" s="29">
        <f t="shared" si="177"/>
        <v>0.68333333333333324</v>
      </c>
    </row>
    <row r="4236" spans="1:16" hidden="1" x14ac:dyDescent="0.25">
      <c r="A4236">
        <v>191738535</v>
      </c>
      <c r="B4236">
        <v>803401</v>
      </c>
      <c r="C4236" t="s">
        <v>318</v>
      </c>
      <c r="D4236">
        <v>2005102</v>
      </c>
      <c r="E4236" t="s">
        <v>218</v>
      </c>
      <c r="F4236" t="s">
        <v>214</v>
      </c>
      <c r="G4236" t="s">
        <v>215</v>
      </c>
      <c r="H4236">
        <v>2</v>
      </c>
      <c r="I4236">
        <v>2016</v>
      </c>
      <c r="J4236">
        <v>1</v>
      </c>
      <c r="L4236">
        <v>23081382</v>
      </c>
      <c r="M4236">
        <v>5.9</v>
      </c>
      <c r="P4236" s="29">
        <f t="shared" si="177"/>
        <v>0.81666666666666676</v>
      </c>
    </row>
    <row r="4237" spans="1:16" hidden="1" x14ac:dyDescent="0.25">
      <c r="A4237">
        <v>191738535</v>
      </c>
      <c r="B4237">
        <v>803401</v>
      </c>
      <c r="C4237" t="s">
        <v>318</v>
      </c>
      <c r="D4237">
        <v>2021754</v>
      </c>
      <c r="E4237" t="s">
        <v>216</v>
      </c>
      <c r="F4237" t="s">
        <v>214</v>
      </c>
      <c r="G4237" t="s">
        <v>215</v>
      </c>
      <c r="H4237">
        <v>2</v>
      </c>
      <c r="I4237">
        <v>2016</v>
      </c>
      <c r="J4237">
        <v>1</v>
      </c>
      <c r="L4237">
        <v>23081092</v>
      </c>
      <c r="M4237">
        <v>5.3</v>
      </c>
      <c r="P4237" s="29">
        <f t="shared" si="177"/>
        <v>0.71666666666666667</v>
      </c>
    </row>
    <row r="4238" spans="1:16" hidden="1" x14ac:dyDescent="0.25">
      <c r="A4238">
        <v>191738535</v>
      </c>
      <c r="B4238">
        <v>803401</v>
      </c>
      <c r="C4238" t="s">
        <v>318</v>
      </c>
      <c r="D4238">
        <v>2005118</v>
      </c>
      <c r="E4238" t="s">
        <v>223</v>
      </c>
      <c r="F4238" t="s">
        <v>214</v>
      </c>
      <c r="G4238" t="s">
        <v>215</v>
      </c>
      <c r="H4238">
        <v>2</v>
      </c>
      <c r="I4238">
        <v>2016</v>
      </c>
      <c r="J4238">
        <v>1</v>
      </c>
      <c r="L4238">
        <v>23081293</v>
      </c>
      <c r="M4238">
        <v>5.2</v>
      </c>
      <c r="P4238" s="29">
        <f t="shared" si="177"/>
        <v>0.70000000000000007</v>
      </c>
    </row>
    <row r="4239" spans="1:16" hidden="1" x14ac:dyDescent="0.25">
      <c r="A4239">
        <v>191738535</v>
      </c>
      <c r="B4239">
        <v>803401</v>
      </c>
      <c r="C4239" t="s">
        <v>318</v>
      </c>
      <c r="D4239">
        <v>2021763</v>
      </c>
      <c r="E4239" t="s">
        <v>298</v>
      </c>
      <c r="F4239" t="s">
        <v>214</v>
      </c>
      <c r="G4239" t="s">
        <v>215</v>
      </c>
      <c r="H4239">
        <v>3</v>
      </c>
      <c r="I4239">
        <v>2016</v>
      </c>
      <c r="J4239">
        <v>2</v>
      </c>
      <c r="L4239">
        <v>23086847</v>
      </c>
      <c r="M4239">
        <v>3.3</v>
      </c>
      <c r="P4239" s="29">
        <f t="shared" si="177"/>
        <v>0.3833333333333333</v>
      </c>
    </row>
    <row r="4240" spans="1:16" hidden="1" x14ac:dyDescent="0.25">
      <c r="A4240">
        <v>191738535</v>
      </c>
      <c r="B4240">
        <v>803401</v>
      </c>
      <c r="C4240" t="s">
        <v>318</v>
      </c>
      <c r="D4240">
        <v>2005117</v>
      </c>
      <c r="E4240" t="s">
        <v>220</v>
      </c>
      <c r="F4240" t="s">
        <v>214</v>
      </c>
      <c r="G4240" t="s">
        <v>215</v>
      </c>
      <c r="H4240">
        <v>3</v>
      </c>
      <c r="I4240">
        <v>2016</v>
      </c>
      <c r="J4240">
        <v>2</v>
      </c>
      <c r="L4240">
        <v>23084475</v>
      </c>
      <c r="M4240">
        <v>3.7</v>
      </c>
      <c r="P4240" s="29">
        <f t="shared" si="177"/>
        <v>0.45</v>
      </c>
    </row>
    <row r="4241" spans="1:16" hidden="1" x14ac:dyDescent="0.25">
      <c r="A4241">
        <v>191738535</v>
      </c>
      <c r="B4241">
        <v>803401</v>
      </c>
      <c r="C4241" t="s">
        <v>318</v>
      </c>
      <c r="D4241">
        <v>2021756</v>
      </c>
      <c r="E4241" t="s">
        <v>253</v>
      </c>
      <c r="F4241" t="s">
        <v>214</v>
      </c>
      <c r="G4241" t="s">
        <v>215</v>
      </c>
      <c r="H4241">
        <v>3</v>
      </c>
      <c r="I4241">
        <v>2016</v>
      </c>
      <c r="J4241">
        <v>2</v>
      </c>
      <c r="L4241">
        <v>23086833</v>
      </c>
      <c r="M4241">
        <v>3.4</v>
      </c>
      <c r="P4241" s="29">
        <f t="shared" si="177"/>
        <v>0.39999999999999997</v>
      </c>
    </row>
    <row r="4242" spans="1:16" hidden="1" x14ac:dyDescent="0.25">
      <c r="A4242">
        <v>191738535</v>
      </c>
      <c r="B4242">
        <v>803401</v>
      </c>
      <c r="C4242" t="s">
        <v>318</v>
      </c>
      <c r="D4242">
        <v>2021602</v>
      </c>
      <c r="E4242" t="s">
        <v>242</v>
      </c>
      <c r="F4242" t="s">
        <v>214</v>
      </c>
      <c r="G4242" t="s">
        <v>215</v>
      </c>
      <c r="H4242">
        <v>2</v>
      </c>
      <c r="I4242">
        <v>2016</v>
      </c>
      <c r="J4242">
        <v>2</v>
      </c>
      <c r="L4242">
        <v>23086747</v>
      </c>
      <c r="M4242">
        <v>4.2</v>
      </c>
      <c r="P4242" s="29">
        <f t="shared" si="177"/>
        <v>0.53333333333333333</v>
      </c>
    </row>
    <row r="4243" spans="1:16" hidden="1" x14ac:dyDescent="0.25">
      <c r="A4243">
        <v>191738535</v>
      </c>
      <c r="B4243">
        <v>803401</v>
      </c>
      <c r="C4243" t="s">
        <v>318</v>
      </c>
      <c r="D4243">
        <v>2021580</v>
      </c>
      <c r="E4243" t="s">
        <v>241</v>
      </c>
      <c r="F4243" t="s">
        <v>214</v>
      </c>
      <c r="G4243" t="s">
        <v>215</v>
      </c>
      <c r="H4243">
        <v>3</v>
      </c>
      <c r="I4243">
        <v>2016</v>
      </c>
      <c r="J4243">
        <v>2</v>
      </c>
      <c r="L4243">
        <v>23086826</v>
      </c>
      <c r="M4243">
        <v>3.3</v>
      </c>
      <c r="P4243" s="29">
        <f t="shared" si="177"/>
        <v>0.3833333333333333</v>
      </c>
    </row>
    <row r="4244" spans="1:16" hidden="1" x14ac:dyDescent="0.25">
      <c r="A4244">
        <v>191738535</v>
      </c>
      <c r="B4244">
        <v>803401</v>
      </c>
      <c r="C4244" t="s">
        <v>318</v>
      </c>
      <c r="D4244">
        <v>2004116</v>
      </c>
      <c r="E4244" t="s">
        <v>229</v>
      </c>
      <c r="F4244" t="s">
        <v>214</v>
      </c>
      <c r="G4244" t="s">
        <v>215</v>
      </c>
      <c r="H4244">
        <v>2</v>
      </c>
      <c r="I4244">
        <v>2016</v>
      </c>
      <c r="J4244">
        <v>2</v>
      </c>
      <c r="L4244">
        <v>23085551</v>
      </c>
      <c r="M4244">
        <v>4.4000000000000004</v>
      </c>
      <c r="P4244" s="29">
        <f t="shared" si="177"/>
        <v>0.56666666666666676</v>
      </c>
    </row>
    <row r="4245" spans="1:16" hidden="1" x14ac:dyDescent="0.25">
      <c r="A4245">
        <v>191738535</v>
      </c>
      <c r="B4245">
        <v>803401</v>
      </c>
      <c r="C4245" t="s">
        <v>318</v>
      </c>
      <c r="D4245">
        <v>2004099</v>
      </c>
      <c r="E4245" t="s">
        <v>245</v>
      </c>
      <c r="F4245" t="s">
        <v>214</v>
      </c>
      <c r="G4245" t="s">
        <v>215</v>
      </c>
      <c r="H4245">
        <v>3</v>
      </c>
      <c r="I4245">
        <v>2016</v>
      </c>
      <c r="J4245">
        <v>2</v>
      </c>
      <c r="L4245">
        <v>23085310</v>
      </c>
      <c r="M4245" t="s">
        <v>221</v>
      </c>
      <c r="P4245" s="29" t="str">
        <f t="shared" si="177"/>
        <v>BAD</v>
      </c>
    </row>
    <row r="4246" spans="1:16" hidden="1" x14ac:dyDescent="0.25">
      <c r="A4246">
        <v>191738535</v>
      </c>
      <c r="B4246">
        <v>803401</v>
      </c>
      <c r="C4246" t="s">
        <v>318</v>
      </c>
      <c r="D4246">
        <v>2021763</v>
      </c>
      <c r="E4246" t="s">
        <v>298</v>
      </c>
      <c r="F4246" t="s">
        <v>214</v>
      </c>
      <c r="G4246" t="s">
        <v>215</v>
      </c>
      <c r="H4246">
        <v>2</v>
      </c>
      <c r="I4246">
        <v>2017</v>
      </c>
      <c r="J4246">
        <v>1</v>
      </c>
      <c r="L4246">
        <v>23091986</v>
      </c>
      <c r="M4246">
        <v>5.7</v>
      </c>
      <c r="P4246" s="29">
        <f t="shared" si="177"/>
        <v>0.78333333333333333</v>
      </c>
    </row>
    <row r="4247" spans="1:16" hidden="1" x14ac:dyDescent="0.25">
      <c r="A4247">
        <v>191738535</v>
      </c>
      <c r="B4247">
        <v>803401</v>
      </c>
      <c r="C4247" t="s">
        <v>318</v>
      </c>
      <c r="D4247">
        <v>2021756</v>
      </c>
      <c r="E4247" t="s">
        <v>253</v>
      </c>
      <c r="F4247" t="s">
        <v>214</v>
      </c>
      <c r="G4247" t="s">
        <v>215</v>
      </c>
      <c r="H4247">
        <v>2</v>
      </c>
      <c r="I4247">
        <v>2017</v>
      </c>
      <c r="J4247">
        <v>1</v>
      </c>
      <c r="L4247">
        <v>23092929</v>
      </c>
      <c r="M4247">
        <v>4.2</v>
      </c>
      <c r="P4247" s="29">
        <f t="shared" si="177"/>
        <v>0.53333333333333333</v>
      </c>
    </row>
    <row r="4248" spans="1:16" hidden="1" x14ac:dyDescent="0.25">
      <c r="A4248">
        <v>191738535</v>
      </c>
      <c r="B4248">
        <v>803401</v>
      </c>
      <c r="C4248" t="s">
        <v>318</v>
      </c>
      <c r="D4248">
        <v>2021580</v>
      </c>
      <c r="E4248" t="s">
        <v>241</v>
      </c>
      <c r="F4248" t="s">
        <v>214</v>
      </c>
      <c r="G4248" t="s">
        <v>215</v>
      </c>
      <c r="H4248">
        <v>3</v>
      </c>
      <c r="I4248">
        <v>2017</v>
      </c>
      <c r="J4248">
        <v>1</v>
      </c>
      <c r="L4248">
        <v>23093919</v>
      </c>
      <c r="M4248">
        <v>3</v>
      </c>
      <c r="P4248" s="29">
        <f t="shared" si="177"/>
        <v>0.33333333333333331</v>
      </c>
    </row>
    <row r="4249" spans="1:16" hidden="1" x14ac:dyDescent="0.25">
      <c r="A4249">
        <v>191738535</v>
      </c>
      <c r="B4249">
        <v>803401</v>
      </c>
      <c r="C4249" t="s">
        <v>318</v>
      </c>
      <c r="D4249">
        <v>2004099</v>
      </c>
      <c r="E4249" t="s">
        <v>245</v>
      </c>
      <c r="F4249" t="s">
        <v>214</v>
      </c>
      <c r="G4249" t="s">
        <v>215</v>
      </c>
      <c r="H4249">
        <v>2</v>
      </c>
      <c r="I4249">
        <v>2017</v>
      </c>
      <c r="J4249">
        <v>1</v>
      </c>
      <c r="L4249">
        <v>23094982</v>
      </c>
      <c r="M4249">
        <v>4.5999999999999996</v>
      </c>
      <c r="P4249" s="29">
        <f t="shared" si="177"/>
        <v>0.6</v>
      </c>
    </row>
    <row r="4250" spans="1:16" hidden="1" x14ac:dyDescent="0.25">
      <c r="A4250">
        <v>191738535</v>
      </c>
      <c r="B4250">
        <v>803401</v>
      </c>
      <c r="C4250" t="s">
        <v>318</v>
      </c>
      <c r="D4250">
        <v>2005117</v>
      </c>
      <c r="E4250" t="s">
        <v>220</v>
      </c>
      <c r="F4250" t="s">
        <v>214</v>
      </c>
      <c r="G4250" t="s">
        <v>215</v>
      </c>
      <c r="H4250">
        <v>2</v>
      </c>
      <c r="I4250">
        <v>2017</v>
      </c>
      <c r="J4250">
        <v>1</v>
      </c>
      <c r="L4250">
        <v>23091395</v>
      </c>
      <c r="M4250">
        <v>5.3</v>
      </c>
      <c r="P4250" s="29">
        <f t="shared" si="177"/>
        <v>0.71666666666666667</v>
      </c>
    </row>
    <row r="4251" spans="1:16" hidden="1" x14ac:dyDescent="0.25">
      <c r="A4251">
        <v>191738535</v>
      </c>
      <c r="B4251">
        <v>803401</v>
      </c>
      <c r="C4251" t="s">
        <v>318</v>
      </c>
      <c r="D4251">
        <v>2004112</v>
      </c>
      <c r="E4251" t="s">
        <v>244</v>
      </c>
      <c r="F4251" t="s">
        <v>214</v>
      </c>
      <c r="G4251" t="s">
        <v>215</v>
      </c>
      <c r="H4251">
        <v>2</v>
      </c>
      <c r="I4251">
        <v>2017</v>
      </c>
      <c r="J4251">
        <v>1</v>
      </c>
      <c r="L4251">
        <v>23092346</v>
      </c>
      <c r="M4251">
        <v>5.0999999999999996</v>
      </c>
      <c r="P4251" s="29">
        <f t="shared" si="177"/>
        <v>0.68333333333333324</v>
      </c>
    </row>
    <row r="4252" spans="1:16" hidden="1" x14ac:dyDescent="0.25">
      <c r="A4252">
        <v>191738535</v>
      </c>
      <c r="B4252">
        <v>803401</v>
      </c>
      <c r="C4252" t="s">
        <v>318</v>
      </c>
      <c r="D4252">
        <v>2004587</v>
      </c>
      <c r="E4252" t="s">
        <v>288</v>
      </c>
      <c r="F4252" t="s">
        <v>214</v>
      </c>
      <c r="G4252" t="s">
        <v>215</v>
      </c>
      <c r="H4252">
        <v>4</v>
      </c>
      <c r="I4252">
        <v>2017</v>
      </c>
      <c r="J4252">
        <v>2</v>
      </c>
      <c r="L4252">
        <v>23097714</v>
      </c>
      <c r="P4252" s="29" t="str">
        <f t="shared" si="177"/>
        <v>DRP</v>
      </c>
    </row>
    <row r="4253" spans="1:16" hidden="1" x14ac:dyDescent="0.25">
      <c r="A4253">
        <v>191738535</v>
      </c>
      <c r="B4253">
        <v>803401</v>
      </c>
      <c r="C4253" t="s">
        <v>318</v>
      </c>
      <c r="D4253">
        <v>2004591</v>
      </c>
      <c r="E4253" t="s">
        <v>271</v>
      </c>
      <c r="F4253" t="s">
        <v>214</v>
      </c>
      <c r="G4253" t="s">
        <v>215</v>
      </c>
      <c r="H4253">
        <v>4</v>
      </c>
      <c r="I4253">
        <v>2017</v>
      </c>
      <c r="J4253">
        <v>2</v>
      </c>
      <c r="L4253">
        <v>23097625</v>
      </c>
      <c r="P4253" s="29" t="str">
        <f t="shared" si="177"/>
        <v>DRP</v>
      </c>
    </row>
    <row r="4254" spans="1:16" hidden="1" x14ac:dyDescent="0.25">
      <c r="A4254">
        <v>191738535</v>
      </c>
      <c r="B4254">
        <v>803401</v>
      </c>
      <c r="C4254" t="s">
        <v>318</v>
      </c>
      <c r="D4254">
        <v>2005131</v>
      </c>
      <c r="E4254" t="s">
        <v>228</v>
      </c>
      <c r="F4254" t="s">
        <v>214</v>
      </c>
      <c r="G4254" t="s">
        <v>215</v>
      </c>
      <c r="H4254">
        <v>2</v>
      </c>
      <c r="I4254">
        <v>2017</v>
      </c>
      <c r="J4254">
        <v>2</v>
      </c>
      <c r="L4254">
        <v>23097528</v>
      </c>
      <c r="M4254">
        <v>5.4</v>
      </c>
      <c r="P4254" s="29">
        <f t="shared" si="177"/>
        <v>0.73333333333333339</v>
      </c>
    </row>
    <row r="4255" spans="1:16" hidden="1" x14ac:dyDescent="0.25">
      <c r="A4255">
        <v>191738535</v>
      </c>
      <c r="B4255">
        <v>803401</v>
      </c>
      <c r="C4255" t="s">
        <v>318</v>
      </c>
      <c r="D4255">
        <v>2021874</v>
      </c>
      <c r="E4255" t="s">
        <v>226</v>
      </c>
      <c r="F4255" t="s">
        <v>214</v>
      </c>
      <c r="G4255" t="s">
        <v>215</v>
      </c>
      <c r="H4255">
        <v>2</v>
      </c>
      <c r="I4255">
        <v>2017</v>
      </c>
      <c r="J4255">
        <v>2</v>
      </c>
      <c r="L4255">
        <v>23101602</v>
      </c>
      <c r="M4255">
        <v>4</v>
      </c>
      <c r="P4255" s="29">
        <f t="shared" si="177"/>
        <v>0.5</v>
      </c>
    </row>
    <row r="4256" spans="1:16" hidden="1" x14ac:dyDescent="0.25">
      <c r="A4256">
        <v>191738535</v>
      </c>
      <c r="B4256">
        <v>803401</v>
      </c>
      <c r="C4256" t="s">
        <v>318</v>
      </c>
      <c r="D4256">
        <v>2021580</v>
      </c>
      <c r="E4256" t="s">
        <v>241</v>
      </c>
      <c r="F4256" t="s">
        <v>214</v>
      </c>
      <c r="G4256" t="s">
        <v>215</v>
      </c>
      <c r="H4256">
        <v>3</v>
      </c>
      <c r="I4256">
        <v>2017</v>
      </c>
      <c r="J4256">
        <v>2</v>
      </c>
      <c r="L4256">
        <v>23101084</v>
      </c>
      <c r="M4256">
        <v>3.4</v>
      </c>
      <c r="P4256" s="29">
        <f t="shared" si="177"/>
        <v>0.39999999999999997</v>
      </c>
    </row>
    <row r="4257" spans="1:16" hidden="1" x14ac:dyDescent="0.25">
      <c r="A4257">
        <v>191738535</v>
      </c>
      <c r="B4257">
        <v>803401</v>
      </c>
      <c r="C4257" t="s">
        <v>318</v>
      </c>
      <c r="D4257">
        <v>2021580</v>
      </c>
      <c r="E4257" t="s">
        <v>241</v>
      </c>
      <c r="F4257" t="s">
        <v>214</v>
      </c>
      <c r="G4257" t="s">
        <v>215</v>
      </c>
      <c r="H4257">
        <v>2</v>
      </c>
      <c r="I4257">
        <v>2018</v>
      </c>
      <c r="J4257">
        <v>1</v>
      </c>
      <c r="L4257">
        <v>23108050</v>
      </c>
      <c r="M4257">
        <v>4.9000000000000004</v>
      </c>
      <c r="P4257" s="29">
        <f t="shared" si="177"/>
        <v>0.65</v>
      </c>
    </row>
    <row r="4258" spans="1:16" hidden="1" x14ac:dyDescent="0.25">
      <c r="A4258">
        <v>191738535</v>
      </c>
      <c r="B4258">
        <v>803401</v>
      </c>
      <c r="C4258" t="s">
        <v>318</v>
      </c>
      <c r="D4258">
        <v>2021993</v>
      </c>
      <c r="E4258" t="s">
        <v>256</v>
      </c>
      <c r="F4258" t="s">
        <v>214</v>
      </c>
      <c r="G4258" t="s">
        <v>215</v>
      </c>
      <c r="H4258">
        <v>2</v>
      </c>
      <c r="I4258">
        <v>2018</v>
      </c>
      <c r="J4258">
        <v>1</v>
      </c>
      <c r="L4258">
        <v>23107716</v>
      </c>
      <c r="M4258">
        <v>4</v>
      </c>
      <c r="P4258" s="29">
        <f t="shared" si="177"/>
        <v>0.5</v>
      </c>
    </row>
    <row r="4259" spans="1:16" hidden="1" x14ac:dyDescent="0.25">
      <c r="A4259">
        <v>191738535</v>
      </c>
      <c r="B4259">
        <v>803401</v>
      </c>
      <c r="C4259" t="s">
        <v>318</v>
      </c>
      <c r="D4259">
        <v>2021725</v>
      </c>
      <c r="E4259" t="s">
        <v>257</v>
      </c>
      <c r="F4259" t="s">
        <v>214</v>
      </c>
      <c r="G4259" t="s">
        <v>215</v>
      </c>
      <c r="H4259">
        <v>2</v>
      </c>
      <c r="I4259">
        <v>2018</v>
      </c>
      <c r="J4259">
        <v>1</v>
      </c>
      <c r="L4259">
        <v>23108653</v>
      </c>
      <c r="M4259">
        <v>5.5</v>
      </c>
      <c r="P4259" s="29">
        <f t="shared" si="177"/>
        <v>0.75</v>
      </c>
    </row>
    <row r="4260" spans="1:16" hidden="1" x14ac:dyDescent="0.25">
      <c r="A4260">
        <v>191738535</v>
      </c>
      <c r="B4260">
        <v>803401</v>
      </c>
      <c r="C4260" t="s">
        <v>318</v>
      </c>
      <c r="D4260">
        <v>2005120</v>
      </c>
      <c r="E4260" t="s">
        <v>293</v>
      </c>
      <c r="F4260" t="s">
        <v>214</v>
      </c>
      <c r="G4260" t="s">
        <v>215</v>
      </c>
      <c r="H4260">
        <v>2</v>
      </c>
      <c r="I4260">
        <v>2018</v>
      </c>
      <c r="J4260">
        <v>2</v>
      </c>
      <c r="L4260">
        <v>23116695</v>
      </c>
      <c r="M4260">
        <v>4</v>
      </c>
      <c r="P4260" s="29">
        <f t="shared" si="177"/>
        <v>0.5</v>
      </c>
    </row>
    <row r="4261" spans="1:16" hidden="1" x14ac:dyDescent="0.25">
      <c r="A4261">
        <v>191738535</v>
      </c>
      <c r="B4261">
        <v>803401</v>
      </c>
      <c r="C4261" t="s">
        <v>318</v>
      </c>
      <c r="D4261">
        <v>2004591</v>
      </c>
      <c r="E4261" t="s">
        <v>271</v>
      </c>
      <c r="F4261" t="s">
        <v>214</v>
      </c>
      <c r="G4261" t="s">
        <v>215</v>
      </c>
      <c r="H4261">
        <v>2</v>
      </c>
      <c r="I4261">
        <v>2018</v>
      </c>
      <c r="J4261">
        <v>2</v>
      </c>
      <c r="L4261">
        <v>23115874</v>
      </c>
      <c r="M4261">
        <v>4.8</v>
      </c>
      <c r="P4261" s="29">
        <f t="shared" si="177"/>
        <v>0.6333333333333333</v>
      </c>
    </row>
    <row r="4262" spans="1:16" hidden="1" x14ac:dyDescent="0.25">
      <c r="A4262">
        <v>191738535</v>
      </c>
      <c r="B4262">
        <v>803401</v>
      </c>
      <c r="C4262" t="s">
        <v>318</v>
      </c>
      <c r="D4262">
        <v>2019271</v>
      </c>
      <c r="E4262" t="s">
        <v>236</v>
      </c>
      <c r="F4262" t="s">
        <v>214</v>
      </c>
      <c r="G4262" t="s">
        <v>215</v>
      </c>
      <c r="H4262">
        <v>2</v>
      </c>
      <c r="I4262">
        <v>2018</v>
      </c>
      <c r="J4262">
        <v>2</v>
      </c>
      <c r="L4262">
        <v>23114518</v>
      </c>
      <c r="M4262">
        <v>4.9000000000000004</v>
      </c>
      <c r="P4262" s="29">
        <f t="shared" si="177"/>
        <v>0.65</v>
      </c>
    </row>
    <row r="4263" spans="1:16" hidden="1" x14ac:dyDescent="0.25">
      <c r="A4263">
        <v>191738535</v>
      </c>
      <c r="B4263">
        <v>803401</v>
      </c>
      <c r="C4263" t="s">
        <v>318</v>
      </c>
      <c r="D4263">
        <v>2021638</v>
      </c>
      <c r="E4263" t="s">
        <v>250</v>
      </c>
      <c r="F4263" t="s">
        <v>214</v>
      </c>
      <c r="G4263" t="s">
        <v>215</v>
      </c>
      <c r="H4263">
        <v>3</v>
      </c>
      <c r="I4263">
        <v>2018</v>
      </c>
      <c r="J4263">
        <v>2</v>
      </c>
      <c r="L4263">
        <v>23116219</v>
      </c>
      <c r="M4263">
        <v>3.1</v>
      </c>
      <c r="P4263" s="29">
        <f t="shared" si="177"/>
        <v>0.35000000000000003</v>
      </c>
    </row>
    <row r="4264" spans="1:16" hidden="1" x14ac:dyDescent="0.25">
      <c r="A4264">
        <v>191738535</v>
      </c>
      <c r="B4264">
        <v>803401</v>
      </c>
      <c r="C4264" t="s">
        <v>318</v>
      </c>
      <c r="D4264">
        <v>2021781</v>
      </c>
      <c r="E4264" t="s">
        <v>235</v>
      </c>
      <c r="F4264" t="s">
        <v>214</v>
      </c>
      <c r="G4264" t="s">
        <v>215</v>
      </c>
      <c r="H4264">
        <v>3</v>
      </c>
      <c r="I4264">
        <v>2018</v>
      </c>
      <c r="J4264">
        <v>2</v>
      </c>
      <c r="L4264">
        <v>23116294</v>
      </c>
      <c r="M4264">
        <v>3.5</v>
      </c>
      <c r="P4264" s="29">
        <f t="shared" si="177"/>
        <v>0.41666666666666669</v>
      </c>
    </row>
    <row r="4265" spans="1:16" hidden="1" x14ac:dyDescent="0.25">
      <c r="A4265">
        <v>191738535</v>
      </c>
      <c r="B4265">
        <v>803401</v>
      </c>
      <c r="C4265" t="s">
        <v>318</v>
      </c>
      <c r="D4265">
        <v>2021596</v>
      </c>
      <c r="E4265" t="s">
        <v>294</v>
      </c>
      <c r="F4265" t="s">
        <v>214</v>
      </c>
      <c r="G4265" t="s">
        <v>215</v>
      </c>
      <c r="H4265">
        <v>2</v>
      </c>
      <c r="I4265">
        <v>2018</v>
      </c>
      <c r="J4265">
        <v>2</v>
      </c>
      <c r="L4265">
        <v>23116284</v>
      </c>
      <c r="M4265">
        <v>5</v>
      </c>
      <c r="P4265" s="29">
        <f t="shared" ref="P4265:P4296" si="178">IF(AND(ISNUMBER(M4265),H4265&lt;&gt;4),(M4265-1)/6,IF(H4265=4,"DRP",IF(AND(H4265=3,M4265="NA"),"BAD",IF(AND(H4265=2),"CVL",IF(AND(H4265=1,ISBLANK(M4265)),"NULL","UNK")))))</f>
        <v>0.66666666666666663</v>
      </c>
    </row>
    <row r="4266" spans="1:16" hidden="1" x14ac:dyDescent="0.25">
      <c r="A4266">
        <v>191738535</v>
      </c>
      <c r="B4266">
        <v>803401</v>
      </c>
      <c r="C4266" t="s">
        <v>318</v>
      </c>
      <c r="D4266">
        <v>2024862</v>
      </c>
      <c r="E4266" t="s">
        <v>289</v>
      </c>
      <c r="F4266" t="s">
        <v>214</v>
      </c>
      <c r="G4266" t="s">
        <v>215</v>
      </c>
      <c r="H4266">
        <v>2</v>
      </c>
      <c r="I4266">
        <v>2018</v>
      </c>
      <c r="J4266">
        <v>2</v>
      </c>
      <c r="L4266">
        <v>23115892</v>
      </c>
      <c r="M4266">
        <v>5.7</v>
      </c>
      <c r="P4266" s="29">
        <f t="shared" si="178"/>
        <v>0.78333333333333333</v>
      </c>
    </row>
    <row r="4267" spans="1:16" hidden="1" x14ac:dyDescent="0.25">
      <c r="A4267">
        <v>191738535</v>
      </c>
      <c r="B4267">
        <v>803401</v>
      </c>
      <c r="C4267" t="s">
        <v>318</v>
      </c>
      <c r="D4267">
        <v>2004591</v>
      </c>
      <c r="E4267" t="s">
        <v>271</v>
      </c>
      <c r="F4267" t="s">
        <v>214</v>
      </c>
      <c r="G4267" t="s">
        <v>215</v>
      </c>
      <c r="H4267">
        <v>4</v>
      </c>
      <c r="I4267">
        <v>2018</v>
      </c>
      <c r="J4267">
        <v>2</v>
      </c>
      <c r="L4267">
        <v>23115874</v>
      </c>
      <c r="P4267" s="29" t="str">
        <f t="shared" si="178"/>
        <v>DRP</v>
      </c>
    </row>
    <row r="4268" spans="1:16" hidden="1" x14ac:dyDescent="0.25">
      <c r="A4268">
        <v>191738535</v>
      </c>
      <c r="B4268">
        <v>803401</v>
      </c>
      <c r="C4268" t="s">
        <v>318</v>
      </c>
      <c r="D4268">
        <v>2004752</v>
      </c>
      <c r="E4268" t="s">
        <v>290</v>
      </c>
      <c r="F4268" t="s">
        <v>214</v>
      </c>
      <c r="G4268" t="s">
        <v>215</v>
      </c>
      <c r="H4268">
        <v>4</v>
      </c>
      <c r="I4268">
        <v>2018</v>
      </c>
      <c r="J4268">
        <v>2</v>
      </c>
      <c r="L4268">
        <v>23115876</v>
      </c>
      <c r="P4268" s="29" t="str">
        <f t="shared" si="178"/>
        <v>DRP</v>
      </c>
    </row>
    <row r="4269" spans="1:16" hidden="1" x14ac:dyDescent="0.25">
      <c r="A4269">
        <v>191738535</v>
      </c>
      <c r="B4269">
        <v>803401</v>
      </c>
      <c r="C4269" t="s">
        <v>318</v>
      </c>
      <c r="D4269">
        <v>2021591</v>
      </c>
      <c r="E4269" t="s">
        <v>240</v>
      </c>
      <c r="F4269" t="s">
        <v>214</v>
      </c>
      <c r="G4269" t="s">
        <v>215</v>
      </c>
      <c r="H4269">
        <v>2</v>
      </c>
      <c r="I4269">
        <v>2019</v>
      </c>
      <c r="J4269">
        <v>1</v>
      </c>
      <c r="L4269">
        <v>23119974</v>
      </c>
      <c r="M4269">
        <v>5.6</v>
      </c>
      <c r="P4269" s="29">
        <f t="shared" si="178"/>
        <v>0.76666666666666661</v>
      </c>
    </row>
    <row r="4270" spans="1:16" hidden="1" x14ac:dyDescent="0.25">
      <c r="A4270">
        <v>191738535</v>
      </c>
      <c r="B4270">
        <v>803401</v>
      </c>
      <c r="C4270" t="s">
        <v>318</v>
      </c>
      <c r="D4270">
        <v>2004586</v>
      </c>
      <c r="E4270" t="s">
        <v>325</v>
      </c>
      <c r="F4270" t="s">
        <v>214</v>
      </c>
      <c r="G4270" t="s">
        <v>215</v>
      </c>
      <c r="H4270">
        <v>3</v>
      </c>
      <c r="I4270">
        <v>2019</v>
      </c>
      <c r="J4270">
        <v>1</v>
      </c>
      <c r="L4270">
        <v>23120018</v>
      </c>
      <c r="M4270">
        <v>3.3</v>
      </c>
      <c r="P4270" s="29">
        <f t="shared" si="178"/>
        <v>0.3833333333333333</v>
      </c>
    </row>
    <row r="4271" spans="1:16" hidden="1" x14ac:dyDescent="0.25">
      <c r="A4271">
        <v>191738535</v>
      </c>
      <c r="B4271">
        <v>803401</v>
      </c>
      <c r="C4271" t="s">
        <v>318</v>
      </c>
      <c r="D4271">
        <v>2021781</v>
      </c>
      <c r="E4271" t="s">
        <v>235</v>
      </c>
      <c r="F4271" t="s">
        <v>214</v>
      </c>
      <c r="G4271" t="s">
        <v>215</v>
      </c>
      <c r="H4271">
        <v>2</v>
      </c>
      <c r="I4271">
        <v>2019</v>
      </c>
      <c r="J4271">
        <v>1</v>
      </c>
      <c r="L4271">
        <v>23122093</v>
      </c>
      <c r="M4271">
        <v>4.2</v>
      </c>
      <c r="P4271" s="29">
        <f t="shared" si="178"/>
        <v>0.53333333333333333</v>
      </c>
    </row>
    <row r="4272" spans="1:16" hidden="1" x14ac:dyDescent="0.25">
      <c r="A4272">
        <v>191738535</v>
      </c>
      <c r="B4272">
        <v>803401</v>
      </c>
      <c r="C4272" t="s">
        <v>318</v>
      </c>
      <c r="D4272">
        <v>2004752</v>
      </c>
      <c r="E4272" t="s">
        <v>290</v>
      </c>
      <c r="F4272" t="s">
        <v>214</v>
      </c>
      <c r="G4272" t="s">
        <v>215</v>
      </c>
      <c r="H4272">
        <v>3</v>
      </c>
      <c r="I4272">
        <v>2019</v>
      </c>
      <c r="J4272">
        <v>1</v>
      </c>
      <c r="L4272">
        <v>23123926</v>
      </c>
      <c r="M4272">
        <v>3.6</v>
      </c>
      <c r="P4272" s="29">
        <f t="shared" si="178"/>
        <v>0.43333333333333335</v>
      </c>
    </row>
    <row r="4273" spans="1:16" hidden="1" x14ac:dyDescent="0.25">
      <c r="A4273">
        <v>191738535</v>
      </c>
      <c r="B4273">
        <v>803401</v>
      </c>
      <c r="C4273" t="s">
        <v>318</v>
      </c>
      <c r="D4273">
        <v>2021638</v>
      </c>
      <c r="E4273" t="s">
        <v>250</v>
      </c>
      <c r="F4273" t="s">
        <v>214</v>
      </c>
      <c r="G4273" t="s">
        <v>215</v>
      </c>
      <c r="H4273">
        <v>2</v>
      </c>
      <c r="I4273">
        <v>2019</v>
      </c>
      <c r="J4273">
        <v>1</v>
      </c>
      <c r="L4273">
        <v>23122084</v>
      </c>
      <c r="M4273">
        <v>4.5</v>
      </c>
      <c r="P4273" s="29">
        <f t="shared" si="178"/>
        <v>0.58333333333333337</v>
      </c>
    </row>
    <row r="4274" spans="1:16" hidden="1" x14ac:dyDescent="0.25">
      <c r="A4274">
        <v>191738535</v>
      </c>
      <c r="B4274">
        <v>803401</v>
      </c>
      <c r="C4274" t="s">
        <v>318</v>
      </c>
      <c r="D4274">
        <v>2021750</v>
      </c>
      <c r="E4274" t="s">
        <v>296</v>
      </c>
      <c r="F4274" t="s">
        <v>214</v>
      </c>
      <c r="G4274" t="s">
        <v>215</v>
      </c>
      <c r="H4274">
        <v>1</v>
      </c>
      <c r="I4274">
        <v>2019</v>
      </c>
      <c r="J4274">
        <v>2</v>
      </c>
      <c r="L4274">
        <v>23129190</v>
      </c>
      <c r="P4274" s="29" t="str">
        <f t="shared" si="178"/>
        <v>NULL</v>
      </c>
    </row>
    <row r="4275" spans="1:16" hidden="1" x14ac:dyDescent="0.25">
      <c r="A4275">
        <v>191738535</v>
      </c>
      <c r="B4275">
        <v>803401</v>
      </c>
      <c r="C4275" t="s">
        <v>318</v>
      </c>
      <c r="D4275">
        <v>2021787</v>
      </c>
      <c r="E4275" t="s">
        <v>292</v>
      </c>
      <c r="F4275" t="s">
        <v>214</v>
      </c>
      <c r="G4275" t="s">
        <v>215</v>
      </c>
      <c r="H4275">
        <v>1</v>
      </c>
      <c r="I4275">
        <v>2019</v>
      </c>
      <c r="J4275">
        <v>2</v>
      </c>
      <c r="L4275">
        <v>23129786</v>
      </c>
      <c r="P4275" s="29" t="str">
        <f t="shared" si="178"/>
        <v>NULL</v>
      </c>
    </row>
    <row r="4276" spans="1:16" hidden="1" x14ac:dyDescent="0.25">
      <c r="A4276">
        <v>191738535</v>
      </c>
      <c r="B4276">
        <v>803401</v>
      </c>
      <c r="C4276" t="s">
        <v>318</v>
      </c>
      <c r="D4276">
        <v>2021615</v>
      </c>
      <c r="E4276" t="s">
        <v>255</v>
      </c>
      <c r="F4276" t="s">
        <v>214</v>
      </c>
      <c r="G4276" t="s">
        <v>215</v>
      </c>
      <c r="H4276">
        <v>1</v>
      </c>
      <c r="I4276">
        <v>2019</v>
      </c>
      <c r="J4276">
        <v>2</v>
      </c>
      <c r="L4276">
        <v>23129300</v>
      </c>
      <c r="P4276" s="29" t="str">
        <f t="shared" si="178"/>
        <v>NULL</v>
      </c>
    </row>
    <row r="4277" spans="1:16" hidden="1" x14ac:dyDescent="0.25">
      <c r="A4277">
        <v>191738535</v>
      </c>
      <c r="B4277">
        <v>803401</v>
      </c>
      <c r="C4277" t="s">
        <v>318</v>
      </c>
      <c r="D4277">
        <v>2021640</v>
      </c>
      <c r="E4277" t="s">
        <v>227</v>
      </c>
      <c r="F4277" t="s">
        <v>214</v>
      </c>
      <c r="G4277" t="s">
        <v>215</v>
      </c>
      <c r="H4277">
        <v>1</v>
      </c>
      <c r="I4277">
        <v>2019</v>
      </c>
      <c r="J4277">
        <v>2</v>
      </c>
      <c r="L4277">
        <v>23127005</v>
      </c>
      <c r="P4277" s="29" t="str">
        <f t="shared" si="178"/>
        <v>NULL</v>
      </c>
    </row>
    <row r="4278" spans="1:16" hidden="1" x14ac:dyDescent="0.25">
      <c r="A4278">
        <v>191738535</v>
      </c>
      <c r="B4278">
        <v>803401</v>
      </c>
      <c r="C4278" t="s">
        <v>318</v>
      </c>
      <c r="D4278">
        <v>2021679</v>
      </c>
      <c r="E4278" t="s">
        <v>259</v>
      </c>
      <c r="F4278" t="s">
        <v>214</v>
      </c>
      <c r="G4278" t="s">
        <v>215</v>
      </c>
      <c r="H4278">
        <v>1</v>
      </c>
      <c r="I4278">
        <v>2019</v>
      </c>
      <c r="J4278">
        <v>2</v>
      </c>
      <c r="L4278">
        <v>23127023</v>
      </c>
      <c r="P4278" s="29" t="str">
        <f t="shared" si="178"/>
        <v>NULL</v>
      </c>
    </row>
    <row r="4279" spans="1:16" hidden="1" x14ac:dyDescent="0.25">
      <c r="A4279">
        <v>191738535</v>
      </c>
      <c r="B4279">
        <v>803401</v>
      </c>
      <c r="C4279" t="s">
        <v>318</v>
      </c>
      <c r="D4279">
        <v>2004586</v>
      </c>
      <c r="E4279" t="s">
        <v>325</v>
      </c>
      <c r="F4279" t="s">
        <v>214</v>
      </c>
      <c r="G4279" t="s">
        <v>215</v>
      </c>
      <c r="H4279">
        <v>1</v>
      </c>
      <c r="I4279">
        <v>2019</v>
      </c>
      <c r="J4279">
        <v>2</v>
      </c>
      <c r="L4279">
        <v>23130406</v>
      </c>
      <c r="P4279" s="29" t="str">
        <f t="shared" si="178"/>
        <v>NULL</v>
      </c>
    </row>
    <row r="4280" spans="1:16" hidden="1" x14ac:dyDescent="0.25">
      <c r="A4280">
        <v>191738535</v>
      </c>
      <c r="B4280">
        <v>803401</v>
      </c>
      <c r="C4280" t="s">
        <v>318</v>
      </c>
      <c r="D4280">
        <v>2004752</v>
      </c>
      <c r="E4280" t="s">
        <v>290</v>
      </c>
      <c r="F4280" t="s">
        <v>214</v>
      </c>
      <c r="G4280" t="s">
        <v>215</v>
      </c>
      <c r="H4280">
        <v>1</v>
      </c>
      <c r="I4280">
        <v>2019</v>
      </c>
      <c r="J4280">
        <v>2</v>
      </c>
      <c r="L4280">
        <v>23120030</v>
      </c>
      <c r="P4280" s="29" t="str">
        <f t="shared" si="178"/>
        <v>NULL</v>
      </c>
    </row>
    <row r="4281" spans="1:16" hidden="1" x14ac:dyDescent="0.25">
      <c r="A4281">
        <v>191744187</v>
      </c>
      <c r="B4281">
        <v>803401</v>
      </c>
      <c r="C4281" t="s">
        <v>318</v>
      </c>
      <c r="D4281">
        <v>2004098</v>
      </c>
      <c r="E4281" t="s">
        <v>213</v>
      </c>
      <c r="F4281" t="s">
        <v>214</v>
      </c>
      <c r="G4281" t="s">
        <v>215</v>
      </c>
      <c r="H4281">
        <v>2</v>
      </c>
      <c r="I4281">
        <v>2016</v>
      </c>
      <c r="J4281">
        <v>1</v>
      </c>
      <c r="L4281">
        <v>23081503</v>
      </c>
      <c r="M4281">
        <v>6.7</v>
      </c>
      <c r="P4281" s="29">
        <f t="shared" si="178"/>
        <v>0.95000000000000007</v>
      </c>
    </row>
    <row r="4282" spans="1:16" hidden="1" x14ac:dyDescent="0.25">
      <c r="A4282">
        <v>191744187</v>
      </c>
      <c r="B4282">
        <v>803401</v>
      </c>
      <c r="C4282" t="s">
        <v>318</v>
      </c>
      <c r="D4282">
        <v>2021600</v>
      </c>
      <c r="E4282" t="s">
        <v>219</v>
      </c>
      <c r="F4282" t="s">
        <v>214</v>
      </c>
      <c r="G4282" t="s">
        <v>215</v>
      </c>
      <c r="H4282">
        <v>3</v>
      </c>
      <c r="I4282">
        <v>2016</v>
      </c>
      <c r="J4282">
        <v>1</v>
      </c>
      <c r="L4282">
        <v>23081079</v>
      </c>
      <c r="M4282">
        <v>3.1</v>
      </c>
      <c r="P4282" s="29">
        <f t="shared" si="178"/>
        <v>0.35000000000000003</v>
      </c>
    </row>
    <row r="4283" spans="1:16" hidden="1" x14ac:dyDescent="0.25">
      <c r="A4283">
        <v>191744187</v>
      </c>
      <c r="B4283">
        <v>803401</v>
      </c>
      <c r="C4283" t="s">
        <v>318</v>
      </c>
      <c r="D4283">
        <v>2005099</v>
      </c>
      <c r="E4283" t="s">
        <v>217</v>
      </c>
      <c r="F4283" t="s">
        <v>214</v>
      </c>
      <c r="G4283" t="s">
        <v>215</v>
      </c>
      <c r="H4283">
        <v>2</v>
      </c>
      <c r="I4283">
        <v>2016</v>
      </c>
      <c r="J4283">
        <v>1</v>
      </c>
      <c r="L4283">
        <v>23081375</v>
      </c>
      <c r="M4283">
        <v>4.0999999999999996</v>
      </c>
      <c r="P4283" s="29">
        <f t="shared" si="178"/>
        <v>0.51666666666666661</v>
      </c>
    </row>
    <row r="4284" spans="1:16" hidden="1" x14ac:dyDescent="0.25">
      <c r="A4284">
        <v>191744187</v>
      </c>
      <c r="B4284">
        <v>803401</v>
      </c>
      <c r="C4284" t="s">
        <v>318</v>
      </c>
      <c r="D4284">
        <v>2005118</v>
      </c>
      <c r="E4284" t="s">
        <v>223</v>
      </c>
      <c r="F4284" t="s">
        <v>214</v>
      </c>
      <c r="G4284" t="s">
        <v>215</v>
      </c>
      <c r="H4284">
        <v>2</v>
      </c>
      <c r="I4284">
        <v>2016</v>
      </c>
      <c r="J4284">
        <v>1</v>
      </c>
      <c r="L4284">
        <v>23081293</v>
      </c>
      <c r="M4284">
        <v>4</v>
      </c>
      <c r="P4284" s="29">
        <f t="shared" si="178"/>
        <v>0.5</v>
      </c>
    </row>
    <row r="4285" spans="1:16" hidden="1" x14ac:dyDescent="0.25">
      <c r="A4285">
        <v>191744187</v>
      </c>
      <c r="B4285">
        <v>803401</v>
      </c>
      <c r="C4285" t="s">
        <v>318</v>
      </c>
      <c r="D4285">
        <v>2021754</v>
      </c>
      <c r="E4285" t="s">
        <v>216</v>
      </c>
      <c r="F4285" t="s">
        <v>214</v>
      </c>
      <c r="G4285" t="s">
        <v>215</v>
      </c>
      <c r="H4285">
        <v>3</v>
      </c>
      <c r="I4285">
        <v>2016</v>
      </c>
      <c r="J4285">
        <v>1</v>
      </c>
      <c r="L4285">
        <v>23081092</v>
      </c>
      <c r="M4285">
        <v>2.8</v>
      </c>
      <c r="P4285" s="29">
        <f t="shared" si="178"/>
        <v>0.3</v>
      </c>
    </row>
    <row r="4286" spans="1:16" hidden="1" x14ac:dyDescent="0.25">
      <c r="A4286">
        <v>191744187</v>
      </c>
      <c r="B4286">
        <v>803401</v>
      </c>
      <c r="C4286" t="s">
        <v>318</v>
      </c>
      <c r="D4286">
        <v>2005102</v>
      </c>
      <c r="E4286" t="s">
        <v>218</v>
      </c>
      <c r="F4286" t="s">
        <v>214</v>
      </c>
      <c r="G4286" t="s">
        <v>215</v>
      </c>
      <c r="H4286">
        <v>3</v>
      </c>
      <c r="I4286">
        <v>2016</v>
      </c>
      <c r="J4286">
        <v>1</v>
      </c>
      <c r="L4286">
        <v>23081382</v>
      </c>
      <c r="M4286">
        <v>3.2</v>
      </c>
      <c r="P4286" s="29">
        <f t="shared" si="178"/>
        <v>0.3666666666666667</v>
      </c>
    </row>
    <row r="4287" spans="1:16" hidden="1" x14ac:dyDescent="0.25">
      <c r="A4287">
        <v>191744187</v>
      </c>
      <c r="B4287">
        <v>803401</v>
      </c>
      <c r="C4287" t="s">
        <v>318</v>
      </c>
      <c r="D4287">
        <v>2005102</v>
      </c>
      <c r="E4287" t="s">
        <v>218</v>
      </c>
      <c r="F4287" t="s">
        <v>214</v>
      </c>
      <c r="G4287" t="s">
        <v>215</v>
      </c>
      <c r="H4287">
        <v>3</v>
      </c>
      <c r="I4287">
        <v>2016</v>
      </c>
      <c r="J4287">
        <v>2</v>
      </c>
      <c r="L4287">
        <v>23086740</v>
      </c>
      <c r="M4287">
        <v>2.9</v>
      </c>
      <c r="P4287" s="29">
        <f t="shared" si="178"/>
        <v>0.31666666666666665</v>
      </c>
    </row>
    <row r="4288" spans="1:16" hidden="1" x14ac:dyDescent="0.25">
      <c r="A4288">
        <v>191744187</v>
      </c>
      <c r="B4288">
        <v>803401</v>
      </c>
      <c r="C4288" t="s">
        <v>318</v>
      </c>
      <c r="D4288">
        <v>2005131</v>
      </c>
      <c r="E4288" t="s">
        <v>228</v>
      </c>
      <c r="F4288" t="s">
        <v>214</v>
      </c>
      <c r="G4288" t="s">
        <v>215</v>
      </c>
      <c r="H4288">
        <v>2</v>
      </c>
      <c r="I4288">
        <v>2016</v>
      </c>
      <c r="J4288">
        <v>2</v>
      </c>
      <c r="L4288">
        <v>23086517</v>
      </c>
      <c r="M4288">
        <v>5.8</v>
      </c>
      <c r="P4288" s="29">
        <f t="shared" si="178"/>
        <v>0.79999999999999993</v>
      </c>
    </row>
    <row r="4289" spans="1:16" hidden="1" x14ac:dyDescent="0.25">
      <c r="A4289">
        <v>191744187</v>
      </c>
      <c r="B4289">
        <v>803401</v>
      </c>
      <c r="C4289" t="s">
        <v>318</v>
      </c>
      <c r="D4289">
        <v>2021600</v>
      </c>
      <c r="E4289" t="s">
        <v>219</v>
      </c>
      <c r="F4289" t="s">
        <v>214</v>
      </c>
      <c r="G4289" t="s">
        <v>215</v>
      </c>
      <c r="H4289">
        <v>3</v>
      </c>
      <c r="I4289">
        <v>2016</v>
      </c>
      <c r="J4289">
        <v>2</v>
      </c>
      <c r="L4289">
        <v>23086547</v>
      </c>
      <c r="M4289">
        <v>2.7</v>
      </c>
      <c r="P4289" s="29">
        <f t="shared" si="178"/>
        <v>0.28333333333333338</v>
      </c>
    </row>
    <row r="4290" spans="1:16" hidden="1" x14ac:dyDescent="0.25">
      <c r="A4290">
        <v>191744187</v>
      </c>
      <c r="B4290">
        <v>803401</v>
      </c>
      <c r="C4290" t="s">
        <v>318</v>
      </c>
      <c r="D4290">
        <v>2021754</v>
      </c>
      <c r="E4290" t="s">
        <v>216</v>
      </c>
      <c r="F4290" t="s">
        <v>214</v>
      </c>
      <c r="G4290" t="s">
        <v>215</v>
      </c>
      <c r="H4290">
        <v>3</v>
      </c>
      <c r="I4290">
        <v>2016</v>
      </c>
      <c r="J4290">
        <v>2</v>
      </c>
      <c r="L4290">
        <v>23086733</v>
      </c>
      <c r="M4290">
        <v>3.1</v>
      </c>
      <c r="P4290" s="29">
        <f t="shared" si="178"/>
        <v>0.35000000000000003</v>
      </c>
    </row>
    <row r="4291" spans="1:16" hidden="1" x14ac:dyDescent="0.25">
      <c r="A4291">
        <v>191744187</v>
      </c>
      <c r="B4291">
        <v>803401</v>
      </c>
      <c r="C4291" t="s">
        <v>318</v>
      </c>
      <c r="D4291">
        <v>2005117</v>
      </c>
      <c r="E4291" t="s">
        <v>220</v>
      </c>
      <c r="F4291" t="s">
        <v>214</v>
      </c>
      <c r="G4291" t="s">
        <v>215</v>
      </c>
      <c r="H4291">
        <v>3</v>
      </c>
      <c r="I4291">
        <v>2016</v>
      </c>
      <c r="J4291">
        <v>2</v>
      </c>
      <c r="L4291">
        <v>23084480</v>
      </c>
      <c r="M4291">
        <v>3.7</v>
      </c>
      <c r="P4291" s="29">
        <f t="shared" si="178"/>
        <v>0.45</v>
      </c>
    </row>
    <row r="4292" spans="1:16" hidden="1" x14ac:dyDescent="0.25">
      <c r="A4292">
        <v>191744187</v>
      </c>
      <c r="B4292">
        <v>803401</v>
      </c>
      <c r="C4292" t="s">
        <v>318</v>
      </c>
      <c r="D4292">
        <v>2021580</v>
      </c>
      <c r="E4292" t="s">
        <v>241</v>
      </c>
      <c r="F4292" t="s">
        <v>214</v>
      </c>
      <c r="G4292" t="s">
        <v>215</v>
      </c>
      <c r="H4292">
        <v>3</v>
      </c>
      <c r="I4292">
        <v>2016</v>
      </c>
      <c r="J4292">
        <v>2</v>
      </c>
      <c r="L4292">
        <v>23086825</v>
      </c>
      <c r="M4292" t="s">
        <v>221</v>
      </c>
      <c r="P4292" s="29" t="str">
        <f t="shared" si="178"/>
        <v>BAD</v>
      </c>
    </row>
    <row r="4293" spans="1:16" hidden="1" x14ac:dyDescent="0.25">
      <c r="A4293">
        <v>191744187</v>
      </c>
      <c r="B4293">
        <v>803401</v>
      </c>
      <c r="C4293" t="s">
        <v>318</v>
      </c>
      <c r="D4293">
        <v>2004116</v>
      </c>
      <c r="E4293" t="s">
        <v>229</v>
      </c>
      <c r="F4293" t="s">
        <v>214</v>
      </c>
      <c r="G4293" t="s">
        <v>215</v>
      </c>
      <c r="H4293">
        <v>2</v>
      </c>
      <c r="I4293">
        <v>2016</v>
      </c>
      <c r="J4293">
        <v>2</v>
      </c>
      <c r="L4293">
        <v>23085559</v>
      </c>
      <c r="M4293">
        <v>5.3</v>
      </c>
      <c r="P4293" s="29">
        <f t="shared" si="178"/>
        <v>0.71666666666666667</v>
      </c>
    </row>
    <row r="4294" spans="1:16" hidden="1" x14ac:dyDescent="0.25">
      <c r="A4294">
        <v>191744187</v>
      </c>
      <c r="B4294">
        <v>803401</v>
      </c>
      <c r="C4294" t="s">
        <v>318</v>
      </c>
      <c r="D4294">
        <v>2021580</v>
      </c>
      <c r="E4294" t="s">
        <v>241</v>
      </c>
      <c r="F4294" t="s">
        <v>214</v>
      </c>
      <c r="G4294" t="s">
        <v>215</v>
      </c>
      <c r="H4294">
        <v>4</v>
      </c>
      <c r="I4294">
        <v>2016</v>
      </c>
      <c r="J4294">
        <v>2</v>
      </c>
      <c r="L4294">
        <v>23086827</v>
      </c>
      <c r="P4294" s="29" t="str">
        <f t="shared" si="178"/>
        <v>DRP</v>
      </c>
    </row>
    <row r="4295" spans="1:16" hidden="1" x14ac:dyDescent="0.25">
      <c r="A4295">
        <v>191744187</v>
      </c>
      <c r="B4295">
        <v>803401</v>
      </c>
      <c r="C4295" t="s">
        <v>318</v>
      </c>
      <c r="D4295">
        <v>2005117</v>
      </c>
      <c r="E4295" t="s">
        <v>220</v>
      </c>
      <c r="F4295" t="s">
        <v>214</v>
      </c>
      <c r="G4295" t="s">
        <v>215</v>
      </c>
      <c r="H4295">
        <v>2</v>
      </c>
      <c r="I4295">
        <v>2017</v>
      </c>
      <c r="J4295">
        <v>1</v>
      </c>
      <c r="L4295">
        <v>23091396</v>
      </c>
      <c r="M4295">
        <v>4.7</v>
      </c>
      <c r="P4295" s="29">
        <f t="shared" si="178"/>
        <v>0.6166666666666667</v>
      </c>
    </row>
    <row r="4296" spans="1:16" hidden="1" x14ac:dyDescent="0.25">
      <c r="A4296">
        <v>191744187</v>
      </c>
      <c r="B4296">
        <v>803401</v>
      </c>
      <c r="C4296" t="s">
        <v>318</v>
      </c>
      <c r="D4296">
        <v>2005102</v>
      </c>
      <c r="E4296" t="s">
        <v>218</v>
      </c>
      <c r="F4296" t="s">
        <v>214</v>
      </c>
      <c r="G4296" t="s">
        <v>215</v>
      </c>
      <c r="H4296">
        <v>2</v>
      </c>
      <c r="I4296">
        <v>2017</v>
      </c>
      <c r="J4296">
        <v>1</v>
      </c>
      <c r="L4296">
        <v>23092918</v>
      </c>
      <c r="M4296">
        <v>4.8</v>
      </c>
      <c r="P4296" s="29">
        <f t="shared" si="178"/>
        <v>0.6333333333333333</v>
      </c>
    </row>
    <row r="4297" spans="1:16" hidden="1" x14ac:dyDescent="0.25">
      <c r="A4297">
        <v>191744187</v>
      </c>
      <c r="B4297">
        <v>803401</v>
      </c>
      <c r="C4297" t="s">
        <v>318</v>
      </c>
      <c r="D4297">
        <v>2021754</v>
      </c>
      <c r="E4297" t="s">
        <v>216</v>
      </c>
      <c r="F4297" t="s">
        <v>214</v>
      </c>
      <c r="G4297" t="s">
        <v>215</v>
      </c>
      <c r="H4297">
        <v>2</v>
      </c>
      <c r="I4297">
        <v>2017</v>
      </c>
      <c r="J4297">
        <v>1</v>
      </c>
      <c r="L4297">
        <v>23092900</v>
      </c>
      <c r="M4297">
        <v>4</v>
      </c>
      <c r="P4297" s="29">
        <f t="shared" ref="P4297:P4321" si="179">IF(AND(ISNUMBER(M4297),H4297&lt;&gt;4),(M4297-1)/6,IF(H4297=4,"DRP",IF(AND(H4297=3,M4297="NA"),"BAD",IF(AND(H4297=2),"CVL",IF(AND(H4297=1,ISBLANK(M4297)),"NULL","UNK")))))</f>
        <v>0.5</v>
      </c>
    </row>
    <row r="4298" spans="1:16" hidden="1" x14ac:dyDescent="0.25">
      <c r="A4298">
        <v>191744187</v>
      </c>
      <c r="B4298">
        <v>803401</v>
      </c>
      <c r="C4298" t="s">
        <v>318</v>
      </c>
      <c r="D4298">
        <v>2021580</v>
      </c>
      <c r="E4298" t="s">
        <v>241</v>
      </c>
      <c r="F4298" t="s">
        <v>214</v>
      </c>
      <c r="G4298" t="s">
        <v>215</v>
      </c>
      <c r="H4298">
        <v>3</v>
      </c>
      <c r="I4298">
        <v>2017</v>
      </c>
      <c r="J4298">
        <v>1</v>
      </c>
      <c r="L4298">
        <v>23092926</v>
      </c>
      <c r="M4298">
        <v>3.5</v>
      </c>
      <c r="P4298" s="29">
        <f t="shared" si="179"/>
        <v>0.41666666666666669</v>
      </c>
    </row>
    <row r="4299" spans="1:16" hidden="1" x14ac:dyDescent="0.25">
      <c r="A4299">
        <v>191744187</v>
      </c>
      <c r="B4299">
        <v>803401</v>
      </c>
      <c r="C4299" t="s">
        <v>318</v>
      </c>
      <c r="D4299">
        <v>2021600</v>
      </c>
      <c r="E4299" t="s">
        <v>219</v>
      </c>
      <c r="F4299" t="s">
        <v>214</v>
      </c>
      <c r="G4299" t="s">
        <v>215</v>
      </c>
      <c r="H4299">
        <v>2</v>
      </c>
      <c r="I4299">
        <v>2017</v>
      </c>
      <c r="J4299">
        <v>1</v>
      </c>
      <c r="L4299">
        <v>23092796</v>
      </c>
      <c r="M4299">
        <v>4</v>
      </c>
      <c r="P4299" s="29">
        <f t="shared" si="179"/>
        <v>0.5</v>
      </c>
    </row>
    <row r="4300" spans="1:16" hidden="1" x14ac:dyDescent="0.25">
      <c r="A4300">
        <v>191744187</v>
      </c>
      <c r="B4300">
        <v>803401</v>
      </c>
      <c r="C4300" t="s">
        <v>318</v>
      </c>
      <c r="D4300">
        <v>2021602</v>
      </c>
      <c r="E4300" t="s">
        <v>242</v>
      </c>
      <c r="F4300" t="s">
        <v>214</v>
      </c>
      <c r="G4300" t="s">
        <v>215</v>
      </c>
      <c r="H4300">
        <v>3</v>
      </c>
      <c r="I4300">
        <v>2017</v>
      </c>
      <c r="J4300">
        <v>2</v>
      </c>
      <c r="L4300">
        <v>23101093</v>
      </c>
      <c r="M4300" t="s">
        <v>221</v>
      </c>
      <c r="P4300" s="29" t="str">
        <f t="shared" si="179"/>
        <v>BAD</v>
      </c>
    </row>
    <row r="4301" spans="1:16" hidden="1" x14ac:dyDescent="0.25">
      <c r="A4301">
        <v>191744187</v>
      </c>
      <c r="B4301">
        <v>803401</v>
      </c>
      <c r="C4301" t="s">
        <v>318</v>
      </c>
      <c r="D4301">
        <v>2021763</v>
      </c>
      <c r="E4301" t="s">
        <v>298</v>
      </c>
      <c r="F4301" t="s">
        <v>214</v>
      </c>
      <c r="G4301" t="s">
        <v>215</v>
      </c>
      <c r="H4301">
        <v>3</v>
      </c>
      <c r="I4301">
        <v>2017</v>
      </c>
      <c r="J4301">
        <v>2</v>
      </c>
      <c r="L4301">
        <v>23097795</v>
      </c>
      <c r="M4301">
        <v>3.6</v>
      </c>
      <c r="P4301" s="29">
        <f t="shared" si="179"/>
        <v>0.43333333333333335</v>
      </c>
    </row>
    <row r="4302" spans="1:16" hidden="1" x14ac:dyDescent="0.25">
      <c r="A4302">
        <v>191744187</v>
      </c>
      <c r="B4302">
        <v>803401</v>
      </c>
      <c r="C4302" t="s">
        <v>318</v>
      </c>
      <c r="D4302">
        <v>2021756</v>
      </c>
      <c r="E4302" t="s">
        <v>253</v>
      </c>
      <c r="F4302" t="s">
        <v>214</v>
      </c>
      <c r="G4302" t="s">
        <v>215</v>
      </c>
      <c r="H4302">
        <v>3</v>
      </c>
      <c r="I4302">
        <v>2017</v>
      </c>
      <c r="J4302">
        <v>2</v>
      </c>
      <c r="L4302">
        <v>23101177</v>
      </c>
      <c r="M4302">
        <v>2.9</v>
      </c>
      <c r="P4302" s="29">
        <f t="shared" si="179"/>
        <v>0.31666666666666665</v>
      </c>
    </row>
    <row r="4303" spans="1:16" hidden="1" x14ac:dyDescent="0.25">
      <c r="A4303">
        <v>191744187</v>
      </c>
      <c r="B4303">
        <v>803401</v>
      </c>
      <c r="C4303" t="s">
        <v>318</v>
      </c>
      <c r="D4303">
        <v>2004112</v>
      </c>
      <c r="E4303" t="s">
        <v>244</v>
      </c>
      <c r="F4303" t="s">
        <v>214</v>
      </c>
      <c r="G4303" t="s">
        <v>215</v>
      </c>
      <c r="H4303">
        <v>2</v>
      </c>
      <c r="I4303">
        <v>2017</v>
      </c>
      <c r="J4303">
        <v>2</v>
      </c>
      <c r="L4303">
        <v>23098512</v>
      </c>
      <c r="M4303">
        <v>6.6</v>
      </c>
      <c r="P4303" s="29">
        <f t="shared" si="179"/>
        <v>0.93333333333333324</v>
      </c>
    </row>
    <row r="4304" spans="1:16" hidden="1" x14ac:dyDescent="0.25">
      <c r="A4304">
        <v>191744187</v>
      </c>
      <c r="B4304">
        <v>803401</v>
      </c>
      <c r="C4304" t="s">
        <v>318</v>
      </c>
      <c r="D4304">
        <v>2021580</v>
      </c>
      <c r="E4304" t="s">
        <v>241</v>
      </c>
      <c r="F4304" t="s">
        <v>214</v>
      </c>
      <c r="G4304" t="s">
        <v>215</v>
      </c>
      <c r="H4304">
        <v>3</v>
      </c>
      <c r="I4304">
        <v>2017</v>
      </c>
      <c r="J4304">
        <v>2</v>
      </c>
      <c r="L4304">
        <v>23101085</v>
      </c>
      <c r="M4304">
        <v>3</v>
      </c>
      <c r="P4304" s="29">
        <f t="shared" si="179"/>
        <v>0.33333333333333331</v>
      </c>
    </row>
    <row r="4305" spans="1:16" hidden="1" x14ac:dyDescent="0.25">
      <c r="A4305">
        <v>191744187</v>
      </c>
      <c r="B4305">
        <v>803401</v>
      </c>
      <c r="C4305" t="s">
        <v>318</v>
      </c>
      <c r="D4305">
        <v>2004591</v>
      </c>
      <c r="E4305" t="s">
        <v>271</v>
      </c>
      <c r="F4305" t="s">
        <v>214</v>
      </c>
      <c r="G4305" t="s">
        <v>215</v>
      </c>
      <c r="H4305">
        <v>4</v>
      </c>
      <c r="I4305">
        <v>2017</v>
      </c>
      <c r="J4305">
        <v>2</v>
      </c>
      <c r="L4305">
        <v>23097625</v>
      </c>
      <c r="P4305" s="29" t="str">
        <f t="shared" si="179"/>
        <v>DRP</v>
      </c>
    </row>
    <row r="4306" spans="1:16" hidden="1" x14ac:dyDescent="0.25">
      <c r="A4306">
        <v>191744187</v>
      </c>
      <c r="B4306">
        <v>803401</v>
      </c>
      <c r="C4306" t="s">
        <v>318</v>
      </c>
      <c r="D4306">
        <v>2021763</v>
      </c>
      <c r="E4306" t="s">
        <v>298</v>
      </c>
      <c r="F4306" t="s">
        <v>214</v>
      </c>
      <c r="G4306" t="s">
        <v>215</v>
      </c>
      <c r="H4306">
        <v>2</v>
      </c>
      <c r="I4306">
        <v>2018</v>
      </c>
      <c r="J4306">
        <v>1</v>
      </c>
      <c r="L4306">
        <v>23107704</v>
      </c>
      <c r="M4306">
        <v>4.2</v>
      </c>
      <c r="P4306" s="29">
        <f t="shared" si="179"/>
        <v>0.53333333333333333</v>
      </c>
    </row>
    <row r="4307" spans="1:16" hidden="1" x14ac:dyDescent="0.25">
      <c r="A4307">
        <v>191744187</v>
      </c>
      <c r="B4307">
        <v>803401</v>
      </c>
      <c r="C4307" t="s">
        <v>318</v>
      </c>
      <c r="D4307">
        <v>2021756</v>
      </c>
      <c r="E4307" t="s">
        <v>253</v>
      </c>
      <c r="F4307" t="s">
        <v>214</v>
      </c>
      <c r="G4307" t="s">
        <v>215</v>
      </c>
      <c r="H4307">
        <v>2</v>
      </c>
      <c r="I4307">
        <v>2018</v>
      </c>
      <c r="J4307">
        <v>1</v>
      </c>
      <c r="L4307">
        <v>23108114</v>
      </c>
      <c r="M4307">
        <v>4</v>
      </c>
      <c r="P4307" s="29">
        <f t="shared" si="179"/>
        <v>0.5</v>
      </c>
    </row>
    <row r="4308" spans="1:16" hidden="1" x14ac:dyDescent="0.25">
      <c r="A4308">
        <v>191744187</v>
      </c>
      <c r="B4308">
        <v>803401</v>
      </c>
      <c r="C4308" t="s">
        <v>318</v>
      </c>
      <c r="D4308">
        <v>2021602</v>
      </c>
      <c r="E4308" t="s">
        <v>242</v>
      </c>
      <c r="F4308" t="s">
        <v>214</v>
      </c>
      <c r="G4308" t="s">
        <v>215</v>
      </c>
      <c r="H4308">
        <v>3</v>
      </c>
      <c r="I4308">
        <v>2018</v>
      </c>
      <c r="J4308">
        <v>1</v>
      </c>
      <c r="L4308">
        <v>23108070</v>
      </c>
      <c r="M4308" t="s">
        <v>221</v>
      </c>
      <c r="P4308" s="29" t="str">
        <f t="shared" si="179"/>
        <v>BAD</v>
      </c>
    </row>
    <row r="4309" spans="1:16" hidden="1" x14ac:dyDescent="0.25">
      <c r="A4309">
        <v>191744187</v>
      </c>
      <c r="B4309">
        <v>803401</v>
      </c>
      <c r="C4309" t="s">
        <v>318</v>
      </c>
      <c r="D4309">
        <v>2005120</v>
      </c>
      <c r="E4309" t="s">
        <v>293</v>
      </c>
      <c r="F4309" t="s">
        <v>214</v>
      </c>
      <c r="G4309" t="s">
        <v>215</v>
      </c>
      <c r="H4309">
        <v>2</v>
      </c>
      <c r="I4309">
        <v>2018</v>
      </c>
      <c r="J4309">
        <v>1</v>
      </c>
      <c r="L4309">
        <v>23107706</v>
      </c>
      <c r="M4309">
        <v>4</v>
      </c>
      <c r="P4309" s="29">
        <f t="shared" si="179"/>
        <v>0.5</v>
      </c>
    </row>
    <row r="4310" spans="1:16" hidden="1" x14ac:dyDescent="0.25">
      <c r="A4310">
        <v>191744187</v>
      </c>
      <c r="B4310">
        <v>803401</v>
      </c>
      <c r="C4310" t="s">
        <v>318</v>
      </c>
      <c r="D4310">
        <v>2021580</v>
      </c>
      <c r="E4310" t="s">
        <v>241</v>
      </c>
      <c r="F4310" t="s">
        <v>214</v>
      </c>
      <c r="G4310" t="s">
        <v>215</v>
      </c>
      <c r="H4310">
        <v>2</v>
      </c>
      <c r="I4310">
        <v>2018</v>
      </c>
      <c r="J4310">
        <v>1</v>
      </c>
      <c r="L4310">
        <v>23108050</v>
      </c>
      <c r="M4310">
        <v>4</v>
      </c>
      <c r="P4310" s="29">
        <f t="shared" si="179"/>
        <v>0.5</v>
      </c>
    </row>
    <row r="4311" spans="1:16" hidden="1" x14ac:dyDescent="0.25">
      <c r="A4311">
        <v>191744187</v>
      </c>
      <c r="B4311">
        <v>803401</v>
      </c>
      <c r="C4311" t="s">
        <v>318</v>
      </c>
      <c r="D4311">
        <v>2021602</v>
      </c>
      <c r="E4311" t="s">
        <v>242</v>
      </c>
      <c r="F4311" t="s">
        <v>214</v>
      </c>
      <c r="G4311" t="s">
        <v>215</v>
      </c>
      <c r="H4311">
        <v>2</v>
      </c>
      <c r="I4311">
        <v>2018</v>
      </c>
      <c r="J4311">
        <v>2</v>
      </c>
      <c r="L4311">
        <v>23116280</v>
      </c>
      <c r="M4311">
        <v>4</v>
      </c>
      <c r="P4311" s="29">
        <f t="shared" si="179"/>
        <v>0.5</v>
      </c>
    </row>
    <row r="4312" spans="1:16" hidden="1" x14ac:dyDescent="0.25">
      <c r="A4312">
        <v>191744187</v>
      </c>
      <c r="B4312">
        <v>803401</v>
      </c>
      <c r="C4312" t="s">
        <v>318</v>
      </c>
      <c r="D4312">
        <v>2004099</v>
      </c>
      <c r="E4312" t="s">
        <v>245</v>
      </c>
      <c r="F4312" t="s">
        <v>214</v>
      </c>
      <c r="G4312" t="s">
        <v>215</v>
      </c>
      <c r="H4312">
        <v>2</v>
      </c>
      <c r="I4312">
        <v>2018</v>
      </c>
      <c r="J4312">
        <v>2</v>
      </c>
      <c r="L4312">
        <v>23114475</v>
      </c>
      <c r="M4312">
        <v>5.0999999999999996</v>
      </c>
      <c r="P4312" s="29">
        <f t="shared" si="179"/>
        <v>0.68333333333333324</v>
      </c>
    </row>
    <row r="4313" spans="1:16" hidden="1" x14ac:dyDescent="0.25">
      <c r="A4313">
        <v>191744187</v>
      </c>
      <c r="B4313">
        <v>803401</v>
      </c>
      <c r="C4313" t="s">
        <v>318</v>
      </c>
      <c r="D4313">
        <v>2021596</v>
      </c>
      <c r="E4313" t="s">
        <v>294</v>
      </c>
      <c r="F4313" t="s">
        <v>214</v>
      </c>
      <c r="G4313" t="s">
        <v>215</v>
      </c>
      <c r="H4313">
        <v>3</v>
      </c>
      <c r="I4313">
        <v>2019</v>
      </c>
      <c r="J4313">
        <v>1</v>
      </c>
      <c r="L4313">
        <v>23122085</v>
      </c>
      <c r="M4313" t="s">
        <v>221</v>
      </c>
      <c r="P4313" s="29" t="str">
        <f t="shared" si="179"/>
        <v>BAD</v>
      </c>
    </row>
    <row r="4314" spans="1:16" hidden="1" x14ac:dyDescent="0.25">
      <c r="A4314">
        <v>191744187</v>
      </c>
      <c r="B4314">
        <v>803401</v>
      </c>
      <c r="C4314" t="s">
        <v>318</v>
      </c>
      <c r="D4314">
        <v>2021993</v>
      </c>
      <c r="E4314" t="s">
        <v>256</v>
      </c>
      <c r="F4314" t="s">
        <v>214</v>
      </c>
      <c r="G4314" t="s">
        <v>215</v>
      </c>
      <c r="H4314">
        <v>2</v>
      </c>
      <c r="I4314">
        <v>2019</v>
      </c>
      <c r="J4314">
        <v>1</v>
      </c>
      <c r="L4314">
        <v>23124770</v>
      </c>
      <c r="M4314">
        <v>4.2</v>
      </c>
      <c r="P4314" s="29">
        <f t="shared" si="179"/>
        <v>0.53333333333333333</v>
      </c>
    </row>
    <row r="4315" spans="1:16" hidden="1" x14ac:dyDescent="0.25">
      <c r="A4315">
        <v>191744187</v>
      </c>
      <c r="B4315">
        <v>803401</v>
      </c>
      <c r="C4315" t="s">
        <v>318</v>
      </c>
      <c r="D4315">
        <v>2021874</v>
      </c>
      <c r="E4315" t="s">
        <v>226</v>
      </c>
      <c r="F4315" t="s">
        <v>214</v>
      </c>
      <c r="G4315" t="s">
        <v>215</v>
      </c>
      <c r="H4315">
        <v>3</v>
      </c>
      <c r="I4315">
        <v>2019</v>
      </c>
      <c r="J4315">
        <v>1</v>
      </c>
      <c r="L4315">
        <v>23119875</v>
      </c>
      <c r="M4315">
        <v>3</v>
      </c>
      <c r="P4315" s="29">
        <f t="shared" si="179"/>
        <v>0.33333333333333331</v>
      </c>
    </row>
    <row r="4316" spans="1:16" hidden="1" x14ac:dyDescent="0.25">
      <c r="A4316">
        <v>191744187</v>
      </c>
      <c r="B4316">
        <v>803401</v>
      </c>
      <c r="C4316" t="s">
        <v>318</v>
      </c>
      <c r="D4316">
        <v>2021781</v>
      </c>
      <c r="E4316" t="s">
        <v>235</v>
      </c>
      <c r="F4316" t="s">
        <v>214</v>
      </c>
      <c r="G4316" t="s">
        <v>215</v>
      </c>
      <c r="H4316">
        <v>3</v>
      </c>
      <c r="I4316">
        <v>2019</v>
      </c>
      <c r="J4316">
        <v>1</v>
      </c>
      <c r="L4316">
        <v>23122093</v>
      </c>
      <c r="M4316">
        <v>3.6</v>
      </c>
      <c r="P4316" s="29">
        <f t="shared" si="179"/>
        <v>0.43333333333333335</v>
      </c>
    </row>
    <row r="4317" spans="1:16" hidden="1" x14ac:dyDescent="0.25">
      <c r="A4317">
        <v>191744187</v>
      </c>
      <c r="B4317">
        <v>803401</v>
      </c>
      <c r="C4317" t="s">
        <v>318</v>
      </c>
      <c r="D4317">
        <v>2021638</v>
      </c>
      <c r="E4317" t="s">
        <v>250</v>
      </c>
      <c r="F4317" t="s">
        <v>214</v>
      </c>
      <c r="G4317" t="s">
        <v>215</v>
      </c>
      <c r="H4317">
        <v>3</v>
      </c>
      <c r="I4317">
        <v>2019</v>
      </c>
      <c r="J4317">
        <v>1</v>
      </c>
      <c r="L4317">
        <v>23122084</v>
      </c>
      <c r="M4317">
        <v>3.3</v>
      </c>
      <c r="P4317" s="29">
        <f t="shared" si="179"/>
        <v>0.3833333333333333</v>
      </c>
    </row>
    <row r="4318" spans="1:16" hidden="1" x14ac:dyDescent="0.25">
      <c r="A4318">
        <v>191744187</v>
      </c>
      <c r="B4318">
        <v>803401</v>
      </c>
      <c r="C4318" t="s">
        <v>318</v>
      </c>
      <c r="D4318">
        <v>2021874</v>
      </c>
      <c r="E4318" t="s">
        <v>226</v>
      </c>
      <c r="F4318" t="s">
        <v>214</v>
      </c>
      <c r="G4318" t="s">
        <v>215</v>
      </c>
      <c r="H4318">
        <v>1</v>
      </c>
      <c r="I4318">
        <v>2019</v>
      </c>
      <c r="J4318">
        <v>2</v>
      </c>
      <c r="L4318">
        <v>23129775</v>
      </c>
      <c r="P4318" s="29" t="str">
        <f t="shared" si="179"/>
        <v>NULL</v>
      </c>
    </row>
    <row r="4319" spans="1:16" hidden="1" x14ac:dyDescent="0.25">
      <c r="A4319">
        <v>191744187</v>
      </c>
      <c r="B4319">
        <v>803401</v>
      </c>
      <c r="C4319" t="s">
        <v>318</v>
      </c>
      <c r="D4319">
        <v>2021596</v>
      </c>
      <c r="E4319" t="s">
        <v>294</v>
      </c>
      <c r="F4319" t="s">
        <v>214</v>
      </c>
      <c r="G4319" t="s">
        <v>215</v>
      </c>
      <c r="H4319">
        <v>1</v>
      </c>
      <c r="I4319">
        <v>2019</v>
      </c>
      <c r="J4319">
        <v>2</v>
      </c>
      <c r="L4319">
        <v>23126958</v>
      </c>
      <c r="P4319" s="29" t="str">
        <f t="shared" si="179"/>
        <v>NULL</v>
      </c>
    </row>
    <row r="4320" spans="1:16" hidden="1" x14ac:dyDescent="0.25">
      <c r="A4320">
        <v>191744187</v>
      </c>
      <c r="B4320">
        <v>803401</v>
      </c>
      <c r="C4320" t="s">
        <v>318</v>
      </c>
      <c r="D4320">
        <v>2021781</v>
      </c>
      <c r="E4320" t="s">
        <v>235</v>
      </c>
      <c r="F4320" t="s">
        <v>214</v>
      </c>
      <c r="G4320" t="s">
        <v>215</v>
      </c>
      <c r="H4320">
        <v>1</v>
      </c>
      <c r="I4320">
        <v>2019</v>
      </c>
      <c r="J4320">
        <v>2</v>
      </c>
      <c r="L4320">
        <v>23127021</v>
      </c>
      <c r="P4320" s="29" t="str">
        <f t="shared" si="179"/>
        <v>NULL</v>
      </c>
    </row>
    <row r="4321" spans="1:16" hidden="1" x14ac:dyDescent="0.25">
      <c r="A4321">
        <v>191744187</v>
      </c>
      <c r="B4321">
        <v>803401</v>
      </c>
      <c r="C4321" t="s">
        <v>318</v>
      </c>
      <c r="D4321">
        <v>2021638</v>
      </c>
      <c r="E4321" t="s">
        <v>250</v>
      </c>
      <c r="F4321" t="s">
        <v>214</v>
      </c>
      <c r="G4321" t="s">
        <v>215</v>
      </c>
      <c r="H4321">
        <v>1</v>
      </c>
      <c r="I4321">
        <v>2019</v>
      </c>
      <c r="J4321">
        <v>2</v>
      </c>
      <c r="L4321">
        <v>23126883</v>
      </c>
      <c r="P4321" s="29" t="str">
        <f t="shared" si="179"/>
        <v>NULL</v>
      </c>
    </row>
    <row r="4322" spans="1:16" hidden="1" x14ac:dyDescent="0.25">
      <c r="A4322">
        <v>191808959</v>
      </c>
      <c r="B4322">
        <v>803400</v>
      </c>
      <c r="C4322" t="s">
        <v>212</v>
      </c>
      <c r="D4322">
        <v>2021754</v>
      </c>
      <c r="E4322" t="s">
        <v>216</v>
      </c>
      <c r="F4322" t="s">
        <v>214</v>
      </c>
      <c r="G4322" t="s">
        <v>215</v>
      </c>
      <c r="H4322">
        <v>4</v>
      </c>
      <c r="I4322">
        <v>2015</v>
      </c>
      <c r="J4322">
        <v>1</v>
      </c>
      <c r="L4322">
        <v>23066480</v>
      </c>
      <c r="P4322" s="29" t="str">
        <f t="shared" ref="P4322:P4352" si="180">IF(AND(ISNUMBER(M4322),H4322&lt;&gt;4,N4322&lt;&gt;"X"),(M4322-1)/6,IF(H4322=4,"DRP",IF(AND(H4322=3,M4322="NA"),"BAD",IF(AND(H4322=2),"CVL",IF(AND(H4322=1,ISBLANK(M4322)),"NULL","UNK")))))</f>
        <v>DRP</v>
      </c>
    </row>
    <row r="4323" spans="1:16" hidden="1" x14ac:dyDescent="0.25">
      <c r="A4323">
        <v>191808959</v>
      </c>
      <c r="B4323">
        <v>803400</v>
      </c>
      <c r="C4323" t="s">
        <v>212</v>
      </c>
      <c r="D4323">
        <v>2021600</v>
      </c>
      <c r="E4323" t="s">
        <v>219</v>
      </c>
      <c r="F4323" t="s">
        <v>214</v>
      </c>
      <c r="G4323" t="s">
        <v>215</v>
      </c>
      <c r="H4323">
        <v>4</v>
      </c>
      <c r="I4323">
        <v>2015</v>
      </c>
      <c r="J4323">
        <v>1</v>
      </c>
      <c r="L4323">
        <v>23066440</v>
      </c>
      <c r="P4323" s="29" t="str">
        <f t="shared" si="180"/>
        <v>DRP</v>
      </c>
    </row>
    <row r="4324" spans="1:16" hidden="1" x14ac:dyDescent="0.25">
      <c r="A4324">
        <v>191808959</v>
      </c>
      <c r="B4324">
        <v>803400</v>
      </c>
      <c r="C4324" t="s">
        <v>212</v>
      </c>
      <c r="D4324">
        <v>2005117</v>
      </c>
      <c r="E4324" t="s">
        <v>220</v>
      </c>
      <c r="F4324" t="s">
        <v>214</v>
      </c>
      <c r="G4324" t="s">
        <v>215</v>
      </c>
      <c r="H4324">
        <v>4</v>
      </c>
      <c r="I4324">
        <v>2015</v>
      </c>
      <c r="J4324">
        <v>1</v>
      </c>
      <c r="L4324">
        <v>23065518</v>
      </c>
      <c r="M4324">
        <v>1.8</v>
      </c>
      <c r="P4324" s="29" t="str">
        <f t="shared" si="180"/>
        <v>DRP</v>
      </c>
    </row>
    <row r="4325" spans="1:16" hidden="1" x14ac:dyDescent="0.25">
      <c r="A4325">
        <v>191808959</v>
      </c>
      <c r="B4325">
        <v>803400</v>
      </c>
      <c r="C4325" t="s">
        <v>212</v>
      </c>
      <c r="D4325">
        <v>2005102</v>
      </c>
      <c r="E4325" t="s">
        <v>218</v>
      </c>
      <c r="F4325" t="s">
        <v>214</v>
      </c>
      <c r="G4325" t="s">
        <v>215</v>
      </c>
      <c r="H4325">
        <v>4</v>
      </c>
      <c r="I4325">
        <v>2015</v>
      </c>
      <c r="J4325">
        <v>1</v>
      </c>
      <c r="L4325">
        <v>23066493</v>
      </c>
      <c r="P4325" s="29" t="str">
        <f t="shared" si="180"/>
        <v>DRP</v>
      </c>
    </row>
    <row r="4326" spans="1:16" hidden="1" x14ac:dyDescent="0.25">
      <c r="A4326">
        <v>191808959</v>
      </c>
      <c r="B4326">
        <v>803400</v>
      </c>
      <c r="C4326" t="s">
        <v>212</v>
      </c>
      <c r="D4326">
        <v>2005099</v>
      </c>
      <c r="E4326" t="s">
        <v>217</v>
      </c>
      <c r="F4326" t="s">
        <v>214</v>
      </c>
      <c r="G4326" t="s">
        <v>215</v>
      </c>
      <c r="H4326">
        <v>4</v>
      </c>
      <c r="I4326">
        <v>2015</v>
      </c>
      <c r="J4326">
        <v>1</v>
      </c>
      <c r="L4326">
        <v>23066432</v>
      </c>
      <c r="M4326">
        <v>1.3</v>
      </c>
      <c r="P4326" s="29" t="str">
        <f t="shared" si="180"/>
        <v>DRP</v>
      </c>
    </row>
    <row r="4327" spans="1:16" hidden="1" x14ac:dyDescent="0.25">
      <c r="A4327">
        <v>191808959</v>
      </c>
      <c r="B4327">
        <v>803400</v>
      </c>
      <c r="C4327" t="s">
        <v>212</v>
      </c>
      <c r="D4327">
        <v>2004098</v>
      </c>
      <c r="E4327" t="s">
        <v>213</v>
      </c>
      <c r="F4327" t="s">
        <v>214</v>
      </c>
      <c r="G4327" t="s">
        <v>215</v>
      </c>
      <c r="H4327">
        <v>4</v>
      </c>
      <c r="I4327">
        <v>2015</v>
      </c>
      <c r="J4327">
        <v>1</v>
      </c>
      <c r="L4327">
        <v>23066603</v>
      </c>
      <c r="P4327" s="29" t="str">
        <f t="shared" si="180"/>
        <v>DRP</v>
      </c>
    </row>
    <row r="4328" spans="1:16" hidden="1" x14ac:dyDescent="0.25">
      <c r="A4328">
        <v>191854896</v>
      </c>
      <c r="B4328">
        <v>803401</v>
      </c>
      <c r="C4328" t="s">
        <v>318</v>
      </c>
      <c r="D4328">
        <v>2005118</v>
      </c>
      <c r="E4328" t="s">
        <v>223</v>
      </c>
      <c r="F4328" t="s">
        <v>214</v>
      </c>
      <c r="G4328" t="s">
        <v>215</v>
      </c>
      <c r="H4328">
        <v>2</v>
      </c>
      <c r="I4328">
        <v>2015</v>
      </c>
      <c r="J4328">
        <v>1</v>
      </c>
      <c r="L4328">
        <v>23067524</v>
      </c>
      <c r="M4328">
        <v>4.0999999999999996</v>
      </c>
      <c r="P4328" s="29">
        <f t="shared" si="180"/>
        <v>0.51666666666666661</v>
      </c>
    </row>
    <row r="4329" spans="1:16" hidden="1" x14ac:dyDescent="0.25">
      <c r="A4329">
        <v>191854896</v>
      </c>
      <c r="B4329">
        <v>803401</v>
      </c>
      <c r="C4329" t="s">
        <v>318</v>
      </c>
      <c r="D4329">
        <v>2021600</v>
      </c>
      <c r="E4329" t="s">
        <v>219</v>
      </c>
      <c r="F4329" t="s">
        <v>214</v>
      </c>
      <c r="G4329" t="s">
        <v>215</v>
      </c>
      <c r="H4329">
        <v>3</v>
      </c>
      <c r="I4329">
        <v>2015</v>
      </c>
      <c r="J4329">
        <v>1</v>
      </c>
      <c r="L4329">
        <v>23066442</v>
      </c>
      <c r="M4329">
        <v>3.7</v>
      </c>
      <c r="P4329" s="29">
        <f t="shared" si="180"/>
        <v>0.45</v>
      </c>
    </row>
    <row r="4330" spans="1:16" hidden="1" x14ac:dyDescent="0.25">
      <c r="A4330">
        <v>191854896</v>
      </c>
      <c r="B4330">
        <v>803401</v>
      </c>
      <c r="C4330" t="s">
        <v>318</v>
      </c>
      <c r="D4330">
        <v>2005099</v>
      </c>
      <c r="E4330" t="s">
        <v>217</v>
      </c>
      <c r="F4330" t="s">
        <v>214</v>
      </c>
      <c r="G4330" t="s">
        <v>215</v>
      </c>
      <c r="H4330">
        <v>3</v>
      </c>
      <c r="I4330">
        <v>2015</v>
      </c>
      <c r="J4330">
        <v>1</v>
      </c>
      <c r="L4330">
        <v>23066434</v>
      </c>
      <c r="M4330">
        <v>3.4</v>
      </c>
      <c r="P4330" s="29">
        <f t="shared" si="180"/>
        <v>0.39999999999999997</v>
      </c>
    </row>
    <row r="4331" spans="1:16" hidden="1" x14ac:dyDescent="0.25">
      <c r="A4331">
        <v>191854896</v>
      </c>
      <c r="B4331">
        <v>803401</v>
      </c>
      <c r="C4331" t="s">
        <v>318</v>
      </c>
      <c r="D4331">
        <v>2021754</v>
      </c>
      <c r="E4331" t="s">
        <v>216</v>
      </c>
      <c r="F4331" t="s">
        <v>214</v>
      </c>
      <c r="G4331" t="s">
        <v>215</v>
      </c>
      <c r="H4331">
        <v>3</v>
      </c>
      <c r="I4331">
        <v>2015</v>
      </c>
      <c r="J4331">
        <v>1</v>
      </c>
      <c r="L4331">
        <v>23066482</v>
      </c>
      <c r="M4331">
        <v>3</v>
      </c>
      <c r="P4331" s="29">
        <f t="shared" si="180"/>
        <v>0.33333333333333331</v>
      </c>
    </row>
    <row r="4332" spans="1:16" hidden="1" x14ac:dyDescent="0.25">
      <c r="A4332">
        <v>191854896</v>
      </c>
      <c r="B4332">
        <v>803401</v>
      </c>
      <c r="C4332" t="s">
        <v>318</v>
      </c>
      <c r="D4332">
        <v>2005102</v>
      </c>
      <c r="E4332" t="s">
        <v>218</v>
      </c>
      <c r="F4332" t="s">
        <v>214</v>
      </c>
      <c r="G4332" t="s">
        <v>215</v>
      </c>
      <c r="H4332">
        <v>2</v>
      </c>
      <c r="I4332">
        <v>2015</v>
      </c>
      <c r="J4332">
        <v>1</v>
      </c>
      <c r="L4332">
        <v>23066495</v>
      </c>
      <c r="M4332">
        <v>4.3</v>
      </c>
      <c r="P4332" s="29">
        <f t="shared" si="180"/>
        <v>0.54999999999999993</v>
      </c>
    </row>
    <row r="4333" spans="1:16" hidden="1" x14ac:dyDescent="0.25">
      <c r="A4333">
        <v>191854896</v>
      </c>
      <c r="B4333">
        <v>803401</v>
      </c>
      <c r="C4333" t="s">
        <v>318</v>
      </c>
      <c r="D4333">
        <v>2004098</v>
      </c>
      <c r="E4333" t="s">
        <v>213</v>
      </c>
      <c r="F4333" t="s">
        <v>214</v>
      </c>
      <c r="G4333" t="s">
        <v>215</v>
      </c>
      <c r="H4333">
        <v>2</v>
      </c>
      <c r="I4333">
        <v>2015</v>
      </c>
      <c r="J4333">
        <v>1</v>
      </c>
      <c r="L4333">
        <v>23066520</v>
      </c>
      <c r="M4333">
        <v>6.5</v>
      </c>
      <c r="P4333" s="29">
        <f t="shared" si="180"/>
        <v>0.91666666666666663</v>
      </c>
    </row>
    <row r="4334" spans="1:16" hidden="1" x14ac:dyDescent="0.25">
      <c r="A4334">
        <v>191854896</v>
      </c>
      <c r="B4334">
        <v>803401</v>
      </c>
      <c r="C4334" t="s">
        <v>318</v>
      </c>
      <c r="D4334">
        <v>2021600</v>
      </c>
      <c r="E4334" t="s">
        <v>219</v>
      </c>
      <c r="F4334" t="s">
        <v>214</v>
      </c>
      <c r="G4334" t="s">
        <v>215</v>
      </c>
      <c r="H4334">
        <v>3</v>
      </c>
      <c r="I4334">
        <v>2015</v>
      </c>
      <c r="J4334">
        <v>2</v>
      </c>
      <c r="L4334">
        <v>23071941</v>
      </c>
      <c r="M4334">
        <v>2.5</v>
      </c>
      <c r="P4334" s="29">
        <f t="shared" si="180"/>
        <v>0.25</v>
      </c>
    </row>
    <row r="4335" spans="1:16" hidden="1" x14ac:dyDescent="0.25">
      <c r="A4335">
        <v>191854896</v>
      </c>
      <c r="B4335">
        <v>803401</v>
      </c>
      <c r="C4335" t="s">
        <v>318</v>
      </c>
      <c r="D4335">
        <v>2005099</v>
      </c>
      <c r="E4335" t="s">
        <v>217</v>
      </c>
      <c r="F4335" t="s">
        <v>214</v>
      </c>
      <c r="G4335" t="s">
        <v>215</v>
      </c>
      <c r="H4335">
        <v>3</v>
      </c>
      <c r="I4335">
        <v>2015</v>
      </c>
      <c r="J4335">
        <v>2</v>
      </c>
      <c r="L4335">
        <v>23071932</v>
      </c>
      <c r="M4335" t="s">
        <v>221</v>
      </c>
      <c r="P4335" s="29" t="str">
        <f t="shared" si="180"/>
        <v>BAD</v>
      </c>
    </row>
    <row r="4336" spans="1:16" hidden="1" x14ac:dyDescent="0.25">
      <c r="A4336">
        <v>191854896</v>
      </c>
      <c r="B4336">
        <v>803401</v>
      </c>
      <c r="C4336" t="s">
        <v>318</v>
      </c>
      <c r="D4336">
        <v>2021754</v>
      </c>
      <c r="E4336" t="s">
        <v>216</v>
      </c>
      <c r="F4336" t="s">
        <v>214</v>
      </c>
      <c r="G4336" t="s">
        <v>215</v>
      </c>
      <c r="H4336">
        <v>3</v>
      </c>
      <c r="I4336">
        <v>2015</v>
      </c>
      <c r="J4336">
        <v>2</v>
      </c>
      <c r="L4336">
        <v>23074140</v>
      </c>
      <c r="M4336">
        <v>3.5</v>
      </c>
      <c r="P4336" s="29">
        <f t="shared" si="180"/>
        <v>0.41666666666666669</v>
      </c>
    </row>
    <row r="4337" spans="1:16" hidden="1" x14ac:dyDescent="0.25">
      <c r="A4337">
        <v>191854896</v>
      </c>
      <c r="B4337">
        <v>803401</v>
      </c>
      <c r="C4337" t="s">
        <v>318</v>
      </c>
      <c r="D4337">
        <v>2005131</v>
      </c>
      <c r="E4337" t="s">
        <v>228</v>
      </c>
      <c r="F4337" t="s">
        <v>214</v>
      </c>
      <c r="G4337" t="s">
        <v>215</v>
      </c>
      <c r="H4337">
        <v>2</v>
      </c>
      <c r="I4337">
        <v>2015</v>
      </c>
      <c r="J4337">
        <v>2</v>
      </c>
      <c r="L4337">
        <v>23070707</v>
      </c>
      <c r="M4337">
        <v>4.0999999999999996</v>
      </c>
      <c r="P4337" s="29">
        <f t="shared" si="180"/>
        <v>0.51666666666666661</v>
      </c>
    </row>
    <row r="4338" spans="1:16" hidden="1" x14ac:dyDescent="0.25">
      <c r="A4338">
        <v>191854896</v>
      </c>
      <c r="B4338">
        <v>803401</v>
      </c>
      <c r="C4338" t="s">
        <v>318</v>
      </c>
      <c r="D4338">
        <v>2005117</v>
      </c>
      <c r="E4338" t="s">
        <v>220</v>
      </c>
      <c r="F4338" t="s">
        <v>214</v>
      </c>
      <c r="G4338" t="s">
        <v>215</v>
      </c>
      <c r="H4338">
        <v>3</v>
      </c>
      <c r="I4338">
        <v>2015</v>
      </c>
      <c r="J4338">
        <v>2</v>
      </c>
      <c r="L4338">
        <v>23070390</v>
      </c>
      <c r="M4338">
        <v>2.7</v>
      </c>
      <c r="P4338" s="29">
        <f t="shared" si="180"/>
        <v>0.28333333333333338</v>
      </c>
    </row>
    <row r="4339" spans="1:16" hidden="1" x14ac:dyDescent="0.25">
      <c r="A4339">
        <v>191854896</v>
      </c>
      <c r="B4339">
        <v>803401</v>
      </c>
      <c r="C4339" t="s">
        <v>318</v>
      </c>
      <c r="D4339">
        <v>2004116</v>
      </c>
      <c r="E4339" t="s">
        <v>229</v>
      </c>
      <c r="F4339" t="s">
        <v>214</v>
      </c>
      <c r="G4339" t="s">
        <v>215</v>
      </c>
      <c r="H4339">
        <v>2</v>
      </c>
      <c r="I4339">
        <v>2015</v>
      </c>
      <c r="J4339">
        <v>2</v>
      </c>
      <c r="L4339">
        <v>23073301</v>
      </c>
      <c r="M4339">
        <v>6.1</v>
      </c>
      <c r="P4339" s="29">
        <f t="shared" si="180"/>
        <v>0.85</v>
      </c>
    </row>
    <row r="4340" spans="1:16" hidden="1" x14ac:dyDescent="0.25">
      <c r="A4340">
        <v>191854896</v>
      </c>
      <c r="B4340">
        <v>803401</v>
      </c>
      <c r="C4340" t="s">
        <v>318</v>
      </c>
      <c r="D4340">
        <v>2004112</v>
      </c>
      <c r="E4340" t="s">
        <v>244</v>
      </c>
      <c r="F4340" t="s">
        <v>214</v>
      </c>
      <c r="G4340" t="s">
        <v>215</v>
      </c>
      <c r="H4340">
        <v>2</v>
      </c>
      <c r="I4340">
        <v>2015</v>
      </c>
      <c r="J4340">
        <v>2</v>
      </c>
      <c r="L4340">
        <v>23073240</v>
      </c>
      <c r="M4340">
        <v>5.7</v>
      </c>
      <c r="P4340" s="29">
        <f t="shared" si="180"/>
        <v>0.78333333333333333</v>
      </c>
    </row>
    <row r="4341" spans="1:16" hidden="1" x14ac:dyDescent="0.25">
      <c r="A4341">
        <v>191856627</v>
      </c>
      <c r="B4341">
        <v>803407</v>
      </c>
      <c r="C4341" t="s">
        <v>317</v>
      </c>
      <c r="D4341">
        <v>2005118</v>
      </c>
      <c r="E4341" t="s">
        <v>223</v>
      </c>
      <c r="F4341" t="s">
        <v>214</v>
      </c>
      <c r="G4341" t="s">
        <v>215</v>
      </c>
      <c r="H4341">
        <v>3</v>
      </c>
      <c r="I4341">
        <v>2015</v>
      </c>
      <c r="J4341">
        <v>1</v>
      </c>
      <c r="L4341">
        <v>23066497</v>
      </c>
      <c r="M4341">
        <v>3.1</v>
      </c>
      <c r="P4341" s="29">
        <f t="shared" si="180"/>
        <v>0.35000000000000003</v>
      </c>
    </row>
    <row r="4342" spans="1:16" hidden="1" x14ac:dyDescent="0.25">
      <c r="A4342">
        <v>191856627</v>
      </c>
      <c r="B4342">
        <v>803407</v>
      </c>
      <c r="C4342" t="s">
        <v>317</v>
      </c>
      <c r="D4342">
        <v>2021600</v>
      </c>
      <c r="E4342" t="s">
        <v>219</v>
      </c>
      <c r="F4342" t="s">
        <v>214</v>
      </c>
      <c r="G4342" t="s">
        <v>215</v>
      </c>
      <c r="H4342">
        <v>3</v>
      </c>
      <c r="I4342">
        <v>2015</v>
      </c>
      <c r="J4342">
        <v>1</v>
      </c>
      <c r="L4342">
        <v>23066437</v>
      </c>
      <c r="M4342">
        <v>2.4</v>
      </c>
      <c r="P4342" s="29">
        <f t="shared" si="180"/>
        <v>0.23333333333333331</v>
      </c>
    </row>
    <row r="4343" spans="1:16" hidden="1" x14ac:dyDescent="0.25">
      <c r="A4343">
        <v>191856627</v>
      </c>
      <c r="B4343">
        <v>803407</v>
      </c>
      <c r="C4343" t="s">
        <v>317</v>
      </c>
      <c r="D4343">
        <v>2005102</v>
      </c>
      <c r="E4343" t="s">
        <v>218</v>
      </c>
      <c r="F4343" t="s">
        <v>214</v>
      </c>
      <c r="G4343" t="s">
        <v>215</v>
      </c>
      <c r="H4343">
        <v>3</v>
      </c>
      <c r="I4343">
        <v>2015</v>
      </c>
      <c r="J4343">
        <v>1</v>
      </c>
      <c r="L4343">
        <v>23066488</v>
      </c>
      <c r="M4343">
        <v>1.7</v>
      </c>
      <c r="P4343" s="29">
        <f t="shared" si="180"/>
        <v>0.11666666666666665</v>
      </c>
    </row>
    <row r="4344" spans="1:16" hidden="1" x14ac:dyDescent="0.25">
      <c r="A4344">
        <v>191856627</v>
      </c>
      <c r="B4344">
        <v>803407</v>
      </c>
      <c r="C4344" t="s">
        <v>317</v>
      </c>
      <c r="D4344">
        <v>2005099</v>
      </c>
      <c r="E4344" t="s">
        <v>217</v>
      </c>
      <c r="F4344" t="s">
        <v>214</v>
      </c>
      <c r="G4344" t="s">
        <v>215</v>
      </c>
      <c r="H4344">
        <v>3</v>
      </c>
      <c r="I4344">
        <v>2015</v>
      </c>
      <c r="J4344">
        <v>1</v>
      </c>
      <c r="L4344">
        <v>23066427</v>
      </c>
      <c r="M4344">
        <v>2.6</v>
      </c>
      <c r="P4344" s="29">
        <f t="shared" si="180"/>
        <v>0.26666666666666666</v>
      </c>
    </row>
    <row r="4345" spans="1:16" hidden="1" x14ac:dyDescent="0.25">
      <c r="A4345">
        <v>191856627</v>
      </c>
      <c r="B4345">
        <v>803407</v>
      </c>
      <c r="C4345" t="s">
        <v>317</v>
      </c>
      <c r="D4345">
        <v>2021754</v>
      </c>
      <c r="E4345" t="s">
        <v>216</v>
      </c>
      <c r="F4345" t="s">
        <v>214</v>
      </c>
      <c r="G4345" t="s">
        <v>215</v>
      </c>
      <c r="H4345">
        <v>3</v>
      </c>
      <c r="I4345">
        <v>2015</v>
      </c>
      <c r="J4345">
        <v>1</v>
      </c>
      <c r="L4345">
        <v>23066446</v>
      </c>
      <c r="M4345">
        <v>2.2000000000000002</v>
      </c>
      <c r="P4345" s="29">
        <f t="shared" si="180"/>
        <v>0.20000000000000004</v>
      </c>
    </row>
    <row r="4346" spans="1:16" hidden="1" x14ac:dyDescent="0.25">
      <c r="A4346">
        <v>191856627</v>
      </c>
      <c r="B4346">
        <v>803407</v>
      </c>
      <c r="C4346" t="s">
        <v>317</v>
      </c>
      <c r="D4346">
        <v>2004098</v>
      </c>
      <c r="E4346" t="s">
        <v>213</v>
      </c>
      <c r="F4346" t="s">
        <v>214</v>
      </c>
      <c r="G4346" t="s">
        <v>215</v>
      </c>
      <c r="H4346">
        <v>2</v>
      </c>
      <c r="I4346">
        <v>2015</v>
      </c>
      <c r="J4346">
        <v>1</v>
      </c>
      <c r="L4346">
        <v>23066518</v>
      </c>
      <c r="M4346">
        <v>6.3</v>
      </c>
      <c r="P4346" s="29">
        <f t="shared" si="180"/>
        <v>0.8833333333333333</v>
      </c>
    </row>
    <row r="4347" spans="1:16" hidden="1" x14ac:dyDescent="0.25">
      <c r="A4347">
        <v>191856627</v>
      </c>
      <c r="B4347">
        <v>803407</v>
      </c>
      <c r="C4347" t="s">
        <v>317</v>
      </c>
      <c r="D4347">
        <v>2004112</v>
      </c>
      <c r="E4347" t="s">
        <v>244</v>
      </c>
      <c r="F4347" t="s">
        <v>214</v>
      </c>
      <c r="G4347" t="s">
        <v>215</v>
      </c>
      <c r="H4347">
        <v>4</v>
      </c>
      <c r="I4347">
        <v>2015</v>
      </c>
      <c r="J4347">
        <v>2</v>
      </c>
      <c r="L4347">
        <v>23073232</v>
      </c>
      <c r="P4347" s="29" t="str">
        <f t="shared" si="180"/>
        <v>DRP</v>
      </c>
    </row>
    <row r="4348" spans="1:16" hidden="1" x14ac:dyDescent="0.25">
      <c r="A4348">
        <v>191856627</v>
      </c>
      <c r="B4348">
        <v>803407</v>
      </c>
      <c r="C4348" t="s">
        <v>317</v>
      </c>
      <c r="D4348">
        <v>2005099</v>
      </c>
      <c r="E4348" t="s">
        <v>217</v>
      </c>
      <c r="F4348" t="s">
        <v>214</v>
      </c>
      <c r="G4348" t="s">
        <v>215</v>
      </c>
      <c r="H4348">
        <v>4</v>
      </c>
      <c r="I4348">
        <v>2015</v>
      </c>
      <c r="J4348">
        <v>2</v>
      </c>
      <c r="L4348">
        <v>23071928</v>
      </c>
      <c r="P4348" s="29" t="str">
        <f t="shared" si="180"/>
        <v>DRP</v>
      </c>
    </row>
    <row r="4349" spans="1:16" hidden="1" x14ac:dyDescent="0.25">
      <c r="A4349">
        <v>191856627</v>
      </c>
      <c r="B4349">
        <v>803407</v>
      </c>
      <c r="C4349" t="s">
        <v>317</v>
      </c>
      <c r="D4349">
        <v>2005102</v>
      </c>
      <c r="E4349" t="s">
        <v>218</v>
      </c>
      <c r="F4349" t="s">
        <v>214</v>
      </c>
      <c r="G4349" t="s">
        <v>215</v>
      </c>
      <c r="H4349">
        <v>4</v>
      </c>
      <c r="I4349">
        <v>2015</v>
      </c>
      <c r="J4349">
        <v>2</v>
      </c>
      <c r="L4349">
        <v>23071945</v>
      </c>
      <c r="P4349" s="29" t="str">
        <f t="shared" si="180"/>
        <v>DRP</v>
      </c>
    </row>
    <row r="4350" spans="1:16" hidden="1" x14ac:dyDescent="0.25">
      <c r="A4350">
        <v>191856627</v>
      </c>
      <c r="B4350">
        <v>803407</v>
      </c>
      <c r="C4350" t="s">
        <v>317</v>
      </c>
      <c r="D4350">
        <v>2005118</v>
      </c>
      <c r="E4350" t="s">
        <v>223</v>
      </c>
      <c r="F4350" t="s">
        <v>214</v>
      </c>
      <c r="G4350" t="s">
        <v>215</v>
      </c>
      <c r="H4350">
        <v>4</v>
      </c>
      <c r="I4350">
        <v>2015</v>
      </c>
      <c r="J4350">
        <v>2</v>
      </c>
      <c r="L4350">
        <v>23071573</v>
      </c>
      <c r="P4350" s="29" t="str">
        <f t="shared" si="180"/>
        <v>DRP</v>
      </c>
    </row>
    <row r="4351" spans="1:16" hidden="1" x14ac:dyDescent="0.25">
      <c r="A4351">
        <v>191856627</v>
      </c>
      <c r="B4351">
        <v>803407</v>
      </c>
      <c r="C4351" t="s">
        <v>317</v>
      </c>
      <c r="D4351">
        <v>2021600</v>
      </c>
      <c r="E4351" t="s">
        <v>219</v>
      </c>
      <c r="F4351" t="s">
        <v>214</v>
      </c>
      <c r="G4351" t="s">
        <v>215</v>
      </c>
      <c r="H4351">
        <v>4</v>
      </c>
      <c r="I4351">
        <v>2015</v>
      </c>
      <c r="J4351">
        <v>2</v>
      </c>
      <c r="L4351">
        <v>23071942</v>
      </c>
      <c r="P4351" s="29" t="str">
        <f t="shared" si="180"/>
        <v>DRP</v>
      </c>
    </row>
    <row r="4352" spans="1:16" hidden="1" x14ac:dyDescent="0.25">
      <c r="A4352">
        <v>191856627</v>
      </c>
      <c r="B4352">
        <v>803407</v>
      </c>
      <c r="C4352" t="s">
        <v>317</v>
      </c>
      <c r="D4352">
        <v>2021754</v>
      </c>
      <c r="E4352" t="s">
        <v>216</v>
      </c>
      <c r="F4352" t="s">
        <v>214</v>
      </c>
      <c r="G4352" t="s">
        <v>215</v>
      </c>
      <c r="H4352">
        <v>4</v>
      </c>
      <c r="I4352">
        <v>2015</v>
      </c>
      <c r="J4352">
        <v>2</v>
      </c>
      <c r="L4352">
        <v>23074133</v>
      </c>
      <c r="P4352" s="29" t="str">
        <f t="shared" si="180"/>
        <v>DRP</v>
      </c>
    </row>
    <row r="4353" spans="1:16" hidden="1" x14ac:dyDescent="0.25">
      <c r="A4353">
        <v>191856627</v>
      </c>
      <c r="B4353">
        <v>803407</v>
      </c>
      <c r="C4353" t="s">
        <v>317</v>
      </c>
      <c r="D4353">
        <v>2004112</v>
      </c>
      <c r="E4353" t="s">
        <v>244</v>
      </c>
      <c r="F4353" t="s">
        <v>214</v>
      </c>
      <c r="G4353" t="s">
        <v>215</v>
      </c>
      <c r="H4353">
        <v>2</v>
      </c>
      <c r="I4353">
        <v>2016</v>
      </c>
      <c r="J4353">
        <v>2</v>
      </c>
      <c r="L4353">
        <v>23085447</v>
      </c>
      <c r="M4353">
        <v>4.2</v>
      </c>
      <c r="P4353" s="29">
        <f t="shared" ref="P4353:P4377" si="181">IF(AND(ISNUMBER(M4353),H4353&lt;&gt;4),(M4353-1)/6,IF(H4353=4,"DRP",IF(AND(H4353=3,M4353="NA"),"BAD",IF(AND(H4353=2),"CVL",IF(AND(H4353=1,ISBLANK(M4353)),"NULL","UNK")))))</f>
        <v>0.53333333333333333</v>
      </c>
    </row>
    <row r="4354" spans="1:16" hidden="1" x14ac:dyDescent="0.25">
      <c r="A4354">
        <v>191856627</v>
      </c>
      <c r="B4354">
        <v>803407</v>
      </c>
      <c r="C4354" t="s">
        <v>317</v>
      </c>
      <c r="D4354">
        <v>2004116</v>
      </c>
      <c r="E4354" t="s">
        <v>229</v>
      </c>
      <c r="F4354" t="s">
        <v>214</v>
      </c>
      <c r="G4354" t="s">
        <v>215</v>
      </c>
      <c r="H4354">
        <v>2</v>
      </c>
      <c r="I4354">
        <v>2017</v>
      </c>
      <c r="J4354">
        <v>1</v>
      </c>
      <c r="L4354">
        <v>23092374</v>
      </c>
      <c r="M4354">
        <v>4.5</v>
      </c>
      <c r="P4354" s="29">
        <f t="shared" si="181"/>
        <v>0.58333333333333337</v>
      </c>
    </row>
    <row r="4355" spans="1:16" hidden="1" x14ac:dyDescent="0.25">
      <c r="A4355">
        <v>191857518</v>
      </c>
      <c r="B4355">
        <v>803401</v>
      </c>
      <c r="C4355" t="s">
        <v>318</v>
      </c>
      <c r="D4355">
        <v>2005118</v>
      </c>
      <c r="E4355" t="s">
        <v>223</v>
      </c>
      <c r="F4355" t="s">
        <v>214</v>
      </c>
      <c r="G4355" t="s">
        <v>215</v>
      </c>
      <c r="H4355">
        <v>3</v>
      </c>
      <c r="I4355">
        <v>2016</v>
      </c>
      <c r="J4355">
        <v>1</v>
      </c>
      <c r="L4355">
        <v>23081293</v>
      </c>
      <c r="M4355" t="s">
        <v>221</v>
      </c>
      <c r="P4355" s="29" t="str">
        <f t="shared" si="181"/>
        <v>BAD</v>
      </c>
    </row>
    <row r="4356" spans="1:16" hidden="1" x14ac:dyDescent="0.25">
      <c r="A4356">
        <v>191857518</v>
      </c>
      <c r="B4356">
        <v>803401</v>
      </c>
      <c r="C4356" t="s">
        <v>318</v>
      </c>
      <c r="D4356">
        <v>2021754</v>
      </c>
      <c r="E4356" t="s">
        <v>216</v>
      </c>
      <c r="F4356" t="s">
        <v>214</v>
      </c>
      <c r="G4356" t="s">
        <v>215</v>
      </c>
      <c r="H4356">
        <v>3</v>
      </c>
      <c r="I4356">
        <v>2016</v>
      </c>
      <c r="J4356">
        <v>1</v>
      </c>
      <c r="L4356">
        <v>23081094</v>
      </c>
      <c r="M4356">
        <v>2.9</v>
      </c>
      <c r="P4356" s="29">
        <f t="shared" si="181"/>
        <v>0.31666666666666665</v>
      </c>
    </row>
    <row r="4357" spans="1:16" hidden="1" x14ac:dyDescent="0.25">
      <c r="A4357">
        <v>191857518</v>
      </c>
      <c r="B4357">
        <v>803401</v>
      </c>
      <c r="C4357" t="s">
        <v>318</v>
      </c>
      <c r="D4357">
        <v>2005102</v>
      </c>
      <c r="E4357" t="s">
        <v>218</v>
      </c>
      <c r="F4357" t="s">
        <v>214</v>
      </c>
      <c r="G4357" t="s">
        <v>215</v>
      </c>
      <c r="H4357">
        <v>3</v>
      </c>
      <c r="I4357">
        <v>2016</v>
      </c>
      <c r="J4357">
        <v>1</v>
      </c>
      <c r="L4357">
        <v>23081382</v>
      </c>
      <c r="M4357">
        <v>3.8</v>
      </c>
      <c r="P4357" s="29">
        <f t="shared" si="181"/>
        <v>0.46666666666666662</v>
      </c>
    </row>
    <row r="4358" spans="1:16" hidden="1" x14ac:dyDescent="0.25">
      <c r="A4358">
        <v>191857518</v>
      </c>
      <c r="B4358">
        <v>803401</v>
      </c>
      <c r="C4358" t="s">
        <v>318</v>
      </c>
      <c r="D4358">
        <v>2005099</v>
      </c>
      <c r="E4358" t="s">
        <v>217</v>
      </c>
      <c r="F4358" t="s">
        <v>214</v>
      </c>
      <c r="G4358" t="s">
        <v>215</v>
      </c>
      <c r="H4358">
        <v>3</v>
      </c>
      <c r="I4358">
        <v>2016</v>
      </c>
      <c r="J4358">
        <v>1</v>
      </c>
      <c r="L4358">
        <v>23081375</v>
      </c>
      <c r="M4358">
        <v>3.3</v>
      </c>
      <c r="P4358" s="29">
        <f t="shared" si="181"/>
        <v>0.3833333333333333</v>
      </c>
    </row>
    <row r="4359" spans="1:16" hidden="1" x14ac:dyDescent="0.25">
      <c r="A4359">
        <v>191857518</v>
      </c>
      <c r="B4359">
        <v>803401</v>
      </c>
      <c r="C4359" t="s">
        <v>318</v>
      </c>
      <c r="D4359">
        <v>2021600</v>
      </c>
      <c r="E4359" t="s">
        <v>219</v>
      </c>
      <c r="F4359" t="s">
        <v>214</v>
      </c>
      <c r="G4359" t="s">
        <v>215</v>
      </c>
      <c r="H4359">
        <v>3</v>
      </c>
      <c r="I4359">
        <v>2016</v>
      </c>
      <c r="J4359">
        <v>1</v>
      </c>
      <c r="L4359">
        <v>23081079</v>
      </c>
      <c r="M4359">
        <v>2.1</v>
      </c>
      <c r="P4359" s="29">
        <f t="shared" si="181"/>
        <v>0.18333333333333335</v>
      </c>
    </row>
    <row r="4360" spans="1:16" hidden="1" x14ac:dyDescent="0.25">
      <c r="A4360">
        <v>191857518</v>
      </c>
      <c r="B4360">
        <v>803401</v>
      </c>
      <c r="C4360" t="s">
        <v>318</v>
      </c>
      <c r="D4360">
        <v>2004098</v>
      </c>
      <c r="E4360" t="s">
        <v>213</v>
      </c>
      <c r="F4360" t="s">
        <v>214</v>
      </c>
      <c r="G4360" t="s">
        <v>215</v>
      </c>
      <c r="H4360">
        <v>2</v>
      </c>
      <c r="I4360">
        <v>2016</v>
      </c>
      <c r="J4360">
        <v>1</v>
      </c>
      <c r="L4360">
        <v>23081501</v>
      </c>
      <c r="M4360">
        <v>4.9000000000000004</v>
      </c>
      <c r="P4360" s="29">
        <f t="shared" si="181"/>
        <v>0.65</v>
      </c>
    </row>
    <row r="4361" spans="1:16" hidden="1" x14ac:dyDescent="0.25">
      <c r="A4361">
        <v>191857518</v>
      </c>
      <c r="B4361">
        <v>803401</v>
      </c>
      <c r="C4361" t="s">
        <v>318</v>
      </c>
      <c r="D4361">
        <v>2021754</v>
      </c>
      <c r="E4361" t="s">
        <v>216</v>
      </c>
      <c r="F4361" t="s">
        <v>214</v>
      </c>
      <c r="G4361" t="s">
        <v>215</v>
      </c>
      <c r="H4361">
        <v>3</v>
      </c>
      <c r="I4361">
        <v>2016</v>
      </c>
      <c r="J4361">
        <v>2</v>
      </c>
      <c r="L4361">
        <v>23086737</v>
      </c>
      <c r="M4361" t="s">
        <v>221</v>
      </c>
      <c r="P4361" s="29" t="str">
        <f t="shared" si="181"/>
        <v>BAD</v>
      </c>
    </row>
    <row r="4362" spans="1:16" hidden="1" x14ac:dyDescent="0.25">
      <c r="A4362">
        <v>191857518</v>
      </c>
      <c r="B4362">
        <v>803401</v>
      </c>
      <c r="C4362" t="s">
        <v>318</v>
      </c>
      <c r="D4362">
        <v>2005102</v>
      </c>
      <c r="E4362" t="s">
        <v>218</v>
      </c>
      <c r="F4362" t="s">
        <v>214</v>
      </c>
      <c r="G4362" t="s">
        <v>215</v>
      </c>
      <c r="H4362">
        <v>3</v>
      </c>
      <c r="I4362">
        <v>2016</v>
      </c>
      <c r="J4362">
        <v>2</v>
      </c>
      <c r="L4362">
        <v>23086740</v>
      </c>
      <c r="M4362">
        <v>1.8</v>
      </c>
      <c r="P4362" s="29">
        <f t="shared" si="181"/>
        <v>0.13333333333333333</v>
      </c>
    </row>
    <row r="4363" spans="1:16" hidden="1" x14ac:dyDescent="0.25">
      <c r="A4363">
        <v>191857518</v>
      </c>
      <c r="B4363">
        <v>803401</v>
      </c>
      <c r="C4363" t="s">
        <v>318</v>
      </c>
      <c r="D4363">
        <v>2005099</v>
      </c>
      <c r="E4363" t="s">
        <v>217</v>
      </c>
      <c r="F4363" t="s">
        <v>214</v>
      </c>
      <c r="G4363" t="s">
        <v>215</v>
      </c>
      <c r="H4363">
        <v>3</v>
      </c>
      <c r="I4363">
        <v>2016</v>
      </c>
      <c r="J4363">
        <v>2</v>
      </c>
      <c r="L4363">
        <v>23086541</v>
      </c>
      <c r="M4363">
        <v>2.6</v>
      </c>
      <c r="P4363" s="29">
        <f t="shared" si="181"/>
        <v>0.26666666666666666</v>
      </c>
    </row>
    <row r="4364" spans="1:16" hidden="1" x14ac:dyDescent="0.25">
      <c r="A4364">
        <v>191857518</v>
      </c>
      <c r="B4364">
        <v>803401</v>
      </c>
      <c r="C4364" t="s">
        <v>318</v>
      </c>
      <c r="D4364">
        <v>2021600</v>
      </c>
      <c r="E4364" t="s">
        <v>219</v>
      </c>
      <c r="F4364" t="s">
        <v>214</v>
      </c>
      <c r="G4364" t="s">
        <v>215</v>
      </c>
      <c r="H4364">
        <v>3</v>
      </c>
      <c r="I4364">
        <v>2016</v>
      </c>
      <c r="J4364">
        <v>2</v>
      </c>
      <c r="L4364">
        <v>23086547</v>
      </c>
      <c r="M4364">
        <v>2.2999999999999998</v>
      </c>
      <c r="P4364" s="29">
        <f t="shared" si="181"/>
        <v>0.21666666666666665</v>
      </c>
    </row>
    <row r="4365" spans="1:16" hidden="1" x14ac:dyDescent="0.25">
      <c r="A4365">
        <v>191857518</v>
      </c>
      <c r="B4365">
        <v>803401</v>
      </c>
      <c r="C4365" t="s">
        <v>318</v>
      </c>
      <c r="D4365">
        <v>2005118</v>
      </c>
      <c r="E4365" t="s">
        <v>223</v>
      </c>
      <c r="F4365" t="s">
        <v>214</v>
      </c>
      <c r="G4365" t="s">
        <v>215</v>
      </c>
      <c r="H4365">
        <v>3</v>
      </c>
      <c r="I4365">
        <v>2016</v>
      </c>
      <c r="J4365">
        <v>2</v>
      </c>
      <c r="L4365">
        <v>23086744</v>
      </c>
      <c r="M4365">
        <v>3.3</v>
      </c>
      <c r="P4365" s="29">
        <f t="shared" si="181"/>
        <v>0.3833333333333333</v>
      </c>
    </row>
    <row r="4366" spans="1:16" hidden="1" x14ac:dyDescent="0.25">
      <c r="A4366">
        <v>191857518</v>
      </c>
      <c r="B4366">
        <v>803401</v>
      </c>
      <c r="C4366" t="s">
        <v>318</v>
      </c>
      <c r="D4366">
        <v>2005117</v>
      </c>
      <c r="E4366" t="s">
        <v>220</v>
      </c>
      <c r="F4366" t="s">
        <v>214</v>
      </c>
      <c r="G4366" t="s">
        <v>215</v>
      </c>
      <c r="H4366">
        <v>3</v>
      </c>
      <c r="I4366">
        <v>2016</v>
      </c>
      <c r="J4366">
        <v>2</v>
      </c>
      <c r="L4366">
        <v>23084480</v>
      </c>
      <c r="M4366">
        <v>2.4</v>
      </c>
      <c r="P4366" s="29">
        <f t="shared" si="181"/>
        <v>0.23333333333333331</v>
      </c>
    </row>
    <row r="4367" spans="1:16" hidden="1" x14ac:dyDescent="0.25">
      <c r="A4367">
        <v>191857518</v>
      </c>
      <c r="B4367">
        <v>803401</v>
      </c>
      <c r="C4367" t="s">
        <v>318</v>
      </c>
      <c r="D4367">
        <v>2004112</v>
      </c>
      <c r="E4367" t="s">
        <v>244</v>
      </c>
      <c r="F4367" t="s">
        <v>214</v>
      </c>
      <c r="G4367" t="s">
        <v>215</v>
      </c>
      <c r="H4367">
        <v>3</v>
      </c>
      <c r="I4367">
        <v>2016</v>
      </c>
      <c r="J4367">
        <v>2</v>
      </c>
      <c r="L4367">
        <v>23085509</v>
      </c>
      <c r="M4367">
        <v>1</v>
      </c>
      <c r="P4367" s="29">
        <f t="shared" si="181"/>
        <v>0</v>
      </c>
    </row>
    <row r="4368" spans="1:16" hidden="1" x14ac:dyDescent="0.25">
      <c r="A4368">
        <v>191857518</v>
      </c>
      <c r="B4368">
        <v>803401</v>
      </c>
      <c r="C4368" t="s">
        <v>318</v>
      </c>
      <c r="D4368">
        <v>2004112</v>
      </c>
      <c r="E4368" t="s">
        <v>244</v>
      </c>
      <c r="F4368" t="s">
        <v>214</v>
      </c>
      <c r="G4368" t="s">
        <v>215</v>
      </c>
      <c r="H4368">
        <v>2</v>
      </c>
      <c r="I4368">
        <v>2017</v>
      </c>
      <c r="J4368">
        <v>1</v>
      </c>
      <c r="L4368">
        <v>23092347</v>
      </c>
      <c r="M4368">
        <v>4</v>
      </c>
      <c r="P4368" s="29">
        <f t="shared" si="181"/>
        <v>0.5</v>
      </c>
    </row>
    <row r="4369" spans="1:16" hidden="1" x14ac:dyDescent="0.25">
      <c r="A4369">
        <v>191857518</v>
      </c>
      <c r="B4369">
        <v>803401</v>
      </c>
      <c r="C4369" t="s">
        <v>318</v>
      </c>
      <c r="D4369">
        <v>2005102</v>
      </c>
      <c r="E4369" t="s">
        <v>218</v>
      </c>
      <c r="F4369" t="s">
        <v>214</v>
      </c>
      <c r="G4369" t="s">
        <v>215</v>
      </c>
      <c r="H4369">
        <v>3</v>
      </c>
      <c r="I4369">
        <v>2017</v>
      </c>
      <c r="J4369">
        <v>1</v>
      </c>
      <c r="L4369">
        <v>23092915</v>
      </c>
      <c r="M4369">
        <v>2.9</v>
      </c>
      <c r="P4369" s="29">
        <f t="shared" si="181"/>
        <v>0.31666666666666665</v>
      </c>
    </row>
    <row r="4370" spans="1:16" hidden="1" x14ac:dyDescent="0.25">
      <c r="A4370">
        <v>191857518</v>
      </c>
      <c r="B4370">
        <v>803401</v>
      </c>
      <c r="C4370" t="s">
        <v>318</v>
      </c>
      <c r="D4370">
        <v>2005117</v>
      </c>
      <c r="E4370" t="s">
        <v>220</v>
      </c>
      <c r="F4370" t="s">
        <v>214</v>
      </c>
      <c r="G4370" t="s">
        <v>215</v>
      </c>
      <c r="H4370">
        <v>3</v>
      </c>
      <c r="I4370">
        <v>2017</v>
      </c>
      <c r="J4370">
        <v>1</v>
      </c>
      <c r="L4370">
        <v>23091395</v>
      </c>
      <c r="M4370">
        <v>3.6</v>
      </c>
      <c r="P4370" s="29">
        <f t="shared" si="181"/>
        <v>0.43333333333333335</v>
      </c>
    </row>
    <row r="4371" spans="1:16" hidden="1" x14ac:dyDescent="0.25">
      <c r="A4371">
        <v>191857518</v>
      </c>
      <c r="B4371">
        <v>803401</v>
      </c>
      <c r="C4371" t="s">
        <v>318</v>
      </c>
      <c r="D4371">
        <v>2005099</v>
      </c>
      <c r="E4371" t="s">
        <v>217</v>
      </c>
      <c r="F4371" t="s">
        <v>214</v>
      </c>
      <c r="G4371" t="s">
        <v>215</v>
      </c>
      <c r="H4371">
        <v>3</v>
      </c>
      <c r="I4371">
        <v>2017</v>
      </c>
      <c r="J4371">
        <v>1</v>
      </c>
      <c r="L4371">
        <v>23092789</v>
      </c>
      <c r="M4371" t="s">
        <v>221</v>
      </c>
      <c r="P4371" s="29" t="str">
        <f t="shared" si="181"/>
        <v>BAD</v>
      </c>
    </row>
    <row r="4372" spans="1:16" hidden="1" x14ac:dyDescent="0.25">
      <c r="A4372">
        <v>191857518</v>
      </c>
      <c r="B4372">
        <v>803401</v>
      </c>
      <c r="C4372" t="s">
        <v>318</v>
      </c>
      <c r="D4372">
        <v>2021600</v>
      </c>
      <c r="E4372" t="s">
        <v>219</v>
      </c>
      <c r="F4372" t="s">
        <v>214</v>
      </c>
      <c r="G4372" t="s">
        <v>215</v>
      </c>
      <c r="H4372">
        <v>3</v>
      </c>
      <c r="I4372">
        <v>2017</v>
      </c>
      <c r="J4372">
        <v>1</v>
      </c>
      <c r="L4372">
        <v>23092794</v>
      </c>
      <c r="M4372">
        <v>3.2</v>
      </c>
      <c r="P4372" s="29">
        <f t="shared" si="181"/>
        <v>0.3666666666666667</v>
      </c>
    </row>
    <row r="4373" spans="1:16" hidden="1" x14ac:dyDescent="0.25">
      <c r="A4373">
        <v>191857518</v>
      </c>
      <c r="B4373">
        <v>803401</v>
      </c>
      <c r="C4373" t="s">
        <v>318</v>
      </c>
      <c r="D4373">
        <v>2021754</v>
      </c>
      <c r="E4373" t="s">
        <v>216</v>
      </c>
      <c r="F4373" t="s">
        <v>214</v>
      </c>
      <c r="G4373" t="s">
        <v>215</v>
      </c>
      <c r="H4373">
        <v>3</v>
      </c>
      <c r="I4373">
        <v>2017</v>
      </c>
      <c r="J4373">
        <v>1</v>
      </c>
      <c r="L4373">
        <v>23092901</v>
      </c>
      <c r="M4373">
        <v>3.6</v>
      </c>
      <c r="P4373" s="29">
        <f t="shared" si="181"/>
        <v>0.43333333333333335</v>
      </c>
    </row>
    <row r="4374" spans="1:16" hidden="1" x14ac:dyDescent="0.25">
      <c r="A4374">
        <v>191857518</v>
      </c>
      <c r="B4374">
        <v>803401</v>
      </c>
      <c r="C4374" t="s">
        <v>318</v>
      </c>
      <c r="D4374">
        <v>2005118</v>
      </c>
      <c r="E4374" t="s">
        <v>223</v>
      </c>
      <c r="F4374" t="s">
        <v>214</v>
      </c>
      <c r="G4374" t="s">
        <v>215</v>
      </c>
      <c r="H4374">
        <v>2</v>
      </c>
      <c r="I4374">
        <v>2017</v>
      </c>
      <c r="J4374">
        <v>1</v>
      </c>
      <c r="M4374">
        <v>4.5</v>
      </c>
      <c r="N4374" t="s">
        <v>231</v>
      </c>
      <c r="P4374" s="29">
        <f t="shared" si="181"/>
        <v>0.58333333333333337</v>
      </c>
    </row>
    <row r="4375" spans="1:16" hidden="1" x14ac:dyDescent="0.25">
      <c r="A4375">
        <v>191857518</v>
      </c>
      <c r="B4375">
        <v>803401</v>
      </c>
      <c r="C4375" t="s">
        <v>318</v>
      </c>
      <c r="D4375">
        <v>2005118</v>
      </c>
      <c r="E4375" t="s">
        <v>223</v>
      </c>
      <c r="F4375" t="s">
        <v>214</v>
      </c>
      <c r="G4375" t="s">
        <v>215</v>
      </c>
      <c r="H4375">
        <v>4</v>
      </c>
      <c r="I4375">
        <v>2017</v>
      </c>
      <c r="J4375">
        <v>1</v>
      </c>
      <c r="L4375">
        <v>23094576</v>
      </c>
      <c r="P4375" s="29" t="str">
        <f t="shared" si="181"/>
        <v>DRP</v>
      </c>
    </row>
    <row r="4376" spans="1:16" hidden="1" x14ac:dyDescent="0.25">
      <c r="A4376">
        <v>191857518</v>
      </c>
      <c r="B4376">
        <v>803401</v>
      </c>
      <c r="C4376" t="s">
        <v>318</v>
      </c>
      <c r="D4376">
        <v>2004099</v>
      </c>
      <c r="E4376" t="s">
        <v>245</v>
      </c>
      <c r="F4376" t="s">
        <v>214</v>
      </c>
      <c r="G4376" t="s">
        <v>215</v>
      </c>
      <c r="H4376">
        <v>3</v>
      </c>
      <c r="I4376">
        <v>2017</v>
      </c>
      <c r="J4376">
        <v>2</v>
      </c>
      <c r="L4376">
        <v>23097865</v>
      </c>
      <c r="M4376">
        <v>1</v>
      </c>
      <c r="P4376" s="29">
        <f t="shared" si="181"/>
        <v>0</v>
      </c>
    </row>
    <row r="4377" spans="1:16" hidden="1" x14ac:dyDescent="0.25">
      <c r="A4377">
        <v>191857518</v>
      </c>
      <c r="B4377">
        <v>803401</v>
      </c>
      <c r="C4377" t="s">
        <v>318</v>
      </c>
      <c r="D4377">
        <v>2004099</v>
      </c>
      <c r="E4377" t="s">
        <v>245</v>
      </c>
      <c r="F4377" t="s">
        <v>214</v>
      </c>
      <c r="G4377" t="s">
        <v>215</v>
      </c>
      <c r="H4377">
        <v>4</v>
      </c>
      <c r="I4377">
        <v>2017</v>
      </c>
      <c r="J4377">
        <v>2</v>
      </c>
      <c r="L4377">
        <v>23097865</v>
      </c>
      <c r="P4377" s="29" t="str">
        <f t="shared" si="181"/>
        <v>DRP</v>
      </c>
    </row>
    <row r="4378" spans="1:16" hidden="1" x14ac:dyDescent="0.25">
      <c r="A4378">
        <v>191890574</v>
      </c>
      <c r="B4378">
        <v>803401</v>
      </c>
      <c r="C4378" t="s">
        <v>318</v>
      </c>
      <c r="D4378">
        <v>2004098</v>
      </c>
      <c r="E4378" t="s">
        <v>213</v>
      </c>
      <c r="F4378" t="s">
        <v>214</v>
      </c>
      <c r="G4378" t="s">
        <v>215</v>
      </c>
      <c r="H4378">
        <v>2</v>
      </c>
      <c r="I4378">
        <v>2015</v>
      </c>
      <c r="J4378">
        <v>1</v>
      </c>
      <c r="L4378">
        <v>23066602</v>
      </c>
      <c r="M4378">
        <v>6.5</v>
      </c>
      <c r="P4378" s="29">
        <f t="shared" ref="P4378:P4391" si="182">IF(AND(ISNUMBER(M4378),H4378&lt;&gt;4,N4378&lt;&gt;"X"),(M4378-1)/6,IF(H4378=4,"DRP",IF(AND(H4378=3,M4378="NA"),"BAD",IF(AND(H4378=2),"CVL",IF(AND(H4378=1,ISBLANK(M4378)),"NULL","UNK")))))</f>
        <v>0.91666666666666663</v>
      </c>
    </row>
    <row r="4379" spans="1:16" hidden="1" x14ac:dyDescent="0.25">
      <c r="A4379">
        <v>191890574</v>
      </c>
      <c r="B4379">
        <v>803401</v>
      </c>
      <c r="C4379" t="s">
        <v>318</v>
      </c>
      <c r="D4379">
        <v>2021754</v>
      </c>
      <c r="E4379" t="s">
        <v>216</v>
      </c>
      <c r="F4379" t="s">
        <v>214</v>
      </c>
      <c r="G4379" t="s">
        <v>215</v>
      </c>
      <c r="H4379">
        <v>3</v>
      </c>
      <c r="I4379">
        <v>2015</v>
      </c>
      <c r="J4379">
        <v>1</v>
      </c>
      <c r="L4379">
        <v>23066481</v>
      </c>
      <c r="M4379">
        <v>3.1</v>
      </c>
      <c r="P4379" s="29">
        <f t="shared" si="182"/>
        <v>0.35000000000000003</v>
      </c>
    </row>
    <row r="4380" spans="1:16" hidden="1" x14ac:dyDescent="0.25">
      <c r="A4380">
        <v>191890574</v>
      </c>
      <c r="B4380">
        <v>803401</v>
      </c>
      <c r="C4380" t="s">
        <v>318</v>
      </c>
      <c r="D4380">
        <v>2005099</v>
      </c>
      <c r="E4380" t="s">
        <v>217</v>
      </c>
      <c r="F4380" t="s">
        <v>214</v>
      </c>
      <c r="G4380" t="s">
        <v>215</v>
      </c>
      <c r="H4380">
        <v>3</v>
      </c>
      <c r="I4380">
        <v>2015</v>
      </c>
      <c r="J4380">
        <v>1</v>
      </c>
      <c r="L4380">
        <v>23066433</v>
      </c>
      <c r="M4380">
        <v>2</v>
      </c>
      <c r="P4380" s="29">
        <f t="shared" si="182"/>
        <v>0.16666666666666666</v>
      </c>
    </row>
    <row r="4381" spans="1:16" hidden="1" x14ac:dyDescent="0.25">
      <c r="A4381">
        <v>191890574</v>
      </c>
      <c r="B4381">
        <v>803401</v>
      </c>
      <c r="C4381" t="s">
        <v>318</v>
      </c>
      <c r="D4381">
        <v>2005102</v>
      </c>
      <c r="E4381" t="s">
        <v>218</v>
      </c>
      <c r="F4381" t="s">
        <v>214</v>
      </c>
      <c r="G4381" t="s">
        <v>215</v>
      </c>
      <c r="H4381">
        <v>3</v>
      </c>
      <c r="I4381">
        <v>2015</v>
      </c>
      <c r="J4381">
        <v>1</v>
      </c>
      <c r="L4381">
        <v>23066494</v>
      </c>
      <c r="M4381">
        <v>1.3</v>
      </c>
      <c r="P4381" s="29">
        <f t="shared" si="182"/>
        <v>5.000000000000001E-2</v>
      </c>
    </row>
    <row r="4382" spans="1:16" hidden="1" x14ac:dyDescent="0.25">
      <c r="A4382">
        <v>191890574</v>
      </c>
      <c r="B4382">
        <v>803401</v>
      </c>
      <c r="C4382" t="s">
        <v>318</v>
      </c>
      <c r="D4382">
        <v>2021600</v>
      </c>
      <c r="E4382" t="s">
        <v>219</v>
      </c>
      <c r="F4382" t="s">
        <v>214</v>
      </c>
      <c r="G4382" t="s">
        <v>215</v>
      </c>
      <c r="H4382">
        <v>3</v>
      </c>
      <c r="I4382">
        <v>2015</v>
      </c>
      <c r="J4382">
        <v>1</v>
      </c>
      <c r="L4382">
        <v>23066441</v>
      </c>
      <c r="M4382">
        <v>2.7</v>
      </c>
      <c r="P4382" s="29">
        <f t="shared" si="182"/>
        <v>0.28333333333333338</v>
      </c>
    </row>
    <row r="4383" spans="1:16" hidden="1" x14ac:dyDescent="0.25">
      <c r="A4383">
        <v>191890574</v>
      </c>
      <c r="B4383">
        <v>803401</v>
      </c>
      <c r="C4383" t="s">
        <v>318</v>
      </c>
      <c r="D4383">
        <v>2005118</v>
      </c>
      <c r="E4383" t="s">
        <v>223</v>
      </c>
      <c r="F4383" t="s">
        <v>214</v>
      </c>
      <c r="G4383" t="s">
        <v>215</v>
      </c>
      <c r="H4383">
        <v>2</v>
      </c>
      <c r="I4383">
        <v>2015</v>
      </c>
      <c r="J4383">
        <v>1</v>
      </c>
      <c r="L4383">
        <v>23067523</v>
      </c>
      <c r="M4383">
        <v>5.4</v>
      </c>
      <c r="P4383" s="29">
        <f t="shared" si="182"/>
        <v>0.73333333333333339</v>
      </c>
    </row>
    <row r="4384" spans="1:16" hidden="1" x14ac:dyDescent="0.25">
      <c r="A4384">
        <v>191890574</v>
      </c>
      <c r="B4384">
        <v>803401</v>
      </c>
      <c r="C4384" t="s">
        <v>318</v>
      </c>
      <c r="D4384">
        <v>2004112</v>
      </c>
      <c r="E4384" t="s">
        <v>244</v>
      </c>
      <c r="F4384" t="s">
        <v>214</v>
      </c>
      <c r="G4384" t="s">
        <v>215</v>
      </c>
      <c r="H4384">
        <v>2</v>
      </c>
      <c r="I4384">
        <v>2015</v>
      </c>
      <c r="J4384">
        <v>2</v>
      </c>
      <c r="L4384">
        <v>23073230</v>
      </c>
      <c r="M4384">
        <v>4.5999999999999996</v>
      </c>
      <c r="P4384" s="29">
        <f t="shared" si="182"/>
        <v>0.6</v>
      </c>
    </row>
    <row r="4385" spans="1:16" hidden="1" x14ac:dyDescent="0.25">
      <c r="A4385">
        <v>191890574</v>
      </c>
      <c r="B4385">
        <v>803401</v>
      </c>
      <c r="C4385" t="s">
        <v>318</v>
      </c>
      <c r="D4385">
        <v>2005117</v>
      </c>
      <c r="E4385" t="s">
        <v>220</v>
      </c>
      <c r="F4385" t="s">
        <v>214</v>
      </c>
      <c r="G4385" t="s">
        <v>215</v>
      </c>
      <c r="H4385">
        <v>3</v>
      </c>
      <c r="I4385">
        <v>2015</v>
      </c>
      <c r="J4385">
        <v>2</v>
      </c>
      <c r="L4385">
        <v>23070398</v>
      </c>
      <c r="M4385">
        <v>2.6</v>
      </c>
      <c r="P4385" s="29">
        <f t="shared" si="182"/>
        <v>0.26666666666666666</v>
      </c>
    </row>
    <row r="4386" spans="1:16" hidden="1" x14ac:dyDescent="0.25">
      <c r="A4386">
        <v>191890574</v>
      </c>
      <c r="B4386">
        <v>803401</v>
      </c>
      <c r="C4386" t="s">
        <v>318</v>
      </c>
      <c r="D4386">
        <v>2005131</v>
      </c>
      <c r="E4386" t="s">
        <v>228</v>
      </c>
      <c r="F4386" t="s">
        <v>214</v>
      </c>
      <c r="G4386" t="s">
        <v>215</v>
      </c>
      <c r="H4386">
        <v>2</v>
      </c>
      <c r="I4386">
        <v>2015</v>
      </c>
      <c r="J4386">
        <v>2</v>
      </c>
      <c r="L4386">
        <v>23070713</v>
      </c>
      <c r="M4386">
        <v>4.9000000000000004</v>
      </c>
      <c r="P4386" s="29">
        <f t="shared" si="182"/>
        <v>0.65</v>
      </c>
    </row>
    <row r="4387" spans="1:16" hidden="1" x14ac:dyDescent="0.25">
      <c r="A4387">
        <v>191890574</v>
      </c>
      <c r="B4387">
        <v>803401</v>
      </c>
      <c r="C4387" t="s">
        <v>318</v>
      </c>
      <c r="D4387">
        <v>2021754</v>
      </c>
      <c r="E4387" t="s">
        <v>216</v>
      </c>
      <c r="F4387" t="s">
        <v>214</v>
      </c>
      <c r="G4387" t="s">
        <v>215</v>
      </c>
      <c r="H4387">
        <v>3</v>
      </c>
      <c r="I4387">
        <v>2015</v>
      </c>
      <c r="J4387">
        <v>2</v>
      </c>
      <c r="L4387">
        <v>23074074</v>
      </c>
      <c r="M4387" t="s">
        <v>221</v>
      </c>
      <c r="P4387" s="29" t="str">
        <f t="shared" si="182"/>
        <v>BAD</v>
      </c>
    </row>
    <row r="4388" spans="1:16" hidden="1" x14ac:dyDescent="0.25">
      <c r="A4388">
        <v>191890574</v>
      </c>
      <c r="B4388">
        <v>803401</v>
      </c>
      <c r="C4388" t="s">
        <v>318</v>
      </c>
      <c r="D4388">
        <v>2005099</v>
      </c>
      <c r="E4388" t="s">
        <v>217</v>
      </c>
      <c r="F4388" t="s">
        <v>214</v>
      </c>
      <c r="G4388" t="s">
        <v>215</v>
      </c>
      <c r="H4388">
        <v>3</v>
      </c>
      <c r="I4388">
        <v>2015</v>
      </c>
      <c r="J4388">
        <v>2</v>
      </c>
      <c r="L4388">
        <v>23071939</v>
      </c>
      <c r="M4388" t="s">
        <v>221</v>
      </c>
      <c r="P4388" s="29" t="str">
        <f t="shared" si="182"/>
        <v>BAD</v>
      </c>
    </row>
    <row r="4389" spans="1:16" hidden="1" x14ac:dyDescent="0.25">
      <c r="A4389">
        <v>191890574</v>
      </c>
      <c r="B4389">
        <v>803401</v>
      </c>
      <c r="C4389" t="s">
        <v>318</v>
      </c>
      <c r="D4389">
        <v>2005102</v>
      </c>
      <c r="E4389" t="s">
        <v>218</v>
      </c>
      <c r="F4389" t="s">
        <v>214</v>
      </c>
      <c r="G4389" t="s">
        <v>215</v>
      </c>
      <c r="H4389">
        <v>3</v>
      </c>
      <c r="I4389">
        <v>2015</v>
      </c>
      <c r="J4389">
        <v>2</v>
      </c>
      <c r="L4389">
        <v>23071945</v>
      </c>
      <c r="M4389" t="s">
        <v>221</v>
      </c>
      <c r="P4389" s="29" t="str">
        <f t="shared" si="182"/>
        <v>BAD</v>
      </c>
    </row>
    <row r="4390" spans="1:16" hidden="1" x14ac:dyDescent="0.25">
      <c r="A4390">
        <v>191890574</v>
      </c>
      <c r="B4390">
        <v>803401</v>
      </c>
      <c r="C4390" t="s">
        <v>318</v>
      </c>
      <c r="D4390">
        <v>2021600</v>
      </c>
      <c r="E4390" t="s">
        <v>219</v>
      </c>
      <c r="F4390" t="s">
        <v>214</v>
      </c>
      <c r="G4390" t="s">
        <v>215</v>
      </c>
      <c r="H4390">
        <v>3</v>
      </c>
      <c r="I4390">
        <v>2015</v>
      </c>
      <c r="J4390">
        <v>2</v>
      </c>
      <c r="L4390">
        <v>23071941</v>
      </c>
      <c r="M4390">
        <v>1.5</v>
      </c>
      <c r="P4390" s="29">
        <f t="shared" si="182"/>
        <v>8.3333333333333329E-2</v>
      </c>
    </row>
    <row r="4391" spans="1:16" hidden="1" x14ac:dyDescent="0.25">
      <c r="A4391">
        <v>191890574</v>
      </c>
      <c r="B4391">
        <v>803401</v>
      </c>
      <c r="C4391" t="s">
        <v>318</v>
      </c>
      <c r="D4391">
        <v>2005117</v>
      </c>
      <c r="E4391" t="s">
        <v>220</v>
      </c>
      <c r="F4391" t="s">
        <v>214</v>
      </c>
      <c r="G4391" t="s">
        <v>215</v>
      </c>
      <c r="H4391">
        <v>4</v>
      </c>
      <c r="I4391">
        <v>2015</v>
      </c>
      <c r="J4391">
        <v>2</v>
      </c>
      <c r="L4391">
        <v>23070387</v>
      </c>
      <c r="P4391" s="29" t="str">
        <f t="shared" si="182"/>
        <v>DRP</v>
      </c>
    </row>
    <row r="4392" spans="1:16" hidden="1" x14ac:dyDescent="0.25">
      <c r="A4392">
        <v>191890574</v>
      </c>
      <c r="B4392">
        <v>803401</v>
      </c>
      <c r="C4392" t="s">
        <v>318</v>
      </c>
      <c r="D4392">
        <v>2005099</v>
      </c>
      <c r="E4392" t="s">
        <v>217</v>
      </c>
      <c r="F4392" t="s">
        <v>214</v>
      </c>
      <c r="G4392" t="s">
        <v>215</v>
      </c>
      <c r="H4392">
        <v>3</v>
      </c>
      <c r="I4392">
        <v>2016</v>
      </c>
      <c r="J4392">
        <v>1</v>
      </c>
      <c r="L4392">
        <v>23081299</v>
      </c>
      <c r="M4392">
        <v>2.6</v>
      </c>
      <c r="P4392" s="29">
        <f t="shared" ref="P4392:P4408" si="183">IF(AND(ISNUMBER(M4392),H4392&lt;&gt;4),(M4392-1)/6,IF(H4392=4,"DRP",IF(AND(H4392=3,M4392="NA"),"BAD",IF(AND(H4392=2),"CVL",IF(AND(H4392=1,ISBLANK(M4392)),"NULL","UNK")))))</f>
        <v>0.26666666666666666</v>
      </c>
    </row>
    <row r="4393" spans="1:16" hidden="1" x14ac:dyDescent="0.25">
      <c r="A4393">
        <v>191890574</v>
      </c>
      <c r="B4393">
        <v>803401</v>
      </c>
      <c r="C4393" t="s">
        <v>318</v>
      </c>
      <c r="D4393">
        <v>2021754</v>
      </c>
      <c r="E4393" t="s">
        <v>216</v>
      </c>
      <c r="F4393" t="s">
        <v>214</v>
      </c>
      <c r="G4393" t="s">
        <v>215</v>
      </c>
      <c r="H4393">
        <v>3</v>
      </c>
      <c r="I4393">
        <v>2016</v>
      </c>
      <c r="J4393">
        <v>1</v>
      </c>
      <c r="L4393">
        <v>23081127</v>
      </c>
      <c r="M4393">
        <v>3.4</v>
      </c>
      <c r="P4393" s="29">
        <f t="shared" si="183"/>
        <v>0.39999999999999997</v>
      </c>
    </row>
    <row r="4394" spans="1:16" hidden="1" x14ac:dyDescent="0.25">
      <c r="A4394">
        <v>191890574</v>
      </c>
      <c r="B4394">
        <v>803401</v>
      </c>
      <c r="C4394" t="s">
        <v>318</v>
      </c>
      <c r="D4394">
        <v>2005117</v>
      </c>
      <c r="E4394" t="s">
        <v>220</v>
      </c>
      <c r="F4394" t="s">
        <v>214</v>
      </c>
      <c r="G4394" t="s">
        <v>215</v>
      </c>
      <c r="H4394">
        <v>3</v>
      </c>
      <c r="I4394">
        <v>2016</v>
      </c>
      <c r="J4394">
        <v>1</v>
      </c>
      <c r="L4394">
        <v>23078737</v>
      </c>
      <c r="M4394" t="s">
        <v>221</v>
      </c>
      <c r="P4394" s="29" t="str">
        <f t="shared" si="183"/>
        <v>BAD</v>
      </c>
    </row>
    <row r="4395" spans="1:16" hidden="1" x14ac:dyDescent="0.25">
      <c r="A4395">
        <v>191890574</v>
      </c>
      <c r="B4395">
        <v>803401</v>
      </c>
      <c r="C4395" t="s">
        <v>318</v>
      </c>
      <c r="D4395">
        <v>2021600</v>
      </c>
      <c r="E4395" t="s">
        <v>219</v>
      </c>
      <c r="F4395" t="s">
        <v>214</v>
      </c>
      <c r="G4395" t="s">
        <v>215</v>
      </c>
      <c r="H4395">
        <v>3</v>
      </c>
      <c r="I4395">
        <v>2016</v>
      </c>
      <c r="J4395">
        <v>1</v>
      </c>
      <c r="L4395">
        <v>23081083</v>
      </c>
      <c r="M4395" t="s">
        <v>221</v>
      </c>
      <c r="P4395" s="29" t="str">
        <f t="shared" si="183"/>
        <v>BAD</v>
      </c>
    </row>
    <row r="4396" spans="1:16" hidden="1" x14ac:dyDescent="0.25">
      <c r="A4396">
        <v>191890574</v>
      </c>
      <c r="B4396">
        <v>803401</v>
      </c>
      <c r="C4396" t="s">
        <v>318</v>
      </c>
      <c r="D4396">
        <v>2005102</v>
      </c>
      <c r="E4396" t="s">
        <v>218</v>
      </c>
      <c r="F4396" t="s">
        <v>214</v>
      </c>
      <c r="G4396" t="s">
        <v>215</v>
      </c>
      <c r="H4396">
        <v>3</v>
      </c>
      <c r="I4396">
        <v>2016</v>
      </c>
      <c r="J4396">
        <v>1</v>
      </c>
      <c r="L4396">
        <v>23081381</v>
      </c>
      <c r="M4396" t="s">
        <v>221</v>
      </c>
      <c r="P4396" s="29" t="str">
        <f t="shared" si="183"/>
        <v>BAD</v>
      </c>
    </row>
    <row r="4397" spans="1:16" hidden="1" x14ac:dyDescent="0.25">
      <c r="A4397">
        <v>191890574</v>
      </c>
      <c r="B4397">
        <v>803401</v>
      </c>
      <c r="C4397" t="s">
        <v>318</v>
      </c>
      <c r="D4397">
        <v>2021754</v>
      </c>
      <c r="E4397" t="s">
        <v>216</v>
      </c>
      <c r="F4397" t="s">
        <v>214</v>
      </c>
      <c r="G4397" t="s">
        <v>215</v>
      </c>
      <c r="H4397">
        <v>3</v>
      </c>
      <c r="I4397">
        <v>2016</v>
      </c>
      <c r="J4397">
        <v>2</v>
      </c>
      <c r="L4397">
        <v>23086734</v>
      </c>
      <c r="M4397" t="s">
        <v>221</v>
      </c>
      <c r="P4397" s="29" t="str">
        <f t="shared" si="183"/>
        <v>BAD</v>
      </c>
    </row>
    <row r="4398" spans="1:16" hidden="1" x14ac:dyDescent="0.25">
      <c r="A4398">
        <v>191890574</v>
      </c>
      <c r="B4398">
        <v>803401</v>
      </c>
      <c r="C4398" t="s">
        <v>318</v>
      </c>
      <c r="D4398">
        <v>2021600</v>
      </c>
      <c r="E4398" t="s">
        <v>219</v>
      </c>
      <c r="F4398" t="s">
        <v>214</v>
      </c>
      <c r="G4398" t="s">
        <v>215</v>
      </c>
      <c r="H4398">
        <v>3</v>
      </c>
      <c r="I4398">
        <v>2016</v>
      </c>
      <c r="J4398">
        <v>2</v>
      </c>
      <c r="L4398">
        <v>23086547</v>
      </c>
      <c r="M4398" t="s">
        <v>221</v>
      </c>
      <c r="P4398" s="29" t="str">
        <f t="shared" si="183"/>
        <v>BAD</v>
      </c>
    </row>
    <row r="4399" spans="1:16" hidden="1" x14ac:dyDescent="0.25">
      <c r="A4399">
        <v>191890574</v>
      </c>
      <c r="B4399">
        <v>803401</v>
      </c>
      <c r="C4399" t="s">
        <v>318</v>
      </c>
      <c r="D4399">
        <v>2005117</v>
      </c>
      <c r="E4399" t="s">
        <v>220</v>
      </c>
      <c r="F4399" t="s">
        <v>214</v>
      </c>
      <c r="G4399" t="s">
        <v>215</v>
      </c>
      <c r="H4399">
        <v>3</v>
      </c>
      <c r="I4399">
        <v>2016</v>
      </c>
      <c r="J4399">
        <v>2</v>
      </c>
      <c r="L4399">
        <v>23084476</v>
      </c>
      <c r="M4399">
        <v>2.2999999999999998</v>
      </c>
      <c r="P4399" s="29">
        <f t="shared" si="183"/>
        <v>0.21666666666666665</v>
      </c>
    </row>
    <row r="4400" spans="1:16" hidden="1" x14ac:dyDescent="0.25">
      <c r="A4400">
        <v>191890574</v>
      </c>
      <c r="B4400">
        <v>803401</v>
      </c>
      <c r="C4400" t="s">
        <v>318</v>
      </c>
      <c r="D4400">
        <v>2005099</v>
      </c>
      <c r="E4400" t="s">
        <v>217</v>
      </c>
      <c r="F4400" t="s">
        <v>214</v>
      </c>
      <c r="G4400" t="s">
        <v>215</v>
      </c>
      <c r="H4400">
        <v>3</v>
      </c>
      <c r="I4400">
        <v>2016</v>
      </c>
      <c r="J4400">
        <v>2</v>
      </c>
      <c r="L4400">
        <v>23086540</v>
      </c>
      <c r="M4400">
        <v>1.7</v>
      </c>
      <c r="P4400" s="29">
        <f t="shared" si="183"/>
        <v>0.11666666666666665</v>
      </c>
    </row>
    <row r="4401" spans="1:16" hidden="1" x14ac:dyDescent="0.25">
      <c r="A4401">
        <v>191890574</v>
      </c>
      <c r="B4401">
        <v>803401</v>
      </c>
      <c r="C4401" t="s">
        <v>318</v>
      </c>
      <c r="D4401">
        <v>2005102</v>
      </c>
      <c r="E4401" t="s">
        <v>218</v>
      </c>
      <c r="F4401" t="s">
        <v>214</v>
      </c>
      <c r="G4401" t="s">
        <v>215</v>
      </c>
      <c r="H4401">
        <v>3</v>
      </c>
      <c r="I4401">
        <v>2016</v>
      </c>
      <c r="J4401">
        <v>2</v>
      </c>
      <c r="L4401">
        <v>23086741</v>
      </c>
      <c r="M4401">
        <v>2.1</v>
      </c>
      <c r="P4401" s="29">
        <f t="shared" si="183"/>
        <v>0.18333333333333335</v>
      </c>
    </row>
    <row r="4402" spans="1:16" hidden="1" x14ac:dyDescent="0.25">
      <c r="A4402">
        <v>191890574</v>
      </c>
      <c r="B4402">
        <v>803401</v>
      </c>
      <c r="C4402" t="s">
        <v>318</v>
      </c>
      <c r="D4402">
        <v>2004116</v>
      </c>
      <c r="E4402" t="s">
        <v>229</v>
      </c>
      <c r="F4402" t="s">
        <v>214</v>
      </c>
      <c r="G4402" t="s">
        <v>215</v>
      </c>
      <c r="H4402">
        <v>3</v>
      </c>
      <c r="I4402">
        <v>2016</v>
      </c>
      <c r="J4402">
        <v>2</v>
      </c>
      <c r="L4402">
        <v>23085551</v>
      </c>
      <c r="M4402" t="s">
        <v>221</v>
      </c>
      <c r="P4402" s="29" t="str">
        <f t="shared" si="183"/>
        <v>BAD</v>
      </c>
    </row>
    <row r="4403" spans="1:16" hidden="1" x14ac:dyDescent="0.25">
      <c r="A4403">
        <v>191890574</v>
      </c>
      <c r="B4403">
        <v>803401</v>
      </c>
      <c r="C4403" t="s">
        <v>318</v>
      </c>
      <c r="D4403">
        <v>2004116</v>
      </c>
      <c r="E4403" t="s">
        <v>229</v>
      </c>
      <c r="F4403" t="s">
        <v>214</v>
      </c>
      <c r="G4403" t="s">
        <v>215</v>
      </c>
      <c r="H4403">
        <v>4</v>
      </c>
      <c r="I4403">
        <v>2017</v>
      </c>
      <c r="J4403">
        <v>2</v>
      </c>
      <c r="L4403">
        <v>23098582</v>
      </c>
      <c r="P4403" s="29" t="str">
        <f t="shared" si="183"/>
        <v>DRP</v>
      </c>
    </row>
    <row r="4404" spans="1:16" hidden="1" x14ac:dyDescent="0.25">
      <c r="A4404">
        <v>191890574</v>
      </c>
      <c r="B4404">
        <v>803401</v>
      </c>
      <c r="C4404" t="s">
        <v>318</v>
      </c>
      <c r="D4404">
        <v>2004116</v>
      </c>
      <c r="E4404" t="s">
        <v>229</v>
      </c>
      <c r="F4404" t="s">
        <v>214</v>
      </c>
      <c r="G4404" t="s">
        <v>215</v>
      </c>
      <c r="H4404">
        <v>2</v>
      </c>
      <c r="I4404">
        <v>2018</v>
      </c>
      <c r="J4404">
        <v>1</v>
      </c>
      <c r="L4404">
        <v>23104529</v>
      </c>
      <c r="M4404">
        <v>6.2</v>
      </c>
      <c r="P4404" s="29">
        <f t="shared" si="183"/>
        <v>0.8666666666666667</v>
      </c>
    </row>
    <row r="4405" spans="1:16" hidden="1" x14ac:dyDescent="0.25">
      <c r="A4405">
        <v>191890574</v>
      </c>
      <c r="B4405">
        <v>803401</v>
      </c>
      <c r="C4405" t="s">
        <v>318</v>
      </c>
      <c r="D4405">
        <v>2004099</v>
      </c>
      <c r="E4405" t="s">
        <v>245</v>
      </c>
      <c r="F4405" t="s">
        <v>214</v>
      </c>
      <c r="G4405" t="s">
        <v>215</v>
      </c>
      <c r="H4405">
        <v>3</v>
      </c>
      <c r="I4405">
        <v>2018</v>
      </c>
      <c r="J4405">
        <v>2</v>
      </c>
      <c r="L4405">
        <v>23114483</v>
      </c>
      <c r="M4405" t="s">
        <v>221</v>
      </c>
      <c r="P4405" s="29" t="str">
        <f t="shared" si="183"/>
        <v>BAD</v>
      </c>
    </row>
    <row r="4406" spans="1:16" hidden="1" x14ac:dyDescent="0.25">
      <c r="A4406">
        <v>191890574</v>
      </c>
      <c r="B4406">
        <v>803401</v>
      </c>
      <c r="C4406" t="s">
        <v>318</v>
      </c>
      <c r="D4406">
        <v>2004099</v>
      </c>
      <c r="E4406" t="s">
        <v>245</v>
      </c>
      <c r="F4406" t="s">
        <v>214</v>
      </c>
      <c r="G4406" t="s">
        <v>215</v>
      </c>
      <c r="H4406">
        <v>2</v>
      </c>
      <c r="I4406">
        <v>2019</v>
      </c>
      <c r="J4406">
        <v>1</v>
      </c>
      <c r="L4406">
        <v>23121824</v>
      </c>
      <c r="M4406">
        <v>4.8</v>
      </c>
      <c r="P4406" s="29">
        <f t="shared" si="183"/>
        <v>0.6333333333333333</v>
      </c>
    </row>
    <row r="4407" spans="1:16" hidden="1" x14ac:dyDescent="0.25">
      <c r="A4407">
        <v>191890574</v>
      </c>
      <c r="B4407">
        <v>803401</v>
      </c>
      <c r="C4407" t="s">
        <v>318</v>
      </c>
      <c r="D4407">
        <v>2004098</v>
      </c>
      <c r="E4407" t="s">
        <v>213</v>
      </c>
      <c r="F4407" t="s">
        <v>214</v>
      </c>
      <c r="G4407" t="s">
        <v>215</v>
      </c>
      <c r="H4407">
        <v>2</v>
      </c>
      <c r="I4407">
        <v>2019</v>
      </c>
      <c r="J4407">
        <v>1</v>
      </c>
      <c r="M4407">
        <v>6.5</v>
      </c>
      <c r="N4407" t="s">
        <v>231</v>
      </c>
      <c r="P4407" s="29">
        <f t="shared" si="183"/>
        <v>0.91666666666666663</v>
      </c>
    </row>
    <row r="4408" spans="1:16" hidden="1" x14ac:dyDescent="0.25">
      <c r="A4408">
        <v>191890574</v>
      </c>
      <c r="B4408">
        <v>803401</v>
      </c>
      <c r="C4408" t="s">
        <v>318</v>
      </c>
      <c r="D4408">
        <v>2004112</v>
      </c>
      <c r="E4408" t="s">
        <v>244</v>
      </c>
      <c r="F4408" t="s">
        <v>214</v>
      </c>
      <c r="G4408" t="s">
        <v>215</v>
      </c>
      <c r="H4408">
        <v>2</v>
      </c>
      <c r="I4408">
        <v>2019</v>
      </c>
      <c r="J4408">
        <v>1</v>
      </c>
      <c r="M4408">
        <v>4.9000000000000004</v>
      </c>
      <c r="N4408" t="s">
        <v>231</v>
      </c>
      <c r="P4408" s="29">
        <f t="shared" si="183"/>
        <v>0.65</v>
      </c>
    </row>
    <row r="4409" spans="1:16" hidden="1" x14ac:dyDescent="0.25">
      <c r="A4409">
        <v>192081270</v>
      </c>
      <c r="B4409">
        <v>803401</v>
      </c>
      <c r="C4409" t="s">
        <v>318</v>
      </c>
      <c r="D4409">
        <v>2004112</v>
      </c>
      <c r="E4409" t="s">
        <v>244</v>
      </c>
      <c r="F4409" t="s">
        <v>214</v>
      </c>
      <c r="G4409" t="s">
        <v>215</v>
      </c>
      <c r="H4409">
        <v>2</v>
      </c>
      <c r="I4409">
        <v>2015</v>
      </c>
      <c r="J4409">
        <v>1</v>
      </c>
      <c r="L4409">
        <v>23066609</v>
      </c>
      <c r="M4409">
        <v>4.9000000000000004</v>
      </c>
      <c r="P4409" s="29">
        <f t="shared" ref="P4409:P4420" si="184">IF(AND(ISNUMBER(M4409),H4409&lt;&gt;4,N4409&lt;&gt;"X"),(M4409-1)/6,IF(H4409=4,"DRP",IF(AND(H4409=3,M4409="NA"),"BAD",IF(AND(H4409=2),"CVL",IF(AND(H4409=1,ISBLANK(M4409)),"NULL","UNK")))))</f>
        <v>0.65</v>
      </c>
    </row>
    <row r="4410" spans="1:16" hidden="1" x14ac:dyDescent="0.25">
      <c r="A4410">
        <v>192081270</v>
      </c>
      <c r="B4410">
        <v>803401</v>
      </c>
      <c r="C4410" t="s">
        <v>318</v>
      </c>
      <c r="D4410">
        <v>2021754</v>
      </c>
      <c r="E4410" t="s">
        <v>216</v>
      </c>
      <c r="F4410" t="s">
        <v>214</v>
      </c>
      <c r="G4410" t="s">
        <v>215</v>
      </c>
      <c r="H4410">
        <v>2</v>
      </c>
      <c r="I4410">
        <v>2015</v>
      </c>
      <c r="J4410">
        <v>1</v>
      </c>
      <c r="L4410">
        <v>23066478</v>
      </c>
      <c r="M4410">
        <v>4.2</v>
      </c>
      <c r="P4410" s="29">
        <f t="shared" si="184"/>
        <v>0.53333333333333333</v>
      </c>
    </row>
    <row r="4411" spans="1:16" hidden="1" x14ac:dyDescent="0.25">
      <c r="A4411">
        <v>192081270</v>
      </c>
      <c r="B4411">
        <v>803401</v>
      </c>
      <c r="C4411" t="s">
        <v>318</v>
      </c>
      <c r="D4411">
        <v>2005099</v>
      </c>
      <c r="E4411" t="s">
        <v>217</v>
      </c>
      <c r="F4411" t="s">
        <v>214</v>
      </c>
      <c r="G4411" t="s">
        <v>215</v>
      </c>
      <c r="H4411">
        <v>2</v>
      </c>
      <c r="I4411">
        <v>2015</v>
      </c>
      <c r="J4411">
        <v>1</v>
      </c>
      <c r="L4411">
        <v>23066430</v>
      </c>
      <c r="M4411">
        <v>4.5999999999999996</v>
      </c>
      <c r="P4411" s="29">
        <f t="shared" si="184"/>
        <v>0.6</v>
      </c>
    </row>
    <row r="4412" spans="1:16" hidden="1" x14ac:dyDescent="0.25">
      <c r="A4412">
        <v>192081270</v>
      </c>
      <c r="B4412">
        <v>803401</v>
      </c>
      <c r="C4412" t="s">
        <v>318</v>
      </c>
      <c r="D4412">
        <v>2021600</v>
      </c>
      <c r="E4412" t="s">
        <v>219</v>
      </c>
      <c r="F4412" t="s">
        <v>214</v>
      </c>
      <c r="G4412" t="s">
        <v>215</v>
      </c>
      <c r="H4412">
        <v>2</v>
      </c>
      <c r="I4412">
        <v>2015</v>
      </c>
      <c r="J4412">
        <v>1</v>
      </c>
      <c r="L4412">
        <v>23066437</v>
      </c>
      <c r="M4412">
        <v>4.3</v>
      </c>
      <c r="P4412" s="29">
        <f t="shared" si="184"/>
        <v>0.54999999999999993</v>
      </c>
    </row>
    <row r="4413" spans="1:16" hidden="1" x14ac:dyDescent="0.25">
      <c r="A4413">
        <v>192081270</v>
      </c>
      <c r="B4413">
        <v>803401</v>
      </c>
      <c r="C4413" t="s">
        <v>318</v>
      </c>
      <c r="D4413">
        <v>2005117</v>
      </c>
      <c r="E4413" t="s">
        <v>220</v>
      </c>
      <c r="F4413" t="s">
        <v>214</v>
      </c>
      <c r="G4413" t="s">
        <v>215</v>
      </c>
      <c r="H4413">
        <v>3</v>
      </c>
      <c r="I4413">
        <v>2015</v>
      </c>
      <c r="J4413">
        <v>1</v>
      </c>
      <c r="L4413">
        <v>23065520</v>
      </c>
      <c r="M4413">
        <v>3</v>
      </c>
      <c r="P4413" s="29">
        <f t="shared" si="184"/>
        <v>0.33333333333333331</v>
      </c>
    </row>
    <row r="4414" spans="1:16" hidden="1" x14ac:dyDescent="0.25">
      <c r="A4414">
        <v>192081270</v>
      </c>
      <c r="B4414">
        <v>803401</v>
      </c>
      <c r="C4414" t="s">
        <v>318</v>
      </c>
      <c r="D4414">
        <v>2005118</v>
      </c>
      <c r="E4414" t="s">
        <v>223</v>
      </c>
      <c r="F4414" t="s">
        <v>214</v>
      </c>
      <c r="G4414" t="s">
        <v>215</v>
      </c>
      <c r="H4414">
        <v>2</v>
      </c>
      <c r="I4414">
        <v>2015</v>
      </c>
      <c r="J4414">
        <v>1</v>
      </c>
      <c r="L4414">
        <v>23067524</v>
      </c>
      <c r="M4414">
        <v>4</v>
      </c>
      <c r="P4414" s="29">
        <f t="shared" si="184"/>
        <v>0.5</v>
      </c>
    </row>
    <row r="4415" spans="1:16" hidden="1" x14ac:dyDescent="0.25">
      <c r="A4415">
        <v>192081270</v>
      </c>
      <c r="B4415">
        <v>803401</v>
      </c>
      <c r="C4415" t="s">
        <v>318</v>
      </c>
      <c r="D4415">
        <v>2005131</v>
      </c>
      <c r="E4415" t="s">
        <v>228</v>
      </c>
      <c r="F4415" t="s">
        <v>214</v>
      </c>
      <c r="G4415" t="s">
        <v>215</v>
      </c>
      <c r="H4415">
        <v>2</v>
      </c>
      <c r="I4415">
        <v>2015</v>
      </c>
      <c r="J4415">
        <v>2</v>
      </c>
      <c r="L4415">
        <v>23070713</v>
      </c>
      <c r="M4415">
        <v>5.7</v>
      </c>
      <c r="P4415" s="29">
        <f t="shared" si="184"/>
        <v>0.78333333333333333</v>
      </c>
    </row>
    <row r="4416" spans="1:16" hidden="1" x14ac:dyDescent="0.25">
      <c r="A4416">
        <v>192081270</v>
      </c>
      <c r="B4416">
        <v>803401</v>
      </c>
      <c r="C4416" t="s">
        <v>318</v>
      </c>
      <c r="D4416">
        <v>2005117</v>
      </c>
      <c r="E4416" t="s">
        <v>220</v>
      </c>
      <c r="F4416" t="s">
        <v>214</v>
      </c>
      <c r="G4416" t="s">
        <v>215</v>
      </c>
      <c r="H4416">
        <v>2</v>
      </c>
      <c r="I4416">
        <v>2015</v>
      </c>
      <c r="J4416">
        <v>2</v>
      </c>
      <c r="L4416">
        <v>23070458</v>
      </c>
      <c r="M4416">
        <v>4.8</v>
      </c>
      <c r="P4416" s="29">
        <f t="shared" si="184"/>
        <v>0.6333333333333333</v>
      </c>
    </row>
    <row r="4417" spans="1:16" hidden="1" x14ac:dyDescent="0.25">
      <c r="A4417">
        <v>192081270</v>
      </c>
      <c r="B4417">
        <v>803401</v>
      </c>
      <c r="C4417" t="s">
        <v>318</v>
      </c>
      <c r="D4417">
        <v>2021763</v>
      </c>
      <c r="E4417" t="s">
        <v>298</v>
      </c>
      <c r="F4417" t="s">
        <v>214</v>
      </c>
      <c r="G4417" t="s">
        <v>215</v>
      </c>
      <c r="H4417">
        <v>2</v>
      </c>
      <c r="I4417">
        <v>2015</v>
      </c>
      <c r="J4417">
        <v>2</v>
      </c>
      <c r="L4417">
        <v>23071924</v>
      </c>
      <c r="M4417">
        <v>5.6</v>
      </c>
      <c r="P4417" s="29">
        <f t="shared" si="184"/>
        <v>0.76666666666666661</v>
      </c>
    </row>
    <row r="4418" spans="1:16" hidden="1" x14ac:dyDescent="0.25">
      <c r="A4418">
        <v>192081270</v>
      </c>
      <c r="B4418">
        <v>803401</v>
      </c>
      <c r="C4418" t="s">
        <v>318</v>
      </c>
      <c r="D4418">
        <v>2021602</v>
      </c>
      <c r="E4418" t="s">
        <v>242</v>
      </c>
      <c r="F4418" t="s">
        <v>214</v>
      </c>
      <c r="G4418" t="s">
        <v>215</v>
      </c>
      <c r="H4418">
        <v>2</v>
      </c>
      <c r="I4418">
        <v>2015</v>
      </c>
      <c r="J4418">
        <v>2</v>
      </c>
      <c r="L4418">
        <v>23072008</v>
      </c>
      <c r="M4418">
        <v>4.7</v>
      </c>
      <c r="P4418" s="29">
        <f t="shared" si="184"/>
        <v>0.6166666666666667</v>
      </c>
    </row>
    <row r="4419" spans="1:16" hidden="1" x14ac:dyDescent="0.25">
      <c r="A4419">
        <v>192081270</v>
      </c>
      <c r="B4419">
        <v>803401</v>
      </c>
      <c r="C4419" t="s">
        <v>318</v>
      </c>
      <c r="D4419">
        <v>2021756</v>
      </c>
      <c r="E4419" t="s">
        <v>253</v>
      </c>
      <c r="F4419" t="s">
        <v>214</v>
      </c>
      <c r="G4419" t="s">
        <v>215</v>
      </c>
      <c r="H4419">
        <v>2</v>
      </c>
      <c r="I4419">
        <v>2015</v>
      </c>
      <c r="J4419">
        <v>2</v>
      </c>
      <c r="L4419">
        <v>23074185</v>
      </c>
      <c r="M4419">
        <v>5</v>
      </c>
      <c r="P4419" s="29">
        <f t="shared" si="184"/>
        <v>0.66666666666666663</v>
      </c>
    </row>
    <row r="4420" spans="1:16" hidden="1" x14ac:dyDescent="0.25">
      <c r="A4420">
        <v>192081270</v>
      </c>
      <c r="B4420">
        <v>803401</v>
      </c>
      <c r="C4420" t="s">
        <v>318</v>
      </c>
      <c r="D4420">
        <v>2021580</v>
      </c>
      <c r="E4420" t="s">
        <v>241</v>
      </c>
      <c r="F4420" t="s">
        <v>214</v>
      </c>
      <c r="G4420" t="s">
        <v>215</v>
      </c>
      <c r="H4420">
        <v>2</v>
      </c>
      <c r="I4420">
        <v>2015</v>
      </c>
      <c r="J4420">
        <v>2</v>
      </c>
      <c r="L4420">
        <v>23074971</v>
      </c>
      <c r="M4420">
        <v>4</v>
      </c>
      <c r="P4420" s="29">
        <f t="shared" si="184"/>
        <v>0.5</v>
      </c>
    </row>
    <row r="4421" spans="1:16" hidden="1" x14ac:dyDescent="0.25">
      <c r="A4421">
        <v>192081270</v>
      </c>
      <c r="B4421">
        <v>803401</v>
      </c>
      <c r="C4421" t="s">
        <v>318</v>
      </c>
      <c r="D4421">
        <v>2004116</v>
      </c>
      <c r="E4421" t="s">
        <v>229</v>
      </c>
      <c r="F4421" t="s">
        <v>214</v>
      </c>
      <c r="G4421" t="s">
        <v>215</v>
      </c>
      <c r="H4421">
        <v>2</v>
      </c>
      <c r="I4421">
        <v>2016</v>
      </c>
      <c r="J4421">
        <v>1</v>
      </c>
      <c r="L4421">
        <v>23078178</v>
      </c>
      <c r="M4421">
        <v>4.2</v>
      </c>
      <c r="P4421" s="29">
        <f t="shared" ref="P4421:P4452" si="185">IF(AND(ISNUMBER(M4421),H4421&lt;&gt;4),(M4421-1)/6,IF(H4421=4,"DRP",IF(AND(H4421=3,M4421="NA"),"BAD",IF(AND(H4421=2),"CVL",IF(AND(H4421=1,ISBLANK(M4421)),"NULL","UNK")))))</f>
        <v>0.53333333333333333</v>
      </c>
    </row>
    <row r="4422" spans="1:16" hidden="1" x14ac:dyDescent="0.25">
      <c r="A4422">
        <v>192081270</v>
      </c>
      <c r="B4422">
        <v>803401</v>
      </c>
      <c r="C4422" t="s">
        <v>318</v>
      </c>
      <c r="D4422">
        <v>2004099</v>
      </c>
      <c r="E4422" t="s">
        <v>245</v>
      </c>
      <c r="F4422" t="s">
        <v>214</v>
      </c>
      <c r="G4422" t="s">
        <v>215</v>
      </c>
      <c r="H4422">
        <v>2</v>
      </c>
      <c r="I4422">
        <v>2016</v>
      </c>
      <c r="J4422">
        <v>1</v>
      </c>
      <c r="L4422">
        <v>23073324</v>
      </c>
      <c r="M4422">
        <v>4.8</v>
      </c>
      <c r="P4422" s="29">
        <f t="shared" si="185"/>
        <v>0.6333333333333333</v>
      </c>
    </row>
    <row r="4423" spans="1:16" hidden="1" x14ac:dyDescent="0.25">
      <c r="A4423">
        <v>192081270</v>
      </c>
      <c r="B4423">
        <v>803401</v>
      </c>
      <c r="C4423" t="s">
        <v>318</v>
      </c>
      <c r="D4423">
        <v>2005120</v>
      </c>
      <c r="E4423" t="s">
        <v>293</v>
      </c>
      <c r="F4423" t="s">
        <v>214</v>
      </c>
      <c r="G4423" t="s">
        <v>215</v>
      </c>
      <c r="H4423">
        <v>2</v>
      </c>
      <c r="I4423">
        <v>2016</v>
      </c>
      <c r="J4423">
        <v>1</v>
      </c>
      <c r="L4423">
        <v>23079731</v>
      </c>
      <c r="M4423">
        <v>4.5999999999999996</v>
      </c>
      <c r="P4423" s="29">
        <f t="shared" si="185"/>
        <v>0.6</v>
      </c>
    </row>
    <row r="4424" spans="1:16" hidden="1" x14ac:dyDescent="0.25">
      <c r="A4424">
        <v>192081270</v>
      </c>
      <c r="B4424">
        <v>803401</v>
      </c>
      <c r="C4424" t="s">
        <v>318</v>
      </c>
      <c r="D4424">
        <v>2021596</v>
      </c>
      <c r="E4424" t="s">
        <v>294</v>
      </c>
      <c r="F4424" t="s">
        <v>214</v>
      </c>
      <c r="G4424" t="s">
        <v>215</v>
      </c>
      <c r="H4424">
        <v>2</v>
      </c>
      <c r="I4424">
        <v>2016</v>
      </c>
      <c r="J4424">
        <v>1</v>
      </c>
      <c r="L4424">
        <v>23081197</v>
      </c>
      <c r="M4424">
        <v>4.3</v>
      </c>
      <c r="P4424" s="29">
        <f t="shared" si="185"/>
        <v>0.54999999999999993</v>
      </c>
    </row>
    <row r="4425" spans="1:16" hidden="1" x14ac:dyDescent="0.25">
      <c r="A4425">
        <v>192081270</v>
      </c>
      <c r="B4425">
        <v>803401</v>
      </c>
      <c r="C4425" t="s">
        <v>318</v>
      </c>
      <c r="D4425">
        <v>2021781</v>
      </c>
      <c r="E4425" t="s">
        <v>235</v>
      </c>
      <c r="F4425" t="s">
        <v>214</v>
      </c>
      <c r="G4425" t="s">
        <v>215</v>
      </c>
      <c r="H4425">
        <v>2</v>
      </c>
      <c r="I4425">
        <v>2016</v>
      </c>
      <c r="J4425">
        <v>1</v>
      </c>
      <c r="L4425">
        <v>23081230</v>
      </c>
      <c r="M4425">
        <v>4.7</v>
      </c>
      <c r="P4425" s="29">
        <f t="shared" si="185"/>
        <v>0.6166666666666667</v>
      </c>
    </row>
    <row r="4426" spans="1:16" hidden="1" x14ac:dyDescent="0.25">
      <c r="A4426">
        <v>192081270</v>
      </c>
      <c r="B4426">
        <v>803401</v>
      </c>
      <c r="C4426" t="s">
        <v>318</v>
      </c>
      <c r="D4426">
        <v>2021638</v>
      </c>
      <c r="E4426" t="s">
        <v>250</v>
      </c>
      <c r="F4426" t="s">
        <v>214</v>
      </c>
      <c r="G4426" t="s">
        <v>215</v>
      </c>
      <c r="H4426">
        <v>2</v>
      </c>
      <c r="I4426">
        <v>2016</v>
      </c>
      <c r="J4426">
        <v>1</v>
      </c>
      <c r="L4426">
        <v>23081194</v>
      </c>
      <c r="M4426">
        <v>4.2</v>
      </c>
      <c r="P4426" s="29">
        <f t="shared" si="185"/>
        <v>0.53333333333333333</v>
      </c>
    </row>
    <row r="4427" spans="1:16" hidden="1" x14ac:dyDescent="0.25">
      <c r="A4427">
        <v>192081270</v>
      </c>
      <c r="B4427">
        <v>803401</v>
      </c>
      <c r="C4427" t="s">
        <v>318</v>
      </c>
      <c r="D4427">
        <v>2021874</v>
      </c>
      <c r="E4427" t="s">
        <v>226</v>
      </c>
      <c r="F4427" t="s">
        <v>214</v>
      </c>
      <c r="G4427" t="s">
        <v>215</v>
      </c>
      <c r="H4427">
        <v>3</v>
      </c>
      <c r="I4427">
        <v>2016</v>
      </c>
      <c r="J4427">
        <v>1</v>
      </c>
      <c r="L4427">
        <v>23081225</v>
      </c>
      <c r="M4427">
        <v>3.5</v>
      </c>
      <c r="P4427" s="29">
        <f t="shared" si="185"/>
        <v>0.41666666666666669</v>
      </c>
    </row>
    <row r="4428" spans="1:16" hidden="1" x14ac:dyDescent="0.25">
      <c r="A4428">
        <v>192081270</v>
      </c>
      <c r="B4428">
        <v>803401</v>
      </c>
      <c r="C4428" t="s">
        <v>318</v>
      </c>
      <c r="D4428">
        <v>2004587</v>
      </c>
      <c r="E4428" t="s">
        <v>288</v>
      </c>
      <c r="F4428" t="s">
        <v>214</v>
      </c>
      <c r="G4428" t="s">
        <v>215</v>
      </c>
      <c r="H4428">
        <v>2</v>
      </c>
      <c r="I4428">
        <v>2016</v>
      </c>
      <c r="J4428">
        <v>2</v>
      </c>
      <c r="L4428">
        <v>23087635</v>
      </c>
      <c r="M4428">
        <v>4</v>
      </c>
      <c r="P4428" s="29">
        <f t="shared" si="185"/>
        <v>0.5</v>
      </c>
    </row>
    <row r="4429" spans="1:16" hidden="1" x14ac:dyDescent="0.25">
      <c r="A4429">
        <v>192081270</v>
      </c>
      <c r="B4429">
        <v>803401</v>
      </c>
      <c r="C4429" t="s">
        <v>318</v>
      </c>
      <c r="D4429">
        <v>2021679</v>
      </c>
      <c r="E4429" t="s">
        <v>259</v>
      </c>
      <c r="F4429" t="s">
        <v>214</v>
      </c>
      <c r="G4429" t="s">
        <v>215</v>
      </c>
      <c r="H4429">
        <v>2</v>
      </c>
      <c r="I4429">
        <v>2016</v>
      </c>
      <c r="J4429">
        <v>2</v>
      </c>
      <c r="L4429">
        <v>23086909</v>
      </c>
      <c r="M4429">
        <v>5</v>
      </c>
      <c r="P4429" s="29">
        <f t="shared" si="185"/>
        <v>0.66666666666666663</v>
      </c>
    </row>
    <row r="4430" spans="1:16" hidden="1" x14ac:dyDescent="0.25">
      <c r="A4430">
        <v>192081270</v>
      </c>
      <c r="B4430">
        <v>803401</v>
      </c>
      <c r="C4430" t="s">
        <v>318</v>
      </c>
      <c r="D4430">
        <v>2021640</v>
      </c>
      <c r="E4430" t="s">
        <v>227</v>
      </c>
      <c r="F4430" t="s">
        <v>214</v>
      </c>
      <c r="G4430" t="s">
        <v>215</v>
      </c>
      <c r="H4430">
        <v>2</v>
      </c>
      <c r="I4430">
        <v>2016</v>
      </c>
      <c r="J4430">
        <v>2</v>
      </c>
      <c r="L4430">
        <v>23086870</v>
      </c>
      <c r="M4430">
        <v>4.0999999999999996</v>
      </c>
      <c r="P4430" s="29">
        <f t="shared" si="185"/>
        <v>0.51666666666666661</v>
      </c>
    </row>
    <row r="4431" spans="1:16" hidden="1" x14ac:dyDescent="0.25">
      <c r="A4431">
        <v>192081270</v>
      </c>
      <c r="B4431">
        <v>803401</v>
      </c>
      <c r="C4431" t="s">
        <v>318</v>
      </c>
      <c r="D4431">
        <v>2021874</v>
      </c>
      <c r="E4431" t="s">
        <v>226</v>
      </c>
      <c r="F4431" t="s">
        <v>214</v>
      </c>
      <c r="G4431" t="s">
        <v>215</v>
      </c>
      <c r="H4431">
        <v>2</v>
      </c>
      <c r="I4431">
        <v>2016</v>
      </c>
      <c r="J4431">
        <v>2</v>
      </c>
      <c r="L4431">
        <v>23086862</v>
      </c>
      <c r="M4431">
        <v>5.3</v>
      </c>
      <c r="P4431" s="29">
        <f t="shared" si="185"/>
        <v>0.71666666666666667</v>
      </c>
    </row>
    <row r="4432" spans="1:16" hidden="1" x14ac:dyDescent="0.25">
      <c r="A4432">
        <v>192081270</v>
      </c>
      <c r="B4432">
        <v>803401</v>
      </c>
      <c r="C4432" t="s">
        <v>318</v>
      </c>
      <c r="D4432">
        <v>2021993</v>
      </c>
      <c r="E4432" t="s">
        <v>256</v>
      </c>
      <c r="F4432" t="s">
        <v>214</v>
      </c>
      <c r="G4432" t="s">
        <v>215</v>
      </c>
      <c r="H4432">
        <v>2</v>
      </c>
      <c r="I4432">
        <v>2016</v>
      </c>
      <c r="J4432">
        <v>2</v>
      </c>
      <c r="L4432">
        <v>23086519</v>
      </c>
      <c r="M4432">
        <v>4.3</v>
      </c>
      <c r="P4432" s="29">
        <f t="shared" si="185"/>
        <v>0.54999999999999993</v>
      </c>
    </row>
    <row r="4433" spans="1:16" hidden="1" x14ac:dyDescent="0.25">
      <c r="A4433">
        <v>192081270</v>
      </c>
      <c r="B4433">
        <v>803401</v>
      </c>
      <c r="C4433" t="s">
        <v>318</v>
      </c>
      <c r="D4433">
        <v>2021725</v>
      </c>
      <c r="E4433" t="s">
        <v>257</v>
      </c>
      <c r="F4433" t="s">
        <v>214</v>
      </c>
      <c r="G4433" t="s">
        <v>215</v>
      </c>
      <c r="H4433">
        <v>4</v>
      </c>
      <c r="I4433">
        <v>2017</v>
      </c>
      <c r="J4433">
        <v>1</v>
      </c>
      <c r="L4433">
        <v>23091960</v>
      </c>
      <c r="P4433" s="29" t="str">
        <f t="shared" si="185"/>
        <v>DRP</v>
      </c>
    </row>
    <row r="4434" spans="1:16" hidden="1" x14ac:dyDescent="0.25">
      <c r="A4434">
        <v>192081270</v>
      </c>
      <c r="B4434">
        <v>803401</v>
      </c>
      <c r="C4434" t="s">
        <v>318</v>
      </c>
      <c r="D4434">
        <v>2021750</v>
      </c>
      <c r="E4434" t="s">
        <v>296</v>
      </c>
      <c r="F4434" t="s">
        <v>214</v>
      </c>
      <c r="G4434" t="s">
        <v>215</v>
      </c>
      <c r="H4434">
        <v>2</v>
      </c>
      <c r="I4434">
        <v>2017</v>
      </c>
      <c r="J4434">
        <v>1</v>
      </c>
      <c r="L4434">
        <v>23091959</v>
      </c>
      <c r="M4434">
        <v>5.3</v>
      </c>
      <c r="P4434" s="29">
        <f t="shared" si="185"/>
        <v>0.71666666666666667</v>
      </c>
    </row>
    <row r="4435" spans="1:16" hidden="1" x14ac:dyDescent="0.25">
      <c r="A4435">
        <v>192081270</v>
      </c>
      <c r="B4435">
        <v>803401</v>
      </c>
      <c r="C4435" t="s">
        <v>318</v>
      </c>
      <c r="D4435">
        <v>2021787</v>
      </c>
      <c r="E4435" t="s">
        <v>292</v>
      </c>
      <c r="F4435" t="s">
        <v>214</v>
      </c>
      <c r="G4435" t="s">
        <v>215</v>
      </c>
      <c r="H4435">
        <v>2</v>
      </c>
      <c r="I4435">
        <v>2017</v>
      </c>
      <c r="J4435">
        <v>1</v>
      </c>
      <c r="L4435">
        <v>23093320</v>
      </c>
      <c r="M4435">
        <v>6.1</v>
      </c>
      <c r="P4435" s="29">
        <f t="shared" si="185"/>
        <v>0.85</v>
      </c>
    </row>
    <row r="4436" spans="1:16" hidden="1" x14ac:dyDescent="0.25">
      <c r="A4436">
        <v>192081270</v>
      </c>
      <c r="B4436">
        <v>803401</v>
      </c>
      <c r="C4436" t="s">
        <v>318</v>
      </c>
      <c r="D4436">
        <v>2024862</v>
      </c>
      <c r="E4436" t="s">
        <v>289</v>
      </c>
      <c r="F4436" t="s">
        <v>214</v>
      </c>
      <c r="G4436" t="s">
        <v>215</v>
      </c>
      <c r="H4436">
        <v>2</v>
      </c>
      <c r="I4436">
        <v>2017</v>
      </c>
      <c r="J4436">
        <v>1</v>
      </c>
      <c r="L4436">
        <v>23093476</v>
      </c>
      <c r="M4436">
        <v>5.9</v>
      </c>
      <c r="P4436" s="29">
        <f t="shared" si="185"/>
        <v>0.81666666666666676</v>
      </c>
    </row>
    <row r="4437" spans="1:16" hidden="1" x14ac:dyDescent="0.25">
      <c r="A4437">
        <v>192081270</v>
      </c>
      <c r="B4437">
        <v>803401</v>
      </c>
      <c r="C4437" t="s">
        <v>318</v>
      </c>
      <c r="D4437">
        <v>2021591</v>
      </c>
      <c r="E4437" t="s">
        <v>240</v>
      </c>
      <c r="F4437" t="s">
        <v>214</v>
      </c>
      <c r="G4437" t="s">
        <v>215</v>
      </c>
      <c r="H4437">
        <v>2</v>
      </c>
      <c r="I4437">
        <v>2017</v>
      </c>
      <c r="J4437">
        <v>1</v>
      </c>
      <c r="L4437">
        <v>23093478</v>
      </c>
      <c r="M4437">
        <v>5.7</v>
      </c>
      <c r="P4437" s="29">
        <f t="shared" si="185"/>
        <v>0.78333333333333333</v>
      </c>
    </row>
    <row r="4438" spans="1:16" hidden="1" x14ac:dyDescent="0.25">
      <c r="A4438">
        <v>192081270</v>
      </c>
      <c r="B4438">
        <v>803401</v>
      </c>
      <c r="C4438" t="s">
        <v>318</v>
      </c>
      <c r="D4438">
        <v>2021725</v>
      </c>
      <c r="E4438" t="s">
        <v>257</v>
      </c>
      <c r="F4438" t="s">
        <v>214</v>
      </c>
      <c r="G4438" t="s">
        <v>215</v>
      </c>
      <c r="H4438">
        <v>2</v>
      </c>
      <c r="I4438">
        <v>2017</v>
      </c>
      <c r="J4438">
        <v>1</v>
      </c>
      <c r="L4438">
        <v>23091960</v>
      </c>
      <c r="M4438">
        <v>4.0999999999999996</v>
      </c>
      <c r="P4438" s="29">
        <f t="shared" si="185"/>
        <v>0.51666666666666661</v>
      </c>
    </row>
    <row r="4439" spans="1:16" hidden="1" x14ac:dyDescent="0.25">
      <c r="A4439">
        <v>192081270</v>
      </c>
      <c r="B4439">
        <v>803401</v>
      </c>
      <c r="C4439" t="s">
        <v>318</v>
      </c>
      <c r="D4439">
        <v>2004752</v>
      </c>
      <c r="E4439" t="s">
        <v>290</v>
      </c>
      <c r="F4439" t="s">
        <v>214</v>
      </c>
      <c r="G4439" t="s">
        <v>215</v>
      </c>
      <c r="H4439">
        <v>2</v>
      </c>
      <c r="I4439">
        <v>2017</v>
      </c>
      <c r="J4439">
        <v>1</v>
      </c>
      <c r="L4439">
        <v>23093323</v>
      </c>
      <c r="M4439">
        <v>4.4000000000000004</v>
      </c>
      <c r="P4439" s="29">
        <f t="shared" si="185"/>
        <v>0.56666666666666676</v>
      </c>
    </row>
    <row r="4440" spans="1:16" hidden="1" x14ac:dyDescent="0.25">
      <c r="A4440">
        <v>192081270</v>
      </c>
      <c r="B4440">
        <v>803401</v>
      </c>
      <c r="C4440" t="s">
        <v>318</v>
      </c>
      <c r="D4440">
        <v>2004591</v>
      </c>
      <c r="E4440" t="s">
        <v>271</v>
      </c>
      <c r="F4440" t="s">
        <v>214</v>
      </c>
      <c r="G4440" t="s">
        <v>215</v>
      </c>
      <c r="H4440">
        <v>2</v>
      </c>
      <c r="I4440">
        <v>2017</v>
      </c>
      <c r="J4440">
        <v>1</v>
      </c>
      <c r="L4440">
        <v>23093319</v>
      </c>
      <c r="M4440">
        <v>6.3</v>
      </c>
      <c r="P4440" s="29">
        <f t="shared" si="185"/>
        <v>0.8833333333333333</v>
      </c>
    </row>
    <row r="4441" spans="1:16" hidden="1" x14ac:dyDescent="0.25">
      <c r="A4441">
        <v>192081270</v>
      </c>
      <c r="B4441">
        <v>803401</v>
      </c>
      <c r="C4441" t="s">
        <v>318</v>
      </c>
      <c r="D4441">
        <v>2021615</v>
      </c>
      <c r="E4441" t="s">
        <v>255</v>
      </c>
      <c r="F4441" t="s">
        <v>214</v>
      </c>
      <c r="G4441" t="s">
        <v>215</v>
      </c>
      <c r="H4441">
        <v>2</v>
      </c>
      <c r="I4441">
        <v>2017</v>
      </c>
      <c r="J4441">
        <v>2</v>
      </c>
      <c r="L4441">
        <v>23101907</v>
      </c>
      <c r="M4441">
        <v>5</v>
      </c>
      <c r="P4441" s="29">
        <f t="shared" si="185"/>
        <v>0.66666666666666663</v>
      </c>
    </row>
    <row r="4442" spans="1:16" hidden="1" x14ac:dyDescent="0.25">
      <c r="A4442">
        <v>192081270</v>
      </c>
      <c r="B4442">
        <v>803401</v>
      </c>
      <c r="C4442" t="s">
        <v>318</v>
      </c>
      <c r="D4442">
        <v>2021744</v>
      </c>
      <c r="E4442" t="s">
        <v>262</v>
      </c>
      <c r="F4442" t="s">
        <v>214</v>
      </c>
      <c r="G4442" t="s">
        <v>215</v>
      </c>
      <c r="H4442">
        <v>2</v>
      </c>
      <c r="I4442">
        <v>2017</v>
      </c>
      <c r="J4442">
        <v>2</v>
      </c>
      <c r="L4442">
        <v>23097715</v>
      </c>
      <c r="M4442">
        <v>5.9</v>
      </c>
      <c r="P4442" s="29">
        <f t="shared" si="185"/>
        <v>0.81666666666666676</v>
      </c>
    </row>
    <row r="4443" spans="1:16" hidden="1" x14ac:dyDescent="0.25">
      <c r="A4443">
        <v>192081270</v>
      </c>
      <c r="B4443">
        <v>803401</v>
      </c>
      <c r="C4443" t="s">
        <v>318</v>
      </c>
      <c r="D4443">
        <v>2021865</v>
      </c>
      <c r="E4443" t="s">
        <v>301</v>
      </c>
      <c r="F4443" t="s">
        <v>214</v>
      </c>
      <c r="G4443" t="s">
        <v>215</v>
      </c>
      <c r="H4443">
        <v>2</v>
      </c>
      <c r="I4443">
        <v>2017</v>
      </c>
      <c r="J4443">
        <v>2</v>
      </c>
      <c r="L4443">
        <v>23097629</v>
      </c>
      <c r="M4443">
        <v>4.9000000000000004</v>
      </c>
      <c r="P4443" s="29">
        <f t="shared" si="185"/>
        <v>0.65</v>
      </c>
    </row>
    <row r="4444" spans="1:16" hidden="1" x14ac:dyDescent="0.25">
      <c r="A4444">
        <v>192081270</v>
      </c>
      <c r="B4444">
        <v>803401</v>
      </c>
      <c r="C4444" t="s">
        <v>318</v>
      </c>
      <c r="D4444">
        <v>2021723</v>
      </c>
      <c r="E4444" t="s">
        <v>299</v>
      </c>
      <c r="F4444" t="s">
        <v>214</v>
      </c>
      <c r="G4444" t="s">
        <v>215</v>
      </c>
      <c r="H4444">
        <v>2</v>
      </c>
      <c r="I4444">
        <v>2017</v>
      </c>
      <c r="J4444">
        <v>2</v>
      </c>
      <c r="L4444">
        <v>23097633</v>
      </c>
      <c r="M4444">
        <v>6.8</v>
      </c>
      <c r="P4444" s="29">
        <f t="shared" si="185"/>
        <v>0.96666666666666667</v>
      </c>
    </row>
    <row r="4445" spans="1:16" hidden="1" x14ac:dyDescent="0.25">
      <c r="A4445">
        <v>192081270</v>
      </c>
      <c r="B4445">
        <v>803401</v>
      </c>
      <c r="C4445" t="s">
        <v>318</v>
      </c>
      <c r="D4445">
        <v>2021631</v>
      </c>
      <c r="E4445" t="s">
        <v>302</v>
      </c>
      <c r="F4445" t="s">
        <v>214</v>
      </c>
      <c r="G4445" t="s">
        <v>215</v>
      </c>
      <c r="H4445">
        <v>2</v>
      </c>
      <c r="I4445">
        <v>2017</v>
      </c>
      <c r="J4445">
        <v>2</v>
      </c>
      <c r="L4445">
        <v>23101235</v>
      </c>
      <c r="M4445">
        <v>5.5</v>
      </c>
      <c r="P4445" s="29">
        <f t="shared" si="185"/>
        <v>0.75</v>
      </c>
    </row>
    <row r="4446" spans="1:16" hidden="1" x14ac:dyDescent="0.25">
      <c r="A4446">
        <v>192081270</v>
      </c>
      <c r="B4446">
        <v>803401</v>
      </c>
      <c r="C4446" t="s">
        <v>318</v>
      </c>
      <c r="D4446">
        <v>2004586</v>
      </c>
      <c r="E4446" t="s">
        <v>325</v>
      </c>
      <c r="F4446" t="s">
        <v>214</v>
      </c>
      <c r="G4446" t="s">
        <v>215</v>
      </c>
      <c r="H4446">
        <v>2</v>
      </c>
      <c r="I4446">
        <v>2017</v>
      </c>
      <c r="J4446">
        <v>2</v>
      </c>
      <c r="L4446">
        <v>23097183</v>
      </c>
      <c r="M4446">
        <v>5.4</v>
      </c>
      <c r="P4446" s="29">
        <f t="shared" si="185"/>
        <v>0.73333333333333339</v>
      </c>
    </row>
    <row r="4447" spans="1:16" hidden="1" x14ac:dyDescent="0.25">
      <c r="A4447">
        <v>192081270</v>
      </c>
      <c r="B4447">
        <v>803401</v>
      </c>
      <c r="C4447" t="s">
        <v>318</v>
      </c>
      <c r="D4447">
        <v>2019271</v>
      </c>
      <c r="E4447" t="s">
        <v>236</v>
      </c>
      <c r="F4447" t="s">
        <v>214</v>
      </c>
      <c r="G4447" t="s">
        <v>215</v>
      </c>
      <c r="H4447">
        <v>2</v>
      </c>
      <c r="I4447">
        <v>2017</v>
      </c>
      <c r="J4447">
        <v>2</v>
      </c>
      <c r="L4447">
        <v>23097916</v>
      </c>
      <c r="M4447">
        <v>5.8</v>
      </c>
      <c r="P4447" s="29">
        <f t="shared" si="185"/>
        <v>0.79999999999999993</v>
      </c>
    </row>
    <row r="4448" spans="1:16" hidden="1" x14ac:dyDescent="0.25">
      <c r="A4448">
        <v>192081270</v>
      </c>
      <c r="B4448">
        <v>803401</v>
      </c>
      <c r="C4448" t="s">
        <v>318</v>
      </c>
      <c r="D4448">
        <v>2024921</v>
      </c>
      <c r="E4448" t="s">
        <v>225</v>
      </c>
      <c r="F4448" t="s">
        <v>214</v>
      </c>
      <c r="G4448" t="s">
        <v>215</v>
      </c>
      <c r="H4448">
        <v>2</v>
      </c>
      <c r="I4448">
        <v>2018</v>
      </c>
      <c r="J4448">
        <v>1</v>
      </c>
      <c r="L4448">
        <v>23107811</v>
      </c>
      <c r="M4448">
        <v>5.6</v>
      </c>
      <c r="P4448" s="29">
        <f t="shared" si="185"/>
        <v>0.76666666666666661</v>
      </c>
    </row>
    <row r="4449" spans="1:16" hidden="1" x14ac:dyDescent="0.25">
      <c r="A4449">
        <v>192081270</v>
      </c>
      <c r="B4449">
        <v>803401</v>
      </c>
      <c r="C4449" t="s">
        <v>318</v>
      </c>
      <c r="D4449">
        <v>2024863</v>
      </c>
      <c r="E4449" t="s">
        <v>304</v>
      </c>
      <c r="F4449" t="s">
        <v>214</v>
      </c>
      <c r="G4449" t="s">
        <v>215</v>
      </c>
      <c r="H4449">
        <v>2</v>
      </c>
      <c r="I4449">
        <v>2018</v>
      </c>
      <c r="J4449">
        <v>1</v>
      </c>
      <c r="L4449">
        <v>23107771</v>
      </c>
      <c r="M4449">
        <v>5.3</v>
      </c>
      <c r="P4449" s="29">
        <f t="shared" si="185"/>
        <v>0.71666666666666667</v>
      </c>
    </row>
    <row r="4450" spans="1:16" hidden="1" x14ac:dyDescent="0.25">
      <c r="A4450">
        <v>192081270</v>
      </c>
      <c r="B4450">
        <v>803401</v>
      </c>
      <c r="C4450" t="s">
        <v>318</v>
      </c>
      <c r="D4450">
        <v>2019272</v>
      </c>
      <c r="E4450" t="s">
        <v>249</v>
      </c>
      <c r="F4450" t="s">
        <v>214</v>
      </c>
      <c r="G4450" t="s">
        <v>215</v>
      </c>
      <c r="H4450">
        <v>2</v>
      </c>
      <c r="I4450">
        <v>2018</v>
      </c>
      <c r="J4450">
        <v>1</v>
      </c>
      <c r="L4450">
        <v>23104905</v>
      </c>
      <c r="M4450">
        <v>5.4</v>
      </c>
      <c r="P4450" s="29">
        <f t="shared" si="185"/>
        <v>0.73333333333333339</v>
      </c>
    </row>
    <row r="4451" spans="1:16" hidden="1" x14ac:dyDescent="0.25">
      <c r="A4451">
        <v>192081270</v>
      </c>
      <c r="B4451">
        <v>803401</v>
      </c>
      <c r="C4451" t="s">
        <v>318</v>
      </c>
      <c r="D4451">
        <v>2027111</v>
      </c>
      <c r="E4451" t="s">
        <v>322</v>
      </c>
      <c r="F4451" t="s">
        <v>320</v>
      </c>
      <c r="G4451" t="s">
        <v>321</v>
      </c>
      <c r="H4451">
        <v>2</v>
      </c>
      <c r="I4451">
        <v>2018</v>
      </c>
      <c r="J4451">
        <v>1</v>
      </c>
      <c r="L4451">
        <v>23105397</v>
      </c>
      <c r="M4451">
        <v>6.7</v>
      </c>
      <c r="P4451" s="29">
        <f t="shared" si="185"/>
        <v>0.95000000000000007</v>
      </c>
    </row>
    <row r="4452" spans="1:16" hidden="1" x14ac:dyDescent="0.25">
      <c r="A4452">
        <v>192081270</v>
      </c>
      <c r="B4452">
        <v>803401</v>
      </c>
      <c r="C4452" t="s">
        <v>318</v>
      </c>
      <c r="D4452">
        <v>2004597</v>
      </c>
      <c r="E4452" t="s">
        <v>279</v>
      </c>
      <c r="F4452" t="s">
        <v>214</v>
      </c>
      <c r="G4452" t="s">
        <v>215</v>
      </c>
      <c r="H4452">
        <v>2</v>
      </c>
      <c r="I4452">
        <v>2018</v>
      </c>
      <c r="J4452">
        <v>1</v>
      </c>
      <c r="L4452">
        <v>23107759</v>
      </c>
      <c r="M4452">
        <v>5.5</v>
      </c>
      <c r="P4452" s="29">
        <f t="shared" si="185"/>
        <v>0.75</v>
      </c>
    </row>
    <row r="4453" spans="1:16" hidden="1" x14ac:dyDescent="0.25">
      <c r="A4453">
        <v>192081270</v>
      </c>
      <c r="B4453">
        <v>803401</v>
      </c>
      <c r="C4453" t="s">
        <v>318</v>
      </c>
      <c r="D4453">
        <v>2021661</v>
      </c>
      <c r="E4453" t="s">
        <v>305</v>
      </c>
      <c r="F4453" t="s">
        <v>214</v>
      </c>
      <c r="G4453" t="s">
        <v>215</v>
      </c>
      <c r="H4453">
        <v>2</v>
      </c>
      <c r="I4453">
        <v>2018</v>
      </c>
      <c r="J4453">
        <v>1</v>
      </c>
      <c r="L4453">
        <v>23107773</v>
      </c>
      <c r="M4453">
        <v>5.2</v>
      </c>
      <c r="P4453" s="29">
        <f t="shared" ref="P4453:P4472" si="186">IF(AND(ISNUMBER(M4453),H4453&lt;&gt;4),(M4453-1)/6,IF(H4453=4,"DRP",IF(AND(H4453=3,M4453="NA"),"BAD",IF(AND(H4453=2),"CVL",IF(AND(H4453=1,ISBLANK(M4453)),"NULL","UNK")))))</f>
        <v>0.70000000000000007</v>
      </c>
    </row>
    <row r="4454" spans="1:16" hidden="1" x14ac:dyDescent="0.25">
      <c r="A4454">
        <v>192081270</v>
      </c>
      <c r="B4454">
        <v>803401</v>
      </c>
      <c r="C4454" t="s">
        <v>318</v>
      </c>
      <c r="D4454">
        <v>2021671</v>
      </c>
      <c r="E4454" t="s">
        <v>303</v>
      </c>
      <c r="F4454" t="s">
        <v>214</v>
      </c>
      <c r="G4454" t="s">
        <v>215</v>
      </c>
      <c r="H4454">
        <v>2</v>
      </c>
      <c r="I4454">
        <v>2018</v>
      </c>
      <c r="J4454">
        <v>1</v>
      </c>
      <c r="L4454">
        <v>23107817</v>
      </c>
      <c r="M4454">
        <v>5.5</v>
      </c>
      <c r="P4454" s="29">
        <f t="shared" si="186"/>
        <v>0.75</v>
      </c>
    </row>
    <row r="4455" spans="1:16" hidden="1" x14ac:dyDescent="0.25">
      <c r="A4455">
        <v>192081270</v>
      </c>
      <c r="B4455">
        <v>803401</v>
      </c>
      <c r="C4455" t="s">
        <v>318</v>
      </c>
      <c r="D4455">
        <v>2021716</v>
      </c>
      <c r="E4455" t="s">
        <v>291</v>
      </c>
      <c r="F4455" t="s">
        <v>214</v>
      </c>
      <c r="G4455" t="s">
        <v>215</v>
      </c>
      <c r="H4455">
        <v>2</v>
      </c>
      <c r="I4455">
        <v>2018</v>
      </c>
      <c r="J4455">
        <v>1</v>
      </c>
      <c r="L4455">
        <v>23107801</v>
      </c>
      <c r="M4455">
        <v>5.0999999999999996</v>
      </c>
      <c r="P4455" s="29">
        <f t="shared" si="186"/>
        <v>0.68333333333333324</v>
      </c>
    </row>
    <row r="4456" spans="1:16" hidden="1" x14ac:dyDescent="0.25">
      <c r="A4456">
        <v>192081270</v>
      </c>
      <c r="B4456">
        <v>803401</v>
      </c>
      <c r="C4456" t="s">
        <v>318</v>
      </c>
      <c r="D4456">
        <v>2021664</v>
      </c>
      <c r="E4456" t="s">
        <v>311</v>
      </c>
      <c r="F4456" t="s">
        <v>214</v>
      </c>
      <c r="G4456" t="s">
        <v>215</v>
      </c>
      <c r="H4456">
        <v>2</v>
      </c>
      <c r="I4456">
        <v>2018</v>
      </c>
      <c r="J4456">
        <v>2</v>
      </c>
      <c r="L4456">
        <v>23115915</v>
      </c>
      <c r="M4456">
        <v>6</v>
      </c>
      <c r="P4456" s="29">
        <f t="shared" si="186"/>
        <v>0.83333333333333337</v>
      </c>
    </row>
    <row r="4457" spans="1:16" hidden="1" x14ac:dyDescent="0.25">
      <c r="A4457">
        <v>192081270</v>
      </c>
      <c r="B4457">
        <v>803401</v>
      </c>
      <c r="C4457" t="s">
        <v>318</v>
      </c>
      <c r="D4457">
        <v>2021689</v>
      </c>
      <c r="E4457" t="s">
        <v>312</v>
      </c>
      <c r="F4457" t="s">
        <v>214</v>
      </c>
      <c r="G4457" t="s">
        <v>215</v>
      </c>
      <c r="H4457">
        <v>2</v>
      </c>
      <c r="I4457">
        <v>2018</v>
      </c>
      <c r="J4457">
        <v>2</v>
      </c>
      <c r="L4457">
        <v>23115916</v>
      </c>
      <c r="M4457">
        <v>5.4</v>
      </c>
      <c r="P4457" s="29">
        <f t="shared" si="186"/>
        <v>0.73333333333333339</v>
      </c>
    </row>
    <row r="4458" spans="1:16" hidden="1" x14ac:dyDescent="0.25">
      <c r="A4458">
        <v>192081270</v>
      </c>
      <c r="B4458">
        <v>803401</v>
      </c>
      <c r="C4458" t="s">
        <v>318</v>
      </c>
      <c r="D4458">
        <v>2019273</v>
      </c>
      <c r="E4458" t="s">
        <v>248</v>
      </c>
      <c r="F4458" t="s">
        <v>214</v>
      </c>
      <c r="G4458" t="s">
        <v>215</v>
      </c>
      <c r="H4458">
        <v>2</v>
      </c>
      <c r="I4458">
        <v>2018</v>
      </c>
      <c r="J4458">
        <v>2</v>
      </c>
      <c r="L4458">
        <v>23115054</v>
      </c>
      <c r="M4458">
        <v>5.3</v>
      </c>
      <c r="P4458" s="29">
        <f t="shared" si="186"/>
        <v>0.71666666666666667</v>
      </c>
    </row>
    <row r="4459" spans="1:16" hidden="1" x14ac:dyDescent="0.25">
      <c r="A4459">
        <v>192081270</v>
      </c>
      <c r="B4459">
        <v>803401</v>
      </c>
      <c r="C4459" t="s">
        <v>318</v>
      </c>
      <c r="D4459">
        <v>2004602</v>
      </c>
      <c r="E4459" t="s">
        <v>277</v>
      </c>
      <c r="F4459" t="s">
        <v>214</v>
      </c>
      <c r="G4459" t="s">
        <v>215</v>
      </c>
      <c r="H4459">
        <v>2</v>
      </c>
      <c r="I4459">
        <v>2018</v>
      </c>
      <c r="J4459">
        <v>2</v>
      </c>
      <c r="L4459">
        <v>23115918</v>
      </c>
      <c r="M4459">
        <v>5.7</v>
      </c>
      <c r="P4459" s="29">
        <f t="shared" si="186"/>
        <v>0.78333333333333333</v>
      </c>
    </row>
    <row r="4460" spans="1:16" hidden="1" x14ac:dyDescent="0.25">
      <c r="A4460">
        <v>192081270</v>
      </c>
      <c r="B4460">
        <v>803401</v>
      </c>
      <c r="C4460" t="s">
        <v>318</v>
      </c>
      <c r="D4460">
        <v>2024864</v>
      </c>
      <c r="E4460" t="s">
        <v>310</v>
      </c>
      <c r="F4460" t="s">
        <v>214</v>
      </c>
      <c r="G4460" t="s">
        <v>215</v>
      </c>
      <c r="H4460">
        <v>2</v>
      </c>
      <c r="I4460">
        <v>2018</v>
      </c>
      <c r="J4460">
        <v>2</v>
      </c>
      <c r="L4460">
        <v>23115914</v>
      </c>
      <c r="M4460">
        <v>5.6</v>
      </c>
      <c r="P4460" s="29">
        <f t="shared" si="186"/>
        <v>0.76666666666666661</v>
      </c>
    </row>
    <row r="4461" spans="1:16" hidden="1" x14ac:dyDescent="0.25">
      <c r="A4461">
        <v>192081270</v>
      </c>
      <c r="B4461">
        <v>803401</v>
      </c>
      <c r="C4461" t="s">
        <v>318</v>
      </c>
      <c r="D4461">
        <v>2024865</v>
      </c>
      <c r="E4461" t="s">
        <v>284</v>
      </c>
      <c r="F4461" t="s">
        <v>214</v>
      </c>
      <c r="G4461" t="s">
        <v>215</v>
      </c>
      <c r="H4461">
        <v>2</v>
      </c>
      <c r="I4461">
        <v>2018</v>
      </c>
      <c r="J4461">
        <v>2</v>
      </c>
      <c r="L4461">
        <v>23115960</v>
      </c>
      <c r="M4461">
        <v>5.7</v>
      </c>
      <c r="P4461" s="29">
        <f t="shared" si="186"/>
        <v>0.78333333333333333</v>
      </c>
    </row>
    <row r="4462" spans="1:16" hidden="1" x14ac:dyDescent="0.25">
      <c r="A4462">
        <v>192081270</v>
      </c>
      <c r="B4462">
        <v>803401</v>
      </c>
      <c r="C4462" t="s">
        <v>318</v>
      </c>
      <c r="D4462">
        <v>2021841</v>
      </c>
      <c r="E4462" t="s">
        <v>306</v>
      </c>
      <c r="F4462" t="s">
        <v>214</v>
      </c>
      <c r="G4462" t="s">
        <v>215</v>
      </c>
      <c r="H4462">
        <v>2</v>
      </c>
      <c r="I4462">
        <v>2019</v>
      </c>
      <c r="J4462">
        <v>1</v>
      </c>
      <c r="L4462">
        <v>23120306</v>
      </c>
      <c r="M4462">
        <v>5.7</v>
      </c>
      <c r="P4462" s="29">
        <f t="shared" si="186"/>
        <v>0.78333333333333333</v>
      </c>
    </row>
    <row r="4463" spans="1:16" hidden="1" x14ac:dyDescent="0.25">
      <c r="A4463">
        <v>192081270</v>
      </c>
      <c r="B4463">
        <v>803401</v>
      </c>
      <c r="C4463" t="s">
        <v>318</v>
      </c>
      <c r="D4463">
        <v>2019274</v>
      </c>
      <c r="E4463" t="s">
        <v>247</v>
      </c>
      <c r="F4463" t="s">
        <v>214</v>
      </c>
      <c r="G4463" t="s">
        <v>215</v>
      </c>
      <c r="H4463">
        <v>2</v>
      </c>
      <c r="I4463">
        <v>2019</v>
      </c>
      <c r="J4463">
        <v>1</v>
      </c>
      <c r="L4463">
        <v>23120725</v>
      </c>
      <c r="M4463">
        <v>5.0999999999999996</v>
      </c>
      <c r="P4463" s="29">
        <f t="shared" si="186"/>
        <v>0.68333333333333324</v>
      </c>
    </row>
    <row r="4464" spans="1:16" hidden="1" x14ac:dyDescent="0.25">
      <c r="A4464">
        <v>192081270</v>
      </c>
      <c r="B4464">
        <v>803401</v>
      </c>
      <c r="C4464" t="s">
        <v>318</v>
      </c>
      <c r="D4464">
        <v>2021730</v>
      </c>
      <c r="E4464" t="s">
        <v>307</v>
      </c>
      <c r="F4464" t="s">
        <v>214</v>
      </c>
      <c r="G4464" t="s">
        <v>215</v>
      </c>
      <c r="H4464">
        <v>2</v>
      </c>
      <c r="I4464">
        <v>2019</v>
      </c>
      <c r="J4464">
        <v>1</v>
      </c>
      <c r="L4464">
        <v>23120313</v>
      </c>
      <c r="M4464">
        <v>5.0999999999999996</v>
      </c>
      <c r="P4464" s="29">
        <f t="shared" si="186"/>
        <v>0.68333333333333324</v>
      </c>
    </row>
    <row r="4465" spans="1:16" hidden="1" x14ac:dyDescent="0.25">
      <c r="A4465">
        <v>192081270</v>
      </c>
      <c r="B4465">
        <v>803401</v>
      </c>
      <c r="C4465" t="s">
        <v>318</v>
      </c>
      <c r="D4465">
        <v>2021808</v>
      </c>
      <c r="E4465" t="s">
        <v>283</v>
      </c>
      <c r="F4465" t="s">
        <v>214</v>
      </c>
      <c r="G4465" t="s">
        <v>215</v>
      </c>
      <c r="H4465">
        <v>2</v>
      </c>
      <c r="I4465">
        <v>2019</v>
      </c>
      <c r="J4465">
        <v>1</v>
      </c>
      <c r="L4465">
        <v>23120309</v>
      </c>
      <c r="M4465">
        <v>5.8</v>
      </c>
      <c r="P4465" s="29">
        <f t="shared" si="186"/>
        <v>0.79999999999999993</v>
      </c>
    </row>
    <row r="4466" spans="1:16" hidden="1" x14ac:dyDescent="0.25">
      <c r="A4466">
        <v>192081270</v>
      </c>
      <c r="B4466">
        <v>803401</v>
      </c>
      <c r="C4466" t="s">
        <v>318</v>
      </c>
      <c r="D4466">
        <v>2021760</v>
      </c>
      <c r="E4466" t="s">
        <v>254</v>
      </c>
      <c r="F4466" t="s">
        <v>214</v>
      </c>
      <c r="G4466" t="s">
        <v>215</v>
      </c>
      <c r="H4466">
        <v>2</v>
      </c>
      <c r="I4466">
        <v>2019</v>
      </c>
      <c r="J4466">
        <v>1</v>
      </c>
      <c r="L4466">
        <v>23120307</v>
      </c>
      <c r="M4466">
        <v>6.5</v>
      </c>
      <c r="P4466" s="29">
        <f t="shared" si="186"/>
        <v>0.91666666666666663</v>
      </c>
    </row>
    <row r="4467" spans="1:16" hidden="1" x14ac:dyDescent="0.25">
      <c r="A4467">
        <v>192081270</v>
      </c>
      <c r="B4467">
        <v>803401</v>
      </c>
      <c r="C4467" t="s">
        <v>318</v>
      </c>
      <c r="D4467">
        <v>2021775</v>
      </c>
      <c r="E4467" t="s">
        <v>286</v>
      </c>
      <c r="F4467" t="s">
        <v>214</v>
      </c>
      <c r="G4467" t="s">
        <v>215</v>
      </c>
      <c r="H4467">
        <v>2</v>
      </c>
      <c r="I4467">
        <v>2019</v>
      </c>
      <c r="J4467">
        <v>1</v>
      </c>
      <c r="L4467">
        <v>23124866</v>
      </c>
      <c r="M4467">
        <v>6</v>
      </c>
      <c r="P4467" s="29">
        <f t="shared" si="186"/>
        <v>0.83333333333333337</v>
      </c>
    </row>
    <row r="4468" spans="1:16" hidden="1" x14ac:dyDescent="0.25">
      <c r="A4468">
        <v>192081270</v>
      </c>
      <c r="B4468">
        <v>803401</v>
      </c>
      <c r="C4468" t="s">
        <v>318</v>
      </c>
      <c r="D4468">
        <v>2021862</v>
      </c>
      <c r="E4468" t="s">
        <v>313</v>
      </c>
      <c r="F4468" t="s">
        <v>214</v>
      </c>
      <c r="G4468" t="s">
        <v>215</v>
      </c>
      <c r="H4468">
        <v>1</v>
      </c>
      <c r="I4468">
        <v>2019</v>
      </c>
      <c r="J4468">
        <v>2</v>
      </c>
      <c r="L4468">
        <v>23129813</v>
      </c>
      <c r="P4468" s="29" t="str">
        <f t="shared" si="186"/>
        <v>NULL</v>
      </c>
    </row>
    <row r="4469" spans="1:16" hidden="1" x14ac:dyDescent="0.25">
      <c r="A4469">
        <v>192081270</v>
      </c>
      <c r="B4469">
        <v>803401</v>
      </c>
      <c r="C4469" t="s">
        <v>318</v>
      </c>
      <c r="D4469">
        <v>2021818</v>
      </c>
      <c r="E4469" t="s">
        <v>285</v>
      </c>
      <c r="F4469" t="s">
        <v>214</v>
      </c>
      <c r="G4469" t="s">
        <v>215</v>
      </c>
      <c r="H4469">
        <v>1</v>
      </c>
      <c r="I4469">
        <v>2019</v>
      </c>
      <c r="J4469">
        <v>2</v>
      </c>
      <c r="L4469">
        <v>23130531</v>
      </c>
      <c r="P4469" s="29" t="str">
        <f t="shared" si="186"/>
        <v>NULL</v>
      </c>
    </row>
    <row r="4470" spans="1:16" hidden="1" x14ac:dyDescent="0.25">
      <c r="A4470">
        <v>192081270</v>
      </c>
      <c r="B4470">
        <v>803401</v>
      </c>
      <c r="C4470" t="s">
        <v>318</v>
      </c>
      <c r="D4470">
        <v>2021710</v>
      </c>
      <c r="E4470" t="s">
        <v>278</v>
      </c>
      <c r="F4470" t="s">
        <v>214</v>
      </c>
      <c r="G4470" t="s">
        <v>215</v>
      </c>
      <c r="H4470">
        <v>1</v>
      </c>
      <c r="I4470">
        <v>2019</v>
      </c>
      <c r="J4470">
        <v>2</v>
      </c>
      <c r="L4470">
        <v>23129397</v>
      </c>
      <c r="P4470" s="29" t="str">
        <f t="shared" si="186"/>
        <v>NULL</v>
      </c>
    </row>
    <row r="4471" spans="1:16" hidden="1" x14ac:dyDescent="0.25">
      <c r="A4471">
        <v>192081270</v>
      </c>
      <c r="B4471">
        <v>803401</v>
      </c>
      <c r="C4471" t="s">
        <v>318</v>
      </c>
      <c r="D4471">
        <v>2004609</v>
      </c>
      <c r="E4471" t="s">
        <v>309</v>
      </c>
      <c r="F4471" t="s">
        <v>214</v>
      </c>
      <c r="G4471" t="s">
        <v>215</v>
      </c>
      <c r="H4471">
        <v>1</v>
      </c>
      <c r="I4471">
        <v>2019</v>
      </c>
      <c r="J4471">
        <v>2</v>
      </c>
      <c r="L4471">
        <v>23129808</v>
      </c>
      <c r="P4471" s="29" t="str">
        <f t="shared" si="186"/>
        <v>NULL</v>
      </c>
    </row>
    <row r="4472" spans="1:16" hidden="1" x14ac:dyDescent="0.25">
      <c r="A4472">
        <v>192081270</v>
      </c>
      <c r="B4472">
        <v>803401</v>
      </c>
      <c r="C4472" t="s">
        <v>318</v>
      </c>
      <c r="D4472">
        <v>2021621</v>
      </c>
      <c r="E4472" t="s">
        <v>314</v>
      </c>
      <c r="F4472" t="s">
        <v>214</v>
      </c>
      <c r="G4472" t="s">
        <v>215</v>
      </c>
      <c r="H4472">
        <v>1</v>
      </c>
      <c r="I4472">
        <v>2019</v>
      </c>
      <c r="J4472">
        <v>2</v>
      </c>
      <c r="L4472">
        <v>23130528</v>
      </c>
      <c r="P4472" s="29" t="str">
        <f t="shared" si="186"/>
        <v>NULL</v>
      </c>
    </row>
    <row r="4473" spans="1:16" hidden="1" x14ac:dyDescent="0.25">
      <c r="A4473">
        <v>192087570</v>
      </c>
      <c r="B4473">
        <v>803401</v>
      </c>
      <c r="C4473" t="s">
        <v>318</v>
      </c>
      <c r="D4473">
        <v>2004098</v>
      </c>
      <c r="E4473" t="s">
        <v>213</v>
      </c>
      <c r="F4473" t="s">
        <v>214</v>
      </c>
      <c r="G4473" t="s">
        <v>215</v>
      </c>
      <c r="H4473">
        <v>4</v>
      </c>
      <c r="I4473">
        <v>2015</v>
      </c>
      <c r="J4473">
        <v>1</v>
      </c>
      <c r="L4473">
        <v>23066601</v>
      </c>
      <c r="P4473" s="29" t="str">
        <f t="shared" ref="P4473:P4478" si="187">IF(AND(ISNUMBER(M4473),H4473&lt;&gt;4,N4473&lt;&gt;"X"),(M4473-1)/6,IF(H4473=4,"DRP",IF(AND(H4473=3,M4473="NA"),"BAD",IF(AND(H4473=2),"CVL",IF(AND(H4473=1,ISBLANK(M4473)),"NULL","UNK")))))</f>
        <v>DRP</v>
      </c>
    </row>
    <row r="4474" spans="1:16" hidden="1" x14ac:dyDescent="0.25">
      <c r="A4474">
        <v>192087570</v>
      </c>
      <c r="B4474">
        <v>803401</v>
      </c>
      <c r="C4474" t="s">
        <v>318</v>
      </c>
      <c r="D4474">
        <v>2005099</v>
      </c>
      <c r="E4474" t="s">
        <v>217</v>
      </c>
      <c r="F4474" t="s">
        <v>214</v>
      </c>
      <c r="G4474" t="s">
        <v>215</v>
      </c>
      <c r="H4474">
        <v>4</v>
      </c>
      <c r="I4474">
        <v>2015</v>
      </c>
      <c r="J4474">
        <v>1</v>
      </c>
      <c r="L4474">
        <v>23066434</v>
      </c>
      <c r="P4474" s="29" t="str">
        <f t="shared" si="187"/>
        <v>DRP</v>
      </c>
    </row>
    <row r="4475" spans="1:16" hidden="1" x14ac:dyDescent="0.25">
      <c r="A4475">
        <v>192087570</v>
      </c>
      <c r="B4475">
        <v>803401</v>
      </c>
      <c r="C4475" t="s">
        <v>318</v>
      </c>
      <c r="D4475">
        <v>2005102</v>
      </c>
      <c r="E4475" t="s">
        <v>218</v>
      </c>
      <c r="F4475" t="s">
        <v>214</v>
      </c>
      <c r="G4475" t="s">
        <v>215</v>
      </c>
      <c r="H4475">
        <v>4</v>
      </c>
      <c r="I4475">
        <v>2015</v>
      </c>
      <c r="J4475">
        <v>1</v>
      </c>
      <c r="L4475">
        <v>23066495</v>
      </c>
      <c r="P4475" s="29" t="str">
        <f t="shared" si="187"/>
        <v>DRP</v>
      </c>
    </row>
    <row r="4476" spans="1:16" hidden="1" x14ac:dyDescent="0.25">
      <c r="A4476">
        <v>192087570</v>
      </c>
      <c r="B4476">
        <v>803401</v>
      </c>
      <c r="C4476" t="s">
        <v>318</v>
      </c>
      <c r="D4476">
        <v>2005118</v>
      </c>
      <c r="E4476" t="s">
        <v>223</v>
      </c>
      <c r="F4476" t="s">
        <v>214</v>
      </c>
      <c r="G4476" t="s">
        <v>215</v>
      </c>
      <c r="H4476">
        <v>4</v>
      </c>
      <c r="I4476">
        <v>2015</v>
      </c>
      <c r="J4476">
        <v>1</v>
      </c>
      <c r="L4476">
        <v>23067524</v>
      </c>
      <c r="P4476" s="29" t="str">
        <f t="shared" si="187"/>
        <v>DRP</v>
      </c>
    </row>
    <row r="4477" spans="1:16" hidden="1" x14ac:dyDescent="0.25">
      <c r="A4477">
        <v>192087570</v>
      </c>
      <c r="B4477">
        <v>803401</v>
      </c>
      <c r="C4477" t="s">
        <v>318</v>
      </c>
      <c r="D4477">
        <v>2021600</v>
      </c>
      <c r="E4477" t="s">
        <v>219</v>
      </c>
      <c r="F4477" t="s">
        <v>214</v>
      </c>
      <c r="G4477" t="s">
        <v>215</v>
      </c>
      <c r="H4477">
        <v>4</v>
      </c>
      <c r="I4477">
        <v>2015</v>
      </c>
      <c r="J4477">
        <v>1</v>
      </c>
      <c r="L4477">
        <v>23066442</v>
      </c>
      <c r="P4477" s="29" t="str">
        <f t="shared" si="187"/>
        <v>DRP</v>
      </c>
    </row>
    <row r="4478" spans="1:16" hidden="1" x14ac:dyDescent="0.25">
      <c r="A4478">
        <v>192087570</v>
      </c>
      <c r="B4478">
        <v>803401</v>
      </c>
      <c r="C4478" t="s">
        <v>318</v>
      </c>
      <c r="D4478">
        <v>2021754</v>
      </c>
      <c r="E4478" t="s">
        <v>216</v>
      </c>
      <c r="F4478" t="s">
        <v>214</v>
      </c>
      <c r="G4478" t="s">
        <v>215</v>
      </c>
      <c r="H4478">
        <v>4</v>
      </c>
      <c r="I4478">
        <v>2015</v>
      </c>
      <c r="J4478">
        <v>1</v>
      </c>
      <c r="L4478">
        <v>23066482</v>
      </c>
      <c r="P4478" s="29" t="str">
        <f t="shared" si="187"/>
        <v>DRP</v>
      </c>
    </row>
    <row r="4479" spans="1:16" hidden="1" x14ac:dyDescent="0.25">
      <c r="A4479">
        <v>192091039</v>
      </c>
      <c r="B4479">
        <v>803400</v>
      </c>
      <c r="C4479" t="s">
        <v>212</v>
      </c>
      <c r="D4479">
        <v>2004098</v>
      </c>
      <c r="E4479" t="s">
        <v>213</v>
      </c>
      <c r="F4479" t="s">
        <v>214</v>
      </c>
      <c r="G4479" t="s">
        <v>215</v>
      </c>
      <c r="H4479">
        <v>2</v>
      </c>
      <c r="I4479">
        <v>2016</v>
      </c>
      <c r="J4479">
        <v>1</v>
      </c>
      <c r="L4479">
        <v>23078141</v>
      </c>
      <c r="M4479">
        <v>6.3</v>
      </c>
      <c r="P4479" s="29">
        <f t="shared" ref="P4479:P4510" si="188">IF(AND(ISNUMBER(M4479),H4479&lt;&gt;4),(M4479-1)/6,IF(H4479=4,"DRP",IF(AND(H4479=3,M4479="NA"),"BAD",IF(AND(H4479=2),"CVL",IF(AND(H4479=1,ISBLANK(M4479)),"NULL","UNK")))))</f>
        <v>0.8833333333333333</v>
      </c>
    </row>
    <row r="4480" spans="1:16" hidden="1" x14ac:dyDescent="0.25">
      <c r="A4480">
        <v>192091039</v>
      </c>
      <c r="B4480">
        <v>803400</v>
      </c>
      <c r="C4480" t="s">
        <v>212</v>
      </c>
      <c r="D4480">
        <v>2021600</v>
      </c>
      <c r="E4480" t="s">
        <v>219</v>
      </c>
      <c r="F4480" t="s">
        <v>214</v>
      </c>
      <c r="G4480" t="s">
        <v>215</v>
      </c>
      <c r="H4480">
        <v>2</v>
      </c>
      <c r="I4480">
        <v>2016</v>
      </c>
      <c r="J4480">
        <v>1</v>
      </c>
      <c r="L4480">
        <v>23081085</v>
      </c>
      <c r="M4480">
        <v>6.7</v>
      </c>
      <c r="P4480" s="29">
        <f t="shared" si="188"/>
        <v>0.95000000000000007</v>
      </c>
    </row>
    <row r="4481" spans="1:16" hidden="1" x14ac:dyDescent="0.25">
      <c r="A4481">
        <v>192091039</v>
      </c>
      <c r="B4481">
        <v>803400</v>
      </c>
      <c r="C4481" t="s">
        <v>212</v>
      </c>
      <c r="D4481">
        <v>2005099</v>
      </c>
      <c r="E4481" t="s">
        <v>217</v>
      </c>
      <c r="F4481" t="s">
        <v>214</v>
      </c>
      <c r="G4481" t="s">
        <v>215</v>
      </c>
      <c r="H4481">
        <v>2</v>
      </c>
      <c r="I4481">
        <v>2016</v>
      </c>
      <c r="J4481">
        <v>1</v>
      </c>
      <c r="L4481">
        <v>23081378</v>
      </c>
      <c r="M4481">
        <v>6.8</v>
      </c>
      <c r="P4481" s="29">
        <f t="shared" si="188"/>
        <v>0.96666666666666667</v>
      </c>
    </row>
    <row r="4482" spans="1:16" hidden="1" x14ac:dyDescent="0.25">
      <c r="A4482">
        <v>192091039</v>
      </c>
      <c r="B4482">
        <v>803400</v>
      </c>
      <c r="C4482" t="s">
        <v>212</v>
      </c>
      <c r="D4482">
        <v>2005102</v>
      </c>
      <c r="E4482" t="s">
        <v>218</v>
      </c>
      <c r="F4482" t="s">
        <v>214</v>
      </c>
      <c r="G4482" t="s">
        <v>215</v>
      </c>
      <c r="H4482">
        <v>2</v>
      </c>
      <c r="I4482">
        <v>2016</v>
      </c>
      <c r="J4482">
        <v>1</v>
      </c>
      <c r="L4482">
        <v>23081385</v>
      </c>
      <c r="M4482">
        <v>6.3</v>
      </c>
      <c r="P4482" s="29">
        <f t="shared" si="188"/>
        <v>0.8833333333333333</v>
      </c>
    </row>
    <row r="4483" spans="1:16" hidden="1" x14ac:dyDescent="0.25">
      <c r="A4483">
        <v>192091039</v>
      </c>
      <c r="B4483">
        <v>803400</v>
      </c>
      <c r="C4483" t="s">
        <v>212</v>
      </c>
      <c r="D4483">
        <v>2021754</v>
      </c>
      <c r="E4483" t="s">
        <v>216</v>
      </c>
      <c r="F4483" t="s">
        <v>214</v>
      </c>
      <c r="G4483" t="s">
        <v>215</v>
      </c>
      <c r="H4483">
        <v>2</v>
      </c>
      <c r="I4483">
        <v>2016</v>
      </c>
      <c r="J4483">
        <v>1</v>
      </c>
      <c r="L4483">
        <v>23081130</v>
      </c>
      <c r="M4483">
        <v>5.9</v>
      </c>
      <c r="P4483" s="29">
        <f t="shared" si="188"/>
        <v>0.81666666666666676</v>
      </c>
    </row>
    <row r="4484" spans="1:16" hidden="1" x14ac:dyDescent="0.25">
      <c r="A4484">
        <v>192091039</v>
      </c>
      <c r="B4484">
        <v>803400</v>
      </c>
      <c r="C4484" t="s">
        <v>212</v>
      </c>
      <c r="D4484">
        <v>2005117</v>
      </c>
      <c r="E4484" t="s">
        <v>220</v>
      </c>
      <c r="F4484" t="s">
        <v>214</v>
      </c>
      <c r="G4484" t="s">
        <v>215</v>
      </c>
      <c r="H4484">
        <v>2</v>
      </c>
      <c r="I4484">
        <v>2016</v>
      </c>
      <c r="J4484">
        <v>1</v>
      </c>
      <c r="L4484">
        <v>23078733</v>
      </c>
      <c r="M4484">
        <v>6.2</v>
      </c>
      <c r="P4484" s="29">
        <f t="shared" si="188"/>
        <v>0.8666666666666667</v>
      </c>
    </row>
    <row r="4485" spans="1:16" hidden="1" x14ac:dyDescent="0.25">
      <c r="A4485">
        <v>192091039</v>
      </c>
      <c r="B4485">
        <v>803400</v>
      </c>
      <c r="C4485" t="s">
        <v>212</v>
      </c>
      <c r="D4485">
        <v>2019154</v>
      </c>
      <c r="E4485" t="s">
        <v>225</v>
      </c>
      <c r="F4485" t="s">
        <v>214</v>
      </c>
      <c r="G4485" t="s">
        <v>215</v>
      </c>
      <c r="H4485">
        <v>4</v>
      </c>
      <c r="I4485">
        <v>2016</v>
      </c>
      <c r="J4485">
        <v>2</v>
      </c>
      <c r="L4485">
        <v>23086752</v>
      </c>
      <c r="P4485" s="29" t="str">
        <f t="shared" si="188"/>
        <v>DRP</v>
      </c>
    </row>
    <row r="4486" spans="1:16" hidden="1" x14ac:dyDescent="0.25">
      <c r="A4486">
        <v>192091039</v>
      </c>
      <c r="B4486">
        <v>803400</v>
      </c>
      <c r="C4486" t="s">
        <v>212</v>
      </c>
      <c r="D4486">
        <v>2005118</v>
      </c>
      <c r="E4486" t="s">
        <v>223</v>
      </c>
      <c r="F4486" t="s">
        <v>214</v>
      </c>
      <c r="G4486" t="s">
        <v>215</v>
      </c>
      <c r="H4486">
        <v>2</v>
      </c>
      <c r="I4486">
        <v>2016</v>
      </c>
      <c r="J4486">
        <v>2</v>
      </c>
      <c r="L4486">
        <v>23086743</v>
      </c>
      <c r="M4486">
        <v>6.1</v>
      </c>
      <c r="P4486" s="29">
        <f t="shared" si="188"/>
        <v>0.85</v>
      </c>
    </row>
    <row r="4487" spans="1:16" hidden="1" x14ac:dyDescent="0.25">
      <c r="A4487">
        <v>192091039</v>
      </c>
      <c r="B4487">
        <v>803400</v>
      </c>
      <c r="C4487" t="s">
        <v>212</v>
      </c>
      <c r="D4487">
        <v>2021795</v>
      </c>
      <c r="E4487" t="s">
        <v>222</v>
      </c>
      <c r="F4487" t="s">
        <v>214</v>
      </c>
      <c r="G4487" t="s">
        <v>215</v>
      </c>
      <c r="H4487">
        <v>2</v>
      </c>
      <c r="I4487">
        <v>2016</v>
      </c>
      <c r="J4487">
        <v>2</v>
      </c>
      <c r="L4487">
        <v>23084483</v>
      </c>
      <c r="M4487">
        <v>5.9</v>
      </c>
      <c r="P4487" s="29">
        <f t="shared" si="188"/>
        <v>0.81666666666666676</v>
      </c>
    </row>
    <row r="4488" spans="1:16" hidden="1" x14ac:dyDescent="0.25">
      <c r="A4488">
        <v>192091039</v>
      </c>
      <c r="B4488">
        <v>803400</v>
      </c>
      <c r="C4488" t="s">
        <v>212</v>
      </c>
      <c r="D4488">
        <v>2021756</v>
      </c>
      <c r="E4488" t="s">
        <v>253</v>
      </c>
      <c r="F4488" t="s">
        <v>214</v>
      </c>
      <c r="G4488" t="s">
        <v>215</v>
      </c>
      <c r="H4488">
        <v>2</v>
      </c>
      <c r="I4488">
        <v>2016</v>
      </c>
      <c r="J4488">
        <v>2</v>
      </c>
      <c r="L4488">
        <v>23086833</v>
      </c>
      <c r="M4488">
        <v>5.8</v>
      </c>
      <c r="P4488" s="29">
        <f t="shared" si="188"/>
        <v>0.79999999999999993</v>
      </c>
    </row>
    <row r="4489" spans="1:16" hidden="1" x14ac:dyDescent="0.25">
      <c r="A4489">
        <v>192091039</v>
      </c>
      <c r="B4489">
        <v>803400</v>
      </c>
      <c r="C4489" t="s">
        <v>212</v>
      </c>
      <c r="D4489">
        <v>2021602</v>
      </c>
      <c r="E4489" t="s">
        <v>242</v>
      </c>
      <c r="F4489" t="s">
        <v>214</v>
      </c>
      <c r="G4489" t="s">
        <v>215</v>
      </c>
      <c r="H4489">
        <v>2</v>
      </c>
      <c r="I4489">
        <v>2016</v>
      </c>
      <c r="J4489">
        <v>2</v>
      </c>
      <c r="L4489">
        <v>23086746</v>
      </c>
      <c r="M4489">
        <v>6.3</v>
      </c>
      <c r="P4489" s="29">
        <f t="shared" si="188"/>
        <v>0.8833333333333333</v>
      </c>
    </row>
    <row r="4490" spans="1:16" hidden="1" x14ac:dyDescent="0.25">
      <c r="A4490">
        <v>192091039</v>
      </c>
      <c r="B4490">
        <v>803400</v>
      </c>
      <c r="C4490" t="s">
        <v>212</v>
      </c>
      <c r="D4490">
        <v>2021580</v>
      </c>
      <c r="E4490" t="s">
        <v>241</v>
      </c>
      <c r="F4490" t="s">
        <v>214</v>
      </c>
      <c r="G4490" t="s">
        <v>215</v>
      </c>
      <c r="H4490">
        <v>2</v>
      </c>
      <c r="I4490">
        <v>2016</v>
      </c>
      <c r="J4490">
        <v>2</v>
      </c>
      <c r="L4490">
        <v>23086827</v>
      </c>
      <c r="M4490">
        <v>6.2</v>
      </c>
      <c r="P4490" s="29">
        <f t="shared" si="188"/>
        <v>0.8666666666666667</v>
      </c>
    </row>
    <row r="4491" spans="1:16" hidden="1" x14ac:dyDescent="0.25">
      <c r="A4491">
        <v>192091039</v>
      </c>
      <c r="B4491">
        <v>803400</v>
      </c>
      <c r="C4491" t="s">
        <v>212</v>
      </c>
      <c r="D4491">
        <v>2004099</v>
      </c>
      <c r="E4491" t="s">
        <v>245</v>
      </c>
      <c r="F4491" t="s">
        <v>214</v>
      </c>
      <c r="G4491" t="s">
        <v>215</v>
      </c>
      <c r="H4491">
        <v>2</v>
      </c>
      <c r="I4491">
        <v>2016</v>
      </c>
      <c r="J4491">
        <v>2</v>
      </c>
      <c r="L4491">
        <v>23085310</v>
      </c>
      <c r="M4491">
        <v>6.7</v>
      </c>
      <c r="P4491" s="29">
        <f t="shared" si="188"/>
        <v>0.95000000000000007</v>
      </c>
    </row>
    <row r="4492" spans="1:16" hidden="1" x14ac:dyDescent="0.25">
      <c r="A4492">
        <v>192091039</v>
      </c>
      <c r="B4492">
        <v>803400</v>
      </c>
      <c r="C4492" t="s">
        <v>212</v>
      </c>
      <c r="D4492">
        <v>2004112</v>
      </c>
      <c r="E4492" t="s">
        <v>244</v>
      </c>
      <c r="F4492" t="s">
        <v>214</v>
      </c>
      <c r="G4492" t="s">
        <v>215</v>
      </c>
      <c r="H4492">
        <v>2</v>
      </c>
      <c r="I4492">
        <v>2016</v>
      </c>
      <c r="J4492">
        <v>2</v>
      </c>
      <c r="L4492">
        <v>23085520</v>
      </c>
      <c r="M4492">
        <v>7</v>
      </c>
      <c r="P4492" s="29">
        <f t="shared" si="188"/>
        <v>1</v>
      </c>
    </row>
    <row r="4493" spans="1:16" hidden="1" x14ac:dyDescent="0.25">
      <c r="A4493">
        <v>192091039</v>
      </c>
      <c r="B4493">
        <v>803400</v>
      </c>
      <c r="C4493" t="s">
        <v>212</v>
      </c>
      <c r="D4493">
        <v>2019274</v>
      </c>
      <c r="E4493" t="s">
        <v>247</v>
      </c>
      <c r="F4493" t="s">
        <v>214</v>
      </c>
      <c r="G4493" t="s">
        <v>215</v>
      </c>
      <c r="H4493">
        <v>2</v>
      </c>
      <c r="I4493">
        <v>2016</v>
      </c>
      <c r="J4493">
        <v>2</v>
      </c>
      <c r="M4493" t="s">
        <v>232</v>
      </c>
      <c r="N4493" t="s">
        <v>231</v>
      </c>
      <c r="P4493" s="29" t="str">
        <f t="shared" si="188"/>
        <v>CVL</v>
      </c>
    </row>
    <row r="4494" spans="1:16" hidden="1" x14ac:dyDescent="0.25">
      <c r="A4494">
        <v>192091039</v>
      </c>
      <c r="B4494">
        <v>803400</v>
      </c>
      <c r="C4494" t="s">
        <v>212</v>
      </c>
      <c r="D4494">
        <v>2019273</v>
      </c>
      <c r="E4494" t="s">
        <v>248</v>
      </c>
      <c r="F4494" t="s">
        <v>214</v>
      </c>
      <c r="G4494" t="s">
        <v>215</v>
      </c>
      <c r="H4494">
        <v>2</v>
      </c>
      <c r="I4494">
        <v>2016</v>
      </c>
      <c r="J4494">
        <v>2</v>
      </c>
      <c r="M4494" t="s">
        <v>232</v>
      </c>
      <c r="N4494" t="s">
        <v>231</v>
      </c>
      <c r="P4494" s="29" t="str">
        <f t="shared" si="188"/>
        <v>CVL</v>
      </c>
    </row>
    <row r="4495" spans="1:16" hidden="1" x14ac:dyDescent="0.25">
      <c r="A4495">
        <v>192091039</v>
      </c>
      <c r="B4495">
        <v>803400</v>
      </c>
      <c r="C4495" t="s">
        <v>212</v>
      </c>
      <c r="D4495">
        <v>2019272</v>
      </c>
      <c r="E4495" t="s">
        <v>249</v>
      </c>
      <c r="F4495" t="s">
        <v>214</v>
      </c>
      <c r="G4495" t="s">
        <v>215</v>
      </c>
      <c r="H4495">
        <v>2</v>
      </c>
      <c r="I4495">
        <v>2016</v>
      </c>
      <c r="J4495">
        <v>2</v>
      </c>
      <c r="M4495" t="s">
        <v>232</v>
      </c>
      <c r="N4495" t="s">
        <v>231</v>
      </c>
      <c r="P4495" s="29" t="str">
        <f t="shared" si="188"/>
        <v>CVL</v>
      </c>
    </row>
    <row r="4496" spans="1:16" hidden="1" x14ac:dyDescent="0.25">
      <c r="A4496">
        <v>192091039</v>
      </c>
      <c r="B4496">
        <v>803400</v>
      </c>
      <c r="C4496" t="s">
        <v>212</v>
      </c>
      <c r="D4496">
        <v>2019271</v>
      </c>
      <c r="E4496" t="s">
        <v>236</v>
      </c>
      <c r="F4496" t="s">
        <v>214</v>
      </c>
      <c r="G4496" t="s">
        <v>215</v>
      </c>
      <c r="H4496">
        <v>2</v>
      </c>
      <c r="I4496">
        <v>2016</v>
      </c>
      <c r="J4496">
        <v>2</v>
      </c>
      <c r="M4496" t="s">
        <v>232</v>
      </c>
      <c r="N4496" t="s">
        <v>231</v>
      </c>
      <c r="P4496" s="29" t="str">
        <f t="shared" si="188"/>
        <v>CVL</v>
      </c>
    </row>
    <row r="4497" spans="1:16" hidden="1" x14ac:dyDescent="0.25">
      <c r="A4497">
        <v>192091039</v>
      </c>
      <c r="B4497">
        <v>803400</v>
      </c>
      <c r="C4497" t="s">
        <v>212</v>
      </c>
      <c r="D4497">
        <v>2021615</v>
      </c>
      <c r="E4497" t="s">
        <v>255</v>
      </c>
      <c r="F4497" t="s">
        <v>214</v>
      </c>
      <c r="G4497" t="s">
        <v>215</v>
      </c>
      <c r="H4497">
        <v>4</v>
      </c>
      <c r="I4497">
        <v>2017</v>
      </c>
      <c r="J4497">
        <v>1</v>
      </c>
      <c r="L4497">
        <v>23093477</v>
      </c>
      <c r="P4497" s="29" t="str">
        <f t="shared" si="188"/>
        <v>DRP</v>
      </c>
    </row>
    <row r="4498" spans="1:16" hidden="1" x14ac:dyDescent="0.25">
      <c r="A4498">
        <v>192091039</v>
      </c>
      <c r="B4498">
        <v>803400</v>
      </c>
      <c r="C4498" t="s">
        <v>212</v>
      </c>
      <c r="D4498">
        <v>2004116</v>
      </c>
      <c r="E4498" t="s">
        <v>229</v>
      </c>
      <c r="F4498" t="s">
        <v>214</v>
      </c>
      <c r="G4498" t="s">
        <v>215</v>
      </c>
      <c r="H4498">
        <v>4</v>
      </c>
      <c r="I4498">
        <v>2017</v>
      </c>
      <c r="J4498">
        <v>1</v>
      </c>
      <c r="L4498">
        <v>23092359</v>
      </c>
      <c r="P4498" s="29" t="str">
        <f t="shared" si="188"/>
        <v>DRP</v>
      </c>
    </row>
    <row r="4499" spans="1:16" hidden="1" x14ac:dyDescent="0.25">
      <c r="A4499">
        <v>192091039</v>
      </c>
      <c r="B4499">
        <v>803400</v>
      </c>
      <c r="C4499" t="s">
        <v>212</v>
      </c>
      <c r="D4499">
        <v>2021781</v>
      </c>
      <c r="E4499" t="s">
        <v>235</v>
      </c>
      <c r="F4499" t="s">
        <v>214</v>
      </c>
      <c r="G4499" t="s">
        <v>215</v>
      </c>
      <c r="H4499">
        <v>2</v>
      </c>
      <c r="I4499">
        <v>2017</v>
      </c>
      <c r="J4499">
        <v>1</v>
      </c>
      <c r="L4499">
        <v>23092946</v>
      </c>
      <c r="M4499">
        <v>6.4</v>
      </c>
      <c r="P4499" s="29">
        <f t="shared" si="188"/>
        <v>0.9</v>
      </c>
    </row>
    <row r="4500" spans="1:16" hidden="1" x14ac:dyDescent="0.25">
      <c r="A4500">
        <v>192091039</v>
      </c>
      <c r="B4500">
        <v>803400</v>
      </c>
      <c r="C4500" t="s">
        <v>212</v>
      </c>
      <c r="D4500">
        <v>2021797</v>
      </c>
      <c r="E4500" t="s">
        <v>234</v>
      </c>
      <c r="F4500" t="s">
        <v>214</v>
      </c>
      <c r="G4500" t="s">
        <v>215</v>
      </c>
      <c r="H4500">
        <v>2</v>
      </c>
      <c r="I4500">
        <v>2017</v>
      </c>
      <c r="J4500">
        <v>1</v>
      </c>
      <c r="L4500">
        <v>23091399</v>
      </c>
      <c r="M4500">
        <v>6.7</v>
      </c>
      <c r="P4500" s="29">
        <f t="shared" si="188"/>
        <v>0.95000000000000007</v>
      </c>
    </row>
    <row r="4501" spans="1:16" hidden="1" x14ac:dyDescent="0.25">
      <c r="A4501">
        <v>192091039</v>
      </c>
      <c r="B4501">
        <v>803400</v>
      </c>
      <c r="C4501" t="s">
        <v>212</v>
      </c>
      <c r="D4501">
        <v>2021874</v>
      </c>
      <c r="E4501" t="s">
        <v>226</v>
      </c>
      <c r="F4501" t="s">
        <v>214</v>
      </c>
      <c r="G4501" t="s">
        <v>215</v>
      </c>
      <c r="H4501">
        <v>2</v>
      </c>
      <c r="I4501">
        <v>2017</v>
      </c>
      <c r="J4501">
        <v>1</v>
      </c>
      <c r="L4501">
        <v>23091989</v>
      </c>
      <c r="M4501">
        <v>4.5</v>
      </c>
      <c r="P4501" s="29">
        <f t="shared" si="188"/>
        <v>0.58333333333333337</v>
      </c>
    </row>
    <row r="4502" spans="1:16" hidden="1" x14ac:dyDescent="0.25">
      <c r="A4502">
        <v>192091039</v>
      </c>
      <c r="B4502">
        <v>803400</v>
      </c>
      <c r="C4502" t="s">
        <v>212</v>
      </c>
      <c r="D4502">
        <v>2021638</v>
      </c>
      <c r="E4502" t="s">
        <v>250</v>
      </c>
      <c r="F4502" t="s">
        <v>214</v>
      </c>
      <c r="G4502" t="s">
        <v>215</v>
      </c>
      <c r="H4502">
        <v>2</v>
      </c>
      <c r="I4502">
        <v>2017</v>
      </c>
      <c r="J4502">
        <v>1</v>
      </c>
      <c r="L4502">
        <v>23092934</v>
      </c>
      <c r="M4502">
        <v>4.5</v>
      </c>
      <c r="P4502" s="29">
        <f t="shared" si="188"/>
        <v>0.58333333333333337</v>
      </c>
    </row>
    <row r="4503" spans="1:16" hidden="1" x14ac:dyDescent="0.25">
      <c r="A4503">
        <v>192091039</v>
      </c>
      <c r="B4503">
        <v>803400</v>
      </c>
      <c r="C4503" t="s">
        <v>212</v>
      </c>
      <c r="D4503">
        <v>2005131</v>
      </c>
      <c r="E4503" t="s">
        <v>228</v>
      </c>
      <c r="F4503" t="s">
        <v>214</v>
      </c>
      <c r="G4503" t="s">
        <v>215</v>
      </c>
      <c r="H4503">
        <v>2</v>
      </c>
      <c r="I4503">
        <v>2017</v>
      </c>
      <c r="J4503">
        <v>1</v>
      </c>
      <c r="L4503">
        <v>23093315</v>
      </c>
      <c r="M4503">
        <v>6.6</v>
      </c>
      <c r="P4503" s="29">
        <f t="shared" si="188"/>
        <v>0.93333333333333324</v>
      </c>
    </row>
    <row r="4504" spans="1:16" hidden="1" x14ac:dyDescent="0.25">
      <c r="A4504">
        <v>192091039</v>
      </c>
      <c r="B4504">
        <v>803400</v>
      </c>
      <c r="C4504" t="s">
        <v>212</v>
      </c>
      <c r="D4504">
        <v>2004116</v>
      </c>
      <c r="E4504" t="s">
        <v>229</v>
      </c>
      <c r="F4504" t="s">
        <v>214</v>
      </c>
      <c r="G4504" t="s">
        <v>215</v>
      </c>
      <c r="H4504">
        <v>2</v>
      </c>
      <c r="I4504">
        <v>2017</v>
      </c>
      <c r="J4504">
        <v>1</v>
      </c>
      <c r="L4504">
        <v>23092362</v>
      </c>
      <c r="M4504">
        <v>6.5</v>
      </c>
      <c r="P4504" s="29">
        <f t="shared" si="188"/>
        <v>0.91666666666666663</v>
      </c>
    </row>
    <row r="4505" spans="1:16" hidden="1" x14ac:dyDescent="0.25">
      <c r="A4505">
        <v>192091039</v>
      </c>
      <c r="B4505">
        <v>803400</v>
      </c>
      <c r="C4505" t="s">
        <v>212</v>
      </c>
      <c r="D4505">
        <v>2021640</v>
      </c>
      <c r="E4505" t="s">
        <v>227</v>
      </c>
      <c r="F4505" t="s">
        <v>214</v>
      </c>
      <c r="G4505" t="s">
        <v>215</v>
      </c>
      <c r="H4505">
        <v>2</v>
      </c>
      <c r="I4505">
        <v>2017</v>
      </c>
      <c r="J4505">
        <v>2</v>
      </c>
      <c r="L4505">
        <v>23101195</v>
      </c>
      <c r="M4505">
        <v>4</v>
      </c>
      <c r="P4505" s="29">
        <f t="shared" si="188"/>
        <v>0.5</v>
      </c>
    </row>
    <row r="4506" spans="1:16" hidden="1" x14ac:dyDescent="0.25">
      <c r="A4506">
        <v>192091039</v>
      </c>
      <c r="B4506">
        <v>803400</v>
      </c>
      <c r="C4506" t="s">
        <v>212</v>
      </c>
      <c r="D4506">
        <v>2021645</v>
      </c>
      <c r="E4506" t="s">
        <v>251</v>
      </c>
      <c r="F4506" t="s">
        <v>214</v>
      </c>
      <c r="G4506" t="s">
        <v>215</v>
      </c>
      <c r="H4506">
        <v>2</v>
      </c>
      <c r="I4506">
        <v>2017</v>
      </c>
      <c r="J4506">
        <v>2</v>
      </c>
      <c r="L4506">
        <v>23099058</v>
      </c>
      <c r="M4506">
        <v>5.7</v>
      </c>
      <c r="P4506" s="29">
        <f t="shared" si="188"/>
        <v>0.78333333333333333</v>
      </c>
    </row>
    <row r="4507" spans="1:16" hidden="1" x14ac:dyDescent="0.25">
      <c r="A4507">
        <v>192091039</v>
      </c>
      <c r="B4507">
        <v>803400</v>
      </c>
      <c r="C4507" t="s">
        <v>212</v>
      </c>
      <c r="D4507">
        <v>2021725</v>
      </c>
      <c r="E4507" t="s">
        <v>257</v>
      </c>
      <c r="F4507" t="s">
        <v>214</v>
      </c>
      <c r="G4507" t="s">
        <v>215</v>
      </c>
      <c r="H4507">
        <v>2</v>
      </c>
      <c r="I4507">
        <v>2017</v>
      </c>
      <c r="J4507">
        <v>2</v>
      </c>
      <c r="L4507">
        <v>23097532</v>
      </c>
      <c r="M4507">
        <v>5</v>
      </c>
      <c r="P4507" s="29">
        <f t="shared" si="188"/>
        <v>0.66666666666666663</v>
      </c>
    </row>
    <row r="4508" spans="1:16" hidden="1" x14ac:dyDescent="0.25">
      <c r="A4508">
        <v>192091039</v>
      </c>
      <c r="B4508">
        <v>803400</v>
      </c>
      <c r="C4508" t="s">
        <v>212</v>
      </c>
      <c r="D4508">
        <v>2021615</v>
      </c>
      <c r="E4508" t="s">
        <v>255</v>
      </c>
      <c r="F4508" t="s">
        <v>214</v>
      </c>
      <c r="G4508" t="s">
        <v>215</v>
      </c>
      <c r="H4508">
        <v>3</v>
      </c>
      <c r="I4508">
        <v>2017</v>
      </c>
      <c r="J4508">
        <v>2</v>
      </c>
      <c r="L4508">
        <v>23097634</v>
      </c>
      <c r="M4508" t="s">
        <v>221</v>
      </c>
      <c r="P4508" s="29" t="str">
        <f t="shared" si="188"/>
        <v>BAD</v>
      </c>
    </row>
    <row r="4509" spans="1:16" hidden="1" x14ac:dyDescent="0.25">
      <c r="A4509">
        <v>192091039</v>
      </c>
      <c r="B4509">
        <v>803400</v>
      </c>
      <c r="C4509" t="s">
        <v>212</v>
      </c>
      <c r="D4509">
        <v>2019154</v>
      </c>
      <c r="E4509" t="s">
        <v>225</v>
      </c>
      <c r="F4509" t="s">
        <v>214</v>
      </c>
      <c r="G4509" t="s">
        <v>215</v>
      </c>
      <c r="H4509">
        <v>2</v>
      </c>
      <c r="I4509">
        <v>2017</v>
      </c>
      <c r="J4509">
        <v>2</v>
      </c>
      <c r="L4509">
        <v>23097717</v>
      </c>
      <c r="M4509">
        <v>5.2</v>
      </c>
      <c r="P4509" s="29">
        <f t="shared" si="188"/>
        <v>0.70000000000000007</v>
      </c>
    </row>
    <row r="4510" spans="1:16" hidden="1" x14ac:dyDescent="0.25">
      <c r="A4510">
        <v>192091039</v>
      </c>
      <c r="B4510">
        <v>803400</v>
      </c>
      <c r="C4510" t="s">
        <v>212</v>
      </c>
      <c r="D4510">
        <v>2021993</v>
      </c>
      <c r="E4510" t="s">
        <v>256</v>
      </c>
      <c r="F4510" t="s">
        <v>214</v>
      </c>
      <c r="G4510" t="s">
        <v>215</v>
      </c>
      <c r="H4510">
        <v>2</v>
      </c>
      <c r="I4510">
        <v>2017</v>
      </c>
      <c r="J4510">
        <v>2</v>
      </c>
      <c r="L4510">
        <v>23097538</v>
      </c>
      <c r="M4510">
        <v>4.4000000000000004</v>
      </c>
      <c r="P4510" s="29">
        <f t="shared" si="188"/>
        <v>0.56666666666666676</v>
      </c>
    </row>
    <row r="4511" spans="1:16" hidden="1" x14ac:dyDescent="0.25">
      <c r="A4511">
        <v>192091039</v>
      </c>
      <c r="B4511">
        <v>803400</v>
      </c>
      <c r="C4511" t="s">
        <v>212</v>
      </c>
      <c r="D4511">
        <v>2021679</v>
      </c>
      <c r="E4511" t="s">
        <v>259</v>
      </c>
      <c r="F4511" t="s">
        <v>214</v>
      </c>
      <c r="G4511" t="s">
        <v>215</v>
      </c>
      <c r="H4511">
        <v>2</v>
      </c>
      <c r="I4511">
        <v>2017</v>
      </c>
      <c r="J4511">
        <v>2</v>
      </c>
      <c r="L4511">
        <v>23101199</v>
      </c>
      <c r="M4511">
        <v>6.9</v>
      </c>
      <c r="P4511" s="29">
        <f t="shared" ref="P4511:P4542" si="189">IF(AND(ISNUMBER(M4511),H4511&lt;&gt;4),(M4511-1)/6,IF(H4511=4,"DRP",IF(AND(H4511=3,M4511="NA"),"BAD",IF(AND(H4511=2),"CVL",IF(AND(H4511=1,ISBLANK(M4511)),"NULL","UNK")))))</f>
        <v>0.98333333333333339</v>
      </c>
    </row>
    <row r="4512" spans="1:16" hidden="1" x14ac:dyDescent="0.25">
      <c r="A4512">
        <v>192091039</v>
      </c>
      <c r="B4512">
        <v>803400</v>
      </c>
      <c r="C4512" t="s">
        <v>212</v>
      </c>
      <c r="D4512">
        <v>2021615</v>
      </c>
      <c r="E4512" t="s">
        <v>255</v>
      </c>
      <c r="F4512" t="s">
        <v>214</v>
      </c>
      <c r="G4512" t="s">
        <v>215</v>
      </c>
      <c r="H4512">
        <v>4</v>
      </c>
      <c r="I4512">
        <v>2018</v>
      </c>
      <c r="J4512">
        <v>1</v>
      </c>
      <c r="L4512">
        <v>23107757</v>
      </c>
      <c r="P4512" s="29" t="str">
        <f t="shared" si="189"/>
        <v>DRP</v>
      </c>
    </row>
    <row r="4513" spans="1:16" hidden="1" x14ac:dyDescent="0.25">
      <c r="A4513">
        <v>192091039</v>
      </c>
      <c r="B4513">
        <v>803400</v>
      </c>
      <c r="C4513" t="s">
        <v>212</v>
      </c>
      <c r="D4513">
        <v>2021706</v>
      </c>
      <c r="E4513" t="s">
        <v>271</v>
      </c>
      <c r="F4513" t="s">
        <v>214</v>
      </c>
      <c r="G4513" t="s">
        <v>215</v>
      </c>
      <c r="H4513">
        <v>2</v>
      </c>
      <c r="I4513">
        <v>2018</v>
      </c>
      <c r="J4513">
        <v>1</v>
      </c>
      <c r="L4513">
        <v>23108870</v>
      </c>
      <c r="M4513">
        <v>4.3</v>
      </c>
      <c r="P4513" s="29">
        <f t="shared" si="189"/>
        <v>0.54999999999999993</v>
      </c>
    </row>
    <row r="4514" spans="1:16" hidden="1" x14ac:dyDescent="0.25">
      <c r="A4514">
        <v>192091039</v>
      </c>
      <c r="B4514">
        <v>803400</v>
      </c>
      <c r="C4514" t="s">
        <v>212</v>
      </c>
      <c r="D4514">
        <v>2021858</v>
      </c>
      <c r="E4514" t="s">
        <v>230</v>
      </c>
      <c r="F4514" t="s">
        <v>214</v>
      </c>
      <c r="G4514" t="s">
        <v>215</v>
      </c>
      <c r="H4514">
        <v>2</v>
      </c>
      <c r="I4514">
        <v>2018</v>
      </c>
      <c r="J4514">
        <v>1</v>
      </c>
      <c r="L4514">
        <v>23107204</v>
      </c>
      <c r="M4514">
        <v>6.2</v>
      </c>
      <c r="P4514" s="29">
        <f t="shared" si="189"/>
        <v>0.8666666666666667</v>
      </c>
    </row>
    <row r="4515" spans="1:16" hidden="1" x14ac:dyDescent="0.25">
      <c r="A4515">
        <v>192091039</v>
      </c>
      <c r="B4515">
        <v>803400</v>
      </c>
      <c r="C4515" t="s">
        <v>212</v>
      </c>
      <c r="D4515">
        <v>2004452</v>
      </c>
      <c r="E4515" t="s">
        <v>240</v>
      </c>
      <c r="F4515" t="s">
        <v>214</v>
      </c>
      <c r="G4515" t="s">
        <v>215</v>
      </c>
      <c r="H4515">
        <v>2</v>
      </c>
      <c r="I4515">
        <v>2018</v>
      </c>
      <c r="J4515">
        <v>1</v>
      </c>
      <c r="L4515">
        <v>23106897</v>
      </c>
      <c r="M4515">
        <v>5.5</v>
      </c>
      <c r="P4515" s="29">
        <f t="shared" si="189"/>
        <v>0.75</v>
      </c>
    </row>
    <row r="4516" spans="1:16" hidden="1" x14ac:dyDescent="0.25">
      <c r="A4516">
        <v>192091039</v>
      </c>
      <c r="B4516">
        <v>803400</v>
      </c>
      <c r="C4516" t="s">
        <v>212</v>
      </c>
      <c r="D4516">
        <v>2004453</v>
      </c>
      <c r="E4516" t="s">
        <v>239</v>
      </c>
      <c r="F4516" t="s">
        <v>214</v>
      </c>
      <c r="G4516" t="s">
        <v>215</v>
      </c>
      <c r="H4516">
        <v>2</v>
      </c>
      <c r="I4516">
        <v>2018</v>
      </c>
      <c r="J4516">
        <v>1</v>
      </c>
      <c r="L4516">
        <v>23107081</v>
      </c>
      <c r="M4516">
        <v>6.1</v>
      </c>
      <c r="P4516" s="29">
        <f t="shared" si="189"/>
        <v>0.85</v>
      </c>
    </row>
    <row r="4517" spans="1:16" hidden="1" x14ac:dyDescent="0.25">
      <c r="A4517">
        <v>192091039</v>
      </c>
      <c r="B4517">
        <v>803400</v>
      </c>
      <c r="C4517" t="s">
        <v>212</v>
      </c>
      <c r="D4517">
        <v>2021720</v>
      </c>
      <c r="E4517" t="s">
        <v>263</v>
      </c>
      <c r="F4517" t="s">
        <v>214</v>
      </c>
      <c r="G4517" t="s">
        <v>215</v>
      </c>
      <c r="H4517">
        <v>2</v>
      </c>
      <c r="I4517">
        <v>2018</v>
      </c>
      <c r="J4517">
        <v>1</v>
      </c>
      <c r="L4517">
        <v>23107097</v>
      </c>
      <c r="M4517">
        <v>6.1</v>
      </c>
      <c r="P4517" s="29">
        <f t="shared" si="189"/>
        <v>0.85</v>
      </c>
    </row>
    <row r="4518" spans="1:16" hidden="1" x14ac:dyDescent="0.25">
      <c r="A4518">
        <v>192091039</v>
      </c>
      <c r="B4518">
        <v>803400</v>
      </c>
      <c r="C4518" t="s">
        <v>212</v>
      </c>
      <c r="D4518">
        <v>2021734</v>
      </c>
      <c r="E4518" t="s">
        <v>252</v>
      </c>
      <c r="F4518" t="s">
        <v>214</v>
      </c>
      <c r="G4518" t="s">
        <v>215</v>
      </c>
      <c r="H4518">
        <v>2</v>
      </c>
      <c r="I4518">
        <v>2018</v>
      </c>
      <c r="J4518">
        <v>1</v>
      </c>
      <c r="L4518">
        <v>23107096</v>
      </c>
      <c r="M4518">
        <v>6.9</v>
      </c>
      <c r="P4518" s="29">
        <f t="shared" si="189"/>
        <v>0.98333333333333339</v>
      </c>
    </row>
    <row r="4519" spans="1:16" hidden="1" x14ac:dyDescent="0.25">
      <c r="A4519">
        <v>192091039</v>
      </c>
      <c r="B4519">
        <v>803400</v>
      </c>
      <c r="C4519" t="s">
        <v>212</v>
      </c>
      <c r="D4519">
        <v>2004459</v>
      </c>
      <c r="E4519" t="s">
        <v>238</v>
      </c>
      <c r="F4519" t="s">
        <v>214</v>
      </c>
      <c r="G4519" t="s">
        <v>215</v>
      </c>
      <c r="H4519">
        <v>2</v>
      </c>
      <c r="I4519">
        <v>2018</v>
      </c>
      <c r="J4519">
        <v>2</v>
      </c>
      <c r="L4519">
        <v>23114825</v>
      </c>
      <c r="M4519">
        <v>5.7</v>
      </c>
      <c r="P4519" s="29">
        <f t="shared" si="189"/>
        <v>0.78333333333333333</v>
      </c>
    </row>
    <row r="4520" spans="1:16" hidden="1" x14ac:dyDescent="0.25">
      <c r="A4520">
        <v>192091039</v>
      </c>
      <c r="B4520">
        <v>803400</v>
      </c>
      <c r="C4520" t="s">
        <v>212</v>
      </c>
      <c r="D4520">
        <v>2021758</v>
      </c>
      <c r="E4520" t="s">
        <v>254</v>
      </c>
      <c r="F4520" t="s">
        <v>214</v>
      </c>
      <c r="G4520" t="s">
        <v>215</v>
      </c>
      <c r="H4520">
        <v>2</v>
      </c>
      <c r="I4520">
        <v>2018</v>
      </c>
      <c r="J4520">
        <v>2</v>
      </c>
      <c r="L4520">
        <v>23114832</v>
      </c>
      <c r="M4520">
        <v>6.4</v>
      </c>
      <c r="P4520" s="29">
        <f t="shared" si="189"/>
        <v>0.9</v>
      </c>
    </row>
    <row r="4521" spans="1:16" hidden="1" x14ac:dyDescent="0.25">
      <c r="A4521">
        <v>192091039</v>
      </c>
      <c r="B4521">
        <v>803400</v>
      </c>
      <c r="C4521" t="s">
        <v>212</v>
      </c>
      <c r="D4521">
        <v>2021747</v>
      </c>
      <c r="E4521" t="s">
        <v>270</v>
      </c>
      <c r="F4521" t="s">
        <v>214</v>
      </c>
      <c r="G4521" t="s">
        <v>215</v>
      </c>
      <c r="H4521">
        <v>2</v>
      </c>
      <c r="I4521">
        <v>2018</v>
      </c>
      <c r="J4521">
        <v>2</v>
      </c>
      <c r="L4521">
        <v>23114826</v>
      </c>
      <c r="M4521">
        <v>5.7</v>
      </c>
      <c r="P4521" s="29">
        <f t="shared" si="189"/>
        <v>0.78333333333333333</v>
      </c>
    </row>
    <row r="4522" spans="1:16" hidden="1" x14ac:dyDescent="0.25">
      <c r="A4522">
        <v>192091039</v>
      </c>
      <c r="B4522">
        <v>803400</v>
      </c>
      <c r="C4522" t="s">
        <v>212</v>
      </c>
      <c r="D4522">
        <v>2021850</v>
      </c>
      <c r="E4522" t="s">
        <v>233</v>
      </c>
      <c r="F4522" t="s">
        <v>214</v>
      </c>
      <c r="G4522" t="s">
        <v>215</v>
      </c>
      <c r="H4522">
        <v>2</v>
      </c>
      <c r="I4522">
        <v>2018</v>
      </c>
      <c r="J4522">
        <v>2</v>
      </c>
      <c r="L4522">
        <v>23114827</v>
      </c>
      <c r="M4522">
        <v>6.8</v>
      </c>
      <c r="P4522" s="29">
        <f t="shared" si="189"/>
        <v>0.96666666666666667</v>
      </c>
    </row>
    <row r="4523" spans="1:16" hidden="1" x14ac:dyDescent="0.25">
      <c r="A4523">
        <v>192091039</v>
      </c>
      <c r="B4523">
        <v>803400</v>
      </c>
      <c r="C4523" t="s">
        <v>212</v>
      </c>
      <c r="D4523">
        <v>2021624</v>
      </c>
      <c r="E4523" t="s">
        <v>243</v>
      </c>
      <c r="F4523" t="s">
        <v>214</v>
      </c>
      <c r="G4523" t="s">
        <v>215</v>
      </c>
      <c r="H4523">
        <v>2</v>
      </c>
      <c r="I4523">
        <v>2018</v>
      </c>
      <c r="J4523">
        <v>2</v>
      </c>
      <c r="L4523">
        <v>23114829</v>
      </c>
      <c r="M4523">
        <v>6.2</v>
      </c>
      <c r="P4523" s="29">
        <f t="shared" si="189"/>
        <v>0.8666666666666667</v>
      </c>
    </row>
    <row r="4524" spans="1:16" hidden="1" x14ac:dyDescent="0.25">
      <c r="A4524">
        <v>192091039</v>
      </c>
      <c r="B4524">
        <v>803400</v>
      </c>
      <c r="C4524" t="s">
        <v>212</v>
      </c>
      <c r="D4524">
        <v>2021615</v>
      </c>
      <c r="E4524" t="s">
        <v>255</v>
      </c>
      <c r="F4524" t="s">
        <v>214</v>
      </c>
      <c r="G4524" t="s">
        <v>215</v>
      </c>
      <c r="H4524">
        <v>2</v>
      </c>
      <c r="I4524">
        <v>2018</v>
      </c>
      <c r="J4524">
        <v>2</v>
      </c>
      <c r="L4524">
        <v>23115891</v>
      </c>
      <c r="M4524">
        <v>5.4</v>
      </c>
      <c r="P4524" s="29">
        <f t="shared" si="189"/>
        <v>0.73333333333333339</v>
      </c>
    </row>
    <row r="4525" spans="1:16" hidden="1" x14ac:dyDescent="0.25">
      <c r="A4525">
        <v>192091039</v>
      </c>
      <c r="B4525">
        <v>803400</v>
      </c>
      <c r="C4525" t="s">
        <v>212</v>
      </c>
      <c r="D4525">
        <v>2021853</v>
      </c>
      <c r="E4525" t="s">
        <v>258</v>
      </c>
      <c r="F4525" t="s">
        <v>214</v>
      </c>
      <c r="G4525" t="s">
        <v>215</v>
      </c>
      <c r="H4525">
        <v>2</v>
      </c>
      <c r="I4525">
        <v>2018</v>
      </c>
      <c r="J4525">
        <v>2</v>
      </c>
      <c r="L4525">
        <v>23114793</v>
      </c>
      <c r="M4525">
        <v>5.2</v>
      </c>
      <c r="P4525" s="29">
        <f t="shared" si="189"/>
        <v>0.70000000000000007</v>
      </c>
    </row>
    <row r="4526" spans="1:16" hidden="1" x14ac:dyDescent="0.25">
      <c r="A4526">
        <v>192091039</v>
      </c>
      <c r="B4526">
        <v>803400</v>
      </c>
      <c r="C4526" t="s">
        <v>212</v>
      </c>
      <c r="D4526">
        <v>2027110</v>
      </c>
      <c r="E4526" t="s">
        <v>365</v>
      </c>
      <c r="F4526" t="s">
        <v>320</v>
      </c>
      <c r="G4526" t="s">
        <v>321</v>
      </c>
      <c r="H4526">
        <v>2</v>
      </c>
      <c r="I4526">
        <v>2019</v>
      </c>
      <c r="J4526">
        <v>1</v>
      </c>
      <c r="L4526">
        <v>23121848</v>
      </c>
      <c r="M4526">
        <v>7</v>
      </c>
      <c r="P4526" s="29">
        <f t="shared" si="189"/>
        <v>1</v>
      </c>
    </row>
    <row r="4527" spans="1:16" hidden="1" x14ac:dyDescent="0.25">
      <c r="A4527">
        <v>192091039</v>
      </c>
      <c r="B4527">
        <v>803400</v>
      </c>
      <c r="C4527" t="s">
        <v>212</v>
      </c>
      <c r="D4527">
        <v>2021585</v>
      </c>
      <c r="E4527" t="s">
        <v>265</v>
      </c>
      <c r="F4527" t="s">
        <v>214</v>
      </c>
      <c r="G4527" t="s">
        <v>215</v>
      </c>
      <c r="H4527">
        <v>2</v>
      </c>
      <c r="I4527">
        <v>2019</v>
      </c>
      <c r="J4527">
        <v>1</v>
      </c>
      <c r="L4527">
        <v>23120812</v>
      </c>
      <c r="M4527">
        <v>6.5</v>
      </c>
      <c r="P4527" s="29">
        <f t="shared" si="189"/>
        <v>0.91666666666666663</v>
      </c>
    </row>
    <row r="4528" spans="1:16" hidden="1" x14ac:dyDescent="0.25">
      <c r="A4528">
        <v>192091039</v>
      </c>
      <c r="B4528">
        <v>803400</v>
      </c>
      <c r="C4528" t="s">
        <v>212</v>
      </c>
      <c r="D4528">
        <v>2021831</v>
      </c>
      <c r="E4528" t="s">
        <v>261</v>
      </c>
      <c r="F4528" t="s">
        <v>214</v>
      </c>
      <c r="G4528" t="s">
        <v>215</v>
      </c>
      <c r="H4528">
        <v>2</v>
      </c>
      <c r="I4528">
        <v>2019</v>
      </c>
      <c r="J4528">
        <v>1</v>
      </c>
      <c r="L4528">
        <v>23120813</v>
      </c>
      <c r="M4528">
        <v>6.8</v>
      </c>
      <c r="P4528" s="29">
        <f t="shared" si="189"/>
        <v>0.96666666666666667</v>
      </c>
    </row>
    <row r="4529" spans="1:16" hidden="1" x14ac:dyDescent="0.25">
      <c r="A4529">
        <v>192091039</v>
      </c>
      <c r="B4529">
        <v>803400</v>
      </c>
      <c r="C4529" t="s">
        <v>212</v>
      </c>
      <c r="D4529">
        <v>2004469</v>
      </c>
      <c r="E4529" t="s">
        <v>266</v>
      </c>
      <c r="F4529" t="s">
        <v>214</v>
      </c>
      <c r="G4529" t="s">
        <v>215</v>
      </c>
      <c r="H4529">
        <v>2</v>
      </c>
      <c r="I4529">
        <v>2019</v>
      </c>
      <c r="J4529">
        <v>1</v>
      </c>
      <c r="L4529">
        <v>23120808</v>
      </c>
      <c r="M4529">
        <v>6</v>
      </c>
      <c r="P4529" s="29">
        <f t="shared" si="189"/>
        <v>0.83333333333333337</v>
      </c>
    </row>
    <row r="4530" spans="1:16" hidden="1" x14ac:dyDescent="0.25">
      <c r="A4530">
        <v>192091039</v>
      </c>
      <c r="B4530">
        <v>803400</v>
      </c>
      <c r="C4530" t="s">
        <v>212</v>
      </c>
      <c r="D4530">
        <v>2021773</v>
      </c>
      <c r="E4530" t="s">
        <v>286</v>
      </c>
      <c r="F4530" t="s">
        <v>214</v>
      </c>
      <c r="G4530" t="s">
        <v>215</v>
      </c>
      <c r="H4530">
        <v>2</v>
      </c>
      <c r="I4530">
        <v>2019</v>
      </c>
      <c r="J4530">
        <v>1</v>
      </c>
      <c r="L4530">
        <v>23120814</v>
      </c>
      <c r="M4530">
        <v>6.3</v>
      </c>
      <c r="P4530" s="29">
        <f t="shared" si="189"/>
        <v>0.8833333333333333</v>
      </c>
    </row>
    <row r="4531" spans="1:16" hidden="1" x14ac:dyDescent="0.25">
      <c r="A4531">
        <v>192091039</v>
      </c>
      <c r="B4531">
        <v>803400</v>
      </c>
      <c r="C4531" t="s">
        <v>212</v>
      </c>
      <c r="D4531">
        <v>2021713</v>
      </c>
      <c r="E4531" t="s">
        <v>273</v>
      </c>
      <c r="F4531" t="s">
        <v>214</v>
      </c>
      <c r="G4531" t="s">
        <v>215</v>
      </c>
      <c r="H4531">
        <v>2</v>
      </c>
      <c r="I4531">
        <v>2019</v>
      </c>
      <c r="J4531">
        <v>1</v>
      </c>
      <c r="L4531">
        <v>23120810</v>
      </c>
      <c r="M4531">
        <v>6.2</v>
      </c>
      <c r="P4531" s="29">
        <f t="shared" si="189"/>
        <v>0.8666666666666667</v>
      </c>
    </row>
    <row r="4532" spans="1:16" hidden="1" x14ac:dyDescent="0.25">
      <c r="A4532">
        <v>192091039</v>
      </c>
      <c r="B4532">
        <v>803400</v>
      </c>
      <c r="C4532" t="s">
        <v>212</v>
      </c>
      <c r="D4532">
        <v>2021742</v>
      </c>
      <c r="E4532" t="s">
        <v>262</v>
      </c>
      <c r="F4532" t="s">
        <v>214</v>
      </c>
      <c r="G4532" t="s">
        <v>215</v>
      </c>
      <c r="H4532">
        <v>2</v>
      </c>
      <c r="I4532">
        <v>2019</v>
      </c>
      <c r="J4532">
        <v>1</v>
      </c>
      <c r="L4532">
        <v>23123927</v>
      </c>
      <c r="M4532">
        <v>6</v>
      </c>
      <c r="P4532" s="29">
        <f t="shared" si="189"/>
        <v>0.83333333333333337</v>
      </c>
    </row>
    <row r="4533" spans="1:16" hidden="1" x14ac:dyDescent="0.25">
      <c r="A4533">
        <v>192091039</v>
      </c>
      <c r="B4533">
        <v>803400</v>
      </c>
      <c r="C4533" t="s">
        <v>212</v>
      </c>
      <c r="D4533">
        <v>2021695</v>
      </c>
      <c r="E4533" t="s">
        <v>264</v>
      </c>
      <c r="F4533" t="s">
        <v>214</v>
      </c>
      <c r="G4533" t="s">
        <v>215</v>
      </c>
      <c r="H4533">
        <v>2</v>
      </c>
      <c r="I4533">
        <v>2019</v>
      </c>
      <c r="J4533">
        <v>1</v>
      </c>
      <c r="L4533">
        <v>23120811</v>
      </c>
      <c r="M4533">
        <v>5.2</v>
      </c>
      <c r="P4533" s="29">
        <f t="shared" si="189"/>
        <v>0.70000000000000007</v>
      </c>
    </row>
    <row r="4534" spans="1:16" hidden="1" x14ac:dyDescent="0.25">
      <c r="A4534">
        <v>192091039</v>
      </c>
      <c r="B4534">
        <v>803400</v>
      </c>
      <c r="C4534" t="s">
        <v>212</v>
      </c>
      <c r="D4534">
        <v>2021647</v>
      </c>
      <c r="E4534" t="s">
        <v>279</v>
      </c>
      <c r="F4534" t="s">
        <v>214</v>
      </c>
      <c r="G4534" t="s">
        <v>215</v>
      </c>
      <c r="H4534">
        <v>1</v>
      </c>
      <c r="I4534">
        <v>2019</v>
      </c>
      <c r="J4534">
        <v>2</v>
      </c>
      <c r="L4534">
        <v>23128847</v>
      </c>
      <c r="P4534" s="29" t="str">
        <f t="shared" si="189"/>
        <v>NULL</v>
      </c>
    </row>
    <row r="4535" spans="1:16" hidden="1" x14ac:dyDescent="0.25">
      <c r="A4535">
        <v>192091039</v>
      </c>
      <c r="B4535">
        <v>803400</v>
      </c>
      <c r="C4535" t="s">
        <v>212</v>
      </c>
      <c r="D4535">
        <v>2021686</v>
      </c>
      <c r="E4535" t="s">
        <v>272</v>
      </c>
      <c r="F4535" t="s">
        <v>214</v>
      </c>
      <c r="G4535" t="s">
        <v>215</v>
      </c>
      <c r="H4535">
        <v>1</v>
      </c>
      <c r="I4535">
        <v>2019</v>
      </c>
      <c r="J4535">
        <v>2</v>
      </c>
      <c r="L4535">
        <v>23128844</v>
      </c>
      <c r="P4535" s="29" t="str">
        <f t="shared" si="189"/>
        <v>NULL</v>
      </c>
    </row>
    <row r="4536" spans="1:16" hidden="1" x14ac:dyDescent="0.25">
      <c r="A4536">
        <v>192091039</v>
      </c>
      <c r="B4536">
        <v>803400</v>
      </c>
      <c r="C4536" t="s">
        <v>212</v>
      </c>
      <c r="D4536">
        <v>2021715</v>
      </c>
      <c r="E4536" t="s">
        <v>260</v>
      </c>
      <c r="F4536" t="s">
        <v>214</v>
      </c>
      <c r="G4536" t="s">
        <v>215</v>
      </c>
      <c r="H4536">
        <v>1</v>
      </c>
      <c r="I4536">
        <v>2019</v>
      </c>
      <c r="J4536">
        <v>2</v>
      </c>
      <c r="L4536">
        <v>23128848</v>
      </c>
      <c r="P4536" s="29" t="str">
        <f t="shared" si="189"/>
        <v>NULL</v>
      </c>
    </row>
    <row r="4537" spans="1:16" hidden="1" x14ac:dyDescent="0.25">
      <c r="A4537">
        <v>192091039</v>
      </c>
      <c r="B4537">
        <v>803400</v>
      </c>
      <c r="C4537" t="s">
        <v>212</v>
      </c>
      <c r="D4537">
        <v>2021767</v>
      </c>
      <c r="E4537" t="s">
        <v>269</v>
      </c>
      <c r="F4537" t="s">
        <v>214</v>
      </c>
      <c r="G4537" t="s">
        <v>215</v>
      </c>
      <c r="H4537">
        <v>1</v>
      </c>
      <c r="I4537">
        <v>2019</v>
      </c>
      <c r="J4537">
        <v>2</v>
      </c>
      <c r="L4537">
        <v>23128843</v>
      </c>
      <c r="P4537" s="29" t="str">
        <f t="shared" si="189"/>
        <v>NULL</v>
      </c>
    </row>
    <row r="4538" spans="1:16" hidden="1" x14ac:dyDescent="0.25">
      <c r="A4538">
        <v>192091039</v>
      </c>
      <c r="B4538">
        <v>803400</v>
      </c>
      <c r="C4538" t="s">
        <v>212</v>
      </c>
      <c r="D4538">
        <v>2021837</v>
      </c>
      <c r="E4538" t="s">
        <v>268</v>
      </c>
      <c r="F4538" t="s">
        <v>214</v>
      </c>
      <c r="G4538" t="s">
        <v>215</v>
      </c>
      <c r="H4538">
        <v>1</v>
      </c>
      <c r="I4538">
        <v>2019</v>
      </c>
      <c r="J4538">
        <v>2</v>
      </c>
      <c r="L4538">
        <v>23128849</v>
      </c>
      <c r="P4538" s="29" t="str">
        <f t="shared" si="189"/>
        <v>NULL</v>
      </c>
    </row>
    <row r="4539" spans="1:16" hidden="1" x14ac:dyDescent="0.25">
      <c r="A4539">
        <v>192091039</v>
      </c>
      <c r="B4539">
        <v>803400</v>
      </c>
      <c r="C4539" t="s">
        <v>212</v>
      </c>
      <c r="D4539">
        <v>2021860</v>
      </c>
      <c r="E4539" t="s">
        <v>267</v>
      </c>
      <c r="F4539" t="s">
        <v>214</v>
      </c>
      <c r="G4539" t="s">
        <v>215</v>
      </c>
      <c r="H4539">
        <v>1</v>
      </c>
      <c r="I4539">
        <v>2019</v>
      </c>
      <c r="J4539">
        <v>2</v>
      </c>
      <c r="L4539">
        <v>23128845</v>
      </c>
      <c r="P4539" s="29" t="str">
        <f t="shared" si="189"/>
        <v>NULL</v>
      </c>
    </row>
    <row r="4540" spans="1:16" hidden="1" x14ac:dyDescent="0.25">
      <c r="A4540">
        <v>192093856</v>
      </c>
      <c r="B4540">
        <v>803400</v>
      </c>
      <c r="C4540" t="s">
        <v>212</v>
      </c>
      <c r="D4540">
        <v>2005117</v>
      </c>
      <c r="E4540" t="s">
        <v>220</v>
      </c>
      <c r="F4540" t="s">
        <v>214</v>
      </c>
      <c r="G4540" t="s">
        <v>215</v>
      </c>
      <c r="H4540">
        <v>3</v>
      </c>
      <c r="I4540">
        <v>2016</v>
      </c>
      <c r="J4540">
        <v>1</v>
      </c>
      <c r="L4540">
        <v>23078732</v>
      </c>
      <c r="M4540" t="s">
        <v>221</v>
      </c>
      <c r="P4540" s="29" t="str">
        <f t="shared" si="189"/>
        <v>BAD</v>
      </c>
    </row>
    <row r="4541" spans="1:16" hidden="1" x14ac:dyDescent="0.25">
      <c r="A4541">
        <v>192093856</v>
      </c>
      <c r="B4541">
        <v>803400</v>
      </c>
      <c r="C4541" t="s">
        <v>212</v>
      </c>
      <c r="D4541">
        <v>2021754</v>
      </c>
      <c r="E4541" t="s">
        <v>216</v>
      </c>
      <c r="F4541" t="s">
        <v>214</v>
      </c>
      <c r="G4541" t="s">
        <v>215</v>
      </c>
      <c r="H4541">
        <v>3</v>
      </c>
      <c r="I4541">
        <v>2016</v>
      </c>
      <c r="J4541">
        <v>1</v>
      </c>
      <c r="L4541">
        <v>23081129</v>
      </c>
      <c r="M4541">
        <v>3.1</v>
      </c>
      <c r="P4541" s="29">
        <f t="shared" si="189"/>
        <v>0.35000000000000003</v>
      </c>
    </row>
    <row r="4542" spans="1:16" hidden="1" x14ac:dyDescent="0.25">
      <c r="A4542">
        <v>192093856</v>
      </c>
      <c r="B4542">
        <v>803400</v>
      </c>
      <c r="C4542" t="s">
        <v>212</v>
      </c>
      <c r="D4542">
        <v>2005102</v>
      </c>
      <c r="E4542" t="s">
        <v>218</v>
      </c>
      <c r="F4542" t="s">
        <v>214</v>
      </c>
      <c r="G4542" t="s">
        <v>215</v>
      </c>
      <c r="H4542">
        <v>3</v>
      </c>
      <c r="I4542">
        <v>2016</v>
      </c>
      <c r="J4542">
        <v>1</v>
      </c>
      <c r="L4542">
        <v>23081385</v>
      </c>
      <c r="M4542">
        <v>3.2</v>
      </c>
      <c r="P4542" s="29">
        <f t="shared" si="189"/>
        <v>0.3666666666666667</v>
      </c>
    </row>
    <row r="4543" spans="1:16" hidden="1" x14ac:dyDescent="0.25">
      <c r="A4543">
        <v>192093856</v>
      </c>
      <c r="B4543">
        <v>803400</v>
      </c>
      <c r="C4543" t="s">
        <v>212</v>
      </c>
      <c r="D4543">
        <v>2005099</v>
      </c>
      <c r="E4543" t="s">
        <v>217</v>
      </c>
      <c r="F4543" t="s">
        <v>214</v>
      </c>
      <c r="G4543" t="s">
        <v>215</v>
      </c>
      <c r="H4543">
        <v>3</v>
      </c>
      <c r="I4543">
        <v>2016</v>
      </c>
      <c r="J4543">
        <v>1</v>
      </c>
      <c r="L4543">
        <v>23081378</v>
      </c>
      <c r="M4543" t="s">
        <v>221</v>
      </c>
      <c r="P4543" s="29" t="str">
        <f t="shared" ref="P4543:P4574" si="190">IF(AND(ISNUMBER(M4543),H4543&lt;&gt;4),(M4543-1)/6,IF(H4543=4,"DRP",IF(AND(H4543=3,M4543="NA"),"BAD",IF(AND(H4543=2),"CVL",IF(AND(H4543=1,ISBLANK(M4543)),"NULL","UNK")))))</f>
        <v>BAD</v>
      </c>
    </row>
    <row r="4544" spans="1:16" hidden="1" x14ac:dyDescent="0.25">
      <c r="A4544">
        <v>192093856</v>
      </c>
      <c r="B4544">
        <v>803400</v>
      </c>
      <c r="C4544" t="s">
        <v>212</v>
      </c>
      <c r="D4544">
        <v>2021600</v>
      </c>
      <c r="E4544" t="s">
        <v>219</v>
      </c>
      <c r="F4544" t="s">
        <v>214</v>
      </c>
      <c r="G4544" t="s">
        <v>215</v>
      </c>
      <c r="H4544">
        <v>3</v>
      </c>
      <c r="I4544">
        <v>2016</v>
      </c>
      <c r="J4544">
        <v>1</v>
      </c>
      <c r="L4544">
        <v>23081085</v>
      </c>
      <c r="M4544">
        <v>3.2</v>
      </c>
      <c r="P4544" s="29">
        <f t="shared" si="190"/>
        <v>0.3666666666666667</v>
      </c>
    </row>
    <row r="4545" spans="1:16" hidden="1" x14ac:dyDescent="0.25">
      <c r="A4545">
        <v>192093856</v>
      </c>
      <c r="B4545">
        <v>803400</v>
      </c>
      <c r="C4545" t="s">
        <v>212</v>
      </c>
      <c r="D4545">
        <v>2004098</v>
      </c>
      <c r="E4545" t="s">
        <v>213</v>
      </c>
      <c r="F4545" t="s">
        <v>214</v>
      </c>
      <c r="G4545" t="s">
        <v>215</v>
      </c>
      <c r="H4545">
        <v>2</v>
      </c>
      <c r="I4545">
        <v>2016</v>
      </c>
      <c r="J4545">
        <v>1</v>
      </c>
      <c r="L4545">
        <v>23078141</v>
      </c>
      <c r="M4545">
        <v>5.3</v>
      </c>
      <c r="P4545" s="29">
        <f t="shared" si="190"/>
        <v>0.71666666666666667</v>
      </c>
    </row>
    <row r="4546" spans="1:16" hidden="1" x14ac:dyDescent="0.25">
      <c r="A4546">
        <v>192093856</v>
      </c>
      <c r="B4546">
        <v>803400</v>
      </c>
      <c r="C4546" t="s">
        <v>212</v>
      </c>
      <c r="D4546">
        <v>2005117</v>
      </c>
      <c r="E4546" t="s">
        <v>220</v>
      </c>
      <c r="F4546" t="s">
        <v>214</v>
      </c>
      <c r="G4546" t="s">
        <v>215</v>
      </c>
      <c r="H4546">
        <v>4</v>
      </c>
      <c r="I4546">
        <v>2016</v>
      </c>
      <c r="J4546">
        <v>2</v>
      </c>
      <c r="L4546">
        <v>23084478</v>
      </c>
      <c r="P4546" s="29" t="str">
        <f t="shared" si="190"/>
        <v>DRP</v>
      </c>
    </row>
    <row r="4547" spans="1:16" hidden="1" x14ac:dyDescent="0.25">
      <c r="A4547">
        <v>192093856</v>
      </c>
      <c r="B4547">
        <v>803400</v>
      </c>
      <c r="C4547" t="s">
        <v>212</v>
      </c>
      <c r="D4547">
        <v>2005117</v>
      </c>
      <c r="E4547" t="s">
        <v>220</v>
      </c>
      <c r="F4547" t="s">
        <v>214</v>
      </c>
      <c r="G4547" t="s">
        <v>215</v>
      </c>
      <c r="H4547">
        <v>4</v>
      </c>
      <c r="I4547">
        <v>2016</v>
      </c>
      <c r="J4547">
        <v>2</v>
      </c>
      <c r="L4547">
        <v>23084476</v>
      </c>
      <c r="P4547" s="29" t="str">
        <f t="shared" si="190"/>
        <v>DRP</v>
      </c>
    </row>
    <row r="4548" spans="1:16" hidden="1" x14ac:dyDescent="0.25">
      <c r="A4548">
        <v>192093856</v>
      </c>
      <c r="B4548">
        <v>803400</v>
      </c>
      <c r="C4548" t="s">
        <v>212</v>
      </c>
      <c r="D4548">
        <v>2021754</v>
      </c>
      <c r="E4548" t="s">
        <v>216</v>
      </c>
      <c r="F4548" t="s">
        <v>214</v>
      </c>
      <c r="G4548" t="s">
        <v>215</v>
      </c>
      <c r="H4548">
        <v>3</v>
      </c>
      <c r="I4548">
        <v>2016</v>
      </c>
      <c r="J4548">
        <v>2</v>
      </c>
      <c r="L4548">
        <v>23086734</v>
      </c>
      <c r="M4548" t="s">
        <v>221</v>
      </c>
      <c r="P4548" s="29" t="str">
        <f t="shared" si="190"/>
        <v>BAD</v>
      </c>
    </row>
    <row r="4549" spans="1:16" hidden="1" x14ac:dyDescent="0.25">
      <c r="A4549">
        <v>192093856</v>
      </c>
      <c r="B4549">
        <v>803400</v>
      </c>
      <c r="C4549" t="s">
        <v>212</v>
      </c>
      <c r="D4549">
        <v>2005099</v>
      </c>
      <c r="E4549" t="s">
        <v>217</v>
      </c>
      <c r="F4549" t="s">
        <v>214</v>
      </c>
      <c r="G4549" t="s">
        <v>215</v>
      </c>
      <c r="H4549">
        <v>3</v>
      </c>
      <c r="I4549">
        <v>2016</v>
      </c>
      <c r="J4549">
        <v>2</v>
      </c>
      <c r="L4549">
        <v>23086540</v>
      </c>
      <c r="M4549" t="s">
        <v>221</v>
      </c>
      <c r="P4549" s="29" t="str">
        <f t="shared" si="190"/>
        <v>BAD</v>
      </c>
    </row>
    <row r="4550" spans="1:16" hidden="1" x14ac:dyDescent="0.25">
      <c r="A4550">
        <v>192093856</v>
      </c>
      <c r="B4550">
        <v>803400</v>
      </c>
      <c r="C4550" t="s">
        <v>212</v>
      </c>
      <c r="D4550">
        <v>2005102</v>
      </c>
      <c r="E4550" t="s">
        <v>218</v>
      </c>
      <c r="F4550" t="s">
        <v>214</v>
      </c>
      <c r="G4550" t="s">
        <v>215</v>
      </c>
      <c r="H4550">
        <v>3</v>
      </c>
      <c r="I4550">
        <v>2016</v>
      </c>
      <c r="J4550">
        <v>2</v>
      </c>
      <c r="L4550">
        <v>23086740</v>
      </c>
      <c r="M4550" t="s">
        <v>221</v>
      </c>
      <c r="P4550" s="29" t="str">
        <f t="shared" si="190"/>
        <v>BAD</v>
      </c>
    </row>
    <row r="4551" spans="1:16" hidden="1" x14ac:dyDescent="0.25">
      <c r="A4551">
        <v>192093856</v>
      </c>
      <c r="B4551">
        <v>803400</v>
      </c>
      <c r="C4551" t="s">
        <v>212</v>
      </c>
      <c r="D4551">
        <v>2005117</v>
      </c>
      <c r="E4551" t="s">
        <v>220</v>
      </c>
      <c r="F4551" t="s">
        <v>214</v>
      </c>
      <c r="G4551" t="s">
        <v>215</v>
      </c>
      <c r="H4551">
        <v>2</v>
      </c>
      <c r="I4551">
        <v>2016</v>
      </c>
      <c r="J4551">
        <v>2</v>
      </c>
      <c r="L4551">
        <v>23084478</v>
      </c>
      <c r="M4551">
        <v>4.0999999999999996</v>
      </c>
      <c r="P4551" s="29">
        <f t="shared" si="190"/>
        <v>0.51666666666666661</v>
      </c>
    </row>
    <row r="4552" spans="1:16" hidden="1" x14ac:dyDescent="0.25">
      <c r="A4552">
        <v>192093856</v>
      </c>
      <c r="B4552">
        <v>803400</v>
      </c>
      <c r="C4552" t="s">
        <v>212</v>
      </c>
      <c r="D4552">
        <v>2021600</v>
      </c>
      <c r="E4552" t="s">
        <v>219</v>
      </c>
      <c r="F4552" t="s">
        <v>214</v>
      </c>
      <c r="G4552" t="s">
        <v>215</v>
      </c>
      <c r="H4552">
        <v>3</v>
      </c>
      <c r="I4552">
        <v>2016</v>
      </c>
      <c r="J4552">
        <v>2</v>
      </c>
      <c r="L4552">
        <v>23086545</v>
      </c>
      <c r="M4552">
        <v>2.2000000000000002</v>
      </c>
      <c r="P4552" s="29">
        <f t="shared" si="190"/>
        <v>0.20000000000000004</v>
      </c>
    </row>
    <row r="4553" spans="1:16" hidden="1" x14ac:dyDescent="0.25">
      <c r="A4553">
        <v>192093856</v>
      </c>
      <c r="B4553">
        <v>803400</v>
      </c>
      <c r="C4553" t="s">
        <v>212</v>
      </c>
      <c r="D4553">
        <v>2005118</v>
      </c>
      <c r="E4553" t="s">
        <v>223</v>
      </c>
      <c r="F4553" t="s">
        <v>214</v>
      </c>
      <c r="G4553" t="s">
        <v>215</v>
      </c>
      <c r="H4553">
        <v>3</v>
      </c>
      <c r="I4553">
        <v>2016</v>
      </c>
      <c r="J4553">
        <v>2</v>
      </c>
      <c r="L4553">
        <v>23086742</v>
      </c>
      <c r="M4553">
        <v>1.7</v>
      </c>
      <c r="P4553" s="29">
        <f t="shared" si="190"/>
        <v>0.11666666666666665</v>
      </c>
    </row>
    <row r="4554" spans="1:16" hidden="1" x14ac:dyDescent="0.25">
      <c r="A4554">
        <v>192093856</v>
      </c>
      <c r="B4554">
        <v>803400</v>
      </c>
      <c r="C4554" t="s">
        <v>212</v>
      </c>
      <c r="D4554">
        <v>2004116</v>
      </c>
      <c r="E4554" t="s">
        <v>229</v>
      </c>
      <c r="F4554" t="s">
        <v>214</v>
      </c>
      <c r="G4554" t="s">
        <v>215</v>
      </c>
      <c r="H4554">
        <v>3</v>
      </c>
      <c r="I4554">
        <v>2016</v>
      </c>
      <c r="J4554">
        <v>2</v>
      </c>
      <c r="L4554">
        <v>23085551</v>
      </c>
      <c r="M4554" t="s">
        <v>221</v>
      </c>
      <c r="P4554" s="29" t="str">
        <f t="shared" si="190"/>
        <v>BAD</v>
      </c>
    </row>
    <row r="4555" spans="1:16" hidden="1" x14ac:dyDescent="0.25">
      <c r="A4555">
        <v>192093856</v>
      </c>
      <c r="B4555">
        <v>803400</v>
      </c>
      <c r="C4555" t="s">
        <v>212</v>
      </c>
      <c r="D4555">
        <v>2004112</v>
      </c>
      <c r="E4555" t="s">
        <v>244</v>
      </c>
      <c r="F4555" t="s">
        <v>214</v>
      </c>
      <c r="G4555" t="s">
        <v>215</v>
      </c>
      <c r="H4555">
        <v>2</v>
      </c>
      <c r="I4555">
        <v>2016</v>
      </c>
      <c r="J4555">
        <v>2</v>
      </c>
      <c r="L4555">
        <v>23085449</v>
      </c>
      <c r="M4555">
        <v>4.5999999999999996</v>
      </c>
      <c r="P4555" s="29">
        <f t="shared" si="190"/>
        <v>0.6</v>
      </c>
    </row>
    <row r="4556" spans="1:16" hidden="1" x14ac:dyDescent="0.25">
      <c r="A4556">
        <v>192095670</v>
      </c>
      <c r="B4556">
        <v>803401</v>
      </c>
      <c r="C4556" t="s">
        <v>318</v>
      </c>
      <c r="D4556">
        <v>2004098</v>
      </c>
      <c r="E4556" t="s">
        <v>213</v>
      </c>
      <c r="F4556" t="s">
        <v>214</v>
      </c>
      <c r="G4556" t="s">
        <v>215</v>
      </c>
      <c r="H4556">
        <v>2</v>
      </c>
      <c r="I4556">
        <v>2016</v>
      </c>
      <c r="J4556">
        <v>1</v>
      </c>
      <c r="L4556">
        <v>23078142</v>
      </c>
      <c r="M4556">
        <v>6</v>
      </c>
      <c r="P4556" s="29">
        <f t="shared" si="190"/>
        <v>0.83333333333333337</v>
      </c>
    </row>
    <row r="4557" spans="1:16" hidden="1" x14ac:dyDescent="0.25">
      <c r="A4557">
        <v>192095670</v>
      </c>
      <c r="B4557">
        <v>803401</v>
      </c>
      <c r="C4557" t="s">
        <v>318</v>
      </c>
      <c r="D4557">
        <v>2021600</v>
      </c>
      <c r="E4557" t="s">
        <v>219</v>
      </c>
      <c r="F4557" t="s">
        <v>214</v>
      </c>
      <c r="G4557" t="s">
        <v>215</v>
      </c>
      <c r="H4557">
        <v>3</v>
      </c>
      <c r="I4557">
        <v>2016</v>
      </c>
      <c r="J4557">
        <v>1</v>
      </c>
      <c r="L4557">
        <v>23081079</v>
      </c>
      <c r="M4557">
        <v>2.8</v>
      </c>
      <c r="P4557" s="29">
        <f t="shared" si="190"/>
        <v>0.3</v>
      </c>
    </row>
    <row r="4558" spans="1:16" hidden="1" x14ac:dyDescent="0.25">
      <c r="A4558">
        <v>192095670</v>
      </c>
      <c r="B4558">
        <v>803401</v>
      </c>
      <c r="C4558" t="s">
        <v>318</v>
      </c>
      <c r="D4558">
        <v>2005099</v>
      </c>
      <c r="E4558" t="s">
        <v>217</v>
      </c>
      <c r="F4558" t="s">
        <v>214</v>
      </c>
      <c r="G4558" t="s">
        <v>215</v>
      </c>
      <c r="H4558">
        <v>2</v>
      </c>
      <c r="I4558">
        <v>2016</v>
      </c>
      <c r="J4558">
        <v>1</v>
      </c>
      <c r="L4558">
        <v>23081375</v>
      </c>
      <c r="M4558">
        <v>4.5999999999999996</v>
      </c>
      <c r="P4558" s="29">
        <f t="shared" si="190"/>
        <v>0.6</v>
      </c>
    </row>
    <row r="4559" spans="1:16" hidden="1" x14ac:dyDescent="0.25">
      <c r="A4559">
        <v>192095670</v>
      </c>
      <c r="B4559">
        <v>803401</v>
      </c>
      <c r="C4559" t="s">
        <v>318</v>
      </c>
      <c r="D4559">
        <v>2005102</v>
      </c>
      <c r="E4559" t="s">
        <v>218</v>
      </c>
      <c r="F4559" t="s">
        <v>214</v>
      </c>
      <c r="G4559" t="s">
        <v>215</v>
      </c>
      <c r="H4559">
        <v>2</v>
      </c>
      <c r="I4559">
        <v>2016</v>
      </c>
      <c r="J4559">
        <v>1</v>
      </c>
      <c r="L4559">
        <v>23081382</v>
      </c>
      <c r="M4559">
        <v>4.0999999999999996</v>
      </c>
      <c r="P4559" s="29">
        <f t="shared" si="190"/>
        <v>0.51666666666666661</v>
      </c>
    </row>
    <row r="4560" spans="1:16" hidden="1" x14ac:dyDescent="0.25">
      <c r="A4560">
        <v>192095670</v>
      </c>
      <c r="B4560">
        <v>803401</v>
      </c>
      <c r="C4560" t="s">
        <v>318</v>
      </c>
      <c r="D4560">
        <v>2021754</v>
      </c>
      <c r="E4560" t="s">
        <v>216</v>
      </c>
      <c r="F4560" t="s">
        <v>214</v>
      </c>
      <c r="G4560" t="s">
        <v>215</v>
      </c>
      <c r="H4560">
        <v>3</v>
      </c>
      <c r="I4560">
        <v>2016</v>
      </c>
      <c r="J4560">
        <v>1</v>
      </c>
      <c r="L4560">
        <v>23081094</v>
      </c>
      <c r="M4560">
        <v>3.1</v>
      </c>
      <c r="P4560" s="29">
        <f t="shared" si="190"/>
        <v>0.35000000000000003</v>
      </c>
    </row>
    <row r="4561" spans="1:16" hidden="1" x14ac:dyDescent="0.25">
      <c r="A4561">
        <v>192095670</v>
      </c>
      <c r="B4561">
        <v>803401</v>
      </c>
      <c r="C4561" t="s">
        <v>318</v>
      </c>
      <c r="D4561">
        <v>2005118</v>
      </c>
      <c r="E4561" t="s">
        <v>223</v>
      </c>
      <c r="F4561" t="s">
        <v>214</v>
      </c>
      <c r="G4561" t="s">
        <v>215</v>
      </c>
      <c r="H4561">
        <v>3</v>
      </c>
      <c r="I4561">
        <v>2016</v>
      </c>
      <c r="J4561">
        <v>1</v>
      </c>
      <c r="L4561">
        <v>23081293</v>
      </c>
      <c r="M4561">
        <v>3.9</v>
      </c>
      <c r="P4561" s="29">
        <f t="shared" si="190"/>
        <v>0.48333333333333334</v>
      </c>
    </row>
    <row r="4562" spans="1:16" hidden="1" x14ac:dyDescent="0.25">
      <c r="A4562">
        <v>192095670</v>
      </c>
      <c r="B4562">
        <v>803401</v>
      </c>
      <c r="C4562" t="s">
        <v>318</v>
      </c>
      <c r="D4562">
        <v>2021754</v>
      </c>
      <c r="E4562" t="s">
        <v>216</v>
      </c>
      <c r="F4562" t="s">
        <v>214</v>
      </c>
      <c r="G4562" t="s">
        <v>215</v>
      </c>
      <c r="H4562">
        <v>3</v>
      </c>
      <c r="I4562">
        <v>2016</v>
      </c>
      <c r="J4562">
        <v>2</v>
      </c>
      <c r="L4562">
        <v>23086735</v>
      </c>
      <c r="M4562">
        <v>2.9</v>
      </c>
      <c r="P4562" s="29">
        <f t="shared" si="190"/>
        <v>0.31666666666666665</v>
      </c>
    </row>
    <row r="4563" spans="1:16" hidden="1" x14ac:dyDescent="0.25">
      <c r="A4563">
        <v>192095670</v>
      </c>
      <c r="B4563">
        <v>803401</v>
      </c>
      <c r="C4563" t="s">
        <v>318</v>
      </c>
      <c r="D4563">
        <v>2021600</v>
      </c>
      <c r="E4563" t="s">
        <v>219</v>
      </c>
      <c r="F4563" t="s">
        <v>214</v>
      </c>
      <c r="G4563" t="s">
        <v>215</v>
      </c>
      <c r="H4563">
        <v>3</v>
      </c>
      <c r="I4563">
        <v>2016</v>
      </c>
      <c r="J4563">
        <v>2</v>
      </c>
      <c r="L4563">
        <v>23086545</v>
      </c>
      <c r="M4563">
        <v>2.8</v>
      </c>
      <c r="P4563" s="29">
        <f t="shared" si="190"/>
        <v>0.3</v>
      </c>
    </row>
    <row r="4564" spans="1:16" hidden="1" x14ac:dyDescent="0.25">
      <c r="A4564">
        <v>192095670</v>
      </c>
      <c r="B4564">
        <v>803401</v>
      </c>
      <c r="C4564" t="s">
        <v>318</v>
      </c>
      <c r="D4564">
        <v>2005118</v>
      </c>
      <c r="E4564" t="s">
        <v>223</v>
      </c>
      <c r="F4564" t="s">
        <v>214</v>
      </c>
      <c r="G4564" t="s">
        <v>215</v>
      </c>
      <c r="H4564">
        <v>3</v>
      </c>
      <c r="I4564">
        <v>2016</v>
      </c>
      <c r="J4564">
        <v>2</v>
      </c>
      <c r="L4564">
        <v>23086743</v>
      </c>
      <c r="M4564">
        <v>3.5</v>
      </c>
      <c r="P4564" s="29">
        <f t="shared" si="190"/>
        <v>0.41666666666666669</v>
      </c>
    </row>
    <row r="4565" spans="1:16" hidden="1" x14ac:dyDescent="0.25">
      <c r="A4565">
        <v>192095670</v>
      </c>
      <c r="B4565">
        <v>803401</v>
      </c>
      <c r="C4565" t="s">
        <v>318</v>
      </c>
      <c r="D4565">
        <v>2005117</v>
      </c>
      <c r="E4565" t="s">
        <v>220</v>
      </c>
      <c r="F4565" t="s">
        <v>214</v>
      </c>
      <c r="G4565" t="s">
        <v>215</v>
      </c>
      <c r="H4565">
        <v>3</v>
      </c>
      <c r="I4565">
        <v>2016</v>
      </c>
      <c r="J4565">
        <v>2</v>
      </c>
      <c r="L4565">
        <v>23084480</v>
      </c>
      <c r="M4565">
        <v>3</v>
      </c>
      <c r="P4565" s="29">
        <f t="shared" si="190"/>
        <v>0.33333333333333331</v>
      </c>
    </row>
    <row r="4566" spans="1:16" hidden="1" x14ac:dyDescent="0.25">
      <c r="A4566">
        <v>192095670</v>
      </c>
      <c r="B4566">
        <v>803401</v>
      </c>
      <c r="C4566" t="s">
        <v>318</v>
      </c>
      <c r="D4566">
        <v>2021580</v>
      </c>
      <c r="E4566" t="s">
        <v>241</v>
      </c>
      <c r="F4566" t="s">
        <v>214</v>
      </c>
      <c r="G4566" t="s">
        <v>215</v>
      </c>
      <c r="H4566">
        <v>3</v>
      </c>
      <c r="I4566">
        <v>2016</v>
      </c>
      <c r="J4566">
        <v>2</v>
      </c>
      <c r="L4566">
        <v>23086828</v>
      </c>
      <c r="M4566">
        <v>3.4</v>
      </c>
      <c r="P4566" s="29">
        <f t="shared" si="190"/>
        <v>0.39999999999999997</v>
      </c>
    </row>
    <row r="4567" spans="1:16" hidden="1" x14ac:dyDescent="0.25">
      <c r="A4567">
        <v>192095670</v>
      </c>
      <c r="B4567">
        <v>803401</v>
      </c>
      <c r="C4567" t="s">
        <v>318</v>
      </c>
      <c r="D4567">
        <v>2004116</v>
      </c>
      <c r="E4567" t="s">
        <v>229</v>
      </c>
      <c r="F4567" t="s">
        <v>214</v>
      </c>
      <c r="G4567" t="s">
        <v>215</v>
      </c>
      <c r="H4567">
        <v>2</v>
      </c>
      <c r="I4567">
        <v>2016</v>
      </c>
      <c r="J4567">
        <v>2</v>
      </c>
      <c r="L4567">
        <v>23085552</v>
      </c>
      <c r="M4567">
        <v>6</v>
      </c>
      <c r="P4567" s="29">
        <f t="shared" si="190"/>
        <v>0.83333333333333337</v>
      </c>
    </row>
    <row r="4568" spans="1:16" hidden="1" x14ac:dyDescent="0.25">
      <c r="A4568">
        <v>192095670</v>
      </c>
      <c r="B4568">
        <v>803401</v>
      </c>
      <c r="C4568" t="s">
        <v>318</v>
      </c>
      <c r="D4568">
        <v>2004112</v>
      </c>
      <c r="E4568" t="s">
        <v>244</v>
      </c>
      <c r="F4568" t="s">
        <v>214</v>
      </c>
      <c r="G4568" t="s">
        <v>215</v>
      </c>
      <c r="H4568">
        <v>2</v>
      </c>
      <c r="I4568">
        <v>2016</v>
      </c>
      <c r="J4568">
        <v>2</v>
      </c>
      <c r="L4568">
        <v>23085520</v>
      </c>
      <c r="M4568">
        <v>6.4</v>
      </c>
      <c r="P4568" s="29">
        <f t="shared" si="190"/>
        <v>0.9</v>
      </c>
    </row>
    <row r="4569" spans="1:16" hidden="1" x14ac:dyDescent="0.25">
      <c r="A4569">
        <v>192095670</v>
      </c>
      <c r="B4569">
        <v>803401</v>
      </c>
      <c r="C4569" t="s">
        <v>318</v>
      </c>
      <c r="D4569">
        <v>2005118</v>
      </c>
      <c r="E4569" t="s">
        <v>223</v>
      </c>
      <c r="F4569" t="s">
        <v>214</v>
      </c>
      <c r="G4569" t="s">
        <v>215</v>
      </c>
      <c r="H4569">
        <v>4</v>
      </c>
      <c r="I4569">
        <v>2017</v>
      </c>
      <c r="J4569">
        <v>1</v>
      </c>
      <c r="L4569">
        <v>23094577</v>
      </c>
      <c r="P4569" s="29" t="str">
        <f t="shared" si="190"/>
        <v>DRP</v>
      </c>
    </row>
    <row r="4570" spans="1:16" hidden="1" x14ac:dyDescent="0.25">
      <c r="A4570">
        <v>192095670</v>
      </c>
      <c r="B4570">
        <v>803401</v>
      </c>
      <c r="C4570" t="s">
        <v>318</v>
      </c>
      <c r="D4570">
        <v>2021754</v>
      </c>
      <c r="E4570" t="s">
        <v>216</v>
      </c>
      <c r="F4570" t="s">
        <v>214</v>
      </c>
      <c r="G4570" t="s">
        <v>215</v>
      </c>
      <c r="H4570">
        <v>2</v>
      </c>
      <c r="I4570">
        <v>2017</v>
      </c>
      <c r="J4570">
        <v>1</v>
      </c>
      <c r="L4570">
        <v>23092908</v>
      </c>
      <c r="M4570">
        <v>4.4000000000000004</v>
      </c>
      <c r="P4570" s="29">
        <f t="shared" si="190"/>
        <v>0.56666666666666676</v>
      </c>
    </row>
    <row r="4571" spans="1:16" hidden="1" x14ac:dyDescent="0.25">
      <c r="A4571">
        <v>192095670</v>
      </c>
      <c r="B4571">
        <v>803401</v>
      </c>
      <c r="C4571" t="s">
        <v>318</v>
      </c>
      <c r="D4571">
        <v>2021600</v>
      </c>
      <c r="E4571" t="s">
        <v>219</v>
      </c>
      <c r="F4571" t="s">
        <v>214</v>
      </c>
      <c r="G4571" t="s">
        <v>215</v>
      </c>
      <c r="H4571">
        <v>2</v>
      </c>
      <c r="I4571">
        <v>2017</v>
      </c>
      <c r="J4571">
        <v>1</v>
      </c>
      <c r="L4571">
        <v>23092796</v>
      </c>
      <c r="M4571">
        <v>4.3</v>
      </c>
      <c r="P4571" s="29">
        <f t="shared" si="190"/>
        <v>0.54999999999999993</v>
      </c>
    </row>
    <row r="4572" spans="1:16" hidden="1" x14ac:dyDescent="0.25">
      <c r="A4572">
        <v>192095670</v>
      </c>
      <c r="B4572">
        <v>803401</v>
      </c>
      <c r="C4572" t="s">
        <v>318</v>
      </c>
      <c r="D4572">
        <v>2021580</v>
      </c>
      <c r="E4572" t="s">
        <v>241</v>
      </c>
      <c r="F4572" t="s">
        <v>214</v>
      </c>
      <c r="G4572" t="s">
        <v>215</v>
      </c>
      <c r="H4572">
        <v>2</v>
      </c>
      <c r="I4572">
        <v>2017</v>
      </c>
      <c r="J4572">
        <v>1</v>
      </c>
      <c r="L4572">
        <v>23092926</v>
      </c>
      <c r="M4572">
        <v>4.0999999999999996</v>
      </c>
      <c r="P4572" s="29">
        <f t="shared" si="190"/>
        <v>0.51666666666666661</v>
      </c>
    </row>
    <row r="4573" spans="1:16" hidden="1" x14ac:dyDescent="0.25">
      <c r="A4573">
        <v>192095670</v>
      </c>
      <c r="B4573">
        <v>803401</v>
      </c>
      <c r="C4573" t="s">
        <v>318</v>
      </c>
      <c r="D4573">
        <v>2005117</v>
      </c>
      <c r="E4573" t="s">
        <v>220</v>
      </c>
      <c r="F4573" t="s">
        <v>214</v>
      </c>
      <c r="G4573" t="s">
        <v>215</v>
      </c>
      <c r="H4573">
        <v>2</v>
      </c>
      <c r="I4573">
        <v>2017</v>
      </c>
      <c r="J4573">
        <v>1</v>
      </c>
      <c r="L4573">
        <v>23091396</v>
      </c>
      <c r="M4573">
        <v>4.3</v>
      </c>
      <c r="P4573" s="29">
        <f t="shared" si="190"/>
        <v>0.54999999999999993</v>
      </c>
    </row>
    <row r="4574" spans="1:16" hidden="1" x14ac:dyDescent="0.25">
      <c r="A4574">
        <v>192095670</v>
      </c>
      <c r="B4574">
        <v>803401</v>
      </c>
      <c r="C4574" t="s">
        <v>318</v>
      </c>
      <c r="D4574">
        <v>2005131</v>
      </c>
      <c r="E4574" t="s">
        <v>228</v>
      </c>
      <c r="F4574" t="s">
        <v>214</v>
      </c>
      <c r="G4574" t="s">
        <v>215</v>
      </c>
      <c r="H4574">
        <v>2</v>
      </c>
      <c r="I4574">
        <v>2017</v>
      </c>
      <c r="J4574">
        <v>1</v>
      </c>
      <c r="L4574">
        <v>23093315</v>
      </c>
      <c r="M4574">
        <v>4.4000000000000004</v>
      </c>
      <c r="P4574" s="29">
        <f t="shared" si="190"/>
        <v>0.56666666666666676</v>
      </c>
    </row>
    <row r="4575" spans="1:16" hidden="1" x14ac:dyDescent="0.25">
      <c r="A4575">
        <v>192095670</v>
      </c>
      <c r="B4575">
        <v>803401</v>
      </c>
      <c r="C4575" t="s">
        <v>318</v>
      </c>
      <c r="D4575">
        <v>2005118</v>
      </c>
      <c r="E4575" t="s">
        <v>223</v>
      </c>
      <c r="F4575" t="s">
        <v>214</v>
      </c>
      <c r="G4575" t="s">
        <v>215</v>
      </c>
      <c r="H4575">
        <v>2</v>
      </c>
      <c r="I4575">
        <v>2017</v>
      </c>
      <c r="J4575">
        <v>1</v>
      </c>
      <c r="M4575">
        <v>5.0999999999999996</v>
      </c>
      <c r="N4575" t="s">
        <v>231</v>
      </c>
      <c r="P4575" s="29">
        <f t="shared" ref="P4575:P4606" si="191">IF(AND(ISNUMBER(M4575),H4575&lt;&gt;4),(M4575-1)/6,IF(H4575=4,"DRP",IF(AND(H4575=3,M4575="NA"),"BAD",IF(AND(H4575=2),"CVL",IF(AND(H4575=1,ISBLANK(M4575)),"NULL","UNK")))))</f>
        <v>0.68333333333333324</v>
      </c>
    </row>
    <row r="4576" spans="1:16" hidden="1" x14ac:dyDescent="0.25">
      <c r="A4576">
        <v>192095670</v>
      </c>
      <c r="B4576">
        <v>803401</v>
      </c>
      <c r="C4576" t="s">
        <v>318</v>
      </c>
      <c r="D4576">
        <v>2004099</v>
      </c>
      <c r="E4576" t="s">
        <v>245</v>
      </c>
      <c r="F4576" t="s">
        <v>214</v>
      </c>
      <c r="G4576" t="s">
        <v>215</v>
      </c>
      <c r="H4576">
        <v>4</v>
      </c>
      <c r="I4576">
        <v>2017</v>
      </c>
      <c r="J4576">
        <v>2</v>
      </c>
      <c r="L4576">
        <v>23097864</v>
      </c>
      <c r="P4576" s="29" t="str">
        <f t="shared" si="191"/>
        <v>DRP</v>
      </c>
    </row>
    <row r="4577" spans="1:16" hidden="1" x14ac:dyDescent="0.25">
      <c r="A4577">
        <v>192095670</v>
      </c>
      <c r="B4577">
        <v>803401</v>
      </c>
      <c r="C4577" t="s">
        <v>318</v>
      </c>
      <c r="D4577">
        <v>2005120</v>
      </c>
      <c r="E4577" t="s">
        <v>293</v>
      </c>
      <c r="F4577" t="s">
        <v>214</v>
      </c>
      <c r="G4577" t="s">
        <v>215</v>
      </c>
      <c r="H4577">
        <v>4</v>
      </c>
      <c r="I4577">
        <v>2017</v>
      </c>
      <c r="J4577">
        <v>2</v>
      </c>
      <c r="L4577">
        <v>23097530</v>
      </c>
      <c r="P4577" s="29" t="str">
        <f t="shared" si="191"/>
        <v>DRP</v>
      </c>
    </row>
    <row r="4578" spans="1:16" hidden="1" x14ac:dyDescent="0.25">
      <c r="A4578">
        <v>192095670</v>
      </c>
      <c r="B4578">
        <v>803401</v>
      </c>
      <c r="C4578" t="s">
        <v>318</v>
      </c>
      <c r="D4578">
        <v>2021602</v>
      </c>
      <c r="E4578" t="s">
        <v>242</v>
      </c>
      <c r="F4578" t="s">
        <v>214</v>
      </c>
      <c r="G4578" t="s">
        <v>215</v>
      </c>
      <c r="H4578">
        <v>4</v>
      </c>
      <c r="I4578">
        <v>2017</v>
      </c>
      <c r="J4578">
        <v>2</v>
      </c>
      <c r="L4578">
        <v>23101093</v>
      </c>
      <c r="M4578">
        <v>2.1</v>
      </c>
      <c r="P4578" s="29" t="str">
        <f t="shared" si="191"/>
        <v>DRP</v>
      </c>
    </row>
    <row r="4579" spans="1:16" hidden="1" x14ac:dyDescent="0.25">
      <c r="A4579">
        <v>192095670</v>
      </c>
      <c r="B4579">
        <v>803401</v>
      </c>
      <c r="C4579" t="s">
        <v>318</v>
      </c>
      <c r="D4579">
        <v>2021756</v>
      </c>
      <c r="E4579" t="s">
        <v>253</v>
      </c>
      <c r="F4579" t="s">
        <v>214</v>
      </c>
      <c r="G4579" t="s">
        <v>215</v>
      </c>
      <c r="H4579">
        <v>4</v>
      </c>
      <c r="I4579">
        <v>2017</v>
      </c>
      <c r="J4579">
        <v>2</v>
      </c>
      <c r="L4579">
        <v>23101177</v>
      </c>
      <c r="M4579">
        <v>1.6</v>
      </c>
      <c r="P4579" s="29" t="str">
        <f t="shared" si="191"/>
        <v>DRP</v>
      </c>
    </row>
    <row r="4580" spans="1:16" hidden="1" x14ac:dyDescent="0.25">
      <c r="A4580">
        <v>192095670</v>
      </c>
      <c r="B4580">
        <v>803401</v>
      </c>
      <c r="C4580" t="s">
        <v>318</v>
      </c>
      <c r="D4580">
        <v>2021763</v>
      </c>
      <c r="E4580" t="s">
        <v>298</v>
      </c>
      <c r="F4580" t="s">
        <v>214</v>
      </c>
      <c r="G4580" t="s">
        <v>215</v>
      </c>
      <c r="H4580">
        <v>4</v>
      </c>
      <c r="I4580">
        <v>2017</v>
      </c>
      <c r="J4580">
        <v>2</v>
      </c>
      <c r="L4580">
        <v>23097794</v>
      </c>
      <c r="P4580" s="29" t="str">
        <f t="shared" si="191"/>
        <v>DRP</v>
      </c>
    </row>
    <row r="4581" spans="1:16" hidden="1" x14ac:dyDescent="0.25">
      <c r="A4581">
        <v>192096596</v>
      </c>
      <c r="B4581">
        <v>803401</v>
      </c>
      <c r="C4581" t="s">
        <v>318</v>
      </c>
      <c r="D4581">
        <v>2019271</v>
      </c>
      <c r="E4581" t="s">
        <v>236</v>
      </c>
      <c r="F4581" t="s">
        <v>214</v>
      </c>
      <c r="G4581" t="s">
        <v>215</v>
      </c>
      <c r="H4581">
        <v>2</v>
      </c>
      <c r="I4581">
        <v>2016</v>
      </c>
      <c r="J4581">
        <v>1</v>
      </c>
      <c r="M4581" t="s">
        <v>232</v>
      </c>
      <c r="N4581" t="s">
        <v>231</v>
      </c>
      <c r="P4581" s="29" t="str">
        <f t="shared" si="191"/>
        <v>CVL</v>
      </c>
    </row>
    <row r="4582" spans="1:16" hidden="1" x14ac:dyDescent="0.25">
      <c r="A4582">
        <v>192096596</v>
      </c>
      <c r="B4582">
        <v>803401</v>
      </c>
      <c r="C4582" t="s">
        <v>318</v>
      </c>
      <c r="D4582">
        <v>2019272</v>
      </c>
      <c r="E4582" t="s">
        <v>249</v>
      </c>
      <c r="F4582" t="s">
        <v>214</v>
      </c>
      <c r="G4582" t="s">
        <v>215</v>
      </c>
      <c r="H4582">
        <v>2</v>
      </c>
      <c r="I4582">
        <v>2016</v>
      </c>
      <c r="J4582">
        <v>1</v>
      </c>
      <c r="M4582" t="s">
        <v>232</v>
      </c>
      <c r="N4582" t="s">
        <v>231</v>
      </c>
      <c r="P4582" s="29" t="str">
        <f t="shared" si="191"/>
        <v>CVL</v>
      </c>
    </row>
    <row r="4583" spans="1:16" hidden="1" x14ac:dyDescent="0.25">
      <c r="A4583">
        <v>192096596</v>
      </c>
      <c r="B4583">
        <v>803401</v>
      </c>
      <c r="C4583" t="s">
        <v>318</v>
      </c>
      <c r="D4583">
        <v>2019273</v>
      </c>
      <c r="E4583" t="s">
        <v>248</v>
      </c>
      <c r="F4583" t="s">
        <v>214</v>
      </c>
      <c r="G4583" t="s">
        <v>215</v>
      </c>
      <c r="H4583">
        <v>2</v>
      </c>
      <c r="I4583">
        <v>2016</v>
      </c>
      <c r="J4583">
        <v>1</v>
      </c>
      <c r="M4583" t="s">
        <v>232</v>
      </c>
      <c r="N4583" t="s">
        <v>231</v>
      </c>
      <c r="P4583" s="29" t="str">
        <f t="shared" si="191"/>
        <v>CVL</v>
      </c>
    </row>
    <row r="4584" spans="1:16" hidden="1" x14ac:dyDescent="0.25">
      <c r="A4584">
        <v>192096596</v>
      </c>
      <c r="B4584">
        <v>803401</v>
      </c>
      <c r="C4584" t="s">
        <v>318</v>
      </c>
      <c r="D4584">
        <v>2019274</v>
      </c>
      <c r="E4584" t="s">
        <v>247</v>
      </c>
      <c r="F4584" t="s">
        <v>214</v>
      </c>
      <c r="G4584" t="s">
        <v>215</v>
      </c>
      <c r="H4584">
        <v>2</v>
      </c>
      <c r="I4584">
        <v>2016</v>
      </c>
      <c r="J4584">
        <v>1</v>
      </c>
      <c r="M4584" t="s">
        <v>232</v>
      </c>
      <c r="N4584" t="s">
        <v>231</v>
      </c>
      <c r="P4584" s="29" t="str">
        <f t="shared" si="191"/>
        <v>CVL</v>
      </c>
    </row>
    <row r="4585" spans="1:16" hidden="1" x14ac:dyDescent="0.25">
      <c r="A4585">
        <v>192096596</v>
      </c>
      <c r="B4585">
        <v>803401</v>
      </c>
      <c r="C4585" t="s">
        <v>318</v>
      </c>
      <c r="D4585">
        <v>2005099</v>
      </c>
      <c r="E4585" t="s">
        <v>217</v>
      </c>
      <c r="F4585" t="s">
        <v>214</v>
      </c>
      <c r="G4585" t="s">
        <v>215</v>
      </c>
      <c r="H4585">
        <v>4</v>
      </c>
      <c r="I4585">
        <v>2016</v>
      </c>
      <c r="J4585">
        <v>1</v>
      </c>
      <c r="L4585">
        <v>23081299</v>
      </c>
      <c r="M4585">
        <v>3.4</v>
      </c>
      <c r="P4585" s="29" t="str">
        <f t="shared" si="191"/>
        <v>DRP</v>
      </c>
    </row>
    <row r="4586" spans="1:16" hidden="1" x14ac:dyDescent="0.25">
      <c r="A4586">
        <v>192096596</v>
      </c>
      <c r="B4586">
        <v>803401</v>
      </c>
      <c r="C4586" t="s">
        <v>318</v>
      </c>
      <c r="D4586">
        <v>2005102</v>
      </c>
      <c r="E4586" t="s">
        <v>218</v>
      </c>
      <c r="F4586" t="s">
        <v>214</v>
      </c>
      <c r="G4586" t="s">
        <v>215</v>
      </c>
      <c r="H4586">
        <v>4</v>
      </c>
      <c r="I4586">
        <v>2016</v>
      </c>
      <c r="J4586">
        <v>1</v>
      </c>
      <c r="L4586">
        <v>23081381</v>
      </c>
      <c r="M4586">
        <v>4.8</v>
      </c>
      <c r="P4586" s="29" t="str">
        <f t="shared" si="191"/>
        <v>DRP</v>
      </c>
    </row>
    <row r="4587" spans="1:16" hidden="1" x14ac:dyDescent="0.25">
      <c r="A4587">
        <v>192096596</v>
      </c>
      <c r="B4587">
        <v>803401</v>
      </c>
      <c r="C4587" t="s">
        <v>318</v>
      </c>
      <c r="D4587">
        <v>2005118</v>
      </c>
      <c r="E4587" t="s">
        <v>223</v>
      </c>
      <c r="F4587" t="s">
        <v>214</v>
      </c>
      <c r="G4587" t="s">
        <v>215</v>
      </c>
      <c r="H4587">
        <v>4</v>
      </c>
      <c r="I4587">
        <v>2016</v>
      </c>
      <c r="J4587">
        <v>1</v>
      </c>
      <c r="L4587">
        <v>23081292</v>
      </c>
      <c r="P4587" s="29" t="str">
        <f t="shared" si="191"/>
        <v>DRP</v>
      </c>
    </row>
    <row r="4588" spans="1:16" hidden="1" x14ac:dyDescent="0.25">
      <c r="A4588">
        <v>192096596</v>
      </c>
      <c r="B4588">
        <v>803401</v>
      </c>
      <c r="C4588" t="s">
        <v>318</v>
      </c>
      <c r="D4588">
        <v>2021600</v>
      </c>
      <c r="E4588" t="s">
        <v>219</v>
      </c>
      <c r="F4588" t="s">
        <v>214</v>
      </c>
      <c r="G4588" t="s">
        <v>215</v>
      </c>
      <c r="H4588">
        <v>4</v>
      </c>
      <c r="I4588">
        <v>2016</v>
      </c>
      <c r="J4588">
        <v>1</v>
      </c>
      <c r="L4588">
        <v>23081078</v>
      </c>
      <c r="M4588">
        <v>4.0999999999999996</v>
      </c>
      <c r="P4588" s="29" t="str">
        <f t="shared" si="191"/>
        <v>DRP</v>
      </c>
    </row>
    <row r="4589" spans="1:16" hidden="1" x14ac:dyDescent="0.25">
      <c r="A4589">
        <v>192096596</v>
      </c>
      <c r="B4589">
        <v>803401</v>
      </c>
      <c r="C4589" t="s">
        <v>318</v>
      </c>
      <c r="D4589">
        <v>2021754</v>
      </c>
      <c r="E4589" t="s">
        <v>216</v>
      </c>
      <c r="F4589" t="s">
        <v>214</v>
      </c>
      <c r="G4589" t="s">
        <v>215</v>
      </c>
      <c r="H4589">
        <v>4</v>
      </c>
      <c r="I4589">
        <v>2016</v>
      </c>
      <c r="J4589">
        <v>1</v>
      </c>
      <c r="L4589">
        <v>23081090</v>
      </c>
      <c r="P4589" s="29" t="str">
        <f t="shared" si="191"/>
        <v>DRP</v>
      </c>
    </row>
    <row r="4590" spans="1:16" hidden="1" x14ac:dyDescent="0.25">
      <c r="A4590">
        <v>192096596</v>
      </c>
      <c r="B4590">
        <v>803401</v>
      </c>
      <c r="C4590" t="s">
        <v>318</v>
      </c>
      <c r="D4590">
        <v>2004098</v>
      </c>
      <c r="E4590" t="s">
        <v>213</v>
      </c>
      <c r="F4590" t="s">
        <v>214</v>
      </c>
      <c r="G4590" t="s">
        <v>215</v>
      </c>
      <c r="H4590">
        <v>4</v>
      </c>
      <c r="I4590">
        <v>2016</v>
      </c>
      <c r="J4590">
        <v>1</v>
      </c>
      <c r="L4590">
        <v>23081501</v>
      </c>
      <c r="P4590" s="29" t="str">
        <f t="shared" si="191"/>
        <v>DRP</v>
      </c>
    </row>
    <row r="4591" spans="1:16" hidden="1" x14ac:dyDescent="0.25">
      <c r="A4591">
        <v>192194741</v>
      </c>
      <c r="B4591">
        <v>803401</v>
      </c>
      <c r="C4591" t="s">
        <v>318</v>
      </c>
      <c r="D4591">
        <v>2004098</v>
      </c>
      <c r="E4591" t="s">
        <v>213</v>
      </c>
      <c r="F4591" t="s">
        <v>214</v>
      </c>
      <c r="G4591" t="s">
        <v>215</v>
      </c>
      <c r="H4591">
        <v>2</v>
      </c>
      <c r="I4591">
        <v>2016</v>
      </c>
      <c r="J4591">
        <v>1</v>
      </c>
      <c r="L4591">
        <v>23081502</v>
      </c>
      <c r="M4591">
        <v>4.7</v>
      </c>
      <c r="P4591" s="29">
        <f t="shared" si="191"/>
        <v>0.6166666666666667</v>
      </c>
    </row>
    <row r="4592" spans="1:16" hidden="1" x14ac:dyDescent="0.25">
      <c r="A4592">
        <v>192194741</v>
      </c>
      <c r="B4592">
        <v>803401</v>
      </c>
      <c r="C4592" t="s">
        <v>318</v>
      </c>
      <c r="D4592">
        <v>2021600</v>
      </c>
      <c r="E4592" t="s">
        <v>219</v>
      </c>
      <c r="F4592" t="s">
        <v>214</v>
      </c>
      <c r="G4592" t="s">
        <v>215</v>
      </c>
      <c r="H4592">
        <v>2</v>
      </c>
      <c r="I4592">
        <v>2016</v>
      </c>
      <c r="J4592">
        <v>1</v>
      </c>
      <c r="L4592">
        <v>23081078</v>
      </c>
      <c r="M4592">
        <v>4</v>
      </c>
      <c r="P4592" s="29">
        <f t="shared" si="191"/>
        <v>0.5</v>
      </c>
    </row>
    <row r="4593" spans="1:16" hidden="1" x14ac:dyDescent="0.25">
      <c r="A4593">
        <v>192194741</v>
      </c>
      <c r="B4593">
        <v>803401</v>
      </c>
      <c r="C4593" t="s">
        <v>318</v>
      </c>
      <c r="D4593">
        <v>2005099</v>
      </c>
      <c r="E4593" t="s">
        <v>217</v>
      </c>
      <c r="F4593" t="s">
        <v>214</v>
      </c>
      <c r="G4593" t="s">
        <v>215</v>
      </c>
      <c r="H4593">
        <v>2</v>
      </c>
      <c r="I4593">
        <v>2016</v>
      </c>
      <c r="J4593">
        <v>1</v>
      </c>
      <c r="L4593">
        <v>23081299</v>
      </c>
      <c r="M4593">
        <v>4.5</v>
      </c>
      <c r="P4593" s="29">
        <f t="shared" si="191"/>
        <v>0.58333333333333337</v>
      </c>
    </row>
    <row r="4594" spans="1:16" hidden="1" x14ac:dyDescent="0.25">
      <c r="A4594">
        <v>192194741</v>
      </c>
      <c r="B4594">
        <v>803401</v>
      </c>
      <c r="C4594" t="s">
        <v>318</v>
      </c>
      <c r="D4594">
        <v>2005102</v>
      </c>
      <c r="E4594" t="s">
        <v>218</v>
      </c>
      <c r="F4594" t="s">
        <v>214</v>
      </c>
      <c r="G4594" t="s">
        <v>215</v>
      </c>
      <c r="H4594">
        <v>2</v>
      </c>
      <c r="I4594">
        <v>2016</v>
      </c>
      <c r="J4594">
        <v>1</v>
      </c>
      <c r="L4594">
        <v>23081381</v>
      </c>
      <c r="M4594">
        <v>5.2</v>
      </c>
      <c r="P4594" s="29">
        <f t="shared" si="191"/>
        <v>0.70000000000000007</v>
      </c>
    </row>
    <row r="4595" spans="1:16" hidden="1" x14ac:dyDescent="0.25">
      <c r="A4595">
        <v>192194741</v>
      </c>
      <c r="B4595">
        <v>803401</v>
      </c>
      <c r="C4595" t="s">
        <v>318</v>
      </c>
      <c r="D4595">
        <v>2021754</v>
      </c>
      <c r="E4595" t="s">
        <v>216</v>
      </c>
      <c r="F4595" t="s">
        <v>214</v>
      </c>
      <c r="G4595" t="s">
        <v>215</v>
      </c>
      <c r="H4595">
        <v>3</v>
      </c>
      <c r="I4595">
        <v>2016</v>
      </c>
      <c r="J4595">
        <v>1</v>
      </c>
      <c r="L4595">
        <v>23081090</v>
      </c>
      <c r="M4595">
        <v>3.5</v>
      </c>
      <c r="P4595" s="29">
        <f t="shared" si="191"/>
        <v>0.41666666666666669</v>
      </c>
    </row>
    <row r="4596" spans="1:16" hidden="1" x14ac:dyDescent="0.25">
      <c r="A4596">
        <v>192194741</v>
      </c>
      <c r="B4596">
        <v>803401</v>
      </c>
      <c r="C4596" t="s">
        <v>318</v>
      </c>
      <c r="D4596">
        <v>2005118</v>
      </c>
      <c r="E4596" t="s">
        <v>223</v>
      </c>
      <c r="F4596" t="s">
        <v>214</v>
      </c>
      <c r="G4596" t="s">
        <v>215</v>
      </c>
      <c r="H4596">
        <v>2</v>
      </c>
      <c r="I4596">
        <v>2016</v>
      </c>
      <c r="J4596">
        <v>1</v>
      </c>
      <c r="L4596">
        <v>23081292</v>
      </c>
      <c r="M4596">
        <v>5.7</v>
      </c>
      <c r="P4596" s="29">
        <f t="shared" si="191"/>
        <v>0.78333333333333333</v>
      </c>
    </row>
    <row r="4597" spans="1:16" hidden="1" x14ac:dyDescent="0.25">
      <c r="A4597">
        <v>192194741</v>
      </c>
      <c r="B4597">
        <v>803401</v>
      </c>
      <c r="C4597" t="s">
        <v>318</v>
      </c>
      <c r="D4597">
        <v>2021754</v>
      </c>
      <c r="E4597" t="s">
        <v>216</v>
      </c>
      <c r="F4597" t="s">
        <v>214</v>
      </c>
      <c r="G4597" t="s">
        <v>215</v>
      </c>
      <c r="H4597">
        <v>3</v>
      </c>
      <c r="I4597">
        <v>2016</v>
      </c>
      <c r="J4597">
        <v>2</v>
      </c>
      <c r="L4597">
        <v>23086733</v>
      </c>
      <c r="M4597">
        <v>3.3</v>
      </c>
      <c r="P4597" s="29">
        <f t="shared" si="191"/>
        <v>0.3833333333333333</v>
      </c>
    </row>
    <row r="4598" spans="1:16" hidden="1" x14ac:dyDescent="0.25">
      <c r="A4598">
        <v>192194741</v>
      </c>
      <c r="B4598">
        <v>803401</v>
      </c>
      <c r="C4598" t="s">
        <v>318</v>
      </c>
      <c r="D4598">
        <v>2005131</v>
      </c>
      <c r="E4598" t="s">
        <v>228</v>
      </c>
      <c r="F4598" t="s">
        <v>214</v>
      </c>
      <c r="G4598" t="s">
        <v>215</v>
      </c>
      <c r="H4598">
        <v>2</v>
      </c>
      <c r="I4598">
        <v>2016</v>
      </c>
      <c r="J4598">
        <v>2</v>
      </c>
      <c r="L4598">
        <v>23086517</v>
      </c>
      <c r="M4598">
        <v>4.8</v>
      </c>
      <c r="P4598" s="29">
        <f t="shared" si="191"/>
        <v>0.6333333333333333</v>
      </c>
    </row>
    <row r="4599" spans="1:16" hidden="1" x14ac:dyDescent="0.25">
      <c r="A4599">
        <v>192194741</v>
      </c>
      <c r="B4599">
        <v>803401</v>
      </c>
      <c r="C4599" t="s">
        <v>318</v>
      </c>
      <c r="D4599">
        <v>2005117</v>
      </c>
      <c r="E4599" t="s">
        <v>220</v>
      </c>
      <c r="F4599" t="s">
        <v>214</v>
      </c>
      <c r="G4599" t="s">
        <v>215</v>
      </c>
      <c r="H4599">
        <v>3</v>
      </c>
      <c r="I4599">
        <v>2016</v>
      </c>
      <c r="J4599">
        <v>2</v>
      </c>
      <c r="L4599">
        <v>23084476</v>
      </c>
      <c r="M4599">
        <v>3.2</v>
      </c>
      <c r="P4599" s="29">
        <f t="shared" si="191"/>
        <v>0.3666666666666667</v>
      </c>
    </row>
    <row r="4600" spans="1:16" hidden="1" x14ac:dyDescent="0.25">
      <c r="A4600">
        <v>192194741</v>
      </c>
      <c r="B4600">
        <v>803401</v>
      </c>
      <c r="C4600" t="s">
        <v>318</v>
      </c>
      <c r="D4600">
        <v>2021602</v>
      </c>
      <c r="E4600" t="s">
        <v>242</v>
      </c>
      <c r="F4600" t="s">
        <v>214</v>
      </c>
      <c r="G4600" t="s">
        <v>215</v>
      </c>
      <c r="H4600">
        <v>3</v>
      </c>
      <c r="I4600">
        <v>2016</v>
      </c>
      <c r="J4600">
        <v>2</v>
      </c>
      <c r="L4600">
        <v>23086748</v>
      </c>
      <c r="M4600">
        <v>2.1</v>
      </c>
      <c r="P4600" s="29">
        <f t="shared" si="191"/>
        <v>0.18333333333333335</v>
      </c>
    </row>
    <row r="4601" spans="1:16" hidden="1" x14ac:dyDescent="0.25">
      <c r="A4601">
        <v>192194741</v>
      </c>
      <c r="B4601">
        <v>803401</v>
      </c>
      <c r="C4601" t="s">
        <v>318</v>
      </c>
      <c r="D4601">
        <v>2021580</v>
      </c>
      <c r="E4601" t="s">
        <v>241</v>
      </c>
      <c r="F4601" t="s">
        <v>214</v>
      </c>
      <c r="G4601" t="s">
        <v>215</v>
      </c>
      <c r="H4601">
        <v>3</v>
      </c>
      <c r="I4601">
        <v>2016</v>
      </c>
      <c r="J4601">
        <v>2</v>
      </c>
      <c r="L4601">
        <v>23086828</v>
      </c>
      <c r="M4601" t="s">
        <v>221</v>
      </c>
      <c r="P4601" s="29" t="str">
        <f t="shared" si="191"/>
        <v>BAD</v>
      </c>
    </row>
    <row r="4602" spans="1:16" hidden="1" x14ac:dyDescent="0.25">
      <c r="A4602">
        <v>192194741</v>
      </c>
      <c r="B4602">
        <v>803401</v>
      </c>
      <c r="C4602" t="s">
        <v>318</v>
      </c>
      <c r="D4602">
        <v>2004112</v>
      </c>
      <c r="E4602" t="s">
        <v>244</v>
      </c>
      <c r="F4602" t="s">
        <v>214</v>
      </c>
      <c r="G4602" t="s">
        <v>215</v>
      </c>
      <c r="H4602">
        <v>3</v>
      </c>
      <c r="I4602">
        <v>2016</v>
      </c>
      <c r="J4602">
        <v>2</v>
      </c>
      <c r="L4602">
        <v>23085513</v>
      </c>
      <c r="M4602" t="s">
        <v>221</v>
      </c>
      <c r="P4602" s="29" t="str">
        <f t="shared" si="191"/>
        <v>BAD</v>
      </c>
    </row>
    <row r="4603" spans="1:16" hidden="1" x14ac:dyDescent="0.25">
      <c r="A4603">
        <v>192194741</v>
      </c>
      <c r="B4603">
        <v>803401</v>
      </c>
      <c r="C4603" t="s">
        <v>318</v>
      </c>
      <c r="D4603">
        <v>2004116</v>
      </c>
      <c r="E4603" t="s">
        <v>229</v>
      </c>
      <c r="F4603" t="s">
        <v>214</v>
      </c>
      <c r="G4603" t="s">
        <v>215</v>
      </c>
      <c r="H4603">
        <v>2</v>
      </c>
      <c r="I4603">
        <v>2016</v>
      </c>
      <c r="J4603">
        <v>2</v>
      </c>
      <c r="L4603">
        <v>23085555</v>
      </c>
      <c r="M4603">
        <v>5.8</v>
      </c>
      <c r="P4603" s="29">
        <f t="shared" si="191"/>
        <v>0.79999999999999993</v>
      </c>
    </row>
    <row r="4604" spans="1:16" hidden="1" x14ac:dyDescent="0.25">
      <c r="A4604">
        <v>192194741</v>
      </c>
      <c r="B4604">
        <v>803401</v>
      </c>
      <c r="C4604" t="s">
        <v>318</v>
      </c>
      <c r="D4604">
        <v>2021754</v>
      </c>
      <c r="E4604" t="s">
        <v>216</v>
      </c>
      <c r="F4604" t="s">
        <v>214</v>
      </c>
      <c r="G4604" t="s">
        <v>215</v>
      </c>
      <c r="H4604">
        <v>2</v>
      </c>
      <c r="I4604">
        <v>2017</v>
      </c>
      <c r="J4604">
        <v>1</v>
      </c>
      <c r="L4604">
        <v>23092902</v>
      </c>
      <c r="M4604">
        <v>5.2</v>
      </c>
      <c r="P4604" s="29">
        <f t="shared" si="191"/>
        <v>0.70000000000000007</v>
      </c>
    </row>
    <row r="4605" spans="1:16" hidden="1" x14ac:dyDescent="0.25">
      <c r="A4605">
        <v>192194741</v>
      </c>
      <c r="B4605">
        <v>803401</v>
      </c>
      <c r="C4605" t="s">
        <v>318</v>
      </c>
      <c r="D4605">
        <v>2021602</v>
      </c>
      <c r="E4605" t="s">
        <v>242</v>
      </c>
      <c r="F4605" t="s">
        <v>214</v>
      </c>
      <c r="G4605" t="s">
        <v>215</v>
      </c>
      <c r="H4605">
        <v>3</v>
      </c>
      <c r="I4605">
        <v>2017</v>
      </c>
      <c r="J4605">
        <v>1</v>
      </c>
      <c r="L4605">
        <v>23092928</v>
      </c>
      <c r="M4605">
        <v>2.8</v>
      </c>
      <c r="P4605" s="29">
        <f t="shared" si="191"/>
        <v>0.3</v>
      </c>
    </row>
    <row r="4606" spans="1:16" hidden="1" x14ac:dyDescent="0.25">
      <c r="A4606">
        <v>192194741</v>
      </c>
      <c r="B4606">
        <v>803401</v>
      </c>
      <c r="C4606" t="s">
        <v>318</v>
      </c>
      <c r="D4606">
        <v>2021580</v>
      </c>
      <c r="E4606" t="s">
        <v>241</v>
      </c>
      <c r="F4606" t="s">
        <v>214</v>
      </c>
      <c r="G4606" t="s">
        <v>215</v>
      </c>
      <c r="H4606">
        <v>2</v>
      </c>
      <c r="I4606">
        <v>2017</v>
      </c>
      <c r="J4606">
        <v>1</v>
      </c>
      <c r="L4606">
        <v>23092926</v>
      </c>
      <c r="M4606">
        <v>4</v>
      </c>
      <c r="P4606" s="29">
        <f t="shared" si="191"/>
        <v>0.5</v>
      </c>
    </row>
    <row r="4607" spans="1:16" hidden="1" x14ac:dyDescent="0.25">
      <c r="A4607">
        <v>192194741</v>
      </c>
      <c r="B4607">
        <v>803401</v>
      </c>
      <c r="C4607" t="s">
        <v>318</v>
      </c>
      <c r="D4607">
        <v>2005117</v>
      </c>
      <c r="E4607" t="s">
        <v>220</v>
      </c>
      <c r="F4607" t="s">
        <v>214</v>
      </c>
      <c r="G4607" t="s">
        <v>215</v>
      </c>
      <c r="H4607">
        <v>2</v>
      </c>
      <c r="I4607">
        <v>2017</v>
      </c>
      <c r="J4607">
        <v>1</v>
      </c>
      <c r="L4607">
        <v>23091397</v>
      </c>
      <c r="M4607">
        <v>4.3</v>
      </c>
      <c r="P4607" s="29">
        <f t="shared" ref="P4607:P4642" si="192">IF(AND(ISNUMBER(M4607),H4607&lt;&gt;4),(M4607-1)/6,IF(H4607=4,"DRP",IF(AND(H4607=3,M4607="NA"),"BAD",IF(AND(H4607=2),"CVL",IF(AND(H4607=1,ISBLANK(M4607)),"NULL","UNK")))))</f>
        <v>0.54999999999999993</v>
      </c>
    </row>
    <row r="4608" spans="1:16" hidden="1" x14ac:dyDescent="0.25">
      <c r="A4608">
        <v>192194741</v>
      </c>
      <c r="B4608">
        <v>803401</v>
      </c>
      <c r="C4608" t="s">
        <v>318</v>
      </c>
      <c r="D4608">
        <v>2004099</v>
      </c>
      <c r="E4608" t="s">
        <v>245</v>
      </c>
      <c r="F4608" t="s">
        <v>214</v>
      </c>
      <c r="G4608" t="s">
        <v>215</v>
      </c>
      <c r="H4608">
        <v>2</v>
      </c>
      <c r="I4608">
        <v>2017</v>
      </c>
      <c r="J4608">
        <v>1</v>
      </c>
      <c r="L4608">
        <v>23092382</v>
      </c>
      <c r="M4608">
        <v>4.8</v>
      </c>
      <c r="P4608" s="29">
        <f t="shared" si="192"/>
        <v>0.6333333333333333</v>
      </c>
    </row>
    <row r="4609" spans="1:16" hidden="1" x14ac:dyDescent="0.25">
      <c r="A4609">
        <v>192194741</v>
      </c>
      <c r="B4609">
        <v>803401</v>
      </c>
      <c r="C4609" t="s">
        <v>318</v>
      </c>
      <c r="D4609">
        <v>2004112</v>
      </c>
      <c r="E4609" t="s">
        <v>244</v>
      </c>
      <c r="F4609" t="s">
        <v>214</v>
      </c>
      <c r="G4609" t="s">
        <v>215</v>
      </c>
      <c r="H4609">
        <v>2</v>
      </c>
      <c r="I4609">
        <v>2017</v>
      </c>
      <c r="J4609">
        <v>1</v>
      </c>
      <c r="L4609">
        <v>23092347</v>
      </c>
      <c r="M4609">
        <v>5.4</v>
      </c>
      <c r="P4609" s="29">
        <f t="shared" si="192"/>
        <v>0.73333333333333339</v>
      </c>
    </row>
    <row r="4610" spans="1:16" hidden="1" x14ac:dyDescent="0.25">
      <c r="A4610">
        <v>192194741</v>
      </c>
      <c r="B4610">
        <v>803401</v>
      </c>
      <c r="C4610" t="s">
        <v>318</v>
      </c>
      <c r="D4610">
        <v>2021602</v>
      </c>
      <c r="E4610" t="s">
        <v>242</v>
      </c>
      <c r="F4610" t="s">
        <v>214</v>
      </c>
      <c r="G4610" t="s">
        <v>215</v>
      </c>
      <c r="H4610">
        <v>2</v>
      </c>
      <c r="I4610">
        <v>2017</v>
      </c>
      <c r="J4610">
        <v>2</v>
      </c>
      <c r="L4610">
        <v>23101095</v>
      </c>
      <c r="M4610">
        <v>4</v>
      </c>
      <c r="P4610" s="29">
        <f t="shared" si="192"/>
        <v>0.5</v>
      </c>
    </row>
    <row r="4611" spans="1:16" hidden="1" x14ac:dyDescent="0.25">
      <c r="A4611">
        <v>192194741</v>
      </c>
      <c r="B4611">
        <v>803401</v>
      </c>
      <c r="C4611" t="s">
        <v>318</v>
      </c>
      <c r="D4611">
        <v>2021756</v>
      </c>
      <c r="E4611" t="s">
        <v>253</v>
      </c>
      <c r="F4611" t="s">
        <v>214</v>
      </c>
      <c r="G4611" t="s">
        <v>215</v>
      </c>
      <c r="H4611">
        <v>3</v>
      </c>
      <c r="I4611">
        <v>2017</v>
      </c>
      <c r="J4611">
        <v>2</v>
      </c>
      <c r="L4611">
        <v>23101177</v>
      </c>
      <c r="M4611">
        <v>2.9</v>
      </c>
      <c r="P4611" s="29">
        <f t="shared" si="192"/>
        <v>0.31666666666666665</v>
      </c>
    </row>
    <row r="4612" spans="1:16" hidden="1" x14ac:dyDescent="0.25">
      <c r="A4612">
        <v>192194741</v>
      </c>
      <c r="B4612">
        <v>803401</v>
      </c>
      <c r="C4612" t="s">
        <v>318</v>
      </c>
      <c r="D4612">
        <v>2005120</v>
      </c>
      <c r="E4612" t="s">
        <v>293</v>
      </c>
      <c r="F4612" t="s">
        <v>214</v>
      </c>
      <c r="G4612" t="s">
        <v>215</v>
      </c>
      <c r="H4612">
        <v>2</v>
      </c>
      <c r="I4612">
        <v>2017</v>
      </c>
      <c r="J4612">
        <v>2</v>
      </c>
      <c r="L4612">
        <v>23097529</v>
      </c>
      <c r="M4612">
        <v>4.5999999999999996</v>
      </c>
      <c r="P4612" s="29">
        <f t="shared" si="192"/>
        <v>0.6</v>
      </c>
    </row>
    <row r="4613" spans="1:16" hidden="1" x14ac:dyDescent="0.25">
      <c r="A4613">
        <v>192194741</v>
      </c>
      <c r="B4613">
        <v>803401</v>
      </c>
      <c r="C4613" t="s">
        <v>318</v>
      </c>
      <c r="D4613">
        <v>2021763</v>
      </c>
      <c r="E4613" t="s">
        <v>298</v>
      </c>
      <c r="F4613" t="s">
        <v>214</v>
      </c>
      <c r="G4613" t="s">
        <v>215</v>
      </c>
      <c r="H4613">
        <v>2</v>
      </c>
      <c r="I4613">
        <v>2017</v>
      </c>
      <c r="J4613">
        <v>2</v>
      </c>
      <c r="L4613">
        <v>23097794</v>
      </c>
      <c r="M4613">
        <v>4.5999999999999996</v>
      </c>
      <c r="P4613" s="29">
        <f t="shared" si="192"/>
        <v>0.6</v>
      </c>
    </row>
    <row r="4614" spans="1:16" hidden="1" x14ac:dyDescent="0.25">
      <c r="A4614">
        <v>192194741</v>
      </c>
      <c r="B4614">
        <v>803401</v>
      </c>
      <c r="C4614" t="s">
        <v>318</v>
      </c>
      <c r="D4614">
        <v>2019271</v>
      </c>
      <c r="E4614" t="s">
        <v>236</v>
      </c>
      <c r="F4614" t="s">
        <v>214</v>
      </c>
      <c r="G4614" t="s">
        <v>215</v>
      </c>
      <c r="H4614">
        <v>2</v>
      </c>
      <c r="I4614">
        <v>2017</v>
      </c>
      <c r="J4614">
        <v>2</v>
      </c>
      <c r="L4614">
        <v>23097910</v>
      </c>
      <c r="M4614">
        <v>5.3</v>
      </c>
      <c r="P4614" s="29">
        <f t="shared" si="192"/>
        <v>0.71666666666666667</v>
      </c>
    </row>
    <row r="4615" spans="1:16" hidden="1" x14ac:dyDescent="0.25">
      <c r="A4615">
        <v>192194741</v>
      </c>
      <c r="B4615">
        <v>803401</v>
      </c>
      <c r="C4615" t="s">
        <v>318</v>
      </c>
      <c r="D4615">
        <v>2021781</v>
      </c>
      <c r="E4615" t="s">
        <v>235</v>
      </c>
      <c r="F4615" t="s">
        <v>214</v>
      </c>
      <c r="G4615" t="s">
        <v>215</v>
      </c>
      <c r="H4615">
        <v>2</v>
      </c>
      <c r="I4615">
        <v>2018</v>
      </c>
      <c r="J4615">
        <v>1</v>
      </c>
      <c r="L4615">
        <v>23108207</v>
      </c>
      <c r="M4615">
        <v>4</v>
      </c>
      <c r="P4615" s="29">
        <f t="shared" si="192"/>
        <v>0.5</v>
      </c>
    </row>
    <row r="4616" spans="1:16" hidden="1" x14ac:dyDescent="0.25">
      <c r="A4616">
        <v>192194741</v>
      </c>
      <c r="B4616">
        <v>803401</v>
      </c>
      <c r="C4616" t="s">
        <v>318</v>
      </c>
      <c r="D4616">
        <v>2021993</v>
      </c>
      <c r="E4616" t="s">
        <v>256</v>
      </c>
      <c r="F4616" t="s">
        <v>214</v>
      </c>
      <c r="G4616" t="s">
        <v>215</v>
      </c>
      <c r="H4616">
        <v>3</v>
      </c>
      <c r="I4616">
        <v>2018</v>
      </c>
      <c r="J4616">
        <v>1</v>
      </c>
      <c r="L4616">
        <v>23107716</v>
      </c>
      <c r="M4616">
        <v>2.9</v>
      </c>
      <c r="P4616" s="29">
        <f t="shared" si="192"/>
        <v>0.31666666666666665</v>
      </c>
    </row>
    <row r="4617" spans="1:16" hidden="1" x14ac:dyDescent="0.25">
      <c r="A4617">
        <v>192194741</v>
      </c>
      <c r="B4617">
        <v>803401</v>
      </c>
      <c r="C4617" t="s">
        <v>318</v>
      </c>
      <c r="D4617">
        <v>2021596</v>
      </c>
      <c r="E4617" t="s">
        <v>294</v>
      </c>
      <c r="F4617" t="s">
        <v>214</v>
      </c>
      <c r="G4617" t="s">
        <v>215</v>
      </c>
      <c r="H4617">
        <v>3</v>
      </c>
      <c r="I4617">
        <v>2018</v>
      </c>
      <c r="J4617">
        <v>1</v>
      </c>
      <c r="L4617">
        <v>23108100</v>
      </c>
      <c r="M4617" t="s">
        <v>221</v>
      </c>
      <c r="P4617" s="29" t="str">
        <f t="shared" si="192"/>
        <v>BAD</v>
      </c>
    </row>
    <row r="4618" spans="1:16" hidden="1" x14ac:dyDescent="0.25">
      <c r="A4618">
        <v>192194741</v>
      </c>
      <c r="B4618">
        <v>803401</v>
      </c>
      <c r="C4618" t="s">
        <v>318</v>
      </c>
      <c r="D4618">
        <v>2021756</v>
      </c>
      <c r="E4618" t="s">
        <v>253</v>
      </c>
      <c r="F4618" t="s">
        <v>214</v>
      </c>
      <c r="G4618" t="s">
        <v>215</v>
      </c>
      <c r="H4618">
        <v>2</v>
      </c>
      <c r="I4618">
        <v>2018</v>
      </c>
      <c r="J4618">
        <v>1</v>
      </c>
      <c r="L4618">
        <v>23108117</v>
      </c>
      <c r="M4618">
        <v>5</v>
      </c>
      <c r="P4618" s="29">
        <f t="shared" si="192"/>
        <v>0.66666666666666663</v>
      </c>
    </row>
    <row r="4619" spans="1:16" hidden="1" x14ac:dyDescent="0.25">
      <c r="A4619">
        <v>192194741</v>
      </c>
      <c r="B4619">
        <v>803401</v>
      </c>
      <c r="C4619" t="s">
        <v>318</v>
      </c>
      <c r="D4619">
        <v>2004591</v>
      </c>
      <c r="E4619" t="s">
        <v>271</v>
      </c>
      <c r="F4619" t="s">
        <v>214</v>
      </c>
      <c r="G4619" t="s">
        <v>215</v>
      </c>
      <c r="H4619">
        <v>4</v>
      </c>
      <c r="I4619">
        <v>2018</v>
      </c>
      <c r="J4619">
        <v>1</v>
      </c>
      <c r="L4619">
        <v>23108870</v>
      </c>
      <c r="P4619" s="29" t="str">
        <f t="shared" si="192"/>
        <v>DRP</v>
      </c>
    </row>
    <row r="4620" spans="1:16" hidden="1" x14ac:dyDescent="0.25">
      <c r="A4620">
        <v>192194741</v>
      </c>
      <c r="B4620">
        <v>803401</v>
      </c>
      <c r="C4620" t="s">
        <v>318</v>
      </c>
      <c r="D4620">
        <v>2021638</v>
      </c>
      <c r="E4620" t="s">
        <v>250</v>
      </c>
      <c r="F4620" t="s">
        <v>214</v>
      </c>
      <c r="G4620" t="s">
        <v>215</v>
      </c>
      <c r="H4620">
        <v>2</v>
      </c>
      <c r="I4620">
        <v>2018</v>
      </c>
      <c r="J4620">
        <v>1</v>
      </c>
      <c r="L4620">
        <v>23108054</v>
      </c>
      <c r="M4620">
        <v>5</v>
      </c>
      <c r="P4620" s="29">
        <f t="shared" si="192"/>
        <v>0.66666666666666663</v>
      </c>
    </row>
    <row r="4621" spans="1:16" hidden="1" x14ac:dyDescent="0.25">
      <c r="A4621">
        <v>192194741</v>
      </c>
      <c r="B4621">
        <v>803401</v>
      </c>
      <c r="C4621" t="s">
        <v>318</v>
      </c>
      <c r="D4621">
        <v>2019272</v>
      </c>
      <c r="E4621" t="s">
        <v>249</v>
      </c>
      <c r="F4621" t="s">
        <v>214</v>
      </c>
      <c r="G4621" t="s">
        <v>215</v>
      </c>
      <c r="H4621">
        <v>2</v>
      </c>
      <c r="I4621">
        <v>2018</v>
      </c>
      <c r="J4621">
        <v>1</v>
      </c>
      <c r="L4621">
        <v>23104906</v>
      </c>
      <c r="M4621">
        <v>4.3</v>
      </c>
      <c r="P4621" s="29">
        <f t="shared" si="192"/>
        <v>0.54999999999999993</v>
      </c>
    </row>
    <row r="4622" spans="1:16" hidden="1" x14ac:dyDescent="0.25">
      <c r="A4622">
        <v>192194741</v>
      </c>
      <c r="B4622">
        <v>803401</v>
      </c>
      <c r="C4622" t="s">
        <v>318</v>
      </c>
      <c r="D4622">
        <v>2021993</v>
      </c>
      <c r="E4622" t="s">
        <v>256</v>
      </c>
      <c r="F4622" t="s">
        <v>214</v>
      </c>
      <c r="G4622" t="s">
        <v>215</v>
      </c>
      <c r="H4622">
        <v>2</v>
      </c>
      <c r="I4622">
        <v>2018</v>
      </c>
      <c r="J4622">
        <v>2</v>
      </c>
      <c r="L4622">
        <v>23115851</v>
      </c>
      <c r="M4622">
        <v>5.3</v>
      </c>
      <c r="P4622" s="29">
        <f t="shared" si="192"/>
        <v>0.71666666666666667</v>
      </c>
    </row>
    <row r="4623" spans="1:16" hidden="1" x14ac:dyDescent="0.25">
      <c r="A4623">
        <v>192194741</v>
      </c>
      <c r="B4623">
        <v>803401</v>
      </c>
      <c r="C4623" t="s">
        <v>318</v>
      </c>
      <c r="D4623">
        <v>2024862</v>
      </c>
      <c r="E4623" t="s">
        <v>289</v>
      </c>
      <c r="F4623" t="s">
        <v>214</v>
      </c>
      <c r="G4623" t="s">
        <v>215</v>
      </c>
      <c r="H4623">
        <v>2</v>
      </c>
      <c r="I4623">
        <v>2018</v>
      </c>
      <c r="J4623">
        <v>2</v>
      </c>
      <c r="L4623">
        <v>23115892</v>
      </c>
      <c r="M4623">
        <v>5.6</v>
      </c>
      <c r="P4623" s="29">
        <f t="shared" si="192"/>
        <v>0.76666666666666661</v>
      </c>
    </row>
    <row r="4624" spans="1:16" hidden="1" x14ac:dyDescent="0.25">
      <c r="A4624">
        <v>192194741</v>
      </c>
      <c r="B4624">
        <v>803401</v>
      </c>
      <c r="C4624" t="s">
        <v>318</v>
      </c>
      <c r="D4624">
        <v>2021596</v>
      </c>
      <c r="E4624" t="s">
        <v>294</v>
      </c>
      <c r="F4624" t="s">
        <v>214</v>
      </c>
      <c r="G4624" t="s">
        <v>215</v>
      </c>
      <c r="H4624">
        <v>2</v>
      </c>
      <c r="I4624">
        <v>2018</v>
      </c>
      <c r="J4624">
        <v>2</v>
      </c>
      <c r="L4624">
        <v>23116284</v>
      </c>
      <c r="M4624">
        <v>5.5</v>
      </c>
      <c r="P4624" s="29">
        <f t="shared" si="192"/>
        <v>0.75</v>
      </c>
    </row>
    <row r="4625" spans="1:16" hidden="1" x14ac:dyDescent="0.25">
      <c r="A4625">
        <v>192194741</v>
      </c>
      <c r="B4625">
        <v>803401</v>
      </c>
      <c r="C4625" t="s">
        <v>318</v>
      </c>
      <c r="D4625">
        <v>2021874</v>
      </c>
      <c r="E4625" t="s">
        <v>226</v>
      </c>
      <c r="F4625" t="s">
        <v>214</v>
      </c>
      <c r="G4625" t="s">
        <v>215</v>
      </c>
      <c r="H4625">
        <v>2</v>
      </c>
      <c r="I4625">
        <v>2018</v>
      </c>
      <c r="J4625">
        <v>2</v>
      </c>
      <c r="L4625">
        <v>23115834</v>
      </c>
      <c r="M4625">
        <v>5.7</v>
      </c>
      <c r="P4625" s="29">
        <f t="shared" si="192"/>
        <v>0.78333333333333333</v>
      </c>
    </row>
    <row r="4626" spans="1:16" hidden="1" x14ac:dyDescent="0.25">
      <c r="A4626">
        <v>192194741</v>
      </c>
      <c r="B4626">
        <v>803401</v>
      </c>
      <c r="C4626" t="s">
        <v>318</v>
      </c>
      <c r="D4626">
        <v>2021640</v>
      </c>
      <c r="E4626" t="s">
        <v>227</v>
      </c>
      <c r="F4626" t="s">
        <v>214</v>
      </c>
      <c r="G4626" t="s">
        <v>215</v>
      </c>
      <c r="H4626">
        <v>4</v>
      </c>
      <c r="I4626">
        <v>2018</v>
      </c>
      <c r="J4626">
        <v>2</v>
      </c>
      <c r="L4626">
        <v>23116289</v>
      </c>
      <c r="P4626" s="29" t="str">
        <f t="shared" si="192"/>
        <v>DRP</v>
      </c>
    </row>
    <row r="4627" spans="1:16" hidden="1" x14ac:dyDescent="0.25">
      <c r="A4627">
        <v>192194741</v>
      </c>
      <c r="B4627">
        <v>803401</v>
      </c>
      <c r="C4627" t="s">
        <v>318</v>
      </c>
      <c r="D4627">
        <v>2024862</v>
      </c>
      <c r="E4627" t="s">
        <v>289</v>
      </c>
      <c r="F4627" t="s">
        <v>214</v>
      </c>
      <c r="G4627" t="s">
        <v>215</v>
      </c>
      <c r="H4627">
        <v>4</v>
      </c>
      <c r="I4627">
        <v>2018</v>
      </c>
      <c r="J4627">
        <v>2</v>
      </c>
      <c r="L4627">
        <v>23115892</v>
      </c>
      <c r="P4627" s="29" t="str">
        <f t="shared" si="192"/>
        <v>DRP</v>
      </c>
    </row>
    <row r="4628" spans="1:16" hidden="1" x14ac:dyDescent="0.25">
      <c r="A4628">
        <v>192194741</v>
      </c>
      <c r="B4628">
        <v>803401</v>
      </c>
      <c r="C4628" t="s">
        <v>318</v>
      </c>
      <c r="D4628">
        <v>2021640</v>
      </c>
      <c r="E4628" t="s">
        <v>227</v>
      </c>
      <c r="F4628" t="s">
        <v>214</v>
      </c>
      <c r="G4628" t="s">
        <v>215</v>
      </c>
      <c r="H4628">
        <v>4</v>
      </c>
      <c r="I4628">
        <v>2018</v>
      </c>
      <c r="J4628">
        <v>2</v>
      </c>
      <c r="L4628">
        <v>23116290</v>
      </c>
      <c r="P4628" s="29" t="str">
        <f t="shared" si="192"/>
        <v>DRP</v>
      </c>
    </row>
    <row r="4629" spans="1:16" hidden="1" x14ac:dyDescent="0.25">
      <c r="A4629">
        <v>192194741</v>
      </c>
      <c r="B4629">
        <v>803401</v>
      </c>
      <c r="C4629" t="s">
        <v>318</v>
      </c>
      <c r="D4629">
        <v>2021679</v>
      </c>
      <c r="E4629" t="s">
        <v>259</v>
      </c>
      <c r="F4629" t="s">
        <v>214</v>
      </c>
      <c r="G4629" t="s">
        <v>215</v>
      </c>
      <c r="H4629">
        <v>2</v>
      </c>
      <c r="I4629">
        <v>2018</v>
      </c>
      <c r="J4629">
        <v>2</v>
      </c>
      <c r="L4629">
        <v>23116297</v>
      </c>
      <c r="M4629">
        <v>4</v>
      </c>
      <c r="P4629" s="29">
        <f t="shared" si="192"/>
        <v>0.5</v>
      </c>
    </row>
    <row r="4630" spans="1:16" hidden="1" x14ac:dyDescent="0.25">
      <c r="A4630">
        <v>192194741</v>
      </c>
      <c r="B4630">
        <v>803401</v>
      </c>
      <c r="C4630" t="s">
        <v>318</v>
      </c>
      <c r="D4630">
        <v>2004591</v>
      </c>
      <c r="E4630" t="s">
        <v>271</v>
      </c>
      <c r="F4630" t="s">
        <v>214</v>
      </c>
      <c r="G4630" t="s">
        <v>215</v>
      </c>
      <c r="H4630">
        <v>2</v>
      </c>
      <c r="I4630">
        <v>2019</v>
      </c>
      <c r="J4630">
        <v>1</v>
      </c>
      <c r="L4630">
        <v>23120027</v>
      </c>
      <c r="M4630">
        <v>5.3</v>
      </c>
      <c r="P4630" s="29">
        <f t="shared" si="192"/>
        <v>0.71666666666666667</v>
      </c>
    </row>
    <row r="4631" spans="1:16" hidden="1" x14ac:dyDescent="0.25">
      <c r="A4631">
        <v>192194741</v>
      </c>
      <c r="B4631">
        <v>803401</v>
      </c>
      <c r="C4631" t="s">
        <v>318</v>
      </c>
      <c r="D4631">
        <v>2021750</v>
      </c>
      <c r="E4631" t="s">
        <v>296</v>
      </c>
      <c r="F4631" t="s">
        <v>214</v>
      </c>
      <c r="G4631" t="s">
        <v>215</v>
      </c>
      <c r="H4631">
        <v>2</v>
      </c>
      <c r="I4631">
        <v>2019</v>
      </c>
      <c r="J4631">
        <v>1</v>
      </c>
      <c r="L4631">
        <v>23120000</v>
      </c>
      <c r="M4631">
        <v>4.5</v>
      </c>
      <c r="P4631" s="29">
        <f t="shared" si="192"/>
        <v>0.58333333333333337</v>
      </c>
    </row>
    <row r="4632" spans="1:16" hidden="1" x14ac:dyDescent="0.25">
      <c r="A4632">
        <v>192194741</v>
      </c>
      <c r="B4632">
        <v>803401</v>
      </c>
      <c r="C4632" t="s">
        <v>318</v>
      </c>
      <c r="D4632">
        <v>2004752</v>
      </c>
      <c r="E4632" t="s">
        <v>290</v>
      </c>
      <c r="F4632" t="s">
        <v>214</v>
      </c>
      <c r="G4632" t="s">
        <v>215</v>
      </c>
      <c r="H4632">
        <v>4</v>
      </c>
      <c r="I4632">
        <v>2019</v>
      </c>
      <c r="J4632">
        <v>1</v>
      </c>
      <c r="L4632">
        <v>23123926</v>
      </c>
      <c r="P4632" s="29" t="str">
        <f t="shared" si="192"/>
        <v>DRP</v>
      </c>
    </row>
    <row r="4633" spans="1:16" hidden="1" x14ac:dyDescent="0.25">
      <c r="A4633">
        <v>192194741</v>
      </c>
      <c r="B4633">
        <v>803401</v>
      </c>
      <c r="C4633" t="s">
        <v>318</v>
      </c>
      <c r="D4633">
        <v>2021787</v>
      </c>
      <c r="E4633" t="s">
        <v>292</v>
      </c>
      <c r="F4633" t="s">
        <v>214</v>
      </c>
      <c r="G4633" t="s">
        <v>215</v>
      </c>
      <c r="H4633">
        <v>3</v>
      </c>
      <c r="I4633">
        <v>2019</v>
      </c>
      <c r="J4633">
        <v>1</v>
      </c>
      <c r="L4633">
        <v>23119964</v>
      </c>
      <c r="M4633" t="s">
        <v>221</v>
      </c>
      <c r="P4633" s="29" t="str">
        <f t="shared" si="192"/>
        <v>BAD</v>
      </c>
    </row>
    <row r="4634" spans="1:16" hidden="1" x14ac:dyDescent="0.25">
      <c r="A4634">
        <v>192194741</v>
      </c>
      <c r="B4634">
        <v>803401</v>
      </c>
      <c r="C4634" t="s">
        <v>318</v>
      </c>
      <c r="D4634">
        <v>2021725</v>
      </c>
      <c r="E4634" t="s">
        <v>257</v>
      </c>
      <c r="F4634" t="s">
        <v>214</v>
      </c>
      <c r="G4634" t="s">
        <v>215</v>
      </c>
      <c r="H4634">
        <v>3</v>
      </c>
      <c r="I4634">
        <v>2019</v>
      </c>
      <c r="J4634">
        <v>1</v>
      </c>
      <c r="L4634">
        <v>23120004</v>
      </c>
      <c r="M4634">
        <v>3.2</v>
      </c>
      <c r="P4634" s="29">
        <f t="shared" si="192"/>
        <v>0.3666666666666667</v>
      </c>
    </row>
    <row r="4635" spans="1:16" hidden="1" x14ac:dyDescent="0.25">
      <c r="A4635">
        <v>192194741</v>
      </c>
      <c r="B4635">
        <v>803401</v>
      </c>
      <c r="C4635" t="s">
        <v>318</v>
      </c>
      <c r="D4635">
        <v>2021640</v>
      </c>
      <c r="E4635" t="s">
        <v>227</v>
      </c>
      <c r="F4635" t="s">
        <v>214</v>
      </c>
      <c r="G4635" t="s">
        <v>215</v>
      </c>
      <c r="H4635">
        <v>4</v>
      </c>
      <c r="I4635">
        <v>2019</v>
      </c>
      <c r="J4635">
        <v>1</v>
      </c>
      <c r="L4635">
        <v>23122092</v>
      </c>
      <c r="P4635" s="29" t="str">
        <f t="shared" si="192"/>
        <v>DRP</v>
      </c>
    </row>
    <row r="4636" spans="1:16" hidden="1" x14ac:dyDescent="0.25">
      <c r="A4636">
        <v>192194741</v>
      </c>
      <c r="B4636">
        <v>803401</v>
      </c>
      <c r="C4636" t="s">
        <v>318</v>
      </c>
      <c r="D4636">
        <v>2021615</v>
      </c>
      <c r="E4636" t="s">
        <v>255</v>
      </c>
      <c r="F4636" t="s">
        <v>214</v>
      </c>
      <c r="G4636" t="s">
        <v>215</v>
      </c>
      <c r="H4636">
        <v>1</v>
      </c>
      <c r="I4636">
        <v>2019</v>
      </c>
      <c r="J4636">
        <v>2</v>
      </c>
      <c r="L4636">
        <v>23129300</v>
      </c>
      <c r="P4636" s="29" t="str">
        <f t="shared" si="192"/>
        <v>NULL</v>
      </c>
    </row>
    <row r="4637" spans="1:16" hidden="1" x14ac:dyDescent="0.25">
      <c r="A4637">
        <v>192194741</v>
      </c>
      <c r="B4637">
        <v>803401</v>
      </c>
      <c r="C4637" t="s">
        <v>318</v>
      </c>
      <c r="D4637">
        <v>2021725</v>
      </c>
      <c r="E4637" t="s">
        <v>257</v>
      </c>
      <c r="F4637" t="s">
        <v>214</v>
      </c>
      <c r="G4637" t="s">
        <v>215</v>
      </c>
      <c r="H4637">
        <v>1</v>
      </c>
      <c r="I4637">
        <v>2019</v>
      </c>
      <c r="J4637">
        <v>2</v>
      </c>
      <c r="L4637">
        <v>23131254</v>
      </c>
      <c r="P4637" s="29" t="str">
        <f t="shared" si="192"/>
        <v>NULL</v>
      </c>
    </row>
    <row r="4638" spans="1:16" hidden="1" x14ac:dyDescent="0.25">
      <c r="A4638">
        <v>192194741</v>
      </c>
      <c r="B4638">
        <v>803401</v>
      </c>
      <c r="C4638" t="s">
        <v>318</v>
      </c>
      <c r="D4638">
        <v>2021631</v>
      </c>
      <c r="E4638" t="s">
        <v>302</v>
      </c>
      <c r="F4638" t="s">
        <v>214</v>
      </c>
      <c r="G4638" t="s">
        <v>215</v>
      </c>
      <c r="H4638">
        <v>1</v>
      </c>
      <c r="I4638">
        <v>2019</v>
      </c>
      <c r="J4638">
        <v>2</v>
      </c>
      <c r="L4638">
        <v>23129790</v>
      </c>
      <c r="P4638" s="29" t="str">
        <f t="shared" si="192"/>
        <v>NULL</v>
      </c>
    </row>
    <row r="4639" spans="1:16" hidden="1" x14ac:dyDescent="0.25">
      <c r="A4639">
        <v>192194741</v>
      </c>
      <c r="B4639">
        <v>803401</v>
      </c>
      <c r="C4639" t="s">
        <v>318</v>
      </c>
      <c r="D4639">
        <v>2021865</v>
      </c>
      <c r="E4639" t="s">
        <v>301</v>
      </c>
      <c r="F4639" t="s">
        <v>214</v>
      </c>
      <c r="G4639" t="s">
        <v>215</v>
      </c>
      <c r="H4639">
        <v>1</v>
      </c>
      <c r="I4639">
        <v>2019</v>
      </c>
      <c r="J4639">
        <v>2</v>
      </c>
      <c r="L4639">
        <v>23130441</v>
      </c>
      <c r="P4639" s="29" t="str">
        <f t="shared" si="192"/>
        <v>NULL</v>
      </c>
    </row>
    <row r="4640" spans="1:16" hidden="1" x14ac:dyDescent="0.25">
      <c r="A4640">
        <v>192194741</v>
      </c>
      <c r="B4640">
        <v>803401</v>
      </c>
      <c r="C4640" t="s">
        <v>318</v>
      </c>
      <c r="D4640">
        <v>2004587</v>
      </c>
      <c r="E4640" t="s">
        <v>288</v>
      </c>
      <c r="F4640" t="s">
        <v>214</v>
      </c>
      <c r="G4640" t="s">
        <v>215</v>
      </c>
      <c r="H4640">
        <v>1</v>
      </c>
      <c r="I4640">
        <v>2019</v>
      </c>
      <c r="J4640">
        <v>2</v>
      </c>
      <c r="L4640">
        <v>23130324</v>
      </c>
      <c r="P4640" s="29" t="str">
        <f t="shared" si="192"/>
        <v>NULL</v>
      </c>
    </row>
    <row r="4641" spans="1:16" hidden="1" x14ac:dyDescent="0.25">
      <c r="A4641">
        <v>192194741</v>
      </c>
      <c r="B4641">
        <v>803401</v>
      </c>
      <c r="C4641" t="s">
        <v>318</v>
      </c>
      <c r="D4641">
        <v>2021591</v>
      </c>
      <c r="E4641" t="s">
        <v>240</v>
      </c>
      <c r="F4641" t="s">
        <v>214</v>
      </c>
      <c r="G4641" t="s">
        <v>215</v>
      </c>
      <c r="H4641">
        <v>1</v>
      </c>
      <c r="I4641">
        <v>2019</v>
      </c>
      <c r="J4641">
        <v>2</v>
      </c>
      <c r="L4641">
        <v>23130356</v>
      </c>
      <c r="P4641" s="29" t="str">
        <f t="shared" si="192"/>
        <v>NULL</v>
      </c>
    </row>
    <row r="4642" spans="1:16" hidden="1" x14ac:dyDescent="0.25">
      <c r="A4642">
        <v>192194741</v>
      </c>
      <c r="B4642">
        <v>803401</v>
      </c>
      <c r="C4642" t="s">
        <v>318</v>
      </c>
      <c r="D4642">
        <v>2021787</v>
      </c>
      <c r="E4642" t="s">
        <v>292</v>
      </c>
      <c r="F4642" t="s">
        <v>214</v>
      </c>
      <c r="G4642" t="s">
        <v>215</v>
      </c>
      <c r="H4642">
        <v>1</v>
      </c>
      <c r="I4642">
        <v>2019</v>
      </c>
      <c r="J4642">
        <v>2</v>
      </c>
      <c r="L4642">
        <v>23129786</v>
      </c>
      <c r="P4642" s="29" t="str">
        <f t="shared" si="192"/>
        <v>NULL</v>
      </c>
    </row>
    <row r="4643" spans="1:16" hidden="1" x14ac:dyDescent="0.25">
      <c r="A4643">
        <v>192206707</v>
      </c>
      <c r="B4643">
        <v>803401</v>
      </c>
      <c r="C4643" t="s">
        <v>318</v>
      </c>
      <c r="D4643">
        <v>2004098</v>
      </c>
      <c r="E4643" t="s">
        <v>213</v>
      </c>
      <c r="F4643" t="s">
        <v>214</v>
      </c>
      <c r="G4643" t="s">
        <v>215</v>
      </c>
      <c r="H4643">
        <v>2</v>
      </c>
      <c r="I4643">
        <v>2015</v>
      </c>
      <c r="J4643">
        <v>1</v>
      </c>
      <c r="L4643">
        <v>23066523</v>
      </c>
      <c r="M4643">
        <v>5.4</v>
      </c>
      <c r="P4643" s="29">
        <f t="shared" ref="P4643:P4655" si="193">IF(AND(ISNUMBER(M4643),H4643&lt;&gt;4,N4643&lt;&gt;"X"),(M4643-1)/6,IF(H4643=4,"DRP",IF(AND(H4643=3,M4643="NA"),"BAD",IF(AND(H4643=2),"CVL",IF(AND(H4643=1,ISBLANK(M4643)),"NULL","UNK")))))</f>
        <v>0.73333333333333339</v>
      </c>
    </row>
    <row r="4644" spans="1:16" hidden="1" x14ac:dyDescent="0.25">
      <c r="A4644">
        <v>192206707</v>
      </c>
      <c r="B4644">
        <v>803401</v>
      </c>
      <c r="C4644" t="s">
        <v>318</v>
      </c>
      <c r="D4644">
        <v>2021754</v>
      </c>
      <c r="E4644" t="s">
        <v>216</v>
      </c>
      <c r="F4644" t="s">
        <v>214</v>
      </c>
      <c r="G4644" t="s">
        <v>215</v>
      </c>
      <c r="H4644">
        <v>3</v>
      </c>
      <c r="I4644">
        <v>2015</v>
      </c>
      <c r="J4644">
        <v>1</v>
      </c>
      <c r="L4644">
        <v>23066478</v>
      </c>
      <c r="M4644">
        <v>2.1</v>
      </c>
      <c r="P4644" s="29">
        <f t="shared" si="193"/>
        <v>0.18333333333333335</v>
      </c>
    </row>
    <row r="4645" spans="1:16" hidden="1" x14ac:dyDescent="0.25">
      <c r="A4645">
        <v>192206707</v>
      </c>
      <c r="B4645">
        <v>803401</v>
      </c>
      <c r="C4645" t="s">
        <v>318</v>
      </c>
      <c r="D4645">
        <v>2005099</v>
      </c>
      <c r="E4645" t="s">
        <v>217</v>
      </c>
      <c r="F4645" t="s">
        <v>214</v>
      </c>
      <c r="G4645" t="s">
        <v>215</v>
      </c>
      <c r="H4645">
        <v>2</v>
      </c>
      <c r="I4645">
        <v>2015</v>
      </c>
      <c r="J4645">
        <v>1</v>
      </c>
      <c r="L4645">
        <v>23066430</v>
      </c>
      <c r="M4645">
        <v>4.2</v>
      </c>
      <c r="P4645" s="29">
        <f t="shared" si="193"/>
        <v>0.53333333333333333</v>
      </c>
    </row>
    <row r="4646" spans="1:16" hidden="1" x14ac:dyDescent="0.25">
      <c r="A4646">
        <v>192206707</v>
      </c>
      <c r="B4646">
        <v>803401</v>
      </c>
      <c r="C4646" t="s">
        <v>318</v>
      </c>
      <c r="D4646">
        <v>2005102</v>
      </c>
      <c r="E4646" t="s">
        <v>218</v>
      </c>
      <c r="F4646" t="s">
        <v>214</v>
      </c>
      <c r="G4646" t="s">
        <v>215</v>
      </c>
      <c r="H4646">
        <v>3</v>
      </c>
      <c r="I4646">
        <v>2015</v>
      </c>
      <c r="J4646">
        <v>1</v>
      </c>
      <c r="L4646">
        <v>23066492</v>
      </c>
      <c r="M4646">
        <v>1.8</v>
      </c>
      <c r="P4646" s="29">
        <f t="shared" si="193"/>
        <v>0.13333333333333333</v>
      </c>
    </row>
    <row r="4647" spans="1:16" hidden="1" x14ac:dyDescent="0.25">
      <c r="A4647">
        <v>192206707</v>
      </c>
      <c r="B4647">
        <v>803401</v>
      </c>
      <c r="C4647" t="s">
        <v>318</v>
      </c>
      <c r="D4647">
        <v>2021600</v>
      </c>
      <c r="E4647" t="s">
        <v>219</v>
      </c>
      <c r="F4647" t="s">
        <v>214</v>
      </c>
      <c r="G4647" t="s">
        <v>215</v>
      </c>
      <c r="H4647">
        <v>3</v>
      </c>
      <c r="I4647">
        <v>2015</v>
      </c>
      <c r="J4647">
        <v>1</v>
      </c>
      <c r="L4647">
        <v>23066439</v>
      </c>
      <c r="M4647">
        <v>2.1</v>
      </c>
      <c r="P4647" s="29">
        <f t="shared" si="193"/>
        <v>0.18333333333333335</v>
      </c>
    </row>
    <row r="4648" spans="1:16" hidden="1" x14ac:dyDescent="0.25">
      <c r="A4648">
        <v>192206707</v>
      </c>
      <c r="B4648">
        <v>803401</v>
      </c>
      <c r="C4648" t="s">
        <v>318</v>
      </c>
      <c r="D4648">
        <v>2005118</v>
      </c>
      <c r="E4648" t="s">
        <v>223</v>
      </c>
      <c r="F4648" t="s">
        <v>214</v>
      </c>
      <c r="G4648" t="s">
        <v>215</v>
      </c>
      <c r="H4648">
        <v>3</v>
      </c>
      <c r="I4648">
        <v>2015</v>
      </c>
      <c r="J4648">
        <v>1</v>
      </c>
      <c r="L4648">
        <v>23066498</v>
      </c>
      <c r="M4648">
        <v>3.5</v>
      </c>
      <c r="P4648" s="29">
        <f t="shared" si="193"/>
        <v>0.41666666666666669</v>
      </c>
    </row>
    <row r="4649" spans="1:16" hidden="1" x14ac:dyDescent="0.25">
      <c r="A4649">
        <v>192206707</v>
      </c>
      <c r="B4649">
        <v>803401</v>
      </c>
      <c r="C4649" t="s">
        <v>318</v>
      </c>
      <c r="D4649">
        <v>2021580</v>
      </c>
      <c r="E4649" t="s">
        <v>241</v>
      </c>
      <c r="F4649" t="s">
        <v>214</v>
      </c>
      <c r="G4649" t="s">
        <v>215</v>
      </c>
      <c r="H4649">
        <v>3</v>
      </c>
      <c r="I4649">
        <v>2015</v>
      </c>
      <c r="J4649">
        <v>2</v>
      </c>
      <c r="L4649">
        <v>23074971</v>
      </c>
      <c r="M4649">
        <v>2.1</v>
      </c>
      <c r="P4649" s="29">
        <f t="shared" si="193"/>
        <v>0.18333333333333335</v>
      </c>
    </row>
    <row r="4650" spans="1:16" hidden="1" x14ac:dyDescent="0.25">
      <c r="A4650">
        <v>192206707</v>
      </c>
      <c r="B4650">
        <v>803401</v>
      </c>
      <c r="C4650" t="s">
        <v>318</v>
      </c>
      <c r="D4650">
        <v>2005117</v>
      </c>
      <c r="E4650" t="s">
        <v>220</v>
      </c>
      <c r="F4650" t="s">
        <v>214</v>
      </c>
      <c r="G4650" t="s">
        <v>215</v>
      </c>
      <c r="H4650">
        <v>3</v>
      </c>
      <c r="I4650">
        <v>2015</v>
      </c>
      <c r="J4650">
        <v>2</v>
      </c>
      <c r="L4650">
        <v>23070393</v>
      </c>
      <c r="M4650" t="s">
        <v>221</v>
      </c>
      <c r="P4650" s="29" t="str">
        <f t="shared" si="193"/>
        <v>BAD</v>
      </c>
    </row>
    <row r="4651" spans="1:16" hidden="1" x14ac:dyDescent="0.25">
      <c r="A4651">
        <v>192206707</v>
      </c>
      <c r="B4651">
        <v>803401</v>
      </c>
      <c r="C4651" t="s">
        <v>318</v>
      </c>
      <c r="D4651">
        <v>2021754</v>
      </c>
      <c r="E4651" t="s">
        <v>216</v>
      </c>
      <c r="F4651" t="s">
        <v>214</v>
      </c>
      <c r="G4651" t="s">
        <v>215</v>
      </c>
      <c r="H4651">
        <v>3</v>
      </c>
      <c r="I4651">
        <v>2015</v>
      </c>
      <c r="J4651">
        <v>2</v>
      </c>
      <c r="L4651">
        <v>23074133</v>
      </c>
      <c r="M4651" t="s">
        <v>221</v>
      </c>
      <c r="P4651" s="29" t="str">
        <f t="shared" si="193"/>
        <v>BAD</v>
      </c>
    </row>
    <row r="4652" spans="1:16" hidden="1" x14ac:dyDescent="0.25">
      <c r="A4652">
        <v>192206707</v>
      </c>
      <c r="B4652">
        <v>803401</v>
      </c>
      <c r="C4652" t="s">
        <v>318</v>
      </c>
      <c r="D4652">
        <v>2005118</v>
      </c>
      <c r="E4652" t="s">
        <v>223</v>
      </c>
      <c r="F4652" t="s">
        <v>214</v>
      </c>
      <c r="G4652" t="s">
        <v>215</v>
      </c>
      <c r="H4652">
        <v>2</v>
      </c>
      <c r="I4652">
        <v>2015</v>
      </c>
      <c r="J4652">
        <v>2</v>
      </c>
      <c r="L4652">
        <v>23071574</v>
      </c>
      <c r="M4652">
        <v>5</v>
      </c>
      <c r="P4652" s="29">
        <f t="shared" si="193"/>
        <v>0.66666666666666663</v>
      </c>
    </row>
    <row r="4653" spans="1:16" hidden="1" x14ac:dyDescent="0.25">
      <c r="A4653">
        <v>192206707</v>
      </c>
      <c r="B4653">
        <v>803401</v>
      </c>
      <c r="C4653" t="s">
        <v>318</v>
      </c>
      <c r="D4653">
        <v>2021600</v>
      </c>
      <c r="E4653" t="s">
        <v>219</v>
      </c>
      <c r="F4653" t="s">
        <v>214</v>
      </c>
      <c r="G4653" t="s">
        <v>215</v>
      </c>
      <c r="H4653">
        <v>3</v>
      </c>
      <c r="I4653">
        <v>2015</v>
      </c>
      <c r="J4653">
        <v>2</v>
      </c>
      <c r="L4653">
        <v>23071942</v>
      </c>
      <c r="M4653">
        <v>2.9</v>
      </c>
      <c r="P4653" s="29">
        <f t="shared" si="193"/>
        <v>0.31666666666666665</v>
      </c>
    </row>
    <row r="4654" spans="1:16" hidden="1" x14ac:dyDescent="0.25">
      <c r="A4654">
        <v>192206707</v>
      </c>
      <c r="B4654">
        <v>803401</v>
      </c>
      <c r="C4654" t="s">
        <v>318</v>
      </c>
      <c r="D4654">
        <v>2005102</v>
      </c>
      <c r="E4654" t="s">
        <v>218</v>
      </c>
      <c r="F4654" t="s">
        <v>214</v>
      </c>
      <c r="G4654" t="s">
        <v>215</v>
      </c>
      <c r="H4654">
        <v>3</v>
      </c>
      <c r="I4654">
        <v>2015</v>
      </c>
      <c r="J4654">
        <v>2</v>
      </c>
      <c r="L4654">
        <v>23071945</v>
      </c>
      <c r="M4654" t="s">
        <v>221</v>
      </c>
      <c r="P4654" s="29" t="str">
        <f t="shared" si="193"/>
        <v>BAD</v>
      </c>
    </row>
    <row r="4655" spans="1:16" hidden="1" x14ac:dyDescent="0.25">
      <c r="A4655">
        <v>192206707</v>
      </c>
      <c r="B4655">
        <v>803401</v>
      </c>
      <c r="C4655" t="s">
        <v>318</v>
      </c>
      <c r="D4655">
        <v>2005117</v>
      </c>
      <c r="E4655" t="s">
        <v>220</v>
      </c>
      <c r="F4655" t="s">
        <v>214</v>
      </c>
      <c r="G4655" t="s">
        <v>215</v>
      </c>
      <c r="H4655">
        <v>4</v>
      </c>
      <c r="I4655">
        <v>2015</v>
      </c>
      <c r="J4655">
        <v>2</v>
      </c>
      <c r="L4655">
        <v>23070393</v>
      </c>
      <c r="P4655" s="29" t="str">
        <f t="shared" si="193"/>
        <v>DRP</v>
      </c>
    </row>
    <row r="4656" spans="1:16" hidden="1" x14ac:dyDescent="0.25">
      <c r="A4656">
        <v>192206707</v>
      </c>
      <c r="B4656">
        <v>803401</v>
      </c>
      <c r="C4656" t="s">
        <v>318</v>
      </c>
      <c r="D4656">
        <v>2021580</v>
      </c>
      <c r="E4656" t="s">
        <v>241</v>
      </c>
      <c r="F4656" t="s">
        <v>214</v>
      </c>
      <c r="G4656" t="s">
        <v>215</v>
      </c>
      <c r="H4656">
        <v>4</v>
      </c>
      <c r="I4656">
        <v>2016</v>
      </c>
      <c r="J4656">
        <v>1</v>
      </c>
      <c r="L4656">
        <v>23081157</v>
      </c>
      <c r="P4656" s="29" t="str">
        <f t="shared" ref="P4656:P4670" si="194">IF(AND(ISNUMBER(M4656),H4656&lt;&gt;4),(M4656-1)/6,IF(H4656=4,"DRP",IF(AND(H4656=3,M4656="NA"),"BAD",IF(AND(H4656=2),"CVL",IF(AND(H4656=1,ISBLANK(M4656)),"NULL","UNK")))))</f>
        <v>DRP</v>
      </c>
    </row>
    <row r="4657" spans="1:16" hidden="1" x14ac:dyDescent="0.25">
      <c r="A4657">
        <v>192206707</v>
      </c>
      <c r="B4657">
        <v>803401</v>
      </c>
      <c r="C4657" t="s">
        <v>318</v>
      </c>
      <c r="D4657">
        <v>2005117</v>
      </c>
      <c r="E4657" t="s">
        <v>220</v>
      </c>
      <c r="F4657" t="s">
        <v>214</v>
      </c>
      <c r="G4657" t="s">
        <v>215</v>
      </c>
      <c r="H4657">
        <v>3</v>
      </c>
      <c r="I4657">
        <v>2016</v>
      </c>
      <c r="J4657">
        <v>1</v>
      </c>
      <c r="L4657">
        <v>23078737</v>
      </c>
      <c r="M4657" t="s">
        <v>221</v>
      </c>
      <c r="P4657" s="29" t="str">
        <f t="shared" si="194"/>
        <v>BAD</v>
      </c>
    </row>
    <row r="4658" spans="1:16" hidden="1" x14ac:dyDescent="0.25">
      <c r="A4658">
        <v>192206707</v>
      </c>
      <c r="B4658">
        <v>803401</v>
      </c>
      <c r="C4658" t="s">
        <v>318</v>
      </c>
      <c r="D4658">
        <v>2021754</v>
      </c>
      <c r="E4658" t="s">
        <v>216</v>
      </c>
      <c r="F4658" t="s">
        <v>214</v>
      </c>
      <c r="G4658" t="s">
        <v>215</v>
      </c>
      <c r="H4658">
        <v>3</v>
      </c>
      <c r="I4658">
        <v>2016</v>
      </c>
      <c r="J4658">
        <v>1</v>
      </c>
      <c r="L4658">
        <v>23081127</v>
      </c>
      <c r="M4658">
        <v>3.3</v>
      </c>
      <c r="P4658" s="29">
        <f t="shared" si="194"/>
        <v>0.3833333333333333</v>
      </c>
    </row>
    <row r="4659" spans="1:16" hidden="1" x14ac:dyDescent="0.25">
      <c r="A4659">
        <v>192206707</v>
      </c>
      <c r="B4659">
        <v>803401</v>
      </c>
      <c r="C4659" t="s">
        <v>318</v>
      </c>
      <c r="D4659">
        <v>2005102</v>
      </c>
      <c r="E4659" t="s">
        <v>218</v>
      </c>
      <c r="F4659" t="s">
        <v>214</v>
      </c>
      <c r="G4659" t="s">
        <v>215</v>
      </c>
      <c r="H4659">
        <v>3</v>
      </c>
      <c r="I4659">
        <v>2016</v>
      </c>
      <c r="J4659">
        <v>1</v>
      </c>
      <c r="L4659">
        <v>23081384</v>
      </c>
      <c r="M4659">
        <v>3.7</v>
      </c>
      <c r="P4659" s="29">
        <f t="shared" si="194"/>
        <v>0.45</v>
      </c>
    </row>
    <row r="4660" spans="1:16" hidden="1" x14ac:dyDescent="0.25">
      <c r="A4660">
        <v>192206707</v>
      </c>
      <c r="B4660">
        <v>803401</v>
      </c>
      <c r="C4660" t="s">
        <v>318</v>
      </c>
      <c r="D4660">
        <v>2021600</v>
      </c>
      <c r="E4660" t="s">
        <v>219</v>
      </c>
      <c r="F4660" t="s">
        <v>214</v>
      </c>
      <c r="G4660" t="s">
        <v>215</v>
      </c>
      <c r="H4660">
        <v>2</v>
      </c>
      <c r="I4660">
        <v>2016</v>
      </c>
      <c r="J4660">
        <v>1</v>
      </c>
      <c r="L4660">
        <v>23081083</v>
      </c>
      <c r="M4660">
        <v>4.9000000000000004</v>
      </c>
      <c r="P4660" s="29">
        <f t="shared" si="194"/>
        <v>0.65</v>
      </c>
    </row>
    <row r="4661" spans="1:16" hidden="1" x14ac:dyDescent="0.25">
      <c r="A4661">
        <v>192206707</v>
      </c>
      <c r="B4661">
        <v>803401</v>
      </c>
      <c r="C4661" t="s">
        <v>318</v>
      </c>
      <c r="D4661">
        <v>2004116</v>
      </c>
      <c r="E4661" t="s">
        <v>229</v>
      </c>
      <c r="F4661" t="s">
        <v>214</v>
      </c>
      <c r="G4661" t="s">
        <v>215</v>
      </c>
      <c r="H4661">
        <v>3</v>
      </c>
      <c r="I4661">
        <v>2016</v>
      </c>
      <c r="J4661">
        <v>1</v>
      </c>
      <c r="L4661">
        <v>23078177</v>
      </c>
      <c r="M4661" t="s">
        <v>221</v>
      </c>
      <c r="P4661" s="29" t="str">
        <f t="shared" si="194"/>
        <v>BAD</v>
      </c>
    </row>
    <row r="4662" spans="1:16" hidden="1" x14ac:dyDescent="0.25">
      <c r="A4662">
        <v>192206707</v>
      </c>
      <c r="B4662">
        <v>803401</v>
      </c>
      <c r="C4662" t="s">
        <v>318</v>
      </c>
      <c r="D4662">
        <v>2004112</v>
      </c>
      <c r="E4662" t="s">
        <v>244</v>
      </c>
      <c r="F4662" t="s">
        <v>214</v>
      </c>
      <c r="G4662" t="s">
        <v>215</v>
      </c>
      <c r="H4662">
        <v>2</v>
      </c>
      <c r="I4662">
        <v>2016</v>
      </c>
      <c r="J4662">
        <v>1</v>
      </c>
      <c r="L4662">
        <v>23073233</v>
      </c>
      <c r="M4662">
        <v>5.2</v>
      </c>
      <c r="P4662" s="29">
        <f t="shared" si="194"/>
        <v>0.70000000000000007</v>
      </c>
    </row>
    <row r="4663" spans="1:16" hidden="1" x14ac:dyDescent="0.25">
      <c r="A4663">
        <v>192206707</v>
      </c>
      <c r="B4663">
        <v>803401</v>
      </c>
      <c r="C4663" t="s">
        <v>318</v>
      </c>
      <c r="D4663">
        <v>2021580</v>
      </c>
      <c r="E4663" t="s">
        <v>241</v>
      </c>
      <c r="F4663" t="s">
        <v>214</v>
      </c>
      <c r="G4663" t="s">
        <v>215</v>
      </c>
      <c r="H4663">
        <v>3</v>
      </c>
      <c r="I4663">
        <v>2016</v>
      </c>
      <c r="J4663">
        <v>2</v>
      </c>
      <c r="L4663">
        <v>23086828</v>
      </c>
      <c r="M4663" t="s">
        <v>221</v>
      </c>
      <c r="P4663" s="29" t="str">
        <f t="shared" si="194"/>
        <v>BAD</v>
      </c>
    </row>
    <row r="4664" spans="1:16" hidden="1" x14ac:dyDescent="0.25">
      <c r="A4664">
        <v>192206707</v>
      </c>
      <c r="B4664">
        <v>803401</v>
      </c>
      <c r="C4664" t="s">
        <v>318</v>
      </c>
      <c r="D4664">
        <v>2021754</v>
      </c>
      <c r="E4664" t="s">
        <v>216</v>
      </c>
      <c r="F4664" t="s">
        <v>214</v>
      </c>
      <c r="G4664" t="s">
        <v>215</v>
      </c>
      <c r="H4664">
        <v>3</v>
      </c>
      <c r="I4664">
        <v>2016</v>
      </c>
      <c r="J4664">
        <v>2</v>
      </c>
      <c r="L4664">
        <v>23086737</v>
      </c>
      <c r="M4664" t="s">
        <v>221</v>
      </c>
      <c r="P4664" s="29" t="str">
        <f t="shared" si="194"/>
        <v>BAD</v>
      </c>
    </row>
    <row r="4665" spans="1:16" hidden="1" x14ac:dyDescent="0.25">
      <c r="A4665">
        <v>192206707</v>
      </c>
      <c r="B4665">
        <v>803401</v>
      </c>
      <c r="C4665" t="s">
        <v>318</v>
      </c>
      <c r="D4665">
        <v>2004116</v>
      </c>
      <c r="E4665" t="s">
        <v>229</v>
      </c>
      <c r="F4665" t="s">
        <v>214</v>
      </c>
      <c r="G4665" t="s">
        <v>215</v>
      </c>
      <c r="H4665">
        <v>3</v>
      </c>
      <c r="I4665">
        <v>2016</v>
      </c>
      <c r="J4665">
        <v>2</v>
      </c>
      <c r="L4665">
        <v>23085554</v>
      </c>
      <c r="M4665" t="s">
        <v>221</v>
      </c>
      <c r="P4665" s="29" t="str">
        <f t="shared" si="194"/>
        <v>BAD</v>
      </c>
    </row>
    <row r="4666" spans="1:16" hidden="1" x14ac:dyDescent="0.25">
      <c r="A4666">
        <v>192206707</v>
      </c>
      <c r="B4666">
        <v>803401</v>
      </c>
      <c r="C4666" t="s">
        <v>318</v>
      </c>
      <c r="D4666">
        <v>2005117</v>
      </c>
      <c r="E4666" t="s">
        <v>220</v>
      </c>
      <c r="F4666" t="s">
        <v>214</v>
      </c>
      <c r="G4666" t="s">
        <v>215</v>
      </c>
      <c r="H4666">
        <v>2</v>
      </c>
      <c r="I4666">
        <v>2016</v>
      </c>
      <c r="J4666">
        <v>2</v>
      </c>
      <c r="L4666">
        <v>23084476</v>
      </c>
      <c r="M4666">
        <v>4</v>
      </c>
      <c r="P4666" s="29">
        <f t="shared" si="194"/>
        <v>0.5</v>
      </c>
    </row>
    <row r="4667" spans="1:16" hidden="1" x14ac:dyDescent="0.25">
      <c r="A4667">
        <v>192206707</v>
      </c>
      <c r="B4667">
        <v>803401</v>
      </c>
      <c r="C4667" t="s">
        <v>318</v>
      </c>
      <c r="D4667">
        <v>2005117</v>
      </c>
      <c r="E4667" t="s">
        <v>220</v>
      </c>
      <c r="F4667" t="s">
        <v>214</v>
      </c>
      <c r="G4667" t="s">
        <v>215</v>
      </c>
      <c r="H4667">
        <v>4</v>
      </c>
      <c r="I4667">
        <v>2016</v>
      </c>
      <c r="J4667">
        <v>2</v>
      </c>
      <c r="L4667">
        <v>23084476</v>
      </c>
      <c r="P4667" s="29" t="str">
        <f t="shared" si="194"/>
        <v>DRP</v>
      </c>
    </row>
    <row r="4668" spans="1:16" hidden="1" x14ac:dyDescent="0.25">
      <c r="A4668">
        <v>192206707</v>
      </c>
      <c r="B4668">
        <v>803401</v>
      </c>
      <c r="C4668" t="s">
        <v>318</v>
      </c>
      <c r="D4668">
        <v>2021580</v>
      </c>
      <c r="E4668" t="s">
        <v>241</v>
      </c>
      <c r="F4668" t="s">
        <v>214</v>
      </c>
      <c r="G4668" t="s">
        <v>215</v>
      </c>
      <c r="H4668">
        <v>4</v>
      </c>
      <c r="I4668">
        <v>2016</v>
      </c>
      <c r="J4668">
        <v>2</v>
      </c>
      <c r="L4668">
        <v>23086825</v>
      </c>
      <c r="P4668" s="29" t="str">
        <f t="shared" si="194"/>
        <v>DRP</v>
      </c>
    </row>
    <row r="4669" spans="1:16" hidden="1" x14ac:dyDescent="0.25">
      <c r="A4669">
        <v>192206707</v>
      </c>
      <c r="B4669">
        <v>803401</v>
      </c>
      <c r="C4669" t="s">
        <v>318</v>
      </c>
      <c r="D4669">
        <v>2005102</v>
      </c>
      <c r="E4669" t="s">
        <v>218</v>
      </c>
      <c r="F4669" t="s">
        <v>214</v>
      </c>
      <c r="G4669" t="s">
        <v>215</v>
      </c>
      <c r="H4669">
        <v>3</v>
      </c>
      <c r="I4669">
        <v>2016</v>
      </c>
      <c r="J4669">
        <v>2</v>
      </c>
      <c r="L4669">
        <v>23086741</v>
      </c>
      <c r="M4669">
        <v>2.8</v>
      </c>
      <c r="P4669" s="29">
        <f t="shared" si="194"/>
        <v>0.3</v>
      </c>
    </row>
    <row r="4670" spans="1:16" hidden="1" x14ac:dyDescent="0.25">
      <c r="A4670">
        <v>192206707</v>
      </c>
      <c r="B4670">
        <v>803401</v>
      </c>
      <c r="C4670" t="s">
        <v>318</v>
      </c>
      <c r="D4670">
        <v>2021602</v>
      </c>
      <c r="E4670" t="s">
        <v>242</v>
      </c>
      <c r="F4670" t="s">
        <v>214</v>
      </c>
      <c r="G4670" t="s">
        <v>215</v>
      </c>
      <c r="H4670">
        <v>3</v>
      </c>
      <c r="I4670">
        <v>2016</v>
      </c>
      <c r="J4670">
        <v>2</v>
      </c>
      <c r="L4670">
        <v>23086748</v>
      </c>
      <c r="M4670">
        <v>1.2</v>
      </c>
      <c r="P4670" s="29">
        <f t="shared" si="194"/>
        <v>3.3333333333333326E-2</v>
      </c>
    </row>
    <row r="4671" spans="1:16" hidden="1" x14ac:dyDescent="0.25">
      <c r="A4671">
        <v>192286697</v>
      </c>
      <c r="B4671">
        <v>803401</v>
      </c>
      <c r="C4671" t="s">
        <v>318</v>
      </c>
      <c r="D4671">
        <v>2005118</v>
      </c>
      <c r="E4671" t="s">
        <v>223</v>
      </c>
      <c r="F4671" t="s">
        <v>214</v>
      </c>
      <c r="G4671" t="s">
        <v>215</v>
      </c>
      <c r="H4671">
        <v>3</v>
      </c>
      <c r="I4671">
        <v>2015</v>
      </c>
      <c r="J4671">
        <v>1</v>
      </c>
      <c r="L4671">
        <v>23067524</v>
      </c>
      <c r="M4671" t="s">
        <v>221</v>
      </c>
      <c r="P4671" s="29" t="str">
        <f t="shared" ref="P4671:P4695" si="195">IF(AND(ISNUMBER(M4671),H4671&lt;&gt;4,N4671&lt;&gt;"X"),(M4671-1)/6,IF(H4671=4,"DRP",IF(AND(H4671=3,M4671="NA"),"BAD",IF(AND(H4671=2),"CVL",IF(AND(H4671=1,ISBLANK(M4671)),"NULL","UNK")))))</f>
        <v>BAD</v>
      </c>
    </row>
    <row r="4672" spans="1:16" hidden="1" x14ac:dyDescent="0.25">
      <c r="A4672">
        <v>192286697</v>
      </c>
      <c r="B4672">
        <v>803401</v>
      </c>
      <c r="C4672" t="s">
        <v>318</v>
      </c>
      <c r="D4672">
        <v>2021600</v>
      </c>
      <c r="E4672" t="s">
        <v>219</v>
      </c>
      <c r="F4672" t="s">
        <v>214</v>
      </c>
      <c r="G4672" t="s">
        <v>215</v>
      </c>
      <c r="H4672">
        <v>3</v>
      </c>
      <c r="I4672">
        <v>2015</v>
      </c>
      <c r="J4672">
        <v>1</v>
      </c>
      <c r="L4672">
        <v>23066442</v>
      </c>
      <c r="M4672" t="s">
        <v>221</v>
      </c>
      <c r="P4672" s="29" t="str">
        <f t="shared" si="195"/>
        <v>BAD</v>
      </c>
    </row>
    <row r="4673" spans="1:16" hidden="1" x14ac:dyDescent="0.25">
      <c r="A4673">
        <v>192286697</v>
      </c>
      <c r="B4673">
        <v>803401</v>
      </c>
      <c r="C4673" t="s">
        <v>318</v>
      </c>
      <c r="D4673">
        <v>2005102</v>
      </c>
      <c r="E4673" t="s">
        <v>218</v>
      </c>
      <c r="F4673" t="s">
        <v>214</v>
      </c>
      <c r="G4673" t="s">
        <v>215</v>
      </c>
      <c r="H4673">
        <v>3</v>
      </c>
      <c r="I4673">
        <v>2015</v>
      </c>
      <c r="J4673">
        <v>1</v>
      </c>
      <c r="L4673">
        <v>23066495</v>
      </c>
      <c r="M4673">
        <v>1.5</v>
      </c>
      <c r="P4673" s="29">
        <f t="shared" si="195"/>
        <v>8.3333333333333329E-2</v>
      </c>
    </row>
    <row r="4674" spans="1:16" hidden="1" x14ac:dyDescent="0.25">
      <c r="A4674">
        <v>192286697</v>
      </c>
      <c r="B4674">
        <v>803401</v>
      </c>
      <c r="C4674" t="s">
        <v>318</v>
      </c>
      <c r="D4674">
        <v>2005099</v>
      </c>
      <c r="E4674" t="s">
        <v>217</v>
      </c>
      <c r="F4674" t="s">
        <v>214</v>
      </c>
      <c r="G4674" t="s">
        <v>215</v>
      </c>
      <c r="H4674">
        <v>3</v>
      </c>
      <c r="I4674">
        <v>2015</v>
      </c>
      <c r="J4674">
        <v>1</v>
      </c>
      <c r="L4674">
        <v>23066434</v>
      </c>
      <c r="M4674">
        <v>2.2000000000000002</v>
      </c>
      <c r="P4674" s="29">
        <f t="shared" si="195"/>
        <v>0.20000000000000004</v>
      </c>
    </row>
    <row r="4675" spans="1:16" hidden="1" x14ac:dyDescent="0.25">
      <c r="A4675">
        <v>192286697</v>
      </c>
      <c r="B4675">
        <v>803401</v>
      </c>
      <c r="C4675" t="s">
        <v>318</v>
      </c>
      <c r="D4675">
        <v>2021754</v>
      </c>
      <c r="E4675" t="s">
        <v>216</v>
      </c>
      <c r="F4675" t="s">
        <v>214</v>
      </c>
      <c r="G4675" t="s">
        <v>215</v>
      </c>
      <c r="H4675">
        <v>3</v>
      </c>
      <c r="I4675">
        <v>2015</v>
      </c>
      <c r="J4675">
        <v>1</v>
      </c>
      <c r="L4675">
        <v>23066482</v>
      </c>
      <c r="M4675" t="s">
        <v>221</v>
      </c>
      <c r="P4675" s="29" t="str">
        <f t="shared" si="195"/>
        <v>BAD</v>
      </c>
    </row>
    <row r="4676" spans="1:16" hidden="1" x14ac:dyDescent="0.25">
      <c r="A4676">
        <v>192286697</v>
      </c>
      <c r="B4676">
        <v>803401</v>
      </c>
      <c r="C4676" t="s">
        <v>318</v>
      </c>
      <c r="D4676">
        <v>2004098</v>
      </c>
      <c r="E4676" t="s">
        <v>213</v>
      </c>
      <c r="F4676" t="s">
        <v>214</v>
      </c>
      <c r="G4676" t="s">
        <v>215</v>
      </c>
      <c r="H4676">
        <v>3</v>
      </c>
      <c r="I4676">
        <v>2015</v>
      </c>
      <c r="J4676">
        <v>1</v>
      </c>
      <c r="L4676">
        <v>23066601</v>
      </c>
      <c r="M4676" t="s">
        <v>221</v>
      </c>
      <c r="P4676" s="29" t="str">
        <f t="shared" si="195"/>
        <v>BAD</v>
      </c>
    </row>
    <row r="4677" spans="1:16" hidden="1" x14ac:dyDescent="0.25">
      <c r="A4677">
        <v>192286697</v>
      </c>
      <c r="B4677">
        <v>803401</v>
      </c>
      <c r="C4677" t="s">
        <v>318</v>
      </c>
      <c r="D4677">
        <v>2005099</v>
      </c>
      <c r="E4677" t="s">
        <v>217</v>
      </c>
      <c r="F4677" t="s">
        <v>214</v>
      </c>
      <c r="G4677" t="s">
        <v>215</v>
      </c>
      <c r="H4677">
        <v>3</v>
      </c>
      <c r="I4677">
        <v>2015</v>
      </c>
      <c r="J4677">
        <v>2</v>
      </c>
      <c r="L4677">
        <v>23071928</v>
      </c>
      <c r="M4677" t="s">
        <v>221</v>
      </c>
      <c r="P4677" s="29" t="str">
        <f t="shared" si="195"/>
        <v>BAD</v>
      </c>
    </row>
    <row r="4678" spans="1:16" hidden="1" x14ac:dyDescent="0.25">
      <c r="A4678">
        <v>192286697</v>
      </c>
      <c r="B4678">
        <v>803401</v>
      </c>
      <c r="C4678" t="s">
        <v>318</v>
      </c>
      <c r="D4678">
        <v>2021600</v>
      </c>
      <c r="E4678" t="s">
        <v>219</v>
      </c>
      <c r="F4678" t="s">
        <v>214</v>
      </c>
      <c r="G4678" t="s">
        <v>215</v>
      </c>
      <c r="H4678">
        <v>3</v>
      </c>
      <c r="I4678">
        <v>2015</v>
      </c>
      <c r="J4678">
        <v>2</v>
      </c>
      <c r="L4678">
        <v>23071942</v>
      </c>
      <c r="M4678" t="s">
        <v>221</v>
      </c>
      <c r="P4678" s="29" t="str">
        <f t="shared" si="195"/>
        <v>BAD</v>
      </c>
    </row>
    <row r="4679" spans="1:16" hidden="1" x14ac:dyDescent="0.25">
      <c r="A4679">
        <v>192286697</v>
      </c>
      <c r="B4679">
        <v>803401</v>
      </c>
      <c r="C4679" t="s">
        <v>318</v>
      </c>
      <c r="D4679">
        <v>2005102</v>
      </c>
      <c r="E4679" t="s">
        <v>218</v>
      </c>
      <c r="F4679" t="s">
        <v>214</v>
      </c>
      <c r="G4679" t="s">
        <v>215</v>
      </c>
      <c r="H4679">
        <v>3</v>
      </c>
      <c r="I4679">
        <v>2015</v>
      </c>
      <c r="J4679">
        <v>2</v>
      </c>
      <c r="L4679">
        <v>23071945</v>
      </c>
      <c r="M4679" t="s">
        <v>221</v>
      </c>
      <c r="P4679" s="29" t="str">
        <f t="shared" si="195"/>
        <v>BAD</v>
      </c>
    </row>
    <row r="4680" spans="1:16" hidden="1" x14ac:dyDescent="0.25">
      <c r="A4680">
        <v>192286697</v>
      </c>
      <c r="B4680">
        <v>803401</v>
      </c>
      <c r="C4680" t="s">
        <v>318</v>
      </c>
      <c r="D4680">
        <v>2004098</v>
      </c>
      <c r="E4680" t="s">
        <v>213</v>
      </c>
      <c r="F4680" t="s">
        <v>214</v>
      </c>
      <c r="G4680" t="s">
        <v>215</v>
      </c>
      <c r="H4680">
        <v>3</v>
      </c>
      <c r="I4680">
        <v>2015</v>
      </c>
      <c r="J4680">
        <v>2</v>
      </c>
      <c r="L4680">
        <v>23072838</v>
      </c>
      <c r="M4680" t="s">
        <v>221</v>
      </c>
      <c r="P4680" s="29" t="str">
        <f t="shared" si="195"/>
        <v>BAD</v>
      </c>
    </row>
    <row r="4681" spans="1:16" hidden="1" x14ac:dyDescent="0.25">
      <c r="A4681">
        <v>192286697</v>
      </c>
      <c r="B4681">
        <v>803401</v>
      </c>
      <c r="C4681" t="s">
        <v>318</v>
      </c>
      <c r="D4681">
        <v>2005118</v>
      </c>
      <c r="E4681" t="s">
        <v>223</v>
      </c>
      <c r="F4681" t="s">
        <v>214</v>
      </c>
      <c r="G4681" t="s">
        <v>215</v>
      </c>
      <c r="H4681">
        <v>3</v>
      </c>
      <c r="I4681">
        <v>2015</v>
      </c>
      <c r="J4681">
        <v>2</v>
      </c>
      <c r="L4681">
        <v>23071573</v>
      </c>
      <c r="M4681">
        <v>1.8</v>
      </c>
      <c r="P4681" s="29">
        <f t="shared" si="195"/>
        <v>0.13333333333333333</v>
      </c>
    </row>
    <row r="4682" spans="1:16" hidden="1" x14ac:dyDescent="0.25">
      <c r="A4682">
        <v>192286697</v>
      </c>
      <c r="B4682">
        <v>803401</v>
      </c>
      <c r="C4682" t="s">
        <v>318</v>
      </c>
      <c r="D4682">
        <v>2021754</v>
      </c>
      <c r="E4682" t="s">
        <v>216</v>
      </c>
      <c r="F4682" t="s">
        <v>214</v>
      </c>
      <c r="G4682" t="s">
        <v>215</v>
      </c>
      <c r="H4682">
        <v>3</v>
      </c>
      <c r="I4682">
        <v>2015</v>
      </c>
      <c r="J4682">
        <v>2</v>
      </c>
      <c r="L4682">
        <v>23074133</v>
      </c>
      <c r="M4682" t="s">
        <v>221</v>
      </c>
      <c r="P4682" s="29" t="str">
        <f t="shared" si="195"/>
        <v>BAD</v>
      </c>
    </row>
    <row r="4683" spans="1:16" hidden="1" x14ac:dyDescent="0.25">
      <c r="A4683">
        <v>192300312</v>
      </c>
      <c r="B4683">
        <v>803401</v>
      </c>
      <c r="C4683" t="s">
        <v>318</v>
      </c>
      <c r="D4683">
        <v>2005118</v>
      </c>
      <c r="E4683" t="s">
        <v>223</v>
      </c>
      <c r="F4683" t="s">
        <v>214</v>
      </c>
      <c r="G4683" t="s">
        <v>215</v>
      </c>
      <c r="H4683">
        <v>3</v>
      </c>
      <c r="I4683">
        <v>2015</v>
      </c>
      <c r="J4683">
        <v>1</v>
      </c>
      <c r="L4683">
        <v>23067523</v>
      </c>
      <c r="M4683">
        <v>3.8</v>
      </c>
      <c r="P4683" s="29">
        <f t="shared" si="195"/>
        <v>0.46666666666666662</v>
      </c>
    </row>
    <row r="4684" spans="1:16" hidden="1" x14ac:dyDescent="0.25">
      <c r="A4684">
        <v>192300312</v>
      </c>
      <c r="B4684">
        <v>803401</v>
      </c>
      <c r="C4684" t="s">
        <v>318</v>
      </c>
      <c r="D4684">
        <v>2021600</v>
      </c>
      <c r="E4684" t="s">
        <v>219</v>
      </c>
      <c r="F4684" t="s">
        <v>214</v>
      </c>
      <c r="G4684" t="s">
        <v>215</v>
      </c>
      <c r="H4684">
        <v>3</v>
      </c>
      <c r="I4684">
        <v>2015</v>
      </c>
      <c r="J4684">
        <v>1</v>
      </c>
      <c r="L4684">
        <v>23066441</v>
      </c>
      <c r="M4684">
        <v>3.5</v>
      </c>
      <c r="P4684" s="29">
        <f t="shared" si="195"/>
        <v>0.41666666666666669</v>
      </c>
    </row>
    <row r="4685" spans="1:16" hidden="1" x14ac:dyDescent="0.25">
      <c r="A4685">
        <v>192300312</v>
      </c>
      <c r="B4685">
        <v>803401</v>
      </c>
      <c r="C4685" t="s">
        <v>318</v>
      </c>
      <c r="D4685">
        <v>2005102</v>
      </c>
      <c r="E4685" t="s">
        <v>218</v>
      </c>
      <c r="F4685" t="s">
        <v>214</v>
      </c>
      <c r="G4685" t="s">
        <v>215</v>
      </c>
      <c r="H4685">
        <v>3</v>
      </c>
      <c r="I4685">
        <v>2015</v>
      </c>
      <c r="J4685">
        <v>1</v>
      </c>
      <c r="L4685">
        <v>23066494</v>
      </c>
      <c r="M4685">
        <v>2.2000000000000002</v>
      </c>
      <c r="P4685" s="29">
        <f t="shared" si="195"/>
        <v>0.20000000000000004</v>
      </c>
    </row>
    <row r="4686" spans="1:16" hidden="1" x14ac:dyDescent="0.25">
      <c r="A4686">
        <v>192300312</v>
      </c>
      <c r="B4686">
        <v>803401</v>
      </c>
      <c r="C4686" t="s">
        <v>318</v>
      </c>
      <c r="D4686">
        <v>2005099</v>
      </c>
      <c r="E4686" t="s">
        <v>217</v>
      </c>
      <c r="F4686" t="s">
        <v>214</v>
      </c>
      <c r="G4686" t="s">
        <v>215</v>
      </c>
      <c r="H4686">
        <v>3</v>
      </c>
      <c r="I4686">
        <v>2015</v>
      </c>
      <c r="J4686">
        <v>1</v>
      </c>
      <c r="L4686">
        <v>23066433</v>
      </c>
      <c r="M4686">
        <v>1.4</v>
      </c>
      <c r="P4686" s="29">
        <f t="shared" si="195"/>
        <v>6.6666666666666652E-2</v>
      </c>
    </row>
    <row r="4687" spans="1:16" hidden="1" x14ac:dyDescent="0.25">
      <c r="A4687">
        <v>192300312</v>
      </c>
      <c r="B4687">
        <v>803401</v>
      </c>
      <c r="C4687" t="s">
        <v>318</v>
      </c>
      <c r="D4687">
        <v>2021754</v>
      </c>
      <c r="E4687" t="s">
        <v>216</v>
      </c>
      <c r="F4687" t="s">
        <v>214</v>
      </c>
      <c r="G4687" t="s">
        <v>215</v>
      </c>
      <c r="H4687">
        <v>3</v>
      </c>
      <c r="I4687">
        <v>2015</v>
      </c>
      <c r="J4687">
        <v>1</v>
      </c>
      <c r="L4687">
        <v>23066481</v>
      </c>
      <c r="M4687">
        <v>1.6</v>
      </c>
      <c r="P4687" s="29">
        <f t="shared" si="195"/>
        <v>0.10000000000000002</v>
      </c>
    </row>
    <row r="4688" spans="1:16" hidden="1" x14ac:dyDescent="0.25">
      <c r="A4688">
        <v>192300312</v>
      </c>
      <c r="B4688">
        <v>803401</v>
      </c>
      <c r="C4688" t="s">
        <v>318</v>
      </c>
      <c r="D4688">
        <v>2004098</v>
      </c>
      <c r="E4688" t="s">
        <v>213</v>
      </c>
      <c r="F4688" t="s">
        <v>214</v>
      </c>
      <c r="G4688" t="s">
        <v>215</v>
      </c>
      <c r="H4688">
        <v>2</v>
      </c>
      <c r="I4688">
        <v>2015</v>
      </c>
      <c r="J4688">
        <v>1</v>
      </c>
      <c r="L4688">
        <v>23066523</v>
      </c>
      <c r="M4688">
        <v>5.7</v>
      </c>
      <c r="P4688" s="29">
        <f t="shared" si="195"/>
        <v>0.78333333333333333</v>
      </c>
    </row>
    <row r="4689" spans="1:16" hidden="1" x14ac:dyDescent="0.25">
      <c r="A4689">
        <v>192300312</v>
      </c>
      <c r="B4689">
        <v>803401</v>
      </c>
      <c r="C4689" t="s">
        <v>318</v>
      </c>
      <c r="D4689">
        <v>2021600</v>
      </c>
      <c r="E4689" t="s">
        <v>219</v>
      </c>
      <c r="F4689" t="s">
        <v>214</v>
      </c>
      <c r="G4689" t="s">
        <v>215</v>
      </c>
      <c r="H4689">
        <v>2</v>
      </c>
      <c r="I4689">
        <v>2015</v>
      </c>
      <c r="J4689">
        <v>2</v>
      </c>
      <c r="L4689">
        <v>23071942</v>
      </c>
      <c r="M4689">
        <v>4</v>
      </c>
      <c r="P4689" s="29">
        <f t="shared" si="195"/>
        <v>0.5</v>
      </c>
    </row>
    <row r="4690" spans="1:16" hidden="1" x14ac:dyDescent="0.25">
      <c r="A4690">
        <v>192300312</v>
      </c>
      <c r="B4690">
        <v>803401</v>
      </c>
      <c r="C4690" t="s">
        <v>318</v>
      </c>
      <c r="D4690">
        <v>2005118</v>
      </c>
      <c r="E4690" t="s">
        <v>223</v>
      </c>
      <c r="F4690" t="s">
        <v>214</v>
      </c>
      <c r="G4690" t="s">
        <v>215</v>
      </c>
      <c r="H4690">
        <v>3</v>
      </c>
      <c r="I4690">
        <v>2015</v>
      </c>
      <c r="J4690">
        <v>2</v>
      </c>
      <c r="L4690">
        <v>23071573</v>
      </c>
      <c r="M4690" t="s">
        <v>221</v>
      </c>
      <c r="P4690" s="29" t="str">
        <f t="shared" si="195"/>
        <v>BAD</v>
      </c>
    </row>
    <row r="4691" spans="1:16" hidden="1" x14ac:dyDescent="0.25">
      <c r="A4691">
        <v>192300312</v>
      </c>
      <c r="B4691">
        <v>803401</v>
      </c>
      <c r="C4691" t="s">
        <v>318</v>
      </c>
      <c r="D4691">
        <v>2005102</v>
      </c>
      <c r="E4691" t="s">
        <v>218</v>
      </c>
      <c r="F4691" t="s">
        <v>214</v>
      </c>
      <c r="G4691" t="s">
        <v>215</v>
      </c>
      <c r="H4691">
        <v>3</v>
      </c>
      <c r="I4691">
        <v>2015</v>
      </c>
      <c r="J4691">
        <v>2</v>
      </c>
      <c r="L4691">
        <v>23071945</v>
      </c>
      <c r="M4691">
        <v>3.7</v>
      </c>
      <c r="P4691" s="29">
        <f t="shared" si="195"/>
        <v>0.45</v>
      </c>
    </row>
    <row r="4692" spans="1:16" hidden="1" x14ac:dyDescent="0.25">
      <c r="A4692">
        <v>192300312</v>
      </c>
      <c r="B4692">
        <v>803401</v>
      </c>
      <c r="C4692" t="s">
        <v>318</v>
      </c>
      <c r="D4692">
        <v>2005099</v>
      </c>
      <c r="E4692" t="s">
        <v>217</v>
      </c>
      <c r="F4692" t="s">
        <v>214</v>
      </c>
      <c r="G4692" t="s">
        <v>215</v>
      </c>
      <c r="H4692">
        <v>3</v>
      </c>
      <c r="I4692">
        <v>2015</v>
      </c>
      <c r="J4692">
        <v>2</v>
      </c>
      <c r="L4692">
        <v>23071928</v>
      </c>
      <c r="M4692">
        <v>3.7</v>
      </c>
      <c r="P4692" s="29">
        <f t="shared" si="195"/>
        <v>0.45</v>
      </c>
    </row>
    <row r="4693" spans="1:16" hidden="1" x14ac:dyDescent="0.25">
      <c r="A4693">
        <v>192300312</v>
      </c>
      <c r="B4693">
        <v>803401</v>
      </c>
      <c r="C4693" t="s">
        <v>318</v>
      </c>
      <c r="D4693">
        <v>2021754</v>
      </c>
      <c r="E4693" t="s">
        <v>216</v>
      </c>
      <c r="F4693" t="s">
        <v>214</v>
      </c>
      <c r="G4693" t="s">
        <v>215</v>
      </c>
      <c r="H4693">
        <v>3</v>
      </c>
      <c r="I4693">
        <v>2015</v>
      </c>
      <c r="J4693">
        <v>2</v>
      </c>
      <c r="L4693">
        <v>23074133</v>
      </c>
      <c r="M4693">
        <v>2.7</v>
      </c>
      <c r="P4693" s="29">
        <f t="shared" si="195"/>
        <v>0.28333333333333338</v>
      </c>
    </row>
    <row r="4694" spans="1:16" hidden="1" x14ac:dyDescent="0.25">
      <c r="A4694">
        <v>192300312</v>
      </c>
      <c r="B4694">
        <v>803401</v>
      </c>
      <c r="C4694" t="s">
        <v>318</v>
      </c>
      <c r="D4694">
        <v>2004116</v>
      </c>
      <c r="E4694" t="s">
        <v>229</v>
      </c>
      <c r="F4694" t="s">
        <v>214</v>
      </c>
      <c r="G4694" t="s">
        <v>215</v>
      </c>
      <c r="H4694">
        <v>2</v>
      </c>
      <c r="I4694">
        <v>2015</v>
      </c>
      <c r="J4694">
        <v>2</v>
      </c>
      <c r="L4694">
        <v>23073304</v>
      </c>
      <c r="M4694">
        <v>5.5</v>
      </c>
      <c r="P4694" s="29">
        <f t="shared" si="195"/>
        <v>0.75</v>
      </c>
    </row>
    <row r="4695" spans="1:16" hidden="1" x14ac:dyDescent="0.25">
      <c r="A4695">
        <v>192300312</v>
      </c>
      <c r="B4695">
        <v>803401</v>
      </c>
      <c r="C4695" t="s">
        <v>318</v>
      </c>
      <c r="D4695">
        <v>2004112</v>
      </c>
      <c r="E4695" t="s">
        <v>244</v>
      </c>
      <c r="F4695" t="s">
        <v>214</v>
      </c>
      <c r="G4695" t="s">
        <v>215</v>
      </c>
      <c r="H4695">
        <v>2</v>
      </c>
      <c r="I4695">
        <v>2015</v>
      </c>
      <c r="J4695">
        <v>2</v>
      </c>
      <c r="L4695">
        <v>23073237</v>
      </c>
      <c r="M4695">
        <v>5.7</v>
      </c>
      <c r="P4695" s="29">
        <f t="shared" si="195"/>
        <v>0.78333333333333333</v>
      </c>
    </row>
    <row r="4696" spans="1:16" hidden="1" x14ac:dyDescent="0.25">
      <c r="A4696">
        <v>192324122</v>
      </c>
      <c r="B4696">
        <v>803401</v>
      </c>
      <c r="C4696" t="s">
        <v>318</v>
      </c>
      <c r="D4696">
        <v>2004098</v>
      </c>
      <c r="E4696" t="s">
        <v>213</v>
      </c>
      <c r="F4696" t="s">
        <v>214</v>
      </c>
      <c r="G4696" t="s">
        <v>215</v>
      </c>
      <c r="H4696">
        <v>4</v>
      </c>
      <c r="I4696">
        <v>2016</v>
      </c>
      <c r="J4696">
        <v>1</v>
      </c>
      <c r="L4696">
        <v>23078140</v>
      </c>
      <c r="P4696" s="29" t="str">
        <f t="shared" ref="P4696:P4727" si="196">IF(AND(ISNUMBER(M4696),H4696&lt;&gt;4),(M4696-1)/6,IF(H4696=4,"DRP",IF(AND(H4696=3,M4696="NA"),"BAD",IF(AND(H4696=2),"CVL",IF(AND(H4696=1,ISBLANK(M4696)),"NULL","UNK")))))</f>
        <v>DRP</v>
      </c>
    </row>
    <row r="4697" spans="1:16" hidden="1" x14ac:dyDescent="0.25">
      <c r="A4697">
        <v>192324122</v>
      </c>
      <c r="B4697">
        <v>803401</v>
      </c>
      <c r="C4697" t="s">
        <v>318</v>
      </c>
      <c r="D4697">
        <v>2004098</v>
      </c>
      <c r="E4697" t="s">
        <v>213</v>
      </c>
      <c r="F4697" t="s">
        <v>214</v>
      </c>
      <c r="G4697" t="s">
        <v>215</v>
      </c>
      <c r="H4697">
        <v>4</v>
      </c>
      <c r="I4697">
        <v>2016</v>
      </c>
      <c r="J4697">
        <v>1</v>
      </c>
      <c r="L4697">
        <v>23081503</v>
      </c>
      <c r="P4697" s="29" t="str">
        <f t="shared" si="196"/>
        <v>DRP</v>
      </c>
    </row>
    <row r="4698" spans="1:16" hidden="1" x14ac:dyDescent="0.25">
      <c r="A4698">
        <v>192324122</v>
      </c>
      <c r="B4698">
        <v>803401</v>
      </c>
      <c r="C4698" t="s">
        <v>318</v>
      </c>
      <c r="D4698">
        <v>2005099</v>
      </c>
      <c r="E4698" t="s">
        <v>217</v>
      </c>
      <c r="F4698" t="s">
        <v>214</v>
      </c>
      <c r="G4698" t="s">
        <v>215</v>
      </c>
      <c r="H4698">
        <v>4</v>
      </c>
      <c r="I4698">
        <v>2016</v>
      </c>
      <c r="J4698">
        <v>1</v>
      </c>
      <c r="L4698">
        <v>23081379</v>
      </c>
      <c r="P4698" s="29" t="str">
        <f t="shared" si="196"/>
        <v>DRP</v>
      </c>
    </row>
    <row r="4699" spans="1:16" hidden="1" x14ac:dyDescent="0.25">
      <c r="A4699">
        <v>192324122</v>
      </c>
      <c r="B4699">
        <v>803401</v>
      </c>
      <c r="C4699" t="s">
        <v>318</v>
      </c>
      <c r="D4699">
        <v>2005102</v>
      </c>
      <c r="E4699" t="s">
        <v>218</v>
      </c>
      <c r="F4699" t="s">
        <v>214</v>
      </c>
      <c r="G4699" t="s">
        <v>215</v>
      </c>
      <c r="H4699">
        <v>4</v>
      </c>
      <c r="I4699">
        <v>2016</v>
      </c>
      <c r="J4699">
        <v>1</v>
      </c>
      <c r="L4699">
        <v>23081364</v>
      </c>
      <c r="P4699" s="29" t="str">
        <f t="shared" si="196"/>
        <v>DRP</v>
      </c>
    </row>
    <row r="4700" spans="1:16" hidden="1" x14ac:dyDescent="0.25">
      <c r="A4700">
        <v>192324122</v>
      </c>
      <c r="B4700">
        <v>803401</v>
      </c>
      <c r="C4700" t="s">
        <v>318</v>
      </c>
      <c r="D4700">
        <v>2005118</v>
      </c>
      <c r="E4700" t="s">
        <v>223</v>
      </c>
      <c r="F4700" t="s">
        <v>214</v>
      </c>
      <c r="G4700" t="s">
        <v>215</v>
      </c>
      <c r="H4700">
        <v>4</v>
      </c>
      <c r="I4700">
        <v>2016</v>
      </c>
      <c r="J4700">
        <v>1</v>
      </c>
      <c r="L4700">
        <v>23081297</v>
      </c>
      <c r="P4700" s="29" t="str">
        <f t="shared" si="196"/>
        <v>DRP</v>
      </c>
    </row>
    <row r="4701" spans="1:16" hidden="1" x14ac:dyDescent="0.25">
      <c r="A4701">
        <v>192324122</v>
      </c>
      <c r="B4701">
        <v>803401</v>
      </c>
      <c r="C4701" t="s">
        <v>318</v>
      </c>
      <c r="D4701">
        <v>2021600</v>
      </c>
      <c r="E4701" t="s">
        <v>219</v>
      </c>
      <c r="F4701" t="s">
        <v>214</v>
      </c>
      <c r="G4701" t="s">
        <v>215</v>
      </c>
      <c r="H4701">
        <v>4</v>
      </c>
      <c r="I4701">
        <v>2016</v>
      </c>
      <c r="J4701">
        <v>1</v>
      </c>
      <c r="L4701">
        <v>23081087</v>
      </c>
      <c r="P4701" s="29" t="str">
        <f t="shared" si="196"/>
        <v>DRP</v>
      </c>
    </row>
    <row r="4702" spans="1:16" hidden="1" x14ac:dyDescent="0.25">
      <c r="A4702">
        <v>192324122</v>
      </c>
      <c r="B4702">
        <v>803401</v>
      </c>
      <c r="C4702" t="s">
        <v>318</v>
      </c>
      <c r="D4702">
        <v>2021754</v>
      </c>
      <c r="E4702" t="s">
        <v>216</v>
      </c>
      <c r="F4702" t="s">
        <v>214</v>
      </c>
      <c r="G4702" t="s">
        <v>215</v>
      </c>
      <c r="H4702">
        <v>4</v>
      </c>
      <c r="I4702">
        <v>2016</v>
      </c>
      <c r="J4702">
        <v>1</v>
      </c>
      <c r="L4702">
        <v>23081132</v>
      </c>
      <c r="P4702" s="29" t="str">
        <f t="shared" si="196"/>
        <v>DRP</v>
      </c>
    </row>
    <row r="4703" spans="1:16" hidden="1" x14ac:dyDescent="0.25">
      <c r="A4703">
        <v>192335094</v>
      </c>
      <c r="B4703">
        <v>803401</v>
      </c>
      <c r="C4703" t="s">
        <v>318</v>
      </c>
      <c r="D4703">
        <v>2005118</v>
      </c>
      <c r="E4703" t="s">
        <v>223</v>
      </c>
      <c r="F4703" t="s">
        <v>214</v>
      </c>
      <c r="G4703" t="s">
        <v>215</v>
      </c>
      <c r="H4703">
        <v>2</v>
      </c>
      <c r="I4703">
        <v>2016</v>
      </c>
      <c r="J4703">
        <v>1</v>
      </c>
      <c r="L4703">
        <v>23081292</v>
      </c>
      <c r="M4703">
        <v>5.3</v>
      </c>
      <c r="P4703" s="29">
        <f t="shared" si="196"/>
        <v>0.71666666666666667</v>
      </c>
    </row>
    <row r="4704" spans="1:16" hidden="1" x14ac:dyDescent="0.25">
      <c r="A4704">
        <v>192335094</v>
      </c>
      <c r="B4704">
        <v>803401</v>
      </c>
      <c r="C4704" t="s">
        <v>318</v>
      </c>
      <c r="D4704">
        <v>2021754</v>
      </c>
      <c r="E4704" t="s">
        <v>216</v>
      </c>
      <c r="F4704" t="s">
        <v>214</v>
      </c>
      <c r="G4704" t="s">
        <v>215</v>
      </c>
      <c r="H4704">
        <v>3</v>
      </c>
      <c r="I4704">
        <v>2016</v>
      </c>
      <c r="J4704">
        <v>1</v>
      </c>
      <c r="L4704">
        <v>23081090</v>
      </c>
      <c r="M4704">
        <v>3.8</v>
      </c>
      <c r="P4704" s="29">
        <f t="shared" si="196"/>
        <v>0.46666666666666662</v>
      </c>
    </row>
    <row r="4705" spans="1:16" hidden="1" x14ac:dyDescent="0.25">
      <c r="A4705">
        <v>192335094</v>
      </c>
      <c r="B4705">
        <v>803401</v>
      </c>
      <c r="C4705" t="s">
        <v>318</v>
      </c>
      <c r="D4705">
        <v>2005102</v>
      </c>
      <c r="E4705" t="s">
        <v>218</v>
      </c>
      <c r="F4705" t="s">
        <v>214</v>
      </c>
      <c r="G4705" t="s">
        <v>215</v>
      </c>
      <c r="H4705">
        <v>2</v>
      </c>
      <c r="I4705">
        <v>2016</v>
      </c>
      <c r="J4705">
        <v>1</v>
      </c>
      <c r="L4705">
        <v>23081381</v>
      </c>
      <c r="M4705">
        <v>4.5999999999999996</v>
      </c>
      <c r="P4705" s="29">
        <f t="shared" si="196"/>
        <v>0.6</v>
      </c>
    </row>
    <row r="4706" spans="1:16" hidden="1" x14ac:dyDescent="0.25">
      <c r="A4706">
        <v>192335094</v>
      </c>
      <c r="B4706">
        <v>803401</v>
      </c>
      <c r="C4706" t="s">
        <v>318</v>
      </c>
      <c r="D4706">
        <v>2005099</v>
      </c>
      <c r="E4706" t="s">
        <v>217</v>
      </c>
      <c r="F4706" t="s">
        <v>214</v>
      </c>
      <c r="G4706" t="s">
        <v>215</v>
      </c>
      <c r="H4706">
        <v>2</v>
      </c>
      <c r="I4706">
        <v>2016</v>
      </c>
      <c r="J4706">
        <v>1</v>
      </c>
      <c r="L4706">
        <v>23081299</v>
      </c>
      <c r="M4706">
        <v>5.0999999999999996</v>
      </c>
      <c r="P4706" s="29">
        <f t="shared" si="196"/>
        <v>0.68333333333333324</v>
      </c>
    </row>
    <row r="4707" spans="1:16" hidden="1" x14ac:dyDescent="0.25">
      <c r="A4707">
        <v>192335094</v>
      </c>
      <c r="B4707">
        <v>803401</v>
      </c>
      <c r="C4707" t="s">
        <v>318</v>
      </c>
      <c r="D4707">
        <v>2021600</v>
      </c>
      <c r="E4707" t="s">
        <v>219</v>
      </c>
      <c r="F4707" t="s">
        <v>214</v>
      </c>
      <c r="G4707" t="s">
        <v>215</v>
      </c>
      <c r="H4707">
        <v>3</v>
      </c>
      <c r="I4707">
        <v>2016</v>
      </c>
      <c r="J4707">
        <v>1</v>
      </c>
      <c r="L4707">
        <v>23081078</v>
      </c>
      <c r="M4707">
        <v>3.6</v>
      </c>
      <c r="P4707" s="29">
        <f t="shared" si="196"/>
        <v>0.43333333333333335</v>
      </c>
    </row>
    <row r="4708" spans="1:16" hidden="1" x14ac:dyDescent="0.25">
      <c r="A4708">
        <v>192335094</v>
      </c>
      <c r="B4708">
        <v>803401</v>
      </c>
      <c r="C4708" t="s">
        <v>318</v>
      </c>
      <c r="D4708">
        <v>2004098</v>
      </c>
      <c r="E4708" t="s">
        <v>213</v>
      </c>
      <c r="F4708" t="s">
        <v>214</v>
      </c>
      <c r="G4708" t="s">
        <v>215</v>
      </c>
      <c r="H4708">
        <v>2</v>
      </c>
      <c r="I4708">
        <v>2016</v>
      </c>
      <c r="J4708">
        <v>1</v>
      </c>
      <c r="L4708">
        <v>23081502</v>
      </c>
      <c r="M4708">
        <v>5.0999999999999996</v>
      </c>
      <c r="P4708" s="29">
        <f t="shared" si="196"/>
        <v>0.68333333333333324</v>
      </c>
    </row>
    <row r="4709" spans="1:16" hidden="1" x14ac:dyDescent="0.25">
      <c r="A4709">
        <v>192335094</v>
      </c>
      <c r="B4709">
        <v>803401</v>
      </c>
      <c r="C4709" t="s">
        <v>318</v>
      </c>
      <c r="D4709">
        <v>2021754</v>
      </c>
      <c r="E4709" t="s">
        <v>216</v>
      </c>
      <c r="F4709" t="s">
        <v>214</v>
      </c>
      <c r="G4709" t="s">
        <v>215</v>
      </c>
      <c r="H4709">
        <v>3</v>
      </c>
      <c r="I4709">
        <v>2016</v>
      </c>
      <c r="J4709">
        <v>2</v>
      </c>
      <c r="L4709">
        <v>23086733</v>
      </c>
      <c r="M4709">
        <v>2.6</v>
      </c>
      <c r="P4709" s="29">
        <f t="shared" si="196"/>
        <v>0.26666666666666666</v>
      </c>
    </row>
    <row r="4710" spans="1:16" hidden="1" x14ac:dyDescent="0.25">
      <c r="A4710">
        <v>192335094</v>
      </c>
      <c r="B4710">
        <v>803401</v>
      </c>
      <c r="C4710" t="s">
        <v>318</v>
      </c>
      <c r="D4710">
        <v>2021600</v>
      </c>
      <c r="E4710" t="s">
        <v>219</v>
      </c>
      <c r="F4710" t="s">
        <v>214</v>
      </c>
      <c r="G4710" t="s">
        <v>215</v>
      </c>
      <c r="H4710">
        <v>3</v>
      </c>
      <c r="I4710">
        <v>2016</v>
      </c>
      <c r="J4710">
        <v>2</v>
      </c>
      <c r="L4710">
        <v>23086547</v>
      </c>
      <c r="M4710">
        <v>2.1</v>
      </c>
      <c r="P4710" s="29">
        <f t="shared" si="196"/>
        <v>0.18333333333333335</v>
      </c>
    </row>
    <row r="4711" spans="1:16" hidden="1" x14ac:dyDescent="0.25">
      <c r="A4711">
        <v>192335094</v>
      </c>
      <c r="B4711">
        <v>803401</v>
      </c>
      <c r="C4711" t="s">
        <v>318</v>
      </c>
      <c r="D4711">
        <v>2005131</v>
      </c>
      <c r="E4711" t="s">
        <v>228</v>
      </c>
      <c r="F4711" t="s">
        <v>214</v>
      </c>
      <c r="G4711" t="s">
        <v>215</v>
      </c>
      <c r="H4711">
        <v>2</v>
      </c>
      <c r="I4711">
        <v>2016</v>
      </c>
      <c r="J4711">
        <v>2</v>
      </c>
      <c r="L4711">
        <v>23086517</v>
      </c>
      <c r="M4711">
        <v>5.4</v>
      </c>
      <c r="P4711" s="29">
        <f t="shared" si="196"/>
        <v>0.73333333333333339</v>
      </c>
    </row>
    <row r="4712" spans="1:16" hidden="1" x14ac:dyDescent="0.25">
      <c r="A4712">
        <v>192335094</v>
      </c>
      <c r="B4712">
        <v>803401</v>
      </c>
      <c r="C4712" t="s">
        <v>318</v>
      </c>
      <c r="D4712">
        <v>2005117</v>
      </c>
      <c r="E4712" t="s">
        <v>220</v>
      </c>
      <c r="F4712" t="s">
        <v>214</v>
      </c>
      <c r="G4712" t="s">
        <v>215</v>
      </c>
      <c r="H4712">
        <v>2</v>
      </c>
      <c r="I4712">
        <v>2016</v>
      </c>
      <c r="J4712">
        <v>2</v>
      </c>
      <c r="L4712">
        <v>23084476</v>
      </c>
      <c r="M4712">
        <v>4</v>
      </c>
      <c r="P4712" s="29">
        <f t="shared" si="196"/>
        <v>0.5</v>
      </c>
    </row>
    <row r="4713" spans="1:16" hidden="1" x14ac:dyDescent="0.25">
      <c r="A4713">
        <v>192335094</v>
      </c>
      <c r="B4713">
        <v>803401</v>
      </c>
      <c r="C4713" t="s">
        <v>318</v>
      </c>
      <c r="D4713">
        <v>2021580</v>
      </c>
      <c r="E4713" t="s">
        <v>241</v>
      </c>
      <c r="F4713" t="s">
        <v>214</v>
      </c>
      <c r="G4713" t="s">
        <v>215</v>
      </c>
      <c r="H4713">
        <v>3</v>
      </c>
      <c r="I4713">
        <v>2016</v>
      </c>
      <c r="J4713">
        <v>2</v>
      </c>
      <c r="L4713">
        <v>23086828</v>
      </c>
      <c r="M4713" t="s">
        <v>221</v>
      </c>
      <c r="P4713" s="29" t="str">
        <f t="shared" si="196"/>
        <v>BAD</v>
      </c>
    </row>
    <row r="4714" spans="1:16" hidden="1" x14ac:dyDescent="0.25">
      <c r="A4714">
        <v>192335094</v>
      </c>
      <c r="B4714">
        <v>803401</v>
      </c>
      <c r="C4714" t="s">
        <v>318</v>
      </c>
      <c r="D4714">
        <v>2004116</v>
      </c>
      <c r="E4714" t="s">
        <v>229</v>
      </c>
      <c r="F4714" t="s">
        <v>214</v>
      </c>
      <c r="G4714" t="s">
        <v>215</v>
      </c>
      <c r="H4714">
        <v>2</v>
      </c>
      <c r="I4714">
        <v>2016</v>
      </c>
      <c r="J4714">
        <v>2</v>
      </c>
      <c r="L4714">
        <v>23085555</v>
      </c>
      <c r="M4714">
        <v>5.8</v>
      </c>
      <c r="P4714" s="29">
        <f t="shared" si="196"/>
        <v>0.79999999999999993</v>
      </c>
    </row>
    <row r="4715" spans="1:16" hidden="1" x14ac:dyDescent="0.25">
      <c r="A4715">
        <v>192335094</v>
      </c>
      <c r="B4715">
        <v>803401</v>
      </c>
      <c r="C4715" t="s">
        <v>318</v>
      </c>
      <c r="D4715">
        <v>2004112</v>
      </c>
      <c r="E4715" t="s">
        <v>244</v>
      </c>
      <c r="F4715" t="s">
        <v>214</v>
      </c>
      <c r="G4715" t="s">
        <v>215</v>
      </c>
      <c r="H4715">
        <v>2</v>
      </c>
      <c r="I4715">
        <v>2016</v>
      </c>
      <c r="J4715">
        <v>2</v>
      </c>
      <c r="L4715">
        <v>23085448</v>
      </c>
      <c r="M4715">
        <v>5.2</v>
      </c>
      <c r="P4715" s="29">
        <f t="shared" si="196"/>
        <v>0.70000000000000007</v>
      </c>
    </row>
    <row r="4716" spans="1:16" hidden="1" x14ac:dyDescent="0.25">
      <c r="A4716">
        <v>192335094</v>
      </c>
      <c r="B4716">
        <v>803401</v>
      </c>
      <c r="C4716" t="s">
        <v>318</v>
      </c>
      <c r="D4716">
        <v>2004099</v>
      </c>
      <c r="E4716" t="s">
        <v>245</v>
      </c>
      <c r="F4716" t="s">
        <v>214</v>
      </c>
      <c r="G4716" t="s">
        <v>215</v>
      </c>
      <c r="H4716">
        <v>2</v>
      </c>
      <c r="I4716">
        <v>2017</v>
      </c>
      <c r="J4716">
        <v>1</v>
      </c>
      <c r="L4716">
        <v>23092382</v>
      </c>
      <c r="M4716">
        <v>4.7</v>
      </c>
      <c r="P4716" s="29">
        <f t="shared" si="196"/>
        <v>0.6166666666666667</v>
      </c>
    </row>
    <row r="4717" spans="1:16" hidden="1" x14ac:dyDescent="0.25">
      <c r="A4717">
        <v>192335094</v>
      </c>
      <c r="B4717">
        <v>803401</v>
      </c>
      <c r="C4717" t="s">
        <v>318</v>
      </c>
      <c r="D4717">
        <v>2021600</v>
      </c>
      <c r="E4717" t="s">
        <v>219</v>
      </c>
      <c r="F4717" t="s">
        <v>214</v>
      </c>
      <c r="G4717" t="s">
        <v>215</v>
      </c>
      <c r="H4717">
        <v>2</v>
      </c>
      <c r="I4717">
        <v>2017</v>
      </c>
      <c r="J4717">
        <v>1</v>
      </c>
      <c r="L4717">
        <v>23092794</v>
      </c>
      <c r="M4717">
        <v>5.3</v>
      </c>
      <c r="P4717" s="29">
        <f t="shared" si="196"/>
        <v>0.71666666666666667</v>
      </c>
    </row>
    <row r="4718" spans="1:16" hidden="1" x14ac:dyDescent="0.25">
      <c r="A4718">
        <v>192335094</v>
      </c>
      <c r="B4718">
        <v>803401</v>
      </c>
      <c r="C4718" t="s">
        <v>318</v>
      </c>
      <c r="D4718">
        <v>2021754</v>
      </c>
      <c r="E4718" t="s">
        <v>216</v>
      </c>
      <c r="F4718" t="s">
        <v>214</v>
      </c>
      <c r="G4718" t="s">
        <v>215</v>
      </c>
      <c r="H4718">
        <v>2</v>
      </c>
      <c r="I4718">
        <v>2017</v>
      </c>
      <c r="J4718">
        <v>1</v>
      </c>
      <c r="L4718">
        <v>23092904</v>
      </c>
      <c r="M4718">
        <v>4</v>
      </c>
      <c r="P4718" s="29">
        <f t="shared" si="196"/>
        <v>0.5</v>
      </c>
    </row>
    <row r="4719" spans="1:16" hidden="1" x14ac:dyDescent="0.25">
      <c r="A4719">
        <v>192335094</v>
      </c>
      <c r="B4719">
        <v>803401</v>
      </c>
      <c r="C4719" t="s">
        <v>318</v>
      </c>
      <c r="D4719">
        <v>2021580</v>
      </c>
      <c r="E4719" t="s">
        <v>241</v>
      </c>
      <c r="F4719" t="s">
        <v>214</v>
      </c>
      <c r="G4719" t="s">
        <v>215</v>
      </c>
      <c r="H4719">
        <v>3</v>
      </c>
      <c r="I4719">
        <v>2017</v>
      </c>
      <c r="J4719">
        <v>1</v>
      </c>
      <c r="L4719">
        <v>23093919</v>
      </c>
      <c r="M4719">
        <v>2.5</v>
      </c>
      <c r="P4719" s="29">
        <f t="shared" si="196"/>
        <v>0.25</v>
      </c>
    </row>
    <row r="4720" spans="1:16" hidden="1" x14ac:dyDescent="0.25">
      <c r="A4720">
        <v>192335094</v>
      </c>
      <c r="B4720">
        <v>803401</v>
      </c>
      <c r="C4720" t="s">
        <v>318</v>
      </c>
      <c r="D4720">
        <v>2019271</v>
      </c>
      <c r="E4720" t="s">
        <v>236</v>
      </c>
      <c r="F4720" t="s">
        <v>214</v>
      </c>
      <c r="G4720" t="s">
        <v>215</v>
      </c>
      <c r="H4720">
        <v>2</v>
      </c>
      <c r="I4720">
        <v>2017</v>
      </c>
      <c r="J4720">
        <v>2</v>
      </c>
      <c r="L4720">
        <v>23097910</v>
      </c>
      <c r="M4720">
        <v>6</v>
      </c>
      <c r="P4720" s="29">
        <f t="shared" si="196"/>
        <v>0.83333333333333337</v>
      </c>
    </row>
    <row r="4721" spans="1:16" hidden="1" x14ac:dyDescent="0.25">
      <c r="A4721">
        <v>192335094</v>
      </c>
      <c r="B4721">
        <v>803401</v>
      </c>
      <c r="C4721" t="s">
        <v>318</v>
      </c>
      <c r="D4721">
        <v>2021763</v>
      </c>
      <c r="E4721" t="s">
        <v>298</v>
      </c>
      <c r="F4721" t="s">
        <v>214</v>
      </c>
      <c r="G4721" t="s">
        <v>215</v>
      </c>
      <c r="H4721">
        <v>2</v>
      </c>
      <c r="I4721">
        <v>2017</v>
      </c>
      <c r="J4721">
        <v>2</v>
      </c>
      <c r="L4721">
        <v>23097794</v>
      </c>
      <c r="M4721">
        <v>5</v>
      </c>
      <c r="P4721" s="29">
        <f t="shared" si="196"/>
        <v>0.66666666666666663</v>
      </c>
    </row>
    <row r="4722" spans="1:16" hidden="1" x14ac:dyDescent="0.25">
      <c r="A4722">
        <v>192335094</v>
      </c>
      <c r="B4722">
        <v>803401</v>
      </c>
      <c r="C4722" t="s">
        <v>318</v>
      </c>
      <c r="D4722">
        <v>2021602</v>
      </c>
      <c r="E4722" t="s">
        <v>242</v>
      </c>
      <c r="F4722" t="s">
        <v>214</v>
      </c>
      <c r="G4722" t="s">
        <v>215</v>
      </c>
      <c r="H4722">
        <v>3</v>
      </c>
      <c r="I4722">
        <v>2017</v>
      </c>
      <c r="J4722">
        <v>2</v>
      </c>
      <c r="L4722">
        <v>23101095</v>
      </c>
      <c r="M4722">
        <v>3.1</v>
      </c>
      <c r="P4722" s="29">
        <f t="shared" si="196"/>
        <v>0.35000000000000003</v>
      </c>
    </row>
    <row r="4723" spans="1:16" hidden="1" x14ac:dyDescent="0.25">
      <c r="A4723">
        <v>192335094</v>
      </c>
      <c r="B4723">
        <v>803401</v>
      </c>
      <c r="C4723" t="s">
        <v>318</v>
      </c>
      <c r="D4723">
        <v>2021756</v>
      </c>
      <c r="E4723" t="s">
        <v>253</v>
      </c>
      <c r="F4723" t="s">
        <v>214</v>
      </c>
      <c r="G4723" t="s">
        <v>215</v>
      </c>
      <c r="H4723">
        <v>3</v>
      </c>
      <c r="I4723">
        <v>2017</v>
      </c>
      <c r="J4723">
        <v>2</v>
      </c>
      <c r="L4723">
        <v>23101177</v>
      </c>
      <c r="M4723">
        <v>2.8</v>
      </c>
      <c r="P4723" s="29">
        <f t="shared" si="196"/>
        <v>0.3</v>
      </c>
    </row>
    <row r="4724" spans="1:16" hidden="1" x14ac:dyDescent="0.25">
      <c r="A4724">
        <v>192335094</v>
      </c>
      <c r="B4724">
        <v>803401</v>
      </c>
      <c r="C4724" t="s">
        <v>318</v>
      </c>
      <c r="D4724">
        <v>2021580</v>
      </c>
      <c r="E4724" t="s">
        <v>241</v>
      </c>
      <c r="F4724" t="s">
        <v>214</v>
      </c>
      <c r="G4724" t="s">
        <v>215</v>
      </c>
      <c r="H4724">
        <v>3</v>
      </c>
      <c r="I4724">
        <v>2017</v>
      </c>
      <c r="J4724">
        <v>2</v>
      </c>
      <c r="L4724">
        <v>23101085</v>
      </c>
      <c r="M4724">
        <v>3.2</v>
      </c>
      <c r="P4724" s="29">
        <f t="shared" si="196"/>
        <v>0.3666666666666667</v>
      </c>
    </row>
    <row r="4725" spans="1:16" hidden="1" x14ac:dyDescent="0.25">
      <c r="A4725">
        <v>192335094</v>
      </c>
      <c r="B4725">
        <v>803401</v>
      </c>
      <c r="C4725" t="s">
        <v>318</v>
      </c>
      <c r="D4725">
        <v>2004591</v>
      </c>
      <c r="E4725" t="s">
        <v>271</v>
      </c>
      <c r="F4725" t="s">
        <v>214</v>
      </c>
      <c r="G4725" t="s">
        <v>215</v>
      </c>
      <c r="H4725">
        <v>4</v>
      </c>
      <c r="I4725">
        <v>2018</v>
      </c>
      <c r="J4725">
        <v>1</v>
      </c>
      <c r="L4725">
        <v>23108870</v>
      </c>
      <c r="P4725" s="29" t="str">
        <f t="shared" si="196"/>
        <v>DRP</v>
      </c>
    </row>
    <row r="4726" spans="1:16" hidden="1" x14ac:dyDescent="0.25">
      <c r="A4726">
        <v>192335094</v>
      </c>
      <c r="B4726">
        <v>803401</v>
      </c>
      <c r="C4726" t="s">
        <v>318</v>
      </c>
      <c r="D4726">
        <v>2021756</v>
      </c>
      <c r="E4726" t="s">
        <v>253</v>
      </c>
      <c r="F4726" t="s">
        <v>214</v>
      </c>
      <c r="G4726" t="s">
        <v>215</v>
      </c>
      <c r="H4726">
        <v>2</v>
      </c>
      <c r="I4726">
        <v>2018</v>
      </c>
      <c r="J4726">
        <v>1</v>
      </c>
      <c r="L4726">
        <v>23108117</v>
      </c>
      <c r="M4726">
        <v>4.3</v>
      </c>
      <c r="P4726" s="29">
        <f t="shared" si="196"/>
        <v>0.54999999999999993</v>
      </c>
    </row>
    <row r="4727" spans="1:16" hidden="1" x14ac:dyDescent="0.25">
      <c r="A4727">
        <v>192335094</v>
      </c>
      <c r="B4727">
        <v>803401</v>
      </c>
      <c r="C4727" t="s">
        <v>318</v>
      </c>
      <c r="D4727">
        <v>2021602</v>
      </c>
      <c r="E4727" t="s">
        <v>242</v>
      </c>
      <c r="F4727" t="s">
        <v>214</v>
      </c>
      <c r="G4727" t="s">
        <v>215</v>
      </c>
      <c r="H4727">
        <v>2</v>
      </c>
      <c r="I4727">
        <v>2018</v>
      </c>
      <c r="J4727">
        <v>1</v>
      </c>
      <c r="L4727">
        <v>23108071</v>
      </c>
      <c r="M4727">
        <v>5.5</v>
      </c>
      <c r="P4727" s="29">
        <f t="shared" si="196"/>
        <v>0.75</v>
      </c>
    </row>
    <row r="4728" spans="1:16" hidden="1" x14ac:dyDescent="0.25">
      <c r="A4728">
        <v>192335094</v>
      </c>
      <c r="B4728">
        <v>803401</v>
      </c>
      <c r="C4728" t="s">
        <v>318</v>
      </c>
      <c r="D4728">
        <v>2021580</v>
      </c>
      <c r="E4728" t="s">
        <v>241</v>
      </c>
      <c r="F4728" t="s">
        <v>214</v>
      </c>
      <c r="G4728" t="s">
        <v>215</v>
      </c>
      <c r="H4728">
        <v>2</v>
      </c>
      <c r="I4728">
        <v>2018</v>
      </c>
      <c r="J4728">
        <v>1</v>
      </c>
      <c r="L4728">
        <v>23108051</v>
      </c>
      <c r="M4728">
        <v>4.5</v>
      </c>
      <c r="P4728" s="29">
        <f t="shared" ref="P4728:P4759" si="197">IF(AND(ISNUMBER(M4728),H4728&lt;&gt;4),(M4728-1)/6,IF(H4728=4,"DRP",IF(AND(H4728=3,M4728="NA"),"BAD",IF(AND(H4728=2),"CVL",IF(AND(H4728=1,ISBLANK(M4728)),"NULL","UNK")))))</f>
        <v>0.58333333333333337</v>
      </c>
    </row>
    <row r="4729" spans="1:16" hidden="1" x14ac:dyDescent="0.25">
      <c r="A4729">
        <v>192335094</v>
      </c>
      <c r="B4729">
        <v>803401</v>
      </c>
      <c r="C4729" t="s">
        <v>318</v>
      </c>
      <c r="D4729">
        <v>2005120</v>
      </c>
      <c r="E4729" t="s">
        <v>293</v>
      </c>
      <c r="F4729" t="s">
        <v>214</v>
      </c>
      <c r="G4729" t="s">
        <v>215</v>
      </c>
      <c r="H4729">
        <v>2</v>
      </c>
      <c r="I4729">
        <v>2018</v>
      </c>
      <c r="J4729">
        <v>1</v>
      </c>
      <c r="L4729">
        <v>23107708</v>
      </c>
      <c r="M4729">
        <v>5.5</v>
      </c>
      <c r="P4729" s="29">
        <f t="shared" si="197"/>
        <v>0.75</v>
      </c>
    </row>
    <row r="4730" spans="1:16" hidden="1" x14ac:dyDescent="0.25">
      <c r="A4730">
        <v>192335094</v>
      </c>
      <c r="B4730">
        <v>803401</v>
      </c>
      <c r="C4730" t="s">
        <v>318</v>
      </c>
      <c r="D4730">
        <v>2019272</v>
      </c>
      <c r="E4730" t="s">
        <v>249</v>
      </c>
      <c r="F4730" t="s">
        <v>214</v>
      </c>
      <c r="G4730" t="s">
        <v>215</v>
      </c>
      <c r="H4730">
        <v>2</v>
      </c>
      <c r="I4730">
        <v>2018</v>
      </c>
      <c r="J4730">
        <v>1</v>
      </c>
      <c r="L4730">
        <v>23104906</v>
      </c>
      <c r="M4730">
        <v>5</v>
      </c>
      <c r="P4730" s="29">
        <f t="shared" si="197"/>
        <v>0.66666666666666663</v>
      </c>
    </row>
    <row r="4731" spans="1:16" hidden="1" x14ac:dyDescent="0.25">
      <c r="A4731">
        <v>192335094</v>
      </c>
      <c r="B4731">
        <v>803401</v>
      </c>
      <c r="C4731" t="s">
        <v>318</v>
      </c>
      <c r="D4731">
        <v>2021993</v>
      </c>
      <c r="E4731" t="s">
        <v>256</v>
      </c>
      <c r="F4731" t="s">
        <v>214</v>
      </c>
      <c r="G4731" t="s">
        <v>215</v>
      </c>
      <c r="H4731">
        <v>2</v>
      </c>
      <c r="I4731">
        <v>2018</v>
      </c>
      <c r="J4731">
        <v>2</v>
      </c>
      <c r="L4731">
        <v>23115851</v>
      </c>
      <c r="M4731">
        <v>5.2</v>
      </c>
      <c r="P4731" s="29">
        <f t="shared" si="197"/>
        <v>0.70000000000000007</v>
      </c>
    </row>
    <row r="4732" spans="1:16" hidden="1" x14ac:dyDescent="0.25">
      <c r="A4732">
        <v>192335094</v>
      </c>
      <c r="B4732">
        <v>803401</v>
      </c>
      <c r="C4732" t="s">
        <v>318</v>
      </c>
      <c r="D4732">
        <v>2024862</v>
      </c>
      <c r="E4732" t="s">
        <v>289</v>
      </c>
      <c r="F4732" t="s">
        <v>214</v>
      </c>
      <c r="G4732" t="s">
        <v>215</v>
      </c>
      <c r="H4732">
        <v>2</v>
      </c>
      <c r="I4732">
        <v>2018</v>
      </c>
      <c r="J4732">
        <v>2</v>
      </c>
      <c r="L4732">
        <v>23115892</v>
      </c>
      <c r="M4732">
        <v>5.0999999999999996</v>
      </c>
      <c r="P4732" s="29">
        <f t="shared" si="197"/>
        <v>0.68333333333333324</v>
      </c>
    </row>
    <row r="4733" spans="1:16" hidden="1" x14ac:dyDescent="0.25">
      <c r="A4733">
        <v>192335094</v>
      </c>
      <c r="B4733">
        <v>803401</v>
      </c>
      <c r="C4733" t="s">
        <v>318</v>
      </c>
      <c r="D4733">
        <v>2021596</v>
      </c>
      <c r="E4733" t="s">
        <v>294</v>
      </c>
      <c r="F4733" t="s">
        <v>214</v>
      </c>
      <c r="G4733" t="s">
        <v>215</v>
      </c>
      <c r="H4733">
        <v>2</v>
      </c>
      <c r="I4733">
        <v>2018</v>
      </c>
      <c r="J4733">
        <v>2</v>
      </c>
      <c r="L4733">
        <v>23116284</v>
      </c>
      <c r="M4733">
        <v>5.2</v>
      </c>
      <c r="P4733" s="29">
        <f t="shared" si="197"/>
        <v>0.70000000000000007</v>
      </c>
    </row>
    <row r="4734" spans="1:16" hidden="1" x14ac:dyDescent="0.25">
      <c r="A4734">
        <v>192335094</v>
      </c>
      <c r="B4734">
        <v>803401</v>
      </c>
      <c r="C4734" t="s">
        <v>318</v>
      </c>
      <c r="D4734">
        <v>2021874</v>
      </c>
      <c r="E4734" t="s">
        <v>226</v>
      </c>
      <c r="F4734" t="s">
        <v>214</v>
      </c>
      <c r="G4734" t="s">
        <v>215</v>
      </c>
      <c r="H4734">
        <v>2</v>
      </c>
      <c r="I4734">
        <v>2018</v>
      </c>
      <c r="J4734">
        <v>2</v>
      </c>
      <c r="L4734">
        <v>23115835</v>
      </c>
      <c r="M4734">
        <v>4.5</v>
      </c>
      <c r="P4734" s="29">
        <f t="shared" si="197"/>
        <v>0.58333333333333337</v>
      </c>
    </row>
    <row r="4735" spans="1:16" hidden="1" x14ac:dyDescent="0.25">
      <c r="A4735">
        <v>192335094</v>
      </c>
      <c r="B4735">
        <v>803401</v>
      </c>
      <c r="C4735" t="s">
        <v>318</v>
      </c>
      <c r="D4735">
        <v>2021781</v>
      </c>
      <c r="E4735" t="s">
        <v>235</v>
      </c>
      <c r="F4735" t="s">
        <v>214</v>
      </c>
      <c r="G4735" t="s">
        <v>215</v>
      </c>
      <c r="H4735">
        <v>2</v>
      </c>
      <c r="I4735">
        <v>2018</v>
      </c>
      <c r="J4735">
        <v>2</v>
      </c>
      <c r="L4735">
        <v>23116294</v>
      </c>
      <c r="M4735">
        <v>4.0999999999999996</v>
      </c>
      <c r="P4735" s="29">
        <f t="shared" si="197"/>
        <v>0.51666666666666661</v>
      </c>
    </row>
    <row r="4736" spans="1:16" hidden="1" x14ac:dyDescent="0.25">
      <c r="A4736">
        <v>192335094</v>
      </c>
      <c r="B4736">
        <v>803401</v>
      </c>
      <c r="C4736" t="s">
        <v>318</v>
      </c>
      <c r="D4736">
        <v>2021638</v>
      </c>
      <c r="E4736" t="s">
        <v>250</v>
      </c>
      <c r="F4736" t="s">
        <v>214</v>
      </c>
      <c r="G4736" t="s">
        <v>215</v>
      </c>
      <c r="H4736">
        <v>3</v>
      </c>
      <c r="I4736">
        <v>2018</v>
      </c>
      <c r="J4736">
        <v>2</v>
      </c>
      <c r="L4736">
        <v>23116219</v>
      </c>
      <c r="M4736" t="s">
        <v>221</v>
      </c>
      <c r="P4736" s="29" t="str">
        <f t="shared" si="197"/>
        <v>BAD</v>
      </c>
    </row>
    <row r="4737" spans="1:16" hidden="1" x14ac:dyDescent="0.25">
      <c r="A4737">
        <v>192335094</v>
      </c>
      <c r="B4737">
        <v>803401</v>
      </c>
      <c r="C4737" t="s">
        <v>318</v>
      </c>
      <c r="D4737">
        <v>2004752</v>
      </c>
      <c r="E4737" t="s">
        <v>290</v>
      </c>
      <c r="F4737" t="s">
        <v>214</v>
      </c>
      <c r="G4737" t="s">
        <v>215</v>
      </c>
      <c r="H4737">
        <v>2</v>
      </c>
      <c r="I4737">
        <v>2019</v>
      </c>
      <c r="J4737">
        <v>1</v>
      </c>
      <c r="L4737">
        <v>23123792</v>
      </c>
      <c r="M4737">
        <v>5.5</v>
      </c>
      <c r="P4737" s="29">
        <f t="shared" si="197"/>
        <v>0.75</v>
      </c>
    </row>
    <row r="4738" spans="1:16" hidden="1" x14ac:dyDescent="0.25">
      <c r="A4738">
        <v>192335094</v>
      </c>
      <c r="B4738">
        <v>803401</v>
      </c>
      <c r="C4738" t="s">
        <v>318</v>
      </c>
      <c r="D4738">
        <v>2004591</v>
      </c>
      <c r="E4738" t="s">
        <v>271</v>
      </c>
      <c r="F4738" t="s">
        <v>214</v>
      </c>
      <c r="G4738" t="s">
        <v>215</v>
      </c>
      <c r="H4738">
        <v>2</v>
      </c>
      <c r="I4738">
        <v>2019</v>
      </c>
      <c r="J4738">
        <v>1</v>
      </c>
      <c r="L4738">
        <v>23120027</v>
      </c>
      <c r="M4738">
        <v>5</v>
      </c>
      <c r="P4738" s="29">
        <f t="shared" si="197"/>
        <v>0.66666666666666663</v>
      </c>
    </row>
    <row r="4739" spans="1:16" hidden="1" x14ac:dyDescent="0.25">
      <c r="A4739">
        <v>192335094</v>
      </c>
      <c r="B4739">
        <v>803401</v>
      </c>
      <c r="C4739" t="s">
        <v>318</v>
      </c>
      <c r="D4739">
        <v>2021750</v>
      </c>
      <c r="E4739" t="s">
        <v>296</v>
      </c>
      <c r="F4739" t="s">
        <v>214</v>
      </c>
      <c r="G4739" t="s">
        <v>215</v>
      </c>
      <c r="H4739">
        <v>2</v>
      </c>
      <c r="I4739">
        <v>2019</v>
      </c>
      <c r="J4739">
        <v>1</v>
      </c>
      <c r="L4739">
        <v>23124930</v>
      </c>
      <c r="M4739">
        <v>4.2</v>
      </c>
      <c r="P4739" s="29">
        <f t="shared" si="197"/>
        <v>0.53333333333333333</v>
      </c>
    </row>
    <row r="4740" spans="1:16" hidden="1" x14ac:dyDescent="0.25">
      <c r="A4740">
        <v>192335094</v>
      </c>
      <c r="B4740">
        <v>803401</v>
      </c>
      <c r="C4740" t="s">
        <v>318</v>
      </c>
      <c r="D4740">
        <v>2021725</v>
      </c>
      <c r="E4740" t="s">
        <v>257</v>
      </c>
      <c r="F4740" t="s">
        <v>214</v>
      </c>
      <c r="G4740" t="s">
        <v>215</v>
      </c>
      <c r="H4740">
        <v>2</v>
      </c>
      <c r="I4740">
        <v>2019</v>
      </c>
      <c r="J4740">
        <v>1</v>
      </c>
      <c r="L4740">
        <v>23120004</v>
      </c>
      <c r="M4740">
        <v>4</v>
      </c>
      <c r="P4740" s="29">
        <f t="shared" si="197"/>
        <v>0.5</v>
      </c>
    </row>
    <row r="4741" spans="1:16" hidden="1" x14ac:dyDescent="0.25">
      <c r="A4741">
        <v>192335094</v>
      </c>
      <c r="B4741">
        <v>803401</v>
      </c>
      <c r="C4741" t="s">
        <v>318</v>
      </c>
      <c r="D4741">
        <v>2021679</v>
      </c>
      <c r="E4741" t="s">
        <v>259</v>
      </c>
      <c r="F4741" t="s">
        <v>214</v>
      </c>
      <c r="G4741" t="s">
        <v>215</v>
      </c>
      <c r="H4741">
        <v>2</v>
      </c>
      <c r="I4741">
        <v>2019</v>
      </c>
      <c r="J4741">
        <v>1</v>
      </c>
      <c r="L4741">
        <v>23122095</v>
      </c>
      <c r="M4741">
        <v>5.7</v>
      </c>
      <c r="P4741" s="29">
        <f t="shared" si="197"/>
        <v>0.78333333333333333</v>
      </c>
    </row>
    <row r="4742" spans="1:16" hidden="1" x14ac:dyDescent="0.25">
      <c r="A4742">
        <v>192335094</v>
      </c>
      <c r="B4742">
        <v>803401</v>
      </c>
      <c r="C4742" t="s">
        <v>318</v>
      </c>
      <c r="D4742">
        <v>2021638</v>
      </c>
      <c r="E4742" t="s">
        <v>250</v>
      </c>
      <c r="F4742" t="s">
        <v>214</v>
      </c>
      <c r="G4742" t="s">
        <v>215</v>
      </c>
      <c r="H4742">
        <v>2</v>
      </c>
      <c r="I4742">
        <v>2019</v>
      </c>
      <c r="J4742">
        <v>1</v>
      </c>
      <c r="L4742">
        <v>23122084</v>
      </c>
      <c r="M4742">
        <v>4.3</v>
      </c>
      <c r="P4742" s="29">
        <f t="shared" si="197"/>
        <v>0.54999999999999993</v>
      </c>
    </row>
    <row r="4743" spans="1:16" hidden="1" x14ac:dyDescent="0.25">
      <c r="A4743">
        <v>192335094</v>
      </c>
      <c r="B4743">
        <v>803401</v>
      </c>
      <c r="C4743" t="s">
        <v>318</v>
      </c>
      <c r="D4743">
        <v>2021615</v>
      </c>
      <c r="E4743" t="s">
        <v>255</v>
      </c>
      <c r="F4743" t="s">
        <v>214</v>
      </c>
      <c r="G4743" t="s">
        <v>215</v>
      </c>
      <c r="H4743">
        <v>1</v>
      </c>
      <c r="I4743">
        <v>2019</v>
      </c>
      <c r="J4743">
        <v>2</v>
      </c>
      <c r="L4743">
        <v>23129300</v>
      </c>
      <c r="P4743" s="29" t="str">
        <f t="shared" si="197"/>
        <v>NULL</v>
      </c>
    </row>
    <row r="4744" spans="1:16" hidden="1" x14ac:dyDescent="0.25">
      <c r="A4744">
        <v>192335094</v>
      </c>
      <c r="B4744">
        <v>803401</v>
      </c>
      <c r="C4744" t="s">
        <v>318</v>
      </c>
      <c r="D4744">
        <v>2021631</v>
      </c>
      <c r="E4744" t="s">
        <v>302</v>
      </c>
      <c r="F4744" t="s">
        <v>214</v>
      </c>
      <c r="G4744" t="s">
        <v>215</v>
      </c>
      <c r="H4744">
        <v>1</v>
      </c>
      <c r="I4744">
        <v>2019</v>
      </c>
      <c r="J4744">
        <v>2</v>
      </c>
      <c r="L4744">
        <v>23129790</v>
      </c>
      <c r="P4744" s="29" t="str">
        <f t="shared" si="197"/>
        <v>NULL</v>
      </c>
    </row>
    <row r="4745" spans="1:16" hidden="1" x14ac:dyDescent="0.25">
      <c r="A4745">
        <v>192335094</v>
      </c>
      <c r="B4745">
        <v>803401</v>
      </c>
      <c r="C4745" t="s">
        <v>318</v>
      </c>
      <c r="D4745">
        <v>2004586</v>
      </c>
      <c r="E4745" t="s">
        <v>325</v>
      </c>
      <c r="F4745" t="s">
        <v>214</v>
      </c>
      <c r="G4745" t="s">
        <v>215</v>
      </c>
      <c r="H4745">
        <v>1</v>
      </c>
      <c r="I4745">
        <v>2019</v>
      </c>
      <c r="J4745">
        <v>2</v>
      </c>
      <c r="L4745">
        <v>23131205</v>
      </c>
      <c r="P4745" s="29" t="str">
        <f t="shared" si="197"/>
        <v>NULL</v>
      </c>
    </row>
    <row r="4746" spans="1:16" hidden="1" x14ac:dyDescent="0.25">
      <c r="A4746">
        <v>192335094</v>
      </c>
      <c r="B4746">
        <v>803401</v>
      </c>
      <c r="C4746" t="s">
        <v>318</v>
      </c>
      <c r="D4746">
        <v>2021865</v>
      </c>
      <c r="E4746" t="s">
        <v>301</v>
      </c>
      <c r="F4746" t="s">
        <v>214</v>
      </c>
      <c r="G4746" t="s">
        <v>215</v>
      </c>
      <c r="H4746">
        <v>1</v>
      </c>
      <c r="I4746">
        <v>2019</v>
      </c>
      <c r="J4746">
        <v>2</v>
      </c>
      <c r="L4746">
        <v>23130441</v>
      </c>
      <c r="P4746" s="29" t="str">
        <f t="shared" si="197"/>
        <v>NULL</v>
      </c>
    </row>
    <row r="4747" spans="1:16" hidden="1" x14ac:dyDescent="0.25">
      <c r="A4747">
        <v>192335094</v>
      </c>
      <c r="B4747">
        <v>803401</v>
      </c>
      <c r="C4747" t="s">
        <v>318</v>
      </c>
      <c r="D4747">
        <v>2021787</v>
      </c>
      <c r="E4747" t="s">
        <v>292</v>
      </c>
      <c r="F4747" t="s">
        <v>214</v>
      </c>
      <c r="G4747" t="s">
        <v>215</v>
      </c>
      <c r="H4747">
        <v>1</v>
      </c>
      <c r="I4747">
        <v>2019</v>
      </c>
      <c r="J4747">
        <v>2</v>
      </c>
      <c r="L4747">
        <v>23129786</v>
      </c>
      <c r="P4747" s="29" t="str">
        <f t="shared" si="197"/>
        <v>NULL</v>
      </c>
    </row>
    <row r="4748" spans="1:16" hidden="1" x14ac:dyDescent="0.25">
      <c r="A4748">
        <v>192335094</v>
      </c>
      <c r="B4748">
        <v>803401</v>
      </c>
      <c r="C4748" t="s">
        <v>318</v>
      </c>
      <c r="D4748">
        <v>2004587</v>
      </c>
      <c r="E4748" t="s">
        <v>288</v>
      </c>
      <c r="F4748" t="s">
        <v>214</v>
      </c>
      <c r="G4748" t="s">
        <v>215</v>
      </c>
      <c r="H4748">
        <v>1</v>
      </c>
      <c r="I4748">
        <v>2019</v>
      </c>
      <c r="J4748">
        <v>2</v>
      </c>
      <c r="L4748">
        <v>23130324</v>
      </c>
      <c r="P4748" s="29" t="str">
        <f t="shared" si="197"/>
        <v>NULL</v>
      </c>
    </row>
    <row r="4749" spans="1:16" hidden="1" x14ac:dyDescent="0.25">
      <c r="A4749">
        <v>192335094</v>
      </c>
      <c r="B4749">
        <v>803401</v>
      </c>
      <c r="C4749" t="s">
        <v>318</v>
      </c>
      <c r="D4749">
        <v>2021591</v>
      </c>
      <c r="E4749" t="s">
        <v>240</v>
      </c>
      <c r="F4749" t="s">
        <v>214</v>
      </c>
      <c r="G4749" t="s">
        <v>215</v>
      </c>
      <c r="H4749">
        <v>1</v>
      </c>
      <c r="I4749">
        <v>2019</v>
      </c>
      <c r="J4749">
        <v>2</v>
      </c>
      <c r="L4749">
        <v>23130356</v>
      </c>
      <c r="P4749" s="29" t="str">
        <f t="shared" si="197"/>
        <v>NULL</v>
      </c>
    </row>
    <row r="4750" spans="1:16" hidden="1" x14ac:dyDescent="0.25">
      <c r="A4750">
        <v>192348617</v>
      </c>
      <c r="B4750">
        <v>803401</v>
      </c>
      <c r="C4750" t="s">
        <v>318</v>
      </c>
      <c r="D4750">
        <v>2005118</v>
      </c>
      <c r="E4750" t="s">
        <v>223</v>
      </c>
      <c r="F4750" t="s">
        <v>214</v>
      </c>
      <c r="G4750" t="s">
        <v>215</v>
      </c>
      <c r="H4750">
        <v>2</v>
      </c>
      <c r="I4750">
        <v>2016</v>
      </c>
      <c r="J4750">
        <v>1</v>
      </c>
      <c r="L4750">
        <v>23081294</v>
      </c>
      <c r="M4750">
        <v>4.2</v>
      </c>
      <c r="P4750" s="29">
        <f t="shared" si="197"/>
        <v>0.53333333333333333</v>
      </c>
    </row>
    <row r="4751" spans="1:16" hidden="1" x14ac:dyDescent="0.25">
      <c r="A4751">
        <v>192348617</v>
      </c>
      <c r="B4751">
        <v>803401</v>
      </c>
      <c r="C4751" t="s">
        <v>318</v>
      </c>
      <c r="D4751">
        <v>2021754</v>
      </c>
      <c r="E4751" t="s">
        <v>216</v>
      </c>
      <c r="F4751" t="s">
        <v>214</v>
      </c>
      <c r="G4751" t="s">
        <v>215</v>
      </c>
      <c r="H4751">
        <v>2</v>
      </c>
      <c r="I4751">
        <v>2016</v>
      </c>
      <c r="J4751">
        <v>1</v>
      </c>
      <c r="L4751">
        <v>23081097</v>
      </c>
      <c r="M4751">
        <v>5.9</v>
      </c>
      <c r="P4751" s="29">
        <f t="shared" si="197"/>
        <v>0.81666666666666676</v>
      </c>
    </row>
    <row r="4752" spans="1:16" hidden="1" x14ac:dyDescent="0.25">
      <c r="A4752">
        <v>192348617</v>
      </c>
      <c r="B4752">
        <v>803401</v>
      </c>
      <c r="C4752" t="s">
        <v>318</v>
      </c>
      <c r="D4752">
        <v>2005102</v>
      </c>
      <c r="E4752" t="s">
        <v>218</v>
      </c>
      <c r="F4752" t="s">
        <v>214</v>
      </c>
      <c r="G4752" t="s">
        <v>215</v>
      </c>
      <c r="H4752">
        <v>2</v>
      </c>
      <c r="I4752">
        <v>2016</v>
      </c>
      <c r="J4752">
        <v>1</v>
      </c>
      <c r="L4752">
        <v>23081383</v>
      </c>
      <c r="M4752">
        <v>5.8</v>
      </c>
      <c r="P4752" s="29">
        <f t="shared" si="197"/>
        <v>0.79999999999999993</v>
      </c>
    </row>
    <row r="4753" spans="1:16" hidden="1" x14ac:dyDescent="0.25">
      <c r="A4753">
        <v>192348617</v>
      </c>
      <c r="B4753">
        <v>803401</v>
      </c>
      <c r="C4753" t="s">
        <v>318</v>
      </c>
      <c r="D4753">
        <v>2005099</v>
      </c>
      <c r="E4753" t="s">
        <v>217</v>
      </c>
      <c r="F4753" t="s">
        <v>214</v>
      </c>
      <c r="G4753" t="s">
        <v>215</v>
      </c>
      <c r="H4753">
        <v>2</v>
      </c>
      <c r="I4753">
        <v>2016</v>
      </c>
      <c r="J4753">
        <v>1</v>
      </c>
      <c r="L4753">
        <v>23081376</v>
      </c>
      <c r="M4753">
        <v>5.5</v>
      </c>
      <c r="P4753" s="29">
        <f t="shared" si="197"/>
        <v>0.75</v>
      </c>
    </row>
    <row r="4754" spans="1:16" hidden="1" x14ac:dyDescent="0.25">
      <c r="A4754">
        <v>192348617</v>
      </c>
      <c r="B4754">
        <v>803401</v>
      </c>
      <c r="C4754" t="s">
        <v>318</v>
      </c>
      <c r="D4754">
        <v>2021600</v>
      </c>
      <c r="E4754" t="s">
        <v>219</v>
      </c>
      <c r="F4754" t="s">
        <v>214</v>
      </c>
      <c r="G4754" t="s">
        <v>215</v>
      </c>
      <c r="H4754">
        <v>2</v>
      </c>
      <c r="I4754">
        <v>2016</v>
      </c>
      <c r="J4754">
        <v>1</v>
      </c>
      <c r="L4754">
        <v>23081081</v>
      </c>
      <c r="M4754">
        <v>5</v>
      </c>
      <c r="P4754" s="29">
        <f t="shared" si="197"/>
        <v>0.66666666666666663</v>
      </c>
    </row>
    <row r="4755" spans="1:16" hidden="1" x14ac:dyDescent="0.25">
      <c r="A4755">
        <v>192348617</v>
      </c>
      <c r="B4755">
        <v>803401</v>
      </c>
      <c r="C4755" t="s">
        <v>318</v>
      </c>
      <c r="D4755">
        <v>2004098</v>
      </c>
      <c r="E4755" t="s">
        <v>213</v>
      </c>
      <c r="F4755" t="s">
        <v>214</v>
      </c>
      <c r="G4755" t="s">
        <v>215</v>
      </c>
      <c r="H4755">
        <v>2</v>
      </c>
      <c r="I4755">
        <v>2016</v>
      </c>
      <c r="J4755">
        <v>1</v>
      </c>
      <c r="L4755">
        <v>23081502</v>
      </c>
      <c r="M4755">
        <v>5.3</v>
      </c>
      <c r="P4755" s="29">
        <f t="shared" si="197"/>
        <v>0.71666666666666667</v>
      </c>
    </row>
    <row r="4756" spans="1:16" hidden="1" x14ac:dyDescent="0.25">
      <c r="A4756">
        <v>192348617</v>
      </c>
      <c r="B4756">
        <v>803401</v>
      </c>
      <c r="C4756" t="s">
        <v>318</v>
      </c>
      <c r="D4756">
        <v>2021763</v>
      </c>
      <c r="E4756" t="s">
        <v>298</v>
      </c>
      <c r="F4756" t="s">
        <v>214</v>
      </c>
      <c r="G4756" t="s">
        <v>215</v>
      </c>
      <c r="H4756">
        <v>2</v>
      </c>
      <c r="I4756">
        <v>2016</v>
      </c>
      <c r="J4756">
        <v>2</v>
      </c>
      <c r="L4756">
        <v>23086845</v>
      </c>
      <c r="M4756">
        <v>4</v>
      </c>
      <c r="P4756" s="29">
        <f t="shared" si="197"/>
        <v>0.5</v>
      </c>
    </row>
    <row r="4757" spans="1:16" hidden="1" x14ac:dyDescent="0.25">
      <c r="A4757">
        <v>192348617</v>
      </c>
      <c r="B4757">
        <v>803401</v>
      </c>
      <c r="C4757" t="s">
        <v>318</v>
      </c>
      <c r="D4757">
        <v>2004112</v>
      </c>
      <c r="E4757" t="s">
        <v>244</v>
      </c>
      <c r="F4757" t="s">
        <v>214</v>
      </c>
      <c r="G4757" t="s">
        <v>215</v>
      </c>
      <c r="H4757">
        <v>2</v>
      </c>
      <c r="I4757">
        <v>2016</v>
      </c>
      <c r="J4757">
        <v>2</v>
      </c>
      <c r="L4757">
        <v>23085449</v>
      </c>
      <c r="M4757">
        <v>7</v>
      </c>
      <c r="P4757" s="29">
        <f t="shared" si="197"/>
        <v>1</v>
      </c>
    </row>
    <row r="4758" spans="1:16" hidden="1" x14ac:dyDescent="0.25">
      <c r="A4758">
        <v>192348617</v>
      </c>
      <c r="B4758">
        <v>803401</v>
      </c>
      <c r="C4758" t="s">
        <v>318</v>
      </c>
      <c r="D4758">
        <v>2021580</v>
      </c>
      <c r="E4758" t="s">
        <v>241</v>
      </c>
      <c r="F4758" t="s">
        <v>214</v>
      </c>
      <c r="G4758" t="s">
        <v>215</v>
      </c>
      <c r="H4758">
        <v>3</v>
      </c>
      <c r="I4758">
        <v>2016</v>
      </c>
      <c r="J4758">
        <v>2</v>
      </c>
      <c r="L4758">
        <v>23086826</v>
      </c>
      <c r="M4758">
        <v>3.2</v>
      </c>
      <c r="P4758" s="29">
        <f t="shared" si="197"/>
        <v>0.3666666666666667</v>
      </c>
    </row>
    <row r="4759" spans="1:16" hidden="1" x14ac:dyDescent="0.25">
      <c r="A4759">
        <v>192348617</v>
      </c>
      <c r="B4759">
        <v>803401</v>
      </c>
      <c r="C4759" t="s">
        <v>318</v>
      </c>
      <c r="D4759">
        <v>2021602</v>
      </c>
      <c r="E4759" t="s">
        <v>242</v>
      </c>
      <c r="F4759" t="s">
        <v>214</v>
      </c>
      <c r="G4759" t="s">
        <v>215</v>
      </c>
      <c r="H4759">
        <v>3</v>
      </c>
      <c r="I4759">
        <v>2016</v>
      </c>
      <c r="J4759">
        <v>2</v>
      </c>
      <c r="L4759">
        <v>23086747</v>
      </c>
      <c r="M4759">
        <v>3.4</v>
      </c>
      <c r="P4759" s="29">
        <f t="shared" si="197"/>
        <v>0.39999999999999997</v>
      </c>
    </row>
    <row r="4760" spans="1:16" hidden="1" x14ac:dyDescent="0.25">
      <c r="A4760">
        <v>192348617</v>
      </c>
      <c r="B4760">
        <v>803401</v>
      </c>
      <c r="C4760" t="s">
        <v>318</v>
      </c>
      <c r="D4760">
        <v>2021756</v>
      </c>
      <c r="E4760" t="s">
        <v>253</v>
      </c>
      <c r="F4760" t="s">
        <v>214</v>
      </c>
      <c r="G4760" t="s">
        <v>215</v>
      </c>
      <c r="H4760">
        <v>3</v>
      </c>
      <c r="I4760">
        <v>2016</v>
      </c>
      <c r="J4760">
        <v>2</v>
      </c>
      <c r="L4760">
        <v>23086840</v>
      </c>
      <c r="M4760">
        <v>3.2</v>
      </c>
      <c r="P4760" s="29">
        <f t="shared" ref="P4760:P4791" si="198">IF(AND(ISNUMBER(M4760),H4760&lt;&gt;4),(M4760-1)/6,IF(H4760=4,"DRP",IF(AND(H4760=3,M4760="NA"),"BAD",IF(AND(H4760=2),"CVL",IF(AND(H4760=1,ISBLANK(M4760)),"NULL","UNK")))))</f>
        <v>0.3666666666666667</v>
      </c>
    </row>
    <row r="4761" spans="1:16" hidden="1" x14ac:dyDescent="0.25">
      <c r="A4761">
        <v>192348617</v>
      </c>
      <c r="B4761">
        <v>803401</v>
      </c>
      <c r="C4761" t="s">
        <v>318</v>
      </c>
      <c r="D4761">
        <v>2005117</v>
      </c>
      <c r="E4761" t="s">
        <v>220</v>
      </c>
      <c r="F4761" t="s">
        <v>214</v>
      </c>
      <c r="G4761" t="s">
        <v>215</v>
      </c>
      <c r="H4761">
        <v>3</v>
      </c>
      <c r="I4761">
        <v>2016</v>
      </c>
      <c r="J4761">
        <v>2</v>
      </c>
      <c r="L4761">
        <v>23084475</v>
      </c>
      <c r="M4761">
        <v>3.7</v>
      </c>
      <c r="P4761" s="29">
        <f t="shared" si="198"/>
        <v>0.45</v>
      </c>
    </row>
    <row r="4762" spans="1:16" hidden="1" x14ac:dyDescent="0.25">
      <c r="A4762">
        <v>192348617</v>
      </c>
      <c r="B4762">
        <v>803401</v>
      </c>
      <c r="C4762" t="s">
        <v>318</v>
      </c>
      <c r="D4762">
        <v>2021756</v>
      </c>
      <c r="E4762" t="s">
        <v>253</v>
      </c>
      <c r="F4762" t="s">
        <v>214</v>
      </c>
      <c r="G4762" t="s">
        <v>215</v>
      </c>
      <c r="H4762">
        <v>2</v>
      </c>
      <c r="I4762">
        <v>2017</v>
      </c>
      <c r="J4762">
        <v>1</v>
      </c>
      <c r="L4762">
        <v>23093908</v>
      </c>
      <c r="M4762">
        <v>5.3</v>
      </c>
      <c r="P4762" s="29">
        <f t="shared" si="198"/>
        <v>0.71666666666666667</v>
      </c>
    </row>
    <row r="4763" spans="1:16" hidden="1" x14ac:dyDescent="0.25">
      <c r="A4763">
        <v>192348617</v>
      </c>
      <c r="B4763">
        <v>803401</v>
      </c>
      <c r="C4763" t="s">
        <v>318</v>
      </c>
      <c r="D4763">
        <v>2021580</v>
      </c>
      <c r="E4763" t="s">
        <v>241</v>
      </c>
      <c r="F4763" t="s">
        <v>214</v>
      </c>
      <c r="G4763" t="s">
        <v>215</v>
      </c>
      <c r="H4763">
        <v>3</v>
      </c>
      <c r="I4763">
        <v>2017</v>
      </c>
      <c r="J4763">
        <v>1</v>
      </c>
      <c r="L4763">
        <v>23093919</v>
      </c>
      <c r="M4763">
        <v>3.3</v>
      </c>
      <c r="P4763" s="29">
        <f t="shared" si="198"/>
        <v>0.3833333333333333</v>
      </c>
    </row>
    <row r="4764" spans="1:16" hidden="1" x14ac:dyDescent="0.25">
      <c r="A4764">
        <v>192348617</v>
      </c>
      <c r="B4764">
        <v>803401</v>
      </c>
      <c r="C4764" t="s">
        <v>318</v>
      </c>
      <c r="D4764">
        <v>2021602</v>
      </c>
      <c r="E4764" t="s">
        <v>242</v>
      </c>
      <c r="F4764" t="s">
        <v>214</v>
      </c>
      <c r="G4764" t="s">
        <v>215</v>
      </c>
      <c r="H4764">
        <v>3</v>
      </c>
      <c r="I4764">
        <v>2017</v>
      </c>
      <c r="J4764">
        <v>1</v>
      </c>
      <c r="L4764">
        <v>23095499</v>
      </c>
      <c r="M4764">
        <v>3.5</v>
      </c>
      <c r="P4764" s="29">
        <f t="shared" si="198"/>
        <v>0.41666666666666669</v>
      </c>
    </row>
    <row r="4765" spans="1:16" hidden="1" x14ac:dyDescent="0.25">
      <c r="A4765">
        <v>192348617</v>
      </c>
      <c r="B4765">
        <v>803401</v>
      </c>
      <c r="C4765" t="s">
        <v>318</v>
      </c>
      <c r="D4765">
        <v>2005117</v>
      </c>
      <c r="E4765" t="s">
        <v>220</v>
      </c>
      <c r="F4765" t="s">
        <v>214</v>
      </c>
      <c r="G4765" t="s">
        <v>215</v>
      </c>
      <c r="H4765">
        <v>2</v>
      </c>
      <c r="I4765">
        <v>2017</v>
      </c>
      <c r="J4765">
        <v>1</v>
      </c>
      <c r="L4765">
        <v>23091397</v>
      </c>
      <c r="M4765">
        <v>4.9000000000000004</v>
      </c>
      <c r="P4765" s="29">
        <f t="shared" si="198"/>
        <v>0.65</v>
      </c>
    </row>
    <row r="4766" spans="1:16" hidden="1" x14ac:dyDescent="0.25">
      <c r="A4766">
        <v>192348617</v>
      </c>
      <c r="B4766">
        <v>803401</v>
      </c>
      <c r="C4766" t="s">
        <v>318</v>
      </c>
      <c r="D4766">
        <v>2005131</v>
      </c>
      <c r="E4766" t="s">
        <v>228</v>
      </c>
      <c r="F4766" t="s">
        <v>214</v>
      </c>
      <c r="G4766" t="s">
        <v>215</v>
      </c>
      <c r="H4766">
        <v>2</v>
      </c>
      <c r="I4766">
        <v>2017</v>
      </c>
      <c r="J4766">
        <v>1</v>
      </c>
      <c r="L4766">
        <v>23093316</v>
      </c>
      <c r="M4766">
        <v>5.4</v>
      </c>
      <c r="P4766" s="29">
        <f t="shared" si="198"/>
        <v>0.73333333333333339</v>
      </c>
    </row>
    <row r="4767" spans="1:16" hidden="1" x14ac:dyDescent="0.25">
      <c r="A4767">
        <v>192348617</v>
      </c>
      <c r="B4767">
        <v>803401</v>
      </c>
      <c r="C4767" t="s">
        <v>318</v>
      </c>
      <c r="D4767">
        <v>2004099</v>
      </c>
      <c r="E4767" t="s">
        <v>245</v>
      </c>
      <c r="F4767" t="s">
        <v>214</v>
      </c>
      <c r="G4767" t="s">
        <v>215</v>
      </c>
      <c r="H4767">
        <v>2</v>
      </c>
      <c r="I4767">
        <v>2017</v>
      </c>
      <c r="J4767">
        <v>1</v>
      </c>
      <c r="L4767">
        <v>23092377</v>
      </c>
      <c r="M4767">
        <v>5.5</v>
      </c>
      <c r="P4767" s="29">
        <f t="shared" si="198"/>
        <v>0.75</v>
      </c>
    </row>
    <row r="4768" spans="1:16" hidden="1" x14ac:dyDescent="0.25">
      <c r="A4768">
        <v>192348617</v>
      </c>
      <c r="B4768">
        <v>803401</v>
      </c>
      <c r="C4768" t="s">
        <v>318</v>
      </c>
      <c r="D4768">
        <v>2004116</v>
      </c>
      <c r="E4768" t="s">
        <v>229</v>
      </c>
      <c r="F4768" t="s">
        <v>214</v>
      </c>
      <c r="G4768" t="s">
        <v>215</v>
      </c>
      <c r="H4768">
        <v>2</v>
      </c>
      <c r="I4768">
        <v>2017</v>
      </c>
      <c r="J4768">
        <v>1</v>
      </c>
      <c r="L4768">
        <v>23092375</v>
      </c>
      <c r="M4768">
        <v>6.4</v>
      </c>
      <c r="P4768" s="29">
        <f t="shared" si="198"/>
        <v>0.9</v>
      </c>
    </row>
    <row r="4769" spans="1:16" hidden="1" x14ac:dyDescent="0.25">
      <c r="A4769">
        <v>192348617</v>
      </c>
      <c r="B4769">
        <v>803401</v>
      </c>
      <c r="C4769" t="s">
        <v>318</v>
      </c>
      <c r="D4769">
        <v>2004116</v>
      </c>
      <c r="E4769" t="s">
        <v>229</v>
      </c>
      <c r="F4769" t="s">
        <v>214</v>
      </c>
      <c r="G4769" t="s">
        <v>215</v>
      </c>
      <c r="H4769">
        <v>4</v>
      </c>
      <c r="I4769">
        <v>2017</v>
      </c>
      <c r="J4769">
        <v>1</v>
      </c>
      <c r="L4769">
        <v>23092358</v>
      </c>
      <c r="P4769" s="29" t="str">
        <f t="shared" si="198"/>
        <v>DRP</v>
      </c>
    </row>
    <row r="4770" spans="1:16" hidden="1" x14ac:dyDescent="0.25">
      <c r="A4770">
        <v>192348617</v>
      </c>
      <c r="B4770">
        <v>803401</v>
      </c>
      <c r="C4770" t="s">
        <v>318</v>
      </c>
      <c r="D4770">
        <v>2004591</v>
      </c>
      <c r="E4770" t="s">
        <v>271</v>
      </c>
      <c r="F4770" t="s">
        <v>214</v>
      </c>
      <c r="G4770" t="s">
        <v>215</v>
      </c>
      <c r="H4770">
        <v>4</v>
      </c>
      <c r="I4770">
        <v>2017</v>
      </c>
      <c r="J4770">
        <v>2</v>
      </c>
      <c r="L4770">
        <v>23097625</v>
      </c>
      <c r="P4770" s="29" t="str">
        <f t="shared" si="198"/>
        <v>DRP</v>
      </c>
    </row>
    <row r="4771" spans="1:16" hidden="1" x14ac:dyDescent="0.25">
      <c r="A4771">
        <v>192348617</v>
      </c>
      <c r="B4771">
        <v>803401</v>
      </c>
      <c r="C4771" t="s">
        <v>318</v>
      </c>
      <c r="D4771">
        <v>2021602</v>
      </c>
      <c r="E4771" t="s">
        <v>242</v>
      </c>
      <c r="F4771" t="s">
        <v>214</v>
      </c>
      <c r="G4771" t="s">
        <v>215</v>
      </c>
      <c r="H4771">
        <v>2</v>
      </c>
      <c r="I4771">
        <v>2017</v>
      </c>
      <c r="J4771">
        <v>2</v>
      </c>
      <c r="L4771">
        <v>23101093</v>
      </c>
      <c r="M4771">
        <v>4.0999999999999996</v>
      </c>
      <c r="P4771" s="29">
        <f t="shared" si="198"/>
        <v>0.51666666666666661</v>
      </c>
    </row>
    <row r="4772" spans="1:16" hidden="1" x14ac:dyDescent="0.25">
      <c r="A4772">
        <v>192348617</v>
      </c>
      <c r="B4772">
        <v>803401</v>
      </c>
      <c r="C4772" t="s">
        <v>318</v>
      </c>
      <c r="D4772">
        <v>2021580</v>
      </c>
      <c r="E4772" t="s">
        <v>241</v>
      </c>
      <c r="F4772" t="s">
        <v>214</v>
      </c>
      <c r="G4772" t="s">
        <v>215</v>
      </c>
      <c r="H4772">
        <v>2</v>
      </c>
      <c r="I4772">
        <v>2017</v>
      </c>
      <c r="J4772">
        <v>2</v>
      </c>
      <c r="L4772">
        <v>23101085</v>
      </c>
      <c r="M4772">
        <v>4</v>
      </c>
      <c r="P4772" s="29">
        <f t="shared" si="198"/>
        <v>0.5</v>
      </c>
    </row>
    <row r="4773" spans="1:16" hidden="1" x14ac:dyDescent="0.25">
      <c r="A4773">
        <v>192348617</v>
      </c>
      <c r="B4773">
        <v>803401</v>
      </c>
      <c r="C4773" t="s">
        <v>318</v>
      </c>
      <c r="D4773">
        <v>2005120</v>
      </c>
      <c r="E4773" t="s">
        <v>293</v>
      </c>
      <c r="F4773" t="s">
        <v>214</v>
      </c>
      <c r="G4773" t="s">
        <v>215</v>
      </c>
      <c r="H4773">
        <v>2</v>
      </c>
      <c r="I4773">
        <v>2017</v>
      </c>
      <c r="J4773">
        <v>2</v>
      </c>
      <c r="M4773">
        <v>5.9</v>
      </c>
      <c r="N4773" t="s">
        <v>231</v>
      </c>
      <c r="P4773" s="29">
        <f t="shared" si="198"/>
        <v>0.81666666666666676</v>
      </c>
    </row>
    <row r="4774" spans="1:16" hidden="1" x14ac:dyDescent="0.25">
      <c r="A4774">
        <v>192348617</v>
      </c>
      <c r="B4774">
        <v>803401</v>
      </c>
      <c r="C4774" t="s">
        <v>318</v>
      </c>
      <c r="D4774">
        <v>2021874</v>
      </c>
      <c r="E4774" t="s">
        <v>226</v>
      </c>
      <c r="F4774" t="s">
        <v>214</v>
      </c>
      <c r="G4774" t="s">
        <v>215</v>
      </c>
      <c r="H4774">
        <v>2</v>
      </c>
      <c r="I4774">
        <v>2018</v>
      </c>
      <c r="J4774">
        <v>1</v>
      </c>
      <c r="L4774">
        <v>23109663</v>
      </c>
      <c r="M4774">
        <v>5.6</v>
      </c>
      <c r="P4774" s="29">
        <f t="shared" si="198"/>
        <v>0.76666666666666661</v>
      </c>
    </row>
    <row r="4775" spans="1:16" hidden="1" x14ac:dyDescent="0.25">
      <c r="A4775">
        <v>192348617</v>
      </c>
      <c r="B4775">
        <v>803401</v>
      </c>
      <c r="C4775" t="s">
        <v>318</v>
      </c>
      <c r="D4775">
        <v>2021993</v>
      </c>
      <c r="E4775" t="s">
        <v>256</v>
      </c>
      <c r="F4775" t="s">
        <v>214</v>
      </c>
      <c r="G4775" t="s">
        <v>215</v>
      </c>
      <c r="H4775">
        <v>3</v>
      </c>
      <c r="I4775">
        <v>2018</v>
      </c>
      <c r="J4775">
        <v>1</v>
      </c>
      <c r="L4775">
        <v>23107716</v>
      </c>
      <c r="M4775">
        <v>3.4</v>
      </c>
      <c r="P4775" s="29">
        <f t="shared" si="198"/>
        <v>0.39999999999999997</v>
      </c>
    </row>
    <row r="4776" spans="1:16" hidden="1" x14ac:dyDescent="0.25">
      <c r="A4776">
        <v>192348617</v>
      </c>
      <c r="B4776">
        <v>803401</v>
      </c>
      <c r="C4776" t="s">
        <v>318</v>
      </c>
      <c r="D4776">
        <v>2024862</v>
      </c>
      <c r="E4776" t="s">
        <v>289</v>
      </c>
      <c r="F4776" t="s">
        <v>214</v>
      </c>
      <c r="G4776" t="s">
        <v>215</v>
      </c>
      <c r="H4776">
        <v>2</v>
      </c>
      <c r="I4776">
        <v>2018</v>
      </c>
      <c r="J4776">
        <v>1</v>
      </c>
      <c r="L4776">
        <v>23107752</v>
      </c>
      <c r="M4776">
        <v>5.4</v>
      </c>
      <c r="P4776" s="29">
        <f t="shared" si="198"/>
        <v>0.73333333333333339</v>
      </c>
    </row>
    <row r="4777" spans="1:16" hidden="1" x14ac:dyDescent="0.25">
      <c r="A4777">
        <v>192348617</v>
      </c>
      <c r="B4777">
        <v>803401</v>
      </c>
      <c r="C4777" t="s">
        <v>318</v>
      </c>
      <c r="D4777">
        <v>2019271</v>
      </c>
      <c r="E4777" t="s">
        <v>236</v>
      </c>
      <c r="F4777" t="s">
        <v>214</v>
      </c>
      <c r="G4777" t="s">
        <v>215</v>
      </c>
      <c r="H4777">
        <v>4</v>
      </c>
      <c r="I4777">
        <v>2018</v>
      </c>
      <c r="J4777">
        <v>1</v>
      </c>
      <c r="L4777">
        <v>23106549</v>
      </c>
      <c r="P4777" s="29" t="str">
        <f t="shared" si="198"/>
        <v>DRP</v>
      </c>
    </row>
    <row r="4778" spans="1:16" hidden="1" x14ac:dyDescent="0.25">
      <c r="A4778">
        <v>192348617</v>
      </c>
      <c r="B4778">
        <v>803401</v>
      </c>
      <c r="C4778" t="s">
        <v>318</v>
      </c>
      <c r="D4778">
        <v>2019271</v>
      </c>
      <c r="E4778" t="s">
        <v>236</v>
      </c>
      <c r="F4778" t="s">
        <v>214</v>
      </c>
      <c r="G4778" t="s">
        <v>215</v>
      </c>
      <c r="H4778">
        <v>4</v>
      </c>
      <c r="I4778">
        <v>2018</v>
      </c>
      <c r="J4778">
        <v>1</v>
      </c>
      <c r="L4778">
        <v>23104770</v>
      </c>
      <c r="P4778" s="29" t="str">
        <f t="shared" si="198"/>
        <v>DRP</v>
      </c>
    </row>
    <row r="4779" spans="1:16" hidden="1" x14ac:dyDescent="0.25">
      <c r="A4779">
        <v>192348617</v>
      </c>
      <c r="B4779">
        <v>803401</v>
      </c>
      <c r="C4779" t="s">
        <v>318</v>
      </c>
      <c r="D4779">
        <v>2021781</v>
      </c>
      <c r="E4779" t="s">
        <v>235</v>
      </c>
      <c r="F4779" t="s">
        <v>214</v>
      </c>
      <c r="G4779" t="s">
        <v>215</v>
      </c>
      <c r="H4779">
        <v>2</v>
      </c>
      <c r="I4779">
        <v>2018</v>
      </c>
      <c r="J4779">
        <v>1</v>
      </c>
      <c r="L4779">
        <v>23108207</v>
      </c>
      <c r="M4779">
        <v>4.4000000000000004</v>
      </c>
      <c r="P4779" s="29">
        <f t="shared" si="198"/>
        <v>0.56666666666666676</v>
      </c>
    </row>
    <row r="4780" spans="1:16" hidden="1" x14ac:dyDescent="0.25">
      <c r="A4780">
        <v>192348617</v>
      </c>
      <c r="B4780">
        <v>803401</v>
      </c>
      <c r="C4780" t="s">
        <v>318</v>
      </c>
      <c r="D4780">
        <v>2021638</v>
      </c>
      <c r="E4780" t="s">
        <v>250</v>
      </c>
      <c r="F4780" t="s">
        <v>214</v>
      </c>
      <c r="G4780" t="s">
        <v>215</v>
      </c>
      <c r="H4780">
        <v>2</v>
      </c>
      <c r="I4780">
        <v>2018</v>
      </c>
      <c r="J4780">
        <v>1</v>
      </c>
      <c r="L4780">
        <v>23108054</v>
      </c>
      <c r="M4780">
        <v>4</v>
      </c>
      <c r="P4780" s="29">
        <f t="shared" si="198"/>
        <v>0.5</v>
      </c>
    </row>
    <row r="4781" spans="1:16" hidden="1" x14ac:dyDescent="0.25">
      <c r="A4781">
        <v>192348617</v>
      </c>
      <c r="B4781">
        <v>803401</v>
      </c>
      <c r="C4781" t="s">
        <v>318</v>
      </c>
      <c r="D4781">
        <v>2021596</v>
      </c>
      <c r="E4781" t="s">
        <v>294</v>
      </c>
      <c r="F4781" t="s">
        <v>214</v>
      </c>
      <c r="G4781" t="s">
        <v>215</v>
      </c>
      <c r="H4781">
        <v>2</v>
      </c>
      <c r="I4781">
        <v>2018</v>
      </c>
      <c r="J4781">
        <v>1</v>
      </c>
      <c r="L4781">
        <v>23108100</v>
      </c>
      <c r="M4781">
        <v>4.4000000000000004</v>
      </c>
      <c r="P4781" s="29">
        <f t="shared" si="198"/>
        <v>0.56666666666666676</v>
      </c>
    </row>
    <row r="4782" spans="1:16" hidden="1" x14ac:dyDescent="0.25">
      <c r="A4782">
        <v>192348617</v>
      </c>
      <c r="B4782">
        <v>803401</v>
      </c>
      <c r="C4782" t="s">
        <v>318</v>
      </c>
      <c r="D4782">
        <v>2019271</v>
      </c>
      <c r="E4782" t="s">
        <v>236</v>
      </c>
      <c r="F4782" t="s">
        <v>214</v>
      </c>
      <c r="G4782" t="s">
        <v>215</v>
      </c>
      <c r="H4782">
        <v>2</v>
      </c>
      <c r="I4782">
        <v>2018</v>
      </c>
      <c r="J4782">
        <v>1</v>
      </c>
      <c r="L4782">
        <v>23104768</v>
      </c>
      <c r="M4782">
        <v>4.9000000000000004</v>
      </c>
      <c r="P4782" s="29">
        <f t="shared" si="198"/>
        <v>0.65</v>
      </c>
    </row>
    <row r="4783" spans="1:16" hidden="1" x14ac:dyDescent="0.25">
      <c r="A4783">
        <v>192348617</v>
      </c>
      <c r="B4783">
        <v>803401</v>
      </c>
      <c r="C4783" t="s">
        <v>318</v>
      </c>
      <c r="D4783">
        <v>2021993</v>
      </c>
      <c r="E4783" t="s">
        <v>256</v>
      </c>
      <c r="F4783" t="s">
        <v>214</v>
      </c>
      <c r="G4783" t="s">
        <v>215</v>
      </c>
      <c r="H4783">
        <v>2</v>
      </c>
      <c r="I4783">
        <v>2018</v>
      </c>
      <c r="J4783">
        <v>2</v>
      </c>
      <c r="L4783">
        <v>23115850</v>
      </c>
      <c r="M4783">
        <v>4</v>
      </c>
      <c r="P4783" s="29">
        <f t="shared" si="198"/>
        <v>0.5</v>
      </c>
    </row>
    <row r="4784" spans="1:16" hidden="1" x14ac:dyDescent="0.25">
      <c r="A4784">
        <v>192348617</v>
      </c>
      <c r="B4784">
        <v>803401</v>
      </c>
      <c r="C4784" t="s">
        <v>318</v>
      </c>
      <c r="D4784">
        <v>2021787</v>
      </c>
      <c r="E4784" t="s">
        <v>292</v>
      </c>
      <c r="F4784" t="s">
        <v>214</v>
      </c>
      <c r="G4784" t="s">
        <v>215</v>
      </c>
      <c r="H4784">
        <v>3</v>
      </c>
      <c r="I4784">
        <v>2018</v>
      </c>
      <c r="J4784">
        <v>2</v>
      </c>
      <c r="L4784">
        <v>23115872</v>
      </c>
      <c r="M4784">
        <v>2.9</v>
      </c>
      <c r="P4784" s="29">
        <f t="shared" si="198"/>
        <v>0.31666666666666665</v>
      </c>
    </row>
    <row r="4785" spans="1:16" hidden="1" x14ac:dyDescent="0.25">
      <c r="A4785">
        <v>192348617</v>
      </c>
      <c r="B4785">
        <v>803401</v>
      </c>
      <c r="C4785" t="s">
        <v>318</v>
      </c>
      <c r="D4785">
        <v>2021725</v>
      </c>
      <c r="E4785" t="s">
        <v>257</v>
      </c>
      <c r="F4785" t="s">
        <v>214</v>
      </c>
      <c r="G4785" t="s">
        <v>215</v>
      </c>
      <c r="H4785">
        <v>2</v>
      </c>
      <c r="I4785">
        <v>2018</v>
      </c>
      <c r="J4785">
        <v>2</v>
      </c>
      <c r="L4785">
        <v>23115854</v>
      </c>
      <c r="M4785">
        <v>4</v>
      </c>
      <c r="P4785" s="29">
        <f t="shared" si="198"/>
        <v>0.5</v>
      </c>
    </row>
    <row r="4786" spans="1:16" hidden="1" x14ac:dyDescent="0.25">
      <c r="A4786">
        <v>192348617</v>
      </c>
      <c r="B4786">
        <v>803401</v>
      </c>
      <c r="C4786" t="s">
        <v>318</v>
      </c>
      <c r="D4786">
        <v>2021640</v>
      </c>
      <c r="E4786" t="s">
        <v>227</v>
      </c>
      <c r="F4786" t="s">
        <v>214</v>
      </c>
      <c r="G4786" t="s">
        <v>215</v>
      </c>
      <c r="H4786">
        <v>4</v>
      </c>
      <c r="I4786">
        <v>2018</v>
      </c>
      <c r="J4786">
        <v>2</v>
      </c>
      <c r="L4786">
        <v>23116289</v>
      </c>
      <c r="P4786" s="29" t="str">
        <f t="shared" si="198"/>
        <v>DRP</v>
      </c>
    </row>
    <row r="4787" spans="1:16" hidden="1" x14ac:dyDescent="0.25">
      <c r="A4787">
        <v>192348617</v>
      </c>
      <c r="B4787">
        <v>803401</v>
      </c>
      <c r="C4787" t="s">
        <v>318</v>
      </c>
      <c r="D4787">
        <v>2021591</v>
      </c>
      <c r="E4787" t="s">
        <v>240</v>
      </c>
      <c r="F4787" t="s">
        <v>214</v>
      </c>
      <c r="G4787" t="s">
        <v>215</v>
      </c>
      <c r="H4787">
        <v>2</v>
      </c>
      <c r="I4787">
        <v>2018</v>
      </c>
      <c r="J4787">
        <v>2</v>
      </c>
      <c r="L4787">
        <v>23116692</v>
      </c>
      <c r="M4787">
        <v>5.7</v>
      </c>
      <c r="P4787" s="29">
        <f t="shared" si="198"/>
        <v>0.78333333333333333</v>
      </c>
    </row>
    <row r="4788" spans="1:16" hidden="1" x14ac:dyDescent="0.25">
      <c r="A4788">
        <v>192348617</v>
      </c>
      <c r="B4788">
        <v>803401</v>
      </c>
      <c r="C4788" t="s">
        <v>318</v>
      </c>
      <c r="D4788">
        <v>2021750</v>
      </c>
      <c r="E4788" t="s">
        <v>296</v>
      </c>
      <c r="F4788" t="s">
        <v>214</v>
      </c>
      <c r="G4788" t="s">
        <v>215</v>
      </c>
      <c r="H4788">
        <v>2</v>
      </c>
      <c r="I4788">
        <v>2018</v>
      </c>
      <c r="J4788">
        <v>2</v>
      </c>
      <c r="L4788">
        <v>23115845</v>
      </c>
      <c r="M4788">
        <v>6.5</v>
      </c>
      <c r="P4788" s="29">
        <f t="shared" si="198"/>
        <v>0.91666666666666663</v>
      </c>
    </row>
    <row r="4789" spans="1:16" hidden="1" x14ac:dyDescent="0.25">
      <c r="A4789">
        <v>192348617</v>
      </c>
      <c r="B4789">
        <v>803401</v>
      </c>
      <c r="C4789" t="s">
        <v>318</v>
      </c>
      <c r="D4789">
        <v>2019272</v>
      </c>
      <c r="E4789" t="s">
        <v>249</v>
      </c>
      <c r="F4789" t="s">
        <v>214</v>
      </c>
      <c r="G4789" t="s">
        <v>215</v>
      </c>
      <c r="H4789">
        <v>3</v>
      </c>
      <c r="I4789">
        <v>2018</v>
      </c>
      <c r="J4789">
        <v>2</v>
      </c>
      <c r="L4789">
        <v>23115030</v>
      </c>
      <c r="M4789" t="s">
        <v>221</v>
      </c>
      <c r="P4789" s="29" t="str">
        <f t="shared" si="198"/>
        <v>BAD</v>
      </c>
    </row>
    <row r="4790" spans="1:16" hidden="1" x14ac:dyDescent="0.25">
      <c r="A4790">
        <v>192348617</v>
      </c>
      <c r="B4790">
        <v>803401</v>
      </c>
      <c r="C4790" t="s">
        <v>318</v>
      </c>
      <c r="D4790">
        <v>2004587</v>
      </c>
      <c r="E4790" t="s">
        <v>288</v>
      </c>
      <c r="F4790" t="s">
        <v>214</v>
      </c>
      <c r="G4790" t="s">
        <v>215</v>
      </c>
      <c r="H4790">
        <v>2</v>
      </c>
      <c r="I4790">
        <v>2019</v>
      </c>
      <c r="J4790">
        <v>1</v>
      </c>
      <c r="L4790">
        <v>23124772</v>
      </c>
      <c r="M4790">
        <v>5.2</v>
      </c>
      <c r="P4790" s="29">
        <f t="shared" si="198"/>
        <v>0.70000000000000007</v>
      </c>
    </row>
    <row r="4791" spans="1:16" hidden="1" x14ac:dyDescent="0.25">
      <c r="A4791">
        <v>192348617</v>
      </c>
      <c r="B4791">
        <v>803401</v>
      </c>
      <c r="C4791" t="s">
        <v>318</v>
      </c>
      <c r="D4791">
        <v>2004752</v>
      </c>
      <c r="E4791" t="s">
        <v>290</v>
      </c>
      <c r="F4791" t="s">
        <v>214</v>
      </c>
      <c r="G4791" t="s">
        <v>215</v>
      </c>
      <c r="H4791">
        <v>2</v>
      </c>
      <c r="I4791">
        <v>2019</v>
      </c>
      <c r="J4791">
        <v>1</v>
      </c>
      <c r="L4791">
        <v>23123926</v>
      </c>
      <c r="M4791">
        <v>5.2</v>
      </c>
      <c r="P4791" s="29">
        <f t="shared" si="198"/>
        <v>0.70000000000000007</v>
      </c>
    </row>
    <row r="4792" spans="1:16" hidden="1" x14ac:dyDescent="0.25">
      <c r="A4792">
        <v>192348617</v>
      </c>
      <c r="B4792">
        <v>803401</v>
      </c>
      <c r="C4792" t="s">
        <v>318</v>
      </c>
      <c r="D4792">
        <v>2004591</v>
      </c>
      <c r="E4792" t="s">
        <v>271</v>
      </c>
      <c r="F4792" t="s">
        <v>214</v>
      </c>
      <c r="G4792" t="s">
        <v>215</v>
      </c>
      <c r="H4792">
        <v>2</v>
      </c>
      <c r="I4792">
        <v>2019</v>
      </c>
      <c r="J4792">
        <v>1</v>
      </c>
      <c r="L4792">
        <v>23120027</v>
      </c>
      <c r="M4792">
        <v>6.3</v>
      </c>
      <c r="P4792" s="29">
        <f t="shared" ref="P4792:P4803" si="199">IF(AND(ISNUMBER(M4792),H4792&lt;&gt;4),(M4792-1)/6,IF(H4792=4,"DRP",IF(AND(H4792=3,M4792="NA"),"BAD",IF(AND(H4792=2),"CVL",IF(AND(H4792=1,ISBLANK(M4792)),"NULL","UNK")))))</f>
        <v>0.8833333333333333</v>
      </c>
    </row>
    <row r="4793" spans="1:16" hidden="1" x14ac:dyDescent="0.25">
      <c r="A4793">
        <v>192348617</v>
      </c>
      <c r="B4793">
        <v>803401</v>
      </c>
      <c r="C4793" t="s">
        <v>318</v>
      </c>
      <c r="D4793">
        <v>2021787</v>
      </c>
      <c r="E4793" t="s">
        <v>292</v>
      </c>
      <c r="F4793" t="s">
        <v>214</v>
      </c>
      <c r="G4793" t="s">
        <v>215</v>
      </c>
      <c r="H4793">
        <v>2</v>
      </c>
      <c r="I4793">
        <v>2019</v>
      </c>
      <c r="J4793">
        <v>1</v>
      </c>
      <c r="L4793">
        <v>23119964</v>
      </c>
      <c r="M4793">
        <v>4</v>
      </c>
      <c r="P4793" s="29">
        <f t="shared" si="199"/>
        <v>0.5</v>
      </c>
    </row>
    <row r="4794" spans="1:16" hidden="1" x14ac:dyDescent="0.25">
      <c r="A4794">
        <v>192348617</v>
      </c>
      <c r="B4794">
        <v>803401</v>
      </c>
      <c r="C4794" t="s">
        <v>318</v>
      </c>
      <c r="D4794">
        <v>2021679</v>
      </c>
      <c r="E4794" t="s">
        <v>259</v>
      </c>
      <c r="F4794" t="s">
        <v>214</v>
      </c>
      <c r="G4794" t="s">
        <v>215</v>
      </c>
      <c r="H4794">
        <v>2</v>
      </c>
      <c r="I4794">
        <v>2019</v>
      </c>
      <c r="J4794">
        <v>1</v>
      </c>
      <c r="L4794">
        <v>23122095</v>
      </c>
      <c r="M4794">
        <v>4.5999999999999996</v>
      </c>
      <c r="P4794" s="29">
        <f t="shared" si="199"/>
        <v>0.6</v>
      </c>
    </row>
    <row r="4795" spans="1:16" hidden="1" x14ac:dyDescent="0.25">
      <c r="A4795">
        <v>192348617</v>
      </c>
      <c r="B4795">
        <v>803401</v>
      </c>
      <c r="C4795" t="s">
        <v>318</v>
      </c>
      <c r="D4795">
        <v>2021640</v>
      </c>
      <c r="E4795" t="s">
        <v>227</v>
      </c>
      <c r="F4795" t="s">
        <v>214</v>
      </c>
      <c r="G4795" t="s">
        <v>215</v>
      </c>
      <c r="H4795">
        <v>2</v>
      </c>
      <c r="I4795">
        <v>2019</v>
      </c>
      <c r="J4795">
        <v>1</v>
      </c>
      <c r="L4795">
        <v>23122092</v>
      </c>
      <c r="M4795">
        <v>4.4000000000000004</v>
      </c>
      <c r="P4795" s="29">
        <f t="shared" si="199"/>
        <v>0.56666666666666676</v>
      </c>
    </row>
    <row r="4796" spans="1:16" hidden="1" x14ac:dyDescent="0.25">
      <c r="A4796">
        <v>192348617</v>
      </c>
      <c r="B4796">
        <v>803401</v>
      </c>
      <c r="C4796" t="s">
        <v>318</v>
      </c>
      <c r="D4796">
        <v>2004586</v>
      </c>
      <c r="E4796" t="s">
        <v>325</v>
      </c>
      <c r="F4796" t="s">
        <v>214</v>
      </c>
      <c r="G4796" t="s">
        <v>215</v>
      </c>
      <c r="H4796">
        <v>2</v>
      </c>
      <c r="I4796">
        <v>2019</v>
      </c>
      <c r="J4796">
        <v>1</v>
      </c>
      <c r="L4796">
        <v>23120019</v>
      </c>
      <c r="M4796">
        <v>4</v>
      </c>
      <c r="P4796" s="29">
        <f t="shared" si="199"/>
        <v>0.5</v>
      </c>
    </row>
    <row r="4797" spans="1:16" hidden="1" x14ac:dyDescent="0.25">
      <c r="A4797">
        <v>192348617</v>
      </c>
      <c r="B4797">
        <v>803401</v>
      </c>
      <c r="C4797" t="s">
        <v>318</v>
      </c>
      <c r="D4797">
        <v>2021615</v>
      </c>
      <c r="E4797" t="s">
        <v>255</v>
      </c>
      <c r="F4797" t="s">
        <v>214</v>
      </c>
      <c r="G4797" t="s">
        <v>215</v>
      </c>
      <c r="H4797">
        <v>1</v>
      </c>
      <c r="I4797">
        <v>2019</v>
      </c>
      <c r="J4797">
        <v>2</v>
      </c>
      <c r="L4797">
        <v>23129300</v>
      </c>
      <c r="P4797" s="29" t="str">
        <f t="shared" si="199"/>
        <v>NULL</v>
      </c>
    </row>
    <row r="4798" spans="1:16" hidden="1" x14ac:dyDescent="0.25">
      <c r="A4798">
        <v>192348617</v>
      </c>
      <c r="B4798">
        <v>803401</v>
      </c>
      <c r="C4798" t="s">
        <v>318</v>
      </c>
      <c r="D4798">
        <v>2024921</v>
      </c>
      <c r="E4798" t="s">
        <v>225</v>
      </c>
      <c r="F4798" t="s">
        <v>214</v>
      </c>
      <c r="G4798" t="s">
        <v>215</v>
      </c>
      <c r="H4798">
        <v>1</v>
      </c>
      <c r="I4798">
        <v>2019</v>
      </c>
      <c r="J4798">
        <v>2</v>
      </c>
      <c r="L4798">
        <v>23129804</v>
      </c>
      <c r="P4798" s="29" t="str">
        <f t="shared" si="199"/>
        <v>NULL</v>
      </c>
    </row>
    <row r="4799" spans="1:16" hidden="1" x14ac:dyDescent="0.25">
      <c r="A4799">
        <v>192348617</v>
      </c>
      <c r="B4799">
        <v>803401</v>
      </c>
      <c r="C4799" t="s">
        <v>318</v>
      </c>
      <c r="D4799">
        <v>2021744</v>
      </c>
      <c r="E4799" t="s">
        <v>262</v>
      </c>
      <c r="F4799" t="s">
        <v>214</v>
      </c>
      <c r="G4799" t="s">
        <v>215</v>
      </c>
      <c r="H4799">
        <v>1</v>
      </c>
      <c r="I4799">
        <v>2019</v>
      </c>
      <c r="J4799">
        <v>2</v>
      </c>
      <c r="L4799">
        <v>23120240</v>
      </c>
      <c r="P4799" s="29" t="str">
        <f t="shared" si="199"/>
        <v>NULL</v>
      </c>
    </row>
    <row r="4800" spans="1:16" hidden="1" x14ac:dyDescent="0.25">
      <c r="A4800">
        <v>192348617</v>
      </c>
      <c r="B4800">
        <v>803401</v>
      </c>
      <c r="C4800" t="s">
        <v>318</v>
      </c>
      <c r="D4800">
        <v>2021865</v>
      </c>
      <c r="E4800" t="s">
        <v>301</v>
      </c>
      <c r="F4800" t="s">
        <v>214</v>
      </c>
      <c r="G4800" t="s">
        <v>215</v>
      </c>
      <c r="H4800">
        <v>1</v>
      </c>
      <c r="I4800">
        <v>2019</v>
      </c>
      <c r="J4800">
        <v>2</v>
      </c>
      <c r="L4800">
        <v>23130441</v>
      </c>
      <c r="P4800" s="29" t="str">
        <f t="shared" si="199"/>
        <v>NULL</v>
      </c>
    </row>
    <row r="4801" spans="1:16" hidden="1" x14ac:dyDescent="0.25">
      <c r="A4801">
        <v>192348617</v>
      </c>
      <c r="B4801">
        <v>803401</v>
      </c>
      <c r="C4801" t="s">
        <v>318</v>
      </c>
      <c r="D4801">
        <v>2021723</v>
      </c>
      <c r="E4801" t="s">
        <v>299</v>
      </c>
      <c r="F4801" t="s">
        <v>214</v>
      </c>
      <c r="G4801" t="s">
        <v>215</v>
      </c>
      <c r="H4801">
        <v>1</v>
      </c>
      <c r="I4801">
        <v>2019</v>
      </c>
      <c r="J4801">
        <v>2</v>
      </c>
      <c r="L4801">
        <v>23129792</v>
      </c>
      <c r="P4801" s="29" t="str">
        <f t="shared" si="199"/>
        <v>NULL</v>
      </c>
    </row>
    <row r="4802" spans="1:16" hidden="1" x14ac:dyDescent="0.25">
      <c r="A4802">
        <v>192348617</v>
      </c>
      <c r="B4802">
        <v>803401</v>
      </c>
      <c r="C4802" t="s">
        <v>318</v>
      </c>
      <c r="D4802">
        <v>2021631</v>
      </c>
      <c r="E4802" t="s">
        <v>302</v>
      </c>
      <c r="F4802" t="s">
        <v>214</v>
      </c>
      <c r="G4802" t="s">
        <v>215</v>
      </c>
      <c r="H4802">
        <v>1</v>
      </c>
      <c r="I4802">
        <v>2019</v>
      </c>
      <c r="J4802">
        <v>2</v>
      </c>
      <c r="L4802">
        <v>23129790</v>
      </c>
      <c r="P4802" s="29" t="str">
        <f t="shared" si="199"/>
        <v>NULL</v>
      </c>
    </row>
    <row r="4803" spans="1:16" hidden="1" x14ac:dyDescent="0.25">
      <c r="A4803">
        <v>192348617</v>
      </c>
      <c r="B4803">
        <v>803401</v>
      </c>
      <c r="C4803" t="s">
        <v>318</v>
      </c>
      <c r="D4803">
        <v>2019272</v>
      </c>
      <c r="E4803" t="s">
        <v>249</v>
      </c>
      <c r="F4803" t="s">
        <v>214</v>
      </c>
      <c r="G4803" t="s">
        <v>215</v>
      </c>
      <c r="H4803">
        <v>1</v>
      </c>
      <c r="I4803">
        <v>2019</v>
      </c>
      <c r="J4803">
        <v>2</v>
      </c>
      <c r="L4803">
        <v>23129340</v>
      </c>
      <c r="P4803" s="29" t="str">
        <f t="shared" si="199"/>
        <v>NULL</v>
      </c>
    </row>
    <row r="4804" spans="1:16" hidden="1" x14ac:dyDescent="0.25">
      <c r="A4804">
        <v>192357616</v>
      </c>
      <c r="B4804">
        <v>803407</v>
      </c>
      <c r="C4804" t="s">
        <v>317</v>
      </c>
      <c r="D4804">
        <v>2005118</v>
      </c>
      <c r="E4804" t="s">
        <v>223</v>
      </c>
      <c r="F4804" t="s">
        <v>214</v>
      </c>
      <c r="G4804" t="s">
        <v>215</v>
      </c>
      <c r="H4804">
        <v>3</v>
      </c>
      <c r="I4804">
        <v>2015</v>
      </c>
      <c r="J4804">
        <v>1</v>
      </c>
      <c r="L4804">
        <v>23066497</v>
      </c>
      <c r="M4804">
        <v>3.4</v>
      </c>
      <c r="P4804" s="29">
        <f t="shared" ref="P4804:P4814" si="200">IF(AND(ISNUMBER(M4804),H4804&lt;&gt;4,N4804&lt;&gt;"X"),(M4804-1)/6,IF(H4804=4,"DRP",IF(AND(H4804=3,M4804="NA"),"BAD",IF(AND(H4804=2),"CVL",IF(AND(H4804=1,ISBLANK(M4804)),"NULL","UNK")))))</f>
        <v>0.39999999999999997</v>
      </c>
    </row>
    <row r="4805" spans="1:16" hidden="1" x14ac:dyDescent="0.25">
      <c r="A4805">
        <v>192357616</v>
      </c>
      <c r="B4805">
        <v>803407</v>
      </c>
      <c r="C4805" t="s">
        <v>317</v>
      </c>
      <c r="D4805">
        <v>2021600</v>
      </c>
      <c r="E4805" t="s">
        <v>219</v>
      </c>
      <c r="F4805" t="s">
        <v>214</v>
      </c>
      <c r="G4805" t="s">
        <v>215</v>
      </c>
      <c r="H4805">
        <v>3</v>
      </c>
      <c r="I4805">
        <v>2015</v>
      </c>
      <c r="J4805">
        <v>1</v>
      </c>
      <c r="L4805">
        <v>23066437</v>
      </c>
      <c r="M4805">
        <v>2.2999999999999998</v>
      </c>
      <c r="P4805" s="29">
        <f t="shared" si="200"/>
        <v>0.21666666666666665</v>
      </c>
    </row>
    <row r="4806" spans="1:16" hidden="1" x14ac:dyDescent="0.25">
      <c r="A4806">
        <v>192357616</v>
      </c>
      <c r="B4806">
        <v>803407</v>
      </c>
      <c r="C4806" t="s">
        <v>317</v>
      </c>
      <c r="D4806">
        <v>2005102</v>
      </c>
      <c r="E4806" t="s">
        <v>218</v>
      </c>
      <c r="F4806" t="s">
        <v>214</v>
      </c>
      <c r="G4806" t="s">
        <v>215</v>
      </c>
      <c r="H4806">
        <v>3</v>
      </c>
      <c r="I4806">
        <v>2015</v>
      </c>
      <c r="J4806">
        <v>1</v>
      </c>
      <c r="L4806">
        <v>23066488</v>
      </c>
      <c r="M4806">
        <v>3.4</v>
      </c>
      <c r="P4806" s="29">
        <f t="shared" si="200"/>
        <v>0.39999999999999997</v>
      </c>
    </row>
    <row r="4807" spans="1:16" hidden="1" x14ac:dyDescent="0.25">
      <c r="A4807">
        <v>192357616</v>
      </c>
      <c r="B4807">
        <v>803407</v>
      </c>
      <c r="C4807" t="s">
        <v>317</v>
      </c>
      <c r="D4807">
        <v>2005099</v>
      </c>
      <c r="E4807" t="s">
        <v>217</v>
      </c>
      <c r="F4807" t="s">
        <v>214</v>
      </c>
      <c r="G4807" t="s">
        <v>215</v>
      </c>
      <c r="H4807">
        <v>3</v>
      </c>
      <c r="I4807">
        <v>2015</v>
      </c>
      <c r="J4807">
        <v>1</v>
      </c>
      <c r="L4807">
        <v>23066427</v>
      </c>
      <c r="M4807">
        <v>3.7</v>
      </c>
      <c r="P4807" s="29">
        <f t="shared" si="200"/>
        <v>0.45</v>
      </c>
    </row>
    <row r="4808" spans="1:16" hidden="1" x14ac:dyDescent="0.25">
      <c r="A4808">
        <v>192357616</v>
      </c>
      <c r="B4808">
        <v>803407</v>
      </c>
      <c r="C4808" t="s">
        <v>317</v>
      </c>
      <c r="D4808">
        <v>2021754</v>
      </c>
      <c r="E4808" t="s">
        <v>216</v>
      </c>
      <c r="F4808" t="s">
        <v>214</v>
      </c>
      <c r="G4808" t="s">
        <v>215</v>
      </c>
      <c r="H4808">
        <v>3</v>
      </c>
      <c r="I4808">
        <v>2015</v>
      </c>
      <c r="J4808">
        <v>1</v>
      </c>
      <c r="L4808">
        <v>23066478</v>
      </c>
      <c r="M4808" t="s">
        <v>221</v>
      </c>
      <c r="P4808" s="29" t="str">
        <f t="shared" si="200"/>
        <v>BAD</v>
      </c>
    </row>
    <row r="4809" spans="1:16" hidden="1" x14ac:dyDescent="0.25">
      <c r="A4809">
        <v>192357616</v>
      </c>
      <c r="B4809">
        <v>803407</v>
      </c>
      <c r="C4809" t="s">
        <v>317</v>
      </c>
      <c r="D4809">
        <v>2004098</v>
      </c>
      <c r="E4809" t="s">
        <v>213</v>
      </c>
      <c r="F4809" t="s">
        <v>214</v>
      </c>
      <c r="G4809" t="s">
        <v>215</v>
      </c>
      <c r="H4809">
        <v>2</v>
      </c>
      <c r="I4809">
        <v>2015</v>
      </c>
      <c r="J4809">
        <v>1</v>
      </c>
      <c r="L4809">
        <v>23066518</v>
      </c>
      <c r="M4809">
        <v>6</v>
      </c>
      <c r="P4809" s="29">
        <f t="shared" si="200"/>
        <v>0.83333333333333337</v>
      </c>
    </row>
    <row r="4810" spans="1:16" hidden="1" x14ac:dyDescent="0.25">
      <c r="A4810">
        <v>192357616</v>
      </c>
      <c r="B4810">
        <v>803407</v>
      </c>
      <c r="C4810" t="s">
        <v>317</v>
      </c>
      <c r="D4810">
        <v>2021754</v>
      </c>
      <c r="E4810" t="s">
        <v>216</v>
      </c>
      <c r="F4810" t="s">
        <v>214</v>
      </c>
      <c r="G4810" t="s">
        <v>215</v>
      </c>
      <c r="H4810">
        <v>3</v>
      </c>
      <c r="I4810">
        <v>2015</v>
      </c>
      <c r="J4810">
        <v>2</v>
      </c>
      <c r="L4810">
        <v>23074140</v>
      </c>
      <c r="M4810">
        <v>3.2</v>
      </c>
      <c r="P4810" s="29">
        <f t="shared" si="200"/>
        <v>0.3666666666666667</v>
      </c>
    </row>
    <row r="4811" spans="1:16" hidden="1" x14ac:dyDescent="0.25">
      <c r="A4811">
        <v>192357616</v>
      </c>
      <c r="B4811">
        <v>803407</v>
      </c>
      <c r="C4811" t="s">
        <v>317</v>
      </c>
      <c r="D4811">
        <v>2005099</v>
      </c>
      <c r="E4811" t="s">
        <v>217</v>
      </c>
      <c r="F4811" t="s">
        <v>214</v>
      </c>
      <c r="G4811" t="s">
        <v>215</v>
      </c>
      <c r="H4811">
        <v>3</v>
      </c>
      <c r="I4811">
        <v>2015</v>
      </c>
      <c r="J4811">
        <v>2</v>
      </c>
      <c r="L4811">
        <v>23071928</v>
      </c>
      <c r="M4811">
        <v>3.2</v>
      </c>
      <c r="P4811" s="29">
        <f t="shared" si="200"/>
        <v>0.3666666666666667</v>
      </c>
    </row>
    <row r="4812" spans="1:16" hidden="1" x14ac:dyDescent="0.25">
      <c r="A4812">
        <v>192357616</v>
      </c>
      <c r="B4812">
        <v>803407</v>
      </c>
      <c r="C4812" t="s">
        <v>317</v>
      </c>
      <c r="D4812">
        <v>2005102</v>
      </c>
      <c r="E4812" t="s">
        <v>218</v>
      </c>
      <c r="F4812" t="s">
        <v>214</v>
      </c>
      <c r="G4812" t="s">
        <v>215</v>
      </c>
      <c r="H4812">
        <v>3</v>
      </c>
      <c r="I4812">
        <v>2015</v>
      </c>
      <c r="J4812">
        <v>2</v>
      </c>
      <c r="L4812">
        <v>23071946</v>
      </c>
      <c r="M4812">
        <v>3.2</v>
      </c>
      <c r="P4812" s="29">
        <f t="shared" si="200"/>
        <v>0.3666666666666667</v>
      </c>
    </row>
    <row r="4813" spans="1:16" hidden="1" x14ac:dyDescent="0.25">
      <c r="A4813">
        <v>192357616</v>
      </c>
      <c r="B4813">
        <v>803407</v>
      </c>
      <c r="C4813" t="s">
        <v>317</v>
      </c>
      <c r="D4813">
        <v>2005118</v>
      </c>
      <c r="E4813" t="s">
        <v>223</v>
      </c>
      <c r="F4813" t="s">
        <v>214</v>
      </c>
      <c r="G4813" t="s">
        <v>215</v>
      </c>
      <c r="H4813">
        <v>3</v>
      </c>
      <c r="I4813">
        <v>2015</v>
      </c>
      <c r="J4813">
        <v>2</v>
      </c>
      <c r="L4813">
        <v>23071573</v>
      </c>
      <c r="M4813">
        <v>1.7</v>
      </c>
      <c r="P4813" s="29">
        <f t="shared" si="200"/>
        <v>0.11666666666666665</v>
      </c>
    </row>
    <row r="4814" spans="1:16" hidden="1" x14ac:dyDescent="0.25">
      <c r="A4814">
        <v>192357616</v>
      </c>
      <c r="B4814">
        <v>803407</v>
      </c>
      <c r="C4814" t="s">
        <v>317</v>
      </c>
      <c r="D4814">
        <v>2021600</v>
      </c>
      <c r="E4814" t="s">
        <v>219</v>
      </c>
      <c r="F4814" t="s">
        <v>214</v>
      </c>
      <c r="G4814" t="s">
        <v>215</v>
      </c>
      <c r="H4814">
        <v>3</v>
      </c>
      <c r="I4814">
        <v>2015</v>
      </c>
      <c r="J4814">
        <v>2</v>
      </c>
      <c r="L4814">
        <v>23071942</v>
      </c>
      <c r="M4814">
        <v>3.1</v>
      </c>
      <c r="P4814" s="29">
        <f t="shared" si="200"/>
        <v>0.35000000000000003</v>
      </c>
    </row>
    <row r="4815" spans="1:16" hidden="1" x14ac:dyDescent="0.25">
      <c r="A4815">
        <v>192357616</v>
      </c>
      <c r="B4815">
        <v>803407</v>
      </c>
      <c r="C4815" t="s">
        <v>317</v>
      </c>
      <c r="D4815">
        <v>2021754</v>
      </c>
      <c r="E4815" t="s">
        <v>216</v>
      </c>
      <c r="F4815" t="s">
        <v>214</v>
      </c>
      <c r="G4815" t="s">
        <v>215</v>
      </c>
      <c r="H4815">
        <v>2</v>
      </c>
      <c r="I4815">
        <v>2016</v>
      </c>
      <c r="J4815">
        <v>1</v>
      </c>
      <c r="L4815">
        <v>23081142</v>
      </c>
      <c r="M4815">
        <v>5.6</v>
      </c>
      <c r="P4815" s="29">
        <f t="shared" ref="P4815:P4857" si="201">IF(AND(ISNUMBER(M4815),H4815&lt;&gt;4),(M4815-1)/6,IF(H4815=4,"DRP",IF(AND(H4815=3,M4815="NA"),"BAD",IF(AND(H4815=2),"CVL",IF(AND(H4815=1,ISBLANK(M4815)),"NULL","UNK")))))</f>
        <v>0.76666666666666661</v>
      </c>
    </row>
    <row r="4816" spans="1:16" hidden="1" x14ac:dyDescent="0.25">
      <c r="A4816">
        <v>192357616</v>
      </c>
      <c r="B4816">
        <v>803407</v>
      </c>
      <c r="C4816" t="s">
        <v>317</v>
      </c>
      <c r="D4816">
        <v>2021600</v>
      </c>
      <c r="E4816" t="s">
        <v>219</v>
      </c>
      <c r="F4816" t="s">
        <v>214</v>
      </c>
      <c r="G4816" t="s">
        <v>215</v>
      </c>
      <c r="H4816">
        <v>2</v>
      </c>
      <c r="I4816">
        <v>2016</v>
      </c>
      <c r="J4816">
        <v>1</v>
      </c>
      <c r="L4816">
        <v>23081088</v>
      </c>
      <c r="M4816">
        <v>5.2</v>
      </c>
      <c r="P4816" s="29">
        <f t="shared" si="201"/>
        <v>0.70000000000000007</v>
      </c>
    </row>
    <row r="4817" spans="1:16" hidden="1" x14ac:dyDescent="0.25">
      <c r="A4817">
        <v>192357616</v>
      </c>
      <c r="B4817">
        <v>803407</v>
      </c>
      <c r="C4817" t="s">
        <v>317</v>
      </c>
      <c r="D4817">
        <v>2005118</v>
      </c>
      <c r="E4817" t="s">
        <v>223</v>
      </c>
      <c r="F4817" t="s">
        <v>214</v>
      </c>
      <c r="G4817" t="s">
        <v>215</v>
      </c>
      <c r="H4817">
        <v>2</v>
      </c>
      <c r="I4817">
        <v>2016</v>
      </c>
      <c r="J4817">
        <v>1</v>
      </c>
      <c r="L4817">
        <v>23081579</v>
      </c>
      <c r="M4817">
        <v>4</v>
      </c>
      <c r="P4817" s="29">
        <f t="shared" si="201"/>
        <v>0.5</v>
      </c>
    </row>
    <row r="4818" spans="1:16" hidden="1" x14ac:dyDescent="0.25">
      <c r="A4818">
        <v>192357616</v>
      </c>
      <c r="B4818">
        <v>803407</v>
      </c>
      <c r="C4818" t="s">
        <v>317</v>
      </c>
      <c r="D4818">
        <v>2005102</v>
      </c>
      <c r="E4818" t="s">
        <v>218</v>
      </c>
      <c r="F4818" t="s">
        <v>214</v>
      </c>
      <c r="G4818" t="s">
        <v>215</v>
      </c>
      <c r="H4818">
        <v>2</v>
      </c>
      <c r="I4818">
        <v>2016</v>
      </c>
      <c r="J4818">
        <v>1</v>
      </c>
      <c r="L4818">
        <v>23081365</v>
      </c>
      <c r="M4818">
        <v>5.5</v>
      </c>
      <c r="P4818" s="29">
        <f t="shared" si="201"/>
        <v>0.75</v>
      </c>
    </row>
    <row r="4819" spans="1:16" hidden="1" x14ac:dyDescent="0.25">
      <c r="A4819">
        <v>192357616</v>
      </c>
      <c r="B4819">
        <v>803407</v>
      </c>
      <c r="C4819" t="s">
        <v>317</v>
      </c>
      <c r="D4819">
        <v>2005099</v>
      </c>
      <c r="E4819" t="s">
        <v>217</v>
      </c>
      <c r="F4819" t="s">
        <v>214</v>
      </c>
      <c r="G4819" t="s">
        <v>215</v>
      </c>
      <c r="H4819">
        <v>2</v>
      </c>
      <c r="I4819">
        <v>2016</v>
      </c>
      <c r="J4819">
        <v>1</v>
      </c>
      <c r="L4819">
        <v>23081380</v>
      </c>
      <c r="M4819">
        <v>5.7</v>
      </c>
      <c r="P4819" s="29">
        <f t="shared" si="201"/>
        <v>0.78333333333333333</v>
      </c>
    </row>
    <row r="4820" spans="1:16" hidden="1" x14ac:dyDescent="0.25">
      <c r="A4820">
        <v>192357616</v>
      </c>
      <c r="B4820">
        <v>803407</v>
      </c>
      <c r="C4820" t="s">
        <v>317</v>
      </c>
      <c r="D4820">
        <v>2004116</v>
      </c>
      <c r="E4820" t="s">
        <v>229</v>
      </c>
      <c r="F4820" t="s">
        <v>214</v>
      </c>
      <c r="G4820" t="s">
        <v>215</v>
      </c>
      <c r="H4820">
        <v>2</v>
      </c>
      <c r="I4820">
        <v>2016</v>
      </c>
      <c r="J4820">
        <v>1</v>
      </c>
      <c r="L4820">
        <v>23078162</v>
      </c>
      <c r="M4820">
        <v>6</v>
      </c>
      <c r="P4820" s="29">
        <f t="shared" si="201"/>
        <v>0.83333333333333337</v>
      </c>
    </row>
    <row r="4821" spans="1:16" hidden="1" x14ac:dyDescent="0.25">
      <c r="A4821">
        <v>192357616</v>
      </c>
      <c r="B4821">
        <v>803407</v>
      </c>
      <c r="C4821" t="s">
        <v>317</v>
      </c>
      <c r="D4821">
        <v>2004112</v>
      </c>
      <c r="E4821" t="s">
        <v>244</v>
      </c>
      <c r="F4821" t="s">
        <v>214</v>
      </c>
      <c r="G4821" t="s">
        <v>215</v>
      </c>
      <c r="H4821">
        <v>2</v>
      </c>
      <c r="I4821">
        <v>2016</v>
      </c>
      <c r="J4821">
        <v>1</v>
      </c>
      <c r="L4821">
        <v>23073233</v>
      </c>
      <c r="M4821">
        <v>6.2</v>
      </c>
      <c r="P4821" s="29">
        <f t="shared" si="201"/>
        <v>0.8666666666666667</v>
      </c>
    </row>
    <row r="4822" spans="1:16" hidden="1" x14ac:dyDescent="0.25">
      <c r="A4822">
        <v>192357616</v>
      </c>
      <c r="B4822">
        <v>803407</v>
      </c>
      <c r="C4822" t="s">
        <v>317</v>
      </c>
      <c r="D4822">
        <v>2021763</v>
      </c>
      <c r="E4822" t="s">
        <v>298</v>
      </c>
      <c r="F4822" t="s">
        <v>214</v>
      </c>
      <c r="G4822" t="s">
        <v>215</v>
      </c>
      <c r="H4822">
        <v>3</v>
      </c>
      <c r="I4822">
        <v>2016</v>
      </c>
      <c r="J4822">
        <v>2</v>
      </c>
      <c r="L4822">
        <v>23086846</v>
      </c>
      <c r="M4822">
        <v>2</v>
      </c>
      <c r="P4822" s="29">
        <f t="shared" si="201"/>
        <v>0.16666666666666666</v>
      </c>
    </row>
    <row r="4823" spans="1:16" hidden="1" x14ac:dyDescent="0.25">
      <c r="A4823">
        <v>192357616</v>
      </c>
      <c r="B4823">
        <v>803407</v>
      </c>
      <c r="C4823" t="s">
        <v>317</v>
      </c>
      <c r="D4823">
        <v>2005117</v>
      </c>
      <c r="E4823" t="s">
        <v>220</v>
      </c>
      <c r="F4823" t="s">
        <v>214</v>
      </c>
      <c r="G4823" t="s">
        <v>215</v>
      </c>
      <c r="H4823">
        <v>2</v>
      </c>
      <c r="I4823">
        <v>2016</v>
      </c>
      <c r="J4823">
        <v>2</v>
      </c>
      <c r="L4823">
        <v>23084475</v>
      </c>
      <c r="M4823">
        <v>4.2</v>
      </c>
      <c r="P4823" s="29">
        <f t="shared" si="201"/>
        <v>0.53333333333333333</v>
      </c>
    </row>
    <row r="4824" spans="1:16" hidden="1" x14ac:dyDescent="0.25">
      <c r="A4824">
        <v>192357616</v>
      </c>
      <c r="B4824">
        <v>803407</v>
      </c>
      <c r="C4824" t="s">
        <v>317</v>
      </c>
      <c r="D4824">
        <v>2021756</v>
      </c>
      <c r="E4824" t="s">
        <v>253</v>
      </c>
      <c r="F4824" t="s">
        <v>214</v>
      </c>
      <c r="G4824" t="s">
        <v>215</v>
      </c>
      <c r="H4824">
        <v>3</v>
      </c>
      <c r="I4824">
        <v>2016</v>
      </c>
      <c r="J4824">
        <v>2</v>
      </c>
      <c r="L4824">
        <v>23086839</v>
      </c>
      <c r="M4824" t="s">
        <v>221</v>
      </c>
      <c r="P4824" s="29" t="str">
        <f t="shared" si="201"/>
        <v>BAD</v>
      </c>
    </row>
    <row r="4825" spans="1:16" hidden="1" x14ac:dyDescent="0.25">
      <c r="A4825">
        <v>192357616</v>
      </c>
      <c r="B4825">
        <v>803407</v>
      </c>
      <c r="C4825" t="s">
        <v>317</v>
      </c>
      <c r="D4825">
        <v>2021602</v>
      </c>
      <c r="E4825" t="s">
        <v>242</v>
      </c>
      <c r="F4825" t="s">
        <v>214</v>
      </c>
      <c r="G4825" t="s">
        <v>215</v>
      </c>
      <c r="H4825">
        <v>3</v>
      </c>
      <c r="I4825">
        <v>2016</v>
      </c>
      <c r="J4825">
        <v>2</v>
      </c>
      <c r="L4825">
        <v>23086748</v>
      </c>
      <c r="M4825">
        <v>2.6</v>
      </c>
      <c r="P4825" s="29">
        <f t="shared" si="201"/>
        <v>0.26666666666666666</v>
      </c>
    </row>
    <row r="4826" spans="1:16" hidden="1" x14ac:dyDescent="0.25">
      <c r="A4826">
        <v>192357616</v>
      </c>
      <c r="B4826">
        <v>803407</v>
      </c>
      <c r="C4826" t="s">
        <v>317</v>
      </c>
      <c r="D4826">
        <v>2021580</v>
      </c>
      <c r="E4826" t="s">
        <v>241</v>
      </c>
      <c r="F4826" t="s">
        <v>214</v>
      </c>
      <c r="G4826" t="s">
        <v>215</v>
      </c>
      <c r="H4826">
        <v>3</v>
      </c>
      <c r="I4826">
        <v>2016</v>
      </c>
      <c r="J4826">
        <v>2</v>
      </c>
      <c r="L4826">
        <v>23086827</v>
      </c>
      <c r="M4826">
        <v>2.4</v>
      </c>
      <c r="P4826" s="29">
        <f t="shared" si="201"/>
        <v>0.23333333333333331</v>
      </c>
    </row>
    <row r="4827" spans="1:16" hidden="1" x14ac:dyDescent="0.25">
      <c r="A4827">
        <v>192357616</v>
      </c>
      <c r="B4827">
        <v>803407</v>
      </c>
      <c r="C4827" t="s">
        <v>317</v>
      </c>
      <c r="D4827">
        <v>2004099</v>
      </c>
      <c r="E4827" t="s">
        <v>245</v>
      </c>
      <c r="F4827" t="s">
        <v>214</v>
      </c>
      <c r="G4827" t="s">
        <v>215</v>
      </c>
      <c r="H4827">
        <v>2</v>
      </c>
      <c r="I4827">
        <v>2016</v>
      </c>
      <c r="J4827">
        <v>2</v>
      </c>
      <c r="L4827">
        <v>23085314</v>
      </c>
      <c r="M4827">
        <v>4.8</v>
      </c>
      <c r="P4827" s="29">
        <f t="shared" si="201"/>
        <v>0.6333333333333333</v>
      </c>
    </row>
    <row r="4828" spans="1:16" hidden="1" x14ac:dyDescent="0.25">
      <c r="A4828">
        <v>192357616</v>
      </c>
      <c r="B4828">
        <v>803407</v>
      </c>
      <c r="C4828" t="s">
        <v>317</v>
      </c>
      <c r="D4828">
        <v>2021793</v>
      </c>
      <c r="E4828" t="s">
        <v>293</v>
      </c>
      <c r="F4828" t="s">
        <v>214</v>
      </c>
      <c r="G4828" t="s">
        <v>215</v>
      </c>
      <c r="H4828">
        <v>3</v>
      </c>
      <c r="I4828">
        <v>2017</v>
      </c>
      <c r="J4828">
        <v>1</v>
      </c>
      <c r="L4828">
        <v>23091518</v>
      </c>
      <c r="M4828" t="s">
        <v>221</v>
      </c>
      <c r="P4828" s="29" t="str">
        <f t="shared" si="201"/>
        <v>BAD</v>
      </c>
    </row>
    <row r="4829" spans="1:16" hidden="1" x14ac:dyDescent="0.25">
      <c r="A4829">
        <v>192357616</v>
      </c>
      <c r="B4829">
        <v>803407</v>
      </c>
      <c r="C4829" t="s">
        <v>317</v>
      </c>
      <c r="D4829">
        <v>2021580</v>
      </c>
      <c r="E4829" t="s">
        <v>241</v>
      </c>
      <c r="F4829" t="s">
        <v>214</v>
      </c>
      <c r="G4829" t="s">
        <v>215</v>
      </c>
      <c r="H4829">
        <v>2</v>
      </c>
      <c r="I4829">
        <v>2017</v>
      </c>
      <c r="J4829">
        <v>1</v>
      </c>
      <c r="L4829">
        <v>23092926</v>
      </c>
      <c r="M4829">
        <v>4</v>
      </c>
      <c r="P4829" s="29">
        <f t="shared" si="201"/>
        <v>0.5</v>
      </c>
    </row>
    <row r="4830" spans="1:16" hidden="1" x14ac:dyDescent="0.25">
      <c r="A4830">
        <v>192357616</v>
      </c>
      <c r="B4830">
        <v>803407</v>
      </c>
      <c r="C4830" t="s">
        <v>317</v>
      </c>
      <c r="D4830">
        <v>2021602</v>
      </c>
      <c r="E4830" t="s">
        <v>242</v>
      </c>
      <c r="F4830" t="s">
        <v>214</v>
      </c>
      <c r="G4830" t="s">
        <v>215</v>
      </c>
      <c r="H4830">
        <v>3</v>
      </c>
      <c r="I4830">
        <v>2017</v>
      </c>
      <c r="J4830">
        <v>1</v>
      </c>
      <c r="L4830">
        <v>23092928</v>
      </c>
      <c r="M4830">
        <v>1.5</v>
      </c>
      <c r="P4830" s="29">
        <f t="shared" si="201"/>
        <v>8.3333333333333329E-2</v>
      </c>
    </row>
    <row r="4831" spans="1:16" hidden="1" x14ac:dyDescent="0.25">
      <c r="A4831">
        <v>192357616</v>
      </c>
      <c r="B4831">
        <v>803407</v>
      </c>
      <c r="C4831" t="s">
        <v>317</v>
      </c>
      <c r="D4831">
        <v>2021763</v>
      </c>
      <c r="E4831" t="s">
        <v>298</v>
      </c>
      <c r="F4831" t="s">
        <v>214</v>
      </c>
      <c r="G4831" t="s">
        <v>215</v>
      </c>
      <c r="H4831">
        <v>2</v>
      </c>
      <c r="I4831">
        <v>2017</v>
      </c>
      <c r="J4831">
        <v>1</v>
      </c>
      <c r="L4831">
        <v>23091986</v>
      </c>
      <c r="M4831">
        <v>5.0999999999999996</v>
      </c>
      <c r="P4831" s="29">
        <f t="shared" si="201"/>
        <v>0.68333333333333324</v>
      </c>
    </row>
    <row r="4832" spans="1:16" hidden="1" x14ac:dyDescent="0.25">
      <c r="A4832">
        <v>192357616</v>
      </c>
      <c r="B4832">
        <v>803407</v>
      </c>
      <c r="C4832" t="s">
        <v>317</v>
      </c>
      <c r="D4832">
        <v>2021756</v>
      </c>
      <c r="E4832" t="s">
        <v>253</v>
      </c>
      <c r="F4832" t="s">
        <v>214</v>
      </c>
      <c r="G4832" t="s">
        <v>215</v>
      </c>
      <c r="H4832">
        <v>3</v>
      </c>
      <c r="I4832">
        <v>2017</v>
      </c>
      <c r="J4832">
        <v>1</v>
      </c>
      <c r="L4832">
        <v>23092931</v>
      </c>
      <c r="M4832">
        <v>2.8</v>
      </c>
      <c r="P4832" s="29">
        <f t="shared" si="201"/>
        <v>0.3</v>
      </c>
    </row>
    <row r="4833" spans="1:16" hidden="1" x14ac:dyDescent="0.25">
      <c r="A4833">
        <v>192357616</v>
      </c>
      <c r="B4833">
        <v>803407</v>
      </c>
      <c r="C4833" t="s">
        <v>317</v>
      </c>
      <c r="D4833">
        <v>2019273</v>
      </c>
      <c r="E4833" t="s">
        <v>248</v>
      </c>
      <c r="F4833" t="s">
        <v>214</v>
      </c>
      <c r="G4833" t="s">
        <v>215</v>
      </c>
      <c r="H4833">
        <v>2</v>
      </c>
      <c r="I4833">
        <v>2017</v>
      </c>
      <c r="J4833">
        <v>1</v>
      </c>
      <c r="M4833" t="s">
        <v>232</v>
      </c>
      <c r="N4833" t="s">
        <v>231</v>
      </c>
      <c r="P4833" s="29" t="str">
        <f t="shared" si="201"/>
        <v>CVL</v>
      </c>
    </row>
    <row r="4834" spans="1:16" hidden="1" x14ac:dyDescent="0.25">
      <c r="A4834">
        <v>192357616</v>
      </c>
      <c r="B4834">
        <v>803407</v>
      </c>
      <c r="C4834" t="s">
        <v>317</v>
      </c>
      <c r="D4834">
        <v>2019272</v>
      </c>
      <c r="E4834" t="s">
        <v>249</v>
      </c>
      <c r="F4834" t="s">
        <v>214</v>
      </c>
      <c r="G4834" t="s">
        <v>215</v>
      </c>
      <c r="H4834">
        <v>2</v>
      </c>
      <c r="I4834">
        <v>2017</v>
      </c>
      <c r="J4834">
        <v>1</v>
      </c>
      <c r="M4834" t="s">
        <v>232</v>
      </c>
      <c r="N4834" t="s">
        <v>231</v>
      </c>
      <c r="P4834" s="29" t="str">
        <f t="shared" si="201"/>
        <v>CVL</v>
      </c>
    </row>
    <row r="4835" spans="1:16" hidden="1" x14ac:dyDescent="0.25">
      <c r="A4835">
        <v>192357616</v>
      </c>
      <c r="B4835">
        <v>803407</v>
      </c>
      <c r="C4835" t="s">
        <v>317</v>
      </c>
      <c r="D4835">
        <v>2019271</v>
      </c>
      <c r="E4835" t="s">
        <v>236</v>
      </c>
      <c r="F4835" t="s">
        <v>214</v>
      </c>
      <c r="G4835" t="s">
        <v>215</v>
      </c>
      <c r="H4835">
        <v>2</v>
      </c>
      <c r="I4835">
        <v>2017</v>
      </c>
      <c r="J4835">
        <v>1</v>
      </c>
      <c r="M4835" t="s">
        <v>232</v>
      </c>
      <c r="N4835" t="s">
        <v>231</v>
      </c>
      <c r="P4835" s="29" t="str">
        <f t="shared" si="201"/>
        <v>CVL</v>
      </c>
    </row>
    <row r="4836" spans="1:16" hidden="1" x14ac:dyDescent="0.25">
      <c r="A4836">
        <v>192357616</v>
      </c>
      <c r="B4836">
        <v>803407</v>
      </c>
      <c r="C4836" t="s">
        <v>317</v>
      </c>
      <c r="D4836">
        <v>2021756</v>
      </c>
      <c r="E4836" t="s">
        <v>253</v>
      </c>
      <c r="F4836" t="s">
        <v>214</v>
      </c>
      <c r="G4836" t="s">
        <v>215</v>
      </c>
      <c r="H4836">
        <v>3</v>
      </c>
      <c r="I4836">
        <v>2017</v>
      </c>
      <c r="J4836">
        <v>2</v>
      </c>
      <c r="L4836">
        <v>23101177</v>
      </c>
      <c r="M4836">
        <v>3.3</v>
      </c>
      <c r="P4836" s="29">
        <f t="shared" si="201"/>
        <v>0.3833333333333333</v>
      </c>
    </row>
    <row r="4837" spans="1:16" hidden="1" x14ac:dyDescent="0.25">
      <c r="A4837">
        <v>192357616</v>
      </c>
      <c r="B4837">
        <v>803407</v>
      </c>
      <c r="C4837" t="s">
        <v>317</v>
      </c>
      <c r="D4837">
        <v>2021602</v>
      </c>
      <c r="E4837" t="s">
        <v>242</v>
      </c>
      <c r="F4837" t="s">
        <v>214</v>
      </c>
      <c r="G4837" t="s">
        <v>215</v>
      </c>
      <c r="H4837">
        <v>2</v>
      </c>
      <c r="I4837">
        <v>2017</v>
      </c>
      <c r="J4837">
        <v>2</v>
      </c>
      <c r="L4837">
        <v>23101093</v>
      </c>
      <c r="M4837">
        <v>4</v>
      </c>
      <c r="P4837" s="29">
        <f t="shared" si="201"/>
        <v>0.5</v>
      </c>
    </row>
    <row r="4838" spans="1:16" hidden="1" x14ac:dyDescent="0.25">
      <c r="A4838">
        <v>192357616</v>
      </c>
      <c r="B4838">
        <v>803407</v>
      </c>
      <c r="C4838" t="s">
        <v>317</v>
      </c>
      <c r="D4838">
        <v>2019154</v>
      </c>
      <c r="E4838" t="s">
        <v>225</v>
      </c>
      <c r="F4838" t="s">
        <v>214</v>
      </c>
      <c r="G4838" t="s">
        <v>215</v>
      </c>
      <c r="H4838">
        <v>2</v>
      </c>
      <c r="I4838">
        <v>2017</v>
      </c>
      <c r="J4838">
        <v>2</v>
      </c>
      <c r="L4838">
        <v>23097717</v>
      </c>
      <c r="M4838">
        <v>5.0999999999999996</v>
      </c>
      <c r="P4838" s="29">
        <f t="shared" si="201"/>
        <v>0.68333333333333324</v>
      </c>
    </row>
    <row r="4839" spans="1:16" hidden="1" x14ac:dyDescent="0.25">
      <c r="A4839">
        <v>192357616</v>
      </c>
      <c r="B4839">
        <v>803407</v>
      </c>
      <c r="C4839" t="s">
        <v>317</v>
      </c>
      <c r="D4839">
        <v>2021781</v>
      </c>
      <c r="E4839" t="s">
        <v>235</v>
      </c>
      <c r="F4839" t="s">
        <v>214</v>
      </c>
      <c r="G4839" t="s">
        <v>215</v>
      </c>
      <c r="H4839">
        <v>3</v>
      </c>
      <c r="I4839">
        <v>2018</v>
      </c>
      <c r="J4839">
        <v>1</v>
      </c>
      <c r="L4839">
        <v>23108207</v>
      </c>
      <c r="M4839" t="s">
        <v>221</v>
      </c>
      <c r="P4839" s="29" t="str">
        <f t="shared" si="201"/>
        <v>BAD</v>
      </c>
    </row>
    <row r="4840" spans="1:16" hidden="1" x14ac:dyDescent="0.25">
      <c r="A4840">
        <v>192357616</v>
      </c>
      <c r="B4840">
        <v>803407</v>
      </c>
      <c r="C4840" t="s">
        <v>317</v>
      </c>
      <c r="D4840">
        <v>2005131</v>
      </c>
      <c r="E4840" t="s">
        <v>228</v>
      </c>
      <c r="F4840" t="s">
        <v>214</v>
      </c>
      <c r="G4840" t="s">
        <v>215</v>
      </c>
      <c r="H4840">
        <v>3</v>
      </c>
      <c r="I4840">
        <v>2018</v>
      </c>
      <c r="J4840">
        <v>1</v>
      </c>
      <c r="L4840">
        <v>23107075</v>
      </c>
      <c r="M4840" t="s">
        <v>221</v>
      </c>
      <c r="P4840" s="29" t="str">
        <f t="shared" si="201"/>
        <v>BAD</v>
      </c>
    </row>
    <row r="4841" spans="1:16" hidden="1" x14ac:dyDescent="0.25">
      <c r="A4841">
        <v>192357616</v>
      </c>
      <c r="B4841">
        <v>803407</v>
      </c>
      <c r="C4841" t="s">
        <v>317</v>
      </c>
      <c r="D4841">
        <v>2021756</v>
      </c>
      <c r="E4841" t="s">
        <v>253</v>
      </c>
      <c r="F4841" t="s">
        <v>214</v>
      </c>
      <c r="G4841" t="s">
        <v>215</v>
      </c>
      <c r="H4841">
        <v>2</v>
      </c>
      <c r="I4841">
        <v>2018</v>
      </c>
      <c r="J4841">
        <v>1</v>
      </c>
      <c r="L4841">
        <v>23108114</v>
      </c>
      <c r="M4841">
        <v>4.9000000000000004</v>
      </c>
      <c r="P4841" s="29">
        <f t="shared" si="201"/>
        <v>0.65</v>
      </c>
    </row>
    <row r="4842" spans="1:16" hidden="1" x14ac:dyDescent="0.25">
      <c r="A4842">
        <v>192357616</v>
      </c>
      <c r="B4842">
        <v>803407</v>
      </c>
      <c r="C4842" t="s">
        <v>317</v>
      </c>
      <c r="D4842">
        <v>2021638</v>
      </c>
      <c r="E4842" t="s">
        <v>250</v>
      </c>
      <c r="F4842" t="s">
        <v>214</v>
      </c>
      <c r="G4842" t="s">
        <v>215</v>
      </c>
      <c r="H4842">
        <v>3</v>
      </c>
      <c r="I4842">
        <v>2018</v>
      </c>
      <c r="J4842">
        <v>1</v>
      </c>
      <c r="L4842">
        <v>23108054</v>
      </c>
      <c r="M4842">
        <v>3.1</v>
      </c>
      <c r="P4842" s="29">
        <f t="shared" si="201"/>
        <v>0.35000000000000003</v>
      </c>
    </row>
    <row r="4843" spans="1:16" hidden="1" x14ac:dyDescent="0.25">
      <c r="A4843">
        <v>192357616</v>
      </c>
      <c r="B4843">
        <v>803407</v>
      </c>
      <c r="C4843" t="s">
        <v>317</v>
      </c>
      <c r="D4843">
        <v>2021638</v>
      </c>
      <c r="E4843" t="s">
        <v>250</v>
      </c>
      <c r="F4843" t="s">
        <v>214</v>
      </c>
      <c r="G4843" t="s">
        <v>215</v>
      </c>
      <c r="H4843">
        <v>3</v>
      </c>
      <c r="I4843">
        <v>2018</v>
      </c>
      <c r="J4843">
        <v>2</v>
      </c>
      <c r="L4843">
        <v>23116219</v>
      </c>
      <c r="M4843">
        <v>2.2000000000000002</v>
      </c>
      <c r="P4843" s="29">
        <f t="shared" si="201"/>
        <v>0.20000000000000004</v>
      </c>
    </row>
    <row r="4844" spans="1:16" hidden="1" x14ac:dyDescent="0.25">
      <c r="A4844">
        <v>192357616</v>
      </c>
      <c r="B4844">
        <v>803407</v>
      </c>
      <c r="C4844" t="s">
        <v>317</v>
      </c>
      <c r="D4844">
        <v>2021793</v>
      </c>
      <c r="E4844" t="s">
        <v>293</v>
      </c>
      <c r="F4844" t="s">
        <v>214</v>
      </c>
      <c r="G4844" t="s">
        <v>215</v>
      </c>
      <c r="H4844">
        <v>2</v>
      </c>
      <c r="I4844">
        <v>2018</v>
      </c>
      <c r="J4844">
        <v>2</v>
      </c>
      <c r="L4844">
        <v>23115609</v>
      </c>
      <c r="M4844">
        <v>4.8</v>
      </c>
      <c r="P4844" s="29">
        <f t="shared" si="201"/>
        <v>0.6333333333333333</v>
      </c>
    </row>
    <row r="4845" spans="1:16" hidden="1" x14ac:dyDescent="0.25">
      <c r="A4845">
        <v>192357616</v>
      </c>
      <c r="B4845">
        <v>803407</v>
      </c>
      <c r="C4845" t="s">
        <v>317</v>
      </c>
      <c r="D4845">
        <v>2005131</v>
      </c>
      <c r="E4845" t="s">
        <v>228</v>
      </c>
      <c r="F4845" t="s">
        <v>214</v>
      </c>
      <c r="G4845" t="s">
        <v>215</v>
      </c>
      <c r="H4845">
        <v>2</v>
      </c>
      <c r="I4845">
        <v>2018</v>
      </c>
      <c r="J4845">
        <v>2</v>
      </c>
      <c r="L4845">
        <v>23115840</v>
      </c>
      <c r="M4845">
        <v>4.3</v>
      </c>
      <c r="P4845" s="29">
        <f t="shared" si="201"/>
        <v>0.54999999999999993</v>
      </c>
    </row>
    <row r="4846" spans="1:16" hidden="1" x14ac:dyDescent="0.25">
      <c r="A4846">
        <v>192373433</v>
      </c>
      <c r="B4846">
        <v>803401</v>
      </c>
      <c r="C4846" t="s">
        <v>318</v>
      </c>
      <c r="D4846">
        <v>2004098</v>
      </c>
      <c r="E4846" t="s">
        <v>213</v>
      </c>
      <c r="F4846" t="s">
        <v>214</v>
      </c>
      <c r="G4846" t="s">
        <v>215</v>
      </c>
      <c r="H4846">
        <v>2</v>
      </c>
      <c r="I4846">
        <v>2016</v>
      </c>
      <c r="J4846">
        <v>1</v>
      </c>
      <c r="L4846">
        <v>23078140</v>
      </c>
      <c r="M4846">
        <v>5.4</v>
      </c>
      <c r="P4846" s="29">
        <f t="shared" si="201"/>
        <v>0.73333333333333339</v>
      </c>
    </row>
    <row r="4847" spans="1:16" hidden="1" x14ac:dyDescent="0.25">
      <c r="A4847">
        <v>192373433</v>
      </c>
      <c r="B4847">
        <v>803401</v>
      </c>
      <c r="C4847" t="s">
        <v>318</v>
      </c>
      <c r="D4847">
        <v>2021600</v>
      </c>
      <c r="E4847" t="s">
        <v>219</v>
      </c>
      <c r="F4847" t="s">
        <v>214</v>
      </c>
      <c r="G4847" t="s">
        <v>215</v>
      </c>
      <c r="H4847">
        <v>3</v>
      </c>
      <c r="I4847">
        <v>2016</v>
      </c>
      <c r="J4847">
        <v>1</v>
      </c>
      <c r="L4847">
        <v>23081087</v>
      </c>
      <c r="M4847">
        <v>2.8</v>
      </c>
      <c r="P4847" s="29">
        <f t="shared" si="201"/>
        <v>0.3</v>
      </c>
    </row>
    <row r="4848" spans="1:16" hidden="1" x14ac:dyDescent="0.25">
      <c r="A4848">
        <v>192373433</v>
      </c>
      <c r="B4848">
        <v>803401</v>
      </c>
      <c r="C4848" t="s">
        <v>318</v>
      </c>
      <c r="D4848">
        <v>2005099</v>
      </c>
      <c r="E4848" t="s">
        <v>217</v>
      </c>
      <c r="F4848" t="s">
        <v>214</v>
      </c>
      <c r="G4848" t="s">
        <v>215</v>
      </c>
      <c r="H4848">
        <v>3</v>
      </c>
      <c r="I4848">
        <v>2016</v>
      </c>
      <c r="J4848">
        <v>1</v>
      </c>
      <c r="L4848">
        <v>23081379</v>
      </c>
      <c r="M4848">
        <v>2.7</v>
      </c>
      <c r="P4848" s="29">
        <f t="shared" si="201"/>
        <v>0.28333333333333338</v>
      </c>
    </row>
    <row r="4849" spans="1:16" hidden="1" x14ac:dyDescent="0.25">
      <c r="A4849">
        <v>192373433</v>
      </c>
      <c r="B4849">
        <v>803401</v>
      </c>
      <c r="C4849" t="s">
        <v>318</v>
      </c>
      <c r="D4849">
        <v>2005102</v>
      </c>
      <c r="E4849" t="s">
        <v>218</v>
      </c>
      <c r="F4849" t="s">
        <v>214</v>
      </c>
      <c r="G4849" t="s">
        <v>215</v>
      </c>
      <c r="H4849">
        <v>3</v>
      </c>
      <c r="I4849">
        <v>2016</v>
      </c>
      <c r="J4849">
        <v>1</v>
      </c>
      <c r="L4849">
        <v>23081364</v>
      </c>
      <c r="M4849">
        <v>3.8</v>
      </c>
      <c r="P4849" s="29">
        <f t="shared" si="201"/>
        <v>0.46666666666666662</v>
      </c>
    </row>
    <row r="4850" spans="1:16" hidden="1" x14ac:dyDescent="0.25">
      <c r="A4850">
        <v>192373433</v>
      </c>
      <c r="B4850">
        <v>803401</v>
      </c>
      <c r="C4850" t="s">
        <v>318</v>
      </c>
      <c r="D4850">
        <v>2021754</v>
      </c>
      <c r="E4850" t="s">
        <v>216</v>
      </c>
      <c r="F4850" t="s">
        <v>214</v>
      </c>
      <c r="G4850" t="s">
        <v>215</v>
      </c>
      <c r="H4850">
        <v>3</v>
      </c>
      <c r="I4850">
        <v>2016</v>
      </c>
      <c r="J4850">
        <v>1</v>
      </c>
      <c r="L4850">
        <v>23081132</v>
      </c>
      <c r="M4850">
        <v>3.4</v>
      </c>
      <c r="P4850" s="29">
        <f t="shared" si="201"/>
        <v>0.39999999999999997</v>
      </c>
    </row>
    <row r="4851" spans="1:16" hidden="1" x14ac:dyDescent="0.25">
      <c r="A4851">
        <v>192373433</v>
      </c>
      <c r="B4851">
        <v>803401</v>
      </c>
      <c r="C4851" t="s">
        <v>318</v>
      </c>
      <c r="D4851">
        <v>2005118</v>
      </c>
      <c r="E4851" t="s">
        <v>223</v>
      </c>
      <c r="F4851" t="s">
        <v>214</v>
      </c>
      <c r="G4851" t="s">
        <v>215</v>
      </c>
      <c r="H4851">
        <v>3</v>
      </c>
      <c r="I4851">
        <v>2016</v>
      </c>
      <c r="J4851">
        <v>1</v>
      </c>
      <c r="L4851">
        <v>23081297</v>
      </c>
      <c r="M4851">
        <v>2.5</v>
      </c>
      <c r="P4851" s="29">
        <f t="shared" si="201"/>
        <v>0.25</v>
      </c>
    </row>
    <row r="4852" spans="1:16" hidden="1" x14ac:dyDescent="0.25">
      <c r="A4852">
        <v>192373433</v>
      </c>
      <c r="B4852">
        <v>803401</v>
      </c>
      <c r="C4852" t="s">
        <v>318</v>
      </c>
      <c r="D4852">
        <v>2004098</v>
      </c>
      <c r="E4852" t="s">
        <v>213</v>
      </c>
      <c r="F4852" t="s">
        <v>214</v>
      </c>
      <c r="G4852" t="s">
        <v>215</v>
      </c>
      <c r="H4852">
        <v>4</v>
      </c>
      <c r="I4852">
        <v>2016</v>
      </c>
      <c r="J4852">
        <v>1</v>
      </c>
      <c r="L4852">
        <v>23078140</v>
      </c>
      <c r="P4852" s="29" t="str">
        <f t="shared" si="201"/>
        <v>DRP</v>
      </c>
    </row>
    <row r="4853" spans="1:16" hidden="1" x14ac:dyDescent="0.25">
      <c r="A4853">
        <v>192373433</v>
      </c>
      <c r="B4853">
        <v>803401</v>
      </c>
      <c r="C4853" t="s">
        <v>318</v>
      </c>
      <c r="D4853">
        <v>2005118</v>
      </c>
      <c r="E4853" t="s">
        <v>223</v>
      </c>
      <c r="F4853" t="s">
        <v>214</v>
      </c>
      <c r="G4853" t="s">
        <v>215</v>
      </c>
      <c r="H4853">
        <v>3</v>
      </c>
      <c r="I4853">
        <v>2016</v>
      </c>
      <c r="J4853">
        <v>2</v>
      </c>
      <c r="L4853">
        <v>23086742</v>
      </c>
      <c r="M4853">
        <v>3.5</v>
      </c>
      <c r="P4853" s="29">
        <f t="shared" si="201"/>
        <v>0.41666666666666669</v>
      </c>
    </row>
    <row r="4854" spans="1:16" hidden="1" x14ac:dyDescent="0.25">
      <c r="A4854">
        <v>192373433</v>
      </c>
      <c r="B4854">
        <v>803401</v>
      </c>
      <c r="C4854" t="s">
        <v>318</v>
      </c>
      <c r="D4854">
        <v>2021600</v>
      </c>
      <c r="E4854" t="s">
        <v>219</v>
      </c>
      <c r="F4854" t="s">
        <v>214</v>
      </c>
      <c r="G4854" t="s">
        <v>215</v>
      </c>
      <c r="H4854">
        <v>3</v>
      </c>
      <c r="I4854">
        <v>2016</v>
      </c>
      <c r="J4854">
        <v>2</v>
      </c>
      <c r="L4854">
        <v>23086545</v>
      </c>
      <c r="M4854">
        <v>1.9</v>
      </c>
      <c r="P4854" s="29">
        <f t="shared" si="201"/>
        <v>0.15</v>
      </c>
    </row>
    <row r="4855" spans="1:16" hidden="1" x14ac:dyDescent="0.25">
      <c r="A4855">
        <v>192373433</v>
      </c>
      <c r="B4855">
        <v>803401</v>
      </c>
      <c r="C4855" t="s">
        <v>318</v>
      </c>
      <c r="D4855">
        <v>2021754</v>
      </c>
      <c r="E4855" t="s">
        <v>216</v>
      </c>
      <c r="F4855" t="s">
        <v>214</v>
      </c>
      <c r="G4855" t="s">
        <v>215</v>
      </c>
      <c r="H4855">
        <v>3</v>
      </c>
      <c r="I4855">
        <v>2016</v>
      </c>
      <c r="J4855">
        <v>2</v>
      </c>
      <c r="L4855">
        <v>23086735</v>
      </c>
      <c r="M4855">
        <v>1.6</v>
      </c>
      <c r="P4855" s="29">
        <f t="shared" si="201"/>
        <v>0.10000000000000002</v>
      </c>
    </row>
    <row r="4856" spans="1:16" hidden="1" x14ac:dyDescent="0.25">
      <c r="A4856">
        <v>192373433</v>
      </c>
      <c r="B4856">
        <v>803401</v>
      </c>
      <c r="C4856" t="s">
        <v>318</v>
      </c>
      <c r="D4856">
        <v>2005099</v>
      </c>
      <c r="E4856" t="s">
        <v>217</v>
      </c>
      <c r="F4856" t="s">
        <v>214</v>
      </c>
      <c r="G4856" t="s">
        <v>215</v>
      </c>
      <c r="H4856">
        <v>3</v>
      </c>
      <c r="I4856">
        <v>2016</v>
      </c>
      <c r="J4856">
        <v>2</v>
      </c>
      <c r="L4856">
        <v>23086540</v>
      </c>
      <c r="M4856">
        <v>2.4</v>
      </c>
      <c r="P4856" s="29">
        <f t="shared" si="201"/>
        <v>0.23333333333333331</v>
      </c>
    </row>
    <row r="4857" spans="1:16" hidden="1" x14ac:dyDescent="0.25">
      <c r="A4857">
        <v>192373433</v>
      </c>
      <c r="B4857">
        <v>803401</v>
      </c>
      <c r="C4857" t="s">
        <v>318</v>
      </c>
      <c r="D4857">
        <v>2005102</v>
      </c>
      <c r="E4857" t="s">
        <v>218</v>
      </c>
      <c r="F4857" t="s">
        <v>214</v>
      </c>
      <c r="G4857" t="s">
        <v>215</v>
      </c>
      <c r="H4857">
        <v>3</v>
      </c>
      <c r="I4857">
        <v>2016</v>
      </c>
      <c r="J4857">
        <v>2</v>
      </c>
      <c r="L4857">
        <v>23086740</v>
      </c>
      <c r="M4857">
        <v>2.2999999999999998</v>
      </c>
      <c r="P4857" s="29">
        <f t="shared" si="201"/>
        <v>0.21666666666666665</v>
      </c>
    </row>
    <row r="4858" spans="1:16" hidden="1" x14ac:dyDescent="0.25">
      <c r="A4858">
        <v>192388422</v>
      </c>
      <c r="B4858">
        <v>803401</v>
      </c>
      <c r="C4858" t="s">
        <v>318</v>
      </c>
      <c r="D4858">
        <v>2005118</v>
      </c>
      <c r="E4858" t="s">
        <v>223</v>
      </c>
      <c r="F4858" t="s">
        <v>214</v>
      </c>
      <c r="G4858" t="s">
        <v>215</v>
      </c>
      <c r="H4858">
        <v>2</v>
      </c>
      <c r="I4858">
        <v>2015</v>
      </c>
      <c r="J4858">
        <v>1</v>
      </c>
      <c r="L4858">
        <v>23067520</v>
      </c>
      <c r="M4858">
        <v>4.7</v>
      </c>
      <c r="P4858" s="29">
        <f t="shared" ref="P4858:P4872" si="202">IF(AND(ISNUMBER(M4858),H4858&lt;&gt;4,N4858&lt;&gt;"X"),(M4858-1)/6,IF(H4858=4,"DRP",IF(AND(H4858=3,M4858="NA"),"BAD",IF(AND(H4858=2),"CVL",IF(AND(H4858=1,ISBLANK(M4858)),"NULL","UNK")))))</f>
        <v>0.6166666666666667</v>
      </c>
    </row>
    <row r="4859" spans="1:16" hidden="1" x14ac:dyDescent="0.25">
      <c r="A4859">
        <v>192388422</v>
      </c>
      <c r="B4859">
        <v>803401</v>
      </c>
      <c r="C4859" t="s">
        <v>318</v>
      </c>
      <c r="D4859">
        <v>2021600</v>
      </c>
      <c r="E4859" t="s">
        <v>219</v>
      </c>
      <c r="F4859" t="s">
        <v>214</v>
      </c>
      <c r="G4859" t="s">
        <v>215</v>
      </c>
      <c r="H4859">
        <v>2</v>
      </c>
      <c r="I4859">
        <v>2015</v>
      </c>
      <c r="J4859">
        <v>1</v>
      </c>
      <c r="L4859">
        <v>23066440</v>
      </c>
      <c r="M4859">
        <v>4.0999999999999996</v>
      </c>
      <c r="P4859" s="29">
        <f t="shared" si="202"/>
        <v>0.51666666666666661</v>
      </c>
    </row>
    <row r="4860" spans="1:16" hidden="1" x14ac:dyDescent="0.25">
      <c r="A4860">
        <v>192388422</v>
      </c>
      <c r="B4860">
        <v>803401</v>
      </c>
      <c r="C4860" t="s">
        <v>318</v>
      </c>
      <c r="D4860">
        <v>2005099</v>
      </c>
      <c r="E4860" t="s">
        <v>217</v>
      </c>
      <c r="F4860" t="s">
        <v>214</v>
      </c>
      <c r="G4860" t="s">
        <v>215</v>
      </c>
      <c r="H4860">
        <v>2</v>
      </c>
      <c r="I4860">
        <v>2015</v>
      </c>
      <c r="J4860">
        <v>1</v>
      </c>
      <c r="L4860">
        <v>23066432</v>
      </c>
      <c r="M4860">
        <v>4.5</v>
      </c>
      <c r="P4860" s="29">
        <f t="shared" si="202"/>
        <v>0.58333333333333337</v>
      </c>
    </row>
    <row r="4861" spans="1:16" hidden="1" x14ac:dyDescent="0.25">
      <c r="A4861">
        <v>192388422</v>
      </c>
      <c r="B4861">
        <v>803401</v>
      </c>
      <c r="C4861" t="s">
        <v>318</v>
      </c>
      <c r="D4861">
        <v>2021754</v>
      </c>
      <c r="E4861" t="s">
        <v>216</v>
      </c>
      <c r="F4861" t="s">
        <v>214</v>
      </c>
      <c r="G4861" t="s">
        <v>215</v>
      </c>
      <c r="H4861">
        <v>3</v>
      </c>
      <c r="I4861">
        <v>2015</v>
      </c>
      <c r="J4861">
        <v>1</v>
      </c>
      <c r="L4861">
        <v>23066480</v>
      </c>
      <c r="M4861">
        <v>2.1</v>
      </c>
      <c r="P4861" s="29">
        <f t="shared" si="202"/>
        <v>0.18333333333333335</v>
      </c>
    </row>
    <row r="4862" spans="1:16" hidden="1" x14ac:dyDescent="0.25">
      <c r="A4862">
        <v>192388422</v>
      </c>
      <c r="B4862">
        <v>803401</v>
      </c>
      <c r="C4862" t="s">
        <v>318</v>
      </c>
      <c r="D4862">
        <v>2005102</v>
      </c>
      <c r="E4862" t="s">
        <v>218</v>
      </c>
      <c r="F4862" t="s">
        <v>214</v>
      </c>
      <c r="G4862" t="s">
        <v>215</v>
      </c>
      <c r="H4862">
        <v>2</v>
      </c>
      <c r="I4862">
        <v>2015</v>
      </c>
      <c r="J4862">
        <v>1</v>
      </c>
      <c r="L4862">
        <v>23066493</v>
      </c>
      <c r="M4862">
        <v>4.3</v>
      </c>
      <c r="P4862" s="29">
        <f t="shared" si="202"/>
        <v>0.54999999999999993</v>
      </c>
    </row>
    <row r="4863" spans="1:16" hidden="1" x14ac:dyDescent="0.25">
      <c r="A4863">
        <v>192388422</v>
      </c>
      <c r="B4863">
        <v>803401</v>
      </c>
      <c r="C4863" t="s">
        <v>318</v>
      </c>
      <c r="D4863">
        <v>2004098</v>
      </c>
      <c r="E4863" t="s">
        <v>213</v>
      </c>
      <c r="F4863" t="s">
        <v>214</v>
      </c>
      <c r="G4863" t="s">
        <v>215</v>
      </c>
      <c r="H4863">
        <v>2</v>
      </c>
      <c r="I4863">
        <v>2015</v>
      </c>
      <c r="J4863">
        <v>1</v>
      </c>
      <c r="L4863">
        <v>23066601</v>
      </c>
      <c r="M4863">
        <v>6.3</v>
      </c>
      <c r="P4863" s="29">
        <f t="shared" si="202"/>
        <v>0.8833333333333333</v>
      </c>
    </row>
    <row r="4864" spans="1:16" hidden="1" x14ac:dyDescent="0.25">
      <c r="A4864">
        <v>192388422</v>
      </c>
      <c r="B4864">
        <v>803401</v>
      </c>
      <c r="C4864" t="s">
        <v>318</v>
      </c>
      <c r="D4864">
        <v>2021602</v>
      </c>
      <c r="E4864" t="s">
        <v>242</v>
      </c>
      <c r="F4864" t="s">
        <v>214</v>
      </c>
      <c r="G4864" t="s">
        <v>215</v>
      </c>
      <c r="H4864">
        <v>4</v>
      </c>
      <c r="I4864">
        <v>2015</v>
      </c>
      <c r="J4864">
        <v>2</v>
      </c>
      <c r="L4864">
        <v>23072005</v>
      </c>
      <c r="P4864" s="29" t="str">
        <f t="shared" si="202"/>
        <v>DRP</v>
      </c>
    </row>
    <row r="4865" spans="1:16" hidden="1" x14ac:dyDescent="0.25">
      <c r="A4865">
        <v>192388422</v>
      </c>
      <c r="B4865">
        <v>803401</v>
      </c>
      <c r="C4865" t="s">
        <v>318</v>
      </c>
      <c r="D4865">
        <v>2021580</v>
      </c>
      <c r="E4865" t="s">
        <v>241</v>
      </c>
      <c r="F4865" t="s">
        <v>214</v>
      </c>
      <c r="G4865" t="s">
        <v>215</v>
      </c>
      <c r="H4865">
        <v>4</v>
      </c>
      <c r="I4865">
        <v>2015</v>
      </c>
      <c r="J4865">
        <v>2</v>
      </c>
      <c r="L4865">
        <v>23072000</v>
      </c>
      <c r="P4865" s="29" t="str">
        <f t="shared" si="202"/>
        <v>DRP</v>
      </c>
    </row>
    <row r="4866" spans="1:16" hidden="1" x14ac:dyDescent="0.25">
      <c r="A4866">
        <v>192388422</v>
      </c>
      <c r="B4866">
        <v>803401</v>
      </c>
      <c r="C4866" t="s">
        <v>318</v>
      </c>
      <c r="D4866">
        <v>2004116</v>
      </c>
      <c r="E4866" t="s">
        <v>229</v>
      </c>
      <c r="F4866" t="s">
        <v>214</v>
      </c>
      <c r="G4866" t="s">
        <v>215</v>
      </c>
      <c r="H4866">
        <v>4</v>
      </c>
      <c r="I4866">
        <v>2015</v>
      </c>
      <c r="J4866">
        <v>2</v>
      </c>
      <c r="L4866">
        <v>23073043</v>
      </c>
      <c r="P4866" s="29" t="str">
        <f t="shared" si="202"/>
        <v>DRP</v>
      </c>
    </row>
    <row r="4867" spans="1:16" hidden="1" x14ac:dyDescent="0.25">
      <c r="A4867">
        <v>192388422</v>
      </c>
      <c r="B4867">
        <v>803401</v>
      </c>
      <c r="C4867" t="s">
        <v>318</v>
      </c>
      <c r="D4867">
        <v>2021754</v>
      </c>
      <c r="E4867" t="s">
        <v>216</v>
      </c>
      <c r="F4867" t="s">
        <v>214</v>
      </c>
      <c r="G4867" t="s">
        <v>215</v>
      </c>
      <c r="H4867">
        <v>2</v>
      </c>
      <c r="I4867">
        <v>2015</v>
      </c>
      <c r="J4867">
        <v>2</v>
      </c>
      <c r="L4867">
        <v>23074127</v>
      </c>
      <c r="M4867">
        <v>4.0999999999999996</v>
      </c>
      <c r="P4867" s="29">
        <f t="shared" si="202"/>
        <v>0.51666666666666661</v>
      </c>
    </row>
    <row r="4868" spans="1:16" hidden="1" x14ac:dyDescent="0.25">
      <c r="A4868">
        <v>192388422</v>
      </c>
      <c r="B4868">
        <v>803401</v>
      </c>
      <c r="C4868" t="s">
        <v>318</v>
      </c>
      <c r="D4868">
        <v>2005131</v>
      </c>
      <c r="E4868" t="s">
        <v>228</v>
      </c>
      <c r="F4868" t="s">
        <v>214</v>
      </c>
      <c r="G4868" t="s">
        <v>215</v>
      </c>
      <c r="H4868">
        <v>2</v>
      </c>
      <c r="I4868">
        <v>2015</v>
      </c>
      <c r="J4868">
        <v>2</v>
      </c>
      <c r="L4868">
        <v>23070707</v>
      </c>
      <c r="M4868">
        <v>5.6</v>
      </c>
      <c r="P4868" s="29">
        <f t="shared" si="202"/>
        <v>0.76666666666666661</v>
      </c>
    </row>
    <row r="4869" spans="1:16" hidden="1" x14ac:dyDescent="0.25">
      <c r="A4869">
        <v>192388422</v>
      </c>
      <c r="B4869">
        <v>803401</v>
      </c>
      <c r="C4869" t="s">
        <v>318</v>
      </c>
      <c r="D4869">
        <v>2004112</v>
      </c>
      <c r="E4869" t="s">
        <v>244</v>
      </c>
      <c r="F4869" t="s">
        <v>214</v>
      </c>
      <c r="G4869" t="s">
        <v>215</v>
      </c>
      <c r="H4869">
        <v>2</v>
      </c>
      <c r="I4869">
        <v>2015</v>
      </c>
      <c r="J4869">
        <v>2</v>
      </c>
      <c r="L4869">
        <v>23073238</v>
      </c>
      <c r="M4869">
        <v>6.1</v>
      </c>
      <c r="P4869" s="29">
        <f t="shared" si="202"/>
        <v>0.85</v>
      </c>
    </row>
    <row r="4870" spans="1:16" hidden="1" x14ac:dyDescent="0.25">
      <c r="A4870">
        <v>192388422</v>
      </c>
      <c r="B4870">
        <v>803401</v>
      </c>
      <c r="C4870" t="s">
        <v>318</v>
      </c>
      <c r="D4870">
        <v>2021580</v>
      </c>
      <c r="E4870" t="s">
        <v>241</v>
      </c>
      <c r="F4870" t="s">
        <v>214</v>
      </c>
      <c r="G4870" t="s">
        <v>215</v>
      </c>
      <c r="H4870">
        <v>2</v>
      </c>
      <c r="I4870">
        <v>2015</v>
      </c>
      <c r="J4870">
        <v>2</v>
      </c>
      <c r="L4870">
        <v>23072000</v>
      </c>
      <c r="M4870">
        <v>6.2</v>
      </c>
      <c r="P4870" s="29">
        <f t="shared" si="202"/>
        <v>0.8666666666666667</v>
      </c>
    </row>
    <row r="4871" spans="1:16" hidden="1" x14ac:dyDescent="0.25">
      <c r="A4871">
        <v>192388422</v>
      </c>
      <c r="B4871">
        <v>803401</v>
      </c>
      <c r="C4871" t="s">
        <v>318</v>
      </c>
      <c r="D4871">
        <v>2021602</v>
      </c>
      <c r="E4871" t="s">
        <v>242</v>
      </c>
      <c r="F4871" t="s">
        <v>214</v>
      </c>
      <c r="G4871" t="s">
        <v>215</v>
      </c>
      <c r="H4871">
        <v>2</v>
      </c>
      <c r="I4871">
        <v>2015</v>
      </c>
      <c r="J4871">
        <v>2</v>
      </c>
      <c r="L4871">
        <v>23072008</v>
      </c>
      <c r="M4871">
        <v>4.5</v>
      </c>
      <c r="P4871" s="29">
        <f t="shared" si="202"/>
        <v>0.58333333333333337</v>
      </c>
    </row>
    <row r="4872" spans="1:16" hidden="1" x14ac:dyDescent="0.25">
      <c r="A4872">
        <v>192388422</v>
      </c>
      <c r="B4872">
        <v>803401</v>
      </c>
      <c r="C4872" t="s">
        <v>318</v>
      </c>
      <c r="D4872">
        <v>2005117</v>
      </c>
      <c r="E4872" t="s">
        <v>220</v>
      </c>
      <c r="F4872" t="s">
        <v>214</v>
      </c>
      <c r="G4872" t="s">
        <v>215</v>
      </c>
      <c r="H4872">
        <v>2</v>
      </c>
      <c r="I4872">
        <v>2015</v>
      </c>
      <c r="J4872">
        <v>2</v>
      </c>
      <c r="L4872">
        <v>23070387</v>
      </c>
      <c r="M4872">
        <v>4.3</v>
      </c>
      <c r="P4872" s="29">
        <f t="shared" si="202"/>
        <v>0.54999999999999993</v>
      </c>
    </row>
    <row r="4873" spans="1:16" hidden="1" x14ac:dyDescent="0.25">
      <c r="A4873">
        <v>192388422</v>
      </c>
      <c r="B4873">
        <v>803401</v>
      </c>
      <c r="C4873" t="s">
        <v>318</v>
      </c>
      <c r="D4873">
        <v>2021638</v>
      </c>
      <c r="E4873" t="s">
        <v>250</v>
      </c>
      <c r="F4873" t="s">
        <v>214</v>
      </c>
      <c r="G4873" t="s">
        <v>215</v>
      </c>
      <c r="H4873">
        <v>3</v>
      </c>
      <c r="I4873">
        <v>2016</v>
      </c>
      <c r="J4873">
        <v>1</v>
      </c>
      <c r="L4873">
        <v>23081193</v>
      </c>
      <c r="M4873">
        <v>3.8</v>
      </c>
      <c r="P4873" s="29">
        <f t="shared" ref="P4873:P4904" si="203">IF(AND(ISNUMBER(M4873),H4873&lt;&gt;4),(M4873-1)/6,IF(H4873=4,"DRP",IF(AND(H4873=3,M4873="NA"),"BAD",IF(AND(H4873=2),"CVL",IF(AND(H4873=1,ISBLANK(M4873)),"NULL","UNK")))))</f>
        <v>0.46666666666666662</v>
      </c>
    </row>
    <row r="4874" spans="1:16" hidden="1" x14ac:dyDescent="0.25">
      <c r="A4874">
        <v>192388422</v>
      </c>
      <c r="B4874">
        <v>803401</v>
      </c>
      <c r="C4874" t="s">
        <v>318</v>
      </c>
      <c r="D4874">
        <v>2021756</v>
      </c>
      <c r="E4874" t="s">
        <v>253</v>
      </c>
      <c r="F4874" t="s">
        <v>214</v>
      </c>
      <c r="G4874" t="s">
        <v>215</v>
      </c>
      <c r="H4874">
        <v>3</v>
      </c>
      <c r="I4874">
        <v>2016</v>
      </c>
      <c r="J4874">
        <v>1</v>
      </c>
      <c r="L4874">
        <v>23081181</v>
      </c>
      <c r="M4874">
        <v>3.6</v>
      </c>
      <c r="P4874" s="29">
        <f t="shared" si="203"/>
        <v>0.43333333333333335</v>
      </c>
    </row>
    <row r="4875" spans="1:16" hidden="1" x14ac:dyDescent="0.25">
      <c r="A4875">
        <v>192388422</v>
      </c>
      <c r="B4875">
        <v>803401</v>
      </c>
      <c r="C4875" t="s">
        <v>318</v>
      </c>
      <c r="D4875">
        <v>2021763</v>
      </c>
      <c r="E4875" t="s">
        <v>298</v>
      </c>
      <c r="F4875" t="s">
        <v>214</v>
      </c>
      <c r="G4875" t="s">
        <v>215</v>
      </c>
      <c r="H4875">
        <v>2</v>
      </c>
      <c r="I4875">
        <v>2016</v>
      </c>
      <c r="J4875">
        <v>1</v>
      </c>
      <c r="L4875">
        <v>23081192</v>
      </c>
      <c r="M4875">
        <v>5</v>
      </c>
      <c r="P4875" s="29">
        <f t="shared" si="203"/>
        <v>0.66666666666666663</v>
      </c>
    </row>
    <row r="4876" spans="1:16" hidden="1" x14ac:dyDescent="0.25">
      <c r="A4876">
        <v>192388422</v>
      </c>
      <c r="B4876">
        <v>803401</v>
      </c>
      <c r="C4876" t="s">
        <v>318</v>
      </c>
      <c r="D4876">
        <v>2021596</v>
      </c>
      <c r="E4876" t="s">
        <v>294</v>
      </c>
      <c r="F4876" t="s">
        <v>214</v>
      </c>
      <c r="G4876" t="s">
        <v>215</v>
      </c>
      <c r="H4876">
        <v>2</v>
      </c>
      <c r="I4876">
        <v>2016</v>
      </c>
      <c r="J4876">
        <v>1</v>
      </c>
      <c r="L4876">
        <v>23081196</v>
      </c>
      <c r="M4876">
        <v>4.2</v>
      </c>
      <c r="P4876" s="29">
        <f t="shared" si="203"/>
        <v>0.53333333333333333</v>
      </c>
    </row>
    <row r="4877" spans="1:16" hidden="1" x14ac:dyDescent="0.25">
      <c r="A4877">
        <v>192388422</v>
      </c>
      <c r="B4877">
        <v>803401</v>
      </c>
      <c r="C4877" t="s">
        <v>318</v>
      </c>
      <c r="D4877">
        <v>2004116</v>
      </c>
      <c r="E4877" t="s">
        <v>229</v>
      </c>
      <c r="F4877" t="s">
        <v>214</v>
      </c>
      <c r="G4877" t="s">
        <v>215</v>
      </c>
      <c r="H4877">
        <v>2</v>
      </c>
      <c r="I4877">
        <v>2016</v>
      </c>
      <c r="J4877">
        <v>1</v>
      </c>
      <c r="L4877">
        <v>23073301</v>
      </c>
      <c r="M4877">
        <v>5.5</v>
      </c>
      <c r="P4877" s="29">
        <f t="shared" si="203"/>
        <v>0.75</v>
      </c>
    </row>
    <row r="4878" spans="1:16" hidden="1" x14ac:dyDescent="0.25">
      <c r="A4878">
        <v>192388422</v>
      </c>
      <c r="B4878">
        <v>803401</v>
      </c>
      <c r="C4878" t="s">
        <v>318</v>
      </c>
      <c r="D4878">
        <v>2021993</v>
      </c>
      <c r="E4878" t="s">
        <v>256</v>
      </c>
      <c r="F4878" t="s">
        <v>214</v>
      </c>
      <c r="G4878" t="s">
        <v>215</v>
      </c>
      <c r="H4878">
        <v>2</v>
      </c>
      <c r="I4878">
        <v>2016</v>
      </c>
      <c r="J4878">
        <v>2</v>
      </c>
      <c r="L4878">
        <v>23086519</v>
      </c>
      <c r="M4878">
        <v>4.5</v>
      </c>
      <c r="P4878" s="29">
        <f t="shared" si="203"/>
        <v>0.58333333333333337</v>
      </c>
    </row>
    <row r="4879" spans="1:16" hidden="1" x14ac:dyDescent="0.25">
      <c r="A4879">
        <v>192388422</v>
      </c>
      <c r="B4879">
        <v>803401</v>
      </c>
      <c r="C4879" t="s">
        <v>318</v>
      </c>
      <c r="D4879">
        <v>2021638</v>
      </c>
      <c r="E4879" t="s">
        <v>250</v>
      </c>
      <c r="F4879" t="s">
        <v>214</v>
      </c>
      <c r="G4879" t="s">
        <v>215</v>
      </c>
      <c r="H4879">
        <v>3</v>
      </c>
      <c r="I4879">
        <v>2016</v>
      </c>
      <c r="J4879">
        <v>2</v>
      </c>
      <c r="L4879">
        <v>23086852</v>
      </c>
      <c r="M4879">
        <v>3.3</v>
      </c>
      <c r="P4879" s="29">
        <f t="shared" si="203"/>
        <v>0.3833333333333333</v>
      </c>
    </row>
    <row r="4880" spans="1:16" hidden="1" x14ac:dyDescent="0.25">
      <c r="A4880">
        <v>192388422</v>
      </c>
      <c r="B4880">
        <v>803401</v>
      </c>
      <c r="C4880" t="s">
        <v>318</v>
      </c>
      <c r="D4880">
        <v>2021781</v>
      </c>
      <c r="E4880" t="s">
        <v>235</v>
      </c>
      <c r="F4880" t="s">
        <v>214</v>
      </c>
      <c r="G4880" t="s">
        <v>215</v>
      </c>
      <c r="H4880">
        <v>2</v>
      </c>
      <c r="I4880">
        <v>2016</v>
      </c>
      <c r="J4880">
        <v>2</v>
      </c>
      <c r="L4880">
        <v>23086901</v>
      </c>
      <c r="M4880">
        <v>4.5</v>
      </c>
      <c r="P4880" s="29">
        <f t="shared" si="203"/>
        <v>0.58333333333333337</v>
      </c>
    </row>
    <row r="4881" spans="1:16" hidden="1" x14ac:dyDescent="0.25">
      <c r="A4881">
        <v>192388422</v>
      </c>
      <c r="B4881">
        <v>803401</v>
      </c>
      <c r="C4881" t="s">
        <v>318</v>
      </c>
      <c r="D4881">
        <v>2021756</v>
      </c>
      <c r="E4881" t="s">
        <v>253</v>
      </c>
      <c r="F4881" t="s">
        <v>214</v>
      </c>
      <c r="G4881" t="s">
        <v>215</v>
      </c>
      <c r="H4881">
        <v>2</v>
      </c>
      <c r="I4881">
        <v>2016</v>
      </c>
      <c r="J4881">
        <v>2</v>
      </c>
      <c r="L4881">
        <v>23086837</v>
      </c>
      <c r="M4881">
        <v>4.3</v>
      </c>
      <c r="P4881" s="29">
        <f t="shared" si="203"/>
        <v>0.54999999999999993</v>
      </c>
    </row>
    <row r="4882" spans="1:16" hidden="1" x14ac:dyDescent="0.25">
      <c r="A4882">
        <v>192388422</v>
      </c>
      <c r="B4882">
        <v>803401</v>
      </c>
      <c r="C4882" t="s">
        <v>318</v>
      </c>
      <c r="D4882">
        <v>2004099</v>
      </c>
      <c r="E4882" t="s">
        <v>245</v>
      </c>
      <c r="F4882" t="s">
        <v>214</v>
      </c>
      <c r="G4882" t="s">
        <v>215</v>
      </c>
      <c r="H4882">
        <v>2</v>
      </c>
      <c r="I4882">
        <v>2016</v>
      </c>
      <c r="J4882">
        <v>2</v>
      </c>
      <c r="L4882">
        <v>23085315</v>
      </c>
      <c r="M4882">
        <v>5.9</v>
      </c>
      <c r="P4882" s="29">
        <f t="shared" si="203"/>
        <v>0.81666666666666676</v>
      </c>
    </row>
    <row r="4883" spans="1:16" hidden="1" x14ac:dyDescent="0.25">
      <c r="A4883">
        <v>192388422</v>
      </c>
      <c r="B4883">
        <v>803401</v>
      </c>
      <c r="C4883" t="s">
        <v>318</v>
      </c>
      <c r="D4883">
        <v>2005120</v>
      </c>
      <c r="E4883" t="s">
        <v>293</v>
      </c>
      <c r="F4883" t="s">
        <v>214</v>
      </c>
      <c r="G4883" t="s">
        <v>215</v>
      </c>
      <c r="H4883">
        <v>2</v>
      </c>
      <c r="I4883">
        <v>2016</v>
      </c>
      <c r="J4883">
        <v>2</v>
      </c>
      <c r="M4883">
        <v>4</v>
      </c>
      <c r="N4883" t="s">
        <v>231</v>
      </c>
      <c r="P4883" s="29">
        <f t="shared" si="203"/>
        <v>0.5</v>
      </c>
    </row>
    <row r="4884" spans="1:16" hidden="1" x14ac:dyDescent="0.25">
      <c r="A4884">
        <v>192388422</v>
      </c>
      <c r="B4884">
        <v>803401</v>
      </c>
      <c r="C4884" t="s">
        <v>318</v>
      </c>
      <c r="D4884">
        <v>2021638</v>
      </c>
      <c r="E4884" t="s">
        <v>250</v>
      </c>
      <c r="F4884" t="s">
        <v>214</v>
      </c>
      <c r="G4884" t="s">
        <v>215</v>
      </c>
      <c r="H4884">
        <v>2</v>
      </c>
      <c r="I4884">
        <v>2017</v>
      </c>
      <c r="J4884">
        <v>1</v>
      </c>
      <c r="L4884">
        <v>23092935</v>
      </c>
      <c r="M4884">
        <v>4.0999999999999996</v>
      </c>
      <c r="P4884" s="29">
        <f t="shared" si="203"/>
        <v>0.51666666666666661</v>
      </c>
    </row>
    <row r="4885" spans="1:16" hidden="1" x14ac:dyDescent="0.25">
      <c r="A4885">
        <v>192388422</v>
      </c>
      <c r="B4885">
        <v>803401</v>
      </c>
      <c r="C4885" t="s">
        <v>318</v>
      </c>
      <c r="D4885">
        <v>2021679</v>
      </c>
      <c r="E4885" t="s">
        <v>259</v>
      </c>
      <c r="F4885" t="s">
        <v>214</v>
      </c>
      <c r="G4885" t="s">
        <v>215</v>
      </c>
      <c r="H4885">
        <v>2</v>
      </c>
      <c r="I4885">
        <v>2017</v>
      </c>
      <c r="J4885">
        <v>1</v>
      </c>
      <c r="L4885">
        <v>23095788</v>
      </c>
      <c r="M4885">
        <v>6</v>
      </c>
      <c r="P4885" s="29">
        <f t="shared" si="203"/>
        <v>0.83333333333333337</v>
      </c>
    </row>
    <row r="4886" spans="1:16" hidden="1" x14ac:dyDescent="0.25">
      <c r="A4886">
        <v>192388422</v>
      </c>
      <c r="B4886">
        <v>803401</v>
      </c>
      <c r="C4886" t="s">
        <v>318</v>
      </c>
      <c r="D4886">
        <v>2021874</v>
      </c>
      <c r="E4886" t="s">
        <v>226</v>
      </c>
      <c r="F4886" t="s">
        <v>214</v>
      </c>
      <c r="G4886" t="s">
        <v>215</v>
      </c>
      <c r="H4886">
        <v>2</v>
      </c>
      <c r="I4886">
        <v>2017</v>
      </c>
      <c r="J4886">
        <v>1</v>
      </c>
      <c r="L4886">
        <v>23095591</v>
      </c>
      <c r="M4886">
        <v>4.8</v>
      </c>
      <c r="P4886" s="29">
        <f t="shared" si="203"/>
        <v>0.6333333333333333</v>
      </c>
    </row>
    <row r="4887" spans="1:16" hidden="1" x14ac:dyDescent="0.25">
      <c r="A4887">
        <v>192388422</v>
      </c>
      <c r="B4887">
        <v>803401</v>
      </c>
      <c r="C4887" t="s">
        <v>318</v>
      </c>
      <c r="D4887">
        <v>2004752</v>
      </c>
      <c r="E4887" t="s">
        <v>290</v>
      </c>
      <c r="F4887" t="s">
        <v>214</v>
      </c>
      <c r="G4887" t="s">
        <v>215</v>
      </c>
      <c r="H4887">
        <v>2</v>
      </c>
      <c r="I4887">
        <v>2017</v>
      </c>
      <c r="J4887">
        <v>1</v>
      </c>
      <c r="L4887">
        <v>23093323</v>
      </c>
      <c r="M4887">
        <v>4.0999999999999996</v>
      </c>
      <c r="P4887" s="29">
        <f t="shared" si="203"/>
        <v>0.51666666666666661</v>
      </c>
    </row>
    <row r="4888" spans="1:16" hidden="1" x14ac:dyDescent="0.25">
      <c r="A4888">
        <v>192388422</v>
      </c>
      <c r="B4888">
        <v>803401</v>
      </c>
      <c r="C4888" t="s">
        <v>318</v>
      </c>
      <c r="D4888">
        <v>2019271</v>
      </c>
      <c r="E4888" t="s">
        <v>236</v>
      </c>
      <c r="F4888" t="s">
        <v>214</v>
      </c>
      <c r="G4888" t="s">
        <v>215</v>
      </c>
      <c r="H4888">
        <v>2</v>
      </c>
      <c r="I4888">
        <v>2017</v>
      </c>
      <c r="J4888">
        <v>1</v>
      </c>
      <c r="L4888">
        <v>23090696</v>
      </c>
      <c r="M4888">
        <v>5.7</v>
      </c>
      <c r="P4888" s="29">
        <f t="shared" si="203"/>
        <v>0.78333333333333333</v>
      </c>
    </row>
    <row r="4889" spans="1:16" hidden="1" x14ac:dyDescent="0.25">
      <c r="A4889">
        <v>192388422</v>
      </c>
      <c r="B4889">
        <v>803401</v>
      </c>
      <c r="C4889" t="s">
        <v>318</v>
      </c>
      <c r="D4889">
        <v>2004591</v>
      </c>
      <c r="E4889" t="s">
        <v>271</v>
      </c>
      <c r="F4889" t="s">
        <v>214</v>
      </c>
      <c r="G4889" t="s">
        <v>215</v>
      </c>
      <c r="H4889">
        <v>4</v>
      </c>
      <c r="I4889">
        <v>2017</v>
      </c>
      <c r="J4889">
        <v>1</v>
      </c>
      <c r="L4889">
        <v>23093319</v>
      </c>
      <c r="P4889" s="29" t="str">
        <f t="shared" si="203"/>
        <v>DRP</v>
      </c>
    </row>
    <row r="4890" spans="1:16" hidden="1" x14ac:dyDescent="0.25">
      <c r="A4890">
        <v>192388422</v>
      </c>
      <c r="B4890">
        <v>803401</v>
      </c>
      <c r="C4890" t="s">
        <v>318</v>
      </c>
      <c r="D4890">
        <v>2004752</v>
      </c>
      <c r="E4890" t="s">
        <v>290</v>
      </c>
      <c r="F4890" t="s">
        <v>214</v>
      </c>
      <c r="G4890" t="s">
        <v>215</v>
      </c>
      <c r="H4890">
        <v>4</v>
      </c>
      <c r="I4890">
        <v>2017</v>
      </c>
      <c r="J4890">
        <v>1</v>
      </c>
      <c r="L4890">
        <v>23093323</v>
      </c>
      <c r="P4890" s="29" t="str">
        <f t="shared" si="203"/>
        <v>DRP</v>
      </c>
    </row>
    <row r="4891" spans="1:16" hidden="1" x14ac:dyDescent="0.25">
      <c r="A4891">
        <v>192388422</v>
      </c>
      <c r="B4891">
        <v>803401</v>
      </c>
      <c r="C4891" t="s">
        <v>318</v>
      </c>
      <c r="D4891">
        <v>2024862</v>
      </c>
      <c r="E4891" t="s">
        <v>289</v>
      </c>
      <c r="F4891" t="s">
        <v>214</v>
      </c>
      <c r="G4891" t="s">
        <v>215</v>
      </c>
      <c r="H4891">
        <v>4</v>
      </c>
      <c r="I4891">
        <v>2017</v>
      </c>
      <c r="J4891">
        <v>1</v>
      </c>
      <c r="L4891">
        <v>23093476</v>
      </c>
      <c r="P4891" s="29" t="str">
        <f t="shared" si="203"/>
        <v>DRP</v>
      </c>
    </row>
    <row r="4892" spans="1:16" hidden="1" x14ac:dyDescent="0.25">
      <c r="A4892">
        <v>192388422</v>
      </c>
      <c r="B4892">
        <v>803401</v>
      </c>
      <c r="C4892" t="s">
        <v>318</v>
      </c>
      <c r="D4892">
        <v>2024862</v>
      </c>
      <c r="E4892" t="s">
        <v>289</v>
      </c>
      <c r="F4892" t="s">
        <v>214</v>
      </c>
      <c r="G4892" t="s">
        <v>215</v>
      </c>
      <c r="H4892">
        <v>2</v>
      </c>
      <c r="I4892">
        <v>2017</v>
      </c>
      <c r="J4892">
        <v>2</v>
      </c>
      <c r="L4892">
        <v>23097632</v>
      </c>
      <c r="M4892">
        <v>6.1</v>
      </c>
      <c r="P4892" s="29">
        <f t="shared" si="203"/>
        <v>0.85</v>
      </c>
    </row>
    <row r="4893" spans="1:16" hidden="1" x14ac:dyDescent="0.25">
      <c r="A4893">
        <v>192388422</v>
      </c>
      <c r="B4893">
        <v>803401</v>
      </c>
      <c r="C4893" t="s">
        <v>318</v>
      </c>
      <c r="D4893">
        <v>2021591</v>
      </c>
      <c r="E4893" t="s">
        <v>240</v>
      </c>
      <c r="F4893" t="s">
        <v>214</v>
      </c>
      <c r="G4893" t="s">
        <v>215</v>
      </c>
      <c r="H4893">
        <v>2</v>
      </c>
      <c r="I4893">
        <v>2017</v>
      </c>
      <c r="J4893">
        <v>2</v>
      </c>
      <c r="L4893">
        <v>23097630</v>
      </c>
      <c r="M4893">
        <v>5.0999999999999996</v>
      </c>
      <c r="P4893" s="29">
        <f t="shared" si="203"/>
        <v>0.68333333333333324</v>
      </c>
    </row>
    <row r="4894" spans="1:16" hidden="1" x14ac:dyDescent="0.25">
      <c r="A4894">
        <v>192388422</v>
      </c>
      <c r="B4894">
        <v>803401</v>
      </c>
      <c r="C4894" t="s">
        <v>318</v>
      </c>
      <c r="D4894">
        <v>2004591</v>
      </c>
      <c r="E4894" t="s">
        <v>271</v>
      </c>
      <c r="F4894" t="s">
        <v>214</v>
      </c>
      <c r="G4894" t="s">
        <v>215</v>
      </c>
      <c r="H4894">
        <v>2</v>
      </c>
      <c r="I4894">
        <v>2017</v>
      </c>
      <c r="J4894">
        <v>2</v>
      </c>
      <c r="L4894">
        <v>23101930</v>
      </c>
      <c r="M4894">
        <v>5.2</v>
      </c>
      <c r="P4894" s="29">
        <f t="shared" si="203"/>
        <v>0.70000000000000007</v>
      </c>
    </row>
    <row r="4895" spans="1:16" hidden="1" x14ac:dyDescent="0.25">
      <c r="A4895">
        <v>192388422</v>
      </c>
      <c r="B4895">
        <v>803401</v>
      </c>
      <c r="C4895" t="s">
        <v>318</v>
      </c>
      <c r="D4895">
        <v>2021787</v>
      </c>
      <c r="E4895" t="s">
        <v>292</v>
      </c>
      <c r="F4895" t="s">
        <v>214</v>
      </c>
      <c r="G4895" t="s">
        <v>215</v>
      </c>
      <c r="H4895">
        <v>2</v>
      </c>
      <c r="I4895">
        <v>2017</v>
      </c>
      <c r="J4895">
        <v>2</v>
      </c>
      <c r="L4895">
        <v>23097627</v>
      </c>
      <c r="M4895">
        <v>5.6</v>
      </c>
      <c r="P4895" s="29">
        <f t="shared" si="203"/>
        <v>0.76666666666666661</v>
      </c>
    </row>
    <row r="4896" spans="1:16" hidden="1" x14ac:dyDescent="0.25">
      <c r="A4896">
        <v>192388422</v>
      </c>
      <c r="B4896">
        <v>803401</v>
      </c>
      <c r="C4896" t="s">
        <v>318</v>
      </c>
      <c r="D4896">
        <v>2021750</v>
      </c>
      <c r="E4896" t="s">
        <v>296</v>
      </c>
      <c r="F4896" t="s">
        <v>214</v>
      </c>
      <c r="G4896" t="s">
        <v>215</v>
      </c>
      <c r="H4896">
        <v>2</v>
      </c>
      <c r="I4896">
        <v>2017</v>
      </c>
      <c r="J4896">
        <v>2</v>
      </c>
      <c r="L4896">
        <v>23097531</v>
      </c>
      <c r="M4896">
        <v>4.7</v>
      </c>
      <c r="P4896" s="29">
        <f t="shared" si="203"/>
        <v>0.6166666666666667</v>
      </c>
    </row>
    <row r="4897" spans="1:16" hidden="1" x14ac:dyDescent="0.25">
      <c r="A4897">
        <v>192388422</v>
      </c>
      <c r="B4897">
        <v>803401</v>
      </c>
      <c r="C4897" t="s">
        <v>318</v>
      </c>
      <c r="D4897">
        <v>2021725</v>
      </c>
      <c r="E4897" t="s">
        <v>257</v>
      </c>
      <c r="F4897" t="s">
        <v>214</v>
      </c>
      <c r="G4897" t="s">
        <v>215</v>
      </c>
      <c r="H4897">
        <v>2</v>
      </c>
      <c r="I4897">
        <v>2017</v>
      </c>
      <c r="J4897">
        <v>2</v>
      </c>
      <c r="L4897">
        <v>23097532</v>
      </c>
      <c r="M4897">
        <v>4.3</v>
      </c>
      <c r="P4897" s="29">
        <f t="shared" si="203"/>
        <v>0.54999999999999993</v>
      </c>
    </row>
    <row r="4898" spans="1:16" hidden="1" x14ac:dyDescent="0.25">
      <c r="A4898">
        <v>192388422</v>
      </c>
      <c r="B4898">
        <v>803401</v>
      </c>
      <c r="C4898" t="s">
        <v>318</v>
      </c>
      <c r="D4898">
        <v>2021591</v>
      </c>
      <c r="E4898" t="s">
        <v>240</v>
      </c>
      <c r="F4898" t="s">
        <v>214</v>
      </c>
      <c r="G4898" t="s">
        <v>215</v>
      </c>
      <c r="H4898">
        <v>4</v>
      </c>
      <c r="I4898">
        <v>2017</v>
      </c>
      <c r="J4898">
        <v>2</v>
      </c>
      <c r="L4898">
        <v>23097630</v>
      </c>
      <c r="P4898" s="29" t="str">
        <f t="shared" si="203"/>
        <v>DRP</v>
      </c>
    </row>
    <row r="4899" spans="1:16" hidden="1" x14ac:dyDescent="0.25">
      <c r="A4899">
        <v>192388422</v>
      </c>
      <c r="B4899">
        <v>803401</v>
      </c>
      <c r="C4899" t="s">
        <v>318</v>
      </c>
      <c r="D4899">
        <v>2021640</v>
      </c>
      <c r="E4899" t="s">
        <v>227</v>
      </c>
      <c r="F4899" t="s">
        <v>214</v>
      </c>
      <c r="G4899" t="s">
        <v>215</v>
      </c>
      <c r="H4899">
        <v>4</v>
      </c>
      <c r="I4899">
        <v>2018</v>
      </c>
      <c r="J4899">
        <v>1</v>
      </c>
      <c r="L4899">
        <v>23108119</v>
      </c>
      <c r="P4899" s="29" t="str">
        <f t="shared" si="203"/>
        <v>DRP</v>
      </c>
    </row>
    <row r="4900" spans="1:16" hidden="1" x14ac:dyDescent="0.25">
      <c r="A4900">
        <v>192388422</v>
      </c>
      <c r="B4900">
        <v>803401</v>
      </c>
      <c r="C4900" t="s">
        <v>318</v>
      </c>
      <c r="D4900">
        <v>2019272</v>
      </c>
      <c r="E4900" t="s">
        <v>249</v>
      </c>
      <c r="F4900" t="s">
        <v>214</v>
      </c>
      <c r="G4900" t="s">
        <v>215</v>
      </c>
      <c r="H4900">
        <v>4</v>
      </c>
      <c r="I4900">
        <v>2018</v>
      </c>
      <c r="J4900">
        <v>1</v>
      </c>
      <c r="L4900">
        <v>23104907</v>
      </c>
      <c r="P4900" s="29" t="str">
        <f t="shared" si="203"/>
        <v>DRP</v>
      </c>
    </row>
    <row r="4901" spans="1:16" hidden="1" x14ac:dyDescent="0.25">
      <c r="A4901">
        <v>192388422</v>
      </c>
      <c r="B4901">
        <v>803401</v>
      </c>
      <c r="C4901" t="s">
        <v>318</v>
      </c>
      <c r="D4901">
        <v>2021744</v>
      </c>
      <c r="E4901" t="s">
        <v>262</v>
      </c>
      <c r="F4901" t="s">
        <v>214</v>
      </c>
      <c r="G4901" t="s">
        <v>215</v>
      </c>
      <c r="H4901">
        <v>4</v>
      </c>
      <c r="I4901">
        <v>2018</v>
      </c>
      <c r="J4901">
        <v>1</v>
      </c>
      <c r="L4901">
        <v>23107805</v>
      </c>
      <c r="P4901" s="29" t="str">
        <f t="shared" si="203"/>
        <v>DRP</v>
      </c>
    </row>
    <row r="4902" spans="1:16" hidden="1" x14ac:dyDescent="0.25">
      <c r="A4902">
        <v>192388422</v>
      </c>
      <c r="B4902">
        <v>803401</v>
      </c>
      <c r="C4902" t="s">
        <v>318</v>
      </c>
      <c r="D4902">
        <v>2021631</v>
      </c>
      <c r="E4902" t="s">
        <v>302</v>
      </c>
      <c r="F4902" t="s">
        <v>214</v>
      </c>
      <c r="G4902" t="s">
        <v>215</v>
      </c>
      <c r="H4902">
        <v>2</v>
      </c>
      <c r="I4902">
        <v>2018</v>
      </c>
      <c r="J4902">
        <v>1</v>
      </c>
      <c r="L4902">
        <v>23107753</v>
      </c>
      <c r="M4902">
        <v>5.8</v>
      </c>
      <c r="P4902" s="29">
        <f t="shared" si="203"/>
        <v>0.79999999999999993</v>
      </c>
    </row>
    <row r="4903" spans="1:16" hidden="1" x14ac:dyDescent="0.25">
      <c r="A4903">
        <v>192388422</v>
      </c>
      <c r="B4903">
        <v>803401</v>
      </c>
      <c r="C4903" t="s">
        <v>318</v>
      </c>
      <c r="D4903">
        <v>2021865</v>
      </c>
      <c r="E4903" t="s">
        <v>301</v>
      </c>
      <c r="F4903" t="s">
        <v>214</v>
      </c>
      <c r="G4903" t="s">
        <v>215</v>
      </c>
      <c r="H4903">
        <v>2</v>
      </c>
      <c r="I4903">
        <v>2018</v>
      </c>
      <c r="J4903">
        <v>1</v>
      </c>
      <c r="L4903">
        <v>23107721</v>
      </c>
      <c r="M4903">
        <v>5</v>
      </c>
      <c r="P4903" s="29">
        <f t="shared" si="203"/>
        <v>0.66666666666666663</v>
      </c>
    </row>
    <row r="4904" spans="1:16" hidden="1" x14ac:dyDescent="0.25">
      <c r="A4904">
        <v>192388422</v>
      </c>
      <c r="B4904">
        <v>803401</v>
      </c>
      <c r="C4904" t="s">
        <v>318</v>
      </c>
      <c r="D4904">
        <v>2021723</v>
      </c>
      <c r="E4904" t="s">
        <v>299</v>
      </c>
      <c r="F4904" t="s">
        <v>214</v>
      </c>
      <c r="G4904" t="s">
        <v>215</v>
      </c>
      <c r="H4904">
        <v>2</v>
      </c>
      <c r="I4904">
        <v>2018</v>
      </c>
      <c r="J4904">
        <v>1</v>
      </c>
      <c r="L4904">
        <v>23107755</v>
      </c>
      <c r="M4904">
        <v>4.5999999999999996</v>
      </c>
      <c r="P4904" s="29">
        <f t="shared" si="203"/>
        <v>0.6</v>
      </c>
    </row>
    <row r="4905" spans="1:16" hidden="1" x14ac:dyDescent="0.25">
      <c r="A4905">
        <v>192388422</v>
      </c>
      <c r="B4905">
        <v>803401</v>
      </c>
      <c r="C4905" t="s">
        <v>318</v>
      </c>
      <c r="D4905">
        <v>2021615</v>
      </c>
      <c r="E4905" t="s">
        <v>255</v>
      </c>
      <c r="F4905" t="s">
        <v>214</v>
      </c>
      <c r="G4905" t="s">
        <v>215</v>
      </c>
      <c r="H4905">
        <v>2</v>
      </c>
      <c r="I4905">
        <v>2018</v>
      </c>
      <c r="J4905">
        <v>1</v>
      </c>
      <c r="L4905">
        <v>23107757</v>
      </c>
      <c r="M4905">
        <v>5.4</v>
      </c>
      <c r="P4905" s="29">
        <f t="shared" ref="P4905:P4929" si="204">IF(AND(ISNUMBER(M4905),H4905&lt;&gt;4),(M4905-1)/6,IF(H4905=4,"DRP",IF(AND(H4905=3,M4905="NA"),"BAD",IF(AND(H4905=2),"CVL",IF(AND(H4905=1,ISBLANK(M4905)),"NULL","UNK")))))</f>
        <v>0.73333333333333339</v>
      </c>
    </row>
    <row r="4906" spans="1:16" hidden="1" x14ac:dyDescent="0.25">
      <c r="A4906">
        <v>192388422</v>
      </c>
      <c r="B4906">
        <v>803401</v>
      </c>
      <c r="C4906" t="s">
        <v>318</v>
      </c>
      <c r="D4906">
        <v>2021661</v>
      </c>
      <c r="E4906" t="s">
        <v>305</v>
      </c>
      <c r="F4906" t="s">
        <v>214</v>
      </c>
      <c r="G4906" t="s">
        <v>215</v>
      </c>
      <c r="H4906">
        <v>2</v>
      </c>
      <c r="I4906">
        <v>2018</v>
      </c>
      <c r="J4906">
        <v>1</v>
      </c>
      <c r="L4906">
        <v>23107773</v>
      </c>
      <c r="M4906">
        <v>4.8</v>
      </c>
      <c r="P4906" s="29">
        <f t="shared" si="204"/>
        <v>0.6333333333333333</v>
      </c>
    </row>
    <row r="4907" spans="1:16" hidden="1" x14ac:dyDescent="0.25">
      <c r="A4907">
        <v>192388422</v>
      </c>
      <c r="B4907">
        <v>803401</v>
      </c>
      <c r="C4907" t="s">
        <v>318</v>
      </c>
      <c r="D4907">
        <v>2004586</v>
      </c>
      <c r="E4907" t="s">
        <v>325</v>
      </c>
      <c r="F4907" t="s">
        <v>214</v>
      </c>
      <c r="G4907" t="s">
        <v>215</v>
      </c>
      <c r="H4907">
        <v>2</v>
      </c>
      <c r="I4907">
        <v>2018</v>
      </c>
      <c r="J4907">
        <v>1</v>
      </c>
      <c r="L4907">
        <v>23108652</v>
      </c>
      <c r="M4907">
        <v>5.3</v>
      </c>
      <c r="P4907" s="29">
        <f t="shared" si="204"/>
        <v>0.71666666666666667</v>
      </c>
    </row>
    <row r="4908" spans="1:16" hidden="1" x14ac:dyDescent="0.25">
      <c r="A4908">
        <v>192388422</v>
      </c>
      <c r="B4908">
        <v>803401</v>
      </c>
      <c r="C4908" t="s">
        <v>318</v>
      </c>
      <c r="D4908">
        <v>2004587</v>
      </c>
      <c r="E4908" t="s">
        <v>288</v>
      </c>
      <c r="F4908" t="s">
        <v>214</v>
      </c>
      <c r="G4908" t="s">
        <v>215</v>
      </c>
      <c r="H4908">
        <v>2</v>
      </c>
      <c r="I4908">
        <v>2018</v>
      </c>
      <c r="J4908">
        <v>2</v>
      </c>
      <c r="L4908">
        <v>23115868</v>
      </c>
      <c r="M4908">
        <v>6.7</v>
      </c>
      <c r="P4908" s="29">
        <f t="shared" si="204"/>
        <v>0.95000000000000007</v>
      </c>
    </row>
    <row r="4909" spans="1:16" hidden="1" x14ac:dyDescent="0.25">
      <c r="A4909">
        <v>192388422</v>
      </c>
      <c r="B4909">
        <v>803401</v>
      </c>
      <c r="C4909" t="s">
        <v>318</v>
      </c>
      <c r="D4909">
        <v>2024863</v>
      </c>
      <c r="E4909" t="s">
        <v>304</v>
      </c>
      <c r="F4909" t="s">
        <v>214</v>
      </c>
      <c r="G4909" t="s">
        <v>215</v>
      </c>
      <c r="H4909">
        <v>4</v>
      </c>
      <c r="I4909">
        <v>2018</v>
      </c>
      <c r="J4909">
        <v>2</v>
      </c>
      <c r="L4909">
        <v>23115905</v>
      </c>
      <c r="P4909" s="29" t="str">
        <f t="shared" si="204"/>
        <v>DRP</v>
      </c>
    </row>
    <row r="4910" spans="1:16" hidden="1" x14ac:dyDescent="0.25">
      <c r="A4910">
        <v>192388422</v>
      </c>
      <c r="B4910">
        <v>803401</v>
      </c>
      <c r="C4910" t="s">
        <v>318</v>
      </c>
      <c r="D4910">
        <v>2024921</v>
      </c>
      <c r="E4910" t="s">
        <v>225</v>
      </c>
      <c r="F4910" t="s">
        <v>214</v>
      </c>
      <c r="G4910" t="s">
        <v>215</v>
      </c>
      <c r="H4910">
        <v>2</v>
      </c>
      <c r="I4910">
        <v>2018</v>
      </c>
      <c r="J4910">
        <v>2</v>
      </c>
      <c r="L4910">
        <v>23115972</v>
      </c>
      <c r="M4910">
        <v>6.1</v>
      </c>
      <c r="P4910" s="29">
        <f t="shared" si="204"/>
        <v>0.85</v>
      </c>
    </row>
    <row r="4911" spans="1:16" hidden="1" x14ac:dyDescent="0.25">
      <c r="A4911">
        <v>192388422</v>
      </c>
      <c r="B4911">
        <v>803401</v>
      </c>
      <c r="C4911" t="s">
        <v>318</v>
      </c>
      <c r="D4911">
        <v>2021716</v>
      </c>
      <c r="E4911" t="s">
        <v>291</v>
      </c>
      <c r="F4911" t="s">
        <v>214</v>
      </c>
      <c r="G4911" t="s">
        <v>215</v>
      </c>
      <c r="H4911">
        <v>2</v>
      </c>
      <c r="I4911">
        <v>2018</v>
      </c>
      <c r="J4911">
        <v>2</v>
      </c>
      <c r="L4911">
        <v>23115904</v>
      </c>
      <c r="M4911">
        <v>5.6</v>
      </c>
      <c r="P4911" s="29">
        <f t="shared" si="204"/>
        <v>0.76666666666666661</v>
      </c>
    </row>
    <row r="4912" spans="1:16" hidden="1" x14ac:dyDescent="0.25">
      <c r="A4912">
        <v>192388422</v>
      </c>
      <c r="B4912">
        <v>803401</v>
      </c>
      <c r="C4912" t="s">
        <v>318</v>
      </c>
      <c r="D4912">
        <v>2021744</v>
      </c>
      <c r="E4912" t="s">
        <v>262</v>
      </c>
      <c r="F4912" t="s">
        <v>214</v>
      </c>
      <c r="G4912" t="s">
        <v>215</v>
      </c>
      <c r="H4912">
        <v>2</v>
      </c>
      <c r="I4912">
        <v>2018</v>
      </c>
      <c r="J4912">
        <v>2</v>
      </c>
      <c r="L4912">
        <v>23115906</v>
      </c>
      <c r="M4912">
        <v>5.8</v>
      </c>
      <c r="P4912" s="29">
        <f t="shared" si="204"/>
        <v>0.79999999999999993</v>
      </c>
    </row>
    <row r="4913" spans="1:16" hidden="1" x14ac:dyDescent="0.25">
      <c r="A4913">
        <v>192388422</v>
      </c>
      <c r="B4913">
        <v>803401</v>
      </c>
      <c r="C4913" t="s">
        <v>318</v>
      </c>
      <c r="D4913">
        <v>2021664</v>
      </c>
      <c r="E4913" t="s">
        <v>311</v>
      </c>
      <c r="F4913" t="s">
        <v>214</v>
      </c>
      <c r="G4913" t="s">
        <v>215</v>
      </c>
      <c r="H4913">
        <v>2</v>
      </c>
      <c r="I4913">
        <v>2018</v>
      </c>
      <c r="J4913">
        <v>2</v>
      </c>
      <c r="L4913">
        <v>23115915</v>
      </c>
      <c r="M4913">
        <v>5.5</v>
      </c>
      <c r="P4913" s="29">
        <f t="shared" si="204"/>
        <v>0.75</v>
      </c>
    </row>
    <row r="4914" spans="1:16" hidden="1" x14ac:dyDescent="0.25">
      <c r="A4914">
        <v>192388422</v>
      </c>
      <c r="B4914">
        <v>803401</v>
      </c>
      <c r="C4914" t="s">
        <v>318</v>
      </c>
      <c r="D4914">
        <v>2019272</v>
      </c>
      <c r="E4914" t="s">
        <v>249</v>
      </c>
      <c r="F4914" t="s">
        <v>214</v>
      </c>
      <c r="G4914" t="s">
        <v>215</v>
      </c>
      <c r="H4914">
        <v>2</v>
      </c>
      <c r="I4914">
        <v>2018</v>
      </c>
      <c r="J4914">
        <v>2</v>
      </c>
      <c r="L4914">
        <v>23114562</v>
      </c>
      <c r="M4914">
        <v>6.2</v>
      </c>
      <c r="P4914" s="29">
        <f t="shared" si="204"/>
        <v>0.8666666666666667</v>
      </c>
    </row>
    <row r="4915" spans="1:16" hidden="1" x14ac:dyDescent="0.25">
      <c r="A4915">
        <v>192388422</v>
      </c>
      <c r="B4915">
        <v>803401</v>
      </c>
      <c r="C4915" t="s">
        <v>318</v>
      </c>
      <c r="D4915">
        <v>2004597</v>
      </c>
      <c r="E4915" t="s">
        <v>279</v>
      </c>
      <c r="F4915" t="s">
        <v>214</v>
      </c>
      <c r="G4915" t="s">
        <v>215</v>
      </c>
      <c r="H4915">
        <v>2</v>
      </c>
      <c r="I4915">
        <v>2018</v>
      </c>
      <c r="J4915">
        <v>2</v>
      </c>
      <c r="L4915">
        <v>23115903</v>
      </c>
      <c r="M4915">
        <v>5.3</v>
      </c>
      <c r="P4915" s="29">
        <f t="shared" si="204"/>
        <v>0.71666666666666667</v>
      </c>
    </row>
    <row r="4916" spans="1:16" hidden="1" x14ac:dyDescent="0.25">
      <c r="A4916">
        <v>192388422</v>
      </c>
      <c r="B4916">
        <v>803401</v>
      </c>
      <c r="C4916" t="s">
        <v>318</v>
      </c>
      <c r="D4916">
        <v>2024863</v>
      </c>
      <c r="E4916" t="s">
        <v>304</v>
      </c>
      <c r="F4916" t="s">
        <v>214</v>
      </c>
      <c r="G4916" t="s">
        <v>215</v>
      </c>
      <c r="H4916">
        <v>2</v>
      </c>
      <c r="I4916">
        <v>2019</v>
      </c>
      <c r="J4916">
        <v>1</v>
      </c>
      <c r="L4916">
        <v>23120233</v>
      </c>
      <c r="M4916">
        <v>5.0999999999999996</v>
      </c>
      <c r="P4916" s="29">
        <f t="shared" si="204"/>
        <v>0.68333333333333324</v>
      </c>
    </row>
    <row r="4917" spans="1:16" hidden="1" x14ac:dyDescent="0.25">
      <c r="A4917">
        <v>192388422</v>
      </c>
      <c r="B4917">
        <v>803401</v>
      </c>
      <c r="C4917" t="s">
        <v>318</v>
      </c>
      <c r="D4917">
        <v>2021689</v>
      </c>
      <c r="E4917" t="s">
        <v>312</v>
      </c>
      <c r="F4917" t="s">
        <v>214</v>
      </c>
      <c r="G4917" t="s">
        <v>215</v>
      </c>
      <c r="H4917">
        <v>2</v>
      </c>
      <c r="I4917">
        <v>2019</v>
      </c>
      <c r="J4917">
        <v>1</v>
      </c>
      <c r="L4917">
        <v>23120247</v>
      </c>
      <c r="M4917">
        <v>5.3</v>
      </c>
      <c r="P4917" s="29">
        <f t="shared" si="204"/>
        <v>0.71666666666666667</v>
      </c>
    </row>
    <row r="4918" spans="1:16" hidden="1" x14ac:dyDescent="0.25">
      <c r="A4918">
        <v>192388422</v>
      </c>
      <c r="B4918">
        <v>803401</v>
      </c>
      <c r="C4918" t="s">
        <v>318</v>
      </c>
      <c r="D4918">
        <v>2019273</v>
      </c>
      <c r="E4918" t="s">
        <v>248</v>
      </c>
      <c r="F4918" t="s">
        <v>214</v>
      </c>
      <c r="G4918" t="s">
        <v>215</v>
      </c>
      <c r="H4918">
        <v>2</v>
      </c>
      <c r="I4918">
        <v>2019</v>
      </c>
      <c r="J4918">
        <v>1</v>
      </c>
      <c r="L4918">
        <v>23122000</v>
      </c>
      <c r="M4918">
        <v>5.7</v>
      </c>
      <c r="P4918" s="29">
        <f t="shared" si="204"/>
        <v>0.78333333333333333</v>
      </c>
    </row>
    <row r="4919" spans="1:16" hidden="1" x14ac:dyDescent="0.25">
      <c r="A4919">
        <v>192388422</v>
      </c>
      <c r="B4919">
        <v>803401</v>
      </c>
      <c r="C4919" t="s">
        <v>318</v>
      </c>
      <c r="D4919">
        <v>2021640</v>
      </c>
      <c r="E4919" t="s">
        <v>227</v>
      </c>
      <c r="F4919" t="s">
        <v>214</v>
      </c>
      <c r="G4919" t="s">
        <v>215</v>
      </c>
      <c r="H4919">
        <v>2</v>
      </c>
      <c r="I4919">
        <v>2019</v>
      </c>
      <c r="J4919">
        <v>1</v>
      </c>
      <c r="L4919">
        <v>23122091</v>
      </c>
      <c r="M4919">
        <v>4.3</v>
      </c>
      <c r="P4919" s="29">
        <f t="shared" si="204"/>
        <v>0.54999999999999993</v>
      </c>
    </row>
    <row r="4920" spans="1:16" hidden="1" x14ac:dyDescent="0.25">
      <c r="A4920">
        <v>192388422</v>
      </c>
      <c r="B4920">
        <v>803401</v>
      </c>
      <c r="C4920" t="s">
        <v>318</v>
      </c>
      <c r="D4920">
        <v>2021775</v>
      </c>
      <c r="E4920" t="s">
        <v>286</v>
      </c>
      <c r="F4920" t="s">
        <v>214</v>
      </c>
      <c r="G4920" t="s">
        <v>215</v>
      </c>
      <c r="H4920">
        <v>2</v>
      </c>
      <c r="I4920">
        <v>2019</v>
      </c>
      <c r="J4920">
        <v>1</v>
      </c>
      <c r="L4920">
        <v>23124866</v>
      </c>
      <c r="M4920">
        <v>5.8</v>
      </c>
      <c r="P4920" s="29">
        <f t="shared" si="204"/>
        <v>0.79999999999999993</v>
      </c>
    </row>
    <row r="4921" spans="1:16" hidden="1" x14ac:dyDescent="0.25">
      <c r="A4921">
        <v>192388422</v>
      </c>
      <c r="B4921">
        <v>803401</v>
      </c>
      <c r="C4921" t="s">
        <v>318</v>
      </c>
      <c r="D4921">
        <v>2027112</v>
      </c>
      <c r="E4921" t="s">
        <v>323</v>
      </c>
      <c r="F4921" t="s">
        <v>320</v>
      </c>
      <c r="G4921" t="s">
        <v>321</v>
      </c>
      <c r="H4921">
        <v>2</v>
      </c>
      <c r="I4921">
        <v>2019</v>
      </c>
      <c r="J4921">
        <v>1</v>
      </c>
      <c r="L4921">
        <v>23121992</v>
      </c>
      <c r="M4921">
        <v>6.3</v>
      </c>
      <c r="P4921" s="29">
        <f t="shared" si="204"/>
        <v>0.8833333333333333</v>
      </c>
    </row>
    <row r="4922" spans="1:16" hidden="1" x14ac:dyDescent="0.25">
      <c r="A4922">
        <v>192388422</v>
      </c>
      <c r="B4922">
        <v>803401</v>
      </c>
      <c r="C4922" t="s">
        <v>318</v>
      </c>
      <c r="D4922">
        <v>2004602</v>
      </c>
      <c r="E4922" t="s">
        <v>277</v>
      </c>
      <c r="F4922" t="s">
        <v>214</v>
      </c>
      <c r="G4922" t="s">
        <v>215</v>
      </c>
      <c r="H4922">
        <v>2</v>
      </c>
      <c r="I4922">
        <v>2019</v>
      </c>
      <c r="J4922">
        <v>1</v>
      </c>
      <c r="L4922">
        <v>23123799</v>
      </c>
      <c r="M4922">
        <v>5.7</v>
      </c>
      <c r="P4922" s="29">
        <f t="shared" si="204"/>
        <v>0.78333333333333333</v>
      </c>
    </row>
    <row r="4923" spans="1:16" hidden="1" x14ac:dyDescent="0.25">
      <c r="A4923">
        <v>192388422</v>
      </c>
      <c r="B4923">
        <v>803401</v>
      </c>
      <c r="C4923" t="s">
        <v>318</v>
      </c>
      <c r="D4923">
        <v>2024864</v>
      </c>
      <c r="E4923" t="s">
        <v>310</v>
      </c>
      <c r="F4923" t="s">
        <v>214</v>
      </c>
      <c r="G4923" t="s">
        <v>215</v>
      </c>
      <c r="H4923">
        <v>1</v>
      </c>
      <c r="I4923">
        <v>2019</v>
      </c>
      <c r="J4923">
        <v>2</v>
      </c>
      <c r="L4923">
        <v>23129359</v>
      </c>
      <c r="P4923" s="29" t="str">
        <f t="shared" si="204"/>
        <v>NULL</v>
      </c>
    </row>
    <row r="4924" spans="1:16" hidden="1" x14ac:dyDescent="0.25">
      <c r="A4924">
        <v>192388422</v>
      </c>
      <c r="B4924">
        <v>803401</v>
      </c>
      <c r="C4924" t="s">
        <v>318</v>
      </c>
      <c r="D4924">
        <v>2021671</v>
      </c>
      <c r="E4924" t="s">
        <v>303</v>
      </c>
      <c r="F4924" t="s">
        <v>214</v>
      </c>
      <c r="G4924" t="s">
        <v>215</v>
      </c>
      <c r="H4924">
        <v>1</v>
      </c>
      <c r="I4924">
        <v>2019</v>
      </c>
      <c r="J4924">
        <v>2</v>
      </c>
      <c r="L4924">
        <v>23130363</v>
      </c>
      <c r="P4924" s="29" t="str">
        <f t="shared" si="204"/>
        <v>NULL</v>
      </c>
    </row>
    <row r="4925" spans="1:16" hidden="1" x14ac:dyDescent="0.25">
      <c r="A4925">
        <v>192388422</v>
      </c>
      <c r="B4925">
        <v>803401</v>
      </c>
      <c r="C4925" t="s">
        <v>318</v>
      </c>
      <c r="D4925">
        <v>2021841</v>
      </c>
      <c r="E4925" t="s">
        <v>306</v>
      </c>
      <c r="F4925" t="s">
        <v>214</v>
      </c>
      <c r="G4925" t="s">
        <v>215</v>
      </c>
      <c r="H4925">
        <v>1</v>
      </c>
      <c r="I4925">
        <v>2019</v>
      </c>
      <c r="J4925">
        <v>2</v>
      </c>
      <c r="L4925">
        <v>23130443</v>
      </c>
      <c r="P4925" s="29" t="str">
        <f t="shared" si="204"/>
        <v>NULL</v>
      </c>
    </row>
    <row r="4926" spans="1:16" hidden="1" x14ac:dyDescent="0.25">
      <c r="A4926">
        <v>192388422</v>
      </c>
      <c r="B4926">
        <v>803401</v>
      </c>
      <c r="C4926" t="s">
        <v>318</v>
      </c>
      <c r="D4926">
        <v>2021621</v>
      </c>
      <c r="E4926" t="s">
        <v>314</v>
      </c>
      <c r="F4926" t="s">
        <v>214</v>
      </c>
      <c r="G4926" t="s">
        <v>215</v>
      </c>
      <c r="H4926">
        <v>1</v>
      </c>
      <c r="I4926">
        <v>2019</v>
      </c>
      <c r="J4926">
        <v>2</v>
      </c>
      <c r="L4926">
        <v>23130528</v>
      </c>
      <c r="P4926" s="29" t="str">
        <f t="shared" si="204"/>
        <v>NULL</v>
      </c>
    </row>
    <row r="4927" spans="1:16" hidden="1" x14ac:dyDescent="0.25">
      <c r="A4927">
        <v>192388422</v>
      </c>
      <c r="B4927">
        <v>803401</v>
      </c>
      <c r="C4927" t="s">
        <v>318</v>
      </c>
      <c r="D4927">
        <v>2004609</v>
      </c>
      <c r="E4927" t="s">
        <v>309</v>
      </c>
      <c r="F4927" t="s">
        <v>214</v>
      </c>
      <c r="G4927" t="s">
        <v>215</v>
      </c>
      <c r="H4927">
        <v>1</v>
      </c>
      <c r="I4927">
        <v>2019</v>
      </c>
      <c r="J4927">
        <v>2</v>
      </c>
      <c r="L4927">
        <v>23129808</v>
      </c>
      <c r="P4927" s="29" t="str">
        <f t="shared" si="204"/>
        <v>NULL</v>
      </c>
    </row>
    <row r="4928" spans="1:16" hidden="1" x14ac:dyDescent="0.25">
      <c r="A4928">
        <v>192388422</v>
      </c>
      <c r="B4928">
        <v>803401</v>
      </c>
      <c r="C4928" t="s">
        <v>318</v>
      </c>
      <c r="D4928">
        <v>2019274</v>
      </c>
      <c r="E4928" t="s">
        <v>247</v>
      </c>
      <c r="F4928" t="s">
        <v>214</v>
      </c>
      <c r="G4928" t="s">
        <v>215</v>
      </c>
      <c r="H4928">
        <v>1</v>
      </c>
      <c r="I4928">
        <v>2019</v>
      </c>
      <c r="J4928">
        <v>2</v>
      </c>
      <c r="L4928">
        <v>23129171</v>
      </c>
      <c r="P4928" s="29" t="str">
        <f t="shared" si="204"/>
        <v>NULL</v>
      </c>
    </row>
    <row r="4929" spans="1:16" hidden="1" x14ac:dyDescent="0.25">
      <c r="A4929">
        <v>192388422</v>
      </c>
      <c r="B4929">
        <v>803401</v>
      </c>
      <c r="C4929" t="s">
        <v>318</v>
      </c>
      <c r="D4929">
        <v>2024865</v>
      </c>
      <c r="E4929" t="s">
        <v>284</v>
      </c>
      <c r="F4929" t="s">
        <v>214</v>
      </c>
      <c r="G4929" t="s">
        <v>215</v>
      </c>
      <c r="H4929">
        <v>1</v>
      </c>
      <c r="I4929">
        <v>2019</v>
      </c>
      <c r="J4929">
        <v>2</v>
      </c>
      <c r="L4929">
        <v>23131253</v>
      </c>
      <c r="P4929" s="29" t="str">
        <f t="shared" si="204"/>
        <v>NULL</v>
      </c>
    </row>
    <row r="4930" spans="1:16" hidden="1" x14ac:dyDescent="0.25">
      <c r="A4930">
        <v>192441455</v>
      </c>
      <c r="B4930">
        <v>803407</v>
      </c>
      <c r="C4930" t="s">
        <v>317</v>
      </c>
      <c r="D4930">
        <v>2004098</v>
      </c>
      <c r="E4930" t="s">
        <v>213</v>
      </c>
      <c r="F4930" t="s">
        <v>214</v>
      </c>
      <c r="G4930" t="s">
        <v>215</v>
      </c>
      <c r="H4930">
        <v>2</v>
      </c>
      <c r="I4930">
        <v>2015</v>
      </c>
      <c r="J4930">
        <v>1</v>
      </c>
      <c r="L4930">
        <v>23066522</v>
      </c>
      <c r="M4930">
        <v>6.4</v>
      </c>
      <c r="P4930" s="29">
        <f t="shared" ref="P4930:P4940" si="205">IF(AND(ISNUMBER(M4930),H4930&lt;&gt;4,N4930&lt;&gt;"X"),(M4930-1)/6,IF(H4930=4,"DRP",IF(AND(H4930=3,M4930="NA"),"BAD",IF(AND(H4930=2),"CVL",IF(AND(H4930=1,ISBLANK(M4930)),"NULL","UNK")))))</f>
        <v>0.9</v>
      </c>
    </row>
    <row r="4931" spans="1:16" hidden="1" x14ac:dyDescent="0.25">
      <c r="A4931">
        <v>192441455</v>
      </c>
      <c r="B4931">
        <v>803407</v>
      </c>
      <c r="C4931" t="s">
        <v>317</v>
      </c>
      <c r="D4931">
        <v>2005118</v>
      </c>
      <c r="E4931" t="s">
        <v>223</v>
      </c>
      <c r="F4931" t="s">
        <v>214</v>
      </c>
      <c r="G4931" t="s">
        <v>215</v>
      </c>
      <c r="H4931">
        <v>2</v>
      </c>
      <c r="I4931">
        <v>2015</v>
      </c>
      <c r="J4931">
        <v>1</v>
      </c>
      <c r="L4931">
        <v>23066498</v>
      </c>
      <c r="M4931">
        <v>5.7</v>
      </c>
      <c r="P4931" s="29">
        <f t="shared" si="205"/>
        <v>0.78333333333333333</v>
      </c>
    </row>
    <row r="4932" spans="1:16" hidden="1" x14ac:dyDescent="0.25">
      <c r="A4932">
        <v>192441455</v>
      </c>
      <c r="B4932">
        <v>803407</v>
      </c>
      <c r="C4932" t="s">
        <v>317</v>
      </c>
      <c r="D4932">
        <v>2021600</v>
      </c>
      <c r="E4932" t="s">
        <v>219</v>
      </c>
      <c r="F4932" t="s">
        <v>214</v>
      </c>
      <c r="G4932" t="s">
        <v>215</v>
      </c>
      <c r="H4932">
        <v>2</v>
      </c>
      <c r="I4932">
        <v>2015</v>
      </c>
      <c r="J4932">
        <v>1</v>
      </c>
      <c r="L4932">
        <v>23066438</v>
      </c>
      <c r="M4932">
        <v>4.5999999999999996</v>
      </c>
      <c r="P4932" s="29">
        <f t="shared" si="205"/>
        <v>0.6</v>
      </c>
    </row>
    <row r="4933" spans="1:16" hidden="1" x14ac:dyDescent="0.25">
      <c r="A4933">
        <v>192441455</v>
      </c>
      <c r="B4933">
        <v>803407</v>
      </c>
      <c r="C4933" t="s">
        <v>317</v>
      </c>
      <c r="D4933">
        <v>2005102</v>
      </c>
      <c r="E4933" t="s">
        <v>218</v>
      </c>
      <c r="F4933" t="s">
        <v>214</v>
      </c>
      <c r="G4933" t="s">
        <v>215</v>
      </c>
      <c r="H4933">
        <v>2</v>
      </c>
      <c r="I4933">
        <v>2015</v>
      </c>
      <c r="J4933">
        <v>1</v>
      </c>
      <c r="L4933">
        <v>23066488</v>
      </c>
      <c r="M4933">
        <v>4.9000000000000004</v>
      </c>
      <c r="P4933" s="29">
        <f t="shared" si="205"/>
        <v>0.65</v>
      </c>
    </row>
    <row r="4934" spans="1:16" hidden="1" x14ac:dyDescent="0.25">
      <c r="A4934">
        <v>192441455</v>
      </c>
      <c r="B4934">
        <v>803407</v>
      </c>
      <c r="C4934" t="s">
        <v>317</v>
      </c>
      <c r="D4934">
        <v>2005099</v>
      </c>
      <c r="E4934" t="s">
        <v>217</v>
      </c>
      <c r="F4934" t="s">
        <v>214</v>
      </c>
      <c r="G4934" t="s">
        <v>215</v>
      </c>
      <c r="H4934">
        <v>2</v>
      </c>
      <c r="I4934">
        <v>2015</v>
      </c>
      <c r="J4934">
        <v>1</v>
      </c>
      <c r="L4934">
        <v>23066428</v>
      </c>
      <c r="M4934">
        <v>4.9000000000000004</v>
      </c>
      <c r="P4934" s="29">
        <f t="shared" si="205"/>
        <v>0.65</v>
      </c>
    </row>
    <row r="4935" spans="1:16" hidden="1" x14ac:dyDescent="0.25">
      <c r="A4935">
        <v>192441455</v>
      </c>
      <c r="B4935">
        <v>803407</v>
      </c>
      <c r="C4935" t="s">
        <v>317</v>
      </c>
      <c r="D4935">
        <v>2021754</v>
      </c>
      <c r="E4935" t="s">
        <v>216</v>
      </c>
      <c r="F4935" t="s">
        <v>214</v>
      </c>
      <c r="G4935" t="s">
        <v>215</v>
      </c>
      <c r="H4935">
        <v>3</v>
      </c>
      <c r="I4935">
        <v>2015</v>
      </c>
      <c r="J4935">
        <v>1</v>
      </c>
      <c r="L4935">
        <v>23066446</v>
      </c>
      <c r="M4935">
        <v>3.3</v>
      </c>
      <c r="P4935" s="29">
        <f t="shared" si="205"/>
        <v>0.3833333333333333</v>
      </c>
    </row>
    <row r="4936" spans="1:16" hidden="1" x14ac:dyDescent="0.25">
      <c r="A4936">
        <v>192441455</v>
      </c>
      <c r="B4936">
        <v>803407</v>
      </c>
      <c r="C4936" t="s">
        <v>317</v>
      </c>
      <c r="D4936">
        <v>2021754</v>
      </c>
      <c r="E4936" t="s">
        <v>216</v>
      </c>
      <c r="F4936" t="s">
        <v>214</v>
      </c>
      <c r="G4936" t="s">
        <v>215</v>
      </c>
      <c r="H4936">
        <v>2</v>
      </c>
      <c r="I4936">
        <v>2015</v>
      </c>
      <c r="J4936">
        <v>2</v>
      </c>
      <c r="L4936">
        <v>23074125</v>
      </c>
      <c r="M4936">
        <v>5.4</v>
      </c>
      <c r="P4936" s="29">
        <f t="shared" si="205"/>
        <v>0.73333333333333339</v>
      </c>
    </row>
    <row r="4937" spans="1:16" hidden="1" x14ac:dyDescent="0.25">
      <c r="A4937">
        <v>192441455</v>
      </c>
      <c r="B4937">
        <v>803407</v>
      </c>
      <c r="C4937" t="s">
        <v>317</v>
      </c>
      <c r="D4937">
        <v>2021602</v>
      </c>
      <c r="E4937" t="s">
        <v>242</v>
      </c>
      <c r="F4937" t="s">
        <v>214</v>
      </c>
      <c r="G4937" t="s">
        <v>215</v>
      </c>
      <c r="H4937">
        <v>2</v>
      </c>
      <c r="I4937">
        <v>2015</v>
      </c>
      <c r="J4937">
        <v>2</v>
      </c>
      <c r="L4937">
        <v>23072008</v>
      </c>
      <c r="M4937">
        <v>5.5</v>
      </c>
      <c r="P4937" s="29">
        <f t="shared" si="205"/>
        <v>0.75</v>
      </c>
    </row>
    <row r="4938" spans="1:16" hidden="1" x14ac:dyDescent="0.25">
      <c r="A4938">
        <v>192441455</v>
      </c>
      <c r="B4938">
        <v>803407</v>
      </c>
      <c r="C4938" t="s">
        <v>317</v>
      </c>
      <c r="D4938">
        <v>2005117</v>
      </c>
      <c r="E4938" t="s">
        <v>220</v>
      </c>
      <c r="F4938" t="s">
        <v>214</v>
      </c>
      <c r="G4938" t="s">
        <v>215</v>
      </c>
      <c r="H4938">
        <v>2</v>
      </c>
      <c r="I4938">
        <v>2015</v>
      </c>
      <c r="J4938">
        <v>2</v>
      </c>
      <c r="L4938">
        <v>23070388</v>
      </c>
      <c r="M4938">
        <v>5.3</v>
      </c>
      <c r="P4938" s="29">
        <f t="shared" si="205"/>
        <v>0.71666666666666667</v>
      </c>
    </row>
    <row r="4939" spans="1:16" hidden="1" x14ac:dyDescent="0.25">
      <c r="A4939">
        <v>192441455</v>
      </c>
      <c r="B4939">
        <v>803407</v>
      </c>
      <c r="C4939" t="s">
        <v>317</v>
      </c>
      <c r="D4939">
        <v>2021580</v>
      </c>
      <c r="E4939" t="s">
        <v>241</v>
      </c>
      <c r="F4939" t="s">
        <v>214</v>
      </c>
      <c r="G4939" t="s">
        <v>215</v>
      </c>
      <c r="H4939">
        <v>2</v>
      </c>
      <c r="I4939">
        <v>2015</v>
      </c>
      <c r="J4939">
        <v>2</v>
      </c>
      <c r="L4939">
        <v>23072000</v>
      </c>
      <c r="M4939">
        <v>5.9</v>
      </c>
      <c r="P4939" s="29">
        <f t="shared" si="205"/>
        <v>0.81666666666666676</v>
      </c>
    </row>
    <row r="4940" spans="1:16" hidden="1" x14ac:dyDescent="0.25">
      <c r="A4940">
        <v>192441455</v>
      </c>
      <c r="B4940">
        <v>803407</v>
      </c>
      <c r="C4940" t="s">
        <v>317</v>
      </c>
      <c r="D4940">
        <v>2004112</v>
      </c>
      <c r="E4940" t="s">
        <v>244</v>
      </c>
      <c r="F4940" t="s">
        <v>214</v>
      </c>
      <c r="G4940" t="s">
        <v>215</v>
      </c>
      <c r="H4940">
        <v>2</v>
      </c>
      <c r="I4940">
        <v>2015</v>
      </c>
      <c r="J4940">
        <v>2</v>
      </c>
      <c r="L4940">
        <v>23073238</v>
      </c>
      <c r="M4940">
        <v>5.4</v>
      </c>
      <c r="P4940" s="29">
        <f t="shared" si="205"/>
        <v>0.73333333333333339</v>
      </c>
    </row>
    <row r="4941" spans="1:16" hidden="1" x14ac:dyDescent="0.25">
      <c r="A4941">
        <v>192442591</v>
      </c>
      <c r="B4941">
        <v>803400</v>
      </c>
      <c r="C4941" t="s">
        <v>212</v>
      </c>
      <c r="D4941">
        <v>2005117</v>
      </c>
      <c r="E4941" t="s">
        <v>220</v>
      </c>
      <c r="F4941" t="s">
        <v>214</v>
      </c>
      <c r="G4941" t="s">
        <v>215</v>
      </c>
      <c r="H4941">
        <v>3</v>
      </c>
      <c r="I4941">
        <v>2016</v>
      </c>
      <c r="J4941">
        <v>1</v>
      </c>
      <c r="L4941">
        <v>23078732</v>
      </c>
      <c r="M4941" t="s">
        <v>221</v>
      </c>
      <c r="P4941" s="29" t="str">
        <f t="shared" ref="P4941:P4952" si="206">IF(AND(ISNUMBER(M4941),H4941&lt;&gt;4),(M4941-1)/6,IF(H4941=4,"DRP",IF(AND(H4941=3,M4941="NA"),"BAD",IF(AND(H4941=2),"CVL",IF(AND(H4941=1,ISBLANK(M4941)),"NULL","UNK")))))</f>
        <v>BAD</v>
      </c>
    </row>
    <row r="4942" spans="1:16" hidden="1" x14ac:dyDescent="0.25">
      <c r="A4942">
        <v>192442591</v>
      </c>
      <c r="B4942">
        <v>803400</v>
      </c>
      <c r="C4942" t="s">
        <v>212</v>
      </c>
      <c r="D4942">
        <v>2021754</v>
      </c>
      <c r="E4942" t="s">
        <v>216</v>
      </c>
      <c r="F4942" t="s">
        <v>214</v>
      </c>
      <c r="G4942" t="s">
        <v>215</v>
      </c>
      <c r="H4942">
        <v>3</v>
      </c>
      <c r="I4942">
        <v>2016</v>
      </c>
      <c r="J4942">
        <v>1</v>
      </c>
      <c r="L4942">
        <v>23081129</v>
      </c>
      <c r="M4942" t="s">
        <v>221</v>
      </c>
      <c r="P4942" s="29" t="str">
        <f t="shared" si="206"/>
        <v>BAD</v>
      </c>
    </row>
    <row r="4943" spans="1:16" hidden="1" x14ac:dyDescent="0.25">
      <c r="A4943">
        <v>192442591</v>
      </c>
      <c r="B4943">
        <v>803400</v>
      </c>
      <c r="C4943" t="s">
        <v>212</v>
      </c>
      <c r="D4943">
        <v>2005102</v>
      </c>
      <c r="E4943" t="s">
        <v>218</v>
      </c>
      <c r="F4943" t="s">
        <v>214</v>
      </c>
      <c r="G4943" t="s">
        <v>215</v>
      </c>
      <c r="H4943">
        <v>3</v>
      </c>
      <c r="I4943">
        <v>2016</v>
      </c>
      <c r="J4943">
        <v>1</v>
      </c>
      <c r="L4943">
        <v>23081385</v>
      </c>
      <c r="M4943">
        <v>1.2</v>
      </c>
      <c r="P4943" s="29">
        <f t="shared" si="206"/>
        <v>3.3333333333333326E-2</v>
      </c>
    </row>
    <row r="4944" spans="1:16" hidden="1" x14ac:dyDescent="0.25">
      <c r="A4944">
        <v>192442591</v>
      </c>
      <c r="B4944">
        <v>803400</v>
      </c>
      <c r="C4944" t="s">
        <v>212</v>
      </c>
      <c r="D4944">
        <v>2005099</v>
      </c>
      <c r="E4944" t="s">
        <v>217</v>
      </c>
      <c r="F4944" t="s">
        <v>214</v>
      </c>
      <c r="G4944" t="s">
        <v>215</v>
      </c>
      <c r="H4944">
        <v>3</v>
      </c>
      <c r="I4944">
        <v>2016</v>
      </c>
      <c r="J4944">
        <v>1</v>
      </c>
      <c r="L4944">
        <v>23081378</v>
      </c>
      <c r="M4944">
        <v>2</v>
      </c>
      <c r="P4944" s="29">
        <f t="shared" si="206"/>
        <v>0.16666666666666666</v>
      </c>
    </row>
    <row r="4945" spans="1:16" hidden="1" x14ac:dyDescent="0.25">
      <c r="A4945">
        <v>192442591</v>
      </c>
      <c r="B4945">
        <v>803400</v>
      </c>
      <c r="C4945" t="s">
        <v>212</v>
      </c>
      <c r="D4945">
        <v>2021600</v>
      </c>
      <c r="E4945" t="s">
        <v>219</v>
      </c>
      <c r="F4945" t="s">
        <v>214</v>
      </c>
      <c r="G4945" t="s">
        <v>215</v>
      </c>
      <c r="H4945">
        <v>3</v>
      </c>
      <c r="I4945">
        <v>2016</v>
      </c>
      <c r="J4945">
        <v>1</v>
      </c>
      <c r="L4945">
        <v>23081085</v>
      </c>
      <c r="M4945" t="s">
        <v>221</v>
      </c>
      <c r="P4945" s="29" t="str">
        <f t="shared" si="206"/>
        <v>BAD</v>
      </c>
    </row>
    <row r="4946" spans="1:16" hidden="1" x14ac:dyDescent="0.25">
      <c r="A4946">
        <v>192442591</v>
      </c>
      <c r="B4946">
        <v>803400</v>
      </c>
      <c r="C4946" t="s">
        <v>212</v>
      </c>
      <c r="D4946">
        <v>2004098</v>
      </c>
      <c r="E4946" t="s">
        <v>213</v>
      </c>
      <c r="F4946" t="s">
        <v>214</v>
      </c>
      <c r="G4946" t="s">
        <v>215</v>
      </c>
      <c r="H4946">
        <v>3</v>
      </c>
      <c r="I4946">
        <v>2016</v>
      </c>
      <c r="J4946">
        <v>1</v>
      </c>
      <c r="L4946">
        <v>23078141</v>
      </c>
      <c r="M4946" t="s">
        <v>221</v>
      </c>
      <c r="P4946" s="29" t="str">
        <f t="shared" si="206"/>
        <v>BAD</v>
      </c>
    </row>
    <row r="4947" spans="1:16" hidden="1" x14ac:dyDescent="0.25">
      <c r="A4947">
        <v>192442591</v>
      </c>
      <c r="B4947">
        <v>803400</v>
      </c>
      <c r="C4947" t="s">
        <v>212</v>
      </c>
      <c r="D4947">
        <v>2021754</v>
      </c>
      <c r="E4947" t="s">
        <v>216</v>
      </c>
      <c r="F4947" t="s">
        <v>214</v>
      </c>
      <c r="G4947" t="s">
        <v>215</v>
      </c>
      <c r="H4947">
        <v>3</v>
      </c>
      <c r="I4947">
        <v>2016</v>
      </c>
      <c r="J4947">
        <v>2</v>
      </c>
      <c r="L4947">
        <v>23086737</v>
      </c>
      <c r="M4947" t="s">
        <v>221</v>
      </c>
      <c r="P4947" s="29" t="str">
        <f t="shared" si="206"/>
        <v>BAD</v>
      </c>
    </row>
    <row r="4948" spans="1:16" hidden="1" x14ac:dyDescent="0.25">
      <c r="A4948">
        <v>192442591</v>
      </c>
      <c r="B4948">
        <v>803400</v>
      </c>
      <c r="C4948" t="s">
        <v>212</v>
      </c>
      <c r="D4948">
        <v>2021600</v>
      </c>
      <c r="E4948" t="s">
        <v>219</v>
      </c>
      <c r="F4948" t="s">
        <v>214</v>
      </c>
      <c r="G4948" t="s">
        <v>215</v>
      </c>
      <c r="H4948">
        <v>3</v>
      </c>
      <c r="I4948">
        <v>2016</v>
      </c>
      <c r="J4948">
        <v>2</v>
      </c>
      <c r="L4948">
        <v>23086547</v>
      </c>
      <c r="M4948" t="s">
        <v>221</v>
      </c>
      <c r="P4948" s="29" t="str">
        <f t="shared" si="206"/>
        <v>BAD</v>
      </c>
    </row>
    <row r="4949" spans="1:16" hidden="1" x14ac:dyDescent="0.25">
      <c r="A4949">
        <v>192442591</v>
      </c>
      <c r="B4949">
        <v>803400</v>
      </c>
      <c r="C4949" t="s">
        <v>212</v>
      </c>
      <c r="D4949">
        <v>2005102</v>
      </c>
      <c r="E4949" t="s">
        <v>218</v>
      </c>
      <c r="F4949" t="s">
        <v>214</v>
      </c>
      <c r="G4949" t="s">
        <v>215</v>
      </c>
      <c r="H4949">
        <v>3</v>
      </c>
      <c r="I4949">
        <v>2016</v>
      </c>
      <c r="J4949">
        <v>2</v>
      </c>
      <c r="L4949">
        <v>23086740</v>
      </c>
      <c r="M4949" t="s">
        <v>221</v>
      </c>
      <c r="P4949" s="29" t="str">
        <f t="shared" si="206"/>
        <v>BAD</v>
      </c>
    </row>
    <row r="4950" spans="1:16" hidden="1" x14ac:dyDescent="0.25">
      <c r="A4950">
        <v>192442591</v>
      </c>
      <c r="B4950">
        <v>803400</v>
      </c>
      <c r="C4950" t="s">
        <v>212</v>
      </c>
      <c r="D4950">
        <v>2005099</v>
      </c>
      <c r="E4950" t="s">
        <v>217</v>
      </c>
      <c r="F4950" t="s">
        <v>214</v>
      </c>
      <c r="G4950" t="s">
        <v>215</v>
      </c>
      <c r="H4950">
        <v>3</v>
      </c>
      <c r="I4950">
        <v>2016</v>
      </c>
      <c r="J4950">
        <v>2</v>
      </c>
      <c r="L4950">
        <v>23086541</v>
      </c>
      <c r="M4950" t="s">
        <v>221</v>
      </c>
      <c r="P4950" s="29" t="str">
        <f t="shared" si="206"/>
        <v>BAD</v>
      </c>
    </row>
    <row r="4951" spans="1:16" hidden="1" x14ac:dyDescent="0.25">
      <c r="A4951">
        <v>192442591</v>
      </c>
      <c r="B4951">
        <v>803400</v>
      </c>
      <c r="C4951" t="s">
        <v>212</v>
      </c>
      <c r="D4951">
        <v>2004098</v>
      </c>
      <c r="E4951" t="s">
        <v>213</v>
      </c>
      <c r="F4951" t="s">
        <v>214</v>
      </c>
      <c r="G4951" t="s">
        <v>215</v>
      </c>
      <c r="H4951">
        <v>3</v>
      </c>
      <c r="I4951">
        <v>2016</v>
      </c>
      <c r="J4951">
        <v>2</v>
      </c>
      <c r="L4951">
        <v>23085303</v>
      </c>
      <c r="M4951" t="s">
        <v>221</v>
      </c>
      <c r="P4951" s="29" t="str">
        <f t="shared" si="206"/>
        <v>BAD</v>
      </c>
    </row>
    <row r="4952" spans="1:16" hidden="1" x14ac:dyDescent="0.25">
      <c r="A4952">
        <v>192442591</v>
      </c>
      <c r="B4952">
        <v>803400</v>
      </c>
      <c r="C4952" t="s">
        <v>212</v>
      </c>
      <c r="D4952">
        <v>2005117</v>
      </c>
      <c r="E4952" t="s">
        <v>220</v>
      </c>
      <c r="F4952" t="s">
        <v>214</v>
      </c>
      <c r="G4952" t="s">
        <v>215</v>
      </c>
      <c r="H4952">
        <v>3</v>
      </c>
      <c r="I4952">
        <v>2016</v>
      </c>
      <c r="J4952">
        <v>2</v>
      </c>
      <c r="L4952">
        <v>23088410</v>
      </c>
      <c r="M4952" t="s">
        <v>221</v>
      </c>
      <c r="P4952" s="29" t="str">
        <f t="shared" si="206"/>
        <v>BAD</v>
      </c>
    </row>
    <row r="4953" spans="1:16" hidden="1" x14ac:dyDescent="0.25">
      <c r="A4953">
        <v>192451558</v>
      </c>
      <c r="B4953">
        <v>803400</v>
      </c>
      <c r="C4953" t="s">
        <v>212</v>
      </c>
      <c r="D4953">
        <v>2005117</v>
      </c>
      <c r="E4953" t="s">
        <v>220</v>
      </c>
      <c r="F4953" t="s">
        <v>214</v>
      </c>
      <c r="G4953" t="s">
        <v>215</v>
      </c>
      <c r="H4953">
        <v>2</v>
      </c>
      <c r="I4953">
        <v>2015</v>
      </c>
      <c r="J4953">
        <v>1</v>
      </c>
      <c r="L4953">
        <v>23065518</v>
      </c>
      <c r="M4953">
        <v>5</v>
      </c>
      <c r="P4953" s="29">
        <f t="shared" ref="P4953:P4965" si="207">IF(AND(ISNUMBER(M4953),H4953&lt;&gt;4,N4953&lt;&gt;"X"),(M4953-1)/6,IF(H4953=4,"DRP",IF(AND(H4953=3,M4953="NA"),"BAD",IF(AND(H4953=2),"CVL",IF(AND(H4953=1,ISBLANK(M4953)),"NULL","UNK")))))</f>
        <v>0.66666666666666663</v>
      </c>
    </row>
    <row r="4954" spans="1:16" hidden="1" x14ac:dyDescent="0.25">
      <c r="A4954">
        <v>192451558</v>
      </c>
      <c r="B4954">
        <v>803400</v>
      </c>
      <c r="C4954" t="s">
        <v>212</v>
      </c>
      <c r="D4954">
        <v>2021600</v>
      </c>
      <c r="E4954" t="s">
        <v>219</v>
      </c>
      <c r="F4954" t="s">
        <v>214</v>
      </c>
      <c r="G4954" t="s">
        <v>215</v>
      </c>
      <c r="H4954">
        <v>3</v>
      </c>
      <c r="I4954">
        <v>2015</v>
      </c>
      <c r="J4954">
        <v>1</v>
      </c>
      <c r="L4954">
        <v>23066440</v>
      </c>
      <c r="M4954">
        <v>3.3</v>
      </c>
      <c r="P4954" s="29">
        <f t="shared" si="207"/>
        <v>0.3833333333333333</v>
      </c>
    </row>
    <row r="4955" spans="1:16" hidden="1" x14ac:dyDescent="0.25">
      <c r="A4955">
        <v>192451558</v>
      </c>
      <c r="B4955">
        <v>803400</v>
      </c>
      <c r="C4955" t="s">
        <v>212</v>
      </c>
      <c r="D4955">
        <v>2005102</v>
      </c>
      <c r="E4955" t="s">
        <v>218</v>
      </c>
      <c r="F4955" t="s">
        <v>214</v>
      </c>
      <c r="G4955" t="s">
        <v>215</v>
      </c>
      <c r="H4955">
        <v>3</v>
      </c>
      <c r="I4955">
        <v>2015</v>
      </c>
      <c r="J4955">
        <v>1</v>
      </c>
      <c r="L4955">
        <v>23066493</v>
      </c>
      <c r="M4955">
        <v>2.6</v>
      </c>
      <c r="P4955" s="29">
        <f t="shared" si="207"/>
        <v>0.26666666666666666</v>
      </c>
    </row>
    <row r="4956" spans="1:16" hidden="1" x14ac:dyDescent="0.25">
      <c r="A4956">
        <v>192451558</v>
      </c>
      <c r="B4956">
        <v>803400</v>
      </c>
      <c r="C4956" t="s">
        <v>212</v>
      </c>
      <c r="D4956">
        <v>2005099</v>
      </c>
      <c r="E4956" t="s">
        <v>217</v>
      </c>
      <c r="F4956" t="s">
        <v>214</v>
      </c>
      <c r="G4956" t="s">
        <v>215</v>
      </c>
      <c r="H4956">
        <v>3</v>
      </c>
      <c r="I4956">
        <v>2015</v>
      </c>
      <c r="J4956">
        <v>1</v>
      </c>
      <c r="L4956">
        <v>23066432</v>
      </c>
      <c r="M4956">
        <v>3.5</v>
      </c>
      <c r="P4956" s="29">
        <f t="shared" si="207"/>
        <v>0.41666666666666669</v>
      </c>
    </row>
    <row r="4957" spans="1:16" hidden="1" x14ac:dyDescent="0.25">
      <c r="A4957">
        <v>192451558</v>
      </c>
      <c r="B4957">
        <v>803400</v>
      </c>
      <c r="C4957" t="s">
        <v>212</v>
      </c>
      <c r="D4957">
        <v>2021754</v>
      </c>
      <c r="E4957" t="s">
        <v>216</v>
      </c>
      <c r="F4957" t="s">
        <v>214</v>
      </c>
      <c r="G4957" t="s">
        <v>215</v>
      </c>
      <c r="H4957">
        <v>3</v>
      </c>
      <c r="I4957">
        <v>2015</v>
      </c>
      <c r="J4957">
        <v>1</v>
      </c>
      <c r="L4957">
        <v>23066480</v>
      </c>
      <c r="M4957">
        <v>2.6</v>
      </c>
      <c r="P4957" s="29">
        <f t="shared" si="207"/>
        <v>0.26666666666666666</v>
      </c>
    </row>
    <row r="4958" spans="1:16" hidden="1" x14ac:dyDescent="0.25">
      <c r="A4958">
        <v>192451558</v>
      </c>
      <c r="B4958">
        <v>803400</v>
      </c>
      <c r="C4958" t="s">
        <v>212</v>
      </c>
      <c r="D4958">
        <v>2004098</v>
      </c>
      <c r="E4958" t="s">
        <v>213</v>
      </c>
      <c r="F4958" t="s">
        <v>214</v>
      </c>
      <c r="G4958" t="s">
        <v>215</v>
      </c>
      <c r="H4958">
        <v>2</v>
      </c>
      <c r="I4958">
        <v>2015</v>
      </c>
      <c r="J4958">
        <v>1</v>
      </c>
      <c r="L4958">
        <v>23066603</v>
      </c>
      <c r="M4958">
        <v>6.3</v>
      </c>
      <c r="P4958" s="29">
        <f t="shared" si="207"/>
        <v>0.8833333333333333</v>
      </c>
    </row>
    <row r="4959" spans="1:16" hidden="1" x14ac:dyDescent="0.25">
      <c r="A4959">
        <v>192451558</v>
      </c>
      <c r="B4959">
        <v>803400</v>
      </c>
      <c r="C4959" t="s">
        <v>212</v>
      </c>
      <c r="D4959">
        <v>2005099</v>
      </c>
      <c r="E4959" t="s">
        <v>217</v>
      </c>
      <c r="F4959" t="s">
        <v>214</v>
      </c>
      <c r="G4959" t="s">
        <v>215</v>
      </c>
      <c r="H4959">
        <v>3</v>
      </c>
      <c r="I4959">
        <v>2015</v>
      </c>
      <c r="J4959">
        <v>2</v>
      </c>
      <c r="L4959">
        <v>23071932</v>
      </c>
      <c r="M4959" t="s">
        <v>221</v>
      </c>
      <c r="P4959" s="29" t="str">
        <f t="shared" si="207"/>
        <v>BAD</v>
      </c>
    </row>
    <row r="4960" spans="1:16" hidden="1" x14ac:dyDescent="0.25">
      <c r="A4960">
        <v>192451558</v>
      </c>
      <c r="B4960">
        <v>803400</v>
      </c>
      <c r="C4960" t="s">
        <v>212</v>
      </c>
      <c r="D4960">
        <v>2005102</v>
      </c>
      <c r="E4960" t="s">
        <v>218</v>
      </c>
      <c r="F4960" t="s">
        <v>214</v>
      </c>
      <c r="G4960" t="s">
        <v>215</v>
      </c>
      <c r="H4960">
        <v>3</v>
      </c>
      <c r="I4960">
        <v>2015</v>
      </c>
      <c r="J4960">
        <v>2</v>
      </c>
      <c r="L4960">
        <v>23072204</v>
      </c>
      <c r="M4960" t="s">
        <v>221</v>
      </c>
      <c r="P4960" s="29" t="str">
        <f t="shared" si="207"/>
        <v>BAD</v>
      </c>
    </row>
    <row r="4961" spans="1:16" hidden="1" x14ac:dyDescent="0.25">
      <c r="A4961">
        <v>192451558</v>
      </c>
      <c r="B4961">
        <v>803400</v>
      </c>
      <c r="C4961" t="s">
        <v>212</v>
      </c>
      <c r="D4961">
        <v>2021600</v>
      </c>
      <c r="E4961" t="s">
        <v>219</v>
      </c>
      <c r="F4961" t="s">
        <v>214</v>
      </c>
      <c r="G4961" t="s">
        <v>215</v>
      </c>
      <c r="H4961">
        <v>3</v>
      </c>
      <c r="I4961">
        <v>2015</v>
      </c>
      <c r="J4961">
        <v>2</v>
      </c>
      <c r="L4961">
        <v>23071943</v>
      </c>
      <c r="M4961" t="s">
        <v>221</v>
      </c>
      <c r="P4961" s="29" t="str">
        <f t="shared" si="207"/>
        <v>BAD</v>
      </c>
    </row>
    <row r="4962" spans="1:16" hidden="1" x14ac:dyDescent="0.25">
      <c r="A4962">
        <v>192451558</v>
      </c>
      <c r="B4962">
        <v>803400</v>
      </c>
      <c r="C4962" t="s">
        <v>212</v>
      </c>
      <c r="D4962">
        <v>2021754</v>
      </c>
      <c r="E4962" t="s">
        <v>216</v>
      </c>
      <c r="F4962" t="s">
        <v>214</v>
      </c>
      <c r="G4962" t="s">
        <v>215</v>
      </c>
      <c r="H4962">
        <v>3</v>
      </c>
      <c r="I4962">
        <v>2015</v>
      </c>
      <c r="J4962">
        <v>2</v>
      </c>
      <c r="L4962">
        <v>23074129</v>
      </c>
      <c r="M4962" t="s">
        <v>221</v>
      </c>
      <c r="P4962" s="29" t="str">
        <f t="shared" si="207"/>
        <v>BAD</v>
      </c>
    </row>
    <row r="4963" spans="1:16" hidden="1" x14ac:dyDescent="0.25">
      <c r="A4963">
        <v>192451558</v>
      </c>
      <c r="B4963">
        <v>803400</v>
      </c>
      <c r="C4963" t="s">
        <v>212</v>
      </c>
      <c r="D4963">
        <v>2021795</v>
      </c>
      <c r="E4963" t="s">
        <v>222</v>
      </c>
      <c r="F4963" t="s">
        <v>214</v>
      </c>
      <c r="G4963" t="s">
        <v>215</v>
      </c>
      <c r="H4963">
        <v>3</v>
      </c>
      <c r="I4963">
        <v>2015</v>
      </c>
      <c r="J4963">
        <v>2</v>
      </c>
      <c r="L4963">
        <v>23070473</v>
      </c>
      <c r="M4963" t="s">
        <v>221</v>
      </c>
      <c r="P4963" s="29" t="str">
        <f t="shared" si="207"/>
        <v>BAD</v>
      </c>
    </row>
    <row r="4964" spans="1:16" hidden="1" x14ac:dyDescent="0.25">
      <c r="A4964">
        <v>192451558</v>
      </c>
      <c r="B4964">
        <v>803400</v>
      </c>
      <c r="C4964" t="s">
        <v>212</v>
      </c>
      <c r="D4964">
        <v>2005118</v>
      </c>
      <c r="E4964" t="s">
        <v>223</v>
      </c>
      <c r="F4964" t="s">
        <v>214</v>
      </c>
      <c r="G4964" t="s">
        <v>215</v>
      </c>
      <c r="H4964">
        <v>3</v>
      </c>
      <c r="I4964">
        <v>2015</v>
      </c>
      <c r="J4964">
        <v>2</v>
      </c>
      <c r="L4964">
        <v>23071574</v>
      </c>
      <c r="M4964">
        <v>2.8</v>
      </c>
      <c r="P4964" s="29">
        <f t="shared" si="207"/>
        <v>0.3</v>
      </c>
    </row>
    <row r="4965" spans="1:16" hidden="1" x14ac:dyDescent="0.25">
      <c r="A4965">
        <v>192451558</v>
      </c>
      <c r="B4965">
        <v>803400</v>
      </c>
      <c r="C4965" t="s">
        <v>212</v>
      </c>
      <c r="D4965">
        <v>2021754</v>
      </c>
      <c r="E4965" t="s">
        <v>216</v>
      </c>
      <c r="F4965" t="s">
        <v>214</v>
      </c>
      <c r="G4965" t="s">
        <v>215</v>
      </c>
      <c r="H4965">
        <v>4</v>
      </c>
      <c r="I4965">
        <v>2015</v>
      </c>
      <c r="J4965">
        <v>2</v>
      </c>
      <c r="L4965">
        <v>23074130</v>
      </c>
      <c r="P4965" s="29" t="str">
        <f t="shared" si="207"/>
        <v>DRP</v>
      </c>
    </row>
    <row r="4966" spans="1:16" hidden="1" x14ac:dyDescent="0.25">
      <c r="A4966">
        <v>192455677</v>
      </c>
      <c r="B4966">
        <v>803401</v>
      </c>
      <c r="C4966" t="s">
        <v>318</v>
      </c>
      <c r="D4966">
        <v>2004098</v>
      </c>
      <c r="E4966" t="s">
        <v>213</v>
      </c>
      <c r="F4966" t="s">
        <v>214</v>
      </c>
      <c r="G4966" t="s">
        <v>215</v>
      </c>
      <c r="H4966">
        <v>2</v>
      </c>
      <c r="I4966">
        <v>2016</v>
      </c>
      <c r="J4966">
        <v>1</v>
      </c>
      <c r="L4966">
        <v>23081502</v>
      </c>
      <c r="M4966">
        <v>4.5</v>
      </c>
      <c r="P4966" s="29">
        <f t="shared" ref="P4966:P5029" si="208">IF(AND(ISNUMBER(M4966),H4966&lt;&gt;4),(M4966-1)/6,IF(H4966=4,"DRP",IF(AND(H4966=3,M4966="NA"),"BAD",IF(AND(H4966=2),"CVL",IF(AND(H4966=1,ISBLANK(M4966)),"NULL","UNK")))))</f>
        <v>0.58333333333333337</v>
      </c>
    </row>
    <row r="4967" spans="1:16" hidden="1" x14ac:dyDescent="0.25">
      <c r="A4967">
        <v>192455677</v>
      </c>
      <c r="B4967">
        <v>803401</v>
      </c>
      <c r="C4967" t="s">
        <v>318</v>
      </c>
      <c r="D4967">
        <v>2021600</v>
      </c>
      <c r="E4967" t="s">
        <v>219</v>
      </c>
      <c r="F4967" t="s">
        <v>214</v>
      </c>
      <c r="G4967" t="s">
        <v>215</v>
      </c>
      <c r="H4967">
        <v>3</v>
      </c>
      <c r="I4967">
        <v>2016</v>
      </c>
      <c r="J4967">
        <v>1</v>
      </c>
      <c r="L4967">
        <v>23081078</v>
      </c>
      <c r="M4967">
        <v>3.4</v>
      </c>
      <c r="P4967" s="29">
        <f t="shared" si="208"/>
        <v>0.39999999999999997</v>
      </c>
    </row>
    <row r="4968" spans="1:16" hidden="1" x14ac:dyDescent="0.25">
      <c r="A4968">
        <v>192455677</v>
      </c>
      <c r="B4968">
        <v>803401</v>
      </c>
      <c r="C4968" t="s">
        <v>318</v>
      </c>
      <c r="D4968">
        <v>2005099</v>
      </c>
      <c r="E4968" t="s">
        <v>217</v>
      </c>
      <c r="F4968" t="s">
        <v>214</v>
      </c>
      <c r="G4968" t="s">
        <v>215</v>
      </c>
      <c r="H4968">
        <v>3</v>
      </c>
      <c r="I4968">
        <v>2016</v>
      </c>
      <c r="J4968">
        <v>1</v>
      </c>
      <c r="L4968">
        <v>23081299</v>
      </c>
      <c r="M4968">
        <v>3.6</v>
      </c>
      <c r="P4968" s="29">
        <f t="shared" si="208"/>
        <v>0.43333333333333335</v>
      </c>
    </row>
    <row r="4969" spans="1:16" hidden="1" x14ac:dyDescent="0.25">
      <c r="A4969">
        <v>192455677</v>
      </c>
      <c r="B4969">
        <v>803401</v>
      </c>
      <c r="C4969" t="s">
        <v>318</v>
      </c>
      <c r="D4969">
        <v>2005102</v>
      </c>
      <c r="E4969" t="s">
        <v>218</v>
      </c>
      <c r="F4969" t="s">
        <v>214</v>
      </c>
      <c r="G4969" t="s">
        <v>215</v>
      </c>
      <c r="H4969">
        <v>2</v>
      </c>
      <c r="I4969">
        <v>2016</v>
      </c>
      <c r="J4969">
        <v>1</v>
      </c>
      <c r="L4969">
        <v>23081381</v>
      </c>
      <c r="M4969">
        <v>4.2</v>
      </c>
      <c r="P4969" s="29">
        <f t="shared" si="208"/>
        <v>0.53333333333333333</v>
      </c>
    </row>
    <row r="4970" spans="1:16" hidden="1" x14ac:dyDescent="0.25">
      <c r="A4970">
        <v>192455677</v>
      </c>
      <c r="B4970">
        <v>803401</v>
      </c>
      <c r="C4970" t="s">
        <v>318</v>
      </c>
      <c r="D4970">
        <v>2021754</v>
      </c>
      <c r="E4970" t="s">
        <v>216</v>
      </c>
      <c r="F4970" t="s">
        <v>214</v>
      </c>
      <c r="G4970" t="s">
        <v>215</v>
      </c>
      <c r="H4970">
        <v>2</v>
      </c>
      <c r="I4970">
        <v>2016</v>
      </c>
      <c r="J4970">
        <v>1</v>
      </c>
      <c r="L4970">
        <v>23081090</v>
      </c>
      <c r="M4970">
        <v>4.4000000000000004</v>
      </c>
      <c r="P4970" s="29">
        <f t="shared" si="208"/>
        <v>0.56666666666666676</v>
      </c>
    </row>
    <row r="4971" spans="1:16" hidden="1" x14ac:dyDescent="0.25">
      <c r="A4971">
        <v>192455677</v>
      </c>
      <c r="B4971">
        <v>803401</v>
      </c>
      <c r="C4971" t="s">
        <v>318</v>
      </c>
      <c r="D4971">
        <v>2005118</v>
      </c>
      <c r="E4971" t="s">
        <v>223</v>
      </c>
      <c r="F4971" t="s">
        <v>214</v>
      </c>
      <c r="G4971" t="s">
        <v>215</v>
      </c>
      <c r="H4971">
        <v>2</v>
      </c>
      <c r="I4971">
        <v>2016</v>
      </c>
      <c r="J4971">
        <v>1</v>
      </c>
      <c r="L4971">
        <v>23081292</v>
      </c>
      <c r="M4971">
        <v>4.3</v>
      </c>
      <c r="P4971" s="29">
        <f t="shared" si="208"/>
        <v>0.54999999999999993</v>
      </c>
    </row>
    <row r="4972" spans="1:16" hidden="1" x14ac:dyDescent="0.25">
      <c r="A4972">
        <v>192455677</v>
      </c>
      <c r="B4972">
        <v>803401</v>
      </c>
      <c r="C4972" t="s">
        <v>318</v>
      </c>
      <c r="D4972">
        <v>2004116</v>
      </c>
      <c r="E4972" t="s">
        <v>229</v>
      </c>
      <c r="F4972" t="s">
        <v>214</v>
      </c>
      <c r="G4972" t="s">
        <v>215</v>
      </c>
      <c r="H4972">
        <v>4</v>
      </c>
      <c r="I4972">
        <v>2016</v>
      </c>
      <c r="J4972">
        <v>2</v>
      </c>
      <c r="L4972">
        <v>23085554</v>
      </c>
      <c r="P4972" s="29" t="str">
        <f t="shared" si="208"/>
        <v>DRP</v>
      </c>
    </row>
    <row r="4973" spans="1:16" hidden="1" x14ac:dyDescent="0.25">
      <c r="A4973">
        <v>192455677</v>
      </c>
      <c r="B4973">
        <v>803401</v>
      </c>
      <c r="C4973" t="s">
        <v>318</v>
      </c>
      <c r="D4973">
        <v>2005099</v>
      </c>
      <c r="E4973" t="s">
        <v>217</v>
      </c>
      <c r="F4973" t="s">
        <v>214</v>
      </c>
      <c r="G4973" t="s">
        <v>215</v>
      </c>
      <c r="H4973">
        <v>3</v>
      </c>
      <c r="I4973">
        <v>2016</v>
      </c>
      <c r="J4973">
        <v>2</v>
      </c>
      <c r="L4973">
        <v>23086541</v>
      </c>
      <c r="M4973">
        <v>3.5</v>
      </c>
      <c r="P4973" s="29">
        <f t="shared" si="208"/>
        <v>0.41666666666666669</v>
      </c>
    </row>
    <row r="4974" spans="1:16" hidden="1" x14ac:dyDescent="0.25">
      <c r="A4974">
        <v>192455677</v>
      </c>
      <c r="B4974">
        <v>803401</v>
      </c>
      <c r="C4974" t="s">
        <v>318</v>
      </c>
      <c r="D4974">
        <v>2021600</v>
      </c>
      <c r="E4974" t="s">
        <v>219</v>
      </c>
      <c r="F4974" t="s">
        <v>214</v>
      </c>
      <c r="G4974" t="s">
        <v>215</v>
      </c>
      <c r="H4974">
        <v>3</v>
      </c>
      <c r="I4974">
        <v>2016</v>
      </c>
      <c r="J4974">
        <v>2</v>
      </c>
      <c r="L4974">
        <v>23086545</v>
      </c>
      <c r="M4974">
        <v>3.1</v>
      </c>
      <c r="P4974" s="29">
        <f t="shared" si="208"/>
        <v>0.35000000000000003</v>
      </c>
    </row>
    <row r="4975" spans="1:16" hidden="1" x14ac:dyDescent="0.25">
      <c r="A4975">
        <v>192455677</v>
      </c>
      <c r="B4975">
        <v>803401</v>
      </c>
      <c r="C4975" t="s">
        <v>318</v>
      </c>
      <c r="D4975">
        <v>2021763</v>
      </c>
      <c r="E4975" t="s">
        <v>298</v>
      </c>
      <c r="F4975" t="s">
        <v>214</v>
      </c>
      <c r="G4975" t="s">
        <v>215</v>
      </c>
      <c r="H4975">
        <v>3</v>
      </c>
      <c r="I4975">
        <v>2016</v>
      </c>
      <c r="J4975">
        <v>2</v>
      </c>
      <c r="L4975">
        <v>23086845</v>
      </c>
      <c r="M4975">
        <v>3.2</v>
      </c>
      <c r="P4975" s="29">
        <f t="shared" si="208"/>
        <v>0.3666666666666667</v>
      </c>
    </row>
    <row r="4976" spans="1:16" hidden="1" x14ac:dyDescent="0.25">
      <c r="A4976">
        <v>192455677</v>
      </c>
      <c r="B4976">
        <v>803401</v>
      </c>
      <c r="C4976" t="s">
        <v>318</v>
      </c>
      <c r="D4976">
        <v>2005117</v>
      </c>
      <c r="E4976" t="s">
        <v>220</v>
      </c>
      <c r="F4976" t="s">
        <v>214</v>
      </c>
      <c r="G4976" t="s">
        <v>215</v>
      </c>
      <c r="H4976">
        <v>2</v>
      </c>
      <c r="I4976">
        <v>2016</v>
      </c>
      <c r="J4976">
        <v>2</v>
      </c>
      <c r="L4976">
        <v>23088410</v>
      </c>
      <c r="M4976">
        <v>4</v>
      </c>
      <c r="P4976" s="29">
        <f t="shared" si="208"/>
        <v>0.5</v>
      </c>
    </row>
    <row r="4977" spans="1:16" hidden="1" x14ac:dyDescent="0.25">
      <c r="A4977">
        <v>192455677</v>
      </c>
      <c r="B4977">
        <v>803401</v>
      </c>
      <c r="C4977" t="s">
        <v>318</v>
      </c>
      <c r="D4977">
        <v>2004116</v>
      </c>
      <c r="E4977" t="s">
        <v>229</v>
      </c>
      <c r="F4977" t="s">
        <v>214</v>
      </c>
      <c r="G4977" t="s">
        <v>215</v>
      </c>
      <c r="H4977">
        <v>2</v>
      </c>
      <c r="I4977">
        <v>2016</v>
      </c>
      <c r="J4977">
        <v>2</v>
      </c>
      <c r="L4977">
        <v>23085559</v>
      </c>
      <c r="M4977">
        <v>4.9000000000000004</v>
      </c>
      <c r="P4977" s="29">
        <f t="shared" si="208"/>
        <v>0.65</v>
      </c>
    </row>
    <row r="4978" spans="1:16" hidden="1" x14ac:dyDescent="0.25">
      <c r="A4978">
        <v>192455677</v>
      </c>
      <c r="B4978">
        <v>803401</v>
      </c>
      <c r="C4978" t="s">
        <v>318</v>
      </c>
      <c r="D4978">
        <v>2004112</v>
      </c>
      <c r="E4978" t="s">
        <v>244</v>
      </c>
      <c r="F4978" t="s">
        <v>214</v>
      </c>
      <c r="G4978" t="s">
        <v>215</v>
      </c>
      <c r="H4978">
        <v>2</v>
      </c>
      <c r="I4978">
        <v>2016</v>
      </c>
      <c r="J4978">
        <v>2</v>
      </c>
      <c r="L4978">
        <v>23085446</v>
      </c>
      <c r="M4978">
        <v>5.4</v>
      </c>
      <c r="P4978" s="29">
        <f t="shared" si="208"/>
        <v>0.73333333333333339</v>
      </c>
    </row>
    <row r="4979" spans="1:16" hidden="1" x14ac:dyDescent="0.25">
      <c r="A4979">
        <v>192455677</v>
      </c>
      <c r="B4979">
        <v>803401</v>
      </c>
      <c r="C4979" t="s">
        <v>318</v>
      </c>
      <c r="D4979">
        <v>2004099</v>
      </c>
      <c r="E4979" t="s">
        <v>245</v>
      </c>
      <c r="F4979" t="s">
        <v>214</v>
      </c>
      <c r="G4979" t="s">
        <v>215</v>
      </c>
      <c r="H4979">
        <v>2</v>
      </c>
      <c r="I4979">
        <v>2017</v>
      </c>
      <c r="J4979">
        <v>1</v>
      </c>
      <c r="L4979">
        <v>23092377</v>
      </c>
      <c r="M4979">
        <v>4.9000000000000004</v>
      </c>
      <c r="P4979" s="29">
        <f t="shared" si="208"/>
        <v>0.65</v>
      </c>
    </row>
    <row r="4980" spans="1:16" hidden="1" x14ac:dyDescent="0.25">
      <c r="A4980">
        <v>192455677</v>
      </c>
      <c r="B4980">
        <v>803401</v>
      </c>
      <c r="C4980" t="s">
        <v>318</v>
      </c>
      <c r="D4980">
        <v>2005099</v>
      </c>
      <c r="E4980" t="s">
        <v>217</v>
      </c>
      <c r="F4980" t="s">
        <v>214</v>
      </c>
      <c r="G4980" t="s">
        <v>215</v>
      </c>
      <c r="H4980">
        <v>2</v>
      </c>
      <c r="I4980">
        <v>2017</v>
      </c>
      <c r="J4980">
        <v>1</v>
      </c>
      <c r="L4980">
        <v>23092790</v>
      </c>
      <c r="M4980">
        <v>5.5</v>
      </c>
      <c r="P4980" s="29">
        <f t="shared" si="208"/>
        <v>0.75</v>
      </c>
    </row>
    <row r="4981" spans="1:16" hidden="1" x14ac:dyDescent="0.25">
      <c r="A4981">
        <v>192455677</v>
      </c>
      <c r="B4981">
        <v>803401</v>
      </c>
      <c r="C4981" t="s">
        <v>318</v>
      </c>
      <c r="D4981">
        <v>2021600</v>
      </c>
      <c r="E4981" t="s">
        <v>219</v>
      </c>
      <c r="F4981" t="s">
        <v>214</v>
      </c>
      <c r="G4981" t="s">
        <v>215</v>
      </c>
      <c r="H4981">
        <v>2</v>
      </c>
      <c r="I4981">
        <v>2017</v>
      </c>
      <c r="J4981">
        <v>1</v>
      </c>
      <c r="L4981">
        <v>23092794</v>
      </c>
      <c r="M4981">
        <v>6.6</v>
      </c>
      <c r="P4981" s="29">
        <f t="shared" si="208"/>
        <v>0.93333333333333324</v>
      </c>
    </row>
    <row r="4982" spans="1:16" hidden="1" x14ac:dyDescent="0.25">
      <c r="A4982">
        <v>192455677</v>
      </c>
      <c r="B4982">
        <v>803401</v>
      </c>
      <c r="C4982" t="s">
        <v>318</v>
      </c>
      <c r="D4982">
        <v>2021763</v>
      </c>
      <c r="E4982" t="s">
        <v>298</v>
      </c>
      <c r="F4982" t="s">
        <v>214</v>
      </c>
      <c r="G4982" t="s">
        <v>215</v>
      </c>
      <c r="H4982">
        <v>2</v>
      </c>
      <c r="I4982">
        <v>2017</v>
      </c>
      <c r="J4982">
        <v>1</v>
      </c>
      <c r="L4982">
        <v>23091986</v>
      </c>
      <c r="M4982">
        <v>5.2</v>
      </c>
      <c r="P4982" s="29">
        <f t="shared" si="208"/>
        <v>0.70000000000000007</v>
      </c>
    </row>
    <row r="4983" spans="1:16" hidden="1" x14ac:dyDescent="0.25">
      <c r="A4983">
        <v>192455677</v>
      </c>
      <c r="B4983">
        <v>803401</v>
      </c>
      <c r="C4983" t="s">
        <v>318</v>
      </c>
      <c r="D4983">
        <v>2005120</v>
      </c>
      <c r="E4983" t="s">
        <v>293</v>
      </c>
      <c r="F4983" t="s">
        <v>214</v>
      </c>
      <c r="G4983" t="s">
        <v>215</v>
      </c>
      <c r="H4983">
        <v>4</v>
      </c>
      <c r="I4983">
        <v>2017</v>
      </c>
      <c r="J4983">
        <v>2</v>
      </c>
      <c r="L4983">
        <v>23097530</v>
      </c>
      <c r="P4983" s="29" t="str">
        <f t="shared" si="208"/>
        <v>DRP</v>
      </c>
    </row>
    <row r="4984" spans="1:16" hidden="1" x14ac:dyDescent="0.25">
      <c r="A4984">
        <v>192455677</v>
      </c>
      <c r="B4984">
        <v>803401</v>
      </c>
      <c r="C4984" t="s">
        <v>318</v>
      </c>
      <c r="D4984">
        <v>2004591</v>
      </c>
      <c r="E4984" t="s">
        <v>271</v>
      </c>
      <c r="F4984" t="s">
        <v>214</v>
      </c>
      <c r="G4984" t="s">
        <v>215</v>
      </c>
      <c r="H4984">
        <v>4</v>
      </c>
      <c r="I4984">
        <v>2017</v>
      </c>
      <c r="J4984">
        <v>2</v>
      </c>
      <c r="L4984">
        <v>23097625</v>
      </c>
      <c r="P4984" s="29" t="str">
        <f t="shared" si="208"/>
        <v>DRP</v>
      </c>
    </row>
    <row r="4985" spans="1:16" hidden="1" x14ac:dyDescent="0.25">
      <c r="A4985">
        <v>192455677</v>
      </c>
      <c r="B4985">
        <v>803401</v>
      </c>
      <c r="C4985" t="s">
        <v>318</v>
      </c>
      <c r="D4985">
        <v>2004587</v>
      </c>
      <c r="E4985" t="s">
        <v>288</v>
      </c>
      <c r="F4985" t="s">
        <v>214</v>
      </c>
      <c r="G4985" t="s">
        <v>215</v>
      </c>
      <c r="H4985">
        <v>4</v>
      </c>
      <c r="I4985">
        <v>2017</v>
      </c>
      <c r="J4985">
        <v>2</v>
      </c>
      <c r="L4985">
        <v>23097714</v>
      </c>
      <c r="P4985" s="29" t="str">
        <f t="shared" si="208"/>
        <v>DRP</v>
      </c>
    </row>
    <row r="4986" spans="1:16" hidden="1" x14ac:dyDescent="0.25">
      <c r="A4986">
        <v>192455677</v>
      </c>
      <c r="B4986">
        <v>803401</v>
      </c>
      <c r="C4986" t="s">
        <v>318</v>
      </c>
      <c r="D4986">
        <v>2005120</v>
      </c>
      <c r="E4986" t="s">
        <v>293</v>
      </c>
      <c r="F4986" t="s">
        <v>214</v>
      </c>
      <c r="G4986" t="s">
        <v>215</v>
      </c>
      <c r="H4986">
        <v>4</v>
      </c>
      <c r="I4986">
        <v>2017</v>
      </c>
      <c r="J4986">
        <v>2</v>
      </c>
      <c r="L4986">
        <v>23097529</v>
      </c>
      <c r="P4986" s="29" t="str">
        <f t="shared" si="208"/>
        <v>DRP</v>
      </c>
    </row>
    <row r="4987" spans="1:16" hidden="1" x14ac:dyDescent="0.25">
      <c r="A4987">
        <v>192455677</v>
      </c>
      <c r="B4987">
        <v>803401</v>
      </c>
      <c r="C4987" t="s">
        <v>318</v>
      </c>
      <c r="D4987">
        <v>2005131</v>
      </c>
      <c r="E4987" t="s">
        <v>228</v>
      </c>
      <c r="F4987" t="s">
        <v>214</v>
      </c>
      <c r="G4987" t="s">
        <v>215</v>
      </c>
      <c r="H4987">
        <v>2</v>
      </c>
      <c r="I4987">
        <v>2017</v>
      </c>
      <c r="J4987">
        <v>2</v>
      </c>
      <c r="L4987">
        <v>23097528</v>
      </c>
      <c r="M4987">
        <v>4.8</v>
      </c>
      <c r="P4987" s="29">
        <f t="shared" si="208"/>
        <v>0.6333333333333333</v>
      </c>
    </row>
    <row r="4988" spans="1:16" hidden="1" x14ac:dyDescent="0.25">
      <c r="A4988">
        <v>192455677</v>
      </c>
      <c r="B4988">
        <v>803401</v>
      </c>
      <c r="C4988" t="s">
        <v>318</v>
      </c>
      <c r="D4988">
        <v>2021602</v>
      </c>
      <c r="E4988" t="s">
        <v>242</v>
      </c>
      <c r="F4988" t="s">
        <v>214</v>
      </c>
      <c r="G4988" t="s">
        <v>215</v>
      </c>
      <c r="H4988">
        <v>2</v>
      </c>
      <c r="I4988">
        <v>2017</v>
      </c>
      <c r="J4988">
        <v>2</v>
      </c>
      <c r="L4988">
        <v>23101093</v>
      </c>
      <c r="M4988">
        <v>5</v>
      </c>
      <c r="P4988" s="29">
        <f t="shared" si="208"/>
        <v>0.66666666666666663</v>
      </c>
    </row>
    <row r="4989" spans="1:16" hidden="1" x14ac:dyDescent="0.25">
      <c r="A4989">
        <v>192455677</v>
      </c>
      <c r="B4989">
        <v>803401</v>
      </c>
      <c r="C4989" t="s">
        <v>318</v>
      </c>
      <c r="D4989">
        <v>2021580</v>
      </c>
      <c r="E4989" t="s">
        <v>241</v>
      </c>
      <c r="F4989" t="s">
        <v>214</v>
      </c>
      <c r="G4989" t="s">
        <v>215</v>
      </c>
      <c r="H4989">
        <v>2</v>
      </c>
      <c r="I4989">
        <v>2017</v>
      </c>
      <c r="J4989">
        <v>2</v>
      </c>
      <c r="L4989">
        <v>23101084</v>
      </c>
      <c r="M4989">
        <v>4</v>
      </c>
      <c r="P4989" s="29">
        <f t="shared" si="208"/>
        <v>0.5</v>
      </c>
    </row>
    <row r="4990" spans="1:16" hidden="1" x14ac:dyDescent="0.25">
      <c r="A4990">
        <v>192455677</v>
      </c>
      <c r="B4990">
        <v>803401</v>
      </c>
      <c r="C4990" t="s">
        <v>318</v>
      </c>
      <c r="D4990">
        <v>2021756</v>
      </c>
      <c r="E4990" t="s">
        <v>253</v>
      </c>
      <c r="F4990" t="s">
        <v>214</v>
      </c>
      <c r="G4990" t="s">
        <v>215</v>
      </c>
      <c r="H4990">
        <v>3</v>
      </c>
      <c r="I4990">
        <v>2017</v>
      </c>
      <c r="J4990">
        <v>2</v>
      </c>
      <c r="L4990">
        <v>23101176</v>
      </c>
      <c r="M4990">
        <v>3.7</v>
      </c>
      <c r="P4990" s="29">
        <f t="shared" si="208"/>
        <v>0.45</v>
      </c>
    </row>
    <row r="4991" spans="1:16" hidden="1" x14ac:dyDescent="0.25">
      <c r="A4991">
        <v>192455677</v>
      </c>
      <c r="B4991">
        <v>803401</v>
      </c>
      <c r="C4991" t="s">
        <v>318</v>
      </c>
      <c r="D4991">
        <v>2005120</v>
      </c>
      <c r="E4991" t="s">
        <v>293</v>
      </c>
      <c r="F4991" t="s">
        <v>214</v>
      </c>
      <c r="G4991" t="s">
        <v>215</v>
      </c>
      <c r="H4991">
        <v>2</v>
      </c>
      <c r="I4991">
        <v>2018</v>
      </c>
      <c r="J4991">
        <v>1</v>
      </c>
      <c r="L4991">
        <v>23107706</v>
      </c>
      <c r="M4991">
        <v>5.5</v>
      </c>
      <c r="P4991" s="29">
        <f t="shared" si="208"/>
        <v>0.75</v>
      </c>
    </row>
    <row r="4992" spans="1:16" hidden="1" x14ac:dyDescent="0.25">
      <c r="A4992">
        <v>192455677</v>
      </c>
      <c r="B4992">
        <v>803401</v>
      </c>
      <c r="C4992" t="s">
        <v>318</v>
      </c>
      <c r="D4992">
        <v>2021638</v>
      </c>
      <c r="E4992" t="s">
        <v>250</v>
      </c>
      <c r="F4992" t="s">
        <v>214</v>
      </c>
      <c r="G4992" t="s">
        <v>215</v>
      </c>
      <c r="H4992">
        <v>2</v>
      </c>
      <c r="I4992">
        <v>2018</v>
      </c>
      <c r="J4992">
        <v>1</v>
      </c>
      <c r="L4992">
        <v>23108054</v>
      </c>
      <c r="M4992">
        <v>5.6</v>
      </c>
      <c r="P4992" s="29">
        <f t="shared" si="208"/>
        <v>0.76666666666666661</v>
      </c>
    </row>
    <row r="4993" spans="1:16" hidden="1" x14ac:dyDescent="0.25">
      <c r="A4993">
        <v>192455677</v>
      </c>
      <c r="B4993">
        <v>803401</v>
      </c>
      <c r="C4993" t="s">
        <v>318</v>
      </c>
      <c r="D4993">
        <v>2021781</v>
      </c>
      <c r="E4993" t="s">
        <v>235</v>
      </c>
      <c r="F4993" t="s">
        <v>214</v>
      </c>
      <c r="G4993" t="s">
        <v>215</v>
      </c>
      <c r="H4993">
        <v>2</v>
      </c>
      <c r="I4993">
        <v>2018</v>
      </c>
      <c r="J4993">
        <v>1</v>
      </c>
      <c r="L4993">
        <v>23108207</v>
      </c>
      <c r="M4993">
        <v>5</v>
      </c>
      <c r="P4993" s="29">
        <f t="shared" si="208"/>
        <v>0.66666666666666663</v>
      </c>
    </row>
    <row r="4994" spans="1:16" hidden="1" x14ac:dyDescent="0.25">
      <c r="A4994">
        <v>192455677</v>
      </c>
      <c r="B4994">
        <v>803401</v>
      </c>
      <c r="C4994" t="s">
        <v>318</v>
      </c>
      <c r="D4994">
        <v>2021596</v>
      </c>
      <c r="E4994" t="s">
        <v>294</v>
      </c>
      <c r="F4994" t="s">
        <v>214</v>
      </c>
      <c r="G4994" t="s">
        <v>215</v>
      </c>
      <c r="H4994">
        <v>3</v>
      </c>
      <c r="I4994">
        <v>2018</v>
      </c>
      <c r="J4994">
        <v>1</v>
      </c>
      <c r="L4994">
        <v>23108100</v>
      </c>
      <c r="M4994">
        <v>3.5</v>
      </c>
      <c r="P4994" s="29">
        <f t="shared" si="208"/>
        <v>0.41666666666666669</v>
      </c>
    </row>
    <row r="4995" spans="1:16" hidden="1" x14ac:dyDescent="0.25">
      <c r="A4995">
        <v>192455677</v>
      </c>
      <c r="B4995">
        <v>803401</v>
      </c>
      <c r="C4995" t="s">
        <v>318</v>
      </c>
      <c r="D4995">
        <v>2021756</v>
      </c>
      <c r="E4995" t="s">
        <v>253</v>
      </c>
      <c r="F4995" t="s">
        <v>214</v>
      </c>
      <c r="G4995" t="s">
        <v>215</v>
      </c>
      <c r="H4995">
        <v>2</v>
      </c>
      <c r="I4995">
        <v>2018</v>
      </c>
      <c r="J4995">
        <v>1</v>
      </c>
      <c r="L4995">
        <v>23108117</v>
      </c>
      <c r="M4995">
        <v>5.2</v>
      </c>
      <c r="P4995" s="29">
        <f t="shared" si="208"/>
        <v>0.70000000000000007</v>
      </c>
    </row>
    <row r="4996" spans="1:16" hidden="1" x14ac:dyDescent="0.25">
      <c r="A4996">
        <v>192455677</v>
      </c>
      <c r="B4996">
        <v>803401</v>
      </c>
      <c r="C4996" t="s">
        <v>318</v>
      </c>
      <c r="D4996">
        <v>2004591</v>
      </c>
      <c r="E4996" t="s">
        <v>271</v>
      </c>
      <c r="F4996" t="s">
        <v>214</v>
      </c>
      <c r="G4996" t="s">
        <v>215</v>
      </c>
      <c r="H4996">
        <v>4</v>
      </c>
      <c r="I4996">
        <v>2018</v>
      </c>
      <c r="J4996">
        <v>1</v>
      </c>
      <c r="L4996">
        <v>23108870</v>
      </c>
      <c r="P4996" s="29" t="str">
        <f t="shared" si="208"/>
        <v>DRP</v>
      </c>
    </row>
    <row r="4997" spans="1:16" hidden="1" x14ac:dyDescent="0.25">
      <c r="A4997">
        <v>192455677</v>
      </c>
      <c r="B4997">
        <v>803401</v>
      </c>
      <c r="C4997" t="s">
        <v>318</v>
      </c>
      <c r="D4997">
        <v>2005120</v>
      </c>
      <c r="E4997" t="s">
        <v>293</v>
      </c>
      <c r="F4997" t="s">
        <v>214</v>
      </c>
      <c r="G4997" t="s">
        <v>215</v>
      </c>
      <c r="H4997">
        <v>4</v>
      </c>
      <c r="I4997">
        <v>2018</v>
      </c>
      <c r="J4997">
        <v>1</v>
      </c>
      <c r="L4997">
        <v>23107706</v>
      </c>
      <c r="P4997" s="29" t="str">
        <f t="shared" si="208"/>
        <v>DRP</v>
      </c>
    </row>
    <row r="4998" spans="1:16" hidden="1" x14ac:dyDescent="0.25">
      <c r="A4998">
        <v>192455677</v>
      </c>
      <c r="B4998">
        <v>803401</v>
      </c>
      <c r="C4998" t="s">
        <v>318</v>
      </c>
      <c r="D4998">
        <v>2021679</v>
      </c>
      <c r="E4998" t="s">
        <v>259</v>
      </c>
      <c r="F4998" t="s">
        <v>214</v>
      </c>
      <c r="G4998" t="s">
        <v>215</v>
      </c>
      <c r="H4998">
        <v>2</v>
      </c>
      <c r="I4998">
        <v>2018</v>
      </c>
      <c r="J4998">
        <v>2</v>
      </c>
      <c r="L4998">
        <v>23116297</v>
      </c>
      <c r="M4998">
        <v>5.3</v>
      </c>
      <c r="P4998" s="29">
        <f t="shared" si="208"/>
        <v>0.71666666666666667</v>
      </c>
    </row>
    <row r="4999" spans="1:16" hidden="1" x14ac:dyDescent="0.25">
      <c r="A4999">
        <v>192455677</v>
      </c>
      <c r="B4999">
        <v>803401</v>
      </c>
      <c r="C4999" t="s">
        <v>318</v>
      </c>
      <c r="D4999">
        <v>2019271</v>
      </c>
      <c r="E4999" t="s">
        <v>236</v>
      </c>
      <c r="F4999" t="s">
        <v>214</v>
      </c>
      <c r="G4999" t="s">
        <v>215</v>
      </c>
      <c r="H4999">
        <v>2</v>
      </c>
      <c r="I4999">
        <v>2018</v>
      </c>
      <c r="J4999">
        <v>2</v>
      </c>
      <c r="L4999">
        <v>23114512</v>
      </c>
      <c r="M4999">
        <v>5.8</v>
      </c>
      <c r="P4999" s="29">
        <f t="shared" si="208"/>
        <v>0.79999999999999993</v>
      </c>
    </row>
    <row r="5000" spans="1:16" hidden="1" x14ac:dyDescent="0.25">
      <c r="A5000">
        <v>192455677</v>
      </c>
      <c r="B5000">
        <v>803401</v>
      </c>
      <c r="C5000" t="s">
        <v>318</v>
      </c>
      <c r="D5000">
        <v>2021874</v>
      </c>
      <c r="E5000" t="s">
        <v>226</v>
      </c>
      <c r="F5000" t="s">
        <v>214</v>
      </c>
      <c r="G5000" t="s">
        <v>215</v>
      </c>
      <c r="H5000">
        <v>2</v>
      </c>
      <c r="I5000">
        <v>2018</v>
      </c>
      <c r="J5000">
        <v>2</v>
      </c>
      <c r="L5000">
        <v>23115834</v>
      </c>
      <c r="M5000">
        <v>5.7</v>
      </c>
      <c r="P5000" s="29">
        <f t="shared" si="208"/>
        <v>0.78333333333333333</v>
      </c>
    </row>
    <row r="5001" spans="1:16" hidden="1" x14ac:dyDescent="0.25">
      <c r="A5001">
        <v>192455677</v>
      </c>
      <c r="B5001">
        <v>803401</v>
      </c>
      <c r="C5001" t="s">
        <v>318</v>
      </c>
      <c r="D5001">
        <v>2021596</v>
      </c>
      <c r="E5001" t="s">
        <v>294</v>
      </c>
      <c r="F5001" t="s">
        <v>214</v>
      </c>
      <c r="G5001" t="s">
        <v>215</v>
      </c>
      <c r="H5001">
        <v>2</v>
      </c>
      <c r="I5001">
        <v>2018</v>
      </c>
      <c r="J5001">
        <v>2</v>
      </c>
      <c r="L5001">
        <v>23116284</v>
      </c>
      <c r="M5001">
        <v>6.4</v>
      </c>
      <c r="P5001" s="29">
        <f t="shared" si="208"/>
        <v>0.9</v>
      </c>
    </row>
    <row r="5002" spans="1:16" hidden="1" x14ac:dyDescent="0.25">
      <c r="A5002">
        <v>192455677</v>
      </c>
      <c r="B5002">
        <v>803401</v>
      </c>
      <c r="C5002" t="s">
        <v>318</v>
      </c>
      <c r="D5002">
        <v>2024862</v>
      </c>
      <c r="E5002" t="s">
        <v>289</v>
      </c>
      <c r="F5002" t="s">
        <v>214</v>
      </c>
      <c r="G5002" t="s">
        <v>215</v>
      </c>
      <c r="H5002">
        <v>2</v>
      </c>
      <c r="I5002">
        <v>2018</v>
      </c>
      <c r="J5002">
        <v>2</v>
      </c>
      <c r="L5002">
        <v>23115892</v>
      </c>
      <c r="M5002">
        <v>5.6</v>
      </c>
      <c r="P5002" s="29">
        <f t="shared" si="208"/>
        <v>0.76666666666666661</v>
      </c>
    </row>
    <row r="5003" spans="1:16" hidden="1" x14ac:dyDescent="0.25">
      <c r="A5003">
        <v>192455677</v>
      </c>
      <c r="B5003">
        <v>803401</v>
      </c>
      <c r="C5003" t="s">
        <v>318</v>
      </c>
      <c r="D5003">
        <v>2021993</v>
      </c>
      <c r="E5003" t="s">
        <v>256</v>
      </c>
      <c r="F5003" t="s">
        <v>214</v>
      </c>
      <c r="G5003" t="s">
        <v>215</v>
      </c>
      <c r="H5003">
        <v>2</v>
      </c>
      <c r="I5003">
        <v>2018</v>
      </c>
      <c r="J5003">
        <v>2</v>
      </c>
      <c r="L5003">
        <v>23115851</v>
      </c>
      <c r="M5003">
        <v>5.9</v>
      </c>
      <c r="P5003" s="29">
        <f t="shared" si="208"/>
        <v>0.81666666666666676</v>
      </c>
    </row>
    <row r="5004" spans="1:16" hidden="1" x14ac:dyDescent="0.25">
      <c r="A5004">
        <v>192455677</v>
      </c>
      <c r="B5004">
        <v>803401</v>
      </c>
      <c r="C5004" t="s">
        <v>318</v>
      </c>
      <c r="D5004">
        <v>2021993</v>
      </c>
      <c r="E5004" t="s">
        <v>256</v>
      </c>
      <c r="F5004" t="s">
        <v>214</v>
      </c>
      <c r="G5004" t="s">
        <v>215</v>
      </c>
      <c r="H5004">
        <v>4</v>
      </c>
      <c r="I5004">
        <v>2018</v>
      </c>
      <c r="J5004">
        <v>2</v>
      </c>
      <c r="L5004">
        <v>23115850</v>
      </c>
      <c r="P5004" s="29" t="str">
        <f t="shared" si="208"/>
        <v>DRP</v>
      </c>
    </row>
    <row r="5005" spans="1:16" hidden="1" x14ac:dyDescent="0.25">
      <c r="A5005">
        <v>192455677</v>
      </c>
      <c r="B5005">
        <v>803401</v>
      </c>
      <c r="C5005" t="s">
        <v>318</v>
      </c>
      <c r="D5005">
        <v>2004591</v>
      </c>
      <c r="E5005" t="s">
        <v>271</v>
      </c>
      <c r="F5005" t="s">
        <v>214</v>
      </c>
      <c r="G5005" t="s">
        <v>215</v>
      </c>
      <c r="H5005">
        <v>2</v>
      </c>
      <c r="I5005">
        <v>2019</v>
      </c>
      <c r="J5005">
        <v>1</v>
      </c>
      <c r="L5005">
        <v>23120027</v>
      </c>
      <c r="M5005">
        <v>6.1</v>
      </c>
      <c r="P5005" s="29">
        <f t="shared" si="208"/>
        <v>0.85</v>
      </c>
    </row>
    <row r="5006" spans="1:16" hidden="1" x14ac:dyDescent="0.25">
      <c r="A5006">
        <v>192455677</v>
      </c>
      <c r="B5006">
        <v>803401</v>
      </c>
      <c r="C5006" t="s">
        <v>318</v>
      </c>
      <c r="D5006">
        <v>2021750</v>
      </c>
      <c r="E5006" t="s">
        <v>296</v>
      </c>
      <c r="F5006" t="s">
        <v>214</v>
      </c>
      <c r="G5006" t="s">
        <v>215</v>
      </c>
      <c r="H5006">
        <v>2</v>
      </c>
      <c r="I5006">
        <v>2019</v>
      </c>
      <c r="J5006">
        <v>1</v>
      </c>
      <c r="L5006">
        <v>23120000</v>
      </c>
      <c r="M5006">
        <v>6</v>
      </c>
      <c r="P5006" s="29">
        <f t="shared" si="208"/>
        <v>0.83333333333333337</v>
      </c>
    </row>
    <row r="5007" spans="1:16" hidden="1" x14ac:dyDescent="0.25">
      <c r="A5007">
        <v>192455677</v>
      </c>
      <c r="B5007">
        <v>803401</v>
      </c>
      <c r="C5007" t="s">
        <v>318</v>
      </c>
      <c r="D5007">
        <v>2004752</v>
      </c>
      <c r="E5007" t="s">
        <v>290</v>
      </c>
      <c r="F5007" t="s">
        <v>214</v>
      </c>
      <c r="G5007" t="s">
        <v>215</v>
      </c>
      <c r="H5007">
        <v>4</v>
      </c>
      <c r="I5007">
        <v>2019</v>
      </c>
      <c r="J5007">
        <v>1</v>
      </c>
      <c r="L5007">
        <v>23123926</v>
      </c>
      <c r="P5007" s="29" t="str">
        <f t="shared" si="208"/>
        <v>DRP</v>
      </c>
    </row>
    <row r="5008" spans="1:16" hidden="1" x14ac:dyDescent="0.25">
      <c r="A5008">
        <v>192455677</v>
      </c>
      <c r="B5008">
        <v>803401</v>
      </c>
      <c r="C5008" t="s">
        <v>318</v>
      </c>
      <c r="D5008">
        <v>2021787</v>
      </c>
      <c r="E5008" t="s">
        <v>292</v>
      </c>
      <c r="F5008" t="s">
        <v>214</v>
      </c>
      <c r="G5008" t="s">
        <v>215</v>
      </c>
      <c r="H5008">
        <v>3</v>
      </c>
      <c r="I5008">
        <v>2019</v>
      </c>
      <c r="J5008">
        <v>1</v>
      </c>
      <c r="L5008">
        <v>23119964</v>
      </c>
      <c r="M5008" t="s">
        <v>221</v>
      </c>
      <c r="P5008" s="29" t="str">
        <f t="shared" si="208"/>
        <v>BAD</v>
      </c>
    </row>
    <row r="5009" spans="1:16" hidden="1" x14ac:dyDescent="0.25">
      <c r="A5009">
        <v>192455677</v>
      </c>
      <c r="B5009">
        <v>803401</v>
      </c>
      <c r="C5009" t="s">
        <v>318</v>
      </c>
      <c r="D5009">
        <v>2021640</v>
      </c>
      <c r="E5009" t="s">
        <v>227</v>
      </c>
      <c r="F5009" t="s">
        <v>214</v>
      </c>
      <c r="G5009" t="s">
        <v>215</v>
      </c>
      <c r="H5009">
        <v>2</v>
      </c>
      <c r="I5009">
        <v>2019</v>
      </c>
      <c r="J5009">
        <v>1</v>
      </c>
      <c r="L5009">
        <v>23122092</v>
      </c>
      <c r="M5009">
        <v>4</v>
      </c>
      <c r="P5009" s="29">
        <f t="shared" si="208"/>
        <v>0.5</v>
      </c>
    </row>
    <row r="5010" spans="1:16" hidden="1" x14ac:dyDescent="0.25">
      <c r="A5010">
        <v>192455677</v>
      </c>
      <c r="B5010">
        <v>803401</v>
      </c>
      <c r="C5010" t="s">
        <v>318</v>
      </c>
      <c r="D5010">
        <v>2021725</v>
      </c>
      <c r="E5010" t="s">
        <v>257</v>
      </c>
      <c r="F5010" t="s">
        <v>214</v>
      </c>
      <c r="G5010" t="s">
        <v>215</v>
      </c>
      <c r="H5010">
        <v>2</v>
      </c>
      <c r="I5010">
        <v>2019</v>
      </c>
      <c r="J5010">
        <v>1</v>
      </c>
      <c r="L5010">
        <v>23120004</v>
      </c>
      <c r="M5010">
        <v>5.4</v>
      </c>
      <c r="P5010" s="29">
        <f t="shared" si="208"/>
        <v>0.73333333333333339</v>
      </c>
    </row>
    <row r="5011" spans="1:16" hidden="1" x14ac:dyDescent="0.25">
      <c r="A5011">
        <v>192455677</v>
      </c>
      <c r="B5011">
        <v>803401</v>
      </c>
      <c r="C5011" t="s">
        <v>318</v>
      </c>
      <c r="D5011">
        <v>2021787</v>
      </c>
      <c r="E5011" t="s">
        <v>292</v>
      </c>
      <c r="F5011" t="s">
        <v>214</v>
      </c>
      <c r="G5011" t="s">
        <v>215</v>
      </c>
      <c r="H5011">
        <v>1</v>
      </c>
      <c r="I5011">
        <v>2019</v>
      </c>
      <c r="J5011">
        <v>2</v>
      </c>
      <c r="L5011">
        <v>23129786</v>
      </c>
      <c r="P5011" s="29" t="str">
        <f t="shared" si="208"/>
        <v>NULL</v>
      </c>
    </row>
    <row r="5012" spans="1:16" hidden="1" x14ac:dyDescent="0.25">
      <c r="A5012">
        <v>192455677</v>
      </c>
      <c r="B5012">
        <v>803401</v>
      </c>
      <c r="C5012" t="s">
        <v>318</v>
      </c>
      <c r="D5012">
        <v>2021591</v>
      </c>
      <c r="E5012" t="s">
        <v>240</v>
      </c>
      <c r="F5012" t="s">
        <v>214</v>
      </c>
      <c r="G5012" t="s">
        <v>215</v>
      </c>
      <c r="H5012">
        <v>1</v>
      </c>
      <c r="I5012">
        <v>2019</v>
      </c>
      <c r="J5012">
        <v>2</v>
      </c>
      <c r="L5012">
        <v>23130360</v>
      </c>
      <c r="P5012" s="29" t="str">
        <f t="shared" si="208"/>
        <v>NULL</v>
      </c>
    </row>
    <row r="5013" spans="1:16" hidden="1" x14ac:dyDescent="0.25">
      <c r="A5013">
        <v>192455677</v>
      </c>
      <c r="B5013">
        <v>803401</v>
      </c>
      <c r="C5013" t="s">
        <v>318</v>
      </c>
      <c r="D5013">
        <v>2004752</v>
      </c>
      <c r="E5013" t="s">
        <v>290</v>
      </c>
      <c r="F5013" t="s">
        <v>214</v>
      </c>
      <c r="G5013" t="s">
        <v>215</v>
      </c>
      <c r="H5013">
        <v>1</v>
      </c>
      <c r="I5013">
        <v>2019</v>
      </c>
      <c r="J5013">
        <v>2</v>
      </c>
      <c r="L5013">
        <v>23120030</v>
      </c>
      <c r="P5013" s="29" t="str">
        <f t="shared" si="208"/>
        <v>NULL</v>
      </c>
    </row>
    <row r="5014" spans="1:16" hidden="1" x14ac:dyDescent="0.25">
      <c r="A5014">
        <v>192455677</v>
      </c>
      <c r="B5014">
        <v>803401</v>
      </c>
      <c r="C5014" t="s">
        <v>318</v>
      </c>
      <c r="D5014">
        <v>2004587</v>
      </c>
      <c r="E5014" t="s">
        <v>288</v>
      </c>
      <c r="F5014" t="s">
        <v>214</v>
      </c>
      <c r="G5014" t="s">
        <v>215</v>
      </c>
      <c r="H5014">
        <v>1</v>
      </c>
      <c r="I5014">
        <v>2019</v>
      </c>
      <c r="J5014">
        <v>2</v>
      </c>
      <c r="L5014">
        <v>23130322</v>
      </c>
      <c r="P5014" s="29" t="str">
        <f t="shared" si="208"/>
        <v>NULL</v>
      </c>
    </row>
    <row r="5015" spans="1:16" hidden="1" x14ac:dyDescent="0.25">
      <c r="A5015">
        <v>192455677</v>
      </c>
      <c r="B5015">
        <v>803401</v>
      </c>
      <c r="C5015" t="s">
        <v>318</v>
      </c>
      <c r="D5015">
        <v>2004586</v>
      </c>
      <c r="E5015" t="s">
        <v>325</v>
      </c>
      <c r="F5015" t="s">
        <v>214</v>
      </c>
      <c r="G5015" t="s">
        <v>215</v>
      </c>
      <c r="H5015">
        <v>1</v>
      </c>
      <c r="I5015">
        <v>2019</v>
      </c>
      <c r="J5015">
        <v>2</v>
      </c>
      <c r="L5015">
        <v>23130406</v>
      </c>
      <c r="P5015" s="29" t="str">
        <f t="shared" si="208"/>
        <v>NULL</v>
      </c>
    </row>
    <row r="5016" spans="1:16" hidden="1" x14ac:dyDescent="0.25">
      <c r="A5016">
        <v>192455677</v>
      </c>
      <c r="B5016">
        <v>803401</v>
      </c>
      <c r="C5016" t="s">
        <v>318</v>
      </c>
      <c r="D5016">
        <v>2021615</v>
      </c>
      <c r="E5016" t="s">
        <v>255</v>
      </c>
      <c r="F5016" t="s">
        <v>214</v>
      </c>
      <c r="G5016" t="s">
        <v>215</v>
      </c>
      <c r="H5016">
        <v>1</v>
      </c>
      <c r="I5016">
        <v>2019</v>
      </c>
      <c r="J5016">
        <v>2</v>
      </c>
      <c r="L5016">
        <v>23129300</v>
      </c>
      <c r="P5016" s="29" t="str">
        <f t="shared" si="208"/>
        <v>NULL</v>
      </c>
    </row>
    <row r="5017" spans="1:16" hidden="1" x14ac:dyDescent="0.25">
      <c r="A5017">
        <v>192456061</v>
      </c>
      <c r="B5017">
        <v>803400</v>
      </c>
      <c r="C5017" t="s">
        <v>212</v>
      </c>
      <c r="D5017">
        <v>2005117</v>
      </c>
      <c r="E5017" t="s">
        <v>220</v>
      </c>
      <c r="F5017" t="s">
        <v>214</v>
      </c>
      <c r="G5017" t="s">
        <v>215</v>
      </c>
      <c r="H5017">
        <v>3</v>
      </c>
      <c r="I5017">
        <v>2016</v>
      </c>
      <c r="J5017">
        <v>1</v>
      </c>
      <c r="L5017">
        <v>23078732</v>
      </c>
      <c r="M5017" t="s">
        <v>221</v>
      </c>
      <c r="P5017" s="29" t="str">
        <f t="shared" si="208"/>
        <v>BAD</v>
      </c>
    </row>
    <row r="5018" spans="1:16" hidden="1" x14ac:dyDescent="0.25">
      <c r="A5018">
        <v>192456061</v>
      </c>
      <c r="B5018">
        <v>803400</v>
      </c>
      <c r="C5018" t="s">
        <v>212</v>
      </c>
      <c r="D5018">
        <v>2021754</v>
      </c>
      <c r="E5018" t="s">
        <v>216</v>
      </c>
      <c r="F5018" t="s">
        <v>214</v>
      </c>
      <c r="G5018" t="s">
        <v>215</v>
      </c>
      <c r="H5018">
        <v>3</v>
      </c>
      <c r="I5018">
        <v>2016</v>
      </c>
      <c r="J5018">
        <v>1</v>
      </c>
      <c r="L5018">
        <v>23081129</v>
      </c>
      <c r="M5018">
        <v>3.6</v>
      </c>
      <c r="P5018" s="29">
        <f t="shared" si="208"/>
        <v>0.43333333333333335</v>
      </c>
    </row>
    <row r="5019" spans="1:16" hidden="1" x14ac:dyDescent="0.25">
      <c r="A5019">
        <v>192456061</v>
      </c>
      <c r="B5019">
        <v>803400</v>
      </c>
      <c r="C5019" t="s">
        <v>212</v>
      </c>
      <c r="D5019">
        <v>2005102</v>
      </c>
      <c r="E5019" t="s">
        <v>218</v>
      </c>
      <c r="F5019" t="s">
        <v>214</v>
      </c>
      <c r="G5019" t="s">
        <v>215</v>
      </c>
      <c r="H5019">
        <v>2</v>
      </c>
      <c r="I5019">
        <v>2016</v>
      </c>
      <c r="J5019">
        <v>1</v>
      </c>
      <c r="L5019">
        <v>23081385</v>
      </c>
      <c r="M5019">
        <v>4.0999999999999996</v>
      </c>
      <c r="P5019" s="29">
        <f t="shared" si="208"/>
        <v>0.51666666666666661</v>
      </c>
    </row>
    <row r="5020" spans="1:16" hidden="1" x14ac:dyDescent="0.25">
      <c r="A5020">
        <v>192456061</v>
      </c>
      <c r="B5020">
        <v>803400</v>
      </c>
      <c r="C5020" t="s">
        <v>212</v>
      </c>
      <c r="D5020">
        <v>2005099</v>
      </c>
      <c r="E5020" t="s">
        <v>217</v>
      </c>
      <c r="F5020" t="s">
        <v>214</v>
      </c>
      <c r="G5020" t="s">
        <v>215</v>
      </c>
      <c r="H5020">
        <v>2</v>
      </c>
      <c r="I5020">
        <v>2016</v>
      </c>
      <c r="J5020">
        <v>1</v>
      </c>
      <c r="L5020">
        <v>23081378</v>
      </c>
      <c r="M5020">
        <v>4.0999999999999996</v>
      </c>
      <c r="P5020" s="29">
        <f t="shared" si="208"/>
        <v>0.51666666666666661</v>
      </c>
    </row>
    <row r="5021" spans="1:16" hidden="1" x14ac:dyDescent="0.25">
      <c r="A5021">
        <v>192456061</v>
      </c>
      <c r="B5021">
        <v>803400</v>
      </c>
      <c r="C5021" t="s">
        <v>212</v>
      </c>
      <c r="D5021">
        <v>2021600</v>
      </c>
      <c r="E5021" t="s">
        <v>219</v>
      </c>
      <c r="F5021" t="s">
        <v>214</v>
      </c>
      <c r="G5021" t="s">
        <v>215</v>
      </c>
      <c r="H5021">
        <v>2</v>
      </c>
      <c r="I5021">
        <v>2016</v>
      </c>
      <c r="J5021">
        <v>1</v>
      </c>
      <c r="L5021">
        <v>23081085</v>
      </c>
      <c r="M5021">
        <v>4</v>
      </c>
      <c r="P5021" s="29">
        <f t="shared" si="208"/>
        <v>0.5</v>
      </c>
    </row>
    <row r="5022" spans="1:16" hidden="1" x14ac:dyDescent="0.25">
      <c r="A5022">
        <v>192456061</v>
      </c>
      <c r="B5022">
        <v>803400</v>
      </c>
      <c r="C5022" t="s">
        <v>212</v>
      </c>
      <c r="D5022">
        <v>2004098</v>
      </c>
      <c r="E5022" t="s">
        <v>213</v>
      </c>
      <c r="F5022" t="s">
        <v>214</v>
      </c>
      <c r="G5022" t="s">
        <v>215</v>
      </c>
      <c r="H5022">
        <v>2</v>
      </c>
      <c r="I5022">
        <v>2016</v>
      </c>
      <c r="J5022">
        <v>1</v>
      </c>
      <c r="L5022">
        <v>23078065</v>
      </c>
      <c r="M5022">
        <v>4.9000000000000004</v>
      </c>
      <c r="P5022" s="29">
        <f t="shared" si="208"/>
        <v>0.65</v>
      </c>
    </row>
    <row r="5023" spans="1:16" hidden="1" x14ac:dyDescent="0.25">
      <c r="A5023">
        <v>192456061</v>
      </c>
      <c r="B5023">
        <v>803400</v>
      </c>
      <c r="C5023" t="s">
        <v>212</v>
      </c>
      <c r="D5023">
        <v>2021754</v>
      </c>
      <c r="E5023" t="s">
        <v>216</v>
      </c>
      <c r="F5023" t="s">
        <v>214</v>
      </c>
      <c r="G5023" t="s">
        <v>215</v>
      </c>
      <c r="H5023">
        <v>3</v>
      </c>
      <c r="I5023">
        <v>2016</v>
      </c>
      <c r="J5023">
        <v>2</v>
      </c>
      <c r="L5023">
        <v>23086735</v>
      </c>
      <c r="M5023" t="s">
        <v>221</v>
      </c>
      <c r="P5023" s="29" t="str">
        <f t="shared" si="208"/>
        <v>BAD</v>
      </c>
    </row>
    <row r="5024" spans="1:16" hidden="1" x14ac:dyDescent="0.25">
      <c r="A5024">
        <v>192456061</v>
      </c>
      <c r="B5024">
        <v>803400</v>
      </c>
      <c r="C5024" t="s">
        <v>212</v>
      </c>
      <c r="D5024">
        <v>2005117</v>
      </c>
      <c r="E5024" t="s">
        <v>220</v>
      </c>
      <c r="F5024" t="s">
        <v>214</v>
      </c>
      <c r="G5024" t="s">
        <v>215</v>
      </c>
      <c r="H5024">
        <v>3</v>
      </c>
      <c r="I5024">
        <v>2016</v>
      </c>
      <c r="J5024">
        <v>2</v>
      </c>
      <c r="L5024">
        <v>23084478</v>
      </c>
      <c r="M5024">
        <v>3.7</v>
      </c>
      <c r="P5024" s="29">
        <f t="shared" si="208"/>
        <v>0.45</v>
      </c>
    </row>
    <row r="5025" spans="1:16" hidden="1" x14ac:dyDescent="0.25">
      <c r="A5025">
        <v>192456061</v>
      </c>
      <c r="B5025">
        <v>803400</v>
      </c>
      <c r="C5025" t="s">
        <v>212</v>
      </c>
      <c r="D5025">
        <v>2005118</v>
      </c>
      <c r="E5025" t="s">
        <v>223</v>
      </c>
      <c r="F5025" t="s">
        <v>214</v>
      </c>
      <c r="G5025" t="s">
        <v>215</v>
      </c>
      <c r="H5025">
        <v>3</v>
      </c>
      <c r="I5025">
        <v>2016</v>
      </c>
      <c r="J5025">
        <v>2</v>
      </c>
      <c r="L5025">
        <v>23086743</v>
      </c>
      <c r="M5025">
        <v>2.6</v>
      </c>
      <c r="P5025" s="29">
        <f t="shared" si="208"/>
        <v>0.26666666666666666</v>
      </c>
    </row>
    <row r="5026" spans="1:16" hidden="1" x14ac:dyDescent="0.25">
      <c r="A5026">
        <v>192456061</v>
      </c>
      <c r="B5026">
        <v>803400</v>
      </c>
      <c r="C5026" t="s">
        <v>212</v>
      </c>
      <c r="D5026">
        <v>2021602</v>
      </c>
      <c r="E5026" t="s">
        <v>242</v>
      </c>
      <c r="F5026" t="s">
        <v>214</v>
      </c>
      <c r="G5026" t="s">
        <v>215</v>
      </c>
      <c r="H5026">
        <v>3</v>
      </c>
      <c r="I5026">
        <v>2016</v>
      </c>
      <c r="J5026">
        <v>2</v>
      </c>
      <c r="L5026">
        <v>23086748</v>
      </c>
      <c r="M5026">
        <v>2.5</v>
      </c>
      <c r="P5026" s="29">
        <f t="shared" si="208"/>
        <v>0.25</v>
      </c>
    </row>
    <row r="5027" spans="1:16" hidden="1" x14ac:dyDescent="0.25">
      <c r="A5027">
        <v>192456061</v>
      </c>
      <c r="B5027">
        <v>803400</v>
      </c>
      <c r="C5027" t="s">
        <v>212</v>
      </c>
      <c r="D5027">
        <v>2021580</v>
      </c>
      <c r="E5027" t="s">
        <v>241</v>
      </c>
      <c r="F5027" t="s">
        <v>214</v>
      </c>
      <c r="G5027" t="s">
        <v>215</v>
      </c>
      <c r="H5027">
        <v>3</v>
      </c>
      <c r="I5027">
        <v>2016</v>
      </c>
      <c r="J5027">
        <v>2</v>
      </c>
      <c r="L5027">
        <v>23086827</v>
      </c>
      <c r="M5027">
        <v>2.7</v>
      </c>
      <c r="P5027" s="29">
        <f t="shared" si="208"/>
        <v>0.28333333333333338</v>
      </c>
    </row>
    <row r="5028" spans="1:16" hidden="1" x14ac:dyDescent="0.25">
      <c r="A5028">
        <v>192456061</v>
      </c>
      <c r="B5028">
        <v>803400</v>
      </c>
      <c r="C5028" t="s">
        <v>212</v>
      </c>
      <c r="D5028">
        <v>2004112</v>
      </c>
      <c r="E5028" t="s">
        <v>244</v>
      </c>
      <c r="F5028" t="s">
        <v>214</v>
      </c>
      <c r="G5028" t="s">
        <v>215</v>
      </c>
      <c r="H5028">
        <v>2</v>
      </c>
      <c r="I5028">
        <v>2016</v>
      </c>
      <c r="J5028">
        <v>2</v>
      </c>
      <c r="L5028">
        <v>23085514</v>
      </c>
      <c r="M5028">
        <v>5.4</v>
      </c>
      <c r="P5028" s="29">
        <f t="shared" si="208"/>
        <v>0.73333333333333339</v>
      </c>
    </row>
    <row r="5029" spans="1:16" hidden="1" x14ac:dyDescent="0.25">
      <c r="A5029">
        <v>192456061</v>
      </c>
      <c r="B5029">
        <v>803400</v>
      </c>
      <c r="C5029" t="s">
        <v>212</v>
      </c>
      <c r="D5029">
        <v>2021602</v>
      </c>
      <c r="E5029" t="s">
        <v>242</v>
      </c>
      <c r="F5029" t="s">
        <v>214</v>
      </c>
      <c r="G5029" t="s">
        <v>215</v>
      </c>
      <c r="H5029">
        <v>4</v>
      </c>
      <c r="I5029">
        <v>2016</v>
      </c>
      <c r="J5029">
        <v>2</v>
      </c>
      <c r="L5029">
        <v>23086745</v>
      </c>
      <c r="P5029" s="29" t="str">
        <f t="shared" si="208"/>
        <v>DRP</v>
      </c>
    </row>
    <row r="5030" spans="1:16" hidden="1" x14ac:dyDescent="0.25">
      <c r="A5030">
        <v>192461421</v>
      </c>
      <c r="B5030">
        <v>803401</v>
      </c>
      <c r="C5030" t="s">
        <v>318</v>
      </c>
      <c r="D5030">
        <v>2005118</v>
      </c>
      <c r="E5030" t="s">
        <v>223</v>
      </c>
      <c r="F5030" t="s">
        <v>214</v>
      </c>
      <c r="G5030" t="s">
        <v>215</v>
      </c>
      <c r="H5030">
        <v>2</v>
      </c>
      <c r="I5030">
        <v>2016</v>
      </c>
      <c r="J5030">
        <v>1</v>
      </c>
      <c r="L5030">
        <v>23081292</v>
      </c>
      <c r="M5030">
        <v>4.7</v>
      </c>
      <c r="P5030" s="29">
        <f t="shared" ref="P5030:P5093" si="209">IF(AND(ISNUMBER(M5030),H5030&lt;&gt;4),(M5030-1)/6,IF(H5030=4,"DRP",IF(AND(H5030=3,M5030="NA"),"BAD",IF(AND(H5030=2),"CVL",IF(AND(H5030=1,ISBLANK(M5030)),"NULL","UNK")))))</f>
        <v>0.6166666666666667</v>
      </c>
    </row>
    <row r="5031" spans="1:16" hidden="1" x14ac:dyDescent="0.25">
      <c r="A5031">
        <v>192461421</v>
      </c>
      <c r="B5031">
        <v>803401</v>
      </c>
      <c r="C5031" t="s">
        <v>318</v>
      </c>
      <c r="D5031">
        <v>2021754</v>
      </c>
      <c r="E5031" t="s">
        <v>216</v>
      </c>
      <c r="F5031" t="s">
        <v>214</v>
      </c>
      <c r="G5031" t="s">
        <v>215</v>
      </c>
      <c r="H5031">
        <v>2</v>
      </c>
      <c r="I5031">
        <v>2016</v>
      </c>
      <c r="J5031">
        <v>1</v>
      </c>
      <c r="L5031">
        <v>23081090</v>
      </c>
      <c r="M5031">
        <v>4.3</v>
      </c>
      <c r="P5031" s="29">
        <f t="shared" si="209"/>
        <v>0.54999999999999993</v>
      </c>
    </row>
    <row r="5032" spans="1:16" hidden="1" x14ac:dyDescent="0.25">
      <c r="A5032">
        <v>192461421</v>
      </c>
      <c r="B5032">
        <v>803401</v>
      </c>
      <c r="C5032" t="s">
        <v>318</v>
      </c>
      <c r="D5032">
        <v>2005102</v>
      </c>
      <c r="E5032" t="s">
        <v>218</v>
      </c>
      <c r="F5032" t="s">
        <v>214</v>
      </c>
      <c r="G5032" t="s">
        <v>215</v>
      </c>
      <c r="H5032">
        <v>2</v>
      </c>
      <c r="I5032">
        <v>2016</v>
      </c>
      <c r="J5032">
        <v>1</v>
      </c>
      <c r="L5032">
        <v>23081381</v>
      </c>
      <c r="M5032">
        <v>4.7</v>
      </c>
      <c r="P5032" s="29">
        <f t="shared" si="209"/>
        <v>0.6166666666666667</v>
      </c>
    </row>
    <row r="5033" spans="1:16" hidden="1" x14ac:dyDescent="0.25">
      <c r="A5033">
        <v>192461421</v>
      </c>
      <c r="B5033">
        <v>803401</v>
      </c>
      <c r="C5033" t="s">
        <v>318</v>
      </c>
      <c r="D5033">
        <v>2005099</v>
      </c>
      <c r="E5033" t="s">
        <v>217</v>
      </c>
      <c r="F5033" t="s">
        <v>214</v>
      </c>
      <c r="G5033" t="s">
        <v>215</v>
      </c>
      <c r="H5033">
        <v>2</v>
      </c>
      <c r="I5033">
        <v>2016</v>
      </c>
      <c r="J5033">
        <v>1</v>
      </c>
      <c r="L5033">
        <v>23081299</v>
      </c>
      <c r="M5033">
        <v>4.5</v>
      </c>
      <c r="P5033" s="29">
        <f t="shared" si="209"/>
        <v>0.58333333333333337</v>
      </c>
    </row>
    <row r="5034" spans="1:16" hidden="1" x14ac:dyDescent="0.25">
      <c r="A5034">
        <v>192461421</v>
      </c>
      <c r="B5034">
        <v>803401</v>
      </c>
      <c r="C5034" t="s">
        <v>318</v>
      </c>
      <c r="D5034">
        <v>2021600</v>
      </c>
      <c r="E5034" t="s">
        <v>219</v>
      </c>
      <c r="F5034" t="s">
        <v>214</v>
      </c>
      <c r="G5034" t="s">
        <v>215</v>
      </c>
      <c r="H5034">
        <v>2</v>
      </c>
      <c r="I5034">
        <v>2016</v>
      </c>
      <c r="J5034">
        <v>1</v>
      </c>
      <c r="L5034">
        <v>23081078</v>
      </c>
      <c r="M5034">
        <v>5.0999999999999996</v>
      </c>
      <c r="P5034" s="29">
        <f t="shared" si="209"/>
        <v>0.68333333333333324</v>
      </c>
    </row>
    <row r="5035" spans="1:16" hidden="1" x14ac:dyDescent="0.25">
      <c r="A5035">
        <v>192461421</v>
      </c>
      <c r="B5035">
        <v>803401</v>
      </c>
      <c r="C5035" t="s">
        <v>318</v>
      </c>
      <c r="D5035">
        <v>2004098</v>
      </c>
      <c r="E5035" t="s">
        <v>213</v>
      </c>
      <c r="F5035" t="s">
        <v>214</v>
      </c>
      <c r="G5035" t="s">
        <v>215</v>
      </c>
      <c r="H5035">
        <v>2</v>
      </c>
      <c r="I5035">
        <v>2016</v>
      </c>
      <c r="J5035">
        <v>1</v>
      </c>
      <c r="L5035">
        <v>23078142</v>
      </c>
      <c r="M5035">
        <v>6.9</v>
      </c>
      <c r="P5035" s="29">
        <f t="shared" si="209"/>
        <v>0.98333333333333339</v>
      </c>
    </row>
    <row r="5036" spans="1:16" hidden="1" x14ac:dyDescent="0.25">
      <c r="A5036">
        <v>192461421</v>
      </c>
      <c r="B5036">
        <v>803401</v>
      </c>
      <c r="C5036" t="s">
        <v>318</v>
      </c>
      <c r="D5036">
        <v>2004116</v>
      </c>
      <c r="E5036" t="s">
        <v>229</v>
      </c>
      <c r="F5036" t="s">
        <v>214</v>
      </c>
      <c r="G5036" t="s">
        <v>215</v>
      </c>
      <c r="H5036">
        <v>4</v>
      </c>
      <c r="I5036">
        <v>2016</v>
      </c>
      <c r="J5036">
        <v>2</v>
      </c>
      <c r="L5036">
        <v>23085554</v>
      </c>
      <c r="P5036" s="29" t="str">
        <f t="shared" si="209"/>
        <v>DRP</v>
      </c>
    </row>
    <row r="5037" spans="1:16" hidden="1" x14ac:dyDescent="0.25">
      <c r="A5037">
        <v>192461421</v>
      </c>
      <c r="B5037">
        <v>803401</v>
      </c>
      <c r="C5037" t="s">
        <v>318</v>
      </c>
      <c r="D5037">
        <v>2004116</v>
      </c>
      <c r="E5037" t="s">
        <v>229</v>
      </c>
      <c r="F5037" t="s">
        <v>214</v>
      </c>
      <c r="G5037" t="s">
        <v>215</v>
      </c>
      <c r="H5037">
        <v>2</v>
      </c>
      <c r="I5037">
        <v>2016</v>
      </c>
      <c r="J5037">
        <v>2</v>
      </c>
      <c r="L5037">
        <v>23085554</v>
      </c>
      <c r="M5037">
        <v>6.2</v>
      </c>
      <c r="P5037" s="29">
        <f t="shared" si="209"/>
        <v>0.8666666666666667</v>
      </c>
    </row>
    <row r="5038" spans="1:16" hidden="1" x14ac:dyDescent="0.25">
      <c r="A5038">
        <v>192461421</v>
      </c>
      <c r="B5038">
        <v>803401</v>
      </c>
      <c r="C5038" t="s">
        <v>318</v>
      </c>
      <c r="D5038">
        <v>2004112</v>
      </c>
      <c r="E5038" t="s">
        <v>244</v>
      </c>
      <c r="F5038" t="s">
        <v>214</v>
      </c>
      <c r="G5038" t="s">
        <v>215</v>
      </c>
      <c r="H5038">
        <v>2</v>
      </c>
      <c r="I5038">
        <v>2016</v>
      </c>
      <c r="J5038">
        <v>2</v>
      </c>
      <c r="L5038">
        <v>23085509</v>
      </c>
      <c r="M5038">
        <v>5.7</v>
      </c>
      <c r="P5038" s="29">
        <f t="shared" si="209"/>
        <v>0.78333333333333333</v>
      </c>
    </row>
    <row r="5039" spans="1:16" hidden="1" x14ac:dyDescent="0.25">
      <c r="A5039">
        <v>192461421</v>
      </c>
      <c r="B5039">
        <v>803401</v>
      </c>
      <c r="C5039" t="s">
        <v>318</v>
      </c>
      <c r="D5039">
        <v>2021580</v>
      </c>
      <c r="E5039" t="s">
        <v>241</v>
      </c>
      <c r="F5039" t="s">
        <v>214</v>
      </c>
      <c r="G5039" t="s">
        <v>215</v>
      </c>
      <c r="H5039">
        <v>3</v>
      </c>
      <c r="I5039">
        <v>2016</v>
      </c>
      <c r="J5039">
        <v>2</v>
      </c>
      <c r="L5039">
        <v>23086826</v>
      </c>
      <c r="M5039">
        <v>2</v>
      </c>
      <c r="P5039" s="29">
        <f t="shared" si="209"/>
        <v>0.16666666666666666</v>
      </c>
    </row>
    <row r="5040" spans="1:16" hidden="1" x14ac:dyDescent="0.25">
      <c r="A5040">
        <v>192461421</v>
      </c>
      <c r="B5040">
        <v>803401</v>
      </c>
      <c r="C5040" t="s">
        <v>318</v>
      </c>
      <c r="D5040">
        <v>2021602</v>
      </c>
      <c r="E5040" t="s">
        <v>242</v>
      </c>
      <c r="F5040" t="s">
        <v>214</v>
      </c>
      <c r="G5040" t="s">
        <v>215</v>
      </c>
      <c r="H5040">
        <v>3</v>
      </c>
      <c r="I5040">
        <v>2016</v>
      </c>
      <c r="J5040">
        <v>2</v>
      </c>
      <c r="L5040">
        <v>23086745</v>
      </c>
      <c r="M5040">
        <v>2.8</v>
      </c>
      <c r="P5040" s="29">
        <f t="shared" si="209"/>
        <v>0.3</v>
      </c>
    </row>
    <row r="5041" spans="1:16" hidden="1" x14ac:dyDescent="0.25">
      <c r="A5041">
        <v>192461421</v>
      </c>
      <c r="B5041">
        <v>803401</v>
      </c>
      <c r="C5041" t="s">
        <v>318</v>
      </c>
      <c r="D5041">
        <v>2021756</v>
      </c>
      <c r="E5041" t="s">
        <v>253</v>
      </c>
      <c r="F5041" t="s">
        <v>214</v>
      </c>
      <c r="G5041" t="s">
        <v>215</v>
      </c>
      <c r="H5041">
        <v>3</v>
      </c>
      <c r="I5041">
        <v>2016</v>
      </c>
      <c r="J5041">
        <v>2</v>
      </c>
      <c r="L5041">
        <v>23086837</v>
      </c>
      <c r="M5041" t="s">
        <v>221</v>
      </c>
      <c r="P5041" s="29" t="str">
        <f t="shared" si="209"/>
        <v>BAD</v>
      </c>
    </row>
    <row r="5042" spans="1:16" hidden="1" x14ac:dyDescent="0.25">
      <c r="A5042">
        <v>192461421</v>
      </c>
      <c r="B5042">
        <v>803401</v>
      </c>
      <c r="C5042" t="s">
        <v>318</v>
      </c>
      <c r="D5042">
        <v>2005117</v>
      </c>
      <c r="E5042" t="s">
        <v>220</v>
      </c>
      <c r="F5042" t="s">
        <v>214</v>
      </c>
      <c r="G5042" t="s">
        <v>215</v>
      </c>
      <c r="H5042">
        <v>3</v>
      </c>
      <c r="I5042">
        <v>2016</v>
      </c>
      <c r="J5042">
        <v>2</v>
      </c>
      <c r="L5042">
        <v>23084476</v>
      </c>
      <c r="M5042">
        <v>1.4</v>
      </c>
      <c r="P5042" s="29">
        <f t="shared" si="209"/>
        <v>6.6666666666666652E-2</v>
      </c>
    </row>
    <row r="5043" spans="1:16" hidden="1" x14ac:dyDescent="0.25">
      <c r="A5043">
        <v>192461421</v>
      </c>
      <c r="B5043">
        <v>803401</v>
      </c>
      <c r="C5043" t="s">
        <v>318</v>
      </c>
      <c r="D5043">
        <v>2021763</v>
      </c>
      <c r="E5043" t="s">
        <v>298</v>
      </c>
      <c r="F5043" t="s">
        <v>214</v>
      </c>
      <c r="G5043" t="s">
        <v>215</v>
      </c>
      <c r="H5043">
        <v>3</v>
      </c>
      <c r="I5043">
        <v>2016</v>
      </c>
      <c r="J5043">
        <v>2</v>
      </c>
      <c r="L5043">
        <v>23086845</v>
      </c>
      <c r="M5043">
        <v>3.1</v>
      </c>
      <c r="P5043" s="29">
        <f t="shared" si="209"/>
        <v>0.35000000000000003</v>
      </c>
    </row>
    <row r="5044" spans="1:16" hidden="1" x14ac:dyDescent="0.25">
      <c r="A5044">
        <v>192461421</v>
      </c>
      <c r="B5044">
        <v>803401</v>
      </c>
      <c r="C5044" t="s">
        <v>318</v>
      </c>
      <c r="D5044">
        <v>2021763</v>
      </c>
      <c r="E5044" t="s">
        <v>298</v>
      </c>
      <c r="F5044" t="s">
        <v>214</v>
      </c>
      <c r="G5044" t="s">
        <v>215</v>
      </c>
      <c r="H5044">
        <v>2</v>
      </c>
      <c r="I5044">
        <v>2017</v>
      </c>
      <c r="J5044">
        <v>1</v>
      </c>
      <c r="L5044">
        <v>23091986</v>
      </c>
      <c r="M5044">
        <v>5.5</v>
      </c>
      <c r="P5044" s="29">
        <f t="shared" si="209"/>
        <v>0.75</v>
      </c>
    </row>
    <row r="5045" spans="1:16" hidden="1" x14ac:dyDescent="0.25">
      <c r="A5045">
        <v>192461421</v>
      </c>
      <c r="B5045">
        <v>803401</v>
      </c>
      <c r="C5045" t="s">
        <v>318</v>
      </c>
      <c r="D5045">
        <v>2021756</v>
      </c>
      <c r="E5045" t="s">
        <v>253</v>
      </c>
      <c r="F5045" t="s">
        <v>214</v>
      </c>
      <c r="G5045" t="s">
        <v>215</v>
      </c>
      <c r="H5045">
        <v>2</v>
      </c>
      <c r="I5045">
        <v>2017</v>
      </c>
      <c r="J5045">
        <v>1</v>
      </c>
      <c r="L5045">
        <v>23092931</v>
      </c>
      <c r="M5045">
        <v>4.3</v>
      </c>
      <c r="P5045" s="29">
        <f t="shared" si="209"/>
        <v>0.54999999999999993</v>
      </c>
    </row>
    <row r="5046" spans="1:16" hidden="1" x14ac:dyDescent="0.25">
      <c r="A5046">
        <v>192461421</v>
      </c>
      <c r="B5046">
        <v>803401</v>
      </c>
      <c r="C5046" t="s">
        <v>318</v>
      </c>
      <c r="D5046">
        <v>2021602</v>
      </c>
      <c r="E5046" t="s">
        <v>242</v>
      </c>
      <c r="F5046" t="s">
        <v>214</v>
      </c>
      <c r="G5046" t="s">
        <v>215</v>
      </c>
      <c r="H5046">
        <v>3</v>
      </c>
      <c r="I5046">
        <v>2017</v>
      </c>
      <c r="J5046">
        <v>1</v>
      </c>
      <c r="L5046">
        <v>23092928</v>
      </c>
      <c r="M5046">
        <v>3</v>
      </c>
      <c r="P5046" s="29">
        <f t="shared" si="209"/>
        <v>0.33333333333333331</v>
      </c>
    </row>
    <row r="5047" spans="1:16" hidden="1" x14ac:dyDescent="0.25">
      <c r="A5047">
        <v>192461421</v>
      </c>
      <c r="B5047">
        <v>803401</v>
      </c>
      <c r="C5047" t="s">
        <v>318</v>
      </c>
      <c r="D5047">
        <v>2021580</v>
      </c>
      <c r="E5047" t="s">
        <v>241</v>
      </c>
      <c r="F5047" t="s">
        <v>214</v>
      </c>
      <c r="G5047" t="s">
        <v>215</v>
      </c>
      <c r="H5047">
        <v>2</v>
      </c>
      <c r="I5047">
        <v>2017</v>
      </c>
      <c r="J5047">
        <v>1</v>
      </c>
      <c r="L5047">
        <v>23092926</v>
      </c>
      <c r="M5047">
        <v>4</v>
      </c>
      <c r="P5047" s="29">
        <f t="shared" si="209"/>
        <v>0.5</v>
      </c>
    </row>
    <row r="5048" spans="1:16" hidden="1" x14ac:dyDescent="0.25">
      <c r="A5048">
        <v>192461421</v>
      </c>
      <c r="B5048">
        <v>803401</v>
      </c>
      <c r="C5048" t="s">
        <v>318</v>
      </c>
      <c r="D5048">
        <v>2005117</v>
      </c>
      <c r="E5048" t="s">
        <v>220</v>
      </c>
      <c r="F5048" t="s">
        <v>214</v>
      </c>
      <c r="G5048" t="s">
        <v>215</v>
      </c>
      <c r="H5048">
        <v>3</v>
      </c>
      <c r="I5048">
        <v>2017</v>
      </c>
      <c r="J5048">
        <v>1</v>
      </c>
      <c r="L5048">
        <v>23091397</v>
      </c>
      <c r="M5048">
        <v>3.5</v>
      </c>
      <c r="P5048" s="29">
        <f t="shared" si="209"/>
        <v>0.41666666666666669</v>
      </c>
    </row>
    <row r="5049" spans="1:16" hidden="1" x14ac:dyDescent="0.25">
      <c r="A5049">
        <v>192461421</v>
      </c>
      <c r="B5049">
        <v>803401</v>
      </c>
      <c r="C5049" t="s">
        <v>318</v>
      </c>
      <c r="D5049">
        <v>2004099</v>
      </c>
      <c r="E5049" t="s">
        <v>245</v>
      </c>
      <c r="F5049" t="s">
        <v>214</v>
      </c>
      <c r="G5049" t="s">
        <v>215</v>
      </c>
      <c r="H5049">
        <v>2</v>
      </c>
      <c r="I5049">
        <v>2017</v>
      </c>
      <c r="J5049">
        <v>1</v>
      </c>
      <c r="L5049">
        <v>23092377</v>
      </c>
      <c r="M5049">
        <v>4.2</v>
      </c>
      <c r="P5049" s="29">
        <f t="shared" si="209"/>
        <v>0.53333333333333333</v>
      </c>
    </row>
    <row r="5050" spans="1:16" hidden="1" x14ac:dyDescent="0.25">
      <c r="A5050">
        <v>192461421</v>
      </c>
      <c r="B5050">
        <v>803401</v>
      </c>
      <c r="C5050" t="s">
        <v>318</v>
      </c>
      <c r="D5050">
        <v>2021602</v>
      </c>
      <c r="E5050" t="s">
        <v>242</v>
      </c>
      <c r="F5050" t="s">
        <v>214</v>
      </c>
      <c r="G5050" t="s">
        <v>215</v>
      </c>
      <c r="H5050">
        <v>2</v>
      </c>
      <c r="I5050">
        <v>2017</v>
      </c>
      <c r="J5050">
        <v>2</v>
      </c>
      <c r="L5050">
        <v>23101095</v>
      </c>
      <c r="M5050">
        <v>4</v>
      </c>
      <c r="P5050" s="29">
        <f t="shared" si="209"/>
        <v>0.5</v>
      </c>
    </row>
    <row r="5051" spans="1:16" hidden="1" x14ac:dyDescent="0.25">
      <c r="A5051">
        <v>192461421</v>
      </c>
      <c r="B5051">
        <v>803401</v>
      </c>
      <c r="C5051" t="s">
        <v>318</v>
      </c>
      <c r="D5051">
        <v>2005117</v>
      </c>
      <c r="E5051" t="s">
        <v>220</v>
      </c>
      <c r="F5051" t="s">
        <v>214</v>
      </c>
      <c r="G5051" t="s">
        <v>215</v>
      </c>
      <c r="H5051">
        <v>2</v>
      </c>
      <c r="I5051">
        <v>2017</v>
      </c>
      <c r="J5051">
        <v>2</v>
      </c>
      <c r="L5051">
        <v>23098968</v>
      </c>
      <c r="M5051">
        <v>5.6</v>
      </c>
      <c r="P5051" s="29">
        <f t="shared" si="209"/>
        <v>0.76666666666666661</v>
      </c>
    </row>
    <row r="5052" spans="1:16" hidden="1" x14ac:dyDescent="0.25">
      <c r="A5052">
        <v>192461421</v>
      </c>
      <c r="B5052">
        <v>803401</v>
      </c>
      <c r="C5052" t="s">
        <v>318</v>
      </c>
      <c r="D5052">
        <v>2005131</v>
      </c>
      <c r="E5052" t="s">
        <v>228</v>
      </c>
      <c r="F5052" t="s">
        <v>214</v>
      </c>
      <c r="G5052" t="s">
        <v>215</v>
      </c>
      <c r="H5052">
        <v>2</v>
      </c>
      <c r="I5052">
        <v>2017</v>
      </c>
      <c r="J5052">
        <v>2</v>
      </c>
      <c r="L5052">
        <v>23097528</v>
      </c>
      <c r="M5052">
        <v>5.4</v>
      </c>
      <c r="P5052" s="29">
        <f t="shared" si="209"/>
        <v>0.73333333333333339</v>
      </c>
    </row>
    <row r="5053" spans="1:16" hidden="1" x14ac:dyDescent="0.25">
      <c r="A5053">
        <v>192461421</v>
      </c>
      <c r="B5053">
        <v>803401</v>
      </c>
      <c r="C5053" t="s">
        <v>318</v>
      </c>
      <c r="D5053">
        <v>2021596</v>
      </c>
      <c r="E5053" t="s">
        <v>294</v>
      </c>
      <c r="F5053" t="s">
        <v>214</v>
      </c>
      <c r="G5053" t="s">
        <v>215</v>
      </c>
      <c r="H5053">
        <v>3</v>
      </c>
      <c r="I5053">
        <v>2018</v>
      </c>
      <c r="J5053">
        <v>1</v>
      </c>
      <c r="L5053">
        <v>23108100</v>
      </c>
      <c r="M5053">
        <v>3.3</v>
      </c>
      <c r="P5053" s="29">
        <f t="shared" si="209"/>
        <v>0.3833333333333333</v>
      </c>
    </row>
    <row r="5054" spans="1:16" hidden="1" x14ac:dyDescent="0.25">
      <c r="A5054">
        <v>192461421</v>
      </c>
      <c r="B5054">
        <v>803401</v>
      </c>
      <c r="C5054" t="s">
        <v>318</v>
      </c>
      <c r="D5054">
        <v>2019271</v>
      </c>
      <c r="E5054" t="s">
        <v>236</v>
      </c>
      <c r="F5054" t="s">
        <v>214</v>
      </c>
      <c r="G5054" t="s">
        <v>215</v>
      </c>
      <c r="H5054">
        <v>2</v>
      </c>
      <c r="I5054">
        <v>2018</v>
      </c>
      <c r="J5054">
        <v>1</v>
      </c>
      <c r="L5054">
        <v>23104768</v>
      </c>
      <c r="M5054">
        <v>5</v>
      </c>
      <c r="P5054" s="29">
        <f t="shared" si="209"/>
        <v>0.66666666666666663</v>
      </c>
    </row>
    <row r="5055" spans="1:16" hidden="1" x14ac:dyDescent="0.25">
      <c r="A5055">
        <v>192461421</v>
      </c>
      <c r="B5055">
        <v>803401</v>
      </c>
      <c r="C5055" t="s">
        <v>318</v>
      </c>
      <c r="D5055">
        <v>2005120</v>
      </c>
      <c r="E5055" t="s">
        <v>293</v>
      </c>
      <c r="F5055" t="s">
        <v>214</v>
      </c>
      <c r="G5055" t="s">
        <v>215</v>
      </c>
      <c r="H5055">
        <v>2</v>
      </c>
      <c r="I5055">
        <v>2018</v>
      </c>
      <c r="J5055">
        <v>1</v>
      </c>
      <c r="L5055">
        <v>23107706</v>
      </c>
      <c r="M5055">
        <v>5.2</v>
      </c>
      <c r="P5055" s="29">
        <f t="shared" si="209"/>
        <v>0.70000000000000007</v>
      </c>
    </row>
    <row r="5056" spans="1:16" hidden="1" x14ac:dyDescent="0.25">
      <c r="A5056">
        <v>192461421</v>
      </c>
      <c r="B5056">
        <v>803401</v>
      </c>
      <c r="C5056" t="s">
        <v>318</v>
      </c>
      <c r="D5056">
        <v>2021638</v>
      </c>
      <c r="E5056" t="s">
        <v>250</v>
      </c>
      <c r="F5056" t="s">
        <v>214</v>
      </c>
      <c r="G5056" t="s">
        <v>215</v>
      </c>
      <c r="H5056">
        <v>2</v>
      </c>
      <c r="I5056">
        <v>2018</v>
      </c>
      <c r="J5056">
        <v>1</v>
      </c>
      <c r="L5056">
        <v>23108054</v>
      </c>
      <c r="M5056">
        <v>4.7</v>
      </c>
      <c r="P5056" s="29">
        <f t="shared" si="209"/>
        <v>0.6166666666666667</v>
      </c>
    </row>
    <row r="5057" spans="1:16" hidden="1" x14ac:dyDescent="0.25">
      <c r="A5057">
        <v>192461421</v>
      </c>
      <c r="B5057">
        <v>803401</v>
      </c>
      <c r="C5057" t="s">
        <v>318</v>
      </c>
      <c r="D5057">
        <v>2021874</v>
      </c>
      <c r="E5057" t="s">
        <v>226</v>
      </c>
      <c r="F5057" t="s">
        <v>214</v>
      </c>
      <c r="G5057" t="s">
        <v>215</v>
      </c>
      <c r="H5057">
        <v>2</v>
      </c>
      <c r="I5057">
        <v>2018</v>
      </c>
      <c r="J5057">
        <v>1</v>
      </c>
      <c r="L5057">
        <v>23108398</v>
      </c>
      <c r="M5057">
        <v>5</v>
      </c>
      <c r="P5057" s="29">
        <f t="shared" si="209"/>
        <v>0.66666666666666663</v>
      </c>
    </row>
    <row r="5058" spans="1:16" hidden="1" x14ac:dyDescent="0.25">
      <c r="A5058">
        <v>192461421</v>
      </c>
      <c r="B5058">
        <v>803401</v>
      </c>
      <c r="C5058" t="s">
        <v>318</v>
      </c>
      <c r="D5058">
        <v>2024862</v>
      </c>
      <c r="E5058" t="s">
        <v>289</v>
      </c>
      <c r="F5058" t="s">
        <v>214</v>
      </c>
      <c r="G5058" t="s">
        <v>215</v>
      </c>
      <c r="H5058">
        <v>4</v>
      </c>
      <c r="I5058">
        <v>2018</v>
      </c>
      <c r="J5058">
        <v>2</v>
      </c>
      <c r="L5058">
        <v>23115892</v>
      </c>
      <c r="P5058" s="29" t="str">
        <f t="shared" si="209"/>
        <v>DRP</v>
      </c>
    </row>
    <row r="5059" spans="1:16" hidden="1" x14ac:dyDescent="0.25">
      <c r="A5059">
        <v>192461421</v>
      </c>
      <c r="B5059">
        <v>803401</v>
      </c>
      <c r="C5059" t="s">
        <v>318</v>
      </c>
      <c r="D5059">
        <v>2021640</v>
      </c>
      <c r="E5059" t="s">
        <v>227</v>
      </c>
      <c r="F5059" t="s">
        <v>214</v>
      </c>
      <c r="G5059" t="s">
        <v>215</v>
      </c>
      <c r="H5059">
        <v>4</v>
      </c>
      <c r="I5059">
        <v>2018</v>
      </c>
      <c r="J5059">
        <v>2</v>
      </c>
      <c r="L5059">
        <v>23116289</v>
      </c>
      <c r="P5059" s="29" t="str">
        <f t="shared" si="209"/>
        <v>DRP</v>
      </c>
    </row>
    <row r="5060" spans="1:16" hidden="1" x14ac:dyDescent="0.25">
      <c r="A5060">
        <v>192461421</v>
      </c>
      <c r="B5060">
        <v>803401</v>
      </c>
      <c r="C5060" t="s">
        <v>318</v>
      </c>
      <c r="D5060">
        <v>2021640</v>
      </c>
      <c r="E5060" t="s">
        <v>227</v>
      </c>
      <c r="F5060" t="s">
        <v>214</v>
      </c>
      <c r="G5060" t="s">
        <v>215</v>
      </c>
      <c r="H5060">
        <v>4</v>
      </c>
      <c r="I5060">
        <v>2018</v>
      </c>
      <c r="J5060">
        <v>2</v>
      </c>
      <c r="L5060">
        <v>23116290</v>
      </c>
      <c r="P5060" s="29" t="str">
        <f t="shared" si="209"/>
        <v>DRP</v>
      </c>
    </row>
    <row r="5061" spans="1:16" hidden="1" x14ac:dyDescent="0.25">
      <c r="A5061">
        <v>192461421</v>
      </c>
      <c r="B5061">
        <v>803401</v>
      </c>
      <c r="C5061" t="s">
        <v>318</v>
      </c>
      <c r="D5061">
        <v>2021993</v>
      </c>
      <c r="E5061" t="s">
        <v>256</v>
      </c>
      <c r="F5061" t="s">
        <v>214</v>
      </c>
      <c r="G5061" t="s">
        <v>215</v>
      </c>
      <c r="H5061">
        <v>3</v>
      </c>
      <c r="I5061">
        <v>2018</v>
      </c>
      <c r="J5061">
        <v>2</v>
      </c>
      <c r="L5061">
        <v>23115850</v>
      </c>
      <c r="M5061">
        <v>3.7</v>
      </c>
      <c r="P5061" s="29">
        <f t="shared" si="209"/>
        <v>0.45</v>
      </c>
    </row>
    <row r="5062" spans="1:16" hidden="1" x14ac:dyDescent="0.25">
      <c r="A5062">
        <v>192461421</v>
      </c>
      <c r="B5062">
        <v>803401</v>
      </c>
      <c r="C5062" t="s">
        <v>318</v>
      </c>
      <c r="D5062">
        <v>2021640</v>
      </c>
      <c r="E5062" t="s">
        <v>227</v>
      </c>
      <c r="F5062" t="s">
        <v>214</v>
      </c>
      <c r="G5062" t="s">
        <v>215</v>
      </c>
      <c r="H5062">
        <v>2</v>
      </c>
      <c r="I5062">
        <v>2018</v>
      </c>
      <c r="J5062">
        <v>2</v>
      </c>
      <c r="L5062">
        <v>23116290</v>
      </c>
      <c r="M5062">
        <v>4.4000000000000004</v>
      </c>
      <c r="P5062" s="29">
        <f t="shared" si="209"/>
        <v>0.56666666666666676</v>
      </c>
    </row>
    <row r="5063" spans="1:16" hidden="1" x14ac:dyDescent="0.25">
      <c r="A5063">
        <v>192461421</v>
      </c>
      <c r="B5063">
        <v>803401</v>
      </c>
      <c r="C5063" t="s">
        <v>318</v>
      </c>
      <c r="D5063">
        <v>2021596</v>
      </c>
      <c r="E5063" t="s">
        <v>294</v>
      </c>
      <c r="F5063" t="s">
        <v>214</v>
      </c>
      <c r="G5063" t="s">
        <v>215</v>
      </c>
      <c r="H5063">
        <v>2</v>
      </c>
      <c r="I5063">
        <v>2018</v>
      </c>
      <c r="J5063">
        <v>2</v>
      </c>
      <c r="L5063">
        <v>23116284</v>
      </c>
      <c r="M5063">
        <v>5.8</v>
      </c>
      <c r="P5063" s="29">
        <f t="shared" si="209"/>
        <v>0.79999999999999993</v>
      </c>
    </row>
    <row r="5064" spans="1:16" hidden="1" x14ac:dyDescent="0.25">
      <c r="A5064">
        <v>192461421</v>
      </c>
      <c r="B5064">
        <v>803401</v>
      </c>
      <c r="C5064" t="s">
        <v>318</v>
      </c>
      <c r="D5064">
        <v>2021781</v>
      </c>
      <c r="E5064" t="s">
        <v>235</v>
      </c>
      <c r="F5064" t="s">
        <v>214</v>
      </c>
      <c r="G5064" t="s">
        <v>215</v>
      </c>
      <c r="H5064">
        <v>2</v>
      </c>
      <c r="I5064">
        <v>2018</v>
      </c>
      <c r="J5064">
        <v>2</v>
      </c>
      <c r="L5064">
        <v>23116294</v>
      </c>
      <c r="M5064">
        <v>4.3</v>
      </c>
      <c r="P5064" s="29">
        <f t="shared" si="209"/>
        <v>0.54999999999999993</v>
      </c>
    </row>
    <row r="5065" spans="1:16" hidden="1" x14ac:dyDescent="0.25">
      <c r="A5065">
        <v>192461421</v>
      </c>
      <c r="B5065">
        <v>803401</v>
      </c>
      <c r="C5065" t="s">
        <v>318</v>
      </c>
      <c r="D5065">
        <v>2019272</v>
      </c>
      <c r="E5065" t="s">
        <v>249</v>
      </c>
      <c r="F5065" t="s">
        <v>214</v>
      </c>
      <c r="G5065" t="s">
        <v>215</v>
      </c>
      <c r="H5065">
        <v>2</v>
      </c>
      <c r="I5065">
        <v>2018</v>
      </c>
      <c r="J5065">
        <v>2</v>
      </c>
      <c r="L5065">
        <v>23115028</v>
      </c>
      <c r="M5065">
        <v>6.5</v>
      </c>
      <c r="P5065" s="29">
        <f t="shared" si="209"/>
        <v>0.91666666666666663</v>
      </c>
    </row>
    <row r="5066" spans="1:16" hidden="1" x14ac:dyDescent="0.25">
      <c r="A5066">
        <v>192461421</v>
      </c>
      <c r="B5066">
        <v>803401</v>
      </c>
      <c r="C5066" t="s">
        <v>318</v>
      </c>
      <c r="D5066">
        <v>2021750</v>
      </c>
      <c r="E5066" t="s">
        <v>296</v>
      </c>
      <c r="F5066" t="s">
        <v>214</v>
      </c>
      <c r="G5066" t="s">
        <v>215</v>
      </c>
      <c r="H5066">
        <v>2</v>
      </c>
      <c r="I5066">
        <v>2019</v>
      </c>
      <c r="J5066">
        <v>1</v>
      </c>
      <c r="L5066">
        <v>23119996</v>
      </c>
      <c r="M5066">
        <v>5.3</v>
      </c>
      <c r="P5066" s="29">
        <f t="shared" si="209"/>
        <v>0.71666666666666667</v>
      </c>
    </row>
    <row r="5067" spans="1:16" hidden="1" x14ac:dyDescent="0.25">
      <c r="A5067">
        <v>192461421</v>
      </c>
      <c r="B5067">
        <v>803401</v>
      </c>
      <c r="C5067" t="s">
        <v>318</v>
      </c>
      <c r="D5067">
        <v>2021591</v>
      </c>
      <c r="E5067" t="s">
        <v>240</v>
      </c>
      <c r="F5067" t="s">
        <v>214</v>
      </c>
      <c r="G5067" t="s">
        <v>215</v>
      </c>
      <c r="H5067">
        <v>2</v>
      </c>
      <c r="I5067">
        <v>2019</v>
      </c>
      <c r="J5067">
        <v>1</v>
      </c>
      <c r="L5067">
        <v>23120225</v>
      </c>
      <c r="M5067">
        <v>5.7</v>
      </c>
      <c r="P5067" s="29">
        <f t="shared" si="209"/>
        <v>0.78333333333333333</v>
      </c>
    </row>
    <row r="5068" spans="1:16" hidden="1" x14ac:dyDescent="0.25">
      <c r="A5068">
        <v>192461421</v>
      </c>
      <c r="B5068">
        <v>803401</v>
      </c>
      <c r="C5068" t="s">
        <v>318</v>
      </c>
      <c r="D5068">
        <v>2021725</v>
      </c>
      <c r="E5068" t="s">
        <v>257</v>
      </c>
      <c r="F5068" t="s">
        <v>214</v>
      </c>
      <c r="G5068" t="s">
        <v>215</v>
      </c>
      <c r="H5068">
        <v>2</v>
      </c>
      <c r="I5068">
        <v>2019</v>
      </c>
      <c r="J5068">
        <v>1</v>
      </c>
      <c r="L5068">
        <v>23120003</v>
      </c>
      <c r="M5068">
        <v>4.7</v>
      </c>
      <c r="P5068" s="29">
        <f t="shared" si="209"/>
        <v>0.6166666666666667</v>
      </c>
    </row>
    <row r="5069" spans="1:16" hidden="1" x14ac:dyDescent="0.25">
      <c r="A5069">
        <v>192461421</v>
      </c>
      <c r="B5069">
        <v>803401</v>
      </c>
      <c r="C5069" t="s">
        <v>318</v>
      </c>
      <c r="D5069">
        <v>2021679</v>
      </c>
      <c r="E5069" t="s">
        <v>259</v>
      </c>
      <c r="F5069" t="s">
        <v>214</v>
      </c>
      <c r="G5069" t="s">
        <v>215</v>
      </c>
      <c r="H5069">
        <v>2</v>
      </c>
      <c r="I5069">
        <v>2019</v>
      </c>
      <c r="J5069">
        <v>1</v>
      </c>
      <c r="L5069">
        <v>23122095</v>
      </c>
      <c r="M5069">
        <v>6.3</v>
      </c>
      <c r="P5069" s="29">
        <f t="shared" si="209"/>
        <v>0.8833333333333333</v>
      </c>
    </row>
    <row r="5070" spans="1:16" hidden="1" x14ac:dyDescent="0.25">
      <c r="A5070">
        <v>192461421</v>
      </c>
      <c r="B5070">
        <v>803401</v>
      </c>
      <c r="C5070" t="s">
        <v>318</v>
      </c>
      <c r="D5070">
        <v>2021993</v>
      </c>
      <c r="E5070" t="s">
        <v>256</v>
      </c>
      <c r="F5070" t="s">
        <v>214</v>
      </c>
      <c r="G5070" t="s">
        <v>215</v>
      </c>
      <c r="H5070">
        <v>2</v>
      </c>
      <c r="I5070">
        <v>2019</v>
      </c>
      <c r="J5070">
        <v>1</v>
      </c>
      <c r="L5070">
        <v>23123744</v>
      </c>
      <c r="M5070">
        <v>6.6</v>
      </c>
      <c r="P5070" s="29">
        <f t="shared" si="209"/>
        <v>0.93333333333333324</v>
      </c>
    </row>
    <row r="5071" spans="1:16" hidden="1" x14ac:dyDescent="0.25">
      <c r="A5071">
        <v>192461421</v>
      </c>
      <c r="B5071">
        <v>803401</v>
      </c>
      <c r="C5071" t="s">
        <v>318</v>
      </c>
      <c r="D5071">
        <v>2024862</v>
      </c>
      <c r="E5071" t="s">
        <v>289</v>
      </c>
      <c r="F5071" t="s">
        <v>214</v>
      </c>
      <c r="G5071" t="s">
        <v>215</v>
      </c>
      <c r="H5071">
        <v>2</v>
      </c>
      <c r="I5071">
        <v>2019</v>
      </c>
      <c r="J5071">
        <v>1</v>
      </c>
      <c r="L5071">
        <v>23119873</v>
      </c>
      <c r="M5071">
        <v>5.9</v>
      </c>
      <c r="P5071" s="29">
        <f t="shared" si="209"/>
        <v>0.81666666666666676</v>
      </c>
    </row>
    <row r="5072" spans="1:16" hidden="1" x14ac:dyDescent="0.25">
      <c r="A5072">
        <v>192461421</v>
      </c>
      <c r="B5072">
        <v>803401</v>
      </c>
      <c r="C5072" t="s">
        <v>318</v>
      </c>
      <c r="D5072">
        <v>2004752</v>
      </c>
      <c r="E5072" t="s">
        <v>290</v>
      </c>
      <c r="F5072" t="s">
        <v>214</v>
      </c>
      <c r="G5072" t="s">
        <v>215</v>
      </c>
      <c r="H5072">
        <v>1</v>
      </c>
      <c r="I5072">
        <v>2019</v>
      </c>
      <c r="J5072">
        <v>2</v>
      </c>
      <c r="L5072">
        <v>23120030</v>
      </c>
      <c r="P5072" s="29" t="str">
        <f t="shared" si="209"/>
        <v>NULL</v>
      </c>
    </row>
    <row r="5073" spans="1:16" hidden="1" x14ac:dyDescent="0.25">
      <c r="A5073">
        <v>192461421</v>
      </c>
      <c r="B5073">
        <v>803401</v>
      </c>
      <c r="C5073" t="s">
        <v>318</v>
      </c>
      <c r="D5073">
        <v>2004587</v>
      </c>
      <c r="E5073" t="s">
        <v>288</v>
      </c>
      <c r="F5073" t="s">
        <v>214</v>
      </c>
      <c r="G5073" t="s">
        <v>215</v>
      </c>
      <c r="H5073">
        <v>1</v>
      </c>
      <c r="I5073">
        <v>2019</v>
      </c>
      <c r="J5073">
        <v>2</v>
      </c>
      <c r="L5073">
        <v>23130325</v>
      </c>
      <c r="P5073" s="29" t="str">
        <f t="shared" si="209"/>
        <v>NULL</v>
      </c>
    </row>
    <row r="5074" spans="1:16" hidden="1" x14ac:dyDescent="0.25">
      <c r="A5074">
        <v>192461421</v>
      </c>
      <c r="B5074">
        <v>803401</v>
      </c>
      <c r="C5074" t="s">
        <v>318</v>
      </c>
      <c r="D5074">
        <v>2004587</v>
      </c>
      <c r="E5074" t="s">
        <v>288</v>
      </c>
      <c r="F5074" t="s">
        <v>214</v>
      </c>
      <c r="G5074" t="s">
        <v>215</v>
      </c>
      <c r="H5074">
        <v>4</v>
      </c>
      <c r="I5074">
        <v>2019</v>
      </c>
      <c r="J5074">
        <v>2</v>
      </c>
      <c r="L5074">
        <v>23130324</v>
      </c>
      <c r="P5074" s="29" t="str">
        <f t="shared" si="209"/>
        <v>DRP</v>
      </c>
    </row>
    <row r="5075" spans="1:16" hidden="1" x14ac:dyDescent="0.25">
      <c r="A5075">
        <v>192461421</v>
      </c>
      <c r="B5075">
        <v>803401</v>
      </c>
      <c r="C5075" t="s">
        <v>318</v>
      </c>
      <c r="D5075">
        <v>2021744</v>
      </c>
      <c r="E5075" t="s">
        <v>262</v>
      </c>
      <c r="F5075" t="s">
        <v>214</v>
      </c>
      <c r="G5075" t="s">
        <v>215</v>
      </c>
      <c r="H5075">
        <v>1</v>
      </c>
      <c r="I5075">
        <v>2019</v>
      </c>
      <c r="J5075">
        <v>2</v>
      </c>
      <c r="L5075">
        <v>23120240</v>
      </c>
      <c r="P5075" s="29" t="str">
        <f t="shared" si="209"/>
        <v>NULL</v>
      </c>
    </row>
    <row r="5076" spans="1:16" hidden="1" x14ac:dyDescent="0.25">
      <c r="A5076">
        <v>192461421</v>
      </c>
      <c r="B5076">
        <v>803401</v>
      </c>
      <c r="C5076" t="s">
        <v>318</v>
      </c>
      <c r="D5076">
        <v>2004591</v>
      </c>
      <c r="E5076" t="s">
        <v>271</v>
      </c>
      <c r="F5076" t="s">
        <v>214</v>
      </c>
      <c r="G5076" t="s">
        <v>215</v>
      </c>
      <c r="H5076">
        <v>1</v>
      </c>
      <c r="I5076">
        <v>2019</v>
      </c>
      <c r="J5076">
        <v>2</v>
      </c>
      <c r="L5076">
        <v>23120029</v>
      </c>
      <c r="P5076" s="29" t="str">
        <f t="shared" si="209"/>
        <v>NULL</v>
      </c>
    </row>
    <row r="5077" spans="1:16" hidden="1" x14ac:dyDescent="0.25">
      <c r="A5077">
        <v>192461421</v>
      </c>
      <c r="B5077">
        <v>803401</v>
      </c>
      <c r="C5077" t="s">
        <v>318</v>
      </c>
      <c r="D5077">
        <v>2021631</v>
      </c>
      <c r="E5077" t="s">
        <v>302</v>
      </c>
      <c r="F5077" t="s">
        <v>214</v>
      </c>
      <c r="G5077" t="s">
        <v>215</v>
      </c>
      <c r="H5077">
        <v>1</v>
      </c>
      <c r="I5077">
        <v>2019</v>
      </c>
      <c r="J5077">
        <v>2</v>
      </c>
      <c r="L5077">
        <v>23129790</v>
      </c>
      <c r="P5077" s="29" t="str">
        <f t="shared" si="209"/>
        <v>NULL</v>
      </c>
    </row>
    <row r="5078" spans="1:16" hidden="1" x14ac:dyDescent="0.25">
      <c r="A5078">
        <v>192461421</v>
      </c>
      <c r="B5078">
        <v>803401</v>
      </c>
      <c r="C5078" t="s">
        <v>318</v>
      </c>
      <c r="D5078">
        <v>2021787</v>
      </c>
      <c r="E5078" t="s">
        <v>292</v>
      </c>
      <c r="F5078" t="s">
        <v>214</v>
      </c>
      <c r="G5078" t="s">
        <v>215</v>
      </c>
      <c r="H5078">
        <v>1</v>
      </c>
      <c r="I5078">
        <v>2019</v>
      </c>
      <c r="J5078">
        <v>2</v>
      </c>
      <c r="L5078">
        <v>23129786</v>
      </c>
      <c r="P5078" s="29" t="str">
        <f t="shared" si="209"/>
        <v>NULL</v>
      </c>
    </row>
    <row r="5079" spans="1:16" hidden="1" x14ac:dyDescent="0.25">
      <c r="A5079">
        <v>192463289</v>
      </c>
      <c r="B5079">
        <v>803401</v>
      </c>
      <c r="C5079" t="s">
        <v>318</v>
      </c>
      <c r="D5079">
        <v>2004098</v>
      </c>
      <c r="E5079" t="s">
        <v>213</v>
      </c>
      <c r="F5079" t="s">
        <v>214</v>
      </c>
      <c r="G5079" t="s">
        <v>215</v>
      </c>
      <c r="H5079">
        <v>2</v>
      </c>
      <c r="I5079">
        <v>2016</v>
      </c>
      <c r="J5079">
        <v>1</v>
      </c>
      <c r="L5079">
        <v>23081501</v>
      </c>
      <c r="M5079">
        <v>5.0999999999999996</v>
      </c>
      <c r="P5079" s="29">
        <f t="shared" si="209"/>
        <v>0.68333333333333324</v>
      </c>
    </row>
    <row r="5080" spans="1:16" hidden="1" x14ac:dyDescent="0.25">
      <c r="A5080">
        <v>192463289</v>
      </c>
      <c r="B5080">
        <v>803401</v>
      </c>
      <c r="C5080" t="s">
        <v>318</v>
      </c>
      <c r="D5080">
        <v>2021600</v>
      </c>
      <c r="E5080" t="s">
        <v>219</v>
      </c>
      <c r="F5080" t="s">
        <v>214</v>
      </c>
      <c r="G5080" t="s">
        <v>215</v>
      </c>
      <c r="H5080">
        <v>2</v>
      </c>
      <c r="I5080">
        <v>2016</v>
      </c>
      <c r="J5080">
        <v>1</v>
      </c>
      <c r="L5080">
        <v>23081078</v>
      </c>
      <c r="M5080">
        <v>5</v>
      </c>
      <c r="P5080" s="29">
        <f t="shared" si="209"/>
        <v>0.66666666666666663</v>
      </c>
    </row>
    <row r="5081" spans="1:16" hidden="1" x14ac:dyDescent="0.25">
      <c r="A5081">
        <v>192463289</v>
      </c>
      <c r="B5081">
        <v>803401</v>
      </c>
      <c r="C5081" t="s">
        <v>318</v>
      </c>
      <c r="D5081">
        <v>2005099</v>
      </c>
      <c r="E5081" t="s">
        <v>217</v>
      </c>
      <c r="F5081" t="s">
        <v>214</v>
      </c>
      <c r="G5081" t="s">
        <v>215</v>
      </c>
      <c r="H5081">
        <v>2</v>
      </c>
      <c r="I5081">
        <v>2016</v>
      </c>
      <c r="J5081">
        <v>1</v>
      </c>
      <c r="L5081">
        <v>23081299</v>
      </c>
      <c r="M5081">
        <v>4.9000000000000004</v>
      </c>
      <c r="P5081" s="29">
        <f t="shared" si="209"/>
        <v>0.65</v>
      </c>
    </row>
    <row r="5082" spans="1:16" hidden="1" x14ac:dyDescent="0.25">
      <c r="A5082">
        <v>192463289</v>
      </c>
      <c r="B5082">
        <v>803401</v>
      </c>
      <c r="C5082" t="s">
        <v>318</v>
      </c>
      <c r="D5082">
        <v>2005102</v>
      </c>
      <c r="E5082" t="s">
        <v>218</v>
      </c>
      <c r="F5082" t="s">
        <v>214</v>
      </c>
      <c r="G5082" t="s">
        <v>215</v>
      </c>
      <c r="H5082">
        <v>2</v>
      </c>
      <c r="I5082">
        <v>2016</v>
      </c>
      <c r="J5082">
        <v>1</v>
      </c>
      <c r="L5082">
        <v>23081381</v>
      </c>
      <c r="M5082">
        <v>5.5</v>
      </c>
      <c r="P5082" s="29">
        <f t="shared" si="209"/>
        <v>0.75</v>
      </c>
    </row>
    <row r="5083" spans="1:16" hidden="1" x14ac:dyDescent="0.25">
      <c r="A5083">
        <v>192463289</v>
      </c>
      <c r="B5083">
        <v>803401</v>
      </c>
      <c r="C5083" t="s">
        <v>318</v>
      </c>
      <c r="D5083">
        <v>2021754</v>
      </c>
      <c r="E5083" t="s">
        <v>216</v>
      </c>
      <c r="F5083" t="s">
        <v>214</v>
      </c>
      <c r="G5083" t="s">
        <v>215</v>
      </c>
      <c r="H5083">
        <v>2</v>
      </c>
      <c r="I5083">
        <v>2016</v>
      </c>
      <c r="J5083">
        <v>1</v>
      </c>
      <c r="L5083">
        <v>23081091</v>
      </c>
      <c r="M5083">
        <v>4.5999999999999996</v>
      </c>
      <c r="P5083" s="29">
        <f t="shared" si="209"/>
        <v>0.6</v>
      </c>
    </row>
    <row r="5084" spans="1:16" hidden="1" x14ac:dyDescent="0.25">
      <c r="A5084">
        <v>192463289</v>
      </c>
      <c r="B5084">
        <v>803401</v>
      </c>
      <c r="C5084" t="s">
        <v>318</v>
      </c>
      <c r="D5084">
        <v>2005118</v>
      </c>
      <c r="E5084" t="s">
        <v>223</v>
      </c>
      <c r="F5084" t="s">
        <v>214</v>
      </c>
      <c r="G5084" t="s">
        <v>215</v>
      </c>
      <c r="H5084">
        <v>2</v>
      </c>
      <c r="I5084">
        <v>2016</v>
      </c>
      <c r="J5084">
        <v>1</v>
      </c>
      <c r="L5084">
        <v>23081292</v>
      </c>
      <c r="M5084">
        <v>4</v>
      </c>
      <c r="P5084" s="29">
        <f t="shared" si="209"/>
        <v>0.5</v>
      </c>
    </row>
    <row r="5085" spans="1:16" hidden="1" x14ac:dyDescent="0.25">
      <c r="A5085">
        <v>192463289</v>
      </c>
      <c r="B5085">
        <v>803401</v>
      </c>
      <c r="C5085" t="s">
        <v>318</v>
      </c>
      <c r="D5085">
        <v>2021763</v>
      </c>
      <c r="E5085" t="s">
        <v>298</v>
      </c>
      <c r="F5085" t="s">
        <v>214</v>
      </c>
      <c r="G5085" t="s">
        <v>215</v>
      </c>
      <c r="H5085">
        <v>2</v>
      </c>
      <c r="I5085">
        <v>2016</v>
      </c>
      <c r="J5085">
        <v>2</v>
      </c>
      <c r="L5085">
        <v>23086847</v>
      </c>
      <c r="M5085">
        <v>4</v>
      </c>
      <c r="P5085" s="29">
        <f t="shared" si="209"/>
        <v>0.5</v>
      </c>
    </row>
    <row r="5086" spans="1:16" hidden="1" x14ac:dyDescent="0.25">
      <c r="A5086">
        <v>192463289</v>
      </c>
      <c r="B5086">
        <v>803401</v>
      </c>
      <c r="C5086" t="s">
        <v>318</v>
      </c>
      <c r="D5086">
        <v>2005117</v>
      </c>
      <c r="E5086" t="s">
        <v>220</v>
      </c>
      <c r="F5086" t="s">
        <v>214</v>
      </c>
      <c r="G5086" t="s">
        <v>215</v>
      </c>
      <c r="H5086">
        <v>3</v>
      </c>
      <c r="I5086">
        <v>2016</v>
      </c>
      <c r="J5086">
        <v>2</v>
      </c>
      <c r="L5086">
        <v>23084477</v>
      </c>
      <c r="M5086" t="s">
        <v>221</v>
      </c>
      <c r="P5086" s="29" t="str">
        <f t="shared" si="209"/>
        <v>BAD</v>
      </c>
    </row>
    <row r="5087" spans="1:16" hidden="1" x14ac:dyDescent="0.25">
      <c r="A5087">
        <v>192463289</v>
      </c>
      <c r="B5087">
        <v>803401</v>
      </c>
      <c r="C5087" t="s">
        <v>318</v>
      </c>
      <c r="D5087">
        <v>2021756</v>
      </c>
      <c r="E5087" t="s">
        <v>253</v>
      </c>
      <c r="F5087" t="s">
        <v>214</v>
      </c>
      <c r="G5087" t="s">
        <v>215</v>
      </c>
      <c r="H5087">
        <v>2</v>
      </c>
      <c r="I5087">
        <v>2016</v>
      </c>
      <c r="J5087">
        <v>2</v>
      </c>
      <c r="L5087">
        <v>23086834</v>
      </c>
      <c r="M5087">
        <v>4.2</v>
      </c>
      <c r="P5087" s="29">
        <f t="shared" si="209"/>
        <v>0.53333333333333333</v>
      </c>
    </row>
    <row r="5088" spans="1:16" hidden="1" x14ac:dyDescent="0.25">
      <c r="A5088">
        <v>192463289</v>
      </c>
      <c r="B5088">
        <v>803401</v>
      </c>
      <c r="C5088" t="s">
        <v>318</v>
      </c>
      <c r="D5088">
        <v>2021602</v>
      </c>
      <c r="E5088" t="s">
        <v>242</v>
      </c>
      <c r="F5088" t="s">
        <v>214</v>
      </c>
      <c r="G5088" t="s">
        <v>215</v>
      </c>
      <c r="H5088">
        <v>3</v>
      </c>
      <c r="I5088">
        <v>2016</v>
      </c>
      <c r="J5088">
        <v>2</v>
      </c>
      <c r="L5088">
        <v>23086747</v>
      </c>
      <c r="M5088">
        <v>3.4</v>
      </c>
      <c r="P5088" s="29">
        <f t="shared" si="209"/>
        <v>0.39999999999999997</v>
      </c>
    </row>
    <row r="5089" spans="1:16" hidden="1" x14ac:dyDescent="0.25">
      <c r="A5089">
        <v>192463289</v>
      </c>
      <c r="B5089">
        <v>803401</v>
      </c>
      <c r="C5089" t="s">
        <v>318</v>
      </c>
      <c r="D5089">
        <v>2021580</v>
      </c>
      <c r="E5089" t="s">
        <v>241</v>
      </c>
      <c r="F5089" t="s">
        <v>214</v>
      </c>
      <c r="G5089" t="s">
        <v>215</v>
      </c>
      <c r="H5089">
        <v>3</v>
      </c>
      <c r="I5089">
        <v>2016</v>
      </c>
      <c r="J5089">
        <v>2</v>
      </c>
      <c r="L5089">
        <v>23086828</v>
      </c>
      <c r="M5089">
        <v>3.3</v>
      </c>
      <c r="P5089" s="29">
        <f t="shared" si="209"/>
        <v>0.3833333333333333</v>
      </c>
    </row>
    <row r="5090" spans="1:16" hidden="1" x14ac:dyDescent="0.25">
      <c r="A5090">
        <v>192463289</v>
      </c>
      <c r="B5090">
        <v>803401</v>
      </c>
      <c r="C5090" t="s">
        <v>318</v>
      </c>
      <c r="D5090">
        <v>2021580</v>
      </c>
      <c r="E5090" t="s">
        <v>241</v>
      </c>
      <c r="F5090" t="s">
        <v>214</v>
      </c>
      <c r="G5090" t="s">
        <v>215</v>
      </c>
      <c r="H5090">
        <v>4</v>
      </c>
      <c r="I5090">
        <v>2016</v>
      </c>
      <c r="J5090">
        <v>2</v>
      </c>
      <c r="L5090">
        <v>23086826</v>
      </c>
      <c r="P5090" s="29" t="str">
        <f t="shared" si="209"/>
        <v>DRP</v>
      </c>
    </row>
    <row r="5091" spans="1:16" hidden="1" x14ac:dyDescent="0.25">
      <c r="A5091">
        <v>192463289</v>
      </c>
      <c r="B5091">
        <v>803401</v>
      </c>
      <c r="C5091" t="s">
        <v>318</v>
      </c>
      <c r="D5091">
        <v>2004099</v>
      </c>
      <c r="E5091" t="s">
        <v>245</v>
      </c>
      <c r="F5091" t="s">
        <v>214</v>
      </c>
      <c r="G5091" t="s">
        <v>215</v>
      </c>
      <c r="H5091">
        <v>2</v>
      </c>
      <c r="I5091">
        <v>2016</v>
      </c>
      <c r="J5091">
        <v>2</v>
      </c>
      <c r="L5091">
        <v>23085313</v>
      </c>
      <c r="M5091">
        <v>4.5</v>
      </c>
      <c r="P5091" s="29">
        <f t="shared" si="209"/>
        <v>0.58333333333333337</v>
      </c>
    </row>
    <row r="5092" spans="1:16" hidden="1" x14ac:dyDescent="0.25">
      <c r="A5092">
        <v>192463289</v>
      </c>
      <c r="B5092">
        <v>803401</v>
      </c>
      <c r="C5092" t="s">
        <v>318</v>
      </c>
      <c r="D5092">
        <v>2004112</v>
      </c>
      <c r="E5092" t="s">
        <v>244</v>
      </c>
      <c r="F5092" t="s">
        <v>214</v>
      </c>
      <c r="G5092" t="s">
        <v>215</v>
      </c>
      <c r="H5092">
        <v>2</v>
      </c>
      <c r="I5092">
        <v>2016</v>
      </c>
      <c r="J5092">
        <v>2</v>
      </c>
      <c r="L5092">
        <v>23085500</v>
      </c>
      <c r="M5092">
        <v>5.0999999999999996</v>
      </c>
      <c r="P5092" s="29">
        <f t="shared" si="209"/>
        <v>0.68333333333333324</v>
      </c>
    </row>
    <row r="5093" spans="1:16" hidden="1" x14ac:dyDescent="0.25">
      <c r="A5093">
        <v>192463289</v>
      </c>
      <c r="B5093">
        <v>803401</v>
      </c>
      <c r="C5093" t="s">
        <v>318</v>
      </c>
      <c r="D5093">
        <v>2021602</v>
      </c>
      <c r="E5093" t="s">
        <v>242</v>
      </c>
      <c r="F5093" t="s">
        <v>214</v>
      </c>
      <c r="G5093" t="s">
        <v>215</v>
      </c>
      <c r="H5093">
        <v>3</v>
      </c>
      <c r="I5093">
        <v>2017</v>
      </c>
      <c r="J5093">
        <v>1</v>
      </c>
      <c r="L5093">
        <v>23095499</v>
      </c>
      <c r="M5093">
        <v>3.4</v>
      </c>
      <c r="P5093" s="29">
        <f t="shared" si="209"/>
        <v>0.39999999999999997</v>
      </c>
    </row>
    <row r="5094" spans="1:16" hidden="1" x14ac:dyDescent="0.25">
      <c r="A5094">
        <v>192463289</v>
      </c>
      <c r="B5094">
        <v>803401</v>
      </c>
      <c r="C5094" t="s">
        <v>318</v>
      </c>
      <c r="D5094">
        <v>2021580</v>
      </c>
      <c r="E5094" t="s">
        <v>241</v>
      </c>
      <c r="F5094" t="s">
        <v>214</v>
      </c>
      <c r="G5094" t="s">
        <v>215</v>
      </c>
      <c r="H5094">
        <v>2</v>
      </c>
      <c r="I5094">
        <v>2017</v>
      </c>
      <c r="J5094">
        <v>1</v>
      </c>
      <c r="L5094">
        <v>23092926</v>
      </c>
      <c r="M5094">
        <v>4</v>
      </c>
      <c r="P5094" s="29">
        <f t="shared" ref="P5094:P5157" si="210">IF(AND(ISNUMBER(M5094),H5094&lt;&gt;4),(M5094-1)/6,IF(H5094=4,"DRP",IF(AND(H5094=3,M5094="NA"),"BAD",IF(AND(H5094=2),"CVL",IF(AND(H5094=1,ISBLANK(M5094)),"NULL","UNK")))))</f>
        <v>0.5</v>
      </c>
    </row>
    <row r="5095" spans="1:16" hidden="1" x14ac:dyDescent="0.25">
      <c r="A5095">
        <v>192463289</v>
      </c>
      <c r="B5095">
        <v>803401</v>
      </c>
      <c r="C5095" t="s">
        <v>318</v>
      </c>
      <c r="D5095">
        <v>2004116</v>
      </c>
      <c r="E5095" t="s">
        <v>229</v>
      </c>
      <c r="F5095" t="s">
        <v>214</v>
      </c>
      <c r="G5095" t="s">
        <v>215</v>
      </c>
      <c r="H5095">
        <v>2</v>
      </c>
      <c r="I5095">
        <v>2017</v>
      </c>
      <c r="J5095">
        <v>1</v>
      </c>
      <c r="L5095">
        <v>23092375</v>
      </c>
      <c r="M5095">
        <v>4.8</v>
      </c>
      <c r="P5095" s="29">
        <f t="shared" si="210"/>
        <v>0.6333333333333333</v>
      </c>
    </row>
    <row r="5096" spans="1:16" hidden="1" x14ac:dyDescent="0.25">
      <c r="A5096">
        <v>192463289</v>
      </c>
      <c r="B5096">
        <v>803401</v>
      </c>
      <c r="C5096" t="s">
        <v>318</v>
      </c>
      <c r="D5096">
        <v>2005131</v>
      </c>
      <c r="E5096" t="s">
        <v>228</v>
      </c>
      <c r="F5096" t="s">
        <v>214</v>
      </c>
      <c r="G5096" t="s">
        <v>215</v>
      </c>
      <c r="H5096">
        <v>2</v>
      </c>
      <c r="I5096">
        <v>2017</v>
      </c>
      <c r="J5096">
        <v>1</v>
      </c>
      <c r="L5096">
        <v>23093315</v>
      </c>
      <c r="M5096">
        <v>5.6</v>
      </c>
      <c r="P5096" s="29">
        <f t="shared" si="210"/>
        <v>0.76666666666666661</v>
      </c>
    </row>
    <row r="5097" spans="1:16" hidden="1" x14ac:dyDescent="0.25">
      <c r="A5097">
        <v>192463289</v>
      </c>
      <c r="B5097">
        <v>803401</v>
      </c>
      <c r="C5097" t="s">
        <v>318</v>
      </c>
      <c r="D5097">
        <v>2005117</v>
      </c>
      <c r="E5097" t="s">
        <v>220</v>
      </c>
      <c r="F5097" t="s">
        <v>214</v>
      </c>
      <c r="G5097" t="s">
        <v>215</v>
      </c>
      <c r="H5097">
        <v>2</v>
      </c>
      <c r="I5097">
        <v>2017</v>
      </c>
      <c r="J5097">
        <v>1</v>
      </c>
      <c r="L5097">
        <v>23091396</v>
      </c>
      <c r="M5097">
        <v>4.0999999999999996</v>
      </c>
      <c r="P5097" s="29">
        <f t="shared" si="210"/>
        <v>0.51666666666666661</v>
      </c>
    </row>
    <row r="5098" spans="1:16" hidden="1" x14ac:dyDescent="0.25">
      <c r="A5098">
        <v>192463289</v>
      </c>
      <c r="B5098">
        <v>803401</v>
      </c>
      <c r="C5098" t="s">
        <v>318</v>
      </c>
      <c r="D5098">
        <v>2004587</v>
      </c>
      <c r="E5098" t="s">
        <v>288</v>
      </c>
      <c r="F5098" t="s">
        <v>214</v>
      </c>
      <c r="G5098" t="s">
        <v>215</v>
      </c>
      <c r="H5098">
        <v>4</v>
      </c>
      <c r="I5098">
        <v>2017</v>
      </c>
      <c r="J5098">
        <v>2</v>
      </c>
      <c r="L5098">
        <v>23097714</v>
      </c>
      <c r="P5098" s="29" t="str">
        <f t="shared" si="210"/>
        <v>DRP</v>
      </c>
    </row>
    <row r="5099" spans="1:16" hidden="1" x14ac:dyDescent="0.25">
      <c r="A5099">
        <v>192463289</v>
      </c>
      <c r="B5099">
        <v>803401</v>
      </c>
      <c r="C5099" t="s">
        <v>318</v>
      </c>
      <c r="D5099">
        <v>2019271</v>
      </c>
      <c r="E5099" t="s">
        <v>236</v>
      </c>
      <c r="F5099" t="s">
        <v>214</v>
      </c>
      <c r="G5099" t="s">
        <v>215</v>
      </c>
      <c r="H5099">
        <v>4</v>
      </c>
      <c r="I5099">
        <v>2017</v>
      </c>
      <c r="J5099">
        <v>2</v>
      </c>
      <c r="L5099">
        <v>23100808</v>
      </c>
      <c r="P5099" s="29" t="str">
        <f t="shared" si="210"/>
        <v>DRP</v>
      </c>
    </row>
    <row r="5100" spans="1:16" hidden="1" x14ac:dyDescent="0.25">
      <c r="A5100">
        <v>192463289</v>
      </c>
      <c r="B5100">
        <v>803401</v>
      </c>
      <c r="C5100" t="s">
        <v>318</v>
      </c>
      <c r="D5100">
        <v>2021602</v>
      </c>
      <c r="E5100" t="s">
        <v>242</v>
      </c>
      <c r="F5100" t="s">
        <v>214</v>
      </c>
      <c r="G5100" t="s">
        <v>215</v>
      </c>
      <c r="H5100">
        <v>2</v>
      </c>
      <c r="I5100">
        <v>2017</v>
      </c>
      <c r="J5100">
        <v>2</v>
      </c>
      <c r="L5100">
        <v>23101093</v>
      </c>
      <c r="M5100">
        <v>5</v>
      </c>
      <c r="P5100" s="29">
        <f t="shared" si="210"/>
        <v>0.66666666666666663</v>
      </c>
    </row>
    <row r="5101" spans="1:16" hidden="1" x14ac:dyDescent="0.25">
      <c r="A5101">
        <v>192463289</v>
      </c>
      <c r="B5101">
        <v>803401</v>
      </c>
      <c r="C5101" t="s">
        <v>318</v>
      </c>
      <c r="D5101">
        <v>2004591</v>
      </c>
      <c r="E5101" t="s">
        <v>271</v>
      </c>
      <c r="F5101" t="s">
        <v>214</v>
      </c>
      <c r="G5101" t="s">
        <v>215</v>
      </c>
      <c r="H5101">
        <v>2</v>
      </c>
      <c r="I5101">
        <v>2017</v>
      </c>
      <c r="J5101">
        <v>2</v>
      </c>
      <c r="L5101">
        <v>23097625</v>
      </c>
      <c r="M5101">
        <v>4.3</v>
      </c>
      <c r="P5101" s="29">
        <f t="shared" si="210"/>
        <v>0.54999999999999993</v>
      </c>
    </row>
    <row r="5102" spans="1:16" hidden="1" x14ac:dyDescent="0.25">
      <c r="A5102">
        <v>192463289</v>
      </c>
      <c r="B5102">
        <v>803401</v>
      </c>
      <c r="C5102" t="s">
        <v>318</v>
      </c>
      <c r="D5102">
        <v>2005120</v>
      </c>
      <c r="E5102" t="s">
        <v>293</v>
      </c>
      <c r="F5102" t="s">
        <v>214</v>
      </c>
      <c r="G5102" t="s">
        <v>215</v>
      </c>
      <c r="H5102">
        <v>2</v>
      </c>
      <c r="I5102">
        <v>2017</v>
      </c>
      <c r="J5102">
        <v>2</v>
      </c>
      <c r="L5102">
        <v>23097530</v>
      </c>
      <c r="M5102">
        <v>4.2</v>
      </c>
      <c r="P5102" s="29">
        <f t="shared" si="210"/>
        <v>0.53333333333333333</v>
      </c>
    </row>
    <row r="5103" spans="1:16" hidden="1" x14ac:dyDescent="0.25">
      <c r="A5103">
        <v>192463289</v>
      </c>
      <c r="B5103">
        <v>803401</v>
      </c>
      <c r="C5103" t="s">
        <v>318</v>
      </c>
      <c r="D5103">
        <v>2021865</v>
      </c>
      <c r="E5103" t="s">
        <v>301</v>
      </c>
      <c r="F5103" t="s">
        <v>214</v>
      </c>
      <c r="G5103" t="s">
        <v>215</v>
      </c>
      <c r="H5103">
        <v>3</v>
      </c>
      <c r="I5103">
        <v>2018</v>
      </c>
      <c r="J5103">
        <v>1</v>
      </c>
      <c r="L5103">
        <v>23107721</v>
      </c>
      <c r="M5103">
        <v>3.6</v>
      </c>
      <c r="P5103" s="29">
        <f t="shared" si="210"/>
        <v>0.43333333333333335</v>
      </c>
    </row>
    <row r="5104" spans="1:16" hidden="1" x14ac:dyDescent="0.25">
      <c r="A5104">
        <v>192463289</v>
      </c>
      <c r="B5104">
        <v>803401</v>
      </c>
      <c r="C5104" t="s">
        <v>318</v>
      </c>
      <c r="D5104">
        <v>2021993</v>
      </c>
      <c r="E5104" t="s">
        <v>256</v>
      </c>
      <c r="F5104" t="s">
        <v>214</v>
      </c>
      <c r="G5104" t="s">
        <v>215</v>
      </c>
      <c r="H5104">
        <v>2</v>
      </c>
      <c r="I5104">
        <v>2018</v>
      </c>
      <c r="J5104">
        <v>1</v>
      </c>
      <c r="L5104">
        <v>23107716</v>
      </c>
      <c r="M5104">
        <v>4</v>
      </c>
      <c r="P5104" s="29">
        <f t="shared" si="210"/>
        <v>0.5</v>
      </c>
    </row>
    <row r="5105" spans="1:16" hidden="1" x14ac:dyDescent="0.25">
      <c r="A5105">
        <v>192463289</v>
      </c>
      <c r="B5105">
        <v>803401</v>
      </c>
      <c r="C5105" t="s">
        <v>318</v>
      </c>
      <c r="D5105">
        <v>2021591</v>
      </c>
      <c r="E5105" t="s">
        <v>240</v>
      </c>
      <c r="F5105" t="s">
        <v>214</v>
      </c>
      <c r="G5105" t="s">
        <v>215</v>
      </c>
      <c r="H5105">
        <v>4</v>
      </c>
      <c r="I5105">
        <v>2018</v>
      </c>
      <c r="J5105">
        <v>1</v>
      </c>
      <c r="L5105">
        <v>23107750</v>
      </c>
      <c r="P5105" s="29" t="str">
        <f t="shared" si="210"/>
        <v>DRP</v>
      </c>
    </row>
    <row r="5106" spans="1:16" hidden="1" x14ac:dyDescent="0.25">
      <c r="A5106">
        <v>192463289</v>
      </c>
      <c r="B5106">
        <v>803401</v>
      </c>
      <c r="C5106" t="s">
        <v>318</v>
      </c>
      <c r="D5106">
        <v>2021781</v>
      </c>
      <c r="E5106" t="s">
        <v>235</v>
      </c>
      <c r="F5106" t="s">
        <v>214</v>
      </c>
      <c r="G5106" t="s">
        <v>215</v>
      </c>
      <c r="H5106">
        <v>2</v>
      </c>
      <c r="I5106">
        <v>2018</v>
      </c>
      <c r="J5106">
        <v>1</v>
      </c>
      <c r="L5106">
        <v>23108207</v>
      </c>
      <c r="M5106">
        <v>4.2</v>
      </c>
      <c r="P5106" s="29">
        <f t="shared" si="210"/>
        <v>0.53333333333333333</v>
      </c>
    </row>
    <row r="5107" spans="1:16" hidden="1" x14ac:dyDescent="0.25">
      <c r="A5107">
        <v>192463289</v>
      </c>
      <c r="B5107">
        <v>803401</v>
      </c>
      <c r="C5107" t="s">
        <v>318</v>
      </c>
      <c r="D5107">
        <v>2021874</v>
      </c>
      <c r="E5107" t="s">
        <v>226</v>
      </c>
      <c r="F5107" t="s">
        <v>214</v>
      </c>
      <c r="G5107" t="s">
        <v>215</v>
      </c>
      <c r="H5107">
        <v>2</v>
      </c>
      <c r="I5107">
        <v>2018</v>
      </c>
      <c r="J5107">
        <v>1</v>
      </c>
      <c r="L5107">
        <v>23108398</v>
      </c>
      <c r="M5107">
        <v>4.5999999999999996</v>
      </c>
      <c r="P5107" s="29">
        <f t="shared" si="210"/>
        <v>0.6</v>
      </c>
    </row>
    <row r="5108" spans="1:16" hidden="1" x14ac:dyDescent="0.25">
      <c r="A5108">
        <v>192463289</v>
      </c>
      <c r="B5108">
        <v>803401</v>
      </c>
      <c r="C5108" t="s">
        <v>318</v>
      </c>
      <c r="D5108">
        <v>2021638</v>
      </c>
      <c r="E5108" t="s">
        <v>250</v>
      </c>
      <c r="F5108" t="s">
        <v>214</v>
      </c>
      <c r="G5108" t="s">
        <v>215</v>
      </c>
      <c r="H5108">
        <v>2</v>
      </c>
      <c r="I5108">
        <v>2018</v>
      </c>
      <c r="J5108">
        <v>1</v>
      </c>
      <c r="L5108">
        <v>23108054</v>
      </c>
      <c r="M5108">
        <v>5</v>
      </c>
      <c r="P5108" s="29">
        <f t="shared" si="210"/>
        <v>0.66666666666666663</v>
      </c>
    </row>
    <row r="5109" spans="1:16" hidden="1" x14ac:dyDescent="0.25">
      <c r="A5109">
        <v>192463289</v>
      </c>
      <c r="B5109">
        <v>803401</v>
      </c>
      <c r="C5109" t="s">
        <v>318</v>
      </c>
      <c r="D5109">
        <v>2021596</v>
      </c>
      <c r="E5109" t="s">
        <v>294</v>
      </c>
      <c r="F5109" t="s">
        <v>214</v>
      </c>
      <c r="G5109" t="s">
        <v>215</v>
      </c>
      <c r="H5109">
        <v>2</v>
      </c>
      <c r="I5109">
        <v>2018</v>
      </c>
      <c r="J5109">
        <v>1</v>
      </c>
      <c r="L5109">
        <v>23108100</v>
      </c>
      <c r="M5109">
        <v>4</v>
      </c>
      <c r="P5109" s="29">
        <f t="shared" si="210"/>
        <v>0.5</v>
      </c>
    </row>
    <row r="5110" spans="1:16" hidden="1" x14ac:dyDescent="0.25">
      <c r="A5110">
        <v>192463289</v>
      </c>
      <c r="B5110">
        <v>803401</v>
      </c>
      <c r="C5110" t="s">
        <v>318</v>
      </c>
      <c r="D5110">
        <v>2021725</v>
      </c>
      <c r="E5110" t="s">
        <v>257</v>
      </c>
      <c r="F5110" t="s">
        <v>214</v>
      </c>
      <c r="G5110" t="s">
        <v>215</v>
      </c>
      <c r="H5110">
        <v>2</v>
      </c>
      <c r="I5110">
        <v>2018</v>
      </c>
      <c r="J5110">
        <v>2</v>
      </c>
      <c r="L5110">
        <v>23115856</v>
      </c>
      <c r="M5110">
        <v>5.8</v>
      </c>
      <c r="P5110" s="29">
        <f t="shared" si="210"/>
        <v>0.79999999999999993</v>
      </c>
    </row>
    <row r="5111" spans="1:16" hidden="1" x14ac:dyDescent="0.25">
      <c r="A5111">
        <v>192463289</v>
      </c>
      <c r="B5111">
        <v>803401</v>
      </c>
      <c r="C5111" t="s">
        <v>318</v>
      </c>
      <c r="D5111">
        <v>2021640</v>
      </c>
      <c r="E5111" t="s">
        <v>227</v>
      </c>
      <c r="F5111" t="s">
        <v>214</v>
      </c>
      <c r="G5111" t="s">
        <v>215</v>
      </c>
      <c r="H5111">
        <v>2</v>
      </c>
      <c r="I5111">
        <v>2018</v>
      </c>
      <c r="J5111">
        <v>2</v>
      </c>
      <c r="L5111">
        <v>23116290</v>
      </c>
      <c r="M5111">
        <v>5.2</v>
      </c>
      <c r="P5111" s="29">
        <f t="shared" si="210"/>
        <v>0.70000000000000007</v>
      </c>
    </row>
    <row r="5112" spans="1:16" hidden="1" x14ac:dyDescent="0.25">
      <c r="A5112">
        <v>192463289</v>
      </c>
      <c r="B5112">
        <v>803401</v>
      </c>
      <c r="C5112" t="s">
        <v>318</v>
      </c>
      <c r="D5112">
        <v>2021615</v>
      </c>
      <c r="E5112" t="s">
        <v>255</v>
      </c>
      <c r="F5112" t="s">
        <v>214</v>
      </c>
      <c r="G5112" t="s">
        <v>215</v>
      </c>
      <c r="H5112">
        <v>2</v>
      </c>
      <c r="I5112">
        <v>2018</v>
      </c>
      <c r="J5112">
        <v>2</v>
      </c>
      <c r="L5112">
        <v>23116698</v>
      </c>
      <c r="M5112">
        <v>6.1</v>
      </c>
      <c r="P5112" s="29">
        <f t="shared" si="210"/>
        <v>0.85</v>
      </c>
    </row>
    <row r="5113" spans="1:16" hidden="1" x14ac:dyDescent="0.25">
      <c r="A5113">
        <v>192463289</v>
      </c>
      <c r="B5113">
        <v>803401</v>
      </c>
      <c r="C5113" t="s">
        <v>318</v>
      </c>
      <c r="D5113">
        <v>2021865</v>
      </c>
      <c r="E5113" t="s">
        <v>301</v>
      </c>
      <c r="F5113" t="s">
        <v>214</v>
      </c>
      <c r="G5113" t="s">
        <v>215</v>
      </c>
      <c r="H5113">
        <v>2</v>
      </c>
      <c r="I5113">
        <v>2018</v>
      </c>
      <c r="J5113">
        <v>2</v>
      </c>
      <c r="L5113">
        <v>23115887</v>
      </c>
      <c r="M5113">
        <v>4.4000000000000004</v>
      </c>
      <c r="P5113" s="29">
        <f t="shared" si="210"/>
        <v>0.56666666666666676</v>
      </c>
    </row>
    <row r="5114" spans="1:16" hidden="1" x14ac:dyDescent="0.25">
      <c r="A5114">
        <v>192463289</v>
      </c>
      <c r="B5114">
        <v>803401</v>
      </c>
      <c r="C5114" t="s">
        <v>318</v>
      </c>
      <c r="D5114">
        <v>2021750</v>
      </c>
      <c r="E5114" t="s">
        <v>296</v>
      </c>
      <c r="F5114" t="s">
        <v>214</v>
      </c>
      <c r="G5114" t="s">
        <v>215</v>
      </c>
      <c r="H5114">
        <v>2</v>
      </c>
      <c r="I5114">
        <v>2018</v>
      </c>
      <c r="J5114">
        <v>2</v>
      </c>
      <c r="L5114">
        <v>23115845</v>
      </c>
      <c r="M5114">
        <v>5.8</v>
      </c>
      <c r="P5114" s="29">
        <f t="shared" si="210"/>
        <v>0.79999999999999993</v>
      </c>
    </row>
    <row r="5115" spans="1:16" hidden="1" x14ac:dyDescent="0.25">
      <c r="A5115">
        <v>192463289</v>
      </c>
      <c r="B5115">
        <v>803401</v>
      </c>
      <c r="C5115" t="s">
        <v>318</v>
      </c>
      <c r="D5115">
        <v>2021787</v>
      </c>
      <c r="E5115" t="s">
        <v>292</v>
      </c>
      <c r="F5115" t="s">
        <v>214</v>
      </c>
      <c r="G5115" t="s">
        <v>215</v>
      </c>
      <c r="H5115">
        <v>4</v>
      </c>
      <c r="I5115">
        <v>2018</v>
      </c>
      <c r="J5115">
        <v>2</v>
      </c>
      <c r="L5115">
        <v>23115872</v>
      </c>
      <c r="P5115" s="29" t="str">
        <f t="shared" si="210"/>
        <v>DRP</v>
      </c>
    </row>
    <row r="5116" spans="1:16" hidden="1" x14ac:dyDescent="0.25">
      <c r="A5116">
        <v>192463289</v>
      </c>
      <c r="B5116">
        <v>803401</v>
      </c>
      <c r="C5116" t="s">
        <v>318</v>
      </c>
      <c r="D5116">
        <v>2019271</v>
      </c>
      <c r="E5116" t="s">
        <v>236</v>
      </c>
      <c r="F5116" t="s">
        <v>214</v>
      </c>
      <c r="G5116" t="s">
        <v>215</v>
      </c>
      <c r="H5116">
        <v>2</v>
      </c>
      <c r="I5116">
        <v>2018</v>
      </c>
      <c r="J5116">
        <v>2</v>
      </c>
      <c r="L5116">
        <v>23114516</v>
      </c>
      <c r="M5116">
        <v>5</v>
      </c>
      <c r="P5116" s="29">
        <f t="shared" si="210"/>
        <v>0.66666666666666663</v>
      </c>
    </row>
    <row r="5117" spans="1:16" hidden="1" x14ac:dyDescent="0.25">
      <c r="A5117">
        <v>192463289</v>
      </c>
      <c r="B5117">
        <v>803401</v>
      </c>
      <c r="C5117" t="s">
        <v>318</v>
      </c>
      <c r="D5117">
        <v>2004752</v>
      </c>
      <c r="E5117" t="s">
        <v>290</v>
      </c>
      <c r="F5117" t="s">
        <v>214</v>
      </c>
      <c r="G5117" t="s">
        <v>215</v>
      </c>
      <c r="H5117">
        <v>2</v>
      </c>
      <c r="I5117">
        <v>2018</v>
      </c>
      <c r="J5117">
        <v>2</v>
      </c>
      <c r="L5117">
        <v>23115876</v>
      </c>
      <c r="M5117">
        <v>4.2</v>
      </c>
      <c r="P5117" s="29">
        <f t="shared" si="210"/>
        <v>0.53333333333333333</v>
      </c>
    </row>
    <row r="5118" spans="1:16" hidden="1" x14ac:dyDescent="0.25">
      <c r="A5118">
        <v>192463289</v>
      </c>
      <c r="B5118">
        <v>803401</v>
      </c>
      <c r="C5118" t="s">
        <v>318</v>
      </c>
      <c r="D5118">
        <v>2004586</v>
      </c>
      <c r="E5118" t="s">
        <v>325</v>
      </c>
      <c r="F5118" t="s">
        <v>214</v>
      </c>
      <c r="G5118" t="s">
        <v>215</v>
      </c>
      <c r="H5118">
        <v>2</v>
      </c>
      <c r="I5118">
        <v>2019</v>
      </c>
      <c r="J5118">
        <v>1</v>
      </c>
      <c r="L5118">
        <v>23124771</v>
      </c>
      <c r="M5118">
        <v>4.3</v>
      </c>
      <c r="P5118" s="29">
        <f t="shared" si="210"/>
        <v>0.54999999999999993</v>
      </c>
    </row>
    <row r="5119" spans="1:16" hidden="1" x14ac:dyDescent="0.25">
      <c r="A5119">
        <v>192463289</v>
      </c>
      <c r="B5119">
        <v>803401</v>
      </c>
      <c r="C5119" t="s">
        <v>318</v>
      </c>
      <c r="D5119">
        <v>2021679</v>
      </c>
      <c r="E5119" t="s">
        <v>259</v>
      </c>
      <c r="F5119" t="s">
        <v>214</v>
      </c>
      <c r="G5119" t="s">
        <v>215</v>
      </c>
      <c r="H5119">
        <v>2</v>
      </c>
      <c r="I5119">
        <v>2019</v>
      </c>
      <c r="J5119">
        <v>1</v>
      </c>
      <c r="L5119">
        <v>23122095</v>
      </c>
      <c r="M5119">
        <v>6.1</v>
      </c>
      <c r="P5119" s="29">
        <f t="shared" si="210"/>
        <v>0.85</v>
      </c>
    </row>
    <row r="5120" spans="1:16" hidden="1" x14ac:dyDescent="0.25">
      <c r="A5120">
        <v>192463289</v>
      </c>
      <c r="B5120">
        <v>803401</v>
      </c>
      <c r="C5120" t="s">
        <v>318</v>
      </c>
      <c r="D5120">
        <v>2021787</v>
      </c>
      <c r="E5120" t="s">
        <v>292</v>
      </c>
      <c r="F5120" t="s">
        <v>214</v>
      </c>
      <c r="G5120" t="s">
        <v>215</v>
      </c>
      <c r="H5120">
        <v>3</v>
      </c>
      <c r="I5120">
        <v>2019</v>
      </c>
      <c r="J5120">
        <v>1</v>
      </c>
      <c r="L5120">
        <v>23119964</v>
      </c>
      <c r="M5120">
        <v>3.8</v>
      </c>
      <c r="P5120" s="29">
        <f t="shared" si="210"/>
        <v>0.46666666666666662</v>
      </c>
    </row>
    <row r="5121" spans="1:16" hidden="1" x14ac:dyDescent="0.25">
      <c r="A5121">
        <v>192463289</v>
      </c>
      <c r="B5121">
        <v>803401</v>
      </c>
      <c r="C5121" t="s">
        <v>318</v>
      </c>
      <c r="D5121">
        <v>2021591</v>
      </c>
      <c r="E5121" t="s">
        <v>240</v>
      </c>
      <c r="F5121" t="s">
        <v>214</v>
      </c>
      <c r="G5121" t="s">
        <v>215</v>
      </c>
      <c r="H5121">
        <v>2</v>
      </c>
      <c r="I5121">
        <v>2019</v>
      </c>
      <c r="J5121">
        <v>1</v>
      </c>
      <c r="L5121">
        <v>23120225</v>
      </c>
      <c r="M5121">
        <v>5.8</v>
      </c>
      <c r="P5121" s="29">
        <f t="shared" si="210"/>
        <v>0.79999999999999993</v>
      </c>
    </row>
    <row r="5122" spans="1:16" hidden="1" x14ac:dyDescent="0.25">
      <c r="A5122">
        <v>192463289</v>
      </c>
      <c r="B5122">
        <v>803401</v>
      </c>
      <c r="C5122" t="s">
        <v>318</v>
      </c>
      <c r="D5122">
        <v>2019272</v>
      </c>
      <c r="E5122" t="s">
        <v>249</v>
      </c>
      <c r="F5122" t="s">
        <v>214</v>
      </c>
      <c r="G5122" t="s">
        <v>215</v>
      </c>
      <c r="H5122">
        <v>2</v>
      </c>
      <c r="I5122">
        <v>2019</v>
      </c>
      <c r="J5122">
        <v>1</v>
      </c>
      <c r="L5122">
        <v>23120698</v>
      </c>
      <c r="M5122">
        <v>4.4000000000000004</v>
      </c>
      <c r="P5122" s="29">
        <f t="shared" si="210"/>
        <v>0.56666666666666676</v>
      </c>
    </row>
    <row r="5123" spans="1:16" hidden="1" x14ac:dyDescent="0.25">
      <c r="A5123">
        <v>192463289</v>
      </c>
      <c r="B5123">
        <v>803401</v>
      </c>
      <c r="C5123" t="s">
        <v>318</v>
      </c>
      <c r="D5123">
        <v>2004587</v>
      </c>
      <c r="E5123" t="s">
        <v>288</v>
      </c>
      <c r="F5123" t="s">
        <v>214</v>
      </c>
      <c r="G5123" t="s">
        <v>215</v>
      </c>
      <c r="H5123">
        <v>2</v>
      </c>
      <c r="I5123">
        <v>2019</v>
      </c>
      <c r="J5123">
        <v>1</v>
      </c>
      <c r="L5123">
        <v>23124772</v>
      </c>
      <c r="M5123">
        <v>5.0999999999999996</v>
      </c>
      <c r="P5123" s="29">
        <f t="shared" si="210"/>
        <v>0.68333333333333324</v>
      </c>
    </row>
    <row r="5124" spans="1:16" hidden="1" x14ac:dyDescent="0.25">
      <c r="A5124">
        <v>192463289</v>
      </c>
      <c r="B5124">
        <v>803401</v>
      </c>
      <c r="C5124" t="s">
        <v>318</v>
      </c>
      <c r="D5124">
        <v>2004597</v>
      </c>
      <c r="E5124" t="s">
        <v>279</v>
      </c>
      <c r="F5124" t="s">
        <v>214</v>
      </c>
      <c r="G5124" t="s">
        <v>215</v>
      </c>
      <c r="H5124">
        <v>1</v>
      </c>
      <c r="I5124">
        <v>2019</v>
      </c>
      <c r="J5124">
        <v>2</v>
      </c>
      <c r="L5124">
        <v>23129794</v>
      </c>
      <c r="P5124" s="29" t="str">
        <f t="shared" si="210"/>
        <v>NULL</v>
      </c>
    </row>
    <row r="5125" spans="1:16" hidden="1" x14ac:dyDescent="0.25">
      <c r="A5125">
        <v>192463289</v>
      </c>
      <c r="B5125">
        <v>803401</v>
      </c>
      <c r="C5125" t="s">
        <v>318</v>
      </c>
      <c r="D5125">
        <v>2021631</v>
      </c>
      <c r="E5125" t="s">
        <v>302</v>
      </c>
      <c r="F5125" t="s">
        <v>214</v>
      </c>
      <c r="G5125" t="s">
        <v>215</v>
      </c>
      <c r="H5125">
        <v>1</v>
      </c>
      <c r="I5125">
        <v>2019</v>
      </c>
      <c r="J5125">
        <v>2</v>
      </c>
      <c r="L5125">
        <v>23129790</v>
      </c>
      <c r="P5125" s="29" t="str">
        <f t="shared" si="210"/>
        <v>NULL</v>
      </c>
    </row>
    <row r="5126" spans="1:16" hidden="1" x14ac:dyDescent="0.25">
      <c r="A5126">
        <v>192463289</v>
      </c>
      <c r="B5126">
        <v>803401</v>
      </c>
      <c r="C5126" t="s">
        <v>318</v>
      </c>
      <c r="D5126">
        <v>2021744</v>
      </c>
      <c r="E5126" t="s">
        <v>262</v>
      </c>
      <c r="F5126" t="s">
        <v>214</v>
      </c>
      <c r="G5126" t="s">
        <v>215</v>
      </c>
      <c r="H5126">
        <v>1</v>
      </c>
      <c r="I5126">
        <v>2019</v>
      </c>
      <c r="J5126">
        <v>2</v>
      </c>
      <c r="L5126">
        <v>23120240</v>
      </c>
      <c r="P5126" s="29" t="str">
        <f t="shared" si="210"/>
        <v>NULL</v>
      </c>
    </row>
    <row r="5127" spans="1:16" hidden="1" x14ac:dyDescent="0.25">
      <c r="A5127">
        <v>192463289</v>
      </c>
      <c r="B5127">
        <v>803401</v>
      </c>
      <c r="C5127" t="s">
        <v>318</v>
      </c>
      <c r="D5127">
        <v>2024921</v>
      </c>
      <c r="E5127" t="s">
        <v>225</v>
      </c>
      <c r="F5127" t="s">
        <v>214</v>
      </c>
      <c r="G5127" t="s">
        <v>215</v>
      </c>
      <c r="H5127">
        <v>1</v>
      </c>
      <c r="I5127">
        <v>2019</v>
      </c>
      <c r="J5127">
        <v>2</v>
      </c>
      <c r="L5127">
        <v>23129804</v>
      </c>
      <c r="P5127" s="29" t="str">
        <f t="shared" si="210"/>
        <v>NULL</v>
      </c>
    </row>
    <row r="5128" spans="1:16" hidden="1" x14ac:dyDescent="0.25">
      <c r="A5128">
        <v>192463289</v>
      </c>
      <c r="B5128">
        <v>803401</v>
      </c>
      <c r="C5128" t="s">
        <v>318</v>
      </c>
      <c r="D5128">
        <v>2021787</v>
      </c>
      <c r="E5128" t="s">
        <v>292</v>
      </c>
      <c r="F5128" t="s">
        <v>214</v>
      </c>
      <c r="G5128" t="s">
        <v>215</v>
      </c>
      <c r="H5128">
        <v>1</v>
      </c>
      <c r="I5128">
        <v>2019</v>
      </c>
      <c r="J5128">
        <v>2</v>
      </c>
      <c r="L5128">
        <v>23129787</v>
      </c>
      <c r="P5128" s="29" t="str">
        <f t="shared" si="210"/>
        <v>NULL</v>
      </c>
    </row>
    <row r="5129" spans="1:16" hidden="1" x14ac:dyDescent="0.25">
      <c r="A5129">
        <v>192463289</v>
      </c>
      <c r="B5129">
        <v>803401</v>
      </c>
      <c r="C5129" t="s">
        <v>318</v>
      </c>
      <c r="D5129">
        <v>2024862</v>
      </c>
      <c r="E5129" t="s">
        <v>289</v>
      </c>
      <c r="F5129" t="s">
        <v>214</v>
      </c>
      <c r="G5129" t="s">
        <v>215</v>
      </c>
      <c r="H5129">
        <v>1</v>
      </c>
      <c r="I5129">
        <v>2019</v>
      </c>
      <c r="J5129">
        <v>2</v>
      </c>
      <c r="L5129">
        <v>23129788</v>
      </c>
      <c r="P5129" s="29" t="str">
        <f t="shared" si="210"/>
        <v>NULL</v>
      </c>
    </row>
    <row r="5130" spans="1:16" hidden="1" x14ac:dyDescent="0.25">
      <c r="A5130">
        <v>192463289</v>
      </c>
      <c r="B5130">
        <v>803401</v>
      </c>
      <c r="C5130" t="s">
        <v>318</v>
      </c>
      <c r="D5130">
        <v>2024863</v>
      </c>
      <c r="E5130" t="s">
        <v>304</v>
      </c>
      <c r="F5130" t="s">
        <v>214</v>
      </c>
      <c r="G5130" t="s">
        <v>215</v>
      </c>
      <c r="H5130">
        <v>1</v>
      </c>
      <c r="I5130">
        <v>2019</v>
      </c>
      <c r="J5130">
        <v>2</v>
      </c>
      <c r="L5130">
        <v>23129796</v>
      </c>
      <c r="P5130" s="29" t="str">
        <f t="shared" si="210"/>
        <v>NULL</v>
      </c>
    </row>
    <row r="5131" spans="1:16" hidden="1" x14ac:dyDescent="0.25">
      <c r="A5131">
        <v>192464560</v>
      </c>
      <c r="B5131">
        <v>803401</v>
      </c>
      <c r="C5131" t="s">
        <v>318</v>
      </c>
      <c r="D5131">
        <v>2005118</v>
      </c>
      <c r="E5131" t="s">
        <v>223</v>
      </c>
      <c r="F5131" t="s">
        <v>214</v>
      </c>
      <c r="G5131" t="s">
        <v>215</v>
      </c>
      <c r="H5131">
        <v>2</v>
      </c>
      <c r="I5131">
        <v>2016</v>
      </c>
      <c r="J5131">
        <v>1</v>
      </c>
      <c r="L5131">
        <v>23081294</v>
      </c>
      <c r="M5131">
        <v>4.2</v>
      </c>
      <c r="P5131" s="29">
        <f t="shared" si="210"/>
        <v>0.53333333333333333</v>
      </c>
    </row>
    <row r="5132" spans="1:16" hidden="1" x14ac:dyDescent="0.25">
      <c r="A5132">
        <v>192464560</v>
      </c>
      <c r="B5132">
        <v>803401</v>
      </c>
      <c r="C5132" t="s">
        <v>318</v>
      </c>
      <c r="D5132">
        <v>2021754</v>
      </c>
      <c r="E5132" t="s">
        <v>216</v>
      </c>
      <c r="F5132" t="s">
        <v>214</v>
      </c>
      <c r="G5132" t="s">
        <v>215</v>
      </c>
      <c r="H5132">
        <v>2</v>
      </c>
      <c r="I5132">
        <v>2016</v>
      </c>
      <c r="J5132">
        <v>1</v>
      </c>
      <c r="L5132">
        <v>23081097</v>
      </c>
      <c r="M5132">
        <v>5.7</v>
      </c>
      <c r="P5132" s="29">
        <f t="shared" si="210"/>
        <v>0.78333333333333333</v>
      </c>
    </row>
    <row r="5133" spans="1:16" hidden="1" x14ac:dyDescent="0.25">
      <c r="A5133">
        <v>192464560</v>
      </c>
      <c r="B5133">
        <v>803401</v>
      </c>
      <c r="C5133" t="s">
        <v>318</v>
      </c>
      <c r="D5133">
        <v>2005102</v>
      </c>
      <c r="E5133" t="s">
        <v>218</v>
      </c>
      <c r="F5133" t="s">
        <v>214</v>
      </c>
      <c r="G5133" t="s">
        <v>215</v>
      </c>
      <c r="H5133">
        <v>2</v>
      </c>
      <c r="I5133">
        <v>2016</v>
      </c>
      <c r="J5133">
        <v>1</v>
      </c>
      <c r="L5133">
        <v>23081383</v>
      </c>
      <c r="M5133">
        <v>6</v>
      </c>
      <c r="P5133" s="29">
        <f t="shared" si="210"/>
        <v>0.83333333333333337</v>
      </c>
    </row>
    <row r="5134" spans="1:16" hidden="1" x14ac:dyDescent="0.25">
      <c r="A5134">
        <v>192464560</v>
      </c>
      <c r="B5134">
        <v>803401</v>
      </c>
      <c r="C5134" t="s">
        <v>318</v>
      </c>
      <c r="D5134">
        <v>2005099</v>
      </c>
      <c r="E5134" t="s">
        <v>217</v>
      </c>
      <c r="F5134" t="s">
        <v>214</v>
      </c>
      <c r="G5134" t="s">
        <v>215</v>
      </c>
      <c r="H5134">
        <v>2</v>
      </c>
      <c r="I5134">
        <v>2016</v>
      </c>
      <c r="J5134">
        <v>1</v>
      </c>
      <c r="L5134">
        <v>23081376</v>
      </c>
      <c r="M5134">
        <v>4.8</v>
      </c>
      <c r="P5134" s="29">
        <f t="shared" si="210"/>
        <v>0.6333333333333333</v>
      </c>
    </row>
    <row r="5135" spans="1:16" hidden="1" x14ac:dyDescent="0.25">
      <c r="A5135">
        <v>192464560</v>
      </c>
      <c r="B5135">
        <v>803401</v>
      </c>
      <c r="C5135" t="s">
        <v>318</v>
      </c>
      <c r="D5135">
        <v>2021600</v>
      </c>
      <c r="E5135" t="s">
        <v>219</v>
      </c>
      <c r="F5135" t="s">
        <v>214</v>
      </c>
      <c r="G5135" t="s">
        <v>215</v>
      </c>
      <c r="H5135">
        <v>2</v>
      </c>
      <c r="I5135">
        <v>2016</v>
      </c>
      <c r="J5135">
        <v>1</v>
      </c>
      <c r="L5135">
        <v>23081081</v>
      </c>
      <c r="M5135">
        <v>5.8</v>
      </c>
      <c r="P5135" s="29">
        <f t="shared" si="210"/>
        <v>0.79999999999999993</v>
      </c>
    </row>
    <row r="5136" spans="1:16" hidden="1" x14ac:dyDescent="0.25">
      <c r="A5136">
        <v>192464560</v>
      </c>
      <c r="B5136">
        <v>803401</v>
      </c>
      <c r="C5136" t="s">
        <v>318</v>
      </c>
      <c r="D5136">
        <v>2004098</v>
      </c>
      <c r="E5136" t="s">
        <v>213</v>
      </c>
      <c r="F5136" t="s">
        <v>214</v>
      </c>
      <c r="G5136" t="s">
        <v>215</v>
      </c>
      <c r="H5136">
        <v>2</v>
      </c>
      <c r="I5136">
        <v>2016</v>
      </c>
      <c r="J5136">
        <v>1</v>
      </c>
      <c r="L5136">
        <v>23081501</v>
      </c>
      <c r="M5136">
        <v>5.5</v>
      </c>
      <c r="P5136" s="29">
        <f t="shared" si="210"/>
        <v>0.75</v>
      </c>
    </row>
    <row r="5137" spans="1:16" hidden="1" x14ac:dyDescent="0.25">
      <c r="A5137">
        <v>192464560</v>
      </c>
      <c r="B5137">
        <v>803401</v>
      </c>
      <c r="C5137" t="s">
        <v>318</v>
      </c>
      <c r="D5137">
        <v>2005117</v>
      </c>
      <c r="E5137" t="s">
        <v>220</v>
      </c>
      <c r="F5137" t="s">
        <v>214</v>
      </c>
      <c r="G5137" t="s">
        <v>215</v>
      </c>
      <c r="H5137">
        <v>4</v>
      </c>
      <c r="I5137">
        <v>2016</v>
      </c>
      <c r="J5137">
        <v>2</v>
      </c>
      <c r="L5137">
        <v>23084475</v>
      </c>
      <c r="P5137" s="29" t="str">
        <f t="shared" si="210"/>
        <v>DRP</v>
      </c>
    </row>
    <row r="5138" spans="1:16" hidden="1" x14ac:dyDescent="0.25">
      <c r="A5138">
        <v>192464560</v>
      </c>
      <c r="B5138">
        <v>803401</v>
      </c>
      <c r="C5138" t="s">
        <v>318</v>
      </c>
      <c r="D5138">
        <v>2004112</v>
      </c>
      <c r="E5138" t="s">
        <v>244</v>
      </c>
      <c r="F5138" t="s">
        <v>214</v>
      </c>
      <c r="G5138" t="s">
        <v>215</v>
      </c>
      <c r="H5138">
        <v>4</v>
      </c>
      <c r="I5138">
        <v>2016</v>
      </c>
      <c r="J5138">
        <v>2</v>
      </c>
      <c r="L5138">
        <v>23085510</v>
      </c>
      <c r="P5138" s="29" t="str">
        <f t="shared" si="210"/>
        <v>DRP</v>
      </c>
    </row>
    <row r="5139" spans="1:16" hidden="1" x14ac:dyDescent="0.25">
      <c r="A5139">
        <v>192464560</v>
      </c>
      <c r="B5139">
        <v>803401</v>
      </c>
      <c r="C5139" t="s">
        <v>318</v>
      </c>
      <c r="D5139">
        <v>2004112</v>
      </c>
      <c r="E5139" t="s">
        <v>244</v>
      </c>
      <c r="F5139" t="s">
        <v>214</v>
      </c>
      <c r="G5139" t="s">
        <v>215</v>
      </c>
      <c r="H5139">
        <v>2</v>
      </c>
      <c r="I5139">
        <v>2016</v>
      </c>
      <c r="J5139">
        <v>2</v>
      </c>
      <c r="L5139">
        <v>23085510</v>
      </c>
      <c r="M5139">
        <v>4.9000000000000004</v>
      </c>
      <c r="P5139" s="29">
        <f t="shared" si="210"/>
        <v>0.65</v>
      </c>
    </row>
    <row r="5140" spans="1:16" hidden="1" x14ac:dyDescent="0.25">
      <c r="A5140">
        <v>192464560</v>
      </c>
      <c r="B5140">
        <v>803401</v>
      </c>
      <c r="C5140" t="s">
        <v>318</v>
      </c>
      <c r="D5140">
        <v>2021580</v>
      </c>
      <c r="E5140" t="s">
        <v>241</v>
      </c>
      <c r="F5140" t="s">
        <v>214</v>
      </c>
      <c r="G5140" t="s">
        <v>215</v>
      </c>
      <c r="H5140">
        <v>2</v>
      </c>
      <c r="I5140">
        <v>2016</v>
      </c>
      <c r="J5140">
        <v>2</v>
      </c>
      <c r="L5140">
        <v>23086826</v>
      </c>
      <c r="M5140">
        <v>4</v>
      </c>
      <c r="P5140" s="29">
        <f t="shared" si="210"/>
        <v>0.5</v>
      </c>
    </row>
    <row r="5141" spans="1:16" hidden="1" x14ac:dyDescent="0.25">
      <c r="A5141">
        <v>192464560</v>
      </c>
      <c r="B5141">
        <v>803401</v>
      </c>
      <c r="C5141" t="s">
        <v>318</v>
      </c>
      <c r="D5141">
        <v>2021602</v>
      </c>
      <c r="E5141" t="s">
        <v>242</v>
      </c>
      <c r="F5141" t="s">
        <v>214</v>
      </c>
      <c r="G5141" t="s">
        <v>215</v>
      </c>
      <c r="H5141">
        <v>3</v>
      </c>
      <c r="I5141">
        <v>2016</v>
      </c>
      <c r="J5141">
        <v>2</v>
      </c>
      <c r="L5141">
        <v>23086747</v>
      </c>
      <c r="M5141">
        <v>3.6</v>
      </c>
      <c r="P5141" s="29">
        <f t="shared" si="210"/>
        <v>0.43333333333333335</v>
      </c>
    </row>
    <row r="5142" spans="1:16" hidden="1" x14ac:dyDescent="0.25">
      <c r="A5142">
        <v>192464560</v>
      </c>
      <c r="B5142">
        <v>803401</v>
      </c>
      <c r="C5142" t="s">
        <v>318</v>
      </c>
      <c r="D5142">
        <v>2021756</v>
      </c>
      <c r="E5142" t="s">
        <v>253</v>
      </c>
      <c r="F5142" t="s">
        <v>214</v>
      </c>
      <c r="G5142" t="s">
        <v>215</v>
      </c>
      <c r="H5142">
        <v>2</v>
      </c>
      <c r="I5142">
        <v>2016</v>
      </c>
      <c r="J5142">
        <v>2</v>
      </c>
      <c r="L5142">
        <v>23086834</v>
      </c>
      <c r="M5142">
        <v>4.5</v>
      </c>
      <c r="P5142" s="29">
        <f t="shared" si="210"/>
        <v>0.58333333333333337</v>
      </c>
    </row>
    <row r="5143" spans="1:16" hidden="1" x14ac:dyDescent="0.25">
      <c r="A5143">
        <v>192464560</v>
      </c>
      <c r="B5143">
        <v>803401</v>
      </c>
      <c r="C5143" t="s">
        <v>318</v>
      </c>
      <c r="D5143">
        <v>2005117</v>
      </c>
      <c r="E5143" t="s">
        <v>220</v>
      </c>
      <c r="F5143" t="s">
        <v>214</v>
      </c>
      <c r="G5143" t="s">
        <v>215</v>
      </c>
      <c r="H5143">
        <v>2</v>
      </c>
      <c r="I5143">
        <v>2016</v>
      </c>
      <c r="J5143">
        <v>2</v>
      </c>
      <c r="L5143">
        <v>23084477</v>
      </c>
      <c r="M5143">
        <v>4.7</v>
      </c>
      <c r="P5143" s="29">
        <f t="shared" si="210"/>
        <v>0.6166666666666667</v>
      </c>
    </row>
    <row r="5144" spans="1:16" hidden="1" x14ac:dyDescent="0.25">
      <c r="A5144">
        <v>192464560</v>
      </c>
      <c r="B5144">
        <v>803401</v>
      </c>
      <c r="C5144" t="s">
        <v>318</v>
      </c>
      <c r="D5144">
        <v>2021763</v>
      </c>
      <c r="E5144" t="s">
        <v>298</v>
      </c>
      <c r="F5144" t="s">
        <v>214</v>
      </c>
      <c r="G5144" t="s">
        <v>215</v>
      </c>
      <c r="H5144">
        <v>3</v>
      </c>
      <c r="I5144">
        <v>2016</v>
      </c>
      <c r="J5144">
        <v>2</v>
      </c>
      <c r="L5144">
        <v>23086847</v>
      </c>
      <c r="M5144">
        <v>3.8</v>
      </c>
      <c r="P5144" s="29">
        <f t="shared" si="210"/>
        <v>0.46666666666666662</v>
      </c>
    </row>
    <row r="5145" spans="1:16" hidden="1" x14ac:dyDescent="0.25">
      <c r="A5145">
        <v>192464560</v>
      </c>
      <c r="B5145">
        <v>803401</v>
      </c>
      <c r="C5145" t="s">
        <v>318</v>
      </c>
      <c r="D5145">
        <v>2004116</v>
      </c>
      <c r="E5145" t="s">
        <v>229</v>
      </c>
      <c r="F5145" t="s">
        <v>214</v>
      </c>
      <c r="G5145" t="s">
        <v>215</v>
      </c>
      <c r="H5145">
        <v>2</v>
      </c>
      <c r="I5145">
        <v>2017</v>
      </c>
      <c r="J5145">
        <v>1</v>
      </c>
      <c r="L5145">
        <v>23092375</v>
      </c>
      <c r="M5145">
        <v>6.4</v>
      </c>
      <c r="P5145" s="29">
        <f t="shared" si="210"/>
        <v>0.9</v>
      </c>
    </row>
    <row r="5146" spans="1:16" hidden="1" x14ac:dyDescent="0.25">
      <c r="A5146">
        <v>192464560</v>
      </c>
      <c r="B5146">
        <v>803401</v>
      </c>
      <c r="C5146" t="s">
        <v>318</v>
      </c>
      <c r="D5146">
        <v>2004099</v>
      </c>
      <c r="E5146" t="s">
        <v>245</v>
      </c>
      <c r="F5146" t="s">
        <v>214</v>
      </c>
      <c r="G5146" t="s">
        <v>215</v>
      </c>
      <c r="H5146">
        <v>2</v>
      </c>
      <c r="I5146">
        <v>2017</v>
      </c>
      <c r="J5146">
        <v>1</v>
      </c>
      <c r="L5146">
        <v>23092377</v>
      </c>
      <c r="M5146">
        <v>4.2</v>
      </c>
      <c r="P5146" s="29">
        <f t="shared" si="210"/>
        <v>0.53333333333333333</v>
      </c>
    </row>
    <row r="5147" spans="1:16" hidden="1" x14ac:dyDescent="0.25">
      <c r="A5147">
        <v>192464560</v>
      </c>
      <c r="B5147">
        <v>803401</v>
      </c>
      <c r="C5147" t="s">
        <v>318</v>
      </c>
      <c r="D5147">
        <v>2005120</v>
      </c>
      <c r="E5147" t="s">
        <v>293</v>
      </c>
      <c r="F5147" t="s">
        <v>214</v>
      </c>
      <c r="G5147" t="s">
        <v>215</v>
      </c>
      <c r="H5147">
        <v>2</v>
      </c>
      <c r="I5147">
        <v>2017</v>
      </c>
      <c r="J5147">
        <v>1</v>
      </c>
      <c r="L5147">
        <v>23094177</v>
      </c>
      <c r="M5147">
        <v>5.7</v>
      </c>
      <c r="P5147" s="29">
        <f t="shared" si="210"/>
        <v>0.78333333333333333</v>
      </c>
    </row>
    <row r="5148" spans="1:16" hidden="1" x14ac:dyDescent="0.25">
      <c r="A5148">
        <v>192464560</v>
      </c>
      <c r="B5148">
        <v>803401</v>
      </c>
      <c r="C5148" t="s">
        <v>318</v>
      </c>
      <c r="D5148">
        <v>2021602</v>
      </c>
      <c r="E5148" t="s">
        <v>242</v>
      </c>
      <c r="F5148" t="s">
        <v>214</v>
      </c>
      <c r="G5148" t="s">
        <v>215</v>
      </c>
      <c r="H5148">
        <v>2</v>
      </c>
      <c r="I5148">
        <v>2017</v>
      </c>
      <c r="J5148">
        <v>1</v>
      </c>
      <c r="L5148">
        <v>23095499</v>
      </c>
      <c r="M5148">
        <v>5.2</v>
      </c>
      <c r="P5148" s="29">
        <f t="shared" si="210"/>
        <v>0.70000000000000007</v>
      </c>
    </row>
    <row r="5149" spans="1:16" hidden="1" x14ac:dyDescent="0.25">
      <c r="A5149">
        <v>192464560</v>
      </c>
      <c r="B5149">
        <v>803401</v>
      </c>
      <c r="C5149" t="s">
        <v>318</v>
      </c>
      <c r="D5149">
        <v>2021763</v>
      </c>
      <c r="E5149" t="s">
        <v>298</v>
      </c>
      <c r="F5149" t="s">
        <v>214</v>
      </c>
      <c r="G5149" t="s">
        <v>215</v>
      </c>
      <c r="H5149">
        <v>2</v>
      </c>
      <c r="I5149">
        <v>2017</v>
      </c>
      <c r="J5149">
        <v>1</v>
      </c>
      <c r="L5149">
        <v>23091987</v>
      </c>
      <c r="M5149">
        <v>5</v>
      </c>
      <c r="P5149" s="29">
        <f t="shared" si="210"/>
        <v>0.66666666666666663</v>
      </c>
    </row>
    <row r="5150" spans="1:16" hidden="1" x14ac:dyDescent="0.25">
      <c r="A5150">
        <v>192464560</v>
      </c>
      <c r="B5150">
        <v>803401</v>
      </c>
      <c r="C5150" t="s">
        <v>318</v>
      </c>
      <c r="D5150">
        <v>2021874</v>
      </c>
      <c r="E5150" t="s">
        <v>226</v>
      </c>
      <c r="F5150" t="s">
        <v>214</v>
      </c>
      <c r="G5150" t="s">
        <v>215</v>
      </c>
      <c r="H5150">
        <v>3</v>
      </c>
      <c r="I5150">
        <v>2017</v>
      </c>
      <c r="J5150">
        <v>2</v>
      </c>
      <c r="L5150">
        <v>23101602</v>
      </c>
      <c r="M5150">
        <v>3</v>
      </c>
      <c r="P5150" s="29">
        <f t="shared" si="210"/>
        <v>0.33333333333333331</v>
      </c>
    </row>
    <row r="5151" spans="1:16" hidden="1" x14ac:dyDescent="0.25">
      <c r="A5151">
        <v>192464560</v>
      </c>
      <c r="B5151">
        <v>803401</v>
      </c>
      <c r="C5151" t="s">
        <v>318</v>
      </c>
      <c r="D5151">
        <v>2005131</v>
      </c>
      <c r="E5151" t="s">
        <v>228</v>
      </c>
      <c r="F5151" t="s">
        <v>214</v>
      </c>
      <c r="G5151" t="s">
        <v>215</v>
      </c>
      <c r="H5151">
        <v>2</v>
      </c>
      <c r="I5151">
        <v>2017</v>
      </c>
      <c r="J5151">
        <v>2</v>
      </c>
      <c r="L5151">
        <v>23097528</v>
      </c>
      <c r="M5151">
        <v>4.5</v>
      </c>
      <c r="P5151" s="29">
        <f t="shared" si="210"/>
        <v>0.58333333333333337</v>
      </c>
    </row>
    <row r="5152" spans="1:16" hidden="1" x14ac:dyDescent="0.25">
      <c r="A5152">
        <v>192464560</v>
      </c>
      <c r="B5152">
        <v>803401</v>
      </c>
      <c r="C5152" t="s">
        <v>318</v>
      </c>
      <c r="D5152">
        <v>2019271</v>
      </c>
      <c r="E5152" t="s">
        <v>236</v>
      </c>
      <c r="F5152" t="s">
        <v>214</v>
      </c>
      <c r="G5152" t="s">
        <v>215</v>
      </c>
      <c r="H5152">
        <v>2</v>
      </c>
      <c r="I5152">
        <v>2017</v>
      </c>
      <c r="J5152">
        <v>2</v>
      </c>
      <c r="L5152">
        <v>23097908</v>
      </c>
      <c r="M5152">
        <v>6.5</v>
      </c>
      <c r="P5152" s="29">
        <f t="shared" si="210"/>
        <v>0.91666666666666663</v>
      </c>
    </row>
    <row r="5153" spans="1:16" hidden="1" x14ac:dyDescent="0.25">
      <c r="A5153">
        <v>192464560</v>
      </c>
      <c r="B5153">
        <v>803401</v>
      </c>
      <c r="C5153" t="s">
        <v>318</v>
      </c>
      <c r="D5153">
        <v>2021596</v>
      </c>
      <c r="E5153" t="s">
        <v>294</v>
      </c>
      <c r="F5153" t="s">
        <v>214</v>
      </c>
      <c r="G5153" t="s">
        <v>215</v>
      </c>
      <c r="H5153">
        <v>3</v>
      </c>
      <c r="I5153">
        <v>2017</v>
      </c>
      <c r="J5153">
        <v>2</v>
      </c>
      <c r="L5153">
        <v>23101186</v>
      </c>
      <c r="M5153">
        <v>3.3</v>
      </c>
      <c r="P5153" s="29">
        <f t="shared" si="210"/>
        <v>0.3833333333333333</v>
      </c>
    </row>
    <row r="5154" spans="1:16" hidden="1" x14ac:dyDescent="0.25">
      <c r="A5154">
        <v>192464560</v>
      </c>
      <c r="B5154">
        <v>803401</v>
      </c>
      <c r="C5154" t="s">
        <v>318</v>
      </c>
      <c r="D5154">
        <v>2021638</v>
      </c>
      <c r="E5154" t="s">
        <v>250</v>
      </c>
      <c r="F5154" t="s">
        <v>214</v>
      </c>
      <c r="G5154" t="s">
        <v>215</v>
      </c>
      <c r="H5154">
        <v>3</v>
      </c>
      <c r="I5154">
        <v>2017</v>
      </c>
      <c r="J5154">
        <v>2</v>
      </c>
      <c r="L5154">
        <v>23101182</v>
      </c>
      <c r="M5154">
        <v>3</v>
      </c>
      <c r="P5154" s="29">
        <f t="shared" si="210"/>
        <v>0.33333333333333331</v>
      </c>
    </row>
    <row r="5155" spans="1:16" hidden="1" x14ac:dyDescent="0.25">
      <c r="A5155">
        <v>192464560</v>
      </c>
      <c r="B5155">
        <v>803401</v>
      </c>
      <c r="C5155" t="s">
        <v>318</v>
      </c>
      <c r="D5155">
        <v>2021874</v>
      </c>
      <c r="E5155" t="s">
        <v>226</v>
      </c>
      <c r="F5155" t="s">
        <v>214</v>
      </c>
      <c r="G5155" t="s">
        <v>215</v>
      </c>
      <c r="H5155">
        <v>2</v>
      </c>
      <c r="I5155">
        <v>2018</v>
      </c>
      <c r="J5155">
        <v>1</v>
      </c>
      <c r="L5155">
        <v>23107712</v>
      </c>
      <c r="M5155">
        <v>4.7</v>
      </c>
      <c r="P5155" s="29">
        <f t="shared" si="210"/>
        <v>0.6166666666666667</v>
      </c>
    </row>
    <row r="5156" spans="1:16" hidden="1" x14ac:dyDescent="0.25">
      <c r="A5156">
        <v>192464560</v>
      </c>
      <c r="B5156">
        <v>803401</v>
      </c>
      <c r="C5156" t="s">
        <v>318</v>
      </c>
      <c r="D5156">
        <v>2021638</v>
      </c>
      <c r="E5156" t="s">
        <v>250</v>
      </c>
      <c r="F5156" t="s">
        <v>214</v>
      </c>
      <c r="G5156" t="s">
        <v>215</v>
      </c>
      <c r="H5156">
        <v>2</v>
      </c>
      <c r="I5156">
        <v>2018</v>
      </c>
      <c r="J5156">
        <v>1</v>
      </c>
      <c r="L5156">
        <v>23108054</v>
      </c>
      <c r="M5156">
        <v>5</v>
      </c>
      <c r="P5156" s="29">
        <f t="shared" si="210"/>
        <v>0.66666666666666663</v>
      </c>
    </row>
    <row r="5157" spans="1:16" hidden="1" x14ac:dyDescent="0.25">
      <c r="A5157">
        <v>192464560</v>
      </c>
      <c r="B5157">
        <v>803401</v>
      </c>
      <c r="C5157" t="s">
        <v>318</v>
      </c>
      <c r="D5157">
        <v>2021596</v>
      </c>
      <c r="E5157" t="s">
        <v>294</v>
      </c>
      <c r="F5157" t="s">
        <v>214</v>
      </c>
      <c r="G5157" t="s">
        <v>215</v>
      </c>
      <c r="H5157">
        <v>2</v>
      </c>
      <c r="I5157">
        <v>2018</v>
      </c>
      <c r="J5157">
        <v>1</v>
      </c>
      <c r="L5157">
        <v>23108100</v>
      </c>
      <c r="M5157">
        <v>4.0999999999999996</v>
      </c>
      <c r="P5157" s="29">
        <f t="shared" si="210"/>
        <v>0.51666666666666661</v>
      </c>
    </row>
    <row r="5158" spans="1:16" hidden="1" x14ac:dyDescent="0.25">
      <c r="A5158">
        <v>192464560</v>
      </c>
      <c r="B5158">
        <v>803401</v>
      </c>
      <c r="C5158" t="s">
        <v>318</v>
      </c>
      <c r="D5158">
        <v>2024862</v>
      </c>
      <c r="E5158" t="s">
        <v>289</v>
      </c>
      <c r="F5158" t="s">
        <v>214</v>
      </c>
      <c r="G5158" t="s">
        <v>215</v>
      </c>
      <c r="H5158">
        <v>2</v>
      </c>
      <c r="I5158">
        <v>2018</v>
      </c>
      <c r="J5158">
        <v>1</v>
      </c>
      <c r="L5158">
        <v>23107752</v>
      </c>
      <c r="M5158">
        <v>5.7</v>
      </c>
      <c r="P5158" s="29">
        <f t="shared" ref="P5158:P5179" si="211">IF(AND(ISNUMBER(M5158),H5158&lt;&gt;4),(M5158-1)/6,IF(H5158=4,"DRP",IF(AND(H5158=3,M5158="NA"),"BAD",IF(AND(H5158=2),"CVL",IF(AND(H5158=1,ISBLANK(M5158)),"NULL","UNK")))))</f>
        <v>0.78333333333333333</v>
      </c>
    </row>
    <row r="5159" spans="1:16" hidden="1" x14ac:dyDescent="0.25">
      <c r="A5159">
        <v>192464560</v>
      </c>
      <c r="B5159">
        <v>803401</v>
      </c>
      <c r="C5159" t="s">
        <v>318</v>
      </c>
      <c r="D5159">
        <v>2021993</v>
      </c>
      <c r="E5159" t="s">
        <v>256</v>
      </c>
      <c r="F5159" t="s">
        <v>214</v>
      </c>
      <c r="G5159" t="s">
        <v>215</v>
      </c>
      <c r="H5159">
        <v>2</v>
      </c>
      <c r="I5159">
        <v>2018</v>
      </c>
      <c r="J5159">
        <v>1</v>
      </c>
      <c r="L5159">
        <v>23107716</v>
      </c>
      <c r="M5159">
        <v>4</v>
      </c>
      <c r="P5159" s="29">
        <f t="shared" si="211"/>
        <v>0.5</v>
      </c>
    </row>
    <row r="5160" spans="1:16" hidden="1" x14ac:dyDescent="0.25">
      <c r="A5160">
        <v>192464560</v>
      </c>
      <c r="B5160">
        <v>803401</v>
      </c>
      <c r="C5160" t="s">
        <v>318</v>
      </c>
      <c r="D5160">
        <v>2021781</v>
      </c>
      <c r="E5160" t="s">
        <v>235</v>
      </c>
      <c r="F5160" t="s">
        <v>214</v>
      </c>
      <c r="G5160" t="s">
        <v>215</v>
      </c>
      <c r="H5160">
        <v>2</v>
      </c>
      <c r="I5160">
        <v>2018</v>
      </c>
      <c r="J5160">
        <v>1</v>
      </c>
      <c r="L5160">
        <v>23108207</v>
      </c>
      <c r="M5160">
        <v>4.4000000000000004</v>
      </c>
      <c r="P5160" s="29">
        <f t="shared" si="211"/>
        <v>0.56666666666666676</v>
      </c>
    </row>
    <row r="5161" spans="1:16" hidden="1" x14ac:dyDescent="0.25">
      <c r="A5161">
        <v>192464560</v>
      </c>
      <c r="B5161">
        <v>803401</v>
      </c>
      <c r="C5161" t="s">
        <v>318</v>
      </c>
      <c r="D5161">
        <v>2019272</v>
      </c>
      <c r="E5161" t="s">
        <v>249</v>
      </c>
      <c r="F5161" t="s">
        <v>214</v>
      </c>
      <c r="G5161" t="s">
        <v>215</v>
      </c>
      <c r="H5161">
        <v>2</v>
      </c>
      <c r="I5161">
        <v>2018</v>
      </c>
      <c r="J5161">
        <v>2</v>
      </c>
      <c r="L5161">
        <v>23114562</v>
      </c>
      <c r="M5161">
        <v>5.9</v>
      </c>
      <c r="P5161" s="29">
        <f t="shared" si="211"/>
        <v>0.81666666666666676</v>
      </c>
    </row>
    <row r="5162" spans="1:16" hidden="1" x14ac:dyDescent="0.25">
      <c r="A5162">
        <v>192464560</v>
      </c>
      <c r="B5162">
        <v>803401</v>
      </c>
      <c r="C5162" t="s">
        <v>318</v>
      </c>
      <c r="D5162">
        <v>2021750</v>
      </c>
      <c r="E5162" t="s">
        <v>296</v>
      </c>
      <c r="F5162" t="s">
        <v>214</v>
      </c>
      <c r="G5162" t="s">
        <v>215</v>
      </c>
      <c r="H5162">
        <v>2</v>
      </c>
      <c r="I5162">
        <v>2018</v>
      </c>
      <c r="J5162">
        <v>2</v>
      </c>
      <c r="L5162">
        <v>23115845</v>
      </c>
      <c r="M5162">
        <v>5.3</v>
      </c>
      <c r="P5162" s="29">
        <f t="shared" si="211"/>
        <v>0.71666666666666667</v>
      </c>
    </row>
    <row r="5163" spans="1:16" hidden="1" x14ac:dyDescent="0.25">
      <c r="A5163">
        <v>192464560</v>
      </c>
      <c r="B5163">
        <v>803401</v>
      </c>
      <c r="C5163" t="s">
        <v>318</v>
      </c>
      <c r="D5163">
        <v>2021640</v>
      </c>
      <c r="E5163" t="s">
        <v>227</v>
      </c>
      <c r="F5163" t="s">
        <v>214</v>
      </c>
      <c r="G5163" t="s">
        <v>215</v>
      </c>
      <c r="H5163">
        <v>2</v>
      </c>
      <c r="I5163">
        <v>2018</v>
      </c>
      <c r="J5163">
        <v>2</v>
      </c>
      <c r="L5163">
        <v>23116289</v>
      </c>
      <c r="M5163">
        <v>4.4000000000000004</v>
      </c>
      <c r="P5163" s="29">
        <f t="shared" si="211"/>
        <v>0.56666666666666676</v>
      </c>
    </row>
    <row r="5164" spans="1:16" hidden="1" x14ac:dyDescent="0.25">
      <c r="A5164">
        <v>192464560</v>
      </c>
      <c r="B5164">
        <v>803401</v>
      </c>
      <c r="C5164" t="s">
        <v>318</v>
      </c>
      <c r="D5164">
        <v>2021725</v>
      </c>
      <c r="E5164" t="s">
        <v>257</v>
      </c>
      <c r="F5164" t="s">
        <v>214</v>
      </c>
      <c r="G5164" t="s">
        <v>215</v>
      </c>
      <c r="H5164">
        <v>2</v>
      </c>
      <c r="I5164">
        <v>2018</v>
      </c>
      <c r="J5164">
        <v>2</v>
      </c>
      <c r="L5164">
        <v>23115854</v>
      </c>
      <c r="M5164">
        <v>5</v>
      </c>
      <c r="P5164" s="29">
        <f t="shared" si="211"/>
        <v>0.66666666666666663</v>
      </c>
    </row>
    <row r="5165" spans="1:16" hidden="1" x14ac:dyDescent="0.25">
      <c r="A5165">
        <v>192464560</v>
      </c>
      <c r="B5165">
        <v>803401</v>
      </c>
      <c r="C5165" t="s">
        <v>318</v>
      </c>
      <c r="D5165">
        <v>2004752</v>
      </c>
      <c r="E5165" t="s">
        <v>290</v>
      </c>
      <c r="F5165" t="s">
        <v>214</v>
      </c>
      <c r="G5165" t="s">
        <v>215</v>
      </c>
      <c r="H5165">
        <v>3</v>
      </c>
      <c r="I5165">
        <v>2018</v>
      </c>
      <c r="J5165">
        <v>2</v>
      </c>
      <c r="L5165">
        <v>23115876</v>
      </c>
      <c r="M5165">
        <v>3.9</v>
      </c>
      <c r="P5165" s="29">
        <f t="shared" si="211"/>
        <v>0.48333333333333334</v>
      </c>
    </row>
    <row r="5166" spans="1:16" hidden="1" x14ac:dyDescent="0.25">
      <c r="A5166">
        <v>192464560</v>
      </c>
      <c r="B5166">
        <v>803401</v>
      </c>
      <c r="C5166" t="s">
        <v>318</v>
      </c>
      <c r="D5166">
        <v>2004752</v>
      </c>
      <c r="E5166" t="s">
        <v>290</v>
      </c>
      <c r="F5166" t="s">
        <v>214</v>
      </c>
      <c r="G5166" t="s">
        <v>215</v>
      </c>
      <c r="H5166">
        <v>3</v>
      </c>
      <c r="I5166">
        <v>2019</v>
      </c>
      <c r="J5166">
        <v>1</v>
      </c>
      <c r="L5166">
        <v>23123926</v>
      </c>
      <c r="M5166">
        <v>2.8</v>
      </c>
      <c r="P5166" s="29">
        <f t="shared" si="211"/>
        <v>0.3</v>
      </c>
    </row>
    <row r="5167" spans="1:16" hidden="1" x14ac:dyDescent="0.25">
      <c r="A5167">
        <v>192464560</v>
      </c>
      <c r="B5167">
        <v>803401</v>
      </c>
      <c r="C5167" t="s">
        <v>318</v>
      </c>
      <c r="D5167">
        <v>2004586</v>
      </c>
      <c r="E5167" t="s">
        <v>325</v>
      </c>
      <c r="F5167" t="s">
        <v>214</v>
      </c>
      <c r="G5167" t="s">
        <v>215</v>
      </c>
      <c r="H5167">
        <v>2</v>
      </c>
      <c r="I5167">
        <v>2019</v>
      </c>
      <c r="J5167">
        <v>1</v>
      </c>
      <c r="L5167">
        <v>23124771</v>
      </c>
      <c r="M5167">
        <v>5.0999999999999996</v>
      </c>
      <c r="P5167" s="29">
        <f t="shared" si="211"/>
        <v>0.68333333333333324</v>
      </c>
    </row>
    <row r="5168" spans="1:16" hidden="1" x14ac:dyDescent="0.25">
      <c r="A5168">
        <v>192464560</v>
      </c>
      <c r="B5168">
        <v>803401</v>
      </c>
      <c r="C5168" t="s">
        <v>318</v>
      </c>
      <c r="D5168">
        <v>2021679</v>
      </c>
      <c r="E5168" t="s">
        <v>259</v>
      </c>
      <c r="F5168" t="s">
        <v>214</v>
      </c>
      <c r="G5168" t="s">
        <v>215</v>
      </c>
      <c r="H5168">
        <v>2</v>
      </c>
      <c r="I5168">
        <v>2019</v>
      </c>
      <c r="J5168">
        <v>1</v>
      </c>
      <c r="L5168">
        <v>23122095</v>
      </c>
      <c r="M5168">
        <v>6.3</v>
      </c>
      <c r="P5168" s="29">
        <f t="shared" si="211"/>
        <v>0.8833333333333333</v>
      </c>
    </row>
    <row r="5169" spans="1:16" hidden="1" x14ac:dyDescent="0.25">
      <c r="A5169">
        <v>192464560</v>
      </c>
      <c r="B5169">
        <v>803401</v>
      </c>
      <c r="C5169" t="s">
        <v>318</v>
      </c>
      <c r="D5169">
        <v>2021787</v>
      </c>
      <c r="E5169" t="s">
        <v>292</v>
      </c>
      <c r="F5169" t="s">
        <v>214</v>
      </c>
      <c r="G5169" t="s">
        <v>215</v>
      </c>
      <c r="H5169">
        <v>2</v>
      </c>
      <c r="I5169">
        <v>2019</v>
      </c>
      <c r="J5169">
        <v>1</v>
      </c>
      <c r="L5169">
        <v>23119964</v>
      </c>
      <c r="M5169">
        <v>4.5</v>
      </c>
      <c r="P5169" s="29">
        <f t="shared" si="211"/>
        <v>0.58333333333333337</v>
      </c>
    </row>
    <row r="5170" spans="1:16" hidden="1" x14ac:dyDescent="0.25">
      <c r="A5170">
        <v>192464560</v>
      </c>
      <c r="B5170">
        <v>803401</v>
      </c>
      <c r="C5170" t="s">
        <v>318</v>
      </c>
      <c r="D5170">
        <v>2004586</v>
      </c>
      <c r="E5170" t="s">
        <v>325</v>
      </c>
      <c r="F5170" t="s">
        <v>214</v>
      </c>
      <c r="G5170" t="s">
        <v>215</v>
      </c>
      <c r="H5170">
        <v>4</v>
      </c>
      <c r="I5170">
        <v>2019</v>
      </c>
      <c r="J5170">
        <v>1</v>
      </c>
      <c r="L5170">
        <v>23120017</v>
      </c>
      <c r="P5170" s="29" t="str">
        <f t="shared" si="211"/>
        <v>DRP</v>
      </c>
    </row>
    <row r="5171" spans="1:16" hidden="1" x14ac:dyDescent="0.25">
      <c r="A5171">
        <v>192464560</v>
      </c>
      <c r="B5171">
        <v>803401</v>
      </c>
      <c r="C5171" t="s">
        <v>318</v>
      </c>
      <c r="D5171">
        <v>2021591</v>
      </c>
      <c r="E5171" t="s">
        <v>240</v>
      </c>
      <c r="F5171" t="s">
        <v>214</v>
      </c>
      <c r="G5171" t="s">
        <v>215</v>
      </c>
      <c r="H5171">
        <v>2</v>
      </c>
      <c r="I5171">
        <v>2019</v>
      </c>
      <c r="J5171">
        <v>1</v>
      </c>
      <c r="L5171">
        <v>23120225</v>
      </c>
      <c r="M5171">
        <v>5.9</v>
      </c>
      <c r="P5171" s="29">
        <f t="shared" si="211"/>
        <v>0.81666666666666676</v>
      </c>
    </row>
    <row r="5172" spans="1:16" hidden="1" x14ac:dyDescent="0.25">
      <c r="A5172">
        <v>192464560</v>
      </c>
      <c r="B5172">
        <v>803401</v>
      </c>
      <c r="C5172" t="s">
        <v>318</v>
      </c>
      <c r="D5172">
        <v>2004591</v>
      </c>
      <c r="E5172" t="s">
        <v>271</v>
      </c>
      <c r="F5172" t="s">
        <v>214</v>
      </c>
      <c r="G5172" t="s">
        <v>215</v>
      </c>
      <c r="H5172">
        <v>2</v>
      </c>
      <c r="I5172">
        <v>2019</v>
      </c>
      <c r="J5172">
        <v>1</v>
      </c>
      <c r="L5172">
        <v>23120027</v>
      </c>
      <c r="M5172">
        <v>6.1</v>
      </c>
      <c r="P5172" s="29">
        <f t="shared" si="211"/>
        <v>0.85</v>
      </c>
    </row>
    <row r="5173" spans="1:16" hidden="1" x14ac:dyDescent="0.25">
      <c r="A5173">
        <v>192464560</v>
      </c>
      <c r="B5173">
        <v>803401</v>
      </c>
      <c r="C5173" t="s">
        <v>318</v>
      </c>
      <c r="D5173">
        <v>2004752</v>
      </c>
      <c r="E5173" t="s">
        <v>290</v>
      </c>
      <c r="F5173" t="s">
        <v>214</v>
      </c>
      <c r="G5173" t="s">
        <v>215</v>
      </c>
      <c r="H5173">
        <v>1</v>
      </c>
      <c r="I5173">
        <v>2019</v>
      </c>
      <c r="J5173">
        <v>2</v>
      </c>
      <c r="L5173">
        <v>23120030</v>
      </c>
      <c r="P5173" s="29" t="str">
        <f t="shared" si="211"/>
        <v>NULL</v>
      </c>
    </row>
    <row r="5174" spans="1:16" hidden="1" x14ac:dyDescent="0.25">
      <c r="A5174">
        <v>192464560</v>
      </c>
      <c r="B5174">
        <v>803401</v>
      </c>
      <c r="C5174" t="s">
        <v>318</v>
      </c>
      <c r="D5174">
        <v>2021865</v>
      </c>
      <c r="E5174" t="s">
        <v>301</v>
      </c>
      <c r="F5174" t="s">
        <v>214</v>
      </c>
      <c r="G5174" t="s">
        <v>215</v>
      </c>
      <c r="H5174">
        <v>1</v>
      </c>
      <c r="I5174">
        <v>2019</v>
      </c>
      <c r="J5174">
        <v>2</v>
      </c>
      <c r="L5174">
        <v>23130441</v>
      </c>
      <c r="P5174" s="29" t="str">
        <f t="shared" si="211"/>
        <v>NULL</v>
      </c>
    </row>
    <row r="5175" spans="1:16" hidden="1" x14ac:dyDescent="0.25">
      <c r="A5175">
        <v>192464560</v>
      </c>
      <c r="B5175">
        <v>803401</v>
      </c>
      <c r="C5175" t="s">
        <v>318</v>
      </c>
      <c r="D5175">
        <v>2021615</v>
      </c>
      <c r="E5175" t="s">
        <v>255</v>
      </c>
      <c r="F5175" t="s">
        <v>214</v>
      </c>
      <c r="G5175" t="s">
        <v>215</v>
      </c>
      <c r="H5175">
        <v>1</v>
      </c>
      <c r="I5175">
        <v>2019</v>
      </c>
      <c r="J5175">
        <v>2</v>
      </c>
      <c r="L5175">
        <v>23129300</v>
      </c>
      <c r="P5175" s="29" t="str">
        <f t="shared" si="211"/>
        <v>NULL</v>
      </c>
    </row>
    <row r="5176" spans="1:16" hidden="1" x14ac:dyDescent="0.25">
      <c r="A5176">
        <v>192464560</v>
      </c>
      <c r="B5176">
        <v>803401</v>
      </c>
      <c r="C5176" t="s">
        <v>318</v>
      </c>
      <c r="D5176">
        <v>2021723</v>
      </c>
      <c r="E5176" t="s">
        <v>299</v>
      </c>
      <c r="F5176" t="s">
        <v>214</v>
      </c>
      <c r="G5176" t="s">
        <v>215</v>
      </c>
      <c r="H5176">
        <v>1</v>
      </c>
      <c r="I5176">
        <v>2019</v>
      </c>
      <c r="J5176">
        <v>2</v>
      </c>
      <c r="L5176">
        <v>23129792</v>
      </c>
      <c r="P5176" s="29" t="str">
        <f t="shared" si="211"/>
        <v>NULL</v>
      </c>
    </row>
    <row r="5177" spans="1:16" hidden="1" x14ac:dyDescent="0.25">
      <c r="A5177">
        <v>192464560</v>
      </c>
      <c r="B5177">
        <v>803401</v>
      </c>
      <c r="C5177" t="s">
        <v>318</v>
      </c>
      <c r="D5177">
        <v>2021631</v>
      </c>
      <c r="E5177" t="s">
        <v>302</v>
      </c>
      <c r="F5177" t="s">
        <v>214</v>
      </c>
      <c r="G5177" t="s">
        <v>215</v>
      </c>
      <c r="H5177">
        <v>1</v>
      </c>
      <c r="I5177">
        <v>2019</v>
      </c>
      <c r="J5177">
        <v>2</v>
      </c>
      <c r="L5177">
        <v>23129790</v>
      </c>
      <c r="P5177" s="29" t="str">
        <f t="shared" si="211"/>
        <v>NULL</v>
      </c>
    </row>
    <row r="5178" spans="1:16" hidden="1" x14ac:dyDescent="0.25">
      <c r="A5178">
        <v>192464560</v>
      </c>
      <c r="B5178">
        <v>803401</v>
      </c>
      <c r="C5178" t="s">
        <v>318</v>
      </c>
      <c r="D5178">
        <v>2004587</v>
      </c>
      <c r="E5178" t="s">
        <v>288</v>
      </c>
      <c r="F5178" t="s">
        <v>214</v>
      </c>
      <c r="G5178" t="s">
        <v>215</v>
      </c>
      <c r="H5178">
        <v>1</v>
      </c>
      <c r="I5178">
        <v>2019</v>
      </c>
      <c r="J5178">
        <v>2</v>
      </c>
      <c r="L5178">
        <v>23130319</v>
      </c>
      <c r="P5178" s="29" t="str">
        <f t="shared" si="211"/>
        <v>NULL</v>
      </c>
    </row>
    <row r="5179" spans="1:16" hidden="1" x14ac:dyDescent="0.25">
      <c r="A5179">
        <v>192464560</v>
      </c>
      <c r="B5179">
        <v>803401</v>
      </c>
      <c r="C5179" t="s">
        <v>318</v>
      </c>
      <c r="D5179">
        <v>2021744</v>
      </c>
      <c r="E5179" t="s">
        <v>262</v>
      </c>
      <c r="F5179" t="s">
        <v>214</v>
      </c>
      <c r="G5179" t="s">
        <v>215</v>
      </c>
      <c r="H5179">
        <v>4</v>
      </c>
      <c r="I5179">
        <v>2019</v>
      </c>
      <c r="J5179">
        <v>2</v>
      </c>
      <c r="L5179">
        <v>23120240</v>
      </c>
      <c r="P5179" s="29" t="str">
        <f t="shared" si="211"/>
        <v>DRP</v>
      </c>
    </row>
    <row r="5180" spans="1:16" hidden="1" x14ac:dyDescent="0.25">
      <c r="A5180">
        <v>192525144</v>
      </c>
      <c r="B5180">
        <v>803401</v>
      </c>
      <c r="C5180" t="s">
        <v>318</v>
      </c>
      <c r="D5180">
        <v>2005118</v>
      </c>
      <c r="E5180" t="s">
        <v>223</v>
      </c>
      <c r="F5180" t="s">
        <v>214</v>
      </c>
      <c r="G5180" t="s">
        <v>215</v>
      </c>
      <c r="H5180">
        <v>2</v>
      </c>
      <c r="I5180">
        <v>2015</v>
      </c>
      <c r="J5180">
        <v>1</v>
      </c>
      <c r="L5180">
        <v>23066498</v>
      </c>
      <c r="M5180">
        <v>4.8</v>
      </c>
      <c r="P5180" s="29">
        <f t="shared" ref="P5180:P5192" si="212">IF(AND(ISNUMBER(M5180),H5180&lt;&gt;4,N5180&lt;&gt;"X"),(M5180-1)/6,IF(H5180=4,"DRP",IF(AND(H5180=3,M5180="NA"),"BAD",IF(AND(H5180=2),"CVL",IF(AND(H5180=1,ISBLANK(M5180)),"NULL","UNK")))))</f>
        <v>0.6333333333333333</v>
      </c>
    </row>
    <row r="5181" spans="1:16" hidden="1" x14ac:dyDescent="0.25">
      <c r="A5181">
        <v>192525144</v>
      </c>
      <c r="B5181">
        <v>803401</v>
      </c>
      <c r="C5181" t="s">
        <v>318</v>
      </c>
      <c r="D5181">
        <v>2021600</v>
      </c>
      <c r="E5181" t="s">
        <v>219</v>
      </c>
      <c r="F5181" t="s">
        <v>214</v>
      </c>
      <c r="G5181" t="s">
        <v>215</v>
      </c>
      <c r="H5181">
        <v>2</v>
      </c>
      <c r="I5181">
        <v>2015</v>
      </c>
      <c r="J5181">
        <v>1</v>
      </c>
      <c r="L5181">
        <v>23066439</v>
      </c>
      <c r="M5181">
        <v>4</v>
      </c>
      <c r="P5181" s="29">
        <f t="shared" si="212"/>
        <v>0.5</v>
      </c>
    </row>
    <row r="5182" spans="1:16" hidden="1" x14ac:dyDescent="0.25">
      <c r="A5182">
        <v>192525144</v>
      </c>
      <c r="B5182">
        <v>803401</v>
      </c>
      <c r="C5182" t="s">
        <v>318</v>
      </c>
      <c r="D5182">
        <v>2005102</v>
      </c>
      <c r="E5182" t="s">
        <v>218</v>
      </c>
      <c r="F5182" t="s">
        <v>214</v>
      </c>
      <c r="G5182" t="s">
        <v>215</v>
      </c>
      <c r="H5182">
        <v>2</v>
      </c>
      <c r="I5182">
        <v>2015</v>
      </c>
      <c r="J5182">
        <v>1</v>
      </c>
      <c r="L5182">
        <v>23066492</v>
      </c>
      <c r="M5182">
        <v>4.0999999999999996</v>
      </c>
      <c r="P5182" s="29">
        <f t="shared" si="212"/>
        <v>0.51666666666666661</v>
      </c>
    </row>
    <row r="5183" spans="1:16" hidden="1" x14ac:dyDescent="0.25">
      <c r="A5183">
        <v>192525144</v>
      </c>
      <c r="B5183">
        <v>803401</v>
      </c>
      <c r="C5183" t="s">
        <v>318</v>
      </c>
      <c r="D5183">
        <v>2005099</v>
      </c>
      <c r="E5183" t="s">
        <v>217</v>
      </c>
      <c r="F5183" t="s">
        <v>214</v>
      </c>
      <c r="G5183" t="s">
        <v>215</v>
      </c>
      <c r="H5183">
        <v>2</v>
      </c>
      <c r="I5183">
        <v>2015</v>
      </c>
      <c r="J5183">
        <v>1</v>
      </c>
      <c r="L5183">
        <v>23066430</v>
      </c>
      <c r="M5183">
        <v>5.5</v>
      </c>
      <c r="P5183" s="29">
        <f t="shared" si="212"/>
        <v>0.75</v>
      </c>
    </row>
    <row r="5184" spans="1:16" hidden="1" x14ac:dyDescent="0.25">
      <c r="A5184">
        <v>192525144</v>
      </c>
      <c r="B5184">
        <v>803401</v>
      </c>
      <c r="C5184" t="s">
        <v>318</v>
      </c>
      <c r="D5184">
        <v>2021754</v>
      </c>
      <c r="E5184" t="s">
        <v>216</v>
      </c>
      <c r="F5184" t="s">
        <v>214</v>
      </c>
      <c r="G5184" t="s">
        <v>215</v>
      </c>
      <c r="H5184">
        <v>3</v>
      </c>
      <c r="I5184">
        <v>2015</v>
      </c>
      <c r="J5184">
        <v>1</v>
      </c>
      <c r="L5184">
        <v>23066478</v>
      </c>
      <c r="M5184">
        <v>2.9</v>
      </c>
      <c r="P5184" s="29">
        <f t="shared" si="212"/>
        <v>0.31666666666666665</v>
      </c>
    </row>
    <row r="5185" spans="1:16" hidden="1" x14ac:dyDescent="0.25">
      <c r="A5185">
        <v>192525144</v>
      </c>
      <c r="B5185">
        <v>803401</v>
      </c>
      <c r="C5185" t="s">
        <v>318</v>
      </c>
      <c r="D5185">
        <v>2004098</v>
      </c>
      <c r="E5185" t="s">
        <v>213</v>
      </c>
      <c r="F5185" t="s">
        <v>214</v>
      </c>
      <c r="G5185" t="s">
        <v>215</v>
      </c>
      <c r="H5185">
        <v>2</v>
      </c>
      <c r="I5185">
        <v>2015</v>
      </c>
      <c r="J5185">
        <v>1</v>
      </c>
      <c r="L5185">
        <v>23066523</v>
      </c>
      <c r="M5185">
        <v>6</v>
      </c>
      <c r="P5185" s="29">
        <f t="shared" si="212"/>
        <v>0.83333333333333337</v>
      </c>
    </row>
    <row r="5186" spans="1:16" hidden="1" x14ac:dyDescent="0.25">
      <c r="A5186">
        <v>192525144</v>
      </c>
      <c r="B5186">
        <v>803401</v>
      </c>
      <c r="C5186" t="s">
        <v>318</v>
      </c>
      <c r="D5186">
        <v>2004112</v>
      </c>
      <c r="E5186" t="s">
        <v>244</v>
      </c>
      <c r="F5186" t="s">
        <v>214</v>
      </c>
      <c r="G5186" t="s">
        <v>215</v>
      </c>
      <c r="H5186">
        <v>4</v>
      </c>
      <c r="I5186">
        <v>2015</v>
      </c>
      <c r="J5186">
        <v>2</v>
      </c>
      <c r="L5186">
        <v>23073231</v>
      </c>
      <c r="P5186" s="29" t="str">
        <f t="shared" si="212"/>
        <v>DRP</v>
      </c>
    </row>
    <row r="5187" spans="1:16" hidden="1" x14ac:dyDescent="0.25">
      <c r="A5187">
        <v>192525144</v>
      </c>
      <c r="B5187">
        <v>803401</v>
      </c>
      <c r="C5187" t="s">
        <v>318</v>
      </c>
      <c r="D5187">
        <v>2004116</v>
      </c>
      <c r="E5187" t="s">
        <v>229</v>
      </c>
      <c r="F5187" t="s">
        <v>214</v>
      </c>
      <c r="G5187" t="s">
        <v>215</v>
      </c>
      <c r="H5187">
        <v>4</v>
      </c>
      <c r="I5187">
        <v>2015</v>
      </c>
      <c r="J5187">
        <v>2</v>
      </c>
      <c r="L5187">
        <v>23073043</v>
      </c>
      <c r="P5187" s="29" t="str">
        <f t="shared" si="212"/>
        <v>DRP</v>
      </c>
    </row>
    <row r="5188" spans="1:16" hidden="1" x14ac:dyDescent="0.25">
      <c r="A5188">
        <v>192525144</v>
      </c>
      <c r="B5188">
        <v>803401</v>
      </c>
      <c r="C5188" t="s">
        <v>318</v>
      </c>
      <c r="D5188">
        <v>2005117</v>
      </c>
      <c r="E5188" t="s">
        <v>220</v>
      </c>
      <c r="F5188" t="s">
        <v>214</v>
      </c>
      <c r="G5188" t="s">
        <v>215</v>
      </c>
      <c r="H5188">
        <v>4</v>
      </c>
      <c r="I5188">
        <v>2015</v>
      </c>
      <c r="J5188">
        <v>2</v>
      </c>
      <c r="L5188">
        <v>23070387</v>
      </c>
      <c r="P5188" s="29" t="str">
        <f t="shared" si="212"/>
        <v>DRP</v>
      </c>
    </row>
    <row r="5189" spans="1:16" hidden="1" x14ac:dyDescent="0.25">
      <c r="A5189">
        <v>192525144</v>
      </c>
      <c r="B5189">
        <v>803401</v>
      </c>
      <c r="C5189" t="s">
        <v>318</v>
      </c>
      <c r="D5189">
        <v>2005131</v>
      </c>
      <c r="E5189" t="s">
        <v>228</v>
      </c>
      <c r="F5189" t="s">
        <v>214</v>
      </c>
      <c r="G5189" t="s">
        <v>215</v>
      </c>
      <c r="H5189">
        <v>4</v>
      </c>
      <c r="I5189">
        <v>2015</v>
      </c>
      <c r="J5189">
        <v>2</v>
      </c>
      <c r="L5189">
        <v>23070707</v>
      </c>
      <c r="P5189" s="29" t="str">
        <f t="shared" si="212"/>
        <v>DRP</v>
      </c>
    </row>
    <row r="5190" spans="1:16" hidden="1" x14ac:dyDescent="0.25">
      <c r="A5190">
        <v>192525144</v>
      </c>
      <c r="B5190">
        <v>803401</v>
      </c>
      <c r="C5190" t="s">
        <v>318</v>
      </c>
      <c r="D5190">
        <v>2021580</v>
      </c>
      <c r="E5190" t="s">
        <v>241</v>
      </c>
      <c r="F5190" t="s">
        <v>214</v>
      </c>
      <c r="G5190" t="s">
        <v>215</v>
      </c>
      <c r="H5190">
        <v>4</v>
      </c>
      <c r="I5190">
        <v>2015</v>
      </c>
      <c r="J5190">
        <v>2</v>
      </c>
      <c r="L5190">
        <v>23072000</v>
      </c>
      <c r="M5190">
        <v>1.8</v>
      </c>
      <c r="P5190" s="29" t="str">
        <f t="shared" si="212"/>
        <v>DRP</v>
      </c>
    </row>
    <row r="5191" spans="1:16" hidden="1" x14ac:dyDescent="0.25">
      <c r="A5191">
        <v>192525144</v>
      </c>
      <c r="B5191">
        <v>803401</v>
      </c>
      <c r="C5191" t="s">
        <v>318</v>
      </c>
      <c r="D5191">
        <v>2021602</v>
      </c>
      <c r="E5191" t="s">
        <v>242</v>
      </c>
      <c r="F5191" t="s">
        <v>214</v>
      </c>
      <c r="G5191" t="s">
        <v>215</v>
      </c>
      <c r="H5191">
        <v>4</v>
      </c>
      <c r="I5191">
        <v>2015</v>
      </c>
      <c r="J5191">
        <v>2</v>
      </c>
      <c r="L5191">
        <v>23072005</v>
      </c>
      <c r="M5191">
        <v>3.2</v>
      </c>
      <c r="P5191" s="29" t="str">
        <f t="shared" si="212"/>
        <v>DRP</v>
      </c>
    </row>
    <row r="5192" spans="1:16" hidden="1" x14ac:dyDescent="0.25">
      <c r="A5192">
        <v>192525144</v>
      </c>
      <c r="B5192">
        <v>803401</v>
      </c>
      <c r="C5192" t="s">
        <v>318</v>
      </c>
      <c r="D5192">
        <v>2021754</v>
      </c>
      <c r="E5192" t="s">
        <v>216</v>
      </c>
      <c r="F5192" t="s">
        <v>214</v>
      </c>
      <c r="G5192" t="s">
        <v>215</v>
      </c>
      <c r="H5192">
        <v>4</v>
      </c>
      <c r="I5192">
        <v>2015</v>
      </c>
      <c r="J5192">
        <v>2</v>
      </c>
      <c r="L5192">
        <v>23074125</v>
      </c>
      <c r="P5192" s="29" t="str">
        <f t="shared" si="212"/>
        <v>DRP</v>
      </c>
    </row>
    <row r="5193" spans="1:16" hidden="1" x14ac:dyDescent="0.25">
      <c r="A5193">
        <v>192525144</v>
      </c>
      <c r="B5193">
        <v>803401</v>
      </c>
      <c r="C5193" t="s">
        <v>318</v>
      </c>
      <c r="D5193">
        <v>2019271</v>
      </c>
      <c r="E5193" t="s">
        <v>236</v>
      </c>
      <c r="F5193" t="s">
        <v>214</v>
      </c>
      <c r="G5193" t="s">
        <v>215</v>
      </c>
      <c r="H5193">
        <v>2</v>
      </c>
      <c r="I5193">
        <v>2018</v>
      </c>
      <c r="J5193">
        <v>1</v>
      </c>
      <c r="L5193">
        <v>23104639</v>
      </c>
      <c r="M5193">
        <v>5.3</v>
      </c>
      <c r="P5193" s="29">
        <f t="shared" ref="P5193:P5218" si="213">IF(AND(ISNUMBER(M5193),H5193&lt;&gt;4),(M5193-1)/6,IF(H5193=4,"DRP",IF(AND(H5193=3,M5193="NA"),"BAD",IF(AND(H5193=2),"CVL",IF(AND(H5193=1,ISBLANK(M5193)),"NULL","UNK")))))</f>
        <v>0.71666666666666667</v>
      </c>
    </row>
    <row r="5194" spans="1:16" hidden="1" x14ac:dyDescent="0.25">
      <c r="A5194">
        <v>192525144</v>
      </c>
      <c r="B5194">
        <v>803401</v>
      </c>
      <c r="C5194" t="s">
        <v>318</v>
      </c>
      <c r="D5194">
        <v>2019272</v>
      </c>
      <c r="E5194" t="s">
        <v>249</v>
      </c>
      <c r="F5194" t="s">
        <v>214</v>
      </c>
      <c r="G5194" t="s">
        <v>215</v>
      </c>
      <c r="H5194">
        <v>3</v>
      </c>
      <c r="I5194">
        <v>2018</v>
      </c>
      <c r="J5194">
        <v>2</v>
      </c>
      <c r="L5194">
        <v>23115032</v>
      </c>
      <c r="M5194">
        <v>2.6</v>
      </c>
      <c r="P5194" s="29">
        <f t="shared" si="213"/>
        <v>0.26666666666666666</v>
      </c>
    </row>
    <row r="5195" spans="1:16" hidden="1" x14ac:dyDescent="0.25">
      <c r="A5195">
        <v>192547849</v>
      </c>
      <c r="B5195">
        <v>803403</v>
      </c>
      <c r="C5195" t="s">
        <v>224</v>
      </c>
      <c r="D5195">
        <v>2004172</v>
      </c>
      <c r="E5195" t="s">
        <v>213</v>
      </c>
      <c r="F5195" t="s">
        <v>214</v>
      </c>
      <c r="G5195" t="s">
        <v>215</v>
      </c>
      <c r="H5195">
        <v>2</v>
      </c>
      <c r="I5195">
        <v>2016</v>
      </c>
      <c r="J5195">
        <v>1</v>
      </c>
      <c r="L5195">
        <v>23078276</v>
      </c>
      <c r="M5195">
        <v>6.5</v>
      </c>
      <c r="P5195" s="29">
        <f t="shared" si="213"/>
        <v>0.91666666666666663</v>
      </c>
    </row>
    <row r="5196" spans="1:16" hidden="1" x14ac:dyDescent="0.25">
      <c r="A5196">
        <v>192547849</v>
      </c>
      <c r="B5196">
        <v>803403</v>
      </c>
      <c r="C5196" t="s">
        <v>224</v>
      </c>
      <c r="D5196">
        <v>2005108</v>
      </c>
      <c r="E5196" t="s">
        <v>217</v>
      </c>
      <c r="F5196" t="s">
        <v>214</v>
      </c>
      <c r="G5196" t="s">
        <v>215</v>
      </c>
      <c r="H5196">
        <v>2</v>
      </c>
      <c r="I5196">
        <v>2016</v>
      </c>
      <c r="J5196">
        <v>1</v>
      </c>
      <c r="L5196">
        <v>23078550</v>
      </c>
      <c r="M5196">
        <v>5</v>
      </c>
      <c r="P5196" s="29">
        <f t="shared" si="213"/>
        <v>0.66666666666666663</v>
      </c>
    </row>
    <row r="5197" spans="1:16" hidden="1" x14ac:dyDescent="0.25">
      <c r="A5197">
        <v>192547849</v>
      </c>
      <c r="B5197">
        <v>803403</v>
      </c>
      <c r="C5197" t="s">
        <v>224</v>
      </c>
      <c r="D5197">
        <v>2005111</v>
      </c>
      <c r="E5197" t="s">
        <v>218</v>
      </c>
      <c r="F5197" t="s">
        <v>214</v>
      </c>
      <c r="G5197" t="s">
        <v>215</v>
      </c>
      <c r="H5197">
        <v>2</v>
      </c>
      <c r="I5197">
        <v>2016</v>
      </c>
      <c r="J5197">
        <v>1</v>
      </c>
      <c r="L5197">
        <v>23078557</v>
      </c>
      <c r="M5197">
        <v>5.3</v>
      </c>
      <c r="P5197" s="29">
        <f t="shared" si="213"/>
        <v>0.71666666666666667</v>
      </c>
    </row>
    <row r="5198" spans="1:16" hidden="1" x14ac:dyDescent="0.25">
      <c r="A5198">
        <v>192547849</v>
      </c>
      <c r="B5198">
        <v>803403</v>
      </c>
      <c r="C5198" t="s">
        <v>224</v>
      </c>
      <c r="D5198">
        <v>2005125</v>
      </c>
      <c r="E5198" t="s">
        <v>223</v>
      </c>
      <c r="F5198" t="s">
        <v>214</v>
      </c>
      <c r="G5198" t="s">
        <v>215</v>
      </c>
      <c r="H5198">
        <v>2</v>
      </c>
      <c r="I5198">
        <v>2016</v>
      </c>
      <c r="J5198">
        <v>1</v>
      </c>
      <c r="L5198">
        <v>23078449</v>
      </c>
      <c r="M5198">
        <v>4</v>
      </c>
      <c r="P5198" s="29">
        <f t="shared" si="213"/>
        <v>0.5</v>
      </c>
    </row>
    <row r="5199" spans="1:16" hidden="1" x14ac:dyDescent="0.25">
      <c r="A5199">
        <v>192547849</v>
      </c>
      <c r="B5199">
        <v>803403</v>
      </c>
      <c r="C5199" t="s">
        <v>224</v>
      </c>
      <c r="D5199">
        <v>2021879</v>
      </c>
      <c r="E5199" t="s">
        <v>219</v>
      </c>
      <c r="F5199" t="s">
        <v>214</v>
      </c>
      <c r="G5199" t="s">
        <v>215</v>
      </c>
      <c r="H5199">
        <v>2</v>
      </c>
      <c r="I5199">
        <v>2016</v>
      </c>
      <c r="J5199">
        <v>1</v>
      </c>
      <c r="L5199">
        <v>23078551</v>
      </c>
      <c r="M5199">
        <v>4.2</v>
      </c>
      <c r="P5199" s="29">
        <f t="shared" si="213"/>
        <v>0.53333333333333333</v>
      </c>
    </row>
    <row r="5200" spans="1:16" hidden="1" x14ac:dyDescent="0.25">
      <c r="A5200">
        <v>192547849</v>
      </c>
      <c r="B5200">
        <v>803403</v>
      </c>
      <c r="C5200" t="s">
        <v>224</v>
      </c>
      <c r="D5200">
        <v>2021900</v>
      </c>
      <c r="E5200" t="s">
        <v>216</v>
      </c>
      <c r="F5200" t="s">
        <v>214</v>
      </c>
      <c r="G5200" t="s">
        <v>215</v>
      </c>
      <c r="H5200">
        <v>2</v>
      </c>
      <c r="I5200">
        <v>2016</v>
      </c>
      <c r="J5200">
        <v>1</v>
      </c>
      <c r="L5200">
        <v>23078554</v>
      </c>
      <c r="M5200">
        <v>6.1</v>
      </c>
      <c r="P5200" s="29">
        <f t="shared" si="213"/>
        <v>0.85</v>
      </c>
    </row>
    <row r="5201" spans="1:16" hidden="1" x14ac:dyDescent="0.25">
      <c r="A5201">
        <v>192547849</v>
      </c>
      <c r="B5201">
        <v>803403</v>
      </c>
      <c r="C5201" t="s">
        <v>224</v>
      </c>
      <c r="D5201">
        <v>2021994</v>
      </c>
      <c r="E5201" t="s">
        <v>298</v>
      </c>
      <c r="F5201" t="s">
        <v>214</v>
      </c>
      <c r="G5201" t="s">
        <v>215</v>
      </c>
      <c r="H5201">
        <v>3</v>
      </c>
      <c r="I5201">
        <v>2016</v>
      </c>
      <c r="J5201">
        <v>2</v>
      </c>
      <c r="L5201">
        <v>23086007</v>
      </c>
      <c r="M5201" t="s">
        <v>221</v>
      </c>
      <c r="P5201" s="29" t="str">
        <f t="shared" si="213"/>
        <v>BAD</v>
      </c>
    </row>
    <row r="5202" spans="1:16" hidden="1" x14ac:dyDescent="0.25">
      <c r="A5202">
        <v>192547849</v>
      </c>
      <c r="B5202">
        <v>803403</v>
      </c>
      <c r="C5202" t="s">
        <v>224</v>
      </c>
      <c r="D5202">
        <v>2021901</v>
      </c>
      <c r="E5202" t="s">
        <v>253</v>
      </c>
      <c r="F5202" t="s">
        <v>214</v>
      </c>
      <c r="G5202" t="s">
        <v>215</v>
      </c>
      <c r="H5202">
        <v>3</v>
      </c>
      <c r="I5202">
        <v>2016</v>
      </c>
      <c r="J5202">
        <v>2</v>
      </c>
      <c r="L5202">
        <v>23086001</v>
      </c>
      <c r="M5202">
        <v>3.1</v>
      </c>
      <c r="P5202" s="29">
        <f t="shared" si="213"/>
        <v>0.35000000000000003</v>
      </c>
    </row>
    <row r="5203" spans="1:16" hidden="1" x14ac:dyDescent="0.25">
      <c r="A5203">
        <v>192547849</v>
      </c>
      <c r="B5203">
        <v>803403</v>
      </c>
      <c r="C5203" t="s">
        <v>224</v>
      </c>
      <c r="D5203">
        <v>2021880</v>
      </c>
      <c r="E5203" t="s">
        <v>242</v>
      </c>
      <c r="F5203" t="s">
        <v>214</v>
      </c>
      <c r="G5203" t="s">
        <v>215</v>
      </c>
      <c r="H5203">
        <v>3</v>
      </c>
      <c r="I5203">
        <v>2016</v>
      </c>
      <c r="J5203">
        <v>2</v>
      </c>
      <c r="L5203">
        <v>23085994</v>
      </c>
      <c r="M5203">
        <v>1</v>
      </c>
      <c r="P5203" s="29">
        <f t="shared" si="213"/>
        <v>0</v>
      </c>
    </row>
    <row r="5204" spans="1:16" hidden="1" x14ac:dyDescent="0.25">
      <c r="A5204">
        <v>192547849</v>
      </c>
      <c r="B5204">
        <v>803403</v>
      </c>
      <c r="C5204" t="s">
        <v>224</v>
      </c>
      <c r="D5204">
        <v>2021876</v>
      </c>
      <c r="E5204" t="s">
        <v>241</v>
      </c>
      <c r="F5204" t="s">
        <v>214</v>
      </c>
      <c r="G5204" t="s">
        <v>215</v>
      </c>
      <c r="H5204">
        <v>3</v>
      </c>
      <c r="I5204">
        <v>2016</v>
      </c>
      <c r="J5204">
        <v>2</v>
      </c>
      <c r="L5204">
        <v>23085996</v>
      </c>
      <c r="M5204">
        <v>2.9</v>
      </c>
      <c r="P5204" s="29">
        <f t="shared" si="213"/>
        <v>0.31666666666666665</v>
      </c>
    </row>
    <row r="5205" spans="1:16" hidden="1" x14ac:dyDescent="0.25">
      <c r="A5205">
        <v>192547849</v>
      </c>
      <c r="B5205">
        <v>803403</v>
      </c>
      <c r="C5205" t="s">
        <v>224</v>
      </c>
      <c r="D5205">
        <v>2005124</v>
      </c>
      <c r="E5205" t="s">
        <v>220</v>
      </c>
      <c r="F5205" t="s">
        <v>214</v>
      </c>
      <c r="G5205" t="s">
        <v>215</v>
      </c>
      <c r="H5205">
        <v>3</v>
      </c>
      <c r="I5205">
        <v>2016</v>
      </c>
      <c r="J5205">
        <v>2</v>
      </c>
      <c r="L5205">
        <v>23086006</v>
      </c>
      <c r="M5205">
        <v>2.2000000000000002</v>
      </c>
      <c r="P5205" s="29">
        <f t="shared" si="213"/>
        <v>0.20000000000000004</v>
      </c>
    </row>
    <row r="5206" spans="1:16" hidden="1" x14ac:dyDescent="0.25">
      <c r="A5206">
        <v>192547849</v>
      </c>
      <c r="B5206">
        <v>803403</v>
      </c>
      <c r="C5206" t="s">
        <v>224</v>
      </c>
      <c r="D5206">
        <v>2004186</v>
      </c>
      <c r="E5206" t="s">
        <v>229</v>
      </c>
      <c r="F5206" t="s">
        <v>214</v>
      </c>
      <c r="G5206" t="s">
        <v>215</v>
      </c>
      <c r="H5206">
        <v>3</v>
      </c>
      <c r="I5206">
        <v>2016</v>
      </c>
      <c r="J5206">
        <v>2</v>
      </c>
      <c r="L5206">
        <v>23085272</v>
      </c>
      <c r="M5206" t="s">
        <v>221</v>
      </c>
      <c r="P5206" s="29" t="str">
        <f t="shared" si="213"/>
        <v>BAD</v>
      </c>
    </row>
    <row r="5207" spans="1:16" hidden="1" x14ac:dyDescent="0.25">
      <c r="A5207">
        <v>192547849</v>
      </c>
      <c r="B5207">
        <v>803403</v>
      </c>
      <c r="C5207" t="s">
        <v>224</v>
      </c>
      <c r="D5207">
        <v>2004183</v>
      </c>
      <c r="E5207" t="s">
        <v>244</v>
      </c>
      <c r="F5207" t="s">
        <v>214</v>
      </c>
      <c r="G5207" t="s">
        <v>215</v>
      </c>
      <c r="H5207">
        <v>3</v>
      </c>
      <c r="I5207">
        <v>2016</v>
      </c>
      <c r="J5207">
        <v>2</v>
      </c>
      <c r="L5207">
        <v>23085267</v>
      </c>
      <c r="M5207">
        <v>2</v>
      </c>
      <c r="P5207" s="29">
        <f t="shared" si="213"/>
        <v>0.16666666666666666</v>
      </c>
    </row>
    <row r="5208" spans="1:16" hidden="1" x14ac:dyDescent="0.25">
      <c r="A5208">
        <v>192547849</v>
      </c>
      <c r="B5208">
        <v>803403</v>
      </c>
      <c r="C5208" t="s">
        <v>224</v>
      </c>
      <c r="D5208">
        <v>2021885</v>
      </c>
      <c r="E5208" t="s">
        <v>295</v>
      </c>
      <c r="F5208" t="s">
        <v>214</v>
      </c>
      <c r="G5208" t="s">
        <v>215</v>
      </c>
      <c r="H5208">
        <v>3</v>
      </c>
      <c r="I5208">
        <v>2017</v>
      </c>
      <c r="J5208">
        <v>1</v>
      </c>
      <c r="L5208">
        <v>23094881</v>
      </c>
      <c r="M5208">
        <v>1.1000000000000001</v>
      </c>
      <c r="P5208" s="29">
        <f t="shared" si="213"/>
        <v>1.666666666666668E-2</v>
      </c>
    </row>
    <row r="5209" spans="1:16" hidden="1" x14ac:dyDescent="0.25">
      <c r="A5209">
        <v>192547849</v>
      </c>
      <c r="B5209">
        <v>803403</v>
      </c>
      <c r="C5209" t="s">
        <v>224</v>
      </c>
      <c r="D5209">
        <v>2019324</v>
      </c>
      <c r="E5209" t="s">
        <v>236</v>
      </c>
      <c r="F5209" t="s">
        <v>214</v>
      </c>
      <c r="G5209" t="s">
        <v>215</v>
      </c>
      <c r="H5209">
        <v>3</v>
      </c>
      <c r="I5209">
        <v>2017</v>
      </c>
      <c r="J5209">
        <v>1</v>
      </c>
      <c r="L5209">
        <v>23090600</v>
      </c>
      <c r="M5209" t="s">
        <v>221</v>
      </c>
      <c r="P5209" s="29" t="str">
        <f t="shared" si="213"/>
        <v>BAD</v>
      </c>
    </row>
    <row r="5210" spans="1:16" hidden="1" x14ac:dyDescent="0.25">
      <c r="A5210">
        <v>192547849</v>
      </c>
      <c r="B5210">
        <v>803403</v>
      </c>
      <c r="C5210" t="s">
        <v>224</v>
      </c>
      <c r="D5210">
        <v>2021916</v>
      </c>
      <c r="E5210" t="s">
        <v>226</v>
      </c>
      <c r="F5210" t="s">
        <v>214</v>
      </c>
      <c r="G5210" t="s">
        <v>215</v>
      </c>
      <c r="H5210">
        <v>2</v>
      </c>
      <c r="I5210">
        <v>2017</v>
      </c>
      <c r="J5210">
        <v>1</v>
      </c>
      <c r="L5210">
        <v>23090993</v>
      </c>
      <c r="M5210">
        <v>4.7</v>
      </c>
      <c r="P5210" s="29">
        <f t="shared" si="213"/>
        <v>0.6166666666666667</v>
      </c>
    </row>
    <row r="5211" spans="1:16" hidden="1" x14ac:dyDescent="0.25">
      <c r="A5211">
        <v>192547849</v>
      </c>
      <c r="B5211">
        <v>803403</v>
      </c>
      <c r="C5211" t="s">
        <v>224</v>
      </c>
      <c r="D5211">
        <v>2005133</v>
      </c>
      <c r="E5211" t="s">
        <v>228</v>
      </c>
      <c r="F5211" t="s">
        <v>214</v>
      </c>
      <c r="G5211" t="s">
        <v>215</v>
      </c>
      <c r="H5211">
        <v>2</v>
      </c>
      <c r="I5211">
        <v>2017</v>
      </c>
      <c r="J5211">
        <v>1</v>
      </c>
      <c r="L5211">
        <v>23091004</v>
      </c>
      <c r="M5211">
        <v>4.4000000000000004</v>
      </c>
      <c r="P5211" s="29">
        <f t="shared" si="213"/>
        <v>0.56666666666666676</v>
      </c>
    </row>
    <row r="5212" spans="1:16" hidden="1" x14ac:dyDescent="0.25">
      <c r="A5212">
        <v>192547849</v>
      </c>
      <c r="B5212">
        <v>803403</v>
      </c>
      <c r="C5212" t="s">
        <v>224</v>
      </c>
      <c r="D5212">
        <v>2004186</v>
      </c>
      <c r="E5212" t="s">
        <v>229</v>
      </c>
      <c r="F5212" t="s">
        <v>214</v>
      </c>
      <c r="G5212" t="s">
        <v>215</v>
      </c>
      <c r="H5212">
        <v>2</v>
      </c>
      <c r="I5212">
        <v>2017</v>
      </c>
      <c r="J5212">
        <v>1</v>
      </c>
      <c r="L5212">
        <v>23092051</v>
      </c>
      <c r="M5212">
        <v>5</v>
      </c>
      <c r="P5212" s="29">
        <f t="shared" si="213"/>
        <v>0.66666666666666663</v>
      </c>
    </row>
    <row r="5213" spans="1:16" hidden="1" x14ac:dyDescent="0.25">
      <c r="A5213">
        <v>192547849</v>
      </c>
      <c r="B5213">
        <v>803403</v>
      </c>
      <c r="C5213" t="s">
        <v>224</v>
      </c>
      <c r="D5213">
        <v>2021994</v>
      </c>
      <c r="E5213" t="s">
        <v>298</v>
      </c>
      <c r="F5213" t="s">
        <v>214</v>
      </c>
      <c r="G5213" t="s">
        <v>215</v>
      </c>
      <c r="H5213">
        <v>3</v>
      </c>
      <c r="I5213">
        <v>2017</v>
      </c>
      <c r="J5213">
        <v>2</v>
      </c>
      <c r="L5213">
        <v>23099391</v>
      </c>
      <c r="M5213">
        <v>1.7</v>
      </c>
      <c r="P5213" s="29">
        <f t="shared" si="213"/>
        <v>0.11666666666666665</v>
      </c>
    </row>
    <row r="5214" spans="1:16" hidden="1" x14ac:dyDescent="0.25">
      <c r="A5214">
        <v>192547849</v>
      </c>
      <c r="B5214">
        <v>803403</v>
      </c>
      <c r="C5214" t="s">
        <v>224</v>
      </c>
      <c r="D5214">
        <v>2021876</v>
      </c>
      <c r="E5214" t="s">
        <v>241</v>
      </c>
      <c r="F5214" t="s">
        <v>214</v>
      </c>
      <c r="G5214" t="s">
        <v>215</v>
      </c>
      <c r="H5214">
        <v>3</v>
      </c>
      <c r="I5214">
        <v>2017</v>
      </c>
      <c r="J5214">
        <v>2</v>
      </c>
      <c r="L5214">
        <v>23100211</v>
      </c>
      <c r="M5214">
        <v>1.1000000000000001</v>
      </c>
      <c r="P5214" s="29">
        <f t="shared" si="213"/>
        <v>1.666666666666668E-2</v>
      </c>
    </row>
    <row r="5215" spans="1:16" hidden="1" x14ac:dyDescent="0.25">
      <c r="A5215">
        <v>192547849</v>
      </c>
      <c r="B5215">
        <v>803403</v>
      </c>
      <c r="C5215" t="s">
        <v>224</v>
      </c>
      <c r="D5215">
        <v>2005124</v>
      </c>
      <c r="E5215" t="s">
        <v>220</v>
      </c>
      <c r="F5215" t="s">
        <v>214</v>
      </c>
      <c r="G5215" t="s">
        <v>215</v>
      </c>
      <c r="H5215">
        <v>3</v>
      </c>
      <c r="I5215">
        <v>2017</v>
      </c>
      <c r="J5215">
        <v>2</v>
      </c>
      <c r="L5215">
        <v>23099478</v>
      </c>
      <c r="M5215">
        <v>1</v>
      </c>
      <c r="P5215" s="29">
        <f t="shared" si="213"/>
        <v>0</v>
      </c>
    </row>
    <row r="5216" spans="1:16" hidden="1" x14ac:dyDescent="0.25">
      <c r="A5216">
        <v>192547849</v>
      </c>
      <c r="B5216">
        <v>803403</v>
      </c>
      <c r="C5216" t="s">
        <v>224</v>
      </c>
      <c r="D5216">
        <v>2004183</v>
      </c>
      <c r="E5216" t="s">
        <v>244</v>
      </c>
      <c r="F5216" t="s">
        <v>214</v>
      </c>
      <c r="G5216" t="s">
        <v>215</v>
      </c>
      <c r="H5216">
        <v>3</v>
      </c>
      <c r="I5216">
        <v>2017</v>
      </c>
      <c r="J5216">
        <v>2</v>
      </c>
      <c r="L5216">
        <v>23099806</v>
      </c>
      <c r="M5216">
        <v>1</v>
      </c>
      <c r="P5216" s="29">
        <f t="shared" si="213"/>
        <v>0</v>
      </c>
    </row>
    <row r="5217" spans="1:16" hidden="1" x14ac:dyDescent="0.25">
      <c r="A5217">
        <v>192547849</v>
      </c>
      <c r="B5217">
        <v>803403</v>
      </c>
      <c r="C5217" t="s">
        <v>224</v>
      </c>
      <c r="D5217">
        <v>2021901</v>
      </c>
      <c r="E5217" t="s">
        <v>253</v>
      </c>
      <c r="F5217" t="s">
        <v>214</v>
      </c>
      <c r="G5217" t="s">
        <v>215</v>
      </c>
      <c r="H5217">
        <v>3</v>
      </c>
      <c r="I5217">
        <v>2017</v>
      </c>
      <c r="J5217">
        <v>2</v>
      </c>
      <c r="L5217">
        <v>23100213</v>
      </c>
      <c r="M5217" t="s">
        <v>221</v>
      </c>
      <c r="P5217" s="29" t="str">
        <f t="shared" si="213"/>
        <v>BAD</v>
      </c>
    </row>
    <row r="5218" spans="1:16" hidden="1" x14ac:dyDescent="0.25">
      <c r="A5218">
        <v>192547849</v>
      </c>
      <c r="B5218">
        <v>803403</v>
      </c>
      <c r="C5218" t="s">
        <v>224</v>
      </c>
      <c r="D5218">
        <v>2021880</v>
      </c>
      <c r="E5218" t="s">
        <v>242</v>
      </c>
      <c r="F5218" t="s">
        <v>214</v>
      </c>
      <c r="G5218" t="s">
        <v>215</v>
      </c>
      <c r="H5218">
        <v>3</v>
      </c>
      <c r="I5218">
        <v>2017</v>
      </c>
      <c r="J5218">
        <v>2</v>
      </c>
      <c r="L5218">
        <v>23100212</v>
      </c>
      <c r="M5218">
        <v>1.2</v>
      </c>
      <c r="P5218" s="29">
        <f t="shared" si="213"/>
        <v>3.3333333333333326E-2</v>
      </c>
    </row>
    <row r="5219" spans="1:16" hidden="1" x14ac:dyDescent="0.25">
      <c r="A5219">
        <v>192597137</v>
      </c>
      <c r="B5219">
        <v>803401</v>
      </c>
      <c r="C5219" t="s">
        <v>318</v>
      </c>
      <c r="D5219">
        <v>2005118</v>
      </c>
      <c r="E5219" t="s">
        <v>223</v>
      </c>
      <c r="F5219" t="s">
        <v>214</v>
      </c>
      <c r="G5219" t="s">
        <v>215</v>
      </c>
      <c r="H5219">
        <v>2</v>
      </c>
      <c r="I5219">
        <v>2015</v>
      </c>
      <c r="J5219">
        <v>1</v>
      </c>
      <c r="L5219">
        <v>23066497</v>
      </c>
      <c r="M5219">
        <v>4.2</v>
      </c>
      <c r="P5219" s="29">
        <f t="shared" ref="P5219:P5231" si="214">IF(AND(ISNUMBER(M5219),H5219&lt;&gt;4,N5219&lt;&gt;"X"),(M5219-1)/6,IF(H5219=4,"DRP",IF(AND(H5219=3,M5219="NA"),"BAD",IF(AND(H5219=2),"CVL",IF(AND(H5219=1,ISBLANK(M5219)),"NULL","UNK")))))</f>
        <v>0.53333333333333333</v>
      </c>
    </row>
    <row r="5220" spans="1:16" hidden="1" x14ac:dyDescent="0.25">
      <c r="A5220">
        <v>192597137</v>
      </c>
      <c r="B5220">
        <v>803401</v>
      </c>
      <c r="C5220" t="s">
        <v>318</v>
      </c>
      <c r="D5220">
        <v>2021600</v>
      </c>
      <c r="E5220" t="s">
        <v>219</v>
      </c>
      <c r="F5220" t="s">
        <v>214</v>
      </c>
      <c r="G5220" t="s">
        <v>215</v>
      </c>
      <c r="H5220">
        <v>2</v>
      </c>
      <c r="I5220">
        <v>2015</v>
      </c>
      <c r="J5220">
        <v>1</v>
      </c>
      <c r="L5220">
        <v>23066437</v>
      </c>
      <c r="M5220">
        <v>5.0999999999999996</v>
      </c>
      <c r="P5220" s="29">
        <f t="shared" si="214"/>
        <v>0.68333333333333324</v>
      </c>
    </row>
    <row r="5221" spans="1:16" hidden="1" x14ac:dyDescent="0.25">
      <c r="A5221">
        <v>192597137</v>
      </c>
      <c r="B5221">
        <v>803401</v>
      </c>
      <c r="C5221" t="s">
        <v>318</v>
      </c>
      <c r="D5221">
        <v>2005099</v>
      </c>
      <c r="E5221" t="s">
        <v>217</v>
      </c>
      <c r="F5221" t="s">
        <v>214</v>
      </c>
      <c r="G5221" t="s">
        <v>215</v>
      </c>
      <c r="H5221">
        <v>2</v>
      </c>
      <c r="I5221">
        <v>2015</v>
      </c>
      <c r="J5221">
        <v>1</v>
      </c>
      <c r="L5221">
        <v>23066427</v>
      </c>
      <c r="M5221">
        <v>5.6</v>
      </c>
      <c r="P5221" s="29">
        <f t="shared" si="214"/>
        <v>0.76666666666666661</v>
      </c>
    </row>
    <row r="5222" spans="1:16" hidden="1" x14ac:dyDescent="0.25">
      <c r="A5222">
        <v>192597137</v>
      </c>
      <c r="B5222">
        <v>803401</v>
      </c>
      <c r="C5222" t="s">
        <v>318</v>
      </c>
      <c r="D5222">
        <v>2021754</v>
      </c>
      <c r="E5222" t="s">
        <v>216</v>
      </c>
      <c r="F5222" t="s">
        <v>214</v>
      </c>
      <c r="G5222" t="s">
        <v>215</v>
      </c>
      <c r="H5222">
        <v>3</v>
      </c>
      <c r="I5222">
        <v>2015</v>
      </c>
      <c r="J5222">
        <v>1</v>
      </c>
      <c r="L5222">
        <v>23066446</v>
      </c>
      <c r="M5222">
        <v>3.2</v>
      </c>
      <c r="P5222" s="29">
        <f t="shared" si="214"/>
        <v>0.3666666666666667</v>
      </c>
    </row>
    <row r="5223" spans="1:16" hidden="1" x14ac:dyDescent="0.25">
      <c r="A5223">
        <v>192597137</v>
      </c>
      <c r="B5223">
        <v>803401</v>
      </c>
      <c r="C5223" t="s">
        <v>318</v>
      </c>
      <c r="D5223">
        <v>2005102</v>
      </c>
      <c r="E5223" t="s">
        <v>218</v>
      </c>
      <c r="F5223" t="s">
        <v>214</v>
      </c>
      <c r="G5223" t="s">
        <v>215</v>
      </c>
      <c r="H5223">
        <v>2</v>
      </c>
      <c r="I5223">
        <v>2015</v>
      </c>
      <c r="J5223">
        <v>1</v>
      </c>
      <c r="L5223">
        <v>23066488</v>
      </c>
      <c r="M5223">
        <v>4.0999999999999996</v>
      </c>
      <c r="P5223" s="29">
        <f t="shared" si="214"/>
        <v>0.51666666666666661</v>
      </c>
    </row>
    <row r="5224" spans="1:16" hidden="1" x14ac:dyDescent="0.25">
      <c r="A5224">
        <v>192597137</v>
      </c>
      <c r="B5224">
        <v>803401</v>
      </c>
      <c r="C5224" t="s">
        <v>318</v>
      </c>
      <c r="D5224">
        <v>2004098</v>
      </c>
      <c r="E5224" t="s">
        <v>213</v>
      </c>
      <c r="F5224" t="s">
        <v>214</v>
      </c>
      <c r="G5224" t="s">
        <v>215</v>
      </c>
      <c r="H5224">
        <v>2</v>
      </c>
      <c r="I5224">
        <v>2015</v>
      </c>
      <c r="J5224">
        <v>1</v>
      </c>
      <c r="L5224">
        <v>23066602</v>
      </c>
      <c r="M5224">
        <v>6</v>
      </c>
      <c r="P5224" s="29">
        <f t="shared" si="214"/>
        <v>0.83333333333333337</v>
      </c>
    </row>
    <row r="5225" spans="1:16" hidden="1" x14ac:dyDescent="0.25">
      <c r="A5225">
        <v>192597137</v>
      </c>
      <c r="B5225">
        <v>803401</v>
      </c>
      <c r="C5225" t="s">
        <v>318</v>
      </c>
      <c r="D5225">
        <v>2021754</v>
      </c>
      <c r="E5225" t="s">
        <v>216</v>
      </c>
      <c r="F5225" t="s">
        <v>214</v>
      </c>
      <c r="G5225" t="s">
        <v>215</v>
      </c>
      <c r="H5225">
        <v>4</v>
      </c>
      <c r="I5225">
        <v>2015</v>
      </c>
      <c r="J5225">
        <v>2</v>
      </c>
      <c r="L5225">
        <v>23074131</v>
      </c>
      <c r="P5225" s="29" t="str">
        <f t="shared" si="214"/>
        <v>DRP</v>
      </c>
    </row>
    <row r="5226" spans="1:16" hidden="1" x14ac:dyDescent="0.25">
      <c r="A5226">
        <v>192597137</v>
      </c>
      <c r="B5226">
        <v>803401</v>
      </c>
      <c r="C5226" t="s">
        <v>318</v>
      </c>
      <c r="D5226">
        <v>2021754</v>
      </c>
      <c r="E5226" t="s">
        <v>216</v>
      </c>
      <c r="F5226" t="s">
        <v>214</v>
      </c>
      <c r="G5226" t="s">
        <v>215</v>
      </c>
      <c r="H5226">
        <v>2</v>
      </c>
      <c r="I5226">
        <v>2015</v>
      </c>
      <c r="J5226">
        <v>2</v>
      </c>
      <c r="L5226">
        <v>23074752</v>
      </c>
      <c r="M5226">
        <v>4</v>
      </c>
      <c r="P5226" s="29">
        <f t="shared" si="214"/>
        <v>0.5</v>
      </c>
    </row>
    <row r="5227" spans="1:16" hidden="1" x14ac:dyDescent="0.25">
      <c r="A5227">
        <v>192597137</v>
      </c>
      <c r="B5227">
        <v>803401</v>
      </c>
      <c r="C5227" t="s">
        <v>318</v>
      </c>
      <c r="D5227">
        <v>2021602</v>
      </c>
      <c r="E5227" t="s">
        <v>242</v>
      </c>
      <c r="F5227" t="s">
        <v>214</v>
      </c>
      <c r="G5227" t="s">
        <v>215</v>
      </c>
      <c r="H5227">
        <v>3</v>
      </c>
      <c r="I5227">
        <v>2015</v>
      </c>
      <c r="J5227">
        <v>2</v>
      </c>
      <c r="L5227">
        <v>23072005</v>
      </c>
      <c r="M5227">
        <v>2.8</v>
      </c>
      <c r="P5227" s="29">
        <f t="shared" si="214"/>
        <v>0.3</v>
      </c>
    </row>
    <row r="5228" spans="1:16" hidden="1" x14ac:dyDescent="0.25">
      <c r="A5228">
        <v>192597137</v>
      </c>
      <c r="B5228">
        <v>803401</v>
      </c>
      <c r="C5228" t="s">
        <v>318</v>
      </c>
      <c r="D5228">
        <v>2005117</v>
      </c>
      <c r="E5228" t="s">
        <v>220</v>
      </c>
      <c r="F5228" t="s">
        <v>214</v>
      </c>
      <c r="G5228" t="s">
        <v>215</v>
      </c>
      <c r="H5228">
        <v>3</v>
      </c>
      <c r="I5228">
        <v>2015</v>
      </c>
      <c r="J5228">
        <v>2</v>
      </c>
      <c r="L5228">
        <v>23075093</v>
      </c>
      <c r="M5228">
        <v>3.7</v>
      </c>
      <c r="P5228" s="29">
        <f t="shared" si="214"/>
        <v>0.45</v>
      </c>
    </row>
    <row r="5229" spans="1:16" hidden="1" x14ac:dyDescent="0.25">
      <c r="A5229">
        <v>192597137</v>
      </c>
      <c r="B5229">
        <v>803401</v>
      </c>
      <c r="C5229" t="s">
        <v>318</v>
      </c>
      <c r="D5229">
        <v>2021580</v>
      </c>
      <c r="E5229" t="s">
        <v>241</v>
      </c>
      <c r="F5229" t="s">
        <v>214</v>
      </c>
      <c r="G5229" t="s">
        <v>215</v>
      </c>
      <c r="H5229">
        <v>3</v>
      </c>
      <c r="I5229">
        <v>2015</v>
      </c>
      <c r="J5229">
        <v>2</v>
      </c>
      <c r="L5229">
        <v>23072000</v>
      </c>
      <c r="M5229">
        <v>3.2</v>
      </c>
      <c r="P5229" s="29">
        <f t="shared" si="214"/>
        <v>0.3666666666666667</v>
      </c>
    </row>
    <row r="5230" spans="1:16" hidden="1" x14ac:dyDescent="0.25">
      <c r="A5230">
        <v>192597137</v>
      </c>
      <c r="B5230">
        <v>803401</v>
      </c>
      <c r="C5230" t="s">
        <v>318</v>
      </c>
      <c r="D5230">
        <v>2004116</v>
      </c>
      <c r="E5230" t="s">
        <v>229</v>
      </c>
      <c r="F5230" t="s">
        <v>214</v>
      </c>
      <c r="G5230" t="s">
        <v>215</v>
      </c>
      <c r="H5230">
        <v>2</v>
      </c>
      <c r="I5230">
        <v>2015</v>
      </c>
      <c r="J5230">
        <v>2</v>
      </c>
      <c r="L5230">
        <v>23073304</v>
      </c>
      <c r="M5230">
        <v>6.3</v>
      </c>
      <c r="P5230" s="29">
        <f t="shared" si="214"/>
        <v>0.8833333333333333</v>
      </c>
    </row>
    <row r="5231" spans="1:16" hidden="1" x14ac:dyDescent="0.25">
      <c r="A5231">
        <v>192597137</v>
      </c>
      <c r="B5231">
        <v>803401</v>
      </c>
      <c r="C5231" t="s">
        <v>318</v>
      </c>
      <c r="D5231">
        <v>2004112</v>
      </c>
      <c r="E5231" t="s">
        <v>244</v>
      </c>
      <c r="F5231" t="s">
        <v>214</v>
      </c>
      <c r="G5231" t="s">
        <v>215</v>
      </c>
      <c r="H5231">
        <v>2</v>
      </c>
      <c r="I5231">
        <v>2015</v>
      </c>
      <c r="J5231">
        <v>2</v>
      </c>
      <c r="L5231">
        <v>23073232</v>
      </c>
      <c r="M5231">
        <v>6</v>
      </c>
      <c r="P5231" s="29">
        <f t="shared" si="214"/>
        <v>0.83333333333333337</v>
      </c>
    </row>
    <row r="5232" spans="1:16" hidden="1" x14ac:dyDescent="0.25">
      <c r="A5232">
        <v>192597137</v>
      </c>
      <c r="B5232">
        <v>803401</v>
      </c>
      <c r="C5232" t="s">
        <v>318</v>
      </c>
      <c r="D5232">
        <v>2005131</v>
      </c>
      <c r="E5232" t="s">
        <v>228</v>
      </c>
      <c r="F5232" t="s">
        <v>214</v>
      </c>
      <c r="G5232" t="s">
        <v>215</v>
      </c>
      <c r="H5232">
        <v>2</v>
      </c>
      <c r="I5232">
        <v>2016</v>
      </c>
      <c r="J5232">
        <v>1</v>
      </c>
      <c r="L5232">
        <v>23081641</v>
      </c>
      <c r="M5232">
        <v>4.0999999999999996</v>
      </c>
      <c r="P5232" s="29">
        <f t="shared" ref="P5232:P5263" si="215">IF(AND(ISNUMBER(M5232),H5232&lt;&gt;4),(M5232-1)/6,IF(H5232=4,"DRP",IF(AND(H5232=3,M5232="NA"),"BAD",IF(AND(H5232=2),"CVL",IF(AND(H5232=1,ISBLANK(M5232)),"NULL","UNK")))))</f>
        <v>0.51666666666666661</v>
      </c>
    </row>
    <row r="5233" spans="1:16" hidden="1" x14ac:dyDescent="0.25">
      <c r="A5233">
        <v>192597137</v>
      </c>
      <c r="B5233">
        <v>803401</v>
      </c>
      <c r="C5233" t="s">
        <v>318</v>
      </c>
      <c r="D5233">
        <v>2021756</v>
      </c>
      <c r="E5233" t="s">
        <v>253</v>
      </c>
      <c r="F5233" t="s">
        <v>214</v>
      </c>
      <c r="G5233" t="s">
        <v>215</v>
      </c>
      <c r="H5233">
        <v>3</v>
      </c>
      <c r="I5233">
        <v>2016</v>
      </c>
      <c r="J5233">
        <v>1</v>
      </c>
      <c r="L5233">
        <v>23081183</v>
      </c>
      <c r="M5233">
        <v>2.1</v>
      </c>
      <c r="P5233" s="29">
        <f t="shared" si="215"/>
        <v>0.18333333333333335</v>
      </c>
    </row>
    <row r="5234" spans="1:16" hidden="1" x14ac:dyDescent="0.25">
      <c r="A5234">
        <v>192597137</v>
      </c>
      <c r="B5234">
        <v>803401</v>
      </c>
      <c r="C5234" t="s">
        <v>318</v>
      </c>
      <c r="D5234">
        <v>2005117</v>
      </c>
      <c r="E5234" t="s">
        <v>220</v>
      </c>
      <c r="F5234" t="s">
        <v>214</v>
      </c>
      <c r="G5234" t="s">
        <v>215</v>
      </c>
      <c r="H5234">
        <v>2</v>
      </c>
      <c r="I5234">
        <v>2016</v>
      </c>
      <c r="J5234">
        <v>1</v>
      </c>
      <c r="L5234">
        <v>23078736</v>
      </c>
      <c r="M5234">
        <v>5.5</v>
      </c>
      <c r="P5234" s="29">
        <f t="shared" si="215"/>
        <v>0.75</v>
      </c>
    </row>
    <row r="5235" spans="1:16" hidden="1" x14ac:dyDescent="0.25">
      <c r="A5235">
        <v>192597137</v>
      </c>
      <c r="B5235">
        <v>803401</v>
      </c>
      <c r="C5235" t="s">
        <v>318</v>
      </c>
      <c r="D5235">
        <v>2021602</v>
      </c>
      <c r="E5235" t="s">
        <v>242</v>
      </c>
      <c r="F5235" t="s">
        <v>214</v>
      </c>
      <c r="G5235" t="s">
        <v>215</v>
      </c>
      <c r="H5235">
        <v>3</v>
      </c>
      <c r="I5235">
        <v>2016</v>
      </c>
      <c r="J5235">
        <v>1</v>
      </c>
      <c r="L5235">
        <v>23081144</v>
      </c>
      <c r="M5235">
        <v>2.8</v>
      </c>
      <c r="P5235" s="29">
        <f t="shared" si="215"/>
        <v>0.3</v>
      </c>
    </row>
    <row r="5236" spans="1:16" hidden="1" x14ac:dyDescent="0.25">
      <c r="A5236">
        <v>192597137</v>
      </c>
      <c r="B5236">
        <v>803401</v>
      </c>
      <c r="C5236" t="s">
        <v>318</v>
      </c>
      <c r="D5236">
        <v>2021580</v>
      </c>
      <c r="E5236" t="s">
        <v>241</v>
      </c>
      <c r="F5236" t="s">
        <v>214</v>
      </c>
      <c r="G5236" t="s">
        <v>215</v>
      </c>
      <c r="H5236">
        <v>3</v>
      </c>
      <c r="I5236">
        <v>2016</v>
      </c>
      <c r="J5236">
        <v>1</v>
      </c>
      <c r="L5236">
        <v>23081157</v>
      </c>
      <c r="M5236" t="s">
        <v>221</v>
      </c>
      <c r="P5236" s="29" t="str">
        <f t="shared" si="215"/>
        <v>BAD</v>
      </c>
    </row>
    <row r="5237" spans="1:16" hidden="1" x14ac:dyDescent="0.25">
      <c r="A5237">
        <v>192597137</v>
      </c>
      <c r="B5237">
        <v>803401</v>
      </c>
      <c r="C5237" t="s">
        <v>318</v>
      </c>
      <c r="D5237">
        <v>2004099</v>
      </c>
      <c r="E5237" t="s">
        <v>245</v>
      </c>
      <c r="F5237" t="s">
        <v>214</v>
      </c>
      <c r="G5237" t="s">
        <v>215</v>
      </c>
      <c r="H5237">
        <v>2</v>
      </c>
      <c r="I5237">
        <v>2016</v>
      </c>
      <c r="J5237">
        <v>1</v>
      </c>
      <c r="L5237">
        <v>23073318</v>
      </c>
      <c r="M5237">
        <v>6.2</v>
      </c>
      <c r="P5237" s="29">
        <f t="shared" si="215"/>
        <v>0.8666666666666667</v>
      </c>
    </row>
    <row r="5238" spans="1:16" hidden="1" x14ac:dyDescent="0.25">
      <c r="A5238">
        <v>192597137</v>
      </c>
      <c r="B5238">
        <v>803401</v>
      </c>
      <c r="C5238" t="s">
        <v>318</v>
      </c>
      <c r="D5238">
        <v>2021763</v>
      </c>
      <c r="E5238" t="s">
        <v>298</v>
      </c>
      <c r="F5238" t="s">
        <v>214</v>
      </c>
      <c r="G5238" t="s">
        <v>215</v>
      </c>
      <c r="H5238">
        <v>4</v>
      </c>
      <c r="I5238">
        <v>2016</v>
      </c>
      <c r="J5238">
        <v>1</v>
      </c>
      <c r="L5238">
        <v>23081192</v>
      </c>
      <c r="P5238" s="29" t="str">
        <f t="shared" si="215"/>
        <v>DRP</v>
      </c>
    </row>
    <row r="5239" spans="1:16" hidden="1" x14ac:dyDescent="0.25">
      <c r="A5239">
        <v>192597137</v>
      </c>
      <c r="B5239">
        <v>803401</v>
      </c>
      <c r="C5239" t="s">
        <v>318</v>
      </c>
      <c r="D5239">
        <v>2021756</v>
      </c>
      <c r="E5239" t="s">
        <v>253</v>
      </c>
      <c r="F5239" t="s">
        <v>214</v>
      </c>
      <c r="G5239" t="s">
        <v>215</v>
      </c>
      <c r="H5239">
        <v>2</v>
      </c>
      <c r="I5239">
        <v>2016</v>
      </c>
      <c r="J5239">
        <v>2</v>
      </c>
      <c r="L5239">
        <v>23086835</v>
      </c>
      <c r="M5239">
        <v>4.5</v>
      </c>
      <c r="P5239" s="29">
        <f t="shared" si="215"/>
        <v>0.58333333333333337</v>
      </c>
    </row>
    <row r="5240" spans="1:16" hidden="1" x14ac:dyDescent="0.25">
      <c r="A5240">
        <v>192597137</v>
      </c>
      <c r="B5240">
        <v>803401</v>
      </c>
      <c r="C5240" t="s">
        <v>318</v>
      </c>
      <c r="D5240">
        <v>2021580</v>
      </c>
      <c r="E5240" t="s">
        <v>241</v>
      </c>
      <c r="F5240" t="s">
        <v>214</v>
      </c>
      <c r="G5240" t="s">
        <v>215</v>
      </c>
      <c r="H5240">
        <v>2</v>
      </c>
      <c r="I5240">
        <v>2016</v>
      </c>
      <c r="J5240">
        <v>2</v>
      </c>
      <c r="L5240">
        <v>23086828</v>
      </c>
      <c r="M5240">
        <v>4.0999999999999996</v>
      </c>
      <c r="P5240" s="29">
        <f t="shared" si="215"/>
        <v>0.51666666666666661</v>
      </c>
    </row>
    <row r="5241" spans="1:16" hidden="1" x14ac:dyDescent="0.25">
      <c r="A5241">
        <v>192597137</v>
      </c>
      <c r="B5241">
        <v>803401</v>
      </c>
      <c r="C5241" t="s">
        <v>318</v>
      </c>
      <c r="D5241">
        <v>2021602</v>
      </c>
      <c r="E5241" t="s">
        <v>242</v>
      </c>
      <c r="F5241" t="s">
        <v>214</v>
      </c>
      <c r="G5241" t="s">
        <v>215</v>
      </c>
      <c r="H5241">
        <v>2</v>
      </c>
      <c r="I5241">
        <v>2016</v>
      </c>
      <c r="J5241">
        <v>2</v>
      </c>
      <c r="L5241">
        <v>23086745</v>
      </c>
      <c r="M5241">
        <v>4.4000000000000004</v>
      </c>
      <c r="P5241" s="29">
        <f t="shared" si="215"/>
        <v>0.56666666666666676</v>
      </c>
    </row>
    <row r="5242" spans="1:16" hidden="1" x14ac:dyDescent="0.25">
      <c r="A5242">
        <v>192597137</v>
      </c>
      <c r="B5242">
        <v>803401</v>
      </c>
      <c r="C5242" t="s">
        <v>318</v>
      </c>
      <c r="D5242">
        <v>2021763</v>
      </c>
      <c r="E5242" t="s">
        <v>298</v>
      </c>
      <c r="F5242" t="s">
        <v>214</v>
      </c>
      <c r="G5242" t="s">
        <v>215</v>
      </c>
      <c r="H5242">
        <v>2</v>
      </c>
      <c r="I5242">
        <v>2016</v>
      </c>
      <c r="J5242">
        <v>2</v>
      </c>
      <c r="L5242">
        <v>23086847</v>
      </c>
      <c r="M5242">
        <v>4</v>
      </c>
      <c r="P5242" s="29">
        <f t="shared" si="215"/>
        <v>0.5</v>
      </c>
    </row>
    <row r="5243" spans="1:16" hidden="1" x14ac:dyDescent="0.25">
      <c r="A5243">
        <v>192597137</v>
      </c>
      <c r="B5243">
        <v>803401</v>
      </c>
      <c r="C5243" t="s">
        <v>318</v>
      </c>
      <c r="D5243">
        <v>2005120</v>
      </c>
      <c r="E5243" t="s">
        <v>293</v>
      </c>
      <c r="F5243" t="s">
        <v>214</v>
      </c>
      <c r="G5243" t="s">
        <v>215</v>
      </c>
      <c r="H5243">
        <v>2</v>
      </c>
      <c r="I5243">
        <v>2016</v>
      </c>
      <c r="J5243">
        <v>2</v>
      </c>
      <c r="L5243">
        <v>23086516</v>
      </c>
      <c r="M5243">
        <v>4.4000000000000004</v>
      </c>
      <c r="P5243" s="29">
        <f t="shared" si="215"/>
        <v>0.56666666666666676</v>
      </c>
    </row>
    <row r="5244" spans="1:16" hidden="1" x14ac:dyDescent="0.25">
      <c r="A5244">
        <v>192597137</v>
      </c>
      <c r="B5244">
        <v>803401</v>
      </c>
      <c r="C5244" t="s">
        <v>318</v>
      </c>
      <c r="D5244">
        <v>2019271</v>
      </c>
      <c r="E5244" t="s">
        <v>236</v>
      </c>
      <c r="F5244" t="s">
        <v>214</v>
      </c>
      <c r="G5244" t="s">
        <v>215</v>
      </c>
      <c r="H5244">
        <v>2</v>
      </c>
      <c r="I5244">
        <v>2017</v>
      </c>
      <c r="J5244">
        <v>1</v>
      </c>
      <c r="L5244">
        <v>23090695</v>
      </c>
      <c r="M5244">
        <v>5.6</v>
      </c>
      <c r="P5244" s="29">
        <f t="shared" si="215"/>
        <v>0.76666666666666661</v>
      </c>
    </row>
    <row r="5245" spans="1:16" hidden="1" x14ac:dyDescent="0.25">
      <c r="A5245">
        <v>192597137</v>
      </c>
      <c r="B5245">
        <v>803401</v>
      </c>
      <c r="C5245" t="s">
        <v>318</v>
      </c>
      <c r="D5245">
        <v>2021874</v>
      </c>
      <c r="E5245" t="s">
        <v>226</v>
      </c>
      <c r="F5245" t="s">
        <v>214</v>
      </c>
      <c r="G5245" t="s">
        <v>215</v>
      </c>
      <c r="H5245">
        <v>2</v>
      </c>
      <c r="I5245">
        <v>2017</v>
      </c>
      <c r="J5245">
        <v>1</v>
      </c>
      <c r="L5245">
        <v>23095591</v>
      </c>
      <c r="M5245">
        <v>4</v>
      </c>
      <c r="P5245" s="29">
        <f t="shared" si="215"/>
        <v>0.5</v>
      </c>
    </row>
    <row r="5246" spans="1:16" hidden="1" x14ac:dyDescent="0.25">
      <c r="A5246">
        <v>192597137</v>
      </c>
      <c r="B5246">
        <v>803401</v>
      </c>
      <c r="C5246" t="s">
        <v>318</v>
      </c>
      <c r="D5246">
        <v>2021638</v>
      </c>
      <c r="E5246" t="s">
        <v>250</v>
      </c>
      <c r="F5246" t="s">
        <v>214</v>
      </c>
      <c r="G5246" t="s">
        <v>215</v>
      </c>
      <c r="H5246">
        <v>2</v>
      </c>
      <c r="I5246">
        <v>2017</v>
      </c>
      <c r="J5246">
        <v>1</v>
      </c>
      <c r="L5246">
        <v>23092935</v>
      </c>
      <c r="M5246">
        <v>4.2</v>
      </c>
      <c r="P5246" s="29">
        <f t="shared" si="215"/>
        <v>0.53333333333333333</v>
      </c>
    </row>
    <row r="5247" spans="1:16" hidden="1" x14ac:dyDescent="0.25">
      <c r="A5247">
        <v>192597137</v>
      </c>
      <c r="B5247">
        <v>803401</v>
      </c>
      <c r="C5247" t="s">
        <v>318</v>
      </c>
      <c r="D5247">
        <v>2021615</v>
      </c>
      <c r="E5247" t="s">
        <v>255</v>
      </c>
      <c r="F5247" t="s">
        <v>214</v>
      </c>
      <c r="G5247" t="s">
        <v>215</v>
      </c>
      <c r="H5247">
        <v>4</v>
      </c>
      <c r="I5247">
        <v>2017</v>
      </c>
      <c r="J5247">
        <v>1</v>
      </c>
      <c r="L5247">
        <v>23093477</v>
      </c>
      <c r="P5247" s="29" t="str">
        <f t="shared" si="215"/>
        <v>DRP</v>
      </c>
    </row>
    <row r="5248" spans="1:16" hidden="1" x14ac:dyDescent="0.25">
      <c r="A5248">
        <v>192597137</v>
      </c>
      <c r="B5248">
        <v>803401</v>
      </c>
      <c r="C5248" t="s">
        <v>318</v>
      </c>
      <c r="D5248">
        <v>2021993</v>
      </c>
      <c r="E5248" t="s">
        <v>256</v>
      </c>
      <c r="F5248" t="s">
        <v>214</v>
      </c>
      <c r="G5248" t="s">
        <v>215</v>
      </c>
      <c r="H5248">
        <v>2</v>
      </c>
      <c r="I5248">
        <v>2017</v>
      </c>
      <c r="J5248">
        <v>1</v>
      </c>
      <c r="L5248">
        <v>23093317</v>
      </c>
      <c r="M5248">
        <v>5.2</v>
      </c>
      <c r="P5248" s="29">
        <f t="shared" si="215"/>
        <v>0.70000000000000007</v>
      </c>
    </row>
    <row r="5249" spans="1:16" hidden="1" x14ac:dyDescent="0.25">
      <c r="A5249">
        <v>192597137</v>
      </c>
      <c r="B5249">
        <v>803401</v>
      </c>
      <c r="C5249" t="s">
        <v>318</v>
      </c>
      <c r="D5249">
        <v>2021596</v>
      </c>
      <c r="E5249" t="s">
        <v>294</v>
      </c>
      <c r="F5249" t="s">
        <v>214</v>
      </c>
      <c r="G5249" t="s">
        <v>215</v>
      </c>
      <c r="H5249">
        <v>2</v>
      </c>
      <c r="I5249">
        <v>2017</v>
      </c>
      <c r="J5249">
        <v>1</v>
      </c>
      <c r="L5249">
        <v>23092936</v>
      </c>
      <c r="M5249">
        <v>4</v>
      </c>
      <c r="P5249" s="29">
        <f t="shared" si="215"/>
        <v>0.5</v>
      </c>
    </row>
    <row r="5250" spans="1:16" hidden="1" x14ac:dyDescent="0.25">
      <c r="A5250">
        <v>192597137</v>
      </c>
      <c r="B5250">
        <v>803401</v>
      </c>
      <c r="C5250" t="s">
        <v>318</v>
      </c>
      <c r="D5250">
        <v>2021781</v>
      </c>
      <c r="E5250" t="s">
        <v>235</v>
      </c>
      <c r="F5250" t="s">
        <v>214</v>
      </c>
      <c r="G5250" t="s">
        <v>215</v>
      </c>
      <c r="H5250">
        <v>2</v>
      </c>
      <c r="I5250">
        <v>2017</v>
      </c>
      <c r="J5250">
        <v>1</v>
      </c>
      <c r="L5250">
        <v>23092946</v>
      </c>
      <c r="M5250">
        <v>4.7</v>
      </c>
      <c r="P5250" s="29">
        <f t="shared" si="215"/>
        <v>0.6166666666666667</v>
      </c>
    </row>
    <row r="5251" spans="1:16" hidden="1" x14ac:dyDescent="0.25">
      <c r="A5251">
        <v>192597137</v>
      </c>
      <c r="B5251">
        <v>803401</v>
      </c>
      <c r="C5251" t="s">
        <v>318</v>
      </c>
      <c r="D5251">
        <v>2021640</v>
      </c>
      <c r="E5251" t="s">
        <v>227</v>
      </c>
      <c r="F5251" t="s">
        <v>214</v>
      </c>
      <c r="G5251" t="s">
        <v>215</v>
      </c>
      <c r="H5251">
        <v>4</v>
      </c>
      <c r="I5251">
        <v>2017</v>
      </c>
      <c r="J5251">
        <v>2</v>
      </c>
      <c r="L5251">
        <v>23101196</v>
      </c>
      <c r="P5251" s="29" t="str">
        <f t="shared" si="215"/>
        <v>DRP</v>
      </c>
    </row>
    <row r="5252" spans="1:16" hidden="1" x14ac:dyDescent="0.25">
      <c r="A5252">
        <v>192597137</v>
      </c>
      <c r="B5252">
        <v>803401</v>
      </c>
      <c r="C5252" t="s">
        <v>318</v>
      </c>
      <c r="D5252">
        <v>2021725</v>
      </c>
      <c r="E5252" t="s">
        <v>257</v>
      </c>
      <c r="F5252" t="s">
        <v>214</v>
      </c>
      <c r="G5252" t="s">
        <v>215</v>
      </c>
      <c r="H5252">
        <v>4</v>
      </c>
      <c r="I5252">
        <v>2017</v>
      </c>
      <c r="J5252">
        <v>2</v>
      </c>
      <c r="L5252">
        <v>23097532</v>
      </c>
      <c r="P5252" s="29" t="str">
        <f t="shared" si="215"/>
        <v>DRP</v>
      </c>
    </row>
    <row r="5253" spans="1:16" hidden="1" x14ac:dyDescent="0.25">
      <c r="A5253">
        <v>192597137</v>
      </c>
      <c r="B5253">
        <v>803401</v>
      </c>
      <c r="C5253" t="s">
        <v>318</v>
      </c>
      <c r="D5253">
        <v>2021640</v>
      </c>
      <c r="E5253" t="s">
        <v>227</v>
      </c>
      <c r="F5253" t="s">
        <v>214</v>
      </c>
      <c r="G5253" t="s">
        <v>215</v>
      </c>
      <c r="H5253">
        <v>3</v>
      </c>
      <c r="I5253">
        <v>2017</v>
      </c>
      <c r="J5253">
        <v>2</v>
      </c>
      <c r="L5253">
        <v>23101196</v>
      </c>
      <c r="M5253">
        <v>3.6</v>
      </c>
      <c r="P5253" s="29">
        <f t="shared" si="215"/>
        <v>0.43333333333333335</v>
      </c>
    </row>
    <row r="5254" spans="1:16" hidden="1" x14ac:dyDescent="0.25">
      <c r="A5254">
        <v>192597137</v>
      </c>
      <c r="B5254">
        <v>803401</v>
      </c>
      <c r="C5254" t="s">
        <v>318</v>
      </c>
      <c r="D5254">
        <v>2021750</v>
      </c>
      <c r="E5254" t="s">
        <v>296</v>
      </c>
      <c r="F5254" t="s">
        <v>214</v>
      </c>
      <c r="G5254" t="s">
        <v>215</v>
      </c>
      <c r="H5254">
        <v>3</v>
      </c>
      <c r="I5254">
        <v>2017</v>
      </c>
      <c r="J5254">
        <v>2</v>
      </c>
      <c r="L5254">
        <v>23097531</v>
      </c>
      <c r="M5254">
        <v>3.7</v>
      </c>
      <c r="P5254" s="29">
        <f t="shared" si="215"/>
        <v>0.45</v>
      </c>
    </row>
    <row r="5255" spans="1:16" hidden="1" x14ac:dyDescent="0.25">
      <c r="A5255">
        <v>192597137</v>
      </c>
      <c r="B5255">
        <v>803401</v>
      </c>
      <c r="C5255" t="s">
        <v>318</v>
      </c>
      <c r="D5255">
        <v>2004752</v>
      </c>
      <c r="E5255" t="s">
        <v>290</v>
      </c>
      <c r="F5255" t="s">
        <v>214</v>
      </c>
      <c r="G5255" t="s">
        <v>215</v>
      </c>
      <c r="H5255">
        <v>3</v>
      </c>
      <c r="I5255">
        <v>2017</v>
      </c>
      <c r="J5255">
        <v>2</v>
      </c>
      <c r="L5255">
        <v>23101236</v>
      </c>
      <c r="M5255">
        <v>3.7</v>
      </c>
      <c r="P5255" s="29">
        <f t="shared" si="215"/>
        <v>0.45</v>
      </c>
    </row>
    <row r="5256" spans="1:16" hidden="1" x14ac:dyDescent="0.25">
      <c r="A5256">
        <v>192597137</v>
      </c>
      <c r="B5256">
        <v>803401</v>
      </c>
      <c r="C5256" t="s">
        <v>318</v>
      </c>
      <c r="D5256">
        <v>2021679</v>
      </c>
      <c r="E5256" t="s">
        <v>259</v>
      </c>
      <c r="F5256" t="s">
        <v>214</v>
      </c>
      <c r="G5256" t="s">
        <v>215</v>
      </c>
      <c r="H5256">
        <v>2</v>
      </c>
      <c r="I5256">
        <v>2017</v>
      </c>
      <c r="J5256">
        <v>2</v>
      </c>
      <c r="L5256">
        <v>23101199</v>
      </c>
      <c r="M5256">
        <v>4.8</v>
      </c>
      <c r="P5256" s="29">
        <f t="shared" si="215"/>
        <v>0.6333333333333333</v>
      </c>
    </row>
    <row r="5257" spans="1:16" hidden="1" x14ac:dyDescent="0.25">
      <c r="A5257">
        <v>192597137</v>
      </c>
      <c r="B5257">
        <v>803401</v>
      </c>
      <c r="C5257" t="s">
        <v>318</v>
      </c>
      <c r="D5257">
        <v>2021787</v>
      </c>
      <c r="E5257" t="s">
        <v>292</v>
      </c>
      <c r="F5257" t="s">
        <v>214</v>
      </c>
      <c r="G5257" t="s">
        <v>215</v>
      </c>
      <c r="H5257">
        <v>2</v>
      </c>
      <c r="I5257">
        <v>2017</v>
      </c>
      <c r="J5257">
        <v>2</v>
      </c>
      <c r="L5257">
        <v>23097627</v>
      </c>
      <c r="M5257">
        <v>4.2</v>
      </c>
      <c r="P5257" s="29">
        <f t="shared" si="215"/>
        <v>0.53333333333333333</v>
      </c>
    </row>
    <row r="5258" spans="1:16" hidden="1" x14ac:dyDescent="0.25">
      <c r="A5258">
        <v>192597137</v>
      </c>
      <c r="B5258">
        <v>803401</v>
      </c>
      <c r="C5258" t="s">
        <v>318</v>
      </c>
      <c r="D5258">
        <v>2004591</v>
      </c>
      <c r="E5258" t="s">
        <v>271</v>
      </c>
      <c r="F5258" t="s">
        <v>214</v>
      </c>
      <c r="G5258" t="s">
        <v>215</v>
      </c>
      <c r="H5258">
        <v>2</v>
      </c>
      <c r="I5258">
        <v>2017</v>
      </c>
      <c r="J5258">
        <v>2</v>
      </c>
      <c r="L5258">
        <v>23101930</v>
      </c>
      <c r="M5258">
        <v>4.7</v>
      </c>
      <c r="P5258" s="29">
        <f t="shared" si="215"/>
        <v>0.6166666666666667</v>
      </c>
    </row>
    <row r="5259" spans="1:16" hidden="1" x14ac:dyDescent="0.25">
      <c r="A5259">
        <v>192597137</v>
      </c>
      <c r="B5259">
        <v>803401</v>
      </c>
      <c r="C5259" t="s">
        <v>318</v>
      </c>
      <c r="D5259">
        <v>2021615</v>
      </c>
      <c r="E5259" t="s">
        <v>255</v>
      </c>
      <c r="F5259" t="s">
        <v>214</v>
      </c>
      <c r="G5259" t="s">
        <v>215</v>
      </c>
      <c r="H5259">
        <v>3</v>
      </c>
      <c r="I5259">
        <v>2018</v>
      </c>
      <c r="J5259">
        <v>1</v>
      </c>
      <c r="L5259">
        <v>23107757</v>
      </c>
      <c r="M5259">
        <v>3.6</v>
      </c>
      <c r="P5259" s="29">
        <f t="shared" si="215"/>
        <v>0.43333333333333335</v>
      </c>
    </row>
    <row r="5260" spans="1:16" hidden="1" x14ac:dyDescent="0.25">
      <c r="A5260">
        <v>192597137</v>
      </c>
      <c r="B5260">
        <v>803401</v>
      </c>
      <c r="C5260" t="s">
        <v>318</v>
      </c>
      <c r="D5260">
        <v>2021661</v>
      </c>
      <c r="E5260" t="s">
        <v>305</v>
      </c>
      <c r="F5260" t="s">
        <v>214</v>
      </c>
      <c r="G5260" t="s">
        <v>215</v>
      </c>
      <c r="H5260">
        <v>2</v>
      </c>
      <c r="I5260">
        <v>2018</v>
      </c>
      <c r="J5260">
        <v>1</v>
      </c>
      <c r="L5260">
        <v>23107773</v>
      </c>
      <c r="M5260">
        <v>4</v>
      </c>
      <c r="P5260" s="29">
        <f t="shared" si="215"/>
        <v>0.5</v>
      </c>
    </row>
    <row r="5261" spans="1:16" hidden="1" x14ac:dyDescent="0.25">
      <c r="A5261">
        <v>192597137</v>
      </c>
      <c r="B5261">
        <v>803401</v>
      </c>
      <c r="C5261" t="s">
        <v>318</v>
      </c>
      <c r="D5261">
        <v>2021750</v>
      </c>
      <c r="E5261" t="s">
        <v>296</v>
      </c>
      <c r="F5261" t="s">
        <v>214</v>
      </c>
      <c r="G5261" t="s">
        <v>215</v>
      </c>
      <c r="H5261">
        <v>2</v>
      </c>
      <c r="I5261">
        <v>2018</v>
      </c>
      <c r="J5261">
        <v>1</v>
      </c>
      <c r="L5261">
        <v>23107714</v>
      </c>
      <c r="M5261">
        <v>4.0999999999999996</v>
      </c>
      <c r="P5261" s="29">
        <f t="shared" si="215"/>
        <v>0.51666666666666661</v>
      </c>
    </row>
    <row r="5262" spans="1:16" hidden="1" x14ac:dyDescent="0.25">
      <c r="A5262">
        <v>192597137</v>
      </c>
      <c r="B5262">
        <v>803401</v>
      </c>
      <c r="C5262" t="s">
        <v>318</v>
      </c>
      <c r="D5262">
        <v>2021640</v>
      </c>
      <c r="E5262" t="s">
        <v>227</v>
      </c>
      <c r="F5262" t="s">
        <v>214</v>
      </c>
      <c r="G5262" t="s">
        <v>215</v>
      </c>
      <c r="H5262">
        <v>2</v>
      </c>
      <c r="I5262">
        <v>2018</v>
      </c>
      <c r="J5262">
        <v>1</v>
      </c>
      <c r="L5262">
        <v>23108119</v>
      </c>
      <c r="M5262">
        <v>4</v>
      </c>
      <c r="P5262" s="29">
        <f t="shared" si="215"/>
        <v>0.5</v>
      </c>
    </row>
    <row r="5263" spans="1:16" hidden="1" x14ac:dyDescent="0.25">
      <c r="A5263">
        <v>192597137</v>
      </c>
      <c r="B5263">
        <v>803401</v>
      </c>
      <c r="C5263" t="s">
        <v>318</v>
      </c>
      <c r="D5263">
        <v>2004752</v>
      </c>
      <c r="E5263" t="s">
        <v>290</v>
      </c>
      <c r="F5263" t="s">
        <v>214</v>
      </c>
      <c r="G5263" t="s">
        <v>215</v>
      </c>
      <c r="H5263">
        <v>3</v>
      </c>
      <c r="I5263">
        <v>2018</v>
      </c>
      <c r="J5263">
        <v>1</v>
      </c>
      <c r="L5263">
        <v>23107719</v>
      </c>
      <c r="M5263">
        <v>3.7</v>
      </c>
      <c r="P5263" s="29">
        <f t="shared" si="215"/>
        <v>0.45</v>
      </c>
    </row>
    <row r="5264" spans="1:16" hidden="1" x14ac:dyDescent="0.25">
      <c r="A5264">
        <v>192597137</v>
      </c>
      <c r="B5264">
        <v>803401</v>
      </c>
      <c r="C5264" t="s">
        <v>318</v>
      </c>
      <c r="D5264">
        <v>2019272</v>
      </c>
      <c r="E5264" t="s">
        <v>249</v>
      </c>
      <c r="F5264" t="s">
        <v>214</v>
      </c>
      <c r="G5264" t="s">
        <v>215</v>
      </c>
      <c r="H5264">
        <v>2</v>
      </c>
      <c r="I5264">
        <v>2018</v>
      </c>
      <c r="J5264">
        <v>1</v>
      </c>
      <c r="L5264">
        <v>23106578</v>
      </c>
      <c r="M5264">
        <v>4.7</v>
      </c>
      <c r="P5264" s="29">
        <f t="shared" ref="P5264:P5287" si="216">IF(AND(ISNUMBER(M5264),H5264&lt;&gt;4),(M5264-1)/6,IF(H5264=4,"DRP",IF(AND(H5264=3,M5264="NA"),"BAD",IF(AND(H5264=2),"CVL",IF(AND(H5264=1,ISBLANK(M5264)),"NULL","UNK")))))</f>
        <v>0.6166666666666667</v>
      </c>
    </row>
    <row r="5265" spans="1:16" hidden="1" x14ac:dyDescent="0.25">
      <c r="A5265">
        <v>192597137</v>
      </c>
      <c r="B5265">
        <v>803401</v>
      </c>
      <c r="C5265" t="s">
        <v>318</v>
      </c>
      <c r="D5265">
        <v>2021631</v>
      </c>
      <c r="E5265" t="s">
        <v>302</v>
      </c>
      <c r="F5265" t="s">
        <v>214</v>
      </c>
      <c r="G5265" t="s">
        <v>215</v>
      </c>
      <c r="H5265">
        <v>4</v>
      </c>
      <c r="I5265">
        <v>2018</v>
      </c>
      <c r="J5265">
        <v>2</v>
      </c>
      <c r="L5265">
        <v>23115885</v>
      </c>
      <c r="P5265" s="29" t="str">
        <f t="shared" si="216"/>
        <v>DRP</v>
      </c>
    </row>
    <row r="5266" spans="1:16" hidden="1" x14ac:dyDescent="0.25">
      <c r="A5266">
        <v>192597137</v>
      </c>
      <c r="B5266">
        <v>803401</v>
      </c>
      <c r="C5266" t="s">
        <v>318</v>
      </c>
      <c r="D5266">
        <v>2021725</v>
      </c>
      <c r="E5266" t="s">
        <v>257</v>
      </c>
      <c r="F5266" t="s">
        <v>214</v>
      </c>
      <c r="G5266" t="s">
        <v>215</v>
      </c>
      <c r="H5266">
        <v>4</v>
      </c>
      <c r="I5266">
        <v>2018</v>
      </c>
      <c r="J5266">
        <v>2</v>
      </c>
      <c r="L5266">
        <v>23115855</v>
      </c>
      <c r="P5266" s="29" t="str">
        <f t="shared" si="216"/>
        <v>DRP</v>
      </c>
    </row>
    <row r="5267" spans="1:16" hidden="1" x14ac:dyDescent="0.25">
      <c r="A5267">
        <v>192597137</v>
      </c>
      <c r="B5267">
        <v>803401</v>
      </c>
      <c r="C5267" t="s">
        <v>318</v>
      </c>
      <c r="D5267">
        <v>2021615</v>
      </c>
      <c r="E5267" t="s">
        <v>255</v>
      </c>
      <c r="F5267" t="s">
        <v>214</v>
      </c>
      <c r="G5267" t="s">
        <v>215</v>
      </c>
      <c r="H5267">
        <v>4</v>
      </c>
      <c r="I5267">
        <v>2018</v>
      </c>
      <c r="J5267">
        <v>2</v>
      </c>
      <c r="L5267">
        <v>23115891</v>
      </c>
      <c r="P5267" s="29" t="str">
        <f t="shared" si="216"/>
        <v>DRP</v>
      </c>
    </row>
    <row r="5268" spans="1:16" hidden="1" x14ac:dyDescent="0.25">
      <c r="A5268">
        <v>192597137</v>
      </c>
      <c r="B5268">
        <v>803401</v>
      </c>
      <c r="C5268" t="s">
        <v>318</v>
      </c>
      <c r="D5268">
        <v>2004752</v>
      </c>
      <c r="E5268" t="s">
        <v>290</v>
      </c>
      <c r="F5268" t="s">
        <v>214</v>
      </c>
      <c r="G5268" t="s">
        <v>215</v>
      </c>
      <c r="H5268">
        <v>2</v>
      </c>
      <c r="I5268">
        <v>2018</v>
      </c>
      <c r="J5268">
        <v>2</v>
      </c>
      <c r="L5268">
        <v>23115876</v>
      </c>
      <c r="M5268">
        <v>4.3</v>
      </c>
      <c r="P5268" s="29">
        <f t="shared" si="216"/>
        <v>0.54999999999999993</v>
      </c>
    </row>
    <row r="5269" spans="1:16" hidden="1" x14ac:dyDescent="0.25">
      <c r="A5269">
        <v>192597137</v>
      </c>
      <c r="B5269">
        <v>803401</v>
      </c>
      <c r="C5269" t="s">
        <v>318</v>
      </c>
      <c r="D5269">
        <v>2021631</v>
      </c>
      <c r="E5269" t="s">
        <v>302</v>
      </c>
      <c r="F5269" t="s">
        <v>214</v>
      </c>
      <c r="G5269" t="s">
        <v>215</v>
      </c>
      <c r="H5269">
        <v>2</v>
      </c>
      <c r="I5269">
        <v>2018</v>
      </c>
      <c r="J5269">
        <v>2</v>
      </c>
      <c r="L5269">
        <v>23115885</v>
      </c>
      <c r="M5269">
        <v>5</v>
      </c>
      <c r="P5269" s="29">
        <f t="shared" si="216"/>
        <v>0.66666666666666663</v>
      </c>
    </row>
    <row r="5270" spans="1:16" hidden="1" x14ac:dyDescent="0.25">
      <c r="A5270">
        <v>192597137</v>
      </c>
      <c r="B5270">
        <v>803401</v>
      </c>
      <c r="C5270" t="s">
        <v>318</v>
      </c>
      <c r="D5270">
        <v>2021865</v>
      </c>
      <c r="E5270" t="s">
        <v>301</v>
      </c>
      <c r="F5270" t="s">
        <v>214</v>
      </c>
      <c r="G5270" t="s">
        <v>215</v>
      </c>
      <c r="H5270">
        <v>2</v>
      </c>
      <c r="I5270">
        <v>2018</v>
      </c>
      <c r="J5270">
        <v>2</v>
      </c>
      <c r="L5270">
        <v>23115887</v>
      </c>
      <c r="M5270">
        <v>4.7</v>
      </c>
      <c r="P5270" s="29">
        <f t="shared" si="216"/>
        <v>0.6166666666666667</v>
      </c>
    </row>
    <row r="5271" spans="1:16" hidden="1" x14ac:dyDescent="0.25">
      <c r="A5271">
        <v>192597137</v>
      </c>
      <c r="B5271">
        <v>803401</v>
      </c>
      <c r="C5271" t="s">
        <v>318</v>
      </c>
      <c r="D5271">
        <v>2021615</v>
      </c>
      <c r="E5271" t="s">
        <v>255</v>
      </c>
      <c r="F5271" t="s">
        <v>214</v>
      </c>
      <c r="G5271" t="s">
        <v>215</v>
      </c>
      <c r="H5271">
        <v>2</v>
      </c>
      <c r="I5271">
        <v>2018</v>
      </c>
      <c r="J5271">
        <v>2</v>
      </c>
      <c r="L5271">
        <v>23116698</v>
      </c>
      <c r="M5271">
        <v>5.6</v>
      </c>
      <c r="P5271" s="29">
        <f t="shared" si="216"/>
        <v>0.76666666666666661</v>
      </c>
    </row>
    <row r="5272" spans="1:16" hidden="1" x14ac:dyDescent="0.25">
      <c r="A5272">
        <v>192597137</v>
      </c>
      <c r="B5272">
        <v>803401</v>
      </c>
      <c r="C5272" t="s">
        <v>318</v>
      </c>
      <c r="D5272">
        <v>2024862</v>
      </c>
      <c r="E5272" t="s">
        <v>289</v>
      </c>
      <c r="F5272" t="s">
        <v>214</v>
      </c>
      <c r="G5272" t="s">
        <v>215</v>
      </c>
      <c r="H5272">
        <v>2</v>
      </c>
      <c r="I5272">
        <v>2018</v>
      </c>
      <c r="J5272">
        <v>2</v>
      </c>
      <c r="L5272">
        <v>23115892</v>
      </c>
      <c r="M5272">
        <v>6.2</v>
      </c>
      <c r="P5272" s="29">
        <f t="shared" si="216"/>
        <v>0.8666666666666667</v>
      </c>
    </row>
    <row r="5273" spans="1:16" hidden="1" x14ac:dyDescent="0.25">
      <c r="A5273">
        <v>192597137</v>
      </c>
      <c r="B5273">
        <v>803401</v>
      </c>
      <c r="C5273" t="s">
        <v>318</v>
      </c>
      <c r="D5273">
        <v>2004587</v>
      </c>
      <c r="E5273" t="s">
        <v>288</v>
      </c>
      <c r="F5273" t="s">
        <v>214</v>
      </c>
      <c r="G5273" t="s">
        <v>215</v>
      </c>
      <c r="H5273">
        <v>2</v>
      </c>
      <c r="I5273">
        <v>2018</v>
      </c>
      <c r="J5273">
        <v>2</v>
      </c>
      <c r="L5273">
        <v>23115869</v>
      </c>
      <c r="M5273">
        <v>4</v>
      </c>
      <c r="P5273" s="29">
        <f t="shared" si="216"/>
        <v>0.5</v>
      </c>
    </row>
    <row r="5274" spans="1:16" hidden="1" x14ac:dyDescent="0.25">
      <c r="A5274">
        <v>192597137</v>
      </c>
      <c r="B5274">
        <v>803401</v>
      </c>
      <c r="C5274" t="s">
        <v>318</v>
      </c>
      <c r="D5274">
        <v>2021591</v>
      </c>
      <c r="E5274" t="s">
        <v>240</v>
      </c>
      <c r="F5274" t="s">
        <v>214</v>
      </c>
      <c r="G5274" t="s">
        <v>215</v>
      </c>
      <c r="H5274">
        <v>2</v>
      </c>
      <c r="I5274">
        <v>2019</v>
      </c>
      <c r="J5274">
        <v>1</v>
      </c>
      <c r="L5274">
        <v>23119974</v>
      </c>
      <c r="M5274">
        <v>5.3</v>
      </c>
      <c r="P5274" s="29">
        <f t="shared" si="216"/>
        <v>0.71666666666666667</v>
      </c>
    </row>
    <row r="5275" spans="1:16" hidden="1" x14ac:dyDescent="0.25">
      <c r="A5275">
        <v>192597137</v>
      </c>
      <c r="B5275">
        <v>803401</v>
      </c>
      <c r="C5275" t="s">
        <v>318</v>
      </c>
      <c r="D5275">
        <v>2019273</v>
      </c>
      <c r="E5275" t="s">
        <v>248</v>
      </c>
      <c r="F5275" t="s">
        <v>214</v>
      </c>
      <c r="G5275" t="s">
        <v>215</v>
      </c>
      <c r="H5275">
        <v>2</v>
      </c>
      <c r="I5275">
        <v>2019</v>
      </c>
      <c r="J5275">
        <v>1</v>
      </c>
      <c r="L5275">
        <v>23122000</v>
      </c>
      <c r="M5275">
        <v>4.0999999999999996</v>
      </c>
      <c r="P5275" s="29">
        <f t="shared" si="216"/>
        <v>0.51666666666666661</v>
      </c>
    </row>
    <row r="5276" spans="1:16" hidden="1" x14ac:dyDescent="0.25">
      <c r="A5276">
        <v>192597137</v>
      </c>
      <c r="B5276">
        <v>803401</v>
      </c>
      <c r="C5276" t="s">
        <v>318</v>
      </c>
      <c r="D5276">
        <v>2024921</v>
      </c>
      <c r="E5276" t="s">
        <v>225</v>
      </c>
      <c r="F5276" t="s">
        <v>214</v>
      </c>
      <c r="G5276" t="s">
        <v>215</v>
      </c>
      <c r="H5276">
        <v>2</v>
      </c>
      <c r="I5276">
        <v>2019</v>
      </c>
      <c r="J5276">
        <v>1</v>
      </c>
      <c r="L5276">
        <v>23120244</v>
      </c>
      <c r="M5276">
        <v>6.7</v>
      </c>
      <c r="P5276" s="29">
        <f t="shared" si="216"/>
        <v>0.95000000000000007</v>
      </c>
    </row>
    <row r="5277" spans="1:16" hidden="1" x14ac:dyDescent="0.25">
      <c r="A5277">
        <v>192597137</v>
      </c>
      <c r="B5277">
        <v>803401</v>
      </c>
      <c r="C5277" t="s">
        <v>318</v>
      </c>
      <c r="D5277">
        <v>2024863</v>
      </c>
      <c r="E5277" t="s">
        <v>304</v>
      </c>
      <c r="F5277" t="s">
        <v>214</v>
      </c>
      <c r="G5277" t="s">
        <v>215</v>
      </c>
      <c r="H5277">
        <v>2</v>
      </c>
      <c r="I5277">
        <v>2019</v>
      </c>
      <c r="J5277">
        <v>1</v>
      </c>
      <c r="L5277">
        <v>23120228</v>
      </c>
      <c r="M5277">
        <v>4.5</v>
      </c>
      <c r="P5277" s="29">
        <f t="shared" si="216"/>
        <v>0.58333333333333337</v>
      </c>
    </row>
    <row r="5278" spans="1:16" hidden="1" x14ac:dyDescent="0.25">
      <c r="A5278">
        <v>192597137</v>
      </c>
      <c r="B5278">
        <v>803401</v>
      </c>
      <c r="C5278" t="s">
        <v>318</v>
      </c>
      <c r="D5278">
        <v>2021725</v>
      </c>
      <c r="E5278" t="s">
        <v>257</v>
      </c>
      <c r="F5278" t="s">
        <v>214</v>
      </c>
      <c r="G5278" t="s">
        <v>215</v>
      </c>
      <c r="H5278">
        <v>2</v>
      </c>
      <c r="I5278">
        <v>2019</v>
      </c>
      <c r="J5278">
        <v>1</v>
      </c>
      <c r="L5278">
        <v>23120003</v>
      </c>
      <c r="M5278">
        <v>4.5</v>
      </c>
      <c r="P5278" s="29">
        <f t="shared" si="216"/>
        <v>0.58333333333333337</v>
      </c>
    </row>
    <row r="5279" spans="1:16" hidden="1" x14ac:dyDescent="0.25">
      <c r="A5279">
        <v>192597137</v>
      </c>
      <c r="B5279">
        <v>803401</v>
      </c>
      <c r="C5279" t="s">
        <v>318</v>
      </c>
      <c r="D5279">
        <v>2021689</v>
      </c>
      <c r="E5279" t="s">
        <v>312</v>
      </c>
      <c r="F5279" t="s">
        <v>214</v>
      </c>
      <c r="G5279" t="s">
        <v>215</v>
      </c>
      <c r="H5279">
        <v>2</v>
      </c>
      <c r="I5279">
        <v>2019</v>
      </c>
      <c r="J5279">
        <v>1</v>
      </c>
      <c r="L5279">
        <v>23120247</v>
      </c>
      <c r="M5279">
        <v>5</v>
      </c>
      <c r="P5279" s="29">
        <f t="shared" si="216"/>
        <v>0.66666666666666663</v>
      </c>
    </row>
    <row r="5280" spans="1:16" hidden="1" x14ac:dyDescent="0.25">
      <c r="A5280">
        <v>192597137</v>
      </c>
      <c r="B5280">
        <v>803401</v>
      </c>
      <c r="C5280" t="s">
        <v>318</v>
      </c>
      <c r="D5280">
        <v>2021723</v>
      </c>
      <c r="E5280" t="s">
        <v>299</v>
      </c>
      <c r="F5280" t="s">
        <v>214</v>
      </c>
      <c r="G5280" t="s">
        <v>215</v>
      </c>
      <c r="H5280">
        <v>2</v>
      </c>
      <c r="I5280">
        <v>2019</v>
      </c>
      <c r="J5280">
        <v>1</v>
      </c>
      <c r="L5280">
        <v>23123925</v>
      </c>
      <c r="M5280">
        <v>5.4</v>
      </c>
      <c r="P5280" s="29">
        <f t="shared" si="216"/>
        <v>0.73333333333333339</v>
      </c>
    </row>
    <row r="5281" spans="1:16" hidden="1" x14ac:dyDescent="0.25">
      <c r="A5281">
        <v>192597137</v>
      </c>
      <c r="B5281">
        <v>803401</v>
      </c>
      <c r="C5281" t="s">
        <v>318</v>
      </c>
      <c r="D5281">
        <v>2004597</v>
      </c>
      <c r="E5281" t="s">
        <v>279</v>
      </c>
      <c r="F5281" t="s">
        <v>214</v>
      </c>
      <c r="G5281" t="s">
        <v>215</v>
      </c>
      <c r="H5281">
        <v>1</v>
      </c>
      <c r="I5281">
        <v>2019</v>
      </c>
      <c r="J5281">
        <v>2</v>
      </c>
      <c r="L5281">
        <v>23129794</v>
      </c>
      <c r="P5281" s="29" t="str">
        <f t="shared" si="216"/>
        <v>NULL</v>
      </c>
    </row>
    <row r="5282" spans="1:16" hidden="1" x14ac:dyDescent="0.25">
      <c r="A5282">
        <v>192597137</v>
      </c>
      <c r="B5282">
        <v>803401</v>
      </c>
      <c r="C5282" t="s">
        <v>318</v>
      </c>
      <c r="D5282">
        <v>2019274</v>
      </c>
      <c r="E5282" t="s">
        <v>247</v>
      </c>
      <c r="F5282" t="s">
        <v>214</v>
      </c>
      <c r="G5282" t="s">
        <v>215</v>
      </c>
      <c r="H5282">
        <v>1</v>
      </c>
      <c r="I5282">
        <v>2019</v>
      </c>
      <c r="J5282">
        <v>2</v>
      </c>
      <c r="L5282">
        <v>23129173</v>
      </c>
      <c r="P5282" s="29" t="str">
        <f t="shared" si="216"/>
        <v>NULL</v>
      </c>
    </row>
    <row r="5283" spans="1:16" hidden="1" x14ac:dyDescent="0.25">
      <c r="A5283">
        <v>192597137</v>
      </c>
      <c r="B5283">
        <v>803401</v>
      </c>
      <c r="C5283" t="s">
        <v>318</v>
      </c>
      <c r="D5283">
        <v>2021671</v>
      </c>
      <c r="E5283" t="s">
        <v>303</v>
      </c>
      <c r="F5283" t="s">
        <v>214</v>
      </c>
      <c r="G5283" t="s">
        <v>215</v>
      </c>
      <c r="H5283">
        <v>1</v>
      </c>
      <c r="I5283">
        <v>2019</v>
      </c>
      <c r="J5283">
        <v>2</v>
      </c>
      <c r="L5283">
        <v>23130363</v>
      </c>
      <c r="P5283" s="29" t="str">
        <f t="shared" si="216"/>
        <v>NULL</v>
      </c>
    </row>
    <row r="5284" spans="1:16" hidden="1" x14ac:dyDescent="0.25">
      <c r="A5284">
        <v>192597137</v>
      </c>
      <c r="B5284">
        <v>803401</v>
      </c>
      <c r="C5284" t="s">
        <v>318</v>
      </c>
      <c r="D5284">
        <v>2021664</v>
      </c>
      <c r="E5284" t="s">
        <v>311</v>
      </c>
      <c r="F5284" t="s">
        <v>214</v>
      </c>
      <c r="G5284" t="s">
        <v>215</v>
      </c>
      <c r="H5284">
        <v>1</v>
      </c>
      <c r="I5284">
        <v>2019</v>
      </c>
      <c r="J5284">
        <v>2</v>
      </c>
      <c r="L5284">
        <v>23129806</v>
      </c>
      <c r="P5284" s="29" t="str">
        <f t="shared" si="216"/>
        <v>NULL</v>
      </c>
    </row>
    <row r="5285" spans="1:16" hidden="1" x14ac:dyDescent="0.25">
      <c r="A5285">
        <v>192597137</v>
      </c>
      <c r="B5285">
        <v>803401</v>
      </c>
      <c r="C5285" t="s">
        <v>318</v>
      </c>
      <c r="D5285">
        <v>2004586</v>
      </c>
      <c r="E5285" t="s">
        <v>325</v>
      </c>
      <c r="F5285" t="s">
        <v>214</v>
      </c>
      <c r="G5285" t="s">
        <v>215</v>
      </c>
      <c r="H5285">
        <v>1</v>
      </c>
      <c r="I5285">
        <v>2019</v>
      </c>
      <c r="J5285">
        <v>2</v>
      </c>
      <c r="L5285">
        <v>23130408</v>
      </c>
      <c r="P5285" s="29" t="str">
        <f t="shared" si="216"/>
        <v>NULL</v>
      </c>
    </row>
    <row r="5286" spans="1:16" hidden="1" x14ac:dyDescent="0.25">
      <c r="A5286">
        <v>192597137</v>
      </c>
      <c r="B5286">
        <v>803401</v>
      </c>
      <c r="C5286" t="s">
        <v>318</v>
      </c>
      <c r="D5286">
        <v>2021744</v>
      </c>
      <c r="E5286" t="s">
        <v>262</v>
      </c>
      <c r="F5286" t="s">
        <v>214</v>
      </c>
      <c r="G5286" t="s">
        <v>215</v>
      </c>
      <c r="H5286">
        <v>1</v>
      </c>
      <c r="I5286">
        <v>2019</v>
      </c>
      <c r="J5286">
        <v>2</v>
      </c>
      <c r="L5286">
        <v>23120240</v>
      </c>
      <c r="P5286" s="29" t="str">
        <f t="shared" si="216"/>
        <v>NULL</v>
      </c>
    </row>
    <row r="5287" spans="1:16" hidden="1" x14ac:dyDescent="0.25">
      <c r="A5287">
        <v>192597137</v>
      </c>
      <c r="B5287">
        <v>803401</v>
      </c>
      <c r="C5287" t="s">
        <v>318</v>
      </c>
      <c r="D5287">
        <v>2021716</v>
      </c>
      <c r="E5287" t="s">
        <v>291</v>
      </c>
      <c r="F5287" t="s">
        <v>214</v>
      </c>
      <c r="G5287" t="s">
        <v>215</v>
      </c>
      <c r="H5287">
        <v>1</v>
      </c>
      <c r="I5287">
        <v>2019</v>
      </c>
      <c r="J5287">
        <v>2</v>
      </c>
      <c r="L5287">
        <v>23129800</v>
      </c>
      <c r="P5287" s="29" t="str">
        <f t="shared" si="216"/>
        <v>NULL</v>
      </c>
    </row>
    <row r="5288" spans="1:16" hidden="1" x14ac:dyDescent="0.25">
      <c r="A5288">
        <v>192597641</v>
      </c>
      <c r="B5288">
        <v>803401</v>
      </c>
      <c r="C5288" t="s">
        <v>318</v>
      </c>
      <c r="D5288">
        <v>2005118</v>
      </c>
      <c r="E5288" t="s">
        <v>223</v>
      </c>
      <c r="F5288" t="s">
        <v>214</v>
      </c>
      <c r="G5288" t="s">
        <v>215</v>
      </c>
      <c r="H5288">
        <v>3</v>
      </c>
      <c r="I5288">
        <v>2015</v>
      </c>
      <c r="J5288">
        <v>1</v>
      </c>
      <c r="L5288">
        <v>23067523</v>
      </c>
      <c r="M5288">
        <v>3.6</v>
      </c>
      <c r="P5288" s="29">
        <f t="shared" ref="P5288:P5301" si="217">IF(AND(ISNUMBER(M5288),H5288&lt;&gt;4,N5288&lt;&gt;"X"),(M5288-1)/6,IF(H5288=4,"DRP",IF(AND(H5288=3,M5288="NA"),"BAD",IF(AND(H5288=2),"CVL",IF(AND(H5288=1,ISBLANK(M5288)),"NULL","UNK")))))</f>
        <v>0.43333333333333335</v>
      </c>
    </row>
    <row r="5289" spans="1:16" hidden="1" x14ac:dyDescent="0.25">
      <c r="A5289">
        <v>192597641</v>
      </c>
      <c r="B5289">
        <v>803401</v>
      </c>
      <c r="C5289" t="s">
        <v>318</v>
      </c>
      <c r="D5289">
        <v>2021600</v>
      </c>
      <c r="E5289" t="s">
        <v>219</v>
      </c>
      <c r="F5289" t="s">
        <v>214</v>
      </c>
      <c r="G5289" t="s">
        <v>215</v>
      </c>
      <c r="H5289">
        <v>3</v>
      </c>
      <c r="I5289">
        <v>2015</v>
      </c>
      <c r="J5289">
        <v>1</v>
      </c>
      <c r="L5289">
        <v>23066441</v>
      </c>
      <c r="M5289">
        <v>3.3</v>
      </c>
      <c r="P5289" s="29">
        <f t="shared" si="217"/>
        <v>0.3833333333333333</v>
      </c>
    </row>
    <row r="5290" spans="1:16" hidden="1" x14ac:dyDescent="0.25">
      <c r="A5290">
        <v>192597641</v>
      </c>
      <c r="B5290">
        <v>803401</v>
      </c>
      <c r="C5290" t="s">
        <v>318</v>
      </c>
      <c r="D5290">
        <v>2005099</v>
      </c>
      <c r="E5290" t="s">
        <v>217</v>
      </c>
      <c r="F5290" t="s">
        <v>214</v>
      </c>
      <c r="G5290" t="s">
        <v>215</v>
      </c>
      <c r="H5290">
        <v>2</v>
      </c>
      <c r="I5290">
        <v>2015</v>
      </c>
      <c r="J5290">
        <v>1</v>
      </c>
      <c r="L5290">
        <v>23066433</v>
      </c>
      <c r="M5290">
        <v>4</v>
      </c>
      <c r="P5290" s="29">
        <f t="shared" si="217"/>
        <v>0.5</v>
      </c>
    </row>
    <row r="5291" spans="1:16" hidden="1" x14ac:dyDescent="0.25">
      <c r="A5291">
        <v>192597641</v>
      </c>
      <c r="B5291">
        <v>803401</v>
      </c>
      <c r="C5291" t="s">
        <v>318</v>
      </c>
      <c r="D5291">
        <v>2021754</v>
      </c>
      <c r="E5291" t="s">
        <v>216</v>
      </c>
      <c r="F5291" t="s">
        <v>214</v>
      </c>
      <c r="G5291" t="s">
        <v>215</v>
      </c>
      <c r="H5291">
        <v>3</v>
      </c>
      <c r="I5291">
        <v>2015</v>
      </c>
      <c r="J5291">
        <v>1</v>
      </c>
      <c r="L5291">
        <v>23066481</v>
      </c>
      <c r="M5291">
        <v>2.2000000000000002</v>
      </c>
      <c r="P5291" s="29">
        <f t="shared" si="217"/>
        <v>0.20000000000000004</v>
      </c>
    </row>
    <row r="5292" spans="1:16" hidden="1" x14ac:dyDescent="0.25">
      <c r="A5292">
        <v>192597641</v>
      </c>
      <c r="B5292">
        <v>803401</v>
      </c>
      <c r="C5292" t="s">
        <v>318</v>
      </c>
      <c r="D5292">
        <v>2005102</v>
      </c>
      <c r="E5292" t="s">
        <v>218</v>
      </c>
      <c r="F5292" t="s">
        <v>214</v>
      </c>
      <c r="G5292" t="s">
        <v>215</v>
      </c>
      <c r="H5292">
        <v>3</v>
      </c>
      <c r="I5292">
        <v>2015</v>
      </c>
      <c r="J5292">
        <v>1</v>
      </c>
      <c r="L5292">
        <v>23066494</v>
      </c>
      <c r="M5292">
        <v>2.4</v>
      </c>
      <c r="P5292" s="29">
        <f t="shared" si="217"/>
        <v>0.23333333333333331</v>
      </c>
    </row>
    <row r="5293" spans="1:16" hidden="1" x14ac:dyDescent="0.25">
      <c r="A5293">
        <v>192597641</v>
      </c>
      <c r="B5293">
        <v>803401</v>
      </c>
      <c r="C5293" t="s">
        <v>318</v>
      </c>
      <c r="D5293">
        <v>2004098</v>
      </c>
      <c r="E5293" t="s">
        <v>213</v>
      </c>
      <c r="F5293" t="s">
        <v>214</v>
      </c>
      <c r="G5293" t="s">
        <v>215</v>
      </c>
      <c r="H5293">
        <v>2</v>
      </c>
      <c r="I5293">
        <v>2015</v>
      </c>
      <c r="J5293">
        <v>1</v>
      </c>
      <c r="L5293">
        <v>23066602</v>
      </c>
      <c r="M5293">
        <v>6.2</v>
      </c>
      <c r="P5293" s="29">
        <f t="shared" si="217"/>
        <v>0.8666666666666667</v>
      </c>
    </row>
    <row r="5294" spans="1:16" hidden="1" x14ac:dyDescent="0.25">
      <c r="A5294">
        <v>192597641</v>
      </c>
      <c r="B5294">
        <v>803401</v>
      </c>
      <c r="C5294" t="s">
        <v>318</v>
      </c>
      <c r="D5294">
        <v>2021754</v>
      </c>
      <c r="E5294" t="s">
        <v>216</v>
      </c>
      <c r="F5294" t="s">
        <v>214</v>
      </c>
      <c r="G5294" t="s">
        <v>215</v>
      </c>
      <c r="H5294">
        <v>4</v>
      </c>
      <c r="I5294">
        <v>2015</v>
      </c>
      <c r="J5294">
        <v>2</v>
      </c>
      <c r="L5294">
        <v>23074130</v>
      </c>
      <c r="P5294" s="29" t="str">
        <f t="shared" si="217"/>
        <v>DRP</v>
      </c>
    </row>
    <row r="5295" spans="1:16" hidden="1" x14ac:dyDescent="0.25">
      <c r="A5295">
        <v>192597641</v>
      </c>
      <c r="B5295">
        <v>803401</v>
      </c>
      <c r="C5295" t="s">
        <v>318</v>
      </c>
      <c r="D5295">
        <v>2021600</v>
      </c>
      <c r="E5295" t="s">
        <v>219</v>
      </c>
      <c r="F5295" t="s">
        <v>214</v>
      </c>
      <c r="G5295" t="s">
        <v>215</v>
      </c>
      <c r="H5295">
        <v>3</v>
      </c>
      <c r="I5295">
        <v>2015</v>
      </c>
      <c r="J5295">
        <v>2</v>
      </c>
      <c r="L5295">
        <v>23071942</v>
      </c>
      <c r="M5295" t="s">
        <v>221</v>
      </c>
      <c r="P5295" s="29" t="str">
        <f t="shared" si="217"/>
        <v>BAD</v>
      </c>
    </row>
    <row r="5296" spans="1:16" hidden="1" x14ac:dyDescent="0.25">
      <c r="A5296">
        <v>192597641</v>
      </c>
      <c r="B5296">
        <v>803401</v>
      </c>
      <c r="C5296" t="s">
        <v>318</v>
      </c>
      <c r="D5296">
        <v>2005118</v>
      </c>
      <c r="E5296" t="s">
        <v>223</v>
      </c>
      <c r="F5296" t="s">
        <v>214</v>
      </c>
      <c r="G5296" t="s">
        <v>215</v>
      </c>
      <c r="H5296">
        <v>3</v>
      </c>
      <c r="I5296">
        <v>2015</v>
      </c>
      <c r="J5296">
        <v>2</v>
      </c>
      <c r="L5296">
        <v>23071573</v>
      </c>
      <c r="M5296">
        <v>3</v>
      </c>
      <c r="P5296" s="29">
        <f t="shared" si="217"/>
        <v>0.33333333333333331</v>
      </c>
    </row>
    <row r="5297" spans="1:16" hidden="1" x14ac:dyDescent="0.25">
      <c r="A5297">
        <v>192597641</v>
      </c>
      <c r="B5297">
        <v>803401</v>
      </c>
      <c r="C5297" t="s">
        <v>318</v>
      </c>
      <c r="D5297">
        <v>2005102</v>
      </c>
      <c r="E5297" t="s">
        <v>218</v>
      </c>
      <c r="F5297" t="s">
        <v>214</v>
      </c>
      <c r="G5297" t="s">
        <v>215</v>
      </c>
      <c r="H5297">
        <v>3</v>
      </c>
      <c r="I5297">
        <v>2015</v>
      </c>
      <c r="J5297">
        <v>2</v>
      </c>
      <c r="L5297">
        <v>23071946</v>
      </c>
      <c r="M5297">
        <v>3.7</v>
      </c>
      <c r="P5297" s="29">
        <f t="shared" si="217"/>
        <v>0.45</v>
      </c>
    </row>
    <row r="5298" spans="1:16" hidden="1" x14ac:dyDescent="0.25">
      <c r="A5298">
        <v>192597641</v>
      </c>
      <c r="B5298">
        <v>803401</v>
      </c>
      <c r="C5298" t="s">
        <v>318</v>
      </c>
      <c r="D5298">
        <v>2021754</v>
      </c>
      <c r="E5298" t="s">
        <v>216</v>
      </c>
      <c r="F5298" t="s">
        <v>214</v>
      </c>
      <c r="G5298" t="s">
        <v>215</v>
      </c>
      <c r="H5298">
        <v>3</v>
      </c>
      <c r="I5298">
        <v>2015</v>
      </c>
      <c r="J5298">
        <v>2</v>
      </c>
      <c r="L5298">
        <v>23074129</v>
      </c>
      <c r="M5298">
        <v>3.9</v>
      </c>
      <c r="P5298" s="29">
        <f t="shared" si="217"/>
        <v>0.48333333333333334</v>
      </c>
    </row>
    <row r="5299" spans="1:16" hidden="1" x14ac:dyDescent="0.25">
      <c r="A5299">
        <v>192597641</v>
      </c>
      <c r="B5299">
        <v>803401</v>
      </c>
      <c r="C5299" t="s">
        <v>318</v>
      </c>
      <c r="D5299">
        <v>2005117</v>
      </c>
      <c r="E5299" t="s">
        <v>220</v>
      </c>
      <c r="F5299" t="s">
        <v>214</v>
      </c>
      <c r="G5299" t="s">
        <v>215</v>
      </c>
      <c r="H5299">
        <v>3</v>
      </c>
      <c r="I5299">
        <v>2015</v>
      </c>
      <c r="J5299">
        <v>2</v>
      </c>
      <c r="L5299">
        <v>23070398</v>
      </c>
      <c r="M5299" t="s">
        <v>221</v>
      </c>
      <c r="P5299" s="29" t="str">
        <f t="shared" si="217"/>
        <v>BAD</v>
      </c>
    </row>
    <row r="5300" spans="1:16" hidden="1" x14ac:dyDescent="0.25">
      <c r="A5300">
        <v>192597641</v>
      </c>
      <c r="B5300">
        <v>803401</v>
      </c>
      <c r="C5300" t="s">
        <v>318</v>
      </c>
      <c r="D5300">
        <v>2021580</v>
      </c>
      <c r="E5300" t="s">
        <v>241</v>
      </c>
      <c r="F5300" t="s">
        <v>214</v>
      </c>
      <c r="G5300" t="s">
        <v>215</v>
      </c>
      <c r="H5300">
        <v>3</v>
      </c>
      <c r="I5300">
        <v>2015</v>
      </c>
      <c r="J5300">
        <v>2</v>
      </c>
      <c r="L5300">
        <v>23074971</v>
      </c>
      <c r="M5300">
        <v>3.1</v>
      </c>
      <c r="P5300" s="29">
        <f t="shared" si="217"/>
        <v>0.35000000000000003</v>
      </c>
    </row>
    <row r="5301" spans="1:16" hidden="1" x14ac:dyDescent="0.25">
      <c r="A5301">
        <v>192597641</v>
      </c>
      <c r="B5301">
        <v>803401</v>
      </c>
      <c r="C5301" t="s">
        <v>318</v>
      </c>
      <c r="D5301">
        <v>2004112</v>
      </c>
      <c r="E5301" t="s">
        <v>244</v>
      </c>
      <c r="F5301" t="s">
        <v>214</v>
      </c>
      <c r="G5301" t="s">
        <v>215</v>
      </c>
      <c r="H5301">
        <v>2</v>
      </c>
      <c r="I5301">
        <v>2015</v>
      </c>
      <c r="J5301">
        <v>2</v>
      </c>
      <c r="L5301">
        <v>23073234</v>
      </c>
      <c r="M5301">
        <v>5</v>
      </c>
      <c r="P5301" s="29">
        <f t="shared" si="217"/>
        <v>0.66666666666666663</v>
      </c>
    </row>
    <row r="5302" spans="1:16" hidden="1" x14ac:dyDescent="0.25">
      <c r="A5302">
        <v>192597641</v>
      </c>
      <c r="B5302">
        <v>803401</v>
      </c>
      <c r="C5302" t="s">
        <v>318</v>
      </c>
      <c r="D5302">
        <v>2004112</v>
      </c>
      <c r="E5302" t="s">
        <v>244</v>
      </c>
      <c r="F5302" t="s">
        <v>214</v>
      </c>
      <c r="G5302" t="s">
        <v>215</v>
      </c>
      <c r="H5302">
        <v>2</v>
      </c>
      <c r="I5302">
        <v>2016</v>
      </c>
      <c r="J5302">
        <v>1</v>
      </c>
      <c r="M5302">
        <v>5</v>
      </c>
      <c r="N5302" t="s">
        <v>231</v>
      </c>
      <c r="P5302" s="29">
        <f>IF(AND(ISNUMBER(M5302),H5302&lt;&gt;4),(M5302-1)/6,IF(H5302=4,"DRP",IF(AND(H5302=3,M5302="NA"),"BAD",IF(AND(H5302=2),"CVL",IF(AND(H5302=1,ISBLANK(M5302)),"NULL","UNK")))))</f>
        <v>0.66666666666666663</v>
      </c>
    </row>
    <row r="5303" spans="1:16" hidden="1" x14ac:dyDescent="0.25">
      <c r="A5303">
        <v>192597641</v>
      </c>
      <c r="B5303">
        <v>803401</v>
      </c>
      <c r="C5303" t="s">
        <v>318</v>
      </c>
      <c r="D5303">
        <v>2004098</v>
      </c>
      <c r="E5303" t="s">
        <v>213</v>
      </c>
      <c r="F5303" t="s">
        <v>214</v>
      </c>
      <c r="G5303" t="s">
        <v>215</v>
      </c>
      <c r="H5303">
        <v>2</v>
      </c>
      <c r="I5303">
        <v>2016</v>
      </c>
      <c r="J5303">
        <v>1</v>
      </c>
      <c r="M5303">
        <v>6.2</v>
      </c>
      <c r="N5303" t="s">
        <v>231</v>
      </c>
      <c r="P5303" s="29">
        <f>IF(AND(ISNUMBER(M5303),H5303&lt;&gt;4),(M5303-1)/6,IF(H5303=4,"DRP",IF(AND(H5303=3,M5303="NA"),"BAD",IF(AND(H5303=2),"CVL",IF(AND(H5303=1,ISBLANK(M5303)),"NULL","UNK")))))</f>
        <v>0.8666666666666667</v>
      </c>
    </row>
    <row r="5304" spans="1:16" hidden="1" x14ac:dyDescent="0.25">
      <c r="A5304">
        <v>192597641</v>
      </c>
      <c r="B5304">
        <v>803401</v>
      </c>
      <c r="C5304" t="s">
        <v>318</v>
      </c>
      <c r="D5304">
        <v>2004116</v>
      </c>
      <c r="E5304" t="s">
        <v>229</v>
      </c>
      <c r="F5304" t="s">
        <v>214</v>
      </c>
      <c r="G5304" t="s">
        <v>215</v>
      </c>
      <c r="H5304">
        <v>4</v>
      </c>
      <c r="I5304">
        <v>2016</v>
      </c>
      <c r="J5304">
        <v>1</v>
      </c>
      <c r="L5304">
        <v>23073043</v>
      </c>
      <c r="P5304" s="29" t="str">
        <f>IF(AND(ISNUMBER(M5304),H5304&lt;&gt;4),(M5304-1)/6,IF(H5304=4,"DRP",IF(AND(H5304=3,M5304="NA"),"BAD",IF(AND(H5304=2),"CVL",IF(AND(H5304=1,ISBLANK(M5304)),"NULL","UNK")))))</f>
        <v>DRP</v>
      </c>
    </row>
    <row r="5305" spans="1:16" hidden="1" x14ac:dyDescent="0.25">
      <c r="A5305">
        <v>192597641</v>
      </c>
      <c r="B5305">
        <v>803401</v>
      </c>
      <c r="C5305" t="s">
        <v>318</v>
      </c>
      <c r="D5305">
        <v>2004116</v>
      </c>
      <c r="E5305" t="s">
        <v>229</v>
      </c>
      <c r="F5305" t="s">
        <v>214</v>
      </c>
      <c r="G5305" t="s">
        <v>215</v>
      </c>
      <c r="H5305">
        <v>3</v>
      </c>
      <c r="I5305">
        <v>2016</v>
      </c>
      <c r="J5305">
        <v>2</v>
      </c>
      <c r="L5305">
        <v>23085551</v>
      </c>
      <c r="M5305" t="s">
        <v>221</v>
      </c>
      <c r="P5305" s="29" t="str">
        <f>IF(AND(ISNUMBER(M5305),H5305&lt;&gt;4),(M5305-1)/6,IF(H5305=4,"DRP",IF(AND(H5305=3,M5305="NA"),"BAD",IF(AND(H5305=2),"CVL",IF(AND(H5305=1,ISBLANK(M5305)),"NULL","UNK")))))</f>
        <v>BAD</v>
      </c>
    </row>
    <row r="5306" spans="1:16" hidden="1" x14ac:dyDescent="0.25">
      <c r="A5306">
        <v>192597641</v>
      </c>
      <c r="B5306">
        <v>803401</v>
      </c>
      <c r="C5306" t="s">
        <v>318</v>
      </c>
      <c r="D5306">
        <v>2004116</v>
      </c>
      <c r="E5306" t="s">
        <v>229</v>
      </c>
      <c r="F5306" t="s">
        <v>214</v>
      </c>
      <c r="G5306" t="s">
        <v>215</v>
      </c>
      <c r="H5306">
        <v>2</v>
      </c>
      <c r="I5306">
        <v>2017</v>
      </c>
      <c r="J5306">
        <v>1</v>
      </c>
      <c r="L5306">
        <v>23092363</v>
      </c>
      <c r="M5306">
        <v>4.8</v>
      </c>
      <c r="P5306" s="29">
        <f>IF(AND(ISNUMBER(M5306),H5306&lt;&gt;4),(M5306-1)/6,IF(H5306=4,"DRP",IF(AND(H5306=3,M5306="NA"),"BAD",IF(AND(H5306=2),"CVL",IF(AND(H5306=1,ISBLANK(M5306)),"NULL","UNK")))))</f>
        <v>0.6333333333333333</v>
      </c>
    </row>
    <row r="5307" spans="1:16" hidden="1" x14ac:dyDescent="0.25">
      <c r="A5307">
        <v>192639972</v>
      </c>
      <c r="B5307">
        <v>803401</v>
      </c>
      <c r="C5307" t="s">
        <v>318</v>
      </c>
      <c r="D5307">
        <v>2005118</v>
      </c>
      <c r="E5307" t="s">
        <v>223</v>
      </c>
      <c r="F5307" t="s">
        <v>214</v>
      </c>
      <c r="G5307" t="s">
        <v>215</v>
      </c>
      <c r="H5307">
        <v>3</v>
      </c>
      <c r="I5307">
        <v>2015</v>
      </c>
      <c r="J5307">
        <v>1</v>
      </c>
      <c r="L5307">
        <v>23067523</v>
      </c>
      <c r="M5307">
        <v>3.2</v>
      </c>
      <c r="P5307" s="29">
        <f t="shared" ref="P5307:P5320" si="218">IF(AND(ISNUMBER(M5307),H5307&lt;&gt;4,N5307&lt;&gt;"X"),(M5307-1)/6,IF(H5307=4,"DRP",IF(AND(H5307=3,M5307="NA"),"BAD",IF(AND(H5307=2),"CVL",IF(AND(H5307=1,ISBLANK(M5307)),"NULL","UNK")))))</f>
        <v>0.3666666666666667</v>
      </c>
    </row>
    <row r="5308" spans="1:16" hidden="1" x14ac:dyDescent="0.25">
      <c r="A5308">
        <v>192639972</v>
      </c>
      <c r="B5308">
        <v>803401</v>
      </c>
      <c r="C5308" t="s">
        <v>318</v>
      </c>
      <c r="D5308">
        <v>2021600</v>
      </c>
      <c r="E5308" t="s">
        <v>219</v>
      </c>
      <c r="F5308" t="s">
        <v>214</v>
      </c>
      <c r="G5308" t="s">
        <v>215</v>
      </c>
      <c r="H5308">
        <v>3</v>
      </c>
      <c r="I5308">
        <v>2015</v>
      </c>
      <c r="J5308">
        <v>1</v>
      </c>
      <c r="L5308">
        <v>23066441</v>
      </c>
      <c r="M5308">
        <v>3.7</v>
      </c>
      <c r="P5308" s="29">
        <f t="shared" si="218"/>
        <v>0.45</v>
      </c>
    </row>
    <row r="5309" spans="1:16" hidden="1" x14ac:dyDescent="0.25">
      <c r="A5309">
        <v>192639972</v>
      </c>
      <c r="B5309">
        <v>803401</v>
      </c>
      <c r="C5309" t="s">
        <v>318</v>
      </c>
      <c r="D5309">
        <v>2005102</v>
      </c>
      <c r="E5309" t="s">
        <v>218</v>
      </c>
      <c r="F5309" t="s">
        <v>214</v>
      </c>
      <c r="G5309" t="s">
        <v>215</v>
      </c>
      <c r="H5309">
        <v>3</v>
      </c>
      <c r="I5309">
        <v>2015</v>
      </c>
      <c r="J5309">
        <v>1</v>
      </c>
      <c r="L5309">
        <v>23066494</v>
      </c>
      <c r="M5309">
        <v>3.1</v>
      </c>
      <c r="P5309" s="29">
        <f t="shared" si="218"/>
        <v>0.35000000000000003</v>
      </c>
    </row>
    <row r="5310" spans="1:16" hidden="1" x14ac:dyDescent="0.25">
      <c r="A5310">
        <v>192639972</v>
      </c>
      <c r="B5310">
        <v>803401</v>
      </c>
      <c r="C5310" t="s">
        <v>318</v>
      </c>
      <c r="D5310">
        <v>2005099</v>
      </c>
      <c r="E5310" t="s">
        <v>217</v>
      </c>
      <c r="F5310" t="s">
        <v>214</v>
      </c>
      <c r="G5310" t="s">
        <v>215</v>
      </c>
      <c r="H5310">
        <v>2</v>
      </c>
      <c r="I5310">
        <v>2015</v>
      </c>
      <c r="J5310">
        <v>1</v>
      </c>
      <c r="L5310">
        <v>23066433</v>
      </c>
      <c r="M5310">
        <v>4.4000000000000004</v>
      </c>
      <c r="P5310" s="29">
        <f t="shared" si="218"/>
        <v>0.56666666666666676</v>
      </c>
    </row>
    <row r="5311" spans="1:16" hidden="1" x14ac:dyDescent="0.25">
      <c r="A5311">
        <v>192639972</v>
      </c>
      <c r="B5311">
        <v>803401</v>
      </c>
      <c r="C5311" t="s">
        <v>318</v>
      </c>
      <c r="D5311">
        <v>2021754</v>
      </c>
      <c r="E5311" t="s">
        <v>216</v>
      </c>
      <c r="F5311" t="s">
        <v>214</v>
      </c>
      <c r="G5311" t="s">
        <v>215</v>
      </c>
      <c r="H5311">
        <v>3</v>
      </c>
      <c r="I5311">
        <v>2015</v>
      </c>
      <c r="J5311">
        <v>1</v>
      </c>
      <c r="L5311">
        <v>23066481</v>
      </c>
      <c r="M5311">
        <v>2.9</v>
      </c>
      <c r="P5311" s="29">
        <f t="shared" si="218"/>
        <v>0.31666666666666665</v>
      </c>
    </row>
    <row r="5312" spans="1:16" hidden="1" x14ac:dyDescent="0.25">
      <c r="A5312">
        <v>192639972</v>
      </c>
      <c r="B5312">
        <v>803401</v>
      </c>
      <c r="C5312" t="s">
        <v>318</v>
      </c>
      <c r="D5312">
        <v>2004098</v>
      </c>
      <c r="E5312" t="s">
        <v>213</v>
      </c>
      <c r="F5312" t="s">
        <v>214</v>
      </c>
      <c r="G5312" t="s">
        <v>215</v>
      </c>
      <c r="H5312">
        <v>2</v>
      </c>
      <c r="I5312">
        <v>2015</v>
      </c>
      <c r="J5312">
        <v>1</v>
      </c>
      <c r="L5312">
        <v>23066602</v>
      </c>
      <c r="M5312">
        <v>6.1</v>
      </c>
      <c r="P5312" s="29">
        <f t="shared" si="218"/>
        <v>0.85</v>
      </c>
    </row>
    <row r="5313" spans="1:16" hidden="1" x14ac:dyDescent="0.25">
      <c r="A5313">
        <v>192639972</v>
      </c>
      <c r="B5313">
        <v>803401</v>
      </c>
      <c r="C5313" t="s">
        <v>318</v>
      </c>
      <c r="D5313">
        <v>2021754</v>
      </c>
      <c r="E5313" t="s">
        <v>216</v>
      </c>
      <c r="F5313" t="s">
        <v>214</v>
      </c>
      <c r="G5313" t="s">
        <v>215</v>
      </c>
      <c r="H5313">
        <v>4</v>
      </c>
      <c r="I5313">
        <v>2015</v>
      </c>
      <c r="J5313">
        <v>2</v>
      </c>
      <c r="L5313">
        <v>23074130</v>
      </c>
      <c r="P5313" s="29" t="str">
        <f t="shared" si="218"/>
        <v>DRP</v>
      </c>
    </row>
    <row r="5314" spans="1:16" hidden="1" x14ac:dyDescent="0.25">
      <c r="A5314">
        <v>192639972</v>
      </c>
      <c r="B5314">
        <v>803401</v>
      </c>
      <c r="C5314" t="s">
        <v>318</v>
      </c>
      <c r="D5314">
        <v>2021600</v>
      </c>
      <c r="E5314" t="s">
        <v>219</v>
      </c>
      <c r="F5314" t="s">
        <v>214</v>
      </c>
      <c r="G5314" t="s">
        <v>215</v>
      </c>
      <c r="H5314">
        <v>2</v>
      </c>
      <c r="I5314">
        <v>2015</v>
      </c>
      <c r="J5314">
        <v>2</v>
      </c>
      <c r="L5314">
        <v>23071943</v>
      </c>
      <c r="M5314">
        <v>4</v>
      </c>
      <c r="P5314" s="29">
        <f t="shared" si="218"/>
        <v>0.5</v>
      </c>
    </row>
    <row r="5315" spans="1:16" hidden="1" x14ac:dyDescent="0.25">
      <c r="A5315">
        <v>192639972</v>
      </c>
      <c r="B5315">
        <v>803401</v>
      </c>
      <c r="C5315" t="s">
        <v>318</v>
      </c>
      <c r="D5315">
        <v>2005118</v>
      </c>
      <c r="E5315" t="s">
        <v>223</v>
      </c>
      <c r="F5315" t="s">
        <v>214</v>
      </c>
      <c r="G5315" t="s">
        <v>215</v>
      </c>
      <c r="H5315">
        <v>2</v>
      </c>
      <c r="I5315">
        <v>2015</v>
      </c>
      <c r="J5315">
        <v>2</v>
      </c>
      <c r="L5315">
        <v>23071574</v>
      </c>
      <c r="M5315">
        <v>4</v>
      </c>
      <c r="P5315" s="29">
        <f t="shared" si="218"/>
        <v>0.5</v>
      </c>
    </row>
    <row r="5316" spans="1:16" hidden="1" x14ac:dyDescent="0.25">
      <c r="A5316">
        <v>192639972</v>
      </c>
      <c r="B5316">
        <v>803401</v>
      </c>
      <c r="C5316" t="s">
        <v>318</v>
      </c>
      <c r="D5316">
        <v>2005102</v>
      </c>
      <c r="E5316" t="s">
        <v>218</v>
      </c>
      <c r="F5316" t="s">
        <v>214</v>
      </c>
      <c r="G5316" t="s">
        <v>215</v>
      </c>
      <c r="H5316">
        <v>2</v>
      </c>
      <c r="I5316">
        <v>2015</v>
      </c>
      <c r="J5316">
        <v>2</v>
      </c>
      <c r="L5316">
        <v>23071946</v>
      </c>
      <c r="M5316">
        <v>4.2</v>
      </c>
      <c r="P5316" s="29">
        <f t="shared" si="218"/>
        <v>0.53333333333333333</v>
      </c>
    </row>
    <row r="5317" spans="1:16" hidden="1" x14ac:dyDescent="0.25">
      <c r="A5317">
        <v>192639972</v>
      </c>
      <c r="B5317">
        <v>803401</v>
      </c>
      <c r="C5317" t="s">
        <v>318</v>
      </c>
      <c r="D5317">
        <v>2021754</v>
      </c>
      <c r="E5317" t="s">
        <v>216</v>
      </c>
      <c r="F5317" t="s">
        <v>214</v>
      </c>
      <c r="G5317" t="s">
        <v>215</v>
      </c>
      <c r="H5317">
        <v>2</v>
      </c>
      <c r="I5317">
        <v>2015</v>
      </c>
      <c r="J5317">
        <v>2</v>
      </c>
      <c r="L5317">
        <v>23074752</v>
      </c>
      <c r="M5317">
        <v>5.4</v>
      </c>
      <c r="P5317" s="29">
        <f t="shared" si="218"/>
        <v>0.73333333333333339</v>
      </c>
    </row>
    <row r="5318" spans="1:16" hidden="1" x14ac:dyDescent="0.25">
      <c r="A5318">
        <v>192639972</v>
      </c>
      <c r="B5318">
        <v>803401</v>
      </c>
      <c r="C5318" t="s">
        <v>318</v>
      </c>
      <c r="D5318">
        <v>2005117</v>
      </c>
      <c r="E5318" t="s">
        <v>220</v>
      </c>
      <c r="F5318" t="s">
        <v>214</v>
      </c>
      <c r="G5318" t="s">
        <v>215</v>
      </c>
      <c r="H5318">
        <v>3</v>
      </c>
      <c r="I5318">
        <v>2015</v>
      </c>
      <c r="J5318">
        <v>2</v>
      </c>
      <c r="L5318">
        <v>23070398</v>
      </c>
      <c r="M5318" t="s">
        <v>221</v>
      </c>
      <c r="P5318" s="29" t="str">
        <f t="shared" si="218"/>
        <v>BAD</v>
      </c>
    </row>
    <row r="5319" spans="1:16" hidden="1" x14ac:dyDescent="0.25">
      <c r="A5319">
        <v>192639972</v>
      </c>
      <c r="B5319">
        <v>803401</v>
      </c>
      <c r="C5319" t="s">
        <v>318</v>
      </c>
      <c r="D5319">
        <v>2004116</v>
      </c>
      <c r="E5319" t="s">
        <v>229</v>
      </c>
      <c r="F5319" t="s">
        <v>214</v>
      </c>
      <c r="G5319" t="s">
        <v>215</v>
      </c>
      <c r="H5319">
        <v>2</v>
      </c>
      <c r="I5319">
        <v>2015</v>
      </c>
      <c r="J5319">
        <v>2</v>
      </c>
      <c r="L5319">
        <v>23073311</v>
      </c>
      <c r="M5319">
        <v>5.8</v>
      </c>
      <c r="P5319" s="29">
        <f t="shared" si="218"/>
        <v>0.79999999999999993</v>
      </c>
    </row>
    <row r="5320" spans="1:16" hidden="1" x14ac:dyDescent="0.25">
      <c r="A5320">
        <v>192639972</v>
      </c>
      <c r="B5320">
        <v>803401</v>
      </c>
      <c r="C5320" t="s">
        <v>318</v>
      </c>
      <c r="D5320">
        <v>2004112</v>
      </c>
      <c r="E5320" t="s">
        <v>244</v>
      </c>
      <c r="F5320" t="s">
        <v>214</v>
      </c>
      <c r="G5320" t="s">
        <v>215</v>
      </c>
      <c r="H5320">
        <v>2</v>
      </c>
      <c r="I5320">
        <v>2015</v>
      </c>
      <c r="J5320">
        <v>2</v>
      </c>
      <c r="L5320">
        <v>23073230</v>
      </c>
      <c r="M5320">
        <v>4.9000000000000004</v>
      </c>
      <c r="P5320" s="29">
        <f t="shared" si="218"/>
        <v>0.65</v>
      </c>
    </row>
    <row r="5321" spans="1:16" hidden="1" x14ac:dyDescent="0.25">
      <c r="A5321">
        <v>192639972</v>
      </c>
      <c r="B5321">
        <v>803401</v>
      </c>
      <c r="C5321" t="s">
        <v>318</v>
      </c>
      <c r="D5321">
        <v>2004099</v>
      </c>
      <c r="E5321" t="s">
        <v>245</v>
      </c>
      <c r="F5321" t="s">
        <v>214</v>
      </c>
      <c r="G5321" t="s">
        <v>215</v>
      </c>
      <c r="H5321">
        <v>2</v>
      </c>
      <c r="I5321">
        <v>2016</v>
      </c>
      <c r="J5321">
        <v>1</v>
      </c>
      <c r="L5321">
        <v>23073318</v>
      </c>
      <c r="M5321">
        <v>5.7</v>
      </c>
      <c r="P5321" s="29">
        <f t="shared" ref="P5321:P5326" si="219">IF(AND(ISNUMBER(M5321),H5321&lt;&gt;4),(M5321-1)/6,IF(H5321=4,"DRP",IF(AND(H5321=3,M5321="NA"),"BAD",IF(AND(H5321=2),"CVL",IF(AND(H5321=1,ISBLANK(M5321)),"NULL","UNK")))))</f>
        <v>0.78333333333333333</v>
      </c>
    </row>
    <row r="5322" spans="1:16" hidden="1" x14ac:dyDescent="0.25">
      <c r="A5322">
        <v>192639972</v>
      </c>
      <c r="B5322">
        <v>803401</v>
      </c>
      <c r="C5322" t="s">
        <v>318</v>
      </c>
      <c r="D5322">
        <v>2005131</v>
      </c>
      <c r="E5322" t="s">
        <v>228</v>
      </c>
      <c r="F5322" t="s">
        <v>214</v>
      </c>
      <c r="G5322" t="s">
        <v>215</v>
      </c>
      <c r="H5322">
        <v>3</v>
      </c>
      <c r="I5322">
        <v>2016</v>
      </c>
      <c r="J5322">
        <v>1</v>
      </c>
      <c r="L5322">
        <v>23081641</v>
      </c>
      <c r="M5322">
        <v>2.4</v>
      </c>
      <c r="P5322" s="29">
        <f t="shared" si="219"/>
        <v>0.23333333333333331</v>
      </c>
    </row>
    <row r="5323" spans="1:16" hidden="1" x14ac:dyDescent="0.25">
      <c r="A5323">
        <v>192639972</v>
      </c>
      <c r="B5323">
        <v>803401</v>
      </c>
      <c r="C5323" t="s">
        <v>318</v>
      </c>
      <c r="D5323">
        <v>2021756</v>
      </c>
      <c r="E5323" t="s">
        <v>253</v>
      </c>
      <c r="F5323" t="s">
        <v>214</v>
      </c>
      <c r="G5323" t="s">
        <v>215</v>
      </c>
      <c r="H5323">
        <v>3</v>
      </c>
      <c r="I5323">
        <v>2016</v>
      </c>
      <c r="J5323">
        <v>1</v>
      </c>
      <c r="L5323">
        <v>23081183</v>
      </c>
      <c r="M5323" t="s">
        <v>221</v>
      </c>
      <c r="P5323" s="29" t="str">
        <f t="shared" si="219"/>
        <v>BAD</v>
      </c>
    </row>
    <row r="5324" spans="1:16" hidden="1" x14ac:dyDescent="0.25">
      <c r="A5324">
        <v>192639972</v>
      </c>
      <c r="B5324">
        <v>803401</v>
      </c>
      <c r="C5324" t="s">
        <v>318</v>
      </c>
      <c r="D5324">
        <v>2021580</v>
      </c>
      <c r="E5324" t="s">
        <v>241</v>
      </c>
      <c r="F5324" t="s">
        <v>214</v>
      </c>
      <c r="G5324" t="s">
        <v>215</v>
      </c>
      <c r="H5324">
        <v>3</v>
      </c>
      <c r="I5324">
        <v>2016</v>
      </c>
      <c r="J5324">
        <v>1</v>
      </c>
      <c r="L5324">
        <v>23081157</v>
      </c>
      <c r="M5324" t="s">
        <v>221</v>
      </c>
      <c r="P5324" s="29" t="str">
        <f t="shared" si="219"/>
        <v>BAD</v>
      </c>
    </row>
    <row r="5325" spans="1:16" hidden="1" x14ac:dyDescent="0.25">
      <c r="A5325">
        <v>192639972</v>
      </c>
      <c r="B5325">
        <v>803401</v>
      </c>
      <c r="C5325" t="s">
        <v>318</v>
      </c>
      <c r="D5325">
        <v>2021602</v>
      </c>
      <c r="E5325" t="s">
        <v>242</v>
      </c>
      <c r="F5325" t="s">
        <v>214</v>
      </c>
      <c r="G5325" t="s">
        <v>215</v>
      </c>
      <c r="H5325">
        <v>3</v>
      </c>
      <c r="I5325">
        <v>2016</v>
      </c>
      <c r="J5325">
        <v>1</v>
      </c>
      <c r="L5325">
        <v>23081144</v>
      </c>
      <c r="M5325" t="s">
        <v>221</v>
      </c>
      <c r="P5325" s="29" t="str">
        <f t="shared" si="219"/>
        <v>BAD</v>
      </c>
    </row>
    <row r="5326" spans="1:16" hidden="1" x14ac:dyDescent="0.25">
      <c r="A5326">
        <v>192639972</v>
      </c>
      <c r="B5326">
        <v>803401</v>
      </c>
      <c r="C5326" t="s">
        <v>318</v>
      </c>
      <c r="D5326">
        <v>2005117</v>
      </c>
      <c r="E5326" t="s">
        <v>220</v>
      </c>
      <c r="F5326" t="s">
        <v>214</v>
      </c>
      <c r="G5326" t="s">
        <v>215</v>
      </c>
      <c r="H5326">
        <v>3</v>
      </c>
      <c r="I5326">
        <v>2016</v>
      </c>
      <c r="J5326">
        <v>1</v>
      </c>
      <c r="L5326">
        <v>23078737</v>
      </c>
      <c r="M5326">
        <v>1.8</v>
      </c>
      <c r="P5326" s="29">
        <f t="shared" si="219"/>
        <v>0.13333333333333333</v>
      </c>
    </row>
    <row r="5327" spans="1:16" hidden="1" x14ac:dyDescent="0.25">
      <c r="A5327">
        <v>192780144</v>
      </c>
      <c r="B5327">
        <v>803401</v>
      </c>
      <c r="C5327" t="s">
        <v>318</v>
      </c>
      <c r="D5327">
        <v>2005118</v>
      </c>
      <c r="E5327" t="s">
        <v>223</v>
      </c>
      <c r="F5327" t="s">
        <v>214</v>
      </c>
      <c r="G5327" t="s">
        <v>215</v>
      </c>
      <c r="H5327">
        <v>3</v>
      </c>
      <c r="I5327">
        <v>2015</v>
      </c>
      <c r="J5327">
        <v>1</v>
      </c>
      <c r="L5327">
        <v>23067520</v>
      </c>
      <c r="M5327">
        <v>3.4</v>
      </c>
      <c r="P5327" s="29">
        <f t="shared" ref="P5327:P5362" si="220">IF(AND(ISNUMBER(M5327),H5327&lt;&gt;4,N5327&lt;&gt;"X"),(M5327-1)/6,IF(H5327=4,"DRP",IF(AND(H5327=3,M5327="NA"),"BAD",IF(AND(H5327=2),"CVL",IF(AND(H5327=1,ISBLANK(M5327)),"NULL","UNK")))))</f>
        <v>0.39999999999999997</v>
      </c>
    </row>
    <row r="5328" spans="1:16" hidden="1" x14ac:dyDescent="0.25">
      <c r="A5328">
        <v>192780144</v>
      </c>
      <c r="B5328">
        <v>803401</v>
      </c>
      <c r="C5328" t="s">
        <v>318</v>
      </c>
      <c r="D5328">
        <v>2021600</v>
      </c>
      <c r="E5328" t="s">
        <v>219</v>
      </c>
      <c r="F5328" t="s">
        <v>214</v>
      </c>
      <c r="G5328" t="s">
        <v>215</v>
      </c>
      <c r="H5328">
        <v>2</v>
      </c>
      <c r="I5328">
        <v>2015</v>
      </c>
      <c r="J5328">
        <v>1</v>
      </c>
      <c r="L5328">
        <v>23066442</v>
      </c>
      <c r="M5328">
        <v>4</v>
      </c>
      <c r="P5328" s="29">
        <f t="shared" si="220"/>
        <v>0.5</v>
      </c>
    </row>
    <row r="5329" spans="1:16" hidden="1" x14ac:dyDescent="0.25">
      <c r="A5329">
        <v>192780144</v>
      </c>
      <c r="B5329">
        <v>803401</v>
      </c>
      <c r="C5329" t="s">
        <v>318</v>
      </c>
      <c r="D5329">
        <v>2005102</v>
      </c>
      <c r="E5329" t="s">
        <v>218</v>
      </c>
      <c r="F5329" t="s">
        <v>214</v>
      </c>
      <c r="G5329" t="s">
        <v>215</v>
      </c>
      <c r="H5329">
        <v>2</v>
      </c>
      <c r="I5329">
        <v>2015</v>
      </c>
      <c r="J5329">
        <v>1</v>
      </c>
      <c r="L5329">
        <v>23066494</v>
      </c>
      <c r="M5329">
        <v>4.0999999999999996</v>
      </c>
      <c r="P5329" s="29">
        <f t="shared" si="220"/>
        <v>0.51666666666666661</v>
      </c>
    </row>
    <row r="5330" spans="1:16" hidden="1" x14ac:dyDescent="0.25">
      <c r="A5330">
        <v>192780144</v>
      </c>
      <c r="B5330">
        <v>803401</v>
      </c>
      <c r="C5330" t="s">
        <v>318</v>
      </c>
      <c r="D5330">
        <v>2005099</v>
      </c>
      <c r="E5330" t="s">
        <v>217</v>
      </c>
      <c r="F5330" t="s">
        <v>214</v>
      </c>
      <c r="G5330" t="s">
        <v>215</v>
      </c>
      <c r="H5330">
        <v>2</v>
      </c>
      <c r="I5330">
        <v>2015</v>
      </c>
      <c r="J5330">
        <v>1</v>
      </c>
      <c r="L5330">
        <v>23066433</v>
      </c>
      <c r="M5330">
        <v>4</v>
      </c>
      <c r="P5330" s="29">
        <f t="shared" si="220"/>
        <v>0.5</v>
      </c>
    </row>
    <row r="5331" spans="1:16" hidden="1" x14ac:dyDescent="0.25">
      <c r="A5331">
        <v>192780144</v>
      </c>
      <c r="B5331">
        <v>803401</v>
      </c>
      <c r="C5331" t="s">
        <v>318</v>
      </c>
      <c r="D5331">
        <v>2021754</v>
      </c>
      <c r="E5331" t="s">
        <v>216</v>
      </c>
      <c r="F5331" t="s">
        <v>214</v>
      </c>
      <c r="G5331" t="s">
        <v>215</v>
      </c>
      <c r="H5331">
        <v>3</v>
      </c>
      <c r="I5331">
        <v>2015</v>
      </c>
      <c r="J5331">
        <v>1</v>
      </c>
      <c r="L5331">
        <v>23066482</v>
      </c>
      <c r="M5331">
        <v>3.1</v>
      </c>
      <c r="P5331" s="29">
        <f t="shared" si="220"/>
        <v>0.35000000000000003</v>
      </c>
    </row>
    <row r="5332" spans="1:16" hidden="1" x14ac:dyDescent="0.25">
      <c r="A5332">
        <v>192780144</v>
      </c>
      <c r="B5332">
        <v>803401</v>
      </c>
      <c r="C5332" t="s">
        <v>318</v>
      </c>
      <c r="D5332">
        <v>2004098</v>
      </c>
      <c r="E5332" t="s">
        <v>213</v>
      </c>
      <c r="F5332" t="s">
        <v>214</v>
      </c>
      <c r="G5332" t="s">
        <v>215</v>
      </c>
      <c r="H5332">
        <v>2</v>
      </c>
      <c r="I5332">
        <v>2015</v>
      </c>
      <c r="J5332">
        <v>1</v>
      </c>
      <c r="L5332">
        <v>23066601</v>
      </c>
      <c r="M5332">
        <v>6</v>
      </c>
      <c r="P5332" s="29">
        <f t="shared" si="220"/>
        <v>0.83333333333333337</v>
      </c>
    </row>
    <row r="5333" spans="1:16" hidden="1" x14ac:dyDescent="0.25">
      <c r="A5333">
        <v>192780144</v>
      </c>
      <c r="B5333">
        <v>803401</v>
      </c>
      <c r="C5333" t="s">
        <v>318</v>
      </c>
      <c r="D5333">
        <v>2005118</v>
      </c>
      <c r="E5333" t="s">
        <v>223</v>
      </c>
      <c r="F5333" t="s">
        <v>214</v>
      </c>
      <c r="G5333" t="s">
        <v>215</v>
      </c>
      <c r="H5333">
        <v>3</v>
      </c>
      <c r="I5333">
        <v>2015</v>
      </c>
      <c r="J5333">
        <v>2</v>
      </c>
      <c r="L5333">
        <v>23071572</v>
      </c>
      <c r="M5333" t="s">
        <v>221</v>
      </c>
      <c r="P5333" s="29" t="str">
        <f t="shared" si="220"/>
        <v>BAD</v>
      </c>
    </row>
    <row r="5334" spans="1:16" hidden="1" x14ac:dyDescent="0.25">
      <c r="A5334">
        <v>192780144</v>
      </c>
      <c r="B5334">
        <v>803401</v>
      </c>
      <c r="C5334" t="s">
        <v>318</v>
      </c>
      <c r="D5334">
        <v>2021754</v>
      </c>
      <c r="E5334" t="s">
        <v>216</v>
      </c>
      <c r="F5334" t="s">
        <v>214</v>
      </c>
      <c r="G5334" t="s">
        <v>215</v>
      </c>
      <c r="H5334">
        <v>3</v>
      </c>
      <c r="I5334">
        <v>2015</v>
      </c>
      <c r="J5334">
        <v>2</v>
      </c>
      <c r="L5334">
        <v>23074753</v>
      </c>
      <c r="M5334" t="s">
        <v>221</v>
      </c>
      <c r="P5334" s="29" t="str">
        <f t="shared" si="220"/>
        <v>BAD</v>
      </c>
    </row>
    <row r="5335" spans="1:16" hidden="1" x14ac:dyDescent="0.25">
      <c r="A5335">
        <v>192780144</v>
      </c>
      <c r="B5335">
        <v>803401</v>
      </c>
      <c r="C5335" t="s">
        <v>318</v>
      </c>
      <c r="D5335">
        <v>2021754</v>
      </c>
      <c r="E5335" t="s">
        <v>216</v>
      </c>
      <c r="F5335" t="s">
        <v>214</v>
      </c>
      <c r="G5335" t="s">
        <v>215</v>
      </c>
      <c r="H5335">
        <v>4</v>
      </c>
      <c r="I5335">
        <v>2015</v>
      </c>
      <c r="J5335">
        <v>2</v>
      </c>
      <c r="L5335">
        <v>23074129</v>
      </c>
      <c r="P5335" s="29" t="str">
        <f t="shared" si="220"/>
        <v>DRP</v>
      </c>
    </row>
    <row r="5336" spans="1:16" hidden="1" x14ac:dyDescent="0.25">
      <c r="A5336">
        <v>192794293</v>
      </c>
      <c r="B5336">
        <v>803407</v>
      </c>
      <c r="C5336" t="s">
        <v>317</v>
      </c>
      <c r="D5336">
        <v>2005118</v>
      </c>
      <c r="E5336" t="s">
        <v>223</v>
      </c>
      <c r="F5336" t="s">
        <v>214</v>
      </c>
      <c r="G5336" t="s">
        <v>215</v>
      </c>
      <c r="H5336">
        <v>3</v>
      </c>
      <c r="I5336">
        <v>2015</v>
      </c>
      <c r="J5336">
        <v>1</v>
      </c>
      <c r="L5336">
        <v>23066497</v>
      </c>
      <c r="M5336">
        <v>3.9</v>
      </c>
      <c r="P5336" s="29">
        <f t="shared" si="220"/>
        <v>0.48333333333333334</v>
      </c>
    </row>
    <row r="5337" spans="1:16" hidden="1" x14ac:dyDescent="0.25">
      <c r="A5337">
        <v>192794293</v>
      </c>
      <c r="B5337">
        <v>803407</v>
      </c>
      <c r="C5337" t="s">
        <v>317</v>
      </c>
      <c r="D5337">
        <v>2021600</v>
      </c>
      <c r="E5337" t="s">
        <v>219</v>
      </c>
      <c r="F5337" t="s">
        <v>214</v>
      </c>
      <c r="G5337" t="s">
        <v>215</v>
      </c>
      <c r="H5337">
        <v>3</v>
      </c>
      <c r="I5337">
        <v>2015</v>
      </c>
      <c r="J5337">
        <v>1</v>
      </c>
      <c r="L5337">
        <v>23066437</v>
      </c>
      <c r="M5337">
        <v>3.6</v>
      </c>
      <c r="P5337" s="29">
        <f t="shared" si="220"/>
        <v>0.43333333333333335</v>
      </c>
    </row>
    <row r="5338" spans="1:16" hidden="1" x14ac:dyDescent="0.25">
      <c r="A5338">
        <v>192794293</v>
      </c>
      <c r="B5338">
        <v>803407</v>
      </c>
      <c r="C5338" t="s">
        <v>317</v>
      </c>
      <c r="D5338">
        <v>2005102</v>
      </c>
      <c r="E5338" t="s">
        <v>218</v>
      </c>
      <c r="F5338" t="s">
        <v>214</v>
      </c>
      <c r="G5338" t="s">
        <v>215</v>
      </c>
      <c r="H5338">
        <v>3</v>
      </c>
      <c r="I5338">
        <v>2015</v>
      </c>
      <c r="J5338">
        <v>1</v>
      </c>
      <c r="L5338">
        <v>23066488</v>
      </c>
      <c r="M5338">
        <v>2.2999999999999998</v>
      </c>
      <c r="P5338" s="29">
        <f t="shared" si="220"/>
        <v>0.21666666666666665</v>
      </c>
    </row>
    <row r="5339" spans="1:16" hidden="1" x14ac:dyDescent="0.25">
      <c r="A5339">
        <v>192794293</v>
      </c>
      <c r="B5339">
        <v>803407</v>
      </c>
      <c r="C5339" t="s">
        <v>317</v>
      </c>
      <c r="D5339">
        <v>2005099</v>
      </c>
      <c r="E5339" t="s">
        <v>217</v>
      </c>
      <c r="F5339" t="s">
        <v>214</v>
      </c>
      <c r="G5339" t="s">
        <v>215</v>
      </c>
      <c r="H5339">
        <v>2</v>
      </c>
      <c r="I5339">
        <v>2015</v>
      </c>
      <c r="J5339">
        <v>1</v>
      </c>
      <c r="L5339">
        <v>23066427</v>
      </c>
      <c r="M5339">
        <v>4</v>
      </c>
      <c r="P5339" s="29">
        <f t="shared" si="220"/>
        <v>0.5</v>
      </c>
    </row>
    <row r="5340" spans="1:16" hidden="1" x14ac:dyDescent="0.25">
      <c r="A5340">
        <v>192794293</v>
      </c>
      <c r="B5340">
        <v>803407</v>
      </c>
      <c r="C5340" t="s">
        <v>317</v>
      </c>
      <c r="D5340">
        <v>2021754</v>
      </c>
      <c r="E5340" t="s">
        <v>216</v>
      </c>
      <c r="F5340" t="s">
        <v>214</v>
      </c>
      <c r="G5340" t="s">
        <v>215</v>
      </c>
      <c r="H5340">
        <v>3</v>
      </c>
      <c r="I5340">
        <v>2015</v>
      </c>
      <c r="J5340">
        <v>1</v>
      </c>
      <c r="L5340">
        <v>23066446</v>
      </c>
      <c r="M5340">
        <v>3.2</v>
      </c>
      <c r="P5340" s="29">
        <f t="shared" si="220"/>
        <v>0.3666666666666667</v>
      </c>
    </row>
    <row r="5341" spans="1:16" hidden="1" x14ac:dyDescent="0.25">
      <c r="A5341">
        <v>192794293</v>
      </c>
      <c r="B5341">
        <v>803407</v>
      </c>
      <c r="C5341" t="s">
        <v>317</v>
      </c>
      <c r="D5341">
        <v>2004098</v>
      </c>
      <c r="E5341" t="s">
        <v>213</v>
      </c>
      <c r="F5341" t="s">
        <v>214</v>
      </c>
      <c r="G5341" t="s">
        <v>215</v>
      </c>
      <c r="H5341">
        <v>2</v>
      </c>
      <c r="I5341">
        <v>2015</v>
      </c>
      <c r="J5341">
        <v>1</v>
      </c>
      <c r="L5341">
        <v>23066521</v>
      </c>
      <c r="M5341">
        <v>5.4</v>
      </c>
      <c r="P5341" s="29">
        <f t="shared" si="220"/>
        <v>0.73333333333333339</v>
      </c>
    </row>
    <row r="5342" spans="1:16" hidden="1" x14ac:dyDescent="0.25">
      <c r="A5342">
        <v>192794293</v>
      </c>
      <c r="B5342">
        <v>803407</v>
      </c>
      <c r="C5342" t="s">
        <v>317</v>
      </c>
      <c r="D5342">
        <v>2021600</v>
      </c>
      <c r="E5342" t="s">
        <v>219</v>
      </c>
      <c r="F5342" t="s">
        <v>214</v>
      </c>
      <c r="G5342" t="s">
        <v>215</v>
      </c>
      <c r="H5342">
        <v>3</v>
      </c>
      <c r="I5342">
        <v>2015</v>
      </c>
      <c r="J5342">
        <v>2</v>
      </c>
      <c r="L5342">
        <v>23071942</v>
      </c>
      <c r="M5342" t="s">
        <v>221</v>
      </c>
      <c r="P5342" s="29" t="str">
        <f t="shared" si="220"/>
        <v>BAD</v>
      </c>
    </row>
    <row r="5343" spans="1:16" hidden="1" x14ac:dyDescent="0.25">
      <c r="A5343">
        <v>192794293</v>
      </c>
      <c r="B5343">
        <v>803407</v>
      </c>
      <c r="C5343" t="s">
        <v>317</v>
      </c>
      <c r="D5343">
        <v>2005102</v>
      </c>
      <c r="E5343" t="s">
        <v>218</v>
      </c>
      <c r="F5343" t="s">
        <v>214</v>
      </c>
      <c r="G5343" t="s">
        <v>215</v>
      </c>
      <c r="H5343">
        <v>3</v>
      </c>
      <c r="I5343">
        <v>2015</v>
      </c>
      <c r="J5343">
        <v>2</v>
      </c>
      <c r="L5343">
        <v>23071946</v>
      </c>
      <c r="M5343">
        <v>3.4</v>
      </c>
      <c r="P5343" s="29">
        <f t="shared" si="220"/>
        <v>0.39999999999999997</v>
      </c>
    </row>
    <row r="5344" spans="1:16" hidden="1" x14ac:dyDescent="0.25">
      <c r="A5344">
        <v>192794293</v>
      </c>
      <c r="B5344">
        <v>803407</v>
      </c>
      <c r="C5344" t="s">
        <v>317</v>
      </c>
      <c r="D5344">
        <v>2021754</v>
      </c>
      <c r="E5344" t="s">
        <v>216</v>
      </c>
      <c r="F5344" t="s">
        <v>214</v>
      </c>
      <c r="G5344" t="s">
        <v>215</v>
      </c>
      <c r="H5344">
        <v>3</v>
      </c>
      <c r="I5344">
        <v>2015</v>
      </c>
      <c r="J5344">
        <v>2</v>
      </c>
      <c r="L5344">
        <v>23074133</v>
      </c>
      <c r="M5344">
        <v>3.4</v>
      </c>
      <c r="P5344" s="29">
        <f t="shared" si="220"/>
        <v>0.39999999999999997</v>
      </c>
    </row>
    <row r="5345" spans="1:16" hidden="1" x14ac:dyDescent="0.25">
      <c r="A5345">
        <v>192794293</v>
      </c>
      <c r="B5345">
        <v>803407</v>
      </c>
      <c r="C5345" t="s">
        <v>317</v>
      </c>
      <c r="D5345">
        <v>2005118</v>
      </c>
      <c r="E5345" t="s">
        <v>223</v>
      </c>
      <c r="F5345" t="s">
        <v>214</v>
      </c>
      <c r="G5345" t="s">
        <v>215</v>
      </c>
      <c r="H5345">
        <v>2</v>
      </c>
      <c r="I5345">
        <v>2015</v>
      </c>
      <c r="J5345">
        <v>2</v>
      </c>
      <c r="L5345">
        <v>23071573</v>
      </c>
      <c r="M5345">
        <v>4.0999999999999996</v>
      </c>
      <c r="P5345" s="29">
        <f t="shared" si="220"/>
        <v>0.51666666666666661</v>
      </c>
    </row>
    <row r="5346" spans="1:16" hidden="1" x14ac:dyDescent="0.25">
      <c r="A5346">
        <v>192794293</v>
      </c>
      <c r="B5346">
        <v>803407</v>
      </c>
      <c r="C5346" t="s">
        <v>317</v>
      </c>
      <c r="D5346">
        <v>2005117</v>
      </c>
      <c r="E5346" t="s">
        <v>220</v>
      </c>
      <c r="F5346" t="s">
        <v>214</v>
      </c>
      <c r="G5346" t="s">
        <v>215</v>
      </c>
      <c r="H5346">
        <v>3</v>
      </c>
      <c r="I5346">
        <v>2015</v>
      </c>
      <c r="J5346">
        <v>2</v>
      </c>
      <c r="L5346">
        <v>23070393</v>
      </c>
      <c r="M5346" t="s">
        <v>221</v>
      </c>
      <c r="P5346" s="29" t="str">
        <f t="shared" si="220"/>
        <v>BAD</v>
      </c>
    </row>
    <row r="5347" spans="1:16" hidden="1" x14ac:dyDescent="0.25">
      <c r="A5347">
        <v>192794293</v>
      </c>
      <c r="B5347">
        <v>803407</v>
      </c>
      <c r="C5347" t="s">
        <v>317</v>
      </c>
      <c r="D5347">
        <v>2021580</v>
      </c>
      <c r="E5347" t="s">
        <v>241</v>
      </c>
      <c r="F5347" t="s">
        <v>214</v>
      </c>
      <c r="G5347" t="s">
        <v>215</v>
      </c>
      <c r="H5347">
        <v>3</v>
      </c>
      <c r="I5347">
        <v>2015</v>
      </c>
      <c r="J5347">
        <v>2</v>
      </c>
      <c r="L5347">
        <v>23074971</v>
      </c>
      <c r="M5347">
        <v>1.6</v>
      </c>
      <c r="P5347" s="29">
        <f t="shared" si="220"/>
        <v>0.10000000000000002</v>
      </c>
    </row>
    <row r="5348" spans="1:16" hidden="1" x14ac:dyDescent="0.25">
      <c r="A5348">
        <v>192797497</v>
      </c>
      <c r="B5348">
        <v>803401</v>
      </c>
      <c r="C5348" t="s">
        <v>318</v>
      </c>
      <c r="D5348">
        <v>2021754</v>
      </c>
      <c r="E5348" t="s">
        <v>216</v>
      </c>
      <c r="F5348" t="s">
        <v>214</v>
      </c>
      <c r="G5348" t="s">
        <v>215</v>
      </c>
      <c r="H5348">
        <v>3</v>
      </c>
      <c r="I5348">
        <v>2015</v>
      </c>
      <c r="J5348">
        <v>1</v>
      </c>
      <c r="L5348">
        <v>23066449</v>
      </c>
      <c r="M5348">
        <v>3.4</v>
      </c>
      <c r="P5348" s="29">
        <f t="shared" si="220"/>
        <v>0.39999999999999997</v>
      </c>
    </row>
    <row r="5349" spans="1:16" hidden="1" x14ac:dyDescent="0.25">
      <c r="A5349">
        <v>192797497</v>
      </c>
      <c r="B5349">
        <v>803401</v>
      </c>
      <c r="C5349" t="s">
        <v>318</v>
      </c>
      <c r="D5349">
        <v>2005102</v>
      </c>
      <c r="E5349" t="s">
        <v>218</v>
      </c>
      <c r="F5349" t="s">
        <v>214</v>
      </c>
      <c r="G5349" t="s">
        <v>215</v>
      </c>
      <c r="H5349">
        <v>2</v>
      </c>
      <c r="I5349">
        <v>2015</v>
      </c>
      <c r="J5349">
        <v>1</v>
      </c>
      <c r="L5349">
        <v>23066489</v>
      </c>
      <c r="M5349">
        <v>5.4</v>
      </c>
      <c r="P5349" s="29">
        <f t="shared" si="220"/>
        <v>0.73333333333333339</v>
      </c>
    </row>
    <row r="5350" spans="1:16" hidden="1" x14ac:dyDescent="0.25">
      <c r="A5350">
        <v>192797497</v>
      </c>
      <c r="B5350">
        <v>803401</v>
      </c>
      <c r="C5350" t="s">
        <v>318</v>
      </c>
      <c r="D5350">
        <v>2005099</v>
      </c>
      <c r="E5350" t="s">
        <v>217</v>
      </c>
      <c r="F5350" t="s">
        <v>214</v>
      </c>
      <c r="G5350" t="s">
        <v>215</v>
      </c>
      <c r="H5350">
        <v>2</v>
      </c>
      <c r="I5350">
        <v>2015</v>
      </c>
      <c r="J5350">
        <v>1</v>
      </c>
      <c r="L5350">
        <v>23066428</v>
      </c>
      <c r="M5350">
        <v>5</v>
      </c>
      <c r="P5350" s="29">
        <f t="shared" si="220"/>
        <v>0.66666666666666663</v>
      </c>
    </row>
    <row r="5351" spans="1:16" hidden="1" x14ac:dyDescent="0.25">
      <c r="A5351">
        <v>192797497</v>
      </c>
      <c r="B5351">
        <v>803401</v>
      </c>
      <c r="C5351" t="s">
        <v>318</v>
      </c>
      <c r="D5351">
        <v>2021600</v>
      </c>
      <c r="E5351" t="s">
        <v>219</v>
      </c>
      <c r="F5351" t="s">
        <v>214</v>
      </c>
      <c r="G5351" t="s">
        <v>215</v>
      </c>
      <c r="H5351">
        <v>2</v>
      </c>
      <c r="I5351">
        <v>2015</v>
      </c>
      <c r="J5351">
        <v>1</v>
      </c>
      <c r="L5351">
        <v>23066438</v>
      </c>
      <c r="M5351">
        <v>5.0999999999999996</v>
      </c>
      <c r="P5351" s="29">
        <f t="shared" si="220"/>
        <v>0.68333333333333324</v>
      </c>
    </row>
    <row r="5352" spans="1:16" hidden="1" x14ac:dyDescent="0.25">
      <c r="A5352">
        <v>192797497</v>
      </c>
      <c r="B5352">
        <v>803401</v>
      </c>
      <c r="C5352" t="s">
        <v>318</v>
      </c>
      <c r="D5352">
        <v>2004098</v>
      </c>
      <c r="E5352" t="s">
        <v>213</v>
      </c>
      <c r="F5352" t="s">
        <v>214</v>
      </c>
      <c r="G5352" t="s">
        <v>215</v>
      </c>
      <c r="H5352">
        <v>2</v>
      </c>
      <c r="I5352">
        <v>2015</v>
      </c>
      <c r="J5352">
        <v>1</v>
      </c>
      <c r="L5352">
        <v>23066523</v>
      </c>
      <c r="M5352">
        <v>5.9</v>
      </c>
      <c r="P5352" s="29">
        <f t="shared" si="220"/>
        <v>0.81666666666666676</v>
      </c>
    </row>
    <row r="5353" spans="1:16" hidden="1" x14ac:dyDescent="0.25">
      <c r="A5353">
        <v>192797497</v>
      </c>
      <c r="B5353">
        <v>803401</v>
      </c>
      <c r="C5353" t="s">
        <v>318</v>
      </c>
      <c r="D5353">
        <v>2005118</v>
      </c>
      <c r="E5353" t="s">
        <v>223</v>
      </c>
      <c r="F5353" t="s">
        <v>214</v>
      </c>
      <c r="G5353" t="s">
        <v>215</v>
      </c>
      <c r="H5353">
        <v>3</v>
      </c>
      <c r="I5353">
        <v>2015</v>
      </c>
      <c r="J5353">
        <v>1</v>
      </c>
      <c r="L5353">
        <v>23067520</v>
      </c>
      <c r="M5353">
        <v>2.9</v>
      </c>
      <c r="P5353" s="29">
        <f t="shared" si="220"/>
        <v>0.31666666666666665</v>
      </c>
    </row>
    <row r="5354" spans="1:16" hidden="1" x14ac:dyDescent="0.25">
      <c r="A5354">
        <v>192797497</v>
      </c>
      <c r="B5354">
        <v>803401</v>
      </c>
      <c r="C5354" t="s">
        <v>318</v>
      </c>
      <c r="D5354">
        <v>2005118</v>
      </c>
      <c r="E5354" t="s">
        <v>223</v>
      </c>
      <c r="F5354" t="s">
        <v>214</v>
      </c>
      <c r="G5354" t="s">
        <v>215</v>
      </c>
      <c r="H5354">
        <v>2</v>
      </c>
      <c r="I5354">
        <v>2015</v>
      </c>
      <c r="J5354">
        <v>2</v>
      </c>
      <c r="L5354">
        <v>23071572</v>
      </c>
      <c r="M5354">
        <v>4.2</v>
      </c>
      <c r="P5354" s="29">
        <f t="shared" si="220"/>
        <v>0.53333333333333333</v>
      </c>
    </row>
    <row r="5355" spans="1:16" hidden="1" x14ac:dyDescent="0.25">
      <c r="A5355">
        <v>192797497</v>
      </c>
      <c r="B5355">
        <v>803401</v>
      </c>
      <c r="C5355" t="s">
        <v>318</v>
      </c>
      <c r="D5355">
        <v>2021754</v>
      </c>
      <c r="E5355" t="s">
        <v>216</v>
      </c>
      <c r="F5355" t="s">
        <v>214</v>
      </c>
      <c r="G5355" t="s">
        <v>215</v>
      </c>
      <c r="H5355">
        <v>2</v>
      </c>
      <c r="I5355">
        <v>2015</v>
      </c>
      <c r="J5355">
        <v>2</v>
      </c>
      <c r="L5355">
        <v>23074133</v>
      </c>
      <c r="M5355">
        <v>6.2</v>
      </c>
      <c r="P5355" s="29">
        <f t="shared" si="220"/>
        <v>0.8666666666666667</v>
      </c>
    </row>
    <row r="5356" spans="1:16" hidden="1" x14ac:dyDescent="0.25">
      <c r="A5356">
        <v>192797497</v>
      </c>
      <c r="B5356">
        <v>803401</v>
      </c>
      <c r="C5356" t="s">
        <v>318</v>
      </c>
      <c r="D5356">
        <v>2021602</v>
      </c>
      <c r="E5356" t="s">
        <v>242</v>
      </c>
      <c r="F5356" t="s">
        <v>214</v>
      </c>
      <c r="G5356" t="s">
        <v>215</v>
      </c>
      <c r="H5356">
        <v>2</v>
      </c>
      <c r="I5356">
        <v>2015</v>
      </c>
      <c r="J5356">
        <v>2</v>
      </c>
      <c r="L5356">
        <v>23072008</v>
      </c>
      <c r="M5356">
        <v>4.7</v>
      </c>
      <c r="P5356" s="29">
        <f t="shared" si="220"/>
        <v>0.6166666666666667</v>
      </c>
    </row>
    <row r="5357" spans="1:16" hidden="1" x14ac:dyDescent="0.25">
      <c r="A5357">
        <v>192797497</v>
      </c>
      <c r="B5357">
        <v>803401</v>
      </c>
      <c r="C5357" t="s">
        <v>318</v>
      </c>
      <c r="D5357">
        <v>2005117</v>
      </c>
      <c r="E5357" t="s">
        <v>220</v>
      </c>
      <c r="F5357" t="s">
        <v>214</v>
      </c>
      <c r="G5357" t="s">
        <v>215</v>
      </c>
      <c r="H5357">
        <v>3</v>
      </c>
      <c r="I5357">
        <v>2015</v>
      </c>
      <c r="J5357">
        <v>2</v>
      </c>
      <c r="L5357">
        <v>23070387</v>
      </c>
      <c r="M5357" t="s">
        <v>221</v>
      </c>
      <c r="P5357" s="29" t="str">
        <f t="shared" si="220"/>
        <v>BAD</v>
      </c>
    </row>
    <row r="5358" spans="1:16" hidden="1" x14ac:dyDescent="0.25">
      <c r="A5358">
        <v>192797497</v>
      </c>
      <c r="B5358">
        <v>803401</v>
      </c>
      <c r="C5358" t="s">
        <v>318</v>
      </c>
      <c r="D5358">
        <v>2021580</v>
      </c>
      <c r="E5358" t="s">
        <v>241</v>
      </c>
      <c r="F5358" t="s">
        <v>214</v>
      </c>
      <c r="G5358" t="s">
        <v>215</v>
      </c>
      <c r="H5358">
        <v>2</v>
      </c>
      <c r="I5358">
        <v>2015</v>
      </c>
      <c r="J5358">
        <v>2</v>
      </c>
      <c r="L5358">
        <v>23072001</v>
      </c>
      <c r="M5358">
        <v>5</v>
      </c>
      <c r="P5358" s="29">
        <f t="shared" si="220"/>
        <v>0.66666666666666663</v>
      </c>
    </row>
    <row r="5359" spans="1:16" hidden="1" x14ac:dyDescent="0.25">
      <c r="A5359">
        <v>192797497</v>
      </c>
      <c r="B5359">
        <v>803401</v>
      </c>
      <c r="C5359" t="s">
        <v>318</v>
      </c>
      <c r="D5359">
        <v>2004116</v>
      </c>
      <c r="E5359" t="s">
        <v>229</v>
      </c>
      <c r="F5359" t="s">
        <v>214</v>
      </c>
      <c r="G5359" t="s">
        <v>215</v>
      </c>
      <c r="H5359">
        <v>3</v>
      </c>
      <c r="I5359">
        <v>2015</v>
      </c>
      <c r="J5359">
        <v>2</v>
      </c>
      <c r="L5359">
        <v>23073045</v>
      </c>
      <c r="M5359" t="s">
        <v>221</v>
      </c>
      <c r="P5359" s="29" t="str">
        <f t="shared" si="220"/>
        <v>BAD</v>
      </c>
    </row>
    <row r="5360" spans="1:16" hidden="1" x14ac:dyDescent="0.25">
      <c r="A5360">
        <v>192797497</v>
      </c>
      <c r="B5360">
        <v>803401</v>
      </c>
      <c r="C5360" t="s">
        <v>318</v>
      </c>
      <c r="D5360">
        <v>2004112</v>
      </c>
      <c r="E5360" t="s">
        <v>244</v>
      </c>
      <c r="F5360" t="s">
        <v>214</v>
      </c>
      <c r="G5360" t="s">
        <v>215</v>
      </c>
      <c r="H5360">
        <v>3</v>
      </c>
      <c r="I5360">
        <v>2015</v>
      </c>
      <c r="J5360">
        <v>2</v>
      </c>
      <c r="L5360">
        <v>23073240</v>
      </c>
      <c r="M5360">
        <v>1</v>
      </c>
      <c r="P5360" s="29">
        <f t="shared" si="220"/>
        <v>0</v>
      </c>
    </row>
    <row r="5361" spans="1:16" hidden="1" x14ac:dyDescent="0.25">
      <c r="A5361">
        <v>192797497</v>
      </c>
      <c r="B5361">
        <v>803401</v>
      </c>
      <c r="C5361" t="s">
        <v>318</v>
      </c>
      <c r="D5361">
        <v>2019272</v>
      </c>
      <c r="E5361" t="s">
        <v>249</v>
      </c>
      <c r="F5361" t="s">
        <v>214</v>
      </c>
      <c r="G5361" t="s">
        <v>215</v>
      </c>
      <c r="H5361">
        <v>2</v>
      </c>
      <c r="I5361">
        <v>2015</v>
      </c>
      <c r="J5361">
        <v>2</v>
      </c>
      <c r="M5361" t="s">
        <v>232</v>
      </c>
      <c r="N5361" t="s">
        <v>231</v>
      </c>
      <c r="P5361" s="29" t="str">
        <f t="shared" si="220"/>
        <v>CVL</v>
      </c>
    </row>
    <row r="5362" spans="1:16" hidden="1" x14ac:dyDescent="0.25">
      <c r="A5362">
        <v>192797497</v>
      </c>
      <c r="B5362">
        <v>803401</v>
      </c>
      <c r="C5362" t="s">
        <v>318</v>
      </c>
      <c r="D5362">
        <v>2019271</v>
      </c>
      <c r="E5362" t="s">
        <v>236</v>
      </c>
      <c r="F5362" t="s">
        <v>214</v>
      </c>
      <c r="G5362" t="s">
        <v>215</v>
      </c>
      <c r="H5362">
        <v>2</v>
      </c>
      <c r="I5362">
        <v>2015</v>
      </c>
      <c r="J5362">
        <v>2</v>
      </c>
      <c r="M5362" t="s">
        <v>232</v>
      </c>
      <c r="N5362" t="s">
        <v>231</v>
      </c>
      <c r="P5362" s="29" t="str">
        <f t="shared" si="220"/>
        <v>CVL</v>
      </c>
    </row>
    <row r="5363" spans="1:16" hidden="1" x14ac:dyDescent="0.25">
      <c r="A5363">
        <v>192797497</v>
      </c>
      <c r="B5363">
        <v>803401</v>
      </c>
      <c r="C5363" t="s">
        <v>318</v>
      </c>
      <c r="D5363">
        <v>2021596</v>
      </c>
      <c r="E5363" t="s">
        <v>294</v>
      </c>
      <c r="F5363" t="s">
        <v>214</v>
      </c>
      <c r="G5363" t="s">
        <v>215</v>
      </c>
      <c r="H5363">
        <v>2</v>
      </c>
      <c r="I5363">
        <v>2016</v>
      </c>
      <c r="J5363">
        <v>1</v>
      </c>
      <c r="L5363">
        <v>23081196</v>
      </c>
      <c r="M5363">
        <v>5</v>
      </c>
      <c r="P5363" s="29">
        <f t="shared" ref="P5363:P5394" si="221">IF(AND(ISNUMBER(M5363),H5363&lt;&gt;4),(M5363-1)/6,IF(H5363=4,"DRP",IF(AND(H5363=3,M5363="NA"),"BAD",IF(AND(H5363=2),"CVL",IF(AND(H5363=1,ISBLANK(M5363)),"NULL","UNK")))))</f>
        <v>0.66666666666666663</v>
      </c>
    </row>
    <row r="5364" spans="1:16" hidden="1" x14ac:dyDescent="0.25">
      <c r="A5364">
        <v>192797497</v>
      </c>
      <c r="B5364">
        <v>803401</v>
      </c>
      <c r="C5364" t="s">
        <v>318</v>
      </c>
      <c r="D5364">
        <v>2005131</v>
      </c>
      <c r="E5364" t="s">
        <v>228</v>
      </c>
      <c r="F5364" t="s">
        <v>214</v>
      </c>
      <c r="G5364" t="s">
        <v>215</v>
      </c>
      <c r="H5364">
        <v>2</v>
      </c>
      <c r="I5364">
        <v>2016</v>
      </c>
      <c r="J5364">
        <v>1</v>
      </c>
      <c r="L5364">
        <v>23081641</v>
      </c>
      <c r="M5364">
        <v>5.5</v>
      </c>
      <c r="P5364" s="29">
        <f t="shared" si="221"/>
        <v>0.75</v>
      </c>
    </row>
    <row r="5365" spans="1:16" hidden="1" x14ac:dyDescent="0.25">
      <c r="A5365">
        <v>192797497</v>
      </c>
      <c r="B5365">
        <v>803401</v>
      </c>
      <c r="C5365" t="s">
        <v>318</v>
      </c>
      <c r="D5365">
        <v>2021638</v>
      </c>
      <c r="E5365" t="s">
        <v>250</v>
      </c>
      <c r="F5365" t="s">
        <v>214</v>
      </c>
      <c r="G5365" t="s">
        <v>215</v>
      </c>
      <c r="H5365">
        <v>2</v>
      </c>
      <c r="I5365">
        <v>2016</v>
      </c>
      <c r="J5365">
        <v>1</v>
      </c>
      <c r="L5365">
        <v>23081193</v>
      </c>
      <c r="M5365">
        <v>4.5999999999999996</v>
      </c>
      <c r="P5365" s="29">
        <f t="shared" si="221"/>
        <v>0.6</v>
      </c>
    </row>
    <row r="5366" spans="1:16" hidden="1" x14ac:dyDescent="0.25">
      <c r="A5366">
        <v>192797497</v>
      </c>
      <c r="B5366">
        <v>803401</v>
      </c>
      <c r="C5366" t="s">
        <v>318</v>
      </c>
      <c r="D5366">
        <v>2021756</v>
      </c>
      <c r="E5366" t="s">
        <v>253</v>
      </c>
      <c r="F5366" t="s">
        <v>214</v>
      </c>
      <c r="G5366" t="s">
        <v>215</v>
      </c>
      <c r="H5366">
        <v>2</v>
      </c>
      <c r="I5366">
        <v>2016</v>
      </c>
      <c r="J5366">
        <v>1</v>
      </c>
      <c r="L5366">
        <v>23081182</v>
      </c>
      <c r="M5366">
        <v>4</v>
      </c>
      <c r="P5366" s="29">
        <f t="shared" si="221"/>
        <v>0.5</v>
      </c>
    </row>
    <row r="5367" spans="1:16" hidden="1" x14ac:dyDescent="0.25">
      <c r="A5367">
        <v>192797497</v>
      </c>
      <c r="B5367">
        <v>803401</v>
      </c>
      <c r="C5367" t="s">
        <v>318</v>
      </c>
      <c r="D5367">
        <v>2004116</v>
      </c>
      <c r="E5367" t="s">
        <v>229</v>
      </c>
      <c r="F5367" t="s">
        <v>214</v>
      </c>
      <c r="G5367" t="s">
        <v>215</v>
      </c>
      <c r="H5367">
        <v>2</v>
      </c>
      <c r="I5367">
        <v>2016</v>
      </c>
      <c r="J5367">
        <v>1</v>
      </c>
      <c r="L5367">
        <v>23078177</v>
      </c>
      <c r="M5367">
        <v>5.0999999999999996</v>
      </c>
      <c r="P5367" s="29">
        <f t="shared" si="221"/>
        <v>0.68333333333333324</v>
      </c>
    </row>
    <row r="5368" spans="1:16" hidden="1" x14ac:dyDescent="0.25">
      <c r="A5368">
        <v>192797497</v>
      </c>
      <c r="B5368">
        <v>803401</v>
      </c>
      <c r="C5368" t="s">
        <v>318</v>
      </c>
      <c r="D5368">
        <v>2004112</v>
      </c>
      <c r="E5368" t="s">
        <v>244</v>
      </c>
      <c r="F5368" t="s">
        <v>214</v>
      </c>
      <c r="G5368" t="s">
        <v>215</v>
      </c>
      <c r="H5368">
        <v>2</v>
      </c>
      <c r="I5368">
        <v>2016</v>
      </c>
      <c r="J5368">
        <v>1</v>
      </c>
      <c r="L5368">
        <v>23073229</v>
      </c>
      <c r="M5368">
        <v>5.9</v>
      </c>
      <c r="P5368" s="29">
        <f t="shared" si="221"/>
        <v>0.81666666666666676</v>
      </c>
    </row>
    <row r="5369" spans="1:16" hidden="1" x14ac:dyDescent="0.25">
      <c r="A5369">
        <v>192797497</v>
      </c>
      <c r="B5369">
        <v>803401</v>
      </c>
      <c r="C5369" t="s">
        <v>318</v>
      </c>
      <c r="D5369">
        <v>2005117</v>
      </c>
      <c r="E5369" t="s">
        <v>220</v>
      </c>
      <c r="F5369" t="s">
        <v>214</v>
      </c>
      <c r="G5369" t="s">
        <v>215</v>
      </c>
      <c r="H5369">
        <v>3</v>
      </c>
      <c r="I5369">
        <v>2016</v>
      </c>
      <c r="J5369">
        <v>1</v>
      </c>
      <c r="L5369">
        <v>23078736</v>
      </c>
      <c r="M5369">
        <v>3.2</v>
      </c>
      <c r="P5369" s="29">
        <f t="shared" si="221"/>
        <v>0.3666666666666667</v>
      </c>
    </row>
    <row r="5370" spans="1:16" hidden="1" x14ac:dyDescent="0.25">
      <c r="A5370">
        <v>192797497</v>
      </c>
      <c r="B5370">
        <v>803401</v>
      </c>
      <c r="C5370" t="s">
        <v>318</v>
      </c>
      <c r="D5370">
        <v>2004099</v>
      </c>
      <c r="E5370" t="s">
        <v>245</v>
      </c>
      <c r="F5370" t="s">
        <v>214</v>
      </c>
      <c r="G5370" t="s">
        <v>215</v>
      </c>
      <c r="H5370">
        <v>2</v>
      </c>
      <c r="I5370">
        <v>2016</v>
      </c>
      <c r="J5370">
        <v>2</v>
      </c>
      <c r="L5370">
        <v>23085315</v>
      </c>
      <c r="M5370">
        <v>5.8</v>
      </c>
      <c r="P5370" s="29">
        <f t="shared" si="221"/>
        <v>0.79999999999999993</v>
      </c>
    </row>
    <row r="5371" spans="1:16" hidden="1" x14ac:dyDescent="0.25">
      <c r="A5371">
        <v>192797497</v>
      </c>
      <c r="B5371">
        <v>803401</v>
      </c>
      <c r="C5371" t="s">
        <v>318</v>
      </c>
      <c r="D5371">
        <v>2021781</v>
      </c>
      <c r="E5371" t="s">
        <v>235</v>
      </c>
      <c r="F5371" t="s">
        <v>214</v>
      </c>
      <c r="G5371" t="s">
        <v>215</v>
      </c>
      <c r="H5371">
        <v>2</v>
      </c>
      <c r="I5371">
        <v>2016</v>
      </c>
      <c r="J5371">
        <v>2</v>
      </c>
      <c r="L5371">
        <v>23086871</v>
      </c>
      <c r="M5371">
        <v>4.0999999999999996</v>
      </c>
      <c r="P5371" s="29">
        <f t="shared" si="221"/>
        <v>0.51666666666666661</v>
      </c>
    </row>
    <row r="5372" spans="1:16" hidden="1" x14ac:dyDescent="0.25">
      <c r="A5372">
        <v>192797497</v>
      </c>
      <c r="B5372">
        <v>803401</v>
      </c>
      <c r="C5372" t="s">
        <v>318</v>
      </c>
      <c r="D5372">
        <v>2021874</v>
      </c>
      <c r="E5372" t="s">
        <v>226</v>
      </c>
      <c r="F5372" t="s">
        <v>214</v>
      </c>
      <c r="G5372" t="s">
        <v>215</v>
      </c>
      <c r="H5372">
        <v>2</v>
      </c>
      <c r="I5372">
        <v>2016</v>
      </c>
      <c r="J5372">
        <v>2</v>
      </c>
      <c r="L5372">
        <v>23086862</v>
      </c>
      <c r="M5372">
        <v>4.3</v>
      </c>
      <c r="P5372" s="29">
        <f t="shared" si="221"/>
        <v>0.54999999999999993</v>
      </c>
    </row>
    <row r="5373" spans="1:16" hidden="1" x14ac:dyDescent="0.25">
      <c r="A5373">
        <v>192797497</v>
      </c>
      <c r="B5373">
        <v>803401</v>
      </c>
      <c r="C5373" t="s">
        <v>318</v>
      </c>
      <c r="D5373">
        <v>2021640</v>
      </c>
      <c r="E5373" t="s">
        <v>227</v>
      </c>
      <c r="F5373" t="s">
        <v>214</v>
      </c>
      <c r="G5373" t="s">
        <v>215</v>
      </c>
      <c r="H5373">
        <v>3</v>
      </c>
      <c r="I5373">
        <v>2016</v>
      </c>
      <c r="J5373">
        <v>2</v>
      </c>
      <c r="L5373">
        <v>23086864</v>
      </c>
      <c r="M5373">
        <v>3.6</v>
      </c>
      <c r="P5373" s="29">
        <f t="shared" si="221"/>
        <v>0.43333333333333335</v>
      </c>
    </row>
    <row r="5374" spans="1:16" hidden="1" x14ac:dyDescent="0.25">
      <c r="A5374">
        <v>192797497</v>
      </c>
      <c r="B5374">
        <v>803401</v>
      </c>
      <c r="C5374" t="s">
        <v>318</v>
      </c>
      <c r="D5374">
        <v>2021993</v>
      </c>
      <c r="E5374" t="s">
        <v>256</v>
      </c>
      <c r="F5374" t="s">
        <v>214</v>
      </c>
      <c r="G5374" t="s">
        <v>215</v>
      </c>
      <c r="H5374">
        <v>2</v>
      </c>
      <c r="I5374">
        <v>2016</v>
      </c>
      <c r="J5374">
        <v>2</v>
      </c>
      <c r="L5374">
        <v>23086519</v>
      </c>
      <c r="M5374">
        <v>4.2</v>
      </c>
      <c r="P5374" s="29">
        <f t="shared" si="221"/>
        <v>0.53333333333333333</v>
      </c>
    </row>
    <row r="5375" spans="1:16" hidden="1" x14ac:dyDescent="0.25">
      <c r="A5375">
        <v>192797497</v>
      </c>
      <c r="B5375">
        <v>803401</v>
      </c>
      <c r="C5375" t="s">
        <v>318</v>
      </c>
      <c r="D5375">
        <v>2005117</v>
      </c>
      <c r="E5375" t="s">
        <v>220</v>
      </c>
      <c r="F5375" t="s">
        <v>214</v>
      </c>
      <c r="G5375" t="s">
        <v>215</v>
      </c>
      <c r="H5375">
        <v>2</v>
      </c>
      <c r="I5375">
        <v>2016</v>
      </c>
      <c r="J5375">
        <v>2</v>
      </c>
      <c r="L5375">
        <v>23084476</v>
      </c>
      <c r="M5375">
        <v>4.2</v>
      </c>
      <c r="P5375" s="29">
        <f t="shared" si="221"/>
        <v>0.53333333333333333</v>
      </c>
    </row>
    <row r="5376" spans="1:16" hidden="1" x14ac:dyDescent="0.25">
      <c r="A5376">
        <v>192797497</v>
      </c>
      <c r="B5376">
        <v>803401</v>
      </c>
      <c r="C5376" t="s">
        <v>318</v>
      </c>
      <c r="D5376">
        <v>2021763</v>
      </c>
      <c r="E5376" t="s">
        <v>298</v>
      </c>
      <c r="F5376" t="s">
        <v>214</v>
      </c>
      <c r="G5376" t="s">
        <v>215</v>
      </c>
      <c r="H5376">
        <v>4</v>
      </c>
      <c r="I5376">
        <v>2017</v>
      </c>
      <c r="J5376">
        <v>1</v>
      </c>
      <c r="L5376">
        <v>23091987</v>
      </c>
      <c r="P5376" s="29" t="str">
        <f t="shared" si="221"/>
        <v>DRP</v>
      </c>
    </row>
    <row r="5377" spans="1:16" hidden="1" x14ac:dyDescent="0.25">
      <c r="A5377">
        <v>192797497</v>
      </c>
      <c r="B5377">
        <v>803401</v>
      </c>
      <c r="C5377" t="s">
        <v>318</v>
      </c>
      <c r="D5377">
        <v>2021640</v>
      </c>
      <c r="E5377" t="s">
        <v>227</v>
      </c>
      <c r="F5377" t="s">
        <v>214</v>
      </c>
      <c r="G5377" t="s">
        <v>215</v>
      </c>
      <c r="H5377">
        <v>2</v>
      </c>
      <c r="I5377">
        <v>2017</v>
      </c>
      <c r="J5377">
        <v>1</v>
      </c>
      <c r="L5377">
        <v>23092942</v>
      </c>
      <c r="M5377">
        <v>4.3</v>
      </c>
      <c r="P5377" s="29">
        <f t="shared" si="221"/>
        <v>0.54999999999999993</v>
      </c>
    </row>
    <row r="5378" spans="1:16" hidden="1" x14ac:dyDescent="0.25">
      <c r="A5378">
        <v>192797497</v>
      </c>
      <c r="B5378">
        <v>803401</v>
      </c>
      <c r="C5378" t="s">
        <v>318</v>
      </c>
      <c r="D5378">
        <v>2021750</v>
      </c>
      <c r="E5378" t="s">
        <v>296</v>
      </c>
      <c r="F5378" t="s">
        <v>214</v>
      </c>
      <c r="G5378" t="s">
        <v>215</v>
      </c>
      <c r="H5378">
        <v>3</v>
      </c>
      <c r="I5378">
        <v>2017</v>
      </c>
      <c r="J5378">
        <v>1</v>
      </c>
      <c r="L5378">
        <v>23091959</v>
      </c>
      <c r="M5378">
        <v>3.6</v>
      </c>
      <c r="P5378" s="29">
        <f t="shared" si="221"/>
        <v>0.43333333333333335</v>
      </c>
    </row>
    <row r="5379" spans="1:16" hidden="1" x14ac:dyDescent="0.25">
      <c r="A5379">
        <v>192797497</v>
      </c>
      <c r="B5379">
        <v>803401</v>
      </c>
      <c r="C5379" t="s">
        <v>318</v>
      </c>
      <c r="D5379">
        <v>2021787</v>
      </c>
      <c r="E5379" t="s">
        <v>292</v>
      </c>
      <c r="F5379" t="s">
        <v>214</v>
      </c>
      <c r="G5379" t="s">
        <v>215</v>
      </c>
      <c r="H5379">
        <v>2</v>
      </c>
      <c r="I5379">
        <v>2017</v>
      </c>
      <c r="J5379">
        <v>1</v>
      </c>
      <c r="L5379">
        <v>23093320</v>
      </c>
      <c r="M5379">
        <v>4.5999999999999996</v>
      </c>
      <c r="P5379" s="29">
        <f t="shared" si="221"/>
        <v>0.6</v>
      </c>
    </row>
    <row r="5380" spans="1:16" hidden="1" x14ac:dyDescent="0.25">
      <c r="A5380">
        <v>192797497</v>
      </c>
      <c r="B5380">
        <v>803401</v>
      </c>
      <c r="C5380" t="s">
        <v>318</v>
      </c>
      <c r="D5380">
        <v>2021679</v>
      </c>
      <c r="E5380" t="s">
        <v>259</v>
      </c>
      <c r="F5380" t="s">
        <v>214</v>
      </c>
      <c r="G5380" t="s">
        <v>215</v>
      </c>
      <c r="H5380">
        <v>2</v>
      </c>
      <c r="I5380">
        <v>2017</v>
      </c>
      <c r="J5380">
        <v>1</v>
      </c>
      <c r="L5380">
        <v>23095788</v>
      </c>
      <c r="M5380">
        <v>4.2</v>
      </c>
      <c r="P5380" s="29">
        <f t="shared" si="221"/>
        <v>0.53333333333333333</v>
      </c>
    </row>
    <row r="5381" spans="1:16" hidden="1" x14ac:dyDescent="0.25">
      <c r="A5381">
        <v>192797497</v>
      </c>
      <c r="B5381">
        <v>803401</v>
      </c>
      <c r="C5381" t="s">
        <v>318</v>
      </c>
      <c r="D5381">
        <v>2004591</v>
      </c>
      <c r="E5381" t="s">
        <v>271</v>
      </c>
      <c r="F5381" t="s">
        <v>214</v>
      </c>
      <c r="G5381" t="s">
        <v>215</v>
      </c>
      <c r="H5381">
        <v>3</v>
      </c>
      <c r="I5381">
        <v>2017</v>
      </c>
      <c r="J5381">
        <v>1</v>
      </c>
      <c r="L5381">
        <v>23093318</v>
      </c>
      <c r="M5381">
        <v>1.9</v>
      </c>
      <c r="P5381" s="29">
        <f t="shared" si="221"/>
        <v>0.15</v>
      </c>
    </row>
    <row r="5382" spans="1:16" hidden="1" x14ac:dyDescent="0.25">
      <c r="A5382">
        <v>192797497</v>
      </c>
      <c r="B5382">
        <v>803401</v>
      </c>
      <c r="C5382" t="s">
        <v>318</v>
      </c>
      <c r="D5382">
        <v>2004752</v>
      </c>
      <c r="E5382" t="s">
        <v>290</v>
      </c>
      <c r="F5382" t="s">
        <v>214</v>
      </c>
      <c r="G5382" t="s">
        <v>215</v>
      </c>
      <c r="H5382">
        <v>2</v>
      </c>
      <c r="I5382">
        <v>2017</v>
      </c>
      <c r="J5382">
        <v>1</v>
      </c>
      <c r="L5382">
        <v>23093323</v>
      </c>
      <c r="M5382">
        <v>4.3</v>
      </c>
      <c r="P5382" s="29">
        <f t="shared" si="221"/>
        <v>0.54999999999999993</v>
      </c>
    </row>
    <row r="5383" spans="1:16" hidden="1" x14ac:dyDescent="0.25">
      <c r="A5383">
        <v>192797497</v>
      </c>
      <c r="B5383">
        <v>803401</v>
      </c>
      <c r="C5383" t="s">
        <v>318</v>
      </c>
      <c r="D5383">
        <v>2005120</v>
      </c>
      <c r="E5383" t="s">
        <v>293</v>
      </c>
      <c r="F5383" t="s">
        <v>214</v>
      </c>
      <c r="G5383" t="s">
        <v>215</v>
      </c>
      <c r="H5383">
        <v>2</v>
      </c>
      <c r="I5383">
        <v>2017</v>
      </c>
      <c r="J5383">
        <v>1</v>
      </c>
      <c r="L5383">
        <v>23094177</v>
      </c>
      <c r="M5383">
        <v>5.2</v>
      </c>
      <c r="P5383" s="29">
        <f t="shared" si="221"/>
        <v>0.70000000000000007</v>
      </c>
    </row>
    <row r="5384" spans="1:16" hidden="1" x14ac:dyDescent="0.25">
      <c r="A5384">
        <v>192797497</v>
      </c>
      <c r="B5384">
        <v>803401</v>
      </c>
      <c r="C5384" t="s">
        <v>318</v>
      </c>
      <c r="D5384">
        <v>2021725</v>
      </c>
      <c r="E5384" t="s">
        <v>257</v>
      </c>
      <c r="F5384" t="s">
        <v>214</v>
      </c>
      <c r="G5384" t="s">
        <v>215</v>
      </c>
      <c r="H5384">
        <v>4</v>
      </c>
      <c r="I5384">
        <v>2017</v>
      </c>
      <c r="J5384">
        <v>1</v>
      </c>
      <c r="L5384">
        <v>23091960</v>
      </c>
      <c r="P5384" s="29" t="str">
        <f t="shared" si="221"/>
        <v>DRP</v>
      </c>
    </row>
    <row r="5385" spans="1:16" hidden="1" x14ac:dyDescent="0.25">
      <c r="A5385">
        <v>192797497</v>
      </c>
      <c r="B5385">
        <v>803407</v>
      </c>
      <c r="C5385" t="s">
        <v>317</v>
      </c>
      <c r="D5385">
        <v>2021793</v>
      </c>
      <c r="E5385" t="s">
        <v>293</v>
      </c>
      <c r="F5385" t="s">
        <v>214</v>
      </c>
      <c r="G5385" t="s">
        <v>215</v>
      </c>
      <c r="H5385">
        <v>2</v>
      </c>
      <c r="I5385">
        <v>2017</v>
      </c>
      <c r="J5385">
        <v>1</v>
      </c>
      <c r="M5385">
        <v>5.2</v>
      </c>
      <c r="N5385" t="s">
        <v>231</v>
      </c>
      <c r="P5385" s="29">
        <f t="shared" si="221"/>
        <v>0.70000000000000007</v>
      </c>
    </row>
    <row r="5386" spans="1:16" hidden="1" x14ac:dyDescent="0.25">
      <c r="A5386">
        <v>192797497</v>
      </c>
      <c r="B5386">
        <v>803401</v>
      </c>
      <c r="C5386" t="s">
        <v>318</v>
      </c>
      <c r="D5386">
        <v>2021763</v>
      </c>
      <c r="E5386" t="s">
        <v>298</v>
      </c>
      <c r="F5386" t="s">
        <v>214</v>
      </c>
      <c r="G5386" t="s">
        <v>215</v>
      </c>
      <c r="H5386">
        <v>2</v>
      </c>
      <c r="I5386">
        <v>2017</v>
      </c>
      <c r="J5386">
        <v>2</v>
      </c>
      <c r="L5386">
        <v>23097795</v>
      </c>
      <c r="M5386">
        <v>4.7</v>
      </c>
      <c r="P5386" s="29">
        <f t="shared" si="221"/>
        <v>0.6166666666666667</v>
      </c>
    </row>
    <row r="5387" spans="1:16" hidden="1" x14ac:dyDescent="0.25">
      <c r="A5387">
        <v>192797497</v>
      </c>
      <c r="B5387">
        <v>803401</v>
      </c>
      <c r="C5387" t="s">
        <v>318</v>
      </c>
      <c r="D5387">
        <v>2019273</v>
      </c>
      <c r="E5387" t="s">
        <v>248</v>
      </c>
      <c r="F5387" t="s">
        <v>214</v>
      </c>
      <c r="G5387" t="s">
        <v>215</v>
      </c>
      <c r="H5387">
        <v>3</v>
      </c>
      <c r="I5387">
        <v>2017</v>
      </c>
      <c r="J5387">
        <v>2</v>
      </c>
      <c r="L5387">
        <v>23097965</v>
      </c>
      <c r="M5387" t="s">
        <v>221</v>
      </c>
      <c r="P5387" s="29" t="str">
        <f t="shared" si="221"/>
        <v>BAD</v>
      </c>
    </row>
    <row r="5388" spans="1:16" hidden="1" x14ac:dyDescent="0.25">
      <c r="A5388">
        <v>192797497</v>
      </c>
      <c r="B5388">
        <v>803401</v>
      </c>
      <c r="C5388" t="s">
        <v>318</v>
      </c>
      <c r="D5388">
        <v>2024862</v>
      </c>
      <c r="E5388" t="s">
        <v>289</v>
      </c>
      <c r="F5388" t="s">
        <v>214</v>
      </c>
      <c r="G5388" t="s">
        <v>215</v>
      </c>
      <c r="H5388">
        <v>4</v>
      </c>
      <c r="I5388">
        <v>2017</v>
      </c>
      <c r="J5388">
        <v>2</v>
      </c>
      <c r="L5388">
        <v>23097632</v>
      </c>
      <c r="P5388" s="29" t="str">
        <f t="shared" si="221"/>
        <v>DRP</v>
      </c>
    </row>
    <row r="5389" spans="1:16" hidden="1" x14ac:dyDescent="0.25">
      <c r="A5389">
        <v>192797497</v>
      </c>
      <c r="B5389">
        <v>803401</v>
      </c>
      <c r="C5389" t="s">
        <v>318</v>
      </c>
      <c r="D5389">
        <v>2021661</v>
      </c>
      <c r="E5389" t="s">
        <v>305</v>
      </c>
      <c r="F5389" t="s">
        <v>214</v>
      </c>
      <c r="G5389" t="s">
        <v>215</v>
      </c>
      <c r="H5389">
        <v>4</v>
      </c>
      <c r="I5389">
        <v>2017</v>
      </c>
      <c r="J5389">
        <v>2</v>
      </c>
      <c r="L5389">
        <v>23097638</v>
      </c>
      <c r="P5389" s="29" t="str">
        <f t="shared" si="221"/>
        <v>DRP</v>
      </c>
    </row>
    <row r="5390" spans="1:16" hidden="1" x14ac:dyDescent="0.25">
      <c r="A5390">
        <v>192797497</v>
      </c>
      <c r="B5390">
        <v>803401</v>
      </c>
      <c r="C5390" t="s">
        <v>318</v>
      </c>
      <c r="D5390">
        <v>2021725</v>
      </c>
      <c r="E5390" t="s">
        <v>257</v>
      </c>
      <c r="F5390" t="s">
        <v>214</v>
      </c>
      <c r="G5390" t="s">
        <v>215</v>
      </c>
      <c r="H5390">
        <v>3</v>
      </c>
      <c r="I5390">
        <v>2017</v>
      </c>
      <c r="J5390">
        <v>2</v>
      </c>
      <c r="L5390">
        <v>23097532</v>
      </c>
      <c r="M5390">
        <v>3.1</v>
      </c>
      <c r="P5390" s="29">
        <f t="shared" si="221"/>
        <v>0.35000000000000003</v>
      </c>
    </row>
    <row r="5391" spans="1:16" hidden="1" x14ac:dyDescent="0.25">
      <c r="A5391">
        <v>192797497</v>
      </c>
      <c r="B5391">
        <v>803401</v>
      </c>
      <c r="C5391" t="s">
        <v>318</v>
      </c>
      <c r="D5391">
        <v>2021631</v>
      </c>
      <c r="E5391" t="s">
        <v>302</v>
      </c>
      <c r="F5391" t="s">
        <v>214</v>
      </c>
      <c r="G5391" t="s">
        <v>215</v>
      </c>
      <c r="H5391">
        <v>3</v>
      </c>
      <c r="I5391">
        <v>2017</v>
      </c>
      <c r="J5391">
        <v>2</v>
      </c>
      <c r="L5391">
        <v>23100821</v>
      </c>
      <c r="M5391">
        <v>3.6</v>
      </c>
      <c r="P5391" s="29">
        <f t="shared" si="221"/>
        <v>0.43333333333333335</v>
      </c>
    </row>
    <row r="5392" spans="1:16" hidden="1" x14ac:dyDescent="0.25">
      <c r="A5392">
        <v>192797497</v>
      </c>
      <c r="B5392">
        <v>803401</v>
      </c>
      <c r="C5392" t="s">
        <v>318</v>
      </c>
      <c r="D5392">
        <v>2024862</v>
      </c>
      <c r="E5392" t="s">
        <v>289</v>
      </c>
      <c r="F5392" t="s">
        <v>214</v>
      </c>
      <c r="G5392" t="s">
        <v>215</v>
      </c>
      <c r="H5392">
        <v>2</v>
      </c>
      <c r="I5392">
        <v>2017</v>
      </c>
      <c r="J5392">
        <v>2</v>
      </c>
      <c r="L5392">
        <v>23097632</v>
      </c>
      <c r="M5392">
        <v>5.7</v>
      </c>
      <c r="P5392" s="29">
        <f t="shared" si="221"/>
        <v>0.78333333333333333</v>
      </c>
    </row>
    <row r="5393" spans="1:16" hidden="1" x14ac:dyDescent="0.25">
      <c r="A5393">
        <v>192797497</v>
      </c>
      <c r="B5393">
        <v>803401</v>
      </c>
      <c r="C5393" t="s">
        <v>318</v>
      </c>
      <c r="D5393">
        <v>2004591</v>
      </c>
      <c r="E5393" t="s">
        <v>271</v>
      </c>
      <c r="F5393" t="s">
        <v>214</v>
      </c>
      <c r="G5393" t="s">
        <v>215</v>
      </c>
      <c r="H5393">
        <v>2</v>
      </c>
      <c r="I5393">
        <v>2017</v>
      </c>
      <c r="J5393">
        <v>2</v>
      </c>
      <c r="L5393">
        <v>23097625</v>
      </c>
      <c r="M5393">
        <v>4.3</v>
      </c>
      <c r="P5393" s="29">
        <f t="shared" si="221"/>
        <v>0.54999999999999993</v>
      </c>
    </row>
    <row r="5394" spans="1:16" hidden="1" x14ac:dyDescent="0.25">
      <c r="A5394">
        <v>192797497</v>
      </c>
      <c r="B5394">
        <v>803401</v>
      </c>
      <c r="C5394" t="s">
        <v>318</v>
      </c>
      <c r="D5394">
        <v>2021750</v>
      </c>
      <c r="E5394" t="s">
        <v>296</v>
      </c>
      <c r="F5394" t="s">
        <v>214</v>
      </c>
      <c r="G5394" t="s">
        <v>215</v>
      </c>
      <c r="H5394">
        <v>3</v>
      </c>
      <c r="I5394">
        <v>2017</v>
      </c>
      <c r="J5394">
        <v>2</v>
      </c>
      <c r="L5394">
        <v>23097531</v>
      </c>
      <c r="M5394">
        <v>3.7</v>
      </c>
      <c r="P5394" s="29">
        <f t="shared" si="221"/>
        <v>0.45</v>
      </c>
    </row>
    <row r="5395" spans="1:16" hidden="1" x14ac:dyDescent="0.25">
      <c r="A5395">
        <v>192797497</v>
      </c>
      <c r="B5395">
        <v>803407</v>
      </c>
      <c r="C5395" t="s">
        <v>317</v>
      </c>
      <c r="D5395">
        <v>2021706</v>
      </c>
      <c r="E5395" t="s">
        <v>271</v>
      </c>
      <c r="F5395" t="s">
        <v>214</v>
      </c>
      <c r="G5395" t="s">
        <v>215</v>
      </c>
      <c r="H5395">
        <v>2</v>
      </c>
      <c r="I5395">
        <v>2017</v>
      </c>
      <c r="J5395">
        <v>2</v>
      </c>
      <c r="M5395">
        <v>4.3</v>
      </c>
      <c r="N5395" t="s">
        <v>231</v>
      </c>
      <c r="P5395" s="29">
        <f t="shared" ref="P5395:P5422" si="222">IF(AND(ISNUMBER(M5395),H5395&lt;&gt;4),(M5395-1)/6,IF(H5395=4,"DRP",IF(AND(H5395=3,M5395="NA"),"BAD",IF(AND(H5395=2),"CVL",IF(AND(H5395=1,ISBLANK(M5395)),"NULL","UNK")))))</f>
        <v>0.54999999999999993</v>
      </c>
    </row>
    <row r="5396" spans="1:16" hidden="1" x14ac:dyDescent="0.25">
      <c r="A5396">
        <v>192797497</v>
      </c>
      <c r="B5396">
        <v>803401</v>
      </c>
      <c r="C5396" t="s">
        <v>318</v>
      </c>
      <c r="D5396">
        <v>2019273</v>
      </c>
      <c r="E5396" t="s">
        <v>248</v>
      </c>
      <c r="F5396" t="s">
        <v>214</v>
      </c>
      <c r="G5396" t="s">
        <v>215</v>
      </c>
      <c r="H5396">
        <v>2</v>
      </c>
      <c r="I5396">
        <v>2018</v>
      </c>
      <c r="J5396">
        <v>1</v>
      </c>
      <c r="L5396">
        <v>23104535</v>
      </c>
      <c r="M5396">
        <v>5.8</v>
      </c>
      <c r="P5396" s="29">
        <f t="shared" si="222"/>
        <v>0.79999999999999993</v>
      </c>
    </row>
    <row r="5397" spans="1:16" hidden="1" x14ac:dyDescent="0.25">
      <c r="A5397">
        <v>192797497</v>
      </c>
      <c r="B5397">
        <v>803401</v>
      </c>
      <c r="C5397" t="s">
        <v>318</v>
      </c>
      <c r="D5397">
        <v>2021725</v>
      </c>
      <c r="E5397" t="s">
        <v>257</v>
      </c>
      <c r="F5397" t="s">
        <v>214</v>
      </c>
      <c r="G5397" t="s">
        <v>215</v>
      </c>
      <c r="H5397">
        <v>2</v>
      </c>
      <c r="I5397">
        <v>2018</v>
      </c>
      <c r="J5397">
        <v>1</v>
      </c>
      <c r="L5397">
        <v>23107715</v>
      </c>
      <c r="M5397">
        <v>5</v>
      </c>
      <c r="P5397" s="29">
        <f t="shared" si="222"/>
        <v>0.66666666666666663</v>
      </c>
    </row>
    <row r="5398" spans="1:16" hidden="1" x14ac:dyDescent="0.25">
      <c r="A5398">
        <v>192797497</v>
      </c>
      <c r="B5398">
        <v>803401</v>
      </c>
      <c r="C5398" t="s">
        <v>318</v>
      </c>
      <c r="D5398">
        <v>2021615</v>
      </c>
      <c r="E5398" t="s">
        <v>255</v>
      </c>
      <c r="F5398" t="s">
        <v>214</v>
      </c>
      <c r="G5398" t="s">
        <v>215</v>
      </c>
      <c r="H5398">
        <v>3</v>
      </c>
      <c r="I5398">
        <v>2018</v>
      </c>
      <c r="J5398">
        <v>1</v>
      </c>
      <c r="L5398">
        <v>23107757</v>
      </c>
      <c r="M5398">
        <v>3.3</v>
      </c>
      <c r="P5398" s="29">
        <f t="shared" si="222"/>
        <v>0.3833333333333333</v>
      </c>
    </row>
    <row r="5399" spans="1:16" hidden="1" x14ac:dyDescent="0.25">
      <c r="A5399">
        <v>192797497</v>
      </c>
      <c r="B5399">
        <v>803407</v>
      </c>
      <c r="C5399" t="s">
        <v>317</v>
      </c>
      <c r="D5399">
        <v>2021604</v>
      </c>
      <c r="E5399" t="s">
        <v>330</v>
      </c>
      <c r="F5399" t="s">
        <v>214</v>
      </c>
      <c r="G5399" t="s">
        <v>215</v>
      </c>
      <c r="H5399">
        <v>2</v>
      </c>
      <c r="I5399">
        <v>2018</v>
      </c>
      <c r="J5399">
        <v>1</v>
      </c>
      <c r="L5399">
        <v>23108142</v>
      </c>
      <c r="M5399">
        <v>5</v>
      </c>
      <c r="P5399" s="29">
        <f t="shared" si="222"/>
        <v>0.66666666666666663</v>
      </c>
    </row>
    <row r="5400" spans="1:16" hidden="1" x14ac:dyDescent="0.25">
      <c r="A5400">
        <v>192797497</v>
      </c>
      <c r="B5400">
        <v>803407</v>
      </c>
      <c r="C5400" t="s">
        <v>317</v>
      </c>
      <c r="D5400">
        <v>2021868</v>
      </c>
      <c r="E5400" t="s">
        <v>331</v>
      </c>
      <c r="F5400" t="s">
        <v>214</v>
      </c>
      <c r="G5400" t="s">
        <v>215</v>
      </c>
      <c r="H5400">
        <v>2</v>
      </c>
      <c r="I5400">
        <v>2018</v>
      </c>
      <c r="J5400">
        <v>1</v>
      </c>
      <c r="L5400">
        <v>23108143</v>
      </c>
      <c r="M5400">
        <v>5.0999999999999996</v>
      </c>
      <c r="P5400" s="29">
        <f t="shared" si="222"/>
        <v>0.68333333333333324</v>
      </c>
    </row>
    <row r="5401" spans="1:16" hidden="1" x14ac:dyDescent="0.25">
      <c r="A5401">
        <v>192797497</v>
      </c>
      <c r="B5401">
        <v>803407</v>
      </c>
      <c r="C5401" t="s">
        <v>317</v>
      </c>
      <c r="D5401">
        <v>2019154</v>
      </c>
      <c r="E5401" t="s">
        <v>225</v>
      </c>
      <c r="F5401" t="s">
        <v>214</v>
      </c>
      <c r="G5401" t="s">
        <v>215</v>
      </c>
      <c r="H5401">
        <v>2</v>
      </c>
      <c r="I5401">
        <v>2018</v>
      </c>
      <c r="J5401">
        <v>1</v>
      </c>
      <c r="L5401">
        <v>23107811</v>
      </c>
      <c r="M5401">
        <v>5.9</v>
      </c>
      <c r="P5401" s="29">
        <f t="shared" si="222"/>
        <v>0.81666666666666676</v>
      </c>
    </row>
    <row r="5402" spans="1:16" hidden="1" x14ac:dyDescent="0.25">
      <c r="A5402">
        <v>192797497</v>
      </c>
      <c r="B5402">
        <v>803401</v>
      </c>
      <c r="C5402" t="s">
        <v>318</v>
      </c>
      <c r="D5402">
        <v>2021615</v>
      </c>
      <c r="E5402" t="s">
        <v>255</v>
      </c>
      <c r="F5402" t="s">
        <v>214</v>
      </c>
      <c r="G5402" t="s">
        <v>215</v>
      </c>
      <c r="H5402">
        <v>2</v>
      </c>
      <c r="I5402">
        <v>2018</v>
      </c>
      <c r="J5402">
        <v>2</v>
      </c>
      <c r="L5402">
        <v>23116698</v>
      </c>
      <c r="M5402">
        <v>4.8</v>
      </c>
      <c r="P5402" s="29">
        <f t="shared" si="222"/>
        <v>0.6333333333333333</v>
      </c>
    </row>
    <row r="5403" spans="1:16" hidden="1" x14ac:dyDescent="0.25">
      <c r="A5403">
        <v>192797497</v>
      </c>
      <c r="B5403">
        <v>803407</v>
      </c>
      <c r="C5403" t="s">
        <v>317</v>
      </c>
      <c r="D5403">
        <v>2004520</v>
      </c>
      <c r="E5403" t="s">
        <v>335</v>
      </c>
      <c r="F5403" t="s">
        <v>214</v>
      </c>
      <c r="G5403" t="s">
        <v>215</v>
      </c>
      <c r="H5403">
        <v>2</v>
      </c>
      <c r="I5403">
        <v>2018</v>
      </c>
      <c r="J5403">
        <v>2</v>
      </c>
      <c r="L5403">
        <v>23115612</v>
      </c>
      <c r="M5403">
        <v>4.9000000000000004</v>
      </c>
      <c r="P5403" s="29">
        <f t="shared" si="222"/>
        <v>0.65</v>
      </c>
    </row>
    <row r="5404" spans="1:16" hidden="1" x14ac:dyDescent="0.25">
      <c r="A5404">
        <v>192797497</v>
      </c>
      <c r="B5404">
        <v>803407</v>
      </c>
      <c r="C5404" t="s">
        <v>317</v>
      </c>
      <c r="D5404">
        <v>2004522</v>
      </c>
      <c r="E5404" t="s">
        <v>334</v>
      </c>
      <c r="F5404" t="s">
        <v>214</v>
      </c>
      <c r="G5404" t="s">
        <v>215</v>
      </c>
      <c r="H5404">
        <v>2</v>
      </c>
      <c r="I5404">
        <v>2018</v>
      </c>
      <c r="J5404">
        <v>2</v>
      </c>
      <c r="L5404">
        <v>23115613</v>
      </c>
      <c r="M5404">
        <v>5.4</v>
      </c>
      <c r="P5404" s="29">
        <f t="shared" si="222"/>
        <v>0.73333333333333339</v>
      </c>
    </row>
    <row r="5405" spans="1:16" hidden="1" x14ac:dyDescent="0.25">
      <c r="A5405">
        <v>192797497</v>
      </c>
      <c r="B5405">
        <v>803407</v>
      </c>
      <c r="C5405" t="s">
        <v>317</v>
      </c>
      <c r="D5405">
        <v>2021740</v>
      </c>
      <c r="E5405" t="s">
        <v>332</v>
      </c>
      <c r="F5405" t="s">
        <v>214</v>
      </c>
      <c r="G5405" t="s">
        <v>215</v>
      </c>
      <c r="H5405">
        <v>2</v>
      </c>
      <c r="I5405">
        <v>2018</v>
      </c>
      <c r="J5405">
        <v>2</v>
      </c>
      <c r="L5405">
        <v>23115615</v>
      </c>
      <c r="M5405">
        <v>4.5</v>
      </c>
      <c r="P5405" s="29">
        <f t="shared" si="222"/>
        <v>0.58333333333333337</v>
      </c>
    </row>
    <row r="5406" spans="1:16" hidden="1" x14ac:dyDescent="0.25">
      <c r="A5406">
        <v>192797497</v>
      </c>
      <c r="B5406">
        <v>803407</v>
      </c>
      <c r="C5406" t="s">
        <v>317</v>
      </c>
      <c r="D5406">
        <v>2021606</v>
      </c>
      <c r="E5406" t="s">
        <v>333</v>
      </c>
      <c r="F5406" t="s">
        <v>214</v>
      </c>
      <c r="G5406" t="s">
        <v>215</v>
      </c>
      <c r="H5406">
        <v>2</v>
      </c>
      <c r="I5406">
        <v>2018</v>
      </c>
      <c r="J5406">
        <v>2</v>
      </c>
      <c r="L5406">
        <v>23115614</v>
      </c>
      <c r="M5406">
        <v>6.1</v>
      </c>
      <c r="P5406" s="29">
        <f t="shared" si="222"/>
        <v>0.85</v>
      </c>
    </row>
    <row r="5407" spans="1:16" hidden="1" x14ac:dyDescent="0.25">
      <c r="A5407">
        <v>192797497</v>
      </c>
      <c r="B5407">
        <v>803407</v>
      </c>
      <c r="C5407" t="s">
        <v>317</v>
      </c>
      <c r="D5407">
        <v>2021735</v>
      </c>
      <c r="E5407" t="s">
        <v>252</v>
      </c>
      <c r="F5407" t="s">
        <v>214</v>
      </c>
      <c r="G5407" t="s">
        <v>215</v>
      </c>
      <c r="H5407">
        <v>3</v>
      </c>
      <c r="I5407">
        <v>2018</v>
      </c>
      <c r="J5407">
        <v>2</v>
      </c>
      <c r="L5407">
        <v>23115611</v>
      </c>
      <c r="M5407" t="s">
        <v>221</v>
      </c>
      <c r="P5407" s="29" t="str">
        <f t="shared" si="222"/>
        <v>BAD</v>
      </c>
    </row>
    <row r="5408" spans="1:16" hidden="1" x14ac:dyDescent="0.25">
      <c r="A5408">
        <v>192797497</v>
      </c>
      <c r="B5408">
        <v>803407</v>
      </c>
      <c r="C5408" t="s">
        <v>317</v>
      </c>
      <c r="D5408">
        <v>2004525</v>
      </c>
      <c r="E5408" t="s">
        <v>266</v>
      </c>
      <c r="F5408" t="s">
        <v>214</v>
      </c>
      <c r="G5408" t="s">
        <v>215</v>
      </c>
      <c r="H5408">
        <v>2</v>
      </c>
      <c r="I5408">
        <v>2019</v>
      </c>
      <c r="J5408">
        <v>1</v>
      </c>
      <c r="L5408">
        <v>23120762</v>
      </c>
      <c r="M5408">
        <v>4.7</v>
      </c>
      <c r="P5408" s="29">
        <f t="shared" si="222"/>
        <v>0.6166666666666667</v>
      </c>
    </row>
    <row r="5409" spans="1:16" hidden="1" x14ac:dyDescent="0.25">
      <c r="A5409">
        <v>192797497</v>
      </c>
      <c r="B5409">
        <v>803407</v>
      </c>
      <c r="C5409" t="s">
        <v>317</v>
      </c>
      <c r="D5409">
        <v>2004527</v>
      </c>
      <c r="E5409" t="s">
        <v>337</v>
      </c>
      <c r="F5409" t="s">
        <v>214</v>
      </c>
      <c r="G5409" t="s">
        <v>215</v>
      </c>
      <c r="H5409">
        <v>2</v>
      </c>
      <c r="I5409">
        <v>2019</v>
      </c>
      <c r="J5409">
        <v>1</v>
      </c>
      <c r="L5409">
        <v>23120764</v>
      </c>
      <c r="M5409">
        <v>5.2</v>
      </c>
      <c r="P5409" s="29">
        <f t="shared" si="222"/>
        <v>0.70000000000000007</v>
      </c>
    </row>
    <row r="5410" spans="1:16" hidden="1" x14ac:dyDescent="0.25">
      <c r="A5410">
        <v>192797497</v>
      </c>
      <c r="B5410">
        <v>803407</v>
      </c>
      <c r="C5410" t="s">
        <v>317</v>
      </c>
      <c r="D5410">
        <v>2021608</v>
      </c>
      <c r="E5410" t="s">
        <v>336</v>
      </c>
      <c r="F5410" t="s">
        <v>214</v>
      </c>
      <c r="G5410" t="s">
        <v>215</v>
      </c>
      <c r="H5410">
        <v>2</v>
      </c>
      <c r="I5410">
        <v>2019</v>
      </c>
      <c r="J5410">
        <v>1</v>
      </c>
      <c r="L5410">
        <v>23120765</v>
      </c>
      <c r="M5410">
        <v>4.4000000000000004</v>
      </c>
      <c r="P5410" s="29">
        <f t="shared" si="222"/>
        <v>0.56666666666666676</v>
      </c>
    </row>
    <row r="5411" spans="1:16" hidden="1" x14ac:dyDescent="0.25">
      <c r="A5411">
        <v>192797497</v>
      </c>
      <c r="B5411">
        <v>803407</v>
      </c>
      <c r="C5411" t="s">
        <v>317</v>
      </c>
      <c r="D5411">
        <v>2004523</v>
      </c>
      <c r="E5411" t="s">
        <v>339</v>
      </c>
      <c r="F5411" t="s">
        <v>214</v>
      </c>
      <c r="G5411" t="s">
        <v>215</v>
      </c>
      <c r="H5411">
        <v>2</v>
      </c>
      <c r="I5411">
        <v>2019</v>
      </c>
      <c r="J5411">
        <v>1</v>
      </c>
      <c r="L5411">
        <v>23120761</v>
      </c>
      <c r="M5411">
        <v>6</v>
      </c>
      <c r="P5411" s="29">
        <f t="shared" si="222"/>
        <v>0.83333333333333337</v>
      </c>
    </row>
    <row r="5412" spans="1:16" hidden="1" x14ac:dyDescent="0.25">
      <c r="A5412">
        <v>192797497</v>
      </c>
      <c r="B5412">
        <v>803407</v>
      </c>
      <c r="C5412" t="s">
        <v>317</v>
      </c>
      <c r="D5412">
        <v>2004526</v>
      </c>
      <c r="E5412" t="s">
        <v>338</v>
      </c>
      <c r="F5412" t="s">
        <v>214</v>
      </c>
      <c r="G5412" t="s">
        <v>215</v>
      </c>
      <c r="H5412">
        <v>2</v>
      </c>
      <c r="I5412">
        <v>2019</v>
      </c>
      <c r="J5412">
        <v>1</v>
      </c>
      <c r="L5412">
        <v>23120763</v>
      </c>
      <c r="M5412">
        <v>4.5</v>
      </c>
      <c r="P5412" s="29">
        <f t="shared" si="222"/>
        <v>0.58333333333333337</v>
      </c>
    </row>
    <row r="5413" spans="1:16" hidden="1" x14ac:dyDescent="0.25">
      <c r="A5413">
        <v>192797497</v>
      </c>
      <c r="B5413">
        <v>803407</v>
      </c>
      <c r="C5413" t="s">
        <v>317</v>
      </c>
      <c r="D5413">
        <v>2021774</v>
      </c>
      <c r="E5413" t="s">
        <v>286</v>
      </c>
      <c r="F5413" t="s">
        <v>214</v>
      </c>
      <c r="G5413" t="s">
        <v>215</v>
      </c>
      <c r="H5413">
        <v>3</v>
      </c>
      <c r="I5413">
        <v>2019</v>
      </c>
      <c r="J5413">
        <v>1</v>
      </c>
      <c r="L5413">
        <v>23120767</v>
      </c>
      <c r="M5413" t="s">
        <v>221</v>
      </c>
      <c r="P5413" s="29" t="str">
        <f t="shared" si="222"/>
        <v>BAD</v>
      </c>
    </row>
    <row r="5414" spans="1:16" hidden="1" x14ac:dyDescent="0.25">
      <c r="A5414">
        <v>192797497</v>
      </c>
      <c r="B5414">
        <v>803407</v>
      </c>
      <c r="C5414" t="s">
        <v>317</v>
      </c>
      <c r="D5414">
        <v>2021735</v>
      </c>
      <c r="E5414" t="s">
        <v>252</v>
      </c>
      <c r="F5414" t="s">
        <v>214</v>
      </c>
      <c r="G5414" t="s">
        <v>215</v>
      </c>
      <c r="H5414">
        <v>2</v>
      </c>
      <c r="I5414">
        <v>2019</v>
      </c>
      <c r="J5414">
        <v>1</v>
      </c>
      <c r="M5414">
        <v>4.7</v>
      </c>
      <c r="N5414" t="s">
        <v>231</v>
      </c>
      <c r="P5414" s="29">
        <f t="shared" si="222"/>
        <v>0.6166666666666667</v>
      </c>
    </row>
    <row r="5415" spans="1:16" hidden="1" x14ac:dyDescent="0.25">
      <c r="A5415">
        <v>192797497</v>
      </c>
      <c r="B5415">
        <v>803407</v>
      </c>
      <c r="C5415" t="s">
        <v>317</v>
      </c>
      <c r="D5415">
        <v>2021735</v>
      </c>
      <c r="E5415" t="s">
        <v>252</v>
      </c>
      <c r="F5415" t="s">
        <v>214</v>
      </c>
      <c r="G5415" t="s">
        <v>215</v>
      </c>
      <c r="H5415">
        <v>4</v>
      </c>
      <c r="I5415">
        <v>2019</v>
      </c>
      <c r="J5415">
        <v>1</v>
      </c>
      <c r="L5415">
        <v>23120754</v>
      </c>
      <c r="P5415" s="29" t="str">
        <f t="shared" si="222"/>
        <v>DRP</v>
      </c>
    </row>
    <row r="5416" spans="1:16" hidden="1" x14ac:dyDescent="0.25">
      <c r="A5416">
        <v>192797497</v>
      </c>
      <c r="B5416">
        <v>803401</v>
      </c>
      <c r="C5416" t="s">
        <v>318</v>
      </c>
      <c r="D5416">
        <v>2019274</v>
      </c>
      <c r="E5416" t="s">
        <v>247</v>
      </c>
      <c r="F5416" t="s">
        <v>214</v>
      </c>
      <c r="G5416" t="s">
        <v>215</v>
      </c>
      <c r="H5416">
        <v>1</v>
      </c>
      <c r="I5416">
        <v>2019</v>
      </c>
      <c r="J5416">
        <v>2</v>
      </c>
      <c r="L5416">
        <v>23129173</v>
      </c>
      <c r="P5416" s="29" t="str">
        <f t="shared" si="222"/>
        <v>NULL</v>
      </c>
    </row>
    <row r="5417" spans="1:16" hidden="1" x14ac:dyDescent="0.25">
      <c r="A5417">
        <v>192797497</v>
      </c>
      <c r="B5417">
        <v>803407</v>
      </c>
      <c r="C5417" t="s">
        <v>317</v>
      </c>
      <c r="D5417">
        <v>2021774</v>
      </c>
      <c r="E5417" t="s">
        <v>286</v>
      </c>
      <c r="F5417" t="s">
        <v>214</v>
      </c>
      <c r="G5417" t="s">
        <v>215</v>
      </c>
      <c r="H5417">
        <v>1</v>
      </c>
      <c r="I5417">
        <v>2019</v>
      </c>
      <c r="J5417">
        <v>2</v>
      </c>
      <c r="L5417">
        <v>23128692</v>
      </c>
      <c r="P5417" s="29" t="str">
        <f t="shared" si="222"/>
        <v>NULL</v>
      </c>
    </row>
    <row r="5418" spans="1:16" hidden="1" x14ac:dyDescent="0.25">
      <c r="A5418">
        <v>192797497</v>
      </c>
      <c r="B5418">
        <v>803407</v>
      </c>
      <c r="C5418" t="s">
        <v>317</v>
      </c>
      <c r="D5418">
        <v>2004529</v>
      </c>
      <c r="E5418" t="s">
        <v>344</v>
      </c>
      <c r="F5418" t="s">
        <v>214</v>
      </c>
      <c r="G5418" t="s">
        <v>215</v>
      </c>
      <c r="H5418">
        <v>1</v>
      </c>
      <c r="I5418">
        <v>2019</v>
      </c>
      <c r="J5418">
        <v>2</v>
      </c>
      <c r="L5418">
        <v>23128694</v>
      </c>
      <c r="P5418" s="29" t="str">
        <f t="shared" si="222"/>
        <v>NULL</v>
      </c>
    </row>
    <row r="5419" spans="1:16" hidden="1" x14ac:dyDescent="0.25">
      <c r="A5419">
        <v>192797497</v>
      </c>
      <c r="B5419">
        <v>803407</v>
      </c>
      <c r="C5419" t="s">
        <v>317</v>
      </c>
      <c r="D5419">
        <v>2021594</v>
      </c>
      <c r="E5419" t="s">
        <v>342</v>
      </c>
      <c r="F5419" t="s">
        <v>214</v>
      </c>
      <c r="G5419" t="s">
        <v>215</v>
      </c>
      <c r="H5419">
        <v>1</v>
      </c>
      <c r="I5419">
        <v>2019</v>
      </c>
      <c r="J5419">
        <v>2</v>
      </c>
      <c r="L5419">
        <v>23128697</v>
      </c>
      <c r="P5419" s="29" t="str">
        <f t="shared" si="222"/>
        <v>NULL</v>
      </c>
    </row>
    <row r="5420" spans="1:16" hidden="1" x14ac:dyDescent="0.25">
      <c r="A5420">
        <v>192797497</v>
      </c>
      <c r="B5420">
        <v>803407</v>
      </c>
      <c r="C5420" t="s">
        <v>317</v>
      </c>
      <c r="D5420">
        <v>2021829</v>
      </c>
      <c r="E5420" t="s">
        <v>341</v>
      </c>
      <c r="F5420" t="s">
        <v>214</v>
      </c>
      <c r="G5420" t="s">
        <v>215</v>
      </c>
      <c r="H5420">
        <v>1</v>
      </c>
      <c r="I5420">
        <v>2019</v>
      </c>
      <c r="J5420">
        <v>2</v>
      </c>
      <c r="L5420">
        <v>23128695</v>
      </c>
      <c r="P5420" s="29" t="str">
        <f t="shared" si="222"/>
        <v>NULL</v>
      </c>
    </row>
    <row r="5421" spans="1:16" hidden="1" x14ac:dyDescent="0.25">
      <c r="A5421">
        <v>192797497</v>
      </c>
      <c r="B5421">
        <v>803407</v>
      </c>
      <c r="C5421" t="s">
        <v>317</v>
      </c>
      <c r="D5421">
        <v>2021845</v>
      </c>
      <c r="E5421" t="s">
        <v>340</v>
      </c>
      <c r="F5421" t="s">
        <v>214</v>
      </c>
      <c r="G5421" t="s">
        <v>215</v>
      </c>
      <c r="H5421">
        <v>1</v>
      </c>
      <c r="I5421">
        <v>2019</v>
      </c>
      <c r="J5421">
        <v>2</v>
      </c>
      <c r="L5421">
        <v>23128696</v>
      </c>
      <c r="P5421" s="29" t="str">
        <f t="shared" si="222"/>
        <v>NULL</v>
      </c>
    </row>
    <row r="5422" spans="1:16" hidden="1" x14ac:dyDescent="0.25">
      <c r="A5422">
        <v>192797497</v>
      </c>
      <c r="B5422">
        <v>803407</v>
      </c>
      <c r="C5422" t="s">
        <v>317</v>
      </c>
      <c r="D5422">
        <v>2004528</v>
      </c>
      <c r="E5422" t="s">
        <v>343</v>
      </c>
      <c r="F5422" t="s">
        <v>214</v>
      </c>
      <c r="G5422" t="s">
        <v>215</v>
      </c>
      <c r="H5422">
        <v>1</v>
      </c>
      <c r="I5422">
        <v>2019</v>
      </c>
      <c r="J5422">
        <v>2</v>
      </c>
      <c r="L5422">
        <v>23128693</v>
      </c>
      <c r="P5422" s="29" t="str">
        <f t="shared" si="222"/>
        <v>NULL</v>
      </c>
    </row>
    <row r="5423" spans="1:16" hidden="1" x14ac:dyDescent="0.25">
      <c r="A5423">
        <v>192804469</v>
      </c>
      <c r="B5423">
        <v>803401</v>
      </c>
      <c r="C5423" t="s">
        <v>318</v>
      </c>
      <c r="D5423">
        <v>2005118</v>
      </c>
      <c r="E5423" t="s">
        <v>223</v>
      </c>
      <c r="F5423" t="s">
        <v>214</v>
      </c>
      <c r="G5423" t="s">
        <v>215</v>
      </c>
      <c r="H5423">
        <v>2</v>
      </c>
      <c r="I5423">
        <v>2015</v>
      </c>
      <c r="J5423">
        <v>1</v>
      </c>
      <c r="L5423">
        <v>23067524</v>
      </c>
      <c r="M5423">
        <v>5.4</v>
      </c>
      <c r="P5423" s="29">
        <f t="shared" ref="P5423:P5436" si="223">IF(AND(ISNUMBER(M5423),H5423&lt;&gt;4,N5423&lt;&gt;"X"),(M5423-1)/6,IF(H5423=4,"DRP",IF(AND(H5423=3,M5423="NA"),"BAD",IF(AND(H5423=2),"CVL",IF(AND(H5423=1,ISBLANK(M5423)),"NULL","UNK")))))</f>
        <v>0.73333333333333339</v>
      </c>
    </row>
    <row r="5424" spans="1:16" hidden="1" x14ac:dyDescent="0.25">
      <c r="A5424">
        <v>192804469</v>
      </c>
      <c r="B5424">
        <v>803401</v>
      </c>
      <c r="C5424" t="s">
        <v>318</v>
      </c>
      <c r="D5424">
        <v>2021600</v>
      </c>
      <c r="E5424" t="s">
        <v>219</v>
      </c>
      <c r="F5424" t="s">
        <v>214</v>
      </c>
      <c r="G5424" t="s">
        <v>215</v>
      </c>
      <c r="H5424">
        <v>2</v>
      </c>
      <c r="I5424">
        <v>2015</v>
      </c>
      <c r="J5424">
        <v>1</v>
      </c>
      <c r="L5424">
        <v>23066442</v>
      </c>
      <c r="M5424">
        <v>4.9000000000000004</v>
      </c>
      <c r="P5424" s="29">
        <f t="shared" si="223"/>
        <v>0.65</v>
      </c>
    </row>
    <row r="5425" spans="1:16" hidden="1" x14ac:dyDescent="0.25">
      <c r="A5425">
        <v>192804469</v>
      </c>
      <c r="B5425">
        <v>803401</v>
      </c>
      <c r="C5425" t="s">
        <v>318</v>
      </c>
      <c r="D5425">
        <v>2005099</v>
      </c>
      <c r="E5425" t="s">
        <v>217</v>
      </c>
      <c r="F5425" t="s">
        <v>214</v>
      </c>
      <c r="G5425" t="s">
        <v>215</v>
      </c>
      <c r="H5425">
        <v>2</v>
      </c>
      <c r="I5425">
        <v>2015</v>
      </c>
      <c r="J5425">
        <v>1</v>
      </c>
      <c r="L5425">
        <v>23066434</v>
      </c>
      <c r="M5425">
        <v>4.3</v>
      </c>
      <c r="P5425" s="29">
        <f t="shared" si="223"/>
        <v>0.54999999999999993</v>
      </c>
    </row>
    <row r="5426" spans="1:16" hidden="1" x14ac:dyDescent="0.25">
      <c r="A5426">
        <v>192804469</v>
      </c>
      <c r="B5426">
        <v>803401</v>
      </c>
      <c r="C5426" t="s">
        <v>318</v>
      </c>
      <c r="D5426">
        <v>2021754</v>
      </c>
      <c r="E5426" t="s">
        <v>216</v>
      </c>
      <c r="F5426" t="s">
        <v>214</v>
      </c>
      <c r="G5426" t="s">
        <v>215</v>
      </c>
      <c r="H5426">
        <v>3</v>
      </c>
      <c r="I5426">
        <v>2015</v>
      </c>
      <c r="J5426">
        <v>1</v>
      </c>
      <c r="L5426">
        <v>23066482</v>
      </c>
      <c r="M5426">
        <v>3</v>
      </c>
      <c r="P5426" s="29">
        <f t="shared" si="223"/>
        <v>0.33333333333333331</v>
      </c>
    </row>
    <row r="5427" spans="1:16" hidden="1" x14ac:dyDescent="0.25">
      <c r="A5427">
        <v>192804469</v>
      </c>
      <c r="B5427">
        <v>803401</v>
      </c>
      <c r="C5427" t="s">
        <v>318</v>
      </c>
      <c r="D5427">
        <v>2005102</v>
      </c>
      <c r="E5427" t="s">
        <v>218</v>
      </c>
      <c r="F5427" t="s">
        <v>214</v>
      </c>
      <c r="G5427" t="s">
        <v>215</v>
      </c>
      <c r="H5427">
        <v>2</v>
      </c>
      <c r="I5427">
        <v>2015</v>
      </c>
      <c r="J5427">
        <v>1</v>
      </c>
      <c r="L5427">
        <v>23066495</v>
      </c>
      <c r="M5427">
        <v>4.3</v>
      </c>
      <c r="P5427" s="29">
        <f t="shared" si="223"/>
        <v>0.54999999999999993</v>
      </c>
    </row>
    <row r="5428" spans="1:16" hidden="1" x14ac:dyDescent="0.25">
      <c r="A5428">
        <v>192804469</v>
      </c>
      <c r="B5428">
        <v>803401</v>
      </c>
      <c r="C5428" t="s">
        <v>318</v>
      </c>
      <c r="D5428">
        <v>2004098</v>
      </c>
      <c r="E5428" t="s">
        <v>213</v>
      </c>
      <c r="F5428" t="s">
        <v>214</v>
      </c>
      <c r="G5428" t="s">
        <v>215</v>
      </c>
      <c r="H5428">
        <v>2</v>
      </c>
      <c r="I5428">
        <v>2015</v>
      </c>
      <c r="J5428">
        <v>1</v>
      </c>
      <c r="L5428">
        <v>23066516</v>
      </c>
      <c r="M5428">
        <v>5.7</v>
      </c>
      <c r="P5428" s="29">
        <f t="shared" si="223"/>
        <v>0.78333333333333333</v>
      </c>
    </row>
    <row r="5429" spans="1:16" hidden="1" x14ac:dyDescent="0.25">
      <c r="A5429">
        <v>192804469</v>
      </c>
      <c r="B5429">
        <v>803401</v>
      </c>
      <c r="C5429" t="s">
        <v>318</v>
      </c>
      <c r="D5429">
        <v>2021602</v>
      </c>
      <c r="E5429" t="s">
        <v>242</v>
      </c>
      <c r="F5429" t="s">
        <v>214</v>
      </c>
      <c r="G5429" t="s">
        <v>215</v>
      </c>
      <c r="H5429">
        <v>4</v>
      </c>
      <c r="I5429">
        <v>2015</v>
      </c>
      <c r="J5429">
        <v>2</v>
      </c>
      <c r="L5429">
        <v>23072005</v>
      </c>
      <c r="P5429" s="29" t="str">
        <f t="shared" si="223"/>
        <v>DRP</v>
      </c>
    </row>
    <row r="5430" spans="1:16" hidden="1" x14ac:dyDescent="0.25">
      <c r="A5430">
        <v>192804469</v>
      </c>
      <c r="B5430">
        <v>803401</v>
      </c>
      <c r="C5430" t="s">
        <v>318</v>
      </c>
      <c r="D5430">
        <v>2004116</v>
      </c>
      <c r="E5430" t="s">
        <v>229</v>
      </c>
      <c r="F5430" t="s">
        <v>214</v>
      </c>
      <c r="G5430" t="s">
        <v>215</v>
      </c>
      <c r="H5430">
        <v>4</v>
      </c>
      <c r="I5430">
        <v>2015</v>
      </c>
      <c r="J5430">
        <v>2</v>
      </c>
      <c r="L5430">
        <v>23073043</v>
      </c>
      <c r="P5430" s="29" t="str">
        <f t="shared" si="223"/>
        <v>DRP</v>
      </c>
    </row>
    <row r="5431" spans="1:16" hidden="1" x14ac:dyDescent="0.25">
      <c r="A5431">
        <v>192804469</v>
      </c>
      <c r="B5431">
        <v>803401</v>
      </c>
      <c r="C5431" t="s">
        <v>318</v>
      </c>
      <c r="D5431">
        <v>2021754</v>
      </c>
      <c r="E5431" t="s">
        <v>216</v>
      </c>
      <c r="F5431" t="s">
        <v>214</v>
      </c>
      <c r="G5431" t="s">
        <v>215</v>
      </c>
      <c r="H5431">
        <v>2</v>
      </c>
      <c r="I5431">
        <v>2015</v>
      </c>
      <c r="J5431">
        <v>2</v>
      </c>
      <c r="L5431">
        <v>23074127</v>
      </c>
      <c r="M5431">
        <v>4</v>
      </c>
      <c r="P5431" s="29">
        <f t="shared" si="223"/>
        <v>0.5</v>
      </c>
    </row>
    <row r="5432" spans="1:16" hidden="1" x14ac:dyDescent="0.25">
      <c r="A5432">
        <v>192804469</v>
      </c>
      <c r="B5432">
        <v>803401</v>
      </c>
      <c r="C5432" t="s">
        <v>318</v>
      </c>
      <c r="D5432">
        <v>2005131</v>
      </c>
      <c r="E5432" t="s">
        <v>228</v>
      </c>
      <c r="F5432" t="s">
        <v>214</v>
      </c>
      <c r="G5432" t="s">
        <v>215</v>
      </c>
      <c r="H5432">
        <v>2</v>
      </c>
      <c r="I5432">
        <v>2015</v>
      </c>
      <c r="J5432">
        <v>2</v>
      </c>
      <c r="L5432">
        <v>23070707</v>
      </c>
      <c r="M5432">
        <v>5.7</v>
      </c>
      <c r="P5432" s="29">
        <f t="shared" si="223"/>
        <v>0.78333333333333333</v>
      </c>
    </row>
    <row r="5433" spans="1:16" hidden="1" x14ac:dyDescent="0.25">
      <c r="A5433">
        <v>192804469</v>
      </c>
      <c r="B5433">
        <v>803401</v>
      </c>
      <c r="C5433" t="s">
        <v>318</v>
      </c>
      <c r="D5433">
        <v>2021602</v>
      </c>
      <c r="E5433" t="s">
        <v>242</v>
      </c>
      <c r="F5433" t="s">
        <v>214</v>
      </c>
      <c r="G5433" t="s">
        <v>215</v>
      </c>
      <c r="H5433">
        <v>2</v>
      </c>
      <c r="I5433">
        <v>2015</v>
      </c>
      <c r="J5433">
        <v>2</v>
      </c>
      <c r="L5433">
        <v>23072008</v>
      </c>
      <c r="M5433">
        <v>5</v>
      </c>
      <c r="P5433" s="29">
        <f t="shared" si="223"/>
        <v>0.66666666666666663</v>
      </c>
    </row>
    <row r="5434" spans="1:16" hidden="1" x14ac:dyDescent="0.25">
      <c r="A5434">
        <v>192804469</v>
      </c>
      <c r="B5434">
        <v>803401</v>
      </c>
      <c r="C5434" t="s">
        <v>318</v>
      </c>
      <c r="D5434">
        <v>2005117</v>
      </c>
      <c r="E5434" t="s">
        <v>220</v>
      </c>
      <c r="F5434" t="s">
        <v>214</v>
      </c>
      <c r="G5434" t="s">
        <v>215</v>
      </c>
      <c r="H5434">
        <v>2</v>
      </c>
      <c r="I5434">
        <v>2015</v>
      </c>
      <c r="J5434">
        <v>2</v>
      </c>
      <c r="L5434">
        <v>23070388</v>
      </c>
      <c r="M5434">
        <v>4</v>
      </c>
      <c r="P5434" s="29">
        <f t="shared" si="223"/>
        <v>0.5</v>
      </c>
    </row>
    <row r="5435" spans="1:16" hidden="1" x14ac:dyDescent="0.25">
      <c r="A5435">
        <v>192804469</v>
      </c>
      <c r="B5435">
        <v>803401</v>
      </c>
      <c r="C5435" t="s">
        <v>318</v>
      </c>
      <c r="D5435">
        <v>2021580</v>
      </c>
      <c r="E5435" t="s">
        <v>241</v>
      </c>
      <c r="F5435" t="s">
        <v>214</v>
      </c>
      <c r="G5435" t="s">
        <v>215</v>
      </c>
      <c r="H5435">
        <v>2</v>
      </c>
      <c r="I5435">
        <v>2015</v>
      </c>
      <c r="J5435">
        <v>2</v>
      </c>
      <c r="L5435">
        <v>23072000</v>
      </c>
      <c r="M5435">
        <v>5.4</v>
      </c>
      <c r="P5435" s="29">
        <f t="shared" si="223"/>
        <v>0.73333333333333339</v>
      </c>
    </row>
    <row r="5436" spans="1:16" hidden="1" x14ac:dyDescent="0.25">
      <c r="A5436">
        <v>192804469</v>
      </c>
      <c r="B5436">
        <v>803401</v>
      </c>
      <c r="C5436" t="s">
        <v>318</v>
      </c>
      <c r="D5436">
        <v>2004112</v>
      </c>
      <c r="E5436" t="s">
        <v>244</v>
      </c>
      <c r="F5436" t="s">
        <v>214</v>
      </c>
      <c r="G5436" t="s">
        <v>215</v>
      </c>
      <c r="H5436">
        <v>2</v>
      </c>
      <c r="I5436">
        <v>2015</v>
      </c>
      <c r="J5436">
        <v>2</v>
      </c>
      <c r="L5436">
        <v>23073238</v>
      </c>
      <c r="M5436">
        <v>6</v>
      </c>
      <c r="P5436" s="29">
        <f t="shared" si="223"/>
        <v>0.83333333333333337</v>
      </c>
    </row>
    <row r="5437" spans="1:16" hidden="1" x14ac:dyDescent="0.25">
      <c r="A5437">
        <v>192804469</v>
      </c>
      <c r="B5437">
        <v>803401</v>
      </c>
      <c r="C5437" t="s">
        <v>318</v>
      </c>
      <c r="D5437">
        <v>2004116</v>
      </c>
      <c r="E5437" t="s">
        <v>229</v>
      </c>
      <c r="F5437" t="s">
        <v>214</v>
      </c>
      <c r="G5437" t="s">
        <v>215</v>
      </c>
      <c r="H5437">
        <v>2</v>
      </c>
      <c r="I5437">
        <v>2016</v>
      </c>
      <c r="J5437">
        <v>1</v>
      </c>
      <c r="L5437">
        <v>23073301</v>
      </c>
      <c r="M5437">
        <v>5.4</v>
      </c>
      <c r="P5437" s="29">
        <f t="shared" ref="P5437:P5468" si="224">IF(AND(ISNUMBER(M5437),H5437&lt;&gt;4),(M5437-1)/6,IF(H5437=4,"DRP",IF(AND(H5437=3,M5437="NA"),"BAD",IF(AND(H5437=2),"CVL",IF(AND(H5437=1,ISBLANK(M5437)),"NULL","UNK")))))</f>
        <v>0.73333333333333339</v>
      </c>
    </row>
    <row r="5438" spans="1:16" hidden="1" x14ac:dyDescent="0.25">
      <c r="A5438">
        <v>192804469</v>
      </c>
      <c r="B5438">
        <v>803401</v>
      </c>
      <c r="C5438" t="s">
        <v>318</v>
      </c>
      <c r="D5438">
        <v>2021763</v>
      </c>
      <c r="E5438" t="s">
        <v>298</v>
      </c>
      <c r="F5438" t="s">
        <v>214</v>
      </c>
      <c r="G5438" t="s">
        <v>215</v>
      </c>
      <c r="H5438">
        <v>2</v>
      </c>
      <c r="I5438">
        <v>2016</v>
      </c>
      <c r="J5438">
        <v>1</v>
      </c>
      <c r="L5438">
        <v>23081192</v>
      </c>
      <c r="M5438">
        <v>4.3</v>
      </c>
      <c r="P5438" s="29">
        <f t="shared" si="224"/>
        <v>0.54999999999999993</v>
      </c>
    </row>
    <row r="5439" spans="1:16" hidden="1" x14ac:dyDescent="0.25">
      <c r="A5439">
        <v>192804469</v>
      </c>
      <c r="B5439">
        <v>803401</v>
      </c>
      <c r="C5439" t="s">
        <v>318</v>
      </c>
      <c r="D5439">
        <v>2021638</v>
      </c>
      <c r="E5439" t="s">
        <v>250</v>
      </c>
      <c r="F5439" t="s">
        <v>214</v>
      </c>
      <c r="G5439" t="s">
        <v>215</v>
      </c>
      <c r="H5439">
        <v>2</v>
      </c>
      <c r="I5439">
        <v>2016</v>
      </c>
      <c r="J5439">
        <v>1</v>
      </c>
      <c r="L5439">
        <v>23081193</v>
      </c>
      <c r="M5439">
        <v>4</v>
      </c>
      <c r="P5439" s="29">
        <f t="shared" si="224"/>
        <v>0.5</v>
      </c>
    </row>
    <row r="5440" spans="1:16" hidden="1" x14ac:dyDescent="0.25">
      <c r="A5440">
        <v>192804469</v>
      </c>
      <c r="B5440">
        <v>803401</v>
      </c>
      <c r="C5440" t="s">
        <v>318</v>
      </c>
      <c r="D5440">
        <v>2021596</v>
      </c>
      <c r="E5440" t="s">
        <v>294</v>
      </c>
      <c r="F5440" t="s">
        <v>214</v>
      </c>
      <c r="G5440" t="s">
        <v>215</v>
      </c>
      <c r="H5440">
        <v>3</v>
      </c>
      <c r="I5440">
        <v>2016</v>
      </c>
      <c r="J5440">
        <v>1</v>
      </c>
      <c r="L5440">
        <v>23081196</v>
      </c>
      <c r="M5440">
        <v>3.5</v>
      </c>
      <c r="P5440" s="29">
        <f t="shared" si="224"/>
        <v>0.41666666666666669</v>
      </c>
    </row>
    <row r="5441" spans="1:16" hidden="1" x14ac:dyDescent="0.25">
      <c r="A5441">
        <v>192804469</v>
      </c>
      <c r="B5441">
        <v>803401</v>
      </c>
      <c r="C5441" t="s">
        <v>318</v>
      </c>
      <c r="D5441">
        <v>2021756</v>
      </c>
      <c r="E5441" t="s">
        <v>253</v>
      </c>
      <c r="F5441" t="s">
        <v>214</v>
      </c>
      <c r="G5441" t="s">
        <v>215</v>
      </c>
      <c r="H5441">
        <v>3</v>
      </c>
      <c r="I5441">
        <v>2016</v>
      </c>
      <c r="J5441">
        <v>1</v>
      </c>
      <c r="L5441">
        <v>23081181</v>
      </c>
      <c r="M5441">
        <v>3.1</v>
      </c>
      <c r="P5441" s="29">
        <f t="shared" si="224"/>
        <v>0.35000000000000003</v>
      </c>
    </row>
    <row r="5442" spans="1:16" hidden="1" x14ac:dyDescent="0.25">
      <c r="A5442">
        <v>192804469</v>
      </c>
      <c r="B5442">
        <v>803401</v>
      </c>
      <c r="C5442" t="s">
        <v>318</v>
      </c>
      <c r="D5442">
        <v>2021756</v>
      </c>
      <c r="E5442" t="s">
        <v>253</v>
      </c>
      <c r="F5442" t="s">
        <v>214</v>
      </c>
      <c r="G5442" t="s">
        <v>215</v>
      </c>
      <c r="H5442">
        <v>2</v>
      </c>
      <c r="I5442">
        <v>2016</v>
      </c>
      <c r="J5442">
        <v>2</v>
      </c>
      <c r="L5442">
        <v>23086839</v>
      </c>
      <c r="M5442">
        <v>4.3</v>
      </c>
      <c r="P5442" s="29">
        <f t="shared" si="224"/>
        <v>0.54999999999999993</v>
      </c>
    </row>
    <row r="5443" spans="1:16" hidden="1" x14ac:dyDescent="0.25">
      <c r="A5443">
        <v>192804469</v>
      </c>
      <c r="B5443">
        <v>803401</v>
      </c>
      <c r="C5443" t="s">
        <v>318</v>
      </c>
      <c r="D5443">
        <v>2021596</v>
      </c>
      <c r="E5443" t="s">
        <v>294</v>
      </c>
      <c r="F5443" t="s">
        <v>214</v>
      </c>
      <c r="G5443" t="s">
        <v>215</v>
      </c>
      <c r="H5443">
        <v>2</v>
      </c>
      <c r="I5443">
        <v>2016</v>
      </c>
      <c r="J5443">
        <v>2</v>
      </c>
      <c r="L5443">
        <v>23086860</v>
      </c>
      <c r="M5443">
        <v>4.8</v>
      </c>
      <c r="P5443" s="29">
        <f t="shared" si="224"/>
        <v>0.6333333333333333</v>
      </c>
    </row>
    <row r="5444" spans="1:16" hidden="1" x14ac:dyDescent="0.25">
      <c r="A5444">
        <v>192804469</v>
      </c>
      <c r="B5444">
        <v>803401</v>
      </c>
      <c r="C5444" t="s">
        <v>318</v>
      </c>
      <c r="D5444">
        <v>2021993</v>
      </c>
      <c r="E5444" t="s">
        <v>256</v>
      </c>
      <c r="F5444" t="s">
        <v>214</v>
      </c>
      <c r="G5444" t="s">
        <v>215</v>
      </c>
      <c r="H5444">
        <v>2</v>
      </c>
      <c r="I5444">
        <v>2016</v>
      </c>
      <c r="J5444">
        <v>2</v>
      </c>
      <c r="L5444">
        <v>23086519</v>
      </c>
      <c r="M5444">
        <v>4.5</v>
      </c>
      <c r="P5444" s="29">
        <f t="shared" si="224"/>
        <v>0.58333333333333337</v>
      </c>
    </row>
    <row r="5445" spans="1:16" hidden="1" x14ac:dyDescent="0.25">
      <c r="A5445">
        <v>192804469</v>
      </c>
      <c r="B5445">
        <v>803401</v>
      </c>
      <c r="C5445" t="s">
        <v>318</v>
      </c>
      <c r="D5445">
        <v>2021781</v>
      </c>
      <c r="E5445" t="s">
        <v>235</v>
      </c>
      <c r="F5445" t="s">
        <v>214</v>
      </c>
      <c r="G5445" t="s">
        <v>215</v>
      </c>
      <c r="H5445">
        <v>2</v>
      </c>
      <c r="I5445">
        <v>2016</v>
      </c>
      <c r="J5445">
        <v>2</v>
      </c>
      <c r="L5445">
        <v>23086901</v>
      </c>
      <c r="M5445">
        <v>4.4000000000000004</v>
      </c>
      <c r="P5445" s="29">
        <f t="shared" si="224"/>
        <v>0.56666666666666676</v>
      </c>
    </row>
    <row r="5446" spans="1:16" hidden="1" x14ac:dyDescent="0.25">
      <c r="A5446">
        <v>192804469</v>
      </c>
      <c r="B5446">
        <v>803401</v>
      </c>
      <c r="C5446" t="s">
        <v>318</v>
      </c>
      <c r="D5446">
        <v>2005120</v>
      </c>
      <c r="E5446" t="s">
        <v>293</v>
      </c>
      <c r="F5446" t="s">
        <v>214</v>
      </c>
      <c r="G5446" t="s">
        <v>215</v>
      </c>
      <c r="H5446">
        <v>2</v>
      </c>
      <c r="I5446">
        <v>2016</v>
      </c>
      <c r="J5446">
        <v>2</v>
      </c>
      <c r="L5446">
        <v>23086516</v>
      </c>
      <c r="M5446">
        <v>4.9000000000000004</v>
      </c>
      <c r="P5446" s="29">
        <f t="shared" si="224"/>
        <v>0.65</v>
      </c>
    </row>
    <row r="5447" spans="1:16" hidden="1" x14ac:dyDescent="0.25">
      <c r="A5447">
        <v>192804469</v>
      </c>
      <c r="B5447">
        <v>803401</v>
      </c>
      <c r="C5447" t="s">
        <v>318</v>
      </c>
      <c r="D5447">
        <v>2004099</v>
      </c>
      <c r="E5447" t="s">
        <v>245</v>
      </c>
      <c r="F5447" t="s">
        <v>214</v>
      </c>
      <c r="G5447" t="s">
        <v>215</v>
      </c>
      <c r="H5447">
        <v>2</v>
      </c>
      <c r="I5447">
        <v>2016</v>
      </c>
      <c r="J5447">
        <v>2</v>
      </c>
      <c r="L5447">
        <v>23085315</v>
      </c>
      <c r="M5447">
        <v>5.8</v>
      </c>
      <c r="P5447" s="29">
        <f t="shared" si="224"/>
        <v>0.79999999999999993</v>
      </c>
    </row>
    <row r="5448" spans="1:16" hidden="1" x14ac:dyDescent="0.25">
      <c r="A5448">
        <v>192804469</v>
      </c>
      <c r="B5448">
        <v>803401</v>
      </c>
      <c r="C5448" t="s">
        <v>318</v>
      </c>
      <c r="D5448">
        <v>2004591</v>
      </c>
      <c r="E5448" t="s">
        <v>271</v>
      </c>
      <c r="F5448" t="s">
        <v>214</v>
      </c>
      <c r="G5448" t="s">
        <v>215</v>
      </c>
      <c r="H5448">
        <v>4</v>
      </c>
      <c r="I5448">
        <v>2017</v>
      </c>
      <c r="J5448">
        <v>1</v>
      </c>
      <c r="L5448">
        <v>23093319</v>
      </c>
      <c r="P5448" s="29" t="str">
        <f t="shared" si="224"/>
        <v>DRP</v>
      </c>
    </row>
    <row r="5449" spans="1:16" hidden="1" x14ac:dyDescent="0.25">
      <c r="A5449">
        <v>192804469</v>
      </c>
      <c r="B5449">
        <v>803401</v>
      </c>
      <c r="C5449" t="s">
        <v>318</v>
      </c>
      <c r="D5449">
        <v>2021640</v>
      </c>
      <c r="E5449" t="s">
        <v>227</v>
      </c>
      <c r="F5449" t="s">
        <v>214</v>
      </c>
      <c r="G5449" t="s">
        <v>215</v>
      </c>
      <c r="H5449">
        <v>4</v>
      </c>
      <c r="I5449">
        <v>2017</v>
      </c>
      <c r="J5449">
        <v>1</v>
      </c>
      <c r="L5449">
        <v>23092943</v>
      </c>
      <c r="P5449" s="29" t="str">
        <f t="shared" si="224"/>
        <v>DRP</v>
      </c>
    </row>
    <row r="5450" spans="1:16" hidden="1" x14ac:dyDescent="0.25">
      <c r="A5450">
        <v>192804469</v>
      </c>
      <c r="B5450">
        <v>803401</v>
      </c>
      <c r="C5450" t="s">
        <v>318</v>
      </c>
      <c r="D5450">
        <v>2021787</v>
      </c>
      <c r="E5450" t="s">
        <v>292</v>
      </c>
      <c r="F5450" t="s">
        <v>214</v>
      </c>
      <c r="G5450" t="s">
        <v>215</v>
      </c>
      <c r="H5450">
        <v>4</v>
      </c>
      <c r="I5450">
        <v>2017</v>
      </c>
      <c r="J5450">
        <v>1</v>
      </c>
      <c r="L5450">
        <v>23093320</v>
      </c>
      <c r="P5450" s="29" t="str">
        <f t="shared" si="224"/>
        <v>DRP</v>
      </c>
    </row>
    <row r="5451" spans="1:16" hidden="1" x14ac:dyDescent="0.25">
      <c r="A5451">
        <v>192804469</v>
      </c>
      <c r="B5451">
        <v>803401</v>
      </c>
      <c r="C5451" t="s">
        <v>318</v>
      </c>
      <c r="D5451">
        <v>2021679</v>
      </c>
      <c r="E5451" t="s">
        <v>259</v>
      </c>
      <c r="F5451" t="s">
        <v>214</v>
      </c>
      <c r="G5451" t="s">
        <v>215</v>
      </c>
      <c r="H5451">
        <v>2</v>
      </c>
      <c r="I5451">
        <v>2017</v>
      </c>
      <c r="J5451">
        <v>1</v>
      </c>
      <c r="L5451">
        <v>23092951</v>
      </c>
      <c r="M5451">
        <v>6.6</v>
      </c>
      <c r="P5451" s="29">
        <f t="shared" si="224"/>
        <v>0.93333333333333324</v>
      </c>
    </row>
    <row r="5452" spans="1:16" hidden="1" x14ac:dyDescent="0.25">
      <c r="A5452">
        <v>192804469</v>
      </c>
      <c r="B5452">
        <v>803401</v>
      </c>
      <c r="C5452" t="s">
        <v>318</v>
      </c>
      <c r="D5452">
        <v>2021874</v>
      </c>
      <c r="E5452" t="s">
        <v>226</v>
      </c>
      <c r="F5452" t="s">
        <v>214</v>
      </c>
      <c r="G5452" t="s">
        <v>215</v>
      </c>
      <c r="H5452">
        <v>2</v>
      </c>
      <c r="I5452">
        <v>2017</v>
      </c>
      <c r="J5452">
        <v>1</v>
      </c>
      <c r="L5452">
        <v>23095591</v>
      </c>
      <c r="M5452">
        <v>5.2</v>
      </c>
      <c r="P5452" s="29">
        <f t="shared" si="224"/>
        <v>0.70000000000000007</v>
      </c>
    </row>
    <row r="5453" spans="1:16" hidden="1" x14ac:dyDescent="0.25">
      <c r="A5453">
        <v>192804469</v>
      </c>
      <c r="B5453">
        <v>803401</v>
      </c>
      <c r="C5453" t="s">
        <v>318</v>
      </c>
      <c r="D5453">
        <v>2004591</v>
      </c>
      <c r="E5453" t="s">
        <v>271</v>
      </c>
      <c r="F5453" t="s">
        <v>214</v>
      </c>
      <c r="G5453" t="s">
        <v>215</v>
      </c>
      <c r="H5453">
        <v>2</v>
      </c>
      <c r="I5453">
        <v>2017</v>
      </c>
      <c r="J5453">
        <v>1</v>
      </c>
      <c r="L5453">
        <v>23093318</v>
      </c>
      <c r="M5453">
        <v>5.5</v>
      </c>
      <c r="P5453" s="29">
        <f t="shared" si="224"/>
        <v>0.75</v>
      </c>
    </row>
    <row r="5454" spans="1:16" hidden="1" x14ac:dyDescent="0.25">
      <c r="A5454">
        <v>192804469</v>
      </c>
      <c r="B5454">
        <v>803401</v>
      </c>
      <c r="C5454" t="s">
        <v>318</v>
      </c>
      <c r="D5454">
        <v>2004752</v>
      </c>
      <c r="E5454" t="s">
        <v>290</v>
      </c>
      <c r="F5454" t="s">
        <v>214</v>
      </c>
      <c r="G5454" t="s">
        <v>215</v>
      </c>
      <c r="H5454">
        <v>2</v>
      </c>
      <c r="I5454">
        <v>2017</v>
      </c>
      <c r="J5454">
        <v>1</v>
      </c>
      <c r="L5454">
        <v>23093323</v>
      </c>
      <c r="M5454">
        <v>4.0999999999999996</v>
      </c>
      <c r="P5454" s="29">
        <f t="shared" si="224"/>
        <v>0.51666666666666661</v>
      </c>
    </row>
    <row r="5455" spans="1:16" hidden="1" x14ac:dyDescent="0.25">
      <c r="A5455">
        <v>192804469</v>
      </c>
      <c r="B5455">
        <v>803401</v>
      </c>
      <c r="C5455" t="s">
        <v>318</v>
      </c>
      <c r="D5455">
        <v>2019271</v>
      </c>
      <c r="E5455" t="s">
        <v>236</v>
      </c>
      <c r="F5455" t="s">
        <v>214</v>
      </c>
      <c r="G5455" t="s">
        <v>215</v>
      </c>
      <c r="H5455">
        <v>2</v>
      </c>
      <c r="I5455">
        <v>2017</v>
      </c>
      <c r="J5455">
        <v>1</v>
      </c>
      <c r="L5455">
        <v>23090696</v>
      </c>
      <c r="M5455">
        <v>5</v>
      </c>
      <c r="P5455" s="29">
        <f t="shared" si="224"/>
        <v>0.66666666666666663</v>
      </c>
    </row>
    <row r="5456" spans="1:16" hidden="1" x14ac:dyDescent="0.25">
      <c r="A5456">
        <v>192804469</v>
      </c>
      <c r="B5456">
        <v>803401</v>
      </c>
      <c r="C5456" t="s">
        <v>318</v>
      </c>
      <c r="D5456">
        <v>2021750</v>
      </c>
      <c r="E5456" t="s">
        <v>296</v>
      </c>
      <c r="F5456" t="s">
        <v>214</v>
      </c>
      <c r="G5456" t="s">
        <v>215</v>
      </c>
      <c r="H5456">
        <v>2</v>
      </c>
      <c r="I5456">
        <v>2017</v>
      </c>
      <c r="J5456">
        <v>2</v>
      </c>
      <c r="L5456">
        <v>23097531</v>
      </c>
      <c r="M5456">
        <v>4.4000000000000004</v>
      </c>
      <c r="P5456" s="29">
        <f t="shared" si="224"/>
        <v>0.56666666666666676</v>
      </c>
    </row>
    <row r="5457" spans="1:16" hidden="1" x14ac:dyDescent="0.25">
      <c r="A5457">
        <v>192804469</v>
      </c>
      <c r="B5457">
        <v>803401</v>
      </c>
      <c r="C5457" t="s">
        <v>318</v>
      </c>
      <c r="D5457">
        <v>2021725</v>
      </c>
      <c r="E5457" t="s">
        <v>257</v>
      </c>
      <c r="F5457" t="s">
        <v>214</v>
      </c>
      <c r="G5457" t="s">
        <v>215</v>
      </c>
      <c r="H5457">
        <v>2</v>
      </c>
      <c r="I5457">
        <v>2017</v>
      </c>
      <c r="J5457">
        <v>2</v>
      </c>
      <c r="L5457">
        <v>23097532</v>
      </c>
      <c r="M5457">
        <v>4</v>
      </c>
      <c r="P5457" s="29">
        <f t="shared" si="224"/>
        <v>0.5</v>
      </c>
    </row>
    <row r="5458" spans="1:16" hidden="1" x14ac:dyDescent="0.25">
      <c r="A5458">
        <v>192804469</v>
      </c>
      <c r="B5458">
        <v>803401</v>
      </c>
      <c r="C5458" t="s">
        <v>318</v>
      </c>
      <c r="D5458">
        <v>2021615</v>
      </c>
      <c r="E5458" t="s">
        <v>255</v>
      </c>
      <c r="F5458" t="s">
        <v>214</v>
      </c>
      <c r="G5458" t="s">
        <v>215</v>
      </c>
      <c r="H5458">
        <v>2</v>
      </c>
      <c r="I5458">
        <v>2017</v>
      </c>
      <c r="J5458">
        <v>2</v>
      </c>
      <c r="L5458">
        <v>23097634</v>
      </c>
      <c r="M5458">
        <v>4.0999999999999996</v>
      </c>
      <c r="P5458" s="29">
        <f t="shared" si="224"/>
        <v>0.51666666666666661</v>
      </c>
    </row>
    <row r="5459" spans="1:16" hidden="1" x14ac:dyDescent="0.25">
      <c r="A5459">
        <v>192804469</v>
      </c>
      <c r="B5459">
        <v>803401</v>
      </c>
      <c r="C5459" t="s">
        <v>318</v>
      </c>
      <c r="D5459">
        <v>2021591</v>
      </c>
      <c r="E5459" t="s">
        <v>240</v>
      </c>
      <c r="F5459" t="s">
        <v>214</v>
      </c>
      <c r="G5459" t="s">
        <v>215</v>
      </c>
      <c r="H5459">
        <v>2</v>
      </c>
      <c r="I5459">
        <v>2017</v>
      </c>
      <c r="J5459">
        <v>2</v>
      </c>
      <c r="L5459">
        <v>23097630</v>
      </c>
      <c r="M5459">
        <v>5.5</v>
      </c>
      <c r="P5459" s="29">
        <f t="shared" si="224"/>
        <v>0.75</v>
      </c>
    </row>
    <row r="5460" spans="1:16" hidden="1" x14ac:dyDescent="0.25">
      <c r="A5460">
        <v>192804469</v>
      </c>
      <c r="B5460">
        <v>803401</v>
      </c>
      <c r="C5460" t="s">
        <v>318</v>
      </c>
      <c r="D5460">
        <v>2021787</v>
      </c>
      <c r="E5460" t="s">
        <v>292</v>
      </c>
      <c r="F5460" t="s">
        <v>214</v>
      </c>
      <c r="G5460" t="s">
        <v>215</v>
      </c>
      <c r="H5460">
        <v>2</v>
      </c>
      <c r="I5460">
        <v>2017</v>
      </c>
      <c r="J5460">
        <v>2</v>
      </c>
      <c r="L5460">
        <v>23097627</v>
      </c>
      <c r="M5460">
        <v>5</v>
      </c>
      <c r="P5460" s="29">
        <f t="shared" si="224"/>
        <v>0.66666666666666663</v>
      </c>
    </row>
    <row r="5461" spans="1:16" hidden="1" x14ac:dyDescent="0.25">
      <c r="A5461">
        <v>192804469</v>
      </c>
      <c r="B5461">
        <v>803401</v>
      </c>
      <c r="C5461" t="s">
        <v>318</v>
      </c>
      <c r="D5461">
        <v>2024862</v>
      </c>
      <c r="E5461" t="s">
        <v>289</v>
      </c>
      <c r="F5461" t="s">
        <v>214</v>
      </c>
      <c r="G5461" t="s">
        <v>215</v>
      </c>
      <c r="H5461">
        <v>2</v>
      </c>
      <c r="I5461">
        <v>2017</v>
      </c>
      <c r="J5461">
        <v>2</v>
      </c>
      <c r="L5461">
        <v>23097632</v>
      </c>
      <c r="M5461">
        <v>6.4</v>
      </c>
      <c r="P5461" s="29">
        <f t="shared" si="224"/>
        <v>0.9</v>
      </c>
    </row>
    <row r="5462" spans="1:16" hidden="1" x14ac:dyDescent="0.25">
      <c r="A5462">
        <v>192804469</v>
      </c>
      <c r="B5462">
        <v>803401</v>
      </c>
      <c r="C5462" t="s">
        <v>318</v>
      </c>
      <c r="D5462">
        <v>2004587</v>
      </c>
      <c r="E5462" t="s">
        <v>288</v>
      </c>
      <c r="F5462" t="s">
        <v>214</v>
      </c>
      <c r="G5462" t="s">
        <v>215</v>
      </c>
      <c r="H5462">
        <v>4</v>
      </c>
      <c r="I5462">
        <v>2017</v>
      </c>
      <c r="J5462">
        <v>2</v>
      </c>
      <c r="L5462">
        <v>23097714</v>
      </c>
      <c r="P5462" s="29" t="str">
        <f t="shared" si="224"/>
        <v>DRP</v>
      </c>
    </row>
    <row r="5463" spans="1:16" hidden="1" x14ac:dyDescent="0.25">
      <c r="A5463">
        <v>192804469</v>
      </c>
      <c r="B5463">
        <v>803401</v>
      </c>
      <c r="C5463" t="s">
        <v>318</v>
      </c>
      <c r="D5463">
        <v>2021723</v>
      </c>
      <c r="E5463" t="s">
        <v>299</v>
      </c>
      <c r="F5463" t="s">
        <v>214</v>
      </c>
      <c r="G5463" t="s">
        <v>215</v>
      </c>
      <c r="H5463">
        <v>2</v>
      </c>
      <c r="I5463">
        <v>2018</v>
      </c>
      <c r="J5463">
        <v>1</v>
      </c>
      <c r="L5463">
        <v>23107755</v>
      </c>
      <c r="M5463">
        <v>4.4000000000000004</v>
      </c>
      <c r="P5463" s="29">
        <f t="shared" si="224"/>
        <v>0.56666666666666676</v>
      </c>
    </row>
    <row r="5464" spans="1:16" hidden="1" x14ac:dyDescent="0.25">
      <c r="A5464">
        <v>192804469</v>
      </c>
      <c r="B5464">
        <v>803401</v>
      </c>
      <c r="C5464" t="s">
        <v>318</v>
      </c>
      <c r="D5464">
        <v>2021631</v>
      </c>
      <c r="E5464" t="s">
        <v>302</v>
      </c>
      <c r="F5464" t="s">
        <v>214</v>
      </c>
      <c r="G5464" t="s">
        <v>215</v>
      </c>
      <c r="H5464">
        <v>2</v>
      </c>
      <c r="I5464">
        <v>2018</v>
      </c>
      <c r="J5464">
        <v>1</v>
      </c>
      <c r="L5464">
        <v>23107753</v>
      </c>
      <c r="M5464">
        <v>5.9</v>
      </c>
      <c r="P5464" s="29">
        <f t="shared" si="224"/>
        <v>0.81666666666666676</v>
      </c>
    </row>
    <row r="5465" spans="1:16" hidden="1" x14ac:dyDescent="0.25">
      <c r="A5465">
        <v>192804469</v>
      </c>
      <c r="B5465">
        <v>803401</v>
      </c>
      <c r="C5465" t="s">
        <v>318</v>
      </c>
      <c r="D5465">
        <v>2021661</v>
      </c>
      <c r="E5465" t="s">
        <v>305</v>
      </c>
      <c r="F5465" t="s">
        <v>214</v>
      </c>
      <c r="G5465" t="s">
        <v>215</v>
      </c>
      <c r="H5465">
        <v>2</v>
      </c>
      <c r="I5465">
        <v>2018</v>
      </c>
      <c r="J5465">
        <v>1</v>
      </c>
      <c r="L5465">
        <v>23107773</v>
      </c>
      <c r="M5465">
        <v>4.0999999999999996</v>
      </c>
      <c r="P5465" s="29">
        <f t="shared" si="224"/>
        <v>0.51666666666666661</v>
      </c>
    </row>
    <row r="5466" spans="1:16" hidden="1" x14ac:dyDescent="0.25">
      <c r="A5466">
        <v>192804469</v>
      </c>
      <c r="B5466">
        <v>803401</v>
      </c>
      <c r="C5466" t="s">
        <v>318</v>
      </c>
      <c r="D5466">
        <v>2021865</v>
      </c>
      <c r="E5466" t="s">
        <v>301</v>
      </c>
      <c r="F5466" t="s">
        <v>214</v>
      </c>
      <c r="G5466" t="s">
        <v>215</v>
      </c>
      <c r="H5466">
        <v>2</v>
      </c>
      <c r="I5466">
        <v>2018</v>
      </c>
      <c r="J5466">
        <v>1</v>
      </c>
      <c r="L5466">
        <v>23107721</v>
      </c>
      <c r="M5466">
        <v>4.5</v>
      </c>
      <c r="P5466" s="29">
        <f t="shared" si="224"/>
        <v>0.58333333333333337</v>
      </c>
    </row>
    <row r="5467" spans="1:16" hidden="1" x14ac:dyDescent="0.25">
      <c r="A5467">
        <v>192804469</v>
      </c>
      <c r="B5467">
        <v>803401</v>
      </c>
      <c r="C5467" t="s">
        <v>318</v>
      </c>
      <c r="D5467">
        <v>2004586</v>
      </c>
      <c r="E5467" t="s">
        <v>325</v>
      </c>
      <c r="F5467" t="s">
        <v>214</v>
      </c>
      <c r="G5467" t="s">
        <v>215</v>
      </c>
      <c r="H5467">
        <v>2</v>
      </c>
      <c r="I5467">
        <v>2018</v>
      </c>
      <c r="J5467">
        <v>1</v>
      </c>
      <c r="L5467">
        <v>23108652</v>
      </c>
      <c r="M5467">
        <v>4.0999999999999996</v>
      </c>
      <c r="P5467" s="29">
        <f t="shared" si="224"/>
        <v>0.51666666666666661</v>
      </c>
    </row>
    <row r="5468" spans="1:16" hidden="1" x14ac:dyDescent="0.25">
      <c r="A5468">
        <v>192804469</v>
      </c>
      <c r="B5468">
        <v>803401</v>
      </c>
      <c r="C5468" t="s">
        <v>318</v>
      </c>
      <c r="D5468">
        <v>2004587</v>
      </c>
      <c r="E5468" t="s">
        <v>288</v>
      </c>
      <c r="F5468" t="s">
        <v>214</v>
      </c>
      <c r="G5468" t="s">
        <v>215</v>
      </c>
      <c r="H5468">
        <v>4</v>
      </c>
      <c r="I5468">
        <v>2018</v>
      </c>
      <c r="J5468">
        <v>1</v>
      </c>
      <c r="L5468">
        <v>23108036</v>
      </c>
      <c r="P5468" s="29" t="str">
        <f t="shared" si="224"/>
        <v>DRP</v>
      </c>
    </row>
    <row r="5469" spans="1:16" hidden="1" x14ac:dyDescent="0.25">
      <c r="A5469">
        <v>192804469</v>
      </c>
      <c r="B5469">
        <v>803401</v>
      </c>
      <c r="C5469" t="s">
        <v>318</v>
      </c>
      <c r="D5469">
        <v>2004587</v>
      </c>
      <c r="E5469" t="s">
        <v>288</v>
      </c>
      <c r="F5469" t="s">
        <v>214</v>
      </c>
      <c r="G5469" t="s">
        <v>215</v>
      </c>
      <c r="H5469">
        <v>2</v>
      </c>
      <c r="I5469">
        <v>2018</v>
      </c>
      <c r="J5469">
        <v>2</v>
      </c>
      <c r="L5469">
        <v>23115870</v>
      </c>
      <c r="M5469">
        <v>6.4</v>
      </c>
      <c r="P5469" s="29">
        <f t="shared" ref="P5469:P5490" si="225">IF(AND(ISNUMBER(M5469),H5469&lt;&gt;4),(M5469-1)/6,IF(H5469=4,"DRP",IF(AND(H5469=3,M5469="NA"),"BAD",IF(AND(H5469=2),"CVL",IF(AND(H5469=1,ISBLANK(M5469)),"NULL","UNK")))))</f>
        <v>0.9</v>
      </c>
    </row>
    <row r="5470" spans="1:16" hidden="1" x14ac:dyDescent="0.25">
      <c r="A5470">
        <v>192804469</v>
      </c>
      <c r="B5470">
        <v>803401</v>
      </c>
      <c r="C5470" t="s">
        <v>318</v>
      </c>
      <c r="D5470">
        <v>2004597</v>
      </c>
      <c r="E5470" t="s">
        <v>279</v>
      </c>
      <c r="F5470" t="s">
        <v>214</v>
      </c>
      <c r="G5470" t="s">
        <v>215</v>
      </c>
      <c r="H5470">
        <v>2</v>
      </c>
      <c r="I5470">
        <v>2018</v>
      </c>
      <c r="J5470">
        <v>2</v>
      </c>
      <c r="L5470">
        <v>23115903</v>
      </c>
      <c r="M5470">
        <v>5.3</v>
      </c>
      <c r="P5470" s="29">
        <f t="shared" si="225"/>
        <v>0.71666666666666667</v>
      </c>
    </row>
    <row r="5471" spans="1:16" hidden="1" x14ac:dyDescent="0.25">
      <c r="A5471">
        <v>192804469</v>
      </c>
      <c r="B5471">
        <v>803401</v>
      </c>
      <c r="C5471" t="s">
        <v>318</v>
      </c>
      <c r="D5471">
        <v>2019272</v>
      </c>
      <c r="E5471" t="s">
        <v>249</v>
      </c>
      <c r="F5471" t="s">
        <v>214</v>
      </c>
      <c r="G5471" t="s">
        <v>215</v>
      </c>
      <c r="H5471">
        <v>2</v>
      </c>
      <c r="I5471">
        <v>2018</v>
      </c>
      <c r="J5471">
        <v>2</v>
      </c>
      <c r="L5471">
        <v>23114562</v>
      </c>
      <c r="M5471">
        <v>5.7</v>
      </c>
      <c r="P5471" s="29">
        <f t="shared" si="225"/>
        <v>0.78333333333333333</v>
      </c>
    </row>
    <row r="5472" spans="1:16" hidden="1" x14ac:dyDescent="0.25">
      <c r="A5472">
        <v>192804469</v>
      </c>
      <c r="B5472">
        <v>803401</v>
      </c>
      <c r="C5472" t="s">
        <v>318</v>
      </c>
      <c r="D5472">
        <v>2021664</v>
      </c>
      <c r="E5472" t="s">
        <v>311</v>
      </c>
      <c r="F5472" t="s">
        <v>214</v>
      </c>
      <c r="G5472" t="s">
        <v>215</v>
      </c>
      <c r="H5472">
        <v>2</v>
      </c>
      <c r="I5472">
        <v>2018</v>
      </c>
      <c r="J5472">
        <v>2</v>
      </c>
      <c r="L5472">
        <v>23115915</v>
      </c>
      <c r="M5472">
        <v>6</v>
      </c>
      <c r="P5472" s="29">
        <f t="shared" si="225"/>
        <v>0.83333333333333337</v>
      </c>
    </row>
    <row r="5473" spans="1:16" hidden="1" x14ac:dyDescent="0.25">
      <c r="A5473">
        <v>192804469</v>
      </c>
      <c r="B5473">
        <v>803401</v>
      </c>
      <c r="C5473" t="s">
        <v>318</v>
      </c>
      <c r="D5473">
        <v>2024863</v>
      </c>
      <c r="E5473" t="s">
        <v>304</v>
      </c>
      <c r="F5473" t="s">
        <v>214</v>
      </c>
      <c r="G5473" t="s">
        <v>215</v>
      </c>
      <c r="H5473">
        <v>4</v>
      </c>
      <c r="I5473">
        <v>2018</v>
      </c>
      <c r="J5473">
        <v>2</v>
      </c>
      <c r="L5473">
        <v>23115905</v>
      </c>
      <c r="P5473" s="29" t="str">
        <f t="shared" si="225"/>
        <v>DRP</v>
      </c>
    </row>
    <row r="5474" spans="1:16" hidden="1" x14ac:dyDescent="0.25">
      <c r="A5474">
        <v>192804469</v>
      </c>
      <c r="B5474">
        <v>803401</v>
      </c>
      <c r="C5474" t="s">
        <v>318</v>
      </c>
      <c r="D5474">
        <v>2024921</v>
      </c>
      <c r="E5474" t="s">
        <v>225</v>
      </c>
      <c r="F5474" t="s">
        <v>214</v>
      </c>
      <c r="G5474" t="s">
        <v>215</v>
      </c>
      <c r="H5474">
        <v>2</v>
      </c>
      <c r="I5474">
        <v>2018</v>
      </c>
      <c r="J5474">
        <v>2</v>
      </c>
      <c r="L5474">
        <v>23115972</v>
      </c>
      <c r="M5474">
        <v>5.2</v>
      </c>
      <c r="P5474" s="29">
        <f t="shared" si="225"/>
        <v>0.70000000000000007</v>
      </c>
    </row>
    <row r="5475" spans="1:16" hidden="1" x14ac:dyDescent="0.25">
      <c r="A5475">
        <v>192804469</v>
      </c>
      <c r="B5475">
        <v>803401</v>
      </c>
      <c r="C5475" t="s">
        <v>318</v>
      </c>
      <c r="D5475">
        <v>2021744</v>
      </c>
      <c r="E5475" t="s">
        <v>262</v>
      </c>
      <c r="F5475" t="s">
        <v>214</v>
      </c>
      <c r="G5475" t="s">
        <v>215</v>
      </c>
      <c r="H5475">
        <v>2</v>
      </c>
      <c r="I5475">
        <v>2018</v>
      </c>
      <c r="J5475">
        <v>2</v>
      </c>
      <c r="L5475">
        <v>23115906</v>
      </c>
      <c r="M5475">
        <v>5.7</v>
      </c>
      <c r="P5475" s="29">
        <f t="shared" si="225"/>
        <v>0.78333333333333333</v>
      </c>
    </row>
    <row r="5476" spans="1:16" hidden="1" x14ac:dyDescent="0.25">
      <c r="A5476">
        <v>192804469</v>
      </c>
      <c r="B5476">
        <v>803401</v>
      </c>
      <c r="C5476" t="s">
        <v>318</v>
      </c>
      <c r="D5476">
        <v>2021716</v>
      </c>
      <c r="E5476" t="s">
        <v>291</v>
      </c>
      <c r="F5476" t="s">
        <v>214</v>
      </c>
      <c r="G5476" t="s">
        <v>215</v>
      </c>
      <c r="H5476">
        <v>2</v>
      </c>
      <c r="I5476">
        <v>2018</v>
      </c>
      <c r="J5476">
        <v>2</v>
      </c>
      <c r="L5476">
        <v>23115904</v>
      </c>
      <c r="M5476">
        <v>5.4</v>
      </c>
      <c r="P5476" s="29">
        <f t="shared" si="225"/>
        <v>0.73333333333333339</v>
      </c>
    </row>
    <row r="5477" spans="1:16" hidden="1" x14ac:dyDescent="0.25">
      <c r="A5477">
        <v>192804469</v>
      </c>
      <c r="B5477">
        <v>803401</v>
      </c>
      <c r="C5477" t="s">
        <v>318</v>
      </c>
      <c r="D5477">
        <v>2004602</v>
      </c>
      <c r="E5477" t="s">
        <v>277</v>
      </c>
      <c r="F5477" t="s">
        <v>214</v>
      </c>
      <c r="G5477" t="s">
        <v>215</v>
      </c>
      <c r="H5477">
        <v>2</v>
      </c>
      <c r="I5477">
        <v>2019</v>
      </c>
      <c r="J5477">
        <v>1</v>
      </c>
      <c r="L5477">
        <v>23123799</v>
      </c>
      <c r="M5477">
        <v>5.7</v>
      </c>
      <c r="P5477" s="29">
        <f t="shared" si="225"/>
        <v>0.78333333333333333</v>
      </c>
    </row>
    <row r="5478" spans="1:16" hidden="1" x14ac:dyDescent="0.25">
      <c r="A5478">
        <v>192804469</v>
      </c>
      <c r="B5478">
        <v>803401</v>
      </c>
      <c r="C5478" t="s">
        <v>318</v>
      </c>
      <c r="D5478">
        <v>2019273</v>
      </c>
      <c r="E5478" t="s">
        <v>248</v>
      </c>
      <c r="F5478" t="s">
        <v>214</v>
      </c>
      <c r="G5478" t="s">
        <v>215</v>
      </c>
      <c r="H5478">
        <v>2</v>
      </c>
      <c r="I5478">
        <v>2019</v>
      </c>
      <c r="J5478">
        <v>1</v>
      </c>
      <c r="L5478">
        <v>23122000</v>
      </c>
      <c r="M5478">
        <v>4.5999999999999996</v>
      </c>
      <c r="P5478" s="29">
        <f t="shared" si="225"/>
        <v>0.6</v>
      </c>
    </row>
    <row r="5479" spans="1:16" hidden="1" x14ac:dyDescent="0.25">
      <c r="A5479">
        <v>192804469</v>
      </c>
      <c r="B5479">
        <v>803401</v>
      </c>
      <c r="C5479" t="s">
        <v>318</v>
      </c>
      <c r="D5479">
        <v>2024863</v>
      </c>
      <c r="E5479" t="s">
        <v>304</v>
      </c>
      <c r="F5479" t="s">
        <v>214</v>
      </c>
      <c r="G5479" t="s">
        <v>215</v>
      </c>
      <c r="H5479">
        <v>2</v>
      </c>
      <c r="I5479">
        <v>2019</v>
      </c>
      <c r="J5479">
        <v>1</v>
      </c>
      <c r="L5479">
        <v>23120233</v>
      </c>
      <c r="M5479">
        <v>4.2</v>
      </c>
      <c r="P5479" s="29">
        <f t="shared" si="225"/>
        <v>0.53333333333333333</v>
      </c>
    </row>
    <row r="5480" spans="1:16" hidden="1" x14ac:dyDescent="0.25">
      <c r="A5480">
        <v>192804469</v>
      </c>
      <c r="B5480">
        <v>803401</v>
      </c>
      <c r="C5480" t="s">
        <v>318</v>
      </c>
      <c r="D5480">
        <v>2027112</v>
      </c>
      <c r="E5480" t="s">
        <v>323</v>
      </c>
      <c r="F5480" t="s">
        <v>320</v>
      </c>
      <c r="G5480" t="s">
        <v>321</v>
      </c>
      <c r="H5480">
        <v>2</v>
      </c>
      <c r="I5480">
        <v>2019</v>
      </c>
      <c r="J5480">
        <v>1</v>
      </c>
      <c r="L5480">
        <v>23121992</v>
      </c>
      <c r="M5480">
        <v>6.2</v>
      </c>
      <c r="P5480" s="29">
        <f t="shared" si="225"/>
        <v>0.8666666666666667</v>
      </c>
    </row>
    <row r="5481" spans="1:16" hidden="1" x14ac:dyDescent="0.25">
      <c r="A5481">
        <v>192804469</v>
      </c>
      <c r="B5481">
        <v>803401</v>
      </c>
      <c r="C5481" t="s">
        <v>318</v>
      </c>
      <c r="D5481">
        <v>2021640</v>
      </c>
      <c r="E5481" t="s">
        <v>227</v>
      </c>
      <c r="F5481" t="s">
        <v>214</v>
      </c>
      <c r="G5481" t="s">
        <v>215</v>
      </c>
      <c r="H5481">
        <v>2</v>
      </c>
      <c r="I5481">
        <v>2019</v>
      </c>
      <c r="J5481">
        <v>1</v>
      </c>
      <c r="L5481">
        <v>23122091</v>
      </c>
      <c r="M5481">
        <v>4.5999999999999996</v>
      </c>
      <c r="P5481" s="29">
        <f t="shared" si="225"/>
        <v>0.6</v>
      </c>
    </row>
    <row r="5482" spans="1:16" hidden="1" x14ac:dyDescent="0.25">
      <c r="A5482">
        <v>192804469</v>
      </c>
      <c r="B5482">
        <v>803401</v>
      </c>
      <c r="C5482" t="s">
        <v>318</v>
      </c>
      <c r="D5482">
        <v>2021775</v>
      </c>
      <c r="E5482" t="s">
        <v>286</v>
      </c>
      <c r="F5482" t="s">
        <v>214</v>
      </c>
      <c r="G5482" t="s">
        <v>215</v>
      </c>
      <c r="H5482">
        <v>2</v>
      </c>
      <c r="I5482">
        <v>2019</v>
      </c>
      <c r="J5482">
        <v>1</v>
      </c>
      <c r="L5482">
        <v>23124866</v>
      </c>
      <c r="M5482">
        <v>6.3</v>
      </c>
      <c r="P5482" s="29">
        <f t="shared" si="225"/>
        <v>0.8833333333333333</v>
      </c>
    </row>
    <row r="5483" spans="1:16" hidden="1" x14ac:dyDescent="0.25">
      <c r="A5483">
        <v>192804469</v>
      </c>
      <c r="B5483">
        <v>803401</v>
      </c>
      <c r="C5483" t="s">
        <v>318</v>
      </c>
      <c r="D5483">
        <v>2021689</v>
      </c>
      <c r="E5483" t="s">
        <v>312</v>
      </c>
      <c r="F5483" t="s">
        <v>214</v>
      </c>
      <c r="G5483" t="s">
        <v>215</v>
      </c>
      <c r="H5483">
        <v>2</v>
      </c>
      <c r="I5483">
        <v>2019</v>
      </c>
      <c r="J5483">
        <v>1</v>
      </c>
      <c r="L5483">
        <v>23120247</v>
      </c>
      <c r="M5483">
        <v>5.2</v>
      </c>
      <c r="P5483" s="29">
        <f t="shared" si="225"/>
        <v>0.70000000000000007</v>
      </c>
    </row>
    <row r="5484" spans="1:16" hidden="1" x14ac:dyDescent="0.25">
      <c r="A5484">
        <v>192804469</v>
      </c>
      <c r="B5484">
        <v>803401</v>
      </c>
      <c r="C5484" t="s">
        <v>318</v>
      </c>
      <c r="D5484">
        <v>2024865</v>
      </c>
      <c r="E5484" t="s">
        <v>284</v>
      </c>
      <c r="F5484" t="s">
        <v>214</v>
      </c>
      <c r="G5484" t="s">
        <v>215</v>
      </c>
      <c r="H5484">
        <v>1</v>
      </c>
      <c r="I5484">
        <v>2019</v>
      </c>
      <c r="J5484">
        <v>2</v>
      </c>
      <c r="L5484">
        <v>23131253</v>
      </c>
      <c r="P5484" s="29" t="str">
        <f t="shared" si="225"/>
        <v>NULL</v>
      </c>
    </row>
    <row r="5485" spans="1:16" hidden="1" x14ac:dyDescent="0.25">
      <c r="A5485">
        <v>192804469</v>
      </c>
      <c r="B5485">
        <v>803401</v>
      </c>
      <c r="C5485" t="s">
        <v>318</v>
      </c>
      <c r="D5485">
        <v>2019274</v>
      </c>
      <c r="E5485" t="s">
        <v>247</v>
      </c>
      <c r="F5485" t="s">
        <v>214</v>
      </c>
      <c r="G5485" t="s">
        <v>215</v>
      </c>
      <c r="H5485">
        <v>1</v>
      </c>
      <c r="I5485">
        <v>2019</v>
      </c>
      <c r="J5485">
        <v>2</v>
      </c>
      <c r="L5485">
        <v>23129171</v>
      </c>
      <c r="P5485" s="29" t="str">
        <f t="shared" si="225"/>
        <v>NULL</v>
      </c>
    </row>
    <row r="5486" spans="1:16" hidden="1" x14ac:dyDescent="0.25">
      <c r="A5486">
        <v>192804469</v>
      </c>
      <c r="B5486">
        <v>803401</v>
      </c>
      <c r="C5486" t="s">
        <v>318</v>
      </c>
      <c r="D5486">
        <v>2021621</v>
      </c>
      <c r="E5486" t="s">
        <v>314</v>
      </c>
      <c r="F5486" t="s">
        <v>214</v>
      </c>
      <c r="G5486" t="s">
        <v>215</v>
      </c>
      <c r="H5486">
        <v>1</v>
      </c>
      <c r="I5486">
        <v>2019</v>
      </c>
      <c r="J5486">
        <v>2</v>
      </c>
      <c r="L5486">
        <v>23130528</v>
      </c>
      <c r="P5486" s="29" t="str">
        <f t="shared" si="225"/>
        <v>NULL</v>
      </c>
    </row>
    <row r="5487" spans="1:16" hidden="1" x14ac:dyDescent="0.25">
      <c r="A5487">
        <v>192804469</v>
      </c>
      <c r="B5487">
        <v>803401</v>
      </c>
      <c r="C5487" t="s">
        <v>318</v>
      </c>
      <c r="D5487">
        <v>2004609</v>
      </c>
      <c r="E5487" t="s">
        <v>309</v>
      </c>
      <c r="F5487" t="s">
        <v>214</v>
      </c>
      <c r="G5487" t="s">
        <v>215</v>
      </c>
      <c r="H5487">
        <v>1</v>
      </c>
      <c r="I5487">
        <v>2019</v>
      </c>
      <c r="J5487">
        <v>2</v>
      </c>
      <c r="L5487">
        <v>23129808</v>
      </c>
      <c r="P5487" s="29" t="str">
        <f t="shared" si="225"/>
        <v>NULL</v>
      </c>
    </row>
    <row r="5488" spans="1:16" hidden="1" x14ac:dyDescent="0.25">
      <c r="A5488">
        <v>192804469</v>
      </c>
      <c r="B5488">
        <v>803401</v>
      </c>
      <c r="C5488" t="s">
        <v>318</v>
      </c>
      <c r="D5488">
        <v>2021841</v>
      </c>
      <c r="E5488" t="s">
        <v>306</v>
      </c>
      <c r="F5488" t="s">
        <v>214</v>
      </c>
      <c r="G5488" t="s">
        <v>215</v>
      </c>
      <c r="H5488">
        <v>1</v>
      </c>
      <c r="I5488">
        <v>2019</v>
      </c>
      <c r="J5488">
        <v>2</v>
      </c>
      <c r="L5488">
        <v>23130443</v>
      </c>
      <c r="P5488" s="29" t="str">
        <f t="shared" si="225"/>
        <v>NULL</v>
      </c>
    </row>
    <row r="5489" spans="1:16" hidden="1" x14ac:dyDescent="0.25">
      <c r="A5489">
        <v>192804469</v>
      </c>
      <c r="B5489">
        <v>803401</v>
      </c>
      <c r="C5489" t="s">
        <v>318</v>
      </c>
      <c r="D5489">
        <v>2021671</v>
      </c>
      <c r="E5489" t="s">
        <v>303</v>
      </c>
      <c r="F5489" t="s">
        <v>214</v>
      </c>
      <c r="G5489" t="s">
        <v>215</v>
      </c>
      <c r="H5489">
        <v>1</v>
      </c>
      <c r="I5489">
        <v>2019</v>
      </c>
      <c r="J5489">
        <v>2</v>
      </c>
      <c r="L5489">
        <v>23130363</v>
      </c>
      <c r="P5489" s="29" t="str">
        <f t="shared" si="225"/>
        <v>NULL</v>
      </c>
    </row>
    <row r="5490" spans="1:16" hidden="1" x14ac:dyDescent="0.25">
      <c r="A5490">
        <v>192804469</v>
      </c>
      <c r="B5490">
        <v>803401</v>
      </c>
      <c r="C5490" t="s">
        <v>318</v>
      </c>
      <c r="D5490">
        <v>2024864</v>
      </c>
      <c r="E5490" t="s">
        <v>310</v>
      </c>
      <c r="F5490" t="s">
        <v>214</v>
      </c>
      <c r="G5490" t="s">
        <v>215</v>
      </c>
      <c r="H5490">
        <v>1</v>
      </c>
      <c r="I5490">
        <v>2019</v>
      </c>
      <c r="J5490">
        <v>2</v>
      </c>
      <c r="L5490">
        <v>23129359</v>
      </c>
      <c r="P5490" s="29" t="str">
        <f t="shared" si="225"/>
        <v>NULL</v>
      </c>
    </row>
    <row r="5491" spans="1:16" hidden="1" x14ac:dyDescent="0.25">
      <c r="A5491">
        <v>192819970</v>
      </c>
      <c r="B5491">
        <v>803401</v>
      </c>
      <c r="C5491" t="s">
        <v>318</v>
      </c>
      <c r="D5491">
        <v>2004098</v>
      </c>
      <c r="E5491" t="s">
        <v>213</v>
      </c>
      <c r="F5491" t="s">
        <v>214</v>
      </c>
      <c r="G5491" t="s">
        <v>215</v>
      </c>
      <c r="H5491">
        <v>2</v>
      </c>
      <c r="I5491">
        <v>2015</v>
      </c>
      <c r="J5491">
        <v>1</v>
      </c>
      <c r="L5491">
        <v>23066602</v>
      </c>
      <c r="M5491">
        <v>5.8</v>
      </c>
      <c r="P5491" s="29">
        <f t="shared" ref="P5491:P5504" si="226">IF(AND(ISNUMBER(M5491),H5491&lt;&gt;4,N5491&lt;&gt;"X"),(M5491-1)/6,IF(H5491=4,"DRP",IF(AND(H5491=3,M5491="NA"),"BAD",IF(AND(H5491=2),"CVL",IF(AND(H5491=1,ISBLANK(M5491)),"NULL","UNK")))))</f>
        <v>0.79999999999999993</v>
      </c>
    </row>
    <row r="5492" spans="1:16" hidden="1" x14ac:dyDescent="0.25">
      <c r="A5492">
        <v>192819970</v>
      </c>
      <c r="B5492">
        <v>803401</v>
      </c>
      <c r="C5492" t="s">
        <v>318</v>
      </c>
      <c r="D5492">
        <v>2005102</v>
      </c>
      <c r="E5492" t="s">
        <v>218</v>
      </c>
      <c r="F5492" t="s">
        <v>214</v>
      </c>
      <c r="G5492" t="s">
        <v>215</v>
      </c>
      <c r="H5492">
        <v>3</v>
      </c>
      <c r="I5492">
        <v>2015</v>
      </c>
      <c r="J5492">
        <v>1</v>
      </c>
      <c r="L5492">
        <v>23066494</v>
      </c>
      <c r="M5492">
        <v>3.6</v>
      </c>
      <c r="P5492" s="29">
        <f t="shared" si="226"/>
        <v>0.43333333333333335</v>
      </c>
    </row>
    <row r="5493" spans="1:16" hidden="1" x14ac:dyDescent="0.25">
      <c r="A5493">
        <v>192819970</v>
      </c>
      <c r="B5493">
        <v>803401</v>
      </c>
      <c r="C5493" t="s">
        <v>318</v>
      </c>
      <c r="D5493">
        <v>2021754</v>
      </c>
      <c r="E5493" t="s">
        <v>216</v>
      </c>
      <c r="F5493" t="s">
        <v>214</v>
      </c>
      <c r="G5493" t="s">
        <v>215</v>
      </c>
      <c r="H5493">
        <v>3</v>
      </c>
      <c r="I5493">
        <v>2015</v>
      </c>
      <c r="J5493">
        <v>1</v>
      </c>
      <c r="L5493">
        <v>23066481</v>
      </c>
      <c r="M5493">
        <v>3.4</v>
      </c>
      <c r="P5493" s="29">
        <f t="shared" si="226"/>
        <v>0.39999999999999997</v>
      </c>
    </row>
    <row r="5494" spans="1:16" hidden="1" x14ac:dyDescent="0.25">
      <c r="A5494">
        <v>192819970</v>
      </c>
      <c r="B5494">
        <v>803401</v>
      </c>
      <c r="C5494" t="s">
        <v>318</v>
      </c>
      <c r="D5494">
        <v>2005099</v>
      </c>
      <c r="E5494" t="s">
        <v>217</v>
      </c>
      <c r="F5494" t="s">
        <v>214</v>
      </c>
      <c r="G5494" t="s">
        <v>215</v>
      </c>
      <c r="H5494">
        <v>2</v>
      </c>
      <c r="I5494">
        <v>2015</v>
      </c>
      <c r="J5494">
        <v>1</v>
      </c>
      <c r="L5494">
        <v>23066433</v>
      </c>
      <c r="M5494">
        <v>4.4000000000000004</v>
      </c>
      <c r="P5494" s="29">
        <f t="shared" si="226"/>
        <v>0.56666666666666676</v>
      </c>
    </row>
    <row r="5495" spans="1:16" hidden="1" x14ac:dyDescent="0.25">
      <c r="A5495">
        <v>192819970</v>
      </c>
      <c r="B5495">
        <v>803401</v>
      </c>
      <c r="C5495" t="s">
        <v>318</v>
      </c>
      <c r="D5495">
        <v>2021600</v>
      </c>
      <c r="E5495" t="s">
        <v>219</v>
      </c>
      <c r="F5495" t="s">
        <v>214</v>
      </c>
      <c r="G5495" t="s">
        <v>215</v>
      </c>
      <c r="H5495">
        <v>3</v>
      </c>
      <c r="I5495">
        <v>2015</v>
      </c>
      <c r="J5495">
        <v>1</v>
      </c>
      <c r="L5495">
        <v>23066441</v>
      </c>
      <c r="M5495">
        <v>3.4</v>
      </c>
      <c r="P5495" s="29">
        <f t="shared" si="226"/>
        <v>0.39999999999999997</v>
      </c>
    </row>
    <row r="5496" spans="1:16" hidden="1" x14ac:dyDescent="0.25">
      <c r="A5496">
        <v>192819970</v>
      </c>
      <c r="B5496">
        <v>803401</v>
      </c>
      <c r="C5496" t="s">
        <v>318</v>
      </c>
      <c r="D5496">
        <v>2005118</v>
      </c>
      <c r="E5496" t="s">
        <v>223</v>
      </c>
      <c r="F5496" t="s">
        <v>214</v>
      </c>
      <c r="G5496" t="s">
        <v>215</v>
      </c>
      <c r="H5496">
        <v>3</v>
      </c>
      <c r="I5496">
        <v>2015</v>
      </c>
      <c r="J5496">
        <v>1</v>
      </c>
      <c r="L5496">
        <v>23067523</v>
      </c>
      <c r="M5496">
        <v>3.1</v>
      </c>
      <c r="P5496" s="29">
        <f t="shared" si="226"/>
        <v>0.35000000000000003</v>
      </c>
    </row>
    <row r="5497" spans="1:16" hidden="1" x14ac:dyDescent="0.25">
      <c r="A5497">
        <v>192819970</v>
      </c>
      <c r="B5497">
        <v>803401</v>
      </c>
      <c r="C5497" t="s">
        <v>318</v>
      </c>
      <c r="D5497">
        <v>2021580</v>
      </c>
      <c r="E5497" t="s">
        <v>241</v>
      </c>
      <c r="F5497" t="s">
        <v>214</v>
      </c>
      <c r="G5497" t="s">
        <v>215</v>
      </c>
      <c r="H5497">
        <v>3</v>
      </c>
      <c r="I5497">
        <v>2015</v>
      </c>
      <c r="J5497">
        <v>2</v>
      </c>
      <c r="L5497">
        <v>23074971</v>
      </c>
      <c r="M5497">
        <v>3.8</v>
      </c>
      <c r="P5497" s="29">
        <f t="shared" si="226"/>
        <v>0.46666666666666662</v>
      </c>
    </row>
    <row r="5498" spans="1:16" hidden="1" x14ac:dyDescent="0.25">
      <c r="A5498">
        <v>192819970</v>
      </c>
      <c r="B5498">
        <v>803401</v>
      </c>
      <c r="C5498" t="s">
        <v>318</v>
      </c>
      <c r="D5498">
        <v>2005102</v>
      </c>
      <c r="E5498" t="s">
        <v>218</v>
      </c>
      <c r="F5498" t="s">
        <v>214</v>
      </c>
      <c r="G5498" t="s">
        <v>215</v>
      </c>
      <c r="H5498">
        <v>2</v>
      </c>
      <c r="I5498">
        <v>2015</v>
      </c>
      <c r="J5498">
        <v>2</v>
      </c>
      <c r="L5498">
        <v>23072204</v>
      </c>
      <c r="M5498">
        <v>4.4000000000000004</v>
      </c>
      <c r="P5498" s="29">
        <f t="shared" si="226"/>
        <v>0.56666666666666676</v>
      </c>
    </row>
    <row r="5499" spans="1:16" hidden="1" x14ac:dyDescent="0.25">
      <c r="A5499">
        <v>192819970</v>
      </c>
      <c r="B5499">
        <v>803401</v>
      </c>
      <c r="C5499" t="s">
        <v>318</v>
      </c>
      <c r="D5499">
        <v>2004112</v>
      </c>
      <c r="E5499" t="s">
        <v>244</v>
      </c>
      <c r="F5499" t="s">
        <v>214</v>
      </c>
      <c r="G5499" t="s">
        <v>215</v>
      </c>
      <c r="H5499">
        <v>2</v>
      </c>
      <c r="I5499">
        <v>2015</v>
      </c>
      <c r="J5499">
        <v>2</v>
      </c>
      <c r="L5499">
        <v>23073240</v>
      </c>
      <c r="M5499">
        <v>5.7</v>
      </c>
      <c r="P5499" s="29">
        <f t="shared" si="226"/>
        <v>0.78333333333333333</v>
      </c>
    </row>
    <row r="5500" spans="1:16" hidden="1" x14ac:dyDescent="0.25">
      <c r="A5500">
        <v>192819970</v>
      </c>
      <c r="B5500">
        <v>803401</v>
      </c>
      <c r="C5500" t="s">
        <v>318</v>
      </c>
      <c r="D5500">
        <v>2021600</v>
      </c>
      <c r="E5500" t="s">
        <v>219</v>
      </c>
      <c r="F5500" t="s">
        <v>214</v>
      </c>
      <c r="G5500" t="s">
        <v>215</v>
      </c>
      <c r="H5500">
        <v>3</v>
      </c>
      <c r="I5500">
        <v>2015</v>
      </c>
      <c r="J5500">
        <v>2</v>
      </c>
      <c r="L5500">
        <v>23071943</v>
      </c>
      <c r="M5500">
        <v>3.4</v>
      </c>
      <c r="P5500" s="29">
        <f t="shared" si="226"/>
        <v>0.39999999999999997</v>
      </c>
    </row>
    <row r="5501" spans="1:16" hidden="1" x14ac:dyDescent="0.25">
      <c r="A5501">
        <v>192819970</v>
      </c>
      <c r="B5501">
        <v>803401</v>
      </c>
      <c r="C5501" t="s">
        <v>318</v>
      </c>
      <c r="D5501">
        <v>2005118</v>
      </c>
      <c r="E5501" t="s">
        <v>223</v>
      </c>
      <c r="F5501" t="s">
        <v>214</v>
      </c>
      <c r="G5501" t="s">
        <v>215</v>
      </c>
      <c r="H5501">
        <v>2</v>
      </c>
      <c r="I5501">
        <v>2015</v>
      </c>
      <c r="J5501">
        <v>2</v>
      </c>
      <c r="L5501">
        <v>23071574</v>
      </c>
      <c r="M5501">
        <v>4.2</v>
      </c>
      <c r="P5501" s="29">
        <f t="shared" si="226"/>
        <v>0.53333333333333333</v>
      </c>
    </row>
    <row r="5502" spans="1:16" hidden="1" x14ac:dyDescent="0.25">
      <c r="A5502">
        <v>192819970</v>
      </c>
      <c r="B5502">
        <v>803401</v>
      </c>
      <c r="C5502" t="s">
        <v>318</v>
      </c>
      <c r="D5502">
        <v>2021580</v>
      </c>
      <c r="E5502" t="s">
        <v>241</v>
      </c>
      <c r="F5502" t="s">
        <v>214</v>
      </c>
      <c r="G5502" t="s">
        <v>215</v>
      </c>
      <c r="H5502">
        <v>4</v>
      </c>
      <c r="I5502">
        <v>2015</v>
      </c>
      <c r="J5502">
        <v>2</v>
      </c>
      <c r="L5502">
        <v>23072000</v>
      </c>
      <c r="P5502" s="29" t="str">
        <f t="shared" si="226"/>
        <v>DRP</v>
      </c>
    </row>
    <row r="5503" spans="1:16" hidden="1" x14ac:dyDescent="0.25">
      <c r="A5503">
        <v>192819970</v>
      </c>
      <c r="B5503">
        <v>803401</v>
      </c>
      <c r="C5503" t="s">
        <v>318</v>
      </c>
      <c r="D5503">
        <v>2005117</v>
      </c>
      <c r="E5503" t="s">
        <v>220</v>
      </c>
      <c r="F5503" t="s">
        <v>214</v>
      </c>
      <c r="G5503" t="s">
        <v>215</v>
      </c>
      <c r="H5503">
        <v>4</v>
      </c>
      <c r="I5503">
        <v>2015</v>
      </c>
      <c r="J5503">
        <v>2</v>
      </c>
      <c r="L5503">
        <v>23070393</v>
      </c>
      <c r="P5503" s="29" t="str">
        <f t="shared" si="226"/>
        <v>DRP</v>
      </c>
    </row>
    <row r="5504" spans="1:16" hidden="1" x14ac:dyDescent="0.25">
      <c r="A5504">
        <v>192819970</v>
      </c>
      <c r="B5504">
        <v>803401</v>
      </c>
      <c r="C5504" t="s">
        <v>318</v>
      </c>
      <c r="D5504">
        <v>2021754</v>
      </c>
      <c r="E5504" t="s">
        <v>216</v>
      </c>
      <c r="F5504" t="s">
        <v>214</v>
      </c>
      <c r="G5504" t="s">
        <v>215</v>
      </c>
      <c r="H5504">
        <v>3</v>
      </c>
      <c r="I5504">
        <v>2015</v>
      </c>
      <c r="J5504">
        <v>2</v>
      </c>
      <c r="L5504">
        <v>23074070</v>
      </c>
      <c r="M5504">
        <v>3.9</v>
      </c>
      <c r="P5504" s="29">
        <f t="shared" si="226"/>
        <v>0.48333333333333334</v>
      </c>
    </row>
    <row r="5505" spans="1:16" hidden="1" x14ac:dyDescent="0.25">
      <c r="A5505">
        <v>192819970</v>
      </c>
      <c r="B5505">
        <v>803401</v>
      </c>
      <c r="C5505" t="s">
        <v>318</v>
      </c>
      <c r="D5505">
        <v>2004116</v>
      </c>
      <c r="E5505" t="s">
        <v>229</v>
      </c>
      <c r="F5505" t="s">
        <v>214</v>
      </c>
      <c r="G5505" t="s">
        <v>215</v>
      </c>
      <c r="H5505">
        <v>2</v>
      </c>
      <c r="I5505">
        <v>2016</v>
      </c>
      <c r="J5505">
        <v>1</v>
      </c>
      <c r="L5505">
        <v>23073304</v>
      </c>
      <c r="M5505">
        <v>4.5999999999999996</v>
      </c>
      <c r="P5505" s="29">
        <f t="shared" ref="P5505:P5530" si="227">IF(AND(ISNUMBER(M5505),H5505&lt;&gt;4),(M5505-1)/6,IF(H5505=4,"DRP",IF(AND(H5505=3,M5505="NA"),"BAD",IF(AND(H5505=2),"CVL",IF(AND(H5505=1,ISBLANK(M5505)),"NULL","UNK")))))</f>
        <v>0.6</v>
      </c>
    </row>
    <row r="5506" spans="1:16" hidden="1" x14ac:dyDescent="0.25">
      <c r="A5506">
        <v>192819970</v>
      </c>
      <c r="B5506">
        <v>803401</v>
      </c>
      <c r="C5506" t="s">
        <v>318</v>
      </c>
      <c r="D5506">
        <v>2005131</v>
      </c>
      <c r="E5506" t="s">
        <v>228</v>
      </c>
      <c r="F5506" t="s">
        <v>214</v>
      </c>
      <c r="G5506" t="s">
        <v>215</v>
      </c>
      <c r="H5506">
        <v>2</v>
      </c>
      <c r="I5506">
        <v>2016</v>
      </c>
      <c r="J5506">
        <v>1</v>
      </c>
      <c r="L5506">
        <v>23081641</v>
      </c>
      <c r="M5506">
        <v>5.8</v>
      </c>
      <c r="P5506" s="29">
        <f t="shared" si="227"/>
        <v>0.79999999999999993</v>
      </c>
    </row>
    <row r="5507" spans="1:16" hidden="1" x14ac:dyDescent="0.25">
      <c r="A5507">
        <v>192819970</v>
      </c>
      <c r="B5507">
        <v>803401</v>
      </c>
      <c r="C5507" t="s">
        <v>318</v>
      </c>
      <c r="D5507">
        <v>2005117</v>
      </c>
      <c r="E5507" t="s">
        <v>220</v>
      </c>
      <c r="F5507" t="s">
        <v>214</v>
      </c>
      <c r="G5507" t="s">
        <v>215</v>
      </c>
      <c r="H5507">
        <v>3</v>
      </c>
      <c r="I5507">
        <v>2016</v>
      </c>
      <c r="J5507">
        <v>1</v>
      </c>
      <c r="L5507">
        <v>23078736</v>
      </c>
      <c r="M5507">
        <v>3.8</v>
      </c>
      <c r="P5507" s="29">
        <f t="shared" si="227"/>
        <v>0.46666666666666662</v>
      </c>
    </row>
    <row r="5508" spans="1:16" hidden="1" x14ac:dyDescent="0.25">
      <c r="A5508">
        <v>192819970</v>
      </c>
      <c r="B5508">
        <v>803401</v>
      </c>
      <c r="C5508" t="s">
        <v>318</v>
      </c>
      <c r="D5508">
        <v>2021754</v>
      </c>
      <c r="E5508" t="s">
        <v>216</v>
      </c>
      <c r="F5508" t="s">
        <v>214</v>
      </c>
      <c r="G5508" t="s">
        <v>215</v>
      </c>
      <c r="H5508">
        <v>2</v>
      </c>
      <c r="I5508">
        <v>2016</v>
      </c>
      <c r="J5508">
        <v>1</v>
      </c>
      <c r="L5508">
        <v>23081142</v>
      </c>
      <c r="M5508">
        <v>5</v>
      </c>
      <c r="P5508" s="29">
        <f t="shared" si="227"/>
        <v>0.66666666666666663</v>
      </c>
    </row>
    <row r="5509" spans="1:16" hidden="1" x14ac:dyDescent="0.25">
      <c r="A5509">
        <v>192819970</v>
      </c>
      <c r="B5509">
        <v>803401</v>
      </c>
      <c r="C5509" t="s">
        <v>318</v>
      </c>
      <c r="D5509">
        <v>2021600</v>
      </c>
      <c r="E5509" t="s">
        <v>219</v>
      </c>
      <c r="F5509" t="s">
        <v>214</v>
      </c>
      <c r="G5509" t="s">
        <v>215</v>
      </c>
      <c r="H5509">
        <v>2</v>
      </c>
      <c r="I5509">
        <v>2016</v>
      </c>
      <c r="J5509">
        <v>1</v>
      </c>
      <c r="L5509">
        <v>23081088</v>
      </c>
      <c r="M5509">
        <v>4</v>
      </c>
      <c r="P5509" s="29">
        <f t="shared" si="227"/>
        <v>0.5</v>
      </c>
    </row>
    <row r="5510" spans="1:16" hidden="1" x14ac:dyDescent="0.25">
      <c r="A5510">
        <v>192819970</v>
      </c>
      <c r="B5510">
        <v>803401</v>
      </c>
      <c r="C5510" t="s">
        <v>318</v>
      </c>
      <c r="D5510">
        <v>2021580</v>
      </c>
      <c r="E5510" t="s">
        <v>241</v>
      </c>
      <c r="F5510" t="s">
        <v>214</v>
      </c>
      <c r="G5510" t="s">
        <v>215</v>
      </c>
      <c r="H5510">
        <v>3</v>
      </c>
      <c r="I5510">
        <v>2016</v>
      </c>
      <c r="J5510">
        <v>1</v>
      </c>
      <c r="L5510">
        <v>23081157</v>
      </c>
      <c r="M5510">
        <v>2.6</v>
      </c>
      <c r="P5510" s="29">
        <f t="shared" si="227"/>
        <v>0.26666666666666666</v>
      </c>
    </row>
    <row r="5511" spans="1:16" hidden="1" x14ac:dyDescent="0.25">
      <c r="A5511">
        <v>192819970</v>
      </c>
      <c r="B5511">
        <v>803401</v>
      </c>
      <c r="C5511" t="s">
        <v>318</v>
      </c>
      <c r="D5511">
        <v>2005131</v>
      </c>
      <c r="E5511" t="s">
        <v>228</v>
      </c>
      <c r="F5511" t="s">
        <v>214</v>
      </c>
      <c r="G5511" t="s">
        <v>215</v>
      </c>
      <c r="H5511">
        <v>4</v>
      </c>
      <c r="I5511">
        <v>2016</v>
      </c>
      <c r="J5511">
        <v>1</v>
      </c>
      <c r="L5511">
        <v>23081639</v>
      </c>
      <c r="P5511" s="29" t="str">
        <f t="shared" si="227"/>
        <v>DRP</v>
      </c>
    </row>
    <row r="5512" spans="1:16" hidden="1" x14ac:dyDescent="0.25">
      <c r="A5512">
        <v>192819970</v>
      </c>
      <c r="B5512">
        <v>803401</v>
      </c>
      <c r="C5512" t="s">
        <v>318</v>
      </c>
      <c r="D5512">
        <v>2004099</v>
      </c>
      <c r="E5512" t="s">
        <v>245</v>
      </c>
      <c r="F5512" t="s">
        <v>214</v>
      </c>
      <c r="G5512" t="s">
        <v>215</v>
      </c>
      <c r="H5512">
        <v>2</v>
      </c>
      <c r="I5512">
        <v>2016</v>
      </c>
      <c r="J5512">
        <v>2</v>
      </c>
      <c r="L5512">
        <v>23085313</v>
      </c>
      <c r="M5512">
        <v>6</v>
      </c>
      <c r="P5512" s="29">
        <f t="shared" si="227"/>
        <v>0.83333333333333337</v>
      </c>
    </row>
    <row r="5513" spans="1:16" hidden="1" x14ac:dyDescent="0.25">
      <c r="A5513">
        <v>192819970</v>
      </c>
      <c r="B5513">
        <v>803401</v>
      </c>
      <c r="C5513" t="s">
        <v>318</v>
      </c>
      <c r="D5513">
        <v>2021602</v>
      </c>
      <c r="E5513" t="s">
        <v>242</v>
      </c>
      <c r="F5513" t="s">
        <v>214</v>
      </c>
      <c r="G5513" t="s">
        <v>215</v>
      </c>
      <c r="H5513">
        <v>3</v>
      </c>
      <c r="I5513">
        <v>2016</v>
      </c>
      <c r="J5513">
        <v>2</v>
      </c>
      <c r="L5513">
        <v>23086745</v>
      </c>
      <c r="M5513">
        <v>3.7</v>
      </c>
      <c r="P5513" s="29">
        <f t="shared" si="227"/>
        <v>0.45</v>
      </c>
    </row>
    <row r="5514" spans="1:16" hidden="1" x14ac:dyDescent="0.25">
      <c r="A5514">
        <v>192819970</v>
      </c>
      <c r="B5514">
        <v>803401</v>
      </c>
      <c r="C5514" t="s">
        <v>318</v>
      </c>
      <c r="D5514">
        <v>2021756</v>
      </c>
      <c r="E5514" t="s">
        <v>253</v>
      </c>
      <c r="F5514" t="s">
        <v>214</v>
      </c>
      <c r="G5514" t="s">
        <v>215</v>
      </c>
      <c r="H5514">
        <v>3</v>
      </c>
      <c r="I5514">
        <v>2016</v>
      </c>
      <c r="J5514">
        <v>2</v>
      </c>
      <c r="L5514">
        <v>23086838</v>
      </c>
      <c r="M5514">
        <v>1.9</v>
      </c>
      <c r="P5514" s="29">
        <f t="shared" si="227"/>
        <v>0.15</v>
      </c>
    </row>
    <row r="5515" spans="1:16" hidden="1" x14ac:dyDescent="0.25">
      <c r="A5515">
        <v>192819970</v>
      </c>
      <c r="B5515">
        <v>803401</v>
      </c>
      <c r="C5515" t="s">
        <v>318</v>
      </c>
      <c r="D5515">
        <v>2021763</v>
      </c>
      <c r="E5515" t="s">
        <v>298</v>
      </c>
      <c r="F5515" t="s">
        <v>214</v>
      </c>
      <c r="G5515" t="s">
        <v>215</v>
      </c>
      <c r="H5515">
        <v>2</v>
      </c>
      <c r="I5515">
        <v>2016</v>
      </c>
      <c r="J5515">
        <v>2</v>
      </c>
      <c r="L5515">
        <v>23086845</v>
      </c>
      <c r="M5515">
        <v>5</v>
      </c>
      <c r="P5515" s="29">
        <f t="shared" si="227"/>
        <v>0.66666666666666663</v>
      </c>
    </row>
    <row r="5516" spans="1:16" hidden="1" x14ac:dyDescent="0.25">
      <c r="A5516">
        <v>192819970</v>
      </c>
      <c r="B5516">
        <v>803401</v>
      </c>
      <c r="C5516" t="s">
        <v>318</v>
      </c>
      <c r="D5516">
        <v>2005117</v>
      </c>
      <c r="E5516" t="s">
        <v>220</v>
      </c>
      <c r="F5516" t="s">
        <v>214</v>
      </c>
      <c r="G5516" t="s">
        <v>215</v>
      </c>
      <c r="H5516">
        <v>2</v>
      </c>
      <c r="I5516">
        <v>2016</v>
      </c>
      <c r="J5516">
        <v>2</v>
      </c>
      <c r="L5516">
        <v>23084476</v>
      </c>
      <c r="M5516">
        <v>4.7</v>
      </c>
      <c r="P5516" s="29">
        <f t="shared" si="227"/>
        <v>0.6166666666666667</v>
      </c>
    </row>
    <row r="5517" spans="1:16" hidden="1" x14ac:dyDescent="0.25">
      <c r="A5517">
        <v>192819970</v>
      </c>
      <c r="B5517">
        <v>803401</v>
      </c>
      <c r="C5517" t="s">
        <v>318</v>
      </c>
      <c r="D5517">
        <v>2021580</v>
      </c>
      <c r="E5517" t="s">
        <v>241</v>
      </c>
      <c r="F5517" t="s">
        <v>214</v>
      </c>
      <c r="G5517" t="s">
        <v>215</v>
      </c>
      <c r="H5517">
        <v>3</v>
      </c>
      <c r="I5517">
        <v>2016</v>
      </c>
      <c r="J5517">
        <v>2</v>
      </c>
      <c r="L5517">
        <v>23086827</v>
      </c>
      <c r="M5517">
        <v>3.5</v>
      </c>
      <c r="P5517" s="29">
        <f t="shared" si="227"/>
        <v>0.41666666666666669</v>
      </c>
    </row>
    <row r="5518" spans="1:16" hidden="1" x14ac:dyDescent="0.25">
      <c r="A5518">
        <v>192819970</v>
      </c>
      <c r="B5518">
        <v>803401</v>
      </c>
      <c r="C5518" t="s">
        <v>318</v>
      </c>
      <c r="D5518">
        <v>2021756</v>
      </c>
      <c r="E5518" t="s">
        <v>253</v>
      </c>
      <c r="F5518" t="s">
        <v>214</v>
      </c>
      <c r="G5518" t="s">
        <v>215</v>
      </c>
      <c r="H5518">
        <v>4</v>
      </c>
      <c r="I5518">
        <v>2016</v>
      </c>
      <c r="J5518">
        <v>2</v>
      </c>
      <c r="L5518">
        <v>23086837</v>
      </c>
      <c r="P5518" s="29" t="str">
        <f t="shared" si="227"/>
        <v>DRP</v>
      </c>
    </row>
    <row r="5519" spans="1:16" hidden="1" x14ac:dyDescent="0.25">
      <c r="A5519">
        <v>192819970</v>
      </c>
      <c r="B5519">
        <v>803401</v>
      </c>
      <c r="C5519" t="s">
        <v>318</v>
      </c>
      <c r="D5519">
        <v>2019271</v>
      </c>
      <c r="E5519" t="s">
        <v>236</v>
      </c>
      <c r="F5519" t="s">
        <v>214</v>
      </c>
      <c r="G5519" t="s">
        <v>215</v>
      </c>
      <c r="H5519">
        <v>2</v>
      </c>
      <c r="I5519">
        <v>2017</v>
      </c>
      <c r="J5519">
        <v>1</v>
      </c>
      <c r="L5519">
        <v>23090694</v>
      </c>
      <c r="M5519">
        <v>5.9</v>
      </c>
      <c r="P5519" s="29">
        <f t="shared" si="227"/>
        <v>0.81666666666666676</v>
      </c>
    </row>
    <row r="5520" spans="1:16" hidden="1" x14ac:dyDescent="0.25">
      <c r="A5520">
        <v>192819970</v>
      </c>
      <c r="B5520">
        <v>803401</v>
      </c>
      <c r="C5520" t="s">
        <v>318</v>
      </c>
      <c r="D5520">
        <v>2021591</v>
      </c>
      <c r="E5520" t="s">
        <v>240</v>
      </c>
      <c r="F5520" t="s">
        <v>214</v>
      </c>
      <c r="G5520" t="s">
        <v>215</v>
      </c>
      <c r="H5520">
        <v>2</v>
      </c>
      <c r="I5520">
        <v>2017</v>
      </c>
      <c r="J5520">
        <v>1</v>
      </c>
      <c r="L5520">
        <v>23096123</v>
      </c>
      <c r="M5520">
        <v>4.8</v>
      </c>
      <c r="P5520" s="29">
        <f t="shared" si="227"/>
        <v>0.6333333333333333</v>
      </c>
    </row>
    <row r="5521" spans="1:16" hidden="1" x14ac:dyDescent="0.25">
      <c r="A5521">
        <v>192819970</v>
      </c>
      <c r="B5521">
        <v>803401</v>
      </c>
      <c r="C5521" t="s">
        <v>318</v>
      </c>
      <c r="D5521">
        <v>2021580</v>
      </c>
      <c r="E5521" t="s">
        <v>241</v>
      </c>
      <c r="F5521" t="s">
        <v>214</v>
      </c>
      <c r="G5521" t="s">
        <v>215</v>
      </c>
      <c r="H5521">
        <v>3</v>
      </c>
      <c r="I5521">
        <v>2017</v>
      </c>
      <c r="J5521">
        <v>1</v>
      </c>
      <c r="L5521">
        <v>23092926</v>
      </c>
      <c r="M5521">
        <v>3.5</v>
      </c>
      <c r="P5521" s="29">
        <f t="shared" si="227"/>
        <v>0.41666666666666669</v>
      </c>
    </row>
    <row r="5522" spans="1:16" hidden="1" x14ac:dyDescent="0.25">
      <c r="A5522">
        <v>192819970</v>
      </c>
      <c r="B5522">
        <v>803401</v>
      </c>
      <c r="C5522" t="s">
        <v>318</v>
      </c>
      <c r="D5522">
        <v>2021602</v>
      </c>
      <c r="E5522" t="s">
        <v>242</v>
      </c>
      <c r="F5522" t="s">
        <v>214</v>
      </c>
      <c r="G5522" t="s">
        <v>215</v>
      </c>
      <c r="H5522">
        <v>2</v>
      </c>
      <c r="I5522">
        <v>2017</v>
      </c>
      <c r="J5522">
        <v>1</v>
      </c>
      <c r="L5522">
        <v>23092928</v>
      </c>
      <c r="M5522">
        <v>4</v>
      </c>
      <c r="P5522" s="29">
        <f t="shared" si="227"/>
        <v>0.5</v>
      </c>
    </row>
    <row r="5523" spans="1:16" hidden="1" x14ac:dyDescent="0.25">
      <c r="A5523">
        <v>192819970</v>
      </c>
      <c r="B5523">
        <v>803401</v>
      </c>
      <c r="C5523" t="s">
        <v>318</v>
      </c>
      <c r="D5523">
        <v>2021756</v>
      </c>
      <c r="E5523" t="s">
        <v>253</v>
      </c>
      <c r="F5523" t="s">
        <v>214</v>
      </c>
      <c r="G5523" t="s">
        <v>215</v>
      </c>
      <c r="H5523">
        <v>2</v>
      </c>
      <c r="I5523">
        <v>2017</v>
      </c>
      <c r="J5523">
        <v>1</v>
      </c>
      <c r="L5523">
        <v>23093908</v>
      </c>
      <c r="M5523">
        <v>4</v>
      </c>
      <c r="P5523" s="29">
        <f t="shared" si="227"/>
        <v>0.5</v>
      </c>
    </row>
    <row r="5524" spans="1:16" hidden="1" x14ac:dyDescent="0.25">
      <c r="A5524">
        <v>192819970</v>
      </c>
      <c r="B5524">
        <v>803401</v>
      </c>
      <c r="C5524" t="s">
        <v>318</v>
      </c>
      <c r="D5524">
        <v>2004752</v>
      </c>
      <c r="E5524" t="s">
        <v>290</v>
      </c>
      <c r="F5524" t="s">
        <v>214</v>
      </c>
      <c r="G5524" t="s">
        <v>215</v>
      </c>
      <c r="H5524">
        <v>4</v>
      </c>
      <c r="I5524">
        <v>2017</v>
      </c>
      <c r="J5524">
        <v>1</v>
      </c>
      <c r="L5524">
        <v>23093323</v>
      </c>
      <c r="P5524" s="29" t="str">
        <f t="shared" si="227"/>
        <v>DRP</v>
      </c>
    </row>
    <row r="5525" spans="1:16" hidden="1" x14ac:dyDescent="0.25">
      <c r="A5525">
        <v>192864143</v>
      </c>
      <c r="B5525">
        <v>803403</v>
      </c>
      <c r="C5525" t="s">
        <v>224</v>
      </c>
      <c r="D5525">
        <v>2021900</v>
      </c>
      <c r="E5525" t="s">
        <v>216</v>
      </c>
      <c r="F5525" t="s">
        <v>214</v>
      </c>
      <c r="G5525" t="s">
        <v>215</v>
      </c>
      <c r="H5525">
        <v>3</v>
      </c>
      <c r="I5525">
        <v>2016</v>
      </c>
      <c r="J5525">
        <v>1</v>
      </c>
      <c r="L5525">
        <v>23078554</v>
      </c>
      <c r="M5525">
        <v>1.3</v>
      </c>
      <c r="P5525" s="29">
        <f t="shared" si="227"/>
        <v>5.000000000000001E-2</v>
      </c>
    </row>
    <row r="5526" spans="1:16" hidden="1" x14ac:dyDescent="0.25">
      <c r="A5526">
        <v>192864143</v>
      </c>
      <c r="B5526">
        <v>803403</v>
      </c>
      <c r="C5526" t="s">
        <v>224</v>
      </c>
      <c r="D5526">
        <v>2021879</v>
      </c>
      <c r="E5526" t="s">
        <v>219</v>
      </c>
      <c r="F5526" t="s">
        <v>214</v>
      </c>
      <c r="G5526" t="s">
        <v>215</v>
      </c>
      <c r="H5526">
        <v>3</v>
      </c>
      <c r="I5526">
        <v>2016</v>
      </c>
      <c r="J5526">
        <v>1</v>
      </c>
      <c r="L5526">
        <v>23078551</v>
      </c>
      <c r="M5526">
        <v>1.1000000000000001</v>
      </c>
      <c r="P5526" s="29">
        <f t="shared" si="227"/>
        <v>1.666666666666668E-2</v>
      </c>
    </row>
    <row r="5527" spans="1:16" hidden="1" x14ac:dyDescent="0.25">
      <c r="A5527">
        <v>192864143</v>
      </c>
      <c r="B5527">
        <v>803403</v>
      </c>
      <c r="C5527" t="s">
        <v>224</v>
      </c>
      <c r="D5527">
        <v>2005111</v>
      </c>
      <c r="E5527" t="s">
        <v>218</v>
      </c>
      <c r="F5527" t="s">
        <v>214</v>
      </c>
      <c r="G5527" t="s">
        <v>215</v>
      </c>
      <c r="H5527">
        <v>3</v>
      </c>
      <c r="I5527">
        <v>2016</v>
      </c>
      <c r="J5527">
        <v>1</v>
      </c>
      <c r="L5527">
        <v>23078557</v>
      </c>
      <c r="M5527">
        <v>1.2</v>
      </c>
      <c r="P5527" s="29">
        <f t="shared" si="227"/>
        <v>3.3333333333333326E-2</v>
      </c>
    </row>
    <row r="5528" spans="1:16" hidden="1" x14ac:dyDescent="0.25">
      <c r="A5528">
        <v>192864143</v>
      </c>
      <c r="B5528">
        <v>803403</v>
      </c>
      <c r="C5528" t="s">
        <v>224</v>
      </c>
      <c r="D5528">
        <v>2005108</v>
      </c>
      <c r="E5528" t="s">
        <v>217</v>
      </c>
      <c r="F5528" t="s">
        <v>214</v>
      </c>
      <c r="G5528" t="s">
        <v>215</v>
      </c>
      <c r="H5528">
        <v>3</v>
      </c>
      <c r="I5528">
        <v>2016</v>
      </c>
      <c r="J5528">
        <v>1</v>
      </c>
      <c r="L5528">
        <v>23078550</v>
      </c>
      <c r="M5528">
        <v>1.2</v>
      </c>
      <c r="P5528" s="29">
        <f t="shared" si="227"/>
        <v>3.3333333333333326E-2</v>
      </c>
    </row>
    <row r="5529" spans="1:16" hidden="1" x14ac:dyDescent="0.25">
      <c r="A5529">
        <v>192864143</v>
      </c>
      <c r="B5529">
        <v>803403</v>
      </c>
      <c r="C5529" t="s">
        <v>224</v>
      </c>
      <c r="D5529">
        <v>2005125</v>
      </c>
      <c r="E5529" t="s">
        <v>223</v>
      </c>
      <c r="F5529" t="s">
        <v>214</v>
      </c>
      <c r="G5529" t="s">
        <v>215</v>
      </c>
      <c r="H5529">
        <v>3</v>
      </c>
      <c r="I5529">
        <v>2016</v>
      </c>
      <c r="J5529">
        <v>1</v>
      </c>
      <c r="L5529">
        <v>23078449</v>
      </c>
      <c r="M5529">
        <v>1</v>
      </c>
      <c r="P5529" s="29">
        <f t="shared" si="227"/>
        <v>0</v>
      </c>
    </row>
    <row r="5530" spans="1:16" hidden="1" x14ac:dyDescent="0.25">
      <c r="A5530">
        <v>192864143</v>
      </c>
      <c r="B5530">
        <v>803403</v>
      </c>
      <c r="C5530" t="s">
        <v>224</v>
      </c>
      <c r="D5530">
        <v>2004172</v>
      </c>
      <c r="E5530" t="s">
        <v>213</v>
      </c>
      <c r="F5530" t="s">
        <v>214</v>
      </c>
      <c r="G5530" t="s">
        <v>215</v>
      </c>
      <c r="H5530">
        <v>3</v>
      </c>
      <c r="I5530">
        <v>2016</v>
      </c>
      <c r="J5530">
        <v>1</v>
      </c>
      <c r="L5530">
        <v>23078276</v>
      </c>
      <c r="M5530" t="s">
        <v>221</v>
      </c>
      <c r="P5530" s="29" t="str">
        <f t="shared" si="227"/>
        <v>BAD</v>
      </c>
    </row>
    <row r="5531" spans="1:16" hidden="1" x14ac:dyDescent="0.25">
      <c r="A5531">
        <v>192880068</v>
      </c>
      <c r="B5531">
        <v>803401</v>
      </c>
      <c r="C5531" t="s">
        <v>318</v>
      </c>
      <c r="D5531">
        <v>2005118</v>
      </c>
      <c r="E5531" t="s">
        <v>223</v>
      </c>
      <c r="F5531" t="s">
        <v>214</v>
      </c>
      <c r="G5531" t="s">
        <v>215</v>
      </c>
      <c r="H5531">
        <v>2</v>
      </c>
      <c r="I5531">
        <v>2015</v>
      </c>
      <c r="J5531">
        <v>1</v>
      </c>
      <c r="L5531">
        <v>23067520</v>
      </c>
      <c r="M5531">
        <v>4.4000000000000004</v>
      </c>
      <c r="P5531" s="29">
        <f t="shared" ref="P5531:P5544" si="228">IF(AND(ISNUMBER(M5531),H5531&lt;&gt;4,N5531&lt;&gt;"X"),(M5531-1)/6,IF(H5531=4,"DRP",IF(AND(H5531=3,M5531="NA"),"BAD",IF(AND(H5531=2),"CVL",IF(AND(H5531=1,ISBLANK(M5531)),"NULL","UNK")))))</f>
        <v>0.56666666666666676</v>
      </c>
    </row>
    <row r="5532" spans="1:16" hidden="1" x14ac:dyDescent="0.25">
      <c r="A5532">
        <v>192880068</v>
      </c>
      <c r="B5532">
        <v>803401</v>
      </c>
      <c r="C5532" t="s">
        <v>318</v>
      </c>
      <c r="D5532">
        <v>2021600</v>
      </c>
      <c r="E5532" t="s">
        <v>219</v>
      </c>
      <c r="F5532" t="s">
        <v>214</v>
      </c>
      <c r="G5532" t="s">
        <v>215</v>
      </c>
      <c r="H5532">
        <v>3</v>
      </c>
      <c r="I5532">
        <v>2015</v>
      </c>
      <c r="J5532">
        <v>1</v>
      </c>
      <c r="L5532">
        <v>23066438</v>
      </c>
      <c r="M5532">
        <v>2.2999999999999998</v>
      </c>
      <c r="P5532" s="29">
        <f t="shared" si="228"/>
        <v>0.21666666666666665</v>
      </c>
    </row>
    <row r="5533" spans="1:16" hidden="1" x14ac:dyDescent="0.25">
      <c r="A5533">
        <v>192880068</v>
      </c>
      <c r="B5533">
        <v>803401</v>
      </c>
      <c r="C5533" t="s">
        <v>318</v>
      </c>
      <c r="D5533">
        <v>2005099</v>
      </c>
      <c r="E5533" t="s">
        <v>217</v>
      </c>
      <c r="F5533" t="s">
        <v>214</v>
      </c>
      <c r="G5533" t="s">
        <v>215</v>
      </c>
      <c r="H5533">
        <v>3</v>
      </c>
      <c r="I5533">
        <v>2015</v>
      </c>
      <c r="J5533">
        <v>1</v>
      </c>
      <c r="L5533">
        <v>23066428</v>
      </c>
      <c r="M5533">
        <v>3.1</v>
      </c>
      <c r="P5533" s="29">
        <f t="shared" si="228"/>
        <v>0.35000000000000003</v>
      </c>
    </row>
    <row r="5534" spans="1:16" hidden="1" x14ac:dyDescent="0.25">
      <c r="A5534">
        <v>192880068</v>
      </c>
      <c r="B5534">
        <v>803401</v>
      </c>
      <c r="C5534" t="s">
        <v>318</v>
      </c>
      <c r="D5534">
        <v>2005102</v>
      </c>
      <c r="E5534" t="s">
        <v>218</v>
      </c>
      <c r="F5534" t="s">
        <v>214</v>
      </c>
      <c r="G5534" t="s">
        <v>215</v>
      </c>
      <c r="H5534">
        <v>3</v>
      </c>
      <c r="I5534">
        <v>2015</v>
      </c>
      <c r="J5534">
        <v>1</v>
      </c>
      <c r="L5534">
        <v>23066489</v>
      </c>
      <c r="M5534">
        <v>2.1</v>
      </c>
      <c r="P5534" s="29">
        <f t="shared" si="228"/>
        <v>0.18333333333333335</v>
      </c>
    </row>
    <row r="5535" spans="1:16" hidden="1" x14ac:dyDescent="0.25">
      <c r="A5535">
        <v>192880068</v>
      </c>
      <c r="B5535">
        <v>803401</v>
      </c>
      <c r="C5535" t="s">
        <v>318</v>
      </c>
      <c r="D5535">
        <v>2021754</v>
      </c>
      <c r="E5535" t="s">
        <v>216</v>
      </c>
      <c r="F5535" t="s">
        <v>214</v>
      </c>
      <c r="G5535" t="s">
        <v>215</v>
      </c>
      <c r="H5535">
        <v>3</v>
      </c>
      <c r="I5535">
        <v>2015</v>
      </c>
      <c r="J5535">
        <v>1</v>
      </c>
      <c r="L5535">
        <v>23066449</v>
      </c>
      <c r="M5535">
        <v>2.8</v>
      </c>
      <c r="P5535" s="29">
        <f t="shared" si="228"/>
        <v>0.3</v>
      </c>
    </row>
    <row r="5536" spans="1:16" hidden="1" x14ac:dyDescent="0.25">
      <c r="A5536">
        <v>192880068</v>
      </c>
      <c r="B5536">
        <v>803401</v>
      </c>
      <c r="C5536" t="s">
        <v>318</v>
      </c>
      <c r="D5536">
        <v>2004098</v>
      </c>
      <c r="E5536" t="s">
        <v>213</v>
      </c>
      <c r="F5536" t="s">
        <v>214</v>
      </c>
      <c r="G5536" t="s">
        <v>215</v>
      </c>
      <c r="H5536">
        <v>2</v>
      </c>
      <c r="I5536">
        <v>2015</v>
      </c>
      <c r="J5536">
        <v>1</v>
      </c>
      <c r="L5536">
        <v>23066523</v>
      </c>
      <c r="M5536">
        <v>5.7</v>
      </c>
      <c r="P5536" s="29">
        <f t="shared" si="228"/>
        <v>0.78333333333333333</v>
      </c>
    </row>
    <row r="5537" spans="1:16" hidden="1" x14ac:dyDescent="0.25">
      <c r="A5537">
        <v>192880068</v>
      </c>
      <c r="B5537">
        <v>803401</v>
      </c>
      <c r="C5537" t="s">
        <v>318</v>
      </c>
      <c r="D5537">
        <v>2005131</v>
      </c>
      <c r="E5537" t="s">
        <v>228</v>
      </c>
      <c r="F5537" t="s">
        <v>214</v>
      </c>
      <c r="G5537" t="s">
        <v>215</v>
      </c>
      <c r="H5537">
        <v>4</v>
      </c>
      <c r="I5537">
        <v>2015</v>
      </c>
      <c r="J5537">
        <v>2</v>
      </c>
      <c r="L5537">
        <v>23070707</v>
      </c>
      <c r="P5537" s="29" t="str">
        <f t="shared" si="228"/>
        <v>DRP</v>
      </c>
    </row>
    <row r="5538" spans="1:16" hidden="1" x14ac:dyDescent="0.25">
      <c r="A5538">
        <v>192880068</v>
      </c>
      <c r="B5538">
        <v>803401</v>
      </c>
      <c r="C5538" t="s">
        <v>318</v>
      </c>
      <c r="D5538">
        <v>2005099</v>
      </c>
      <c r="E5538" t="s">
        <v>217</v>
      </c>
      <c r="F5538" t="s">
        <v>214</v>
      </c>
      <c r="G5538" t="s">
        <v>215</v>
      </c>
      <c r="H5538">
        <v>3</v>
      </c>
      <c r="I5538">
        <v>2015</v>
      </c>
      <c r="J5538">
        <v>2</v>
      </c>
      <c r="L5538">
        <v>23071928</v>
      </c>
      <c r="M5538" t="s">
        <v>221</v>
      </c>
      <c r="P5538" s="29" t="str">
        <f t="shared" si="228"/>
        <v>BAD</v>
      </c>
    </row>
    <row r="5539" spans="1:16" hidden="1" x14ac:dyDescent="0.25">
      <c r="A5539">
        <v>192880068</v>
      </c>
      <c r="B5539">
        <v>803401</v>
      </c>
      <c r="C5539" t="s">
        <v>318</v>
      </c>
      <c r="D5539">
        <v>2021600</v>
      </c>
      <c r="E5539" t="s">
        <v>219</v>
      </c>
      <c r="F5539" t="s">
        <v>214</v>
      </c>
      <c r="G5539" t="s">
        <v>215</v>
      </c>
      <c r="H5539">
        <v>3</v>
      </c>
      <c r="I5539">
        <v>2015</v>
      </c>
      <c r="J5539">
        <v>2</v>
      </c>
      <c r="L5539">
        <v>23071942</v>
      </c>
      <c r="M5539">
        <v>2.2999999999999998</v>
      </c>
      <c r="P5539" s="29">
        <f t="shared" si="228"/>
        <v>0.21666666666666665</v>
      </c>
    </row>
    <row r="5540" spans="1:16" hidden="1" x14ac:dyDescent="0.25">
      <c r="A5540">
        <v>192880068</v>
      </c>
      <c r="B5540">
        <v>803401</v>
      </c>
      <c r="C5540" t="s">
        <v>318</v>
      </c>
      <c r="D5540">
        <v>2005102</v>
      </c>
      <c r="E5540" t="s">
        <v>218</v>
      </c>
      <c r="F5540" t="s">
        <v>214</v>
      </c>
      <c r="G5540" t="s">
        <v>215</v>
      </c>
      <c r="H5540">
        <v>3</v>
      </c>
      <c r="I5540">
        <v>2015</v>
      </c>
      <c r="J5540">
        <v>2</v>
      </c>
      <c r="L5540">
        <v>23071946</v>
      </c>
      <c r="M5540">
        <v>2.8</v>
      </c>
      <c r="P5540" s="29">
        <f t="shared" si="228"/>
        <v>0.3</v>
      </c>
    </row>
    <row r="5541" spans="1:16" hidden="1" x14ac:dyDescent="0.25">
      <c r="A5541">
        <v>192880068</v>
      </c>
      <c r="B5541">
        <v>803401</v>
      </c>
      <c r="C5541" t="s">
        <v>318</v>
      </c>
      <c r="D5541">
        <v>2021754</v>
      </c>
      <c r="E5541" t="s">
        <v>216</v>
      </c>
      <c r="F5541" t="s">
        <v>214</v>
      </c>
      <c r="G5541" t="s">
        <v>215</v>
      </c>
      <c r="H5541">
        <v>3</v>
      </c>
      <c r="I5541">
        <v>2015</v>
      </c>
      <c r="J5541">
        <v>2</v>
      </c>
      <c r="L5541">
        <v>23074133</v>
      </c>
      <c r="M5541" t="s">
        <v>221</v>
      </c>
      <c r="P5541" s="29" t="str">
        <f t="shared" si="228"/>
        <v>BAD</v>
      </c>
    </row>
    <row r="5542" spans="1:16" hidden="1" x14ac:dyDescent="0.25">
      <c r="A5542">
        <v>192880068</v>
      </c>
      <c r="B5542">
        <v>803401</v>
      </c>
      <c r="C5542" t="s">
        <v>318</v>
      </c>
      <c r="D5542">
        <v>2005131</v>
      </c>
      <c r="E5542" t="s">
        <v>228</v>
      </c>
      <c r="F5542" t="s">
        <v>214</v>
      </c>
      <c r="G5542" t="s">
        <v>215</v>
      </c>
      <c r="H5542">
        <v>2</v>
      </c>
      <c r="I5542">
        <v>2015</v>
      </c>
      <c r="J5542">
        <v>2</v>
      </c>
      <c r="L5542">
        <v>23070707</v>
      </c>
      <c r="M5542">
        <v>5.2</v>
      </c>
      <c r="P5542" s="29">
        <f t="shared" si="228"/>
        <v>0.70000000000000007</v>
      </c>
    </row>
    <row r="5543" spans="1:16" hidden="1" x14ac:dyDescent="0.25">
      <c r="A5543">
        <v>192880068</v>
      </c>
      <c r="B5543">
        <v>803401</v>
      </c>
      <c r="C5543" t="s">
        <v>318</v>
      </c>
      <c r="D5543">
        <v>2005117</v>
      </c>
      <c r="E5543" t="s">
        <v>220</v>
      </c>
      <c r="F5543" t="s">
        <v>214</v>
      </c>
      <c r="G5543" t="s">
        <v>215</v>
      </c>
      <c r="H5543">
        <v>3</v>
      </c>
      <c r="I5543">
        <v>2015</v>
      </c>
      <c r="J5543">
        <v>2</v>
      </c>
      <c r="L5543">
        <v>23070393</v>
      </c>
      <c r="M5543">
        <v>2.4</v>
      </c>
      <c r="P5543" s="29">
        <f t="shared" si="228"/>
        <v>0.23333333333333331</v>
      </c>
    </row>
    <row r="5544" spans="1:16" hidden="1" x14ac:dyDescent="0.25">
      <c r="A5544">
        <v>192880068</v>
      </c>
      <c r="B5544">
        <v>803401</v>
      </c>
      <c r="C5544" t="s">
        <v>318</v>
      </c>
      <c r="D5544">
        <v>2004112</v>
      </c>
      <c r="E5544" t="s">
        <v>244</v>
      </c>
      <c r="F5544" t="s">
        <v>214</v>
      </c>
      <c r="G5544" t="s">
        <v>215</v>
      </c>
      <c r="H5544">
        <v>2</v>
      </c>
      <c r="I5544">
        <v>2015</v>
      </c>
      <c r="J5544">
        <v>2</v>
      </c>
      <c r="L5544">
        <v>23073240</v>
      </c>
      <c r="M5544">
        <v>6.1</v>
      </c>
      <c r="P5544" s="29">
        <f t="shared" si="228"/>
        <v>0.85</v>
      </c>
    </row>
    <row r="5545" spans="1:16" hidden="1" x14ac:dyDescent="0.25">
      <c r="A5545">
        <v>192880068</v>
      </c>
      <c r="B5545">
        <v>803401</v>
      </c>
      <c r="C5545" t="s">
        <v>318</v>
      </c>
      <c r="D5545">
        <v>2004116</v>
      </c>
      <c r="E5545" t="s">
        <v>229</v>
      </c>
      <c r="F5545" t="s">
        <v>214</v>
      </c>
      <c r="G5545" t="s">
        <v>215</v>
      </c>
      <c r="H5545">
        <v>2</v>
      </c>
      <c r="I5545">
        <v>2017</v>
      </c>
      <c r="J5545">
        <v>1</v>
      </c>
      <c r="L5545">
        <v>23092365</v>
      </c>
      <c r="M5545">
        <v>5.8</v>
      </c>
      <c r="P5545" s="29">
        <f t="shared" ref="P5545:P5576" si="229">IF(AND(ISNUMBER(M5545),H5545&lt;&gt;4),(M5545-1)/6,IF(H5545=4,"DRP",IF(AND(H5545=3,M5545="NA"),"BAD",IF(AND(H5545=2),"CVL",IF(AND(H5545=1,ISBLANK(M5545)),"NULL","UNK")))))</f>
        <v>0.79999999999999993</v>
      </c>
    </row>
    <row r="5546" spans="1:16" hidden="1" x14ac:dyDescent="0.25">
      <c r="A5546">
        <v>192968089</v>
      </c>
      <c r="B5546">
        <v>803401</v>
      </c>
      <c r="C5546" t="s">
        <v>318</v>
      </c>
      <c r="D5546">
        <v>2005118</v>
      </c>
      <c r="E5546" t="s">
        <v>223</v>
      </c>
      <c r="F5546" t="s">
        <v>214</v>
      </c>
      <c r="G5546" t="s">
        <v>215</v>
      </c>
      <c r="H5546">
        <v>3</v>
      </c>
      <c r="I5546">
        <v>2016</v>
      </c>
      <c r="J5546">
        <v>1</v>
      </c>
      <c r="L5546">
        <v>23081293</v>
      </c>
      <c r="M5546">
        <v>3.7</v>
      </c>
      <c r="P5546" s="29">
        <f t="shared" si="229"/>
        <v>0.45</v>
      </c>
    </row>
    <row r="5547" spans="1:16" hidden="1" x14ac:dyDescent="0.25">
      <c r="A5547">
        <v>192968089</v>
      </c>
      <c r="B5547">
        <v>803401</v>
      </c>
      <c r="C5547" t="s">
        <v>318</v>
      </c>
      <c r="D5547">
        <v>2021754</v>
      </c>
      <c r="E5547" t="s">
        <v>216</v>
      </c>
      <c r="F5547" t="s">
        <v>214</v>
      </c>
      <c r="G5547" t="s">
        <v>215</v>
      </c>
      <c r="H5547">
        <v>3</v>
      </c>
      <c r="I5547">
        <v>2016</v>
      </c>
      <c r="J5547">
        <v>1</v>
      </c>
      <c r="L5547">
        <v>23081094</v>
      </c>
      <c r="M5547">
        <v>3.6</v>
      </c>
      <c r="P5547" s="29">
        <f t="shared" si="229"/>
        <v>0.43333333333333335</v>
      </c>
    </row>
    <row r="5548" spans="1:16" hidden="1" x14ac:dyDescent="0.25">
      <c r="A5548">
        <v>192968089</v>
      </c>
      <c r="B5548">
        <v>803401</v>
      </c>
      <c r="C5548" t="s">
        <v>318</v>
      </c>
      <c r="D5548">
        <v>2005102</v>
      </c>
      <c r="E5548" t="s">
        <v>218</v>
      </c>
      <c r="F5548" t="s">
        <v>214</v>
      </c>
      <c r="G5548" t="s">
        <v>215</v>
      </c>
      <c r="H5548">
        <v>2</v>
      </c>
      <c r="I5548">
        <v>2016</v>
      </c>
      <c r="J5548">
        <v>1</v>
      </c>
      <c r="L5548">
        <v>23081382</v>
      </c>
      <c r="M5548">
        <v>5.3</v>
      </c>
      <c r="P5548" s="29">
        <f t="shared" si="229"/>
        <v>0.71666666666666667</v>
      </c>
    </row>
    <row r="5549" spans="1:16" hidden="1" x14ac:dyDescent="0.25">
      <c r="A5549">
        <v>192968089</v>
      </c>
      <c r="B5549">
        <v>803401</v>
      </c>
      <c r="C5549" t="s">
        <v>318</v>
      </c>
      <c r="D5549">
        <v>2005099</v>
      </c>
      <c r="E5549" t="s">
        <v>217</v>
      </c>
      <c r="F5549" t="s">
        <v>214</v>
      </c>
      <c r="G5549" t="s">
        <v>215</v>
      </c>
      <c r="H5549">
        <v>2</v>
      </c>
      <c r="I5549">
        <v>2016</v>
      </c>
      <c r="J5549">
        <v>1</v>
      </c>
      <c r="L5549">
        <v>23081375</v>
      </c>
      <c r="M5549">
        <v>5.7</v>
      </c>
      <c r="P5549" s="29">
        <f t="shared" si="229"/>
        <v>0.78333333333333333</v>
      </c>
    </row>
    <row r="5550" spans="1:16" hidden="1" x14ac:dyDescent="0.25">
      <c r="A5550">
        <v>192968089</v>
      </c>
      <c r="B5550">
        <v>803401</v>
      </c>
      <c r="C5550" t="s">
        <v>318</v>
      </c>
      <c r="D5550">
        <v>2021600</v>
      </c>
      <c r="E5550" t="s">
        <v>219</v>
      </c>
      <c r="F5550" t="s">
        <v>214</v>
      </c>
      <c r="G5550" t="s">
        <v>215</v>
      </c>
      <c r="H5550">
        <v>2</v>
      </c>
      <c r="I5550">
        <v>2016</v>
      </c>
      <c r="J5550">
        <v>1</v>
      </c>
      <c r="L5550">
        <v>23081079</v>
      </c>
      <c r="M5550">
        <v>5.3</v>
      </c>
      <c r="P5550" s="29">
        <f t="shared" si="229"/>
        <v>0.71666666666666667</v>
      </c>
    </row>
    <row r="5551" spans="1:16" hidden="1" x14ac:dyDescent="0.25">
      <c r="A5551">
        <v>192968089</v>
      </c>
      <c r="B5551">
        <v>803401</v>
      </c>
      <c r="C5551" t="s">
        <v>318</v>
      </c>
      <c r="D5551">
        <v>2004098</v>
      </c>
      <c r="E5551" t="s">
        <v>213</v>
      </c>
      <c r="F5551" t="s">
        <v>214</v>
      </c>
      <c r="G5551" t="s">
        <v>215</v>
      </c>
      <c r="H5551">
        <v>2</v>
      </c>
      <c r="I5551">
        <v>2016</v>
      </c>
      <c r="J5551">
        <v>1</v>
      </c>
      <c r="L5551">
        <v>23078147</v>
      </c>
      <c r="M5551">
        <v>5.7</v>
      </c>
      <c r="P5551" s="29">
        <f t="shared" si="229"/>
        <v>0.78333333333333333</v>
      </c>
    </row>
    <row r="5552" spans="1:16" hidden="1" x14ac:dyDescent="0.25">
      <c r="A5552">
        <v>192968089</v>
      </c>
      <c r="B5552">
        <v>803401</v>
      </c>
      <c r="C5552" t="s">
        <v>318</v>
      </c>
      <c r="D5552">
        <v>2005118</v>
      </c>
      <c r="E5552" t="s">
        <v>223</v>
      </c>
      <c r="F5552" t="s">
        <v>214</v>
      </c>
      <c r="G5552" t="s">
        <v>215</v>
      </c>
      <c r="H5552">
        <v>4</v>
      </c>
      <c r="I5552">
        <v>2016</v>
      </c>
      <c r="J5552">
        <v>2</v>
      </c>
      <c r="L5552">
        <v>23086742</v>
      </c>
      <c r="P5552" s="29" t="str">
        <f t="shared" si="229"/>
        <v>DRP</v>
      </c>
    </row>
    <row r="5553" spans="1:16" hidden="1" x14ac:dyDescent="0.25">
      <c r="A5553">
        <v>192968089</v>
      </c>
      <c r="B5553">
        <v>803401</v>
      </c>
      <c r="C5553" t="s">
        <v>318</v>
      </c>
      <c r="D5553">
        <v>2021580</v>
      </c>
      <c r="E5553" t="s">
        <v>241</v>
      </c>
      <c r="F5553" t="s">
        <v>214</v>
      </c>
      <c r="G5553" t="s">
        <v>215</v>
      </c>
      <c r="H5553">
        <v>4</v>
      </c>
      <c r="I5553">
        <v>2016</v>
      </c>
      <c r="J5553">
        <v>2</v>
      </c>
      <c r="L5553">
        <v>23086825</v>
      </c>
      <c r="P5553" s="29" t="str">
        <f t="shared" si="229"/>
        <v>DRP</v>
      </c>
    </row>
    <row r="5554" spans="1:16" hidden="1" x14ac:dyDescent="0.25">
      <c r="A5554">
        <v>192968089</v>
      </c>
      <c r="B5554">
        <v>803401</v>
      </c>
      <c r="C5554" t="s">
        <v>318</v>
      </c>
      <c r="D5554">
        <v>2004112</v>
      </c>
      <c r="E5554" t="s">
        <v>244</v>
      </c>
      <c r="F5554" t="s">
        <v>214</v>
      </c>
      <c r="G5554" t="s">
        <v>215</v>
      </c>
      <c r="H5554">
        <v>2</v>
      </c>
      <c r="I5554">
        <v>2016</v>
      </c>
      <c r="J5554">
        <v>2</v>
      </c>
      <c r="L5554">
        <v>23085513</v>
      </c>
      <c r="M5554">
        <v>4.5</v>
      </c>
      <c r="P5554" s="29">
        <f t="shared" si="229"/>
        <v>0.58333333333333337</v>
      </c>
    </row>
    <row r="5555" spans="1:16" hidden="1" x14ac:dyDescent="0.25">
      <c r="A5555">
        <v>192968089</v>
      </c>
      <c r="B5555">
        <v>803401</v>
      </c>
      <c r="C5555" t="s">
        <v>318</v>
      </c>
      <c r="D5555">
        <v>2021754</v>
      </c>
      <c r="E5555" t="s">
        <v>216</v>
      </c>
      <c r="F5555" t="s">
        <v>214</v>
      </c>
      <c r="G5555" t="s">
        <v>215</v>
      </c>
      <c r="H5555">
        <v>3</v>
      </c>
      <c r="I5555">
        <v>2016</v>
      </c>
      <c r="J5555">
        <v>2</v>
      </c>
      <c r="L5555">
        <v>23086735</v>
      </c>
      <c r="M5555">
        <v>3.1</v>
      </c>
      <c r="P5555" s="29">
        <f t="shared" si="229"/>
        <v>0.35000000000000003</v>
      </c>
    </row>
    <row r="5556" spans="1:16" hidden="1" x14ac:dyDescent="0.25">
      <c r="A5556">
        <v>192968089</v>
      </c>
      <c r="B5556">
        <v>803401</v>
      </c>
      <c r="C5556" t="s">
        <v>318</v>
      </c>
      <c r="D5556">
        <v>2005118</v>
      </c>
      <c r="E5556" t="s">
        <v>223</v>
      </c>
      <c r="F5556" t="s">
        <v>214</v>
      </c>
      <c r="G5556" t="s">
        <v>215</v>
      </c>
      <c r="H5556">
        <v>3</v>
      </c>
      <c r="I5556">
        <v>2016</v>
      </c>
      <c r="J5556">
        <v>2</v>
      </c>
      <c r="L5556">
        <v>23086743</v>
      </c>
      <c r="M5556">
        <v>3.8</v>
      </c>
      <c r="P5556" s="29">
        <f t="shared" si="229"/>
        <v>0.46666666666666662</v>
      </c>
    </row>
    <row r="5557" spans="1:16" hidden="1" x14ac:dyDescent="0.25">
      <c r="A5557">
        <v>192968089</v>
      </c>
      <c r="B5557">
        <v>803401</v>
      </c>
      <c r="C5557" t="s">
        <v>318</v>
      </c>
      <c r="D5557">
        <v>2021602</v>
      </c>
      <c r="E5557" t="s">
        <v>242</v>
      </c>
      <c r="F5557" t="s">
        <v>214</v>
      </c>
      <c r="G5557" t="s">
        <v>215</v>
      </c>
      <c r="H5557">
        <v>3</v>
      </c>
      <c r="I5557">
        <v>2016</v>
      </c>
      <c r="J5557">
        <v>2</v>
      </c>
      <c r="L5557">
        <v>23086746</v>
      </c>
      <c r="M5557">
        <v>2.9</v>
      </c>
      <c r="P5557" s="29">
        <f t="shared" si="229"/>
        <v>0.31666666666666665</v>
      </c>
    </row>
    <row r="5558" spans="1:16" hidden="1" x14ac:dyDescent="0.25">
      <c r="A5558">
        <v>192968089</v>
      </c>
      <c r="B5558">
        <v>803401</v>
      </c>
      <c r="C5558" t="s">
        <v>318</v>
      </c>
      <c r="D5558">
        <v>2021580</v>
      </c>
      <c r="E5558" t="s">
        <v>241</v>
      </c>
      <c r="F5558" t="s">
        <v>214</v>
      </c>
      <c r="G5558" t="s">
        <v>215</v>
      </c>
      <c r="H5558">
        <v>3</v>
      </c>
      <c r="I5558">
        <v>2016</v>
      </c>
      <c r="J5558">
        <v>2</v>
      </c>
      <c r="L5558">
        <v>23086828</v>
      </c>
      <c r="M5558">
        <v>2.6</v>
      </c>
      <c r="P5558" s="29">
        <f t="shared" si="229"/>
        <v>0.26666666666666666</v>
      </c>
    </row>
    <row r="5559" spans="1:16" hidden="1" x14ac:dyDescent="0.25">
      <c r="A5559">
        <v>192968089</v>
      </c>
      <c r="B5559">
        <v>803401</v>
      </c>
      <c r="C5559" t="s">
        <v>318</v>
      </c>
      <c r="D5559">
        <v>2004116</v>
      </c>
      <c r="E5559" t="s">
        <v>229</v>
      </c>
      <c r="F5559" t="s">
        <v>214</v>
      </c>
      <c r="G5559" t="s">
        <v>215</v>
      </c>
      <c r="H5559">
        <v>2</v>
      </c>
      <c r="I5559">
        <v>2016</v>
      </c>
      <c r="J5559">
        <v>2</v>
      </c>
      <c r="L5559">
        <v>23085554</v>
      </c>
      <c r="M5559">
        <v>6.3</v>
      </c>
      <c r="P5559" s="29">
        <f t="shared" si="229"/>
        <v>0.8833333333333333</v>
      </c>
    </row>
    <row r="5560" spans="1:16" hidden="1" x14ac:dyDescent="0.25">
      <c r="A5560">
        <v>192968089</v>
      </c>
      <c r="B5560">
        <v>803401</v>
      </c>
      <c r="C5560" t="s">
        <v>318</v>
      </c>
      <c r="D5560">
        <v>2004099</v>
      </c>
      <c r="E5560" t="s">
        <v>245</v>
      </c>
      <c r="F5560" t="s">
        <v>214</v>
      </c>
      <c r="G5560" t="s">
        <v>215</v>
      </c>
      <c r="H5560">
        <v>2</v>
      </c>
      <c r="I5560">
        <v>2017</v>
      </c>
      <c r="J5560">
        <v>1</v>
      </c>
      <c r="L5560">
        <v>23092379</v>
      </c>
      <c r="M5560">
        <v>4.0999999999999996</v>
      </c>
      <c r="P5560" s="29">
        <f t="shared" si="229"/>
        <v>0.51666666666666661</v>
      </c>
    </row>
    <row r="5561" spans="1:16" hidden="1" x14ac:dyDescent="0.25">
      <c r="A5561">
        <v>192968089</v>
      </c>
      <c r="B5561">
        <v>803401</v>
      </c>
      <c r="C5561" t="s">
        <v>318</v>
      </c>
      <c r="D5561">
        <v>2005118</v>
      </c>
      <c r="E5561" t="s">
        <v>223</v>
      </c>
      <c r="F5561" t="s">
        <v>214</v>
      </c>
      <c r="G5561" t="s">
        <v>215</v>
      </c>
      <c r="H5561">
        <v>2</v>
      </c>
      <c r="I5561">
        <v>2017</v>
      </c>
      <c r="J5561">
        <v>1</v>
      </c>
      <c r="L5561">
        <v>23094576</v>
      </c>
      <c r="M5561">
        <v>4.8</v>
      </c>
      <c r="P5561" s="29">
        <f t="shared" si="229"/>
        <v>0.6333333333333333</v>
      </c>
    </row>
    <row r="5562" spans="1:16" hidden="1" x14ac:dyDescent="0.25">
      <c r="A5562">
        <v>192968089</v>
      </c>
      <c r="B5562">
        <v>803401</v>
      </c>
      <c r="C5562" t="s">
        <v>318</v>
      </c>
      <c r="D5562">
        <v>2021602</v>
      </c>
      <c r="E5562" t="s">
        <v>242</v>
      </c>
      <c r="F5562" t="s">
        <v>214</v>
      </c>
      <c r="G5562" t="s">
        <v>215</v>
      </c>
      <c r="H5562">
        <v>3</v>
      </c>
      <c r="I5562">
        <v>2017</v>
      </c>
      <c r="J5562">
        <v>1</v>
      </c>
      <c r="L5562">
        <v>23095499</v>
      </c>
      <c r="M5562">
        <v>2.5</v>
      </c>
      <c r="P5562" s="29">
        <f t="shared" si="229"/>
        <v>0.25</v>
      </c>
    </row>
    <row r="5563" spans="1:16" hidden="1" x14ac:dyDescent="0.25">
      <c r="A5563">
        <v>192968089</v>
      </c>
      <c r="B5563">
        <v>803401</v>
      </c>
      <c r="C5563" t="s">
        <v>318</v>
      </c>
      <c r="D5563">
        <v>2021754</v>
      </c>
      <c r="E5563" t="s">
        <v>216</v>
      </c>
      <c r="F5563" t="s">
        <v>214</v>
      </c>
      <c r="G5563" t="s">
        <v>215</v>
      </c>
      <c r="H5563">
        <v>2</v>
      </c>
      <c r="I5563">
        <v>2017</v>
      </c>
      <c r="J5563">
        <v>1</v>
      </c>
      <c r="L5563">
        <v>23092907</v>
      </c>
      <c r="M5563">
        <v>5.0999999999999996</v>
      </c>
      <c r="P5563" s="29">
        <f t="shared" si="229"/>
        <v>0.68333333333333324</v>
      </c>
    </row>
    <row r="5564" spans="1:16" hidden="1" x14ac:dyDescent="0.25">
      <c r="A5564">
        <v>192968089</v>
      </c>
      <c r="B5564">
        <v>803401</v>
      </c>
      <c r="C5564" t="s">
        <v>318</v>
      </c>
      <c r="D5564">
        <v>2021580</v>
      </c>
      <c r="E5564" t="s">
        <v>241</v>
      </c>
      <c r="F5564" t="s">
        <v>214</v>
      </c>
      <c r="G5564" t="s">
        <v>215</v>
      </c>
      <c r="H5564">
        <v>3</v>
      </c>
      <c r="I5564">
        <v>2017</v>
      </c>
      <c r="J5564">
        <v>1</v>
      </c>
      <c r="L5564">
        <v>23093919</v>
      </c>
      <c r="M5564">
        <v>3.7</v>
      </c>
      <c r="P5564" s="29">
        <f t="shared" si="229"/>
        <v>0.45</v>
      </c>
    </row>
    <row r="5565" spans="1:16" hidden="1" x14ac:dyDescent="0.25">
      <c r="A5565">
        <v>192968089</v>
      </c>
      <c r="B5565">
        <v>803401</v>
      </c>
      <c r="C5565" t="s">
        <v>318</v>
      </c>
      <c r="D5565">
        <v>2004591</v>
      </c>
      <c r="E5565" t="s">
        <v>271</v>
      </c>
      <c r="F5565" t="s">
        <v>214</v>
      </c>
      <c r="G5565" t="s">
        <v>215</v>
      </c>
      <c r="H5565">
        <v>3</v>
      </c>
      <c r="I5565">
        <v>2017</v>
      </c>
      <c r="J5565">
        <v>2</v>
      </c>
      <c r="L5565">
        <v>23097625</v>
      </c>
      <c r="M5565">
        <v>3.2</v>
      </c>
      <c r="P5565" s="29">
        <f t="shared" si="229"/>
        <v>0.3666666666666667</v>
      </c>
    </row>
    <row r="5566" spans="1:16" hidden="1" x14ac:dyDescent="0.25">
      <c r="A5566">
        <v>192968089</v>
      </c>
      <c r="B5566">
        <v>803401</v>
      </c>
      <c r="C5566" t="s">
        <v>318</v>
      </c>
      <c r="D5566">
        <v>2005117</v>
      </c>
      <c r="E5566" t="s">
        <v>220</v>
      </c>
      <c r="F5566" t="s">
        <v>214</v>
      </c>
      <c r="G5566" t="s">
        <v>215</v>
      </c>
      <c r="H5566">
        <v>3</v>
      </c>
      <c r="I5566">
        <v>2017</v>
      </c>
      <c r="J5566">
        <v>2</v>
      </c>
      <c r="L5566">
        <v>23098971</v>
      </c>
      <c r="M5566">
        <v>3.3</v>
      </c>
      <c r="P5566" s="29">
        <f t="shared" si="229"/>
        <v>0.3833333333333333</v>
      </c>
    </row>
    <row r="5567" spans="1:16" hidden="1" x14ac:dyDescent="0.25">
      <c r="A5567">
        <v>192968089</v>
      </c>
      <c r="B5567">
        <v>803401</v>
      </c>
      <c r="C5567" t="s">
        <v>318</v>
      </c>
      <c r="D5567">
        <v>2021756</v>
      </c>
      <c r="E5567" t="s">
        <v>253</v>
      </c>
      <c r="F5567" t="s">
        <v>214</v>
      </c>
      <c r="G5567" t="s">
        <v>215</v>
      </c>
      <c r="H5567">
        <v>3</v>
      </c>
      <c r="I5567">
        <v>2017</v>
      </c>
      <c r="J5567">
        <v>2</v>
      </c>
      <c r="L5567">
        <v>23101177</v>
      </c>
      <c r="M5567" t="s">
        <v>221</v>
      </c>
      <c r="P5567" s="29" t="str">
        <f t="shared" si="229"/>
        <v>BAD</v>
      </c>
    </row>
    <row r="5568" spans="1:16" hidden="1" x14ac:dyDescent="0.25">
      <c r="A5568">
        <v>192968089</v>
      </c>
      <c r="B5568">
        <v>803401</v>
      </c>
      <c r="C5568" t="s">
        <v>318</v>
      </c>
      <c r="D5568">
        <v>2021580</v>
      </c>
      <c r="E5568" t="s">
        <v>241</v>
      </c>
      <c r="F5568" t="s">
        <v>214</v>
      </c>
      <c r="G5568" t="s">
        <v>215</v>
      </c>
      <c r="H5568">
        <v>3</v>
      </c>
      <c r="I5568">
        <v>2017</v>
      </c>
      <c r="J5568">
        <v>2</v>
      </c>
      <c r="L5568">
        <v>23101084</v>
      </c>
      <c r="M5568">
        <v>3.5</v>
      </c>
      <c r="P5568" s="29">
        <f t="shared" si="229"/>
        <v>0.41666666666666669</v>
      </c>
    </row>
    <row r="5569" spans="1:16" hidden="1" x14ac:dyDescent="0.25">
      <c r="A5569">
        <v>192968089</v>
      </c>
      <c r="B5569">
        <v>803401</v>
      </c>
      <c r="C5569" t="s">
        <v>318</v>
      </c>
      <c r="D5569">
        <v>2021602</v>
      </c>
      <c r="E5569" t="s">
        <v>242</v>
      </c>
      <c r="F5569" t="s">
        <v>214</v>
      </c>
      <c r="G5569" t="s">
        <v>215</v>
      </c>
      <c r="H5569">
        <v>3</v>
      </c>
      <c r="I5569">
        <v>2017</v>
      </c>
      <c r="J5569">
        <v>2</v>
      </c>
      <c r="L5569">
        <v>23101095</v>
      </c>
      <c r="M5569">
        <v>3.5</v>
      </c>
      <c r="P5569" s="29">
        <f t="shared" si="229"/>
        <v>0.41666666666666669</v>
      </c>
    </row>
    <row r="5570" spans="1:16" hidden="1" x14ac:dyDescent="0.25">
      <c r="A5570">
        <v>192968089</v>
      </c>
      <c r="B5570">
        <v>803401</v>
      </c>
      <c r="C5570" t="s">
        <v>318</v>
      </c>
      <c r="D5570">
        <v>2027112</v>
      </c>
      <c r="E5570" t="s">
        <v>323</v>
      </c>
      <c r="F5570" t="s">
        <v>320</v>
      </c>
      <c r="G5570" t="s">
        <v>321</v>
      </c>
      <c r="H5570">
        <v>2</v>
      </c>
      <c r="I5570">
        <v>2018</v>
      </c>
      <c r="J5570">
        <v>2</v>
      </c>
      <c r="L5570">
        <v>23114643</v>
      </c>
      <c r="M5570">
        <v>6.2</v>
      </c>
      <c r="P5570" s="29">
        <f t="shared" si="229"/>
        <v>0.8666666666666667</v>
      </c>
    </row>
    <row r="5571" spans="1:16" hidden="1" x14ac:dyDescent="0.25">
      <c r="A5571">
        <v>193032605</v>
      </c>
      <c r="B5571">
        <v>803401</v>
      </c>
      <c r="C5571" t="s">
        <v>318</v>
      </c>
      <c r="D5571">
        <v>2005118</v>
      </c>
      <c r="E5571" t="s">
        <v>223</v>
      </c>
      <c r="F5571" t="s">
        <v>214</v>
      </c>
      <c r="G5571" t="s">
        <v>215</v>
      </c>
      <c r="H5571">
        <v>3</v>
      </c>
      <c r="I5571">
        <v>2016</v>
      </c>
      <c r="J5571">
        <v>1</v>
      </c>
      <c r="L5571">
        <v>23081293</v>
      </c>
      <c r="M5571" t="s">
        <v>221</v>
      </c>
      <c r="P5571" s="29" t="str">
        <f t="shared" si="229"/>
        <v>BAD</v>
      </c>
    </row>
    <row r="5572" spans="1:16" hidden="1" x14ac:dyDescent="0.25">
      <c r="A5572">
        <v>193032605</v>
      </c>
      <c r="B5572">
        <v>803401</v>
      </c>
      <c r="C5572" t="s">
        <v>318</v>
      </c>
      <c r="D5572">
        <v>2021754</v>
      </c>
      <c r="E5572" t="s">
        <v>216</v>
      </c>
      <c r="F5572" t="s">
        <v>214</v>
      </c>
      <c r="G5572" t="s">
        <v>215</v>
      </c>
      <c r="H5572">
        <v>3</v>
      </c>
      <c r="I5572">
        <v>2016</v>
      </c>
      <c r="J5572">
        <v>1</v>
      </c>
      <c r="L5572">
        <v>23081092</v>
      </c>
      <c r="M5572">
        <v>3</v>
      </c>
      <c r="P5572" s="29">
        <f t="shared" si="229"/>
        <v>0.33333333333333331</v>
      </c>
    </row>
    <row r="5573" spans="1:16" hidden="1" x14ac:dyDescent="0.25">
      <c r="A5573">
        <v>193032605</v>
      </c>
      <c r="B5573">
        <v>803401</v>
      </c>
      <c r="C5573" t="s">
        <v>318</v>
      </c>
      <c r="D5573">
        <v>2021600</v>
      </c>
      <c r="E5573" t="s">
        <v>219</v>
      </c>
      <c r="F5573" t="s">
        <v>214</v>
      </c>
      <c r="G5573" t="s">
        <v>215</v>
      </c>
      <c r="H5573">
        <v>3</v>
      </c>
      <c r="I5573">
        <v>2016</v>
      </c>
      <c r="J5573">
        <v>1</v>
      </c>
      <c r="L5573">
        <v>23081079</v>
      </c>
      <c r="M5573">
        <v>3</v>
      </c>
      <c r="P5573" s="29">
        <f t="shared" si="229"/>
        <v>0.33333333333333331</v>
      </c>
    </row>
    <row r="5574" spans="1:16" hidden="1" x14ac:dyDescent="0.25">
      <c r="A5574">
        <v>193032605</v>
      </c>
      <c r="B5574">
        <v>803401</v>
      </c>
      <c r="C5574" t="s">
        <v>318</v>
      </c>
      <c r="D5574">
        <v>2005102</v>
      </c>
      <c r="E5574" t="s">
        <v>218</v>
      </c>
      <c r="F5574" t="s">
        <v>214</v>
      </c>
      <c r="G5574" t="s">
        <v>215</v>
      </c>
      <c r="H5574">
        <v>3</v>
      </c>
      <c r="I5574">
        <v>2016</v>
      </c>
      <c r="J5574">
        <v>1</v>
      </c>
      <c r="L5574">
        <v>23081382</v>
      </c>
      <c r="M5574" t="s">
        <v>221</v>
      </c>
      <c r="P5574" s="29" t="str">
        <f t="shared" si="229"/>
        <v>BAD</v>
      </c>
    </row>
    <row r="5575" spans="1:16" hidden="1" x14ac:dyDescent="0.25">
      <c r="A5575">
        <v>193032605</v>
      </c>
      <c r="B5575">
        <v>803401</v>
      </c>
      <c r="C5575" t="s">
        <v>318</v>
      </c>
      <c r="D5575">
        <v>2005099</v>
      </c>
      <c r="E5575" t="s">
        <v>217</v>
      </c>
      <c r="F5575" t="s">
        <v>214</v>
      </c>
      <c r="G5575" t="s">
        <v>215</v>
      </c>
      <c r="H5575">
        <v>3</v>
      </c>
      <c r="I5575">
        <v>2016</v>
      </c>
      <c r="J5575">
        <v>1</v>
      </c>
      <c r="L5575">
        <v>23081375</v>
      </c>
      <c r="M5575">
        <v>3</v>
      </c>
      <c r="P5575" s="29">
        <f t="shared" si="229"/>
        <v>0.33333333333333331</v>
      </c>
    </row>
    <row r="5576" spans="1:16" hidden="1" x14ac:dyDescent="0.25">
      <c r="A5576">
        <v>193032605</v>
      </c>
      <c r="B5576">
        <v>803401</v>
      </c>
      <c r="C5576" t="s">
        <v>318</v>
      </c>
      <c r="D5576">
        <v>2004098</v>
      </c>
      <c r="E5576" t="s">
        <v>213</v>
      </c>
      <c r="F5576" t="s">
        <v>214</v>
      </c>
      <c r="G5576" t="s">
        <v>215</v>
      </c>
      <c r="H5576">
        <v>3</v>
      </c>
      <c r="I5576">
        <v>2016</v>
      </c>
      <c r="J5576">
        <v>1</v>
      </c>
      <c r="L5576">
        <v>23081501</v>
      </c>
      <c r="M5576" t="s">
        <v>221</v>
      </c>
      <c r="P5576" s="29" t="str">
        <f t="shared" si="229"/>
        <v>BAD</v>
      </c>
    </row>
    <row r="5577" spans="1:16" hidden="1" x14ac:dyDescent="0.25">
      <c r="A5577">
        <v>193047211</v>
      </c>
      <c r="B5577">
        <v>803403</v>
      </c>
      <c r="C5577" t="s">
        <v>224</v>
      </c>
      <c r="D5577">
        <v>2021878</v>
      </c>
      <c r="E5577" t="s">
        <v>294</v>
      </c>
      <c r="F5577" t="s">
        <v>214</v>
      </c>
      <c r="G5577" t="s">
        <v>215</v>
      </c>
      <c r="H5577">
        <v>3</v>
      </c>
      <c r="I5577">
        <v>2016</v>
      </c>
      <c r="J5577">
        <v>1</v>
      </c>
      <c r="L5577">
        <v>23078567</v>
      </c>
      <c r="M5577">
        <v>3.2</v>
      </c>
      <c r="P5577" s="29">
        <f t="shared" ref="P5577:P5608" si="230">IF(AND(ISNUMBER(M5577),H5577&lt;&gt;4),(M5577-1)/6,IF(H5577=4,"DRP",IF(AND(H5577=3,M5577="NA"),"BAD",IF(AND(H5577=2),"CVL",IF(AND(H5577=1,ISBLANK(M5577)),"NULL","UNK")))))</f>
        <v>0.3666666666666667</v>
      </c>
    </row>
    <row r="5578" spans="1:16" hidden="1" x14ac:dyDescent="0.25">
      <c r="A5578">
        <v>193047211</v>
      </c>
      <c r="B5578">
        <v>803403</v>
      </c>
      <c r="C5578" t="s">
        <v>224</v>
      </c>
      <c r="D5578">
        <v>2021916</v>
      </c>
      <c r="E5578" t="s">
        <v>226</v>
      </c>
      <c r="F5578" t="s">
        <v>214</v>
      </c>
      <c r="G5578" t="s">
        <v>215</v>
      </c>
      <c r="H5578">
        <v>2</v>
      </c>
      <c r="I5578">
        <v>2016</v>
      </c>
      <c r="J5578">
        <v>1</v>
      </c>
      <c r="L5578">
        <v>23078559</v>
      </c>
      <c r="M5578">
        <v>5</v>
      </c>
      <c r="P5578" s="29">
        <f t="shared" si="230"/>
        <v>0.66666666666666663</v>
      </c>
    </row>
    <row r="5579" spans="1:16" hidden="1" x14ac:dyDescent="0.25">
      <c r="A5579">
        <v>193047211</v>
      </c>
      <c r="B5579">
        <v>803403</v>
      </c>
      <c r="C5579" t="s">
        <v>224</v>
      </c>
      <c r="D5579">
        <v>2021885</v>
      </c>
      <c r="E5579" t="s">
        <v>295</v>
      </c>
      <c r="F5579" t="s">
        <v>214</v>
      </c>
      <c r="G5579" t="s">
        <v>215</v>
      </c>
      <c r="H5579">
        <v>2</v>
      </c>
      <c r="I5579">
        <v>2016</v>
      </c>
      <c r="J5579">
        <v>1</v>
      </c>
      <c r="L5579">
        <v>23078565</v>
      </c>
      <c r="M5579">
        <v>4.5</v>
      </c>
      <c r="P5579" s="29">
        <f t="shared" si="230"/>
        <v>0.58333333333333337</v>
      </c>
    </row>
    <row r="5580" spans="1:16" hidden="1" x14ac:dyDescent="0.25">
      <c r="A5580">
        <v>193047211</v>
      </c>
      <c r="B5580">
        <v>803403</v>
      </c>
      <c r="C5580" t="s">
        <v>224</v>
      </c>
      <c r="D5580">
        <v>2005133</v>
      </c>
      <c r="E5580" t="s">
        <v>228</v>
      </c>
      <c r="F5580" t="s">
        <v>214</v>
      </c>
      <c r="G5580" t="s">
        <v>215</v>
      </c>
      <c r="H5580">
        <v>2</v>
      </c>
      <c r="I5580">
        <v>2016</v>
      </c>
      <c r="J5580">
        <v>1</v>
      </c>
      <c r="L5580">
        <v>23078573</v>
      </c>
      <c r="M5580">
        <v>5</v>
      </c>
      <c r="P5580" s="29">
        <f t="shared" si="230"/>
        <v>0.66666666666666663</v>
      </c>
    </row>
    <row r="5581" spans="1:16" hidden="1" x14ac:dyDescent="0.25">
      <c r="A5581">
        <v>193047211</v>
      </c>
      <c r="B5581">
        <v>803403</v>
      </c>
      <c r="C5581" t="s">
        <v>224</v>
      </c>
      <c r="D5581">
        <v>2005127</v>
      </c>
      <c r="E5581" t="s">
        <v>293</v>
      </c>
      <c r="F5581" t="s">
        <v>214</v>
      </c>
      <c r="G5581" t="s">
        <v>215</v>
      </c>
      <c r="H5581">
        <v>2</v>
      </c>
      <c r="I5581">
        <v>2016</v>
      </c>
      <c r="J5581">
        <v>1</v>
      </c>
      <c r="L5581">
        <v>23078552</v>
      </c>
      <c r="M5581">
        <v>5.6</v>
      </c>
      <c r="P5581" s="29">
        <f t="shared" si="230"/>
        <v>0.76666666666666661</v>
      </c>
    </row>
    <row r="5582" spans="1:16" hidden="1" x14ac:dyDescent="0.25">
      <c r="A5582">
        <v>193047211</v>
      </c>
      <c r="B5582">
        <v>803403</v>
      </c>
      <c r="C5582" t="s">
        <v>224</v>
      </c>
      <c r="D5582">
        <v>2005125</v>
      </c>
      <c r="E5582" t="s">
        <v>223</v>
      </c>
      <c r="F5582" t="s">
        <v>214</v>
      </c>
      <c r="G5582" t="s">
        <v>215</v>
      </c>
      <c r="H5582">
        <v>2</v>
      </c>
      <c r="I5582">
        <v>2016</v>
      </c>
      <c r="J5582">
        <v>1</v>
      </c>
      <c r="L5582">
        <v>23078449</v>
      </c>
      <c r="M5582">
        <v>5.2</v>
      </c>
      <c r="P5582" s="29">
        <f t="shared" si="230"/>
        <v>0.70000000000000007</v>
      </c>
    </row>
    <row r="5583" spans="1:16" hidden="1" x14ac:dyDescent="0.25">
      <c r="A5583">
        <v>193047211</v>
      </c>
      <c r="B5583">
        <v>803403</v>
      </c>
      <c r="C5583" t="s">
        <v>224</v>
      </c>
      <c r="D5583">
        <v>2004186</v>
      </c>
      <c r="E5583" t="s">
        <v>229</v>
      </c>
      <c r="F5583" t="s">
        <v>214</v>
      </c>
      <c r="G5583" t="s">
        <v>215</v>
      </c>
      <c r="H5583">
        <v>2</v>
      </c>
      <c r="I5583">
        <v>2016</v>
      </c>
      <c r="J5583">
        <v>1</v>
      </c>
      <c r="L5583">
        <v>23078311</v>
      </c>
      <c r="M5583">
        <v>6.1</v>
      </c>
      <c r="P5583" s="29">
        <f t="shared" si="230"/>
        <v>0.85</v>
      </c>
    </row>
    <row r="5584" spans="1:16" hidden="1" x14ac:dyDescent="0.25">
      <c r="A5584">
        <v>193047211</v>
      </c>
      <c r="B5584">
        <v>803403</v>
      </c>
      <c r="C5584" t="s">
        <v>224</v>
      </c>
      <c r="D5584">
        <v>2004172</v>
      </c>
      <c r="E5584" t="s">
        <v>213</v>
      </c>
      <c r="F5584" t="s">
        <v>214</v>
      </c>
      <c r="G5584" t="s">
        <v>215</v>
      </c>
      <c r="H5584">
        <v>2</v>
      </c>
      <c r="I5584">
        <v>2016</v>
      </c>
      <c r="J5584">
        <v>1</v>
      </c>
      <c r="L5584">
        <v>23078276</v>
      </c>
      <c r="M5584">
        <v>4.2</v>
      </c>
      <c r="P5584" s="29">
        <f t="shared" si="230"/>
        <v>0.53333333333333333</v>
      </c>
    </row>
    <row r="5585" spans="1:16" hidden="1" x14ac:dyDescent="0.25">
      <c r="A5585">
        <v>193047211</v>
      </c>
      <c r="B5585">
        <v>803403</v>
      </c>
      <c r="C5585" t="s">
        <v>224</v>
      </c>
      <c r="D5585">
        <v>2021886</v>
      </c>
      <c r="E5585" t="s">
        <v>227</v>
      </c>
      <c r="F5585" t="s">
        <v>214</v>
      </c>
      <c r="G5585" t="s">
        <v>215</v>
      </c>
      <c r="H5585">
        <v>2</v>
      </c>
      <c r="I5585">
        <v>2016</v>
      </c>
      <c r="J5585">
        <v>1</v>
      </c>
      <c r="K5585" t="s">
        <v>231</v>
      </c>
      <c r="M5585" t="s">
        <v>232</v>
      </c>
      <c r="P5585" s="29" t="str">
        <f t="shared" si="230"/>
        <v>CVL</v>
      </c>
    </row>
    <row r="5586" spans="1:16" hidden="1" x14ac:dyDescent="0.25">
      <c r="A5586">
        <v>193047211</v>
      </c>
      <c r="B5586">
        <v>803403</v>
      </c>
      <c r="C5586" t="s">
        <v>224</v>
      </c>
      <c r="D5586">
        <v>2021900</v>
      </c>
      <c r="E5586" t="s">
        <v>216</v>
      </c>
      <c r="F5586" t="s">
        <v>214</v>
      </c>
      <c r="G5586" t="s">
        <v>215</v>
      </c>
      <c r="H5586">
        <v>2</v>
      </c>
      <c r="I5586">
        <v>2016</v>
      </c>
      <c r="J5586">
        <v>1</v>
      </c>
      <c r="K5586" t="s">
        <v>231</v>
      </c>
      <c r="M5586" t="s">
        <v>232</v>
      </c>
      <c r="P5586" s="29" t="str">
        <f t="shared" si="230"/>
        <v>CVL</v>
      </c>
    </row>
    <row r="5587" spans="1:16" hidden="1" x14ac:dyDescent="0.25">
      <c r="A5587">
        <v>193047211</v>
      </c>
      <c r="B5587">
        <v>803403</v>
      </c>
      <c r="C5587" t="s">
        <v>224</v>
      </c>
      <c r="D5587">
        <v>2005108</v>
      </c>
      <c r="E5587" t="s">
        <v>217</v>
      </c>
      <c r="F5587" t="s">
        <v>214</v>
      </c>
      <c r="G5587" t="s">
        <v>215</v>
      </c>
      <c r="H5587">
        <v>2</v>
      </c>
      <c r="I5587">
        <v>2016</v>
      </c>
      <c r="J5587">
        <v>1</v>
      </c>
      <c r="K5587" t="s">
        <v>231</v>
      </c>
      <c r="M5587" t="s">
        <v>232</v>
      </c>
      <c r="P5587" s="29" t="str">
        <f t="shared" si="230"/>
        <v>CVL</v>
      </c>
    </row>
    <row r="5588" spans="1:16" hidden="1" x14ac:dyDescent="0.25">
      <c r="A5588">
        <v>193047211</v>
      </c>
      <c r="B5588">
        <v>803403</v>
      </c>
      <c r="C5588" t="s">
        <v>224</v>
      </c>
      <c r="D5588">
        <v>2021880</v>
      </c>
      <c r="E5588" t="s">
        <v>242</v>
      </c>
      <c r="F5588" t="s">
        <v>214</v>
      </c>
      <c r="G5588" t="s">
        <v>215</v>
      </c>
      <c r="H5588">
        <v>2</v>
      </c>
      <c r="I5588">
        <v>2016</v>
      </c>
      <c r="J5588">
        <v>1</v>
      </c>
      <c r="K5588" t="s">
        <v>231</v>
      </c>
      <c r="M5588" t="s">
        <v>232</v>
      </c>
      <c r="P5588" s="29" t="str">
        <f t="shared" si="230"/>
        <v>CVL</v>
      </c>
    </row>
    <row r="5589" spans="1:16" hidden="1" x14ac:dyDescent="0.25">
      <c r="A5589">
        <v>193047211</v>
      </c>
      <c r="B5589">
        <v>803403</v>
      </c>
      <c r="C5589" t="s">
        <v>224</v>
      </c>
      <c r="D5589">
        <v>2021879</v>
      </c>
      <c r="E5589" t="s">
        <v>219</v>
      </c>
      <c r="F5589" t="s">
        <v>214</v>
      </c>
      <c r="G5589" t="s">
        <v>215</v>
      </c>
      <c r="H5589">
        <v>2</v>
      </c>
      <c r="I5589">
        <v>2016</v>
      </c>
      <c r="J5589">
        <v>1</v>
      </c>
      <c r="K5589" t="s">
        <v>231</v>
      </c>
      <c r="M5589" t="s">
        <v>232</v>
      </c>
      <c r="P5589" s="29" t="str">
        <f t="shared" si="230"/>
        <v>CVL</v>
      </c>
    </row>
    <row r="5590" spans="1:16" hidden="1" x14ac:dyDescent="0.25">
      <c r="A5590">
        <v>193047211</v>
      </c>
      <c r="B5590">
        <v>803403</v>
      </c>
      <c r="C5590" t="s">
        <v>224</v>
      </c>
      <c r="D5590">
        <v>2021876</v>
      </c>
      <c r="E5590" t="s">
        <v>241</v>
      </c>
      <c r="F5590" t="s">
        <v>214</v>
      </c>
      <c r="G5590" t="s">
        <v>215</v>
      </c>
      <c r="H5590">
        <v>2</v>
      </c>
      <c r="I5590">
        <v>2016</v>
      </c>
      <c r="J5590">
        <v>1</v>
      </c>
      <c r="K5590" t="s">
        <v>231</v>
      </c>
      <c r="M5590" t="s">
        <v>232</v>
      </c>
      <c r="P5590" s="29" t="str">
        <f t="shared" si="230"/>
        <v>CVL</v>
      </c>
    </row>
    <row r="5591" spans="1:16" hidden="1" x14ac:dyDescent="0.25">
      <c r="A5591">
        <v>193047211</v>
      </c>
      <c r="B5591">
        <v>803403</v>
      </c>
      <c r="C5591" t="s">
        <v>224</v>
      </c>
      <c r="D5591">
        <v>2005124</v>
      </c>
      <c r="E5591" t="s">
        <v>220</v>
      </c>
      <c r="F5591" t="s">
        <v>214</v>
      </c>
      <c r="G5591" t="s">
        <v>215</v>
      </c>
      <c r="H5591">
        <v>2</v>
      </c>
      <c r="I5591">
        <v>2016</v>
      </c>
      <c r="J5591">
        <v>1</v>
      </c>
      <c r="K5591" t="s">
        <v>231</v>
      </c>
      <c r="M5591" t="s">
        <v>232</v>
      </c>
      <c r="P5591" s="29" t="str">
        <f t="shared" si="230"/>
        <v>CVL</v>
      </c>
    </row>
    <row r="5592" spans="1:16" hidden="1" x14ac:dyDescent="0.25">
      <c r="A5592">
        <v>193047211</v>
      </c>
      <c r="B5592">
        <v>803403</v>
      </c>
      <c r="C5592" t="s">
        <v>224</v>
      </c>
      <c r="D5592">
        <v>2005111</v>
      </c>
      <c r="E5592" t="s">
        <v>218</v>
      </c>
      <c r="F5592" t="s">
        <v>214</v>
      </c>
      <c r="G5592" t="s">
        <v>215</v>
      </c>
      <c r="H5592">
        <v>2</v>
      </c>
      <c r="I5592">
        <v>2016</v>
      </c>
      <c r="J5592">
        <v>1</v>
      </c>
      <c r="K5592" t="s">
        <v>231</v>
      </c>
      <c r="M5592" t="s">
        <v>232</v>
      </c>
      <c r="P5592" s="29" t="str">
        <f t="shared" si="230"/>
        <v>CVL</v>
      </c>
    </row>
    <row r="5593" spans="1:16" hidden="1" x14ac:dyDescent="0.25">
      <c r="A5593">
        <v>193047211</v>
      </c>
      <c r="B5593">
        <v>803403</v>
      </c>
      <c r="C5593" t="s">
        <v>224</v>
      </c>
      <c r="D5593">
        <v>2004183</v>
      </c>
      <c r="E5593" t="s">
        <v>244</v>
      </c>
      <c r="F5593" t="s">
        <v>214</v>
      </c>
      <c r="G5593" t="s">
        <v>215</v>
      </c>
      <c r="H5593">
        <v>2</v>
      </c>
      <c r="I5593">
        <v>2016</v>
      </c>
      <c r="J5593">
        <v>2</v>
      </c>
      <c r="L5593">
        <v>23085267</v>
      </c>
      <c r="M5593">
        <v>5</v>
      </c>
      <c r="P5593" s="29">
        <f t="shared" si="230"/>
        <v>0.66666666666666663</v>
      </c>
    </row>
    <row r="5594" spans="1:16" hidden="1" x14ac:dyDescent="0.25">
      <c r="A5594">
        <v>193047211</v>
      </c>
      <c r="B5594">
        <v>803403</v>
      </c>
      <c r="C5594" t="s">
        <v>224</v>
      </c>
      <c r="D5594">
        <v>2004173</v>
      </c>
      <c r="E5594" t="s">
        <v>245</v>
      </c>
      <c r="F5594" t="s">
        <v>214</v>
      </c>
      <c r="G5594" t="s">
        <v>215</v>
      </c>
      <c r="H5594">
        <v>2</v>
      </c>
      <c r="I5594">
        <v>2016</v>
      </c>
      <c r="J5594">
        <v>2</v>
      </c>
      <c r="L5594">
        <v>23085258</v>
      </c>
      <c r="M5594">
        <v>6.9</v>
      </c>
      <c r="P5594" s="29">
        <f t="shared" si="230"/>
        <v>0.98333333333333339</v>
      </c>
    </row>
    <row r="5595" spans="1:16" hidden="1" x14ac:dyDescent="0.25">
      <c r="A5595">
        <v>193047211</v>
      </c>
      <c r="B5595">
        <v>803403</v>
      </c>
      <c r="C5595" t="s">
        <v>224</v>
      </c>
      <c r="D5595">
        <v>2021899</v>
      </c>
      <c r="E5595" t="s">
        <v>296</v>
      </c>
      <c r="F5595" t="s">
        <v>214</v>
      </c>
      <c r="G5595" t="s">
        <v>215</v>
      </c>
      <c r="H5595">
        <v>2</v>
      </c>
      <c r="I5595">
        <v>2016</v>
      </c>
      <c r="J5595">
        <v>2</v>
      </c>
      <c r="L5595">
        <v>23086008</v>
      </c>
      <c r="M5595">
        <v>4.4000000000000004</v>
      </c>
      <c r="P5595" s="29">
        <f t="shared" si="230"/>
        <v>0.56666666666666676</v>
      </c>
    </row>
    <row r="5596" spans="1:16" hidden="1" x14ac:dyDescent="0.25">
      <c r="A5596">
        <v>193047211</v>
      </c>
      <c r="B5596">
        <v>803403</v>
      </c>
      <c r="C5596" t="s">
        <v>224</v>
      </c>
      <c r="D5596">
        <v>2004183</v>
      </c>
      <c r="E5596" t="s">
        <v>244</v>
      </c>
      <c r="F5596" t="s">
        <v>214</v>
      </c>
      <c r="G5596" t="s">
        <v>215</v>
      </c>
      <c r="H5596">
        <v>4</v>
      </c>
      <c r="I5596">
        <v>2016</v>
      </c>
      <c r="J5596">
        <v>2</v>
      </c>
      <c r="L5596">
        <v>23085265</v>
      </c>
      <c r="P5596" s="29" t="str">
        <f t="shared" si="230"/>
        <v>DRP</v>
      </c>
    </row>
    <row r="5597" spans="1:16" hidden="1" x14ac:dyDescent="0.25">
      <c r="A5597">
        <v>193047211</v>
      </c>
      <c r="B5597">
        <v>803403</v>
      </c>
      <c r="C5597" t="s">
        <v>224</v>
      </c>
      <c r="D5597">
        <v>2021903</v>
      </c>
      <c r="E5597" t="s">
        <v>256</v>
      </c>
      <c r="F5597" t="s">
        <v>214</v>
      </c>
      <c r="G5597" t="s">
        <v>215</v>
      </c>
      <c r="H5597">
        <v>2</v>
      </c>
      <c r="I5597">
        <v>2016</v>
      </c>
      <c r="J5597">
        <v>2</v>
      </c>
      <c r="L5597">
        <v>23086033</v>
      </c>
      <c r="M5597">
        <v>5.0999999999999996</v>
      </c>
      <c r="P5597" s="29">
        <f t="shared" si="230"/>
        <v>0.68333333333333324</v>
      </c>
    </row>
    <row r="5598" spans="1:16" hidden="1" x14ac:dyDescent="0.25">
      <c r="A5598">
        <v>193047211</v>
      </c>
      <c r="B5598">
        <v>803403</v>
      </c>
      <c r="C5598" t="s">
        <v>224</v>
      </c>
      <c r="D5598">
        <v>2021906</v>
      </c>
      <c r="E5598" t="s">
        <v>235</v>
      </c>
      <c r="F5598" t="s">
        <v>214</v>
      </c>
      <c r="G5598" t="s">
        <v>215</v>
      </c>
      <c r="H5598">
        <v>2</v>
      </c>
      <c r="I5598">
        <v>2016</v>
      </c>
      <c r="J5598">
        <v>2</v>
      </c>
      <c r="L5598">
        <v>23086009</v>
      </c>
      <c r="M5598">
        <v>4.0999999999999996</v>
      </c>
      <c r="P5598" s="29">
        <f t="shared" si="230"/>
        <v>0.51666666666666661</v>
      </c>
    </row>
    <row r="5599" spans="1:16" hidden="1" x14ac:dyDescent="0.25">
      <c r="A5599">
        <v>193047211</v>
      </c>
      <c r="B5599">
        <v>803403</v>
      </c>
      <c r="C5599" t="s">
        <v>224</v>
      </c>
      <c r="D5599">
        <v>2021907</v>
      </c>
      <c r="E5599" t="s">
        <v>257</v>
      </c>
      <c r="F5599" t="s">
        <v>214</v>
      </c>
      <c r="G5599" t="s">
        <v>215</v>
      </c>
      <c r="H5599">
        <v>2</v>
      </c>
      <c r="I5599">
        <v>2016</v>
      </c>
      <c r="J5599">
        <v>2</v>
      </c>
      <c r="L5599">
        <v>23086032</v>
      </c>
      <c r="M5599">
        <v>5.3</v>
      </c>
      <c r="P5599" s="29">
        <f t="shared" si="230"/>
        <v>0.71666666666666667</v>
      </c>
    </row>
    <row r="5600" spans="1:16" hidden="1" x14ac:dyDescent="0.25">
      <c r="A5600">
        <v>193047211</v>
      </c>
      <c r="B5600">
        <v>803403</v>
      </c>
      <c r="C5600" t="s">
        <v>224</v>
      </c>
      <c r="D5600">
        <v>2021994</v>
      </c>
      <c r="E5600" t="s">
        <v>298</v>
      </c>
      <c r="F5600" t="s">
        <v>214</v>
      </c>
      <c r="G5600" t="s">
        <v>215</v>
      </c>
      <c r="H5600">
        <v>2</v>
      </c>
      <c r="I5600">
        <v>2016</v>
      </c>
      <c r="J5600">
        <v>2</v>
      </c>
      <c r="L5600">
        <v>23086007</v>
      </c>
      <c r="M5600">
        <v>4.5</v>
      </c>
      <c r="P5600" s="29">
        <f t="shared" si="230"/>
        <v>0.58333333333333337</v>
      </c>
    </row>
    <row r="5601" spans="1:16" hidden="1" x14ac:dyDescent="0.25">
      <c r="A5601">
        <v>193047211</v>
      </c>
      <c r="B5601">
        <v>803403</v>
      </c>
      <c r="C5601" t="s">
        <v>224</v>
      </c>
      <c r="D5601">
        <v>2021878</v>
      </c>
      <c r="E5601" t="s">
        <v>294</v>
      </c>
      <c r="F5601" t="s">
        <v>214</v>
      </c>
      <c r="G5601" t="s">
        <v>215</v>
      </c>
      <c r="H5601">
        <v>2</v>
      </c>
      <c r="I5601">
        <v>2016</v>
      </c>
      <c r="J5601">
        <v>2</v>
      </c>
      <c r="L5601">
        <v>23087849</v>
      </c>
      <c r="M5601">
        <v>4.3</v>
      </c>
      <c r="P5601" s="29">
        <f t="shared" si="230"/>
        <v>0.54999999999999993</v>
      </c>
    </row>
    <row r="5602" spans="1:16" hidden="1" x14ac:dyDescent="0.25">
      <c r="A5602">
        <v>193047211</v>
      </c>
      <c r="B5602">
        <v>803403</v>
      </c>
      <c r="C5602" t="s">
        <v>224</v>
      </c>
      <c r="D5602">
        <v>2004671</v>
      </c>
      <c r="E5602" t="s">
        <v>288</v>
      </c>
      <c r="F5602" t="s">
        <v>214</v>
      </c>
      <c r="G5602" t="s">
        <v>215</v>
      </c>
      <c r="H5602">
        <v>2</v>
      </c>
      <c r="I5602">
        <v>2017</v>
      </c>
      <c r="J5602">
        <v>1</v>
      </c>
      <c r="L5602">
        <v>23091008</v>
      </c>
      <c r="M5602">
        <v>4.7</v>
      </c>
      <c r="P5602" s="29">
        <f t="shared" si="230"/>
        <v>0.6166666666666667</v>
      </c>
    </row>
    <row r="5603" spans="1:16" hidden="1" x14ac:dyDescent="0.25">
      <c r="A5603">
        <v>193047211</v>
      </c>
      <c r="B5603">
        <v>803403</v>
      </c>
      <c r="C5603" t="s">
        <v>224</v>
      </c>
      <c r="D5603">
        <v>2004675</v>
      </c>
      <c r="E5603" t="s">
        <v>271</v>
      </c>
      <c r="F5603" t="s">
        <v>214</v>
      </c>
      <c r="G5603" t="s">
        <v>215</v>
      </c>
      <c r="H5603">
        <v>2</v>
      </c>
      <c r="I5603">
        <v>2017</v>
      </c>
      <c r="J5603">
        <v>1</v>
      </c>
      <c r="L5603">
        <v>23091013</v>
      </c>
      <c r="M5603">
        <v>6</v>
      </c>
      <c r="P5603" s="29">
        <f t="shared" si="230"/>
        <v>0.83333333333333337</v>
      </c>
    </row>
    <row r="5604" spans="1:16" hidden="1" x14ac:dyDescent="0.25">
      <c r="A5604">
        <v>193047211</v>
      </c>
      <c r="B5604">
        <v>803403</v>
      </c>
      <c r="C5604" t="s">
        <v>224</v>
      </c>
      <c r="D5604">
        <v>2004764</v>
      </c>
      <c r="E5604" t="s">
        <v>290</v>
      </c>
      <c r="F5604" t="s">
        <v>214</v>
      </c>
      <c r="G5604" t="s">
        <v>215</v>
      </c>
      <c r="H5604">
        <v>2</v>
      </c>
      <c r="I5604">
        <v>2017</v>
      </c>
      <c r="J5604">
        <v>1</v>
      </c>
      <c r="L5604">
        <v>23091015</v>
      </c>
      <c r="M5604">
        <v>5.4</v>
      </c>
      <c r="P5604" s="29">
        <f t="shared" si="230"/>
        <v>0.73333333333333339</v>
      </c>
    </row>
    <row r="5605" spans="1:16" hidden="1" x14ac:dyDescent="0.25">
      <c r="A5605">
        <v>193047211</v>
      </c>
      <c r="B5605">
        <v>803403</v>
      </c>
      <c r="C5605" t="s">
        <v>224</v>
      </c>
      <c r="D5605">
        <v>2019324</v>
      </c>
      <c r="E5605" t="s">
        <v>236</v>
      </c>
      <c r="F5605" t="s">
        <v>214</v>
      </c>
      <c r="G5605" t="s">
        <v>215</v>
      </c>
      <c r="H5605">
        <v>2</v>
      </c>
      <c r="I5605">
        <v>2017</v>
      </c>
      <c r="J5605">
        <v>1</v>
      </c>
      <c r="L5605">
        <v>23090572</v>
      </c>
      <c r="M5605">
        <v>4.5</v>
      </c>
      <c r="P5605" s="29">
        <f t="shared" si="230"/>
        <v>0.58333333333333337</v>
      </c>
    </row>
    <row r="5606" spans="1:16" hidden="1" x14ac:dyDescent="0.25">
      <c r="A5606">
        <v>193047211</v>
      </c>
      <c r="B5606">
        <v>803403</v>
      </c>
      <c r="C5606" t="s">
        <v>224</v>
      </c>
      <c r="D5606">
        <v>2021897</v>
      </c>
      <c r="E5606" t="s">
        <v>292</v>
      </c>
      <c r="F5606" t="s">
        <v>214</v>
      </c>
      <c r="G5606" t="s">
        <v>215</v>
      </c>
      <c r="H5606">
        <v>2</v>
      </c>
      <c r="I5606">
        <v>2017</v>
      </c>
      <c r="J5606">
        <v>1</v>
      </c>
      <c r="L5606">
        <v>23091014</v>
      </c>
      <c r="M5606">
        <v>5.7</v>
      </c>
      <c r="P5606" s="29">
        <f t="shared" si="230"/>
        <v>0.78333333333333333</v>
      </c>
    </row>
    <row r="5607" spans="1:16" hidden="1" x14ac:dyDescent="0.25">
      <c r="A5607">
        <v>193047211</v>
      </c>
      <c r="B5607">
        <v>803403</v>
      </c>
      <c r="C5607" t="s">
        <v>224</v>
      </c>
      <c r="D5607">
        <v>2022925</v>
      </c>
      <c r="E5607" t="s">
        <v>297</v>
      </c>
      <c r="F5607" t="s">
        <v>214</v>
      </c>
      <c r="G5607" t="s">
        <v>215</v>
      </c>
      <c r="H5607">
        <v>2</v>
      </c>
      <c r="I5607">
        <v>2017</v>
      </c>
      <c r="J5607">
        <v>1</v>
      </c>
      <c r="L5607">
        <v>23091007</v>
      </c>
      <c r="M5607">
        <v>4</v>
      </c>
      <c r="P5607" s="29">
        <f t="shared" si="230"/>
        <v>0.5</v>
      </c>
    </row>
    <row r="5608" spans="1:16" hidden="1" x14ac:dyDescent="0.25">
      <c r="A5608">
        <v>193047211</v>
      </c>
      <c r="B5608">
        <v>803403</v>
      </c>
      <c r="C5608" t="s">
        <v>224</v>
      </c>
      <c r="D5608">
        <v>2021891</v>
      </c>
      <c r="E5608" t="s">
        <v>259</v>
      </c>
      <c r="F5608" t="s">
        <v>214</v>
      </c>
      <c r="G5608" t="s">
        <v>215</v>
      </c>
      <c r="H5608">
        <v>2</v>
      </c>
      <c r="I5608">
        <v>2017</v>
      </c>
      <c r="J5608">
        <v>1</v>
      </c>
      <c r="L5608">
        <v>23094672</v>
      </c>
      <c r="M5608">
        <v>6</v>
      </c>
      <c r="P5608" s="29">
        <f t="shared" si="230"/>
        <v>0.83333333333333337</v>
      </c>
    </row>
    <row r="5609" spans="1:16" hidden="1" x14ac:dyDescent="0.25">
      <c r="A5609">
        <v>193047211</v>
      </c>
      <c r="B5609">
        <v>803403</v>
      </c>
      <c r="C5609" t="s">
        <v>224</v>
      </c>
      <c r="D5609">
        <v>2021892</v>
      </c>
      <c r="E5609" t="s">
        <v>289</v>
      </c>
      <c r="F5609" t="s">
        <v>214</v>
      </c>
      <c r="G5609" t="s">
        <v>215</v>
      </c>
      <c r="H5609">
        <v>2</v>
      </c>
      <c r="I5609">
        <v>2017</v>
      </c>
      <c r="J5609">
        <v>2</v>
      </c>
      <c r="L5609">
        <v>23099434</v>
      </c>
      <c r="M5609">
        <v>6.2</v>
      </c>
      <c r="P5609" s="29">
        <f t="shared" ref="P5609:P5640" si="231">IF(AND(ISNUMBER(M5609),H5609&lt;&gt;4),(M5609-1)/6,IF(H5609=4,"DRP",IF(AND(H5609=3,M5609="NA"),"BAD",IF(AND(H5609=2),"CVL",IF(AND(H5609=1,ISBLANK(M5609)),"NULL","UNK")))))</f>
        <v>0.8666666666666667</v>
      </c>
    </row>
    <row r="5610" spans="1:16" hidden="1" x14ac:dyDescent="0.25">
      <c r="A5610">
        <v>193047211</v>
      </c>
      <c r="B5610">
        <v>803403</v>
      </c>
      <c r="C5610" t="s">
        <v>224</v>
      </c>
      <c r="D5610">
        <v>2021881</v>
      </c>
      <c r="E5610" t="s">
        <v>255</v>
      </c>
      <c r="F5610" t="s">
        <v>214</v>
      </c>
      <c r="G5610" t="s">
        <v>215</v>
      </c>
      <c r="H5610">
        <v>2</v>
      </c>
      <c r="I5610">
        <v>2017</v>
      </c>
      <c r="J5610">
        <v>2</v>
      </c>
      <c r="L5610">
        <v>23099437</v>
      </c>
      <c r="M5610">
        <v>6.5</v>
      </c>
      <c r="P5610" s="29">
        <f t="shared" si="231"/>
        <v>0.91666666666666663</v>
      </c>
    </row>
    <row r="5611" spans="1:16" hidden="1" x14ac:dyDescent="0.25">
      <c r="A5611">
        <v>193047211</v>
      </c>
      <c r="B5611">
        <v>803403</v>
      </c>
      <c r="C5611" t="s">
        <v>224</v>
      </c>
      <c r="D5611">
        <v>2021877</v>
      </c>
      <c r="E5611" t="s">
        <v>240</v>
      </c>
      <c r="F5611" t="s">
        <v>214</v>
      </c>
      <c r="G5611" t="s">
        <v>215</v>
      </c>
      <c r="H5611">
        <v>2</v>
      </c>
      <c r="I5611">
        <v>2017</v>
      </c>
      <c r="J5611">
        <v>2</v>
      </c>
      <c r="L5611">
        <v>23099436</v>
      </c>
      <c r="M5611">
        <v>4.5</v>
      </c>
      <c r="P5611" s="29">
        <f t="shared" si="231"/>
        <v>0.58333333333333337</v>
      </c>
    </row>
    <row r="5612" spans="1:16" hidden="1" x14ac:dyDescent="0.25">
      <c r="A5612">
        <v>193047211</v>
      </c>
      <c r="B5612">
        <v>803403</v>
      </c>
      <c r="C5612" t="s">
        <v>224</v>
      </c>
      <c r="D5612">
        <v>2021915</v>
      </c>
      <c r="E5612" t="s">
        <v>301</v>
      </c>
      <c r="F5612" t="s">
        <v>214</v>
      </c>
      <c r="G5612" t="s">
        <v>215</v>
      </c>
      <c r="H5612">
        <v>2</v>
      </c>
      <c r="I5612">
        <v>2017</v>
      </c>
      <c r="J5612">
        <v>2</v>
      </c>
      <c r="L5612">
        <v>23099430</v>
      </c>
      <c r="M5612">
        <v>5.8</v>
      </c>
      <c r="P5612" s="29">
        <f t="shared" si="231"/>
        <v>0.79999999999999993</v>
      </c>
    </row>
    <row r="5613" spans="1:16" hidden="1" x14ac:dyDescent="0.25">
      <c r="A5613">
        <v>193047211</v>
      </c>
      <c r="B5613">
        <v>803403</v>
      </c>
      <c r="C5613" t="s">
        <v>224</v>
      </c>
      <c r="D5613">
        <v>2021901</v>
      </c>
      <c r="E5613" t="s">
        <v>253</v>
      </c>
      <c r="F5613" t="s">
        <v>214</v>
      </c>
      <c r="G5613" t="s">
        <v>215</v>
      </c>
      <c r="H5613">
        <v>2</v>
      </c>
      <c r="I5613">
        <v>2017</v>
      </c>
      <c r="J5613">
        <v>2</v>
      </c>
      <c r="L5613">
        <v>23100213</v>
      </c>
      <c r="M5613">
        <v>5.9</v>
      </c>
      <c r="P5613" s="29">
        <f t="shared" si="231"/>
        <v>0.81666666666666676</v>
      </c>
    </row>
    <row r="5614" spans="1:16" hidden="1" x14ac:dyDescent="0.25">
      <c r="A5614">
        <v>193047211</v>
      </c>
      <c r="B5614">
        <v>803403</v>
      </c>
      <c r="C5614" t="s">
        <v>224</v>
      </c>
      <c r="D5614">
        <v>2021896</v>
      </c>
      <c r="E5614" t="s">
        <v>299</v>
      </c>
      <c r="F5614" t="s">
        <v>214</v>
      </c>
      <c r="G5614" t="s">
        <v>215</v>
      </c>
      <c r="H5614">
        <v>2</v>
      </c>
      <c r="I5614">
        <v>2017</v>
      </c>
      <c r="J5614">
        <v>2</v>
      </c>
      <c r="L5614">
        <v>23099432</v>
      </c>
      <c r="M5614">
        <v>5.4</v>
      </c>
      <c r="P5614" s="29">
        <f t="shared" si="231"/>
        <v>0.73333333333333339</v>
      </c>
    </row>
    <row r="5615" spans="1:16" hidden="1" x14ac:dyDescent="0.25">
      <c r="A5615">
        <v>193047211</v>
      </c>
      <c r="B5615">
        <v>803403</v>
      </c>
      <c r="C5615" t="s">
        <v>224</v>
      </c>
      <c r="D5615">
        <v>2019325</v>
      </c>
      <c r="E5615" t="s">
        <v>249</v>
      </c>
      <c r="F5615" t="s">
        <v>214</v>
      </c>
      <c r="G5615" t="s">
        <v>215</v>
      </c>
      <c r="H5615">
        <v>2</v>
      </c>
      <c r="I5615">
        <v>2018</v>
      </c>
      <c r="J5615">
        <v>1</v>
      </c>
      <c r="L5615">
        <v>23105010</v>
      </c>
      <c r="M5615">
        <v>4.4000000000000004</v>
      </c>
      <c r="P5615" s="29">
        <f t="shared" si="231"/>
        <v>0.56666666666666676</v>
      </c>
    </row>
    <row r="5616" spans="1:16" hidden="1" x14ac:dyDescent="0.25">
      <c r="A5616">
        <v>193047211</v>
      </c>
      <c r="B5616">
        <v>803403</v>
      </c>
      <c r="C5616" t="s">
        <v>224</v>
      </c>
      <c r="D5616">
        <v>2021887</v>
      </c>
      <c r="E5616" t="s">
        <v>279</v>
      </c>
      <c r="F5616" t="s">
        <v>214</v>
      </c>
      <c r="G5616" t="s">
        <v>215</v>
      </c>
      <c r="H5616">
        <v>2</v>
      </c>
      <c r="I5616">
        <v>2018</v>
      </c>
      <c r="J5616">
        <v>1</v>
      </c>
      <c r="L5616">
        <v>23105443</v>
      </c>
      <c r="M5616">
        <v>4.7</v>
      </c>
      <c r="P5616" s="29">
        <f t="shared" si="231"/>
        <v>0.6166666666666667</v>
      </c>
    </row>
    <row r="5617" spans="1:16" hidden="1" x14ac:dyDescent="0.25">
      <c r="A5617">
        <v>193047211</v>
      </c>
      <c r="B5617">
        <v>803403</v>
      </c>
      <c r="C5617" t="s">
        <v>224</v>
      </c>
      <c r="D5617">
        <v>2021888</v>
      </c>
      <c r="E5617" t="s">
        <v>305</v>
      </c>
      <c r="F5617" t="s">
        <v>214</v>
      </c>
      <c r="G5617" t="s">
        <v>215</v>
      </c>
      <c r="H5617">
        <v>2</v>
      </c>
      <c r="I5617">
        <v>2018</v>
      </c>
      <c r="J5617">
        <v>1</v>
      </c>
      <c r="L5617">
        <v>23105439</v>
      </c>
      <c r="M5617">
        <v>4.0999999999999996</v>
      </c>
      <c r="P5617" s="29">
        <f t="shared" si="231"/>
        <v>0.51666666666666661</v>
      </c>
    </row>
    <row r="5618" spans="1:16" hidden="1" x14ac:dyDescent="0.25">
      <c r="A5618">
        <v>193047211</v>
      </c>
      <c r="B5618">
        <v>803403</v>
      </c>
      <c r="C5618" t="s">
        <v>224</v>
      </c>
      <c r="D5618">
        <v>2021898</v>
      </c>
      <c r="E5618" t="s">
        <v>262</v>
      </c>
      <c r="F5618" t="s">
        <v>214</v>
      </c>
      <c r="G5618" t="s">
        <v>215</v>
      </c>
      <c r="H5618">
        <v>2</v>
      </c>
      <c r="I5618">
        <v>2018</v>
      </c>
      <c r="J5618">
        <v>1</v>
      </c>
      <c r="L5618">
        <v>23105527</v>
      </c>
      <c r="M5618">
        <v>5.5</v>
      </c>
      <c r="P5618" s="29">
        <f t="shared" si="231"/>
        <v>0.75</v>
      </c>
    </row>
    <row r="5619" spans="1:16" hidden="1" x14ac:dyDescent="0.25">
      <c r="A5619">
        <v>193047211</v>
      </c>
      <c r="B5619">
        <v>803403</v>
      </c>
      <c r="C5619" t="s">
        <v>224</v>
      </c>
      <c r="D5619">
        <v>2021911</v>
      </c>
      <c r="E5619" t="s">
        <v>304</v>
      </c>
      <c r="F5619" t="s">
        <v>214</v>
      </c>
      <c r="G5619" t="s">
        <v>215</v>
      </c>
      <c r="H5619">
        <v>2</v>
      </c>
      <c r="I5619">
        <v>2018</v>
      </c>
      <c r="J5619">
        <v>1</v>
      </c>
      <c r="L5619">
        <v>23105438</v>
      </c>
      <c r="M5619">
        <v>4.8</v>
      </c>
      <c r="P5619" s="29">
        <f t="shared" si="231"/>
        <v>0.6333333333333333</v>
      </c>
    </row>
    <row r="5620" spans="1:16" hidden="1" x14ac:dyDescent="0.25">
      <c r="A5620">
        <v>193047211</v>
      </c>
      <c r="B5620">
        <v>803403</v>
      </c>
      <c r="C5620" t="s">
        <v>224</v>
      </c>
      <c r="D5620">
        <v>2027151</v>
      </c>
      <c r="E5620" t="s">
        <v>322</v>
      </c>
      <c r="F5620" t="s">
        <v>320</v>
      </c>
      <c r="G5620" t="s">
        <v>321</v>
      </c>
      <c r="H5620">
        <v>2</v>
      </c>
      <c r="I5620">
        <v>2018</v>
      </c>
      <c r="J5620">
        <v>1</v>
      </c>
      <c r="L5620">
        <v>23105501</v>
      </c>
      <c r="M5620">
        <v>5.8</v>
      </c>
      <c r="P5620" s="29">
        <f t="shared" si="231"/>
        <v>0.79999999999999993</v>
      </c>
    </row>
    <row r="5621" spans="1:16" hidden="1" x14ac:dyDescent="0.25">
      <c r="A5621">
        <v>193047211</v>
      </c>
      <c r="B5621">
        <v>803403</v>
      </c>
      <c r="C5621" t="s">
        <v>224</v>
      </c>
      <c r="D5621">
        <v>2004765</v>
      </c>
      <c r="E5621" t="s">
        <v>284</v>
      </c>
      <c r="F5621" t="s">
        <v>214</v>
      </c>
      <c r="G5621" t="s">
        <v>215</v>
      </c>
      <c r="H5621">
        <v>4</v>
      </c>
      <c r="I5621">
        <v>2018</v>
      </c>
      <c r="J5621">
        <v>1</v>
      </c>
      <c r="L5621">
        <v>23105579</v>
      </c>
      <c r="P5621" s="29" t="str">
        <f t="shared" si="231"/>
        <v>DRP</v>
      </c>
    </row>
    <row r="5622" spans="1:16" hidden="1" x14ac:dyDescent="0.25">
      <c r="A5622">
        <v>193047211</v>
      </c>
      <c r="B5622">
        <v>803403</v>
      </c>
      <c r="C5622" t="s">
        <v>224</v>
      </c>
      <c r="D5622">
        <v>2004769</v>
      </c>
      <c r="E5622" t="s">
        <v>307</v>
      </c>
      <c r="F5622" t="s">
        <v>214</v>
      </c>
      <c r="G5622" t="s">
        <v>215</v>
      </c>
      <c r="H5622">
        <v>4</v>
      </c>
      <c r="I5622">
        <v>2018</v>
      </c>
      <c r="J5622">
        <v>1</v>
      </c>
      <c r="L5622">
        <v>23105532</v>
      </c>
      <c r="P5622" s="29" t="str">
        <f t="shared" si="231"/>
        <v>DRP</v>
      </c>
    </row>
    <row r="5623" spans="1:16" hidden="1" x14ac:dyDescent="0.25">
      <c r="A5623">
        <v>193047211</v>
      </c>
      <c r="B5623">
        <v>803403</v>
      </c>
      <c r="C5623" t="s">
        <v>224</v>
      </c>
      <c r="D5623">
        <v>2004686</v>
      </c>
      <c r="E5623" t="s">
        <v>277</v>
      </c>
      <c r="F5623" t="s">
        <v>214</v>
      </c>
      <c r="G5623" t="s">
        <v>215</v>
      </c>
      <c r="H5623">
        <v>4</v>
      </c>
      <c r="I5623">
        <v>2018</v>
      </c>
      <c r="J5623">
        <v>2</v>
      </c>
      <c r="L5623">
        <v>23113942</v>
      </c>
      <c r="P5623" s="29" t="str">
        <f t="shared" si="231"/>
        <v>DRP</v>
      </c>
    </row>
    <row r="5624" spans="1:16" hidden="1" x14ac:dyDescent="0.25">
      <c r="A5624">
        <v>193047211</v>
      </c>
      <c r="B5624">
        <v>803403</v>
      </c>
      <c r="C5624" t="s">
        <v>224</v>
      </c>
      <c r="D5624">
        <v>2019326</v>
      </c>
      <c r="E5624" t="s">
        <v>248</v>
      </c>
      <c r="F5624" t="s">
        <v>214</v>
      </c>
      <c r="G5624" t="s">
        <v>215</v>
      </c>
      <c r="H5624">
        <v>4</v>
      </c>
      <c r="I5624">
        <v>2018</v>
      </c>
      <c r="J5624">
        <v>2</v>
      </c>
      <c r="L5624">
        <v>23112881</v>
      </c>
      <c r="P5624" s="29" t="str">
        <f t="shared" si="231"/>
        <v>DRP</v>
      </c>
    </row>
    <row r="5625" spans="1:16" hidden="1" x14ac:dyDescent="0.25">
      <c r="A5625">
        <v>193047211</v>
      </c>
      <c r="B5625">
        <v>803403</v>
      </c>
      <c r="C5625" t="s">
        <v>224</v>
      </c>
      <c r="D5625">
        <v>2021883</v>
      </c>
      <c r="E5625" t="s">
        <v>310</v>
      </c>
      <c r="F5625" t="s">
        <v>214</v>
      </c>
      <c r="G5625" t="s">
        <v>215</v>
      </c>
      <c r="H5625">
        <v>4</v>
      </c>
      <c r="I5625">
        <v>2018</v>
      </c>
      <c r="J5625">
        <v>2</v>
      </c>
      <c r="L5625">
        <v>23113944</v>
      </c>
      <c r="P5625" s="29" t="str">
        <f t="shared" si="231"/>
        <v>DRP</v>
      </c>
    </row>
    <row r="5626" spans="1:16" hidden="1" x14ac:dyDescent="0.25">
      <c r="A5626">
        <v>193047211</v>
      </c>
      <c r="B5626">
        <v>803403</v>
      </c>
      <c r="C5626" t="s">
        <v>224</v>
      </c>
      <c r="D5626">
        <v>2021883</v>
      </c>
      <c r="E5626" t="s">
        <v>310</v>
      </c>
      <c r="F5626" t="s">
        <v>214</v>
      </c>
      <c r="G5626" t="s">
        <v>215</v>
      </c>
      <c r="H5626">
        <v>2</v>
      </c>
      <c r="I5626">
        <v>2018</v>
      </c>
      <c r="J5626">
        <v>2</v>
      </c>
      <c r="L5626">
        <v>23113944</v>
      </c>
      <c r="M5626">
        <v>5</v>
      </c>
      <c r="P5626" s="29">
        <f t="shared" si="231"/>
        <v>0.66666666666666663</v>
      </c>
    </row>
    <row r="5627" spans="1:16" hidden="1" x14ac:dyDescent="0.25">
      <c r="A5627">
        <v>193047211</v>
      </c>
      <c r="B5627">
        <v>803403</v>
      </c>
      <c r="C5627" t="s">
        <v>224</v>
      </c>
      <c r="D5627">
        <v>2021913</v>
      </c>
      <c r="E5627" t="s">
        <v>300</v>
      </c>
      <c r="F5627" t="s">
        <v>214</v>
      </c>
      <c r="G5627" t="s">
        <v>215</v>
      </c>
      <c r="H5627">
        <v>2</v>
      </c>
      <c r="I5627">
        <v>2018</v>
      </c>
      <c r="J5627">
        <v>2</v>
      </c>
      <c r="L5627">
        <v>23113975</v>
      </c>
      <c r="M5627">
        <v>5.3</v>
      </c>
      <c r="P5627" s="29">
        <f t="shared" si="231"/>
        <v>0.71666666666666667</v>
      </c>
    </row>
    <row r="5628" spans="1:16" hidden="1" x14ac:dyDescent="0.25">
      <c r="A5628">
        <v>193047211</v>
      </c>
      <c r="B5628">
        <v>803403</v>
      </c>
      <c r="C5628" t="s">
        <v>224</v>
      </c>
      <c r="D5628">
        <v>2021893</v>
      </c>
      <c r="E5628" t="s">
        <v>312</v>
      </c>
      <c r="F5628" t="s">
        <v>214</v>
      </c>
      <c r="G5628" t="s">
        <v>215</v>
      </c>
      <c r="H5628">
        <v>2</v>
      </c>
      <c r="I5628">
        <v>2018</v>
      </c>
      <c r="J5628">
        <v>2</v>
      </c>
      <c r="L5628">
        <v>23113976</v>
      </c>
      <c r="M5628">
        <v>5.5</v>
      </c>
      <c r="P5628" s="29">
        <f t="shared" si="231"/>
        <v>0.75</v>
      </c>
    </row>
    <row r="5629" spans="1:16" hidden="1" x14ac:dyDescent="0.25">
      <c r="A5629">
        <v>193047211</v>
      </c>
      <c r="B5629">
        <v>803403</v>
      </c>
      <c r="C5629" t="s">
        <v>224</v>
      </c>
      <c r="D5629">
        <v>2021890</v>
      </c>
      <c r="E5629" t="s">
        <v>303</v>
      </c>
      <c r="F5629" t="s">
        <v>214</v>
      </c>
      <c r="G5629" t="s">
        <v>215</v>
      </c>
      <c r="H5629">
        <v>2</v>
      </c>
      <c r="I5629">
        <v>2018</v>
      </c>
      <c r="J5629">
        <v>2</v>
      </c>
      <c r="L5629">
        <v>23113977</v>
      </c>
      <c r="M5629">
        <v>6.3</v>
      </c>
      <c r="P5629" s="29">
        <f t="shared" si="231"/>
        <v>0.8833333333333333</v>
      </c>
    </row>
    <row r="5630" spans="1:16" hidden="1" x14ac:dyDescent="0.25">
      <c r="A5630">
        <v>193047211</v>
      </c>
      <c r="B5630">
        <v>803403</v>
      </c>
      <c r="C5630" t="s">
        <v>224</v>
      </c>
      <c r="D5630">
        <v>2021889</v>
      </c>
      <c r="E5630" t="s">
        <v>311</v>
      </c>
      <c r="F5630" t="s">
        <v>214</v>
      </c>
      <c r="G5630" t="s">
        <v>215</v>
      </c>
      <c r="H5630">
        <v>2</v>
      </c>
      <c r="I5630">
        <v>2018</v>
      </c>
      <c r="J5630">
        <v>2</v>
      </c>
      <c r="L5630">
        <v>23113949</v>
      </c>
      <c r="M5630">
        <v>4.3</v>
      </c>
      <c r="P5630" s="29">
        <f t="shared" si="231"/>
        <v>0.54999999999999993</v>
      </c>
    </row>
    <row r="5631" spans="1:16" hidden="1" x14ac:dyDescent="0.25">
      <c r="A5631">
        <v>193047211</v>
      </c>
      <c r="B5631">
        <v>803403</v>
      </c>
      <c r="C5631" t="s">
        <v>224</v>
      </c>
      <c r="D5631">
        <v>2021884</v>
      </c>
      <c r="E5631" t="s">
        <v>302</v>
      </c>
      <c r="F5631" t="s">
        <v>214</v>
      </c>
      <c r="G5631" t="s">
        <v>215</v>
      </c>
      <c r="H5631">
        <v>2</v>
      </c>
      <c r="I5631">
        <v>2018</v>
      </c>
      <c r="J5631">
        <v>2</v>
      </c>
      <c r="L5631">
        <v>23113928</v>
      </c>
      <c r="M5631">
        <v>5.3</v>
      </c>
      <c r="P5631" s="29">
        <f t="shared" si="231"/>
        <v>0.71666666666666667</v>
      </c>
    </row>
    <row r="5632" spans="1:16" hidden="1" x14ac:dyDescent="0.25">
      <c r="A5632">
        <v>193047211</v>
      </c>
      <c r="B5632">
        <v>803403</v>
      </c>
      <c r="C5632" t="s">
        <v>224</v>
      </c>
      <c r="D5632">
        <v>2004686</v>
      </c>
      <c r="E5632" t="s">
        <v>277</v>
      </c>
      <c r="F5632" t="s">
        <v>214</v>
      </c>
      <c r="G5632" t="s">
        <v>215</v>
      </c>
      <c r="H5632">
        <v>2</v>
      </c>
      <c r="I5632">
        <v>2018</v>
      </c>
      <c r="J5632">
        <v>2</v>
      </c>
      <c r="L5632">
        <v>23113942</v>
      </c>
      <c r="M5632">
        <v>5</v>
      </c>
      <c r="P5632" s="29">
        <f t="shared" si="231"/>
        <v>0.66666666666666663</v>
      </c>
    </row>
    <row r="5633" spans="1:16" hidden="1" x14ac:dyDescent="0.25">
      <c r="A5633">
        <v>193047211</v>
      </c>
      <c r="B5633">
        <v>803403</v>
      </c>
      <c r="C5633" t="s">
        <v>224</v>
      </c>
      <c r="D5633">
        <v>2021904</v>
      </c>
      <c r="E5633" t="s">
        <v>286</v>
      </c>
      <c r="F5633" t="s">
        <v>214</v>
      </c>
      <c r="G5633" t="s">
        <v>215</v>
      </c>
      <c r="H5633">
        <v>2</v>
      </c>
      <c r="I5633">
        <v>2019</v>
      </c>
      <c r="J5633">
        <v>1</v>
      </c>
      <c r="M5633">
        <v>5.4</v>
      </c>
      <c r="P5633" s="29">
        <f t="shared" si="231"/>
        <v>0.73333333333333339</v>
      </c>
    </row>
    <row r="5634" spans="1:16" hidden="1" x14ac:dyDescent="0.25">
      <c r="A5634">
        <v>193047211</v>
      </c>
      <c r="B5634">
        <v>803403</v>
      </c>
      <c r="C5634" t="s">
        <v>224</v>
      </c>
      <c r="D5634">
        <v>2021902</v>
      </c>
      <c r="E5634" t="s">
        <v>254</v>
      </c>
      <c r="F5634" t="s">
        <v>214</v>
      </c>
      <c r="G5634" t="s">
        <v>215</v>
      </c>
      <c r="H5634">
        <v>2</v>
      </c>
      <c r="I5634">
        <v>2019</v>
      </c>
      <c r="J5634">
        <v>1</v>
      </c>
      <c r="L5634">
        <v>23123986</v>
      </c>
      <c r="M5634">
        <v>5.6</v>
      </c>
      <c r="P5634" s="29">
        <f t="shared" si="231"/>
        <v>0.76666666666666661</v>
      </c>
    </row>
    <row r="5635" spans="1:16" hidden="1" x14ac:dyDescent="0.25">
      <c r="A5635">
        <v>193047211</v>
      </c>
      <c r="B5635">
        <v>803403</v>
      </c>
      <c r="C5635" t="s">
        <v>224</v>
      </c>
      <c r="D5635">
        <v>2021909</v>
      </c>
      <c r="E5635" t="s">
        <v>283</v>
      </c>
      <c r="F5635" t="s">
        <v>214</v>
      </c>
      <c r="G5635" t="s">
        <v>215</v>
      </c>
      <c r="H5635">
        <v>2</v>
      </c>
      <c r="I5635">
        <v>2019</v>
      </c>
      <c r="J5635">
        <v>1</v>
      </c>
      <c r="L5635">
        <v>23120645</v>
      </c>
      <c r="M5635">
        <v>5.2</v>
      </c>
      <c r="P5635" s="29">
        <f t="shared" si="231"/>
        <v>0.70000000000000007</v>
      </c>
    </row>
    <row r="5636" spans="1:16" hidden="1" x14ac:dyDescent="0.25">
      <c r="A5636">
        <v>193047211</v>
      </c>
      <c r="B5636">
        <v>803403</v>
      </c>
      <c r="C5636" t="s">
        <v>224</v>
      </c>
      <c r="D5636">
        <v>2004765</v>
      </c>
      <c r="E5636" t="s">
        <v>284</v>
      </c>
      <c r="F5636" t="s">
        <v>214</v>
      </c>
      <c r="G5636" t="s">
        <v>215</v>
      </c>
      <c r="H5636">
        <v>2</v>
      </c>
      <c r="I5636">
        <v>2019</v>
      </c>
      <c r="J5636">
        <v>1</v>
      </c>
      <c r="L5636">
        <v>23120647</v>
      </c>
      <c r="M5636">
        <v>5.9</v>
      </c>
      <c r="P5636" s="29">
        <f t="shared" si="231"/>
        <v>0.81666666666666676</v>
      </c>
    </row>
    <row r="5637" spans="1:16" hidden="1" x14ac:dyDescent="0.25">
      <c r="A5637">
        <v>193047211</v>
      </c>
      <c r="B5637">
        <v>803403</v>
      </c>
      <c r="C5637" t="s">
        <v>224</v>
      </c>
      <c r="D5637">
        <v>2019326</v>
      </c>
      <c r="E5637" t="s">
        <v>248</v>
      </c>
      <c r="F5637" t="s">
        <v>214</v>
      </c>
      <c r="G5637" t="s">
        <v>215</v>
      </c>
      <c r="H5637">
        <v>2</v>
      </c>
      <c r="I5637">
        <v>2019</v>
      </c>
      <c r="J5637">
        <v>1</v>
      </c>
      <c r="L5637">
        <v>23119858</v>
      </c>
      <c r="M5637">
        <v>6.1</v>
      </c>
      <c r="P5637" s="29">
        <f t="shared" si="231"/>
        <v>0.85</v>
      </c>
    </row>
    <row r="5638" spans="1:16" hidden="1" x14ac:dyDescent="0.25">
      <c r="A5638">
        <v>193047211</v>
      </c>
      <c r="B5638">
        <v>803403</v>
      </c>
      <c r="C5638" t="s">
        <v>224</v>
      </c>
      <c r="D5638">
        <v>2021895</v>
      </c>
      <c r="E5638" t="s">
        <v>291</v>
      </c>
      <c r="F5638" t="s">
        <v>214</v>
      </c>
      <c r="G5638" t="s">
        <v>215</v>
      </c>
      <c r="H5638">
        <v>2</v>
      </c>
      <c r="I5638">
        <v>2019</v>
      </c>
      <c r="J5638">
        <v>1</v>
      </c>
      <c r="L5638">
        <v>23120642</v>
      </c>
      <c r="M5638">
        <v>6.1</v>
      </c>
      <c r="P5638" s="29">
        <f t="shared" si="231"/>
        <v>0.85</v>
      </c>
    </row>
    <row r="5639" spans="1:16" hidden="1" x14ac:dyDescent="0.25">
      <c r="A5639">
        <v>193047211</v>
      </c>
      <c r="B5639">
        <v>803403</v>
      </c>
      <c r="C5639" t="s">
        <v>224</v>
      </c>
      <c r="D5639">
        <v>2004769</v>
      </c>
      <c r="E5639" t="s">
        <v>307</v>
      </c>
      <c r="F5639" t="s">
        <v>214</v>
      </c>
      <c r="G5639" t="s">
        <v>215</v>
      </c>
      <c r="H5639">
        <v>2</v>
      </c>
      <c r="I5639">
        <v>2019</v>
      </c>
      <c r="J5639">
        <v>1</v>
      </c>
      <c r="L5639">
        <v>23123989</v>
      </c>
      <c r="M5639">
        <v>4.7</v>
      </c>
      <c r="P5639" s="29">
        <f t="shared" si="231"/>
        <v>0.6166666666666667</v>
      </c>
    </row>
    <row r="5640" spans="1:16" hidden="1" x14ac:dyDescent="0.25">
      <c r="A5640">
        <v>193047211</v>
      </c>
      <c r="B5640">
        <v>803403</v>
      </c>
      <c r="C5640" t="s">
        <v>224</v>
      </c>
      <c r="D5640">
        <v>2021912</v>
      </c>
      <c r="E5640" t="s">
        <v>306</v>
      </c>
      <c r="F5640" t="s">
        <v>214</v>
      </c>
      <c r="G5640" t="s">
        <v>215</v>
      </c>
      <c r="H5640">
        <v>2</v>
      </c>
      <c r="I5640">
        <v>2019</v>
      </c>
      <c r="J5640">
        <v>1</v>
      </c>
      <c r="L5640">
        <v>23123987</v>
      </c>
      <c r="M5640">
        <v>5.7</v>
      </c>
      <c r="P5640" s="29">
        <f t="shared" si="231"/>
        <v>0.78333333333333333</v>
      </c>
    </row>
    <row r="5641" spans="1:16" hidden="1" x14ac:dyDescent="0.25">
      <c r="A5641">
        <v>193047211</v>
      </c>
      <c r="B5641">
        <v>803403</v>
      </c>
      <c r="C5641" t="s">
        <v>224</v>
      </c>
      <c r="D5641">
        <v>2021905</v>
      </c>
      <c r="E5641" t="s">
        <v>308</v>
      </c>
      <c r="F5641" t="s">
        <v>214</v>
      </c>
      <c r="G5641" t="s">
        <v>215</v>
      </c>
      <c r="H5641">
        <v>2</v>
      </c>
      <c r="I5641">
        <v>2019</v>
      </c>
      <c r="J5641">
        <v>1</v>
      </c>
      <c r="M5641">
        <v>6.1</v>
      </c>
      <c r="P5641" s="29">
        <f t="shared" ref="P5641:P5647" si="232">IF(AND(ISNUMBER(M5641),H5641&lt;&gt;4),(M5641-1)/6,IF(H5641=4,"DRP",IF(AND(H5641=3,M5641="NA"),"BAD",IF(AND(H5641=2),"CVL",IF(AND(H5641=1,ISBLANK(M5641)),"NULL","UNK")))))</f>
        <v>0.85</v>
      </c>
    </row>
    <row r="5642" spans="1:16" hidden="1" x14ac:dyDescent="0.25">
      <c r="A5642">
        <v>193047211</v>
      </c>
      <c r="B5642">
        <v>803403</v>
      </c>
      <c r="C5642" t="s">
        <v>224</v>
      </c>
      <c r="D5642">
        <v>2004693</v>
      </c>
      <c r="E5642" t="s">
        <v>309</v>
      </c>
      <c r="F5642" t="s">
        <v>214</v>
      </c>
      <c r="G5642" t="s">
        <v>215</v>
      </c>
      <c r="H5642">
        <v>1</v>
      </c>
      <c r="I5642">
        <v>2019</v>
      </c>
      <c r="J5642">
        <v>2</v>
      </c>
      <c r="L5642">
        <v>23129124</v>
      </c>
      <c r="P5642" s="29" t="str">
        <f t="shared" si="232"/>
        <v>NULL</v>
      </c>
    </row>
    <row r="5643" spans="1:16" hidden="1" x14ac:dyDescent="0.25">
      <c r="A5643">
        <v>193047211</v>
      </c>
      <c r="B5643">
        <v>803403</v>
      </c>
      <c r="C5643" t="s">
        <v>224</v>
      </c>
      <c r="D5643">
        <v>2019327</v>
      </c>
      <c r="E5643" t="s">
        <v>247</v>
      </c>
      <c r="F5643" t="s">
        <v>214</v>
      </c>
      <c r="G5643" t="s">
        <v>215</v>
      </c>
      <c r="H5643">
        <v>1</v>
      </c>
      <c r="I5643">
        <v>2019</v>
      </c>
      <c r="J5643">
        <v>2</v>
      </c>
      <c r="L5643">
        <v>23127799</v>
      </c>
      <c r="P5643" s="29" t="str">
        <f t="shared" si="232"/>
        <v>NULL</v>
      </c>
    </row>
    <row r="5644" spans="1:16" hidden="1" x14ac:dyDescent="0.25">
      <c r="A5644">
        <v>193047211</v>
      </c>
      <c r="B5644">
        <v>803403</v>
      </c>
      <c r="C5644" t="s">
        <v>224</v>
      </c>
      <c r="D5644">
        <v>2021882</v>
      </c>
      <c r="E5644" t="s">
        <v>314</v>
      </c>
      <c r="F5644" t="s">
        <v>214</v>
      </c>
      <c r="G5644" t="s">
        <v>215</v>
      </c>
      <c r="H5644">
        <v>1</v>
      </c>
      <c r="I5644">
        <v>2019</v>
      </c>
      <c r="J5644">
        <v>2</v>
      </c>
      <c r="L5644">
        <v>23129127</v>
      </c>
      <c r="P5644" s="29" t="str">
        <f t="shared" si="232"/>
        <v>NULL</v>
      </c>
    </row>
    <row r="5645" spans="1:16" hidden="1" x14ac:dyDescent="0.25">
      <c r="A5645">
        <v>193047211</v>
      </c>
      <c r="B5645">
        <v>803403</v>
      </c>
      <c r="C5645" t="s">
        <v>224</v>
      </c>
      <c r="D5645">
        <v>2021894</v>
      </c>
      <c r="E5645" t="s">
        <v>278</v>
      </c>
      <c r="F5645" t="s">
        <v>214</v>
      </c>
      <c r="G5645" t="s">
        <v>215</v>
      </c>
      <c r="H5645">
        <v>1</v>
      </c>
      <c r="I5645">
        <v>2019</v>
      </c>
      <c r="J5645">
        <v>2</v>
      </c>
      <c r="L5645">
        <v>23129135</v>
      </c>
      <c r="P5645" s="29" t="str">
        <f t="shared" si="232"/>
        <v>NULL</v>
      </c>
    </row>
    <row r="5646" spans="1:16" hidden="1" x14ac:dyDescent="0.25">
      <c r="A5646">
        <v>193047211</v>
      </c>
      <c r="B5646">
        <v>803403</v>
      </c>
      <c r="C5646" t="s">
        <v>224</v>
      </c>
      <c r="D5646">
        <v>2021914</v>
      </c>
      <c r="E5646" t="s">
        <v>313</v>
      </c>
      <c r="F5646" t="s">
        <v>214</v>
      </c>
      <c r="G5646" t="s">
        <v>215</v>
      </c>
      <c r="H5646">
        <v>1</v>
      </c>
      <c r="I5646">
        <v>2019</v>
      </c>
      <c r="J5646">
        <v>2</v>
      </c>
      <c r="L5646">
        <v>23129133</v>
      </c>
      <c r="P5646" s="29" t="str">
        <f t="shared" si="232"/>
        <v>NULL</v>
      </c>
    </row>
    <row r="5647" spans="1:16" hidden="1" x14ac:dyDescent="0.25">
      <c r="A5647">
        <v>193047211</v>
      </c>
      <c r="B5647">
        <v>803403</v>
      </c>
      <c r="C5647" t="s">
        <v>224</v>
      </c>
      <c r="D5647">
        <v>2021910</v>
      </c>
      <c r="E5647" t="s">
        <v>285</v>
      </c>
      <c r="F5647" t="s">
        <v>214</v>
      </c>
      <c r="G5647" t="s">
        <v>215</v>
      </c>
      <c r="H5647">
        <v>1</v>
      </c>
      <c r="I5647">
        <v>2019</v>
      </c>
      <c r="J5647">
        <v>2</v>
      </c>
      <c r="L5647">
        <v>23129130</v>
      </c>
      <c r="P5647" s="29" t="str">
        <f t="shared" si="232"/>
        <v>NULL</v>
      </c>
    </row>
    <row r="5648" spans="1:16" hidden="1" x14ac:dyDescent="0.25">
      <c r="A5648">
        <v>193062407</v>
      </c>
      <c r="B5648">
        <v>803403</v>
      </c>
      <c r="C5648" t="s">
        <v>224</v>
      </c>
      <c r="D5648">
        <v>2005108</v>
      </c>
      <c r="E5648" t="s">
        <v>217</v>
      </c>
      <c r="F5648" t="s">
        <v>214</v>
      </c>
      <c r="G5648" t="s">
        <v>215</v>
      </c>
      <c r="H5648">
        <v>3</v>
      </c>
      <c r="I5648">
        <v>2015</v>
      </c>
      <c r="J5648">
        <v>1</v>
      </c>
      <c r="L5648">
        <v>23065086</v>
      </c>
      <c r="M5648">
        <v>3.7</v>
      </c>
      <c r="P5648" s="29">
        <f t="shared" ref="P5648:P5659" si="233">IF(AND(ISNUMBER(M5648),H5648&lt;&gt;4,N5648&lt;&gt;"X"),(M5648-1)/6,IF(H5648=4,"DRP",IF(AND(H5648=3,M5648="NA"),"BAD",IF(AND(H5648=2),"CVL",IF(AND(H5648=1,ISBLANK(M5648)),"NULL","UNK")))))</f>
        <v>0.45</v>
      </c>
    </row>
    <row r="5649" spans="1:16" hidden="1" x14ac:dyDescent="0.25">
      <c r="A5649">
        <v>193062407</v>
      </c>
      <c r="B5649">
        <v>803403</v>
      </c>
      <c r="C5649" t="s">
        <v>224</v>
      </c>
      <c r="D5649">
        <v>2005111</v>
      </c>
      <c r="E5649" t="s">
        <v>218</v>
      </c>
      <c r="F5649" t="s">
        <v>214</v>
      </c>
      <c r="G5649" t="s">
        <v>215</v>
      </c>
      <c r="H5649">
        <v>3</v>
      </c>
      <c r="I5649">
        <v>2015</v>
      </c>
      <c r="J5649">
        <v>1</v>
      </c>
      <c r="L5649">
        <v>23065095</v>
      </c>
      <c r="M5649">
        <v>3.3</v>
      </c>
      <c r="P5649" s="29">
        <f t="shared" si="233"/>
        <v>0.3833333333333333</v>
      </c>
    </row>
    <row r="5650" spans="1:16" hidden="1" x14ac:dyDescent="0.25">
      <c r="A5650">
        <v>193062407</v>
      </c>
      <c r="B5650">
        <v>803403</v>
      </c>
      <c r="C5650" t="s">
        <v>224</v>
      </c>
      <c r="D5650">
        <v>2021879</v>
      </c>
      <c r="E5650" t="s">
        <v>219</v>
      </c>
      <c r="F5650" t="s">
        <v>214</v>
      </c>
      <c r="G5650" t="s">
        <v>215</v>
      </c>
      <c r="H5650">
        <v>3</v>
      </c>
      <c r="I5650">
        <v>2015</v>
      </c>
      <c r="J5650">
        <v>1</v>
      </c>
      <c r="L5650">
        <v>23065089</v>
      </c>
      <c r="M5650">
        <v>3.4</v>
      </c>
      <c r="P5650" s="29">
        <f t="shared" si="233"/>
        <v>0.39999999999999997</v>
      </c>
    </row>
    <row r="5651" spans="1:16" hidden="1" x14ac:dyDescent="0.25">
      <c r="A5651">
        <v>193062407</v>
      </c>
      <c r="B5651">
        <v>803403</v>
      </c>
      <c r="C5651" t="s">
        <v>224</v>
      </c>
      <c r="D5651">
        <v>2021900</v>
      </c>
      <c r="E5651" t="s">
        <v>216</v>
      </c>
      <c r="F5651" t="s">
        <v>214</v>
      </c>
      <c r="G5651" t="s">
        <v>215</v>
      </c>
      <c r="H5651">
        <v>2</v>
      </c>
      <c r="I5651">
        <v>2015</v>
      </c>
      <c r="J5651">
        <v>1</v>
      </c>
      <c r="L5651">
        <v>23065093</v>
      </c>
      <c r="M5651">
        <v>4.2</v>
      </c>
      <c r="P5651" s="29">
        <f t="shared" si="233"/>
        <v>0.53333333333333333</v>
      </c>
    </row>
    <row r="5652" spans="1:16" hidden="1" x14ac:dyDescent="0.25">
      <c r="A5652">
        <v>193062407</v>
      </c>
      <c r="B5652">
        <v>803403</v>
      </c>
      <c r="C5652" t="s">
        <v>224</v>
      </c>
      <c r="D5652">
        <v>2005125</v>
      </c>
      <c r="E5652" t="s">
        <v>223</v>
      </c>
      <c r="F5652" t="s">
        <v>214</v>
      </c>
      <c r="G5652" t="s">
        <v>215</v>
      </c>
      <c r="H5652">
        <v>2</v>
      </c>
      <c r="I5652">
        <v>2015</v>
      </c>
      <c r="J5652">
        <v>1</v>
      </c>
      <c r="L5652">
        <v>23065084</v>
      </c>
      <c r="M5652">
        <v>4</v>
      </c>
      <c r="P5652" s="29">
        <f t="shared" si="233"/>
        <v>0.5</v>
      </c>
    </row>
    <row r="5653" spans="1:16" hidden="1" x14ac:dyDescent="0.25">
      <c r="A5653">
        <v>193062407</v>
      </c>
      <c r="B5653">
        <v>803403</v>
      </c>
      <c r="C5653" t="s">
        <v>224</v>
      </c>
      <c r="D5653">
        <v>2004172</v>
      </c>
      <c r="E5653" t="s">
        <v>213</v>
      </c>
      <c r="F5653" t="s">
        <v>214</v>
      </c>
      <c r="G5653" t="s">
        <v>215</v>
      </c>
      <c r="H5653">
        <v>2</v>
      </c>
      <c r="I5653">
        <v>2015</v>
      </c>
      <c r="J5653">
        <v>1</v>
      </c>
      <c r="L5653">
        <v>23067045</v>
      </c>
      <c r="M5653">
        <v>5.6</v>
      </c>
      <c r="P5653" s="29">
        <f t="shared" si="233"/>
        <v>0.76666666666666661</v>
      </c>
    </row>
    <row r="5654" spans="1:16" hidden="1" x14ac:dyDescent="0.25">
      <c r="A5654">
        <v>193062407</v>
      </c>
      <c r="B5654">
        <v>803403</v>
      </c>
      <c r="C5654" t="s">
        <v>224</v>
      </c>
      <c r="D5654">
        <v>2004183</v>
      </c>
      <c r="E5654" t="s">
        <v>244</v>
      </c>
      <c r="F5654" t="s">
        <v>214</v>
      </c>
      <c r="G5654" t="s">
        <v>215</v>
      </c>
      <c r="H5654">
        <v>2</v>
      </c>
      <c r="I5654">
        <v>2015</v>
      </c>
      <c r="J5654">
        <v>2</v>
      </c>
      <c r="L5654">
        <v>23072789</v>
      </c>
      <c r="M5654">
        <v>5.7</v>
      </c>
      <c r="P5654" s="29">
        <f t="shared" si="233"/>
        <v>0.78333333333333333</v>
      </c>
    </row>
    <row r="5655" spans="1:16" hidden="1" x14ac:dyDescent="0.25">
      <c r="A5655">
        <v>193062407</v>
      </c>
      <c r="B5655">
        <v>803403</v>
      </c>
      <c r="C5655" t="s">
        <v>224</v>
      </c>
      <c r="D5655">
        <v>2004186</v>
      </c>
      <c r="E5655" t="s">
        <v>229</v>
      </c>
      <c r="F5655" t="s">
        <v>214</v>
      </c>
      <c r="G5655" t="s">
        <v>215</v>
      </c>
      <c r="H5655">
        <v>2</v>
      </c>
      <c r="I5655">
        <v>2015</v>
      </c>
      <c r="J5655">
        <v>2</v>
      </c>
      <c r="L5655">
        <v>23072879</v>
      </c>
      <c r="M5655">
        <v>6.1</v>
      </c>
      <c r="P5655" s="29">
        <f t="shared" si="233"/>
        <v>0.85</v>
      </c>
    </row>
    <row r="5656" spans="1:16" hidden="1" x14ac:dyDescent="0.25">
      <c r="A5656">
        <v>193062407</v>
      </c>
      <c r="B5656">
        <v>803403</v>
      </c>
      <c r="C5656" t="s">
        <v>224</v>
      </c>
      <c r="D5656">
        <v>2005124</v>
      </c>
      <c r="E5656" t="s">
        <v>220</v>
      </c>
      <c r="F5656" t="s">
        <v>214</v>
      </c>
      <c r="G5656" t="s">
        <v>215</v>
      </c>
      <c r="H5656">
        <v>2</v>
      </c>
      <c r="I5656">
        <v>2015</v>
      </c>
      <c r="J5656">
        <v>2</v>
      </c>
      <c r="L5656">
        <v>23072066</v>
      </c>
      <c r="M5656">
        <v>6.1</v>
      </c>
      <c r="P5656" s="29">
        <f t="shared" si="233"/>
        <v>0.85</v>
      </c>
    </row>
    <row r="5657" spans="1:16" hidden="1" x14ac:dyDescent="0.25">
      <c r="A5657">
        <v>193062407</v>
      </c>
      <c r="B5657">
        <v>803403</v>
      </c>
      <c r="C5657" t="s">
        <v>224</v>
      </c>
      <c r="D5657">
        <v>2021994</v>
      </c>
      <c r="E5657" t="s">
        <v>298</v>
      </c>
      <c r="F5657" t="s">
        <v>214</v>
      </c>
      <c r="G5657" t="s">
        <v>215</v>
      </c>
      <c r="H5657">
        <v>2</v>
      </c>
      <c r="I5657">
        <v>2015</v>
      </c>
      <c r="J5657">
        <v>2</v>
      </c>
      <c r="L5657">
        <v>23072067</v>
      </c>
      <c r="M5657">
        <v>5.0999999999999996</v>
      </c>
      <c r="P5657" s="29">
        <f t="shared" si="233"/>
        <v>0.68333333333333324</v>
      </c>
    </row>
    <row r="5658" spans="1:16" hidden="1" x14ac:dyDescent="0.25">
      <c r="A5658">
        <v>193062407</v>
      </c>
      <c r="B5658">
        <v>803403</v>
      </c>
      <c r="C5658" t="s">
        <v>224</v>
      </c>
      <c r="D5658">
        <v>2005108</v>
      </c>
      <c r="E5658" t="s">
        <v>217</v>
      </c>
      <c r="F5658" t="s">
        <v>214</v>
      </c>
      <c r="G5658" t="s">
        <v>215</v>
      </c>
      <c r="H5658">
        <v>2</v>
      </c>
      <c r="I5658">
        <v>2015</v>
      </c>
      <c r="J5658">
        <v>2</v>
      </c>
      <c r="L5658">
        <v>23072062</v>
      </c>
      <c r="M5658">
        <v>5.0999999999999996</v>
      </c>
      <c r="P5658" s="29">
        <f t="shared" si="233"/>
        <v>0.68333333333333324</v>
      </c>
    </row>
    <row r="5659" spans="1:16" hidden="1" x14ac:dyDescent="0.25">
      <c r="A5659">
        <v>193062407</v>
      </c>
      <c r="B5659">
        <v>803403</v>
      </c>
      <c r="C5659" t="s">
        <v>224</v>
      </c>
      <c r="D5659">
        <v>2021879</v>
      </c>
      <c r="E5659" t="s">
        <v>219</v>
      </c>
      <c r="F5659" t="s">
        <v>214</v>
      </c>
      <c r="G5659" t="s">
        <v>215</v>
      </c>
      <c r="H5659">
        <v>2</v>
      </c>
      <c r="I5659">
        <v>2015</v>
      </c>
      <c r="J5659">
        <v>2</v>
      </c>
      <c r="L5659">
        <v>23072061</v>
      </c>
      <c r="M5659">
        <v>5</v>
      </c>
      <c r="P5659" s="29">
        <f t="shared" si="233"/>
        <v>0.66666666666666663</v>
      </c>
    </row>
    <row r="5660" spans="1:16" hidden="1" x14ac:dyDescent="0.25">
      <c r="A5660">
        <v>193062407</v>
      </c>
      <c r="B5660">
        <v>803403</v>
      </c>
      <c r="C5660" t="s">
        <v>224</v>
      </c>
      <c r="D5660">
        <v>2005111</v>
      </c>
      <c r="E5660" t="s">
        <v>218</v>
      </c>
      <c r="F5660" t="s">
        <v>214</v>
      </c>
      <c r="G5660" t="s">
        <v>215</v>
      </c>
      <c r="H5660">
        <v>2</v>
      </c>
      <c r="I5660">
        <v>2016</v>
      </c>
      <c r="J5660">
        <v>1</v>
      </c>
      <c r="L5660">
        <v>23078557</v>
      </c>
      <c r="M5660">
        <v>5.3</v>
      </c>
      <c r="P5660" s="29">
        <f t="shared" ref="P5660:P5703" si="234">IF(AND(ISNUMBER(M5660),H5660&lt;&gt;4),(M5660-1)/6,IF(H5660=4,"DRP",IF(AND(H5660=3,M5660="NA"),"BAD",IF(AND(H5660=2),"CVL",IF(AND(H5660=1,ISBLANK(M5660)),"NULL","UNK")))))</f>
        <v>0.71666666666666667</v>
      </c>
    </row>
    <row r="5661" spans="1:16" hidden="1" x14ac:dyDescent="0.25">
      <c r="A5661">
        <v>193062407</v>
      </c>
      <c r="B5661">
        <v>803403</v>
      </c>
      <c r="C5661" t="s">
        <v>224</v>
      </c>
      <c r="D5661">
        <v>2021880</v>
      </c>
      <c r="E5661" t="s">
        <v>242</v>
      </c>
      <c r="F5661" t="s">
        <v>214</v>
      </c>
      <c r="G5661" t="s">
        <v>215</v>
      </c>
      <c r="H5661">
        <v>2</v>
      </c>
      <c r="I5661">
        <v>2016</v>
      </c>
      <c r="J5661">
        <v>1</v>
      </c>
      <c r="L5661">
        <v>23082590</v>
      </c>
      <c r="M5661">
        <v>5.4</v>
      </c>
      <c r="P5661" s="29">
        <f t="shared" si="234"/>
        <v>0.73333333333333339</v>
      </c>
    </row>
    <row r="5662" spans="1:16" hidden="1" x14ac:dyDescent="0.25">
      <c r="A5662">
        <v>193062407</v>
      </c>
      <c r="B5662">
        <v>803403</v>
      </c>
      <c r="C5662" t="s">
        <v>224</v>
      </c>
      <c r="D5662">
        <v>2019324</v>
      </c>
      <c r="E5662" t="s">
        <v>236</v>
      </c>
      <c r="F5662" t="s">
        <v>214</v>
      </c>
      <c r="G5662" t="s">
        <v>215</v>
      </c>
      <c r="H5662">
        <v>2</v>
      </c>
      <c r="I5662">
        <v>2016</v>
      </c>
      <c r="J5662">
        <v>1</v>
      </c>
      <c r="L5662">
        <v>23077845</v>
      </c>
      <c r="M5662">
        <v>6.1</v>
      </c>
      <c r="P5662" s="29">
        <f t="shared" si="234"/>
        <v>0.85</v>
      </c>
    </row>
    <row r="5663" spans="1:16" hidden="1" x14ac:dyDescent="0.25">
      <c r="A5663">
        <v>193062407</v>
      </c>
      <c r="B5663">
        <v>803403</v>
      </c>
      <c r="C5663" t="s">
        <v>224</v>
      </c>
      <c r="D5663">
        <v>2005133</v>
      </c>
      <c r="E5663" t="s">
        <v>228</v>
      </c>
      <c r="F5663" t="s">
        <v>214</v>
      </c>
      <c r="G5663" t="s">
        <v>215</v>
      </c>
      <c r="H5663">
        <v>2</v>
      </c>
      <c r="I5663">
        <v>2016</v>
      </c>
      <c r="J5663">
        <v>1</v>
      </c>
      <c r="L5663">
        <v>23078573</v>
      </c>
      <c r="M5663">
        <v>5</v>
      </c>
      <c r="P5663" s="29">
        <f t="shared" si="234"/>
        <v>0.66666666666666663</v>
      </c>
    </row>
    <row r="5664" spans="1:16" hidden="1" x14ac:dyDescent="0.25">
      <c r="A5664">
        <v>193062407</v>
      </c>
      <c r="B5664">
        <v>803403</v>
      </c>
      <c r="C5664" t="s">
        <v>224</v>
      </c>
      <c r="D5664">
        <v>2005127</v>
      </c>
      <c r="E5664" t="s">
        <v>293</v>
      </c>
      <c r="F5664" t="s">
        <v>214</v>
      </c>
      <c r="G5664" t="s">
        <v>215</v>
      </c>
      <c r="H5664">
        <v>2</v>
      </c>
      <c r="I5664">
        <v>2016</v>
      </c>
      <c r="J5664">
        <v>1</v>
      </c>
      <c r="L5664">
        <v>23078552</v>
      </c>
      <c r="M5664">
        <v>5.5</v>
      </c>
      <c r="P5664" s="29">
        <f t="shared" si="234"/>
        <v>0.75</v>
      </c>
    </row>
    <row r="5665" spans="1:16" hidden="1" x14ac:dyDescent="0.25">
      <c r="A5665">
        <v>193062407</v>
      </c>
      <c r="B5665">
        <v>803403</v>
      </c>
      <c r="C5665" t="s">
        <v>224</v>
      </c>
      <c r="D5665">
        <v>2021903</v>
      </c>
      <c r="E5665" t="s">
        <v>256</v>
      </c>
      <c r="F5665" t="s">
        <v>214</v>
      </c>
      <c r="G5665" t="s">
        <v>215</v>
      </c>
      <c r="H5665">
        <v>2</v>
      </c>
      <c r="I5665">
        <v>2016</v>
      </c>
      <c r="J5665">
        <v>2</v>
      </c>
      <c r="L5665">
        <v>23086033</v>
      </c>
      <c r="M5665">
        <v>5.0999999999999996</v>
      </c>
      <c r="P5665" s="29">
        <f t="shared" si="234"/>
        <v>0.68333333333333324</v>
      </c>
    </row>
    <row r="5666" spans="1:16" hidden="1" x14ac:dyDescent="0.25">
      <c r="A5666">
        <v>193062407</v>
      </c>
      <c r="B5666">
        <v>803403</v>
      </c>
      <c r="C5666" t="s">
        <v>224</v>
      </c>
      <c r="D5666">
        <v>2021901</v>
      </c>
      <c r="E5666" t="s">
        <v>253</v>
      </c>
      <c r="F5666" t="s">
        <v>214</v>
      </c>
      <c r="G5666" t="s">
        <v>215</v>
      </c>
      <c r="H5666">
        <v>2</v>
      </c>
      <c r="I5666">
        <v>2016</v>
      </c>
      <c r="J5666">
        <v>2</v>
      </c>
      <c r="L5666">
        <v>23086001</v>
      </c>
      <c r="M5666">
        <v>5.5</v>
      </c>
      <c r="P5666" s="29">
        <f t="shared" si="234"/>
        <v>0.75</v>
      </c>
    </row>
    <row r="5667" spans="1:16" hidden="1" x14ac:dyDescent="0.25">
      <c r="A5667">
        <v>193062407</v>
      </c>
      <c r="B5667">
        <v>803403</v>
      </c>
      <c r="C5667" t="s">
        <v>224</v>
      </c>
      <c r="D5667">
        <v>2021876</v>
      </c>
      <c r="E5667" t="s">
        <v>241</v>
      </c>
      <c r="F5667" t="s">
        <v>214</v>
      </c>
      <c r="G5667" t="s">
        <v>215</v>
      </c>
      <c r="H5667">
        <v>2</v>
      </c>
      <c r="I5667">
        <v>2016</v>
      </c>
      <c r="J5667">
        <v>2</v>
      </c>
      <c r="L5667">
        <v>23085996</v>
      </c>
      <c r="M5667">
        <v>4.7</v>
      </c>
      <c r="P5667" s="29">
        <f t="shared" si="234"/>
        <v>0.6166666666666667</v>
      </c>
    </row>
    <row r="5668" spans="1:16" hidden="1" x14ac:dyDescent="0.25">
      <c r="A5668">
        <v>193062407</v>
      </c>
      <c r="B5668">
        <v>803403</v>
      </c>
      <c r="C5668" t="s">
        <v>224</v>
      </c>
      <c r="D5668">
        <v>2004173</v>
      </c>
      <c r="E5668" t="s">
        <v>245</v>
      </c>
      <c r="F5668" t="s">
        <v>214</v>
      </c>
      <c r="G5668" t="s">
        <v>215</v>
      </c>
      <c r="H5668">
        <v>2</v>
      </c>
      <c r="I5668">
        <v>2016</v>
      </c>
      <c r="J5668">
        <v>2</v>
      </c>
      <c r="L5668">
        <v>23085257</v>
      </c>
      <c r="M5668">
        <v>6.3</v>
      </c>
      <c r="P5668" s="29">
        <f t="shared" si="234"/>
        <v>0.8833333333333333</v>
      </c>
    </row>
    <row r="5669" spans="1:16" hidden="1" x14ac:dyDescent="0.25">
      <c r="A5669">
        <v>193062407</v>
      </c>
      <c r="B5669">
        <v>803403</v>
      </c>
      <c r="C5669" t="s">
        <v>224</v>
      </c>
      <c r="D5669">
        <v>2021885</v>
      </c>
      <c r="E5669" t="s">
        <v>295</v>
      </c>
      <c r="F5669" t="s">
        <v>214</v>
      </c>
      <c r="G5669" t="s">
        <v>215</v>
      </c>
      <c r="H5669">
        <v>2</v>
      </c>
      <c r="I5669">
        <v>2017</v>
      </c>
      <c r="J5669">
        <v>1</v>
      </c>
      <c r="L5669">
        <v>23094881</v>
      </c>
      <c r="M5669">
        <v>5.0999999999999996</v>
      </c>
      <c r="P5669" s="29">
        <f t="shared" si="234"/>
        <v>0.68333333333333324</v>
      </c>
    </row>
    <row r="5670" spans="1:16" hidden="1" x14ac:dyDescent="0.25">
      <c r="A5670">
        <v>193062407</v>
      </c>
      <c r="B5670">
        <v>803403</v>
      </c>
      <c r="C5670" t="s">
        <v>224</v>
      </c>
      <c r="D5670">
        <v>2021892</v>
      </c>
      <c r="E5670" t="s">
        <v>289</v>
      </c>
      <c r="F5670" t="s">
        <v>214</v>
      </c>
      <c r="G5670" t="s">
        <v>215</v>
      </c>
      <c r="H5670">
        <v>2</v>
      </c>
      <c r="I5670">
        <v>2017</v>
      </c>
      <c r="J5670">
        <v>1</v>
      </c>
      <c r="L5670">
        <v>23091091</v>
      </c>
      <c r="M5670">
        <v>5</v>
      </c>
      <c r="P5670" s="29">
        <f t="shared" si="234"/>
        <v>0.66666666666666663</v>
      </c>
    </row>
    <row r="5671" spans="1:16" hidden="1" x14ac:dyDescent="0.25">
      <c r="A5671">
        <v>193062407</v>
      </c>
      <c r="B5671">
        <v>803403</v>
      </c>
      <c r="C5671" t="s">
        <v>224</v>
      </c>
      <c r="D5671">
        <v>2004675</v>
      </c>
      <c r="E5671" t="s">
        <v>271</v>
      </c>
      <c r="F5671" t="s">
        <v>214</v>
      </c>
      <c r="G5671" t="s">
        <v>215</v>
      </c>
      <c r="H5671">
        <v>2</v>
      </c>
      <c r="I5671">
        <v>2017</v>
      </c>
      <c r="J5671">
        <v>1</v>
      </c>
      <c r="L5671">
        <v>23091013</v>
      </c>
      <c r="M5671">
        <v>6.6</v>
      </c>
      <c r="P5671" s="29">
        <f t="shared" si="234"/>
        <v>0.93333333333333324</v>
      </c>
    </row>
    <row r="5672" spans="1:16" hidden="1" x14ac:dyDescent="0.25">
      <c r="A5672">
        <v>193062407</v>
      </c>
      <c r="B5672">
        <v>803403</v>
      </c>
      <c r="C5672" t="s">
        <v>224</v>
      </c>
      <c r="D5672">
        <v>2021878</v>
      </c>
      <c r="E5672" t="s">
        <v>294</v>
      </c>
      <c r="F5672" t="s">
        <v>214</v>
      </c>
      <c r="G5672" t="s">
        <v>215</v>
      </c>
      <c r="H5672">
        <v>2</v>
      </c>
      <c r="I5672">
        <v>2017</v>
      </c>
      <c r="J5672">
        <v>1</v>
      </c>
      <c r="L5672">
        <v>23094882</v>
      </c>
      <c r="M5672">
        <v>5.5</v>
      </c>
      <c r="P5672" s="29">
        <f t="shared" si="234"/>
        <v>0.75</v>
      </c>
    </row>
    <row r="5673" spans="1:16" hidden="1" x14ac:dyDescent="0.25">
      <c r="A5673">
        <v>193062407</v>
      </c>
      <c r="B5673">
        <v>803403</v>
      </c>
      <c r="C5673" t="s">
        <v>224</v>
      </c>
      <c r="D5673">
        <v>2021916</v>
      </c>
      <c r="E5673" t="s">
        <v>226</v>
      </c>
      <c r="F5673" t="s">
        <v>214</v>
      </c>
      <c r="G5673" t="s">
        <v>215</v>
      </c>
      <c r="H5673">
        <v>2</v>
      </c>
      <c r="I5673">
        <v>2017</v>
      </c>
      <c r="J5673">
        <v>1</v>
      </c>
      <c r="L5673">
        <v>23090993</v>
      </c>
      <c r="M5673">
        <v>5.2</v>
      </c>
      <c r="P5673" s="29">
        <f t="shared" si="234"/>
        <v>0.70000000000000007</v>
      </c>
    </row>
    <row r="5674" spans="1:16" hidden="1" x14ac:dyDescent="0.25">
      <c r="A5674">
        <v>193062407</v>
      </c>
      <c r="B5674">
        <v>803403</v>
      </c>
      <c r="C5674" t="s">
        <v>224</v>
      </c>
      <c r="D5674">
        <v>2021906</v>
      </c>
      <c r="E5674" t="s">
        <v>235</v>
      </c>
      <c r="F5674" t="s">
        <v>214</v>
      </c>
      <c r="G5674" t="s">
        <v>215</v>
      </c>
      <c r="H5674">
        <v>2</v>
      </c>
      <c r="I5674">
        <v>2017</v>
      </c>
      <c r="J5674">
        <v>2</v>
      </c>
      <c r="L5674">
        <v>23100214</v>
      </c>
      <c r="M5674">
        <v>5</v>
      </c>
      <c r="P5674" s="29">
        <f t="shared" si="234"/>
        <v>0.66666666666666663</v>
      </c>
    </row>
    <row r="5675" spans="1:16" hidden="1" x14ac:dyDescent="0.25">
      <c r="A5675">
        <v>193062407</v>
      </c>
      <c r="B5675">
        <v>803403</v>
      </c>
      <c r="C5675" t="s">
        <v>224</v>
      </c>
      <c r="D5675">
        <v>2021915</v>
      </c>
      <c r="E5675" t="s">
        <v>301</v>
      </c>
      <c r="F5675" t="s">
        <v>214</v>
      </c>
      <c r="G5675" t="s">
        <v>215</v>
      </c>
      <c r="H5675">
        <v>2</v>
      </c>
      <c r="I5675">
        <v>2017</v>
      </c>
      <c r="J5675">
        <v>2</v>
      </c>
      <c r="L5675">
        <v>23099430</v>
      </c>
      <c r="M5675">
        <v>5.9</v>
      </c>
      <c r="P5675" s="29">
        <f t="shared" si="234"/>
        <v>0.81666666666666676</v>
      </c>
    </row>
    <row r="5676" spans="1:16" hidden="1" x14ac:dyDescent="0.25">
      <c r="A5676">
        <v>193062407</v>
      </c>
      <c r="B5676">
        <v>803403</v>
      </c>
      <c r="C5676" t="s">
        <v>224</v>
      </c>
      <c r="D5676">
        <v>2021907</v>
      </c>
      <c r="E5676" t="s">
        <v>257</v>
      </c>
      <c r="F5676" t="s">
        <v>214</v>
      </c>
      <c r="G5676" t="s">
        <v>215</v>
      </c>
      <c r="H5676">
        <v>2</v>
      </c>
      <c r="I5676">
        <v>2017</v>
      </c>
      <c r="J5676">
        <v>2</v>
      </c>
      <c r="L5676">
        <v>23099425</v>
      </c>
      <c r="M5676">
        <v>5.6</v>
      </c>
      <c r="P5676" s="29">
        <f t="shared" si="234"/>
        <v>0.76666666666666661</v>
      </c>
    </row>
    <row r="5677" spans="1:16" hidden="1" x14ac:dyDescent="0.25">
      <c r="A5677">
        <v>193062407</v>
      </c>
      <c r="B5677">
        <v>803403</v>
      </c>
      <c r="C5677" t="s">
        <v>224</v>
      </c>
      <c r="D5677">
        <v>2021899</v>
      </c>
      <c r="E5677" t="s">
        <v>296</v>
      </c>
      <c r="F5677" t="s">
        <v>214</v>
      </c>
      <c r="G5677" t="s">
        <v>215</v>
      </c>
      <c r="H5677">
        <v>2</v>
      </c>
      <c r="I5677">
        <v>2017</v>
      </c>
      <c r="J5677">
        <v>2</v>
      </c>
      <c r="L5677">
        <v>23099397</v>
      </c>
      <c r="M5677">
        <v>4.5</v>
      </c>
      <c r="P5677" s="29">
        <f t="shared" si="234"/>
        <v>0.58333333333333337</v>
      </c>
    </row>
    <row r="5678" spans="1:16" hidden="1" x14ac:dyDescent="0.25">
      <c r="A5678">
        <v>193062407</v>
      </c>
      <c r="B5678">
        <v>803403</v>
      </c>
      <c r="C5678" t="s">
        <v>224</v>
      </c>
      <c r="D5678">
        <v>2021886</v>
      </c>
      <c r="E5678" t="s">
        <v>227</v>
      </c>
      <c r="F5678" t="s">
        <v>214</v>
      </c>
      <c r="G5678" t="s">
        <v>215</v>
      </c>
      <c r="H5678">
        <v>2</v>
      </c>
      <c r="I5678">
        <v>2017</v>
      </c>
      <c r="J5678">
        <v>2</v>
      </c>
      <c r="L5678">
        <v>23099394</v>
      </c>
      <c r="M5678">
        <v>5.0999999999999996</v>
      </c>
      <c r="P5678" s="29">
        <f t="shared" si="234"/>
        <v>0.68333333333333324</v>
      </c>
    </row>
    <row r="5679" spans="1:16" hidden="1" x14ac:dyDescent="0.25">
      <c r="A5679">
        <v>193062407</v>
      </c>
      <c r="B5679">
        <v>803403</v>
      </c>
      <c r="C5679" t="s">
        <v>224</v>
      </c>
      <c r="D5679">
        <v>2021881</v>
      </c>
      <c r="E5679" t="s">
        <v>255</v>
      </c>
      <c r="F5679" t="s">
        <v>214</v>
      </c>
      <c r="G5679" t="s">
        <v>215</v>
      </c>
      <c r="H5679">
        <v>2</v>
      </c>
      <c r="I5679">
        <v>2017</v>
      </c>
      <c r="J5679">
        <v>2</v>
      </c>
      <c r="L5679">
        <v>23099437</v>
      </c>
      <c r="M5679">
        <v>6.3</v>
      </c>
      <c r="P5679" s="29">
        <f t="shared" si="234"/>
        <v>0.8833333333333333</v>
      </c>
    </row>
    <row r="5680" spans="1:16" hidden="1" x14ac:dyDescent="0.25">
      <c r="A5680">
        <v>193062407</v>
      </c>
      <c r="B5680">
        <v>803403</v>
      </c>
      <c r="C5680" t="s">
        <v>224</v>
      </c>
      <c r="D5680">
        <v>2022925</v>
      </c>
      <c r="E5680" t="s">
        <v>297</v>
      </c>
      <c r="F5680" t="s">
        <v>214</v>
      </c>
      <c r="G5680" t="s">
        <v>215</v>
      </c>
      <c r="H5680">
        <v>2</v>
      </c>
      <c r="I5680">
        <v>2018</v>
      </c>
      <c r="J5680">
        <v>1</v>
      </c>
      <c r="L5680">
        <v>23105429</v>
      </c>
      <c r="M5680">
        <v>4.0999999999999996</v>
      </c>
      <c r="P5680" s="29">
        <f t="shared" si="234"/>
        <v>0.51666666666666661</v>
      </c>
    </row>
    <row r="5681" spans="1:16" hidden="1" x14ac:dyDescent="0.25">
      <c r="A5681">
        <v>193062407</v>
      </c>
      <c r="B5681">
        <v>803403</v>
      </c>
      <c r="C5681" t="s">
        <v>224</v>
      </c>
      <c r="D5681">
        <v>2021898</v>
      </c>
      <c r="E5681" t="s">
        <v>262</v>
      </c>
      <c r="F5681" t="s">
        <v>214</v>
      </c>
      <c r="G5681" t="s">
        <v>215</v>
      </c>
      <c r="H5681">
        <v>2</v>
      </c>
      <c r="I5681">
        <v>2018</v>
      </c>
      <c r="J5681">
        <v>1</v>
      </c>
      <c r="L5681">
        <v>23105527</v>
      </c>
      <c r="M5681">
        <v>5.4</v>
      </c>
      <c r="P5681" s="29">
        <f t="shared" si="234"/>
        <v>0.73333333333333339</v>
      </c>
    </row>
    <row r="5682" spans="1:16" hidden="1" x14ac:dyDescent="0.25">
      <c r="A5682">
        <v>193062407</v>
      </c>
      <c r="B5682">
        <v>803403</v>
      </c>
      <c r="C5682" t="s">
        <v>224</v>
      </c>
      <c r="D5682">
        <v>2021897</v>
      </c>
      <c r="E5682" t="s">
        <v>292</v>
      </c>
      <c r="F5682" t="s">
        <v>214</v>
      </c>
      <c r="G5682" t="s">
        <v>215</v>
      </c>
      <c r="H5682">
        <v>2</v>
      </c>
      <c r="I5682">
        <v>2018</v>
      </c>
      <c r="J5682">
        <v>1</v>
      </c>
      <c r="L5682">
        <v>23105431</v>
      </c>
      <c r="M5682">
        <v>5.0999999999999996</v>
      </c>
      <c r="P5682" s="29">
        <f t="shared" si="234"/>
        <v>0.68333333333333324</v>
      </c>
    </row>
    <row r="5683" spans="1:16" hidden="1" x14ac:dyDescent="0.25">
      <c r="A5683">
        <v>193062407</v>
      </c>
      <c r="B5683">
        <v>803403</v>
      </c>
      <c r="C5683" t="s">
        <v>224</v>
      </c>
      <c r="D5683">
        <v>2021891</v>
      </c>
      <c r="E5683" t="s">
        <v>259</v>
      </c>
      <c r="F5683" t="s">
        <v>214</v>
      </c>
      <c r="G5683" t="s">
        <v>215</v>
      </c>
      <c r="H5683">
        <v>2</v>
      </c>
      <c r="I5683">
        <v>2018</v>
      </c>
      <c r="J5683">
        <v>1</v>
      </c>
      <c r="L5683">
        <v>23106320</v>
      </c>
      <c r="M5683">
        <v>6.3</v>
      </c>
      <c r="P5683" s="29">
        <f t="shared" si="234"/>
        <v>0.8833333333333333</v>
      </c>
    </row>
    <row r="5684" spans="1:16" hidden="1" x14ac:dyDescent="0.25">
      <c r="A5684">
        <v>193062407</v>
      </c>
      <c r="B5684">
        <v>803403</v>
      </c>
      <c r="C5684" t="s">
        <v>224</v>
      </c>
      <c r="D5684">
        <v>2019325</v>
      </c>
      <c r="E5684" t="s">
        <v>249</v>
      </c>
      <c r="F5684" t="s">
        <v>214</v>
      </c>
      <c r="G5684" t="s">
        <v>215</v>
      </c>
      <c r="H5684">
        <v>2</v>
      </c>
      <c r="I5684">
        <v>2018</v>
      </c>
      <c r="J5684">
        <v>1</v>
      </c>
      <c r="L5684">
        <v>23105012</v>
      </c>
      <c r="M5684">
        <v>5.7</v>
      </c>
      <c r="P5684" s="29">
        <f t="shared" si="234"/>
        <v>0.78333333333333333</v>
      </c>
    </row>
    <row r="5685" spans="1:16" hidden="1" x14ac:dyDescent="0.25">
      <c r="A5685">
        <v>193062407</v>
      </c>
      <c r="B5685">
        <v>803403</v>
      </c>
      <c r="C5685" t="s">
        <v>224</v>
      </c>
      <c r="D5685">
        <v>2004764</v>
      </c>
      <c r="E5685" t="s">
        <v>290</v>
      </c>
      <c r="F5685" t="s">
        <v>214</v>
      </c>
      <c r="G5685" t="s">
        <v>215</v>
      </c>
      <c r="H5685">
        <v>2</v>
      </c>
      <c r="I5685">
        <v>2018</v>
      </c>
      <c r="J5685">
        <v>1</v>
      </c>
      <c r="L5685">
        <v>23105437</v>
      </c>
      <c r="M5685">
        <v>5.2</v>
      </c>
      <c r="P5685" s="29">
        <f t="shared" si="234"/>
        <v>0.70000000000000007</v>
      </c>
    </row>
    <row r="5686" spans="1:16" hidden="1" x14ac:dyDescent="0.25">
      <c r="A5686">
        <v>193062407</v>
      </c>
      <c r="B5686">
        <v>803403</v>
      </c>
      <c r="C5686" t="s">
        <v>224</v>
      </c>
      <c r="D5686">
        <v>2004671</v>
      </c>
      <c r="E5686" t="s">
        <v>288</v>
      </c>
      <c r="F5686" t="s">
        <v>214</v>
      </c>
      <c r="G5686" t="s">
        <v>215</v>
      </c>
      <c r="H5686">
        <v>2</v>
      </c>
      <c r="I5686">
        <v>2018</v>
      </c>
      <c r="J5686">
        <v>1</v>
      </c>
      <c r="L5686">
        <v>23105430</v>
      </c>
      <c r="M5686">
        <v>5.0999999999999996</v>
      </c>
      <c r="P5686" s="29">
        <f t="shared" si="234"/>
        <v>0.68333333333333324</v>
      </c>
    </row>
    <row r="5687" spans="1:16" hidden="1" x14ac:dyDescent="0.25">
      <c r="A5687">
        <v>193062407</v>
      </c>
      <c r="B5687">
        <v>803403</v>
      </c>
      <c r="C5687" t="s">
        <v>224</v>
      </c>
      <c r="D5687">
        <v>2021884</v>
      </c>
      <c r="E5687" t="s">
        <v>302</v>
      </c>
      <c r="F5687" t="s">
        <v>214</v>
      </c>
      <c r="G5687" t="s">
        <v>215</v>
      </c>
      <c r="H5687">
        <v>2</v>
      </c>
      <c r="I5687">
        <v>2018</v>
      </c>
      <c r="J5687">
        <v>2</v>
      </c>
      <c r="L5687">
        <v>23113928</v>
      </c>
      <c r="M5687">
        <v>5.3</v>
      </c>
      <c r="P5687" s="29">
        <f t="shared" si="234"/>
        <v>0.71666666666666667</v>
      </c>
    </row>
    <row r="5688" spans="1:16" hidden="1" x14ac:dyDescent="0.25">
      <c r="A5688">
        <v>193062407</v>
      </c>
      <c r="B5688">
        <v>803403</v>
      </c>
      <c r="C5688" t="s">
        <v>224</v>
      </c>
      <c r="D5688">
        <v>2021890</v>
      </c>
      <c r="E5688" t="s">
        <v>303</v>
      </c>
      <c r="F5688" t="s">
        <v>214</v>
      </c>
      <c r="G5688" t="s">
        <v>215</v>
      </c>
      <c r="H5688">
        <v>2</v>
      </c>
      <c r="I5688">
        <v>2018</v>
      </c>
      <c r="J5688">
        <v>2</v>
      </c>
      <c r="L5688">
        <v>23113977</v>
      </c>
      <c r="M5688">
        <v>6.1</v>
      </c>
      <c r="P5688" s="29">
        <f t="shared" si="234"/>
        <v>0.85</v>
      </c>
    </row>
    <row r="5689" spans="1:16" hidden="1" x14ac:dyDescent="0.25">
      <c r="A5689">
        <v>193062407</v>
      </c>
      <c r="B5689">
        <v>803403</v>
      </c>
      <c r="C5689" t="s">
        <v>224</v>
      </c>
      <c r="D5689">
        <v>2021893</v>
      </c>
      <c r="E5689" t="s">
        <v>312</v>
      </c>
      <c r="F5689" t="s">
        <v>214</v>
      </c>
      <c r="G5689" t="s">
        <v>215</v>
      </c>
      <c r="H5689">
        <v>2</v>
      </c>
      <c r="I5689">
        <v>2018</v>
      </c>
      <c r="J5689">
        <v>2</v>
      </c>
      <c r="L5689">
        <v>23113976</v>
      </c>
      <c r="M5689">
        <v>5.6</v>
      </c>
      <c r="P5689" s="29">
        <f t="shared" si="234"/>
        <v>0.76666666666666661</v>
      </c>
    </row>
    <row r="5690" spans="1:16" hidden="1" x14ac:dyDescent="0.25">
      <c r="A5690">
        <v>193062407</v>
      </c>
      <c r="B5690">
        <v>803403</v>
      </c>
      <c r="C5690" t="s">
        <v>224</v>
      </c>
      <c r="D5690">
        <v>2021896</v>
      </c>
      <c r="E5690" t="s">
        <v>299</v>
      </c>
      <c r="F5690" t="s">
        <v>214</v>
      </c>
      <c r="G5690" t="s">
        <v>215</v>
      </c>
      <c r="H5690">
        <v>2</v>
      </c>
      <c r="I5690">
        <v>2018</v>
      </c>
      <c r="J5690">
        <v>2</v>
      </c>
      <c r="L5690">
        <v>23113934</v>
      </c>
      <c r="M5690">
        <v>5.5</v>
      </c>
      <c r="P5690" s="29">
        <f t="shared" si="234"/>
        <v>0.75</v>
      </c>
    </row>
    <row r="5691" spans="1:16" hidden="1" x14ac:dyDescent="0.25">
      <c r="A5691">
        <v>193062407</v>
      </c>
      <c r="B5691">
        <v>803403</v>
      </c>
      <c r="C5691" t="s">
        <v>224</v>
      </c>
      <c r="D5691">
        <v>2021913</v>
      </c>
      <c r="E5691" t="s">
        <v>300</v>
      </c>
      <c r="F5691" t="s">
        <v>214</v>
      </c>
      <c r="G5691" t="s">
        <v>215</v>
      </c>
      <c r="H5691">
        <v>2</v>
      </c>
      <c r="I5691">
        <v>2018</v>
      </c>
      <c r="J5691">
        <v>2</v>
      </c>
      <c r="L5691">
        <v>23113975</v>
      </c>
      <c r="M5691">
        <v>5.0999999999999996</v>
      </c>
      <c r="P5691" s="29">
        <f t="shared" si="234"/>
        <v>0.68333333333333324</v>
      </c>
    </row>
    <row r="5692" spans="1:16" hidden="1" x14ac:dyDescent="0.25">
      <c r="A5692">
        <v>193062407</v>
      </c>
      <c r="B5692">
        <v>803403</v>
      </c>
      <c r="C5692" t="s">
        <v>224</v>
      </c>
      <c r="D5692">
        <v>2021877</v>
      </c>
      <c r="E5692" t="s">
        <v>240</v>
      </c>
      <c r="F5692" t="s">
        <v>214</v>
      </c>
      <c r="G5692" t="s">
        <v>215</v>
      </c>
      <c r="H5692">
        <v>2</v>
      </c>
      <c r="I5692">
        <v>2018</v>
      </c>
      <c r="J5692">
        <v>2</v>
      </c>
      <c r="L5692">
        <v>23113937</v>
      </c>
      <c r="M5692">
        <v>5.2</v>
      </c>
      <c r="P5692" s="29">
        <f t="shared" si="234"/>
        <v>0.70000000000000007</v>
      </c>
    </row>
    <row r="5693" spans="1:16" hidden="1" x14ac:dyDescent="0.25">
      <c r="A5693">
        <v>193062407</v>
      </c>
      <c r="B5693">
        <v>803403</v>
      </c>
      <c r="C5693" t="s">
        <v>224</v>
      </c>
      <c r="D5693">
        <v>2019326</v>
      </c>
      <c r="E5693" t="s">
        <v>248</v>
      </c>
      <c r="F5693" t="s">
        <v>214</v>
      </c>
      <c r="G5693" t="s">
        <v>215</v>
      </c>
      <c r="H5693">
        <v>2</v>
      </c>
      <c r="I5693">
        <v>2018</v>
      </c>
      <c r="J5693">
        <v>2</v>
      </c>
      <c r="L5693">
        <v>23112882</v>
      </c>
      <c r="M5693">
        <v>6.4</v>
      </c>
      <c r="P5693" s="29">
        <f t="shared" si="234"/>
        <v>0.9</v>
      </c>
    </row>
    <row r="5694" spans="1:16" hidden="1" x14ac:dyDescent="0.25">
      <c r="A5694">
        <v>193062407</v>
      </c>
      <c r="B5694">
        <v>803403</v>
      </c>
      <c r="C5694" t="s">
        <v>224</v>
      </c>
      <c r="D5694">
        <v>2019327</v>
      </c>
      <c r="E5694" t="s">
        <v>247</v>
      </c>
      <c r="F5694" t="s">
        <v>214</v>
      </c>
      <c r="G5694" t="s">
        <v>215</v>
      </c>
      <c r="H5694">
        <v>2</v>
      </c>
      <c r="I5694">
        <v>2019</v>
      </c>
      <c r="J5694">
        <v>1</v>
      </c>
      <c r="L5694">
        <v>23119882</v>
      </c>
      <c r="M5694">
        <v>6.5</v>
      </c>
      <c r="P5694" s="29">
        <f t="shared" si="234"/>
        <v>0.91666666666666663</v>
      </c>
    </row>
    <row r="5695" spans="1:16" hidden="1" x14ac:dyDescent="0.25">
      <c r="A5695">
        <v>193062407</v>
      </c>
      <c r="B5695">
        <v>803403</v>
      </c>
      <c r="C5695" t="s">
        <v>224</v>
      </c>
      <c r="D5695">
        <v>2021887</v>
      </c>
      <c r="E5695" t="s">
        <v>279</v>
      </c>
      <c r="F5695" t="s">
        <v>214</v>
      </c>
      <c r="G5695" t="s">
        <v>215</v>
      </c>
      <c r="H5695">
        <v>2</v>
      </c>
      <c r="I5695">
        <v>2019</v>
      </c>
      <c r="J5695">
        <v>1</v>
      </c>
      <c r="L5695">
        <v>23120640</v>
      </c>
      <c r="M5695">
        <v>5.7</v>
      </c>
      <c r="P5695" s="29">
        <f t="shared" si="234"/>
        <v>0.78333333333333333</v>
      </c>
    </row>
    <row r="5696" spans="1:16" hidden="1" x14ac:dyDescent="0.25">
      <c r="A5696">
        <v>193062407</v>
      </c>
      <c r="B5696">
        <v>803403</v>
      </c>
      <c r="C5696" t="s">
        <v>224</v>
      </c>
      <c r="D5696">
        <v>2019327</v>
      </c>
      <c r="E5696" t="s">
        <v>247</v>
      </c>
      <c r="F5696" t="s">
        <v>214</v>
      </c>
      <c r="G5696" t="s">
        <v>215</v>
      </c>
      <c r="H5696">
        <v>4</v>
      </c>
      <c r="I5696">
        <v>2019</v>
      </c>
      <c r="J5696">
        <v>1</v>
      </c>
      <c r="L5696">
        <v>23119877</v>
      </c>
      <c r="P5696" s="29" t="str">
        <f t="shared" si="234"/>
        <v>DRP</v>
      </c>
    </row>
    <row r="5697" spans="1:16" hidden="1" x14ac:dyDescent="0.25">
      <c r="A5697">
        <v>193062407</v>
      </c>
      <c r="B5697">
        <v>803403</v>
      </c>
      <c r="C5697" t="s">
        <v>224</v>
      </c>
      <c r="D5697">
        <v>2021888</v>
      </c>
      <c r="E5697" t="s">
        <v>305</v>
      </c>
      <c r="F5697" t="s">
        <v>214</v>
      </c>
      <c r="G5697" t="s">
        <v>215</v>
      </c>
      <c r="H5697">
        <v>2</v>
      </c>
      <c r="I5697">
        <v>2019</v>
      </c>
      <c r="J5697">
        <v>1</v>
      </c>
      <c r="L5697">
        <v>23120639</v>
      </c>
      <c r="M5697">
        <v>5</v>
      </c>
      <c r="P5697" s="29">
        <f t="shared" si="234"/>
        <v>0.66666666666666663</v>
      </c>
    </row>
    <row r="5698" spans="1:16" hidden="1" x14ac:dyDescent="0.25">
      <c r="A5698">
        <v>193062407</v>
      </c>
      <c r="B5698">
        <v>803403</v>
      </c>
      <c r="C5698" t="s">
        <v>224</v>
      </c>
      <c r="D5698">
        <v>2021911</v>
      </c>
      <c r="E5698" t="s">
        <v>304</v>
      </c>
      <c r="F5698" t="s">
        <v>214</v>
      </c>
      <c r="G5698" t="s">
        <v>215</v>
      </c>
      <c r="H5698">
        <v>2</v>
      </c>
      <c r="I5698">
        <v>2019</v>
      </c>
      <c r="J5698">
        <v>1</v>
      </c>
      <c r="L5698">
        <v>23120638</v>
      </c>
      <c r="M5698">
        <v>5.0999999999999996</v>
      </c>
      <c r="P5698" s="29">
        <f t="shared" si="234"/>
        <v>0.68333333333333324</v>
      </c>
    </row>
    <row r="5699" spans="1:16" hidden="1" x14ac:dyDescent="0.25">
      <c r="A5699">
        <v>193062407</v>
      </c>
      <c r="B5699">
        <v>803403</v>
      </c>
      <c r="C5699" t="s">
        <v>224</v>
      </c>
      <c r="D5699">
        <v>2021895</v>
      </c>
      <c r="E5699" t="s">
        <v>291</v>
      </c>
      <c r="F5699" t="s">
        <v>214</v>
      </c>
      <c r="G5699" t="s">
        <v>215</v>
      </c>
      <c r="H5699">
        <v>2</v>
      </c>
      <c r="I5699">
        <v>2019</v>
      </c>
      <c r="J5699">
        <v>1</v>
      </c>
      <c r="L5699">
        <v>23120642</v>
      </c>
      <c r="M5699">
        <v>5.4</v>
      </c>
      <c r="P5699" s="29">
        <f t="shared" si="234"/>
        <v>0.73333333333333339</v>
      </c>
    </row>
    <row r="5700" spans="1:16" hidden="1" x14ac:dyDescent="0.25">
      <c r="A5700">
        <v>193062407</v>
      </c>
      <c r="B5700">
        <v>803403</v>
      </c>
      <c r="C5700" t="s">
        <v>224</v>
      </c>
      <c r="D5700">
        <v>2004686</v>
      </c>
      <c r="E5700" t="s">
        <v>277</v>
      </c>
      <c r="F5700" t="s">
        <v>214</v>
      </c>
      <c r="G5700" t="s">
        <v>215</v>
      </c>
      <c r="H5700">
        <v>1</v>
      </c>
      <c r="I5700">
        <v>2019</v>
      </c>
      <c r="J5700">
        <v>2</v>
      </c>
      <c r="L5700">
        <v>23129105</v>
      </c>
      <c r="P5700" s="29" t="str">
        <f t="shared" si="234"/>
        <v>NULL</v>
      </c>
    </row>
    <row r="5701" spans="1:16" hidden="1" x14ac:dyDescent="0.25">
      <c r="A5701">
        <v>193062407</v>
      </c>
      <c r="B5701">
        <v>803403</v>
      </c>
      <c r="C5701" t="s">
        <v>224</v>
      </c>
      <c r="D5701">
        <v>2021883</v>
      </c>
      <c r="E5701" t="s">
        <v>310</v>
      </c>
      <c r="F5701" t="s">
        <v>214</v>
      </c>
      <c r="G5701" t="s">
        <v>215</v>
      </c>
      <c r="H5701">
        <v>1</v>
      </c>
      <c r="I5701">
        <v>2019</v>
      </c>
      <c r="J5701">
        <v>2</v>
      </c>
      <c r="L5701">
        <v>23129107</v>
      </c>
      <c r="P5701" s="29" t="str">
        <f t="shared" si="234"/>
        <v>NULL</v>
      </c>
    </row>
    <row r="5702" spans="1:16" hidden="1" x14ac:dyDescent="0.25">
      <c r="A5702">
        <v>193062407</v>
      </c>
      <c r="B5702">
        <v>803403</v>
      </c>
      <c r="C5702" t="s">
        <v>224</v>
      </c>
      <c r="D5702">
        <v>2021889</v>
      </c>
      <c r="E5702" t="s">
        <v>311</v>
      </c>
      <c r="F5702" t="s">
        <v>214</v>
      </c>
      <c r="G5702" t="s">
        <v>215</v>
      </c>
      <c r="H5702">
        <v>1</v>
      </c>
      <c r="I5702">
        <v>2019</v>
      </c>
      <c r="J5702">
        <v>2</v>
      </c>
      <c r="L5702">
        <v>23129112</v>
      </c>
      <c r="P5702" s="29" t="str">
        <f t="shared" si="234"/>
        <v>NULL</v>
      </c>
    </row>
    <row r="5703" spans="1:16" hidden="1" x14ac:dyDescent="0.25">
      <c r="A5703">
        <v>193062407</v>
      </c>
      <c r="B5703">
        <v>803403</v>
      </c>
      <c r="C5703" t="s">
        <v>224</v>
      </c>
      <c r="D5703">
        <v>2027150</v>
      </c>
      <c r="E5703" t="s">
        <v>365</v>
      </c>
      <c r="F5703" t="s">
        <v>320</v>
      </c>
      <c r="G5703" t="s">
        <v>321</v>
      </c>
      <c r="H5703">
        <v>1</v>
      </c>
      <c r="I5703">
        <v>2019</v>
      </c>
      <c r="J5703">
        <v>2</v>
      </c>
      <c r="L5703">
        <v>23127962</v>
      </c>
      <c r="P5703" s="29" t="str">
        <f t="shared" si="234"/>
        <v>NULL</v>
      </c>
    </row>
    <row r="5704" spans="1:16" hidden="1" x14ac:dyDescent="0.25">
      <c r="A5704">
        <v>193083870</v>
      </c>
      <c r="B5704">
        <v>803401</v>
      </c>
      <c r="C5704" t="s">
        <v>318</v>
      </c>
      <c r="D5704">
        <v>2004098</v>
      </c>
      <c r="E5704" t="s">
        <v>213</v>
      </c>
      <c r="F5704" t="s">
        <v>214</v>
      </c>
      <c r="G5704" t="s">
        <v>215</v>
      </c>
      <c r="H5704">
        <v>2</v>
      </c>
      <c r="I5704">
        <v>2015</v>
      </c>
      <c r="J5704">
        <v>1</v>
      </c>
      <c r="L5704">
        <v>23066601</v>
      </c>
      <c r="M5704">
        <v>6.5</v>
      </c>
      <c r="P5704" s="29">
        <f t="shared" ref="P5704:P5715" si="235">IF(AND(ISNUMBER(M5704),H5704&lt;&gt;4,N5704&lt;&gt;"X"),(M5704-1)/6,IF(H5704=4,"DRP",IF(AND(H5704=3,M5704="NA"),"BAD",IF(AND(H5704=2),"CVL",IF(AND(H5704=1,ISBLANK(M5704)),"NULL","UNK")))))</f>
        <v>0.91666666666666663</v>
      </c>
    </row>
    <row r="5705" spans="1:16" hidden="1" x14ac:dyDescent="0.25">
      <c r="A5705">
        <v>193083870</v>
      </c>
      <c r="B5705">
        <v>803401</v>
      </c>
      <c r="C5705" t="s">
        <v>318</v>
      </c>
      <c r="D5705">
        <v>2005102</v>
      </c>
      <c r="E5705" t="s">
        <v>218</v>
      </c>
      <c r="F5705" t="s">
        <v>214</v>
      </c>
      <c r="G5705" t="s">
        <v>215</v>
      </c>
      <c r="H5705">
        <v>2</v>
      </c>
      <c r="I5705">
        <v>2015</v>
      </c>
      <c r="J5705">
        <v>1</v>
      </c>
      <c r="L5705">
        <v>23066489</v>
      </c>
      <c r="M5705">
        <v>4</v>
      </c>
      <c r="P5705" s="29">
        <f t="shared" si="235"/>
        <v>0.5</v>
      </c>
    </row>
    <row r="5706" spans="1:16" hidden="1" x14ac:dyDescent="0.25">
      <c r="A5706">
        <v>193083870</v>
      </c>
      <c r="B5706">
        <v>803401</v>
      </c>
      <c r="C5706" t="s">
        <v>318</v>
      </c>
      <c r="D5706">
        <v>2021754</v>
      </c>
      <c r="E5706" t="s">
        <v>216</v>
      </c>
      <c r="F5706" t="s">
        <v>214</v>
      </c>
      <c r="G5706" t="s">
        <v>215</v>
      </c>
      <c r="H5706">
        <v>2</v>
      </c>
      <c r="I5706">
        <v>2015</v>
      </c>
      <c r="J5706">
        <v>1</v>
      </c>
      <c r="L5706">
        <v>23066449</v>
      </c>
      <c r="M5706">
        <v>4.8</v>
      </c>
      <c r="P5706" s="29">
        <f t="shared" si="235"/>
        <v>0.6333333333333333</v>
      </c>
    </row>
    <row r="5707" spans="1:16" hidden="1" x14ac:dyDescent="0.25">
      <c r="A5707">
        <v>193083870</v>
      </c>
      <c r="B5707">
        <v>803401</v>
      </c>
      <c r="C5707" t="s">
        <v>318</v>
      </c>
      <c r="D5707">
        <v>2005099</v>
      </c>
      <c r="E5707" t="s">
        <v>217</v>
      </c>
      <c r="F5707" t="s">
        <v>214</v>
      </c>
      <c r="G5707" t="s">
        <v>215</v>
      </c>
      <c r="H5707">
        <v>2</v>
      </c>
      <c r="I5707">
        <v>2015</v>
      </c>
      <c r="J5707">
        <v>1</v>
      </c>
      <c r="L5707">
        <v>23066428</v>
      </c>
      <c r="M5707">
        <v>4.5999999999999996</v>
      </c>
      <c r="P5707" s="29">
        <f t="shared" si="235"/>
        <v>0.6</v>
      </c>
    </row>
    <row r="5708" spans="1:16" hidden="1" x14ac:dyDescent="0.25">
      <c r="A5708">
        <v>193083870</v>
      </c>
      <c r="B5708">
        <v>803401</v>
      </c>
      <c r="C5708" t="s">
        <v>318</v>
      </c>
      <c r="D5708">
        <v>2005118</v>
      </c>
      <c r="E5708" t="s">
        <v>223</v>
      </c>
      <c r="F5708" t="s">
        <v>214</v>
      </c>
      <c r="G5708" t="s">
        <v>215</v>
      </c>
      <c r="H5708">
        <v>2</v>
      </c>
      <c r="I5708">
        <v>2015</v>
      </c>
      <c r="J5708">
        <v>1</v>
      </c>
      <c r="L5708">
        <v>23067520</v>
      </c>
      <c r="M5708">
        <v>4.9000000000000004</v>
      </c>
      <c r="P5708" s="29">
        <f t="shared" si="235"/>
        <v>0.65</v>
      </c>
    </row>
    <row r="5709" spans="1:16" hidden="1" x14ac:dyDescent="0.25">
      <c r="A5709">
        <v>193083870</v>
      </c>
      <c r="B5709">
        <v>803401</v>
      </c>
      <c r="C5709" t="s">
        <v>318</v>
      </c>
      <c r="D5709">
        <v>2021600</v>
      </c>
      <c r="E5709" t="s">
        <v>219</v>
      </c>
      <c r="F5709" t="s">
        <v>214</v>
      </c>
      <c r="G5709" t="s">
        <v>215</v>
      </c>
      <c r="H5709">
        <v>3</v>
      </c>
      <c r="I5709">
        <v>2015</v>
      </c>
      <c r="J5709">
        <v>1</v>
      </c>
      <c r="L5709">
        <v>23066438</v>
      </c>
      <c r="M5709">
        <v>3.3</v>
      </c>
      <c r="P5709" s="29">
        <f t="shared" si="235"/>
        <v>0.3833333333333333</v>
      </c>
    </row>
    <row r="5710" spans="1:16" hidden="1" x14ac:dyDescent="0.25">
      <c r="A5710">
        <v>193083870</v>
      </c>
      <c r="B5710">
        <v>803401</v>
      </c>
      <c r="C5710" t="s">
        <v>318</v>
      </c>
      <c r="D5710">
        <v>2004112</v>
      </c>
      <c r="E5710" t="s">
        <v>244</v>
      </c>
      <c r="F5710" t="s">
        <v>214</v>
      </c>
      <c r="G5710" t="s">
        <v>215</v>
      </c>
      <c r="H5710">
        <v>2</v>
      </c>
      <c r="I5710">
        <v>2015</v>
      </c>
      <c r="J5710">
        <v>2</v>
      </c>
      <c r="L5710">
        <v>23073229</v>
      </c>
      <c r="M5710">
        <v>4.7</v>
      </c>
      <c r="P5710" s="29">
        <f t="shared" si="235"/>
        <v>0.6166666666666667</v>
      </c>
    </row>
    <row r="5711" spans="1:16" hidden="1" x14ac:dyDescent="0.25">
      <c r="A5711">
        <v>193083870</v>
      </c>
      <c r="B5711">
        <v>803401</v>
      </c>
      <c r="C5711" t="s">
        <v>318</v>
      </c>
      <c r="D5711">
        <v>2021580</v>
      </c>
      <c r="E5711" t="s">
        <v>241</v>
      </c>
      <c r="F5711" t="s">
        <v>214</v>
      </c>
      <c r="G5711" t="s">
        <v>215</v>
      </c>
      <c r="H5711">
        <v>2</v>
      </c>
      <c r="I5711">
        <v>2015</v>
      </c>
      <c r="J5711">
        <v>2</v>
      </c>
      <c r="L5711">
        <v>23072001</v>
      </c>
      <c r="M5711">
        <v>5.0999999999999996</v>
      </c>
      <c r="P5711" s="29">
        <f t="shared" si="235"/>
        <v>0.68333333333333324</v>
      </c>
    </row>
    <row r="5712" spans="1:16" hidden="1" x14ac:dyDescent="0.25">
      <c r="A5712">
        <v>193083870</v>
      </c>
      <c r="B5712">
        <v>803401</v>
      </c>
      <c r="C5712" t="s">
        <v>318</v>
      </c>
      <c r="D5712">
        <v>2005117</v>
      </c>
      <c r="E5712" t="s">
        <v>220</v>
      </c>
      <c r="F5712" t="s">
        <v>214</v>
      </c>
      <c r="G5712" t="s">
        <v>215</v>
      </c>
      <c r="H5712">
        <v>2</v>
      </c>
      <c r="I5712">
        <v>2015</v>
      </c>
      <c r="J5712">
        <v>2</v>
      </c>
      <c r="L5712">
        <v>23070387</v>
      </c>
      <c r="M5712">
        <v>5.3</v>
      </c>
      <c r="P5712" s="29">
        <f t="shared" si="235"/>
        <v>0.71666666666666667</v>
      </c>
    </row>
    <row r="5713" spans="1:16" hidden="1" x14ac:dyDescent="0.25">
      <c r="A5713">
        <v>193083870</v>
      </c>
      <c r="B5713">
        <v>803401</v>
      </c>
      <c r="C5713" t="s">
        <v>318</v>
      </c>
      <c r="D5713">
        <v>2021763</v>
      </c>
      <c r="E5713" t="s">
        <v>298</v>
      </c>
      <c r="F5713" t="s">
        <v>214</v>
      </c>
      <c r="G5713" t="s">
        <v>215</v>
      </c>
      <c r="H5713">
        <v>2</v>
      </c>
      <c r="I5713">
        <v>2015</v>
      </c>
      <c r="J5713">
        <v>2</v>
      </c>
      <c r="L5713">
        <v>23071924</v>
      </c>
      <c r="M5713">
        <v>4.0999999999999996</v>
      </c>
      <c r="P5713" s="29">
        <f t="shared" si="235"/>
        <v>0.51666666666666661</v>
      </c>
    </row>
    <row r="5714" spans="1:16" hidden="1" x14ac:dyDescent="0.25">
      <c r="A5714">
        <v>193083870</v>
      </c>
      <c r="B5714">
        <v>803401</v>
      </c>
      <c r="C5714" t="s">
        <v>318</v>
      </c>
      <c r="D5714">
        <v>2005131</v>
      </c>
      <c r="E5714" t="s">
        <v>228</v>
      </c>
      <c r="F5714" t="s">
        <v>214</v>
      </c>
      <c r="G5714" t="s">
        <v>215</v>
      </c>
      <c r="H5714">
        <v>2</v>
      </c>
      <c r="I5714">
        <v>2015</v>
      </c>
      <c r="J5714">
        <v>2</v>
      </c>
      <c r="L5714">
        <v>23070707</v>
      </c>
      <c r="M5714">
        <v>6.2</v>
      </c>
      <c r="P5714" s="29">
        <f t="shared" si="235"/>
        <v>0.8666666666666667</v>
      </c>
    </row>
    <row r="5715" spans="1:16" hidden="1" x14ac:dyDescent="0.25">
      <c r="A5715">
        <v>193083870</v>
      </c>
      <c r="B5715">
        <v>803401</v>
      </c>
      <c r="C5715" t="s">
        <v>318</v>
      </c>
      <c r="D5715">
        <v>2021600</v>
      </c>
      <c r="E5715" t="s">
        <v>219</v>
      </c>
      <c r="F5715" t="s">
        <v>214</v>
      </c>
      <c r="G5715" t="s">
        <v>215</v>
      </c>
      <c r="H5715">
        <v>2</v>
      </c>
      <c r="I5715">
        <v>2015</v>
      </c>
      <c r="J5715">
        <v>2</v>
      </c>
      <c r="L5715">
        <v>23071942</v>
      </c>
      <c r="M5715">
        <v>5.0999999999999996</v>
      </c>
      <c r="P5715" s="29">
        <f t="shared" si="235"/>
        <v>0.68333333333333324</v>
      </c>
    </row>
    <row r="5716" spans="1:16" hidden="1" x14ac:dyDescent="0.25">
      <c r="A5716">
        <v>193083870</v>
      </c>
      <c r="B5716">
        <v>803401</v>
      </c>
      <c r="C5716" t="s">
        <v>318</v>
      </c>
      <c r="D5716">
        <v>2004116</v>
      </c>
      <c r="E5716" t="s">
        <v>229</v>
      </c>
      <c r="F5716" t="s">
        <v>214</v>
      </c>
      <c r="G5716" t="s">
        <v>215</v>
      </c>
      <c r="H5716">
        <v>2</v>
      </c>
      <c r="I5716">
        <v>2016</v>
      </c>
      <c r="J5716">
        <v>1</v>
      </c>
      <c r="L5716">
        <v>23078177</v>
      </c>
      <c r="M5716">
        <v>5.4</v>
      </c>
      <c r="P5716" s="29">
        <f t="shared" ref="P5716:P5747" si="236">IF(AND(ISNUMBER(M5716),H5716&lt;&gt;4),(M5716-1)/6,IF(H5716=4,"DRP",IF(AND(H5716=3,M5716="NA"),"BAD",IF(AND(H5716=2),"CVL",IF(AND(H5716=1,ISBLANK(M5716)),"NULL","UNK")))))</f>
        <v>0.73333333333333339</v>
      </c>
    </row>
    <row r="5717" spans="1:16" hidden="1" x14ac:dyDescent="0.25">
      <c r="A5717">
        <v>193083870</v>
      </c>
      <c r="B5717">
        <v>803401</v>
      </c>
      <c r="C5717" t="s">
        <v>318</v>
      </c>
      <c r="D5717">
        <v>2004099</v>
      </c>
      <c r="E5717" t="s">
        <v>245</v>
      </c>
      <c r="F5717" t="s">
        <v>214</v>
      </c>
      <c r="G5717" t="s">
        <v>215</v>
      </c>
      <c r="H5717">
        <v>2</v>
      </c>
      <c r="I5717">
        <v>2016</v>
      </c>
      <c r="J5717">
        <v>1</v>
      </c>
      <c r="L5717">
        <v>23073318</v>
      </c>
      <c r="M5717">
        <v>5.4</v>
      </c>
      <c r="P5717" s="29">
        <f t="shared" si="236"/>
        <v>0.73333333333333339</v>
      </c>
    </row>
    <row r="5718" spans="1:16" hidden="1" x14ac:dyDescent="0.25">
      <c r="A5718">
        <v>193083870</v>
      </c>
      <c r="B5718">
        <v>803401</v>
      </c>
      <c r="C5718" t="s">
        <v>318</v>
      </c>
      <c r="D5718">
        <v>2019271</v>
      </c>
      <c r="E5718" t="s">
        <v>236</v>
      </c>
      <c r="F5718" t="s">
        <v>214</v>
      </c>
      <c r="G5718" t="s">
        <v>215</v>
      </c>
      <c r="H5718">
        <v>2</v>
      </c>
      <c r="I5718">
        <v>2016</v>
      </c>
      <c r="J5718">
        <v>1</v>
      </c>
      <c r="L5718">
        <v>23080573</v>
      </c>
      <c r="M5718">
        <v>5</v>
      </c>
      <c r="P5718" s="29">
        <f t="shared" si="236"/>
        <v>0.66666666666666663</v>
      </c>
    </row>
    <row r="5719" spans="1:16" hidden="1" x14ac:dyDescent="0.25">
      <c r="A5719">
        <v>193083870</v>
      </c>
      <c r="B5719">
        <v>803401</v>
      </c>
      <c r="C5719" t="s">
        <v>318</v>
      </c>
      <c r="D5719">
        <v>2021602</v>
      </c>
      <c r="E5719" t="s">
        <v>242</v>
      </c>
      <c r="F5719" t="s">
        <v>214</v>
      </c>
      <c r="G5719" t="s">
        <v>215</v>
      </c>
      <c r="H5719">
        <v>2</v>
      </c>
      <c r="I5719">
        <v>2016</v>
      </c>
      <c r="J5719">
        <v>1</v>
      </c>
      <c r="L5719">
        <v>23081144</v>
      </c>
      <c r="M5719">
        <v>5</v>
      </c>
      <c r="P5719" s="29">
        <f t="shared" si="236"/>
        <v>0.66666666666666663</v>
      </c>
    </row>
    <row r="5720" spans="1:16" hidden="1" x14ac:dyDescent="0.25">
      <c r="A5720">
        <v>193083870</v>
      </c>
      <c r="B5720">
        <v>803401</v>
      </c>
      <c r="C5720" t="s">
        <v>318</v>
      </c>
      <c r="D5720">
        <v>2021756</v>
      </c>
      <c r="E5720" t="s">
        <v>253</v>
      </c>
      <c r="F5720" t="s">
        <v>214</v>
      </c>
      <c r="G5720" t="s">
        <v>215</v>
      </c>
      <c r="H5720">
        <v>2</v>
      </c>
      <c r="I5720">
        <v>2016</v>
      </c>
      <c r="J5720">
        <v>1</v>
      </c>
      <c r="L5720">
        <v>23081181</v>
      </c>
      <c r="M5720">
        <v>4</v>
      </c>
      <c r="P5720" s="29">
        <f t="shared" si="236"/>
        <v>0.5</v>
      </c>
    </row>
    <row r="5721" spans="1:16" hidden="1" x14ac:dyDescent="0.25">
      <c r="A5721">
        <v>193083870</v>
      </c>
      <c r="B5721">
        <v>803401</v>
      </c>
      <c r="C5721" t="s">
        <v>318</v>
      </c>
      <c r="D5721">
        <v>2019272</v>
      </c>
      <c r="E5721" t="s">
        <v>249</v>
      </c>
      <c r="F5721" t="s">
        <v>214</v>
      </c>
      <c r="G5721" t="s">
        <v>215</v>
      </c>
      <c r="H5721">
        <v>3</v>
      </c>
      <c r="I5721">
        <v>2016</v>
      </c>
      <c r="J5721">
        <v>2</v>
      </c>
      <c r="L5721">
        <v>23086062</v>
      </c>
      <c r="M5721" t="s">
        <v>221</v>
      </c>
      <c r="P5721" s="29" t="str">
        <f t="shared" si="236"/>
        <v>BAD</v>
      </c>
    </row>
    <row r="5722" spans="1:16" hidden="1" x14ac:dyDescent="0.25">
      <c r="A5722">
        <v>193083870</v>
      </c>
      <c r="B5722">
        <v>803401</v>
      </c>
      <c r="C5722" t="s">
        <v>318</v>
      </c>
      <c r="D5722">
        <v>2005120</v>
      </c>
      <c r="E5722" t="s">
        <v>293</v>
      </c>
      <c r="F5722" t="s">
        <v>214</v>
      </c>
      <c r="G5722" t="s">
        <v>215</v>
      </c>
      <c r="H5722">
        <v>2</v>
      </c>
      <c r="I5722">
        <v>2016</v>
      </c>
      <c r="J5722">
        <v>2</v>
      </c>
      <c r="L5722">
        <v>23086515</v>
      </c>
      <c r="M5722">
        <v>6.2</v>
      </c>
      <c r="P5722" s="29">
        <f t="shared" si="236"/>
        <v>0.8666666666666667</v>
      </c>
    </row>
    <row r="5723" spans="1:16" hidden="1" x14ac:dyDescent="0.25">
      <c r="A5723">
        <v>193083870</v>
      </c>
      <c r="B5723">
        <v>803401</v>
      </c>
      <c r="C5723" t="s">
        <v>318</v>
      </c>
      <c r="D5723">
        <v>2021596</v>
      </c>
      <c r="E5723" t="s">
        <v>294</v>
      </c>
      <c r="F5723" t="s">
        <v>214</v>
      </c>
      <c r="G5723" t="s">
        <v>215</v>
      </c>
      <c r="H5723">
        <v>2</v>
      </c>
      <c r="I5723">
        <v>2016</v>
      </c>
      <c r="J5723">
        <v>2</v>
      </c>
      <c r="L5723">
        <v>23086860</v>
      </c>
      <c r="M5723">
        <v>5</v>
      </c>
      <c r="P5723" s="29">
        <f t="shared" si="236"/>
        <v>0.66666666666666663</v>
      </c>
    </row>
    <row r="5724" spans="1:16" hidden="1" x14ac:dyDescent="0.25">
      <c r="A5724">
        <v>193083870</v>
      </c>
      <c r="B5724">
        <v>803401</v>
      </c>
      <c r="C5724" t="s">
        <v>318</v>
      </c>
      <c r="D5724">
        <v>2021638</v>
      </c>
      <c r="E5724" t="s">
        <v>250</v>
      </c>
      <c r="F5724" t="s">
        <v>214</v>
      </c>
      <c r="G5724" t="s">
        <v>215</v>
      </c>
      <c r="H5724">
        <v>2</v>
      </c>
      <c r="I5724">
        <v>2016</v>
      </c>
      <c r="J5724">
        <v>2</v>
      </c>
      <c r="L5724">
        <v>23086852</v>
      </c>
      <c r="M5724">
        <v>4.0999999999999996</v>
      </c>
      <c r="P5724" s="29">
        <f t="shared" si="236"/>
        <v>0.51666666666666661</v>
      </c>
    </row>
    <row r="5725" spans="1:16" hidden="1" x14ac:dyDescent="0.25">
      <c r="A5725">
        <v>193083870</v>
      </c>
      <c r="B5725">
        <v>803401</v>
      </c>
      <c r="C5725" t="s">
        <v>318</v>
      </c>
      <c r="D5725">
        <v>2021993</v>
      </c>
      <c r="E5725" t="s">
        <v>256</v>
      </c>
      <c r="F5725" t="s">
        <v>214</v>
      </c>
      <c r="G5725" t="s">
        <v>215</v>
      </c>
      <c r="H5725">
        <v>2</v>
      </c>
      <c r="I5725">
        <v>2016</v>
      </c>
      <c r="J5725">
        <v>2</v>
      </c>
      <c r="L5725">
        <v>23086519</v>
      </c>
      <c r="M5725">
        <v>5.6</v>
      </c>
      <c r="P5725" s="29">
        <f t="shared" si="236"/>
        <v>0.76666666666666661</v>
      </c>
    </row>
    <row r="5726" spans="1:16" hidden="1" x14ac:dyDescent="0.25">
      <c r="A5726">
        <v>193083870</v>
      </c>
      <c r="B5726">
        <v>803401</v>
      </c>
      <c r="C5726" t="s">
        <v>318</v>
      </c>
      <c r="D5726">
        <v>2021874</v>
      </c>
      <c r="E5726" t="s">
        <v>226</v>
      </c>
      <c r="F5726" t="s">
        <v>214</v>
      </c>
      <c r="G5726" t="s">
        <v>215</v>
      </c>
      <c r="H5726">
        <v>2</v>
      </c>
      <c r="I5726">
        <v>2016</v>
      </c>
      <c r="J5726">
        <v>2</v>
      </c>
      <c r="L5726">
        <v>23086862</v>
      </c>
      <c r="M5726">
        <v>5</v>
      </c>
      <c r="P5726" s="29">
        <f t="shared" si="236"/>
        <v>0.66666666666666663</v>
      </c>
    </row>
    <row r="5727" spans="1:16" hidden="1" x14ac:dyDescent="0.25">
      <c r="A5727">
        <v>193083870</v>
      </c>
      <c r="B5727">
        <v>803401</v>
      </c>
      <c r="C5727" t="s">
        <v>318</v>
      </c>
      <c r="D5727">
        <v>2021781</v>
      </c>
      <c r="E5727" t="s">
        <v>235</v>
      </c>
      <c r="F5727" t="s">
        <v>214</v>
      </c>
      <c r="G5727" t="s">
        <v>215</v>
      </c>
      <c r="H5727">
        <v>2</v>
      </c>
      <c r="I5727">
        <v>2016</v>
      </c>
      <c r="J5727">
        <v>2</v>
      </c>
      <c r="L5727">
        <v>23086901</v>
      </c>
      <c r="M5727">
        <v>4.8</v>
      </c>
      <c r="P5727" s="29">
        <f t="shared" si="236"/>
        <v>0.6333333333333333</v>
      </c>
    </row>
    <row r="5728" spans="1:16" hidden="1" x14ac:dyDescent="0.25">
      <c r="A5728">
        <v>193083870</v>
      </c>
      <c r="B5728">
        <v>803401</v>
      </c>
      <c r="C5728" t="s">
        <v>318</v>
      </c>
      <c r="D5728">
        <v>2021640</v>
      </c>
      <c r="E5728" t="s">
        <v>227</v>
      </c>
      <c r="F5728" t="s">
        <v>214</v>
      </c>
      <c r="G5728" t="s">
        <v>215</v>
      </c>
      <c r="H5728">
        <v>2</v>
      </c>
      <c r="I5728">
        <v>2017</v>
      </c>
      <c r="J5728">
        <v>1</v>
      </c>
      <c r="L5728">
        <v>23092942</v>
      </c>
      <c r="M5728">
        <v>5.3</v>
      </c>
      <c r="P5728" s="29">
        <f t="shared" si="236"/>
        <v>0.71666666666666667</v>
      </c>
    </row>
    <row r="5729" spans="1:16" hidden="1" x14ac:dyDescent="0.25">
      <c r="A5729">
        <v>193083870</v>
      </c>
      <c r="B5729">
        <v>803401</v>
      </c>
      <c r="C5729" t="s">
        <v>318</v>
      </c>
      <c r="D5729">
        <v>2021787</v>
      </c>
      <c r="E5729" t="s">
        <v>292</v>
      </c>
      <c r="F5729" t="s">
        <v>214</v>
      </c>
      <c r="G5729" t="s">
        <v>215</v>
      </c>
      <c r="H5729">
        <v>2</v>
      </c>
      <c r="I5729">
        <v>2017</v>
      </c>
      <c r="J5729">
        <v>1</v>
      </c>
      <c r="L5729">
        <v>23093320</v>
      </c>
      <c r="M5729">
        <v>6</v>
      </c>
      <c r="P5729" s="29">
        <f t="shared" si="236"/>
        <v>0.83333333333333337</v>
      </c>
    </row>
    <row r="5730" spans="1:16" hidden="1" x14ac:dyDescent="0.25">
      <c r="A5730">
        <v>193083870</v>
      </c>
      <c r="B5730">
        <v>803401</v>
      </c>
      <c r="C5730" t="s">
        <v>318</v>
      </c>
      <c r="D5730">
        <v>2004591</v>
      </c>
      <c r="E5730" t="s">
        <v>271</v>
      </c>
      <c r="F5730" t="s">
        <v>214</v>
      </c>
      <c r="G5730" t="s">
        <v>215</v>
      </c>
      <c r="H5730">
        <v>2</v>
      </c>
      <c r="I5730">
        <v>2017</v>
      </c>
      <c r="J5730">
        <v>1</v>
      </c>
      <c r="L5730">
        <v>23093319</v>
      </c>
      <c r="M5730">
        <v>6.2</v>
      </c>
      <c r="P5730" s="29">
        <f t="shared" si="236"/>
        <v>0.8666666666666667</v>
      </c>
    </row>
    <row r="5731" spans="1:16" hidden="1" x14ac:dyDescent="0.25">
      <c r="A5731">
        <v>193083870</v>
      </c>
      <c r="B5731">
        <v>803401</v>
      </c>
      <c r="C5731" t="s">
        <v>318</v>
      </c>
      <c r="D5731">
        <v>2004752</v>
      </c>
      <c r="E5731" t="s">
        <v>290</v>
      </c>
      <c r="F5731" t="s">
        <v>214</v>
      </c>
      <c r="G5731" t="s">
        <v>215</v>
      </c>
      <c r="H5731">
        <v>2</v>
      </c>
      <c r="I5731">
        <v>2017</v>
      </c>
      <c r="J5731">
        <v>1</v>
      </c>
      <c r="L5731">
        <v>23093323</v>
      </c>
      <c r="M5731">
        <v>5.3</v>
      </c>
      <c r="P5731" s="29">
        <f t="shared" si="236"/>
        <v>0.71666666666666667</v>
      </c>
    </row>
    <row r="5732" spans="1:16" hidden="1" x14ac:dyDescent="0.25">
      <c r="A5732">
        <v>193083870</v>
      </c>
      <c r="B5732">
        <v>803401</v>
      </c>
      <c r="C5732" t="s">
        <v>318</v>
      </c>
      <c r="D5732">
        <v>2021725</v>
      </c>
      <c r="E5732" t="s">
        <v>257</v>
      </c>
      <c r="F5732" t="s">
        <v>214</v>
      </c>
      <c r="G5732" t="s">
        <v>215</v>
      </c>
      <c r="H5732">
        <v>2</v>
      </c>
      <c r="I5732">
        <v>2017</v>
      </c>
      <c r="J5732">
        <v>1</v>
      </c>
      <c r="L5732">
        <v>23091960</v>
      </c>
      <c r="M5732">
        <v>5</v>
      </c>
      <c r="P5732" s="29">
        <f t="shared" si="236"/>
        <v>0.66666666666666663</v>
      </c>
    </row>
    <row r="5733" spans="1:16" hidden="1" x14ac:dyDescent="0.25">
      <c r="A5733">
        <v>193083870</v>
      </c>
      <c r="B5733">
        <v>803401</v>
      </c>
      <c r="C5733" t="s">
        <v>318</v>
      </c>
      <c r="D5733">
        <v>2021750</v>
      </c>
      <c r="E5733" t="s">
        <v>296</v>
      </c>
      <c r="F5733" t="s">
        <v>214</v>
      </c>
      <c r="G5733" t="s">
        <v>215</v>
      </c>
      <c r="H5733">
        <v>2</v>
      </c>
      <c r="I5733">
        <v>2017</v>
      </c>
      <c r="J5733">
        <v>1</v>
      </c>
      <c r="L5733">
        <v>23091959</v>
      </c>
      <c r="M5733">
        <v>4</v>
      </c>
      <c r="P5733" s="29">
        <f t="shared" si="236"/>
        <v>0.5</v>
      </c>
    </row>
    <row r="5734" spans="1:16" hidden="1" x14ac:dyDescent="0.25">
      <c r="A5734">
        <v>193083870</v>
      </c>
      <c r="B5734">
        <v>803401</v>
      </c>
      <c r="C5734" t="s">
        <v>318</v>
      </c>
      <c r="D5734">
        <v>2021679</v>
      </c>
      <c r="E5734" t="s">
        <v>259</v>
      </c>
      <c r="F5734" t="s">
        <v>214</v>
      </c>
      <c r="G5734" t="s">
        <v>215</v>
      </c>
      <c r="H5734">
        <v>2</v>
      </c>
      <c r="I5734">
        <v>2017</v>
      </c>
      <c r="J5734">
        <v>1</v>
      </c>
      <c r="L5734">
        <v>23092951</v>
      </c>
      <c r="M5734">
        <v>6.2</v>
      </c>
      <c r="P5734" s="29">
        <f t="shared" si="236"/>
        <v>0.8666666666666667</v>
      </c>
    </row>
    <row r="5735" spans="1:16" hidden="1" x14ac:dyDescent="0.25">
      <c r="A5735">
        <v>193083870</v>
      </c>
      <c r="B5735">
        <v>803401</v>
      </c>
      <c r="C5735" t="s">
        <v>318</v>
      </c>
      <c r="D5735">
        <v>2019272</v>
      </c>
      <c r="E5735" t="s">
        <v>249</v>
      </c>
      <c r="F5735" t="s">
        <v>214</v>
      </c>
      <c r="G5735" t="s">
        <v>215</v>
      </c>
      <c r="H5735">
        <v>4</v>
      </c>
      <c r="I5735">
        <v>2017</v>
      </c>
      <c r="J5735">
        <v>1</v>
      </c>
      <c r="L5735">
        <v>23090766</v>
      </c>
      <c r="P5735" s="29" t="str">
        <f t="shared" si="236"/>
        <v>DRP</v>
      </c>
    </row>
    <row r="5736" spans="1:16" hidden="1" x14ac:dyDescent="0.25">
      <c r="A5736">
        <v>193083870</v>
      </c>
      <c r="B5736">
        <v>803401</v>
      </c>
      <c r="C5736" t="s">
        <v>318</v>
      </c>
      <c r="D5736">
        <v>2004586</v>
      </c>
      <c r="E5736" t="s">
        <v>325</v>
      </c>
      <c r="F5736" t="s">
        <v>214</v>
      </c>
      <c r="G5736" t="s">
        <v>215</v>
      </c>
      <c r="H5736">
        <v>2</v>
      </c>
      <c r="I5736">
        <v>2017</v>
      </c>
      <c r="J5736">
        <v>2</v>
      </c>
      <c r="L5736">
        <v>23097712</v>
      </c>
      <c r="M5736">
        <v>5.4</v>
      </c>
      <c r="P5736" s="29">
        <f t="shared" si="236"/>
        <v>0.73333333333333339</v>
      </c>
    </row>
    <row r="5737" spans="1:16" hidden="1" x14ac:dyDescent="0.25">
      <c r="A5737">
        <v>193083870</v>
      </c>
      <c r="B5737">
        <v>803401</v>
      </c>
      <c r="C5737" t="s">
        <v>318</v>
      </c>
      <c r="D5737">
        <v>2021723</v>
      </c>
      <c r="E5737" t="s">
        <v>299</v>
      </c>
      <c r="F5737" t="s">
        <v>214</v>
      </c>
      <c r="G5737" t="s">
        <v>215</v>
      </c>
      <c r="H5737">
        <v>2</v>
      </c>
      <c r="I5737">
        <v>2017</v>
      </c>
      <c r="J5737">
        <v>2</v>
      </c>
      <c r="L5737">
        <v>23097633</v>
      </c>
      <c r="M5737">
        <v>6.4</v>
      </c>
      <c r="P5737" s="29">
        <f t="shared" si="236"/>
        <v>0.9</v>
      </c>
    </row>
    <row r="5738" spans="1:16" hidden="1" x14ac:dyDescent="0.25">
      <c r="A5738">
        <v>193083870</v>
      </c>
      <c r="B5738">
        <v>803401</v>
      </c>
      <c r="C5738" t="s">
        <v>318</v>
      </c>
      <c r="D5738">
        <v>2021591</v>
      </c>
      <c r="E5738" t="s">
        <v>240</v>
      </c>
      <c r="F5738" t="s">
        <v>214</v>
      </c>
      <c r="G5738" t="s">
        <v>215</v>
      </c>
      <c r="H5738">
        <v>2</v>
      </c>
      <c r="I5738">
        <v>2017</v>
      </c>
      <c r="J5738">
        <v>2</v>
      </c>
      <c r="L5738">
        <v>23097630</v>
      </c>
      <c r="M5738">
        <v>5.3</v>
      </c>
      <c r="P5738" s="29">
        <f t="shared" si="236"/>
        <v>0.71666666666666667</v>
      </c>
    </row>
    <row r="5739" spans="1:16" hidden="1" x14ac:dyDescent="0.25">
      <c r="A5739">
        <v>193083870</v>
      </c>
      <c r="B5739">
        <v>803401</v>
      </c>
      <c r="C5739" t="s">
        <v>318</v>
      </c>
      <c r="D5739">
        <v>2021631</v>
      </c>
      <c r="E5739" t="s">
        <v>302</v>
      </c>
      <c r="F5739" t="s">
        <v>214</v>
      </c>
      <c r="G5739" t="s">
        <v>215</v>
      </c>
      <c r="H5739">
        <v>2</v>
      </c>
      <c r="I5739">
        <v>2017</v>
      </c>
      <c r="J5739">
        <v>2</v>
      </c>
      <c r="L5739">
        <v>23101235</v>
      </c>
      <c r="M5739">
        <v>5.4</v>
      </c>
      <c r="P5739" s="29">
        <f t="shared" si="236"/>
        <v>0.73333333333333339</v>
      </c>
    </row>
    <row r="5740" spans="1:16" hidden="1" x14ac:dyDescent="0.25">
      <c r="A5740">
        <v>193083870</v>
      </c>
      <c r="B5740">
        <v>803401</v>
      </c>
      <c r="C5740" t="s">
        <v>318</v>
      </c>
      <c r="D5740">
        <v>2021615</v>
      </c>
      <c r="E5740" t="s">
        <v>255</v>
      </c>
      <c r="F5740" t="s">
        <v>214</v>
      </c>
      <c r="G5740" t="s">
        <v>215</v>
      </c>
      <c r="H5740">
        <v>2</v>
      </c>
      <c r="I5740">
        <v>2017</v>
      </c>
      <c r="J5740">
        <v>2</v>
      </c>
      <c r="L5740">
        <v>23097634</v>
      </c>
      <c r="M5740">
        <v>4.0999999999999996</v>
      </c>
      <c r="P5740" s="29">
        <f t="shared" si="236"/>
        <v>0.51666666666666661</v>
      </c>
    </row>
    <row r="5741" spans="1:16" hidden="1" x14ac:dyDescent="0.25">
      <c r="A5741">
        <v>193083870</v>
      </c>
      <c r="B5741">
        <v>803401</v>
      </c>
      <c r="C5741" t="s">
        <v>318</v>
      </c>
      <c r="D5741">
        <v>2021865</v>
      </c>
      <c r="E5741" t="s">
        <v>301</v>
      </c>
      <c r="F5741" t="s">
        <v>214</v>
      </c>
      <c r="G5741" t="s">
        <v>215</v>
      </c>
      <c r="H5741">
        <v>2</v>
      </c>
      <c r="I5741">
        <v>2017</v>
      </c>
      <c r="J5741">
        <v>2</v>
      </c>
      <c r="L5741">
        <v>23097629</v>
      </c>
      <c r="M5741">
        <v>5.2</v>
      </c>
      <c r="P5741" s="29">
        <f t="shared" si="236"/>
        <v>0.70000000000000007</v>
      </c>
    </row>
    <row r="5742" spans="1:16" hidden="1" x14ac:dyDescent="0.25">
      <c r="A5742">
        <v>193083870</v>
      </c>
      <c r="B5742">
        <v>803401</v>
      </c>
      <c r="C5742" t="s">
        <v>318</v>
      </c>
      <c r="D5742">
        <v>2024862</v>
      </c>
      <c r="E5742" t="s">
        <v>289</v>
      </c>
      <c r="F5742" t="s">
        <v>214</v>
      </c>
      <c r="G5742" t="s">
        <v>215</v>
      </c>
      <c r="H5742">
        <v>2</v>
      </c>
      <c r="I5742">
        <v>2017</v>
      </c>
      <c r="J5742">
        <v>2</v>
      </c>
      <c r="L5742">
        <v>23097632</v>
      </c>
      <c r="M5742">
        <v>6</v>
      </c>
      <c r="P5742" s="29">
        <f t="shared" si="236"/>
        <v>0.83333333333333337</v>
      </c>
    </row>
    <row r="5743" spans="1:16" hidden="1" x14ac:dyDescent="0.25">
      <c r="A5743">
        <v>193083870</v>
      </c>
      <c r="B5743">
        <v>803401</v>
      </c>
      <c r="C5743" t="s">
        <v>318</v>
      </c>
      <c r="D5743">
        <v>2019272</v>
      </c>
      <c r="E5743" t="s">
        <v>249</v>
      </c>
      <c r="F5743" t="s">
        <v>214</v>
      </c>
      <c r="G5743" t="s">
        <v>215</v>
      </c>
      <c r="H5743">
        <v>2</v>
      </c>
      <c r="I5743">
        <v>2017</v>
      </c>
      <c r="J5743">
        <v>2</v>
      </c>
      <c r="L5743">
        <v>23097955</v>
      </c>
      <c r="M5743">
        <v>5.6</v>
      </c>
      <c r="P5743" s="29">
        <f t="shared" si="236"/>
        <v>0.76666666666666661</v>
      </c>
    </row>
    <row r="5744" spans="1:16" hidden="1" x14ac:dyDescent="0.25">
      <c r="A5744">
        <v>193083870</v>
      </c>
      <c r="B5744">
        <v>803401</v>
      </c>
      <c r="C5744" t="s">
        <v>318</v>
      </c>
      <c r="D5744">
        <v>2021775</v>
      </c>
      <c r="E5744" t="s">
        <v>286</v>
      </c>
      <c r="F5744" t="s">
        <v>214</v>
      </c>
      <c r="G5744" t="s">
        <v>215</v>
      </c>
      <c r="H5744">
        <v>2</v>
      </c>
      <c r="I5744">
        <v>2018</v>
      </c>
      <c r="J5744">
        <v>1</v>
      </c>
      <c r="M5744">
        <v>6</v>
      </c>
      <c r="P5744" s="29">
        <f t="shared" si="236"/>
        <v>0.83333333333333337</v>
      </c>
    </row>
    <row r="5745" spans="1:16" hidden="1" x14ac:dyDescent="0.25">
      <c r="A5745">
        <v>193083870</v>
      </c>
      <c r="B5745">
        <v>803401</v>
      </c>
      <c r="C5745" t="s">
        <v>318</v>
      </c>
      <c r="D5745">
        <v>2021716</v>
      </c>
      <c r="E5745" t="s">
        <v>291</v>
      </c>
      <c r="F5745" t="s">
        <v>214</v>
      </c>
      <c r="G5745" t="s">
        <v>215</v>
      </c>
      <c r="H5745">
        <v>2</v>
      </c>
      <c r="I5745">
        <v>2018</v>
      </c>
      <c r="J5745">
        <v>1</v>
      </c>
      <c r="L5745">
        <v>23107801</v>
      </c>
      <c r="M5745">
        <v>5.2</v>
      </c>
      <c r="P5745" s="29">
        <f t="shared" si="236"/>
        <v>0.70000000000000007</v>
      </c>
    </row>
    <row r="5746" spans="1:16" hidden="1" x14ac:dyDescent="0.25">
      <c r="A5746">
        <v>193083870</v>
      </c>
      <c r="B5746">
        <v>803401</v>
      </c>
      <c r="C5746" t="s">
        <v>318</v>
      </c>
      <c r="D5746">
        <v>2019273</v>
      </c>
      <c r="E5746" t="s">
        <v>248</v>
      </c>
      <c r="F5746" t="s">
        <v>214</v>
      </c>
      <c r="G5746" t="s">
        <v>215</v>
      </c>
      <c r="H5746">
        <v>4</v>
      </c>
      <c r="I5746">
        <v>2018</v>
      </c>
      <c r="J5746">
        <v>1</v>
      </c>
      <c r="L5746">
        <v>23104975</v>
      </c>
      <c r="P5746" s="29" t="str">
        <f t="shared" si="236"/>
        <v>DRP</v>
      </c>
    </row>
    <row r="5747" spans="1:16" hidden="1" x14ac:dyDescent="0.25">
      <c r="A5747">
        <v>193083870</v>
      </c>
      <c r="B5747">
        <v>803401</v>
      </c>
      <c r="C5747" t="s">
        <v>318</v>
      </c>
      <c r="D5747">
        <v>2021744</v>
      </c>
      <c r="E5747" t="s">
        <v>262</v>
      </c>
      <c r="F5747" t="s">
        <v>214</v>
      </c>
      <c r="G5747" t="s">
        <v>215</v>
      </c>
      <c r="H5747">
        <v>4</v>
      </c>
      <c r="I5747">
        <v>2018</v>
      </c>
      <c r="J5747">
        <v>1</v>
      </c>
      <c r="L5747">
        <v>23107805</v>
      </c>
      <c r="P5747" s="29" t="str">
        <f t="shared" si="236"/>
        <v>DRP</v>
      </c>
    </row>
    <row r="5748" spans="1:16" hidden="1" x14ac:dyDescent="0.25">
      <c r="A5748">
        <v>193083870</v>
      </c>
      <c r="B5748">
        <v>803401</v>
      </c>
      <c r="C5748" t="s">
        <v>318</v>
      </c>
      <c r="D5748">
        <v>2004587</v>
      </c>
      <c r="E5748" t="s">
        <v>288</v>
      </c>
      <c r="F5748" t="s">
        <v>214</v>
      </c>
      <c r="G5748" t="s">
        <v>215</v>
      </c>
      <c r="H5748">
        <v>4</v>
      </c>
      <c r="I5748">
        <v>2018</v>
      </c>
      <c r="J5748">
        <v>1</v>
      </c>
      <c r="L5748">
        <v>23107718</v>
      </c>
      <c r="P5748" s="29" t="str">
        <f t="shared" ref="P5748:P5773" si="237">IF(AND(ISNUMBER(M5748),H5748&lt;&gt;4),(M5748-1)/6,IF(H5748=4,"DRP",IF(AND(H5748=3,M5748="NA"),"BAD",IF(AND(H5748=2),"CVL",IF(AND(H5748=1,ISBLANK(M5748)),"NULL","UNK")))))</f>
        <v>DRP</v>
      </c>
    </row>
    <row r="5749" spans="1:16" hidden="1" x14ac:dyDescent="0.25">
      <c r="A5749">
        <v>193083870</v>
      </c>
      <c r="B5749">
        <v>803401</v>
      </c>
      <c r="C5749" t="s">
        <v>318</v>
      </c>
      <c r="D5749">
        <v>2004597</v>
      </c>
      <c r="E5749" t="s">
        <v>279</v>
      </c>
      <c r="F5749" t="s">
        <v>214</v>
      </c>
      <c r="G5749" t="s">
        <v>215</v>
      </c>
      <c r="H5749">
        <v>2</v>
      </c>
      <c r="I5749">
        <v>2018</v>
      </c>
      <c r="J5749">
        <v>1</v>
      </c>
      <c r="L5749">
        <v>23107759</v>
      </c>
      <c r="M5749">
        <v>5.5</v>
      </c>
      <c r="P5749" s="29">
        <f t="shared" si="237"/>
        <v>0.75</v>
      </c>
    </row>
    <row r="5750" spans="1:16" hidden="1" x14ac:dyDescent="0.25">
      <c r="A5750">
        <v>193083870</v>
      </c>
      <c r="B5750">
        <v>803401</v>
      </c>
      <c r="C5750" t="s">
        <v>318</v>
      </c>
      <c r="D5750">
        <v>2021661</v>
      </c>
      <c r="E5750" t="s">
        <v>305</v>
      </c>
      <c r="F5750" t="s">
        <v>214</v>
      </c>
      <c r="G5750" t="s">
        <v>215</v>
      </c>
      <c r="H5750">
        <v>2</v>
      </c>
      <c r="I5750">
        <v>2018</v>
      </c>
      <c r="J5750">
        <v>1</v>
      </c>
      <c r="L5750">
        <v>23107773</v>
      </c>
      <c r="M5750">
        <v>5.0999999999999996</v>
      </c>
      <c r="P5750" s="29">
        <f t="shared" si="237"/>
        <v>0.68333333333333324</v>
      </c>
    </row>
    <row r="5751" spans="1:16" hidden="1" x14ac:dyDescent="0.25">
      <c r="A5751">
        <v>193083870</v>
      </c>
      <c r="B5751">
        <v>803401</v>
      </c>
      <c r="C5751" t="s">
        <v>318</v>
      </c>
      <c r="D5751">
        <v>2021716</v>
      </c>
      <c r="E5751" t="s">
        <v>291</v>
      </c>
      <c r="F5751" t="s">
        <v>214</v>
      </c>
      <c r="G5751" t="s">
        <v>215</v>
      </c>
      <c r="H5751">
        <v>4</v>
      </c>
      <c r="I5751">
        <v>2018</v>
      </c>
      <c r="J5751">
        <v>1</v>
      </c>
      <c r="L5751">
        <v>23107801</v>
      </c>
      <c r="P5751" s="29" t="str">
        <f t="shared" si="237"/>
        <v>DRP</v>
      </c>
    </row>
    <row r="5752" spans="1:16" hidden="1" x14ac:dyDescent="0.25">
      <c r="A5752">
        <v>193083870</v>
      </c>
      <c r="B5752">
        <v>803401</v>
      </c>
      <c r="C5752" t="s">
        <v>318</v>
      </c>
      <c r="D5752">
        <v>2021671</v>
      </c>
      <c r="E5752" t="s">
        <v>303</v>
      </c>
      <c r="F5752" t="s">
        <v>214</v>
      </c>
      <c r="G5752" t="s">
        <v>215</v>
      </c>
      <c r="H5752">
        <v>2</v>
      </c>
      <c r="I5752">
        <v>2018</v>
      </c>
      <c r="J5752">
        <v>1</v>
      </c>
      <c r="L5752">
        <v>23107817</v>
      </c>
      <c r="M5752">
        <v>5.4</v>
      </c>
      <c r="P5752" s="29">
        <f t="shared" si="237"/>
        <v>0.73333333333333339</v>
      </c>
    </row>
    <row r="5753" spans="1:16" hidden="1" x14ac:dyDescent="0.25">
      <c r="A5753">
        <v>193083870</v>
      </c>
      <c r="B5753">
        <v>803401</v>
      </c>
      <c r="C5753" t="s">
        <v>318</v>
      </c>
      <c r="D5753">
        <v>2024921</v>
      </c>
      <c r="E5753" t="s">
        <v>225</v>
      </c>
      <c r="F5753" t="s">
        <v>214</v>
      </c>
      <c r="G5753" t="s">
        <v>215</v>
      </c>
      <c r="H5753">
        <v>2</v>
      </c>
      <c r="I5753">
        <v>2018</v>
      </c>
      <c r="J5753">
        <v>1</v>
      </c>
      <c r="L5753">
        <v>23107811</v>
      </c>
      <c r="M5753">
        <v>5.9</v>
      </c>
      <c r="P5753" s="29">
        <f t="shared" si="237"/>
        <v>0.81666666666666676</v>
      </c>
    </row>
    <row r="5754" spans="1:16" hidden="1" x14ac:dyDescent="0.25">
      <c r="A5754">
        <v>193083870</v>
      </c>
      <c r="B5754">
        <v>803401</v>
      </c>
      <c r="C5754" t="s">
        <v>318</v>
      </c>
      <c r="D5754">
        <v>2024863</v>
      </c>
      <c r="E5754" t="s">
        <v>304</v>
      </c>
      <c r="F5754" t="s">
        <v>214</v>
      </c>
      <c r="G5754" t="s">
        <v>215</v>
      </c>
      <c r="H5754">
        <v>2</v>
      </c>
      <c r="I5754">
        <v>2018</v>
      </c>
      <c r="J5754">
        <v>1</v>
      </c>
      <c r="L5754">
        <v>23107771</v>
      </c>
      <c r="M5754">
        <v>4.7</v>
      </c>
      <c r="P5754" s="29">
        <f t="shared" si="237"/>
        <v>0.6166666666666667</v>
      </c>
    </row>
    <row r="5755" spans="1:16" hidden="1" x14ac:dyDescent="0.25">
      <c r="A5755">
        <v>193083870</v>
      </c>
      <c r="B5755">
        <v>803401</v>
      </c>
      <c r="C5755" t="s">
        <v>318</v>
      </c>
      <c r="D5755">
        <v>2019273</v>
      </c>
      <c r="E5755" t="s">
        <v>248</v>
      </c>
      <c r="F5755" t="s">
        <v>214</v>
      </c>
      <c r="G5755" t="s">
        <v>215</v>
      </c>
      <c r="H5755">
        <v>2</v>
      </c>
      <c r="I5755">
        <v>2018</v>
      </c>
      <c r="J5755">
        <v>2</v>
      </c>
      <c r="L5755">
        <v>23114619</v>
      </c>
      <c r="M5755">
        <v>6.2</v>
      </c>
      <c r="P5755" s="29">
        <f t="shared" si="237"/>
        <v>0.8666666666666667</v>
      </c>
    </row>
    <row r="5756" spans="1:16" hidden="1" x14ac:dyDescent="0.25">
      <c r="A5756">
        <v>193083870</v>
      </c>
      <c r="B5756">
        <v>803401</v>
      </c>
      <c r="C5756" t="s">
        <v>318</v>
      </c>
      <c r="D5756">
        <v>2004602</v>
      </c>
      <c r="E5756" t="s">
        <v>277</v>
      </c>
      <c r="F5756" t="s">
        <v>214</v>
      </c>
      <c r="G5756" t="s">
        <v>215</v>
      </c>
      <c r="H5756">
        <v>2</v>
      </c>
      <c r="I5756">
        <v>2018</v>
      </c>
      <c r="J5756">
        <v>2</v>
      </c>
      <c r="L5756">
        <v>23115918</v>
      </c>
      <c r="M5756">
        <v>5.4</v>
      </c>
      <c r="P5756" s="29">
        <f t="shared" si="237"/>
        <v>0.73333333333333339</v>
      </c>
    </row>
    <row r="5757" spans="1:16" hidden="1" x14ac:dyDescent="0.25">
      <c r="A5757">
        <v>193083870</v>
      </c>
      <c r="B5757">
        <v>803401</v>
      </c>
      <c r="C5757" t="s">
        <v>318</v>
      </c>
      <c r="D5757">
        <v>2021664</v>
      </c>
      <c r="E5757" t="s">
        <v>311</v>
      </c>
      <c r="F5757" t="s">
        <v>214</v>
      </c>
      <c r="G5757" t="s">
        <v>215</v>
      </c>
      <c r="H5757">
        <v>2</v>
      </c>
      <c r="I5757">
        <v>2018</v>
      </c>
      <c r="J5757">
        <v>2</v>
      </c>
      <c r="L5757">
        <v>23115915</v>
      </c>
      <c r="M5757">
        <v>6</v>
      </c>
      <c r="P5757" s="29">
        <f t="shared" si="237"/>
        <v>0.83333333333333337</v>
      </c>
    </row>
    <row r="5758" spans="1:16" hidden="1" x14ac:dyDescent="0.25">
      <c r="A5758">
        <v>193083870</v>
      </c>
      <c r="B5758">
        <v>803401</v>
      </c>
      <c r="C5758" t="s">
        <v>318</v>
      </c>
      <c r="D5758">
        <v>2021744</v>
      </c>
      <c r="E5758" t="s">
        <v>262</v>
      </c>
      <c r="F5758" t="s">
        <v>214</v>
      </c>
      <c r="G5758" t="s">
        <v>215</v>
      </c>
      <c r="H5758">
        <v>2</v>
      </c>
      <c r="I5758">
        <v>2018</v>
      </c>
      <c r="J5758">
        <v>2</v>
      </c>
      <c r="L5758">
        <v>23115906</v>
      </c>
      <c r="M5758">
        <v>5.9</v>
      </c>
      <c r="P5758" s="29">
        <f t="shared" si="237"/>
        <v>0.81666666666666676</v>
      </c>
    </row>
    <row r="5759" spans="1:16" hidden="1" x14ac:dyDescent="0.25">
      <c r="A5759">
        <v>193083870</v>
      </c>
      <c r="B5759">
        <v>803401</v>
      </c>
      <c r="C5759" t="s">
        <v>318</v>
      </c>
      <c r="D5759">
        <v>2024864</v>
      </c>
      <c r="E5759" t="s">
        <v>310</v>
      </c>
      <c r="F5759" t="s">
        <v>214</v>
      </c>
      <c r="G5759" t="s">
        <v>215</v>
      </c>
      <c r="H5759">
        <v>2</v>
      </c>
      <c r="I5759">
        <v>2018</v>
      </c>
      <c r="J5759">
        <v>2</v>
      </c>
      <c r="L5759">
        <v>23115914</v>
      </c>
      <c r="M5759">
        <v>5.5</v>
      </c>
      <c r="P5759" s="29">
        <f t="shared" si="237"/>
        <v>0.75</v>
      </c>
    </row>
    <row r="5760" spans="1:16" hidden="1" x14ac:dyDescent="0.25">
      <c r="A5760">
        <v>193083870</v>
      </c>
      <c r="B5760">
        <v>803401</v>
      </c>
      <c r="C5760" t="s">
        <v>318</v>
      </c>
      <c r="D5760">
        <v>2004587</v>
      </c>
      <c r="E5760" t="s">
        <v>288</v>
      </c>
      <c r="F5760" t="s">
        <v>214</v>
      </c>
      <c r="G5760" t="s">
        <v>215</v>
      </c>
      <c r="H5760">
        <v>2</v>
      </c>
      <c r="I5760">
        <v>2018</v>
      </c>
      <c r="J5760">
        <v>2</v>
      </c>
      <c r="L5760">
        <v>23115867</v>
      </c>
      <c r="M5760">
        <v>6</v>
      </c>
      <c r="P5760" s="29">
        <f t="shared" si="237"/>
        <v>0.83333333333333337</v>
      </c>
    </row>
    <row r="5761" spans="1:16" hidden="1" x14ac:dyDescent="0.25">
      <c r="A5761">
        <v>193083870</v>
      </c>
      <c r="B5761">
        <v>803401</v>
      </c>
      <c r="C5761" t="s">
        <v>318</v>
      </c>
      <c r="D5761">
        <v>2024865</v>
      </c>
      <c r="E5761" t="s">
        <v>284</v>
      </c>
      <c r="F5761" t="s">
        <v>214</v>
      </c>
      <c r="G5761" t="s">
        <v>215</v>
      </c>
      <c r="H5761">
        <v>2</v>
      </c>
      <c r="I5761">
        <v>2019</v>
      </c>
      <c r="J5761">
        <v>1</v>
      </c>
      <c r="L5761">
        <v>23123875</v>
      </c>
      <c r="M5761">
        <v>4.9000000000000004</v>
      </c>
      <c r="P5761" s="29">
        <f t="shared" si="237"/>
        <v>0.65</v>
      </c>
    </row>
    <row r="5762" spans="1:16" hidden="1" x14ac:dyDescent="0.25">
      <c r="A5762">
        <v>193083870</v>
      </c>
      <c r="B5762">
        <v>803401</v>
      </c>
      <c r="C5762" t="s">
        <v>318</v>
      </c>
      <c r="D5762">
        <v>2021730</v>
      </c>
      <c r="E5762" t="s">
        <v>307</v>
      </c>
      <c r="F5762" t="s">
        <v>214</v>
      </c>
      <c r="G5762" t="s">
        <v>215</v>
      </c>
      <c r="H5762">
        <v>2</v>
      </c>
      <c r="I5762">
        <v>2019</v>
      </c>
      <c r="J5762">
        <v>1</v>
      </c>
      <c r="L5762">
        <v>23120313</v>
      </c>
      <c r="M5762">
        <v>5.9</v>
      </c>
      <c r="P5762" s="29">
        <f t="shared" si="237"/>
        <v>0.81666666666666676</v>
      </c>
    </row>
    <row r="5763" spans="1:16" hidden="1" x14ac:dyDescent="0.25">
      <c r="A5763">
        <v>193083870</v>
      </c>
      <c r="B5763">
        <v>803401</v>
      </c>
      <c r="C5763" t="s">
        <v>318</v>
      </c>
      <c r="D5763">
        <v>2021760</v>
      </c>
      <c r="E5763" t="s">
        <v>254</v>
      </c>
      <c r="F5763" t="s">
        <v>214</v>
      </c>
      <c r="G5763" t="s">
        <v>215</v>
      </c>
      <c r="H5763">
        <v>2</v>
      </c>
      <c r="I5763">
        <v>2019</v>
      </c>
      <c r="J5763">
        <v>1</v>
      </c>
      <c r="L5763">
        <v>23120307</v>
      </c>
      <c r="M5763">
        <v>6.1</v>
      </c>
      <c r="P5763" s="29">
        <f t="shared" si="237"/>
        <v>0.85</v>
      </c>
    </row>
    <row r="5764" spans="1:16" hidden="1" x14ac:dyDescent="0.25">
      <c r="A5764">
        <v>193083870</v>
      </c>
      <c r="B5764">
        <v>803401</v>
      </c>
      <c r="C5764" t="s">
        <v>318</v>
      </c>
      <c r="D5764">
        <v>2027111</v>
      </c>
      <c r="E5764" t="s">
        <v>322</v>
      </c>
      <c r="F5764" t="s">
        <v>320</v>
      </c>
      <c r="G5764" t="s">
        <v>321</v>
      </c>
      <c r="H5764">
        <v>2</v>
      </c>
      <c r="I5764">
        <v>2019</v>
      </c>
      <c r="J5764">
        <v>1</v>
      </c>
      <c r="L5764">
        <v>23121971</v>
      </c>
      <c r="M5764">
        <v>6.4</v>
      </c>
      <c r="P5764" s="29">
        <f t="shared" si="237"/>
        <v>0.9</v>
      </c>
    </row>
    <row r="5765" spans="1:16" hidden="1" x14ac:dyDescent="0.25">
      <c r="A5765">
        <v>193083870</v>
      </c>
      <c r="B5765">
        <v>803401</v>
      </c>
      <c r="C5765" t="s">
        <v>318</v>
      </c>
      <c r="D5765">
        <v>2019274</v>
      </c>
      <c r="E5765" t="s">
        <v>247</v>
      </c>
      <c r="F5765" t="s">
        <v>214</v>
      </c>
      <c r="G5765" t="s">
        <v>215</v>
      </c>
      <c r="H5765">
        <v>2</v>
      </c>
      <c r="I5765">
        <v>2019</v>
      </c>
      <c r="J5765">
        <v>1</v>
      </c>
      <c r="L5765">
        <v>23123504</v>
      </c>
      <c r="M5765">
        <v>4.7</v>
      </c>
      <c r="P5765" s="29">
        <f t="shared" si="237"/>
        <v>0.6166666666666667</v>
      </c>
    </row>
    <row r="5766" spans="1:16" hidden="1" x14ac:dyDescent="0.25">
      <c r="A5766">
        <v>193083870</v>
      </c>
      <c r="B5766">
        <v>803401</v>
      </c>
      <c r="C5766" t="s">
        <v>318</v>
      </c>
      <c r="D5766">
        <v>2021808</v>
      </c>
      <c r="E5766" t="s">
        <v>283</v>
      </c>
      <c r="F5766" t="s">
        <v>214</v>
      </c>
      <c r="G5766" t="s">
        <v>215</v>
      </c>
      <c r="H5766">
        <v>2</v>
      </c>
      <c r="I5766">
        <v>2019</v>
      </c>
      <c r="J5766">
        <v>1</v>
      </c>
      <c r="L5766">
        <v>23120308</v>
      </c>
      <c r="M5766">
        <v>6.6</v>
      </c>
      <c r="P5766" s="29">
        <f t="shared" si="237"/>
        <v>0.93333333333333324</v>
      </c>
    </row>
    <row r="5767" spans="1:16" hidden="1" x14ac:dyDescent="0.25">
      <c r="A5767">
        <v>193083870</v>
      </c>
      <c r="B5767">
        <v>803401</v>
      </c>
      <c r="C5767" t="s">
        <v>318</v>
      </c>
      <c r="D5767">
        <v>2021841</v>
      </c>
      <c r="E5767" t="s">
        <v>306</v>
      </c>
      <c r="F5767" t="s">
        <v>214</v>
      </c>
      <c r="G5767" t="s">
        <v>215</v>
      </c>
      <c r="H5767">
        <v>2</v>
      </c>
      <c r="I5767">
        <v>2019</v>
      </c>
      <c r="J5767">
        <v>1</v>
      </c>
      <c r="L5767">
        <v>23120306</v>
      </c>
      <c r="M5767">
        <v>6.1</v>
      </c>
      <c r="P5767" s="29">
        <f t="shared" si="237"/>
        <v>0.85</v>
      </c>
    </row>
    <row r="5768" spans="1:16" hidden="1" x14ac:dyDescent="0.25">
      <c r="A5768">
        <v>193083870</v>
      </c>
      <c r="B5768">
        <v>803401</v>
      </c>
      <c r="C5768" t="s">
        <v>318</v>
      </c>
      <c r="D5768">
        <v>2021818</v>
      </c>
      <c r="E5768" t="s">
        <v>285</v>
      </c>
      <c r="F5768" t="s">
        <v>214</v>
      </c>
      <c r="G5768" t="s">
        <v>215</v>
      </c>
      <c r="H5768">
        <v>1</v>
      </c>
      <c r="I5768">
        <v>2019</v>
      </c>
      <c r="J5768">
        <v>2</v>
      </c>
      <c r="L5768">
        <v>23130530</v>
      </c>
      <c r="P5768" s="29" t="str">
        <f t="shared" si="237"/>
        <v>NULL</v>
      </c>
    </row>
    <row r="5769" spans="1:16" hidden="1" x14ac:dyDescent="0.25">
      <c r="A5769">
        <v>193083870</v>
      </c>
      <c r="B5769">
        <v>803401</v>
      </c>
      <c r="C5769" t="s">
        <v>318</v>
      </c>
      <c r="D5769">
        <v>2021862</v>
      </c>
      <c r="E5769" t="s">
        <v>313</v>
      </c>
      <c r="F5769" t="s">
        <v>214</v>
      </c>
      <c r="G5769" t="s">
        <v>215</v>
      </c>
      <c r="H5769">
        <v>1</v>
      </c>
      <c r="I5769">
        <v>2019</v>
      </c>
      <c r="J5769">
        <v>2</v>
      </c>
      <c r="L5769">
        <v>23129813</v>
      </c>
      <c r="P5769" s="29" t="str">
        <f t="shared" si="237"/>
        <v>NULL</v>
      </c>
    </row>
    <row r="5770" spans="1:16" hidden="1" x14ac:dyDescent="0.25">
      <c r="A5770">
        <v>193083870</v>
      </c>
      <c r="B5770">
        <v>803401</v>
      </c>
      <c r="C5770" t="s">
        <v>318</v>
      </c>
      <c r="D5770">
        <v>2021689</v>
      </c>
      <c r="E5770" t="s">
        <v>312</v>
      </c>
      <c r="F5770" t="s">
        <v>214</v>
      </c>
      <c r="G5770" t="s">
        <v>215</v>
      </c>
      <c r="H5770">
        <v>1</v>
      </c>
      <c r="I5770">
        <v>2019</v>
      </c>
      <c r="J5770">
        <v>2</v>
      </c>
      <c r="L5770">
        <v>23129811</v>
      </c>
      <c r="P5770" s="29" t="str">
        <f t="shared" si="237"/>
        <v>NULL</v>
      </c>
    </row>
    <row r="5771" spans="1:16" hidden="1" x14ac:dyDescent="0.25">
      <c r="A5771">
        <v>193083870</v>
      </c>
      <c r="B5771">
        <v>803401</v>
      </c>
      <c r="C5771" t="s">
        <v>318</v>
      </c>
      <c r="D5771">
        <v>2021710</v>
      </c>
      <c r="E5771" t="s">
        <v>278</v>
      </c>
      <c r="F5771" t="s">
        <v>214</v>
      </c>
      <c r="G5771" t="s">
        <v>215</v>
      </c>
      <c r="H5771">
        <v>1</v>
      </c>
      <c r="I5771">
        <v>2019</v>
      </c>
      <c r="J5771">
        <v>2</v>
      </c>
      <c r="L5771">
        <v>23129397</v>
      </c>
      <c r="P5771" s="29" t="str">
        <f t="shared" si="237"/>
        <v>NULL</v>
      </c>
    </row>
    <row r="5772" spans="1:16" hidden="1" x14ac:dyDescent="0.25">
      <c r="A5772">
        <v>193083870</v>
      </c>
      <c r="B5772">
        <v>803401</v>
      </c>
      <c r="C5772" t="s">
        <v>318</v>
      </c>
      <c r="D5772">
        <v>2004609</v>
      </c>
      <c r="E5772" t="s">
        <v>309</v>
      </c>
      <c r="F5772" t="s">
        <v>214</v>
      </c>
      <c r="G5772" t="s">
        <v>215</v>
      </c>
      <c r="H5772">
        <v>1</v>
      </c>
      <c r="I5772">
        <v>2019</v>
      </c>
      <c r="J5772">
        <v>2</v>
      </c>
      <c r="L5772">
        <v>23129808</v>
      </c>
      <c r="P5772" s="29" t="str">
        <f t="shared" si="237"/>
        <v>NULL</v>
      </c>
    </row>
    <row r="5773" spans="1:16" hidden="1" x14ac:dyDescent="0.25">
      <c r="A5773">
        <v>193083870</v>
      </c>
      <c r="B5773">
        <v>803401</v>
      </c>
      <c r="C5773" t="s">
        <v>318</v>
      </c>
      <c r="D5773">
        <v>2021621</v>
      </c>
      <c r="E5773" t="s">
        <v>314</v>
      </c>
      <c r="F5773" t="s">
        <v>214</v>
      </c>
      <c r="G5773" t="s">
        <v>215</v>
      </c>
      <c r="H5773">
        <v>1</v>
      </c>
      <c r="I5773">
        <v>2019</v>
      </c>
      <c r="J5773">
        <v>2</v>
      </c>
      <c r="L5773">
        <v>23130528</v>
      </c>
      <c r="P5773" s="29" t="str">
        <f t="shared" si="237"/>
        <v>NULL</v>
      </c>
    </row>
    <row r="5774" spans="1:16" hidden="1" x14ac:dyDescent="0.25">
      <c r="A5774">
        <v>193096190</v>
      </c>
      <c r="B5774">
        <v>803401</v>
      </c>
      <c r="C5774" t="s">
        <v>318</v>
      </c>
      <c r="D5774">
        <v>2004098</v>
      </c>
      <c r="E5774" t="s">
        <v>213</v>
      </c>
      <c r="F5774" t="s">
        <v>214</v>
      </c>
      <c r="G5774" t="s">
        <v>215</v>
      </c>
      <c r="H5774">
        <v>2</v>
      </c>
      <c r="I5774">
        <v>2015</v>
      </c>
      <c r="J5774">
        <v>1</v>
      </c>
      <c r="L5774">
        <v>23066523</v>
      </c>
      <c r="M5774">
        <v>6.1</v>
      </c>
      <c r="P5774" s="29">
        <f t="shared" ref="P5774:P5789" si="238">IF(AND(ISNUMBER(M5774),H5774&lt;&gt;4,N5774&lt;&gt;"X"),(M5774-1)/6,IF(H5774=4,"DRP",IF(AND(H5774=3,M5774="NA"),"BAD",IF(AND(H5774=2),"CVL",IF(AND(H5774=1,ISBLANK(M5774)),"NULL","UNK")))))</f>
        <v>0.85</v>
      </c>
    </row>
    <row r="5775" spans="1:16" hidden="1" x14ac:dyDescent="0.25">
      <c r="A5775">
        <v>193096190</v>
      </c>
      <c r="B5775">
        <v>803401</v>
      </c>
      <c r="C5775" t="s">
        <v>318</v>
      </c>
      <c r="D5775">
        <v>2005102</v>
      </c>
      <c r="E5775" t="s">
        <v>218</v>
      </c>
      <c r="F5775" t="s">
        <v>214</v>
      </c>
      <c r="G5775" t="s">
        <v>215</v>
      </c>
      <c r="H5775">
        <v>3</v>
      </c>
      <c r="I5775">
        <v>2015</v>
      </c>
      <c r="J5775">
        <v>1</v>
      </c>
      <c r="L5775">
        <v>23066492</v>
      </c>
      <c r="M5775">
        <v>3.3</v>
      </c>
      <c r="P5775" s="29">
        <f t="shared" si="238"/>
        <v>0.3833333333333333</v>
      </c>
    </row>
    <row r="5776" spans="1:16" hidden="1" x14ac:dyDescent="0.25">
      <c r="A5776">
        <v>193096190</v>
      </c>
      <c r="B5776">
        <v>803401</v>
      </c>
      <c r="C5776" t="s">
        <v>318</v>
      </c>
      <c r="D5776">
        <v>2021754</v>
      </c>
      <c r="E5776" t="s">
        <v>216</v>
      </c>
      <c r="F5776" t="s">
        <v>214</v>
      </c>
      <c r="G5776" t="s">
        <v>215</v>
      </c>
      <c r="H5776">
        <v>3</v>
      </c>
      <c r="I5776">
        <v>2015</v>
      </c>
      <c r="J5776">
        <v>1</v>
      </c>
      <c r="L5776">
        <v>23066478</v>
      </c>
      <c r="M5776">
        <v>3</v>
      </c>
      <c r="P5776" s="29">
        <f t="shared" si="238"/>
        <v>0.33333333333333331</v>
      </c>
    </row>
    <row r="5777" spans="1:16" hidden="1" x14ac:dyDescent="0.25">
      <c r="A5777">
        <v>193096190</v>
      </c>
      <c r="B5777">
        <v>803401</v>
      </c>
      <c r="C5777" t="s">
        <v>318</v>
      </c>
      <c r="D5777">
        <v>2005099</v>
      </c>
      <c r="E5777" t="s">
        <v>217</v>
      </c>
      <c r="F5777" t="s">
        <v>214</v>
      </c>
      <c r="G5777" t="s">
        <v>215</v>
      </c>
      <c r="H5777">
        <v>2</v>
      </c>
      <c r="I5777">
        <v>2015</v>
      </c>
      <c r="J5777">
        <v>1</v>
      </c>
      <c r="L5777">
        <v>23066430</v>
      </c>
      <c r="M5777">
        <v>4.5999999999999996</v>
      </c>
      <c r="P5777" s="29">
        <f t="shared" si="238"/>
        <v>0.6</v>
      </c>
    </row>
    <row r="5778" spans="1:16" hidden="1" x14ac:dyDescent="0.25">
      <c r="A5778">
        <v>193096190</v>
      </c>
      <c r="B5778">
        <v>803401</v>
      </c>
      <c r="C5778" t="s">
        <v>318</v>
      </c>
      <c r="D5778">
        <v>2021600</v>
      </c>
      <c r="E5778" t="s">
        <v>219</v>
      </c>
      <c r="F5778" t="s">
        <v>214</v>
      </c>
      <c r="G5778" t="s">
        <v>215</v>
      </c>
      <c r="H5778">
        <v>3</v>
      </c>
      <c r="I5778">
        <v>2015</v>
      </c>
      <c r="J5778">
        <v>1</v>
      </c>
      <c r="L5778">
        <v>23066439</v>
      </c>
      <c r="M5778">
        <v>3.7</v>
      </c>
      <c r="P5778" s="29">
        <f t="shared" si="238"/>
        <v>0.45</v>
      </c>
    </row>
    <row r="5779" spans="1:16" hidden="1" x14ac:dyDescent="0.25">
      <c r="A5779">
        <v>193096190</v>
      </c>
      <c r="B5779">
        <v>803401</v>
      </c>
      <c r="C5779" t="s">
        <v>318</v>
      </c>
      <c r="D5779">
        <v>2005118</v>
      </c>
      <c r="E5779" t="s">
        <v>223</v>
      </c>
      <c r="F5779" t="s">
        <v>214</v>
      </c>
      <c r="G5779" t="s">
        <v>215</v>
      </c>
      <c r="H5779">
        <v>2</v>
      </c>
      <c r="I5779">
        <v>2015</v>
      </c>
      <c r="J5779">
        <v>1</v>
      </c>
      <c r="L5779">
        <v>23066498</v>
      </c>
      <c r="M5779">
        <v>4</v>
      </c>
      <c r="P5779" s="29">
        <f t="shared" si="238"/>
        <v>0.5</v>
      </c>
    </row>
    <row r="5780" spans="1:16" hidden="1" x14ac:dyDescent="0.25">
      <c r="A5780">
        <v>193096190</v>
      </c>
      <c r="B5780">
        <v>803401</v>
      </c>
      <c r="C5780" t="s">
        <v>318</v>
      </c>
      <c r="D5780">
        <v>2005102</v>
      </c>
      <c r="E5780" t="s">
        <v>218</v>
      </c>
      <c r="F5780" t="s">
        <v>214</v>
      </c>
      <c r="G5780" t="s">
        <v>215</v>
      </c>
      <c r="H5780">
        <v>2</v>
      </c>
      <c r="I5780">
        <v>2015</v>
      </c>
      <c r="J5780">
        <v>2</v>
      </c>
      <c r="L5780">
        <v>23071945</v>
      </c>
      <c r="M5780">
        <v>5.0999999999999996</v>
      </c>
      <c r="P5780" s="29">
        <f t="shared" si="238"/>
        <v>0.68333333333333324</v>
      </c>
    </row>
    <row r="5781" spans="1:16" hidden="1" x14ac:dyDescent="0.25">
      <c r="A5781">
        <v>193096190</v>
      </c>
      <c r="B5781">
        <v>803401</v>
      </c>
      <c r="C5781" t="s">
        <v>318</v>
      </c>
      <c r="D5781">
        <v>2021600</v>
      </c>
      <c r="E5781" t="s">
        <v>219</v>
      </c>
      <c r="F5781" t="s">
        <v>214</v>
      </c>
      <c r="G5781" t="s">
        <v>215</v>
      </c>
      <c r="H5781">
        <v>2</v>
      </c>
      <c r="I5781">
        <v>2015</v>
      </c>
      <c r="J5781">
        <v>2</v>
      </c>
      <c r="L5781">
        <v>23071942</v>
      </c>
      <c r="M5781">
        <v>5.3</v>
      </c>
      <c r="P5781" s="29">
        <f t="shared" si="238"/>
        <v>0.71666666666666667</v>
      </c>
    </row>
    <row r="5782" spans="1:16" hidden="1" x14ac:dyDescent="0.25">
      <c r="A5782">
        <v>193096190</v>
      </c>
      <c r="B5782">
        <v>803401</v>
      </c>
      <c r="C5782" t="s">
        <v>318</v>
      </c>
      <c r="D5782">
        <v>2021754</v>
      </c>
      <c r="E5782" t="s">
        <v>216</v>
      </c>
      <c r="F5782" t="s">
        <v>214</v>
      </c>
      <c r="G5782" t="s">
        <v>215</v>
      </c>
      <c r="H5782">
        <v>2</v>
      </c>
      <c r="I5782">
        <v>2015</v>
      </c>
      <c r="J5782">
        <v>2</v>
      </c>
      <c r="L5782">
        <v>23074140</v>
      </c>
      <c r="M5782">
        <v>5</v>
      </c>
      <c r="P5782" s="29">
        <f t="shared" si="238"/>
        <v>0.66666666666666663</v>
      </c>
    </row>
    <row r="5783" spans="1:16" hidden="1" x14ac:dyDescent="0.25">
      <c r="A5783">
        <v>193096190</v>
      </c>
      <c r="B5783">
        <v>803401</v>
      </c>
      <c r="C5783" t="s">
        <v>318</v>
      </c>
      <c r="D5783">
        <v>2004112</v>
      </c>
      <c r="E5783" t="s">
        <v>244</v>
      </c>
      <c r="F5783" t="s">
        <v>214</v>
      </c>
      <c r="G5783" t="s">
        <v>215</v>
      </c>
      <c r="H5783">
        <v>2</v>
      </c>
      <c r="I5783">
        <v>2015</v>
      </c>
      <c r="J5783">
        <v>2</v>
      </c>
      <c r="L5783">
        <v>23073240</v>
      </c>
      <c r="M5783">
        <v>6.3</v>
      </c>
      <c r="P5783" s="29">
        <f t="shared" si="238"/>
        <v>0.8833333333333333</v>
      </c>
    </row>
    <row r="5784" spans="1:16" hidden="1" x14ac:dyDescent="0.25">
      <c r="A5784">
        <v>193096190</v>
      </c>
      <c r="B5784">
        <v>803401</v>
      </c>
      <c r="C5784" t="s">
        <v>318</v>
      </c>
      <c r="D5784">
        <v>2021580</v>
      </c>
      <c r="E5784" t="s">
        <v>241</v>
      </c>
      <c r="F5784" t="s">
        <v>214</v>
      </c>
      <c r="G5784" t="s">
        <v>215</v>
      </c>
      <c r="H5784">
        <v>2</v>
      </c>
      <c r="I5784">
        <v>2015</v>
      </c>
      <c r="J5784">
        <v>2</v>
      </c>
      <c r="L5784">
        <v>23072003</v>
      </c>
      <c r="M5784">
        <v>5.8</v>
      </c>
      <c r="P5784" s="29">
        <f t="shared" si="238"/>
        <v>0.79999999999999993</v>
      </c>
    </row>
    <row r="5785" spans="1:16" hidden="1" x14ac:dyDescent="0.25">
      <c r="A5785">
        <v>193096190</v>
      </c>
      <c r="B5785">
        <v>803401</v>
      </c>
      <c r="C5785" t="s">
        <v>318</v>
      </c>
      <c r="D5785">
        <v>2005117</v>
      </c>
      <c r="E5785" t="s">
        <v>220</v>
      </c>
      <c r="F5785" t="s">
        <v>214</v>
      </c>
      <c r="G5785" t="s">
        <v>215</v>
      </c>
      <c r="H5785">
        <v>2</v>
      </c>
      <c r="I5785">
        <v>2015</v>
      </c>
      <c r="J5785">
        <v>2</v>
      </c>
      <c r="L5785">
        <v>23070393</v>
      </c>
      <c r="M5785">
        <v>5</v>
      </c>
      <c r="P5785" s="29">
        <f t="shared" si="238"/>
        <v>0.66666666666666663</v>
      </c>
    </row>
    <row r="5786" spans="1:16" hidden="1" x14ac:dyDescent="0.25">
      <c r="A5786">
        <v>193096190</v>
      </c>
      <c r="B5786">
        <v>803401</v>
      </c>
      <c r="C5786" t="s">
        <v>318</v>
      </c>
      <c r="D5786">
        <v>2005131</v>
      </c>
      <c r="E5786" t="s">
        <v>228</v>
      </c>
      <c r="F5786" t="s">
        <v>214</v>
      </c>
      <c r="G5786" t="s">
        <v>215</v>
      </c>
      <c r="H5786">
        <v>2</v>
      </c>
      <c r="I5786">
        <v>2015</v>
      </c>
      <c r="J5786">
        <v>2</v>
      </c>
      <c r="L5786">
        <v>23070707</v>
      </c>
      <c r="M5786">
        <v>5.0999999999999996</v>
      </c>
      <c r="P5786" s="29">
        <f t="shared" si="238"/>
        <v>0.68333333333333324</v>
      </c>
    </row>
    <row r="5787" spans="1:16" hidden="1" x14ac:dyDescent="0.25">
      <c r="A5787">
        <v>193096190</v>
      </c>
      <c r="B5787">
        <v>803401</v>
      </c>
      <c r="C5787" t="s">
        <v>318</v>
      </c>
      <c r="D5787">
        <v>2005131</v>
      </c>
      <c r="E5787" t="s">
        <v>228</v>
      </c>
      <c r="F5787" t="s">
        <v>214</v>
      </c>
      <c r="G5787" t="s">
        <v>215</v>
      </c>
      <c r="H5787">
        <v>4</v>
      </c>
      <c r="I5787">
        <v>2015</v>
      </c>
      <c r="J5787">
        <v>2</v>
      </c>
      <c r="L5787">
        <v>23070713</v>
      </c>
      <c r="P5787" s="29" t="str">
        <f t="shared" si="238"/>
        <v>DRP</v>
      </c>
    </row>
    <row r="5788" spans="1:16" hidden="1" x14ac:dyDescent="0.25">
      <c r="A5788">
        <v>193096190</v>
      </c>
      <c r="B5788">
        <v>803401</v>
      </c>
      <c r="C5788" t="s">
        <v>318</v>
      </c>
      <c r="D5788">
        <v>2021580</v>
      </c>
      <c r="E5788" t="s">
        <v>241</v>
      </c>
      <c r="F5788" t="s">
        <v>214</v>
      </c>
      <c r="G5788" t="s">
        <v>215</v>
      </c>
      <c r="H5788">
        <v>4</v>
      </c>
      <c r="I5788">
        <v>2015</v>
      </c>
      <c r="J5788">
        <v>2</v>
      </c>
      <c r="L5788">
        <v>23072003</v>
      </c>
      <c r="P5788" s="29" t="str">
        <f t="shared" si="238"/>
        <v>DRP</v>
      </c>
    </row>
    <row r="5789" spans="1:16" hidden="1" x14ac:dyDescent="0.25">
      <c r="A5789">
        <v>193096190</v>
      </c>
      <c r="B5789">
        <v>803401</v>
      </c>
      <c r="C5789" t="s">
        <v>318</v>
      </c>
      <c r="D5789">
        <v>2021580</v>
      </c>
      <c r="E5789" t="s">
        <v>241</v>
      </c>
      <c r="F5789" t="s">
        <v>214</v>
      </c>
      <c r="G5789" t="s">
        <v>215</v>
      </c>
      <c r="H5789">
        <v>4</v>
      </c>
      <c r="I5789">
        <v>2015</v>
      </c>
      <c r="J5789">
        <v>2</v>
      </c>
      <c r="L5789">
        <v>23072000</v>
      </c>
      <c r="P5789" s="29" t="str">
        <f t="shared" si="238"/>
        <v>DRP</v>
      </c>
    </row>
    <row r="5790" spans="1:16" hidden="1" x14ac:dyDescent="0.25">
      <c r="A5790">
        <v>193096190</v>
      </c>
      <c r="B5790">
        <v>803401</v>
      </c>
      <c r="C5790" t="s">
        <v>318</v>
      </c>
      <c r="D5790">
        <v>2004116</v>
      </c>
      <c r="E5790" t="s">
        <v>229</v>
      </c>
      <c r="F5790" t="s">
        <v>214</v>
      </c>
      <c r="G5790" t="s">
        <v>215</v>
      </c>
      <c r="H5790">
        <v>2</v>
      </c>
      <c r="I5790">
        <v>2016</v>
      </c>
      <c r="J5790">
        <v>1</v>
      </c>
      <c r="L5790">
        <v>23078178</v>
      </c>
      <c r="M5790">
        <v>5.2</v>
      </c>
      <c r="P5790" s="29">
        <f t="shared" ref="P5790:P5821" si="239">IF(AND(ISNUMBER(M5790),H5790&lt;&gt;4),(M5790-1)/6,IF(H5790=4,"DRP",IF(AND(H5790=3,M5790="NA"),"BAD",IF(AND(H5790=2),"CVL",IF(AND(H5790=1,ISBLANK(M5790)),"NULL","UNK")))))</f>
        <v>0.70000000000000007</v>
      </c>
    </row>
    <row r="5791" spans="1:16" hidden="1" x14ac:dyDescent="0.25">
      <c r="A5791">
        <v>193096190</v>
      </c>
      <c r="B5791">
        <v>803401</v>
      </c>
      <c r="C5791" t="s">
        <v>318</v>
      </c>
      <c r="D5791">
        <v>2004099</v>
      </c>
      <c r="E5791" t="s">
        <v>245</v>
      </c>
      <c r="F5791" t="s">
        <v>214</v>
      </c>
      <c r="G5791" t="s">
        <v>215</v>
      </c>
      <c r="H5791">
        <v>2</v>
      </c>
      <c r="I5791">
        <v>2016</v>
      </c>
      <c r="J5791">
        <v>1</v>
      </c>
      <c r="L5791">
        <v>23073324</v>
      </c>
      <c r="M5791">
        <v>5.7</v>
      </c>
      <c r="P5791" s="29">
        <f t="shared" si="239"/>
        <v>0.78333333333333333</v>
      </c>
    </row>
    <row r="5792" spans="1:16" hidden="1" x14ac:dyDescent="0.25">
      <c r="A5792">
        <v>193096190</v>
      </c>
      <c r="B5792">
        <v>803401</v>
      </c>
      <c r="C5792" t="s">
        <v>318</v>
      </c>
      <c r="D5792">
        <v>2021602</v>
      </c>
      <c r="E5792" t="s">
        <v>242</v>
      </c>
      <c r="F5792" t="s">
        <v>214</v>
      </c>
      <c r="G5792" t="s">
        <v>215</v>
      </c>
      <c r="H5792">
        <v>2</v>
      </c>
      <c r="I5792">
        <v>2016</v>
      </c>
      <c r="J5792">
        <v>1</v>
      </c>
      <c r="L5792">
        <v>23081144</v>
      </c>
      <c r="M5792">
        <v>4.4000000000000004</v>
      </c>
      <c r="P5792" s="29">
        <f t="shared" si="239"/>
        <v>0.56666666666666676</v>
      </c>
    </row>
    <row r="5793" spans="1:16" hidden="1" x14ac:dyDescent="0.25">
      <c r="A5793">
        <v>193096190</v>
      </c>
      <c r="B5793">
        <v>803401</v>
      </c>
      <c r="C5793" t="s">
        <v>318</v>
      </c>
      <c r="D5793">
        <v>2021756</v>
      </c>
      <c r="E5793" t="s">
        <v>253</v>
      </c>
      <c r="F5793" t="s">
        <v>214</v>
      </c>
      <c r="G5793" t="s">
        <v>215</v>
      </c>
      <c r="H5793">
        <v>2</v>
      </c>
      <c r="I5793">
        <v>2016</v>
      </c>
      <c r="J5793">
        <v>1</v>
      </c>
      <c r="L5793">
        <v>23081182</v>
      </c>
      <c r="M5793">
        <v>4.2</v>
      </c>
      <c r="P5793" s="29">
        <f t="shared" si="239"/>
        <v>0.53333333333333333</v>
      </c>
    </row>
    <row r="5794" spans="1:16" hidden="1" x14ac:dyDescent="0.25">
      <c r="A5794">
        <v>193096190</v>
      </c>
      <c r="B5794">
        <v>803401</v>
      </c>
      <c r="C5794" t="s">
        <v>318</v>
      </c>
      <c r="D5794">
        <v>2021763</v>
      </c>
      <c r="E5794" t="s">
        <v>298</v>
      </c>
      <c r="F5794" t="s">
        <v>214</v>
      </c>
      <c r="G5794" t="s">
        <v>215</v>
      </c>
      <c r="H5794">
        <v>2</v>
      </c>
      <c r="I5794">
        <v>2016</v>
      </c>
      <c r="J5794">
        <v>1</v>
      </c>
      <c r="L5794">
        <v>23081192</v>
      </c>
      <c r="M5794">
        <v>5.3</v>
      </c>
      <c r="P5794" s="29">
        <f t="shared" si="239"/>
        <v>0.71666666666666667</v>
      </c>
    </row>
    <row r="5795" spans="1:16" hidden="1" x14ac:dyDescent="0.25">
      <c r="A5795">
        <v>193096190</v>
      </c>
      <c r="B5795">
        <v>803401</v>
      </c>
      <c r="C5795" t="s">
        <v>318</v>
      </c>
      <c r="D5795">
        <v>2021874</v>
      </c>
      <c r="E5795" t="s">
        <v>226</v>
      </c>
      <c r="F5795" t="s">
        <v>214</v>
      </c>
      <c r="G5795" t="s">
        <v>215</v>
      </c>
      <c r="H5795">
        <v>2</v>
      </c>
      <c r="I5795">
        <v>2016</v>
      </c>
      <c r="J5795">
        <v>2</v>
      </c>
      <c r="L5795">
        <v>23086862</v>
      </c>
      <c r="M5795">
        <v>4.5999999999999996</v>
      </c>
      <c r="P5795" s="29">
        <f t="shared" si="239"/>
        <v>0.6</v>
      </c>
    </row>
    <row r="5796" spans="1:16" hidden="1" x14ac:dyDescent="0.25">
      <c r="A5796">
        <v>193096190</v>
      </c>
      <c r="B5796">
        <v>803401</v>
      </c>
      <c r="C5796" t="s">
        <v>318</v>
      </c>
      <c r="D5796">
        <v>2021781</v>
      </c>
      <c r="E5796" t="s">
        <v>235</v>
      </c>
      <c r="F5796" t="s">
        <v>214</v>
      </c>
      <c r="G5796" t="s">
        <v>215</v>
      </c>
      <c r="H5796">
        <v>2</v>
      </c>
      <c r="I5796">
        <v>2016</v>
      </c>
      <c r="J5796">
        <v>2</v>
      </c>
      <c r="L5796">
        <v>23086871</v>
      </c>
      <c r="M5796">
        <v>4.2</v>
      </c>
      <c r="P5796" s="29">
        <f t="shared" si="239"/>
        <v>0.53333333333333333</v>
      </c>
    </row>
    <row r="5797" spans="1:16" hidden="1" x14ac:dyDescent="0.25">
      <c r="A5797">
        <v>193096190</v>
      </c>
      <c r="B5797">
        <v>803401</v>
      </c>
      <c r="C5797" t="s">
        <v>318</v>
      </c>
      <c r="D5797">
        <v>2021638</v>
      </c>
      <c r="E5797" t="s">
        <v>250</v>
      </c>
      <c r="F5797" t="s">
        <v>214</v>
      </c>
      <c r="G5797" t="s">
        <v>215</v>
      </c>
      <c r="H5797">
        <v>2</v>
      </c>
      <c r="I5797">
        <v>2016</v>
      </c>
      <c r="J5797">
        <v>2</v>
      </c>
      <c r="L5797">
        <v>23086852</v>
      </c>
      <c r="M5797">
        <v>4.5</v>
      </c>
      <c r="P5797" s="29">
        <f t="shared" si="239"/>
        <v>0.58333333333333337</v>
      </c>
    </row>
    <row r="5798" spans="1:16" hidden="1" x14ac:dyDescent="0.25">
      <c r="A5798">
        <v>193096190</v>
      </c>
      <c r="B5798">
        <v>803401</v>
      </c>
      <c r="C5798" t="s">
        <v>318</v>
      </c>
      <c r="D5798">
        <v>2021596</v>
      </c>
      <c r="E5798" t="s">
        <v>294</v>
      </c>
      <c r="F5798" t="s">
        <v>214</v>
      </c>
      <c r="G5798" t="s">
        <v>215</v>
      </c>
      <c r="H5798">
        <v>2</v>
      </c>
      <c r="I5798">
        <v>2016</v>
      </c>
      <c r="J5798">
        <v>2</v>
      </c>
      <c r="L5798">
        <v>23086860</v>
      </c>
      <c r="M5798">
        <v>4.3</v>
      </c>
      <c r="P5798" s="29">
        <f t="shared" si="239"/>
        <v>0.54999999999999993</v>
      </c>
    </row>
    <row r="5799" spans="1:16" hidden="1" x14ac:dyDescent="0.25">
      <c r="A5799">
        <v>193096190</v>
      </c>
      <c r="B5799">
        <v>803401</v>
      </c>
      <c r="C5799" t="s">
        <v>318</v>
      </c>
      <c r="D5799">
        <v>2005120</v>
      </c>
      <c r="E5799" t="s">
        <v>293</v>
      </c>
      <c r="F5799" t="s">
        <v>214</v>
      </c>
      <c r="G5799" t="s">
        <v>215</v>
      </c>
      <c r="H5799">
        <v>2</v>
      </c>
      <c r="I5799">
        <v>2016</v>
      </c>
      <c r="J5799">
        <v>2</v>
      </c>
      <c r="L5799">
        <v>23086515</v>
      </c>
      <c r="M5799">
        <v>5.2</v>
      </c>
      <c r="P5799" s="29">
        <f t="shared" si="239"/>
        <v>0.70000000000000007</v>
      </c>
    </row>
    <row r="5800" spans="1:16" hidden="1" x14ac:dyDescent="0.25">
      <c r="A5800">
        <v>193096190</v>
      </c>
      <c r="B5800">
        <v>803401</v>
      </c>
      <c r="C5800" t="s">
        <v>318</v>
      </c>
      <c r="D5800">
        <v>2021993</v>
      </c>
      <c r="E5800" t="s">
        <v>256</v>
      </c>
      <c r="F5800" t="s">
        <v>214</v>
      </c>
      <c r="G5800" t="s">
        <v>215</v>
      </c>
      <c r="H5800">
        <v>2</v>
      </c>
      <c r="I5800">
        <v>2016</v>
      </c>
      <c r="J5800">
        <v>2</v>
      </c>
      <c r="L5800">
        <v>23086519</v>
      </c>
      <c r="M5800">
        <v>5.7</v>
      </c>
      <c r="P5800" s="29">
        <f t="shared" si="239"/>
        <v>0.78333333333333333</v>
      </c>
    </row>
    <row r="5801" spans="1:16" hidden="1" x14ac:dyDescent="0.25">
      <c r="A5801">
        <v>193096190</v>
      </c>
      <c r="B5801">
        <v>803401</v>
      </c>
      <c r="C5801" t="s">
        <v>318</v>
      </c>
      <c r="D5801">
        <v>2021679</v>
      </c>
      <c r="E5801" t="s">
        <v>259</v>
      </c>
      <c r="F5801" t="s">
        <v>214</v>
      </c>
      <c r="G5801" t="s">
        <v>215</v>
      </c>
      <c r="H5801">
        <v>2</v>
      </c>
      <c r="I5801">
        <v>2017</v>
      </c>
      <c r="J5801">
        <v>1</v>
      </c>
      <c r="L5801">
        <v>23092951</v>
      </c>
      <c r="M5801">
        <v>6.1</v>
      </c>
      <c r="P5801" s="29">
        <f t="shared" si="239"/>
        <v>0.85</v>
      </c>
    </row>
    <row r="5802" spans="1:16" hidden="1" x14ac:dyDescent="0.25">
      <c r="A5802">
        <v>193096190</v>
      </c>
      <c r="B5802">
        <v>803401</v>
      </c>
      <c r="C5802" t="s">
        <v>318</v>
      </c>
      <c r="D5802">
        <v>2021591</v>
      </c>
      <c r="E5802" t="s">
        <v>240</v>
      </c>
      <c r="F5802" t="s">
        <v>214</v>
      </c>
      <c r="G5802" t="s">
        <v>215</v>
      </c>
      <c r="H5802">
        <v>2</v>
      </c>
      <c r="I5802">
        <v>2017</v>
      </c>
      <c r="J5802">
        <v>1</v>
      </c>
      <c r="L5802">
        <v>23093478</v>
      </c>
      <c r="M5802">
        <v>4.4000000000000004</v>
      </c>
      <c r="P5802" s="29">
        <f t="shared" si="239"/>
        <v>0.56666666666666676</v>
      </c>
    </row>
    <row r="5803" spans="1:16" hidden="1" x14ac:dyDescent="0.25">
      <c r="A5803">
        <v>193096190</v>
      </c>
      <c r="B5803">
        <v>803401</v>
      </c>
      <c r="C5803" t="s">
        <v>318</v>
      </c>
      <c r="D5803">
        <v>2021787</v>
      </c>
      <c r="E5803" t="s">
        <v>292</v>
      </c>
      <c r="F5803" t="s">
        <v>214</v>
      </c>
      <c r="G5803" t="s">
        <v>215</v>
      </c>
      <c r="H5803">
        <v>3</v>
      </c>
      <c r="I5803">
        <v>2017</v>
      </c>
      <c r="J5803">
        <v>1</v>
      </c>
      <c r="L5803">
        <v>23093320</v>
      </c>
      <c r="M5803">
        <v>3.8</v>
      </c>
      <c r="P5803" s="29">
        <f t="shared" si="239"/>
        <v>0.46666666666666662</v>
      </c>
    </row>
    <row r="5804" spans="1:16" hidden="1" x14ac:dyDescent="0.25">
      <c r="A5804">
        <v>193096190</v>
      </c>
      <c r="B5804">
        <v>803401</v>
      </c>
      <c r="C5804" t="s">
        <v>318</v>
      </c>
      <c r="D5804">
        <v>2021725</v>
      </c>
      <c r="E5804" t="s">
        <v>257</v>
      </c>
      <c r="F5804" t="s">
        <v>214</v>
      </c>
      <c r="G5804" t="s">
        <v>215</v>
      </c>
      <c r="H5804">
        <v>3</v>
      </c>
      <c r="I5804">
        <v>2017</v>
      </c>
      <c r="J5804">
        <v>1</v>
      </c>
      <c r="L5804">
        <v>23091960</v>
      </c>
      <c r="M5804" t="s">
        <v>221</v>
      </c>
      <c r="P5804" s="29" t="str">
        <f t="shared" si="239"/>
        <v>BAD</v>
      </c>
    </row>
    <row r="5805" spans="1:16" hidden="1" x14ac:dyDescent="0.25">
      <c r="A5805">
        <v>193096190</v>
      </c>
      <c r="B5805">
        <v>803401</v>
      </c>
      <c r="C5805" t="s">
        <v>318</v>
      </c>
      <c r="D5805">
        <v>2004752</v>
      </c>
      <c r="E5805" t="s">
        <v>290</v>
      </c>
      <c r="F5805" t="s">
        <v>214</v>
      </c>
      <c r="G5805" t="s">
        <v>215</v>
      </c>
      <c r="H5805">
        <v>2</v>
      </c>
      <c r="I5805">
        <v>2017</v>
      </c>
      <c r="J5805">
        <v>1</v>
      </c>
      <c r="L5805">
        <v>23093323</v>
      </c>
      <c r="M5805">
        <v>5.5</v>
      </c>
      <c r="P5805" s="29">
        <f t="shared" si="239"/>
        <v>0.75</v>
      </c>
    </row>
    <row r="5806" spans="1:16" hidden="1" x14ac:dyDescent="0.25">
      <c r="A5806">
        <v>193096190</v>
      </c>
      <c r="B5806">
        <v>803401</v>
      </c>
      <c r="C5806" t="s">
        <v>318</v>
      </c>
      <c r="D5806">
        <v>2004591</v>
      </c>
      <c r="E5806" t="s">
        <v>271</v>
      </c>
      <c r="F5806" t="s">
        <v>214</v>
      </c>
      <c r="G5806" t="s">
        <v>215</v>
      </c>
      <c r="H5806">
        <v>2</v>
      </c>
      <c r="I5806">
        <v>2017</v>
      </c>
      <c r="J5806">
        <v>1</v>
      </c>
      <c r="L5806">
        <v>23093319</v>
      </c>
      <c r="M5806">
        <v>4.4000000000000004</v>
      </c>
      <c r="P5806" s="29">
        <f t="shared" si="239"/>
        <v>0.56666666666666676</v>
      </c>
    </row>
    <row r="5807" spans="1:16" hidden="1" x14ac:dyDescent="0.25">
      <c r="A5807">
        <v>193096190</v>
      </c>
      <c r="B5807">
        <v>803401</v>
      </c>
      <c r="C5807" t="s">
        <v>318</v>
      </c>
      <c r="D5807">
        <v>2021750</v>
      </c>
      <c r="E5807" t="s">
        <v>296</v>
      </c>
      <c r="F5807" t="s">
        <v>214</v>
      </c>
      <c r="G5807" t="s">
        <v>215</v>
      </c>
      <c r="H5807">
        <v>4</v>
      </c>
      <c r="I5807">
        <v>2017</v>
      </c>
      <c r="J5807">
        <v>1</v>
      </c>
      <c r="L5807">
        <v>23091999</v>
      </c>
      <c r="P5807" s="29" t="str">
        <f t="shared" si="239"/>
        <v>DRP</v>
      </c>
    </row>
    <row r="5808" spans="1:16" hidden="1" x14ac:dyDescent="0.25">
      <c r="A5808">
        <v>193096190</v>
      </c>
      <c r="B5808">
        <v>803401</v>
      </c>
      <c r="C5808" t="s">
        <v>318</v>
      </c>
      <c r="D5808">
        <v>2021744</v>
      </c>
      <c r="E5808" t="s">
        <v>262</v>
      </c>
      <c r="F5808" t="s">
        <v>214</v>
      </c>
      <c r="G5808" t="s">
        <v>215</v>
      </c>
      <c r="H5808">
        <v>2</v>
      </c>
      <c r="I5808">
        <v>2017</v>
      </c>
      <c r="J5808">
        <v>2</v>
      </c>
      <c r="L5808">
        <v>23097715</v>
      </c>
      <c r="M5808">
        <v>5.7</v>
      </c>
      <c r="P5808" s="29">
        <f t="shared" si="239"/>
        <v>0.78333333333333333</v>
      </c>
    </row>
    <row r="5809" spans="1:16" hidden="1" x14ac:dyDescent="0.25">
      <c r="A5809">
        <v>193096190</v>
      </c>
      <c r="B5809">
        <v>803401</v>
      </c>
      <c r="C5809" t="s">
        <v>318</v>
      </c>
      <c r="D5809">
        <v>2021631</v>
      </c>
      <c r="E5809" t="s">
        <v>302</v>
      </c>
      <c r="F5809" t="s">
        <v>214</v>
      </c>
      <c r="G5809" t="s">
        <v>215</v>
      </c>
      <c r="H5809">
        <v>2</v>
      </c>
      <c r="I5809">
        <v>2017</v>
      </c>
      <c r="J5809">
        <v>2</v>
      </c>
      <c r="L5809">
        <v>23101235</v>
      </c>
      <c r="M5809">
        <v>4.2</v>
      </c>
      <c r="P5809" s="29">
        <f t="shared" si="239"/>
        <v>0.53333333333333333</v>
      </c>
    </row>
    <row r="5810" spans="1:16" hidden="1" x14ac:dyDescent="0.25">
      <c r="A5810">
        <v>193096190</v>
      </c>
      <c r="B5810">
        <v>803401</v>
      </c>
      <c r="C5810" t="s">
        <v>318</v>
      </c>
      <c r="D5810">
        <v>2021750</v>
      </c>
      <c r="E5810" t="s">
        <v>296</v>
      </c>
      <c r="F5810" t="s">
        <v>214</v>
      </c>
      <c r="G5810" t="s">
        <v>215</v>
      </c>
      <c r="H5810">
        <v>3</v>
      </c>
      <c r="I5810">
        <v>2017</v>
      </c>
      <c r="J5810">
        <v>2</v>
      </c>
      <c r="L5810">
        <v>23097531</v>
      </c>
      <c r="M5810">
        <v>3.5</v>
      </c>
      <c r="P5810" s="29">
        <f t="shared" si="239"/>
        <v>0.41666666666666669</v>
      </c>
    </row>
    <row r="5811" spans="1:16" hidden="1" x14ac:dyDescent="0.25">
      <c r="A5811">
        <v>193096190</v>
      </c>
      <c r="B5811">
        <v>803401</v>
      </c>
      <c r="C5811" t="s">
        <v>318</v>
      </c>
      <c r="D5811">
        <v>2024862</v>
      </c>
      <c r="E5811" t="s">
        <v>289</v>
      </c>
      <c r="F5811" t="s">
        <v>214</v>
      </c>
      <c r="G5811" t="s">
        <v>215</v>
      </c>
      <c r="H5811">
        <v>2</v>
      </c>
      <c r="I5811">
        <v>2017</v>
      </c>
      <c r="J5811">
        <v>2</v>
      </c>
      <c r="L5811">
        <v>23097632</v>
      </c>
      <c r="M5811">
        <v>6.3</v>
      </c>
      <c r="P5811" s="29">
        <f t="shared" si="239"/>
        <v>0.8833333333333333</v>
      </c>
    </row>
    <row r="5812" spans="1:16" hidden="1" x14ac:dyDescent="0.25">
      <c r="A5812">
        <v>193096190</v>
      </c>
      <c r="B5812">
        <v>803401</v>
      </c>
      <c r="C5812" t="s">
        <v>318</v>
      </c>
      <c r="D5812">
        <v>2021725</v>
      </c>
      <c r="E5812" t="s">
        <v>257</v>
      </c>
      <c r="F5812" t="s">
        <v>214</v>
      </c>
      <c r="G5812" t="s">
        <v>215</v>
      </c>
      <c r="H5812">
        <v>2</v>
      </c>
      <c r="I5812">
        <v>2017</v>
      </c>
      <c r="J5812">
        <v>2</v>
      </c>
      <c r="L5812">
        <v>23097532</v>
      </c>
      <c r="M5812">
        <v>4.0999999999999996</v>
      </c>
      <c r="P5812" s="29">
        <f t="shared" si="239"/>
        <v>0.51666666666666661</v>
      </c>
    </row>
    <row r="5813" spans="1:16" hidden="1" x14ac:dyDescent="0.25">
      <c r="A5813">
        <v>193096190</v>
      </c>
      <c r="B5813">
        <v>803401</v>
      </c>
      <c r="C5813" t="s">
        <v>318</v>
      </c>
      <c r="D5813">
        <v>2021787</v>
      </c>
      <c r="E5813" t="s">
        <v>292</v>
      </c>
      <c r="F5813" t="s">
        <v>214</v>
      </c>
      <c r="G5813" t="s">
        <v>215</v>
      </c>
      <c r="H5813">
        <v>2</v>
      </c>
      <c r="I5813">
        <v>2017</v>
      </c>
      <c r="J5813">
        <v>2</v>
      </c>
      <c r="L5813">
        <v>23097627</v>
      </c>
      <c r="M5813">
        <v>4.0999999999999996</v>
      </c>
      <c r="P5813" s="29">
        <f t="shared" si="239"/>
        <v>0.51666666666666661</v>
      </c>
    </row>
    <row r="5814" spans="1:16" hidden="1" x14ac:dyDescent="0.25">
      <c r="A5814">
        <v>193096190</v>
      </c>
      <c r="B5814">
        <v>803401</v>
      </c>
      <c r="C5814" t="s">
        <v>318</v>
      </c>
      <c r="D5814">
        <v>2021723</v>
      </c>
      <c r="E5814" t="s">
        <v>299</v>
      </c>
      <c r="F5814" t="s">
        <v>214</v>
      </c>
      <c r="G5814" t="s">
        <v>215</v>
      </c>
      <c r="H5814">
        <v>4</v>
      </c>
      <c r="I5814">
        <v>2018</v>
      </c>
      <c r="J5814">
        <v>1</v>
      </c>
      <c r="L5814">
        <v>23107755</v>
      </c>
      <c r="P5814" s="29" t="str">
        <f t="shared" si="239"/>
        <v>DRP</v>
      </c>
    </row>
    <row r="5815" spans="1:16" hidden="1" x14ac:dyDescent="0.25">
      <c r="A5815">
        <v>193096190</v>
      </c>
      <c r="B5815">
        <v>803401</v>
      </c>
      <c r="C5815" t="s">
        <v>318</v>
      </c>
      <c r="D5815">
        <v>2019271</v>
      </c>
      <c r="E5815" t="s">
        <v>236</v>
      </c>
      <c r="F5815" t="s">
        <v>214</v>
      </c>
      <c r="G5815" t="s">
        <v>215</v>
      </c>
      <c r="H5815">
        <v>3</v>
      </c>
      <c r="I5815">
        <v>2018</v>
      </c>
      <c r="J5815">
        <v>1</v>
      </c>
      <c r="L5815">
        <v>23104768</v>
      </c>
      <c r="M5815" t="s">
        <v>221</v>
      </c>
      <c r="P5815" s="29" t="str">
        <f t="shared" si="239"/>
        <v>BAD</v>
      </c>
    </row>
    <row r="5816" spans="1:16" hidden="1" x14ac:dyDescent="0.25">
      <c r="A5816">
        <v>193096190</v>
      </c>
      <c r="B5816">
        <v>803401</v>
      </c>
      <c r="C5816" t="s">
        <v>318</v>
      </c>
      <c r="D5816">
        <v>2021661</v>
      </c>
      <c r="E5816" t="s">
        <v>305</v>
      </c>
      <c r="F5816" t="s">
        <v>214</v>
      </c>
      <c r="G5816" t="s">
        <v>215</v>
      </c>
      <c r="H5816">
        <v>2</v>
      </c>
      <c r="I5816">
        <v>2018</v>
      </c>
      <c r="J5816">
        <v>1</v>
      </c>
      <c r="L5816">
        <v>23107773</v>
      </c>
      <c r="M5816">
        <v>4.0999999999999996</v>
      </c>
      <c r="P5816" s="29">
        <f t="shared" si="239"/>
        <v>0.51666666666666661</v>
      </c>
    </row>
    <row r="5817" spans="1:16" hidden="1" x14ac:dyDescent="0.25">
      <c r="A5817">
        <v>193096190</v>
      </c>
      <c r="B5817">
        <v>803401</v>
      </c>
      <c r="C5817" t="s">
        <v>318</v>
      </c>
      <c r="D5817">
        <v>2021865</v>
      </c>
      <c r="E5817" t="s">
        <v>301</v>
      </c>
      <c r="F5817" t="s">
        <v>214</v>
      </c>
      <c r="G5817" t="s">
        <v>215</v>
      </c>
      <c r="H5817">
        <v>2</v>
      </c>
      <c r="I5817">
        <v>2018</v>
      </c>
      <c r="J5817">
        <v>1</v>
      </c>
      <c r="L5817">
        <v>23107721</v>
      </c>
      <c r="M5817">
        <v>4.4000000000000004</v>
      </c>
      <c r="P5817" s="29">
        <f t="shared" si="239"/>
        <v>0.56666666666666676</v>
      </c>
    </row>
    <row r="5818" spans="1:16" hidden="1" x14ac:dyDescent="0.25">
      <c r="A5818">
        <v>193096190</v>
      </c>
      <c r="B5818">
        <v>803401</v>
      </c>
      <c r="C5818" t="s">
        <v>318</v>
      </c>
      <c r="D5818">
        <v>2021615</v>
      </c>
      <c r="E5818" t="s">
        <v>255</v>
      </c>
      <c r="F5818" t="s">
        <v>214</v>
      </c>
      <c r="G5818" t="s">
        <v>215</v>
      </c>
      <c r="H5818">
        <v>3</v>
      </c>
      <c r="I5818">
        <v>2018</v>
      </c>
      <c r="J5818">
        <v>1</v>
      </c>
      <c r="L5818">
        <v>23107757</v>
      </c>
      <c r="M5818">
        <v>3.6</v>
      </c>
      <c r="P5818" s="29">
        <f t="shared" si="239"/>
        <v>0.43333333333333335</v>
      </c>
    </row>
    <row r="5819" spans="1:16" hidden="1" x14ac:dyDescent="0.25">
      <c r="A5819">
        <v>193096190</v>
      </c>
      <c r="B5819">
        <v>803401</v>
      </c>
      <c r="C5819" t="s">
        <v>318</v>
      </c>
      <c r="D5819">
        <v>2024863</v>
      </c>
      <c r="E5819" t="s">
        <v>304</v>
      </c>
      <c r="F5819" t="s">
        <v>214</v>
      </c>
      <c r="G5819" t="s">
        <v>215</v>
      </c>
      <c r="H5819">
        <v>3</v>
      </c>
      <c r="I5819">
        <v>2018</v>
      </c>
      <c r="J5819">
        <v>1</v>
      </c>
      <c r="L5819">
        <v>23107771</v>
      </c>
      <c r="M5819">
        <v>2.8</v>
      </c>
      <c r="P5819" s="29">
        <f t="shared" si="239"/>
        <v>0.3</v>
      </c>
    </row>
    <row r="5820" spans="1:16" hidden="1" x14ac:dyDescent="0.25">
      <c r="A5820">
        <v>193096190</v>
      </c>
      <c r="B5820">
        <v>803401</v>
      </c>
      <c r="C5820" t="s">
        <v>318</v>
      </c>
      <c r="D5820">
        <v>2004597</v>
      </c>
      <c r="E5820" t="s">
        <v>279</v>
      </c>
      <c r="F5820" t="s">
        <v>214</v>
      </c>
      <c r="G5820" t="s">
        <v>215</v>
      </c>
      <c r="H5820">
        <v>3</v>
      </c>
      <c r="I5820">
        <v>2018</v>
      </c>
      <c r="J5820">
        <v>1</v>
      </c>
      <c r="L5820">
        <v>23107759</v>
      </c>
      <c r="M5820" t="s">
        <v>221</v>
      </c>
      <c r="P5820" s="29" t="str">
        <f t="shared" si="239"/>
        <v>BAD</v>
      </c>
    </row>
    <row r="5821" spans="1:16" hidden="1" x14ac:dyDescent="0.25">
      <c r="A5821">
        <v>193096190</v>
      </c>
      <c r="B5821">
        <v>803401</v>
      </c>
      <c r="C5821" t="s">
        <v>318</v>
      </c>
      <c r="D5821">
        <v>2021750</v>
      </c>
      <c r="E5821" t="s">
        <v>296</v>
      </c>
      <c r="F5821" t="s">
        <v>214</v>
      </c>
      <c r="G5821" t="s">
        <v>215</v>
      </c>
      <c r="H5821">
        <v>2</v>
      </c>
      <c r="I5821">
        <v>2018</v>
      </c>
      <c r="J5821">
        <v>1</v>
      </c>
      <c r="L5821">
        <v>23108399</v>
      </c>
      <c r="M5821">
        <v>4.0999999999999996</v>
      </c>
      <c r="P5821" s="29">
        <f t="shared" si="239"/>
        <v>0.51666666666666661</v>
      </c>
    </row>
    <row r="5822" spans="1:16" hidden="1" x14ac:dyDescent="0.25">
      <c r="A5822">
        <v>193096190</v>
      </c>
      <c r="B5822">
        <v>803401</v>
      </c>
      <c r="C5822" t="s">
        <v>318</v>
      </c>
      <c r="D5822">
        <v>2004586</v>
      </c>
      <c r="E5822" t="s">
        <v>325</v>
      </c>
      <c r="F5822" t="s">
        <v>214</v>
      </c>
      <c r="G5822" t="s">
        <v>215</v>
      </c>
      <c r="H5822">
        <v>3</v>
      </c>
      <c r="I5822">
        <v>2018</v>
      </c>
      <c r="J5822">
        <v>2</v>
      </c>
      <c r="L5822">
        <v>23115865</v>
      </c>
      <c r="M5822">
        <v>3.7</v>
      </c>
      <c r="P5822" s="29">
        <f t="shared" ref="P5822:P5853" si="240">IF(AND(ISNUMBER(M5822),H5822&lt;&gt;4),(M5822-1)/6,IF(H5822=4,"DRP",IF(AND(H5822=3,M5822="NA"),"BAD",IF(AND(H5822=2),"CVL",IF(AND(H5822=1,ISBLANK(M5822)),"NULL","UNK")))))</f>
        <v>0.45</v>
      </c>
    </row>
    <row r="5823" spans="1:16" hidden="1" x14ac:dyDescent="0.25">
      <c r="A5823">
        <v>193096190</v>
      </c>
      <c r="B5823">
        <v>803401</v>
      </c>
      <c r="C5823" t="s">
        <v>318</v>
      </c>
      <c r="D5823">
        <v>2024863</v>
      </c>
      <c r="E5823" t="s">
        <v>304</v>
      </c>
      <c r="F5823" t="s">
        <v>214</v>
      </c>
      <c r="G5823" t="s">
        <v>215</v>
      </c>
      <c r="H5823">
        <v>2</v>
      </c>
      <c r="I5823">
        <v>2018</v>
      </c>
      <c r="J5823">
        <v>2</v>
      </c>
      <c r="L5823">
        <v>23115905</v>
      </c>
      <c r="M5823">
        <v>4</v>
      </c>
      <c r="P5823" s="29">
        <f t="shared" si="240"/>
        <v>0.5</v>
      </c>
    </row>
    <row r="5824" spans="1:16" hidden="1" x14ac:dyDescent="0.25">
      <c r="A5824">
        <v>193096190</v>
      </c>
      <c r="B5824">
        <v>803401</v>
      </c>
      <c r="C5824" t="s">
        <v>318</v>
      </c>
      <c r="D5824">
        <v>2021716</v>
      </c>
      <c r="E5824" t="s">
        <v>291</v>
      </c>
      <c r="F5824" t="s">
        <v>214</v>
      </c>
      <c r="G5824" t="s">
        <v>215</v>
      </c>
      <c r="H5824">
        <v>2</v>
      </c>
      <c r="I5824">
        <v>2018</v>
      </c>
      <c r="J5824">
        <v>2</v>
      </c>
      <c r="L5824">
        <v>23115904</v>
      </c>
      <c r="M5824">
        <v>5.9</v>
      </c>
      <c r="P5824" s="29">
        <f t="shared" si="240"/>
        <v>0.81666666666666676</v>
      </c>
    </row>
    <row r="5825" spans="1:16" hidden="1" x14ac:dyDescent="0.25">
      <c r="A5825">
        <v>193096190</v>
      </c>
      <c r="B5825">
        <v>803401</v>
      </c>
      <c r="C5825" t="s">
        <v>318</v>
      </c>
      <c r="D5825">
        <v>2021615</v>
      </c>
      <c r="E5825" t="s">
        <v>255</v>
      </c>
      <c r="F5825" t="s">
        <v>214</v>
      </c>
      <c r="G5825" t="s">
        <v>215</v>
      </c>
      <c r="H5825">
        <v>2</v>
      </c>
      <c r="I5825">
        <v>2018</v>
      </c>
      <c r="J5825">
        <v>2</v>
      </c>
      <c r="L5825">
        <v>23116698</v>
      </c>
      <c r="M5825">
        <v>4.8</v>
      </c>
      <c r="P5825" s="29">
        <f t="shared" si="240"/>
        <v>0.6333333333333333</v>
      </c>
    </row>
    <row r="5826" spans="1:16" hidden="1" x14ac:dyDescent="0.25">
      <c r="A5826">
        <v>193096190</v>
      </c>
      <c r="B5826">
        <v>803401</v>
      </c>
      <c r="C5826" t="s">
        <v>318</v>
      </c>
      <c r="D5826">
        <v>2004597</v>
      </c>
      <c r="E5826" t="s">
        <v>279</v>
      </c>
      <c r="F5826" t="s">
        <v>214</v>
      </c>
      <c r="G5826" t="s">
        <v>215</v>
      </c>
      <c r="H5826">
        <v>2</v>
      </c>
      <c r="I5826">
        <v>2018</v>
      </c>
      <c r="J5826">
        <v>2</v>
      </c>
      <c r="L5826">
        <v>23115903</v>
      </c>
      <c r="M5826">
        <v>4.4000000000000004</v>
      </c>
      <c r="P5826" s="29">
        <f t="shared" si="240"/>
        <v>0.56666666666666676</v>
      </c>
    </row>
    <row r="5827" spans="1:16" hidden="1" x14ac:dyDescent="0.25">
      <c r="A5827">
        <v>193096190</v>
      </c>
      <c r="B5827">
        <v>803401</v>
      </c>
      <c r="C5827" t="s">
        <v>318</v>
      </c>
      <c r="D5827">
        <v>2019271</v>
      </c>
      <c r="E5827" t="s">
        <v>236</v>
      </c>
      <c r="F5827" t="s">
        <v>214</v>
      </c>
      <c r="G5827" t="s">
        <v>215</v>
      </c>
      <c r="H5827">
        <v>2</v>
      </c>
      <c r="I5827">
        <v>2018</v>
      </c>
      <c r="J5827">
        <v>2</v>
      </c>
      <c r="L5827">
        <v>23114510</v>
      </c>
      <c r="M5827">
        <v>4.0999999999999996</v>
      </c>
      <c r="P5827" s="29">
        <f t="shared" si="240"/>
        <v>0.51666666666666661</v>
      </c>
    </row>
    <row r="5828" spans="1:16" hidden="1" x14ac:dyDescent="0.25">
      <c r="A5828">
        <v>193096190</v>
      </c>
      <c r="B5828">
        <v>803401</v>
      </c>
      <c r="C5828" t="s">
        <v>318</v>
      </c>
      <c r="D5828">
        <v>2004586</v>
      </c>
      <c r="E5828" t="s">
        <v>325</v>
      </c>
      <c r="F5828" t="s">
        <v>214</v>
      </c>
      <c r="G5828" t="s">
        <v>215</v>
      </c>
      <c r="H5828">
        <v>2</v>
      </c>
      <c r="I5828">
        <v>2019</v>
      </c>
      <c r="J5828">
        <v>1</v>
      </c>
      <c r="L5828">
        <v>23120017</v>
      </c>
      <c r="M5828">
        <v>4.5999999999999996</v>
      </c>
      <c r="P5828" s="29">
        <f t="shared" si="240"/>
        <v>0.6</v>
      </c>
    </row>
    <row r="5829" spans="1:16" hidden="1" x14ac:dyDescent="0.25">
      <c r="A5829">
        <v>193096190</v>
      </c>
      <c r="B5829">
        <v>803401</v>
      </c>
      <c r="C5829" t="s">
        <v>318</v>
      </c>
      <c r="D5829">
        <v>2021640</v>
      </c>
      <c r="E5829" t="s">
        <v>227</v>
      </c>
      <c r="F5829" t="s">
        <v>214</v>
      </c>
      <c r="G5829" t="s">
        <v>215</v>
      </c>
      <c r="H5829">
        <v>3</v>
      </c>
      <c r="I5829">
        <v>2019</v>
      </c>
      <c r="J5829">
        <v>1</v>
      </c>
      <c r="L5829">
        <v>23122092</v>
      </c>
      <c r="M5829">
        <v>3.6</v>
      </c>
      <c r="P5829" s="29">
        <f t="shared" si="240"/>
        <v>0.43333333333333335</v>
      </c>
    </row>
    <row r="5830" spans="1:16" hidden="1" x14ac:dyDescent="0.25">
      <c r="A5830">
        <v>193096190</v>
      </c>
      <c r="B5830">
        <v>803401</v>
      </c>
      <c r="C5830" t="s">
        <v>318</v>
      </c>
      <c r="D5830">
        <v>2004602</v>
      </c>
      <c r="E5830" t="s">
        <v>277</v>
      </c>
      <c r="F5830" t="s">
        <v>214</v>
      </c>
      <c r="G5830" t="s">
        <v>215</v>
      </c>
      <c r="H5830">
        <v>2</v>
      </c>
      <c r="I5830">
        <v>2019</v>
      </c>
      <c r="J5830">
        <v>1</v>
      </c>
      <c r="L5830">
        <v>23123799</v>
      </c>
      <c r="M5830">
        <v>4.3</v>
      </c>
      <c r="P5830" s="29">
        <f t="shared" si="240"/>
        <v>0.54999999999999993</v>
      </c>
    </row>
    <row r="5831" spans="1:16" hidden="1" x14ac:dyDescent="0.25">
      <c r="A5831">
        <v>193096190</v>
      </c>
      <c r="B5831">
        <v>803401</v>
      </c>
      <c r="C5831" t="s">
        <v>318</v>
      </c>
      <c r="D5831">
        <v>2021775</v>
      </c>
      <c r="E5831" t="s">
        <v>286</v>
      </c>
      <c r="F5831" t="s">
        <v>214</v>
      </c>
      <c r="G5831" t="s">
        <v>215</v>
      </c>
      <c r="H5831">
        <v>2</v>
      </c>
      <c r="I5831">
        <v>2019</v>
      </c>
      <c r="J5831">
        <v>1</v>
      </c>
      <c r="L5831">
        <v>23124866</v>
      </c>
      <c r="M5831">
        <v>6</v>
      </c>
      <c r="P5831" s="29">
        <f t="shared" si="240"/>
        <v>0.83333333333333337</v>
      </c>
    </row>
    <row r="5832" spans="1:16" hidden="1" x14ac:dyDescent="0.25">
      <c r="A5832">
        <v>193096190</v>
      </c>
      <c r="B5832">
        <v>803401</v>
      </c>
      <c r="C5832" t="s">
        <v>318</v>
      </c>
      <c r="D5832">
        <v>2021723</v>
      </c>
      <c r="E5832" t="s">
        <v>299</v>
      </c>
      <c r="F5832" t="s">
        <v>214</v>
      </c>
      <c r="G5832" t="s">
        <v>215</v>
      </c>
      <c r="H5832">
        <v>2</v>
      </c>
      <c r="I5832">
        <v>2019</v>
      </c>
      <c r="J5832">
        <v>1</v>
      </c>
      <c r="L5832">
        <v>23123925</v>
      </c>
      <c r="M5832">
        <v>5.2</v>
      </c>
      <c r="P5832" s="29">
        <f t="shared" si="240"/>
        <v>0.70000000000000007</v>
      </c>
    </row>
    <row r="5833" spans="1:16" hidden="1" x14ac:dyDescent="0.25">
      <c r="A5833">
        <v>193096190</v>
      </c>
      <c r="B5833">
        <v>803401</v>
      </c>
      <c r="C5833" t="s">
        <v>318</v>
      </c>
      <c r="D5833">
        <v>2004587</v>
      </c>
      <c r="E5833" t="s">
        <v>288</v>
      </c>
      <c r="F5833" t="s">
        <v>214</v>
      </c>
      <c r="G5833" t="s">
        <v>215</v>
      </c>
      <c r="H5833">
        <v>2</v>
      </c>
      <c r="I5833">
        <v>2019</v>
      </c>
      <c r="J5833">
        <v>1</v>
      </c>
      <c r="L5833">
        <v>23120022</v>
      </c>
      <c r="M5833">
        <v>4.3</v>
      </c>
      <c r="P5833" s="29">
        <f t="shared" si="240"/>
        <v>0.54999999999999993</v>
      </c>
    </row>
    <row r="5834" spans="1:16" hidden="1" x14ac:dyDescent="0.25">
      <c r="A5834">
        <v>193096190</v>
      </c>
      <c r="B5834">
        <v>803401</v>
      </c>
      <c r="C5834" t="s">
        <v>318</v>
      </c>
      <c r="D5834">
        <v>2019272</v>
      </c>
      <c r="E5834" t="s">
        <v>249</v>
      </c>
      <c r="F5834" t="s">
        <v>214</v>
      </c>
      <c r="G5834" t="s">
        <v>215</v>
      </c>
      <c r="H5834">
        <v>2</v>
      </c>
      <c r="I5834">
        <v>2019</v>
      </c>
      <c r="J5834">
        <v>1</v>
      </c>
      <c r="L5834">
        <v>23120698</v>
      </c>
      <c r="M5834">
        <v>5.4</v>
      </c>
      <c r="P5834" s="29">
        <f t="shared" si="240"/>
        <v>0.73333333333333339</v>
      </c>
    </row>
    <row r="5835" spans="1:16" hidden="1" x14ac:dyDescent="0.25">
      <c r="A5835">
        <v>193096190</v>
      </c>
      <c r="B5835">
        <v>803401</v>
      </c>
      <c r="C5835" t="s">
        <v>318</v>
      </c>
      <c r="D5835">
        <v>2024865</v>
      </c>
      <c r="E5835" t="s">
        <v>284</v>
      </c>
      <c r="F5835" t="s">
        <v>214</v>
      </c>
      <c r="G5835" t="s">
        <v>215</v>
      </c>
      <c r="H5835">
        <v>1</v>
      </c>
      <c r="I5835">
        <v>2019</v>
      </c>
      <c r="J5835">
        <v>2</v>
      </c>
      <c r="L5835">
        <v>23131253</v>
      </c>
      <c r="P5835" s="29" t="str">
        <f t="shared" si="240"/>
        <v>NULL</v>
      </c>
    </row>
    <row r="5836" spans="1:16" hidden="1" x14ac:dyDescent="0.25">
      <c r="A5836">
        <v>193096190</v>
      </c>
      <c r="B5836">
        <v>803401</v>
      </c>
      <c r="C5836" t="s">
        <v>318</v>
      </c>
      <c r="D5836">
        <v>2021640</v>
      </c>
      <c r="E5836" t="s">
        <v>227</v>
      </c>
      <c r="F5836" t="s">
        <v>214</v>
      </c>
      <c r="G5836" t="s">
        <v>215</v>
      </c>
      <c r="H5836">
        <v>1</v>
      </c>
      <c r="I5836">
        <v>2019</v>
      </c>
      <c r="J5836">
        <v>2</v>
      </c>
      <c r="L5836">
        <v>23127005</v>
      </c>
      <c r="P5836" s="29" t="str">
        <f t="shared" si="240"/>
        <v>NULL</v>
      </c>
    </row>
    <row r="5837" spans="1:16" hidden="1" x14ac:dyDescent="0.25">
      <c r="A5837">
        <v>193096190</v>
      </c>
      <c r="B5837">
        <v>803401</v>
      </c>
      <c r="C5837" t="s">
        <v>318</v>
      </c>
      <c r="D5837">
        <v>2019273</v>
      </c>
      <c r="E5837" t="s">
        <v>248</v>
      </c>
      <c r="F5837" t="s">
        <v>214</v>
      </c>
      <c r="G5837" t="s">
        <v>215</v>
      </c>
      <c r="H5837">
        <v>1</v>
      </c>
      <c r="I5837">
        <v>2019</v>
      </c>
      <c r="J5837">
        <v>2</v>
      </c>
      <c r="L5837">
        <v>23129162</v>
      </c>
      <c r="P5837" s="29" t="str">
        <f t="shared" si="240"/>
        <v>NULL</v>
      </c>
    </row>
    <row r="5838" spans="1:16" hidden="1" x14ac:dyDescent="0.25">
      <c r="A5838">
        <v>193096190</v>
      </c>
      <c r="B5838">
        <v>803401</v>
      </c>
      <c r="C5838" t="s">
        <v>318</v>
      </c>
      <c r="D5838">
        <v>2021664</v>
      </c>
      <c r="E5838" t="s">
        <v>311</v>
      </c>
      <c r="F5838" t="s">
        <v>214</v>
      </c>
      <c r="G5838" t="s">
        <v>215</v>
      </c>
      <c r="H5838">
        <v>1</v>
      </c>
      <c r="I5838">
        <v>2019</v>
      </c>
      <c r="J5838">
        <v>2</v>
      </c>
      <c r="L5838">
        <v>23129806</v>
      </c>
      <c r="P5838" s="29" t="str">
        <f t="shared" si="240"/>
        <v>NULL</v>
      </c>
    </row>
    <row r="5839" spans="1:16" hidden="1" x14ac:dyDescent="0.25">
      <c r="A5839">
        <v>193096190</v>
      </c>
      <c r="B5839">
        <v>803401</v>
      </c>
      <c r="C5839" t="s">
        <v>318</v>
      </c>
      <c r="D5839">
        <v>2021671</v>
      </c>
      <c r="E5839" t="s">
        <v>303</v>
      </c>
      <c r="F5839" t="s">
        <v>214</v>
      </c>
      <c r="G5839" t="s">
        <v>215</v>
      </c>
      <c r="H5839">
        <v>1</v>
      </c>
      <c r="I5839">
        <v>2019</v>
      </c>
      <c r="J5839">
        <v>2</v>
      </c>
      <c r="L5839">
        <v>23130363</v>
      </c>
      <c r="P5839" s="29" t="str">
        <f t="shared" si="240"/>
        <v>NULL</v>
      </c>
    </row>
    <row r="5840" spans="1:16" hidden="1" x14ac:dyDescent="0.25">
      <c r="A5840">
        <v>193096190</v>
      </c>
      <c r="B5840">
        <v>803401</v>
      </c>
      <c r="C5840" t="s">
        <v>318</v>
      </c>
      <c r="D5840">
        <v>2024921</v>
      </c>
      <c r="E5840" t="s">
        <v>225</v>
      </c>
      <c r="F5840" t="s">
        <v>214</v>
      </c>
      <c r="G5840" t="s">
        <v>215</v>
      </c>
      <c r="H5840">
        <v>1</v>
      </c>
      <c r="I5840">
        <v>2019</v>
      </c>
      <c r="J5840">
        <v>2</v>
      </c>
      <c r="L5840">
        <v>23129804</v>
      </c>
      <c r="P5840" s="29" t="str">
        <f t="shared" si="240"/>
        <v>NULL</v>
      </c>
    </row>
    <row r="5841" spans="1:16" hidden="1" x14ac:dyDescent="0.25">
      <c r="A5841">
        <v>193096190</v>
      </c>
      <c r="B5841">
        <v>803401</v>
      </c>
      <c r="C5841" t="s">
        <v>318</v>
      </c>
      <c r="D5841">
        <v>2024864</v>
      </c>
      <c r="E5841" t="s">
        <v>310</v>
      </c>
      <c r="F5841" t="s">
        <v>214</v>
      </c>
      <c r="G5841" t="s">
        <v>215</v>
      </c>
      <c r="H5841">
        <v>1</v>
      </c>
      <c r="I5841">
        <v>2019</v>
      </c>
      <c r="J5841">
        <v>2</v>
      </c>
      <c r="L5841">
        <v>23129359</v>
      </c>
      <c r="P5841" s="29" t="str">
        <f t="shared" si="240"/>
        <v>NULL</v>
      </c>
    </row>
    <row r="5842" spans="1:16" hidden="1" x14ac:dyDescent="0.25">
      <c r="A5842">
        <v>193099327</v>
      </c>
      <c r="B5842">
        <v>803401</v>
      </c>
      <c r="C5842" t="s">
        <v>318</v>
      </c>
      <c r="D5842">
        <v>2004098</v>
      </c>
      <c r="E5842" t="s">
        <v>213</v>
      </c>
      <c r="F5842" t="s">
        <v>214</v>
      </c>
      <c r="G5842" t="s">
        <v>215</v>
      </c>
      <c r="H5842">
        <v>2</v>
      </c>
      <c r="I5842">
        <v>2016</v>
      </c>
      <c r="J5842">
        <v>1</v>
      </c>
      <c r="L5842">
        <v>23078147</v>
      </c>
      <c r="M5842">
        <v>6.6</v>
      </c>
      <c r="P5842" s="29">
        <f t="shared" si="240"/>
        <v>0.93333333333333324</v>
      </c>
    </row>
    <row r="5843" spans="1:16" hidden="1" x14ac:dyDescent="0.25">
      <c r="A5843">
        <v>193099327</v>
      </c>
      <c r="B5843">
        <v>803401</v>
      </c>
      <c r="C5843" t="s">
        <v>318</v>
      </c>
      <c r="D5843">
        <v>2021600</v>
      </c>
      <c r="E5843" t="s">
        <v>219</v>
      </c>
      <c r="F5843" t="s">
        <v>214</v>
      </c>
      <c r="G5843" t="s">
        <v>215</v>
      </c>
      <c r="H5843">
        <v>2</v>
      </c>
      <c r="I5843">
        <v>2016</v>
      </c>
      <c r="J5843">
        <v>1</v>
      </c>
      <c r="L5843">
        <v>23081081</v>
      </c>
      <c r="M5843">
        <v>6.7</v>
      </c>
      <c r="P5843" s="29">
        <f t="shared" si="240"/>
        <v>0.95000000000000007</v>
      </c>
    </row>
    <row r="5844" spans="1:16" hidden="1" x14ac:dyDescent="0.25">
      <c r="A5844">
        <v>193099327</v>
      </c>
      <c r="B5844">
        <v>803401</v>
      </c>
      <c r="C5844" t="s">
        <v>318</v>
      </c>
      <c r="D5844">
        <v>2005099</v>
      </c>
      <c r="E5844" t="s">
        <v>217</v>
      </c>
      <c r="F5844" t="s">
        <v>214</v>
      </c>
      <c r="G5844" t="s">
        <v>215</v>
      </c>
      <c r="H5844">
        <v>2</v>
      </c>
      <c r="I5844">
        <v>2016</v>
      </c>
      <c r="J5844">
        <v>1</v>
      </c>
      <c r="L5844">
        <v>23081376</v>
      </c>
      <c r="M5844">
        <v>6.5</v>
      </c>
      <c r="P5844" s="29">
        <f t="shared" si="240"/>
        <v>0.91666666666666663</v>
      </c>
    </row>
    <row r="5845" spans="1:16" hidden="1" x14ac:dyDescent="0.25">
      <c r="A5845">
        <v>193099327</v>
      </c>
      <c r="B5845">
        <v>803401</v>
      </c>
      <c r="C5845" t="s">
        <v>318</v>
      </c>
      <c r="D5845">
        <v>2005102</v>
      </c>
      <c r="E5845" t="s">
        <v>218</v>
      </c>
      <c r="F5845" t="s">
        <v>214</v>
      </c>
      <c r="G5845" t="s">
        <v>215</v>
      </c>
      <c r="H5845">
        <v>2</v>
      </c>
      <c r="I5845">
        <v>2016</v>
      </c>
      <c r="J5845">
        <v>1</v>
      </c>
      <c r="L5845">
        <v>23081383</v>
      </c>
      <c r="M5845">
        <v>6.7</v>
      </c>
      <c r="P5845" s="29">
        <f t="shared" si="240"/>
        <v>0.95000000000000007</v>
      </c>
    </row>
    <row r="5846" spans="1:16" hidden="1" x14ac:dyDescent="0.25">
      <c r="A5846">
        <v>193099327</v>
      </c>
      <c r="B5846">
        <v>803401</v>
      </c>
      <c r="C5846" t="s">
        <v>318</v>
      </c>
      <c r="D5846">
        <v>2021754</v>
      </c>
      <c r="E5846" t="s">
        <v>216</v>
      </c>
      <c r="F5846" t="s">
        <v>214</v>
      </c>
      <c r="G5846" t="s">
        <v>215</v>
      </c>
      <c r="H5846">
        <v>2</v>
      </c>
      <c r="I5846">
        <v>2016</v>
      </c>
      <c r="J5846">
        <v>1</v>
      </c>
      <c r="L5846">
        <v>23081096</v>
      </c>
      <c r="M5846">
        <v>6.7</v>
      </c>
      <c r="P5846" s="29">
        <f t="shared" si="240"/>
        <v>0.95000000000000007</v>
      </c>
    </row>
    <row r="5847" spans="1:16" hidden="1" x14ac:dyDescent="0.25">
      <c r="A5847">
        <v>193099327</v>
      </c>
      <c r="B5847">
        <v>803401</v>
      </c>
      <c r="C5847" t="s">
        <v>318</v>
      </c>
      <c r="D5847">
        <v>2005118</v>
      </c>
      <c r="E5847" t="s">
        <v>223</v>
      </c>
      <c r="F5847" t="s">
        <v>214</v>
      </c>
      <c r="G5847" t="s">
        <v>215</v>
      </c>
      <c r="H5847">
        <v>2</v>
      </c>
      <c r="I5847">
        <v>2016</v>
      </c>
      <c r="J5847">
        <v>1</v>
      </c>
      <c r="L5847">
        <v>23081294</v>
      </c>
      <c r="M5847">
        <v>5.9</v>
      </c>
      <c r="P5847" s="29">
        <f t="shared" si="240"/>
        <v>0.81666666666666676</v>
      </c>
    </row>
    <row r="5848" spans="1:16" hidden="1" x14ac:dyDescent="0.25">
      <c r="A5848">
        <v>193099327</v>
      </c>
      <c r="B5848">
        <v>803401</v>
      </c>
      <c r="C5848" t="s">
        <v>318</v>
      </c>
      <c r="D5848">
        <v>2021763</v>
      </c>
      <c r="E5848" t="s">
        <v>298</v>
      </c>
      <c r="F5848" t="s">
        <v>214</v>
      </c>
      <c r="G5848" t="s">
        <v>215</v>
      </c>
      <c r="H5848">
        <v>2</v>
      </c>
      <c r="I5848">
        <v>2016</v>
      </c>
      <c r="J5848">
        <v>2</v>
      </c>
      <c r="L5848">
        <v>23086847</v>
      </c>
      <c r="M5848">
        <v>5.6</v>
      </c>
      <c r="P5848" s="29">
        <f t="shared" si="240"/>
        <v>0.76666666666666661</v>
      </c>
    </row>
    <row r="5849" spans="1:16" hidden="1" x14ac:dyDescent="0.25">
      <c r="A5849">
        <v>193099327</v>
      </c>
      <c r="B5849">
        <v>803401</v>
      </c>
      <c r="C5849" t="s">
        <v>318</v>
      </c>
      <c r="D5849">
        <v>2005117</v>
      </c>
      <c r="E5849" t="s">
        <v>220</v>
      </c>
      <c r="F5849" t="s">
        <v>214</v>
      </c>
      <c r="G5849" t="s">
        <v>215</v>
      </c>
      <c r="H5849">
        <v>2</v>
      </c>
      <c r="I5849">
        <v>2016</v>
      </c>
      <c r="J5849">
        <v>2</v>
      </c>
      <c r="L5849">
        <v>23084477</v>
      </c>
      <c r="M5849">
        <v>5.8</v>
      </c>
      <c r="P5849" s="29">
        <f t="shared" si="240"/>
        <v>0.79999999999999993</v>
      </c>
    </row>
    <row r="5850" spans="1:16" hidden="1" x14ac:dyDescent="0.25">
      <c r="A5850">
        <v>193099327</v>
      </c>
      <c r="B5850">
        <v>803401</v>
      </c>
      <c r="C5850" t="s">
        <v>318</v>
      </c>
      <c r="D5850">
        <v>2021756</v>
      </c>
      <c r="E5850" t="s">
        <v>253</v>
      </c>
      <c r="F5850" t="s">
        <v>214</v>
      </c>
      <c r="G5850" t="s">
        <v>215</v>
      </c>
      <c r="H5850">
        <v>2</v>
      </c>
      <c r="I5850">
        <v>2016</v>
      </c>
      <c r="J5850">
        <v>2</v>
      </c>
      <c r="L5850">
        <v>23086834</v>
      </c>
      <c r="M5850">
        <v>5.7</v>
      </c>
      <c r="P5850" s="29">
        <f t="shared" si="240"/>
        <v>0.78333333333333333</v>
      </c>
    </row>
    <row r="5851" spans="1:16" hidden="1" x14ac:dyDescent="0.25">
      <c r="A5851">
        <v>193099327</v>
      </c>
      <c r="B5851">
        <v>803401</v>
      </c>
      <c r="C5851" t="s">
        <v>318</v>
      </c>
      <c r="D5851">
        <v>2021602</v>
      </c>
      <c r="E5851" t="s">
        <v>242</v>
      </c>
      <c r="F5851" t="s">
        <v>214</v>
      </c>
      <c r="G5851" t="s">
        <v>215</v>
      </c>
      <c r="H5851">
        <v>2</v>
      </c>
      <c r="I5851">
        <v>2016</v>
      </c>
      <c r="J5851">
        <v>2</v>
      </c>
      <c r="L5851">
        <v>23086747</v>
      </c>
      <c r="M5851">
        <v>5.5</v>
      </c>
      <c r="P5851" s="29">
        <f t="shared" si="240"/>
        <v>0.75</v>
      </c>
    </row>
    <row r="5852" spans="1:16" hidden="1" x14ac:dyDescent="0.25">
      <c r="A5852">
        <v>193099327</v>
      </c>
      <c r="B5852">
        <v>803401</v>
      </c>
      <c r="C5852" t="s">
        <v>318</v>
      </c>
      <c r="D5852">
        <v>2021580</v>
      </c>
      <c r="E5852" t="s">
        <v>241</v>
      </c>
      <c r="F5852" t="s">
        <v>214</v>
      </c>
      <c r="G5852" t="s">
        <v>215</v>
      </c>
      <c r="H5852">
        <v>2</v>
      </c>
      <c r="I5852">
        <v>2016</v>
      </c>
      <c r="J5852">
        <v>2</v>
      </c>
      <c r="L5852">
        <v>23086826</v>
      </c>
      <c r="M5852">
        <v>5</v>
      </c>
      <c r="P5852" s="29">
        <f t="shared" si="240"/>
        <v>0.66666666666666663</v>
      </c>
    </row>
    <row r="5853" spans="1:16" hidden="1" x14ac:dyDescent="0.25">
      <c r="A5853">
        <v>193099327</v>
      </c>
      <c r="B5853">
        <v>803401</v>
      </c>
      <c r="C5853" t="s">
        <v>318</v>
      </c>
      <c r="D5853">
        <v>2004112</v>
      </c>
      <c r="E5853" t="s">
        <v>244</v>
      </c>
      <c r="F5853" t="s">
        <v>214</v>
      </c>
      <c r="G5853" t="s">
        <v>215</v>
      </c>
      <c r="H5853">
        <v>2</v>
      </c>
      <c r="I5853">
        <v>2016</v>
      </c>
      <c r="J5853">
        <v>2</v>
      </c>
      <c r="L5853">
        <v>23085520</v>
      </c>
      <c r="M5853">
        <v>7</v>
      </c>
      <c r="P5853" s="29">
        <f t="shared" si="240"/>
        <v>1</v>
      </c>
    </row>
    <row r="5854" spans="1:16" hidden="1" x14ac:dyDescent="0.25">
      <c r="A5854">
        <v>193099327</v>
      </c>
      <c r="B5854">
        <v>803401</v>
      </c>
      <c r="C5854" t="s">
        <v>318</v>
      </c>
      <c r="D5854">
        <v>2005117</v>
      </c>
      <c r="E5854" t="s">
        <v>220</v>
      </c>
      <c r="F5854" t="s">
        <v>214</v>
      </c>
      <c r="G5854" t="s">
        <v>215</v>
      </c>
      <c r="H5854">
        <v>4</v>
      </c>
      <c r="I5854">
        <v>2016</v>
      </c>
      <c r="J5854">
        <v>2</v>
      </c>
      <c r="L5854">
        <v>23084479</v>
      </c>
      <c r="P5854" s="29" t="str">
        <f t="shared" ref="P5854:P5885" si="241">IF(AND(ISNUMBER(M5854),H5854&lt;&gt;4),(M5854-1)/6,IF(H5854=4,"DRP",IF(AND(H5854=3,M5854="NA"),"BAD",IF(AND(H5854=2),"CVL",IF(AND(H5854=1,ISBLANK(M5854)),"NULL","UNK")))))</f>
        <v>DRP</v>
      </c>
    </row>
    <row r="5855" spans="1:16" hidden="1" x14ac:dyDescent="0.25">
      <c r="A5855">
        <v>193099327</v>
      </c>
      <c r="B5855">
        <v>803401</v>
      </c>
      <c r="C5855" t="s">
        <v>318</v>
      </c>
      <c r="D5855">
        <v>2004116</v>
      </c>
      <c r="E5855" t="s">
        <v>229</v>
      </c>
      <c r="F5855" t="s">
        <v>214</v>
      </c>
      <c r="G5855" t="s">
        <v>215</v>
      </c>
      <c r="H5855">
        <v>2</v>
      </c>
      <c r="I5855">
        <v>2017</v>
      </c>
      <c r="J5855">
        <v>1</v>
      </c>
      <c r="L5855">
        <v>23092369</v>
      </c>
      <c r="M5855">
        <v>5.4</v>
      </c>
      <c r="P5855" s="29">
        <f t="shared" si="241"/>
        <v>0.73333333333333339</v>
      </c>
    </row>
    <row r="5856" spans="1:16" hidden="1" x14ac:dyDescent="0.25">
      <c r="A5856">
        <v>193099327</v>
      </c>
      <c r="B5856">
        <v>803401</v>
      </c>
      <c r="C5856" t="s">
        <v>318</v>
      </c>
      <c r="D5856">
        <v>2005120</v>
      </c>
      <c r="E5856" t="s">
        <v>293</v>
      </c>
      <c r="F5856" t="s">
        <v>214</v>
      </c>
      <c r="G5856" t="s">
        <v>215</v>
      </c>
      <c r="H5856">
        <v>2</v>
      </c>
      <c r="I5856">
        <v>2017</v>
      </c>
      <c r="J5856">
        <v>1</v>
      </c>
      <c r="L5856">
        <v>23094177</v>
      </c>
      <c r="M5856">
        <v>5.3</v>
      </c>
      <c r="P5856" s="29">
        <f t="shared" si="241"/>
        <v>0.71666666666666667</v>
      </c>
    </row>
    <row r="5857" spans="1:16" hidden="1" x14ac:dyDescent="0.25">
      <c r="A5857">
        <v>193099327</v>
      </c>
      <c r="B5857">
        <v>803401</v>
      </c>
      <c r="C5857" t="s">
        <v>318</v>
      </c>
      <c r="D5857">
        <v>2005131</v>
      </c>
      <c r="E5857" t="s">
        <v>228</v>
      </c>
      <c r="F5857" t="s">
        <v>214</v>
      </c>
      <c r="G5857" t="s">
        <v>215</v>
      </c>
      <c r="H5857">
        <v>2</v>
      </c>
      <c r="I5857">
        <v>2017</v>
      </c>
      <c r="J5857">
        <v>1</v>
      </c>
      <c r="L5857">
        <v>23093316</v>
      </c>
      <c r="M5857">
        <v>6.2</v>
      </c>
      <c r="P5857" s="29">
        <f t="shared" si="241"/>
        <v>0.8666666666666667</v>
      </c>
    </row>
    <row r="5858" spans="1:16" hidden="1" x14ac:dyDescent="0.25">
      <c r="A5858">
        <v>193099327</v>
      </c>
      <c r="B5858">
        <v>803401</v>
      </c>
      <c r="C5858" t="s">
        <v>318</v>
      </c>
      <c r="D5858">
        <v>2021596</v>
      </c>
      <c r="E5858" t="s">
        <v>294</v>
      </c>
      <c r="F5858" t="s">
        <v>214</v>
      </c>
      <c r="G5858" t="s">
        <v>215</v>
      </c>
      <c r="H5858">
        <v>2</v>
      </c>
      <c r="I5858">
        <v>2017</v>
      </c>
      <c r="J5858">
        <v>1</v>
      </c>
      <c r="L5858">
        <v>23092936</v>
      </c>
      <c r="M5858">
        <v>6</v>
      </c>
      <c r="P5858" s="29">
        <f t="shared" si="241"/>
        <v>0.83333333333333337</v>
      </c>
    </row>
    <row r="5859" spans="1:16" hidden="1" x14ac:dyDescent="0.25">
      <c r="A5859">
        <v>193099327</v>
      </c>
      <c r="B5859">
        <v>803401</v>
      </c>
      <c r="C5859" t="s">
        <v>318</v>
      </c>
      <c r="D5859">
        <v>2021874</v>
      </c>
      <c r="E5859" t="s">
        <v>226</v>
      </c>
      <c r="F5859" t="s">
        <v>214</v>
      </c>
      <c r="G5859" t="s">
        <v>215</v>
      </c>
      <c r="H5859">
        <v>2</v>
      </c>
      <c r="I5859">
        <v>2017</v>
      </c>
      <c r="J5859">
        <v>1</v>
      </c>
      <c r="L5859">
        <v>23091992</v>
      </c>
      <c r="M5859">
        <v>5.0999999999999996</v>
      </c>
      <c r="P5859" s="29">
        <f t="shared" si="241"/>
        <v>0.68333333333333324</v>
      </c>
    </row>
    <row r="5860" spans="1:16" hidden="1" x14ac:dyDescent="0.25">
      <c r="A5860">
        <v>193099327</v>
      </c>
      <c r="B5860">
        <v>803401</v>
      </c>
      <c r="C5860" t="s">
        <v>318</v>
      </c>
      <c r="D5860">
        <v>2021638</v>
      </c>
      <c r="E5860" t="s">
        <v>250</v>
      </c>
      <c r="F5860" t="s">
        <v>214</v>
      </c>
      <c r="G5860" t="s">
        <v>215</v>
      </c>
      <c r="H5860">
        <v>2</v>
      </c>
      <c r="I5860">
        <v>2017</v>
      </c>
      <c r="J5860">
        <v>1</v>
      </c>
      <c r="L5860">
        <v>23092934</v>
      </c>
      <c r="M5860">
        <v>6.1</v>
      </c>
      <c r="P5860" s="29">
        <f t="shared" si="241"/>
        <v>0.85</v>
      </c>
    </row>
    <row r="5861" spans="1:16" hidden="1" x14ac:dyDescent="0.25">
      <c r="A5861">
        <v>193099327</v>
      </c>
      <c r="B5861">
        <v>803401</v>
      </c>
      <c r="C5861" t="s">
        <v>318</v>
      </c>
      <c r="D5861">
        <v>2004099</v>
      </c>
      <c r="E5861" t="s">
        <v>245</v>
      </c>
      <c r="F5861" t="s">
        <v>214</v>
      </c>
      <c r="G5861" t="s">
        <v>215</v>
      </c>
      <c r="H5861">
        <v>2</v>
      </c>
      <c r="I5861">
        <v>2017</v>
      </c>
      <c r="J5861">
        <v>2</v>
      </c>
      <c r="L5861">
        <v>23097867</v>
      </c>
      <c r="M5861">
        <v>6.2</v>
      </c>
      <c r="P5861" s="29">
        <f t="shared" si="241"/>
        <v>0.8666666666666667</v>
      </c>
    </row>
    <row r="5862" spans="1:16" hidden="1" x14ac:dyDescent="0.25">
      <c r="A5862">
        <v>193099327</v>
      </c>
      <c r="B5862">
        <v>803401</v>
      </c>
      <c r="C5862" t="s">
        <v>318</v>
      </c>
      <c r="D5862">
        <v>2021640</v>
      </c>
      <c r="E5862" t="s">
        <v>227</v>
      </c>
      <c r="F5862" t="s">
        <v>214</v>
      </c>
      <c r="G5862" t="s">
        <v>215</v>
      </c>
      <c r="H5862">
        <v>2</v>
      </c>
      <c r="I5862">
        <v>2017</v>
      </c>
      <c r="J5862">
        <v>2</v>
      </c>
      <c r="L5862">
        <v>23101195</v>
      </c>
      <c r="M5862">
        <v>6.1</v>
      </c>
      <c r="P5862" s="29">
        <f t="shared" si="241"/>
        <v>0.85</v>
      </c>
    </row>
    <row r="5863" spans="1:16" hidden="1" x14ac:dyDescent="0.25">
      <c r="A5863">
        <v>193099327</v>
      </c>
      <c r="B5863">
        <v>803401</v>
      </c>
      <c r="C5863" t="s">
        <v>318</v>
      </c>
      <c r="D5863">
        <v>2021750</v>
      </c>
      <c r="E5863" t="s">
        <v>296</v>
      </c>
      <c r="F5863" t="s">
        <v>214</v>
      </c>
      <c r="G5863" t="s">
        <v>215</v>
      </c>
      <c r="H5863">
        <v>2</v>
      </c>
      <c r="I5863">
        <v>2017</v>
      </c>
      <c r="J5863">
        <v>2</v>
      </c>
      <c r="L5863">
        <v>23097531</v>
      </c>
      <c r="M5863">
        <v>5.4</v>
      </c>
      <c r="P5863" s="29">
        <f t="shared" si="241"/>
        <v>0.73333333333333339</v>
      </c>
    </row>
    <row r="5864" spans="1:16" hidden="1" x14ac:dyDescent="0.25">
      <c r="A5864">
        <v>193099327</v>
      </c>
      <c r="B5864">
        <v>803401</v>
      </c>
      <c r="C5864" t="s">
        <v>318</v>
      </c>
      <c r="D5864">
        <v>2021725</v>
      </c>
      <c r="E5864" t="s">
        <v>257</v>
      </c>
      <c r="F5864" t="s">
        <v>214</v>
      </c>
      <c r="G5864" t="s">
        <v>215</v>
      </c>
      <c r="H5864">
        <v>2</v>
      </c>
      <c r="I5864">
        <v>2017</v>
      </c>
      <c r="J5864">
        <v>2</v>
      </c>
      <c r="L5864">
        <v>23097532</v>
      </c>
      <c r="M5864">
        <v>5.3</v>
      </c>
      <c r="P5864" s="29">
        <f t="shared" si="241"/>
        <v>0.71666666666666667</v>
      </c>
    </row>
    <row r="5865" spans="1:16" hidden="1" x14ac:dyDescent="0.25">
      <c r="A5865">
        <v>193099327</v>
      </c>
      <c r="B5865">
        <v>803401</v>
      </c>
      <c r="C5865" t="s">
        <v>318</v>
      </c>
      <c r="D5865">
        <v>2021993</v>
      </c>
      <c r="E5865" t="s">
        <v>256</v>
      </c>
      <c r="F5865" t="s">
        <v>214</v>
      </c>
      <c r="G5865" t="s">
        <v>215</v>
      </c>
      <c r="H5865">
        <v>2</v>
      </c>
      <c r="I5865">
        <v>2017</v>
      </c>
      <c r="J5865">
        <v>2</v>
      </c>
      <c r="L5865">
        <v>23097537</v>
      </c>
      <c r="M5865">
        <v>5.3</v>
      </c>
      <c r="P5865" s="29">
        <f t="shared" si="241"/>
        <v>0.71666666666666667</v>
      </c>
    </row>
    <row r="5866" spans="1:16" hidden="1" x14ac:dyDescent="0.25">
      <c r="A5866">
        <v>193099327</v>
      </c>
      <c r="B5866">
        <v>803401</v>
      </c>
      <c r="C5866" t="s">
        <v>318</v>
      </c>
      <c r="D5866">
        <v>2021781</v>
      </c>
      <c r="E5866" t="s">
        <v>235</v>
      </c>
      <c r="F5866" t="s">
        <v>214</v>
      </c>
      <c r="G5866" t="s">
        <v>215</v>
      </c>
      <c r="H5866">
        <v>2</v>
      </c>
      <c r="I5866">
        <v>2017</v>
      </c>
      <c r="J5866">
        <v>2</v>
      </c>
      <c r="L5866">
        <v>23101188</v>
      </c>
      <c r="M5866">
        <v>6.4</v>
      </c>
      <c r="P5866" s="29">
        <f t="shared" si="241"/>
        <v>0.9</v>
      </c>
    </row>
    <row r="5867" spans="1:16" hidden="1" x14ac:dyDescent="0.25">
      <c r="A5867">
        <v>193099327</v>
      </c>
      <c r="B5867">
        <v>803401</v>
      </c>
      <c r="C5867" t="s">
        <v>318</v>
      </c>
      <c r="D5867">
        <v>2004591</v>
      </c>
      <c r="E5867" t="s">
        <v>271</v>
      </c>
      <c r="F5867" t="s">
        <v>214</v>
      </c>
      <c r="G5867" t="s">
        <v>215</v>
      </c>
      <c r="H5867">
        <v>2</v>
      </c>
      <c r="I5867">
        <v>2018</v>
      </c>
      <c r="J5867">
        <v>1</v>
      </c>
      <c r="L5867">
        <v>23108870</v>
      </c>
      <c r="M5867">
        <v>5.5</v>
      </c>
      <c r="P5867" s="29">
        <f t="shared" si="241"/>
        <v>0.75</v>
      </c>
    </row>
    <row r="5868" spans="1:16" hidden="1" x14ac:dyDescent="0.25">
      <c r="A5868">
        <v>193099327</v>
      </c>
      <c r="B5868">
        <v>803401</v>
      </c>
      <c r="C5868" t="s">
        <v>318</v>
      </c>
      <c r="D5868">
        <v>2021787</v>
      </c>
      <c r="E5868" t="s">
        <v>292</v>
      </c>
      <c r="F5868" t="s">
        <v>214</v>
      </c>
      <c r="G5868" t="s">
        <v>215</v>
      </c>
      <c r="H5868">
        <v>2</v>
      </c>
      <c r="I5868">
        <v>2018</v>
      </c>
      <c r="J5868">
        <v>1</v>
      </c>
      <c r="L5868">
        <v>23107720</v>
      </c>
      <c r="M5868">
        <v>6</v>
      </c>
      <c r="P5868" s="29">
        <f t="shared" si="241"/>
        <v>0.83333333333333337</v>
      </c>
    </row>
    <row r="5869" spans="1:16" hidden="1" x14ac:dyDescent="0.25">
      <c r="A5869">
        <v>193099327</v>
      </c>
      <c r="B5869">
        <v>803401</v>
      </c>
      <c r="C5869" t="s">
        <v>318</v>
      </c>
      <c r="D5869">
        <v>2004752</v>
      </c>
      <c r="E5869" t="s">
        <v>290</v>
      </c>
      <c r="F5869" t="s">
        <v>214</v>
      </c>
      <c r="G5869" t="s">
        <v>215</v>
      </c>
      <c r="H5869">
        <v>2</v>
      </c>
      <c r="I5869">
        <v>2018</v>
      </c>
      <c r="J5869">
        <v>1</v>
      </c>
      <c r="L5869">
        <v>23107719</v>
      </c>
      <c r="M5869">
        <v>5.0999999999999996</v>
      </c>
      <c r="P5869" s="29">
        <f t="shared" si="241"/>
        <v>0.68333333333333324</v>
      </c>
    </row>
    <row r="5870" spans="1:16" hidden="1" x14ac:dyDescent="0.25">
      <c r="A5870">
        <v>193099327</v>
      </c>
      <c r="B5870">
        <v>803401</v>
      </c>
      <c r="C5870" t="s">
        <v>318</v>
      </c>
      <c r="D5870">
        <v>2004586</v>
      </c>
      <c r="E5870" t="s">
        <v>325</v>
      </c>
      <c r="F5870" t="s">
        <v>214</v>
      </c>
      <c r="G5870" t="s">
        <v>215</v>
      </c>
      <c r="H5870">
        <v>2</v>
      </c>
      <c r="I5870">
        <v>2018</v>
      </c>
      <c r="J5870">
        <v>1</v>
      </c>
      <c r="L5870">
        <v>23107717</v>
      </c>
      <c r="M5870">
        <v>5.0999999999999996</v>
      </c>
      <c r="P5870" s="29">
        <f t="shared" si="241"/>
        <v>0.68333333333333324</v>
      </c>
    </row>
    <row r="5871" spans="1:16" hidden="1" x14ac:dyDescent="0.25">
      <c r="A5871">
        <v>193099327</v>
      </c>
      <c r="B5871">
        <v>803401</v>
      </c>
      <c r="C5871" t="s">
        <v>318</v>
      </c>
      <c r="D5871">
        <v>2021679</v>
      </c>
      <c r="E5871" t="s">
        <v>259</v>
      </c>
      <c r="F5871" t="s">
        <v>214</v>
      </c>
      <c r="G5871" t="s">
        <v>215</v>
      </c>
      <c r="H5871">
        <v>2</v>
      </c>
      <c r="I5871">
        <v>2018</v>
      </c>
      <c r="J5871">
        <v>1</v>
      </c>
      <c r="L5871">
        <v>23108211</v>
      </c>
      <c r="M5871">
        <v>6.3</v>
      </c>
      <c r="P5871" s="29">
        <f t="shared" si="241"/>
        <v>0.8833333333333333</v>
      </c>
    </row>
    <row r="5872" spans="1:16" hidden="1" x14ac:dyDescent="0.25">
      <c r="A5872">
        <v>193099327</v>
      </c>
      <c r="B5872">
        <v>803401</v>
      </c>
      <c r="C5872" t="s">
        <v>318</v>
      </c>
      <c r="D5872">
        <v>2004587</v>
      </c>
      <c r="E5872" t="s">
        <v>288</v>
      </c>
      <c r="F5872" t="s">
        <v>214</v>
      </c>
      <c r="G5872" t="s">
        <v>215</v>
      </c>
      <c r="H5872">
        <v>2</v>
      </c>
      <c r="I5872">
        <v>2018</v>
      </c>
      <c r="J5872">
        <v>1</v>
      </c>
      <c r="L5872">
        <v>23107718</v>
      </c>
      <c r="M5872">
        <v>5.7</v>
      </c>
      <c r="P5872" s="29">
        <f t="shared" si="241"/>
        <v>0.78333333333333333</v>
      </c>
    </row>
    <row r="5873" spans="1:16" hidden="1" x14ac:dyDescent="0.25">
      <c r="A5873">
        <v>193099327</v>
      </c>
      <c r="B5873">
        <v>803401</v>
      </c>
      <c r="C5873" t="s">
        <v>318</v>
      </c>
      <c r="D5873">
        <v>2019271</v>
      </c>
      <c r="E5873" t="s">
        <v>236</v>
      </c>
      <c r="F5873" t="s">
        <v>214</v>
      </c>
      <c r="G5873" t="s">
        <v>215</v>
      </c>
      <c r="H5873">
        <v>2</v>
      </c>
      <c r="I5873">
        <v>2018</v>
      </c>
      <c r="J5873">
        <v>2</v>
      </c>
      <c r="L5873">
        <v>23114518</v>
      </c>
      <c r="M5873">
        <v>6.5</v>
      </c>
      <c r="P5873" s="29">
        <f t="shared" si="241"/>
        <v>0.91666666666666663</v>
      </c>
    </row>
    <row r="5874" spans="1:16" hidden="1" x14ac:dyDescent="0.25">
      <c r="A5874">
        <v>193099327</v>
      </c>
      <c r="B5874">
        <v>803401</v>
      </c>
      <c r="C5874" t="s">
        <v>318</v>
      </c>
      <c r="D5874">
        <v>2021723</v>
      </c>
      <c r="E5874" t="s">
        <v>299</v>
      </c>
      <c r="F5874" t="s">
        <v>214</v>
      </c>
      <c r="G5874" t="s">
        <v>215</v>
      </c>
      <c r="H5874">
        <v>2</v>
      </c>
      <c r="I5874">
        <v>2018</v>
      </c>
      <c r="J5874">
        <v>2</v>
      </c>
      <c r="L5874">
        <v>23115889</v>
      </c>
      <c r="M5874">
        <v>5</v>
      </c>
      <c r="P5874" s="29">
        <f t="shared" si="241"/>
        <v>0.66666666666666663</v>
      </c>
    </row>
    <row r="5875" spans="1:16" hidden="1" x14ac:dyDescent="0.25">
      <c r="A5875">
        <v>193099327</v>
      </c>
      <c r="B5875">
        <v>803401</v>
      </c>
      <c r="C5875" t="s">
        <v>318</v>
      </c>
      <c r="D5875">
        <v>2021631</v>
      </c>
      <c r="E5875" t="s">
        <v>302</v>
      </c>
      <c r="F5875" t="s">
        <v>214</v>
      </c>
      <c r="G5875" t="s">
        <v>215</v>
      </c>
      <c r="H5875">
        <v>2</v>
      </c>
      <c r="I5875">
        <v>2018</v>
      </c>
      <c r="J5875">
        <v>2</v>
      </c>
      <c r="L5875">
        <v>23115885</v>
      </c>
      <c r="M5875">
        <v>6.5</v>
      </c>
      <c r="P5875" s="29">
        <f t="shared" si="241"/>
        <v>0.91666666666666663</v>
      </c>
    </row>
    <row r="5876" spans="1:16" hidden="1" x14ac:dyDescent="0.25">
      <c r="A5876">
        <v>193099327</v>
      </c>
      <c r="B5876">
        <v>803401</v>
      </c>
      <c r="C5876" t="s">
        <v>318</v>
      </c>
      <c r="D5876">
        <v>2021865</v>
      </c>
      <c r="E5876" t="s">
        <v>301</v>
      </c>
      <c r="F5876" t="s">
        <v>214</v>
      </c>
      <c r="G5876" t="s">
        <v>215</v>
      </c>
      <c r="H5876">
        <v>2</v>
      </c>
      <c r="I5876">
        <v>2018</v>
      </c>
      <c r="J5876">
        <v>2</v>
      </c>
      <c r="L5876">
        <v>23115887</v>
      </c>
      <c r="M5876">
        <v>5</v>
      </c>
      <c r="P5876" s="29">
        <f t="shared" si="241"/>
        <v>0.66666666666666663</v>
      </c>
    </row>
    <row r="5877" spans="1:16" hidden="1" x14ac:dyDescent="0.25">
      <c r="A5877">
        <v>193099327</v>
      </c>
      <c r="B5877">
        <v>803401</v>
      </c>
      <c r="C5877" t="s">
        <v>318</v>
      </c>
      <c r="D5877">
        <v>2021591</v>
      </c>
      <c r="E5877" t="s">
        <v>240</v>
      </c>
      <c r="F5877" t="s">
        <v>214</v>
      </c>
      <c r="G5877" t="s">
        <v>215</v>
      </c>
      <c r="H5877">
        <v>2</v>
      </c>
      <c r="I5877">
        <v>2018</v>
      </c>
      <c r="J5877">
        <v>2</v>
      </c>
      <c r="L5877">
        <v>23115890</v>
      </c>
      <c r="M5877">
        <v>5.8</v>
      </c>
      <c r="P5877" s="29">
        <f t="shared" si="241"/>
        <v>0.79999999999999993</v>
      </c>
    </row>
    <row r="5878" spans="1:16" hidden="1" x14ac:dyDescent="0.25">
      <c r="A5878">
        <v>193099327</v>
      </c>
      <c r="B5878">
        <v>803401</v>
      </c>
      <c r="C5878" t="s">
        <v>318</v>
      </c>
      <c r="D5878">
        <v>2021615</v>
      </c>
      <c r="E5878" t="s">
        <v>255</v>
      </c>
      <c r="F5878" t="s">
        <v>214</v>
      </c>
      <c r="G5878" t="s">
        <v>215</v>
      </c>
      <c r="H5878">
        <v>2</v>
      </c>
      <c r="I5878">
        <v>2018</v>
      </c>
      <c r="J5878">
        <v>2</v>
      </c>
      <c r="L5878">
        <v>23115891</v>
      </c>
      <c r="M5878">
        <v>6.5</v>
      </c>
      <c r="P5878" s="29">
        <f t="shared" si="241"/>
        <v>0.91666666666666663</v>
      </c>
    </row>
    <row r="5879" spans="1:16" hidden="1" x14ac:dyDescent="0.25">
      <c r="A5879">
        <v>193099327</v>
      </c>
      <c r="B5879">
        <v>803401</v>
      </c>
      <c r="C5879" t="s">
        <v>318</v>
      </c>
      <c r="D5879">
        <v>2024862</v>
      </c>
      <c r="E5879" t="s">
        <v>289</v>
      </c>
      <c r="F5879" t="s">
        <v>214</v>
      </c>
      <c r="G5879" t="s">
        <v>215</v>
      </c>
      <c r="H5879">
        <v>2</v>
      </c>
      <c r="I5879">
        <v>2018</v>
      </c>
      <c r="J5879">
        <v>2</v>
      </c>
      <c r="L5879">
        <v>23115892</v>
      </c>
      <c r="M5879">
        <v>6.4</v>
      </c>
      <c r="P5879" s="29">
        <f t="shared" si="241"/>
        <v>0.9</v>
      </c>
    </row>
    <row r="5880" spans="1:16" hidden="1" x14ac:dyDescent="0.25">
      <c r="A5880">
        <v>193099327</v>
      </c>
      <c r="B5880">
        <v>803401</v>
      </c>
      <c r="C5880" t="s">
        <v>318</v>
      </c>
      <c r="D5880">
        <v>2021689</v>
      </c>
      <c r="E5880" t="s">
        <v>312</v>
      </c>
      <c r="F5880" t="s">
        <v>214</v>
      </c>
      <c r="G5880" t="s">
        <v>215</v>
      </c>
      <c r="H5880">
        <v>4</v>
      </c>
      <c r="I5880">
        <v>2019</v>
      </c>
      <c r="J5880">
        <v>1</v>
      </c>
      <c r="L5880">
        <v>23120247</v>
      </c>
      <c r="P5880" s="29" t="str">
        <f t="shared" si="241"/>
        <v>DRP</v>
      </c>
    </row>
    <row r="5881" spans="1:16" hidden="1" x14ac:dyDescent="0.25">
      <c r="A5881">
        <v>193099327</v>
      </c>
      <c r="B5881">
        <v>803401</v>
      </c>
      <c r="C5881" t="s">
        <v>318</v>
      </c>
      <c r="D5881">
        <v>2021744</v>
      </c>
      <c r="E5881" t="s">
        <v>262</v>
      </c>
      <c r="F5881" t="s">
        <v>214</v>
      </c>
      <c r="G5881" t="s">
        <v>215</v>
      </c>
      <c r="H5881">
        <v>2</v>
      </c>
      <c r="I5881">
        <v>2019</v>
      </c>
      <c r="J5881">
        <v>1</v>
      </c>
      <c r="L5881">
        <v>23123927</v>
      </c>
      <c r="M5881">
        <v>6.4</v>
      </c>
      <c r="P5881" s="29">
        <f t="shared" si="241"/>
        <v>0.9</v>
      </c>
    </row>
    <row r="5882" spans="1:16" hidden="1" x14ac:dyDescent="0.25">
      <c r="A5882">
        <v>193099327</v>
      </c>
      <c r="B5882">
        <v>803401</v>
      </c>
      <c r="C5882" t="s">
        <v>318</v>
      </c>
      <c r="D5882">
        <v>2004597</v>
      </c>
      <c r="E5882" t="s">
        <v>279</v>
      </c>
      <c r="F5882" t="s">
        <v>214</v>
      </c>
      <c r="G5882" t="s">
        <v>215</v>
      </c>
      <c r="H5882">
        <v>4</v>
      </c>
      <c r="I5882">
        <v>2019</v>
      </c>
      <c r="J5882">
        <v>1</v>
      </c>
      <c r="L5882">
        <v>23123930</v>
      </c>
      <c r="P5882" s="29" t="str">
        <f t="shared" si="241"/>
        <v>DRP</v>
      </c>
    </row>
    <row r="5883" spans="1:16" hidden="1" x14ac:dyDescent="0.25">
      <c r="A5883">
        <v>193099327</v>
      </c>
      <c r="B5883">
        <v>803401</v>
      </c>
      <c r="C5883" t="s">
        <v>318</v>
      </c>
      <c r="D5883">
        <v>2021661</v>
      </c>
      <c r="E5883" t="s">
        <v>305</v>
      </c>
      <c r="F5883" t="s">
        <v>214</v>
      </c>
      <c r="G5883" t="s">
        <v>215</v>
      </c>
      <c r="H5883">
        <v>4</v>
      </c>
      <c r="I5883">
        <v>2019</v>
      </c>
      <c r="J5883">
        <v>1</v>
      </c>
      <c r="L5883">
        <v>23120236</v>
      </c>
      <c r="P5883" s="29" t="str">
        <f t="shared" si="241"/>
        <v>DRP</v>
      </c>
    </row>
    <row r="5884" spans="1:16" hidden="1" x14ac:dyDescent="0.25">
      <c r="A5884">
        <v>193099327</v>
      </c>
      <c r="B5884">
        <v>803401</v>
      </c>
      <c r="C5884" t="s">
        <v>318</v>
      </c>
      <c r="D5884">
        <v>2021716</v>
      </c>
      <c r="E5884" t="s">
        <v>291</v>
      </c>
      <c r="F5884" t="s">
        <v>214</v>
      </c>
      <c r="G5884" t="s">
        <v>215</v>
      </c>
      <c r="H5884">
        <v>2</v>
      </c>
      <c r="I5884">
        <v>2019</v>
      </c>
      <c r="J5884">
        <v>1</v>
      </c>
      <c r="L5884">
        <v>23120235</v>
      </c>
      <c r="M5884">
        <v>6.2</v>
      </c>
      <c r="P5884" s="29">
        <f t="shared" si="241"/>
        <v>0.8666666666666667</v>
      </c>
    </row>
    <row r="5885" spans="1:16" hidden="1" x14ac:dyDescent="0.25">
      <c r="A5885">
        <v>193099327</v>
      </c>
      <c r="B5885">
        <v>803401</v>
      </c>
      <c r="C5885" t="s">
        <v>318</v>
      </c>
      <c r="D5885">
        <v>2004597</v>
      </c>
      <c r="E5885" t="s">
        <v>279</v>
      </c>
      <c r="F5885" t="s">
        <v>214</v>
      </c>
      <c r="G5885" t="s">
        <v>215</v>
      </c>
      <c r="H5885">
        <v>2</v>
      </c>
      <c r="I5885">
        <v>2019</v>
      </c>
      <c r="J5885">
        <v>1</v>
      </c>
      <c r="L5885">
        <v>23120232</v>
      </c>
      <c r="M5885">
        <v>6.2</v>
      </c>
      <c r="P5885" s="29">
        <f t="shared" si="241"/>
        <v>0.8666666666666667</v>
      </c>
    </row>
    <row r="5886" spans="1:16" hidden="1" x14ac:dyDescent="0.25">
      <c r="A5886">
        <v>193099327</v>
      </c>
      <c r="B5886">
        <v>803401</v>
      </c>
      <c r="C5886" t="s">
        <v>318</v>
      </c>
      <c r="D5886">
        <v>2021661</v>
      </c>
      <c r="E5886" t="s">
        <v>305</v>
      </c>
      <c r="F5886" t="s">
        <v>214</v>
      </c>
      <c r="G5886" t="s">
        <v>215</v>
      </c>
      <c r="H5886">
        <v>2</v>
      </c>
      <c r="I5886">
        <v>2019</v>
      </c>
      <c r="J5886">
        <v>1</v>
      </c>
      <c r="L5886">
        <v>23120234</v>
      </c>
      <c r="M5886">
        <v>6.1</v>
      </c>
      <c r="P5886" s="29">
        <f t="shared" ref="P5886:P5895" si="242">IF(AND(ISNUMBER(M5886),H5886&lt;&gt;4),(M5886-1)/6,IF(H5886=4,"DRP",IF(AND(H5886=3,M5886="NA"),"BAD",IF(AND(H5886=2),"CVL",IF(AND(H5886=1,ISBLANK(M5886)),"NULL","UNK")))))</f>
        <v>0.85</v>
      </c>
    </row>
    <row r="5887" spans="1:16" hidden="1" x14ac:dyDescent="0.25">
      <c r="A5887">
        <v>193099327</v>
      </c>
      <c r="B5887">
        <v>803401</v>
      </c>
      <c r="C5887" t="s">
        <v>318</v>
      </c>
      <c r="D5887">
        <v>2019272</v>
      </c>
      <c r="E5887" t="s">
        <v>249</v>
      </c>
      <c r="F5887" t="s">
        <v>214</v>
      </c>
      <c r="G5887" t="s">
        <v>215</v>
      </c>
      <c r="H5887">
        <v>2</v>
      </c>
      <c r="I5887">
        <v>2019</v>
      </c>
      <c r="J5887">
        <v>1</v>
      </c>
      <c r="L5887">
        <v>23120699</v>
      </c>
      <c r="M5887">
        <v>6.4</v>
      </c>
      <c r="P5887" s="29">
        <f t="shared" si="242"/>
        <v>0.9</v>
      </c>
    </row>
    <row r="5888" spans="1:16" hidden="1" x14ac:dyDescent="0.25">
      <c r="A5888">
        <v>193099327</v>
      </c>
      <c r="B5888">
        <v>803401</v>
      </c>
      <c r="C5888" t="s">
        <v>318</v>
      </c>
      <c r="D5888">
        <v>2024863</v>
      </c>
      <c r="E5888" t="s">
        <v>304</v>
      </c>
      <c r="F5888" t="s">
        <v>214</v>
      </c>
      <c r="G5888" t="s">
        <v>215</v>
      </c>
      <c r="H5888">
        <v>2</v>
      </c>
      <c r="I5888">
        <v>2019</v>
      </c>
      <c r="J5888">
        <v>1</v>
      </c>
      <c r="L5888">
        <v>23120233</v>
      </c>
      <c r="M5888">
        <v>6.2</v>
      </c>
      <c r="P5888" s="29">
        <f t="shared" si="242"/>
        <v>0.8666666666666667</v>
      </c>
    </row>
    <row r="5889" spans="1:16" hidden="1" x14ac:dyDescent="0.25">
      <c r="A5889">
        <v>193099327</v>
      </c>
      <c r="B5889">
        <v>803401</v>
      </c>
      <c r="C5889" t="s">
        <v>318</v>
      </c>
      <c r="D5889">
        <v>2019273</v>
      </c>
      <c r="E5889" t="s">
        <v>248</v>
      </c>
      <c r="F5889" t="s">
        <v>214</v>
      </c>
      <c r="G5889" t="s">
        <v>215</v>
      </c>
      <c r="H5889">
        <v>1</v>
      </c>
      <c r="I5889">
        <v>2019</v>
      </c>
      <c r="J5889">
        <v>2</v>
      </c>
      <c r="L5889">
        <v>23129165</v>
      </c>
      <c r="P5889" s="29" t="str">
        <f t="shared" si="242"/>
        <v>NULL</v>
      </c>
    </row>
    <row r="5890" spans="1:16" hidden="1" x14ac:dyDescent="0.25">
      <c r="A5890">
        <v>193099327</v>
      </c>
      <c r="B5890">
        <v>803401</v>
      </c>
      <c r="C5890" t="s">
        <v>318</v>
      </c>
      <c r="D5890">
        <v>2024921</v>
      </c>
      <c r="E5890" t="s">
        <v>225</v>
      </c>
      <c r="F5890" t="s">
        <v>214</v>
      </c>
      <c r="G5890" t="s">
        <v>215</v>
      </c>
      <c r="H5890">
        <v>1</v>
      </c>
      <c r="I5890">
        <v>2019</v>
      </c>
      <c r="J5890">
        <v>2</v>
      </c>
      <c r="L5890">
        <v>23129804</v>
      </c>
      <c r="P5890" s="29" t="str">
        <f t="shared" si="242"/>
        <v>NULL</v>
      </c>
    </row>
    <row r="5891" spans="1:16" hidden="1" x14ac:dyDescent="0.25">
      <c r="A5891">
        <v>193099327</v>
      </c>
      <c r="B5891">
        <v>803401</v>
      </c>
      <c r="C5891" t="s">
        <v>318</v>
      </c>
      <c r="D5891">
        <v>2024864</v>
      </c>
      <c r="E5891" t="s">
        <v>310</v>
      </c>
      <c r="F5891" t="s">
        <v>214</v>
      </c>
      <c r="G5891" t="s">
        <v>215</v>
      </c>
      <c r="H5891">
        <v>1</v>
      </c>
      <c r="I5891">
        <v>2019</v>
      </c>
      <c r="J5891">
        <v>2</v>
      </c>
      <c r="L5891">
        <v>23129359</v>
      </c>
      <c r="P5891" s="29" t="str">
        <f t="shared" si="242"/>
        <v>NULL</v>
      </c>
    </row>
    <row r="5892" spans="1:16" hidden="1" x14ac:dyDescent="0.25">
      <c r="A5892">
        <v>193099327</v>
      </c>
      <c r="B5892">
        <v>803401</v>
      </c>
      <c r="C5892" t="s">
        <v>318</v>
      </c>
      <c r="D5892">
        <v>2004602</v>
      </c>
      <c r="E5892" t="s">
        <v>277</v>
      </c>
      <c r="F5892" t="s">
        <v>214</v>
      </c>
      <c r="G5892" t="s">
        <v>215</v>
      </c>
      <c r="H5892">
        <v>1</v>
      </c>
      <c r="I5892">
        <v>2019</v>
      </c>
      <c r="J5892">
        <v>2</v>
      </c>
      <c r="L5892">
        <v>23129802</v>
      </c>
      <c r="P5892" s="29" t="str">
        <f t="shared" si="242"/>
        <v>NULL</v>
      </c>
    </row>
    <row r="5893" spans="1:16" hidden="1" x14ac:dyDescent="0.25">
      <c r="A5893">
        <v>193099327</v>
      </c>
      <c r="B5893">
        <v>803401</v>
      </c>
      <c r="C5893" t="s">
        <v>318</v>
      </c>
      <c r="D5893">
        <v>2021664</v>
      </c>
      <c r="E5893" t="s">
        <v>311</v>
      </c>
      <c r="F5893" t="s">
        <v>214</v>
      </c>
      <c r="G5893" t="s">
        <v>215</v>
      </c>
      <c r="H5893">
        <v>1</v>
      </c>
      <c r="I5893">
        <v>2019</v>
      </c>
      <c r="J5893">
        <v>2</v>
      </c>
      <c r="L5893">
        <v>23129806</v>
      </c>
      <c r="P5893" s="29" t="str">
        <f t="shared" si="242"/>
        <v>NULL</v>
      </c>
    </row>
    <row r="5894" spans="1:16" hidden="1" x14ac:dyDescent="0.25">
      <c r="A5894">
        <v>193099327</v>
      </c>
      <c r="B5894">
        <v>803401</v>
      </c>
      <c r="C5894" t="s">
        <v>318</v>
      </c>
      <c r="D5894">
        <v>2021671</v>
      </c>
      <c r="E5894" t="s">
        <v>303</v>
      </c>
      <c r="F5894" t="s">
        <v>214</v>
      </c>
      <c r="G5894" t="s">
        <v>215</v>
      </c>
      <c r="H5894">
        <v>1</v>
      </c>
      <c r="I5894">
        <v>2019</v>
      </c>
      <c r="J5894">
        <v>2</v>
      </c>
      <c r="L5894">
        <v>23130363</v>
      </c>
      <c r="P5894" s="29" t="str">
        <f t="shared" si="242"/>
        <v>NULL</v>
      </c>
    </row>
    <row r="5895" spans="1:16" hidden="1" x14ac:dyDescent="0.25">
      <c r="A5895">
        <v>193099327</v>
      </c>
      <c r="B5895">
        <v>803401</v>
      </c>
      <c r="C5895" t="s">
        <v>318</v>
      </c>
      <c r="D5895">
        <v>2021689</v>
      </c>
      <c r="E5895" t="s">
        <v>312</v>
      </c>
      <c r="F5895" t="s">
        <v>214</v>
      </c>
      <c r="G5895" t="s">
        <v>215</v>
      </c>
      <c r="H5895">
        <v>1</v>
      </c>
      <c r="I5895">
        <v>2019</v>
      </c>
      <c r="J5895">
        <v>2</v>
      </c>
      <c r="L5895">
        <v>23129810</v>
      </c>
      <c r="P5895" s="29" t="str">
        <f t="shared" si="242"/>
        <v>NULL</v>
      </c>
    </row>
    <row r="5896" spans="1:16" hidden="1" x14ac:dyDescent="0.25">
      <c r="A5896">
        <v>193099513</v>
      </c>
      <c r="B5896">
        <v>803401</v>
      </c>
      <c r="C5896" t="s">
        <v>318</v>
      </c>
      <c r="D5896">
        <v>2005118</v>
      </c>
      <c r="E5896" t="s">
        <v>223</v>
      </c>
      <c r="F5896" t="s">
        <v>214</v>
      </c>
      <c r="G5896" t="s">
        <v>215</v>
      </c>
      <c r="H5896">
        <v>2</v>
      </c>
      <c r="I5896">
        <v>2015</v>
      </c>
      <c r="J5896">
        <v>1</v>
      </c>
      <c r="L5896">
        <v>23067520</v>
      </c>
      <c r="M5896">
        <v>4</v>
      </c>
      <c r="P5896" s="29">
        <f t="shared" ref="P5896:P5908" si="243">IF(AND(ISNUMBER(M5896),H5896&lt;&gt;4,N5896&lt;&gt;"X"),(M5896-1)/6,IF(H5896=4,"DRP",IF(AND(H5896=3,M5896="NA"),"BAD",IF(AND(H5896=2),"CVL",IF(AND(H5896=1,ISBLANK(M5896)),"NULL","UNK")))))</f>
        <v>0.5</v>
      </c>
    </row>
    <row r="5897" spans="1:16" hidden="1" x14ac:dyDescent="0.25">
      <c r="A5897">
        <v>193099513</v>
      </c>
      <c r="B5897">
        <v>803401</v>
      </c>
      <c r="C5897" t="s">
        <v>318</v>
      </c>
      <c r="D5897">
        <v>2021600</v>
      </c>
      <c r="E5897" t="s">
        <v>219</v>
      </c>
      <c r="F5897" t="s">
        <v>214</v>
      </c>
      <c r="G5897" t="s">
        <v>215</v>
      </c>
      <c r="H5897">
        <v>3</v>
      </c>
      <c r="I5897">
        <v>2015</v>
      </c>
      <c r="J5897">
        <v>1</v>
      </c>
      <c r="L5897">
        <v>23066440</v>
      </c>
      <c r="M5897">
        <v>3.7</v>
      </c>
      <c r="P5897" s="29">
        <f t="shared" si="243"/>
        <v>0.45</v>
      </c>
    </row>
    <row r="5898" spans="1:16" hidden="1" x14ac:dyDescent="0.25">
      <c r="A5898">
        <v>193099513</v>
      </c>
      <c r="B5898">
        <v>803401</v>
      </c>
      <c r="C5898" t="s">
        <v>318</v>
      </c>
      <c r="D5898">
        <v>2005099</v>
      </c>
      <c r="E5898" t="s">
        <v>217</v>
      </c>
      <c r="F5898" t="s">
        <v>214</v>
      </c>
      <c r="G5898" t="s">
        <v>215</v>
      </c>
      <c r="H5898">
        <v>2</v>
      </c>
      <c r="I5898">
        <v>2015</v>
      </c>
      <c r="J5898">
        <v>1</v>
      </c>
      <c r="L5898">
        <v>23066432</v>
      </c>
      <c r="M5898">
        <v>4.5999999999999996</v>
      </c>
      <c r="P5898" s="29">
        <f t="shared" si="243"/>
        <v>0.6</v>
      </c>
    </row>
    <row r="5899" spans="1:16" hidden="1" x14ac:dyDescent="0.25">
      <c r="A5899">
        <v>193099513</v>
      </c>
      <c r="B5899">
        <v>803401</v>
      </c>
      <c r="C5899" t="s">
        <v>318</v>
      </c>
      <c r="D5899">
        <v>2021754</v>
      </c>
      <c r="E5899" t="s">
        <v>216</v>
      </c>
      <c r="F5899" t="s">
        <v>214</v>
      </c>
      <c r="G5899" t="s">
        <v>215</v>
      </c>
      <c r="H5899">
        <v>3</v>
      </c>
      <c r="I5899">
        <v>2015</v>
      </c>
      <c r="J5899">
        <v>1</v>
      </c>
      <c r="L5899">
        <v>23066480</v>
      </c>
      <c r="M5899">
        <v>2.6</v>
      </c>
      <c r="P5899" s="29">
        <f t="shared" si="243"/>
        <v>0.26666666666666666</v>
      </c>
    </row>
    <row r="5900" spans="1:16" hidden="1" x14ac:dyDescent="0.25">
      <c r="A5900">
        <v>193099513</v>
      </c>
      <c r="B5900">
        <v>803401</v>
      </c>
      <c r="C5900" t="s">
        <v>318</v>
      </c>
      <c r="D5900">
        <v>2005102</v>
      </c>
      <c r="E5900" t="s">
        <v>218</v>
      </c>
      <c r="F5900" t="s">
        <v>214</v>
      </c>
      <c r="G5900" t="s">
        <v>215</v>
      </c>
      <c r="H5900">
        <v>3</v>
      </c>
      <c r="I5900">
        <v>2015</v>
      </c>
      <c r="J5900">
        <v>1</v>
      </c>
      <c r="L5900">
        <v>23066493</v>
      </c>
      <c r="M5900">
        <v>3.4</v>
      </c>
      <c r="P5900" s="29">
        <f t="shared" si="243"/>
        <v>0.39999999999999997</v>
      </c>
    </row>
    <row r="5901" spans="1:16" hidden="1" x14ac:dyDescent="0.25">
      <c r="A5901">
        <v>193099513</v>
      </c>
      <c r="B5901">
        <v>803401</v>
      </c>
      <c r="C5901" t="s">
        <v>318</v>
      </c>
      <c r="D5901">
        <v>2004098</v>
      </c>
      <c r="E5901" t="s">
        <v>213</v>
      </c>
      <c r="F5901" t="s">
        <v>214</v>
      </c>
      <c r="G5901" t="s">
        <v>215</v>
      </c>
      <c r="H5901">
        <v>2</v>
      </c>
      <c r="I5901">
        <v>2015</v>
      </c>
      <c r="J5901">
        <v>1</v>
      </c>
      <c r="L5901">
        <v>23066523</v>
      </c>
      <c r="M5901">
        <v>5.2</v>
      </c>
      <c r="P5901" s="29">
        <f t="shared" si="243"/>
        <v>0.70000000000000007</v>
      </c>
    </row>
    <row r="5902" spans="1:16" hidden="1" x14ac:dyDescent="0.25">
      <c r="A5902">
        <v>193099513</v>
      </c>
      <c r="B5902">
        <v>803401</v>
      </c>
      <c r="C5902" t="s">
        <v>318</v>
      </c>
      <c r="D5902">
        <v>2005102</v>
      </c>
      <c r="E5902" t="s">
        <v>218</v>
      </c>
      <c r="F5902" t="s">
        <v>214</v>
      </c>
      <c r="G5902" t="s">
        <v>215</v>
      </c>
      <c r="H5902">
        <v>2</v>
      </c>
      <c r="I5902">
        <v>2015</v>
      </c>
      <c r="J5902">
        <v>2</v>
      </c>
      <c r="L5902">
        <v>23071945</v>
      </c>
      <c r="M5902">
        <v>4.4000000000000004</v>
      </c>
      <c r="P5902" s="29">
        <f t="shared" si="243"/>
        <v>0.56666666666666676</v>
      </c>
    </row>
    <row r="5903" spans="1:16" hidden="1" x14ac:dyDescent="0.25">
      <c r="A5903">
        <v>193099513</v>
      </c>
      <c r="B5903">
        <v>803401</v>
      </c>
      <c r="C5903" t="s">
        <v>318</v>
      </c>
      <c r="D5903">
        <v>2005117</v>
      </c>
      <c r="E5903" t="s">
        <v>220</v>
      </c>
      <c r="F5903" t="s">
        <v>214</v>
      </c>
      <c r="G5903" t="s">
        <v>215</v>
      </c>
      <c r="H5903">
        <v>3</v>
      </c>
      <c r="I5903">
        <v>2015</v>
      </c>
      <c r="J5903">
        <v>2</v>
      </c>
      <c r="L5903">
        <v>23075093</v>
      </c>
      <c r="M5903">
        <v>3.8</v>
      </c>
      <c r="P5903" s="29">
        <f t="shared" si="243"/>
        <v>0.46666666666666662</v>
      </c>
    </row>
    <row r="5904" spans="1:16" hidden="1" x14ac:dyDescent="0.25">
      <c r="A5904">
        <v>193099513</v>
      </c>
      <c r="B5904">
        <v>803401</v>
      </c>
      <c r="C5904" t="s">
        <v>318</v>
      </c>
      <c r="D5904">
        <v>2021580</v>
      </c>
      <c r="E5904" t="s">
        <v>241</v>
      </c>
      <c r="F5904" t="s">
        <v>214</v>
      </c>
      <c r="G5904" t="s">
        <v>215</v>
      </c>
      <c r="H5904">
        <v>2</v>
      </c>
      <c r="I5904">
        <v>2015</v>
      </c>
      <c r="J5904">
        <v>2</v>
      </c>
      <c r="L5904">
        <v>23074971</v>
      </c>
      <c r="M5904">
        <v>4.0999999999999996</v>
      </c>
      <c r="P5904" s="29">
        <f t="shared" si="243"/>
        <v>0.51666666666666661</v>
      </c>
    </row>
    <row r="5905" spans="1:16" hidden="1" x14ac:dyDescent="0.25">
      <c r="A5905">
        <v>193099513</v>
      </c>
      <c r="B5905">
        <v>803401</v>
      </c>
      <c r="C5905" t="s">
        <v>318</v>
      </c>
      <c r="D5905">
        <v>2004116</v>
      </c>
      <c r="E5905" t="s">
        <v>229</v>
      </c>
      <c r="F5905" t="s">
        <v>214</v>
      </c>
      <c r="G5905" t="s">
        <v>215</v>
      </c>
      <c r="H5905">
        <v>2</v>
      </c>
      <c r="I5905">
        <v>2015</v>
      </c>
      <c r="J5905">
        <v>2</v>
      </c>
      <c r="L5905">
        <v>23073304</v>
      </c>
      <c r="M5905">
        <v>5.7</v>
      </c>
      <c r="P5905" s="29">
        <f t="shared" si="243"/>
        <v>0.78333333333333333</v>
      </c>
    </row>
    <row r="5906" spans="1:16" hidden="1" x14ac:dyDescent="0.25">
      <c r="A5906">
        <v>193099513</v>
      </c>
      <c r="B5906">
        <v>803401</v>
      </c>
      <c r="C5906" t="s">
        <v>318</v>
      </c>
      <c r="D5906">
        <v>2004112</v>
      </c>
      <c r="E5906" t="s">
        <v>244</v>
      </c>
      <c r="F5906" t="s">
        <v>214</v>
      </c>
      <c r="G5906" t="s">
        <v>215</v>
      </c>
      <c r="H5906">
        <v>2</v>
      </c>
      <c r="I5906">
        <v>2015</v>
      </c>
      <c r="J5906">
        <v>2</v>
      </c>
      <c r="L5906">
        <v>23073230</v>
      </c>
      <c r="M5906">
        <v>4.3</v>
      </c>
      <c r="P5906" s="29">
        <f t="shared" si="243"/>
        <v>0.54999999999999993</v>
      </c>
    </row>
    <row r="5907" spans="1:16" hidden="1" x14ac:dyDescent="0.25">
      <c r="A5907">
        <v>193099513</v>
      </c>
      <c r="B5907">
        <v>803401</v>
      </c>
      <c r="C5907" t="s">
        <v>318</v>
      </c>
      <c r="D5907">
        <v>2021754</v>
      </c>
      <c r="E5907" t="s">
        <v>216</v>
      </c>
      <c r="F5907" t="s">
        <v>214</v>
      </c>
      <c r="G5907" t="s">
        <v>215</v>
      </c>
      <c r="H5907">
        <v>3</v>
      </c>
      <c r="I5907">
        <v>2015</v>
      </c>
      <c r="J5907">
        <v>2</v>
      </c>
      <c r="L5907">
        <v>23074133</v>
      </c>
      <c r="M5907">
        <v>3.6</v>
      </c>
      <c r="P5907" s="29">
        <f t="shared" si="243"/>
        <v>0.43333333333333335</v>
      </c>
    </row>
    <row r="5908" spans="1:16" hidden="1" x14ac:dyDescent="0.25">
      <c r="A5908">
        <v>193099513</v>
      </c>
      <c r="B5908">
        <v>803401</v>
      </c>
      <c r="C5908" t="s">
        <v>318</v>
      </c>
      <c r="D5908">
        <v>2021600</v>
      </c>
      <c r="E5908" t="s">
        <v>219</v>
      </c>
      <c r="F5908" t="s">
        <v>214</v>
      </c>
      <c r="G5908" t="s">
        <v>215</v>
      </c>
      <c r="H5908">
        <v>2</v>
      </c>
      <c r="I5908">
        <v>2015</v>
      </c>
      <c r="J5908">
        <v>2</v>
      </c>
      <c r="L5908">
        <v>23071942</v>
      </c>
      <c r="M5908">
        <v>4</v>
      </c>
      <c r="P5908" s="29">
        <f t="shared" si="243"/>
        <v>0.5</v>
      </c>
    </row>
    <row r="5909" spans="1:16" hidden="1" x14ac:dyDescent="0.25">
      <c r="A5909">
        <v>193099513</v>
      </c>
      <c r="B5909">
        <v>803401</v>
      </c>
      <c r="C5909" t="s">
        <v>318</v>
      </c>
      <c r="D5909">
        <v>2005117</v>
      </c>
      <c r="E5909" t="s">
        <v>220</v>
      </c>
      <c r="F5909" t="s">
        <v>214</v>
      </c>
      <c r="G5909" t="s">
        <v>215</v>
      </c>
      <c r="H5909">
        <v>2</v>
      </c>
      <c r="I5909">
        <v>2016</v>
      </c>
      <c r="J5909">
        <v>1</v>
      </c>
      <c r="L5909">
        <v>23078736</v>
      </c>
      <c r="M5909">
        <v>5.2</v>
      </c>
      <c r="P5909" s="29">
        <f t="shared" ref="P5909:P5940" si="244">IF(AND(ISNUMBER(M5909),H5909&lt;&gt;4),(M5909-1)/6,IF(H5909=4,"DRP",IF(AND(H5909=3,M5909="NA"),"BAD",IF(AND(H5909=2),"CVL",IF(AND(H5909=1,ISBLANK(M5909)),"NULL","UNK")))))</f>
        <v>0.70000000000000007</v>
      </c>
    </row>
    <row r="5910" spans="1:16" hidden="1" x14ac:dyDescent="0.25">
      <c r="A5910">
        <v>193099513</v>
      </c>
      <c r="B5910">
        <v>803401</v>
      </c>
      <c r="C5910" t="s">
        <v>318</v>
      </c>
      <c r="D5910">
        <v>2021754</v>
      </c>
      <c r="E5910" t="s">
        <v>216</v>
      </c>
      <c r="F5910" t="s">
        <v>214</v>
      </c>
      <c r="G5910" t="s">
        <v>215</v>
      </c>
      <c r="H5910">
        <v>2</v>
      </c>
      <c r="I5910">
        <v>2016</v>
      </c>
      <c r="J5910">
        <v>1</v>
      </c>
      <c r="L5910">
        <v>23081127</v>
      </c>
      <c r="M5910">
        <v>6.2</v>
      </c>
      <c r="P5910" s="29">
        <f t="shared" si="244"/>
        <v>0.8666666666666667</v>
      </c>
    </row>
    <row r="5911" spans="1:16" hidden="1" x14ac:dyDescent="0.25">
      <c r="A5911">
        <v>193099513</v>
      </c>
      <c r="B5911">
        <v>803401</v>
      </c>
      <c r="C5911" t="s">
        <v>318</v>
      </c>
      <c r="D5911">
        <v>2021602</v>
      </c>
      <c r="E5911" t="s">
        <v>242</v>
      </c>
      <c r="F5911" t="s">
        <v>214</v>
      </c>
      <c r="G5911" t="s">
        <v>215</v>
      </c>
      <c r="H5911">
        <v>3</v>
      </c>
      <c r="I5911">
        <v>2016</v>
      </c>
      <c r="J5911">
        <v>1</v>
      </c>
      <c r="L5911">
        <v>23081144</v>
      </c>
      <c r="M5911">
        <v>2.9</v>
      </c>
      <c r="P5911" s="29">
        <f t="shared" si="244"/>
        <v>0.31666666666666665</v>
      </c>
    </row>
    <row r="5912" spans="1:16" hidden="1" x14ac:dyDescent="0.25">
      <c r="A5912">
        <v>193099513</v>
      </c>
      <c r="B5912">
        <v>803401</v>
      </c>
      <c r="C5912" t="s">
        <v>318</v>
      </c>
      <c r="D5912">
        <v>2005131</v>
      </c>
      <c r="E5912" t="s">
        <v>228</v>
      </c>
      <c r="F5912" t="s">
        <v>214</v>
      </c>
      <c r="G5912" t="s">
        <v>215</v>
      </c>
      <c r="H5912">
        <v>2</v>
      </c>
      <c r="I5912">
        <v>2016</v>
      </c>
      <c r="J5912">
        <v>1</v>
      </c>
      <c r="L5912">
        <v>23081641</v>
      </c>
      <c r="M5912">
        <v>5.0999999999999996</v>
      </c>
      <c r="P5912" s="29">
        <f t="shared" si="244"/>
        <v>0.68333333333333324</v>
      </c>
    </row>
    <row r="5913" spans="1:16" hidden="1" x14ac:dyDescent="0.25">
      <c r="A5913">
        <v>193099513</v>
      </c>
      <c r="B5913">
        <v>803401</v>
      </c>
      <c r="C5913" t="s">
        <v>318</v>
      </c>
      <c r="D5913">
        <v>2004099</v>
      </c>
      <c r="E5913" t="s">
        <v>245</v>
      </c>
      <c r="F5913" t="s">
        <v>214</v>
      </c>
      <c r="G5913" t="s">
        <v>215</v>
      </c>
      <c r="H5913">
        <v>2</v>
      </c>
      <c r="I5913">
        <v>2016</v>
      </c>
      <c r="J5913">
        <v>1</v>
      </c>
      <c r="L5913">
        <v>23073324</v>
      </c>
      <c r="M5913">
        <v>5.4</v>
      </c>
      <c r="P5913" s="29">
        <f t="shared" si="244"/>
        <v>0.73333333333333339</v>
      </c>
    </row>
    <row r="5914" spans="1:16" hidden="1" x14ac:dyDescent="0.25">
      <c r="A5914">
        <v>193099513</v>
      </c>
      <c r="B5914">
        <v>803401</v>
      </c>
      <c r="C5914" t="s">
        <v>318</v>
      </c>
      <c r="D5914">
        <v>2021763</v>
      </c>
      <c r="E5914" t="s">
        <v>298</v>
      </c>
      <c r="F5914" t="s">
        <v>214</v>
      </c>
      <c r="G5914" t="s">
        <v>215</v>
      </c>
      <c r="H5914">
        <v>2</v>
      </c>
      <c r="I5914">
        <v>2016</v>
      </c>
      <c r="J5914">
        <v>2</v>
      </c>
      <c r="L5914">
        <v>23086845</v>
      </c>
      <c r="M5914">
        <v>5.7</v>
      </c>
      <c r="P5914" s="29">
        <f t="shared" si="244"/>
        <v>0.78333333333333333</v>
      </c>
    </row>
    <row r="5915" spans="1:16" hidden="1" x14ac:dyDescent="0.25">
      <c r="A5915">
        <v>193099513</v>
      </c>
      <c r="B5915">
        <v>803401</v>
      </c>
      <c r="C5915" t="s">
        <v>318</v>
      </c>
      <c r="D5915">
        <v>2005120</v>
      </c>
      <c r="E5915" t="s">
        <v>293</v>
      </c>
      <c r="F5915" t="s">
        <v>214</v>
      </c>
      <c r="G5915" t="s">
        <v>215</v>
      </c>
      <c r="H5915">
        <v>2</v>
      </c>
      <c r="I5915">
        <v>2016</v>
      </c>
      <c r="J5915">
        <v>2</v>
      </c>
      <c r="L5915">
        <v>23086515</v>
      </c>
      <c r="M5915">
        <v>4</v>
      </c>
      <c r="P5915" s="29">
        <f t="shared" si="244"/>
        <v>0.5</v>
      </c>
    </row>
    <row r="5916" spans="1:16" hidden="1" x14ac:dyDescent="0.25">
      <c r="A5916">
        <v>193099513</v>
      </c>
      <c r="B5916">
        <v>803401</v>
      </c>
      <c r="C5916" t="s">
        <v>318</v>
      </c>
      <c r="D5916">
        <v>2021756</v>
      </c>
      <c r="E5916" t="s">
        <v>253</v>
      </c>
      <c r="F5916" t="s">
        <v>214</v>
      </c>
      <c r="G5916" t="s">
        <v>215</v>
      </c>
      <c r="H5916">
        <v>2</v>
      </c>
      <c r="I5916">
        <v>2016</v>
      </c>
      <c r="J5916">
        <v>2</v>
      </c>
      <c r="L5916">
        <v>23086835</v>
      </c>
      <c r="M5916">
        <v>4.5999999999999996</v>
      </c>
      <c r="P5916" s="29">
        <f t="shared" si="244"/>
        <v>0.6</v>
      </c>
    </row>
    <row r="5917" spans="1:16" hidden="1" x14ac:dyDescent="0.25">
      <c r="A5917">
        <v>193099513</v>
      </c>
      <c r="B5917">
        <v>803401</v>
      </c>
      <c r="C5917" t="s">
        <v>318</v>
      </c>
      <c r="D5917">
        <v>2021602</v>
      </c>
      <c r="E5917" t="s">
        <v>242</v>
      </c>
      <c r="F5917" t="s">
        <v>214</v>
      </c>
      <c r="G5917" t="s">
        <v>215</v>
      </c>
      <c r="H5917">
        <v>2</v>
      </c>
      <c r="I5917">
        <v>2016</v>
      </c>
      <c r="J5917">
        <v>2</v>
      </c>
      <c r="L5917">
        <v>23086746</v>
      </c>
      <c r="M5917">
        <v>4.3</v>
      </c>
      <c r="P5917" s="29">
        <f t="shared" si="244"/>
        <v>0.54999999999999993</v>
      </c>
    </row>
    <row r="5918" spans="1:16" hidden="1" x14ac:dyDescent="0.25">
      <c r="A5918">
        <v>193099513</v>
      </c>
      <c r="B5918">
        <v>803401</v>
      </c>
      <c r="C5918" t="s">
        <v>318</v>
      </c>
      <c r="D5918">
        <v>2019271</v>
      </c>
      <c r="E5918" t="s">
        <v>236</v>
      </c>
      <c r="F5918" t="s">
        <v>214</v>
      </c>
      <c r="G5918" t="s">
        <v>215</v>
      </c>
      <c r="H5918">
        <v>2</v>
      </c>
      <c r="I5918">
        <v>2017</v>
      </c>
      <c r="J5918">
        <v>1</v>
      </c>
      <c r="M5918" t="s">
        <v>232</v>
      </c>
      <c r="N5918" t="s">
        <v>231</v>
      </c>
      <c r="P5918" s="29" t="str">
        <f t="shared" si="244"/>
        <v>CVL</v>
      </c>
    </row>
    <row r="5919" spans="1:16" hidden="1" x14ac:dyDescent="0.25">
      <c r="A5919">
        <v>193099513</v>
      </c>
      <c r="B5919">
        <v>803401</v>
      </c>
      <c r="C5919" t="s">
        <v>318</v>
      </c>
      <c r="D5919">
        <v>2019272</v>
      </c>
      <c r="E5919" t="s">
        <v>249</v>
      </c>
      <c r="F5919" t="s">
        <v>214</v>
      </c>
      <c r="G5919" t="s">
        <v>215</v>
      </c>
      <c r="H5919">
        <v>2</v>
      </c>
      <c r="I5919">
        <v>2017</v>
      </c>
      <c r="J5919">
        <v>1</v>
      </c>
      <c r="M5919" t="s">
        <v>232</v>
      </c>
      <c r="N5919" t="s">
        <v>231</v>
      </c>
      <c r="P5919" s="29" t="str">
        <f t="shared" si="244"/>
        <v>CVL</v>
      </c>
    </row>
    <row r="5920" spans="1:16" hidden="1" x14ac:dyDescent="0.25">
      <c r="A5920">
        <v>193099513</v>
      </c>
      <c r="B5920">
        <v>803401</v>
      </c>
      <c r="C5920" t="s">
        <v>318</v>
      </c>
      <c r="D5920">
        <v>2019273</v>
      </c>
      <c r="E5920" t="s">
        <v>248</v>
      </c>
      <c r="F5920" t="s">
        <v>214</v>
      </c>
      <c r="G5920" t="s">
        <v>215</v>
      </c>
      <c r="H5920">
        <v>2</v>
      </c>
      <c r="I5920">
        <v>2017</v>
      </c>
      <c r="J5920">
        <v>1</v>
      </c>
      <c r="M5920" t="s">
        <v>232</v>
      </c>
      <c r="N5920" t="s">
        <v>231</v>
      </c>
      <c r="P5920" s="29" t="str">
        <f t="shared" si="244"/>
        <v>CVL</v>
      </c>
    </row>
    <row r="5921" spans="1:16" hidden="1" x14ac:dyDescent="0.25">
      <c r="A5921">
        <v>193099513</v>
      </c>
      <c r="B5921">
        <v>803401</v>
      </c>
      <c r="C5921" t="s">
        <v>318</v>
      </c>
      <c r="D5921">
        <v>2021596</v>
      </c>
      <c r="E5921" t="s">
        <v>294</v>
      </c>
      <c r="F5921" t="s">
        <v>214</v>
      </c>
      <c r="G5921" t="s">
        <v>215</v>
      </c>
      <c r="H5921">
        <v>3</v>
      </c>
      <c r="I5921">
        <v>2017</v>
      </c>
      <c r="J5921">
        <v>1</v>
      </c>
      <c r="L5921">
        <v>23092937</v>
      </c>
      <c r="M5921">
        <v>3.1</v>
      </c>
      <c r="P5921" s="29">
        <f t="shared" si="244"/>
        <v>0.35000000000000003</v>
      </c>
    </row>
    <row r="5922" spans="1:16" hidden="1" x14ac:dyDescent="0.25">
      <c r="A5922">
        <v>193099513</v>
      </c>
      <c r="B5922">
        <v>803401</v>
      </c>
      <c r="C5922" t="s">
        <v>318</v>
      </c>
      <c r="D5922">
        <v>2021781</v>
      </c>
      <c r="E5922" t="s">
        <v>235</v>
      </c>
      <c r="F5922" t="s">
        <v>214</v>
      </c>
      <c r="G5922" t="s">
        <v>215</v>
      </c>
      <c r="H5922">
        <v>2</v>
      </c>
      <c r="I5922">
        <v>2017</v>
      </c>
      <c r="J5922">
        <v>1</v>
      </c>
      <c r="L5922">
        <v>23092946</v>
      </c>
      <c r="M5922">
        <v>5.4</v>
      </c>
      <c r="P5922" s="29">
        <f t="shared" si="244"/>
        <v>0.73333333333333339</v>
      </c>
    </row>
    <row r="5923" spans="1:16" hidden="1" x14ac:dyDescent="0.25">
      <c r="A5923">
        <v>193099513</v>
      </c>
      <c r="B5923">
        <v>803401</v>
      </c>
      <c r="C5923" t="s">
        <v>318</v>
      </c>
      <c r="D5923">
        <v>2021591</v>
      </c>
      <c r="E5923" t="s">
        <v>240</v>
      </c>
      <c r="F5923" t="s">
        <v>214</v>
      </c>
      <c r="G5923" t="s">
        <v>215</v>
      </c>
      <c r="H5923">
        <v>2</v>
      </c>
      <c r="I5923">
        <v>2017</v>
      </c>
      <c r="J5923">
        <v>1</v>
      </c>
      <c r="L5923">
        <v>23093478</v>
      </c>
      <c r="M5923">
        <v>5</v>
      </c>
      <c r="P5923" s="29">
        <f t="shared" si="244"/>
        <v>0.66666666666666663</v>
      </c>
    </row>
    <row r="5924" spans="1:16" hidden="1" x14ac:dyDescent="0.25">
      <c r="A5924">
        <v>193099513</v>
      </c>
      <c r="B5924">
        <v>803401</v>
      </c>
      <c r="C5924" t="s">
        <v>318</v>
      </c>
      <c r="D5924">
        <v>2021993</v>
      </c>
      <c r="E5924" t="s">
        <v>256</v>
      </c>
      <c r="F5924" t="s">
        <v>214</v>
      </c>
      <c r="G5924" t="s">
        <v>215</v>
      </c>
      <c r="H5924">
        <v>2</v>
      </c>
      <c r="I5924">
        <v>2017</v>
      </c>
      <c r="J5924">
        <v>1</v>
      </c>
      <c r="L5924">
        <v>23093317</v>
      </c>
      <c r="M5924">
        <v>5</v>
      </c>
      <c r="P5924" s="29">
        <f t="shared" si="244"/>
        <v>0.66666666666666663</v>
      </c>
    </row>
    <row r="5925" spans="1:16" hidden="1" x14ac:dyDescent="0.25">
      <c r="A5925">
        <v>193099513</v>
      </c>
      <c r="B5925">
        <v>803401</v>
      </c>
      <c r="C5925" t="s">
        <v>318</v>
      </c>
      <c r="D5925">
        <v>2021638</v>
      </c>
      <c r="E5925" t="s">
        <v>250</v>
      </c>
      <c r="F5925" t="s">
        <v>214</v>
      </c>
      <c r="G5925" t="s">
        <v>215</v>
      </c>
      <c r="H5925">
        <v>2</v>
      </c>
      <c r="I5925">
        <v>2017</v>
      </c>
      <c r="J5925">
        <v>1</v>
      </c>
      <c r="L5925">
        <v>23092935</v>
      </c>
      <c r="M5925">
        <v>4.2</v>
      </c>
      <c r="P5925" s="29">
        <f t="shared" si="244"/>
        <v>0.53333333333333333</v>
      </c>
    </row>
    <row r="5926" spans="1:16" hidden="1" x14ac:dyDescent="0.25">
      <c r="A5926">
        <v>193099513</v>
      </c>
      <c r="B5926">
        <v>803401</v>
      </c>
      <c r="C5926" t="s">
        <v>318</v>
      </c>
      <c r="D5926">
        <v>2021874</v>
      </c>
      <c r="E5926" t="s">
        <v>226</v>
      </c>
      <c r="F5926" t="s">
        <v>214</v>
      </c>
      <c r="G5926" t="s">
        <v>215</v>
      </c>
      <c r="H5926">
        <v>3</v>
      </c>
      <c r="I5926">
        <v>2017</v>
      </c>
      <c r="J5926">
        <v>1</v>
      </c>
      <c r="L5926">
        <v>23095591</v>
      </c>
      <c r="M5926">
        <v>3.1</v>
      </c>
      <c r="P5926" s="29">
        <f t="shared" si="244"/>
        <v>0.35000000000000003</v>
      </c>
    </row>
    <row r="5927" spans="1:16" hidden="1" x14ac:dyDescent="0.25">
      <c r="A5927">
        <v>193099513</v>
      </c>
      <c r="B5927">
        <v>803401</v>
      </c>
      <c r="C5927" t="s">
        <v>318</v>
      </c>
      <c r="D5927">
        <v>2004752</v>
      </c>
      <c r="E5927" t="s">
        <v>290</v>
      </c>
      <c r="F5927" t="s">
        <v>214</v>
      </c>
      <c r="G5927" t="s">
        <v>215</v>
      </c>
      <c r="H5927">
        <v>2</v>
      </c>
      <c r="I5927">
        <v>2017</v>
      </c>
      <c r="J5927">
        <v>2</v>
      </c>
      <c r="L5927">
        <v>23101236</v>
      </c>
      <c r="M5927">
        <v>4.9000000000000004</v>
      </c>
      <c r="P5927" s="29">
        <f t="shared" si="244"/>
        <v>0.65</v>
      </c>
    </row>
    <row r="5928" spans="1:16" hidden="1" x14ac:dyDescent="0.25">
      <c r="A5928">
        <v>193099513</v>
      </c>
      <c r="B5928">
        <v>803401</v>
      </c>
      <c r="C5928" t="s">
        <v>318</v>
      </c>
      <c r="D5928">
        <v>2004587</v>
      </c>
      <c r="E5928" t="s">
        <v>288</v>
      </c>
      <c r="F5928" t="s">
        <v>214</v>
      </c>
      <c r="G5928" t="s">
        <v>215</v>
      </c>
      <c r="H5928">
        <v>2</v>
      </c>
      <c r="I5928">
        <v>2017</v>
      </c>
      <c r="J5928">
        <v>2</v>
      </c>
      <c r="L5928">
        <v>23100814</v>
      </c>
      <c r="M5928">
        <v>5.8</v>
      </c>
      <c r="P5928" s="29">
        <f t="shared" si="244"/>
        <v>0.79999999999999993</v>
      </c>
    </row>
    <row r="5929" spans="1:16" hidden="1" x14ac:dyDescent="0.25">
      <c r="A5929">
        <v>193099513</v>
      </c>
      <c r="B5929">
        <v>803401</v>
      </c>
      <c r="C5929" t="s">
        <v>318</v>
      </c>
      <c r="D5929">
        <v>2021679</v>
      </c>
      <c r="E5929" t="s">
        <v>259</v>
      </c>
      <c r="F5929" t="s">
        <v>214</v>
      </c>
      <c r="G5929" t="s">
        <v>215</v>
      </c>
      <c r="H5929">
        <v>2</v>
      </c>
      <c r="I5929">
        <v>2017</v>
      </c>
      <c r="J5929">
        <v>2</v>
      </c>
      <c r="L5929">
        <v>23101199</v>
      </c>
      <c r="M5929">
        <v>4.3</v>
      </c>
      <c r="P5929" s="29">
        <f t="shared" si="244"/>
        <v>0.54999999999999993</v>
      </c>
    </row>
    <row r="5930" spans="1:16" hidden="1" x14ac:dyDescent="0.25">
      <c r="A5930">
        <v>193099513</v>
      </c>
      <c r="B5930">
        <v>803401</v>
      </c>
      <c r="C5930" t="s">
        <v>318</v>
      </c>
      <c r="D5930">
        <v>2021615</v>
      </c>
      <c r="E5930" t="s">
        <v>255</v>
      </c>
      <c r="F5930" t="s">
        <v>214</v>
      </c>
      <c r="G5930" t="s">
        <v>215</v>
      </c>
      <c r="H5930">
        <v>3</v>
      </c>
      <c r="I5930">
        <v>2017</v>
      </c>
      <c r="J5930">
        <v>2</v>
      </c>
      <c r="L5930">
        <v>23097634</v>
      </c>
      <c r="M5930">
        <v>2.6</v>
      </c>
      <c r="P5930" s="29">
        <f t="shared" si="244"/>
        <v>0.26666666666666666</v>
      </c>
    </row>
    <row r="5931" spans="1:16" hidden="1" x14ac:dyDescent="0.25">
      <c r="A5931">
        <v>193099513</v>
      </c>
      <c r="B5931">
        <v>803401</v>
      </c>
      <c r="C5931" t="s">
        <v>318</v>
      </c>
      <c r="D5931">
        <v>2021640</v>
      </c>
      <c r="E5931" t="s">
        <v>227</v>
      </c>
      <c r="F5931" t="s">
        <v>214</v>
      </c>
      <c r="G5931" t="s">
        <v>215</v>
      </c>
      <c r="H5931">
        <v>2</v>
      </c>
      <c r="I5931">
        <v>2017</v>
      </c>
      <c r="J5931">
        <v>2</v>
      </c>
      <c r="L5931">
        <v>23101196</v>
      </c>
      <c r="M5931">
        <v>4</v>
      </c>
      <c r="P5931" s="29">
        <f t="shared" si="244"/>
        <v>0.5</v>
      </c>
    </row>
    <row r="5932" spans="1:16" hidden="1" x14ac:dyDescent="0.25">
      <c r="A5932">
        <v>193099513</v>
      </c>
      <c r="B5932">
        <v>803401</v>
      </c>
      <c r="C5932" t="s">
        <v>318</v>
      </c>
      <c r="D5932">
        <v>2021596</v>
      </c>
      <c r="E5932" t="s">
        <v>294</v>
      </c>
      <c r="F5932" t="s">
        <v>214</v>
      </c>
      <c r="G5932" t="s">
        <v>215</v>
      </c>
      <c r="H5932">
        <v>2</v>
      </c>
      <c r="I5932">
        <v>2017</v>
      </c>
      <c r="J5932">
        <v>2</v>
      </c>
      <c r="L5932">
        <v>23101186</v>
      </c>
      <c r="M5932">
        <v>4.2</v>
      </c>
      <c r="P5932" s="29">
        <f t="shared" si="244"/>
        <v>0.53333333333333333</v>
      </c>
    </row>
    <row r="5933" spans="1:16" hidden="1" x14ac:dyDescent="0.25">
      <c r="A5933">
        <v>193099513</v>
      </c>
      <c r="B5933">
        <v>803401</v>
      </c>
      <c r="C5933" t="s">
        <v>318</v>
      </c>
      <c r="D5933">
        <v>2021874</v>
      </c>
      <c r="E5933" t="s">
        <v>226</v>
      </c>
      <c r="F5933" t="s">
        <v>214</v>
      </c>
      <c r="G5933" t="s">
        <v>215</v>
      </c>
      <c r="H5933">
        <v>2</v>
      </c>
      <c r="I5933">
        <v>2017</v>
      </c>
      <c r="J5933">
        <v>2</v>
      </c>
      <c r="L5933">
        <v>23101908</v>
      </c>
      <c r="M5933">
        <v>4</v>
      </c>
      <c r="P5933" s="29">
        <f t="shared" si="244"/>
        <v>0.5</v>
      </c>
    </row>
    <row r="5934" spans="1:16" hidden="1" x14ac:dyDescent="0.25">
      <c r="A5934">
        <v>193099513</v>
      </c>
      <c r="B5934">
        <v>803401</v>
      </c>
      <c r="C5934" t="s">
        <v>318</v>
      </c>
      <c r="D5934">
        <v>2021744</v>
      </c>
      <c r="E5934" t="s">
        <v>262</v>
      </c>
      <c r="F5934" t="s">
        <v>214</v>
      </c>
      <c r="G5934" t="s">
        <v>215</v>
      </c>
      <c r="H5934">
        <v>2</v>
      </c>
      <c r="I5934">
        <v>2018</v>
      </c>
      <c r="J5934">
        <v>1</v>
      </c>
      <c r="L5934">
        <v>23107805</v>
      </c>
      <c r="M5934">
        <v>5.3</v>
      </c>
      <c r="P5934" s="29">
        <f t="shared" si="244"/>
        <v>0.71666666666666667</v>
      </c>
    </row>
    <row r="5935" spans="1:16" hidden="1" x14ac:dyDescent="0.25">
      <c r="A5935">
        <v>193099513</v>
      </c>
      <c r="B5935">
        <v>803401</v>
      </c>
      <c r="C5935" t="s">
        <v>318</v>
      </c>
      <c r="D5935">
        <v>2021725</v>
      </c>
      <c r="E5935" t="s">
        <v>257</v>
      </c>
      <c r="F5935" t="s">
        <v>214</v>
      </c>
      <c r="G5935" t="s">
        <v>215</v>
      </c>
      <c r="H5935">
        <v>2</v>
      </c>
      <c r="I5935">
        <v>2018</v>
      </c>
      <c r="J5935">
        <v>1</v>
      </c>
      <c r="L5935">
        <v>23108653</v>
      </c>
      <c r="M5935">
        <v>5.0999999999999996</v>
      </c>
      <c r="P5935" s="29">
        <f t="shared" si="244"/>
        <v>0.68333333333333324</v>
      </c>
    </row>
    <row r="5936" spans="1:16" hidden="1" x14ac:dyDescent="0.25">
      <c r="A5936">
        <v>193099513</v>
      </c>
      <c r="B5936">
        <v>803401</v>
      </c>
      <c r="C5936" t="s">
        <v>318</v>
      </c>
      <c r="D5936">
        <v>2021750</v>
      </c>
      <c r="E5936" t="s">
        <v>296</v>
      </c>
      <c r="F5936" t="s">
        <v>214</v>
      </c>
      <c r="G5936" t="s">
        <v>215</v>
      </c>
      <c r="H5936">
        <v>2</v>
      </c>
      <c r="I5936">
        <v>2018</v>
      </c>
      <c r="J5936">
        <v>1</v>
      </c>
      <c r="L5936">
        <v>23108399</v>
      </c>
      <c r="M5936">
        <v>5</v>
      </c>
      <c r="P5936" s="29">
        <f t="shared" si="244"/>
        <v>0.66666666666666663</v>
      </c>
    </row>
    <row r="5937" spans="1:16" hidden="1" x14ac:dyDescent="0.25">
      <c r="A5937">
        <v>193099513</v>
      </c>
      <c r="B5937">
        <v>803401</v>
      </c>
      <c r="C5937" t="s">
        <v>318</v>
      </c>
      <c r="D5937">
        <v>2004591</v>
      </c>
      <c r="E5937" t="s">
        <v>271</v>
      </c>
      <c r="F5937" t="s">
        <v>214</v>
      </c>
      <c r="G5937" t="s">
        <v>215</v>
      </c>
      <c r="H5937">
        <v>2</v>
      </c>
      <c r="I5937">
        <v>2018</v>
      </c>
      <c r="J5937">
        <v>1</v>
      </c>
      <c r="L5937">
        <v>23108876</v>
      </c>
      <c r="M5937">
        <v>4.7</v>
      </c>
      <c r="P5937" s="29">
        <f t="shared" si="244"/>
        <v>0.6166666666666667</v>
      </c>
    </row>
    <row r="5938" spans="1:16" hidden="1" x14ac:dyDescent="0.25">
      <c r="A5938">
        <v>193099513</v>
      </c>
      <c r="B5938">
        <v>803401</v>
      </c>
      <c r="C5938" t="s">
        <v>318</v>
      </c>
      <c r="D5938">
        <v>2021787</v>
      </c>
      <c r="E5938" t="s">
        <v>292</v>
      </c>
      <c r="F5938" t="s">
        <v>214</v>
      </c>
      <c r="G5938" t="s">
        <v>215</v>
      </c>
      <c r="H5938">
        <v>3</v>
      </c>
      <c r="I5938">
        <v>2018</v>
      </c>
      <c r="J5938">
        <v>1</v>
      </c>
      <c r="L5938">
        <v>23107720</v>
      </c>
      <c r="M5938">
        <v>3.9</v>
      </c>
      <c r="P5938" s="29">
        <f t="shared" si="244"/>
        <v>0.48333333333333334</v>
      </c>
    </row>
    <row r="5939" spans="1:16" hidden="1" x14ac:dyDescent="0.25">
      <c r="A5939">
        <v>193099513</v>
      </c>
      <c r="B5939">
        <v>803401</v>
      </c>
      <c r="C5939" t="s">
        <v>318</v>
      </c>
      <c r="D5939">
        <v>2024863</v>
      </c>
      <c r="E5939" t="s">
        <v>304</v>
      </c>
      <c r="F5939" t="s">
        <v>214</v>
      </c>
      <c r="G5939" t="s">
        <v>215</v>
      </c>
      <c r="H5939">
        <v>2</v>
      </c>
      <c r="I5939">
        <v>2018</v>
      </c>
      <c r="J5939">
        <v>1</v>
      </c>
      <c r="L5939">
        <v>23107771</v>
      </c>
      <c r="M5939">
        <v>5.0999999999999996</v>
      </c>
      <c r="P5939" s="29">
        <f t="shared" si="244"/>
        <v>0.68333333333333324</v>
      </c>
    </row>
    <row r="5940" spans="1:16" hidden="1" x14ac:dyDescent="0.25">
      <c r="A5940">
        <v>193099513</v>
      </c>
      <c r="B5940">
        <v>803401</v>
      </c>
      <c r="C5940" t="s">
        <v>318</v>
      </c>
      <c r="D5940">
        <v>2024862</v>
      </c>
      <c r="E5940" t="s">
        <v>289</v>
      </c>
      <c r="F5940" t="s">
        <v>214</v>
      </c>
      <c r="G5940" t="s">
        <v>215</v>
      </c>
      <c r="H5940">
        <v>4</v>
      </c>
      <c r="I5940">
        <v>2018</v>
      </c>
      <c r="J5940">
        <v>1</v>
      </c>
      <c r="L5940">
        <v>23107752</v>
      </c>
      <c r="P5940" s="29" t="str">
        <f t="shared" si="244"/>
        <v>DRP</v>
      </c>
    </row>
    <row r="5941" spans="1:16" hidden="1" x14ac:dyDescent="0.25">
      <c r="A5941">
        <v>193099513</v>
      </c>
      <c r="B5941">
        <v>803401</v>
      </c>
      <c r="C5941" t="s">
        <v>318</v>
      </c>
      <c r="D5941">
        <v>2021615</v>
      </c>
      <c r="E5941" t="s">
        <v>255</v>
      </c>
      <c r="F5941" t="s">
        <v>214</v>
      </c>
      <c r="G5941" t="s">
        <v>215</v>
      </c>
      <c r="H5941">
        <v>4</v>
      </c>
      <c r="I5941">
        <v>2018</v>
      </c>
      <c r="J5941">
        <v>1</v>
      </c>
      <c r="L5941">
        <v>23107757</v>
      </c>
      <c r="P5941" s="29" t="str">
        <f t="shared" ref="P5941:P5972" si="245">IF(AND(ISNUMBER(M5941),H5941&lt;&gt;4),(M5941-1)/6,IF(H5941=4,"DRP",IF(AND(H5941=3,M5941="NA"),"BAD",IF(AND(H5941=2),"CVL",IF(AND(H5941=1,ISBLANK(M5941)),"NULL","UNK")))))</f>
        <v>DRP</v>
      </c>
    </row>
    <row r="5942" spans="1:16" hidden="1" x14ac:dyDescent="0.25">
      <c r="A5942">
        <v>193099513</v>
      </c>
      <c r="B5942">
        <v>803401</v>
      </c>
      <c r="C5942" t="s">
        <v>318</v>
      </c>
      <c r="D5942">
        <v>2021631</v>
      </c>
      <c r="E5942" t="s">
        <v>302</v>
      </c>
      <c r="F5942" t="s">
        <v>214</v>
      </c>
      <c r="G5942" t="s">
        <v>215</v>
      </c>
      <c r="H5942">
        <v>2</v>
      </c>
      <c r="I5942">
        <v>2018</v>
      </c>
      <c r="J5942">
        <v>2</v>
      </c>
      <c r="L5942">
        <v>23115885</v>
      </c>
      <c r="M5942">
        <v>5.8</v>
      </c>
      <c r="P5942" s="29">
        <f t="shared" si="245"/>
        <v>0.79999999999999993</v>
      </c>
    </row>
    <row r="5943" spans="1:16" hidden="1" x14ac:dyDescent="0.25">
      <c r="A5943">
        <v>193099513</v>
      </c>
      <c r="B5943">
        <v>803401</v>
      </c>
      <c r="C5943" t="s">
        <v>318</v>
      </c>
      <c r="D5943">
        <v>2021865</v>
      </c>
      <c r="E5943" t="s">
        <v>301</v>
      </c>
      <c r="F5943" t="s">
        <v>214</v>
      </c>
      <c r="G5943" t="s">
        <v>215</v>
      </c>
      <c r="H5943">
        <v>2</v>
      </c>
      <c r="I5943">
        <v>2018</v>
      </c>
      <c r="J5943">
        <v>2</v>
      </c>
      <c r="L5943">
        <v>23115887</v>
      </c>
      <c r="M5943">
        <v>5.2</v>
      </c>
      <c r="P5943" s="29">
        <f t="shared" si="245"/>
        <v>0.70000000000000007</v>
      </c>
    </row>
    <row r="5944" spans="1:16" hidden="1" x14ac:dyDescent="0.25">
      <c r="A5944">
        <v>193099513</v>
      </c>
      <c r="B5944">
        <v>803401</v>
      </c>
      <c r="C5944" t="s">
        <v>318</v>
      </c>
      <c r="D5944">
        <v>2021615</v>
      </c>
      <c r="E5944" t="s">
        <v>255</v>
      </c>
      <c r="F5944" t="s">
        <v>214</v>
      </c>
      <c r="G5944" t="s">
        <v>215</v>
      </c>
      <c r="H5944">
        <v>2</v>
      </c>
      <c r="I5944">
        <v>2018</v>
      </c>
      <c r="J5944">
        <v>2</v>
      </c>
      <c r="L5944">
        <v>23116698</v>
      </c>
      <c r="M5944">
        <v>5</v>
      </c>
      <c r="P5944" s="29">
        <f t="shared" si="245"/>
        <v>0.66666666666666663</v>
      </c>
    </row>
    <row r="5945" spans="1:16" hidden="1" x14ac:dyDescent="0.25">
      <c r="A5945">
        <v>193099513</v>
      </c>
      <c r="B5945">
        <v>803401</v>
      </c>
      <c r="C5945" t="s">
        <v>318</v>
      </c>
      <c r="D5945">
        <v>2024921</v>
      </c>
      <c r="E5945" t="s">
        <v>225</v>
      </c>
      <c r="F5945" t="s">
        <v>214</v>
      </c>
      <c r="G5945" t="s">
        <v>215</v>
      </c>
      <c r="H5945">
        <v>2</v>
      </c>
      <c r="I5945">
        <v>2018</v>
      </c>
      <c r="J5945">
        <v>2</v>
      </c>
      <c r="L5945">
        <v>23116169</v>
      </c>
      <c r="M5945">
        <v>6.2</v>
      </c>
      <c r="P5945" s="29">
        <f t="shared" si="245"/>
        <v>0.8666666666666667</v>
      </c>
    </row>
    <row r="5946" spans="1:16" hidden="1" x14ac:dyDescent="0.25">
      <c r="A5946">
        <v>193099513</v>
      </c>
      <c r="B5946">
        <v>803401</v>
      </c>
      <c r="C5946" t="s">
        <v>318</v>
      </c>
      <c r="D5946">
        <v>2021787</v>
      </c>
      <c r="E5946" t="s">
        <v>292</v>
      </c>
      <c r="F5946" t="s">
        <v>214</v>
      </c>
      <c r="G5946" t="s">
        <v>215</v>
      </c>
      <c r="H5946">
        <v>2</v>
      </c>
      <c r="I5946">
        <v>2018</v>
      </c>
      <c r="J5946">
        <v>2</v>
      </c>
      <c r="L5946">
        <v>23115872</v>
      </c>
      <c r="M5946">
        <v>4</v>
      </c>
      <c r="P5946" s="29">
        <f t="shared" si="245"/>
        <v>0.5</v>
      </c>
    </row>
    <row r="5947" spans="1:16" hidden="1" x14ac:dyDescent="0.25">
      <c r="A5947">
        <v>193099513</v>
      </c>
      <c r="B5947">
        <v>803401</v>
      </c>
      <c r="C5947" t="s">
        <v>318</v>
      </c>
      <c r="D5947">
        <v>2024862</v>
      </c>
      <c r="E5947" t="s">
        <v>289</v>
      </c>
      <c r="F5947" t="s">
        <v>214</v>
      </c>
      <c r="G5947" t="s">
        <v>215</v>
      </c>
      <c r="H5947">
        <v>2</v>
      </c>
      <c r="I5947">
        <v>2018</v>
      </c>
      <c r="J5947">
        <v>2</v>
      </c>
      <c r="L5947">
        <v>23115892</v>
      </c>
      <c r="M5947">
        <v>6.8</v>
      </c>
      <c r="P5947" s="29">
        <f t="shared" si="245"/>
        <v>0.96666666666666667</v>
      </c>
    </row>
    <row r="5948" spans="1:16" hidden="1" x14ac:dyDescent="0.25">
      <c r="A5948">
        <v>193099513</v>
      </c>
      <c r="B5948">
        <v>803401</v>
      </c>
      <c r="C5948" t="s">
        <v>318</v>
      </c>
      <c r="D5948">
        <v>2004586</v>
      </c>
      <c r="E5948" t="s">
        <v>325</v>
      </c>
      <c r="F5948" t="s">
        <v>214</v>
      </c>
      <c r="G5948" t="s">
        <v>215</v>
      </c>
      <c r="H5948">
        <v>2</v>
      </c>
      <c r="I5948">
        <v>2018</v>
      </c>
      <c r="J5948">
        <v>2</v>
      </c>
      <c r="L5948">
        <v>23115865</v>
      </c>
      <c r="M5948">
        <v>5</v>
      </c>
      <c r="P5948" s="29">
        <f t="shared" si="245"/>
        <v>0.66666666666666663</v>
      </c>
    </row>
    <row r="5949" spans="1:16" hidden="1" x14ac:dyDescent="0.25">
      <c r="A5949">
        <v>193099513</v>
      </c>
      <c r="B5949">
        <v>803401</v>
      </c>
      <c r="C5949" t="s">
        <v>318</v>
      </c>
      <c r="D5949">
        <v>2021723</v>
      </c>
      <c r="E5949" t="s">
        <v>299</v>
      </c>
      <c r="F5949" t="s">
        <v>214</v>
      </c>
      <c r="G5949" t="s">
        <v>215</v>
      </c>
      <c r="H5949">
        <v>2</v>
      </c>
      <c r="I5949">
        <v>2019</v>
      </c>
      <c r="J5949">
        <v>1</v>
      </c>
      <c r="L5949">
        <v>23120226</v>
      </c>
      <c r="M5949">
        <v>4.4000000000000004</v>
      </c>
      <c r="P5949" s="29">
        <f t="shared" si="245"/>
        <v>0.56666666666666676</v>
      </c>
    </row>
    <row r="5950" spans="1:16" hidden="1" x14ac:dyDescent="0.25">
      <c r="A5950">
        <v>193099513</v>
      </c>
      <c r="B5950">
        <v>803401</v>
      </c>
      <c r="C5950" t="s">
        <v>318</v>
      </c>
      <c r="D5950">
        <v>2021689</v>
      </c>
      <c r="E5950" t="s">
        <v>312</v>
      </c>
      <c r="F5950" t="s">
        <v>214</v>
      </c>
      <c r="G5950" t="s">
        <v>215</v>
      </c>
      <c r="H5950">
        <v>2</v>
      </c>
      <c r="I5950">
        <v>2019</v>
      </c>
      <c r="J5950">
        <v>1</v>
      </c>
      <c r="L5950">
        <v>23120247</v>
      </c>
      <c r="M5950">
        <v>5.0999999999999996</v>
      </c>
      <c r="P5950" s="29">
        <f t="shared" si="245"/>
        <v>0.68333333333333324</v>
      </c>
    </row>
    <row r="5951" spans="1:16" hidden="1" x14ac:dyDescent="0.25">
      <c r="A5951">
        <v>193099513</v>
      </c>
      <c r="B5951">
        <v>803401</v>
      </c>
      <c r="C5951" t="s">
        <v>318</v>
      </c>
      <c r="D5951">
        <v>2024864</v>
      </c>
      <c r="E5951" t="s">
        <v>310</v>
      </c>
      <c r="F5951" t="s">
        <v>214</v>
      </c>
      <c r="G5951" t="s">
        <v>215</v>
      </c>
      <c r="H5951">
        <v>2</v>
      </c>
      <c r="I5951">
        <v>2019</v>
      </c>
      <c r="J5951">
        <v>1</v>
      </c>
      <c r="L5951">
        <v>23120245</v>
      </c>
      <c r="M5951">
        <v>5.4</v>
      </c>
      <c r="P5951" s="29">
        <f t="shared" si="245"/>
        <v>0.73333333333333339</v>
      </c>
    </row>
    <row r="5952" spans="1:16" hidden="1" x14ac:dyDescent="0.25">
      <c r="A5952">
        <v>193099513</v>
      </c>
      <c r="B5952">
        <v>803401</v>
      </c>
      <c r="C5952" t="s">
        <v>318</v>
      </c>
      <c r="D5952">
        <v>2004597</v>
      </c>
      <c r="E5952" t="s">
        <v>279</v>
      </c>
      <c r="F5952" t="s">
        <v>214</v>
      </c>
      <c r="G5952" t="s">
        <v>215</v>
      </c>
      <c r="H5952">
        <v>2</v>
      </c>
      <c r="I5952">
        <v>2019</v>
      </c>
      <c r="J5952">
        <v>1</v>
      </c>
      <c r="L5952">
        <v>23120232</v>
      </c>
      <c r="M5952">
        <v>5.2</v>
      </c>
      <c r="P5952" s="29">
        <f t="shared" si="245"/>
        <v>0.70000000000000007</v>
      </c>
    </row>
    <row r="5953" spans="1:16" hidden="1" x14ac:dyDescent="0.25">
      <c r="A5953">
        <v>193099513</v>
      </c>
      <c r="B5953">
        <v>803401</v>
      </c>
      <c r="C5953" t="s">
        <v>318</v>
      </c>
      <c r="D5953">
        <v>2021775</v>
      </c>
      <c r="E5953" t="s">
        <v>286</v>
      </c>
      <c r="F5953" t="s">
        <v>214</v>
      </c>
      <c r="G5953" t="s">
        <v>215</v>
      </c>
      <c r="H5953">
        <v>2</v>
      </c>
      <c r="I5953">
        <v>2019</v>
      </c>
      <c r="J5953">
        <v>1</v>
      </c>
      <c r="L5953">
        <v>23124866</v>
      </c>
      <c r="M5953">
        <v>5.5</v>
      </c>
      <c r="P5953" s="29">
        <f t="shared" si="245"/>
        <v>0.75</v>
      </c>
    </row>
    <row r="5954" spans="1:16" hidden="1" x14ac:dyDescent="0.25">
      <c r="A5954">
        <v>193099513</v>
      </c>
      <c r="B5954">
        <v>803401</v>
      </c>
      <c r="C5954" t="s">
        <v>318</v>
      </c>
      <c r="D5954">
        <v>2021671</v>
      </c>
      <c r="E5954" t="s">
        <v>303</v>
      </c>
      <c r="F5954" t="s">
        <v>214</v>
      </c>
      <c r="G5954" t="s">
        <v>215</v>
      </c>
      <c r="H5954">
        <v>2</v>
      </c>
      <c r="I5954">
        <v>2019</v>
      </c>
      <c r="J5954">
        <v>1</v>
      </c>
      <c r="L5954">
        <v>23120274</v>
      </c>
      <c r="M5954">
        <v>5.9</v>
      </c>
      <c r="P5954" s="29">
        <f t="shared" si="245"/>
        <v>0.81666666666666676</v>
      </c>
    </row>
    <row r="5955" spans="1:16" hidden="1" x14ac:dyDescent="0.25">
      <c r="A5955">
        <v>193099513</v>
      </c>
      <c r="B5955">
        <v>803401</v>
      </c>
      <c r="C5955" t="s">
        <v>318</v>
      </c>
      <c r="D5955">
        <v>2021661</v>
      </c>
      <c r="E5955" t="s">
        <v>305</v>
      </c>
      <c r="F5955" t="s">
        <v>214</v>
      </c>
      <c r="G5955" t="s">
        <v>215</v>
      </c>
      <c r="H5955">
        <v>3</v>
      </c>
      <c r="I5955">
        <v>2019</v>
      </c>
      <c r="J5955">
        <v>1</v>
      </c>
      <c r="L5955">
        <v>23120236</v>
      </c>
      <c r="M5955">
        <v>3.8</v>
      </c>
      <c r="P5955" s="29">
        <f t="shared" si="245"/>
        <v>0.46666666666666662</v>
      </c>
    </row>
    <row r="5956" spans="1:16" hidden="1" x14ac:dyDescent="0.25">
      <c r="A5956">
        <v>193099513</v>
      </c>
      <c r="B5956">
        <v>803401</v>
      </c>
      <c r="C5956" t="s">
        <v>318</v>
      </c>
      <c r="D5956">
        <v>2021716</v>
      </c>
      <c r="E5956" t="s">
        <v>291</v>
      </c>
      <c r="F5956" t="s">
        <v>214</v>
      </c>
      <c r="G5956" t="s">
        <v>215</v>
      </c>
      <c r="H5956">
        <v>2</v>
      </c>
      <c r="I5956">
        <v>2019</v>
      </c>
      <c r="J5956">
        <v>1</v>
      </c>
      <c r="L5956">
        <v>23120235</v>
      </c>
      <c r="M5956">
        <v>5.9</v>
      </c>
      <c r="P5956" s="29">
        <f t="shared" si="245"/>
        <v>0.81666666666666676</v>
      </c>
    </row>
    <row r="5957" spans="1:16" hidden="1" x14ac:dyDescent="0.25">
      <c r="A5957">
        <v>193099513</v>
      </c>
      <c r="B5957">
        <v>803401</v>
      </c>
      <c r="C5957" t="s">
        <v>318</v>
      </c>
      <c r="D5957">
        <v>2021730</v>
      </c>
      <c r="E5957" t="s">
        <v>307</v>
      </c>
      <c r="F5957" t="s">
        <v>214</v>
      </c>
      <c r="G5957" t="s">
        <v>215</v>
      </c>
      <c r="H5957">
        <v>1</v>
      </c>
      <c r="I5957">
        <v>2019</v>
      </c>
      <c r="J5957">
        <v>2</v>
      </c>
      <c r="L5957">
        <v>23130525</v>
      </c>
      <c r="P5957" s="29" t="str">
        <f t="shared" si="245"/>
        <v>NULL</v>
      </c>
    </row>
    <row r="5958" spans="1:16" hidden="1" x14ac:dyDescent="0.25">
      <c r="A5958">
        <v>193099513</v>
      </c>
      <c r="B5958">
        <v>803401</v>
      </c>
      <c r="C5958" t="s">
        <v>318</v>
      </c>
      <c r="D5958">
        <v>2024865</v>
      </c>
      <c r="E5958" t="s">
        <v>284</v>
      </c>
      <c r="F5958" t="s">
        <v>214</v>
      </c>
      <c r="G5958" t="s">
        <v>215</v>
      </c>
      <c r="H5958">
        <v>1</v>
      </c>
      <c r="I5958">
        <v>2019</v>
      </c>
      <c r="J5958">
        <v>2</v>
      </c>
      <c r="L5958">
        <v>23131253</v>
      </c>
      <c r="P5958" s="29" t="str">
        <f t="shared" si="245"/>
        <v>NULL</v>
      </c>
    </row>
    <row r="5959" spans="1:16" hidden="1" x14ac:dyDescent="0.25">
      <c r="A5959">
        <v>193099513</v>
      </c>
      <c r="B5959">
        <v>803401</v>
      </c>
      <c r="C5959" t="s">
        <v>318</v>
      </c>
      <c r="D5959">
        <v>2027110</v>
      </c>
      <c r="E5959" t="s">
        <v>365</v>
      </c>
      <c r="F5959" t="s">
        <v>320</v>
      </c>
      <c r="G5959" t="s">
        <v>321</v>
      </c>
      <c r="H5959">
        <v>1</v>
      </c>
      <c r="I5959">
        <v>2019</v>
      </c>
      <c r="J5959">
        <v>2</v>
      </c>
      <c r="L5959">
        <v>23130219</v>
      </c>
      <c r="P5959" s="29" t="str">
        <f t="shared" si="245"/>
        <v>NULL</v>
      </c>
    </row>
    <row r="5960" spans="1:16" hidden="1" x14ac:dyDescent="0.25">
      <c r="A5960">
        <v>193099513</v>
      </c>
      <c r="B5960">
        <v>803401</v>
      </c>
      <c r="C5960" t="s">
        <v>318</v>
      </c>
      <c r="D5960">
        <v>2019274</v>
      </c>
      <c r="E5960" t="s">
        <v>247</v>
      </c>
      <c r="F5960" t="s">
        <v>214</v>
      </c>
      <c r="G5960" t="s">
        <v>215</v>
      </c>
      <c r="H5960">
        <v>1</v>
      </c>
      <c r="I5960">
        <v>2019</v>
      </c>
      <c r="J5960">
        <v>2</v>
      </c>
      <c r="L5960">
        <v>23129171</v>
      </c>
      <c r="P5960" s="29" t="str">
        <f t="shared" si="245"/>
        <v>NULL</v>
      </c>
    </row>
    <row r="5961" spans="1:16" hidden="1" x14ac:dyDescent="0.25">
      <c r="A5961">
        <v>193099513</v>
      </c>
      <c r="B5961">
        <v>803401</v>
      </c>
      <c r="C5961" t="s">
        <v>318</v>
      </c>
      <c r="D5961">
        <v>2021808</v>
      </c>
      <c r="E5961" t="s">
        <v>283</v>
      </c>
      <c r="F5961" t="s">
        <v>214</v>
      </c>
      <c r="G5961" t="s">
        <v>215</v>
      </c>
      <c r="H5961">
        <v>1</v>
      </c>
      <c r="I5961">
        <v>2019</v>
      </c>
      <c r="J5961">
        <v>2</v>
      </c>
      <c r="L5961">
        <v>23130448</v>
      </c>
      <c r="P5961" s="29" t="str">
        <f t="shared" si="245"/>
        <v>NULL</v>
      </c>
    </row>
    <row r="5962" spans="1:16" hidden="1" x14ac:dyDescent="0.25">
      <c r="A5962">
        <v>193099513</v>
      </c>
      <c r="B5962">
        <v>803401</v>
      </c>
      <c r="C5962" t="s">
        <v>318</v>
      </c>
      <c r="D5962">
        <v>2004602</v>
      </c>
      <c r="E5962" t="s">
        <v>277</v>
      </c>
      <c r="F5962" t="s">
        <v>214</v>
      </c>
      <c r="G5962" t="s">
        <v>215</v>
      </c>
      <c r="H5962">
        <v>1</v>
      </c>
      <c r="I5962">
        <v>2019</v>
      </c>
      <c r="J5962">
        <v>2</v>
      </c>
      <c r="L5962">
        <v>23129802</v>
      </c>
      <c r="P5962" s="29" t="str">
        <f t="shared" si="245"/>
        <v>NULL</v>
      </c>
    </row>
    <row r="5963" spans="1:16" hidden="1" x14ac:dyDescent="0.25">
      <c r="A5963">
        <v>193099513</v>
      </c>
      <c r="B5963">
        <v>803401</v>
      </c>
      <c r="C5963" t="s">
        <v>318</v>
      </c>
      <c r="D5963">
        <v>2021661</v>
      </c>
      <c r="E5963" t="s">
        <v>305</v>
      </c>
      <c r="F5963" t="s">
        <v>214</v>
      </c>
      <c r="G5963" t="s">
        <v>215</v>
      </c>
      <c r="H5963">
        <v>1</v>
      </c>
      <c r="I5963">
        <v>2019</v>
      </c>
      <c r="J5963">
        <v>2</v>
      </c>
      <c r="L5963">
        <v>23129798</v>
      </c>
      <c r="P5963" s="29" t="str">
        <f t="shared" si="245"/>
        <v>NULL</v>
      </c>
    </row>
    <row r="5964" spans="1:16" hidden="1" x14ac:dyDescent="0.25">
      <c r="A5964">
        <v>193102832</v>
      </c>
      <c r="B5964">
        <v>803400</v>
      </c>
      <c r="C5964" t="s">
        <v>212</v>
      </c>
      <c r="D5964">
        <v>2005117</v>
      </c>
      <c r="E5964" t="s">
        <v>220</v>
      </c>
      <c r="F5964" t="s">
        <v>214</v>
      </c>
      <c r="G5964" t="s">
        <v>215</v>
      </c>
      <c r="H5964">
        <v>2</v>
      </c>
      <c r="I5964">
        <v>2016</v>
      </c>
      <c r="J5964">
        <v>1</v>
      </c>
      <c r="L5964">
        <v>23078733</v>
      </c>
      <c r="M5964">
        <v>5.6</v>
      </c>
      <c r="P5964" s="29">
        <f t="shared" si="245"/>
        <v>0.76666666666666661</v>
      </c>
    </row>
    <row r="5965" spans="1:16" hidden="1" x14ac:dyDescent="0.25">
      <c r="A5965">
        <v>193102832</v>
      </c>
      <c r="B5965">
        <v>803400</v>
      </c>
      <c r="C5965" t="s">
        <v>212</v>
      </c>
      <c r="D5965">
        <v>2021754</v>
      </c>
      <c r="E5965" t="s">
        <v>216</v>
      </c>
      <c r="F5965" t="s">
        <v>214</v>
      </c>
      <c r="G5965" t="s">
        <v>215</v>
      </c>
      <c r="H5965">
        <v>2</v>
      </c>
      <c r="I5965">
        <v>2016</v>
      </c>
      <c r="J5965">
        <v>1</v>
      </c>
      <c r="L5965">
        <v>23081130</v>
      </c>
      <c r="M5965">
        <v>6.3</v>
      </c>
      <c r="P5965" s="29">
        <f t="shared" si="245"/>
        <v>0.8833333333333333</v>
      </c>
    </row>
    <row r="5966" spans="1:16" hidden="1" x14ac:dyDescent="0.25">
      <c r="A5966">
        <v>193102832</v>
      </c>
      <c r="B5966">
        <v>803400</v>
      </c>
      <c r="C5966" t="s">
        <v>212</v>
      </c>
      <c r="D5966">
        <v>2005102</v>
      </c>
      <c r="E5966" t="s">
        <v>218</v>
      </c>
      <c r="F5966" t="s">
        <v>214</v>
      </c>
      <c r="G5966" t="s">
        <v>215</v>
      </c>
      <c r="H5966">
        <v>2</v>
      </c>
      <c r="I5966">
        <v>2016</v>
      </c>
      <c r="J5966">
        <v>1</v>
      </c>
      <c r="L5966">
        <v>23081385</v>
      </c>
      <c r="M5966">
        <v>5.7</v>
      </c>
      <c r="P5966" s="29">
        <f t="shared" si="245"/>
        <v>0.78333333333333333</v>
      </c>
    </row>
    <row r="5967" spans="1:16" hidden="1" x14ac:dyDescent="0.25">
      <c r="A5967">
        <v>193102832</v>
      </c>
      <c r="B5967">
        <v>803400</v>
      </c>
      <c r="C5967" t="s">
        <v>212</v>
      </c>
      <c r="D5967">
        <v>2005099</v>
      </c>
      <c r="E5967" t="s">
        <v>217</v>
      </c>
      <c r="F5967" t="s">
        <v>214</v>
      </c>
      <c r="G5967" t="s">
        <v>215</v>
      </c>
      <c r="H5967">
        <v>2</v>
      </c>
      <c r="I5967">
        <v>2016</v>
      </c>
      <c r="J5967">
        <v>1</v>
      </c>
      <c r="L5967">
        <v>23081378</v>
      </c>
      <c r="M5967">
        <v>6.1</v>
      </c>
      <c r="P5967" s="29">
        <f t="shared" si="245"/>
        <v>0.85</v>
      </c>
    </row>
    <row r="5968" spans="1:16" hidden="1" x14ac:dyDescent="0.25">
      <c r="A5968">
        <v>193102832</v>
      </c>
      <c r="B5968">
        <v>803400</v>
      </c>
      <c r="C5968" t="s">
        <v>212</v>
      </c>
      <c r="D5968">
        <v>2021600</v>
      </c>
      <c r="E5968" t="s">
        <v>219</v>
      </c>
      <c r="F5968" t="s">
        <v>214</v>
      </c>
      <c r="G5968" t="s">
        <v>215</v>
      </c>
      <c r="H5968">
        <v>2</v>
      </c>
      <c r="I5968">
        <v>2016</v>
      </c>
      <c r="J5968">
        <v>1</v>
      </c>
      <c r="L5968">
        <v>23081085</v>
      </c>
      <c r="M5968">
        <v>6.2</v>
      </c>
      <c r="P5968" s="29">
        <f t="shared" si="245"/>
        <v>0.8666666666666667</v>
      </c>
    </row>
    <row r="5969" spans="1:16" hidden="1" x14ac:dyDescent="0.25">
      <c r="A5969">
        <v>193102832</v>
      </c>
      <c r="B5969">
        <v>803400</v>
      </c>
      <c r="C5969" t="s">
        <v>212</v>
      </c>
      <c r="D5969">
        <v>2004098</v>
      </c>
      <c r="E5969" t="s">
        <v>213</v>
      </c>
      <c r="F5969" t="s">
        <v>214</v>
      </c>
      <c r="G5969" t="s">
        <v>215</v>
      </c>
      <c r="H5969">
        <v>2</v>
      </c>
      <c r="I5969">
        <v>2016</v>
      </c>
      <c r="J5969">
        <v>1</v>
      </c>
      <c r="L5969">
        <v>23078141</v>
      </c>
      <c r="M5969">
        <v>5.6</v>
      </c>
      <c r="P5969" s="29">
        <f t="shared" si="245"/>
        <v>0.76666666666666661</v>
      </c>
    </row>
    <row r="5970" spans="1:16" hidden="1" x14ac:dyDescent="0.25">
      <c r="A5970">
        <v>193102832</v>
      </c>
      <c r="B5970">
        <v>803400</v>
      </c>
      <c r="C5970" t="s">
        <v>212</v>
      </c>
      <c r="D5970">
        <v>2004112</v>
      </c>
      <c r="E5970" t="s">
        <v>244</v>
      </c>
      <c r="F5970" t="s">
        <v>214</v>
      </c>
      <c r="G5970" t="s">
        <v>215</v>
      </c>
      <c r="H5970">
        <v>4</v>
      </c>
      <c r="I5970">
        <v>2016</v>
      </c>
      <c r="J5970">
        <v>2</v>
      </c>
      <c r="L5970">
        <v>23085512</v>
      </c>
      <c r="P5970" s="29" t="str">
        <f t="shared" si="245"/>
        <v>DRP</v>
      </c>
    </row>
    <row r="5971" spans="1:16" hidden="1" x14ac:dyDescent="0.25">
      <c r="A5971">
        <v>193102832</v>
      </c>
      <c r="B5971">
        <v>803400</v>
      </c>
      <c r="C5971" t="s">
        <v>212</v>
      </c>
      <c r="D5971">
        <v>2021756</v>
      </c>
      <c r="E5971" t="s">
        <v>253</v>
      </c>
      <c r="F5971" t="s">
        <v>214</v>
      </c>
      <c r="G5971" t="s">
        <v>215</v>
      </c>
      <c r="H5971">
        <v>4</v>
      </c>
      <c r="I5971">
        <v>2016</v>
      </c>
      <c r="J5971">
        <v>2</v>
      </c>
      <c r="L5971">
        <v>23086835</v>
      </c>
      <c r="P5971" s="29" t="str">
        <f t="shared" si="245"/>
        <v>DRP</v>
      </c>
    </row>
    <row r="5972" spans="1:16" hidden="1" x14ac:dyDescent="0.25">
      <c r="A5972">
        <v>193102832</v>
      </c>
      <c r="B5972">
        <v>803400</v>
      </c>
      <c r="C5972" t="s">
        <v>212</v>
      </c>
      <c r="D5972">
        <v>2005118</v>
      </c>
      <c r="E5972" t="s">
        <v>223</v>
      </c>
      <c r="F5972" t="s">
        <v>214</v>
      </c>
      <c r="G5972" t="s">
        <v>215</v>
      </c>
      <c r="H5972">
        <v>4</v>
      </c>
      <c r="I5972">
        <v>2016</v>
      </c>
      <c r="J5972">
        <v>2</v>
      </c>
      <c r="L5972">
        <v>23086743</v>
      </c>
      <c r="P5972" s="29" t="str">
        <f t="shared" si="245"/>
        <v>DRP</v>
      </c>
    </row>
    <row r="5973" spans="1:16" hidden="1" x14ac:dyDescent="0.25">
      <c r="A5973">
        <v>193102832</v>
      </c>
      <c r="B5973">
        <v>803400</v>
      </c>
      <c r="C5973" t="s">
        <v>212</v>
      </c>
      <c r="D5973">
        <v>2021580</v>
      </c>
      <c r="E5973" t="s">
        <v>241</v>
      </c>
      <c r="F5973" t="s">
        <v>214</v>
      </c>
      <c r="G5973" t="s">
        <v>215</v>
      </c>
      <c r="H5973">
        <v>4</v>
      </c>
      <c r="I5973">
        <v>2016</v>
      </c>
      <c r="J5973">
        <v>2</v>
      </c>
      <c r="L5973">
        <v>23086827</v>
      </c>
      <c r="P5973" s="29" t="str">
        <f t="shared" ref="P5973:P6004" si="246">IF(AND(ISNUMBER(M5973),H5973&lt;&gt;4),(M5973-1)/6,IF(H5973=4,"DRP",IF(AND(H5973=3,M5973="NA"),"BAD",IF(AND(H5973=2),"CVL",IF(AND(H5973=1,ISBLANK(M5973)),"NULL","UNK")))))</f>
        <v>DRP</v>
      </c>
    </row>
    <row r="5974" spans="1:16" hidden="1" x14ac:dyDescent="0.25">
      <c r="A5974">
        <v>193102832</v>
      </c>
      <c r="B5974">
        <v>803400</v>
      </c>
      <c r="C5974" t="s">
        <v>212</v>
      </c>
      <c r="D5974">
        <v>2021602</v>
      </c>
      <c r="E5974" t="s">
        <v>242</v>
      </c>
      <c r="F5974" t="s">
        <v>214</v>
      </c>
      <c r="G5974" t="s">
        <v>215</v>
      </c>
      <c r="H5974">
        <v>4</v>
      </c>
      <c r="I5974">
        <v>2016</v>
      </c>
      <c r="J5974">
        <v>2</v>
      </c>
      <c r="L5974">
        <v>23086748</v>
      </c>
      <c r="P5974" s="29" t="str">
        <f t="shared" si="246"/>
        <v>DRP</v>
      </c>
    </row>
    <row r="5975" spans="1:16" hidden="1" x14ac:dyDescent="0.25">
      <c r="A5975">
        <v>193102832</v>
      </c>
      <c r="B5975">
        <v>803400</v>
      </c>
      <c r="C5975" t="s">
        <v>212</v>
      </c>
      <c r="D5975">
        <v>2021756</v>
      </c>
      <c r="E5975" t="s">
        <v>253</v>
      </c>
      <c r="F5975" t="s">
        <v>214</v>
      </c>
      <c r="G5975" t="s">
        <v>215</v>
      </c>
      <c r="H5975">
        <v>4</v>
      </c>
      <c r="I5975">
        <v>2016</v>
      </c>
      <c r="J5975">
        <v>2</v>
      </c>
      <c r="L5975">
        <v>23086836</v>
      </c>
      <c r="P5975" s="29" t="str">
        <f t="shared" si="246"/>
        <v>DRP</v>
      </c>
    </row>
    <row r="5976" spans="1:16" hidden="1" x14ac:dyDescent="0.25">
      <c r="A5976">
        <v>193102832</v>
      </c>
      <c r="B5976">
        <v>803400</v>
      </c>
      <c r="C5976" t="s">
        <v>212</v>
      </c>
      <c r="D5976">
        <v>2021795</v>
      </c>
      <c r="E5976" t="s">
        <v>222</v>
      </c>
      <c r="F5976" t="s">
        <v>214</v>
      </c>
      <c r="G5976" t="s">
        <v>215</v>
      </c>
      <c r="H5976">
        <v>4</v>
      </c>
      <c r="I5976">
        <v>2016</v>
      </c>
      <c r="J5976">
        <v>2</v>
      </c>
      <c r="L5976">
        <v>23084483</v>
      </c>
      <c r="P5976" s="29" t="str">
        <f t="shared" si="246"/>
        <v>DRP</v>
      </c>
    </row>
    <row r="5977" spans="1:16" hidden="1" x14ac:dyDescent="0.25">
      <c r="A5977">
        <v>193102832</v>
      </c>
      <c r="B5977">
        <v>803400</v>
      </c>
      <c r="C5977" t="s">
        <v>212</v>
      </c>
      <c r="D5977">
        <v>2021795</v>
      </c>
      <c r="E5977" t="s">
        <v>222</v>
      </c>
      <c r="F5977" t="s">
        <v>214</v>
      </c>
      <c r="G5977" t="s">
        <v>215</v>
      </c>
      <c r="H5977">
        <v>2</v>
      </c>
      <c r="I5977">
        <v>2016</v>
      </c>
      <c r="J5977">
        <v>2</v>
      </c>
      <c r="L5977">
        <v>23084483</v>
      </c>
      <c r="M5977">
        <v>6.2</v>
      </c>
      <c r="P5977" s="29">
        <f t="shared" si="246"/>
        <v>0.8666666666666667</v>
      </c>
    </row>
    <row r="5978" spans="1:16" hidden="1" x14ac:dyDescent="0.25">
      <c r="A5978">
        <v>193102832</v>
      </c>
      <c r="B5978">
        <v>803400</v>
      </c>
      <c r="C5978" t="s">
        <v>212</v>
      </c>
      <c r="D5978">
        <v>2005118</v>
      </c>
      <c r="E5978" t="s">
        <v>223</v>
      </c>
      <c r="F5978" t="s">
        <v>214</v>
      </c>
      <c r="G5978" t="s">
        <v>215</v>
      </c>
      <c r="H5978">
        <v>2</v>
      </c>
      <c r="I5978">
        <v>2016</v>
      </c>
      <c r="J5978">
        <v>2</v>
      </c>
      <c r="L5978">
        <v>23086742</v>
      </c>
      <c r="M5978">
        <v>4.9000000000000004</v>
      </c>
      <c r="P5978" s="29">
        <f t="shared" si="246"/>
        <v>0.65</v>
      </c>
    </row>
    <row r="5979" spans="1:16" hidden="1" x14ac:dyDescent="0.25">
      <c r="A5979">
        <v>193102832</v>
      </c>
      <c r="B5979">
        <v>803400</v>
      </c>
      <c r="C5979" t="s">
        <v>212</v>
      </c>
      <c r="D5979">
        <v>2021756</v>
      </c>
      <c r="E5979" t="s">
        <v>253</v>
      </c>
      <c r="F5979" t="s">
        <v>214</v>
      </c>
      <c r="G5979" t="s">
        <v>215</v>
      </c>
      <c r="H5979">
        <v>2</v>
      </c>
      <c r="I5979">
        <v>2016</v>
      </c>
      <c r="J5979">
        <v>2</v>
      </c>
      <c r="L5979">
        <v>23086833</v>
      </c>
      <c r="M5979">
        <v>5.6</v>
      </c>
      <c r="P5979" s="29">
        <f t="shared" si="246"/>
        <v>0.76666666666666661</v>
      </c>
    </row>
    <row r="5980" spans="1:16" hidden="1" x14ac:dyDescent="0.25">
      <c r="A5980">
        <v>193102832</v>
      </c>
      <c r="B5980">
        <v>803400</v>
      </c>
      <c r="C5980" t="s">
        <v>212</v>
      </c>
      <c r="D5980">
        <v>2021602</v>
      </c>
      <c r="E5980" t="s">
        <v>242</v>
      </c>
      <c r="F5980" t="s">
        <v>214</v>
      </c>
      <c r="G5980" t="s">
        <v>215</v>
      </c>
      <c r="H5980">
        <v>2</v>
      </c>
      <c r="I5980">
        <v>2016</v>
      </c>
      <c r="J5980">
        <v>2</v>
      </c>
      <c r="L5980">
        <v>23086748</v>
      </c>
      <c r="M5980">
        <v>5.6</v>
      </c>
      <c r="P5980" s="29">
        <f t="shared" si="246"/>
        <v>0.76666666666666661</v>
      </c>
    </row>
    <row r="5981" spans="1:16" hidden="1" x14ac:dyDescent="0.25">
      <c r="A5981">
        <v>193102832</v>
      </c>
      <c r="B5981">
        <v>803400</v>
      </c>
      <c r="C5981" t="s">
        <v>212</v>
      </c>
      <c r="D5981">
        <v>2021580</v>
      </c>
      <c r="E5981" t="s">
        <v>241</v>
      </c>
      <c r="F5981" t="s">
        <v>214</v>
      </c>
      <c r="G5981" t="s">
        <v>215</v>
      </c>
      <c r="H5981">
        <v>2</v>
      </c>
      <c r="I5981">
        <v>2016</v>
      </c>
      <c r="J5981">
        <v>2</v>
      </c>
      <c r="L5981">
        <v>23086827</v>
      </c>
      <c r="M5981">
        <v>5.9</v>
      </c>
      <c r="P5981" s="29">
        <f t="shared" si="246"/>
        <v>0.81666666666666676</v>
      </c>
    </row>
    <row r="5982" spans="1:16" hidden="1" x14ac:dyDescent="0.25">
      <c r="A5982">
        <v>193102832</v>
      </c>
      <c r="B5982">
        <v>803400</v>
      </c>
      <c r="C5982" t="s">
        <v>212</v>
      </c>
      <c r="D5982">
        <v>2004112</v>
      </c>
      <c r="E5982" t="s">
        <v>244</v>
      </c>
      <c r="F5982" t="s">
        <v>214</v>
      </c>
      <c r="G5982" t="s">
        <v>215</v>
      </c>
      <c r="H5982">
        <v>2</v>
      </c>
      <c r="I5982">
        <v>2016</v>
      </c>
      <c r="J5982">
        <v>2</v>
      </c>
      <c r="L5982">
        <v>23085518</v>
      </c>
      <c r="M5982">
        <v>6.9</v>
      </c>
      <c r="P5982" s="29">
        <f t="shared" si="246"/>
        <v>0.98333333333333339</v>
      </c>
    </row>
    <row r="5983" spans="1:16" hidden="1" x14ac:dyDescent="0.25">
      <c r="A5983">
        <v>193102832</v>
      </c>
      <c r="B5983">
        <v>803400</v>
      </c>
      <c r="C5983" t="s">
        <v>212</v>
      </c>
      <c r="D5983">
        <v>2021781</v>
      </c>
      <c r="E5983" t="s">
        <v>235</v>
      </c>
      <c r="F5983" t="s">
        <v>214</v>
      </c>
      <c r="G5983" t="s">
        <v>215</v>
      </c>
      <c r="H5983">
        <v>2</v>
      </c>
      <c r="I5983">
        <v>2017</v>
      </c>
      <c r="J5983">
        <v>1</v>
      </c>
      <c r="L5983">
        <v>23092946</v>
      </c>
      <c r="M5983">
        <v>5.8</v>
      </c>
      <c r="P5983" s="29">
        <f t="shared" si="246"/>
        <v>0.79999999999999993</v>
      </c>
    </row>
    <row r="5984" spans="1:16" hidden="1" x14ac:dyDescent="0.25">
      <c r="A5984">
        <v>193102832</v>
      </c>
      <c r="B5984">
        <v>803400</v>
      </c>
      <c r="C5984" t="s">
        <v>212</v>
      </c>
      <c r="D5984">
        <v>2021797</v>
      </c>
      <c r="E5984" t="s">
        <v>234</v>
      </c>
      <c r="F5984" t="s">
        <v>214</v>
      </c>
      <c r="G5984" t="s">
        <v>215</v>
      </c>
      <c r="H5984">
        <v>2</v>
      </c>
      <c r="I5984">
        <v>2017</v>
      </c>
      <c r="J5984">
        <v>1</v>
      </c>
      <c r="L5984">
        <v>23091399</v>
      </c>
      <c r="M5984">
        <v>6.5</v>
      </c>
      <c r="P5984" s="29">
        <f t="shared" si="246"/>
        <v>0.91666666666666663</v>
      </c>
    </row>
    <row r="5985" spans="1:16" hidden="1" x14ac:dyDescent="0.25">
      <c r="A5985">
        <v>193102832</v>
      </c>
      <c r="B5985">
        <v>803400</v>
      </c>
      <c r="C5985" t="s">
        <v>212</v>
      </c>
      <c r="D5985">
        <v>2021638</v>
      </c>
      <c r="E5985" t="s">
        <v>250</v>
      </c>
      <c r="F5985" t="s">
        <v>214</v>
      </c>
      <c r="G5985" t="s">
        <v>215</v>
      </c>
      <c r="H5985">
        <v>2</v>
      </c>
      <c r="I5985">
        <v>2017</v>
      </c>
      <c r="J5985">
        <v>1</v>
      </c>
      <c r="L5985">
        <v>23092935</v>
      </c>
      <c r="M5985">
        <v>5</v>
      </c>
      <c r="P5985" s="29">
        <f t="shared" si="246"/>
        <v>0.66666666666666663</v>
      </c>
    </row>
    <row r="5986" spans="1:16" hidden="1" x14ac:dyDescent="0.25">
      <c r="A5986">
        <v>193102832</v>
      </c>
      <c r="B5986">
        <v>803400</v>
      </c>
      <c r="C5986" t="s">
        <v>212</v>
      </c>
      <c r="D5986">
        <v>2021874</v>
      </c>
      <c r="E5986" t="s">
        <v>226</v>
      </c>
      <c r="F5986" t="s">
        <v>214</v>
      </c>
      <c r="G5986" t="s">
        <v>215</v>
      </c>
      <c r="H5986">
        <v>2</v>
      </c>
      <c r="I5986">
        <v>2017</v>
      </c>
      <c r="J5986">
        <v>1</v>
      </c>
      <c r="L5986">
        <v>23091989</v>
      </c>
      <c r="M5986">
        <v>5.3</v>
      </c>
      <c r="P5986" s="29">
        <f t="shared" si="246"/>
        <v>0.71666666666666667</v>
      </c>
    </row>
    <row r="5987" spans="1:16" hidden="1" x14ac:dyDescent="0.25">
      <c r="A5987">
        <v>193102832</v>
      </c>
      <c r="B5987">
        <v>803400</v>
      </c>
      <c r="C5987" t="s">
        <v>212</v>
      </c>
      <c r="D5987">
        <v>2005131</v>
      </c>
      <c r="E5987" t="s">
        <v>228</v>
      </c>
      <c r="F5987" t="s">
        <v>214</v>
      </c>
      <c r="G5987" t="s">
        <v>215</v>
      </c>
      <c r="H5987">
        <v>2</v>
      </c>
      <c r="I5987">
        <v>2017</v>
      </c>
      <c r="J5987">
        <v>1</v>
      </c>
      <c r="L5987">
        <v>23093316</v>
      </c>
      <c r="M5987">
        <v>6.1</v>
      </c>
      <c r="P5987" s="29">
        <f t="shared" si="246"/>
        <v>0.85</v>
      </c>
    </row>
    <row r="5988" spans="1:16" hidden="1" x14ac:dyDescent="0.25">
      <c r="A5988">
        <v>193102832</v>
      </c>
      <c r="B5988">
        <v>803400</v>
      </c>
      <c r="C5988" t="s">
        <v>212</v>
      </c>
      <c r="D5988">
        <v>2004116</v>
      </c>
      <c r="E5988" t="s">
        <v>229</v>
      </c>
      <c r="F5988" t="s">
        <v>214</v>
      </c>
      <c r="G5988" t="s">
        <v>215</v>
      </c>
      <c r="H5988">
        <v>2</v>
      </c>
      <c r="I5988">
        <v>2017</v>
      </c>
      <c r="J5988">
        <v>1</v>
      </c>
      <c r="L5988">
        <v>23092363</v>
      </c>
      <c r="M5988">
        <v>4.9000000000000004</v>
      </c>
      <c r="P5988" s="29">
        <f t="shared" si="246"/>
        <v>0.65</v>
      </c>
    </row>
    <row r="5989" spans="1:16" hidden="1" x14ac:dyDescent="0.25">
      <c r="A5989">
        <v>193102832</v>
      </c>
      <c r="B5989">
        <v>803400</v>
      </c>
      <c r="C5989" t="s">
        <v>212</v>
      </c>
      <c r="D5989">
        <v>2019274</v>
      </c>
      <c r="E5989" t="s">
        <v>247</v>
      </c>
      <c r="F5989" t="s">
        <v>214</v>
      </c>
      <c r="G5989" t="s">
        <v>215</v>
      </c>
      <c r="H5989">
        <v>2</v>
      </c>
      <c r="I5989">
        <v>2017</v>
      </c>
      <c r="J5989">
        <v>2</v>
      </c>
      <c r="M5989" t="s">
        <v>232</v>
      </c>
      <c r="N5989" t="s">
        <v>231</v>
      </c>
      <c r="P5989" s="29" t="str">
        <f t="shared" si="246"/>
        <v>CVL</v>
      </c>
    </row>
    <row r="5990" spans="1:16" hidden="1" x14ac:dyDescent="0.25">
      <c r="A5990">
        <v>193102832</v>
      </c>
      <c r="B5990">
        <v>803400</v>
      </c>
      <c r="C5990" t="s">
        <v>212</v>
      </c>
      <c r="D5990">
        <v>2019273</v>
      </c>
      <c r="E5990" t="s">
        <v>248</v>
      </c>
      <c r="F5990" t="s">
        <v>214</v>
      </c>
      <c r="G5990" t="s">
        <v>215</v>
      </c>
      <c r="H5990">
        <v>2</v>
      </c>
      <c r="I5990">
        <v>2017</v>
      </c>
      <c r="J5990">
        <v>2</v>
      </c>
      <c r="M5990" t="s">
        <v>232</v>
      </c>
      <c r="N5990" t="s">
        <v>231</v>
      </c>
      <c r="P5990" s="29" t="str">
        <f t="shared" si="246"/>
        <v>CVL</v>
      </c>
    </row>
    <row r="5991" spans="1:16" hidden="1" x14ac:dyDescent="0.25">
      <c r="A5991">
        <v>193102832</v>
      </c>
      <c r="B5991">
        <v>803400</v>
      </c>
      <c r="C5991" t="s">
        <v>212</v>
      </c>
      <c r="D5991">
        <v>2019272</v>
      </c>
      <c r="E5991" t="s">
        <v>249</v>
      </c>
      <c r="F5991" t="s">
        <v>214</v>
      </c>
      <c r="G5991" t="s">
        <v>215</v>
      </c>
      <c r="H5991">
        <v>2</v>
      </c>
      <c r="I5991">
        <v>2017</v>
      </c>
      <c r="J5991">
        <v>2</v>
      </c>
      <c r="M5991" t="s">
        <v>232</v>
      </c>
      <c r="N5991" t="s">
        <v>231</v>
      </c>
      <c r="P5991" s="29" t="str">
        <f t="shared" si="246"/>
        <v>CVL</v>
      </c>
    </row>
    <row r="5992" spans="1:16" hidden="1" x14ac:dyDescent="0.25">
      <c r="A5992">
        <v>193102832</v>
      </c>
      <c r="B5992">
        <v>803400</v>
      </c>
      <c r="C5992" t="s">
        <v>212</v>
      </c>
      <c r="D5992">
        <v>2019271</v>
      </c>
      <c r="E5992" t="s">
        <v>236</v>
      </c>
      <c r="F5992" t="s">
        <v>214</v>
      </c>
      <c r="G5992" t="s">
        <v>215</v>
      </c>
      <c r="H5992">
        <v>2</v>
      </c>
      <c r="I5992">
        <v>2017</v>
      </c>
      <c r="J5992">
        <v>2</v>
      </c>
      <c r="M5992" t="s">
        <v>232</v>
      </c>
      <c r="N5992" t="s">
        <v>231</v>
      </c>
      <c r="P5992" s="29" t="str">
        <f t="shared" si="246"/>
        <v>CVL</v>
      </c>
    </row>
    <row r="5993" spans="1:16" hidden="1" x14ac:dyDescent="0.25">
      <c r="A5993">
        <v>193102832</v>
      </c>
      <c r="B5993">
        <v>803400</v>
      </c>
      <c r="C5993" t="s">
        <v>212</v>
      </c>
      <c r="D5993">
        <v>2004099</v>
      </c>
      <c r="E5993" t="s">
        <v>245</v>
      </c>
      <c r="F5993" t="s">
        <v>214</v>
      </c>
      <c r="G5993" t="s">
        <v>215</v>
      </c>
      <c r="H5993">
        <v>2</v>
      </c>
      <c r="I5993">
        <v>2017</v>
      </c>
      <c r="J5993">
        <v>2</v>
      </c>
      <c r="L5993">
        <v>23097867</v>
      </c>
      <c r="M5993">
        <v>4.7</v>
      </c>
      <c r="P5993" s="29">
        <f t="shared" si="246"/>
        <v>0.6166666666666667</v>
      </c>
    </row>
    <row r="5994" spans="1:16" hidden="1" x14ac:dyDescent="0.25">
      <c r="A5994">
        <v>193102832</v>
      </c>
      <c r="B5994">
        <v>803400</v>
      </c>
      <c r="C5994" t="s">
        <v>212</v>
      </c>
      <c r="D5994">
        <v>2021640</v>
      </c>
      <c r="E5994" t="s">
        <v>227</v>
      </c>
      <c r="F5994" t="s">
        <v>214</v>
      </c>
      <c r="G5994" t="s">
        <v>215</v>
      </c>
      <c r="H5994">
        <v>2</v>
      </c>
      <c r="I5994">
        <v>2017</v>
      </c>
      <c r="J5994">
        <v>2</v>
      </c>
      <c r="L5994">
        <v>23101197</v>
      </c>
      <c r="M5994">
        <v>4</v>
      </c>
      <c r="P5994" s="29">
        <f t="shared" si="246"/>
        <v>0.5</v>
      </c>
    </row>
    <row r="5995" spans="1:16" hidden="1" x14ac:dyDescent="0.25">
      <c r="A5995">
        <v>193102832</v>
      </c>
      <c r="B5995">
        <v>803400</v>
      </c>
      <c r="C5995" t="s">
        <v>212</v>
      </c>
      <c r="D5995">
        <v>2021645</v>
      </c>
      <c r="E5995" t="s">
        <v>251</v>
      </c>
      <c r="F5995" t="s">
        <v>214</v>
      </c>
      <c r="G5995" t="s">
        <v>215</v>
      </c>
      <c r="H5995">
        <v>2</v>
      </c>
      <c r="I5995">
        <v>2017</v>
      </c>
      <c r="J5995">
        <v>2</v>
      </c>
      <c r="L5995">
        <v>23099058</v>
      </c>
      <c r="M5995">
        <v>5</v>
      </c>
      <c r="P5995" s="29">
        <f t="shared" si="246"/>
        <v>0.66666666666666663</v>
      </c>
    </row>
    <row r="5996" spans="1:16" hidden="1" x14ac:dyDescent="0.25">
      <c r="A5996">
        <v>193102832</v>
      </c>
      <c r="B5996">
        <v>803400</v>
      </c>
      <c r="C5996" t="s">
        <v>212</v>
      </c>
      <c r="D5996">
        <v>2021679</v>
      </c>
      <c r="E5996" t="s">
        <v>259</v>
      </c>
      <c r="F5996" t="s">
        <v>214</v>
      </c>
      <c r="G5996" t="s">
        <v>215</v>
      </c>
      <c r="H5996">
        <v>2</v>
      </c>
      <c r="I5996">
        <v>2017</v>
      </c>
      <c r="J5996">
        <v>2</v>
      </c>
      <c r="L5996">
        <v>23101199</v>
      </c>
      <c r="M5996">
        <v>5.7</v>
      </c>
      <c r="P5996" s="29">
        <f t="shared" si="246"/>
        <v>0.78333333333333333</v>
      </c>
    </row>
    <row r="5997" spans="1:16" hidden="1" x14ac:dyDescent="0.25">
      <c r="A5997">
        <v>193102832</v>
      </c>
      <c r="B5997">
        <v>803400</v>
      </c>
      <c r="C5997" t="s">
        <v>212</v>
      </c>
      <c r="D5997">
        <v>2021725</v>
      </c>
      <c r="E5997" t="s">
        <v>257</v>
      </c>
      <c r="F5997" t="s">
        <v>214</v>
      </c>
      <c r="G5997" t="s">
        <v>215</v>
      </c>
      <c r="H5997">
        <v>2</v>
      </c>
      <c r="I5997">
        <v>2017</v>
      </c>
      <c r="J5997">
        <v>2</v>
      </c>
      <c r="L5997">
        <v>23097532</v>
      </c>
      <c r="M5997">
        <v>4.2</v>
      </c>
      <c r="P5997" s="29">
        <f t="shared" si="246"/>
        <v>0.53333333333333333</v>
      </c>
    </row>
    <row r="5998" spans="1:16" hidden="1" x14ac:dyDescent="0.25">
      <c r="A5998">
        <v>193102832</v>
      </c>
      <c r="B5998">
        <v>803400</v>
      </c>
      <c r="C5998" t="s">
        <v>212</v>
      </c>
      <c r="D5998">
        <v>2021993</v>
      </c>
      <c r="E5998" t="s">
        <v>256</v>
      </c>
      <c r="F5998" t="s">
        <v>214</v>
      </c>
      <c r="G5998" t="s">
        <v>215</v>
      </c>
      <c r="H5998">
        <v>2</v>
      </c>
      <c r="I5998">
        <v>2017</v>
      </c>
      <c r="J5998">
        <v>2</v>
      </c>
      <c r="L5998">
        <v>23097537</v>
      </c>
      <c r="M5998">
        <v>4.4000000000000004</v>
      </c>
      <c r="P5998" s="29">
        <f t="shared" si="246"/>
        <v>0.56666666666666676</v>
      </c>
    </row>
    <row r="5999" spans="1:16" hidden="1" x14ac:dyDescent="0.25">
      <c r="A5999">
        <v>193102832</v>
      </c>
      <c r="B5999">
        <v>803400</v>
      </c>
      <c r="C5999" t="s">
        <v>212</v>
      </c>
      <c r="D5999">
        <v>2019154</v>
      </c>
      <c r="E5999" t="s">
        <v>225</v>
      </c>
      <c r="F5999" t="s">
        <v>214</v>
      </c>
      <c r="G5999" t="s">
        <v>215</v>
      </c>
      <c r="H5999">
        <v>2</v>
      </c>
      <c r="I5999">
        <v>2017</v>
      </c>
      <c r="J5999">
        <v>2</v>
      </c>
      <c r="L5999">
        <v>23097717</v>
      </c>
      <c r="M5999">
        <v>5</v>
      </c>
      <c r="P5999" s="29">
        <f t="shared" si="246"/>
        <v>0.66666666666666663</v>
      </c>
    </row>
    <row r="6000" spans="1:16" hidden="1" x14ac:dyDescent="0.25">
      <c r="A6000">
        <v>193102832</v>
      </c>
      <c r="B6000">
        <v>803400</v>
      </c>
      <c r="C6000" t="s">
        <v>212</v>
      </c>
      <c r="D6000">
        <v>2021720</v>
      </c>
      <c r="E6000" t="s">
        <v>263</v>
      </c>
      <c r="F6000" t="s">
        <v>214</v>
      </c>
      <c r="G6000" t="s">
        <v>215</v>
      </c>
      <c r="H6000">
        <v>2</v>
      </c>
      <c r="I6000">
        <v>2018</v>
      </c>
      <c r="J6000">
        <v>1</v>
      </c>
      <c r="L6000">
        <v>23107097</v>
      </c>
      <c r="M6000">
        <v>5.5</v>
      </c>
      <c r="P6000" s="29">
        <f t="shared" si="246"/>
        <v>0.75</v>
      </c>
    </row>
    <row r="6001" spans="1:16" hidden="1" x14ac:dyDescent="0.25">
      <c r="A6001">
        <v>193102832</v>
      </c>
      <c r="B6001">
        <v>803400</v>
      </c>
      <c r="C6001" t="s">
        <v>212</v>
      </c>
      <c r="D6001">
        <v>2021858</v>
      </c>
      <c r="E6001" t="s">
        <v>230</v>
      </c>
      <c r="F6001" t="s">
        <v>214</v>
      </c>
      <c r="G6001" t="s">
        <v>215</v>
      </c>
      <c r="H6001">
        <v>2</v>
      </c>
      <c r="I6001">
        <v>2018</v>
      </c>
      <c r="J6001">
        <v>1</v>
      </c>
      <c r="L6001">
        <v>23107204</v>
      </c>
      <c r="M6001">
        <v>6.2</v>
      </c>
      <c r="P6001" s="29">
        <f t="shared" si="246"/>
        <v>0.8666666666666667</v>
      </c>
    </row>
    <row r="6002" spans="1:16" hidden="1" x14ac:dyDescent="0.25">
      <c r="A6002">
        <v>193102832</v>
      </c>
      <c r="B6002">
        <v>803400</v>
      </c>
      <c r="C6002" t="s">
        <v>212</v>
      </c>
      <c r="D6002">
        <v>2021734</v>
      </c>
      <c r="E6002" t="s">
        <v>252</v>
      </c>
      <c r="F6002" t="s">
        <v>214</v>
      </c>
      <c r="G6002" t="s">
        <v>215</v>
      </c>
      <c r="H6002">
        <v>2</v>
      </c>
      <c r="I6002">
        <v>2018</v>
      </c>
      <c r="J6002">
        <v>1</v>
      </c>
      <c r="L6002">
        <v>23107096</v>
      </c>
      <c r="M6002">
        <v>6.8</v>
      </c>
      <c r="P6002" s="29">
        <f t="shared" si="246"/>
        <v>0.96666666666666667</v>
      </c>
    </row>
    <row r="6003" spans="1:16" hidden="1" x14ac:dyDescent="0.25">
      <c r="A6003">
        <v>193102832</v>
      </c>
      <c r="B6003">
        <v>803400</v>
      </c>
      <c r="C6003" t="s">
        <v>212</v>
      </c>
      <c r="D6003">
        <v>2021706</v>
      </c>
      <c r="E6003" t="s">
        <v>271</v>
      </c>
      <c r="F6003" t="s">
        <v>214</v>
      </c>
      <c r="G6003" t="s">
        <v>215</v>
      </c>
      <c r="H6003">
        <v>2</v>
      </c>
      <c r="I6003">
        <v>2018</v>
      </c>
      <c r="J6003">
        <v>1</v>
      </c>
      <c r="L6003">
        <v>23108870</v>
      </c>
      <c r="M6003">
        <v>4.5</v>
      </c>
      <c r="P6003" s="29">
        <f t="shared" si="246"/>
        <v>0.58333333333333337</v>
      </c>
    </row>
    <row r="6004" spans="1:16" hidden="1" x14ac:dyDescent="0.25">
      <c r="A6004">
        <v>193102832</v>
      </c>
      <c r="B6004">
        <v>803400</v>
      </c>
      <c r="C6004" t="s">
        <v>212</v>
      </c>
      <c r="D6004">
        <v>2004453</v>
      </c>
      <c r="E6004" t="s">
        <v>239</v>
      </c>
      <c r="F6004" t="s">
        <v>214</v>
      </c>
      <c r="G6004" t="s">
        <v>215</v>
      </c>
      <c r="H6004">
        <v>2</v>
      </c>
      <c r="I6004">
        <v>2018</v>
      </c>
      <c r="J6004">
        <v>1</v>
      </c>
      <c r="L6004">
        <v>23107081</v>
      </c>
      <c r="M6004">
        <v>5.9</v>
      </c>
      <c r="P6004" s="29">
        <f t="shared" si="246"/>
        <v>0.81666666666666676</v>
      </c>
    </row>
    <row r="6005" spans="1:16" hidden="1" x14ac:dyDescent="0.25">
      <c r="A6005">
        <v>193102832</v>
      </c>
      <c r="B6005">
        <v>803400</v>
      </c>
      <c r="C6005" t="s">
        <v>212</v>
      </c>
      <c r="D6005">
        <v>2004452</v>
      </c>
      <c r="E6005" t="s">
        <v>240</v>
      </c>
      <c r="F6005" t="s">
        <v>214</v>
      </c>
      <c r="G6005" t="s">
        <v>215</v>
      </c>
      <c r="H6005">
        <v>2</v>
      </c>
      <c r="I6005">
        <v>2018</v>
      </c>
      <c r="J6005">
        <v>1</v>
      </c>
      <c r="L6005">
        <v>23106897</v>
      </c>
      <c r="M6005">
        <v>5</v>
      </c>
      <c r="P6005" s="29">
        <f t="shared" ref="P6005:P6036" si="247">IF(AND(ISNUMBER(M6005),H6005&lt;&gt;4),(M6005-1)/6,IF(H6005=4,"DRP",IF(AND(H6005=3,M6005="NA"),"BAD",IF(AND(H6005=2),"CVL",IF(AND(H6005=1,ISBLANK(M6005)),"NULL","UNK")))))</f>
        <v>0.66666666666666663</v>
      </c>
    </row>
    <row r="6006" spans="1:16" hidden="1" x14ac:dyDescent="0.25">
      <c r="A6006">
        <v>193102832</v>
      </c>
      <c r="B6006">
        <v>803400</v>
      </c>
      <c r="C6006" t="s">
        <v>212</v>
      </c>
      <c r="D6006">
        <v>2021853</v>
      </c>
      <c r="E6006" t="s">
        <v>258</v>
      </c>
      <c r="F6006" t="s">
        <v>214</v>
      </c>
      <c r="G6006" t="s">
        <v>215</v>
      </c>
      <c r="H6006">
        <v>2</v>
      </c>
      <c r="I6006">
        <v>2018</v>
      </c>
      <c r="J6006">
        <v>2</v>
      </c>
      <c r="L6006">
        <v>23114793</v>
      </c>
      <c r="M6006">
        <v>4.8</v>
      </c>
      <c r="P6006" s="29">
        <f t="shared" si="247"/>
        <v>0.6333333333333333</v>
      </c>
    </row>
    <row r="6007" spans="1:16" hidden="1" x14ac:dyDescent="0.25">
      <c r="A6007">
        <v>193102832</v>
      </c>
      <c r="B6007">
        <v>803400</v>
      </c>
      <c r="C6007" t="s">
        <v>212</v>
      </c>
      <c r="D6007">
        <v>2021615</v>
      </c>
      <c r="E6007" t="s">
        <v>255</v>
      </c>
      <c r="F6007" t="s">
        <v>214</v>
      </c>
      <c r="G6007" t="s">
        <v>215</v>
      </c>
      <c r="H6007">
        <v>2</v>
      </c>
      <c r="I6007">
        <v>2018</v>
      </c>
      <c r="J6007">
        <v>2</v>
      </c>
      <c r="L6007">
        <v>23115891</v>
      </c>
      <c r="M6007">
        <v>5.7</v>
      </c>
      <c r="P6007" s="29">
        <f t="shared" si="247"/>
        <v>0.78333333333333333</v>
      </c>
    </row>
    <row r="6008" spans="1:16" hidden="1" x14ac:dyDescent="0.25">
      <c r="A6008">
        <v>193102832</v>
      </c>
      <c r="B6008">
        <v>803400</v>
      </c>
      <c r="C6008" t="s">
        <v>212</v>
      </c>
      <c r="D6008">
        <v>2021624</v>
      </c>
      <c r="E6008" t="s">
        <v>243</v>
      </c>
      <c r="F6008" t="s">
        <v>214</v>
      </c>
      <c r="G6008" t="s">
        <v>215</v>
      </c>
      <c r="H6008">
        <v>2</v>
      </c>
      <c r="I6008">
        <v>2018</v>
      </c>
      <c r="J6008">
        <v>2</v>
      </c>
      <c r="L6008">
        <v>23114829</v>
      </c>
      <c r="M6008">
        <v>6.1</v>
      </c>
      <c r="P6008" s="29">
        <f t="shared" si="247"/>
        <v>0.85</v>
      </c>
    </row>
    <row r="6009" spans="1:16" hidden="1" x14ac:dyDescent="0.25">
      <c r="A6009">
        <v>193102832</v>
      </c>
      <c r="B6009">
        <v>803400</v>
      </c>
      <c r="C6009" t="s">
        <v>212</v>
      </c>
      <c r="D6009">
        <v>2021850</v>
      </c>
      <c r="E6009" t="s">
        <v>233</v>
      </c>
      <c r="F6009" t="s">
        <v>214</v>
      </c>
      <c r="G6009" t="s">
        <v>215</v>
      </c>
      <c r="H6009">
        <v>2</v>
      </c>
      <c r="I6009">
        <v>2018</v>
      </c>
      <c r="J6009">
        <v>2</v>
      </c>
      <c r="L6009">
        <v>23114827</v>
      </c>
      <c r="M6009">
        <v>5.9</v>
      </c>
      <c r="P6009" s="29">
        <f t="shared" si="247"/>
        <v>0.81666666666666676</v>
      </c>
    </row>
    <row r="6010" spans="1:16" hidden="1" x14ac:dyDescent="0.25">
      <c r="A6010">
        <v>193102832</v>
      </c>
      <c r="B6010">
        <v>803400</v>
      </c>
      <c r="C6010" t="s">
        <v>212</v>
      </c>
      <c r="D6010">
        <v>2021758</v>
      </c>
      <c r="E6010" t="s">
        <v>254</v>
      </c>
      <c r="F6010" t="s">
        <v>214</v>
      </c>
      <c r="G6010" t="s">
        <v>215</v>
      </c>
      <c r="H6010">
        <v>2</v>
      </c>
      <c r="I6010">
        <v>2018</v>
      </c>
      <c r="J6010">
        <v>2</v>
      </c>
      <c r="L6010">
        <v>23114832</v>
      </c>
      <c r="M6010">
        <v>6.3</v>
      </c>
      <c r="P6010" s="29">
        <f t="shared" si="247"/>
        <v>0.8833333333333333</v>
      </c>
    </row>
    <row r="6011" spans="1:16" hidden="1" x14ac:dyDescent="0.25">
      <c r="A6011">
        <v>193102832</v>
      </c>
      <c r="B6011">
        <v>803400</v>
      </c>
      <c r="C6011" t="s">
        <v>212</v>
      </c>
      <c r="D6011">
        <v>2021747</v>
      </c>
      <c r="E6011" t="s">
        <v>270</v>
      </c>
      <c r="F6011" t="s">
        <v>214</v>
      </c>
      <c r="G6011" t="s">
        <v>215</v>
      </c>
      <c r="H6011">
        <v>2</v>
      </c>
      <c r="I6011">
        <v>2018</v>
      </c>
      <c r="J6011">
        <v>2</v>
      </c>
      <c r="L6011">
        <v>23114826</v>
      </c>
      <c r="M6011">
        <v>6</v>
      </c>
      <c r="P6011" s="29">
        <f t="shared" si="247"/>
        <v>0.83333333333333337</v>
      </c>
    </row>
    <row r="6012" spans="1:16" hidden="1" x14ac:dyDescent="0.25">
      <c r="A6012">
        <v>193102832</v>
      </c>
      <c r="B6012">
        <v>803400</v>
      </c>
      <c r="C6012" t="s">
        <v>212</v>
      </c>
      <c r="D6012">
        <v>2004459</v>
      </c>
      <c r="E6012" t="s">
        <v>238</v>
      </c>
      <c r="F6012" t="s">
        <v>214</v>
      </c>
      <c r="G6012" t="s">
        <v>215</v>
      </c>
      <c r="H6012">
        <v>2</v>
      </c>
      <c r="I6012">
        <v>2018</v>
      </c>
      <c r="J6012">
        <v>2</v>
      </c>
      <c r="L6012">
        <v>23114825</v>
      </c>
      <c r="M6012">
        <v>6.3</v>
      </c>
      <c r="P6012" s="29">
        <f t="shared" si="247"/>
        <v>0.8833333333333333</v>
      </c>
    </row>
    <row r="6013" spans="1:16" hidden="1" x14ac:dyDescent="0.25">
      <c r="A6013">
        <v>193102832</v>
      </c>
      <c r="B6013">
        <v>803400</v>
      </c>
      <c r="C6013" t="s">
        <v>212</v>
      </c>
      <c r="D6013">
        <v>2021695</v>
      </c>
      <c r="E6013" t="s">
        <v>264</v>
      </c>
      <c r="F6013" t="s">
        <v>214</v>
      </c>
      <c r="G6013" t="s">
        <v>215</v>
      </c>
      <c r="H6013">
        <v>2</v>
      </c>
      <c r="I6013">
        <v>2019</v>
      </c>
      <c r="J6013">
        <v>1</v>
      </c>
      <c r="L6013">
        <v>23120811</v>
      </c>
      <c r="M6013">
        <v>5</v>
      </c>
      <c r="P6013" s="29">
        <f t="shared" si="247"/>
        <v>0.66666666666666663</v>
      </c>
    </row>
    <row r="6014" spans="1:16" hidden="1" x14ac:dyDescent="0.25">
      <c r="A6014">
        <v>193102832</v>
      </c>
      <c r="B6014">
        <v>803400</v>
      </c>
      <c r="C6014" t="s">
        <v>212</v>
      </c>
      <c r="D6014">
        <v>2021742</v>
      </c>
      <c r="E6014" t="s">
        <v>262</v>
      </c>
      <c r="F6014" t="s">
        <v>214</v>
      </c>
      <c r="G6014" t="s">
        <v>215</v>
      </c>
      <c r="H6014">
        <v>2</v>
      </c>
      <c r="I6014">
        <v>2019</v>
      </c>
      <c r="J6014">
        <v>1</v>
      </c>
      <c r="L6014">
        <v>23123927</v>
      </c>
      <c r="M6014">
        <v>6.2</v>
      </c>
      <c r="P6014" s="29">
        <f t="shared" si="247"/>
        <v>0.8666666666666667</v>
      </c>
    </row>
    <row r="6015" spans="1:16" hidden="1" x14ac:dyDescent="0.25">
      <c r="A6015">
        <v>193102832</v>
      </c>
      <c r="B6015">
        <v>803400</v>
      </c>
      <c r="C6015" t="s">
        <v>212</v>
      </c>
      <c r="D6015">
        <v>2021713</v>
      </c>
      <c r="E6015" t="s">
        <v>273</v>
      </c>
      <c r="F6015" t="s">
        <v>214</v>
      </c>
      <c r="G6015" t="s">
        <v>215</v>
      </c>
      <c r="H6015">
        <v>2</v>
      </c>
      <c r="I6015">
        <v>2019</v>
      </c>
      <c r="J6015">
        <v>1</v>
      </c>
      <c r="L6015">
        <v>23120810</v>
      </c>
      <c r="M6015">
        <v>6</v>
      </c>
      <c r="P6015" s="29">
        <f t="shared" si="247"/>
        <v>0.83333333333333337</v>
      </c>
    </row>
    <row r="6016" spans="1:16" hidden="1" x14ac:dyDescent="0.25">
      <c r="A6016">
        <v>193102832</v>
      </c>
      <c r="B6016">
        <v>803400</v>
      </c>
      <c r="C6016" t="s">
        <v>212</v>
      </c>
      <c r="D6016">
        <v>2021773</v>
      </c>
      <c r="E6016" t="s">
        <v>286</v>
      </c>
      <c r="F6016" t="s">
        <v>214</v>
      </c>
      <c r="G6016" t="s">
        <v>215</v>
      </c>
      <c r="H6016">
        <v>2</v>
      </c>
      <c r="I6016">
        <v>2019</v>
      </c>
      <c r="J6016">
        <v>1</v>
      </c>
      <c r="L6016">
        <v>23120814</v>
      </c>
      <c r="M6016">
        <v>5.5</v>
      </c>
      <c r="P6016" s="29">
        <f t="shared" si="247"/>
        <v>0.75</v>
      </c>
    </row>
    <row r="6017" spans="1:16" hidden="1" x14ac:dyDescent="0.25">
      <c r="A6017">
        <v>193102832</v>
      </c>
      <c r="B6017">
        <v>803400</v>
      </c>
      <c r="C6017" t="s">
        <v>212</v>
      </c>
      <c r="D6017">
        <v>2021831</v>
      </c>
      <c r="E6017" t="s">
        <v>261</v>
      </c>
      <c r="F6017" t="s">
        <v>214</v>
      </c>
      <c r="G6017" t="s">
        <v>215</v>
      </c>
      <c r="H6017">
        <v>2</v>
      </c>
      <c r="I6017">
        <v>2019</v>
      </c>
      <c r="J6017">
        <v>1</v>
      </c>
      <c r="L6017">
        <v>23120813</v>
      </c>
      <c r="M6017">
        <v>6.8</v>
      </c>
      <c r="P6017" s="29">
        <f t="shared" si="247"/>
        <v>0.96666666666666667</v>
      </c>
    </row>
    <row r="6018" spans="1:16" hidden="1" x14ac:dyDescent="0.25">
      <c r="A6018">
        <v>193102832</v>
      </c>
      <c r="B6018">
        <v>803400</v>
      </c>
      <c r="C6018" t="s">
        <v>212</v>
      </c>
      <c r="D6018">
        <v>2004469</v>
      </c>
      <c r="E6018" t="s">
        <v>266</v>
      </c>
      <c r="F6018" t="s">
        <v>214</v>
      </c>
      <c r="G6018" t="s">
        <v>215</v>
      </c>
      <c r="H6018">
        <v>2</v>
      </c>
      <c r="I6018">
        <v>2019</v>
      </c>
      <c r="J6018">
        <v>1</v>
      </c>
      <c r="L6018">
        <v>23120808</v>
      </c>
      <c r="M6018">
        <v>4.7</v>
      </c>
      <c r="P6018" s="29">
        <f t="shared" si="247"/>
        <v>0.6166666666666667</v>
      </c>
    </row>
    <row r="6019" spans="1:16" hidden="1" x14ac:dyDescent="0.25">
      <c r="A6019">
        <v>193102832</v>
      </c>
      <c r="B6019">
        <v>803400</v>
      </c>
      <c r="C6019" t="s">
        <v>212</v>
      </c>
      <c r="D6019">
        <v>2021585</v>
      </c>
      <c r="E6019" t="s">
        <v>265</v>
      </c>
      <c r="F6019" t="s">
        <v>214</v>
      </c>
      <c r="G6019" t="s">
        <v>215</v>
      </c>
      <c r="H6019">
        <v>2</v>
      </c>
      <c r="I6019">
        <v>2019</v>
      </c>
      <c r="J6019">
        <v>1</v>
      </c>
      <c r="L6019">
        <v>23120812</v>
      </c>
      <c r="M6019">
        <v>6.5</v>
      </c>
      <c r="P6019" s="29">
        <f t="shared" si="247"/>
        <v>0.91666666666666663</v>
      </c>
    </row>
    <row r="6020" spans="1:16" hidden="1" x14ac:dyDescent="0.25">
      <c r="A6020">
        <v>193102832</v>
      </c>
      <c r="B6020">
        <v>803400</v>
      </c>
      <c r="C6020" t="s">
        <v>212</v>
      </c>
      <c r="D6020">
        <v>2021647</v>
      </c>
      <c r="E6020" t="s">
        <v>279</v>
      </c>
      <c r="F6020" t="s">
        <v>214</v>
      </c>
      <c r="G6020" t="s">
        <v>215</v>
      </c>
      <c r="H6020">
        <v>1</v>
      </c>
      <c r="I6020">
        <v>2019</v>
      </c>
      <c r="J6020">
        <v>2</v>
      </c>
      <c r="L6020">
        <v>23128847</v>
      </c>
      <c r="P6020" s="29" t="str">
        <f t="shared" si="247"/>
        <v>NULL</v>
      </c>
    </row>
    <row r="6021" spans="1:16" hidden="1" x14ac:dyDescent="0.25">
      <c r="A6021">
        <v>193102832</v>
      </c>
      <c r="B6021">
        <v>803400</v>
      </c>
      <c r="C6021" t="s">
        <v>212</v>
      </c>
      <c r="D6021">
        <v>2021686</v>
      </c>
      <c r="E6021" t="s">
        <v>272</v>
      </c>
      <c r="F6021" t="s">
        <v>214</v>
      </c>
      <c r="G6021" t="s">
        <v>215</v>
      </c>
      <c r="H6021">
        <v>1</v>
      </c>
      <c r="I6021">
        <v>2019</v>
      </c>
      <c r="J6021">
        <v>2</v>
      </c>
      <c r="L6021">
        <v>23128844</v>
      </c>
      <c r="P6021" s="29" t="str">
        <f t="shared" si="247"/>
        <v>NULL</v>
      </c>
    </row>
    <row r="6022" spans="1:16" hidden="1" x14ac:dyDescent="0.25">
      <c r="A6022">
        <v>193102832</v>
      </c>
      <c r="B6022">
        <v>803400</v>
      </c>
      <c r="C6022" t="s">
        <v>212</v>
      </c>
      <c r="D6022">
        <v>2021715</v>
      </c>
      <c r="E6022" t="s">
        <v>260</v>
      </c>
      <c r="F6022" t="s">
        <v>214</v>
      </c>
      <c r="G6022" t="s">
        <v>215</v>
      </c>
      <c r="H6022">
        <v>1</v>
      </c>
      <c r="I6022">
        <v>2019</v>
      </c>
      <c r="J6022">
        <v>2</v>
      </c>
      <c r="L6022">
        <v>23128848</v>
      </c>
      <c r="P6022" s="29" t="str">
        <f t="shared" si="247"/>
        <v>NULL</v>
      </c>
    </row>
    <row r="6023" spans="1:16" hidden="1" x14ac:dyDescent="0.25">
      <c r="A6023">
        <v>193102832</v>
      </c>
      <c r="B6023">
        <v>803400</v>
      </c>
      <c r="C6023" t="s">
        <v>212</v>
      </c>
      <c r="D6023">
        <v>2021767</v>
      </c>
      <c r="E6023" t="s">
        <v>269</v>
      </c>
      <c r="F6023" t="s">
        <v>214</v>
      </c>
      <c r="G6023" t="s">
        <v>215</v>
      </c>
      <c r="H6023">
        <v>1</v>
      </c>
      <c r="I6023">
        <v>2019</v>
      </c>
      <c r="J6023">
        <v>2</v>
      </c>
      <c r="L6023">
        <v>23128843</v>
      </c>
      <c r="P6023" s="29" t="str">
        <f t="shared" si="247"/>
        <v>NULL</v>
      </c>
    </row>
    <row r="6024" spans="1:16" hidden="1" x14ac:dyDescent="0.25">
      <c r="A6024">
        <v>193102832</v>
      </c>
      <c r="B6024">
        <v>803400</v>
      </c>
      <c r="C6024" t="s">
        <v>212</v>
      </c>
      <c r="D6024">
        <v>2021837</v>
      </c>
      <c r="E6024" t="s">
        <v>268</v>
      </c>
      <c r="F6024" t="s">
        <v>214</v>
      </c>
      <c r="G6024" t="s">
        <v>215</v>
      </c>
      <c r="H6024">
        <v>1</v>
      </c>
      <c r="I6024">
        <v>2019</v>
      </c>
      <c r="J6024">
        <v>2</v>
      </c>
      <c r="L6024">
        <v>23128849</v>
      </c>
      <c r="P6024" s="29" t="str">
        <f t="shared" si="247"/>
        <v>NULL</v>
      </c>
    </row>
    <row r="6025" spans="1:16" hidden="1" x14ac:dyDescent="0.25">
      <c r="A6025">
        <v>193102832</v>
      </c>
      <c r="B6025">
        <v>803400</v>
      </c>
      <c r="C6025" t="s">
        <v>212</v>
      </c>
      <c r="D6025">
        <v>2021860</v>
      </c>
      <c r="E6025" t="s">
        <v>267</v>
      </c>
      <c r="F6025" t="s">
        <v>214</v>
      </c>
      <c r="G6025" t="s">
        <v>215</v>
      </c>
      <c r="H6025">
        <v>1</v>
      </c>
      <c r="I6025">
        <v>2019</v>
      </c>
      <c r="J6025">
        <v>2</v>
      </c>
      <c r="L6025">
        <v>23128845</v>
      </c>
      <c r="P6025" s="29" t="str">
        <f t="shared" si="247"/>
        <v>NULL</v>
      </c>
    </row>
    <row r="6026" spans="1:16" hidden="1" x14ac:dyDescent="0.25">
      <c r="A6026">
        <v>193102883</v>
      </c>
      <c r="B6026">
        <v>803400</v>
      </c>
      <c r="C6026" t="s">
        <v>212</v>
      </c>
      <c r="D6026">
        <v>2005117</v>
      </c>
      <c r="E6026" t="s">
        <v>220</v>
      </c>
      <c r="F6026" t="s">
        <v>214</v>
      </c>
      <c r="G6026" t="s">
        <v>215</v>
      </c>
      <c r="H6026">
        <v>2</v>
      </c>
      <c r="I6026">
        <v>2016</v>
      </c>
      <c r="J6026">
        <v>1</v>
      </c>
      <c r="L6026">
        <v>23078732</v>
      </c>
      <c r="M6026">
        <v>6</v>
      </c>
      <c r="P6026" s="29">
        <f t="shared" si="247"/>
        <v>0.83333333333333337</v>
      </c>
    </row>
    <row r="6027" spans="1:16" hidden="1" x14ac:dyDescent="0.25">
      <c r="A6027">
        <v>193102883</v>
      </c>
      <c r="B6027">
        <v>803400</v>
      </c>
      <c r="C6027" t="s">
        <v>212</v>
      </c>
      <c r="D6027">
        <v>2021754</v>
      </c>
      <c r="E6027" t="s">
        <v>216</v>
      </c>
      <c r="F6027" t="s">
        <v>214</v>
      </c>
      <c r="G6027" t="s">
        <v>215</v>
      </c>
      <c r="H6027">
        <v>2</v>
      </c>
      <c r="I6027">
        <v>2016</v>
      </c>
      <c r="J6027">
        <v>1</v>
      </c>
      <c r="L6027">
        <v>23081129</v>
      </c>
      <c r="M6027">
        <v>4.3</v>
      </c>
      <c r="P6027" s="29">
        <f t="shared" si="247"/>
        <v>0.54999999999999993</v>
      </c>
    </row>
    <row r="6028" spans="1:16" hidden="1" x14ac:dyDescent="0.25">
      <c r="A6028">
        <v>193102883</v>
      </c>
      <c r="B6028">
        <v>803400</v>
      </c>
      <c r="C6028" t="s">
        <v>212</v>
      </c>
      <c r="D6028">
        <v>2005102</v>
      </c>
      <c r="E6028" t="s">
        <v>218</v>
      </c>
      <c r="F6028" t="s">
        <v>214</v>
      </c>
      <c r="G6028" t="s">
        <v>215</v>
      </c>
      <c r="H6028">
        <v>2</v>
      </c>
      <c r="I6028">
        <v>2016</v>
      </c>
      <c r="J6028">
        <v>1</v>
      </c>
      <c r="L6028">
        <v>23081385</v>
      </c>
      <c r="M6028">
        <v>4.8</v>
      </c>
      <c r="P6028" s="29">
        <f t="shared" si="247"/>
        <v>0.6333333333333333</v>
      </c>
    </row>
    <row r="6029" spans="1:16" hidden="1" x14ac:dyDescent="0.25">
      <c r="A6029">
        <v>193102883</v>
      </c>
      <c r="B6029">
        <v>803400</v>
      </c>
      <c r="C6029" t="s">
        <v>212</v>
      </c>
      <c r="D6029">
        <v>2005099</v>
      </c>
      <c r="E6029" t="s">
        <v>217</v>
      </c>
      <c r="F6029" t="s">
        <v>214</v>
      </c>
      <c r="G6029" t="s">
        <v>215</v>
      </c>
      <c r="H6029">
        <v>2</v>
      </c>
      <c r="I6029">
        <v>2016</v>
      </c>
      <c r="J6029">
        <v>1</v>
      </c>
      <c r="L6029">
        <v>23081378</v>
      </c>
      <c r="M6029">
        <v>4.5</v>
      </c>
      <c r="P6029" s="29">
        <f t="shared" si="247"/>
        <v>0.58333333333333337</v>
      </c>
    </row>
    <row r="6030" spans="1:16" hidden="1" x14ac:dyDescent="0.25">
      <c r="A6030">
        <v>193102883</v>
      </c>
      <c r="B6030">
        <v>803400</v>
      </c>
      <c r="C6030" t="s">
        <v>212</v>
      </c>
      <c r="D6030">
        <v>2021600</v>
      </c>
      <c r="E6030" t="s">
        <v>219</v>
      </c>
      <c r="F6030" t="s">
        <v>214</v>
      </c>
      <c r="G6030" t="s">
        <v>215</v>
      </c>
      <c r="H6030">
        <v>3</v>
      </c>
      <c r="I6030">
        <v>2016</v>
      </c>
      <c r="J6030">
        <v>1</v>
      </c>
      <c r="L6030">
        <v>23081085</v>
      </c>
      <c r="M6030">
        <v>3.6</v>
      </c>
      <c r="P6030" s="29">
        <f t="shared" si="247"/>
        <v>0.43333333333333335</v>
      </c>
    </row>
    <row r="6031" spans="1:16" hidden="1" x14ac:dyDescent="0.25">
      <c r="A6031">
        <v>193102883</v>
      </c>
      <c r="B6031">
        <v>803400</v>
      </c>
      <c r="C6031" t="s">
        <v>212</v>
      </c>
      <c r="D6031">
        <v>2004098</v>
      </c>
      <c r="E6031" t="s">
        <v>213</v>
      </c>
      <c r="F6031" t="s">
        <v>214</v>
      </c>
      <c r="G6031" t="s">
        <v>215</v>
      </c>
      <c r="H6031">
        <v>2</v>
      </c>
      <c r="I6031">
        <v>2016</v>
      </c>
      <c r="J6031">
        <v>1</v>
      </c>
      <c r="L6031">
        <v>23078141</v>
      </c>
      <c r="M6031">
        <v>6.9</v>
      </c>
      <c r="P6031" s="29">
        <f t="shared" si="247"/>
        <v>0.98333333333333339</v>
      </c>
    </row>
    <row r="6032" spans="1:16" hidden="1" x14ac:dyDescent="0.25">
      <c r="A6032">
        <v>193102883</v>
      </c>
      <c r="B6032">
        <v>803400</v>
      </c>
      <c r="C6032" t="s">
        <v>212</v>
      </c>
      <c r="D6032">
        <v>2021600</v>
      </c>
      <c r="E6032" t="s">
        <v>219</v>
      </c>
      <c r="F6032" t="s">
        <v>214</v>
      </c>
      <c r="G6032" t="s">
        <v>215</v>
      </c>
      <c r="H6032">
        <v>3</v>
      </c>
      <c r="I6032">
        <v>2016</v>
      </c>
      <c r="J6032">
        <v>2</v>
      </c>
      <c r="L6032">
        <v>23086545</v>
      </c>
      <c r="M6032">
        <v>3.7</v>
      </c>
      <c r="P6032" s="29">
        <f t="shared" si="247"/>
        <v>0.45</v>
      </c>
    </row>
    <row r="6033" spans="1:16" hidden="1" x14ac:dyDescent="0.25">
      <c r="A6033">
        <v>193102883</v>
      </c>
      <c r="B6033">
        <v>803400</v>
      </c>
      <c r="C6033" t="s">
        <v>212</v>
      </c>
      <c r="D6033">
        <v>2021795</v>
      </c>
      <c r="E6033" t="s">
        <v>222</v>
      </c>
      <c r="F6033" t="s">
        <v>214</v>
      </c>
      <c r="G6033" t="s">
        <v>215</v>
      </c>
      <c r="H6033">
        <v>2</v>
      </c>
      <c r="I6033">
        <v>2016</v>
      </c>
      <c r="J6033">
        <v>2</v>
      </c>
      <c r="L6033">
        <v>23084483</v>
      </c>
      <c r="M6033">
        <v>4.3</v>
      </c>
      <c r="P6033" s="29">
        <f t="shared" si="247"/>
        <v>0.54999999999999993</v>
      </c>
    </row>
    <row r="6034" spans="1:16" hidden="1" x14ac:dyDescent="0.25">
      <c r="A6034">
        <v>193102883</v>
      </c>
      <c r="B6034">
        <v>803400</v>
      </c>
      <c r="C6034" t="s">
        <v>212</v>
      </c>
      <c r="D6034">
        <v>2005118</v>
      </c>
      <c r="E6034" t="s">
        <v>223</v>
      </c>
      <c r="F6034" t="s">
        <v>214</v>
      </c>
      <c r="G6034" t="s">
        <v>215</v>
      </c>
      <c r="H6034">
        <v>2</v>
      </c>
      <c r="I6034">
        <v>2016</v>
      </c>
      <c r="J6034">
        <v>2</v>
      </c>
      <c r="L6034">
        <v>23086743</v>
      </c>
      <c r="M6034">
        <v>5.6</v>
      </c>
      <c r="P6034" s="29">
        <f t="shared" si="247"/>
        <v>0.76666666666666661</v>
      </c>
    </row>
    <row r="6035" spans="1:16" hidden="1" x14ac:dyDescent="0.25">
      <c r="A6035">
        <v>193102883</v>
      </c>
      <c r="B6035">
        <v>803400</v>
      </c>
      <c r="C6035" t="s">
        <v>212</v>
      </c>
      <c r="D6035">
        <v>2021580</v>
      </c>
      <c r="E6035" t="s">
        <v>241</v>
      </c>
      <c r="F6035" t="s">
        <v>214</v>
      </c>
      <c r="G6035" t="s">
        <v>215</v>
      </c>
      <c r="H6035">
        <v>3</v>
      </c>
      <c r="I6035">
        <v>2016</v>
      </c>
      <c r="J6035">
        <v>2</v>
      </c>
      <c r="L6035">
        <v>23086825</v>
      </c>
      <c r="M6035">
        <v>3.3</v>
      </c>
      <c r="P6035" s="29">
        <f t="shared" si="247"/>
        <v>0.3833333333333333</v>
      </c>
    </row>
    <row r="6036" spans="1:16" hidden="1" x14ac:dyDescent="0.25">
      <c r="A6036">
        <v>193102883</v>
      </c>
      <c r="B6036">
        <v>803400</v>
      </c>
      <c r="C6036" t="s">
        <v>212</v>
      </c>
      <c r="D6036">
        <v>2004112</v>
      </c>
      <c r="E6036" t="s">
        <v>244</v>
      </c>
      <c r="F6036" t="s">
        <v>214</v>
      </c>
      <c r="G6036" t="s">
        <v>215</v>
      </c>
      <c r="H6036">
        <v>2</v>
      </c>
      <c r="I6036">
        <v>2016</v>
      </c>
      <c r="J6036">
        <v>2</v>
      </c>
      <c r="L6036">
        <v>23085510</v>
      </c>
      <c r="M6036">
        <v>5.9</v>
      </c>
      <c r="P6036" s="29">
        <f t="shared" si="247"/>
        <v>0.81666666666666676</v>
      </c>
    </row>
    <row r="6037" spans="1:16" hidden="1" x14ac:dyDescent="0.25">
      <c r="A6037">
        <v>193102883</v>
      </c>
      <c r="B6037">
        <v>803400</v>
      </c>
      <c r="C6037" t="s">
        <v>212</v>
      </c>
      <c r="D6037">
        <v>2004099</v>
      </c>
      <c r="E6037" t="s">
        <v>245</v>
      </c>
      <c r="F6037" t="s">
        <v>214</v>
      </c>
      <c r="G6037" t="s">
        <v>215</v>
      </c>
      <c r="H6037">
        <v>2</v>
      </c>
      <c r="I6037">
        <v>2017</v>
      </c>
      <c r="J6037">
        <v>1</v>
      </c>
      <c r="L6037">
        <v>23092377</v>
      </c>
      <c r="M6037">
        <v>5.3</v>
      </c>
      <c r="P6037" s="29">
        <f t="shared" ref="P6037:P6072" si="248">IF(AND(ISNUMBER(M6037),H6037&lt;&gt;4),(M6037-1)/6,IF(H6037=4,"DRP",IF(AND(H6037=3,M6037="NA"),"BAD",IF(AND(H6037=2),"CVL",IF(AND(H6037=1,ISBLANK(M6037)),"NULL","UNK")))))</f>
        <v>0.71666666666666667</v>
      </c>
    </row>
    <row r="6038" spans="1:16" hidden="1" x14ac:dyDescent="0.25">
      <c r="A6038">
        <v>193102883</v>
      </c>
      <c r="B6038">
        <v>803400</v>
      </c>
      <c r="C6038" t="s">
        <v>212</v>
      </c>
      <c r="D6038">
        <v>2004116</v>
      </c>
      <c r="E6038" t="s">
        <v>229</v>
      </c>
      <c r="F6038" t="s">
        <v>214</v>
      </c>
      <c r="G6038" t="s">
        <v>215</v>
      </c>
      <c r="H6038">
        <v>2</v>
      </c>
      <c r="I6038">
        <v>2017</v>
      </c>
      <c r="J6038">
        <v>1</v>
      </c>
      <c r="L6038">
        <v>23092362</v>
      </c>
      <c r="M6038">
        <v>6.5</v>
      </c>
      <c r="P6038" s="29">
        <f t="shared" si="248"/>
        <v>0.91666666666666663</v>
      </c>
    </row>
    <row r="6039" spans="1:16" hidden="1" x14ac:dyDescent="0.25">
      <c r="A6039">
        <v>193102883</v>
      </c>
      <c r="B6039">
        <v>803400</v>
      </c>
      <c r="C6039" t="s">
        <v>212</v>
      </c>
      <c r="D6039">
        <v>2019274</v>
      </c>
      <c r="E6039" t="s">
        <v>247</v>
      </c>
      <c r="F6039" t="s">
        <v>214</v>
      </c>
      <c r="G6039" t="s">
        <v>215</v>
      </c>
      <c r="H6039">
        <v>2</v>
      </c>
      <c r="I6039">
        <v>2017</v>
      </c>
      <c r="J6039">
        <v>1</v>
      </c>
      <c r="M6039" t="s">
        <v>232</v>
      </c>
      <c r="N6039" t="s">
        <v>231</v>
      </c>
      <c r="P6039" s="29" t="str">
        <f t="shared" si="248"/>
        <v>CVL</v>
      </c>
    </row>
    <row r="6040" spans="1:16" hidden="1" x14ac:dyDescent="0.25">
      <c r="A6040">
        <v>193102883</v>
      </c>
      <c r="B6040">
        <v>803400</v>
      </c>
      <c r="C6040" t="s">
        <v>212</v>
      </c>
      <c r="D6040">
        <v>2005131</v>
      </c>
      <c r="E6040" t="s">
        <v>228</v>
      </c>
      <c r="F6040" t="s">
        <v>214</v>
      </c>
      <c r="G6040" t="s">
        <v>215</v>
      </c>
      <c r="H6040">
        <v>2</v>
      </c>
      <c r="I6040">
        <v>2017</v>
      </c>
      <c r="J6040">
        <v>1</v>
      </c>
      <c r="L6040">
        <v>23093315</v>
      </c>
      <c r="M6040">
        <v>5.6</v>
      </c>
      <c r="P6040" s="29">
        <f t="shared" si="248"/>
        <v>0.76666666666666661</v>
      </c>
    </row>
    <row r="6041" spans="1:16" hidden="1" x14ac:dyDescent="0.25">
      <c r="A6041">
        <v>193102883</v>
      </c>
      <c r="B6041">
        <v>803400</v>
      </c>
      <c r="C6041" t="s">
        <v>212</v>
      </c>
      <c r="D6041">
        <v>2019154</v>
      </c>
      <c r="E6041" t="s">
        <v>225</v>
      </c>
      <c r="F6041" t="s">
        <v>214</v>
      </c>
      <c r="G6041" t="s">
        <v>215</v>
      </c>
      <c r="H6041">
        <v>2</v>
      </c>
      <c r="I6041">
        <v>2017</v>
      </c>
      <c r="J6041">
        <v>1</v>
      </c>
      <c r="L6041">
        <v>23093771</v>
      </c>
      <c r="M6041">
        <v>5.6</v>
      </c>
      <c r="P6041" s="29">
        <f t="shared" si="248"/>
        <v>0.76666666666666661</v>
      </c>
    </row>
    <row r="6042" spans="1:16" hidden="1" x14ac:dyDescent="0.25">
      <c r="A6042">
        <v>193102883</v>
      </c>
      <c r="B6042">
        <v>803400</v>
      </c>
      <c r="C6042" t="s">
        <v>212</v>
      </c>
      <c r="D6042">
        <v>2021797</v>
      </c>
      <c r="E6042" t="s">
        <v>234</v>
      </c>
      <c r="F6042" t="s">
        <v>214</v>
      </c>
      <c r="G6042" t="s">
        <v>215</v>
      </c>
      <c r="H6042">
        <v>2</v>
      </c>
      <c r="I6042">
        <v>2017</v>
      </c>
      <c r="J6042">
        <v>1</v>
      </c>
      <c r="L6042">
        <v>23091399</v>
      </c>
      <c r="M6042">
        <v>5.4</v>
      </c>
      <c r="P6042" s="29">
        <f t="shared" si="248"/>
        <v>0.73333333333333339</v>
      </c>
    </row>
    <row r="6043" spans="1:16" hidden="1" x14ac:dyDescent="0.25">
      <c r="A6043">
        <v>193102883</v>
      </c>
      <c r="B6043">
        <v>803400</v>
      </c>
      <c r="C6043" t="s">
        <v>212</v>
      </c>
      <c r="D6043">
        <v>2021580</v>
      </c>
      <c r="E6043" t="s">
        <v>241</v>
      </c>
      <c r="F6043" t="s">
        <v>214</v>
      </c>
      <c r="G6043" t="s">
        <v>215</v>
      </c>
      <c r="H6043">
        <v>2</v>
      </c>
      <c r="I6043">
        <v>2017</v>
      </c>
      <c r="J6043">
        <v>1</v>
      </c>
      <c r="L6043">
        <v>23093919</v>
      </c>
      <c r="M6043">
        <v>4.5</v>
      </c>
      <c r="P6043" s="29">
        <f t="shared" si="248"/>
        <v>0.58333333333333337</v>
      </c>
    </row>
    <row r="6044" spans="1:16" hidden="1" x14ac:dyDescent="0.25">
      <c r="A6044">
        <v>193102883</v>
      </c>
      <c r="B6044">
        <v>803400</v>
      </c>
      <c r="C6044" t="s">
        <v>212</v>
      </c>
      <c r="D6044">
        <v>2019273</v>
      </c>
      <c r="E6044" t="s">
        <v>248</v>
      </c>
      <c r="F6044" t="s">
        <v>214</v>
      </c>
      <c r="G6044" t="s">
        <v>215</v>
      </c>
      <c r="H6044">
        <v>2</v>
      </c>
      <c r="I6044">
        <v>2017</v>
      </c>
      <c r="J6044">
        <v>1</v>
      </c>
      <c r="M6044" t="s">
        <v>232</v>
      </c>
      <c r="N6044" t="s">
        <v>231</v>
      </c>
      <c r="P6044" s="29" t="str">
        <f t="shared" si="248"/>
        <v>CVL</v>
      </c>
    </row>
    <row r="6045" spans="1:16" hidden="1" x14ac:dyDescent="0.25">
      <c r="A6045">
        <v>193102883</v>
      </c>
      <c r="B6045">
        <v>803400</v>
      </c>
      <c r="C6045" t="s">
        <v>212</v>
      </c>
      <c r="D6045">
        <v>2019272</v>
      </c>
      <c r="E6045" t="s">
        <v>249</v>
      </c>
      <c r="F6045" t="s">
        <v>214</v>
      </c>
      <c r="G6045" t="s">
        <v>215</v>
      </c>
      <c r="H6045">
        <v>2</v>
      </c>
      <c r="I6045">
        <v>2017</v>
      </c>
      <c r="J6045">
        <v>1</v>
      </c>
      <c r="M6045" t="s">
        <v>232</v>
      </c>
      <c r="N6045" t="s">
        <v>231</v>
      </c>
      <c r="P6045" s="29" t="str">
        <f t="shared" si="248"/>
        <v>CVL</v>
      </c>
    </row>
    <row r="6046" spans="1:16" hidden="1" x14ac:dyDescent="0.25">
      <c r="A6046">
        <v>193102883</v>
      </c>
      <c r="B6046">
        <v>803400</v>
      </c>
      <c r="C6046" t="s">
        <v>212</v>
      </c>
      <c r="D6046">
        <v>2019271</v>
      </c>
      <c r="E6046" t="s">
        <v>236</v>
      </c>
      <c r="F6046" t="s">
        <v>214</v>
      </c>
      <c r="G6046" t="s">
        <v>215</v>
      </c>
      <c r="H6046">
        <v>2</v>
      </c>
      <c r="I6046">
        <v>2017</v>
      </c>
      <c r="J6046">
        <v>1</v>
      </c>
      <c r="M6046" t="s">
        <v>232</v>
      </c>
      <c r="N6046" t="s">
        <v>231</v>
      </c>
      <c r="P6046" s="29" t="str">
        <f t="shared" si="248"/>
        <v>CVL</v>
      </c>
    </row>
    <row r="6047" spans="1:16" hidden="1" x14ac:dyDescent="0.25">
      <c r="A6047">
        <v>193102883</v>
      </c>
      <c r="B6047">
        <v>803400</v>
      </c>
      <c r="C6047" t="s">
        <v>212</v>
      </c>
      <c r="D6047">
        <v>2021600</v>
      </c>
      <c r="E6047" t="s">
        <v>219</v>
      </c>
      <c r="F6047" t="s">
        <v>214</v>
      </c>
      <c r="G6047" t="s">
        <v>215</v>
      </c>
      <c r="H6047">
        <v>2</v>
      </c>
      <c r="I6047">
        <v>2017</v>
      </c>
      <c r="J6047">
        <v>1</v>
      </c>
      <c r="L6047">
        <v>23092794</v>
      </c>
      <c r="M6047">
        <v>5.9</v>
      </c>
      <c r="P6047" s="29">
        <f t="shared" si="248"/>
        <v>0.81666666666666676</v>
      </c>
    </row>
    <row r="6048" spans="1:16" hidden="1" x14ac:dyDescent="0.25">
      <c r="A6048">
        <v>193102883</v>
      </c>
      <c r="B6048">
        <v>803400</v>
      </c>
      <c r="C6048" t="s">
        <v>212</v>
      </c>
      <c r="D6048">
        <v>2021645</v>
      </c>
      <c r="E6048" t="s">
        <v>251</v>
      </c>
      <c r="F6048" t="s">
        <v>214</v>
      </c>
      <c r="G6048" t="s">
        <v>215</v>
      </c>
      <c r="H6048">
        <v>4</v>
      </c>
      <c r="I6048">
        <v>2017</v>
      </c>
      <c r="J6048">
        <v>2</v>
      </c>
      <c r="L6048">
        <v>23099058</v>
      </c>
      <c r="P6048" s="29" t="str">
        <f t="shared" si="248"/>
        <v>DRP</v>
      </c>
    </row>
    <row r="6049" spans="1:16" hidden="1" x14ac:dyDescent="0.25">
      <c r="A6049">
        <v>193102883</v>
      </c>
      <c r="B6049">
        <v>803400</v>
      </c>
      <c r="C6049" t="s">
        <v>212</v>
      </c>
      <c r="D6049">
        <v>2021602</v>
      </c>
      <c r="E6049" t="s">
        <v>242</v>
      </c>
      <c r="F6049" t="s">
        <v>214</v>
      </c>
      <c r="G6049" t="s">
        <v>215</v>
      </c>
      <c r="H6049">
        <v>2</v>
      </c>
      <c r="I6049">
        <v>2017</v>
      </c>
      <c r="J6049">
        <v>2</v>
      </c>
      <c r="L6049">
        <v>23101093</v>
      </c>
      <c r="M6049">
        <v>4</v>
      </c>
      <c r="P6049" s="29">
        <f t="shared" si="248"/>
        <v>0.5</v>
      </c>
    </row>
    <row r="6050" spans="1:16" hidden="1" x14ac:dyDescent="0.25">
      <c r="A6050">
        <v>193102883</v>
      </c>
      <c r="B6050">
        <v>803400</v>
      </c>
      <c r="C6050" t="s">
        <v>212</v>
      </c>
      <c r="D6050">
        <v>2021756</v>
      </c>
      <c r="E6050" t="s">
        <v>253</v>
      </c>
      <c r="F6050" t="s">
        <v>214</v>
      </c>
      <c r="G6050" t="s">
        <v>215</v>
      </c>
      <c r="H6050">
        <v>2</v>
      </c>
      <c r="I6050">
        <v>2017</v>
      </c>
      <c r="J6050">
        <v>2</v>
      </c>
      <c r="L6050">
        <v>23101176</v>
      </c>
      <c r="M6050">
        <v>4</v>
      </c>
      <c r="P6050" s="29">
        <f t="shared" si="248"/>
        <v>0.5</v>
      </c>
    </row>
    <row r="6051" spans="1:16" hidden="1" x14ac:dyDescent="0.25">
      <c r="A6051">
        <v>193102883</v>
      </c>
      <c r="B6051">
        <v>803400</v>
      </c>
      <c r="C6051" t="s">
        <v>212</v>
      </c>
      <c r="D6051">
        <v>2021874</v>
      </c>
      <c r="E6051" t="s">
        <v>226</v>
      </c>
      <c r="F6051" t="s">
        <v>214</v>
      </c>
      <c r="G6051" t="s">
        <v>215</v>
      </c>
      <c r="H6051">
        <v>4</v>
      </c>
      <c r="I6051">
        <v>2018</v>
      </c>
      <c r="J6051">
        <v>1</v>
      </c>
      <c r="L6051">
        <v>23107712</v>
      </c>
      <c r="P6051" s="29" t="str">
        <f t="shared" si="248"/>
        <v>DRP</v>
      </c>
    </row>
    <row r="6052" spans="1:16" hidden="1" x14ac:dyDescent="0.25">
      <c r="A6052">
        <v>193102883</v>
      </c>
      <c r="B6052">
        <v>803400</v>
      </c>
      <c r="C6052" t="s">
        <v>212</v>
      </c>
      <c r="D6052">
        <v>2021993</v>
      </c>
      <c r="E6052" t="s">
        <v>256</v>
      </c>
      <c r="F6052" t="s">
        <v>214</v>
      </c>
      <c r="G6052" t="s">
        <v>215</v>
      </c>
      <c r="H6052">
        <v>3</v>
      </c>
      <c r="I6052">
        <v>2018</v>
      </c>
      <c r="J6052">
        <v>1</v>
      </c>
      <c r="L6052">
        <v>23107716</v>
      </c>
      <c r="M6052">
        <v>3.7</v>
      </c>
      <c r="P6052" s="29">
        <f t="shared" si="248"/>
        <v>0.45</v>
      </c>
    </row>
    <row r="6053" spans="1:16" hidden="1" x14ac:dyDescent="0.25">
      <c r="A6053">
        <v>193102883</v>
      </c>
      <c r="B6053">
        <v>803400</v>
      </c>
      <c r="C6053" t="s">
        <v>212</v>
      </c>
      <c r="D6053">
        <v>2021781</v>
      </c>
      <c r="E6053" t="s">
        <v>235</v>
      </c>
      <c r="F6053" t="s">
        <v>214</v>
      </c>
      <c r="G6053" t="s">
        <v>215</v>
      </c>
      <c r="H6053">
        <v>3</v>
      </c>
      <c r="I6053">
        <v>2018</v>
      </c>
      <c r="J6053">
        <v>1</v>
      </c>
      <c r="L6053">
        <v>23108207</v>
      </c>
      <c r="M6053">
        <v>3.4</v>
      </c>
      <c r="P6053" s="29">
        <f t="shared" si="248"/>
        <v>0.39999999999999997</v>
      </c>
    </row>
    <row r="6054" spans="1:16" hidden="1" x14ac:dyDescent="0.25">
      <c r="A6054">
        <v>193102883</v>
      </c>
      <c r="B6054">
        <v>803400</v>
      </c>
      <c r="C6054" t="s">
        <v>212</v>
      </c>
      <c r="D6054">
        <v>2021645</v>
      </c>
      <c r="E6054" t="s">
        <v>251</v>
      </c>
      <c r="F6054" t="s">
        <v>214</v>
      </c>
      <c r="G6054" t="s">
        <v>215</v>
      </c>
      <c r="H6054">
        <v>3</v>
      </c>
      <c r="I6054">
        <v>2018</v>
      </c>
      <c r="J6054">
        <v>1</v>
      </c>
      <c r="L6054">
        <v>23107080</v>
      </c>
      <c r="M6054">
        <v>3.1</v>
      </c>
      <c r="P6054" s="29">
        <f t="shared" si="248"/>
        <v>0.35000000000000003</v>
      </c>
    </row>
    <row r="6055" spans="1:16" hidden="1" x14ac:dyDescent="0.25">
      <c r="A6055">
        <v>193102883</v>
      </c>
      <c r="B6055">
        <v>803400</v>
      </c>
      <c r="C6055" t="s">
        <v>212</v>
      </c>
      <c r="D6055">
        <v>2021638</v>
      </c>
      <c r="E6055" t="s">
        <v>250</v>
      </c>
      <c r="F6055" t="s">
        <v>214</v>
      </c>
      <c r="G6055" t="s">
        <v>215</v>
      </c>
      <c r="H6055">
        <v>2</v>
      </c>
      <c r="I6055">
        <v>2018</v>
      </c>
      <c r="J6055">
        <v>1</v>
      </c>
      <c r="L6055">
        <v>23108054</v>
      </c>
      <c r="M6055">
        <v>4</v>
      </c>
      <c r="P6055" s="29">
        <f t="shared" si="248"/>
        <v>0.5</v>
      </c>
    </row>
    <row r="6056" spans="1:16" hidden="1" x14ac:dyDescent="0.25">
      <c r="A6056">
        <v>193102883</v>
      </c>
      <c r="B6056">
        <v>803400</v>
      </c>
      <c r="C6056" t="s">
        <v>212</v>
      </c>
      <c r="D6056">
        <v>2004453</v>
      </c>
      <c r="E6056" t="s">
        <v>239</v>
      </c>
      <c r="F6056" t="s">
        <v>214</v>
      </c>
      <c r="G6056" t="s">
        <v>215</v>
      </c>
      <c r="H6056">
        <v>2</v>
      </c>
      <c r="I6056">
        <v>2018</v>
      </c>
      <c r="J6056">
        <v>1</v>
      </c>
      <c r="L6056">
        <v>23107081</v>
      </c>
      <c r="M6056">
        <v>4.7</v>
      </c>
      <c r="P6056" s="29">
        <f t="shared" si="248"/>
        <v>0.6166666666666667</v>
      </c>
    </row>
    <row r="6057" spans="1:16" hidden="1" x14ac:dyDescent="0.25">
      <c r="A6057">
        <v>193102883</v>
      </c>
      <c r="B6057">
        <v>803400</v>
      </c>
      <c r="C6057" t="s">
        <v>212</v>
      </c>
      <c r="D6057">
        <v>2021858</v>
      </c>
      <c r="E6057" t="s">
        <v>230</v>
      </c>
      <c r="F6057" t="s">
        <v>214</v>
      </c>
      <c r="G6057" t="s">
        <v>215</v>
      </c>
      <c r="H6057">
        <v>2</v>
      </c>
      <c r="I6057">
        <v>2018</v>
      </c>
      <c r="J6057">
        <v>1</v>
      </c>
      <c r="L6057">
        <v>23107204</v>
      </c>
      <c r="M6057">
        <v>6.7</v>
      </c>
      <c r="P6057" s="29">
        <f t="shared" si="248"/>
        <v>0.95000000000000007</v>
      </c>
    </row>
    <row r="6058" spans="1:16" hidden="1" x14ac:dyDescent="0.25">
      <c r="A6058">
        <v>193102883</v>
      </c>
      <c r="B6058">
        <v>803400</v>
      </c>
      <c r="C6058" t="s">
        <v>212</v>
      </c>
      <c r="D6058">
        <v>2021781</v>
      </c>
      <c r="E6058" t="s">
        <v>235</v>
      </c>
      <c r="F6058" t="s">
        <v>214</v>
      </c>
      <c r="G6058" t="s">
        <v>215</v>
      </c>
      <c r="H6058">
        <v>2</v>
      </c>
      <c r="I6058">
        <v>2018</v>
      </c>
      <c r="J6058">
        <v>2</v>
      </c>
      <c r="L6058">
        <v>23116294</v>
      </c>
      <c r="M6058">
        <v>5.2</v>
      </c>
      <c r="P6058" s="29">
        <f t="shared" si="248"/>
        <v>0.70000000000000007</v>
      </c>
    </row>
    <row r="6059" spans="1:16" hidden="1" x14ac:dyDescent="0.25">
      <c r="A6059">
        <v>193102883</v>
      </c>
      <c r="B6059">
        <v>803400</v>
      </c>
      <c r="C6059" t="s">
        <v>212</v>
      </c>
      <c r="D6059">
        <v>2021874</v>
      </c>
      <c r="E6059" t="s">
        <v>226</v>
      </c>
      <c r="F6059" t="s">
        <v>214</v>
      </c>
      <c r="G6059" t="s">
        <v>215</v>
      </c>
      <c r="H6059">
        <v>3</v>
      </c>
      <c r="I6059">
        <v>2018</v>
      </c>
      <c r="J6059">
        <v>2</v>
      </c>
      <c r="L6059">
        <v>23115834</v>
      </c>
      <c r="M6059">
        <v>3.2</v>
      </c>
      <c r="P6059" s="29">
        <f t="shared" si="248"/>
        <v>0.3666666666666667</v>
      </c>
    </row>
    <row r="6060" spans="1:16" hidden="1" x14ac:dyDescent="0.25">
      <c r="A6060">
        <v>193102883</v>
      </c>
      <c r="B6060">
        <v>803400</v>
      </c>
      <c r="C6060" t="s">
        <v>212</v>
      </c>
      <c r="D6060">
        <v>2021645</v>
      </c>
      <c r="E6060" t="s">
        <v>251</v>
      </c>
      <c r="F6060" t="s">
        <v>214</v>
      </c>
      <c r="G6060" t="s">
        <v>215</v>
      </c>
      <c r="H6060">
        <v>2</v>
      </c>
      <c r="I6060">
        <v>2018</v>
      </c>
      <c r="J6060">
        <v>2</v>
      </c>
      <c r="L6060">
        <v>23114797</v>
      </c>
      <c r="M6060">
        <v>5.0999999999999996</v>
      </c>
      <c r="P6060" s="29">
        <f t="shared" si="248"/>
        <v>0.68333333333333324</v>
      </c>
    </row>
    <row r="6061" spans="1:16" hidden="1" x14ac:dyDescent="0.25">
      <c r="A6061">
        <v>193102883</v>
      </c>
      <c r="B6061">
        <v>803400</v>
      </c>
      <c r="C6061" t="s">
        <v>212</v>
      </c>
      <c r="D6061">
        <v>2021993</v>
      </c>
      <c r="E6061" t="s">
        <v>256</v>
      </c>
      <c r="F6061" t="s">
        <v>214</v>
      </c>
      <c r="G6061" t="s">
        <v>215</v>
      </c>
      <c r="H6061">
        <v>2</v>
      </c>
      <c r="I6061">
        <v>2018</v>
      </c>
      <c r="J6061">
        <v>2</v>
      </c>
      <c r="L6061">
        <v>23115851</v>
      </c>
      <c r="M6061">
        <v>5.7</v>
      </c>
      <c r="P6061" s="29">
        <f t="shared" si="248"/>
        <v>0.78333333333333333</v>
      </c>
    </row>
    <row r="6062" spans="1:16" hidden="1" x14ac:dyDescent="0.25">
      <c r="A6062">
        <v>193102883</v>
      </c>
      <c r="B6062">
        <v>803400</v>
      </c>
      <c r="C6062" t="s">
        <v>212</v>
      </c>
      <c r="D6062">
        <v>2021874</v>
      </c>
      <c r="E6062" t="s">
        <v>226</v>
      </c>
      <c r="F6062" t="s">
        <v>214</v>
      </c>
      <c r="G6062" t="s">
        <v>215</v>
      </c>
      <c r="H6062">
        <v>2</v>
      </c>
      <c r="I6062">
        <v>2019</v>
      </c>
      <c r="J6062">
        <v>1</v>
      </c>
      <c r="L6062">
        <v>23119874</v>
      </c>
      <c r="M6062">
        <v>5</v>
      </c>
      <c r="P6062" s="29">
        <f t="shared" si="248"/>
        <v>0.66666666666666663</v>
      </c>
    </row>
    <row r="6063" spans="1:16" hidden="1" x14ac:dyDescent="0.25">
      <c r="A6063">
        <v>193102883</v>
      </c>
      <c r="B6063">
        <v>803400</v>
      </c>
      <c r="C6063" t="s">
        <v>212</v>
      </c>
      <c r="D6063">
        <v>2021679</v>
      </c>
      <c r="E6063" t="s">
        <v>259</v>
      </c>
      <c r="F6063" t="s">
        <v>214</v>
      </c>
      <c r="G6063" t="s">
        <v>215</v>
      </c>
      <c r="H6063">
        <v>2</v>
      </c>
      <c r="I6063">
        <v>2019</v>
      </c>
      <c r="J6063">
        <v>1</v>
      </c>
      <c r="L6063">
        <v>23122095</v>
      </c>
      <c r="M6063">
        <v>5.7</v>
      </c>
      <c r="P6063" s="29">
        <f t="shared" si="248"/>
        <v>0.78333333333333333</v>
      </c>
    </row>
    <row r="6064" spans="1:16" hidden="1" x14ac:dyDescent="0.25">
      <c r="A6064">
        <v>193102883</v>
      </c>
      <c r="B6064">
        <v>803400</v>
      </c>
      <c r="C6064" t="s">
        <v>212</v>
      </c>
      <c r="D6064">
        <v>2021706</v>
      </c>
      <c r="E6064" t="s">
        <v>271</v>
      </c>
      <c r="F6064" t="s">
        <v>214</v>
      </c>
      <c r="G6064" t="s">
        <v>215</v>
      </c>
      <c r="H6064">
        <v>2</v>
      </c>
      <c r="I6064">
        <v>2019</v>
      </c>
      <c r="J6064">
        <v>1</v>
      </c>
      <c r="L6064">
        <v>23120027</v>
      </c>
      <c r="M6064">
        <v>6.3</v>
      </c>
      <c r="P6064" s="29">
        <f t="shared" si="248"/>
        <v>0.8833333333333333</v>
      </c>
    </row>
    <row r="6065" spans="1:16" hidden="1" x14ac:dyDescent="0.25">
      <c r="A6065">
        <v>193102883</v>
      </c>
      <c r="B6065">
        <v>803400</v>
      </c>
      <c r="C6065" t="s">
        <v>212</v>
      </c>
      <c r="D6065">
        <v>2004452</v>
      </c>
      <c r="E6065" t="s">
        <v>240</v>
      </c>
      <c r="F6065" t="s">
        <v>214</v>
      </c>
      <c r="G6065" t="s">
        <v>215</v>
      </c>
      <c r="H6065">
        <v>2</v>
      </c>
      <c r="I6065">
        <v>2019</v>
      </c>
      <c r="J6065">
        <v>1</v>
      </c>
      <c r="L6065">
        <v>23120777</v>
      </c>
      <c r="M6065">
        <v>5.4</v>
      </c>
      <c r="P6065" s="29">
        <f t="shared" si="248"/>
        <v>0.73333333333333339</v>
      </c>
    </row>
    <row r="6066" spans="1:16" hidden="1" x14ac:dyDescent="0.25">
      <c r="A6066">
        <v>193102883</v>
      </c>
      <c r="B6066">
        <v>803400</v>
      </c>
      <c r="C6066" t="s">
        <v>212</v>
      </c>
      <c r="D6066">
        <v>2021734</v>
      </c>
      <c r="E6066" t="s">
        <v>252</v>
      </c>
      <c r="F6066" t="s">
        <v>214</v>
      </c>
      <c r="G6066" t="s">
        <v>215</v>
      </c>
      <c r="H6066">
        <v>2</v>
      </c>
      <c r="I6066">
        <v>2019</v>
      </c>
      <c r="J6066">
        <v>1</v>
      </c>
      <c r="L6066">
        <v>23120792</v>
      </c>
      <c r="M6066">
        <v>5.4</v>
      </c>
      <c r="P6066" s="29">
        <f t="shared" si="248"/>
        <v>0.73333333333333339</v>
      </c>
    </row>
    <row r="6067" spans="1:16" hidden="1" x14ac:dyDescent="0.25">
      <c r="A6067">
        <v>193102883</v>
      </c>
      <c r="B6067">
        <v>803400</v>
      </c>
      <c r="C6067" t="s">
        <v>212</v>
      </c>
      <c r="D6067">
        <v>2021747</v>
      </c>
      <c r="E6067" t="s">
        <v>270</v>
      </c>
      <c r="F6067" t="s">
        <v>214</v>
      </c>
      <c r="G6067" t="s">
        <v>215</v>
      </c>
      <c r="H6067">
        <v>1</v>
      </c>
      <c r="I6067">
        <v>2019</v>
      </c>
      <c r="J6067">
        <v>2</v>
      </c>
      <c r="L6067">
        <v>23128838</v>
      </c>
      <c r="P6067" s="29" t="str">
        <f t="shared" si="248"/>
        <v>NULL</v>
      </c>
    </row>
    <row r="6068" spans="1:16" hidden="1" x14ac:dyDescent="0.25">
      <c r="A6068">
        <v>193102883</v>
      </c>
      <c r="B6068">
        <v>803400</v>
      </c>
      <c r="C6068" t="s">
        <v>212</v>
      </c>
      <c r="D6068">
        <v>2021624</v>
      </c>
      <c r="E6068" t="s">
        <v>243</v>
      </c>
      <c r="F6068" t="s">
        <v>214</v>
      </c>
      <c r="G6068" t="s">
        <v>215</v>
      </c>
      <c r="H6068">
        <v>1</v>
      </c>
      <c r="I6068">
        <v>2019</v>
      </c>
      <c r="J6068">
        <v>2</v>
      </c>
      <c r="L6068">
        <v>23128840</v>
      </c>
      <c r="P6068" s="29" t="str">
        <f t="shared" si="248"/>
        <v>NULL</v>
      </c>
    </row>
    <row r="6069" spans="1:16" hidden="1" x14ac:dyDescent="0.25">
      <c r="A6069">
        <v>193102883</v>
      </c>
      <c r="B6069">
        <v>803400</v>
      </c>
      <c r="C6069" t="s">
        <v>212</v>
      </c>
      <c r="D6069">
        <v>2021853</v>
      </c>
      <c r="E6069" t="s">
        <v>258</v>
      </c>
      <c r="F6069" t="s">
        <v>214</v>
      </c>
      <c r="G6069" t="s">
        <v>215</v>
      </c>
      <c r="H6069">
        <v>1</v>
      </c>
      <c r="I6069">
        <v>2019</v>
      </c>
      <c r="J6069">
        <v>2</v>
      </c>
      <c r="L6069">
        <v>23128834</v>
      </c>
      <c r="P6069" s="29" t="str">
        <f t="shared" si="248"/>
        <v>NULL</v>
      </c>
    </row>
    <row r="6070" spans="1:16" hidden="1" x14ac:dyDescent="0.25">
      <c r="A6070">
        <v>193102883</v>
      </c>
      <c r="B6070">
        <v>803400</v>
      </c>
      <c r="C6070" t="s">
        <v>212</v>
      </c>
      <c r="D6070">
        <v>2021725</v>
      </c>
      <c r="E6070" t="s">
        <v>257</v>
      </c>
      <c r="F6070" t="s">
        <v>214</v>
      </c>
      <c r="G6070" t="s">
        <v>215</v>
      </c>
      <c r="H6070">
        <v>1</v>
      </c>
      <c r="I6070">
        <v>2019</v>
      </c>
      <c r="J6070">
        <v>2</v>
      </c>
      <c r="L6070">
        <v>23129196</v>
      </c>
      <c r="P6070" s="29" t="str">
        <f t="shared" si="248"/>
        <v>NULL</v>
      </c>
    </row>
    <row r="6071" spans="1:16" hidden="1" x14ac:dyDescent="0.25">
      <c r="A6071">
        <v>193102883</v>
      </c>
      <c r="B6071">
        <v>803400</v>
      </c>
      <c r="C6071" t="s">
        <v>212</v>
      </c>
      <c r="D6071">
        <v>2021640</v>
      </c>
      <c r="E6071" t="s">
        <v>227</v>
      </c>
      <c r="F6071" t="s">
        <v>214</v>
      </c>
      <c r="G6071" t="s">
        <v>215</v>
      </c>
      <c r="H6071">
        <v>1</v>
      </c>
      <c r="I6071">
        <v>2019</v>
      </c>
      <c r="J6071">
        <v>2</v>
      </c>
      <c r="L6071">
        <v>23127001</v>
      </c>
      <c r="P6071" s="29" t="str">
        <f t="shared" si="248"/>
        <v>NULL</v>
      </c>
    </row>
    <row r="6072" spans="1:16" hidden="1" x14ac:dyDescent="0.25">
      <c r="A6072">
        <v>193102883</v>
      </c>
      <c r="B6072">
        <v>803400</v>
      </c>
      <c r="C6072" t="s">
        <v>212</v>
      </c>
      <c r="D6072">
        <v>2021615</v>
      </c>
      <c r="E6072" t="s">
        <v>255</v>
      </c>
      <c r="F6072" t="s">
        <v>214</v>
      </c>
      <c r="G6072" t="s">
        <v>215</v>
      </c>
      <c r="H6072">
        <v>1</v>
      </c>
      <c r="I6072">
        <v>2019</v>
      </c>
      <c r="J6072">
        <v>2</v>
      </c>
      <c r="L6072">
        <v>23129300</v>
      </c>
      <c r="P6072" s="29" t="str">
        <f t="shared" si="248"/>
        <v>NULL</v>
      </c>
    </row>
    <row r="6073" spans="1:16" hidden="1" x14ac:dyDescent="0.25">
      <c r="A6073">
        <v>193129315</v>
      </c>
      <c r="B6073">
        <v>803401</v>
      </c>
      <c r="C6073" t="s">
        <v>318</v>
      </c>
      <c r="D6073">
        <v>2004098</v>
      </c>
      <c r="E6073" t="s">
        <v>213</v>
      </c>
      <c r="F6073" t="s">
        <v>214</v>
      </c>
      <c r="G6073" t="s">
        <v>215</v>
      </c>
      <c r="H6073">
        <v>2</v>
      </c>
      <c r="I6073">
        <v>2015</v>
      </c>
      <c r="J6073">
        <v>1</v>
      </c>
      <c r="L6073">
        <v>23066522</v>
      </c>
      <c r="M6073">
        <v>6.9</v>
      </c>
      <c r="P6073" s="29">
        <f t="shared" ref="P6073:P6083" si="249">IF(AND(ISNUMBER(M6073),H6073&lt;&gt;4,N6073&lt;&gt;"X"),(M6073-1)/6,IF(H6073=4,"DRP",IF(AND(H6073=3,M6073="NA"),"BAD",IF(AND(H6073=2),"CVL",IF(AND(H6073=1,ISBLANK(M6073)),"NULL","UNK")))))</f>
        <v>0.98333333333333339</v>
      </c>
    </row>
    <row r="6074" spans="1:16" hidden="1" x14ac:dyDescent="0.25">
      <c r="A6074">
        <v>193129315</v>
      </c>
      <c r="B6074">
        <v>803401</v>
      </c>
      <c r="C6074" t="s">
        <v>318</v>
      </c>
      <c r="D6074">
        <v>2021754</v>
      </c>
      <c r="E6074" t="s">
        <v>216</v>
      </c>
      <c r="F6074" t="s">
        <v>214</v>
      </c>
      <c r="G6074" t="s">
        <v>215</v>
      </c>
      <c r="H6074">
        <v>3</v>
      </c>
      <c r="I6074">
        <v>2015</v>
      </c>
      <c r="J6074">
        <v>1</v>
      </c>
      <c r="L6074">
        <v>23066480</v>
      </c>
      <c r="M6074">
        <v>1.8</v>
      </c>
      <c r="P6074" s="29">
        <f t="shared" si="249"/>
        <v>0.13333333333333333</v>
      </c>
    </row>
    <row r="6075" spans="1:16" hidden="1" x14ac:dyDescent="0.25">
      <c r="A6075">
        <v>193129315</v>
      </c>
      <c r="B6075">
        <v>803401</v>
      </c>
      <c r="C6075" t="s">
        <v>318</v>
      </c>
      <c r="D6075">
        <v>2005099</v>
      </c>
      <c r="E6075" t="s">
        <v>217</v>
      </c>
      <c r="F6075" t="s">
        <v>214</v>
      </c>
      <c r="G6075" t="s">
        <v>215</v>
      </c>
      <c r="H6075">
        <v>3</v>
      </c>
      <c r="I6075">
        <v>2015</v>
      </c>
      <c r="J6075">
        <v>1</v>
      </c>
      <c r="L6075">
        <v>23066432</v>
      </c>
      <c r="M6075">
        <v>2.8</v>
      </c>
      <c r="P6075" s="29">
        <f t="shared" si="249"/>
        <v>0.3</v>
      </c>
    </row>
    <row r="6076" spans="1:16" hidden="1" x14ac:dyDescent="0.25">
      <c r="A6076">
        <v>193129315</v>
      </c>
      <c r="B6076">
        <v>803401</v>
      </c>
      <c r="C6076" t="s">
        <v>318</v>
      </c>
      <c r="D6076">
        <v>2005118</v>
      </c>
      <c r="E6076" t="s">
        <v>223</v>
      </c>
      <c r="F6076" t="s">
        <v>214</v>
      </c>
      <c r="G6076" t="s">
        <v>215</v>
      </c>
      <c r="H6076">
        <v>3</v>
      </c>
      <c r="I6076">
        <v>2015</v>
      </c>
      <c r="J6076">
        <v>1</v>
      </c>
      <c r="L6076">
        <v>23067520</v>
      </c>
      <c r="M6076" t="s">
        <v>221</v>
      </c>
      <c r="P6076" s="29" t="str">
        <f t="shared" si="249"/>
        <v>BAD</v>
      </c>
    </row>
    <row r="6077" spans="1:16" hidden="1" x14ac:dyDescent="0.25">
      <c r="A6077">
        <v>193129315</v>
      </c>
      <c r="B6077">
        <v>803401</v>
      </c>
      <c r="C6077" t="s">
        <v>318</v>
      </c>
      <c r="D6077">
        <v>2021600</v>
      </c>
      <c r="E6077" t="s">
        <v>219</v>
      </c>
      <c r="F6077" t="s">
        <v>214</v>
      </c>
      <c r="G6077" t="s">
        <v>215</v>
      </c>
      <c r="H6077">
        <v>3</v>
      </c>
      <c r="I6077">
        <v>2015</v>
      </c>
      <c r="J6077">
        <v>1</v>
      </c>
      <c r="L6077">
        <v>23066440</v>
      </c>
      <c r="M6077">
        <v>2.6</v>
      </c>
      <c r="P6077" s="29">
        <f t="shared" si="249"/>
        <v>0.26666666666666666</v>
      </c>
    </row>
    <row r="6078" spans="1:16" hidden="1" x14ac:dyDescent="0.25">
      <c r="A6078">
        <v>193129315</v>
      </c>
      <c r="B6078">
        <v>803401</v>
      </c>
      <c r="C6078" t="s">
        <v>318</v>
      </c>
      <c r="D6078">
        <v>2005102</v>
      </c>
      <c r="E6078" t="s">
        <v>218</v>
      </c>
      <c r="F6078" t="s">
        <v>214</v>
      </c>
      <c r="G6078" t="s">
        <v>215</v>
      </c>
      <c r="H6078">
        <v>3</v>
      </c>
      <c r="I6078">
        <v>2015</v>
      </c>
      <c r="J6078">
        <v>1</v>
      </c>
      <c r="L6078">
        <v>23066493</v>
      </c>
      <c r="M6078">
        <v>2.6</v>
      </c>
      <c r="P6078" s="29">
        <f t="shared" si="249"/>
        <v>0.26666666666666666</v>
      </c>
    </row>
    <row r="6079" spans="1:16" hidden="1" x14ac:dyDescent="0.25">
      <c r="A6079">
        <v>193129315</v>
      </c>
      <c r="B6079">
        <v>803401</v>
      </c>
      <c r="C6079" t="s">
        <v>318</v>
      </c>
      <c r="D6079">
        <v>2021600</v>
      </c>
      <c r="E6079" t="s">
        <v>219</v>
      </c>
      <c r="F6079" t="s">
        <v>214</v>
      </c>
      <c r="G6079" t="s">
        <v>215</v>
      </c>
      <c r="H6079">
        <v>3</v>
      </c>
      <c r="I6079">
        <v>2015</v>
      </c>
      <c r="J6079">
        <v>2</v>
      </c>
      <c r="L6079">
        <v>23071941</v>
      </c>
      <c r="M6079">
        <v>1.7</v>
      </c>
      <c r="P6079" s="29">
        <f t="shared" si="249"/>
        <v>0.11666666666666665</v>
      </c>
    </row>
    <row r="6080" spans="1:16" hidden="1" x14ac:dyDescent="0.25">
      <c r="A6080">
        <v>193129315</v>
      </c>
      <c r="B6080">
        <v>803401</v>
      </c>
      <c r="C6080" t="s">
        <v>318</v>
      </c>
      <c r="D6080">
        <v>2021754</v>
      </c>
      <c r="E6080" t="s">
        <v>216</v>
      </c>
      <c r="F6080" t="s">
        <v>214</v>
      </c>
      <c r="G6080" t="s">
        <v>215</v>
      </c>
      <c r="H6080">
        <v>3</v>
      </c>
      <c r="I6080">
        <v>2015</v>
      </c>
      <c r="J6080">
        <v>2</v>
      </c>
      <c r="L6080">
        <v>23074074</v>
      </c>
      <c r="M6080" t="s">
        <v>221</v>
      </c>
      <c r="P6080" s="29" t="str">
        <f t="shared" si="249"/>
        <v>BAD</v>
      </c>
    </row>
    <row r="6081" spans="1:16" hidden="1" x14ac:dyDescent="0.25">
      <c r="A6081">
        <v>193129315</v>
      </c>
      <c r="B6081">
        <v>803401</v>
      </c>
      <c r="C6081" t="s">
        <v>318</v>
      </c>
      <c r="D6081">
        <v>2005118</v>
      </c>
      <c r="E6081" t="s">
        <v>223</v>
      </c>
      <c r="F6081" t="s">
        <v>214</v>
      </c>
      <c r="G6081" t="s">
        <v>215</v>
      </c>
      <c r="H6081">
        <v>3</v>
      </c>
      <c r="I6081">
        <v>2015</v>
      </c>
      <c r="J6081">
        <v>2</v>
      </c>
      <c r="L6081">
        <v>23071572</v>
      </c>
      <c r="M6081" t="s">
        <v>221</v>
      </c>
      <c r="P6081" s="29" t="str">
        <f t="shared" si="249"/>
        <v>BAD</v>
      </c>
    </row>
    <row r="6082" spans="1:16" hidden="1" x14ac:dyDescent="0.25">
      <c r="A6082">
        <v>193129315</v>
      </c>
      <c r="B6082">
        <v>803401</v>
      </c>
      <c r="C6082" t="s">
        <v>318</v>
      </c>
      <c r="D6082">
        <v>2005102</v>
      </c>
      <c r="E6082" t="s">
        <v>218</v>
      </c>
      <c r="F6082" t="s">
        <v>214</v>
      </c>
      <c r="G6082" t="s">
        <v>215</v>
      </c>
      <c r="H6082">
        <v>3</v>
      </c>
      <c r="I6082">
        <v>2015</v>
      </c>
      <c r="J6082">
        <v>2</v>
      </c>
      <c r="L6082">
        <v>23071945</v>
      </c>
      <c r="M6082">
        <v>1.6</v>
      </c>
      <c r="P6082" s="29">
        <f t="shared" si="249"/>
        <v>0.10000000000000002</v>
      </c>
    </row>
    <row r="6083" spans="1:16" hidden="1" x14ac:dyDescent="0.25">
      <c r="A6083">
        <v>193129315</v>
      </c>
      <c r="B6083">
        <v>803401</v>
      </c>
      <c r="C6083" t="s">
        <v>318</v>
      </c>
      <c r="D6083">
        <v>2005099</v>
      </c>
      <c r="E6083" t="s">
        <v>217</v>
      </c>
      <c r="F6083" t="s">
        <v>214</v>
      </c>
      <c r="G6083" t="s">
        <v>215</v>
      </c>
      <c r="H6083">
        <v>3</v>
      </c>
      <c r="I6083">
        <v>2015</v>
      </c>
      <c r="J6083">
        <v>2</v>
      </c>
      <c r="L6083">
        <v>23071928</v>
      </c>
      <c r="M6083">
        <v>2.2000000000000002</v>
      </c>
      <c r="P6083" s="29">
        <f t="shared" si="249"/>
        <v>0.20000000000000004</v>
      </c>
    </row>
    <row r="6084" spans="1:16" hidden="1" x14ac:dyDescent="0.25">
      <c r="A6084">
        <v>193129315</v>
      </c>
      <c r="B6084">
        <v>803401</v>
      </c>
      <c r="C6084" t="s">
        <v>318</v>
      </c>
      <c r="D6084">
        <v>2021600</v>
      </c>
      <c r="E6084" t="s">
        <v>219</v>
      </c>
      <c r="F6084" t="s">
        <v>214</v>
      </c>
      <c r="G6084" t="s">
        <v>215</v>
      </c>
      <c r="H6084">
        <v>3</v>
      </c>
      <c r="I6084">
        <v>2016</v>
      </c>
      <c r="J6084">
        <v>1</v>
      </c>
      <c r="L6084">
        <v>23081078</v>
      </c>
      <c r="M6084">
        <v>3.6</v>
      </c>
      <c r="P6084" s="29">
        <f t="shared" ref="P6084:P6095" si="250">IF(AND(ISNUMBER(M6084),H6084&lt;&gt;4),(M6084-1)/6,IF(H6084=4,"DRP",IF(AND(H6084=3,M6084="NA"),"BAD",IF(AND(H6084=2),"CVL",IF(AND(H6084=1,ISBLANK(M6084)),"NULL","UNK")))))</f>
        <v>0.43333333333333335</v>
      </c>
    </row>
    <row r="6085" spans="1:16" hidden="1" x14ac:dyDescent="0.25">
      <c r="A6085">
        <v>193129315</v>
      </c>
      <c r="B6085">
        <v>803401</v>
      </c>
      <c r="C6085" t="s">
        <v>318</v>
      </c>
      <c r="D6085">
        <v>2005099</v>
      </c>
      <c r="E6085" t="s">
        <v>217</v>
      </c>
      <c r="F6085" t="s">
        <v>214</v>
      </c>
      <c r="G6085" t="s">
        <v>215</v>
      </c>
      <c r="H6085">
        <v>3</v>
      </c>
      <c r="I6085">
        <v>2016</v>
      </c>
      <c r="J6085">
        <v>1</v>
      </c>
      <c r="L6085">
        <v>23081375</v>
      </c>
      <c r="M6085">
        <v>2.7</v>
      </c>
      <c r="P6085" s="29">
        <f t="shared" si="250"/>
        <v>0.28333333333333338</v>
      </c>
    </row>
    <row r="6086" spans="1:16" hidden="1" x14ac:dyDescent="0.25">
      <c r="A6086">
        <v>193129315</v>
      </c>
      <c r="B6086">
        <v>803401</v>
      </c>
      <c r="C6086" t="s">
        <v>318</v>
      </c>
      <c r="D6086">
        <v>2005102</v>
      </c>
      <c r="E6086" t="s">
        <v>218</v>
      </c>
      <c r="F6086" t="s">
        <v>214</v>
      </c>
      <c r="G6086" t="s">
        <v>215</v>
      </c>
      <c r="H6086">
        <v>3</v>
      </c>
      <c r="I6086">
        <v>2016</v>
      </c>
      <c r="J6086">
        <v>1</v>
      </c>
      <c r="L6086">
        <v>23081384</v>
      </c>
      <c r="M6086">
        <v>3.6</v>
      </c>
      <c r="P6086" s="29">
        <f t="shared" si="250"/>
        <v>0.43333333333333335</v>
      </c>
    </row>
    <row r="6087" spans="1:16" hidden="1" x14ac:dyDescent="0.25">
      <c r="A6087">
        <v>193129315</v>
      </c>
      <c r="B6087">
        <v>803401</v>
      </c>
      <c r="C6087" t="s">
        <v>318</v>
      </c>
      <c r="D6087">
        <v>2005118</v>
      </c>
      <c r="E6087" t="s">
        <v>223</v>
      </c>
      <c r="F6087" t="s">
        <v>214</v>
      </c>
      <c r="G6087" t="s">
        <v>215</v>
      </c>
      <c r="H6087">
        <v>3</v>
      </c>
      <c r="I6087">
        <v>2016</v>
      </c>
      <c r="J6087">
        <v>1</v>
      </c>
      <c r="L6087">
        <v>23081293</v>
      </c>
      <c r="M6087">
        <v>2</v>
      </c>
      <c r="P6087" s="29">
        <f t="shared" si="250"/>
        <v>0.16666666666666666</v>
      </c>
    </row>
    <row r="6088" spans="1:16" hidden="1" x14ac:dyDescent="0.25">
      <c r="A6088">
        <v>193129315</v>
      </c>
      <c r="B6088">
        <v>803401</v>
      </c>
      <c r="C6088" t="s">
        <v>318</v>
      </c>
      <c r="D6088">
        <v>2021754</v>
      </c>
      <c r="E6088" t="s">
        <v>216</v>
      </c>
      <c r="F6088" t="s">
        <v>214</v>
      </c>
      <c r="G6088" t="s">
        <v>215</v>
      </c>
      <c r="H6088">
        <v>3</v>
      </c>
      <c r="I6088">
        <v>2016</v>
      </c>
      <c r="J6088">
        <v>1</v>
      </c>
      <c r="L6088">
        <v>23081097</v>
      </c>
      <c r="M6088">
        <v>3.4</v>
      </c>
      <c r="P6088" s="29">
        <f t="shared" si="250"/>
        <v>0.39999999999999997</v>
      </c>
    </row>
    <row r="6089" spans="1:16" hidden="1" x14ac:dyDescent="0.25">
      <c r="A6089">
        <v>193129315</v>
      </c>
      <c r="B6089">
        <v>803401</v>
      </c>
      <c r="C6089" t="s">
        <v>318</v>
      </c>
      <c r="D6089">
        <v>2004112</v>
      </c>
      <c r="E6089" t="s">
        <v>244</v>
      </c>
      <c r="F6089" t="s">
        <v>214</v>
      </c>
      <c r="G6089" t="s">
        <v>215</v>
      </c>
      <c r="H6089">
        <v>2</v>
      </c>
      <c r="I6089">
        <v>2016</v>
      </c>
      <c r="J6089">
        <v>2</v>
      </c>
      <c r="L6089">
        <v>23085509</v>
      </c>
      <c r="M6089">
        <v>6.4</v>
      </c>
      <c r="P6089" s="29">
        <f t="shared" si="250"/>
        <v>0.9</v>
      </c>
    </row>
    <row r="6090" spans="1:16" hidden="1" x14ac:dyDescent="0.25">
      <c r="A6090">
        <v>193129315</v>
      </c>
      <c r="B6090">
        <v>803401</v>
      </c>
      <c r="C6090" t="s">
        <v>318</v>
      </c>
      <c r="D6090">
        <v>2005117</v>
      </c>
      <c r="E6090" t="s">
        <v>220</v>
      </c>
      <c r="F6090" t="s">
        <v>214</v>
      </c>
      <c r="G6090" t="s">
        <v>215</v>
      </c>
      <c r="H6090">
        <v>3</v>
      </c>
      <c r="I6090">
        <v>2016</v>
      </c>
      <c r="J6090">
        <v>2</v>
      </c>
      <c r="L6090">
        <v>23084478</v>
      </c>
      <c r="M6090">
        <v>3.3</v>
      </c>
      <c r="P6090" s="29">
        <f t="shared" si="250"/>
        <v>0.3833333333333333</v>
      </c>
    </row>
    <row r="6091" spans="1:16" hidden="1" x14ac:dyDescent="0.25">
      <c r="A6091">
        <v>193129315</v>
      </c>
      <c r="B6091">
        <v>803401</v>
      </c>
      <c r="C6091" t="s">
        <v>318</v>
      </c>
      <c r="D6091">
        <v>2005118</v>
      </c>
      <c r="E6091" t="s">
        <v>223</v>
      </c>
      <c r="F6091" t="s">
        <v>214</v>
      </c>
      <c r="G6091" t="s">
        <v>215</v>
      </c>
      <c r="H6091">
        <v>3</v>
      </c>
      <c r="I6091">
        <v>2016</v>
      </c>
      <c r="J6091">
        <v>2</v>
      </c>
      <c r="L6091">
        <v>23086744</v>
      </c>
      <c r="M6091">
        <v>3</v>
      </c>
      <c r="P6091" s="29">
        <f t="shared" si="250"/>
        <v>0.33333333333333331</v>
      </c>
    </row>
    <row r="6092" spans="1:16" hidden="1" x14ac:dyDescent="0.25">
      <c r="A6092">
        <v>193129315</v>
      </c>
      <c r="B6092">
        <v>803401</v>
      </c>
      <c r="C6092" t="s">
        <v>318</v>
      </c>
      <c r="D6092">
        <v>2021600</v>
      </c>
      <c r="E6092" t="s">
        <v>219</v>
      </c>
      <c r="F6092" t="s">
        <v>214</v>
      </c>
      <c r="G6092" t="s">
        <v>215</v>
      </c>
      <c r="H6092">
        <v>3</v>
      </c>
      <c r="I6092">
        <v>2016</v>
      </c>
      <c r="J6092">
        <v>2</v>
      </c>
      <c r="L6092">
        <v>23086545</v>
      </c>
      <c r="M6092">
        <v>2.6</v>
      </c>
      <c r="P6092" s="29">
        <f t="shared" si="250"/>
        <v>0.26666666666666666</v>
      </c>
    </row>
    <row r="6093" spans="1:16" hidden="1" x14ac:dyDescent="0.25">
      <c r="A6093">
        <v>193129315</v>
      </c>
      <c r="B6093">
        <v>803401</v>
      </c>
      <c r="C6093" t="s">
        <v>318</v>
      </c>
      <c r="D6093">
        <v>2021754</v>
      </c>
      <c r="E6093" t="s">
        <v>216</v>
      </c>
      <c r="F6093" t="s">
        <v>214</v>
      </c>
      <c r="G6093" t="s">
        <v>215</v>
      </c>
      <c r="H6093">
        <v>3</v>
      </c>
      <c r="I6093">
        <v>2016</v>
      </c>
      <c r="J6093">
        <v>2</v>
      </c>
      <c r="L6093">
        <v>23086734</v>
      </c>
      <c r="M6093">
        <v>3.3</v>
      </c>
      <c r="P6093" s="29">
        <f t="shared" si="250"/>
        <v>0.3833333333333333</v>
      </c>
    </row>
    <row r="6094" spans="1:16" hidden="1" x14ac:dyDescent="0.25">
      <c r="A6094">
        <v>193129315</v>
      </c>
      <c r="B6094">
        <v>803401</v>
      </c>
      <c r="C6094" t="s">
        <v>318</v>
      </c>
      <c r="D6094">
        <v>2005102</v>
      </c>
      <c r="E6094" t="s">
        <v>218</v>
      </c>
      <c r="F6094" t="s">
        <v>214</v>
      </c>
      <c r="G6094" t="s">
        <v>215</v>
      </c>
      <c r="H6094">
        <v>3</v>
      </c>
      <c r="I6094">
        <v>2016</v>
      </c>
      <c r="J6094">
        <v>2</v>
      </c>
      <c r="L6094">
        <v>23086740</v>
      </c>
      <c r="M6094">
        <v>2.8</v>
      </c>
      <c r="P6094" s="29">
        <f t="shared" si="250"/>
        <v>0.3</v>
      </c>
    </row>
    <row r="6095" spans="1:16" hidden="1" x14ac:dyDescent="0.25">
      <c r="A6095">
        <v>193129315</v>
      </c>
      <c r="B6095">
        <v>803401</v>
      </c>
      <c r="C6095" t="s">
        <v>318</v>
      </c>
      <c r="D6095">
        <v>2005099</v>
      </c>
      <c r="E6095" t="s">
        <v>217</v>
      </c>
      <c r="F6095" t="s">
        <v>214</v>
      </c>
      <c r="G6095" t="s">
        <v>215</v>
      </c>
      <c r="H6095">
        <v>3</v>
      </c>
      <c r="I6095">
        <v>2016</v>
      </c>
      <c r="J6095">
        <v>2</v>
      </c>
      <c r="L6095">
        <v>23086540</v>
      </c>
      <c r="M6095" t="s">
        <v>221</v>
      </c>
      <c r="P6095" s="29" t="str">
        <f t="shared" si="250"/>
        <v>BAD</v>
      </c>
    </row>
    <row r="6096" spans="1:16" hidden="1" x14ac:dyDescent="0.25">
      <c r="A6096">
        <v>193158536</v>
      </c>
      <c r="B6096">
        <v>803401</v>
      </c>
      <c r="C6096" t="s">
        <v>318</v>
      </c>
      <c r="D6096">
        <v>2004098</v>
      </c>
      <c r="E6096" t="s">
        <v>213</v>
      </c>
      <c r="F6096" t="s">
        <v>214</v>
      </c>
      <c r="G6096" t="s">
        <v>215</v>
      </c>
      <c r="H6096">
        <v>2</v>
      </c>
      <c r="I6096">
        <v>2015</v>
      </c>
      <c r="J6096">
        <v>1</v>
      </c>
      <c r="L6096">
        <v>23066523</v>
      </c>
      <c r="M6096">
        <v>5.7</v>
      </c>
      <c r="P6096" s="29">
        <f t="shared" ref="P6096:P6107" si="251">IF(AND(ISNUMBER(M6096),H6096&lt;&gt;4,N6096&lt;&gt;"X"),(M6096-1)/6,IF(H6096=4,"DRP",IF(AND(H6096=3,M6096="NA"),"BAD",IF(AND(H6096=2),"CVL",IF(AND(H6096=1,ISBLANK(M6096)),"NULL","UNK")))))</f>
        <v>0.78333333333333333</v>
      </c>
    </row>
    <row r="6097" spans="1:16" hidden="1" x14ac:dyDescent="0.25">
      <c r="A6097">
        <v>193158536</v>
      </c>
      <c r="B6097">
        <v>803401</v>
      </c>
      <c r="C6097" t="s">
        <v>318</v>
      </c>
      <c r="D6097">
        <v>2005102</v>
      </c>
      <c r="E6097" t="s">
        <v>218</v>
      </c>
      <c r="F6097" t="s">
        <v>214</v>
      </c>
      <c r="G6097" t="s">
        <v>215</v>
      </c>
      <c r="H6097">
        <v>3</v>
      </c>
      <c r="I6097">
        <v>2015</v>
      </c>
      <c r="J6097">
        <v>1</v>
      </c>
      <c r="L6097">
        <v>23066495</v>
      </c>
      <c r="M6097">
        <v>3.6</v>
      </c>
      <c r="P6097" s="29">
        <f t="shared" si="251"/>
        <v>0.43333333333333335</v>
      </c>
    </row>
    <row r="6098" spans="1:16" hidden="1" x14ac:dyDescent="0.25">
      <c r="A6098">
        <v>193158536</v>
      </c>
      <c r="B6098">
        <v>803401</v>
      </c>
      <c r="C6098" t="s">
        <v>318</v>
      </c>
      <c r="D6098">
        <v>2021754</v>
      </c>
      <c r="E6098" t="s">
        <v>216</v>
      </c>
      <c r="F6098" t="s">
        <v>214</v>
      </c>
      <c r="G6098" t="s">
        <v>215</v>
      </c>
      <c r="H6098">
        <v>3</v>
      </c>
      <c r="I6098">
        <v>2015</v>
      </c>
      <c r="J6098">
        <v>1</v>
      </c>
      <c r="L6098">
        <v>23066482</v>
      </c>
      <c r="M6098">
        <v>2.7</v>
      </c>
      <c r="P6098" s="29">
        <f t="shared" si="251"/>
        <v>0.28333333333333338</v>
      </c>
    </row>
    <row r="6099" spans="1:16" hidden="1" x14ac:dyDescent="0.25">
      <c r="A6099">
        <v>193158536</v>
      </c>
      <c r="B6099">
        <v>803401</v>
      </c>
      <c r="C6099" t="s">
        <v>318</v>
      </c>
      <c r="D6099">
        <v>2005099</v>
      </c>
      <c r="E6099" t="s">
        <v>217</v>
      </c>
      <c r="F6099" t="s">
        <v>214</v>
      </c>
      <c r="G6099" t="s">
        <v>215</v>
      </c>
      <c r="H6099">
        <v>3</v>
      </c>
      <c r="I6099">
        <v>2015</v>
      </c>
      <c r="J6099">
        <v>1</v>
      </c>
      <c r="L6099">
        <v>23066434</v>
      </c>
      <c r="M6099">
        <v>3.6</v>
      </c>
      <c r="P6099" s="29">
        <f t="shared" si="251"/>
        <v>0.43333333333333335</v>
      </c>
    </row>
    <row r="6100" spans="1:16" hidden="1" x14ac:dyDescent="0.25">
      <c r="A6100">
        <v>193158536</v>
      </c>
      <c r="B6100">
        <v>803401</v>
      </c>
      <c r="C6100" t="s">
        <v>318</v>
      </c>
      <c r="D6100">
        <v>2021600</v>
      </c>
      <c r="E6100" t="s">
        <v>219</v>
      </c>
      <c r="F6100" t="s">
        <v>214</v>
      </c>
      <c r="G6100" t="s">
        <v>215</v>
      </c>
      <c r="H6100">
        <v>3</v>
      </c>
      <c r="I6100">
        <v>2015</v>
      </c>
      <c r="J6100">
        <v>1</v>
      </c>
      <c r="L6100">
        <v>23066442</v>
      </c>
      <c r="M6100">
        <v>3.6</v>
      </c>
      <c r="P6100" s="29">
        <f t="shared" si="251"/>
        <v>0.43333333333333335</v>
      </c>
    </row>
    <row r="6101" spans="1:16" hidden="1" x14ac:dyDescent="0.25">
      <c r="A6101">
        <v>193158536</v>
      </c>
      <c r="B6101">
        <v>803401</v>
      </c>
      <c r="C6101" t="s">
        <v>318</v>
      </c>
      <c r="D6101">
        <v>2005118</v>
      </c>
      <c r="E6101" t="s">
        <v>223</v>
      </c>
      <c r="F6101" t="s">
        <v>214</v>
      </c>
      <c r="G6101" t="s">
        <v>215</v>
      </c>
      <c r="H6101">
        <v>2</v>
      </c>
      <c r="I6101">
        <v>2015</v>
      </c>
      <c r="J6101">
        <v>1</v>
      </c>
      <c r="L6101">
        <v>23067524</v>
      </c>
      <c r="M6101">
        <v>4.5</v>
      </c>
      <c r="P6101" s="29">
        <f t="shared" si="251"/>
        <v>0.58333333333333337</v>
      </c>
    </row>
    <row r="6102" spans="1:16" hidden="1" x14ac:dyDescent="0.25">
      <c r="A6102">
        <v>193158536</v>
      </c>
      <c r="B6102">
        <v>803401</v>
      </c>
      <c r="C6102" t="s">
        <v>318</v>
      </c>
      <c r="D6102">
        <v>2021600</v>
      </c>
      <c r="E6102" t="s">
        <v>219</v>
      </c>
      <c r="F6102" t="s">
        <v>214</v>
      </c>
      <c r="G6102" t="s">
        <v>215</v>
      </c>
      <c r="H6102">
        <v>2</v>
      </c>
      <c r="I6102">
        <v>2015</v>
      </c>
      <c r="J6102">
        <v>2</v>
      </c>
      <c r="L6102">
        <v>23071942</v>
      </c>
      <c r="M6102">
        <v>4.0999999999999996</v>
      </c>
      <c r="P6102" s="29">
        <f t="shared" si="251"/>
        <v>0.51666666666666661</v>
      </c>
    </row>
    <row r="6103" spans="1:16" hidden="1" x14ac:dyDescent="0.25">
      <c r="A6103">
        <v>193158536</v>
      </c>
      <c r="B6103">
        <v>803401</v>
      </c>
      <c r="C6103" t="s">
        <v>318</v>
      </c>
      <c r="D6103">
        <v>2005099</v>
      </c>
      <c r="E6103" t="s">
        <v>217</v>
      </c>
      <c r="F6103" t="s">
        <v>214</v>
      </c>
      <c r="G6103" t="s">
        <v>215</v>
      </c>
      <c r="H6103">
        <v>3</v>
      </c>
      <c r="I6103">
        <v>2015</v>
      </c>
      <c r="J6103">
        <v>2</v>
      </c>
      <c r="L6103">
        <v>23071928</v>
      </c>
      <c r="M6103">
        <v>3.3</v>
      </c>
      <c r="P6103" s="29">
        <f t="shared" si="251"/>
        <v>0.3833333333333333</v>
      </c>
    </row>
    <row r="6104" spans="1:16" hidden="1" x14ac:dyDescent="0.25">
      <c r="A6104">
        <v>193158536</v>
      </c>
      <c r="B6104">
        <v>803401</v>
      </c>
      <c r="C6104" t="s">
        <v>318</v>
      </c>
      <c r="D6104">
        <v>2005102</v>
      </c>
      <c r="E6104" t="s">
        <v>218</v>
      </c>
      <c r="F6104" t="s">
        <v>214</v>
      </c>
      <c r="G6104" t="s">
        <v>215</v>
      </c>
      <c r="H6104">
        <v>2</v>
      </c>
      <c r="I6104">
        <v>2015</v>
      </c>
      <c r="J6104">
        <v>2</v>
      </c>
      <c r="L6104">
        <v>23072204</v>
      </c>
      <c r="M6104">
        <v>4.4000000000000004</v>
      </c>
      <c r="P6104" s="29">
        <f t="shared" si="251"/>
        <v>0.56666666666666676</v>
      </c>
    </row>
    <row r="6105" spans="1:16" hidden="1" x14ac:dyDescent="0.25">
      <c r="A6105">
        <v>193158536</v>
      </c>
      <c r="B6105">
        <v>803401</v>
      </c>
      <c r="C6105" t="s">
        <v>318</v>
      </c>
      <c r="D6105">
        <v>2021754</v>
      </c>
      <c r="E6105" t="s">
        <v>216</v>
      </c>
      <c r="F6105" t="s">
        <v>214</v>
      </c>
      <c r="G6105" t="s">
        <v>215</v>
      </c>
      <c r="H6105">
        <v>3</v>
      </c>
      <c r="I6105">
        <v>2015</v>
      </c>
      <c r="J6105">
        <v>2</v>
      </c>
      <c r="L6105">
        <v>23074133</v>
      </c>
      <c r="M6105">
        <v>3.3</v>
      </c>
      <c r="P6105" s="29">
        <f t="shared" si="251"/>
        <v>0.3833333333333333</v>
      </c>
    </row>
    <row r="6106" spans="1:16" hidden="1" x14ac:dyDescent="0.25">
      <c r="A6106">
        <v>193158536</v>
      </c>
      <c r="B6106">
        <v>803401</v>
      </c>
      <c r="C6106" t="s">
        <v>318</v>
      </c>
      <c r="D6106">
        <v>2005117</v>
      </c>
      <c r="E6106" t="s">
        <v>220</v>
      </c>
      <c r="F6106" t="s">
        <v>214</v>
      </c>
      <c r="G6106" t="s">
        <v>215</v>
      </c>
      <c r="H6106">
        <v>3</v>
      </c>
      <c r="I6106">
        <v>2015</v>
      </c>
      <c r="J6106">
        <v>2</v>
      </c>
      <c r="L6106">
        <v>23070398</v>
      </c>
      <c r="M6106">
        <v>2.7</v>
      </c>
      <c r="P6106" s="29">
        <f t="shared" si="251"/>
        <v>0.28333333333333338</v>
      </c>
    </row>
    <row r="6107" spans="1:16" hidden="1" x14ac:dyDescent="0.25">
      <c r="A6107">
        <v>193158536</v>
      </c>
      <c r="B6107">
        <v>803401</v>
      </c>
      <c r="C6107" t="s">
        <v>318</v>
      </c>
      <c r="D6107">
        <v>2004112</v>
      </c>
      <c r="E6107" t="s">
        <v>244</v>
      </c>
      <c r="F6107" t="s">
        <v>214</v>
      </c>
      <c r="G6107" t="s">
        <v>215</v>
      </c>
      <c r="H6107">
        <v>2</v>
      </c>
      <c r="I6107">
        <v>2015</v>
      </c>
      <c r="J6107">
        <v>2</v>
      </c>
      <c r="L6107">
        <v>23073233</v>
      </c>
      <c r="M6107">
        <v>5.8</v>
      </c>
      <c r="P6107" s="29">
        <f t="shared" si="251"/>
        <v>0.79999999999999993</v>
      </c>
    </row>
    <row r="6108" spans="1:16" hidden="1" x14ac:dyDescent="0.25">
      <c r="A6108">
        <v>193158536</v>
      </c>
      <c r="B6108">
        <v>803401</v>
      </c>
      <c r="C6108" t="s">
        <v>318</v>
      </c>
      <c r="D6108">
        <v>2021754</v>
      </c>
      <c r="E6108" t="s">
        <v>216</v>
      </c>
      <c r="F6108" t="s">
        <v>214</v>
      </c>
      <c r="G6108" t="s">
        <v>215</v>
      </c>
      <c r="H6108">
        <v>2</v>
      </c>
      <c r="I6108">
        <v>2016</v>
      </c>
      <c r="J6108">
        <v>1</v>
      </c>
      <c r="L6108">
        <v>23081126</v>
      </c>
      <c r="M6108">
        <v>4.2</v>
      </c>
      <c r="P6108" s="29">
        <f t="shared" ref="P6108:P6139" si="252">IF(AND(ISNUMBER(M6108),H6108&lt;&gt;4),(M6108-1)/6,IF(H6108=4,"DRP",IF(AND(H6108=3,M6108="NA"),"BAD",IF(AND(H6108=2),"CVL",IF(AND(H6108=1,ISBLANK(M6108)),"NULL","UNK")))))</f>
        <v>0.53333333333333333</v>
      </c>
    </row>
    <row r="6109" spans="1:16" hidden="1" x14ac:dyDescent="0.25">
      <c r="A6109">
        <v>193158536</v>
      </c>
      <c r="B6109">
        <v>803401</v>
      </c>
      <c r="C6109" t="s">
        <v>318</v>
      </c>
      <c r="D6109">
        <v>2005117</v>
      </c>
      <c r="E6109" t="s">
        <v>220</v>
      </c>
      <c r="F6109" t="s">
        <v>214</v>
      </c>
      <c r="G6109" t="s">
        <v>215</v>
      </c>
      <c r="H6109">
        <v>2</v>
      </c>
      <c r="I6109">
        <v>2016</v>
      </c>
      <c r="J6109">
        <v>1</v>
      </c>
      <c r="L6109">
        <v>23078737</v>
      </c>
      <c r="M6109">
        <v>4.0999999999999996</v>
      </c>
      <c r="P6109" s="29">
        <f t="shared" si="252"/>
        <v>0.51666666666666661</v>
      </c>
    </row>
    <row r="6110" spans="1:16" hidden="1" x14ac:dyDescent="0.25">
      <c r="A6110">
        <v>193158536</v>
      </c>
      <c r="B6110">
        <v>803401</v>
      </c>
      <c r="C6110" t="s">
        <v>318</v>
      </c>
      <c r="D6110">
        <v>2005099</v>
      </c>
      <c r="E6110" t="s">
        <v>217</v>
      </c>
      <c r="F6110" t="s">
        <v>214</v>
      </c>
      <c r="G6110" t="s">
        <v>215</v>
      </c>
      <c r="H6110">
        <v>2</v>
      </c>
      <c r="I6110">
        <v>2016</v>
      </c>
      <c r="J6110">
        <v>1</v>
      </c>
      <c r="L6110">
        <v>23081377</v>
      </c>
      <c r="M6110">
        <v>4.9000000000000004</v>
      </c>
      <c r="P6110" s="29">
        <f t="shared" si="252"/>
        <v>0.65</v>
      </c>
    </row>
    <row r="6111" spans="1:16" hidden="1" x14ac:dyDescent="0.25">
      <c r="A6111">
        <v>193158536</v>
      </c>
      <c r="B6111">
        <v>803401</v>
      </c>
      <c r="C6111" t="s">
        <v>318</v>
      </c>
      <c r="D6111">
        <v>2021602</v>
      </c>
      <c r="E6111" t="s">
        <v>242</v>
      </c>
      <c r="F6111" t="s">
        <v>214</v>
      </c>
      <c r="G6111" t="s">
        <v>215</v>
      </c>
      <c r="H6111">
        <v>2</v>
      </c>
      <c r="I6111">
        <v>2016</v>
      </c>
      <c r="J6111">
        <v>1</v>
      </c>
      <c r="L6111">
        <v>23081144</v>
      </c>
      <c r="M6111">
        <v>4.5999999999999996</v>
      </c>
      <c r="P6111" s="29">
        <f t="shared" si="252"/>
        <v>0.6</v>
      </c>
    </row>
    <row r="6112" spans="1:16" hidden="1" x14ac:dyDescent="0.25">
      <c r="A6112">
        <v>193158536</v>
      </c>
      <c r="B6112">
        <v>803401</v>
      </c>
      <c r="C6112" t="s">
        <v>318</v>
      </c>
      <c r="D6112">
        <v>2005131</v>
      </c>
      <c r="E6112" t="s">
        <v>228</v>
      </c>
      <c r="F6112" t="s">
        <v>214</v>
      </c>
      <c r="G6112" t="s">
        <v>215</v>
      </c>
      <c r="H6112">
        <v>2</v>
      </c>
      <c r="I6112">
        <v>2016</v>
      </c>
      <c r="J6112">
        <v>1</v>
      </c>
      <c r="L6112">
        <v>23081641</v>
      </c>
      <c r="M6112">
        <v>5.8</v>
      </c>
      <c r="P6112" s="29">
        <f t="shared" si="252"/>
        <v>0.79999999999999993</v>
      </c>
    </row>
    <row r="6113" spans="1:16" hidden="1" x14ac:dyDescent="0.25">
      <c r="A6113">
        <v>193158536</v>
      </c>
      <c r="B6113">
        <v>803401</v>
      </c>
      <c r="C6113" t="s">
        <v>318</v>
      </c>
      <c r="D6113">
        <v>2004116</v>
      </c>
      <c r="E6113" t="s">
        <v>229</v>
      </c>
      <c r="F6113" t="s">
        <v>214</v>
      </c>
      <c r="G6113" t="s">
        <v>215</v>
      </c>
      <c r="H6113">
        <v>2</v>
      </c>
      <c r="I6113">
        <v>2016</v>
      </c>
      <c r="J6113">
        <v>1</v>
      </c>
      <c r="L6113">
        <v>23073043</v>
      </c>
      <c r="M6113">
        <v>5.0999999999999996</v>
      </c>
      <c r="P6113" s="29">
        <f t="shared" si="252"/>
        <v>0.68333333333333324</v>
      </c>
    </row>
    <row r="6114" spans="1:16" hidden="1" x14ac:dyDescent="0.25">
      <c r="A6114">
        <v>193158536</v>
      </c>
      <c r="B6114">
        <v>803401</v>
      </c>
      <c r="C6114" t="s">
        <v>318</v>
      </c>
      <c r="D6114">
        <v>2021993</v>
      </c>
      <c r="E6114" t="s">
        <v>256</v>
      </c>
      <c r="F6114" t="s">
        <v>214</v>
      </c>
      <c r="G6114" t="s">
        <v>215</v>
      </c>
      <c r="H6114">
        <v>2</v>
      </c>
      <c r="I6114">
        <v>2016</v>
      </c>
      <c r="J6114">
        <v>2</v>
      </c>
      <c r="L6114">
        <v>23086519</v>
      </c>
      <c r="M6114">
        <v>4.5</v>
      </c>
      <c r="P6114" s="29">
        <f t="shared" si="252"/>
        <v>0.58333333333333337</v>
      </c>
    </row>
    <row r="6115" spans="1:16" hidden="1" x14ac:dyDescent="0.25">
      <c r="A6115">
        <v>193158536</v>
      </c>
      <c r="B6115">
        <v>803401</v>
      </c>
      <c r="C6115" t="s">
        <v>318</v>
      </c>
      <c r="D6115">
        <v>2005120</v>
      </c>
      <c r="E6115" t="s">
        <v>293</v>
      </c>
      <c r="F6115" t="s">
        <v>214</v>
      </c>
      <c r="G6115" t="s">
        <v>215</v>
      </c>
      <c r="H6115">
        <v>2</v>
      </c>
      <c r="I6115">
        <v>2016</v>
      </c>
      <c r="J6115">
        <v>2</v>
      </c>
      <c r="L6115">
        <v>23086515</v>
      </c>
      <c r="M6115">
        <v>4.2</v>
      </c>
      <c r="P6115" s="29">
        <f t="shared" si="252"/>
        <v>0.53333333333333333</v>
      </c>
    </row>
    <row r="6116" spans="1:16" hidden="1" x14ac:dyDescent="0.25">
      <c r="A6116">
        <v>193158536</v>
      </c>
      <c r="B6116">
        <v>803401</v>
      </c>
      <c r="C6116" t="s">
        <v>318</v>
      </c>
      <c r="D6116">
        <v>2021763</v>
      </c>
      <c r="E6116" t="s">
        <v>298</v>
      </c>
      <c r="F6116" t="s">
        <v>214</v>
      </c>
      <c r="G6116" t="s">
        <v>215</v>
      </c>
      <c r="H6116">
        <v>3</v>
      </c>
      <c r="I6116">
        <v>2016</v>
      </c>
      <c r="J6116">
        <v>2</v>
      </c>
      <c r="L6116">
        <v>23086846</v>
      </c>
      <c r="M6116">
        <v>2.9</v>
      </c>
      <c r="P6116" s="29">
        <f t="shared" si="252"/>
        <v>0.31666666666666665</v>
      </c>
    </row>
    <row r="6117" spans="1:16" hidden="1" x14ac:dyDescent="0.25">
      <c r="A6117">
        <v>193158536</v>
      </c>
      <c r="B6117">
        <v>803401</v>
      </c>
      <c r="C6117" t="s">
        <v>318</v>
      </c>
      <c r="D6117">
        <v>2021756</v>
      </c>
      <c r="E6117" t="s">
        <v>253</v>
      </c>
      <c r="F6117" t="s">
        <v>214</v>
      </c>
      <c r="G6117" t="s">
        <v>215</v>
      </c>
      <c r="H6117">
        <v>3</v>
      </c>
      <c r="I6117">
        <v>2016</v>
      </c>
      <c r="J6117">
        <v>2</v>
      </c>
      <c r="L6117">
        <v>23086835</v>
      </c>
      <c r="M6117">
        <v>1.9</v>
      </c>
      <c r="P6117" s="29">
        <f t="shared" si="252"/>
        <v>0.15</v>
      </c>
    </row>
    <row r="6118" spans="1:16" hidden="1" x14ac:dyDescent="0.25">
      <c r="A6118">
        <v>193158536</v>
      </c>
      <c r="B6118">
        <v>803401</v>
      </c>
      <c r="C6118" t="s">
        <v>318</v>
      </c>
      <c r="D6118">
        <v>2021580</v>
      </c>
      <c r="E6118" t="s">
        <v>241</v>
      </c>
      <c r="F6118" t="s">
        <v>214</v>
      </c>
      <c r="G6118" t="s">
        <v>215</v>
      </c>
      <c r="H6118">
        <v>3</v>
      </c>
      <c r="I6118">
        <v>2016</v>
      </c>
      <c r="J6118">
        <v>2</v>
      </c>
      <c r="L6118">
        <v>23086825</v>
      </c>
      <c r="M6118">
        <v>3.1</v>
      </c>
      <c r="P6118" s="29">
        <f t="shared" si="252"/>
        <v>0.35000000000000003</v>
      </c>
    </row>
    <row r="6119" spans="1:16" hidden="1" x14ac:dyDescent="0.25">
      <c r="A6119">
        <v>193158536</v>
      </c>
      <c r="B6119">
        <v>803401</v>
      </c>
      <c r="C6119" t="s">
        <v>318</v>
      </c>
      <c r="D6119">
        <v>2004099</v>
      </c>
      <c r="E6119" t="s">
        <v>245</v>
      </c>
      <c r="F6119" t="s">
        <v>214</v>
      </c>
      <c r="G6119" t="s">
        <v>215</v>
      </c>
      <c r="H6119">
        <v>2</v>
      </c>
      <c r="I6119">
        <v>2016</v>
      </c>
      <c r="J6119">
        <v>2</v>
      </c>
      <c r="L6119">
        <v>23085315</v>
      </c>
      <c r="M6119">
        <v>5.6</v>
      </c>
      <c r="P6119" s="29">
        <f t="shared" si="252"/>
        <v>0.76666666666666661</v>
      </c>
    </row>
    <row r="6120" spans="1:16" hidden="1" x14ac:dyDescent="0.25">
      <c r="A6120">
        <v>193158536</v>
      </c>
      <c r="B6120">
        <v>803401</v>
      </c>
      <c r="C6120" t="s">
        <v>318</v>
      </c>
      <c r="D6120">
        <v>2005120</v>
      </c>
      <c r="E6120" t="s">
        <v>293</v>
      </c>
      <c r="F6120" t="s">
        <v>214</v>
      </c>
      <c r="G6120" t="s">
        <v>215</v>
      </c>
      <c r="H6120">
        <v>4</v>
      </c>
      <c r="I6120">
        <v>2016</v>
      </c>
      <c r="J6120">
        <v>2</v>
      </c>
      <c r="L6120">
        <v>23086515</v>
      </c>
      <c r="P6120" s="29" t="str">
        <f t="shared" si="252"/>
        <v>DRP</v>
      </c>
    </row>
    <row r="6121" spans="1:16" hidden="1" x14ac:dyDescent="0.25">
      <c r="A6121">
        <v>193158536</v>
      </c>
      <c r="B6121">
        <v>803401</v>
      </c>
      <c r="C6121" t="s">
        <v>318</v>
      </c>
      <c r="D6121">
        <v>2004591</v>
      </c>
      <c r="E6121" t="s">
        <v>271</v>
      </c>
      <c r="F6121" t="s">
        <v>214</v>
      </c>
      <c r="G6121" t="s">
        <v>215</v>
      </c>
      <c r="H6121">
        <v>2</v>
      </c>
      <c r="I6121">
        <v>2017</v>
      </c>
      <c r="J6121">
        <v>1</v>
      </c>
      <c r="L6121">
        <v>23093319</v>
      </c>
      <c r="M6121">
        <v>5</v>
      </c>
      <c r="P6121" s="29">
        <f t="shared" si="252"/>
        <v>0.66666666666666663</v>
      </c>
    </row>
    <row r="6122" spans="1:16" hidden="1" x14ac:dyDescent="0.25">
      <c r="A6122">
        <v>193158536</v>
      </c>
      <c r="B6122">
        <v>803401</v>
      </c>
      <c r="C6122" t="s">
        <v>318</v>
      </c>
      <c r="D6122">
        <v>2021580</v>
      </c>
      <c r="E6122" t="s">
        <v>241</v>
      </c>
      <c r="F6122" t="s">
        <v>214</v>
      </c>
      <c r="G6122" t="s">
        <v>215</v>
      </c>
      <c r="H6122">
        <v>2</v>
      </c>
      <c r="I6122">
        <v>2017</v>
      </c>
      <c r="J6122">
        <v>1</v>
      </c>
      <c r="L6122">
        <v>23092926</v>
      </c>
      <c r="M6122">
        <v>4</v>
      </c>
      <c r="P6122" s="29">
        <f t="shared" si="252"/>
        <v>0.5</v>
      </c>
    </row>
    <row r="6123" spans="1:16" hidden="1" x14ac:dyDescent="0.25">
      <c r="A6123">
        <v>193158536</v>
      </c>
      <c r="B6123">
        <v>803401</v>
      </c>
      <c r="C6123" t="s">
        <v>318</v>
      </c>
      <c r="D6123">
        <v>2021756</v>
      </c>
      <c r="E6123" t="s">
        <v>253</v>
      </c>
      <c r="F6123" t="s">
        <v>214</v>
      </c>
      <c r="G6123" t="s">
        <v>215</v>
      </c>
      <c r="H6123">
        <v>2</v>
      </c>
      <c r="I6123">
        <v>2017</v>
      </c>
      <c r="J6123">
        <v>1</v>
      </c>
      <c r="L6123">
        <v>23092932</v>
      </c>
      <c r="M6123">
        <v>4.2</v>
      </c>
      <c r="P6123" s="29">
        <f t="shared" si="252"/>
        <v>0.53333333333333333</v>
      </c>
    </row>
    <row r="6124" spans="1:16" hidden="1" x14ac:dyDescent="0.25">
      <c r="A6124">
        <v>193158536</v>
      </c>
      <c r="B6124">
        <v>803401</v>
      </c>
      <c r="C6124" t="s">
        <v>318</v>
      </c>
      <c r="D6124">
        <v>2021763</v>
      </c>
      <c r="E6124" t="s">
        <v>298</v>
      </c>
      <c r="F6124" t="s">
        <v>214</v>
      </c>
      <c r="G6124" t="s">
        <v>215</v>
      </c>
      <c r="H6124">
        <v>2</v>
      </c>
      <c r="I6124">
        <v>2017</v>
      </c>
      <c r="J6124">
        <v>1</v>
      </c>
      <c r="L6124">
        <v>23091987</v>
      </c>
      <c r="M6124">
        <v>5.6</v>
      </c>
      <c r="P6124" s="29">
        <f t="shared" si="252"/>
        <v>0.76666666666666661</v>
      </c>
    </row>
    <row r="6125" spans="1:16" hidden="1" x14ac:dyDescent="0.25">
      <c r="A6125">
        <v>193158536</v>
      </c>
      <c r="B6125">
        <v>803401</v>
      </c>
      <c r="C6125" t="s">
        <v>318</v>
      </c>
      <c r="D6125">
        <v>2021865</v>
      </c>
      <c r="E6125" t="s">
        <v>301</v>
      </c>
      <c r="F6125" t="s">
        <v>214</v>
      </c>
      <c r="G6125" t="s">
        <v>215</v>
      </c>
      <c r="H6125">
        <v>4</v>
      </c>
      <c r="I6125">
        <v>2017</v>
      </c>
      <c r="J6125">
        <v>2</v>
      </c>
      <c r="L6125">
        <v>23097629</v>
      </c>
      <c r="P6125" s="29" t="str">
        <f t="shared" si="252"/>
        <v>DRP</v>
      </c>
    </row>
    <row r="6126" spans="1:16" hidden="1" x14ac:dyDescent="0.25">
      <c r="A6126">
        <v>193158536</v>
      </c>
      <c r="B6126">
        <v>803401</v>
      </c>
      <c r="C6126" t="s">
        <v>318</v>
      </c>
      <c r="D6126">
        <v>2021874</v>
      </c>
      <c r="E6126" t="s">
        <v>226</v>
      </c>
      <c r="F6126" t="s">
        <v>214</v>
      </c>
      <c r="G6126" t="s">
        <v>215</v>
      </c>
      <c r="H6126">
        <v>4</v>
      </c>
      <c r="I6126">
        <v>2017</v>
      </c>
      <c r="J6126">
        <v>2</v>
      </c>
      <c r="L6126">
        <v>23101602</v>
      </c>
      <c r="P6126" s="29" t="str">
        <f t="shared" si="252"/>
        <v>DRP</v>
      </c>
    </row>
    <row r="6127" spans="1:16" hidden="1" x14ac:dyDescent="0.25">
      <c r="A6127">
        <v>193158536</v>
      </c>
      <c r="B6127">
        <v>803401</v>
      </c>
      <c r="C6127" t="s">
        <v>318</v>
      </c>
      <c r="D6127">
        <v>2021615</v>
      </c>
      <c r="E6127" t="s">
        <v>255</v>
      </c>
      <c r="F6127" t="s">
        <v>214</v>
      </c>
      <c r="G6127" t="s">
        <v>215</v>
      </c>
      <c r="H6127">
        <v>4</v>
      </c>
      <c r="I6127">
        <v>2017</v>
      </c>
      <c r="J6127">
        <v>2</v>
      </c>
      <c r="L6127">
        <v>23097634</v>
      </c>
      <c r="P6127" s="29" t="str">
        <f t="shared" si="252"/>
        <v>DRP</v>
      </c>
    </row>
    <row r="6128" spans="1:16" hidden="1" x14ac:dyDescent="0.25">
      <c r="A6128">
        <v>193158536</v>
      </c>
      <c r="B6128">
        <v>803401</v>
      </c>
      <c r="C6128" t="s">
        <v>318</v>
      </c>
      <c r="D6128">
        <v>2021638</v>
      </c>
      <c r="E6128" t="s">
        <v>250</v>
      </c>
      <c r="F6128" t="s">
        <v>214</v>
      </c>
      <c r="G6128" t="s">
        <v>215</v>
      </c>
      <c r="H6128">
        <v>3</v>
      </c>
      <c r="I6128">
        <v>2017</v>
      </c>
      <c r="J6128">
        <v>2</v>
      </c>
      <c r="L6128">
        <v>23101182</v>
      </c>
      <c r="M6128" t="s">
        <v>221</v>
      </c>
      <c r="P6128" s="29" t="str">
        <f t="shared" si="252"/>
        <v>BAD</v>
      </c>
    </row>
    <row r="6129" spans="1:16" hidden="1" x14ac:dyDescent="0.25">
      <c r="A6129">
        <v>193158536</v>
      </c>
      <c r="B6129">
        <v>803401</v>
      </c>
      <c r="C6129" t="s">
        <v>318</v>
      </c>
      <c r="D6129">
        <v>2021874</v>
      </c>
      <c r="E6129" t="s">
        <v>226</v>
      </c>
      <c r="F6129" t="s">
        <v>214</v>
      </c>
      <c r="G6129" t="s">
        <v>215</v>
      </c>
      <c r="H6129">
        <v>3</v>
      </c>
      <c r="I6129">
        <v>2017</v>
      </c>
      <c r="J6129">
        <v>2</v>
      </c>
      <c r="L6129">
        <v>23101908</v>
      </c>
      <c r="M6129">
        <v>3.5</v>
      </c>
      <c r="P6129" s="29">
        <f t="shared" si="252"/>
        <v>0.41666666666666669</v>
      </c>
    </row>
    <row r="6130" spans="1:16" hidden="1" x14ac:dyDescent="0.25">
      <c r="A6130">
        <v>193158536</v>
      </c>
      <c r="B6130">
        <v>803401</v>
      </c>
      <c r="C6130" t="s">
        <v>318</v>
      </c>
      <c r="D6130">
        <v>2021615</v>
      </c>
      <c r="E6130" t="s">
        <v>255</v>
      </c>
      <c r="F6130" t="s">
        <v>214</v>
      </c>
      <c r="G6130" t="s">
        <v>215</v>
      </c>
      <c r="H6130">
        <v>3</v>
      </c>
      <c r="I6130">
        <v>2017</v>
      </c>
      <c r="J6130">
        <v>2</v>
      </c>
      <c r="L6130">
        <v>23097634</v>
      </c>
      <c r="M6130">
        <v>2.9</v>
      </c>
      <c r="P6130" s="29">
        <f t="shared" si="252"/>
        <v>0.31666666666666665</v>
      </c>
    </row>
    <row r="6131" spans="1:16" hidden="1" x14ac:dyDescent="0.25">
      <c r="A6131">
        <v>193158536</v>
      </c>
      <c r="B6131">
        <v>803401</v>
      </c>
      <c r="C6131" t="s">
        <v>318</v>
      </c>
      <c r="D6131">
        <v>2021596</v>
      </c>
      <c r="E6131" t="s">
        <v>294</v>
      </c>
      <c r="F6131" t="s">
        <v>214</v>
      </c>
      <c r="G6131" t="s">
        <v>215</v>
      </c>
      <c r="H6131">
        <v>3</v>
      </c>
      <c r="I6131">
        <v>2017</v>
      </c>
      <c r="J6131">
        <v>2</v>
      </c>
      <c r="L6131">
        <v>23101186</v>
      </c>
      <c r="M6131">
        <v>3.2</v>
      </c>
      <c r="P6131" s="29">
        <f t="shared" si="252"/>
        <v>0.3666666666666667</v>
      </c>
    </row>
    <row r="6132" spans="1:16" hidden="1" x14ac:dyDescent="0.25">
      <c r="A6132">
        <v>193158536</v>
      </c>
      <c r="B6132">
        <v>803401</v>
      </c>
      <c r="C6132" t="s">
        <v>318</v>
      </c>
      <c r="D6132">
        <v>2021781</v>
      </c>
      <c r="E6132" t="s">
        <v>235</v>
      </c>
      <c r="F6132" t="s">
        <v>214</v>
      </c>
      <c r="G6132" t="s">
        <v>215</v>
      </c>
      <c r="H6132">
        <v>3</v>
      </c>
      <c r="I6132">
        <v>2017</v>
      </c>
      <c r="J6132">
        <v>2</v>
      </c>
      <c r="L6132">
        <v>23101189</v>
      </c>
      <c r="M6132">
        <v>3.7</v>
      </c>
      <c r="P6132" s="29">
        <f t="shared" si="252"/>
        <v>0.45</v>
      </c>
    </row>
    <row r="6133" spans="1:16" hidden="1" x14ac:dyDescent="0.25">
      <c r="A6133">
        <v>193158536</v>
      </c>
      <c r="B6133">
        <v>803401</v>
      </c>
      <c r="C6133" t="s">
        <v>318</v>
      </c>
      <c r="D6133">
        <v>2004752</v>
      </c>
      <c r="E6133" t="s">
        <v>290</v>
      </c>
      <c r="F6133" t="s">
        <v>214</v>
      </c>
      <c r="G6133" t="s">
        <v>215</v>
      </c>
      <c r="H6133">
        <v>2</v>
      </c>
      <c r="I6133">
        <v>2017</v>
      </c>
      <c r="J6133">
        <v>2</v>
      </c>
      <c r="L6133">
        <v>23101236</v>
      </c>
      <c r="M6133">
        <v>4.7</v>
      </c>
      <c r="P6133" s="29">
        <f t="shared" si="252"/>
        <v>0.6166666666666667</v>
      </c>
    </row>
    <row r="6134" spans="1:16" hidden="1" x14ac:dyDescent="0.25">
      <c r="A6134">
        <v>193158536</v>
      </c>
      <c r="B6134">
        <v>803401</v>
      </c>
      <c r="C6134" t="s">
        <v>318</v>
      </c>
      <c r="D6134">
        <v>2019271</v>
      </c>
      <c r="E6134" t="s">
        <v>236</v>
      </c>
      <c r="F6134" t="s">
        <v>214</v>
      </c>
      <c r="G6134" t="s">
        <v>215</v>
      </c>
      <c r="H6134">
        <v>2</v>
      </c>
      <c r="I6134">
        <v>2017</v>
      </c>
      <c r="J6134">
        <v>2</v>
      </c>
      <c r="L6134">
        <v>23097916</v>
      </c>
      <c r="M6134">
        <v>4.5</v>
      </c>
      <c r="P6134" s="29">
        <f t="shared" si="252"/>
        <v>0.58333333333333337</v>
      </c>
    </row>
    <row r="6135" spans="1:16" hidden="1" x14ac:dyDescent="0.25">
      <c r="A6135">
        <v>193158536</v>
      </c>
      <c r="B6135">
        <v>803401</v>
      </c>
      <c r="C6135" t="s">
        <v>318</v>
      </c>
      <c r="D6135">
        <v>2021865</v>
      </c>
      <c r="E6135" t="s">
        <v>301</v>
      </c>
      <c r="F6135" t="s">
        <v>214</v>
      </c>
      <c r="G6135" t="s">
        <v>215</v>
      </c>
      <c r="H6135">
        <v>4</v>
      </c>
      <c r="I6135">
        <v>2018</v>
      </c>
      <c r="J6135">
        <v>1</v>
      </c>
      <c r="L6135">
        <v>23107721</v>
      </c>
      <c r="P6135" s="29" t="str">
        <f t="shared" si="252"/>
        <v>DRP</v>
      </c>
    </row>
    <row r="6136" spans="1:16" hidden="1" x14ac:dyDescent="0.25">
      <c r="A6136">
        <v>193158536</v>
      </c>
      <c r="B6136">
        <v>803401</v>
      </c>
      <c r="C6136" t="s">
        <v>318</v>
      </c>
      <c r="D6136">
        <v>2021874</v>
      </c>
      <c r="E6136" t="s">
        <v>226</v>
      </c>
      <c r="F6136" t="s">
        <v>214</v>
      </c>
      <c r="G6136" t="s">
        <v>215</v>
      </c>
      <c r="H6136">
        <v>2</v>
      </c>
      <c r="I6136">
        <v>2018</v>
      </c>
      <c r="J6136">
        <v>1</v>
      </c>
      <c r="L6136">
        <v>23109663</v>
      </c>
      <c r="M6136">
        <v>5.3</v>
      </c>
      <c r="P6136" s="29">
        <f t="shared" si="252"/>
        <v>0.71666666666666667</v>
      </c>
    </row>
    <row r="6137" spans="1:16" hidden="1" x14ac:dyDescent="0.25">
      <c r="A6137">
        <v>193158536</v>
      </c>
      <c r="B6137">
        <v>803401</v>
      </c>
      <c r="C6137" t="s">
        <v>318</v>
      </c>
      <c r="D6137">
        <v>2021596</v>
      </c>
      <c r="E6137" t="s">
        <v>294</v>
      </c>
      <c r="F6137" t="s">
        <v>214</v>
      </c>
      <c r="G6137" t="s">
        <v>215</v>
      </c>
      <c r="H6137">
        <v>3</v>
      </c>
      <c r="I6137">
        <v>2018</v>
      </c>
      <c r="J6137">
        <v>1</v>
      </c>
      <c r="L6137">
        <v>23108100</v>
      </c>
      <c r="M6137">
        <v>3.5</v>
      </c>
      <c r="P6137" s="29">
        <f t="shared" si="252"/>
        <v>0.41666666666666669</v>
      </c>
    </row>
    <row r="6138" spans="1:16" hidden="1" x14ac:dyDescent="0.25">
      <c r="A6138">
        <v>193158536</v>
      </c>
      <c r="B6138">
        <v>803401</v>
      </c>
      <c r="C6138" t="s">
        <v>318</v>
      </c>
      <c r="D6138">
        <v>2021781</v>
      </c>
      <c r="E6138" t="s">
        <v>235</v>
      </c>
      <c r="F6138" t="s">
        <v>214</v>
      </c>
      <c r="G6138" t="s">
        <v>215</v>
      </c>
      <c r="H6138">
        <v>2</v>
      </c>
      <c r="I6138">
        <v>2018</v>
      </c>
      <c r="J6138">
        <v>1</v>
      </c>
      <c r="L6138">
        <v>23108207</v>
      </c>
      <c r="M6138">
        <v>5.0999999999999996</v>
      </c>
      <c r="P6138" s="29">
        <f t="shared" si="252"/>
        <v>0.68333333333333324</v>
      </c>
    </row>
    <row r="6139" spans="1:16" hidden="1" x14ac:dyDescent="0.25">
      <c r="A6139">
        <v>193158536</v>
      </c>
      <c r="B6139">
        <v>803401</v>
      </c>
      <c r="C6139" t="s">
        <v>318</v>
      </c>
      <c r="D6139">
        <v>2021638</v>
      </c>
      <c r="E6139" t="s">
        <v>250</v>
      </c>
      <c r="F6139" t="s">
        <v>214</v>
      </c>
      <c r="G6139" t="s">
        <v>215</v>
      </c>
      <c r="H6139">
        <v>2</v>
      </c>
      <c r="I6139">
        <v>2018</v>
      </c>
      <c r="J6139">
        <v>1</v>
      </c>
      <c r="L6139">
        <v>23108054</v>
      </c>
      <c r="M6139">
        <v>5.0999999999999996</v>
      </c>
      <c r="P6139" s="29">
        <f t="shared" si="252"/>
        <v>0.68333333333333324</v>
      </c>
    </row>
    <row r="6140" spans="1:16" hidden="1" x14ac:dyDescent="0.25">
      <c r="A6140">
        <v>193158536</v>
      </c>
      <c r="B6140">
        <v>803401</v>
      </c>
      <c r="C6140" t="s">
        <v>318</v>
      </c>
      <c r="D6140">
        <v>2021615</v>
      </c>
      <c r="E6140" t="s">
        <v>255</v>
      </c>
      <c r="F6140" t="s">
        <v>214</v>
      </c>
      <c r="G6140" t="s">
        <v>215</v>
      </c>
      <c r="H6140">
        <v>2</v>
      </c>
      <c r="I6140">
        <v>2018</v>
      </c>
      <c r="J6140">
        <v>1</v>
      </c>
      <c r="L6140">
        <v>23107757</v>
      </c>
      <c r="M6140">
        <v>4.4000000000000004</v>
      </c>
      <c r="P6140" s="29">
        <f t="shared" ref="P6140:P6160" si="253">IF(AND(ISNUMBER(M6140),H6140&lt;&gt;4),(M6140-1)/6,IF(H6140=4,"DRP",IF(AND(H6140=3,M6140="NA"),"BAD",IF(AND(H6140=2),"CVL",IF(AND(H6140=1,ISBLANK(M6140)),"NULL","UNK")))))</f>
        <v>0.56666666666666676</v>
      </c>
    </row>
    <row r="6141" spans="1:16" hidden="1" x14ac:dyDescent="0.25">
      <c r="A6141">
        <v>193158536</v>
      </c>
      <c r="B6141">
        <v>803401</v>
      </c>
      <c r="C6141" t="s">
        <v>318</v>
      </c>
      <c r="D6141">
        <v>2024862</v>
      </c>
      <c r="E6141" t="s">
        <v>289</v>
      </c>
      <c r="F6141" t="s">
        <v>214</v>
      </c>
      <c r="G6141" t="s">
        <v>215</v>
      </c>
      <c r="H6141">
        <v>2</v>
      </c>
      <c r="I6141">
        <v>2018</v>
      </c>
      <c r="J6141">
        <v>1</v>
      </c>
      <c r="L6141">
        <v>23107752</v>
      </c>
      <c r="M6141">
        <v>5.6</v>
      </c>
      <c r="P6141" s="29">
        <f t="shared" si="253"/>
        <v>0.76666666666666661</v>
      </c>
    </row>
    <row r="6142" spans="1:16" hidden="1" x14ac:dyDescent="0.25">
      <c r="A6142">
        <v>193158536</v>
      </c>
      <c r="B6142">
        <v>803401</v>
      </c>
      <c r="C6142" t="s">
        <v>318</v>
      </c>
      <c r="D6142">
        <v>2021787</v>
      </c>
      <c r="E6142" t="s">
        <v>292</v>
      </c>
      <c r="F6142" t="s">
        <v>214</v>
      </c>
      <c r="G6142" t="s">
        <v>215</v>
      </c>
      <c r="H6142">
        <v>3</v>
      </c>
      <c r="I6142">
        <v>2018</v>
      </c>
      <c r="J6142">
        <v>2</v>
      </c>
      <c r="L6142">
        <v>23115872</v>
      </c>
      <c r="M6142" t="s">
        <v>221</v>
      </c>
      <c r="P6142" s="29" t="str">
        <f t="shared" si="253"/>
        <v>BAD</v>
      </c>
    </row>
    <row r="6143" spans="1:16" hidden="1" x14ac:dyDescent="0.25">
      <c r="A6143">
        <v>193158536</v>
      </c>
      <c r="B6143">
        <v>803401</v>
      </c>
      <c r="C6143" t="s">
        <v>318</v>
      </c>
      <c r="D6143">
        <v>2021596</v>
      </c>
      <c r="E6143" t="s">
        <v>294</v>
      </c>
      <c r="F6143" t="s">
        <v>214</v>
      </c>
      <c r="G6143" t="s">
        <v>215</v>
      </c>
      <c r="H6143">
        <v>2</v>
      </c>
      <c r="I6143">
        <v>2018</v>
      </c>
      <c r="J6143">
        <v>2</v>
      </c>
      <c r="L6143">
        <v>23116284</v>
      </c>
      <c r="M6143">
        <v>6.2</v>
      </c>
      <c r="P6143" s="29">
        <f t="shared" si="253"/>
        <v>0.8666666666666667</v>
      </c>
    </row>
    <row r="6144" spans="1:16" hidden="1" x14ac:dyDescent="0.25">
      <c r="A6144">
        <v>193158536</v>
      </c>
      <c r="B6144">
        <v>803401</v>
      </c>
      <c r="C6144" t="s">
        <v>318</v>
      </c>
      <c r="D6144">
        <v>2021679</v>
      </c>
      <c r="E6144" t="s">
        <v>259</v>
      </c>
      <c r="F6144" t="s">
        <v>214</v>
      </c>
      <c r="G6144" t="s">
        <v>215</v>
      </c>
      <c r="H6144">
        <v>2</v>
      </c>
      <c r="I6144">
        <v>2018</v>
      </c>
      <c r="J6144">
        <v>2</v>
      </c>
      <c r="L6144">
        <v>23116297</v>
      </c>
      <c r="M6144">
        <v>5.7</v>
      </c>
      <c r="P6144" s="29">
        <f t="shared" si="253"/>
        <v>0.78333333333333333</v>
      </c>
    </row>
    <row r="6145" spans="1:16" hidden="1" x14ac:dyDescent="0.25">
      <c r="A6145">
        <v>193158536</v>
      </c>
      <c r="B6145">
        <v>803401</v>
      </c>
      <c r="C6145" t="s">
        <v>318</v>
      </c>
      <c r="D6145">
        <v>2021865</v>
      </c>
      <c r="E6145" t="s">
        <v>301</v>
      </c>
      <c r="F6145" t="s">
        <v>214</v>
      </c>
      <c r="G6145" t="s">
        <v>215</v>
      </c>
      <c r="H6145">
        <v>3</v>
      </c>
      <c r="I6145">
        <v>2018</v>
      </c>
      <c r="J6145">
        <v>2</v>
      </c>
      <c r="L6145">
        <v>23115887</v>
      </c>
      <c r="M6145" t="s">
        <v>221</v>
      </c>
      <c r="P6145" s="29" t="str">
        <f t="shared" si="253"/>
        <v>BAD</v>
      </c>
    </row>
    <row r="6146" spans="1:16" hidden="1" x14ac:dyDescent="0.25">
      <c r="A6146">
        <v>193158536</v>
      </c>
      <c r="B6146">
        <v>803401</v>
      </c>
      <c r="C6146" t="s">
        <v>318</v>
      </c>
      <c r="D6146">
        <v>2021640</v>
      </c>
      <c r="E6146" t="s">
        <v>227</v>
      </c>
      <c r="F6146" t="s">
        <v>214</v>
      </c>
      <c r="G6146" t="s">
        <v>215</v>
      </c>
      <c r="H6146">
        <v>4</v>
      </c>
      <c r="I6146">
        <v>2018</v>
      </c>
      <c r="J6146">
        <v>2</v>
      </c>
      <c r="L6146">
        <v>23116290</v>
      </c>
      <c r="P6146" s="29" t="str">
        <f t="shared" si="253"/>
        <v>DRP</v>
      </c>
    </row>
    <row r="6147" spans="1:16" hidden="1" x14ac:dyDescent="0.25">
      <c r="A6147">
        <v>193158536</v>
      </c>
      <c r="B6147">
        <v>803401</v>
      </c>
      <c r="C6147" t="s">
        <v>318</v>
      </c>
      <c r="D6147">
        <v>2021750</v>
      </c>
      <c r="E6147" t="s">
        <v>296</v>
      </c>
      <c r="F6147" t="s">
        <v>214</v>
      </c>
      <c r="G6147" t="s">
        <v>215</v>
      </c>
      <c r="H6147">
        <v>4</v>
      </c>
      <c r="I6147">
        <v>2018</v>
      </c>
      <c r="J6147">
        <v>2</v>
      </c>
      <c r="L6147">
        <v>23115846</v>
      </c>
      <c r="P6147" s="29" t="str">
        <f t="shared" si="253"/>
        <v>DRP</v>
      </c>
    </row>
    <row r="6148" spans="1:16" hidden="1" x14ac:dyDescent="0.25">
      <c r="A6148">
        <v>193158536</v>
      </c>
      <c r="B6148">
        <v>803401</v>
      </c>
      <c r="C6148" t="s">
        <v>318</v>
      </c>
      <c r="D6148">
        <v>2019272</v>
      </c>
      <c r="E6148" t="s">
        <v>249</v>
      </c>
      <c r="F6148" t="s">
        <v>214</v>
      </c>
      <c r="G6148" t="s">
        <v>215</v>
      </c>
      <c r="H6148">
        <v>2</v>
      </c>
      <c r="I6148">
        <v>2018</v>
      </c>
      <c r="J6148">
        <v>2</v>
      </c>
      <c r="L6148">
        <v>23115029</v>
      </c>
      <c r="M6148">
        <v>6.1</v>
      </c>
      <c r="P6148" s="29">
        <f t="shared" si="253"/>
        <v>0.85</v>
      </c>
    </row>
    <row r="6149" spans="1:16" hidden="1" x14ac:dyDescent="0.25">
      <c r="A6149">
        <v>193158536</v>
      </c>
      <c r="B6149">
        <v>803401</v>
      </c>
      <c r="C6149" t="s">
        <v>318</v>
      </c>
      <c r="D6149">
        <v>2021591</v>
      </c>
      <c r="E6149" t="s">
        <v>240</v>
      </c>
      <c r="F6149" t="s">
        <v>214</v>
      </c>
      <c r="G6149" t="s">
        <v>215</v>
      </c>
      <c r="H6149">
        <v>2</v>
      </c>
      <c r="I6149">
        <v>2019</v>
      </c>
      <c r="J6149">
        <v>1</v>
      </c>
      <c r="L6149">
        <v>23119974</v>
      </c>
      <c r="M6149">
        <v>5</v>
      </c>
      <c r="P6149" s="29">
        <f t="shared" si="253"/>
        <v>0.66666666666666663</v>
      </c>
    </row>
    <row r="6150" spans="1:16" hidden="1" x14ac:dyDescent="0.25">
      <c r="A6150">
        <v>193158536</v>
      </c>
      <c r="B6150">
        <v>803401</v>
      </c>
      <c r="C6150" t="s">
        <v>318</v>
      </c>
      <c r="D6150">
        <v>2021750</v>
      </c>
      <c r="E6150" t="s">
        <v>296</v>
      </c>
      <c r="F6150" t="s">
        <v>214</v>
      </c>
      <c r="G6150" t="s">
        <v>215</v>
      </c>
      <c r="H6150">
        <v>2</v>
      </c>
      <c r="I6150">
        <v>2019</v>
      </c>
      <c r="J6150">
        <v>1</v>
      </c>
      <c r="L6150">
        <v>23119996</v>
      </c>
      <c r="M6150">
        <v>4.8</v>
      </c>
      <c r="P6150" s="29">
        <f t="shared" si="253"/>
        <v>0.6333333333333333</v>
      </c>
    </row>
    <row r="6151" spans="1:16" hidden="1" x14ac:dyDescent="0.25">
      <c r="A6151">
        <v>193158536</v>
      </c>
      <c r="B6151">
        <v>803401</v>
      </c>
      <c r="C6151" t="s">
        <v>318</v>
      </c>
      <c r="D6151">
        <v>2021865</v>
      </c>
      <c r="E6151" t="s">
        <v>301</v>
      </c>
      <c r="F6151" t="s">
        <v>214</v>
      </c>
      <c r="G6151" t="s">
        <v>215</v>
      </c>
      <c r="H6151">
        <v>2</v>
      </c>
      <c r="I6151">
        <v>2019</v>
      </c>
      <c r="J6151">
        <v>1</v>
      </c>
      <c r="L6151">
        <v>23119973</v>
      </c>
      <c r="M6151">
        <v>6</v>
      </c>
      <c r="P6151" s="29">
        <f t="shared" si="253"/>
        <v>0.83333333333333337</v>
      </c>
    </row>
    <row r="6152" spans="1:16" hidden="1" x14ac:dyDescent="0.25">
      <c r="A6152">
        <v>193158536</v>
      </c>
      <c r="B6152">
        <v>803401</v>
      </c>
      <c r="C6152" t="s">
        <v>318</v>
      </c>
      <c r="D6152">
        <v>2021787</v>
      </c>
      <c r="E6152" t="s">
        <v>292</v>
      </c>
      <c r="F6152" t="s">
        <v>214</v>
      </c>
      <c r="G6152" t="s">
        <v>215</v>
      </c>
      <c r="H6152">
        <v>2</v>
      </c>
      <c r="I6152">
        <v>2019</v>
      </c>
      <c r="J6152">
        <v>1</v>
      </c>
      <c r="L6152">
        <v>23119964</v>
      </c>
      <c r="M6152">
        <v>4.0999999999999996</v>
      </c>
      <c r="P6152" s="29">
        <f t="shared" si="253"/>
        <v>0.51666666666666661</v>
      </c>
    </row>
    <row r="6153" spans="1:16" hidden="1" x14ac:dyDescent="0.25">
      <c r="A6153">
        <v>193158536</v>
      </c>
      <c r="B6153">
        <v>803401</v>
      </c>
      <c r="C6153" t="s">
        <v>318</v>
      </c>
      <c r="D6153">
        <v>2021725</v>
      </c>
      <c r="E6153" t="s">
        <v>257</v>
      </c>
      <c r="F6153" t="s">
        <v>214</v>
      </c>
      <c r="G6153" t="s">
        <v>215</v>
      </c>
      <c r="H6153">
        <v>2</v>
      </c>
      <c r="I6153">
        <v>2019</v>
      </c>
      <c r="J6153">
        <v>1</v>
      </c>
      <c r="L6153">
        <v>23120003</v>
      </c>
      <c r="M6153">
        <v>4.3</v>
      </c>
      <c r="P6153" s="29">
        <f t="shared" si="253"/>
        <v>0.54999999999999993</v>
      </c>
    </row>
    <row r="6154" spans="1:16" hidden="1" x14ac:dyDescent="0.25">
      <c r="A6154">
        <v>193158536</v>
      </c>
      <c r="B6154">
        <v>803401</v>
      </c>
      <c r="C6154" t="s">
        <v>318</v>
      </c>
      <c r="D6154">
        <v>2019273</v>
      </c>
      <c r="E6154" t="s">
        <v>248</v>
      </c>
      <c r="F6154" t="s">
        <v>214</v>
      </c>
      <c r="G6154" t="s">
        <v>215</v>
      </c>
      <c r="H6154">
        <v>2</v>
      </c>
      <c r="I6154">
        <v>2019</v>
      </c>
      <c r="J6154">
        <v>1</v>
      </c>
      <c r="L6154">
        <v>23122004</v>
      </c>
      <c r="M6154">
        <v>5.6</v>
      </c>
      <c r="P6154" s="29">
        <f t="shared" si="253"/>
        <v>0.76666666666666661</v>
      </c>
    </row>
    <row r="6155" spans="1:16" hidden="1" x14ac:dyDescent="0.25">
      <c r="A6155">
        <v>193158536</v>
      </c>
      <c r="B6155">
        <v>803401</v>
      </c>
      <c r="C6155" t="s">
        <v>318</v>
      </c>
      <c r="D6155">
        <v>2004587</v>
      </c>
      <c r="E6155" t="s">
        <v>288</v>
      </c>
      <c r="F6155" t="s">
        <v>214</v>
      </c>
      <c r="G6155" t="s">
        <v>215</v>
      </c>
      <c r="H6155">
        <v>1</v>
      </c>
      <c r="I6155">
        <v>2019</v>
      </c>
      <c r="J6155">
        <v>2</v>
      </c>
      <c r="L6155">
        <v>23130324</v>
      </c>
      <c r="P6155" s="29" t="str">
        <f t="shared" si="253"/>
        <v>NULL</v>
      </c>
    </row>
    <row r="6156" spans="1:16" hidden="1" x14ac:dyDescent="0.25">
      <c r="A6156">
        <v>193158536</v>
      </c>
      <c r="B6156">
        <v>803401</v>
      </c>
      <c r="C6156" t="s">
        <v>318</v>
      </c>
      <c r="D6156">
        <v>2021744</v>
      </c>
      <c r="E6156" t="s">
        <v>262</v>
      </c>
      <c r="F6156" t="s">
        <v>214</v>
      </c>
      <c r="G6156" t="s">
        <v>215</v>
      </c>
      <c r="H6156">
        <v>1</v>
      </c>
      <c r="I6156">
        <v>2019</v>
      </c>
      <c r="J6156">
        <v>2</v>
      </c>
      <c r="L6156">
        <v>23120240</v>
      </c>
      <c r="P6156" s="29" t="str">
        <f t="shared" si="253"/>
        <v>NULL</v>
      </c>
    </row>
    <row r="6157" spans="1:16" hidden="1" x14ac:dyDescent="0.25">
      <c r="A6157">
        <v>193158536</v>
      </c>
      <c r="B6157">
        <v>803401</v>
      </c>
      <c r="C6157" t="s">
        <v>318</v>
      </c>
      <c r="D6157">
        <v>2021661</v>
      </c>
      <c r="E6157" t="s">
        <v>305</v>
      </c>
      <c r="F6157" t="s">
        <v>214</v>
      </c>
      <c r="G6157" t="s">
        <v>215</v>
      </c>
      <c r="H6157">
        <v>1</v>
      </c>
      <c r="I6157">
        <v>2019</v>
      </c>
      <c r="J6157">
        <v>2</v>
      </c>
      <c r="L6157">
        <v>23129798</v>
      </c>
      <c r="P6157" s="29" t="str">
        <f t="shared" si="253"/>
        <v>NULL</v>
      </c>
    </row>
    <row r="6158" spans="1:16" hidden="1" x14ac:dyDescent="0.25">
      <c r="A6158">
        <v>193158536</v>
      </c>
      <c r="B6158">
        <v>803401</v>
      </c>
      <c r="C6158" t="s">
        <v>318</v>
      </c>
      <c r="D6158">
        <v>2019274</v>
      </c>
      <c r="E6158" t="s">
        <v>247</v>
      </c>
      <c r="F6158" t="s">
        <v>214</v>
      </c>
      <c r="G6158" t="s">
        <v>215</v>
      </c>
      <c r="H6158">
        <v>1</v>
      </c>
      <c r="I6158">
        <v>2019</v>
      </c>
      <c r="J6158">
        <v>2</v>
      </c>
      <c r="L6158">
        <v>23129403</v>
      </c>
      <c r="P6158" s="29" t="str">
        <f t="shared" si="253"/>
        <v>NULL</v>
      </c>
    </row>
    <row r="6159" spans="1:16" hidden="1" x14ac:dyDescent="0.25">
      <c r="A6159">
        <v>193158536</v>
      </c>
      <c r="B6159">
        <v>803401</v>
      </c>
      <c r="C6159" t="s">
        <v>318</v>
      </c>
      <c r="D6159">
        <v>2021723</v>
      </c>
      <c r="E6159" t="s">
        <v>299</v>
      </c>
      <c r="F6159" t="s">
        <v>214</v>
      </c>
      <c r="G6159" t="s">
        <v>215</v>
      </c>
      <c r="H6159">
        <v>1</v>
      </c>
      <c r="I6159">
        <v>2019</v>
      </c>
      <c r="J6159">
        <v>2</v>
      </c>
      <c r="L6159">
        <v>23129792</v>
      </c>
      <c r="P6159" s="29" t="str">
        <f t="shared" si="253"/>
        <v>NULL</v>
      </c>
    </row>
    <row r="6160" spans="1:16" hidden="1" x14ac:dyDescent="0.25">
      <c r="A6160">
        <v>193158536</v>
      </c>
      <c r="B6160">
        <v>803401</v>
      </c>
      <c r="C6160" t="s">
        <v>318</v>
      </c>
      <c r="D6160">
        <v>2004586</v>
      </c>
      <c r="E6160" t="s">
        <v>325</v>
      </c>
      <c r="F6160" t="s">
        <v>214</v>
      </c>
      <c r="G6160" t="s">
        <v>215</v>
      </c>
      <c r="H6160">
        <v>1</v>
      </c>
      <c r="I6160">
        <v>2019</v>
      </c>
      <c r="J6160">
        <v>2</v>
      </c>
      <c r="L6160">
        <v>23130408</v>
      </c>
      <c r="P6160" s="29" t="str">
        <f t="shared" si="253"/>
        <v>NULL</v>
      </c>
    </row>
    <row r="6161" spans="1:16" hidden="1" x14ac:dyDescent="0.25">
      <c r="A6161">
        <v>193211852</v>
      </c>
      <c r="B6161">
        <v>803401</v>
      </c>
      <c r="C6161" t="s">
        <v>318</v>
      </c>
      <c r="D6161">
        <v>2004098</v>
      </c>
      <c r="E6161" t="s">
        <v>213</v>
      </c>
      <c r="F6161" t="s">
        <v>214</v>
      </c>
      <c r="G6161" t="s">
        <v>215</v>
      </c>
      <c r="H6161">
        <v>2</v>
      </c>
      <c r="I6161">
        <v>2015</v>
      </c>
      <c r="J6161">
        <v>1</v>
      </c>
      <c r="L6161">
        <v>23066601</v>
      </c>
      <c r="M6161">
        <v>6.3</v>
      </c>
      <c r="P6161" s="29">
        <f t="shared" ref="P6161:P6187" si="254">IF(AND(ISNUMBER(M6161),H6161&lt;&gt;4,N6161&lt;&gt;"X"),(M6161-1)/6,IF(H6161=4,"DRP",IF(AND(H6161=3,M6161="NA"),"BAD",IF(AND(H6161=2),"CVL",IF(AND(H6161=1,ISBLANK(M6161)),"NULL","UNK")))))</f>
        <v>0.8833333333333333</v>
      </c>
    </row>
    <row r="6162" spans="1:16" hidden="1" x14ac:dyDescent="0.25">
      <c r="A6162">
        <v>193211852</v>
      </c>
      <c r="B6162">
        <v>803401</v>
      </c>
      <c r="C6162" t="s">
        <v>318</v>
      </c>
      <c r="D6162">
        <v>2021754</v>
      </c>
      <c r="E6162" t="s">
        <v>216</v>
      </c>
      <c r="F6162" t="s">
        <v>214</v>
      </c>
      <c r="G6162" t="s">
        <v>215</v>
      </c>
      <c r="H6162">
        <v>3</v>
      </c>
      <c r="I6162">
        <v>2015</v>
      </c>
      <c r="J6162">
        <v>1</v>
      </c>
      <c r="L6162">
        <v>23066446</v>
      </c>
      <c r="M6162">
        <v>2.2999999999999998</v>
      </c>
      <c r="P6162" s="29">
        <f t="shared" si="254"/>
        <v>0.21666666666666665</v>
      </c>
    </row>
    <row r="6163" spans="1:16" hidden="1" x14ac:dyDescent="0.25">
      <c r="A6163">
        <v>193211852</v>
      </c>
      <c r="B6163">
        <v>803401</v>
      </c>
      <c r="C6163" t="s">
        <v>318</v>
      </c>
      <c r="D6163">
        <v>2005099</v>
      </c>
      <c r="E6163" t="s">
        <v>217</v>
      </c>
      <c r="F6163" t="s">
        <v>214</v>
      </c>
      <c r="G6163" t="s">
        <v>215</v>
      </c>
      <c r="H6163">
        <v>3</v>
      </c>
      <c r="I6163">
        <v>2015</v>
      </c>
      <c r="J6163">
        <v>1</v>
      </c>
      <c r="L6163">
        <v>23066430</v>
      </c>
      <c r="M6163">
        <v>1.4</v>
      </c>
      <c r="P6163" s="29">
        <f t="shared" si="254"/>
        <v>6.6666666666666652E-2</v>
      </c>
    </row>
    <row r="6164" spans="1:16" hidden="1" x14ac:dyDescent="0.25">
      <c r="A6164">
        <v>193211852</v>
      </c>
      <c r="B6164">
        <v>803401</v>
      </c>
      <c r="C6164" t="s">
        <v>318</v>
      </c>
      <c r="D6164">
        <v>2005102</v>
      </c>
      <c r="E6164" t="s">
        <v>218</v>
      </c>
      <c r="F6164" t="s">
        <v>214</v>
      </c>
      <c r="G6164" t="s">
        <v>215</v>
      </c>
      <c r="H6164">
        <v>3</v>
      </c>
      <c r="I6164">
        <v>2015</v>
      </c>
      <c r="J6164">
        <v>1</v>
      </c>
      <c r="L6164">
        <v>23066489</v>
      </c>
      <c r="M6164" t="s">
        <v>221</v>
      </c>
      <c r="P6164" s="29" t="str">
        <f t="shared" si="254"/>
        <v>BAD</v>
      </c>
    </row>
    <row r="6165" spans="1:16" hidden="1" x14ac:dyDescent="0.25">
      <c r="A6165">
        <v>193211852</v>
      </c>
      <c r="B6165">
        <v>803401</v>
      </c>
      <c r="C6165" t="s">
        <v>318</v>
      </c>
      <c r="D6165">
        <v>2021600</v>
      </c>
      <c r="E6165" t="s">
        <v>219</v>
      </c>
      <c r="F6165" t="s">
        <v>214</v>
      </c>
      <c r="G6165" t="s">
        <v>215</v>
      </c>
      <c r="H6165">
        <v>3</v>
      </c>
      <c r="I6165">
        <v>2015</v>
      </c>
      <c r="J6165">
        <v>1</v>
      </c>
      <c r="L6165">
        <v>23066439</v>
      </c>
      <c r="M6165">
        <v>2.4</v>
      </c>
      <c r="P6165" s="29">
        <f t="shared" si="254"/>
        <v>0.23333333333333331</v>
      </c>
    </row>
    <row r="6166" spans="1:16" hidden="1" x14ac:dyDescent="0.25">
      <c r="A6166">
        <v>193211852</v>
      </c>
      <c r="B6166">
        <v>803401</v>
      </c>
      <c r="C6166" t="s">
        <v>318</v>
      </c>
      <c r="D6166">
        <v>2005118</v>
      </c>
      <c r="E6166" t="s">
        <v>223</v>
      </c>
      <c r="F6166" t="s">
        <v>214</v>
      </c>
      <c r="G6166" t="s">
        <v>215</v>
      </c>
      <c r="H6166">
        <v>3</v>
      </c>
      <c r="I6166">
        <v>2015</v>
      </c>
      <c r="J6166">
        <v>1</v>
      </c>
      <c r="L6166">
        <v>23067520</v>
      </c>
      <c r="M6166">
        <v>2.6</v>
      </c>
      <c r="P6166" s="29">
        <f t="shared" si="254"/>
        <v>0.26666666666666666</v>
      </c>
    </row>
    <row r="6167" spans="1:16" hidden="1" x14ac:dyDescent="0.25">
      <c r="A6167">
        <v>193211852</v>
      </c>
      <c r="B6167">
        <v>803401</v>
      </c>
      <c r="C6167" t="s">
        <v>318</v>
      </c>
      <c r="D6167">
        <v>2004112</v>
      </c>
      <c r="E6167" t="s">
        <v>244</v>
      </c>
      <c r="F6167" t="s">
        <v>214</v>
      </c>
      <c r="G6167" t="s">
        <v>215</v>
      </c>
      <c r="H6167">
        <v>4</v>
      </c>
      <c r="I6167">
        <v>2015</v>
      </c>
      <c r="J6167">
        <v>2</v>
      </c>
      <c r="L6167">
        <v>23073233</v>
      </c>
      <c r="P6167" s="29" t="str">
        <f t="shared" si="254"/>
        <v>DRP</v>
      </c>
    </row>
    <row r="6168" spans="1:16" hidden="1" x14ac:dyDescent="0.25">
      <c r="A6168">
        <v>193211852</v>
      </c>
      <c r="B6168">
        <v>803401</v>
      </c>
      <c r="C6168" t="s">
        <v>318</v>
      </c>
      <c r="D6168">
        <v>2004116</v>
      </c>
      <c r="E6168" t="s">
        <v>229</v>
      </c>
      <c r="F6168" t="s">
        <v>214</v>
      </c>
      <c r="G6168" t="s">
        <v>215</v>
      </c>
      <c r="H6168">
        <v>4</v>
      </c>
      <c r="I6168">
        <v>2015</v>
      </c>
      <c r="J6168">
        <v>2</v>
      </c>
      <c r="L6168">
        <v>23073304</v>
      </c>
      <c r="P6168" s="29" t="str">
        <f t="shared" si="254"/>
        <v>DRP</v>
      </c>
    </row>
    <row r="6169" spans="1:16" hidden="1" x14ac:dyDescent="0.25">
      <c r="A6169">
        <v>193211852</v>
      </c>
      <c r="B6169">
        <v>803401</v>
      </c>
      <c r="C6169" t="s">
        <v>318</v>
      </c>
      <c r="D6169">
        <v>2005117</v>
      </c>
      <c r="E6169" t="s">
        <v>220</v>
      </c>
      <c r="F6169" t="s">
        <v>214</v>
      </c>
      <c r="G6169" t="s">
        <v>215</v>
      </c>
      <c r="H6169">
        <v>4</v>
      </c>
      <c r="I6169">
        <v>2015</v>
      </c>
      <c r="J6169">
        <v>2</v>
      </c>
      <c r="L6169">
        <v>23070393</v>
      </c>
      <c r="P6169" s="29" t="str">
        <f t="shared" si="254"/>
        <v>DRP</v>
      </c>
    </row>
    <row r="6170" spans="1:16" hidden="1" x14ac:dyDescent="0.25">
      <c r="A6170">
        <v>193211852</v>
      </c>
      <c r="B6170">
        <v>803401</v>
      </c>
      <c r="C6170" t="s">
        <v>318</v>
      </c>
      <c r="D6170">
        <v>2005099</v>
      </c>
      <c r="E6170" t="s">
        <v>217</v>
      </c>
      <c r="F6170" t="s">
        <v>214</v>
      </c>
      <c r="G6170" t="s">
        <v>215</v>
      </c>
      <c r="H6170">
        <v>4</v>
      </c>
      <c r="I6170">
        <v>2015</v>
      </c>
      <c r="J6170">
        <v>2</v>
      </c>
      <c r="L6170">
        <v>23071928</v>
      </c>
      <c r="P6170" s="29" t="str">
        <f t="shared" si="254"/>
        <v>DRP</v>
      </c>
    </row>
    <row r="6171" spans="1:16" hidden="1" x14ac:dyDescent="0.25">
      <c r="A6171">
        <v>193211852</v>
      </c>
      <c r="B6171">
        <v>803401</v>
      </c>
      <c r="C6171" t="s">
        <v>318</v>
      </c>
      <c r="D6171">
        <v>2005102</v>
      </c>
      <c r="E6171" t="s">
        <v>218</v>
      </c>
      <c r="F6171" t="s">
        <v>214</v>
      </c>
      <c r="G6171" t="s">
        <v>215</v>
      </c>
      <c r="H6171">
        <v>4</v>
      </c>
      <c r="I6171">
        <v>2015</v>
      </c>
      <c r="J6171">
        <v>2</v>
      </c>
      <c r="L6171">
        <v>23071946</v>
      </c>
      <c r="P6171" s="29" t="str">
        <f t="shared" si="254"/>
        <v>DRP</v>
      </c>
    </row>
    <row r="6172" spans="1:16" hidden="1" x14ac:dyDescent="0.25">
      <c r="A6172">
        <v>193211852</v>
      </c>
      <c r="B6172">
        <v>803401</v>
      </c>
      <c r="C6172" t="s">
        <v>318</v>
      </c>
      <c r="D6172">
        <v>2005118</v>
      </c>
      <c r="E6172" t="s">
        <v>223</v>
      </c>
      <c r="F6172" t="s">
        <v>214</v>
      </c>
      <c r="G6172" t="s">
        <v>215</v>
      </c>
      <c r="H6172">
        <v>4</v>
      </c>
      <c r="I6172">
        <v>2015</v>
      </c>
      <c r="J6172">
        <v>2</v>
      </c>
      <c r="L6172">
        <v>23071573</v>
      </c>
      <c r="P6172" s="29" t="str">
        <f t="shared" si="254"/>
        <v>DRP</v>
      </c>
    </row>
    <row r="6173" spans="1:16" hidden="1" x14ac:dyDescent="0.25">
      <c r="A6173">
        <v>193211852</v>
      </c>
      <c r="B6173">
        <v>803401</v>
      </c>
      <c r="C6173" t="s">
        <v>318</v>
      </c>
      <c r="D6173">
        <v>2021600</v>
      </c>
      <c r="E6173" t="s">
        <v>219</v>
      </c>
      <c r="F6173" t="s">
        <v>214</v>
      </c>
      <c r="G6173" t="s">
        <v>215</v>
      </c>
      <c r="H6173">
        <v>4</v>
      </c>
      <c r="I6173">
        <v>2015</v>
      </c>
      <c r="J6173">
        <v>2</v>
      </c>
      <c r="L6173">
        <v>23071942</v>
      </c>
      <c r="M6173">
        <v>1.1000000000000001</v>
      </c>
      <c r="P6173" s="29" t="str">
        <f t="shared" si="254"/>
        <v>DRP</v>
      </c>
    </row>
    <row r="6174" spans="1:16" hidden="1" x14ac:dyDescent="0.25">
      <c r="A6174">
        <v>193211852</v>
      </c>
      <c r="B6174">
        <v>803401</v>
      </c>
      <c r="C6174" t="s">
        <v>318</v>
      </c>
      <c r="D6174">
        <v>2021754</v>
      </c>
      <c r="E6174" t="s">
        <v>216</v>
      </c>
      <c r="F6174" t="s">
        <v>214</v>
      </c>
      <c r="G6174" t="s">
        <v>215</v>
      </c>
      <c r="H6174">
        <v>4</v>
      </c>
      <c r="I6174">
        <v>2015</v>
      </c>
      <c r="J6174">
        <v>2</v>
      </c>
      <c r="L6174">
        <v>23074133</v>
      </c>
      <c r="P6174" s="29" t="str">
        <f t="shared" si="254"/>
        <v>DRP</v>
      </c>
    </row>
    <row r="6175" spans="1:16" hidden="1" x14ac:dyDescent="0.25">
      <c r="A6175">
        <v>193213057</v>
      </c>
      <c r="B6175">
        <v>803401</v>
      </c>
      <c r="C6175" t="s">
        <v>318</v>
      </c>
      <c r="D6175">
        <v>2005118</v>
      </c>
      <c r="E6175" t="s">
        <v>223</v>
      </c>
      <c r="F6175" t="s">
        <v>214</v>
      </c>
      <c r="G6175" t="s">
        <v>215</v>
      </c>
      <c r="H6175">
        <v>3</v>
      </c>
      <c r="I6175">
        <v>2015</v>
      </c>
      <c r="J6175">
        <v>1</v>
      </c>
      <c r="L6175">
        <v>23066498</v>
      </c>
      <c r="M6175">
        <v>3.7</v>
      </c>
      <c r="P6175" s="29">
        <f t="shared" si="254"/>
        <v>0.45</v>
      </c>
    </row>
    <row r="6176" spans="1:16" hidden="1" x14ac:dyDescent="0.25">
      <c r="A6176">
        <v>193213057</v>
      </c>
      <c r="B6176">
        <v>803401</v>
      </c>
      <c r="C6176" t="s">
        <v>318</v>
      </c>
      <c r="D6176">
        <v>2021600</v>
      </c>
      <c r="E6176" t="s">
        <v>219</v>
      </c>
      <c r="F6176" t="s">
        <v>214</v>
      </c>
      <c r="G6176" t="s">
        <v>215</v>
      </c>
      <c r="H6176">
        <v>3</v>
      </c>
      <c r="I6176">
        <v>2015</v>
      </c>
      <c r="J6176">
        <v>1</v>
      </c>
      <c r="L6176">
        <v>23066439</v>
      </c>
      <c r="M6176">
        <v>3.7</v>
      </c>
      <c r="P6176" s="29">
        <f t="shared" si="254"/>
        <v>0.45</v>
      </c>
    </row>
    <row r="6177" spans="1:16" hidden="1" x14ac:dyDescent="0.25">
      <c r="A6177">
        <v>193213057</v>
      </c>
      <c r="B6177">
        <v>803401</v>
      </c>
      <c r="C6177" t="s">
        <v>318</v>
      </c>
      <c r="D6177">
        <v>2005099</v>
      </c>
      <c r="E6177" t="s">
        <v>217</v>
      </c>
      <c r="F6177" t="s">
        <v>214</v>
      </c>
      <c r="G6177" t="s">
        <v>215</v>
      </c>
      <c r="H6177">
        <v>2</v>
      </c>
      <c r="I6177">
        <v>2015</v>
      </c>
      <c r="J6177">
        <v>1</v>
      </c>
      <c r="L6177">
        <v>23066430</v>
      </c>
      <c r="M6177">
        <v>4.2</v>
      </c>
      <c r="P6177" s="29">
        <f t="shared" si="254"/>
        <v>0.53333333333333333</v>
      </c>
    </row>
    <row r="6178" spans="1:16" hidden="1" x14ac:dyDescent="0.25">
      <c r="A6178">
        <v>193213057</v>
      </c>
      <c r="B6178">
        <v>803401</v>
      </c>
      <c r="C6178" t="s">
        <v>318</v>
      </c>
      <c r="D6178">
        <v>2021754</v>
      </c>
      <c r="E6178" t="s">
        <v>216</v>
      </c>
      <c r="F6178" t="s">
        <v>214</v>
      </c>
      <c r="G6178" t="s">
        <v>215</v>
      </c>
      <c r="H6178">
        <v>3</v>
      </c>
      <c r="I6178">
        <v>2015</v>
      </c>
      <c r="J6178">
        <v>1</v>
      </c>
      <c r="L6178">
        <v>23066478</v>
      </c>
      <c r="M6178">
        <v>2.9</v>
      </c>
      <c r="P6178" s="29">
        <f t="shared" si="254"/>
        <v>0.31666666666666665</v>
      </c>
    </row>
    <row r="6179" spans="1:16" hidden="1" x14ac:dyDescent="0.25">
      <c r="A6179">
        <v>193213057</v>
      </c>
      <c r="B6179">
        <v>803401</v>
      </c>
      <c r="C6179" t="s">
        <v>318</v>
      </c>
      <c r="D6179">
        <v>2005102</v>
      </c>
      <c r="E6179" t="s">
        <v>218</v>
      </c>
      <c r="F6179" t="s">
        <v>214</v>
      </c>
      <c r="G6179" t="s">
        <v>215</v>
      </c>
      <c r="H6179">
        <v>3</v>
      </c>
      <c r="I6179">
        <v>2015</v>
      </c>
      <c r="J6179">
        <v>1</v>
      </c>
      <c r="L6179">
        <v>23066492</v>
      </c>
      <c r="M6179">
        <v>3.4</v>
      </c>
      <c r="P6179" s="29">
        <f t="shared" si="254"/>
        <v>0.39999999999999997</v>
      </c>
    </row>
    <row r="6180" spans="1:16" hidden="1" x14ac:dyDescent="0.25">
      <c r="A6180">
        <v>193213057</v>
      </c>
      <c r="B6180">
        <v>803401</v>
      </c>
      <c r="C6180" t="s">
        <v>318</v>
      </c>
      <c r="D6180">
        <v>2004098</v>
      </c>
      <c r="E6180" t="s">
        <v>213</v>
      </c>
      <c r="F6180" t="s">
        <v>214</v>
      </c>
      <c r="G6180" t="s">
        <v>215</v>
      </c>
      <c r="H6180">
        <v>2</v>
      </c>
      <c r="I6180">
        <v>2015</v>
      </c>
      <c r="J6180">
        <v>1</v>
      </c>
      <c r="L6180">
        <v>23066524</v>
      </c>
      <c r="M6180">
        <v>5.7</v>
      </c>
      <c r="P6180" s="29">
        <f t="shared" si="254"/>
        <v>0.78333333333333333</v>
      </c>
    </row>
    <row r="6181" spans="1:16" hidden="1" x14ac:dyDescent="0.25">
      <c r="A6181">
        <v>193213057</v>
      </c>
      <c r="B6181">
        <v>803401</v>
      </c>
      <c r="C6181" t="s">
        <v>318</v>
      </c>
      <c r="D6181">
        <v>2021600</v>
      </c>
      <c r="E6181" t="s">
        <v>219</v>
      </c>
      <c r="F6181" t="s">
        <v>214</v>
      </c>
      <c r="G6181" t="s">
        <v>215</v>
      </c>
      <c r="H6181">
        <v>2</v>
      </c>
      <c r="I6181">
        <v>2015</v>
      </c>
      <c r="J6181">
        <v>2</v>
      </c>
      <c r="L6181">
        <v>23071942</v>
      </c>
      <c r="M6181">
        <v>4.2</v>
      </c>
      <c r="P6181" s="29">
        <f t="shared" si="254"/>
        <v>0.53333333333333333</v>
      </c>
    </row>
    <row r="6182" spans="1:16" hidden="1" x14ac:dyDescent="0.25">
      <c r="A6182">
        <v>193213057</v>
      </c>
      <c r="B6182">
        <v>803401</v>
      </c>
      <c r="C6182" t="s">
        <v>318</v>
      </c>
      <c r="D6182">
        <v>2021754</v>
      </c>
      <c r="E6182" t="s">
        <v>216</v>
      </c>
      <c r="F6182" t="s">
        <v>214</v>
      </c>
      <c r="G6182" t="s">
        <v>215</v>
      </c>
      <c r="H6182">
        <v>2</v>
      </c>
      <c r="I6182">
        <v>2015</v>
      </c>
      <c r="J6182">
        <v>2</v>
      </c>
      <c r="L6182">
        <v>23074140</v>
      </c>
      <c r="M6182">
        <v>5.3</v>
      </c>
      <c r="P6182" s="29">
        <f t="shared" si="254"/>
        <v>0.71666666666666667</v>
      </c>
    </row>
    <row r="6183" spans="1:16" hidden="1" x14ac:dyDescent="0.25">
      <c r="A6183">
        <v>193213057</v>
      </c>
      <c r="B6183">
        <v>803401</v>
      </c>
      <c r="C6183" t="s">
        <v>318</v>
      </c>
      <c r="D6183">
        <v>2005118</v>
      </c>
      <c r="E6183" t="s">
        <v>223</v>
      </c>
      <c r="F6183" t="s">
        <v>214</v>
      </c>
      <c r="G6183" t="s">
        <v>215</v>
      </c>
      <c r="H6183">
        <v>2</v>
      </c>
      <c r="I6183">
        <v>2015</v>
      </c>
      <c r="J6183">
        <v>2</v>
      </c>
      <c r="L6183">
        <v>23071573</v>
      </c>
      <c r="M6183">
        <v>4.3</v>
      </c>
      <c r="P6183" s="29">
        <f t="shared" si="254"/>
        <v>0.54999999999999993</v>
      </c>
    </row>
    <row r="6184" spans="1:16" hidden="1" x14ac:dyDescent="0.25">
      <c r="A6184">
        <v>193213057</v>
      </c>
      <c r="B6184">
        <v>803401</v>
      </c>
      <c r="C6184" t="s">
        <v>318</v>
      </c>
      <c r="D6184">
        <v>2005102</v>
      </c>
      <c r="E6184" t="s">
        <v>218</v>
      </c>
      <c r="F6184" t="s">
        <v>214</v>
      </c>
      <c r="G6184" t="s">
        <v>215</v>
      </c>
      <c r="H6184">
        <v>2</v>
      </c>
      <c r="I6184">
        <v>2015</v>
      </c>
      <c r="J6184">
        <v>2</v>
      </c>
      <c r="L6184">
        <v>23071946</v>
      </c>
      <c r="M6184">
        <v>4.5</v>
      </c>
      <c r="P6184" s="29">
        <f t="shared" si="254"/>
        <v>0.58333333333333337</v>
      </c>
    </row>
    <row r="6185" spans="1:16" hidden="1" x14ac:dyDescent="0.25">
      <c r="A6185">
        <v>193213057</v>
      </c>
      <c r="B6185">
        <v>803401</v>
      </c>
      <c r="C6185" t="s">
        <v>318</v>
      </c>
      <c r="D6185">
        <v>2005117</v>
      </c>
      <c r="E6185" t="s">
        <v>220</v>
      </c>
      <c r="F6185" t="s">
        <v>214</v>
      </c>
      <c r="G6185" t="s">
        <v>215</v>
      </c>
      <c r="H6185">
        <v>2</v>
      </c>
      <c r="I6185">
        <v>2015</v>
      </c>
      <c r="J6185">
        <v>2</v>
      </c>
      <c r="L6185">
        <v>23070458</v>
      </c>
      <c r="M6185">
        <v>4.2</v>
      </c>
      <c r="P6185" s="29">
        <f t="shared" si="254"/>
        <v>0.53333333333333333</v>
      </c>
    </row>
    <row r="6186" spans="1:16" hidden="1" x14ac:dyDescent="0.25">
      <c r="A6186">
        <v>193213057</v>
      </c>
      <c r="B6186">
        <v>803401</v>
      </c>
      <c r="C6186" t="s">
        <v>318</v>
      </c>
      <c r="D6186">
        <v>2021580</v>
      </c>
      <c r="E6186" t="s">
        <v>241</v>
      </c>
      <c r="F6186" t="s">
        <v>214</v>
      </c>
      <c r="G6186" t="s">
        <v>215</v>
      </c>
      <c r="H6186">
        <v>3</v>
      </c>
      <c r="I6186">
        <v>2015</v>
      </c>
      <c r="J6186">
        <v>2</v>
      </c>
      <c r="L6186">
        <v>23074971</v>
      </c>
      <c r="M6186">
        <v>3.3</v>
      </c>
      <c r="P6186" s="29">
        <f t="shared" si="254"/>
        <v>0.3833333333333333</v>
      </c>
    </row>
    <row r="6187" spans="1:16" hidden="1" x14ac:dyDescent="0.25">
      <c r="A6187">
        <v>193213057</v>
      </c>
      <c r="B6187">
        <v>803401</v>
      </c>
      <c r="C6187" t="s">
        <v>318</v>
      </c>
      <c r="D6187">
        <v>2004112</v>
      </c>
      <c r="E6187" t="s">
        <v>244</v>
      </c>
      <c r="F6187" t="s">
        <v>214</v>
      </c>
      <c r="G6187" t="s">
        <v>215</v>
      </c>
      <c r="H6187">
        <v>2</v>
      </c>
      <c r="I6187">
        <v>2015</v>
      </c>
      <c r="J6187">
        <v>2</v>
      </c>
      <c r="L6187">
        <v>23073230</v>
      </c>
      <c r="M6187">
        <v>4.8</v>
      </c>
      <c r="P6187" s="29">
        <f t="shared" si="254"/>
        <v>0.6333333333333333</v>
      </c>
    </row>
    <row r="6188" spans="1:16" hidden="1" x14ac:dyDescent="0.25">
      <c r="A6188">
        <v>193213057</v>
      </c>
      <c r="B6188">
        <v>803401</v>
      </c>
      <c r="C6188" t="s">
        <v>318</v>
      </c>
      <c r="D6188">
        <v>2004116</v>
      </c>
      <c r="E6188" t="s">
        <v>229</v>
      </c>
      <c r="F6188" t="s">
        <v>214</v>
      </c>
      <c r="G6188" t="s">
        <v>215</v>
      </c>
      <c r="H6188">
        <v>2</v>
      </c>
      <c r="I6188">
        <v>2016</v>
      </c>
      <c r="J6188">
        <v>1</v>
      </c>
      <c r="L6188">
        <v>23078178</v>
      </c>
      <c r="M6188">
        <v>5.0999999999999996</v>
      </c>
      <c r="P6188" s="29">
        <f t="shared" ref="P6188:P6219" si="255">IF(AND(ISNUMBER(M6188),H6188&lt;&gt;4),(M6188-1)/6,IF(H6188=4,"DRP",IF(AND(H6188=3,M6188="NA"),"BAD",IF(AND(H6188=2),"CVL",IF(AND(H6188=1,ISBLANK(M6188)),"NULL","UNK")))))</f>
        <v>0.68333333333333324</v>
      </c>
    </row>
    <row r="6189" spans="1:16" hidden="1" x14ac:dyDescent="0.25">
      <c r="A6189">
        <v>193213057</v>
      </c>
      <c r="B6189">
        <v>803401</v>
      </c>
      <c r="C6189" t="s">
        <v>318</v>
      </c>
      <c r="D6189">
        <v>2004099</v>
      </c>
      <c r="E6189" t="s">
        <v>245</v>
      </c>
      <c r="F6189" t="s">
        <v>214</v>
      </c>
      <c r="G6189" t="s">
        <v>215</v>
      </c>
      <c r="H6189">
        <v>2</v>
      </c>
      <c r="I6189">
        <v>2016</v>
      </c>
      <c r="J6189">
        <v>1</v>
      </c>
      <c r="L6189">
        <v>23073318</v>
      </c>
      <c r="M6189">
        <v>5.3</v>
      </c>
      <c r="P6189" s="29">
        <f t="shared" si="255"/>
        <v>0.71666666666666667</v>
      </c>
    </row>
    <row r="6190" spans="1:16" hidden="1" x14ac:dyDescent="0.25">
      <c r="A6190">
        <v>193213057</v>
      </c>
      <c r="B6190">
        <v>803401</v>
      </c>
      <c r="C6190" t="s">
        <v>318</v>
      </c>
      <c r="D6190">
        <v>2021602</v>
      </c>
      <c r="E6190" t="s">
        <v>242</v>
      </c>
      <c r="F6190" t="s">
        <v>214</v>
      </c>
      <c r="G6190" t="s">
        <v>215</v>
      </c>
      <c r="H6190">
        <v>2</v>
      </c>
      <c r="I6190">
        <v>2016</v>
      </c>
      <c r="J6190">
        <v>1</v>
      </c>
      <c r="L6190">
        <v>23081144</v>
      </c>
      <c r="M6190">
        <v>4.4000000000000004</v>
      </c>
      <c r="P6190" s="29">
        <f t="shared" si="255"/>
        <v>0.56666666666666676</v>
      </c>
    </row>
    <row r="6191" spans="1:16" hidden="1" x14ac:dyDescent="0.25">
      <c r="A6191">
        <v>193213057</v>
      </c>
      <c r="B6191">
        <v>803401</v>
      </c>
      <c r="C6191" t="s">
        <v>318</v>
      </c>
      <c r="D6191">
        <v>2021763</v>
      </c>
      <c r="E6191" t="s">
        <v>298</v>
      </c>
      <c r="F6191" t="s">
        <v>214</v>
      </c>
      <c r="G6191" t="s">
        <v>215</v>
      </c>
      <c r="H6191">
        <v>2</v>
      </c>
      <c r="I6191">
        <v>2016</v>
      </c>
      <c r="J6191">
        <v>1</v>
      </c>
      <c r="L6191">
        <v>23081191</v>
      </c>
      <c r="M6191">
        <v>5.4</v>
      </c>
      <c r="P6191" s="29">
        <f t="shared" si="255"/>
        <v>0.73333333333333339</v>
      </c>
    </row>
    <row r="6192" spans="1:16" hidden="1" x14ac:dyDescent="0.25">
      <c r="A6192">
        <v>193213057</v>
      </c>
      <c r="B6192">
        <v>803401</v>
      </c>
      <c r="C6192" t="s">
        <v>318</v>
      </c>
      <c r="D6192">
        <v>2021756</v>
      </c>
      <c r="E6192" t="s">
        <v>253</v>
      </c>
      <c r="F6192" t="s">
        <v>214</v>
      </c>
      <c r="G6192" t="s">
        <v>215</v>
      </c>
      <c r="H6192">
        <v>2</v>
      </c>
      <c r="I6192">
        <v>2016</v>
      </c>
      <c r="J6192">
        <v>1</v>
      </c>
      <c r="L6192">
        <v>23081185</v>
      </c>
      <c r="M6192">
        <v>4.2</v>
      </c>
      <c r="P6192" s="29">
        <f t="shared" si="255"/>
        <v>0.53333333333333333</v>
      </c>
    </row>
    <row r="6193" spans="1:16" hidden="1" x14ac:dyDescent="0.25">
      <c r="A6193">
        <v>193213057</v>
      </c>
      <c r="B6193">
        <v>803401</v>
      </c>
      <c r="C6193" t="s">
        <v>318</v>
      </c>
      <c r="D6193">
        <v>2021580</v>
      </c>
      <c r="E6193" t="s">
        <v>241</v>
      </c>
      <c r="F6193" t="s">
        <v>214</v>
      </c>
      <c r="G6193" t="s">
        <v>215</v>
      </c>
      <c r="H6193">
        <v>2</v>
      </c>
      <c r="I6193">
        <v>2016</v>
      </c>
      <c r="J6193">
        <v>1</v>
      </c>
      <c r="L6193">
        <v>23081157</v>
      </c>
      <c r="M6193">
        <v>4.2</v>
      </c>
      <c r="P6193" s="29">
        <f t="shared" si="255"/>
        <v>0.53333333333333333</v>
      </c>
    </row>
    <row r="6194" spans="1:16" hidden="1" x14ac:dyDescent="0.25">
      <c r="A6194">
        <v>193213057</v>
      </c>
      <c r="B6194">
        <v>803401</v>
      </c>
      <c r="C6194" t="s">
        <v>318</v>
      </c>
      <c r="D6194">
        <v>2005120</v>
      </c>
      <c r="E6194" t="s">
        <v>293</v>
      </c>
      <c r="F6194" t="s">
        <v>214</v>
      </c>
      <c r="G6194" t="s">
        <v>215</v>
      </c>
      <c r="H6194">
        <v>2</v>
      </c>
      <c r="I6194">
        <v>2016</v>
      </c>
      <c r="J6194">
        <v>2</v>
      </c>
      <c r="L6194">
        <v>23086516</v>
      </c>
      <c r="M6194">
        <v>5.0999999999999996</v>
      </c>
      <c r="P6194" s="29">
        <f t="shared" si="255"/>
        <v>0.68333333333333324</v>
      </c>
    </row>
    <row r="6195" spans="1:16" hidden="1" x14ac:dyDescent="0.25">
      <c r="A6195">
        <v>193213057</v>
      </c>
      <c r="B6195">
        <v>803401</v>
      </c>
      <c r="C6195" t="s">
        <v>318</v>
      </c>
      <c r="D6195">
        <v>2005131</v>
      </c>
      <c r="E6195" t="s">
        <v>228</v>
      </c>
      <c r="F6195" t="s">
        <v>214</v>
      </c>
      <c r="G6195" t="s">
        <v>215</v>
      </c>
      <c r="H6195">
        <v>2</v>
      </c>
      <c r="I6195">
        <v>2016</v>
      </c>
      <c r="J6195">
        <v>2</v>
      </c>
      <c r="L6195">
        <v>23086518</v>
      </c>
      <c r="M6195">
        <v>5.6</v>
      </c>
      <c r="P6195" s="29">
        <f t="shared" si="255"/>
        <v>0.76666666666666661</v>
      </c>
    </row>
    <row r="6196" spans="1:16" hidden="1" x14ac:dyDescent="0.25">
      <c r="A6196">
        <v>193213057</v>
      </c>
      <c r="B6196">
        <v>803401</v>
      </c>
      <c r="C6196" t="s">
        <v>318</v>
      </c>
      <c r="D6196">
        <v>2021781</v>
      </c>
      <c r="E6196" t="s">
        <v>235</v>
      </c>
      <c r="F6196" t="s">
        <v>214</v>
      </c>
      <c r="G6196" t="s">
        <v>215</v>
      </c>
      <c r="H6196">
        <v>2</v>
      </c>
      <c r="I6196">
        <v>2016</v>
      </c>
      <c r="J6196">
        <v>2</v>
      </c>
      <c r="L6196">
        <v>23086901</v>
      </c>
      <c r="M6196">
        <v>4.7</v>
      </c>
      <c r="P6196" s="29">
        <f t="shared" si="255"/>
        <v>0.6166666666666667</v>
      </c>
    </row>
    <row r="6197" spans="1:16" hidden="1" x14ac:dyDescent="0.25">
      <c r="A6197">
        <v>193213057</v>
      </c>
      <c r="B6197">
        <v>803401</v>
      </c>
      <c r="C6197" t="s">
        <v>318</v>
      </c>
      <c r="D6197">
        <v>2021596</v>
      </c>
      <c r="E6197" t="s">
        <v>294</v>
      </c>
      <c r="F6197" t="s">
        <v>214</v>
      </c>
      <c r="G6197" t="s">
        <v>215</v>
      </c>
      <c r="H6197">
        <v>2</v>
      </c>
      <c r="I6197">
        <v>2016</v>
      </c>
      <c r="J6197">
        <v>2</v>
      </c>
      <c r="L6197">
        <v>23086861</v>
      </c>
      <c r="M6197">
        <v>4</v>
      </c>
      <c r="P6197" s="29">
        <f t="shared" si="255"/>
        <v>0.5</v>
      </c>
    </row>
    <row r="6198" spans="1:16" hidden="1" x14ac:dyDescent="0.25">
      <c r="A6198">
        <v>193213057</v>
      </c>
      <c r="B6198">
        <v>803401</v>
      </c>
      <c r="C6198" t="s">
        <v>318</v>
      </c>
      <c r="D6198">
        <v>2021874</v>
      </c>
      <c r="E6198" t="s">
        <v>226</v>
      </c>
      <c r="F6198" t="s">
        <v>214</v>
      </c>
      <c r="G6198" t="s">
        <v>215</v>
      </c>
      <c r="H6198">
        <v>2</v>
      </c>
      <c r="I6198">
        <v>2016</v>
      </c>
      <c r="J6198">
        <v>2</v>
      </c>
      <c r="L6198">
        <v>23086862</v>
      </c>
      <c r="M6198">
        <v>4</v>
      </c>
      <c r="P6198" s="29">
        <f t="shared" si="255"/>
        <v>0.5</v>
      </c>
    </row>
    <row r="6199" spans="1:16" hidden="1" x14ac:dyDescent="0.25">
      <c r="A6199">
        <v>193213057</v>
      </c>
      <c r="B6199">
        <v>803401</v>
      </c>
      <c r="C6199" t="s">
        <v>318</v>
      </c>
      <c r="D6199">
        <v>2003969</v>
      </c>
      <c r="E6199" t="s">
        <v>246</v>
      </c>
      <c r="F6199" t="s">
        <v>320</v>
      </c>
      <c r="G6199" t="s">
        <v>321</v>
      </c>
      <c r="H6199">
        <v>4</v>
      </c>
      <c r="I6199">
        <v>2016</v>
      </c>
      <c r="J6199">
        <v>2</v>
      </c>
      <c r="L6199">
        <v>23085606</v>
      </c>
      <c r="P6199" s="29" t="str">
        <f t="shared" si="255"/>
        <v>DRP</v>
      </c>
    </row>
    <row r="6200" spans="1:16" hidden="1" x14ac:dyDescent="0.25">
      <c r="A6200">
        <v>193213057</v>
      </c>
      <c r="B6200">
        <v>803401</v>
      </c>
      <c r="C6200" t="s">
        <v>318</v>
      </c>
      <c r="D6200">
        <v>2021638</v>
      </c>
      <c r="E6200" t="s">
        <v>250</v>
      </c>
      <c r="F6200" t="s">
        <v>214</v>
      </c>
      <c r="G6200" t="s">
        <v>215</v>
      </c>
      <c r="H6200">
        <v>3</v>
      </c>
      <c r="I6200">
        <v>2016</v>
      </c>
      <c r="J6200">
        <v>2</v>
      </c>
      <c r="L6200">
        <v>23086851</v>
      </c>
      <c r="M6200">
        <v>3.4</v>
      </c>
      <c r="P6200" s="29">
        <f t="shared" si="255"/>
        <v>0.39999999999999997</v>
      </c>
    </row>
    <row r="6201" spans="1:16" hidden="1" x14ac:dyDescent="0.25">
      <c r="A6201">
        <v>193213057</v>
      </c>
      <c r="B6201">
        <v>803401</v>
      </c>
      <c r="C6201" t="s">
        <v>318</v>
      </c>
      <c r="D6201">
        <v>2021679</v>
      </c>
      <c r="E6201" t="s">
        <v>259</v>
      </c>
      <c r="F6201" t="s">
        <v>214</v>
      </c>
      <c r="G6201" t="s">
        <v>215</v>
      </c>
      <c r="H6201">
        <v>2</v>
      </c>
      <c r="I6201">
        <v>2017</v>
      </c>
      <c r="J6201">
        <v>1</v>
      </c>
      <c r="L6201">
        <v>23095788</v>
      </c>
      <c r="M6201">
        <v>5</v>
      </c>
      <c r="P6201" s="29">
        <f t="shared" si="255"/>
        <v>0.66666666666666663</v>
      </c>
    </row>
    <row r="6202" spans="1:16" hidden="1" x14ac:dyDescent="0.25">
      <c r="A6202">
        <v>193213057</v>
      </c>
      <c r="B6202">
        <v>803401</v>
      </c>
      <c r="C6202" t="s">
        <v>318</v>
      </c>
      <c r="D6202">
        <v>2021725</v>
      </c>
      <c r="E6202" t="s">
        <v>257</v>
      </c>
      <c r="F6202" t="s">
        <v>214</v>
      </c>
      <c r="G6202" t="s">
        <v>215</v>
      </c>
      <c r="H6202">
        <v>3</v>
      </c>
      <c r="I6202">
        <v>2017</v>
      </c>
      <c r="J6202">
        <v>1</v>
      </c>
      <c r="L6202">
        <v>23091960</v>
      </c>
      <c r="M6202">
        <v>2.8</v>
      </c>
      <c r="P6202" s="29">
        <f t="shared" si="255"/>
        <v>0.3</v>
      </c>
    </row>
    <row r="6203" spans="1:16" hidden="1" x14ac:dyDescent="0.25">
      <c r="A6203">
        <v>193213057</v>
      </c>
      <c r="B6203">
        <v>803401</v>
      </c>
      <c r="C6203" t="s">
        <v>318</v>
      </c>
      <c r="D6203">
        <v>2021591</v>
      </c>
      <c r="E6203" t="s">
        <v>240</v>
      </c>
      <c r="F6203" t="s">
        <v>214</v>
      </c>
      <c r="G6203" t="s">
        <v>215</v>
      </c>
      <c r="H6203">
        <v>2</v>
      </c>
      <c r="I6203">
        <v>2017</v>
      </c>
      <c r="J6203">
        <v>1</v>
      </c>
      <c r="L6203">
        <v>23093478</v>
      </c>
      <c r="M6203">
        <v>4.7</v>
      </c>
      <c r="P6203" s="29">
        <f t="shared" si="255"/>
        <v>0.6166666666666667</v>
      </c>
    </row>
    <row r="6204" spans="1:16" hidden="1" x14ac:dyDescent="0.25">
      <c r="A6204">
        <v>193213057</v>
      </c>
      <c r="B6204">
        <v>803401</v>
      </c>
      <c r="C6204" t="s">
        <v>318</v>
      </c>
      <c r="D6204">
        <v>2021993</v>
      </c>
      <c r="E6204" t="s">
        <v>256</v>
      </c>
      <c r="F6204" t="s">
        <v>214</v>
      </c>
      <c r="G6204" t="s">
        <v>215</v>
      </c>
      <c r="H6204">
        <v>2</v>
      </c>
      <c r="I6204">
        <v>2017</v>
      </c>
      <c r="J6204">
        <v>1</v>
      </c>
      <c r="L6204">
        <v>23093317</v>
      </c>
      <c r="M6204">
        <v>4.0999999999999996</v>
      </c>
      <c r="P6204" s="29">
        <f t="shared" si="255"/>
        <v>0.51666666666666661</v>
      </c>
    </row>
    <row r="6205" spans="1:16" hidden="1" x14ac:dyDescent="0.25">
      <c r="A6205">
        <v>193213057</v>
      </c>
      <c r="B6205">
        <v>803401</v>
      </c>
      <c r="C6205" t="s">
        <v>318</v>
      </c>
      <c r="D6205">
        <v>2021750</v>
      </c>
      <c r="E6205" t="s">
        <v>296</v>
      </c>
      <c r="F6205" t="s">
        <v>214</v>
      </c>
      <c r="G6205" t="s">
        <v>215</v>
      </c>
      <c r="H6205">
        <v>3</v>
      </c>
      <c r="I6205">
        <v>2017</v>
      </c>
      <c r="J6205">
        <v>1</v>
      </c>
      <c r="L6205">
        <v>23091959</v>
      </c>
      <c r="M6205">
        <v>3.7</v>
      </c>
      <c r="P6205" s="29">
        <f t="shared" si="255"/>
        <v>0.45</v>
      </c>
    </row>
    <row r="6206" spans="1:16" hidden="1" x14ac:dyDescent="0.25">
      <c r="A6206">
        <v>193213057</v>
      </c>
      <c r="B6206">
        <v>803401</v>
      </c>
      <c r="C6206" t="s">
        <v>318</v>
      </c>
      <c r="D6206">
        <v>2021638</v>
      </c>
      <c r="E6206" t="s">
        <v>250</v>
      </c>
      <c r="F6206" t="s">
        <v>214</v>
      </c>
      <c r="G6206" t="s">
        <v>215</v>
      </c>
      <c r="H6206">
        <v>2</v>
      </c>
      <c r="I6206">
        <v>2017</v>
      </c>
      <c r="J6206">
        <v>1</v>
      </c>
      <c r="L6206">
        <v>23092934</v>
      </c>
      <c r="M6206">
        <v>4.5</v>
      </c>
      <c r="P6206" s="29">
        <f t="shared" si="255"/>
        <v>0.58333333333333337</v>
      </c>
    </row>
    <row r="6207" spans="1:16" hidden="1" x14ac:dyDescent="0.25">
      <c r="A6207">
        <v>193213057</v>
      </c>
      <c r="B6207">
        <v>803401</v>
      </c>
      <c r="C6207" t="s">
        <v>318</v>
      </c>
      <c r="D6207">
        <v>2021725</v>
      </c>
      <c r="E6207" t="s">
        <v>257</v>
      </c>
      <c r="F6207" t="s">
        <v>214</v>
      </c>
      <c r="G6207" t="s">
        <v>215</v>
      </c>
      <c r="H6207">
        <v>3</v>
      </c>
      <c r="I6207">
        <v>2017</v>
      </c>
      <c r="J6207">
        <v>2</v>
      </c>
      <c r="L6207">
        <v>23097532</v>
      </c>
      <c r="M6207">
        <v>3.6</v>
      </c>
      <c r="P6207" s="29">
        <f t="shared" si="255"/>
        <v>0.43333333333333335</v>
      </c>
    </row>
    <row r="6208" spans="1:16" hidden="1" x14ac:dyDescent="0.25">
      <c r="A6208">
        <v>193213057</v>
      </c>
      <c r="B6208">
        <v>803401</v>
      </c>
      <c r="C6208" t="s">
        <v>318</v>
      </c>
      <c r="D6208">
        <v>2021750</v>
      </c>
      <c r="E6208" t="s">
        <v>296</v>
      </c>
      <c r="F6208" t="s">
        <v>214</v>
      </c>
      <c r="G6208" t="s">
        <v>215</v>
      </c>
      <c r="H6208">
        <v>2</v>
      </c>
      <c r="I6208">
        <v>2017</v>
      </c>
      <c r="J6208">
        <v>2</v>
      </c>
      <c r="L6208">
        <v>23097531</v>
      </c>
      <c r="M6208">
        <v>5.3</v>
      </c>
      <c r="P6208" s="29">
        <f t="shared" si="255"/>
        <v>0.71666666666666667</v>
      </c>
    </row>
    <row r="6209" spans="1:16" hidden="1" x14ac:dyDescent="0.25">
      <c r="A6209">
        <v>193213057</v>
      </c>
      <c r="B6209">
        <v>803401</v>
      </c>
      <c r="C6209" t="s">
        <v>318</v>
      </c>
      <c r="D6209">
        <v>2021640</v>
      </c>
      <c r="E6209" t="s">
        <v>227</v>
      </c>
      <c r="F6209" t="s">
        <v>214</v>
      </c>
      <c r="G6209" t="s">
        <v>215</v>
      </c>
      <c r="H6209">
        <v>3</v>
      </c>
      <c r="I6209">
        <v>2017</v>
      </c>
      <c r="J6209">
        <v>2</v>
      </c>
      <c r="L6209">
        <v>23101197</v>
      </c>
      <c r="M6209">
        <v>3.7</v>
      </c>
      <c r="P6209" s="29">
        <f t="shared" si="255"/>
        <v>0.45</v>
      </c>
    </row>
    <row r="6210" spans="1:16" hidden="1" x14ac:dyDescent="0.25">
      <c r="A6210">
        <v>193213057</v>
      </c>
      <c r="B6210">
        <v>803401</v>
      </c>
      <c r="C6210" t="s">
        <v>318</v>
      </c>
      <c r="D6210">
        <v>2021787</v>
      </c>
      <c r="E6210" t="s">
        <v>292</v>
      </c>
      <c r="F6210" t="s">
        <v>214</v>
      </c>
      <c r="G6210" t="s">
        <v>215</v>
      </c>
      <c r="H6210">
        <v>2</v>
      </c>
      <c r="I6210">
        <v>2017</v>
      </c>
      <c r="J6210">
        <v>2</v>
      </c>
      <c r="L6210">
        <v>23097627</v>
      </c>
      <c r="M6210">
        <v>4.3</v>
      </c>
      <c r="P6210" s="29">
        <f t="shared" si="255"/>
        <v>0.54999999999999993</v>
      </c>
    </row>
    <row r="6211" spans="1:16" hidden="1" x14ac:dyDescent="0.25">
      <c r="A6211">
        <v>193213057</v>
      </c>
      <c r="B6211">
        <v>803401</v>
      </c>
      <c r="C6211" t="s">
        <v>318</v>
      </c>
      <c r="D6211">
        <v>2004752</v>
      </c>
      <c r="E6211" t="s">
        <v>290</v>
      </c>
      <c r="F6211" t="s">
        <v>214</v>
      </c>
      <c r="G6211" t="s">
        <v>215</v>
      </c>
      <c r="H6211">
        <v>2</v>
      </c>
      <c r="I6211">
        <v>2017</v>
      </c>
      <c r="J6211">
        <v>2</v>
      </c>
      <c r="L6211">
        <v>23101236</v>
      </c>
      <c r="M6211">
        <v>4.0999999999999996</v>
      </c>
      <c r="P6211" s="29">
        <f t="shared" si="255"/>
        <v>0.51666666666666661</v>
      </c>
    </row>
    <row r="6212" spans="1:16" hidden="1" x14ac:dyDescent="0.25">
      <c r="A6212">
        <v>193213057</v>
      </c>
      <c r="B6212">
        <v>803401</v>
      </c>
      <c r="C6212" t="s">
        <v>318</v>
      </c>
      <c r="D6212">
        <v>2004591</v>
      </c>
      <c r="E6212" t="s">
        <v>271</v>
      </c>
      <c r="F6212" t="s">
        <v>214</v>
      </c>
      <c r="G6212" t="s">
        <v>215</v>
      </c>
      <c r="H6212">
        <v>2</v>
      </c>
      <c r="I6212">
        <v>2017</v>
      </c>
      <c r="J6212">
        <v>2</v>
      </c>
      <c r="L6212">
        <v>23097625</v>
      </c>
      <c r="M6212">
        <v>4.0999999999999996</v>
      </c>
      <c r="P6212" s="29">
        <f t="shared" si="255"/>
        <v>0.51666666666666661</v>
      </c>
    </row>
    <row r="6213" spans="1:16" hidden="1" x14ac:dyDescent="0.25">
      <c r="A6213">
        <v>193213057</v>
      </c>
      <c r="B6213">
        <v>803401</v>
      </c>
      <c r="C6213" t="s">
        <v>318</v>
      </c>
      <c r="D6213">
        <v>2021865</v>
      </c>
      <c r="E6213" t="s">
        <v>301</v>
      </c>
      <c r="F6213" t="s">
        <v>214</v>
      </c>
      <c r="G6213" t="s">
        <v>215</v>
      </c>
      <c r="H6213">
        <v>2</v>
      </c>
      <c r="I6213">
        <v>2018</v>
      </c>
      <c r="J6213">
        <v>1</v>
      </c>
      <c r="L6213">
        <v>23107721</v>
      </c>
      <c r="M6213">
        <v>4.9000000000000004</v>
      </c>
      <c r="P6213" s="29">
        <f t="shared" si="255"/>
        <v>0.65</v>
      </c>
    </row>
    <row r="6214" spans="1:16" hidden="1" x14ac:dyDescent="0.25">
      <c r="A6214">
        <v>193213057</v>
      </c>
      <c r="B6214">
        <v>803401</v>
      </c>
      <c r="C6214" t="s">
        <v>318</v>
      </c>
      <c r="D6214">
        <v>2021661</v>
      </c>
      <c r="E6214" t="s">
        <v>305</v>
      </c>
      <c r="F6214" t="s">
        <v>214</v>
      </c>
      <c r="G6214" t="s">
        <v>215</v>
      </c>
      <c r="H6214">
        <v>2</v>
      </c>
      <c r="I6214">
        <v>2018</v>
      </c>
      <c r="J6214">
        <v>1</v>
      </c>
      <c r="L6214">
        <v>23107773</v>
      </c>
      <c r="M6214">
        <v>4.3</v>
      </c>
      <c r="P6214" s="29">
        <f t="shared" si="255"/>
        <v>0.54999999999999993</v>
      </c>
    </row>
    <row r="6215" spans="1:16" hidden="1" x14ac:dyDescent="0.25">
      <c r="A6215">
        <v>193213057</v>
      </c>
      <c r="B6215">
        <v>803401</v>
      </c>
      <c r="C6215" t="s">
        <v>318</v>
      </c>
      <c r="D6215">
        <v>2021723</v>
      </c>
      <c r="E6215" t="s">
        <v>299</v>
      </c>
      <c r="F6215" t="s">
        <v>214</v>
      </c>
      <c r="G6215" t="s">
        <v>215</v>
      </c>
      <c r="H6215">
        <v>2</v>
      </c>
      <c r="I6215">
        <v>2018</v>
      </c>
      <c r="J6215">
        <v>1</v>
      </c>
      <c r="L6215">
        <v>23107755</v>
      </c>
      <c r="M6215">
        <v>4</v>
      </c>
      <c r="P6215" s="29">
        <f t="shared" si="255"/>
        <v>0.5</v>
      </c>
    </row>
    <row r="6216" spans="1:16" hidden="1" x14ac:dyDescent="0.25">
      <c r="A6216">
        <v>193213057</v>
      </c>
      <c r="B6216">
        <v>803401</v>
      </c>
      <c r="C6216" t="s">
        <v>318</v>
      </c>
      <c r="D6216">
        <v>2021725</v>
      </c>
      <c r="E6216" t="s">
        <v>257</v>
      </c>
      <c r="F6216" t="s">
        <v>214</v>
      </c>
      <c r="G6216" t="s">
        <v>215</v>
      </c>
      <c r="H6216">
        <v>2</v>
      </c>
      <c r="I6216">
        <v>2018</v>
      </c>
      <c r="J6216">
        <v>1</v>
      </c>
      <c r="L6216">
        <v>23109661</v>
      </c>
      <c r="M6216">
        <v>5.0999999999999996</v>
      </c>
      <c r="P6216" s="29">
        <f t="shared" si="255"/>
        <v>0.68333333333333324</v>
      </c>
    </row>
    <row r="6217" spans="1:16" hidden="1" x14ac:dyDescent="0.25">
      <c r="A6217">
        <v>193213057</v>
      </c>
      <c r="B6217">
        <v>803401</v>
      </c>
      <c r="C6217" t="s">
        <v>318</v>
      </c>
      <c r="D6217">
        <v>2021615</v>
      </c>
      <c r="E6217" t="s">
        <v>255</v>
      </c>
      <c r="F6217" t="s">
        <v>214</v>
      </c>
      <c r="G6217" t="s">
        <v>215</v>
      </c>
      <c r="H6217">
        <v>3</v>
      </c>
      <c r="I6217">
        <v>2018</v>
      </c>
      <c r="J6217">
        <v>1</v>
      </c>
      <c r="L6217">
        <v>23107757</v>
      </c>
      <c r="M6217">
        <v>3.8</v>
      </c>
      <c r="P6217" s="29">
        <f t="shared" si="255"/>
        <v>0.46666666666666662</v>
      </c>
    </row>
    <row r="6218" spans="1:16" hidden="1" x14ac:dyDescent="0.25">
      <c r="A6218">
        <v>193213057</v>
      </c>
      <c r="B6218">
        <v>803401</v>
      </c>
      <c r="C6218" t="s">
        <v>318</v>
      </c>
      <c r="D6218">
        <v>2024862</v>
      </c>
      <c r="E6218" t="s">
        <v>289</v>
      </c>
      <c r="F6218" t="s">
        <v>214</v>
      </c>
      <c r="G6218" t="s">
        <v>215</v>
      </c>
      <c r="H6218">
        <v>2</v>
      </c>
      <c r="I6218">
        <v>2018</v>
      </c>
      <c r="J6218">
        <v>1</v>
      </c>
      <c r="L6218">
        <v>23107752</v>
      </c>
      <c r="M6218">
        <v>6.8</v>
      </c>
      <c r="P6218" s="29">
        <f t="shared" si="255"/>
        <v>0.96666666666666667</v>
      </c>
    </row>
    <row r="6219" spans="1:16" hidden="1" x14ac:dyDescent="0.25">
      <c r="A6219">
        <v>193213057</v>
      </c>
      <c r="B6219">
        <v>803401</v>
      </c>
      <c r="C6219" t="s">
        <v>318</v>
      </c>
      <c r="D6219">
        <v>2021631</v>
      </c>
      <c r="E6219" t="s">
        <v>302</v>
      </c>
      <c r="F6219" t="s">
        <v>214</v>
      </c>
      <c r="G6219" t="s">
        <v>215</v>
      </c>
      <c r="H6219">
        <v>2</v>
      </c>
      <c r="I6219">
        <v>2018</v>
      </c>
      <c r="J6219">
        <v>2</v>
      </c>
      <c r="L6219">
        <v>23115885</v>
      </c>
      <c r="M6219">
        <v>5.3</v>
      </c>
      <c r="P6219" s="29">
        <f t="shared" si="255"/>
        <v>0.71666666666666667</v>
      </c>
    </row>
    <row r="6220" spans="1:16" hidden="1" x14ac:dyDescent="0.25">
      <c r="A6220">
        <v>193213057</v>
      </c>
      <c r="B6220">
        <v>803401</v>
      </c>
      <c r="C6220" t="s">
        <v>318</v>
      </c>
      <c r="D6220">
        <v>2021744</v>
      </c>
      <c r="E6220" t="s">
        <v>262</v>
      </c>
      <c r="F6220" t="s">
        <v>214</v>
      </c>
      <c r="G6220" t="s">
        <v>215</v>
      </c>
      <c r="H6220">
        <v>2</v>
      </c>
      <c r="I6220">
        <v>2018</v>
      </c>
      <c r="J6220">
        <v>2</v>
      </c>
      <c r="L6220">
        <v>23115906</v>
      </c>
      <c r="M6220">
        <v>5.8</v>
      </c>
      <c r="P6220" s="29">
        <f t="shared" ref="P6220:P6237" si="256">IF(AND(ISNUMBER(M6220),H6220&lt;&gt;4),(M6220-1)/6,IF(H6220=4,"DRP",IF(AND(H6220=3,M6220="NA"),"BAD",IF(AND(H6220=2),"CVL",IF(AND(H6220=1,ISBLANK(M6220)),"NULL","UNK")))))</f>
        <v>0.79999999999999993</v>
      </c>
    </row>
    <row r="6221" spans="1:16" hidden="1" x14ac:dyDescent="0.25">
      <c r="A6221">
        <v>193213057</v>
      </c>
      <c r="B6221">
        <v>803401</v>
      </c>
      <c r="C6221" t="s">
        <v>318</v>
      </c>
      <c r="D6221">
        <v>2021615</v>
      </c>
      <c r="E6221" t="s">
        <v>255</v>
      </c>
      <c r="F6221" t="s">
        <v>214</v>
      </c>
      <c r="G6221" t="s">
        <v>215</v>
      </c>
      <c r="H6221">
        <v>2</v>
      </c>
      <c r="I6221">
        <v>2018</v>
      </c>
      <c r="J6221">
        <v>2</v>
      </c>
      <c r="L6221">
        <v>23116698</v>
      </c>
      <c r="M6221">
        <v>5.6</v>
      </c>
      <c r="P6221" s="29">
        <f t="shared" si="256"/>
        <v>0.76666666666666661</v>
      </c>
    </row>
    <row r="6222" spans="1:16" hidden="1" x14ac:dyDescent="0.25">
      <c r="A6222">
        <v>193213057</v>
      </c>
      <c r="B6222">
        <v>803401</v>
      </c>
      <c r="C6222" t="s">
        <v>318</v>
      </c>
      <c r="D6222">
        <v>2021640</v>
      </c>
      <c r="E6222" t="s">
        <v>227</v>
      </c>
      <c r="F6222" t="s">
        <v>214</v>
      </c>
      <c r="G6222" t="s">
        <v>215</v>
      </c>
      <c r="H6222">
        <v>2</v>
      </c>
      <c r="I6222">
        <v>2018</v>
      </c>
      <c r="J6222">
        <v>2</v>
      </c>
      <c r="L6222">
        <v>23116289</v>
      </c>
      <c r="M6222">
        <v>5.6</v>
      </c>
      <c r="P6222" s="29">
        <f t="shared" si="256"/>
        <v>0.76666666666666661</v>
      </c>
    </row>
    <row r="6223" spans="1:16" hidden="1" x14ac:dyDescent="0.25">
      <c r="A6223">
        <v>193213057</v>
      </c>
      <c r="B6223">
        <v>803401</v>
      </c>
      <c r="C6223" t="s">
        <v>318</v>
      </c>
      <c r="D6223">
        <v>2004586</v>
      </c>
      <c r="E6223" t="s">
        <v>325</v>
      </c>
      <c r="F6223" t="s">
        <v>214</v>
      </c>
      <c r="G6223" t="s">
        <v>215</v>
      </c>
      <c r="H6223">
        <v>2</v>
      </c>
      <c r="I6223">
        <v>2018</v>
      </c>
      <c r="J6223">
        <v>2</v>
      </c>
      <c r="L6223">
        <v>23116689</v>
      </c>
      <c r="M6223">
        <v>5.3</v>
      </c>
      <c r="P6223" s="29">
        <f t="shared" si="256"/>
        <v>0.71666666666666667</v>
      </c>
    </row>
    <row r="6224" spans="1:16" hidden="1" x14ac:dyDescent="0.25">
      <c r="A6224">
        <v>193213057</v>
      </c>
      <c r="B6224">
        <v>803401</v>
      </c>
      <c r="C6224" t="s">
        <v>318</v>
      </c>
      <c r="D6224">
        <v>2021671</v>
      </c>
      <c r="E6224" t="s">
        <v>303</v>
      </c>
      <c r="F6224" t="s">
        <v>214</v>
      </c>
      <c r="G6224" t="s">
        <v>215</v>
      </c>
      <c r="H6224">
        <v>2</v>
      </c>
      <c r="I6224">
        <v>2019</v>
      </c>
      <c r="J6224">
        <v>1</v>
      </c>
      <c r="L6224">
        <v>23120274</v>
      </c>
      <c r="M6224">
        <v>4.5999999999999996</v>
      </c>
      <c r="P6224" s="29">
        <f t="shared" si="256"/>
        <v>0.6</v>
      </c>
    </row>
    <row r="6225" spans="1:16" hidden="1" x14ac:dyDescent="0.25">
      <c r="A6225">
        <v>193213057</v>
      </c>
      <c r="B6225">
        <v>803401</v>
      </c>
      <c r="C6225" t="s">
        <v>318</v>
      </c>
      <c r="D6225">
        <v>2021689</v>
      </c>
      <c r="E6225" t="s">
        <v>312</v>
      </c>
      <c r="F6225" t="s">
        <v>214</v>
      </c>
      <c r="G6225" t="s">
        <v>215</v>
      </c>
      <c r="H6225">
        <v>2</v>
      </c>
      <c r="I6225">
        <v>2019</v>
      </c>
      <c r="J6225">
        <v>1</v>
      </c>
      <c r="L6225">
        <v>23120247</v>
      </c>
      <c r="M6225">
        <v>5.0999999999999996</v>
      </c>
      <c r="P6225" s="29">
        <f t="shared" si="256"/>
        <v>0.68333333333333324</v>
      </c>
    </row>
    <row r="6226" spans="1:16" hidden="1" x14ac:dyDescent="0.25">
      <c r="A6226">
        <v>193213057</v>
      </c>
      <c r="B6226">
        <v>803401</v>
      </c>
      <c r="C6226" t="s">
        <v>318</v>
      </c>
      <c r="D6226">
        <v>2021775</v>
      </c>
      <c r="E6226" t="s">
        <v>286</v>
      </c>
      <c r="F6226" t="s">
        <v>214</v>
      </c>
      <c r="G6226" t="s">
        <v>215</v>
      </c>
      <c r="H6226">
        <v>2</v>
      </c>
      <c r="I6226">
        <v>2019</v>
      </c>
      <c r="J6226">
        <v>1</v>
      </c>
      <c r="L6226">
        <v>23124866</v>
      </c>
      <c r="M6226">
        <v>5.8</v>
      </c>
      <c r="P6226" s="29">
        <f t="shared" si="256"/>
        <v>0.79999999999999993</v>
      </c>
    </row>
    <row r="6227" spans="1:16" hidden="1" x14ac:dyDescent="0.25">
      <c r="A6227">
        <v>193213057</v>
      </c>
      <c r="B6227">
        <v>803401</v>
      </c>
      <c r="C6227" t="s">
        <v>318</v>
      </c>
      <c r="D6227">
        <v>2004597</v>
      </c>
      <c r="E6227" t="s">
        <v>279</v>
      </c>
      <c r="F6227" t="s">
        <v>214</v>
      </c>
      <c r="G6227" t="s">
        <v>215</v>
      </c>
      <c r="H6227">
        <v>2</v>
      </c>
      <c r="I6227">
        <v>2019</v>
      </c>
      <c r="J6227">
        <v>1</v>
      </c>
      <c r="L6227">
        <v>23120232</v>
      </c>
      <c r="M6227">
        <v>5</v>
      </c>
      <c r="P6227" s="29">
        <f t="shared" si="256"/>
        <v>0.66666666666666663</v>
      </c>
    </row>
    <row r="6228" spans="1:16" hidden="1" x14ac:dyDescent="0.25">
      <c r="A6228">
        <v>193213057</v>
      </c>
      <c r="B6228">
        <v>803401</v>
      </c>
      <c r="C6228" t="s">
        <v>318</v>
      </c>
      <c r="D6228">
        <v>2024863</v>
      </c>
      <c r="E6228" t="s">
        <v>304</v>
      </c>
      <c r="F6228" t="s">
        <v>214</v>
      </c>
      <c r="G6228" t="s">
        <v>215</v>
      </c>
      <c r="H6228">
        <v>2</v>
      </c>
      <c r="I6228">
        <v>2019</v>
      </c>
      <c r="J6228">
        <v>1</v>
      </c>
      <c r="L6228">
        <v>23120228</v>
      </c>
      <c r="M6228">
        <v>4.9000000000000004</v>
      </c>
      <c r="P6228" s="29">
        <f t="shared" si="256"/>
        <v>0.65</v>
      </c>
    </row>
    <row r="6229" spans="1:16" hidden="1" x14ac:dyDescent="0.25">
      <c r="A6229">
        <v>193213057</v>
      </c>
      <c r="B6229">
        <v>803401</v>
      </c>
      <c r="C6229" t="s">
        <v>318</v>
      </c>
      <c r="D6229">
        <v>2021664</v>
      </c>
      <c r="E6229" t="s">
        <v>311</v>
      </c>
      <c r="F6229" t="s">
        <v>214</v>
      </c>
      <c r="G6229" t="s">
        <v>215</v>
      </c>
      <c r="H6229">
        <v>2</v>
      </c>
      <c r="I6229">
        <v>2019</v>
      </c>
      <c r="J6229">
        <v>1</v>
      </c>
      <c r="L6229">
        <v>23120246</v>
      </c>
      <c r="M6229">
        <v>6.2</v>
      </c>
      <c r="P6229" s="29">
        <f t="shared" si="256"/>
        <v>0.8666666666666667</v>
      </c>
    </row>
    <row r="6230" spans="1:16" hidden="1" x14ac:dyDescent="0.25">
      <c r="A6230">
        <v>193213057</v>
      </c>
      <c r="B6230">
        <v>803401</v>
      </c>
      <c r="C6230" t="s">
        <v>318</v>
      </c>
      <c r="D6230">
        <v>2004587</v>
      </c>
      <c r="E6230" t="s">
        <v>288</v>
      </c>
      <c r="F6230" t="s">
        <v>214</v>
      </c>
      <c r="G6230" t="s">
        <v>215</v>
      </c>
      <c r="H6230">
        <v>2</v>
      </c>
      <c r="I6230">
        <v>2019</v>
      </c>
      <c r="J6230">
        <v>1</v>
      </c>
      <c r="L6230">
        <v>23124944</v>
      </c>
      <c r="M6230">
        <v>6.4</v>
      </c>
      <c r="P6230" s="29">
        <f t="shared" si="256"/>
        <v>0.9</v>
      </c>
    </row>
    <row r="6231" spans="1:16" hidden="1" x14ac:dyDescent="0.25">
      <c r="A6231">
        <v>193213057</v>
      </c>
      <c r="B6231">
        <v>803401</v>
      </c>
      <c r="C6231" t="s">
        <v>318</v>
      </c>
      <c r="D6231">
        <v>2024921</v>
      </c>
      <c r="E6231" t="s">
        <v>225</v>
      </c>
      <c r="F6231" t="s">
        <v>214</v>
      </c>
      <c r="G6231" t="s">
        <v>215</v>
      </c>
      <c r="H6231">
        <v>2</v>
      </c>
      <c r="I6231">
        <v>2019</v>
      </c>
      <c r="J6231">
        <v>1</v>
      </c>
      <c r="L6231">
        <v>23120244</v>
      </c>
      <c r="M6231">
        <v>6.7</v>
      </c>
      <c r="P6231" s="29">
        <f t="shared" si="256"/>
        <v>0.95000000000000007</v>
      </c>
    </row>
    <row r="6232" spans="1:16" hidden="1" x14ac:dyDescent="0.25">
      <c r="A6232">
        <v>193213057</v>
      </c>
      <c r="B6232">
        <v>803401</v>
      </c>
      <c r="C6232" t="s">
        <v>318</v>
      </c>
      <c r="D6232">
        <v>2024864</v>
      </c>
      <c r="E6232" t="s">
        <v>310</v>
      </c>
      <c r="F6232" t="s">
        <v>214</v>
      </c>
      <c r="G6232" t="s">
        <v>215</v>
      </c>
      <c r="H6232">
        <v>1</v>
      </c>
      <c r="I6232">
        <v>2019</v>
      </c>
      <c r="J6232">
        <v>2</v>
      </c>
      <c r="L6232">
        <v>23129359</v>
      </c>
      <c r="P6232" s="29" t="str">
        <f t="shared" si="256"/>
        <v>NULL</v>
      </c>
    </row>
    <row r="6233" spans="1:16" hidden="1" x14ac:dyDescent="0.25">
      <c r="A6233">
        <v>193213057</v>
      </c>
      <c r="B6233">
        <v>803401</v>
      </c>
      <c r="C6233" t="s">
        <v>318</v>
      </c>
      <c r="D6233">
        <v>2024865</v>
      </c>
      <c r="E6233" t="s">
        <v>284</v>
      </c>
      <c r="F6233" t="s">
        <v>214</v>
      </c>
      <c r="G6233" t="s">
        <v>215</v>
      </c>
      <c r="H6233">
        <v>1</v>
      </c>
      <c r="I6233">
        <v>2019</v>
      </c>
      <c r="J6233">
        <v>2</v>
      </c>
      <c r="L6233">
        <v>23131253</v>
      </c>
      <c r="P6233" s="29" t="str">
        <f t="shared" si="256"/>
        <v>NULL</v>
      </c>
    </row>
    <row r="6234" spans="1:16" hidden="1" x14ac:dyDescent="0.25">
      <c r="A6234">
        <v>193213057</v>
      </c>
      <c r="B6234">
        <v>803401</v>
      </c>
      <c r="C6234" t="s">
        <v>318</v>
      </c>
      <c r="D6234">
        <v>2021760</v>
      </c>
      <c r="E6234" t="s">
        <v>254</v>
      </c>
      <c r="F6234" t="s">
        <v>214</v>
      </c>
      <c r="G6234" t="s">
        <v>215</v>
      </c>
      <c r="H6234">
        <v>1</v>
      </c>
      <c r="I6234">
        <v>2019</v>
      </c>
      <c r="J6234">
        <v>2</v>
      </c>
      <c r="L6234">
        <v>23130526</v>
      </c>
      <c r="P6234" s="29" t="str">
        <f t="shared" si="256"/>
        <v>NULL</v>
      </c>
    </row>
    <row r="6235" spans="1:16" hidden="1" x14ac:dyDescent="0.25">
      <c r="A6235">
        <v>193213057</v>
      </c>
      <c r="B6235">
        <v>803401</v>
      </c>
      <c r="C6235" t="s">
        <v>318</v>
      </c>
      <c r="D6235">
        <v>2021841</v>
      </c>
      <c r="E6235" t="s">
        <v>306</v>
      </c>
      <c r="F6235" t="s">
        <v>214</v>
      </c>
      <c r="G6235" t="s">
        <v>215</v>
      </c>
      <c r="H6235">
        <v>1</v>
      </c>
      <c r="I6235">
        <v>2019</v>
      </c>
      <c r="J6235">
        <v>2</v>
      </c>
      <c r="L6235">
        <v>23130443</v>
      </c>
      <c r="P6235" s="29" t="str">
        <f t="shared" si="256"/>
        <v>NULL</v>
      </c>
    </row>
    <row r="6236" spans="1:16" hidden="1" x14ac:dyDescent="0.25">
      <c r="A6236">
        <v>193213057</v>
      </c>
      <c r="B6236">
        <v>803401</v>
      </c>
      <c r="C6236" t="s">
        <v>318</v>
      </c>
      <c r="D6236">
        <v>2021716</v>
      </c>
      <c r="E6236" t="s">
        <v>291</v>
      </c>
      <c r="F6236" t="s">
        <v>214</v>
      </c>
      <c r="G6236" t="s">
        <v>215</v>
      </c>
      <c r="H6236">
        <v>1</v>
      </c>
      <c r="I6236">
        <v>2019</v>
      </c>
      <c r="J6236">
        <v>2</v>
      </c>
      <c r="L6236">
        <v>23131325</v>
      </c>
      <c r="P6236" s="29" t="str">
        <f t="shared" si="256"/>
        <v>NULL</v>
      </c>
    </row>
    <row r="6237" spans="1:16" hidden="1" x14ac:dyDescent="0.25">
      <c r="A6237">
        <v>193213057</v>
      </c>
      <c r="B6237">
        <v>803401</v>
      </c>
      <c r="C6237" t="s">
        <v>318</v>
      </c>
      <c r="D6237">
        <v>2004602</v>
      </c>
      <c r="E6237" t="s">
        <v>277</v>
      </c>
      <c r="F6237" t="s">
        <v>214</v>
      </c>
      <c r="G6237" t="s">
        <v>215</v>
      </c>
      <c r="H6237">
        <v>1</v>
      </c>
      <c r="I6237">
        <v>2019</v>
      </c>
      <c r="J6237">
        <v>2</v>
      </c>
      <c r="L6237">
        <v>23129802</v>
      </c>
      <c r="P6237" s="29" t="str">
        <f t="shared" si="256"/>
        <v>NULL</v>
      </c>
    </row>
    <row r="6238" spans="1:16" hidden="1" x14ac:dyDescent="0.25">
      <c r="A6238">
        <v>193229638</v>
      </c>
      <c r="B6238">
        <v>803401</v>
      </c>
      <c r="C6238" t="s">
        <v>318</v>
      </c>
      <c r="D6238">
        <v>2021754</v>
      </c>
      <c r="E6238" t="s">
        <v>216</v>
      </c>
      <c r="F6238" t="s">
        <v>214</v>
      </c>
      <c r="G6238" t="s">
        <v>215</v>
      </c>
      <c r="H6238">
        <v>3</v>
      </c>
      <c r="I6238">
        <v>2015</v>
      </c>
      <c r="J6238">
        <v>1</v>
      </c>
      <c r="L6238">
        <v>23066481</v>
      </c>
      <c r="M6238">
        <v>3.3</v>
      </c>
      <c r="P6238" s="29">
        <f t="shared" ref="P6238:P6251" si="257">IF(AND(ISNUMBER(M6238),H6238&lt;&gt;4,N6238&lt;&gt;"X"),(M6238-1)/6,IF(H6238=4,"DRP",IF(AND(H6238=3,M6238="NA"),"BAD",IF(AND(H6238=2),"CVL",IF(AND(H6238=1,ISBLANK(M6238)),"NULL","UNK")))))</f>
        <v>0.3833333333333333</v>
      </c>
    </row>
    <row r="6239" spans="1:16" hidden="1" x14ac:dyDescent="0.25">
      <c r="A6239">
        <v>193229638</v>
      </c>
      <c r="B6239">
        <v>803401</v>
      </c>
      <c r="C6239" t="s">
        <v>318</v>
      </c>
      <c r="D6239">
        <v>2005102</v>
      </c>
      <c r="E6239" t="s">
        <v>218</v>
      </c>
      <c r="F6239" t="s">
        <v>214</v>
      </c>
      <c r="G6239" t="s">
        <v>215</v>
      </c>
      <c r="H6239">
        <v>2</v>
      </c>
      <c r="I6239">
        <v>2015</v>
      </c>
      <c r="J6239">
        <v>1</v>
      </c>
      <c r="L6239">
        <v>23066494</v>
      </c>
      <c r="M6239">
        <v>4.3</v>
      </c>
      <c r="P6239" s="29">
        <f t="shared" si="257"/>
        <v>0.54999999999999993</v>
      </c>
    </row>
    <row r="6240" spans="1:16" hidden="1" x14ac:dyDescent="0.25">
      <c r="A6240">
        <v>193229638</v>
      </c>
      <c r="B6240">
        <v>803401</v>
      </c>
      <c r="C6240" t="s">
        <v>318</v>
      </c>
      <c r="D6240">
        <v>2004098</v>
      </c>
      <c r="E6240" t="s">
        <v>213</v>
      </c>
      <c r="F6240" t="s">
        <v>214</v>
      </c>
      <c r="G6240" t="s">
        <v>215</v>
      </c>
      <c r="H6240">
        <v>2</v>
      </c>
      <c r="I6240">
        <v>2015</v>
      </c>
      <c r="J6240">
        <v>1</v>
      </c>
      <c r="L6240">
        <v>23066524</v>
      </c>
      <c r="M6240">
        <v>6.6</v>
      </c>
      <c r="P6240" s="29">
        <f t="shared" si="257"/>
        <v>0.93333333333333324</v>
      </c>
    </row>
    <row r="6241" spans="1:16" hidden="1" x14ac:dyDescent="0.25">
      <c r="A6241">
        <v>193229638</v>
      </c>
      <c r="B6241">
        <v>803401</v>
      </c>
      <c r="C6241" t="s">
        <v>318</v>
      </c>
      <c r="D6241">
        <v>2005099</v>
      </c>
      <c r="E6241" t="s">
        <v>217</v>
      </c>
      <c r="F6241" t="s">
        <v>214</v>
      </c>
      <c r="G6241" t="s">
        <v>215</v>
      </c>
      <c r="H6241">
        <v>2</v>
      </c>
      <c r="I6241">
        <v>2015</v>
      </c>
      <c r="J6241">
        <v>1</v>
      </c>
      <c r="L6241">
        <v>23066433</v>
      </c>
      <c r="M6241">
        <v>4.5</v>
      </c>
      <c r="P6241" s="29">
        <f t="shared" si="257"/>
        <v>0.58333333333333337</v>
      </c>
    </row>
    <row r="6242" spans="1:16" hidden="1" x14ac:dyDescent="0.25">
      <c r="A6242">
        <v>193229638</v>
      </c>
      <c r="B6242">
        <v>803401</v>
      </c>
      <c r="C6242" t="s">
        <v>318</v>
      </c>
      <c r="D6242">
        <v>2021600</v>
      </c>
      <c r="E6242" t="s">
        <v>219</v>
      </c>
      <c r="F6242" t="s">
        <v>214</v>
      </c>
      <c r="G6242" t="s">
        <v>215</v>
      </c>
      <c r="H6242">
        <v>2</v>
      </c>
      <c r="I6242">
        <v>2015</v>
      </c>
      <c r="J6242">
        <v>1</v>
      </c>
      <c r="L6242">
        <v>23066441</v>
      </c>
      <c r="M6242">
        <v>5.0999999999999996</v>
      </c>
      <c r="P6242" s="29">
        <f t="shared" si="257"/>
        <v>0.68333333333333324</v>
      </c>
    </row>
    <row r="6243" spans="1:16" hidden="1" x14ac:dyDescent="0.25">
      <c r="A6243">
        <v>193229638</v>
      </c>
      <c r="B6243">
        <v>803401</v>
      </c>
      <c r="C6243" t="s">
        <v>318</v>
      </c>
      <c r="D6243">
        <v>2005118</v>
      </c>
      <c r="E6243" t="s">
        <v>223</v>
      </c>
      <c r="F6243" t="s">
        <v>214</v>
      </c>
      <c r="G6243" t="s">
        <v>215</v>
      </c>
      <c r="H6243">
        <v>3</v>
      </c>
      <c r="I6243">
        <v>2015</v>
      </c>
      <c r="J6243">
        <v>1</v>
      </c>
      <c r="L6243">
        <v>23067523</v>
      </c>
      <c r="M6243" t="s">
        <v>221</v>
      </c>
      <c r="P6243" s="29" t="str">
        <f t="shared" si="257"/>
        <v>BAD</v>
      </c>
    </row>
    <row r="6244" spans="1:16" hidden="1" x14ac:dyDescent="0.25">
      <c r="A6244">
        <v>193229638</v>
      </c>
      <c r="B6244">
        <v>803401</v>
      </c>
      <c r="C6244" t="s">
        <v>318</v>
      </c>
      <c r="D6244">
        <v>2004116</v>
      </c>
      <c r="E6244" t="s">
        <v>229</v>
      </c>
      <c r="F6244" t="s">
        <v>214</v>
      </c>
      <c r="G6244" t="s">
        <v>215</v>
      </c>
      <c r="H6244">
        <v>4</v>
      </c>
      <c r="I6244">
        <v>2015</v>
      </c>
      <c r="J6244">
        <v>2</v>
      </c>
      <c r="L6244">
        <v>23073304</v>
      </c>
      <c r="P6244" s="29" t="str">
        <f t="shared" si="257"/>
        <v>DRP</v>
      </c>
    </row>
    <row r="6245" spans="1:16" hidden="1" x14ac:dyDescent="0.25">
      <c r="A6245">
        <v>193229638</v>
      </c>
      <c r="B6245">
        <v>803401</v>
      </c>
      <c r="C6245" t="s">
        <v>318</v>
      </c>
      <c r="D6245">
        <v>2021754</v>
      </c>
      <c r="E6245" t="s">
        <v>216</v>
      </c>
      <c r="F6245" t="s">
        <v>214</v>
      </c>
      <c r="G6245" t="s">
        <v>215</v>
      </c>
      <c r="H6245">
        <v>4</v>
      </c>
      <c r="I6245">
        <v>2015</v>
      </c>
      <c r="J6245">
        <v>2</v>
      </c>
      <c r="L6245">
        <v>23074130</v>
      </c>
      <c r="P6245" s="29" t="str">
        <f t="shared" si="257"/>
        <v>DRP</v>
      </c>
    </row>
    <row r="6246" spans="1:16" hidden="1" x14ac:dyDescent="0.25">
      <c r="A6246">
        <v>193229638</v>
      </c>
      <c r="B6246">
        <v>803401</v>
      </c>
      <c r="C6246" t="s">
        <v>318</v>
      </c>
      <c r="D6246">
        <v>2004112</v>
      </c>
      <c r="E6246" t="s">
        <v>244</v>
      </c>
      <c r="F6246" t="s">
        <v>214</v>
      </c>
      <c r="G6246" t="s">
        <v>215</v>
      </c>
      <c r="H6246">
        <v>2</v>
      </c>
      <c r="I6246">
        <v>2015</v>
      </c>
      <c r="J6246">
        <v>2</v>
      </c>
      <c r="L6246">
        <v>23073237</v>
      </c>
      <c r="M6246">
        <v>5.4</v>
      </c>
      <c r="P6246" s="29">
        <f t="shared" si="257"/>
        <v>0.73333333333333339</v>
      </c>
    </row>
    <row r="6247" spans="1:16" hidden="1" x14ac:dyDescent="0.25">
      <c r="A6247">
        <v>193229638</v>
      </c>
      <c r="B6247">
        <v>803401</v>
      </c>
      <c r="C6247" t="s">
        <v>318</v>
      </c>
      <c r="D6247">
        <v>2021754</v>
      </c>
      <c r="E6247" t="s">
        <v>216</v>
      </c>
      <c r="F6247" t="s">
        <v>214</v>
      </c>
      <c r="G6247" t="s">
        <v>215</v>
      </c>
      <c r="H6247">
        <v>3</v>
      </c>
      <c r="I6247">
        <v>2015</v>
      </c>
      <c r="J6247">
        <v>2</v>
      </c>
      <c r="L6247">
        <v>23074129</v>
      </c>
      <c r="M6247" t="s">
        <v>221</v>
      </c>
      <c r="P6247" s="29" t="str">
        <f t="shared" si="257"/>
        <v>BAD</v>
      </c>
    </row>
    <row r="6248" spans="1:16" hidden="1" x14ac:dyDescent="0.25">
      <c r="A6248">
        <v>193229638</v>
      </c>
      <c r="B6248">
        <v>803401</v>
      </c>
      <c r="C6248" t="s">
        <v>318</v>
      </c>
      <c r="D6248">
        <v>2005118</v>
      </c>
      <c r="E6248" t="s">
        <v>223</v>
      </c>
      <c r="F6248" t="s">
        <v>214</v>
      </c>
      <c r="G6248" t="s">
        <v>215</v>
      </c>
      <c r="H6248">
        <v>2</v>
      </c>
      <c r="I6248">
        <v>2015</v>
      </c>
      <c r="J6248">
        <v>2</v>
      </c>
      <c r="L6248">
        <v>23071572</v>
      </c>
      <c r="M6248">
        <v>4.8</v>
      </c>
      <c r="P6248" s="29">
        <f t="shared" si="257"/>
        <v>0.6333333333333333</v>
      </c>
    </row>
    <row r="6249" spans="1:16" hidden="1" x14ac:dyDescent="0.25">
      <c r="A6249">
        <v>193229638</v>
      </c>
      <c r="B6249">
        <v>803401</v>
      </c>
      <c r="C6249" t="s">
        <v>318</v>
      </c>
      <c r="D6249">
        <v>2021580</v>
      </c>
      <c r="E6249" t="s">
        <v>241</v>
      </c>
      <c r="F6249" t="s">
        <v>214</v>
      </c>
      <c r="G6249" t="s">
        <v>215</v>
      </c>
      <c r="H6249">
        <v>2</v>
      </c>
      <c r="I6249">
        <v>2015</v>
      </c>
      <c r="J6249">
        <v>2</v>
      </c>
      <c r="L6249">
        <v>23074971</v>
      </c>
      <c r="M6249">
        <v>5.0999999999999996</v>
      </c>
      <c r="P6249" s="29">
        <f t="shared" si="257"/>
        <v>0.68333333333333324</v>
      </c>
    </row>
    <row r="6250" spans="1:16" hidden="1" x14ac:dyDescent="0.25">
      <c r="A6250">
        <v>193229638</v>
      </c>
      <c r="B6250">
        <v>803401</v>
      </c>
      <c r="C6250" t="s">
        <v>318</v>
      </c>
      <c r="D6250">
        <v>2005117</v>
      </c>
      <c r="E6250" t="s">
        <v>220</v>
      </c>
      <c r="F6250" t="s">
        <v>214</v>
      </c>
      <c r="G6250" t="s">
        <v>215</v>
      </c>
      <c r="H6250">
        <v>3</v>
      </c>
      <c r="I6250">
        <v>2015</v>
      </c>
      <c r="J6250">
        <v>2</v>
      </c>
      <c r="L6250">
        <v>23075093</v>
      </c>
      <c r="M6250" t="s">
        <v>221</v>
      </c>
      <c r="P6250" s="29" t="str">
        <f t="shared" si="257"/>
        <v>BAD</v>
      </c>
    </row>
    <row r="6251" spans="1:16" hidden="1" x14ac:dyDescent="0.25">
      <c r="A6251">
        <v>193229638</v>
      </c>
      <c r="B6251">
        <v>803401</v>
      </c>
      <c r="C6251" t="s">
        <v>318</v>
      </c>
      <c r="D6251">
        <v>2021602</v>
      </c>
      <c r="E6251" t="s">
        <v>242</v>
      </c>
      <c r="F6251" t="s">
        <v>214</v>
      </c>
      <c r="G6251" t="s">
        <v>215</v>
      </c>
      <c r="H6251">
        <v>2</v>
      </c>
      <c r="I6251">
        <v>2015</v>
      </c>
      <c r="J6251">
        <v>2</v>
      </c>
      <c r="L6251">
        <v>23072008</v>
      </c>
      <c r="M6251">
        <v>4.5999999999999996</v>
      </c>
      <c r="P6251" s="29">
        <f t="shared" si="257"/>
        <v>0.6</v>
      </c>
    </row>
    <row r="6252" spans="1:16" hidden="1" x14ac:dyDescent="0.25">
      <c r="A6252">
        <v>193229638</v>
      </c>
      <c r="B6252">
        <v>803401</v>
      </c>
      <c r="C6252" t="s">
        <v>318</v>
      </c>
      <c r="D6252">
        <v>2004116</v>
      </c>
      <c r="E6252" t="s">
        <v>229</v>
      </c>
      <c r="F6252" t="s">
        <v>214</v>
      </c>
      <c r="G6252" t="s">
        <v>215</v>
      </c>
      <c r="H6252">
        <v>2</v>
      </c>
      <c r="I6252">
        <v>2016</v>
      </c>
      <c r="J6252">
        <v>1</v>
      </c>
      <c r="L6252">
        <v>23073304</v>
      </c>
      <c r="M6252">
        <v>4.8</v>
      </c>
      <c r="P6252" s="29">
        <f t="shared" ref="P6252:P6264" si="258">IF(AND(ISNUMBER(M6252),H6252&lt;&gt;4),(M6252-1)/6,IF(H6252=4,"DRP",IF(AND(H6252=3,M6252="NA"),"BAD",IF(AND(H6252=2),"CVL",IF(AND(H6252=1,ISBLANK(M6252)),"NULL","UNK")))))</f>
        <v>0.6333333333333333</v>
      </c>
    </row>
    <row r="6253" spans="1:16" hidden="1" x14ac:dyDescent="0.25">
      <c r="A6253">
        <v>193229638</v>
      </c>
      <c r="B6253">
        <v>803401</v>
      </c>
      <c r="C6253" t="s">
        <v>318</v>
      </c>
      <c r="D6253">
        <v>2021638</v>
      </c>
      <c r="E6253" t="s">
        <v>250</v>
      </c>
      <c r="F6253" t="s">
        <v>214</v>
      </c>
      <c r="G6253" t="s">
        <v>215</v>
      </c>
      <c r="H6253">
        <v>2</v>
      </c>
      <c r="I6253">
        <v>2016</v>
      </c>
      <c r="J6253">
        <v>1</v>
      </c>
      <c r="L6253">
        <v>23081194</v>
      </c>
      <c r="M6253">
        <v>4.2</v>
      </c>
      <c r="P6253" s="29">
        <f t="shared" si="258"/>
        <v>0.53333333333333333</v>
      </c>
    </row>
    <row r="6254" spans="1:16" hidden="1" x14ac:dyDescent="0.25">
      <c r="A6254">
        <v>193229638</v>
      </c>
      <c r="B6254">
        <v>803401</v>
      </c>
      <c r="C6254" t="s">
        <v>318</v>
      </c>
      <c r="D6254">
        <v>2005131</v>
      </c>
      <c r="E6254" t="s">
        <v>228</v>
      </c>
      <c r="F6254" t="s">
        <v>214</v>
      </c>
      <c r="G6254" t="s">
        <v>215</v>
      </c>
      <c r="H6254">
        <v>2</v>
      </c>
      <c r="I6254">
        <v>2016</v>
      </c>
      <c r="J6254">
        <v>1</v>
      </c>
      <c r="L6254">
        <v>23081641</v>
      </c>
      <c r="M6254">
        <v>5.0999999999999996</v>
      </c>
      <c r="P6254" s="29">
        <f t="shared" si="258"/>
        <v>0.68333333333333324</v>
      </c>
    </row>
    <row r="6255" spans="1:16" hidden="1" x14ac:dyDescent="0.25">
      <c r="A6255">
        <v>193229638</v>
      </c>
      <c r="B6255">
        <v>803401</v>
      </c>
      <c r="C6255" t="s">
        <v>318</v>
      </c>
      <c r="D6255">
        <v>2021596</v>
      </c>
      <c r="E6255" t="s">
        <v>294</v>
      </c>
      <c r="F6255" t="s">
        <v>214</v>
      </c>
      <c r="G6255" t="s">
        <v>215</v>
      </c>
      <c r="H6255">
        <v>3</v>
      </c>
      <c r="I6255">
        <v>2016</v>
      </c>
      <c r="J6255">
        <v>1</v>
      </c>
      <c r="L6255">
        <v>23081196</v>
      </c>
      <c r="M6255">
        <v>3.3</v>
      </c>
      <c r="P6255" s="29">
        <f t="shared" si="258"/>
        <v>0.3833333333333333</v>
      </c>
    </row>
    <row r="6256" spans="1:16" hidden="1" x14ac:dyDescent="0.25">
      <c r="A6256">
        <v>193229638</v>
      </c>
      <c r="B6256">
        <v>803401</v>
      </c>
      <c r="C6256" t="s">
        <v>318</v>
      </c>
      <c r="D6256">
        <v>2021754</v>
      </c>
      <c r="E6256" t="s">
        <v>216</v>
      </c>
      <c r="F6256" t="s">
        <v>214</v>
      </c>
      <c r="G6256" t="s">
        <v>215</v>
      </c>
      <c r="H6256">
        <v>2</v>
      </c>
      <c r="I6256">
        <v>2016</v>
      </c>
      <c r="J6256">
        <v>1</v>
      </c>
      <c r="L6256">
        <v>23081126</v>
      </c>
      <c r="M6256">
        <v>5.5</v>
      </c>
      <c r="P6256" s="29">
        <f t="shared" si="258"/>
        <v>0.75</v>
      </c>
    </row>
    <row r="6257" spans="1:16" hidden="1" x14ac:dyDescent="0.25">
      <c r="A6257">
        <v>193229638</v>
      </c>
      <c r="B6257">
        <v>803401</v>
      </c>
      <c r="C6257" t="s">
        <v>318</v>
      </c>
      <c r="D6257">
        <v>2005117</v>
      </c>
      <c r="E6257" t="s">
        <v>220</v>
      </c>
      <c r="F6257" t="s">
        <v>214</v>
      </c>
      <c r="G6257" t="s">
        <v>215</v>
      </c>
      <c r="H6257">
        <v>3</v>
      </c>
      <c r="I6257">
        <v>2016</v>
      </c>
      <c r="J6257">
        <v>1</v>
      </c>
      <c r="L6257">
        <v>23078737</v>
      </c>
      <c r="M6257" t="s">
        <v>221</v>
      </c>
      <c r="P6257" s="29" t="str">
        <f t="shared" si="258"/>
        <v>BAD</v>
      </c>
    </row>
    <row r="6258" spans="1:16" hidden="1" x14ac:dyDescent="0.25">
      <c r="A6258">
        <v>193229638</v>
      </c>
      <c r="B6258">
        <v>803401</v>
      </c>
      <c r="C6258" t="s">
        <v>318</v>
      </c>
      <c r="D6258">
        <v>2021781</v>
      </c>
      <c r="E6258" t="s">
        <v>235</v>
      </c>
      <c r="F6258" t="s">
        <v>214</v>
      </c>
      <c r="G6258" t="s">
        <v>215</v>
      </c>
      <c r="H6258">
        <v>4</v>
      </c>
      <c r="I6258">
        <v>2016</v>
      </c>
      <c r="J6258">
        <v>2</v>
      </c>
      <c r="L6258">
        <v>23086871</v>
      </c>
      <c r="P6258" s="29" t="str">
        <f t="shared" si="258"/>
        <v>DRP</v>
      </c>
    </row>
    <row r="6259" spans="1:16" hidden="1" x14ac:dyDescent="0.25">
      <c r="A6259">
        <v>193229638</v>
      </c>
      <c r="B6259">
        <v>803401</v>
      </c>
      <c r="C6259" t="s">
        <v>318</v>
      </c>
      <c r="D6259">
        <v>2021596</v>
      </c>
      <c r="E6259" t="s">
        <v>294</v>
      </c>
      <c r="F6259" t="s">
        <v>214</v>
      </c>
      <c r="G6259" t="s">
        <v>215</v>
      </c>
      <c r="H6259">
        <v>3</v>
      </c>
      <c r="I6259">
        <v>2016</v>
      </c>
      <c r="J6259">
        <v>2</v>
      </c>
      <c r="L6259">
        <v>23086860</v>
      </c>
      <c r="M6259" t="s">
        <v>221</v>
      </c>
      <c r="P6259" s="29" t="str">
        <f t="shared" si="258"/>
        <v>BAD</v>
      </c>
    </row>
    <row r="6260" spans="1:16" hidden="1" x14ac:dyDescent="0.25">
      <c r="A6260">
        <v>193229638</v>
      </c>
      <c r="B6260">
        <v>803401</v>
      </c>
      <c r="C6260" t="s">
        <v>318</v>
      </c>
      <c r="D6260">
        <v>2021756</v>
      </c>
      <c r="E6260" t="s">
        <v>253</v>
      </c>
      <c r="F6260" t="s">
        <v>214</v>
      </c>
      <c r="G6260" t="s">
        <v>215</v>
      </c>
      <c r="H6260">
        <v>3</v>
      </c>
      <c r="I6260">
        <v>2016</v>
      </c>
      <c r="J6260">
        <v>2</v>
      </c>
      <c r="L6260">
        <v>23086838</v>
      </c>
      <c r="M6260" t="s">
        <v>221</v>
      </c>
      <c r="P6260" s="29" t="str">
        <f t="shared" si="258"/>
        <v>BAD</v>
      </c>
    </row>
    <row r="6261" spans="1:16" hidden="1" x14ac:dyDescent="0.25">
      <c r="A6261">
        <v>193229638</v>
      </c>
      <c r="B6261">
        <v>803401</v>
      </c>
      <c r="C6261" t="s">
        <v>318</v>
      </c>
      <c r="D6261">
        <v>2021763</v>
      </c>
      <c r="E6261" t="s">
        <v>298</v>
      </c>
      <c r="F6261" t="s">
        <v>214</v>
      </c>
      <c r="G6261" t="s">
        <v>215</v>
      </c>
      <c r="H6261">
        <v>2</v>
      </c>
      <c r="I6261">
        <v>2016</v>
      </c>
      <c r="J6261">
        <v>2</v>
      </c>
      <c r="L6261">
        <v>23086845</v>
      </c>
      <c r="M6261">
        <v>4.2</v>
      </c>
      <c r="P6261" s="29">
        <f t="shared" si="258"/>
        <v>0.53333333333333333</v>
      </c>
    </row>
    <row r="6262" spans="1:16" hidden="1" x14ac:dyDescent="0.25">
      <c r="A6262">
        <v>193229638</v>
      </c>
      <c r="B6262">
        <v>803401</v>
      </c>
      <c r="C6262" t="s">
        <v>318</v>
      </c>
      <c r="D6262">
        <v>2005117</v>
      </c>
      <c r="E6262" t="s">
        <v>220</v>
      </c>
      <c r="F6262" t="s">
        <v>214</v>
      </c>
      <c r="G6262" t="s">
        <v>215</v>
      </c>
      <c r="H6262">
        <v>2</v>
      </c>
      <c r="I6262">
        <v>2016</v>
      </c>
      <c r="J6262">
        <v>2</v>
      </c>
      <c r="L6262">
        <v>23084478</v>
      </c>
      <c r="M6262">
        <v>4.3</v>
      </c>
      <c r="P6262" s="29">
        <f t="shared" si="258"/>
        <v>0.54999999999999993</v>
      </c>
    </row>
    <row r="6263" spans="1:16" hidden="1" x14ac:dyDescent="0.25">
      <c r="A6263">
        <v>193229638</v>
      </c>
      <c r="B6263">
        <v>803401</v>
      </c>
      <c r="C6263" t="s">
        <v>318</v>
      </c>
      <c r="D6263">
        <v>2021993</v>
      </c>
      <c r="E6263" t="s">
        <v>256</v>
      </c>
      <c r="F6263" t="s">
        <v>214</v>
      </c>
      <c r="G6263" t="s">
        <v>215</v>
      </c>
      <c r="H6263">
        <v>2</v>
      </c>
      <c r="I6263">
        <v>2016</v>
      </c>
      <c r="J6263">
        <v>2</v>
      </c>
      <c r="L6263">
        <v>23086520</v>
      </c>
      <c r="M6263">
        <v>5.8</v>
      </c>
      <c r="P6263" s="29">
        <f t="shared" si="258"/>
        <v>0.79999999999999993</v>
      </c>
    </row>
    <row r="6264" spans="1:16" hidden="1" x14ac:dyDescent="0.25">
      <c r="A6264">
        <v>193229638</v>
      </c>
      <c r="B6264">
        <v>803401</v>
      </c>
      <c r="C6264" t="s">
        <v>318</v>
      </c>
      <c r="D6264">
        <v>2021781</v>
      </c>
      <c r="E6264" t="s">
        <v>235</v>
      </c>
      <c r="F6264" t="s">
        <v>214</v>
      </c>
      <c r="G6264" t="s">
        <v>215</v>
      </c>
      <c r="H6264">
        <v>2</v>
      </c>
      <c r="I6264">
        <v>2016</v>
      </c>
      <c r="J6264">
        <v>2</v>
      </c>
      <c r="L6264">
        <v>23086901</v>
      </c>
      <c r="M6264">
        <v>5</v>
      </c>
      <c r="P6264" s="29">
        <f t="shared" si="258"/>
        <v>0.66666666666666663</v>
      </c>
    </row>
    <row r="6265" spans="1:16" hidden="1" x14ac:dyDescent="0.25">
      <c r="A6265">
        <v>193235077</v>
      </c>
      <c r="B6265">
        <v>803400</v>
      </c>
      <c r="C6265" t="s">
        <v>212</v>
      </c>
      <c r="D6265">
        <v>2005102</v>
      </c>
      <c r="E6265" t="s">
        <v>218</v>
      </c>
      <c r="F6265" t="s">
        <v>214</v>
      </c>
      <c r="G6265" t="s">
        <v>215</v>
      </c>
      <c r="H6265">
        <v>3</v>
      </c>
      <c r="I6265">
        <v>2015</v>
      </c>
      <c r="J6265">
        <v>1</v>
      </c>
      <c r="L6265">
        <v>23066489</v>
      </c>
      <c r="M6265">
        <v>1.7</v>
      </c>
      <c r="P6265" s="29">
        <f t="shared" ref="P6265:P6291" si="259">IF(AND(ISNUMBER(M6265),H6265&lt;&gt;4,N6265&lt;&gt;"X"),(M6265-1)/6,IF(H6265=4,"DRP",IF(AND(H6265=3,M6265="NA"),"BAD",IF(AND(H6265=2),"CVL",IF(AND(H6265=1,ISBLANK(M6265)),"NULL","UNK")))))</f>
        <v>0.11666666666666665</v>
      </c>
    </row>
    <row r="6266" spans="1:16" hidden="1" x14ac:dyDescent="0.25">
      <c r="A6266">
        <v>193235077</v>
      </c>
      <c r="B6266">
        <v>803400</v>
      </c>
      <c r="C6266" t="s">
        <v>212</v>
      </c>
      <c r="D6266">
        <v>2021600</v>
      </c>
      <c r="E6266" t="s">
        <v>219</v>
      </c>
      <c r="F6266" t="s">
        <v>214</v>
      </c>
      <c r="G6266" t="s">
        <v>215</v>
      </c>
      <c r="H6266">
        <v>3</v>
      </c>
      <c r="I6266">
        <v>2015</v>
      </c>
      <c r="J6266">
        <v>1</v>
      </c>
      <c r="L6266">
        <v>23066438</v>
      </c>
      <c r="M6266">
        <v>1.6</v>
      </c>
      <c r="P6266" s="29">
        <f t="shared" si="259"/>
        <v>0.10000000000000002</v>
      </c>
    </row>
    <row r="6267" spans="1:16" hidden="1" x14ac:dyDescent="0.25">
      <c r="A6267">
        <v>193235077</v>
      </c>
      <c r="B6267">
        <v>803400</v>
      </c>
      <c r="C6267" t="s">
        <v>212</v>
      </c>
      <c r="D6267">
        <v>2005117</v>
      </c>
      <c r="E6267" t="s">
        <v>220</v>
      </c>
      <c r="F6267" t="s">
        <v>214</v>
      </c>
      <c r="G6267" t="s">
        <v>215</v>
      </c>
      <c r="H6267">
        <v>3</v>
      </c>
      <c r="I6267">
        <v>2015</v>
      </c>
      <c r="J6267">
        <v>1</v>
      </c>
      <c r="L6267">
        <v>23065517</v>
      </c>
      <c r="M6267">
        <v>2.5</v>
      </c>
      <c r="P6267" s="29">
        <f t="shared" si="259"/>
        <v>0.25</v>
      </c>
    </row>
    <row r="6268" spans="1:16" hidden="1" x14ac:dyDescent="0.25">
      <c r="A6268">
        <v>193235077</v>
      </c>
      <c r="B6268">
        <v>803400</v>
      </c>
      <c r="C6268" t="s">
        <v>212</v>
      </c>
      <c r="D6268">
        <v>2005099</v>
      </c>
      <c r="E6268" t="s">
        <v>217</v>
      </c>
      <c r="F6268" t="s">
        <v>214</v>
      </c>
      <c r="G6268" t="s">
        <v>215</v>
      </c>
      <c r="H6268">
        <v>3</v>
      </c>
      <c r="I6268">
        <v>2015</v>
      </c>
      <c r="J6268">
        <v>1</v>
      </c>
      <c r="L6268">
        <v>23066428</v>
      </c>
      <c r="M6268">
        <v>2</v>
      </c>
      <c r="P6268" s="29">
        <f t="shared" si="259"/>
        <v>0.16666666666666666</v>
      </c>
    </row>
    <row r="6269" spans="1:16" hidden="1" x14ac:dyDescent="0.25">
      <c r="A6269">
        <v>193235077</v>
      </c>
      <c r="B6269">
        <v>803400</v>
      </c>
      <c r="C6269" t="s">
        <v>212</v>
      </c>
      <c r="D6269">
        <v>2021754</v>
      </c>
      <c r="E6269" t="s">
        <v>216</v>
      </c>
      <c r="F6269" t="s">
        <v>214</v>
      </c>
      <c r="G6269" t="s">
        <v>215</v>
      </c>
      <c r="H6269">
        <v>3</v>
      </c>
      <c r="I6269">
        <v>2015</v>
      </c>
      <c r="J6269">
        <v>1</v>
      </c>
      <c r="L6269">
        <v>23066449</v>
      </c>
      <c r="M6269">
        <v>2.9</v>
      </c>
      <c r="P6269" s="29">
        <f t="shared" si="259"/>
        <v>0.31666666666666665</v>
      </c>
    </row>
    <row r="6270" spans="1:16" hidden="1" x14ac:dyDescent="0.25">
      <c r="A6270">
        <v>193235077</v>
      </c>
      <c r="B6270">
        <v>803400</v>
      </c>
      <c r="C6270" t="s">
        <v>212</v>
      </c>
      <c r="D6270">
        <v>2004098</v>
      </c>
      <c r="E6270" t="s">
        <v>213</v>
      </c>
      <c r="F6270" t="s">
        <v>214</v>
      </c>
      <c r="G6270" t="s">
        <v>215</v>
      </c>
      <c r="H6270">
        <v>2</v>
      </c>
      <c r="I6270">
        <v>2015</v>
      </c>
      <c r="J6270">
        <v>1</v>
      </c>
      <c r="L6270">
        <v>23066524</v>
      </c>
      <c r="M6270">
        <v>5.2</v>
      </c>
      <c r="P6270" s="29">
        <f t="shared" si="259"/>
        <v>0.70000000000000007</v>
      </c>
    </row>
    <row r="6271" spans="1:16" hidden="1" x14ac:dyDescent="0.25">
      <c r="A6271">
        <v>193235077</v>
      </c>
      <c r="B6271">
        <v>803400</v>
      </c>
      <c r="C6271" t="s">
        <v>212</v>
      </c>
      <c r="D6271">
        <v>2005118</v>
      </c>
      <c r="E6271" t="s">
        <v>223</v>
      </c>
      <c r="F6271" t="s">
        <v>214</v>
      </c>
      <c r="G6271" t="s">
        <v>215</v>
      </c>
      <c r="H6271">
        <v>4</v>
      </c>
      <c r="I6271">
        <v>2015</v>
      </c>
      <c r="J6271">
        <v>2</v>
      </c>
      <c r="L6271">
        <v>23071572</v>
      </c>
      <c r="M6271">
        <v>1.8</v>
      </c>
      <c r="P6271" s="29" t="str">
        <f t="shared" si="259"/>
        <v>DRP</v>
      </c>
    </row>
    <row r="6272" spans="1:16" hidden="1" x14ac:dyDescent="0.25">
      <c r="A6272">
        <v>193235077</v>
      </c>
      <c r="B6272">
        <v>803400</v>
      </c>
      <c r="C6272" t="s">
        <v>212</v>
      </c>
      <c r="D6272">
        <v>2021754</v>
      </c>
      <c r="E6272" t="s">
        <v>216</v>
      </c>
      <c r="F6272" t="s">
        <v>214</v>
      </c>
      <c r="G6272" t="s">
        <v>215</v>
      </c>
      <c r="H6272">
        <v>4</v>
      </c>
      <c r="I6272">
        <v>2015</v>
      </c>
      <c r="J6272">
        <v>2</v>
      </c>
      <c r="L6272">
        <v>23074131</v>
      </c>
      <c r="P6272" s="29" t="str">
        <f t="shared" si="259"/>
        <v>DRP</v>
      </c>
    </row>
    <row r="6273" spans="1:16" hidden="1" x14ac:dyDescent="0.25">
      <c r="A6273">
        <v>193235077</v>
      </c>
      <c r="B6273">
        <v>803400</v>
      </c>
      <c r="C6273" t="s">
        <v>212</v>
      </c>
      <c r="D6273">
        <v>2021600</v>
      </c>
      <c r="E6273" t="s">
        <v>219</v>
      </c>
      <c r="F6273" t="s">
        <v>214</v>
      </c>
      <c r="G6273" t="s">
        <v>215</v>
      </c>
      <c r="H6273">
        <v>4</v>
      </c>
      <c r="I6273">
        <v>2015</v>
      </c>
      <c r="J6273">
        <v>2</v>
      </c>
      <c r="L6273">
        <v>23071943</v>
      </c>
      <c r="M6273">
        <v>1.5</v>
      </c>
      <c r="P6273" s="29" t="str">
        <f t="shared" si="259"/>
        <v>DRP</v>
      </c>
    </row>
    <row r="6274" spans="1:16" hidden="1" x14ac:dyDescent="0.25">
      <c r="A6274">
        <v>193235077</v>
      </c>
      <c r="B6274">
        <v>803400</v>
      </c>
      <c r="C6274" t="s">
        <v>212</v>
      </c>
      <c r="D6274">
        <v>2005117</v>
      </c>
      <c r="E6274" t="s">
        <v>220</v>
      </c>
      <c r="F6274" t="s">
        <v>214</v>
      </c>
      <c r="G6274" t="s">
        <v>215</v>
      </c>
      <c r="H6274">
        <v>4</v>
      </c>
      <c r="I6274">
        <v>2015</v>
      </c>
      <c r="J6274">
        <v>2</v>
      </c>
      <c r="L6274">
        <v>23070393</v>
      </c>
      <c r="P6274" s="29" t="str">
        <f t="shared" si="259"/>
        <v>DRP</v>
      </c>
    </row>
    <row r="6275" spans="1:16" hidden="1" x14ac:dyDescent="0.25">
      <c r="A6275">
        <v>193235077</v>
      </c>
      <c r="B6275">
        <v>803400</v>
      </c>
      <c r="C6275" t="s">
        <v>212</v>
      </c>
      <c r="D6275">
        <v>2005102</v>
      </c>
      <c r="E6275" t="s">
        <v>218</v>
      </c>
      <c r="F6275" t="s">
        <v>214</v>
      </c>
      <c r="G6275" t="s">
        <v>215</v>
      </c>
      <c r="H6275">
        <v>4</v>
      </c>
      <c r="I6275">
        <v>2015</v>
      </c>
      <c r="J6275">
        <v>2</v>
      </c>
      <c r="L6275">
        <v>23072204</v>
      </c>
      <c r="P6275" s="29" t="str">
        <f t="shared" si="259"/>
        <v>DRP</v>
      </c>
    </row>
    <row r="6276" spans="1:16" hidden="1" x14ac:dyDescent="0.25">
      <c r="A6276">
        <v>193235077</v>
      </c>
      <c r="B6276">
        <v>803400</v>
      </c>
      <c r="C6276" t="s">
        <v>212</v>
      </c>
      <c r="D6276">
        <v>2005099</v>
      </c>
      <c r="E6276" t="s">
        <v>217</v>
      </c>
      <c r="F6276" t="s">
        <v>214</v>
      </c>
      <c r="G6276" t="s">
        <v>215</v>
      </c>
      <c r="H6276">
        <v>4</v>
      </c>
      <c r="I6276">
        <v>2015</v>
      </c>
      <c r="J6276">
        <v>2</v>
      </c>
      <c r="L6276">
        <v>23071932</v>
      </c>
      <c r="P6276" s="29" t="str">
        <f t="shared" si="259"/>
        <v>DRP</v>
      </c>
    </row>
    <row r="6277" spans="1:16" hidden="1" x14ac:dyDescent="0.25">
      <c r="A6277">
        <v>193235077</v>
      </c>
      <c r="B6277">
        <v>803400</v>
      </c>
      <c r="C6277" t="s">
        <v>212</v>
      </c>
      <c r="D6277">
        <v>2004116</v>
      </c>
      <c r="E6277" t="s">
        <v>229</v>
      </c>
      <c r="F6277" t="s">
        <v>214</v>
      </c>
      <c r="G6277" t="s">
        <v>215</v>
      </c>
      <c r="H6277">
        <v>4</v>
      </c>
      <c r="I6277">
        <v>2015</v>
      </c>
      <c r="J6277">
        <v>2</v>
      </c>
      <c r="L6277">
        <v>23073306</v>
      </c>
      <c r="P6277" s="29" t="str">
        <f t="shared" si="259"/>
        <v>DRP</v>
      </c>
    </row>
    <row r="6278" spans="1:16" hidden="1" x14ac:dyDescent="0.25">
      <c r="A6278">
        <v>193235077</v>
      </c>
      <c r="B6278">
        <v>803400</v>
      </c>
      <c r="C6278" t="s">
        <v>212</v>
      </c>
      <c r="D6278">
        <v>2004112</v>
      </c>
      <c r="E6278" t="s">
        <v>244</v>
      </c>
      <c r="F6278" t="s">
        <v>214</v>
      </c>
      <c r="G6278" t="s">
        <v>215</v>
      </c>
      <c r="H6278">
        <v>4</v>
      </c>
      <c r="I6278">
        <v>2015</v>
      </c>
      <c r="J6278">
        <v>2</v>
      </c>
      <c r="L6278">
        <v>23073039</v>
      </c>
      <c r="P6278" s="29" t="str">
        <f t="shared" si="259"/>
        <v>DRP</v>
      </c>
    </row>
    <row r="6279" spans="1:16" hidden="1" x14ac:dyDescent="0.25">
      <c r="A6279">
        <v>193237061</v>
      </c>
      <c r="B6279">
        <v>803401</v>
      </c>
      <c r="C6279" t="s">
        <v>318</v>
      </c>
      <c r="D6279">
        <v>2005118</v>
      </c>
      <c r="E6279" t="s">
        <v>223</v>
      </c>
      <c r="F6279" t="s">
        <v>214</v>
      </c>
      <c r="G6279" t="s">
        <v>215</v>
      </c>
      <c r="H6279">
        <v>2</v>
      </c>
      <c r="I6279">
        <v>2015</v>
      </c>
      <c r="J6279">
        <v>1</v>
      </c>
      <c r="L6279">
        <v>23066497</v>
      </c>
      <c r="M6279">
        <v>4.5999999999999996</v>
      </c>
      <c r="P6279" s="29">
        <f t="shared" si="259"/>
        <v>0.6</v>
      </c>
    </row>
    <row r="6280" spans="1:16" hidden="1" x14ac:dyDescent="0.25">
      <c r="A6280">
        <v>193237061</v>
      </c>
      <c r="B6280">
        <v>803401</v>
      </c>
      <c r="C6280" t="s">
        <v>318</v>
      </c>
      <c r="D6280">
        <v>2021600</v>
      </c>
      <c r="E6280" t="s">
        <v>219</v>
      </c>
      <c r="F6280" t="s">
        <v>214</v>
      </c>
      <c r="G6280" t="s">
        <v>215</v>
      </c>
      <c r="H6280">
        <v>2</v>
      </c>
      <c r="I6280">
        <v>2015</v>
      </c>
      <c r="J6280">
        <v>1</v>
      </c>
      <c r="L6280">
        <v>23066437</v>
      </c>
      <c r="M6280">
        <v>4.5999999999999996</v>
      </c>
      <c r="P6280" s="29">
        <f t="shared" si="259"/>
        <v>0.6</v>
      </c>
    </row>
    <row r="6281" spans="1:16" hidden="1" x14ac:dyDescent="0.25">
      <c r="A6281">
        <v>193237061</v>
      </c>
      <c r="B6281">
        <v>803401</v>
      </c>
      <c r="C6281" t="s">
        <v>318</v>
      </c>
      <c r="D6281">
        <v>2005102</v>
      </c>
      <c r="E6281" t="s">
        <v>218</v>
      </c>
      <c r="F6281" t="s">
        <v>214</v>
      </c>
      <c r="G6281" t="s">
        <v>215</v>
      </c>
      <c r="H6281">
        <v>2</v>
      </c>
      <c r="I6281">
        <v>2015</v>
      </c>
      <c r="J6281">
        <v>1</v>
      </c>
      <c r="L6281">
        <v>23066488</v>
      </c>
      <c r="M6281">
        <v>4.5</v>
      </c>
      <c r="P6281" s="29">
        <f t="shared" si="259"/>
        <v>0.58333333333333337</v>
      </c>
    </row>
    <row r="6282" spans="1:16" hidden="1" x14ac:dyDescent="0.25">
      <c r="A6282">
        <v>193237061</v>
      </c>
      <c r="B6282">
        <v>803401</v>
      </c>
      <c r="C6282" t="s">
        <v>318</v>
      </c>
      <c r="D6282">
        <v>2005099</v>
      </c>
      <c r="E6282" t="s">
        <v>217</v>
      </c>
      <c r="F6282" t="s">
        <v>214</v>
      </c>
      <c r="G6282" t="s">
        <v>215</v>
      </c>
      <c r="H6282">
        <v>2</v>
      </c>
      <c r="I6282">
        <v>2015</v>
      </c>
      <c r="J6282">
        <v>1</v>
      </c>
      <c r="L6282">
        <v>23066427</v>
      </c>
      <c r="M6282">
        <v>4.4000000000000004</v>
      </c>
      <c r="P6282" s="29">
        <f t="shared" si="259"/>
        <v>0.56666666666666676</v>
      </c>
    </row>
    <row r="6283" spans="1:16" hidden="1" x14ac:dyDescent="0.25">
      <c r="A6283">
        <v>193237061</v>
      </c>
      <c r="B6283">
        <v>803401</v>
      </c>
      <c r="C6283" t="s">
        <v>318</v>
      </c>
      <c r="D6283">
        <v>2021754</v>
      </c>
      <c r="E6283" t="s">
        <v>216</v>
      </c>
      <c r="F6283" t="s">
        <v>214</v>
      </c>
      <c r="G6283" t="s">
        <v>215</v>
      </c>
      <c r="H6283">
        <v>3</v>
      </c>
      <c r="I6283">
        <v>2015</v>
      </c>
      <c r="J6283">
        <v>1</v>
      </c>
      <c r="L6283">
        <v>23066446</v>
      </c>
      <c r="M6283">
        <v>3.3</v>
      </c>
      <c r="P6283" s="29">
        <f t="shared" si="259"/>
        <v>0.3833333333333333</v>
      </c>
    </row>
    <row r="6284" spans="1:16" hidden="1" x14ac:dyDescent="0.25">
      <c r="A6284">
        <v>193237061</v>
      </c>
      <c r="B6284">
        <v>803401</v>
      </c>
      <c r="C6284" t="s">
        <v>318</v>
      </c>
      <c r="D6284">
        <v>2004098</v>
      </c>
      <c r="E6284" t="s">
        <v>213</v>
      </c>
      <c r="F6284" t="s">
        <v>214</v>
      </c>
      <c r="G6284" t="s">
        <v>215</v>
      </c>
      <c r="H6284">
        <v>2</v>
      </c>
      <c r="I6284">
        <v>2015</v>
      </c>
      <c r="J6284">
        <v>1</v>
      </c>
      <c r="L6284">
        <v>23066601</v>
      </c>
      <c r="M6284">
        <v>6.3</v>
      </c>
      <c r="P6284" s="29">
        <f t="shared" si="259"/>
        <v>0.8833333333333333</v>
      </c>
    </row>
    <row r="6285" spans="1:16" hidden="1" x14ac:dyDescent="0.25">
      <c r="A6285">
        <v>193237061</v>
      </c>
      <c r="B6285">
        <v>803401</v>
      </c>
      <c r="C6285" t="s">
        <v>318</v>
      </c>
      <c r="D6285">
        <v>2005131</v>
      </c>
      <c r="E6285" t="s">
        <v>228</v>
      </c>
      <c r="F6285" t="s">
        <v>214</v>
      </c>
      <c r="G6285" t="s">
        <v>215</v>
      </c>
      <c r="H6285">
        <v>4</v>
      </c>
      <c r="I6285">
        <v>2015</v>
      </c>
      <c r="J6285">
        <v>2</v>
      </c>
      <c r="L6285">
        <v>23070713</v>
      </c>
      <c r="P6285" s="29" t="str">
        <f t="shared" si="259"/>
        <v>DRP</v>
      </c>
    </row>
    <row r="6286" spans="1:16" hidden="1" x14ac:dyDescent="0.25">
      <c r="A6286">
        <v>193237061</v>
      </c>
      <c r="B6286">
        <v>803401</v>
      </c>
      <c r="C6286" t="s">
        <v>318</v>
      </c>
      <c r="D6286">
        <v>2021754</v>
      </c>
      <c r="E6286" t="s">
        <v>216</v>
      </c>
      <c r="F6286" t="s">
        <v>214</v>
      </c>
      <c r="G6286" t="s">
        <v>215</v>
      </c>
      <c r="H6286">
        <v>2</v>
      </c>
      <c r="I6286">
        <v>2015</v>
      </c>
      <c r="J6286">
        <v>2</v>
      </c>
      <c r="L6286">
        <v>23074140</v>
      </c>
      <c r="M6286">
        <v>4.0999999999999996</v>
      </c>
      <c r="P6286" s="29">
        <f t="shared" si="259"/>
        <v>0.51666666666666661</v>
      </c>
    </row>
    <row r="6287" spans="1:16" hidden="1" x14ac:dyDescent="0.25">
      <c r="A6287">
        <v>193237061</v>
      </c>
      <c r="B6287">
        <v>803401</v>
      </c>
      <c r="C6287" t="s">
        <v>318</v>
      </c>
      <c r="D6287">
        <v>2021602</v>
      </c>
      <c r="E6287" t="s">
        <v>242</v>
      </c>
      <c r="F6287" t="s">
        <v>214</v>
      </c>
      <c r="G6287" t="s">
        <v>215</v>
      </c>
      <c r="H6287">
        <v>3</v>
      </c>
      <c r="I6287">
        <v>2015</v>
      </c>
      <c r="J6287">
        <v>2</v>
      </c>
      <c r="L6287">
        <v>23072007</v>
      </c>
      <c r="M6287" t="s">
        <v>221</v>
      </c>
      <c r="P6287" s="29" t="str">
        <f t="shared" si="259"/>
        <v>BAD</v>
      </c>
    </row>
    <row r="6288" spans="1:16" hidden="1" x14ac:dyDescent="0.25">
      <c r="A6288">
        <v>193237061</v>
      </c>
      <c r="B6288">
        <v>803401</v>
      </c>
      <c r="C6288" t="s">
        <v>318</v>
      </c>
      <c r="D6288">
        <v>2005117</v>
      </c>
      <c r="E6288" t="s">
        <v>220</v>
      </c>
      <c r="F6288" t="s">
        <v>214</v>
      </c>
      <c r="G6288" t="s">
        <v>215</v>
      </c>
      <c r="H6288">
        <v>3</v>
      </c>
      <c r="I6288">
        <v>2015</v>
      </c>
      <c r="J6288">
        <v>2</v>
      </c>
      <c r="L6288">
        <v>23070388</v>
      </c>
      <c r="M6288" t="s">
        <v>221</v>
      </c>
      <c r="P6288" s="29" t="str">
        <f t="shared" si="259"/>
        <v>BAD</v>
      </c>
    </row>
    <row r="6289" spans="1:16" hidden="1" x14ac:dyDescent="0.25">
      <c r="A6289">
        <v>193237061</v>
      </c>
      <c r="B6289">
        <v>803401</v>
      </c>
      <c r="C6289" t="s">
        <v>318</v>
      </c>
      <c r="D6289">
        <v>2004112</v>
      </c>
      <c r="E6289" t="s">
        <v>244</v>
      </c>
      <c r="F6289" t="s">
        <v>214</v>
      </c>
      <c r="G6289" t="s">
        <v>215</v>
      </c>
      <c r="H6289">
        <v>2</v>
      </c>
      <c r="I6289">
        <v>2015</v>
      </c>
      <c r="J6289">
        <v>2</v>
      </c>
      <c r="L6289">
        <v>23073238</v>
      </c>
      <c r="M6289">
        <v>5</v>
      </c>
      <c r="P6289" s="29">
        <f t="shared" si="259"/>
        <v>0.66666666666666663</v>
      </c>
    </row>
    <row r="6290" spans="1:16" hidden="1" x14ac:dyDescent="0.25">
      <c r="A6290">
        <v>193237061</v>
      </c>
      <c r="B6290">
        <v>803401</v>
      </c>
      <c r="C6290" t="s">
        <v>318</v>
      </c>
      <c r="D6290">
        <v>2004116</v>
      </c>
      <c r="E6290" t="s">
        <v>229</v>
      </c>
      <c r="F6290" t="s">
        <v>214</v>
      </c>
      <c r="G6290" t="s">
        <v>215</v>
      </c>
      <c r="H6290">
        <v>2</v>
      </c>
      <c r="I6290">
        <v>2015</v>
      </c>
      <c r="J6290">
        <v>2</v>
      </c>
      <c r="L6290">
        <v>23073043</v>
      </c>
      <c r="M6290">
        <v>6.7</v>
      </c>
      <c r="P6290" s="29">
        <f t="shared" si="259"/>
        <v>0.95000000000000007</v>
      </c>
    </row>
    <row r="6291" spans="1:16" hidden="1" x14ac:dyDescent="0.25">
      <c r="A6291">
        <v>193237061</v>
      </c>
      <c r="B6291">
        <v>803401</v>
      </c>
      <c r="C6291" t="s">
        <v>318</v>
      </c>
      <c r="D6291">
        <v>2021580</v>
      </c>
      <c r="E6291" t="s">
        <v>241</v>
      </c>
      <c r="F6291" t="s">
        <v>214</v>
      </c>
      <c r="G6291" t="s">
        <v>215</v>
      </c>
      <c r="H6291">
        <v>2</v>
      </c>
      <c r="I6291">
        <v>2015</v>
      </c>
      <c r="J6291">
        <v>2</v>
      </c>
      <c r="L6291">
        <v>23072001</v>
      </c>
      <c r="M6291">
        <v>5</v>
      </c>
      <c r="P6291" s="29">
        <f t="shared" si="259"/>
        <v>0.66666666666666663</v>
      </c>
    </row>
    <row r="6292" spans="1:16" hidden="1" x14ac:dyDescent="0.25">
      <c r="A6292">
        <v>193237061</v>
      </c>
      <c r="B6292">
        <v>803401</v>
      </c>
      <c r="C6292" t="s">
        <v>318</v>
      </c>
      <c r="D6292">
        <v>2004099</v>
      </c>
      <c r="E6292" t="s">
        <v>245</v>
      </c>
      <c r="F6292" t="s">
        <v>214</v>
      </c>
      <c r="G6292" t="s">
        <v>215</v>
      </c>
      <c r="H6292">
        <v>4</v>
      </c>
      <c r="I6292">
        <v>2016</v>
      </c>
      <c r="J6292">
        <v>1</v>
      </c>
      <c r="L6292">
        <v>23073324</v>
      </c>
      <c r="P6292" s="29" t="str">
        <f t="shared" ref="P6292:P6323" si="260">IF(AND(ISNUMBER(M6292),H6292&lt;&gt;4),(M6292-1)/6,IF(H6292=4,"DRP",IF(AND(H6292=3,M6292="NA"),"BAD",IF(AND(H6292=2),"CVL",IF(AND(H6292=1,ISBLANK(M6292)),"NULL","UNK")))))</f>
        <v>DRP</v>
      </c>
    </row>
    <row r="6293" spans="1:16" hidden="1" x14ac:dyDescent="0.25">
      <c r="A6293">
        <v>193237061</v>
      </c>
      <c r="B6293">
        <v>803401</v>
      </c>
      <c r="C6293" t="s">
        <v>318</v>
      </c>
      <c r="D6293">
        <v>2021602</v>
      </c>
      <c r="E6293" t="s">
        <v>242</v>
      </c>
      <c r="F6293" t="s">
        <v>214</v>
      </c>
      <c r="G6293" t="s">
        <v>215</v>
      </c>
      <c r="H6293">
        <v>3</v>
      </c>
      <c r="I6293">
        <v>2016</v>
      </c>
      <c r="J6293">
        <v>1</v>
      </c>
      <c r="L6293">
        <v>23081144</v>
      </c>
      <c r="M6293">
        <v>2.7</v>
      </c>
      <c r="P6293" s="29">
        <f t="shared" si="260"/>
        <v>0.28333333333333338</v>
      </c>
    </row>
    <row r="6294" spans="1:16" hidden="1" x14ac:dyDescent="0.25">
      <c r="A6294">
        <v>193237061</v>
      </c>
      <c r="B6294">
        <v>803401</v>
      </c>
      <c r="C6294" t="s">
        <v>318</v>
      </c>
      <c r="D6294">
        <v>2005117</v>
      </c>
      <c r="E6294" t="s">
        <v>220</v>
      </c>
      <c r="F6294" t="s">
        <v>214</v>
      </c>
      <c r="G6294" t="s">
        <v>215</v>
      </c>
      <c r="H6294">
        <v>2</v>
      </c>
      <c r="I6294">
        <v>2016</v>
      </c>
      <c r="J6294">
        <v>1</v>
      </c>
      <c r="L6294">
        <v>23078737</v>
      </c>
      <c r="M6294">
        <v>4</v>
      </c>
      <c r="P6294" s="29">
        <f t="shared" si="260"/>
        <v>0.5</v>
      </c>
    </row>
    <row r="6295" spans="1:16" hidden="1" x14ac:dyDescent="0.25">
      <c r="A6295">
        <v>193237061</v>
      </c>
      <c r="B6295">
        <v>803401</v>
      </c>
      <c r="C6295" t="s">
        <v>318</v>
      </c>
      <c r="D6295">
        <v>2021756</v>
      </c>
      <c r="E6295" t="s">
        <v>253</v>
      </c>
      <c r="F6295" t="s">
        <v>214</v>
      </c>
      <c r="G6295" t="s">
        <v>215</v>
      </c>
      <c r="H6295">
        <v>3</v>
      </c>
      <c r="I6295">
        <v>2016</v>
      </c>
      <c r="J6295">
        <v>1</v>
      </c>
      <c r="L6295">
        <v>23081182</v>
      </c>
      <c r="M6295">
        <v>3.4</v>
      </c>
      <c r="P6295" s="29">
        <f t="shared" si="260"/>
        <v>0.39999999999999997</v>
      </c>
    </row>
    <row r="6296" spans="1:16" hidden="1" x14ac:dyDescent="0.25">
      <c r="A6296">
        <v>193237061</v>
      </c>
      <c r="B6296">
        <v>803401</v>
      </c>
      <c r="C6296" t="s">
        <v>318</v>
      </c>
      <c r="D6296">
        <v>2021763</v>
      </c>
      <c r="E6296" t="s">
        <v>298</v>
      </c>
      <c r="F6296" t="s">
        <v>214</v>
      </c>
      <c r="G6296" t="s">
        <v>215</v>
      </c>
      <c r="H6296">
        <v>2</v>
      </c>
      <c r="I6296">
        <v>2016</v>
      </c>
      <c r="J6296">
        <v>1</v>
      </c>
      <c r="L6296">
        <v>23081192</v>
      </c>
      <c r="M6296">
        <v>4.3</v>
      </c>
      <c r="P6296" s="29">
        <f t="shared" si="260"/>
        <v>0.54999999999999993</v>
      </c>
    </row>
    <row r="6297" spans="1:16" hidden="1" x14ac:dyDescent="0.25">
      <c r="A6297">
        <v>193237061</v>
      </c>
      <c r="B6297">
        <v>803401</v>
      </c>
      <c r="C6297" t="s">
        <v>318</v>
      </c>
      <c r="D6297">
        <v>2004099</v>
      </c>
      <c r="E6297" t="s">
        <v>245</v>
      </c>
      <c r="F6297" t="s">
        <v>214</v>
      </c>
      <c r="G6297" t="s">
        <v>215</v>
      </c>
      <c r="H6297">
        <v>2</v>
      </c>
      <c r="I6297">
        <v>2016</v>
      </c>
      <c r="J6297">
        <v>1</v>
      </c>
      <c r="L6297">
        <v>23073324</v>
      </c>
      <c r="M6297">
        <v>4.9000000000000004</v>
      </c>
      <c r="P6297" s="29">
        <f t="shared" si="260"/>
        <v>0.65</v>
      </c>
    </row>
    <row r="6298" spans="1:16" hidden="1" x14ac:dyDescent="0.25">
      <c r="A6298">
        <v>193237061</v>
      </c>
      <c r="B6298">
        <v>803401</v>
      </c>
      <c r="C6298" t="s">
        <v>318</v>
      </c>
      <c r="D6298">
        <v>2021756</v>
      </c>
      <c r="E6298" t="s">
        <v>253</v>
      </c>
      <c r="F6298" t="s">
        <v>214</v>
      </c>
      <c r="G6298" t="s">
        <v>215</v>
      </c>
      <c r="H6298">
        <v>3</v>
      </c>
      <c r="I6298">
        <v>2016</v>
      </c>
      <c r="J6298">
        <v>2</v>
      </c>
      <c r="L6298">
        <v>23086839</v>
      </c>
      <c r="M6298">
        <v>3.2</v>
      </c>
      <c r="P6298" s="29">
        <f t="shared" si="260"/>
        <v>0.3666666666666667</v>
      </c>
    </row>
    <row r="6299" spans="1:16" hidden="1" x14ac:dyDescent="0.25">
      <c r="A6299">
        <v>193237061</v>
      </c>
      <c r="B6299">
        <v>803401</v>
      </c>
      <c r="C6299" t="s">
        <v>318</v>
      </c>
      <c r="D6299">
        <v>2021602</v>
      </c>
      <c r="E6299" t="s">
        <v>242</v>
      </c>
      <c r="F6299" t="s">
        <v>214</v>
      </c>
      <c r="G6299" t="s">
        <v>215</v>
      </c>
      <c r="H6299">
        <v>2</v>
      </c>
      <c r="I6299">
        <v>2016</v>
      </c>
      <c r="J6299">
        <v>2</v>
      </c>
      <c r="L6299">
        <v>23086745</v>
      </c>
      <c r="M6299">
        <v>4.2</v>
      </c>
      <c r="P6299" s="29">
        <f t="shared" si="260"/>
        <v>0.53333333333333333</v>
      </c>
    </row>
    <row r="6300" spans="1:16" hidden="1" x14ac:dyDescent="0.25">
      <c r="A6300">
        <v>193237061</v>
      </c>
      <c r="B6300">
        <v>803401</v>
      </c>
      <c r="C6300" t="s">
        <v>318</v>
      </c>
      <c r="D6300">
        <v>2005120</v>
      </c>
      <c r="E6300" t="s">
        <v>293</v>
      </c>
      <c r="F6300" t="s">
        <v>214</v>
      </c>
      <c r="G6300" t="s">
        <v>215</v>
      </c>
      <c r="H6300">
        <v>2</v>
      </c>
      <c r="I6300">
        <v>2016</v>
      </c>
      <c r="J6300">
        <v>2</v>
      </c>
      <c r="L6300">
        <v>23086516</v>
      </c>
      <c r="M6300">
        <v>4</v>
      </c>
      <c r="P6300" s="29">
        <f t="shared" si="260"/>
        <v>0.5</v>
      </c>
    </row>
    <row r="6301" spans="1:16" hidden="1" x14ac:dyDescent="0.25">
      <c r="A6301">
        <v>193237061</v>
      </c>
      <c r="B6301">
        <v>803401</v>
      </c>
      <c r="C6301" t="s">
        <v>318</v>
      </c>
      <c r="D6301">
        <v>2005120</v>
      </c>
      <c r="E6301" t="s">
        <v>293</v>
      </c>
      <c r="F6301" t="s">
        <v>214</v>
      </c>
      <c r="G6301" t="s">
        <v>215</v>
      </c>
      <c r="H6301">
        <v>4</v>
      </c>
      <c r="I6301">
        <v>2016</v>
      </c>
      <c r="J6301">
        <v>2</v>
      </c>
      <c r="L6301">
        <v>23086515</v>
      </c>
      <c r="P6301" s="29" t="str">
        <f t="shared" si="260"/>
        <v>DRP</v>
      </c>
    </row>
    <row r="6302" spans="1:16" hidden="1" x14ac:dyDescent="0.25">
      <c r="A6302">
        <v>193237061</v>
      </c>
      <c r="B6302">
        <v>803401</v>
      </c>
      <c r="C6302" t="s">
        <v>318</v>
      </c>
      <c r="D6302">
        <v>2005131</v>
      </c>
      <c r="E6302" t="s">
        <v>228</v>
      </c>
      <c r="F6302" t="s">
        <v>214</v>
      </c>
      <c r="G6302" t="s">
        <v>215</v>
      </c>
      <c r="H6302">
        <v>2</v>
      </c>
      <c r="I6302">
        <v>2016</v>
      </c>
      <c r="J6302">
        <v>2</v>
      </c>
      <c r="L6302">
        <v>23086518</v>
      </c>
      <c r="M6302">
        <v>6.5</v>
      </c>
      <c r="P6302" s="29">
        <f t="shared" si="260"/>
        <v>0.91666666666666663</v>
      </c>
    </row>
    <row r="6303" spans="1:16" hidden="1" x14ac:dyDescent="0.25">
      <c r="A6303">
        <v>193237061</v>
      </c>
      <c r="B6303">
        <v>803401</v>
      </c>
      <c r="C6303" t="s">
        <v>318</v>
      </c>
      <c r="D6303">
        <v>2021781</v>
      </c>
      <c r="E6303" t="s">
        <v>235</v>
      </c>
      <c r="F6303" t="s">
        <v>214</v>
      </c>
      <c r="G6303" t="s">
        <v>215</v>
      </c>
      <c r="H6303">
        <v>2</v>
      </c>
      <c r="I6303">
        <v>2017</v>
      </c>
      <c r="J6303">
        <v>1</v>
      </c>
      <c r="L6303">
        <v>23092946</v>
      </c>
      <c r="M6303">
        <v>4.3</v>
      </c>
      <c r="P6303" s="29">
        <f t="shared" si="260"/>
        <v>0.54999999999999993</v>
      </c>
    </row>
    <row r="6304" spans="1:16" hidden="1" x14ac:dyDescent="0.25">
      <c r="A6304">
        <v>193237061</v>
      </c>
      <c r="B6304">
        <v>803401</v>
      </c>
      <c r="C6304" t="s">
        <v>318</v>
      </c>
      <c r="D6304">
        <v>2021756</v>
      </c>
      <c r="E6304" t="s">
        <v>253</v>
      </c>
      <c r="F6304" t="s">
        <v>214</v>
      </c>
      <c r="G6304" t="s">
        <v>215</v>
      </c>
      <c r="H6304">
        <v>2</v>
      </c>
      <c r="I6304">
        <v>2017</v>
      </c>
      <c r="J6304">
        <v>1</v>
      </c>
      <c r="L6304">
        <v>23092931</v>
      </c>
      <c r="M6304">
        <v>5.0999999999999996</v>
      </c>
      <c r="P6304" s="29">
        <f t="shared" si="260"/>
        <v>0.68333333333333324</v>
      </c>
    </row>
    <row r="6305" spans="1:16" hidden="1" x14ac:dyDescent="0.25">
      <c r="A6305">
        <v>193237061</v>
      </c>
      <c r="B6305">
        <v>803401</v>
      </c>
      <c r="C6305" t="s">
        <v>318</v>
      </c>
      <c r="D6305">
        <v>2021993</v>
      </c>
      <c r="E6305" t="s">
        <v>256</v>
      </c>
      <c r="F6305" t="s">
        <v>214</v>
      </c>
      <c r="G6305" t="s">
        <v>215</v>
      </c>
      <c r="H6305">
        <v>2</v>
      </c>
      <c r="I6305">
        <v>2017</v>
      </c>
      <c r="J6305">
        <v>1</v>
      </c>
      <c r="L6305">
        <v>23093317</v>
      </c>
      <c r="M6305">
        <v>5.0999999999999996</v>
      </c>
      <c r="P6305" s="29">
        <f t="shared" si="260"/>
        <v>0.68333333333333324</v>
      </c>
    </row>
    <row r="6306" spans="1:16" hidden="1" x14ac:dyDescent="0.25">
      <c r="A6306">
        <v>193237061</v>
      </c>
      <c r="B6306">
        <v>803401</v>
      </c>
      <c r="C6306" t="s">
        <v>318</v>
      </c>
      <c r="D6306">
        <v>2021596</v>
      </c>
      <c r="E6306" t="s">
        <v>294</v>
      </c>
      <c r="F6306" t="s">
        <v>214</v>
      </c>
      <c r="G6306" t="s">
        <v>215</v>
      </c>
      <c r="H6306">
        <v>2</v>
      </c>
      <c r="I6306">
        <v>2017</v>
      </c>
      <c r="J6306">
        <v>1</v>
      </c>
      <c r="L6306">
        <v>23092936</v>
      </c>
      <c r="M6306">
        <v>4</v>
      </c>
      <c r="P6306" s="29">
        <f t="shared" si="260"/>
        <v>0.5</v>
      </c>
    </row>
    <row r="6307" spans="1:16" hidden="1" x14ac:dyDescent="0.25">
      <c r="A6307">
        <v>193237061</v>
      </c>
      <c r="B6307">
        <v>803401</v>
      </c>
      <c r="C6307" t="s">
        <v>318</v>
      </c>
      <c r="D6307">
        <v>2021638</v>
      </c>
      <c r="E6307" t="s">
        <v>250</v>
      </c>
      <c r="F6307" t="s">
        <v>214</v>
      </c>
      <c r="G6307" t="s">
        <v>215</v>
      </c>
      <c r="H6307">
        <v>2</v>
      </c>
      <c r="I6307">
        <v>2017</v>
      </c>
      <c r="J6307">
        <v>1</v>
      </c>
      <c r="L6307">
        <v>23092935</v>
      </c>
      <c r="M6307">
        <v>4</v>
      </c>
      <c r="P6307" s="29">
        <f t="shared" si="260"/>
        <v>0.5</v>
      </c>
    </row>
    <row r="6308" spans="1:16" hidden="1" x14ac:dyDescent="0.25">
      <c r="A6308">
        <v>193237061</v>
      </c>
      <c r="B6308">
        <v>803401</v>
      </c>
      <c r="C6308" t="s">
        <v>318</v>
      </c>
      <c r="D6308">
        <v>2021638</v>
      </c>
      <c r="E6308" t="s">
        <v>250</v>
      </c>
      <c r="F6308" t="s">
        <v>214</v>
      </c>
      <c r="G6308" t="s">
        <v>215</v>
      </c>
      <c r="H6308">
        <v>4</v>
      </c>
      <c r="I6308">
        <v>2017</v>
      </c>
      <c r="J6308">
        <v>1</v>
      </c>
      <c r="L6308">
        <v>23092934</v>
      </c>
      <c r="P6308" s="29" t="str">
        <f t="shared" si="260"/>
        <v>DRP</v>
      </c>
    </row>
    <row r="6309" spans="1:16" hidden="1" x14ac:dyDescent="0.25">
      <c r="A6309">
        <v>193237061</v>
      </c>
      <c r="B6309">
        <v>803401</v>
      </c>
      <c r="C6309" t="s">
        <v>318</v>
      </c>
      <c r="D6309">
        <v>2021615</v>
      </c>
      <c r="E6309" t="s">
        <v>255</v>
      </c>
      <c r="F6309" t="s">
        <v>214</v>
      </c>
      <c r="G6309" t="s">
        <v>215</v>
      </c>
      <c r="H6309">
        <v>3</v>
      </c>
      <c r="I6309">
        <v>2017</v>
      </c>
      <c r="J6309">
        <v>2</v>
      </c>
      <c r="L6309">
        <v>23097634</v>
      </c>
      <c r="M6309" t="s">
        <v>221</v>
      </c>
      <c r="P6309" s="29" t="str">
        <f t="shared" si="260"/>
        <v>BAD</v>
      </c>
    </row>
    <row r="6310" spans="1:16" hidden="1" x14ac:dyDescent="0.25">
      <c r="A6310">
        <v>193237061</v>
      </c>
      <c r="B6310">
        <v>803401</v>
      </c>
      <c r="C6310" t="s">
        <v>318</v>
      </c>
      <c r="D6310">
        <v>2021874</v>
      </c>
      <c r="E6310" t="s">
        <v>226</v>
      </c>
      <c r="F6310" t="s">
        <v>214</v>
      </c>
      <c r="G6310" t="s">
        <v>215</v>
      </c>
      <c r="H6310">
        <v>3</v>
      </c>
      <c r="I6310">
        <v>2017</v>
      </c>
      <c r="J6310">
        <v>2</v>
      </c>
      <c r="L6310">
        <v>23101908</v>
      </c>
      <c r="M6310">
        <v>3.8</v>
      </c>
      <c r="P6310" s="29">
        <f t="shared" si="260"/>
        <v>0.46666666666666662</v>
      </c>
    </row>
    <row r="6311" spans="1:16" hidden="1" x14ac:dyDescent="0.25">
      <c r="A6311">
        <v>193237061</v>
      </c>
      <c r="B6311">
        <v>803401</v>
      </c>
      <c r="C6311" t="s">
        <v>318</v>
      </c>
      <c r="D6311">
        <v>2021640</v>
      </c>
      <c r="E6311" t="s">
        <v>227</v>
      </c>
      <c r="F6311" t="s">
        <v>214</v>
      </c>
      <c r="G6311" t="s">
        <v>215</v>
      </c>
      <c r="H6311">
        <v>2</v>
      </c>
      <c r="I6311">
        <v>2017</v>
      </c>
      <c r="J6311">
        <v>2</v>
      </c>
      <c r="L6311">
        <v>23101197</v>
      </c>
      <c r="M6311">
        <v>4</v>
      </c>
      <c r="P6311" s="29">
        <f t="shared" si="260"/>
        <v>0.5</v>
      </c>
    </row>
    <row r="6312" spans="1:16" hidden="1" x14ac:dyDescent="0.25">
      <c r="A6312">
        <v>193237061</v>
      </c>
      <c r="B6312">
        <v>803401</v>
      </c>
      <c r="C6312" t="s">
        <v>318</v>
      </c>
      <c r="D6312">
        <v>2021679</v>
      </c>
      <c r="E6312" t="s">
        <v>259</v>
      </c>
      <c r="F6312" t="s">
        <v>214</v>
      </c>
      <c r="G6312" t="s">
        <v>215</v>
      </c>
      <c r="H6312">
        <v>2</v>
      </c>
      <c r="I6312">
        <v>2017</v>
      </c>
      <c r="J6312">
        <v>2</v>
      </c>
      <c r="L6312">
        <v>23101199</v>
      </c>
      <c r="M6312">
        <v>5.0999999999999996</v>
      </c>
      <c r="P6312" s="29">
        <f t="shared" si="260"/>
        <v>0.68333333333333324</v>
      </c>
    </row>
    <row r="6313" spans="1:16" hidden="1" x14ac:dyDescent="0.25">
      <c r="A6313">
        <v>193237061</v>
      </c>
      <c r="B6313">
        <v>803401</v>
      </c>
      <c r="C6313" t="s">
        <v>318</v>
      </c>
      <c r="D6313">
        <v>2004752</v>
      </c>
      <c r="E6313" t="s">
        <v>290</v>
      </c>
      <c r="F6313" t="s">
        <v>214</v>
      </c>
      <c r="G6313" t="s">
        <v>215</v>
      </c>
      <c r="H6313">
        <v>2</v>
      </c>
      <c r="I6313">
        <v>2017</v>
      </c>
      <c r="J6313">
        <v>2</v>
      </c>
      <c r="L6313">
        <v>23101236</v>
      </c>
      <c r="M6313">
        <v>4.0999999999999996</v>
      </c>
      <c r="P6313" s="29">
        <f t="shared" si="260"/>
        <v>0.51666666666666661</v>
      </c>
    </row>
    <row r="6314" spans="1:16" hidden="1" x14ac:dyDescent="0.25">
      <c r="A6314">
        <v>193237061</v>
      </c>
      <c r="B6314">
        <v>803401</v>
      </c>
      <c r="C6314" t="s">
        <v>318</v>
      </c>
      <c r="D6314">
        <v>2019271</v>
      </c>
      <c r="E6314" t="s">
        <v>236</v>
      </c>
      <c r="F6314" t="s">
        <v>214</v>
      </c>
      <c r="G6314" t="s">
        <v>215</v>
      </c>
      <c r="H6314">
        <v>2</v>
      </c>
      <c r="I6314">
        <v>2017</v>
      </c>
      <c r="J6314">
        <v>2</v>
      </c>
      <c r="L6314">
        <v>23097911</v>
      </c>
      <c r="M6314">
        <v>5.8</v>
      </c>
      <c r="P6314" s="29">
        <f t="shared" si="260"/>
        <v>0.79999999999999993</v>
      </c>
    </row>
    <row r="6315" spans="1:16" hidden="1" x14ac:dyDescent="0.25">
      <c r="A6315">
        <v>193237061</v>
      </c>
      <c r="B6315">
        <v>803401</v>
      </c>
      <c r="C6315" t="s">
        <v>318</v>
      </c>
      <c r="D6315">
        <v>2021591</v>
      </c>
      <c r="E6315" t="s">
        <v>240</v>
      </c>
      <c r="F6315" t="s">
        <v>214</v>
      </c>
      <c r="G6315" t="s">
        <v>215</v>
      </c>
      <c r="H6315">
        <v>2</v>
      </c>
      <c r="I6315">
        <v>2018</v>
      </c>
      <c r="J6315">
        <v>1</v>
      </c>
      <c r="L6315">
        <v>23107750</v>
      </c>
      <c r="M6315">
        <v>5.6</v>
      </c>
      <c r="P6315" s="29">
        <f t="shared" si="260"/>
        <v>0.76666666666666661</v>
      </c>
    </row>
    <row r="6316" spans="1:16" hidden="1" x14ac:dyDescent="0.25">
      <c r="A6316">
        <v>193237061</v>
      </c>
      <c r="B6316">
        <v>803401</v>
      </c>
      <c r="C6316" t="s">
        <v>318</v>
      </c>
      <c r="D6316">
        <v>2021631</v>
      </c>
      <c r="E6316" t="s">
        <v>302</v>
      </c>
      <c r="F6316" t="s">
        <v>214</v>
      </c>
      <c r="G6316" t="s">
        <v>215</v>
      </c>
      <c r="H6316">
        <v>2</v>
      </c>
      <c r="I6316">
        <v>2018</v>
      </c>
      <c r="J6316">
        <v>1</v>
      </c>
      <c r="L6316">
        <v>23107753</v>
      </c>
      <c r="M6316">
        <v>5.2</v>
      </c>
      <c r="P6316" s="29">
        <f t="shared" si="260"/>
        <v>0.70000000000000007</v>
      </c>
    </row>
    <row r="6317" spans="1:16" hidden="1" x14ac:dyDescent="0.25">
      <c r="A6317">
        <v>193237061</v>
      </c>
      <c r="B6317">
        <v>803401</v>
      </c>
      <c r="C6317" t="s">
        <v>318</v>
      </c>
      <c r="D6317">
        <v>2021787</v>
      </c>
      <c r="E6317" t="s">
        <v>292</v>
      </c>
      <c r="F6317" t="s">
        <v>214</v>
      </c>
      <c r="G6317" t="s">
        <v>215</v>
      </c>
      <c r="H6317">
        <v>3</v>
      </c>
      <c r="I6317">
        <v>2018</v>
      </c>
      <c r="J6317">
        <v>1</v>
      </c>
      <c r="L6317">
        <v>23107720</v>
      </c>
      <c r="M6317">
        <v>3.8</v>
      </c>
      <c r="P6317" s="29">
        <f t="shared" si="260"/>
        <v>0.46666666666666662</v>
      </c>
    </row>
    <row r="6318" spans="1:16" hidden="1" x14ac:dyDescent="0.25">
      <c r="A6318">
        <v>193237061</v>
      </c>
      <c r="B6318">
        <v>803401</v>
      </c>
      <c r="C6318" t="s">
        <v>318</v>
      </c>
      <c r="D6318">
        <v>2004591</v>
      </c>
      <c r="E6318" t="s">
        <v>271</v>
      </c>
      <c r="F6318" t="s">
        <v>214</v>
      </c>
      <c r="G6318" t="s">
        <v>215</v>
      </c>
      <c r="H6318">
        <v>3</v>
      </c>
      <c r="I6318">
        <v>2018</v>
      </c>
      <c r="J6318">
        <v>1</v>
      </c>
      <c r="L6318">
        <v>23108876</v>
      </c>
      <c r="M6318">
        <v>3.6</v>
      </c>
      <c r="P6318" s="29">
        <f t="shared" si="260"/>
        <v>0.43333333333333335</v>
      </c>
    </row>
    <row r="6319" spans="1:16" hidden="1" x14ac:dyDescent="0.25">
      <c r="A6319">
        <v>193237061</v>
      </c>
      <c r="B6319">
        <v>803401</v>
      </c>
      <c r="C6319" t="s">
        <v>318</v>
      </c>
      <c r="D6319">
        <v>2021874</v>
      </c>
      <c r="E6319" t="s">
        <v>226</v>
      </c>
      <c r="F6319" t="s">
        <v>214</v>
      </c>
      <c r="G6319" t="s">
        <v>215</v>
      </c>
      <c r="H6319">
        <v>2</v>
      </c>
      <c r="I6319">
        <v>2018</v>
      </c>
      <c r="J6319">
        <v>1</v>
      </c>
      <c r="L6319">
        <v>23108398</v>
      </c>
      <c r="M6319">
        <v>5</v>
      </c>
      <c r="P6319" s="29">
        <f t="shared" si="260"/>
        <v>0.66666666666666663</v>
      </c>
    </row>
    <row r="6320" spans="1:16" hidden="1" x14ac:dyDescent="0.25">
      <c r="A6320">
        <v>193237061</v>
      </c>
      <c r="B6320">
        <v>803401</v>
      </c>
      <c r="C6320" t="s">
        <v>318</v>
      </c>
      <c r="D6320">
        <v>2004591</v>
      </c>
      <c r="E6320" t="s">
        <v>271</v>
      </c>
      <c r="F6320" t="s">
        <v>214</v>
      </c>
      <c r="G6320" t="s">
        <v>215</v>
      </c>
      <c r="H6320">
        <v>4</v>
      </c>
      <c r="I6320">
        <v>2018</v>
      </c>
      <c r="J6320">
        <v>1</v>
      </c>
      <c r="L6320">
        <v>23108870</v>
      </c>
      <c r="P6320" s="29" t="str">
        <f t="shared" si="260"/>
        <v>DRP</v>
      </c>
    </row>
    <row r="6321" spans="1:16" hidden="1" x14ac:dyDescent="0.25">
      <c r="A6321">
        <v>193237061</v>
      </c>
      <c r="B6321">
        <v>803401</v>
      </c>
      <c r="C6321" t="s">
        <v>318</v>
      </c>
      <c r="D6321">
        <v>2021615</v>
      </c>
      <c r="E6321" t="s">
        <v>255</v>
      </c>
      <c r="F6321" t="s">
        <v>214</v>
      </c>
      <c r="G6321" t="s">
        <v>215</v>
      </c>
      <c r="H6321">
        <v>4</v>
      </c>
      <c r="I6321">
        <v>2018</v>
      </c>
      <c r="J6321">
        <v>1</v>
      </c>
      <c r="L6321">
        <v>23107757</v>
      </c>
      <c r="P6321" s="29" t="str">
        <f t="shared" si="260"/>
        <v>DRP</v>
      </c>
    </row>
    <row r="6322" spans="1:16" hidden="1" x14ac:dyDescent="0.25">
      <c r="A6322">
        <v>193237061</v>
      </c>
      <c r="B6322">
        <v>803401</v>
      </c>
      <c r="C6322" t="s">
        <v>318</v>
      </c>
      <c r="D6322">
        <v>2021787</v>
      </c>
      <c r="E6322" t="s">
        <v>292</v>
      </c>
      <c r="F6322" t="s">
        <v>214</v>
      </c>
      <c r="G6322" t="s">
        <v>215</v>
      </c>
      <c r="H6322">
        <v>2</v>
      </c>
      <c r="I6322">
        <v>2018</v>
      </c>
      <c r="J6322">
        <v>2</v>
      </c>
      <c r="L6322">
        <v>23115872</v>
      </c>
      <c r="M6322">
        <v>4.5</v>
      </c>
      <c r="P6322" s="29">
        <f t="shared" si="260"/>
        <v>0.58333333333333337</v>
      </c>
    </row>
    <row r="6323" spans="1:16" hidden="1" x14ac:dyDescent="0.25">
      <c r="A6323">
        <v>193237061</v>
      </c>
      <c r="B6323">
        <v>803401</v>
      </c>
      <c r="C6323" t="s">
        <v>318</v>
      </c>
      <c r="D6323">
        <v>2021725</v>
      </c>
      <c r="E6323" t="s">
        <v>257</v>
      </c>
      <c r="F6323" t="s">
        <v>214</v>
      </c>
      <c r="G6323" t="s">
        <v>215</v>
      </c>
      <c r="H6323">
        <v>2</v>
      </c>
      <c r="I6323">
        <v>2018</v>
      </c>
      <c r="J6323">
        <v>2</v>
      </c>
      <c r="L6323">
        <v>23115855</v>
      </c>
      <c r="M6323">
        <v>5.3</v>
      </c>
      <c r="P6323" s="29">
        <f t="shared" si="260"/>
        <v>0.71666666666666667</v>
      </c>
    </row>
    <row r="6324" spans="1:16" hidden="1" x14ac:dyDescent="0.25">
      <c r="A6324">
        <v>193237061</v>
      </c>
      <c r="B6324">
        <v>803401</v>
      </c>
      <c r="C6324" t="s">
        <v>318</v>
      </c>
      <c r="D6324">
        <v>2021744</v>
      </c>
      <c r="E6324" t="s">
        <v>262</v>
      </c>
      <c r="F6324" t="s">
        <v>214</v>
      </c>
      <c r="G6324" t="s">
        <v>215</v>
      </c>
      <c r="H6324">
        <v>2</v>
      </c>
      <c r="I6324">
        <v>2018</v>
      </c>
      <c r="J6324">
        <v>2</v>
      </c>
      <c r="L6324">
        <v>23115906</v>
      </c>
      <c r="M6324">
        <v>4.4000000000000004</v>
      </c>
      <c r="P6324" s="29">
        <f t="shared" ref="P6324:P6340" si="261">IF(AND(ISNUMBER(M6324),H6324&lt;&gt;4),(M6324-1)/6,IF(H6324=4,"DRP",IF(AND(H6324=3,M6324="NA"),"BAD",IF(AND(H6324=2),"CVL",IF(AND(H6324=1,ISBLANK(M6324)),"NULL","UNK")))))</f>
        <v>0.56666666666666676</v>
      </c>
    </row>
    <row r="6325" spans="1:16" hidden="1" x14ac:dyDescent="0.25">
      <c r="A6325">
        <v>193237061</v>
      </c>
      <c r="B6325">
        <v>803401</v>
      </c>
      <c r="C6325" t="s">
        <v>318</v>
      </c>
      <c r="D6325">
        <v>2021750</v>
      </c>
      <c r="E6325" t="s">
        <v>296</v>
      </c>
      <c r="F6325" t="s">
        <v>214</v>
      </c>
      <c r="G6325" t="s">
        <v>215</v>
      </c>
      <c r="H6325">
        <v>2</v>
      </c>
      <c r="I6325">
        <v>2018</v>
      </c>
      <c r="J6325">
        <v>2</v>
      </c>
      <c r="L6325">
        <v>23115845</v>
      </c>
      <c r="M6325">
        <v>5.4</v>
      </c>
      <c r="P6325" s="29">
        <f t="shared" si="261"/>
        <v>0.73333333333333339</v>
      </c>
    </row>
    <row r="6326" spans="1:16" hidden="1" x14ac:dyDescent="0.25">
      <c r="A6326">
        <v>193237061</v>
      </c>
      <c r="B6326">
        <v>803401</v>
      </c>
      <c r="C6326" t="s">
        <v>318</v>
      </c>
      <c r="D6326">
        <v>2019272</v>
      </c>
      <c r="E6326" t="s">
        <v>249</v>
      </c>
      <c r="F6326" t="s">
        <v>214</v>
      </c>
      <c r="G6326" t="s">
        <v>215</v>
      </c>
      <c r="H6326">
        <v>2</v>
      </c>
      <c r="I6326">
        <v>2018</v>
      </c>
      <c r="J6326">
        <v>2</v>
      </c>
      <c r="L6326">
        <v>23114573</v>
      </c>
      <c r="M6326">
        <v>5.9</v>
      </c>
      <c r="P6326" s="29">
        <f t="shared" si="261"/>
        <v>0.81666666666666676</v>
      </c>
    </row>
    <row r="6327" spans="1:16" hidden="1" x14ac:dyDescent="0.25">
      <c r="A6327">
        <v>193237061</v>
      </c>
      <c r="B6327">
        <v>803401</v>
      </c>
      <c r="C6327" t="s">
        <v>318</v>
      </c>
      <c r="D6327">
        <v>2004591</v>
      </c>
      <c r="E6327" t="s">
        <v>271</v>
      </c>
      <c r="F6327" t="s">
        <v>214</v>
      </c>
      <c r="G6327" t="s">
        <v>215</v>
      </c>
      <c r="H6327">
        <v>2</v>
      </c>
      <c r="I6327">
        <v>2018</v>
      </c>
      <c r="J6327">
        <v>2</v>
      </c>
      <c r="L6327">
        <v>23115874</v>
      </c>
      <c r="M6327">
        <v>5.5</v>
      </c>
      <c r="P6327" s="29">
        <f t="shared" si="261"/>
        <v>0.75</v>
      </c>
    </row>
    <row r="6328" spans="1:16" hidden="1" x14ac:dyDescent="0.25">
      <c r="A6328">
        <v>193237061</v>
      </c>
      <c r="B6328">
        <v>803401</v>
      </c>
      <c r="C6328" t="s">
        <v>318</v>
      </c>
      <c r="D6328">
        <v>2004587</v>
      </c>
      <c r="E6328" t="s">
        <v>288</v>
      </c>
      <c r="F6328" t="s">
        <v>214</v>
      </c>
      <c r="G6328" t="s">
        <v>215</v>
      </c>
      <c r="H6328">
        <v>2</v>
      </c>
      <c r="I6328">
        <v>2019</v>
      </c>
      <c r="J6328">
        <v>1</v>
      </c>
      <c r="L6328">
        <v>23120023</v>
      </c>
      <c r="M6328">
        <v>6.5</v>
      </c>
      <c r="P6328" s="29">
        <f t="shared" si="261"/>
        <v>0.91666666666666663</v>
      </c>
    </row>
    <row r="6329" spans="1:16" hidden="1" x14ac:dyDescent="0.25">
      <c r="A6329">
        <v>193237061</v>
      </c>
      <c r="B6329">
        <v>803401</v>
      </c>
      <c r="C6329" t="s">
        <v>318</v>
      </c>
      <c r="D6329">
        <v>2021865</v>
      </c>
      <c r="E6329" t="s">
        <v>301</v>
      </c>
      <c r="F6329" t="s">
        <v>214</v>
      </c>
      <c r="G6329" t="s">
        <v>215</v>
      </c>
      <c r="H6329">
        <v>2</v>
      </c>
      <c r="I6329">
        <v>2019</v>
      </c>
      <c r="J6329">
        <v>1</v>
      </c>
      <c r="L6329">
        <v>23119973</v>
      </c>
      <c r="M6329">
        <v>5</v>
      </c>
      <c r="P6329" s="29">
        <f t="shared" si="261"/>
        <v>0.66666666666666663</v>
      </c>
    </row>
    <row r="6330" spans="1:16" hidden="1" x14ac:dyDescent="0.25">
      <c r="A6330">
        <v>193237061</v>
      </c>
      <c r="B6330">
        <v>803401</v>
      </c>
      <c r="C6330" t="s">
        <v>318</v>
      </c>
      <c r="D6330">
        <v>2004586</v>
      </c>
      <c r="E6330" t="s">
        <v>325</v>
      </c>
      <c r="F6330" t="s">
        <v>214</v>
      </c>
      <c r="G6330" t="s">
        <v>215</v>
      </c>
      <c r="H6330">
        <v>2</v>
      </c>
      <c r="I6330">
        <v>2019</v>
      </c>
      <c r="J6330">
        <v>1</v>
      </c>
      <c r="L6330">
        <v>23120019</v>
      </c>
      <c r="M6330">
        <v>4.2</v>
      </c>
      <c r="P6330" s="29">
        <f t="shared" si="261"/>
        <v>0.53333333333333333</v>
      </c>
    </row>
    <row r="6331" spans="1:16" hidden="1" x14ac:dyDescent="0.25">
      <c r="A6331">
        <v>193237061</v>
      </c>
      <c r="B6331">
        <v>803401</v>
      </c>
      <c r="C6331" t="s">
        <v>318</v>
      </c>
      <c r="D6331">
        <v>2021723</v>
      </c>
      <c r="E6331" t="s">
        <v>299</v>
      </c>
      <c r="F6331" t="s">
        <v>214</v>
      </c>
      <c r="G6331" t="s">
        <v>215</v>
      </c>
      <c r="H6331">
        <v>2</v>
      </c>
      <c r="I6331">
        <v>2019</v>
      </c>
      <c r="J6331">
        <v>1</v>
      </c>
      <c r="L6331">
        <v>23123925</v>
      </c>
      <c r="M6331">
        <v>5.0999999999999996</v>
      </c>
      <c r="P6331" s="29">
        <f t="shared" si="261"/>
        <v>0.68333333333333324</v>
      </c>
    </row>
    <row r="6332" spans="1:16" hidden="1" x14ac:dyDescent="0.25">
      <c r="A6332">
        <v>193237061</v>
      </c>
      <c r="B6332">
        <v>803401</v>
      </c>
      <c r="C6332" t="s">
        <v>318</v>
      </c>
      <c r="D6332">
        <v>2021615</v>
      </c>
      <c r="E6332" t="s">
        <v>255</v>
      </c>
      <c r="F6332" t="s">
        <v>214</v>
      </c>
      <c r="G6332" t="s">
        <v>215</v>
      </c>
      <c r="H6332">
        <v>2</v>
      </c>
      <c r="I6332">
        <v>2019</v>
      </c>
      <c r="J6332">
        <v>1</v>
      </c>
      <c r="L6332">
        <v>23120231</v>
      </c>
      <c r="M6332">
        <v>5.0999999999999996</v>
      </c>
      <c r="P6332" s="29">
        <f t="shared" si="261"/>
        <v>0.68333333333333324</v>
      </c>
    </row>
    <row r="6333" spans="1:16" hidden="1" x14ac:dyDescent="0.25">
      <c r="A6333">
        <v>193237061</v>
      </c>
      <c r="B6333">
        <v>803401</v>
      </c>
      <c r="C6333" t="s">
        <v>318</v>
      </c>
      <c r="D6333">
        <v>2024862</v>
      </c>
      <c r="E6333" t="s">
        <v>289</v>
      </c>
      <c r="F6333" t="s">
        <v>214</v>
      </c>
      <c r="G6333" t="s">
        <v>215</v>
      </c>
      <c r="H6333">
        <v>2</v>
      </c>
      <c r="I6333">
        <v>2019</v>
      </c>
      <c r="J6333">
        <v>1</v>
      </c>
      <c r="L6333">
        <v>23119873</v>
      </c>
      <c r="M6333">
        <v>6.5</v>
      </c>
      <c r="P6333" s="29">
        <f t="shared" si="261"/>
        <v>0.91666666666666663</v>
      </c>
    </row>
    <row r="6334" spans="1:16" hidden="1" x14ac:dyDescent="0.25">
      <c r="A6334">
        <v>193237061</v>
      </c>
      <c r="B6334">
        <v>803401</v>
      </c>
      <c r="C6334" t="s">
        <v>318</v>
      </c>
      <c r="D6334">
        <v>2024863</v>
      </c>
      <c r="E6334" t="s">
        <v>304</v>
      </c>
      <c r="F6334" t="s">
        <v>214</v>
      </c>
      <c r="G6334" t="s">
        <v>215</v>
      </c>
      <c r="H6334">
        <v>1</v>
      </c>
      <c r="I6334">
        <v>2019</v>
      </c>
      <c r="J6334">
        <v>2</v>
      </c>
      <c r="L6334">
        <v>23129796</v>
      </c>
      <c r="P6334" s="29" t="str">
        <f t="shared" si="261"/>
        <v>NULL</v>
      </c>
    </row>
    <row r="6335" spans="1:16" hidden="1" x14ac:dyDescent="0.25">
      <c r="A6335">
        <v>193237061</v>
      </c>
      <c r="B6335">
        <v>803401</v>
      </c>
      <c r="C6335" t="s">
        <v>318</v>
      </c>
      <c r="D6335">
        <v>2021661</v>
      </c>
      <c r="E6335" t="s">
        <v>305</v>
      </c>
      <c r="F6335" t="s">
        <v>214</v>
      </c>
      <c r="G6335" t="s">
        <v>215</v>
      </c>
      <c r="H6335">
        <v>1</v>
      </c>
      <c r="I6335">
        <v>2019</v>
      </c>
      <c r="J6335">
        <v>2</v>
      </c>
      <c r="L6335">
        <v>23129798</v>
      </c>
      <c r="P6335" s="29" t="str">
        <f t="shared" si="261"/>
        <v>NULL</v>
      </c>
    </row>
    <row r="6336" spans="1:16" hidden="1" x14ac:dyDescent="0.25">
      <c r="A6336">
        <v>193237061</v>
      </c>
      <c r="B6336">
        <v>803401</v>
      </c>
      <c r="C6336" t="s">
        <v>318</v>
      </c>
      <c r="D6336">
        <v>2021716</v>
      </c>
      <c r="E6336" t="s">
        <v>291</v>
      </c>
      <c r="F6336" t="s">
        <v>214</v>
      </c>
      <c r="G6336" t="s">
        <v>215</v>
      </c>
      <c r="H6336">
        <v>4</v>
      </c>
      <c r="I6336">
        <v>2019</v>
      </c>
      <c r="J6336">
        <v>2</v>
      </c>
      <c r="L6336">
        <v>23129800</v>
      </c>
      <c r="P6336" s="29" t="str">
        <f t="shared" si="261"/>
        <v>DRP</v>
      </c>
    </row>
    <row r="6337" spans="1:16" hidden="1" x14ac:dyDescent="0.25">
      <c r="A6337">
        <v>193237061</v>
      </c>
      <c r="B6337">
        <v>803401</v>
      </c>
      <c r="C6337" t="s">
        <v>318</v>
      </c>
      <c r="D6337">
        <v>2019273</v>
      </c>
      <c r="E6337" t="s">
        <v>248</v>
      </c>
      <c r="F6337" t="s">
        <v>214</v>
      </c>
      <c r="G6337" t="s">
        <v>215</v>
      </c>
      <c r="H6337">
        <v>1</v>
      </c>
      <c r="I6337">
        <v>2019</v>
      </c>
      <c r="J6337">
        <v>2</v>
      </c>
      <c r="L6337">
        <v>23129348</v>
      </c>
      <c r="P6337" s="29" t="str">
        <f t="shared" si="261"/>
        <v>NULL</v>
      </c>
    </row>
    <row r="6338" spans="1:16" hidden="1" x14ac:dyDescent="0.25">
      <c r="A6338">
        <v>193237061</v>
      </c>
      <c r="B6338">
        <v>803401</v>
      </c>
      <c r="C6338" t="s">
        <v>318</v>
      </c>
      <c r="D6338">
        <v>2021689</v>
      </c>
      <c r="E6338" t="s">
        <v>312</v>
      </c>
      <c r="F6338" t="s">
        <v>214</v>
      </c>
      <c r="G6338" t="s">
        <v>215</v>
      </c>
      <c r="H6338">
        <v>1</v>
      </c>
      <c r="I6338">
        <v>2019</v>
      </c>
      <c r="J6338">
        <v>2</v>
      </c>
      <c r="L6338">
        <v>23129810</v>
      </c>
      <c r="P6338" s="29" t="str">
        <f t="shared" si="261"/>
        <v>NULL</v>
      </c>
    </row>
    <row r="6339" spans="1:16" hidden="1" x14ac:dyDescent="0.25">
      <c r="A6339">
        <v>193237061</v>
      </c>
      <c r="B6339">
        <v>803401</v>
      </c>
      <c r="C6339" t="s">
        <v>318</v>
      </c>
      <c r="D6339">
        <v>2021716</v>
      </c>
      <c r="E6339" t="s">
        <v>291</v>
      </c>
      <c r="F6339" t="s">
        <v>214</v>
      </c>
      <c r="G6339" t="s">
        <v>215</v>
      </c>
      <c r="H6339">
        <v>1</v>
      </c>
      <c r="I6339">
        <v>2019</v>
      </c>
      <c r="J6339">
        <v>2</v>
      </c>
      <c r="L6339">
        <v>23131325</v>
      </c>
      <c r="P6339" s="29" t="str">
        <f t="shared" si="261"/>
        <v>NULL</v>
      </c>
    </row>
    <row r="6340" spans="1:16" hidden="1" x14ac:dyDescent="0.25">
      <c r="A6340">
        <v>193237061</v>
      </c>
      <c r="B6340">
        <v>803401</v>
      </c>
      <c r="C6340" t="s">
        <v>318</v>
      </c>
      <c r="D6340">
        <v>2004597</v>
      </c>
      <c r="E6340" t="s">
        <v>279</v>
      </c>
      <c r="F6340" t="s">
        <v>214</v>
      </c>
      <c r="G6340" t="s">
        <v>215</v>
      </c>
      <c r="H6340">
        <v>1</v>
      </c>
      <c r="I6340">
        <v>2019</v>
      </c>
      <c r="J6340">
        <v>2</v>
      </c>
      <c r="L6340">
        <v>23129794</v>
      </c>
      <c r="P6340" s="29" t="str">
        <f t="shared" si="261"/>
        <v>NULL</v>
      </c>
    </row>
    <row r="6341" spans="1:16" hidden="1" x14ac:dyDescent="0.25">
      <c r="A6341">
        <v>193237509</v>
      </c>
      <c r="B6341">
        <v>803401</v>
      </c>
      <c r="C6341" t="s">
        <v>318</v>
      </c>
      <c r="D6341">
        <v>2005118</v>
      </c>
      <c r="E6341" t="s">
        <v>223</v>
      </c>
      <c r="F6341" t="s">
        <v>214</v>
      </c>
      <c r="G6341" t="s">
        <v>215</v>
      </c>
      <c r="H6341">
        <v>2</v>
      </c>
      <c r="I6341">
        <v>2015</v>
      </c>
      <c r="J6341">
        <v>1</v>
      </c>
      <c r="L6341">
        <v>23066497</v>
      </c>
      <c r="M6341">
        <v>5.0999999999999996</v>
      </c>
      <c r="P6341" s="29">
        <f t="shared" ref="P6341:P6353" si="262">IF(AND(ISNUMBER(M6341),H6341&lt;&gt;4,N6341&lt;&gt;"X"),(M6341-1)/6,IF(H6341=4,"DRP",IF(AND(H6341=3,M6341="NA"),"BAD",IF(AND(H6341=2),"CVL",IF(AND(H6341=1,ISBLANK(M6341)),"NULL","UNK")))))</f>
        <v>0.68333333333333324</v>
      </c>
    </row>
    <row r="6342" spans="1:16" hidden="1" x14ac:dyDescent="0.25">
      <c r="A6342">
        <v>193237509</v>
      </c>
      <c r="B6342">
        <v>803401</v>
      </c>
      <c r="C6342" t="s">
        <v>318</v>
      </c>
      <c r="D6342">
        <v>2004098</v>
      </c>
      <c r="E6342" t="s">
        <v>213</v>
      </c>
      <c r="F6342" t="s">
        <v>214</v>
      </c>
      <c r="G6342" t="s">
        <v>215</v>
      </c>
      <c r="H6342">
        <v>2</v>
      </c>
      <c r="I6342">
        <v>2015</v>
      </c>
      <c r="J6342">
        <v>1</v>
      </c>
      <c r="L6342">
        <v>23066602</v>
      </c>
      <c r="M6342">
        <v>5.9</v>
      </c>
      <c r="P6342" s="29">
        <f t="shared" si="262"/>
        <v>0.81666666666666676</v>
      </c>
    </row>
    <row r="6343" spans="1:16" hidden="1" x14ac:dyDescent="0.25">
      <c r="A6343">
        <v>193237509</v>
      </c>
      <c r="B6343">
        <v>803401</v>
      </c>
      <c r="C6343" t="s">
        <v>318</v>
      </c>
      <c r="D6343">
        <v>2005102</v>
      </c>
      <c r="E6343" t="s">
        <v>218</v>
      </c>
      <c r="F6343" t="s">
        <v>214</v>
      </c>
      <c r="G6343" t="s">
        <v>215</v>
      </c>
      <c r="H6343">
        <v>2</v>
      </c>
      <c r="I6343">
        <v>2015</v>
      </c>
      <c r="J6343">
        <v>1</v>
      </c>
      <c r="L6343">
        <v>23066488</v>
      </c>
      <c r="M6343">
        <v>4.3</v>
      </c>
      <c r="P6343" s="29">
        <f t="shared" si="262"/>
        <v>0.54999999999999993</v>
      </c>
    </row>
    <row r="6344" spans="1:16" hidden="1" x14ac:dyDescent="0.25">
      <c r="A6344">
        <v>193237509</v>
      </c>
      <c r="B6344">
        <v>803401</v>
      </c>
      <c r="C6344" t="s">
        <v>318</v>
      </c>
      <c r="D6344">
        <v>2021754</v>
      </c>
      <c r="E6344" t="s">
        <v>216</v>
      </c>
      <c r="F6344" t="s">
        <v>214</v>
      </c>
      <c r="G6344" t="s">
        <v>215</v>
      </c>
      <c r="H6344">
        <v>2</v>
      </c>
      <c r="I6344">
        <v>2015</v>
      </c>
      <c r="J6344">
        <v>1</v>
      </c>
      <c r="L6344">
        <v>23066446</v>
      </c>
      <c r="M6344">
        <v>4.0999999999999996</v>
      </c>
      <c r="P6344" s="29">
        <f t="shared" si="262"/>
        <v>0.51666666666666661</v>
      </c>
    </row>
    <row r="6345" spans="1:16" hidden="1" x14ac:dyDescent="0.25">
      <c r="A6345">
        <v>193237509</v>
      </c>
      <c r="B6345">
        <v>803401</v>
      </c>
      <c r="C6345" t="s">
        <v>318</v>
      </c>
      <c r="D6345">
        <v>2005099</v>
      </c>
      <c r="E6345" t="s">
        <v>217</v>
      </c>
      <c r="F6345" t="s">
        <v>214</v>
      </c>
      <c r="G6345" t="s">
        <v>215</v>
      </c>
      <c r="H6345">
        <v>2</v>
      </c>
      <c r="I6345">
        <v>2015</v>
      </c>
      <c r="J6345">
        <v>1</v>
      </c>
      <c r="L6345">
        <v>23066427</v>
      </c>
      <c r="M6345">
        <v>5.5</v>
      </c>
      <c r="P6345" s="29">
        <f t="shared" si="262"/>
        <v>0.75</v>
      </c>
    </row>
    <row r="6346" spans="1:16" hidden="1" x14ac:dyDescent="0.25">
      <c r="A6346">
        <v>193237509</v>
      </c>
      <c r="B6346">
        <v>803401</v>
      </c>
      <c r="C6346" t="s">
        <v>318</v>
      </c>
      <c r="D6346">
        <v>2021600</v>
      </c>
      <c r="E6346" t="s">
        <v>219</v>
      </c>
      <c r="F6346" t="s">
        <v>214</v>
      </c>
      <c r="G6346" t="s">
        <v>215</v>
      </c>
      <c r="H6346">
        <v>2</v>
      </c>
      <c r="I6346">
        <v>2015</v>
      </c>
      <c r="J6346">
        <v>1</v>
      </c>
      <c r="L6346">
        <v>23066437</v>
      </c>
      <c r="M6346">
        <v>5.0999999999999996</v>
      </c>
      <c r="P6346" s="29">
        <f t="shared" si="262"/>
        <v>0.68333333333333324</v>
      </c>
    </row>
    <row r="6347" spans="1:16" hidden="1" x14ac:dyDescent="0.25">
      <c r="A6347">
        <v>193237509</v>
      </c>
      <c r="B6347">
        <v>803401</v>
      </c>
      <c r="C6347" t="s">
        <v>318</v>
      </c>
      <c r="D6347">
        <v>2021602</v>
      </c>
      <c r="E6347" t="s">
        <v>242</v>
      </c>
      <c r="F6347" t="s">
        <v>214</v>
      </c>
      <c r="G6347" t="s">
        <v>215</v>
      </c>
      <c r="H6347">
        <v>2</v>
      </c>
      <c r="I6347">
        <v>2015</v>
      </c>
      <c r="J6347">
        <v>2</v>
      </c>
      <c r="L6347">
        <v>23072005</v>
      </c>
      <c r="M6347">
        <v>5.2</v>
      </c>
      <c r="P6347" s="29">
        <f t="shared" si="262"/>
        <v>0.70000000000000007</v>
      </c>
    </row>
    <row r="6348" spans="1:16" hidden="1" x14ac:dyDescent="0.25">
      <c r="A6348">
        <v>193237509</v>
      </c>
      <c r="B6348">
        <v>803401</v>
      </c>
      <c r="C6348" t="s">
        <v>318</v>
      </c>
      <c r="D6348">
        <v>2021763</v>
      </c>
      <c r="E6348" t="s">
        <v>298</v>
      </c>
      <c r="F6348" t="s">
        <v>214</v>
      </c>
      <c r="G6348" t="s">
        <v>215</v>
      </c>
      <c r="H6348">
        <v>2</v>
      </c>
      <c r="I6348">
        <v>2015</v>
      </c>
      <c r="J6348">
        <v>2</v>
      </c>
      <c r="L6348">
        <v>23071924</v>
      </c>
      <c r="M6348">
        <v>5</v>
      </c>
      <c r="P6348" s="29">
        <f t="shared" si="262"/>
        <v>0.66666666666666663</v>
      </c>
    </row>
    <row r="6349" spans="1:16" hidden="1" x14ac:dyDescent="0.25">
      <c r="A6349">
        <v>193237509</v>
      </c>
      <c r="B6349">
        <v>803401</v>
      </c>
      <c r="C6349" t="s">
        <v>318</v>
      </c>
      <c r="D6349">
        <v>2005131</v>
      </c>
      <c r="E6349" t="s">
        <v>228</v>
      </c>
      <c r="F6349" t="s">
        <v>214</v>
      </c>
      <c r="G6349" t="s">
        <v>215</v>
      </c>
      <c r="H6349">
        <v>2</v>
      </c>
      <c r="I6349">
        <v>2015</v>
      </c>
      <c r="J6349">
        <v>2</v>
      </c>
      <c r="L6349">
        <v>23070713</v>
      </c>
      <c r="M6349">
        <v>4.9000000000000004</v>
      </c>
      <c r="P6349" s="29">
        <f t="shared" si="262"/>
        <v>0.65</v>
      </c>
    </row>
    <row r="6350" spans="1:16" hidden="1" x14ac:dyDescent="0.25">
      <c r="A6350">
        <v>193237509</v>
      </c>
      <c r="B6350">
        <v>803401</v>
      </c>
      <c r="C6350" t="s">
        <v>318</v>
      </c>
      <c r="D6350">
        <v>2021756</v>
      </c>
      <c r="E6350" t="s">
        <v>253</v>
      </c>
      <c r="F6350" t="s">
        <v>214</v>
      </c>
      <c r="G6350" t="s">
        <v>215</v>
      </c>
      <c r="H6350">
        <v>2</v>
      </c>
      <c r="I6350">
        <v>2015</v>
      </c>
      <c r="J6350">
        <v>2</v>
      </c>
      <c r="L6350">
        <v>23074182</v>
      </c>
      <c r="M6350">
        <v>4.0999999999999996</v>
      </c>
      <c r="P6350" s="29">
        <f t="shared" si="262"/>
        <v>0.51666666666666661</v>
      </c>
    </row>
    <row r="6351" spans="1:16" hidden="1" x14ac:dyDescent="0.25">
      <c r="A6351">
        <v>193237509</v>
      </c>
      <c r="B6351">
        <v>803401</v>
      </c>
      <c r="C6351" t="s">
        <v>318</v>
      </c>
      <c r="D6351">
        <v>2005117</v>
      </c>
      <c r="E6351" t="s">
        <v>220</v>
      </c>
      <c r="F6351" t="s">
        <v>214</v>
      </c>
      <c r="G6351" t="s">
        <v>215</v>
      </c>
      <c r="H6351">
        <v>2</v>
      </c>
      <c r="I6351">
        <v>2015</v>
      </c>
      <c r="J6351">
        <v>2</v>
      </c>
      <c r="L6351">
        <v>23070387</v>
      </c>
      <c r="M6351">
        <v>5.3</v>
      </c>
      <c r="P6351" s="29">
        <f t="shared" si="262"/>
        <v>0.71666666666666667</v>
      </c>
    </row>
    <row r="6352" spans="1:16" hidden="1" x14ac:dyDescent="0.25">
      <c r="A6352">
        <v>193237509</v>
      </c>
      <c r="B6352">
        <v>803401</v>
      </c>
      <c r="C6352" t="s">
        <v>318</v>
      </c>
      <c r="D6352">
        <v>2021580</v>
      </c>
      <c r="E6352" t="s">
        <v>241</v>
      </c>
      <c r="F6352" t="s">
        <v>214</v>
      </c>
      <c r="G6352" t="s">
        <v>215</v>
      </c>
      <c r="H6352">
        <v>2</v>
      </c>
      <c r="I6352">
        <v>2015</v>
      </c>
      <c r="J6352">
        <v>2</v>
      </c>
      <c r="L6352">
        <v>23072001</v>
      </c>
      <c r="M6352">
        <v>4.3</v>
      </c>
      <c r="P6352" s="29">
        <f t="shared" si="262"/>
        <v>0.54999999999999993</v>
      </c>
    </row>
    <row r="6353" spans="1:16" hidden="1" x14ac:dyDescent="0.25">
      <c r="A6353">
        <v>193237509</v>
      </c>
      <c r="B6353">
        <v>803401</v>
      </c>
      <c r="C6353" t="s">
        <v>318</v>
      </c>
      <c r="D6353">
        <v>2004112</v>
      </c>
      <c r="E6353" t="s">
        <v>244</v>
      </c>
      <c r="F6353" t="s">
        <v>214</v>
      </c>
      <c r="G6353" t="s">
        <v>215</v>
      </c>
      <c r="H6353">
        <v>2</v>
      </c>
      <c r="I6353">
        <v>2015</v>
      </c>
      <c r="J6353">
        <v>2</v>
      </c>
      <c r="L6353">
        <v>23073231</v>
      </c>
      <c r="M6353">
        <v>5.9</v>
      </c>
      <c r="P6353" s="29">
        <f t="shared" si="262"/>
        <v>0.81666666666666676</v>
      </c>
    </row>
    <row r="6354" spans="1:16" hidden="1" x14ac:dyDescent="0.25">
      <c r="A6354">
        <v>193237509</v>
      </c>
      <c r="B6354">
        <v>803401</v>
      </c>
      <c r="C6354" t="s">
        <v>318</v>
      </c>
      <c r="D6354">
        <v>2021874</v>
      </c>
      <c r="E6354" t="s">
        <v>226</v>
      </c>
      <c r="F6354" t="s">
        <v>214</v>
      </c>
      <c r="G6354" t="s">
        <v>215</v>
      </c>
      <c r="H6354">
        <v>2</v>
      </c>
      <c r="I6354">
        <v>2016</v>
      </c>
      <c r="J6354">
        <v>1</v>
      </c>
      <c r="L6354">
        <v>23081225</v>
      </c>
      <c r="M6354">
        <v>5.0999999999999996</v>
      </c>
      <c r="P6354" s="29">
        <f t="shared" ref="P6354:P6385" si="263">IF(AND(ISNUMBER(M6354),H6354&lt;&gt;4),(M6354-1)/6,IF(H6354=4,"DRP",IF(AND(H6354=3,M6354="NA"),"BAD",IF(AND(H6354=2),"CVL",IF(AND(H6354=1,ISBLANK(M6354)),"NULL","UNK")))))</f>
        <v>0.68333333333333324</v>
      </c>
    </row>
    <row r="6355" spans="1:16" hidden="1" x14ac:dyDescent="0.25">
      <c r="A6355">
        <v>193237509</v>
      </c>
      <c r="B6355">
        <v>803401</v>
      </c>
      <c r="C6355" t="s">
        <v>318</v>
      </c>
      <c r="D6355">
        <v>2021781</v>
      </c>
      <c r="E6355" t="s">
        <v>235</v>
      </c>
      <c r="F6355" t="s">
        <v>214</v>
      </c>
      <c r="G6355" t="s">
        <v>215</v>
      </c>
      <c r="H6355">
        <v>2</v>
      </c>
      <c r="I6355">
        <v>2016</v>
      </c>
      <c r="J6355">
        <v>1</v>
      </c>
      <c r="L6355">
        <v>23081229</v>
      </c>
      <c r="M6355">
        <v>4.0999999999999996</v>
      </c>
      <c r="P6355" s="29">
        <f t="shared" si="263"/>
        <v>0.51666666666666661</v>
      </c>
    </row>
    <row r="6356" spans="1:16" hidden="1" x14ac:dyDescent="0.25">
      <c r="A6356">
        <v>193237509</v>
      </c>
      <c r="B6356">
        <v>803401</v>
      </c>
      <c r="C6356" t="s">
        <v>318</v>
      </c>
      <c r="D6356">
        <v>2004116</v>
      </c>
      <c r="E6356" t="s">
        <v>229</v>
      </c>
      <c r="F6356" t="s">
        <v>214</v>
      </c>
      <c r="G6356" t="s">
        <v>215</v>
      </c>
      <c r="H6356">
        <v>2</v>
      </c>
      <c r="I6356">
        <v>2016</v>
      </c>
      <c r="J6356">
        <v>1</v>
      </c>
      <c r="L6356">
        <v>23073045</v>
      </c>
      <c r="M6356">
        <v>6</v>
      </c>
      <c r="P6356" s="29">
        <f t="shared" si="263"/>
        <v>0.83333333333333337</v>
      </c>
    </row>
    <row r="6357" spans="1:16" hidden="1" x14ac:dyDescent="0.25">
      <c r="A6357">
        <v>193237509</v>
      </c>
      <c r="B6357">
        <v>803401</v>
      </c>
      <c r="C6357" t="s">
        <v>318</v>
      </c>
      <c r="D6357">
        <v>2004099</v>
      </c>
      <c r="E6357" t="s">
        <v>245</v>
      </c>
      <c r="F6357" t="s">
        <v>214</v>
      </c>
      <c r="G6357" t="s">
        <v>215</v>
      </c>
      <c r="H6357">
        <v>2</v>
      </c>
      <c r="I6357">
        <v>2016</v>
      </c>
      <c r="J6357">
        <v>1</v>
      </c>
      <c r="L6357">
        <v>23073318</v>
      </c>
      <c r="M6357">
        <v>6.2</v>
      </c>
      <c r="P6357" s="29">
        <f t="shared" si="263"/>
        <v>0.8666666666666667</v>
      </c>
    </row>
    <row r="6358" spans="1:16" hidden="1" x14ac:dyDescent="0.25">
      <c r="A6358">
        <v>193237509</v>
      </c>
      <c r="B6358">
        <v>803401</v>
      </c>
      <c r="C6358" t="s">
        <v>318</v>
      </c>
      <c r="D6358">
        <v>2005120</v>
      </c>
      <c r="E6358" t="s">
        <v>293</v>
      </c>
      <c r="F6358" t="s">
        <v>214</v>
      </c>
      <c r="G6358" t="s">
        <v>215</v>
      </c>
      <c r="H6358">
        <v>2</v>
      </c>
      <c r="I6358">
        <v>2016</v>
      </c>
      <c r="J6358">
        <v>1</v>
      </c>
      <c r="L6358">
        <v>23079732</v>
      </c>
      <c r="M6358">
        <v>4.3</v>
      </c>
      <c r="P6358" s="29">
        <f t="shared" si="263"/>
        <v>0.54999999999999993</v>
      </c>
    </row>
    <row r="6359" spans="1:16" hidden="1" x14ac:dyDescent="0.25">
      <c r="A6359">
        <v>193237509</v>
      </c>
      <c r="B6359">
        <v>803401</v>
      </c>
      <c r="C6359" t="s">
        <v>318</v>
      </c>
      <c r="D6359">
        <v>2021596</v>
      </c>
      <c r="E6359" t="s">
        <v>294</v>
      </c>
      <c r="F6359" t="s">
        <v>214</v>
      </c>
      <c r="G6359" t="s">
        <v>215</v>
      </c>
      <c r="H6359">
        <v>2</v>
      </c>
      <c r="I6359">
        <v>2016</v>
      </c>
      <c r="J6359">
        <v>1</v>
      </c>
      <c r="L6359">
        <v>23081196</v>
      </c>
      <c r="M6359">
        <v>4.5</v>
      </c>
      <c r="P6359" s="29">
        <f t="shared" si="263"/>
        <v>0.58333333333333337</v>
      </c>
    </row>
    <row r="6360" spans="1:16" hidden="1" x14ac:dyDescent="0.25">
      <c r="A6360">
        <v>193237509</v>
      </c>
      <c r="B6360">
        <v>803401</v>
      </c>
      <c r="C6360" t="s">
        <v>318</v>
      </c>
      <c r="D6360">
        <v>2021638</v>
      </c>
      <c r="E6360" t="s">
        <v>250</v>
      </c>
      <c r="F6360" t="s">
        <v>214</v>
      </c>
      <c r="G6360" t="s">
        <v>215</v>
      </c>
      <c r="H6360">
        <v>2</v>
      </c>
      <c r="I6360">
        <v>2016</v>
      </c>
      <c r="J6360">
        <v>1</v>
      </c>
      <c r="L6360">
        <v>23081193</v>
      </c>
      <c r="M6360">
        <v>4.0999999999999996</v>
      </c>
      <c r="P6360" s="29">
        <f t="shared" si="263"/>
        <v>0.51666666666666661</v>
      </c>
    </row>
    <row r="6361" spans="1:16" hidden="1" x14ac:dyDescent="0.25">
      <c r="A6361">
        <v>193237509</v>
      </c>
      <c r="B6361">
        <v>803401</v>
      </c>
      <c r="C6361" t="s">
        <v>318</v>
      </c>
      <c r="D6361">
        <v>2021591</v>
      </c>
      <c r="E6361" t="s">
        <v>240</v>
      </c>
      <c r="F6361" t="s">
        <v>214</v>
      </c>
      <c r="G6361" t="s">
        <v>215</v>
      </c>
      <c r="H6361">
        <v>4</v>
      </c>
      <c r="I6361">
        <v>2016</v>
      </c>
      <c r="J6361">
        <v>2</v>
      </c>
      <c r="L6361">
        <v>23086681</v>
      </c>
      <c r="P6361" s="29" t="str">
        <f t="shared" si="263"/>
        <v>DRP</v>
      </c>
    </row>
    <row r="6362" spans="1:16" hidden="1" x14ac:dyDescent="0.25">
      <c r="A6362">
        <v>193237509</v>
      </c>
      <c r="B6362">
        <v>803401</v>
      </c>
      <c r="C6362" t="s">
        <v>318</v>
      </c>
      <c r="D6362">
        <v>2021750</v>
      </c>
      <c r="E6362" t="s">
        <v>296</v>
      </c>
      <c r="F6362" t="s">
        <v>214</v>
      </c>
      <c r="G6362" t="s">
        <v>215</v>
      </c>
      <c r="H6362">
        <v>2</v>
      </c>
      <c r="I6362">
        <v>2016</v>
      </c>
      <c r="J6362">
        <v>2</v>
      </c>
      <c r="L6362">
        <v>23086902</v>
      </c>
      <c r="M6362">
        <v>4</v>
      </c>
      <c r="P6362" s="29">
        <f t="shared" si="263"/>
        <v>0.5</v>
      </c>
    </row>
    <row r="6363" spans="1:16" hidden="1" x14ac:dyDescent="0.25">
      <c r="A6363">
        <v>193237509</v>
      </c>
      <c r="B6363">
        <v>803401</v>
      </c>
      <c r="C6363" t="s">
        <v>318</v>
      </c>
      <c r="D6363">
        <v>2021787</v>
      </c>
      <c r="E6363" t="s">
        <v>292</v>
      </c>
      <c r="F6363" t="s">
        <v>214</v>
      </c>
      <c r="G6363" t="s">
        <v>215</v>
      </c>
      <c r="H6363">
        <v>2</v>
      </c>
      <c r="I6363">
        <v>2016</v>
      </c>
      <c r="J6363">
        <v>2</v>
      </c>
      <c r="L6363">
        <v>23086676</v>
      </c>
      <c r="M6363">
        <v>4.5</v>
      </c>
      <c r="P6363" s="29">
        <f t="shared" si="263"/>
        <v>0.58333333333333337</v>
      </c>
    </row>
    <row r="6364" spans="1:16" hidden="1" x14ac:dyDescent="0.25">
      <c r="A6364">
        <v>193237509</v>
      </c>
      <c r="B6364">
        <v>803401</v>
      </c>
      <c r="C6364" t="s">
        <v>318</v>
      </c>
      <c r="D6364">
        <v>2021640</v>
      </c>
      <c r="E6364" t="s">
        <v>227</v>
      </c>
      <c r="F6364" t="s">
        <v>214</v>
      </c>
      <c r="G6364" t="s">
        <v>215</v>
      </c>
      <c r="H6364">
        <v>3</v>
      </c>
      <c r="I6364">
        <v>2016</v>
      </c>
      <c r="J6364">
        <v>2</v>
      </c>
      <c r="L6364">
        <v>23086870</v>
      </c>
      <c r="M6364">
        <v>3.7</v>
      </c>
      <c r="P6364" s="29">
        <f t="shared" si="263"/>
        <v>0.45</v>
      </c>
    </row>
    <row r="6365" spans="1:16" hidden="1" x14ac:dyDescent="0.25">
      <c r="A6365">
        <v>193237509</v>
      </c>
      <c r="B6365">
        <v>803401</v>
      </c>
      <c r="C6365" t="s">
        <v>318</v>
      </c>
      <c r="D6365">
        <v>2021679</v>
      </c>
      <c r="E6365" t="s">
        <v>259</v>
      </c>
      <c r="F6365" t="s">
        <v>214</v>
      </c>
      <c r="G6365" t="s">
        <v>215</v>
      </c>
      <c r="H6365">
        <v>3</v>
      </c>
      <c r="I6365">
        <v>2016</v>
      </c>
      <c r="J6365">
        <v>2</v>
      </c>
      <c r="L6365">
        <v>23086909</v>
      </c>
      <c r="M6365">
        <v>3.4</v>
      </c>
      <c r="P6365" s="29">
        <f t="shared" si="263"/>
        <v>0.39999999999999997</v>
      </c>
    </row>
    <row r="6366" spans="1:16" hidden="1" x14ac:dyDescent="0.25">
      <c r="A6366">
        <v>193237509</v>
      </c>
      <c r="B6366">
        <v>803401</v>
      </c>
      <c r="C6366" t="s">
        <v>318</v>
      </c>
      <c r="D6366">
        <v>2021725</v>
      </c>
      <c r="E6366" t="s">
        <v>257</v>
      </c>
      <c r="F6366" t="s">
        <v>214</v>
      </c>
      <c r="G6366" t="s">
        <v>215</v>
      </c>
      <c r="H6366">
        <v>3</v>
      </c>
      <c r="I6366">
        <v>2016</v>
      </c>
      <c r="J6366">
        <v>2</v>
      </c>
      <c r="L6366">
        <v>23086905</v>
      </c>
      <c r="M6366">
        <v>3.8</v>
      </c>
      <c r="P6366" s="29">
        <f t="shared" si="263"/>
        <v>0.46666666666666662</v>
      </c>
    </row>
    <row r="6367" spans="1:16" hidden="1" x14ac:dyDescent="0.25">
      <c r="A6367">
        <v>193237509</v>
      </c>
      <c r="B6367">
        <v>803401</v>
      </c>
      <c r="C6367" t="s">
        <v>318</v>
      </c>
      <c r="D6367">
        <v>2021993</v>
      </c>
      <c r="E6367" t="s">
        <v>256</v>
      </c>
      <c r="F6367" t="s">
        <v>214</v>
      </c>
      <c r="G6367" t="s">
        <v>215</v>
      </c>
      <c r="H6367">
        <v>2</v>
      </c>
      <c r="I6367">
        <v>2016</v>
      </c>
      <c r="J6367">
        <v>2</v>
      </c>
      <c r="L6367">
        <v>23086519</v>
      </c>
      <c r="M6367">
        <v>4.4000000000000004</v>
      </c>
      <c r="P6367" s="29">
        <f t="shared" si="263"/>
        <v>0.56666666666666676</v>
      </c>
    </row>
    <row r="6368" spans="1:16" hidden="1" x14ac:dyDescent="0.25">
      <c r="A6368">
        <v>193237509</v>
      </c>
      <c r="B6368">
        <v>803401</v>
      </c>
      <c r="C6368" t="s">
        <v>318</v>
      </c>
      <c r="D6368">
        <v>2021725</v>
      </c>
      <c r="E6368" t="s">
        <v>257</v>
      </c>
      <c r="F6368" t="s">
        <v>214</v>
      </c>
      <c r="G6368" t="s">
        <v>215</v>
      </c>
      <c r="H6368">
        <v>2</v>
      </c>
      <c r="I6368">
        <v>2017</v>
      </c>
      <c r="J6368">
        <v>1</v>
      </c>
      <c r="L6368">
        <v>23091960</v>
      </c>
      <c r="M6368">
        <v>4.0999999999999996</v>
      </c>
      <c r="P6368" s="29">
        <f t="shared" si="263"/>
        <v>0.51666666666666661</v>
      </c>
    </row>
    <row r="6369" spans="1:16" hidden="1" x14ac:dyDescent="0.25">
      <c r="A6369">
        <v>193237509</v>
      </c>
      <c r="B6369">
        <v>803401</v>
      </c>
      <c r="C6369" t="s">
        <v>318</v>
      </c>
      <c r="D6369">
        <v>2019271</v>
      </c>
      <c r="E6369" t="s">
        <v>236</v>
      </c>
      <c r="F6369" t="s">
        <v>214</v>
      </c>
      <c r="G6369" t="s">
        <v>215</v>
      </c>
      <c r="H6369">
        <v>2</v>
      </c>
      <c r="I6369">
        <v>2017</v>
      </c>
      <c r="J6369">
        <v>1</v>
      </c>
      <c r="L6369">
        <v>23090696</v>
      </c>
      <c r="M6369">
        <v>5.9</v>
      </c>
      <c r="P6369" s="29">
        <f t="shared" si="263"/>
        <v>0.81666666666666676</v>
      </c>
    </row>
    <row r="6370" spans="1:16" hidden="1" x14ac:dyDescent="0.25">
      <c r="A6370">
        <v>193237509</v>
      </c>
      <c r="B6370">
        <v>803401</v>
      </c>
      <c r="C6370" t="s">
        <v>318</v>
      </c>
      <c r="D6370">
        <v>2004591</v>
      </c>
      <c r="E6370" t="s">
        <v>271</v>
      </c>
      <c r="F6370" t="s">
        <v>214</v>
      </c>
      <c r="G6370" t="s">
        <v>215</v>
      </c>
      <c r="H6370">
        <v>2</v>
      </c>
      <c r="I6370">
        <v>2017</v>
      </c>
      <c r="J6370">
        <v>1</v>
      </c>
      <c r="L6370">
        <v>23093319</v>
      </c>
      <c r="M6370">
        <v>4.4000000000000004</v>
      </c>
      <c r="P6370" s="29">
        <f t="shared" si="263"/>
        <v>0.56666666666666676</v>
      </c>
    </row>
    <row r="6371" spans="1:16" hidden="1" x14ac:dyDescent="0.25">
      <c r="A6371">
        <v>193237509</v>
      </c>
      <c r="B6371">
        <v>803401</v>
      </c>
      <c r="C6371" t="s">
        <v>318</v>
      </c>
      <c r="D6371">
        <v>2004752</v>
      </c>
      <c r="E6371" t="s">
        <v>290</v>
      </c>
      <c r="F6371" t="s">
        <v>214</v>
      </c>
      <c r="G6371" t="s">
        <v>215</v>
      </c>
      <c r="H6371">
        <v>3</v>
      </c>
      <c r="I6371">
        <v>2017</v>
      </c>
      <c r="J6371">
        <v>1</v>
      </c>
      <c r="L6371">
        <v>23093323</v>
      </c>
      <c r="M6371">
        <v>3.6</v>
      </c>
      <c r="P6371" s="29">
        <f t="shared" si="263"/>
        <v>0.43333333333333335</v>
      </c>
    </row>
    <row r="6372" spans="1:16" hidden="1" x14ac:dyDescent="0.25">
      <c r="A6372">
        <v>193237509</v>
      </c>
      <c r="B6372">
        <v>803401</v>
      </c>
      <c r="C6372" t="s">
        <v>318</v>
      </c>
      <c r="D6372">
        <v>2021723</v>
      </c>
      <c r="E6372" t="s">
        <v>299</v>
      </c>
      <c r="F6372" t="s">
        <v>214</v>
      </c>
      <c r="G6372" t="s">
        <v>215</v>
      </c>
      <c r="H6372">
        <v>2</v>
      </c>
      <c r="I6372">
        <v>2017</v>
      </c>
      <c r="J6372">
        <v>1</v>
      </c>
      <c r="L6372">
        <v>23093324</v>
      </c>
      <c r="M6372">
        <v>5.5</v>
      </c>
      <c r="P6372" s="29">
        <f t="shared" si="263"/>
        <v>0.75</v>
      </c>
    </row>
    <row r="6373" spans="1:16" hidden="1" x14ac:dyDescent="0.25">
      <c r="A6373">
        <v>193237509</v>
      </c>
      <c r="B6373">
        <v>803401</v>
      </c>
      <c r="C6373" t="s">
        <v>318</v>
      </c>
      <c r="D6373">
        <v>2021640</v>
      </c>
      <c r="E6373" t="s">
        <v>227</v>
      </c>
      <c r="F6373" t="s">
        <v>214</v>
      </c>
      <c r="G6373" t="s">
        <v>215</v>
      </c>
      <c r="H6373">
        <v>2</v>
      </c>
      <c r="I6373">
        <v>2017</v>
      </c>
      <c r="J6373">
        <v>1</v>
      </c>
      <c r="L6373">
        <v>23092942</v>
      </c>
      <c r="M6373">
        <v>4</v>
      </c>
      <c r="P6373" s="29">
        <f t="shared" si="263"/>
        <v>0.5</v>
      </c>
    </row>
    <row r="6374" spans="1:16" hidden="1" x14ac:dyDescent="0.25">
      <c r="A6374">
        <v>193237509</v>
      </c>
      <c r="B6374">
        <v>803401</v>
      </c>
      <c r="C6374" t="s">
        <v>318</v>
      </c>
      <c r="D6374">
        <v>2021679</v>
      </c>
      <c r="E6374" t="s">
        <v>259</v>
      </c>
      <c r="F6374" t="s">
        <v>214</v>
      </c>
      <c r="G6374" t="s">
        <v>215</v>
      </c>
      <c r="H6374">
        <v>2</v>
      </c>
      <c r="I6374">
        <v>2017</v>
      </c>
      <c r="J6374">
        <v>1</v>
      </c>
      <c r="L6374">
        <v>23092951</v>
      </c>
      <c r="M6374">
        <v>4.8</v>
      </c>
      <c r="P6374" s="29">
        <f t="shared" si="263"/>
        <v>0.6333333333333333</v>
      </c>
    </row>
    <row r="6375" spans="1:16" hidden="1" x14ac:dyDescent="0.25">
      <c r="A6375">
        <v>193237509</v>
      </c>
      <c r="B6375">
        <v>803401</v>
      </c>
      <c r="C6375" t="s">
        <v>318</v>
      </c>
      <c r="D6375">
        <v>2004752</v>
      </c>
      <c r="E6375" t="s">
        <v>290</v>
      </c>
      <c r="F6375" t="s">
        <v>214</v>
      </c>
      <c r="G6375" t="s">
        <v>215</v>
      </c>
      <c r="H6375">
        <v>2</v>
      </c>
      <c r="I6375">
        <v>2017</v>
      </c>
      <c r="J6375">
        <v>2</v>
      </c>
      <c r="L6375">
        <v>23101236</v>
      </c>
      <c r="M6375">
        <v>4.4000000000000004</v>
      </c>
      <c r="P6375" s="29">
        <f t="shared" si="263"/>
        <v>0.56666666666666676</v>
      </c>
    </row>
    <row r="6376" spans="1:16" hidden="1" x14ac:dyDescent="0.25">
      <c r="A6376">
        <v>193237509</v>
      </c>
      <c r="B6376">
        <v>803401</v>
      </c>
      <c r="C6376" t="s">
        <v>318</v>
      </c>
      <c r="D6376">
        <v>2024862</v>
      </c>
      <c r="E6376" t="s">
        <v>289</v>
      </c>
      <c r="F6376" t="s">
        <v>214</v>
      </c>
      <c r="G6376" t="s">
        <v>215</v>
      </c>
      <c r="H6376">
        <v>2</v>
      </c>
      <c r="I6376">
        <v>2017</v>
      </c>
      <c r="J6376">
        <v>2</v>
      </c>
      <c r="L6376">
        <v>23097632</v>
      </c>
      <c r="M6376">
        <v>5.8</v>
      </c>
      <c r="P6376" s="29">
        <f t="shared" si="263"/>
        <v>0.79999999999999993</v>
      </c>
    </row>
    <row r="6377" spans="1:16" hidden="1" x14ac:dyDescent="0.25">
      <c r="A6377">
        <v>193237509</v>
      </c>
      <c r="B6377">
        <v>803401</v>
      </c>
      <c r="C6377" t="s">
        <v>318</v>
      </c>
      <c r="D6377">
        <v>2021865</v>
      </c>
      <c r="E6377" t="s">
        <v>301</v>
      </c>
      <c r="F6377" t="s">
        <v>214</v>
      </c>
      <c r="G6377" t="s">
        <v>215</v>
      </c>
      <c r="H6377">
        <v>3</v>
      </c>
      <c r="I6377">
        <v>2017</v>
      </c>
      <c r="J6377">
        <v>2</v>
      </c>
      <c r="L6377">
        <v>23097629</v>
      </c>
      <c r="M6377">
        <v>3.6</v>
      </c>
      <c r="P6377" s="29">
        <f t="shared" si="263"/>
        <v>0.43333333333333335</v>
      </c>
    </row>
    <row r="6378" spans="1:16" hidden="1" x14ac:dyDescent="0.25">
      <c r="A6378">
        <v>193237509</v>
      </c>
      <c r="B6378">
        <v>803401</v>
      </c>
      <c r="C6378" t="s">
        <v>318</v>
      </c>
      <c r="D6378">
        <v>2021615</v>
      </c>
      <c r="E6378" t="s">
        <v>255</v>
      </c>
      <c r="F6378" t="s">
        <v>214</v>
      </c>
      <c r="G6378" t="s">
        <v>215</v>
      </c>
      <c r="H6378">
        <v>2</v>
      </c>
      <c r="I6378">
        <v>2017</v>
      </c>
      <c r="J6378">
        <v>2</v>
      </c>
      <c r="L6378">
        <v>23101907</v>
      </c>
      <c r="M6378">
        <v>4</v>
      </c>
      <c r="P6378" s="29">
        <f t="shared" si="263"/>
        <v>0.5</v>
      </c>
    </row>
    <row r="6379" spans="1:16" hidden="1" x14ac:dyDescent="0.25">
      <c r="A6379">
        <v>193237509</v>
      </c>
      <c r="B6379">
        <v>803401</v>
      </c>
      <c r="C6379" t="s">
        <v>318</v>
      </c>
      <c r="D6379">
        <v>2021591</v>
      </c>
      <c r="E6379" t="s">
        <v>240</v>
      </c>
      <c r="F6379" t="s">
        <v>214</v>
      </c>
      <c r="G6379" t="s">
        <v>215</v>
      </c>
      <c r="H6379">
        <v>2</v>
      </c>
      <c r="I6379">
        <v>2017</v>
      </c>
      <c r="J6379">
        <v>2</v>
      </c>
      <c r="L6379">
        <v>23097630</v>
      </c>
      <c r="M6379">
        <v>4.3</v>
      </c>
      <c r="P6379" s="29">
        <f t="shared" si="263"/>
        <v>0.54999999999999993</v>
      </c>
    </row>
    <row r="6380" spans="1:16" hidden="1" x14ac:dyDescent="0.25">
      <c r="A6380">
        <v>193237509</v>
      </c>
      <c r="B6380">
        <v>803401</v>
      </c>
      <c r="C6380" t="s">
        <v>318</v>
      </c>
      <c r="D6380">
        <v>2004586</v>
      </c>
      <c r="E6380" t="s">
        <v>325</v>
      </c>
      <c r="F6380" t="s">
        <v>214</v>
      </c>
      <c r="G6380" t="s">
        <v>215</v>
      </c>
      <c r="H6380">
        <v>2</v>
      </c>
      <c r="I6380">
        <v>2017</v>
      </c>
      <c r="J6380">
        <v>2</v>
      </c>
      <c r="L6380">
        <v>23097712</v>
      </c>
      <c r="M6380">
        <v>4.0999999999999996</v>
      </c>
      <c r="P6380" s="29">
        <f t="shared" si="263"/>
        <v>0.51666666666666661</v>
      </c>
    </row>
    <row r="6381" spans="1:16" hidden="1" x14ac:dyDescent="0.25">
      <c r="A6381">
        <v>193237509</v>
      </c>
      <c r="B6381">
        <v>803401</v>
      </c>
      <c r="C6381" t="s">
        <v>318</v>
      </c>
      <c r="D6381">
        <v>2021631</v>
      </c>
      <c r="E6381" t="s">
        <v>302</v>
      </c>
      <c r="F6381" t="s">
        <v>214</v>
      </c>
      <c r="G6381" t="s">
        <v>215</v>
      </c>
      <c r="H6381">
        <v>2</v>
      </c>
      <c r="I6381">
        <v>2017</v>
      </c>
      <c r="J6381">
        <v>2</v>
      </c>
      <c r="L6381">
        <v>23101235</v>
      </c>
      <c r="M6381">
        <v>5.2</v>
      </c>
      <c r="P6381" s="29">
        <f t="shared" si="263"/>
        <v>0.70000000000000007</v>
      </c>
    </row>
    <row r="6382" spans="1:16" hidden="1" x14ac:dyDescent="0.25">
      <c r="A6382">
        <v>193237509</v>
      </c>
      <c r="B6382">
        <v>803401</v>
      </c>
      <c r="C6382" t="s">
        <v>318</v>
      </c>
      <c r="D6382">
        <v>2004597</v>
      </c>
      <c r="E6382" t="s">
        <v>279</v>
      </c>
      <c r="F6382" t="s">
        <v>214</v>
      </c>
      <c r="G6382" t="s">
        <v>215</v>
      </c>
      <c r="H6382">
        <v>2</v>
      </c>
      <c r="I6382">
        <v>2018</v>
      </c>
      <c r="J6382">
        <v>1</v>
      </c>
      <c r="L6382">
        <v>23107759</v>
      </c>
      <c r="M6382">
        <v>4.3</v>
      </c>
      <c r="P6382" s="29">
        <f t="shared" si="263"/>
        <v>0.54999999999999993</v>
      </c>
    </row>
    <row r="6383" spans="1:16" hidden="1" x14ac:dyDescent="0.25">
      <c r="A6383">
        <v>193237509</v>
      </c>
      <c r="B6383">
        <v>803401</v>
      </c>
      <c r="C6383" t="s">
        <v>318</v>
      </c>
      <c r="D6383">
        <v>2021661</v>
      </c>
      <c r="E6383" t="s">
        <v>305</v>
      </c>
      <c r="F6383" t="s">
        <v>214</v>
      </c>
      <c r="G6383" t="s">
        <v>215</v>
      </c>
      <c r="H6383">
        <v>2</v>
      </c>
      <c r="I6383">
        <v>2018</v>
      </c>
      <c r="J6383">
        <v>1</v>
      </c>
      <c r="L6383">
        <v>23107773</v>
      </c>
      <c r="M6383">
        <v>4.2</v>
      </c>
      <c r="P6383" s="29">
        <f t="shared" si="263"/>
        <v>0.53333333333333333</v>
      </c>
    </row>
    <row r="6384" spans="1:16" hidden="1" x14ac:dyDescent="0.25">
      <c r="A6384">
        <v>193237509</v>
      </c>
      <c r="B6384">
        <v>803401</v>
      </c>
      <c r="C6384" t="s">
        <v>318</v>
      </c>
      <c r="D6384">
        <v>2021744</v>
      </c>
      <c r="E6384" t="s">
        <v>262</v>
      </c>
      <c r="F6384" t="s">
        <v>214</v>
      </c>
      <c r="G6384" t="s">
        <v>215</v>
      </c>
      <c r="H6384">
        <v>2</v>
      </c>
      <c r="I6384">
        <v>2018</v>
      </c>
      <c r="J6384">
        <v>1</v>
      </c>
      <c r="L6384">
        <v>23107805</v>
      </c>
      <c r="M6384">
        <v>5.3</v>
      </c>
      <c r="P6384" s="29">
        <f t="shared" si="263"/>
        <v>0.71666666666666667</v>
      </c>
    </row>
    <row r="6385" spans="1:16" hidden="1" x14ac:dyDescent="0.25">
      <c r="A6385">
        <v>193237509</v>
      </c>
      <c r="B6385">
        <v>803401</v>
      </c>
      <c r="C6385" t="s">
        <v>318</v>
      </c>
      <c r="D6385">
        <v>2021716</v>
      </c>
      <c r="E6385" t="s">
        <v>291</v>
      </c>
      <c r="F6385" t="s">
        <v>214</v>
      </c>
      <c r="G6385" t="s">
        <v>215</v>
      </c>
      <c r="H6385">
        <v>2</v>
      </c>
      <c r="I6385">
        <v>2018</v>
      </c>
      <c r="J6385">
        <v>1</v>
      </c>
      <c r="L6385">
        <v>23107801</v>
      </c>
      <c r="M6385">
        <v>4.4000000000000004</v>
      </c>
      <c r="P6385" s="29">
        <f t="shared" si="263"/>
        <v>0.56666666666666676</v>
      </c>
    </row>
    <row r="6386" spans="1:16" hidden="1" x14ac:dyDescent="0.25">
      <c r="A6386">
        <v>193237509</v>
      </c>
      <c r="B6386">
        <v>803401</v>
      </c>
      <c r="C6386" t="s">
        <v>318</v>
      </c>
      <c r="D6386">
        <v>2024863</v>
      </c>
      <c r="E6386" t="s">
        <v>304</v>
      </c>
      <c r="F6386" t="s">
        <v>214</v>
      </c>
      <c r="G6386" t="s">
        <v>215</v>
      </c>
      <c r="H6386">
        <v>2</v>
      </c>
      <c r="I6386">
        <v>2018</v>
      </c>
      <c r="J6386">
        <v>1</v>
      </c>
      <c r="L6386">
        <v>23107771</v>
      </c>
      <c r="M6386">
        <v>4.2</v>
      </c>
      <c r="P6386" s="29">
        <f t="shared" ref="P6386:P6409" si="264">IF(AND(ISNUMBER(M6386),H6386&lt;&gt;4),(M6386-1)/6,IF(H6386=4,"DRP",IF(AND(H6386=3,M6386="NA"),"BAD",IF(AND(H6386=2),"CVL",IF(AND(H6386=1,ISBLANK(M6386)),"NULL","UNK")))))</f>
        <v>0.53333333333333333</v>
      </c>
    </row>
    <row r="6387" spans="1:16" hidden="1" x14ac:dyDescent="0.25">
      <c r="A6387">
        <v>193237509</v>
      </c>
      <c r="B6387">
        <v>803401</v>
      </c>
      <c r="C6387" t="s">
        <v>318</v>
      </c>
      <c r="D6387">
        <v>2021865</v>
      </c>
      <c r="E6387" t="s">
        <v>301</v>
      </c>
      <c r="F6387" t="s">
        <v>214</v>
      </c>
      <c r="G6387" t="s">
        <v>215</v>
      </c>
      <c r="H6387">
        <v>2</v>
      </c>
      <c r="I6387">
        <v>2018</v>
      </c>
      <c r="J6387">
        <v>1</v>
      </c>
      <c r="L6387">
        <v>23107721</v>
      </c>
      <c r="M6387">
        <v>5.4</v>
      </c>
      <c r="P6387" s="29">
        <f t="shared" si="264"/>
        <v>0.73333333333333339</v>
      </c>
    </row>
    <row r="6388" spans="1:16" hidden="1" x14ac:dyDescent="0.25">
      <c r="A6388">
        <v>193237509</v>
      </c>
      <c r="B6388">
        <v>803401</v>
      </c>
      <c r="C6388" t="s">
        <v>318</v>
      </c>
      <c r="D6388">
        <v>2021775</v>
      </c>
      <c r="E6388" t="s">
        <v>286</v>
      </c>
      <c r="F6388" t="s">
        <v>214</v>
      </c>
      <c r="G6388" t="s">
        <v>215</v>
      </c>
      <c r="H6388">
        <v>2</v>
      </c>
      <c r="I6388">
        <v>2018</v>
      </c>
      <c r="J6388">
        <v>1</v>
      </c>
      <c r="M6388">
        <v>5</v>
      </c>
      <c r="P6388" s="29">
        <f t="shared" si="264"/>
        <v>0.66666666666666663</v>
      </c>
    </row>
    <row r="6389" spans="1:16" hidden="1" x14ac:dyDescent="0.25">
      <c r="A6389">
        <v>193237509</v>
      </c>
      <c r="B6389">
        <v>803401</v>
      </c>
      <c r="C6389" t="s">
        <v>318</v>
      </c>
      <c r="D6389">
        <v>2019272</v>
      </c>
      <c r="E6389" t="s">
        <v>249</v>
      </c>
      <c r="F6389" t="s">
        <v>214</v>
      </c>
      <c r="G6389" t="s">
        <v>215</v>
      </c>
      <c r="H6389">
        <v>2</v>
      </c>
      <c r="I6389">
        <v>2018</v>
      </c>
      <c r="J6389">
        <v>1</v>
      </c>
      <c r="L6389">
        <v>23104906</v>
      </c>
      <c r="M6389">
        <v>5.0999999999999996</v>
      </c>
      <c r="P6389" s="29">
        <f t="shared" si="264"/>
        <v>0.68333333333333324</v>
      </c>
    </row>
    <row r="6390" spans="1:16" hidden="1" x14ac:dyDescent="0.25">
      <c r="A6390">
        <v>193237509</v>
      </c>
      <c r="B6390">
        <v>803401</v>
      </c>
      <c r="C6390" t="s">
        <v>318</v>
      </c>
      <c r="D6390">
        <v>2004587</v>
      </c>
      <c r="E6390" t="s">
        <v>288</v>
      </c>
      <c r="F6390" t="s">
        <v>214</v>
      </c>
      <c r="G6390" t="s">
        <v>215</v>
      </c>
      <c r="H6390">
        <v>2</v>
      </c>
      <c r="I6390">
        <v>2018</v>
      </c>
      <c r="J6390">
        <v>2</v>
      </c>
      <c r="L6390">
        <v>23115867</v>
      </c>
      <c r="M6390">
        <v>4.2</v>
      </c>
      <c r="P6390" s="29">
        <f t="shared" si="264"/>
        <v>0.53333333333333333</v>
      </c>
    </row>
    <row r="6391" spans="1:16" hidden="1" x14ac:dyDescent="0.25">
      <c r="A6391">
        <v>193237509</v>
      </c>
      <c r="B6391">
        <v>803401</v>
      </c>
      <c r="C6391" t="s">
        <v>318</v>
      </c>
      <c r="D6391">
        <v>2024864</v>
      </c>
      <c r="E6391" t="s">
        <v>310</v>
      </c>
      <c r="F6391" t="s">
        <v>214</v>
      </c>
      <c r="G6391" t="s">
        <v>215</v>
      </c>
      <c r="H6391">
        <v>2</v>
      </c>
      <c r="I6391">
        <v>2018</v>
      </c>
      <c r="J6391">
        <v>2</v>
      </c>
      <c r="L6391">
        <v>23115914</v>
      </c>
      <c r="M6391">
        <v>5.4</v>
      </c>
      <c r="P6391" s="29">
        <f t="shared" si="264"/>
        <v>0.73333333333333339</v>
      </c>
    </row>
    <row r="6392" spans="1:16" hidden="1" x14ac:dyDescent="0.25">
      <c r="A6392">
        <v>193237509</v>
      </c>
      <c r="B6392">
        <v>803401</v>
      </c>
      <c r="C6392" t="s">
        <v>318</v>
      </c>
      <c r="D6392">
        <v>2024921</v>
      </c>
      <c r="E6392" t="s">
        <v>225</v>
      </c>
      <c r="F6392" t="s">
        <v>214</v>
      </c>
      <c r="G6392" t="s">
        <v>215</v>
      </c>
      <c r="H6392">
        <v>2</v>
      </c>
      <c r="I6392">
        <v>2018</v>
      </c>
      <c r="J6392">
        <v>2</v>
      </c>
      <c r="L6392">
        <v>23115972</v>
      </c>
      <c r="M6392">
        <v>4.8</v>
      </c>
      <c r="P6392" s="29">
        <f t="shared" si="264"/>
        <v>0.6333333333333333</v>
      </c>
    </row>
    <row r="6393" spans="1:16" hidden="1" x14ac:dyDescent="0.25">
      <c r="A6393">
        <v>193237509</v>
      </c>
      <c r="B6393">
        <v>803401</v>
      </c>
      <c r="C6393" t="s">
        <v>318</v>
      </c>
      <c r="D6393">
        <v>2021689</v>
      </c>
      <c r="E6393" t="s">
        <v>312</v>
      </c>
      <c r="F6393" t="s">
        <v>214</v>
      </c>
      <c r="G6393" t="s">
        <v>215</v>
      </c>
      <c r="H6393">
        <v>2</v>
      </c>
      <c r="I6393">
        <v>2018</v>
      </c>
      <c r="J6393">
        <v>2</v>
      </c>
      <c r="L6393">
        <v>23115916</v>
      </c>
      <c r="M6393">
        <v>4.0999999999999996</v>
      </c>
      <c r="P6393" s="29">
        <f t="shared" si="264"/>
        <v>0.51666666666666661</v>
      </c>
    </row>
    <row r="6394" spans="1:16" hidden="1" x14ac:dyDescent="0.25">
      <c r="A6394">
        <v>193237509</v>
      </c>
      <c r="B6394">
        <v>803401</v>
      </c>
      <c r="C6394" t="s">
        <v>318</v>
      </c>
      <c r="D6394">
        <v>2021671</v>
      </c>
      <c r="E6394" t="s">
        <v>303</v>
      </c>
      <c r="F6394" t="s">
        <v>214</v>
      </c>
      <c r="G6394" t="s">
        <v>215</v>
      </c>
      <c r="H6394">
        <v>2</v>
      </c>
      <c r="I6394">
        <v>2018</v>
      </c>
      <c r="J6394">
        <v>2</v>
      </c>
      <c r="L6394">
        <v>23115919</v>
      </c>
      <c r="M6394">
        <v>4.0999999999999996</v>
      </c>
      <c r="P6394" s="29">
        <f t="shared" si="264"/>
        <v>0.51666666666666661</v>
      </c>
    </row>
    <row r="6395" spans="1:16" hidden="1" x14ac:dyDescent="0.25">
      <c r="A6395">
        <v>193237509</v>
      </c>
      <c r="B6395">
        <v>803401</v>
      </c>
      <c r="C6395" t="s">
        <v>318</v>
      </c>
      <c r="D6395">
        <v>2021664</v>
      </c>
      <c r="E6395" t="s">
        <v>311</v>
      </c>
      <c r="F6395" t="s">
        <v>214</v>
      </c>
      <c r="G6395" t="s">
        <v>215</v>
      </c>
      <c r="H6395">
        <v>2</v>
      </c>
      <c r="I6395">
        <v>2018</v>
      </c>
      <c r="J6395">
        <v>2</v>
      </c>
      <c r="L6395">
        <v>23115915</v>
      </c>
      <c r="M6395">
        <v>5</v>
      </c>
      <c r="P6395" s="29">
        <f t="shared" si="264"/>
        <v>0.66666666666666663</v>
      </c>
    </row>
    <row r="6396" spans="1:16" hidden="1" x14ac:dyDescent="0.25">
      <c r="A6396">
        <v>193237509</v>
      </c>
      <c r="B6396">
        <v>803401</v>
      </c>
      <c r="C6396" t="s">
        <v>318</v>
      </c>
      <c r="D6396">
        <v>2004602</v>
      </c>
      <c r="E6396" t="s">
        <v>277</v>
      </c>
      <c r="F6396" t="s">
        <v>214</v>
      </c>
      <c r="G6396" t="s">
        <v>215</v>
      </c>
      <c r="H6396">
        <v>2</v>
      </c>
      <c r="I6396">
        <v>2018</v>
      </c>
      <c r="J6396">
        <v>2</v>
      </c>
      <c r="L6396">
        <v>23115918</v>
      </c>
      <c r="M6396">
        <v>4.5</v>
      </c>
      <c r="P6396" s="29">
        <f t="shared" si="264"/>
        <v>0.58333333333333337</v>
      </c>
    </row>
    <row r="6397" spans="1:16" hidden="1" x14ac:dyDescent="0.25">
      <c r="A6397">
        <v>193237509</v>
      </c>
      <c r="B6397">
        <v>803401</v>
      </c>
      <c r="C6397" t="s">
        <v>318</v>
      </c>
      <c r="D6397">
        <v>2019273</v>
      </c>
      <c r="E6397" t="s">
        <v>248</v>
      </c>
      <c r="F6397" t="s">
        <v>214</v>
      </c>
      <c r="G6397" t="s">
        <v>215</v>
      </c>
      <c r="H6397">
        <v>2</v>
      </c>
      <c r="I6397">
        <v>2019</v>
      </c>
      <c r="J6397">
        <v>1</v>
      </c>
      <c r="L6397">
        <v>23121997</v>
      </c>
      <c r="M6397">
        <v>4.5999999999999996</v>
      </c>
      <c r="P6397" s="29">
        <f t="shared" si="264"/>
        <v>0.6</v>
      </c>
    </row>
    <row r="6398" spans="1:16" hidden="1" x14ac:dyDescent="0.25">
      <c r="A6398">
        <v>193237509</v>
      </c>
      <c r="B6398">
        <v>803401</v>
      </c>
      <c r="C6398" t="s">
        <v>318</v>
      </c>
      <c r="D6398">
        <v>2021730</v>
      </c>
      <c r="E6398" t="s">
        <v>307</v>
      </c>
      <c r="F6398" t="s">
        <v>214</v>
      </c>
      <c r="G6398" t="s">
        <v>215</v>
      </c>
      <c r="H6398">
        <v>2</v>
      </c>
      <c r="I6398">
        <v>2019</v>
      </c>
      <c r="J6398">
        <v>1</v>
      </c>
      <c r="L6398">
        <v>23120313</v>
      </c>
      <c r="M6398">
        <v>5.2</v>
      </c>
      <c r="P6398" s="29">
        <f t="shared" si="264"/>
        <v>0.70000000000000007</v>
      </c>
    </row>
    <row r="6399" spans="1:16" hidden="1" x14ac:dyDescent="0.25">
      <c r="A6399">
        <v>193237509</v>
      </c>
      <c r="B6399">
        <v>803401</v>
      </c>
      <c r="C6399" t="s">
        <v>318</v>
      </c>
      <c r="D6399">
        <v>2021760</v>
      </c>
      <c r="E6399" t="s">
        <v>254</v>
      </c>
      <c r="F6399" t="s">
        <v>214</v>
      </c>
      <c r="G6399" t="s">
        <v>215</v>
      </c>
      <c r="H6399">
        <v>2</v>
      </c>
      <c r="I6399">
        <v>2019</v>
      </c>
      <c r="J6399">
        <v>1</v>
      </c>
      <c r="L6399">
        <v>23120307</v>
      </c>
      <c r="M6399">
        <v>6.3</v>
      </c>
      <c r="P6399" s="29">
        <f t="shared" si="264"/>
        <v>0.8833333333333333</v>
      </c>
    </row>
    <row r="6400" spans="1:16" hidden="1" x14ac:dyDescent="0.25">
      <c r="A6400">
        <v>193237509</v>
      </c>
      <c r="B6400">
        <v>803401</v>
      </c>
      <c r="C6400" t="s">
        <v>318</v>
      </c>
      <c r="D6400">
        <v>2027111</v>
      </c>
      <c r="E6400" t="s">
        <v>322</v>
      </c>
      <c r="F6400" t="s">
        <v>320</v>
      </c>
      <c r="G6400" t="s">
        <v>321</v>
      </c>
      <c r="H6400">
        <v>2</v>
      </c>
      <c r="I6400">
        <v>2019</v>
      </c>
      <c r="J6400">
        <v>1</v>
      </c>
      <c r="L6400">
        <v>23121971</v>
      </c>
      <c r="M6400">
        <v>5.6</v>
      </c>
      <c r="P6400" s="29">
        <f t="shared" si="264"/>
        <v>0.76666666666666661</v>
      </c>
    </row>
    <row r="6401" spans="1:16" hidden="1" x14ac:dyDescent="0.25">
      <c r="A6401">
        <v>193237509</v>
      </c>
      <c r="B6401">
        <v>803401</v>
      </c>
      <c r="C6401" t="s">
        <v>318</v>
      </c>
      <c r="D6401">
        <v>2021841</v>
      </c>
      <c r="E6401" t="s">
        <v>306</v>
      </c>
      <c r="F6401" t="s">
        <v>214</v>
      </c>
      <c r="G6401" t="s">
        <v>215</v>
      </c>
      <c r="H6401">
        <v>2</v>
      </c>
      <c r="I6401">
        <v>2019</v>
      </c>
      <c r="J6401">
        <v>1</v>
      </c>
      <c r="L6401">
        <v>23120306</v>
      </c>
      <c r="M6401">
        <v>5.8</v>
      </c>
      <c r="P6401" s="29">
        <f t="shared" si="264"/>
        <v>0.79999999999999993</v>
      </c>
    </row>
    <row r="6402" spans="1:16" hidden="1" x14ac:dyDescent="0.25">
      <c r="A6402">
        <v>193237509</v>
      </c>
      <c r="B6402">
        <v>803401</v>
      </c>
      <c r="C6402" t="s">
        <v>318</v>
      </c>
      <c r="D6402">
        <v>2021808</v>
      </c>
      <c r="E6402" t="s">
        <v>283</v>
      </c>
      <c r="F6402" t="s">
        <v>214</v>
      </c>
      <c r="G6402" t="s">
        <v>215</v>
      </c>
      <c r="H6402">
        <v>2</v>
      </c>
      <c r="I6402">
        <v>2019</v>
      </c>
      <c r="J6402">
        <v>1</v>
      </c>
      <c r="L6402">
        <v>23120308</v>
      </c>
      <c r="M6402">
        <v>6.1</v>
      </c>
      <c r="P6402" s="29">
        <f t="shared" si="264"/>
        <v>0.85</v>
      </c>
    </row>
    <row r="6403" spans="1:16" hidden="1" x14ac:dyDescent="0.25">
      <c r="A6403">
        <v>193237509</v>
      </c>
      <c r="B6403">
        <v>803401</v>
      </c>
      <c r="C6403" t="s">
        <v>318</v>
      </c>
      <c r="D6403">
        <v>2024865</v>
      </c>
      <c r="E6403" t="s">
        <v>284</v>
      </c>
      <c r="F6403" t="s">
        <v>214</v>
      </c>
      <c r="G6403" t="s">
        <v>215</v>
      </c>
      <c r="H6403">
        <v>2</v>
      </c>
      <c r="I6403">
        <v>2019</v>
      </c>
      <c r="J6403">
        <v>1</v>
      </c>
      <c r="L6403">
        <v>23123875</v>
      </c>
      <c r="M6403">
        <v>4.3</v>
      </c>
      <c r="P6403" s="29">
        <f t="shared" si="264"/>
        <v>0.54999999999999993</v>
      </c>
    </row>
    <row r="6404" spans="1:16" hidden="1" x14ac:dyDescent="0.25">
      <c r="A6404">
        <v>193237509</v>
      </c>
      <c r="B6404">
        <v>803401</v>
      </c>
      <c r="C6404" t="s">
        <v>318</v>
      </c>
      <c r="D6404">
        <v>2004609</v>
      </c>
      <c r="E6404" t="s">
        <v>309</v>
      </c>
      <c r="F6404" t="s">
        <v>214</v>
      </c>
      <c r="G6404" t="s">
        <v>215</v>
      </c>
      <c r="H6404">
        <v>1</v>
      </c>
      <c r="I6404">
        <v>2019</v>
      </c>
      <c r="J6404">
        <v>2</v>
      </c>
      <c r="L6404">
        <v>23129808</v>
      </c>
      <c r="P6404" s="29" t="str">
        <f t="shared" si="264"/>
        <v>NULL</v>
      </c>
    </row>
    <row r="6405" spans="1:16" hidden="1" x14ac:dyDescent="0.25">
      <c r="A6405">
        <v>193237509</v>
      </c>
      <c r="B6405">
        <v>803401</v>
      </c>
      <c r="C6405" t="s">
        <v>318</v>
      </c>
      <c r="D6405">
        <v>2021621</v>
      </c>
      <c r="E6405" t="s">
        <v>314</v>
      </c>
      <c r="F6405" t="s">
        <v>214</v>
      </c>
      <c r="G6405" t="s">
        <v>215</v>
      </c>
      <c r="H6405">
        <v>1</v>
      </c>
      <c r="I6405">
        <v>2019</v>
      </c>
      <c r="J6405">
        <v>2</v>
      </c>
      <c r="L6405">
        <v>23130528</v>
      </c>
      <c r="P6405" s="29" t="str">
        <f t="shared" si="264"/>
        <v>NULL</v>
      </c>
    </row>
    <row r="6406" spans="1:16" hidden="1" x14ac:dyDescent="0.25">
      <c r="A6406">
        <v>193237509</v>
      </c>
      <c r="B6406">
        <v>803401</v>
      </c>
      <c r="C6406" t="s">
        <v>318</v>
      </c>
      <c r="D6406">
        <v>2021710</v>
      </c>
      <c r="E6406" t="s">
        <v>278</v>
      </c>
      <c r="F6406" t="s">
        <v>214</v>
      </c>
      <c r="G6406" t="s">
        <v>215</v>
      </c>
      <c r="H6406">
        <v>1</v>
      </c>
      <c r="I6406">
        <v>2019</v>
      </c>
      <c r="J6406">
        <v>2</v>
      </c>
      <c r="L6406">
        <v>23129397</v>
      </c>
      <c r="P6406" s="29" t="str">
        <f t="shared" si="264"/>
        <v>NULL</v>
      </c>
    </row>
    <row r="6407" spans="1:16" hidden="1" x14ac:dyDescent="0.25">
      <c r="A6407">
        <v>193237509</v>
      </c>
      <c r="B6407">
        <v>803401</v>
      </c>
      <c r="C6407" t="s">
        <v>318</v>
      </c>
      <c r="D6407">
        <v>2021862</v>
      </c>
      <c r="E6407" t="s">
        <v>313</v>
      </c>
      <c r="F6407" t="s">
        <v>214</v>
      </c>
      <c r="G6407" t="s">
        <v>215</v>
      </c>
      <c r="H6407">
        <v>1</v>
      </c>
      <c r="I6407">
        <v>2019</v>
      </c>
      <c r="J6407">
        <v>2</v>
      </c>
      <c r="L6407">
        <v>23129813</v>
      </c>
      <c r="P6407" s="29" t="str">
        <f t="shared" si="264"/>
        <v>NULL</v>
      </c>
    </row>
    <row r="6408" spans="1:16" hidden="1" x14ac:dyDescent="0.25">
      <c r="A6408">
        <v>193237509</v>
      </c>
      <c r="B6408">
        <v>803401</v>
      </c>
      <c r="C6408" t="s">
        <v>318</v>
      </c>
      <c r="D6408">
        <v>2019274</v>
      </c>
      <c r="E6408" t="s">
        <v>247</v>
      </c>
      <c r="F6408" t="s">
        <v>214</v>
      </c>
      <c r="G6408" t="s">
        <v>215</v>
      </c>
      <c r="H6408">
        <v>1</v>
      </c>
      <c r="I6408">
        <v>2019</v>
      </c>
      <c r="J6408">
        <v>2</v>
      </c>
      <c r="L6408">
        <v>23130160</v>
      </c>
      <c r="P6408" s="29" t="str">
        <f t="shared" si="264"/>
        <v>NULL</v>
      </c>
    </row>
    <row r="6409" spans="1:16" hidden="1" x14ac:dyDescent="0.25">
      <c r="A6409">
        <v>193237509</v>
      </c>
      <c r="B6409">
        <v>803401</v>
      </c>
      <c r="C6409" t="s">
        <v>318</v>
      </c>
      <c r="D6409">
        <v>2021818</v>
      </c>
      <c r="E6409" t="s">
        <v>285</v>
      </c>
      <c r="F6409" t="s">
        <v>214</v>
      </c>
      <c r="G6409" t="s">
        <v>215</v>
      </c>
      <c r="H6409">
        <v>1</v>
      </c>
      <c r="I6409">
        <v>2019</v>
      </c>
      <c r="J6409">
        <v>2</v>
      </c>
      <c r="L6409">
        <v>23130531</v>
      </c>
      <c r="P6409" s="29" t="str">
        <f t="shared" si="264"/>
        <v>NULL</v>
      </c>
    </row>
    <row r="6410" spans="1:16" hidden="1" x14ac:dyDescent="0.25">
      <c r="A6410">
        <v>193238068</v>
      </c>
      <c r="B6410">
        <v>803400</v>
      </c>
      <c r="C6410" t="s">
        <v>212</v>
      </c>
      <c r="D6410">
        <v>2005102</v>
      </c>
      <c r="E6410" t="s">
        <v>218</v>
      </c>
      <c r="F6410" t="s">
        <v>214</v>
      </c>
      <c r="G6410" t="s">
        <v>215</v>
      </c>
      <c r="H6410">
        <v>2</v>
      </c>
      <c r="I6410">
        <v>2015</v>
      </c>
      <c r="J6410">
        <v>1</v>
      </c>
      <c r="L6410">
        <v>23066489</v>
      </c>
      <c r="M6410">
        <v>4.2</v>
      </c>
      <c r="P6410" s="29">
        <f t="shared" ref="P6410:P6424" si="265">IF(AND(ISNUMBER(M6410),H6410&lt;&gt;4,N6410&lt;&gt;"X"),(M6410-1)/6,IF(H6410=4,"DRP",IF(AND(H6410=3,M6410="NA"),"BAD",IF(AND(H6410=2),"CVL",IF(AND(H6410=1,ISBLANK(M6410)),"NULL","UNK")))))</f>
        <v>0.53333333333333333</v>
      </c>
    </row>
    <row r="6411" spans="1:16" hidden="1" x14ac:dyDescent="0.25">
      <c r="A6411">
        <v>193238068</v>
      </c>
      <c r="B6411">
        <v>803400</v>
      </c>
      <c r="C6411" t="s">
        <v>212</v>
      </c>
      <c r="D6411">
        <v>2021754</v>
      </c>
      <c r="E6411" t="s">
        <v>216</v>
      </c>
      <c r="F6411" t="s">
        <v>214</v>
      </c>
      <c r="G6411" t="s">
        <v>215</v>
      </c>
      <c r="H6411">
        <v>3</v>
      </c>
      <c r="I6411">
        <v>2015</v>
      </c>
      <c r="J6411">
        <v>1</v>
      </c>
      <c r="L6411">
        <v>23066449</v>
      </c>
      <c r="M6411">
        <v>2.8</v>
      </c>
      <c r="P6411" s="29">
        <f t="shared" si="265"/>
        <v>0.3</v>
      </c>
    </row>
    <row r="6412" spans="1:16" hidden="1" x14ac:dyDescent="0.25">
      <c r="A6412">
        <v>193238068</v>
      </c>
      <c r="B6412">
        <v>803400</v>
      </c>
      <c r="C6412" t="s">
        <v>212</v>
      </c>
      <c r="D6412">
        <v>2005099</v>
      </c>
      <c r="E6412" t="s">
        <v>217</v>
      </c>
      <c r="F6412" t="s">
        <v>214</v>
      </c>
      <c r="G6412" t="s">
        <v>215</v>
      </c>
      <c r="H6412">
        <v>2</v>
      </c>
      <c r="I6412">
        <v>2015</v>
      </c>
      <c r="J6412">
        <v>1</v>
      </c>
      <c r="L6412">
        <v>23066428</v>
      </c>
      <c r="M6412">
        <v>4</v>
      </c>
      <c r="P6412" s="29">
        <f t="shared" si="265"/>
        <v>0.5</v>
      </c>
    </row>
    <row r="6413" spans="1:16" hidden="1" x14ac:dyDescent="0.25">
      <c r="A6413">
        <v>193238068</v>
      </c>
      <c r="B6413">
        <v>803400</v>
      </c>
      <c r="C6413" t="s">
        <v>212</v>
      </c>
      <c r="D6413">
        <v>2021600</v>
      </c>
      <c r="E6413" t="s">
        <v>219</v>
      </c>
      <c r="F6413" t="s">
        <v>214</v>
      </c>
      <c r="G6413" t="s">
        <v>215</v>
      </c>
      <c r="H6413">
        <v>3</v>
      </c>
      <c r="I6413">
        <v>2015</v>
      </c>
      <c r="J6413">
        <v>1</v>
      </c>
      <c r="L6413">
        <v>23066438</v>
      </c>
      <c r="M6413">
        <v>3.6</v>
      </c>
      <c r="P6413" s="29">
        <f t="shared" si="265"/>
        <v>0.43333333333333335</v>
      </c>
    </row>
    <row r="6414" spans="1:16" hidden="1" x14ac:dyDescent="0.25">
      <c r="A6414">
        <v>193238068</v>
      </c>
      <c r="B6414">
        <v>803400</v>
      </c>
      <c r="C6414" t="s">
        <v>212</v>
      </c>
      <c r="D6414">
        <v>2005117</v>
      </c>
      <c r="E6414" t="s">
        <v>220</v>
      </c>
      <c r="F6414" t="s">
        <v>214</v>
      </c>
      <c r="G6414" t="s">
        <v>215</v>
      </c>
      <c r="H6414">
        <v>2</v>
      </c>
      <c r="I6414">
        <v>2015</v>
      </c>
      <c r="J6414">
        <v>1</v>
      </c>
      <c r="L6414">
        <v>23065517</v>
      </c>
      <c r="M6414">
        <v>4.3</v>
      </c>
      <c r="P6414" s="29">
        <f t="shared" si="265"/>
        <v>0.54999999999999993</v>
      </c>
    </row>
    <row r="6415" spans="1:16" hidden="1" x14ac:dyDescent="0.25">
      <c r="A6415">
        <v>193238068</v>
      </c>
      <c r="B6415">
        <v>803400</v>
      </c>
      <c r="C6415" t="s">
        <v>212</v>
      </c>
      <c r="D6415">
        <v>2004098</v>
      </c>
      <c r="E6415" t="s">
        <v>213</v>
      </c>
      <c r="F6415" t="s">
        <v>214</v>
      </c>
      <c r="G6415" t="s">
        <v>215</v>
      </c>
      <c r="H6415">
        <v>2</v>
      </c>
      <c r="I6415">
        <v>2015</v>
      </c>
      <c r="J6415">
        <v>1</v>
      </c>
      <c r="L6415">
        <v>23066524</v>
      </c>
      <c r="M6415">
        <v>5.8</v>
      </c>
      <c r="P6415" s="29">
        <f t="shared" si="265"/>
        <v>0.79999999999999993</v>
      </c>
    </row>
    <row r="6416" spans="1:16" hidden="1" x14ac:dyDescent="0.25">
      <c r="A6416">
        <v>193238068</v>
      </c>
      <c r="B6416">
        <v>803400</v>
      </c>
      <c r="C6416" t="s">
        <v>212</v>
      </c>
      <c r="D6416">
        <v>2021580</v>
      </c>
      <c r="E6416" t="s">
        <v>241</v>
      </c>
      <c r="F6416" t="s">
        <v>214</v>
      </c>
      <c r="G6416" t="s">
        <v>215</v>
      </c>
      <c r="H6416">
        <v>4</v>
      </c>
      <c r="I6416">
        <v>2015</v>
      </c>
      <c r="J6416">
        <v>2</v>
      </c>
      <c r="L6416">
        <v>23072001</v>
      </c>
      <c r="P6416" s="29" t="str">
        <f t="shared" si="265"/>
        <v>DRP</v>
      </c>
    </row>
    <row r="6417" spans="1:16" hidden="1" x14ac:dyDescent="0.25">
      <c r="A6417">
        <v>193238068</v>
      </c>
      <c r="B6417">
        <v>803400</v>
      </c>
      <c r="C6417" t="s">
        <v>212</v>
      </c>
      <c r="D6417">
        <v>2021600</v>
      </c>
      <c r="E6417" t="s">
        <v>219</v>
      </c>
      <c r="F6417" t="s">
        <v>214</v>
      </c>
      <c r="G6417" t="s">
        <v>215</v>
      </c>
      <c r="H6417">
        <v>2</v>
      </c>
      <c r="I6417">
        <v>2015</v>
      </c>
      <c r="J6417">
        <v>2</v>
      </c>
      <c r="L6417">
        <v>23071941</v>
      </c>
      <c r="M6417">
        <v>5</v>
      </c>
      <c r="P6417" s="29">
        <f t="shared" si="265"/>
        <v>0.66666666666666663</v>
      </c>
    </row>
    <row r="6418" spans="1:16" hidden="1" x14ac:dyDescent="0.25">
      <c r="A6418">
        <v>193238068</v>
      </c>
      <c r="B6418">
        <v>803400</v>
      </c>
      <c r="C6418" t="s">
        <v>212</v>
      </c>
      <c r="D6418">
        <v>2021754</v>
      </c>
      <c r="E6418" t="s">
        <v>216</v>
      </c>
      <c r="F6418" t="s">
        <v>214</v>
      </c>
      <c r="G6418" t="s">
        <v>215</v>
      </c>
      <c r="H6418">
        <v>3</v>
      </c>
      <c r="I6418">
        <v>2015</v>
      </c>
      <c r="J6418">
        <v>2</v>
      </c>
      <c r="L6418">
        <v>23074074</v>
      </c>
      <c r="M6418">
        <v>3.2</v>
      </c>
      <c r="P6418" s="29">
        <f t="shared" si="265"/>
        <v>0.3666666666666667</v>
      </c>
    </row>
    <row r="6419" spans="1:16" hidden="1" x14ac:dyDescent="0.25">
      <c r="A6419">
        <v>193238068</v>
      </c>
      <c r="B6419">
        <v>803400</v>
      </c>
      <c r="C6419" t="s">
        <v>212</v>
      </c>
      <c r="D6419">
        <v>2021795</v>
      </c>
      <c r="E6419" t="s">
        <v>222</v>
      </c>
      <c r="F6419" t="s">
        <v>214</v>
      </c>
      <c r="G6419" t="s">
        <v>215</v>
      </c>
      <c r="H6419">
        <v>2</v>
      </c>
      <c r="I6419">
        <v>2015</v>
      </c>
      <c r="J6419">
        <v>2</v>
      </c>
      <c r="L6419">
        <v>23070466</v>
      </c>
      <c r="M6419">
        <v>4.4000000000000004</v>
      </c>
      <c r="P6419" s="29">
        <f t="shared" si="265"/>
        <v>0.56666666666666676</v>
      </c>
    </row>
    <row r="6420" spans="1:16" hidden="1" x14ac:dyDescent="0.25">
      <c r="A6420">
        <v>193238068</v>
      </c>
      <c r="B6420">
        <v>803400</v>
      </c>
      <c r="C6420" t="s">
        <v>212</v>
      </c>
      <c r="D6420">
        <v>2005118</v>
      </c>
      <c r="E6420" t="s">
        <v>223</v>
      </c>
      <c r="F6420" t="s">
        <v>214</v>
      </c>
      <c r="G6420" t="s">
        <v>215</v>
      </c>
      <c r="H6420">
        <v>2</v>
      </c>
      <c r="I6420">
        <v>2015</v>
      </c>
      <c r="J6420">
        <v>2</v>
      </c>
      <c r="L6420">
        <v>23071572</v>
      </c>
      <c r="M6420">
        <v>4.0999999999999996</v>
      </c>
      <c r="P6420" s="29">
        <f t="shared" si="265"/>
        <v>0.51666666666666661</v>
      </c>
    </row>
    <row r="6421" spans="1:16" hidden="1" x14ac:dyDescent="0.25">
      <c r="A6421">
        <v>193238068</v>
      </c>
      <c r="B6421">
        <v>803400</v>
      </c>
      <c r="C6421" t="s">
        <v>212</v>
      </c>
      <c r="D6421">
        <v>2021580</v>
      </c>
      <c r="E6421" t="s">
        <v>241</v>
      </c>
      <c r="F6421" t="s">
        <v>214</v>
      </c>
      <c r="G6421" t="s">
        <v>215</v>
      </c>
      <c r="H6421">
        <v>2</v>
      </c>
      <c r="I6421">
        <v>2015</v>
      </c>
      <c r="J6421">
        <v>2</v>
      </c>
      <c r="L6421">
        <v>23072003</v>
      </c>
      <c r="M6421">
        <v>4.4000000000000004</v>
      </c>
      <c r="P6421" s="29">
        <f t="shared" si="265"/>
        <v>0.56666666666666676</v>
      </c>
    </row>
    <row r="6422" spans="1:16" hidden="1" x14ac:dyDescent="0.25">
      <c r="A6422">
        <v>193238068</v>
      </c>
      <c r="B6422">
        <v>803400</v>
      </c>
      <c r="C6422" t="s">
        <v>212</v>
      </c>
      <c r="D6422">
        <v>2004116</v>
      </c>
      <c r="E6422" t="s">
        <v>229</v>
      </c>
      <c r="F6422" t="s">
        <v>214</v>
      </c>
      <c r="G6422" t="s">
        <v>215</v>
      </c>
      <c r="H6422">
        <v>2</v>
      </c>
      <c r="I6422">
        <v>2015</v>
      </c>
      <c r="J6422">
        <v>2</v>
      </c>
      <c r="L6422">
        <v>23073301</v>
      </c>
      <c r="M6422">
        <v>5.9</v>
      </c>
      <c r="P6422" s="29">
        <f t="shared" si="265"/>
        <v>0.81666666666666676</v>
      </c>
    </row>
    <row r="6423" spans="1:16" hidden="1" x14ac:dyDescent="0.25">
      <c r="A6423">
        <v>193238068</v>
      </c>
      <c r="B6423">
        <v>803400</v>
      </c>
      <c r="C6423" t="s">
        <v>212</v>
      </c>
      <c r="D6423">
        <v>2004112</v>
      </c>
      <c r="E6423" t="s">
        <v>244</v>
      </c>
      <c r="F6423" t="s">
        <v>214</v>
      </c>
      <c r="G6423" t="s">
        <v>215</v>
      </c>
      <c r="H6423">
        <v>2</v>
      </c>
      <c r="I6423">
        <v>2015</v>
      </c>
      <c r="J6423">
        <v>2</v>
      </c>
      <c r="L6423">
        <v>23073230</v>
      </c>
      <c r="M6423">
        <v>4.0999999999999996</v>
      </c>
      <c r="P6423" s="29">
        <f t="shared" si="265"/>
        <v>0.51666666666666661</v>
      </c>
    </row>
    <row r="6424" spans="1:16" hidden="1" x14ac:dyDescent="0.25">
      <c r="A6424">
        <v>193238068</v>
      </c>
      <c r="B6424">
        <v>803400</v>
      </c>
      <c r="C6424" t="s">
        <v>212</v>
      </c>
      <c r="D6424">
        <v>2019271</v>
      </c>
      <c r="E6424" t="s">
        <v>236</v>
      </c>
      <c r="F6424" t="s">
        <v>214</v>
      </c>
      <c r="G6424" t="s">
        <v>215</v>
      </c>
      <c r="H6424">
        <v>2</v>
      </c>
      <c r="I6424">
        <v>2015</v>
      </c>
      <c r="J6424">
        <v>2</v>
      </c>
      <c r="M6424" t="s">
        <v>232</v>
      </c>
      <c r="N6424" t="s">
        <v>231</v>
      </c>
      <c r="P6424" s="29" t="str">
        <f t="shared" si="265"/>
        <v>CVL</v>
      </c>
    </row>
    <row r="6425" spans="1:16" hidden="1" x14ac:dyDescent="0.25">
      <c r="A6425">
        <v>193238068</v>
      </c>
      <c r="B6425">
        <v>803400</v>
      </c>
      <c r="C6425" t="s">
        <v>212</v>
      </c>
      <c r="D6425">
        <v>2004099</v>
      </c>
      <c r="E6425" t="s">
        <v>245</v>
      </c>
      <c r="F6425" t="s">
        <v>214</v>
      </c>
      <c r="G6425" t="s">
        <v>215</v>
      </c>
      <c r="H6425">
        <v>2</v>
      </c>
      <c r="I6425">
        <v>2016</v>
      </c>
      <c r="J6425">
        <v>1</v>
      </c>
      <c r="L6425">
        <v>23073320</v>
      </c>
      <c r="M6425">
        <v>5.4</v>
      </c>
      <c r="P6425" s="29">
        <f t="shared" ref="P6425:P6456" si="266">IF(AND(ISNUMBER(M6425),H6425&lt;&gt;4),(M6425-1)/6,IF(H6425=4,"DRP",IF(AND(H6425=3,M6425="NA"),"BAD",IF(AND(H6425=2),"CVL",IF(AND(H6425=1,ISBLANK(M6425)),"NULL","UNK")))))</f>
        <v>0.73333333333333339</v>
      </c>
    </row>
    <row r="6426" spans="1:16" hidden="1" x14ac:dyDescent="0.25">
      <c r="A6426">
        <v>193238068</v>
      </c>
      <c r="B6426">
        <v>803400</v>
      </c>
      <c r="C6426" t="s">
        <v>212</v>
      </c>
      <c r="D6426">
        <v>2021754</v>
      </c>
      <c r="E6426" t="s">
        <v>216</v>
      </c>
      <c r="F6426" t="s">
        <v>214</v>
      </c>
      <c r="G6426" t="s">
        <v>215</v>
      </c>
      <c r="H6426">
        <v>2</v>
      </c>
      <c r="I6426">
        <v>2016</v>
      </c>
      <c r="J6426">
        <v>1</v>
      </c>
      <c r="L6426">
        <v>23081127</v>
      </c>
      <c r="M6426">
        <v>5.3</v>
      </c>
      <c r="P6426" s="29">
        <f t="shared" si="266"/>
        <v>0.71666666666666667</v>
      </c>
    </row>
    <row r="6427" spans="1:16" hidden="1" x14ac:dyDescent="0.25">
      <c r="A6427">
        <v>193238068</v>
      </c>
      <c r="B6427">
        <v>803400</v>
      </c>
      <c r="C6427" t="s">
        <v>212</v>
      </c>
      <c r="D6427">
        <v>2021797</v>
      </c>
      <c r="E6427" t="s">
        <v>234</v>
      </c>
      <c r="F6427" t="s">
        <v>214</v>
      </c>
      <c r="G6427" t="s">
        <v>215</v>
      </c>
      <c r="H6427">
        <v>2</v>
      </c>
      <c r="I6427">
        <v>2016</v>
      </c>
      <c r="J6427">
        <v>1</v>
      </c>
      <c r="L6427">
        <v>23078739</v>
      </c>
      <c r="M6427">
        <v>4.3</v>
      </c>
      <c r="P6427" s="29">
        <f t="shared" si="266"/>
        <v>0.54999999999999993</v>
      </c>
    </row>
    <row r="6428" spans="1:16" hidden="1" x14ac:dyDescent="0.25">
      <c r="A6428">
        <v>193238068</v>
      </c>
      <c r="B6428">
        <v>803400</v>
      </c>
      <c r="C6428" t="s">
        <v>212</v>
      </c>
      <c r="D6428">
        <v>2021602</v>
      </c>
      <c r="E6428" t="s">
        <v>242</v>
      </c>
      <c r="F6428" t="s">
        <v>214</v>
      </c>
      <c r="G6428" t="s">
        <v>215</v>
      </c>
      <c r="H6428">
        <v>2</v>
      </c>
      <c r="I6428">
        <v>2016</v>
      </c>
      <c r="J6428">
        <v>1</v>
      </c>
      <c r="L6428">
        <v>23081144</v>
      </c>
      <c r="M6428">
        <v>4</v>
      </c>
      <c r="P6428" s="29">
        <f t="shared" si="266"/>
        <v>0.5</v>
      </c>
    </row>
    <row r="6429" spans="1:16" hidden="1" x14ac:dyDescent="0.25">
      <c r="A6429">
        <v>193238068</v>
      </c>
      <c r="B6429">
        <v>803400</v>
      </c>
      <c r="C6429" t="s">
        <v>212</v>
      </c>
      <c r="D6429">
        <v>2014251</v>
      </c>
      <c r="E6429" t="s">
        <v>369</v>
      </c>
      <c r="F6429" t="s">
        <v>320</v>
      </c>
      <c r="G6429" t="s">
        <v>321</v>
      </c>
      <c r="H6429">
        <v>4</v>
      </c>
      <c r="I6429">
        <v>2016</v>
      </c>
      <c r="J6429">
        <v>1</v>
      </c>
      <c r="L6429">
        <v>23078168</v>
      </c>
      <c r="P6429" s="29" t="str">
        <f t="shared" si="266"/>
        <v>DRP</v>
      </c>
    </row>
    <row r="6430" spans="1:16" hidden="1" x14ac:dyDescent="0.25">
      <c r="A6430">
        <v>193238068</v>
      </c>
      <c r="B6430">
        <v>803400</v>
      </c>
      <c r="C6430" t="s">
        <v>212</v>
      </c>
      <c r="D6430">
        <v>2005131</v>
      </c>
      <c r="E6430" t="s">
        <v>228</v>
      </c>
      <c r="F6430" t="s">
        <v>214</v>
      </c>
      <c r="G6430" t="s">
        <v>215</v>
      </c>
      <c r="H6430">
        <v>2</v>
      </c>
      <c r="I6430">
        <v>2016</v>
      </c>
      <c r="J6430">
        <v>1</v>
      </c>
      <c r="L6430">
        <v>23081641</v>
      </c>
      <c r="M6430">
        <v>4.2</v>
      </c>
      <c r="P6430" s="29">
        <f t="shared" si="266"/>
        <v>0.53333333333333333</v>
      </c>
    </row>
    <row r="6431" spans="1:16" hidden="1" x14ac:dyDescent="0.25">
      <c r="A6431">
        <v>193238068</v>
      </c>
      <c r="B6431">
        <v>803400</v>
      </c>
      <c r="C6431" t="s">
        <v>212</v>
      </c>
      <c r="D6431">
        <v>2021993</v>
      </c>
      <c r="E6431" t="s">
        <v>256</v>
      </c>
      <c r="F6431" t="s">
        <v>214</v>
      </c>
      <c r="G6431" t="s">
        <v>215</v>
      </c>
      <c r="H6431">
        <v>2</v>
      </c>
      <c r="I6431">
        <v>2016</v>
      </c>
      <c r="J6431">
        <v>2</v>
      </c>
      <c r="L6431">
        <v>23086519</v>
      </c>
      <c r="M6431">
        <v>4.2</v>
      </c>
      <c r="P6431" s="29">
        <f t="shared" si="266"/>
        <v>0.53333333333333333</v>
      </c>
    </row>
    <row r="6432" spans="1:16" hidden="1" x14ac:dyDescent="0.25">
      <c r="A6432">
        <v>193238068</v>
      </c>
      <c r="B6432">
        <v>803400</v>
      </c>
      <c r="C6432" t="s">
        <v>212</v>
      </c>
      <c r="D6432">
        <v>2019154</v>
      </c>
      <c r="E6432" t="s">
        <v>225</v>
      </c>
      <c r="F6432" t="s">
        <v>214</v>
      </c>
      <c r="G6432" t="s">
        <v>215</v>
      </c>
      <c r="H6432">
        <v>2</v>
      </c>
      <c r="I6432">
        <v>2016</v>
      </c>
      <c r="J6432">
        <v>2</v>
      </c>
      <c r="L6432">
        <v>23086752</v>
      </c>
      <c r="M6432">
        <v>4.5999999999999996</v>
      </c>
      <c r="P6432" s="29">
        <f t="shared" si="266"/>
        <v>0.6</v>
      </c>
    </row>
    <row r="6433" spans="1:16" hidden="1" x14ac:dyDescent="0.25">
      <c r="A6433">
        <v>193238068</v>
      </c>
      <c r="B6433">
        <v>803400</v>
      </c>
      <c r="C6433" t="s">
        <v>212</v>
      </c>
      <c r="D6433">
        <v>2021645</v>
      </c>
      <c r="E6433" t="s">
        <v>251</v>
      </c>
      <c r="F6433" t="s">
        <v>214</v>
      </c>
      <c r="G6433" t="s">
        <v>215</v>
      </c>
      <c r="H6433">
        <v>3</v>
      </c>
      <c r="I6433">
        <v>2016</v>
      </c>
      <c r="J6433">
        <v>2</v>
      </c>
      <c r="L6433">
        <v>23084486</v>
      </c>
      <c r="M6433">
        <v>3.1</v>
      </c>
      <c r="P6433" s="29">
        <f t="shared" si="266"/>
        <v>0.35000000000000003</v>
      </c>
    </row>
    <row r="6434" spans="1:16" hidden="1" x14ac:dyDescent="0.25">
      <c r="A6434">
        <v>193238068</v>
      </c>
      <c r="B6434">
        <v>803400</v>
      </c>
      <c r="C6434" t="s">
        <v>212</v>
      </c>
      <c r="D6434">
        <v>2021638</v>
      </c>
      <c r="E6434" t="s">
        <v>250</v>
      </c>
      <c r="F6434" t="s">
        <v>214</v>
      </c>
      <c r="G6434" t="s">
        <v>215</v>
      </c>
      <c r="H6434">
        <v>3</v>
      </c>
      <c r="I6434">
        <v>2016</v>
      </c>
      <c r="J6434">
        <v>2</v>
      </c>
      <c r="L6434">
        <v>23086852</v>
      </c>
      <c r="M6434">
        <v>2.7</v>
      </c>
      <c r="P6434" s="29">
        <f t="shared" si="266"/>
        <v>0.28333333333333338</v>
      </c>
    </row>
    <row r="6435" spans="1:16" hidden="1" x14ac:dyDescent="0.25">
      <c r="A6435">
        <v>193238068</v>
      </c>
      <c r="B6435">
        <v>803400</v>
      </c>
      <c r="C6435" t="s">
        <v>212</v>
      </c>
      <c r="D6435">
        <v>2021781</v>
      </c>
      <c r="E6435" t="s">
        <v>235</v>
      </c>
      <c r="F6435" t="s">
        <v>214</v>
      </c>
      <c r="G6435" t="s">
        <v>215</v>
      </c>
      <c r="H6435">
        <v>2</v>
      </c>
      <c r="I6435">
        <v>2016</v>
      </c>
      <c r="J6435">
        <v>2</v>
      </c>
      <c r="L6435">
        <v>23086871</v>
      </c>
      <c r="M6435">
        <v>5.0999999999999996</v>
      </c>
      <c r="P6435" s="29">
        <f t="shared" si="266"/>
        <v>0.68333333333333324</v>
      </c>
    </row>
    <row r="6436" spans="1:16" hidden="1" x14ac:dyDescent="0.25">
      <c r="A6436">
        <v>193238068</v>
      </c>
      <c r="B6436">
        <v>803400</v>
      </c>
      <c r="C6436" t="s">
        <v>212</v>
      </c>
      <c r="D6436">
        <v>2021756</v>
      </c>
      <c r="E6436" t="s">
        <v>253</v>
      </c>
      <c r="F6436" t="s">
        <v>214</v>
      </c>
      <c r="G6436" t="s">
        <v>215</v>
      </c>
      <c r="H6436">
        <v>3</v>
      </c>
      <c r="I6436">
        <v>2016</v>
      </c>
      <c r="J6436">
        <v>2</v>
      </c>
      <c r="L6436">
        <v>23086832</v>
      </c>
      <c r="M6436">
        <v>2.6</v>
      </c>
      <c r="P6436" s="29">
        <f t="shared" si="266"/>
        <v>0.26666666666666666</v>
      </c>
    </row>
    <row r="6437" spans="1:16" hidden="1" x14ac:dyDescent="0.25">
      <c r="A6437">
        <v>193238068</v>
      </c>
      <c r="B6437">
        <v>803400</v>
      </c>
      <c r="C6437" t="s">
        <v>212</v>
      </c>
      <c r="D6437">
        <v>2021645</v>
      </c>
      <c r="E6437" t="s">
        <v>251</v>
      </c>
      <c r="F6437" t="s">
        <v>214</v>
      </c>
      <c r="G6437" t="s">
        <v>215</v>
      </c>
      <c r="H6437">
        <v>2</v>
      </c>
      <c r="I6437">
        <v>2017</v>
      </c>
      <c r="J6437">
        <v>1</v>
      </c>
      <c r="L6437">
        <v>23091426</v>
      </c>
      <c r="M6437">
        <v>5.4</v>
      </c>
      <c r="P6437" s="29">
        <f t="shared" si="266"/>
        <v>0.73333333333333339</v>
      </c>
    </row>
    <row r="6438" spans="1:16" hidden="1" x14ac:dyDescent="0.25">
      <c r="A6438">
        <v>193238068</v>
      </c>
      <c r="B6438">
        <v>803400</v>
      </c>
      <c r="C6438" t="s">
        <v>212</v>
      </c>
      <c r="D6438">
        <v>2004452</v>
      </c>
      <c r="E6438" t="s">
        <v>240</v>
      </c>
      <c r="F6438" t="s">
        <v>214</v>
      </c>
      <c r="G6438" t="s">
        <v>215</v>
      </c>
      <c r="H6438">
        <v>2</v>
      </c>
      <c r="I6438">
        <v>2017</v>
      </c>
      <c r="J6438">
        <v>1</v>
      </c>
      <c r="L6438">
        <v>23091430</v>
      </c>
      <c r="M6438">
        <v>4.4000000000000004</v>
      </c>
      <c r="P6438" s="29">
        <f t="shared" si="266"/>
        <v>0.56666666666666676</v>
      </c>
    </row>
    <row r="6439" spans="1:16" hidden="1" x14ac:dyDescent="0.25">
      <c r="A6439">
        <v>193238068</v>
      </c>
      <c r="B6439">
        <v>803400</v>
      </c>
      <c r="C6439" t="s">
        <v>212</v>
      </c>
      <c r="D6439">
        <v>2004453</v>
      </c>
      <c r="E6439" t="s">
        <v>239</v>
      </c>
      <c r="F6439" t="s">
        <v>214</v>
      </c>
      <c r="G6439" t="s">
        <v>215</v>
      </c>
      <c r="H6439">
        <v>2</v>
      </c>
      <c r="I6439">
        <v>2017</v>
      </c>
      <c r="J6439">
        <v>1</v>
      </c>
      <c r="L6439">
        <v>23091429</v>
      </c>
      <c r="M6439">
        <v>4.4000000000000004</v>
      </c>
      <c r="P6439" s="29">
        <f t="shared" si="266"/>
        <v>0.56666666666666676</v>
      </c>
    </row>
    <row r="6440" spans="1:16" hidden="1" x14ac:dyDescent="0.25">
      <c r="A6440">
        <v>193238068</v>
      </c>
      <c r="B6440">
        <v>803400</v>
      </c>
      <c r="C6440" t="s">
        <v>212</v>
      </c>
      <c r="D6440">
        <v>2021638</v>
      </c>
      <c r="E6440" t="s">
        <v>250</v>
      </c>
      <c r="F6440" t="s">
        <v>214</v>
      </c>
      <c r="G6440" t="s">
        <v>215</v>
      </c>
      <c r="H6440">
        <v>4</v>
      </c>
      <c r="I6440">
        <v>2017</v>
      </c>
      <c r="J6440">
        <v>1</v>
      </c>
      <c r="L6440">
        <v>23092934</v>
      </c>
      <c r="P6440" s="29" t="str">
        <f t="shared" si="266"/>
        <v>DRP</v>
      </c>
    </row>
    <row r="6441" spans="1:16" hidden="1" x14ac:dyDescent="0.25">
      <c r="A6441">
        <v>193238068</v>
      </c>
      <c r="B6441">
        <v>803400</v>
      </c>
      <c r="C6441" t="s">
        <v>212</v>
      </c>
      <c r="D6441">
        <v>2021645</v>
      </c>
      <c r="E6441" t="s">
        <v>251</v>
      </c>
      <c r="F6441" t="s">
        <v>214</v>
      </c>
      <c r="G6441" t="s">
        <v>215</v>
      </c>
      <c r="H6441">
        <v>4</v>
      </c>
      <c r="I6441">
        <v>2017</v>
      </c>
      <c r="J6441">
        <v>1</v>
      </c>
      <c r="L6441">
        <v>23091426</v>
      </c>
      <c r="P6441" s="29" t="str">
        <f t="shared" si="266"/>
        <v>DRP</v>
      </c>
    </row>
    <row r="6442" spans="1:16" hidden="1" x14ac:dyDescent="0.25">
      <c r="A6442">
        <v>193238068</v>
      </c>
      <c r="B6442">
        <v>803400</v>
      </c>
      <c r="C6442" t="s">
        <v>212</v>
      </c>
      <c r="D6442">
        <v>2021756</v>
      </c>
      <c r="E6442" t="s">
        <v>253</v>
      </c>
      <c r="F6442" t="s">
        <v>214</v>
      </c>
      <c r="G6442" t="s">
        <v>215</v>
      </c>
      <c r="H6442">
        <v>4</v>
      </c>
      <c r="I6442">
        <v>2017</v>
      </c>
      <c r="J6442">
        <v>1</v>
      </c>
      <c r="L6442">
        <v>23092930</v>
      </c>
      <c r="P6442" s="29" t="str">
        <f t="shared" si="266"/>
        <v>DRP</v>
      </c>
    </row>
    <row r="6443" spans="1:16" hidden="1" x14ac:dyDescent="0.25">
      <c r="A6443">
        <v>193238068</v>
      </c>
      <c r="B6443">
        <v>803400</v>
      </c>
      <c r="C6443" t="s">
        <v>212</v>
      </c>
      <c r="D6443">
        <v>2021638</v>
      </c>
      <c r="E6443" t="s">
        <v>250</v>
      </c>
      <c r="F6443" t="s">
        <v>214</v>
      </c>
      <c r="G6443" t="s">
        <v>215</v>
      </c>
      <c r="H6443">
        <v>2</v>
      </c>
      <c r="I6443">
        <v>2017</v>
      </c>
      <c r="J6443">
        <v>1</v>
      </c>
      <c r="M6443">
        <v>4.3</v>
      </c>
      <c r="N6443" t="s">
        <v>231</v>
      </c>
      <c r="P6443" s="29">
        <f t="shared" si="266"/>
        <v>0.54999999999999993</v>
      </c>
    </row>
    <row r="6444" spans="1:16" hidden="1" x14ac:dyDescent="0.25">
      <c r="A6444">
        <v>193238068</v>
      </c>
      <c r="B6444">
        <v>803400</v>
      </c>
      <c r="C6444" t="s">
        <v>212</v>
      </c>
      <c r="D6444">
        <v>2021756</v>
      </c>
      <c r="E6444" t="s">
        <v>253</v>
      </c>
      <c r="F6444" t="s">
        <v>214</v>
      </c>
      <c r="G6444" t="s">
        <v>215</v>
      </c>
      <c r="H6444">
        <v>2</v>
      </c>
      <c r="I6444">
        <v>2017</v>
      </c>
      <c r="J6444">
        <v>1</v>
      </c>
      <c r="M6444">
        <v>4</v>
      </c>
      <c r="N6444" t="s">
        <v>231</v>
      </c>
      <c r="P6444" s="29">
        <f t="shared" si="266"/>
        <v>0.5</v>
      </c>
    </row>
    <row r="6445" spans="1:16" hidden="1" x14ac:dyDescent="0.25">
      <c r="A6445">
        <v>193238068</v>
      </c>
      <c r="B6445">
        <v>803400</v>
      </c>
      <c r="C6445" t="s">
        <v>212</v>
      </c>
      <c r="D6445">
        <v>2021858</v>
      </c>
      <c r="E6445" t="s">
        <v>230</v>
      </c>
      <c r="F6445" t="s">
        <v>214</v>
      </c>
      <c r="G6445" t="s">
        <v>215</v>
      </c>
      <c r="H6445">
        <v>3</v>
      </c>
      <c r="I6445">
        <v>2017</v>
      </c>
      <c r="J6445">
        <v>1</v>
      </c>
      <c r="L6445">
        <v>23091434</v>
      </c>
      <c r="M6445" t="s">
        <v>221</v>
      </c>
      <c r="P6445" s="29" t="str">
        <f t="shared" si="266"/>
        <v>BAD</v>
      </c>
    </row>
    <row r="6446" spans="1:16" hidden="1" x14ac:dyDescent="0.25">
      <c r="A6446">
        <v>193238068</v>
      </c>
      <c r="B6446">
        <v>803400</v>
      </c>
      <c r="C6446" t="s">
        <v>212</v>
      </c>
      <c r="D6446">
        <v>2021706</v>
      </c>
      <c r="E6446" t="s">
        <v>271</v>
      </c>
      <c r="F6446" t="s">
        <v>214</v>
      </c>
      <c r="G6446" t="s">
        <v>215</v>
      </c>
      <c r="H6446">
        <v>2</v>
      </c>
      <c r="I6446">
        <v>2017</v>
      </c>
      <c r="J6446">
        <v>1</v>
      </c>
      <c r="L6446">
        <v>23093319</v>
      </c>
      <c r="M6446">
        <v>4.0999999999999996</v>
      </c>
      <c r="P6446" s="29">
        <f t="shared" si="266"/>
        <v>0.51666666666666661</v>
      </c>
    </row>
    <row r="6447" spans="1:16" hidden="1" x14ac:dyDescent="0.25">
      <c r="A6447">
        <v>193238068</v>
      </c>
      <c r="B6447">
        <v>803400</v>
      </c>
      <c r="C6447" t="s">
        <v>212</v>
      </c>
      <c r="D6447">
        <v>2021640</v>
      </c>
      <c r="E6447" t="s">
        <v>227</v>
      </c>
      <c r="F6447" t="s">
        <v>214</v>
      </c>
      <c r="G6447" t="s">
        <v>215</v>
      </c>
      <c r="H6447">
        <v>4</v>
      </c>
      <c r="I6447">
        <v>2017</v>
      </c>
      <c r="J6447">
        <v>2</v>
      </c>
      <c r="L6447">
        <v>23101196</v>
      </c>
      <c r="P6447" s="29" t="str">
        <f t="shared" si="266"/>
        <v>DRP</v>
      </c>
    </row>
    <row r="6448" spans="1:16" hidden="1" x14ac:dyDescent="0.25">
      <c r="A6448">
        <v>193238068</v>
      </c>
      <c r="B6448">
        <v>803400</v>
      </c>
      <c r="C6448" t="s">
        <v>212</v>
      </c>
      <c r="D6448">
        <v>2004459</v>
      </c>
      <c r="E6448" t="s">
        <v>238</v>
      </c>
      <c r="F6448" t="s">
        <v>214</v>
      </c>
      <c r="G6448" t="s">
        <v>215</v>
      </c>
      <c r="H6448">
        <v>4</v>
      </c>
      <c r="I6448">
        <v>2017</v>
      </c>
      <c r="J6448">
        <v>2</v>
      </c>
      <c r="L6448">
        <v>23099059</v>
      </c>
      <c r="P6448" s="29" t="str">
        <f t="shared" si="266"/>
        <v>DRP</v>
      </c>
    </row>
    <row r="6449" spans="1:16" hidden="1" x14ac:dyDescent="0.25">
      <c r="A6449">
        <v>193238068</v>
      </c>
      <c r="B6449">
        <v>803400</v>
      </c>
      <c r="C6449" t="s">
        <v>212</v>
      </c>
      <c r="D6449">
        <v>2021853</v>
      </c>
      <c r="E6449" t="s">
        <v>258</v>
      </c>
      <c r="F6449" t="s">
        <v>214</v>
      </c>
      <c r="G6449" t="s">
        <v>215</v>
      </c>
      <c r="H6449">
        <v>4</v>
      </c>
      <c r="I6449">
        <v>2017</v>
      </c>
      <c r="J6449">
        <v>2</v>
      </c>
      <c r="L6449">
        <v>23099064</v>
      </c>
      <c r="P6449" s="29" t="str">
        <f t="shared" si="266"/>
        <v>DRP</v>
      </c>
    </row>
    <row r="6450" spans="1:16" hidden="1" x14ac:dyDescent="0.25">
      <c r="A6450">
        <v>193238068</v>
      </c>
      <c r="B6450">
        <v>803400</v>
      </c>
      <c r="C6450" t="s">
        <v>212</v>
      </c>
      <c r="D6450">
        <v>2004459</v>
      </c>
      <c r="E6450" t="s">
        <v>238</v>
      </c>
      <c r="F6450" t="s">
        <v>214</v>
      </c>
      <c r="G6450" t="s">
        <v>215</v>
      </c>
      <c r="H6450">
        <v>3</v>
      </c>
      <c r="I6450">
        <v>2017</v>
      </c>
      <c r="J6450">
        <v>2</v>
      </c>
      <c r="L6450">
        <v>23099059</v>
      </c>
      <c r="M6450">
        <v>3.3</v>
      </c>
      <c r="P6450" s="29">
        <f t="shared" si="266"/>
        <v>0.3833333333333333</v>
      </c>
    </row>
    <row r="6451" spans="1:16" hidden="1" x14ac:dyDescent="0.25">
      <c r="A6451">
        <v>193238068</v>
      </c>
      <c r="B6451">
        <v>803400</v>
      </c>
      <c r="C6451" t="s">
        <v>212</v>
      </c>
      <c r="D6451">
        <v>2021874</v>
      </c>
      <c r="E6451" t="s">
        <v>226</v>
      </c>
      <c r="F6451" t="s">
        <v>214</v>
      </c>
      <c r="G6451" t="s">
        <v>215</v>
      </c>
      <c r="H6451">
        <v>3</v>
      </c>
      <c r="I6451">
        <v>2017</v>
      </c>
      <c r="J6451">
        <v>2</v>
      </c>
      <c r="L6451">
        <v>23101602</v>
      </c>
      <c r="M6451">
        <v>2.9</v>
      </c>
      <c r="P6451" s="29">
        <f t="shared" si="266"/>
        <v>0.31666666666666665</v>
      </c>
    </row>
    <row r="6452" spans="1:16" hidden="1" x14ac:dyDescent="0.25">
      <c r="A6452">
        <v>193238068</v>
      </c>
      <c r="B6452">
        <v>803400</v>
      </c>
      <c r="C6452" t="s">
        <v>212</v>
      </c>
      <c r="D6452">
        <v>2021615</v>
      </c>
      <c r="E6452" t="s">
        <v>255</v>
      </c>
      <c r="F6452" t="s">
        <v>214</v>
      </c>
      <c r="G6452" t="s">
        <v>215</v>
      </c>
      <c r="H6452">
        <v>2</v>
      </c>
      <c r="I6452">
        <v>2017</v>
      </c>
      <c r="J6452">
        <v>2</v>
      </c>
      <c r="L6452">
        <v>23101907</v>
      </c>
      <c r="M6452">
        <v>4.2</v>
      </c>
      <c r="P6452" s="29">
        <f t="shared" si="266"/>
        <v>0.53333333333333333</v>
      </c>
    </row>
    <row r="6453" spans="1:16" hidden="1" x14ac:dyDescent="0.25">
      <c r="A6453">
        <v>193238068</v>
      </c>
      <c r="B6453">
        <v>803400</v>
      </c>
      <c r="C6453" t="s">
        <v>212</v>
      </c>
      <c r="D6453">
        <v>2021850</v>
      </c>
      <c r="E6453" t="s">
        <v>233</v>
      </c>
      <c r="F6453" t="s">
        <v>214</v>
      </c>
      <c r="G6453" t="s">
        <v>215</v>
      </c>
      <c r="H6453">
        <v>2</v>
      </c>
      <c r="I6453">
        <v>2017</v>
      </c>
      <c r="J6453">
        <v>2</v>
      </c>
      <c r="L6453">
        <v>23099061</v>
      </c>
      <c r="M6453">
        <v>4.2</v>
      </c>
      <c r="P6453" s="29">
        <f t="shared" si="266"/>
        <v>0.53333333333333333</v>
      </c>
    </row>
    <row r="6454" spans="1:16" hidden="1" x14ac:dyDescent="0.25">
      <c r="A6454">
        <v>193238068</v>
      </c>
      <c r="B6454">
        <v>803400</v>
      </c>
      <c r="C6454" t="s">
        <v>212</v>
      </c>
      <c r="D6454">
        <v>2021747</v>
      </c>
      <c r="E6454" t="s">
        <v>270</v>
      </c>
      <c r="F6454" t="s">
        <v>214</v>
      </c>
      <c r="G6454" t="s">
        <v>215</v>
      </c>
      <c r="H6454">
        <v>2</v>
      </c>
      <c r="I6454">
        <v>2017</v>
      </c>
      <c r="J6454">
        <v>2</v>
      </c>
      <c r="L6454">
        <v>23099060</v>
      </c>
      <c r="M6454">
        <v>4.7</v>
      </c>
      <c r="P6454" s="29">
        <f t="shared" si="266"/>
        <v>0.6166666666666667</v>
      </c>
    </row>
    <row r="6455" spans="1:16" hidden="1" x14ac:dyDescent="0.25">
      <c r="A6455">
        <v>193238068</v>
      </c>
      <c r="B6455">
        <v>803400</v>
      </c>
      <c r="C6455" t="s">
        <v>212</v>
      </c>
      <c r="D6455">
        <v>2021679</v>
      </c>
      <c r="E6455" t="s">
        <v>259</v>
      </c>
      <c r="F6455" t="s">
        <v>214</v>
      </c>
      <c r="G6455" t="s">
        <v>215</v>
      </c>
      <c r="H6455">
        <v>2</v>
      </c>
      <c r="I6455">
        <v>2017</v>
      </c>
      <c r="J6455">
        <v>2</v>
      </c>
      <c r="L6455">
        <v>23101199</v>
      </c>
      <c r="M6455">
        <v>4.5999999999999996</v>
      </c>
      <c r="P6455" s="29">
        <f t="shared" si="266"/>
        <v>0.6</v>
      </c>
    </row>
    <row r="6456" spans="1:16" hidden="1" x14ac:dyDescent="0.25">
      <c r="A6456">
        <v>193238068</v>
      </c>
      <c r="B6456">
        <v>803400</v>
      </c>
      <c r="C6456" t="s">
        <v>212</v>
      </c>
      <c r="D6456">
        <v>2021874</v>
      </c>
      <c r="E6456" t="s">
        <v>226</v>
      </c>
      <c r="F6456" t="s">
        <v>214</v>
      </c>
      <c r="G6456" t="s">
        <v>215</v>
      </c>
      <c r="H6456">
        <v>4</v>
      </c>
      <c r="I6456">
        <v>2018</v>
      </c>
      <c r="J6456">
        <v>1</v>
      </c>
      <c r="L6456">
        <v>23108398</v>
      </c>
      <c r="P6456" s="29" t="str">
        <f t="shared" si="266"/>
        <v>DRP</v>
      </c>
    </row>
    <row r="6457" spans="1:16" hidden="1" x14ac:dyDescent="0.25">
      <c r="A6457">
        <v>193238068</v>
      </c>
      <c r="B6457">
        <v>803400</v>
      </c>
      <c r="C6457" t="s">
        <v>212</v>
      </c>
      <c r="D6457">
        <v>2021720</v>
      </c>
      <c r="E6457" t="s">
        <v>263</v>
      </c>
      <c r="F6457" t="s">
        <v>214</v>
      </c>
      <c r="G6457" t="s">
        <v>215</v>
      </c>
      <c r="H6457">
        <v>4</v>
      </c>
      <c r="I6457">
        <v>2018</v>
      </c>
      <c r="J6457">
        <v>1</v>
      </c>
      <c r="L6457">
        <v>23107097</v>
      </c>
      <c r="P6457" s="29" t="str">
        <f t="shared" ref="P6457:P6488" si="267">IF(AND(ISNUMBER(M6457),H6457&lt;&gt;4),(M6457-1)/6,IF(H6457=4,"DRP",IF(AND(H6457=3,M6457="NA"),"BAD",IF(AND(H6457=2),"CVL",IF(AND(H6457=1,ISBLANK(M6457)),"NULL","UNK")))))</f>
        <v>DRP</v>
      </c>
    </row>
    <row r="6458" spans="1:16" hidden="1" x14ac:dyDescent="0.25">
      <c r="A6458">
        <v>193238068</v>
      </c>
      <c r="B6458">
        <v>803400</v>
      </c>
      <c r="C6458" t="s">
        <v>212</v>
      </c>
      <c r="D6458">
        <v>2019272</v>
      </c>
      <c r="E6458" t="s">
        <v>249</v>
      </c>
      <c r="F6458" t="s">
        <v>214</v>
      </c>
      <c r="G6458" t="s">
        <v>215</v>
      </c>
      <c r="H6458">
        <v>4</v>
      </c>
      <c r="I6458">
        <v>2018</v>
      </c>
      <c r="J6458">
        <v>1</v>
      </c>
      <c r="L6458">
        <v>23104914</v>
      </c>
      <c r="P6458" s="29" t="str">
        <f t="shared" si="267"/>
        <v>DRP</v>
      </c>
    </row>
    <row r="6459" spans="1:16" hidden="1" x14ac:dyDescent="0.25">
      <c r="A6459">
        <v>193238068</v>
      </c>
      <c r="B6459">
        <v>803400</v>
      </c>
      <c r="C6459" t="s">
        <v>212</v>
      </c>
      <c r="D6459">
        <v>2021858</v>
      </c>
      <c r="E6459" t="s">
        <v>230</v>
      </c>
      <c r="F6459" t="s">
        <v>214</v>
      </c>
      <c r="G6459" t="s">
        <v>215</v>
      </c>
      <c r="H6459">
        <v>2</v>
      </c>
      <c r="I6459">
        <v>2018</v>
      </c>
      <c r="J6459">
        <v>1</v>
      </c>
      <c r="L6459">
        <v>23107204</v>
      </c>
      <c r="M6459">
        <v>4.8</v>
      </c>
      <c r="P6459" s="29">
        <f t="shared" si="267"/>
        <v>0.6333333333333333</v>
      </c>
    </row>
    <row r="6460" spans="1:16" hidden="1" x14ac:dyDescent="0.25">
      <c r="A6460">
        <v>193238068</v>
      </c>
      <c r="B6460">
        <v>803400</v>
      </c>
      <c r="C6460" t="s">
        <v>212</v>
      </c>
      <c r="D6460">
        <v>2021720</v>
      </c>
      <c r="E6460" t="s">
        <v>263</v>
      </c>
      <c r="F6460" t="s">
        <v>214</v>
      </c>
      <c r="G6460" t="s">
        <v>215</v>
      </c>
      <c r="H6460">
        <v>3</v>
      </c>
      <c r="I6460">
        <v>2018</v>
      </c>
      <c r="J6460">
        <v>1</v>
      </c>
      <c r="L6460">
        <v>23107097</v>
      </c>
      <c r="M6460" t="s">
        <v>221</v>
      </c>
      <c r="P6460" s="29" t="str">
        <f t="shared" si="267"/>
        <v>BAD</v>
      </c>
    </row>
    <row r="6461" spans="1:16" hidden="1" x14ac:dyDescent="0.25">
      <c r="A6461">
        <v>193238068</v>
      </c>
      <c r="B6461">
        <v>803400</v>
      </c>
      <c r="C6461" t="s">
        <v>212</v>
      </c>
      <c r="D6461">
        <v>2021734</v>
      </c>
      <c r="E6461" t="s">
        <v>252</v>
      </c>
      <c r="F6461" t="s">
        <v>214</v>
      </c>
      <c r="G6461" t="s">
        <v>215</v>
      </c>
      <c r="H6461">
        <v>2</v>
      </c>
      <c r="I6461">
        <v>2018</v>
      </c>
      <c r="J6461">
        <v>1</v>
      </c>
      <c r="L6461">
        <v>23107096</v>
      </c>
      <c r="M6461">
        <v>4.2</v>
      </c>
      <c r="P6461" s="29">
        <f t="shared" si="267"/>
        <v>0.53333333333333333</v>
      </c>
    </row>
    <row r="6462" spans="1:16" hidden="1" x14ac:dyDescent="0.25">
      <c r="A6462">
        <v>193238068</v>
      </c>
      <c r="B6462">
        <v>803400</v>
      </c>
      <c r="C6462" t="s">
        <v>212</v>
      </c>
      <c r="D6462">
        <v>2021853</v>
      </c>
      <c r="E6462" t="s">
        <v>258</v>
      </c>
      <c r="F6462" t="s">
        <v>214</v>
      </c>
      <c r="G6462" t="s">
        <v>215</v>
      </c>
      <c r="H6462">
        <v>2</v>
      </c>
      <c r="I6462">
        <v>2018</v>
      </c>
      <c r="J6462">
        <v>1</v>
      </c>
      <c r="L6462">
        <v>23107078</v>
      </c>
      <c r="M6462">
        <v>4.8</v>
      </c>
      <c r="P6462" s="29">
        <f t="shared" si="267"/>
        <v>0.6333333333333333</v>
      </c>
    </row>
    <row r="6463" spans="1:16" hidden="1" x14ac:dyDescent="0.25">
      <c r="A6463">
        <v>193238068</v>
      </c>
      <c r="B6463">
        <v>803400</v>
      </c>
      <c r="C6463" t="s">
        <v>212</v>
      </c>
      <c r="D6463">
        <v>2021874</v>
      </c>
      <c r="E6463" t="s">
        <v>226</v>
      </c>
      <c r="F6463" t="s">
        <v>214</v>
      </c>
      <c r="G6463" t="s">
        <v>215</v>
      </c>
      <c r="H6463">
        <v>3</v>
      </c>
      <c r="I6463">
        <v>2018</v>
      </c>
      <c r="J6463">
        <v>1</v>
      </c>
      <c r="M6463">
        <v>3.3</v>
      </c>
      <c r="N6463" t="s">
        <v>231</v>
      </c>
      <c r="P6463" s="29">
        <f t="shared" si="267"/>
        <v>0.3833333333333333</v>
      </c>
    </row>
    <row r="6464" spans="1:16" hidden="1" x14ac:dyDescent="0.25">
      <c r="A6464">
        <v>193238068</v>
      </c>
      <c r="B6464">
        <v>803400</v>
      </c>
      <c r="C6464" t="s">
        <v>212</v>
      </c>
      <c r="D6464">
        <v>2004459</v>
      </c>
      <c r="E6464" t="s">
        <v>238</v>
      </c>
      <c r="F6464" t="s">
        <v>214</v>
      </c>
      <c r="G6464" t="s">
        <v>215</v>
      </c>
      <c r="H6464">
        <v>3</v>
      </c>
      <c r="I6464">
        <v>2018</v>
      </c>
      <c r="J6464">
        <v>2</v>
      </c>
      <c r="L6464">
        <v>23114825</v>
      </c>
      <c r="M6464">
        <v>3.7</v>
      </c>
      <c r="P6464" s="29">
        <f t="shared" si="267"/>
        <v>0.45</v>
      </c>
    </row>
    <row r="6465" spans="1:16" hidden="1" x14ac:dyDescent="0.25">
      <c r="A6465">
        <v>193238068</v>
      </c>
      <c r="B6465">
        <v>803400</v>
      </c>
      <c r="C6465" t="s">
        <v>212</v>
      </c>
      <c r="D6465">
        <v>2021874</v>
      </c>
      <c r="E6465" t="s">
        <v>226</v>
      </c>
      <c r="F6465" t="s">
        <v>214</v>
      </c>
      <c r="G6465" t="s">
        <v>215</v>
      </c>
      <c r="H6465">
        <v>4</v>
      </c>
      <c r="I6465">
        <v>2018</v>
      </c>
      <c r="J6465">
        <v>2</v>
      </c>
      <c r="L6465">
        <v>23115833</v>
      </c>
      <c r="P6465" s="29" t="str">
        <f t="shared" si="267"/>
        <v>DRP</v>
      </c>
    </row>
    <row r="6466" spans="1:16" hidden="1" x14ac:dyDescent="0.25">
      <c r="A6466">
        <v>193238068</v>
      </c>
      <c r="B6466">
        <v>803400</v>
      </c>
      <c r="C6466" t="s">
        <v>212</v>
      </c>
      <c r="D6466">
        <v>2021640</v>
      </c>
      <c r="E6466" t="s">
        <v>227</v>
      </c>
      <c r="F6466" t="s">
        <v>214</v>
      </c>
      <c r="G6466" t="s">
        <v>215</v>
      </c>
      <c r="H6466">
        <v>3</v>
      </c>
      <c r="I6466">
        <v>2018</v>
      </c>
      <c r="J6466">
        <v>2</v>
      </c>
      <c r="L6466">
        <v>23116290</v>
      </c>
      <c r="M6466" t="s">
        <v>221</v>
      </c>
      <c r="P6466" s="29" t="str">
        <f t="shared" si="267"/>
        <v>BAD</v>
      </c>
    </row>
    <row r="6467" spans="1:16" hidden="1" x14ac:dyDescent="0.25">
      <c r="A6467">
        <v>193238068</v>
      </c>
      <c r="B6467">
        <v>803400</v>
      </c>
      <c r="C6467" t="s">
        <v>212</v>
      </c>
      <c r="D6467">
        <v>2021624</v>
      </c>
      <c r="E6467" t="s">
        <v>243</v>
      </c>
      <c r="F6467" t="s">
        <v>214</v>
      </c>
      <c r="G6467" t="s">
        <v>215</v>
      </c>
      <c r="H6467">
        <v>2</v>
      </c>
      <c r="I6467">
        <v>2018</v>
      </c>
      <c r="J6467">
        <v>2</v>
      </c>
      <c r="L6467">
        <v>23114829</v>
      </c>
      <c r="M6467">
        <v>4.0999999999999996</v>
      </c>
      <c r="P6467" s="29">
        <f t="shared" si="267"/>
        <v>0.51666666666666661</v>
      </c>
    </row>
    <row r="6468" spans="1:16" hidden="1" x14ac:dyDescent="0.25">
      <c r="A6468">
        <v>193238068</v>
      </c>
      <c r="B6468">
        <v>803400</v>
      </c>
      <c r="C6468" t="s">
        <v>212</v>
      </c>
      <c r="D6468">
        <v>2021874</v>
      </c>
      <c r="E6468" t="s">
        <v>226</v>
      </c>
      <c r="F6468" t="s">
        <v>214</v>
      </c>
      <c r="G6468" t="s">
        <v>215</v>
      </c>
      <c r="H6468">
        <v>2</v>
      </c>
      <c r="I6468">
        <v>2018</v>
      </c>
      <c r="J6468">
        <v>2</v>
      </c>
      <c r="M6468">
        <v>4.4000000000000004</v>
      </c>
      <c r="N6468" t="s">
        <v>231</v>
      </c>
      <c r="P6468" s="29">
        <f t="shared" si="267"/>
        <v>0.56666666666666676</v>
      </c>
    </row>
    <row r="6469" spans="1:16" hidden="1" x14ac:dyDescent="0.25">
      <c r="A6469">
        <v>193238068</v>
      </c>
      <c r="B6469">
        <v>803400</v>
      </c>
      <c r="C6469" t="s">
        <v>212</v>
      </c>
      <c r="D6469">
        <v>2019272</v>
      </c>
      <c r="E6469" t="s">
        <v>249</v>
      </c>
      <c r="F6469" t="s">
        <v>214</v>
      </c>
      <c r="G6469" t="s">
        <v>215</v>
      </c>
      <c r="H6469">
        <v>2</v>
      </c>
      <c r="I6469">
        <v>2018</v>
      </c>
      <c r="J6469">
        <v>2</v>
      </c>
      <c r="L6469">
        <v>23115027</v>
      </c>
      <c r="M6469">
        <v>4.3</v>
      </c>
      <c r="P6469" s="29">
        <f t="shared" si="267"/>
        <v>0.54999999999999993</v>
      </c>
    </row>
    <row r="6470" spans="1:16" hidden="1" x14ac:dyDescent="0.25">
      <c r="A6470">
        <v>193238068</v>
      </c>
      <c r="B6470">
        <v>803400</v>
      </c>
      <c r="C6470" t="s">
        <v>212</v>
      </c>
      <c r="D6470">
        <v>2021640</v>
      </c>
      <c r="E6470" t="s">
        <v>227</v>
      </c>
      <c r="F6470" t="s">
        <v>214</v>
      </c>
      <c r="G6470" t="s">
        <v>215</v>
      </c>
      <c r="H6470">
        <v>4</v>
      </c>
      <c r="I6470">
        <v>2019</v>
      </c>
      <c r="J6470">
        <v>1</v>
      </c>
      <c r="L6470">
        <v>23122092</v>
      </c>
      <c r="M6470">
        <v>2.2000000000000002</v>
      </c>
      <c r="P6470" s="29" t="str">
        <f t="shared" si="267"/>
        <v>DRP</v>
      </c>
    </row>
    <row r="6471" spans="1:16" hidden="1" x14ac:dyDescent="0.25">
      <c r="A6471">
        <v>193238068</v>
      </c>
      <c r="B6471">
        <v>803400</v>
      </c>
      <c r="C6471" t="s">
        <v>212</v>
      </c>
      <c r="D6471">
        <v>2021720</v>
      </c>
      <c r="E6471" t="s">
        <v>263</v>
      </c>
      <c r="F6471" t="s">
        <v>214</v>
      </c>
      <c r="G6471" t="s">
        <v>215</v>
      </c>
      <c r="H6471">
        <v>4</v>
      </c>
      <c r="I6471">
        <v>2019</v>
      </c>
      <c r="J6471">
        <v>1</v>
      </c>
      <c r="L6471">
        <v>23120794</v>
      </c>
      <c r="M6471">
        <v>3</v>
      </c>
      <c r="P6471" s="29" t="str">
        <f t="shared" si="267"/>
        <v>DRP</v>
      </c>
    </row>
    <row r="6472" spans="1:16" hidden="1" x14ac:dyDescent="0.25">
      <c r="A6472">
        <v>193238068</v>
      </c>
      <c r="B6472">
        <v>803400</v>
      </c>
      <c r="C6472" t="s">
        <v>212</v>
      </c>
      <c r="D6472">
        <v>2021725</v>
      </c>
      <c r="E6472" t="s">
        <v>257</v>
      </c>
      <c r="F6472" t="s">
        <v>214</v>
      </c>
      <c r="G6472" t="s">
        <v>215</v>
      </c>
      <c r="H6472">
        <v>4</v>
      </c>
      <c r="I6472">
        <v>2019</v>
      </c>
      <c r="J6472">
        <v>1</v>
      </c>
      <c r="L6472">
        <v>23120003</v>
      </c>
      <c r="M6472">
        <v>2</v>
      </c>
      <c r="P6472" s="29" t="str">
        <f t="shared" si="267"/>
        <v>DRP</v>
      </c>
    </row>
    <row r="6473" spans="1:16" hidden="1" x14ac:dyDescent="0.25">
      <c r="A6473">
        <v>193246974</v>
      </c>
      <c r="B6473">
        <v>803403</v>
      </c>
      <c r="C6473" t="s">
        <v>224</v>
      </c>
      <c r="D6473">
        <v>2004172</v>
      </c>
      <c r="E6473" t="s">
        <v>213</v>
      </c>
      <c r="F6473" t="s">
        <v>214</v>
      </c>
      <c r="G6473" t="s">
        <v>215</v>
      </c>
      <c r="H6473">
        <v>2</v>
      </c>
      <c r="I6473">
        <v>2016</v>
      </c>
      <c r="J6473">
        <v>1</v>
      </c>
      <c r="L6473">
        <v>23078276</v>
      </c>
      <c r="M6473">
        <v>6.2</v>
      </c>
      <c r="P6473" s="29">
        <f t="shared" si="267"/>
        <v>0.8666666666666667</v>
      </c>
    </row>
    <row r="6474" spans="1:16" hidden="1" x14ac:dyDescent="0.25">
      <c r="A6474">
        <v>193246974</v>
      </c>
      <c r="B6474">
        <v>803403</v>
      </c>
      <c r="C6474" t="s">
        <v>224</v>
      </c>
      <c r="D6474">
        <v>2005108</v>
      </c>
      <c r="E6474" t="s">
        <v>217</v>
      </c>
      <c r="F6474" t="s">
        <v>214</v>
      </c>
      <c r="G6474" t="s">
        <v>215</v>
      </c>
      <c r="H6474">
        <v>2</v>
      </c>
      <c r="I6474">
        <v>2016</v>
      </c>
      <c r="J6474">
        <v>1</v>
      </c>
      <c r="L6474">
        <v>23078550</v>
      </c>
      <c r="M6474">
        <v>4.2</v>
      </c>
      <c r="P6474" s="29">
        <f t="shared" si="267"/>
        <v>0.53333333333333333</v>
      </c>
    </row>
    <row r="6475" spans="1:16" hidden="1" x14ac:dyDescent="0.25">
      <c r="A6475">
        <v>193246974</v>
      </c>
      <c r="B6475">
        <v>803403</v>
      </c>
      <c r="C6475" t="s">
        <v>224</v>
      </c>
      <c r="D6475">
        <v>2005111</v>
      </c>
      <c r="E6475" t="s">
        <v>218</v>
      </c>
      <c r="F6475" t="s">
        <v>214</v>
      </c>
      <c r="G6475" t="s">
        <v>215</v>
      </c>
      <c r="H6475">
        <v>2</v>
      </c>
      <c r="I6475">
        <v>2016</v>
      </c>
      <c r="J6475">
        <v>1</v>
      </c>
      <c r="L6475">
        <v>23078557</v>
      </c>
      <c r="M6475">
        <v>5</v>
      </c>
      <c r="P6475" s="29">
        <f t="shared" si="267"/>
        <v>0.66666666666666663</v>
      </c>
    </row>
    <row r="6476" spans="1:16" hidden="1" x14ac:dyDescent="0.25">
      <c r="A6476">
        <v>193246974</v>
      </c>
      <c r="B6476">
        <v>803403</v>
      </c>
      <c r="C6476" t="s">
        <v>224</v>
      </c>
      <c r="D6476">
        <v>2005125</v>
      </c>
      <c r="E6476" t="s">
        <v>223</v>
      </c>
      <c r="F6476" t="s">
        <v>214</v>
      </c>
      <c r="G6476" t="s">
        <v>215</v>
      </c>
      <c r="H6476">
        <v>2</v>
      </c>
      <c r="I6476">
        <v>2016</v>
      </c>
      <c r="J6476">
        <v>1</v>
      </c>
      <c r="L6476">
        <v>23078449</v>
      </c>
      <c r="M6476">
        <v>5</v>
      </c>
      <c r="P6476" s="29">
        <f t="shared" si="267"/>
        <v>0.66666666666666663</v>
      </c>
    </row>
    <row r="6477" spans="1:16" hidden="1" x14ac:dyDescent="0.25">
      <c r="A6477">
        <v>193246974</v>
      </c>
      <c r="B6477">
        <v>803403</v>
      </c>
      <c r="C6477" t="s">
        <v>224</v>
      </c>
      <c r="D6477">
        <v>2021879</v>
      </c>
      <c r="E6477" t="s">
        <v>219</v>
      </c>
      <c r="F6477" t="s">
        <v>214</v>
      </c>
      <c r="G6477" t="s">
        <v>215</v>
      </c>
      <c r="H6477">
        <v>2</v>
      </c>
      <c r="I6477">
        <v>2016</v>
      </c>
      <c r="J6477">
        <v>1</v>
      </c>
      <c r="L6477">
        <v>23078551</v>
      </c>
      <c r="M6477">
        <v>4.0999999999999996</v>
      </c>
      <c r="P6477" s="29">
        <f t="shared" si="267"/>
        <v>0.51666666666666661</v>
      </c>
    </row>
    <row r="6478" spans="1:16" hidden="1" x14ac:dyDescent="0.25">
      <c r="A6478">
        <v>193246974</v>
      </c>
      <c r="B6478">
        <v>803403</v>
      </c>
      <c r="C6478" t="s">
        <v>224</v>
      </c>
      <c r="D6478">
        <v>2021900</v>
      </c>
      <c r="E6478" t="s">
        <v>216</v>
      </c>
      <c r="F6478" t="s">
        <v>214</v>
      </c>
      <c r="G6478" t="s">
        <v>215</v>
      </c>
      <c r="H6478">
        <v>2</v>
      </c>
      <c r="I6478">
        <v>2016</v>
      </c>
      <c r="J6478">
        <v>1</v>
      </c>
      <c r="L6478">
        <v>23078554</v>
      </c>
      <c r="M6478">
        <v>4.2</v>
      </c>
      <c r="P6478" s="29">
        <f t="shared" si="267"/>
        <v>0.53333333333333333</v>
      </c>
    </row>
    <row r="6479" spans="1:16" hidden="1" x14ac:dyDescent="0.25">
      <c r="A6479">
        <v>193246974</v>
      </c>
      <c r="B6479">
        <v>803403</v>
      </c>
      <c r="C6479" t="s">
        <v>224</v>
      </c>
      <c r="D6479">
        <v>2004173</v>
      </c>
      <c r="E6479" t="s">
        <v>245</v>
      </c>
      <c r="F6479" t="s">
        <v>214</v>
      </c>
      <c r="G6479" t="s">
        <v>215</v>
      </c>
      <c r="H6479">
        <v>4</v>
      </c>
      <c r="I6479">
        <v>2016</v>
      </c>
      <c r="J6479">
        <v>2</v>
      </c>
      <c r="L6479">
        <v>23085258</v>
      </c>
      <c r="P6479" s="29" t="str">
        <f t="shared" si="267"/>
        <v>DRP</v>
      </c>
    </row>
    <row r="6480" spans="1:16" hidden="1" x14ac:dyDescent="0.25">
      <c r="A6480">
        <v>193246974</v>
      </c>
      <c r="B6480">
        <v>803403</v>
      </c>
      <c r="C6480" t="s">
        <v>224</v>
      </c>
      <c r="D6480">
        <v>2021994</v>
      </c>
      <c r="E6480" t="s">
        <v>298</v>
      </c>
      <c r="F6480" t="s">
        <v>214</v>
      </c>
      <c r="G6480" t="s">
        <v>215</v>
      </c>
      <c r="H6480">
        <v>3</v>
      </c>
      <c r="I6480">
        <v>2016</v>
      </c>
      <c r="J6480">
        <v>2</v>
      </c>
      <c r="L6480">
        <v>23086007</v>
      </c>
      <c r="M6480">
        <v>3.9</v>
      </c>
      <c r="P6480" s="29">
        <f t="shared" si="267"/>
        <v>0.48333333333333334</v>
      </c>
    </row>
    <row r="6481" spans="1:16" hidden="1" x14ac:dyDescent="0.25">
      <c r="A6481">
        <v>193246974</v>
      </c>
      <c r="B6481">
        <v>803403</v>
      </c>
      <c r="C6481" t="s">
        <v>224</v>
      </c>
      <c r="D6481">
        <v>2021880</v>
      </c>
      <c r="E6481" t="s">
        <v>242</v>
      </c>
      <c r="F6481" t="s">
        <v>214</v>
      </c>
      <c r="G6481" t="s">
        <v>215</v>
      </c>
      <c r="H6481">
        <v>3</v>
      </c>
      <c r="I6481">
        <v>2016</v>
      </c>
      <c r="J6481">
        <v>2</v>
      </c>
      <c r="L6481">
        <v>23085994</v>
      </c>
      <c r="M6481">
        <v>2.9</v>
      </c>
      <c r="P6481" s="29">
        <f t="shared" si="267"/>
        <v>0.31666666666666665</v>
      </c>
    </row>
    <row r="6482" spans="1:16" hidden="1" x14ac:dyDescent="0.25">
      <c r="A6482">
        <v>193246974</v>
      </c>
      <c r="B6482">
        <v>803403</v>
      </c>
      <c r="C6482" t="s">
        <v>224</v>
      </c>
      <c r="D6482">
        <v>2021901</v>
      </c>
      <c r="E6482" t="s">
        <v>253</v>
      </c>
      <c r="F6482" t="s">
        <v>214</v>
      </c>
      <c r="G6482" t="s">
        <v>215</v>
      </c>
      <c r="H6482">
        <v>2</v>
      </c>
      <c r="I6482">
        <v>2016</v>
      </c>
      <c r="J6482">
        <v>2</v>
      </c>
      <c r="L6482">
        <v>23086001</v>
      </c>
      <c r="M6482">
        <v>4.2</v>
      </c>
      <c r="P6482" s="29">
        <f t="shared" si="267"/>
        <v>0.53333333333333333</v>
      </c>
    </row>
    <row r="6483" spans="1:16" hidden="1" x14ac:dyDescent="0.25">
      <c r="A6483">
        <v>193246974</v>
      </c>
      <c r="B6483">
        <v>803403</v>
      </c>
      <c r="C6483" t="s">
        <v>224</v>
      </c>
      <c r="D6483">
        <v>2021876</v>
      </c>
      <c r="E6483" t="s">
        <v>241</v>
      </c>
      <c r="F6483" t="s">
        <v>214</v>
      </c>
      <c r="G6483" t="s">
        <v>215</v>
      </c>
      <c r="H6483">
        <v>2</v>
      </c>
      <c r="I6483">
        <v>2016</v>
      </c>
      <c r="J6483">
        <v>2</v>
      </c>
      <c r="L6483">
        <v>23085996</v>
      </c>
      <c r="M6483">
        <v>4.2</v>
      </c>
      <c r="P6483" s="29">
        <f t="shared" si="267"/>
        <v>0.53333333333333333</v>
      </c>
    </row>
    <row r="6484" spans="1:16" hidden="1" x14ac:dyDescent="0.25">
      <c r="A6484">
        <v>193246974</v>
      </c>
      <c r="B6484">
        <v>803403</v>
      </c>
      <c r="C6484" t="s">
        <v>224</v>
      </c>
      <c r="D6484">
        <v>2005124</v>
      </c>
      <c r="E6484" t="s">
        <v>220</v>
      </c>
      <c r="F6484" t="s">
        <v>214</v>
      </c>
      <c r="G6484" t="s">
        <v>215</v>
      </c>
      <c r="H6484">
        <v>2</v>
      </c>
      <c r="I6484">
        <v>2016</v>
      </c>
      <c r="J6484">
        <v>2</v>
      </c>
      <c r="L6484">
        <v>23086006</v>
      </c>
      <c r="M6484">
        <v>5</v>
      </c>
      <c r="P6484" s="29">
        <f t="shared" si="267"/>
        <v>0.66666666666666663</v>
      </c>
    </row>
    <row r="6485" spans="1:16" hidden="1" x14ac:dyDescent="0.25">
      <c r="A6485">
        <v>193246974</v>
      </c>
      <c r="B6485">
        <v>803403</v>
      </c>
      <c r="C6485" t="s">
        <v>224</v>
      </c>
      <c r="D6485">
        <v>2004186</v>
      </c>
      <c r="E6485" t="s">
        <v>229</v>
      </c>
      <c r="F6485" t="s">
        <v>214</v>
      </c>
      <c r="G6485" t="s">
        <v>215</v>
      </c>
      <c r="H6485">
        <v>3</v>
      </c>
      <c r="I6485">
        <v>2016</v>
      </c>
      <c r="J6485">
        <v>2</v>
      </c>
      <c r="L6485">
        <v>23085272</v>
      </c>
      <c r="M6485" t="s">
        <v>221</v>
      </c>
      <c r="P6485" s="29" t="str">
        <f t="shared" si="267"/>
        <v>BAD</v>
      </c>
    </row>
    <row r="6486" spans="1:16" hidden="1" x14ac:dyDescent="0.25">
      <c r="A6486">
        <v>193246974</v>
      </c>
      <c r="B6486">
        <v>803403</v>
      </c>
      <c r="C6486" t="s">
        <v>224</v>
      </c>
      <c r="D6486">
        <v>2004183</v>
      </c>
      <c r="E6486" t="s">
        <v>244</v>
      </c>
      <c r="F6486" t="s">
        <v>214</v>
      </c>
      <c r="G6486" t="s">
        <v>215</v>
      </c>
      <c r="H6486">
        <v>2</v>
      </c>
      <c r="I6486">
        <v>2016</v>
      </c>
      <c r="J6486">
        <v>2</v>
      </c>
      <c r="L6486">
        <v>23085267</v>
      </c>
      <c r="M6486">
        <v>5</v>
      </c>
      <c r="P6486" s="29">
        <f t="shared" si="267"/>
        <v>0.66666666666666663</v>
      </c>
    </row>
    <row r="6487" spans="1:16" hidden="1" x14ac:dyDescent="0.25">
      <c r="A6487">
        <v>193246974</v>
      </c>
      <c r="B6487">
        <v>803403</v>
      </c>
      <c r="C6487" t="s">
        <v>224</v>
      </c>
      <c r="D6487">
        <v>2004186</v>
      </c>
      <c r="E6487" t="s">
        <v>229</v>
      </c>
      <c r="F6487" t="s">
        <v>214</v>
      </c>
      <c r="G6487" t="s">
        <v>215</v>
      </c>
      <c r="H6487">
        <v>2</v>
      </c>
      <c r="I6487">
        <v>2017</v>
      </c>
      <c r="J6487">
        <v>1</v>
      </c>
      <c r="L6487">
        <v>23091974</v>
      </c>
      <c r="M6487">
        <v>6.4</v>
      </c>
      <c r="P6487" s="29">
        <f t="shared" si="267"/>
        <v>0.9</v>
      </c>
    </row>
    <row r="6488" spans="1:16" hidden="1" x14ac:dyDescent="0.25">
      <c r="A6488">
        <v>193246974</v>
      </c>
      <c r="B6488">
        <v>803403</v>
      </c>
      <c r="C6488" t="s">
        <v>224</v>
      </c>
      <c r="D6488">
        <v>2021916</v>
      </c>
      <c r="E6488" t="s">
        <v>226</v>
      </c>
      <c r="F6488" t="s">
        <v>214</v>
      </c>
      <c r="G6488" t="s">
        <v>215</v>
      </c>
      <c r="H6488">
        <v>2</v>
      </c>
      <c r="I6488">
        <v>2017</v>
      </c>
      <c r="J6488">
        <v>1</v>
      </c>
      <c r="L6488">
        <v>23090993</v>
      </c>
      <c r="M6488">
        <v>5.2</v>
      </c>
      <c r="P6488" s="29">
        <f t="shared" si="267"/>
        <v>0.70000000000000007</v>
      </c>
    </row>
    <row r="6489" spans="1:16" hidden="1" x14ac:dyDescent="0.25">
      <c r="A6489">
        <v>193246974</v>
      </c>
      <c r="B6489">
        <v>803403</v>
      </c>
      <c r="C6489" t="s">
        <v>224</v>
      </c>
      <c r="D6489">
        <v>2005133</v>
      </c>
      <c r="E6489" t="s">
        <v>228</v>
      </c>
      <c r="F6489" t="s">
        <v>214</v>
      </c>
      <c r="G6489" t="s">
        <v>215</v>
      </c>
      <c r="H6489">
        <v>2</v>
      </c>
      <c r="I6489">
        <v>2017</v>
      </c>
      <c r="J6489">
        <v>1</v>
      </c>
      <c r="L6489">
        <v>23091004</v>
      </c>
      <c r="M6489">
        <v>4</v>
      </c>
      <c r="P6489" s="29">
        <f t="shared" ref="P6489:P6519" si="268">IF(AND(ISNUMBER(M6489),H6489&lt;&gt;4),(M6489-1)/6,IF(H6489=4,"DRP",IF(AND(H6489=3,M6489="NA"),"BAD",IF(AND(H6489=2),"CVL",IF(AND(H6489=1,ISBLANK(M6489)),"NULL","UNK")))))</f>
        <v>0.5</v>
      </c>
    </row>
    <row r="6490" spans="1:16" hidden="1" x14ac:dyDescent="0.25">
      <c r="A6490">
        <v>193246974</v>
      </c>
      <c r="B6490">
        <v>803403</v>
      </c>
      <c r="C6490" t="s">
        <v>224</v>
      </c>
      <c r="D6490">
        <v>2005127</v>
      </c>
      <c r="E6490" t="s">
        <v>293</v>
      </c>
      <c r="F6490" t="s">
        <v>214</v>
      </c>
      <c r="G6490" t="s">
        <v>215</v>
      </c>
      <c r="H6490">
        <v>2</v>
      </c>
      <c r="I6490">
        <v>2017</v>
      </c>
      <c r="J6490">
        <v>1</v>
      </c>
      <c r="L6490">
        <v>23090986</v>
      </c>
      <c r="M6490">
        <v>4</v>
      </c>
      <c r="P6490" s="29">
        <f t="shared" si="268"/>
        <v>0.5</v>
      </c>
    </row>
    <row r="6491" spans="1:16" hidden="1" x14ac:dyDescent="0.25">
      <c r="A6491">
        <v>193246974</v>
      </c>
      <c r="B6491">
        <v>803403</v>
      </c>
      <c r="C6491" t="s">
        <v>224</v>
      </c>
      <c r="D6491">
        <v>2021994</v>
      </c>
      <c r="E6491" t="s">
        <v>298</v>
      </c>
      <c r="F6491" t="s">
        <v>214</v>
      </c>
      <c r="G6491" t="s">
        <v>215</v>
      </c>
      <c r="H6491">
        <v>2</v>
      </c>
      <c r="I6491">
        <v>2017</v>
      </c>
      <c r="J6491">
        <v>2</v>
      </c>
      <c r="L6491">
        <v>23099391</v>
      </c>
      <c r="M6491">
        <v>6</v>
      </c>
      <c r="P6491" s="29">
        <f t="shared" si="268"/>
        <v>0.83333333333333337</v>
      </c>
    </row>
    <row r="6492" spans="1:16" hidden="1" x14ac:dyDescent="0.25">
      <c r="A6492">
        <v>193246974</v>
      </c>
      <c r="B6492">
        <v>803403</v>
      </c>
      <c r="C6492" t="s">
        <v>224</v>
      </c>
      <c r="D6492">
        <v>2021907</v>
      </c>
      <c r="E6492" t="s">
        <v>257</v>
      </c>
      <c r="F6492" t="s">
        <v>214</v>
      </c>
      <c r="G6492" t="s">
        <v>215</v>
      </c>
      <c r="H6492">
        <v>2</v>
      </c>
      <c r="I6492">
        <v>2017</v>
      </c>
      <c r="J6492">
        <v>2</v>
      </c>
      <c r="L6492">
        <v>23099425</v>
      </c>
      <c r="M6492">
        <v>4.8</v>
      </c>
      <c r="P6492" s="29">
        <f t="shared" si="268"/>
        <v>0.6333333333333333</v>
      </c>
    </row>
    <row r="6493" spans="1:16" hidden="1" x14ac:dyDescent="0.25">
      <c r="A6493">
        <v>193246974</v>
      </c>
      <c r="B6493">
        <v>803403</v>
      </c>
      <c r="C6493" t="s">
        <v>224</v>
      </c>
      <c r="D6493">
        <v>2021899</v>
      </c>
      <c r="E6493" t="s">
        <v>296</v>
      </c>
      <c r="F6493" t="s">
        <v>214</v>
      </c>
      <c r="G6493" t="s">
        <v>215</v>
      </c>
      <c r="H6493">
        <v>2</v>
      </c>
      <c r="I6493">
        <v>2017</v>
      </c>
      <c r="J6493">
        <v>2</v>
      </c>
      <c r="L6493">
        <v>23102408</v>
      </c>
      <c r="M6493">
        <v>5.4</v>
      </c>
      <c r="P6493" s="29">
        <f t="shared" si="268"/>
        <v>0.73333333333333339</v>
      </c>
    </row>
    <row r="6494" spans="1:16" hidden="1" x14ac:dyDescent="0.25">
      <c r="A6494">
        <v>193246974</v>
      </c>
      <c r="B6494">
        <v>803403</v>
      </c>
      <c r="C6494" t="s">
        <v>224</v>
      </c>
      <c r="D6494">
        <v>2021880</v>
      </c>
      <c r="E6494" t="s">
        <v>242</v>
      </c>
      <c r="F6494" t="s">
        <v>214</v>
      </c>
      <c r="G6494" t="s">
        <v>215</v>
      </c>
      <c r="H6494">
        <v>2</v>
      </c>
      <c r="I6494">
        <v>2017</v>
      </c>
      <c r="J6494">
        <v>2</v>
      </c>
      <c r="L6494">
        <v>23100212</v>
      </c>
      <c r="M6494">
        <v>4.0999999999999996</v>
      </c>
      <c r="P6494" s="29">
        <f t="shared" si="268"/>
        <v>0.51666666666666661</v>
      </c>
    </row>
    <row r="6495" spans="1:16" hidden="1" x14ac:dyDescent="0.25">
      <c r="A6495">
        <v>193246974</v>
      </c>
      <c r="B6495">
        <v>803403</v>
      </c>
      <c r="C6495" t="s">
        <v>224</v>
      </c>
      <c r="D6495">
        <v>2004173</v>
      </c>
      <c r="E6495" t="s">
        <v>245</v>
      </c>
      <c r="F6495" t="s">
        <v>214</v>
      </c>
      <c r="G6495" t="s">
        <v>215</v>
      </c>
      <c r="H6495">
        <v>2</v>
      </c>
      <c r="I6495">
        <v>2017</v>
      </c>
      <c r="J6495">
        <v>2</v>
      </c>
      <c r="L6495">
        <v>23099835</v>
      </c>
      <c r="M6495">
        <v>5.8</v>
      </c>
      <c r="P6495" s="29">
        <f t="shared" si="268"/>
        <v>0.79999999999999993</v>
      </c>
    </row>
    <row r="6496" spans="1:16" hidden="1" x14ac:dyDescent="0.25">
      <c r="A6496">
        <v>193246974</v>
      </c>
      <c r="B6496">
        <v>803403</v>
      </c>
      <c r="C6496" t="s">
        <v>224</v>
      </c>
      <c r="D6496">
        <v>2004671</v>
      </c>
      <c r="E6496" t="s">
        <v>288</v>
      </c>
      <c r="F6496" t="s">
        <v>214</v>
      </c>
      <c r="G6496" t="s">
        <v>215</v>
      </c>
      <c r="H6496">
        <v>2</v>
      </c>
      <c r="I6496">
        <v>2018</v>
      </c>
      <c r="J6496">
        <v>1</v>
      </c>
      <c r="L6496">
        <v>23105430</v>
      </c>
      <c r="M6496">
        <v>6.1</v>
      </c>
      <c r="P6496" s="29">
        <f t="shared" si="268"/>
        <v>0.85</v>
      </c>
    </row>
    <row r="6497" spans="1:16" hidden="1" x14ac:dyDescent="0.25">
      <c r="A6497">
        <v>193246974</v>
      </c>
      <c r="B6497">
        <v>803403</v>
      </c>
      <c r="C6497" t="s">
        <v>224</v>
      </c>
      <c r="D6497">
        <v>2019324</v>
      </c>
      <c r="E6497" t="s">
        <v>236</v>
      </c>
      <c r="F6497" t="s">
        <v>214</v>
      </c>
      <c r="G6497" t="s">
        <v>215</v>
      </c>
      <c r="H6497">
        <v>2</v>
      </c>
      <c r="I6497">
        <v>2018</v>
      </c>
      <c r="J6497">
        <v>1</v>
      </c>
      <c r="L6497">
        <v>23105007</v>
      </c>
      <c r="M6497">
        <v>5.9</v>
      </c>
      <c r="P6497" s="29">
        <f t="shared" si="268"/>
        <v>0.81666666666666676</v>
      </c>
    </row>
    <row r="6498" spans="1:16" hidden="1" x14ac:dyDescent="0.25">
      <c r="A6498">
        <v>193246974</v>
      </c>
      <c r="B6498">
        <v>803403</v>
      </c>
      <c r="C6498" t="s">
        <v>224</v>
      </c>
      <c r="D6498">
        <v>2021885</v>
      </c>
      <c r="E6498" t="s">
        <v>295</v>
      </c>
      <c r="F6498" t="s">
        <v>214</v>
      </c>
      <c r="G6498" t="s">
        <v>215</v>
      </c>
      <c r="H6498">
        <v>2</v>
      </c>
      <c r="I6498">
        <v>2018</v>
      </c>
      <c r="J6498">
        <v>1</v>
      </c>
      <c r="L6498">
        <v>23106269</v>
      </c>
      <c r="M6498">
        <v>4.8</v>
      </c>
      <c r="P6498" s="29">
        <f t="shared" si="268"/>
        <v>0.6333333333333333</v>
      </c>
    </row>
    <row r="6499" spans="1:16" hidden="1" x14ac:dyDescent="0.25">
      <c r="A6499">
        <v>193246974</v>
      </c>
      <c r="B6499">
        <v>803403</v>
      </c>
      <c r="C6499" t="s">
        <v>224</v>
      </c>
      <c r="D6499">
        <v>2021878</v>
      </c>
      <c r="E6499" t="s">
        <v>294</v>
      </c>
      <c r="F6499" t="s">
        <v>214</v>
      </c>
      <c r="G6499" t="s">
        <v>215</v>
      </c>
      <c r="H6499">
        <v>2</v>
      </c>
      <c r="I6499">
        <v>2018</v>
      </c>
      <c r="J6499">
        <v>1</v>
      </c>
      <c r="L6499">
        <v>23106319</v>
      </c>
      <c r="M6499">
        <v>4</v>
      </c>
      <c r="P6499" s="29">
        <f t="shared" si="268"/>
        <v>0.5</v>
      </c>
    </row>
    <row r="6500" spans="1:16" hidden="1" x14ac:dyDescent="0.25">
      <c r="A6500">
        <v>193246974</v>
      </c>
      <c r="B6500">
        <v>803403</v>
      </c>
      <c r="C6500" t="s">
        <v>224</v>
      </c>
      <c r="D6500">
        <v>2004764</v>
      </c>
      <c r="E6500" t="s">
        <v>290</v>
      </c>
      <c r="F6500" t="s">
        <v>214</v>
      </c>
      <c r="G6500" t="s">
        <v>215</v>
      </c>
      <c r="H6500">
        <v>4</v>
      </c>
      <c r="I6500">
        <v>2018</v>
      </c>
      <c r="J6500">
        <v>1</v>
      </c>
      <c r="L6500">
        <v>23105437</v>
      </c>
      <c r="P6500" s="29" t="str">
        <f t="shared" si="268"/>
        <v>DRP</v>
      </c>
    </row>
    <row r="6501" spans="1:16" hidden="1" x14ac:dyDescent="0.25">
      <c r="A6501">
        <v>193246974</v>
      </c>
      <c r="B6501">
        <v>803403</v>
      </c>
      <c r="C6501" t="s">
        <v>224</v>
      </c>
      <c r="D6501">
        <v>2019325</v>
      </c>
      <c r="E6501" t="s">
        <v>249</v>
      </c>
      <c r="F6501" t="s">
        <v>214</v>
      </c>
      <c r="G6501" t="s">
        <v>215</v>
      </c>
      <c r="H6501">
        <v>2</v>
      </c>
      <c r="I6501">
        <v>2018</v>
      </c>
      <c r="J6501">
        <v>2</v>
      </c>
      <c r="L6501">
        <v>23112810</v>
      </c>
      <c r="M6501">
        <v>5</v>
      </c>
      <c r="P6501" s="29">
        <f t="shared" si="268"/>
        <v>0.66666666666666663</v>
      </c>
    </row>
    <row r="6502" spans="1:16" hidden="1" x14ac:dyDescent="0.25">
      <c r="A6502">
        <v>193246974</v>
      </c>
      <c r="B6502">
        <v>803403</v>
      </c>
      <c r="C6502" t="s">
        <v>224</v>
      </c>
      <c r="D6502">
        <v>2021877</v>
      </c>
      <c r="E6502" t="s">
        <v>240</v>
      </c>
      <c r="F6502" t="s">
        <v>214</v>
      </c>
      <c r="G6502" t="s">
        <v>215</v>
      </c>
      <c r="H6502">
        <v>3</v>
      </c>
      <c r="I6502">
        <v>2018</v>
      </c>
      <c r="J6502">
        <v>2</v>
      </c>
      <c r="L6502">
        <v>23113937</v>
      </c>
      <c r="M6502">
        <v>3.6</v>
      </c>
      <c r="P6502" s="29">
        <f t="shared" si="268"/>
        <v>0.43333333333333335</v>
      </c>
    </row>
    <row r="6503" spans="1:16" hidden="1" x14ac:dyDescent="0.25">
      <c r="A6503">
        <v>193246974</v>
      </c>
      <c r="B6503">
        <v>803403</v>
      </c>
      <c r="C6503" t="s">
        <v>224</v>
      </c>
      <c r="D6503">
        <v>2021886</v>
      </c>
      <c r="E6503" t="s">
        <v>227</v>
      </c>
      <c r="F6503" t="s">
        <v>214</v>
      </c>
      <c r="G6503" t="s">
        <v>215</v>
      </c>
      <c r="H6503">
        <v>2</v>
      </c>
      <c r="I6503">
        <v>2018</v>
      </c>
      <c r="J6503">
        <v>2</v>
      </c>
      <c r="L6503">
        <v>23115200</v>
      </c>
      <c r="M6503">
        <v>4</v>
      </c>
      <c r="P6503" s="29">
        <f t="shared" si="268"/>
        <v>0.5</v>
      </c>
    </row>
    <row r="6504" spans="1:16" hidden="1" x14ac:dyDescent="0.25">
      <c r="A6504">
        <v>193246974</v>
      </c>
      <c r="B6504">
        <v>803403</v>
      </c>
      <c r="C6504" t="s">
        <v>224</v>
      </c>
      <c r="D6504">
        <v>2021906</v>
      </c>
      <c r="E6504" t="s">
        <v>235</v>
      </c>
      <c r="F6504" t="s">
        <v>214</v>
      </c>
      <c r="G6504" t="s">
        <v>215</v>
      </c>
      <c r="H6504">
        <v>2</v>
      </c>
      <c r="I6504">
        <v>2018</v>
      </c>
      <c r="J6504">
        <v>2</v>
      </c>
      <c r="L6504">
        <v>23115202</v>
      </c>
      <c r="M6504">
        <v>4.5999999999999996</v>
      </c>
      <c r="P6504" s="29">
        <f t="shared" si="268"/>
        <v>0.6</v>
      </c>
    </row>
    <row r="6505" spans="1:16" hidden="1" x14ac:dyDescent="0.25">
      <c r="A6505">
        <v>193246974</v>
      </c>
      <c r="B6505">
        <v>803403</v>
      </c>
      <c r="C6505" t="s">
        <v>224</v>
      </c>
      <c r="D6505">
        <v>2021903</v>
      </c>
      <c r="E6505" t="s">
        <v>256</v>
      </c>
      <c r="F6505" t="s">
        <v>214</v>
      </c>
      <c r="G6505" t="s">
        <v>215</v>
      </c>
      <c r="H6505">
        <v>2</v>
      </c>
      <c r="I6505">
        <v>2018</v>
      </c>
      <c r="J6505">
        <v>2</v>
      </c>
      <c r="L6505">
        <v>23113927</v>
      </c>
      <c r="M6505">
        <v>5.4</v>
      </c>
      <c r="P6505" s="29">
        <f t="shared" si="268"/>
        <v>0.73333333333333339</v>
      </c>
    </row>
    <row r="6506" spans="1:16" hidden="1" x14ac:dyDescent="0.25">
      <c r="A6506">
        <v>193246974</v>
      </c>
      <c r="B6506">
        <v>803403</v>
      </c>
      <c r="C6506" t="s">
        <v>224</v>
      </c>
      <c r="D6506">
        <v>2004764</v>
      </c>
      <c r="E6506" t="s">
        <v>290</v>
      </c>
      <c r="F6506" t="s">
        <v>214</v>
      </c>
      <c r="G6506" t="s">
        <v>215</v>
      </c>
      <c r="H6506">
        <v>2</v>
      </c>
      <c r="I6506">
        <v>2019</v>
      </c>
      <c r="J6506">
        <v>1</v>
      </c>
      <c r="L6506">
        <v>23120635</v>
      </c>
      <c r="M6506">
        <v>5.0999999999999996</v>
      </c>
      <c r="P6506" s="29">
        <f t="shared" si="268"/>
        <v>0.68333333333333324</v>
      </c>
    </row>
    <row r="6507" spans="1:16" hidden="1" x14ac:dyDescent="0.25">
      <c r="A6507">
        <v>193246974</v>
      </c>
      <c r="B6507">
        <v>803403</v>
      </c>
      <c r="C6507" t="s">
        <v>224</v>
      </c>
      <c r="D6507">
        <v>2021891</v>
      </c>
      <c r="E6507" t="s">
        <v>259</v>
      </c>
      <c r="F6507" t="s">
        <v>214</v>
      </c>
      <c r="G6507" t="s">
        <v>215</v>
      </c>
      <c r="H6507">
        <v>2</v>
      </c>
      <c r="I6507">
        <v>2019</v>
      </c>
      <c r="J6507">
        <v>1</v>
      </c>
      <c r="L6507">
        <v>23121307</v>
      </c>
      <c r="M6507">
        <v>6.5</v>
      </c>
      <c r="P6507" s="29">
        <f t="shared" si="268"/>
        <v>0.91666666666666663</v>
      </c>
    </row>
    <row r="6508" spans="1:16" hidden="1" x14ac:dyDescent="0.25">
      <c r="A6508">
        <v>193246974</v>
      </c>
      <c r="B6508">
        <v>803403</v>
      </c>
      <c r="C6508" t="s">
        <v>224</v>
      </c>
      <c r="D6508">
        <v>2021911</v>
      </c>
      <c r="E6508" t="s">
        <v>304</v>
      </c>
      <c r="F6508" t="s">
        <v>214</v>
      </c>
      <c r="G6508" t="s">
        <v>215</v>
      </c>
      <c r="H6508">
        <v>2</v>
      </c>
      <c r="I6508">
        <v>2019</v>
      </c>
      <c r="J6508">
        <v>1</v>
      </c>
      <c r="L6508">
        <v>23120638</v>
      </c>
      <c r="M6508">
        <v>5.5</v>
      </c>
      <c r="P6508" s="29">
        <f t="shared" si="268"/>
        <v>0.75</v>
      </c>
    </row>
    <row r="6509" spans="1:16" hidden="1" x14ac:dyDescent="0.25">
      <c r="A6509">
        <v>193246974</v>
      </c>
      <c r="B6509">
        <v>803403</v>
      </c>
      <c r="C6509" t="s">
        <v>224</v>
      </c>
      <c r="D6509">
        <v>2004675</v>
      </c>
      <c r="E6509" t="s">
        <v>271</v>
      </c>
      <c r="F6509" t="s">
        <v>214</v>
      </c>
      <c r="G6509" t="s">
        <v>215</v>
      </c>
      <c r="H6509">
        <v>2</v>
      </c>
      <c r="I6509">
        <v>2019</v>
      </c>
      <c r="J6509">
        <v>1</v>
      </c>
      <c r="L6509">
        <v>23120629</v>
      </c>
      <c r="M6509">
        <v>6.8</v>
      </c>
      <c r="P6509" s="29">
        <f t="shared" si="268"/>
        <v>0.96666666666666667</v>
      </c>
    </row>
    <row r="6510" spans="1:16" hidden="1" x14ac:dyDescent="0.25">
      <c r="A6510">
        <v>193246974</v>
      </c>
      <c r="B6510">
        <v>803403</v>
      </c>
      <c r="C6510" t="s">
        <v>224</v>
      </c>
      <c r="D6510">
        <v>2022925</v>
      </c>
      <c r="E6510" t="s">
        <v>297</v>
      </c>
      <c r="F6510" t="s">
        <v>214</v>
      </c>
      <c r="G6510" t="s">
        <v>215</v>
      </c>
      <c r="H6510">
        <v>2</v>
      </c>
      <c r="I6510">
        <v>2019</v>
      </c>
      <c r="J6510">
        <v>1</v>
      </c>
      <c r="L6510">
        <v>23120631</v>
      </c>
      <c r="M6510">
        <v>4</v>
      </c>
      <c r="P6510" s="29">
        <f t="shared" si="268"/>
        <v>0.5</v>
      </c>
    </row>
    <row r="6511" spans="1:16" hidden="1" x14ac:dyDescent="0.25">
      <c r="A6511">
        <v>193246974</v>
      </c>
      <c r="B6511">
        <v>803403</v>
      </c>
      <c r="C6511" t="s">
        <v>224</v>
      </c>
      <c r="D6511">
        <v>2021897</v>
      </c>
      <c r="E6511" t="s">
        <v>292</v>
      </c>
      <c r="F6511" t="s">
        <v>214</v>
      </c>
      <c r="G6511" t="s">
        <v>215</v>
      </c>
      <c r="H6511">
        <v>2</v>
      </c>
      <c r="I6511">
        <v>2019</v>
      </c>
      <c r="J6511">
        <v>1</v>
      </c>
      <c r="L6511">
        <v>23120633</v>
      </c>
      <c r="M6511">
        <v>5</v>
      </c>
      <c r="P6511" s="29">
        <f t="shared" si="268"/>
        <v>0.66666666666666663</v>
      </c>
    </row>
    <row r="6512" spans="1:16" hidden="1" x14ac:dyDescent="0.25">
      <c r="A6512">
        <v>193246974</v>
      </c>
      <c r="B6512">
        <v>803403</v>
      </c>
      <c r="C6512" t="s">
        <v>224</v>
      </c>
      <c r="D6512">
        <v>2021877</v>
      </c>
      <c r="E6512" t="s">
        <v>240</v>
      </c>
      <c r="F6512" t="s">
        <v>214</v>
      </c>
      <c r="G6512" t="s">
        <v>215</v>
      </c>
      <c r="H6512">
        <v>1</v>
      </c>
      <c r="I6512">
        <v>2019</v>
      </c>
      <c r="J6512">
        <v>2</v>
      </c>
      <c r="L6512">
        <v>23129095</v>
      </c>
      <c r="P6512" s="29" t="str">
        <f t="shared" si="268"/>
        <v>NULL</v>
      </c>
    </row>
    <row r="6513" spans="1:16" hidden="1" x14ac:dyDescent="0.25">
      <c r="A6513">
        <v>193246974</v>
      </c>
      <c r="B6513">
        <v>803403</v>
      </c>
      <c r="C6513" t="s">
        <v>224</v>
      </c>
      <c r="D6513">
        <v>2021896</v>
      </c>
      <c r="E6513" t="s">
        <v>299</v>
      </c>
      <c r="F6513" t="s">
        <v>214</v>
      </c>
      <c r="G6513" t="s">
        <v>215</v>
      </c>
      <c r="H6513">
        <v>1</v>
      </c>
      <c r="I6513">
        <v>2019</v>
      </c>
      <c r="J6513">
        <v>2</v>
      </c>
      <c r="L6513">
        <v>23129094</v>
      </c>
      <c r="P6513" s="29" t="str">
        <f t="shared" si="268"/>
        <v>NULL</v>
      </c>
    </row>
    <row r="6514" spans="1:16" hidden="1" x14ac:dyDescent="0.25">
      <c r="A6514">
        <v>193246974</v>
      </c>
      <c r="B6514">
        <v>803403</v>
      </c>
      <c r="C6514" t="s">
        <v>224</v>
      </c>
      <c r="D6514">
        <v>2021881</v>
      </c>
      <c r="E6514" t="s">
        <v>255</v>
      </c>
      <c r="F6514" t="s">
        <v>214</v>
      </c>
      <c r="G6514" t="s">
        <v>215</v>
      </c>
      <c r="H6514">
        <v>1</v>
      </c>
      <c r="I6514">
        <v>2019</v>
      </c>
      <c r="J6514">
        <v>2</v>
      </c>
      <c r="L6514">
        <v>23129098</v>
      </c>
      <c r="P6514" s="29" t="str">
        <f t="shared" si="268"/>
        <v>NULL</v>
      </c>
    </row>
    <row r="6515" spans="1:16" hidden="1" x14ac:dyDescent="0.25">
      <c r="A6515">
        <v>193246974</v>
      </c>
      <c r="B6515">
        <v>803403</v>
      </c>
      <c r="C6515" t="s">
        <v>224</v>
      </c>
      <c r="D6515">
        <v>2019326</v>
      </c>
      <c r="E6515" t="s">
        <v>248</v>
      </c>
      <c r="F6515" t="s">
        <v>214</v>
      </c>
      <c r="G6515" t="s">
        <v>215</v>
      </c>
      <c r="H6515">
        <v>1</v>
      </c>
      <c r="I6515">
        <v>2019</v>
      </c>
      <c r="J6515">
        <v>2</v>
      </c>
      <c r="L6515">
        <v>23127794</v>
      </c>
      <c r="P6515" s="29" t="str">
        <f t="shared" si="268"/>
        <v>NULL</v>
      </c>
    </row>
    <row r="6516" spans="1:16" hidden="1" x14ac:dyDescent="0.25">
      <c r="A6516">
        <v>193246974</v>
      </c>
      <c r="B6516">
        <v>803403</v>
      </c>
      <c r="C6516" t="s">
        <v>224</v>
      </c>
      <c r="D6516">
        <v>2021884</v>
      </c>
      <c r="E6516" t="s">
        <v>302</v>
      </c>
      <c r="F6516" t="s">
        <v>214</v>
      </c>
      <c r="G6516" t="s">
        <v>215</v>
      </c>
      <c r="H6516">
        <v>1</v>
      </c>
      <c r="I6516">
        <v>2019</v>
      </c>
      <c r="J6516">
        <v>2</v>
      </c>
      <c r="L6516">
        <v>23129089</v>
      </c>
      <c r="P6516" s="29" t="str">
        <f t="shared" si="268"/>
        <v>NULL</v>
      </c>
    </row>
    <row r="6517" spans="1:16" hidden="1" x14ac:dyDescent="0.25">
      <c r="A6517">
        <v>193246974</v>
      </c>
      <c r="B6517">
        <v>803403</v>
      </c>
      <c r="C6517" t="s">
        <v>224</v>
      </c>
      <c r="D6517">
        <v>2021892</v>
      </c>
      <c r="E6517" t="s">
        <v>289</v>
      </c>
      <c r="F6517" t="s">
        <v>214</v>
      </c>
      <c r="G6517" t="s">
        <v>215</v>
      </c>
      <c r="H6517">
        <v>1</v>
      </c>
      <c r="I6517">
        <v>2019</v>
      </c>
      <c r="J6517">
        <v>2</v>
      </c>
      <c r="L6517">
        <v>23129101</v>
      </c>
      <c r="P6517" s="29" t="str">
        <f t="shared" si="268"/>
        <v>NULL</v>
      </c>
    </row>
    <row r="6518" spans="1:16" hidden="1" x14ac:dyDescent="0.25">
      <c r="A6518">
        <v>193246974</v>
      </c>
      <c r="B6518">
        <v>803403</v>
      </c>
      <c r="C6518" t="s">
        <v>224</v>
      </c>
      <c r="D6518">
        <v>2021915</v>
      </c>
      <c r="E6518" t="s">
        <v>301</v>
      </c>
      <c r="F6518" t="s">
        <v>214</v>
      </c>
      <c r="G6518" t="s">
        <v>215</v>
      </c>
      <c r="H6518">
        <v>1</v>
      </c>
      <c r="I6518">
        <v>2019</v>
      </c>
      <c r="J6518">
        <v>2</v>
      </c>
      <c r="L6518">
        <v>23129091</v>
      </c>
      <c r="P6518" s="29" t="str">
        <f t="shared" si="268"/>
        <v>NULL</v>
      </c>
    </row>
    <row r="6519" spans="1:16" hidden="1" x14ac:dyDescent="0.25">
      <c r="A6519">
        <v>193246974</v>
      </c>
      <c r="B6519">
        <v>803403</v>
      </c>
      <c r="C6519" t="s">
        <v>224</v>
      </c>
      <c r="D6519">
        <v>2021913</v>
      </c>
      <c r="E6519" t="s">
        <v>300</v>
      </c>
      <c r="F6519" t="s">
        <v>214</v>
      </c>
      <c r="G6519" t="s">
        <v>215</v>
      </c>
      <c r="H6519">
        <v>1</v>
      </c>
      <c r="I6519">
        <v>2019</v>
      </c>
      <c r="J6519">
        <v>2</v>
      </c>
      <c r="L6519">
        <v>23129114</v>
      </c>
      <c r="P6519" s="29" t="str">
        <f t="shared" si="268"/>
        <v>NULL</v>
      </c>
    </row>
    <row r="6520" spans="1:16" hidden="1" x14ac:dyDescent="0.25">
      <c r="A6520">
        <v>193326552</v>
      </c>
      <c r="B6520">
        <v>803400</v>
      </c>
      <c r="C6520" t="s">
        <v>212</v>
      </c>
      <c r="D6520">
        <v>2004098</v>
      </c>
      <c r="E6520" t="s">
        <v>213</v>
      </c>
      <c r="F6520" t="s">
        <v>214</v>
      </c>
      <c r="G6520" t="s">
        <v>215</v>
      </c>
      <c r="H6520">
        <v>2</v>
      </c>
      <c r="I6520">
        <v>2015</v>
      </c>
      <c r="J6520">
        <v>1</v>
      </c>
      <c r="L6520">
        <v>23066603</v>
      </c>
      <c r="M6520">
        <v>6.4</v>
      </c>
      <c r="P6520" s="29">
        <f t="shared" ref="P6520:P6531" si="269">IF(AND(ISNUMBER(M6520),H6520&lt;&gt;4,N6520&lt;&gt;"X"),(M6520-1)/6,IF(H6520=4,"DRP",IF(AND(H6520=3,M6520="NA"),"BAD",IF(AND(H6520=2),"CVL",IF(AND(H6520=1,ISBLANK(M6520)),"NULL","UNK")))))</f>
        <v>0.9</v>
      </c>
    </row>
    <row r="6521" spans="1:16" hidden="1" x14ac:dyDescent="0.25">
      <c r="A6521">
        <v>193326552</v>
      </c>
      <c r="B6521">
        <v>803400</v>
      </c>
      <c r="C6521" t="s">
        <v>212</v>
      </c>
      <c r="D6521">
        <v>2005102</v>
      </c>
      <c r="E6521" t="s">
        <v>218</v>
      </c>
      <c r="F6521" t="s">
        <v>214</v>
      </c>
      <c r="G6521" t="s">
        <v>215</v>
      </c>
      <c r="H6521">
        <v>2</v>
      </c>
      <c r="I6521">
        <v>2015</v>
      </c>
      <c r="J6521">
        <v>1</v>
      </c>
      <c r="L6521">
        <v>23066493</v>
      </c>
      <c r="M6521">
        <v>5.0999999999999996</v>
      </c>
      <c r="P6521" s="29">
        <f t="shared" si="269"/>
        <v>0.68333333333333324</v>
      </c>
    </row>
    <row r="6522" spans="1:16" hidden="1" x14ac:dyDescent="0.25">
      <c r="A6522">
        <v>193326552</v>
      </c>
      <c r="B6522">
        <v>803400</v>
      </c>
      <c r="C6522" t="s">
        <v>212</v>
      </c>
      <c r="D6522">
        <v>2021754</v>
      </c>
      <c r="E6522" t="s">
        <v>216</v>
      </c>
      <c r="F6522" t="s">
        <v>214</v>
      </c>
      <c r="G6522" t="s">
        <v>215</v>
      </c>
      <c r="H6522">
        <v>3</v>
      </c>
      <c r="I6522">
        <v>2015</v>
      </c>
      <c r="J6522">
        <v>1</v>
      </c>
      <c r="L6522">
        <v>23066480</v>
      </c>
      <c r="M6522">
        <v>2.6</v>
      </c>
      <c r="P6522" s="29">
        <f t="shared" si="269"/>
        <v>0.26666666666666666</v>
      </c>
    </row>
    <row r="6523" spans="1:16" hidden="1" x14ac:dyDescent="0.25">
      <c r="A6523">
        <v>193326552</v>
      </c>
      <c r="B6523">
        <v>803400</v>
      </c>
      <c r="C6523" t="s">
        <v>212</v>
      </c>
      <c r="D6523">
        <v>2005099</v>
      </c>
      <c r="E6523" t="s">
        <v>217</v>
      </c>
      <c r="F6523" t="s">
        <v>214</v>
      </c>
      <c r="G6523" t="s">
        <v>215</v>
      </c>
      <c r="H6523">
        <v>3</v>
      </c>
      <c r="I6523">
        <v>2015</v>
      </c>
      <c r="J6523">
        <v>1</v>
      </c>
      <c r="L6523">
        <v>23066432</v>
      </c>
      <c r="M6523" t="s">
        <v>221</v>
      </c>
      <c r="P6523" s="29" t="str">
        <f t="shared" si="269"/>
        <v>BAD</v>
      </c>
    </row>
    <row r="6524" spans="1:16" hidden="1" x14ac:dyDescent="0.25">
      <c r="A6524">
        <v>193326552</v>
      </c>
      <c r="B6524">
        <v>803400</v>
      </c>
      <c r="C6524" t="s">
        <v>212</v>
      </c>
      <c r="D6524">
        <v>2021600</v>
      </c>
      <c r="E6524" t="s">
        <v>219</v>
      </c>
      <c r="F6524" t="s">
        <v>214</v>
      </c>
      <c r="G6524" t="s">
        <v>215</v>
      </c>
      <c r="H6524">
        <v>3</v>
      </c>
      <c r="I6524">
        <v>2015</v>
      </c>
      <c r="J6524">
        <v>1</v>
      </c>
      <c r="L6524">
        <v>23066440</v>
      </c>
      <c r="M6524">
        <v>3.3</v>
      </c>
      <c r="P6524" s="29">
        <f t="shared" si="269"/>
        <v>0.3833333333333333</v>
      </c>
    </row>
    <row r="6525" spans="1:16" hidden="1" x14ac:dyDescent="0.25">
      <c r="A6525">
        <v>193326552</v>
      </c>
      <c r="B6525">
        <v>803400</v>
      </c>
      <c r="C6525" t="s">
        <v>212</v>
      </c>
      <c r="D6525">
        <v>2005117</v>
      </c>
      <c r="E6525" t="s">
        <v>220</v>
      </c>
      <c r="F6525" t="s">
        <v>214</v>
      </c>
      <c r="G6525" t="s">
        <v>215</v>
      </c>
      <c r="H6525">
        <v>2</v>
      </c>
      <c r="I6525">
        <v>2015</v>
      </c>
      <c r="J6525">
        <v>1</v>
      </c>
      <c r="L6525">
        <v>23065518</v>
      </c>
      <c r="M6525">
        <v>4.2</v>
      </c>
      <c r="P6525" s="29">
        <f t="shared" si="269"/>
        <v>0.53333333333333333</v>
      </c>
    </row>
    <row r="6526" spans="1:16" hidden="1" x14ac:dyDescent="0.25">
      <c r="A6526">
        <v>193326552</v>
      </c>
      <c r="B6526">
        <v>803400</v>
      </c>
      <c r="C6526" t="s">
        <v>212</v>
      </c>
      <c r="D6526">
        <v>2004112</v>
      </c>
      <c r="E6526" t="s">
        <v>244</v>
      </c>
      <c r="F6526" t="s">
        <v>214</v>
      </c>
      <c r="G6526" t="s">
        <v>215</v>
      </c>
      <c r="H6526">
        <v>2</v>
      </c>
      <c r="I6526">
        <v>2015</v>
      </c>
      <c r="J6526">
        <v>2</v>
      </c>
      <c r="L6526">
        <v>23073232</v>
      </c>
      <c r="M6526">
        <v>5.8</v>
      </c>
      <c r="P6526" s="29">
        <f t="shared" si="269"/>
        <v>0.79999999999999993</v>
      </c>
    </row>
    <row r="6527" spans="1:16" hidden="1" x14ac:dyDescent="0.25">
      <c r="A6527">
        <v>193326552</v>
      </c>
      <c r="B6527">
        <v>803400</v>
      </c>
      <c r="C6527" t="s">
        <v>212</v>
      </c>
      <c r="D6527">
        <v>2005118</v>
      </c>
      <c r="E6527" t="s">
        <v>223</v>
      </c>
      <c r="F6527" t="s">
        <v>214</v>
      </c>
      <c r="G6527" t="s">
        <v>215</v>
      </c>
      <c r="H6527">
        <v>3</v>
      </c>
      <c r="I6527">
        <v>2015</v>
      </c>
      <c r="J6527">
        <v>2</v>
      </c>
      <c r="L6527">
        <v>23071573</v>
      </c>
      <c r="M6527" t="s">
        <v>221</v>
      </c>
      <c r="P6527" s="29" t="str">
        <f t="shared" si="269"/>
        <v>BAD</v>
      </c>
    </row>
    <row r="6528" spans="1:16" hidden="1" x14ac:dyDescent="0.25">
      <c r="A6528">
        <v>193326552</v>
      </c>
      <c r="B6528">
        <v>803400</v>
      </c>
      <c r="C6528" t="s">
        <v>212</v>
      </c>
      <c r="D6528">
        <v>2021795</v>
      </c>
      <c r="E6528" t="s">
        <v>222</v>
      </c>
      <c r="F6528" t="s">
        <v>214</v>
      </c>
      <c r="G6528" t="s">
        <v>215</v>
      </c>
      <c r="H6528">
        <v>2</v>
      </c>
      <c r="I6528">
        <v>2015</v>
      </c>
      <c r="J6528">
        <v>2</v>
      </c>
      <c r="L6528">
        <v>23070466</v>
      </c>
      <c r="M6528">
        <v>4</v>
      </c>
      <c r="P6528" s="29">
        <f t="shared" si="269"/>
        <v>0.5</v>
      </c>
    </row>
    <row r="6529" spans="1:16" hidden="1" x14ac:dyDescent="0.25">
      <c r="A6529">
        <v>193326552</v>
      </c>
      <c r="B6529">
        <v>803400</v>
      </c>
      <c r="C6529" t="s">
        <v>212</v>
      </c>
      <c r="D6529">
        <v>2021754</v>
      </c>
      <c r="E6529" t="s">
        <v>216</v>
      </c>
      <c r="F6529" t="s">
        <v>214</v>
      </c>
      <c r="G6529" t="s">
        <v>215</v>
      </c>
      <c r="H6529">
        <v>2</v>
      </c>
      <c r="I6529">
        <v>2015</v>
      </c>
      <c r="J6529">
        <v>2</v>
      </c>
      <c r="L6529">
        <v>23074074</v>
      </c>
      <c r="M6529">
        <v>5.4</v>
      </c>
      <c r="P6529" s="29">
        <f t="shared" si="269"/>
        <v>0.73333333333333339</v>
      </c>
    </row>
    <row r="6530" spans="1:16" hidden="1" x14ac:dyDescent="0.25">
      <c r="A6530">
        <v>193326552</v>
      </c>
      <c r="B6530">
        <v>803400</v>
      </c>
      <c r="C6530" t="s">
        <v>212</v>
      </c>
      <c r="D6530">
        <v>2005099</v>
      </c>
      <c r="E6530" t="s">
        <v>217</v>
      </c>
      <c r="F6530" t="s">
        <v>214</v>
      </c>
      <c r="G6530" t="s">
        <v>215</v>
      </c>
      <c r="H6530">
        <v>2</v>
      </c>
      <c r="I6530">
        <v>2015</v>
      </c>
      <c r="J6530">
        <v>2</v>
      </c>
      <c r="L6530">
        <v>23071928</v>
      </c>
      <c r="M6530">
        <v>5.3</v>
      </c>
      <c r="P6530" s="29">
        <f t="shared" si="269"/>
        <v>0.71666666666666667</v>
      </c>
    </row>
    <row r="6531" spans="1:16" hidden="1" x14ac:dyDescent="0.25">
      <c r="A6531">
        <v>193326552</v>
      </c>
      <c r="B6531">
        <v>803400</v>
      </c>
      <c r="C6531" t="s">
        <v>212</v>
      </c>
      <c r="D6531">
        <v>2021600</v>
      </c>
      <c r="E6531" t="s">
        <v>219</v>
      </c>
      <c r="F6531" t="s">
        <v>214</v>
      </c>
      <c r="G6531" t="s">
        <v>215</v>
      </c>
      <c r="H6531">
        <v>2</v>
      </c>
      <c r="I6531">
        <v>2015</v>
      </c>
      <c r="J6531">
        <v>2</v>
      </c>
      <c r="L6531">
        <v>23071941</v>
      </c>
      <c r="M6531">
        <v>6.1</v>
      </c>
      <c r="P6531" s="29">
        <f t="shared" si="269"/>
        <v>0.85</v>
      </c>
    </row>
    <row r="6532" spans="1:16" hidden="1" x14ac:dyDescent="0.25">
      <c r="A6532">
        <v>193326552</v>
      </c>
      <c r="B6532">
        <v>803400</v>
      </c>
      <c r="C6532" t="s">
        <v>212</v>
      </c>
      <c r="D6532">
        <v>2005118</v>
      </c>
      <c r="E6532" t="s">
        <v>223</v>
      </c>
      <c r="F6532" t="s">
        <v>214</v>
      </c>
      <c r="G6532" t="s">
        <v>215</v>
      </c>
      <c r="H6532">
        <v>2</v>
      </c>
      <c r="I6532">
        <v>2016</v>
      </c>
      <c r="J6532">
        <v>1</v>
      </c>
      <c r="L6532">
        <v>23081297</v>
      </c>
      <c r="M6532">
        <v>5.5</v>
      </c>
      <c r="P6532" s="29">
        <f t="shared" ref="P6532:P6563" si="270">IF(AND(ISNUMBER(M6532),H6532&lt;&gt;4),(M6532-1)/6,IF(H6532=4,"DRP",IF(AND(H6532=3,M6532="NA"),"BAD",IF(AND(H6532=2),"CVL",IF(AND(H6532=1,ISBLANK(M6532)),"NULL","UNK")))))</f>
        <v>0.75</v>
      </c>
    </row>
    <row r="6533" spans="1:16" hidden="1" x14ac:dyDescent="0.25">
      <c r="A6533">
        <v>193326552</v>
      </c>
      <c r="B6533">
        <v>803400</v>
      </c>
      <c r="C6533" t="s">
        <v>212</v>
      </c>
      <c r="D6533">
        <v>2021756</v>
      </c>
      <c r="E6533" t="s">
        <v>253</v>
      </c>
      <c r="F6533" t="s">
        <v>214</v>
      </c>
      <c r="G6533" t="s">
        <v>215</v>
      </c>
      <c r="H6533">
        <v>3</v>
      </c>
      <c r="I6533">
        <v>2016</v>
      </c>
      <c r="J6533">
        <v>1</v>
      </c>
      <c r="L6533">
        <v>23081182</v>
      </c>
      <c r="M6533">
        <v>2.6</v>
      </c>
      <c r="P6533" s="29">
        <f t="shared" si="270"/>
        <v>0.26666666666666666</v>
      </c>
    </row>
    <row r="6534" spans="1:16" hidden="1" x14ac:dyDescent="0.25">
      <c r="A6534">
        <v>193326552</v>
      </c>
      <c r="B6534">
        <v>803400</v>
      </c>
      <c r="C6534" t="s">
        <v>212</v>
      </c>
      <c r="D6534">
        <v>2021580</v>
      </c>
      <c r="E6534" t="s">
        <v>241</v>
      </c>
      <c r="F6534" t="s">
        <v>214</v>
      </c>
      <c r="G6534" t="s">
        <v>215</v>
      </c>
      <c r="H6534">
        <v>2</v>
      </c>
      <c r="I6534">
        <v>2016</v>
      </c>
      <c r="J6534">
        <v>1</v>
      </c>
      <c r="L6534">
        <v>23081157</v>
      </c>
      <c r="M6534">
        <v>5</v>
      </c>
      <c r="P6534" s="29">
        <f t="shared" si="270"/>
        <v>0.66666666666666663</v>
      </c>
    </row>
    <row r="6535" spans="1:16" hidden="1" x14ac:dyDescent="0.25">
      <c r="A6535">
        <v>193326552</v>
      </c>
      <c r="B6535">
        <v>803400</v>
      </c>
      <c r="C6535" t="s">
        <v>212</v>
      </c>
      <c r="D6535">
        <v>2021797</v>
      </c>
      <c r="E6535" t="s">
        <v>234</v>
      </c>
      <c r="F6535" t="s">
        <v>214</v>
      </c>
      <c r="G6535" t="s">
        <v>215</v>
      </c>
      <c r="H6535">
        <v>2</v>
      </c>
      <c r="I6535">
        <v>2016</v>
      </c>
      <c r="J6535">
        <v>1</v>
      </c>
      <c r="L6535">
        <v>23078739</v>
      </c>
      <c r="M6535">
        <v>4.4000000000000004</v>
      </c>
      <c r="P6535" s="29">
        <f t="shared" si="270"/>
        <v>0.56666666666666676</v>
      </c>
    </row>
    <row r="6536" spans="1:16" hidden="1" x14ac:dyDescent="0.25">
      <c r="A6536">
        <v>193326552</v>
      </c>
      <c r="B6536">
        <v>803400</v>
      </c>
      <c r="C6536" t="s">
        <v>212</v>
      </c>
      <c r="D6536">
        <v>2021602</v>
      </c>
      <c r="E6536" t="s">
        <v>242</v>
      </c>
      <c r="F6536" t="s">
        <v>214</v>
      </c>
      <c r="G6536" t="s">
        <v>215</v>
      </c>
      <c r="H6536">
        <v>2</v>
      </c>
      <c r="I6536">
        <v>2016</v>
      </c>
      <c r="J6536">
        <v>1</v>
      </c>
      <c r="L6536">
        <v>23081144</v>
      </c>
      <c r="M6536">
        <v>4.0999999999999996</v>
      </c>
      <c r="P6536" s="29">
        <f t="shared" si="270"/>
        <v>0.51666666666666661</v>
      </c>
    </row>
    <row r="6537" spans="1:16" hidden="1" x14ac:dyDescent="0.25">
      <c r="A6537">
        <v>193326552</v>
      </c>
      <c r="B6537">
        <v>803400</v>
      </c>
      <c r="C6537" t="s">
        <v>212</v>
      </c>
      <c r="D6537">
        <v>2004099</v>
      </c>
      <c r="E6537" t="s">
        <v>245</v>
      </c>
      <c r="F6537" t="s">
        <v>214</v>
      </c>
      <c r="G6537" t="s">
        <v>215</v>
      </c>
      <c r="H6537">
        <v>2</v>
      </c>
      <c r="I6537">
        <v>2016</v>
      </c>
      <c r="J6537">
        <v>1</v>
      </c>
      <c r="L6537">
        <v>23073318</v>
      </c>
      <c r="M6537">
        <v>5.5</v>
      </c>
      <c r="P6537" s="29">
        <f t="shared" si="270"/>
        <v>0.75</v>
      </c>
    </row>
    <row r="6538" spans="1:16" hidden="1" x14ac:dyDescent="0.25">
      <c r="A6538">
        <v>193326552</v>
      </c>
      <c r="B6538">
        <v>803400</v>
      </c>
      <c r="C6538" t="s">
        <v>212</v>
      </c>
      <c r="D6538">
        <v>2004116</v>
      </c>
      <c r="E6538" t="s">
        <v>229</v>
      </c>
      <c r="F6538" t="s">
        <v>214</v>
      </c>
      <c r="G6538" t="s">
        <v>215</v>
      </c>
      <c r="H6538">
        <v>2</v>
      </c>
      <c r="I6538">
        <v>2016</v>
      </c>
      <c r="J6538">
        <v>1</v>
      </c>
      <c r="L6538">
        <v>23073045</v>
      </c>
      <c r="M6538">
        <v>5.9</v>
      </c>
      <c r="P6538" s="29">
        <f t="shared" si="270"/>
        <v>0.81666666666666676</v>
      </c>
    </row>
    <row r="6539" spans="1:16" hidden="1" x14ac:dyDescent="0.25">
      <c r="A6539">
        <v>193326552</v>
      </c>
      <c r="B6539">
        <v>803400</v>
      </c>
      <c r="C6539" t="s">
        <v>212</v>
      </c>
      <c r="D6539">
        <v>2019154</v>
      </c>
      <c r="E6539" t="s">
        <v>225</v>
      </c>
      <c r="F6539" t="s">
        <v>214</v>
      </c>
      <c r="G6539" t="s">
        <v>215</v>
      </c>
      <c r="H6539">
        <v>2</v>
      </c>
      <c r="I6539">
        <v>2016</v>
      </c>
      <c r="J6539">
        <v>2</v>
      </c>
      <c r="L6539">
        <v>23088629</v>
      </c>
      <c r="M6539">
        <v>4.5</v>
      </c>
      <c r="P6539" s="29">
        <f t="shared" si="270"/>
        <v>0.58333333333333337</v>
      </c>
    </row>
    <row r="6540" spans="1:16" hidden="1" x14ac:dyDescent="0.25">
      <c r="A6540">
        <v>193326552</v>
      </c>
      <c r="B6540">
        <v>803400</v>
      </c>
      <c r="C6540" t="s">
        <v>212</v>
      </c>
      <c r="D6540">
        <v>2005131</v>
      </c>
      <c r="E6540" t="s">
        <v>228</v>
      </c>
      <c r="F6540" t="s">
        <v>214</v>
      </c>
      <c r="G6540" t="s">
        <v>215</v>
      </c>
      <c r="H6540">
        <v>3</v>
      </c>
      <c r="I6540">
        <v>2016</v>
      </c>
      <c r="J6540">
        <v>2</v>
      </c>
      <c r="L6540">
        <v>23086518</v>
      </c>
      <c r="M6540" t="s">
        <v>221</v>
      </c>
      <c r="P6540" s="29" t="str">
        <f t="shared" si="270"/>
        <v>BAD</v>
      </c>
    </row>
    <row r="6541" spans="1:16" hidden="1" x14ac:dyDescent="0.25">
      <c r="A6541">
        <v>193326552</v>
      </c>
      <c r="B6541">
        <v>803400</v>
      </c>
      <c r="C6541" t="s">
        <v>212</v>
      </c>
      <c r="D6541">
        <v>2021756</v>
      </c>
      <c r="E6541" t="s">
        <v>253</v>
      </c>
      <c r="F6541" t="s">
        <v>214</v>
      </c>
      <c r="G6541" t="s">
        <v>215</v>
      </c>
      <c r="H6541">
        <v>3</v>
      </c>
      <c r="I6541">
        <v>2016</v>
      </c>
      <c r="J6541">
        <v>2</v>
      </c>
      <c r="L6541">
        <v>23086841</v>
      </c>
      <c r="M6541">
        <v>1.3</v>
      </c>
      <c r="P6541" s="29">
        <f t="shared" si="270"/>
        <v>5.000000000000001E-2</v>
      </c>
    </row>
    <row r="6542" spans="1:16" hidden="1" x14ac:dyDescent="0.25">
      <c r="A6542">
        <v>193326552</v>
      </c>
      <c r="B6542">
        <v>803400</v>
      </c>
      <c r="C6542" t="s">
        <v>212</v>
      </c>
      <c r="D6542">
        <v>2021638</v>
      </c>
      <c r="E6542" t="s">
        <v>250</v>
      </c>
      <c r="F6542" t="s">
        <v>214</v>
      </c>
      <c r="G6542" t="s">
        <v>215</v>
      </c>
      <c r="H6542">
        <v>3</v>
      </c>
      <c r="I6542">
        <v>2016</v>
      </c>
      <c r="J6542">
        <v>2</v>
      </c>
      <c r="L6542">
        <v>23086852</v>
      </c>
      <c r="M6542" t="s">
        <v>221</v>
      </c>
      <c r="P6542" s="29" t="str">
        <f t="shared" si="270"/>
        <v>BAD</v>
      </c>
    </row>
    <row r="6543" spans="1:16" hidden="1" x14ac:dyDescent="0.25">
      <c r="A6543">
        <v>193326552</v>
      </c>
      <c r="B6543">
        <v>803400</v>
      </c>
      <c r="C6543" t="s">
        <v>212</v>
      </c>
      <c r="D6543">
        <v>2021781</v>
      </c>
      <c r="E6543" t="s">
        <v>235</v>
      </c>
      <c r="F6543" t="s">
        <v>214</v>
      </c>
      <c r="G6543" t="s">
        <v>215</v>
      </c>
      <c r="H6543">
        <v>3</v>
      </c>
      <c r="I6543">
        <v>2016</v>
      </c>
      <c r="J6543">
        <v>2</v>
      </c>
      <c r="L6543">
        <v>23086871</v>
      </c>
      <c r="M6543" t="s">
        <v>221</v>
      </c>
      <c r="P6543" s="29" t="str">
        <f t="shared" si="270"/>
        <v>BAD</v>
      </c>
    </row>
    <row r="6544" spans="1:16" hidden="1" x14ac:dyDescent="0.25">
      <c r="A6544">
        <v>193326552</v>
      </c>
      <c r="B6544">
        <v>803400</v>
      </c>
      <c r="C6544" t="s">
        <v>212</v>
      </c>
      <c r="D6544">
        <v>2021645</v>
      </c>
      <c r="E6544" t="s">
        <v>251</v>
      </c>
      <c r="F6544" t="s">
        <v>214</v>
      </c>
      <c r="G6544" t="s">
        <v>215</v>
      </c>
      <c r="H6544">
        <v>3</v>
      </c>
      <c r="I6544">
        <v>2016</v>
      </c>
      <c r="J6544">
        <v>2</v>
      </c>
      <c r="L6544">
        <v>23084486</v>
      </c>
      <c r="M6544" t="s">
        <v>221</v>
      </c>
      <c r="P6544" s="29" t="str">
        <f t="shared" si="270"/>
        <v>BAD</v>
      </c>
    </row>
    <row r="6545" spans="1:16" hidden="1" x14ac:dyDescent="0.25">
      <c r="A6545">
        <v>193326552</v>
      </c>
      <c r="B6545">
        <v>803400</v>
      </c>
      <c r="C6545" t="s">
        <v>212</v>
      </c>
      <c r="D6545">
        <v>2005131</v>
      </c>
      <c r="E6545" t="s">
        <v>228</v>
      </c>
      <c r="F6545" t="s">
        <v>214</v>
      </c>
      <c r="G6545" t="s">
        <v>215</v>
      </c>
      <c r="H6545">
        <v>2</v>
      </c>
      <c r="I6545">
        <v>2017</v>
      </c>
      <c r="J6545">
        <v>1</v>
      </c>
      <c r="L6545">
        <v>23093315</v>
      </c>
      <c r="M6545">
        <v>5.7</v>
      </c>
      <c r="P6545" s="29">
        <f t="shared" si="270"/>
        <v>0.78333333333333333</v>
      </c>
    </row>
    <row r="6546" spans="1:16" hidden="1" x14ac:dyDescent="0.25">
      <c r="A6546">
        <v>193326552</v>
      </c>
      <c r="B6546">
        <v>803400</v>
      </c>
      <c r="C6546" t="s">
        <v>212</v>
      </c>
      <c r="D6546">
        <v>2021781</v>
      </c>
      <c r="E6546" t="s">
        <v>235</v>
      </c>
      <c r="F6546" t="s">
        <v>214</v>
      </c>
      <c r="G6546" t="s">
        <v>215</v>
      </c>
      <c r="H6546">
        <v>2</v>
      </c>
      <c r="I6546">
        <v>2017</v>
      </c>
      <c r="J6546">
        <v>1</v>
      </c>
      <c r="L6546">
        <v>23092946</v>
      </c>
      <c r="M6546">
        <v>5.8</v>
      </c>
      <c r="P6546" s="29">
        <f t="shared" si="270"/>
        <v>0.79999999999999993</v>
      </c>
    </row>
    <row r="6547" spans="1:16" hidden="1" x14ac:dyDescent="0.25">
      <c r="A6547">
        <v>193326552</v>
      </c>
      <c r="B6547">
        <v>803400</v>
      </c>
      <c r="C6547" t="s">
        <v>212</v>
      </c>
      <c r="D6547">
        <v>2021638</v>
      </c>
      <c r="E6547" t="s">
        <v>250</v>
      </c>
      <c r="F6547" t="s">
        <v>214</v>
      </c>
      <c r="G6547" t="s">
        <v>215</v>
      </c>
      <c r="H6547">
        <v>2</v>
      </c>
      <c r="I6547">
        <v>2017</v>
      </c>
      <c r="J6547">
        <v>1</v>
      </c>
      <c r="L6547">
        <v>23092934</v>
      </c>
      <c r="M6547">
        <v>4</v>
      </c>
      <c r="P6547" s="29">
        <f t="shared" si="270"/>
        <v>0.5</v>
      </c>
    </row>
    <row r="6548" spans="1:16" hidden="1" x14ac:dyDescent="0.25">
      <c r="A6548">
        <v>193326552</v>
      </c>
      <c r="B6548">
        <v>803400</v>
      </c>
      <c r="C6548" t="s">
        <v>212</v>
      </c>
      <c r="D6548">
        <v>2021756</v>
      </c>
      <c r="E6548" t="s">
        <v>253</v>
      </c>
      <c r="F6548" t="s">
        <v>214</v>
      </c>
      <c r="G6548" t="s">
        <v>215</v>
      </c>
      <c r="H6548">
        <v>2</v>
      </c>
      <c r="I6548">
        <v>2017</v>
      </c>
      <c r="J6548">
        <v>1</v>
      </c>
      <c r="L6548">
        <v>23092931</v>
      </c>
      <c r="M6548">
        <v>5.9</v>
      </c>
      <c r="P6548" s="29">
        <f t="shared" si="270"/>
        <v>0.81666666666666676</v>
      </c>
    </row>
    <row r="6549" spans="1:16" hidden="1" x14ac:dyDescent="0.25">
      <c r="A6549">
        <v>193326552</v>
      </c>
      <c r="B6549">
        <v>803400</v>
      </c>
      <c r="C6549" t="s">
        <v>212</v>
      </c>
      <c r="D6549">
        <v>2021645</v>
      </c>
      <c r="E6549" t="s">
        <v>251</v>
      </c>
      <c r="F6549" t="s">
        <v>214</v>
      </c>
      <c r="G6549" t="s">
        <v>215</v>
      </c>
      <c r="H6549">
        <v>2</v>
      </c>
      <c r="I6549">
        <v>2017</v>
      </c>
      <c r="J6549">
        <v>2</v>
      </c>
      <c r="L6549">
        <v>23099058</v>
      </c>
      <c r="M6549">
        <v>5</v>
      </c>
      <c r="P6549" s="29">
        <f t="shared" si="270"/>
        <v>0.66666666666666663</v>
      </c>
    </row>
    <row r="6550" spans="1:16" hidden="1" x14ac:dyDescent="0.25">
      <c r="A6550">
        <v>193326552</v>
      </c>
      <c r="B6550">
        <v>803400</v>
      </c>
      <c r="C6550" t="s">
        <v>212</v>
      </c>
      <c r="D6550">
        <v>2021993</v>
      </c>
      <c r="E6550" t="s">
        <v>256</v>
      </c>
      <c r="F6550" t="s">
        <v>214</v>
      </c>
      <c r="G6550" t="s">
        <v>215</v>
      </c>
      <c r="H6550">
        <v>3</v>
      </c>
      <c r="I6550">
        <v>2017</v>
      </c>
      <c r="J6550">
        <v>2</v>
      </c>
      <c r="L6550">
        <v>23097538</v>
      </c>
      <c r="M6550">
        <v>2.7</v>
      </c>
      <c r="P6550" s="29">
        <f t="shared" si="270"/>
        <v>0.28333333333333338</v>
      </c>
    </row>
    <row r="6551" spans="1:16" hidden="1" x14ac:dyDescent="0.25">
      <c r="A6551">
        <v>193326552</v>
      </c>
      <c r="B6551">
        <v>803400</v>
      </c>
      <c r="C6551" t="s">
        <v>212</v>
      </c>
      <c r="D6551">
        <v>2021640</v>
      </c>
      <c r="E6551" t="s">
        <v>227</v>
      </c>
      <c r="F6551" t="s">
        <v>214</v>
      </c>
      <c r="G6551" t="s">
        <v>215</v>
      </c>
      <c r="H6551">
        <v>3</v>
      </c>
      <c r="I6551">
        <v>2017</v>
      </c>
      <c r="J6551">
        <v>2</v>
      </c>
      <c r="L6551">
        <v>23101196</v>
      </c>
      <c r="M6551">
        <v>3.3</v>
      </c>
      <c r="P6551" s="29">
        <f t="shared" si="270"/>
        <v>0.3833333333333333</v>
      </c>
    </row>
    <row r="6552" spans="1:16" hidden="1" x14ac:dyDescent="0.25">
      <c r="A6552">
        <v>193326552</v>
      </c>
      <c r="B6552">
        <v>803400</v>
      </c>
      <c r="C6552" t="s">
        <v>212</v>
      </c>
      <c r="D6552">
        <v>2021679</v>
      </c>
      <c r="E6552" t="s">
        <v>259</v>
      </c>
      <c r="F6552" t="s">
        <v>214</v>
      </c>
      <c r="G6552" t="s">
        <v>215</v>
      </c>
      <c r="H6552">
        <v>2</v>
      </c>
      <c r="I6552">
        <v>2017</v>
      </c>
      <c r="J6552">
        <v>2</v>
      </c>
      <c r="L6552">
        <v>23101199</v>
      </c>
      <c r="M6552">
        <v>6.1</v>
      </c>
      <c r="P6552" s="29">
        <f t="shared" si="270"/>
        <v>0.85</v>
      </c>
    </row>
    <row r="6553" spans="1:16" hidden="1" x14ac:dyDescent="0.25">
      <c r="A6553">
        <v>193326552</v>
      </c>
      <c r="B6553">
        <v>803400</v>
      </c>
      <c r="C6553" t="s">
        <v>212</v>
      </c>
      <c r="D6553">
        <v>2021874</v>
      </c>
      <c r="E6553" t="s">
        <v>226</v>
      </c>
      <c r="F6553" t="s">
        <v>214</v>
      </c>
      <c r="G6553" t="s">
        <v>215</v>
      </c>
      <c r="H6553">
        <v>2</v>
      </c>
      <c r="I6553">
        <v>2017</v>
      </c>
      <c r="J6553">
        <v>2</v>
      </c>
      <c r="L6553">
        <v>23101602</v>
      </c>
      <c r="M6553">
        <v>4.3</v>
      </c>
      <c r="P6553" s="29">
        <f t="shared" si="270"/>
        <v>0.54999999999999993</v>
      </c>
    </row>
    <row r="6554" spans="1:16" hidden="1" x14ac:dyDescent="0.25">
      <c r="A6554">
        <v>193326552</v>
      </c>
      <c r="B6554">
        <v>803400</v>
      </c>
      <c r="C6554" t="s">
        <v>212</v>
      </c>
      <c r="D6554">
        <v>2021993</v>
      </c>
      <c r="E6554" t="s">
        <v>256</v>
      </c>
      <c r="F6554" t="s">
        <v>214</v>
      </c>
      <c r="G6554" t="s">
        <v>215</v>
      </c>
      <c r="H6554">
        <v>2</v>
      </c>
      <c r="I6554">
        <v>2018</v>
      </c>
      <c r="J6554">
        <v>1</v>
      </c>
      <c r="L6554">
        <v>23107716</v>
      </c>
      <c r="M6554">
        <v>4.4000000000000004</v>
      </c>
      <c r="P6554" s="29">
        <f t="shared" si="270"/>
        <v>0.56666666666666676</v>
      </c>
    </row>
    <row r="6555" spans="1:16" hidden="1" x14ac:dyDescent="0.25">
      <c r="A6555">
        <v>193326552</v>
      </c>
      <c r="B6555">
        <v>803400</v>
      </c>
      <c r="C6555" t="s">
        <v>212</v>
      </c>
      <c r="D6555">
        <v>2021640</v>
      </c>
      <c r="E6555" t="s">
        <v>227</v>
      </c>
      <c r="F6555" t="s">
        <v>214</v>
      </c>
      <c r="G6555" t="s">
        <v>215</v>
      </c>
      <c r="H6555">
        <v>2</v>
      </c>
      <c r="I6555">
        <v>2018</v>
      </c>
      <c r="J6555">
        <v>1</v>
      </c>
      <c r="L6555">
        <v>23108120</v>
      </c>
      <c r="M6555">
        <v>5</v>
      </c>
      <c r="P6555" s="29">
        <f t="shared" si="270"/>
        <v>0.66666666666666663</v>
      </c>
    </row>
    <row r="6556" spans="1:16" hidden="1" x14ac:dyDescent="0.25">
      <c r="A6556">
        <v>193326552</v>
      </c>
      <c r="B6556">
        <v>803400</v>
      </c>
      <c r="C6556" t="s">
        <v>212</v>
      </c>
      <c r="D6556">
        <v>2021734</v>
      </c>
      <c r="E6556" t="s">
        <v>252</v>
      </c>
      <c r="F6556" t="s">
        <v>214</v>
      </c>
      <c r="G6556" t="s">
        <v>215</v>
      </c>
      <c r="H6556">
        <v>2</v>
      </c>
      <c r="I6556">
        <v>2018</v>
      </c>
      <c r="J6556">
        <v>1</v>
      </c>
      <c r="L6556">
        <v>23107096</v>
      </c>
      <c r="M6556">
        <v>5.9</v>
      </c>
      <c r="P6556" s="29">
        <f t="shared" si="270"/>
        <v>0.81666666666666676</v>
      </c>
    </row>
    <row r="6557" spans="1:16" hidden="1" x14ac:dyDescent="0.25">
      <c r="A6557">
        <v>193326552</v>
      </c>
      <c r="B6557">
        <v>803400</v>
      </c>
      <c r="C6557" t="s">
        <v>212</v>
      </c>
      <c r="D6557">
        <v>2004452</v>
      </c>
      <c r="E6557" t="s">
        <v>240</v>
      </c>
      <c r="F6557" t="s">
        <v>214</v>
      </c>
      <c r="G6557" t="s">
        <v>215</v>
      </c>
      <c r="H6557">
        <v>2</v>
      </c>
      <c r="I6557">
        <v>2018</v>
      </c>
      <c r="J6557">
        <v>1</v>
      </c>
      <c r="L6557">
        <v>23106897</v>
      </c>
      <c r="M6557">
        <v>4.9000000000000004</v>
      </c>
      <c r="P6557" s="29">
        <f t="shared" si="270"/>
        <v>0.65</v>
      </c>
    </row>
    <row r="6558" spans="1:16" hidden="1" x14ac:dyDescent="0.25">
      <c r="A6558">
        <v>193326552</v>
      </c>
      <c r="B6558">
        <v>803400</v>
      </c>
      <c r="C6558" t="s">
        <v>212</v>
      </c>
      <c r="D6558">
        <v>2004453</v>
      </c>
      <c r="E6558" t="s">
        <v>239</v>
      </c>
      <c r="F6558" t="s">
        <v>214</v>
      </c>
      <c r="G6558" t="s">
        <v>215</v>
      </c>
      <c r="H6558">
        <v>2</v>
      </c>
      <c r="I6558">
        <v>2018</v>
      </c>
      <c r="J6558">
        <v>1</v>
      </c>
      <c r="L6558">
        <v>23107081</v>
      </c>
      <c r="M6558">
        <v>4.5</v>
      </c>
      <c r="P6558" s="29">
        <f t="shared" si="270"/>
        <v>0.58333333333333337</v>
      </c>
    </row>
    <row r="6559" spans="1:16" hidden="1" x14ac:dyDescent="0.25">
      <c r="A6559">
        <v>193326552</v>
      </c>
      <c r="B6559">
        <v>803400</v>
      </c>
      <c r="C6559" t="s">
        <v>212</v>
      </c>
      <c r="D6559">
        <v>2019271</v>
      </c>
      <c r="E6559" t="s">
        <v>236</v>
      </c>
      <c r="F6559" t="s">
        <v>214</v>
      </c>
      <c r="G6559" t="s">
        <v>215</v>
      </c>
      <c r="H6559">
        <v>2</v>
      </c>
      <c r="I6559">
        <v>2018</v>
      </c>
      <c r="J6559">
        <v>1</v>
      </c>
      <c r="L6559">
        <v>23104773</v>
      </c>
      <c r="M6559">
        <v>5.7</v>
      </c>
      <c r="P6559" s="29">
        <f t="shared" si="270"/>
        <v>0.78333333333333333</v>
      </c>
    </row>
    <row r="6560" spans="1:16" hidden="1" x14ac:dyDescent="0.25">
      <c r="A6560">
        <v>193326552</v>
      </c>
      <c r="B6560">
        <v>803400</v>
      </c>
      <c r="C6560" t="s">
        <v>212</v>
      </c>
      <c r="D6560">
        <v>2019272</v>
      </c>
      <c r="E6560" t="s">
        <v>249</v>
      </c>
      <c r="F6560" t="s">
        <v>214</v>
      </c>
      <c r="G6560" t="s">
        <v>215</v>
      </c>
      <c r="H6560">
        <v>2</v>
      </c>
      <c r="I6560">
        <v>2018</v>
      </c>
      <c r="J6560">
        <v>2</v>
      </c>
      <c r="L6560">
        <v>23114573</v>
      </c>
      <c r="M6560">
        <v>6.1</v>
      </c>
      <c r="P6560" s="29">
        <f t="shared" si="270"/>
        <v>0.85</v>
      </c>
    </row>
    <row r="6561" spans="1:16" hidden="1" x14ac:dyDescent="0.25">
      <c r="A6561">
        <v>193326552</v>
      </c>
      <c r="B6561">
        <v>803400</v>
      </c>
      <c r="C6561" t="s">
        <v>212</v>
      </c>
      <c r="D6561">
        <v>2021853</v>
      </c>
      <c r="E6561" t="s">
        <v>258</v>
      </c>
      <c r="F6561" t="s">
        <v>214</v>
      </c>
      <c r="G6561" t="s">
        <v>215</v>
      </c>
      <c r="H6561">
        <v>2</v>
      </c>
      <c r="I6561">
        <v>2018</v>
      </c>
      <c r="J6561">
        <v>2</v>
      </c>
      <c r="L6561">
        <v>23114793</v>
      </c>
      <c r="M6561">
        <v>5.0999999999999996</v>
      </c>
      <c r="P6561" s="29">
        <f t="shared" si="270"/>
        <v>0.68333333333333324</v>
      </c>
    </row>
    <row r="6562" spans="1:16" hidden="1" x14ac:dyDescent="0.25">
      <c r="A6562">
        <v>193326552</v>
      </c>
      <c r="B6562">
        <v>803400</v>
      </c>
      <c r="C6562" t="s">
        <v>212</v>
      </c>
      <c r="D6562">
        <v>2021725</v>
      </c>
      <c r="E6562" t="s">
        <v>257</v>
      </c>
      <c r="F6562" t="s">
        <v>214</v>
      </c>
      <c r="G6562" t="s">
        <v>215</v>
      </c>
      <c r="H6562">
        <v>2</v>
      </c>
      <c r="I6562">
        <v>2018</v>
      </c>
      <c r="J6562">
        <v>2</v>
      </c>
      <c r="L6562">
        <v>23115856</v>
      </c>
      <c r="M6562">
        <v>5.8</v>
      </c>
      <c r="P6562" s="29">
        <f t="shared" si="270"/>
        <v>0.79999999999999993</v>
      </c>
    </row>
    <row r="6563" spans="1:16" hidden="1" x14ac:dyDescent="0.25">
      <c r="A6563">
        <v>193326552</v>
      </c>
      <c r="B6563">
        <v>803400</v>
      </c>
      <c r="C6563" t="s">
        <v>212</v>
      </c>
      <c r="D6563">
        <v>2021850</v>
      </c>
      <c r="E6563" t="s">
        <v>233</v>
      </c>
      <c r="F6563" t="s">
        <v>214</v>
      </c>
      <c r="G6563" t="s">
        <v>215</v>
      </c>
      <c r="H6563">
        <v>2</v>
      </c>
      <c r="I6563">
        <v>2018</v>
      </c>
      <c r="J6563">
        <v>2</v>
      </c>
      <c r="L6563">
        <v>23114827</v>
      </c>
      <c r="M6563">
        <v>6.3</v>
      </c>
      <c r="P6563" s="29">
        <f t="shared" si="270"/>
        <v>0.8833333333333333</v>
      </c>
    </row>
    <row r="6564" spans="1:16" hidden="1" x14ac:dyDescent="0.25">
      <c r="A6564">
        <v>193326552</v>
      </c>
      <c r="B6564">
        <v>803400</v>
      </c>
      <c r="C6564" t="s">
        <v>212</v>
      </c>
      <c r="D6564">
        <v>2021706</v>
      </c>
      <c r="E6564" t="s">
        <v>271</v>
      </c>
      <c r="F6564" t="s">
        <v>214</v>
      </c>
      <c r="G6564" t="s">
        <v>215</v>
      </c>
      <c r="H6564">
        <v>2</v>
      </c>
      <c r="I6564">
        <v>2018</v>
      </c>
      <c r="J6564">
        <v>2</v>
      </c>
      <c r="L6564">
        <v>23115874</v>
      </c>
      <c r="M6564">
        <v>5.8</v>
      </c>
      <c r="P6564" s="29">
        <f t="shared" ref="P6564:P6581" si="271">IF(AND(ISNUMBER(M6564),H6564&lt;&gt;4),(M6564-1)/6,IF(H6564=4,"DRP",IF(AND(H6564=3,M6564="NA"),"BAD",IF(AND(H6564=2),"CVL",IF(AND(H6564=1,ISBLANK(M6564)),"NULL","UNK")))))</f>
        <v>0.79999999999999993</v>
      </c>
    </row>
    <row r="6565" spans="1:16" hidden="1" x14ac:dyDescent="0.25">
      <c r="A6565">
        <v>193326552</v>
      </c>
      <c r="B6565">
        <v>803400</v>
      </c>
      <c r="C6565" t="s">
        <v>212</v>
      </c>
      <c r="D6565">
        <v>2021747</v>
      </c>
      <c r="E6565" t="s">
        <v>270</v>
      </c>
      <c r="F6565" t="s">
        <v>214</v>
      </c>
      <c r="G6565" t="s">
        <v>215</v>
      </c>
      <c r="H6565">
        <v>2</v>
      </c>
      <c r="I6565">
        <v>2018</v>
      </c>
      <c r="J6565">
        <v>2</v>
      </c>
      <c r="L6565">
        <v>23114826</v>
      </c>
      <c r="M6565">
        <v>4.9000000000000004</v>
      </c>
      <c r="P6565" s="29">
        <f t="shared" si="271"/>
        <v>0.65</v>
      </c>
    </row>
    <row r="6566" spans="1:16" hidden="1" x14ac:dyDescent="0.25">
      <c r="A6566">
        <v>193326552</v>
      </c>
      <c r="B6566">
        <v>803400</v>
      </c>
      <c r="C6566" t="s">
        <v>212</v>
      </c>
      <c r="D6566">
        <v>2019272</v>
      </c>
      <c r="E6566" t="s">
        <v>249</v>
      </c>
      <c r="F6566" t="s">
        <v>214</v>
      </c>
      <c r="G6566" t="s">
        <v>215</v>
      </c>
      <c r="H6566">
        <v>4</v>
      </c>
      <c r="I6566">
        <v>2018</v>
      </c>
      <c r="J6566">
        <v>2</v>
      </c>
      <c r="L6566">
        <v>23114562</v>
      </c>
      <c r="P6566" s="29" t="str">
        <f t="shared" si="271"/>
        <v>DRP</v>
      </c>
    </row>
    <row r="6567" spans="1:16" hidden="1" x14ac:dyDescent="0.25">
      <c r="A6567">
        <v>193326552</v>
      </c>
      <c r="B6567">
        <v>803400</v>
      </c>
      <c r="C6567" t="s">
        <v>212</v>
      </c>
      <c r="D6567">
        <v>2021624</v>
      </c>
      <c r="E6567" t="s">
        <v>243</v>
      </c>
      <c r="F6567" t="s">
        <v>214</v>
      </c>
      <c r="G6567" t="s">
        <v>215</v>
      </c>
      <c r="H6567">
        <v>4</v>
      </c>
      <c r="I6567">
        <v>2018</v>
      </c>
      <c r="J6567">
        <v>2</v>
      </c>
      <c r="L6567">
        <v>23114829</v>
      </c>
      <c r="P6567" s="29" t="str">
        <f t="shared" si="271"/>
        <v>DRP</v>
      </c>
    </row>
    <row r="6568" spans="1:16" hidden="1" x14ac:dyDescent="0.25">
      <c r="A6568">
        <v>193326552</v>
      </c>
      <c r="B6568">
        <v>803400</v>
      </c>
      <c r="C6568" t="s">
        <v>212</v>
      </c>
      <c r="D6568">
        <v>2021706</v>
      </c>
      <c r="E6568" t="s">
        <v>271</v>
      </c>
      <c r="F6568" t="s">
        <v>214</v>
      </c>
      <c r="G6568" t="s">
        <v>215</v>
      </c>
      <c r="H6568">
        <v>4</v>
      </c>
      <c r="I6568">
        <v>2018</v>
      </c>
      <c r="J6568">
        <v>2</v>
      </c>
      <c r="L6568">
        <v>23116175</v>
      </c>
      <c r="P6568" s="29" t="str">
        <f t="shared" si="271"/>
        <v>DRP</v>
      </c>
    </row>
    <row r="6569" spans="1:16" hidden="1" x14ac:dyDescent="0.25">
      <c r="A6569">
        <v>193326552</v>
      </c>
      <c r="B6569">
        <v>803400</v>
      </c>
      <c r="C6569" t="s">
        <v>212</v>
      </c>
      <c r="D6569">
        <v>2004459</v>
      </c>
      <c r="E6569" t="s">
        <v>238</v>
      </c>
      <c r="F6569" t="s">
        <v>214</v>
      </c>
      <c r="G6569" t="s">
        <v>215</v>
      </c>
      <c r="H6569">
        <v>2</v>
      </c>
      <c r="I6569">
        <v>2018</v>
      </c>
      <c r="J6569">
        <v>2</v>
      </c>
      <c r="L6569">
        <v>23114825</v>
      </c>
      <c r="M6569">
        <v>4.5999999999999996</v>
      </c>
      <c r="P6569" s="29">
        <f t="shared" si="271"/>
        <v>0.6</v>
      </c>
    </row>
    <row r="6570" spans="1:16" hidden="1" x14ac:dyDescent="0.25">
      <c r="A6570">
        <v>193326552</v>
      </c>
      <c r="B6570">
        <v>803400</v>
      </c>
      <c r="C6570" t="s">
        <v>212</v>
      </c>
      <c r="D6570">
        <v>2019273</v>
      </c>
      <c r="E6570" t="s">
        <v>248</v>
      </c>
      <c r="F6570" t="s">
        <v>214</v>
      </c>
      <c r="G6570" t="s">
        <v>215</v>
      </c>
      <c r="H6570">
        <v>2</v>
      </c>
      <c r="I6570">
        <v>2019</v>
      </c>
      <c r="J6570">
        <v>1</v>
      </c>
      <c r="L6570">
        <v>23120715</v>
      </c>
      <c r="M6570">
        <v>5.2</v>
      </c>
      <c r="P6570" s="29">
        <f t="shared" si="271"/>
        <v>0.70000000000000007</v>
      </c>
    </row>
    <row r="6571" spans="1:16" hidden="1" x14ac:dyDescent="0.25">
      <c r="A6571">
        <v>193326552</v>
      </c>
      <c r="B6571">
        <v>803400</v>
      </c>
      <c r="C6571" t="s">
        <v>212</v>
      </c>
      <c r="D6571">
        <v>2021615</v>
      </c>
      <c r="E6571" t="s">
        <v>255</v>
      </c>
      <c r="F6571" t="s">
        <v>214</v>
      </c>
      <c r="G6571" t="s">
        <v>215</v>
      </c>
      <c r="H6571">
        <v>2</v>
      </c>
      <c r="I6571">
        <v>2019</v>
      </c>
      <c r="J6571">
        <v>1</v>
      </c>
      <c r="L6571">
        <v>23120231</v>
      </c>
      <c r="M6571">
        <v>4.8</v>
      </c>
      <c r="P6571" s="29">
        <f t="shared" si="271"/>
        <v>0.6333333333333333</v>
      </c>
    </row>
    <row r="6572" spans="1:16" hidden="1" x14ac:dyDescent="0.25">
      <c r="A6572">
        <v>193326552</v>
      </c>
      <c r="B6572">
        <v>803400</v>
      </c>
      <c r="C6572" t="s">
        <v>212</v>
      </c>
      <c r="D6572">
        <v>2021831</v>
      </c>
      <c r="E6572" t="s">
        <v>261</v>
      </c>
      <c r="F6572" t="s">
        <v>214</v>
      </c>
      <c r="G6572" t="s">
        <v>215</v>
      </c>
      <c r="H6572">
        <v>2</v>
      </c>
      <c r="I6572">
        <v>2019</v>
      </c>
      <c r="J6572">
        <v>1</v>
      </c>
      <c r="L6572">
        <v>23120813</v>
      </c>
      <c r="M6572">
        <v>6.5</v>
      </c>
      <c r="P6572" s="29">
        <f t="shared" si="271"/>
        <v>0.91666666666666663</v>
      </c>
    </row>
    <row r="6573" spans="1:16" hidden="1" x14ac:dyDescent="0.25">
      <c r="A6573">
        <v>193326552</v>
      </c>
      <c r="B6573">
        <v>803400</v>
      </c>
      <c r="C6573" t="s">
        <v>212</v>
      </c>
      <c r="D6573">
        <v>2021858</v>
      </c>
      <c r="E6573" t="s">
        <v>230</v>
      </c>
      <c r="F6573" t="s">
        <v>214</v>
      </c>
      <c r="G6573" t="s">
        <v>215</v>
      </c>
      <c r="H6573">
        <v>2</v>
      </c>
      <c r="I6573">
        <v>2019</v>
      </c>
      <c r="J6573">
        <v>1</v>
      </c>
      <c r="L6573">
        <v>23120796</v>
      </c>
      <c r="M6573">
        <v>6.2</v>
      </c>
      <c r="P6573" s="29">
        <f t="shared" si="271"/>
        <v>0.8666666666666667</v>
      </c>
    </row>
    <row r="6574" spans="1:16" hidden="1" x14ac:dyDescent="0.25">
      <c r="A6574">
        <v>193326552</v>
      </c>
      <c r="B6574">
        <v>803400</v>
      </c>
      <c r="C6574" t="s">
        <v>212</v>
      </c>
      <c r="D6574">
        <v>2021720</v>
      </c>
      <c r="E6574" t="s">
        <v>263</v>
      </c>
      <c r="F6574" t="s">
        <v>214</v>
      </c>
      <c r="G6574" t="s">
        <v>215</v>
      </c>
      <c r="H6574">
        <v>2</v>
      </c>
      <c r="I6574">
        <v>2019</v>
      </c>
      <c r="J6574">
        <v>1</v>
      </c>
      <c r="L6574">
        <v>23120794</v>
      </c>
      <c r="M6574">
        <v>5</v>
      </c>
      <c r="P6574" s="29">
        <f t="shared" si="271"/>
        <v>0.66666666666666663</v>
      </c>
    </row>
    <row r="6575" spans="1:16" hidden="1" x14ac:dyDescent="0.25">
      <c r="A6575">
        <v>193326552</v>
      </c>
      <c r="B6575">
        <v>803400</v>
      </c>
      <c r="C6575" t="s">
        <v>212</v>
      </c>
      <c r="D6575">
        <v>2021695</v>
      </c>
      <c r="E6575" t="s">
        <v>264</v>
      </c>
      <c r="F6575" t="s">
        <v>214</v>
      </c>
      <c r="G6575" t="s">
        <v>215</v>
      </c>
      <c r="H6575">
        <v>2</v>
      </c>
      <c r="I6575">
        <v>2019</v>
      </c>
      <c r="J6575">
        <v>1</v>
      </c>
      <c r="L6575">
        <v>23120811</v>
      </c>
      <c r="M6575">
        <v>5.0999999999999996</v>
      </c>
      <c r="P6575" s="29">
        <f t="shared" si="271"/>
        <v>0.68333333333333324</v>
      </c>
    </row>
    <row r="6576" spans="1:16" hidden="1" x14ac:dyDescent="0.25">
      <c r="A6576">
        <v>193326552</v>
      </c>
      <c r="B6576">
        <v>803400</v>
      </c>
      <c r="C6576" t="s">
        <v>212</v>
      </c>
      <c r="D6576">
        <v>2021624</v>
      </c>
      <c r="E6576" t="s">
        <v>243</v>
      </c>
      <c r="F6576" t="s">
        <v>214</v>
      </c>
      <c r="G6576" t="s">
        <v>215</v>
      </c>
      <c r="H6576">
        <v>1</v>
      </c>
      <c r="I6576">
        <v>2019</v>
      </c>
      <c r="J6576">
        <v>2</v>
      </c>
      <c r="L6576">
        <v>23128840</v>
      </c>
      <c r="P6576" s="29" t="str">
        <f t="shared" si="271"/>
        <v>NULL</v>
      </c>
    </row>
    <row r="6577" spans="1:16" hidden="1" x14ac:dyDescent="0.25">
      <c r="A6577">
        <v>193326552</v>
      </c>
      <c r="B6577">
        <v>803400</v>
      </c>
      <c r="C6577" t="s">
        <v>212</v>
      </c>
      <c r="D6577">
        <v>2021686</v>
      </c>
      <c r="E6577" t="s">
        <v>272</v>
      </c>
      <c r="F6577" t="s">
        <v>214</v>
      </c>
      <c r="G6577" t="s">
        <v>215</v>
      </c>
      <c r="H6577">
        <v>1</v>
      </c>
      <c r="I6577">
        <v>2019</v>
      </c>
      <c r="J6577">
        <v>2</v>
      </c>
      <c r="L6577">
        <v>23128844</v>
      </c>
      <c r="P6577" s="29" t="str">
        <f t="shared" si="271"/>
        <v>NULL</v>
      </c>
    </row>
    <row r="6578" spans="1:16" hidden="1" x14ac:dyDescent="0.25">
      <c r="A6578">
        <v>193326552</v>
      </c>
      <c r="B6578">
        <v>803400</v>
      </c>
      <c r="C6578" t="s">
        <v>212</v>
      </c>
      <c r="D6578">
        <v>2021742</v>
      </c>
      <c r="E6578" t="s">
        <v>262</v>
      </c>
      <c r="F6578" t="s">
        <v>214</v>
      </c>
      <c r="G6578" t="s">
        <v>215</v>
      </c>
      <c r="H6578">
        <v>1</v>
      </c>
      <c r="I6578">
        <v>2019</v>
      </c>
      <c r="J6578">
        <v>2</v>
      </c>
      <c r="L6578">
        <v>23120240</v>
      </c>
      <c r="P6578" s="29" t="str">
        <f t="shared" si="271"/>
        <v>NULL</v>
      </c>
    </row>
    <row r="6579" spans="1:16" hidden="1" x14ac:dyDescent="0.25">
      <c r="A6579">
        <v>193326552</v>
      </c>
      <c r="B6579">
        <v>803400</v>
      </c>
      <c r="C6579" t="s">
        <v>212</v>
      </c>
      <c r="D6579">
        <v>2021758</v>
      </c>
      <c r="E6579" t="s">
        <v>254</v>
      </c>
      <c r="F6579" t="s">
        <v>214</v>
      </c>
      <c r="G6579" t="s">
        <v>215</v>
      </c>
      <c r="H6579">
        <v>1</v>
      </c>
      <c r="I6579">
        <v>2019</v>
      </c>
      <c r="J6579">
        <v>2</v>
      </c>
      <c r="L6579">
        <v>23128841</v>
      </c>
      <c r="P6579" s="29" t="str">
        <f t="shared" si="271"/>
        <v>NULL</v>
      </c>
    </row>
    <row r="6580" spans="1:16" hidden="1" x14ac:dyDescent="0.25">
      <c r="A6580">
        <v>193326552</v>
      </c>
      <c r="B6580">
        <v>803400</v>
      </c>
      <c r="C6580" t="s">
        <v>212</v>
      </c>
      <c r="D6580">
        <v>2021837</v>
      </c>
      <c r="E6580" t="s">
        <v>268</v>
      </c>
      <c r="F6580" t="s">
        <v>214</v>
      </c>
      <c r="G6580" t="s">
        <v>215</v>
      </c>
      <c r="H6580">
        <v>1</v>
      </c>
      <c r="I6580">
        <v>2019</v>
      </c>
      <c r="J6580">
        <v>2</v>
      </c>
      <c r="L6580">
        <v>23128849</v>
      </c>
      <c r="P6580" s="29" t="str">
        <f t="shared" si="271"/>
        <v>NULL</v>
      </c>
    </row>
    <row r="6581" spans="1:16" hidden="1" x14ac:dyDescent="0.25">
      <c r="A6581">
        <v>193326552</v>
      </c>
      <c r="B6581">
        <v>803400</v>
      </c>
      <c r="C6581" t="s">
        <v>212</v>
      </c>
      <c r="D6581">
        <v>2021860</v>
      </c>
      <c r="E6581" t="s">
        <v>267</v>
      </c>
      <c r="F6581" t="s">
        <v>214</v>
      </c>
      <c r="G6581" t="s">
        <v>215</v>
      </c>
      <c r="H6581">
        <v>1</v>
      </c>
      <c r="I6581">
        <v>2019</v>
      </c>
      <c r="J6581">
        <v>2</v>
      </c>
      <c r="L6581">
        <v>23128846</v>
      </c>
      <c r="P6581" s="29" t="str">
        <f t="shared" si="271"/>
        <v>NULL</v>
      </c>
    </row>
    <row r="6582" spans="1:16" hidden="1" x14ac:dyDescent="0.25">
      <c r="A6582">
        <v>193534880</v>
      </c>
      <c r="B6582">
        <v>803403</v>
      </c>
      <c r="C6582" t="s">
        <v>224</v>
      </c>
      <c r="D6582">
        <v>2021900</v>
      </c>
      <c r="E6582" t="s">
        <v>216</v>
      </c>
      <c r="F6582" t="s">
        <v>214</v>
      </c>
      <c r="G6582" t="s">
        <v>215</v>
      </c>
      <c r="H6582">
        <v>2</v>
      </c>
      <c r="I6582">
        <v>2015</v>
      </c>
      <c r="J6582">
        <v>1</v>
      </c>
      <c r="L6582">
        <v>23065093</v>
      </c>
      <c r="M6582">
        <v>5.7</v>
      </c>
      <c r="P6582" s="29">
        <f t="shared" ref="P6582:P6594" si="272">IF(AND(ISNUMBER(M6582),H6582&lt;&gt;4,N6582&lt;&gt;"X"),(M6582-1)/6,IF(H6582=4,"DRP",IF(AND(H6582=3,M6582="NA"),"BAD",IF(AND(H6582=2),"CVL",IF(AND(H6582=1,ISBLANK(M6582)),"NULL","UNK")))))</f>
        <v>0.78333333333333333</v>
      </c>
    </row>
    <row r="6583" spans="1:16" hidden="1" x14ac:dyDescent="0.25">
      <c r="A6583">
        <v>193534880</v>
      </c>
      <c r="B6583">
        <v>803403</v>
      </c>
      <c r="C6583" t="s">
        <v>224</v>
      </c>
      <c r="D6583">
        <v>2021879</v>
      </c>
      <c r="E6583" t="s">
        <v>219</v>
      </c>
      <c r="F6583" t="s">
        <v>214</v>
      </c>
      <c r="G6583" t="s">
        <v>215</v>
      </c>
      <c r="H6583">
        <v>2</v>
      </c>
      <c r="I6583">
        <v>2015</v>
      </c>
      <c r="J6583">
        <v>1</v>
      </c>
      <c r="L6583">
        <v>23065089</v>
      </c>
      <c r="M6583">
        <v>4.5</v>
      </c>
      <c r="P6583" s="29">
        <f t="shared" si="272"/>
        <v>0.58333333333333337</v>
      </c>
    </row>
    <row r="6584" spans="1:16" hidden="1" x14ac:dyDescent="0.25">
      <c r="A6584">
        <v>193534880</v>
      </c>
      <c r="B6584">
        <v>803403</v>
      </c>
      <c r="C6584" t="s">
        <v>224</v>
      </c>
      <c r="D6584">
        <v>2005125</v>
      </c>
      <c r="E6584" t="s">
        <v>223</v>
      </c>
      <c r="F6584" t="s">
        <v>214</v>
      </c>
      <c r="G6584" t="s">
        <v>215</v>
      </c>
      <c r="H6584">
        <v>2</v>
      </c>
      <c r="I6584">
        <v>2015</v>
      </c>
      <c r="J6584">
        <v>1</v>
      </c>
      <c r="L6584">
        <v>23065084</v>
      </c>
      <c r="M6584">
        <v>4.2</v>
      </c>
      <c r="P6584" s="29">
        <f t="shared" si="272"/>
        <v>0.53333333333333333</v>
      </c>
    </row>
    <row r="6585" spans="1:16" hidden="1" x14ac:dyDescent="0.25">
      <c r="A6585">
        <v>193534880</v>
      </c>
      <c r="B6585">
        <v>803403</v>
      </c>
      <c r="C6585" t="s">
        <v>224</v>
      </c>
      <c r="D6585">
        <v>2005111</v>
      </c>
      <c r="E6585" t="s">
        <v>218</v>
      </c>
      <c r="F6585" t="s">
        <v>214</v>
      </c>
      <c r="G6585" t="s">
        <v>215</v>
      </c>
      <c r="H6585">
        <v>2</v>
      </c>
      <c r="I6585">
        <v>2015</v>
      </c>
      <c r="J6585">
        <v>1</v>
      </c>
      <c r="L6585">
        <v>23065095</v>
      </c>
      <c r="M6585">
        <v>4.7</v>
      </c>
      <c r="P6585" s="29">
        <f t="shared" si="272"/>
        <v>0.6166666666666667</v>
      </c>
    </row>
    <row r="6586" spans="1:16" hidden="1" x14ac:dyDescent="0.25">
      <c r="A6586">
        <v>193534880</v>
      </c>
      <c r="B6586">
        <v>803403</v>
      </c>
      <c r="C6586" t="s">
        <v>224</v>
      </c>
      <c r="D6586">
        <v>2005108</v>
      </c>
      <c r="E6586" t="s">
        <v>217</v>
      </c>
      <c r="F6586" t="s">
        <v>214</v>
      </c>
      <c r="G6586" t="s">
        <v>215</v>
      </c>
      <c r="H6586">
        <v>2</v>
      </c>
      <c r="I6586">
        <v>2015</v>
      </c>
      <c r="J6586">
        <v>1</v>
      </c>
      <c r="L6586">
        <v>23065086</v>
      </c>
      <c r="M6586">
        <v>4.4000000000000004</v>
      </c>
      <c r="P6586" s="29">
        <f t="shared" si="272"/>
        <v>0.56666666666666676</v>
      </c>
    </row>
    <row r="6587" spans="1:16" hidden="1" x14ac:dyDescent="0.25">
      <c r="A6587">
        <v>193534880</v>
      </c>
      <c r="B6587">
        <v>803403</v>
      </c>
      <c r="C6587" t="s">
        <v>224</v>
      </c>
      <c r="D6587">
        <v>2004172</v>
      </c>
      <c r="E6587" t="s">
        <v>213</v>
      </c>
      <c r="F6587" t="s">
        <v>214</v>
      </c>
      <c r="G6587" t="s">
        <v>215</v>
      </c>
      <c r="H6587">
        <v>2</v>
      </c>
      <c r="I6587">
        <v>2015</v>
      </c>
      <c r="J6587">
        <v>1</v>
      </c>
      <c r="L6587">
        <v>23067045</v>
      </c>
      <c r="M6587">
        <v>6.5</v>
      </c>
      <c r="P6587" s="29">
        <f t="shared" si="272"/>
        <v>0.91666666666666663</v>
      </c>
    </row>
    <row r="6588" spans="1:16" hidden="1" x14ac:dyDescent="0.25">
      <c r="A6588">
        <v>193534880</v>
      </c>
      <c r="B6588">
        <v>803403</v>
      </c>
      <c r="C6588" t="s">
        <v>224</v>
      </c>
      <c r="D6588">
        <v>2021901</v>
      </c>
      <c r="E6588" t="s">
        <v>253</v>
      </c>
      <c r="F6588" t="s">
        <v>214</v>
      </c>
      <c r="G6588" t="s">
        <v>215</v>
      </c>
      <c r="H6588">
        <v>2</v>
      </c>
      <c r="I6588">
        <v>2015</v>
      </c>
      <c r="J6588">
        <v>2</v>
      </c>
      <c r="L6588">
        <v>23072065</v>
      </c>
      <c r="M6588">
        <v>6.1</v>
      </c>
      <c r="P6588" s="29">
        <f t="shared" si="272"/>
        <v>0.85</v>
      </c>
    </row>
    <row r="6589" spans="1:16" hidden="1" x14ac:dyDescent="0.25">
      <c r="A6589">
        <v>193534880</v>
      </c>
      <c r="B6589">
        <v>803403</v>
      </c>
      <c r="C6589" t="s">
        <v>224</v>
      </c>
      <c r="D6589">
        <v>2021876</v>
      </c>
      <c r="E6589" t="s">
        <v>241</v>
      </c>
      <c r="F6589" t="s">
        <v>214</v>
      </c>
      <c r="G6589" t="s">
        <v>215</v>
      </c>
      <c r="H6589">
        <v>2</v>
      </c>
      <c r="I6589">
        <v>2015</v>
      </c>
      <c r="J6589">
        <v>2</v>
      </c>
      <c r="L6589">
        <v>23072064</v>
      </c>
      <c r="M6589">
        <v>5.9</v>
      </c>
      <c r="P6589" s="29">
        <f t="shared" si="272"/>
        <v>0.81666666666666676</v>
      </c>
    </row>
    <row r="6590" spans="1:16" hidden="1" x14ac:dyDescent="0.25">
      <c r="A6590">
        <v>193534880</v>
      </c>
      <c r="B6590">
        <v>803403</v>
      </c>
      <c r="C6590" t="s">
        <v>224</v>
      </c>
      <c r="D6590">
        <v>2021994</v>
      </c>
      <c r="E6590" t="s">
        <v>298</v>
      </c>
      <c r="F6590" t="s">
        <v>214</v>
      </c>
      <c r="G6590" t="s">
        <v>215</v>
      </c>
      <c r="H6590">
        <v>2</v>
      </c>
      <c r="I6590">
        <v>2015</v>
      </c>
      <c r="J6590">
        <v>2</v>
      </c>
      <c r="L6590">
        <v>23072067</v>
      </c>
      <c r="M6590">
        <v>5.7</v>
      </c>
      <c r="P6590" s="29">
        <f t="shared" si="272"/>
        <v>0.78333333333333333</v>
      </c>
    </row>
    <row r="6591" spans="1:16" hidden="1" x14ac:dyDescent="0.25">
      <c r="A6591">
        <v>193534880</v>
      </c>
      <c r="B6591">
        <v>803403</v>
      </c>
      <c r="C6591" t="s">
        <v>224</v>
      </c>
      <c r="D6591">
        <v>2021880</v>
      </c>
      <c r="E6591" t="s">
        <v>242</v>
      </c>
      <c r="F6591" t="s">
        <v>214</v>
      </c>
      <c r="G6591" t="s">
        <v>215</v>
      </c>
      <c r="H6591">
        <v>2</v>
      </c>
      <c r="I6591">
        <v>2015</v>
      </c>
      <c r="J6591">
        <v>2</v>
      </c>
      <c r="L6591">
        <v>23072063</v>
      </c>
      <c r="M6591">
        <v>4.3</v>
      </c>
      <c r="P6591" s="29">
        <f t="shared" si="272"/>
        <v>0.54999999999999993</v>
      </c>
    </row>
    <row r="6592" spans="1:16" hidden="1" x14ac:dyDescent="0.25">
      <c r="A6592">
        <v>193534880</v>
      </c>
      <c r="B6592">
        <v>803403</v>
      </c>
      <c r="C6592" t="s">
        <v>224</v>
      </c>
      <c r="D6592">
        <v>2019325</v>
      </c>
      <c r="E6592" t="s">
        <v>249</v>
      </c>
      <c r="F6592" t="s">
        <v>214</v>
      </c>
      <c r="G6592" t="s">
        <v>215</v>
      </c>
      <c r="H6592">
        <v>2</v>
      </c>
      <c r="I6592">
        <v>2015</v>
      </c>
      <c r="J6592">
        <v>2</v>
      </c>
      <c r="L6592">
        <v>23072011</v>
      </c>
      <c r="M6592">
        <v>5.8</v>
      </c>
      <c r="P6592" s="29">
        <f t="shared" si="272"/>
        <v>0.79999999999999993</v>
      </c>
    </row>
    <row r="6593" spans="1:16" hidden="1" x14ac:dyDescent="0.25">
      <c r="A6593">
        <v>193534880</v>
      </c>
      <c r="B6593">
        <v>803403</v>
      </c>
      <c r="C6593" t="s">
        <v>224</v>
      </c>
      <c r="D6593">
        <v>2005124</v>
      </c>
      <c r="E6593" t="s">
        <v>220</v>
      </c>
      <c r="F6593" t="s">
        <v>214</v>
      </c>
      <c r="G6593" t="s">
        <v>215</v>
      </c>
      <c r="H6593">
        <v>2</v>
      </c>
      <c r="I6593">
        <v>2015</v>
      </c>
      <c r="J6593">
        <v>2</v>
      </c>
      <c r="L6593">
        <v>23072066</v>
      </c>
      <c r="M6593">
        <v>5.0999999999999996</v>
      </c>
      <c r="P6593" s="29">
        <f t="shared" si="272"/>
        <v>0.68333333333333324</v>
      </c>
    </row>
    <row r="6594" spans="1:16" hidden="1" x14ac:dyDescent="0.25">
      <c r="A6594">
        <v>193534880</v>
      </c>
      <c r="B6594">
        <v>803403</v>
      </c>
      <c r="C6594" t="s">
        <v>224</v>
      </c>
      <c r="D6594">
        <v>2004183</v>
      </c>
      <c r="E6594" t="s">
        <v>244</v>
      </c>
      <c r="F6594" t="s">
        <v>214</v>
      </c>
      <c r="G6594" t="s">
        <v>215</v>
      </c>
      <c r="H6594">
        <v>2</v>
      </c>
      <c r="I6594">
        <v>2015</v>
      </c>
      <c r="J6594">
        <v>2</v>
      </c>
      <c r="L6594">
        <v>23072794</v>
      </c>
      <c r="M6594">
        <v>6.1</v>
      </c>
      <c r="P6594" s="29">
        <f t="shared" si="272"/>
        <v>0.85</v>
      </c>
    </row>
    <row r="6595" spans="1:16" hidden="1" x14ac:dyDescent="0.25">
      <c r="A6595">
        <v>193534880</v>
      </c>
      <c r="B6595">
        <v>803403</v>
      </c>
      <c r="C6595" t="s">
        <v>224</v>
      </c>
      <c r="D6595">
        <v>2021885</v>
      </c>
      <c r="E6595" t="s">
        <v>295</v>
      </c>
      <c r="F6595" t="s">
        <v>214</v>
      </c>
      <c r="G6595" t="s">
        <v>215</v>
      </c>
      <c r="H6595">
        <v>2</v>
      </c>
      <c r="I6595">
        <v>2016</v>
      </c>
      <c r="J6595">
        <v>1</v>
      </c>
      <c r="L6595">
        <v>23078565</v>
      </c>
      <c r="M6595">
        <v>6.1</v>
      </c>
      <c r="P6595" s="29">
        <f t="shared" ref="P6595:P6626" si="273">IF(AND(ISNUMBER(M6595),H6595&lt;&gt;4),(M6595-1)/6,IF(H6595=4,"DRP",IF(AND(H6595=3,M6595="NA"),"BAD",IF(AND(H6595=2),"CVL",IF(AND(H6595=1,ISBLANK(M6595)),"NULL","UNK")))))</f>
        <v>0.85</v>
      </c>
    </row>
    <row r="6596" spans="1:16" hidden="1" x14ac:dyDescent="0.25">
      <c r="A6596">
        <v>193534880</v>
      </c>
      <c r="B6596">
        <v>803403</v>
      </c>
      <c r="C6596" t="s">
        <v>224</v>
      </c>
      <c r="D6596">
        <v>2021878</v>
      </c>
      <c r="E6596" t="s">
        <v>294</v>
      </c>
      <c r="F6596" t="s">
        <v>214</v>
      </c>
      <c r="G6596" t="s">
        <v>215</v>
      </c>
      <c r="H6596">
        <v>2</v>
      </c>
      <c r="I6596">
        <v>2016</v>
      </c>
      <c r="J6596">
        <v>1</v>
      </c>
      <c r="L6596">
        <v>23078567</v>
      </c>
      <c r="M6596">
        <v>4.3</v>
      </c>
      <c r="P6596" s="29">
        <f t="shared" si="273"/>
        <v>0.54999999999999993</v>
      </c>
    </row>
    <row r="6597" spans="1:16" hidden="1" x14ac:dyDescent="0.25">
      <c r="A6597">
        <v>193534880</v>
      </c>
      <c r="B6597">
        <v>803403</v>
      </c>
      <c r="C6597" t="s">
        <v>224</v>
      </c>
      <c r="D6597">
        <v>2021916</v>
      </c>
      <c r="E6597" t="s">
        <v>226</v>
      </c>
      <c r="F6597" t="s">
        <v>214</v>
      </c>
      <c r="G6597" t="s">
        <v>215</v>
      </c>
      <c r="H6597">
        <v>2</v>
      </c>
      <c r="I6597">
        <v>2016</v>
      </c>
      <c r="J6597">
        <v>1</v>
      </c>
      <c r="L6597">
        <v>23078559</v>
      </c>
      <c r="M6597">
        <v>5.9</v>
      </c>
      <c r="P6597" s="29">
        <f t="shared" si="273"/>
        <v>0.81666666666666676</v>
      </c>
    </row>
    <row r="6598" spans="1:16" hidden="1" x14ac:dyDescent="0.25">
      <c r="A6598">
        <v>193534880</v>
      </c>
      <c r="B6598">
        <v>803403</v>
      </c>
      <c r="C6598" t="s">
        <v>224</v>
      </c>
      <c r="D6598">
        <v>2005133</v>
      </c>
      <c r="E6598" t="s">
        <v>228</v>
      </c>
      <c r="F6598" t="s">
        <v>214</v>
      </c>
      <c r="G6598" t="s">
        <v>215</v>
      </c>
      <c r="H6598">
        <v>2</v>
      </c>
      <c r="I6598">
        <v>2016</v>
      </c>
      <c r="J6598">
        <v>1</v>
      </c>
      <c r="L6598">
        <v>23078573</v>
      </c>
      <c r="M6598">
        <v>5.7</v>
      </c>
      <c r="P6598" s="29">
        <f t="shared" si="273"/>
        <v>0.78333333333333333</v>
      </c>
    </row>
    <row r="6599" spans="1:16" hidden="1" x14ac:dyDescent="0.25">
      <c r="A6599">
        <v>193534880</v>
      </c>
      <c r="B6599">
        <v>803403</v>
      </c>
      <c r="C6599" t="s">
        <v>224</v>
      </c>
      <c r="D6599">
        <v>2005127</v>
      </c>
      <c r="E6599" t="s">
        <v>293</v>
      </c>
      <c r="F6599" t="s">
        <v>214</v>
      </c>
      <c r="G6599" t="s">
        <v>215</v>
      </c>
      <c r="H6599">
        <v>2</v>
      </c>
      <c r="I6599">
        <v>2016</v>
      </c>
      <c r="J6599">
        <v>1</v>
      </c>
      <c r="L6599">
        <v>23078552</v>
      </c>
      <c r="M6599">
        <v>6.3</v>
      </c>
      <c r="P6599" s="29">
        <f t="shared" si="273"/>
        <v>0.8833333333333333</v>
      </c>
    </row>
    <row r="6600" spans="1:16" hidden="1" x14ac:dyDescent="0.25">
      <c r="A6600">
        <v>193534880</v>
      </c>
      <c r="B6600">
        <v>803403</v>
      </c>
      <c r="C6600" t="s">
        <v>224</v>
      </c>
      <c r="D6600">
        <v>2004186</v>
      </c>
      <c r="E6600" t="s">
        <v>229</v>
      </c>
      <c r="F6600" t="s">
        <v>214</v>
      </c>
      <c r="G6600" t="s">
        <v>215</v>
      </c>
      <c r="H6600">
        <v>2</v>
      </c>
      <c r="I6600">
        <v>2016</v>
      </c>
      <c r="J6600">
        <v>1</v>
      </c>
      <c r="L6600">
        <v>23078311</v>
      </c>
      <c r="M6600">
        <v>6.4</v>
      </c>
      <c r="P6600" s="29">
        <f t="shared" si="273"/>
        <v>0.9</v>
      </c>
    </row>
    <row r="6601" spans="1:16" hidden="1" x14ac:dyDescent="0.25">
      <c r="A6601">
        <v>193534880</v>
      </c>
      <c r="B6601">
        <v>803403</v>
      </c>
      <c r="C6601" t="s">
        <v>224</v>
      </c>
      <c r="D6601">
        <v>2021907</v>
      </c>
      <c r="E6601" t="s">
        <v>257</v>
      </c>
      <c r="F6601" t="s">
        <v>214</v>
      </c>
      <c r="G6601" t="s">
        <v>215</v>
      </c>
      <c r="H6601">
        <v>2</v>
      </c>
      <c r="I6601">
        <v>2016</v>
      </c>
      <c r="J6601">
        <v>2</v>
      </c>
      <c r="L6601">
        <v>23086032</v>
      </c>
      <c r="M6601">
        <v>6.3</v>
      </c>
      <c r="P6601" s="29">
        <f t="shared" si="273"/>
        <v>0.8833333333333333</v>
      </c>
    </row>
    <row r="6602" spans="1:16" hidden="1" x14ac:dyDescent="0.25">
      <c r="A6602">
        <v>193534880</v>
      </c>
      <c r="B6602">
        <v>803403</v>
      </c>
      <c r="C6602" t="s">
        <v>224</v>
      </c>
      <c r="D6602">
        <v>2004173</v>
      </c>
      <c r="E6602" t="s">
        <v>245</v>
      </c>
      <c r="F6602" t="s">
        <v>214</v>
      </c>
      <c r="G6602" t="s">
        <v>215</v>
      </c>
      <c r="H6602">
        <v>2</v>
      </c>
      <c r="I6602">
        <v>2016</v>
      </c>
      <c r="J6602">
        <v>2</v>
      </c>
      <c r="L6602">
        <v>23085255</v>
      </c>
      <c r="M6602">
        <v>6.4</v>
      </c>
      <c r="P6602" s="29">
        <f t="shared" si="273"/>
        <v>0.9</v>
      </c>
    </row>
    <row r="6603" spans="1:16" hidden="1" x14ac:dyDescent="0.25">
      <c r="A6603">
        <v>193534880</v>
      </c>
      <c r="B6603">
        <v>803403</v>
      </c>
      <c r="C6603" t="s">
        <v>224</v>
      </c>
      <c r="D6603">
        <v>2021886</v>
      </c>
      <c r="E6603" t="s">
        <v>227</v>
      </c>
      <c r="F6603" t="s">
        <v>214</v>
      </c>
      <c r="G6603" t="s">
        <v>215</v>
      </c>
      <c r="H6603">
        <v>2</v>
      </c>
      <c r="I6603">
        <v>2016</v>
      </c>
      <c r="J6603">
        <v>2</v>
      </c>
      <c r="L6603">
        <v>23072075</v>
      </c>
      <c r="M6603">
        <v>4.3</v>
      </c>
      <c r="P6603" s="29">
        <f t="shared" si="273"/>
        <v>0.54999999999999993</v>
      </c>
    </row>
    <row r="6604" spans="1:16" hidden="1" x14ac:dyDescent="0.25">
      <c r="A6604">
        <v>193534880</v>
      </c>
      <c r="B6604">
        <v>803403</v>
      </c>
      <c r="C6604" t="s">
        <v>224</v>
      </c>
      <c r="D6604">
        <v>2021899</v>
      </c>
      <c r="E6604" t="s">
        <v>296</v>
      </c>
      <c r="F6604" t="s">
        <v>214</v>
      </c>
      <c r="G6604" t="s">
        <v>215</v>
      </c>
      <c r="H6604">
        <v>2</v>
      </c>
      <c r="I6604">
        <v>2016</v>
      </c>
      <c r="J6604">
        <v>2</v>
      </c>
      <c r="L6604">
        <v>23086008</v>
      </c>
      <c r="M6604">
        <v>5.2</v>
      </c>
      <c r="P6604" s="29">
        <f t="shared" si="273"/>
        <v>0.70000000000000007</v>
      </c>
    </row>
    <row r="6605" spans="1:16" hidden="1" x14ac:dyDescent="0.25">
      <c r="A6605">
        <v>193534880</v>
      </c>
      <c r="B6605">
        <v>803403</v>
      </c>
      <c r="C6605" t="s">
        <v>224</v>
      </c>
      <c r="D6605">
        <v>2021903</v>
      </c>
      <c r="E6605" t="s">
        <v>256</v>
      </c>
      <c r="F6605" t="s">
        <v>214</v>
      </c>
      <c r="G6605" t="s">
        <v>215</v>
      </c>
      <c r="H6605">
        <v>2</v>
      </c>
      <c r="I6605">
        <v>2016</v>
      </c>
      <c r="J6605">
        <v>2</v>
      </c>
      <c r="L6605">
        <v>23086033</v>
      </c>
      <c r="M6605">
        <v>6.3</v>
      </c>
      <c r="P6605" s="29">
        <f t="shared" si="273"/>
        <v>0.8833333333333333</v>
      </c>
    </row>
    <row r="6606" spans="1:16" hidden="1" x14ac:dyDescent="0.25">
      <c r="A6606">
        <v>193534880</v>
      </c>
      <c r="B6606">
        <v>803403</v>
      </c>
      <c r="C6606" t="s">
        <v>224</v>
      </c>
      <c r="D6606">
        <v>2021906</v>
      </c>
      <c r="E6606" t="s">
        <v>235</v>
      </c>
      <c r="F6606" t="s">
        <v>214</v>
      </c>
      <c r="G6606" t="s">
        <v>215</v>
      </c>
      <c r="H6606">
        <v>2</v>
      </c>
      <c r="I6606">
        <v>2016</v>
      </c>
      <c r="J6606">
        <v>2</v>
      </c>
      <c r="L6606">
        <v>23086009</v>
      </c>
      <c r="M6606">
        <v>5.5</v>
      </c>
      <c r="P6606" s="29">
        <f t="shared" si="273"/>
        <v>0.75</v>
      </c>
    </row>
    <row r="6607" spans="1:16" hidden="1" x14ac:dyDescent="0.25">
      <c r="A6607">
        <v>193534880</v>
      </c>
      <c r="B6607">
        <v>803403</v>
      </c>
      <c r="C6607" t="s">
        <v>224</v>
      </c>
      <c r="D6607">
        <v>2021891</v>
      </c>
      <c r="E6607" t="s">
        <v>259</v>
      </c>
      <c r="F6607" t="s">
        <v>214</v>
      </c>
      <c r="G6607" t="s">
        <v>215</v>
      </c>
      <c r="H6607">
        <v>2</v>
      </c>
      <c r="I6607">
        <v>2017</v>
      </c>
      <c r="J6607">
        <v>1</v>
      </c>
      <c r="L6607">
        <v>23094672</v>
      </c>
      <c r="M6607">
        <v>6.9</v>
      </c>
      <c r="P6607" s="29">
        <f t="shared" si="273"/>
        <v>0.98333333333333339</v>
      </c>
    </row>
    <row r="6608" spans="1:16" hidden="1" x14ac:dyDescent="0.25">
      <c r="A6608">
        <v>193534880</v>
      </c>
      <c r="B6608">
        <v>803403</v>
      </c>
      <c r="C6608" t="s">
        <v>224</v>
      </c>
      <c r="D6608">
        <v>2022925</v>
      </c>
      <c r="E6608" t="s">
        <v>297</v>
      </c>
      <c r="F6608" t="s">
        <v>214</v>
      </c>
      <c r="G6608" t="s">
        <v>215</v>
      </c>
      <c r="H6608">
        <v>2</v>
      </c>
      <c r="I6608">
        <v>2017</v>
      </c>
      <c r="J6608">
        <v>1</v>
      </c>
      <c r="L6608">
        <v>23091007</v>
      </c>
      <c r="M6608">
        <v>4.0999999999999996</v>
      </c>
      <c r="P6608" s="29">
        <f t="shared" si="273"/>
        <v>0.51666666666666661</v>
      </c>
    </row>
    <row r="6609" spans="1:16" hidden="1" x14ac:dyDescent="0.25">
      <c r="A6609">
        <v>193534880</v>
      </c>
      <c r="B6609">
        <v>803403</v>
      </c>
      <c r="C6609" t="s">
        <v>224</v>
      </c>
      <c r="D6609">
        <v>2021897</v>
      </c>
      <c r="E6609" t="s">
        <v>292</v>
      </c>
      <c r="F6609" t="s">
        <v>214</v>
      </c>
      <c r="G6609" t="s">
        <v>215</v>
      </c>
      <c r="H6609">
        <v>2</v>
      </c>
      <c r="I6609">
        <v>2017</v>
      </c>
      <c r="J6609">
        <v>1</v>
      </c>
      <c r="L6609">
        <v>23091014</v>
      </c>
      <c r="M6609">
        <v>5.8</v>
      </c>
      <c r="P6609" s="29">
        <f t="shared" si="273"/>
        <v>0.79999999999999993</v>
      </c>
    </row>
    <row r="6610" spans="1:16" hidden="1" x14ac:dyDescent="0.25">
      <c r="A6610">
        <v>193534880</v>
      </c>
      <c r="B6610">
        <v>803403</v>
      </c>
      <c r="C6610" t="s">
        <v>224</v>
      </c>
      <c r="D6610">
        <v>2004764</v>
      </c>
      <c r="E6610" t="s">
        <v>290</v>
      </c>
      <c r="F6610" t="s">
        <v>214</v>
      </c>
      <c r="G6610" t="s">
        <v>215</v>
      </c>
      <c r="H6610">
        <v>2</v>
      </c>
      <c r="I6610">
        <v>2017</v>
      </c>
      <c r="J6610">
        <v>1</v>
      </c>
      <c r="L6610">
        <v>23091015</v>
      </c>
      <c r="M6610">
        <v>6.6</v>
      </c>
      <c r="P6610" s="29">
        <f t="shared" si="273"/>
        <v>0.93333333333333324</v>
      </c>
    </row>
    <row r="6611" spans="1:16" hidden="1" x14ac:dyDescent="0.25">
      <c r="A6611">
        <v>193534880</v>
      </c>
      <c r="B6611">
        <v>803403</v>
      </c>
      <c r="C6611" t="s">
        <v>224</v>
      </c>
      <c r="D6611">
        <v>2004671</v>
      </c>
      <c r="E6611" t="s">
        <v>288</v>
      </c>
      <c r="F6611" t="s">
        <v>214</v>
      </c>
      <c r="G6611" t="s">
        <v>215</v>
      </c>
      <c r="H6611">
        <v>2</v>
      </c>
      <c r="I6611">
        <v>2017</v>
      </c>
      <c r="J6611">
        <v>1</v>
      </c>
      <c r="L6611">
        <v>23091008</v>
      </c>
      <c r="M6611">
        <v>6.4</v>
      </c>
      <c r="P6611" s="29">
        <f t="shared" si="273"/>
        <v>0.9</v>
      </c>
    </row>
    <row r="6612" spans="1:16" hidden="1" x14ac:dyDescent="0.25">
      <c r="A6612">
        <v>193534880</v>
      </c>
      <c r="B6612">
        <v>803403</v>
      </c>
      <c r="C6612" t="s">
        <v>224</v>
      </c>
      <c r="D6612">
        <v>2004675</v>
      </c>
      <c r="E6612" t="s">
        <v>271</v>
      </c>
      <c r="F6612" t="s">
        <v>214</v>
      </c>
      <c r="G6612" t="s">
        <v>215</v>
      </c>
      <c r="H6612">
        <v>2</v>
      </c>
      <c r="I6612">
        <v>2017</v>
      </c>
      <c r="J6612">
        <v>1</v>
      </c>
      <c r="L6612">
        <v>23091013</v>
      </c>
      <c r="M6612">
        <v>5.8</v>
      </c>
      <c r="P6612" s="29">
        <f t="shared" si="273"/>
        <v>0.79999999999999993</v>
      </c>
    </row>
    <row r="6613" spans="1:16" hidden="1" x14ac:dyDescent="0.25">
      <c r="A6613">
        <v>193534880</v>
      </c>
      <c r="B6613">
        <v>803403</v>
      </c>
      <c r="C6613" t="s">
        <v>224</v>
      </c>
      <c r="D6613">
        <v>2021884</v>
      </c>
      <c r="E6613" t="s">
        <v>302</v>
      </c>
      <c r="F6613" t="s">
        <v>214</v>
      </c>
      <c r="G6613" t="s">
        <v>215</v>
      </c>
      <c r="H6613">
        <v>2</v>
      </c>
      <c r="I6613">
        <v>2017</v>
      </c>
      <c r="J6613">
        <v>2</v>
      </c>
      <c r="L6613">
        <v>23099431</v>
      </c>
      <c r="M6613">
        <v>5.6</v>
      </c>
      <c r="P6613" s="29">
        <f t="shared" si="273"/>
        <v>0.76666666666666661</v>
      </c>
    </row>
    <row r="6614" spans="1:16" hidden="1" x14ac:dyDescent="0.25">
      <c r="A6614">
        <v>193534880</v>
      </c>
      <c r="B6614">
        <v>803403</v>
      </c>
      <c r="C6614" t="s">
        <v>224</v>
      </c>
      <c r="D6614">
        <v>2021892</v>
      </c>
      <c r="E6614" t="s">
        <v>289</v>
      </c>
      <c r="F6614" t="s">
        <v>214</v>
      </c>
      <c r="G6614" t="s">
        <v>215</v>
      </c>
      <c r="H6614">
        <v>2</v>
      </c>
      <c r="I6614">
        <v>2017</v>
      </c>
      <c r="J6614">
        <v>2</v>
      </c>
      <c r="L6614">
        <v>23099434</v>
      </c>
      <c r="M6614">
        <v>6.5</v>
      </c>
      <c r="P6614" s="29">
        <f t="shared" si="273"/>
        <v>0.91666666666666663</v>
      </c>
    </row>
    <row r="6615" spans="1:16" hidden="1" x14ac:dyDescent="0.25">
      <c r="A6615">
        <v>193534880</v>
      </c>
      <c r="B6615">
        <v>803403</v>
      </c>
      <c r="C6615" t="s">
        <v>224</v>
      </c>
      <c r="D6615">
        <v>2021896</v>
      </c>
      <c r="E6615" t="s">
        <v>299</v>
      </c>
      <c r="F6615" t="s">
        <v>214</v>
      </c>
      <c r="G6615" t="s">
        <v>215</v>
      </c>
      <c r="H6615">
        <v>2</v>
      </c>
      <c r="I6615">
        <v>2017</v>
      </c>
      <c r="J6615">
        <v>2</v>
      </c>
      <c r="L6615">
        <v>23099432</v>
      </c>
      <c r="M6615">
        <v>5.8</v>
      </c>
      <c r="P6615" s="29">
        <f t="shared" si="273"/>
        <v>0.79999999999999993</v>
      </c>
    </row>
    <row r="6616" spans="1:16" hidden="1" x14ac:dyDescent="0.25">
      <c r="A6616">
        <v>193534880</v>
      </c>
      <c r="B6616">
        <v>803403</v>
      </c>
      <c r="C6616" t="s">
        <v>224</v>
      </c>
      <c r="D6616">
        <v>2021881</v>
      </c>
      <c r="E6616" t="s">
        <v>255</v>
      </c>
      <c r="F6616" t="s">
        <v>214</v>
      </c>
      <c r="G6616" t="s">
        <v>215</v>
      </c>
      <c r="H6616">
        <v>2</v>
      </c>
      <c r="I6616">
        <v>2017</v>
      </c>
      <c r="J6616">
        <v>2</v>
      </c>
      <c r="L6616">
        <v>23099437</v>
      </c>
      <c r="M6616">
        <v>6.5</v>
      </c>
      <c r="P6616" s="29">
        <f t="shared" si="273"/>
        <v>0.91666666666666663</v>
      </c>
    </row>
    <row r="6617" spans="1:16" hidden="1" x14ac:dyDescent="0.25">
      <c r="A6617">
        <v>193534880</v>
      </c>
      <c r="B6617">
        <v>803403</v>
      </c>
      <c r="C6617" t="s">
        <v>224</v>
      </c>
      <c r="D6617">
        <v>2021877</v>
      </c>
      <c r="E6617" t="s">
        <v>240</v>
      </c>
      <c r="F6617" t="s">
        <v>214</v>
      </c>
      <c r="G6617" t="s">
        <v>215</v>
      </c>
      <c r="H6617">
        <v>2</v>
      </c>
      <c r="I6617">
        <v>2017</v>
      </c>
      <c r="J6617">
        <v>2</v>
      </c>
      <c r="L6617">
        <v>23099436</v>
      </c>
      <c r="M6617">
        <v>5.3</v>
      </c>
      <c r="P6617" s="29">
        <f t="shared" si="273"/>
        <v>0.71666666666666667</v>
      </c>
    </row>
    <row r="6618" spans="1:16" hidden="1" x14ac:dyDescent="0.25">
      <c r="A6618">
        <v>193534880</v>
      </c>
      <c r="B6618">
        <v>803403</v>
      </c>
      <c r="C6618" t="s">
        <v>224</v>
      </c>
      <c r="D6618">
        <v>2019326</v>
      </c>
      <c r="E6618" t="s">
        <v>248</v>
      </c>
      <c r="F6618" t="s">
        <v>214</v>
      </c>
      <c r="G6618" t="s">
        <v>215</v>
      </c>
      <c r="H6618">
        <v>2</v>
      </c>
      <c r="I6618">
        <v>2017</v>
      </c>
      <c r="J6618">
        <v>2</v>
      </c>
      <c r="L6618">
        <v>23099719</v>
      </c>
      <c r="M6618">
        <v>6.1</v>
      </c>
      <c r="P6618" s="29">
        <f t="shared" si="273"/>
        <v>0.85</v>
      </c>
    </row>
    <row r="6619" spans="1:16" hidden="1" x14ac:dyDescent="0.25">
      <c r="A6619">
        <v>193534880</v>
      </c>
      <c r="B6619">
        <v>803403</v>
      </c>
      <c r="C6619" t="s">
        <v>224</v>
      </c>
      <c r="D6619">
        <v>2021915</v>
      </c>
      <c r="E6619" t="s">
        <v>301</v>
      </c>
      <c r="F6619" t="s">
        <v>214</v>
      </c>
      <c r="G6619" t="s">
        <v>215</v>
      </c>
      <c r="H6619">
        <v>2</v>
      </c>
      <c r="I6619">
        <v>2017</v>
      </c>
      <c r="J6619">
        <v>2</v>
      </c>
      <c r="L6619">
        <v>23099430</v>
      </c>
      <c r="M6619">
        <v>6.1</v>
      </c>
      <c r="P6619" s="29">
        <f t="shared" si="273"/>
        <v>0.85</v>
      </c>
    </row>
    <row r="6620" spans="1:16" hidden="1" x14ac:dyDescent="0.25">
      <c r="A6620">
        <v>193534880</v>
      </c>
      <c r="B6620">
        <v>803403</v>
      </c>
      <c r="C6620" t="s">
        <v>224</v>
      </c>
      <c r="D6620">
        <v>2021887</v>
      </c>
      <c r="E6620" t="s">
        <v>279</v>
      </c>
      <c r="F6620" t="s">
        <v>214</v>
      </c>
      <c r="G6620" t="s">
        <v>215</v>
      </c>
      <c r="H6620">
        <v>2</v>
      </c>
      <c r="I6620">
        <v>2018</v>
      </c>
      <c r="J6620">
        <v>1</v>
      </c>
      <c r="L6620">
        <v>23105443</v>
      </c>
      <c r="M6620">
        <v>6.4</v>
      </c>
      <c r="P6620" s="29">
        <f t="shared" si="273"/>
        <v>0.9</v>
      </c>
    </row>
    <row r="6621" spans="1:16" hidden="1" x14ac:dyDescent="0.25">
      <c r="A6621">
        <v>193534880</v>
      </c>
      <c r="B6621">
        <v>803403</v>
      </c>
      <c r="C6621" t="s">
        <v>224</v>
      </c>
      <c r="D6621">
        <v>2021888</v>
      </c>
      <c r="E6621" t="s">
        <v>305</v>
      </c>
      <c r="F6621" t="s">
        <v>214</v>
      </c>
      <c r="G6621" t="s">
        <v>215</v>
      </c>
      <c r="H6621">
        <v>2</v>
      </c>
      <c r="I6621">
        <v>2018</v>
      </c>
      <c r="J6621">
        <v>1</v>
      </c>
      <c r="L6621">
        <v>23105439</v>
      </c>
      <c r="M6621">
        <v>5.5</v>
      </c>
      <c r="P6621" s="29">
        <f t="shared" si="273"/>
        <v>0.75</v>
      </c>
    </row>
    <row r="6622" spans="1:16" hidden="1" x14ac:dyDescent="0.25">
      <c r="A6622">
        <v>193534880</v>
      </c>
      <c r="B6622">
        <v>803403</v>
      </c>
      <c r="C6622" t="s">
        <v>224</v>
      </c>
      <c r="D6622">
        <v>2021895</v>
      </c>
      <c r="E6622" t="s">
        <v>291</v>
      </c>
      <c r="F6622" t="s">
        <v>214</v>
      </c>
      <c r="G6622" t="s">
        <v>215</v>
      </c>
      <c r="H6622">
        <v>2</v>
      </c>
      <c r="I6622">
        <v>2018</v>
      </c>
      <c r="J6622">
        <v>1</v>
      </c>
      <c r="L6622">
        <v>23105526</v>
      </c>
      <c r="M6622">
        <v>5.5</v>
      </c>
      <c r="P6622" s="29">
        <f t="shared" si="273"/>
        <v>0.75</v>
      </c>
    </row>
    <row r="6623" spans="1:16" hidden="1" x14ac:dyDescent="0.25">
      <c r="A6623">
        <v>193534880</v>
      </c>
      <c r="B6623">
        <v>803403</v>
      </c>
      <c r="C6623" t="s">
        <v>224</v>
      </c>
      <c r="D6623">
        <v>2021898</v>
      </c>
      <c r="E6623" t="s">
        <v>262</v>
      </c>
      <c r="F6623" t="s">
        <v>214</v>
      </c>
      <c r="G6623" t="s">
        <v>215</v>
      </c>
      <c r="H6623">
        <v>2</v>
      </c>
      <c r="I6623">
        <v>2018</v>
      </c>
      <c r="J6623">
        <v>1</v>
      </c>
      <c r="L6623">
        <v>23105527</v>
      </c>
      <c r="M6623">
        <v>6</v>
      </c>
      <c r="P6623" s="29">
        <f t="shared" si="273"/>
        <v>0.83333333333333337</v>
      </c>
    </row>
    <row r="6624" spans="1:16" hidden="1" x14ac:dyDescent="0.25">
      <c r="A6624">
        <v>193534880</v>
      </c>
      <c r="B6624">
        <v>803403</v>
      </c>
      <c r="C6624" t="s">
        <v>224</v>
      </c>
      <c r="D6624">
        <v>2021911</v>
      </c>
      <c r="E6624" t="s">
        <v>304</v>
      </c>
      <c r="F6624" t="s">
        <v>214</v>
      </c>
      <c r="G6624" t="s">
        <v>215</v>
      </c>
      <c r="H6624">
        <v>2</v>
      </c>
      <c r="I6624">
        <v>2018</v>
      </c>
      <c r="J6624">
        <v>1</v>
      </c>
      <c r="L6624">
        <v>23105438</v>
      </c>
      <c r="M6624">
        <v>5</v>
      </c>
      <c r="P6624" s="29">
        <f t="shared" si="273"/>
        <v>0.66666666666666663</v>
      </c>
    </row>
    <row r="6625" spans="1:16" hidden="1" x14ac:dyDescent="0.25">
      <c r="A6625">
        <v>193534880</v>
      </c>
      <c r="B6625">
        <v>803403</v>
      </c>
      <c r="C6625" t="s">
        <v>224</v>
      </c>
      <c r="D6625">
        <v>2019327</v>
      </c>
      <c r="E6625" t="s">
        <v>247</v>
      </c>
      <c r="F6625" t="s">
        <v>214</v>
      </c>
      <c r="G6625" t="s">
        <v>215</v>
      </c>
      <c r="H6625">
        <v>2</v>
      </c>
      <c r="I6625">
        <v>2018</v>
      </c>
      <c r="J6625">
        <v>1</v>
      </c>
      <c r="L6625">
        <v>23105030</v>
      </c>
      <c r="M6625">
        <v>6.1</v>
      </c>
      <c r="P6625" s="29">
        <f t="shared" si="273"/>
        <v>0.85</v>
      </c>
    </row>
    <row r="6626" spans="1:16" hidden="1" x14ac:dyDescent="0.25">
      <c r="A6626">
        <v>193534880</v>
      </c>
      <c r="B6626">
        <v>803403</v>
      </c>
      <c r="C6626" t="s">
        <v>224</v>
      </c>
      <c r="D6626">
        <v>2021904</v>
      </c>
      <c r="E6626" t="s">
        <v>286</v>
      </c>
      <c r="F6626" t="s">
        <v>214</v>
      </c>
      <c r="G6626" t="s">
        <v>215</v>
      </c>
      <c r="H6626">
        <v>2</v>
      </c>
      <c r="I6626">
        <v>2018</v>
      </c>
      <c r="J6626">
        <v>1</v>
      </c>
      <c r="M6626">
        <v>6.4</v>
      </c>
      <c r="P6626" s="29">
        <f t="shared" si="273"/>
        <v>0.9</v>
      </c>
    </row>
    <row r="6627" spans="1:16" hidden="1" x14ac:dyDescent="0.25">
      <c r="A6627">
        <v>193534880</v>
      </c>
      <c r="B6627">
        <v>803403</v>
      </c>
      <c r="C6627" t="s">
        <v>224</v>
      </c>
      <c r="D6627">
        <v>2004686</v>
      </c>
      <c r="E6627" t="s">
        <v>277</v>
      </c>
      <c r="F6627" t="s">
        <v>214</v>
      </c>
      <c r="G6627" t="s">
        <v>215</v>
      </c>
      <c r="H6627">
        <v>2</v>
      </c>
      <c r="I6627">
        <v>2018</v>
      </c>
      <c r="J6627">
        <v>2</v>
      </c>
      <c r="L6627">
        <v>23113942</v>
      </c>
      <c r="M6627">
        <v>5.8</v>
      </c>
      <c r="P6627" s="29">
        <f t="shared" ref="P6627:P6646" si="274">IF(AND(ISNUMBER(M6627),H6627&lt;&gt;4),(M6627-1)/6,IF(H6627=4,"DRP",IF(AND(H6627=3,M6627="NA"),"BAD",IF(AND(H6627=2),"CVL",IF(AND(H6627=1,ISBLANK(M6627)),"NULL","UNK")))))</f>
        <v>0.79999999999999993</v>
      </c>
    </row>
    <row r="6628" spans="1:16" hidden="1" x14ac:dyDescent="0.25">
      <c r="A6628">
        <v>193534880</v>
      </c>
      <c r="B6628">
        <v>803403</v>
      </c>
      <c r="C6628" t="s">
        <v>224</v>
      </c>
      <c r="D6628">
        <v>2021889</v>
      </c>
      <c r="E6628" t="s">
        <v>311</v>
      </c>
      <c r="F6628" t="s">
        <v>214</v>
      </c>
      <c r="G6628" t="s">
        <v>215</v>
      </c>
      <c r="H6628">
        <v>2</v>
      </c>
      <c r="I6628">
        <v>2018</v>
      </c>
      <c r="J6628">
        <v>2</v>
      </c>
      <c r="L6628">
        <v>23113949</v>
      </c>
      <c r="M6628">
        <v>5.3</v>
      </c>
      <c r="P6628" s="29">
        <f t="shared" si="274"/>
        <v>0.71666666666666667</v>
      </c>
    </row>
    <row r="6629" spans="1:16" hidden="1" x14ac:dyDescent="0.25">
      <c r="A6629">
        <v>193534880</v>
      </c>
      <c r="B6629">
        <v>803403</v>
      </c>
      <c r="C6629" t="s">
        <v>224</v>
      </c>
      <c r="D6629">
        <v>2021890</v>
      </c>
      <c r="E6629" t="s">
        <v>303</v>
      </c>
      <c r="F6629" t="s">
        <v>214</v>
      </c>
      <c r="G6629" t="s">
        <v>215</v>
      </c>
      <c r="H6629">
        <v>2</v>
      </c>
      <c r="I6629">
        <v>2018</v>
      </c>
      <c r="J6629">
        <v>2</v>
      </c>
      <c r="L6629">
        <v>23113977</v>
      </c>
      <c r="M6629">
        <v>6.6</v>
      </c>
      <c r="P6629" s="29">
        <f t="shared" si="274"/>
        <v>0.93333333333333324</v>
      </c>
    </row>
    <row r="6630" spans="1:16" hidden="1" x14ac:dyDescent="0.25">
      <c r="A6630">
        <v>193534880</v>
      </c>
      <c r="B6630">
        <v>803403</v>
      </c>
      <c r="C6630" t="s">
        <v>224</v>
      </c>
      <c r="D6630">
        <v>2021893</v>
      </c>
      <c r="E6630" t="s">
        <v>312</v>
      </c>
      <c r="F6630" t="s">
        <v>214</v>
      </c>
      <c r="G6630" t="s">
        <v>215</v>
      </c>
      <c r="H6630">
        <v>2</v>
      </c>
      <c r="I6630">
        <v>2018</v>
      </c>
      <c r="J6630">
        <v>2</v>
      </c>
      <c r="L6630">
        <v>23113976</v>
      </c>
      <c r="M6630">
        <v>5.9</v>
      </c>
      <c r="P6630" s="29">
        <f t="shared" si="274"/>
        <v>0.81666666666666676</v>
      </c>
    </row>
    <row r="6631" spans="1:16" hidden="1" x14ac:dyDescent="0.25">
      <c r="A6631">
        <v>193534880</v>
      </c>
      <c r="B6631">
        <v>803403</v>
      </c>
      <c r="C6631" t="s">
        <v>224</v>
      </c>
      <c r="D6631">
        <v>2021913</v>
      </c>
      <c r="E6631" t="s">
        <v>300</v>
      </c>
      <c r="F6631" t="s">
        <v>214</v>
      </c>
      <c r="G6631" t="s">
        <v>215</v>
      </c>
      <c r="H6631">
        <v>2</v>
      </c>
      <c r="I6631">
        <v>2018</v>
      </c>
      <c r="J6631">
        <v>2</v>
      </c>
      <c r="L6631">
        <v>23113975</v>
      </c>
      <c r="M6631">
        <v>5.8</v>
      </c>
      <c r="P6631" s="29">
        <f t="shared" si="274"/>
        <v>0.79999999999999993</v>
      </c>
    </row>
    <row r="6632" spans="1:16" hidden="1" x14ac:dyDescent="0.25">
      <c r="A6632">
        <v>193534880</v>
      </c>
      <c r="B6632">
        <v>803403</v>
      </c>
      <c r="C6632" t="s">
        <v>224</v>
      </c>
      <c r="D6632">
        <v>2021883</v>
      </c>
      <c r="E6632" t="s">
        <v>310</v>
      </c>
      <c r="F6632" t="s">
        <v>214</v>
      </c>
      <c r="G6632" t="s">
        <v>215</v>
      </c>
      <c r="H6632">
        <v>2</v>
      </c>
      <c r="I6632">
        <v>2018</v>
      </c>
      <c r="J6632">
        <v>2</v>
      </c>
      <c r="L6632">
        <v>23113944</v>
      </c>
      <c r="M6632">
        <v>5.4</v>
      </c>
      <c r="P6632" s="29">
        <f t="shared" si="274"/>
        <v>0.73333333333333339</v>
      </c>
    </row>
    <row r="6633" spans="1:16" hidden="1" x14ac:dyDescent="0.25">
      <c r="A6633">
        <v>193534880</v>
      </c>
      <c r="B6633">
        <v>803403</v>
      </c>
      <c r="C6633" t="s">
        <v>224</v>
      </c>
      <c r="D6633">
        <v>2021905</v>
      </c>
      <c r="E6633" t="s">
        <v>308</v>
      </c>
      <c r="F6633" t="s">
        <v>214</v>
      </c>
      <c r="G6633" t="s">
        <v>215</v>
      </c>
      <c r="H6633">
        <v>2</v>
      </c>
      <c r="I6633">
        <v>2018</v>
      </c>
      <c r="J6633">
        <v>2</v>
      </c>
      <c r="M6633">
        <v>6.6</v>
      </c>
      <c r="P6633" s="29">
        <f t="shared" si="274"/>
        <v>0.93333333333333324</v>
      </c>
    </row>
    <row r="6634" spans="1:16" hidden="1" x14ac:dyDescent="0.25">
      <c r="A6634">
        <v>193534880</v>
      </c>
      <c r="B6634">
        <v>803403</v>
      </c>
      <c r="C6634" t="s">
        <v>224</v>
      </c>
      <c r="D6634">
        <v>2019324</v>
      </c>
      <c r="E6634" t="s">
        <v>236</v>
      </c>
      <c r="F6634" t="s">
        <v>214</v>
      </c>
      <c r="G6634" t="s">
        <v>215</v>
      </c>
      <c r="H6634">
        <v>2</v>
      </c>
      <c r="I6634">
        <v>2019</v>
      </c>
      <c r="J6634">
        <v>1</v>
      </c>
      <c r="M6634" t="s">
        <v>232</v>
      </c>
      <c r="P6634" s="29" t="str">
        <f t="shared" si="274"/>
        <v>CVL</v>
      </c>
    </row>
    <row r="6635" spans="1:16" hidden="1" x14ac:dyDescent="0.25">
      <c r="A6635">
        <v>193534880</v>
      </c>
      <c r="B6635">
        <v>803403</v>
      </c>
      <c r="C6635" t="s">
        <v>224</v>
      </c>
      <c r="D6635">
        <v>2021902</v>
      </c>
      <c r="E6635" t="s">
        <v>254</v>
      </c>
      <c r="F6635" t="s">
        <v>214</v>
      </c>
      <c r="G6635" t="s">
        <v>215</v>
      </c>
      <c r="H6635">
        <v>2</v>
      </c>
      <c r="I6635">
        <v>2019</v>
      </c>
      <c r="J6635">
        <v>1</v>
      </c>
      <c r="L6635">
        <v>23123986</v>
      </c>
      <c r="M6635">
        <v>5.9</v>
      </c>
      <c r="P6635" s="29">
        <f t="shared" si="274"/>
        <v>0.81666666666666676</v>
      </c>
    </row>
    <row r="6636" spans="1:16" hidden="1" x14ac:dyDescent="0.25">
      <c r="A6636">
        <v>193534880</v>
      </c>
      <c r="B6636">
        <v>803403</v>
      </c>
      <c r="C6636" t="s">
        <v>224</v>
      </c>
      <c r="D6636">
        <v>2021909</v>
      </c>
      <c r="E6636" t="s">
        <v>283</v>
      </c>
      <c r="F6636" t="s">
        <v>214</v>
      </c>
      <c r="G6636" t="s">
        <v>215</v>
      </c>
      <c r="H6636">
        <v>2</v>
      </c>
      <c r="I6636">
        <v>2019</v>
      </c>
      <c r="J6636">
        <v>1</v>
      </c>
      <c r="L6636">
        <v>23120645</v>
      </c>
      <c r="M6636">
        <v>5</v>
      </c>
      <c r="P6636" s="29">
        <f t="shared" si="274"/>
        <v>0.66666666666666663</v>
      </c>
    </row>
    <row r="6637" spans="1:16" hidden="1" x14ac:dyDescent="0.25">
      <c r="A6637">
        <v>193534880</v>
      </c>
      <c r="B6637">
        <v>803403</v>
      </c>
      <c r="C6637" t="s">
        <v>224</v>
      </c>
      <c r="D6637">
        <v>2004765</v>
      </c>
      <c r="E6637" t="s">
        <v>284</v>
      </c>
      <c r="F6637" t="s">
        <v>214</v>
      </c>
      <c r="G6637" t="s">
        <v>215</v>
      </c>
      <c r="H6637">
        <v>2</v>
      </c>
      <c r="I6637">
        <v>2019</v>
      </c>
      <c r="J6637">
        <v>1</v>
      </c>
      <c r="L6637">
        <v>23120647</v>
      </c>
      <c r="M6637">
        <v>6.6</v>
      </c>
      <c r="P6637" s="29">
        <f t="shared" si="274"/>
        <v>0.93333333333333324</v>
      </c>
    </row>
    <row r="6638" spans="1:16" hidden="1" x14ac:dyDescent="0.25">
      <c r="A6638">
        <v>193534880</v>
      </c>
      <c r="B6638">
        <v>803403</v>
      </c>
      <c r="C6638" t="s">
        <v>224</v>
      </c>
      <c r="D6638">
        <v>2004769</v>
      </c>
      <c r="E6638" t="s">
        <v>307</v>
      </c>
      <c r="F6638" t="s">
        <v>214</v>
      </c>
      <c r="G6638" t="s">
        <v>215</v>
      </c>
      <c r="H6638">
        <v>2</v>
      </c>
      <c r="I6638">
        <v>2019</v>
      </c>
      <c r="J6638">
        <v>1</v>
      </c>
      <c r="L6638">
        <v>23123989</v>
      </c>
      <c r="M6638">
        <v>6.2</v>
      </c>
      <c r="P6638" s="29">
        <f t="shared" si="274"/>
        <v>0.8666666666666667</v>
      </c>
    </row>
    <row r="6639" spans="1:16" hidden="1" x14ac:dyDescent="0.25">
      <c r="A6639">
        <v>193534880</v>
      </c>
      <c r="B6639">
        <v>803403</v>
      </c>
      <c r="C6639" t="s">
        <v>224</v>
      </c>
      <c r="D6639">
        <v>2021912</v>
      </c>
      <c r="E6639" t="s">
        <v>306</v>
      </c>
      <c r="F6639" t="s">
        <v>214</v>
      </c>
      <c r="G6639" t="s">
        <v>215</v>
      </c>
      <c r="H6639">
        <v>2</v>
      </c>
      <c r="I6639">
        <v>2019</v>
      </c>
      <c r="J6639">
        <v>1</v>
      </c>
      <c r="L6639">
        <v>23123987</v>
      </c>
      <c r="M6639">
        <v>5.5</v>
      </c>
      <c r="P6639" s="29">
        <f t="shared" si="274"/>
        <v>0.75</v>
      </c>
    </row>
    <row r="6640" spans="1:16" hidden="1" x14ac:dyDescent="0.25">
      <c r="A6640">
        <v>193534880</v>
      </c>
      <c r="B6640">
        <v>803403</v>
      </c>
      <c r="C6640" t="s">
        <v>224</v>
      </c>
      <c r="D6640">
        <v>2004047</v>
      </c>
      <c r="E6640" t="s">
        <v>319</v>
      </c>
      <c r="F6640" t="s">
        <v>320</v>
      </c>
      <c r="G6640" t="s">
        <v>321</v>
      </c>
      <c r="H6640">
        <v>1</v>
      </c>
      <c r="I6640">
        <v>2019</v>
      </c>
      <c r="J6640">
        <v>2</v>
      </c>
      <c r="L6640">
        <v>23127966</v>
      </c>
      <c r="P6640" s="29" t="str">
        <f t="shared" si="274"/>
        <v>NULL</v>
      </c>
    </row>
    <row r="6641" spans="1:16" hidden="1" x14ac:dyDescent="0.25">
      <c r="A6641">
        <v>193534880</v>
      </c>
      <c r="B6641">
        <v>803403</v>
      </c>
      <c r="C6641" t="s">
        <v>224</v>
      </c>
      <c r="D6641">
        <v>2027152</v>
      </c>
      <c r="E6641" t="s">
        <v>323</v>
      </c>
      <c r="F6641" t="s">
        <v>320</v>
      </c>
      <c r="G6641" t="s">
        <v>321</v>
      </c>
      <c r="H6641">
        <v>4</v>
      </c>
      <c r="I6641">
        <v>2019</v>
      </c>
      <c r="J6641">
        <v>2</v>
      </c>
      <c r="L6641">
        <v>23130832</v>
      </c>
      <c r="P6641" s="29" t="str">
        <f t="shared" si="274"/>
        <v>DRP</v>
      </c>
    </row>
    <row r="6642" spans="1:16" hidden="1" x14ac:dyDescent="0.25">
      <c r="A6642">
        <v>193534880</v>
      </c>
      <c r="B6642">
        <v>803403</v>
      </c>
      <c r="C6642" t="s">
        <v>224</v>
      </c>
      <c r="D6642">
        <v>2021914</v>
      </c>
      <c r="E6642" t="s">
        <v>313</v>
      </c>
      <c r="F6642" t="s">
        <v>214</v>
      </c>
      <c r="G6642" t="s">
        <v>215</v>
      </c>
      <c r="H6642">
        <v>1</v>
      </c>
      <c r="I6642">
        <v>2019</v>
      </c>
      <c r="J6642">
        <v>2</v>
      </c>
      <c r="L6642">
        <v>23129133</v>
      </c>
      <c r="P6642" s="29" t="str">
        <f t="shared" si="274"/>
        <v>NULL</v>
      </c>
    </row>
    <row r="6643" spans="1:16" hidden="1" x14ac:dyDescent="0.25">
      <c r="A6643">
        <v>193534880</v>
      </c>
      <c r="B6643">
        <v>803403</v>
      </c>
      <c r="C6643" t="s">
        <v>224</v>
      </c>
      <c r="D6643">
        <v>2021910</v>
      </c>
      <c r="E6643" t="s">
        <v>285</v>
      </c>
      <c r="F6643" t="s">
        <v>214</v>
      </c>
      <c r="G6643" t="s">
        <v>215</v>
      </c>
      <c r="H6643">
        <v>1</v>
      </c>
      <c r="I6643">
        <v>2019</v>
      </c>
      <c r="J6643">
        <v>2</v>
      </c>
      <c r="L6643">
        <v>23129130</v>
      </c>
      <c r="P6643" s="29" t="str">
        <f t="shared" si="274"/>
        <v>NULL</v>
      </c>
    </row>
    <row r="6644" spans="1:16" hidden="1" x14ac:dyDescent="0.25">
      <c r="A6644">
        <v>193534880</v>
      </c>
      <c r="B6644">
        <v>803403</v>
      </c>
      <c r="C6644" t="s">
        <v>224</v>
      </c>
      <c r="D6644">
        <v>2021894</v>
      </c>
      <c r="E6644" t="s">
        <v>278</v>
      </c>
      <c r="F6644" t="s">
        <v>214</v>
      </c>
      <c r="G6644" t="s">
        <v>215</v>
      </c>
      <c r="H6644">
        <v>1</v>
      </c>
      <c r="I6644">
        <v>2019</v>
      </c>
      <c r="J6644">
        <v>2</v>
      </c>
      <c r="L6644">
        <v>23129135</v>
      </c>
      <c r="P6644" s="29" t="str">
        <f t="shared" si="274"/>
        <v>NULL</v>
      </c>
    </row>
    <row r="6645" spans="1:16" hidden="1" x14ac:dyDescent="0.25">
      <c r="A6645">
        <v>193534880</v>
      </c>
      <c r="B6645">
        <v>803403</v>
      </c>
      <c r="C6645" t="s">
        <v>224</v>
      </c>
      <c r="D6645">
        <v>2021882</v>
      </c>
      <c r="E6645" t="s">
        <v>314</v>
      </c>
      <c r="F6645" t="s">
        <v>214</v>
      </c>
      <c r="G6645" t="s">
        <v>215</v>
      </c>
      <c r="H6645">
        <v>1</v>
      </c>
      <c r="I6645">
        <v>2019</v>
      </c>
      <c r="J6645">
        <v>2</v>
      </c>
      <c r="L6645">
        <v>23129127</v>
      </c>
      <c r="P6645" s="29" t="str">
        <f t="shared" si="274"/>
        <v>NULL</v>
      </c>
    </row>
    <row r="6646" spans="1:16" hidden="1" x14ac:dyDescent="0.25">
      <c r="A6646">
        <v>193534880</v>
      </c>
      <c r="B6646">
        <v>803403</v>
      </c>
      <c r="C6646" t="s">
        <v>224</v>
      </c>
      <c r="D6646">
        <v>2004693</v>
      </c>
      <c r="E6646" t="s">
        <v>309</v>
      </c>
      <c r="F6646" t="s">
        <v>214</v>
      </c>
      <c r="G6646" t="s">
        <v>215</v>
      </c>
      <c r="H6646">
        <v>1</v>
      </c>
      <c r="I6646">
        <v>2019</v>
      </c>
      <c r="J6646">
        <v>2</v>
      </c>
      <c r="L6646">
        <v>23129124</v>
      </c>
      <c r="P6646" s="29" t="str">
        <f t="shared" si="274"/>
        <v>NULL</v>
      </c>
    </row>
    <row r="6647" spans="1:16" hidden="1" x14ac:dyDescent="0.25">
      <c r="A6647">
        <v>193596843</v>
      </c>
      <c r="B6647">
        <v>803401</v>
      </c>
      <c r="C6647" t="s">
        <v>318</v>
      </c>
      <c r="D6647">
        <v>2004098</v>
      </c>
      <c r="E6647" t="s">
        <v>213</v>
      </c>
      <c r="F6647" t="s">
        <v>214</v>
      </c>
      <c r="G6647" t="s">
        <v>215</v>
      </c>
      <c r="H6647">
        <v>2</v>
      </c>
      <c r="I6647">
        <v>2015</v>
      </c>
      <c r="J6647">
        <v>1</v>
      </c>
      <c r="L6647">
        <v>23066602</v>
      </c>
      <c r="M6647">
        <v>6</v>
      </c>
      <c r="P6647" s="29">
        <f t="shared" ref="P6647:P6657" si="275">IF(AND(ISNUMBER(M6647),H6647&lt;&gt;4,N6647&lt;&gt;"X"),(M6647-1)/6,IF(H6647=4,"DRP",IF(AND(H6647=3,M6647="NA"),"BAD",IF(AND(H6647=2),"CVL",IF(AND(H6647=1,ISBLANK(M6647)),"NULL","UNK")))))</f>
        <v>0.83333333333333337</v>
      </c>
    </row>
    <row r="6648" spans="1:16" hidden="1" x14ac:dyDescent="0.25">
      <c r="A6648">
        <v>193596843</v>
      </c>
      <c r="B6648">
        <v>803401</v>
      </c>
      <c r="C6648" t="s">
        <v>318</v>
      </c>
      <c r="D6648">
        <v>2005102</v>
      </c>
      <c r="E6648" t="s">
        <v>218</v>
      </c>
      <c r="F6648" t="s">
        <v>214</v>
      </c>
      <c r="G6648" t="s">
        <v>215</v>
      </c>
      <c r="H6648">
        <v>2</v>
      </c>
      <c r="I6648">
        <v>2015</v>
      </c>
      <c r="J6648">
        <v>1</v>
      </c>
      <c r="L6648">
        <v>23066488</v>
      </c>
      <c r="M6648">
        <v>5.5</v>
      </c>
      <c r="P6648" s="29">
        <f t="shared" si="275"/>
        <v>0.75</v>
      </c>
    </row>
    <row r="6649" spans="1:16" hidden="1" x14ac:dyDescent="0.25">
      <c r="A6649">
        <v>193596843</v>
      </c>
      <c r="B6649">
        <v>803401</v>
      </c>
      <c r="C6649" t="s">
        <v>318</v>
      </c>
      <c r="D6649">
        <v>2021754</v>
      </c>
      <c r="E6649" t="s">
        <v>216</v>
      </c>
      <c r="F6649" t="s">
        <v>214</v>
      </c>
      <c r="G6649" t="s">
        <v>215</v>
      </c>
      <c r="H6649">
        <v>3</v>
      </c>
      <c r="I6649">
        <v>2015</v>
      </c>
      <c r="J6649">
        <v>1</v>
      </c>
      <c r="L6649">
        <v>23066446</v>
      </c>
      <c r="M6649" t="s">
        <v>221</v>
      </c>
      <c r="P6649" s="29" t="str">
        <f t="shared" si="275"/>
        <v>BAD</v>
      </c>
    </row>
    <row r="6650" spans="1:16" hidden="1" x14ac:dyDescent="0.25">
      <c r="A6650">
        <v>193596843</v>
      </c>
      <c r="B6650">
        <v>803401</v>
      </c>
      <c r="C6650" t="s">
        <v>318</v>
      </c>
      <c r="D6650">
        <v>2005099</v>
      </c>
      <c r="E6650" t="s">
        <v>217</v>
      </c>
      <c r="F6650" t="s">
        <v>214</v>
      </c>
      <c r="G6650" t="s">
        <v>215</v>
      </c>
      <c r="H6650">
        <v>2</v>
      </c>
      <c r="I6650">
        <v>2015</v>
      </c>
      <c r="J6650">
        <v>1</v>
      </c>
      <c r="L6650">
        <v>23066427</v>
      </c>
      <c r="M6650">
        <v>4.5999999999999996</v>
      </c>
      <c r="P6650" s="29">
        <f t="shared" si="275"/>
        <v>0.6</v>
      </c>
    </row>
    <row r="6651" spans="1:16" hidden="1" x14ac:dyDescent="0.25">
      <c r="A6651">
        <v>193596843</v>
      </c>
      <c r="B6651">
        <v>803401</v>
      </c>
      <c r="C6651" t="s">
        <v>318</v>
      </c>
      <c r="D6651">
        <v>2021600</v>
      </c>
      <c r="E6651" t="s">
        <v>219</v>
      </c>
      <c r="F6651" t="s">
        <v>214</v>
      </c>
      <c r="G6651" t="s">
        <v>215</v>
      </c>
      <c r="H6651">
        <v>2</v>
      </c>
      <c r="I6651">
        <v>2015</v>
      </c>
      <c r="J6651">
        <v>1</v>
      </c>
      <c r="L6651">
        <v>23066437</v>
      </c>
      <c r="M6651">
        <v>5.3</v>
      </c>
      <c r="P6651" s="29">
        <f t="shared" si="275"/>
        <v>0.71666666666666667</v>
      </c>
    </row>
    <row r="6652" spans="1:16" hidden="1" x14ac:dyDescent="0.25">
      <c r="A6652">
        <v>193596843</v>
      </c>
      <c r="B6652">
        <v>803401</v>
      </c>
      <c r="C6652" t="s">
        <v>318</v>
      </c>
      <c r="D6652">
        <v>2005118</v>
      </c>
      <c r="E6652" t="s">
        <v>223</v>
      </c>
      <c r="F6652" t="s">
        <v>214</v>
      </c>
      <c r="G6652" t="s">
        <v>215</v>
      </c>
      <c r="H6652">
        <v>2</v>
      </c>
      <c r="I6652">
        <v>2015</v>
      </c>
      <c r="J6652">
        <v>1</v>
      </c>
      <c r="L6652">
        <v>23066497</v>
      </c>
      <c r="M6652">
        <v>4.2</v>
      </c>
      <c r="P6652" s="29">
        <f t="shared" si="275"/>
        <v>0.53333333333333333</v>
      </c>
    </row>
    <row r="6653" spans="1:16" hidden="1" x14ac:dyDescent="0.25">
      <c r="A6653">
        <v>193596843</v>
      </c>
      <c r="B6653">
        <v>803401</v>
      </c>
      <c r="C6653" t="s">
        <v>318</v>
      </c>
      <c r="D6653">
        <v>2004112</v>
      </c>
      <c r="E6653" t="s">
        <v>244</v>
      </c>
      <c r="F6653" t="s">
        <v>214</v>
      </c>
      <c r="G6653" t="s">
        <v>215</v>
      </c>
      <c r="H6653">
        <v>2</v>
      </c>
      <c r="I6653">
        <v>2015</v>
      </c>
      <c r="J6653">
        <v>2</v>
      </c>
      <c r="L6653">
        <v>23073240</v>
      </c>
      <c r="M6653">
        <v>5.8</v>
      </c>
      <c r="P6653" s="29">
        <f t="shared" si="275"/>
        <v>0.79999999999999993</v>
      </c>
    </row>
    <row r="6654" spans="1:16" hidden="1" x14ac:dyDescent="0.25">
      <c r="A6654">
        <v>193596843</v>
      </c>
      <c r="B6654">
        <v>803401</v>
      </c>
      <c r="C6654" t="s">
        <v>318</v>
      </c>
      <c r="D6654">
        <v>2021580</v>
      </c>
      <c r="E6654" t="s">
        <v>241</v>
      </c>
      <c r="F6654" t="s">
        <v>214</v>
      </c>
      <c r="G6654" t="s">
        <v>215</v>
      </c>
      <c r="H6654">
        <v>2</v>
      </c>
      <c r="I6654">
        <v>2015</v>
      </c>
      <c r="J6654">
        <v>2</v>
      </c>
      <c r="L6654">
        <v>23072001</v>
      </c>
      <c r="M6654">
        <v>4.5</v>
      </c>
      <c r="P6654" s="29">
        <f t="shared" si="275"/>
        <v>0.58333333333333337</v>
      </c>
    </row>
    <row r="6655" spans="1:16" hidden="1" x14ac:dyDescent="0.25">
      <c r="A6655">
        <v>193596843</v>
      </c>
      <c r="B6655">
        <v>803401</v>
      </c>
      <c r="C6655" t="s">
        <v>318</v>
      </c>
      <c r="D6655">
        <v>2005117</v>
      </c>
      <c r="E6655" t="s">
        <v>220</v>
      </c>
      <c r="F6655" t="s">
        <v>214</v>
      </c>
      <c r="G6655" t="s">
        <v>215</v>
      </c>
      <c r="H6655">
        <v>3</v>
      </c>
      <c r="I6655">
        <v>2015</v>
      </c>
      <c r="J6655">
        <v>2</v>
      </c>
      <c r="L6655">
        <v>23070387</v>
      </c>
      <c r="M6655" t="s">
        <v>221</v>
      </c>
      <c r="P6655" s="29" t="str">
        <f t="shared" si="275"/>
        <v>BAD</v>
      </c>
    </row>
    <row r="6656" spans="1:16" hidden="1" x14ac:dyDescent="0.25">
      <c r="A6656">
        <v>193596843</v>
      </c>
      <c r="B6656">
        <v>803401</v>
      </c>
      <c r="C6656" t="s">
        <v>318</v>
      </c>
      <c r="D6656">
        <v>2021602</v>
      </c>
      <c r="E6656" t="s">
        <v>242</v>
      </c>
      <c r="F6656" t="s">
        <v>214</v>
      </c>
      <c r="G6656" t="s">
        <v>215</v>
      </c>
      <c r="H6656">
        <v>2</v>
      </c>
      <c r="I6656">
        <v>2015</v>
      </c>
      <c r="J6656">
        <v>2</v>
      </c>
      <c r="L6656">
        <v>23072005</v>
      </c>
      <c r="M6656">
        <v>5.2</v>
      </c>
      <c r="P6656" s="29">
        <f t="shared" si="275"/>
        <v>0.70000000000000007</v>
      </c>
    </row>
    <row r="6657" spans="1:16" hidden="1" x14ac:dyDescent="0.25">
      <c r="A6657">
        <v>193596843</v>
      </c>
      <c r="B6657">
        <v>803401</v>
      </c>
      <c r="C6657" t="s">
        <v>318</v>
      </c>
      <c r="D6657">
        <v>2021754</v>
      </c>
      <c r="E6657" t="s">
        <v>216</v>
      </c>
      <c r="F6657" t="s">
        <v>214</v>
      </c>
      <c r="G6657" t="s">
        <v>215</v>
      </c>
      <c r="H6657">
        <v>3</v>
      </c>
      <c r="I6657">
        <v>2015</v>
      </c>
      <c r="J6657">
        <v>2</v>
      </c>
      <c r="L6657">
        <v>23074127</v>
      </c>
      <c r="M6657">
        <v>3.6</v>
      </c>
      <c r="P6657" s="29">
        <f t="shared" si="275"/>
        <v>0.43333333333333335</v>
      </c>
    </row>
    <row r="6658" spans="1:16" hidden="1" x14ac:dyDescent="0.25">
      <c r="A6658">
        <v>193596843</v>
      </c>
      <c r="B6658">
        <v>803401</v>
      </c>
      <c r="C6658" t="s">
        <v>318</v>
      </c>
      <c r="D6658">
        <v>2005117</v>
      </c>
      <c r="E6658" t="s">
        <v>220</v>
      </c>
      <c r="F6658" t="s">
        <v>214</v>
      </c>
      <c r="G6658" t="s">
        <v>215</v>
      </c>
      <c r="H6658">
        <v>3</v>
      </c>
      <c r="I6658">
        <v>2016</v>
      </c>
      <c r="J6658">
        <v>1</v>
      </c>
      <c r="L6658">
        <v>23078736</v>
      </c>
      <c r="M6658">
        <v>1.7</v>
      </c>
      <c r="P6658" s="29">
        <f t="shared" ref="P6658:P6689" si="276">IF(AND(ISNUMBER(M6658),H6658&lt;&gt;4),(M6658-1)/6,IF(H6658=4,"DRP",IF(AND(H6658=3,M6658="NA"),"BAD",IF(AND(H6658=2),"CVL",IF(AND(H6658=1,ISBLANK(M6658)),"NULL","UNK")))))</f>
        <v>0.11666666666666665</v>
      </c>
    </row>
    <row r="6659" spans="1:16" hidden="1" x14ac:dyDescent="0.25">
      <c r="A6659">
        <v>193596843</v>
      </c>
      <c r="B6659">
        <v>803401</v>
      </c>
      <c r="C6659" t="s">
        <v>318</v>
      </c>
      <c r="D6659">
        <v>2021754</v>
      </c>
      <c r="E6659" t="s">
        <v>216</v>
      </c>
      <c r="F6659" t="s">
        <v>214</v>
      </c>
      <c r="G6659" t="s">
        <v>215</v>
      </c>
      <c r="H6659">
        <v>2</v>
      </c>
      <c r="I6659">
        <v>2016</v>
      </c>
      <c r="J6659">
        <v>1</v>
      </c>
      <c r="L6659">
        <v>23081092</v>
      </c>
      <c r="M6659">
        <v>5.0999999999999996</v>
      </c>
      <c r="P6659" s="29">
        <f t="shared" si="276"/>
        <v>0.68333333333333324</v>
      </c>
    </row>
    <row r="6660" spans="1:16" hidden="1" x14ac:dyDescent="0.25">
      <c r="A6660">
        <v>193596843</v>
      </c>
      <c r="B6660">
        <v>803401</v>
      </c>
      <c r="C6660" t="s">
        <v>318</v>
      </c>
      <c r="D6660">
        <v>2021638</v>
      </c>
      <c r="E6660" t="s">
        <v>250</v>
      </c>
      <c r="F6660" t="s">
        <v>214</v>
      </c>
      <c r="G6660" t="s">
        <v>215</v>
      </c>
      <c r="H6660">
        <v>2</v>
      </c>
      <c r="I6660">
        <v>2016</v>
      </c>
      <c r="J6660">
        <v>1</v>
      </c>
      <c r="L6660">
        <v>23081193</v>
      </c>
      <c r="M6660">
        <v>4.8</v>
      </c>
      <c r="P6660" s="29">
        <f t="shared" si="276"/>
        <v>0.6333333333333333</v>
      </c>
    </row>
    <row r="6661" spans="1:16" hidden="1" x14ac:dyDescent="0.25">
      <c r="A6661">
        <v>193596843</v>
      </c>
      <c r="B6661">
        <v>803401</v>
      </c>
      <c r="C6661" t="s">
        <v>318</v>
      </c>
      <c r="D6661">
        <v>2021596</v>
      </c>
      <c r="E6661" t="s">
        <v>294</v>
      </c>
      <c r="F6661" t="s">
        <v>214</v>
      </c>
      <c r="G6661" t="s">
        <v>215</v>
      </c>
      <c r="H6661">
        <v>2</v>
      </c>
      <c r="I6661">
        <v>2016</v>
      </c>
      <c r="J6661">
        <v>1</v>
      </c>
      <c r="L6661">
        <v>23081196</v>
      </c>
      <c r="M6661">
        <v>5</v>
      </c>
      <c r="P6661" s="29">
        <f t="shared" si="276"/>
        <v>0.66666666666666663</v>
      </c>
    </row>
    <row r="6662" spans="1:16" hidden="1" x14ac:dyDescent="0.25">
      <c r="A6662">
        <v>193596843</v>
      </c>
      <c r="B6662">
        <v>803401</v>
      </c>
      <c r="C6662" t="s">
        <v>318</v>
      </c>
      <c r="D6662">
        <v>2005131</v>
      </c>
      <c r="E6662" t="s">
        <v>228</v>
      </c>
      <c r="F6662" t="s">
        <v>214</v>
      </c>
      <c r="G6662" t="s">
        <v>215</v>
      </c>
      <c r="H6662">
        <v>2</v>
      </c>
      <c r="I6662">
        <v>2016</v>
      </c>
      <c r="J6662">
        <v>1</v>
      </c>
      <c r="L6662">
        <v>23081641</v>
      </c>
      <c r="M6662">
        <v>5.4</v>
      </c>
      <c r="P6662" s="29">
        <f t="shared" si="276"/>
        <v>0.73333333333333339</v>
      </c>
    </row>
    <row r="6663" spans="1:16" hidden="1" x14ac:dyDescent="0.25">
      <c r="A6663">
        <v>193596843</v>
      </c>
      <c r="B6663">
        <v>803401</v>
      </c>
      <c r="C6663" t="s">
        <v>318</v>
      </c>
      <c r="D6663">
        <v>2004116</v>
      </c>
      <c r="E6663" t="s">
        <v>229</v>
      </c>
      <c r="F6663" t="s">
        <v>214</v>
      </c>
      <c r="G6663" t="s">
        <v>215</v>
      </c>
      <c r="H6663">
        <v>2</v>
      </c>
      <c r="I6663">
        <v>2016</v>
      </c>
      <c r="J6663">
        <v>1</v>
      </c>
      <c r="L6663">
        <v>23073304</v>
      </c>
      <c r="M6663">
        <v>5.3</v>
      </c>
      <c r="P6663" s="29">
        <f t="shared" si="276"/>
        <v>0.71666666666666667</v>
      </c>
    </row>
    <row r="6664" spans="1:16" hidden="1" x14ac:dyDescent="0.25">
      <c r="A6664">
        <v>193596843</v>
      </c>
      <c r="B6664">
        <v>803401</v>
      </c>
      <c r="C6664" t="s">
        <v>318</v>
      </c>
      <c r="D6664">
        <v>2004099</v>
      </c>
      <c r="E6664" t="s">
        <v>245</v>
      </c>
      <c r="F6664" t="s">
        <v>214</v>
      </c>
      <c r="G6664" t="s">
        <v>215</v>
      </c>
      <c r="H6664">
        <v>2</v>
      </c>
      <c r="I6664">
        <v>2016</v>
      </c>
      <c r="J6664">
        <v>2</v>
      </c>
      <c r="L6664">
        <v>23085315</v>
      </c>
      <c r="M6664">
        <v>6</v>
      </c>
      <c r="P6664" s="29">
        <f t="shared" si="276"/>
        <v>0.83333333333333337</v>
      </c>
    </row>
    <row r="6665" spans="1:16" hidden="1" x14ac:dyDescent="0.25">
      <c r="A6665">
        <v>193596843</v>
      </c>
      <c r="B6665">
        <v>803401</v>
      </c>
      <c r="C6665" t="s">
        <v>318</v>
      </c>
      <c r="D6665">
        <v>2021756</v>
      </c>
      <c r="E6665" t="s">
        <v>253</v>
      </c>
      <c r="F6665" t="s">
        <v>214</v>
      </c>
      <c r="G6665" t="s">
        <v>215</v>
      </c>
      <c r="H6665">
        <v>3</v>
      </c>
      <c r="I6665">
        <v>2016</v>
      </c>
      <c r="J6665">
        <v>2</v>
      </c>
      <c r="L6665">
        <v>23086840</v>
      </c>
      <c r="M6665">
        <v>3.8</v>
      </c>
      <c r="P6665" s="29">
        <f t="shared" si="276"/>
        <v>0.46666666666666662</v>
      </c>
    </row>
    <row r="6666" spans="1:16" hidden="1" x14ac:dyDescent="0.25">
      <c r="A6666">
        <v>193596843</v>
      </c>
      <c r="B6666">
        <v>803401</v>
      </c>
      <c r="C6666" t="s">
        <v>318</v>
      </c>
      <c r="D6666">
        <v>2021763</v>
      </c>
      <c r="E6666" t="s">
        <v>298</v>
      </c>
      <c r="F6666" t="s">
        <v>214</v>
      </c>
      <c r="G6666" t="s">
        <v>215</v>
      </c>
      <c r="H6666">
        <v>2</v>
      </c>
      <c r="I6666">
        <v>2016</v>
      </c>
      <c r="J6666">
        <v>2</v>
      </c>
      <c r="L6666">
        <v>23086845</v>
      </c>
      <c r="M6666">
        <v>4.5999999999999996</v>
      </c>
      <c r="P6666" s="29">
        <f t="shared" si="276"/>
        <v>0.6</v>
      </c>
    </row>
    <row r="6667" spans="1:16" hidden="1" x14ac:dyDescent="0.25">
      <c r="A6667">
        <v>193596843</v>
      </c>
      <c r="B6667">
        <v>803401</v>
      </c>
      <c r="C6667" t="s">
        <v>318</v>
      </c>
      <c r="D6667">
        <v>2021781</v>
      </c>
      <c r="E6667" t="s">
        <v>235</v>
      </c>
      <c r="F6667" t="s">
        <v>214</v>
      </c>
      <c r="G6667" t="s">
        <v>215</v>
      </c>
      <c r="H6667">
        <v>2</v>
      </c>
      <c r="I6667">
        <v>2016</v>
      </c>
      <c r="J6667">
        <v>2</v>
      </c>
      <c r="L6667">
        <v>23086901</v>
      </c>
      <c r="M6667">
        <v>5.4</v>
      </c>
      <c r="P6667" s="29">
        <f t="shared" si="276"/>
        <v>0.73333333333333339</v>
      </c>
    </row>
    <row r="6668" spans="1:16" hidden="1" x14ac:dyDescent="0.25">
      <c r="A6668">
        <v>193596843</v>
      </c>
      <c r="B6668">
        <v>803401</v>
      </c>
      <c r="C6668" t="s">
        <v>318</v>
      </c>
      <c r="D6668">
        <v>2021993</v>
      </c>
      <c r="E6668" t="s">
        <v>256</v>
      </c>
      <c r="F6668" t="s">
        <v>214</v>
      </c>
      <c r="G6668" t="s">
        <v>215</v>
      </c>
      <c r="H6668">
        <v>2</v>
      </c>
      <c r="I6668">
        <v>2016</v>
      </c>
      <c r="J6668">
        <v>2</v>
      </c>
      <c r="L6668">
        <v>23086520</v>
      </c>
      <c r="M6668">
        <v>5.5</v>
      </c>
      <c r="P6668" s="29">
        <f t="shared" si="276"/>
        <v>0.75</v>
      </c>
    </row>
    <row r="6669" spans="1:16" hidden="1" x14ac:dyDescent="0.25">
      <c r="A6669">
        <v>193596843</v>
      </c>
      <c r="B6669">
        <v>803401</v>
      </c>
      <c r="C6669" t="s">
        <v>318</v>
      </c>
      <c r="D6669">
        <v>2005117</v>
      </c>
      <c r="E6669" t="s">
        <v>220</v>
      </c>
      <c r="F6669" t="s">
        <v>214</v>
      </c>
      <c r="G6669" t="s">
        <v>215</v>
      </c>
      <c r="H6669">
        <v>2</v>
      </c>
      <c r="I6669">
        <v>2016</v>
      </c>
      <c r="J6669">
        <v>2</v>
      </c>
      <c r="L6669">
        <v>23084476</v>
      </c>
      <c r="M6669">
        <v>5.2</v>
      </c>
      <c r="P6669" s="29">
        <f t="shared" si="276"/>
        <v>0.70000000000000007</v>
      </c>
    </row>
    <row r="6670" spans="1:16" hidden="1" x14ac:dyDescent="0.25">
      <c r="A6670">
        <v>193596843</v>
      </c>
      <c r="B6670">
        <v>803401</v>
      </c>
      <c r="C6670" t="s">
        <v>318</v>
      </c>
      <c r="D6670">
        <v>2004587</v>
      </c>
      <c r="E6670" t="s">
        <v>288</v>
      </c>
      <c r="F6670" t="s">
        <v>214</v>
      </c>
      <c r="G6670" t="s">
        <v>215</v>
      </c>
      <c r="H6670">
        <v>4</v>
      </c>
      <c r="I6670">
        <v>2017</v>
      </c>
      <c r="J6670">
        <v>1</v>
      </c>
      <c r="L6670">
        <v>23094958</v>
      </c>
      <c r="P6670" s="29" t="str">
        <f t="shared" si="276"/>
        <v>DRP</v>
      </c>
    </row>
    <row r="6671" spans="1:16" hidden="1" x14ac:dyDescent="0.25">
      <c r="A6671">
        <v>193596843</v>
      </c>
      <c r="B6671">
        <v>803401</v>
      </c>
      <c r="C6671" t="s">
        <v>318</v>
      </c>
      <c r="D6671">
        <v>2004591</v>
      </c>
      <c r="E6671" t="s">
        <v>271</v>
      </c>
      <c r="F6671" t="s">
        <v>214</v>
      </c>
      <c r="G6671" t="s">
        <v>215</v>
      </c>
      <c r="H6671">
        <v>2</v>
      </c>
      <c r="I6671">
        <v>2017</v>
      </c>
      <c r="J6671">
        <v>1</v>
      </c>
      <c r="L6671">
        <v>23093319</v>
      </c>
      <c r="M6671">
        <v>4.7</v>
      </c>
      <c r="P6671" s="29">
        <f t="shared" si="276"/>
        <v>0.6166666666666667</v>
      </c>
    </row>
    <row r="6672" spans="1:16" hidden="1" x14ac:dyDescent="0.25">
      <c r="A6672">
        <v>193596843</v>
      </c>
      <c r="B6672">
        <v>803401</v>
      </c>
      <c r="C6672" t="s">
        <v>318</v>
      </c>
      <c r="D6672">
        <v>2004752</v>
      </c>
      <c r="E6672" t="s">
        <v>290</v>
      </c>
      <c r="F6672" t="s">
        <v>214</v>
      </c>
      <c r="G6672" t="s">
        <v>215</v>
      </c>
      <c r="H6672">
        <v>2</v>
      </c>
      <c r="I6672">
        <v>2017</v>
      </c>
      <c r="J6672">
        <v>1</v>
      </c>
      <c r="L6672">
        <v>23093323</v>
      </c>
      <c r="M6672">
        <v>4.4000000000000004</v>
      </c>
      <c r="P6672" s="29">
        <f t="shared" si="276"/>
        <v>0.56666666666666676</v>
      </c>
    </row>
    <row r="6673" spans="1:16" hidden="1" x14ac:dyDescent="0.25">
      <c r="A6673">
        <v>193596843</v>
      </c>
      <c r="B6673">
        <v>803401</v>
      </c>
      <c r="C6673" t="s">
        <v>318</v>
      </c>
      <c r="D6673">
        <v>2005120</v>
      </c>
      <c r="E6673" t="s">
        <v>293</v>
      </c>
      <c r="F6673" t="s">
        <v>214</v>
      </c>
      <c r="G6673" t="s">
        <v>215</v>
      </c>
      <c r="H6673">
        <v>2</v>
      </c>
      <c r="I6673">
        <v>2017</v>
      </c>
      <c r="J6673">
        <v>1</v>
      </c>
      <c r="L6673">
        <v>23094177</v>
      </c>
      <c r="M6673">
        <v>5.0999999999999996</v>
      </c>
      <c r="P6673" s="29">
        <f t="shared" si="276"/>
        <v>0.68333333333333324</v>
      </c>
    </row>
    <row r="6674" spans="1:16" hidden="1" x14ac:dyDescent="0.25">
      <c r="A6674">
        <v>193596843</v>
      </c>
      <c r="B6674">
        <v>803401</v>
      </c>
      <c r="C6674" t="s">
        <v>318</v>
      </c>
      <c r="D6674">
        <v>2021679</v>
      </c>
      <c r="E6674" t="s">
        <v>259</v>
      </c>
      <c r="F6674" t="s">
        <v>214</v>
      </c>
      <c r="G6674" t="s">
        <v>215</v>
      </c>
      <c r="H6674">
        <v>2</v>
      </c>
      <c r="I6674">
        <v>2017</v>
      </c>
      <c r="J6674">
        <v>1</v>
      </c>
      <c r="L6674">
        <v>23095788</v>
      </c>
      <c r="M6674">
        <v>4.8</v>
      </c>
      <c r="P6674" s="29">
        <f t="shared" si="276"/>
        <v>0.6333333333333333</v>
      </c>
    </row>
    <row r="6675" spans="1:16" hidden="1" x14ac:dyDescent="0.25">
      <c r="A6675">
        <v>193596843</v>
      </c>
      <c r="B6675">
        <v>803401</v>
      </c>
      <c r="C6675" t="s">
        <v>318</v>
      </c>
      <c r="D6675">
        <v>2021787</v>
      </c>
      <c r="E6675" t="s">
        <v>292</v>
      </c>
      <c r="F6675" t="s">
        <v>214</v>
      </c>
      <c r="G6675" t="s">
        <v>215</v>
      </c>
      <c r="H6675">
        <v>2</v>
      </c>
      <c r="I6675">
        <v>2017</v>
      </c>
      <c r="J6675">
        <v>1</v>
      </c>
      <c r="L6675">
        <v>23093320</v>
      </c>
      <c r="M6675">
        <v>4.4000000000000004</v>
      </c>
      <c r="P6675" s="29">
        <f t="shared" si="276"/>
        <v>0.56666666666666676</v>
      </c>
    </row>
    <row r="6676" spans="1:16" hidden="1" x14ac:dyDescent="0.25">
      <c r="A6676">
        <v>193596843</v>
      </c>
      <c r="B6676">
        <v>803401</v>
      </c>
      <c r="C6676" t="s">
        <v>318</v>
      </c>
      <c r="D6676">
        <v>2021756</v>
      </c>
      <c r="E6676" t="s">
        <v>253</v>
      </c>
      <c r="F6676" t="s">
        <v>214</v>
      </c>
      <c r="G6676" t="s">
        <v>215</v>
      </c>
      <c r="H6676">
        <v>2</v>
      </c>
      <c r="I6676">
        <v>2017</v>
      </c>
      <c r="J6676">
        <v>1</v>
      </c>
      <c r="L6676">
        <v>23093908</v>
      </c>
      <c r="M6676">
        <v>4.0999999999999996</v>
      </c>
      <c r="P6676" s="29">
        <f t="shared" si="276"/>
        <v>0.51666666666666661</v>
      </c>
    </row>
    <row r="6677" spans="1:16" hidden="1" x14ac:dyDescent="0.25">
      <c r="A6677">
        <v>193596843</v>
      </c>
      <c r="B6677">
        <v>803401</v>
      </c>
      <c r="C6677" t="s">
        <v>318</v>
      </c>
      <c r="D6677">
        <v>2019271</v>
      </c>
      <c r="E6677" t="s">
        <v>236</v>
      </c>
      <c r="F6677" t="s">
        <v>214</v>
      </c>
      <c r="G6677" t="s">
        <v>215</v>
      </c>
      <c r="H6677">
        <v>2</v>
      </c>
      <c r="I6677">
        <v>2017</v>
      </c>
      <c r="J6677">
        <v>2</v>
      </c>
      <c r="L6677">
        <v>23097915</v>
      </c>
      <c r="M6677">
        <v>4.3</v>
      </c>
      <c r="P6677" s="29">
        <f t="shared" si="276"/>
        <v>0.54999999999999993</v>
      </c>
    </row>
    <row r="6678" spans="1:16" hidden="1" x14ac:dyDescent="0.25">
      <c r="A6678">
        <v>193596843</v>
      </c>
      <c r="B6678">
        <v>803401</v>
      </c>
      <c r="C6678" t="s">
        <v>318</v>
      </c>
      <c r="D6678">
        <v>2021591</v>
      </c>
      <c r="E6678" t="s">
        <v>240</v>
      </c>
      <c r="F6678" t="s">
        <v>214</v>
      </c>
      <c r="G6678" t="s">
        <v>215</v>
      </c>
      <c r="H6678">
        <v>2</v>
      </c>
      <c r="I6678">
        <v>2017</v>
      </c>
      <c r="J6678">
        <v>2</v>
      </c>
      <c r="L6678">
        <v>23097631</v>
      </c>
      <c r="M6678">
        <v>5.2</v>
      </c>
      <c r="P6678" s="29">
        <f t="shared" si="276"/>
        <v>0.70000000000000007</v>
      </c>
    </row>
    <row r="6679" spans="1:16" hidden="1" x14ac:dyDescent="0.25">
      <c r="A6679">
        <v>193596843</v>
      </c>
      <c r="B6679">
        <v>803401</v>
      </c>
      <c r="C6679" t="s">
        <v>318</v>
      </c>
      <c r="D6679">
        <v>2021615</v>
      </c>
      <c r="E6679" t="s">
        <v>255</v>
      </c>
      <c r="F6679" t="s">
        <v>214</v>
      </c>
      <c r="G6679" t="s">
        <v>215</v>
      </c>
      <c r="H6679">
        <v>2</v>
      </c>
      <c r="I6679">
        <v>2017</v>
      </c>
      <c r="J6679">
        <v>2</v>
      </c>
      <c r="L6679">
        <v>23097634</v>
      </c>
      <c r="M6679">
        <v>5</v>
      </c>
      <c r="P6679" s="29">
        <f t="shared" si="276"/>
        <v>0.66666666666666663</v>
      </c>
    </row>
    <row r="6680" spans="1:16" hidden="1" x14ac:dyDescent="0.25">
      <c r="A6680">
        <v>193596843</v>
      </c>
      <c r="B6680">
        <v>803401</v>
      </c>
      <c r="C6680" t="s">
        <v>318</v>
      </c>
      <c r="D6680">
        <v>2021723</v>
      </c>
      <c r="E6680" t="s">
        <v>299</v>
      </c>
      <c r="F6680" t="s">
        <v>214</v>
      </c>
      <c r="G6680" t="s">
        <v>215</v>
      </c>
      <c r="H6680">
        <v>2</v>
      </c>
      <c r="I6680">
        <v>2017</v>
      </c>
      <c r="J6680">
        <v>2</v>
      </c>
      <c r="L6680">
        <v>23097633</v>
      </c>
      <c r="M6680">
        <v>6.3</v>
      </c>
      <c r="P6680" s="29">
        <f t="shared" si="276"/>
        <v>0.8833333333333333</v>
      </c>
    </row>
    <row r="6681" spans="1:16" hidden="1" x14ac:dyDescent="0.25">
      <c r="A6681">
        <v>193596843</v>
      </c>
      <c r="B6681">
        <v>803401</v>
      </c>
      <c r="C6681" t="s">
        <v>318</v>
      </c>
      <c r="D6681">
        <v>2021874</v>
      </c>
      <c r="E6681" t="s">
        <v>226</v>
      </c>
      <c r="F6681" t="s">
        <v>214</v>
      </c>
      <c r="G6681" t="s">
        <v>215</v>
      </c>
      <c r="H6681">
        <v>2</v>
      </c>
      <c r="I6681">
        <v>2017</v>
      </c>
      <c r="J6681">
        <v>2</v>
      </c>
      <c r="L6681">
        <v>23101908</v>
      </c>
      <c r="M6681">
        <v>5.6</v>
      </c>
      <c r="P6681" s="29">
        <f t="shared" si="276"/>
        <v>0.76666666666666661</v>
      </c>
    </row>
    <row r="6682" spans="1:16" hidden="1" x14ac:dyDescent="0.25">
      <c r="A6682">
        <v>193596843</v>
      </c>
      <c r="B6682">
        <v>803401</v>
      </c>
      <c r="C6682" t="s">
        <v>318</v>
      </c>
      <c r="D6682">
        <v>2021865</v>
      </c>
      <c r="E6682" t="s">
        <v>301</v>
      </c>
      <c r="F6682" t="s">
        <v>214</v>
      </c>
      <c r="G6682" t="s">
        <v>215</v>
      </c>
      <c r="H6682">
        <v>3</v>
      </c>
      <c r="I6682">
        <v>2017</v>
      </c>
      <c r="J6682">
        <v>2</v>
      </c>
      <c r="L6682">
        <v>23097629</v>
      </c>
      <c r="M6682">
        <v>3.4</v>
      </c>
      <c r="P6682" s="29">
        <f t="shared" si="276"/>
        <v>0.39999999999999997</v>
      </c>
    </row>
    <row r="6683" spans="1:16" hidden="1" x14ac:dyDescent="0.25">
      <c r="A6683">
        <v>193596843</v>
      </c>
      <c r="B6683">
        <v>803401</v>
      </c>
      <c r="C6683" t="s">
        <v>318</v>
      </c>
      <c r="D6683">
        <v>2024862</v>
      </c>
      <c r="E6683" t="s">
        <v>289</v>
      </c>
      <c r="F6683" t="s">
        <v>214</v>
      </c>
      <c r="G6683" t="s">
        <v>215</v>
      </c>
      <c r="H6683">
        <v>2</v>
      </c>
      <c r="I6683">
        <v>2017</v>
      </c>
      <c r="J6683">
        <v>2</v>
      </c>
      <c r="L6683">
        <v>23100855</v>
      </c>
      <c r="M6683">
        <v>5.3</v>
      </c>
      <c r="P6683" s="29">
        <f t="shared" si="276"/>
        <v>0.71666666666666667</v>
      </c>
    </row>
    <row r="6684" spans="1:16" hidden="1" x14ac:dyDescent="0.25">
      <c r="A6684">
        <v>193596843</v>
      </c>
      <c r="B6684">
        <v>803401</v>
      </c>
      <c r="C6684" t="s">
        <v>318</v>
      </c>
      <c r="D6684">
        <v>2021865</v>
      </c>
      <c r="E6684" t="s">
        <v>301</v>
      </c>
      <c r="F6684" t="s">
        <v>214</v>
      </c>
      <c r="G6684" t="s">
        <v>215</v>
      </c>
      <c r="H6684">
        <v>4</v>
      </c>
      <c r="I6684">
        <v>2018</v>
      </c>
      <c r="J6684">
        <v>1</v>
      </c>
      <c r="L6684">
        <v>23107721</v>
      </c>
      <c r="P6684" s="29" t="str">
        <f t="shared" si="276"/>
        <v>DRP</v>
      </c>
    </row>
    <row r="6685" spans="1:16" hidden="1" x14ac:dyDescent="0.25">
      <c r="A6685">
        <v>193596843</v>
      </c>
      <c r="B6685">
        <v>803401</v>
      </c>
      <c r="C6685" t="s">
        <v>318</v>
      </c>
      <c r="D6685">
        <v>2019272</v>
      </c>
      <c r="E6685" t="s">
        <v>249</v>
      </c>
      <c r="F6685" t="s">
        <v>214</v>
      </c>
      <c r="G6685" t="s">
        <v>215</v>
      </c>
      <c r="H6685">
        <v>2</v>
      </c>
      <c r="I6685">
        <v>2018</v>
      </c>
      <c r="J6685">
        <v>1</v>
      </c>
      <c r="L6685">
        <v>23104906</v>
      </c>
      <c r="M6685">
        <v>5.5</v>
      </c>
      <c r="P6685" s="29">
        <f t="shared" si="276"/>
        <v>0.75</v>
      </c>
    </row>
    <row r="6686" spans="1:16" hidden="1" x14ac:dyDescent="0.25">
      <c r="A6686">
        <v>193596843</v>
      </c>
      <c r="B6686">
        <v>803401</v>
      </c>
      <c r="C6686" t="s">
        <v>318</v>
      </c>
      <c r="D6686">
        <v>2021744</v>
      </c>
      <c r="E6686" t="s">
        <v>262</v>
      </c>
      <c r="F6686" t="s">
        <v>214</v>
      </c>
      <c r="G6686" t="s">
        <v>215</v>
      </c>
      <c r="H6686">
        <v>2</v>
      </c>
      <c r="I6686">
        <v>2018</v>
      </c>
      <c r="J6686">
        <v>1</v>
      </c>
      <c r="L6686">
        <v>23107805</v>
      </c>
      <c r="M6686">
        <v>5.4</v>
      </c>
      <c r="P6686" s="29">
        <f t="shared" si="276"/>
        <v>0.73333333333333339</v>
      </c>
    </row>
    <row r="6687" spans="1:16" hidden="1" x14ac:dyDescent="0.25">
      <c r="A6687">
        <v>193596843</v>
      </c>
      <c r="B6687">
        <v>803401</v>
      </c>
      <c r="C6687" t="s">
        <v>318</v>
      </c>
      <c r="D6687">
        <v>2021750</v>
      </c>
      <c r="E6687" t="s">
        <v>296</v>
      </c>
      <c r="F6687" t="s">
        <v>214</v>
      </c>
      <c r="G6687" t="s">
        <v>215</v>
      </c>
      <c r="H6687">
        <v>2</v>
      </c>
      <c r="I6687">
        <v>2018</v>
      </c>
      <c r="J6687">
        <v>1</v>
      </c>
      <c r="L6687">
        <v>23108399</v>
      </c>
      <c r="M6687">
        <v>4.5999999999999996</v>
      </c>
      <c r="P6687" s="29">
        <f t="shared" si="276"/>
        <v>0.6</v>
      </c>
    </row>
    <row r="6688" spans="1:16" hidden="1" x14ac:dyDescent="0.25">
      <c r="A6688">
        <v>193596843</v>
      </c>
      <c r="B6688">
        <v>803401</v>
      </c>
      <c r="C6688" t="s">
        <v>318</v>
      </c>
      <c r="D6688">
        <v>2021661</v>
      </c>
      <c r="E6688" t="s">
        <v>305</v>
      </c>
      <c r="F6688" t="s">
        <v>214</v>
      </c>
      <c r="G6688" t="s">
        <v>215</v>
      </c>
      <c r="H6688">
        <v>2</v>
      </c>
      <c r="I6688">
        <v>2018</v>
      </c>
      <c r="J6688">
        <v>1</v>
      </c>
      <c r="L6688">
        <v>23107773</v>
      </c>
      <c r="M6688">
        <v>4.0999999999999996</v>
      </c>
      <c r="P6688" s="29">
        <f t="shared" si="276"/>
        <v>0.51666666666666661</v>
      </c>
    </row>
    <row r="6689" spans="1:16" hidden="1" x14ac:dyDescent="0.25">
      <c r="A6689">
        <v>193596843</v>
      </c>
      <c r="B6689">
        <v>803401</v>
      </c>
      <c r="C6689" t="s">
        <v>318</v>
      </c>
      <c r="D6689">
        <v>2021725</v>
      </c>
      <c r="E6689" t="s">
        <v>257</v>
      </c>
      <c r="F6689" t="s">
        <v>214</v>
      </c>
      <c r="G6689" t="s">
        <v>215</v>
      </c>
      <c r="H6689">
        <v>2</v>
      </c>
      <c r="I6689">
        <v>2018</v>
      </c>
      <c r="J6689">
        <v>1</v>
      </c>
      <c r="L6689">
        <v>23107715</v>
      </c>
      <c r="M6689">
        <v>4.3</v>
      </c>
      <c r="P6689" s="29">
        <f t="shared" si="276"/>
        <v>0.54999999999999993</v>
      </c>
    </row>
    <row r="6690" spans="1:16" hidden="1" x14ac:dyDescent="0.25">
      <c r="A6690">
        <v>193596843</v>
      </c>
      <c r="B6690">
        <v>803401</v>
      </c>
      <c r="C6690" t="s">
        <v>318</v>
      </c>
      <c r="D6690">
        <v>2021631</v>
      </c>
      <c r="E6690" t="s">
        <v>302</v>
      </c>
      <c r="F6690" t="s">
        <v>214</v>
      </c>
      <c r="G6690" t="s">
        <v>215</v>
      </c>
      <c r="H6690">
        <v>2</v>
      </c>
      <c r="I6690">
        <v>2018</v>
      </c>
      <c r="J6690">
        <v>1</v>
      </c>
      <c r="L6690">
        <v>23108088</v>
      </c>
      <c r="M6690">
        <v>5.0999999999999996</v>
      </c>
      <c r="P6690" s="29">
        <f t="shared" ref="P6690:P6722" si="277">IF(AND(ISNUMBER(M6690),H6690&lt;&gt;4),(M6690-1)/6,IF(H6690=4,"DRP",IF(AND(H6690=3,M6690="NA"),"BAD",IF(AND(H6690=2),"CVL",IF(AND(H6690=1,ISBLANK(M6690)),"NULL","UNK")))))</f>
        <v>0.68333333333333324</v>
      </c>
    </row>
    <row r="6691" spans="1:16" hidden="1" x14ac:dyDescent="0.25">
      <c r="A6691">
        <v>193596843</v>
      </c>
      <c r="B6691">
        <v>803401</v>
      </c>
      <c r="C6691" t="s">
        <v>318</v>
      </c>
      <c r="D6691">
        <v>2024863</v>
      </c>
      <c r="E6691" t="s">
        <v>304</v>
      </c>
      <c r="F6691" t="s">
        <v>214</v>
      </c>
      <c r="G6691" t="s">
        <v>215</v>
      </c>
      <c r="H6691">
        <v>2</v>
      </c>
      <c r="I6691">
        <v>2018</v>
      </c>
      <c r="J6691">
        <v>1</v>
      </c>
      <c r="L6691">
        <v>23107771</v>
      </c>
      <c r="M6691">
        <v>4.7</v>
      </c>
      <c r="P6691" s="29">
        <f t="shared" si="277"/>
        <v>0.6166666666666667</v>
      </c>
    </row>
    <row r="6692" spans="1:16" hidden="1" x14ac:dyDescent="0.25">
      <c r="A6692">
        <v>193596843</v>
      </c>
      <c r="B6692">
        <v>803401</v>
      </c>
      <c r="C6692" t="s">
        <v>318</v>
      </c>
      <c r="D6692">
        <v>2021716</v>
      </c>
      <c r="E6692" t="s">
        <v>291</v>
      </c>
      <c r="F6692" t="s">
        <v>214</v>
      </c>
      <c r="G6692" t="s">
        <v>215</v>
      </c>
      <c r="H6692">
        <v>4</v>
      </c>
      <c r="I6692">
        <v>2018</v>
      </c>
      <c r="J6692">
        <v>2</v>
      </c>
      <c r="L6692">
        <v>23115904</v>
      </c>
      <c r="P6692" s="29" t="str">
        <f t="shared" si="277"/>
        <v>DRP</v>
      </c>
    </row>
    <row r="6693" spans="1:16" hidden="1" x14ac:dyDescent="0.25">
      <c r="A6693">
        <v>193596843</v>
      </c>
      <c r="B6693">
        <v>803401</v>
      </c>
      <c r="C6693" t="s">
        <v>318</v>
      </c>
      <c r="D6693">
        <v>2004587</v>
      </c>
      <c r="E6693" t="s">
        <v>288</v>
      </c>
      <c r="F6693" t="s">
        <v>214</v>
      </c>
      <c r="G6693" t="s">
        <v>215</v>
      </c>
      <c r="H6693">
        <v>4</v>
      </c>
      <c r="I6693">
        <v>2018</v>
      </c>
      <c r="J6693">
        <v>2</v>
      </c>
      <c r="L6693">
        <v>23115868</v>
      </c>
      <c r="P6693" s="29" t="str">
        <f t="shared" si="277"/>
        <v>DRP</v>
      </c>
    </row>
    <row r="6694" spans="1:16" hidden="1" x14ac:dyDescent="0.25">
      <c r="A6694">
        <v>193596843</v>
      </c>
      <c r="B6694">
        <v>803401</v>
      </c>
      <c r="C6694" t="s">
        <v>318</v>
      </c>
      <c r="D6694">
        <v>2021640</v>
      </c>
      <c r="E6694" t="s">
        <v>227</v>
      </c>
      <c r="F6694" t="s">
        <v>214</v>
      </c>
      <c r="G6694" t="s">
        <v>215</v>
      </c>
      <c r="H6694">
        <v>4</v>
      </c>
      <c r="I6694">
        <v>2018</v>
      </c>
      <c r="J6694">
        <v>2</v>
      </c>
      <c r="L6694">
        <v>23116290</v>
      </c>
      <c r="P6694" s="29" t="str">
        <f t="shared" si="277"/>
        <v>DRP</v>
      </c>
    </row>
    <row r="6695" spans="1:16" hidden="1" x14ac:dyDescent="0.25">
      <c r="A6695">
        <v>193596843</v>
      </c>
      <c r="B6695">
        <v>803401</v>
      </c>
      <c r="C6695" t="s">
        <v>318</v>
      </c>
      <c r="D6695">
        <v>2024921</v>
      </c>
      <c r="E6695" t="s">
        <v>225</v>
      </c>
      <c r="F6695" t="s">
        <v>214</v>
      </c>
      <c r="G6695" t="s">
        <v>215</v>
      </c>
      <c r="H6695">
        <v>4</v>
      </c>
      <c r="I6695">
        <v>2018</v>
      </c>
      <c r="J6695">
        <v>2</v>
      </c>
      <c r="L6695">
        <v>23115972</v>
      </c>
      <c r="P6695" s="29" t="str">
        <f t="shared" si="277"/>
        <v>DRP</v>
      </c>
    </row>
    <row r="6696" spans="1:16" hidden="1" x14ac:dyDescent="0.25">
      <c r="A6696">
        <v>193596843</v>
      </c>
      <c r="B6696">
        <v>803401</v>
      </c>
      <c r="C6696" t="s">
        <v>318</v>
      </c>
      <c r="D6696">
        <v>2004586</v>
      </c>
      <c r="E6696" t="s">
        <v>325</v>
      </c>
      <c r="F6696" t="s">
        <v>214</v>
      </c>
      <c r="G6696" t="s">
        <v>215</v>
      </c>
      <c r="H6696">
        <v>2</v>
      </c>
      <c r="I6696">
        <v>2018</v>
      </c>
      <c r="J6696">
        <v>2</v>
      </c>
      <c r="L6696">
        <v>23115864</v>
      </c>
      <c r="M6696">
        <v>4.4000000000000004</v>
      </c>
      <c r="P6696" s="29">
        <f t="shared" si="277"/>
        <v>0.56666666666666676</v>
      </c>
    </row>
    <row r="6697" spans="1:16" hidden="1" x14ac:dyDescent="0.25">
      <c r="A6697">
        <v>193596843</v>
      </c>
      <c r="B6697">
        <v>803401</v>
      </c>
      <c r="C6697" t="s">
        <v>318</v>
      </c>
      <c r="D6697">
        <v>2027112</v>
      </c>
      <c r="E6697" t="s">
        <v>323</v>
      </c>
      <c r="F6697" t="s">
        <v>320</v>
      </c>
      <c r="G6697" t="s">
        <v>321</v>
      </c>
      <c r="H6697">
        <v>2</v>
      </c>
      <c r="I6697">
        <v>2018</v>
      </c>
      <c r="J6697">
        <v>2</v>
      </c>
      <c r="L6697">
        <v>23114644</v>
      </c>
      <c r="M6697">
        <v>6.5</v>
      </c>
      <c r="P6697" s="29">
        <f t="shared" si="277"/>
        <v>0.91666666666666663</v>
      </c>
    </row>
    <row r="6698" spans="1:16" hidden="1" x14ac:dyDescent="0.25">
      <c r="A6698">
        <v>193596843</v>
      </c>
      <c r="B6698">
        <v>803401</v>
      </c>
      <c r="C6698" t="s">
        <v>318</v>
      </c>
      <c r="D6698">
        <v>2024921</v>
      </c>
      <c r="E6698" t="s">
        <v>225</v>
      </c>
      <c r="F6698" t="s">
        <v>214</v>
      </c>
      <c r="G6698" t="s">
        <v>215</v>
      </c>
      <c r="H6698">
        <v>2</v>
      </c>
      <c r="I6698">
        <v>2018</v>
      </c>
      <c r="J6698">
        <v>2</v>
      </c>
      <c r="L6698">
        <v>23115972</v>
      </c>
      <c r="M6698">
        <v>6.1</v>
      </c>
      <c r="P6698" s="29">
        <f t="shared" si="277"/>
        <v>0.85</v>
      </c>
    </row>
    <row r="6699" spans="1:16" hidden="1" x14ac:dyDescent="0.25">
      <c r="A6699">
        <v>193596843</v>
      </c>
      <c r="B6699">
        <v>803401</v>
      </c>
      <c r="C6699" t="s">
        <v>318</v>
      </c>
      <c r="D6699">
        <v>2021640</v>
      </c>
      <c r="E6699" t="s">
        <v>227</v>
      </c>
      <c r="F6699" t="s">
        <v>214</v>
      </c>
      <c r="G6699" t="s">
        <v>215</v>
      </c>
      <c r="H6699">
        <v>2</v>
      </c>
      <c r="I6699">
        <v>2018</v>
      </c>
      <c r="J6699">
        <v>2</v>
      </c>
      <c r="L6699">
        <v>23116290</v>
      </c>
      <c r="M6699">
        <v>4.3</v>
      </c>
      <c r="P6699" s="29">
        <f t="shared" si="277"/>
        <v>0.54999999999999993</v>
      </c>
    </row>
    <row r="6700" spans="1:16" hidden="1" x14ac:dyDescent="0.25">
      <c r="A6700">
        <v>193596843</v>
      </c>
      <c r="B6700">
        <v>803401</v>
      </c>
      <c r="C6700" t="s">
        <v>318</v>
      </c>
      <c r="D6700">
        <v>2021865</v>
      </c>
      <c r="E6700" t="s">
        <v>301</v>
      </c>
      <c r="F6700" t="s">
        <v>214</v>
      </c>
      <c r="G6700" t="s">
        <v>215</v>
      </c>
      <c r="H6700">
        <v>2</v>
      </c>
      <c r="I6700">
        <v>2018</v>
      </c>
      <c r="J6700">
        <v>2</v>
      </c>
      <c r="L6700">
        <v>23115888</v>
      </c>
      <c r="M6700">
        <v>5.0999999999999996</v>
      </c>
      <c r="P6700" s="29">
        <f t="shared" si="277"/>
        <v>0.68333333333333324</v>
      </c>
    </row>
    <row r="6701" spans="1:16" hidden="1" x14ac:dyDescent="0.25">
      <c r="A6701">
        <v>193596843</v>
      </c>
      <c r="B6701">
        <v>803401</v>
      </c>
      <c r="C6701" t="s">
        <v>318</v>
      </c>
      <c r="D6701">
        <v>2019273</v>
      </c>
      <c r="E6701" t="s">
        <v>248</v>
      </c>
      <c r="F6701" t="s">
        <v>214</v>
      </c>
      <c r="G6701" t="s">
        <v>215</v>
      </c>
      <c r="H6701">
        <v>2</v>
      </c>
      <c r="I6701">
        <v>2018</v>
      </c>
      <c r="J6701">
        <v>2</v>
      </c>
      <c r="L6701">
        <v>23114619</v>
      </c>
      <c r="M6701">
        <v>6</v>
      </c>
      <c r="P6701" s="29">
        <f t="shared" si="277"/>
        <v>0.83333333333333337</v>
      </c>
    </row>
    <row r="6702" spans="1:16" hidden="1" x14ac:dyDescent="0.25">
      <c r="A6702">
        <v>193596843</v>
      </c>
      <c r="B6702">
        <v>803401</v>
      </c>
      <c r="C6702" t="s">
        <v>318</v>
      </c>
      <c r="D6702">
        <v>2004587</v>
      </c>
      <c r="E6702" t="s">
        <v>288</v>
      </c>
      <c r="F6702" t="s">
        <v>214</v>
      </c>
      <c r="G6702" t="s">
        <v>215</v>
      </c>
      <c r="H6702">
        <v>2</v>
      </c>
      <c r="I6702">
        <v>2019</v>
      </c>
      <c r="J6702">
        <v>1</v>
      </c>
      <c r="L6702">
        <v>23120023</v>
      </c>
      <c r="M6702">
        <v>6.4</v>
      </c>
      <c r="P6702" s="29">
        <f t="shared" si="277"/>
        <v>0.9</v>
      </c>
    </row>
    <row r="6703" spans="1:16" hidden="1" x14ac:dyDescent="0.25">
      <c r="A6703">
        <v>193596843</v>
      </c>
      <c r="B6703">
        <v>803401</v>
      </c>
      <c r="C6703" t="s">
        <v>318</v>
      </c>
      <c r="D6703">
        <v>2019274</v>
      </c>
      <c r="E6703" t="s">
        <v>247</v>
      </c>
      <c r="F6703" t="s">
        <v>214</v>
      </c>
      <c r="G6703" t="s">
        <v>215</v>
      </c>
      <c r="H6703">
        <v>2</v>
      </c>
      <c r="I6703">
        <v>2019</v>
      </c>
      <c r="J6703">
        <v>1</v>
      </c>
      <c r="L6703">
        <v>23123505</v>
      </c>
      <c r="M6703">
        <v>5.4</v>
      </c>
      <c r="P6703" s="29">
        <f t="shared" si="277"/>
        <v>0.73333333333333339</v>
      </c>
    </row>
    <row r="6704" spans="1:16" hidden="1" x14ac:dyDescent="0.25">
      <c r="A6704">
        <v>193596843</v>
      </c>
      <c r="B6704">
        <v>803401</v>
      </c>
      <c r="C6704" t="s">
        <v>318</v>
      </c>
      <c r="D6704">
        <v>2021664</v>
      </c>
      <c r="E6704" t="s">
        <v>311</v>
      </c>
      <c r="F6704" t="s">
        <v>214</v>
      </c>
      <c r="G6704" t="s">
        <v>215</v>
      </c>
      <c r="H6704">
        <v>2</v>
      </c>
      <c r="I6704">
        <v>2019</v>
      </c>
      <c r="J6704">
        <v>1</v>
      </c>
      <c r="L6704">
        <v>23120246</v>
      </c>
      <c r="M6704">
        <v>5.9</v>
      </c>
      <c r="P6704" s="29">
        <f t="shared" si="277"/>
        <v>0.81666666666666676</v>
      </c>
    </row>
    <row r="6705" spans="1:16" hidden="1" x14ac:dyDescent="0.25">
      <c r="A6705">
        <v>193596843</v>
      </c>
      <c r="B6705">
        <v>803401</v>
      </c>
      <c r="C6705" t="s">
        <v>318</v>
      </c>
      <c r="D6705">
        <v>2021775</v>
      </c>
      <c r="E6705" t="s">
        <v>286</v>
      </c>
      <c r="F6705" t="s">
        <v>214</v>
      </c>
      <c r="G6705" t="s">
        <v>215</v>
      </c>
      <c r="H6705">
        <v>2</v>
      </c>
      <c r="I6705">
        <v>2019</v>
      </c>
      <c r="J6705">
        <v>1</v>
      </c>
      <c r="L6705">
        <v>23124866</v>
      </c>
      <c r="M6705">
        <v>6</v>
      </c>
      <c r="P6705" s="29">
        <f t="shared" si="277"/>
        <v>0.83333333333333337</v>
      </c>
    </row>
    <row r="6706" spans="1:16" hidden="1" x14ac:dyDescent="0.25">
      <c r="A6706">
        <v>193596843</v>
      </c>
      <c r="B6706">
        <v>803401</v>
      </c>
      <c r="C6706" t="s">
        <v>318</v>
      </c>
      <c r="D6706">
        <v>2004597</v>
      </c>
      <c r="E6706" t="s">
        <v>279</v>
      </c>
      <c r="F6706" t="s">
        <v>214</v>
      </c>
      <c r="G6706" t="s">
        <v>215</v>
      </c>
      <c r="H6706">
        <v>2</v>
      </c>
      <c r="I6706">
        <v>2019</v>
      </c>
      <c r="J6706">
        <v>1</v>
      </c>
      <c r="L6706">
        <v>23120232</v>
      </c>
      <c r="M6706">
        <v>5.4</v>
      </c>
      <c r="P6706" s="29">
        <f t="shared" si="277"/>
        <v>0.73333333333333339</v>
      </c>
    </row>
    <row r="6707" spans="1:16" hidden="1" x14ac:dyDescent="0.25">
      <c r="A6707">
        <v>193596843</v>
      </c>
      <c r="B6707">
        <v>803401</v>
      </c>
      <c r="C6707" t="s">
        <v>318</v>
      </c>
      <c r="D6707">
        <v>2024864</v>
      </c>
      <c r="E6707" t="s">
        <v>310</v>
      </c>
      <c r="F6707" t="s">
        <v>214</v>
      </c>
      <c r="G6707" t="s">
        <v>215</v>
      </c>
      <c r="H6707">
        <v>2</v>
      </c>
      <c r="I6707">
        <v>2019</v>
      </c>
      <c r="J6707">
        <v>1</v>
      </c>
      <c r="L6707">
        <v>23120245</v>
      </c>
      <c r="M6707">
        <v>5.2</v>
      </c>
      <c r="P6707" s="29">
        <f t="shared" si="277"/>
        <v>0.70000000000000007</v>
      </c>
    </row>
    <row r="6708" spans="1:16" hidden="1" x14ac:dyDescent="0.25">
      <c r="A6708">
        <v>193596843</v>
      </c>
      <c r="B6708">
        <v>803401</v>
      </c>
      <c r="C6708" t="s">
        <v>318</v>
      </c>
      <c r="D6708">
        <v>2021689</v>
      </c>
      <c r="E6708" t="s">
        <v>312</v>
      </c>
      <c r="F6708" t="s">
        <v>214</v>
      </c>
      <c r="G6708" t="s">
        <v>215</v>
      </c>
      <c r="H6708">
        <v>2</v>
      </c>
      <c r="I6708">
        <v>2019</v>
      </c>
      <c r="J6708">
        <v>1</v>
      </c>
      <c r="L6708">
        <v>23120247</v>
      </c>
      <c r="M6708">
        <v>5.2</v>
      </c>
      <c r="P6708" s="29">
        <f t="shared" si="277"/>
        <v>0.70000000000000007</v>
      </c>
    </row>
    <row r="6709" spans="1:16" hidden="1" x14ac:dyDescent="0.25">
      <c r="A6709">
        <v>193596843</v>
      </c>
      <c r="B6709">
        <v>803401</v>
      </c>
      <c r="C6709" t="s">
        <v>318</v>
      </c>
      <c r="D6709">
        <v>2021716</v>
      </c>
      <c r="E6709" t="s">
        <v>291</v>
      </c>
      <c r="F6709" t="s">
        <v>214</v>
      </c>
      <c r="G6709" t="s">
        <v>215</v>
      </c>
      <c r="H6709">
        <v>2</v>
      </c>
      <c r="I6709">
        <v>2019</v>
      </c>
      <c r="J6709">
        <v>1</v>
      </c>
      <c r="L6709">
        <v>23123929</v>
      </c>
      <c r="M6709">
        <v>5.2</v>
      </c>
      <c r="P6709" s="29">
        <f t="shared" si="277"/>
        <v>0.70000000000000007</v>
      </c>
    </row>
    <row r="6710" spans="1:16" hidden="1" x14ac:dyDescent="0.25">
      <c r="A6710">
        <v>193596843</v>
      </c>
      <c r="B6710">
        <v>803401</v>
      </c>
      <c r="C6710" t="s">
        <v>318</v>
      </c>
      <c r="D6710">
        <v>2021621</v>
      </c>
      <c r="E6710" t="s">
        <v>314</v>
      </c>
      <c r="F6710" t="s">
        <v>214</v>
      </c>
      <c r="G6710" t="s">
        <v>215</v>
      </c>
      <c r="H6710">
        <v>4</v>
      </c>
      <c r="I6710">
        <v>2019</v>
      </c>
      <c r="J6710">
        <v>2</v>
      </c>
      <c r="L6710">
        <v>23130528</v>
      </c>
      <c r="P6710" s="29" t="str">
        <f t="shared" si="277"/>
        <v>DRP</v>
      </c>
    </row>
    <row r="6711" spans="1:16" hidden="1" x14ac:dyDescent="0.25">
      <c r="A6711">
        <v>193596843</v>
      </c>
      <c r="B6711">
        <v>803401</v>
      </c>
      <c r="C6711" t="s">
        <v>318</v>
      </c>
      <c r="D6711">
        <v>2021671</v>
      </c>
      <c r="E6711" t="s">
        <v>303</v>
      </c>
      <c r="F6711" t="s">
        <v>214</v>
      </c>
      <c r="G6711" t="s">
        <v>215</v>
      </c>
      <c r="H6711">
        <v>1</v>
      </c>
      <c r="I6711">
        <v>2019</v>
      </c>
      <c r="J6711">
        <v>2</v>
      </c>
      <c r="L6711">
        <v>23130535</v>
      </c>
      <c r="P6711" s="29" t="str">
        <f t="shared" si="277"/>
        <v>NULL</v>
      </c>
    </row>
    <row r="6712" spans="1:16" hidden="1" x14ac:dyDescent="0.25">
      <c r="A6712">
        <v>193596843</v>
      </c>
      <c r="B6712">
        <v>803401</v>
      </c>
      <c r="C6712" t="s">
        <v>318</v>
      </c>
      <c r="D6712">
        <v>2024865</v>
      </c>
      <c r="E6712" t="s">
        <v>284</v>
      </c>
      <c r="F6712" t="s">
        <v>214</v>
      </c>
      <c r="G6712" t="s">
        <v>215</v>
      </c>
      <c r="H6712">
        <v>1</v>
      </c>
      <c r="I6712">
        <v>2019</v>
      </c>
      <c r="J6712">
        <v>2</v>
      </c>
      <c r="L6712">
        <v>23129386</v>
      </c>
      <c r="P6712" s="29" t="str">
        <f t="shared" si="277"/>
        <v>NULL</v>
      </c>
    </row>
    <row r="6713" spans="1:16" hidden="1" x14ac:dyDescent="0.25">
      <c r="A6713">
        <v>193596843</v>
      </c>
      <c r="B6713">
        <v>803401</v>
      </c>
      <c r="C6713" t="s">
        <v>318</v>
      </c>
      <c r="D6713">
        <v>2021841</v>
      </c>
      <c r="E6713" t="s">
        <v>306</v>
      </c>
      <c r="F6713" t="s">
        <v>214</v>
      </c>
      <c r="G6713" t="s">
        <v>215</v>
      </c>
      <c r="H6713">
        <v>1</v>
      </c>
      <c r="I6713">
        <v>2019</v>
      </c>
      <c r="J6713">
        <v>2</v>
      </c>
      <c r="L6713">
        <v>23130443</v>
      </c>
      <c r="P6713" s="29" t="str">
        <f t="shared" si="277"/>
        <v>NULL</v>
      </c>
    </row>
    <row r="6714" spans="1:16" hidden="1" x14ac:dyDescent="0.25">
      <c r="A6714">
        <v>193596843</v>
      </c>
      <c r="B6714">
        <v>803401</v>
      </c>
      <c r="C6714" t="s">
        <v>318</v>
      </c>
      <c r="D6714">
        <v>2021808</v>
      </c>
      <c r="E6714" t="s">
        <v>283</v>
      </c>
      <c r="F6714" t="s">
        <v>214</v>
      </c>
      <c r="G6714" t="s">
        <v>215</v>
      </c>
      <c r="H6714">
        <v>1</v>
      </c>
      <c r="I6714">
        <v>2019</v>
      </c>
      <c r="J6714">
        <v>2</v>
      </c>
      <c r="L6714">
        <v>23130448</v>
      </c>
      <c r="P6714" s="29" t="str">
        <f t="shared" si="277"/>
        <v>NULL</v>
      </c>
    </row>
    <row r="6715" spans="1:16" hidden="1" x14ac:dyDescent="0.25">
      <c r="A6715">
        <v>193596843</v>
      </c>
      <c r="B6715">
        <v>803401</v>
      </c>
      <c r="C6715" t="s">
        <v>318</v>
      </c>
      <c r="D6715">
        <v>2021760</v>
      </c>
      <c r="E6715" t="s">
        <v>254</v>
      </c>
      <c r="F6715" t="s">
        <v>214</v>
      </c>
      <c r="G6715" t="s">
        <v>215</v>
      </c>
      <c r="H6715">
        <v>1</v>
      </c>
      <c r="I6715">
        <v>2019</v>
      </c>
      <c r="J6715">
        <v>2</v>
      </c>
      <c r="L6715">
        <v>23130526</v>
      </c>
      <c r="P6715" s="29" t="str">
        <f t="shared" si="277"/>
        <v>NULL</v>
      </c>
    </row>
    <row r="6716" spans="1:16" hidden="1" x14ac:dyDescent="0.25">
      <c r="A6716">
        <v>193596843</v>
      </c>
      <c r="B6716">
        <v>803401</v>
      </c>
      <c r="C6716" t="s">
        <v>318</v>
      </c>
      <c r="D6716">
        <v>2004602</v>
      </c>
      <c r="E6716" t="s">
        <v>277</v>
      </c>
      <c r="F6716" t="s">
        <v>214</v>
      </c>
      <c r="G6716" t="s">
        <v>215</v>
      </c>
      <c r="H6716">
        <v>1</v>
      </c>
      <c r="I6716">
        <v>2019</v>
      </c>
      <c r="J6716">
        <v>2</v>
      </c>
      <c r="L6716">
        <v>23129802</v>
      </c>
      <c r="P6716" s="29" t="str">
        <f t="shared" si="277"/>
        <v>NULL</v>
      </c>
    </row>
    <row r="6717" spans="1:16" hidden="1" x14ac:dyDescent="0.25">
      <c r="A6717">
        <v>193606393</v>
      </c>
      <c r="B6717">
        <v>803401</v>
      </c>
      <c r="C6717" t="s">
        <v>318</v>
      </c>
      <c r="D6717">
        <v>2004098</v>
      </c>
      <c r="E6717" t="s">
        <v>213</v>
      </c>
      <c r="F6717" t="s">
        <v>214</v>
      </c>
      <c r="G6717" t="s">
        <v>215</v>
      </c>
      <c r="H6717">
        <v>3</v>
      </c>
      <c r="I6717">
        <v>2016</v>
      </c>
      <c r="J6717">
        <v>1</v>
      </c>
      <c r="L6717">
        <v>23078142</v>
      </c>
      <c r="M6717" t="s">
        <v>221</v>
      </c>
      <c r="P6717" s="29" t="str">
        <f t="shared" si="277"/>
        <v>BAD</v>
      </c>
    </row>
    <row r="6718" spans="1:16" hidden="1" x14ac:dyDescent="0.25">
      <c r="A6718">
        <v>193606393</v>
      </c>
      <c r="B6718">
        <v>803401</v>
      </c>
      <c r="C6718" t="s">
        <v>318</v>
      </c>
      <c r="D6718">
        <v>2005099</v>
      </c>
      <c r="E6718" t="s">
        <v>217</v>
      </c>
      <c r="F6718" t="s">
        <v>214</v>
      </c>
      <c r="G6718" t="s">
        <v>215</v>
      </c>
      <c r="H6718">
        <v>3</v>
      </c>
      <c r="I6718">
        <v>2016</v>
      </c>
      <c r="J6718">
        <v>1</v>
      </c>
      <c r="L6718">
        <v>23081375</v>
      </c>
      <c r="M6718">
        <v>2.1</v>
      </c>
      <c r="P6718" s="29">
        <f t="shared" si="277"/>
        <v>0.18333333333333335</v>
      </c>
    </row>
    <row r="6719" spans="1:16" hidden="1" x14ac:dyDescent="0.25">
      <c r="A6719">
        <v>193606393</v>
      </c>
      <c r="B6719">
        <v>803401</v>
      </c>
      <c r="C6719" t="s">
        <v>318</v>
      </c>
      <c r="D6719">
        <v>2005102</v>
      </c>
      <c r="E6719" t="s">
        <v>218</v>
      </c>
      <c r="F6719" t="s">
        <v>214</v>
      </c>
      <c r="G6719" t="s">
        <v>215</v>
      </c>
      <c r="H6719">
        <v>3</v>
      </c>
      <c r="I6719">
        <v>2016</v>
      </c>
      <c r="J6719">
        <v>1</v>
      </c>
      <c r="L6719">
        <v>23081382</v>
      </c>
      <c r="M6719" t="s">
        <v>221</v>
      </c>
      <c r="P6719" s="29" t="str">
        <f t="shared" si="277"/>
        <v>BAD</v>
      </c>
    </row>
    <row r="6720" spans="1:16" hidden="1" x14ac:dyDescent="0.25">
      <c r="A6720">
        <v>193606393</v>
      </c>
      <c r="B6720">
        <v>803401</v>
      </c>
      <c r="C6720" t="s">
        <v>318</v>
      </c>
      <c r="D6720">
        <v>2021600</v>
      </c>
      <c r="E6720" t="s">
        <v>219</v>
      </c>
      <c r="F6720" t="s">
        <v>214</v>
      </c>
      <c r="G6720" t="s">
        <v>215</v>
      </c>
      <c r="H6720">
        <v>3</v>
      </c>
      <c r="I6720">
        <v>2016</v>
      </c>
      <c r="J6720">
        <v>1</v>
      </c>
      <c r="L6720">
        <v>23081079</v>
      </c>
      <c r="M6720" t="s">
        <v>221</v>
      </c>
      <c r="P6720" s="29" t="str">
        <f t="shared" si="277"/>
        <v>BAD</v>
      </c>
    </row>
    <row r="6721" spans="1:16" hidden="1" x14ac:dyDescent="0.25">
      <c r="A6721">
        <v>193606393</v>
      </c>
      <c r="B6721">
        <v>803401</v>
      </c>
      <c r="C6721" t="s">
        <v>318</v>
      </c>
      <c r="D6721">
        <v>2021754</v>
      </c>
      <c r="E6721" t="s">
        <v>216</v>
      </c>
      <c r="F6721" t="s">
        <v>214</v>
      </c>
      <c r="G6721" t="s">
        <v>215</v>
      </c>
      <c r="H6721">
        <v>3</v>
      </c>
      <c r="I6721">
        <v>2016</v>
      </c>
      <c r="J6721">
        <v>1</v>
      </c>
      <c r="L6721">
        <v>23081094</v>
      </c>
      <c r="M6721" t="s">
        <v>221</v>
      </c>
      <c r="P6721" s="29" t="str">
        <f t="shared" si="277"/>
        <v>BAD</v>
      </c>
    </row>
    <row r="6722" spans="1:16" hidden="1" x14ac:dyDescent="0.25">
      <c r="A6722">
        <v>193606393</v>
      </c>
      <c r="B6722">
        <v>803401</v>
      </c>
      <c r="C6722" t="s">
        <v>318</v>
      </c>
      <c r="D6722">
        <v>2005118</v>
      </c>
      <c r="E6722" t="s">
        <v>223</v>
      </c>
      <c r="F6722" t="s">
        <v>214</v>
      </c>
      <c r="G6722" t="s">
        <v>215</v>
      </c>
      <c r="H6722">
        <v>3</v>
      </c>
      <c r="I6722">
        <v>2016</v>
      </c>
      <c r="J6722">
        <v>1</v>
      </c>
      <c r="L6722">
        <v>23081293</v>
      </c>
      <c r="M6722" t="s">
        <v>221</v>
      </c>
      <c r="P6722" s="29" t="str">
        <f t="shared" si="277"/>
        <v>BAD</v>
      </c>
    </row>
    <row r="6723" spans="1:16" hidden="1" x14ac:dyDescent="0.25">
      <c r="A6723">
        <v>193607721</v>
      </c>
      <c r="B6723">
        <v>803401</v>
      </c>
      <c r="C6723" t="s">
        <v>318</v>
      </c>
      <c r="D6723">
        <v>2005118</v>
      </c>
      <c r="E6723" t="s">
        <v>223</v>
      </c>
      <c r="F6723" t="s">
        <v>214</v>
      </c>
      <c r="G6723" t="s">
        <v>215</v>
      </c>
      <c r="H6723">
        <v>2</v>
      </c>
      <c r="I6723">
        <v>2015</v>
      </c>
      <c r="J6723">
        <v>1</v>
      </c>
      <c r="L6723">
        <v>23067524</v>
      </c>
      <c r="M6723">
        <v>5.6</v>
      </c>
      <c r="P6723" s="29">
        <f t="shared" ref="P6723:P6735" si="278">IF(AND(ISNUMBER(M6723),H6723&lt;&gt;4,N6723&lt;&gt;"X"),(M6723-1)/6,IF(H6723=4,"DRP",IF(AND(H6723=3,M6723="NA"),"BAD",IF(AND(H6723=2),"CVL",IF(AND(H6723=1,ISBLANK(M6723)),"NULL","UNK")))))</f>
        <v>0.76666666666666661</v>
      </c>
    </row>
    <row r="6724" spans="1:16" hidden="1" x14ac:dyDescent="0.25">
      <c r="A6724">
        <v>193607721</v>
      </c>
      <c r="B6724">
        <v>803401</v>
      </c>
      <c r="C6724" t="s">
        <v>318</v>
      </c>
      <c r="D6724">
        <v>2021600</v>
      </c>
      <c r="E6724" t="s">
        <v>219</v>
      </c>
      <c r="F6724" t="s">
        <v>214</v>
      </c>
      <c r="G6724" t="s">
        <v>215</v>
      </c>
      <c r="H6724">
        <v>2</v>
      </c>
      <c r="I6724">
        <v>2015</v>
      </c>
      <c r="J6724">
        <v>1</v>
      </c>
      <c r="L6724">
        <v>23066442</v>
      </c>
      <c r="M6724">
        <v>4.3</v>
      </c>
      <c r="P6724" s="29">
        <f t="shared" si="278"/>
        <v>0.54999999999999993</v>
      </c>
    </row>
    <row r="6725" spans="1:16" hidden="1" x14ac:dyDescent="0.25">
      <c r="A6725">
        <v>193607721</v>
      </c>
      <c r="B6725">
        <v>803401</v>
      </c>
      <c r="C6725" t="s">
        <v>318</v>
      </c>
      <c r="D6725">
        <v>2005099</v>
      </c>
      <c r="E6725" t="s">
        <v>217</v>
      </c>
      <c r="F6725" t="s">
        <v>214</v>
      </c>
      <c r="G6725" t="s">
        <v>215</v>
      </c>
      <c r="H6725">
        <v>2</v>
      </c>
      <c r="I6725">
        <v>2015</v>
      </c>
      <c r="J6725">
        <v>1</v>
      </c>
      <c r="L6725">
        <v>23066434</v>
      </c>
      <c r="M6725">
        <v>4.5</v>
      </c>
      <c r="P6725" s="29">
        <f t="shared" si="278"/>
        <v>0.58333333333333337</v>
      </c>
    </row>
    <row r="6726" spans="1:16" hidden="1" x14ac:dyDescent="0.25">
      <c r="A6726">
        <v>193607721</v>
      </c>
      <c r="B6726">
        <v>803401</v>
      </c>
      <c r="C6726" t="s">
        <v>318</v>
      </c>
      <c r="D6726">
        <v>2021754</v>
      </c>
      <c r="E6726" t="s">
        <v>216</v>
      </c>
      <c r="F6726" t="s">
        <v>214</v>
      </c>
      <c r="G6726" t="s">
        <v>215</v>
      </c>
      <c r="H6726">
        <v>3</v>
      </c>
      <c r="I6726">
        <v>2015</v>
      </c>
      <c r="J6726">
        <v>1</v>
      </c>
      <c r="L6726">
        <v>23066482</v>
      </c>
      <c r="M6726">
        <v>3.2</v>
      </c>
      <c r="P6726" s="29">
        <f t="shared" si="278"/>
        <v>0.3666666666666667</v>
      </c>
    </row>
    <row r="6727" spans="1:16" hidden="1" x14ac:dyDescent="0.25">
      <c r="A6727">
        <v>193607721</v>
      </c>
      <c r="B6727">
        <v>803401</v>
      </c>
      <c r="C6727" t="s">
        <v>318</v>
      </c>
      <c r="D6727">
        <v>2005102</v>
      </c>
      <c r="E6727" t="s">
        <v>218</v>
      </c>
      <c r="F6727" t="s">
        <v>214</v>
      </c>
      <c r="G6727" t="s">
        <v>215</v>
      </c>
      <c r="H6727">
        <v>2</v>
      </c>
      <c r="I6727">
        <v>2015</v>
      </c>
      <c r="J6727">
        <v>1</v>
      </c>
      <c r="L6727">
        <v>23066495</v>
      </c>
      <c r="M6727">
        <v>5.0999999999999996</v>
      </c>
      <c r="P6727" s="29">
        <f t="shared" si="278"/>
        <v>0.68333333333333324</v>
      </c>
    </row>
    <row r="6728" spans="1:16" hidden="1" x14ac:dyDescent="0.25">
      <c r="A6728">
        <v>193607721</v>
      </c>
      <c r="B6728">
        <v>803401</v>
      </c>
      <c r="C6728" t="s">
        <v>318</v>
      </c>
      <c r="D6728">
        <v>2004098</v>
      </c>
      <c r="E6728" t="s">
        <v>213</v>
      </c>
      <c r="F6728" t="s">
        <v>214</v>
      </c>
      <c r="G6728" t="s">
        <v>215</v>
      </c>
      <c r="H6728">
        <v>2</v>
      </c>
      <c r="I6728">
        <v>2015</v>
      </c>
      <c r="J6728">
        <v>1</v>
      </c>
      <c r="L6728">
        <v>23066523</v>
      </c>
      <c r="M6728">
        <v>5.6</v>
      </c>
      <c r="P6728" s="29">
        <f t="shared" si="278"/>
        <v>0.76666666666666661</v>
      </c>
    </row>
    <row r="6729" spans="1:16" hidden="1" x14ac:dyDescent="0.25">
      <c r="A6729">
        <v>193607721</v>
      </c>
      <c r="B6729">
        <v>803401</v>
      </c>
      <c r="C6729" t="s">
        <v>318</v>
      </c>
      <c r="D6729">
        <v>2021754</v>
      </c>
      <c r="E6729" t="s">
        <v>216</v>
      </c>
      <c r="F6729" t="s">
        <v>214</v>
      </c>
      <c r="G6729" t="s">
        <v>215</v>
      </c>
      <c r="H6729">
        <v>2</v>
      </c>
      <c r="I6729">
        <v>2015</v>
      </c>
      <c r="J6729">
        <v>2</v>
      </c>
      <c r="L6729">
        <v>23074127</v>
      </c>
      <c r="M6729">
        <v>4.5999999999999996</v>
      </c>
      <c r="P6729" s="29">
        <f t="shared" si="278"/>
        <v>0.6</v>
      </c>
    </row>
    <row r="6730" spans="1:16" hidden="1" x14ac:dyDescent="0.25">
      <c r="A6730">
        <v>193607721</v>
      </c>
      <c r="B6730">
        <v>803401</v>
      </c>
      <c r="C6730" t="s">
        <v>318</v>
      </c>
      <c r="D6730">
        <v>2021602</v>
      </c>
      <c r="E6730" t="s">
        <v>242</v>
      </c>
      <c r="F6730" t="s">
        <v>214</v>
      </c>
      <c r="G6730" t="s">
        <v>215</v>
      </c>
      <c r="H6730">
        <v>2</v>
      </c>
      <c r="I6730">
        <v>2015</v>
      </c>
      <c r="J6730">
        <v>2</v>
      </c>
      <c r="L6730">
        <v>23072005</v>
      </c>
      <c r="M6730">
        <v>5</v>
      </c>
      <c r="P6730" s="29">
        <f t="shared" si="278"/>
        <v>0.66666666666666663</v>
      </c>
    </row>
    <row r="6731" spans="1:16" hidden="1" x14ac:dyDescent="0.25">
      <c r="A6731">
        <v>193607721</v>
      </c>
      <c r="B6731">
        <v>803401</v>
      </c>
      <c r="C6731" t="s">
        <v>318</v>
      </c>
      <c r="D6731">
        <v>2005131</v>
      </c>
      <c r="E6731" t="s">
        <v>228</v>
      </c>
      <c r="F6731" t="s">
        <v>214</v>
      </c>
      <c r="G6731" t="s">
        <v>215</v>
      </c>
      <c r="H6731">
        <v>2</v>
      </c>
      <c r="I6731">
        <v>2015</v>
      </c>
      <c r="J6731">
        <v>2</v>
      </c>
      <c r="L6731">
        <v>23070707</v>
      </c>
      <c r="M6731">
        <v>4.3</v>
      </c>
      <c r="P6731" s="29">
        <f t="shared" si="278"/>
        <v>0.54999999999999993</v>
      </c>
    </row>
    <row r="6732" spans="1:16" hidden="1" x14ac:dyDescent="0.25">
      <c r="A6732">
        <v>193607721</v>
      </c>
      <c r="B6732">
        <v>803401</v>
      </c>
      <c r="C6732" t="s">
        <v>318</v>
      </c>
      <c r="D6732">
        <v>2005117</v>
      </c>
      <c r="E6732" t="s">
        <v>220</v>
      </c>
      <c r="F6732" t="s">
        <v>214</v>
      </c>
      <c r="G6732" t="s">
        <v>215</v>
      </c>
      <c r="H6732">
        <v>2</v>
      </c>
      <c r="I6732">
        <v>2015</v>
      </c>
      <c r="J6732">
        <v>2</v>
      </c>
      <c r="L6732">
        <v>23070388</v>
      </c>
      <c r="M6732">
        <v>4.0999999999999996</v>
      </c>
      <c r="P6732" s="29">
        <f t="shared" si="278"/>
        <v>0.51666666666666661</v>
      </c>
    </row>
    <row r="6733" spans="1:16" hidden="1" x14ac:dyDescent="0.25">
      <c r="A6733">
        <v>193607721</v>
      </c>
      <c r="B6733">
        <v>803401</v>
      </c>
      <c r="C6733" t="s">
        <v>318</v>
      </c>
      <c r="D6733">
        <v>2021580</v>
      </c>
      <c r="E6733" t="s">
        <v>241</v>
      </c>
      <c r="F6733" t="s">
        <v>214</v>
      </c>
      <c r="G6733" t="s">
        <v>215</v>
      </c>
      <c r="H6733">
        <v>2</v>
      </c>
      <c r="I6733">
        <v>2015</v>
      </c>
      <c r="J6733">
        <v>2</v>
      </c>
      <c r="L6733">
        <v>23072001</v>
      </c>
      <c r="M6733">
        <v>5.5</v>
      </c>
      <c r="P6733" s="29">
        <f t="shared" si="278"/>
        <v>0.75</v>
      </c>
    </row>
    <row r="6734" spans="1:16" hidden="1" x14ac:dyDescent="0.25">
      <c r="A6734">
        <v>193607721</v>
      </c>
      <c r="B6734">
        <v>803401</v>
      </c>
      <c r="C6734" t="s">
        <v>318</v>
      </c>
      <c r="D6734">
        <v>2004116</v>
      </c>
      <c r="E6734" t="s">
        <v>229</v>
      </c>
      <c r="F6734" t="s">
        <v>214</v>
      </c>
      <c r="G6734" t="s">
        <v>215</v>
      </c>
      <c r="H6734">
        <v>2</v>
      </c>
      <c r="I6734">
        <v>2015</v>
      </c>
      <c r="J6734">
        <v>2</v>
      </c>
      <c r="L6734">
        <v>23073043</v>
      </c>
      <c r="M6734">
        <v>6.2</v>
      </c>
      <c r="P6734" s="29">
        <f t="shared" si="278"/>
        <v>0.8666666666666667</v>
      </c>
    </row>
    <row r="6735" spans="1:16" hidden="1" x14ac:dyDescent="0.25">
      <c r="A6735">
        <v>193607721</v>
      </c>
      <c r="B6735">
        <v>803401</v>
      </c>
      <c r="C6735" t="s">
        <v>318</v>
      </c>
      <c r="D6735">
        <v>2004112</v>
      </c>
      <c r="E6735" t="s">
        <v>244</v>
      </c>
      <c r="F6735" t="s">
        <v>214</v>
      </c>
      <c r="G6735" t="s">
        <v>215</v>
      </c>
      <c r="H6735">
        <v>2</v>
      </c>
      <c r="I6735">
        <v>2015</v>
      </c>
      <c r="J6735">
        <v>2</v>
      </c>
      <c r="L6735">
        <v>23073238</v>
      </c>
      <c r="M6735">
        <v>4.9000000000000004</v>
      </c>
      <c r="P6735" s="29">
        <f t="shared" si="278"/>
        <v>0.65</v>
      </c>
    </row>
    <row r="6736" spans="1:16" hidden="1" x14ac:dyDescent="0.25">
      <c r="A6736">
        <v>193607721</v>
      </c>
      <c r="B6736">
        <v>803401</v>
      </c>
      <c r="C6736" t="s">
        <v>318</v>
      </c>
      <c r="D6736">
        <v>2021638</v>
      </c>
      <c r="E6736" t="s">
        <v>250</v>
      </c>
      <c r="F6736" t="s">
        <v>214</v>
      </c>
      <c r="G6736" t="s">
        <v>215</v>
      </c>
      <c r="H6736">
        <v>3</v>
      </c>
      <c r="I6736">
        <v>2016</v>
      </c>
      <c r="J6736">
        <v>1</v>
      </c>
      <c r="L6736">
        <v>23081193</v>
      </c>
      <c r="M6736">
        <v>3.7</v>
      </c>
      <c r="P6736" s="29">
        <f t="shared" ref="P6736:P6767" si="279">IF(AND(ISNUMBER(M6736),H6736&lt;&gt;4),(M6736-1)/6,IF(H6736=4,"DRP",IF(AND(H6736=3,M6736="NA"),"BAD",IF(AND(H6736=2),"CVL",IF(AND(H6736=1,ISBLANK(M6736)),"NULL","UNK")))))</f>
        <v>0.45</v>
      </c>
    </row>
    <row r="6737" spans="1:16" hidden="1" x14ac:dyDescent="0.25">
      <c r="A6737">
        <v>193607721</v>
      </c>
      <c r="B6737">
        <v>803401</v>
      </c>
      <c r="C6737" t="s">
        <v>318</v>
      </c>
      <c r="D6737">
        <v>2021763</v>
      </c>
      <c r="E6737" t="s">
        <v>298</v>
      </c>
      <c r="F6737" t="s">
        <v>214</v>
      </c>
      <c r="G6737" t="s">
        <v>215</v>
      </c>
      <c r="H6737">
        <v>2</v>
      </c>
      <c r="I6737">
        <v>2016</v>
      </c>
      <c r="J6737">
        <v>1</v>
      </c>
      <c r="L6737">
        <v>23081192</v>
      </c>
      <c r="M6737">
        <v>4.3</v>
      </c>
      <c r="P6737" s="29">
        <f t="shared" si="279"/>
        <v>0.54999999999999993</v>
      </c>
    </row>
    <row r="6738" spans="1:16" hidden="1" x14ac:dyDescent="0.25">
      <c r="A6738">
        <v>193607721</v>
      </c>
      <c r="B6738">
        <v>803401</v>
      </c>
      <c r="C6738" t="s">
        <v>318</v>
      </c>
      <c r="D6738">
        <v>2021756</v>
      </c>
      <c r="E6738" t="s">
        <v>253</v>
      </c>
      <c r="F6738" t="s">
        <v>214</v>
      </c>
      <c r="G6738" t="s">
        <v>215</v>
      </c>
      <c r="H6738">
        <v>2</v>
      </c>
      <c r="I6738">
        <v>2016</v>
      </c>
      <c r="J6738">
        <v>1</v>
      </c>
      <c r="L6738">
        <v>23081181</v>
      </c>
      <c r="M6738">
        <v>4</v>
      </c>
      <c r="P6738" s="29">
        <f t="shared" si="279"/>
        <v>0.5</v>
      </c>
    </row>
    <row r="6739" spans="1:16" hidden="1" x14ac:dyDescent="0.25">
      <c r="A6739">
        <v>193607721</v>
      </c>
      <c r="B6739">
        <v>803401</v>
      </c>
      <c r="C6739" t="s">
        <v>318</v>
      </c>
      <c r="D6739">
        <v>2021596</v>
      </c>
      <c r="E6739" t="s">
        <v>294</v>
      </c>
      <c r="F6739" t="s">
        <v>214</v>
      </c>
      <c r="G6739" t="s">
        <v>215</v>
      </c>
      <c r="H6739">
        <v>2</v>
      </c>
      <c r="I6739">
        <v>2016</v>
      </c>
      <c r="J6739">
        <v>1</v>
      </c>
      <c r="L6739">
        <v>23081196</v>
      </c>
      <c r="M6739">
        <v>4</v>
      </c>
      <c r="P6739" s="29">
        <f t="shared" si="279"/>
        <v>0.5</v>
      </c>
    </row>
    <row r="6740" spans="1:16" hidden="1" x14ac:dyDescent="0.25">
      <c r="A6740">
        <v>193607721</v>
      </c>
      <c r="B6740">
        <v>803401</v>
      </c>
      <c r="C6740" t="s">
        <v>318</v>
      </c>
      <c r="D6740">
        <v>2004099</v>
      </c>
      <c r="E6740" t="s">
        <v>245</v>
      </c>
      <c r="F6740" t="s">
        <v>214</v>
      </c>
      <c r="G6740" t="s">
        <v>215</v>
      </c>
      <c r="H6740">
        <v>2</v>
      </c>
      <c r="I6740">
        <v>2016</v>
      </c>
      <c r="J6740">
        <v>1</v>
      </c>
      <c r="L6740">
        <v>23073318</v>
      </c>
      <c r="M6740">
        <v>4.5999999999999996</v>
      </c>
      <c r="P6740" s="29">
        <f t="shared" si="279"/>
        <v>0.6</v>
      </c>
    </row>
    <row r="6741" spans="1:16" hidden="1" x14ac:dyDescent="0.25">
      <c r="A6741">
        <v>193607721</v>
      </c>
      <c r="B6741">
        <v>803401</v>
      </c>
      <c r="C6741" t="s">
        <v>318</v>
      </c>
      <c r="D6741">
        <v>2021993</v>
      </c>
      <c r="E6741" t="s">
        <v>256</v>
      </c>
      <c r="F6741" t="s">
        <v>214</v>
      </c>
      <c r="G6741" t="s">
        <v>215</v>
      </c>
      <c r="H6741">
        <v>4</v>
      </c>
      <c r="I6741">
        <v>2016</v>
      </c>
      <c r="J6741">
        <v>2</v>
      </c>
      <c r="L6741">
        <v>23086519</v>
      </c>
      <c r="P6741" s="29" t="str">
        <f t="shared" si="279"/>
        <v>DRP</v>
      </c>
    </row>
    <row r="6742" spans="1:16" hidden="1" x14ac:dyDescent="0.25">
      <c r="A6742">
        <v>193607721</v>
      </c>
      <c r="B6742">
        <v>803401</v>
      </c>
      <c r="C6742" t="s">
        <v>318</v>
      </c>
      <c r="D6742">
        <v>2005120</v>
      </c>
      <c r="E6742" t="s">
        <v>293</v>
      </c>
      <c r="F6742" t="s">
        <v>214</v>
      </c>
      <c r="G6742" t="s">
        <v>215</v>
      </c>
      <c r="H6742">
        <v>2</v>
      </c>
      <c r="I6742">
        <v>2016</v>
      </c>
      <c r="J6742">
        <v>2</v>
      </c>
      <c r="L6742">
        <v>23086515</v>
      </c>
      <c r="M6742">
        <v>5</v>
      </c>
      <c r="P6742" s="29">
        <f t="shared" si="279"/>
        <v>0.66666666666666663</v>
      </c>
    </row>
    <row r="6743" spans="1:16" hidden="1" x14ac:dyDescent="0.25">
      <c r="A6743">
        <v>193607721</v>
      </c>
      <c r="B6743">
        <v>803401</v>
      </c>
      <c r="C6743" t="s">
        <v>318</v>
      </c>
      <c r="D6743">
        <v>2021781</v>
      </c>
      <c r="E6743" t="s">
        <v>235</v>
      </c>
      <c r="F6743" t="s">
        <v>214</v>
      </c>
      <c r="G6743" t="s">
        <v>215</v>
      </c>
      <c r="H6743">
        <v>2</v>
      </c>
      <c r="I6743">
        <v>2016</v>
      </c>
      <c r="J6743">
        <v>2</v>
      </c>
      <c r="L6743">
        <v>23086871</v>
      </c>
      <c r="M6743">
        <v>4</v>
      </c>
      <c r="P6743" s="29">
        <f t="shared" si="279"/>
        <v>0.5</v>
      </c>
    </row>
    <row r="6744" spans="1:16" hidden="1" x14ac:dyDescent="0.25">
      <c r="A6744">
        <v>193607721</v>
      </c>
      <c r="B6744">
        <v>803401</v>
      </c>
      <c r="C6744" t="s">
        <v>318</v>
      </c>
      <c r="D6744">
        <v>2021874</v>
      </c>
      <c r="E6744" t="s">
        <v>226</v>
      </c>
      <c r="F6744" t="s">
        <v>214</v>
      </c>
      <c r="G6744" t="s">
        <v>215</v>
      </c>
      <c r="H6744">
        <v>2</v>
      </c>
      <c r="I6744">
        <v>2016</v>
      </c>
      <c r="J6744">
        <v>2</v>
      </c>
      <c r="L6744">
        <v>23086862</v>
      </c>
      <c r="M6744">
        <v>5</v>
      </c>
      <c r="P6744" s="29">
        <f t="shared" si="279"/>
        <v>0.66666666666666663</v>
      </c>
    </row>
    <row r="6745" spans="1:16" hidden="1" x14ac:dyDescent="0.25">
      <c r="A6745">
        <v>193607721</v>
      </c>
      <c r="B6745">
        <v>803401</v>
      </c>
      <c r="C6745" t="s">
        <v>318</v>
      </c>
      <c r="D6745">
        <v>2021638</v>
      </c>
      <c r="E6745" t="s">
        <v>250</v>
      </c>
      <c r="F6745" t="s">
        <v>214</v>
      </c>
      <c r="G6745" t="s">
        <v>215</v>
      </c>
      <c r="H6745">
        <v>3</v>
      </c>
      <c r="I6745">
        <v>2016</v>
      </c>
      <c r="J6745">
        <v>2</v>
      </c>
      <c r="L6745">
        <v>23086851</v>
      </c>
      <c r="M6745">
        <v>3.5</v>
      </c>
      <c r="P6745" s="29">
        <f t="shared" si="279"/>
        <v>0.41666666666666669</v>
      </c>
    </row>
    <row r="6746" spans="1:16" hidden="1" x14ac:dyDescent="0.25">
      <c r="A6746">
        <v>193607721</v>
      </c>
      <c r="B6746">
        <v>803401</v>
      </c>
      <c r="C6746" t="s">
        <v>318</v>
      </c>
      <c r="D6746">
        <v>2021993</v>
      </c>
      <c r="E6746" t="s">
        <v>256</v>
      </c>
      <c r="F6746" t="s">
        <v>214</v>
      </c>
      <c r="G6746" t="s">
        <v>215</v>
      </c>
      <c r="H6746">
        <v>2</v>
      </c>
      <c r="I6746">
        <v>2016</v>
      </c>
      <c r="J6746">
        <v>2</v>
      </c>
      <c r="L6746">
        <v>23086520</v>
      </c>
      <c r="M6746">
        <v>5</v>
      </c>
      <c r="P6746" s="29">
        <f t="shared" si="279"/>
        <v>0.66666666666666663</v>
      </c>
    </row>
    <row r="6747" spans="1:16" hidden="1" x14ac:dyDescent="0.25">
      <c r="A6747">
        <v>193607721</v>
      </c>
      <c r="B6747">
        <v>803401</v>
      </c>
      <c r="C6747" t="s">
        <v>318</v>
      </c>
      <c r="D6747">
        <v>2004587</v>
      </c>
      <c r="E6747" t="s">
        <v>288</v>
      </c>
      <c r="F6747" t="s">
        <v>214</v>
      </c>
      <c r="G6747" t="s">
        <v>215</v>
      </c>
      <c r="H6747">
        <v>4</v>
      </c>
      <c r="I6747">
        <v>2017</v>
      </c>
      <c r="J6747">
        <v>1</v>
      </c>
      <c r="L6747">
        <v>23092072</v>
      </c>
      <c r="P6747" s="29" t="str">
        <f t="shared" si="279"/>
        <v>DRP</v>
      </c>
    </row>
    <row r="6748" spans="1:16" hidden="1" x14ac:dyDescent="0.25">
      <c r="A6748">
        <v>193607721</v>
      </c>
      <c r="B6748">
        <v>803401</v>
      </c>
      <c r="C6748" t="s">
        <v>318</v>
      </c>
      <c r="D6748">
        <v>2019271</v>
      </c>
      <c r="E6748" t="s">
        <v>236</v>
      </c>
      <c r="F6748" t="s">
        <v>214</v>
      </c>
      <c r="G6748" t="s">
        <v>215</v>
      </c>
      <c r="H6748">
        <v>2</v>
      </c>
      <c r="I6748">
        <v>2017</v>
      </c>
      <c r="J6748">
        <v>1</v>
      </c>
      <c r="L6748">
        <v>23090727</v>
      </c>
      <c r="M6748">
        <v>5.4</v>
      </c>
      <c r="P6748" s="29">
        <f t="shared" si="279"/>
        <v>0.73333333333333339</v>
      </c>
    </row>
    <row r="6749" spans="1:16" hidden="1" x14ac:dyDescent="0.25">
      <c r="A6749">
        <v>193607721</v>
      </c>
      <c r="B6749">
        <v>803401</v>
      </c>
      <c r="C6749" t="s">
        <v>318</v>
      </c>
      <c r="D6749">
        <v>2004752</v>
      </c>
      <c r="E6749" t="s">
        <v>290</v>
      </c>
      <c r="F6749" t="s">
        <v>214</v>
      </c>
      <c r="G6749" t="s">
        <v>215</v>
      </c>
      <c r="H6749">
        <v>2</v>
      </c>
      <c r="I6749">
        <v>2017</v>
      </c>
      <c r="J6749">
        <v>1</v>
      </c>
      <c r="L6749">
        <v>23093323</v>
      </c>
      <c r="M6749">
        <v>4.7</v>
      </c>
      <c r="P6749" s="29">
        <f t="shared" si="279"/>
        <v>0.6166666666666667</v>
      </c>
    </row>
    <row r="6750" spans="1:16" hidden="1" x14ac:dyDescent="0.25">
      <c r="A6750">
        <v>193607721</v>
      </c>
      <c r="B6750">
        <v>803401</v>
      </c>
      <c r="C6750" t="s">
        <v>318</v>
      </c>
      <c r="D6750">
        <v>2004591</v>
      </c>
      <c r="E6750" t="s">
        <v>271</v>
      </c>
      <c r="F6750" t="s">
        <v>214</v>
      </c>
      <c r="G6750" t="s">
        <v>215</v>
      </c>
      <c r="H6750">
        <v>2</v>
      </c>
      <c r="I6750">
        <v>2017</v>
      </c>
      <c r="J6750">
        <v>1</v>
      </c>
      <c r="L6750">
        <v>23093319</v>
      </c>
      <c r="M6750">
        <v>6.2</v>
      </c>
      <c r="P6750" s="29">
        <f t="shared" si="279"/>
        <v>0.8666666666666667</v>
      </c>
    </row>
    <row r="6751" spans="1:16" hidden="1" x14ac:dyDescent="0.25">
      <c r="A6751">
        <v>193607721</v>
      </c>
      <c r="B6751">
        <v>803401</v>
      </c>
      <c r="C6751" t="s">
        <v>318</v>
      </c>
      <c r="D6751">
        <v>2021750</v>
      </c>
      <c r="E6751" t="s">
        <v>296</v>
      </c>
      <c r="F6751" t="s">
        <v>214</v>
      </c>
      <c r="G6751" t="s">
        <v>215</v>
      </c>
      <c r="H6751">
        <v>2</v>
      </c>
      <c r="I6751">
        <v>2017</v>
      </c>
      <c r="J6751">
        <v>1</v>
      </c>
      <c r="L6751">
        <v>23091959</v>
      </c>
      <c r="M6751">
        <v>4</v>
      </c>
      <c r="P6751" s="29">
        <f t="shared" si="279"/>
        <v>0.5</v>
      </c>
    </row>
    <row r="6752" spans="1:16" hidden="1" x14ac:dyDescent="0.25">
      <c r="A6752">
        <v>193607721</v>
      </c>
      <c r="B6752">
        <v>803401</v>
      </c>
      <c r="C6752" t="s">
        <v>318</v>
      </c>
      <c r="D6752">
        <v>2021679</v>
      </c>
      <c r="E6752" t="s">
        <v>259</v>
      </c>
      <c r="F6752" t="s">
        <v>214</v>
      </c>
      <c r="G6752" t="s">
        <v>215</v>
      </c>
      <c r="H6752">
        <v>2</v>
      </c>
      <c r="I6752">
        <v>2017</v>
      </c>
      <c r="J6752">
        <v>1</v>
      </c>
      <c r="L6752">
        <v>23092951</v>
      </c>
      <c r="M6752">
        <v>5.7</v>
      </c>
      <c r="P6752" s="29">
        <f t="shared" si="279"/>
        <v>0.78333333333333333</v>
      </c>
    </row>
    <row r="6753" spans="1:16" hidden="1" x14ac:dyDescent="0.25">
      <c r="A6753">
        <v>193607721</v>
      </c>
      <c r="B6753">
        <v>803401</v>
      </c>
      <c r="C6753" t="s">
        <v>318</v>
      </c>
      <c r="D6753">
        <v>2021725</v>
      </c>
      <c r="E6753" t="s">
        <v>257</v>
      </c>
      <c r="F6753" t="s">
        <v>214</v>
      </c>
      <c r="G6753" t="s">
        <v>215</v>
      </c>
      <c r="H6753">
        <v>2</v>
      </c>
      <c r="I6753">
        <v>2017</v>
      </c>
      <c r="J6753">
        <v>1</v>
      </c>
      <c r="L6753">
        <v>23091960</v>
      </c>
      <c r="M6753">
        <v>4.3</v>
      </c>
      <c r="P6753" s="29">
        <f t="shared" si="279"/>
        <v>0.54999999999999993</v>
      </c>
    </row>
    <row r="6754" spans="1:16" hidden="1" x14ac:dyDescent="0.25">
      <c r="A6754">
        <v>193607721</v>
      </c>
      <c r="B6754">
        <v>803401</v>
      </c>
      <c r="C6754" t="s">
        <v>318</v>
      </c>
      <c r="D6754">
        <v>2021638</v>
      </c>
      <c r="E6754" t="s">
        <v>250</v>
      </c>
      <c r="F6754" t="s">
        <v>214</v>
      </c>
      <c r="G6754" t="s">
        <v>215</v>
      </c>
      <c r="H6754">
        <v>3</v>
      </c>
      <c r="I6754">
        <v>2017</v>
      </c>
      <c r="J6754">
        <v>1</v>
      </c>
      <c r="L6754">
        <v>23092934</v>
      </c>
      <c r="M6754">
        <v>3.5</v>
      </c>
      <c r="P6754" s="29">
        <f t="shared" si="279"/>
        <v>0.41666666666666669</v>
      </c>
    </row>
    <row r="6755" spans="1:16" hidden="1" x14ac:dyDescent="0.25">
      <c r="A6755">
        <v>193607721</v>
      </c>
      <c r="B6755">
        <v>803401</v>
      </c>
      <c r="C6755" t="s">
        <v>318</v>
      </c>
      <c r="D6755">
        <v>2021615</v>
      </c>
      <c r="E6755" t="s">
        <v>255</v>
      </c>
      <c r="F6755" t="s">
        <v>214</v>
      </c>
      <c r="G6755" t="s">
        <v>215</v>
      </c>
      <c r="H6755">
        <v>2</v>
      </c>
      <c r="I6755">
        <v>2017</v>
      </c>
      <c r="J6755">
        <v>2</v>
      </c>
      <c r="L6755">
        <v>23097634</v>
      </c>
      <c r="M6755">
        <v>4.3</v>
      </c>
      <c r="P6755" s="29">
        <f t="shared" si="279"/>
        <v>0.54999999999999993</v>
      </c>
    </row>
    <row r="6756" spans="1:16" hidden="1" x14ac:dyDescent="0.25">
      <c r="A6756">
        <v>193607721</v>
      </c>
      <c r="B6756">
        <v>803401</v>
      </c>
      <c r="C6756" t="s">
        <v>318</v>
      </c>
      <c r="D6756">
        <v>2021631</v>
      </c>
      <c r="E6756" t="s">
        <v>302</v>
      </c>
      <c r="F6756" t="s">
        <v>214</v>
      </c>
      <c r="G6756" t="s">
        <v>215</v>
      </c>
      <c r="H6756">
        <v>2</v>
      </c>
      <c r="I6756">
        <v>2017</v>
      </c>
      <c r="J6756">
        <v>2</v>
      </c>
      <c r="L6756">
        <v>23101235</v>
      </c>
      <c r="M6756">
        <v>5.5</v>
      </c>
      <c r="P6756" s="29">
        <f t="shared" si="279"/>
        <v>0.75</v>
      </c>
    </row>
    <row r="6757" spans="1:16" hidden="1" x14ac:dyDescent="0.25">
      <c r="A6757">
        <v>193607721</v>
      </c>
      <c r="B6757">
        <v>803401</v>
      </c>
      <c r="C6757" t="s">
        <v>318</v>
      </c>
      <c r="D6757">
        <v>2004587</v>
      </c>
      <c r="E6757" t="s">
        <v>288</v>
      </c>
      <c r="F6757" t="s">
        <v>214</v>
      </c>
      <c r="G6757" t="s">
        <v>215</v>
      </c>
      <c r="H6757">
        <v>2</v>
      </c>
      <c r="I6757">
        <v>2017</v>
      </c>
      <c r="J6757">
        <v>2</v>
      </c>
      <c r="L6757">
        <v>23097713</v>
      </c>
      <c r="M6757">
        <v>4.8</v>
      </c>
      <c r="P6757" s="29">
        <f t="shared" si="279"/>
        <v>0.6333333333333333</v>
      </c>
    </row>
    <row r="6758" spans="1:16" hidden="1" x14ac:dyDescent="0.25">
      <c r="A6758">
        <v>193607721</v>
      </c>
      <c r="B6758">
        <v>803401</v>
      </c>
      <c r="C6758" t="s">
        <v>318</v>
      </c>
      <c r="D6758">
        <v>2004586</v>
      </c>
      <c r="E6758" t="s">
        <v>325</v>
      </c>
      <c r="F6758" t="s">
        <v>214</v>
      </c>
      <c r="G6758" t="s">
        <v>215</v>
      </c>
      <c r="H6758">
        <v>2</v>
      </c>
      <c r="I6758">
        <v>2017</v>
      </c>
      <c r="J6758">
        <v>2</v>
      </c>
      <c r="L6758">
        <v>23097183</v>
      </c>
      <c r="M6758">
        <v>5</v>
      </c>
      <c r="P6758" s="29">
        <f t="shared" si="279"/>
        <v>0.66666666666666663</v>
      </c>
    </row>
    <row r="6759" spans="1:16" hidden="1" x14ac:dyDescent="0.25">
      <c r="A6759">
        <v>193607721</v>
      </c>
      <c r="B6759">
        <v>803401</v>
      </c>
      <c r="C6759" t="s">
        <v>318</v>
      </c>
      <c r="D6759">
        <v>2024862</v>
      </c>
      <c r="E6759" t="s">
        <v>289</v>
      </c>
      <c r="F6759" t="s">
        <v>214</v>
      </c>
      <c r="G6759" t="s">
        <v>215</v>
      </c>
      <c r="H6759">
        <v>2</v>
      </c>
      <c r="I6759">
        <v>2017</v>
      </c>
      <c r="J6759">
        <v>2</v>
      </c>
      <c r="L6759">
        <v>23097632</v>
      </c>
      <c r="M6759">
        <v>5.7</v>
      </c>
      <c r="P6759" s="29">
        <f t="shared" si="279"/>
        <v>0.78333333333333333</v>
      </c>
    </row>
    <row r="6760" spans="1:16" hidden="1" x14ac:dyDescent="0.25">
      <c r="A6760">
        <v>193607721</v>
      </c>
      <c r="B6760">
        <v>803401</v>
      </c>
      <c r="C6760" t="s">
        <v>318</v>
      </c>
      <c r="D6760">
        <v>2021638</v>
      </c>
      <c r="E6760" t="s">
        <v>250</v>
      </c>
      <c r="F6760" t="s">
        <v>214</v>
      </c>
      <c r="G6760" t="s">
        <v>215</v>
      </c>
      <c r="H6760">
        <v>2</v>
      </c>
      <c r="I6760">
        <v>2017</v>
      </c>
      <c r="J6760">
        <v>2</v>
      </c>
      <c r="L6760">
        <v>23101182</v>
      </c>
      <c r="M6760">
        <v>5.3</v>
      </c>
      <c r="P6760" s="29">
        <f t="shared" si="279"/>
        <v>0.71666666666666667</v>
      </c>
    </row>
    <row r="6761" spans="1:16" hidden="1" x14ac:dyDescent="0.25">
      <c r="A6761">
        <v>193607721</v>
      </c>
      <c r="B6761">
        <v>803401</v>
      </c>
      <c r="C6761" t="s">
        <v>318</v>
      </c>
      <c r="D6761">
        <v>2004587</v>
      </c>
      <c r="E6761" t="s">
        <v>288</v>
      </c>
      <c r="F6761" t="s">
        <v>214</v>
      </c>
      <c r="G6761" t="s">
        <v>215</v>
      </c>
      <c r="H6761">
        <v>4</v>
      </c>
      <c r="I6761">
        <v>2017</v>
      </c>
      <c r="J6761">
        <v>2</v>
      </c>
      <c r="L6761">
        <v>23097713</v>
      </c>
      <c r="P6761" s="29" t="str">
        <f t="shared" si="279"/>
        <v>DRP</v>
      </c>
    </row>
    <row r="6762" spans="1:16" hidden="1" x14ac:dyDescent="0.25">
      <c r="A6762">
        <v>193607721</v>
      </c>
      <c r="B6762">
        <v>803401</v>
      </c>
      <c r="C6762" t="s">
        <v>318</v>
      </c>
      <c r="D6762">
        <v>2021865</v>
      </c>
      <c r="E6762" t="s">
        <v>301</v>
      </c>
      <c r="F6762" t="s">
        <v>214</v>
      </c>
      <c r="G6762" t="s">
        <v>215</v>
      </c>
      <c r="H6762">
        <v>4</v>
      </c>
      <c r="I6762">
        <v>2017</v>
      </c>
      <c r="J6762">
        <v>2</v>
      </c>
      <c r="L6762">
        <v>23097629</v>
      </c>
      <c r="P6762" s="29" t="str">
        <f t="shared" si="279"/>
        <v>DRP</v>
      </c>
    </row>
    <row r="6763" spans="1:16" hidden="1" x14ac:dyDescent="0.25">
      <c r="A6763">
        <v>193607721</v>
      </c>
      <c r="B6763">
        <v>803401</v>
      </c>
      <c r="C6763" t="s">
        <v>318</v>
      </c>
      <c r="D6763">
        <v>2021591</v>
      </c>
      <c r="E6763" t="s">
        <v>240</v>
      </c>
      <c r="F6763" t="s">
        <v>214</v>
      </c>
      <c r="G6763" t="s">
        <v>215</v>
      </c>
      <c r="H6763">
        <v>2</v>
      </c>
      <c r="I6763">
        <v>2017</v>
      </c>
      <c r="J6763">
        <v>2</v>
      </c>
      <c r="L6763">
        <v>23097630</v>
      </c>
      <c r="M6763">
        <v>4.0999999999999996</v>
      </c>
      <c r="P6763" s="29">
        <f t="shared" si="279"/>
        <v>0.51666666666666661</v>
      </c>
    </row>
    <row r="6764" spans="1:16" hidden="1" x14ac:dyDescent="0.25">
      <c r="A6764">
        <v>193607721</v>
      </c>
      <c r="B6764">
        <v>803401</v>
      </c>
      <c r="C6764" t="s">
        <v>318</v>
      </c>
      <c r="D6764">
        <v>2021865</v>
      </c>
      <c r="E6764" t="s">
        <v>301</v>
      </c>
      <c r="F6764" t="s">
        <v>214</v>
      </c>
      <c r="G6764" t="s">
        <v>215</v>
      </c>
      <c r="H6764">
        <v>2</v>
      </c>
      <c r="I6764">
        <v>2018</v>
      </c>
      <c r="J6764">
        <v>1</v>
      </c>
      <c r="L6764">
        <v>23107721</v>
      </c>
      <c r="M6764">
        <v>4.3</v>
      </c>
      <c r="P6764" s="29">
        <f t="shared" si="279"/>
        <v>0.54999999999999993</v>
      </c>
    </row>
    <row r="6765" spans="1:16" hidden="1" x14ac:dyDescent="0.25">
      <c r="A6765">
        <v>193607721</v>
      </c>
      <c r="B6765">
        <v>803401</v>
      </c>
      <c r="C6765" t="s">
        <v>318</v>
      </c>
      <c r="D6765">
        <v>2024863</v>
      </c>
      <c r="E6765" t="s">
        <v>304</v>
      </c>
      <c r="F6765" t="s">
        <v>214</v>
      </c>
      <c r="G6765" t="s">
        <v>215</v>
      </c>
      <c r="H6765">
        <v>3</v>
      </c>
      <c r="I6765">
        <v>2018</v>
      </c>
      <c r="J6765">
        <v>1</v>
      </c>
      <c r="L6765">
        <v>23107771</v>
      </c>
      <c r="M6765">
        <v>3.4</v>
      </c>
      <c r="P6765" s="29">
        <f t="shared" si="279"/>
        <v>0.39999999999999997</v>
      </c>
    </row>
    <row r="6766" spans="1:16" hidden="1" x14ac:dyDescent="0.25">
      <c r="A6766">
        <v>193607721</v>
      </c>
      <c r="B6766">
        <v>803401</v>
      </c>
      <c r="C6766" t="s">
        <v>318</v>
      </c>
      <c r="D6766">
        <v>2021787</v>
      </c>
      <c r="E6766" t="s">
        <v>292</v>
      </c>
      <c r="F6766" t="s">
        <v>214</v>
      </c>
      <c r="G6766" t="s">
        <v>215</v>
      </c>
      <c r="H6766">
        <v>2</v>
      </c>
      <c r="I6766">
        <v>2018</v>
      </c>
      <c r="J6766">
        <v>1</v>
      </c>
      <c r="L6766">
        <v>23107720</v>
      </c>
      <c r="M6766">
        <v>4</v>
      </c>
      <c r="P6766" s="29">
        <f t="shared" si="279"/>
        <v>0.5</v>
      </c>
    </row>
    <row r="6767" spans="1:16" hidden="1" x14ac:dyDescent="0.25">
      <c r="A6767">
        <v>193607721</v>
      </c>
      <c r="B6767">
        <v>803401</v>
      </c>
      <c r="C6767" t="s">
        <v>318</v>
      </c>
      <c r="D6767">
        <v>2021744</v>
      </c>
      <c r="E6767" t="s">
        <v>262</v>
      </c>
      <c r="F6767" t="s">
        <v>214</v>
      </c>
      <c r="G6767" t="s">
        <v>215</v>
      </c>
      <c r="H6767">
        <v>2</v>
      </c>
      <c r="I6767">
        <v>2018</v>
      </c>
      <c r="J6767">
        <v>1</v>
      </c>
      <c r="L6767">
        <v>23107805</v>
      </c>
      <c r="M6767">
        <v>5.4</v>
      </c>
      <c r="P6767" s="29">
        <f t="shared" si="279"/>
        <v>0.73333333333333339</v>
      </c>
    </row>
    <row r="6768" spans="1:16" hidden="1" x14ac:dyDescent="0.25">
      <c r="A6768">
        <v>193607721</v>
      </c>
      <c r="B6768">
        <v>803401</v>
      </c>
      <c r="C6768" t="s">
        <v>318</v>
      </c>
      <c r="D6768">
        <v>2021716</v>
      </c>
      <c r="E6768" t="s">
        <v>291</v>
      </c>
      <c r="F6768" t="s">
        <v>214</v>
      </c>
      <c r="G6768" t="s">
        <v>215</v>
      </c>
      <c r="H6768">
        <v>2</v>
      </c>
      <c r="I6768">
        <v>2018</v>
      </c>
      <c r="J6768">
        <v>1</v>
      </c>
      <c r="L6768">
        <v>23107801</v>
      </c>
      <c r="M6768">
        <v>5.5</v>
      </c>
      <c r="P6768" s="29">
        <f t="shared" ref="P6768:P6791" si="280">IF(AND(ISNUMBER(M6768),H6768&lt;&gt;4),(M6768-1)/6,IF(H6768=4,"DRP",IF(AND(H6768=3,M6768="NA"),"BAD",IF(AND(H6768=2),"CVL",IF(AND(H6768=1,ISBLANK(M6768)),"NULL","UNK")))))</f>
        <v>0.75</v>
      </c>
    </row>
    <row r="6769" spans="1:16" hidden="1" x14ac:dyDescent="0.25">
      <c r="A6769">
        <v>193607721</v>
      </c>
      <c r="B6769">
        <v>803401</v>
      </c>
      <c r="C6769" t="s">
        <v>318</v>
      </c>
      <c r="D6769">
        <v>2004597</v>
      </c>
      <c r="E6769" t="s">
        <v>279</v>
      </c>
      <c r="F6769" t="s">
        <v>214</v>
      </c>
      <c r="G6769" t="s">
        <v>215</v>
      </c>
      <c r="H6769">
        <v>2</v>
      </c>
      <c r="I6769">
        <v>2018</v>
      </c>
      <c r="J6769">
        <v>1</v>
      </c>
      <c r="L6769">
        <v>23107759</v>
      </c>
      <c r="M6769">
        <v>5.8</v>
      </c>
      <c r="P6769" s="29">
        <f t="shared" si="280"/>
        <v>0.79999999999999993</v>
      </c>
    </row>
    <row r="6770" spans="1:16" hidden="1" x14ac:dyDescent="0.25">
      <c r="A6770">
        <v>193607721</v>
      </c>
      <c r="B6770">
        <v>803401</v>
      </c>
      <c r="C6770" t="s">
        <v>318</v>
      </c>
      <c r="D6770">
        <v>2019272</v>
      </c>
      <c r="E6770" t="s">
        <v>249</v>
      </c>
      <c r="F6770" t="s">
        <v>214</v>
      </c>
      <c r="G6770" t="s">
        <v>215</v>
      </c>
      <c r="H6770">
        <v>2</v>
      </c>
      <c r="I6770">
        <v>2018</v>
      </c>
      <c r="J6770">
        <v>1</v>
      </c>
      <c r="L6770">
        <v>23104907</v>
      </c>
      <c r="M6770">
        <v>4.3</v>
      </c>
      <c r="P6770" s="29">
        <f t="shared" si="280"/>
        <v>0.54999999999999993</v>
      </c>
    </row>
    <row r="6771" spans="1:16" hidden="1" x14ac:dyDescent="0.25">
      <c r="A6771">
        <v>193607721</v>
      </c>
      <c r="B6771">
        <v>803401</v>
      </c>
      <c r="C6771" t="s">
        <v>318</v>
      </c>
      <c r="D6771">
        <v>2021775</v>
      </c>
      <c r="E6771" t="s">
        <v>286</v>
      </c>
      <c r="F6771" t="s">
        <v>214</v>
      </c>
      <c r="G6771" t="s">
        <v>215</v>
      </c>
      <c r="H6771">
        <v>2</v>
      </c>
      <c r="I6771">
        <v>2018</v>
      </c>
      <c r="J6771">
        <v>1</v>
      </c>
      <c r="M6771">
        <v>6.3</v>
      </c>
      <c r="P6771" s="29">
        <f t="shared" si="280"/>
        <v>0.8833333333333333</v>
      </c>
    </row>
    <row r="6772" spans="1:16" hidden="1" x14ac:dyDescent="0.25">
      <c r="A6772">
        <v>193607721</v>
      </c>
      <c r="B6772">
        <v>803401</v>
      </c>
      <c r="C6772" t="s">
        <v>318</v>
      </c>
      <c r="D6772">
        <v>2004602</v>
      </c>
      <c r="E6772" t="s">
        <v>277</v>
      </c>
      <c r="F6772" t="s">
        <v>214</v>
      </c>
      <c r="G6772" t="s">
        <v>215</v>
      </c>
      <c r="H6772">
        <v>2</v>
      </c>
      <c r="I6772">
        <v>2018</v>
      </c>
      <c r="J6772">
        <v>2</v>
      </c>
      <c r="L6772">
        <v>23115918</v>
      </c>
      <c r="M6772">
        <v>5</v>
      </c>
      <c r="P6772" s="29">
        <f t="shared" si="280"/>
        <v>0.66666666666666663</v>
      </c>
    </row>
    <row r="6773" spans="1:16" hidden="1" x14ac:dyDescent="0.25">
      <c r="A6773">
        <v>193607721</v>
      </c>
      <c r="B6773">
        <v>803401</v>
      </c>
      <c r="C6773" t="s">
        <v>318</v>
      </c>
      <c r="D6773">
        <v>2021723</v>
      </c>
      <c r="E6773" t="s">
        <v>299</v>
      </c>
      <c r="F6773" t="s">
        <v>214</v>
      </c>
      <c r="G6773" t="s">
        <v>215</v>
      </c>
      <c r="H6773">
        <v>2</v>
      </c>
      <c r="I6773">
        <v>2018</v>
      </c>
      <c r="J6773">
        <v>2</v>
      </c>
      <c r="L6773">
        <v>23115895</v>
      </c>
      <c r="M6773">
        <v>4</v>
      </c>
      <c r="P6773" s="29">
        <f t="shared" si="280"/>
        <v>0.5</v>
      </c>
    </row>
    <row r="6774" spans="1:16" hidden="1" x14ac:dyDescent="0.25">
      <c r="A6774">
        <v>193607721</v>
      </c>
      <c r="B6774">
        <v>803401</v>
      </c>
      <c r="C6774" t="s">
        <v>318</v>
      </c>
      <c r="D6774">
        <v>2021671</v>
      </c>
      <c r="E6774" t="s">
        <v>303</v>
      </c>
      <c r="F6774" t="s">
        <v>214</v>
      </c>
      <c r="G6774" t="s">
        <v>215</v>
      </c>
      <c r="H6774">
        <v>2</v>
      </c>
      <c r="I6774">
        <v>2018</v>
      </c>
      <c r="J6774">
        <v>2</v>
      </c>
      <c r="L6774">
        <v>23115919</v>
      </c>
      <c r="M6774">
        <v>5</v>
      </c>
      <c r="P6774" s="29">
        <f t="shared" si="280"/>
        <v>0.66666666666666663</v>
      </c>
    </row>
    <row r="6775" spans="1:16" hidden="1" x14ac:dyDescent="0.25">
      <c r="A6775">
        <v>193607721</v>
      </c>
      <c r="B6775">
        <v>803401</v>
      </c>
      <c r="C6775" t="s">
        <v>318</v>
      </c>
      <c r="D6775">
        <v>2021661</v>
      </c>
      <c r="E6775" t="s">
        <v>305</v>
      </c>
      <c r="F6775" t="s">
        <v>214</v>
      </c>
      <c r="G6775" t="s">
        <v>215</v>
      </c>
      <c r="H6775">
        <v>2</v>
      </c>
      <c r="I6775">
        <v>2018</v>
      </c>
      <c r="J6775">
        <v>2</v>
      </c>
      <c r="L6775">
        <v>23115901</v>
      </c>
      <c r="M6775">
        <v>4.5</v>
      </c>
      <c r="P6775" s="29">
        <f t="shared" si="280"/>
        <v>0.58333333333333337</v>
      </c>
    </row>
    <row r="6776" spans="1:16" hidden="1" x14ac:dyDescent="0.25">
      <c r="A6776">
        <v>193607721</v>
      </c>
      <c r="B6776">
        <v>803401</v>
      </c>
      <c r="C6776" t="s">
        <v>318</v>
      </c>
      <c r="D6776">
        <v>2027110</v>
      </c>
      <c r="E6776" t="s">
        <v>365</v>
      </c>
      <c r="F6776" t="s">
        <v>320</v>
      </c>
      <c r="G6776" t="s">
        <v>321</v>
      </c>
      <c r="H6776">
        <v>2</v>
      </c>
      <c r="I6776">
        <v>2018</v>
      </c>
      <c r="J6776">
        <v>2</v>
      </c>
      <c r="L6776">
        <v>23114628</v>
      </c>
      <c r="M6776">
        <v>6.7</v>
      </c>
      <c r="P6776" s="29">
        <f t="shared" si="280"/>
        <v>0.95000000000000007</v>
      </c>
    </row>
    <row r="6777" spans="1:16" hidden="1" x14ac:dyDescent="0.25">
      <c r="A6777">
        <v>193607721</v>
      </c>
      <c r="B6777">
        <v>803401</v>
      </c>
      <c r="C6777" t="s">
        <v>318</v>
      </c>
      <c r="D6777">
        <v>2019273</v>
      </c>
      <c r="E6777" t="s">
        <v>248</v>
      </c>
      <c r="F6777" t="s">
        <v>214</v>
      </c>
      <c r="G6777" t="s">
        <v>215</v>
      </c>
      <c r="H6777">
        <v>4</v>
      </c>
      <c r="I6777">
        <v>2018</v>
      </c>
      <c r="J6777">
        <v>2</v>
      </c>
      <c r="L6777">
        <v>23114684</v>
      </c>
      <c r="P6777" s="29" t="str">
        <f t="shared" si="280"/>
        <v>DRP</v>
      </c>
    </row>
    <row r="6778" spans="1:16" hidden="1" x14ac:dyDescent="0.25">
      <c r="A6778">
        <v>193607721</v>
      </c>
      <c r="B6778">
        <v>803401</v>
      </c>
      <c r="C6778" t="s">
        <v>318</v>
      </c>
      <c r="D6778">
        <v>2024863</v>
      </c>
      <c r="E6778" t="s">
        <v>304</v>
      </c>
      <c r="F6778" t="s">
        <v>214</v>
      </c>
      <c r="G6778" t="s">
        <v>215</v>
      </c>
      <c r="H6778">
        <v>2</v>
      </c>
      <c r="I6778">
        <v>2018</v>
      </c>
      <c r="J6778">
        <v>2</v>
      </c>
      <c r="L6778">
        <v>23115905</v>
      </c>
      <c r="M6778">
        <v>4.5</v>
      </c>
      <c r="P6778" s="29">
        <f t="shared" si="280"/>
        <v>0.58333333333333337</v>
      </c>
    </row>
    <row r="6779" spans="1:16" hidden="1" x14ac:dyDescent="0.25">
      <c r="A6779">
        <v>193607721</v>
      </c>
      <c r="B6779">
        <v>803401</v>
      </c>
      <c r="C6779" t="s">
        <v>318</v>
      </c>
      <c r="D6779">
        <v>2024864</v>
      </c>
      <c r="E6779" t="s">
        <v>310</v>
      </c>
      <c r="F6779" t="s">
        <v>214</v>
      </c>
      <c r="G6779" t="s">
        <v>215</v>
      </c>
      <c r="H6779">
        <v>2</v>
      </c>
      <c r="I6779">
        <v>2019</v>
      </c>
      <c r="J6779">
        <v>1</v>
      </c>
      <c r="L6779">
        <v>23120245</v>
      </c>
      <c r="M6779">
        <v>5.7</v>
      </c>
      <c r="P6779" s="29">
        <f t="shared" si="280"/>
        <v>0.78333333333333333</v>
      </c>
    </row>
    <row r="6780" spans="1:16" hidden="1" x14ac:dyDescent="0.25">
      <c r="A6780">
        <v>193607721</v>
      </c>
      <c r="B6780">
        <v>803401</v>
      </c>
      <c r="C6780" t="s">
        <v>318</v>
      </c>
      <c r="D6780">
        <v>2021640</v>
      </c>
      <c r="E6780" t="s">
        <v>227</v>
      </c>
      <c r="F6780" t="s">
        <v>214</v>
      </c>
      <c r="G6780" t="s">
        <v>215</v>
      </c>
      <c r="H6780">
        <v>2</v>
      </c>
      <c r="I6780">
        <v>2019</v>
      </c>
      <c r="J6780">
        <v>1</v>
      </c>
      <c r="L6780">
        <v>23122091</v>
      </c>
      <c r="M6780">
        <v>4.2</v>
      </c>
      <c r="P6780" s="29">
        <f t="shared" si="280"/>
        <v>0.53333333333333333</v>
      </c>
    </row>
    <row r="6781" spans="1:16" hidden="1" x14ac:dyDescent="0.25">
      <c r="A6781">
        <v>193607721</v>
      </c>
      <c r="B6781">
        <v>803401</v>
      </c>
      <c r="C6781" t="s">
        <v>318</v>
      </c>
      <c r="D6781">
        <v>2021664</v>
      </c>
      <c r="E6781" t="s">
        <v>311</v>
      </c>
      <c r="F6781" t="s">
        <v>214</v>
      </c>
      <c r="G6781" t="s">
        <v>215</v>
      </c>
      <c r="H6781">
        <v>2</v>
      </c>
      <c r="I6781">
        <v>2019</v>
      </c>
      <c r="J6781">
        <v>1</v>
      </c>
      <c r="L6781">
        <v>23120246</v>
      </c>
      <c r="M6781">
        <v>6.1</v>
      </c>
      <c r="P6781" s="29">
        <f t="shared" si="280"/>
        <v>0.85</v>
      </c>
    </row>
    <row r="6782" spans="1:16" hidden="1" x14ac:dyDescent="0.25">
      <c r="A6782">
        <v>193607721</v>
      </c>
      <c r="B6782">
        <v>803401</v>
      </c>
      <c r="C6782" t="s">
        <v>318</v>
      </c>
      <c r="D6782">
        <v>2021689</v>
      </c>
      <c r="E6782" t="s">
        <v>312</v>
      </c>
      <c r="F6782" t="s">
        <v>214</v>
      </c>
      <c r="G6782" t="s">
        <v>215</v>
      </c>
      <c r="H6782">
        <v>2</v>
      </c>
      <c r="I6782">
        <v>2019</v>
      </c>
      <c r="J6782">
        <v>1</v>
      </c>
      <c r="L6782">
        <v>23120247</v>
      </c>
      <c r="M6782">
        <v>5.2</v>
      </c>
      <c r="P6782" s="29">
        <f t="shared" si="280"/>
        <v>0.70000000000000007</v>
      </c>
    </row>
    <row r="6783" spans="1:16" hidden="1" x14ac:dyDescent="0.25">
      <c r="A6783">
        <v>193607721</v>
      </c>
      <c r="B6783">
        <v>803401</v>
      </c>
      <c r="C6783" t="s">
        <v>318</v>
      </c>
      <c r="D6783">
        <v>2024921</v>
      </c>
      <c r="E6783" t="s">
        <v>225</v>
      </c>
      <c r="F6783" t="s">
        <v>214</v>
      </c>
      <c r="G6783" t="s">
        <v>215</v>
      </c>
      <c r="H6783">
        <v>2</v>
      </c>
      <c r="I6783">
        <v>2019</v>
      </c>
      <c r="J6783">
        <v>1</v>
      </c>
      <c r="L6783">
        <v>23120244</v>
      </c>
      <c r="M6783">
        <v>6.7</v>
      </c>
      <c r="P6783" s="29">
        <f t="shared" si="280"/>
        <v>0.95000000000000007</v>
      </c>
    </row>
    <row r="6784" spans="1:16" hidden="1" x14ac:dyDescent="0.25">
      <c r="A6784">
        <v>193607721</v>
      </c>
      <c r="B6784">
        <v>803401</v>
      </c>
      <c r="C6784" t="s">
        <v>318</v>
      </c>
      <c r="D6784">
        <v>2019273</v>
      </c>
      <c r="E6784" t="s">
        <v>248</v>
      </c>
      <c r="F6784" t="s">
        <v>214</v>
      </c>
      <c r="G6784" t="s">
        <v>215</v>
      </c>
      <c r="H6784">
        <v>2</v>
      </c>
      <c r="I6784">
        <v>2019</v>
      </c>
      <c r="J6784">
        <v>1</v>
      </c>
      <c r="L6784">
        <v>23120715</v>
      </c>
      <c r="M6784">
        <v>4.9000000000000004</v>
      </c>
      <c r="P6784" s="29">
        <f t="shared" si="280"/>
        <v>0.65</v>
      </c>
    </row>
    <row r="6785" spans="1:16" hidden="1" x14ac:dyDescent="0.25">
      <c r="A6785">
        <v>193607721</v>
      </c>
      <c r="B6785">
        <v>803401</v>
      </c>
      <c r="C6785" t="s">
        <v>318</v>
      </c>
      <c r="D6785">
        <v>2024865</v>
      </c>
      <c r="E6785" t="s">
        <v>284</v>
      </c>
      <c r="F6785" t="s">
        <v>214</v>
      </c>
      <c r="G6785" t="s">
        <v>215</v>
      </c>
      <c r="H6785">
        <v>1</v>
      </c>
      <c r="I6785">
        <v>2019</v>
      </c>
      <c r="J6785">
        <v>2</v>
      </c>
      <c r="L6785">
        <v>23131253</v>
      </c>
      <c r="P6785" s="29" t="str">
        <f t="shared" si="280"/>
        <v>NULL</v>
      </c>
    </row>
    <row r="6786" spans="1:16" hidden="1" x14ac:dyDescent="0.25">
      <c r="A6786">
        <v>193607721</v>
      </c>
      <c r="B6786">
        <v>803401</v>
      </c>
      <c r="C6786" t="s">
        <v>318</v>
      </c>
      <c r="D6786">
        <v>2021862</v>
      </c>
      <c r="E6786" t="s">
        <v>313</v>
      </c>
      <c r="F6786" t="s">
        <v>214</v>
      </c>
      <c r="G6786" t="s">
        <v>215</v>
      </c>
      <c r="H6786">
        <v>1</v>
      </c>
      <c r="I6786">
        <v>2019</v>
      </c>
      <c r="J6786">
        <v>2</v>
      </c>
      <c r="L6786">
        <v>23129813</v>
      </c>
      <c r="P6786" s="29" t="str">
        <f t="shared" si="280"/>
        <v>NULL</v>
      </c>
    </row>
    <row r="6787" spans="1:16" hidden="1" x14ac:dyDescent="0.25">
      <c r="A6787">
        <v>193607721</v>
      </c>
      <c r="B6787">
        <v>803401</v>
      </c>
      <c r="C6787" t="s">
        <v>318</v>
      </c>
      <c r="D6787">
        <v>2021841</v>
      </c>
      <c r="E6787" t="s">
        <v>306</v>
      </c>
      <c r="F6787" t="s">
        <v>214</v>
      </c>
      <c r="G6787" t="s">
        <v>215</v>
      </c>
      <c r="H6787">
        <v>1</v>
      </c>
      <c r="I6787">
        <v>2019</v>
      </c>
      <c r="J6787">
        <v>2</v>
      </c>
      <c r="L6787">
        <v>23130443</v>
      </c>
      <c r="P6787" s="29" t="str">
        <f t="shared" si="280"/>
        <v>NULL</v>
      </c>
    </row>
    <row r="6788" spans="1:16" hidden="1" x14ac:dyDescent="0.25">
      <c r="A6788">
        <v>193607721</v>
      </c>
      <c r="B6788">
        <v>803401</v>
      </c>
      <c r="C6788" t="s">
        <v>318</v>
      </c>
      <c r="D6788">
        <v>2021808</v>
      </c>
      <c r="E6788" t="s">
        <v>283</v>
      </c>
      <c r="F6788" t="s">
        <v>214</v>
      </c>
      <c r="G6788" t="s">
        <v>215</v>
      </c>
      <c r="H6788">
        <v>1</v>
      </c>
      <c r="I6788">
        <v>2019</v>
      </c>
      <c r="J6788">
        <v>2</v>
      </c>
      <c r="L6788">
        <v>23130448</v>
      </c>
      <c r="P6788" s="29" t="str">
        <f t="shared" si="280"/>
        <v>NULL</v>
      </c>
    </row>
    <row r="6789" spans="1:16" hidden="1" x14ac:dyDescent="0.25">
      <c r="A6789">
        <v>193607721</v>
      </c>
      <c r="B6789">
        <v>803401</v>
      </c>
      <c r="C6789" t="s">
        <v>318</v>
      </c>
      <c r="D6789">
        <v>2021621</v>
      </c>
      <c r="E6789" t="s">
        <v>314</v>
      </c>
      <c r="F6789" t="s">
        <v>214</v>
      </c>
      <c r="G6789" t="s">
        <v>215</v>
      </c>
      <c r="H6789">
        <v>1</v>
      </c>
      <c r="I6789">
        <v>2019</v>
      </c>
      <c r="J6789">
        <v>2</v>
      </c>
      <c r="L6789">
        <v>23130529</v>
      </c>
      <c r="P6789" s="29" t="str">
        <f t="shared" si="280"/>
        <v>NULL</v>
      </c>
    </row>
    <row r="6790" spans="1:16" hidden="1" x14ac:dyDescent="0.25">
      <c r="A6790">
        <v>193607721</v>
      </c>
      <c r="B6790">
        <v>803401</v>
      </c>
      <c r="C6790" t="s">
        <v>318</v>
      </c>
      <c r="D6790">
        <v>2021730</v>
      </c>
      <c r="E6790" t="s">
        <v>307</v>
      </c>
      <c r="F6790" t="s">
        <v>214</v>
      </c>
      <c r="G6790" t="s">
        <v>215</v>
      </c>
      <c r="H6790">
        <v>1</v>
      </c>
      <c r="I6790">
        <v>2019</v>
      </c>
      <c r="J6790">
        <v>2</v>
      </c>
      <c r="L6790">
        <v>23130525</v>
      </c>
      <c r="P6790" s="29" t="str">
        <f t="shared" si="280"/>
        <v>NULL</v>
      </c>
    </row>
    <row r="6791" spans="1:16" hidden="1" x14ac:dyDescent="0.25">
      <c r="A6791">
        <v>193607721</v>
      </c>
      <c r="B6791">
        <v>803401</v>
      </c>
      <c r="C6791" t="s">
        <v>318</v>
      </c>
      <c r="D6791">
        <v>2021760</v>
      </c>
      <c r="E6791" t="s">
        <v>254</v>
      </c>
      <c r="F6791" t="s">
        <v>214</v>
      </c>
      <c r="G6791" t="s">
        <v>215</v>
      </c>
      <c r="H6791">
        <v>1</v>
      </c>
      <c r="I6791">
        <v>2019</v>
      </c>
      <c r="J6791">
        <v>2</v>
      </c>
      <c r="L6791">
        <v>23130526</v>
      </c>
      <c r="P6791" s="29" t="str">
        <f t="shared" si="280"/>
        <v>NULL</v>
      </c>
    </row>
    <row r="6792" spans="1:16" hidden="1" x14ac:dyDescent="0.25">
      <c r="A6792">
        <v>193613829</v>
      </c>
      <c r="B6792">
        <v>803407</v>
      </c>
      <c r="C6792" t="s">
        <v>317</v>
      </c>
      <c r="D6792">
        <v>2004098</v>
      </c>
      <c r="E6792" t="s">
        <v>213</v>
      </c>
      <c r="F6792" t="s">
        <v>214</v>
      </c>
      <c r="G6792" t="s">
        <v>215</v>
      </c>
      <c r="H6792">
        <v>2</v>
      </c>
      <c r="I6792">
        <v>2015</v>
      </c>
      <c r="J6792">
        <v>1</v>
      </c>
      <c r="L6792">
        <v>23066521</v>
      </c>
      <c r="M6792">
        <v>5.4</v>
      </c>
      <c r="P6792" s="29">
        <f t="shared" ref="P6792:P6805" si="281">IF(AND(ISNUMBER(M6792),H6792&lt;&gt;4,N6792&lt;&gt;"X"),(M6792-1)/6,IF(H6792=4,"DRP",IF(AND(H6792=3,M6792="NA"),"BAD",IF(AND(H6792=2),"CVL",IF(AND(H6792=1,ISBLANK(M6792)),"NULL","UNK")))))</f>
        <v>0.73333333333333339</v>
      </c>
    </row>
    <row r="6793" spans="1:16" hidden="1" x14ac:dyDescent="0.25">
      <c r="A6793">
        <v>193613829</v>
      </c>
      <c r="B6793">
        <v>803407</v>
      </c>
      <c r="C6793" t="s">
        <v>317</v>
      </c>
      <c r="D6793">
        <v>2021754</v>
      </c>
      <c r="E6793" t="s">
        <v>216</v>
      </c>
      <c r="F6793" t="s">
        <v>214</v>
      </c>
      <c r="G6793" t="s">
        <v>215</v>
      </c>
      <c r="H6793">
        <v>3</v>
      </c>
      <c r="I6793">
        <v>2015</v>
      </c>
      <c r="J6793">
        <v>1</v>
      </c>
      <c r="L6793">
        <v>23066446</v>
      </c>
      <c r="M6793">
        <v>1.9</v>
      </c>
      <c r="P6793" s="29">
        <f t="shared" si="281"/>
        <v>0.15</v>
      </c>
    </row>
    <row r="6794" spans="1:16" hidden="1" x14ac:dyDescent="0.25">
      <c r="A6794">
        <v>193613829</v>
      </c>
      <c r="B6794">
        <v>803407</v>
      </c>
      <c r="C6794" t="s">
        <v>317</v>
      </c>
      <c r="D6794">
        <v>2005099</v>
      </c>
      <c r="E6794" t="s">
        <v>217</v>
      </c>
      <c r="F6794" t="s">
        <v>214</v>
      </c>
      <c r="G6794" t="s">
        <v>215</v>
      </c>
      <c r="H6794">
        <v>3</v>
      </c>
      <c r="I6794">
        <v>2015</v>
      </c>
      <c r="J6794">
        <v>1</v>
      </c>
      <c r="L6794">
        <v>23066427</v>
      </c>
      <c r="M6794">
        <v>3.8</v>
      </c>
      <c r="P6794" s="29">
        <f t="shared" si="281"/>
        <v>0.46666666666666662</v>
      </c>
    </row>
    <row r="6795" spans="1:16" hidden="1" x14ac:dyDescent="0.25">
      <c r="A6795">
        <v>193613829</v>
      </c>
      <c r="B6795">
        <v>803407</v>
      </c>
      <c r="C6795" t="s">
        <v>317</v>
      </c>
      <c r="D6795">
        <v>2005102</v>
      </c>
      <c r="E6795" t="s">
        <v>218</v>
      </c>
      <c r="F6795" t="s">
        <v>214</v>
      </c>
      <c r="G6795" t="s">
        <v>215</v>
      </c>
      <c r="H6795">
        <v>3</v>
      </c>
      <c r="I6795">
        <v>2015</v>
      </c>
      <c r="J6795">
        <v>1</v>
      </c>
      <c r="L6795">
        <v>23066488</v>
      </c>
      <c r="M6795">
        <v>2.6</v>
      </c>
      <c r="P6795" s="29">
        <f t="shared" si="281"/>
        <v>0.26666666666666666</v>
      </c>
    </row>
    <row r="6796" spans="1:16" hidden="1" x14ac:dyDescent="0.25">
      <c r="A6796">
        <v>193613829</v>
      </c>
      <c r="B6796">
        <v>803407</v>
      </c>
      <c r="C6796" t="s">
        <v>317</v>
      </c>
      <c r="D6796">
        <v>2021600</v>
      </c>
      <c r="E6796" t="s">
        <v>219</v>
      </c>
      <c r="F6796" t="s">
        <v>214</v>
      </c>
      <c r="G6796" t="s">
        <v>215</v>
      </c>
      <c r="H6796">
        <v>3</v>
      </c>
      <c r="I6796">
        <v>2015</v>
      </c>
      <c r="J6796">
        <v>1</v>
      </c>
      <c r="L6796">
        <v>23066437</v>
      </c>
      <c r="M6796">
        <v>3.8</v>
      </c>
      <c r="P6796" s="29">
        <f t="shared" si="281"/>
        <v>0.46666666666666662</v>
      </c>
    </row>
    <row r="6797" spans="1:16" hidden="1" x14ac:dyDescent="0.25">
      <c r="A6797">
        <v>193613829</v>
      </c>
      <c r="B6797">
        <v>803407</v>
      </c>
      <c r="C6797" t="s">
        <v>317</v>
      </c>
      <c r="D6797">
        <v>2005118</v>
      </c>
      <c r="E6797" t="s">
        <v>223</v>
      </c>
      <c r="F6797" t="s">
        <v>214</v>
      </c>
      <c r="G6797" t="s">
        <v>215</v>
      </c>
      <c r="H6797">
        <v>2</v>
      </c>
      <c r="I6797">
        <v>2015</v>
      </c>
      <c r="J6797">
        <v>1</v>
      </c>
      <c r="L6797">
        <v>23066497</v>
      </c>
      <c r="M6797">
        <v>4</v>
      </c>
      <c r="P6797" s="29">
        <f t="shared" si="281"/>
        <v>0.5</v>
      </c>
    </row>
    <row r="6798" spans="1:16" hidden="1" x14ac:dyDescent="0.25">
      <c r="A6798">
        <v>193613829</v>
      </c>
      <c r="B6798">
        <v>803407</v>
      </c>
      <c r="C6798" t="s">
        <v>317</v>
      </c>
      <c r="D6798">
        <v>2021754</v>
      </c>
      <c r="E6798" t="s">
        <v>216</v>
      </c>
      <c r="F6798" t="s">
        <v>214</v>
      </c>
      <c r="G6798" t="s">
        <v>215</v>
      </c>
      <c r="H6798">
        <v>4</v>
      </c>
      <c r="I6798">
        <v>2015</v>
      </c>
      <c r="J6798">
        <v>2</v>
      </c>
      <c r="L6798">
        <v>23074125</v>
      </c>
      <c r="P6798" s="29" t="str">
        <f t="shared" si="281"/>
        <v>DRP</v>
      </c>
    </row>
    <row r="6799" spans="1:16" hidden="1" x14ac:dyDescent="0.25">
      <c r="A6799">
        <v>193613829</v>
      </c>
      <c r="B6799">
        <v>803407</v>
      </c>
      <c r="C6799" t="s">
        <v>317</v>
      </c>
      <c r="D6799">
        <v>2005117</v>
      </c>
      <c r="E6799" t="s">
        <v>220</v>
      </c>
      <c r="F6799" t="s">
        <v>214</v>
      </c>
      <c r="G6799" t="s">
        <v>215</v>
      </c>
      <c r="H6799">
        <v>4</v>
      </c>
      <c r="I6799">
        <v>2015</v>
      </c>
      <c r="J6799">
        <v>2</v>
      </c>
      <c r="L6799">
        <v>23070390</v>
      </c>
      <c r="P6799" s="29" t="str">
        <f t="shared" si="281"/>
        <v>DRP</v>
      </c>
    </row>
    <row r="6800" spans="1:16" hidden="1" x14ac:dyDescent="0.25">
      <c r="A6800">
        <v>193613829</v>
      </c>
      <c r="B6800">
        <v>803407</v>
      </c>
      <c r="C6800" t="s">
        <v>317</v>
      </c>
      <c r="D6800">
        <v>2021600</v>
      </c>
      <c r="E6800" t="s">
        <v>219</v>
      </c>
      <c r="F6800" t="s">
        <v>214</v>
      </c>
      <c r="G6800" t="s">
        <v>215</v>
      </c>
      <c r="H6800">
        <v>3</v>
      </c>
      <c r="I6800">
        <v>2015</v>
      </c>
      <c r="J6800">
        <v>2</v>
      </c>
      <c r="L6800">
        <v>23071943</v>
      </c>
      <c r="M6800" t="s">
        <v>221</v>
      </c>
      <c r="P6800" s="29" t="str">
        <f t="shared" si="281"/>
        <v>BAD</v>
      </c>
    </row>
    <row r="6801" spans="1:16" hidden="1" x14ac:dyDescent="0.25">
      <c r="A6801">
        <v>193613829</v>
      </c>
      <c r="B6801">
        <v>803407</v>
      </c>
      <c r="C6801" t="s">
        <v>317</v>
      </c>
      <c r="D6801">
        <v>2005102</v>
      </c>
      <c r="E6801" t="s">
        <v>218</v>
      </c>
      <c r="F6801" t="s">
        <v>214</v>
      </c>
      <c r="G6801" t="s">
        <v>215</v>
      </c>
      <c r="H6801">
        <v>3</v>
      </c>
      <c r="I6801">
        <v>2015</v>
      </c>
      <c r="J6801">
        <v>2</v>
      </c>
      <c r="L6801">
        <v>23072204</v>
      </c>
      <c r="M6801" t="s">
        <v>221</v>
      </c>
      <c r="P6801" s="29" t="str">
        <f t="shared" si="281"/>
        <v>BAD</v>
      </c>
    </row>
    <row r="6802" spans="1:16" hidden="1" x14ac:dyDescent="0.25">
      <c r="A6802">
        <v>193613829</v>
      </c>
      <c r="B6802">
        <v>803407</v>
      </c>
      <c r="C6802" t="s">
        <v>317</v>
      </c>
      <c r="D6802">
        <v>2005099</v>
      </c>
      <c r="E6802" t="s">
        <v>217</v>
      </c>
      <c r="F6802" t="s">
        <v>214</v>
      </c>
      <c r="G6802" t="s">
        <v>215</v>
      </c>
      <c r="H6802">
        <v>3</v>
      </c>
      <c r="I6802">
        <v>2015</v>
      </c>
      <c r="J6802">
        <v>2</v>
      </c>
      <c r="L6802">
        <v>23071932</v>
      </c>
      <c r="M6802" t="s">
        <v>221</v>
      </c>
      <c r="P6802" s="29" t="str">
        <f t="shared" si="281"/>
        <v>BAD</v>
      </c>
    </row>
    <row r="6803" spans="1:16" hidden="1" x14ac:dyDescent="0.25">
      <c r="A6803">
        <v>193613829</v>
      </c>
      <c r="B6803">
        <v>803407</v>
      </c>
      <c r="C6803" t="s">
        <v>317</v>
      </c>
      <c r="D6803">
        <v>2021754</v>
      </c>
      <c r="E6803" t="s">
        <v>216</v>
      </c>
      <c r="F6803" t="s">
        <v>214</v>
      </c>
      <c r="G6803" t="s">
        <v>215</v>
      </c>
      <c r="H6803">
        <v>3</v>
      </c>
      <c r="I6803">
        <v>2015</v>
      </c>
      <c r="J6803">
        <v>2</v>
      </c>
      <c r="L6803">
        <v>23074129</v>
      </c>
      <c r="M6803" t="s">
        <v>221</v>
      </c>
      <c r="P6803" s="29" t="str">
        <f t="shared" si="281"/>
        <v>BAD</v>
      </c>
    </row>
    <row r="6804" spans="1:16" hidden="1" x14ac:dyDescent="0.25">
      <c r="A6804">
        <v>193613829</v>
      </c>
      <c r="B6804">
        <v>803407</v>
      </c>
      <c r="C6804" t="s">
        <v>317</v>
      </c>
      <c r="D6804">
        <v>2005117</v>
      </c>
      <c r="E6804" t="s">
        <v>220</v>
      </c>
      <c r="F6804" t="s">
        <v>214</v>
      </c>
      <c r="G6804" t="s">
        <v>215</v>
      </c>
      <c r="H6804">
        <v>3</v>
      </c>
      <c r="I6804">
        <v>2015</v>
      </c>
      <c r="J6804">
        <v>2</v>
      </c>
      <c r="L6804">
        <v>23070398</v>
      </c>
      <c r="M6804">
        <v>2.2000000000000002</v>
      </c>
      <c r="P6804" s="29">
        <f t="shared" si="281"/>
        <v>0.20000000000000004</v>
      </c>
    </row>
    <row r="6805" spans="1:16" hidden="1" x14ac:dyDescent="0.25">
      <c r="A6805">
        <v>193613829</v>
      </c>
      <c r="B6805">
        <v>803407</v>
      </c>
      <c r="C6805" t="s">
        <v>317</v>
      </c>
      <c r="D6805">
        <v>2004112</v>
      </c>
      <c r="E6805" t="s">
        <v>244</v>
      </c>
      <c r="F6805" t="s">
        <v>214</v>
      </c>
      <c r="G6805" t="s">
        <v>215</v>
      </c>
      <c r="H6805">
        <v>3</v>
      </c>
      <c r="I6805">
        <v>2015</v>
      </c>
      <c r="J6805">
        <v>2</v>
      </c>
      <c r="L6805">
        <v>23073230</v>
      </c>
      <c r="M6805">
        <v>3.3</v>
      </c>
      <c r="P6805" s="29">
        <f t="shared" si="281"/>
        <v>0.3833333333333333</v>
      </c>
    </row>
    <row r="6806" spans="1:16" hidden="1" x14ac:dyDescent="0.25">
      <c r="A6806">
        <v>193613829</v>
      </c>
      <c r="B6806">
        <v>803407</v>
      </c>
      <c r="C6806" t="s">
        <v>317</v>
      </c>
      <c r="D6806">
        <v>2005117</v>
      </c>
      <c r="E6806" t="s">
        <v>220</v>
      </c>
      <c r="F6806" t="s">
        <v>214</v>
      </c>
      <c r="G6806" t="s">
        <v>215</v>
      </c>
      <c r="H6806">
        <v>3</v>
      </c>
      <c r="I6806">
        <v>2016</v>
      </c>
      <c r="J6806">
        <v>1</v>
      </c>
      <c r="L6806">
        <v>23078738</v>
      </c>
      <c r="M6806">
        <v>2.8</v>
      </c>
      <c r="P6806" s="29">
        <f t="shared" ref="P6806:P6817" si="282">IF(AND(ISNUMBER(M6806),H6806&lt;&gt;4),(M6806-1)/6,IF(H6806=4,"DRP",IF(AND(H6806=3,M6806="NA"),"BAD",IF(AND(H6806=2),"CVL",IF(AND(H6806=1,ISBLANK(M6806)),"NULL","UNK")))))</f>
        <v>0.3</v>
      </c>
    </row>
    <row r="6807" spans="1:16" hidden="1" x14ac:dyDescent="0.25">
      <c r="A6807">
        <v>193613829</v>
      </c>
      <c r="B6807">
        <v>803407</v>
      </c>
      <c r="C6807" t="s">
        <v>317</v>
      </c>
      <c r="D6807">
        <v>2005099</v>
      </c>
      <c r="E6807" t="s">
        <v>217</v>
      </c>
      <c r="F6807" t="s">
        <v>214</v>
      </c>
      <c r="G6807" t="s">
        <v>215</v>
      </c>
      <c r="H6807">
        <v>2</v>
      </c>
      <c r="I6807">
        <v>2016</v>
      </c>
      <c r="J6807">
        <v>1</v>
      </c>
      <c r="L6807">
        <v>23081376</v>
      </c>
      <c r="M6807">
        <v>4.4000000000000004</v>
      </c>
      <c r="P6807" s="29">
        <f t="shared" si="282"/>
        <v>0.56666666666666676</v>
      </c>
    </row>
    <row r="6808" spans="1:16" hidden="1" x14ac:dyDescent="0.25">
      <c r="A6808">
        <v>193613829</v>
      </c>
      <c r="B6808">
        <v>803407</v>
      </c>
      <c r="C6808" t="s">
        <v>317</v>
      </c>
      <c r="D6808">
        <v>2005102</v>
      </c>
      <c r="E6808" t="s">
        <v>218</v>
      </c>
      <c r="F6808" t="s">
        <v>214</v>
      </c>
      <c r="G6808" t="s">
        <v>215</v>
      </c>
      <c r="H6808">
        <v>2</v>
      </c>
      <c r="I6808">
        <v>2016</v>
      </c>
      <c r="J6808">
        <v>1</v>
      </c>
      <c r="L6808">
        <v>23081384</v>
      </c>
      <c r="M6808">
        <v>4.5</v>
      </c>
      <c r="P6808" s="29">
        <f t="shared" si="282"/>
        <v>0.58333333333333337</v>
      </c>
    </row>
    <row r="6809" spans="1:16" hidden="1" x14ac:dyDescent="0.25">
      <c r="A6809">
        <v>193613829</v>
      </c>
      <c r="B6809">
        <v>803407</v>
      </c>
      <c r="C6809" t="s">
        <v>317</v>
      </c>
      <c r="D6809">
        <v>2021754</v>
      </c>
      <c r="E6809" t="s">
        <v>216</v>
      </c>
      <c r="F6809" t="s">
        <v>214</v>
      </c>
      <c r="G6809" t="s">
        <v>215</v>
      </c>
      <c r="H6809">
        <v>2</v>
      </c>
      <c r="I6809">
        <v>2016</v>
      </c>
      <c r="J6809">
        <v>1</v>
      </c>
      <c r="L6809">
        <v>23081126</v>
      </c>
      <c r="M6809">
        <v>4.4000000000000004</v>
      </c>
      <c r="P6809" s="29">
        <f t="shared" si="282"/>
        <v>0.56666666666666676</v>
      </c>
    </row>
    <row r="6810" spans="1:16" hidden="1" x14ac:dyDescent="0.25">
      <c r="A6810">
        <v>193613829</v>
      </c>
      <c r="B6810">
        <v>803407</v>
      </c>
      <c r="C6810" t="s">
        <v>317</v>
      </c>
      <c r="D6810">
        <v>2021600</v>
      </c>
      <c r="E6810" t="s">
        <v>219</v>
      </c>
      <c r="F6810" t="s">
        <v>214</v>
      </c>
      <c r="G6810" t="s">
        <v>215</v>
      </c>
      <c r="H6810">
        <v>3</v>
      </c>
      <c r="I6810">
        <v>2016</v>
      </c>
      <c r="J6810">
        <v>1</v>
      </c>
      <c r="L6810">
        <v>23081081</v>
      </c>
      <c r="M6810">
        <v>3.4</v>
      </c>
      <c r="P6810" s="29">
        <f t="shared" si="282"/>
        <v>0.39999999999999997</v>
      </c>
    </row>
    <row r="6811" spans="1:16" hidden="1" x14ac:dyDescent="0.25">
      <c r="A6811">
        <v>193613829</v>
      </c>
      <c r="B6811">
        <v>803407</v>
      </c>
      <c r="C6811" t="s">
        <v>317</v>
      </c>
      <c r="D6811">
        <v>2004116</v>
      </c>
      <c r="E6811" t="s">
        <v>229</v>
      </c>
      <c r="F6811" t="s">
        <v>214</v>
      </c>
      <c r="G6811" t="s">
        <v>215</v>
      </c>
      <c r="H6811">
        <v>3</v>
      </c>
      <c r="I6811">
        <v>2016</v>
      </c>
      <c r="J6811">
        <v>2</v>
      </c>
      <c r="L6811">
        <v>23085552</v>
      </c>
      <c r="M6811">
        <v>3.4</v>
      </c>
      <c r="P6811" s="29">
        <f t="shared" si="282"/>
        <v>0.39999999999999997</v>
      </c>
    </row>
    <row r="6812" spans="1:16" hidden="1" x14ac:dyDescent="0.25">
      <c r="A6812">
        <v>193613829</v>
      </c>
      <c r="B6812">
        <v>803407</v>
      </c>
      <c r="C6812" t="s">
        <v>317</v>
      </c>
      <c r="D6812">
        <v>2021580</v>
      </c>
      <c r="E6812" t="s">
        <v>241</v>
      </c>
      <c r="F6812" t="s">
        <v>214</v>
      </c>
      <c r="G6812" t="s">
        <v>215</v>
      </c>
      <c r="H6812">
        <v>3</v>
      </c>
      <c r="I6812">
        <v>2016</v>
      </c>
      <c r="J6812">
        <v>2</v>
      </c>
      <c r="L6812">
        <v>23086825</v>
      </c>
      <c r="M6812" t="s">
        <v>221</v>
      </c>
      <c r="P6812" s="29" t="str">
        <f t="shared" si="282"/>
        <v>BAD</v>
      </c>
    </row>
    <row r="6813" spans="1:16" hidden="1" x14ac:dyDescent="0.25">
      <c r="A6813">
        <v>193613829</v>
      </c>
      <c r="B6813">
        <v>803407</v>
      </c>
      <c r="C6813" t="s">
        <v>317</v>
      </c>
      <c r="D6813">
        <v>2021763</v>
      </c>
      <c r="E6813" t="s">
        <v>298</v>
      </c>
      <c r="F6813" t="s">
        <v>214</v>
      </c>
      <c r="G6813" t="s">
        <v>215</v>
      </c>
      <c r="H6813">
        <v>3</v>
      </c>
      <c r="I6813">
        <v>2016</v>
      </c>
      <c r="J6813">
        <v>2</v>
      </c>
      <c r="L6813">
        <v>23086846</v>
      </c>
      <c r="M6813">
        <v>2.2999999999999998</v>
      </c>
      <c r="P6813" s="29">
        <f t="shared" si="282"/>
        <v>0.21666666666666665</v>
      </c>
    </row>
    <row r="6814" spans="1:16" hidden="1" x14ac:dyDescent="0.25">
      <c r="A6814">
        <v>193613829</v>
      </c>
      <c r="B6814">
        <v>803407</v>
      </c>
      <c r="C6814" t="s">
        <v>317</v>
      </c>
      <c r="D6814">
        <v>2005131</v>
      </c>
      <c r="E6814" t="s">
        <v>228</v>
      </c>
      <c r="F6814" t="s">
        <v>214</v>
      </c>
      <c r="G6814" t="s">
        <v>215</v>
      </c>
      <c r="H6814">
        <v>2</v>
      </c>
      <c r="I6814">
        <v>2016</v>
      </c>
      <c r="J6814">
        <v>2</v>
      </c>
      <c r="L6814">
        <v>23086518</v>
      </c>
      <c r="M6814">
        <v>5.4</v>
      </c>
      <c r="P6814" s="29">
        <f t="shared" si="282"/>
        <v>0.73333333333333339</v>
      </c>
    </row>
    <row r="6815" spans="1:16" hidden="1" x14ac:dyDescent="0.25">
      <c r="A6815">
        <v>193613829</v>
      </c>
      <c r="B6815">
        <v>803407</v>
      </c>
      <c r="C6815" t="s">
        <v>317</v>
      </c>
      <c r="D6815">
        <v>2021600</v>
      </c>
      <c r="E6815" t="s">
        <v>219</v>
      </c>
      <c r="F6815" t="s">
        <v>214</v>
      </c>
      <c r="G6815" t="s">
        <v>215</v>
      </c>
      <c r="H6815">
        <v>3</v>
      </c>
      <c r="I6815">
        <v>2016</v>
      </c>
      <c r="J6815">
        <v>2</v>
      </c>
      <c r="L6815">
        <v>23086545</v>
      </c>
      <c r="M6815">
        <v>2.2000000000000002</v>
      </c>
      <c r="P6815" s="29">
        <f t="shared" si="282"/>
        <v>0.20000000000000004</v>
      </c>
    </row>
    <row r="6816" spans="1:16" hidden="1" x14ac:dyDescent="0.25">
      <c r="A6816">
        <v>193613829</v>
      </c>
      <c r="B6816">
        <v>803407</v>
      </c>
      <c r="C6816" t="s">
        <v>317</v>
      </c>
      <c r="D6816">
        <v>2005117</v>
      </c>
      <c r="E6816" t="s">
        <v>220</v>
      </c>
      <c r="F6816" t="s">
        <v>214</v>
      </c>
      <c r="G6816" t="s">
        <v>215</v>
      </c>
      <c r="H6816">
        <v>3</v>
      </c>
      <c r="I6816">
        <v>2016</v>
      </c>
      <c r="J6816">
        <v>2</v>
      </c>
      <c r="L6816">
        <v>23088410</v>
      </c>
      <c r="M6816" t="s">
        <v>221</v>
      </c>
      <c r="P6816" s="29" t="str">
        <f t="shared" si="282"/>
        <v>BAD</v>
      </c>
    </row>
    <row r="6817" spans="1:16" hidden="1" x14ac:dyDescent="0.25">
      <c r="A6817">
        <v>193613829</v>
      </c>
      <c r="B6817">
        <v>803407</v>
      </c>
      <c r="C6817" t="s">
        <v>317</v>
      </c>
      <c r="D6817">
        <v>2004112</v>
      </c>
      <c r="E6817" t="s">
        <v>244</v>
      </c>
      <c r="F6817" t="s">
        <v>214</v>
      </c>
      <c r="G6817" t="s">
        <v>215</v>
      </c>
      <c r="H6817">
        <v>3</v>
      </c>
      <c r="I6817">
        <v>2016</v>
      </c>
      <c r="J6817">
        <v>2</v>
      </c>
      <c r="L6817">
        <v>23085518</v>
      </c>
      <c r="M6817" t="s">
        <v>221</v>
      </c>
      <c r="P6817" s="29" t="str">
        <f t="shared" si="282"/>
        <v>BAD</v>
      </c>
    </row>
    <row r="6818" spans="1:16" hidden="1" x14ac:dyDescent="0.25">
      <c r="A6818">
        <v>193693814</v>
      </c>
      <c r="B6818">
        <v>803403</v>
      </c>
      <c r="C6818" t="s">
        <v>224</v>
      </c>
      <c r="D6818">
        <v>2021879</v>
      </c>
      <c r="E6818" t="s">
        <v>219</v>
      </c>
      <c r="F6818" t="s">
        <v>214</v>
      </c>
      <c r="G6818" t="s">
        <v>215</v>
      </c>
      <c r="H6818">
        <v>3</v>
      </c>
      <c r="I6818">
        <v>2015</v>
      </c>
      <c r="J6818">
        <v>1</v>
      </c>
      <c r="L6818">
        <v>23065089</v>
      </c>
      <c r="M6818">
        <v>3.5</v>
      </c>
      <c r="P6818" s="29">
        <f t="shared" ref="P6818:P6828" si="283">IF(AND(ISNUMBER(M6818),H6818&lt;&gt;4,N6818&lt;&gt;"X"),(M6818-1)/6,IF(H6818=4,"DRP",IF(AND(H6818=3,M6818="NA"),"BAD",IF(AND(H6818=2),"CVL",IF(AND(H6818=1,ISBLANK(M6818)),"NULL","UNK")))))</f>
        <v>0.41666666666666669</v>
      </c>
    </row>
    <row r="6819" spans="1:16" hidden="1" x14ac:dyDescent="0.25">
      <c r="A6819">
        <v>193693814</v>
      </c>
      <c r="B6819">
        <v>803403</v>
      </c>
      <c r="C6819" t="s">
        <v>224</v>
      </c>
      <c r="D6819">
        <v>2005125</v>
      </c>
      <c r="E6819" t="s">
        <v>223</v>
      </c>
      <c r="F6819" t="s">
        <v>214</v>
      </c>
      <c r="G6819" t="s">
        <v>215</v>
      </c>
      <c r="H6819">
        <v>3</v>
      </c>
      <c r="I6819">
        <v>2015</v>
      </c>
      <c r="J6819">
        <v>1</v>
      </c>
      <c r="L6819">
        <v>23065084</v>
      </c>
      <c r="M6819">
        <v>3.6</v>
      </c>
      <c r="P6819" s="29">
        <f t="shared" si="283"/>
        <v>0.43333333333333335</v>
      </c>
    </row>
    <row r="6820" spans="1:16" hidden="1" x14ac:dyDescent="0.25">
      <c r="A6820">
        <v>193693814</v>
      </c>
      <c r="B6820">
        <v>803403</v>
      </c>
      <c r="C6820" t="s">
        <v>224</v>
      </c>
      <c r="D6820">
        <v>2005108</v>
      </c>
      <c r="E6820" t="s">
        <v>217</v>
      </c>
      <c r="F6820" t="s">
        <v>214</v>
      </c>
      <c r="G6820" t="s">
        <v>215</v>
      </c>
      <c r="H6820">
        <v>3</v>
      </c>
      <c r="I6820">
        <v>2015</v>
      </c>
      <c r="J6820">
        <v>1</v>
      </c>
      <c r="L6820">
        <v>23065086</v>
      </c>
      <c r="M6820">
        <v>3.8</v>
      </c>
      <c r="P6820" s="29">
        <f t="shared" si="283"/>
        <v>0.46666666666666662</v>
      </c>
    </row>
    <row r="6821" spans="1:16" hidden="1" x14ac:dyDescent="0.25">
      <c r="A6821">
        <v>193693814</v>
      </c>
      <c r="B6821">
        <v>803403</v>
      </c>
      <c r="C6821" t="s">
        <v>224</v>
      </c>
      <c r="D6821">
        <v>2021900</v>
      </c>
      <c r="E6821" t="s">
        <v>216</v>
      </c>
      <c r="F6821" t="s">
        <v>214</v>
      </c>
      <c r="G6821" t="s">
        <v>215</v>
      </c>
      <c r="H6821">
        <v>2</v>
      </c>
      <c r="I6821">
        <v>2015</v>
      </c>
      <c r="J6821">
        <v>1</v>
      </c>
      <c r="L6821">
        <v>23065093</v>
      </c>
      <c r="M6821">
        <v>4.5999999999999996</v>
      </c>
      <c r="P6821" s="29">
        <f t="shared" si="283"/>
        <v>0.6</v>
      </c>
    </row>
    <row r="6822" spans="1:16" hidden="1" x14ac:dyDescent="0.25">
      <c r="A6822">
        <v>193693814</v>
      </c>
      <c r="B6822">
        <v>803403</v>
      </c>
      <c r="C6822" t="s">
        <v>224</v>
      </c>
      <c r="D6822">
        <v>2005111</v>
      </c>
      <c r="E6822" t="s">
        <v>218</v>
      </c>
      <c r="F6822" t="s">
        <v>214</v>
      </c>
      <c r="G6822" t="s">
        <v>215</v>
      </c>
      <c r="H6822">
        <v>2</v>
      </c>
      <c r="I6822">
        <v>2015</v>
      </c>
      <c r="J6822">
        <v>1</v>
      </c>
      <c r="L6822">
        <v>23065095</v>
      </c>
      <c r="M6822">
        <v>4.7</v>
      </c>
      <c r="P6822" s="29">
        <f t="shared" si="283"/>
        <v>0.6166666666666667</v>
      </c>
    </row>
    <row r="6823" spans="1:16" hidden="1" x14ac:dyDescent="0.25">
      <c r="A6823">
        <v>193693814</v>
      </c>
      <c r="B6823">
        <v>803403</v>
      </c>
      <c r="C6823" t="s">
        <v>224</v>
      </c>
      <c r="D6823">
        <v>2004172</v>
      </c>
      <c r="E6823" t="s">
        <v>213</v>
      </c>
      <c r="F6823" t="s">
        <v>214</v>
      </c>
      <c r="G6823" t="s">
        <v>215</v>
      </c>
      <c r="H6823">
        <v>2</v>
      </c>
      <c r="I6823">
        <v>2015</v>
      </c>
      <c r="J6823">
        <v>1</v>
      </c>
      <c r="L6823">
        <v>23067045</v>
      </c>
      <c r="M6823">
        <v>5.0999999999999996</v>
      </c>
      <c r="P6823" s="29">
        <f t="shared" si="283"/>
        <v>0.68333333333333324</v>
      </c>
    </row>
    <row r="6824" spans="1:16" hidden="1" x14ac:dyDescent="0.25">
      <c r="A6824">
        <v>193693814</v>
      </c>
      <c r="B6824">
        <v>803403</v>
      </c>
      <c r="C6824" t="s">
        <v>224</v>
      </c>
      <c r="D6824">
        <v>2005124</v>
      </c>
      <c r="E6824" t="s">
        <v>220</v>
      </c>
      <c r="F6824" t="s">
        <v>214</v>
      </c>
      <c r="G6824" t="s">
        <v>215</v>
      </c>
      <c r="H6824">
        <v>2</v>
      </c>
      <c r="I6824">
        <v>2015</v>
      </c>
      <c r="J6824">
        <v>2</v>
      </c>
      <c r="L6824">
        <v>23072066</v>
      </c>
      <c r="M6824">
        <v>4.4000000000000004</v>
      </c>
      <c r="P6824" s="29">
        <f t="shared" si="283"/>
        <v>0.56666666666666676</v>
      </c>
    </row>
    <row r="6825" spans="1:16" hidden="1" x14ac:dyDescent="0.25">
      <c r="A6825">
        <v>193693814</v>
      </c>
      <c r="B6825">
        <v>803403</v>
      </c>
      <c r="C6825" t="s">
        <v>224</v>
      </c>
      <c r="D6825">
        <v>2021994</v>
      </c>
      <c r="E6825" t="s">
        <v>298</v>
      </c>
      <c r="F6825" t="s">
        <v>214</v>
      </c>
      <c r="G6825" t="s">
        <v>215</v>
      </c>
      <c r="H6825">
        <v>2</v>
      </c>
      <c r="I6825">
        <v>2015</v>
      </c>
      <c r="J6825">
        <v>2</v>
      </c>
      <c r="L6825">
        <v>23072067</v>
      </c>
      <c r="M6825">
        <v>4.5999999999999996</v>
      </c>
      <c r="P6825" s="29">
        <f t="shared" si="283"/>
        <v>0.6</v>
      </c>
    </row>
    <row r="6826" spans="1:16" hidden="1" x14ac:dyDescent="0.25">
      <c r="A6826">
        <v>193693814</v>
      </c>
      <c r="B6826">
        <v>803403</v>
      </c>
      <c r="C6826" t="s">
        <v>224</v>
      </c>
      <c r="D6826">
        <v>2005108</v>
      </c>
      <c r="E6826" t="s">
        <v>217</v>
      </c>
      <c r="F6826" t="s">
        <v>214</v>
      </c>
      <c r="G6826" t="s">
        <v>215</v>
      </c>
      <c r="H6826">
        <v>2</v>
      </c>
      <c r="I6826">
        <v>2015</v>
      </c>
      <c r="J6826">
        <v>2</v>
      </c>
      <c r="L6826">
        <v>23072062</v>
      </c>
      <c r="M6826">
        <v>5</v>
      </c>
      <c r="P6826" s="29">
        <f t="shared" si="283"/>
        <v>0.66666666666666663</v>
      </c>
    </row>
    <row r="6827" spans="1:16" hidden="1" x14ac:dyDescent="0.25">
      <c r="A6827">
        <v>193693814</v>
      </c>
      <c r="B6827">
        <v>803403</v>
      </c>
      <c r="C6827" t="s">
        <v>224</v>
      </c>
      <c r="D6827">
        <v>2021879</v>
      </c>
      <c r="E6827" t="s">
        <v>219</v>
      </c>
      <c r="F6827" t="s">
        <v>214</v>
      </c>
      <c r="G6827" t="s">
        <v>215</v>
      </c>
      <c r="H6827">
        <v>2</v>
      </c>
      <c r="I6827">
        <v>2015</v>
      </c>
      <c r="J6827">
        <v>2</v>
      </c>
      <c r="L6827">
        <v>23072061</v>
      </c>
      <c r="M6827">
        <v>4.5</v>
      </c>
      <c r="P6827" s="29">
        <f t="shared" si="283"/>
        <v>0.58333333333333337</v>
      </c>
    </row>
    <row r="6828" spans="1:16" hidden="1" x14ac:dyDescent="0.25">
      <c r="A6828">
        <v>193693814</v>
      </c>
      <c r="B6828">
        <v>803403</v>
      </c>
      <c r="C6828" t="s">
        <v>224</v>
      </c>
      <c r="D6828">
        <v>2004183</v>
      </c>
      <c r="E6828" t="s">
        <v>244</v>
      </c>
      <c r="F6828" t="s">
        <v>214</v>
      </c>
      <c r="G6828" t="s">
        <v>215</v>
      </c>
      <c r="H6828">
        <v>2</v>
      </c>
      <c r="I6828">
        <v>2015</v>
      </c>
      <c r="J6828">
        <v>2</v>
      </c>
      <c r="L6828">
        <v>23072789</v>
      </c>
      <c r="M6828">
        <v>5.2</v>
      </c>
      <c r="P6828" s="29">
        <f t="shared" si="283"/>
        <v>0.70000000000000007</v>
      </c>
    </row>
    <row r="6829" spans="1:16" hidden="1" x14ac:dyDescent="0.25">
      <c r="A6829">
        <v>193693814</v>
      </c>
      <c r="B6829">
        <v>803403</v>
      </c>
      <c r="C6829" t="s">
        <v>224</v>
      </c>
      <c r="D6829">
        <v>2005125</v>
      </c>
      <c r="E6829" t="s">
        <v>223</v>
      </c>
      <c r="F6829" t="s">
        <v>214</v>
      </c>
      <c r="G6829" t="s">
        <v>215</v>
      </c>
      <c r="H6829">
        <v>2</v>
      </c>
      <c r="I6829">
        <v>2016</v>
      </c>
      <c r="J6829">
        <v>1</v>
      </c>
      <c r="L6829">
        <v>23078449</v>
      </c>
      <c r="M6829">
        <v>5.2</v>
      </c>
      <c r="P6829" s="29">
        <f t="shared" ref="P6829:P6874" si="284">IF(AND(ISNUMBER(M6829),H6829&lt;&gt;4),(M6829-1)/6,IF(H6829=4,"DRP",IF(AND(H6829=3,M6829="NA"),"BAD",IF(AND(H6829=2),"CVL",IF(AND(H6829=1,ISBLANK(M6829)),"NULL","UNK")))))</f>
        <v>0.70000000000000007</v>
      </c>
    </row>
    <row r="6830" spans="1:16" hidden="1" x14ac:dyDescent="0.25">
      <c r="A6830">
        <v>193693814</v>
      </c>
      <c r="B6830">
        <v>803403</v>
      </c>
      <c r="C6830" t="s">
        <v>224</v>
      </c>
      <c r="D6830">
        <v>2021880</v>
      </c>
      <c r="E6830" t="s">
        <v>242</v>
      </c>
      <c r="F6830" t="s">
        <v>214</v>
      </c>
      <c r="G6830" t="s">
        <v>215</v>
      </c>
      <c r="H6830">
        <v>3</v>
      </c>
      <c r="I6830">
        <v>2016</v>
      </c>
      <c r="J6830">
        <v>1</v>
      </c>
      <c r="L6830">
        <v>23082590</v>
      </c>
      <c r="M6830">
        <v>2.9</v>
      </c>
      <c r="P6830" s="29">
        <f t="shared" si="284"/>
        <v>0.31666666666666665</v>
      </c>
    </row>
    <row r="6831" spans="1:16" hidden="1" x14ac:dyDescent="0.25">
      <c r="A6831">
        <v>193693814</v>
      </c>
      <c r="B6831">
        <v>803403</v>
      </c>
      <c r="C6831" t="s">
        <v>224</v>
      </c>
      <c r="D6831">
        <v>2005133</v>
      </c>
      <c r="E6831" t="s">
        <v>228</v>
      </c>
      <c r="F6831" t="s">
        <v>214</v>
      </c>
      <c r="G6831" t="s">
        <v>215</v>
      </c>
      <c r="H6831">
        <v>2</v>
      </c>
      <c r="I6831">
        <v>2016</v>
      </c>
      <c r="J6831">
        <v>1</v>
      </c>
      <c r="L6831">
        <v>23078573</v>
      </c>
      <c r="M6831">
        <v>4.4000000000000004</v>
      </c>
      <c r="P6831" s="29">
        <f t="shared" si="284"/>
        <v>0.56666666666666676</v>
      </c>
    </row>
    <row r="6832" spans="1:16" hidden="1" x14ac:dyDescent="0.25">
      <c r="A6832">
        <v>193693814</v>
      </c>
      <c r="B6832">
        <v>803403</v>
      </c>
      <c r="C6832" t="s">
        <v>224</v>
      </c>
      <c r="D6832">
        <v>2005127</v>
      </c>
      <c r="E6832" t="s">
        <v>293</v>
      </c>
      <c r="F6832" t="s">
        <v>214</v>
      </c>
      <c r="G6832" t="s">
        <v>215</v>
      </c>
      <c r="H6832">
        <v>2</v>
      </c>
      <c r="I6832">
        <v>2016</v>
      </c>
      <c r="J6832">
        <v>1</v>
      </c>
      <c r="L6832">
        <v>23078552</v>
      </c>
      <c r="M6832">
        <v>5.7</v>
      </c>
      <c r="P6832" s="29">
        <f t="shared" si="284"/>
        <v>0.78333333333333333</v>
      </c>
    </row>
    <row r="6833" spans="1:16" hidden="1" x14ac:dyDescent="0.25">
      <c r="A6833">
        <v>193693814</v>
      </c>
      <c r="B6833">
        <v>803403</v>
      </c>
      <c r="C6833" t="s">
        <v>224</v>
      </c>
      <c r="D6833">
        <v>2004186</v>
      </c>
      <c r="E6833" t="s">
        <v>229</v>
      </c>
      <c r="F6833" t="s">
        <v>214</v>
      </c>
      <c r="G6833" t="s">
        <v>215</v>
      </c>
      <c r="H6833">
        <v>2</v>
      </c>
      <c r="I6833">
        <v>2016</v>
      </c>
      <c r="J6833">
        <v>1</v>
      </c>
      <c r="L6833">
        <v>23078312</v>
      </c>
      <c r="M6833">
        <v>6.6</v>
      </c>
      <c r="P6833" s="29">
        <f t="shared" si="284"/>
        <v>0.93333333333333324</v>
      </c>
    </row>
    <row r="6834" spans="1:16" hidden="1" x14ac:dyDescent="0.25">
      <c r="A6834">
        <v>193693814</v>
      </c>
      <c r="B6834">
        <v>803403</v>
      </c>
      <c r="C6834" t="s">
        <v>224</v>
      </c>
      <c r="D6834">
        <v>2004173</v>
      </c>
      <c r="E6834" t="s">
        <v>245</v>
      </c>
      <c r="F6834" t="s">
        <v>214</v>
      </c>
      <c r="G6834" t="s">
        <v>215</v>
      </c>
      <c r="H6834">
        <v>2</v>
      </c>
      <c r="I6834">
        <v>2016</v>
      </c>
      <c r="J6834">
        <v>2</v>
      </c>
      <c r="L6834">
        <v>23085258</v>
      </c>
      <c r="M6834">
        <v>6.9</v>
      </c>
      <c r="P6834" s="29">
        <f t="shared" si="284"/>
        <v>0.98333333333333339</v>
      </c>
    </row>
    <row r="6835" spans="1:16" hidden="1" x14ac:dyDescent="0.25">
      <c r="A6835">
        <v>193693814</v>
      </c>
      <c r="B6835">
        <v>803403</v>
      </c>
      <c r="C6835" t="s">
        <v>224</v>
      </c>
      <c r="D6835">
        <v>2021876</v>
      </c>
      <c r="E6835" t="s">
        <v>241</v>
      </c>
      <c r="F6835" t="s">
        <v>214</v>
      </c>
      <c r="G6835" t="s">
        <v>215</v>
      </c>
      <c r="H6835">
        <v>2</v>
      </c>
      <c r="I6835">
        <v>2016</v>
      </c>
      <c r="J6835">
        <v>2</v>
      </c>
      <c r="L6835">
        <v>23085996</v>
      </c>
      <c r="M6835">
        <v>4</v>
      </c>
      <c r="P6835" s="29">
        <f t="shared" si="284"/>
        <v>0.5</v>
      </c>
    </row>
    <row r="6836" spans="1:16" hidden="1" x14ac:dyDescent="0.25">
      <c r="A6836">
        <v>193693814</v>
      </c>
      <c r="B6836">
        <v>803403</v>
      </c>
      <c r="C6836" t="s">
        <v>224</v>
      </c>
      <c r="D6836">
        <v>2021901</v>
      </c>
      <c r="E6836" t="s">
        <v>253</v>
      </c>
      <c r="F6836" t="s">
        <v>214</v>
      </c>
      <c r="G6836" t="s">
        <v>215</v>
      </c>
      <c r="H6836">
        <v>2</v>
      </c>
      <c r="I6836">
        <v>2016</v>
      </c>
      <c r="J6836">
        <v>2</v>
      </c>
      <c r="L6836">
        <v>23086001</v>
      </c>
      <c r="M6836">
        <v>4</v>
      </c>
      <c r="P6836" s="29">
        <f t="shared" si="284"/>
        <v>0.5</v>
      </c>
    </row>
    <row r="6837" spans="1:16" hidden="1" x14ac:dyDescent="0.25">
      <c r="A6837">
        <v>193693814</v>
      </c>
      <c r="B6837">
        <v>803403</v>
      </c>
      <c r="C6837" t="s">
        <v>224</v>
      </c>
      <c r="D6837">
        <v>2021877</v>
      </c>
      <c r="E6837" t="s">
        <v>240</v>
      </c>
      <c r="F6837" t="s">
        <v>214</v>
      </c>
      <c r="G6837" t="s">
        <v>215</v>
      </c>
      <c r="H6837">
        <v>2</v>
      </c>
      <c r="I6837">
        <v>2016</v>
      </c>
      <c r="J6837">
        <v>2</v>
      </c>
      <c r="L6837">
        <v>23086044</v>
      </c>
      <c r="M6837">
        <v>5.3</v>
      </c>
      <c r="P6837" s="29">
        <f t="shared" si="284"/>
        <v>0.71666666666666667</v>
      </c>
    </row>
    <row r="6838" spans="1:16" hidden="1" x14ac:dyDescent="0.25">
      <c r="A6838">
        <v>193693814</v>
      </c>
      <c r="B6838">
        <v>803403</v>
      </c>
      <c r="C6838" t="s">
        <v>224</v>
      </c>
      <c r="D6838">
        <v>2021880</v>
      </c>
      <c r="E6838" t="s">
        <v>242</v>
      </c>
      <c r="F6838" t="s">
        <v>214</v>
      </c>
      <c r="G6838" t="s">
        <v>215</v>
      </c>
      <c r="H6838">
        <v>3</v>
      </c>
      <c r="I6838">
        <v>2016</v>
      </c>
      <c r="J6838">
        <v>2</v>
      </c>
      <c r="L6838">
        <v>23085994</v>
      </c>
      <c r="M6838">
        <v>3.5</v>
      </c>
      <c r="P6838" s="29">
        <f t="shared" si="284"/>
        <v>0.41666666666666669</v>
      </c>
    </row>
    <row r="6839" spans="1:16" hidden="1" x14ac:dyDescent="0.25">
      <c r="A6839">
        <v>193693814</v>
      </c>
      <c r="B6839">
        <v>803403</v>
      </c>
      <c r="C6839" t="s">
        <v>224</v>
      </c>
      <c r="D6839">
        <v>2004671</v>
      </c>
      <c r="E6839" t="s">
        <v>288</v>
      </c>
      <c r="F6839" t="s">
        <v>214</v>
      </c>
      <c r="G6839" t="s">
        <v>215</v>
      </c>
      <c r="H6839">
        <v>2</v>
      </c>
      <c r="I6839">
        <v>2017</v>
      </c>
      <c r="J6839">
        <v>1</v>
      </c>
      <c r="L6839">
        <v>23091008</v>
      </c>
      <c r="M6839">
        <v>4</v>
      </c>
      <c r="P6839" s="29">
        <f t="shared" si="284"/>
        <v>0.5</v>
      </c>
    </row>
    <row r="6840" spans="1:16" hidden="1" x14ac:dyDescent="0.25">
      <c r="A6840">
        <v>193693814</v>
      </c>
      <c r="B6840">
        <v>803403</v>
      </c>
      <c r="C6840" t="s">
        <v>224</v>
      </c>
      <c r="D6840">
        <v>2004764</v>
      </c>
      <c r="E6840" t="s">
        <v>290</v>
      </c>
      <c r="F6840" t="s">
        <v>214</v>
      </c>
      <c r="G6840" t="s">
        <v>215</v>
      </c>
      <c r="H6840">
        <v>2</v>
      </c>
      <c r="I6840">
        <v>2017</v>
      </c>
      <c r="J6840">
        <v>1</v>
      </c>
      <c r="L6840">
        <v>23091015</v>
      </c>
      <c r="M6840">
        <v>4.4000000000000004</v>
      </c>
      <c r="P6840" s="29">
        <f t="shared" si="284"/>
        <v>0.56666666666666676</v>
      </c>
    </row>
    <row r="6841" spans="1:16" hidden="1" x14ac:dyDescent="0.25">
      <c r="A6841">
        <v>193693814</v>
      </c>
      <c r="B6841">
        <v>803403</v>
      </c>
      <c r="C6841" t="s">
        <v>224</v>
      </c>
      <c r="D6841">
        <v>2021916</v>
      </c>
      <c r="E6841" t="s">
        <v>226</v>
      </c>
      <c r="F6841" t="s">
        <v>214</v>
      </c>
      <c r="G6841" t="s">
        <v>215</v>
      </c>
      <c r="H6841">
        <v>2</v>
      </c>
      <c r="I6841">
        <v>2017</v>
      </c>
      <c r="J6841">
        <v>1</v>
      </c>
      <c r="L6841">
        <v>23090993</v>
      </c>
      <c r="M6841">
        <v>4.8</v>
      </c>
      <c r="P6841" s="29">
        <f t="shared" si="284"/>
        <v>0.6333333333333333</v>
      </c>
    </row>
    <row r="6842" spans="1:16" hidden="1" x14ac:dyDescent="0.25">
      <c r="A6842">
        <v>193693814</v>
      </c>
      <c r="B6842">
        <v>803403</v>
      </c>
      <c r="C6842" t="s">
        <v>224</v>
      </c>
      <c r="D6842">
        <v>2021885</v>
      </c>
      <c r="E6842" t="s">
        <v>295</v>
      </c>
      <c r="F6842" t="s">
        <v>214</v>
      </c>
      <c r="G6842" t="s">
        <v>215</v>
      </c>
      <c r="H6842">
        <v>2</v>
      </c>
      <c r="I6842">
        <v>2017</v>
      </c>
      <c r="J6842">
        <v>1</v>
      </c>
      <c r="L6842">
        <v>23094881</v>
      </c>
      <c r="M6842">
        <v>4.0999999999999996</v>
      </c>
      <c r="P6842" s="29">
        <f t="shared" si="284"/>
        <v>0.51666666666666661</v>
      </c>
    </row>
    <row r="6843" spans="1:16" hidden="1" x14ac:dyDescent="0.25">
      <c r="A6843">
        <v>193693814</v>
      </c>
      <c r="B6843">
        <v>803403</v>
      </c>
      <c r="C6843" t="s">
        <v>224</v>
      </c>
      <c r="D6843">
        <v>2021907</v>
      </c>
      <c r="E6843" t="s">
        <v>257</v>
      </c>
      <c r="F6843" t="s">
        <v>214</v>
      </c>
      <c r="G6843" t="s">
        <v>215</v>
      </c>
      <c r="H6843">
        <v>2</v>
      </c>
      <c r="I6843">
        <v>2017</v>
      </c>
      <c r="J6843">
        <v>2</v>
      </c>
      <c r="L6843">
        <v>23099425</v>
      </c>
      <c r="M6843">
        <v>4.3</v>
      </c>
      <c r="P6843" s="29">
        <f t="shared" si="284"/>
        <v>0.54999999999999993</v>
      </c>
    </row>
    <row r="6844" spans="1:16" hidden="1" x14ac:dyDescent="0.25">
      <c r="A6844">
        <v>193693814</v>
      </c>
      <c r="B6844">
        <v>803403</v>
      </c>
      <c r="C6844" t="s">
        <v>224</v>
      </c>
      <c r="D6844">
        <v>2021880</v>
      </c>
      <c r="E6844" t="s">
        <v>242</v>
      </c>
      <c r="F6844" t="s">
        <v>214</v>
      </c>
      <c r="G6844" t="s">
        <v>215</v>
      </c>
      <c r="H6844">
        <v>2</v>
      </c>
      <c r="I6844">
        <v>2017</v>
      </c>
      <c r="J6844">
        <v>2</v>
      </c>
      <c r="L6844">
        <v>23100212</v>
      </c>
      <c r="M6844">
        <v>4.3</v>
      </c>
      <c r="P6844" s="29">
        <f t="shared" si="284"/>
        <v>0.54999999999999993</v>
      </c>
    </row>
    <row r="6845" spans="1:16" hidden="1" x14ac:dyDescent="0.25">
      <c r="A6845">
        <v>193693814</v>
      </c>
      <c r="B6845">
        <v>803403</v>
      </c>
      <c r="C6845" t="s">
        <v>224</v>
      </c>
      <c r="D6845">
        <v>2021899</v>
      </c>
      <c r="E6845" t="s">
        <v>296</v>
      </c>
      <c r="F6845" t="s">
        <v>214</v>
      </c>
      <c r="G6845" t="s">
        <v>215</v>
      </c>
      <c r="H6845">
        <v>2</v>
      </c>
      <c r="I6845">
        <v>2017</v>
      </c>
      <c r="J6845">
        <v>2</v>
      </c>
      <c r="L6845">
        <v>23102408</v>
      </c>
      <c r="M6845">
        <v>4.5</v>
      </c>
      <c r="P6845" s="29">
        <f t="shared" si="284"/>
        <v>0.58333333333333337</v>
      </c>
    </row>
    <row r="6846" spans="1:16" hidden="1" x14ac:dyDescent="0.25">
      <c r="A6846">
        <v>193693814</v>
      </c>
      <c r="B6846">
        <v>803403</v>
      </c>
      <c r="C6846" t="s">
        <v>224</v>
      </c>
      <c r="D6846">
        <v>2021886</v>
      </c>
      <c r="E6846" t="s">
        <v>227</v>
      </c>
      <c r="F6846" t="s">
        <v>214</v>
      </c>
      <c r="G6846" t="s">
        <v>215</v>
      </c>
      <c r="H6846">
        <v>3</v>
      </c>
      <c r="I6846">
        <v>2017</v>
      </c>
      <c r="J6846">
        <v>2</v>
      </c>
      <c r="L6846">
        <v>23099394</v>
      </c>
      <c r="M6846">
        <v>3.8</v>
      </c>
      <c r="P6846" s="29">
        <f t="shared" si="284"/>
        <v>0.46666666666666662</v>
      </c>
    </row>
    <row r="6847" spans="1:16" hidden="1" x14ac:dyDescent="0.25">
      <c r="A6847">
        <v>193693814</v>
      </c>
      <c r="B6847">
        <v>803403</v>
      </c>
      <c r="C6847" t="s">
        <v>224</v>
      </c>
      <c r="D6847">
        <v>2019324</v>
      </c>
      <c r="E6847" t="s">
        <v>236</v>
      </c>
      <c r="F6847" t="s">
        <v>214</v>
      </c>
      <c r="G6847" t="s">
        <v>215</v>
      </c>
      <c r="H6847">
        <v>2</v>
      </c>
      <c r="I6847">
        <v>2018</v>
      </c>
      <c r="J6847">
        <v>1</v>
      </c>
      <c r="L6847">
        <v>23105007</v>
      </c>
      <c r="M6847">
        <v>6.1</v>
      </c>
      <c r="P6847" s="29">
        <f t="shared" si="284"/>
        <v>0.85</v>
      </c>
    </row>
    <row r="6848" spans="1:16" hidden="1" x14ac:dyDescent="0.25">
      <c r="A6848">
        <v>193693814</v>
      </c>
      <c r="B6848">
        <v>803403</v>
      </c>
      <c r="C6848" t="s">
        <v>224</v>
      </c>
      <c r="D6848">
        <v>2021878</v>
      </c>
      <c r="E6848" t="s">
        <v>294</v>
      </c>
      <c r="F6848" t="s">
        <v>214</v>
      </c>
      <c r="G6848" t="s">
        <v>215</v>
      </c>
      <c r="H6848">
        <v>2</v>
      </c>
      <c r="I6848">
        <v>2018</v>
      </c>
      <c r="J6848">
        <v>1</v>
      </c>
      <c r="L6848">
        <v>23106319</v>
      </c>
      <c r="M6848">
        <v>4.2</v>
      </c>
      <c r="P6848" s="29">
        <f t="shared" si="284"/>
        <v>0.53333333333333333</v>
      </c>
    </row>
    <row r="6849" spans="1:16" hidden="1" x14ac:dyDescent="0.25">
      <c r="A6849">
        <v>193693814</v>
      </c>
      <c r="B6849">
        <v>803403</v>
      </c>
      <c r="C6849" t="s">
        <v>224</v>
      </c>
      <c r="D6849">
        <v>2021911</v>
      </c>
      <c r="E6849" t="s">
        <v>304</v>
      </c>
      <c r="F6849" t="s">
        <v>214</v>
      </c>
      <c r="G6849" t="s">
        <v>215</v>
      </c>
      <c r="H6849">
        <v>2</v>
      </c>
      <c r="I6849">
        <v>2018</v>
      </c>
      <c r="J6849">
        <v>1</v>
      </c>
      <c r="L6849">
        <v>23105438</v>
      </c>
      <c r="M6849">
        <v>6.1</v>
      </c>
      <c r="P6849" s="29">
        <f t="shared" si="284"/>
        <v>0.85</v>
      </c>
    </row>
    <row r="6850" spans="1:16" hidden="1" x14ac:dyDescent="0.25">
      <c r="A6850">
        <v>193693814</v>
      </c>
      <c r="B6850">
        <v>803403</v>
      </c>
      <c r="C6850" t="s">
        <v>224</v>
      </c>
      <c r="D6850">
        <v>2027151</v>
      </c>
      <c r="E6850" t="s">
        <v>322</v>
      </c>
      <c r="F6850" t="s">
        <v>320</v>
      </c>
      <c r="G6850" t="s">
        <v>321</v>
      </c>
      <c r="H6850">
        <v>2</v>
      </c>
      <c r="I6850">
        <v>2018</v>
      </c>
      <c r="J6850">
        <v>1</v>
      </c>
      <c r="L6850">
        <v>23105501</v>
      </c>
      <c r="M6850">
        <v>4.8</v>
      </c>
      <c r="P6850" s="29">
        <f t="shared" si="284"/>
        <v>0.6333333333333333</v>
      </c>
    </row>
    <row r="6851" spans="1:16" hidden="1" x14ac:dyDescent="0.25">
      <c r="A6851">
        <v>193693814</v>
      </c>
      <c r="B6851">
        <v>803403</v>
      </c>
      <c r="C6851" t="s">
        <v>224</v>
      </c>
      <c r="D6851">
        <v>2021903</v>
      </c>
      <c r="E6851" t="s">
        <v>256</v>
      </c>
      <c r="F6851" t="s">
        <v>214</v>
      </c>
      <c r="G6851" t="s">
        <v>215</v>
      </c>
      <c r="H6851">
        <v>2</v>
      </c>
      <c r="I6851">
        <v>2018</v>
      </c>
      <c r="J6851">
        <v>2</v>
      </c>
      <c r="L6851">
        <v>23113927</v>
      </c>
      <c r="M6851">
        <v>4.4000000000000004</v>
      </c>
      <c r="P6851" s="29">
        <f t="shared" si="284"/>
        <v>0.56666666666666676</v>
      </c>
    </row>
    <row r="6852" spans="1:16" hidden="1" x14ac:dyDescent="0.25">
      <c r="A6852">
        <v>193693814</v>
      </c>
      <c r="B6852">
        <v>803403</v>
      </c>
      <c r="C6852" t="s">
        <v>224</v>
      </c>
      <c r="D6852">
        <v>2021906</v>
      </c>
      <c r="E6852" t="s">
        <v>235</v>
      </c>
      <c r="F6852" t="s">
        <v>214</v>
      </c>
      <c r="G6852" t="s">
        <v>215</v>
      </c>
      <c r="H6852">
        <v>2</v>
      </c>
      <c r="I6852">
        <v>2018</v>
      </c>
      <c r="J6852">
        <v>2</v>
      </c>
      <c r="L6852">
        <v>23115202</v>
      </c>
      <c r="M6852">
        <v>4.5</v>
      </c>
      <c r="P6852" s="29">
        <f t="shared" si="284"/>
        <v>0.58333333333333337</v>
      </c>
    </row>
    <row r="6853" spans="1:16" hidden="1" x14ac:dyDescent="0.25">
      <c r="A6853">
        <v>193693814</v>
      </c>
      <c r="B6853">
        <v>803403</v>
      </c>
      <c r="C6853" t="s">
        <v>224</v>
      </c>
      <c r="D6853">
        <v>2019325</v>
      </c>
      <c r="E6853" t="s">
        <v>249</v>
      </c>
      <c r="F6853" t="s">
        <v>214</v>
      </c>
      <c r="G6853" t="s">
        <v>215</v>
      </c>
      <c r="H6853">
        <v>2</v>
      </c>
      <c r="I6853">
        <v>2018</v>
      </c>
      <c r="J6853">
        <v>2</v>
      </c>
      <c r="L6853">
        <v>23112810</v>
      </c>
      <c r="M6853">
        <v>5.5</v>
      </c>
      <c r="P6853" s="29">
        <f t="shared" si="284"/>
        <v>0.75</v>
      </c>
    </row>
    <row r="6854" spans="1:16" hidden="1" x14ac:dyDescent="0.25">
      <c r="A6854">
        <v>193693814</v>
      </c>
      <c r="B6854">
        <v>803403</v>
      </c>
      <c r="C6854" t="s">
        <v>224</v>
      </c>
      <c r="D6854">
        <v>2021892</v>
      </c>
      <c r="E6854" t="s">
        <v>289</v>
      </c>
      <c r="F6854" t="s">
        <v>214</v>
      </c>
      <c r="G6854" t="s">
        <v>215</v>
      </c>
      <c r="H6854">
        <v>2</v>
      </c>
      <c r="I6854">
        <v>2018</v>
      </c>
      <c r="J6854">
        <v>2</v>
      </c>
      <c r="L6854">
        <v>23113940</v>
      </c>
      <c r="M6854">
        <v>5.3</v>
      </c>
      <c r="P6854" s="29">
        <f t="shared" si="284"/>
        <v>0.71666666666666667</v>
      </c>
    </row>
    <row r="6855" spans="1:16" hidden="1" x14ac:dyDescent="0.25">
      <c r="A6855">
        <v>193693814</v>
      </c>
      <c r="B6855">
        <v>803403</v>
      </c>
      <c r="C6855" t="s">
        <v>224</v>
      </c>
      <c r="D6855">
        <v>2021886</v>
      </c>
      <c r="E6855" t="s">
        <v>227</v>
      </c>
      <c r="F6855" t="s">
        <v>214</v>
      </c>
      <c r="G6855" t="s">
        <v>215</v>
      </c>
      <c r="H6855">
        <v>2</v>
      </c>
      <c r="I6855">
        <v>2018</v>
      </c>
      <c r="J6855">
        <v>2</v>
      </c>
      <c r="L6855">
        <v>23115200</v>
      </c>
      <c r="M6855">
        <v>4.4000000000000004</v>
      </c>
      <c r="P6855" s="29">
        <f t="shared" si="284"/>
        <v>0.56666666666666676</v>
      </c>
    </row>
    <row r="6856" spans="1:16" hidden="1" x14ac:dyDescent="0.25">
      <c r="A6856">
        <v>193693814</v>
      </c>
      <c r="B6856">
        <v>803403</v>
      </c>
      <c r="C6856" t="s">
        <v>224</v>
      </c>
      <c r="D6856">
        <v>2021892</v>
      </c>
      <c r="E6856" t="s">
        <v>289</v>
      </c>
      <c r="F6856" t="s">
        <v>214</v>
      </c>
      <c r="G6856" t="s">
        <v>215</v>
      </c>
      <c r="H6856">
        <v>4</v>
      </c>
      <c r="I6856">
        <v>2018</v>
      </c>
      <c r="J6856">
        <v>2</v>
      </c>
      <c r="L6856">
        <v>23113940</v>
      </c>
      <c r="P6856" s="29" t="str">
        <f t="shared" si="284"/>
        <v>DRP</v>
      </c>
    </row>
    <row r="6857" spans="1:16" hidden="1" x14ac:dyDescent="0.25">
      <c r="A6857">
        <v>193693814</v>
      </c>
      <c r="B6857">
        <v>803403</v>
      </c>
      <c r="C6857" t="s">
        <v>224</v>
      </c>
      <c r="D6857">
        <v>2021891</v>
      </c>
      <c r="E6857" t="s">
        <v>259</v>
      </c>
      <c r="F6857" t="s">
        <v>214</v>
      </c>
      <c r="G6857" t="s">
        <v>215</v>
      </c>
      <c r="H6857">
        <v>2</v>
      </c>
      <c r="I6857">
        <v>2019</v>
      </c>
      <c r="J6857">
        <v>1</v>
      </c>
      <c r="L6857">
        <v>23121307</v>
      </c>
      <c r="M6857">
        <v>6.4</v>
      </c>
      <c r="P6857" s="29">
        <f t="shared" si="284"/>
        <v>0.9</v>
      </c>
    </row>
    <row r="6858" spans="1:16" hidden="1" x14ac:dyDescent="0.25">
      <c r="A6858">
        <v>193693814</v>
      </c>
      <c r="B6858">
        <v>803403</v>
      </c>
      <c r="C6858" t="s">
        <v>224</v>
      </c>
      <c r="D6858">
        <v>2021897</v>
      </c>
      <c r="E6858" t="s">
        <v>292</v>
      </c>
      <c r="F6858" t="s">
        <v>214</v>
      </c>
      <c r="G6858" t="s">
        <v>215</v>
      </c>
      <c r="H6858">
        <v>3</v>
      </c>
      <c r="I6858">
        <v>2019</v>
      </c>
      <c r="J6858">
        <v>1</v>
      </c>
      <c r="L6858">
        <v>23120633</v>
      </c>
      <c r="M6858">
        <v>3.6</v>
      </c>
      <c r="P6858" s="29">
        <f t="shared" si="284"/>
        <v>0.43333333333333335</v>
      </c>
    </row>
    <row r="6859" spans="1:16" hidden="1" x14ac:dyDescent="0.25">
      <c r="A6859">
        <v>193693814</v>
      </c>
      <c r="B6859">
        <v>803403</v>
      </c>
      <c r="C6859" t="s">
        <v>224</v>
      </c>
      <c r="D6859">
        <v>2004675</v>
      </c>
      <c r="E6859" t="s">
        <v>271</v>
      </c>
      <c r="F6859" t="s">
        <v>214</v>
      </c>
      <c r="G6859" t="s">
        <v>215</v>
      </c>
      <c r="H6859">
        <v>2</v>
      </c>
      <c r="I6859">
        <v>2019</v>
      </c>
      <c r="J6859">
        <v>1</v>
      </c>
      <c r="L6859">
        <v>23120629</v>
      </c>
      <c r="M6859">
        <v>6.5</v>
      </c>
      <c r="P6859" s="29">
        <f t="shared" si="284"/>
        <v>0.91666666666666663</v>
      </c>
    </row>
    <row r="6860" spans="1:16" hidden="1" x14ac:dyDescent="0.25">
      <c r="A6860">
        <v>193693814</v>
      </c>
      <c r="B6860">
        <v>803403</v>
      </c>
      <c r="C6860" t="s">
        <v>224</v>
      </c>
      <c r="D6860">
        <v>2022925</v>
      </c>
      <c r="E6860" t="s">
        <v>297</v>
      </c>
      <c r="F6860" t="s">
        <v>214</v>
      </c>
      <c r="G6860" t="s">
        <v>215</v>
      </c>
      <c r="H6860">
        <v>3</v>
      </c>
      <c r="I6860">
        <v>2019</v>
      </c>
      <c r="J6860">
        <v>1</v>
      </c>
      <c r="L6860">
        <v>23120631</v>
      </c>
      <c r="M6860">
        <v>2.7</v>
      </c>
      <c r="P6860" s="29">
        <f t="shared" si="284"/>
        <v>0.28333333333333338</v>
      </c>
    </row>
    <row r="6861" spans="1:16" hidden="1" x14ac:dyDescent="0.25">
      <c r="A6861">
        <v>193693814</v>
      </c>
      <c r="B6861">
        <v>803403</v>
      </c>
      <c r="C6861" t="s">
        <v>224</v>
      </c>
      <c r="D6861">
        <v>2021881</v>
      </c>
      <c r="E6861" t="s">
        <v>255</v>
      </c>
      <c r="F6861" t="s">
        <v>214</v>
      </c>
      <c r="G6861" t="s">
        <v>215</v>
      </c>
      <c r="H6861">
        <v>1</v>
      </c>
      <c r="I6861">
        <v>2019</v>
      </c>
      <c r="J6861">
        <v>2</v>
      </c>
      <c r="L6861">
        <v>23129098</v>
      </c>
      <c r="P6861" s="29" t="str">
        <f t="shared" si="284"/>
        <v>NULL</v>
      </c>
    </row>
    <row r="6862" spans="1:16" hidden="1" x14ac:dyDescent="0.25">
      <c r="A6862">
        <v>193693814</v>
      </c>
      <c r="B6862">
        <v>803403</v>
      </c>
      <c r="C6862" t="s">
        <v>224</v>
      </c>
      <c r="D6862">
        <v>2021884</v>
      </c>
      <c r="E6862" t="s">
        <v>302</v>
      </c>
      <c r="F6862" t="s">
        <v>214</v>
      </c>
      <c r="G6862" t="s">
        <v>215</v>
      </c>
      <c r="H6862">
        <v>1</v>
      </c>
      <c r="I6862">
        <v>2019</v>
      </c>
      <c r="J6862">
        <v>2</v>
      </c>
      <c r="L6862">
        <v>23129089</v>
      </c>
      <c r="P6862" s="29" t="str">
        <f t="shared" si="284"/>
        <v>NULL</v>
      </c>
    </row>
    <row r="6863" spans="1:16" hidden="1" x14ac:dyDescent="0.25">
      <c r="A6863">
        <v>193693814</v>
      </c>
      <c r="B6863">
        <v>803403</v>
      </c>
      <c r="C6863" t="s">
        <v>224</v>
      </c>
      <c r="D6863">
        <v>2021915</v>
      </c>
      <c r="E6863" t="s">
        <v>301</v>
      </c>
      <c r="F6863" t="s">
        <v>214</v>
      </c>
      <c r="G6863" t="s">
        <v>215</v>
      </c>
      <c r="H6863">
        <v>1</v>
      </c>
      <c r="I6863">
        <v>2019</v>
      </c>
      <c r="J6863">
        <v>2</v>
      </c>
      <c r="L6863">
        <v>23129091</v>
      </c>
      <c r="P6863" s="29" t="str">
        <f t="shared" si="284"/>
        <v>NULL</v>
      </c>
    </row>
    <row r="6864" spans="1:16" hidden="1" x14ac:dyDescent="0.25">
      <c r="A6864">
        <v>193693814</v>
      </c>
      <c r="B6864">
        <v>803403</v>
      </c>
      <c r="C6864" t="s">
        <v>224</v>
      </c>
      <c r="D6864">
        <v>2019326</v>
      </c>
      <c r="E6864" t="s">
        <v>248</v>
      </c>
      <c r="F6864" t="s">
        <v>214</v>
      </c>
      <c r="G6864" t="s">
        <v>215</v>
      </c>
      <c r="H6864">
        <v>1</v>
      </c>
      <c r="I6864">
        <v>2019</v>
      </c>
      <c r="J6864">
        <v>2</v>
      </c>
      <c r="L6864">
        <v>23127792</v>
      </c>
      <c r="P6864" s="29" t="str">
        <f t="shared" si="284"/>
        <v>NULL</v>
      </c>
    </row>
    <row r="6865" spans="1:16" hidden="1" x14ac:dyDescent="0.25">
      <c r="A6865">
        <v>193693814</v>
      </c>
      <c r="B6865">
        <v>803403</v>
      </c>
      <c r="C6865" t="s">
        <v>224</v>
      </c>
      <c r="D6865">
        <v>2021913</v>
      </c>
      <c r="E6865" t="s">
        <v>300</v>
      </c>
      <c r="F6865" t="s">
        <v>214</v>
      </c>
      <c r="G6865" t="s">
        <v>215</v>
      </c>
      <c r="H6865">
        <v>1</v>
      </c>
      <c r="I6865">
        <v>2019</v>
      </c>
      <c r="J6865">
        <v>2</v>
      </c>
      <c r="L6865">
        <v>23129114</v>
      </c>
      <c r="P6865" s="29" t="str">
        <f t="shared" si="284"/>
        <v>NULL</v>
      </c>
    </row>
    <row r="6866" spans="1:16" hidden="1" x14ac:dyDescent="0.25">
      <c r="A6866">
        <v>193727255</v>
      </c>
      <c r="B6866">
        <v>803403</v>
      </c>
      <c r="C6866" t="s">
        <v>224</v>
      </c>
      <c r="D6866">
        <v>2004172</v>
      </c>
      <c r="E6866" t="s">
        <v>213</v>
      </c>
      <c r="F6866" t="s">
        <v>214</v>
      </c>
      <c r="G6866" t="s">
        <v>215</v>
      </c>
      <c r="H6866">
        <v>2</v>
      </c>
      <c r="I6866">
        <v>2016</v>
      </c>
      <c r="J6866">
        <v>1</v>
      </c>
      <c r="L6866">
        <v>23078276</v>
      </c>
      <c r="M6866">
        <v>6.8</v>
      </c>
      <c r="P6866" s="29">
        <f t="shared" si="284"/>
        <v>0.96666666666666667</v>
      </c>
    </row>
    <row r="6867" spans="1:16" hidden="1" x14ac:dyDescent="0.25">
      <c r="A6867">
        <v>193727255</v>
      </c>
      <c r="B6867">
        <v>803403</v>
      </c>
      <c r="C6867" t="s">
        <v>224</v>
      </c>
      <c r="D6867">
        <v>2005125</v>
      </c>
      <c r="E6867" t="s">
        <v>223</v>
      </c>
      <c r="F6867" t="s">
        <v>214</v>
      </c>
      <c r="G6867" t="s">
        <v>215</v>
      </c>
      <c r="H6867">
        <v>3</v>
      </c>
      <c r="I6867">
        <v>2016</v>
      </c>
      <c r="J6867">
        <v>1</v>
      </c>
      <c r="L6867">
        <v>23078449</v>
      </c>
      <c r="M6867">
        <v>3.4</v>
      </c>
      <c r="P6867" s="29">
        <f t="shared" si="284"/>
        <v>0.39999999999999997</v>
      </c>
    </row>
    <row r="6868" spans="1:16" hidden="1" x14ac:dyDescent="0.25">
      <c r="A6868">
        <v>193727255</v>
      </c>
      <c r="B6868">
        <v>803403</v>
      </c>
      <c r="C6868" t="s">
        <v>224</v>
      </c>
      <c r="D6868">
        <v>2005108</v>
      </c>
      <c r="E6868" t="s">
        <v>217</v>
      </c>
      <c r="F6868" t="s">
        <v>214</v>
      </c>
      <c r="G6868" t="s">
        <v>215</v>
      </c>
      <c r="H6868">
        <v>3</v>
      </c>
      <c r="I6868">
        <v>2016</v>
      </c>
      <c r="J6868">
        <v>1</v>
      </c>
      <c r="L6868">
        <v>23078550</v>
      </c>
      <c r="M6868">
        <v>3.4</v>
      </c>
      <c r="P6868" s="29">
        <f t="shared" si="284"/>
        <v>0.39999999999999997</v>
      </c>
    </row>
    <row r="6869" spans="1:16" hidden="1" x14ac:dyDescent="0.25">
      <c r="A6869">
        <v>193727255</v>
      </c>
      <c r="B6869">
        <v>803403</v>
      </c>
      <c r="C6869" t="s">
        <v>224</v>
      </c>
      <c r="D6869">
        <v>2005111</v>
      </c>
      <c r="E6869" t="s">
        <v>218</v>
      </c>
      <c r="F6869" t="s">
        <v>214</v>
      </c>
      <c r="G6869" t="s">
        <v>215</v>
      </c>
      <c r="H6869">
        <v>3</v>
      </c>
      <c r="I6869">
        <v>2016</v>
      </c>
      <c r="J6869">
        <v>1</v>
      </c>
      <c r="L6869">
        <v>23078557</v>
      </c>
      <c r="M6869">
        <v>2.9</v>
      </c>
      <c r="P6869" s="29">
        <f t="shared" si="284"/>
        <v>0.31666666666666665</v>
      </c>
    </row>
    <row r="6870" spans="1:16" hidden="1" x14ac:dyDescent="0.25">
      <c r="A6870">
        <v>193727255</v>
      </c>
      <c r="B6870">
        <v>803403</v>
      </c>
      <c r="C6870" t="s">
        <v>224</v>
      </c>
      <c r="D6870">
        <v>2021879</v>
      </c>
      <c r="E6870" t="s">
        <v>219</v>
      </c>
      <c r="F6870" t="s">
        <v>214</v>
      </c>
      <c r="G6870" t="s">
        <v>215</v>
      </c>
      <c r="H6870">
        <v>3</v>
      </c>
      <c r="I6870">
        <v>2016</v>
      </c>
      <c r="J6870">
        <v>1</v>
      </c>
      <c r="L6870">
        <v>23078551</v>
      </c>
      <c r="M6870">
        <v>2.4</v>
      </c>
      <c r="P6870" s="29">
        <f t="shared" si="284"/>
        <v>0.23333333333333331</v>
      </c>
    </row>
    <row r="6871" spans="1:16" hidden="1" x14ac:dyDescent="0.25">
      <c r="A6871">
        <v>193727255</v>
      </c>
      <c r="B6871">
        <v>803403</v>
      </c>
      <c r="C6871" t="s">
        <v>224</v>
      </c>
      <c r="D6871">
        <v>2021900</v>
      </c>
      <c r="E6871" t="s">
        <v>216</v>
      </c>
      <c r="F6871" t="s">
        <v>214</v>
      </c>
      <c r="G6871" t="s">
        <v>215</v>
      </c>
      <c r="H6871">
        <v>3</v>
      </c>
      <c r="I6871">
        <v>2016</v>
      </c>
      <c r="J6871">
        <v>1</v>
      </c>
      <c r="L6871">
        <v>23078554</v>
      </c>
      <c r="M6871">
        <v>2.8</v>
      </c>
      <c r="P6871" s="29">
        <f t="shared" si="284"/>
        <v>0.3</v>
      </c>
    </row>
    <row r="6872" spans="1:16" hidden="1" x14ac:dyDescent="0.25">
      <c r="A6872">
        <v>193727255</v>
      </c>
      <c r="B6872">
        <v>803403</v>
      </c>
      <c r="C6872" t="s">
        <v>224</v>
      </c>
      <c r="D6872">
        <v>2004183</v>
      </c>
      <c r="E6872" t="s">
        <v>244</v>
      </c>
      <c r="F6872" t="s">
        <v>214</v>
      </c>
      <c r="G6872" t="s">
        <v>215</v>
      </c>
      <c r="H6872">
        <v>3</v>
      </c>
      <c r="I6872">
        <v>2016</v>
      </c>
      <c r="J6872">
        <v>2</v>
      </c>
      <c r="L6872">
        <v>23085266</v>
      </c>
      <c r="M6872">
        <v>1</v>
      </c>
      <c r="P6872" s="29">
        <f t="shared" si="284"/>
        <v>0</v>
      </c>
    </row>
    <row r="6873" spans="1:16" hidden="1" x14ac:dyDescent="0.25">
      <c r="A6873">
        <v>193727255</v>
      </c>
      <c r="B6873">
        <v>803403</v>
      </c>
      <c r="C6873" t="s">
        <v>224</v>
      </c>
      <c r="D6873">
        <v>2005124</v>
      </c>
      <c r="E6873" t="s">
        <v>220</v>
      </c>
      <c r="F6873" t="s">
        <v>214</v>
      </c>
      <c r="G6873" t="s">
        <v>215</v>
      </c>
      <c r="H6873">
        <v>3</v>
      </c>
      <c r="I6873">
        <v>2016</v>
      </c>
      <c r="J6873">
        <v>2</v>
      </c>
      <c r="L6873">
        <v>23088634</v>
      </c>
      <c r="M6873">
        <v>2.9</v>
      </c>
      <c r="P6873" s="29">
        <f t="shared" si="284"/>
        <v>0.31666666666666665</v>
      </c>
    </row>
    <row r="6874" spans="1:16" hidden="1" x14ac:dyDescent="0.25">
      <c r="A6874">
        <v>193727255</v>
      </c>
      <c r="B6874">
        <v>803403</v>
      </c>
      <c r="C6874" t="s">
        <v>224</v>
      </c>
      <c r="D6874">
        <v>2021879</v>
      </c>
      <c r="E6874" t="s">
        <v>219</v>
      </c>
      <c r="F6874" t="s">
        <v>214</v>
      </c>
      <c r="G6874" t="s">
        <v>215</v>
      </c>
      <c r="H6874">
        <v>3</v>
      </c>
      <c r="I6874">
        <v>2016</v>
      </c>
      <c r="J6874">
        <v>2</v>
      </c>
      <c r="L6874">
        <v>23085992</v>
      </c>
      <c r="M6874">
        <v>1.1000000000000001</v>
      </c>
      <c r="P6874" s="29">
        <f t="shared" si="284"/>
        <v>1.666666666666668E-2</v>
      </c>
    </row>
    <row r="6875" spans="1:16" hidden="1" x14ac:dyDescent="0.25">
      <c r="A6875">
        <v>193752152</v>
      </c>
      <c r="B6875">
        <v>803401</v>
      </c>
      <c r="C6875" t="s">
        <v>318</v>
      </c>
      <c r="D6875">
        <v>2004098</v>
      </c>
      <c r="E6875" t="s">
        <v>213</v>
      </c>
      <c r="F6875" t="s">
        <v>214</v>
      </c>
      <c r="G6875" t="s">
        <v>215</v>
      </c>
      <c r="H6875">
        <v>2</v>
      </c>
      <c r="I6875">
        <v>2015</v>
      </c>
      <c r="J6875">
        <v>1</v>
      </c>
      <c r="L6875">
        <v>23066523</v>
      </c>
      <c r="M6875">
        <v>5.7</v>
      </c>
      <c r="P6875" s="29">
        <f t="shared" ref="P6875:P6888" si="285">IF(AND(ISNUMBER(M6875),H6875&lt;&gt;4,N6875&lt;&gt;"X"),(M6875-1)/6,IF(H6875=4,"DRP",IF(AND(H6875=3,M6875="NA"),"BAD",IF(AND(H6875=2),"CVL",IF(AND(H6875=1,ISBLANK(M6875)),"NULL","UNK")))))</f>
        <v>0.78333333333333333</v>
      </c>
    </row>
    <row r="6876" spans="1:16" hidden="1" x14ac:dyDescent="0.25">
      <c r="A6876">
        <v>193752152</v>
      </c>
      <c r="B6876">
        <v>803401</v>
      </c>
      <c r="C6876" t="s">
        <v>318</v>
      </c>
      <c r="D6876">
        <v>2005102</v>
      </c>
      <c r="E6876" t="s">
        <v>218</v>
      </c>
      <c r="F6876" t="s">
        <v>214</v>
      </c>
      <c r="G6876" t="s">
        <v>215</v>
      </c>
      <c r="H6876">
        <v>3</v>
      </c>
      <c r="I6876">
        <v>2015</v>
      </c>
      <c r="J6876">
        <v>1</v>
      </c>
      <c r="L6876">
        <v>23066492</v>
      </c>
      <c r="M6876">
        <v>2.8</v>
      </c>
      <c r="P6876" s="29">
        <f t="shared" si="285"/>
        <v>0.3</v>
      </c>
    </row>
    <row r="6877" spans="1:16" hidden="1" x14ac:dyDescent="0.25">
      <c r="A6877">
        <v>193752152</v>
      </c>
      <c r="B6877">
        <v>803401</v>
      </c>
      <c r="C6877" t="s">
        <v>318</v>
      </c>
      <c r="D6877">
        <v>2021600</v>
      </c>
      <c r="E6877" t="s">
        <v>219</v>
      </c>
      <c r="F6877" t="s">
        <v>214</v>
      </c>
      <c r="G6877" t="s">
        <v>215</v>
      </c>
      <c r="H6877">
        <v>3</v>
      </c>
      <c r="I6877">
        <v>2015</v>
      </c>
      <c r="J6877">
        <v>1</v>
      </c>
      <c r="L6877">
        <v>23066439</v>
      </c>
      <c r="M6877">
        <v>2.7</v>
      </c>
      <c r="P6877" s="29">
        <f t="shared" si="285"/>
        <v>0.28333333333333338</v>
      </c>
    </row>
    <row r="6878" spans="1:16" hidden="1" x14ac:dyDescent="0.25">
      <c r="A6878">
        <v>193752152</v>
      </c>
      <c r="B6878">
        <v>803401</v>
      </c>
      <c r="C6878" t="s">
        <v>318</v>
      </c>
      <c r="D6878">
        <v>2005118</v>
      </c>
      <c r="E6878" t="s">
        <v>223</v>
      </c>
      <c r="F6878" t="s">
        <v>214</v>
      </c>
      <c r="G6878" t="s">
        <v>215</v>
      </c>
      <c r="H6878">
        <v>2</v>
      </c>
      <c r="I6878">
        <v>2015</v>
      </c>
      <c r="J6878">
        <v>1</v>
      </c>
      <c r="L6878">
        <v>23066498</v>
      </c>
      <c r="M6878">
        <v>5.0999999999999996</v>
      </c>
      <c r="P6878" s="29">
        <f t="shared" si="285"/>
        <v>0.68333333333333324</v>
      </c>
    </row>
    <row r="6879" spans="1:16" hidden="1" x14ac:dyDescent="0.25">
      <c r="A6879">
        <v>193752152</v>
      </c>
      <c r="B6879">
        <v>803401</v>
      </c>
      <c r="C6879" t="s">
        <v>318</v>
      </c>
      <c r="D6879">
        <v>2021754</v>
      </c>
      <c r="E6879" t="s">
        <v>216</v>
      </c>
      <c r="F6879" t="s">
        <v>214</v>
      </c>
      <c r="G6879" t="s">
        <v>215</v>
      </c>
      <c r="H6879">
        <v>3</v>
      </c>
      <c r="I6879">
        <v>2015</v>
      </c>
      <c r="J6879">
        <v>1</v>
      </c>
      <c r="L6879">
        <v>23066478</v>
      </c>
      <c r="M6879" t="s">
        <v>221</v>
      </c>
      <c r="P6879" s="29" t="str">
        <f t="shared" si="285"/>
        <v>BAD</v>
      </c>
    </row>
    <row r="6880" spans="1:16" hidden="1" x14ac:dyDescent="0.25">
      <c r="A6880">
        <v>193752152</v>
      </c>
      <c r="B6880">
        <v>803401</v>
      </c>
      <c r="C6880" t="s">
        <v>318</v>
      </c>
      <c r="D6880">
        <v>2005099</v>
      </c>
      <c r="E6880" t="s">
        <v>217</v>
      </c>
      <c r="F6880" t="s">
        <v>214</v>
      </c>
      <c r="G6880" t="s">
        <v>215</v>
      </c>
      <c r="H6880">
        <v>2</v>
      </c>
      <c r="I6880">
        <v>2015</v>
      </c>
      <c r="J6880">
        <v>1</v>
      </c>
      <c r="L6880">
        <v>23066430</v>
      </c>
      <c r="M6880">
        <v>4.7</v>
      </c>
      <c r="P6880" s="29">
        <f t="shared" si="285"/>
        <v>0.6166666666666667</v>
      </c>
    </row>
    <row r="6881" spans="1:16" hidden="1" x14ac:dyDescent="0.25">
      <c r="A6881">
        <v>193752152</v>
      </c>
      <c r="B6881">
        <v>803401</v>
      </c>
      <c r="C6881" t="s">
        <v>318</v>
      </c>
      <c r="D6881">
        <v>2004098</v>
      </c>
      <c r="E6881" t="s">
        <v>213</v>
      </c>
      <c r="F6881" t="s">
        <v>214</v>
      </c>
      <c r="G6881" t="s">
        <v>215</v>
      </c>
      <c r="H6881">
        <v>2</v>
      </c>
      <c r="I6881">
        <v>2015</v>
      </c>
      <c r="J6881">
        <v>1</v>
      </c>
      <c r="M6881">
        <v>5.7</v>
      </c>
      <c r="N6881" t="s">
        <v>231</v>
      </c>
      <c r="P6881" s="29" t="str">
        <f t="shared" si="285"/>
        <v>CVL</v>
      </c>
    </row>
    <row r="6882" spans="1:16" hidden="1" x14ac:dyDescent="0.25">
      <c r="A6882">
        <v>193752152</v>
      </c>
      <c r="B6882">
        <v>803401</v>
      </c>
      <c r="C6882" t="s">
        <v>318</v>
      </c>
      <c r="D6882">
        <v>2021754</v>
      </c>
      <c r="E6882" t="s">
        <v>216</v>
      </c>
      <c r="F6882" t="s">
        <v>214</v>
      </c>
      <c r="G6882" t="s">
        <v>215</v>
      </c>
      <c r="H6882">
        <v>4</v>
      </c>
      <c r="I6882">
        <v>2015</v>
      </c>
      <c r="J6882">
        <v>2</v>
      </c>
      <c r="L6882">
        <v>23074129</v>
      </c>
      <c r="P6882" s="29" t="str">
        <f t="shared" si="285"/>
        <v>DRP</v>
      </c>
    </row>
    <row r="6883" spans="1:16" hidden="1" x14ac:dyDescent="0.25">
      <c r="A6883">
        <v>193752152</v>
      </c>
      <c r="B6883">
        <v>803401</v>
      </c>
      <c r="C6883" t="s">
        <v>318</v>
      </c>
      <c r="D6883">
        <v>2021580</v>
      </c>
      <c r="E6883" t="s">
        <v>241</v>
      </c>
      <c r="F6883" t="s">
        <v>214</v>
      </c>
      <c r="G6883" t="s">
        <v>215</v>
      </c>
      <c r="H6883">
        <v>2</v>
      </c>
      <c r="I6883">
        <v>2015</v>
      </c>
      <c r="J6883">
        <v>2</v>
      </c>
      <c r="L6883">
        <v>23072003</v>
      </c>
      <c r="M6883">
        <v>6</v>
      </c>
      <c r="P6883" s="29">
        <f t="shared" si="285"/>
        <v>0.83333333333333337</v>
      </c>
    </row>
    <row r="6884" spans="1:16" hidden="1" x14ac:dyDescent="0.25">
      <c r="A6884">
        <v>193752152</v>
      </c>
      <c r="B6884">
        <v>803401</v>
      </c>
      <c r="C6884" t="s">
        <v>318</v>
      </c>
      <c r="D6884">
        <v>2005117</v>
      </c>
      <c r="E6884" t="s">
        <v>220</v>
      </c>
      <c r="F6884" t="s">
        <v>214</v>
      </c>
      <c r="G6884" t="s">
        <v>215</v>
      </c>
      <c r="H6884">
        <v>2</v>
      </c>
      <c r="I6884">
        <v>2015</v>
      </c>
      <c r="J6884">
        <v>2</v>
      </c>
      <c r="L6884">
        <v>23070390</v>
      </c>
      <c r="M6884">
        <v>5.7</v>
      </c>
      <c r="P6884" s="29">
        <f t="shared" si="285"/>
        <v>0.78333333333333333</v>
      </c>
    </row>
    <row r="6885" spans="1:16" hidden="1" x14ac:dyDescent="0.25">
      <c r="A6885">
        <v>193752152</v>
      </c>
      <c r="B6885">
        <v>803401</v>
      </c>
      <c r="C6885" t="s">
        <v>318</v>
      </c>
      <c r="D6885">
        <v>2005131</v>
      </c>
      <c r="E6885" t="s">
        <v>228</v>
      </c>
      <c r="F6885" t="s">
        <v>214</v>
      </c>
      <c r="G6885" t="s">
        <v>215</v>
      </c>
      <c r="H6885">
        <v>2</v>
      </c>
      <c r="I6885">
        <v>2015</v>
      </c>
      <c r="J6885">
        <v>2</v>
      </c>
      <c r="L6885">
        <v>23070707</v>
      </c>
      <c r="M6885">
        <v>5.3</v>
      </c>
      <c r="P6885" s="29">
        <f t="shared" si="285"/>
        <v>0.71666666666666667</v>
      </c>
    </row>
    <row r="6886" spans="1:16" hidden="1" x14ac:dyDescent="0.25">
      <c r="A6886">
        <v>193752152</v>
      </c>
      <c r="B6886">
        <v>803401</v>
      </c>
      <c r="C6886" t="s">
        <v>318</v>
      </c>
      <c r="D6886">
        <v>2021754</v>
      </c>
      <c r="E6886" t="s">
        <v>216</v>
      </c>
      <c r="F6886" t="s">
        <v>214</v>
      </c>
      <c r="G6886" t="s">
        <v>215</v>
      </c>
      <c r="H6886">
        <v>2</v>
      </c>
      <c r="I6886">
        <v>2015</v>
      </c>
      <c r="J6886">
        <v>2</v>
      </c>
      <c r="L6886">
        <v>23074753</v>
      </c>
      <c r="M6886">
        <v>5.5</v>
      </c>
      <c r="P6886" s="29">
        <f t="shared" si="285"/>
        <v>0.75</v>
      </c>
    </row>
    <row r="6887" spans="1:16" hidden="1" x14ac:dyDescent="0.25">
      <c r="A6887">
        <v>193752152</v>
      </c>
      <c r="B6887">
        <v>803401</v>
      </c>
      <c r="C6887" t="s">
        <v>318</v>
      </c>
      <c r="D6887">
        <v>2005102</v>
      </c>
      <c r="E6887" t="s">
        <v>218</v>
      </c>
      <c r="F6887" t="s">
        <v>214</v>
      </c>
      <c r="G6887" t="s">
        <v>215</v>
      </c>
      <c r="H6887">
        <v>2</v>
      </c>
      <c r="I6887">
        <v>2015</v>
      </c>
      <c r="J6887">
        <v>2</v>
      </c>
      <c r="L6887">
        <v>23071945</v>
      </c>
      <c r="M6887">
        <v>4.9000000000000004</v>
      </c>
      <c r="P6887" s="29">
        <f t="shared" si="285"/>
        <v>0.65</v>
      </c>
    </row>
    <row r="6888" spans="1:16" hidden="1" x14ac:dyDescent="0.25">
      <c r="A6888">
        <v>193752152</v>
      </c>
      <c r="B6888">
        <v>803401</v>
      </c>
      <c r="C6888" t="s">
        <v>318</v>
      </c>
      <c r="D6888">
        <v>2021600</v>
      </c>
      <c r="E6888" t="s">
        <v>219</v>
      </c>
      <c r="F6888" t="s">
        <v>214</v>
      </c>
      <c r="G6888" t="s">
        <v>215</v>
      </c>
      <c r="H6888">
        <v>2</v>
      </c>
      <c r="I6888">
        <v>2015</v>
      </c>
      <c r="J6888">
        <v>2</v>
      </c>
      <c r="L6888">
        <v>23071941</v>
      </c>
      <c r="M6888">
        <v>5</v>
      </c>
      <c r="P6888" s="29">
        <f t="shared" si="285"/>
        <v>0.66666666666666663</v>
      </c>
    </row>
    <row r="6889" spans="1:16" hidden="1" x14ac:dyDescent="0.25">
      <c r="A6889">
        <v>193752152</v>
      </c>
      <c r="B6889">
        <v>803401</v>
      </c>
      <c r="C6889" t="s">
        <v>318</v>
      </c>
      <c r="D6889">
        <v>2021756</v>
      </c>
      <c r="E6889" t="s">
        <v>253</v>
      </c>
      <c r="F6889" t="s">
        <v>214</v>
      </c>
      <c r="G6889" t="s">
        <v>215</v>
      </c>
      <c r="H6889">
        <v>3</v>
      </c>
      <c r="I6889">
        <v>2016</v>
      </c>
      <c r="J6889">
        <v>1</v>
      </c>
      <c r="L6889">
        <v>23081182</v>
      </c>
      <c r="M6889">
        <v>3.8</v>
      </c>
      <c r="P6889" s="29">
        <f t="shared" ref="P6889:P6934" si="286">IF(AND(ISNUMBER(M6889),H6889&lt;&gt;4),(M6889-1)/6,IF(H6889=4,"DRP",IF(AND(H6889=3,M6889="NA"),"BAD",IF(AND(H6889=2),"CVL",IF(AND(H6889=1,ISBLANK(M6889)),"NULL","UNK")))))</f>
        <v>0.46666666666666662</v>
      </c>
    </row>
    <row r="6890" spans="1:16" hidden="1" x14ac:dyDescent="0.25">
      <c r="A6890">
        <v>193752152</v>
      </c>
      <c r="B6890">
        <v>803401</v>
      </c>
      <c r="C6890" t="s">
        <v>318</v>
      </c>
      <c r="D6890">
        <v>2021763</v>
      </c>
      <c r="E6890" t="s">
        <v>298</v>
      </c>
      <c r="F6890" t="s">
        <v>214</v>
      </c>
      <c r="G6890" t="s">
        <v>215</v>
      </c>
      <c r="H6890">
        <v>2</v>
      </c>
      <c r="I6890">
        <v>2016</v>
      </c>
      <c r="J6890">
        <v>1</v>
      </c>
      <c r="L6890">
        <v>23081191</v>
      </c>
      <c r="M6890">
        <v>6</v>
      </c>
      <c r="P6890" s="29">
        <f t="shared" si="286"/>
        <v>0.83333333333333337</v>
      </c>
    </row>
    <row r="6891" spans="1:16" hidden="1" x14ac:dyDescent="0.25">
      <c r="A6891">
        <v>193752152</v>
      </c>
      <c r="B6891">
        <v>803401</v>
      </c>
      <c r="C6891" t="s">
        <v>318</v>
      </c>
      <c r="D6891">
        <v>2021602</v>
      </c>
      <c r="E6891" t="s">
        <v>242</v>
      </c>
      <c r="F6891" t="s">
        <v>214</v>
      </c>
      <c r="G6891" t="s">
        <v>215</v>
      </c>
      <c r="H6891">
        <v>2</v>
      </c>
      <c r="I6891">
        <v>2016</v>
      </c>
      <c r="J6891">
        <v>1</v>
      </c>
      <c r="L6891">
        <v>23081144</v>
      </c>
      <c r="M6891">
        <v>4.8</v>
      </c>
      <c r="P6891" s="29">
        <f t="shared" si="286"/>
        <v>0.6333333333333333</v>
      </c>
    </row>
    <row r="6892" spans="1:16" hidden="1" x14ac:dyDescent="0.25">
      <c r="A6892">
        <v>193752152</v>
      </c>
      <c r="B6892">
        <v>803401</v>
      </c>
      <c r="C6892" t="s">
        <v>318</v>
      </c>
      <c r="D6892">
        <v>2004099</v>
      </c>
      <c r="E6892" t="s">
        <v>245</v>
      </c>
      <c r="F6892" t="s">
        <v>214</v>
      </c>
      <c r="G6892" t="s">
        <v>215</v>
      </c>
      <c r="H6892">
        <v>2</v>
      </c>
      <c r="I6892">
        <v>2016</v>
      </c>
      <c r="J6892">
        <v>1</v>
      </c>
      <c r="L6892">
        <v>23073318</v>
      </c>
      <c r="M6892">
        <v>5.7</v>
      </c>
      <c r="P6892" s="29">
        <f t="shared" si="286"/>
        <v>0.78333333333333333</v>
      </c>
    </row>
    <row r="6893" spans="1:16" hidden="1" x14ac:dyDescent="0.25">
      <c r="A6893">
        <v>193752152</v>
      </c>
      <c r="B6893">
        <v>803401</v>
      </c>
      <c r="C6893" t="s">
        <v>318</v>
      </c>
      <c r="D6893">
        <v>2004116</v>
      </c>
      <c r="E6893" t="s">
        <v>229</v>
      </c>
      <c r="F6893" t="s">
        <v>214</v>
      </c>
      <c r="G6893" t="s">
        <v>215</v>
      </c>
      <c r="H6893">
        <v>2</v>
      </c>
      <c r="I6893">
        <v>2016</v>
      </c>
      <c r="J6893">
        <v>1</v>
      </c>
      <c r="L6893">
        <v>23078178</v>
      </c>
      <c r="M6893">
        <v>5.3</v>
      </c>
      <c r="P6893" s="29">
        <f t="shared" si="286"/>
        <v>0.71666666666666667</v>
      </c>
    </row>
    <row r="6894" spans="1:16" hidden="1" x14ac:dyDescent="0.25">
      <c r="A6894">
        <v>193752152</v>
      </c>
      <c r="B6894">
        <v>803401</v>
      </c>
      <c r="C6894" t="s">
        <v>318</v>
      </c>
      <c r="D6894">
        <v>2019272</v>
      </c>
      <c r="E6894" t="s">
        <v>249</v>
      </c>
      <c r="F6894" t="s">
        <v>214</v>
      </c>
      <c r="G6894" t="s">
        <v>215</v>
      </c>
      <c r="H6894">
        <v>2</v>
      </c>
      <c r="I6894">
        <v>2016</v>
      </c>
      <c r="J6894">
        <v>1</v>
      </c>
      <c r="M6894" t="s">
        <v>232</v>
      </c>
      <c r="N6894" t="s">
        <v>231</v>
      </c>
      <c r="P6894" s="29" t="str">
        <f t="shared" si="286"/>
        <v>CVL</v>
      </c>
    </row>
    <row r="6895" spans="1:16" hidden="1" x14ac:dyDescent="0.25">
      <c r="A6895">
        <v>193752152</v>
      </c>
      <c r="B6895">
        <v>803401</v>
      </c>
      <c r="C6895" t="s">
        <v>318</v>
      </c>
      <c r="D6895">
        <v>2019271</v>
      </c>
      <c r="E6895" t="s">
        <v>236</v>
      </c>
      <c r="F6895" t="s">
        <v>214</v>
      </c>
      <c r="G6895" t="s">
        <v>215</v>
      </c>
      <c r="H6895">
        <v>2</v>
      </c>
      <c r="I6895">
        <v>2016</v>
      </c>
      <c r="J6895">
        <v>1</v>
      </c>
      <c r="M6895" t="s">
        <v>232</v>
      </c>
      <c r="N6895" t="s">
        <v>231</v>
      </c>
      <c r="P6895" s="29" t="str">
        <f t="shared" si="286"/>
        <v>CVL</v>
      </c>
    </row>
    <row r="6896" spans="1:16" hidden="1" x14ac:dyDescent="0.25">
      <c r="A6896">
        <v>193752152</v>
      </c>
      <c r="B6896">
        <v>803401</v>
      </c>
      <c r="C6896" t="s">
        <v>318</v>
      </c>
      <c r="D6896">
        <v>2003952</v>
      </c>
      <c r="E6896" t="s">
        <v>374</v>
      </c>
      <c r="F6896" t="s">
        <v>320</v>
      </c>
      <c r="G6896" t="s">
        <v>321</v>
      </c>
      <c r="H6896">
        <v>2</v>
      </c>
      <c r="I6896">
        <v>2016</v>
      </c>
      <c r="J6896">
        <v>2</v>
      </c>
      <c r="M6896">
        <v>5.7</v>
      </c>
      <c r="N6896" t="s">
        <v>231</v>
      </c>
      <c r="P6896" s="29">
        <f t="shared" si="286"/>
        <v>0.78333333333333333</v>
      </c>
    </row>
    <row r="6897" spans="1:16" hidden="1" x14ac:dyDescent="0.25">
      <c r="A6897">
        <v>193752152</v>
      </c>
      <c r="B6897">
        <v>803401</v>
      </c>
      <c r="C6897" t="s">
        <v>318</v>
      </c>
      <c r="D6897">
        <v>2003948</v>
      </c>
      <c r="E6897" t="s">
        <v>375</v>
      </c>
      <c r="F6897" t="s">
        <v>320</v>
      </c>
      <c r="G6897" t="s">
        <v>321</v>
      </c>
      <c r="H6897">
        <v>2</v>
      </c>
      <c r="I6897">
        <v>2016</v>
      </c>
      <c r="J6897">
        <v>2</v>
      </c>
      <c r="M6897">
        <v>5.3</v>
      </c>
      <c r="N6897" t="s">
        <v>231</v>
      </c>
      <c r="P6897" s="29">
        <f t="shared" si="286"/>
        <v>0.71666666666666667</v>
      </c>
    </row>
    <row r="6898" spans="1:16" hidden="1" x14ac:dyDescent="0.25">
      <c r="A6898">
        <v>193752152</v>
      </c>
      <c r="B6898">
        <v>803401</v>
      </c>
      <c r="C6898" t="s">
        <v>318</v>
      </c>
      <c r="D6898">
        <v>2004112</v>
      </c>
      <c r="E6898" t="s">
        <v>244</v>
      </c>
      <c r="F6898" t="s">
        <v>214</v>
      </c>
      <c r="G6898" t="s">
        <v>215</v>
      </c>
      <c r="H6898">
        <v>2</v>
      </c>
      <c r="I6898">
        <v>2016</v>
      </c>
      <c r="J6898">
        <v>2</v>
      </c>
      <c r="M6898">
        <v>4.9000000000000004</v>
      </c>
      <c r="N6898" t="s">
        <v>231</v>
      </c>
      <c r="P6898" s="29">
        <f t="shared" si="286"/>
        <v>0.65</v>
      </c>
    </row>
    <row r="6899" spans="1:16" hidden="1" x14ac:dyDescent="0.25">
      <c r="A6899">
        <v>193752152</v>
      </c>
      <c r="B6899">
        <v>803401</v>
      </c>
      <c r="C6899" t="s">
        <v>318</v>
      </c>
      <c r="D6899">
        <v>2004116</v>
      </c>
      <c r="E6899" t="s">
        <v>229</v>
      </c>
      <c r="F6899" t="s">
        <v>214</v>
      </c>
      <c r="G6899" t="s">
        <v>215</v>
      </c>
      <c r="H6899">
        <v>2</v>
      </c>
      <c r="I6899">
        <v>2016</v>
      </c>
      <c r="J6899">
        <v>2</v>
      </c>
      <c r="M6899">
        <v>5.3</v>
      </c>
      <c r="N6899" t="s">
        <v>231</v>
      </c>
      <c r="P6899" s="29">
        <f t="shared" si="286"/>
        <v>0.71666666666666667</v>
      </c>
    </row>
    <row r="6900" spans="1:16" hidden="1" x14ac:dyDescent="0.25">
      <c r="A6900">
        <v>193757863</v>
      </c>
      <c r="B6900">
        <v>803403</v>
      </c>
      <c r="C6900" t="s">
        <v>224</v>
      </c>
      <c r="D6900">
        <v>2021900</v>
      </c>
      <c r="E6900" t="s">
        <v>216</v>
      </c>
      <c r="F6900" t="s">
        <v>214</v>
      </c>
      <c r="G6900" t="s">
        <v>215</v>
      </c>
      <c r="H6900">
        <v>3</v>
      </c>
      <c r="I6900">
        <v>2016</v>
      </c>
      <c r="J6900">
        <v>1</v>
      </c>
      <c r="L6900">
        <v>23078554</v>
      </c>
      <c r="M6900">
        <v>3.1</v>
      </c>
      <c r="P6900" s="29">
        <f t="shared" si="286"/>
        <v>0.35000000000000003</v>
      </c>
    </row>
    <row r="6901" spans="1:16" hidden="1" x14ac:dyDescent="0.25">
      <c r="A6901">
        <v>193757863</v>
      </c>
      <c r="B6901">
        <v>803403</v>
      </c>
      <c r="C6901" t="s">
        <v>224</v>
      </c>
      <c r="D6901">
        <v>2021879</v>
      </c>
      <c r="E6901" t="s">
        <v>219</v>
      </c>
      <c r="F6901" t="s">
        <v>214</v>
      </c>
      <c r="G6901" t="s">
        <v>215</v>
      </c>
      <c r="H6901">
        <v>3</v>
      </c>
      <c r="I6901">
        <v>2016</v>
      </c>
      <c r="J6901">
        <v>1</v>
      </c>
      <c r="L6901">
        <v>23078551</v>
      </c>
      <c r="M6901">
        <v>2.5</v>
      </c>
      <c r="P6901" s="29">
        <f t="shared" si="286"/>
        <v>0.25</v>
      </c>
    </row>
    <row r="6902" spans="1:16" hidden="1" x14ac:dyDescent="0.25">
      <c r="A6902">
        <v>193757863</v>
      </c>
      <c r="B6902">
        <v>803403</v>
      </c>
      <c r="C6902" t="s">
        <v>224</v>
      </c>
      <c r="D6902">
        <v>2005125</v>
      </c>
      <c r="E6902" t="s">
        <v>223</v>
      </c>
      <c r="F6902" t="s">
        <v>214</v>
      </c>
      <c r="G6902" t="s">
        <v>215</v>
      </c>
      <c r="H6902">
        <v>2</v>
      </c>
      <c r="I6902">
        <v>2016</v>
      </c>
      <c r="J6902">
        <v>1</v>
      </c>
      <c r="L6902">
        <v>23078449</v>
      </c>
      <c r="M6902">
        <v>4</v>
      </c>
      <c r="P6902" s="29">
        <f t="shared" si="286"/>
        <v>0.5</v>
      </c>
    </row>
    <row r="6903" spans="1:16" hidden="1" x14ac:dyDescent="0.25">
      <c r="A6903">
        <v>193757863</v>
      </c>
      <c r="B6903">
        <v>803403</v>
      </c>
      <c r="C6903" t="s">
        <v>224</v>
      </c>
      <c r="D6903">
        <v>2005111</v>
      </c>
      <c r="E6903" t="s">
        <v>218</v>
      </c>
      <c r="F6903" t="s">
        <v>214</v>
      </c>
      <c r="G6903" t="s">
        <v>215</v>
      </c>
      <c r="H6903">
        <v>2</v>
      </c>
      <c r="I6903">
        <v>2016</v>
      </c>
      <c r="J6903">
        <v>1</v>
      </c>
      <c r="L6903">
        <v>23078557</v>
      </c>
      <c r="M6903">
        <v>4.5</v>
      </c>
      <c r="P6903" s="29">
        <f t="shared" si="286"/>
        <v>0.58333333333333337</v>
      </c>
    </row>
    <row r="6904" spans="1:16" hidden="1" x14ac:dyDescent="0.25">
      <c r="A6904">
        <v>193757863</v>
      </c>
      <c r="B6904">
        <v>803403</v>
      </c>
      <c r="C6904" t="s">
        <v>224</v>
      </c>
      <c r="D6904">
        <v>2005108</v>
      </c>
      <c r="E6904" t="s">
        <v>217</v>
      </c>
      <c r="F6904" t="s">
        <v>214</v>
      </c>
      <c r="G6904" t="s">
        <v>215</v>
      </c>
      <c r="H6904">
        <v>2</v>
      </c>
      <c r="I6904">
        <v>2016</v>
      </c>
      <c r="J6904">
        <v>1</v>
      </c>
      <c r="L6904">
        <v>23078550</v>
      </c>
      <c r="M6904">
        <v>4</v>
      </c>
      <c r="P6904" s="29">
        <f t="shared" si="286"/>
        <v>0.5</v>
      </c>
    </row>
    <row r="6905" spans="1:16" hidden="1" x14ac:dyDescent="0.25">
      <c r="A6905">
        <v>193757863</v>
      </c>
      <c r="B6905">
        <v>803403</v>
      </c>
      <c r="C6905" t="s">
        <v>224</v>
      </c>
      <c r="D6905">
        <v>2004172</v>
      </c>
      <c r="E6905" t="s">
        <v>213</v>
      </c>
      <c r="F6905" t="s">
        <v>214</v>
      </c>
      <c r="G6905" t="s">
        <v>215</v>
      </c>
      <c r="H6905">
        <v>2</v>
      </c>
      <c r="I6905">
        <v>2016</v>
      </c>
      <c r="J6905">
        <v>1</v>
      </c>
      <c r="L6905">
        <v>23078276</v>
      </c>
      <c r="M6905">
        <v>6.6</v>
      </c>
      <c r="P6905" s="29">
        <f t="shared" si="286"/>
        <v>0.93333333333333324</v>
      </c>
    </row>
    <row r="6906" spans="1:16" hidden="1" x14ac:dyDescent="0.25">
      <c r="A6906">
        <v>193757863</v>
      </c>
      <c r="B6906">
        <v>803403</v>
      </c>
      <c r="C6906" t="s">
        <v>224</v>
      </c>
      <c r="D6906">
        <v>2021879</v>
      </c>
      <c r="E6906" t="s">
        <v>219</v>
      </c>
      <c r="F6906" t="s">
        <v>214</v>
      </c>
      <c r="G6906" t="s">
        <v>215</v>
      </c>
      <c r="H6906">
        <v>3</v>
      </c>
      <c r="I6906">
        <v>2016</v>
      </c>
      <c r="J6906">
        <v>2</v>
      </c>
      <c r="L6906">
        <v>23085992</v>
      </c>
      <c r="M6906">
        <v>3</v>
      </c>
      <c r="P6906" s="29">
        <f t="shared" si="286"/>
        <v>0.33333333333333331</v>
      </c>
    </row>
    <row r="6907" spans="1:16" hidden="1" x14ac:dyDescent="0.25">
      <c r="A6907">
        <v>193757863</v>
      </c>
      <c r="B6907">
        <v>803403</v>
      </c>
      <c r="C6907" t="s">
        <v>224</v>
      </c>
      <c r="D6907">
        <v>2021994</v>
      </c>
      <c r="E6907" t="s">
        <v>298</v>
      </c>
      <c r="F6907" t="s">
        <v>214</v>
      </c>
      <c r="G6907" t="s">
        <v>215</v>
      </c>
      <c r="H6907">
        <v>2</v>
      </c>
      <c r="I6907">
        <v>2016</v>
      </c>
      <c r="J6907">
        <v>2</v>
      </c>
      <c r="L6907">
        <v>23086007</v>
      </c>
      <c r="M6907">
        <v>4.7</v>
      </c>
      <c r="P6907" s="29">
        <f t="shared" si="286"/>
        <v>0.6166666666666667</v>
      </c>
    </row>
    <row r="6908" spans="1:16" hidden="1" x14ac:dyDescent="0.25">
      <c r="A6908">
        <v>193757863</v>
      </c>
      <c r="B6908">
        <v>803403</v>
      </c>
      <c r="C6908" t="s">
        <v>224</v>
      </c>
      <c r="D6908">
        <v>2021876</v>
      </c>
      <c r="E6908" t="s">
        <v>241</v>
      </c>
      <c r="F6908" t="s">
        <v>214</v>
      </c>
      <c r="G6908" t="s">
        <v>215</v>
      </c>
      <c r="H6908">
        <v>2</v>
      </c>
      <c r="I6908">
        <v>2016</v>
      </c>
      <c r="J6908">
        <v>2</v>
      </c>
      <c r="L6908">
        <v>23085996</v>
      </c>
      <c r="M6908">
        <v>4.2</v>
      </c>
      <c r="P6908" s="29">
        <f t="shared" si="286"/>
        <v>0.53333333333333333</v>
      </c>
    </row>
    <row r="6909" spans="1:16" hidden="1" x14ac:dyDescent="0.25">
      <c r="A6909">
        <v>193757863</v>
      </c>
      <c r="B6909">
        <v>803403</v>
      </c>
      <c r="C6909" t="s">
        <v>224</v>
      </c>
      <c r="D6909">
        <v>2005124</v>
      </c>
      <c r="E6909" t="s">
        <v>220</v>
      </c>
      <c r="F6909" t="s">
        <v>214</v>
      </c>
      <c r="G6909" t="s">
        <v>215</v>
      </c>
      <c r="H6909">
        <v>2</v>
      </c>
      <c r="I6909">
        <v>2016</v>
      </c>
      <c r="J6909">
        <v>2</v>
      </c>
      <c r="L6909">
        <v>23086006</v>
      </c>
      <c r="M6909">
        <v>4.5999999999999996</v>
      </c>
      <c r="P6909" s="29">
        <f t="shared" si="286"/>
        <v>0.6</v>
      </c>
    </row>
    <row r="6910" spans="1:16" hidden="1" x14ac:dyDescent="0.25">
      <c r="A6910">
        <v>193757863</v>
      </c>
      <c r="B6910">
        <v>803403</v>
      </c>
      <c r="C6910" t="s">
        <v>224</v>
      </c>
      <c r="D6910">
        <v>2004186</v>
      </c>
      <c r="E6910" t="s">
        <v>229</v>
      </c>
      <c r="F6910" t="s">
        <v>214</v>
      </c>
      <c r="G6910" t="s">
        <v>215</v>
      </c>
      <c r="H6910">
        <v>2</v>
      </c>
      <c r="I6910">
        <v>2016</v>
      </c>
      <c r="J6910">
        <v>2</v>
      </c>
      <c r="L6910">
        <v>23085273</v>
      </c>
      <c r="M6910">
        <v>6.2</v>
      </c>
      <c r="P6910" s="29">
        <f t="shared" si="286"/>
        <v>0.8666666666666667</v>
      </c>
    </row>
    <row r="6911" spans="1:16" hidden="1" x14ac:dyDescent="0.25">
      <c r="A6911">
        <v>193757863</v>
      </c>
      <c r="B6911">
        <v>803403</v>
      </c>
      <c r="C6911" t="s">
        <v>224</v>
      </c>
      <c r="D6911">
        <v>2004183</v>
      </c>
      <c r="E6911" t="s">
        <v>244</v>
      </c>
      <c r="F6911" t="s">
        <v>214</v>
      </c>
      <c r="G6911" t="s">
        <v>215</v>
      </c>
      <c r="H6911">
        <v>2</v>
      </c>
      <c r="I6911">
        <v>2016</v>
      </c>
      <c r="J6911">
        <v>2</v>
      </c>
      <c r="L6911">
        <v>23085266</v>
      </c>
      <c r="M6911">
        <v>6</v>
      </c>
      <c r="P6911" s="29">
        <f t="shared" si="286"/>
        <v>0.83333333333333337</v>
      </c>
    </row>
    <row r="6912" spans="1:16" hidden="1" x14ac:dyDescent="0.25">
      <c r="A6912">
        <v>193757863</v>
      </c>
      <c r="B6912">
        <v>803403</v>
      </c>
      <c r="C6912" t="s">
        <v>224</v>
      </c>
      <c r="D6912">
        <v>2005133</v>
      </c>
      <c r="E6912" t="s">
        <v>228</v>
      </c>
      <c r="F6912" t="s">
        <v>214</v>
      </c>
      <c r="G6912" t="s">
        <v>215</v>
      </c>
      <c r="H6912">
        <v>3</v>
      </c>
      <c r="I6912">
        <v>2017</v>
      </c>
      <c r="J6912">
        <v>1</v>
      </c>
      <c r="L6912">
        <v>23091004</v>
      </c>
      <c r="M6912">
        <v>3.1</v>
      </c>
      <c r="P6912" s="29">
        <f t="shared" si="286"/>
        <v>0.35000000000000003</v>
      </c>
    </row>
    <row r="6913" spans="1:16" hidden="1" x14ac:dyDescent="0.25">
      <c r="A6913">
        <v>193757863</v>
      </c>
      <c r="B6913">
        <v>803403</v>
      </c>
      <c r="C6913" t="s">
        <v>224</v>
      </c>
      <c r="D6913">
        <v>2005127</v>
      </c>
      <c r="E6913" t="s">
        <v>293</v>
      </c>
      <c r="F6913" t="s">
        <v>214</v>
      </c>
      <c r="G6913" t="s">
        <v>215</v>
      </c>
      <c r="H6913">
        <v>3</v>
      </c>
      <c r="I6913">
        <v>2017</v>
      </c>
      <c r="J6913">
        <v>1</v>
      </c>
      <c r="L6913">
        <v>23090986</v>
      </c>
      <c r="M6913">
        <v>1</v>
      </c>
      <c r="P6913" s="29">
        <f t="shared" si="286"/>
        <v>0</v>
      </c>
    </row>
    <row r="6914" spans="1:16" hidden="1" x14ac:dyDescent="0.25">
      <c r="A6914">
        <v>193757863</v>
      </c>
      <c r="B6914">
        <v>803403</v>
      </c>
      <c r="C6914" t="s">
        <v>224</v>
      </c>
      <c r="D6914">
        <v>2004173</v>
      </c>
      <c r="E6914" t="s">
        <v>245</v>
      </c>
      <c r="F6914" t="s">
        <v>214</v>
      </c>
      <c r="G6914" t="s">
        <v>215</v>
      </c>
      <c r="H6914">
        <v>3</v>
      </c>
      <c r="I6914">
        <v>2017</v>
      </c>
      <c r="J6914">
        <v>1</v>
      </c>
      <c r="L6914">
        <v>23091922</v>
      </c>
      <c r="M6914" t="s">
        <v>221</v>
      </c>
      <c r="P6914" s="29" t="str">
        <f t="shared" si="286"/>
        <v>BAD</v>
      </c>
    </row>
    <row r="6915" spans="1:16" hidden="1" x14ac:dyDescent="0.25">
      <c r="A6915">
        <v>193757863</v>
      </c>
      <c r="B6915">
        <v>803403</v>
      </c>
      <c r="C6915" t="s">
        <v>224</v>
      </c>
      <c r="D6915">
        <v>2021900</v>
      </c>
      <c r="E6915" t="s">
        <v>216</v>
      </c>
      <c r="F6915" t="s">
        <v>214</v>
      </c>
      <c r="G6915" t="s">
        <v>215</v>
      </c>
      <c r="H6915">
        <v>3</v>
      </c>
      <c r="I6915">
        <v>2017</v>
      </c>
      <c r="J6915">
        <v>1</v>
      </c>
      <c r="L6915">
        <v>23094490</v>
      </c>
      <c r="M6915">
        <v>2.6</v>
      </c>
      <c r="P6915" s="29">
        <f t="shared" si="286"/>
        <v>0.26666666666666666</v>
      </c>
    </row>
    <row r="6916" spans="1:16" hidden="1" x14ac:dyDescent="0.25">
      <c r="A6916">
        <v>193757863</v>
      </c>
      <c r="B6916">
        <v>803403</v>
      </c>
      <c r="C6916" t="s">
        <v>224</v>
      </c>
      <c r="D6916">
        <v>2021879</v>
      </c>
      <c r="E6916" t="s">
        <v>219</v>
      </c>
      <c r="F6916" t="s">
        <v>214</v>
      </c>
      <c r="G6916" t="s">
        <v>215</v>
      </c>
      <c r="H6916">
        <v>3</v>
      </c>
      <c r="I6916">
        <v>2017</v>
      </c>
      <c r="J6916">
        <v>1</v>
      </c>
      <c r="L6916">
        <v>23094423</v>
      </c>
      <c r="M6916">
        <v>3.1</v>
      </c>
      <c r="P6916" s="29">
        <f t="shared" si="286"/>
        <v>0.35000000000000003</v>
      </c>
    </row>
    <row r="6917" spans="1:16" hidden="1" x14ac:dyDescent="0.25">
      <c r="A6917">
        <v>193774628</v>
      </c>
      <c r="B6917">
        <v>803401</v>
      </c>
      <c r="C6917" t="s">
        <v>318</v>
      </c>
      <c r="D6917">
        <v>2005118</v>
      </c>
      <c r="E6917" t="s">
        <v>223</v>
      </c>
      <c r="F6917" t="s">
        <v>214</v>
      </c>
      <c r="G6917" t="s">
        <v>215</v>
      </c>
      <c r="H6917">
        <v>3</v>
      </c>
      <c r="I6917">
        <v>2016</v>
      </c>
      <c r="J6917">
        <v>1</v>
      </c>
      <c r="L6917">
        <v>23081293</v>
      </c>
      <c r="M6917">
        <v>2.7</v>
      </c>
      <c r="P6917" s="29">
        <f t="shared" si="286"/>
        <v>0.28333333333333338</v>
      </c>
    </row>
    <row r="6918" spans="1:16" hidden="1" x14ac:dyDescent="0.25">
      <c r="A6918">
        <v>193774628</v>
      </c>
      <c r="B6918">
        <v>803401</v>
      </c>
      <c r="C6918" t="s">
        <v>318</v>
      </c>
      <c r="D6918">
        <v>2021754</v>
      </c>
      <c r="E6918" t="s">
        <v>216</v>
      </c>
      <c r="F6918" t="s">
        <v>214</v>
      </c>
      <c r="G6918" t="s">
        <v>215</v>
      </c>
      <c r="H6918">
        <v>3</v>
      </c>
      <c r="I6918">
        <v>2016</v>
      </c>
      <c r="J6918">
        <v>1</v>
      </c>
      <c r="L6918">
        <v>23081092</v>
      </c>
      <c r="M6918">
        <v>3.7</v>
      </c>
      <c r="P6918" s="29">
        <f t="shared" si="286"/>
        <v>0.45</v>
      </c>
    </row>
    <row r="6919" spans="1:16" hidden="1" x14ac:dyDescent="0.25">
      <c r="A6919">
        <v>193774628</v>
      </c>
      <c r="B6919">
        <v>803401</v>
      </c>
      <c r="C6919" t="s">
        <v>318</v>
      </c>
      <c r="D6919">
        <v>2005102</v>
      </c>
      <c r="E6919" t="s">
        <v>218</v>
      </c>
      <c r="F6919" t="s">
        <v>214</v>
      </c>
      <c r="G6919" t="s">
        <v>215</v>
      </c>
      <c r="H6919">
        <v>3</v>
      </c>
      <c r="I6919">
        <v>2016</v>
      </c>
      <c r="J6919">
        <v>1</v>
      </c>
      <c r="L6919">
        <v>23081382</v>
      </c>
      <c r="M6919">
        <v>3.1</v>
      </c>
      <c r="P6919" s="29">
        <f t="shared" si="286"/>
        <v>0.35000000000000003</v>
      </c>
    </row>
    <row r="6920" spans="1:16" hidden="1" x14ac:dyDescent="0.25">
      <c r="A6920">
        <v>193774628</v>
      </c>
      <c r="B6920">
        <v>803401</v>
      </c>
      <c r="C6920" t="s">
        <v>318</v>
      </c>
      <c r="D6920">
        <v>2005099</v>
      </c>
      <c r="E6920" t="s">
        <v>217</v>
      </c>
      <c r="F6920" t="s">
        <v>214</v>
      </c>
      <c r="G6920" t="s">
        <v>215</v>
      </c>
      <c r="H6920">
        <v>3</v>
      </c>
      <c r="I6920">
        <v>2016</v>
      </c>
      <c r="J6920">
        <v>1</v>
      </c>
      <c r="L6920">
        <v>23081375</v>
      </c>
      <c r="M6920">
        <v>3.6</v>
      </c>
      <c r="P6920" s="29">
        <f t="shared" si="286"/>
        <v>0.43333333333333335</v>
      </c>
    </row>
    <row r="6921" spans="1:16" hidden="1" x14ac:dyDescent="0.25">
      <c r="A6921">
        <v>193774628</v>
      </c>
      <c r="B6921">
        <v>803401</v>
      </c>
      <c r="C6921" t="s">
        <v>318</v>
      </c>
      <c r="D6921">
        <v>2021600</v>
      </c>
      <c r="E6921" t="s">
        <v>219</v>
      </c>
      <c r="F6921" t="s">
        <v>214</v>
      </c>
      <c r="G6921" t="s">
        <v>215</v>
      </c>
      <c r="H6921">
        <v>3</v>
      </c>
      <c r="I6921">
        <v>2016</v>
      </c>
      <c r="J6921">
        <v>1</v>
      </c>
      <c r="L6921">
        <v>23081079</v>
      </c>
      <c r="M6921">
        <v>2.7</v>
      </c>
      <c r="P6921" s="29">
        <f t="shared" si="286"/>
        <v>0.28333333333333338</v>
      </c>
    </row>
    <row r="6922" spans="1:16" hidden="1" x14ac:dyDescent="0.25">
      <c r="A6922">
        <v>193774628</v>
      </c>
      <c r="B6922">
        <v>803401</v>
      </c>
      <c r="C6922" t="s">
        <v>318</v>
      </c>
      <c r="D6922">
        <v>2004098</v>
      </c>
      <c r="E6922" t="s">
        <v>213</v>
      </c>
      <c r="F6922" t="s">
        <v>214</v>
      </c>
      <c r="G6922" t="s">
        <v>215</v>
      </c>
      <c r="H6922">
        <v>2</v>
      </c>
      <c r="I6922">
        <v>2016</v>
      </c>
      <c r="J6922">
        <v>1</v>
      </c>
      <c r="L6922">
        <v>23081502</v>
      </c>
      <c r="M6922">
        <v>5.3</v>
      </c>
      <c r="P6922" s="29">
        <f t="shared" si="286"/>
        <v>0.71666666666666667</v>
      </c>
    </row>
    <row r="6923" spans="1:16" hidden="1" x14ac:dyDescent="0.25">
      <c r="A6923">
        <v>193774628</v>
      </c>
      <c r="B6923">
        <v>803401</v>
      </c>
      <c r="C6923" t="s">
        <v>318</v>
      </c>
      <c r="D6923">
        <v>2021600</v>
      </c>
      <c r="E6923" t="s">
        <v>219</v>
      </c>
      <c r="F6923" t="s">
        <v>214</v>
      </c>
      <c r="G6923" t="s">
        <v>215</v>
      </c>
      <c r="H6923">
        <v>3</v>
      </c>
      <c r="I6923">
        <v>2016</v>
      </c>
      <c r="J6923">
        <v>2</v>
      </c>
      <c r="L6923">
        <v>23086547</v>
      </c>
      <c r="M6923">
        <v>1.7</v>
      </c>
      <c r="P6923" s="29">
        <f t="shared" si="286"/>
        <v>0.11666666666666665</v>
      </c>
    </row>
    <row r="6924" spans="1:16" hidden="1" x14ac:dyDescent="0.25">
      <c r="A6924">
        <v>193774628</v>
      </c>
      <c r="B6924">
        <v>803401</v>
      </c>
      <c r="C6924" t="s">
        <v>318</v>
      </c>
      <c r="D6924">
        <v>2004112</v>
      </c>
      <c r="E6924" t="s">
        <v>244</v>
      </c>
      <c r="F6924" t="s">
        <v>214</v>
      </c>
      <c r="G6924" t="s">
        <v>215</v>
      </c>
      <c r="H6924">
        <v>2</v>
      </c>
      <c r="I6924">
        <v>2016</v>
      </c>
      <c r="J6924">
        <v>2</v>
      </c>
      <c r="L6924">
        <v>23085520</v>
      </c>
      <c r="M6924">
        <v>4</v>
      </c>
      <c r="P6924" s="29">
        <f t="shared" si="286"/>
        <v>0.5</v>
      </c>
    </row>
    <row r="6925" spans="1:16" hidden="1" x14ac:dyDescent="0.25">
      <c r="A6925">
        <v>193774628</v>
      </c>
      <c r="B6925">
        <v>803401</v>
      </c>
      <c r="C6925" t="s">
        <v>318</v>
      </c>
      <c r="D6925">
        <v>2004116</v>
      </c>
      <c r="E6925" t="s">
        <v>229</v>
      </c>
      <c r="F6925" t="s">
        <v>214</v>
      </c>
      <c r="G6925" t="s">
        <v>215</v>
      </c>
      <c r="H6925">
        <v>4</v>
      </c>
      <c r="I6925">
        <v>2016</v>
      </c>
      <c r="J6925">
        <v>2</v>
      </c>
      <c r="L6925">
        <v>23085552</v>
      </c>
      <c r="P6925" s="29" t="str">
        <f t="shared" si="286"/>
        <v>DRP</v>
      </c>
    </row>
    <row r="6926" spans="1:16" hidden="1" x14ac:dyDescent="0.25">
      <c r="A6926">
        <v>193774628</v>
      </c>
      <c r="B6926">
        <v>803401</v>
      </c>
      <c r="C6926" t="s">
        <v>318</v>
      </c>
      <c r="D6926">
        <v>2005117</v>
      </c>
      <c r="E6926" t="s">
        <v>220</v>
      </c>
      <c r="F6926" t="s">
        <v>214</v>
      </c>
      <c r="G6926" t="s">
        <v>215</v>
      </c>
      <c r="H6926">
        <v>4</v>
      </c>
      <c r="I6926">
        <v>2016</v>
      </c>
      <c r="J6926">
        <v>2</v>
      </c>
      <c r="L6926">
        <v>23084476</v>
      </c>
      <c r="P6926" s="29" t="str">
        <f t="shared" si="286"/>
        <v>DRP</v>
      </c>
    </row>
    <row r="6927" spans="1:16" hidden="1" x14ac:dyDescent="0.25">
      <c r="A6927">
        <v>193774628</v>
      </c>
      <c r="B6927">
        <v>803401</v>
      </c>
      <c r="C6927" t="s">
        <v>318</v>
      </c>
      <c r="D6927">
        <v>2005117</v>
      </c>
      <c r="E6927" t="s">
        <v>220</v>
      </c>
      <c r="F6927" t="s">
        <v>214</v>
      </c>
      <c r="G6927" t="s">
        <v>215</v>
      </c>
      <c r="H6927">
        <v>4</v>
      </c>
      <c r="I6927">
        <v>2016</v>
      </c>
      <c r="J6927">
        <v>2</v>
      </c>
      <c r="L6927">
        <v>23084480</v>
      </c>
      <c r="P6927" s="29" t="str">
        <f t="shared" si="286"/>
        <v>DRP</v>
      </c>
    </row>
    <row r="6928" spans="1:16" hidden="1" x14ac:dyDescent="0.25">
      <c r="A6928">
        <v>193774628</v>
      </c>
      <c r="B6928">
        <v>803401</v>
      </c>
      <c r="C6928" t="s">
        <v>318</v>
      </c>
      <c r="D6928">
        <v>2021754</v>
      </c>
      <c r="E6928" t="s">
        <v>216</v>
      </c>
      <c r="F6928" t="s">
        <v>214</v>
      </c>
      <c r="G6928" t="s">
        <v>215</v>
      </c>
      <c r="H6928">
        <v>3</v>
      </c>
      <c r="I6928">
        <v>2016</v>
      </c>
      <c r="J6928">
        <v>2</v>
      </c>
      <c r="L6928">
        <v>23086735</v>
      </c>
      <c r="M6928">
        <v>3.2</v>
      </c>
      <c r="P6928" s="29">
        <f t="shared" si="286"/>
        <v>0.3666666666666667</v>
      </c>
    </row>
    <row r="6929" spans="1:16" hidden="1" x14ac:dyDescent="0.25">
      <c r="A6929">
        <v>193774628</v>
      </c>
      <c r="B6929">
        <v>803401</v>
      </c>
      <c r="C6929" t="s">
        <v>318</v>
      </c>
      <c r="D6929">
        <v>2005102</v>
      </c>
      <c r="E6929" t="s">
        <v>218</v>
      </c>
      <c r="F6929" t="s">
        <v>214</v>
      </c>
      <c r="G6929" t="s">
        <v>215</v>
      </c>
      <c r="H6929">
        <v>3</v>
      </c>
      <c r="I6929">
        <v>2016</v>
      </c>
      <c r="J6929">
        <v>2</v>
      </c>
      <c r="L6929">
        <v>23086740</v>
      </c>
      <c r="M6929" t="s">
        <v>221</v>
      </c>
      <c r="P6929" s="29" t="str">
        <f t="shared" si="286"/>
        <v>BAD</v>
      </c>
    </row>
    <row r="6930" spans="1:16" hidden="1" x14ac:dyDescent="0.25">
      <c r="A6930">
        <v>193774628</v>
      </c>
      <c r="B6930">
        <v>803401</v>
      </c>
      <c r="C6930" t="s">
        <v>318</v>
      </c>
      <c r="D6930">
        <v>2005099</v>
      </c>
      <c r="E6930" t="s">
        <v>217</v>
      </c>
      <c r="F6930" t="s">
        <v>214</v>
      </c>
      <c r="G6930" t="s">
        <v>215</v>
      </c>
      <c r="H6930">
        <v>3</v>
      </c>
      <c r="I6930">
        <v>2016</v>
      </c>
      <c r="J6930">
        <v>2</v>
      </c>
      <c r="L6930">
        <v>23086541</v>
      </c>
      <c r="M6930" t="s">
        <v>221</v>
      </c>
      <c r="P6930" s="29" t="str">
        <f t="shared" si="286"/>
        <v>BAD</v>
      </c>
    </row>
    <row r="6931" spans="1:16" hidden="1" x14ac:dyDescent="0.25">
      <c r="A6931">
        <v>193774628</v>
      </c>
      <c r="B6931">
        <v>803401</v>
      </c>
      <c r="C6931" t="s">
        <v>318</v>
      </c>
      <c r="D6931">
        <v>2005118</v>
      </c>
      <c r="E6931" t="s">
        <v>223</v>
      </c>
      <c r="F6931" t="s">
        <v>214</v>
      </c>
      <c r="G6931" t="s">
        <v>215</v>
      </c>
      <c r="H6931">
        <v>3</v>
      </c>
      <c r="I6931">
        <v>2016</v>
      </c>
      <c r="J6931">
        <v>2</v>
      </c>
      <c r="L6931">
        <v>23086744</v>
      </c>
      <c r="M6931" t="s">
        <v>221</v>
      </c>
      <c r="P6931" s="29" t="str">
        <f t="shared" si="286"/>
        <v>BAD</v>
      </c>
    </row>
    <row r="6932" spans="1:16" hidden="1" x14ac:dyDescent="0.25">
      <c r="A6932">
        <v>193774628</v>
      </c>
      <c r="B6932">
        <v>803401</v>
      </c>
      <c r="C6932" t="s">
        <v>318</v>
      </c>
      <c r="D6932">
        <v>2004116</v>
      </c>
      <c r="E6932" t="s">
        <v>229</v>
      </c>
      <c r="F6932" t="s">
        <v>214</v>
      </c>
      <c r="G6932" t="s">
        <v>215</v>
      </c>
      <c r="H6932">
        <v>3</v>
      </c>
      <c r="I6932">
        <v>2018</v>
      </c>
      <c r="J6932">
        <v>1</v>
      </c>
      <c r="L6932">
        <v>23104542</v>
      </c>
      <c r="M6932" t="s">
        <v>221</v>
      </c>
      <c r="P6932" s="29" t="str">
        <f t="shared" si="286"/>
        <v>BAD</v>
      </c>
    </row>
    <row r="6933" spans="1:16" hidden="1" x14ac:dyDescent="0.25">
      <c r="A6933">
        <v>193774628</v>
      </c>
      <c r="B6933">
        <v>803401</v>
      </c>
      <c r="C6933" t="s">
        <v>318</v>
      </c>
      <c r="D6933">
        <v>2004116</v>
      </c>
      <c r="E6933" t="s">
        <v>229</v>
      </c>
      <c r="F6933" t="s">
        <v>214</v>
      </c>
      <c r="G6933" t="s">
        <v>215</v>
      </c>
      <c r="H6933">
        <v>2</v>
      </c>
      <c r="I6933">
        <v>2019</v>
      </c>
      <c r="J6933">
        <v>1</v>
      </c>
      <c r="L6933">
        <v>23121803</v>
      </c>
      <c r="M6933">
        <v>6.1</v>
      </c>
      <c r="P6933" s="29">
        <f t="shared" si="286"/>
        <v>0.85</v>
      </c>
    </row>
    <row r="6934" spans="1:16" hidden="1" x14ac:dyDescent="0.25">
      <c r="A6934">
        <v>193774628</v>
      </c>
      <c r="B6934">
        <v>803401</v>
      </c>
      <c r="C6934" t="s">
        <v>318</v>
      </c>
      <c r="D6934">
        <v>2004099</v>
      </c>
      <c r="E6934" t="s">
        <v>245</v>
      </c>
      <c r="F6934" t="s">
        <v>214</v>
      </c>
      <c r="G6934" t="s">
        <v>215</v>
      </c>
      <c r="H6934">
        <v>1</v>
      </c>
      <c r="I6934">
        <v>2019</v>
      </c>
      <c r="J6934">
        <v>2</v>
      </c>
      <c r="L6934">
        <v>23130135</v>
      </c>
      <c r="P6934" s="29" t="str">
        <f t="shared" si="286"/>
        <v>NULL</v>
      </c>
    </row>
    <row r="6935" spans="1:16" hidden="1" x14ac:dyDescent="0.25">
      <c r="A6935">
        <v>193781748</v>
      </c>
      <c r="B6935">
        <v>803401</v>
      </c>
      <c r="C6935" t="s">
        <v>318</v>
      </c>
      <c r="D6935">
        <v>2005099</v>
      </c>
      <c r="E6935" t="s">
        <v>217</v>
      </c>
      <c r="F6935" t="s">
        <v>214</v>
      </c>
      <c r="G6935" t="s">
        <v>215</v>
      </c>
      <c r="H6935">
        <v>2</v>
      </c>
      <c r="I6935">
        <v>2015</v>
      </c>
      <c r="J6935">
        <v>1</v>
      </c>
      <c r="L6935">
        <v>23066434</v>
      </c>
      <c r="M6935">
        <v>4.4000000000000004</v>
      </c>
      <c r="P6935" s="29">
        <f t="shared" ref="P6935:P6947" si="287">IF(AND(ISNUMBER(M6935),H6935&lt;&gt;4,N6935&lt;&gt;"X"),(M6935-1)/6,IF(H6935=4,"DRP",IF(AND(H6935=3,M6935="NA"),"BAD",IF(AND(H6935=2),"CVL",IF(AND(H6935=1,ISBLANK(M6935)),"NULL","UNK")))))</f>
        <v>0.56666666666666676</v>
      </c>
    </row>
    <row r="6936" spans="1:16" hidden="1" x14ac:dyDescent="0.25">
      <c r="A6936">
        <v>193781748</v>
      </c>
      <c r="B6936">
        <v>803401</v>
      </c>
      <c r="C6936" t="s">
        <v>318</v>
      </c>
      <c r="D6936">
        <v>2021754</v>
      </c>
      <c r="E6936" t="s">
        <v>216</v>
      </c>
      <c r="F6936" t="s">
        <v>214</v>
      </c>
      <c r="G6936" t="s">
        <v>215</v>
      </c>
      <c r="H6936">
        <v>3</v>
      </c>
      <c r="I6936">
        <v>2015</v>
      </c>
      <c r="J6936">
        <v>1</v>
      </c>
      <c r="L6936">
        <v>23066482</v>
      </c>
      <c r="M6936">
        <v>3.7</v>
      </c>
      <c r="P6936" s="29">
        <f t="shared" si="287"/>
        <v>0.45</v>
      </c>
    </row>
    <row r="6937" spans="1:16" hidden="1" x14ac:dyDescent="0.25">
      <c r="A6937">
        <v>193781748</v>
      </c>
      <c r="B6937">
        <v>803401</v>
      </c>
      <c r="C6937" t="s">
        <v>318</v>
      </c>
      <c r="D6937">
        <v>2004098</v>
      </c>
      <c r="E6937" t="s">
        <v>213</v>
      </c>
      <c r="F6937" t="s">
        <v>214</v>
      </c>
      <c r="G6937" t="s">
        <v>215</v>
      </c>
      <c r="H6937">
        <v>2</v>
      </c>
      <c r="I6937">
        <v>2015</v>
      </c>
      <c r="J6937">
        <v>1</v>
      </c>
      <c r="L6937">
        <v>23066522</v>
      </c>
      <c r="M6937">
        <v>5</v>
      </c>
      <c r="P6937" s="29">
        <f t="shared" si="287"/>
        <v>0.66666666666666663</v>
      </c>
    </row>
    <row r="6938" spans="1:16" hidden="1" x14ac:dyDescent="0.25">
      <c r="A6938">
        <v>193781748</v>
      </c>
      <c r="B6938">
        <v>803401</v>
      </c>
      <c r="C6938" t="s">
        <v>318</v>
      </c>
      <c r="D6938">
        <v>2005102</v>
      </c>
      <c r="E6938" t="s">
        <v>218</v>
      </c>
      <c r="F6938" t="s">
        <v>214</v>
      </c>
      <c r="G6938" t="s">
        <v>215</v>
      </c>
      <c r="H6938">
        <v>2</v>
      </c>
      <c r="I6938">
        <v>2015</v>
      </c>
      <c r="J6938">
        <v>1</v>
      </c>
      <c r="L6938">
        <v>23066495</v>
      </c>
      <c r="M6938">
        <v>4.5999999999999996</v>
      </c>
      <c r="P6938" s="29">
        <f t="shared" si="287"/>
        <v>0.6</v>
      </c>
    </row>
    <row r="6939" spans="1:16" hidden="1" x14ac:dyDescent="0.25">
      <c r="A6939">
        <v>193781748</v>
      </c>
      <c r="B6939">
        <v>803401</v>
      </c>
      <c r="C6939" t="s">
        <v>318</v>
      </c>
      <c r="D6939">
        <v>2021600</v>
      </c>
      <c r="E6939" t="s">
        <v>219</v>
      </c>
      <c r="F6939" t="s">
        <v>214</v>
      </c>
      <c r="G6939" t="s">
        <v>215</v>
      </c>
      <c r="H6939">
        <v>2</v>
      </c>
      <c r="I6939">
        <v>2015</v>
      </c>
      <c r="J6939">
        <v>1</v>
      </c>
      <c r="L6939">
        <v>23066442</v>
      </c>
      <c r="M6939">
        <v>5.8</v>
      </c>
      <c r="P6939" s="29">
        <f t="shared" si="287"/>
        <v>0.79999999999999993</v>
      </c>
    </row>
    <row r="6940" spans="1:16" hidden="1" x14ac:dyDescent="0.25">
      <c r="A6940">
        <v>193781748</v>
      </c>
      <c r="B6940">
        <v>803401</v>
      </c>
      <c r="C6940" t="s">
        <v>318</v>
      </c>
      <c r="D6940">
        <v>2005118</v>
      </c>
      <c r="E6940" t="s">
        <v>223</v>
      </c>
      <c r="F6940" t="s">
        <v>214</v>
      </c>
      <c r="G6940" t="s">
        <v>215</v>
      </c>
      <c r="H6940">
        <v>2</v>
      </c>
      <c r="I6940">
        <v>2015</v>
      </c>
      <c r="J6940">
        <v>1</v>
      </c>
      <c r="L6940">
        <v>23067524</v>
      </c>
      <c r="M6940">
        <v>4.4000000000000004</v>
      </c>
      <c r="P6940" s="29">
        <f t="shared" si="287"/>
        <v>0.56666666666666676</v>
      </c>
    </row>
    <row r="6941" spans="1:16" hidden="1" x14ac:dyDescent="0.25">
      <c r="A6941">
        <v>193781748</v>
      </c>
      <c r="B6941">
        <v>803401</v>
      </c>
      <c r="C6941" t="s">
        <v>318</v>
      </c>
      <c r="D6941">
        <v>2004112</v>
      </c>
      <c r="E6941" t="s">
        <v>244</v>
      </c>
      <c r="F6941" t="s">
        <v>214</v>
      </c>
      <c r="G6941" t="s">
        <v>215</v>
      </c>
      <c r="H6941">
        <v>2</v>
      </c>
      <c r="I6941">
        <v>2015</v>
      </c>
      <c r="J6941">
        <v>2</v>
      </c>
      <c r="L6941">
        <v>23073237</v>
      </c>
      <c r="M6941">
        <v>4.9000000000000004</v>
      </c>
      <c r="P6941" s="29">
        <f t="shared" si="287"/>
        <v>0.65</v>
      </c>
    </row>
    <row r="6942" spans="1:16" hidden="1" x14ac:dyDescent="0.25">
      <c r="A6942">
        <v>193781748</v>
      </c>
      <c r="B6942">
        <v>803401</v>
      </c>
      <c r="C6942" t="s">
        <v>318</v>
      </c>
      <c r="D6942">
        <v>2021580</v>
      </c>
      <c r="E6942" t="s">
        <v>241</v>
      </c>
      <c r="F6942" t="s">
        <v>214</v>
      </c>
      <c r="G6942" t="s">
        <v>215</v>
      </c>
      <c r="H6942">
        <v>3</v>
      </c>
      <c r="I6942">
        <v>2015</v>
      </c>
      <c r="J6942">
        <v>2</v>
      </c>
      <c r="L6942">
        <v>23072001</v>
      </c>
      <c r="M6942" t="s">
        <v>221</v>
      </c>
      <c r="P6942" s="29" t="str">
        <f t="shared" si="287"/>
        <v>BAD</v>
      </c>
    </row>
    <row r="6943" spans="1:16" hidden="1" x14ac:dyDescent="0.25">
      <c r="A6943">
        <v>193781748</v>
      </c>
      <c r="B6943">
        <v>803401</v>
      </c>
      <c r="C6943" t="s">
        <v>318</v>
      </c>
      <c r="D6943">
        <v>2005117</v>
      </c>
      <c r="E6943" t="s">
        <v>220</v>
      </c>
      <c r="F6943" t="s">
        <v>214</v>
      </c>
      <c r="G6943" t="s">
        <v>215</v>
      </c>
      <c r="H6943">
        <v>3</v>
      </c>
      <c r="I6943">
        <v>2015</v>
      </c>
      <c r="J6943">
        <v>2</v>
      </c>
      <c r="L6943">
        <v>23070387</v>
      </c>
      <c r="M6943">
        <v>2.4</v>
      </c>
      <c r="P6943" s="29">
        <f t="shared" si="287"/>
        <v>0.23333333333333331</v>
      </c>
    </row>
    <row r="6944" spans="1:16" hidden="1" x14ac:dyDescent="0.25">
      <c r="A6944">
        <v>193781748</v>
      </c>
      <c r="B6944">
        <v>803401</v>
      </c>
      <c r="C6944" t="s">
        <v>318</v>
      </c>
      <c r="D6944">
        <v>2021602</v>
      </c>
      <c r="E6944" t="s">
        <v>242</v>
      </c>
      <c r="F6944" t="s">
        <v>214</v>
      </c>
      <c r="G6944" t="s">
        <v>215</v>
      </c>
      <c r="H6944">
        <v>2</v>
      </c>
      <c r="I6944">
        <v>2015</v>
      </c>
      <c r="J6944">
        <v>2</v>
      </c>
      <c r="L6944">
        <v>23072008</v>
      </c>
      <c r="M6944">
        <v>4</v>
      </c>
      <c r="P6944" s="29">
        <f t="shared" si="287"/>
        <v>0.5</v>
      </c>
    </row>
    <row r="6945" spans="1:16" hidden="1" x14ac:dyDescent="0.25">
      <c r="A6945">
        <v>193781748</v>
      </c>
      <c r="B6945">
        <v>803401</v>
      </c>
      <c r="C6945" t="s">
        <v>318</v>
      </c>
      <c r="D6945">
        <v>2021754</v>
      </c>
      <c r="E6945" t="s">
        <v>216</v>
      </c>
      <c r="F6945" t="s">
        <v>214</v>
      </c>
      <c r="G6945" t="s">
        <v>215</v>
      </c>
      <c r="H6945">
        <v>2</v>
      </c>
      <c r="I6945">
        <v>2015</v>
      </c>
      <c r="J6945">
        <v>2</v>
      </c>
      <c r="L6945">
        <v>23074125</v>
      </c>
      <c r="M6945">
        <v>4</v>
      </c>
      <c r="P6945" s="29">
        <f t="shared" si="287"/>
        <v>0.5</v>
      </c>
    </row>
    <row r="6946" spans="1:16" hidden="1" x14ac:dyDescent="0.25">
      <c r="A6946">
        <v>193781748</v>
      </c>
      <c r="B6946">
        <v>803401</v>
      </c>
      <c r="C6946" t="s">
        <v>318</v>
      </c>
      <c r="D6946">
        <v>2005131</v>
      </c>
      <c r="E6946" t="s">
        <v>228</v>
      </c>
      <c r="F6946" t="s">
        <v>214</v>
      </c>
      <c r="G6946" t="s">
        <v>215</v>
      </c>
      <c r="H6946">
        <v>4</v>
      </c>
      <c r="I6946">
        <v>2015</v>
      </c>
      <c r="J6946">
        <v>2</v>
      </c>
      <c r="L6946">
        <v>23070713</v>
      </c>
      <c r="P6946" s="29" t="str">
        <f t="shared" si="287"/>
        <v>DRP</v>
      </c>
    </row>
    <row r="6947" spans="1:16" hidden="1" x14ac:dyDescent="0.25">
      <c r="A6947">
        <v>193781748</v>
      </c>
      <c r="B6947">
        <v>803401</v>
      </c>
      <c r="C6947" t="s">
        <v>318</v>
      </c>
      <c r="D6947">
        <v>2021602</v>
      </c>
      <c r="E6947" t="s">
        <v>242</v>
      </c>
      <c r="F6947" t="s">
        <v>214</v>
      </c>
      <c r="G6947" t="s">
        <v>215</v>
      </c>
      <c r="H6947">
        <v>4</v>
      </c>
      <c r="I6947">
        <v>2015</v>
      </c>
      <c r="J6947">
        <v>2</v>
      </c>
      <c r="L6947">
        <v>23072005</v>
      </c>
      <c r="P6947" s="29" t="str">
        <f t="shared" si="287"/>
        <v>DRP</v>
      </c>
    </row>
    <row r="6948" spans="1:16" hidden="1" x14ac:dyDescent="0.25">
      <c r="A6948">
        <v>193781748</v>
      </c>
      <c r="B6948">
        <v>803401</v>
      </c>
      <c r="C6948" t="s">
        <v>318</v>
      </c>
      <c r="D6948">
        <v>2004116</v>
      </c>
      <c r="E6948" t="s">
        <v>229</v>
      </c>
      <c r="F6948" t="s">
        <v>214</v>
      </c>
      <c r="G6948" t="s">
        <v>215</v>
      </c>
      <c r="H6948">
        <v>2</v>
      </c>
      <c r="I6948">
        <v>2016</v>
      </c>
      <c r="J6948">
        <v>1</v>
      </c>
      <c r="L6948">
        <v>23073043</v>
      </c>
      <c r="M6948">
        <v>4.8</v>
      </c>
      <c r="P6948" s="29">
        <f t="shared" ref="P6948:P6957" si="288">IF(AND(ISNUMBER(M6948),H6948&lt;&gt;4),(M6948-1)/6,IF(H6948=4,"DRP",IF(AND(H6948=3,M6948="NA"),"BAD",IF(AND(H6948=2),"CVL",IF(AND(H6948=1,ISBLANK(M6948)),"NULL","UNK")))))</f>
        <v>0.6333333333333333</v>
      </c>
    </row>
    <row r="6949" spans="1:16" hidden="1" x14ac:dyDescent="0.25">
      <c r="A6949">
        <v>193781748</v>
      </c>
      <c r="B6949">
        <v>803401</v>
      </c>
      <c r="C6949" t="s">
        <v>318</v>
      </c>
      <c r="D6949">
        <v>2005131</v>
      </c>
      <c r="E6949" t="s">
        <v>228</v>
      </c>
      <c r="F6949" t="s">
        <v>214</v>
      </c>
      <c r="G6949" t="s">
        <v>215</v>
      </c>
      <c r="H6949">
        <v>2</v>
      </c>
      <c r="I6949">
        <v>2016</v>
      </c>
      <c r="J6949">
        <v>1</v>
      </c>
      <c r="L6949">
        <v>23081641</v>
      </c>
      <c r="M6949">
        <v>4</v>
      </c>
      <c r="P6949" s="29">
        <f t="shared" si="288"/>
        <v>0.5</v>
      </c>
    </row>
    <row r="6950" spans="1:16" hidden="1" x14ac:dyDescent="0.25">
      <c r="A6950">
        <v>193781748</v>
      </c>
      <c r="B6950">
        <v>803401</v>
      </c>
      <c r="C6950" t="s">
        <v>318</v>
      </c>
      <c r="D6950">
        <v>2021756</v>
      </c>
      <c r="E6950" t="s">
        <v>253</v>
      </c>
      <c r="F6950" t="s">
        <v>214</v>
      </c>
      <c r="G6950" t="s">
        <v>215</v>
      </c>
      <c r="H6950">
        <v>3</v>
      </c>
      <c r="I6950">
        <v>2016</v>
      </c>
      <c r="J6950">
        <v>1</v>
      </c>
      <c r="L6950">
        <v>23081181</v>
      </c>
      <c r="M6950">
        <v>3.5</v>
      </c>
      <c r="P6950" s="29">
        <f t="shared" si="288"/>
        <v>0.41666666666666669</v>
      </c>
    </row>
    <row r="6951" spans="1:16" hidden="1" x14ac:dyDescent="0.25">
      <c r="A6951">
        <v>193781748</v>
      </c>
      <c r="B6951">
        <v>803401</v>
      </c>
      <c r="C6951" t="s">
        <v>318</v>
      </c>
      <c r="D6951">
        <v>2005117</v>
      </c>
      <c r="E6951" t="s">
        <v>220</v>
      </c>
      <c r="F6951" t="s">
        <v>214</v>
      </c>
      <c r="G6951" t="s">
        <v>215</v>
      </c>
      <c r="H6951">
        <v>2</v>
      </c>
      <c r="I6951">
        <v>2016</v>
      </c>
      <c r="J6951">
        <v>1</v>
      </c>
      <c r="L6951">
        <v>23078736</v>
      </c>
      <c r="M6951">
        <v>4</v>
      </c>
      <c r="P6951" s="29">
        <f t="shared" si="288"/>
        <v>0.5</v>
      </c>
    </row>
    <row r="6952" spans="1:16" hidden="1" x14ac:dyDescent="0.25">
      <c r="A6952">
        <v>193781748</v>
      </c>
      <c r="B6952">
        <v>803401</v>
      </c>
      <c r="C6952" t="s">
        <v>318</v>
      </c>
      <c r="D6952">
        <v>2021580</v>
      </c>
      <c r="E6952" t="s">
        <v>241</v>
      </c>
      <c r="F6952" t="s">
        <v>214</v>
      </c>
      <c r="G6952" t="s">
        <v>215</v>
      </c>
      <c r="H6952">
        <v>3</v>
      </c>
      <c r="I6952">
        <v>2016</v>
      </c>
      <c r="J6952">
        <v>1</v>
      </c>
      <c r="L6952">
        <v>23081157</v>
      </c>
      <c r="M6952">
        <v>3.3</v>
      </c>
      <c r="P6952" s="29">
        <f t="shared" si="288"/>
        <v>0.3833333333333333</v>
      </c>
    </row>
    <row r="6953" spans="1:16" hidden="1" x14ac:dyDescent="0.25">
      <c r="A6953">
        <v>193781748</v>
      </c>
      <c r="B6953">
        <v>803401</v>
      </c>
      <c r="C6953" t="s">
        <v>318</v>
      </c>
      <c r="D6953">
        <v>2021580</v>
      </c>
      <c r="E6953" t="s">
        <v>241</v>
      </c>
      <c r="F6953" t="s">
        <v>214</v>
      </c>
      <c r="G6953" t="s">
        <v>215</v>
      </c>
      <c r="H6953">
        <v>3</v>
      </c>
      <c r="I6953">
        <v>2016</v>
      </c>
      <c r="J6953">
        <v>2</v>
      </c>
      <c r="L6953">
        <v>23086828</v>
      </c>
      <c r="M6953" t="s">
        <v>221</v>
      </c>
      <c r="P6953" s="29" t="str">
        <f t="shared" si="288"/>
        <v>BAD</v>
      </c>
    </row>
    <row r="6954" spans="1:16" hidden="1" x14ac:dyDescent="0.25">
      <c r="A6954">
        <v>193781748</v>
      </c>
      <c r="B6954">
        <v>803401</v>
      </c>
      <c r="C6954" t="s">
        <v>318</v>
      </c>
      <c r="D6954">
        <v>2021756</v>
      </c>
      <c r="E6954" t="s">
        <v>253</v>
      </c>
      <c r="F6954" t="s">
        <v>214</v>
      </c>
      <c r="G6954" t="s">
        <v>215</v>
      </c>
      <c r="H6954">
        <v>3</v>
      </c>
      <c r="I6954">
        <v>2016</v>
      </c>
      <c r="J6954">
        <v>2</v>
      </c>
      <c r="L6954">
        <v>23086835</v>
      </c>
      <c r="M6954">
        <v>1.4</v>
      </c>
      <c r="P6954" s="29">
        <f t="shared" si="288"/>
        <v>6.6666666666666652E-2</v>
      </c>
    </row>
    <row r="6955" spans="1:16" hidden="1" x14ac:dyDescent="0.25">
      <c r="A6955">
        <v>193781748</v>
      </c>
      <c r="B6955">
        <v>803401</v>
      </c>
      <c r="C6955" t="s">
        <v>318</v>
      </c>
      <c r="D6955">
        <v>2021993</v>
      </c>
      <c r="E6955" t="s">
        <v>256</v>
      </c>
      <c r="F6955" t="s">
        <v>214</v>
      </c>
      <c r="G6955" t="s">
        <v>215</v>
      </c>
      <c r="H6955">
        <v>3</v>
      </c>
      <c r="I6955">
        <v>2016</v>
      </c>
      <c r="J6955">
        <v>2</v>
      </c>
      <c r="L6955">
        <v>23086520</v>
      </c>
      <c r="M6955" t="s">
        <v>221</v>
      </c>
      <c r="P6955" s="29" t="str">
        <f t="shared" si="288"/>
        <v>BAD</v>
      </c>
    </row>
    <row r="6956" spans="1:16" hidden="1" x14ac:dyDescent="0.25">
      <c r="A6956">
        <v>193781748</v>
      </c>
      <c r="B6956">
        <v>803401</v>
      </c>
      <c r="C6956" t="s">
        <v>318</v>
      </c>
      <c r="D6956">
        <v>2005120</v>
      </c>
      <c r="E6956" t="s">
        <v>293</v>
      </c>
      <c r="F6956" t="s">
        <v>214</v>
      </c>
      <c r="G6956" t="s">
        <v>215</v>
      </c>
      <c r="H6956">
        <v>3</v>
      </c>
      <c r="I6956">
        <v>2016</v>
      </c>
      <c r="J6956">
        <v>2</v>
      </c>
      <c r="L6956">
        <v>23086516</v>
      </c>
      <c r="M6956" t="s">
        <v>221</v>
      </c>
      <c r="P6956" s="29" t="str">
        <f t="shared" si="288"/>
        <v>BAD</v>
      </c>
    </row>
    <row r="6957" spans="1:16" hidden="1" x14ac:dyDescent="0.25">
      <c r="A6957">
        <v>193781748</v>
      </c>
      <c r="B6957">
        <v>803401</v>
      </c>
      <c r="C6957" t="s">
        <v>318</v>
      </c>
      <c r="D6957">
        <v>2021763</v>
      </c>
      <c r="E6957" t="s">
        <v>298</v>
      </c>
      <c r="F6957" t="s">
        <v>214</v>
      </c>
      <c r="G6957" t="s">
        <v>215</v>
      </c>
      <c r="H6957">
        <v>3</v>
      </c>
      <c r="I6957">
        <v>2016</v>
      </c>
      <c r="J6957">
        <v>2</v>
      </c>
      <c r="L6957">
        <v>23086845</v>
      </c>
      <c r="M6957">
        <v>2.5</v>
      </c>
      <c r="P6957" s="29">
        <f t="shared" si="288"/>
        <v>0.25</v>
      </c>
    </row>
    <row r="6958" spans="1:16" hidden="1" x14ac:dyDescent="0.25">
      <c r="A6958">
        <v>193802524</v>
      </c>
      <c r="B6958">
        <v>803403</v>
      </c>
      <c r="C6958" t="s">
        <v>224</v>
      </c>
      <c r="D6958">
        <v>2004172</v>
      </c>
      <c r="E6958" t="s">
        <v>213</v>
      </c>
      <c r="F6958" t="s">
        <v>214</v>
      </c>
      <c r="G6958" t="s">
        <v>215</v>
      </c>
      <c r="H6958">
        <v>4</v>
      </c>
      <c r="I6958">
        <v>2015</v>
      </c>
      <c r="J6958">
        <v>1</v>
      </c>
      <c r="L6958">
        <v>23067065</v>
      </c>
      <c r="P6958" s="29" t="str">
        <f t="shared" ref="P6958:P6979" si="289">IF(AND(ISNUMBER(M6958),H6958&lt;&gt;4,N6958&lt;&gt;"X"),(M6958-1)/6,IF(H6958=4,"DRP",IF(AND(H6958=3,M6958="NA"),"BAD",IF(AND(H6958=2),"CVL",IF(AND(H6958=1,ISBLANK(M6958)),"NULL","UNK")))))</f>
        <v>DRP</v>
      </c>
    </row>
    <row r="6959" spans="1:16" hidden="1" x14ac:dyDescent="0.25">
      <c r="A6959">
        <v>193802524</v>
      </c>
      <c r="B6959">
        <v>803403</v>
      </c>
      <c r="C6959" t="s">
        <v>224</v>
      </c>
      <c r="D6959">
        <v>2005108</v>
      </c>
      <c r="E6959" t="s">
        <v>217</v>
      </c>
      <c r="F6959" t="s">
        <v>214</v>
      </c>
      <c r="G6959" t="s">
        <v>215</v>
      </c>
      <c r="H6959">
        <v>4</v>
      </c>
      <c r="I6959">
        <v>2015</v>
      </c>
      <c r="J6959">
        <v>1</v>
      </c>
      <c r="L6959">
        <v>23065086</v>
      </c>
      <c r="M6959">
        <v>2.4</v>
      </c>
      <c r="P6959" s="29" t="str">
        <f t="shared" si="289"/>
        <v>DRP</v>
      </c>
    </row>
    <row r="6960" spans="1:16" hidden="1" x14ac:dyDescent="0.25">
      <c r="A6960">
        <v>193802524</v>
      </c>
      <c r="B6960">
        <v>803403</v>
      </c>
      <c r="C6960" t="s">
        <v>224</v>
      </c>
      <c r="D6960">
        <v>2005111</v>
      </c>
      <c r="E6960" t="s">
        <v>218</v>
      </c>
      <c r="F6960" t="s">
        <v>214</v>
      </c>
      <c r="G6960" t="s">
        <v>215</v>
      </c>
      <c r="H6960">
        <v>4</v>
      </c>
      <c r="I6960">
        <v>2015</v>
      </c>
      <c r="J6960">
        <v>1</v>
      </c>
      <c r="L6960">
        <v>23065095</v>
      </c>
      <c r="M6960">
        <v>2.5</v>
      </c>
      <c r="P6960" s="29" t="str">
        <f t="shared" si="289"/>
        <v>DRP</v>
      </c>
    </row>
    <row r="6961" spans="1:16" hidden="1" x14ac:dyDescent="0.25">
      <c r="A6961">
        <v>193802524</v>
      </c>
      <c r="B6961">
        <v>803403</v>
      </c>
      <c r="C6961" t="s">
        <v>224</v>
      </c>
      <c r="D6961">
        <v>2005125</v>
      </c>
      <c r="E6961" t="s">
        <v>223</v>
      </c>
      <c r="F6961" t="s">
        <v>214</v>
      </c>
      <c r="G6961" t="s">
        <v>215</v>
      </c>
      <c r="H6961">
        <v>4</v>
      </c>
      <c r="I6961">
        <v>2015</v>
      </c>
      <c r="J6961">
        <v>1</v>
      </c>
      <c r="L6961">
        <v>23065084</v>
      </c>
      <c r="M6961">
        <v>3.6</v>
      </c>
      <c r="P6961" s="29" t="str">
        <f t="shared" si="289"/>
        <v>DRP</v>
      </c>
    </row>
    <row r="6962" spans="1:16" hidden="1" x14ac:dyDescent="0.25">
      <c r="A6962">
        <v>193802524</v>
      </c>
      <c r="B6962">
        <v>803403</v>
      </c>
      <c r="C6962" t="s">
        <v>224</v>
      </c>
      <c r="D6962">
        <v>2021879</v>
      </c>
      <c r="E6962" t="s">
        <v>219</v>
      </c>
      <c r="F6962" t="s">
        <v>214</v>
      </c>
      <c r="G6962" t="s">
        <v>215</v>
      </c>
      <c r="H6962">
        <v>4</v>
      </c>
      <c r="I6962">
        <v>2015</v>
      </c>
      <c r="J6962">
        <v>1</v>
      </c>
      <c r="L6962">
        <v>23065089</v>
      </c>
      <c r="M6962">
        <v>2.4</v>
      </c>
      <c r="P6962" s="29" t="str">
        <f t="shared" si="289"/>
        <v>DRP</v>
      </c>
    </row>
    <row r="6963" spans="1:16" hidden="1" x14ac:dyDescent="0.25">
      <c r="A6963">
        <v>193802524</v>
      </c>
      <c r="B6963">
        <v>803403</v>
      </c>
      <c r="C6963" t="s">
        <v>224</v>
      </c>
      <c r="D6963">
        <v>2021900</v>
      </c>
      <c r="E6963" t="s">
        <v>216</v>
      </c>
      <c r="F6963" t="s">
        <v>214</v>
      </c>
      <c r="G6963" t="s">
        <v>215</v>
      </c>
      <c r="H6963">
        <v>4</v>
      </c>
      <c r="I6963">
        <v>2015</v>
      </c>
      <c r="J6963">
        <v>1</v>
      </c>
      <c r="L6963">
        <v>23065093</v>
      </c>
      <c r="M6963">
        <v>2.5</v>
      </c>
      <c r="P6963" s="29" t="str">
        <f t="shared" si="289"/>
        <v>DRP</v>
      </c>
    </row>
    <row r="6964" spans="1:16" hidden="1" x14ac:dyDescent="0.25">
      <c r="A6964">
        <v>193812562</v>
      </c>
      <c r="B6964">
        <v>803401</v>
      </c>
      <c r="C6964" t="s">
        <v>318</v>
      </c>
      <c r="D6964">
        <v>2004098</v>
      </c>
      <c r="E6964" t="s">
        <v>213</v>
      </c>
      <c r="F6964" t="s">
        <v>214</v>
      </c>
      <c r="G6964" t="s">
        <v>215</v>
      </c>
      <c r="H6964">
        <v>2</v>
      </c>
      <c r="I6964">
        <v>2015</v>
      </c>
      <c r="J6964">
        <v>1</v>
      </c>
      <c r="M6964">
        <v>6.2</v>
      </c>
      <c r="N6964" t="s">
        <v>231</v>
      </c>
      <c r="P6964" s="29" t="str">
        <f t="shared" si="289"/>
        <v>CVL</v>
      </c>
    </row>
    <row r="6965" spans="1:16" hidden="1" x14ac:dyDescent="0.25">
      <c r="A6965">
        <v>193812562</v>
      </c>
      <c r="B6965">
        <v>803403</v>
      </c>
      <c r="C6965" t="s">
        <v>224</v>
      </c>
      <c r="D6965">
        <v>2004172</v>
      </c>
      <c r="E6965" t="s">
        <v>213</v>
      </c>
      <c r="F6965" t="s">
        <v>214</v>
      </c>
      <c r="G6965" t="s">
        <v>215</v>
      </c>
      <c r="H6965">
        <v>2</v>
      </c>
      <c r="I6965">
        <v>2015</v>
      </c>
      <c r="J6965">
        <v>1</v>
      </c>
      <c r="L6965">
        <v>23067065</v>
      </c>
      <c r="M6965">
        <v>6.2</v>
      </c>
      <c r="P6965" s="29">
        <f t="shared" si="289"/>
        <v>0.8666666666666667</v>
      </c>
    </row>
    <row r="6966" spans="1:16" hidden="1" x14ac:dyDescent="0.25">
      <c r="A6966">
        <v>193812562</v>
      </c>
      <c r="B6966">
        <v>803403</v>
      </c>
      <c r="C6966" t="s">
        <v>224</v>
      </c>
      <c r="D6966">
        <v>2005108</v>
      </c>
      <c r="E6966" t="s">
        <v>217</v>
      </c>
      <c r="F6966" t="s">
        <v>214</v>
      </c>
      <c r="G6966" t="s">
        <v>215</v>
      </c>
      <c r="H6966">
        <v>2</v>
      </c>
      <c r="I6966">
        <v>2015</v>
      </c>
      <c r="J6966">
        <v>1</v>
      </c>
      <c r="L6966">
        <v>23065086</v>
      </c>
      <c r="M6966">
        <v>4</v>
      </c>
      <c r="P6966" s="29">
        <f t="shared" si="289"/>
        <v>0.5</v>
      </c>
    </row>
    <row r="6967" spans="1:16" hidden="1" x14ac:dyDescent="0.25">
      <c r="A6967">
        <v>193812562</v>
      </c>
      <c r="B6967">
        <v>803403</v>
      </c>
      <c r="C6967" t="s">
        <v>224</v>
      </c>
      <c r="D6967">
        <v>2005125</v>
      </c>
      <c r="E6967" t="s">
        <v>223</v>
      </c>
      <c r="F6967" t="s">
        <v>214</v>
      </c>
      <c r="G6967" t="s">
        <v>215</v>
      </c>
      <c r="H6967">
        <v>2</v>
      </c>
      <c r="I6967">
        <v>2015</v>
      </c>
      <c r="J6967">
        <v>1</v>
      </c>
      <c r="L6967">
        <v>23065084</v>
      </c>
      <c r="M6967">
        <v>4</v>
      </c>
      <c r="P6967" s="29">
        <f t="shared" si="289"/>
        <v>0.5</v>
      </c>
    </row>
    <row r="6968" spans="1:16" hidden="1" x14ac:dyDescent="0.25">
      <c r="A6968">
        <v>193812562</v>
      </c>
      <c r="B6968">
        <v>803403</v>
      </c>
      <c r="C6968" t="s">
        <v>224</v>
      </c>
      <c r="D6968">
        <v>2021879</v>
      </c>
      <c r="E6968" t="s">
        <v>219</v>
      </c>
      <c r="F6968" t="s">
        <v>214</v>
      </c>
      <c r="G6968" t="s">
        <v>215</v>
      </c>
      <c r="H6968">
        <v>2</v>
      </c>
      <c r="I6968">
        <v>2015</v>
      </c>
      <c r="J6968">
        <v>1</v>
      </c>
      <c r="L6968">
        <v>23065089</v>
      </c>
      <c r="M6968">
        <v>4.0999999999999996</v>
      </c>
      <c r="P6968" s="29">
        <f t="shared" si="289"/>
        <v>0.51666666666666661</v>
      </c>
    </row>
    <row r="6969" spans="1:16" hidden="1" x14ac:dyDescent="0.25">
      <c r="A6969">
        <v>193812562</v>
      </c>
      <c r="B6969">
        <v>803403</v>
      </c>
      <c r="C6969" t="s">
        <v>224</v>
      </c>
      <c r="D6969">
        <v>2021900</v>
      </c>
      <c r="E6969" t="s">
        <v>216</v>
      </c>
      <c r="F6969" t="s">
        <v>214</v>
      </c>
      <c r="G6969" t="s">
        <v>215</v>
      </c>
      <c r="H6969">
        <v>2</v>
      </c>
      <c r="I6969">
        <v>2015</v>
      </c>
      <c r="J6969">
        <v>1</v>
      </c>
      <c r="L6969">
        <v>23065093</v>
      </c>
      <c r="M6969">
        <v>4.5</v>
      </c>
      <c r="P6969" s="29">
        <f t="shared" si="289"/>
        <v>0.58333333333333337</v>
      </c>
    </row>
    <row r="6970" spans="1:16" hidden="1" x14ac:dyDescent="0.25">
      <c r="A6970">
        <v>193812562</v>
      </c>
      <c r="B6970">
        <v>803403</v>
      </c>
      <c r="C6970" t="s">
        <v>224</v>
      </c>
      <c r="D6970">
        <v>2005111</v>
      </c>
      <c r="E6970" t="s">
        <v>218</v>
      </c>
      <c r="F6970" t="s">
        <v>214</v>
      </c>
      <c r="G6970" t="s">
        <v>215</v>
      </c>
      <c r="H6970">
        <v>3</v>
      </c>
      <c r="I6970">
        <v>2015</v>
      </c>
      <c r="J6970">
        <v>1</v>
      </c>
      <c r="L6970">
        <v>23065095</v>
      </c>
      <c r="M6970">
        <v>3.6</v>
      </c>
      <c r="P6970" s="29">
        <f t="shared" si="289"/>
        <v>0.43333333333333335</v>
      </c>
    </row>
    <row r="6971" spans="1:16" hidden="1" x14ac:dyDescent="0.25">
      <c r="A6971">
        <v>193812562</v>
      </c>
      <c r="B6971">
        <v>803401</v>
      </c>
      <c r="C6971" t="s">
        <v>318</v>
      </c>
      <c r="D6971">
        <v>2004112</v>
      </c>
      <c r="E6971" t="s">
        <v>244</v>
      </c>
      <c r="F6971" t="s">
        <v>214</v>
      </c>
      <c r="G6971" t="s">
        <v>215</v>
      </c>
      <c r="H6971">
        <v>2</v>
      </c>
      <c r="I6971">
        <v>2015</v>
      </c>
      <c r="J6971">
        <v>2</v>
      </c>
      <c r="M6971">
        <v>4.5999999999999996</v>
      </c>
      <c r="N6971" t="s">
        <v>231</v>
      </c>
      <c r="P6971" s="29" t="str">
        <f t="shared" si="289"/>
        <v>CVL</v>
      </c>
    </row>
    <row r="6972" spans="1:16" hidden="1" x14ac:dyDescent="0.25">
      <c r="A6972">
        <v>193812562</v>
      </c>
      <c r="B6972">
        <v>803403</v>
      </c>
      <c r="C6972" t="s">
        <v>224</v>
      </c>
      <c r="D6972">
        <v>2004183</v>
      </c>
      <c r="E6972" t="s">
        <v>244</v>
      </c>
      <c r="F6972" t="s">
        <v>214</v>
      </c>
      <c r="G6972" t="s">
        <v>215</v>
      </c>
      <c r="H6972">
        <v>2</v>
      </c>
      <c r="I6972">
        <v>2015</v>
      </c>
      <c r="J6972">
        <v>2</v>
      </c>
      <c r="L6972">
        <v>23072794</v>
      </c>
      <c r="M6972">
        <v>4.5999999999999996</v>
      </c>
      <c r="P6972" s="29">
        <f t="shared" si="289"/>
        <v>0.6</v>
      </c>
    </row>
    <row r="6973" spans="1:16" hidden="1" x14ac:dyDescent="0.25">
      <c r="A6973">
        <v>193812562</v>
      </c>
      <c r="B6973">
        <v>803403</v>
      </c>
      <c r="C6973" t="s">
        <v>224</v>
      </c>
      <c r="D6973">
        <v>2005124</v>
      </c>
      <c r="E6973" t="s">
        <v>220</v>
      </c>
      <c r="F6973" t="s">
        <v>214</v>
      </c>
      <c r="G6973" t="s">
        <v>215</v>
      </c>
      <c r="H6973">
        <v>2</v>
      </c>
      <c r="I6973">
        <v>2015</v>
      </c>
      <c r="J6973">
        <v>2</v>
      </c>
      <c r="L6973">
        <v>23072066</v>
      </c>
      <c r="M6973">
        <v>4.0999999999999996</v>
      </c>
      <c r="P6973" s="29">
        <f t="shared" si="289"/>
        <v>0.51666666666666661</v>
      </c>
    </row>
    <row r="6974" spans="1:16" hidden="1" x14ac:dyDescent="0.25">
      <c r="A6974">
        <v>193812562</v>
      </c>
      <c r="B6974">
        <v>803403</v>
      </c>
      <c r="C6974" t="s">
        <v>224</v>
      </c>
      <c r="D6974">
        <v>2019325</v>
      </c>
      <c r="E6974" t="s">
        <v>249</v>
      </c>
      <c r="F6974" t="s">
        <v>214</v>
      </c>
      <c r="G6974" t="s">
        <v>215</v>
      </c>
      <c r="H6974">
        <v>3</v>
      </c>
      <c r="I6974">
        <v>2015</v>
      </c>
      <c r="J6974">
        <v>2</v>
      </c>
      <c r="L6974">
        <v>23073280</v>
      </c>
      <c r="M6974" t="s">
        <v>221</v>
      </c>
      <c r="P6974" s="29" t="str">
        <f t="shared" si="289"/>
        <v>BAD</v>
      </c>
    </row>
    <row r="6975" spans="1:16" hidden="1" x14ac:dyDescent="0.25">
      <c r="A6975">
        <v>193812562</v>
      </c>
      <c r="B6975">
        <v>803403</v>
      </c>
      <c r="C6975" t="s">
        <v>224</v>
      </c>
      <c r="D6975">
        <v>2021876</v>
      </c>
      <c r="E6975" t="s">
        <v>241</v>
      </c>
      <c r="F6975" t="s">
        <v>214</v>
      </c>
      <c r="G6975" t="s">
        <v>215</v>
      </c>
      <c r="H6975">
        <v>2</v>
      </c>
      <c r="I6975">
        <v>2015</v>
      </c>
      <c r="J6975">
        <v>2</v>
      </c>
      <c r="L6975">
        <v>23072064</v>
      </c>
      <c r="M6975">
        <v>5.0999999999999996</v>
      </c>
      <c r="P6975" s="29">
        <f t="shared" si="289"/>
        <v>0.68333333333333324</v>
      </c>
    </row>
    <row r="6976" spans="1:16" hidden="1" x14ac:dyDescent="0.25">
      <c r="A6976">
        <v>193812562</v>
      </c>
      <c r="B6976">
        <v>803403</v>
      </c>
      <c r="C6976" t="s">
        <v>224</v>
      </c>
      <c r="D6976">
        <v>2021880</v>
      </c>
      <c r="E6976" t="s">
        <v>242</v>
      </c>
      <c r="F6976" t="s">
        <v>214</v>
      </c>
      <c r="G6976" t="s">
        <v>215</v>
      </c>
      <c r="H6976">
        <v>3</v>
      </c>
      <c r="I6976">
        <v>2015</v>
      </c>
      <c r="J6976">
        <v>2</v>
      </c>
      <c r="L6976">
        <v>23072063</v>
      </c>
      <c r="M6976">
        <v>3</v>
      </c>
      <c r="P6976" s="29">
        <f t="shared" si="289"/>
        <v>0.33333333333333331</v>
      </c>
    </row>
    <row r="6977" spans="1:16" hidden="1" x14ac:dyDescent="0.25">
      <c r="A6977">
        <v>193812562</v>
      </c>
      <c r="B6977">
        <v>803403</v>
      </c>
      <c r="C6977" t="s">
        <v>224</v>
      </c>
      <c r="D6977">
        <v>2021901</v>
      </c>
      <c r="E6977" t="s">
        <v>253</v>
      </c>
      <c r="F6977" t="s">
        <v>214</v>
      </c>
      <c r="G6977" t="s">
        <v>215</v>
      </c>
      <c r="H6977">
        <v>2</v>
      </c>
      <c r="I6977">
        <v>2015</v>
      </c>
      <c r="J6977">
        <v>2</v>
      </c>
      <c r="L6977">
        <v>23072065</v>
      </c>
      <c r="M6977">
        <v>4.2</v>
      </c>
      <c r="P6977" s="29">
        <f t="shared" si="289"/>
        <v>0.53333333333333333</v>
      </c>
    </row>
    <row r="6978" spans="1:16" hidden="1" x14ac:dyDescent="0.25">
      <c r="A6978">
        <v>193812562</v>
      </c>
      <c r="B6978">
        <v>803403</v>
      </c>
      <c r="C6978" t="s">
        <v>224</v>
      </c>
      <c r="D6978">
        <v>2021994</v>
      </c>
      <c r="E6978" t="s">
        <v>298</v>
      </c>
      <c r="F6978" t="s">
        <v>214</v>
      </c>
      <c r="G6978" t="s">
        <v>215</v>
      </c>
      <c r="H6978">
        <v>2</v>
      </c>
      <c r="I6978">
        <v>2015</v>
      </c>
      <c r="J6978">
        <v>2</v>
      </c>
      <c r="L6978">
        <v>23072067</v>
      </c>
      <c r="M6978">
        <v>5.2</v>
      </c>
      <c r="P6978" s="29">
        <f t="shared" si="289"/>
        <v>0.70000000000000007</v>
      </c>
    </row>
    <row r="6979" spans="1:16" hidden="1" x14ac:dyDescent="0.25">
      <c r="A6979">
        <v>193812562</v>
      </c>
      <c r="B6979">
        <v>803403</v>
      </c>
      <c r="C6979" t="s">
        <v>224</v>
      </c>
      <c r="D6979">
        <v>2004186</v>
      </c>
      <c r="E6979" t="s">
        <v>229</v>
      </c>
      <c r="F6979" t="s">
        <v>214</v>
      </c>
      <c r="G6979" t="s">
        <v>215</v>
      </c>
      <c r="H6979">
        <v>4</v>
      </c>
      <c r="I6979">
        <v>2015</v>
      </c>
      <c r="J6979">
        <v>2</v>
      </c>
      <c r="L6979">
        <v>23072879</v>
      </c>
      <c r="P6979" s="29" t="str">
        <f t="shared" si="289"/>
        <v>DRP</v>
      </c>
    </row>
    <row r="6980" spans="1:16" hidden="1" x14ac:dyDescent="0.25">
      <c r="A6980">
        <v>193812562</v>
      </c>
      <c r="B6980">
        <v>803401</v>
      </c>
      <c r="C6980" t="s">
        <v>318</v>
      </c>
      <c r="D6980">
        <v>2004116</v>
      </c>
      <c r="E6980" t="s">
        <v>229</v>
      </c>
      <c r="F6980" t="s">
        <v>214</v>
      </c>
      <c r="G6980" t="s">
        <v>215</v>
      </c>
      <c r="H6980">
        <v>2</v>
      </c>
      <c r="I6980">
        <v>2016</v>
      </c>
      <c r="J6980">
        <v>1</v>
      </c>
      <c r="M6980">
        <v>6.4</v>
      </c>
      <c r="N6980" t="s">
        <v>231</v>
      </c>
      <c r="P6980" s="29">
        <f t="shared" ref="P6980:P7011" si="290">IF(AND(ISNUMBER(M6980),H6980&lt;&gt;4),(M6980-1)/6,IF(H6980=4,"DRP",IF(AND(H6980=3,M6980="NA"),"BAD",IF(AND(H6980=2),"CVL",IF(AND(H6980=1,ISBLANK(M6980)),"NULL","UNK")))))</f>
        <v>0.9</v>
      </c>
    </row>
    <row r="6981" spans="1:16" hidden="1" x14ac:dyDescent="0.25">
      <c r="A6981">
        <v>193812562</v>
      </c>
      <c r="B6981">
        <v>803401</v>
      </c>
      <c r="C6981" t="s">
        <v>318</v>
      </c>
      <c r="D6981">
        <v>2004099</v>
      </c>
      <c r="E6981" t="s">
        <v>245</v>
      </c>
      <c r="F6981" t="s">
        <v>214</v>
      </c>
      <c r="G6981" t="s">
        <v>215</v>
      </c>
      <c r="H6981">
        <v>2</v>
      </c>
      <c r="I6981">
        <v>2016</v>
      </c>
      <c r="J6981">
        <v>1</v>
      </c>
      <c r="M6981">
        <v>6.4</v>
      </c>
      <c r="N6981" t="s">
        <v>231</v>
      </c>
      <c r="P6981" s="29">
        <f t="shared" si="290"/>
        <v>0.9</v>
      </c>
    </row>
    <row r="6982" spans="1:16" hidden="1" x14ac:dyDescent="0.25">
      <c r="A6982">
        <v>193812562</v>
      </c>
      <c r="B6982">
        <v>803403</v>
      </c>
      <c r="C6982" t="s">
        <v>224</v>
      </c>
      <c r="D6982">
        <v>2005111</v>
      </c>
      <c r="E6982" t="s">
        <v>218</v>
      </c>
      <c r="F6982" t="s">
        <v>214</v>
      </c>
      <c r="G6982" t="s">
        <v>215</v>
      </c>
      <c r="H6982">
        <v>2</v>
      </c>
      <c r="I6982">
        <v>2016</v>
      </c>
      <c r="J6982">
        <v>1</v>
      </c>
      <c r="L6982">
        <v>23078557</v>
      </c>
      <c r="M6982">
        <v>4.3</v>
      </c>
      <c r="P6982" s="29">
        <f t="shared" si="290"/>
        <v>0.54999999999999993</v>
      </c>
    </row>
    <row r="6983" spans="1:16" hidden="1" x14ac:dyDescent="0.25">
      <c r="A6983">
        <v>193812562</v>
      </c>
      <c r="B6983">
        <v>803403</v>
      </c>
      <c r="C6983" t="s">
        <v>224</v>
      </c>
      <c r="D6983">
        <v>2021880</v>
      </c>
      <c r="E6983" t="s">
        <v>242</v>
      </c>
      <c r="F6983" t="s">
        <v>214</v>
      </c>
      <c r="G6983" t="s">
        <v>215</v>
      </c>
      <c r="H6983">
        <v>3</v>
      </c>
      <c r="I6983">
        <v>2016</v>
      </c>
      <c r="J6983">
        <v>1</v>
      </c>
      <c r="L6983">
        <v>23082590</v>
      </c>
      <c r="M6983">
        <v>3</v>
      </c>
      <c r="P6983" s="29">
        <f t="shared" si="290"/>
        <v>0.33333333333333331</v>
      </c>
    </row>
    <row r="6984" spans="1:16" hidden="1" x14ac:dyDescent="0.25">
      <c r="A6984">
        <v>193812562</v>
      </c>
      <c r="B6984">
        <v>803403</v>
      </c>
      <c r="C6984" t="s">
        <v>224</v>
      </c>
      <c r="D6984">
        <v>2005133</v>
      </c>
      <c r="E6984" t="s">
        <v>228</v>
      </c>
      <c r="F6984" t="s">
        <v>214</v>
      </c>
      <c r="G6984" t="s">
        <v>215</v>
      </c>
      <c r="H6984">
        <v>2</v>
      </c>
      <c r="I6984">
        <v>2016</v>
      </c>
      <c r="J6984">
        <v>1</v>
      </c>
      <c r="L6984">
        <v>23078573</v>
      </c>
      <c r="M6984">
        <v>5.3</v>
      </c>
      <c r="P6984" s="29">
        <f t="shared" si="290"/>
        <v>0.71666666666666667</v>
      </c>
    </row>
    <row r="6985" spans="1:16" hidden="1" x14ac:dyDescent="0.25">
      <c r="A6985">
        <v>193812562</v>
      </c>
      <c r="B6985">
        <v>803403</v>
      </c>
      <c r="C6985" t="s">
        <v>224</v>
      </c>
      <c r="D6985">
        <v>2005127</v>
      </c>
      <c r="E6985" t="s">
        <v>293</v>
      </c>
      <c r="F6985" t="s">
        <v>214</v>
      </c>
      <c r="G6985" t="s">
        <v>215</v>
      </c>
      <c r="H6985">
        <v>2</v>
      </c>
      <c r="I6985">
        <v>2016</v>
      </c>
      <c r="J6985">
        <v>1</v>
      </c>
      <c r="L6985">
        <v>23078552</v>
      </c>
      <c r="M6985">
        <v>4.0999999999999996</v>
      </c>
      <c r="P6985" s="29">
        <f t="shared" si="290"/>
        <v>0.51666666666666661</v>
      </c>
    </row>
    <row r="6986" spans="1:16" hidden="1" x14ac:dyDescent="0.25">
      <c r="A6986">
        <v>193812562</v>
      </c>
      <c r="B6986">
        <v>803403</v>
      </c>
      <c r="C6986" t="s">
        <v>224</v>
      </c>
      <c r="D6986">
        <v>2004186</v>
      </c>
      <c r="E6986" t="s">
        <v>229</v>
      </c>
      <c r="F6986" t="s">
        <v>214</v>
      </c>
      <c r="G6986" t="s">
        <v>215</v>
      </c>
      <c r="H6986">
        <v>2</v>
      </c>
      <c r="I6986">
        <v>2016</v>
      </c>
      <c r="J6986">
        <v>1</v>
      </c>
      <c r="L6986">
        <v>23078311</v>
      </c>
      <c r="M6986">
        <v>6.4</v>
      </c>
      <c r="P6986" s="29">
        <f t="shared" si="290"/>
        <v>0.9</v>
      </c>
    </row>
    <row r="6987" spans="1:16" hidden="1" x14ac:dyDescent="0.25">
      <c r="A6987">
        <v>193812562</v>
      </c>
      <c r="B6987">
        <v>803401</v>
      </c>
      <c r="C6987" t="s">
        <v>318</v>
      </c>
      <c r="D6987">
        <v>2004099</v>
      </c>
      <c r="E6987" t="s">
        <v>245</v>
      </c>
      <c r="F6987" t="s">
        <v>214</v>
      </c>
      <c r="G6987" t="s">
        <v>215</v>
      </c>
      <c r="H6987">
        <v>2</v>
      </c>
      <c r="I6987">
        <v>2016</v>
      </c>
      <c r="J6987">
        <v>2</v>
      </c>
      <c r="M6987">
        <v>6.4</v>
      </c>
      <c r="N6987" t="s">
        <v>231</v>
      </c>
      <c r="P6987" s="29">
        <f t="shared" si="290"/>
        <v>0.9</v>
      </c>
    </row>
    <row r="6988" spans="1:16" hidden="1" x14ac:dyDescent="0.25">
      <c r="A6988">
        <v>193812562</v>
      </c>
      <c r="B6988">
        <v>803403</v>
      </c>
      <c r="C6988" t="s">
        <v>224</v>
      </c>
      <c r="D6988">
        <v>2004173</v>
      </c>
      <c r="E6988" t="s">
        <v>245</v>
      </c>
      <c r="F6988" t="s">
        <v>214</v>
      </c>
      <c r="G6988" t="s">
        <v>215</v>
      </c>
      <c r="H6988">
        <v>2</v>
      </c>
      <c r="I6988">
        <v>2016</v>
      </c>
      <c r="J6988">
        <v>2</v>
      </c>
      <c r="L6988">
        <v>23085257</v>
      </c>
      <c r="M6988">
        <v>6.4</v>
      </c>
      <c r="P6988" s="29">
        <f t="shared" si="290"/>
        <v>0.9</v>
      </c>
    </row>
    <row r="6989" spans="1:16" hidden="1" x14ac:dyDescent="0.25">
      <c r="A6989">
        <v>193812562</v>
      </c>
      <c r="B6989">
        <v>803403</v>
      </c>
      <c r="C6989" t="s">
        <v>224</v>
      </c>
      <c r="D6989">
        <v>2021877</v>
      </c>
      <c r="E6989" t="s">
        <v>240</v>
      </c>
      <c r="F6989" t="s">
        <v>214</v>
      </c>
      <c r="G6989" t="s">
        <v>215</v>
      </c>
      <c r="H6989">
        <v>2</v>
      </c>
      <c r="I6989">
        <v>2016</v>
      </c>
      <c r="J6989">
        <v>2</v>
      </c>
      <c r="L6989">
        <v>23086044</v>
      </c>
      <c r="M6989">
        <v>5.4</v>
      </c>
      <c r="P6989" s="29">
        <f t="shared" si="290"/>
        <v>0.73333333333333339</v>
      </c>
    </row>
    <row r="6990" spans="1:16" hidden="1" x14ac:dyDescent="0.25">
      <c r="A6990">
        <v>193812562</v>
      </c>
      <c r="B6990">
        <v>803403</v>
      </c>
      <c r="C6990" t="s">
        <v>224</v>
      </c>
      <c r="D6990">
        <v>2021903</v>
      </c>
      <c r="E6990" t="s">
        <v>256</v>
      </c>
      <c r="F6990" t="s">
        <v>214</v>
      </c>
      <c r="G6990" t="s">
        <v>215</v>
      </c>
      <c r="H6990">
        <v>2</v>
      </c>
      <c r="I6990">
        <v>2016</v>
      </c>
      <c r="J6990">
        <v>2</v>
      </c>
      <c r="L6990">
        <v>23086033</v>
      </c>
      <c r="M6990">
        <v>5.4</v>
      </c>
      <c r="P6990" s="29">
        <f t="shared" si="290"/>
        <v>0.73333333333333339</v>
      </c>
    </row>
    <row r="6991" spans="1:16" hidden="1" x14ac:dyDescent="0.25">
      <c r="A6991">
        <v>193812562</v>
      </c>
      <c r="B6991">
        <v>803403</v>
      </c>
      <c r="C6991" t="s">
        <v>224</v>
      </c>
      <c r="D6991">
        <v>2021880</v>
      </c>
      <c r="E6991" t="s">
        <v>242</v>
      </c>
      <c r="F6991" t="s">
        <v>214</v>
      </c>
      <c r="G6991" t="s">
        <v>215</v>
      </c>
      <c r="H6991">
        <v>2</v>
      </c>
      <c r="I6991">
        <v>2016</v>
      </c>
      <c r="J6991">
        <v>2</v>
      </c>
      <c r="L6991">
        <v>23085994</v>
      </c>
      <c r="M6991">
        <v>4</v>
      </c>
      <c r="P6991" s="29">
        <f t="shared" si="290"/>
        <v>0.5</v>
      </c>
    </row>
    <row r="6992" spans="1:16" hidden="1" x14ac:dyDescent="0.25">
      <c r="A6992">
        <v>193812562</v>
      </c>
      <c r="B6992">
        <v>803403</v>
      </c>
      <c r="C6992" t="s">
        <v>224</v>
      </c>
      <c r="D6992">
        <v>2021885</v>
      </c>
      <c r="E6992" t="s">
        <v>295</v>
      </c>
      <c r="F6992" t="s">
        <v>214</v>
      </c>
      <c r="G6992" t="s">
        <v>215</v>
      </c>
      <c r="H6992">
        <v>2</v>
      </c>
      <c r="I6992">
        <v>2017</v>
      </c>
      <c r="J6992">
        <v>1</v>
      </c>
      <c r="L6992">
        <v>23094881</v>
      </c>
      <c r="M6992">
        <v>4.3</v>
      </c>
      <c r="P6992" s="29">
        <f t="shared" si="290"/>
        <v>0.54999999999999993</v>
      </c>
    </row>
    <row r="6993" spans="1:16" hidden="1" x14ac:dyDescent="0.25">
      <c r="A6993">
        <v>193812562</v>
      </c>
      <c r="B6993">
        <v>803403</v>
      </c>
      <c r="C6993" t="s">
        <v>224</v>
      </c>
      <c r="D6993">
        <v>2021916</v>
      </c>
      <c r="E6993" t="s">
        <v>226</v>
      </c>
      <c r="F6993" t="s">
        <v>214</v>
      </c>
      <c r="G6993" t="s">
        <v>215</v>
      </c>
      <c r="H6993">
        <v>2</v>
      </c>
      <c r="I6993">
        <v>2017</v>
      </c>
      <c r="J6993">
        <v>1</v>
      </c>
      <c r="L6993">
        <v>23090993</v>
      </c>
      <c r="M6993">
        <v>4.5</v>
      </c>
      <c r="P6993" s="29">
        <f t="shared" si="290"/>
        <v>0.58333333333333337</v>
      </c>
    </row>
    <row r="6994" spans="1:16" hidden="1" x14ac:dyDescent="0.25">
      <c r="A6994">
        <v>193812562</v>
      </c>
      <c r="B6994">
        <v>803403</v>
      </c>
      <c r="C6994" t="s">
        <v>224</v>
      </c>
      <c r="D6994">
        <v>2004671</v>
      </c>
      <c r="E6994" t="s">
        <v>288</v>
      </c>
      <c r="F6994" t="s">
        <v>214</v>
      </c>
      <c r="G6994" t="s">
        <v>215</v>
      </c>
      <c r="H6994">
        <v>4</v>
      </c>
      <c r="I6994">
        <v>2017</v>
      </c>
      <c r="J6994">
        <v>1</v>
      </c>
      <c r="L6994">
        <v>23091008</v>
      </c>
      <c r="P6994" s="29" t="str">
        <f t="shared" si="290"/>
        <v>DRP</v>
      </c>
    </row>
    <row r="6995" spans="1:16" hidden="1" x14ac:dyDescent="0.25">
      <c r="A6995">
        <v>193812562</v>
      </c>
      <c r="B6995">
        <v>803403</v>
      </c>
      <c r="C6995" t="s">
        <v>224</v>
      </c>
      <c r="D6995">
        <v>2021878</v>
      </c>
      <c r="E6995" t="s">
        <v>294</v>
      </c>
      <c r="F6995" t="s">
        <v>214</v>
      </c>
      <c r="G6995" t="s">
        <v>215</v>
      </c>
      <c r="H6995">
        <v>2</v>
      </c>
      <c r="I6995">
        <v>2017</v>
      </c>
      <c r="J6995">
        <v>1</v>
      </c>
      <c r="L6995">
        <v>23094882</v>
      </c>
      <c r="M6995">
        <v>4.3</v>
      </c>
      <c r="P6995" s="29">
        <f t="shared" si="290"/>
        <v>0.54999999999999993</v>
      </c>
    </row>
    <row r="6996" spans="1:16" hidden="1" x14ac:dyDescent="0.25">
      <c r="A6996">
        <v>193812562</v>
      </c>
      <c r="B6996">
        <v>803403</v>
      </c>
      <c r="C6996" t="s">
        <v>224</v>
      </c>
      <c r="D6996">
        <v>2004764</v>
      </c>
      <c r="E6996" t="s">
        <v>290</v>
      </c>
      <c r="F6996" t="s">
        <v>214</v>
      </c>
      <c r="G6996" t="s">
        <v>215</v>
      </c>
      <c r="H6996">
        <v>2</v>
      </c>
      <c r="I6996">
        <v>2017</v>
      </c>
      <c r="J6996">
        <v>1</v>
      </c>
      <c r="L6996">
        <v>23091015</v>
      </c>
      <c r="M6996">
        <v>6.6</v>
      </c>
      <c r="P6996" s="29">
        <f t="shared" si="290"/>
        <v>0.93333333333333324</v>
      </c>
    </row>
    <row r="6997" spans="1:16" hidden="1" x14ac:dyDescent="0.25">
      <c r="A6997">
        <v>193812562</v>
      </c>
      <c r="B6997">
        <v>803403</v>
      </c>
      <c r="C6997" t="s">
        <v>224</v>
      </c>
      <c r="D6997">
        <v>2004675</v>
      </c>
      <c r="E6997" t="s">
        <v>271</v>
      </c>
      <c r="F6997" t="s">
        <v>214</v>
      </c>
      <c r="G6997" t="s">
        <v>215</v>
      </c>
      <c r="H6997">
        <v>2</v>
      </c>
      <c r="I6997">
        <v>2017</v>
      </c>
      <c r="J6997">
        <v>1</v>
      </c>
      <c r="L6997">
        <v>23091013</v>
      </c>
      <c r="M6997">
        <v>5</v>
      </c>
      <c r="P6997" s="29">
        <f t="shared" si="290"/>
        <v>0.66666666666666663</v>
      </c>
    </row>
    <row r="6998" spans="1:16" hidden="1" x14ac:dyDescent="0.25">
      <c r="A6998">
        <v>193812562</v>
      </c>
      <c r="B6998">
        <v>803403</v>
      </c>
      <c r="C6998" t="s">
        <v>224</v>
      </c>
      <c r="D6998">
        <v>2021892</v>
      </c>
      <c r="E6998" t="s">
        <v>289</v>
      </c>
      <c r="F6998" t="s">
        <v>214</v>
      </c>
      <c r="G6998" t="s">
        <v>215</v>
      </c>
      <c r="H6998">
        <v>4</v>
      </c>
      <c r="I6998">
        <v>2017</v>
      </c>
      <c r="J6998">
        <v>2</v>
      </c>
      <c r="L6998">
        <v>23099434</v>
      </c>
      <c r="P6998" s="29" t="str">
        <f t="shared" si="290"/>
        <v>DRP</v>
      </c>
    </row>
    <row r="6999" spans="1:16" hidden="1" x14ac:dyDescent="0.25">
      <c r="A6999">
        <v>193812562</v>
      </c>
      <c r="B6999">
        <v>803403</v>
      </c>
      <c r="C6999" t="s">
        <v>224</v>
      </c>
      <c r="D6999">
        <v>2021906</v>
      </c>
      <c r="E6999" t="s">
        <v>235</v>
      </c>
      <c r="F6999" t="s">
        <v>214</v>
      </c>
      <c r="G6999" t="s">
        <v>215</v>
      </c>
      <c r="H6999">
        <v>2</v>
      </c>
      <c r="I6999">
        <v>2017</v>
      </c>
      <c r="J6999">
        <v>2</v>
      </c>
      <c r="L6999">
        <v>23100214</v>
      </c>
      <c r="M6999">
        <v>4</v>
      </c>
      <c r="P6999" s="29">
        <f t="shared" si="290"/>
        <v>0.5</v>
      </c>
    </row>
    <row r="7000" spans="1:16" hidden="1" x14ac:dyDescent="0.25">
      <c r="A7000">
        <v>193812562</v>
      </c>
      <c r="B7000">
        <v>803403</v>
      </c>
      <c r="C7000" t="s">
        <v>224</v>
      </c>
      <c r="D7000">
        <v>2021886</v>
      </c>
      <c r="E7000" t="s">
        <v>227</v>
      </c>
      <c r="F7000" t="s">
        <v>214</v>
      </c>
      <c r="G7000" t="s">
        <v>215</v>
      </c>
      <c r="H7000">
        <v>2</v>
      </c>
      <c r="I7000">
        <v>2017</v>
      </c>
      <c r="J7000">
        <v>2</v>
      </c>
      <c r="L7000">
        <v>23099394</v>
      </c>
      <c r="M7000">
        <v>4</v>
      </c>
      <c r="P7000" s="29">
        <f t="shared" si="290"/>
        <v>0.5</v>
      </c>
    </row>
    <row r="7001" spans="1:16" hidden="1" x14ac:dyDescent="0.25">
      <c r="A7001">
        <v>193812562</v>
      </c>
      <c r="B7001">
        <v>803403</v>
      </c>
      <c r="C7001" t="s">
        <v>224</v>
      </c>
      <c r="D7001">
        <v>2021915</v>
      </c>
      <c r="E7001" t="s">
        <v>301</v>
      </c>
      <c r="F7001" t="s">
        <v>214</v>
      </c>
      <c r="G7001" t="s">
        <v>215</v>
      </c>
      <c r="H7001">
        <v>2</v>
      </c>
      <c r="I7001">
        <v>2017</v>
      </c>
      <c r="J7001">
        <v>2</v>
      </c>
      <c r="L7001">
        <v>23099430</v>
      </c>
      <c r="M7001">
        <v>5</v>
      </c>
      <c r="P7001" s="29">
        <f t="shared" si="290"/>
        <v>0.66666666666666663</v>
      </c>
    </row>
    <row r="7002" spans="1:16" hidden="1" x14ac:dyDescent="0.25">
      <c r="A7002">
        <v>193812562</v>
      </c>
      <c r="B7002">
        <v>803403</v>
      </c>
      <c r="C7002" t="s">
        <v>224</v>
      </c>
      <c r="D7002">
        <v>2021899</v>
      </c>
      <c r="E7002" t="s">
        <v>296</v>
      </c>
      <c r="F7002" t="s">
        <v>214</v>
      </c>
      <c r="G7002" t="s">
        <v>215</v>
      </c>
      <c r="H7002">
        <v>2</v>
      </c>
      <c r="I7002">
        <v>2017</v>
      </c>
      <c r="J7002">
        <v>2</v>
      </c>
      <c r="L7002">
        <v>23099397</v>
      </c>
      <c r="M7002">
        <v>5</v>
      </c>
      <c r="P7002" s="29">
        <f t="shared" si="290"/>
        <v>0.66666666666666663</v>
      </c>
    </row>
    <row r="7003" spans="1:16" hidden="1" x14ac:dyDescent="0.25">
      <c r="A7003">
        <v>193812562</v>
      </c>
      <c r="B7003">
        <v>803403</v>
      </c>
      <c r="C7003" t="s">
        <v>224</v>
      </c>
      <c r="D7003">
        <v>2021881</v>
      </c>
      <c r="E7003" t="s">
        <v>255</v>
      </c>
      <c r="F7003" t="s">
        <v>214</v>
      </c>
      <c r="G7003" t="s">
        <v>215</v>
      </c>
      <c r="H7003">
        <v>2</v>
      </c>
      <c r="I7003">
        <v>2017</v>
      </c>
      <c r="J7003">
        <v>2</v>
      </c>
      <c r="L7003">
        <v>23099437</v>
      </c>
      <c r="M7003">
        <v>6</v>
      </c>
      <c r="P7003" s="29">
        <f t="shared" si="290"/>
        <v>0.83333333333333337</v>
      </c>
    </row>
    <row r="7004" spans="1:16" hidden="1" x14ac:dyDescent="0.25">
      <c r="A7004">
        <v>193812562</v>
      </c>
      <c r="B7004">
        <v>803403</v>
      </c>
      <c r="C7004" t="s">
        <v>224</v>
      </c>
      <c r="D7004">
        <v>2021907</v>
      </c>
      <c r="E7004" t="s">
        <v>257</v>
      </c>
      <c r="F7004" t="s">
        <v>214</v>
      </c>
      <c r="G7004" t="s">
        <v>215</v>
      </c>
      <c r="H7004">
        <v>2</v>
      </c>
      <c r="I7004">
        <v>2017</v>
      </c>
      <c r="J7004">
        <v>2</v>
      </c>
      <c r="L7004">
        <v>23099425</v>
      </c>
      <c r="M7004">
        <v>4.3</v>
      </c>
      <c r="P7004" s="29">
        <f t="shared" si="290"/>
        <v>0.54999999999999993</v>
      </c>
    </row>
    <row r="7005" spans="1:16" hidden="1" x14ac:dyDescent="0.25">
      <c r="A7005">
        <v>193812562</v>
      </c>
      <c r="B7005">
        <v>803403</v>
      </c>
      <c r="C7005" t="s">
        <v>224</v>
      </c>
      <c r="D7005">
        <v>2021891</v>
      </c>
      <c r="E7005" t="s">
        <v>259</v>
      </c>
      <c r="F7005" t="s">
        <v>214</v>
      </c>
      <c r="G7005" t="s">
        <v>215</v>
      </c>
      <c r="H7005">
        <v>2</v>
      </c>
      <c r="I7005">
        <v>2018</v>
      </c>
      <c r="J7005">
        <v>1</v>
      </c>
      <c r="L7005">
        <v>23106320</v>
      </c>
      <c r="M7005">
        <v>4.3</v>
      </c>
      <c r="P7005" s="29">
        <f t="shared" si="290"/>
        <v>0.54999999999999993</v>
      </c>
    </row>
    <row r="7006" spans="1:16" hidden="1" x14ac:dyDescent="0.25">
      <c r="A7006">
        <v>193812562</v>
      </c>
      <c r="B7006">
        <v>803403</v>
      </c>
      <c r="C7006" t="s">
        <v>224</v>
      </c>
      <c r="D7006">
        <v>2021887</v>
      </c>
      <c r="E7006" t="s">
        <v>279</v>
      </c>
      <c r="F7006" t="s">
        <v>214</v>
      </c>
      <c r="G7006" t="s">
        <v>215</v>
      </c>
      <c r="H7006">
        <v>2</v>
      </c>
      <c r="I7006">
        <v>2018</v>
      </c>
      <c r="J7006">
        <v>1</v>
      </c>
      <c r="L7006">
        <v>23105443</v>
      </c>
      <c r="M7006">
        <v>4.9000000000000004</v>
      </c>
      <c r="P7006" s="29">
        <f t="shared" si="290"/>
        <v>0.65</v>
      </c>
    </row>
    <row r="7007" spans="1:16" hidden="1" x14ac:dyDescent="0.25">
      <c r="A7007">
        <v>193812562</v>
      </c>
      <c r="B7007">
        <v>803403</v>
      </c>
      <c r="C7007" t="s">
        <v>224</v>
      </c>
      <c r="D7007">
        <v>2004671</v>
      </c>
      <c r="E7007" t="s">
        <v>288</v>
      </c>
      <c r="F7007" t="s">
        <v>214</v>
      </c>
      <c r="G7007" t="s">
        <v>215</v>
      </c>
      <c r="H7007">
        <v>2</v>
      </c>
      <c r="I7007">
        <v>2018</v>
      </c>
      <c r="J7007">
        <v>1</v>
      </c>
      <c r="L7007">
        <v>23105430</v>
      </c>
      <c r="M7007">
        <v>6.5</v>
      </c>
      <c r="P7007" s="29">
        <f t="shared" si="290"/>
        <v>0.91666666666666663</v>
      </c>
    </row>
    <row r="7008" spans="1:16" hidden="1" x14ac:dyDescent="0.25">
      <c r="A7008">
        <v>193812562</v>
      </c>
      <c r="B7008">
        <v>803403</v>
      </c>
      <c r="C7008" t="s">
        <v>224</v>
      </c>
      <c r="D7008">
        <v>2021898</v>
      </c>
      <c r="E7008" t="s">
        <v>262</v>
      </c>
      <c r="F7008" t="s">
        <v>214</v>
      </c>
      <c r="G7008" t="s">
        <v>215</v>
      </c>
      <c r="H7008">
        <v>2</v>
      </c>
      <c r="I7008">
        <v>2018</v>
      </c>
      <c r="J7008">
        <v>1</v>
      </c>
      <c r="L7008">
        <v>23105527</v>
      </c>
      <c r="M7008">
        <v>5.5</v>
      </c>
      <c r="P7008" s="29">
        <f t="shared" si="290"/>
        <v>0.75</v>
      </c>
    </row>
    <row r="7009" spans="1:16" hidden="1" x14ac:dyDescent="0.25">
      <c r="A7009">
        <v>193812562</v>
      </c>
      <c r="B7009">
        <v>803403</v>
      </c>
      <c r="C7009" t="s">
        <v>224</v>
      </c>
      <c r="D7009">
        <v>2021897</v>
      </c>
      <c r="E7009" t="s">
        <v>292</v>
      </c>
      <c r="F7009" t="s">
        <v>214</v>
      </c>
      <c r="G7009" t="s">
        <v>215</v>
      </c>
      <c r="H7009">
        <v>3</v>
      </c>
      <c r="I7009">
        <v>2018</v>
      </c>
      <c r="J7009">
        <v>1</v>
      </c>
      <c r="L7009">
        <v>23105431</v>
      </c>
      <c r="M7009">
        <v>3.7</v>
      </c>
      <c r="P7009" s="29">
        <f t="shared" si="290"/>
        <v>0.45</v>
      </c>
    </row>
    <row r="7010" spans="1:16" hidden="1" x14ac:dyDescent="0.25">
      <c r="A7010">
        <v>193812562</v>
      </c>
      <c r="B7010">
        <v>803403</v>
      </c>
      <c r="C7010" t="s">
        <v>224</v>
      </c>
      <c r="D7010">
        <v>2022925</v>
      </c>
      <c r="E7010" t="s">
        <v>297</v>
      </c>
      <c r="F7010" t="s">
        <v>214</v>
      </c>
      <c r="G7010" t="s">
        <v>215</v>
      </c>
      <c r="H7010">
        <v>2</v>
      </c>
      <c r="I7010">
        <v>2018</v>
      </c>
      <c r="J7010">
        <v>1</v>
      </c>
      <c r="L7010">
        <v>23105429</v>
      </c>
      <c r="M7010">
        <v>4.2</v>
      </c>
      <c r="P7010" s="29">
        <f t="shared" si="290"/>
        <v>0.53333333333333333</v>
      </c>
    </row>
    <row r="7011" spans="1:16" hidden="1" x14ac:dyDescent="0.25">
      <c r="A7011">
        <v>193812562</v>
      </c>
      <c r="B7011">
        <v>803403</v>
      </c>
      <c r="C7011" t="s">
        <v>224</v>
      </c>
      <c r="D7011">
        <v>2021892</v>
      </c>
      <c r="E7011" t="s">
        <v>289</v>
      </c>
      <c r="F7011" t="s">
        <v>214</v>
      </c>
      <c r="G7011" t="s">
        <v>215</v>
      </c>
      <c r="H7011">
        <v>2</v>
      </c>
      <c r="I7011">
        <v>2018</v>
      </c>
      <c r="J7011">
        <v>2</v>
      </c>
      <c r="L7011">
        <v>23113940</v>
      </c>
      <c r="M7011">
        <v>5.3</v>
      </c>
      <c r="P7011" s="29">
        <f t="shared" si="290"/>
        <v>0.71666666666666667</v>
      </c>
    </row>
    <row r="7012" spans="1:16" hidden="1" x14ac:dyDescent="0.25">
      <c r="A7012">
        <v>193812562</v>
      </c>
      <c r="B7012">
        <v>803403</v>
      </c>
      <c r="C7012" t="s">
        <v>224</v>
      </c>
      <c r="D7012">
        <v>2021913</v>
      </c>
      <c r="E7012" t="s">
        <v>300</v>
      </c>
      <c r="F7012" t="s">
        <v>214</v>
      </c>
      <c r="G7012" t="s">
        <v>215</v>
      </c>
      <c r="H7012">
        <v>2</v>
      </c>
      <c r="I7012">
        <v>2018</v>
      </c>
      <c r="J7012">
        <v>2</v>
      </c>
      <c r="L7012">
        <v>23113975</v>
      </c>
      <c r="M7012">
        <v>4</v>
      </c>
      <c r="P7012" s="29">
        <f t="shared" ref="P7012:P7043" si="291">IF(AND(ISNUMBER(M7012),H7012&lt;&gt;4),(M7012-1)/6,IF(H7012=4,"DRP",IF(AND(H7012=3,M7012="NA"),"BAD",IF(AND(H7012=2),"CVL",IF(AND(H7012=1,ISBLANK(M7012)),"NULL","UNK")))))</f>
        <v>0.5</v>
      </c>
    </row>
    <row r="7013" spans="1:16" hidden="1" x14ac:dyDescent="0.25">
      <c r="A7013">
        <v>193812562</v>
      </c>
      <c r="B7013">
        <v>803403</v>
      </c>
      <c r="C7013" t="s">
        <v>224</v>
      </c>
      <c r="D7013">
        <v>2021893</v>
      </c>
      <c r="E7013" t="s">
        <v>312</v>
      </c>
      <c r="F7013" t="s">
        <v>214</v>
      </c>
      <c r="G7013" t="s">
        <v>215</v>
      </c>
      <c r="H7013">
        <v>2</v>
      </c>
      <c r="I7013">
        <v>2018</v>
      </c>
      <c r="J7013">
        <v>2</v>
      </c>
      <c r="L7013">
        <v>23113976</v>
      </c>
      <c r="M7013">
        <v>5</v>
      </c>
      <c r="P7013" s="29">
        <f t="shared" si="291"/>
        <v>0.66666666666666663</v>
      </c>
    </row>
    <row r="7014" spans="1:16" hidden="1" x14ac:dyDescent="0.25">
      <c r="A7014">
        <v>193812562</v>
      </c>
      <c r="B7014">
        <v>803403</v>
      </c>
      <c r="C7014" t="s">
        <v>224</v>
      </c>
      <c r="D7014">
        <v>2021890</v>
      </c>
      <c r="E7014" t="s">
        <v>303</v>
      </c>
      <c r="F7014" t="s">
        <v>214</v>
      </c>
      <c r="G7014" t="s">
        <v>215</v>
      </c>
      <c r="H7014">
        <v>2</v>
      </c>
      <c r="I7014">
        <v>2018</v>
      </c>
      <c r="J7014">
        <v>2</v>
      </c>
      <c r="L7014">
        <v>23113977</v>
      </c>
      <c r="M7014">
        <v>5.4</v>
      </c>
      <c r="P7014" s="29">
        <f t="shared" si="291"/>
        <v>0.73333333333333339</v>
      </c>
    </row>
    <row r="7015" spans="1:16" hidden="1" x14ac:dyDescent="0.25">
      <c r="A7015">
        <v>193812562</v>
      </c>
      <c r="B7015">
        <v>803403</v>
      </c>
      <c r="C7015" t="s">
        <v>224</v>
      </c>
      <c r="D7015">
        <v>2021884</v>
      </c>
      <c r="E7015" t="s">
        <v>302</v>
      </c>
      <c r="F7015" t="s">
        <v>214</v>
      </c>
      <c r="G7015" t="s">
        <v>215</v>
      </c>
      <c r="H7015">
        <v>2</v>
      </c>
      <c r="I7015">
        <v>2018</v>
      </c>
      <c r="J7015">
        <v>2</v>
      </c>
      <c r="L7015">
        <v>23113928</v>
      </c>
      <c r="M7015">
        <v>4</v>
      </c>
      <c r="P7015" s="29">
        <f t="shared" si="291"/>
        <v>0.5</v>
      </c>
    </row>
    <row r="7016" spans="1:16" hidden="1" x14ac:dyDescent="0.25">
      <c r="A7016">
        <v>193812562</v>
      </c>
      <c r="B7016">
        <v>803403</v>
      </c>
      <c r="C7016" t="s">
        <v>224</v>
      </c>
      <c r="D7016">
        <v>2004686</v>
      </c>
      <c r="E7016" t="s">
        <v>277</v>
      </c>
      <c r="F7016" t="s">
        <v>214</v>
      </c>
      <c r="G7016" t="s">
        <v>215</v>
      </c>
      <c r="H7016">
        <v>2</v>
      </c>
      <c r="I7016">
        <v>2018</v>
      </c>
      <c r="J7016">
        <v>2</v>
      </c>
      <c r="L7016">
        <v>23113942</v>
      </c>
      <c r="M7016">
        <v>5</v>
      </c>
      <c r="P7016" s="29">
        <f t="shared" si="291"/>
        <v>0.66666666666666663</v>
      </c>
    </row>
    <row r="7017" spans="1:16" hidden="1" x14ac:dyDescent="0.25">
      <c r="A7017">
        <v>193812562</v>
      </c>
      <c r="B7017">
        <v>803401</v>
      </c>
      <c r="C7017" t="s">
        <v>318</v>
      </c>
      <c r="D7017">
        <v>2004752</v>
      </c>
      <c r="E7017" t="s">
        <v>290</v>
      </c>
      <c r="F7017" t="s">
        <v>214</v>
      </c>
      <c r="G7017" t="s">
        <v>215</v>
      </c>
      <c r="H7017">
        <v>2</v>
      </c>
      <c r="I7017">
        <v>2019</v>
      </c>
      <c r="J7017">
        <v>1</v>
      </c>
      <c r="M7017">
        <v>6.6</v>
      </c>
      <c r="N7017" t="s">
        <v>231</v>
      </c>
      <c r="P7017" s="29">
        <f t="shared" si="291"/>
        <v>0.93333333333333324</v>
      </c>
    </row>
    <row r="7018" spans="1:16" hidden="1" x14ac:dyDescent="0.25">
      <c r="A7018">
        <v>193812562</v>
      </c>
      <c r="B7018">
        <v>803401</v>
      </c>
      <c r="C7018" t="s">
        <v>318</v>
      </c>
      <c r="D7018">
        <v>2004591</v>
      </c>
      <c r="E7018" t="s">
        <v>271</v>
      </c>
      <c r="F7018" t="s">
        <v>214</v>
      </c>
      <c r="G7018" t="s">
        <v>215</v>
      </c>
      <c r="H7018">
        <v>2</v>
      </c>
      <c r="I7018">
        <v>2019</v>
      </c>
      <c r="J7018">
        <v>1</v>
      </c>
      <c r="M7018">
        <v>5</v>
      </c>
      <c r="N7018" t="s">
        <v>231</v>
      </c>
      <c r="P7018" s="29">
        <f t="shared" si="291"/>
        <v>0.66666666666666663</v>
      </c>
    </row>
    <row r="7019" spans="1:16" hidden="1" x14ac:dyDescent="0.25">
      <c r="A7019">
        <v>193812562</v>
      </c>
      <c r="B7019">
        <v>803401</v>
      </c>
      <c r="C7019" t="s">
        <v>318</v>
      </c>
      <c r="D7019">
        <v>2021725</v>
      </c>
      <c r="E7019" t="s">
        <v>257</v>
      </c>
      <c r="F7019" t="s">
        <v>214</v>
      </c>
      <c r="G7019" t="s">
        <v>215</v>
      </c>
      <c r="H7019">
        <v>2</v>
      </c>
      <c r="I7019">
        <v>2019</v>
      </c>
      <c r="J7019">
        <v>1</v>
      </c>
      <c r="M7019">
        <v>4.3</v>
      </c>
      <c r="N7019" t="s">
        <v>231</v>
      </c>
      <c r="P7019" s="29">
        <f t="shared" si="291"/>
        <v>0.54999999999999993</v>
      </c>
    </row>
    <row r="7020" spans="1:16" hidden="1" x14ac:dyDescent="0.25">
      <c r="A7020">
        <v>193812562</v>
      </c>
      <c r="B7020">
        <v>803401</v>
      </c>
      <c r="C7020" t="s">
        <v>318</v>
      </c>
      <c r="D7020">
        <v>2021615</v>
      </c>
      <c r="E7020" t="s">
        <v>255</v>
      </c>
      <c r="F7020" t="s">
        <v>214</v>
      </c>
      <c r="G7020" t="s">
        <v>215</v>
      </c>
      <c r="H7020">
        <v>2</v>
      </c>
      <c r="I7020">
        <v>2019</v>
      </c>
      <c r="J7020">
        <v>1</v>
      </c>
      <c r="M7020">
        <v>6</v>
      </c>
      <c r="N7020" t="s">
        <v>231</v>
      </c>
      <c r="P7020" s="29">
        <f t="shared" si="291"/>
        <v>0.83333333333333337</v>
      </c>
    </row>
    <row r="7021" spans="1:16" hidden="1" x14ac:dyDescent="0.25">
      <c r="A7021">
        <v>193812562</v>
      </c>
      <c r="B7021">
        <v>803401</v>
      </c>
      <c r="C7021" t="s">
        <v>318</v>
      </c>
      <c r="D7021">
        <v>2021750</v>
      </c>
      <c r="E7021" t="s">
        <v>296</v>
      </c>
      <c r="F7021" t="s">
        <v>214</v>
      </c>
      <c r="G7021" t="s">
        <v>215</v>
      </c>
      <c r="H7021">
        <v>2</v>
      </c>
      <c r="I7021">
        <v>2019</v>
      </c>
      <c r="J7021">
        <v>1</v>
      </c>
      <c r="M7021">
        <v>5</v>
      </c>
      <c r="N7021" t="s">
        <v>231</v>
      </c>
      <c r="P7021" s="29">
        <f t="shared" si="291"/>
        <v>0.66666666666666663</v>
      </c>
    </row>
    <row r="7022" spans="1:16" hidden="1" x14ac:dyDescent="0.25">
      <c r="A7022">
        <v>193812562</v>
      </c>
      <c r="B7022">
        <v>803401</v>
      </c>
      <c r="C7022" t="s">
        <v>318</v>
      </c>
      <c r="D7022">
        <v>2021865</v>
      </c>
      <c r="E7022" t="s">
        <v>301</v>
      </c>
      <c r="F7022" t="s">
        <v>214</v>
      </c>
      <c r="G7022" t="s">
        <v>215</v>
      </c>
      <c r="H7022">
        <v>2</v>
      </c>
      <c r="I7022">
        <v>2019</v>
      </c>
      <c r="J7022">
        <v>1</v>
      </c>
      <c r="M7022">
        <v>5</v>
      </c>
      <c r="N7022" t="s">
        <v>231</v>
      </c>
      <c r="P7022" s="29">
        <f t="shared" si="291"/>
        <v>0.66666666666666663</v>
      </c>
    </row>
    <row r="7023" spans="1:16" hidden="1" x14ac:dyDescent="0.25">
      <c r="A7023">
        <v>193812562</v>
      </c>
      <c r="B7023">
        <v>803401</v>
      </c>
      <c r="C7023" t="s">
        <v>318</v>
      </c>
      <c r="D7023">
        <v>2021640</v>
      </c>
      <c r="E7023" t="s">
        <v>227</v>
      </c>
      <c r="F7023" t="s">
        <v>214</v>
      </c>
      <c r="G7023" t="s">
        <v>215</v>
      </c>
      <c r="H7023">
        <v>2</v>
      </c>
      <c r="I7023">
        <v>2019</v>
      </c>
      <c r="J7023">
        <v>1</v>
      </c>
      <c r="M7023">
        <v>4</v>
      </c>
      <c r="N7023" t="s">
        <v>231</v>
      </c>
      <c r="P7023" s="29">
        <f t="shared" si="291"/>
        <v>0.5</v>
      </c>
    </row>
    <row r="7024" spans="1:16" hidden="1" x14ac:dyDescent="0.25">
      <c r="A7024">
        <v>193812562</v>
      </c>
      <c r="B7024">
        <v>803401</v>
      </c>
      <c r="C7024" t="s">
        <v>318</v>
      </c>
      <c r="D7024">
        <v>2021781</v>
      </c>
      <c r="E7024" t="s">
        <v>235</v>
      </c>
      <c r="F7024" t="s">
        <v>214</v>
      </c>
      <c r="G7024" t="s">
        <v>215</v>
      </c>
      <c r="H7024">
        <v>2</v>
      </c>
      <c r="I7024">
        <v>2019</v>
      </c>
      <c r="J7024">
        <v>1</v>
      </c>
      <c r="M7024">
        <v>4</v>
      </c>
      <c r="N7024" t="s">
        <v>231</v>
      </c>
      <c r="P7024" s="29">
        <f t="shared" si="291"/>
        <v>0.5</v>
      </c>
    </row>
    <row r="7025" spans="1:16" hidden="1" x14ac:dyDescent="0.25">
      <c r="A7025">
        <v>193812562</v>
      </c>
      <c r="B7025">
        <v>803401</v>
      </c>
      <c r="C7025" t="s">
        <v>318</v>
      </c>
      <c r="D7025">
        <v>2004587</v>
      </c>
      <c r="E7025" t="s">
        <v>288</v>
      </c>
      <c r="F7025" t="s">
        <v>214</v>
      </c>
      <c r="G7025" t="s">
        <v>215</v>
      </c>
      <c r="H7025">
        <v>2</v>
      </c>
      <c r="I7025">
        <v>2019</v>
      </c>
      <c r="J7025">
        <v>1</v>
      </c>
      <c r="M7025">
        <v>6.5</v>
      </c>
      <c r="N7025" t="s">
        <v>231</v>
      </c>
      <c r="P7025" s="29">
        <f t="shared" si="291"/>
        <v>0.91666666666666663</v>
      </c>
    </row>
    <row r="7026" spans="1:16" hidden="1" x14ac:dyDescent="0.25">
      <c r="A7026">
        <v>193812562</v>
      </c>
      <c r="B7026">
        <v>803401</v>
      </c>
      <c r="C7026" t="s">
        <v>318</v>
      </c>
      <c r="D7026">
        <v>2004597</v>
      </c>
      <c r="E7026" t="s">
        <v>279</v>
      </c>
      <c r="F7026" t="s">
        <v>214</v>
      </c>
      <c r="G7026" t="s">
        <v>215</v>
      </c>
      <c r="H7026">
        <v>2</v>
      </c>
      <c r="I7026">
        <v>2019</v>
      </c>
      <c r="J7026">
        <v>1</v>
      </c>
      <c r="M7026">
        <v>4.9000000000000004</v>
      </c>
      <c r="N7026" t="s">
        <v>231</v>
      </c>
      <c r="P7026" s="29">
        <f t="shared" si="291"/>
        <v>0.65</v>
      </c>
    </row>
    <row r="7027" spans="1:16" hidden="1" x14ac:dyDescent="0.25">
      <c r="A7027">
        <v>193812562</v>
      </c>
      <c r="B7027">
        <v>803401</v>
      </c>
      <c r="C7027" t="s">
        <v>318</v>
      </c>
      <c r="D7027">
        <v>2021679</v>
      </c>
      <c r="E7027" t="s">
        <v>259</v>
      </c>
      <c r="F7027" t="s">
        <v>214</v>
      </c>
      <c r="G7027" t="s">
        <v>215</v>
      </c>
      <c r="H7027">
        <v>2</v>
      </c>
      <c r="I7027">
        <v>2019</v>
      </c>
      <c r="J7027">
        <v>1</v>
      </c>
      <c r="M7027">
        <v>4.3</v>
      </c>
      <c r="N7027" t="s">
        <v>231</v>
      </c>
      <c r="P7027" s="29">
        <f t="shared" si="291"/>
        <v>0.54999999999999993</v>
      </c>
    </row>
    <row r="7028" spans="1:16" hidden="1" x14ac:dyDescent="0.25">
      <c r="A7028">
        <v>193812562</v>
      </c>
      <c r="B7028">
        <v>803401</v>
      </c>
      <c r="C7028" t="s">
        <v>318</v>
      </c>
      <c r="D7028">
        <v>2021744</v>
      </c>
      <c r="E7028" t="s">
        <v>262</v>
      </c>
      <c r="F7028" t="s">
        <v>214</v>
      </c>
      <c r="G7028" t="s">
        <v>215</v>
      </c>
      <c r="H7028">
        <v>2</v>
      </c>
      <c r="I7028">
        <v>2019</v>
      </c>
      <c r="J7028">
        <v>1</v>
      </c>
      <c r="M7028">
        <v>5.5</v>
      </c>
      <c r="N7028" t="s">
        <v>231</v>
      </c>
      <c r="P7028" s="29">
        <f t="shared" si="291"/>
        <v>0.75</v>
      </c>
    </row>
    <row r="7029" spans="1:16" hidden="1" x14ac:dyDescent="0.25">
      <c r="A7029">
        <v>193812562</v>
      </c>
      <c r="B7029">
        <v>803401</v>
      </c>
      <c r="C7029" t="s">
        <v>318</v>
      </c>
      <c r="D7029">
        <v>2004586</v>
      </c>
      <c r="E7029" t="s">
        <v>325</v>
      </c>
      <c r="F7029" t="s">
        <v>214</v>
      </c>
      <c r="G7029" t="s">
        <v>215</v>
      </c>
      <c r="H7029">
        <v>2</v>
      </c>
      <c r="I7029">
        <v>2019</v>
      </c>
      <c r="J7029">
        <v>1</v>
      </c>
      <c r="M7029">
        <v>4.2</v>
      </c>
      <c r="N7029" t="s">
        <v>231</v>
      </c>
      <c r="P7029" s="29">
        <f t="shared" si="291"/>
        <v>0.53333333333333333</v>
      </c>
    </row>
    <row r="7030" spans="1:16" hidden="1" x14ac:dyDescent="0.25">
      <c r="A7030">
        <v>193812562</v>
      </c>
      <c r="B7030">
        <v>803401</v>
      </c>
      <c r="C7030" t="s">
        <v>318</v>
      </c>
      <c r="D7030">
        <v>2019272</v>
      </c>
      <c r="E7030" t="s">
        <v>249</v>
      </c>
      <c r="F7030" t="s">
        <v>214</v>
      </c>
      <c r="G7030" t="s">
        <v>215</v>
      </c>
      <c r="H7030">
        <v>3</v>
      </c>
      <c r="I7030">
        <v>2019</v>
      </c>
      <c r="J7030">
        <v>1</v>
      </c>
      <c r="L7030">
        <v>23120703</v>
      </c>
      <c r="M7030">
        <v>2.6</v>
      </c>
      <c r="P7030" s="29">
        <f t="shared" si="291"/>
        <v>0.26666666666666666</v>
      </c>
    </row>
    <row r="7031" spans="1:16" hidden="1" x14ac:dyDescent="0.25">
      <c r="A7031">
        <v>193812562</v>
      </c>
      <c r="B7031">
        <v>803401</v>
      </c>
      <c r="C7031" t="s">
        <v>318</v>
      </c>
      <c r="D7031">
        <v>2027110</v>
      </c>
      <c r="E7031" t="s">
        <v>365</v>
      </c>
      <c r="F7031" t="s">
        <v>320</v>
      </c>
      <c r="G7031" t="s">
        <v>321</v>
      </c>
      <c r="H7031">
        <v>2</v>
      </c>
      <c r="I7031">
        <v>2019</v>
      </c>
      <c r="J7031">
        <v>1</v>
      </c>
      <c r="L7031">
        <v>23121846</v>
      </c>
      <c r="M7031">
        <v>5.4</v>
      </c>
      <c r="P7031" s="29">
        <f t="shared" si="291"/>
        <v>0.73333333333333339</v>
      </c>
    </row>
    <row r="7032" spans="1:16" hidden="1" x14ac:dyDescent="0.25">
      <c r="A7032">
        <v>193812562</v>
      </c>
      <c r="B7032">
        <v>803401</v>
      </c>
      <c r="C7032" t="s">
        <v>318</v>
      </c>
      <c r="D7032">
        <v>2021631</v>
      </c>
      <c r="E7032" t="s">
        <v>302</v>
      </c>
      <c r="F7032" t="s">
        <v>214</v>
      </c>
      <c r="G7032" t="s">
        <v>215</v>
      </c>
      <c r="H7032">
        <v>2</v>
      </c>
      <c r="I7032">
        <v>2019</v>
      </c>
      <c r="J7032">
        <v>1</v>
      </c>
      <c r="M7032">
        <v>4</v>
      </c>
      <c r="N7032" t="s">
        <v>231</v>
      </c>
      <c r="P7032" s="29">
        <f t="shared" si="291"/>
        <v>0.5</v>
      </c>
    </row>
    <row r="7033" spans="1:16" hidden="1" x14ac:dyDescent="0.25">
      <c r="A7033">
        <v>193812562</v>
      </c>
      <c r="B7033">
        <v>803401</v>
      </c>
      <c r="C7033" t="s">
        <v>318</v>
      </c>
      <c r="D7033">
        <v>2024862</v>
      </c>
      <c r="E7033" t="s">
        <v>289</v>
      </c>
      <c r="F7033" t="s">
        <v>214</v>
      </c>
      <c r="G7033" t="s">
        <v>215</v>
      </c>
      <c r="H7033">
        <v>2</v>
      </c>
      <c r="I7033">
        <v>2019</v>
      </c>
      <c r="J7033">
        <v>1</v>
      </c>
      <c r="M7033">
        <v>5.3</v>
      </c>
      <c r="N7033" t="s">
        <v>231</v>
      </c>
      <c r="P7033" s="29">
        <f t="shared" si="291"/>
        <v>0.71666666666666667</v>
      </c>
    </row>
    <row r="7034" spans="1:16" hidden="1" x14ac:dyDescent="0.25">
      <c r="A7034">
        <v>193812562</v>
      </c>
      <c r="B7034">
        <v>803401</v>
      </c>
      <c r="C7034" t="s">
        <v>318</v>
      </c>
      <c r="D7034">
        <v>2004602</v>
      </c>
      <c r="E7034" t="s">
        <v>277</v>
      </c>
      <c r="F7034" t="s">
        <v>214</v>
      </c>
      <c r="G7034" t="s">
        <v>215</v>
      </c>
      <c r="H7034">
        <v>2</v>
      </c>
      <c r="I7034">
        <v>2019</v>
      </c>
      <c r="J7034">
        <v>1</v>
      </c>
      <c r="M7034">
        <v>5</v>
      </c>
      <c r="N7034" t="s">
        <v>231</v>
      </c>
      <c r="P7034" s="29">
        <f t="shared" si="291"/>
        <v>0.66666666666666663</v>
      </c>
    </row>
    <row r="7035" spans="1:16" hidden="1" x14ac:dyDescent="0.25">
      <c r="A7035">
        <v>193812562</v>
      </c>
      <c r="B7035">
        <v>803401</v>
      </c>
      <c r="C7035" t="s">
        <v>318</v>
      </c>
      <c r="D7035">
        <v>2021671</v>
      </c>
      <c r="E7035" t="s">
        <v>303</v>
      </c>
      <c r="F7035" t="s">
        <v>214</v>
      </c>
      <c r="G7035" t="s">
        <v>215</v>
      </c>
      <c r="H7035">
        <v>2</v>
      </c>
      <c r="I7035">
        <v>2019</v>
      </c>
      <c r="J7035">
        <v>1</v>
      </c>
      <c r="M7035">
        <v>5.4</v>
      </c>
      <c r="N7035" t="s">
        <v>231</v>
      </c>
      <c r="P7035" s="29">
        <f t="shared" si="291"/>
        <v>0.73333333333333339</v>
      </c>
    </row>
    <row r="7036" spans="1:16" hidden="1" x14ac:dyDescent="0.25">
      <c r="A7036">
        <v>193812562</v>
      </c>
      <c r="B7036">
        <v>803401</v>
      </c>
      <c r="C7036" t="s">
        <v>318</v>
      </c>
      <c r="D7036">
        <v>2021689</v>
      </c>
      <c r="E7036" t="s">
        <v>312</v>
      </c>
      <c r="F7036" t="s">
        <v>214</v>
      </c>
      <c r="G7036" t="s">
        <v>215</v>
      </c>
      <c r="H7036">
        <v>2</v>
      </c>
      <c r="I7036">
        <v>2019</v>
      </c>
      <c r="J7036">
        <v>1</v>
      </c>
      <c r="M7036">
        <v>5</v>
      </c>
      <c r="N7036" t="s">
        <v>231</v>
      </c>
      <c r="P7036" s="29">
        <f t="shared" si="291"/>
        <v>0.66666666666666663</v>
      </c>
    </row>
    <row r="7037" spans="1:16" hidden="1" x14ac:dyDescent="0.25">
      <c r="A7037">
        <v>193812562</v>
      </c>
      <c r="B7037">
        <v>803401</v>
      </c>
      <c r="C7037" t="s">
        <v>318</v>
      </c>
      <c r="D7037">
        <v>2024921</v>
      </c>
      <c r="E7037" t="s">
        <v>225</v>
      </c>
      <c r="F7037" t="s">
        <v>214</v>
      </c>
      <c r="G7037" t="s">
        <v>215</v>
      </c>
      <c r="H7037">
        <v>2</v>
      </c>
      <c r="I7037">
        <v>2019</v>
      </c>
      <c r="J7037">
        <v>1</v>
      </c>
      <c r="M7037">
        <v>4</v>
      </c>
      <c r="N7037" t="s">
        <v>231</v>
      </c>
      <c r="P7037" s="29">
        <f t="shared" si="291"/>
        <v>0.5</v>
      </c>
    </row>
    <row r="7038" spans="1:16" hidden="1" x14ac:dyDescent="0.25">
      <c r="A7038">
        <v>193812562</v>
      </c>
      <c r="B7038">
        <v>803401</v>
      </c>
      <c r="C7038" t="s">
        <v>318</v>
      </c>
      <c r="D7038">
        <v>2021596</v>
      </c>
      <c r="E7038" t="s">
        <v>294</v>
      </c>
      <c r="F7038" t="s">
        <v>214</v>
      </c>
      <c r="G7038" t="s">
        <v>215</v>
      </c>
      <c r="H7038">
        <v>2</v>
      </c>
      <c r="I7038">
        <v>2019</v>
      </c>
      <c r="J7038">
        <v>1</v>
      </c>
      <c r="M7038">
        <v>4.3</v>
      </c>
      <c r="N7038" t="s">
        <v>231</v>
      </c>
      <c r="P7038" s="29">
        <f t="shared" si="291"/>
        <v>0.54999999999999993</v>
      </c>
    </row>
    <row r="7039" spans="1:16" hidden="1" x14ac:dyDescent="0.25">
      <c r="A7039">
        <v>193812562</v>
      </c>
      <c r="B7039">
        <v>803401</v>
      </c>
      <c r="C7039" t="s">
        <v>318</v>
      </c>
      <c r="D7039">
        <v>2021600</v>
      </c>
      <c r="E7039" t="s">
        <v>219</v>
      </c>
      <c r="F7039" t="s">
        <v>214</v>
      </c>
      <c r="G7039" t="s">
        <v>215</v>
      </c>
      <c r="H7039">
        <v>2</v>
      </c>
      <c r="I7039">
        <v>2019</v>
      </c>
      <c r="J7039">
        <v>1</v>
      </c>
      <c r="M7039">
        <v>4.0999999999999996</v>
      </c>
      <c r="N7039" t="s">
        <v>231</v>
      </c>
      <c r="P7039" s="29">
        <f t="shared" si="291"/>
        <v>0.51666666666666661</v>
      </c>
    </row>
    <row r="7040" spans="1:16" hidden="1" x14ac:dyDescent="0.25">
      <c r="A7040">
        <v>193812562</v>
      </c>
      <c r="B7040">
        <v>803401</v>
      </c>
      <c r="C7040" t="s">
        <v>318</v>
      </c>
      <c r="D7040">
        <v>2005118</v>
      </c>
      <c r="E7040" t="s">
        <v>223</v>
      </c>
      <c r="F7040" t="s">
        <v>214</v>
      </c>
      <c r="G7040" t="s">
        <v>215</v>
      </c>
      <c r="H7040">
        <v>2</v>
      </c>
      <c r="I7040">
        <v>2019</v>
      </c>
      <c r="J7040">
        <v>1</v>
      </c>
      <c r="M7040">
        <v>4</v>
      </c>
      <c r="N7040" t="s">
        <v>231</v>
      </c>
      <c r="P7040" s="29">
        <f t="shared" si="291"/>
        <v>0.5</v>
      </c>
    </row>
    <row r="7041" spans="1:16" hidden="1" x14ac:dyDescent="0.25">
      <c r="A7041">
        <v>193812562</v>
      </c>
      <c r="B7041">
        <v>803401</v>
      </c>
      <c r="C7041" t="s">
        <v>318</v>
      </c>
      <c r="D7041">
        <v>2005099</v>
      </c>
      <c r="E7041" t="s">
        <v>217</v>
      </c>
      <c r="F7041" t="s">
        <v>214</v>
      </c>
      <c r="G7041" t="s">
        <v>215</v>
      </c>
      <c r="H7041">
        <v>2</v>
      </c>
      <c r="I7041">
        <v>2019</v>
      </c>
      <c r="J7041">
        <v>1</v>
      </c>
      <c r="M7041">
        <v>4</v>
      </c>
      <c r="N7041" t="s">
        <v>231</v>
      </c>
      <c r="P7041" s="29">
        <f t="shared" si="291"/>
        <v>0.5</v>
      </c>
    </row>
    <row r="7042" spans="1:16" hidden="1" x14ac:dyDescent="0.25">
      <c r="A7042">
        <v>193812562</v>
      </c>
      <c r="B7042">
        <v>803401</v>
      </c>
      <c r="C7042" t="s">
        <v>318</v>
      </c>
      <c r="D7042">
        <v>2019271</v>
      </c>
      <c r="E7042" t="s">
        <v>236</v>
      </c>
      <c r="F7042" t="s">
        <v>214</v>
      </c>
      <c r="G7042" t="s">
        <v>215</v>
      </c>
      <c r="H7042">
        <v>2</v>
      </c>
      <c r="I7042">
        <v>2019</v>
      </c>
      <c r="J7042">
        <v>1</v>
      </c>
      <c r="M7042" t="s">
        <v>232</v>
      </c>
      <c r="N7042" t="s">
        <v>231</v>
      </c>
      <c r="P7042" s="29" t="str">
        <f t="shared" si="291"/>
        <v>CVL</v>
      </c>
    </row>
    <row r="7043" spans="1:16" hidden="1" x14ac:dyDescent="0.25">
      <c r="A7043">
        <v>193812562</v>
      </c>
      <c r="B7043">
        <v>803401</v>
      </c>
      <c r="C7043" t="s">
        <v>318</v>
      </c>
      <c r="D7043">
        <v>2021787</v>
      </c>
      <c r="E7043" t="s">
        <v>292</v>
      </c>
      <c r="F7043" t="s">
        <v>214</v>
      </c>
      <c r="G7043" t="s">
        <v>215</v>
      </c>
      <c r="H7043">
        <v>3</v>
      </c>
      <c r="I7043">
        <v>2019</v>
      </c>
      <c r="J7043">
        <v>1</v>
      </c>
      <c r="L7043">
        <v>23119964</v>
      </c>
      <c r="M7043">
        <v>3.6</v>
      </c>
      <c r="P7043" s="29">
        <f t="shared" si="291"/>
        <v>0.43333333333333335</v>
      </c>
    </row>
    <row r="7044" spans="1:16" hidden="1" x14ac:dyDescent="0.25">
      <c r="A7044">
        <v>193812562</v>
      </c>
      <c r="B7044">
        <v>803401</v>
      </c>
      <c r="C7044" t="s">
        <v>318</v>
      </c>
      <c r="D7044">
        <v>2024863</v>
      </c>
      <c r="E7044" t="s">
        <v>304</v>
      </c>
      <c r="F7044" t="s">
        <v>214</v>
      </c>
      <c r="G7044" t="s">
        <v>215</v>
      </c>
      <c r="H7044">
        <v>2</v>
      </c>
      <c r="I7044">
        <v>2019</v>
      </c>
      <c r="J7044">
        <v>1</v>
      </c>
      <c r="L7044">
        <v>23120228</v>
      </c>
      <c r="M7044">
        <v>4.5</v>
      </c>
      <c r="P7044" s="29">
        <f t="shared" ref="P7044:P7075" si="292">IF(AND(ISNUMBER(M7044),H7044&lt;&gt;4),(M7044-1)/6,IF(H7044=4,"DRP",IF(AND(H7044=3,M7044="NA"),"BAD",IF(AND(H7044=2),"CVL",IF(AND(H7044=1,ISBLANK(M7044)),"NULL","UNK")))))</f>
        <v>0.58333333333333337</v>
      </c>
    </row>
    <row r="7045" spans="1:16" hidden="1" x14ac:dyDescent="0.25">
      <c r="A7045">
        <v>193812562</v>
      </c>
      <c r="B7045">
        <v>803401</v>
      </c>
      <c r="C7045" t="s">
        <v>318</v>
      </c>
      <c r="D7045">
        <v>2027112</v>
      </c>
      <c r="E7045" t="s">
        <v>323</v>
      </c>
      <c r="F7045" t="s">
        <v>320</v>
      </c>
      <c r="G7045" t="s">
        <v>321</v>
      </c>
      <c r="H7045">
        <v>4</v>
      </c>
      <c r="I7045">
        <v>2019</v>
      </c>
      <c r="J7045">
        <v>1</v>
      </c>
      <c r="L7045">
        <v>23121992</v>
      </c>
      <c r="P7045" s="29" t="str">
        <f t="shared" si="292"/>
        <v>DRP</v>
      </c>
    </row>
    <row r="7046" spans="1:16" hidden="1" x14ac:dyDescent="0.25">
      <c r="A7046">
        <v>193812562</v>
      </c>
      <c r="B7046">
        <v>803401</v>
      </c>
      <c r="C7046" t="s">
        <v>318</v>
      </c>
      <c r="D7046">
        <v>2021716</v>
      </c>
      <c r="E7046" t="s">
        <v>291</v>
      </c>
      <c r="F7046" t="s">
        <v>214</v>
      </c>
      <c r="G7046" t="s">
        <v>215</v>
      </c>
      <c r="H7046">
        <v>2</v>
      </c>
      <c r="I7046">
        <v>2019</v>
      </c>
      <c r="J7046">
        <v>1</v>
      </c>
      <c r="L7046">
        <v>23120235</v>
      </c>
      <c r="M7046">
        <v>5.4</v>
      </c>
      <c r="P7046" s="29">
        <f t="shared" si="292"/>
        <v>0.73333333333333339</v>
      </c>
    </row>
    <row r="7047" spans="1:16" hidden="1" x14ac:dyDescent="0.25">
      <c r="A7047">
        <v>193812562</v>
      </c>
      <c r="B7047">
        <v>803401</v>
      </c>
      <c r="C7047" t="s">
        <v>318</v>
      </c>
      <c r="D7047">
        <v>2021754</v>
      </c>
      <c r="E7047" t="s">
        <v>216</v>
      </c>
      <c r="F7047" t="s">
        <v>214</v>
      </c>
      <c r="G7047" t="s">
        <v>215</v>
      </c>
      <c r="H7047">
        <v>2</v>
      </c>
      <c r="I7047">
        <v>2019</v>
      </c>
      <c r="J7047">
        <v>1</v>
      </c>
      <c r="M7047">
        <v>4.5</v>
      </c>
      <c r="N7047" t="s">
        <v>231</v>
      </c>
      <c r="P7047" s="29">
        <f t="shared" si="292"/>
        <v>0.58333333333333337</v>
      </c>
    </row>
    <row r="7048" spans="1:16" hidden="1" x14ac:dyDescent="0.25">
      <c r="A7048">
        <v>193812562</v>
      </c>
      <c r="B7048">
        <v>803401</v>
      </c>
      <c r="C7048" t="s">
        <v>318</v>
      </c>
      <c r="D7048">
        <v>2021763</v>
      </c>
      <c r="E7048" t="s">
        <v>298</v>
      </c>
      <c r="F7048" t="s">
        <v>320</v>
      </c>
      <c r="G7048" t="s">
        <v>321</v>
      </c>
      <c r="H7048">
        <v>2</v>
      </c>
      <c r="I7048">
        <v>2019</v>
      </c>
      <c r="J7048">
        <v>1</v>
      </c>
      <c r="M7048">
        <v>5.2</v>
      </c>
      <c r="N7048" t="s">
        <v>231</v>
      </c>
      <c r="P7048" s="29">
        <f t="shared" si="292"/>
        <v>0.70000000000000007</v>
      </c>
    </row>
    <row r="7049" spans="1:16" hidden="1" x14ac:dyDescent="0.25">
      <c r="A7049">
        <v>193812562</v>
      </c>
      <c r="B7049">
        <v>803401</v>
      </c>
      <c r="C7049" t="s">
        <v>318</v>
      </c>
      <c r="D7049">
        <v>2021756</v>
      </c>
      <c r="E7049" t="s">
        <v>253</v>
      </c>
      <c r="F7049" t="s">
        <v>214</v>
      </c>
      <c r="G7049" t="s">
        <v>215</v>
      </c>
      <c r="H7049">
        <v>2</v>
      </c>
      <c r="I7049">
        <v>2019</v>
      </c>
      <c r="J7049">
        <v>1</v>
      </c>
      <c r="M7049">
        <v>4.2</v>
      </c>
      <c r="N7049" t="s">
        <v>231</v>
      </c>
      <c r="P7049" s="29">
        <f t="shared" si="292"/>
        <v>0.53333333333333333</v>
      </c>
    </row>
    <row r="7050" spans="1:16" hidden="1" x14ac:dyDescent="0.25">
      <c r="A7050">
        <v>193812562</v>
      </c>
      <c r="B7050">
        <v>803401</v>
      </c>
      <c r="C7050" t="s">
        <v>318</v>
      </c>
      <c r="D7050">
        <v>2021580</v>
      </c>
      <c r="E7050" t="s">
        <v>241</v>
      </c>
      <c r="F7050" t="s">
        <v>214</v>
      </c>
      <c r="G7050" t="s">
        <v>215</v>
      </c>
      <c r="H7050">
        <v>2</v>
      </c>
      <c r="I7050">
        <v>2019</v>
      </c>
      <c r="J7050">
        <v>1</v>
      </c>
      <c r="M7050">
        <v>5.0999999999999996</v>
      </c>
      <c r="N7050" t="s">
        <v>231</v>
      </c>
      <c r="P7050" s="29">
        <f t="shared" si="292"/>
        <v>0.68333333333333324</v>
      </c>
    </row>
    <row r="7051" spans="1:16" hidden="1" x14ac:dyDescent="0.25">
      <c r="A7051">
        <v>193812562</v>
      </c>
      <c r="B7051">
        <v>803401</v>
      </c>
      <c r="C7051" t="s">
        <v>318</v>
      </c>
      <c r="D7051">
        <v>2005117</v>
      </c>
      <c r="E7051" t="s">
        <v>220</v>
      </c>
      <c r="F7051" t="s">
        <v>214</v>
      </c>
      <c r="G7051" t="s">
        <v>215</v>
      </c>
      <c r="H7051">
        <v>2</v>
      </c>
      <c r="I7051">
        <v>2019</v>
      </c>
      <c r="J7051">
        <v>1</v>
      </c>
      <c r="M7051">
        <v>4.0999999999999996</v>
      </c>
      <c r="N7051" t="s">
        <v>231</v>
      </c>
      <c r="P7051" s="29">
        <f t="shared" si="292"/>
        <v>0.51666666666666661</v>
      </c>
    </row>
    <row r="7052" spans="1:16" hidden="1" x14ac:dyDescent="0.25">
      <c r="A7052">
        <v>193812562</v>
      </c>
      <c r="B7052">
        <v>803401</v>
      </c>
      <c r="C7052" t="s">
        <v>318</v>
      </c>
      <c r="D7052">
        <v>2005102</v>
      </c>
      <c r="E7052" t="s">
        <v>218</v>
      </c>
      <c r="F7052" t="s">
        <v>214</v>
      </c>
      <c r="G7052" t="s">
        <v>215</v>
      </c>
      <c r="H7052">
        <v>2</v>
      </c>
      <c r="I7052">
        <v>2019</v>
      </c>
      <c r="J7052">
        <v>1</v>
      </c>
      <c r="M7052">
        <v>4.3</v>
      </c>
      <c r="N7052" t="s">
        <v>231</v>
      </c>
      <c r="P7052" s="29">
        <f t="shared" si="292"/>
        <v>0.54999999999999993</v>
      </c>
    </row>
    <row r="7053" spans="1:16" hidden="1" x14ac:dyDescent="0.25">
      <c r="A7053">
        <v>193812562</v>
      </c>
      <c r="B7053">
        <v>803401</v>
      </c>
      <c r="C7053" t="s">
        <v>318</v>
      </c>
      <c r="D7053">
        <v>2005131</v>
      </c>
      <c r="E7053" t="s">
        <v>228</v>
      </c>
      <c r="F7053" t="s">
        <v>214</v>
      </c>
      <c r="G7053" t="s">
        <v>215</v>
      </c>
      <c r="H7053">
        <v>2</v>
      </c>
      <c r="I7053">
        <v>2019</v>
      </c>
      <c r="J7053">
        <v>1</v>
      </c>
      <c r="M7053">
        <v>5.3</v>
      </c>
      <c r="N7053" t="s">
        <v>231</v>
      </c>
      <c r="P7053" s="29">
        <f t="shared" si="292"/>
        <v>0.71666666666666667</v>
      </c>
    </row>
    <row r="7054" spans="1:16" hidden="1" x14ac:dyDescent="0.25">
      <c r="A7054">
        <v>193812562</v>
      </c>
      <c r="B7054">
        <v>803401</v>
      </c>
      <c r="C7054" t="s">
        <v>318</v>
      </c>
      <c r="D7054">
        <v>2005120</v>
      </c>
      <c r="E7054" t="s">
        <v>293</v>
      </c>
      <c r="F7054" t="s">
        <v>214</v>
      </c>
      <c r="G7054" t="s">
        <v>215</v>
      </c>
      <c r="H7054">
        <v>2</v>
      </c>
      <c r="I7054">
        <v>2019</v>
      </c>
      <c r="J7054">
        <v>1</v>
      </c>
      <c r="M7054">
        <v>4.0999999999999996</v>
      </c>
      <c r="N7054" t="s">
        <v>231</v>
      </c>
      <c r="P7054" s="29">
        <f t="shared" si="292"/>
        <v>0.51666666666666661</v>
      </c>
    </row>
    <row r="7055" spans="1:16" hidden="1" x14ac:dyDescent="0.25">
      <c r="A7055">
        <v>193812562</v>
      </c>
      <c r="B7055">
        <v>803401</v>
      </c>
      <c r="C7055" t="s">
        <v>318</v>
      </c>
      <c r="D7055">
        <v>2021602</v>
      </c>
      <c r="E7055" t="s">
        <v>242</v>
      </c>
      <c r="F7055" t="s">
        <v>214</v>
      </c>
      <c r="G7055" t="s">
        <v>215</v>
      </c>
      <c r="H7055">
        <v>2</v>
      </c>
      <c r="I7055">
        <v>2019</v>
      </c>
      <c r="J7055">
        <v>1</v>
      </c>
      <c r="M7055">
        <v>4</v>
      </c>
      <c r="N7055" t="s">
        <v>231</v>
      </c>
      <c r="P7055" s="29">
        <f t="shared" si="292"/>
        <v>0.5</v>
      </c>
    </row>
    <row r="7056" spans="1:16" hidden="1" x14ac:dyDescent="0.25">
      <c r="A7056">
        <v>193812562</v>
      </c>
      <c r="B7056">
        <v>803401</v>
      </c>
      <c r="C7056" t="s">
        <v>318</v>
      </c>
      <c r="D7056">
        <v>2021993</v>
      </c>
      <c r="E7056" t="s">
        <v>256</v>
      </c>
      <c r="F7056" t="s">
        <v>214</v>
      </c>
      <c r="G7056" t="s">
        <v>215</v>
      </c>
      <c r="H7056">
        <v>2</v>
      </c>
      <c r="I7056">
        <v>2019</v>
      </c>
      <c r="J7056">
        <v>1</v>
      </c>
      <c r="M7056">
        <v>5.4</v>
      </c>
      <c r="N7056" t="s">
        <v>231</v>
      </c>
      <c r="P7056" s="29">
        <f t="shared" si="292"/>
        <v>0.73333333333333339</v>
      </c>
    </row>
    <row r="7057" spans="1:16" hidden="1" x14ac:dyDescent="0.25">
      <c r="A7057">
        <v>193812562</v>
      </c>
      <c r="B7057">
        <v>803401</v>
      </c>
      <c r="C7057" t="s">
        <v>318</v>
      </c>
      <c r="D7057">
        <v>2021591</v>
      </c>
      <c r="E7057" t="s">
        <v>240</v>
      </c>
      <c r="F7057" t="s">
        <v>214</v>
      </c>
      <c r="G7057" t="s">
        <v>215</v>
      </c>
      <c r="H7057">
        <v>2</v>
      </c>
      <c r="I7057">
        <v>2019</v>
      </c>
      <c r="J7057">
        <v>1</v>
      </c>
      <c r="M7057">
        <v>5.4</v>
      </c>
      <c r="N7057" t="s">
        <v>231</v>
      </c>
      <c r="P7057" s="29">
        <f t="shared" si="292"/>
        <v>0.73333333333333339</v>
      </c>
    </row>
    <row r="7058" spans="1:16" hidden="1" x14ac:dyDescent="0.25">
      <c r="A7058">
        <v>193812562</v>
      </c>
      <c r="B7058">
        <v>803401</v>
      </c>
      <c r="C7058" t="s">
        <v>318</v>
      </c>
      <c r="D7058">
        <v>2021638</v>
      </c>
      <c r="E7058" t="s">
        <v>250</v>
      </c>
      <c r="F7058" t="s">
        <v>214</v>
      </c>
      <c r="G7058" t="s">
        <v>215</v>
      </c>
      <c r="H7058">
        <v>2</v>
      </c>
      <c r="I7058">
        <v>2019</v>
      </c>
      <c r="J7058">
        <v>1</v>
      </c>
      <c r="M7058">
        <v>4.3</v>
      </c>
      <c r="N7058" t="s">
        <v>231</v>
      </c>
      <c r="P7058" s="29">
        <f t="shared" si="292"/>
        <v>0.54999999999999993</v>
      </c>
    </row>
    <row r="7059" spans="1:16" hidden="1" x14ac:dyDescent="0.25">
      <c r="A7059">
        <v>193812562</v>
      </c>
      <c r="B7059">
        <v>803401</v>
      </c>
      <c r="C7059" t="s">
        <v>318</v>
      </c>
      <c r="D7059">
        <v>2021874</v>
      </c>
      <c r="E7059" t="s">
        <v>226</v>
      </c>
      <c r="F7059" t="s">
        <v>214</v>
      </c>
      <c r="G7059" t="s">
        <v>215</v>
      </c>
      <c r="H7059">
        <v>2</v>
      </c>
      <c r="I7059">
        <v>2019</v>
      </c>
      <c r="J7059">
        <v>1</v>
      </c>
      <c r="M7059">
        <v>4.5</v>
      </c>
      <c r="N7059" t="s">
        <v>231</v>
      </c>
      <c r="P7059" s="29">
        <f t="shared" si="292"/>
        <v>0.58333333333333337</v>
      </c>
    </row>
    <row r="7060" spans="1:16" hidden="1" x14ac:dyDescent="0.25">
      <c r="A7060">
        <v>193812562</v>
      </c>
      <c r="B7060">
        <v>803401</v>
      </c>
      <c r="C7060" t="s">
        <v>318</v>
      </c>
      <c r="D7060">
        <v>2021787</v>
      </c>
      <c r="E7060" t="s">
        <v>292</v>
      </c>
      <c r="F7060" t="s">
        <v>214</v>
      </c>
      <c r="G7060" t="s">
        <v>215</v>
      </c>
      <c r="H7060">
        <v>1</v>
      </c>
      <c r="I7060">
        <v>2019</v>
      </c>
      <c r="J7060">
        <v>2</v>
      </c>
      <c r="L7060">
        <v>23129786</v>
      </c>
      <c r="P7060" s="29" t="str">
        <f t="shared" si="292"/>
        <v>NULL</v>
      </c>
    </row>
    <row r="7061" spans="1:16" hidden="1" x14ac:dyDescent="0.25">
      <c r="A7061">
        <v>193812562</v>
      </c>
      <c r="B7061">
        <v>803401</v>
      </c>
      <c r="C7061" t="s">
        <v>318</v>
      </c>
      <c r="D7061">
        <v>2019272</v>
      </c>
      <c r="E7061" t="s">
        <v>249</v>
      </c>
      <c r="F7061" t="s">
        <v>214</v>
      </c>
      <c r="G7061" t="s">
        <v>215</v>
      </c>
      <c r="H7061">
        <v>1</v>
      </c>
      <c r="I7061">
        <v>2019</v>
      </c>
      <c r="J7061">
        <v>2</v>
      </c>
      <c r="L7061">
        <v>23129158</v>
      </c>
      <c r="P7061" s="29" t="str">
        <f t="shared" si="292"/>
        <v>NULL</v>
      </c>
    </row>
    <row r="7062" spans="1:16" hidden="1" x14ac:dyDescent="0.25">
      <c r="A7062">
        <v>193812562</v>
      </c>
      <c r="B7062">
        <v>803401</v>
      </c>
      <c r="C7062" t="s">
        <v>318</v>
      </c>
      <c r="D7062">
        <v>2021730</v>
      </c>
      <c r="E7062" t="s">
        <v>307</v>
      </c>
      <c r="F7062" t="s">
        <v>214</v>
      </c>
      <c r="G7062" t="s">
        <v>215</v>
      </c>
      <c r="H7062">
        <v>1</v>
      </c>
      <c r="I7062">
        <v>2019</v>
      </c>
      <c r="J7062">
        <v>2</v>
      </c>
      <c r="L7062">
        <v>23130525</v>
      </c>
      <c r="P7062" s="29" t="str">
        <f t="shared" si="292"/>
        <v>NULL</v>
      </c>
    </row>
    <row r="7063" spans="1:16" hidden="1" x14ac:dyDescent="0.25">
      <c r="A7063">
        <v>193812562</v>
      </c>
      <c r="B7063">
        <v>803401</v>
      </c>
      <c r="C7063" t="s">
        <v>318</v>
      </c>
      <c r="D7063">
        <v>2024865</v>
      </c>
      <c r="E7063" t="s">
        <v>284</v>
      </c>
      <c r="F7063" t="s">
        <v>214</v>
      </c>
      <c r="G7063" t="s">
        <v>215</v>
      </c>
      <c r="H7063">
        <v>1</v>
      </c>
      <c r="I7063">
        <v>2019</v>
      </c>
      <c r="J7063">
        <v>2</v>
      </c>
      <c r="L7063">
        <v>23131253</v>
      </c>
      <c r="P7063" s="29" t="str">
        <f t="shared" si="292"/>
        <v>NULL</v>
      </c>
    </row>
    <row r="7064" spans="1:16" hidden="1" x14ac:dyDescent="0.25">
      <c r="A7064">
        <v>193812562</v>
      </c>
      <c r="B7064">
        <v>803401</v>
      </c>
      <c r="C7064" t="s">
        <v>318</v>
      </c>
      <c r="D7064">
        <v>2024864</v>
      </c>
      <c r="E7064" t="s">
        <v>310</v>
      </c>
      <c r="F7064" t="s">
        <v>214</v>
      </c>
      <c r="G7064" t="s">
        <v>215</v>
      </c>
      <c r="H7064">
        <v>1</v>
      </c>
      <c r="I7064">
        <v>2019</v>
      </c>
      <c r="J7064">
        <v>2</v>
      </c>
      <c r="L7064">
        <v>23129359</v>
      </c>
      <c r="P7064" s="29" t="str">
        <f t="shared" si="292"/>
        <v>NULL</v>
      </c>
    </row>
    <row r="7065" spans="1:16" hidden="1" x14ac:dyDescent="0.25">
      <c r="A7065">
        <v>193837131</v>
      </c>
      <c r="B7065">
        <v>803401</v>
      </c>
      <c r="C7065" t="s">
        <v>318</v>
      </c>
      <c r="D7065">
        <v>2005118</v>
      </c>
      <c r="E7065" t="s">
        <v>223</v>
      </c>
      <c r="F7065" t="s">
        <v>214</v>
      </c>
      <c r="G7065" t="s">
        <v>215</v>
      </c>
      <c r="H7065">
        <v>2</v>
      </c>
      <c r="I7065">
        <v>2016</v>
      </c>
      <c r="J7065">
        <v>1</v>
      </c>
      <c r="L7065">
        <v>23081292</v>
      </c>
      <c r="M7065">
        <v>4.4000000000000004</v>
      </c>
      <c r="P7065" s="29">
        <f t="shared" si="292"/>
        <v>0.56666666666666676</v>
      </c>
    </row>
    <row r="7066" spans="1:16" hidden="1" x14ac:dyDescent="0.25">
      <c r="A7066">
        <v>193837131</v>
      </c>
      <c r="B7066">
        <v>803401</v>
      </c>
      <c r="C7066" t="s">
        <v>318</v>
      </c>
      <c r="D7066">
        <v>2021754</v>
      </c>
      <c r="E7066" t="s">
        <v>216</v>
      </c>
      <c r="F7066" t="s">
        <v>214</v>
      </c>
      <c r="G7066" t="s">
        <v>215</v>
      </c>
      <c r="H7066">
        <v>2</v>
      </c>
      <c r="I7066">
        <v>2016</v>
      </c>
      <c r="J7066">
        <v>1</v>
      </c>
      <c r="L7066">
        <v>23081090</v>
      </c>
      <c r="M7066">
        <v>4.2</v>
      </c>
      <c r="P7066" s="29">
        <f t="shared" si="292"/>
        <v>0.53333333333333333</v>
      </c>
    </row>
    <row r="7067" spans="1:16" hidden="1" x14ac:dyDescent="0.25">
      <c r="A7067">
        <v>193837131</v>
      </c>
      <c r="B7067">
        <v>803401</v>
      </c>
      <c r="C7067" t="s">
        <v>318</v>
      </c>
      <c r="D7067">
        <v>2005102</v>
      </c>
      <c r="E7067" t="s">
        <v>218</v>
      </c>
      <c r="F7067" t="s">
        <v>214</v>
      </c>
      <c r="G7067" t="s">
        <v>215</v>
      </c>
      <c r="H7067">
        <v>2</v>
      </c>
      <c r="I7067">
        <v>2016</v>
      </c>
      <c r="J7067">
        <v>1</v>
      </c>
      <c r="L7067">
        <v>23081381</v>
      </c>
      <c r="M7067">
        <v>4.0999999999999996</v>
      </c>
      <c r="P7067" s="29">
        <f t="shared" si="292"/>
        <v>0.51666666666666661</v>
      </c>
    </row>
    <row r="7068" spans="1:16" hidden="1" x14ac:dyDescent="0.25">
      <c r="A7068">
        <v>193837131</v>
      </c>
      <c r="B7068">
        <v>803401</v>
      </c>
      <c r="C7068" t="s">
        <v>318</v>
      </c>
      <c r="D7068">
        <v>2005099</v>
      </c>
      <c r="E7068" t="s">
        <v>217</v>
      </c>
      <c r="F7068" t="s">
        <v>214</v>
      </c>
      <c r="G7068" t="s">
        <v>215</v>
      </c>
      <c r="H7068">
        <v>2</v>
      </c>
      <c r="I7068">
        <v>2016</v>
      </c>
      <c r="J7068">
        <v>1</v>
      </c>
      <c r="L7068">
        <v>23081299</v>
      </c>
      <c r="M7068">
        <v>4.2</v>
      </c>
      <c r="P7068" s="29">
        <f t="shared" si="292"/>
        <v>0.53333333333333333</v>
      </c>
    </row>
    <row r="7069" spans="1:16" hidden="1" x14ac:dyDescent="0.25">
      <c r="A7069">
        <v>193837131</v>
      </c>
      <c r="B7069">
        <v>803401</v>
      </c>
      <c r="C7069" t="s">
        <v>318</v>
      </c>
      <c r="D7069">
        <v>2021600</v>
      </c>
      <c r="E7069" t="s">
        <v>219</v>
      </c>
      <c r="F7069" t="s">
        <v>214</v>
      </c>
      <c r="G7069" t="s">
        <v>215</v>
      </c>
      <c r="H7069">
        <v>2</v>
      </c>
      <c r="I7069">
        <v>2016</v>
      </c>
      <c r="J7069">
        <v>1</v>
      </c>
      <c r="L7069">
        <v>23081078</v>
      </c>
      <c r="M7069">
        <v>5.3</v>
      </c>
      <c r="P7069" s="29">
        <f t="shared" si="292"/>
        <v>0.71666666666666667</v>
      </c>
    </row>
    <row r="7070" spans="1:16" hidden="1" x14ac:dyDescent="0.25">
      <c r="A7070">
        <v>193837131</v>
      </c>
      <c r="B7070">
        <v>803401</v>
      </c>
      <c r="C7070" t="s">
        <v>318</v>
      </c>
      <c r="D7070">
        <v>2004098</v>
      </c>
      <c r="E7070" t="s">
        <v>213</v>
      </c>
      <c r="F7070" t="s">
        <v>214</v>
      </c>
      <c r="G7070" t="s">
        <v>215</v>
      </c>
      <c r="H7070">
        <v>2</v>
      </c>
      <c r="I7070">
        <v>2016</v>
      </c>
      <c r="J7070">
        <v>1</v>
      </c>
      <c r="L7070">
        <v>23078147</v>
      </c>
      <c r="M7070">
        <v>5.6</v>
      </c>
      <c r="P7070" s="29">
        <f t="shared" si="292"/>
        <v>0.76666666666666661</v>
      </c>
    </row>
    <row r="7071" spans="1:16" hidden="1" x14ac:dyDescent="0.25">
      <c r="A7071">
        <v>193837131</v>
      </c>
      <c r="B7071">
        <v>803401</v>
      </c>
      <c r="C7071" t="s">
        <v>318</v>
      </c>
      <c r="D7071">
        <v>2004112</v>
      </c>
      <c r="E7071" t="s">
        <v>244</v>
      </c>
      <c r="F7071" t="s">
        <v>214</v>
      </c>
      <c r="G7071" t="s">
        <v>215</v>
      </c>
      <c r="H7071">
        <v>2</v>
      </c>
      <c r="I7071">
        <v>2016</v>
      </c>
      <c r="J7071">
        <v>2</v>
      </c>
      <c r="L7071">
        <v>23085514</v>
      </c>
      <c r="M7071">
        <v>5.9</v>
      </c>
      <c r="P7071" s="29">
        <f t="shared" si="292"/>
        <v>0.81666666666666676</v>
      </c>
    </row>
    <row r="7072" spans="1:16" hidden="1" x14ac:dyDescent="0.25">
      <c r="A7072">
        <v>193837131</v>
      </c>
      <c r="B7072">
        <v>803401</v>
      </c>
      <c r="C7072" t="s">
        <v>318</v>
      </c>
      <c r="D7072">
        <v>2021580</v>
      </c>
      <c r="E7072" t="s">
        <v>241</v>
      </c>
      <c r="F7072" t="s">
        <v>214</v>
      </c>
      <c r="G7072" t="s">
        <v>215</v>
      </c>
      <c r="H7072">
        <v>3</v>
      </c>
      <c r="I7072">
        <v>2016</v>
      </c>
      <c r="J7072">
        <v>2</v>
      </c>
      <c r="L7072">
        <v>23086825</v>
      </c>
      <c r="M7072">
        <v>3.2</v>
      </c>
      <c r="P7072" s="29">
        <f t="shared" si="292"/>
        <v>0.3666666666666667</v>
      </c>
    </row>
    <row r="7073" spans="1:16" hidden="1" x14ac:dyDescent="0.25">
      <c r="A7073">
        <v>193837131</v>
      </c>
      <c r="B7073">
        <v>803401</v>
      </c>
      <c r="C7073" t="s">
        <v>318</v>
      </c>
      <c r="D7073">
        <v>2021602</v>
      </c>
      <c r="E7073" t="s">
        <v>242</v>
      </c>
      <c r="F7073" t="s">
        <v>214</v>
      </c>
      <c r="G7073" t="s">
        <v>215</v>
      </c>
      <c r="H7073">
        <v>3</v>
      </c>
      <c r="I7073">
        <v>2016</v>
      </c>
      <c r="J7073">
        <v>2</v>
      </c>
      <c r="L7073">
        <v>23086745</v>
      </c>
      <c r="M7073" t="s">
        <v>221</v>
      </c>
      <c r="P7073" s="29" t="str">
        <f t="shared" si="292"/>
        <v>BAD</v>
      </c>
    </row>
    <row r="7074" spans="1:16" hidden="1" x14ac:dyDescent="0.25">
      <c r="A7074">
        <v>193837131</v>
      </c>
      <c r="B7074">
        <v>803401</v>
      </c>
      <c r="C7074" t="s">
        <v>318</v>
      </c>
      <c r="D7074">
        <v>2021756</v>
      </c>
      <c r="E7074" t="s">
        <v>253</v>
      </c>
      <c r="F7074" t="s">
        <v>214</v>
      </c>
      <c r="G7074" t="s">
        <v>215</v>
      </c>
      <c r="H7074">
        <v>3</v>
      </c>
      <c r="I7074">
        <v>2016</v>
      </c>
      <c r="J7074">
        <v>2</v>
      </c>
      <c r="L7074">
        <v>23086832</v>
      </c>
      <c r="M7074">
        <v>1.4</v>
      </c>
      <c r="P7074" s="29">
        <f t="shared" si="292"/>
        <v>6.6666666666666652E-2</v>
      </c>
    </row>
    <row r="7075" spans="1:16" hidden="1" x14ac:dyDescent="0.25">
      <c r="A7075">
        <v>193837131</v>
      </c>
      <c r="B7075">
        <v>803401</v>
      </c>
      <c r="C7075" t="s">
        <v>318</v>
      </c>
      <c r="D7075">
        <v>2005117</v>
      </c>
      <c r="E7075" t="s">
        <v>220</v>
      </c>
      <c r="F7075" t="s">
        <v>214</v>
      </c>
      <c r="G7075" t="s">
        <v>215</v>
      </c>
      <c r="H7075">
        <v>3</v>
      </c>
      <c r="I7075">
        <v>2016</v>
      </c>
      <c r="J7075">
        <v>2</v>
      </c>
      <c r="L7075">
        <v>23084475</v>
      </c>
      <c r="M7075">
        <v>3.4</v>
      </c>
      <c r="P7075" s="29">
        <f t="shared" si="292"/>
        <v>0.39999999999999997</v>
      </c>
    </row>
    <row r="7076" spans="1:16" hidden="1" x14ac:dyDescent="0.25">
      <c r="A7076">
        <v>193837131</v>
      </c>
      <c r="B7076">
        <v>803401</v>
      </c>
      <c r="C7076" t="s">
        <v>318</v>
      </c>
      <c r="D7076">
        <v>2021763</v>
      </c>
      <c r="E7076" t="s">
        <v>298</v>
      </c>
      <c r="F7076" t="s">
        <v>214</v>
      </c>
      <c r="G7076" t="s">
        <v>215</v>
      </c>
      <c r="H7076">
        <v>3</v>
      </c>
      <c r="I7076">
        <v>2016</v>
      </c>
      <c r="J7076">
        <v>2</v>
      </c>
      <c r="L7076">
        <v>23086846</v>
      </c>
      <c r="M7076">
        <v>3.4</v>
      </c>
      <c r="P7076" s="29">
        <f t="shared" ref="P7076:P7088" si="293">IF(AND(ISNUMBER(M7076),H7076&lt;&gt;4),(M7076-1)/6,IF(H7076=4,"DRP",IF(AND(H7076=3,M7076="NA"),"BAD",IF(AND(H7076=2),"CVL",IF(AND(H7076=1,ISBLANK(M7076)),"NULL","UNK")))))</f>
        <v>0.39999999999999997</v>
      </c>
    </row>
    <row r="7077" spans="1:16" hidden="1" x14ac:dyDescent="0.25">
      <c r="A7077">
        <v>193837131</v>
      </c>
      <c r="B7077">
        <v>803401</v>
      </c>
      <c r="C7077" t="s">
        <v>318</v>
      </c>
      <c r="D7077">
        <v>2021763</v>
      </c>
      <c r="E7077" t="s">
        <v>298</v>
      </c>
      <c r="F7077" t="s">
        <v>214</v>
      </c>
      <c r="G7077" t="s">
        <v>215</v>
      </c>
      <c r="H7077">
        <v>2</v>
      </c>
      <c r="I7077">
        <v>2017</v>
      </c>
      <c r="J7077">
        <v>1</v>
      </c>
      <c r="L7077">
        <v>23091986</v>
      </c>
      <c r="M7077">
        <v>4.2</v>
      </c>
      <c r="P7077" s="29">
        <f t="shared" si="293"/>
        <v>0.53333333333333333</v>
      </c>
    </row>
    <row r="7078" spans="1:16" hidden="1" x14ac:dyDescent="0.25">
      <c r="A7078">
        <v>193837131</v>
      </c>
      <c r="B7078">
        <v>803401</v>
      </c>
      <c r="C7078" t="s">
        <v>318</v>
      </c>
      <c r="D7078">
        <v>2021756</v>
      </c>
      <c r="E7078" t="s">
        <v>253</v>
      </c>
      <c r="F7078" t="s">
        <v>214</v>
      </c>
      <c r="G7078" t="s">
        <v>215</v>
      </c>
      <c r="H7078">
        <v>3</v>
      </c>
      <c r="I7078">
        <v>2017</v>
      </c>
      <c r="J7078">
        <v>1</v>
      </c>
      <c r="L7078">
        <v>23092931</v>
      </c>
      <c r="M7078">
        <v>3.6</v>
      </c>
      <c r="P7078" s="29">
        <f t="shared" si="293"/>
        <v>0.43333333333333335</v>
      </c>
    </row>
    <row r="7079" spans="1:16" hidden="1" x14ac:dyDescent="0.25">
      <c r="A7079">
        <v>193837131</v>
      </c>
      <c r="B7079">
        <v>803401</v>
      </c>
      <c r="C7079" t="s">
        <v>318</v>
      </c>
      <c r="D7079">
        <v>2021602</v>
      </c>
      <c r="E7079" t="s">
        <v>242</v>
      </c>
      <c r="F7079" t="s">
        <v>214</v>
      </c>
      <c r="G7079" t="s">
        <v>215</v>
      </c>
      <c r="H7079">
        <v>3</v>
      </c>
      <c r="I7079">
        <v>2017</v>
      </c>
      <c r="J7079">
        <v>1</v>
      </c>
      <c r="L7079">
        <v>23092928</v>
      </c>
      <c r="M7079">
        <v>3.5</v>
      </c>
      <c r="P7079" s="29">
        <f t="shared" si="293"/>
        <v>0.41666666666666669</v>
      </c>
    </row>
    <row r="7080" spans="1:16" hidden="1" x14ac:dyDescent="0.25">
      <c r="A7080">
        <v>193837131</v>
      </c>
      <c r="B7080">
        <v>803401</v>
      </c>
      <c r="C7080" t="s">
        <v>318</v>
      </c>
      <c r="D7080">
        <v>2021580</v>
      </c>
      <c r="E7080" t="s">
        <v>241</v>
      </c>
      <c r="F7080" t="s">
        <v>214</v>
      </c>
      <c r="G7080" t="s">
        <v>215</v>
      </c>
      <c r="H7080">
        <v>2</v>
      </c>
      <c r="I7080">
        <v>2017</v>
      </c>
      <c r="J7080">
        <v>1</v>
      </c>
      <c r="L7080">
        <v>23092926</v>
      </c>
      <c r="M7080">
        <v>4</v>
      </c>
      <c r="P7080" s="29">
        <f t="shared" si="293"/>
        <v>0.5</v>
      </c>
    </row>
    <row r="7081" spans="1:16" hidden="1" x14ac:dyDescent="0.25">
      <c r="A7081">
        <v>193837131</v>
      </c>
      <c r="B7081">
        <v>803401</v>
      </c>
      <c r="C7081" t="s">
        <v>318</v>
      </c>
      <c r="D7081">
        <v>2005117</v>
      </c>
      <c r="E7081" t="s">
        <v>220</v>
      </c>
      <c r="F7081" t="s">
        <v>214</v>
      </c>
      <c r="G7081" t="s">
        <v>215</v>
      </c>
      <c r="H7081">
        <v>2</v>
      </c>
      <c r="I7081">
        <v>2017</v>
      </c>
      <c r="J7081">
        <v>1</v>
      </c>
      <c r="L7081">
        <v>23091396</v>
      </c>
      <c r="M7081">
        <v>4.3</v>
      </c>
      <c r="P7081" s="29">
        <f t="shared" si="293"/>
        <v>0.54999999999999993</v>
      </c>
    </row>
    <row r="7082" spans="1:16" hidden="1" x14ac:dyDescent="0.25">
      <c r="A7082">
        <v>193837131</v>
      </c>
      <c r="B7082">
        <v>803401</v>
      </c>
      <c r="C7082" t="s">
        <v>318</v>
      </c>
      <c r="D7082">
        <v>2004116</v>
      </c>
      <c r="E7082" t="s">
        <v>229</v>
      </c>
      <c r="F7082" t="s">
        <v>214</v>
      </c>
      <c r="G7082" t="s">
        <v>215</v>
      </c>
      <c r="H7082">
        <v>2</v>
      </c>
      <c r="I7082">
        <v>2017</v>
      </c>
      <c r="J7082">
        <v>1</v>
      </c>
      <c r="L7082">
        <v>23092375</v>
      </c>
      <c r="M7082">
        <v>5.8</v>
      </c>
      <c r="P7082" s="29">
        <f t="shared" si="293"/>
        <v>0.79999999999999993</v>
      </c>
    </row>
    <row r="7083" spans="1:16" hidden="1" x14ac:dyDescent="0.25">
      <c r="A7083">
        <v>193837131</v>
      </c>
      <c r="B7083">
        <v>803401</v>
      </c>
      <c r="C7083" t="s">
        <v>318</v>
      </c>
      <c r="D7083">
        <v>2004099</v>
      </c>
      <c r="E7083" t="s">
        <v>245</v>
      </c>
      <c r="F7083" t="s">
        <v>214</v>
      </c>
      <c r="G7083" t="s">
        <v>215</v>
      </c>
      <c r="H7083">
        <v>2</v>
      </c>
      <c r="I7083">
        <v>2017</v>
      </c>
      <c r="J7083">
        <v>2</v>
      </c>
      <c r="L7083">
        <v>23097864</v>
      </c>
      <c r="M7083">
        <v>5.3</v>
      </c>
      <c r="P7083" s="29">
        <f t="shared" si="293"/>
        <v>0.71666666666666667</v>
      </c>
    </row>
    <row r="7084" spans="1:16" hidden="1" x14ac:dyDescent="0.25">
      <c r="A7084">
        <v>193837131</v>
      </c>
      <c r="B7084">
        <v>803401</v>
      </c>
      <c r="C7084" t="s">
        <v>318</v>
      </c>
      <c r="D7084">
        <v>2004591</v>
      </c>
      <c r="E7084" t="s">
        <v>271</v>
      </c>
      <c r="F7084" t="s">
        <v>214</v>
      </c>
      <c r="G7084" t="s">
        <v>215</v>
      </c>
      <c r="H7084">
        <v>2</v>
      </c>
      <c r="I7084">
        <v>2017</v>
      </c>
      <c r="J7084">
        <v>2</v>
      </c>
      <c r="L7084">
        <v>23097625</v>
      </c>
      <c r="M7084">
        <v>4.4000000000000004</v>
      </c>
      <c r="P7084" s="29">
        <f t="shared" si="293"/>
        <v>0.56666666666666676</v>
      </c>
    </row>
    <row r="7085" spans="1:16" hidden="1" x14ac:dyDescent="0.25">
      <c r="A7085">
        <v>193837131</v>
      </c>
      <c r="B7085">
        <v>803401</v>
      </c>
      <c r="C7085" t="s">
        <v>318</v>
      </c>
      <c r="D7085">
        <v>2005120</v>
      </c>
      <c r="E7085" t="s">
        <v>293</v>
      </c>
      <c r="F7085" t="s">
        <v>214</v>
      </c>
      <c r="G7085" t="s">
        <v>215</v>
      </c>
      <c r="H7085">
        <v>2</v>
      </c>
      <c r="I7085">
        <v>2017</v>
      </c>
      <c r="J7085">
        <v>2</v>
      </c>
      <c r="L7085">
        <v>23097530</v>
      </c>
      <c r="M7085">
        <v>4.5</v>
      </c>
      <c r="P7085" s="29">
        <f t="shared" si="293"/>
        <v>0.58333333333333337</v>
      </c>
    </row>
    <row r="7086" spans="1:16" hidden="1" x14ac:dyDescent="0.25">
      <c r="A7086">
        <v>193837131</v>
      </c>
      <c r="B7086">
        <v>803401</v>
      </c>
      <c r="C7086" t="s">
        <v>318</v>
      </c>
      <c r="D7086">
        <v>2005131</v>
      </c>
      <c r="E7086" t="s">
        <v>228</v>
      </c>
      <c r="F7086" t="s">
        <v>214</v>
      </c>
      <c r="G7086" t="s">
        <v>215</v>
      </c>
      <c r="H7086">
        <v>2</v>
      </c>
      <c r="I7086">
        <v>2017</v>
      </c>
      <c r="J7086">
        <v>2</v>
      </c>
      <c r="L7086">
        <v>23097528</v>
      </c>
      <c r="M7086">
        <v>4.8</v>
      </c>
      <c r="P7086" s="29">
        <f t="shared" si="293"/>
        <v>0.6333333333333333</v>
      </c>
    </row>
    <row r="7087" spans="1:16" hidden="1" x14ac:dyDescent="0.25">
      <c r="A7087">
        <v>193837131</v>
      </c>
      <c r="B7087">
        <v>803401</v>
      </c>
      <c r="C7087" t="s">
        <v>318</v>
      </c>
      <c r="D7087">
        <v>2021602</v>
      </c>
      <c r="E7087" t="s">
        <v>242</v>
      </c>
      <c r="F7087" t="s">
        <v>214</v>
      </c>
      <c r="G7087" t="s">
        <v>215</v>
      </c>
      <c r="H7087">
        <v>3</v>
      </c>
      <c r="I7087">
        <v>2017</v>
      </c>
      <c r="J7087">
        <v>2</v>
      </c>
      <c r="L7087">
        <v>23101093</v>
      </c>
      <c r="M7087">
        <v>3.1</v>
      </c>
      <c r="P7087" s="29">
        <f t="shared" si="293"/>
        <v>0.35000000000000003</v>
      </c>
    </row>
    <row r="7088" spans="1:16" hidden="1" x14ac:dyDescent="0.25">
      <c r="A7088">
        <v>193837131</v>
      </c>
      <c r="B7088">
        <v>803401</v>
      </c>
      <c r="C7088" t="s">
        <v>318</v>
      </c>
      <c r="D7088">
        <v>2021756</v>
      </c>
      <c r="E7088" t="s">
        <v>253</v>
      </c>
      <c r="F7088" t="s">
        <v>214</v>
      </c>
      <c r="G7088" t="s">
        <v>215</v>
      </c>
      <c r="H7088">
        <v>3</v>
      </c>
      <c r="I7088">
        <v>2017</v>
      </c>
      <c r="J7088">
        <v>2</v>
      </c>
      <c r="L7088">
        <v>23101097</v>
      </c>
      <c r="M7088">
        <v>3.3</v>
      </c>
      <c r="P7088" s="29">
        <f t="shared" si="293"/>
        <v>0.3833333333333333</v>
      </c>
    </row>
    <row r="7089" spans="1:16" hidden="1" x14ac:dyDescent="0.25">
      <c r="A7089">
        <v>193844693</v>
      </c>
      <c r="B7089">
        <v>803401</v>
      </c>
      <c r="C7089" t="s">
        <v>318</v>
      </c>
      <c r="D7089">
        <v>2005118</v>
      </c>
      <c r="E7089" t="s">
        <v>223</v>
      </c>
      <c r="F7089" t="s">
        <v>214</v>
      </c>
      <c r="G7089" t="s">
        <v>215</v>
      </c>
      <c r="H7089">
        <v>3</v>
      </c>
      <c r="I7089">
        <v>2015</v>
      </c>
      <c r="J7089">
        <v>1</v>
      </c>
      <c r="L7089">
        <v>23067524</v>
      </c>
      <c r="M7089" t="s">
        <v>221</v>
      </c>
      <c r="P7089" s="29" t="str">
        <f t="shared" ref="P7089:P7107" si="294">IF(AND(ISNUMBER(M7089),H7089&lt;&gt;4,N7089&lt;&gt;"X"),(M7089-1)/6,IF(H7089=4,"DRP",IF(AND(H7089=3,M7089="NA"),"BAD",IF(AND(H7089=2),"CVL",IF(AND(H7089=1,ISBLANK(M7089)),"NULL","UNK")))))</f>
        <v>BAD</v>
      </c>
    </row>
    <row r="7090" spans="1:16" hidden="1" x14ac:dyDescent="0.25">
      <c r="A7090">
        <v>193844693</v>
      </c>
      <c r="B7090">
        <v>803401</v>
      </c>
      <c r="C7090" t="s">
        <v>318</v>
      </c>
      <c r="D7090">
        <v>2021600</v>
      </c>
      <c r="E7090" t="s">
        <v>219</v>
      </c>
      <c r="F7090" t="s">
        <v>214</v>
      </c>
      <c r="G7090" t="s">
        <v>215</v>
      </c>
      <c r="H7090">
        <v>3</v>
      </c>
      <c r="I7090">
        <v>2015</v>
      </c>
      <c r="J7090">
        <v>1</v>
      </c>
      <c r="L7090">
        <v>23066442</v>
      </c>
      <c r="M7090">
        <v>2.9</v>
      </c>
      <c r="P7090" s="29">
        <f t="shared" si="294"/>
        <v>0.31666666666666665</v>
      </c>
    </row>
    <row r="7091" spans="1:16" hidden="1" x14ac:dyDescent="0.25">
      <c r="A7091">
        <v>193844693</v>
      </c>
      <c r="B7091">
        <v>803401</v>
      </c>
      <c r="C7091" t="s">
        <v>318</v>
      </c>
      <c r="D7091">
        <v>2005102</v>
      </c>
      <c r="E7091" t="s">
        <v>218</v>
      </c>
      <c r="F7091" t="s">
        <v>214</v>
      </c>
      <c r="G7091" t="s">
        <v>215</v>
      </c>
      <c r="H7091">
        <v>3</v>
      </c>
      <c r="I7091">
        <v>2015</v>
      </c>
      <c r="J7091">
        <v>1</v>
      </c>
      <c r="L7091">
        <v>23066495</v>
      </c>
      <c r="M7091">
        <v>3.7</v>
      </c>
      <c r="P7091" s="29">
        <f t="shared" si="294"/>
        <v>0.45</v>
      </c>
    </row>
    <row r="7092" spans="1:16" hidden="1" x14ac:dyDescent="0.25">
      <c r="A7092">
        <v>193844693</v>
      </c>
      <c r="B7092">
        <v>803401</v>
      </c>
      <c r="C7092" t="s">
        <v>318</v>
      </c>
      <c r="D7092">
        <v>2005099</v>
      </c>
      <c r="E7092" t="s">
        <v>217</v>
      </c>
      <c r="F7092" t="s">
        <v>214</v>
      </c>
      <c r="G7092" t="s">
        <v>215</v>
      </c>
      <c r="H7092">
        <v>3</v>
      </c>
      <c r="I7092">
        <v>2015</v>
      </c>
      <c r="J7092">
        <v>1</v>
      </c>
      <c r="L7092">
        <v>23066434</v>
      </c>
      <c r="M7092">
        <v>2.2000000000000002</v>
      </c>
      <c r="P7092" s="29">
        <f t="shared" si="294"/>
        <v>0.20000000000000004</v>
      </c>
    </row>
    <row r="7093" spans="1:16" hidden="1" x14ac:dyDescent="0.25">
      <c r="A7093">
        <v>193844693</v>
      </c>
      <c r="B7093">
        <v>803401</v>
      </c>
      <c r="C7093" t="s">
        <v>318</v>
      </c>
      <c r="D7093">
        <v>2021754</v>
      </c>
      <c r="E7093" t="s">
        <v>216</v>
      </c>
      <c r="F7093" t="s">
        <v>214</v>
      </c>
      <c r="G7093" t="s">
        <v>215</v>
      </c>
      <c r="H7093">
        <v>3</v>
      </c>
      <c r="I7093">
        <v>2015</v>
      </c>
      <c r="J7093">
        <v>1</v>
      </c>
      <c r="L7093">
        <v>23066482</v>
      </c>
      <c r="M7093">
        <v>3.3</v>
      </c>
      <c r="P7093" s="29">
        <f t="shared" si="294"/>
        <v>0.3833333333333333</v>
      </c>
    </row>
    <row r="7094" spans="1:16" hidden="1" x14ac:dyDescent="0.25">
      <c r="A7094">
        <v>193844693</v>
      </c>
      <c r="B7094">
        <v>803401</v>
      </c>
      <c r="C7094" t="s">
        <v>318</v>
      </c>
      <c r="D7094">
        <v>2004098</v>
      </c>
      <c r="E7094" t="s">
        <v>213</v>
      </c>
      <c r="F7094" t="s">
        <v>214</v>
      </c>
      <c r="G7094" t="s">
        <v>215</v>
      </c>
      <c r="H7094">
        <v>2</v>
      </c>
      <c r="I7094">
        <v>2015</v>
      </c>
      <c r="J7094">
        <v>1</v>
      </c>
      <c r="L7094">
        <v>23066520</v>
      </c>
      <c r="M7094">
        <v>6.4</v>
      </c>
      <c r="P7094" s="29">
        <f t="shared" si="294"/>
        <v>0.9</v>
      </c>
    </row>
    <row r="7095" spans="1:16" hidden="1" x14ac:dyDescent="0.25">
      <c r="A7095">
        <v>193852807</v>
      </c>
      <c r="B7095">
        <v>803401</v>
      </c>
      <c r="C7095" t="s">
        <v>318</v>
      </c>
      <c r="D7095">
        <v>2004098</v>
      </c>
      <c r="E7095" t="s">
        <v>213</v>
      </c>
      <c r="F7095" t="s">
        <v>214</v>
      </c>
      <c r="G7095" t="s">
        <v>215</v>
      </c>
      <c r="H7095">
        <v>2</v>
      </c>
      <c r="I7095">
        <v>2015</v>
      </c>
      <c r="J7095">
        <v>1</v>
      </c>
      <c r="L7095">
        <v>23066602</v>
      </c>
      <c r="M7095">
        <v>6.8</v>
      </c>
      <c r="P7095" s="29">
        <f t="shared" si="294"/>
        <v>0.96666666666666667</v>
      </c>
    </row>
    <row r="7096" spans="1:16" hidden="1" x14ac:dyDescent="0.25">
      <c r="A7096">
        <v>193852807</v>
      </c>
      <c r="B7096">
        <v>803401</v>
      </c>
      <c r="C7096" t="s">
        <v>318</v>
      </c>
      <c r="D7096">
        <v>2005102</v>
      </c>
      <c r="E7096" t="s">
        <v>218</v>
      </c>
      <c r="F7096" t="s">
        <v>214</v>
      </c>
      <c r="G7096" t="s">
        <v>215</v>
      </c>
      <c r="H7096">
        <v>2</v>
      </c>
      <c r="I7096">
        <v>2015</v>
      </c>
      <c r="J7096">
        <v>1</v>
      </c>
      <c r="L7096">
        <v>23066494</v>
      </c>
      <c r="M7096">
        <v>4.0999999999999996</v>
      </c>
      <c r="P7096" s="29">
        <f t="shared" si="294"/>
        <v>0.51666666666666661</v>
      </c>
    </row>
    <row r="7097" spans="1:16" hidden="1" x14ac:dyDescent="0.25">
      <c r="A7097">
        <v>193852807</v>
      </c>
      <c r="B7097">
        <v>803401</v>
      </c>
      <c r="C7097" t="s">
        <v>318</v>
      </c>
      <c r="D7097">
        <v>2021754</v>
      </c>
      <c r="E7097" t="s">
        <v>216</v>
      </c>
      <c r="F7097" t="s">
        <v>214</v>
      </c>
      <c r="G7097" t="s">
        <v>215</v>
      </c>
      <c r="H7097">
        <v>3</v>
      </c>
      <c r="I7097">
        <v>2015</v>
      </c>
      <c r="J7097">
        <v>1</v>
      </c>
      <c r="L7097">
        <v>23066481</v>
      </c>
      <c r="M7097" t="s">
        <v>221</v>
      </c>
      <c r="P7097" s="29" t="str">
        <f t="shared" si="294"/>
        <v>BAD</v>
      </c>
    </row>
    <row r="7098" spans="1:16" hidden="1" x14ac:dyDescent="0.25">
      <c r="A7098">
        <v>193852807</v>
      </c>
      <c r="B7098">
        <v>803401</v>
      </c>
      <c r="C7098" t="s">
        <v>318</v>
      </c>
      <c r="D7098">
        <v>2005099</v>
      </c>
      <c r="E7098" t="s">
        <v>217</v>
      </c>
      <c r="F7098" t="s">
        <v>214</v>
      </c>
      <c r="G7098" t="s">
        <v>215</v>
      </c>
      <c r="H7098">
        <v>2</v>
      </c>
      <c r="I7098">
        <v>2015</v>
      </c>
      <c r="J7098">
        <v>1</v>
      </c>
      <c r="L7098">
        <v>23066433</v>
      </c>
      <c r="M7098">
        <v>4.5</v>
      </c>
      <c r="P7098" s="29">
        <f t="shared" si="294"/>
        <v>0.58333333333333337</v>
      </c>
    </row>
    <row r="7099" spans="1:16" hidden="1" x14ac:dyDescent="0.25">
      <c r="A7099">
        <v>193852807</v>
      </c>
      <c r="B7099">
        <v>803401</v>
      </c>
      <c r="C7099" t="s">
        <v>318</v>
      </c>
      <c r="D7099">
        <v>2021600</v>
      </c>
      <c r="E7099" t="s">
        <v>219</v>
      </c>
      <c r="F7099" t="s">
        <v>214</v>
      </c>
      <c r="G7099" t="s">
        <v>215</v>
      </c>
      <c r="H7099">
        <v>2</v>
      </c>
      <c r="I7099">
        <v>2015</v>
      </c>
      <c r="J7099">
        <v>1</v>
      </c>
      <c r="L7099">
        <v>23066441</v>
      </c>
      <c r="M7099">
        <v>4.0999999999999996</v>
      </c>
      <c r="P7099" s="29">
        <f t="shared" si="294"/>
        <v>0.51666666666666661</v>
      </c>
    </row>
    <row r="7100" spans="1:16" hidden="1" x14ac:dyDescent="0.25">
      <c r="A7100">
        <v>193852807</v>
      </c>
      <c r="B7100">
        <v>803401</v>
      </c>
      <c r="C7100" t="s">
        <v>318</v>
      </c>
      <c r="D7100">
        <v>2005118</v>
      </c>
      <c r="E7100" t="s">
        <v>223</v>
      </c>
      <c r="F7100" t="s">
        <v>214</v>
      </c>
      <c r="G7100" t="s">
        <v>215</v>
      </c>
      <c r="H7100">
        <v>2</v>
      </c>
      <c r="I7100">
        <v>2015</v>
      </c>
      <c r="J7100">
        <v>1</v>
      </c>
      <c r="L7100">
        <v>23067523</v>
      </c>
      <c r="M7100">
        <v>5.0999999999999996</v>
      </c>
      <c r="P7100" s="29">
        <f t="shared" si="294"/>
        <v>0.68333333333333324</v>
      </c>
    </row>
    <row r="7101" spans="1:16" hidden="1" x14ac:dyDescent="0.25">
      <c r="A7101">
        <v>193852807</v>
      </c>
      <c r="B7101">
        <v>803401</v>
      </c>
      <c r="C7101" t="s">
        <v>318</v>
      </c>
      <c r="D7101">
        <v>2005117</v>
      </c>
      <c r="E7101" t="s">
        <v>220</v>
      </c>
      <c r="F7101" t="s">
        <v>214</v>
      </c>
      <c r="G7101" t="s">
        <v>215</v>
      </c>
      <c r="H7101">
        <v>4</v>
      </c>
      <c r="I7101">
        <v>2015</v>
      </c>
      <c r="J7101">
        <v>2</v>
      </c>
      <c r="L7101">
        <v>23070390</v>
      </c>
      <c r="P7101" s="29" t="str">
        <f t="shared" si="294"/>
        <v>DRP</v>
      </c>
    </row>
    <row r="7102" spans="1:16" hidden="1" x14ac:dyDescent="0.25">
      <c r="A7102">
        <v>193852807</v>
      </c>
      <c r="B7102">
        <v>803401</v>
      </c>
      <c r="C7102" t="s">
        <v>318</v>
      </c>
      <c r="D7102">
        <v>2004116</v>
      </c>
      <c r="E7102" t="s">
        <v>229</v>
      </c>
      <c r="F7102" t="s">
        <v>214</v>
      </c>
      <c r="G7102" t="s">
        <v>215</v>
      </c>
      <c r="H7102">
        <v>4</v>
      </c>
      <c r="I7102">
        <v>2015</v>
      </c>
      <c r="J7102">
        <v>2</v>
      </c>
      <c r="L7102">
        <v>23073301</v>
      </c>
      <c r="P7102" s="29" t="str">
        <f t="shared" si="294"/>
        <v>DRP</v>
      </c>
    </row>
    <row r="7103" spans="1:16" hidden="1" x14ac:dyDescent="0.25">
      <c r="A7103">
        <v>193852807</v>
      </c>
      <c r="B7103">
        <v>803401</v>
      </c>
      <c r="C7103" t="s">
        <v>318</v>
      </c>
      <c r="D7103">
        <v>2004112</v>
      </c>
      <c r="E7103" t="s">
        <v>244</v>
      </c>
      <c r="F7103" t="s">
        <v>214</v>
      </c>
      <c r="G7103" t="s">
        <v>215</v>
      </c>
      <c r="H7103">
        <v>2</v>
      </c>
      <c r="I7103">
        <v>2015</v>
      </c>
      <c r="J7103">
        <v>2</v>
      </c>
      <c r="L7103">
        <v>23073233</v>
      </c>
      <c r="M7103">
        <v>5.6</v>
      </c>
      <c r="P7103" s="29">
        <f t="shared" si="294"/>
        <v>0.76666666666666661</v>
      </c>
    </row>
    <row r="7104" spans="1:16" hidden="1" x14ac:dyDescent="0.25">
      <c r="A7104">
        <v>193852807</v>
      </c>
      <c r="B7104">
        <v>803401</v>
      </c>
      <c r="C7104" t="s">
        <v>318</v>
      </c>
      <c r="D7104">
        <v>2021580</v>
      </c>
      <c r="E7104" t="s">
        <v>241</v>
      </c>
      <c r="F7104" t="s">
        <v>214</v>
      </c>
      <c r="G7104" t="s">
        <v>215</v>
      </c>
      <c r="H7104">
        <v>2</v>
      </c>
      <c r="I7104">
        <v>2015</v>
      </c>
      <c r="J7104">
        <v>2</v>
      </c>
      <c r="L7104">
        <v>23072001</v>
      </c>
      <c r="M7104">
        <v>4.3</v>
      </c>
      <c r="P7104" s="29">
        <f t="shared" si="294"/>
        <v>0.54999999999999993</v>
      </c>
    </row>
    <row r="7105" spans="1:16" hidden="1" x14ac:dyDescent="0.25">
      <c r="A7105">
        <v>193852807</v>
      </c>
      <c r="B7105">
        <v>803401</v>
      </c>
      <c r="C7105" t="s">
        <v>318</v>
      </c>
      <c r="D7105">
        <v>2021602</v>
      </c>
      <c r="E7105" t="s">
        <v>242</v>
      </c>
      <c r="F7105" t="s">
        <v>214</v>
      </c>
      <c r="G7105" t="s">
        <v>215</v>
      </c>
      <c r="H7105">
        <v>3</v>
      </c>
      <c r="I7105">
        <v>2015</v>
      </c>
      <c r="J7105">
        <v>2</v>
      </c>
      <c r="L7105">
        <v>23072008</v>
      </c>
      <c r="M7105">
        <v>2.2000000000000002</v>
      </c>
      <c r="P7105" s="29">
        <f t="shared" si="294"/>
        <v>0.20000000000000004</v>
      </c>
    </row>
    <row r="7106" spans="1:16" hidden="1" x14ac:dyDescent="0.25">
      <c r="A7106">
        <v>193852807</v>
      </c>
      <c r="B7106">
        <v>803401</v>
      </c>
      <c r="C7106" t="s">
        <v>318</v>
      </c>
      <c r="D7106">
        <v>2021754</v>
      </c>
      <c r="E7106" t="s">
        <v>216</v>
      </c>
      <c r="F7106" t="s">
        <v>214</v>
      </c>
      <c r="G7106" t="s">
        <v>215</v>
      </c>
      <c r="H7106">
        <v>3</v>
      </c>
      <c r="I7106">
        <v>2015</v>
      </c>
      <c r="J7106">
        <v>2</v>
      </c>
      <c r="L7106">
        <v>23074070</v>
      </c>
      <c r="M7106">
        <v>3.8</v>
      </c>
      <c r="P7106" s="29">
        <f t="shared" si="294"/>
        <v>0.46666666666666662</v>
      </c>
    </row>
    <row r="7107" spans="1:16" hidden="1" x14ac:dyDescent="0.25">
      <c r="A7107">
        <v>193852807</v>
      </c>
      <c r="B7107">
        <v>803401</v>
      </c>
      <c r="C7107" t="s">
        <v>318</v>
      </c>
      <c r="D7107">
        <v>2005117</v>
      </c>
      <c r="E7107" t="s">
        <v>220</v>
      </c>
      <c r="F7107" t="s">
        <v>214</v>
      </c>
      <c r="G7107" t="s">
        <v>215</v>
      </c>
      <c r="H7107">
        <v>2</v>
      </c>
      <c r="I7107">
        <v>2015</v>
      </c>
      <c r="J7107">
        <v>2</v>
      </c>
      <c r="L7107">
        <v>23070458</v>
      </c>
      <c r="M7107">
        <v>4.0999999999999996</v>
      </c>
      <c r="P7107" s="29">
        <f t="shared" si="294"/>
        <v>0.51666666666666661</v>
      </c>
    </row>
    <row r="7108" spans="1:16" hidden="1" x14ac:dyDescent="0.25">
      <c r="A7108">
        <v>193852807</v>
      </c>
      <c r="B7108">
        <v>803401</v>
      </c>
      <c r="C7108" t="s">
        <v>318</v>
      </c>
      <c r="D7108">
        <v>2005131</v>
      </c>
      <c r="E7108" t="s">
        <v>228</v>
      </c>
      <c r="F7108" t="s">
        <v>214</v>
      </c>
      <c r="G7108" t="s">
        <v>215</v>
      </c>
      <c r="H7108">
        <v>2</v>
      </c>
      <c r="I7108">
        <v>2016</v>
      </c>
      <c r="J7108">
        <v>1</v>
      </c>
      <c r="L7108">
        <v>23081641</v>
      </c>
      <c r="M7108">
        <v>5.7</v>
      </c>
      <c r="P7108" s="29">
        <f t="shared" ref="P7108:P7139" si="295">IF(AND(ISNUMBER(M7108),H7108&lt;&gt;4),(M7108-1)/6,IF(H7108=4,"DRP",IF(AND(H7108=3,M7108="NA"),"BAD",IF(AND(H7108=2),"CVL",IF(AND(H7108=1,ISBLANK(M7108)),"NULL","UNK")))))</f>
        <v>0.78333333333333333</v>
      </c>
    </row>
    <row r="7109" spans="1:16" hidden="1" x14ac:dyDescent="0.25">
      <c r="A7109">
        <v>193852807</v>
      </c>
      <c r="B7109">
        <v>803401</v>
      </c>
      <c r="C7109" t="s">
        <v>318</v>
      </c>
      <c r="D7109">
        <v>2021602</v>
      </c>
      <c r="E7109" t="s">
        <v>242</v>
      </c>
      <c r="F7109" t="s">
        <v>214</v>
      </c>
      <c r="G7109" t="s">
        <v>215</v>
      </c>
      <c r="H7109">
        <v>2</v>
      </c>
      <c r="I7109">
        <v>2016</v>
      </c>
      <c r="J7109">
        <v>1</v>
      </c>
      <c r="L7109">
        <v>23081144</v>
      </c>
      <c r="M7109">
        <v>4.5999999999999996</v>
      </c>
      <c r="P7109" s="29">
        <f t="shared" si="295"/>
        <v>0.6</v>
      </c>
    </row>
    <row r="7110" spans="1:16" hidden="1" x14ac:dyDescent="0.25">
      <c r="A7110">
        <v>193852807</v>
      </c>
      <c r="B7110">
        <v>803401</v>
      </c>
      <c r="C7110" t="s">
        <v>318</v>
      </c>
      <c r="D7110">
        <v>2019271</v>
      </c>
      <c r="E7110" t="s">
        <v>236</v>
      </c>
      <c r="F7110" t="s">
        <v>214</v>
      </c>
      <c r="G7110" t="s">
        <v>215</v>
      </c>
      <c r="H7110">
        <v>2</v>
      </c>
      <c r="I7110">
        <v>2016</v>
      </c>
      <c r="J7110">
        <v>1</v>
      </c>
      <c r="L7110">
        <v>23081039</v>
      </c>
      <c r="M7110">
        <v>6.1</v>
      </c>
      <c r="P7110" s="29">
        <f t="shared" si="295"/>
        <v>0.85</v>
      </c>
    </row>
    <row r="7111" spans="1:16" hidden="1" x14ac:dyDescent="0.25">
      <c r="A7111">
        <v>193852807</v>
      </c>
      <c r="B7111">
        <v>803401</v>
      </c>
      <c r="C7111" t="s">
        <v>318</v>
      </c>
      <c r="D7111">
        <v>2004099</v>
      </c>
      <c r="E7111" t="s">
        <v>245</v>
      </c>
      <c r="F7111" t="s">
        <v>214</v>
      </c>
      <c r="G7111" t="s">
        <v>215</v>
      </c>
      <c r="H7111">
        <v>2</v>
      </c>
      <c r="I7111">
        <v>2016</v>
      </c>
      <c r="J7111">
        <v>1</v>
      </c>
      <c r="L7111">
        <v>23073320</v>
      </c>
      <c r="M7111">
        <v>6.7</v>
      </c>
      <c r="P7111" s="29">
        <f t="shared" si="295"/>
        <v>0.95000000000000007</v>
      </c>
    </row>
    <row r="7112" spans="1:16" hidden="1" x14ac:dyDescent="0.25">
      <c r="A7112">
        <v>193852807</v>
      </c>
      <c r="B7112">
        <v>803401</v>
      </c>
      <c r="C7112" t="s">
        <v>318</v>
      </c>
      <c r="D7112">
        <v>2004116</v>
      </c>
      <c r="E7112" t="s">
        <v>229</v>
      </c>
      <c r="F7112" t="s">
        <v>214</v>
      </c>
      <c r="G7112" t="s">
        <v>215</v>
      </c>
      <c r="H7112">
        <v>2</v>
      </c>
      <c r="I7112">
        <v>2016</v>
      </c>
      <c r="J7112">
        <v>1</v>
      </c>
      <c r="L7112">
        <v>23073304</v>
      </c>
      <c r="M7112">
        <v>5.2</v>
      </c>
      <c r="P7112" s="29">
        <f t="shared" si="295"/>
        <v>0.70000000000000007</v>
      </c>
    </row>
    <row r="7113" spans="1:16" hidden="1" x14ac:dyDescent="0.25">
      <c r="A7113">
        <v>193852807</v>
      </c>
      <c r="B7113">
        <v>803401</v>
      </c>
      <c r="C7113" t="s">
        <v>318</v>
      </c>
      <c r="D7113">
        <v>2021754</v>
      </c>
      <c r="E7113" t="s">
        <v>216</v>
      </c>
      <c r="F7113" t="s">
        <v>214</v>
      </c>
      <c r="G7113" t="s">
        <v>215</v>
      </c>
      <c r="H7113">
        <v>2</v>
      </c>
      <c r="I7113">
        <v>2016</v>
      </c>
      <c r="J7113">
        <v>1</v>
      </c>
      <c r="L7113">
        <v>23081126</v>
      </c>
      <c r="M7113">
        <v>5</v>
      </c>
      <c r="P7113" s="29">
        <f t="shared" si="295"/>
        <v>0.66666666666666663</v>
      </c>
    </row>
    <row r="7114" spans="1:16" hidden="1" x14ac:dyDescent="0.25">
      <c r="A7114">
        <v>193852807</v>
      </c>
      <c r="B7114">
        <v>803401</v>
      </c>
      <c r="C7114" t="s">
        <v>318</v>
      </c>
      <c r="D7114">
        <v>2021638</v>
      </c>
      <c r="E7114" t="s">
        <v>250</v>
      </c>
      <c r="F7114" t="s">
        <v>214</v>
      </c>
      <c r="G7114" t="s">
        <v>215</v>
      </c>
      <c r="H7114">
        <v>3</v>
      </c>
      <c r="I7114">
        <v>2016</v>
      </c>
      <c r="J7114">
        <v>2</v>
      </c>
      <c r="L7114">
        <v>23086852</v>
      </c>
      <c r="M7114" t="s">
        <v>221</v>
      </c>
      <c r="P7114" s="29" t="str">
        <f t="shared" si="295"/>
        <v>BAD</v>
      </c>
    </row>
    <row r="7115" spans="1:16" hidden="1" x14ac:dyDescent="0.25">
      <c r="A7115">
        <v>193852807</v>
      </c>
      <c r="B7115">
        <v>803401</v>
      </c>
      <c r="C7115" t="s">
        <v>318</v>
      </c>
      <c r="D7115">
        <v>2021993</v>
      </c>
      <c r="E7115" t="s">
        <v>256</v>
      </c>
      <c r="F7115" t="s">
        <v>214</v>
      </c>
      <c r="G7115" t="s">
        <v>215</v>
      </c>
      <c r="H7115">
        <v>2</v>
      </c>
      <c r="I7115">
        <v>2016</v>
      </c>
      <c r="J7115">
        <v>2</v>
      </c>
      <c r="L7115">
        <v>23086519</v>
      </c>
      <c r="M7115">
        <v>4.4000000000000004</v>
      </c>
      <c r="P7115" s="29">
        <f t="shared" si="295"/>
        <v>0.56666666666666676</v>
      </c>
    </row>
    <row r="7116" spans="1:16" hidden="1" x14ac:dyDescent="0.25">
      <c r="A7116">
        <v>193852807</v>
      </c>
      <c r="B7116">
        <v>803401</v>
      </c>
      <c r="C7116" t="s">
        <v>318</v>
      </c>
      <c r="D7116">
        <v>2021596</v>
      </c>
      <c r="E7116" t="s">
        <v>294</v>
      </c>
      <c r="F7116" t="s">
        <v>214</v>
      </c>
      <c r="G7116" t="s">
        <v>215</v>
      </c>
      <c r="H7116">
        <v>3</v>
      </c>
      <c r="I7116">
        <v>2016</v>
      </c>
      <c r="J7116">
        <v>2</v>
      </c>
      <c r="L7116">
        <v>23086860</v>
      </c>
      <c r="M7116">
        <v>2.9</v>
      </c>
      <c r="P7116" s="29">
        <f t="shared" si="295"/>
        <v>0.31666666666666665</v>
      </c>
    </row>
    <row r="7117" spans="1:16" hidden="1" x14ac:dyDescent="0.25">
      <c r="A7117">
        <v>193852807</v>
      </c>
      <c r="B7117">
        <v>803401</v>
      </c>
      <c r="C7117" t="s">
        <v>318</v>
      </c>
      <c r="D7117">
        <v>2021781</v>
      </c>
      <c r="E7117" t="s">
        <v>235</v>
      </c>
      <c r="F7117" t="s">
        <v>214</v>
      </c>
      <c r="G7117" t="s">
        <v>215</v>
      </c>
      <c r="H7117">
        <v>2</v>
      </c>
      <c r="I7117">
        <v>2016</v>
      </c>
      <c r="J7117">
        <v>2</v>
      </c>
      <c r="L7117">
        <v>23086871</v>
      </c>
      <c r="M7117">
        <v>4</v>
      </c>
      <c r="P7117" s="29">
        <f t="shared" si="295"/>
        <v>0.5</v>
      </c>
    </row>
    <row r="7118" spans="1:16" hidden="1" x14ac:dyDescent="0.25">
      <c r="A7118">
        <v>193852807</v>
      </c>
      <c r="B7118">
        <v>803401</v>
      </c>
      <c r="C7118" t="s">
        <v>318</v>
      </c>
      <c r="D7118">
        <v>2019272</v>
      </c>
      <c r="E7118" t="s">
        <v>249</v>
      </c>
      <c r="F7118" t="s">
        <v>214</v>
      </c>
      <c r="G7118" t="s">
        <v>215</v>
      </c>
      <c r="H7118">
        <v>2</v>
      </c>
      <c r="I7118">
        <v>2016</v>
      </c>
      <c r="J7118">
        <v>2</v>
      </c>
      <c r="L7118">
        <v>23086062</v>
      </c>
      <c r="M7118">
        <v>5.5</v>
      </c>
      <c r="P7118" s="29">
        <f t="shared" si="295"/>
        <v>0.75</v>
      </c>
    </row>
    <row r="7119" spans="1:16" hidden="1" x14ac:dyDescent="0.25">
      <c r="A7119">
        <v>193852807</v>
      </c>
      <c r="B7119">
        <v>803401</v>
      </c>
      <c r="C7119" t="s">
        <v>318</v>
      </c>
      <c r="D7119">
        <v>2021763</v>
      </c>
      <c r="E7119" t="s">
        <v>298</v>
      </c>
      <c r="F7119" t="s">
        <v>214</v>
      </c>
      <c r="G7119" t="s">
        <v>215</v>
      </c>
      <c r="H7119">
        <v>2</v>
      </c>
      <c r="I7119">
        <v>2016</v>
      </c>
      <c r="J7119">
        <v>2</v>
      </c>
      <c r="L7119">
        <v>23086845</v>
      </c>
      <c r="M7119">
        <v>5.0999999999999996</v>
      </c>
      <c r="P7119" s="29">
        <f t="shared" si="295"/>
        <v>0.68333333333333324</v>
      </c>
    </row>
    <row r="7120" spans="1:16" hidden="1" x14ac:dyDescent="0.25">
      <c r="A7120">
        <v>193852807</v>
      </c>
      <c r="B7120">
        <v>803401</v>
      </c>
      <c r="C7120" t="s">
        <v>318</v>
      </c>
      <c r="D7120">
        <v>2021756</v>
      </c>
      <c r="E7120" t="s">
        <v>253</v>
      </c>
      <c r="F7120" t="s">
        <v>214</v>
      </c>
      <c r="G7120" t="s">
        <v>215</v>
      </c>
      <c r="H7120">
        <v>3</v>
      </c>
      <c r="I7120">
        <v>2016</v>
      </c>
      <c r="J7120">
        <v>2</v>
      </c>
      <c r="L7120">
        <v>23086836</v>
      </c>
      <c r="M7120">
        <v>3.5</v>
      </c>
      <c r="P7120" s="29">
        <f t="shared" si="295"/>
        <v>0.41666666666666669</v>
      </c>
    </row>
    <row r="7121" spans="1:16" hidden="1" x14ac:dyDescent="0.25">
      <c r="A7121">
        <v>193852807</v>
      </c>
      <c r="B7121">
        <v>803401</v>
      </c>
      <c r="C7121" t="s">
        <v>318</v>
      </c>
      <c r="D7121">
        <v>2021679</v>
      </c>
      <c r="E7121" t="s">
        <v>259</v>
      </c>
      <c r="F7121" t="s">
        <v>214</v>
      </c>
      <c r="G7121" t="s">
        <v>215</v>
      </c>
      <c r="H7121">
        <v>4</v>
      </c>
      <c r="I7121">
        <v>2017</v>
      </c>
      <c r="J7121">
        <v>1</v>
      </c>
      <c r="L7121">
        <v>23092951</v>
      </c>
      <c r="P7121" s="29" t="str">
        <f t="shared" si="295"/>
        <v>DRP</v>
      </c>
    </row>
    <row r="7122" spans="1:16" hidden="1" x14ac:dyDescent="0.25">
      <c r="A7122">
        <v>193852807</v>
      </c>
      <c r="B7122">
        <v>803401</v>
      </c>
      <c r="C7122" t="s">
        <v>318</v>
      </c>
      <c r="D7122">
        <v>2005120</v>
      </c>
      <c r="E7122" t="s">
        <v>293</v>
      </c>
      <c r="F7122" t="s">
        <v>214</v>
      </c>
      <c r="G7122" t="s">
        <v>215</v>
      </c>
      <c r="H7122">
        <v>4</v>
      </c>
      <c r="I7122">
        <v>2017</v>
      </c>
      <c r="J7122">
        <v>1</v>
      </c>
      <c r="L7122">
        <v>23094176</v>
      </c>
      <c r="P7122" s="29" t="str">
        <f t="shared" si="295"/>
        <v>DRP</v>
      </c>
    </row>
    <row r="7123" spans="1:16" hidden="1" x14ac:dyDescent="0.25">
      <c r="A7123">
        <v>193852807</v>
      </c>
      <c r="B7123">
        <v>803401</v>
      </c>
      <c r="C7123" t="s">
        <v>318</v>
      </c>
      <c r="D7123">
        <v>2021638</v>
      </c>
      <c r="E7123" t="s">
        <v>250</v>
      </c>
      <c r="F7123" t="s">
        <v>214</v>
      </c>
      <c r="G7123" t="s">
        <v>215</v>
      </c>
      <c r="H7123">
        <v>3</v>
      </c>
      <c r="I7123">
        <v>2017</v>
      </c>
      <c r="J7123">
        <v>1</v>
      </c>
      <c r="L7123">
        <v>23092935</v>
      </c>
      <c r="M7123">
        <v>3.1</v>
      </c>
      <c r="P7123" s="29">
        <f t="shared" si="295"/>
        <v>0.35000000000000003</v>
      </c>
    </row>
    <row r="7124" spans="1:16" hidden="1" x14ac:dyDescent="0.25">
      <c r="A7124">
        <v>193852807</v>
      </c>
      <c r="B7124">
        <v>803401</v>
      </c>
      <c r="C7124" t="s">
        <v>318</v>
      </c>
      <c r="D7124">
        <v>2021596</v>
      </c>
      <c r="E7124" t="s">
        <v>294</v>
      </c>
      <c r="F7124" t="s">
        <v>214</v>
      </c>
      <c r="G7124" t="s">
        <v>215</v>
      </c>
      <c r="H7124">
        <v>3</v>
      </c>
      <c r="I7124">
        <v>2017</v>
      </c>
      <c r="J7124">
        <v>1</v>
      </c>
      <c r="L7124">
        <v>23092937</v>
      </c>
      <c r="M7124">
        <v>3.3</v>
      </c>
      <c r="P7124" s="29">
        <f t="shared" si="295"/>
        <v>0.3833333333333333</v>
      </c>
    </row>
    <row r="7125" spans="1:16" hidden="1" x14ac:dyDescent="0.25">
      <c r="A7125">
        <v>193852807</v>
      </c>
      <c r="B7125">
        <v>803401</v>
      </c>
      <c r="C7125" t="s">
        <v>318</v>
      </c>
      <c r="D7125">
        <v>2005120</v>
      </c>
      <c r="E7125" t="s">
        <v>293</v>
      </c>
      <c r="F7125" t="s">
        <v>214</v>
      </c>
      <c r="G7125" t="s">
        <v>215</v>
      </c>
      <c r="H7125">
        <v>2</v>
      </c>
      <c r="I7125">
        <v>2017</v>
      </c>
      <c r="J7125">
        <v>1</v>
      </c>
      <c r="L7125">
        <v>23094178</v>
      </c>
      <c r="M7125">
        <v>4</v>
      </c>
      <c r="P7125" s="29">
        <f t="shared" si="295"/>
        <v>0.5</v>
      </c>
    </row>
    <row r="7126" spans="1:16" hidden="1" x14ac:dyDescent="0.25">
      <c r="A7126">
        <v>193852807</v>
      </c>
      <c r="B7126">
        <v>803401</v>
      </c>
      <c r="C7126" t="s">
        <v>318</v>
      </c>
      <c r="D7126">
        <v>2004752</v>
      </c>
      <c r="E7126" t="s">
        <v>290</v>
      </c>
      <c r="F7126" t="s">
        <v>214</v>
      </c>
      <c r="G7126" t="s">
        <v>215</v>
      </c>
      <c r="H7126">
        <v>2</v>
      </c>
      <c r="I7126">
        <v>2017</v>
      </c>
      <c r="J7126">
        <v>1</v>
      </c>
      <c r="L7126">
        <v>23093323</v>
      </c>
      <c r="M7126">
        <v>4.4000000000000004</v>
      </c>
      <c r="P7126" s="29">
        <f t="shared" si="295"/>
        <v>0.56666666666666676</v>
      </c>
    </row>
    <row r="7127" spans="1:16" hidden="1" x14ac:dyDescent="0.25">
      <c r="A7127">
        <v>193852807</v>
      </c>
      <c r="B7127">
        <v>803401</v>
      </c>
      <c r="C7127" t="s">
        <v>318</v>
      </c>
      <c r="D7127">
        <v>2004591</v>
      </c>
      <c r="E7127" t="s">
        <v>271</v>
      </c>
      <c r="F7127" t="s">
        <v>214</v>
      </c>
      <c r="G7127" t="s">
        <v>215</v>
      </c>
      <c r="H7127">
        <v>2</v>
      </c>
      <c r="I7127">
        <v>2017</v>
      </c>
      <c r="J7127">
        <v>1</v>
      </c>
      <c r="L7127">
        <v>23093319</v>
      </c>
      <c r="M7127">
        <v>4.2</v>
      </c>
      <c r="P7127" s="29">
        <f t="shared" si="295"/>
        <v>0.53333333333333333</v>
      </c>
    </row>
    <row r="7128" spans="1:16" hidden="1" x14ac:dyDescent="0.25">
      <c r="A7128">
        <v>193852807</v>
      </c>
      <c r="B7128">
        <v>803401</v>
      </c>
      <c r="C7128" t="s">
        <v>318</v>
      </c>
      <c r="D7128">
        <v>2021756</v>
      </c>
      <c r="E7128" t="s">
        <v>253</v>
      </c>
      <c r="F7128" t="s">
        <v>214</v>
      </c>
      <c r="G7128" t="s">
        <v>215</v>
      </c>
      <c r="H7128">
        <v>2</v>
      </c>
      <c r="I7128">
        <v>2017</v>
      </c>
      <c r="J7128">
        <v>1</v>
      </c>
      <c r="L7128">
        <v>23092930</v>
      </c>
      <c r="M7128">
        <v>4</v>
      </c>
      <c r="P7128" s="29">
        <f t="shared" si="295"/>
        <v>0.5</v>
      </c>
    </row>
    <row r="7129" spans="1:16" hidden="1" x14ac:dyDescent="0.25">
      <c r="A7129">
        <v>193852807</v>
      </c>
      <c r="B7129">
        <v>803401</v>
      </c>
      <c r="C7129" t="s">
        <v>318</v>
      </c>
      <c r="D7129">
        <v>2021679</v>
      </c>
      <c r="E7129" t="s">
        <v>259</v>
      </c>
      <c r="F7129" t="s">
        <v>214</v>
      </c>
      <c r="G7129" t="s">
        <v>215</v>
      </c>
      <c r="H7129">
        <v>2</v>
      </c>
      <c r="I7129">
        <v>2017</v>
      </c>
      <c r="J7129">
        <v>2</v>
      </c>
      <c r="L7129">
        <v>23101199</v>
      </c>
      <c r="M7129">
        <v>6.2</v>
      </c>
      <c r="P7129" s="29">
        <f t="shared" si="295"/>
        <v>0.8666666666666667</v>
      </c>
    </row>
    <row r="7130" spans="1:16" hidden="1" x14ac:dyDescent="0.25">
      <c r="A7130">
        <v>193852807</v>
      </c>
      <c r="B7130">
        <v>803401</v>
      </c>
      <c r="C7130" t="s">
        <v>318</v>
      </c>
      <c r="D7130">
        <v>2021874</v>
      </c>
      <c r="E7130" t="s">
        <v>226</v>
      </c>
      <c r="F7130" t="s">
        <v>214</v>
      </c>
      <c r="G7130" t="s">
        <v>215</v>
      </c>
      <c r="H7130">
        <v>2</v>
      </c>
      <c r="I7130">
        <v>2017</v>
      </c>
      <c r="J7130">
        <v>2</v>
      </c>
      <c r="L7130">
        <v>23101908</v>
      </c>
      <c r="M7130">
        <v>4</v>
      </c>
      <c r="P7130" s="29">
        <f t="shared" si="295"/>
        <v>0.5</v>
      </c>
    </row>
    <row r="7131" spans="1:16" hidden="1" x14ac:dyDescent="0.25">
      <c r="A7131">
        <v>193852807</v>
      </c>
      <c r="B7131">
        <v>803401</v>
      </c>
      <c r="C7131" t="s">
        <v>318</v>
      </c>
      <c r="D7131">
        <v>2021865</v>
      </c>
      <c r="E7131" t="s">
        <v>301</v>
      </c>
      <c r="F7131" t="s">
        <v>214</v>
      </c>
      <c r="G7131" t="s">
        <v>215</v>
      </c>
      <c r="H7131">
        <v>3</v>
      </c>
      <c r="I7131">
        <v>2017</v>
      </c>
      <c r="J7131">
        <v>2</v>
      </c>
      <c r="L7131">
        <v>23097629</v>
      </c>
      <c r="M7131">
        <v>3.7</v>
      </c>
      <c r="P7131" s="29">
        <f t="shared" si="295"/>
        <v>0.45</v>
      </c>
    </row>
    <row r="7132" spans="1:16" hidden="1" x14ac:dyDescent="0.25">
      <c r="A7132">
        <v>193852807</v>
      </c>
      <c r="B7132">
        <v>803401</v>
      </c>
      <c r="C7132" t="s">
        <v>318</v>
      </c>
      <c r="D7132">
        <v>2021596</v>
      </c>
      <c r="E7132" t="s">
        <v>294</v>
      </c>
      <c r="F7132" t="s">
        <v>214</v>
      </c>
      <c r="G7132" t="s">
        <v>215</v>
      </c>
      <c r="H7132">
        <v>2</v>
      </c>
      <c r="I7132">
        <v>2017</v>
      </c>
      <c r="J7132">
        <v>2</v>
      </c>
      <c r="L7132">
        <v>23101186</v>
      </c>
      <c r="M7132">
        <v>4</v>
      </c>
      <c r="P7132" s="29">
        <f t="shared" si="295"/>
        <v>0.5</v>
      </c>
    </row>
    <row r="7133" spans="1:16" hidden="1" x14ac:dyDescent="0.25">
      <c r="A7133">
        <v>193852807</v>
      </c>
      <c r="B7133">
        <v>803401</v>
      </c>
      <c r="C7133" t="s">
        <v>318</v>
      </c>
      <c r="D7133">
        <v>2021638</v>
      </c>
      <c r="E7133" t="s">
        <v>250</v>
      </c>
      <c r="F7133" t="s">
        <v>214</v>
      </c>
      <c r="G7133" t="s">
        <v>215</v>
      </c>
      <c r="H7133">
        <v>2</v>
      </c>
      <c r="I7133">
        <v>2017</v>
      </c>
      <c r="J7133">
        <v>2</v>
      </c>
      <c r="L7133">
        <v>23101182</v>
      </c>
      <c r="M7133">
        <v>4.0999999999999996</v>
      </c>
      <c r="P7133" s="29">
        <f t="shared" si="295"/>
        <v>0.51666666666666661</v>
      </c>
    </row>
    <row r="7134" spans="1:16" hidden="1" x14ac:dyDescent="0.25">
      <c r="A7134">
        <v>193852807</v>
      </c>
      <c r="B7134">
        <v>803401</v>
      </c>
      <c r="C7134" t="s">
        <v>318</v>
      </c>
      <c r="D7134">
        <v>2021874</v>
      </c>
      <c r="E7134" t="s">
        <v>226</v>
      </c>
      <c r="F7134" t="s">
        <v>214</v>
      </c>
      <c r="G7134" t="s">
        <v>215</v>
      </c>
      <c r="H7134">
        <v>4</v>
      </c>
      <c r="I7134">
        <v>2017</v>
      </c>
      <c r="J7134">
        <v>2</v>
      </c>
      <c r="L7134">
        <v>23101602</v>
      </c>
      <c r="P7134" s="29" t="str">
        <f t="shared" si="295"/>
        <v>DRP</v>
      </c>
    </row>
    <row r="7135" spans="1:16" hidden="1" x14ac:dyDescent="0.25">
      <c r="A7135">
        <v>193852807</v>
      </c>
      <c r="B7135">
        <v>803401</v>
      </c>
      <c r="C7135" t="s">
        <v>318</v>
      </c>
      <c r="D7135">
        <v>2021787</v>
      </c>
      <c r="E7135" t="s">
        <v>292</v>
      </c>
      <c r="F7135" t="s">
        <v>214</v>
      </c>
      <c r="G7135" t="s">
        <v>215</v>
      </c>
      <c r="H7135">
        <v>2</v>
      </c>
      <c r="I7135">
        <v>2018</v>
      </c>
      <c r="J7135">
        <v>1</v>
      </c>
      <c r="L7135">
        <v>23107720</v>
      </c>
      <c r="M7135">
        <v>4.2</v>
      </c>
      <c r="P7135" s="29">
        <f t="shared" si="295"/>
        <v>0.53333333333333333</v>
      </c>
    </row>
    <row r="7136" spans="1:16" hidden="1" x14ac:dyDescent="0.25">
      <c r="A7136">
        <v>193852807</v>
      </c>
      <c r="B7136">
        <v>803401</v>
      </c>
      <c r="C7136" t="s">
        <v>318</v>
      </c>
      <c r="D7136">
        <v>2021750</v>
      </c>
      <c r="E7136" t="s">
        <v>296</v>
      </c>
      <c r="F7136" t="s">
        <v>214</v>
      </c>
      <c r="G7136" t="s">
        <v>215</v>
      </c>
      <c r="H7136">
        <v>2</v>
      </c>
      <c r="I7136">
        <v>2018</v>
      </c>
      <c r="J7136">
        <v>1</v>
      </c>
      <c r="L7136">
        <v>23107714</v>
      </c>
      <c r="M7136">
        <v>5.2</v>
      </c>
      <c r="P7136" s="29">
        <f t="shared" si="295"/>
        <v>0.70000000000000007</v>
      </c>
    </row>
    <row r="7137" spans="1:16" hidden="1" x14ac:dyDescent="0.25">
      <c r="A7137">
        <v>193852807</v>
      </c>
      <c r="B7137">
        <v>803401</v>
      </c>
      <c r="C7137" t="s">
        <v>318</v>
      </c>
      <c r="D7137">
        <v>2021591</v>
      </c>
      <c r="E7137" t="s">
        <v>240</v>
      </c>
      <c r="F7137" t="s">
        <v>214</v>
      </c>
      <c r="G7137" t="s">
        <v>215</v>
      </c>
      <c r="H7137">
        <v>2</v>
      </c>
      <c r="I7137">
        <v>2018</v>
      </c>
      <c r="J7137">
        <v>1</v>
      </c>
      <c r="L7137">
        <v>23107750</v>
      </c>
      <c r="M7137">
        <v>5.3</v>
      </c>
      <c r="P7137" s="29">
        <f t="shared" si="295"/>
        <v>0.71666666666666667</v>
      </c>
    </row>
    <row r="7138" spans="1:16" hidden="1" x14ac:dyDescent="0.25">
      <c r="A7138">
        <v>193852807</v>
      </c>
      <c r="B7138">
        <v>803401</v>
      </c>
      <c r="C7138" t="s">
        <v>318</v>
      </c>
      <c r="D7138">
        <v>2021615</v>
      </c>
      <c r="E7138" t="s">
        <v>255</v>
      </c>
      <c r="F7138" t="s">
        <v>214</v>
      </c>
      <c r="G7138" t="s">
        <v>215</v>
      </c>
      <c r="H7138">
        <v>2</v>
      </c>
      <c r="I7138">
        <v>2018</v>
      </c>
      <c r="J7138">
        <v>1</v>
      </c>
      <c r="L7138">
        <v>23107757</v>
      </c>
      <c r="M7138">
        <v>5.2</v>
      </c>
      <c r="P7138" s="29">
        <f t="shared" si="295"/>
        <v>0.70000000000000007</v>
      </c>
    </row>
    <row r="7139" spans="1:16" hidden="1" x14ac:dyDescent="0.25">
      <c r="A7139">
        <v>193852807</v>
      </c>
      <c r="B7139">
        <v>803401</v>
      </c>
      <c r="C7139" t="s">
        <v>318</v>
      </c>
      <c r="D7139">
        <v>2021725</v>
      </c>
      <c r="E7139" t="s">
        <v>257</v>
      </c>
      <c r="F7139" t="s">
        <v>214</v>
      </c>
      <c r="G7139" t="s">
        <v>215</v>
      </c>
      <c r="H7139">
        <v>2</v>
      </c>
      <c r="I7139">
        <v>2018</v>
      </c>
      <c r="J7139">
        <v>1</v>
      </c>
      <c r="L7139">
        <v>23109661</v>
      </c>
      <c r="M7139">
        <v>4.0999999999999996</v>
      </c>
      <c r="P7139" s="29">
        <f t="shared" si="295"/>
        <v>0.51666666666666661</v>
      </c>
    </row>
    <row r="7140" spans="1:16" hidden="1" x14ac:dyDescent="0.25">
      <c r="A7140">
        <v>193852807</v>
      </c>
      <c r="B7140">
        <v>803401</v>
      </c>
      <c r="C7140" t="s">
        <v>318</v>
      </c>
      <c r="D7140">
        <v>2019273</v>
      </c>
      <c r="E7140" t="s">
        <v>248</v>
      </c>
      <c r="F7140" t="s">
        <v>214</v>
      </c>
      <c r="G7140" t="s">
        <v>215</v>
      </c>
      <c r="H7140">
        <v>2</v>
      </c>
      <c r="I7140">
        <v>2018</v>
      </c>
      <c r="J7140">
        <v>1</v>
      </c>
      <c r="L7140">
        <v>23104532</v>
      </c>
      <c r="M7140">
        <v>5.3</v>
      </c>
      <c r="P7140" s="29">
        <f t="shared" ref="P7140:P7164" si="296">IF(AND(ISNUMBER(M7140),H7140&lt;&gt;4),(M7140-1)/6,IF(H7140=4,"DRP",IF(AND(H7140=3,M7140="NA"),"BAD",IF(AND(H7140=2),"CVL",IF(AND(H7140=1,ISBLANK(M7140)),"NULL","UNK")))))</f>
        <v>0.71666666666666667</v>
      </c>
    </row>
    <row r="7141" spans="1:16" hidden="1" x14ac:dyDescent="0.25">
      <c r="A7141">
        <v>193852807</v>
      </c>
      <c r="B7141">
        <v>803401</v>
      </c>
      <c r="C7141" t="s">
        <v>318</v>
      </c>
      <c r="D7141">
        <v>2021865</v>
      </c>
      <c r="E7141" t="s">
        <v>301</v>
      </c>
      <c r="F7141" t="s">
        <v>214</v>
      </c>
      <c r="G7141" t="s">
        <v>215</v>
      </c>
      <c r="H7141">
        <v>2</v>
      </c>
      <c r="I7141">
        <v>2018</v>
      </c>
      <c r="J7141">
        <v>1</v>
      </c>
      <c r="L7141">
        <v>23107721</v>
      </c>
      <c r="M7141">
        <v>5.2</v>
      </c>
      <c r="P7141" s="29">
        <f t="shared" si="296"/>
        <v>0.70000000000000007</v>
      </c>
    </row>
    <row r="7142" spans="1:16" hidden="1" x14ac:dyDescent="0.25">
      <c r="A7142">
        <v>193852807</v>
      </c>
      <c r="B7142">
        <v>803401</v>
      </c>
      <c r="C7142" t="s">
        <v>318</v>
      </c>
      <c r="D7142">
        <v>2021750</v>
      </c>
      <c r="E7142" t="s">
        <v>296</v>
      </c>
      <c r="F7142" t="s">
        <v>214</v>
      </c>
      <c r="G7142" t="s">
        <v>215</v>
      </c>
      <c r="H7142">
        <v>4</v>
      </c>
      <c r="I7142">
        <v>2018</v>
      </c>
      <c r="J7142">
        <v>1</v>
      </c>
      <c r="L7142">
        <v>23108399</v>
      </c>
      <c r="P7142" s="29" t="str">
        <f t="shared" si="296"/>
        <v>DRP</v>
      </c>
    </row>
    <row r="7143" spans="1:16" hidden="1" x14ac:dyDescent="0.25">
      <c r="A7143">
        <v>193852807</v>
      </c>
      <c r="B7143">
        <v>803401</v>
      </c>
      <c r="C7143" t="s">
        <v>318</v>
      </c>
      <c r="D7143">
        <v>2004586</v>
      </c>
      <c r="E7143" t="s">
        <v>325</v>
      </c>
      <c r="F7143" t="s">
        <v>214</v>
      </c>
      <c r="G7143" t="s">
        <v>215</v>
      </c>
      <c r="H7143">
        <v>2</v>
      </c>
      <c r="I7143">
        <v>2018</v>
      </c>
      <c r="J7143">
        <v>2</v>
      </c>
      <c r="L7143">
        <v>23115865</v>
      </c>
      <c r="M7143">
        <v>4</v>
      </c>
      <c r="P7143" s="29">
        <f t="shared" si="296"/>
        <v>0.5</v>
      </c>
    </row>
    <row r="7144" spans="1:16" hidden="1" x14ac:dyDescent="0.25">
      <c r="A7144">
        <v>193852807</v>
      </c>
      <c r="B7144">
        <v>803401</v>
      </c>
      <c r="C7144" t="s">
        <v>318</v>
      </c>
      <c r="D7144">
        <v>2024862</v>
      </c>
      <c r="E7144" t="s">
        <v>289</v>
      </c>
      <c r="F7144" t="s">
        <v>214</v>
      </c>
      <c r="G7144" t="s">
        <v>215</v>
      </c>
      <c r="H7144">
        <v>2</v>
      </c>
      <c r="I7144">
        <v>2018</v>
      </c>
      <c r="J7144">
        <v>2</v>
      </c>
      <c r="L7144">
        <v>23115892</v>
      </c>
      <c r="M7144">
        <v>6.8</v>
      </c>
      <c r="P7144" s="29">
        <f t="shared" si="296"/>
        <v>0.96666666666666667</v>
      </c>
    </row>
    <row r="7145" spans="1:16" hidden="1" x14ac:dyDescent="0.25">
      <c r="A7145">
        <v>193852807</v>
      </c>
      <c r="B7145">
        <v>803401</v>
      </c>
      <c r="C7145" t="s">
        <v>318</v>
      </c>
      <c r="D7145">
        <v>2024863</v>
      </c>
      <c r="E7145" t="s">
        <v>304</v>
      </c>
      <c r="F7145" t="s">
        <v>214</v>
      </c>
      <c r="G7145" t="s">
        <v>215</v>
      </c>
      <c r="H7145">
        <v>2</v>
      </c>
      <c r="I7145">
        <v>2018</v>
      </c>
      <c r="J7145">
        <v>2</v>
      </c>
      <c r="L7145">
        <v>23115905</v>
      </c>
      <c r="M7145">
        <v>4.0999999999999996</v>
      </c>
      <c r="P7145" s="29">
        <f t="shared" si="296"/>
        <v>0.51666666666666661</v>
      </c>
    </row>
    <row r="7146" spans="1:16" hidden="1" x14ac:dyDescent="0.25">
      <c r="A7146">
        <v>193852807</v>
      </c>
      <c r="B7146">
        <v>803401</v>
      </c>
      <c r="C7146" t="s">
        <v>318</v>
      </c>
      <c r="D7146">
        <v>2024921</v>
      </c>
      <c r="E7146" t="s">
        <v>225</v>
      </c>
      <c r="F7146" t="s">
        <v>214</v>
      </c>
      <c r="G7146" t="s">
        <v>215</v>
      </c>
      <c r="H7146">
        <v>2</v>
      </c>
      <c r="I7146">
        <v>2018</v>
      </c>
      <c r="J7146">
        <v>2</v>
      </c>
      <c r="L7146">
        <v>23115972</v>
      </c>
      <c r="M7146">
        <v>6.2</v>
      </c>
      <c r="P7146" s="29">
        <f t="shared" si="296"/>
        <v>0.8666666666666667</v>
      </c>
    </row>
    <row r="7147" spans="1:16" hidden="1" x14ac:dyDescent="0.25">
      <c r="A7147">
        <v>193852807</v>
      </c>
      <c r="B7147">
        <v>803401</v>
      </c>
      <c r="C7147" t="s">
        <v>318</v>
      </c>
      <c r="D7147">
        <v>2021744</v>
      </c>
      <c r="E7147" t="s">
        <v>262</v>
      </c>
      <c r="F7147" t="s">
        <v>214</v>
      </c>
      <c r="G7147" t="s">
        <v>215</v>
      </c>
      <c r="H7147">
        <v>2</v>
      </c>
      <c r="I7147">
        <v>2018</v>
      </c>
      <c r="J7147">
        <v>2</v>
      </c>
      <c r="L7147">
        <v>23115906</v>
      </c>
      <c r="M7147">
        <v>5.5</v>
      </c>
      <c r="P7147" s="29">
        <f t="shared" si="296"/>
        <v>0.75</v>
      </c>
    </row>
    <row r="7148" spans="1:16" hidden="1" x14ac:dyDescent="0.25">
      <c r="A7148">
        <v>193852807</v>
      </c>
      <c r="B7148">
        <v>803401</v>
      </c>
      <c r="C7148" t="s">
        <v>318</v>
      </c>
      <c r="D7148">
        <v>2021661</v>
      </c>
      <c r="E7148" t="s">
        <v>305</v>
      </c>
      <c r="F7148" t="s">
        <v>214</v>
      </c>
      <c r="G7148" t="s">
        <v>215</v>
      </c>
      <c r="H7148">
        <v>2</v>
      </c>
      <c r="I7148">
        <v>2018</v>
      </c>
      <c r="J7148">
        <v>2</v>
      </c>
      <c r="L7148">
        <v>23115901</v>
      </c>
      <c r="M7148">
        <v>4.4000000000000004</v>
      </c>
      <c r="P7148" s="29">
        <f t="shared" si="296"/>
        <v>0.56666666666666676</v>
      </c>
    </row>
    <row r="7149" spans="1:16" hidden="1" x14ac:dyDescent="0.25">
      <c r="A7149">
        <v>193852807</v>
      </c>
      <c r="B7149">
        <v>803401</v>
      </c>
      <c r="C7149" t="s">
        <v>318</v>
      </c>
      <c r="D7149">
        <v>2021631</v>
      </c>
      <c r="E7149" t="s">
        <v>302</v>
      </c>
      <c r="F7149" t="s">
        <v>214</v>
      </c>
      <c r="G7149" t="s">
        <v>215</v>
      </c>
      <c r="H7149">
        <v>2</v>
      </c>
      <c r="I7149">
        <v>2018</v>
      </c>
      <c r="J7149">
        <v>2</v>
      </c>
      <c r="L7149">
        <v>23115885</v>
      </c>
      <c r="M7149">
        <v>5.3</v>
      </c>
      <c r="P7149" s="29">
        <f t="shared" si="296"/>
        <v>0.71666666666666667</v>
      </c>
    </row>
    <row r="7150" spans="1:16" hidden="1" x14ac:dyDescent="0.25">
      <c r="A7150">
        <v>193852807</v>
      </c>
      <c r="B7150">
        <v>803401</v>
      </c>
      <c r="C7150" t="s">
        <v>318</v>
      </c>
      <c r="D7150">
        <v>2021723</v>
      </c>
      <c r="E7150" t="s">
        <v>299</v>
      </c>
      <c r="F7150" t="s">
        <v>214</v>
      </c>
      <c r="G7150" t="s">
        <v>215</v>
      </c>
      <c r="H7150">
        <v>2</v>
      </c>
      <c r="I7150">
        <v>2019</v>
      </c>
      <c r="J7150">
        <v>1</v>
      </c>
      <c r="L7150">
        <v>23123925</v>
      </c>
      <c r="M7150">
        <v>5.4</v>
      </c>
      <c r="P7150" s="29">
        <f t="shared" si="296"/>
        <v>0.73333333333333339</v>
      </c>
    </row>
    <row r="7151" spans="1:16" hidden="1" x14ac:dyDescent="0.25">
      <c r="A7151">
        <v>193852807</v>
      </c>
      <c r="B7151">
        <v>803401</v>
      </c>
      <c r="C7151" t="s">
        <v>318</v>
      </c>
      <c r="D7151">
        <v>2021775</v>
      </c>
      <c r="E7151" t="s">
        <v>286</v>
      </c>
      <c r="F7151" t="s">
        <v>214</v>
      </c>
      <c r="G7151" t="s">
        <v>215</v>
      </c>
      <c r="H7151">
        <v>2</v>
      </c>
      <c r="I7151">
        <v>2019</v>
      </c>
      <c r="J7151">
        <v>1</v>
      </c>
      <c r="L7151">
        <v>23124866</v>
      </c>
      <c r="M7151">
        <v>5.5</v>
      </c>
      <c r="P7151" s="29">
        <f t="shared" si="296"/>
        <v>0.75</v>
      </c>
    </row>
    <row r="7152" spans="1:16" hidden="1" x14ac:dyDescent="0.25">
      <c r="A7152">
        <v>193852807</v>
      </c>
      <c r="B7152">
        <v>803401</v>
      </c>
      <c r="C7152" t="s">
        <v>318</v>
      </c>
      <c r="D7152">
        <v>2024864</v>
      </c>
      <c r="E7152" t="s">
        <v>310</v>
      </c>
      <c r="F7152" t="s">
        <v>214</v>
      </c>
      <c r="G7152" t="s">
        <v>215</v>
      </c>
      <c r="H7152">
        <v>2</v>
      </c>
      <c r="I7152">
        <v>2019</v>
      </c>
      <c r="J7152">
        <v>1</v>
      </c>
      <c r="L7152">
        <v>23120245</v>
      </c>
      <c r="M7152">
        <v>5.2</v>
      </c>
      <c r="P7152" s="29">
        <f t="shared" si="296"/>
        <v>0.70000000000000007</v>
      </c>
    </row>
    <row r="7153" spans="1:16" hidden="1" x14ac:dyDescent="0.25">
      <c r="A7153">
        <v>193852807</v>
      </c>
      <c r="B7153">
        <v>803401</v>
      </c>
      <c r="C7153" t="s">
        <v>318</v>
      </c>
      <c r="D7153">
        <v>2021640</v>
      </c>
      <c r="E7153" t="s">
        <v>227</v>
      </c>
      <c r="F7153" t="s">
        <v>214</v>
      </c>
      <c r="G7153" t="s">
        <v>215</v>
      </c>
      <c r="H7153">
        <v>3</v>
      </c>
      <c r="I7153">
        <v>2019</v>
      </c>
      <c r="J7153">
        <v>1</v>
      </c>
      <c r="L7153">
        <v>23122091</v>
      </c>
      <c r="M7153">
        <v>3.7</v>
      </c>
      <c r="P7153" s="29">
        <f t="shared" si="296"/>
        <v>0.45</v>
      </c>
    </row>
    <row r="7154" spans="1:16" hidden="1" x14ac:dyDescent="0.25">
      <c r="A7154">
        <v>193852807</v>
      </c>
      <c r="B7154">
        <v>803401</v>
      </c>
      <c r="C7154" t="s">
        <v>318</v>
      </c>
      <c r="D7154">
        <v>2027112</v>
      </c>
      <c r="E7154" t="s">
        <v>323</v>
      </c>
      <c r="F7154" t="s">
        <v>320</v>
      </c>
      <c r="G7154" t="s">
        <v>321</v>
      </c>
      <c r="H7154">
        <v>2</v>
      </c>
      <c r="I7154">
        <v>2019</v>
      </c>
      <c r="J7154">
        <v>1</v>
      </c>
      <c r="L7154">
        <v>23121992</v>
      </c>
      <c r="M7154">
        <v>6.3</v>
      </c>
      <c r="P7154" s="29">
        <f t="shared" si="296"/>
        <v>0.8833333333333333</v>
      </c>
    </row>
    <row r="7155" spans="1:16" hidden="1" x14ac:dyDescent="0.25">
      <c r="A7155">
        <v>193852807</v>
      </c>
      <c r="B7155">
        <v>803401</v>
      </c>
      <c r="C7155" t="s">
        <v>318</v>
      </c>
      <c r="D7155">
        <v>2004597</v>
      </c>
      <c r="E7155" t="s">
        <v>279</v>
      </c>
      <c r="F7155" t="s">
        <v>214</v>
      </c>
      <c r="G7155" t="s">
        <v>215</v>
      </c>
      <c r="H7155">
        <v>2</v>
      </c>
      <c r="I7155">
        <v>2019</v>
      </c>
      <c r="J7155">
        <v>1</v>
      </c>
      <c r="L7155">
        <v>23120232</v>
      </c>
      <c r="M7155">
        <v>5.9</v>
      </c>
      <c r="P7155" s="29">
        <f t="shared" si="296"/>
        <v>0.81666666666666676</v>
      </c>
    </row>
    <row r="7156" spans="1:16" hidden="1" x14ac:dyDescent="0.25">
      <c r="A7156">
        <v>193852807</v>
      </c>
      <c r="B7156">
        <v>803401</v>
      </c>
      <c r="C7156" t="s">
        <v>318</v>
      </c>
      <c r="D7156">
        <v>2019274</v>
      </c>
      <c r="E7156" t="s">
        <v>247</v>
      </c>
      <c r="F7156" t="s">
        <v>214</v>
      </c>
      <c r="G7156" t="s">
        <v>215</v>
      </c>
      <c r="H7156">
        <v>2</v>
      </c>
      <c r="I7156">
        <v>2019</v>
      </c>
      <c r="J7156">
        <v>1</v>
      </c>
      <c r="L7156">
        <v>23120723</v>
      </c>
      <c r="M7156">
        <v>5.0999999999999996</v>
      </c>
      <c r="P7156" s="29">
        <f t="shared" si="296"/>
        <v>0.68333333333333324</v>
      </c>
    </row>
    <row r="7157" spans="1:16" hidden="1" x14ac:dyDescent="0.25">
      <c r="A7157">
        <v>193852807</v>
      </c>
      <c r="B7157">
        <v>803401</v>
      </c>
      <c r="C7157" t="s">
        <v>318</v>
      </c>
      <c r="D7157">
        <v>2004587</v>
      </c>
      <c r="E7157" t="s">
        <v>288</v>
      </c>
      <c r="F7157" t="s">
        <v>214</v>
      </c>
      <c r="G7157" t="s">
        <v>215</v>
      </c>
      <c r="H7157">
        <v>2</v>
      </c>
      <c r="I7157">
        <v>2019</v>
      </c>
      <c r="J7157">
        <v>1</v>
      </c>
      <c r="L7157">
        <v>23120023</v>
      </c>
      <c r="M7157">
        <v>6.5</v>
      </c>
      <c r="P7157" s="29">
        <f t="shared" si="296"/>
        <v>0.91666666666666663</v>
      </c>
    </row>
    <row r="7158" spans="1:16" hidden="1" x14ac:dyDescent="0.25">
      <c r="A7158">
        <v>193852807</v>
      </c>
      <c r="B7158">
        <v>803401</v>
      </c>
      <c r="C7158" t="s">
        <v>318</v>
      </c>
      <c r="D7158">
        <v>2024865</v>
      </c>
      <c r="E7158" t="s">
        <v>284</v>
      </c>
      <c r="F7158" t="s">
        <v>214</v>
      </c>
      <c r="G7158" t="s">
        <v>215</v>
      </c>
      <c r="H7158">
        <v>1</v>
      </c>
      <c r="I7158">
        <v>2019</v>
      </c>
      <c r="J7158">
        <v>2</v>
      </c>
      <c r="L7158">
        <v>23131253</v>
      </c>
      <c r="P7158" s="29" t="str">
        <f t="shared" si="296"/>
        <v>NULL</v>
      </c>
    </row>
    <row r="7159" spans="1:16" hidden="1" x14ac:dyDescent="0.25">
      <c r="A7159">
        <v>193852807</v>
      </c>
      <c r="B7159">
        <v>803401</v>
      </c>
      <c r="C7159" t="s">
        <v>318</v>
      </c>
      <c r="D7159">
        <v>2021716</v>
      </c>
      <c r="E7159" t="s">
        <v>291</v>
      </c>
      <c r="F7159" t="s">
        <v>214</v>
      </c>
      <c r="G7159" t="s">
        <v>215</v>
      </c>
      <c r="H7159">
        <v>1</v>
      </c>
      <c r="I7159">
        <v>2019</v>
      </c>
      <c r="J7159">
        <v>2</v>
      </c>
      <c r="L7159">
        <v>23131325</v>
      </c>
      <c r="P7159" s="29" t="str">
        <f t="shared" si="296"/>
        <v>NULL</v>
      </c>
    </row>
    <row r="7160" spans="1:16" hidden="1" x14ac:dyDescent="0.25">
      <c r="A7160">
        <v>193852807</v>
      </c>
      <c r="B7160">
        <v>803401</v>
      </c>
      <c r="C7160" t="s">
        <v>318</v>
      </c>
      <c r="D7160">
        <v>2021664</v>
      </c>
      <c r="E7160" t="s">
        <v>311</v>
      </c>
      <c r="F7160" t="s">
        <v>214</v>
      </c>
      <c r="G7160" t="s">
        <v>215</v>
      </c>
      <c r="H7160">
        <v>1</v>
      </c>
      <c r="I7160">
        <v>2019</v>
      </c>
      <c r="J7160">
        <v>2</v>
      </c>
      <c r="L7160">
        <v>23129806</v>
      </c>
      <c r="P7160" s="29" t="str">
        <f t="shared" si="296"/>
        <v>NULL</v>
      </c>
    </row>
    <row r="7161" spans="1:16" hidden="1" x14ac:dyDescent="0.25">
      <c r="A7161">
        <v>193852807</v>
      </c>
      <c r="B7161">
        <v>803401</v>
      </c>
      <c r="C7161" t="s">
        <v>318</v>
      </c>
      <c r="D7161">
        <v>2021808</v>
      </c>
      <c r="E7161" t="s">
        <v>283</v>
      </c>
      <c r="F7161" t="s">
        <v>214</v>
      </c>
      <c r="G7161" t="s">
        <v>215</v>
      </c>
      <c r="H7161">
        <v>1</v>
      </c>
      <c r="I7161">
        <v>2019</v>
      </c>
      <c r="J7161">
        <v>2</v>
      </c>
      <c r="L7161">
        <v>23130448</v>
      </c>
      <c r="P7161" s="29" t="str">
        <f t="shared" si="296"/>
        <v>NULL</v>
      </c>
    </row>
    <row r="7162" spans="1:16" hidden="1" x14ac:dyDescent="0.25">
      <c r="A7162">
        <v>193852807</v>
      </c>
      <c r="B7162">
        <v>803401</v>
      </c>
      <c r="C7162" t="s">
        <v>318</v>
      </c>
      <c r="D7162">
        <v>2004602</v>
      </c>
      <c r="E7162" t="s">
        <v>277</v>
      </c>
      <c r="F7162" t="s">
        <v>214</v>
      </c>
      <c r="G7162" t="s">
        <v>215</v>
      </c>
      <c r="H7162">
        <v>1</v>
      </c>
      <c r="I7162">
        <v>2019</v>
      </c>
      <c r="J7162">
        <v>2</v>
      </c>
      <c r="L7162">
        <v>23129802</v>
      </c>
      <c r="P7162" s="29" t="str">
        <f t="shared" si="296"/>
        <v>NULL</v>
      </c>
    </row>
    <row r="7163" spans="1:16" hidden="1" x14ac:dyDescent="0.25">
      <c r="A7163">
        <v>193852807</v>
      </c>
      <c r="B7163">
        <v>803401</v>
      </c>
      <c r="C7163" t="s">
        <v>318</v>
      </c>
      <c r="D7163">
        <v>2021640</v>
      </c>
      <c r="E7163" t="s">
        <v>227</v>
      </c>
      <c r="F7163" t="s">
        <v>214</v>
      </c>
      <c r="G7163" t="s">
        <v>215</v>
      </c>
      <c r="H7163">
        <v>1</v>
      </c>
      <c r="I7163">
        <v>2019</v>
      </c>
      <c r="J7163">
        <v>2</v>
      </c>
      <c r="L7163">
        <v>23127005</v>
      </c>
      <c r="P7163" s="29" t="str">
        <f t="shared" si="296"/>
        <v>NULL</v>
      </c>
    </row>
    <row r="7164" spans="1:16" hidden="1" x14ac:dyDescent="0.25">
      <c r="A7164">
        <v>193852807</v>
      </c>
      <c r="B7164">
        <v>803401</v>
      </c>
      <c r="C7164" t="s">
        <v>318</v>
      </c>
      <c r="D7164">
        <v>2021671</v>
      </c>
      <c r="E7164" t="s">
        <v>303</v>
      </c>
      <c r="F7164" t="s">
        <v>214</v>
      </c>
      <c r="G7164" t="s">
        <v>215</v>
      </c>
      <c r="H7164">
        <v>1</v>
      </c>
      <c r="I7164">
        <v>2019</v>
      </c>
      <c r="J7164">
        <v>2</v>
      </c>
      <c r="L7164">
        <v>23130363</v>
      </c>
      <c r="P7164" s="29" t="str">
        <f t="shared" si="296"/>
        <v>NULL</v>
      </c>
    </row>
    <row r="7165" spans="1:16" hidden="1" x14ac:dyDescent="0.25">
      <c r="A7165">
        <v>193887082</v>
      </c>
      <c r="B7165">
        <v>803401</v>
      </c>
      <c r="C7165" t="s">
        <v>318</v>
      </c>
      <c r="D7165">
        <v>2005118</v>
      </c>
      <c r="E7165" t="s">
        <v>223</v>
      </c>
      <c r="F7165" t="s">
        <v>214</v>
      </c>
      <c r="G7165" t="s">
        <v>215</v>
      </c>
      <c r="H7165">
        <v>2</v>
      </c>
      <c r="I7165">
        <v>2015</v>
      </c>
      <c r="J7165">
        <v>1</v>
      </c>
      <c r="L7165">
        <v>23067523</v>
      </c>
      <c r="M7165">
        <v>5.5</v>
      </c>
      <c r="P7165" s="29">
        <f t="shared" ref="P7165:P7178" si="297">IF(AND(ISNUMBER(M7165),H7165&lt;&gt;4,N7165&lt;&gt;"X"),(M7165-1)/6,IF(H7165=4,"DRP",IF(AND(H7165=3,M7165="NA"),"BAD",IF(AND(H7165=2),"CVL",IF(AND(H7165=1,ISBLANK(M7165)),"NULL","UNK")))))</f>
        <v>0.75</v>
      </c>
    </row>
    <row r="7166" spans="1:16" hidden="1" x14ac:dyDescent="0.25">
      <c r="A7166">
        <v>193887082</v>
      </c>
      <c r="B7166">
        <v>803401</v>
      </c>
      <c r="C7166" t="s">
        <v>318</v>
      </c>
      <c r="D7166">
        <v>2021600</v>
      </c>
      <c r="E7166" t="s">
        <v>219</v>
      </c>
      <c r="F7166" t="s">
        <v>214</v>
      </c>
      <c r="G7166" t="s">
        <v>215</v>
      </c>
      <c r="H7166">
        <v>2</v>
      </c>
      <c r="I7166">
        <v>2015</v>
      </c>
      <c r="J7166">
        <v>1</v>
      </c>
      <c r="L7166">
        <v>23066441</v>
      </c>
      <c r="M7166">
        <v>4</v>
      </c>
      <c r="P7166" s="29">
        <f t="shared" si="297"/>
        <v>0.5</v>
      </c>
    </row>
    <row r="7167" spans="1:16" hidden="1" x14ac:dyDescent="0.25">
      <c r="A7167">
        <v>193887082</v>
      </c>
      <c r="B7167">
        <v>803401</v>
      </c>
      <c r="C7167" t="s">
        <v>318</v>
      </c>
      <c r="D7167">
        <v>2005102</v>
      </c>
      <c r="E7167" t="s">
        <v>218</v>
      </c>
      <c r="F7167" t="s">
        <v>214</v>
      </c>
      <c r="G7167" t="s">
        <v>215</v>
      </c>
      <c r="H7167">
        <v>3</v>
      </c>
      <c r="I7167">
        <v>2015</v>
      </c>
      <c r="J7167">
        <v>1</v>
      </c>
      <c r="L7167">
        <v>23066494</v>
      </c>
      <c r="M7167">
        <v>3</v>
      </c>
      <c r="P7167" s="29">
        <f t="shared" si="297"/>
        <v>0.33333333333333331</v>
      </c>
    </row>
    <row r="7168" spans="1:16" hidden="1" x14ac:dyDescent="0.25">
      <c r="A7168">
        <v>193887082</v>
      </c>
      <c r="B7168">
        <v>803401</v>
      </c>
      <c r="C7168" t="s">
        <v>318</v>
      </c>
      <c r="D7168">
        <v>2005099</v>
      </c>
      <c r="E7168" t="s">
        <v>217</v>
      </c>
      <c r="F7168" t="s">
        <v>214</v>
      </c>
      <c r="G7168" t="s">
        <v>215</v>
      </c>
      <c r="H7168">
        <v>3</v>
      </c>
      <c r="I7168">
        <v>2015</v>
      </c>
      <c r="J7168">
        <v>1</v>
      </c>
      <c r="L7168">
        <v>23066433</v>
      </c>
      <c r="M7168">
        <v>3.4</v>
      </c>
      <c r="P7168" s="29">
        <f t="shared" si="297"/>
        <v>0.39999999999999997</v>
      </c>
    </row>
    <row r="7169" spans="1:16" hidden="1" x14ac:dyDescent="0.25">
      <c r="A7169">
        <v>193887082</v>
      </c>
      <c r="B7169">
        <v>803401</v>
      </c>
      <c r="C7169" t="s">
        <v>318</v>
      </c>
      <c r="D7169">
        <v>2004098</v>
      </c>
      <c r="E7169" t="s">
        <v>213</v>
      </c>
      <c r="F7169" t="s">
        <v>214</v>
      </c>
      <c r="G7169" t="s">
        <v>215</v>
      </c>
      <c r="H7169">
        <v>2</v>
      </c>
      <c r="I7169">
        <v>2015</v>
      </c>
      <c r="J7169">
        <v>1</v>
      </c>
      <c r="L7169">
        <v>23066602</v>
      </c>
      <c r="M7169">
        <v>6.1</v>
      </c>
      <c r="P7169" s="29">
        <f t="shared" si="297"/>
        <v>0.85</v>
      </c>
    </row>
    <row r="7170" spans="1:16" hidden="1" x14ac:dyDescent="0.25">
      <c r="A7170">
        <v>193887082</v>
      </c>
      <c r="B7170">
        <v>803401</v>
      </c>
      <c r="C7170" t="s">
        <v>318</v>
      </c>
      <c r="D7170">
        <v>2021754</v>
      </c>
      <c r="E7170" t="s">
        <v>216</v>
      </c>
      <c r="F7170" t="s">
        <v>214</v>
      </c>
      <c r="G7170" t="s">
        <v>215</v>
      </c>
      <c r="H7170">
        <v>3</v>
      </c>
      <c r="I7170">
        <v>2015</v>
      </c>
      <c r="J7170">
        <v>1</v>
      </c>
      <c r="L7170">
        <v>23066481</v>
      </c>
      <c r="M7170" t="s">
        <v>221</v>
      </c>
      <c r="P7170" s="29" t="str">
        <f t="shared" si="297"/>
        <v>BAD</v>
      </c>
    </row>
    <row r="7171" spans="1:16" hidden="1" x14ac:dyDescent="0.25">
      <c r="A7171">
        <v>193887082</v>
      </c>
      <c r="B7171">
        <v>803401</v>
      </c>
      <c r="C7171" t="s">
        <v>318</v>
      </c>
      <c r="D7171">
        <v>2021754</v>
      </c>
      <c r="E7171" t="s">
        <v>216</v>
      </c>
      <c r="F7171" t="s">
        <v>214</v>
      </c>
      <c r="G7171" t="s">
        <v>215</v>
      </c>
      <c r="H7171">
        <v>4</v>
      </c>
      <c r="I7171">
        <v>2015</v>
      </c>
      <c r="J7171">
        <v>2</v>
      </c>
      <c r="L7171">
        <v>23074129</v>
      </c>
      <c r="P7171" s="29" t="str">
        <f t="shared" si="297"/>
        <v>DRP</v>
      </c>
    </row>
    <row r="7172" spans="1:16" hidden="1" x14ac:dyDescent="0.25">
      <c r="A7172">
        <v>193887082</v>
      </c>
      <c r="B7172">
        <v>803401</v>
      </c>
      <c r="C7172" t="s">
        <v>318</v>
      </c>
      <c r="D7172">
        <v>2005117</v>
      </c>
      <c r="E7172" t="s">
        <v>220</v>
      </c>
      <c r="F7172" t="s">
        <v>214</v>
      </c>
      <c r="G7172" t="s">
        <v>215</v>
      </c>
      <c r="H7172">
        <v>4</v>
      </c>
      <c r="I7172">
        <v>2015</v>
      </c>
      <c r="J7172">
        <v>2</v>
      </c>
      <c r="L7172">
        <v>23070393</v>
      </c>
      <c r="P7172" s="29" t="str">
        <f t="shared" si="297"/>
        <v>DRP</v>
      </c>
    </row>
    <row r="7173" spans="1:16" hidden="1" x14ac:dyDescent="0.25">
      <c r="A7173">
        <v>193887082</v>
      </c>
      <c r="B7173">
        <v>803401</v>
      </c>
      <c r="C7173" t="s">
        <v>318</v>
      </c>
      <c r="D7173">
        <v>2005099</v>
      </c>
      <c r="E7173" t="s">
        <v>217</v>
      </c>
      <c r="F7173" t="s">
        <v>214</v>
      </c>
      <c r="G7173" t="s">
        <v>215</v>
      </c>
      <c r="H7173">
        <v>3</v>
      </c>
      <c r="I7173">
        <v>2015</v>
      </c>
      <c r="J7173">
        <v>2</v>
      </c>
      <c r="L7173">
        <v>23071928</v>
      </c>
      <c r="M7173">
        <v>2.4</v>
      </c>
      <c r="P7173" s="29">
        <f t="shared" si="297"/>
        <v>0.23333333333333331</v>
      </c>
    </row>
    <row r="7174" spans="1:16" hidden="1" x14ac:dyDescent="0.25">
      <c r="A7174">
        <v>193887082</v>
      </c>
      <c r="B7174">
        <v>803401</v>
      </c>
      <c r="C7174" t="s">
        <v>318</v>
      </c>
      <c r="D7174">
        <v>2005102</v>
      </c>
      <c r="E7174" t="s">
        <v>218</v>
      </c>
      <c r="F7174" t="s">
        <v>214</v>
      </c>
      <c r="G7174" t="s">
        <v>215</v>
      </c>
      <c r="H7174">
        <v>3</v>
      </c>
      <c r="I7174">
        <v>2015</v>
      </c>
      <c r="J7174">
        <v>2</v>
      </c>
      <c r="L7174">
        <v>23071945</v>
      </c>
      <c r="M7174">
        <v>3.2</v>
      </c>
      <c r="P7174" s="29">
        <f t="shared" si="297"/>
        <v>0.3666666666666667</v>
      </c>
    </row>
    <row r="7175" spans="1:16" hidden="1" x14ac:dyDescent="0.25">
      <c r="A7175">
        <v>193887082</v>
      </c>
      <c r="B7175">
        <v>803401</v>
      </c>
      <c r="C7175" t="s">
        <v>318</v>
      </c>
      <c r="D7175">
        <v>2021754</v>
      </c>
      <c r="E7175" t="s">
        <v>216</v>
      </c>
      <c r="F7175" t="s">
        <v>214</v>
      </c>
      <c r="G7175" t="s">
        <v>215</v>
      </c>
      <c r="H7175">
        <v>3</v>
      </c>
      <c r="I7175">
        <v>2015</v>
      </c>
      <c r="J7175">
        <v>2</v>
      </c>
      <c r="L7175">
        <v>23074753</v>
      </c>
      <c r="M7175" t="s">
        <v>221</v>
      </c>
      <c r="P7175" s="29" t="str">
        <f t="shared" si="297"/>
        <v>BAD</v>
      </c>
    </row>
    <row r="7176" spans="1:16" hidden="1" x14ac:dyDescent="0.25">
      <c r="A7176">
        <v>193887082</v>
      </c>
      <c r="B7176">
        <v>803401</v>
      </c>
      <c r="C7176" t="s">
        <v>318</v>
      </c>
      <c r="D7176">
        <v>2021602</v>
      </c>
      <c r="E7176" t="s">
        <v>242</v>
      </c>
      <c r="F7176" t="s">
        <v>214</v>
      </c>
      <c r="G7176" t="s">
        <v>215</v>
      </c>
      <c r="H7176">
        <v>3</v>
      </c>
      <c r="I7176">
        <v>2015</v>
      </c>
      <c r="J7176">
        <v>2</v>
      </c>
      <c r="L7176">
        <v>23072008</v>
      </c>
      <c r="M7176">
        <v>1.3</v>
      </c>
      <c r="P7176" s="29">
        <f t="shared" si="297"/>
        <v>5.000000000000001E-2</v>
      </c>
    </row>
    <row r="7177" spans="1:16" hidden="1" x14ac:dyDescent="0.25">
      <c r="A7177">
        <v>193887082</v>
      </c>
      <c r="B7177">
        <v>803401</v>
      </c>
      <c r="C7177" t="s">
        <v>318</v>
      </c>
      <c r="D7177">
        <v>2004116</v>
      </c>
      <c r="E7177" t="s">
        <v>229</v>
      </c>
      <c r="F7177" t="s">
        <v>214</v>
      </c>
      <c r="G7177" t="s">
        <v>215</v>
      </c>
      <c r="H7177">
        <v>3</v>
      </c>
      <c r="I7177">
        <v>2015</v>
      </c>
      <c r="J7177">
        <v>2</v>
      </c>
      <c r="L7177">
        <v>23073045</v>
      </c>
      <c r="M7177" t="s">
        <v>221</v>
      </c>
      <c r="P7177" s="29" t="str">
        <f t="shared" si="297"/>
        <v>BAD</v>
      </c>
    </row>
    <row r="7178" spans="1:16" hidden="1" x14ac:dyDescent="0.25">
      <c r="A7178">
        <v>193887082</v>
      </c>
      <c r="B7178">
        <v>803401</v>
      </c>
      <c r="C7178" t="s">
        <v>318</v>
      </c>
      <c r="D7178">
        <v>2004112</v>
      </c>
      <c r="E7178" t="s">
        <v>244</v>
      </c>
      <c r="F7178" t="s">
        <v>214</v>
      </c>
      <c r="G7178" t="s">
        <v>215</v>
      </c>
      <c r="H7178">
        <v>2</v>
      </c>
      <c r="I7178">
        <v>2015</v>
      </c>
      <c r="J7178">
        <v>2</v>
      </c>
      <c r="L7178">
        <v>23073236</v>
      </c>
      <c r="M7178">
        <v>5.2</v>
      </c>
      <c r="P7178" s="29">
        <f t="shared" si="297"/>
        <v>0.70000000000000007</v>
      </c>
    </row>
    <row r="7179" spans="1:16" hidden="1" x14ac:dyDescent="0.25">
      <c r="A7179">
        <v>193891950</v>
      </c>
      <c r="B7179">
        <v>803401</v>
      </c>
      <c r="C7179" t="s">
        <v>318</v>
      </c>
      <c r="D7179">
        <v>2004098</v>
      </c>
      <c r="E7179" t="s">
        <v>213</v>
      </c>
      <c r="F7179" t="s">
        <v>214</v>
      </c>
      <c r="G7179" t="s">
        <v>215</v>
      </c>
      <c r="H7179">
        <v>3</v>
      </c>
      <c r="I7179">
        <v>2016</v>
      </c>
      <c r="J7179">
        <v>1</v>
      </c>
      <c r="L7179">
        <v>23081502</v>
      </c>
      <c r="M7179">
        <v>1</v>
      </c>
      <c r="P7179" s="29">
        <f t="shared" ref="P7179:P7191" si="298">IF(AND(ISNUMBER(M7179),H7179&lt;&gt;4),(M7179-1)/6,IF(H7179=4,"DRP",IF(AND(H7179=3,M7179="NA"),"BAD",IF(AND(H7179=2),"CVL",IF(AND(H7179=1,ISBLANK(M7179)),"NULL","UNK")))))</f>
        <v>0</v>
      </c>
    </row>
    <row r="7180" spans="1:16" hidden="1" x14ac:dyDescent="0.25">
      <c r="A7180">
        <v>193891950</v>
      </c>
      <c r="B7180">
        <v>803401</v>
      </c>
      <c r="C7180" t="s">
        <v>318</v>
      </c>
      <c r="D7180">
        <v>2021600</v>
      </c>
      <c r="E7180" t="s">
        <v>219</v>
      </c>
      <c r="F7180" t="s">
        <v>214</v>
      </c>
      <c r="G7180" t="s">
        <v>215</v>
      </c>
      <c r="H7180">
        <v>2</v>
      </c>
      <c r="I7180">
        <v>2016</v>
      </c>
      <c r="J7180">
        <v>1</v>
      </c>
      <c r="L7180">
        <v>23081081</v>
      </c>
      <c r="M7180">
        <v>4.4000000000000004</v>
      </c>
      <c r="P7180" s="29">
        <f t="shared" si="298"/>
        <v>0.56666666666666676</v>
      </c>
    </row>
    <row r="7181" spans="1:16" hidden="1" x14ac:dyDescent="0.25">
      <c r="A7181">
        <v>193891950</v>
      </c>
      <c r="B7181">
        <v>803401</v>
      </c>
      <c r="C7181" t="s">
        <v>318</v>
      </c>
      <c r="D7181">
        <v>2005099</v>
      </c>
      <c r="E7181" t="s">
        <v>217</v>
      </c>
      <c r="F7181" t="s">
        <v>214</v>
      </c>
      <c r="G7181" t="s">
        <v>215</v>
      </c>
      <c r="H7181">
        <v>2</v>
      </c>
      <c r="I7181">
        <v>2016</v>
      </c>
      <c r="J7181">
        <v>1</v>
      </c>
      <c r="L7181">
        <v>23081376</v>
      </c>
      <c r="M7181">
        <v>4.2</v>
      </c>
      <c r="P7181" s="29">
        <f t="shared" si="298"/>
        <v>0.53333333333333333</v>
      </c>
    </row>
    <row r="7182" spans="1:16" hidden="1" x14ac:dyDescent="0.25">
      <c r="A7182">
        <v>193891950</v>
      </c>
      <c r="B7182">
        <v>803401</v>
      </c>
      <c r="C7182" t="s">
        <v>318</v>
      </c>
      <c r="D7182">
        <v>2005102</v>
      </c>
      <c r="E7182" t="s">
        <v>218</v>
      </c>
      <c r="F7182" t="s">
        <v>214</v>
      </c>
      <c r="G7182" t="s">
        <v>215</v>
      </c>
      <c r="H7182">
        <v>3</v>
      </c>
      <c r="I7182">
        <v>2016</v>
      </c>
      <c r="J7182">
        <v>1</v>
      </c>
      <c r="L7182">
        <v>23081383</v>
      </c>
      <c r="M7182">
        <v>3.7</v>
      </c>
      <c r="P7182" s="29">
        <f t="shared" si="298"/>
        <v>0.45</v>
      </c>
    </row>
    <row r="7183" spans="1:16" hidden="1" x14ac:dyDescent="0.25">
      <c r="A7183">
        <v>193891950</v>
      </c>
      <c r="B7183">
        <v>803401</v>
      </c>
      <c r="C7183" t="s">
        <v>318</v>
      </c>
      <c r="D7183">
        <v>2021754</v>
      </c>
      <c r="E7183" t="s">
        <v>216</v>
      </c>
      <c r="F7183" t="s">
        <v>214</v>
      </c>
      <c r="G7183" t="s">
        <v>215</v>
      </c>
      <c r="H7183">
        <v>3</v>
      </c>
      <c r="I7183">
        <v>2016</v>
      </c>
      <c r="J7183">
        <v>1</v>
      </c>
      <c r="L7183">
        <v>23081096</v>
      </c>
      <c r="M7183">
        <v>3.4</v>
      </c>
      <c r="P7183" s="29">
        <f t="shared" si="298"/>
        <v>0.39999999999999997</v>
      </c>
    </row>
    <row r="7184" spans="1:16" hidden="1" x14ac:dyDescent="0.25">
      <c r="A7184">
        <v>193891950</v>
      </c>
      <c r="B7184">
        <v>803401</v>
      </c>
      <c r="C7184" t="s">
        <v>318</v>
      </c>
      <c r="D7184">
        <v>2005118</v>
      </c>
      <c r="E7184" t="s">
        <v>223</v>
      </c>
      <c r="F7184" t="s">
        <v>214</v>
      </c>
      <c r="G7184" t="s">
        <v>215</v>
      </c>
      <c r="H7184">
        <v>3</v>
      </c>
      <c r="I7184">
        <v>2016</v>
      </c>
      <c r="J7184">
        <v>1</v>
      </c>
      <c r="L7184">
        <v>23081294</v>
      </c>
      <c r="M7184">
        <v>3.3</v>
      </c>
      <c r="P7184" s="29">
        <f t="shared" si="298"/>
        <v>0.3833333333333333</v>
      </c>
    </row>
    <row r="7185" spans="1:16" hidden="1" x14ac:dyDescent="0.25">
      <c r="A7185">
        <v>193891950</v>
      </c>
      <c r="B7185">
        <v>803401</v>
      </c>
      <c r="C7185" t="s">
        <v>318</v>
      </c>
      <c r="D7185">
        <v>2021580</v>
      </c>
      <c r="E7185" t="s">
        <v>241</v>
      </c>
      <c r="F7185" t="s">
        <v>214</v>
      </c>
      <c r="G7185" t="s">
        <v>215</v>
      </c>
      <c r="H7185">
        <v>3</v>
      </c>
      <c r="I7185">
        <v>2016</v>
      </c>
      <c r="J7185">
        <v>2</v>
      </c>
      <c r="L7185">
        <v>23086827</v>
      </c>
      <c r="M7185">
        <v>2.4</v>
      </c>
      <c r="P7185" s="29">
        <f t="shared" si="298"/>
        <v>0.23333333333333331</v>
      </c>
    </row>
    <row r="7186" spans="1:16" hidden="1" x14ac:dyDescent="0.25">
      <c r="A7186">
        <v>193891950</v>
      </c>
      <c r="B7186">
        <v>803401</v>
      </c>
      <c r="C7186" t="s">
        <v>318</v>
      </c>
      <c r="D7186">
        <v>2021602</v>
      </c>
      <c r="E7186" t="s">
        <v>242</v>
      </c>
      <c r="F7186" t="s">
        <v>214</v>
      </c>
      <c r="G7186" t="s">
        <v>215</v>
      </c>
      <c r="H7186">
        <v>3</v>
      </c>
      <c r="I7186">
        <v>2016</v>
      </c>
      <c r="J7186">
        <v>2</v>
      </c>
      <c r="L7186">
        <v>23086748</v>
      </c>
      <c r="M7186">
        <v>2.5</v>
      </c>
      <c r="P7186" s="29">
        <f t="shared" si="298"/>
        <v>0.25</v>
      </c>
    </row>
    <row r="7187" spans="1:16" hidden="1" x14ac:dyDescent="0.25">
      <c r="A7187">
        <v>193891950</v>
      </c>
      <c r="B7187">
        <v>803401</v>
      </c>
      <c r="C7187" t="s">
        <v>318</v>
      </c>
      <c r="D7187">
        <v>2005117</v>
      </c>
      <c r="E7187" t="s">
        <v>220</v>
      </c>
      <c r="F7187" t="s">
        <v>214</v>
      </c>
      <c r="G7187" t="s">
        <v>215</v>
      </c>
      <c r="H7187">
        <v>3</v>
      </c>
      <c r="I7187">
        <v>2016</v>
      </c>
      <c r="J7187">
        <v>2</v>
      </c>
      <c r="L7187">
        <v>23084478</v>
      </c>
      <c r="M7187">
        <v>1.6</v>
      </c>
      <c r="P7187" s="29">
        <f t="shared" si="298"/>
        <v>0.10000000000000002</v>
      </c>
    </row>
    <row r="7188" spans="1:16" hidden="1" x14ac:dyDescent="0.25">
      <c r="A7188">
        <v>193891950</v>
      </c>
      <c r="B7188">
        <v>803401</v>
      </c>
      <c r="C7188" t="s">
        <v>318</v>
      </c>
      <c r="D7188">
        <v>2004098</v>
      </c>
      <c r="E7188" t="s">
        <v>213</v>
      </c>
      <c r="F7188" t="s">
        <v>214</v>
      </c>
      <c r="G7188" t="s">
        <v>215</v>
      </c>
      <c r="H7188">
        <v>2</v>
      </c>
      <c r="I7188">
        <v>2016</v>
      </c>
      <c r="J7188">
        <v>2</v>
      </c>
      <c r="L7188">
        <v>23085303</v>
      </c>
      <c r="M7188">
        <v>6</v>
      </c>
      <c r="P7188" s="29">
        <f t="shared" si="298"/>
        <v>0.83333333333333337</v>
      </c>
    </row>
    <row r="7189" spans="1:16" hidden="1" x14ac:dyDescent="0.25">
      <c r="A7189">
        <v>193891950</v>
      </c>
      <c r="B7189">
        <v>803401</v>
      </c>
      <c r="C7189" t="s">
        <v>318</v>
      </c>
      <c r="D7189">
        <v>2005118</v>
      </c>
      <c r="E7189" t="s">
        <v>223</v>
      </c>
      <c r="F7189" t="s">
        <v>214</v>
      </c>
      <c r="G7189" t="s">
        <v>215</v>
      </c>
      <c r="H7189">
        <v>3</v>
      </c>
      <c r="I7189">
        <v>2016</v>
      </c>
      <c r="J7189">
        <v>2</v>
      </c>
      <c r="L7189">
        <v>23086742</v>
      </c>
      <c r="M7189">
        <v>2.9</v>
      </c>
      <c r="P7189" s="29">
        <f t="shared" si="298"/>
        <v>0.31666666666666665</v>
      </c>
    </row>
    <row r="7190" spans="1:16" hidden="1" x14ac:dyDescent="0.25">
      <c r="A7190">
        <v>193891950</v>
      </c>
      <c r="B7190">
        <v>803401</v>
      </c>
      <c r="C7190" t="s">
        <v>318</v>
      </c>
      <c r="D7190">
        <v>2021754</v>
      </c>
      <c r="E7190" t="s">
        <v>216</v>
      </c>
      <c r="F7190" t="s">
        <v>214</v>
      </c>
      <c r="G7190" t="s">
        <v>215</v>
      </c>
      <c r="H7190">
        <v>3</v>
      </c>
      <c r="I7190">
        <v>2016</v>
      </c>
      <c r="J7190">
        <v>2</v>
      </c>
      <c r="L7190">
        <v>23086737</v>
      </c>
      <c r="M7190">
        <v>1.8</v>
      </c>
      <c r="P7190" s="29">
        <f t="shared" si="298"/>
        <v>0.13333333333333333</v>
      </c>
    </row>
    <row r="7191" spans="1:16" hidden="1" x14ac:dyDescent="0.25">
      <c r="A7191">
        <v>193891950</v>
      </c>
      <c r="B7191">
        <v>803401</v>
      </c>
      <c r="C7191" t="s">
        <v>318</v>
      </c>
      <c r="D7191">
        <v>2005102</v>
      </c>
      <c r="E7191" t="s">
        <v>218</v>
      </c>
      <c r="F7191" t="s">
        <v>214</v>
      </c>
      <c r="G7191" t="s">
        <v>215</v>
      </c>
      <c r="H7191">
        <v>3</v>
      </c>
      <c r="I7191">
        <v>2016</v>
      </c>
      <c r="J7191">
        <v>2</v>
      </c>
      <c r="L7191">
        <v>23086740</v>
      </c>
      <c r="M7191">
        <v>2.1</v>
      </c>
      <c r="P7191" s="29">
        <f t="shared" si="298"/>
        <v>0.18333333333333335</v>
      </c>
    </row>
    <row r="7192" spans="1:16" hidden="1" x14ac:dyDescent="0.25">
      <c r="A7192">
        <v>193922244</v>
      </c>
      <c r="B7192">
        <v>803407</v>
      </c>
      <c r="C7192" t="s">
        <v>317</v>
      </c>
      <c r="D7192">
        <v>2004098</v>
      </c>
      <c r="E7192" t="s">
        <v>213</v>
      </c>
      <c r="F7192" t="s">
        <v>214</v>
      </c>
      <c r="G7192" t="s">
        <v>215</v>
      </c>
      <c r="H7192">
        <v>2</v>
      </c>
      <c r="I7192">
        <v>2015</v>
      </c>
      <c r="J7192">
        <v>1</v>
      </c>
      <c r="L7192">
        <v>23066521</v>
      </c>
      <c r="M7192">
        <v>5.7</v>
      </c>
      <c r="P7192" s="29">
        <f t="shared" ref="P7192:P7203" si="299">IF(AND(ISNUMBER(M7192),H7192&lt;&gt;4,N7192&lt;&gt;"X"),(M7192-1)/6,IF(H7192=4,"DRP",IF(AND(H7192=3,M7192="NA"),"BAD",IF(AND(H7192=2),"CVL",IF(AND(H7192=1,ISBLANK(M7192)),"NULL","UNK")))))</f>
        <v>0.78333333333333333</v>
      </c>
    </row>
    <row r="7193" spans="1:16" hidden="1" x14ac:dyDescent="0.25">
      <c r="A7193">
        <v>193922244</v>
      </c>
      <c r="B7193">
        <v>803407</v>
      </c>
      <c r="C7193" t="s">
        <v>317</v>
      </c>
      <c r="D7193">
        <v>2021754</v>
      </c>
      <c r="E7193" t="s">
        <v>216</v>
      </c>
      <c r="F7193" t="s">
        <v>214</v>
      </c>
      <c r="G7193" t="s">
        <v>215</v>
      </c>
      <c r="H7193">
        <v>2</v>
      </c>
      <c r="I7193">
        <v>2015</v>
      </c>
      <c r="J7193">
        <v>1</v>
      </c>
      <c r="L7193">
        <v>23066446</v>
      </c>
      <c r="M7193">
        <v>4.3</v>
      </c>
      <c r="P7193" s="29">
        <f t="shared" si="299"/>
        <v>0.54999999999999993</v>
      </c>
    </row>
    <row r="7194" spans="1:16" hidden="1" x14ac:dyDescent="0.25">
      <c r="A7194">
        <v>193922244</v>
      </c>
      <c r="B7194">
        <v>803407</v>
      </c>
      <c r="C7194" t="s">
        <v>317</v>
      </c>
      <c r="D7194">
        <v>2005099</v>
      </c>
      <c r="E7194" t="s">
        <v>217</v>
      </c>
      <c r="F7194" t="s">
        <v>214</v>
      </c>
      <c r="G7194" t="s">
        <v>215</v>
      </c>
      <c r="H7194">
        <v>2</v>
      </c>
      <c r="I7194">
        <v>2015</v>
      </c>
      <c r="J7194">
        <v>1</v>
      </c>
      <c r="L7194">
        <v>23066427</v>
      </c>
      <c r="M7194">
        <v>4.8</v>
      </c>
      <c r="P7194" s="29">
        <f t="shared" si="299"/>
        <v>0.6333333333333333</v>
      </c>
    </row>
    <row r="7195" spans="1:16" hidden="1" x14ac:dyDescent="0.25">
      <c r="A7195">
        <v>193922244</v>
      </c>
      <c r="B7195">
        <v>803407</v>
      </c>
      <c r="C7195" t="s">
        <v>317</v>
      </c>
      <c r="D7195">
        <v>2005102</v>
      </c>
      <c r="E7195" t="s">
        <v>218</v>
      </c>
      <c r="F7195" t="s">
        <v>214</v>
      </c>
      <c r="G7195" t="s">
        <v>215</v>
      </c>
      <c r="H7195">
        <v>2</v>
      </c>
      <c r="I7195">
        <v>2015</v>
      </c>
      <c r="J7195">
        <v>1</v>
      </c>
      <c r="L7195">
        <v>23066488</v>
      </c>
      <c r="M7195">
        <v>5.8</v>
      </c>
      <c r="P7195" s="29">
        <f t="shared" si="299"/>
        <v>0.79999999999999993</v>
      </c>
    </row>
    <row r="7196" spans="1:16" hidden="1" x14ac:dyDescent="0.25">
      <c r="A7196">
        <v>193922244</v>
      </c>
      <c r="B7196">
        <v>803407</v>
      </c>
      <c r="C7196" t="s">
        <v>317</v>
      </c>
      <c r="D7196">
        <v>2021600</v>
      </c>
      <c r="E7196" t="s">
        <v>219</v>
      </c>
      <c r="F7196" t="s">
        <v>214</v>
      </c>
      <c r="G7196" t="s">
        <v>215</v>
      </c>
      <c r="H7196">
        <v>2</v>
      </c>
      <c r="I7196">
        <v>2015</v>
      </c>
      <c r="J7196">
        <v>1</v>
      </c>
      <c r="L7196">
        <v>23066437</v>
      </c>
      <c r="M7196">
        <v>4.4000000000000004</v>
      </c>
      <c r="P7196" s="29">
        <f t="shared" si="299"/>
        <v>0.56666666666666676</v>
      </c>
    </row>
    <row r="7197" spans="1:16" hidden="1" x14ac:dyDescent="0.25">
      <c r="A7197">
        <v>193922244</v>
      </c>
      <c r="B7197">
        <v>803407</v>
      </c>
      <c r="C7197" t="s">
        <v>317</v>
      </c>
      <c r="D7197">
        <v>2005118</v>
      </c>
      <c r="E7197" t="s">
        <v>223</v>
      </c>
      <c r="F7197" t="s">
        <v>214</v>
      </c>
      <c r="G7197" t="s">
        <v>215</v>
      </c>
      <c r="H7197">
        <v>2</v>
      </c>
      <c r="I7197">
        <v>2015</v>
      </c>
      <c r="J7197">
        <v>1</v>
      </c>
      <c r="L7197">
        <v>23066497</v>
      </c>
      <c r="M7197">
        <v>4.9000000000000004</v>
      </c>
      <c r="P7197" s="29">
        <f t="shared" si="299"/>
        <v>0.65</v>
      </c>
    </row>
    <row r="7198" spans="1:16" hidden="1" x14ac:dyDescent="0.25">
      <c r="A7198">
        <v>193922244</v>
      </c>
      <c r="B7198">
        <v>803407</v>
      </c>
      <c r="C7198" t="s">
        <v>317</v>
      </c>
      <c r="D7198">
        <v>2021756</v>
      </c>
      <c r="E7198" t="s">
        <v>253</v>
      </c>
      <c r="F7198" t="s">
        <v>214</v>
      </c>
      <c r="G7198" t="s">
        <v>215</v>
      </c>
      <c r="H7198">
        <v>3</v>
      </c>
      <c r="I7198">
        <v>2015</v>
      </c>
      <c r="J7198">
        <v>2</v>
      </c>
      <c r="L7198">
        <v>23074182</v>
      </c>
      <c r="M7198" t="s">
        <v>221</v>
      </c>
      <c r="P7198" s="29" t="str">
        <f t="shared" si="299"/>
        <v>BAD</v>
      </c>
    </row>
    <row r="7199" spans="1:16" hidden="1" x14ac:dyDescent="0.25">
      <c r="A7199">
        <v>193922244</v>
      </c>
      <c r="B7199">
        <v>803407</v>
      </c>
      <c r="C7199" t="s">
        <v>317</v>
      </c>
      <c r="D7199">
        <v>2021602</v>
      </c>
      <c r="E7199" t="s">
        <v>242</v>
      </c>
      <c r="F7199" t="s">
        <v>214</v>
      </c>
      <c r="G7199" t="s">
        <v>215</v>
      </c>
      <c r="H7199">
        <v>3</v>
      </c>
      <c r="I7199">
        <v>2015</v>
      </c>
      <c r="J7199">
        <v>2</v>
      </c>
      <c r="L7199">
        <v>23072007</v>
      </c>
      <c r="M7199" t="s">
        <v>221</v>
      </c>
      <c r="P7199" s="29" t="str">
        <f t="shared" si="299"/>
        <v>BAD</v>
      </c>
    </row>
    <row r="7200" spans="1:16" hidden="1" x14ac:dyDescent="0.25">
      <c r="A7200">
        <v>193922244</v>
      </c>
      <c r="B7200">
        <v>803407</v>
      </c>
      <c r="C7200" t="s">
        <v>317</v>
      </c>
      <c r="D7200">
        <v>2021763</v>
      </c>
      <c r="E7200" t="s">
        <v>298</v>
      </c>
      <c r="F7200" t="s">
        <v>214</v>
      </c>
      <c r="G7200" t="s">
        <v>215</v>
      </c>
      <c r="H7200">
        <v>3</v>
      </c>
      <c r="I7200">
        <v>2015</v>
      </c>
      <c r="J7200">
        <v>2</v>
      </c>
      <c r="L7200">
        <v>23071924</v>
      </c>
      <c r="M7200" t="s">
        <v>221</v>
      </c>
      <c r="P7200" s="29" t="str">
        <f t="shared" si="299"/>
        <v>BAD</v>
      </c>
    </row>
    <row r="7201" spans="1:16" hidden="1" x14ac:dyDescent="0.25">
      <c r="A7201">
        <v>193922244</v>
      </c>
      <c r="B7201">
        <v>803407</v>
      </c>
      <c r="C7201" t="s">
        <v>317</v>
      </c>
      <c r="D7201">
        <v>2005117</v>
      </c>
      <c r="E7201" t="s">
        <v>220</v>
      </c>
      <c r="F7201" t="s">
        <v>214</v>
      </c>
      <c r="G7201" t="s">
        <v>215</v>
      </c>
      <c r="H7201">
        <v>3</v>
      </c>
      <c r="I7201">
        <v>2015</v>
      </c>
      <c r="J7201">
        <v>2</v>
      </c>
      <c r="L7201">
        <v>23070388</v>
      </c>
      <c r="M7201" t="s">
        <v>221</v>
      </c>
      <c r="P7201" s="29" t="str">
        <f t="shared" si="299"/>
        <v>BAD</v>
      </c>
    </row>
    <row r="7202" spans="1:16" hidden="1" x14ac:dyDescent="0.25">
      <c r="A7202">
        <v>193922244</v>
      </c>
      <c r="B7202">
        <v>803407</v>
      </c>
      <c r="C7202" t="s">
        <v>317</v>
      </c>
      <c r="D7202">
        <v>2021580</v>
      </c>
      <c r="E7202" t="s">
        <v>241</v>
      </c>
      <c r="F7202" t="s">
        <v>214</v>
      </c>
      <c r="G7202" t="s">
        <v>215</v>
      </c>
      <c r="H7202">
        <v>3</v>
      </c>
      <c r="I7202">
        <v>2015</v>
      </c>
      <c r="J7202">
        <v>2</v>
      </c>
      <c r="L7202">
        <v>23074971</v>
      </c>
      <c r="M7202" t="s">
        <v>221</v>
      </c>
      <c r="P7202" s="29" t="str">
        <f t="shared" si="299"/>
        <v>BAD</v>
      </c>
    </row>
    <row r="7203" spans="1:16" hidden="1" x14ac:dyDescent="0.25">
      <c r="A7203">
        <v>193922244</v>
      </c>
      <c r="B7203">
        <v>803407</v>
      </c>
      <c r="C7203" t="s">
        <v>317</v>
      </c>
      <c r="D7203">
        <v>2004112</v>
      </c>
      <c r="E7203" t="s">
        <v>244</v>
      </c>
      <c r="F7203" t="s">
        <v>214</v>
      </c>
      <c r="G7203" t="s">
        <v>215</v>
      </c>
      <c r="H7203">
        <v>3</v>
      </c>
      <c r="I7203">
        <v>2015</v>
      </c>
      <c r="J7203">
        <v>2</v>
      </c>
      <c r="L7203">
        <v>23073233</v>
      </c>
      <c r="M7203" t="s">
        <v>221</v>
      </c>
      <c r="P7203" s="29" t="str">
        <f t="shared" si="299"/>
        <v>BAD</v>
      </c>
    </row>
    <row r="7204" spans="1:16" hidden="1" x14ac:dyDescent="0.25">
      <c r="A7204">
        <v>193922244</v>
      </c>
      <c r="B7204">
        <v>803407</v>
      </c>
      <c r="C7204" t="s">
        <v>317</v>
      </c>
      <c r="D7204">
        <v>2021580</v>
      </c>
      <c r="E7204" t="s">
        <v>241</v>
      </c>
      <c r="F7204" t="s">
        <v>214</v>
      </c>
      <c r="G7204" t="s">
        <v>215</v>
      </c>
      <c r="H7204">
        <v>3</v>
      </c>
      <c r="I7204">
        <v>2016</v>
      </c>
      <c r="J7204">
        <v>1</v>
      </c>
      <c r="L7204">
        <v>23081157</v>
      </c>
      <c r="M7204">
        <v>2.1</v>
      </c>
      <c r="P7204" s="29">
        <f t="shared" ref="P7204:P7248" si="300">IF(AND(ISNUMBER(M7204),H7204&lt;&gt;4),(M7204-1)/6,IF(H7204=4,"DRP",IF(AND(H7204=3,M7204="NA"),"BAD",IF(AND(H7204=2),"CVL",IF(AND(H7204=1,ISBLANK(M7204)),"NULL","UNK")))))</f>
        <v>0.18333333333333335</v>
      </c>
    </row>
    <row r="7205" spans="1:16" hidden="1" x14ac:dyDescent="0.25">
      <c r="A7205">
        <v>193922244</v>
      </c>
      <c r="B7205">
        <v>803407</v>
      </c>
      <c r="C7205" t="s">
        <v>317</v>
      </c>
      <c r="D7205">
        <v>2021756</v>
      </c>
      <c r="E7205" t="s">
        <v>253</v>
      </c>
      <c r="F7205" t="s">
        <v>214</v>
      </c>
      <c r="G7205" t="s">
        <v>215</v>
      </c>
      <c r="H7205">
        <v>3</v>
      </c>
      <c r="I7205">
        <v>2016</v>
      </c>
      <c r="J7205">
        <v>1</v>
      </c>
      <c r="L7205">
        <v>23081181</v>
      </c>
      <c r="M7205">
        <v>3.6</v>
      </c>
      <c r="P7205" s="29">
        <f t="shared" si="300"/>
        <v>0.43333333333333335</v>
      </c>
    </row>
    <row r="7206" spans="1:16" hidden="1" x14ac:dyDescent="0.25">
      <c r="A7206">
        <v>193922244</v>
      </c>
      <c r="B7206">
        <v>803407</v>
      </c>
      <c r="C7206" t="s">
        <v>317</v>
      </c>
      <c r="D7206">
        <v>2004112</v>
      </c>
      <c r="E7206" t="s">
        <v>244</v>
      </c>
      <c r="F7206" t="s">
        <v>214</v>
      </c>
      <c r="G7206" t="s">
        <v>215</v>
      </c>
      <c r="H7206">
        <v>2</v>
      </c>
      <c r="I7206">
        <v>2016</v>
      </c>
      <c r="J7206">
        <v>1</v>
      </c>
      <c r="L7206">
        <v>23073233</v>
      </c>
      <c r="M7206">
        <v>5.8</v>
      </c>
      <c r="P7206" s="29">
        <f t="shared" si="300"/>
        <v>0.79999999999999993</v>
      </c>
    </row>
    <row r="7207" spans="1:16" hidden="1" x14ac:dyDescent="0.25">
      <c r="A7207">
        <v>193922244</v>
      </c>
      <c r="B7207">
        <v>803407</v>
      </c>
      <c r="C7207" t="s">
        <v>317</v>
      </c>
      <c r="D7207">
        <v>2005117</v>
      </c>
      <c r="E7207" t="s">
        <v>220</v>
      </c>
      <c r="F7207" t="s">
        <v>214</v>
      </c>
      <c r="G7207" t="s">
        <v>215</v>
      </c>
      <c r="H7207">
        <v>2</v>
      </c>
      <c r="I7207">
        <v>2016</v>
      </c>
      <c r="J7207">
        <v>1</v>
      </c>
      <c r="L7207">
        <v>23078736</v>
      </c>
      <c r="M7207">
        <v>4.2</v>
      </c>
      <c r="P7207" s="29">
        <f t="shared" si="300"/>
        <v>0.53333333333333333</v>
      </c>
    </row>
    <row r="7208" spans="1:16" hidden="1" x14ac:dyDescent="0.25">
      <c r="A7208">
        <v>193922244</v>
      </c>
      <c r="B7208">
        <v>803407</v>
      </c>
      <c r="C7208" t="s">
        <v>317</v>
      </c>
      <c r="D7208">
        <v>2021602</v>
      </c>
      <c r="E7208" t="s">
        <v>242</v>
      </c>
      <c r="F7208" t="s">
        <v>214</v>
      </c>
      <c r="G7208" t="s">
        <v>215</v>
      </c>
      <c r="H7208">
        <v>2</v>
      </c>
      <c r="I7208">
        <v>2016</v>
      </c>
      <c r="J7208">
        <v>1</v>
      </c>
      <c r="L7208">
        <v>23081144</v>
      </c>
      <c r="M7208">
        <v>4</v>
      </c>
      <c r="P7208" s="29">
        <f t="shared" si="300"/>
        <v>0.5</v>
      </c>
    </row>
    <row r="7209" spans="1:16" hidden="1" x14ac:dyDescent="0.25">
      <c r="A7209">
        <v>193922244</v>
      </c>
      <c r="B7209">
        <v>803407</v>
      </c>
      <c r="C7209" t="s">
        <v>317</v>
      </c>
      <c r="D7209">
        <v>2021763</v>
      </c>
      <c r="E7209" t="s">
        <v>298</v>
      </c>
      <c r="F7209" t="s">
        <v>214</v>
      </c>
      <c r="G7209" t="s">
        <v>215</v>
      </c>
      <c r="H7209">
        <v>2</v>
      </c>
      <c r="I7209">
        <v>2016</v>
      </c>
      <c r="J7209">
        <v>1</v>
      </c>
      <c r="L7209">
        <v>23081191</v>
      </c>
      <c r="M7209">
        <v>5.4</v>
      </c>
      <c r="P7209" s="29">
        <f t="shared" si="300"/>
        <v>0.73333333333333339</v>
      </c>
    </row>
    <row r="7210" spans="1:16" hidden="1" x14ac:dyDescent="0.25">
      <c r="A7210">
        <v>193922244</v>
      </c>
      <c r="B7210">
        <v>803407</v>
      </c>
      <c r="C7210" t="s">
        <v>317</v>
      </c>
      <c r="D7210">
        <v>2021756</v>
      </c>
      <c r="E7210" t="s">
        <v>253</v>
      </c>
      <c r="F7210" t="s">
        <v>214</v>
      </c>
      <c r="G7210" t="s">
        <v>215</v>
      </c>
      <c r="H7210">
        <v>2</v>
      </c>
      <c r="I7210">
        <v>2016</v>
      </c>
      <c r="J7210">
        <v>2</v>
      </c>
      <c r="L7210">
        <v>23086836</v>
      </c>
      <c r="M7210">
        <v>4.0999999999999996</v>
      </c>
      <c r="P7210" s="29">
        <f t="shared" si="300"/>
        <v>0.51666666666666661</v>
      </c>
    </row>
    <row r="7211" spans="1:16" hidden="1" x14ac:dyDescent="0.25">
      <c r="A7211">
        <v>193922244</v>
      </c>
      <c r="B7211">
        <v>803407</v>
      </c>
      <c r="C7211" t="s">
        <v>317</v>
      </c>
      <c r="D7211">
        <v>2021580</v>
      </c>
      <c r="E7211" t="s">
        <v>241</v>
      </c>
      <c r="F7211" t="s">
        <v>214</v>
      </c>
      <c r="G7211" t="s">
        <v>215</v>
      </c>
      <c r="H7211">
        <v>2</v>
      </c>
      <c r="I7211">
        <v>2016</v>
      </c>
      <c r="J7211">
        <v>2</v>
      </c>
      <c r="L7211">
        <v>23086827</v>
      </c>
      <c r="M7211">
        <v>4.5</v>
      </c>
      <c r="P7211" s="29">
        <f t="shared" si="300"/>
        <v>0.58333333333333337</v>
      </c>
    </row>
    <row r="7212" spans="1:16" hidden="1" x14ac:dyDescent="0.25">
      <c r="A7212">
        <v>193922244</v>
      </c>
      <c r="B7212">
        <v>803407</v>
      </c>
      <c r="C7212" t="s">
        <v>317</v>
      </c>
      <c r="D7212">
        <v>2005131</v>
      </c>
      <c r="E7212" t="s">
        <v>228</v>
      </c>
      <c r="F7212" t="s">
        <v>214</v>
      </c>
      <c r="G7212" t="s">
        <v>215</v>
      </c>
      <c r="H7212">
        <v>2</v>
      </c>
      <c r="I7212">
        <v>2016</v>
      </c>
      <c r="J7212">
        <v>2</v>
      </c>
      <c r="L7212">
        <v>23086518</v>
      </c>
      <c r="M7212">
        <v>4</v>
      </c>
      <c r="P7212" s="29">
        <f t="shared" si="300"/>
        <v>0.5</v>
      </c>
    </row>
    <row r="7213" spans="1:16" hidden="1" x14ac:dyDescent="0.25">
      <c r="A7213">
        <v>193922244</v>
      </c>
      <c r="B7213">
        <v>803407</v>
      </c>
      <c r="C7213" t="s">
        <v>317</v>
      </c>
      <c r="D7213">
        <v>2004099</v>
      </c>
      <c r="E7213" t="s">
        <v>245</v>
      </c>
      <c r="F7213" t="s">
        <v>214</v>
      </c>
      <c r="G7213" t="s">
        <v>215</v>
      </c>
      <c r="H7213">
        <v>2</v>
      </c>
      <c r="I7213">
        <v>2016</v>
      </c>
      <c r="J7213">
        <v>2</v>
      </c>
      <c r="L7213">
        <v>23085314</v>
      </c>
      <c r="M7213">
        <v>5.7</v>
      </c>
      <c r="P7213" s="29">
        <f t="shared" si="300"/>
        <v>0.78333333333333333</v>
      </c>
    </row>
    <row r="7214" spans="1:16" hidden="1" x14ac:dyDescent="0.25">
      <c r="A7214">
        <v>193922244</v>
      </c>
      <c r="B7214">
        <v>803407</v>
      </c>
      <c r="C7214" t="s">
        <v>317</v>
      </c>
      <c r="D7214">
        <v>2004116</v>
      </c>
      <c r="E7214" t="s">
        <v>229</v>
      </c>
      <c r="F7214" t="s">
        <v>214</v>
      </c>
      <c r="G7214" t="s">
        <v>215</v>
      </c>
      <c r="H7214">
        <v>2</v>
      </c>
      <c r="I7214">
        <v>2016</v>
      </c>
      <c r="J7214">
        <v>2</v>
      </c>
      <c r="L7214">
        <v>23085552</v>
      </c>
      <c r="M7214">
        <v>5.9</v>
      </c>
      <c r="P7214" s="29">
        <f t="shared" si="300"/>
        <v>0.81666666666666676</v>
      </c>
    </row>
    <row r="7215" spans="1:16" hidden="1" x14ac:dyDescent="0.25">
      <c r="A7215">
        <v>193922244</v>
      </c>
      <c r="B7215">
        <v>803407</v>
      </c>
      <c r="C7215" t="s">
        <v>317</v>
      </c>
      <c r="D7215">
        <v>2021615</v>
      </c>
      <c r="E7215" t="s">
        <v>255</v>
      </c>
      <c r="F7215" t="s">
        <v>214</v>
      </c>
      <c r="G7215" t="s">
        <v>215</v>
      </c>
      <c r="H7215">
        <v>4</v>
      </c>
      <c r="I7215">
        <v>2017</v>
      </c>
      <c r="J7215">
        <v>1</v>
      </c>
      <c r="L7215">
        <v>23093477</v>
      </c>
      <c r="P7215" s="29" t="str">
        <f t="shared" si="300"/>
        <v>DRP</v>
      </c>
    </row>
    <row r="7216" spans="1:16" hidden="1" x14ac:dyDescent="0.25">
      <c r="A7216">
        <v>193922244</v>
      </c>
      <c r="B7216">
        <v>803407</v>
      </c>
      <c r="C7216" t="s">
        <v>317</v>
      </c>
      <c r="D7216">
        <v>2019271</v>
      </c>
      <c r="E7216" t="s">
        <v>236</v>
      </c>
      <c r="F7216" t="s">
        <v>214</v>
      </c>
      <c r="G7216" t="s">
        <v>215</v>
      </c>
      <c r="H7216">
        <v>4</v>
      </c>
      <c r="I7216">
        <v>2017</v>
      </c>
      <c r="J7216">
        <v>1</v>
      </c>
      <c r="L7216">
        <v>23090696</v>
      </c>
      <c r="P7216" s="29" t="str">
        <f t="shared" si="300"/>
        <v>DRP</v>
      </c>
    </row>
    <row r="7217" spans="1:16" hidden="1" x14ac:dyDescent="0.25">
      <c r="A7217">
        <v>193922244</v>
      </c>
      <c r="B7217">
        <v>803407</v>
      </c>
      <c r="C7217" t="s">
        <v>317</v>
      </c>
      <c r="D7217">
        <v>2019271</v>
      </c>
      <c r="E7217" t="s">
        <v>236</v>
      </c>
      <c r="F7217" t="s">
        <v>214</v>
      </c>
      <c r="G7217" t="s">
        <v>215</v>
      </c>
      <c r="H7217">
        <v>2</v>
      </c>
      <c r="I7217">
        <v>2017</v>
      </c>
      <c r="J7217">
        <v>1</v>
      </c>
      <c r="L7217">
        <v>23090695</v>
      </c>
      <c r="M7217">
        <v>6.2</v>
      </c>
      <c r="P7217" s="29">
        <f t="shared" si="300"/>
        <v>0.8666666666666667</v>
      </c>
    </row>
    <row r="7218" spans="1:16" hidden="1" x14ac:dyDescent="0.25">
      <c r="A7218">
        <v>193922244</v>
      </c>
      <c r="B7218">
        <v>803407</v>
      </c>
      <c r="C7218" t="s">
        <v>317</v>
      </c>
      <c r="D7218">
        <v>2021596</v>
      </c>
      <c r="E7218" t="s">
        <v>294</v>
      </c>
      <c r="F7218" t="s">
        <v>214</v>
      </c>
      <c r="G7218" t="s">
        <v>215</v>
      </c>
      <c r="H7218">
        <v>3</v>
      </c>
      <c r="I7218">
        <v>2017</v>
      </c>
      <c r="J7218">
        <v>1</v>
      </c>
      <c r="L7218">
        <v>23092936</v>
      </c>
      <c r="M7218">
        <v>2.9</v>
      </c>
      <c r="P7218" s="29">
        <f t="shared" si="300"/>
        <v>0.31666666666666665</v>
      </c>
    </row>
    <row r="7219" spans="1:16" hidden="1" x14ac:dyDescent="0.25">
      <c r="A7219">
        <v>193922244</v>
      </c>
      <c r="B7219">
        <v>803407</v>
      </c>
      <c r="C7219" t="s">
        <v>317</v>
      </c>
      <c r="D7219">
        <v>2021638</v>
      </c>
      <c r="E7219" t="s">
        <v>250</v>
      </c>
      <c r="F7219" t="s">
        <v>214</v>
      </c>
      <c r="G7219" t="s">
        <v>215</v>
      </c>
      <c r="H7219">
        <v>3</v>
      </c>
      <c r="I7219">
        <v>2017</v>
      </c>
      <c r="J7219">
        <v>1</v>
      </c>
      <c r="L7219">
        <v>23092935</v>
      </c>
      <c r="M7219">
        <v>3.5</v>
      </c>
      <c r="P7219" s="29">
        <f t="shared" si="300"/>
        <v>0.41666666666666669</v>
      </c>
    </row>
    <row r="7220" spans="1:16" hidden="1" x14ac:dyDescent="0.25">
      <c r="A7220">
        <v>193922244</v>
      </c>
      <c r="B7220">
        <v>803407</v>
      </c>
      <c r="C7220" t="s">
        <v>317</v>
      </c>
      <c r="D7220">
        <v>2021993</v>
      </c>
      <c r="E7220" t="s">
        <v>256</v>
      </c>
      <c r="F7220" t="s">
        <v>214</v>
      </c>
      <c r="G7220" t="s">
        <v>215</v>
      </c>
      <c r="H7220">
        <v>2</v>
      </c>
      <c r="I7220">
        <v>2017</v>
      </c>
      <c r="J7220">
        <v>1</v>
      </c>
      <c r="L7220">
        <v>23093317</v>
      </c>
      <c r="M7220">
        <v>4</v>
      </c>
      <c r="P7220" s="29">
        <f t="shared" si="300"/>
        <v>0.5</v>
      </c>
    </row>
    <row r="7221" spans="1:16" hidden="1" x14ac:dyDescent="0.25">
      <c r="A7221">
        <v>193922244</v>
      </c>
      <c r="B7221">
        <v>803407</v>
      </c>
      <c r="C7221" t="s">
        <v>317</v>
      </c>
      <c r="D7221">
        <v>2021781</v>
      </c>
      <c r="E7221" t="s">
        <v>235</v>
      </c>
      <c r="F7221" t="s">
        <v>214</v>
      </c>
      <c r="G7221" t="s">
        <v>215</v>
      </c>
      <c r="H7221">
        <v>2</v>
      </c>
      <c r="I7221">
        <v>2017</v>
      </c>
      <c r="J7221">
        <v>1</v>
      </c>
      <c r="L7221">
        <v>23092946</v>
      </c>
      <c r="M7221">
        <v>5.0999999999999996</v>
      </c>
      <c r="P7221" s="29">
        <f t="shared" si="300"/>
        <v>0.68333333333333324</v>
      </c>
    </row>
    <row r="7222" spans="1:16" hidden="1" x14ac:dyDescent="0.25">
      <c r="A7222">
        <v>193922244</v>
      </c>
      <c r="B7222">
        <v>803407</v>
      </c>
      <c r="C7222" t="s">
        <v>317</v>
      </c>
      <c r="D7222">
        <v>2021596</v>
      </c>
      <c r="E7222" t="s">
        <v>294</v>
      </c>
      <c r="F7222" t="s">
        <v>214</v>
      </c>
      <c r="G7222" t="s">
        <v>215</v>
      </c>
      <c r="H7222">
        <v>3</v>
      </c>
      <c r="I7222">
        <v>2017</v>
      </c>
      <c r="J7222">
        <v>2</v>
      </c>
      <c r="L7222">
        <v>23101186</v>
      </c>
      <c r="M7222">
        <v>3.2</v>
      </c>
      <c r="P7222" s="29">
        <f t="shared" si="300"/>
        <v>0.3666666666666667</v>
      </c>
    </row>
    <row r="7223" spans="1:16" hidden="1" x14ac:dyDescent="0.25">
      <c r="A7223">
        <v>193922244</v>
      </c>
      <c r="B7223">
        <v>803407</v>
      </c>
      <c r="C7223" t="s">
        <v>317</v>
      </c>
      <c r="D7223">
        <v>2021638</v>
      </c>
      <c r="E7223" t="s">
        <v>250</v>
      </c>
      <c r="F7223" t="s">
        <v>214</v>
      </c>
      <c r="G7223" t="s">
        <v>215</v>
      </c>
      <c r="H7223">
        <v>2</v>
      </c>
      <c r="I7223">
        <v>2017</v>
      </c>
      <c r="J7223">
        <v>2</v>
      </c>
      <c r="L7223">
        <v>23101182</v>
      </c>
      <c r="M7223">
        <v>4</v>
      </c>
      <c r="P7223" s="29">
        <f t="shared" si="300"/>
        <v>0.5</v>
      </c>
    </row>
    <row r="7224" spans="1:16" hidden="1" x14ac:dyDescent="0.25">
      <c r="A7224">
        <v>193922244</v>
      </c>
      <c r="B7224">
        <v>803407</v>
      </c>
      <c r="C7224" t="s">
        <v>317</v>
      </c>
      <c r="D7224">
        <v>2019272</v>
      </c>
      <c r="E7224" t="s">
        <v>249</v>
      </c>
      <c r="F7224" t="s">
        <v>214</v>
      </c>
      <c r="G7224" t="s">
        <v>215</v>
      </c>
      <c r="H7224">
        <v>2</v>
      </c>
      <c r="I7224">
        <v>2017</v>
      </c>
      <c r="J7224">
        <v>2</v>
      </c>
      <c r="L7224">
        <v>23097956</v>
      </c>
      <c r="M7224">
        <v>4.2</v>
      </c>
      <c r="P7224" s="29">
        <f t="shared" si="300"/>
        <v>0.53333333333333333</v>
      </c>
    </row>
    <row r="7225" spans="1:16" hidden="1" x14ac:dyDescent="0.25">
      <c r="A7225">
        <v>193922244</v>
      </c>
      <c r="B7225">
        <v>803407</v>
      </c>
      <c r="C7225" t="s">
        <v>317</v>
      </c>
      <c r="D7225">
        <v>2019154</v>
      </c>
      <c r="E7225" t="s">
        <v>225</v>
      </c>
      <c r="F7225" t="s">
        <v>214</v>
      </c>
      <c r="G7225" t="s">
        <v>215</v>
      </c>
      <c r="H7225">
        <v>2</v>
      </c>
      <c r="I7225">
        <v>2017</v>
      </c>
      <c r="J7225">
        <v>2</v>
      </c>
      <c r="L7225">
        <v>23097717</v>
      </c>
      <c r="M7225">
        <v>5.0999999999999996</v>
      </c>
      <c r="P7225" s="29">
        <f t="shared" si="300"/>
        <v>0.68333333333333324</v>
      </c>
    </row>
    <row r="7226" spans="1:16" hidden="1" x14ac:dyDescent="0.25">
      <c r="A7226">
        <v>193922244</v>
      </c>
      <c r="B7226">
        <v>803407</v>
      </c>
      <c r="C7226" t="s">
        <v>317</v>
      </c>
      <c r="D7226">
        <v>2021679</v>
      </c>
      <c r="E7226" t="s">
        <v>259</v>
      </c>
      <c r="F7226" t="s">
        <v>214</v>
      </c>
      <c r="G7226" t="s">
        <v>215</v>
      </c>
      <c r="H7226">
        <v>2</v>
      </c>
      <c r="I7226">
        <v>2017</v>
      </c>
      <c r="J7226">
        <v>2</v>
      </c>
      <c r="L7226">
        <v>23101199</v>
      </c>
      <c r="M7226">
        <v>5.3</v>
      </c>
      <c r="P7226" s="29">
        <f t="shared" si="300"/>
        <v>0.71666666666666667</v>
      </c>
    </row>
    <row r="7227" spans="1:16" hidden="1" x14ac:dyDescent="0.25">
      <c r="A7227">
        <v>193922244</v>
      </c>
      <c r="B7227">
        <v>803407</v>
      </c>
      <c r="C7227" t="s">
        <v>317</v>
      </c>
      <c r="D7227">
        <v>2021706</v>
      </c>
      <c r="E7227" t="s">
        <v>271</v>
      </c>
      <c r="F7227" t="s">
        <v>214</v>
      </c>
      <c r="G7227" t="s">
        <v>215</v>
      </c>
      <c r="H7227">
        <v>2</v>
      </c>
      <c r="I7227">
        <v>2017</v>
      </c>
      <c r="J7227">
        <v>2</v>
      </c>
      <c r="L7227">
        <v>23097625</v>
      </c>
      <c r="M7227">
        <v>4</v>
      </c>
      <c r="P7227" s="29">
        <f t="shared" si="300"/>
        <v>0.5</v>
      </c>
    </row>
    <row r="7228" spans="1:16" hidden="1" x14ac:dyDescent="0.25">
      <c r="A7228">
        <v>193922244</v>
      </c>
      <c r="B7228">
        <v>803407</v>
      </c>
      <c r="C7228" t="s">
        <v>317</v>
      </c>
      <c r="D7228">
        <v>2021596</v>
      </c>
      <c r="E7228" t="s">
        <v>294</v>
      </c>
      <c r="F7228" t="s">
        <v>214</v>
      </c>
      <c r="G7228" t="s">
        <v>215</v>
      </c>
      <c r="H7228">
        <v>2</v>
      </c>
      <c r="I7228">
        <v>2018</v>
      </c>
      <c r="J7228">
        <v>1</v>
      </c>
      <c r="L7228">
        <v>23108100</v>
      </c>
      <c r="M7228">
        <v>5.2</v>
      </c>
      <c r="P7228" s="29">
        <f t="shared" si="300"/>
        <v>0.70000000000000007</v>
      </c>
    </row>
    <row r="7229" spans="1:16" hidden="1" x14ac:dyDescent="0.25">
      <c r="A7229">
        <v>193922244</v>
      </c>
      <c r="B7229">
        <v>803407</v>
      </c>
      <c r="C7229" t="s">
        <v>317</v>
      </c>
      <c r="D7229">
        <v>2021640</v>
      </c>
      <c r="E7229" t="s">
        <v>227</v>
      </c>
      <c r="F7229" t="s">
        <v>214</v>
      </c>
      <c r="G7229" t="s">
        <v>215</v>
      </c>
      <c r="H7229">
        <v>2</v>
      </c>
      <c r="I7229">
        <v>2018</v>
      </c>
      <c r="J7229">
        <v>1</v>
      </c>
      <c r="L7229">
        <v>23108120</v>
      </c>
      <c r="M7229">
        <v>4</v>
      </c>
      <c r="P7229" s="29">
        <f t="shared" si="300"/>
        <v>0.5</v>
      </c>
    </row>
    <row r="7230" spans="1:16" hidden="1" x14ac:dyDescent="0.25">
      <c r="A7230">
        <v>193922244</v>
      </c>
      <c r="B7230">
        <v>803407</v>
      </c>
      <c r="C7230" t="s">
        <v>317</v>
      </c>
      <c r="D7230">
        <v>2021874</v>
      </c>
      <c r="E7230" t="s">
        <v>226</v>
      </c>
      <c r="F7230" t="s">
        <v>214</v>
      </c>
      <c r="G7230" t="s">
        <v>215</v>
      </c>
      <c r="H7230">
        <v>2</v>
      </c>
      <c r="I7230">
        <v>2018</v>
      </c>
      <c r="J7230">
        <v>1</v>
      </c>
      <c r="L7230">
        <v>23108398</v>
      </c>
      <c r="M7230">
        <v>5.3</v>
      </c>
      <c r="P7230" s="29">
        <f t="shared" si="300"/>
        <v>0.71666666666666667</v>
      </c>
    </row>
    <row r="7231" spans="1:16" hidden="1" x14ac:dyDescent="0.25">
      <c r="A7231">
        <v>193922244</v>
      </c>
      <c r="B7231">
        <v>803407</v>
      </c>
      <c r="C7231" t="s">
        <v>317</v>
      </c>
      <c r="D7231">
        <v>2021615</v>
      </c>
      <c r="E7231" t="s">
        <v>255</v>
      </c>
      <c r="F7231" t="s">
        <v>214</v>
      </c>
      <c r="G7231" t="s">
        <v>215</v>
      </c>
      <c r="H7231">
        <v>3</v>
      </c>
      <c r="I7231">
        <v>2018</v>
      </c>
      <c r="J7231">
        <v>1</v>
      </c>
      <c r="L7231">
        <v>23107757</v>
      </c>
      <c r="M7231">
        <v>2.1</v>
      </c>
      <c r="P7231" s="29">
        <f t="shared" si="300"/>
        <v>0.18333333333333335</v>
      </c>
    </row>
    <row r="7232" spans="1:16" hidden="1" x14ac:dyDescent="0.25">
      <c r="A7232">
        <v>193922244</v>
      </c>
      <c r="B7232">
        <v>803407</v>
      </c>
      <c r="C7232" t="s">
        <v>317</v>
      </c>
      <c r="D7232">
        <v>2019273</v>
      </c>
      <c r="E7232" t="s">
        <v>248</v>
      </c>
      <c r="F7232" t="s">
        <v>214</v>
      </c>
      <c r="G7232" t="s">
        <v>215</v>
      </c>
      <c r="H7232">
        <v>2</v>
      </c>
      <c r="I7232">
        <v>2018</v>
      </c>
      <c r="J7232">
        <v>1</v>
      </c>
      <c r="L7232">
        <v>23104532</v>
      </c>
      <c r="M7232">
        <v>5.8</v>
      </c>
      <c r="P7232" s="29">
        <f t="shared" si="300"/>
        <v>0.79999999999999993</v>
      </c>
    </row>
    <row r="7233" spans="1:16" hidden="1" x14ac:dyDescent="0.25">
      <c r="A7233">
        <v>193922244</v>
      </c>
      <c r="B7233">
        <v>803407</v>
      </c>
      <c r="C7233" t="s">
        <v>317</v>
      </c>
      <c r="D7233">
        <v>2004520</v>
      </c>
      <c r="E7233" t="s">
        <v>335</v>
      </c>
      <c r="F7233" t="s">
        <v>214</v>
      </c>
      <c r="G7233" t="s">
        <v>215</v>
      </c>
      <c r="H7233">
        <v>2</v>
      </c>
      <c r="I7233">
        <v>2018</v>
      </c>
      <c r="J7233">
        <v>2</v>
      </c>
      <c r="L7233">
        <v>23115612</v>
      </c>
      <c r="M7233">
        <v>4.0999999999999996</v>
      </c>
      <c r="P7233" s="29">
        <f t="shared" si="300"/>
        <v>0.51666666666666661</v>
      </c>
    </row>
    <row r="7234" spans="1:16" hidden="1" x14ac:dyDescent="0.25">
      <c r="A7234">
        <v>193922244</v>
      </c>
      <c r="B7234">
        <v>803407</v>
      </c>
      <c r="C7234" t="s">
        <v>317</v>
      </c>
      <c r="D7234">
        <v>2004522</v>
      </c>
      <c r="E7234" t="s">
        <v>334</v>
      </c>
      <c r="F7234" t="s">
        <v>214</v>
      </c>
      <c r="G7234" t="s">
        <v>215</v>
      </c>
      <c r="H7234">
        <v>2</v>
      </c>
      <c r="I7234">
        <v>2018</v>
      </c>
      <c r="J7234">
        <v>2</v>
      </c>
      <c r="L7234">
        <v>23115613</v>
      </c>
      <c r="M7234">
        <v>5.8</v>
      </c>
      <c r="P7234" s="29">
        <f t="shared" si="300"/>
        <v>0.79999999999999993</v>
      </c>
    </row>
    <row r="7235" spans="1:16" hidden="1" x14ac:dyDescent="0.25">
      <c r="A7235">
        <v>193922244</v>
      </c>
      <c r="B7235">
        <v>803407</v>
      </c>
      <c r="C7235" t="s">
        <v>317</v>
      </c>
      <c r="D7235">
        <v>2014251</v>
      </c>
      <c r="E7235" t="s">
        <v>369</v>
      </c>
      <c r="F7235" t="s">
        <v>320</v>
      </c>
      <c r="G7235" t="s">
        <v>321</v>
      </c>
      <c r="H7235">
        <v>4</v>
      </c>
      <c r="I7235">
        <v>2018</v>
      </c>
      <c r="J7235">
        <v>2</v>
      </c>
      <c r="L7235">
        <v>23114644</v>
      </c>
      <c r="P7235" s="29" t="str">
        <f t="shared" si="300"/>
        <v>DRP</v>
      </c>
    </row>
    <row r="7236" spans="1:16" hidden="1" x14ac:dyDescent="0.25">
      <c r="A7236">
        <v>193922244</v>
      </c>
      <c r="B7236">
        <v>803407</v>
      </c>
      <c r="C7236" t="s">
        <v>317</v>
      </c>
      <c r="D7236">
        <v>2027112</v>
      </c>
      <c r="E7236" t="s">
        <v>323</v>
      </c>
      <c r="F7236" t="s">
        <v>320</v>
      </c>
      <c r="G7236" t="s">
        <v>321</v>
      </c>
      <c r="H7236">
        <v>2</v>
      </c>
      <c r="I7236">
        <v>2018</v>
      </c>
      <c r="J7236">
        <v>2</v>
      </c>
      <c r="L7236">
        <v>23116704</v>
      </c>
      <c r="M7236">
        <v>5.5</v>
      </c>
      <c r="P7236" s="29">
        <f t="shared" si="300"/>
        <v>0.75</v>
      </c>
    </row>
    <row r="7237" spans="1:16" hidden="1" x14ac:dyDescent="0.25">
      <c r="A7237">
        <v>193922244</v>
      </c>
      <c r="B7237">
        <v>803407</v>
      </c>
      <c r="C7237" t="s">
        <v>317</v>
      </c>
      <c r="D7237">
        <v>2021725</v>
      </c>
      <c r="E7237" t="s">
        <v>257</v>
      </c>
      <c r="F7237" t="s">
        <v>214</v>
      </c>
      <c r="G7237" t="s">
        <v>215</v>
      </c>
      <c r="H7237">
        <v>2</v>
      </c>
      <c r="I7237">
        <v>2018</v>
      </c>
      <c r="J7237">
        <v>2</v>
      </c>
      <c r="L7237">
        <v>23115854</v>
      </c>
      <c r="M7237">
        <v>4.4000000000000004</v>
      </c>
      <c r="P7237" s="29">
        <f t="shared" si="300"/>
        <v>0.56666666666666676</v>
      </c>
    </row>
    <row r="7238" spans="1:16" hidden="1" x14ac:dyDescent="0.25">
      <c r="A7238">
        <v>193922244</v>
      </c>
      <c r="B7238">
        <v>803407</v>
      </c>
      <c r="C7238" t="s">
        <v>317</v>
      </c>
      <c r="D7238">
        <v>2021615</v>
      </c>
      <c r="E7238" t="s">
        <v>255</v>
      </c>
      <c r="F7238" t="s">
        <v>214</v>
      </c>
      <c r="G7238" t="s">
        <v>215</v>
      </c>
      <c r="H7238">
        <v>2</v>
      </c>
      <c r="I7238">
        <v>2018</v>
      </c>
      <c r="J7238">
        <v>2</v>
      </c>
      <c r="L7238">
        <v>23116698</v>
      </c>
      <c r="M7238">
        <v>5.5</v>
      </c>
      <c r="P7238" s="29">
        <f t="shared" si="300"/>
        <v>0.75</v>
      </c>
    </row>
    <row r="7239" spans="1:16" hidden="1" x14ac:dyDescent="0.25">
      <c r="A7239">
        <v>193922244</v>
      </c>
      <c r="B7239">
        <v>803407</v>
      </c>
      <c r="C7239" t="s">
        <v>317</v>
      </c>
      <c r="D7239">
        <v>2021793</v>
      </c>
      <c r="E7239" t="s">
        <v>293</v>
      </c>
      <c r="F7239" t="s">
        <v>214</v>
      </c>
      <c r="G7239" t="s">
        <v>215</v>
      </c>
      <c r="H7239">
        <v>2</v>
      </c>
      <c r="I7239">
        <v>2018</v>
      </c>
      <c r="J7239">
        <v>2</v>
      </c>
      <c r="L7239">
        <v>23115609</v>
      </c>
      <c r="M7239">
        <v>5.4</v>
      </c>
      <c r="P7239" s="29">
        <f t="shared" si="300"/>
        <v>0.73333333333333339</v>
      </c>
    </row>
    <row r="7240" spans="1:16" hidden="1" x14ac:dyDescent="0.25">
      <c r="A7240">
        <v>193922244</v>
      </c>
      <c r="B7240">
        <v>803407</v>
      </c>
      <c r="C7240" t="s">
        <v>317</v>
      </c>
      <c r="D7240">
        <v>2021787</v>
      </c>
      <c r="E7240" t="s">
        <v>292</v>
      </c>
      <c r="F7240" t="s">
        <v>214</v>
      </c>
      <c r="G7240" t="s">
        <v>215</v>
      </c>
      <c r="H7240">
        <v>2</v>
      </c>
      <c r="I7240">
        <v>2019</v>
      </c>
      <c r="J7240">
        <v>1</v>
      </c>
      <c r="M7240">
        <v>5.8</v>
      </c>
      <c r="N7240" t="s">
        <v>231</v>
      </c>
      <c r="P7240" s="29">
        <f t="shared" si="300"/>
        <v>0.79999999999999993</v>
      </c>
    </row>
    <row r="7241" spans="1:16" hidden="1" x14ac:dyDescent="0.25">
      <c r="A7241">
        <v>193922244</v>
      </c>
      <c r="B7241">
        <v>803407</v>
      </c>
      <c r="C7241" t="s">
        <v>317</v>
      </c>
      <c r="D7241">
        <v>2021604</v>
      </c>
      <c r="E7241" t="s">
        <v>330</v>
      </c>
      <c r="F7241" t="s">
        <v>214</v>
      </c>
      <c r="G7241" t="s">
        <v>215</v>
      </c>
      <c r="H7241">
        <v>2</v>
      </c>
      <c r="I7241">
        <v>2019</v>
      </c>
      <c r="J7241">
        <v>1</v>
      </c>
      <c r="L7241">
        <v>23120757</v>
      </c>
      <c r="M7241">
        <v>5.2</v>
      </c>
      <c r="P7241" s="29">
        <f t="shared" si="300"/>
        <v>0.70000000000000007</v>
      </c>
    </row>
    <row r="7242" spans="1:16" hidden="1" x14ac:dyDescent="0.25">
      <c r="A7242">
        <v>193922244</v>
      </c>
      <c r="B7242">
        <v>803407</v>
      </c>
      <c r="C7242" t="s">
        <v>317</v>
      </c>
      <c r="D7242">
        <v>2021735</v>
      </c>
      <c r="E7242" t="s">
        <v>252</v>
      </c>
      <c r="F7242" t="s">
        <v>214</v>
      </c>
      <c r="G7242" t="s">
        <v>215</v>
      </c>
      <c r="H7242">
        <v>2</v>
      </c>
      <c r="I7242">
        <v>2019</v>
      </c>
      <c r="J7242">
        <v>1</v>
      </c>
      <c r="L7242">
        <v>23120754</v>
      </c>
      <c r="M7242">
        <v>5.3</v>
      </c>
      <c r="P7242" s="29">
        <f t="shared" si="300"/>
        <v>0.71666666666666667</v>
      </c>
    </row>
    <row r="7243" spans="1:16" hidden="1" x14ac:dyDescent="0.25">
      <c r="A7243">
        <v>193922244</v>
      </c>
      <c r="B7243">
        <v>803407</v>
      </c>
      <c r="C7243" t="s">
        <v>317</v>
      </c>
      <c r="D7243">
        <v>2004523</v>
      </c>
      <c r="E7243" t="s">
        <v>339</v>
      </c>
      <c r="F7243" t="s">
        <v>214</v>
      </c>
      <c r="G7243" t="s">
        <v>215</v>
      </c>
      <c r="H7243">
        <v>2</v>
      </c>
      <c r="I7243">
        <v>2019</v>
      </c>
      <c r="J7243">
        <v>1</v>
      </c>
      <c r="L7243">
        <v>23120761</v>
      </c>
      <c r="M7243">
        <v>5.9</v>
      </c>
      <c r="P7243" s="29">
        <f t="shared" si="300"/>
        <v>0.81666666666666676</v>
      </c>
    </row>
    <row r="7244" spans="1:16" hidden="1" x14ac:dyDescent="0.25">
      <c r="A7244">
        <v>193922244</v>
      </c>
      <c r="B7244">
        <v>803407</v>
      </c>
      <c r="C7244" t="s">
        <v>317</v>
      </c>
      <c r="D7244">
        <v>2021868</v>
      </c>
      <c r="E7244" t="s">
        <v>331</v>
      </c>
      <c r="F7244" t="s">
        <v>214</v>
      </c>
      <c r="G7244" t="s">
        <v>215</v>
      </c>
      <c r="H7244">
        <v>2</v>
      </c>
      <c r="I7244">
        <v>2019</v>
      </c>
      <c r="J7244">
        <v>1</v>
      </c>
      <c r="L7244">
        <v>23120758</v>
      </c>
      <c r="M7244">
        <v>5.3</v>
      </c>
      <c r="P7244" s="29">
        <f t="shared" si="300"/>
        <v>0.71666666666666667</v>
      </c>
    </row>
    <row r="7245" spans="1:16" hidden="1" x14ac:dyDescent="0.25">
      <c r="A7245">
        <v>193922244</v>
      </c>
      <c r="B7245">
        <v>803407</v>
      </c>
      <c r="C7245" t="s">
        <v>317</v>
      </c>
      <c r="D7245">
        <v>2021594</v>
      </c>
      <c r="E7245" t="s">
        <v>342</v>
      </c>
      <c r="F7245" t="s">
        <v>214</v>
      </c>
      <c r="G7245" t="s">
        <v>215</v>
      </c>
      <c r="H7245">
        <v>1</v>
      </c>
      <c r="I7245">
        <v>2019</v>
      </c>
      <c r="J7245">
        <v>2</v>
      </c>
      <c r="L7245">
        <v>23128697</v>
      </c>
      <c r="P7245" s="29" t="str">
        <f t="shared" si="300"/>
        <v>NULL</v>
      </c>
    </row>
    <row r="7246" spans="1:16" hidden="1" x14ac:dyDescent="0.25">
      <c r="A7246">
        <v>193922244</v>
      </c>
      <c r="B7246">
        <v>803407</v>
      </c>
      <c r="C7246" t="s">
        <v>317</v>
      </c>
      <c r="D7246">
        <v>2021606</v>
      </c>
      <c r="E7246" t="s">
        <v>333</v>
      </c>
      <c r="F7246" t="s">
        <v>214</v>
      </c>
      <c r="G7246" t="s">
        <v>215</v>
      </c>
      <c r="H7246">
        <v>1</v>
      </c>
      <c r="I7246">
        <v>2019</v>
      </c>
      <c r="J7246">
        <v>2</v>
      </c>
      <c r="L7246">
        <v>23128690</v>
      </c>
      <c r="P7246" s="29" t="str">
        <f t="shared" si="300"/>
        <v>NULL</v>
      </c>
    </row>
    <row r="7247" spans="1:16" hidden="1" x14ac:dyDescent="0.25">
      <c r="A7247">
        <v>193922244</v>
      </c>
      <c r="B7247">
        <v>803407</v>
      </c>
      <c r="C7247" t="s">
        <v>317</v>
      </c>
      <c r="D7247">
        <v>2021740</v>
      </c>
      <c r="E7247" t="s">
        <v>332</v>
      </c>
      <c r="F7247" t="s">
        <v>214</v>
      </c>
      <c r="G7247" t="s">
        <v>215</v>
      </c>
      <c r="H7247">
        <v>1</v>
      </c>
      <c r="I7247">
        <v>2019</v>
      </c>
      <c r="J7247">
        <v>2</v>
      </c>
      <c r="L7247">
        <v>23128691</v>
      </c>
      <c r="P7247" s="29" t="str">
        <f t="shared" si="300"/>
        <v>NULL</v>
      </c>
    </row>
    <row r="7248" spans="1:16" hidden="1" x14ac:dyDescent="0.25">
      <c r="A7248">
        <v>193922244</v>
      </c>
      <c r="B7248">
        <v>803407</v>
      </c>
      <c r="C7248" t="s">
        <v>317</v>
      </c>
      <c r="D7248">
        <v>2021742</v>
      </c>
      <c r="E7248" t="s">
        <v>262</v>
      </c>
      <c r="F7248" t="s">
        <v>214</v>
      </c>
      <c r="G7248" t="s">
        <v>215</v>
      </c>
      <c r="H7248">
        <v>1</v>
      </c>
      <c r="I7248">
        <v>2019</v>
      </c>
      <c r="J7248">
        <v>2</v>
      </c>
      <c r="L7248">
        <v>23120240</v>
      </c>
      <c r="P7248" s="29" t="str">
        <f t="shared" si="300"/>
        <v>NULL</v>
      </c>
    </row>
    <row r="7249" spans="1:16" hidden="1" x14ac:dyDescent="0.25">
      <c r="A7249">
        <v>194010141</v>
      </c>
      <c r="B7249">
        <v>803400</v>
      </c>
      <c r="C7249" t="s">
        <v>212</v>
      </c>
      <c r="D7249">
        <v>2004098</v>
      </c>
      <c r="E7249" t="s">
        <v>213</v>
      </c>
      <c r="F7249" t="s">
        <v>214</v>
      </c>
      <c r="G7249" t="s">
        <v>215</v>
      </c>
      <c r="H7249">
        <v>2</v>
      </c>
      <c r="I7249">
        <v>2015</v>
      </c>
      <c r="J7249">
        <v>1</v>
      </c>
      <c r="L7249">
        <v>23066603</v>
      </c>
      <c r="M7249">
        <v>6.7</v>
      </c>
      <c r="P7249" s="29">
        <f t="shared" ref="P7249:P7261" si="301">IF(AND(ISNUMBER(M7249),H7249&lt;&gt;4,N7249&lt;&gt;"X"),(M7249-1)/6,IF(H7249=4,"DRP",IF(AND(H7249=3,M7249="NA"),"BAD",IF(AND(H7249=2),"CVL",IF(AND(H7249=1,ISBLANK(M7249)),"NULL","UNK")))))</f>
        <v>0.95000000000000007</v>
      </c>
    </row>
    <row r="7250" spans="1:16" hidden="1" x14ac:dyDescent="0.25">
      <c r="A7250">
        <v>194010141</v>
      </c>
      <c r="B7250">
        <v>803400</v>
      </c>
      <c r="C7250" t="s">
        <v>212</v>
      </c>
      <c r="D7250">
        <v>2005102</v>
      </c>
      <c r="E7250" t="s">
        <v>218</v>
      </c>
      <c r="F7250" t="s">
        <v>214</v>
      </c>
      <c r="G7250" t="s">
        <v>215</v>
      </c>
      <c r="H7250">
        <v>2</v>
      </c>
      <c r="I7250">
        <v>2015</v>
      </c>
      <c r="J7250">
        <v>1</v>
      </c>
      <c r="L7250">
        <v>23066493</v>
      </c>
      <c r="M7250">
        <v>4.3</v>
      </c>
      <c r="P7250" s="29">
        <f t="shared" si="301"/>
        <v>0.54999999999999993</v>
      </c>
    </row>
    <row r="7251" spans="1:16" hidden="1" x14ac:dyDescent="0.25">
      <c r="A7251">
        <v>194010141</v>
      </c>
      <c r="B7251">
        <v>803400</v>
      </c>
      <c r="C7251" t="s">
        <v>212</v>
      </c>
      <c r="D7251">
        <v>2021754</v>
      </c>
      <c r="E7251" t="s">
        <v>216</v>
      </c>
      <c r="F7251" t="s">
        <v>214</v>
      </c>
      <c r="G7251" t="s">
        <v>215</v>
      </c>
      <c r="H7251">
        <v>3</v>
      </c>
      <c r="I7251">
        <v>2015</v>
      </c>
      <c r="J7251">
        <v>1</v>
      </c>
      <c r="L7251">
        <v>23066480</v>
      </c>
      <c r="M7251">
        <v>3</v>
      </c>
      <c r="P7251" s="29">
        <f t="shared" si="301"/>
        <v>0.33333333333333331</v>
      </c>
    </row>
    <row r="7252" spans="1:16" hidden="1" x14ac:dyDescent="0.25">
      <c r="A7252">
        <v>194010141</v>
      </c>
      <c r="B7252">
        <v>803400</v>
      </c>
      <c r="C7252" t="s">
        <v>212</v>
      </c>
      <c r="D7252">
        <v>2005099</v>
      </c>
      <c r="E7252" t="s">
        <v>217</v>
      </c>
      <c r="F7252" t="s">
        <v>214</v>
      </c>
      <c r="G7252" t="s">
        <v>215</v>
      </c>
      <c r="H7252">
        <v>2</v>
      </c>
      <c r="I7252">
        <v>2015</v>
      </c>
      <c r="J7252">
        <v>1</v>
      </c>
      <c r="L7252">
        <v>23066432</v>
      </c>
      <c r="M7252">
        <v>4.9000000000000004</v>
      </c>
      <c r="P7252" s="29">
        <f t="shared" si="301"/>
        <v>0.65</v>
      </c>
    </row>
    <row r="7253" spans="1:16" hidden="1" x14ac:dyDescent="0.25">
      <c r="A7253">
        <v>194010141</v>
      </c>
      <c r="B7253">
        <v>803400</v>
      </c>
      <c r="C7253" t="s">
        <v>212</v>
      </c>
      <c r="D7253">
        <v>2021600</v>
      </c>
      <c r="E7253" t="s">
        <v>219</v>
      </c>
      <c r="F7253" t="s">
        <v>214</v>
      </c>
      <c r="G7253" t="s">
        <v>215</v>
      </c>
      <c r="H7253">
        <v>2</v>
      </c>
      <c r="I7253">
        <v>2015</v>
      </c>
      <c r="J7253">
        <v>1</v>
      </c>
      <c r="L7253">
        <v>23066440</v>
      </c>
      <c r="M7253">
        <v>4.0999999999999996</v>
      </c>
      <c r="P7253" s="29">
        <f t="shared" si="301"/>
        <v>0.51666666666666661</v>
      </c>
    </row>
    <row r="7254" spans="1:16" hidden="1" x14ac:dyDescent="0.25">
      <c r="A7254">
        <v>194010141</v>
      </c>
      <c r="B7254">
        <v>803400</v>
      </c>
      <c r="C7254" t="s">
        <v>212</v>
      </c>
      <c r="D7254">
        <v>2005117</v>
      </c>
      <c r="E7254" t="s">
        <v>220</v>
      </c>
      <c r="F7254" t="s">
        <v>214</v>
      </c>
      <c r="G7254" t="s">
        <v>215</v>
      </c>
      <c r="H7254">
        <v>2</v>
      </c>
      <c r="I7254">
        <v>2015</v>
      </c>
      <c r="J7254">
        <v>1</v>
      </c>
      <c r="L7254">
        <v>23065518</v>
      </c>
      <c r="M7254">
        <v>4.8</v>
      </c>
      <c r="P7254" s="29">
        <f t="shared" si="301"/>
        <v>0.6333333333333333</v>
      </c>
    </row>
    <row r="7255" spans="1:16" hidden="1" x14ac:dyDescent="0.25">
      <c r="A7255">
        <v>194010141</v>
      </c>
      <c r="B7255">
        <v>803400</v>
      </c>
      <c r="C7255" t="s">
        <v>212</v>
      </c>
      <c r="D7255">
        <v>2021754</v>
      </c>
      <c r="E7255" t="s">
        <v>216</v>
      </c>
      <c r="F7255" t="s">
        <v>214</v>
      </c>
      <c r="G7255" t="s">
        <v>215</v>
      </c>
      <c r="H7255">
        <v>2</v>
      </c>
      <c r="I7255">
        <v>2015</v>
      </c>
      <c r="J7255">
        <v>2</v>
      </c>
      <c r="L7255">
        <v>23074127</v>
      </c>
      <c r="M7255">
        <v>5</v>
      </c>
      <c r="P7255" s="29">
        <f t="shared" si="301"/>
        <v>0.66666666666666663</v>
      </c>
    </row>
    <row r="7256" spans="1:16" hidden="1" x14ac:dyDescent="0.25">
      <c r="A7256">
        <v>194010141</v>
      </c>
      <c r="B7256">
        <v>803400</v>
      </c>
      <c r="C7256" t="s">
        <v>212</v>
      </c>
      <c r="D7256">
        <v>2021602</v>
      </c>
      <c r="E7256" t="s">
        <v>242</v>
      </c>
      <c r="F7256" t="s">
        <v>214</v>
      </c>
      <c r="G7256" t="s">
        <v>215</v>
      </c>
      <c r="H7256">
        <v>2</v>
      </c>
      <c r="I7256">
        <v>2015</v>
      </c>
      <c r="J7256">
        <v>2</v>
      </c>
      <c r="L7256">
        <v>23072005</v>
      </c>
      <c r="M7256">
        <v>4.9000000000000004</v>
      </c>
      <c r="P7256" s="29">
        <f t="shared" si="301"/>
        <v>0.65</v>
      </c>
    </row>
    <row r="7257" spans="1:16" hidden="1" x14ac:dyDescent="0.25">
      <c r="A7257">
        <v>194010141</v>
      </c>
      <c r="B7257">
        <v>803400</v>
      </c>
      <c r="C7257" t="s">
        <v>212</v>
      </c>
      <c r="D7257">
        <v>2021795</v>
      </c>
      <c r="E7257" t="s">
        <v>222</v>
      </c>
      <c r="F7257" t="s">
        <v>214</v>
      </c>
      <c r="G7257" t="s">
        <v>215</v>
      </c>
      <c r="H7257">
        <v>3</v>
      </c>
      <c r="I7257">
        <v>2015</v>
      </c>
      <c r="J7257">
        <v>2</v>
      </c>
      <c r="L7257">
        <v>23070473</v>
      </c>
      <c r="M7257">
        <v>3.4</v>
      </c>
      <c r="P7257" s="29">
        <f t="shared" si="301"/>
        <v>0.39999999999999997</v>
      </c>
    </row>
    <row r="7258" spans="1:16" hidden="1" x14ac:dyDescent="0.25">
      <c r="A7258">
        <v>194010141</v>
      </c>
      <c r="B7258">
        <v>803400</v>
      </c>
      <c r="C7258" t="s">
        <v>212</v>
      </c>
      <c r="D7258">
        <v>2005118</v>
      </c>
      <c r="E7258" t="s">
        <v>223</v>
      </c>
      <c r="F7258" t="s">
        <v>214</v>
      </c>
      <c r="G7258" t="s">
        <v>215</v>
      </c>
      <c r="H7258">
        <v>2</v>
      </c>
      <c r="I7258">
        <v>2015</v>
      </c>
      <c r="J7258">
        <v>2</v>
      </c>
      <c r="L7258">
        <v>23071572</v>
      </c>
      <c r="M7258">
        <v>4.4000000000000004</v>
      </c>
      <c r="P7258" s="29">
        <f t="shared" si="301"/>
        <v>0.56666666666666676</v>
      </c>
    </row>
    <row r="7259" spans="1:16" hidden="1" x14ac:dyDescent="0.25">
      <c r="A7259">
        <v>194010141</v>
      </c>
      <c r="B7259">
        <v>803400</v>
      </c>
      <c r="C7259" t="s">
        <v>212</v>
      </c>
      <c r="D7259">
        <v>2021580</v>
      </c>
      <c r="E7259" t="s">
        <v>241</v>
      </c>
      <c r="F7259" t="s">
        <v>214</v>
      </c>
      <c r="G7259" t="s">
        <v>215</v>
      </c>
      <c r="H7259">
        <v>2</v>
      </c>
      <c r="I7259">
        <v>2015</v>
      </c>
      <c r="J7259">
        <v>2</v>
      </c>
      <c r="L7259">
        <v>23072001</v>
      </c>
      <c r="M7259">
        <v>4.0999999999999996</v>
      </c>
      <c r="P7259" s="29">
        <f t="shared" si="301"/>
        <v>0.51666666666666661</v>
      </c>
    </row>
    <row r="7260" spans="1:16" hidden="1" x14ac:dyDescent="0.25">
      <c r="A7260">
        <v>194010141</v>
      </c>
      <c r="B7260">
        <v>803400</v>
      </c>
      <c r="C7260" t="s">
        <v>212</v>
      </c>
      <c r="D7260">
        <v>2004116</v>
      </c>
      <c r="E7260" t="s">
        <v>229</v>
      </c>
      <c r="F7260" t="s">
        <v>214</v>
      </c>
      <c r="G7260" t="s">
        <v>215</v>
      </c>
      <c r="H7260">
        <v>3</v>
      </c>
      <c r="I7260">
        <v>2015</v>
      </c>
      <c r="J7260">
        <v>2</v>
      </c>
      <c r="L7260">
        <v>23073045</v>
      </c>
      <c r="M7260" t="s">
        <v>221</v>
      </c>
      <c r="P7260" s="29" t="str">
        <f t="shared" si="301"/>
        <v>BAD</v>
      </c>
    </row>
    <row r="7261" spans="1:16" hidden="1" x14ac:dyDescent="0.25">
      <c r="A7261">
        <v>194010141</v>
      </c>
      <c r="B7261">
        <v>803400</v>
      </c>
      <c r="C7261" t="s">
        <v>212</v>
      </c>
      <c r="D7261">
        <v>2004112</v>
      </c>
      <c r="E7261" t="s">
        <v>244</v>
      </c>
      <c r="F7261" t="s">
        <v>214</v>
      </c>
      <c r="G7261" t="s">
        <v>215</v>
      </c>
      <c r="H7261">
        <v>2</v>
      </c>
      <c r="I7261">
        <v>2015</v>
      </c>
      <c r="J7261">
        <v>2</v>
      </c>
      <c r="L7261">
        <v>23073238</v>
      </c>
      <c r="M7261">
        <v>5.8</v>
      </c>
      <c r="P7261" s="29">
        <f t="shared" si="301"/>
        <v>0.79999999999999993</v>
      </c>
    </row>
    <row r="7262" spans="1:16" hidden="1" x14ac:dyDescent="0.25">
      <c r="A7262">
        <v>194010141</v>
      </c>
      <c r="B7262">
        <v>803400</v>
      </c>
      <c r="C7262" t="s">
        <v>212</v>
      </c>
      <c r="D7262">
        <v>2019273</v>
      </c>
      <c r="E7262" t="s">
        <v>248</v>
      </c>
      <c r="F7262" t="s">
        <v>214</v>
      </c>
      <c r="G7262" t="s">
        <v>215</v>
      </c>
      <c r="H7262">
        <v>2</v>
      </c>
      <c r="I7262">
        <v>2016</v>
      </c>
      <c r="J7262">
        <v>1</v>
      </c>
      <c r="M7262" t="s">
        <v>232</v>
      </c>
      <c r="N7262" t="s">
        <v>231</v>
      </c>
      <c r="P7262" s="29" t="str">
        <f t="shared" ref="P7262:P7293" si="302">IF(AND(ISNUMBER(M7262),H7262&lt;&gt;4),(M7262-1)/6,IF(H7262=4,"DRP",IF(AND(H7262=3,M7262="NA"),"BAD",IF(AND(H7262=2),"CVL",IF(AND(H7262=1,ISBLANK(M7262)),"NULL","UNK")))))</f>
        <v>CVL</v>
      </c>
    </row>
    <row r="7263" spans="1:16" hidden="1" x14ac:dyDescent="0.25">
      <c r="A7263">
        <v>194010141</v>
      </c>
      <c r="B7263">
        <v>803400</v>
      </c>
      <c r="C7263" t="s">
        <v>212</v>
      </c>
      <c r="D7263">
        <v>2019272</v>
      </c>
      <c r="E7263" t="s">
        <v>249</v>
      </c>
      <c r="F7263" t="s">
        <v>214</v>
      </c>
      <c r="G7263" t="s">
        <v>215</v>
      </c>
      <c r="H7263">
        <v>2</v>
      </c>
      <c r="I7263">
        <v>2016</v>
      </c>
      <c r="J7263">
        <v>1</v>
      </c>
      <c r="M7263" t="s">
        <v>232</v>
      </c>
      <c r="N7263" t="s">
        <v>231</v>
      </c>
      <c r="P7263" s="29" t="str">
        <f t="shared" si="302"/>
        <v>CVL</v>
      </c>
    </row>
    <row r="7264" spans="1:16" hidden="1" x14ac:dyDescent="0.25">
      <c r="A7264">
        <v>194010141</v>
      </c>
      <c r="B7264">
        <v>803400</v>
      </c>
      <c r="C7264" t="s">
        <v>212</v>
      </c>
      <c r="D7264">
        <v>2019271</v>
      </c>
      <c r="E7264" t="s">
        <v>236</v>
      </c>
      <c r="F7264" t="s">
        <v>214</v>
      </c>
      <c r="G7264" t="s">
        <v>215</v>
      </c>
      <c r="H7264">
        <v>2</v>
      </c>
      <c r="I7264">
        <v>2016</v>
      </c>
      <c r="J7264">
        <v>1</v>
      </c>
      <c r="M7264" t="s">
        <v>232</v>
      </c>
      <c r="N7264" t="s">
        <v>231</v>
      </c>
      <c r="P7264" s="29" t="str">
        <f t="shared" si="302"/>
        <v>CVL</v>
      </c>
    </row>
    <row r="7265" spans="1:16" hidden="1" x14ac:dyDescent="0.25">
      <c r="A7265">
        <v>194010141</v>
      </c>
      <c r="B7265">
        <v>803400</v>
      </c>
      <c r="C7265" t="s">
        <v>212</v>
      </c>
      <c r="D7265">
        <v>2004116</v>
      </c>
      <c r="E7265" t="s">
        <v>229</v>
      </c>
      <c r="F7265" t="s">
        <v>214</v>
      </c>
      <c r="G7265" t="s">
        <v>215</v>
      </c>
      <c r="H7265">
        <v>3</v>
      </c>
      <c r="I7265">
        <v>2016</v>
      </c>
      <c r="J7265">
        <v>1</v>
      </c>
      <c r="L7265">
        <v>23078178</v>
      </c>
      <c r="M7265" t="s">
        <v>221</v>
      </c>
      <c r="P7265" s="29" t="str">
        <f t="shared" si="302"/>
        <v>BAD</v>
      </c>
    </row>
    <row r="7266" spans="1:16" hidden="1" x14ac:dyDescent="0.25">
      <c r="A7266">
        <v>194010141</v>
      </c>
      <c r="B7266">
        <v>803400</v>
      </c>
      <c r="C7266" t="s">
        <v>212</v>
      </c>
      <c r="D7266">
        <v>2021795</v>
      </c>
      <c r="E7266" t="s">
        <v>222</v>
      </c>
      <c r="F7266" t="s">
        <v>214</v>
      </c>
      <c r="G7266" t="s">
        <v>215</v>
      </c>
      <c r="H7266">
        <v>2</v>
      </c>
      <c r="I7266">
        <v>2016</v>
      </c>
      <c r="J7266">
        <v>1</v>
      </c>
      <c r="L7266">
        <v>23078735</v>
      </c>
      <c r="M7266">
        <v>5.2</v>
      </c>
      <c r="P7266" s="29">
        <f t="shared" si="302"/>
        <v>0.70000000000000007</v>
      </c>
    </row>
    <row r="7267" spans="1:16" hidden="1" x14ac:dyDescent="0.25">
      <c r="A7267">
        <v>194010141</v>
      </c>
      <c r="B7267">
        <v>803400</v>
      </c>
      <c r="C7267" t="s">
        <v>212</v>
      </c>
      <c r="D7267">
        <v>2021756</v>
      </c>
      <c r="E7267" t="s">
        <v>253</v>
      </c>
      <c r="F7267" t="s">
        <v>214</v>
      </c>
      <c r="G7267" t="s">
        <v>215</v>
      </c>
      <c r="H7267">
        <v>3</v>
      </c>
      <c r="I7267">
        <v>2016</v>
      </c>
      <c r="J7267">
        <v>1</v>
      </c>
      <c r="L7267">
        <v>23081185</v>
      </c>
      <c r="M7267">
        <v>3.4</v>
      </c>
      <c r="P7267" s="29">
        <f t="shared" si="302"/>
        <v>0.39999999999999997</v>
      </c>
    </row>
    <row r="7268" spans="1:16" hidden="1" x14ac:dyDescent="0.25">
      <c r="A7268">
        <v>194010141</v>
      </c>
      <c r="B7268">
        <v>803400</v>
      </c>
      <c r="C7268" t="s">
        <v>212</v>
      </c>
      <c r="D7268">
        <v>2021638</v>
      </c>
      <c r="E7268" t="s">
        <v>250</v>
      </c>
      <c r="F7268" t="s">
        <v>214</v>
      </c>
      <c r="G7268" t="s">
        <v>215</v>
      </c>
      <c r="H7268">
        <v>3</v>
      </c>
      <c r="I7268">
        <v>2016</v>
      </c>
      <c r="J7268">
        <v>1</v>
      </c>
      <c r="L7268">
        <v>23081193</v>
      </c>
      <c r="M7268">
        <v>3.6</v>
      </c>
      <c r="P7268" s="29">
        <f t="shared" si="302"/>
        <v>0.43333333333333335</v>
      </c>
    </row>
    <row r="7269" spans="1:16" hidden="1" x14ac:dyDescent="0.25">
      <c r="A7269">
        <v>194010141</v>
      </c>
      <c r="B7269">
        <v>803400</v>
      </c>
      <c r="C7269" t="s">
        <v>212</v>
      </c>
      <c r="D7269">
        <v>2005131</v>
      </c>
      <c r="E7269" t="s">
        <v>228</v>
      </c>
      <c r="F7269" t="s">
        <v>214</v>
      </c>
      <c r="G7269" t="s">
        <v>215</v>
      </c>
      <c r="H7269">
        <v>2</v>
      </c>
      <c r="I7269">
        <v>2016</v>
      </c>
      <c r="J7269">
        <v>1</v>
      </c>
      <c r="L7269">
        <v>23081641</v>
      </c>
      <c r="M7269">
        <v>5</v>
      </c>
      <c r="P7269" s="29">
        <f t="shared" si="302"/>
        <v>0.66666666666666663</v>
      </c>
    </row>
    <row r="7270" spans="1:16" hidden="1" x14ac:dyDescent="0.25">
      <c r="A7270">
        <v>194010141</v>
      </c>
      <c r="B7270">
        <v>803400</v>
      </c>
      <c r="C7270" t="s">
        <v>212</v>
      </c>
      <c r="D7270">
        <v>2004099</v>
      </c>
      <c r="E7270" t="s">
        <v>245</v>
      </c>
      <c r="F7270" t="s">
        <v>214</v>
      </c>
      <c r="G7270" t="s">
        <v>215</v>
      </c>
      <c r="H7270">
        <v>2</v>
      </c>
      <c r="I7270">
        <v>2016</v>
      </c>
      <c r="J7270">
        <v>1</v>
      </c>
      <c r="L7270">
        <v>23073318</v>
      </c>
      <c r="M7270">
        <v>5.7</v>
      </c>
      <c r="P7270" s="29">
        <f t="shared" si="302"/>
        <v>0.78333333333333333</v>
      </c>
    </row>
    <row r="7271" spans="1:16" hidden="1" x14ac:dyDescent="0.25">
      <c r="A7271">
        <v>194010141</v>
      </c>
      <c r="B7271">
        <v>803400</v>
      </c>
      <c r="C7271" t="s">
        <v>212</v>
      </c>
      <c r="D7271">
        <v>2021756</v>
      </c>
      <c r="E7271" t="s">
        <v>253</v>
      </c>
      <c r="F7271" t="s">
        <v>214</v>
      </c>
      <c r="G7271" t="s">
        <v>215</v>
      </c>
      <c r="H7271">
        <v>2</v>
      </c>
      <c r="I7271">
        <v>2016</v>
      </c>
      <c r="J7271">
        <v>2</v>
      </c>
      <c r="L7271">
        <v>23086832</v>
      </c>
      <c r="M7271">
        <v>4.0999999999999996</v>
      </c>
      <c r="P7271" s="29">
        <f t="shared" si="302"/>
        <v>0.51666666666666661</v>
      </c>
    </row>
    <row r="7272" spans="1:16" hidden="1" x14ac:dyDescent="0.25">
      <c r="A7272">
        <v>194010141</v>
      </c>
      <c r="B7272">
        <v>803400</v>
      </c>
      <c r="C7272" t="s">
        <v>212</v>
      </c>
      <c r="D7272">
        <v>2021638</v>
      </c>
      <c r="E7272" t="s">
        <v>250</v>
      </c>
      <c r="F7272" t="s">
        <v>214</v>
      </c>
      <c r="G7272" t="s">
        <v>215</v>
      </c>
      <c r="H7272">
        <v>2</v>
      </c>
      <c r="I7272">
        <v>2016</v>
      </c>
      <c r="J7272">
        <v>2</v>
      </c>
      <c r="L7272">
        <v>23086851</v>
      </c>
      <c r="M7272">
        <v>4.0999999999999996</v>
      </c>
      <c r="P7272" s="29">
        <f t="shared" si="302"/>
        <v>0.51666666666666661</v>
      </c>
    </row>
    <row r="7273" spans="1:16" hidden="1" x14ac:dyDescent="0.25">
      <c r="A7273">
        <v>194010141</v>
      </c>
      <c r="B7273">
        <v>803400</v>
      </c>
      <c r="C7273" t="s">
        <v>212</v>
      </c>
      <c r="D7273">
        <v>2021781</v>
      </c>
      <c r="E7273" t="s">
        <v>235</v>
      </c>
      <c r="F7273" t="s">
        <v>214</v>
      </c>
      <c r="G7273" t="s">
        <v>215</v>
      </c>
      <c r="H7273">
        <v>2</v>
      </c>
      <c r="I7273">
        <v>2016</v>
      </c>
      <c r="J7273">
        <v>2</v>
      </c>
      <c r="L7273">
        <v>23086871</v>
      </c>
      <c r="M7273">
        <v>4</v>
      </c>
      <c r="P7273" s="29">
        <f t="shared" si="302"/>
        <v>0.5</v>
      </c>
    </row>
    <row r="7274" spans="1:16" hidden="1" x14ac:dyDescent="0.25">
      <c r="A7274">
        <v>194010141</v>
      </c>
      <c r="B7274">
        <v>803400</v>
      </c>
      <c r="C7274" t="s">
        <v>212</v>
      </c>
      <c r="D7274">
        <v>2019154</v>
      </c>
      <c r="E7274" t="s">
        <v>225</v>
      </c>
      <c r="F7274" t="s">
        <v>214</v>
      </c>
      <c r="G7274" t="s">
        <v>215</v>
      </c>
      <c r="H7274">
        <v>4</v>
      </c>
      <c r="I7274">
        <v>2016</v>
      </c>
      <c r="J7274">
        <v>2</v>
      </c>
      <c r="L7274">
        <v>23086752</v>
      </c>
      <c r="P7274" s="29" t="str">
        <f t="shared" si="302"/>
        <v>DRP</v>
      </c>
    </row>
    <row r="7275" spans="1:16" hidden="1" x14ac:dyDescent="0.25">
      <c r="A7275">
        <v>194010141</v>
      </c>
      <c r="B7275">
        <v>803400</v>
      </c>
      <c r="C7275" t="s">
        <v>212</v>
      </c>
      <c r="D7275">
        <v>2019154</v>
      </c>
      <c r="E7275" t="s">
        <v>225</v>
      </c>
      <c r="F7275" t="s">
        <v>214</v>
      </c>
      <c r="G7275" t="s">
        <v>215</v>
      </c>
      <c r="H7275">
        <v>3</v>
      </c>
      <c r="I7275">
        <v>2016</v>
      </c>
      <c r="J7275">
        <v>2</v>
      </c>
      <c r="L7275">
        <v>23086752</v>
      </c>
      <c r="M7275" t="s">
        <v>221</v>
      </c>
      <c r="P7275" s="29" t="str">
        <f t="shared" si="302"/>
        <v>BAD</v>
      </c>
    </row>
    <row r="7276" spans="1:16" hidden="1" x14ac:dyDescent="0.25">
      <c r="A7276">
        <v>194010141</v>
      </c>
      <c r="B7276">
        <v>803400</v>
      </c>
      <c r="C7276" t="s">
        <v>212</v>
      </c>
      <c r="D7276">
        <v>2021993</v>
      </c>
      <c r="E7276" t="s">
        <v>256</v>
      </c>
      <c r="F7276" t="s">
        <v>214</v>
      </c>
      <c r="G7276" t="s">
        <v>215</v>
      </c>
      <c r="H7276">
        <v>2</v>
      </c>
      <c r="I7276">
        <v>2016</v>
      </c>
      <c r="J7276">
        <v>2</v>
      </c>
      <c r="L7276">
        <v>23086519</v>
      </c>
      <c r="M7276">
        <v>5.5</v>
      </c>
      <c r="P7276" s="29">
        <f t="shared" si="302"/>
        <v>0.75</v>
      </c>
    </row>
    <row r="7277" spans="1:16" hidden="1" x14ac:dyDescent="0.25">
      <c r="A7277">
        <v>194010141</v>
      </c>
      <c r="B7277">
        <v>803400</v>
      </c>
      <c r="C7277" t="s">
        <v>212</v>
      </c>
      <c r="D7277">
        <v>2004116</v>
      </c>
      <c r="E7277" t="s">
        <v>229</v>
      </c>
      <c r="F7277" t="s">
        <v>214</v>
      </c>
      <c r="G7277" t="s">
        <v>215</v>
      </c>
      <c r="H7277">
        <v>4</v>
      </c>
      <c r="I7277">
        <v>2016</v>
      </c>
      <c r="J7277">
        <v>2</v>
      </c>
      <c r="L7277">
        <v>23085560</v>
      </c>
      <c r="P7277" s="29" t="str">
        <f t="shared" si="302"/>
        <v>DRP</v>
      </c>
    </row>
    <row r="7278" spans="1:16" hidden="1" x14ac:dyDescent="0.25">
      <c r="A7278">
        <v>194010141</v>
      </c>
      <c r="B7278">
        <v>803400</v>
      </c>
      <c r="C7278" t="s">
        <v>212</v>
      </c>
      <c r="D7278">
        <v>2019154</v>
      </c>
      <c r="E7278" t="s">
        <v>225</v>
      </c>
      <c r="F7278" t="s">
        <v>214</v>
      </c>
      <c r="G7278" t="s">
        <v>215</v>
      </c>
      <c r="H7278">
        <v>2</v>
      </c>
      <c r="I7278">
        <v>2017</v>
      </c>
      <c r="J7278">
        <v>1</v>
      </c>
      <c r="L7278">
        <v>23093771</v>
      </c>
      <c r="M7278">
        <v>5.5</v>
      </c>
      <c r="P7278" s="29">
        <f t="shared" si="302"/>
        <v>0.75</v>
      </c>
    </row>
    <row r="7279" spans="1:16" hidden="1" x14ac:dyDescent="0.25">
      <c r="A7279">
        <v>194010141</v>
      </c>
      <c r="B7279">
        <v>803400</v>
      </c>
      <c r="C7279" t="s">
        <v>212</v>
      </c>
      <c r="D7279">
        <v>2004116</v>
      </c>
      <c r="E7279" t="s">
        <v>229</v>
      </c>
      <c r="F7279" t="s">
        <v>214</v>
      </c>
      <c r="G7279" t="s">
        <v>215</v>
      </c>
      <c r="H7279">
        <v>2</v>
      </c>
      <c r="I7279">
        <v>2017</v>
      </c>
      <c r="J7279">
        <v>1</v>
      </c>
      <c r="L7279">
        <v>23092358</v>
      </c>
      <c r="M7279">
        <v>4.8</v>
      </c>
      <c r="P7279" s="29">
        <f t="shared" si="302"/>
        <v>0.6333333333333333</v>
      </c>
    </row>
    <row r="7280" spans="1:16" hidden="1" x14ac:dyDescent="0.25">
      <c r="A7280">
        <v>194010141</v>
      </c>
      <c r="B7280">
        <v>803400</v>
      </c>
      <c r="C7280" t="s">
        <v>212</v>
      </c>
      <c r="D7280">
        <v>2021797</v>
      </c>
      <c r="E7280" t="s">
        <v>234</v>
      </c>
      <c r="F7280" t="s">
        <v>214</v>
      </c>
      <c r="G7280" t="s">
        <v>215</v>
      </c>
      <c r="H7280">
        <v>2</v>
      </c>
      <c r="I7280">
        <v>2017</v>
      </c>
      <c r="J7280">
        <v>1</v>
      </c>
      <c r="L7280">
        <v>23091399</v>
      </c>
      <c r="M7280">
        <v>5.3</v>
      </c>
      <c r="P7280" s="29">
        <f t="shared" si="302"/>
        <v>0.71666666666666667</v>
      </c>
    </row>
    <row r="7281" spans="1:16" hidden="1" x14ac:dyDescent="0.25">
      <c r="A7281">
        <v>194010141</v>
      </c>
      <c r="B7281">
        <v>803400</v>
      </c>
      <c r="C7281" t="s">
        <v>212</v>
      </c>
      <c r="D7281">
        <v>2021720</v>
      </c>
      <c r="E7281" t="s">
        <v>263</v>
      </c>
      <c r="F7281" t="s">
        <v>214</v>
      </c>
      <c r="G7281" t="s">
        <v>215</v>
      </c>
      <c r="H7281">
        <v>2</v>
      </c>
      <c r="I7281">
        <v>2017</v>
      </c>
      <c r="J7281">
        <v>1</v>
      </c>
      <c r="L7281">
        <v>23091432</v>
      </c>
      <c r="M7281">
        <v>5</v>
      </c>
      <c r="P7281" s="29">
        <f t="shared" si="302"/>
        <v>0.66666666666666663</v>
      </c>
    </row>
    <row r="7282" spans="1:16" hidden="1" x14ac:dyDescent="0.25">
      <c r="A7282">
        <v>194010141</v>
      </c>
      <c r="B7282">
        <v>803400</v>
      </c>
      <c r="C7282" t="s">
        <v>212</v>
      </c>
      <c r="D7282">
        <v>2021706</v>
      </c>
      <c r="E7282" t="s">
        <v>271</v>
      </c>
      <c r="F7282" t="s">
        <v>214</v>
      </c>
      <c r="G7282" t="s">
        <v>215</v>
      </c>
      <c r="H7282">
        <v>2</v>
      </c>
      <c r="I7282">
        <v>2017</v>
      </c>
      <c r="J7282">
        <v>1</v>
      </c>
      <c r="L7282">
        <v>23093318</v>
      </c>
      <c r="M7282">
        <v>5.4</v>
      </c>
      <c r="P7282" s="29">
        <f t="shared" si="302"/>
        <v>0.73333333333333339</v>
      </c>
    </row>
    <row r="7283" spans="1:16" hidden="1" x14ac:dyDescent="0.25">
      <c r="A7283">
        <v>194010141</v>
      </c>
      <c r="B7283">
        <v>803400</v>
      </c>
      <c r="C7283" t="s">
        <v>212</v>
      </c>
      <c r="D7283">
        <v>2021679</v>
      </c>
      <c r="E7283" t="s">
        <v>259</v>
      </c>
      <c r="F7283" t="s">
        <v>214</v>
      </c>
      <c r="G7283" t="s">
        <v>215</v>
      </c>
      <c r="H7283">
        <v>2</v>
      </c>
      <c r="I7283">
        <v>2017</v>
      </c>
      <c r="J7283">
        <v>1</v>
      </c>
      <c r="L7283">
        <v>23095788</v>
      </c>
      <c r="M7283">
        <v>4.5</v>
      </c>
      <c r="P7283" s="29">
        <f t="shared" si="302"/>
        <v>0.58333333333333337</v>
      </c>
    </row>
    <row r="7284" spans="1:16" hidden="1" x14ac:dyDescent="0.25">
      <c r="A7284">
        <v>194010141</v>
      </c>
      <c r="B7284">
        <v>803400</v>
      </c>
      <c r="C7284" t="s">
        <v>212</v>
      </c>
      <c r="D7284">
        <v>2021874</v>
      </c>
      <c r="E7284" t="s">
        <v>226</v>
      </c>
      <c r="F7284" t="s">
        <v>214</v>
      </c>
      <c r="G7284" t="s">
        <v>215</v>
      </c>
      <c r="H7284">
        <v>2</v>
      </c>
      <c r="I7284">
        <v>2017</v>
      </c>
      <c r="J7284">
        <v>1</v>
      </c>
      <c r="M7284">
        <v>5.0999999999999996</v>
      </c>
      <c r="N7284" t="s">
        <v>231</v>
      </c>
      <c r="P7284" s="29">
        <f t="shared" si="302"/>
        <v>0.68333333333333324</v>
      </c>
    </row>
    <row r="7285" spans="1:16" hidden="1" x14ac:dyDescent="0.25">
      <c r="A7285">
        <v>194010141</v>
      </c>
      <c r="B7285">
        <v>803400</v>
      </c>
      <c r="C7285" t="s">
        <v>212</v>
      </c>
      <c r="D7285">
        <v>2021645</v>
      </c>
      <c r="E7285" t="s">
        <v>251</v>
      </c>
      <c r="F7285" t="s">
        <v>214</v>
      </c>
      <c r="G7285" t="s">
        <v>215</v>
      </c>
      <c r="H7285">
        <v>2</v>
      </c>
      <c r="I7285">
        <v>2017</v>
      </c>
      <c r="J7285">
        <v>2</v>
      </c>
      <c r="L7285">
        <v>23099058</v>
      </c>
      <c r="M7285">
        <v>4.0999999999999996</v>
      </c>
      <c r="P7285" s="29">
        <f t="shared" si="302"/>
        <v>0.51666666666666661</v>
      </c>
    </row>
    <row r="7286" spans="1:16" hidden="1" x14ac:dyDescent="0.25">
      <c r="A7286">
        <v>194010141</v>
      </c>
      <c r="B7286">
        <v>803400</v>
      </c>
      <c r="C7286" t="s">
        <v>212</v>
      </c>
      <c r="D7286">
        <v>2021640</v>
      </c>
      <c r="E7286" t="s">
        <v>227</v>
      </c>
      <c r="F7286" t="s">
        <v>214</v>
      </c>
      <c r="G7286" t="s">
        <v>215</v>
      </c>
      <c r="H7286">
        <v>3</v>
      </c>
      <c r="I7286">
        <v>2017</v>
      </c>
      <c r="J7286">
        <v>2</v>
      </c>
      <c r="L7286">
        <v>23101196</v>
      </c>
      <c r="M7286" t="s">
        <v>221</v>
      </c>
      <c r="P7286" s="29" t="str">
        <f t="shared" si="302"/>
        <v>BAD</v>
      </c>
    </row>
    <row r="7287" spans="1:16" hidden="1" x14ac:dyDescent="0.25">
      <c r="A7287">
        <v>194010141</v>
      </c>
      <c r="B7287">
        <v>803400</v>
      </c>
      <c r="C7287" t="s">
        <v>212</v>
      </c>
      <c r="D7287">
        <v>2021725</v>
      </c>
      <c r="E7287" t="s">
        <v>257</v>
      </c>
      <c r="F7287" t="s">
        <v>214</v>
      </c>
      <c r="G7287" t="s">
        <v>215</v>
      </c>
      <c r="H7287">
        <v>3</v>
      </c>
      <c r="I7287">
        <v>2017</v>
      </c>
      <c r="J7287">
        <v>2</v>
      </c>
      <c r="L7287">
        <v>23097532</v>
      </c>
      <c r="M7287">
        <v>3.1</v>
      </c>
      <c r="P7287" s="29">
        <f t="shared" si="302"/>
        <v>0.35000000000000003</v>
      </c>
    </row>
    <row r="7288" spans="1:16" hidden="1" x14ac:dyDescent="0.25">
      <c r="A7288">
        <v>194010141</v>
      </c>
      <c r="B7288">
        <v>803400</v>
      </c>
      <c r="C7288" t="s">
        <v>212</v>
      </c>
      <c r="D7288">
        <v>2021615</v>
      </c>
      <c r="E7288" t="s">
        <v>255</v>
      </c>
      <c r="F7288" t="s">
        <v>214</v>
      </c>
      <c r="G7288" t="s">
        <v>215</v>
      </c>
      <c r="H7288">
        <v>3</v>
      </c>
      <c r="I7288">
        <v>2017</v>
      </c>
      <c r="J7288">
        <v>2</v>
      </c>
      <c r="L7288">
        <v>23097634</v>
      </c>
      <c r="M7288">
        <v>3.7</v>
      </c>
      <c r="P7288" s="29">
        <f t="shared" si="302"/>
        <v>0.45</v>
      </c>
    </row>
    <row r="7289" spans="1:16" hidden="1" x14ac:dyDescent="0.25">
      <c r="A7289">
        <v>194010141</v>
      </c>
      <c r="B7289">
        <v>803400</v>
      </c>
      <c r="C7289" t="s">
        <v>212</v>
      </c>
      <c r="D7289">
        <v>2021758</v>
      </c>
      <c r="E7289" t="s">
        <v>254</v>
      </c>
      <c r="F7289" t="s">
        <v>214</v>
      </c>
      <c r="G7289" t="s">
        <v>215</v>
      </c>
      <c r="H7289">
        <v>2</v>
      </c>
      <c r="I7289">
        <v>2017</v>
      </c>
      <c r="J7289">
        <v>2</v>
      </c>
      <c r="L7289">
        <v>23099063</v>
      </c>
      <c r="M7289">
        <v>5.3</v>
      </c>
      <c r="P7289" s="29">
        <f t="shared" si="302"/>
        <v>0.71666666666666667</v>
      </c>
    </row>
    <row r="7290" spans="1:16" hidden="1" x14ac:dyDescent="0.25">
      <c r="A7290">
        <v>194010141</v>
      </c>
      <c r="B7290">
        <v>803400</v>
      </c>
      <c r="C7290" t="s">
        <v>212</v>
      </c>
      <c r="D7290">
        <v>2021725</v>
      </c>
      <c r="E7290" t="s">
        <v>257</v>
      </c>
      <c r="F7290" t="s">
        <v>214</v>
      </c>
      <c r="G7290" t="s">
        <v>215</v>
      </c>
      <c r="H7290">
        <v>2</v>
      </c>
      <c r="I7290">
        <v>2018</v>
      </c>
      <c r="J7290">
        <v>1</v>
      </c>
      <c r="L7290">
        <v>23107715</v>
      </c>
      <c r="M7290">
        <v>5.2</v>
      </c>
      <c r="P7290" s="29">
        <f t="shared" si="302"/>
        <v>0.70000000000000007</v>
      </c>
    </row>
    <row r="7291" spans="1:16" hidden="1" x14ac:dyDescent="0.25">
      <c r="A7291">
        <v>194010141</v>
      </c>
      <c r="B7291">
        <v>803400</v>
      </c>
      <c r="C7291" t="s">
        <v>212</v>
      </c>
      <c r="D7291">
        <v>2021640</v>
      </c>
      <c r="E7291" t="s">
        <v>227</v>
      </c>
      <c r="F7291" t="s">
        <v>214</v>
      </c>
      <c r="G7291" t="s">
        <v>215</v>
      </c>
      <c r="H7291">
        <v>2</v>
      </c>
      <c r="I7291">
        <v>2018</v>
      </c>
      <c r="J7291">
        <v>1</v>
      </c>
      <c r="L7291">
        <v>23108119</v>
      </c>
      <c r="M7291">
        <v>4</v>
      </c>
      <c r="P7291" s="29">
        <f t="shared" si="302"/>
        <v>0.5</v>
      </c>
    </row>
    <row r="7292" spans="1:16" hidden="1" x14ac:dyDescent="0.25">
      <c r="A7292">
        <v>194010141</v>
      </c>
      <c r="B7292">
        <v>803400</v>
      </c>
      <c r="C7292" t="s">
        <v>212</v>
      </c>
      <c r="D7292">
        <v>2021615</v>
      </c>
      <c r="E7292" t="s">
        <v>255</v>
      </c>
      <c r="F7292" t="s">
        <v>214</v>
      </c>
      <c r="G7292" t="s">
        <v>215</v>
      </c>
      <c r="H7292">
        <v>2</v>
      </c>
      <c r="I7292">
        <v>2018</v>
      </c>
      <c r="J7292">
        <v>1</v>
      </c>
      <c r="L7292">
        <v>23107757</v>
      </c>
      <c r="M7292">
        <v>4</v>
      </c>
      <c r="P7292" s="29">
        <f t="shared" si="302"/>
        <v>0.5</v>
      </c>
    </row>
    <row r="7293" spans="1:16" hidden="1" x14ac:dyDescent="0.25">
      <c r="A7293">
        <v>194010141</v>
      </c>
      <c r="B7293">
        <v>803400</v>
      </c>
      <c r="C7293" t="s">
        <v>212</v>
      </c>
      <c r="D7293">
        <v>2021734</v>
      </c>
      <c r="E7293" t="s">
        <v>252</v>
      </c>
      <c r="F7293" t="s">
        <v>214</v>
      </c>
      <c r="G7293" t="s">
        <v>215</v>
      </c>
      <c r="H7293">
        <v>3</v>
      </c>
      <c r="I7293">
        <v>2018</v>
      </c>
      <c r="J7293">
        <v>1</v>
      </c>
      <c r="L7293">
        <v>23107096</v>
      </c>
      <c r="M7293" t="s">
        <v>221</v>
      </c>
      <c r="P7293" s="29" t="str">
        <f t="shared" si="302"/>
        <v>BAD</v>
      </c>
    </row>
    <row r="7294" spans="1:16" hidden="1" x14ac:dyDescent="0.25">
      <c r="A7294">
        <v>194010141</v>
      </c>
      <c r="B7294">
        <v>803400</v>
      </c>
      <c r="C7294" t="s">
        <v>212</v>
      </c>
      <c r="D7294">
        <v>2004452</v>
      </c>
      <c r="E7294" t="s">
        <v>240</v>
      </c>
      <c r="F7294" t="s">
        <v>214</v>
      </c>
      <c r="G7294" t="s">
        <v>215</v>
      </c>
      <c r="H7294">
        <v>3</v>
      </c>
      <c r="I7294">
        <v>2018</v>
      </c>
      <c r="J7294">
        <v>1</v>
      </c>
      <c r="L7294">
        <v>23106897</v>
      </c>
      <c r="M7294">
        <v>3.8</v>
      </c>
      <c r="P7294" s="29">
        <f t="shared" ref="P7294:P7330" si="303">IF(AND(ISNUMBER(M7294),H7294&lt;&gt;4),(M7294-1)/6,IF(H7294=4,"DRP",IF(AND(H7294=3,M7294="NA"),"BAD",IF(AND(H7294=2),"CVL",IF(AND(H7294=1,ISBLANK(M7294)),"NULL","UNK")))))</f>
        <v>0.46666666666666662</v>
      </c>
    </row>
    <row r="7295" spans="1:16" hidden="1" x14ac:dyDescent="0.25">
      <c r="A7295">
        <v>194010141</v>
      </c>
      <c r="B7295">
        <v>803400</v>
      </c>
      <c r="C7295" t="s">
        <v>212</v>
      </c>
      <c r="D7295">
        <v>2004452</v>
      </c>
      <c r="E7295" t="s">
        <v>240</v>
      </c>
      <c r="F7295" t="s">
        <v>214</v>
      </c>
      <c r="G7295" t="s">
        <v>215</v>
      </c>
      <c r="H7295">
        <v>2</v>
      </c>
      <c r="I7295">
        <v>2018</v>
      </c>
      <c r="J7295">
        <v>2</v>
      </c>
      <c r="L7295">
        <v>23114782</v>
      </c>
      <c r="M7295">
        <v>5.7</v>
      </c>
      <c r="P7295" s="29">
        <f t="shared" si="303"/>
        <v>0.78333333333333333</v>
      </c>
    </row>
    <row r="7296" spans="1:16" hidden="1" x14ac:dyDescent="0.25">
      <c r="A7296">
        <v>194010141</v>
      </c>
      <c r="B7296">
        <v>803400</v>
      </c>
      <c r="C7296" t="s">
        <v>212</v>
      </c>
      <c r="D7296">
        <v>2021747</v>
      </c>
      <c r="E7296" t="s">
        <v>270</v>
      </c>
      <c r="F7296" t="s">
        <v>214</v>
      </c>
      <c r="G7296" t="s">
        <v>215</v>
      </c>
      <c r="H7296">
        <v>2</v>
      </c>
      <c r="I7296">
        <v>2018</v>
      </c>
      <c r="J7296">
        <v>2</v>
      </c>
      <c r="L7296">
        <v>23114826</v>
      </c>
      <c r="M7296">
        <v>5</v>
      </c>
      <c r="P7296" s="29">
        <f t="shared" si="303"/>
        <v>0.66666666666666663</v>
      </c>
    </row>
    <row r="7297" spans="1:16" hidden="1" x14ac:dyDescent="0.25">
      <c r="A7297">
        <v>194010141</v>
      </c>
      <c r="B7297">
        <v>803400</v>
      </c>
      <c r="C7297" t="s">
        <v>212</v>
      </c>
      <c r="D7297">
        <v>2021767</v>
      </c>
      <c r="E7297" t="s">
        <v>269</v>
      </c>
      <c r="F7297" t="s">
        <v>214</v>
      </c>
      <c r="G7297" t="s">
        <v>215</v>
      </c>
      <c r="H7297">
        <v>2</v>
      </c>
      <c r="I7297">
        <v>2018</v>
      </c>
      <c r="J7297">
        <v>2</v>
      </c>
      <c r="L7297">
        <v>23114833</v>
      </c>
      <c r="M7297">
        <v>6.6</v>
      </c>
      <c r="P7297" s="29">
        <f t="shared" si="303"/>
        <v>0.93333333333333324</v>
      </c>
    </row>
    <row r="7298" spans="1:16" hidden="1" x14ac:dyDescent="0.25">
      <c r="A7298">
        <v>194010141</v>
      </c>
      <c r="B7298">
        <v>803400</v>
      </c>
      <c r="C7298" t="s">
        <v>212</v>
      </c>
      <c r="D7298">
        <v>2021742</v>
      </c>
      <c r="E7298" t="s">
        <v>262</v>
      </c>
      <c r="F7298" t="s">
        <v>214</v>
      </c>
      <c r="G7298" t="s">
        <v>215</v>
      </c>
      <c r="H7298">
        <v>2</v>
      </c>
      <c r="I7298">
        <v>2018</v>
      </c>
      <c r="J7298">
        <v>2</v>
      </c>
      <c r="L7298">
        <v>23115906</v>
      </c>
      <c r="M7298">
        <v>5.0999999999999996</v>
      </c>
      <c r="P7298" s="29">
        <f t="shared" si="303"/>
        <v>0.68333333333333324</v>
      </c>
    </row>
    <row r="7299" spans="1:16" hidden="1" x14ac:dyDescent="0.25">
      <c r="A7299">
        <v>194010141</v>
      </c>
      <c r="B7299">
        <v>803400</v>
      </c>
      <c r="C7299" t="s">
        <v>212</v>
      </c>
      <c r="D7299">
        <v>2021858</v>
      </c>
      <c r="E7299" t="s">
        <v>230</v>
      </c>
      <c r="F7299" t="s">
        <v>214</v>
      </c>
      <c r="G7299" t="s">
        <v>215</v>
      </c>
      <c r="H7299">
        <v>2</v>
      </c>
      <c r="I7299">
        <v>2019</v>
      </c>
      <c r="J7299">
        <v>1</v>
      </c>
      <c r="L7299">
        <v>23120796</v>
      </c>
      <c r="M7299">
        <v>4.8</v>
      </c>
      <c r="P7299" s="29">
        <f t="shared" si="303"/>
        <v>0.6333333333333333</v>
      </c>
    </row>
    <row r="7300" spans="1:16" hidden="1" x14ac:dyDescent="0.25">
      <c r="A7300">
        <v>194010141</v>
      </c>
      <c r="B7300">
        <v>803400</v>
      </c>
      <c r="C7300" t="s">
        <v>212</v>
      </c>
      <c r="D7300">
        <v>2021734</v>
      </c>
      <c r="E7300" t="s">
        <v>252</v>
      </c>
      <c r="F7300" t="s">
        <v>214</v>
      </c>
      <c r="G7300" t="s">
        <v>215</v>
      </c>
      <c r="H7300">
        <v>2</v>
      </c>
      <c r="I7300">
        <v>2019</v>
      </c>
      <c r="J7300">
        <v>1</v>
      </c>
      <c r="L7300">
        <v>23120792</v>
      </c>
      <c r="M7300">
        <v>4.5999999999999996</v>
      </c>
      <c r="P7300" s="29">
        <f t="shared" si="303"/>
        <v>0.6</v>
      </c>
    </row>
    <row r="7301" spans="1:16" hidden="1" x14ac:dyDescent="0.25">
      <c r="A7301">
        <v>194010141</v>
      </c>
      <c r="B7301">
        <v>803400</v>
      </c>
      <c r="C7301" t="s">
        <v>212</v>
      </c>
      <c r="D7301">
        <v>2004453</v>
      </c>
      <c r="E7301" t="s">
        <v>239</v>
      </c>
      <c r="F7301" t="s">
        <v>214</v>
      </c>
      <c r="G7301" t="s">
        <v>215</v>
      </c>
      <c r="H7301">
        <v>2</v>
      </c>
      <c r="I7301">
        <v>2019</v>
      </c>
      <c r="J7301">
        <v>1</v>
      </c>
      <c r="L7301">
        <v>23120790</v>
      </c>
      <c r="M7301">
        <v>4.5999999999999996</v>
      </c>
      <c r="P7301" s="29">
        <f t="shared" si="303"/>
        <v>0.6</v>
      </c>
    </row>
    <row r="7302" spans="1:16" hidden="1" x14ac:dyDescent="0.25">
      <c r="A7302">
        <v>194010141</v>
      </c>
      <c r="B7302">
        <v>803400</v>
      </c>
      <c r="C7302" t="s">
        <v>212</v>
      </c>
      <c r="D7302">
        <v>2021853</v>
      </c>
      <c r="E7302" t="s">
        <v>258</v>
      </c>
      <c r="F7302" t="s">
        <v>214</v>
      </c>
      <c r="G7302" t="s">
        <v>215</v>
      </c>
      <c r="H7302">
        <v>2</v>
      </c>
      <c r="I7302">
        <v>2019</v>
      </c>
      <c r="J7302">
        <v>1</v>
      </c>
      <c r="L7302">
        <v>23120782</v>
      </c>
      <c r="M7302">
        <v>6.4</v>
      </c>
      <c r="P7302" s="29">
        <f t="shared" si="303"/>
        <v>0.9</v>
      </c>
    </row>
    <row r="7303" spans="1:16" hidden="1" x14ac:dyDescent="0.25">
      <c r="A7303">
        <v>194010141</v>
      </c>
      <c r="B7303">
        <v>803400</v>
      </c>
      <c r="C7303" t="s">
        <v>212</v>
      </c>
      <c r="D7303">
        <v>2004459</v>
      </c>
      <c r="E7303" t="s">
        <v>238</v>
      </c>
      <c r="F7303" t="s">
        <v>214</v>
      </c>
      <c r="G7303" t="s">
        <v>215</v>
      </c>
      <c r="H7303">
        <v>1</v>
      </c>
      <c r="I7303">
        <v>2019</v>
      </c>
      <c r="J7303">
        <v>2</v>
      </c>
      <c r="L7303">
        <v>23128837</v>
      </c>
      <c r="P7303" s="29" t="str">
        <f t="shared" si="303"/>
        <v>NULL</v>
      </c>
    </row>
    <row r="7304" spans="1:16" hidden="1" x14ac:dyDescent="0.25">
      <c r="A7304">
        <v>194010141</v>
      </c>
      <c r="B7304">
        <v>803400</v>
      </c>
      <c r="C7304" t="s">
        <v>212</v>
      </c>
      <c r="D7304">
        <v>2021624</v>
      </c>
      <c r="E7304" t="s">
        <v>243</v>
      </c>
      <c r="F7304" t="s">
        <v>214</v>
      </c>
      <c r="G7304" t="s">
        <v>215</v>
      </c>
      <c r="H7304">
        <v>1</v>
      </c>
      <c r="I7304">
        <v>2019</v>
      </c>
      <c r="J7304">
        <v>2</v>
      </c>
      <c r="L7304">
        <v>23128840</v>
      </c>
      <c r="P7304" s="29" t="str">
        <f t="shared" si="303"/>
        <v>NULL</v>
      </c>
    </row>
    <row r="7305" spans="1:16" hidden="1" x14ac:dyDescent="0.25">
      <c r="A7305">
        <v>194010141</v>
      </c>
      <c r="B7305">
        <v>803400</v>
      </c>
      <c r="C7305" t="s">
        <v>212</v>
      </c>
      <c r="D7305">
        <v>2021850</v>
      </c>
      <c r="E7305" t="s">
        <v>233</v>
      </c>
      <c r="F7305" t="s">
        <v>214</v>
      </c>
      <c r="G7305" t="s">
        <v>215</v>
      </c>
      <c r="H7305">
        <v>1</v>
      </c>
      <c r="I7305">
        <v>2019</v>
      </c>
      <c r="J7305">
        <v>2</v>
      </c>
      <c r="L7305">
        <v>23128839</v>
      </c>
      <c r="P7305" s="29" t="str">
        <f t="shared" si="303"/>
        <v>NULL</v>
      </c>
    </row>
    <row r="7306" spans="1:16" hidden="1" x14ac:dyDescent="0.25">
      <c r="A7306">
        <v>194010141</v>
      </c>
      <c r="B7306">
        <v>803400</v>
      </c>
      <c r="C7306" t="s">
        <v>212</v>
      </c>
      <c r="D7306">
        <v>2027110</v>
      </c>
      <c r="E7306" t="s">
        <v>365</v>
      </c>
      <c r="F7306" t="s">
        <v>320</v>
      </c>
      <c r="G7306" t="s">
        <v>321</v>
      </c>
      <c r="H7306">
        <v>1</v>
      </c>
      <c r="I7306">
        <v>2019</v>
      </c>
      <c r="J7306">
        <v>2</v>
      </c>
      <c r="L7306">
        <v>23130219</v>
      </c>
      <c r="P7306" s="29" t="str">
        <f t="shared" si="303"/>
        <v>NULL</v>
      </c>
    </row>
    <row r="7307" spans="1:16" hidden="1" x14ac:dyDescent="0.25">
      <c r="A7307">
        <v>194010141</v>
      </c>
      <c r="B7307">
        <v>803400</v>
      </c>
      <c r="C7307" t="s">
        <v>212</v>
      </c>
      <c r="D7307">
        <v>2019274</v>
      </c>
      <c r="E7307" t="s">
        <v>247</v>
      </c>
      <c r="F7307" t="s">
        <v>214</v>
      </c>
      <c r="G7307" t="s">
        <v>215</v>
      </c>
      <c r="H7307">
        <v>1</v>
      </c>
      <c r="I7307">
        <v>2019</v>
      </c>
      <c r="J7307">
        <v>2</v>
      </c>
      <c r="L7307">
        <v>23129402</v>
      </c>
      <c r="P7307" s="29" t="str">
        <f t="shared" si="303"/>
        <v>NULL</v>
      </c>
    </row>
    <row r="7308" spans="1:16" hidden="1" x14ac:dyDescent="0.25">
      <c r="A7308">
        <v>194015844</v>
      </c>
      <c r="B7308">
        <v>803401</v>
      </c>
      <c r="C7308" t="s">
        <v>318</v>
      </c>
      <c r="D7308">
        <v>2005118</v>
      </c>
      <c r="E7308" t="s">
        <v>223</v>
      </c>
      <c r="F7308" t="s">
        <v>214</v>
      </c>
      <c r="G7308" t="s">
        <v>215</v>
      </c>
      <c r="H7308">
        <v>2</v>
      </c>
      <c r="I7308">
        <v>2016</v>
      </c>
      <c r="J7308">
        <v>1</v>
      </c>
      <c r="L7308">
        <v>23081294</v>
      </c>
      <c r="M7308">
        <v>4.4000000000000004</v>
      </c>
      <c r="P7308" s="29">
        <f t="shared" si="303"/>
        <v>0.56666666666666676</v>
      </c>
    </row>
    <row r="7309" spans="1:16" hidden="1" x14ac:dyDescent="0.25">
      <c r="A7309">
        <v>194015844</v>
      </c>
      <c r="B7309">
        <v>803401</v>
      </c>
      <c r="C7309" t="s">
        <v>318</v>
      </c>
      <c r="D7309">
        <v>2021754</v>
      </c>
      <c r="E7309" t="s">
        <v>216</v>
      </c>
      <c r="F7309" t="s">
        <v>214</v>
      </c>
      <c r="G7309" t="s">
        <v>215</v>
      </c>
      <c r="H7309">
        <v>2</v>
      </c>
      <c r="I7309">
        <v>2016</v>
      </c>
      <c r="J7309">
        <v>1</v>
      </c>
      <c r="L7309">
        <v>23081097</v>
      </c>
      <c r="M7309">
        <v>4</v>
      </c>
      <c r="P7309" s="29">
        <f t="shared" si="303"/>
        <v>0.5</v>
      </c>
    </row>
    <row r="7310" spans="1:16" hidden="1" x14ac:dyDescent="0.25">
      <c r="A7310">
        <v>194015844</v>
      </c>
      <c r="B7310">
        <v>803401</v>
      </c>
      <c r="C7310" t="s">
        <v>318</v>
      </c>
      <c r="D7310">
        <v>2005102</v>
      </c>
      <c r="E7310" t="s">
        <v>218</v>
      </c>
      <c r="F7310" t="s">
        <v>214</v>
      </c>
      <c r="G7310" t="s">
        <v>215</v>
      </c>
      <c r="H7310">
        <v>2</v>
      </c>
      <c r="I7310">
        <v>2016</v>
      </c>
      <c r="J7310">
        <v>1</v>
      </c>
      <c r="L7310">
        <v>23081383</v>
      </c>
      <c r="M7310">
        <v>4</v>
      </c>
      <c r="P7310" s="29">
        <f t="shared" si="303"/>
        <v>0.5</v>
      </c>
    </row>
    <row r="7311" spans="1:16" hidden="1" x14ac:dyDescent="0.25">
      <c r="A7311">
        <v>194015844</v>
      </c>
      <c r="B7311">
        <v>803401</v>
      </c>
      <c r="C7311" t="s">
        <v>318</v>
      </c>
      <c r="D7311">
        <v>2005099</v>
      </c>
      <c r="E7311" t="s">
        <v>217</v>
      </c>
      <c r="F7311" t="s">
        <v>214</v>
      </c>
      <c r="G7311" t="s">
        <v>215</v>
      </c>
      <c r="H7311">
        <v>3</v>
      </c>
      <c r="I7311">
        <v>2016</v>
      </c>
      <c r="J7311">
        <v>1</v>
      </c>
      <c r="L7311">
        <v>23081376</v>
      </c>
      <c r="M7311">
        <v>3.6</v>
      </c>
      <c r="P7311" s="29">
        <f t="shared" si="303"/>
        <v>0.43333333333333335</v>
      </c>
    </row>
    <row r="7312" spans="1:16" hidden="1" x14ac:dyDescent="0.25">
      <c r="A7312">
        <v>194015844</v>
      </c>
      <c r="B7312">
        <v>803401</v>
      </c>
      <c r="C7312" t="s">
        <v>318</v>
      </c>
      <c r="D7312">
        <v>2021600</v>
      </c>
      <c r="E7312" t="s">
        <v>219</v>
      </c>
      <c r="F7312" t="s">
        <v>214</v>
      </c>
      <c r="G7312" t="s">
        <v>215</v>
      </c>
      <c r="H7312">
        <v>3</v>
      </c>
      <c r="I7312">
        <v>2016</v>
      </c>
      <c r="J7312">
        <v>1</v>
      </c>
      <c r="L7312">
        <v>23081081</v>
      </c>
      <c r="M7312">
        <v>3.3</v>
      </c>
      <c r="P7312" s="29">
        <f t="shared" si="303"/>
        <v>0.3833333333333333</v>
      </c>
    </row>
    <row r="7313" spans="1:16" hidden="1" x14ac:dyDescent="0.25">
      <c r="A7313">
        <v>194015844</v>
      </c>
      <c r="B7313">
        <v>803401</v>
      </c>
      <c r="C7313" t="s">
        <v>318</v>
      </c>
      <c r="D7313">
        <v>2004098</v>
      </c>
      <c r="E7313" t="s">
        <v>213</v>
      </c>
      <c r="F7313" t="s">
        <v>214</v>
      </c>
      <c r="G7313" t="s">
        <v>215</v>
      </c>
      <c r="H7313">
        <v>2</v>
      </c>
      <c r="I7313">
        <v>2016</v>
      </c>
      <c r="J7313">
        <v>1</v>
      </c>
      <c r="L7313">
        <v>23081502</v>
      </c>
      <c r="M7313">
        <v>6.2</v>
      </c>
      <c r="P7313" s="29">
        <f t="shared" si="303"/>
        <v>0.8666666666666667</v>
      </c>
    </row>
    <row r="7314" spans="1:16" hidden="1" x14ac:dyDescent="0.25">
      <c r="A7314">
        <v>194015844</v>
      </c>
      <c r="B7314">
        <v>803401</v>
      </c>
      <c r="C7314" t="s">
        <v>318</v>
      </c>
      <c r="D7314">
        <v>2004116</v>
      </c>
      <c r="E7314" t="s">
        <v>229</v>
      </c>
      <c r="F7314" t="s">
        <v>214</v>
      </c>
      <c r="G7314" t="s">
        <v>215</v>
      </c>
      <c r="H7314">
        <v>4</v>
      </c>
      <c r="I7314">
        <v>2016</v>
      </c>
      <c r="J7314">
        <v>2</v>
      </c>
      <c r="L7314">
        <v>23085555</v>
      </c>
      <c r="P7314" s="29" t="str">
        <f t="shared" si="303"/>
        <v>DRP</v>
      </c>
    </row>
    <row r="7315" spans="1:16" hidden="1" x14ac:dyDescent="0.25">
      <c r="A7315">
        <v>194015844</v>
      </c>
      <c r="B7315">
        <v>803401</v>
      </c>
      <c r="C7315" t="s">
        <v>318</v>
      </c>
      <c r="D7315">
        <v>2021600</v>
      </c>
      <c r="E7315" t="s">
        <v>219</v>
      </c>
      <c r="F7315" t="s">
        <v>214</v>
      </c>
      <c r="G7315" t="s">
        <v>215</v>
      </c>
      <c r="H7315">
        <v>3</v>
      </c>
      <c r="I7315">
        <v>2016</v>
      </c>
      <c r="J7315">
        <v>2</v>
      </c>
      <c r="L7315">
        <v>23086547</v>
      </c>
      <c r="M7315" t="s">
        <v>221</v>
      </c>
      <c r="P7315" s="29" t="str">
        <f t="shared" si="303"/>
        <v>BAD</v>
      </c>
    </row>
    <row r="7316" spans="1:16" hidden="1" x14ac:dyDescent="0.25">
      <c r="A7316">
        <v>194015844</v>
      </c>
      <c r="B7316">
        <v>803401</v>
      </c>
      <c r="C7316" t="s">
        <v>318</v>
      </c>
      <c r="D7316">
        <v>2005099</v>
      </c>
      <c r="E7316" t="s">
        <v>217</v>
      </c>
      <c r="F7316" t="s">
        <v>214</v>
      </c>
      <c r="G7316" t="s">
        <v>215</v>
      </c>
      <c r="H7316">
        <v>3</v>
      </c>
      <c r="I7316">
        <v>2016</v>
      </c>
      <c r="J7316">
        <v>2</v>
      </c>
      <c r="L7316">
        <v>23086541</v>
      </c>
      <c r="M7316">
        <v>3</v>
      </c>
      <c r="P7316" s="29">
        <f t="shared" si="303"/>
        <v>0.33333333333333331</v>
      </c>
    </row>
    <row r="7317" spans="1:16" hidden="1" x14ac:dyDescent="0.25">
      <c r="A7317">
        <v>194015844</v>
      </c>
      <c r="B7317">
        <v>803401</v>
      </c>
      <c r="C7317" t="s">
        <v>318</v>
      </c>
      <c r="D7317">
        <v>2021763</v>
      </c>
      <c r="E7317" t="s">
        <v>298</v>
      </c>
      <c r="F7317" t="s">
        <v>214</v>
      </c>
      <c r="G7317" t="s">
        <v>215</v>
      </c>
      <c r="H7317">
        <v>3</v>
      </c>
      <c r="I7317">
        <v>2016</v>
      </c>
      <c r="J7317">
        <v>2</v>
      </c>
      <c r="L7317">
        <v>23086846</v>
      </c>
      <c r="M7317">
        <v>1.9</v>
      </c>
      <c r="P7317" s="29">
        <f t="shared" si="303"/>
        <v>0.15</v>
      </c>
    </row>
    <row r="7318" spans="1:16" hidden="1" x14ac:dyDescent="0.25">
      <c r="A7318">
        <v>194015844</v>
      </c>
      <c r="B7318">
        <v>803401</v>
      </c>
      <c r="C7318" t="s">
        <v>318</v>
      </c>
      <c r="D7318">
        <v>2005117</v>
      </c>
      <c r="E7318" t="s">
        <v>220</v>
      </c>
      <c r="F7318" t="s">
        <v>214</v>
      </c>
      <c r="G7318" t="s">
        <v>215</v>
      </c>
      <c r="H7318">
        <v>3</v>
      </c>
      <c r="I7318">
        <v>2016</v>
      </c>
      <c r="J7318">
        <v>2</v>
      </c>
      <c r="L7318">
        <v>23084476</v>
      </c>
      <c r="M7318">
        <v>3.8</v>
      </c>
      <c r="P7318" s="29">
        <f t="shared" si="303"/>
        <v>0.46666666666666662</v>
      </c>
    </row>
    <row r="7319" spans="1:16" hidden="1" x14ac:dyDescent="0.25">
      <c r="A7319">
        <v>194015844</v>
      </c>
      <c r="B7319">
        <v>803401</v>
      </c>
      <c r="C7319" t="s">
        <v>318</v>
      </c>
      <c r="D7319">
        <v>2004112</v>
      </c>
      <c r="E7319" t="s">
        <v>244</v>
      </c>
      <c r="F7319" t="s">
        <v>214</v>
      </c>
      <c r="G7319" t="s">
        <v>215</v>
      </c>
      <c r="H7319">
        <v>3</v>
      </c>
      <c r="I7319">
        <v>2016</v>
      </c>
      <c r="J7319">
        <v>2</v>
      </c>
      <c r="L7319">
        <v>23085500</v>
      </c>
      <c r="M7319">
        <v>1</v>
      </c>
      <c r="P7319" s="29">
        <f t="shared" si="303"/>
        <v>0</v>
      </c>
    </row>
    <row r="7320" spans="1:16" hidden="1" x14ac:dyDescent="0.25">
      <c r="A7320">
        <v>194015844</v>
      </c>
      <c r="B7320">
        <v>803401</v>
      </c>
      <c r="C7320" t="s">
        <v>318</v>
      </c>
      <c r="D7320">
        <v>2021763</v>
      </c>
      <c r="E7320" t="s">
        <v>298</v>
      </c>
      <c r="F7320" t="s">
        <v>214</v>
      </c>
      <c r="G7320" t="s">
        <v>215</v>
      </c>
      <c r="H7320">
        <v>2</v>
      </c>
      <c r="I7320">
        <v>2017</v>
      </c>
      <c r="J7320">
        <v>1</v>
      </c>
      <c r="L7320">
        <v>23091986</v>
      </c>
      <c r="M7320">
        <v>4</v>
      </c>
      <c r="P7320" s="29">
        <f t="shared" si="303"/>
        <v>0.5</v>
      </c>
    </row>
    <row r="7321" spans="1:16" hidden="1" x14ac:dyDescent="0.25">
      <c r="A7321">
        <v>194015844</v>
      </c>
      <c r="B7321">
        <v>803401</v>
      </c>
      <c r="C7321" t="s">
        <v>318</v>
      </c>
      <c r="D7321">
        <v>2021600</v>
      </c>
      <c r="E7321" t="s">
        <v>219</v>
      </c>
      <c r="F7321" t="s">
        <v>214</v>
      </c>
      <c r="G7321" t="s">
        <v>215</v>
      </c>
      <c r="H7321">
        <v>3</v>
      </c>
      <c r="I7321">
        <v>2017</v>
      </c>
      <c r="J7321">
        <v>1</v>
      </c>
      <c r="L7321">
        <v>23092794</v>
      </c>
      <c r="M7321">
        <v>3.3</v>
      </c>
      <c r="P7321" s="29">
        <f t="shared" si="303"/>
        <v>0.3833333333333333</v>
      </c>
    </row>
    <row r="7322" spans="1:16" hidden="1" x14ac:dyDescent="0.25">
      <c r="A7322">
        <v>194015844</v>
      </c>
      <c r="B7322">
        <v>803401</v>
      </c>
      <c r="C7322" t="s">
        <v>318</v>
      </c>
      <c r="D7322">
        <v>2005099</v>
      </c>
      <c r="E7322" t="s">
        <v>217</v>
      </c>
      <c r="F7322" t="s">
        <v>214</v>
      </c>
      <c r="G7322" t="s">
        <v>215</v>
      </c>
      <c r="H7322">
        <v>3</v>
      </c>
      <c r="I7322">
        <v>2017</v>
      </c>
      <c r="J7322">
        <v>1</v>
      </c>
      <c r="L7322">
        <v>23092788</v>
      </c>
      <c r="M7322">
        <v>2.9</v>
      </c>
      <c r="P7322" s="29">
        <f t="shared" si="303"/>
        <v>0.31666666666666665</v>
      </c>
    </row>
    <row r="7323" spans="1:16" hidden="1" x14ac:dyDescent="0.25">
      <c r="A7323">
        <v>194015844</v>
      </c>
      <c r="B7323">
        <v>803401</v>
      </c>
      <c r="C7323" t="s">
        <v>318</v>
      </c>
      <c r="D7323">
        <v>2005117</v>
      </c>
      <c r="E7323" t="s">
        <v>220</v>
      </c>
      <c r="F7323" t="s">
        <v>214</v>
      </c>
      <c r="G7323" t="s">
        <v>215</v>
      </c>
      <c r="H7323">
        <v>2</v>
      </c>
      <c r="I7323">
        <v>2017</v>
      </c>
      <c r="J7323">
        <v>1</v>
      </c>
      <c r="L7323">
        <v>23091395</v>
      </c>
      <c r="M7323">
        <v>4</v>
      </c>
      <c r="P7323" s="29">
        <f t="shared" si="303"/>
        <v>0.5</v>
      </c>
    </row>
    <row r="7324" spans="1:16" hidden="1" x14ac:dyDescent="0.25">
      <c r="A7324">
        <v>194015844</v>
      </c>
      <c r="B7324">
        <v>803401</v>
      </c>
      <c r="C7324" t="s">
        <v>318</v>
      </c>
      <c r="D7324">
        <v>2004112</v>
      </c>
      <c r="E7324" t="s">
        <v>244</v>
      </c>
      <c r="F7324" t="s">
        <v>214</v>
      </c>
      <c r="G7324" t="s">
        <v>215</v>
      </c>
      <c r="H7324">
        <v>2</v>
      </c>
      <c r="I7324">
        <v>2017</v>
      </c>
      <c r="J7324">
        <v>1</v>
      </c>
      <c r="L7324">
        <v>23092347</v>
      </c>
      <c r="M7324">
        <v>4.2</v>
      </c>
      <c r="P7324" s="29">
        <f t="shared" si="303"/>
        <v>0.53333333333333333</v>
      </c>
    </row>
    <row r="7325" spans="1:16" hidden="1" x14ac:dyDescent="0.25">
      <c r="A7325">
        <v>194015844</v>
      </c>
      <c r="B7325">
        <v>803401</v>
      </c>
      <c r="C7325" t="s">
        <v>318</v>
      </c>
      <c r="D7325">
        <v>2004116</v>
      </c>
      <c r="E7325" t="s">
        <v>229</v>
      </c>
      <c r="F7325" t="s">
        <v>214</v>
      </c>
      <c r="G7325" t="s">
        <v>215</v>
      </c>
      <c r="H7325">
        <v>2</v>
      </c>
      <c r="I7325">
        <v>2017</v>
      </c>
      <c r="J7325">
        <v>1</v>
      </c>
      <c r="L7325">
        <v>23092358</v>
      </c>
      <c r="M7325">
        <v>4.4000000000000004</v>
      </c>
      <c r="P7325" s="29">
        <f t="shared" si="303"/>
        <v>0.56666666666666676</v>
      </c>
    </row>
    <row r="7326" spans="1:16" hidden="1" x14ac:dyDescent="0.25">
      <c r="A7326">
        <v>194015844</v>
      </c>
      <c r="B7326">
        <v>803401</v>
      </c>
      <c r="C7326" t="s">
        <v>318</v>
      </c>
      <c r="D7326">
        <v>2004099</v>
      </c>
      <c r="E7326" t="s">
        <v>245</v>
      </c>
      <c r="F7326" t="s">
        <v>214</v>
      </c>
      <c r="G7326" t="s">
        <v>215</v>
      </c>
      <c r="H7326">
        <v>4</v>
      </c>
      <c r="I7326">
        <v>2017</v>
      </c>
      <c r="J7326">
        <v>2</v>
      </c>
      <c r="L7326">
        <v>23097865</v>
      </c>
      <c r="P7326" s="29" t="str">
        <f t="shared" si="303"/>
        <v>DRP</v>
      </c>
    </row>
    <row r="7327" spans="1:16" hidden="1" x14ac:dyDescent="0.25">
      <c r="A7327">
        <v>194015844</v>
      </c>
      <c r="B7327">
        <v>803401</v>
      </c>
      <c r="C7327" t="s">
        <v>318</v>
      </c>
      <c r="D7327">
        <v>2004099</v>
      </c>
      <c r="E7327" t="s">
        <v>245</v>
      </c>
      <c r="F7327" t="s">
        <v>214</v>
      </c>
      <c r="G7327" t="s">
        <v>215</v>
      </c>
      <c r="H7327">
        <v>3</v>
      </c>
      <c r="I7327">
        <v>2017</v>
      </c>
      <c r="J7327">
        <v>2</v>
      </c>
      <c r="L7327">
        <v>23097865</v>
      </c>
      <c r="M7327">
        <v>1</v>
      </c>
      <c r="P7327" s="29">
        <f t="shared" si="303"/>
        <v>0</v>
      </c>
    </row>
    <row r="7328" spans="1:16" hidden="1" x14ac:dyDescent="0.25">
      <c r="A7328">
        <v>194015844</v>
      </c>
      <c r="B7328">
        <v>803401</v>
      </c>
      <c r="C7328" t="s">
        <v>318</v>
      </c>
      <c r="D7328">
        <v>2004099</v>
      </c>
      <c r="E7328" t="s">
        <v>245</v>
      </c>
      <c r="F7328" t="s">
        <v>214</v>
      </c>
      <c r="G7328" t="s">
        <v>215</v>
      </c>
      <c r="H7328">
        <v>3</v>
      </c>
      <c r="I7328">
        <v>2018</v>
      </c>
      <c r="J7328">
        <v>1</v>
      </c>
      <c r="L7328">
        <v>23105275</v>
      </c>
      <c r="M7328">
        <v>3.7</v>
      </c>
      <c r="P7328" s="29">
        <f t="shared" si="303"/>
        <v>0.45</v>
      </c>
    </row>
    <row r="7329" spans="1:16" hidden="1" x14ac:dyDescent="0.25">
      <c r="A7329">
        <v>194015844</v>
      </c>
      <c r="B7329">
        <v>803401</v>
      </c>
      <c r="C7329" t="s">
        <v>318</v>
      </c>
      <c r="D7329">
        <v>2004099</v>
      </c>
      <c r="E7329" t="s">
        <v>245</v>
      </c>
      <c r="F7329" t="s">
        <v>214</v>
      </c>
      <c r="G7329" t="s">
        <v>215</v>
      </c>
      <c r="H7329">
        <v>4</v>
      </c>
      <c r="I7329">
        <v>2018</v>
      </c>
      <c r="J7329">
        <v>2</v>
      </c>
      <c r="L7329">
        <v>23114473</v>
      </c>
      <c r="P7329" s="29" t="str">
        <f t="shared" si="303"/>
        <v>DRP</v>
      </c>
    </row>
    <row r="7330" spans="1:16" hidden="1" x14ac:dyDescent="0.25">
      <c r="A7330">
        <v>194015844</v>
      </c>
      <c r="B7330">
        <v>803401</v>
      </c>
      <c r="C7330" t="s">
        <v>318</v>
      </c>
      <c r="D7330">
        <v>2004099</v>
      </c>
      <c r="E7330" t="s">
        <v>245</v>
      </c>
      <c r="F7330" t="s">
        <v>214</v>
      </c>
      <c r="G7330" t="s">
        <v>215</v>
      </c>
      <c r="H7330">
        <v>2</v>
      </c>
      <c r="I7330">
        <v>2019</v>
      </c>
      <c r="J7330">
        <v>1</v>
      </c>
      <c r="L7330">
        <v>23121824</v>
      </c>
      <c r="M7330">
        <v>4.0999999999999996</v>
      </c>
      <c r="P7330" s="29">
        <f t="shared" si="303"/>
        <v>0.51666666666666661</v>
      </c>
    </row>
    <row r="7331" spans="1:16" hidden="1" x14ac:dyDescent="0.25">
      <c r="A7331">
        <v>194060173</v>
      </c>
      <c r="B7331">
        <v>803401</v>
      </c>
      <c r="C7331" t="s">
        <v>318</v>
      </c>
      <c r="D7331">
        <v>2004098</v>
      </c>
      <c r="E7331" t="s">
        <v>213</v>
      </c>
      <c r="F7331" t="s">
        <v>214</v>
      </c>
      <c r="G7331" t="s">
        <v>215</v>
      </c>
      <c r="H7331">
        <v>2</v>
      </c>
      <c r="I7331">
        <v>2015</v>
      </c>
      <c r="J7331">
        <v>1</v>
      </c>
      <c r="L7331">
        <v>23066601</v>
      </c>
      <c r="M7331">
        <v>4</v>
      </c>
      <c r="P7331" s="29">
        <f t="shared" ref="P7331:P7342" si="304">IF(AND(ISNUMBER(M7331),H7331&lt;&gt;4,N7331&lt;&gt;"X"),(M7331-1)/6,IF(H7331=4,"DRP",IF(AND(H7331=3,M7331="NA"),"BAD",IF(AND(H7331=2),"CVL",IF(AND(H7331=1,ISBLANK(M7331)),"NULL","UNK")))))</f>
        <v>0.5</v>
      </c>
    </row>
    <row r="7332" spans="1:16" hidden="1" x14ac:dyDescent="0.25">
      <c r="A7332">
        <v>194060173</v>
      </c>
      <c r="B7332">
        <v>803401</v>
      </c>
      <c r="C7332" t="s">
        <v>318</v>
      </c>
      <c r="D7332">
        <v>2021754</v>
      </c>
      <c r="E7332" t="s">
        <v>216</v>
      </c>
      <c r="F7332" t="s">
        <v>214</v>
      </c>
      <c r="G7332" t="s">
        <v>215</v>
      </c>
      <c r="H7332">
        <v>3</v>
      </c>
      <c r="I7332">
        <v>2015</v>
      </c>
      <c r="J7332">
        <v>1</v>
      </c>
      <c r="L7332">
        <v>23066480</v>
      </c>
      <c r="M7332">
        <v>1.7</v>
      </c>
      <c r="P7332" s="29">
        <f t="shared" si="304"/>
        <v>0.11666666666666665</v>
      </c>
    </row>
    <row r="7333" spans="1:16" hidden="1" x14ac:dyDescent="0.25">
      <c r="A7333">
        <v>194060173</v>
      </c>
      <c r="B7333">
        <v>803401</v>
      </c>
      <c r="C7333" t="s">
        <v>318</v>
      </c>
      <c r="D7333">
        <v>2005099</v>
      </c>
      <c r="E7333" t="s">
        <v>217</v>
      </c>
      <c r="F7333" t="s">
        <v>214</v>
      </c>
      <c r="G7333" t="s">
        <v>215</v>
      </c>
      <c r="H7333">
        <v>3</v>
      </c>
      <c r="I7333">
        <v>2015</v>
      </c>
      <c r="J7333">
        <v>1</v>
      </c>
      <c r="L7333">
        <v>23066432</v>
      </c>
      <c r="M7333">
        <v>3.1</v>
      </c>
      <c r="P7333" s="29">
        <f t="shared" si="304"/>
        <v>0.35000000000000003</v>
      </c>
    </row>
    <row r="7334" spans="1:16" hidden="1" x14ac:dyDescent="0.25">
      <c r="A7334">
        <v>194060173</v>
      </c>
      <c r="B7334">
        <v>803401</v>
      </c>
      <c r="C7334" t="s">
        <v>318</v>
      </c>
      <c r="D7334">
        <v>2005102</v>
      </c>
      <c r="E7334" t="s">
        <v>218</v>
      </c>
      <c r="F7334" t="s">
        <v>214</v>
      </c>
      <c r="G7334" t="s">
        <v>215</v>
      </c>
      <c r="H7334">
        <v>3</v>
      </c>
      <c r="I7334">
        <v>2015</v>
      </c>
      <c r="J7334">
        <v>1</v>
      </c>
      <c r="L7334">
        <v>23066493</v>
      </c>
      <c r="M7334">
        <v>2</v>
      </c>
      <c r="P7334" s="29">
        <f t="shared" si="304"/>
        <v>0.16666666666666666</v>
      </c>
    </row>
    <row r="7335" spans="1:16" hidden="1" x14ac:dyDescent="0.25">
      <c r="A7335">
        <v>194060173</v>
      </c>
      <c r="B7335">
        <v>803401</v>
      </c>
      <c r="C7335" t="s">
        <v>318</v>
      </c>
      <c r="D7335">
        <v>2021600</v>
      </c>
      <c r="E7335" t="s">
        <v>219</v>
      </c>
      <c r="F7335" t="s">
        <v>214</v>
      </c>
      <c r="G7335" t="s">
        <v>215</v>
      </c>
      <c r="H7335">
        <v>3</v>
      </c>
      <c r="I7335">
        <v>2015</v>
      </c>
      <c r="J7335">
        <v>1</v>
      </c>
      <c r="L7335">
        <v>23066440</v>
      </c>
      <c r="M7335">
        <v>2.8</v>
      </c>
      <c r="P7335" s="29">
        <f t="shared" si="304"/>
        <v>0.3</v>
      </c>
    </row>
    <row r="7336" spans="1:16" hidden="1" x14ac:dyDescent="0.25">
      <c r="A7336">
        <v>194060173</v>
      </c>
      <c r="B7336">
        <v>803401</v>
      </c>
      <c r="C7336" t="s">
        <v>318</v>
      </c>
      <c r="D7336">
        <v>2005118</v>
      </c>
      <c r="E7336" t="s">
        <v>223</v>
      </c>
      <c r="F7336" t="s">
        <v>214</v>
      </c>
      <c r="G7336" t="s">
        <v>215</v>
      </c>
      <c r="H7336">
        <v>2</v>
      </c>
      <c r="I7336">
        <v>2015</v>
      </c>
      <c r="J7336">
        <v>1</v>
      </c>
      <c r="L7336">
        <v>23067520</v>
      </c>
      <c r="M7336">
        <v>4.8</v>
      </c>
      <c r="P7336" s="29">
        <f t="shared" si="304"/>
        <v>0.6333333333333333</v>
      </c>
    </row>
    <row r="7337" spans="1:16" hidden="1" x14ac:dyDescent="0.25">
      <c r="A7337">
        <v>194060173</v>
      </c>
      <c r="B7337">
        <v>803401</v>
      </c>
      <c r="C7337" t="s">
        <v>318</v>
      </c>
      <c r="D7337">
        <v>2021600</v>
      </c>
      <c r="E7337" t="s">
        <v>219</v>
      </c>
      <c r="F7337" t="s">
        <v>214</v>
      </c>
      <c r="G7337" t="s">
        <v>215</v>
      </c>
      <c r="H7337">
        <v>3</v>
      </c>
      <c r="I7337">
        <v>2015</v>
      </c>
      <c r="J7337">
        <v>2</v>
      </c>
      <c r="L7337">
        <v>23071943</v>
      </c>
      <c r="M7337" t="s">
        <v>221</v>
      </c>
      <c r="P7337" s="29" t="str">
        <f t="shared" si="304"/>
        <v>BAD</v>
      </c>
    </row>
    <row r="7338" spans="1:16" hidden="1" x14ac:dyDescent="0.25">
      <c r="A7338">
        <v>194060173</v>
      </c>
      <c r="B7338">
        <v>803401</v>
      </c>
      <c r="C7338" t="s">
        <v>318</v>
      </c>
      <c r="D7338">
        <v>2005099</v>
      </c>
      <c r="E7338" t="s">
        <v>217</v>
      </c>
      <c r="F7338" t="s">
        <v>214</v>
      </c>
      <c r="G7338" t="s">
        <v>215</v>
      </c>
      <c r="H7338">
        <v>3</v>
      </c>
      <c r="I7338">
        <v>2015</v>
      </c>
      <c r="J7338">
        <v>2</v>
      </c>
      <c r="L7338">
        <v>23071932</v>
      </c>
      <c r="M7338" t="s">
        <v>221</v>
      </c>
      <c r="P7338" s="29" t="str">
        <f t="shared" si="304"/>
        <v>BAD</v>
      </c>
    </row>
    <row r="7339" spans="1:16" hidden="1" x14ac:dyDescent="0.25">
      <c r="A7339">
        <v>194060173</v>
      </c>
      <c r="B7339">
        <v>803401</v>
      </c>
      <c r="C7339" t="s">
        <v>318</v>
      </c>
      <c r="D7339">
        <v>2005102</v>
      </c>
      <c r="E7339" t="s">
        <v>218</v>
      </c>
      <c r="F7339" t="s">
        <v>214</v>
      </c>
      <c r="G7339" t="s">
        <v>215</v>
      </c>
      <c r="H7339">
        <v>3</v>
      </c>
      <c r="I7339">
        <v>2015</v>
      </c>
      <c r="J7339">
        <v>2</v>
      </c>
      <c r="L7339">
        <v>23072204</v>
      </c>
      <c r="M7339" t="s">
        <v>221</v>
      </c>
      <c r="P7339" s="29" t="str">
        <f t="shared" si="304"/>
        <v>BAD</v>
      </c>
    </row>
    <row r="7340" spans="1:16" hidden="1" x14ac:dyDescent="0.25">
      <c r="A7340">
        <v>194060173</v>
      </c>
      <c r="B7340">
        <v>803401</v>
      </c>
      <c r="C7340" t="s">
        <v>318</v>
      </c>
      <c r="D7340">
        <v>2021754</v>
      </c>
      <c r="E7340" t="s">
        <v>216</v>
      </c>
      <c r="F7340" t="s">
        <v>214</v>
      </c>
      <c r="G7340" t="s">
        <v>215</v>
      </c>
      <c r="H7340">
        <v>3</v>
      </c>
      <c r="I7340">
        <v>2015</v>
      </c>
      <c r="J7340">
        <v>2</v>
      </c>
      <c r="L7340">
        <v>23074753</v>
      </c>
      <c r="M7340" t="s">
        <v>221</v>
      </c>
      <c r="P7340" s="29" t="str">
        <f t="shared" si="304"/>
        <v>BAD</v>
      </c>
    </row>
    <row r="7341" spans="1:16" hidden="1" x14ac:dyDescent="0.25">
      <c r="A7341">
        <v>194060173</v>
      </c>
      <c r="B7341">
        <v>803401</v>
      </c>
      <c r="C7341" t="s">
        <v>318</v>
      </c>
      <c r="D7341">
        <v>2005117</v>
      </c>
      <c r="E7341" t="s">
        <v>220</v>
      </c>
      <c r="F7341" t="s">
        <v>214</v>
      </c>
      <c r="G7341" t="s">
        <v>215</v>
      </c>
      <c r="H7341">
        <v>3</v>
      </c>
      <c r="I7341">
        <v>2015</v>
      </c>
      <c r="J7341">
        <v>2</v>
      </c>
      <c r="L7341">
        <v>23070398</v>
      </c>
      <c r="M7341" t="s">
        <v>221</v>
      </c>
      <c r="P7341" s="29" t="str">
        <f t="shared" si="304"/>
        <v>BAD</v>
      </c>
    </row>
    <row r="7342" spans="1:16" hidden="1" x14ac:dyDescent="0.25">
      <c r="A7342">
        <v>194060173</v>
      </c>
      <c r="B7342">
        <v>803401</v>
      </c>
      <c r="C7342" t="s">
        <v>318</v>
      </c>
      <c r="D7342">
        <v>2004112</v>
      </c>
      <c r="E7342" t="s">
        <v>244</v>
      </c>
      <c r="F7342" t="s">
        <v>214</v>
      </c>
      <c r="G7342" t="s">
        <v>215</v>
      </c>
      <c r="H7342">
        <v>3</v>
      </c>
      <c r="I7342">
        <v>2015</v>
      </c>
      <c r="J7342">
        <v>2</v>
      </c>
      <c r="L7342">
        <v>23073234</v>
      </c>
      <c r="M7342" t="s">
        <v>221</v>
      </c>
      <c r="P7342" s="29" t="str">
        <f t="shared" si="304"/>
        <v>BAD</v>
      </c>
    </row>
    <row r="7343" spans="1:16" hidden="1" x14ac:dyDescent="0.25">
      <c r="A7343">
        <v>194065469</v>
      </c>
      <c r="B7343">
        <v>803401</v>
      </c>
      <c r="C7343" t="s">
        <v>318</v>
      </c>
      <c r="D7343">
        <v>2004098</v>
      </c>
      <c r="E7343" t="s">
        <v>213</v>
      </c>
      <c r="F7343" t="s">
        <v>214</v>
      </c>
      <c r="G7343" t="s">
        <v>215</v>
      </c>
      <c r="H7343">
        <v>2</v>
      </c>
      <c r="I7343">
        <v>2016</v>
      </c>
      <c r="J7343">
        <v>1</v>
      </c>
      <c r="L7343">
        <v>23081501</v>
      </c>
      <c r="M7343">
        <v>5.8</v>
      </c>
      <c r="P7343" s="29">
        <f t="shared" ref="P7343:P7355" si="305">IF(AND(ISNUMBER(M7343),H7343&lt;&gt;4),(M7343-1)/6,IF(H7343=4,"DRP",IF(AND(H7343=3,M7343="NA"),"BAD",IF(AND(H7343=2),"CVL",IF(AND(H7343=1,ISBLANK(M7343)),"NULL","UNK")))))</f>
        <v>0.79999999999999993</v>
      </c>
    </row>
    <row r="7344" spans="1:16" hidden="1" x14ac:dyDescent="0.25">
      <c r="A7344">
        <v>194065469</v>
      </c>
      <c r="B7344">
        <v>803401</v>
      </c>
      <c r="C7344" t="s">
        <v>318</v>
      </c>
      <c r="D7344">
        <v>2005099</v>
      </c>
      <c r="E7344" t="s">
        <v>217</v>
      </c>
      <c r="F7344" t="s">
        <v>214</v>
      </c>
      <c r="G7344" t="s">
        <v>215</v>
      </c>
      <c r="H7344">
        <v>3</v>
      </c>
      <c r="I7344">
        <v>2016</v>
      </c>
      <c r="J7344">
        <v>1</v>
      </c>
      <c r="L7344">
        <v>23081375</v>
      </c>
      <c r="M7344">
        <v>3.6</v>
      </c>
      <c r="P7344" s="29">
        <f t="shared" si="305"/>
        <v>0.43333333333333335</v>
      </c>
    </row>
    <row r="7345" spans="1:16" hidden="1" x14ac:dyDescent="0.25">
      <c r="A7345">
        <v>194065469</v>
      </c>
      <c r="B7345">
        <v>803401</v>
      </c>
      <c r="C7345" t="s">
        <v>318</v>
      </c>
      <c r="D7345">
        <v>2005102</v>
      </c>
      <c r="E7345" t="s">
        <v>218</v>
      </c>
      <c r="F7345" t="s">
        <v>214</v>
      </c>
      <c r="G7345" t="s">
        <v>215</v>
      </c>
      <c r="H7345">
        <v>2</v>
      </c>
      <c r="I7345">
        <v>2016</v>
      </c>
      <c r="J7345">
        <v>1</v>
      </c>
      <c r="L7345">
        <v>23081382</v>
      </c>
      <c r="M7345">
        <v>4</v>
      </c>
      <c r="P7345" s="29">
        <f t="shared" si="305"/>
        <v>0.5</v>
      </c>
    </row>
    <row r="7346" spans="1:16" hidden="1" x14ac:dyDescent="0.25">
      <c r="A7346">
        <v>194065469</v>
      </c>
      <c r="B7346">
        <v>803401</v>
      </c>
      <c r="C7346" t="s">
        <v>318</v>
      </c>
      <c r="D7346">
        <v>2021600</v>
      </c>
      <c r="E7346" t="s">
        <v>219</v>
      </c>
      <c r="F7346" t="s">
        <v>214</v>
      </c>
      <c r="G7346" t="s">
        <v>215</v>
      </c>
      <c r="H7346">
        <v>3</v>
      </c>
      <c r="I7346">
        <v>2016</v>
      </c>
      <c r="J7346">
        <v>1</v>
      </c>
      <c r="L7346">
        <v>23081079</v>
      </c>
      <c r="M7346">
        <v>3.4</v>
      </c>
      <c r="P7346" s="29">
        <f t="shared" si="305"/>
        <v>0.39999999999999997</v>
      </c>
    </row>
    <row r="7347" spans="1:16" hidden="1" x14ac:dyDescent="0.25">
      <c r="A7347">
        <v>194065469</v>
      </c>
      <c r="B7347">
        <v>803401</v>
      </c>
      <c r="C7347" t="s">
        <v>318</v>
      </c>
      <c r="D7347">
        <v>2021754</v>
      </c>
      <c r="E7347" t="s">
        <v>216</v>
      </c>
      <c r="F7347" t="s">
        <v>214</v>
      </c>
      <c r="G7347" t="s">
        <v>215</v>
      </c>
      <c r="H7347">
        <v>3</v>
      </c>
      <c r="I7347">
        <v>2016</v>
      </c>
      <c r="J7347">
        <v>1</v>
      </c>
      <c r="L7347">
        <v>23081094</v>
      </c>
      <c r="M7347">
        <v>3.3</v>
      </c>
      <c r="P7347" s="29">
        <f t="shared" si="305"/>
        <v>0.3833333333333333</v>
      </c>
    </row>
    <row r="7348" spans="1:16" hidden="1" x14ac:dyDescent="0.25">
      <c r="A7348">
        <v>194065469</v>
      </c>
      <c r="B7348">
        <v>803401</v>
      </c>
      <c r="C7348" t="s">
        <v>318</v>
      </c>
      <c r="D7348">
        <v>2005118</v>
      </c>
      <c r="E7348" t="s">
        <v>223</v>
      </c>
      <c r="F7348" t="s">
        <v>214</v>
      </c>
      <c r="G7348" t="s">
        <v>215</v>
      </c>
      <c r="H7348">
        <v>3</v>
      </c>
      <c r="I7348">
        <v>2016</v>
      </c>
      <c r="J7348">
        <v>1</v>
      </c>
      <c r="L7348">
        <v>23081293</v>
      </c>
      <c r="M7348">
        <v>3.1</v>
      </c>
      <c r="P7348" s="29">
        <f t="shared" si="305"/>
        <v>0.35000000000000003</v>
      </c>
    </row>
    <row r="7349" spans="1:16" hidden="1" x14ac:dyDescent="0.25">
      <c r="A7349">
        <v>194065469</v>
      </c>
      <c r="B7349">
        <v>803401</v>
      </c>
      <c r="C7349" t="s">
        <v>318</v>
      </c>
      <c r="D7349">
        <v>2005118</v>
      </c>
      <c r="E7349" t="s">
        <v>223</v>
      </c>
      <c r="F7349" t="s">
        <v>214</v>
      </c>
      <c r="G7349" t="s">
        <v>215</v>
      </c>
      <c r="H7349">
        <v>4</v>
      </c>
      <c r="I7349">
        <v>2016</v>
      </c>
      <c r="J7349">
        <v>2</v>
      </c>
      <c r="L7349">
        <v>23086744</v>
      </c>
      <c r="M7349">
        <v>3</v>
      </c>
      <c r="P7349" s="29" t="str">
        <f t="shared" si="305"/>
        <v>DRP</v>
      </c>
    </row>
    <row r="7350" spans="1:16" hidden="1" x14ac:dyDescent="0.25">
      <c r="A7350">
        <v>194065469</v>
      </c>
      <c r="B7350">
        <v>803401</v>
      </c>
      <c r="C7350" t="s">
        <v>318</v>
      </c>
      <c r="D7350">
        <v>2021600</v>
      </c>
      <c r="E7350" t="s">
        <v>219</v>
      </c>
      <c r="F7350" t="s">
        <v>214</v>
      </c>
      <c r="G7350" t="s">
        <v>215</v>
      </c>
      <c r="H7350">
        <v>4</v>
      </c>
      <c r="I7350">
        <v>2016</v>
      </c>
      <c r="J7350">
        <v>2</v>
      </c>
      <c r="L7350">
        <v>23086547</v>
      </c>
      <c r="M7350">
        <v>2.2000000000000002</v>
      </c>
      <c r="P7350" s="29" t="str">
        <f t="shared" si="305"/>
        <v>DRP</v>
      </c>
    </row>
    <row r="7351" spans="1:16" hidden="1" x14ac:dyDescent="0.25">
      <c r="A7351">
        <v>194065469</v>
      </c>
      <c r="B7351">
        <v>803401</v>
      </c>
      <c r="C7351" t="s">
        <v>318</v>
      </c>
      <c r="D7351">
        <v>2021754</v>
      </c>
      <c r="E7351" t="s">
        <v>216</v>
      </c>
      <c r="F7351" t="s">
        <v>214</v>
      </c>
      <c r="G7351" t="s">
        <v>215</v>
      </c>
      <c r="H7351">
        <v>4</v>
      </c>
      <c r="I7351">
        <v>2016</v>
      </c>
      <c r="J7351">
        <v>2</v>
      </c>
      <c r="L7351">
        <v>23086735</v>
      </c>
      <c r="M7351">
        <v>1.7</v>
      </c>
      <c r="P7351" s="29" t="str">
        <f t="shared" si="305"/>
        <v>DRP</v>
      </c>
    </row>
    <row r="7352" spans="1:16" hidden="1" x14ac:dyDescent="0.25">
      <c r="A7352">
        <v>194065469</v>
      </c>
      <c r="B7352">
        <v>803401</v>
      </c>
      <c r="C7352" t="s">
        <v>318</v>
      </c>
      <c r="D7352">
        <v>2005099</v>
      </c>
      <c r="E7352" t="s">
        <v>217</v>
      </c>
      <c r="F7352" t="s">
        <v>214</v>
      </c>
      <c r="G7352" t="s">
        <v>215</v>
      </c>
      <c r="H7352">
        <v>4</v>
      </c>
      <c r="I7352">
        <v>2016</v>
      </c>
      <c r="J7352">
        <v>2</v>
      </c>
      <c r="L7352">
        <v>23086541</v>
      </c>
      <c r="M7352">
        <v>2.1</v>
      </c>
      <c r="P7352" s="29" t="str">
        <f t="shared" si="305"/>
        <v>DRP</v>
      </c>
    </row>
    <row r="7353" spans="1:16" hidden="1" x14ac:dyDescent="0.25">
      <c r="A7353">
        <v>194065469</v>
      </c>
      <c r="B7353">
        <v>803401</v>
      </c>
      <c r="C7353" t="s">
        <v>318</v>
      </c>
      <c r="D7353">
        <v>2005117</v>
      </c>
      <c r="E7353" t="s">
        <v>220</v>
      </c>
      <c r="F7353" t="s">
        <v>214</v>
      </c>
      <c r="G7353" t="s">
        <v>215</v>
      </c>
      <c r="H7353">
        <v>4</v>
      </c>
      <c r="I7353">
        <v>2016</v>
      </c>
      <c r="J7353">
        <v>2</v>
      </c>
      <c r="L7353">
        <v>23084480</v>
      </c>
      <c r="P7353" s="29" t="str">
        <f t="shared" si="305"/>
        <v>DRP</v>
      </c>
    </row>
    <row r="7354" spans="1:16" hidden="1" x14ac:dyDescent="0.25">
      <c r="A7354">
        <v>194065469</v>
      </c>
      <c r="B7354">
        <v>803401</v>
      </c>
      <c r="C7354" t="s">
        <v>318</v>
      </c>
      <c r="D7354">
        <v>2004112</v>
      </c>
      <c r="E7354" t="s">
        <v>244</v>
      </c>
      <c r="F7354" t="s">
        <v>214</v>
      </c>
      <c r="G7354" t="s">
        <v>215</v>
      </c>
      <c r="H7354">
        <v>4</v>
      </c>
      <c r="I7354">
        <v>2016</v>
      </c>
      <c r="J7354">
        <v>2</v>
      </c>
      <c r="L7354">
        <v>23085514</v>
      </c>
      <c r="P7354" s="29" t="str">
        <f t="shared" si="305"/>
        <v>DRP</v>
      </c>
    </row>
    <row r="7355" spans="1:16" hidden="1" x14ac:dyDescent="0.25">
      <c r="A7355">
        <v>194065469</v>
      </c>
      <c r="B7355">
        <v>803401</v>
      </c>
      <c r="C7355" t="s">
        <v>318</v>
      </c>
      <c r="D7355">
        <v>2004116</v>
      </c>
      <c r="E7355" t="s">
        <v>229</v>
      </c>
      <c r="F7355" t="s">
        <v>214</v>
      </c>
      <c r="G7355" t="s">
        <v>215</v>
      </c>
      <c r="H7355">
        <v>4</v>
      </c>
      <c r="I7355">
        <v>2016</v>
      </c>
      <c r="J7355">
        <v>2</v>
      </c>
      <c r="L7355">
        <v>23085552</v>
      </c>
      <c r="P7355" s="29" t="str">
        <f t="shared" si="305"/>
        <v>DRP</v>
      </c>
    </row>
    <row r="7356" spans="1:16" hidden="1" x14ac:dyDescent="0.25">
      <c r="A7356">
        <v>194072678</v>
      </c>
      <c r="B7356">
        <v>803407</v>
      </c>
      <c r="C7356" t="s">
        <v>317</v>
      </c>
      <c r="D7356">
        <v>2004098</v>
      </c>
      <c r="E7356" t="s">
        <v>213</v>
      </c>
      <c r="F7356" t="s">
        <v>214</v>
      </c>
      <c r="G7356" t="s">
        <v>215</v>
      </c>
      <c r="H7356">
        <v>2</v>
      </c>
      <c r="I7356">
        <v>2015</v>
      </c>
      <c r="J7356">
        <v>1</v>
      </c>
      <c r="L7356">
        <v>23066521</v>
      </c>
      <c r="M7356">
        <v>5.5</v>
      </c>
      <c r="P7356" s="29">
        <f t="shared" ref="P7356:P7379" si="306">IF(AND(ISNUMBER(M7356),H7356&lt;&gt;4,N7356&lt;&gt;"X"),(M7356-1)/6,IF(H7356=4,"DRP",IF(AND(H7356=3,M7356="NA"),"BAD",IF(AND(H7356=2),"CVL",IF(AND(H7356=1,ISBLANK(M7356)),"NULL","UNK")))))</f>
        <v>0.75</v>
      </c>
    </row>
    <row r="7357" spans="1:16" hidden="1" x14ac:dyDescent="0.25">
      <c r="A7357">
        <v>194072678</v>
      </c>
      <c r="B7357">
        <v>803407</v>
      </c>
      <c r="C7357" t="s">
        <v>317</v>
      </c>
      <c r="D7357">
        <v>2021754</v>
      </c>
      <c r="E7357" t="s">
        <v>216</v>
      </c>
      <c r="F7357" t="s">
        <v>214</v>
      </c>
      <c r="G7357" t="s">
        <v>215</v>
      </c>
      <c r="H7357">
        <v>3</v>
      </c>
      <c r="I7357">
        <v>2015</v>
      </c>
      <c r="J7357">
        <v>1</v>
      </c>
      <c r="L7357">
        <v>23066446</v>
      </c>
      <c r="M7357" t="s">
        <v>221</v>
      </c>
      <c r="P7357" s="29" t="str">
        <f t="shared" si="306"/>
        <v>BAD</v>
      </c>
    </row>
    <row r="7358" spans="1:16" hidden="1" x14ac:dyDescent="0.25">
      <c r="A7358">
        <v>194072678</v>
      </c>
      <c r="B7358">
        <v>803407</v>
      </c>
      <c r="C7358" t="s">
        <v>317</v>
      </c>
      <c r="D7358">
        <v>2005099</v>
      </c>
      <c r="E7358" t="s">
        <v>217</v>
      </c>
      <c r="F7358" t="s">
        <v>214</v>
      </c>
      <c r="G7358" t="s">
        <v>215</v>
      </c>
      <c r="H7358">
        <v>3</v>
      </c>
      <c r="I7358">
        <v>2015</v>
      </c>
      <c r="J7358">
        <v>1</v>
      </c>
      <c r="L7358">
        <v>23066427</v>
      </c>
      <c r="M7358">
        <v>2.1</v>
      </c>
      <c r="P7358" s="29">
        <f t="shared" si="306"/>
        <v>0.18333333333333335</v>
      </c>
    </row>
    <row r="7359" spans="1:16" hidden="1" x14ac:dyDescent="0.25">
      <c r="A7359">
        <v>194072678</v>
      </c>
      <c r="B7359">
        <v>803407</v>
      </c>
      <c r="C7359" t="s">
        <v>317</v>
      </c>
      <c r="D7359">
        <v>2005102</v>
      </c>
      <c r="E7359" t="s">
        <v>218</v>
      </c>
      <c r="F7359" t="s">
        <v>214</v>
      </c>
      <c r="G7359" t="s">
        <v>215</v>
      </c>
      <c r="H7359">
        <v>3</v>
      </c>
      <c r="I7359">
        <v>2015</v>
      </c>
      <c r="J7359">
        <v>1</v>
      </c>
      <c r="L7359">
        <v>23066488</v>
      </c>
      <c r="M7359">
        <v>1.7</v>
      </c>
      <c r="P7359" s="29">
        <f t="shared" si="306"/>
        <v>0.11666666666666665</v>
      </c>
    </row>
    <row r="7360" spans="1:16" hidden="1" x14ac:dyDescent="0.25">
      <c r="A7360">
        <v>194072678</v>
      </c>
      <c r="B7360">
        <v>803407</v>
      </c>
      <c r="C7360" t="s">
        <v>317</v>
      </c>
      <c r="D7360">
        <v>2021600</v>
      </c>
      <c r="E7360" t="s">
        <v>219</v>
      </c>
      <c r="F7360" t="s">
        <v>214</v>
      </c>
      <c r="G7360" t="s">
        <v>215</v>
      </c>
      <c r="H7360">
        <v>3</v>
      </c>
      <c r="I7360">
        <v>2015</v>
      </c>
      <c r="J7360">
        <v>1</v>
      </c>
      <c r="L7360">
        <v>23066437</v>
      </c>
      <c r="M7360">
        <v>2.2999999999999998</v>
      </c>
      <c r="P7360" s="29">
        <f t="shared" si="306"/>
        <v>0.21666666666666665</v>
      </c>
    </row>
    <row r="7361" spans="1:16" hidden="1" x14ac:dyDescent="0.25">
      <c r="A7361">
        <v>194072678</v>
      </c>
      <c r="B7361">
        <v>803407</v>
      </c>
      <c r="C7361" t="s">
        <v>317</v>
      </c>
      <c r="D7361">
        <v>2005118</v>
      </c>
      <c r="E7361" t="s">
        <v>223</v>
      </c>
      <c r="F7361" t="s">
        <v>214</v>
      </c>
      <c r="G7361" t="s">
        <v>215</v>
      </c>
      <c r="H7361">
        <v>3</v>
      </c>
      <c r="I7361">
        <v>2015</v>
      </c>
      <c r="J7361">
        <v>1</v>
      </c>
      <c r="L7361">
        <v>23066497</v>
      </c>
      <c r="M7361">
        <v>2.2000000000000002</v>
      </c>
      <c r="P7361" s="29">
        <f t="shared" si="306"/>
        <v>0.20000000000000004</v>
      </c>
    </row>
    <row r="7362" spans="1:16" hidden="1" x14ac:dyDescent="0.25">
      <c r="A7362">
        <v>194072678</v>
      </c>
      <c r="B7362">
        <v>803407</v>
      </c>
      <c r="C7362" t="s">
        <v>317</v>
      </c>
      <c r="D7362">
        <v>2004112</v>
      </c>
      <c r="E7362" t="s">
        <v>244</v>
      </c>
      <c r="F7362" t="s">
        <v>214</v>
      </c>
      <c r="G7362" t="s">
        <v>215</v>
      </c>
      <c r="H7362">
        <v>4</v>
      </c>
      <c r="I7362">
        <v>2015</v>
      </c>
      <c r="J7362">
        <v>2</v>
      </c>
      <c r="L7362">
        <v>23073233</v>
      </c>
      <c r="P7362" s="29" t="str">
        <f t="shared" si="306"/>
        <v>DRP</v>
      </c>
    </row>
    <row r="7363" spans="1:16" hidden="1" x14ac:dyDescent="0.25">
      <c r="A7363">
        <v>194072678</v>
      </c>
      <c r="B7363">
        <v>803407</v>
      </c>
      <c r="C7363" t="s">
        <v>317</v>
      </c>
      <c r="D7363">
        <v>2005099</v>
      </c>
      <c r="E7363" t="s">
        <v>217</v>
      </c>
      <c r="F7363" t="s">
        <v>214</v>
      </c>
      <c r="G7363" t="s">
        <v>215</v>
      </c>
      <c r="H7363">
        <v>4</v>
      </c>
      <c r="I7363">
        <v>2015</v>
      </c>
      <c r="J7363">
        <v>2</v>
      </c>
      <c r="L7363">
        <v>23071928</v>
      </c>
      <c r="P7363" s="29" t="str">
        <f t="shared" si="306"/>
        <v>DRP</v>
      </c>
    </row>
    <row r="7364" spans="1:16" hidden="1" x14ac:dyDescent="0.25">
      <c r="A7364">
        <v>194072678</v>
      </c>
      <c r="B7364">
        <v>803407</v>
      </c>
      <c r="C7364" t="s">
        <v>317</v>
      </c>
      <c r="D7364">
        <v>2005102</v>
      </c>
      <c r="E7364" t="s">
        <v>218</v>
      </c>
      <c r="F7364" t="s">
        <v>214</v>
      </c>
      <c r="G7364" t="s">
        <v>215</v>
      </c>
      <c r="H7364">
        <v>4</v>
      </c>
      <c r="I7364">
        <v>2015</v>
      </c>
      <c r="J7364">
        <v>2</v>
      </c>
      <c r="L7364">
        <v>23072204</v>
      </c>
      <c r="P7364" s="29" t="str">
        <f t="shared" si="306"/>
        <v>DRP</v>
      </c>
    </row>
    <row r="7365" spans="1:16" hidden="1" x14ac:dyDescent="0.25">
      <c r="A7365">
        <v>194072678</v>
      </c>
      <c r="B7365">
        <v>803407</v>
      </c>
      <c r="C7365" t="s">
        <v>317</v>
      </c>
      <c r="D7365">
        <v>2005118</v>
      </c>
      <c r="E7365" t="s">
        <v>223</v>
      </c>
      <c r="F7365" t="s">
        <v>214</v>
      </c>
      <c r="G7365" t="s">
        <v>215</v>
      </c>
      <c r="H7365">
        <v>4</v>
      </c>
      <c r="I7365">
        <v>2015</v>
      </c>
      <c r="J7365">
        <v>2</v>
      </c>
      <c r="L7365">
        <v>23071574</v>
      </c>
      <c r="P7365" s="29" t="str">
        <f t="shared" si="306"/>
        <v>DRP</v>
      </c>
    </row>
    <row r="7366" spans="1:16" hidden="1" x14ac:dyDescent="0.25">
      <c r="A7366">
        <v>194072678</v>
      </c>
      <c r="B7366">
        <v>803407</v>
      </c>
      <c r="C7366" t="s">
        <v>317</v>
      </c>
      <c r="D7366">
        <v>2021600</v>
      </c>
      <c r="E7366" t="s">
        <v>219</v>
      </c>
      <c r="F7366" t="s">
        <v>214</v>
      </c>
      <c r="G7366" t="s">
        <v>215</v>
      </c>
      <c r="H7366">
        <v>4</v>
      </c>
      <c r="I7366">
        <v>2015</v>
      </c>
      <c r="J7366">
        <v>2</v>
      </c>
      <c r="L7366">
        <v>23071942</v>
      </c>
      <c r="M7366">
        <v>1.1000000000000001</v>
      </c>
      <c r="P7366" s="29" t="str">
        <f t="shared" si="306"/>
        <v>DRP</v>
      </c>
    </row>
    <row r="7367" spans="1:16" hidden="1" x14ac:dyDescent="0.25">
      <c r="A7367">
        <v>194072678</v>
      </c>
      <c r="B7367">
        <v>803407</v>
      </c>
      <c r="C7367" t="s">
        <v>317</v>
      </c>
      <c r="D7367">
        <v>2021754</v>
      </c>
      <c r="E7367" t="s">
        <v>216</v>
      </c>
      <c r="F7367" t="s">
        <v>214</v>
      </c>
      <c r="G7367" t="s">
        <v>215</v>
      </c>
      <c r="H7367">
        <v>4</v>
      </c>
      <c r="I7367">
        <v>2015</v>
      </c>
      <c r="J7367">
        <v>2</v>
      </c>
      <c r="L7367">
        <v>23074140</v>
      </c>
      <c r="P7367" s="29" t="str">
        <f t="shared" si="306"/>
        <v>DRP</v>
      </c>
    </row>
    <row r="7368" spans="1:16" hidden="1" x14ac:dyDescent="0.25">
      <c r="A7368">
        <v>194080824</v>
      </c>
      <c r="B7368">
        <v>803400</v>
      </c>
      <c r="C7368" t="s">
        <v>212</v>
      </c>
      <c r="D7368">
        <v>2005117</v>
      </c>
      <c r="E7368" t="s">
        <v>220</v>
      </c>
      <c r="F7368" t="s">
        <v>214</v>
      </c>
      <c r="G7368" t="s">
        <v>215</v>
      </c>
      <c r="H7368">
        <v>3</v>
      </c>
      <c r="I7368">
        <v>2015</v>
      </c>
      <c r="J7368">
        <v>1</v>
      </c>
      <c r="L7368">
        <v>23065517</v>
      </c>
      <c r="M7368">
        <v>3.4</v>
      </c>
      <c r="P7368" s="29">
        <f t="shared" si="306"/>
        <v>0.39999999999999997</v>
      </c>
    </row>
    <row r="7369" spans="1:16" hidden="1" x14ac:dyDescent="0.25">
      <c r="A7369">
        <v>194080824</v>
      </c>
      <c r="B7369">
        <v>803400</v>
      </c>
      <c r="C7369" t="s">
        <v>212</v>
      </c>
      <c r="D7369">
        <v>2021600</v>
      </c>
      <c r="E7369" t="s">
        <v>219</v>
      </c>
      <c r="F7369" t="s">
        <v>214</v>
      </c>
      <c r="G7369" t="s">
        <v>215</v>
      </c>
      <c r="H7369">
        <v>3</v>
      </c>
      <c r="I7369">
        <v>2015</v>
      </c>
      <c r="J7369">
        <v>1</v>
      </c>
      <c r="L7369">
        <v>23066438</v>
      </c>
      <c r="M7369">
        <v>3.2</v>
      </c>
      <c r="P7369" s="29">
        <f t="shared" si="306"/>
        <v>0.3666666666666667</v>
      </c>
    </row>
    <row r="7370" spans="1:16" hidden="1" x14ac:dyDescent="0.25">
      <c r="A7370">
        <v>194080824</v>
      </c>
      <c r="B7370">
        <v>803400</v>
      </c>
      <c r="C7370" t="s">
        <v>212</v>
      </c>
      <c r="D7370">
        <v>2005099</v>
      </c>
      <c r="E7370" t="s">
        <v>217</v>
      </c>
      <c r="F7370" t="s">
        <v>214</v>
      </c>
      <c r="G7370" t="s">
        <v>215</v>
      </c>
      <c r="H7370">
        <v>3</v>
      </c>
      <c r="I7370">
        <v>2015</v>
      </c>
      <c r="J7370">
        <v>1</v>
      </c>
      <c r="L7370">
        <v>23066428</v>
      </c>
      <c r="M7370" t="s">
        <v>221</v>
      </c>
      <c r="P7370" s="29" t="str">
        <f t="shared" si="306"/>
        <v>BAD</v>
      </c>
    </row>
    <row r="7371" spans="1:16" hidden="1" x14ac:dyDescent="0.25">
      <c r="A7371">
        <v>194080824</v>
      </c>
      <c r="B7371">
        <v>803400</v>
      </c>
      <c r="C7371" t="s">
        <v>212</v>
      </c>
      <c r="D7371">
        <v>2021754</v>
      </c>
      <c r="E7371" t="s">
        <v>216</v>
      </c>
      <c r="F7371" t="s">
        <v>214</v>
      </c>
      <c r="G7371" t="s">
        <v>215</v>
      </c>
      <c r="H7371">
        <v>3</v>
      </c>
      <c r="I7371">
        <v>2015</v>
      </c>
      <c r="J7371">
        <v>1</v>
      </c>
      <c r="L7371">
        <v>23066449</v>
      </c>
      <c r="M7371">
        <v>3.3</v>
      </c>
      <c r="P7371" s="29">
        <f t="shared" si="306"/>
        <v>0.3833333333333333</v>
      </c>
    </row>
    <row r="7372" spans="1:16" hidden="1" x14ac:dyDescent="0.25">
      <c r="A7372">
        <v>194080824</v>
      </c>
      <c r="B7372">
        <v>803400</v>
      </c>
      <c r="C7372" t="s">
        <v>212</v>
      </c>
      <c r="D7372">
        <v>2005102</v>
      </c>
      <c r="E7372" t="s">
        <v>218</v>
      </c>
      <c r="F7372" t="s">
        <v>214</v>
      </c>
      <c r="G7372" t="s">
        <v>215</v>
      </c>
      <c r="H7372">
        <v>3</v>
      </c>
      <c r="I7372">
        <v>2015</v>
      </c>
      <c r="J7372">
        <v>1</v>
      </c>
      <c r="L7372">
        <v>23066489</v>
      </c>
      <c r="M7372">
        <v>2.7</v>
      </c>
      <c r="P7372" s="29">
        <f t="shared" si="306"/>
        <v>0.28333333333333338</v>
      </c>
    </row>
    <row r="7373" spans="1:16" hidden="1" x14ac:dyDescent="0.25">
      <c r="A7373">
        <v>194080824</v>
      </c>
      <c r="B7373">
        <v>803400</v>
      </c>
      <c r="C7373" t="s">
        <v>212</v>
      </c>
      <c r="D7373">
        <v>2004098</v>
      </c>
      <c r="E7373" t="s">
        <v>213</v>
      </c>
      <c r="F7373" t="s">
        <v>214</v>
      </c>
      <c r="G7373" t="s">
        <v>215</v>
      </c>
      <c r="H7373">
        <v>2</v>
      </c>
      <c r="I7373">
        <v>2015</v>
      </c>
      <c r="J7373">
        <v>1</v>
      </c>
      <c r="L7373">
        <v>23066524</v>
      </c>
      <c r="M7373">
        <v>6.2</v>
      </c>
      <c r="P7373" s="29">
        <f t="shared" si="306"/>
        <v>0.8666666666666667</v>
      </c>
    </row>
    <row r="7374" spans="1:16" hidden="1" x14ac:dyDescent="0.25">
      <c r="A7374">
        <v>194080824</v>
      </c>
      <c r="B7374">
        <v>803400</v>
      </c>
      <c r="C7374" t="s">
        <v>212</v>
      </c>
      <c r="D7374">
        <v>2021754</v>
      </c>
      <c r="E7374" t="s">
        <v>216</v>
      </c>
      <c r="F7374" t="s">
        <v>214</v>
      </c>
      <c r="G7374" t="s">
        <v>215</v>
      </c>
      <c r="H7374">
        <v>4</v>
      </c>
      <c r="I7374">
        <v>2015</v>
      </c>
      <c r="J7374">
        <v>2</v>
      </c>
      <c r="L7374">
        <v>23074129</v>
      </c>
      <c r="P7374" s="29" t="str">
        <f t="shared" si="306"/>
        <v>DRP</v>
      </c>
    </row>
    <row r="7375" spans="1:16" hidden="1" x14ac:dyDescent="0.25">
      <c r="A7375">
        <v>194080824</v>
      </c>
      <c r="B7375">
        <v>803400</v>
      </c>
      <c r="C7375" t="s">
        <v>212</v>
      </c>
      <c r="D7375">
        <v>2021600</v>
      </c>
      <c r="E7375" t="s">
        <v>219</v>
      </c>
      <c r="F7375" t="s">
        <v>214</v>
      </c>
      <c r="G7375" t="s">
        <v>215</v>
      </c>
      <c r="H7375">
        <v>3</v>
      </c>
      <c r="I7375">
        <v>2015</v>
      </c>
      <c r="J7375">
        <v>2</v>
      </c>
      <c r="L7375">
        <v>23071943</v>
      </c>
      <c r="M7375" t="s">
        <v>221</v>
      </c>
      <c r="P7375" s="29" t="str">
        <f t="shared" si="306"/>
        <v>BAD</v>
      </c>
    </row>
    <row r="7376" spans="1:16" hidden="1" x14ac:dyDescent="0.25">
      <c r="A7376">
        <v>194080824</v>
      </c>
      <c r="B7376">
        <v>803400</v>
      </c>
      <c r="C7376" t="s">
        <v>212</v>
      </c>
      <c r="D7376">
        <v>2005102</v>
      </c>
      <c r="E7376" t="s">
        <v>218</v>
      </c>
      <c r="F7376" t="s">
        <v>214</v>
      </c>
      <c r="G7376" t="s">
        <v>215</v>
      </c>
      <c r="H7376">
        <v>3</v>
      </c>
      <c r="I7376">
        <v>2015</v>
      </c>
      <c r="J7376">
        <v>2</v>
      </c>
      <c r="L7376">
        <v>23072204</v>
      </c>
      <c r="M7376" t="s">
        <v>221</v>
      </c>
      <c r="P7376" s="29" t="str">
        <f t="shared" si="306"/>
        <v>BAD</v>
      </c>
    </row>
    <row r="7377" spans="1:16" hidden="1" x14ac:dyDescent="0.25">
      <c r="A7377">
        <v>194080824</v>
      </c>
      <c r="B7377">
        <v>803400</v>
      </c>
      <c r="C7377" t="s">
        <v>212</v>
      </c>
      <c r="D7377">
        <v>2005117</v>
      </c>
      <c r="E7377" t="s">
        <v>220</v>
      </c>
      <c r="F7377" t="s">
        <v>214</v>
      </c>
      <c r="G7377" t="s">
        <v>215</v>
      </c>
      <c r="H7377">
        <v>2</v>
      </c>
      <c r="I7377">
        <v>2015</v>
      </c>
      <c r="J7377">
        <v>2</v>
      </c>
      <c r="L7377">
        <v>23070458</v>
      </c>
      <c r="M7377">
        <v>5.8</v>
      </c>
      <c r="P7377" s="29">
        <f t="shared" si="306"/>
        <v>0.79999999999999993</v>
      </c>
    </row>
    <row r="7378" spans="1:16" hidden="1" x14ac:dyDescent="0.25">
      <c r="A7378">
        <v>194080824</v>
      </c>
      <c r="B7378">
        <v>803400</v>
      </c>
      <c r="C7378" t="s">
        <v>212</v>
      </c>
      <c r="D7378">
        <v>2005099</v>
      </c>
      <c r="E7378" t="s">
        <v>217</v>
      </c>
      <c r="F7378" t="s">
        <v>214</v>
      </c>
      <c r="G7378" t="s">
        <v>215</v>
      </c>
      <c r="H7378">
        <v>2</v>
      </c>
      <c r="I7378">
        <v>2015</v>
      </c>
      <c r="J7378">
        <v>2</v>
      </c>
      <c r="L7378">
        <v>23071932</v>
      </c>
      <c r="M7378">
        <v>4.2</v>
      </c>
      <c r="P7378" s="29">
        <f t="shared" si="306"/>
        <v>0.53333333333333333</v>
      </c>
    </row>
    <row r="7379" spans="1:16" hidden="1" x14ac:dyDescent="0.25">
      <c r="A7379">
        <v>194080824</v>
      </c>
      <c r="B7379">
        <v>803400</v>
      </c>
      <c r="C7379" t="s">
        <v>212</v>
      </c>
      <c r="D7379">
        <v>2021754</v>
      </c>
      <c r="E7379" t="s">
        <v>216</v>
      </c>
      <c r="F7379" t="s">
        <v>214</v>
      </c>
      <c r="G7379" t="s">
        <v>215</v>
      </c>
      <c r="H7379">
        <v>2</v>
      </c>
      <c r="I7379">
        <v>2015</v>
      </c>
      <c r="J7379">
        <v>2</v>
      </c>
      <c r="L7379">
        <v>23074752</v>
      </c>
      <c r="M7379">
        <v>5</v>
      </c>
      <c r="P7379" s="29">
        <f t="shared" si="306"/>
        <v>0.66666666666666663</v>
      </c>
    </row>
    <row r="7380" spans="1:16" hidden="1" x14ac:dyDescent="0.25">
      <c r="A7380">
        <v>194080824</v>
      </c>
      <c r="B7380">
        <v>803400</v>
      </c>
      <c r="C7380" t="s">
        <v>212</v>
      </c>
      <c r="D7380">
        <v>2005102</v>
      </c>
      <c r="E7380" t="s">
        <v>218</v>
      </c>
      <c r="F7380" t="s">
        <v>214</v>
      </c>
      <c r="G7380" t="s">
        <v>215</v>
      </c>
      <c r="H7380">
        <v>2</v>
      </c>
      <c r="I7380">
        <v>2016</v>
      </c>
      <c r="J7380">
        <v>1</v>
      </c>
      <c r="L7380">
        <v>23081365</v>
      </c>
      <c r="M7380">
        <v>5.0999999999999996</v>
      </c>
      <c r="P7380" s="29">
        <f t="shared" ref="P7380:P7411" si="307">IF(AND(ISNUMBER(M7380),H7380&lt;&gt;4),(M7380-1)/6,IF(H7380=4,"DRP",IF(AND(H7380=3,M7380="NA"),"BAD",IF(AND(H7380=2),"CVL",IF(AND(H7380=1,ISBLANK(M7380)),"NULL","UNK")))))</f>
        <v>0.68333333333333324</v>
      </c>
    </row>
    <row r="7381" spans="1:16" hidden="1" x14ac:dyDescent="0.25">
      <c r="A7381">
        <v>194080824</v>
      </c>
      <c r="B7381">
        <v>803400</v>
      </c>
      <c r="C7381" t="s">
        <v>212</v>
      </c>
      <c r="D7381">
        <v>2021600</v>
      </c>
      <c r="E7381" t="s">
        <v>219</v>
      </c>
      <c r="F7381" t="s">
        <v>214</v>
      </c>
      <c r="G7381" t="s">
        <v>215</v>
      </c>
      <c r="H7381">
        <v>2</v>
      </c>
      <c r="I7381">
        <v>2016</v>
      </c>
      <c r="J7381">
        <v>1</v>
      </c>
      <c r="L7381">
        <v>23081088</v>
      </c>
      <c r="M7381">
        <v>5.5</v>
      </c>
      <c r="P7381" s="29">
        <f t="shared" si="307"/>
        <v>0.75</v>
      </c>
    </row>
    <row r="7382" spans="1:16" hidden="1" x14ac:dyDescent="0.25">
      <c r="A7382">
        <v>194080824</v>
      </c>
      <c r="B7382">
        <v>803400</v>
      </c>
      <c r="C7382" t="s">
        <v>212</v>
      </c>
      <c r="D7382">
        <v>2021580</v>
      </c>
      <c r="E7382" t="s">
        <v>241</v>
      </c>
      <c r="F7382" t="s">
        <v>214</v>
      </c>
      <c r="G7382" t="s">
        <v>215</v>
      </c>
      <c r="H7382">
        <v>3</v>
      </c>
      <c r="I7382">
        <v>2016</v>
      </c>
      <c r="J7382">
        <v>1</v>
      </c>
      <c r="L7382">
        <v>23081157</v>
      </c>
      <c r="M7382">
        <v>3.3</v>
      </c>
      <c r="P7382" s="29">
        <f t="shared" si="307"/>
        <v>0.3833333333333333</v>
      </c>
    </row>
    <row r="7383" spans="1:16" hidden="1" x14ac:dyDescent="0.25">
      <c r="A7383">
        <v>194080824</v>
      </c>
      <c r="B7383">
        <v>803400</v>
      </c>
      <c r="C7383" t="s">
        <v>212</v>
      </c>
      <c r="D7383">
        <v>2021795</v>
      </c>
      <c r="E7383" t="s">
        <v>222</v>
      </c>
      <c r="F7383" t="s">
        <v>214</v>
      </c>
      <c r="G7383" t="s">
        <v>215</v>
      </c>
      <c r="H7383">
        <v>2</v>
      </c>
      <c r="I7383">
        <v>2016</v>
      </c>
      <c r="J7383">
        <v>1</v>
      </c>
      <c r="L7383">
        <v>23078735</v>
      </c>
      <c r="M7383">
        <v>4</v>
      </c>
      <c r="P7383" s="29">
        <f t="shared" si="307"/>
        <v>0.5</v>
      </c>
    </row>
    <row r="7384" spans="1:16" hidden="1" x14ac:dyDescent="0.25">
      <c r="A7384">
        <v>194080824</v>
      </c>
      <c r="B7384">
        <v>803400</v>
      </c>
      <c r="C7384" t="s">
        <v>212</v>
      </c>
      <c r="D7384">
        <v>2005118</v>
      </c>
      <c r="E7384" t="s">
        <v>223</v>
      </c>
      <c r="F7384" t="s">
        <v>214</v>
      </c>
      <c r="G7384" t="s">
        <v>215</v>
      </c>
      <c r="H7384">
        <v>2</v>
      </c>
      <c r="I7384">
        <v>2016</v>
      </c>
      <c r="J7384">
        <v>1</v>
      </c>
      <c r="L7384">
        <v>23081579</v>
      </c>
      <c r="M7384">
        <v>4.4000000000000004</v>
      </c>
      <c r="P7384" s="29">
        <f t="shared" si="307"/>
        <v>0.56666666666666676</v>
      </c>
    </row>
    <row r="7385" spans="1:16" hidden="1" x14ac:dyDescent="0.25">
      <c r="A7385">
        <v>194080824</v>
      </c>
      <c r="B7385">
        <v>803400</v>
      </c>
      <c r="C7385" t="s">
        <v>212</v>
      </c>
      <c r="D7385">
        <v>2004112</v>
      </c>
      <c r="E7385" t="s">
        <v>244</v>
      </c>
      <c r="F7385" t="s">
        <v>214</v>
      </c>
      <c r="G7385" t="s">
        <v>215</v>
      </c>
      <c r="H7385">
        <v>2</v>
      </c>
      <c r="I7385">
        <v>2016</v>
      </c>
      <c r="J7385">
        <v>1</v>
      </c>
      <c r="L7385">
        <v>23073229</v>
      </c>
      <c r="M7385">
        <v>5.7</v>
      </c>
      <c r="P7385" s="29">
        <f t="shared" si="307"/>
        <v>0.78333333333333333</v>
      </c>
    </row>
    <row r="7386" spans="1:16" hidden="1" x14ac:dyDescent="0.25">
      <c r="A7386">
        <v>194080824</v>
      </c>
      <c r="B7386">
        <v>803400</v>
      </c>
      <c r="C7386" t="s">
        <v>212</v>
      </c>
      <c r="D7386">
        <v>2019274</v>
      </c>
      <c r="E7386" t="s">
        <v>247</v>
      </c>
      <c r="F7386" t="s">
        <v>214</v>
      </c>
      <c r="G7386" t="s">
        <v>215</v>
      </c>
      <c r="H7386">
        <v>2</v>
      </c>
      <c r="I7386">
        <v>2016</v>
      </c>
      <c r="J7386">
        <v>1</v>
      </c>
      <c r="M7386" t="s">
        <v>232</v>
      </c>
      <c r="N7386" t="s">
        <v>231</v>
      </c>
      <c r="P7386" s="29" t="str">
        <f t="shared" si="307"/>
        <v>CVL</v>
      </c>
    </row>
    <row r="7387" spans="1:16" hidden="1" x14ac:dyDescent="0.25">
      <c r="A7387">
        <v>194080824</v>
      </c>
      <c r="B7387">
        <v>803400</v>
      </c>
      <c r="C7387" t="s">
        <v>212</v>
      </c>
      <c r="D7387">
        <v>2019273</v>
      </c>
      <c r="E7387" t="s">
        <v>248</v>
      </c>
      <c r="F7387" t="s">
        <v>214</v>
      </c>
      <c r="G7387" t="s">
        <v>215</v>
      </c>
      <c r="H7387">
        <v>2</v>
      </c>
      <c r="I7387">
        <v>2016</v>
      </c>
      <c r="J7387">
        <v>1</v>
      </c>
      <c r="M7387" t="s">
        <v>232</v>
      </c>
      <c r="N7387" t="s">
        <v>231</v>
      </c>
      <c r="P7387" s="29" t="str">
        <f t="shared" si="307"/>
        <v>CVL</v>
      </c>
    </row>
    <row r="7388" spans="1:16" hidden="1" x14ac:dyDescent="0.25">
      <c r="A7388">
        <v>194080824</v>
      </c>
      <c r="B7388">
        <v>803400</v>
      </c>
      <c r="C7388" t="s">
        <v>212</v>
      </c>
      <c r="D7388">
        <v>2019272</v>
      </c>
      <c r="E7388" t="s">
        <v>249</v>
      </c>
      <c r="F7388" t="s">
        <v>214</v>
      </c>
      <c r="G7388" t="s">
        <v>215</v>
      </c>
      <c r="H7388">
        <v>2</v>
      </c>
      <c r="I7388">
        <v>2016</v>
      </c>
      <c r="J7388">
        <v>1</v>
      </c>
      <c r="M7388" t="s">
        <v>232</v>
      </c>
      <c r="N7388" t="s">
        <v>231</v>
      </c>
      <c r="P7388" s="29" t="str">
        <f t="shared" si="307"/>
        <v>CVL</v>
      </c>
    </row>
    <row r="7389" spans="1:16" hidden="1" x14ac:dyDescent="0.25">
      <c r="A7389">
        <v>194080824</v>
      </c>
      <c r="B7389">
        <v>803400</v>
      </c>
      <c r="C7389" t="s">
        <v>212</v>
      </c>
      <c r="D7389">
        <v>2019271</v>
      </c>
      <c r="E7389" t="s">
        <v>236</v>
      </c>
      <c r="F7389" t="s">
        <v>214</v>
      </c>
      <c r="G7389" t="s">
        <v>215</v>
      </c>
      <c r="H7389">
        <v>2</v>
      </c>
      <c r="I7389">
        <v>2016</v>
      </c>
      <c r="J7389">
        <v>1</v>
      </c>
      <c r="M7389" t="s">
        <v>232</v>
      </c>
      <c r="N7389" t="s">
        <v>231</v>
      </c>
      <c r="P7389" s="29" t="str">
        <f t="shared" si="307"/>
        <v>CVL</v>
      </c>
    </row>
    <row r="7390" spans="1:16" hidden="1" x14ac:dyDescent="0.25">
      <c r="A7390">
        <v>194080824</v>
      </c>
      <c r="B7390">
        <v>803400</v>
      </c>
      <c r="C7390" t="s">
        <v>212</v>
      </c>
      <c r="D7390">
        <v>2021797</v>
      </c>
      <c r="E7390" t="s">
        <v>234</v>
      </c>
      <c r="F7390" t="s">
        <v>214</v>
      </c>
      <c r="G7390" t="s">
        <v>215</v>
      </c>
      <c r="H7390">
        <v>2</v>
      </c>
      <c r="I7390">
        <v>2016</v>
      </c>
      <c r="J7390">
        <v>2</v>
      </c>
      <c r="M7390">
        <v>5.3</v>
      </c>
      <c r="N7390" t="s">
        <v>231</v>
      </c>
      <c r="P7390" s="29">
        <f t="shared" si="307"/>
        <v>0.71666666666666667</v>
      </c>
    </row>
    <row r="7391" spans="1:16" hidden="1" x14ac:dyDescent="0.25">
      <c r="A7391">
        <v>194080824</v>
      </c>
      <c r="B7391">
        <v>803400</v>
      </c>
      <c r="C7391" t="s">
        <v>212</v>
      </c>
      <c r="D7391">
        <v>2004116</v>
      </c>
      <c r="E7391" t="s">
        <v>229</v>
      </c>
      <c r="F7391" t="s">
        <v>214</v>
      </c>
      <c r="G7391" t="s">
        <v>215</v>
      </c>
      <c r="H7391">
        <v>2</v>
      </c>
      <c r="I7391">
        <v>2016</v>
      </c>
      <c r="J7391">
        <v>2</v>
      </c>
      <c r="L7391">
        <v>23085555</v>
      </c>
      <c r="M7391">
        <v>5.7</v>
      </c>
      <c r="P7391" s="29">
        <f t="shared" si="307"/>
        <v>0.78333333333333333</v>
      </c>
    </row>
    <row r="7392" spans="1:16" hidden="1" x14ac:dyDescent="0.25">
      <c r="A7392">
        <v>194080824</v>
      </c>
      <c r="B7392">
        <v>803400</v>
      </c>
      <c r="C7392" t="s">
        <v>212</v>
      </c>
      <c r="D7392">
        <v>2004099</v>
      </c>
      <c r="E7392" t="s">
        <v>245</v>
      </c>
      <c r="F7392" t="s">
        <v>214</v>
      </c>
      <c r="G7392" t="s">
        <v>215</v>
      </c>
      <c r="H7392">
        <v>2</v>
      </c>
      <c r="I7392">
        <v>2016</v>
      </c>
      <c r="J7392">
        <v>2</v>
      </c>
      <c r="L7392">
        <v>23085315</v>
      </c>
      <c r="M7392">
        <v>5.9</v>
      </c>
      <c r="P7392" s="29">
        <f t="shared" si="307"/>
        <v>0.81666666666666676</v>
      </c>
    </row>
    <row r="7393" spans="1:16" hidden="1" x14ac:dyDescent="0.25">
      <c r="A7393">
        <v>194080824</v>
      </c>
      <c r="B7393">
        <v>803400</v>
      </c>
      <c r="C7393" t="s">
        <v>212</v>
      </c>
      <c r="D7393">
        <v>2021602</v>
      </c>
      <c r="E7393" t="s">
        <v>242</v>
      </c>
      <c r="F7393" t="s">
        <v>214</v>
      </c>
      <c r="G7393" t="s">
        <v>215</v>
      </c>
      <c r="H7393">
        <v>2</v>
      </c>
      <c r="I7393">
        <v>2016</v>
      </c>
      <c r="J7393">
        <v>2</v>
      </c>
      <c r="L7393">
        <v>23086745</v>
      </c>
      <c r="M7393">
        <v>4.5</v>
      </c>
      <c r="P7393" s="29">
        <f t="shared" si="307"/>
        <v>0.58333333333333337</v>
      </c>
    </row>
    <row r="7394" spans="1:16" hidden="1" x14ac:dyDescent="0.25">
      <c r="A7394">
        <v>194080824</v>
      </c>
      <c r="B7394">
        <v>803400</v>
      </c>
      <c r="C7394" t="s">
        <v>212</v>
      </c>
      <c r="D7394">
        <v>2021756</v>
      </c>
      <c r="E7394" t="s">
        <v>253</v>
      </c>
      <c r="F7394" t="s">
        <v>214</v>
      </c>
      <c r="G7394" t="s">
        <v>215</v>
      </c>
      <c r="H7394">
        <v>3</v>
      </c>
      <c r="I7394">
        <v>2016</v>
      </c>
      <c r="J7394">
        <v>2</v>
      </c>
      <c r="L7394">
        <v>23086835</v>
      </c>
      <c r="M7394">
        <v>1.8</v>
      </c>
      <c r="P7394" s="29">
        <f t="shared" si="307"/>
        <v>0.13333333333333333</v>
      </c>
    </row>
    <row r="7395" spans="1:16" hidden="1" x14ac:dyDescent="0.25">
      <c r="A7395">
        <v>194080824</v>
      </c>
      <c r="B7395">
        <v>803400</v>
      </c>
      <c r="C7395" t="s">
        <v>212</v>
      </c>
      <c r="D7395">
        <v>2005131</v>
      </c>
      <c r="E7395" t="s">
        <v>228</v>
      </c>
      <c r="F7395" t="s">
        <v>214</v>
      </c>
      <c r="G7395" t="s">
        <v>215</v>
      </c>
      <c r="H7395">
        <v>2</v>
      </c>
      <c r="I7395">
        <v>2016</v>
      </c>
      <c r="J7395">
        <v>2</v>
      </c>
      <c r="L7395">
        <v>23086517</v>
      </c>
      <c r="M7395">
        <v>6.1</v>
      </c>
      <c r="P7395" s="29">
        <f t="shared" si="307"/>
        <v>0.85</v>
      </c>
    </row>
    <row r="7396" spans="1:16" hidden="1" x14ac:dyDescent="0.25">
      <c r="A7396">
        <v>194080824</v>
      </c>
      <c r="B7396">
        <v>803400</v>
      </c>
      <c r="C7396" t="s">
        <v>212</v>
      </c>
      <c r="D7396">
        <v>2021580</v>
      </c>
      <c r="E7396" t="s">
        <v>241</v>
      </c>
      <c r="F7396" t="s">
        <v>214</v>
      </c>
      <c r="G7396" t="s">
        <v>215</v>
      </c>
      <c r="H7396">
        <v>2</v>
      </c>
      <c r="I7396">
        <v>2016</v>
      </c>
      <c r="J7396">
        <v>2</v>
      </c>
      <c r="L7396">
        <v>23086827</v>
      </c>
      <c r="M7396">
        <v>4.4000000000000004</v>
      </c>
      <c r="P7396" s="29">
        <f t="shared" si="307"/>
        <v>0.56666666666666676</v>
      </c>
    </row>
    <row r="7397" spans="1:16" hidden="1" x14ac:dyDescent="0.25">
      <c r="A7397">
        <v>194080824</v>
      </c>
      <c r="B7397">
        <v>803400</v>
      </c>
      <c r="C7397" t="s">
        <v>212</v>
      </c>
      <c r="D7397">
        <v>2021756</v>
      </c>
      <c r="E7397" t="s">
        <v>253</v>
      </c>
      <c r="F7397" t="s">
        <v>214</v>
      </c>
      <c r="G7397" t="s">
        <v>215</v>
      </c>
      <c r="H7397">
        <v>2</v>
      </c>
      <c r="I7397">
        <v>2017</v>
      </c>
      <c r="J7397">
        <v>1</v>
      </c>
      <c r="L7397">
        <v>23092932</v>
      </c>
      <c r="M7397">
        <v>5.0999999999999996</v>
      </c>
      <c r="P7397" s="29">
        <f t="shared" si="307"/>
        <v>0.68333333333333324</v>
      </c>
    </row>
    <row r="7398" spans="1:16" hidden="1" x14ac:dyDescent="0.25">
      <c r="A7398">
        <v>194080824</v>
      </c>
      <c r="B7398">
        <v>803400</v>
      </c>
      <c r="C7398" t="s">
        <v>212</v>
      </c>
      <c r="D7398">
        <v>2021638</v>
      </c>
      <c r="E7398" t="s">
        <v>250</v>
      </c>
      <c r="F7398" t="s">
        <v>214</v>
      </c>
      <c r="G7398" t="s">
        <v>215</v>
      </c>
      <c r="H7398">
        <v>4</v>
      </c>
      <c r="I7398">
        <v>2017</v>
      </c>
      <c r="J7398">
        <v>1</v>
      </c>
      <c r="L7398">
        <v>23092935</v>
      </c>
      <c r="P7398" s="29" t="str">
        <f t="shared" si="307"/>
        <v>DRP</v>
      </c>
    </row>
    <row r="7399" spans="1:16" hidden="1" x14ac:dyDescent="0.25">
      <c r="A7399">
        <v>194080824</v>
      </c>
      <c r="B7399">
        <v>803400</v>
      </c>
      <c r="C7399" t="s">
        <v>212</v>
      </c>
      <c r="D7399">
        <v>2021993</v>
      </c>
      <c r="E7399" t="s">
        <v>256</v>
      </c>
      <c r="F7399" t="s">
        <v>214</v>
      </c>
      <c r="G7399" t="s">
        <v>215</v>
      </c>
      <c r="H7399">
        <v>2</v>
      </c>
      <c r="I7399">
        <v>2017</v>
      </c>
      <c r="J7399">
        <v>1</v>
      </c>
      <c r="L7399">
        <v>23093317</v>
      </c>
      <c r="M7399">
        <v>5.5</v>
      </c>
      <c r="P7399" s="29">
        <f t="shared" si="307"/>
        <v>0.75</v>
      </c>
    </row>
    <row r="7400" spans="1:16" hidden="1" x14ac:dyDescent="0.25">
      <c r="A7400">
        <v>194080824</v>
      </c>
      <c r="B7400">
        <v>803400</v>
      </c>
      <c r="C7400" t="s">
        <v>212</v>
      </c>
      <c r="D7400">
        <v>2021645</v>
      </c>
      <c r="E7400" t="s">
        <v>251</v>
      </c>
      <c r="F7400" t="s">
        <v>214</v>
      </c>
      <c r="G7400" t="s">
        <v>215</v>
      </c>
      <c r="H7400">
        <v>2</v>
      </c>
      <c r="I7400">
        <v>2017</v>
      </c>
      <c r="J7400">
        <v>1</v>
      </c>
      <c r="L7400">
        <v>23091426</v>
      </c>
      <c r="M7400">
        <v>4.3</v>
      </c>
      <c r="P7400" s="29">
        <f t="shared" si="307"/>
        <v>0.54999999999999993</v>
      </c>
    </row>
    <row r="7401" spans="1:16" hidden="1" x14ac:dyDescent="0.25">
      <c r="A7401">
        <v>194080824</v>
      </c>
      <c r="B7401">
        <v>803400</v>
      </c>
      <c r="C7401" t="s">
        <v>212</v>
      </c>
      <c r="D7401">
        <v>2021781</v>
      </c>
      <c r="E7401" t="s">
        <v>235</v>
      </c>
      <c r="F7401" t="s">
        <v>214</v>
      </c>
      <c r="G7401" t="s">
        <v>215</v>
      </c>
      <c r="H7401">
        <v>2</v>
      </c>
      <c r="I7401">
        <v>2017</v>
      </c>
      <c r="J7401">
        <v>1</v>
      </c>
      <c r="L7401">
        <v>23092946</v>
      </c>
      <c r="M7401">
        <v>5.3</v>
      </c>
      <c r="P7401" s="29">
        <f t="shared" si="307"/>
        <v>0.71666666666666667</v>
      </c>
    </row>
    <row r="7402" spans="1:16" hidden="1" x14ac:dyDescent="0.25">
      <c r="A7402">
        <v>194080824</v>
      </c>
      <c r="B7402">
        <v>803400</v>
      </c>
      <c r="C7402" t="s">
        <v>212</v>
      </c>
      <c r="D7402">
        <v>2004453</v>
      </c>
      <c r="E7402" t="s">
        <v>239</v>
      </c>
      <c r="F7402" t="s">
        <v>214</v>
      </c>
      <c r="G7402" t="s">
        <v>215</v>
      </c>
      <c r="H7402">
        <v>2</v>
      </c>
      <c r="I7402">
        <v>2017</v>
      </c>
      <c r="J7402">
        <v>1</v>
      </c>
      <c r="L7402">
        <v>23091429</v>
      </c>
      <c r="M7402">
        <v>5.2</v>
      </c>
      <c r="P7402" s="29">
        <f t="shared" si="307"/>
        <v>0.70000000000000007</v>
      </c>
    </row>
    <row r="7403" spans="1:16" hidden="1" x14ac:dyDescent="0.25">
      <c r="A7403">
        <v>194080824</v>
      </c>
      <c r="B7403">
        <v>803400</v>
      </c>
      <c r="C7403" t="s">
        <v>212</v>
      </c>
      <c r="D7403">
        <v>2021850</v>
      </c>
      <c r="E7403" t="s">
        <v>233</v>
      </c>
      <c r="F7403" t="s">
        <v>214</v>
      </c>
      <c r="G7403" t="s">
        <v>215</v>
      </c>
      <c r="H7403">
        <v>2</v>
      </c>
      <c r="I7403">
        <v>2017</v>
      </c>
      <c r="J7403">
        <v>2</v>
      </c>
      <c r="L7403">
        <v>23099061</v>
      </c>
      <c r="M7403">
        <v>5.0999999999999996</v>
      </c>
      <c r="P7403" s="29">
        <f t="shared" si="307"/>
        <v>0.68333333333333324</v>
      </c>
    </row>
    <row r="7404" spans="1:16" hidden="1" x14ac:dyDescent="0.25">
      <c r="A7404">
        <v>194080824</v>
      </c>
      <c r="B7404">
        <v>803400</v>
      </c>
      <c r="C7404" t="s">
        <v>212</v>
      </c>
      <c r="D7404">
        <v>2021874</v>
      </c>
      <c r="E7404" t="s">
        <v>226</v>
      </c>
      <c r="F7404" t="s">
        <v>214</v>
      </c>
      <c r="G7404" t="s">
        <v>215</v>
      </c>
      <c r="H7404">
        <v>2</v>
      </c>
      <c r="I7404">
        <v>2017</v>
      </c>
      <c r="J7404">
        <v>2</v>
      </c>
      <c r="L7404">
        <v>23101602</v>
      </c>
      <c r="M7404">
        <v>5</v>
      </c>
      <c r="P7404" s="29">
        <f t="shared" si="307"/>
        <v>0.66666666666666663</v>
      </c>
    </row>
    <row r="7405" spans="1:16" hidden="1" x14ac:dyDescent="0.25">
      <c r="A7405">
        <v>194080824</v>
      </c>
      <c r="B7405">
        <v>803400</v>
      </c>
      <c r="C7405" t="s">
        <v>212</v>
      </c>
      <c r="D7405">
        <v>2021679</v>
      </c>
      <c r="E7405" t="s">
        <v>259</v>
      </c>
      <c r="F7405" t="s">
        <v>214</v>
      </c>
      <c r="G7405" t="s">
        <v>215</v>
      </c>
      <c r="H7405">
        <v>2</v>
      </c>
      <c r="I7405">
        <v>2017</v>
      </c>
      <c r="J7405">
        <v>2</v>
      </c>
      <c r="L7405">
        <v>23101199</v>
      </c>
      <c r="M7405">
        <v>5.6</v>
      </c>
      <c r="P7405" s="29">
        <f t="shared" si="307"/>
        <v>0.76666666666666661</v>
      </c>
    </row>
    <row r="7406" spans="1:16" hidden="1" x14ac:dyDescent="0.25">
      <c r="A7406">
        <v>194080824</v>
      </c>
      <c r="B7406">
        <v>803400</v>
      </c>
      <c r="C7406" t="s">
        <v>212</v>
      </c>
      <c r="D7406">
        <v>2021638</v>
      </c>
      <c r="E7406" t="s">
        <v>250</v>
      </c>
      <c r="F7406" t="s">
        <v>214</v>
      </c>
      <c r="G7406" t="s">
        <v>215</v>
      </c>
      <c r="H7406">
        <v>3</v>
      </c>
      <c r="I7406">
        <v>2017</v>
      </c>
      <c r="J7406">
        <v>2</v>
      </c>
      <c r="L7406">
        <v>23101182</v>
      </c>
      <c r="M7406">
        <v>3.6</v>
      </c>
      <c r="P7406" s="29">
        <f t="shared" si="307"/>
        <v>0.43333333333333335</v>
      </c>
    </row>
    <row r="7407" spans="1:16" hidden="1" x14ac:dyDescent="0.25">
      <c r="A7407">
        <v>194080824</v>
      </c>
      <c r="B7407">
        <v>803400</v>
      </c>
      <c r="C7407" t="s">
        <v>212</v>
      </c>
      <c r="D7407">
        <v>2021615</v>
      </c>
      <c r="E7407" t="s">
        <v>255</v>
      </c>
      <c r="F7407" t="s">
        <v>214</v>
      </c>
      <c r="G7407" t="s">
        <v>215</v>
      </c>
      <c r="H7407">
        <v>4</v>
      </c>
      <c r="I7407">
        <v>2017</v>
      </c>
      <c r="J7407">
        <v>2</v>
      </c>
      <c r="L7407">
        <v>23097634</v>
      </c>
      <c r="P7407" s="29" t="str">
        <f t="shared" si="307"/>
        <v>DRP</v>
      </c>
    </row>
    <row r="7408" spans="1:16" hidden="1" x14ac:dyDescent="0.25">
      <c r="A7408">
        <v>194080824</v>
      </c>
      <c r="B7408">
        <v>803400</v>
      </c>
      <c r="C7408" t="s">
        <v>212</v>
      </c>
      <c r="D7408">
        <v>2004452</v>
      </c>
      <c r="E7408" t="s">
        <v>240</v>
      </c>
      <c r="F7408" t="s">
        <v>214</v>
      </c>
      <c r="G7408" t="s">
        <v>215</v>
      </c>
      <c r="H7408">
        <v>2</v>
      </c>
      <c r="I7408">
        <v>2018</v>
      </c>
      <c r="J7408">
        <v>1</v>
      </c>
      <c r="L7408">
        <v>23106897</v>
      </c>
      <c r="M7408">
        <v>5</v>
      </c>
      <c r="P7408" s="29">
        <f t="shared" si="307"/>
        <v>0.66666666666666663</v>
      </c>
    </row>
    <row r="7409" spans="1:16" hidden="1" x14ac:dyDescent="0.25">
      <c r="A7409">
        <v>194080824</v>
      </c>
      <c r="B7409">
        <v>803400</v>
      </c>
      <c r="C7409" t="s">
        <v>212</v>
      </c>
      <c r="D7409">
        <v>2021734</v>
      </c>
      <c r="E7409" t="s">
        <v>252</v>
      </c>
      <c r="F7409" t="s">
        <v>214</v>
      </c>
      <c r="G7409" t="s">
        <v>215</v>
      </c>
      <c r="H7409">
        <v>2</v>
      </c>
      <c r="I7409">
        <v>2018</v>
      </c>
      <c r="J7409">
        <v>1</v>
      </c>
      <c r="L7409">
        <v>23107096</v>
      </c>
      <c r="M7409">
        <v>5.9</v>
      </c>
      <c r="P7409" s="29">
        <f t="shared" si="307"/>
        <v>0.81666666666666676</v>
      </c>
    </row>
    <row r="7410" spans="1:16" hidden="1" x14ac:dyDescent="0.25">
      <c r="A7410">
        <v>194080824</v>
      </c>
      <c r="B7410">
        <v>803400</v>
      </c>
      <c r="C7410" t="s">
        <v>212</v>
      </c>
      <c r="D7410">
        <v>2021725</v>
      </c>
      <c r="E7410" t="s">
        <v>257</v>
      </c>
      <c r="F7410" t="s">
        <v>214</v>
      </c>
      <c r="G7410" t="s">
        <v>215</v>
      </c>
      <c r="H7410">
        <v>2</v>
      </c>
      <c r="I7410">
        <v>2018</v>
      </c>
      <c r="J7410">
        <v>1</v>
      </c>
      <c r="L7410">
        <v>23107715</v>
      </c>
      <c r="M7410">
        <v>4</v>
      </c>
      <c r="P7410" s="29">
        <f t="shared" si="307"/>
        <v>0.5</v>
      </c>
    </row>
    <row r="7411" spans="1:16" hidden="1" x14ac:dyDescent="0.25">
      <c r="A7411">
        <v>194080824</v>
      </c>
      <c r="B7411">
        <v>803400</v>
      </c>
      <c r="C7411" t="s">
        <v>212</v>
      </c>
      <c r="D7411">
        <v>2021858</v>
      </c>
      <c r="E7411" t="s">
        <v>230</v>
      </c>
      <c r="F7411" t="s">
        <v>214</v>
      </c>
      <c r="G7411" t="s">
        <v>215</v>
      </c>
      <c r="H7411">
        <v>2</v>
      </c>
      <c r="I7411">
        <v>2018</v>
      </c>
      <c r="J7411">
        <v>1</v>
      </c>
      <c r="L7411">
        <v>23107204</v>
      </c>
      <c r="M7411">
        <v>6.4</v>
      </c>
      <c r="P7411" s="29">
        <f t="shared" si="307"/>
        <v>0.9</v>
      </c>
    </row>
    <row r="7412" spans="1:16" hidden="1" x14ac:dyDescent="0.25">
      <c r="A7412">
        <v>194080824</v>
      </c>
      <c r="B7412">
        <v>803400</v>
      </c>
      <c r="C7412" t="s">
        <v>212</v>
      </c>
      <c r="D7412">
        <v>2021706</v>
      </c>
      <c r="E7412" t="s">
        <v>271</v>
      </c>
      <c r="F7412" t="s">
        <v>214</v>
      </c>
      <c r="G7412" t="s">
        <v>215</v>
      </c>
      <c r="H7412">
        <v>2</v>
      </c>
      <c r="I7412">
        <v>2018</v>
      </c>
      <c r="J7412">
        <v>1</v>
      </c>
      <c r="L7412">
        <v>23108870</v>
      </c>
      <c r="M7412">
        <v>4.3</v>
      </c>
      <c r="P7412" s="29">
        <f t="shared" ref="P7412:P7435" si="308">IF(AND(ISNUMBER(M7412),H7412&lt;&gt;4),(M7412-1)/6,IF(H7412=4,"DRP",IF(AND(H7412=3,M7412="NA"),"BAD",IF(AND(H7412=2),"CVL",IF(AND(H7412=1,ISBLANK(M7412)),"NULL","UNK")))))</f>
        <v>0.54999999999999993</v>
      </c>
    </row>
    <row r="7413" spans="1:16" hidden="1" x14ac:dyDescent="0.25">
      <c r="A7413">
        <v>194080824</v>
      </c>
      <c r="B7413">
        <v>803400</v>
      </c>
      <c r="C7413" t="s">
        <v>212</v>
      </c>
      <c r="D7413">
        <v>2019154</v>
      </c>
      <c r="E7413" t="s">
        <v>225</v>
      </c>
      <c r="F7413" t="s">
        <v>214</v>
      </c>
      <c r="G7413" t="s">
        <v>215</v>
      </c>
      <c r="H7413">
        <v>2</v>
      </c>
      <c r="I7413">
        <v>2018</v>
      </c>
      <c r="J7413">
        <v>1</v>
      </c>
      <c r="L7413">
        <v>23107811</v>
      </c>
      <c r="M7413">
        <v>5.7</v>
      </c>
      <c r="P7413" s="29">
        <f t="shared" si="308"/>
        <v>0.78333333333333333</v>
      </c>
    </row>
    <row r="7414" spans="1:16" hidden="1" x14ac:dyDescent="0.25">
      <c r="A7414">
        <v>194080824</v>
      </c>
      <c r="B7414">
        <v>803400</v>
      </c>
      <c r="C7414" t="s">
        <v>212</v>
      </c>
      <c r="D7414">
        <v>2021638</v>
      </c>
      <c r="E7414" t="s">
        <v>250</v>
      </c>
      <c r="F7414" t="s">
        <v>214</v>
      </c>
      <c r="G7414" t="s">
        <v>215</v>
      </c>
      <c r="H7414">
        <v>2</v>
      </c>
      <c r="I7414">
        <v>2018</v>
      </c>
      <c r="J7414">
        <v>1</v>
      </c>
      <c r="L7414">
        <v>23108054</v>
      </c>
      <c r="M7414">
        <v>5.5</v>
      </c>
      <c r="P7414" s="29">
        <f t="shared" si="308"/>
        <v>0.75</v>
      </c>
    </row>
    <row r="7415" spans="1:16" hidden="1" x14ac:dyDescent="0.25">
      <c r="A7415">
        <v>194080824</v>
      </c>
      <c r="B7415">
        <v>803400</v>
      </c>
      <c r="C7415" t="s">
        <v>212</v>
      </c>
      <c r="D7415">
        <v>2021725</v>
      </c>
      <c r="E7415" t="s">
        <v>257</v>
      </c>
      <c r="F7415" t="s">
        <v>214</v>
      </c>
      <c r="G7415" t="s">
        <v>215</v>
      </c>
      <c r="H7415">
        <v>4</v>
      </c>
      <c r="I7415">
        <v>2018</v>
      </c>
      <c r="J7415">
        <v>1</v>
      </c>
      <c r="L7415">
        <v>23108653</v>
      </c>
      <c r="P7415" s="29" t="str">
        <f t="shared" si="308"/>
        <v>DRP</v>
      </c>
    </row>
    <row r="7416" spans="1:16" hidden="1" x14ac:dyDescent="0.25">
      <c r="A7416">
        <v>194080824</v>
      </c>
      <c r="B7416">
        <v>803400</v>
      </c>
      <c r="C7416" t="s">
        <v>212</v>
      </c>
      <c r="D7416">
        <v>2004459</v>
      </c>
      <c r="E7416" t="s">
        <v>238</v>
      </c>
      <c r="F7416" t="s">
        <v>214</v>
      </c>
      <c r="G7416" t="s">
        <v>215</v>
      </c>
      <c r="H7416">
        <v>2</v>
      </c>
      <c r="I7416">
        <v>2018</v>
      </c>
      <c r="J7416">
        <v>2</v>
      </c>
      <c r="L7416">
        <v>23114825</v>
      </c>
      <c r="M7416">
        <v>4.3</v>
      </c>
      <c r="P7416" s="29">
        <f t="shared" si="308"/>
        <v>0.54999999999999993</v>
      </c>
    </row>
    <row r="7417" spans="1:16" hidden="1" x14ac:dyDescent="0.25">
      <c r="A7417">
        <v>194080824</v>
      </c>
      <c r="B7417">
        <v>803400</v>
      </c>
      <c r="C7417" t="s">
        <v>212</v>
      </c>
      <c r="D7417">
        <v>2021853</v>
      </c>
      <c r="E7417" t="s">
        <v>258</v>
      </c>
      <c r="F7417" t="s">
        <v>214</v>
      </c>
      <c r="G7417" t="s">
        <v>215</v>
      </c>
      <c r="H7417">
        <v>2</v>
      </c>
      <c r="I7417">
        <v>2018</v>
      </c>
      <c r="J7417">
        <v>2</v>
      </c>
      <c r="L7417">
        <v>23114793</v>
      </c>
      <c r="M7417">
        <v>5.0999999999999996</v>
      </c>
      <c r="P7417" s="29">
        <f t="shared" si="308"/>
        <v>0.68333333333333324</v>
      </c>
    </row>
    <row r="7418" spans="1:16" hidden="1" x14ac:dyDescent="0.25">
      <c r="A7418">
        <v>194080824</v>
      </c>
      <c r="B7418">
        <v>803400</v>
      </c>
      <c r="C7418" t="s">
        <v>212</v>
      </c>
      <c r="D7418">
        <v>2021640</v>
      </c>
      <c r="E7418" t="s">
        <v>227</v>
      </c>
      <c r="F7418" t="s">
        <v>214</v>
      </c>
      <c r="G7418" t="s">
        <v>215</v>
      </c>
      <c r="H7418">
        <v>2</v>
      </c>
      <c r="I7418">
        <v>2018</v>
      </c>
      <c r="J7418">
        <v>2</v>
      </c>
      <c r="L7418">
        <v>23116289</v>
      </c>
      <c r="M7418">
        <v>5.3</v>
      </c>
      <c r="P7418" s="29">
        <f t="shared" si="308"/>
        <v>0.71666666666666667</v>
      </c>
    </row>
    <row r="7419" spans="1:16" hidden="1" x14ac:dyDescent="0.25">
      <c r="A7419">
        <v>194080824</v>
      </c>
      <c r="B7419">
        <v>803400</v>
      </c>
      <c r="C7419" t="s">
        <v>212</v>
      </c>
      <c r="D7419">
        <v>2021615</v>
      </c>
      <c r="E7419" t="s">
        <v>255</v>
      </c>
      <c r="F7419" t="s">
        <v>214</v>
      </c>
      <c r="G7419" t="s">
        <v>215</v>
      </c>
      <c r="H7419">
        <v>2</v>
      </c>
      <c r="I7419">
        <v>2018</v>
      </c>
      <c r="J7419">
        <v>2</v>
      </c>
      <c r="L7419">
        <v>23116698</v>
      </c>
      <c r="M7419">
        <v>5.4</v>
      </c>
      <c r="P7419" s="29">
        <f t="shared" si="308"/>
        <v>0.73333333333333339</v>
      </c>
    </row>
    <row r="7420" spans="1:16" hidden="1" x14ac:dyDescent="0.25">
      <c r="A7420">
        <v>194080824</v>
      </c>
      <c r="B7420">
        <v>803400</v>
      </c>
      <c r="C7420" t="s">
        <v>212</v>
      </c>
      <c r="D7420">
        <v>2021624</v>
      </c>
      <c r="E7420" t="s">
        <v>243</v>
      </c>
      <c r="F7420" t="s">
        <v>214</v>
      </c>
      <c r="G7420" t="s">
        <v>215</v>
      </c>
      <c r="H7420">
        <v>2</v>
      </c>
      <c r="I7420">
        <v>2018</v>
      </c>
      <c r="J7420">
        <v>2</v>
      </c>
      <c r="L7420">
        <v>23114829</v>
      </c>
      <c r="M7420">
        <v>5.7</v>
      </c>
      <c r="P7420" s="29">
        <f t="shared" si="308"/>
        <v>0.78333333333333333</v>
      </c>
    </row>
    <row r="7421" spans="1:16" hidden="1" x14ac:dyDescent="0.25">
      <c r="A7421">
        <v>194080824</v>
      </c>
      <c r="B7421">
        <v>803400</v>
      </c>
      <c r="C7421" t="s">
        <v>212</v>
      </c>
      <c r="D7421">
        <v>2021747</v>
      </c>
      <c r="E7421" t="s">
        <v>270</v>
      </c>
      <c r="F7421" t="s">
        <v>214</v>
      </c>
      <c r="G7421" t="s">
        <v>215</v>
      </c>
      <c r="H7421">
        <v>2</v>
      </c>
      <c r="I7421">
        <v>2018</v>
      </c>
      <c r="J7421">
        <v>2</v>
      </c>
      <c r="L7421">
        <v>23114826</v>
      </c>
      <c r="M7421">
        <v>5.9</v>
      </c>
      <c r="P7421" s="29">
        <f t="shared" si="308"/>
        <v>0.81666666666666676</v>
      </c>
    </row>
    <row r="7422" spans="1:16" hidden="1" x14ac:dyDescent="0.25">
      <c r="A7422">
        <v>194080824</v>
      </c>
      <c r="B7422">
        <v>803400</v>
      </c>
      <c r="C7422" t="s">
        <v>212</v>
      </c>
      <c r="D7422">
        <v>2021773</v>
      </c>
      <c r="E7422" t="s">
        <v>286</v>
      </c>
      <c r="F7422" t="s">
        <v>214</v>
      </c>
      <c r="G7422" t="s">
        <v>215</v>
      </c>
      <c r="H7422">
        <v>2</v>
      </c>
      <c r="I7422">
        <v>2019</v>
      </c>
      <c r="J7422">
        <v>1</v>
      </c>
      <c r="L7422">
        <v>23120814</v>
      </c>
      <c r="M7422">
        <v>6.3</v>
      </c>
      <c r="P7422" s="29">
        <f t="shared" si="308"/>
        <v>0.8833333333333333</v>
      </c>
    </row>
    <row r="7423" spans="1:16" hidden="1" x14ac:dyDescent="0.25">
      <c r="A7423">
        <v>194080824</v>
      </c>
      <c r="B7423">
        <v>803400</v>
      </c>
      <c r="C7423" t="s">
        <v>212</v>
      </c>
      <c r="D7423">
        <v>2021695</v>
      </c>
      <c r="E7423" t="s">
        <v>264</v>
      </c>
      <c r="F7423" t="s">
        <v>214</v>
      </c>
      <c r="G7423" t="s">
        <v>215</v>
      </c>
      <c r="H7423">
        <v>2</v>
      </c>
      <c r="I7423">
        <v>2019</v>
      </c>
      <c r="J7423">
        <v>1</v>
      </c>
      <c r="L7423">
        <v>23120811</v>
      </c>
      <c r="M7423">
        <v>5.2</v>
      </c>
      <c r="P7423" s="29">
        <f t="shared" si="308"/>
        <v>0.70000000000000007</v>
      </c>
    </row>
    <row r="7424" spans="1:16" hidden="1" x14ac:dyDescent="0.25">
      <c r="A7424">
        <v>194080824</v>
      </c>
      <c r="B7424">
        <v>803400</v>
      </c>
      <c r="C7424" t="s">
        <v>212</v>
      </c>
      <c r="D7424">
        <v>2021713</v>
      </c>
      <c r="E7424" t="s">
        <v>273</v>
      </c>
      <c r="F7424" t="s">
        <v>214</v>
      </c>
      <c r="G7424" t="s">
        <v>215</v>
      </c>
      <c r="H7424">
        <v>2</v>
      </c>
      <c r="I7424">
        <v>2019</v>
      </c>
      <c r="J7424">
        <v>1</v>
      </c>
      <c r="L7424">
        <v>23120810</v>
      </c>
      <c r="M7424">
        <v>6.5</v>
      </c>
      <c r="P7424" s="29">
        <f t="shared" si="308"/>
        <v>0.91666666666666663</v>
      </c>
    </row>
    <row r="7425" spans="1:16" hidden="1" x14ac:dyDescent="0.25">
      <c r="A7425">
        <v>194080824</v>
      </c>
      <c r="B7425">
        <v>803400</v>
      </c>
      <c r="C7425" t="s">
        <v>212</v>
      </c>
      <c r="D7425">
        <v>2004469</v>
      </c>
      <c r="E7425" t="s">
        <v>266</v>
      </c>
      <c r="F7425" t="s">
        <v>214</v>
      </c>
      <c r="G7425" t="s">
        <v>215</v>
      </c>
      <c r="H7425">
        <v>2</v>
      </c>
      <c r="I7425">
        <v>2019</v>
      </c>
      <c r="J7425">
        <v>1</v>
      </c>
      <c r="L7425">
        <v>23120808</v>
      </c>
      <c r="M7425">
        <v>5.4</v>
      </c>
      <c r="P7425" s="29">
        <f t="shared" si="308"/>
        <v>0.73333333333333339</v>
      </c>
    </row>
    <row r="7426" spans="1:16" hidden="1" x14ac:dyDescent="0.25">
      <c r="A7426">
        <v>194080824</v>
      </c>
      <c r="B7426">
        <v>803400</v>
      </c>
      <c r="C7426" t="s">
        <v>212</v>
      </c>
      <c r="D7426">
        <v>2021831</v>
      </c>
      <c r="E7426" t="s">
        <v>261</v>
      </c>
      <c r="F7426" t="s">
        <v>214</v>
      </c>
      <c r="G7426" t="s">
        <v>215</v>
      </c>
      <c r="H7426">
        <v>2</v>
      </c>
      <c r="I7426">
        <v>2019</v>
      </c>
      <c r="J7426">
        <v>1</v>
      </c>
      <c r="L7426">
        <v>23120813</v>
      </c>
      <c r="M7426">
        <v>6.5</v>
      </c>
      <c r="P7426" s="29">
        <f t="shared" si="308"/>
        <v>0.91666666666666663</v>
      </c>
    </row>
    <row r="7427" spans="1:16" hidden="1" x14ac:dyDescent="0.25">
      <c r="A7427">
        <v>194080824</v>
      </c>
      <c r="B7427">
        <v>803400</v>
      </c>
      <c r="C7427" t="s">
        <v>212</v>
      </c>
      <c r="D7427">
        <v>2021585</v>
      </c>
      <c r="E7427" t="s">
        <v>265</v>
      </c>
      <c r="F7427" t="s">
        <v>214</v>
      </c>
      <c r="G7427" t="s">
        <v>215</v>
      </c>
      <c r="H7427">
        <v>2</v>
      </c>
      <c r="I7427">
        <v>2019</v>
      </c>
      <c r="J7427">
        <v>1</v>
      </c>
      <c r="L7427">
        <v>23120812</v>
      </c>
      <c r="M7427">
        <v>5.9</v>
      </c>
      <c r="P7427" s="29">
        <f t="shared" si="308"/>
        <v>0.81666666666666676</v>
      </c>
    </row>
    <row r="7428" spans="1:16" hidden="1" x14ac:dyDescent="0.25">
      <c r="A7428">
        <v>194080824</v>
      </c>
      <c r="B7428">
        <v>803400</v>
      </c>
      <c r="C7428" t="s">
        <v>212</v>
      </c>
      <c r="D7428">
        <v>2021720</v>
      </c>
      <c r="E7428" t="s">
        <v>263</v>
      </c>
      <c r="F7428" t="s">
        <v>214</v>
      </c>
      <c r="G7428" t="s">
        <v>215</v>
      </c>
      <c r="H7428">
        <v>2</v>
      </c>
      <c r="I7428">
        <v>2019</v>
      </c>
      <c r="J7428">
        <v>1</v>
      </c>
      <c r="M7428">
        <v>5.2</v>
      </c>
      <c r="N7428" t="s">
        <v>231</v>
      </c>
      <c r="P7428" s="29">
        <f t="shared" si="308"/>
        <v>0.70000000000000007</v>
      </c>
    </row>
    <row r="7429" spans="1:16" hidden="1" x14ac:dyDescent="0.25">
      <c r="A7429">
        <v>194080824</v>
      </c>
      <c r="B7429">
        <v>803400</v>
      </c>
      <c r="C7429" t="s">
        <v>212</v>
      </c>
      <c r="D7429">
        <v>2021742</v>
      </c>
      <c r="E7429" t="s">
        <v>262</v>
      </c>
      <c r="F7429" t="s">
        <v>214</v>
      </c>
      <c r="G7429" t="s">
        <v>215</v>
      </c>
      <c r="H7429">
        <v>2</v>
      </c>
      <c r="I7429">
        <v>2019</v>
      </c>
      <c r="J7429">
        <v>1</v>
      </c>
      <c r="L7429">
        <v>23123927</v>
      </c>
      <c r="M7429">
        <v>5.9</v>
      </c>
      <c r="P7429" s="29">
        <f t="shared" si="308"/>
        <v>0.81666666666666676</v>
      </c>
    </row>
    <row r="7430" spans="1:16" hidden="1" x14ac:dyDescent="0.25">
      <c r="A7430">
        <v>194080824</v>
      </c>
      <c r="B7430">
        <v>803400</v>
      </c>
      <c r="C7430" t="s">
        <v>212</v>
      </c>
      <c r="D7430">
        <v>2021647</v>
      </c>
      <c r="E7430" t="s">
        <v>279</v>
      </c>
      <c r="F7430" t="s">
        <v>214</v>
      </c>
      <c r="G7430" t="s">
        <v>215</v>
      </c>
      <c r="H7430">
        <v>1</v>
      </c>
      <c r="I7430">
        <v>2019</v>
      </c>
      <c r="J7430">
        <v>2</v>
      </c>
      <c r="L7430">
        <v>23128847</v>
      </c>
      <c r="P7430" s="29" t="str">
        <f t="shared" si="308"/>
        <v>NULL</v>
      </c>
    </row>
    <row r="7431" spans="1:16" hidden="1" x14ac:dyDescent="0.25">
      <c r="A7431">
        <v>194080824</v>
      </c>
      <c r="B7431">
        <v>803400</v>
      </c>
      <c r="C7431" t="s">
        <v>212</v>
      </c>
      <c r="D7431">
        <v>2021860</v>
      </c>
      <c r="E7431" t="s">
        <v>267</v>
      </c>
      <c r="F7431" t="s">
        <v>214</v>
      </c>
      <c r="G7431" t="s">
        <v>215</v>
      </c>
      <c r="H7431">
        <v>1</v>
      </c>
      <c r="I7431">
        <v>2019</v>
      </c>
      <c r="J7431">
        <v>2</v>
      </c>
      <c r="L7431">
        <v>23128846</v>
      </c>
      <c r="P7431" s="29" t="str">
        <f t="shared" si="308"/>
        <v>NULL</v>
      </c>
    </row>
    <row r="7432" spans="1:16" hidden="1" x14ac:dyDescent="0.25">
      <c r="A7432">
        <v>194080824</v>
      </c>
      <c r="B7432">
        <v>803400</v>
      </c>
      <c r="C7432" t="s">
        <v>212</v>
      </c>
      <c r="D7432">
        <v>2021837</v>
      </c>
      <c r="E7432" t="s">
        <v>268</v>
      </c>
      <c r="F7432" t="s">
        <v>214</v>
      </c>
      <c r="G7432" t="s">
        <v>215</v>
      </c>
      <c r="H7432">
        <v>1</v>
      </c>
      <c r="I7432">
        <v>2019</v>
      </c>
      <c r="J7432">
        <v>2</v>
      </c>
      <c r="L7432">
        <v>23128849</v>
      </c>
      <c r="P7432" s="29" t="str">
        <f t="shared" si="308"/>
        <v>NULL</v>
      </c>
    </row>
    <row r="7433" spans="1:16" hidden="1" x14ac:dyDescent="0.25">
      <c r="A7433">
        <v>194080824</v>
      </c>
      <c r="B7433">
        <v>803400</v>
      </c>
      <c r="C7433" t="s">
        <v>212</v>
      </c>
      <c r="D7433">
        <v>2021758</v>
      </c>
      <c r="E7433" t="s">
        <v>254</v>
      </c>
      <c r="F7433" t="s">
        <v>214</v>
      </c>
      <c r="G7433" t="s">
        <v>215</v>
      </c>
      <c r="H7433">
        <v>1</v>
      </c>
      <c r="I7433">
        <v>2019</v>
      </c>
      <c r="J7433">
        <v>2</v>
      </c>
      <c r="L7433">
        <v>23128841</v>
      </c>
      <c r="P7433" s="29" t="str">
        <f t="shared" si="308"/>
        <v>NULL</v>
      </c>
    </row>
    <row r="7434" spans="1:16" hidden="1" x14ac:dyDescent="0.25">
      <c r="A7434">
        <v>194080824</v>
      </c>
      <c r="B7434">
        <v>803400</v>
      </c>
      <c r="C7434" t="s">
        <v>212</v>
      </c>
      <c r="D7434">
        <v>2021715</v>
      </c>
      <c r="E7434" t="s">
        <v>260</v>
      </c>
      <c r="F7434" t="s">
        <v>214</v>
      </c>
      <c r="G7434" t="s">
        <v>215</v>
      </c>
      <c r="H7434">
        <v>1</v>
      </c>
      <c r="I7434">
        <v>2019</v>
      </c>
      <c r="J7434">
        <v>2</v>
      </c>
      <c r="L7434">
        <v>23128848</v>
      </c>
      <c r="P7434" s="29" t="str">
        <f t="shared" si="308"/>
        <v>NULL</v>
      </c>
    </row>
    <row r="7435" spans="1:16" hidden="1" x14ac:dyDescent="0.25">
      <c r="A7435">
        <v>194080824</v>
      </c>
      <c r="B7435">
        <v>803400</v>
      </c>
      <c r="C7435" t="s">
        <v>212</v>
      </c>
      <c r="D7435">
        <v>2021686</v>
      </c>
      <c r="E7435" t="s">
        <v>272</v>
      </c>
      <c r="F7435" t="s">
        <v>214</v>
      </c>
      <c r="G7435" t="s">
        <v>215</v>
      </c>
      <c r="H7435">
        <v>1</v>
      </c>
      <c r="I7435">
        <v>2019</v>
      </c>
      <c r="J7435">
        <v>2</v>
      </c>
      <c r="L7435">
        <v>23128844</v>
      </c>
      <c r="P7435" s="29" t="str">
        <f t="shared" si="308"/>
        <v>NULL</v>
      </c>
    </row>
    <row r="7436" spans="1:16" hidden="1" x14ac:dyDescent="0.25">
      <c r="A7436">
        <v>194081642</v>
      </c>
      <c r="B7436">
        <v>803401</v>
      </c>
      <c r="C7436" t="s">
        <v>318</v>
      </c>
      <c r="D7436">
        <v>2005102</v>
      </c>
      <c r="E7436" t="s">
        <v>218</v>
      </c>
      <c r="F7436" t="s">
        <v>214</v>
      </c>
      <c r="G7436" t="s">
        <v>215</v>
      </c>
      <c r="H7436">
        <v>2</v>
      </c>
      <c r="I7436">
        <v>2015</v>
      </c>
      <c r="J7436">
        <v>1</v>
      </c>
      <c r="L7436">
        <v>23066492</v>
      </c>
      <c r="M7436">
        <v>4.7</v>
      </c>
      <c r="P7436" s="29">
        <f t="shared" ref="P7436:P7451" si="309">IF(AND(ISNUMBER(M7436),H7436&lt;&gt;4,N7436&lt;&gt;"X"),(M7436-1)/6,IF(H7436=4,"DRP",IF(AND(H7436=3,M7436="NA"),"BAD",IF(AND(H7436=2),"CVL",IF(AND(H7436=1,ISBLANK(M7436)),"NULL","UNK")))))</f>
        <v>0.6166666666666667</v>
      </c>
    </row>
    <row r="7437" spans="1:16" hidden="1" x14ac:dyDescent="0.25">
      <c r="A7437">
        <v>194081642</v>
      </c>
      <c r="B7437">
        <v>803401</v>
      </c>
      <c r="C7437" t="s">
        <v>318</v>
      </c>
      <c r="D7437">
        <v>2005117</v>
      </c>
      <c r="E7437" t="s">
        <v>220</v>
      </c>
      <c r="F7437" t="s">
        <v>214</v>
      </c>
      <c r="G7437" t="s">
        <v>215</v>
      </c>
      <c r="H7437">
        <v>4</v>
      </c>
      <c r="I7437">
        <v>2015</v>
      </c>
      <c r="J7437">
        <v>1</v>
      </c>
      <c r="L7437">
        <v>23065520</v>
      </c>
      <c r="P7437" s="29" t="str">
        <f t="shared" si="309"/>
        <v>DRP</v>
      </c>
    </row>
    <row r="7438" spans="1:16" hidden="1" x14ac:dyDescent="0.25">
      <c r="A7438">
        <v>194081642</v>
      </c>
      <c r="B7438">
        <v>803401</v>
      </c>
      <c r="C7438" t="s">
        <v>318</v>
      </c>
      <c r="D7438">
        <v>2021754</v>
      </c>
      <c r="E7438" t="s">
        <v>216</v>
      </c>
      <c r="F7438" t="s">
        <v>214</v>
      </c>
      <c r="G7438" t="s">
        <v>215</v>
      </c>
      <c r="H7438">
        <v>3</v>
      </c>
      <c r="I7438">
        <v>2015</v>
      </c>
      <c r="J7438">
        <v>1</v>
      </c>
      <c r="L7438">
        <v>23066446</v>
      </c>
      <c r="M7438">
        <v>3.2</v>
      </c>
      <c r="P7438" s="29">
        <f t="shared" si="309"/>
        <v>0.3666666666666667</v>
      </c>
    </row>
    <row r="7439" spans="1:16" hidden="1" x14ac:dyDescent="0.25">
      <c r="A7439">
        <v>194081642</v>
      </c>
      <c r="B7439">
        <v>803401</v>
      </c>
      <c r="C7439" t="s">
        <v>318</v>
      </c>
      <c r="D7439">
        <v>2004098</v>
      </c>
      <c r="E7439" t="s">
        <v>213</v>
      </c>
      <c r="F7439" t="s">
        <v>214</v>
      </c>
      <c r="G7439" t="s">
        <v>215</v>
      </c>
      <c r="H7439">
        <v>2</v>
      </c>
      <c r="I7439">
        <v>2015</v>
      </c>
      <c r="J7439">
        <v>1</v>
      </c>
      <c r="L7439">
        <v>23066524</v>
      </c>
      <c r="M7439">
        <v>6.4</v>
      </c>
      <c r="P7439" s="29">
        <f t="shared" si="309"/>
        <v>0.9</v>
      </c>
    </row>
    <row r="7440" spans="1:16" hidden="1" x14ac:dyDescent="0.25">
      <c r="A7440">
        <v>194081642</v>
      </c>
      <c r="B7440">
        <v>803401</v>
      </c>
      <c r="C7440" t="s">
        <v>318</v>
      </c>
      <c r="D7440">
        <v>2005118</v>
      </c>
      <c r="E7440" t="s">
        <v>223</v>
      </c>
      <c r="F7440" t="s">
        <v>214</v>
      </c>
      <c r="G7440" t="s">
        <v>215</v>
      </c>
      <c r="H7440">
        <v>2</v>
      </c>
      <c r="I7440">
        <v>2015</v>
      </c>
      <c r="J7440">
        <v>1</v>
      </c>
      <c r="L7440">
        <v>23067523</v>
      </c>
      <c r="M7440">
        <v>4</v>
      </c>
      <c r="P7440" s="29">
        <f t="shared" si="309"/>
        <v>0.5</v>
      </c>
    </row>
    <row r="7441" spans="1:16" hidden="1" x14ac:dyDescent="0.25">
      <c r="A7441">
        <v>194081642</v>
      </c>
      <c r="B7441">
        <v>803401</v>
      </c>
      <c r="C7441" t="s">
        <v>318</v>
      </c>
      <c r="D7441">
        <v>2021600</v>
      </c>
      <c r="E7441" t="s">
        <v>219</v>
      </c>
      <c r="F7441" t="s">
        <v>214</v>
      </c>
      <c r="G7441" t="s">
        <v>215</v>
      </c>
      <c r="H7441">
        <v>2</v>
      </c>
      <c r="I7441">
        <v>2015</v>
      </c>
      <c r="J7441">
        <v>1</v>
      </c>
      <c r="L7441">
        <v>23066439</v>
      </c>
      <c r="M7441">
        <v>4</v>
      </c>
      <c r="P7441" s="29">
        <f t="shared" si="309"/>
        <v>0.5</v>
      </c>
    </row>
    <row r="7442" spans="1:16" hidden="1" x14ac:dyDescent="0.25">
      <c r="A7442">
        <v>194081642</v>
      </c>
      <c r="B7442">
        <v>803401</v>
      </c>
      <c r="C7442" t="s">
        <v>318</v>
      </c>
      <c r="D7442">
        <v>2005099</v>
      </c>
      <c r="E7442" t="s">
        <v>217</v>
      </c>
      <c r="F7442" t="s">
        <v>214</v>
      </c>
      <c r="G7442" t="s">
        <v>215</v>
      </c>
      <c r="H7442">
        <v>2</v>
      </c>
      <c r="I7442">
        <v>2015</v>
      </c>
      <c r="J7442">
        <v>1</v>
      </c>
      <c r="L7442">
        <v>23066430</v>
      </c>
      <c r="M7442">
        <v>4.9000000000000004</v>
      </c>
      <c r="P7442" s="29">
        <f t="shared" si="309"/>
        <v>0.65</v>
      </c>
    </row>
    <row r="7443" spans="1:16" hidden="1" x14ac:dyDescent="0.25">
      <c r="A7443">
        <v>194081642</v>
      </c>
      <c r="B7443">
        <v>803401</v>
      </c>
      <c r="C7443" t="s">
        <v>318</v>
      </c>
      <c r="D7443">
        <v>2021602</v>
      </c>
      <c r="E7443" t="s">
        <v>242</v>
      </c>
      <c r="F7443" t="s">
        <v>214</v>
      </c>
      <c r="G7443" t="s">
        <v>215</v>
      </c>
      <c r="H7443">
        <v>4</v>
      </c>
      <c r="I7443">
        <v>2015</v>
      </c>
      <c r="J7443">
        <v>2</v>
      </c>
      <c r="L7443">
        <v>23072005</v>
      </c>
      <c r="P7443" s="29" t="str">
        <f t="shared" si="309"/>
        <v>DRP</v>
      </c>
    </row>
    <row r="7444" spans="1:16" hidden="1" x14ac:dyDescent="0.25">
      <c r="A7444">
        <v>194081642</v>
      </c>
      <c r="B7444">
        <v>803401</v>
      </c>
      <c r="C7444" t="s">
        <v>318</v>
      </c>
      <c r="D7444">
        <v>2021754</v>
      </c>
      <c r="E7444" t="s">
        <v>216</v>
      </c>
      <c r="F7444" t="s">
        <v>214</v>
      </c>
      <c r="G7444" t="s">
        <v>215</v>
      </c>
      <c r="H7444">
        <v>4</v>
      </c>
      <c r="I7444">
        <v>2015</v>
      </c>
      <c r="J7444">
        <v>2</v>
      </c>
      <c r="L7444">
        <v>23074130</v>
      </c>
      <c r="P7444" s="29" t="str">
        <f t="shared" si="309"/>
        <v>DRP</v>
      </c>
    </row>
    <row r="7445" spans="1:16" hidden="1" x14ac:dyDescent="0.25">
      <c r="A7445">
        <v>194081642</v>
      </c>
      <c r="B7445">
        <v>803401</v>
      </c>
      <c r="C7445" t="s">
        <v>318</v>
      </c>
      <c r="D7445">
        <v>2021754</v>
      </c>
      <c r="E7445" t="s">
        <v>216</v>
      </c>
      <c r="F7445" t="s">
        <v>214</v>
      </c>
      <c r="G7445" t="s">
        <v>215</v>
      </c>
      <c r="H7445">
        <v>2</v>
      </c>
      <c r="I7445">
        <v>2015</v>
      </c>
      <c r="J7445">
        <v>2</v>
      </c>
      <c r="L7445">
        <v>23074752</v>
      </c>
      <c r="M7445">
        <v>5.8</v>
      </c>
      <c r="P7445" s="29">
        <f t="shared" si="309"/>
        <v>0.79999999999999993</v>
      </c>
    </row>
    <row r="7446" spans="1:16" hidden="1" x14ac:dyDescent="0.25">
      <c r="A7446">
        <v>194081642</v>
      </c>
      <c r="B7446">
        <v>803401</v>
      </c>
      <c r="C7446" t="s">
        <v>318</v>
      </c>
      <c r="D7446">
        <v>2021602</v>
      </c>
      <c r="E7446" t="s">
        <v>242</v>
      </c>
      <c r="F7446" t="s">
        <v>214</v>
      </c>
      <c r="G7446" t="s">
        <v>215</v>
      </c>
      <c r="H7446">
        <v>3</v>
      </c>
      <c r="I7446">
        <v>2015</v>
      </c>
      <c r="J7446">
        <v>2</v>
      </c>
      <c r="L7446">
        <v>23072007</v>
      </c>
      <c r="M7446">
        <v>2.6</v>
      </c>
      <c r="P7446" s="29">
        <f t="shared" si="309"/>
        <v>0.26666666666666666</v>
      </c>
    </row>
    <row r="7447" spans="1:16" hidden="1" x14ac:dyDescent="0.25">
      <c r="A7447">
        <v>194081642</v>
      </c>
      <c r="B7447">
        <v>803401</v>
      </c>
      <c r="C7447" t="s">
        <v>318</v>
      </c>
      <c r="D7447">
        <v>2005131</v>
      </c>
      <c r="E7447" t="s">
        <v>228</v>
      </c>
      <c r="F7447" t="s">
        <v>214</v>
      </c>
      <c r="G7447" t="s">
        <v>215</v>
      </c>
      <c r="H7447">
        <v>2</v>
      </c>
      <c r="I7447">
        <v>2015</v>
      </c>
      <c r="J7447">
        <v>2</v>
      </c>
      <c r="L7447">
        <v>23070707</v>
      </c>
      <c r="M7447">
        <v>4.5</v>
      </c>
      <c r="P7447" s="29">
        <f t="shared" si="309"/>
        <v>0.58333333333333337</v>
      </c>
    </row>
    <row r="7448" spans="1:16" hidden="1" x14ac:dyDescent="0.25">
      <c r="A7448">
        <v>194081642</v>
      </c>
      <c r="B7448">
        <v>803401</v>
      </c>
      <c r="C7448" t="s">
        <v>318</v>
      </c>
      <c r="D7448">
        <v>2005117</v>
      </c>
      <c r="E7448" t="s">
        <v>220</v>
      </c>
      <c r="F7448" t="s">
        <v>214</v>
      </c>
      <c r="G7448" t="s">
        <v>215</v>
      </c>
      <c r="H7448">
        <v>3</v>
      </c>
      <c r="I7448">
        <v>2015</v>
      </c>
      <c r="J7448">
        <v>2</v>
      </c>
      <c r="L7448">
        <v>23070387</v>
      </c>
      <c r="M7448" t="s">
        <v>221</v>
      </c>
      <c r="P7448" s="29" t="str">
        <f t="shared" si="309"/>
        <v>BAD</v>
      </c>
    </row>
    <row r="7449" spans="1:16" hidden="1" x14ac:dyDescent="0.25">
      <c r="A7449">
        <v>194081642</v>
      </c>
      <c r="B7449">
        <v>803401</v>
      </c>
      <c r="C7449" t="s">
        <v>318</v>
      </c>
      <c r="D7449">
        <v>2021580</v>
      </c>
      <c r="E7449" t="s">
        <v>241</v>
      </c>
      <c r="F7449" t="s">
        <v>214</v>
      </c>
      <c r="G7449" t="s">
        <v>215</v>
      </c>
      <c r="H7449">
        <v>3</v>
      </c>
      <c r="I7449">
        <v>2015</v>
      </c>
      <c r="J7449">
        <v>2</v>
      </c>
      <c r="L7449">
        <v>23072000</v>
      </c>
      <c r="M7449">
        <v>3.3</v>
      </c>
      <c r="P7449" s="29">
        <f t="shared" si="309"/>
        <v>0.3833333333333333</v>
      </c>
    </row>
    <row r="7450" spans="1:16" hidden="1" x14ac:dyDescent="0.25">
      <c r="A7450">
        <v>194081642</v>
      </c>
      <c r="B7450">
        <v>803401</v>
      </c>
      <c r="C7450" t="s">
        <v>318</v>
      </c>
      <c r="D7450">
        <v>2004116</v>
      </c>
      <c r="E7450" t="s">
        <v>229</v>
      </c>
      <c r="F7450" t="s">
        <v>214</v>
      </c>
      <c r="G7450" t="s">
        <v>215</v>
      </c>
      <c r="H7450">
        <v>2</v>
      </c>
      <c r="I7450">
        <v>2015</v>
      </c>
      <c r="J7450">
        <v>2</v>
      </c>
      <c r="L7450">
        <v>23073301</v>
      </c>
      <c r="M7450">
        <v>5.9</v>
      </c>
      <c r="P7450" s="29">
        <f t="shared" si="309"/>
        <v>0.81666666666666676</v>
      </c>
    </row>
    <row r="7451" spans="1:16" hidden="1" x14ac:dyDescent="0.25">
      <c r="A7451">
        <v>194081642</v>
      </c>
      <c r="B7451">
        <v>803401</v>
      </c>
      <c r="C7451" t="s">
        <v>318</v>
      </c>
      <c r="D7451">
        <v>2004112</v>
      </c>
      <c r="E7451" t="s">
        <v>244</v>
      </c>
      <c r="F7451" t="s">
        <v>214</v>
      </c>
      <c r="G7451" t="s">
        <v>215</v>
      </c>
      <c r="H7451">
        <v>2</v>
      </c>
      <c r="I7451">
        <v>2015</v>
      </c>
      <c r="J7451">
        <v>2</v>
      </c>
      <c r="L7451">
        <v>23073232</v>
      </c>
      <c r="M7451">
        <v>6.1</v>
      </c>
      <c r="P7451" s="29">
        <f t="shared" si="309"/>
        <v>0.85</v>
      </c>
    </row>
    <row r="7452" spans="1:16" hidden="1" x14ac:dyDescent="0.25">
      <c r="A7452">
        <v>194081642</v>
      </c>
      <c r="B7452">
        <v>803401</v>
      </c>
      <c r="C7452" t="s">
        <v>318</v>
      </c>
      <c r="D7452">
        <v>2005117</v>
      </c>
      <c r="E7452" t="s">
        <v>220</v>
      </c>
      <c r="F7452" t="s">
        <v>214</v>
      </c>
      <c r="G7452" t="s">
        <v>215</v>
      </c>
      <c r="H7452">
        <v>3</v>
      </c>
      <c r="I7452">
        <v>2016</v>
      </c>
      <c r="J7452">
        <v>1</v>
      </c>
      <c r="L7452">
        <v>23078736</v>
      </c>
      <c r="M7452">
        <v>3.5</v>
      </c>
      <c r="P7452" s="29">
        <f t="shared" ref="P7452:P7483" si="310">IF(AND(ISNUMBER(M7452),H7452&lt;&gt;4),(M7452-1)/6,IF(H7452=4,"DRP",IF(AND(H7452=3,M7452="NA"),"BAD",IF(AND(H7452=2),"CVL",IF(AND(H7452=1,ISBLANK(M7452)),"NULL","UNK")))))</f>
        <v>0.41666666666666669</v>
      </c>
    </row>
    <row r="7453" spans="1:16" hidden="1" x14ac:dyDescent="0.25">
      <c r="A7453">
        <v>194081642</v>
      </c>
      <c r="B7453">
        <v>803401</v>
      </c>
      <c r="C7453" t="s">
        <v>318</v>
      </c>
      <c r="D7453">
        <v>2021602</v>
      </c>
      <c r="E7453" t="s">
        <v>242</v>
      </c>
      <c r="F7453" t="s">
        <v>214</v>
      </c>
      <c r="G7453" t="s">
        <v>215</v>
      </c>
      <c r="H7453">
        <v>2</v>
      </c>
      <c r="I7453">
        <v>2016</v>
      </c>
      <c r="J7453">
        <v>1</v>
      </c>
      <c r="L7453">
        <v>23081144</v>
      </c>
      <c r="M7453">
        <v>4.4000000000000004</v>
      </c>
      <c r="P7453" s="29">
        <f t="shared" si="310"/>
        <v>0.56666666666666676</v>
      </c>
    </row>
    <row r="7454" spans="1:16" hidden="1" x14ac:dyDescent="0.25">
      <c r="A7454">
        <v>194081642</v>
      </c>
      <c r="B7454">
        <v>803401</v>
      </c>
      <c r="C7454" t="s">
        <v>318</v>
      </c>
      <c r="D7454">
        <v>2021580</v>
      </c>
      <c r="E7454" t="s">
        <v>241</v>
      </c>
      <c r="F7454" t="s">
        <v>214</v>
      </c>
      <c r="G7454" t="s">
        <v>215</v>
      </c>
      <c r="H7454">
        <v>2</v>
      </c>
      <c r="I7454">
        <v>2016</v>
      </c>
      <c r="J7454">
        <v>1</v>
      </c>
      <c r="L7454">
        <v>23081157</v>
      </c>
      <c r="M7454">
        <v>4</v>
      </c>
      <c r="P7454" s="29">
        <f t="shared" si="310"/>
        <v>0.5</v>
      </c>
    </row>
    <row r="7455" spans="1:16" hidden="1" x14ac:dyDescent="0.25">
      <c r="A7455">
        <v>194081642</v>
      </c>
      <c r="B7455">
        <v>803401</v>
      </c>
      <c r="C7455" t="s">
        <v>318</v>
      </c>
      <c r="D7455">
        <v>2021756</v>
      </c>
      <c r="E7455" t="s">
        <v>253</v>
      </c>
      <c r="F7455" t="s">
        <v>214</v>
      </c>
      <c r="G7455" t="s">
        <v>215</v>
      </c>
      <c r="H7455">
        <v>3</v>
      </c>
      <c r="I7455">
        <v>2016</v>
      </c>
      <c r="J7455">
        <v>1</v>
      </c>
      <c r="L7455">
        <v>23081185</v>
      </c>
      <c r="M7455" t="s">
        <v>221</v>
      </c>
      <c r="P7455" s="29" t="str">
        <f t="shared" si="310"/>
        <v>BAD</v>
      </c>
    </row>
    <row r="7456" spans="1:16" hidden="1" x14ac:dyDescent="0.25">
      <c r="A7456">
        <v>194081642</v>
      </c>
      <c r="B7456">
        <v>803401</v>
      </c>
      <c r="C7456" t="s">
        <v>318</v>
      </c>
      <c r="D7456">
        <v>2021763</v>
      </c>
      <c r="E7456" t="s">
        <v>298</v>
      </c>
      <c r="F7456" t="s">
        <v>214</v>
      </c>
      <c r="G7456" t="s">
        <v>215</v>
      </c>
      <c r="H7456">
        <v>2</v>
      </c>
      <c r="I7456">
        <v>2016</v>
      </c>
      <c r="J7456">
        <v>1</v>
      </c>
      <c r="L7456">
        <v>23081192</v>
      </c>
      <c r="M7456">
        <v>4.4000000000000004</v>
      </c>
      <c r="P7456" s="29">
        <f t="shared" si="310"/>
        <v>0.56666666666666676</v>
      </c>
    </row>
    <row r="7457" spans="1:16" hidden="1" x14ac:dyDescent="0.25">
      <c r="A7457">
        <v>194081642</v>
      </c>
      <c r="B7457">
        <v>803401</v>
      </c>
      <c r="C7457" t="s">
        <v>318</v>
      </c>
      <c r="D7457">
        <v>2004099</v>
      </c>
      <c r="E7457" t="s">
        <v>245</v>
      </c>
      <c r="F7457" t="s">
        <v>214</v>
      </c>
      <c r="G7457" t="s">
        <v>215</v>
      </c>
      <c r="H7457">
        <v>2</v>
      </c>
      <c r="I7457">
        <v>2016</v>
      </c>
      <c r="J7457">
        <v>1</v>
      </c>
      <c r="L7457">
        <v>23073324</v>
      </c>
      <c r="M7457">
        <v>4.9000000000000004</v>
      </c>
      <c r="P7457" s="29">
        <f t="shared" si="310"/>
        <v>0.65</v>
      </c>
    </row>
    <row r="7458" spans="1:16" hidden="1" x14ac:dyDescent="0.25">
      <c r="A7458">
        <v>194081642</v>
      </c>
      <c r="B7458">
        <v>803401</v>
      </c>
      <c r="C7458" t="s">
        <v>318</v>
      </c>
      <c r="D7458">
        <v>2021596</v>
      </c>
      <c r="E7458" t="s">
        <v>294</v>
      </c>
      <c r="F7458" t="s">
        <v>214</v>
      </c>
      <c r="G7458" t="s">
        <v>215</v>
      </c>
      <c r="H7458">
        <v>2</v>
      </c>
      <c r="I7458">
        <v>2016</v>
      </c>
      <c r="J7458">
        <v>2</v>
      </c>
      <c r="L7458">
        <v>23086861</v>
      </c>
      <c r="M7458">
        <v>4.2</v>
      </c>
      <c r="P7458" s="29">
        <f t="shared" si="310"/>
        <v>0.53333333333333333</v>
      </c>
    </row>
    <row r="7459" spans="1:16" hidden="1" x14ac:dyDescent="0.25">
      <c r="A7459">
        <v>194081642</v>
      </c>
      <c r="B7459">
        <v>803401</v>
      </c>
      <c r="C7459" t="s">
        <v>318</v>
      </c>
      <c r="D7459">
        <v>2021781</v>
      </c>
      <c r="E7459" t="s">
        <v>235</v>
      </c>
      <c r="F7459" t="s">
        <v>214</v>
      </c>
      <c r="G7459" t="s">
        <v>215</v>
      </c>
      <c r="H7459">
        <v>2</v>
      </c>
      <c r="I7459">
        <v>2016</v>
      </c>
      <c r="J7459">
        <v>2</v>
      </c>
      <c r="L7459">
        <v>23086901</v>
      </c>
      <c r="M7459">
        <v>4.2</v>
      </c>
      <c r="P7459" s="29">
        <f t="shared" si="310"/>
        <v>0.53333333333333333</v>
      </c>
    </row>
    <row r="7460" spans="1:16" hidden="1" x14ac:dyDescent="0.25">
      <c r="A7460">
        <v>194081642</v>
      </c>
      <c r="B7460">
        <v>803401</v>
      </c>
      <c r="C7460" t="s">
        <v>318</v>
      </c>
      <c r="D7460">
        <v>2021638</v>
      </c>
      <c r="E7460" t="s">
        <v>250</v>
      </c>
      <c r="F7460" t="s">
        <v>214</v>
      </c>
      <c r="G7460" t="s">
        <v>215</v>
      </c>
      <c r="H7460">
        <v>3</v>
      </c>
      <c r="I7460">
        <v>2016</v>
      </c>
      <c r="J7460">
        <v>2</v>
      </c>
      <c r="L7460">
        <v>23086852</v>
      </c>
      <c r="M7460">
        <v>3.5</v>
      </c>
      <c r="P7460" s="29">
        <f t="shared" si="310"/>
        <v>0.41666666666666669</v>
      </c>
    </row>
    <row r="7461" spans="1:16" hidden="1" x14ac:dyDescent="0.25">
      <c r="A7461">
        <v>194081642</v>
      </c>
      <c r="B7461">
        <v>803401</v>
      </c>
      <c r="C7461" t="s">
        <v>318</v>
      </c>
      <c r="D7461">
        <v>2021993</v>
      </c>
      <c r="E7461" t="s">
        <v>256</v>
      </c>
      <c r="F7461" t="s">
        <v>214</v>
      </c>
      <c r="G7461" t="s">
        <v>215</v>
      </c>
      <c r="H7461">
        <v>2</v>
      </c>
      <c r="I7461">
        <v>2016</v>
      </c>
      <c r="J7461">
        <v>2</v>
      </c>
      <c r="L7461">
        <v>23086520</v>
      </c>
      <c r="M7461">
        <v>5</v>
      </c>
      <c r="P7461" s="29">
        <f t="shared" si="310"/>
        <v>0.66666666666666663</v>
      </c>
    </row>
    <row r="7462" spans="1:16" hidden="1" x14ac:dyDescent="0.25">
      <c r="A7462">
        <v>194081642</v>
      </c>
      <c r="B7462">
        <v>803401</v>
      </c>
      <c r="C7462" t="s">
        <v>318</v>
      </c>
      <c r="D7462">
        <v>2005117</v>
      </c>
      <c r="E7462" t="s">
        <v>220</v>
      </c>
      <c r="F7462" t="s">
        <v>214</v>
      </c>
      <c r="G7462" t="s">
        <v>215</v>
      </c>
      <c r="H7462">
        <v>2</v>
      </c>
      <c r="I7462">
        <v>2016</v>
      </c>
      <c r="J7462">
        <v>2</v>
      </c>
      <c r="L7462">
        <v>23084478</v>
      </c>
      <c r="M7462">
        <v>4.5</v>
      </c>
      <c r="P7462" s="29">
        <f t="shared" si="310"/>
        <v>0.58333333333333337</v>
      </c>
    </row>
    <row r="7463" spans="1:16" hidden="1" x14ac:dyDescent="0.25">
      <c r="A7463">
        <v>194081642</v>
      </c>
      <c r="B7463">
        <v>803401</v>
      </c>
      <c r="C7463" t="s">
        <v>318</v>
      </c>
      <c r="D7463">
        <v>2021756</v>
      </c>
      <c r="E7463" t="s">
        <v>253</v>
      </c>
      <c r="F7463" t="s">
        <v>214</v>
      </c>
      <c r="G7463" t="s">
        <v>215</v>
      </c>
      <c r="H7463">
        <v>3</v>
      </c>
      <c r="I7463">
        <v>2016</v>
      </c>
      <c r="J7463">
        <v>2</v>
      </c>
      <c r="L7463">
        <v>23086841</v>
      </c>
      <c r="M7463">
        <v>3.4</v>
      </c>
      <c r="P7463" s="29">
        <f t="shared" si="310"/>
        <v>0.39999999999999997</v>
      </c>
    </row>
    <row r="7464" spans="1:16" hidden="1" x14ac:dyDescent="0.25">
      <c r="A7464">
        <v>194081642</v>
      </c>
      <c r="B7464">
        <v>803401</v>
      </c>
      <c r="C7464" t="s">
        <v>318</v>
      </c>
      <c r="D7464">
        <v>2021638</v>
      </c>
      <c r="E7464" t="s">
        <v>250</v>
      </c>
      <c r="F7464" t="s">
        <v>214</v>
      </c>
      <c r="G7464" t="s">
        <v>215</v>
      </c>
      <c r="H7464">
        <v>2</v>
      </c>
      <c r="I7464">
        <v>2017</v>
      </c>
      <c r="J7464">
        <v>1</v>
      </c>
      <c r="L7464">
        <v>23092935</v>
      </c>
      <c r="M7464">
        <v>4.2</v>
      </c>
      <c r="P7464" s="29">
        <f t="shared" si="310"/>
        <v>0.53333333333333333</v>
      </c>
    </row>
    <row r="7465" spans="1:16" hidden="1" x14ac:dyDescent="0.25">
      <c r="A7465">
        <v>194081642</v>
      </c>
      <c r="B7465">
        <v>803401</v>
      </c>
      <c r="C7465" t="s">
        <v>318</v>
      </c>
      <c r="D7465">
        <v>2021756</v>
      </c>
      <c r="E7465" t="s">
        <v>253</v>
      </c>
      <c r="F7465" t="s">
        <v>214</v>
      </c>
      <c r="G7465" t="s">
        <v>215</v>
      </c>
      <c r="H7465">
        <v>2</v>
      </c>
      <c r="I7465">
        <v>2017</v>
      </c>
      <c r="J7465">
        <v>1</v>
      </c>
      <c r="L7465">
        <v>23092931</v>
      </c>
      <c r="M7465">
        <v>4.5999999999999996</v>
      </c>
      <c r="P7465" s="29">
        <f t="shared" si="310"/>
        <v>0.6</v>
      </c>
    </row>
    <row r="7466" spans="1:16" hidden="1" x14ac:dyDescent="0.25">
      <c r="A7466">
        <v>194081642</v>
      </c>
      <c r="B7466">
        <v>803401</v>
      </c>
      <c r="C7466" t="s">
        <v>318</v>
      </c>
      <c r="D7466">
        <v>2021679</v>
      </c>
      <c r="E7466" t="s">
        <v>259</v>
      </c>
      <c r="F7466" t="s">
        <v>214</v>
      </c>
      <c r="G7466" t="s">
        <v>215</v>
      </c>
      <c r="H7466">
        <v>2</v>
      </c>
      <c r="I7466">
        <v>2017</v>
      </c>
      <c r="J7466">
        <v>1</v>
      </c>
      <c r="L7466">
        <v>23092951</v>
      </c>
      <c r="M7466">
        <v>5.4</v>
      </c>
      <c r="P7466" s="29">
        <f t="shared" si="310"/>
        <v>0.73333333333333339</v>
      </c>
    </row>
    <row r="7467" spans="1:16" hidden="1" x14ac:dyDescent="0.25">
      <c r="A7467">
        <v>194081642</v>
      </c>
      <c r="B7467">
        <v>803401</v>
      </c>
      <c r="C7467" t="s">
        <v>318</v>
      </c>
      <c r="D7467">
        <v>2021591</v>
      </c>
      <c r="E7467" t="s">
        <v>240</v>
      </c>
      <c r="F7467" t="s">
        <v>214</v>
      </c>
      <c r="G7467" t="s">
        <v>215</v>
      </c>
      <c r="H7467">
        <v>2</v>
      </c>
      <c r="I7467">
        <v>2017</v>
      </c>
      <c r="J7467">
        <v>1</v>
      </c>
      <c r="L7467">
        <v>23096123</v>
      </c>
      <c r="M7467">
        <v>5.0999999999999996</v>
      </c>
      <c r="P7467" s="29">
        <f t="shared" si="310"/>
        <v>0.68333333333333324</v>
      </c>
    </row>
    <row r="7468" spans="1:16" hidden="1" x14ac:dyDescent="0.25">
      <c r="A7468">
        <v>194081642</v>
      </c>
      <c r="B7468">
        <v>803401</v>
      </c>
      <c r="C7468" t="s">
        <v>318</v>
      </c>
      <c r="D7468">
        <v>2005120</v>
      </c>
      <c r="E7468" t="s">
        <v>293</v>
      </c>
      <c r="F7468" t="s">
        <v>214</v>
      </c>
      <c r="G7468" t="s">
        <v>215</v>
      </c>
      <c r="H7468">
        <v>2</v>
      </c>
      <c r="I7468">
        <v>2017</v>
      </c>
      <c r="J7468">
        <v>1</v>
      </c>
      <c r="L7468">
        <v>23094176</v>
      </c>
      <c r="M7468">
        <v>4.9000000000000004</v>
      </c>
      <c r="P7468" s="29">
        <f t="shared" si="310"/>
        <v>0.65</v>
      </c>
    </row>
    <row r="7469" spans="1:16" hidden="1" x14ac:dyDescent="0.25">
      <c r="A7469">
        <v>194081642</v>
      </c>
      <c r="B7469">
        <v>803401</v>
      </c>
      <c r="C7469" t="s">
        <v>318</v>
      </c>
      <c r="D7469">
        <v>2004752</v>
      </c>
      <c r="E7469" t="s">
        <v>290</v>
      </c>
      <c r="F7469" t="s">
        <v>214</v>
      </c>
      <c r="G7469" t="s">
        <v>215</v>
      </c>
      <c r="H7469">
        <v>2</v>
      </c>
      <c r="I7469">
        <v>2017</v>
      </c>
      <c r="J7469">
        <v>1</v>
      </c>
      <c r="L7469">
        <v>23093323</v>
      </c>
      <c r="M7469">
        <v>4.5999999999999996</v>
      </c>
      <c r="P7469" s="29">
        <f t="shared" si="310"/>
        <v>0.6</v>
      </c>
    </row>
    <row r="7470" spans="1:16" hidden="1" x14ac:dyDescent="0.25">
      <c r="A7470">
        <v>194081642</v>
      </c>
      <c r="B7470">
        <v>803401</v>
      </c>
      <c r="C7470" t="s">
        <v>318</v>
      </c>
      <c r="D7470">
        <v>2004591</v>
      </c>
      <c r="E7470" t="s">
        <v>271</v>
      </c>
      <c r="F7470" t="s">
        <v>214</v>
      </c>
      <c r="G7470" t="s">
        <v>215</v>
      </c>
      <c r="H7470">
        <v>2</v>
      </c>
      <c r="I7470">
        <v>2017</v>
      </c>
      <c r="J7470">
        <v>1</v>
      </c>
      <c r="L7470">
        <v>23093319</v>
      </c>
      <c r="M7470">
        <v>5</v>
      </c>
      <c r="P7470" s="29">
        <f t="shared" si="310"/>
        <v>0.66666666666666663</v>
      </c>
    </row>
    <row r="7471" spans="1:16" hidden="1" x14ac:dyDescent="0.25">
      <c r="A7471">
        <v>194081642</v>
      </c>
      <c r="B7471">
        <v>803401</v>
      </c>
      <c r="C7471" t="s">
        <v>318</v>
      </c>
      <c r="D7471">
        <v>2019271</v>
      </c>
      <c r="E7471" t="s">
        <v>236</v>
      </c>
      <c r="F7471" t="s">
        <v>214</v>
      </c>
      <c r="G7471" t="s">
        <v>215</v>
      </c>
      <c r="H7471">
        <v>4</v>
      </c>
      <c r="I7471">
        <v>2017</v>
      </c>
      <c r="J7471">
        <v>2</v>
      </c>
      <c r="L7471">
        <v>23097908</v>
      </c>
      <c r="P7471" s="29" t="str">
        <f t="shared" si="310"/>
        <v>DRP</v>
      </c>
    </row>
    <row r="7472" spans="1:16" hidden="1" x14ac:dyDescent="0.25">
      <c r="A7472">
        <v>194081642</v>
      </c>
      <c r="B7472">
        <v>803401</v>
      </c>
      <c r="C7472" t="s">
        <v>318</v>
      </c>
      <c r="D7472">
        <v>2021615</v>
      </c>
      <c r="E7472" t="s">
        <v>255</v>
      </c>
      <c r="F7472" t="s">
        <v>214</v>
      </c>
      <c r="G7472" t="s">
        <v>215</v>
      </c>
      <c r="H7472">
        <v>3</v>
      </c>
      <c r="I7472">
        <v>2017</v>
      </c>
      <c r="J7472">
        <v>2</v>
      </c>
      <c r="L7472">
        <v>23097634</v>
      </c>
      <c r="M7472">
        <v>3.7</v>
      </c>
      <c r="P7472" s="29">
        <f t="shared" si="310"/>
        <v>0.45</v>
      </c>
    </row>
    <row r="7473" spans="1:16" hidden="1" x14ac:dyDescent="0.25">
      <c r="A7473">
        <v>194081642</v>
      </c>
      <c r="B7473">
        <v>803401</v>
      </c>
      <c r="C7473" t="s">
        <v>318</v>
      </c>
      <c r="D7473">
        <v>2021640</v>
      </c>
      <c r="E7473" t="s">
        <v>227</v>
      </c>
      <c r="F7473" t="s">
        <v>214</v>
      </c>
      <c r="G7473" t="s">
        <v>215</v>
      </c>
      <c r="H7473">
        <v>3</v>
      </c>
      <c r="I7473">
        <v>2017</v>
      </c>
      <c r="J7473">
        <v>2</v>
      </c>
      <c r="L7473">
        <v>23101196</v>
      </c>
      <c r="M7473">
        <v>3.7</v>
      </c>
      <c r="P7473" s="29">
        <f t="shared" si="310"/>
        <v>0.45</v>
      </c>
    </row>
    <row r="7474" spans="1:16" hidden="1" x14ac:dyDescent="0.25">
      <c r="A7474">
        <v>194081642</v>
      </c>
      <c r="B7474">
        <v>803401</v>
      </c>
      <c r="C7474" t="s">
        <v>318</v>
      </c>
      <c r="D7474">
        <v>2021874</v>
      </c>
      <c r="E7474" t="s">
        <v>226</v>
      </c>
      <c r="F7474" t="s">
        <v>214</v>
      </c>
      <c r="G7474" t="s">
        <v>215</v>
      </c>
      <c r="H7474">
        <v>2</v>
      </c>
      <c r="I7474">
        <v>2017</v>
      </c>
      <c r="J7474">
        <v>2</v>
      </c>
      <c r="L7474">
        <v>23101908</v>
      </c>
      <c r="M7474">
        <v>4.0999999999999996</v>
      </c>
      <c r="P7474" s="29">
        <f t="shared" si="310"/>
        <v>0.51666666666666661</v>
      </c>
    </row>
    <row r="7475" spans="1:16" hidden="1" x14ac:dyDescent="0.25">
      <c r="A7475">
        <v>194081642</v>
      </c>
      <c r="B7475">
        <v>803401</v>
      </c>
      <c r="C7475" t="s">
        <v>318</v>
      </c>
      <c r="D7475">
        <v>2019271</v>
      </c>
      <c r="E7475" t="s">
        <v>236</v>
      </c>
      <c r="F7475" t="s">
        <v>214</v>
      </c>
      <c r="G7475" t="s">
        <v>215</v>
      </c>
      <c r="H7475">
        <v>2</v>
      </c>
      <c r="I7475">
        <v>2017</v>
      </c>
      <c r="J7475">
        <v>2</v>
      </c>
      <c r="L7475">
        <v>23097914</v>
      </c>
      <c r="M7475">
        <v>5.4</v>
      </c>
      <c r="P7475" s="29">
        <f t="shared" si="310"/>
        <v>0.73333333333333339</v>
      </c>
    </row>
    <row r="7476" spans="1:16" hidden="1" x14ac:dyDescent="0.25">
      <c r="A7476">
        <v>194081642</v>
      </c>
      <c r="B7476">
        <v>803401</v>
      </c>
      <c r="C7476" t="s">
        <v>318</v>
      </c>
      <c r="D7476">
        <v>2004587</v>
      </c>
      <c r="E7476" t="s">
        <v>288</v>
      </c>
      <c r="F7476" t="s">
        <v>214</v>
      </c>
      <c r="G7476" t="s">
        <v>215</v>
      </c>
      <c r="H7476">
        <v>2</v>
      </c>
      <c r="I7476">
        <v>2017</v>
      </c>
      <c r="J7476">
        <v>2</v>
      </c>
      <c r="L7476">
        <v>23100814</v>
      </c>
      <c r="M7476">
        <v>5.6</v>
      </c>
      <c r="P7476" s="29">
        <f t="shared" si="310"/>
        <v>0.76666666666666661</v>
      </c>
    </row>
    <row r="7477" spans="1:16" hidden="1" x14ac:dyDescent="0.25">
      <c r="A7477">
        <v>194081642</v>
      </c>
      <c r="B7477">
        <v>803401</v>
      </c>
      <c r="C7477" t="s">
        <v>318</v>
      </c>
      <c r="D7477">
        <v>2019272</v>
      </c>
      <c r="E7477" t="s">
        <v>249</v>
      </c>
      <c r="F7477" t="s">
        <v>214</v>
      </c>
      <c r="G7477" t="s">
        <v>215</v>
      </c>
      <c r="H7477">
        <v>2</v>
      </c>
      <c r="I7477">
        <v>2018</v>
      </c>
      <c r="J7477">
        <v>1</v>
      </c>
      <c r="L7477">
        <v>23104906</v>
      </c>
      <c r="M7477">
        <v>4.3</v>
      </c>
      <c r="P7477" s="29">
        <f t="shared" si="310"/>
        <v>0.54999999999999993</v>
      </c>
    </row>
    <row r="7478" spans="1:16" hidden="1" x14ac:dyDescent="0.25">
      <c r="A7478">
        <v>194081642</v>
      </c>
      <c r="B7478">
        <v>803401</v>
      </c>
      <c r="C7478" t="s">
        <v>318</v>
      </c>
      <c r="D7478">
        <v>2021744</v>
      </c>
      <c r="E7478" t="s">
        <v>262</v>
      </c>
      <c r="F7478" t="s">
        <v>214</v>
      </c>
      <c r="G7478" t="s">
        <v>215</v>
      </c>
      <c r="H7478">
        <v>2</v>
      </c>
      <c r="I7478">
        <v>2018</v>
      </c>
      <c r="J7478">
        <v>1</v>
      </c>
      <c r="L7478">
        <v>23107805</v>
      </c>
      <c r="M7478">
        <v>5.3</v>
      </c>
      <c r="P7478" s="29">
        <f t="shared" si="310"/>
        <v>0.71666666666666667</v>
      </c>
    </row>
    <row r="7479" spans="1:16" hidden="1" x14ac:dyDescent="0.25">
      <c r="A7479">
        <v>194081642</v>
      </c>
      <c r="B7479">
        <v>803401</v>
      </c>
      <c r="C7479" t="s">
        <v>318</v>
      </c>
      <c r="D7479">
        <v>2021750</v>
      </c>
      <c r="E7479" t="s">
        <v>296</v>
      </c>
      <c r="F7479" t="s">
        <v>214</v>
      </c>
      <c r="G7479" t="s">
        <v>215</v>
      </c>
      <c r="H7479">
        <v>2</v>
      </c>
      <c r="I7479">
        <v>2018</v>
      </c>
      <c r="J7479">
        <v>1</v>
      </c>
      <c r="L7479">
        <v>23108399</v>
      </c>
      <c r="M7479">
        <v>5.2</v>
      </c>
      <c r="P7479" s="29">
        <f t="shared" si="310"/>
        <v>0.70000000000000007</v>
      </c>
    </row>
    <row r="7480" spans="1:16" hidden="1" x14ac:dyDescent="0.25">
      <c r="A7480">
        <v>194081642</v>
      </c>
      <c r="B7480">
        <v>803401</v>
      </c>
      <c r="C7480" t="s">
        <v>318</v>
      </c>
      <c r="D7480">
        <v>2021725</v>
      </c>
      <c r="E7480" t="s">
        <v>257</v>
      </c>
      <c r="F7480" t="s">
        <v>214</v>
      </c>
      <c r="G7480" t="s">
        <v>215</v>
      </c>
      <c r="H7480">
        <v>2</v>
      </c>
      <c r="I7480">
        <v>2018</v>
      </c>
      <c r="J7480">
        <v>1</v>
      </c>
      <c r="L7480">
        <v>23109661</v>
      </c>
      <c r="M7480">
        <v>4.3</v>
      </c>
      <c r="P7480" s="29">
        <f t="shared" si="310"/>
        <v>0.54999999999999993</v>
      </c>
    </row>
    <row r="7481" spans="1:16" hidden="1" x14ac:dyDescent="0.25">
      <c r="A7481">
        <v>194081642</v>
      </c>
      <c r="B7481">
        <v>803401</v>
      </c>
      <c r="C7481" t="s">
        <v>318</v>
      </c>
      <c r="D7481">
        <v>2021615</v>
      </c>
      <c r="E7481" t="s">
        <v>255</v>
      </c>
      <c r="F7481" t="s">
        <v>214</v>
      </c>
      <c r="G7481" t="s">
        <v>215</v>
      </c>
      <c r="H7481">
        <v>2</v>
      </c>
      <c r="I7481">
        <v>2018</v>
      </c>
      <c r="J7481">
        <v>1</v>
      </c>
      <c r="L7481">
        <v>23107757</v>
      </c>
      <c r="M7481">
        <v>4.4000000000000004</v>
      </c>
      <c r="P7481" s="29">
        <f t="shared" si="310"/>
        <v>0.56666666666666676</v>
      </c>
    </row>
    <row r="7482" spans="1:16" hidden="1" x14ac:dyDescent="0.25">
      <c r="A7482">
        <v>194081642</v>
      </c>
      <c r="B7482">
        <v>803401</v>
      </c>
      <c r="C7482" t="s">
        <v>318</v>
      </c>
      <c r="D7482">
        <v>2021640</v>
      </c>
      <c r="E7482" t="s">
        <v>227</v>
      </c>
      <c r="F7482" t="s">
        <v>214</v>
      </c>
      <c r="G7482" t="s">
        <v>215</v>
      </c>
      <c r="H7482">
        <v>2</v>
      </c>
      <c r="I7482">
        <v>2018</v>
      </c>
      <c r="J7482">
        <v>1</v>
      </c>
      <c r="L7482">
        <v>23108120</v>
      </c>
      <c r="M7482">
        <v>5</v>
      </c>
      <c r="P7482" s="29">
        <f t="shared" si="310"/>
        <v>0.66666666666666663</v>
      </c>
    </row>
    <row r="7483" spans="1:16" hidden="1" x14ac:dyDescent="0.25">
      <c r="A7483">
        <v>194081642</v>
      </c>
      <c r="B7483">
        <v>803401</v>
      </c>
      <c r="C7483" t="s">
        <v>318</v>
      </c>
      <c r="D7483">
        <v>2004597</v>
      </c>
      <c r="E7483" t="s">
        <v>279</v>
      </c>
      <c r="F7483" t="s">
        <v>214</v>
      </c>
      <c r="G7483" t="s">
        <v>215</v>
      </c>
      <c r="H7483">
        <v>4</v>
      </c>
      <c r="I7483">
        <v>2018</v>
      </c>
      <c r="J7483">
        <v>1</v>
      </c>
      <c r="L7483">
        <v>23107759</v>
      </c>
      <c r="P7483" s="29" t="str">
        <f t="shared" si="310"/>
        <v>DRP</v>
      </c>
    </row>
    <row r="7484" spans="1:16" hidden="1" x14ac:dyDescent="0.25">
      <c r="A7484">
        <v>194081642</v>
      </c>
      <c r="B7484">
        <v>803401</v>
      </c>
      <c r="C7484" t="s">
        <v>318</v>
      </c>
      <c r="D7484">
        <v>2019273</v>
      </c>
      <c r="E7484" t="s">
        <v>248</v>
      </c>
      <c r="F7484" t="s">
        <v>214</v>
      </c>
      <c r="G7484" t="s">
        <v>215</v>
      </c>
      <c r="H7484">
        <v>2</v>
      </c>
      <c r="I7484">
        <v>2018</v>
      </c>
      <c r="J7484">
        <v>2</v>
      </c>
      <c r="L7484">
        <v>23114619</v>
      </c>
      <c r="M7484">
        <v>5.4</v>
      </c>
      <c r="P7484" s="29">
        <f t="shared" ref="P7484:P7505" si="311">IF(AND(ISNUMBER(M7484),H7484&lt;&gt;4),(M7484-1)/6,IF(H7484=4,"DRP",IF(AND(H7484=3,M7484="NA"),"BAD",IF(AND(H7484=2),"CVL",IF(AND(H7484=1,ISBLANK(M7484)),"NULL","UNK")))))</f>
        <v>0.73333333333333339</v>
      </c>
    </row>
    <row r="7485" spans="1:16" hidden="1" x14ac:dyDescent="0.25">
      <c r="A7485">
        <v>194081642</v>
      </c>
      <c r="B7485">
        <v>803401</v>
      </c>
      <c r="C7485" t="s">
        <v>318</v>
      </c>
      <c r="D7485">
        <v>2004586</v>
      </c>
      <c r="E7485" t="s">
        <v>325</v>
      </c>
      <c r="F7485" t="s">
        <v>214</v>
      </c>
      <c r="G7485" t="s">
        <v>215</v>
      </c>
      <c r="H7485">
        <v>2</v>
      </c>
      <c r="I7485">
        <v>2018</v>
      </c>
      <c r="J7485">
        <v>2</v>
      </c>
      <c r="L7485">
        <v>23115865</v>
      </c>
      <c r="M7485">
        <v>4.4000000000000004</v>
      </c>
      <c r="P7485" s="29">
        <f t="shared" si="311"/>
        <v>0.56666666666666676</v>
      </c>
    </row>
    <row r="7486" spans="1:16" hidden="1" x14ac:dyDescent="0.25">
      <c r="A7486">
        <v>194081642</v>
      </c>
      <c r="B7486">
        <v>803401</v>
      </c>
      <c r="C7486" t="s">
        <v>318</v>
      </c>
      <c r="D7486">
        <v>2021631</v>
      </c>
      <c r="E7486" t="s">
        <v>302</v>
      </c>
      <c r="F7486" t="s">
        <v>214</v>
      </c>
      <c r="G7486" t="s">
        <v>215</v>
      </c>
      <c r="H7486">
        <v>2</v>
      </c>
      <c r="I7486">
        <v>2018</v>
      </c>
      <c r="J7486">
        <v>2</v>
      </c>
      <c r="L7486">
        <v>23115885</v>
      </c>
      <c r="M7486">
        <v>5.8</v>
      </c>
      <c r="P7486" s="29">
        <f t="shared" si="311"/>
        <v>0.79999999999999993</v>
      </c>
    </row>
    <row r="7487" spans="1:16" hidden="1" x14ac:dyDescent="0.25">
      <c r="A7487">
        <v>194081642</v>
      </c>
      <c r="B7487">
        <v>803401</v>
      </c>
      <c r="C7487" t="s">
        <v>318</v>
      </c>
      <c r="D7487">
        <v>2024862</v>
      </c>
      <c r="E7487" t="s">
        <v>289</v>
      </c>
      <c r="F7487" t="s">
        <v>214</v>
      </c>
      <c r="G7487" t="s">
        <v>215</v>
      </c>
      <c r="H7487">
        <v>2</v>
      </c>
      <c r="I7487">
        <v>2018</v>
      </c>
      <c r="J7487">
        <v>2</v>
      </c>
      <c r="L7487">
        <v>23115900</v>
      </c>
      <c r="M7487">
        <v>5.2</v>
      </c>
      <c r="P7487" s="29">
        <f t="shared" si="311"/>
        <v>0.70000000000000007</v>
      </c>
    </row>
    <row r="7488" spans="1:16" hidden="1" x14ac:dyDescent="0.25">
      <c r="A7488">
        <v>194081642</v>
      </c>
      <c r="B7488">
        <v>803401</v>
      </c>
      <c r="C7488" t="s">
        <v>318</v>
      </c>
      <c r="D7488">
        <v>2024863</v>
      </c>
      <c r="E7488" t="s">
        <v>304</v>
      </c>
      <c r="F7488" t="s">
        <v>214</v>
      </c>
      <c r="G7488" t="s">
        <v>215</v>
      </c>
      <c r="H7488">
        <v>3</v>
      </c>
      <c r="I7488">
        <v>2018</v>
      </c>
      <c r="J7488">
        <v>2</v>
      </c>
      <c r="L7488">
        <v>23115905</v>
      </c>
      <c r="M7488">
        <v>3.4</v>
      </c>
      <c r="P7488" s="29">
        <f t="shared" si="311"/>
        <v>0.39999999999999997</v>
      </c>
    </row>
    <row r="7489" spans="1:16" hidden="1" x14ac:dyDescent="0.25">
      <c r="A7489">
        <v>194081642</v>
      </c>
      <c r="B7489">
        <v>803401</v>
      </c>
      <c r="C7489" t="s">
        <v>318</v>
      </c>
      <c r="D7489">
        <v>2019273</v>
      </c>
      <c r="E7489" t="s">
        <v>248</v>
      </c>
      <c r="F7489" t="s">
        <v>214</v>
      </c>
      <c r="G7489" t="s">
        <v>215</v>
      </c>
      <c r="H7489">
        <v>4</v>
      </c>
      <c r="I7489">
        <v>2018</v>
      </c>
      <c r="J7489">
        <v>2</v>
      </c>
      <c r="L7489">
        <v>23115054</v>
      </c>
      <c r="P7489" s="29" t="str">
        <f t="shared" si="311"/>
        <v>DRP</v>
      </c>
    </row>
    <row r="7490" spans="1:16" hidden="1" x14ac:dyDescent="0.25">
      <c r="A7490">
        <v>194081642</v>
      </c>
      <c r="B7490">
        <v>803401</v>
      </c>
      <c r="C7490" t="s">
        <v>318</v>
      </c>
      <c r="D7490">
        <v>2021865</v>
      </c>
      <c r="E7490" t="s">
        <v>301</v>
      </c>
      <c r="F7490" t="s">
        <v>214</v>
      </c>
      <c r="G7490" t="s">
        <v>215</v>
      </c>
      <c r="H7490">
        <v>3</v>
      </c>
      <c r="I7490">
        <v>2018</v>
      </c>
      <c r="J7490">
        <v>2</v>
      </c>
      <c r="L7490">
        <v>23115887</v>
      </c>
      <c r="M7490">
        <v>3.8</v>
      </c>
      <c r="P7490" s="29">
        <f t="shared" si="311"/>
        <v>0.46666666666666662</v>
      </c>
    </row>
    <row r="7491" spans="1:16" hidden="1" x14ac:dyDescent="0.25">
      <c r="A7491">
        <v>194081642</v>
      </c>
      <c r="B7491">
        <v>803401</v>
      </c>
      <c r="C7491" t="s">
        <v>318</v>
      </c>
      <c r="D7491">
        <v>2021787</v>
      </c>
      <c r="E7491" t="s">
        <v>292</v>
      </c>
      <c r="F7491" t="s">
        <v>214</v>
      </c>
      <c r="G7491" t="s">
        <v>215</v>
      </c>
      <c r="H7491">
        <v>3</v>
      </c>
      <c r="I7491">
        <v>2018</v>
      </c>
      <c r="J7491">
        <v>2</v>
      </c>
      <c r="L7491">
        <v>23115872</v>
      </c>
      <c r="M7491">
        <v>3.7</v>
      </c>
      <c r="P7491" s="29">
        <f t="shared" si="311"/>
        <v>0.45</v>
      </c>
    </row>
    <row r="7492" spans="1:16" hidden="1" x14ac:dyDescent="0.25">
      <c r="A7492">
        <v>194081642</v>
      </c>
      <c r="B7492">
        <v>803401</v>
      </c>
      <c r="C7492" t="s">
        <v>318</v>
      </c>
      <c r="D7492">
        <v>2021865</v>
      </c>
      <c r="E7492" t="s">
        <v>301</v>
      </c>
      <c r="F7492" t="s">
        <v>214</v>
      </c>
      <c r="G7492" t="s">
        <v>215</v>
      </c>
      <c r="H7492">
        <v>2</v>
      </c>
      <c r="I7492">
        <v>2019</v>
      </c>
      <c r="J7492">
        <v>1</v>
      </c>
      <c r="L7492">
        <v>23119973</v>
      </c>
      <c r="M7492">
        <v>5.3</v>
      </c>
      <c r="P7492" s="29">
        <f t="shared" si="311"/>
        <v>0.71666666666666667</v>
      </c>
    </row>
    <row r="7493" spans="1:16" hidden="1" x14ac:dyDescent="0.25">
      <c r="A7493">
        <v>194081642</v>
      </c>
      <c r="B7493">
        <v>803401</v>
      </c>
      <c r="C7493" t="s">
        <v>318</v>
      </c>
      <c r="D7493">
        <v>2021716</v>
      </c>
      <c r="E7493" t="s">
        <v>291</v>
      </c>
      <c r="F7493" t="s">
        <v>214</v>
      </c>
      <c r="G7493" t="s">
        <v>215</v>
      </c>
      <c r="H7493">
        <v>2</v>
      </c>
      <c r="I7493">
        <v>2019</v>
      </c>
      <c r="J7493">
        <v>1</v>
      </c>
      <c r="L7493">
        <v>23120235</v>
      </c>
      <c r="M7493">
        <v>5.9</v>
      </c>
      <c r="P7493" s="29">
        <f t="shared" si="311"/>
        <v>0.81666666666666676</v>
      </c>
    </row>
    <row r="7494" spans="1:16" hidden="1" x14ac:dyDescent="0.25">
      <c r="A7494">
        <v>194081642</v>
      </c>
      <c r="B7494">
        <v>803401</v>
      </c>
      <c r="C7494" t="s">
        <v>318</v>
      </c>
      <c r="D7494">
        <v>2024863</v>
      </c>
      <c r="E7494" t="s">
        <v>304</v>
      </c>
      <c r="F7494" t="s">
        <v>214</v>
      </c>
      <c r="G7494" t="s">
        <v>215</v>
      </c>
      <c r="H7494">
        <v>2</v>
      </c>
      <c r="I7494">
        <v>2019</v>
      </c>
      <c r="J7494">
        <v>1</v>
      </c>
      <c r="L7494">
        <v>23120228</v>
      </c>
      <c r="M7494">
        <v>4.9000000000000004</v>
      </c>
      <c r="P7494" s="29">
        <f t="shared" si="311"/>
        <v>0.65</v>
      </c>
    </row>
    <row r="7495" spans="1:16" hidden="1" x14ac:dyDescent="0.25">
      <c r="A7495">
        <v>194081642</v>
      </c>
      <c r="B7495">
        <v>803401</v>
      </c>
      <c r="C7495" t="s">
        <v>318</v>
      </c>
      <c r="D7495">
        <v>2021787</v>
      </c>
      <c r="E7495" t="s">
        <v>292</v>
      </c>
      <c r="F7495" t="s">
        <v>214</v>
      </c>
      <c r="G7495" t="s">
        <v>215</v>
      </c>
      <c r="H7495">
        <v>2</v>
      </c>
      <c r="I7495">
        <v>2019</v>
      </c>
      <c r="J7495">
        <v>1</v>
      </c>
      <c r="L7495">
        <v>23119964</v>
      </c>
      <c r="M7495">
        <v>4</v>
      </c>
      <c r="P7495" s="29">
        <f t="shared" si="311"/>
        <v>0.5</v>
      </c>
    </row>
    <row r="7496" spans="1:16" hidden="1" x14ac:dyDescent="0.25">
      <c r="A7496">
        <v>194081642</v>
      </c>
      <c r="B7496">
        <v>803401</v>
      </c>
      <c r="C7496" t="s">
        <v>318</v>
      </c>
      <c r="D7496">
        <v>2004597</v>
      </c>
      <c r="E7496" t="s">
        <v>279</v>
      </c>
      <c r="F7496" t="s">
        <v>214</v>
      </c>
      <c r="G7496" t="s">
        <v>215</v>
      </c>
      <c r="H7496">
        <v>2</v>
      </c>
      <c r="I7496">
        <v>2019</v>
      </c>
      <c r="J7496">
        <v>1</v>
      </c>
      <c r="L7496">
        <v>23120232</v>
      </c>
      <c r="M7496">
        <v>5.3</v>
      </c>
      <c r="P7496" s="29">
        <f t="shared" si="311"/>
        <v>0.71666666666666667</v>
      </c>
    </row>
    <row r="7497" spans="1:16" hidden="1" x14ac:dyDescent="0.25">
      <c r="A7497">
        <v>194081642</v>
      </c>
      <c r="B7497">
        <v>803401</v>
      </c>
      <c r="C7497" t="s">
        <v>318</v>
      </c>
      <c r="D7497">
        <v>2019274</v>
      </c>
      <c r="E7497" t="s">
        <v>247</v>
      </c>
      <c r="F7497" t="s">
        <v>214</v>
      </c>
      <c r="G7497" t="s">
        <v>215</v>
      </c>
      <c r="H7497">
        <v>3</v>
      </c>
      <c r="I7497">
        <v>2019</v>
      </c>
      <c r="J7497">
        <v>1</v>
      </c>
      <c r="L7497">
        <v>23120724</v>
      </c>
      <c r="M7497">
        <v>2.5</v>
      </c>
      <c r="P7497" s="29">
        <f t="shared" si="311"/>
        <v>0.25</v>
      </c>
    </row>
    <row r="7498" spans="1:16" hidden="1" x14ac:dyDescent="0.25">
      <c r="A7498">
        <v>194081642</v>
      </c>
      <c r="B7498">
        <v>803401</v>
      </c>
      <c r="C7498" t="s">
        <v>318</v>
      </c>
      <c r="D7498">
        <v>2021775</v>
      </c>
      <c r="E7498" t="s">
        <v>286</v>
      </c>
      <c r="F7498" t="s">
        <v>214</v>
      </c>
      <c r="G7498" t="s">
        <v>215</v>
      </c>
      <c r="H7498">
        <v>2</v>
      </c>
      <c r="I7498">
        <v>2019</v>
      </c>
      <c r="J7498">
        <v>1</v>
      </c>
      <c r="L7498">
        <v>23124866</v>
      </c>
      <c r="M7498">
        <v>5.5</v>
      </c>
      <c r="P7498" s="29">
        <f t="shared" si="311"/>
        <v>0.75</v>
      </c>
    </row>
    <row r="7499" spans="1:16" hidden="1" x14ac:dyDescent="0.25">
      <c r="A7499">
        <v>194081642</v>
      </c>
      <c r="B7499">
        <v>803401</v>
      </c>
      <c r="C7499" t="s">
        <v>318</v>
      </c>
      <c r="D7499">
        <v>2027110</v>
      </c>
      <c r="E7499" t="s">
        <v>365</v>
      </c>
      <c r="F7499" t="s">
        <v>320</v>
      </c>
      <c r="G7499" t="s">
        <v>321</v>
      </c>
      <c r="H7499">
        <v>1</v>
      </c>
      <c r="I7499">
        <v>2019</v>
      </c>
      <c r="J7499">
        <v>2</v>
      </c>
      <c r="L7499">
        <v>23130219</v>
      </c>
      <c r="P7499" s="29" t="str">
        <f t="shared" si="311"/>
        <v>NULL</v>
      </c>
    </row>
    <row r="7500" spans="1:16" hidden="1" x14ac:dyDescent="0.25">
      <c r="A7500">
        <v>194081642</v>
      </c>
      <c r="B7500">
        <v>803401</v>
      </c>
      <c r="C7500" t="s">
        <v>318</v>
      </c>
      <c r="D7500">
        <v>2024865</v>
      </c>
      <c r="E7500" t="s">
        <v>284</v>
      </c>
      <c r="F7500" t="s">
        <v>214</v>
      </c>
      <c r="G7500" t="s">
        <v>215</v>
      </c>
      <c r="H7500">
        <v>1</v>
      </c>
      <c r="I7500">
        <v>2019</v>
      </c>
      <c r="J7500">
        <v>2</v>
      </c>
      <c r="L7500">
        <v>23131253</v>
      </c>
      <c r="P7500" s="29" t="str">
        <f t="shared" si="311"/>
        <v>NULL</v>
      </c>
    </row>
    <row r="7501" spans="1:16" hidden="1" x14ac:dyDescent="0.25">
      <c r="A7501">
        <v>194081642</v>
      </c>
      <c r="B7501">
        <v>803401</v>
      </c>
      <c r="C7501" t="s">
        <v>318</v>
      </c>
      <c r="D7501">
        <v>2024864</v>
      </c>
      <c r="E7501" t="s">
        <v>310</v>
      </c>
      <c r="F7501" t="s">
        <v>214</v>
      </c>
      <c r="G7501" t="s">
        <v>215</v>
      </c>
      <c r="H7501">
        <v>1</v>
      </c>
      <c r="I7501">
        <v>2019</v>
      </c>
      <c r="J7501">
        <v>2</v>
      </c>
      <c r="L7501">
        <v>23129359</v>
      </c>
      <c r="P7501" s="29" t="str">
        <f t="shared" si="311"/>
        <v>NULL</v>
      </c>
    </row>
    <row r="7502" spans="1:16" hidden="1" x14ac:dyDescent="0.25">
      <c r="A7502">
        <v>194081642</v>
      </c>
      <c r="B7502">
        <v>803401</v>
      </c>
      <c r="C7502" t="s">
        <v>318</v>
      </c>
      <c r="D7502">
        <v>2021723</v>
      </c>
      <c r="E7502" t="s">
        <v>299</v>
      </c>
      <c r="F7502" t="s">
        <v>214</v>
      </c>
      <c r="G7502" t="s">
        <v>215</v>
      </c>
      <c r="H7502">
        <v>1</v>
      </c>
      <c r="I7502">
        <v>2019</v>
      </c>
      <c r="J7502">
        <v>2</v>
      </c>
      <c r="L7502">
        <v>23129792</v>
      </c>
      <c r="P7502" s="29" t="str">
        <f t="shared" si="311"/>
        <v>NULL</v>
      </c>
    </row>
    <row r="7503" spans="1:16" hidden="1" x14ac:dyDescent="0.25">
      <c r="A7503">
        <v>194081642</v>
      </c>
      <c r="B7503">
        <v>803401</v>
      </c>
      <c r="C7503" t="s">
        <v>318</v>
      </c>
      <c r="D7503">
        <v>2021661</v>
      </c>
      <c r="E7503" t="s">
        <v>305</v>
      </c>
      <c r="F7503" t="s">
        <v>214</v>
      </c>
      <c r="G7503" t="s">
        <v>215</v>
      </c>
      <c r="H7503">
        <v>1</v>
      </c>
      <c r="I7503">
        <v>2019</v>
      </c>
      <c r="J7503">
        <v>2</v>
      </c>
      <c r="L7503">
        <v>23129798</v>
      </c>
      <c r="P7503" s="29" t="str">
        <f t="shared" si="311"/>
        <v>NULL</v>
      </c>
    </row>
    <row r="7504" spans="1:16" hidden="1" x14ac:dyDescent="0.25">
      <c r="A7504">
        <v>194081642</v>
      </c>
      <c r="B7504">
        <v>803401</v>
      </c>
      <c r="C7504" t="s">
        <v>318</v>
      </c>
      <c r="D7504">
        <v>2021689</v>
      </c>
      <c r="E7504" t="s">
        <v>312</v>
      </c>
      <c r="F7504" t="s">
        <v>214</v>
      </c>
      <c r="G7504" t="s">
        <v>215</v>
      </c>
      <c r="H7504">
        <v>1</v>
      </c>
      <c r="I7504">
        <v>2019</v>
      </c>
      <c r="J7504">
        <v>2</v>
      </c>
      <c r="L7504">
        <v>23129810</v>
      </c>
      <c r="P7504" s="29" t="str">
        <f t="shared" si="311"/>
        <v>NULL</v>
      </c>
    </row>
    <row r="7505" spans="1:16" hidden="1" x14ac:dyDescent="0.25">
      <c r="A7505">
        <v>194081642</v>
      </c>
      <c r="B7505">
        <v>803401</v>
      </c>
      <c r="C7505" t="s">
        <v>318</v>
      </c>
      <c r="D7505">
        <v>2004602</v>
      </c>
      <c r="E7505" t="s">
        <v>277</v>
      </c>
      <c r="F7505" t="s">
        <v>214</v>
      </c>
      <c r="G7505" t="s">
        <v>215</v>
      </c>
      <c r="H7505">
        <v>1</v>
      </c>
      <c r="I7505">
        <v>2019</v>
      </c>
      <c r="J7505">
        <v>2</v>
      </c>
      <c r="L7505">
        <v>23129802</v>
      </c>
      <c r="P7505" s="29" t="str">
        <f t="shared" si="311"/>
        <v>NULL</v>
      </c>
    </row>
    <row r="7506" spans="1:16" hidden="1" x14ac:dyDescent="0.25">
      <c r="A7506">
        <v>194082320</v>
      </c>
      <c r="B7506">
        <v>803407</v>
      </c>
      <c r="C7506" t="s">
        <v>317</v>
      </c>
      <c r="D7506">
        <v>2005099</v>
      </c>
      <c r="E7506" t="s">
        <v>217</v>
      </c>
      <c r="F7506" t="s">
        <v>214</v>
      </c>
      <c r="G7506" t="s">
        <v>215</v>
      </c>
      <c r="H7506">
        <v>2</v>
      </c>
      <c r="I7506">
        <v>2015</v>
      </c>
      <c r="J7506">
        <v>1</v>
      </c>
      <c r="L7506">
        <v>23066427</v>
      </c>
      <c r="M7506">
        <v>6.1</v>
      </c>
      <c r="P7506" s="29">
        <f t="shared" ref="P7506:P7517" si="312">IF(AND(ISNUMBER(M7506),H7506&lt;&gt;4,N7506&lt;&gt;"X"),(M7506-1)/6,IF(H7506=4,"DRP",IF(AND(H7506=3,M7506="NA"),"BAD",IF(AND(H7506=2),"CVL",IF(AND(H7506=1,ISBLANK(M7506)),"NULL","UNK")))))</f>
        <v>0.85</v>
      </c>
    </row>
    <row r="7507" spans="1:16" hidden="1" x14ac:dyDescent="0.25">
      <c r="A7507">
        <v>194082320</v>
      </c>
      <c r="B7507">
        <v>803407</v>
      </c>
      <c r="C7507" t="s">
        <v>317</v>
      </c>
      <c r="D7507">
        <v>2021754</v>
      </c>
      <c r="E7507" t="s">
        <v>216</v>
      </c>
      <c r="F7507" t="s">
        <v>214</v>
      </c>
      <c r="G7507" t="s">
        <v>215</v>
      </c>
      <c r="H7507">
        <v>3</v>
      </c>
      <c r="I7507">
        <v>2015</v>
      </c>
      <c r="J7507">
        <v>1</v>
      </c>
      <c r="L7507">
        <v>23066478</v>
      </c>
      <c r="M7507">
        <v>2.9</v>
      </c>
      <c r="P7507" s="29">
        <f t="shared" si="312"/>
        <v>0.31666666666666665</v>
      </c>
    </row>
    <row r="7508" spans="1:16" hidden="1" x14ac:dyDescent="0.25">
      <c r="A7508">
        <v>194082320</v>
      </c>
      <c r="B7508">
        <v>803407</v>
      </c>
      <c r="C7508" t="s">
        <v>317</v>
      </c>
      <c r="D7508">
        <v>2005102</v>
      </c>
      <c r="E7508" t="s">
        <v>218</v>
      </c>
      <c r="F7508" t="s">
        <v>214</v>
      </c>
      <c r="G7508" t="s">
        <v>215</v>
      </c>
      <c r="H7508">
        <v>2</v>
      </c>
      <c r="I7508">
        <v>2015</v>
      </c>
      <c r="J7508">
        <v>1</v>
      </c>
      <c r="L7508">
        <v>23066488</v>
      </c>
      <c r="M7508">
        <v>6.2</v>
      </c>
      <c r="P7508" s="29">
        <f t="shared" si="312"/>
        <v>0.8666666666666667</v>
      </c>
    </row>
    <row r="7509" spans="1:16" hidden="1" x14ac:dyDescent="0.25">
      <c r="A7509">
        <v>194082320</v>
      </c>
      <c r="B7509">
        <v>803407</v>
      </c>
      <c r="C7509" t="s">
        <v>317</v>
      </c>
      <c r="D7509">
        <v>2021600</v>
      </c>
      <c r="E7509" t="s">
        <v>219</v>
      </c>
      <c r="F7509" t="s">
        <v>214</v>
      </c>
      <c r="G7509" t="s">
        <v>215</v>
      </c>
      <c r="H7509">
        <v>2</v>
      </c>
      <c r="I7509">
        <v>2015</v>
      </c>
      <c r="J7509">
        <v>1</v>
      </c>
      <c r="L7509">
        <v>23066437</v>
      </c>
      <c r="M7509">
        <v>5.3</v>
      </c>
      <c r="P7509" s="29">
        <f t="shared" si="312"/>
        <v>0.71666666666666667</v>
      </c>
    </row>
    <row r="7510" spans="1:16" hidden="1" x14ac:dyDescent="0.25">
      <c r="A7510">
        <v>194082320</v>
      </c>
      <c r="B7510">
        <v>803407</v>
      </c>
      <c r="C7510" t="s">
        <v>317</v>
      </c>
      <c r="D7510">
        <v>2005118</v>
      </c>
      <c r="E7510" t="s">
        <v>223</v>
      </c>
      <c r="F7510" t="s">
        <v>214</v>
      </c>
      <c r="G7510" t="s">
        <v>215</v>
      </c>
      <c r="H7510">
        <v>2</v>
      </c>
      <c r="I7510">
        <v>2015</v>
      </c>
      <c r="J7510">
        <v>1</v>
      </c>
      <c r="L7510">
        <v>23066497</v>
      </c>
      <c r="M7510">
        <v>4</v>
      </c>
      <c r="P7510" s="29">
        <f t="shared" si="312"/>
        <v>0.5</v>
      </c>
    </row>
    <row r="7511" spans="1:16" hidden="1" x14ac:dyDescent="0.25">
      <c r="A7511">
        <v>194082320</v>
      </c>
      <c r="B7511">
        <v>803407</v>
      </c>
      <c r="C7511" t="s">
        <v>317</v>
      </c>
      <c r="D7511">
        <v>2004098</v>
      </c>
      <c r="E7511" t="s">
        <v>213</v>
      </c>
      <c r="F7511" t="s">
        <v>214</v>
      </c>
      <c r="G7511" t="s">
        <v>215</v>
      </c>
      <c r="H7511">
        <v>2</v>
      </c>
      <c r="I7511">
        <v>2015</v>
      </c>
      <c r="J7511">
        <v>1</v>
      </c>
      <c r="L7511">
        <v>23066519</v>
      </c>
      <c r="M7511">
        <v>6.2</v>
      </c>
      <c r="P7511" s="29">
        <f t="shared" si="312"/>
        <v>0.8666666666666667</v>
      </c>
    </row>
    <row r="7512" spans="1:16" hidden="1" x14ac:dyDescent="0.25">
      <c r="A7512">
        <v>194082320</v>
      </c>
      <c r="B7512">
        <v>803407</v>
      </c>
      <c r="C7512" t="s">
        <v>317</v>
      </c>
      <c r="D7512">
        <v>2021602</v>
      </c>
      <c r="E7512" t="s">
        <v>242</v>
      </c>
      <c r="F7512" t="s">
        <v>214</v>
      </c>
      <c r="G7512" t="s">
        <v>215</v>
      </c>
      <c r="H7512">
        <v>2</v>
      </c>
      <c r="I7512">
        <v>2015</v>
      </c>
      <c r="J7512">
        <v>2</v>
      </c>
      <c r="L7512">
        <v>23072005</v>
      </c>
      <c r="M7512">
        <v>5.4</v>
      </c>
      <c r="P7512" s="29">
        <f t="shared" si="312"/>
        <v>0.73333333333333339</v>
      </c>
    </row>
    <row r="7513" spans="1:16" hidden="1" x14ac:dyDescent="0.25">
      <c r="A7513">
        <v>194082320</v>
      </c>
      <c r="B7513">
        <v>803407</v>
      </c>
      <c r="C7513" t="s">
        <v>317</v>
      </c>
      <c r="D7513">
        <v>2005117</v>
      </c>
      <c r="E7513" t="s">
        <v>220</v>
      </c>
      <c r="F7513" t="s">
        <v>214</v>
      </c>
      <c r="G7513" t="s">
        <v>215</v>
      </c>
      <c r="H7513">
        <v>2</v>
      </c>
      <c r="I7513">
        <v>2015</v>
      </c>
      <c r="J7513">
        <v>2</v>
      </c>
      <c r="L7513">
        <v>23070388</v>
      </c>
      <c r="M7513">
        <v>4.5999999999999996</v>
      </c>
      <c r="P7513" s="29">
        <f t="shared" si="312"/>
        <v>0.6</v>
      </c>
    </row>
    <row r="7514" spans="1:16" hidden="1" x14ac:dyDescent="0.25">
      <c r="A7514">
        <v>194082320</v>
      </c>
      <c r="B7514">
        <v>803407</v>
      </c>
      <c r="C7514" t="s">
        <v>317</v>
      </c>
      <c r="D7514">
        <v>2021580</v>
      </c>
      <c r="E7514" t="s">
        <v>241</v>
      </c>
      <c r="F7514" t="s">
        <v>214</v>
      </c>
      <c r="G7514" t="s">
        <v>215</v>
      </c>
      <c r="H7514">
        <v>3</v>
      </c>
      <c r="I7514">
        <v>2015</v>
      </c>
      <c r="J7514">
        <v>2</v>
      </c>
      <c r="L7514">
        <v>23072000</v>
      </c>
      <c r="M7514">
        <v>3.6</v>
      </c>
      <c r="P7514" s="29">
        <f t="shared" si="312"/>
        <v>0.43333333333333335</v>
      </c>
    </row>
    <row r="7515" spans="1:16" hidden="1" x14ac:dyDescent="0.25">
      <c r="A7515">
        <v>194082320</v>
      </c>
      <c r="B7515">
        <v>803407</v>
      </c>
      <c r="C7515" t="s">
        <v>317</v>
      </c>
      <c r="D7515">
        <v>2004116</v>
      </c>
      <c r="E7515" t="s">
        <v>229</v>
      </c>
      <c r="F7515" t="s">
        <v>214</v>
      </c>
      <c r="G7515" t="s">
        <v>215</v>
      </c>
      <c r="H7515">
        <v>2</v>
      </c>
      <c r="I7515">
        <v>2015</v>
      </c>
      <c r="J7515">
        <v>2</v>
      </c>
      <c r="L7515">
        <v>23073043</v>
      </c>
      <c r="M7515">
        <v>6.2</v>
      </c>
      <c r="P7515" s="29">
        <f t="shared" si="312"/>
        <v>0.8666666666666667</v>
      </c>
    </row>
    <row r="7516" spans="1:16" hidden="1" x14ac:dyDescent="0.25">
      <c r="A7516">
        <v>194082320</v>
      </c>
      <c r="B7516">
        <v>803407</v>
      </c>
      <c r="C7516" t="s">
        <v>317</v>
      </c>
      <c r="D7516">
        <v>2004112</v>
      </c>
      <c r="E7516" t="s">
        <v>244</v>
      </c>
      <c r="F7516" t="s">
        <v>214</v>
      </c>
      <c r="G7516" t="s">
        <v>215</v>
      </c>
      <c r="H7516">
        <v>2</v>
      </c>
      <c r="I7516">
        <v>2015</v>
      </c>
      <c r="J7516">
        <v>2</v>
      </c>
      <c r="L7516">
        <v>23073231</v>
      </c>
      <c r="M7516">
        <v>6.1</v>
      </c>
      <c r="P7516" s="29">
        <f t="shared" si="312"/>
        <v>0.85</v>
      </c>
    </row>
    <row r="7517" spans="1:16" hidden="1" x14ac:dyDescent="0.25">
      <c r="A7517">
        <v>194082320</v>
      </c>
      <c r="B7517">
        <v>803407</v>
      </c>
      <c r="C7517" t="s">
        <v>317</v>
      </c>
      <c r="D7517">
        <v>2021754</v>
      </c>
      <c r="E7517" t="s">
        <v>216</v>
      </c>
      <c r="F7517" t="s">
        <v>214</v>
      </c>
      <c r="G7517" t="s">
        <v>215</v>
      </c>
      <c r="H7517">
        <v>2</v>
      </c>
      <c r="I7517">
        <v>2015</v>
      </c>
      <c r="J7517">
        <v>2</v>
      </c>
      <c r="L7517">
        <v>23074127</v>
      </c>
      <c r="M7517">
        <v>4.5</v>
      </c>
      <c r="P7517" s="29">
        <f t="shared" si="312"/>
        <v>0.58333333333333337</v>
      </c>
    </row>
    <row r="7518" spans="1:16" hidden="1" x14ac:dyDescent="0.25">
      <c r="A7518">
        <v>194082320</v>
      </c>
      <c r="B7518">
        <v>803407</v>
      </c>
      <c r="C7518" t="s">
        <v>317</v>
      </c>
      <c r="D7518">
        <v>2021580</v>
      </c>
      <c r="E7518" t="s">
        <v>241</v>
      </c>
      <c r="F7518" t="s">
        <v>214</v>
      </c>
      <c r="G7518" t="s">
        <v>215</v>
      </c>
      <c r="H7518">
        <v>3</v>
      </c>
      <c r="I7518">
        <v>2016</v>
      </c>
      <c r="J7518">
        <v>1</v>
      </c>
      <c r="L7518">
        <v>23081157</v>
      </c>
      <c r="M7518">
        <v>2.6</v>
      </c>
      <c r="P7518" s="29">
        <f t="shared" ref="P7518:P7523" si="313">IF(AND(ISNUMBER(M7518),H7518&lt;&gt;4),(M7518-1)/6,IF(H7518=4,"DRP",IF(AND(H7518=3,M7518="NA"),"BAD",IF(AND(H7518=2),"CVL",IF(AND(H7518=1,ISBLANK(M7518)),"NULL","UNK")))))</f>
        <v>0.26666666666666666</v>
      </c>
    </row>
    <row r="7519" spans="1:16" hidden="1" x14ac:dyDescent="0.25">
      <c r="A7519">
        <v>194082320</v>
      </c>
      <c r="B7519">
        <v>803407</v>
      </c>
      <c r="C7519" t="s">
        <v>317</v>
      </c>
      <c r="D7519">
        <v>2021756</v>
      </c>
      <c r="E7519" t="s">
        <v>253</v>
      </c>
      <c r="F7519" t="s">
        <v>214</v>
      </c>
      <c r="G7519" t="s">
        <v>215</v>
      </c>
      <c r="H7519">
        <v>3</v>
      </c>
      <c r="I7519">
        <v>2016</v>
      </c>
      <c r="J7519">
        <v>1</v>
      </c>
      <c r="L7519">
        <v>23081182</v>
      </c>
      <c r="M7519">
        <v>2.9</v>
      </c>
      <c r="P7519" s="29">
        <f t="shared" si="313"/>
        <v>0.31666666666666665</v>
      </c>
    </row>
    <row r="7520" spans="1:16" hidden="1" x14ac:dyDescent="0.25">
      <c r="A7520">
        <v>194082320</v>
      </c>
      <c r="B7520">
        <v>803407</v>
      </c>
      <c r="C7520" t="s">
        <v>317</v>
      </c>
      <c r="D7520">
        <v>2021763</v>
      </c>
      <c r="E7520" t="s">
        <v>298</v>
      </c>
      <c r="F7520" t="s">
        <v>214</v>
      </c>
      <c r="G7520" t="s">
        <v>215</v>
      </c>
      <c r="H7520">
        <v>2</v>
      </c>
      <c r="I7520">
        <v>2016</v>
      </c>
      <c r="J7520">
        <v>1</v>
      </c>
      <c r="L7520">
        <v>23081191</v>
      </c>
      <c r="M7520">
        <v>5.2</v>
      </c>
      <c r="P7520" s="29">
        <f t="shared" si="313"/>
        <v>0.70000000000000007</v>
      </c>
    </row>
    <row r="7521" spans="1:16" hidden="1" x14ac:dyDescent="0.25">
      <c r="A7521">
        <v>194082320</v>
      </c>
      <c r="B7521">
        <v>803407</v>
      </c>
      <c r="C7521" t="s">
        <v>317</v>
      </c>
      <c r="D7521">
        <v>2004099</v>
      </c>
      <c r="E7521" t="s">
        <v>245</v>
      </c>
      <c r="F7521" t="s">
        <v>214</v>
      </c>
      <c r="G7521" t="s">
        <v>215</v>
      </c>
      <c r="H7521">
        <v>2</v>
      </c>
      <c r="I7521">
        <v>2016</v>
      </c>
      <c r="J7521">
        <v>1</v>
      </c>
      <c r="L7521">
        <v>23073324</v>
      </c>
      <c r="M7521">
        <v>4.9000000000000004</v>
      </c>
      <c r="P7521" s="29">
        <f t="shared" si="313"/>
        <v>0.65</v>
      </c>
    </row>
    <row r="7522" spans="1:16" hidden="1" x14ac:dyDescent="0.25">
      <c r="A7522">
        <v>194082320</v>
      </c>
      <c r="B7522">
        <v>803407</v>
      </c>
      <c r="C7522" t="s">
        <v>317</v>
      </c>
      <c r="D7522">
        <v>2021793</v>
      </c>
      <c r="E7522" t="s">
        <v>293</v>
      </c>
      <c r="F7522" t="s">
        <v>214</v>
      </c>
      <c r="G7522" t="s">
        <v>215</v>
      </c>
      <c r="H7522">
        <v>3</v>
      </c>
      <c r="I7522">
        <v>2016</v>
      </c>
      <c r="J7522">
        <v>1</v>
      </c>
      <c r="M7522">
        <v>3.7</v>
      </c>
      <c r="N7522" t="s">
        <v>231</v>
      </c>
      <c r="P7522" s="29">
        <f t="shared" si="313"/>
        <v>0.45</v>
      </c>
    </row>
    <row r="7523" spans="1:16" hidden="1" x14ac:dyDescent="0.25">
      <c r="A7523">
        <v>194082320</v>
      </c>
      <c r="B7523">
        <v>803407</v>
      </c>
      <c r="C7523" t="s">
        <v>317</v>
      </c>
      <c r="D7523">
        <v>2005131</v>
      </c>
      <c r="E7523" t="s">
        <v>228</v>
      </c>
      <c r="F7523" t="s">
        <v>214</v>
      </c>
      <c r="G7523" t="s">
        <v>215</v>
      </c>
      <c r="H7523">
        <v>3</v>
      </c>
      <c r="I7523">
        <v>2016</v>
      </c>
      <c r="J7523">
        <v>1</v>
      </c>
      <c r="M7523">
        <v>1</v>
      </c>
      <c r="N7523" t="s">
        <v>231</v>
      </c>
      <c r="P7523" s="29">
        <f t="shared" si="313"/>
        <v>0</v>
      </c>
    </row>
    <row r="7524" spans="1:16" hidden="1" x14ac:dyDescent="0.25">
      <c r="A7524">
        <v>194090943</v>
      </c>
      <c r="B7524">
        <v>803401</v>
      </c>
      <c r="C7524" t="s">
        <v>318</v>
      </c>
      <c r="D7524">
        <v>2005118</v>
      </c>
      <c r="E7524" t="s">
        <v>223</v>
      </c>
      <c r="F7524" t="s">
        <v>214</v>
      </c>
      <c r="G7524" t="s">
        <v>215</v>
      </c>
      <c r="H7524">
        <v>2</v>
      </c>
      <c r="I7524">
        <v>2015</v>
      </c>
      <c r="J7524">
        <v>1</v>
      </c>
      <c r="L7524">
        <v>23067523</v>
      </c>
      <c r="M7524">
        <v>5.3</v>
      </c>
      <c r="P7524" s="29">
        <f t="shared" ref="P7524:P7538" si="314">IF(AND(ISNUMBER(M7524),H7524&lt;&gt;4,N7524&lt;&gt;"X"),(M7524-1)/6,IF(H7524=4,"DRP",IF(AND(H7524=3,M7524="NA"),"BAD",IF(AND(H7524=2),"CVL",IF(AND(H7524=1,ISBLANK(M7524)),"NULL","UNK")))))</f>
        <v>0.71666666666666667</v>
      </c>
    </row>
    <row r="7525" spans="1:16" hidden="1" x14ac:dyDescent="0.25">
      <c r="A7525">
        <v>194090943</v>
      </c>
      <c r="B7525">
        <v>803401</v>
      </c>
      <c r="C7525" t="s">
        <v>318</v>
      </c>
      <c r="D7525">
        <v>2021600</v>
      </c>
      <c r="E7525" t="s">
        <v>219</v>
      </c>
      <c r="F7525" t="s">
        <v>214</v>
      </c>
      <c r="G7525" t="s">
        <v>215</v>
      </c>
      <c r="H7525">
        <v>3</v>
      </c>
      <c r="I7525">
        <v>2015</v>
      </c>
      <c r="J7525">
        <v>1</v>
      </c>
      <c r="L7525">
        <v>23066441</v>
      </c>
      <c r="M7525">
        <v>3.6</v>
      </c>
      <c r="P7525" s="29">
        <f t="shared" si="314"/>
        <v>0.43333333333333335</v>
      </c>
    </row>
    <row r="7526" spans="1:16" hidden="1" x14ac:dyDescent="0.25">
      <c r="A7526">
        <v>194090943</v>
      </c>
      <c r="B7526">
        <v>803401</v>
      </c>
      <c r="C7526" t="s">
        <v>318</v>
      </c>
      <c r="D7526">
        <v>2005102</v>
      </c>
      <c r="E7526" t="s">
        <v>218</v>
      </c>
      <c r="F7526" t="s">
        <v>214</v>
      </c>
      <c r="G7526" t="s">
        <v>215</v>
      </c>
      <c r="H7526">
        <v>3</v>
      </c>
      <c r="I7526">
        <v>2015</v>
      </c>
      <c r="J7526">
        <v>1</v>
      </c>
      <c r="L7526">
        <v>23066494</v>
      </c>
      <c r="M7526">
        <v>3</v>
      </c>
      <c r="P7526" s="29">
        <f t="shared" si="314"/>
        <v>0.33333333333333331</v>
      </c>
    </row>
    <row r="7527" spans="1:16" hidden="1" x14ac:dyDescent="0.25">
      <c r="A7527">
        <v>194090943</v>
      </c>
      <c r="B7527">
        <v>803401</v>
      </c>
      <c r="C7527" t="s">
        <v>318</v>
      </c>
      <c r="D7527">
        <v>2005099</v>
      </c>
      <c r="E7527" t="s">
        <v>217</v>
      </c>
      <c r="F7527" t="s">
        <v>214</v>
      </c>
      <c r="G7527" t="s">
        <v>215</v>
      </c>
      <c r="H7527">
        <v>2</v>
      </c>
      <c r="I7527">
        <v>2015</v>
      </c>
      <c r="J7527">
        <v>1</v>
      </c>
      <c r="L7527">
        <v>23066433</v>
      </c>
      <c r="M7527">
        <v>4</v>
      </c>
      <c r="P7527" s="29">
        <f t="shared" si="314"/>
        <v>0.5</v>
      </c>
    </row>
    <row r="7528" spans="1:16" hidden="1" x14ac:dyDescent="0.25">
      <c r="A7528">
        <v>194090943</v>
      </c>
      <c r="B7528">
        <v>803401</v>
      </c>
      <c r="C7528" t="s">
        <v>318</v>
      </c>
      <c r="D7528">
        <v>2021754</v>
      </c>
      <c r="E7528" t="s">
        <v>216</v>
      </c>
      <c r="F7528" t="s">
        <v>214</v>
      </c>
      <c r="G7528" t="s">
        <v>215</v>
      </c>
      <c r="H7528">
        <v>3</v>
      </c>
      <c r="I7528">
        <v>2015</v>
      </c>
      <c r="J7528">
        <v>1</v>
      </c>
      <c r="L7528">
        <v>23066481</v>
      </c>
      <c r="M7528">
        <v>3.6</v>
      </c>
      <c r="P7528" s="29">
        <f t="shared" si="314"/>
        <v>0.43333333333333335</v>
      </c>
    </row>
    <row r="7529" spans="1:16" hidden="1" x14ac:dyDescent="0.25">
      <c r="A7529">
        <v>194090943</v>
      </c>
      <c r="B7529">
        <v>803401</v>
      </c>
      <c r="C7529" t="s">
        <v>318</v>
      </c>
      <c r="D7529">
        <v>2004098</v>
      </c>
      <c r="E7529" t="s">
        <v>213</v>
      </c>
      <c r="F7529" t="s">
        <v>214</v>
      </c>
      <c r="G7529" t="s">
        <v>215</v>
      </c>
      <c r="H7529">
        <v>2</v>
      </c>
      <c r="I7529">
        <v>2015</v>
      </c>
      <c r="J7529">
        <v>1</v>
      </c>
      <c r="L7529">
        <v>23066602</v>
      </c>
      <c r="M7529">
        <v>6</v>
      </c>
      <c r="P7529" s="29">
        <f t="shared" si="314"/>
        <v>0.83333333333333337</v>
      </c>
    </row>
    <row r="7530" spans="1:16" hidden="1" x14ac:dyDescent="0.25">
      <c r="A7530">
        <v>194090943</v>
      </c>
      <c r="B7530">
        <v>803401</v>
      </c>
      <c r="C7530" t="s">
        <v>318</v>
      </c>
      <c r="D7530">
        <v>2004112</v>
      </c>
      <c r="E7530" t="s">
        <v>244</v>
      </c>
      <c r="F7530" t="s">
        <v>214</v>
      </c>
      <c r="G7530" t="s">
        <v>215</v>
      </c>
      <c r="H7530">
        <v>2</v>
      </c>
      <c r="I7530">
        <v>2015</v>
      </c>
      <c r="J7530">
        <v>2</v>
      </c>
      <c r="L7530">
        <v>23073240</v>
      </c>
      <c r="M7530">
        <v>5.2</v>
      </c>
      <c r="P7530" s="29">
        <f t="shared" si="314"/>
        <v>0.70000000000000007</v>
      </c>
    </row>
    <row r="7531" spans="1:16" hidden="1" x14ac:dyDescent="0.25">
      <c r="A7531">
        <v>194090943</v>
      </c>
      <c r="B7531">
        <v>803401</v>
      </c>
      <c r="C7531" t="s">
        <v>318</v>
      </c>
      <c r="D7531">
        <v>2004112</v>
      </c>
      <c r="E7531" t="s">
        <v>244</v>
      </c>
      <c r="F7531" t="s">
        <v>214</v>
      </c>
      <c r="G7531" t="s">
        <v>215</v>
      </c>
      <c r="H7531">
        <v>4</v>
      </c>
      <c r="I7531">
        <v>2015</v>
      </c>
      <c r="J7531">
        <v>2</v>
      </c>
      <c r="L7531">
        <v>23073233</v>
      </c>
      <c r="P7531" s="29" t="str">
        <f t="shared" si="314"/>
        <v>DRP</v>
      </c>
    </row>
    <row r="7532" spans="1:16" hidden="1" x14ac:dyDescent="0.25">
      <c r="A7532">
        <v>194090943</v>
      </c>
      <c r="B7532">
        <v>803401</v>
      </c>
      <c r="C7532" t="s">
        <v>318</v>
      </c>
      <c r="D7532">
        <v>2005131</v>
      </c>
      <c r="E7532" t="s">
        <v>228</v>
      </c>
      <c r="F7532" t="s">
        <v>214</v>
      </c>
      <c r="G7532" t="s">
        <v>215</v>
      </c>
      <c r="H7532">
        <v>4</v>
      </c>
      <c r="I7532">
        <v>2015</v>
      </c>
      <c r="J7532">
        <v>2</v>
      </c>
      <c r="L7532">
        <v>23070713</v>
      </c>
      <c r="P7532" s="29" t="str">
        <f t="shared" si="314"/>
        <v>DRP</v>
      </c>
    </row>
    <row r="7533" spans="1:16" hidden="1" x14ac:dyDescent="0.25">
      <c r="A7533">
        <v>194090943</v>
      </c>
      <c r="B7533">
        <v>803401</v>
      </c>
      <c r="C7533" t="s">
        <v>318</v>
      </c>
      <c r="D7533">
        <v>2021600</v>
      </c>
      <c r="E7533" t="s">
        <v>219</v>
      </c>
      <c r="F7533" t="s">
        <v>214</v>
      </c>
      <c r="G7533" t="s">
        <v>215</v>
      </c>
      <c r="H7533">
        <v>2</v>
      </c>
      <c r="I7533">
        <v>2015</v>
      </c>
      <c r="J7533">
        <v>2</v>
      </c>
      <c r="L7533">
        <v>23071941</v>
      </c>
      <c r="M7533">
        <v>4.4000000000000004</v>
      </c>
      <c r="P7533" s="29">
        <f t="shared" si="314"/>
        <v>0.56666666666666676</v>
      </c>
    </row>
    <row r="7534" spans="1:16" hidden="1" x14ac:dyDescent="0.25">
      <c r="A7534">
        <v>194090943</v>
      </c>
      <c r="B7534">
        <v>803401</v>
      </c>
      <c r="C7534" t="s">
        <v>318</v>
      </c>
      <c r="D7534">
        <v>2005102</v>
      </c>
      <c r="E7534" t="s">
        <v>218</v>
      </c>
      <c r="F7534" t="s">
        <v>214</v>
      </c>
      <c r="G7534" t="s">
        <v>215</v>
      </c>
      <c r="H7534">
        <v>3</v>
      </c>
      <c r="I7534">
        <v>2015</v>
      </c>
      <c r="J7534">
        <v>2</v>
      </c>
      <c r="L7534">
        <v>23071945</v>
      </c>
      <c r="M7534">
        <v>3.5</v>
      </c>
      <c r="P7534" s="29">
        <f t="shared" si="314"/>
        <v>0.41666666666666669</v>
      </c>
    </row>
    <row r="7535" spans="1:16" hidden="1" x14ac:dyDescent="0.25">
      <c r="A7535">
        <v>194090943</v>
      </c>
      <c r="B7535">
        <v>803401</v>
      </c>
      <c r="C7535" t="s">
        <v>318</v>
      </c>
      <c r="D7535">
        <v>2021754</v>
      </c>
      <c r="E7535" t="s">
        <v>216</v>
      </c>
      <c r="F7535" t="s">
        <v>214</v>
      </c>
      <c r="G7535" t="s">
        <v>215</v>
      </c>
      <c r="H7535">
        <v>3</v>
      </c>
      <c r="I7535">
        <v>2015</v>
      </c>
      <c r="J7535">
        <v>2</v>
      </c>
      <c r="L7535">
        <v>23074140</v>
      </c>
      <c r="M7535">
        <v>3.4</v>
      </c>
      <c r="P7535" s="29">
        <f t="shared" si="314"/>
        <v>0.39999999999999997</v>
      </c>
    </row>
    <row r="7536" spans="1:16" hidden="1" x14ac:dyDescent="0.25">
      <c r="A7536">
        <v>194090943</v>
      </c>
      <c r="B7536">
        <v>803401</v>
      </c>
      <c r="C7536" t="s">
        <v>318</v>
      </c>
      <c r="D7536">
        <v>2004116</v>
      </c>
      <c r="E7536" t="s">
        <v>229</v>
      </c>
      <c r="F7536" t="s">
        <v>214</v>
      </c>
      <c r="G7536" t="s">
        <v>215</v>
      </c>
      <c r="H7536">
        <v>2</v>
      </c>
      <c r="I7536">
        <v>2015</v>
      </c>
      <c r="J7536">
        <v>2</v>
      </c>
      <c r="L7536">
        <v>23073301</v>
      </c>
      <c r="M7536">
        <v>5.9</v>
      </c>
      <c r="P7536" s="29">
        <f t="shared" si="314"/>
        <v>0.81666666666666676</v>
      </c>
    </row>
    <row r="7537" spans="1:16" hidden="1" x14ac:dyDescent="0.25">
      <c r="A7537">
        <v>194090943</v>
      </c>
      <c r="B7537">
        <v>803401</v>
      </c>
      <c r="C7537" t="s">
        <v>318</v>
      </c>
      <c r="D7537">
        <v>2021580</v>
      </c>
      <c r="E7537" t="s">
        <v>241</v>
      </c>
      <c r="F7537" t="s">
        <v>214</v>
      </c>
      <c r="G7537" t="s">
        <v>215</v>
      </c>
      <c r="H7537">
        <v>2</v>
      </c>
      <c r="I7537">
        <v>2015</v>
      </c>
      <c r="J7537">
        <v>2</v>
      </c>
      <c r="L7537">
        <v>23072003</v>
      </c>
      <c r="M7537">
        <v>4.0999999999999996</v>
      </c>
      <c r="P7537" s="29">
        <f t="shared" si="314"/>
        <v>0.51666666666666661</v>
      </c>
    </row>
    <row r="7538" spans="1:16" hidden="1" x14ac:dyDescent="0.25">
      <c r="A7538">
        <v>194090943</v>
      </c>
      <c r="B7538">
        <v>803401</v>
      </c>
      <c r="C7538" t="s">
        <v>318</v>
      </c>
      <c r="D7538">
        <v>2005117</v>
      </c>
      <c r="E7538" t="s">
        <v>220</v>
      </c>
      <c r="F7538" t="s">
        <v>214</v>
      </c>
      <c r="G7538" t="s">
        <v>215</v>
      </c>
      <c r="H7538">
        <v>3</v>
      </c>
      <c r="I7538">
        <v>2015</v>
      </c>
      <c r="J7538">
        <v>2</v>
      </c>
      <c r="L7538">
        <v>23070390</v>
      </c>
      <c r="M7538" t="s">
        <v>221</v>
      </c>
      <c r="P7538" s="29" t="str">
        <f t="shared" si="314"/>
        <v>BAD</v>
      </c>
    </row>
    <row r="7539" spans="1:16" hidden="1" x14ac:dyDescent="0.25">
      <c r="A7539">
        <v>194090943</v>
      </c>
      <c r="B7539">
        <v>803401</v>
      </c>
      <c r="C7539" t="s">
        <v>318</v>
      </c>
      <c r="D7539">
        <v>2021754</v>
      </c>
      <c r="E7539" t="s">
        <v>216</v>
      </c>
      <c r="F7539" t="s">
        <v>214</v>
      </c>
      <c r="G7539" t="s">
        <v>215</v>
      </c>
      <c r="H7539">
        <v>2</v>
      </c>
      <c r="I7539">
        <v>2016</v>
      </c>
      <c r="J7539">
        <v>1</v>
      </c>
      <c r="L7539">
        <v>23081126</v>
      </c>
      <c r="M7539">
        <v>5.2</v>
      </c>
      <c r="P7539" s="29">
        <f t="shared" ref="P7539:P7565" si="315">IF(AND(ISNUMBER(M7539),H7539&lt;&gt;4),(M7539-1)/6,IF(H7539=4,"DRP",IF(AND(H7539=3,M7539="NA"),"BAD",IF(AND(H7539=2),"CVL",IF(AND(H7539=1,ISBLANK(M7539)),"NULL","UNK")))))</f>
        <v>0.70000000000000007</v>
      </c>
    </row>
    <row r="7540" spans="1:16" hidden="1" x14ac:dyDescent="0.25">
      <c r="A7540">
        <v>194090943</v>
      </c>
      <c r="B7540">
        <v>803401</v>
      </c>
      <c r="C7540" t="s">
        <v>318</v>
      </c>
      <c r="D7540">
        <v>2005117</v>
      </c>
      <c r="E7540" t="s">
        <v>220</v>
      </c>
      <c r="F7540" t="s">
        <v>214</v>
      </c>
      <c r="G7540" t="s">
        <v>215</v>
      </c>
      <c r="H7540">
        <v>2</v>
      </c>
      <c r="I7540">
        <v>2016</v>
      </c>
      <c r="J7540">
        <v>1</v>
      </c>
      <c r="L7540">
        <v>23078737</v>
      </c>
      <c r="M7540">
        <v>4</v>
      </c>
      <c r="P7540" s="29">
        <f t="shared" si="315"/>
        <v>0.5</v>
      </c>
    </row>
    <row r="7541" spans="1:16" hidden="1" x14ac:dyDescent="0.25">
      <c r="A7541">
        <v>194090943</v>
      </c>
      <c r="B7541">
        <v>803401</v>
      </c>
      <c r="C7541" t="s">
        <v>318</v>
      </c>
      <c r="D7541">
        <v>2021602</v>
      </c>
      <c r="E7541" t="s">
        <v>242</v>
      </c>
      <c r="F7541" t="s">
        <v>214</v>
      </c>
      <c r="G7541" t="s">
        <v>215</v>
      </c>
      <c r="H7541">
        <v>2</v>
      </c>
      <c r="I7541">
        <v>2016</v>
      </c>
      <c r="J7541">
        <v>1</v>
      </c>
      <c r="L7541">
        <v>23081154</v>
      </c>
      <c r="M7541">
        <v>4.7</v>
      </c>
      <c r="P7541" s="29">
        <f t="shared" si="315"/>
        <v>0.6166666666666667</v>
      </c>
    </row>
    <row r="7542" spans="1:16" hidden="1" x14ac:dyDescent="0.25">
      <c r="A7542">
        <v>194090943</v>
      </c>
      <c r="B7542">
        <v>803401</v>
      </c>
      <c r="C7542" t="s">
        <v>318</v>
      </c>
      <c r="D7542">
        <v>2005102</v>
      </c>
      <c r="E7542" t="s">
        <v>218</v>
      </c>
      <c r="F7542" t="s">
        <v>214</v>
      </c>
      <c r="G7542" t="s">
        <v>215</v>
      </c>
      <c r="H7542">
        <v>2</v>
      </c>
      <c r="I7542">
        <v>2016</v>
      </c>
      <c r="J7542">
        <v>1</v>
      </c>
      <c r="L7542">
        <v>23081384</v>
      </c>
      <c r="M7542">
        <v>4.0999999999999996</v>
      </c>
      <c r="P7542" s="29">
        <f t="shared" si="315"/>
        <v>0.51666666666666661</v>
      </c>
    </row>
    <row r="7543" spans="1:16" hidden="1" x14ac:dyDescent="0.25">
      <c r="A7543">
        <v>194090943</v>
      </c>
      <c r="B7543">
        <v>803401</v>
      </c>
      <c r="C7543" t="s">
        <v>318</v>
      </c>
      <c r="D7543">
        <v>2004099</v>
      </c>
      <c r="E7543" t="s">
        <v>245</v>
      </c>
      <c r="F7543" t="s">
        <v>214</v>
      </c>
      <c r="G7543" t="s">
        <v>215</v>
      </c>
      <c r="H7543">
        <v>2</v>
      </c>
      <c r="I7543">
        <v>2016</v>
      </c>
      <c r="J7543">
        <v>2</v>
      </c>
      <c r="L7543">
        <v>23085315</v>
      </c>
      <c r="M7543">
        <v>4.5</v>
      </c>
      <c r="P7543" s="29">
        <f t="shared" si="315"/>
        <v>0.58333333333333337</v>
      </c>
    </row>
    <row r="7544" spans="1:16" hidden="1" x14ac:dyDescent="0.25">
      <c r="A7544">
        <v>194090943</v>
      </c>
      <c r="B7544">
        <v>803401</v>
      </c>
      <c r="C7544" t="s">
        <v>318</v>
      </c>
      <c r="D7544">
        <v>2021756</v>
      </c>
      <c r="E7544" t="s">
        <v>253</v>
      </c>
      <c r="F7544" t="s">
        <v>214</v>
      </c>
      <c r="G7544" t="s">
        <v>215</v>
      </c>
      <c r="H7544">
        <v>3</v>
      </c>
      <c r="I7544">
        <v>2016</v>
      </c>
      <c r="J7544">
        <v>2</v>
      </c>
      <c r="L7544">
        <v>23086840</v>
      </c>
      <c r="M7544">
        <v>1.4</v>
      </c>
      <c r="P7544" s="29">
        <f t="shared" si="315"/>
        <v>6.6666666666666652E-2</v>
      </c>
    </row>
    <row r="7545" spans="1:16" hidden="1" x14ac:dyDescent="0.25">
      <c r="A7545">
        <v>194090943</v>
      </c>
      <c r="B7545">
        <v>803401</v>
      </c>
      <c r="C7545" t="s">
        <v>318</v>
      </c>
      <c r="D7545">
        <v>2021781</v>
      </c>
      <c r="E7545" t="s">
        <v>235</v>
      </c>
      <c r="F7545" t="s">
        <v>214</v>
      </c>
      <c r="G7545" t="s">
        <v>215</v>
      </c>
      <c r="H7545">
        <v>4</v>
      </c>
      <c r="I7545">
        <v>2016</v>
      </c>
      <c r="J7545">
        <v>2</v>
      </c>
      <c r="L7545">
        <v>23086871</v>
      </c>
      <c r="P7545" s="29" t="str">
        <f t="shared" si="315"/>
        <v>DRP</v>
      </c>
    </row>
    <row r="7546" spans="1:16" hidden="1" x14ac:dyDescent="0.25">
      <c r="A7546">
        <v>194090943</v>
      </c>
      <c r="B7546">
        <v>803401</v>
      </c>
      <c r="C7546" t="s">
        <v>318</v>
      </c>
      <c r="D7546">
        <v>2021596</v>
      </c>
      <c r="E7546" t="s">
        <v>294</v>
      </c>
      <c r="F7546" t="s">
        <v>214</v>
      </c>
      <c r="G7546" t="s">
        <v>215</v>
      </c>
      <c r="H7546">
        <v>4</v>
      </c>
      <c r="I7546">
        <v>2016</v>
      </c>
      <c r="J7546">
        <v>2</v>
      </c>
      <c r="L7546">
        <v>23086860</v>
      </c>
      <c r="P7546" s="29" t="str">
        <f t="shared" si="315"/>
        <v>DRP</v>
      </c>
    </row>
    <row r="7547" spans="1:16" hidden="1" x14ac:dyDescent="0.25">
      <c r="A7547">
        <v>194090943</v>
      </c>
      <c r="B7547">
        <v>803401</v>
      </c>
      <c r="C7547" t="s">
        <v>318</v>
      </c>
      <c r="D7547">
        <v>2021763</v>
      </c>
      <c r="E7547" t="s">
        <v>298</v>
      </c>
      <c r="F7547" t="s">
        <v>214</v>
      </c>
      <c r="G7547" t="s">
        <v>215</v>
      </c>
      <c r="H7547">
        <v>3</v>
      </c>
      <c r="I7547">
        <v>2016</v>
      </c>
      <c r="J7547">
        <v>2</v>
      </c>
      <c r="L7547">
        <v>23086845</v>
      </c>
      <c r="M7547">
        <v>3.6</v>
      </c>
      <c r="P7547" s="29">
        <f t="shared" si="315"/>
        <v>0.43333333333333335</v>
      </c>
    </row>
    <row r="7548" spans="1:16" hidden="1" x14ac:dyDescent="0.25">
      <c r="A7548">
        <v>194090943</v>
      </c>
      <c r="B7548">
        <v>803401</v>
      </c>
      <c r="C7548" t="s">
        <v>318</v>
      </c>
      <c r="D7548">
        <v>2005131</v>
      </c>
      <c r="E7548" t="s">
        <v>228</v>
      </c>
      <c r="F7548" t="s">
        <v>214</v>
      </c>
      <c r="G7548" t="s">
        <v>215</v>
      </c>
      <c r="H7548">
        <v>2</v>
      </c>
      <c r="I7548">
        <v>2016</v>
      </c>
      <c r="J7548">
        <v>2</v>
      </c>
      <c r="L7548">
        <v>23086518</v>
      </c>
      <c r="M7548">
        <v>5.4</v>
      </c>
      <c r="P7548" s="29">
        <f t="shared" si="315"/>
        <v>0.73333333333333339</v>
      </c>
    </row>
    <row r="7549" spans="1:16" hidden="1" x14ac:dyDescent="0.25">
      <c r="A7549">
        <v>194090943</v>
      </c>
      <c r="B7549">
        <v>803401</v>
      </c>
      <c r="C7549" t="s">
        <v>318</v>
      </c>
      <c r="D7549">
        <v>2021781</v>
      </c>
      <c r="E7549" t="s">
        <v>235</v>
      </c>
      <c r="F7549" t="s">
        <v>214</v>
      </c>
      <c r="G7549" t="s">
        <v>215</v>
      </c>
      <c r="H7549">
        <v>2</v>
      </c>
      <c r="I7549">
        <v>2016</v>
      </c>
      <c r="J7549">
        <v>2</v>
      </c>
      <c r="L7549">
        <v>23086901</v>
      </c>
      <c r="M7549">
        <v>4.4000000000000004</v>
      </c>
      <c r="P7549" s="29">
        <f t="shared" si="315"/>
        <v>0.56666666666666676</v>
      </c>
    </row>
    <row r="7550" spans="1:16" hidden="1" x14ac:dyDescent="0.25">
      <c r="A7550">
        <v>194090943</v>
      </c>
      <c r="B7550">
        <v>803401</v>
      </c>
      <c r="C7550" t="s">
        <v>318</v>
      </c>
      <c r="D7550">
        <v>2005120</v>
      </c>
      <c r="E7550" t="s">
        <v>293</v>
      </c>
      <c r="F7550" t="s">
        <v>214</v>
      </c>
      <c r="G7550" t="s">
        <v>215</v>
      </c>
      <c r="H7550">
        <v>3</v>
      </c>
      <c r="I7550">
        <v>2016</v>
      </c>
      <c r="J7550">
        <v>2</v>
      </c>
      <c r="L7550">
        <v>23086516</v>
      </c>
      <c r="M7550">
        <v>3.6</v>
      </c>
      <c r="P7550" s="29">
        <f t="shared" si="315"/>
        <v>0.43333333333333335</v>
      </c>
    </row>
    <row r="7551" spans="1:16" hidden="1" x14ac:dyDescent="0.25">
      <c r="A7551">
        <v>194090943</v>
      </c>
      <c r="B7551">
        <v>803401</v>
      </c>
      <c r="C7551" t="s">
        <v>318</v>
      </c>
      <c r="D7551">
        <v>2021638</v>
      </c>
      <c r="E7551" t="s">
        <v>250</v>
      </c>
      <c r="F7551" t="s">
        <v>214</v>
      </c>
      <c r="G7551" t="s">
        <v>215</v>
      </c>
      <c r="H7551">
        <v>3</v>
      </c>
      <c r="I7551">
        <v>2016</v>
      </c>
      <c r="J7551">
        <v>2</v>
      </c>
      <c r="L7551">
        <v>23086852</v>
      </c>
      <c r="M7551">
        <v>2.1</v>
      </c>
      <c r="P7551" s="29">
        <f t="shared" si="315"/>
        <v>0.18333333333333335</v>
      </c>
    </row>
    <row r="7552" spans="1:16" hidden="1" x14ac:dyDescent="0.25">
      <c r="A7552">
        <v>194090943</v>
      </c>
      <c r="B7552">
        <v>803401</v>
      </c>
      <c r="C7552" t="s">
        <v>318</v>
      </c>
      <c r="D7552">
        <v>2004591</v>
      </c>
      <c r="E7552" t="s">
        <v>271</v>
      </c>
      <c r="F7552" t="s">
        <v>214</v>
      </c>
      <c r="G7552" t="s">
        <v>215</v>
      </c>
      <c r="H7552">
        <v>4</v>
      </c>
      <c r="I7552">
        <v>2017</v>
      </c>
      <c r="J7552">
        <v>1</v>
      </c>
      <c r="L7552">
        <v>23093318</v>
      </c>
      <c r="P7552" s="29" t="str">
        <f t="shared" si="315"/>
        <v>DRP</v>
      </c>
    </row>
    <row r="7553" spans="1:16" hidden="1" x14ac:dyDescent="0.25">
      <c r="A7553">
        <v>194090943</v>
      </c>
      <c r="B7553">
        <v>803401</v>
      </c>
      <c r="C7553" t="s">
        <v>318</v>
      </c>
      <c r="D7553">
        <v>2021679</v>
      </c>
      <c r="E7553" t="s">
        <v>259</v>
      </c>
      <c r="F7553" t="s">
        <v>214</v>
      </c>
      <c r="G7553" t="s">
        <v>215</v>
      </c>
      <c r="H7553">
        <v>4</v>
      </c>
      <c r="I7553">
        <v>2017</v>
      </c>
      <c r="J7553">
        <v>1</v>
      </c>
      <c r="L7553">
        <v>23092951</v>
      </c>
      <c r="P7553" s="29" t="str">
        <f t="shared" si="315"/>
        <v>DRP</v>
      </c>
    </row>
    <row r="7554" spans="1:16" hidden="1" x14ac:dyDescent="0.25">
      <c r="A7554">
        <v>194090943</v>
      </c>
      <c r="B7554">
        <v>803401</v>
      </c>
      <c r="C7554" t="s">
        <v>318</v>
      </c>
      <c r="D7554">
        <v>2021763</v>
      </c>
      <c r="E7554" t="s">
        <v>298</v>
      </c>
      <c r="F7554" t="s">
        <v>214</v>
      </c>
      <c r="G7554" t="s">
        <v>215</v>
      </c>
      <c r="H7554">
        <v>2</v>
      </c>
      <c r="I7554">
        <v>2017</v>
      </c>
      <c r="J7554">
        <v>1</v>
      </c>
      <c r="L7554">
        <v>23091987</v>
      </c>
      <c r="M7554">
        <v>5.0999999999999996</v>
      </c>
      <c r="P7554" s="29">
        <f t="shared" si="315"/>
        <v>0.68333333333333324</v>
      </c>
    </row>
    <row r="7555" spans="1:16" hidden="1" x14ac:dyDescent="0.25">
      <c r="A7555">
        <v>194090943</v>
      </c>
      <c r="B7555">
        <v>803401</v>
      </c>
      <c r="C7555" t="s">
        <v>318</v>
      </c>
      <c r="D7555">
        <v>2005120</v>
      </c>
      <c r="E7555" t="s">
        <v>293</v>
      </c>
      <c r="F7555" t="s">
        <v>214</v>
      </c>
      <c r="G7555" t="s">
        <v>215</v>
      </c>
      <c r="H7555">
        <v>2</v>
      </c>
      <c r="I7555">
        <v>2017</v>
      </c>
      <c r="J7555">
        <v>1</v>
      </c>
      <c r="L7555">
        <v>23094176</v>
      </c>
      <c r="M7555">
        <v>5.9</v>
      </c>
      <c r="P7555" s="29">
        <f t="shared" si="315"/>
        <v>0.81666666666666676</v>
      </c>
    </row>
    <row r="7556" spans="1:16" hidden="1" x14ac:dyDescent="0.25">
      <c r="A7556">
        <v>194090943</v>
      </c>
      <c r="B7556">
        <v>803401</v>
      </c>
      <c r="C7556" t="s">
        <v>318</v>
      </c>
      <c r="D7556">
        <v>2021596</v>
      </c>
      <c r="E7556" t="s">
        <v>294</v>
      </c>
      <c r="F7556" t="s">
        <v>214</v>
      </c>
      <c r="G7556" t="s">
        <v>215</v>
      </c>
      <c r="H7556">
        <v>3</v>
      </c>
      <c r="I7556">
        <v>2017</v>
      </c>
      <c r="J7556">
        <v>1</v>
      </c>
      <c r="L7556">
        <v>23092936</v>
      </c>
      <c r="M7556">
        <v>3.5</v>
      </c>
      <c r="P7556" s="29">
        <f t="shared" si="315"/>
        <v>0.41666666666666669</v>
      </c>
    </row>
    <row r="7557" spans="1:16" hidden="1" x14ac:dyDescent="0.25">
      <c r="A7557">
        <v>194090943</v>
      </c>
      <c r="B7557">
        <v>803401</v>
      </c>
      <c r="C7557" t="s">
        <v>318</v>
      </c>
      <c r="D7557">
        <v>2021756</v>
      </c>
      <c r="E7557" t="s">
        <v>253</v>
      </c>
      <c r="F7557" t="s">
        <v>214</v>
      </c>
      <c r="G7557" t="s">
        <v>215</v>
      </c>
      <c r="H7557">
        <v>3</v>
      </c>
      <c r="I7557">
        <v>2017</v>
      </c>
      <c r="J7557">
        <v>1</v>
      </c>
      <c r="L7557">
        <v>23092929</v>
      </c>
      <c r="M7557" t="s">
        <v>221</v>
      </c>
      <c r="P7557" s="29" t="str">
        <f t="shared" si="315"/>
        <v>BAD</v>
      </c>
    </row>
    <row r="7558" spans="1:16" hidden="1" x14ac:dyDescent="0.25">
      <c r="A7558">
        <v>194090943</v>
      </c>
      <c r="B7558">
        <v>803401</v>
      </c>
      <c r="C7558" t="s">
        <v>318</v>
      </c>
      <c r="D7558">
        <v>2021638</v>
      </c>
      <c r="E7558" t="s">
        <v>250</v>
      </c>
      <c r="F7558" t="s">
        <v>214</v>
      </c>
      <c r="G7558" t="s">
        <v>215</v>
      </c>
      <c r="H7558">
        <v>3</v>
      </c>
      <c r="I7558">
        <v>2017</v>
      </c>
      <c r="J7558">
        <v>1</v>
      </c>
      <c r="L7558">
        <v>23092935</v>
      </c>
      <c r="M7558" t="s">
        <v>221</v>
      </c>
      <c r="P7558" s="29" t="str">
        <f t="shared" si="315"/>
        <v>BAD</v>
      </c>
    </row>
    <row r="7559" spans="1:16" hidden="1" x14ac:dyDescent="0.25">
      <c r="A7559">
        <v>194090943</v>
      </c>
      <c r="B7559">
        <v>803401</v>
      </c>
      <c r="C7559" t="s">
        <v>318</v>
      </c>
      <c r="D7559">
        <v>2019271</v>
      </c>
      <c r="E7559" t="s">
        <v>236</v>
      </c>
      <c r="F7559" t="s">
        <v>214</v>
      </c>
      <c r="G7559" t="s">
        <v>215</v>
      </c>
      <c r="H7559">
        <v>2</v>
      </c>
      <c r="I7559">
        <v>2017</v>
      </c>
      <c r="J7559">
        <v>2</v>
      </c>
      <c r="L7559">
        <v>23097914</v>
      </c>
      <c r="M7559">
        <v>5.3</v>
      </c>
      <c r="P7559" s="29">
        <f t="shared" si="315"/>
        <v>0.71666666666666667</v>
      </c>
    </row>
    <row r="7560" spans="1:16" hidden="1" x14ac:dyDescent="0.25">
      <c r="A7560">
        <v>194090943</v>
      </c>
      <c r="B7560">
        <v>803401</v>
      </c>
      <c r="C7560" t="s">
        <v>318</v>
      </c>
      <c r="D7560">
        <v>2021679</v>
      </c>
      <c r="E7560" t="s">
        <v>259</v>
      </c>
      <c r="F7560" t="s">
        <v>214</v>
      </c>
      <c r="G7560" t="s">
        <v>215</v>
      </c>
      <c r="H7560">
        <v>2</v>
      </c>
      <c r="I7560">
        <v>2017</v>
      </c>
      <c r="J7560">
        <v>2</v>
      </c>
      <c r="L7560">
        <v>23101199</v>
      </c>
      <c r="M7560">
        <v>5.3</v>
      </c>
      <c r="P7560" s="29">
        <f t="shared" si="315"/>
        <v>0.71666666666666667</v>
      </c>
    </row>
    <row r="7561" spans="1:16" hidden="1" x14ac:dyDescent="0.25">
      <c r="A7561">
        <v>194090943</v>
      </c>
      <c r="B7561">
        <v>803401</v>
      </c>
      <c r="C7561" t="s">
        <v>318</v>
      </c>
      <c r="D7561">
        <v>2021993</v>
      </c>
      <c r="E7561" t="s">
        <v>256</v>
      </c>
      <c r="F7561" t="s">
        <v>214</v>
      </c>
      <c r="G7561" t="s">
        <v>215</v>
      </c>
      <c r="H7561">
        <v>3</v>
      </c>
      <c r="I7561">
        <v>2017</v>
      </c>
      <c r="J7561">
        <v>2</v>
      </c>
      <c r="L7561">
        <v>23097538</v>
      </c>
      <c r="M7561">
        <v>3.4</v>
      </c>
      <c r="P7561" s="29">
        <f t="shared" si="315"/>
        <v>0.39999999999999997</v>
      </c>
    </row>
    <row r="7562" spans="1:16" hidden="1" x14ac:dyDescent="0.25">
      <c r="A7562">
        <v>194090943</v>
      </c>
      <c r="B7562">
        <v>803401</v>
      </c>
      <c r="C7562" t="s">
        <v>318</v>
      </c>
      <c r="D7562">
        <v>2021596</v>
      </c>
      <c r="E7562" t="s">
        <v>294</v>
      </c>
      <c r="F7562" t="s">
        <v>214</v>
      </c>
      <c r="G7562" t="s">
        <v>215</v>
      </c>
      <c r="H7562">
        <v>3</v>
      </c>
      <c r="I7562">
        <v>2017</v>
      </c>
      <c r="J7562">
        <v>2</v>
      </c>
      <c r="L7562">
        <v>23101186</v>
      </c>
      <c r="M7562">
        <v>3.4</v>
      </c>
      <c r="P7562" s="29">
        <f t="shared" si="315"/>
        <v>0.39999999999999997</v>
      </c>
    </row>
    <row r="7563" spans="1:16" hidden="1" x14ac:dyDescent="0.25">
      <c r="A7563">
        <v>194090943</v>
      </c>
      <c r="B7563">
        <v>803401</v>
      </c>
      <c r="C7563" t="s">
        <v>318</v>
      </c>
      <c r="D7563">
        <v>2021638</v>
      </c>
      <c r="E7563" t="s">
        <v>250</v>
      </c>
      <c r="F7563" t="s">
        <v>214</v>
      </c>
      <c r="G7563" t="s">
        <v>215</v>
      </c>
      <c r="H7563">
        <v>3</v>
      </c>
      <c r="I7563">
        <v>2017</v>
      </c>
      <c r="J7563">
        <v>2</v>
      </c>
      <c r="L7563">
        <v>23101182</v>
      </c>
      <c r="M7563">
        <v>2.7</v>
      </c>
      <c r="P7563" s="29">
        <f t="shared" si="315"/>
        <v>0.28333333333333338</v>
      </c>
    </row>
    <row r="7564" spans="1:16" hidden="1" x14ac:dyDescent="0.25">
      <c r="A7564">
        <v>194090943</v>
      </c>
      <c r="B7564">
        <v>803401</v>
      </c>
      <c r="C7564" t="s">
        <v>318</v>
      </c>
      <c r="D7564">
        <v>2021756</v>
      </c>
      <c r="E7564" t="s">
        <v>253</v>
      </c>
      <c r="F7564" t="s">
        <v>214</v>
      </c>
      <c r="G7564" t="s">
        <v>215</v>
      </c>
      <c r="H7564">
        <v>3</v>
      </c>
      <c r="I7564">
        <v>2017</v>
      </c>
      <c r="J7564">
        <v>2</v>
      </c>
      <c r="L7564">
        <v>23101098</v>
      </c>
      <c r="M7564">
        <v>3.3</v>
      </c>
      <c r="P7564" s="29">
        <f t="shared" si="315"/>
        <v>0.3833333333333333</v>
      </c>
    </row>
    <row r="7565" spans="1:16" hidden="1" x14ac:dyDescent="0.25">
      <c r="A7565">
        <v>194090943</v>
      </c>
      <c r="B7565">
        <v>803401</v>
      </c>
      <c r="C7565" t="s">
        <v>318</v>
      </c>
      <c r="D7565">
        <v>2004587</v>
      </c>
      <c r="E7565" t="s">
        <v>288</v>
      </c>
      <c r="F7565" t="s">
        <v>214</v>
      </c>
      <c r="G7565" t="s">
        <v>215</v>
      </c>
      <c r="H7565">
        <v>4</v>
      </c>
      <c r="I7565">
        <v>2017</v>
      </c>
      <c r="J7565">
        <v>2</v>
      </c>
      <c r="L7565">
        <v>23100814</v>
      </c>
      <c r="P7565" s="29" t="str">
        <f t="shared" si="315"/>
        <v>DRP</v>
      </c>
    </row>
    <row r="7566" spans="1:16" hidden="1" x14ac:dyDescent="0.25">
      <c r="A7566">
        <v>194093632</v>
      </c>
      <c r="B7566">
        <v>803407</v>
      </c>
      <c r="C7566" t="s">
        <v>317</v>
      </c>
      <c r="D7566">
        <v>2021600</v>
      </c>
      <c r="E7566" t="s">
        <v>219</v>
      </c>
      <c r="F7566" t="s">
        <v>214</v>
      </c>
      <c r="G7566" t="s">
        <v>215</v>
      </c>
      <c r="H7566">
        <v>2</v>
      </c>
      <c r="I7566">
        <v>2015</v>
      </c>
      <c r="J7566">
        <v>1</v>
      </c>
      <c r="L7566">
        <v>23066437</v>
      </c>
      <c r="M7566">
        <v>5.0999999999999996</v>
      </c>
      <c r="P7566" s="29">
        <f t="shared" ref="P7566:P7578" si="316">IF(AND(ISNUMBER(M7566),H7566&lt;&gt;4,N7566&lt;&gt;"X"),(M7566-1)/6,IF(H7566=4,"DRP",IF(AND(H7566=3,M7566="NA"),"BAD",IF(AND(H7566=2),"CVL",IF(AND(H7566=1,ISBLANK(M7566)),"NULL","UNK")))))</f>
        <v>0.68333333333333324</v>
      </c>
    </row>
    <row r="7567" spans="1:16" hidden="1" x14ac:dyDescent="0.25">
      <c r="A7567">
        <v>194093632</v>
      </c>
      <c r="B7567">
        <v>803407</v>
      </c>
      <c r="C7567" t="s">
        <v>317</v>
      </c>
      <c r="D7567">
        <v>2005099</v>
      </c>
      <c r="E7567" t="s">
        <v>217</v>
      </c>
      <c r="F7567" t="s">
        <v>214</v>
      </c>
      <c r="G7567" t="s">
        <v>215</v>
      </c>
      <c r="H7567">
        <v>2</v>
      </c>
      <c r="I7567">
        <v>2015</v>
      </c>
      <c r="J7567">
        <v>1</v>
      </c>
      <c r="L7567">
        <v>23066427</v>
      </c>
      <c r="M7567">
        <v>5.9</v>
      </c>
      <c r="P7567" s="29">
        <f t="shared" si="316"/>
        <v>0.81666666666666676</v>
      </c>
    </row>
    <row r="7568" spans="1:16" hidden="1" x14ac:dyDescent="0.25">
      <c r="A7568">
        <v>194093632</v>
      </c>
      <c r="B7568">
        <v>803407</v>
      </c>
      <c r="C7568" t="s">
        <v>317</v>
      </c>
      <c r="D7568">
        <v>2021754</v>
      </c>
      <c r="E7568" t="s">
        <v>216</v>
      </c>
      <c r="F7568" t="s">
        <v>214</v>
      </c>
      <c r="G7568" t="s">
        <v>215</v>
      </c>
      <c r="H7568">
        <v>3</v>
      </c>
      <c r="I7568">
        <v>2015</v>
      </c>
      <c r="J7568">
        <v>1</v>
      </c>
      <c r="L7568">
        <v>23066478</v>
      </c>
      <c r="M7568" t="s">
        <v>221</v>
      </c>
      <c r="P7568" s="29" t="str">
        <f t="shared" si="316"/>
        <v>BAD</v>
      </c>
    </row>
    <row r="7569" spans="1:16" hidden="1" x14ac:dyDescent="0.25">
      <c r="A7569">
        <v>194093632</v>
      </c>
      <c r="B7569">
        <v>803407</v>
      </c>
      <c r="C7569" t="s">
        <v>317</v>
      </c>
      <c r="D7569">
        <v>2005102</v>
      </c>
      <c r="E7569" t="s">
        <v>218</v>
      </c>
      <c r="F7569" t="s">
        <v>214</v>
      </c>
      <c r="G7569" t="s">
        <v>215</v>
      </c>
      <c r="H7569">
        <v>2</v>
      </c>
      <c r="I7569">
        <v>2015</v>
      </c>
      <c r="J7569">
        <v>1</v>
      </c>
      <c r="L7569">
        <v>23066492</v>
      </c>
      <c r="M7569">
        <v>5.8</v>
      </c>
      <c r="P7569" s="29">
        <f t="shared" si="316"/>
        <v>0.79999999999999993</v>
      </c>
    </row>
    <row r="7570" spans="1:16" hidden="1" x14ac:dyDescent="0.25">
      <c r="A7570">
        <v>194093632</v>
      </c>
      <c r="B7570">
        <v>803407</v>
      </c>
      <c r="C7570" t="s">
        <v>317</v>
      </c>
      <c r="D7570">
        <v>2004098</v>
      </c>
      <c r="E7570" t="s">
        <v>213</v>
      </c>
      <c r="F7570" t="s">
        <v>214</v>
      </c>
      <c r="G7570" t="s">
        <v>215</v>
      </c>
      <c r="H7570">
        <v>2</v>
      </c>
      <c r="I7570">
        <v>2015</v>
      </c>
      <c r="J7570">
        <v>1</v>
      </c>
      <c r="L7570">
        <v>23066519</v>
      </c>
      <c r="M7570">
        <v>6.5</v>
      </c>
      <c r="P7570" s="29">
        <f t="shared" si="316"/>
        <v>0.91666666666666663</v>
      </c>
    </row>
    <row r="7571" spans="1:16" hidden="1" x14ac:dyDescent="0.25">
      <c r="A7571">
        <v>194093632</v>
      </c>
      <c r="B7571">
        <v>803407</v>
      </c>
      <c r="C7571" t="s">
        <v>317</v>
      </c>
      <c r="D7571">
        <v>2005118</v>
      </c>
      <c r="E7571" t="s">
        <v>223</v>
      </c>
      <c r="F7571" t="s">
        <v>214</v>
      </c>
      <c r="G7571" t="s">
        <v>215</v>
      </c>
      <c r="H7571">
        <v>3</v>
      </c>
      <c r="I7571">
        <v>2015</v>
      </c>
      <c r="J7571">
        <v>1</v>
      </c>
      <c r="L7571">
        <v>23066498</v>
      </c>
      <c r="M7571">
        <v>3.9</v>
      </c>
      <c r="P7571" s="29">
        <f t="shared" si="316"/>
        <v>0.48333333333333334</v>
      </c>
    </row>
    <row r="7572" spans="1:16" hidden="1" x14ac:dyDescent="0.25">
      <c r="A7572">
        <v>194093632</v>
      </c>
      <c r="B7572">
        <v>803407</v>
      </c>
      <c r="C7572" t="s">
        <v>317</v>
      </c>
      <c r="D7572">
        <v>2021602</v>
      </c>
      <c r="E7572" t="s">
        <v>242</v>
      </c>
      <c r="F7572" t="s">
        <v>214</v>
      </c>
      <c r="G7572" t="s">
        <v>215</v>
      </c>
      <c r="H7572">
        <v>4</v>
      </c>
      <c r="I7572">
        <v>2015</v>
      </c>
      <c r="J7572">
        <v>2</v>
      </c>
      <c r="L7572">
        <v>23072005</v>
      </c>
      <c r="P7572" s="29" t="str">
        <f t="shared" si="316"/>
        <v>DRP</v>
      </c>
    </row>
    <row r="7573" spans="1:16" hidden="1" x14ac:dyDescent="0.25">
      <c r="A7573">
        <v>194093632</v>
      </c>
      <c r="B7573">
        <v>803407</v>
      </c>
      <c r="C7573" t="s">
        <v>317</v>
      </c>
      <c r="D7573">
        <v>2005118</v>
      </c>
      <c r="E7573" t="s">
        <v>223</v>
      </c>
      <c r="F7573" t="s">
        <v>214</v>
      </c>
      <c r="G7573" t="s">
        <v>215</v>
      </c>
      <c r="H7573">
        <v>2</v>
      </c>
      <c r="I7573">
        <v>2015</v>
      </c>
      <c r="J7573">
        <v>2</v>
      </c>
      <c r="L7573">
        <v>23071574</v>
      </c>
      <c r="M7573">
        <v>5.8</v>
      </c>
      <c r="P7573" s="29">
        <f t="shared" si="316"/>
        <v>0.79999999999999993</v>
      </c>
    </row>
    <row r="7574" spans="1:16" hidden="1" x14ac:dyDescent="0.25">
      <c r="A7574">
        <v>194093632</v>
      </c>
      <c r="B7574">
        <v>803407</v>
      </c>
      <c r="C7574" t="s">
        <v>317</v>
      </c>
      <c r="D7574">
        <v>2021754</v>
      </c>
      <c r="E7574" t="s">
        <v>216</v>
      </c>
      <c r="F7574" t="s">
        <v>214</v>
      </c>
      <c r="G7574" t="s">
        <v>215</v>
      </c>
      <c r="H7574">
        <v>2</v>
      </c>
      <c r="I7574">
        <v>2015</v>
      </c>
      <c r="J7574">
        <v>2</v>
      </c>
      <c r="L7574">
        <v>23074125</v>
      </c>
      <c r="M7574">
        <v>5.5</v>
      </c>
      <c r="P7574" s="29">
        <f t="shared" si="316"/>
        <v>0.75</v>
      </c>
    </row>
    <row r="7575" spans="1:16" hidden="1" x14ac:dyDescent="0.25">
      <c r="A7575">
        <v>194093632</v>
      </c>
      <c r="B7575">
        <v>803407</v>
      </c>
      <c r="C7575" t="s">
        <v>317</v>
      </c>
      <c r="D7575">
        <v>2021602</v>
      </c>
      <c r="E7575" t="s">
        <v>242</v>
      </c>
      <c r="F7575" t="s">
        <v>214</v>
      </c>
      <c r="G7575" t="s">
        <v>215</v>
      </c>
      <c r="H7575">
        <v>2</v>
      </c>
      <c r="I7575">
        <v>2015</v>
      </c>
      <c r="J7575">
        <v>2</v>
      </c>
      <c r="L7575">
        <v>23072005</v>
      </c>
      <c r="M7575">
        <v>5.9</v>
      </c>
      <c r="P7575" s="29">
        <f t="shared" si="316"/>
        <v>0.81666666666666676</v>
      </c>
    </row>
    <row r="7576" spans="1:16" hidden="1" x14ac:dyDescent="0.25">
      <c r="A7576">
        <v>194093632</v>
      </c>
      <c r="B7576">
        <v>803407</v>
      </c>
      <c r="C7576" t="s">
        <v>317</v>
      </c>
      <c r="D7576">
        <v>2005117</v>
      </c>
      <c r="E7576" t="s">
        <v>220</v>
      </c>
      <c r="F7576" t="s">
        <v>214</v>
      </c>
      <c r="G7576" t="s">
        <v>215</v>
      </c>
      <c r="H7576">
        <v>3</v>
      </c>
      <c r="I7576">
        <v>2015</v>
      </c>
      <c r="J7576">
        <v>2</v>
      </c>
      <c r="L7576">
        <v>23070398</v>
      </c>
      <c r="M7576">
        <v>3.3</v>
      </c>
      <c r="P7576" s="29">
        <f t="shared" si="316"/>
        <v>0.3833333333333333</v>
      </c>
    </row>
    <row r="7577" spans="1:16" hidden="1" x14ac:dyDescent="0.25">
      <c r="A7577">
        <v>194093632</v>
      </c>
      <c r="B7577">
        <v>803407</v>
      </c>
      <c r="C7577" t="s">
        <v>317</v>
      </c>
      <c r="D7577">
        <v>2021580</v>
      </c>
      <c r="E7577" t="s">
        <v>241</v>
      </c>
      <c r="F7577" t="s">
        <v>214</v>
      </c>
      <c r="G7577" t="s">
        <v>215</v>
      </c>
      <c r="H7577">
        <v>2</v>
      </c>
      <c r="I7577">
        <v>2015</v>
      </c>
      <c r="J7577">
        <v>2</v>
      </c>
      <c r="L7577">
        <v>23072001</v>
      </c>
      <c r="M7577">
        <v>5.0999999999999996</v>
      </c>
      <c r="P7577" s="29">
        <f t="shared" si="316"/>
        <v>0.68333333333333324</v>
      </c>
    </row>
    <row r="7578" spans="1:16" hidden="1" x14ac:dyDescent="0.25">
      <c r="A7578">
        <v>194093632</v>
      </c>
      <c r="B7578">
        <v>803407</v>
      </c>
      <c r="C7578" t="s">
        <v>317</v>
      </c>
      <c r="D7578">
        <v>2004112</v>
      </c>
      <c r="E7578" t="s">
        <v>244</v>
      </c>
      <c r="F7578" t="s">
        <v>214</v>
      </c>
      <c r="G7578" t="s">
        <v>215</v>
      </c>
      <c r="H7578">
        <v>2</v>
      </c>
      <c r="I7578">
        <v>2015</v>
      </c>
      <c r="J7578">
        <v>2</v>
      </c>
      <c r="L7578">
        <v>23073236</v>
      </c>
      <c r="M7578">
        <v>5.2</v>
      </c>
      <c r="P7578" s="29">
        <f t="shared" si="316"/>
        <v>0.70000000000000007</v>
      </c>
    </row>
    <row r="7579" spans="1:16" hidden="1" x14ac:dyDescent="0.25">
      <c r="A7579">
        <v>194093632</v>
      </c>
      <c r="B7579">
        <v>803407</v>
      </c>
      <c r="C7579" t="s">
        <v>317</v>
      </c>
      <c r="D7579">
        <v>2005117</v>
      </c>
      <c r="E7579" t="s">
        <v>220</v>
      </c>
      <c r="F7579" t="s">
        <v>214</v>
      </c>
      <c r="G7579" t="s">
        <v>215</v>
      </c>
      <c r="H7579">
        <v>2</v>
      </c>
      <c r="I7579">
        <v>2016</v>
      </c>
      <c r="J7579">
        <v>1</v>
      </c>
      <c r="L7579">
        <v>23078737</v>
      </c>
      <c r="M7579">
        <v>5.0999999999999996</v>
      </c>
      <c r="P7579" s="29">
        <f t="shared" ref="P7579:P7610" si="317">IF(AND(ISNUMBER(M7579),H7579&lt;&gt;4),(M7579-1)/6,IF(H7579=4,"DRP",IF(AND(H7579=3,M7579="NA"),"BAD",IF(AND(H7579=2),"CVL",IF(AND(H7579=1,ISBLANK(M7579)),"NULL","UNK")))))</f>
        <v>0.68333333333333324</v>
      </c>
    </row>
    <row r="7580" spans="1:16" hidden="1" x14ac:dyDescent="0.25">
      <c r="A7580">
        <v>194093632</v>
      </c>
      <c r="B7580">
        <v>803407</v>
      </c>
      <c r="C7580" t="s">
        <v>317</v>
      </c>
      <c r="D7580">
        <v>2021638</v>
      </c>
      <c r="E7580" t="s">
        <v>250</v>
      </c>
      <c r="F7580" t="s">
        <v>214</v>
      </c>
      <c r="G7580" t="s">
        <v>215</v>
      </c>
      <c r="H7580">
        <v>2</v>
      </c>
      <c r="I7580">
        <v>2016</v>
      </c>
      <c r="J7580">
        <v>1</v>
      </c>
      <c r="L7580">
        <v>23081193</v>
      </c>
      <c r="M7580">
        <v>5.4</v>
      </c>
      <c r="P7580" s="29">
        <f t="shared" si="317"/>
        <v>0.73333333333333339</v>
      </c>
    </row>
    <row r="7581" spans="1:16" hidden="1" x14ac:dyDescent="0.25">
      <c r="A7581">
        <v>194093632</v>
      </c>
      <c r="B7581">
        <v>803407</v>
      </c>
      <c r="C7581" t="s">
        <v>317</v>
      </c>
      <c r="D7581">
        <v>2021596</v>
      </c>
      <c r="E7581" t="s">
        <v>294</v>
      </c>
      <c r="F7581" t="s">
        <v>214</v>
      </c>
      <c r="G7581" t="s">
        <v>215</v>
      </c>
      <c r="H7581">
        <v>2</v>
      </c>
      <c r="I7581">
        <v>2016</v>
      </c>
      <c r="J7581">
        <v>1</v>
      </c>
      <c r="L7581">
        <v>23081197</v>
      </c>
      <c r="M7581">
        <v>4.5</v>
      </c>
      <c r="P7581" s="29">
        <f t="shared" si="317"/>
        <v>0.58333333333333337</v>
      </c>
    </row>
    <row r="7582" spans="1:16" hidden="1" x14ac:dyDescent="0.25">
      <c r="A7582">
        <v>194093632</v>
      </c>
      <c r="B7582">
        <v>803407</v>
      </c>
      <c r="C7582" t="s">
        <v>317</v>
      </c>
      <c r="D7582">
        <v>2021763</v>
      </c>
      <c r="E7582" t="s">
        <v>298</v>
      </c>
      <c r="F7582" t="s">
        <v>214</v>
      </c>
      <c r="G7582" t="s">
        <v>215</v>
      </c>
      <c r="H7582">
        <v>2</v>
      </c>
      <c r="I7582">
        <v>2016</v>
      </c>
      <c r="J7582">
        <v>1</v>
      </c>
      <c r="L7582">
        <v>23081192</v>
      </c>
      <c r="M7582">
        <v>4.2</v>
      </c>
      <c r="P7582" s="29">
        <f t="shared" si="317"/>
        <v>0.53333333333333333</v>
      </c>
    </row>
    <row r="7583" spans="1:16" hidden="1" x14ac:dyDescent="0.25">
      <c r="A7583">
        <v>194093632</v>
      </c>
      <c r="B7583">
        <v>803407</v>
      </c>
      <c r="C7583" t="s">
        <v>317</v>
      </c>
      <c r="D7583">
        <v>2021756</v>
      </c>
      <c r="E7583" t="s">
        <v>253</v>
      </c>
      <c r="F7583" t="s">
        <v>214</v>
      </c>
      <c r="G7583" t="s">
        <v>215</v>
      </c>
      <c r="H7583">
        <v>2</v>
      </c>
      <c r="I7583">
        <v>2016</v>
      </c>
      <c r="J7583">
        <v>1</v>
      </c>
      <c r="L7583">
        <v>23081182</v>
      </c>
      <c r="M7583">
        <v>5.7</v>
      </c>
      <c r="P7583" s="29">
        <f t="shared" si="317"/>
        <v>0.78333333333333333</v>
      </c>
    </row>
    <row r="7584" spans="1:16" hidden="1" x14ac:dyDescent="0.25">
      <c r="A7584">
        <v>194093632</v>
      </c>
      <c r="B7584">
        <v>803407</v>
      </c>
      <c r="C7584" t="s">
        <v>317</v>
      </c>
      <c r="D7584">
        <v>2004116</v>
      </c>
      <c r="E7584" t="s">
        <v>229</v>
      </c>
      <c r="F7584" t="s">
        <v>214</v>
      </c>
      <c r="G7584" t="s">
        <v>215</v>
      </c>
      <c r="H7584">
        <v>2</v>
      </c>
      <c r="I7584">
        <v>2016</v>
      </c>
      <c r="J7584">
        <v>1</v>
      </c>
      <c r="L7584">
        <v>23073304</v>
      </c>
      <c r="M7584">
        <v>5.2</v>
      </c>
      <c r="P7584" s="29">
        <f t="shared" si="317"/>
        <v>0.70000000000000007</v>
      </c>
    </row>
    <row r="7585" spans="1:16" hidden="1" x14ac:dyDescent="0.25">
      <c r="A7585">
        <v>194093632</v>
      </c>
      <c r="B7585">
        <v>803407</v>
      </c>
      <c r="C7585" t="s">
        <v>317</v>
      </c>
      <c r="D7585">
        <v>2004099</v>
      </c>
      <c r="E7585" t="s">
        <v>245</v>
      </c>
      <c r="F7585" t="s">
        <v>214</v>
      </c>
      <c r="G7585" t="s">
        <v>215</v>
      </c>
      <c r="H7585">
        <v>2</v>
      </c>
      <c r="I7585">
        <v>2016</v>
      </c>
      <c r="J7585">
        <v>2</v>
      </c>
      <c r="L7585">
        <v>23085315</v>
      </c>
      <c r="M7585">
        <v>6.3</v>
      </c>
      <c r="P7585" s="29">
        <f t="shared" si="317"/>
        <v>0.8833333333333333</v>
      </c>
    </row>
    <row r="7586" spans="1:16" hidden="1" x14ac:dyDescent="0.25">
      <c r="A7586">
        <v>194093632</v>
      </c>
      <c r="B7586">
        <v>803407</v>
      </c>
      <c r="C7586" t="s">
        <v>317</v>
      </c>
      <c r="D7586">
        <v>2005131</v>
      </c>
      <c r="E7586" t="s">
        <v>228</v>
      </c>
      <c r="F7586" t="s">
        <v>214</v>
      </c>
      <c r="G7586" t="s">
        <v>215</v>
      </c>
      <c r="H7586">
        <v>2</v>
      </c>
      <c r="I7586">
        <v>2016</v>
      </c>
      <c r="J7586">
        <v>2</v>
      </c>
      <c r="L7586">
        <v>23086518</v>
      </c>
      <c r="M7586">
        <v>5.2</v>
      </c>
      <c r="P7586" s="29">
        <f t="shared" si="317"/>
        <v>0.70000000000000007</v>
      </c>
    </row>
    <row r="7587" spans="1:16" hidden="1" x14ac:dyDescent="0.25">
      <c r="A7587">
        <v>194093632</v>
      </c>
      <c r="B7587">
        <v>803407</v>
      </c>
      <c r="C7587" t="s">
        <v>317</v>
      </c>
      <c r="D7587">
        <v>2021640</v>
      </c>
      <c r="E7587" t="s">
        <v>227</v>
      </c>
      <c r="F7587" t="s">
        <v>214</v>
      </c>
      <c r="G7587" t="s">
        <v>215</v>
      </c>
      <c r="H7587">
        <v>2</v>
      </c>
      <c r="I7587">
        <v>2016</v>
      </c>
      <c r="J7587">
        <v>2</v>
      </c>
      <c r="L7587">
        <v>23086870</v>
      </c>
      <c r="M7587">
        <v>4.3</v>
      </c>
      <c r="P7587" s="29">
        <f t="shared" si="317"/>
        <v>0.54999999999999993</v>
      </c>
    </row>
    <row r="7588" spans="1:16" hidden="1" x14ac:dyDescent="0.25">
      <c r="A7588">
        <v>194093632</v>
      </c>
      <c r="B7588">
        <v>803407</v>
      </c>
      <c r="C7588" t="s">
        <v>317</v>
      </c>
      <c r="D7588">
        <v>2021781</v>
      </c>
      <c r="E7588" t="s">
        <v>235</v>
      </c>
      <c r="F7588" t="s">
        <v>214</v>
      </c>
      <c r="G7588" t="s">
        <v>215</v>
      </c>
      <c r="H7588">
        <v>2</v>
      </c>
      <c r="I7588">
        <v>2016</v>
      </c>
      <c r="J7588">
        <v>2</v>
      </c>
      <c r="L7588">
        <v>23086871</v>
      </c>
      <c r="M7588">
        <v>4.2</v>
      </c>
      <c r="P7588" s="29">
        <f t="shared" si="317"/>
        <v>0.53333333333333333</v>
      </c>
    </row>
    <row r="7589" spans="1:16" hidden="1" x14ac:dyDescent="0.25">
      <c r="A7589">
        <v>194093632</v>
      </c>
      <c r="B7589">
        <v>803407</v>
      </c>
      <c r="C7589" t="s">
        <v>317</v>
      </c>
      <c r="D7589">
        <v>2021874</v>
      </c>
      <c r="E7589" t="s">
        <v>226</v>
      </c>
      <c r="F7589" t="s">
        <v>214</v>
      </c>
      <c r="G7589" t="s">
        <v>215</v>
      </c>
      <c r="H7589">
        <v>3</v>
      </c>
      <c r="I7589">
        <v>2016</v>
      </c>
      <c r="J7589">
        <v>2</v>
      </c>
      <c r="L7589">
        <v>23086862</v>
      </c>
      <c r="M7589">
        <v>3.4</v>
      </c>
      <c r="P7589" s="29">
        <f t="shared" si="317"/>
        <v>0.39999999999999997</v>
      </c>
    </row>
    <row r="7590" spans="1:16" hidden="1" x14ac:dyDescent="0.25">
      <c r="A7590">
        <v>194093632</v>
      </c>
      <c r="B7590">
        <v>803407</v>
      </c>
      <c r="C7590" t="s">
        <v>317</v>
      </c>
      <c r="D7590">
        <v>2021615</v>
      </c>
      <c r="E7590" t="s">
        <v>255</v>
      </c>
      <c r="F7590" t="s">
        <v>214</v>
      </c>
      <c r="G7590" t="s">
        <v>215</v>
      </c>
      <c r="H7590">
        <v>4</v>
      </c>
      <c r="I7590">
        <v>2017</v>
      </c>
      <c r="J7590">
        <v>1</v>
      </c>
      <c r="L7590">
        <v>23093477</v>
      </c>
      <c r="P7590" s="29" t="str">
        <f t="shared" si="317"/>
        <v>DRP</v>
      </c>
    </row>
    <row r="7591" spans="1:16" hidden="1" x14ac:dyDescent="0.25">
      <c r="A7591">
        <v>194093632</v>
      </c>
      <c r="B7591">
        <v>803407</v>
      </c>
      <c r="C7591" t="s">
        <v>317</v>
      </c>
      <c r="D7591">
        <v>2021993</v>
      </c>
      <c r="E7591" t="s">
        <v>256</v>
      </c>
      <c r="F7591" t="s">
        <v>214</v>
      </c>
      <c r="G7591" t="s">
        <v>215</v>
      </c>
      <c r="H7591">
        <v>4</v>
      </c>
      <c r="I7591">
        <v>2017</v>
      </c>
      <c r="J7591">
        <v>1</v>
      </c>
      <c r="L7591">
        <v>23093317</v>
      </c>
      <c r="P7591" s="29" t="str">
        <f t="shared" si="317"/>
        <v>DRP</v>
      </c>
    </row>
    <row r="7592" spans="1:16" hidden="1" x14ac:dyDescent="0.25">
      <c r="A7592">
        <v>194093632</v>
      </c>
      <c r="B7592">
        <v>803407</v>
      </c>
      <c r="C7592" t="s">
        <v>317</v>
      </c>
      <c r="D7592">
        <v>2021874</v>
      </c>
      <c r="E7592" t="s">
        <v>226</v>
      </c>
      <c r="F7592" t="s">
        <v>214</v>
      </c>
      <c r="G7592" t="s">
        <v>215</v>
      </c>
      <c r="H7592">
        <v>2</v>
      </c>
      <c r="I7592">
        <v>2017</v>
      </c>
      <c r="J7592">
        <v>1</v>
      </c>
      <c r="L7592">
        <v>23091992</v>
      </c>
      <c r="M7592">
        <v>4.5</v>
      </c>
      <c r="P7592" s="29">
        <f t="shared" si="317"/>
        <v>0.58333333333333337</v>
      </c>
    </row>
    <row r="7593" spans="1:16" hidden="1" x14ac:dyDescent="0.25">
      <c r="A7593">
        <v>194093632</v>
      </c>
      <c r="B7593">
        <v>803407</v>
      </c>
      <c r="C7593" t="s">
        <v>317</v>
      </c>
      <c r="D7593">
        <v>2021993</v>
      </c>
      <c r="E7593" t="s">
        <v>256</v>
      </c>
      <c r="F7593" t="s">
        <v>214</v>
      </c>
      <c r="G7593" t="s">
        <v>215</v>
      </c>
      <c r="H7593">
        <v>2</v>
      </c>
      <c r="I7593">
        <v>2017</v>
      </c>
      <c r="J7593">
        <v>1</v>
      </c>
      <c r="L7593">
        <v>23093317</v>
      </c>
      <c r="M7593">
        <v>4</v>
      </c>
      <c r="P7593" s="29">
        <f t="shared" si="317"/>
        <v>0.5</v>
      </c>
    </row>
    <row r="7594" spans="1:16" hidden="1" x14ac:dyDescent="0.25">
      <c r="A7594">
        <v>194093632</v>
      </c>
      <c r="B7594">
        <v>803407</v>
      </c>
      <c r="C7594" t="s">
        <v>317</v>
      </c>
      <c r="D7594">
        <v>2021868</v>
      </c>
      <c r="E7594" t="s">
        <v>331</v>
      </c>
      <c r="F7594" t="s">
        <v>214</v>
      </c>
      <c r="G7594" t="s">
        <v>215</v>
      </c>
      <c r="H7594">
        <v>2</v>
      </c>
      <c r="I7594">
        <v>2017</v>
      </c>
      <c r="J7594">
        <v>1</v>
      </c>
      <c r="L7594">
        <v>23091520</v>
      </c>
      <c r="M7594">
        <v>4.8</v>
      </c>
      <c r="P7594" s="29">
        <f t="shared" si="317"/>
        <v>0.6333333333333333</v>
      </c>
    </row>
    <row r="7595" spans="1:16" hidden="1" x14ac:dyDescent="0.25">
      <c r="A7595">
        <v>194093632</v>
      </c>
      <c r="B7595">
        <v>803407</v>
      </c>
      <c r="C7595" t="s">
        <v>317</v>
      </c>
      <c r="D7595">
        <v>2021604</v>
      </c>
      <c r="E7595" t="s">
        <v>330</v>
      </c>
      <c r="F7595" t="s">
        <v>214</v>
      </c>
      <c r="G7595" t="s">
        <v>215</v>
      </c>
      <c r="H7595">
        <v>3</v>
      </c>
      <c r="I7595">
        <v>2017</v>
      </c>
      <c r="J7595">
        <v>1</v>
      </c>
      <c r="L7595">
        <v>23091521</v>
      </c>
      <c r="M7595" t="s">
        <v>221</v>
      </c>
      <c r="P7595" s="29" t="str">
        <f t="shared" si="317"/>
        <v>BAD</v>
      </c>
    </row>
    <row r="7596" spans="1:16" hidden="1" x14ac:dyDescent="0.25">
      <c r="A7596">
        <v>194093632</v>
      </c>
      <c r="B7596">
        <v>803407</v>
      </c>
      <c r="C7596" t="s">
        <v>317</v>
      </c>
      <c r="D7596">
        <v>2021679</v>
      </c>
      <c r="E7596" t="s">
        <v>259</v>
      </c>
      <c r="F7596" t="s">
        <v>214</v>
      </c>
      <c r="G7596" t="s">
        <v>215</v>
      </c>
      <c r="H7596">
        <v>2</v>
      </c>
      <c r="I7596">
        <v>2017</v>
      </c>
      <c r="J7596">
        <v>1</v>
      </c>
      <c r="L7596">
        <v>23095788</v>
      </c>
      <c r="M7596">
        <v>4.5999999999999996</v>
      </c>
      <c r="P7596" s="29">
        <f t="shared" si="317"/>
        <v>0.6</v>
      </c>
    </row>
    <row r="7597" spans="1:16" hidden="1" x14ac:dyDescent="0.25">
      <c r="A7597">
        <v>194093632</v>
      </c>
      <c r="B7597">
        <v>803407</v>
      </c>
      <c r="C7597" t="s">
        <v>317</v>
      </c>
      <c r="D7597">
        <v>2019271</v>
      </c>
      <c r="E7597" t="s">
        <v>236</v>
      </c>
      <c r="F7597" t="s">
        <v>214</v>
      </c>
      <c r="G7597" t="s">
        <v>215</v>
      </c>
      <c r="H7597">
        <v>2</v>
      </c>
      <c r="I7597">
        <v>2017</v>
      </c>
      <c r="J7597">
        <v>1</v>
      </c>
      <c r="L7597">
        <v>23090727</v>
      </c>
      <c r="M7597">
        <v>4.8</v>
      </c>
      <c r="P7597" s="29">
        <f t="shared" si="317"/>
        <v>0.6333333333333333</v>
      </c>
    </row>
    <row r="7598" spans="1:16" hidden="1" x14ac:dyDescent="0.25">
      <c r="A7598">
        <v>194093632</v>
      </c>
      <c r="B7598">
        <v>803407</v>
      </c>
      <c r="C7598" t="s">
        <v>317</v>
      </c>
      <c r="D7598">
        <v>2004520</v>
      </c>
      <c r="E7598" t="s">
        <v>335</v>
      </c>
      <c r="F7598" t="s">
        <v>214</v>
      </c>
      <c r="G7598" t="s">
        <v>215</v>
      </c>
      <c r="H7598">
        <v>2</v>
      </c>
      <c r="I7598">
        <v>2017</v>
      </c>
      <c r="J7598">
        <v>2</v>
      </c>
      <c r="L7598">
        <v>23098314</v>
      </c>
      <c r="M7598">
        <v>6.1</v>
      </c>
      <c r="P7598" s="29">
        <f t="shared" si="317"/>
        <v>0.85</v>
      </c>
    </row>
    <row r="7599" spans="1:16" hidden="1" x14ac:dyDescent="0.25">
      <c r="A7599">
        <v>194093632</v>
      </c>
      <c r="B7599">
        <v>803407</v>
      </c>
      <c r="C7599" t="s">
        <v>317</v>
      </c>
      <c r="D7599">
        <v>2021606</v>
      </c>
      <c r="E7599" t="s">
        <v>333</v>
      </c>
      <c r="F7599" t="s">
        <v>214</v>
      </c>
      <c r="G7599" t="s">
        <v>215</v>
      </c>
      <c r="H7599">
        <v>2</v>
      </c>
      <c r="I7599">
        <v>2017</v>
      </c>
      <c r="J7599">
        <v>2</v>
      </c>
      <c r="L7599">
        <v>23098317</v>
      </c>
      <c r="M7599">
        <v>4</v>
      </c>
      <c r="P7599" s="29">
        <f t="shared" si="317"/>
        <v>0.5</v>
      </c>
    </row>
    <row r="7600" spans="1:16" hidden="1" x14ac:dyDescent="0.25">
      <c r="A7600">
        <v>194093632</v>
      </c>
      <c r="B7600">
        <v>803407</v>
      </c>
      <c r="C7600" t="s">
        <v>317</v>
      </c>
      <c r="D7600">
        <v>2019272</v>
      </c>
      <c r="E7600" t="s">
        <v>249</v>
      </c>
      <c r="F7600" t="s">
        <v>214</v>
      </c>
      <c r="G7600" t="s">
        <v>215</v>
      </c>
      <c r="H7600">
        <v>2</v>
      </c>
      <c r="I7600">
        <v>2017</v>
      </c>
      <c r="J7600">
        <v>2</v>
      </c>
      <c r="L7600">
        <v>23097959</v>
      </c>
      <c r="M7600">
        <v>5.5</v>
      </c>
      <c r="P7600" s="29">
        <f t="shared" si="317"/>
        <v>0.75</v>
      </c>
    </row>
    <row r="7601" spans="1:16" hidden="1" x14ac:dyDescent="0.25">
      <c r="A7601">
        <v>194093632</v>
      </c>
      <c r="B7601">
        <v>803407</v>
      </c>
      <c r="C7601" t="s">
        <v>317</v>
      </c>
      <c r="D7601">
        <v>2004522</v>
      </c>
      <c r="E7601" t="s">
        <v>334</v>
      </c>
      <c r="F7601" t="s">
        <v>214</v>
      </c>
      <c r="G7601" t="s">
        <v>215</v>
      </c>
      <c r="H7601">
        <v>3</v>
      </c>
      <c r="I7601">
        <v>2017</v>
      </c>
      <c r="J7601">
        <v>2</v>
      </c>
      <c r="L7601">
        <v>23098316</v>
      </c>
      <c r="M7601">
        <v>3.9</v>
      </c>
      <c r="P7601" s="29">
        <f t="shared" si="317"/>
        <v>0.48333333333333334</v>
      </c>
    </row>
    <row r="7602" spans="1:16" hidden="1" x14ac:dyDescent="0.25">
      <c r="A7602">
        <v>194093632</v>
      </c>
      <c r="B7602">
        <v>803407</v>
      </c>
      <c r="C7602" t="s">
        <v>317</v>
      </c>
      <c r="D7602">
        <v>2021725</v>
      </c>
      <c r="E7602" t="s">
        <v>257</v>
      </c>
      <c r="F7602" t="s">
        <v>214</v>
      </c>
      <c r="G7602" t="s">
        <v>215</v>
      </c>
      <c r="H7602">
        <v>2</v>
      </c>
      <c r="I7602">
        <v>2017</v>
      </c>
      <c r="J7602">
        <v>2</v>
      </c>
      <c r="L7602">
        <v>23102311</v>
      </c>
      <c r="M7602">
        <v>5.0999999999999996</v>
      </c>
      <c r="P7602" s="29">
        <f t="shared" si="317"/>
        <v>0.68333333333333324</v>
      </c>
    </row>
    <row r="7603" spans="1:16" hidden="1" x14ac:dyDescent="0.25">
      <c r="A7603">
        <v>194093632</v>
      </c>
      <c r="B7603">
        <v>803407</v>
      </c>
      <c r="C7603" t="s">
        <v>317</v>
      </c>
      <c r="D7603">
        <v>2021706</v>
      </c>
      <c r="E7603" t="s">
        <v>271</v>
      </c>
      <c r="F7603" t="s">
        <v>214</v>
      </c>
      <c r="G7603" t="s">
        <v>215</v>
      </c>
      <c r="H7603">
        <v>2</v>
      </c>
      <c r="I7603">
        <v>2017</v>
      </c>
      <c r="J7603">
        <v>2</v>
      </c>
      <c r="L7603">
        <v>23097625</v>
      </c>
      <c r="M7603">
        <v>4</v>
      </c>
      <c r="P7603" s="29">
        <f t="shared" si="317"/>
        <v>0.5</v>
      </c>
    </row>
    <row r="7604" spans="1:16" hidden="1" x14ac:dyDescent="0.25">
      <c r="A7604">
        <v>194093632</v>
      </c>
      <c r="B7604">
        <v>803407</v>
      </c>
      <c r="C7604" t="s">
        <v>317</v>
      </c>
      <c r="D7604">
        <v>2021604</v>
      </c>
      <c r="E7604" t="s">
        <v>330</v>
      </c>
      <c r="F7604" t="s">
        <v>214</v>
      </c>
      <c r="G7604" t="s">
        <v>215</v>
      </c>
      <c r="H7604">
        <v>2</v>
      </c>
      <c r="I7604">
        <v>2018</v>
      </c>
      <c r="J7604">
        <v>1</v>
      </c>
      <c r="M7604">
        <v>5.6</v>
      </c>
      <c r="N7604" t="s">
        <v>231</v>
      </c>
      <c r="P7604" s="29">
        <f t="shared" si="317"/>
        <v>0.76666666666666661</v>
      </c>
    </row>
    <row r="7605" spans="1:16" hidden="1" x14ac:dyDescent="0.25">
      <c r="A7605">
        <v>194093632</v>
      </c>
      <c r="B7605">
        <v>803407</v>
      </c>
      <c r="C7605" t="s">
        <v>317</v>
      </c>
      <c r="D7605">
        <v>2021604</v>
      </c>
      <c r="E7605" t="s">
        <v>330</v>
      </c>
      <c r="F7605" t="s">
        <v>214</v>
      </c>
      <c r="G7605" t="s">
        <v>215</v>
      </c>
      <c r="H7605">
        <v>4</v>
      </c>
      <c r="I7605">
        <v>2018</v>
      </c>
      <c r="J7605">
        <v>1</v>
      </c>
      <c r="L7605">
        <v>23108142</v>
      </c>
      <c r="P7605" s="29" t="str">
        <f t="shared" si="317"/>
        <v>DRP</v>
      </c>
    </row>
    <row r="7606" spans="1:16" hidden="1" x14ac:dyDescent="0.25">
      <c r="A7606">
        <v>194093632</v>
      </c>
      <c r="B7606">
        <v>803407</v>
      </c>
      <c r="C7606" t="s">
        <v>317</v>
      </c>
      <c r="D7606">
        <v>2019154</v>
      </c>
      <c r="E7606" t="s">
        <v>225</v>
      </c>
      <c r="F7606" t="s">
        <v>214</v>
      </c>
      <c r="G7606" t="s">
        <v>215</v>
      </c>
      <c r="H7606">
        <v>2</v>
      </c>
      <c r="I7606">
        <v>2018</v>
      </c>
      <c r="J7606">
        <v>1</v>
      </c>
      <c r="L7606">
        <v>23107811</v>
      </c>
      <c r="M7606">
        <v>6</v>
      </c>
      <c r="P7606" s="29">
        <f t="shared" si="317"/>
        <v>0.83333333333333337</v>
      </c>
    </row>
    <row r="7607" spans="1:16" hidden="1" x14ac:dyDescent="0.25">
      <c r="A7607">
        <v>194093632</v>
      </c>
      <c r="B7607">
        <v>803407</v>
      </c>
      <c r="C7607" t="s">
        <v>317</v>
      </c>
      <c r="D7607">
        <v>2021793</v>
      </c>
      <c r="E7607" t="s">
        <v>293</v>
      </c>
      <c r="F7607" t="s">
        <v>214</v>
      </c>
      <c r="G7607" t="s">
        <v>215</v>
      </c>
      <c r="H7607">
        <v>2</v>
      </c>
      <c r="I7607">
        <v>2018</v>
      </c>
      <c r="J7607">
        <v>1</v>
      </c>
      <c r="L7607">
        <v>23106136</v>
      </c>
      <c r="M7607">
        <v>6.1</v>
      </c>
      <c r="P7607" s="29">
        <f t="shared" si="317"/>
        <v>0.85</v>
      </c>
    </row>
    <row r="7608" spans="1:16" hidden="1" x14ac:dyDescent="0.25">
      <c r="A7608">
        <v>194093632</v>
      </c>
      <c r="B7608">
        <v>803407</v>
      </c>
      <c r="C7608" t="s">
        <v>317</v>
      </c>
      <c r="D7608">
        <v>2021787</v>
      </c>
      <c r="E7608" t="s">
        <v>292</v>
      </c>
      <c r="F7608" t="s">
        <v>214</v>
      </c>
      <c r="G7608" t="s">
        <v>215</v>
      </c>
      <c r="H7608">
        <v>2</v>
      </c>
      <c r="I7608">
        <v>2018</v>
      </c>
      <c r="J7608">
        <v>1</v>
      </c>
      <c r="L7608">
        <v>23107720</v>
      </c>
      <c r="M7608">
        <v>5</v>
      </c>
      <c r="P7608" s="29">
        <f t="shared" si="317"/>
        <v>0.66666666666666663</v>
      </c>
    </row>
    <row r="7609" spans="1:16" hidden="1" x14ac:dyDescent="0.25">
      <c r="A7609">
        <v>194093632</v>
      </c>
      <c r="B7609">
        <v>803407</v>
      </c>
      <c r="C7609" t="s">
        <v>317</v>
      </c>
      <c r="D7609">
        <v>2027110</v>
      </c>
      <c r="E7609" t="s">
        <v>365</v>
      </c>
      <c r="F7609" t="s">
        <v>320</v>
      </c>
      <c r="G7609" t="s">
        <v>321</v>
      </c>
      <c r="H7609">
        <v>2</v>
      </c>
      <c r="I7609">
        <v>2018</v>
      </c>
      <c r="J7609">
        <v>1</v>
      </c>
      <c r="L7609">
        <v>23105324</v>
      </c>
      <c r="M7609">
        <v>6.4</v>
      </c>
      <c r="P7609" s="29">
        <f t="shared" si="317"/>
        <v>0.9</v>
      </c>
    </row>
    <row r="7610" spans="1:16" hidden="1" x14ac:dyDescent="0.25">
      <c r="A7610">
        <v>194093632</v>
      </c>
      <c r="B7610">
        <v>803407</v>
      </c>
      <c r="C7610" t="s">
        <v>317</v>
      </c>
      <c r="D7610">
        <v>2019273</v>
      </c>
      <c r="E7610" t="s">
        <v>248</v>
      </c>
      <c r="F7610" t="s">
        <v>214</v>
      </c>
      <c r="G7610" t="s">
        <v>215</v>
      </c>
      <c r="H7610">
        <v>2</v>
      </c>
      <c r="I7610">
        <v>2018</v>
      </c>
      <c r="J7610">
        <v>2</v>
      </c>
      <c r="L7610">
        <v>23115048</v>
      </c>
      <c r="M7610">
        <v>5.5</v>
      </c>
      <c r="P7610" s="29">
        <f t="shared" si="317"/>
        <v>0.75</v>
      </c>
    </row>
    <row r="7611" spans="1:16" hidden="1" x14ac:dyDescent="0.25">
      <c r="A7611">
        <v>194093632</v>
      </c>
      <c r="B7611">
        <v>803407</v>
      </c>
      <c r="C7611" t="s">
        <v>317</v>
      </c>
      <c r="D7611">
        <v>2021735</v>
      </c>
      <c r="E7611" t="s">
        <v>252</v>
      </c>
      <c r="F7611" t="s">
        <v>214</v>
      </c>
      <c r="G7611" t="s">
        <v>215</v>
      </c>
      <c r="H7611">
        <v>2</v>
      </c>
      <c r="I7611">
        <v>2018</v>
      </c>
      <c r="J7611">
        <v>2</v>
      </c>
      <c r="L7611">
        <v>23115611</v>
      </c>
      <c r="M7611">
        <v>5.2</v>
      </c>
      <c r="P7611" s="29">
        <f t="shared" ref="P7611:P7642" si="318">IF(AND(ISNUMBER(M7611),H7611&lt;&gt;4),(M7611-1)/6,IF(H7611=4,"DRP",IF(AND(H7611=3,M7611="NA"),"BAD",IF(AND(H7611=2),"CVL",IF(AND(H7611=1,ISBLANK(M7611)),"NULL","UNK")))))</f>
        <v>0.70000000000000007</v>
      </c>
    </row>
    <row r="7612" spans="1:16" hidden="1" x14ac:dyDescent="0.25">
      <c r="A7612">
        <v>194093632</v>
      </c>
      <c r="B7612">
        <v>803407</v>
      </c>
      <c r="C7612" t="s">
        <v>317</v>
      </c>
      <c r="D7612">
        <v>2021615</v>
      </c>
      <c r="E7612" t="s">
        <v>255</v>
      </c>
      <c r="F7612" t="s">
        <v>214</v>
      </c>
      <c r="G7612" t="s">
        <v>215</v>
      </c>
      <c r="H7612">
        <v>2</v>
      </c>
      <c r="I7612">
        <v>2018</v>
      </c>
      <c r="J7612">
        <v>2</v>
      </c>
      <c r="L7612">
        <v>23115891</v>
      </c>
      <c r="M7612">
        <v>5.2</v>
      </c>
      <c r="P7612" s="29">
        <f t="shared" si="318"/>
        <v>0.70000000000000007</v>
      </c>
    </row>
    <row r="7613" spans="1:16" hidden="1" x14ac:dyDescent="0.25">
      <c r="A7613">
        <v>194093632</v>
      </c>
      <c r="B7613">
        <v>803407</v>
      </c>
      <c r="C7613" t="s">
        <v>317</v>
      </c>
      <c r="D7613">
        <v>2021740</v>
      </c>
      <c r="E7613" t="s">
        <v>332</v>
      </c>
      <c r="F7613" t="s">
        <v>214</v>
      </c>
      <c r="G7613" t="s">
        <v>215</v>
      </c>
      <c r="H7613">
        <v>2</v>
      </c>
      <c r="I7613">
        <v>2018</v>
      </c>
      <c r="J7613">
        <v>2</v>
      </c>
      <c r="L7613">
        <v>23115615</v>
      </c>
      <c r="M7613">
        <v>4.8</v>
      </c>
      <c r="P7613" s="29">
        <f t="shared" si="318"/>
        <v>0.6333333333333333</v>
      </c>
    </row>
    <row r="7614" spans="1:16" hidden="1" x14ac:dyDescent="0.25">
      <c r="A7614">
        <v>194093632</v>
      </c>
      <c r="B7614">
        <v>803407</v>
      </c>
      <c r="C7614" t="s">
        <v>317</v>
      </c>
      <c r="D7614">
        <v>2004522</v>
      </c>
      <c r="E7614" t="s">
        <v>334</v>
      </c>
      <c r="F7614" t="s">
        <v>214</v>
      </c>
      <c r="G7614" t="s">
        <v>215</v>
      </c>
      <c r="H7614">
        <v>2</v>
      </c>
      <c r="I7614">
        <v>2018</v>
      </c>
      <c r="J7614">
        <v>2</v>
      </c>
      <c r="L7614">
        <v>23115613</v>
      </c>
      <c r="M7614">
        <v>6.5</v>
      </c>
      <c r="P7614" s="29">
        <f t="shared" si="318"/>
        <v>0.91666666666666663</v>
      </c>
    </row>
    <row r="7615" spans="1:16" hidden="1" x14ac:dyDescent="0.25">
      <c r="A7615">
        <v>194093632</v>
      </c>
      <c r="B7615">
        <v>803407</v>
      </c>
      <c r="C7615" t="s">
        <v>317</v>
      </c>
      <c r="D7615">
        <v>2004523</v>
      </c>
      <c r="E7615" t="s">
        <v>339</v>
      </c>
      <c r="F7615" t="s">
        <v>214</v>
      </c>
      <c r="G7615" t="s">
        <v>215</v>
      </c>
      <c r="H7615">
        <v>2</v>
      </c>
      <c r="I7615">
        <v>2018</v>
      </c>
      <c r="J7615">
        <v>2</v>
      </c>
      <c r="L7615">
        <v>23115616</v>
      </c>
      <c r="M7615">
        <v>4.5</v>
      </c>
      <c r="P7615" s="29">
        <f t="shared" si="318"/>
        <v>0.58333333333333337</v>
      </c>
    </row>
    <row r="7616" spans="1:16" hidden="1" x14ac:dyDescent="0.25">
      <c r="A7616">
        <v>194093632</v>
      </c>
      <c r="B7616">
        <v>803407</v>
      </c>
      <c r="C7616" t="s">
        <v>317</v>
      </c>
      <c r="D7616">
        <v>2021608</v>
      </c>
      <c r="E7616" t="s">
        <v>336</v>
      </c>
      <c r="F7616" t="s">
        <v>214</v>
      </c>
      <c r="G7616" t="s">
        <v>215</v>
      </c>
      <c r="H7616">
        <v>2</v>
      </c>
      <c r="I7616">
        <v>2019</v>
      </c>
      <c r="J7616">
        <v>1</v>
      </c>
      <c r="L7616">
        <v>23120765</v>
      </c>
      <c r="M7616">
        <v>5.0999999999999996</v>
      </c>
      <c r="P7616" s="29">
        <f t="shared" si="318"/>
        <v>0.68333333333333324</v>
      </c>
    </row>
    <row r="7617" spans="1:16" hidden="1" x14ac:dyDescent="0.25">
      <c r="A7617">
        <v>194093632</v>
      </c>
      <c r="B7617">
        <v>803407</v>
      </c>
      <c r="C7617" t="s">
        <v>317</v>
      </c>
      <c r="D7617">
        <v>2021774</v>
      </c>
      <c r="E7617" t="s">
        <v>286</v>
      </c>
      <c r="F7617" t="s">
        <v>214</v>
      </c>
      <c r="G7617" t="s">
        <v>215</v>
      </c>
      <c r="H7617">
        <v>2</v>
      </c>
      <c r="I7617">
        <v>2019</v>
      </c>
      <c r="J7617">
        <v>1</v>
      </c>
      <c r="L7617">
        <v>23120767</v>
      </c>
      <c r="M7617">
        <v>6</v>
      </c>
      <c r="P7617" s="29">
        <f t="shared" si="318"/>
        <v>0.83333333333333337</v>
      </c>
    </row>
    <row r="7618" spans="1:16" hidden="1" x14ac:dyDescent="0.25">
      <c r="A7618">
        <v>194093632</v>
      </c>
      <c r="B7618">
        <v>803407</v>
      </c>
      <c r="C7618" t="s">
        <v>317</v>
      </c>
      <c r="D7618">
        <v>2019274</v>
      </c>
      <c r="E7618" t="s">
        <v>247</v>
      </c>
      <c r="F7618" t="s">
        <v>214</v>
      </c>
      <c r="G7618" t="s">
        <v>215</v>
      </c>
      <c r="H7618">
        <v>4</v>
      </c>
      <c r="I7618">
        <v>2019</v>
      </c>
      <c r="J7618">
        <v>1</v>
      </c>
      <c r="L7618">
        <v>23120725</v>
      </c>
      <c r="P7618" s="29" t="str">
        <f t="shared" si="318"/>
        <v>DRP</v>
      </c>
    </row>
    <row r="7619" spans="1:16" hidden="1" x14ac:dyDescent="0.25">
      <c r="A7619">
        <v>194093632</v>
      </c>
      <c r="B7619">
        <v>803407</v>
      </c>
      <c r="C7619" t="s">
        <v>317</v>
      </c>
      <c r="D7619">
        <v>2004526</v>
      </c>
      <c r="E7619" t="s">
        <v>338</v>
      </c>
      <c r="F7619" t="s">
        <v>214</v>
      </c>
      <c r="G7619" t="s">
        <v>215</v>
      </c>
      <c r="H7619">
        <v>2</v>
      </c>
      <c r="I7619">
        <v>2019</v>
      </c>
      <c r="J7619">
        <v>1</v>
      </c>
      <c r="L7619">
        <v>23120763</v>
      </c>
      <c r="M7619">
        <v>4.0999999999999996</v>
      </c>
      <c r="P7619" s="29">
        <f t="shared" si="318"/>
        <v>0.51666666666666661</v>
      </c>
    </row>
    <row r="7620" spans="1:16" hidden="1" x14ac:dyDescent="0.25">
      <c r="A7620">
        <v>194093632</v>
      </c>
      <c r="B7620">
        <v>803407</v>
      </c>
      <c r="C7620" t="s">
        <v>317</v>
      </c>
      <c r="D7620">
        <v>2019274</v>
      </c>
      <c r="E7620" t="s">
        <v>247</v>
      </c>
      <c r="F7620" t="s">
        <v>214</v>
      </c>
      <c r="G7620" t="s">
        <v>215</v>
      </c>
      <c r="H7620">
        <v>2</v>
      </c>
      <c r="I7620">
        <v>2019</v>
      </c>
      <c r="J7620">
        <v>1</v>
      </c>
      <c r="L7620">
        <v>23120723</v>
      </c>
      <c r="M7620">
        <v>5</v>
      </c>
      <c r="P7620" s="29">
        <f t="shared" si="318"/>
        <v>0.66666666666666663</v>
      </c>
    </row>
    <row r="7621" spans="1:16" hidden="1" x14ac:dyDescent="0.25">
      <c r="A7621">
        <v>194093632</v>
      </c>
      <c r="B7621">
        <v>803407</v>
      </c>
      <c r="C7621" t="s">
        <v>317</v>
      </c>
      <c r="D7621">
        <v>2004527</v>
      </c>
      <c r="E7621" t="s">
        <v>337</v>
      </c>
      <c r="F7621" t="s">
        <v>214</v>
      </c>
      <c r="G7621" t="s">
        <v>215</v>
      </c>
      <c r="H7621">
        <v>2</v>
      </c>
      <c r="I7621">
        <v>2019</v>
      </c>
      <c r="J7621">
        <v>1</v>
      </c>
      <c r="L7621">
        <v>23120764</v>
      </c>
      <c r="M7621">
        <v>5.9</v>
      </c>
      <c r="P7621" s="29">
        <f t="shared" si="318"/>
        <v>0.81666666666666676</v>
      </c>
    </row>
    <row r="7622" spans="1:16" hidden="1" x14ac:dyDescent="0.25">
      <c r="A7622">
        <v>194093632</v>
      </c>
      <c r="B7622">
        <v>803407</v>
      </c>
      <c r="C7622" t="s">
        <v>317</v>
      </c>
      <c r="D7622">
        <v>2021742</v>
      </c>
      <c r="E7622" t="s">
        <v>262</v>
      </c>
      <c r="F7622" t="s">
        <v>214</v>
      </c>
      <c r="G7622" t="s">
        <v>215</v>
      </c>
      <c r="H7622">
        <v>2</v>
      </c>
      <c r="I7622">
        <v>2019</v>
      </c>
      <c r="J7622">
        <v>1</v>
      </c>
      <c r="L7622">
        <v>23123927</v>
      </c>
      <c r="M7622">
        <v>5.7</v>
      </c>
      <c r="P7622" s="29">
        <f t="shared" si="318"/>
        <v>0.78333333333333333</v>
      </c>
    </row>
    <row r="7623" spans="1:16" hidden="1" x14ac:dyDescent="0.25">
      <c r="A7623">
        <v>194093632</v>
      </c>
      <c r="B7623">
        <v>803407</v>
      </c>
      <c r="C7623" t="s">
        <v>317</v>
      </c>
      <c r="D7623">
        <v>2004525</v>
      </c>
      <c r="E7623" t="s">
        <v>266</v>
      </c>
      <c r="F7623" t="s">
        <v>214</v>
      </c>
      <c r="G7623" t="s">
        <v>215</v>
      </c>
      <c r="H7623">
        <v>2</v>
      </c>
      <c r="I7623">
        <v>2019</v>
      </c>
      <c r="J7623">
        <v>1</v>
      </c>
      <c r="L7623">
        <v>23120762</v>
      </c>
      <c r="M7623">
        <v>5.5</v>
      </c>
      <c r="P7623" s="29">
        <f t="shared" si="318"/>
        <v>0.75</v>
      </c>
    </row>
    <row r="7624" spans="1:16" hidden="1" x14ac:dyDescent="0.25">
      <c r="A7624">
        <v>194093632</v>
      </c>
      <c r="B7624">
        <v>803407</v>
      </c>
      <c r="C7624" t="s">
        <v>317</v>
      </c>
      <c r="D7624">
        <v>2004528</v>
      </c>
      <c r="E7624" t="s">
        <v>343</v>
      </c>
      <c r="F7624" t="s">
        <v>214</v>
      </c>
      <c r="G7624" t="s">
        <v>215</v>
      </c>
      <c r="H7624">
        <v>1</v>
      </c>
      <c r="I7624">
        <v>2019</v>
      </c>
      <c r="J7624">
        <v>2</v>
      </c>
      <c r="L7624">
        <v>23128693</v>
      </c>
      <c r="P7624" s="29" t="str">
        <f t="shared" si="318"/>
        <v>NULL</v>
      </c>
    </row>
    <row r="7625" spans="1:16" hidden="1" x14ac:dyDescent="0.25">
      <c r="A7625">
        <v>194093632</v>
      </c>
      <c r="B7625">
        <v>803407</v>
      </c>
      <c r="C7625" t="s">
        <v>317</v>
      </c>
      <c r="D7625">
        <v>2021829</v>
      </c>
      <c r="E7625" t="s">
        <v>341</v>
      </c>
      <c r="F7625" t="s">
        <v>214</v>
      </c>
      <c r="G7625" t="s">
        <v>215</v>
      </c>
      <c r="H7625">
        <v>1</v>
      </c>
      <c r="I7625">
        <v>2019</v>
      </c>
      <c r="J7625">
        <v>2</v>
      </c>
      <c r="L7625">
        <v>23128695</v>
      </c>
      <c r="P7625" s="29" t="str">
        <f t="shared" si="318"/>
        <v>NULL</v>
      </c>
    </row>
    <row r="7626" spans="1:16" hidden="1" x14ac:dyDescent="0.25">
      <c r="A7626">
        <v>194093632</v>
      </c>
      <c r="B7626">
        <v>803407</v>
      </c>
      <c r="C7626" t="s">
        <v>317</v>
      </c>
      <c r="D7626">
        <v>2021845</v>
      </c>
      <c r="E7626" t="s">
        <v>340</v>
      </c>
      <c r="F7626" t="s">
        <v>214</v>
      </c>
      <c r="G7626" t="s">
        <v>215</v>
      </c>
      <c r="H7626">
        <v>1</v>
      </c>
      <c r="I7626">
        <v>2019</v>
      </c>
      <c r="J7626">
        <v>2</v>
      </c>
      <c r="L7626">
        <v>23128696</v>
      </c>
      <c r="P7626" s="29" t="str">
        <f t="shared" si="318"/>
        <v>NULL</v>
      </c>
    </row>
    <row r="7627" spans="1:16" hidden="1" x14ac:dyDescent="0.25">
      <c r="A7627">
        <v>194093632</v>
      </c>
      <c r="B7627">
        <v>803407</v>
      </c>
      <c r="C7627" t="s">
        <v>317</v>
      </c>
      <c r="D7627">
        <v>2021594</v>
      </c>
      <c r="E7627" t="s">
        <v>342</v>
      </c>
      <c r="F7627" t="s">
        <v>214</v>
      </c>
      <c r="G7627" t="s">
        <v>215</v>
      </c>
      <c r="H7627">
        <v>1</v>
      </c>
      <c r="I7627">
        <v>2019</v>
      </c>
      <c r="J7627">
        <v>2</v>
      </c>
      <c r="L7627">
        <v>23128697</v>
      </c>
      <c r="P7627" s="29" t="str">
        <f t="shared" si="318"/>
        <v>NULL</v>
      </c>
    </row>
    <row r="7628" spans="1:16" hidden="1" x14ac:dyDescent="0.25">
      <c r="A7628">
        <v>194093632</v>
      </c>
      <c r="B7628">
        <v>803407</v>
      </c>
      <c r="C7628" t="s">
        <v>317</v>
      </c>
      <c r="D7628">
        <v>2004529</v>
      </c>
      <c r="E7628" t="s">
        <v>344</v>
      </c>
      <c r="F7628" t="s">
        <v>214</v>
      </c>
      <c r="G7628" t="s">
        <v>215</v>
      </c>
      <c r="H7628">
        <v>1</v>
      </c>
      <c r="I7628">
        <v>2019</v>
      </c>
      <c r="J7628">
        <v>2</v>
      </c>
      <c r="L7628">
        <v>23128694</v>
      </c>
      <c r="P7628" s="29" t="str">
        <f t="shared" si="318"/>
        <v>NULL</v>
      </c>
    </row>
    <row r="7629" spans="1:16" hidden="1" x14ac:dyDescent="0.25">
      <c r="A7629">
        <v>194093942</v>
      </c>
      <c r="B7629">
        <v>803400</v>
      </c>
      <c r="C7629" t="s">
        <v>212</v>
      </c>
      <c r="D7629">
        <v>2021600</v>
      </c>
      <c r="E7629" t="s">
        <v>219</v>
      </c>
      <c r="F7629" t="s">
        <v>214</v>
      </c>
      <c r="G7629" t="s">
        <v>215</v>
      </c>
      <c r="H7629">
        <v>4</v>
      </c>
      <c r="I7629">
        <v>2016</v>
      </c>
      <c r="J7629">
        <v>1</v>
      </c>
      <c r="L7629">
        <v>23081088</v>
      </c>
      <c r="P7629" s="29" t="str">
        <f t="shared" si="318"/>
        <v>DRP</v>
      </c>
    </row>
    <row r="7630" spans="1:16" hidden="1" x14ac:dyDescent="0.25">
      <c r="A7630">
        <v>194093942</v>
      </c>
      <c r="B7630">
        <v>803400</v>
      </c>
      <c r="C7630" t="s">
        <v>212</v>
      </c>
      <c r="D7630">
        <v>2005117</v>
      </c>
      <c r="E7630" t="s">
        <v>220</v>
      </c>
      <c r="F7630" t="s">
        <v>214</v>
      </c>
      <c r="G7630" t="s">
        <v>215</v>
      </c>
      <c r="H7630">
        <v>4</v>
      </c>
      <c r="I7630">
        <v>2016</v>
      </c>
      <c r="J7630">
        <v>1</v>
      </c>
      <c r="L7630">
        <v>23078732</v>
      </c>
      <c r="P7630" s="29" t="str">
        <f t="shared" si="318"/>
        <v>DRP</v>
      </c>
    </row>
    <row r="7631" spans="1:16" hidden="1" x14ac:dyDescent="0.25">
      <c r="A7631">
        <v>194093942</v>
      </c>
      <c r="B7631">
        <v>803400</v>
      </c>
      <c r="C7631" t="s">
        <v>212</v>
      </c>
      <c r="D7631">
        <v>2005102</v>
      </c>
      <c r="E7631" t="s">
        <v>218</v>
      </c>
      <c r="F7631" t="s">
        <v>214</v>
      </c>
      <c r="G7631" t="s">
        <v>215</v>
      </c>
      <c r="H7631">
        <v>4</v>
      </c>
      <c r="I7631">
        <v>2016</v>
      </c>
      <c r="J7631">
        <v>1</v>
      </c>
      <c r="L7631">
        <v>23081365</v>
      </c>
      <c r="P7631" s="29" t="str">
        <f t="shared" si="318"/>
        <v>DRP</v>
      </c>
    </row>
    <row r="7632" spans="1:16" hidden="1" x14ac:dyDescent="0.25">
      <c r="A7632">
        <v>194093942</v>
      </c>
      <c r="B7632">
        <v>803400</v>
      </c>
      <c r="C7632" t="s">
        <v>212</v>
      </c>
      <c r="D7632">
        <v>2005099</v>
      </c>
      <c r="E7632" t="s">
        <v>217</v>
      </c>
      <c r="F7632" t="s">
        <v>214</v>
      </c>
      <c r="G7632" t="s">
        <v>215</v>
      </c>
      <c r="H7632">
        <v>4</v>
      </c>
      <c r="I7632">
        <v>2016</v>
      </c>
      <c r="J7632">
        <v>1</v>
      </c>
      <c r="L7632">
        <v>23081380</v>
      </c>
      <c r="P7632" s="29" t="str">
        <f t="shared" si="318"/>
        <v>DRP</v>
      </c>
    </row>
    <row r="7633" spans="1:16" hidden="1" x14ac:dyDescent="0.25">
      <c r="A7633">
        <v>194093942</v>
      </c>
      <c r="B7633">
        <v>803400</v>
      </c>
      <c r="C7633" t="s">
        <v>212</v>
      </c>
      <c r="D7633">
        <v>2021754</v>
      </c>
      <c r="E7633" t="s">
        <v>216</v>
      </c>
      <c r="F7633" t="s">
        <v>214</v>
      </c>
      <c r="G7633" t="s">
        <v>215</v>
      </c>
      <c r="H7633">
        <v>4</v>
      </c>
      <c r="I7633">
        <v>2016</v>
      </c>
      <c r="J7633">
        <v>1</v>
      </c>
      <c r="L7633">
        <v>23081141</v>
      </c>
      <c r="P7633" s="29" t="str">
        <f t="shared" si="318"/>
        <v>DRP</v>
      </c>
    </row>
    <row r="7634" spans="1:16" hidden="1" x14ac:dyDescent="0.25">
      <c r="A7634">
        <v>194093942</v>
      </c>
      <c r="B7634">
        <v>803400</v>
      </c>
      <c r="C7634" t="s">
        <v>212</v>
      </c>
      <c r="D7634">
        <v>2004098</v>
      </c>
      <c r="E7634" t="s">
        <v>213</v>
      </c>
      <c r="F7634" t="s">
        <v>214</v>
      </c>
      <c r="G7634" t="s">
        <v>215</v>
      </c>
      <c r="H7634">
        <v>4</v>
      </c>
      <c r="I7634">
        <v>2016</v>
      </c>
      <c r="J7634">
        <v>1</v>
      </c>
      <c r="L7634">
        <v>23078065</v>
      </c>
      <c r="P7634" s="29" t="str">
        <f t="shared" si="318"/>
        <v>DRP</v>
      </c>
    </row>
    <row r="7635" spans="1:16" hidden="1" x14ac:dyDescent="0.25">
      <c r="A7635">
        <v>194093942</v>
      </c>
      <c r="B7635">
        <v>803400</v>
      </c>
      <c r="C7635" t="s">
        <v>212</v>
      </c>
      <c r="D7635">
        <v>2005099</v>
      </c>
      <c r="E7635" t="s">
        <v>217</v>
      </c>
      <c r="F7635" t="s">
        <v>214</v>
      </c>
      <c r="G7635" t="s">
        <v>215</v>
      </c>
      <c r="H7635">
        <v>3</v>
      </c>
      <c r="I7635">
        <v>2017</v>
      </c>
      <c r="J7635">
        <v>1</v>
      </c>
      <c r="L7635">
        <v>23092792</v>
      </c>
      <c r="M7635">
        <v>2.2999999999999998</v>
      </c>
      <c r="P7635" s="29">
        <f t="shared" si="318"/>
        <v>0.21666666666666665</v>
      </c>
    </row>
    <row r="7636" spans="1:16" hidden="1" x14ac:dyDescent="0.25">
      <c r="A7636">
        <v>194093942</v>
      </c>
      <c r="B7636">
        <v>803400</v>
      </c>
      <c r="C7636" t="s">
        <v>212</v>
      </c>
      <c r="D7636">
        <v>2005102</v>
      </c>
      <c r="E7636" t="s">
        <v>218</v>
      </c>
      <c r="F7636" t="s">
        <v>214</v>
      </c>
      <c r="G7636" t="s">
        <v>215</v>
      </c>
      <c r="H7636">
        <v>3</v>
      </c>
      <c r="I7636">
        <v>2017</v>
      </c>
      <c r="J7636">
        <v>1</v>
      </c>
      <c r="L7636">
        <v>23092919</v>
      </c>
      <c r="M7636" t="s">
        <v>221</v>
      </c>
      <c r="P7636" s="29" t="str">
        <f t="shared" si="318"/>
        <v>BAD</v>
      </c>
    </row>
    <row r="7637" spans="1:16" hidden="1" x14ac:dyDescent="0.25">
      <c r="A7637">
        <v>194093942</v>
      </c>
      <c r="B7637">
        <v>803400</v>
      </c>
      <c r="C7637" t="s">
        <v>212</v>
      </c>
      <c r="D7637">
        <v>2021600</v>
      </c>
      <c r="E7637" t="s">
        <v>219</v>
      </c>
      <c r="F7637" t="s">
        <v>214</v>
      </c>
      <c r="G7637" t="s">
        <v>215</v>
      </c>
      <c r="H7637">
        <v>3</v>
      </c>
      <c r="I7637">
        <v>2017</v>
      </c>
      <c r="J7637">
        <v>1</v>
      </c>
      <c r="L7637">
        <v>23092798</v>
      </c>
      <c r="M7637">
        <v>2.2999999999999998</v>
      </c>
      <c r="P7637" s="29">
        <f t="shared" si="318"/>
        <v>0.21666666666666665</v>
      </c>
    </row>
    <row r="7638" spans="1:16" hidden="1" x14ac:dyDescent="0.25">
      <c r="A7638">
        <v>194093942</v>
      </c>
      <c r="B7638">
        <v>803400</v>
      </c>
      <c r="C7638" t="s">
        <v>212</v>
      </c>
      <c r="D7638">
        <v>2021754</v>
      </c>
      <c r="E7638" t="s">
        <v>216</v>
      </c>
      <c r="F7638" t="s">
        <v>214</v>
      </c>
      <c r="G7638" t="s">
        <v>215</v>
      </c>
      <c r="H7638">
        <v>3</v>
      </c>
      <c r="I7638">
        <v>2017</v>
      </c>
      <c r="J7638">
        <v>1</v>
      </c>
      <c r="L7638">
        <v>23092904</v>
      </c>
      <c r="M7638">
        <v>3</v>
      </c>
      <c r="P7638" s="29">
        <f t="shared" si="318"/>
        <v>0.33333333333333331</v>
      </c>
    </row>
    <row r="7639" spans="1:16" hidden="1" x14ac:dyDescent="0.25">
      <c r="A7639">
        <v>194093942</v>
      </c>
      <c r="B7639">
        <v>803400</v>
      </c>
      <c r="C7639" t="s">
        <v>212</v>
      </c>
      <c r="D7639">
        <v>2005117</v>
      </c>
      <c r="E7639" t="s">
        <v>220</v>
      </c>
      <c r="F7639" t="s">
        <v>214</v>
      </c>
      <c r="G7639" t="s">
        <v>215</v>
      </c>
      <c r="H7639">
        <v>3</v>
      </c>
      <c r="I7639">
        <v>2017</v>
      </c>
      <c r="J7639">
        <v>1</v>
      </c>
      <c r="L7639">
        <v>23091394</v>
      </c>
      <c r="M7639">
        <v>3.2</v>
      </c>
      <c r="P7639" s="29">
        <f t="shared" si="318"/>
        <v>0.3666666666666667</v>
      </c>
    </row>
    <row r="7640" spans="1:16" hidden="1" x14ac:dyDescent="0.25">
      <c r="A7640">
        <v>194093942</v>
      </c>
      <c r="B7640">
        <v>803400</v>
      </c>
      <c r="C7640" t="s">
        <v>212</v>
      </c>
      <c r="D7640">
        <v>2021600</v>
      </c>
      <c r="E7640" t="s">
        <v>219</v>
      </c>
      <c r="F7640" t="s">
        <v>214</v>
      </c>
      <c r="G7640" t="s">
        <v>215</v>
      </c>
      <c r="H7640">
        <v>3</v>
      </c>
      <c r="I7640">
        <v>2017</v>
      </c>
      <c r="J7640">
        <v>2</v>
      </c>
      <c r="L7640">
        <v>23101023</v>
      </c>
      <c r="M7640" t="s">
        <v>221</v>
      </c>
      <c r="P7640" s="29" t="str">
        <f t="shared" si="318"/>
        <v>BAD</v>
      </c>
    </row>
    <row r="7641" spans="1:16" hidden="1" x14ac:dyDescent="0.25">
      <c r="A7641">
        <v>194093942</v>
      </c>
      <c r="B7641">
        <v>803400</v>
      </c>
      <c r="C7641" t="s">
        <v>212</v>
      </c>
      <c r="D7641">
        <v>2005117</v>
      </c>
      <c r="E7641" t="s">
        <v>220</v>
      </c>
      <c r="F7641" t="s">
        <v>214</v>
      </c>
      <c r="G7641" t="s">
        <v>215</v>
      </c>
      <c r="H7641">
        <v>3</v>
      </c>
      <c r="I7641">
        <v>2017</v>
      </c>
      <c r="J7641">
        <v>2</v>
      </c>
      <c r="L7641">
        <v>23099050</v>
      </c>
      <c r="M7641" t="s">
        <v>221</v>
      </c>
      <c r="P7641" s="29" t="str">
        <f t="shared" si="318"/>
        <v>BAD</v>
      </c>
    </row>
    <row r="7642" spans="1:16" hidden="1" x14ac:dyDescent="0.25">
      <c r="A7642">
        <v>194093942</v>
      </c>
      <c r="B7642">
        <v>803400</v>
      </c>
      <c r="C7642" t="s">
        <v>212</v>
      </c>
      <c r="D7642">
        <v>2005102</v>
      </c>
      <c r="E7642" t="s">
        <v>218</v>
      </c>
      <c r="F7642" t="s">
        <v>214</v>
      </c>
      <c r="G7642" t="s">
        <v>215</v>
      </c>
      <c r="H7642">
        <v>3</v>
      </c>
      <c r="I7642">
        <v>2017</v>
      </c>
      <c r="J7642">
        <v>2</v>
      </c>
      <c r="L7642">
        <v>23101082</v>
      </c>
      <c r="M7642" t="s">
        <v>221</v>
      </c>
      <c r="P7642" s="29" t="str">
        <f t="shared" si="318"/>
        <v>BAD</v>
      </c>
    </row>
    <row r="7643" spans="1:16" hidden="1" x14ac:dyDescent="0.25">
      <c r="A7643">
        <v>194093942</v>
      </c>
      <c r="B7643">
        <v>803400</v>
      </c>
      <c r="C7643" t="s">
        <v>212</v>
      </c>
      <c r="D7643">
        <v>2005099</v>
      </c>
      <c r="E7643" t="s">
        <v>217</v>
      </c>
      <c r="F7643" t="s">
        <v>214</v>
      </c>
      <c r="G7643" t="s">
        <v>215</v>
      </c>
      <c r="H7643">
        <v>3</v>
      </c>
      <c r="I7643">
        <v>2017</v>
      </c>
      <c r="J7643">
        <v>2</v>
      </c>
      <c r="L7643">
        <v>23101018</v>
      </c>
      <c r="M7643" t="s">
        <v>221</v>
      </c>
      <c r="P7643" s="29" t="str">
        <f t="shared" ref="P7643:P7674" si="319">IF(AND(ISNUMBER(M7643),H7643&lt;&gt;4),(M7643-1)/6,IF(H7643=4,"DRP",IF(AND(H7643=3,M7643="NA"),"BAD",IF(AND(H7643=2),"CVL",IF(AND(H7643=1,ISBLANK(M7643)),"NULL","UNK")))))</f>
        <v>BAD</v>
      </c>
    </row>
    <row r="7644" spans="1:16" hidden="1" x14ac:dyDescent="0.25">
      <c r="A7644">
        <v>194093942</v>
      </c>
      <c r="B7644">
        <v>803400</v>
      </c>
      <c r="C7644" t="s">
        <v>212</v>
      </c>
      <c r="D7644">
        <v>2021754</v>
      </c>
      <c r="E7644" t="s">
        <v>216</v>
      </c>
      <c r="F7644" t="s">
        <v>214</v>
      </c>
      <c r="G7644" t="s">
        <v>215</v>
      </c>
      <c r="H7644">
        <v>3</v>
      </c>
      <c r="I7644">
        <v>2017</v>
      </c>
      <c r="J7644">
        <v>2</v>
      </c>
      <c r="L7644">
        <v>23101079</v>
      </c>
      <c r="M7644">
        <v>2.4</v>
      </c>
      <c r="P7644" s="29">
        <f t="shared" si="319"/>
        <v>0.23333333333333331</v>
      </c>
    </row>
    <row r="7645" spans="1:16" hidden="1" x14ac:dyDescent="0.25">
      <c r="A7645">
        <v>194093942</v>
      </c>
      <c r="B7645">
        <v>803400</v>
      </c>
      <c r="C7645" t="s">
        <v>212</v>
      </c>
      <c r="D7645">
        <v>2004098</v>
      </c>
      <c r="E7645" t="s">
        <v>213</v>
      </c>
      <c r="F7645" t="s">
        <v>214</v>
      </c>
      <c r="G7645" t="s">
        <v>215</v>
      </c>
      <c r="H7645">
        <v>3</v>
      </c>
      <c r="I7645">
        <v>2017</v>
      </c>
      <c r="J7645">
        <v>2</v>
      </c>
      <c r="L7645">
        <v>23097706</v>
      </c>
      <c r="M7645" t="s">
        <v>221</v>
      </c>
      <c r="P7645" s="29" t="str">
        <f t="shared" si="319"/>
        <v>BAD</v>
      </c>
    </row>
    <row r="7646" spans="1:16" hidden="1" x14ac:dyDescent="0.25">
      <c r="A7646">
        <v>194094434</v>
      </c>
      <c r="B7646">
        <v>803401</v>
      </c>
      <c r="C7646" t="s">
        <v>318</v>
      </c>
      <c r="D7646">
        <v>2004098</v>
      </c>
      <c r="E7646" t="s">
        <v>213</v>
      </c>
      <c r="F7646" t="s">
        <v>214</v>
      </c>
      <c r="G7646" t="s">
        <v>215</v>
      </c>
      <c r="H7646">
        <v>2</v>
      </c>
      <c r="I7646">
        <v>2016</v>
      </c>
      <c r="J7646">
        <v>1</v>
      </c>
      <c r="L7646">
        <v>23081502</v>
      </c>
      <c r="M7646">
        <v>6.5</v>
      </c>
      <c r="P7646" s="29">
        <f t="shared" si="319"/>
        <v>0.91666666666666663</v>
      </c>
    </row>
    <row r="7647" spans="1:16" hidden="1" x14ac:dyDescent="0.25">
      <c r="A7647">
        <v>194094434</v>
      </c>
      <c r="B7647">
        <v>803401</v>
      </c>
      <c r="C7647" t="s">
        <v>318</v>
      </c>
      <c r="D7647">
        <v>2021600</v>
      </c>
      <c r="E7647" t="s">
        <v>219</v>
      </c>
      <c r="F7647" t="s">
        <v>214</v>
      </c>
      <c r="G7647" t="s">
        <v>215</v>
      </c>
      <c r="H7647">
        <v>2</v>
      </c>
      <c r="I7647">
        <v>2016</v>
      </c>
      <c r="J7647">
        <v>1</v>
      </c>
      <c r="L7647">
        <v>23081078</v>
      </c>
      <c r="M7647">
        <v>5.7</v>
      </c>
      <c r="P7647" s="29">
        <f t="shared" si="319"/>
        <v>0.78333333333333333</v>
      </c>
    </row>
    <row r="7648" spans="1:16" hidden="1" x14ac:dyDescent="0.25">
      <c r="A7648">
        <v>194094434</v>
      </c>
      <c r="B7648">
        <v>803401</v>
      </c>
      <c r="C7648" t="s">
        <v>318</v>
      </c>
      <c r="D7648">
        <v>2005099</v>
      </c>
      <c r="E7648" t="s">
        <v>217</v>
      </c>
      <c r="F7648" t="s">
        <v>214</v>
      </c>
      <c r="G7648" t="s">
        <v>215</v>
      </c>
      <c r="H7648">
        <v>2</v>
      </c>
      <c r="I7648">
        <v>2016</v>
      </c>
      <c r="J7648">
        <v>1</v>
      </c>
      <c r="L7648">
        <v>23081299</v>
      </c>
      <c r="M7648">
        <v>5.3</v>
      </c>
      <c r="P7648" s="29">
        <f t="shared" si="319"/>
        <v>0.71666666666666667</v>
      </c>
    </row>
    <row r="7649" spans="1:16" hidden="1" x14ac:dyDescent="0.25">
      <c r="A7649">
        <v>194094434</v>
      </c>
      <c r="B7649">
        <v>803401</v>
      </c>
      <c r="C7649" t="s">
        <v>318</v>
      </c>
      <c r="D7649">
        <v>2005102</v>
      </c>
      <c r="E7649" t="s">
        <v>218</v>
      </c>
      <c r="F7649" t="s">
        <v>214</v>
      </c>
      <c r="G7649" t="s">
        <v>215</v>
      </c>
      <c r="H7649">
        <v>2</v>
      </c>
      <c r="I7649">
        <v>2016</v>
      </c>
      <c r="J7649">
        <v>1</v>
      </c>
      <c r="L7649">
        <v>23081381</v>
      </c>
      <c r="M7649">
        <v>5.0999999999999996</v>
      </c>
      <c r="P7649" s="29">
        <f t="shared" si="319"/>
        <v>0.68333333333333324</v>
      </c>
    </row>
    <row r="7650" spans="1:16" hidden="1" x14ac:dyDescent="0.25">
      <c r="A7650">
        <v>194094434</v>
      </c>
      <c r="B7650">
        <v>803401</v>
      </c>
      <c r="C7650" t="s">
        <v>318</v>
      </c>
      <c r="D7650">
        <v>2021754</v>
      </c>
      <c r="E7650" t="s">
        <v>216</v>
      </c>
      <c r="F7650" t="s">
        <v>214</v>
      </c>
      <c r="G7650" t="s">
        <v>215</v>
      </c>
      <c r="H7650">
        <v>2</v>
      </c>
      <c r="I7650">
        <v>2016</v>
      </c>
      <c r="J7650">
        <v>1</v>
      </c>
      <c r="L7650">
        <v>23081091</v>
      </c>
      <c r="M7650">
        <v>4.4000000000000004</v>
      </c>
      <c r="P7650" s="29">
        <f t="shared" si="319"/>
        <v>0.56666666666666676</v>
      </c>
    </row>
    <row r="7651" spans="1:16" hidden="1" x14ac:dyDescent="0.25">
      <c r="A7651">
        <v>194094434</v>
      </c>
      <c r="B7651">
        <v>803401</v>
      </c>
      <c r="C7651" t="s">
        <v>318</v>
      </c>
      <c r="D7651">
        <v>2005118</v>
      </c>
      <c r="E7651" t="s">
        <v>223</v>
      </c>
      <c r="F7651" t="s">
        <v>214</v>
      </c>
      <c r="G7651" t="s">
        <v>215</v>
      </c>
      <c r="H7651">
        <v>3</v>
      </c>
      <c r="I7651">
        <v>2016</v>
      </c>
      <c r="J7651">
        <v>1</v>
      </c>
      <c r="L7651">
        <v>23081292</v>
      </c>
      <c r="M7651">
        <v>3.2</v>
      </c>
      <c r="P7651" s="29">
        <f t="shared" si="319"/>
        <v>0.3666666666666667</v>
      </c>
    </row>
    <row r="7652" spans="1:16" hidden="1" x14ac:dyDescent="0.25">
      <c r="A7652">
        <v>194094434</v>
      </c>
      <c r="B7652">
        <v>803401</v>
      </c>
      <c r="C7652" t="s">
        <v>318</v>
      </c>
      <c r="D7652">
        <v>2004116</v>
      </c>
      <c r="E7652" t="s">
        <v>229</v>
      </c>
      <c r="F7652" t="s">
        <v>214</v>
      </c>
      <c r="G7652" t="s">
        <v>215</v>
      </c>
      <c r="H7652">
        <v>4</v>
      </c>
      <c r="I7652">
        <v>2016</v>
      </c>
      <c r="J7652">
        <v>2</v>
      </c>
      <c r="L7652">
        <v>23085559</v>
      </c>
      <c r="P7652" s="29" t="str">
        <f t="shared" si="319"/>
        <v>DRP</v>
      </c>
    </row>
    <row r="7653" spans="1:16" hidden="1" x14ac:dyDescent="0.25">
      <c r="A7653">
        <v>194094434</v>
      </c>
      <c r="B7653">
        <v>803401</v>
      </c>
      <c r="C7653" t="s">
        <v>318</v>
      </c>
      <c r="D7653">
        <v>2005131</v>
      </c>
      <c r="E7653" t="s">
        <v>228</v>
      </c>
      <c r="F7653" t="s">
        <v>214</v>
      </c>
      <c r="G7653" t="s">
        <v>215</v>
      </c>
      <c r="H7653">
        <v>4</v>
      </c>
      <c r="I7653">
        <v>2016</v>
      </c>
      <c r="J7653">
        <v>2</v>
      </c>
      <c r="L7653">
        <v>23086517</v>
      </c>
      <c r="P7653" s="29" t="str">
        <f t="shared" si="319"/>
        <v>DRP</v>
      </c>
    </row>
    <row r="7654" spans="1:16" hidden="1" x14ac:dyDescent="0.25">
      <c r="A7654">
        <v>194094434</v>
      </c>
      <c r="B7654">
        <v>803401</v>
      </c>
      <c r="C7654" t="s">
        <v>318</v>
      </c>
      <c r="D7654">
        <v>2005118</v>
      </c>
      <c r="E7654" t="s">
        <v>223</v>
      </c>
      <c r="F7654" t="s">
        <v>214</v>
      </c>
      <c r="G7654" t="s">
        <v>215</v>
      </c>
      <c r="H7654">
        <v>3</v>
      </c>
      <c r="I7654">
        <v>2016</v>
      </c>
      <c r="J7654">
        <v>2</v>
      </c>
      <c r="L7654">
        <v>23086742</v>
      </c>
      <c r="M7654">
        <v>1</v>
      </c>
      <c r="P7654" s="29">
        <f t="shared" si="319"/>
        <v>0</v>
      </c>
    </row>
    <row r="7655" spans="1:16" hidden="1" x14ac:dyDescent="0.25">
      <c r="A7655">
        <v>194094434</v>
      </c>
      <c r="B7655">
        <v>803401</v>
      </c>
      <c r="C7655" t="s">
        <v>318</v>
      </c>
      <c r="D7655">
        <v>2021763</v>
      </c>
      <c r="E7655" t="s">
        <v>298</v>
      </c>
      <c r="F7655" t="s">
        <v>214</v>
      </c>
      <c r="G7655" t="s">
        <v>215</v>
      </c>
      <c r="H7655">
        <v>3</v>
      </c>
      <c r="I7655">
        <v>2016</v>
      </c>
      <c r="J7655">
        <v>2</v>
      </c>
      <c r="L7655">
        <v>23086846</v>
      </c>
      <c r="M7655">
        <v>3.1</v>
      </c>
      <c r="P7655" s="29">
        <f t="shared" si="319"/>
        <v>0.35000000000000003</v>
      </c>
    </row>
    <row r="7656" spans="1:16" hidden="1" x14ac:dyDescent="0.25">
      <c r="A7656">
        <v>194094434</v>
      </c>
      <c r="B7656">
        <v>803401</v>
      </c>
      <c r="C7656" t="s">
        <v>318</v>
      </c>
      <c r="D7656">
        <v>2005117</v>
      </c>
      <c r="E7656" t="s">
        <v>220</v>
      </c>
      <c r="F7656" t="s">
        <v>214</v>
      </c>
      <c r="G7656" t="s">
        <v>215</v>
      </c>
      <c r="H7656">
        <v>3</v>
      </c>
      <c r="I7656">
        <v>2016</v>
      </c>
      <c r="J7656">
        <v>2</v>
      </c>
      <c r="L7656">
        <v>23084479</v>
      </c>
      <c r="M7656" t="s">
        <v>221</v>
      </c>
      <c r="P7656" s="29" t="str">
        <f t="shared" si="319"/>
        <v>BAD</v>
      </c>
    </row>
    <row r="7657" spans="1:16" hidden="1" x14ac:dyDescent="0.25">
      <c r="A7657">
        <v>194094434</v>
      </c>
      <c r="B7657">
        <v>803401</v>
      </c>
      <c r="C7657" t="s">
        <v>318</v>
      </c>
      <c r="D7657">
        <v>2021756</v>
      </c>
      <c r="E7657" t="s">
        <v>253</v>
      </c>
      <c r="F7657" t="s">
        <v>214</v>
      </c>
      <c r="G7657" t="s">
        <v>215</v>
      </c>
      <c r="H7657">
        <v>3</v>
      </c>
      <c r="I7657">
        <v>2016</v>
      </c>
      <c r="J7657">
        <v>2</v>
      </c>
      <c r="L7657">
        <v>23086836</v>
      </c>
      <c r="M7657">
        <v>2.2999999999999998</v>
      </c>
      <c r="P7657" s="29">
        <f t="shared" si="319"/>
        <v>0.21666666666666665</v>
      </c>
    </row>
    <row r="7658" spans="1:16" hidden="1" x14ac:dyDescent="0.25">
      <c r="A7658">
        <v>194094434</v>
      </c>
      <c r="B7658">
        <v>803401</v>
      </c>
      <c r="C7658" t="s">
        <v>318</v>
      </c>
      <c r="D7658">
        <v>2021602</v>
      </c>
      <c r="E7658" t="s">
        <v>242</v>
      </c>
      <c r="F7658" t="s">
        <v>214</v>
      </c>
      <c r="G7658" t="s">
        <v>215</v>
      </c>
      <c r="H7658">
        <v>2</v>
      </c>
      <c r="I7658">
        <v>2016</v>
      </c>
      <c r="J7658">
        <v>2</v>
      </c>
      <c r="L7658">
        <v>23086745</v>
      </c>
      <c r="M7658">
        <v>4</v>
      </c>
      <c r="P7658" s="29">
        <f t="shared" si="319"/>
        <v>0.5</v>
      </c>
    </row>
    <row r="7659" spans="1:16" hidden="1" x14ac:dyDescent="0.25">
      <c r="A7659">
        <v>194094434</v>
      </c>
      <c r="B7659">
        <v>803401</v>
      </c>
      <c r="C7659" t="s">
        <v>318</v>
      </c>
      <c r="D7659">
        <v>2021580</v>
      </c>
      <c r="E7659" t="s">
        <v>241</v>
      </c>
      <c r="F7659" t="s">
        <v>214</v>
      </c>
      <c r="G7659" t="s">
        <v>215</v>
      </c>
      <c r="H7659">
        <v>3</v>
      </c>
      <c r="I7659">
        <v>2016</v>
      </c>
      <c r="J7659">
        <v>2</v>
      </c>
      <c r="L7659">
        <v>23086825</v>
      </c>
      <c r="M7659">
        <v>2.6</v>
      </c>
      <c r="P7659" s="29">
        <f t="shared" si="319"/>
        <v>0.26666666666666666</v>
      </c>
    </row>
    <row r="7660" spans="1:16" hidden="1" x14ac:dyDescent="0.25">
      <c r="A7660">
        <v>194094434</v>
      </c>
      <c r="B7660">
        <v>803401</v>
      </c>
      <c r="C7660" t="s">
        <v>318</v>
      </c>
      <c r="D7660">
        <v>2004112</v>
      </c>
      <c r="E7660" t="s">
        <v>244</v>
      </c>
      <c r="F7660" t="s">
        <v>214</v>
      </c>
      <c r="G7660" t="s">
        <v>215</v>
      </c>
      <c r="H7660">
        <v>2</v>
      </c>
      <c r="I7660">
        <v>2016</v>
      </c>
      <c r="J7660">
        <v>2</v>
      </c>
      <c r="L7660">
        <v>23085520</v>
      </c>
      <c r="M7660">
        <v>7</v>
      </c>
      <c r="P7660" s="29">
        <f t="shared" si="319"/>
        <v>1</v>
      </c>
    </row>
    <row r="7661" spans="1:16" hidden="1" x14ac:dyDescent="0.25">
      <c r="A7661">
        <v>194094434</v>
      </c>
      <c r="B7661">
        <v>803401</v>
      </c>
      <c r="C7661" t="s">
        <v>318</v>
      </c>
      <c r="D7661">
        <v>2005117</v>
      </c>
      <c r="E7661" t="s">
        <v>220</v>
      </c>
      <c r="F7661" t="s">
        <v>214</v>
      </c>
      <c r="G7661" t="s">
        <v>215</v>
      </c>
      <c r="H7661">
        <v>4</v>
      </c>
      <c r="I7661">
        <v>2017</v>
      </c>
      <c r="J7661">
        <v>1</v>
      </c>
      <c r="L7661">
        <v>23091395</v>
      </c>
      <c r="P7661" s="29" t="str">
        <f t="shared" si="319"/>
        <v>DRP</v>
      </c>
    </row>
    <row r="7662" spans="1:16" hidden="1" x14ac:dyDescent="0.25">
      <c r="A7662">
        <v>194094434</v>
      </c>
      <c r="B7662">
        <v>803401</v>
      </c>
      <c r="C7662" t="s">
        <v>318</v>
      </c>
      <c r="D7662">
        <v>2021763</v>
      </c>
      <c r="E7662" t="s">
        <v>298</v>
      </c>
      <c r="F7662" t="s">
        <v>214</v>
      </c>
      <c r="G7662" t="s">
        <v>215</v>
      </c>
      <c r="H7662">
        <v>2</v>
      </c>
      <c r="I7662">
        <v>2017</v>
      </c>
      <c r="J7662">
        <v>1</v>
      </c>
      <c r="L7662">
        <v>23091986</v>
      </c>
      <c r="M7662">
        <v>5.2</v>
      </c>
      <c r="P7662" s="29">
        <f t="shared" si="319"/>
        <v>0.70000000000000007</v>
      </c>
    </row>
    <row r="7663" spans="1:16" hidden="1" x14ac:dyDescent="0.25">
      <c r="A7663">
        <v>194094434</v>
      </c>
      <c r="B7663">
        <v>803401</v>
      </c>
      <c r="C7663" t="s">
        <v>318</v>
      </c>
      <c r="D7663">
        <v>2021756</v>
      </c>
      <c r="E7663" t="s">
        <v>253</v>
      </c>
      <c r="F7663" t="s">
        <v>214</v>
      </c>
      <c r="G7663" t="s">
        <v>215</v>
      </c>
      <c r="H7663">
        <v>2</v>
      </c>
      <c r="I7663">
        <v>2017</v>
      </c>
      <c r="J7663">
        <v>1</v>
      </c>
      <c r="L7663">
        <v>23092930</v>
      </c>
      <c r="M7663">
        <v>4</v>
      </c>
      <c r="P7663" s="29">
        <f t="shared" si="319"/>
        <v>0.5</v>
      </c>
    </row>
    <row r="7664" spans="1:16" hidden="1" x14ac:dyDescent="0.25">
      <c r="A7664">
        <v>194094434</v>
      </c>
      <c r="B7664">
        <v>803401</v>
      </c>
      <c r="C7664" t="s">
        <v>318</v>
      </c>
      <c r="D7664">
        <v>2021580</v>
      </c>
      <c r="E7664" t="s">
        <v>241</v>
      </c>
      <c r="F7664" t="s">
        <v>214</v>
      </c>
      <c r="G7664" t="s">
        <v>215</v>
      </c>
      <c r="H7664">
        <v>2</v>
      </c>
      <c r="I7664">
        <v>2017</v>
      </c>
      <c r="J7664">
        <v>1</v>
      </c>
      <c r="L7664">
        <v>23093919</v>
      </c>
      <c r="M7664">
        <v>4.2</v>
      </c>
      <c r="P7664" s="29">
        <f t="shared" si="319"/>
        <v>0.53333333333333333</v>
      </c>
    </row>
    <row r="7665" spans="1:16" hidden="1" x14ac:dyDescent="0.25">
      <c r="A7665">
        <v>194094434</v>
      </c>
      <c r="B7665">
        <v>803401</v>
      </c>
      <c r="C7665" t="s">
        <v>318</v>
      </c>
      <c r="D7665">
        <v>2005118</v>
      </c>
      <c r="E7665" t="s">
        <v>223</v>
      </c>
      <c r="F7665" t="s">
        <v>214</v>
      </c>
      <c r="G7665" t="s">
        <v>215</v>
      </c>
      <c r="H7665">
        <v>2</v>
      </c>
      <c r="I7665">
        <v>2017</v>
      </c>
      <c r="J7665">
        <v>1</v>
      </c>
      <c r="L7665">
        <v>23094576</v>
      </c>
      <c r="M7665">
        <v>4.8</v>
      </c>
      <c r="P7665" s="29">
        <f t="shared" si="319"/>
        <v>0.6333333333333333</v>
      </c>
    </row>
    <row r="7666" spans="1:16" hidden="1" x14ac:dyDescent="0.25">
      <c r="A7666">
        <v>194094434</v>
      </c>
      <c r="B7666">
        <v>803401</v>
      </c>
      <c r="C7666" t="s">
        <v>318</v>
      </c>
      <c r="D7666">
        <v>2004099</v>
      </c>
      <c r="E7666" t="s">
        <v>245</v>
      </c>
      <c r="F7666" t="s">
        <v>214</v>
      </c>
      <c r="G7666" t="s">
        <v>215</v>
      </c>
      <c r="H7666">
        <v>3</v>
      </c>
      <c r="I7666">
        <v>2017</v>
      </c>
      <c r="J7666">
        <v>1</v>
      </c>
      <c r="L7666">
        <v>23092379</v>
      </c>
      <c r="M7666" t="s">
        <v>221</v>
      </c>
      <c r="P7666" s="29" t="str">
        <f t="shared" si="319"/>
        <v>BAD</v>
      </c>
    </row>
    <row r="7667" spans="1:16" hidden="1" x14ac:dyDescent="0.25">
      <c r="A7667">
        <v>194094434</v>
      </c>
      <c r="B7667">
        <v>803401</v>
      </c>
      <c r="C7667" t="s">
        <v>318</v>
      </c>
      <c r="D7667">
        <v>2005117</v>
      </c>
      <c r="E7667" t="s">
        <v>220</v>
      </c>
      <c r="F7667" t="s">
        <v>214</v>
      </c>
      <c r="G7667" t="s">
        <v>215</v>
      </c>
      <c r="H7667">
        <v>3</v>
      </c>
      <c r="I7667">
        <v>2017</v>
      </c>
      <c r="J7667">
        <v>1</v>
      </c>
      <c r="M7667" t="s">
        <v>221</v>
      </c>
      <c r="N7667" t="s">
        <v>231</v>
      </c>
      <c r="P7667" s="29" t="str">
        <f t="shared" si="319"/>
        <v>BAD</v>
      </c>
    </row>
    <row r="7668" spans="1:16" hidden="1" x14ac:dyDescent="0.25">
      <c r="A7668">
        <v>194094434</v>
      </c>
      <c r="B7668">
        <v>803401</v>
      </c>
      <c r="C7668" t="s">
        <v>318</v>
      </c>
      <c r="D7668">
        <v>2005131</v>
      </c>
      <c r="E7668" t="s">
        <v>228</v>
      </c>
      <c r="F7668" t="s">
        <v>214</v>
      </c>
      <c r="G7668" t="s">
        <v>215</v>
      </c>
      <c r="H7668">
        <v>2</v>
      </c>
      <c r="I7668">
        <v>2017</v>
      </c>
      <c r="J7668">
        <v>2</v>
      </c>
      <c r="L7668">
        <v>23097528</v>
      </c>
      <c r="M7668">
        <v>5.3</v>
      </c>
      <c r="P7668" s="29">
        <f t="shared" si="319"/>
        <v>0.71666666666666667</v>
      </c>
    </row>
    <row r="7669" spans="1:16" hidden="1" x14ac:dyDescent="0.25">
      <c r="A7669">
        <v>194094434</v>
      </c>
      <c r="B7669">
        <v>803401</v>
      </c>
      <c r="C7669" t="s">
        <v>318</v>
      </c>
      <c r="D7669">
        <v>2021596</v>
      </c>
      <c r="E7669" t="s">
        <v>294</v>
      </c>
      <c r="F7669" t="s">
        <v>214</v>
      </c>
      <c r="G7669" t="s">
        <v>215</v>
      </c>
      <c r="H7669">
        <v>2</v>
      </c>
      <c r="I7669">
        <v>2017</v>
      </c>
      <c r="J7669">
        <v>2</v>
      </c>
      <c r="L7669">
        <v>23101186</v>
      </c>
      <c r="M7669">
        <v>4.3</v>
      </c>
      <c r="P7669" s="29">
        <f t="shared" si="319"/>
        <v>0.54999999999999993</v>
      </c>
    </row>
    <row r="7670" spans="1:16" hidden="1" x14ac:dyDescent="0.25">
      <c r="A7670">
        <v>194094434</v>
      </c>
      <c r="B7670">
        <v>803401</v>
      </c>
      <c r="C7670" t="s">
        <v>318</v>
      </c>
      <c r="D7670">
        <v>2004099</v>
      </c>
      <c r="E7670" t="s">
        <v>245</v>
      </c>
      <c r="F7670" t="s">
        <v>214</v>
      </c>
      <c r="G7670" t="s">
        <v>215</v>
      </c>
      <c r="H7670">
        <v>3</v>
      </c>
      <c r="I7670">
        <v>2017</v>
      </c>
      <c r="J7670">
        <v>2</v>
      </c>
      <c r="L7670">
        <v>23097865</v>
      </c>
      <c r="M7670">
        <v>2.6</v>
      </c>
      <c r="P7670" s="29">
        <f t="shared" si="319"/>
        <v>0.26666666666666666</v>
      </c>
    </row>
    <row r="7671" spans="1:16" hidden="1" x14ac:dyDescent="0.25">
      <c r="A7671">
        <v>194094434</v>
      </c>
      <c r="B7671">
        <v>803401</v>
      </c>
      <c r="C7671" t="s">
        <v>318</v>
      </c>
      <c r="D7671">
        <v>2005117</v>
      </c>
      <c r="E7671" t="s">
        <v>220</v>
      </c>
      <c r="F7671" t="s">
        <v>214</v>
      </c>
      <c r="G7671" t="s">
        <v>215</v>
      </c>
      <c r="H7671">
        <v>2</v>
      </c>
      <c r="I7671">
        <v>2017</v>
      </c>
      <c r="J7671">
        <v>2</v>
      </c>
      <c r="L7671">
        <v>23098971</v>
      </c>
      <c r="M7671">
        <v>6.4</v>
      </c>
      <c r="P7671" s="29">
        <f t="shared" si="319"/>
        <v>0.9</v>
      </c>
    </row>
    <row r="7672" spans="1:16" hidden="1" x14ac:dyDescent="0.25">
      <c r="A7672">
        <v>194094434</v>
      </c>
      <c r="B7672">
        <v>803401</v>
      </c>
      <c r="C7672" t="s">
        <v>318</v>
      </c>
      <c r="D7672">
        <v>2021874</v>
      </c>
      <c r="E7672" t="s">
        <v>226</v>
      </c>
      <c r="F7672" t="s">
        <v>214</v>
      </c>
      <c r="G7672" t="s">
        <v>215</v>
      </c>
      <c r="H7672">
        <v>2</v>
      </c>
      <c r="I7672">
        <v>2017</v>
      </c>
      <c r="J7672">
        <v>2</v>
      </c>
      <c r="L7672">
        <v>23101908</v>
      </c>
      <c r="M7672">
        <v>5.0999999999999996</v>
      </c>
      <c r="P7672" s="29">
        <f t="shared" si="319"/>
        <v>0.68333333333333324</v>
      </c>
    </row>
    <row r="7673" spans="1:16" hidden="1" x14ac:dyDescent="0.25">
      <c r="A7673">
        <v>194094434</v>
      </c>
      <c r="B7673">
        <v>803401</v>
      </c>
      <c r="C7673" t="s">
        <v>318</v>
      </c>
      <c r="D7673">
        <v>2021638</v>
      </c>
      <c r="E7673" t="s">
        <v>250</v>
      </c>
      <c r="F7673" t="s">
        <v>214</v>
      </c>
      <c r="G7673" t="s">
        <v>215</v>
      </c>
      <c r="H7673">
        <v>2</v>
      </c>
      <c r="I7673">
        <v>2017</v>
      </c>
      <c r="J7673">
        <v>2</v>
      </c>
      <c r="L7673">
        <v>23101182</v>
      </c>
      <c r="M7673">
        <v>5.3</v>
      </c>
      <c r="P7673" s="29">
        <f t="shared" si="319"/>
        <v>0.71666666666666667</v>
      </c>
    </row>
    <row r="7674" spans="1:16" hidden="1" x14ac:dyDescent="0.25">
      <c r="A7674">
        <v>194094434</v>
      </c>
      <c r="B7674">
        <v>803401</v>
      </c>
      <c r="C7674" t="s">
        <v>318</v>
      </c>
      <c r="D7674">
        <v>2021993</v>
      </c>
      <c r="E7674" t="s">
        <v>256</v>
      </c>
      <c r="F7674" t="s">
        <v>214</v>
      </c>
      <c r="G7674" t="s">
        <v>215</v>
      </c>
      <c r="H7674">
        <v>2</v>
      </c>
      <c r="I7674">
        <v>2018</v>
      </c>
      <c r="J7674">
        <v>1</v>
      </c>
      <c r="L7674">
        <v>23107716</v>
      </c>
      <c r="M7674">
        <v>4.4000000000000004</v>
      </c>
      <c r="P7674" s="29">
        <f t="shared" si="319"/>
        <v>0.56666666666666676</v>
      </c>
    </row>
    <row r="7675" spans="1:16" hidden="1" x14ac:dyDescent="0.25">
      <c r="A7675">
        <v>194094434</v>
      </c>
      <c r="B7675">
        <v>803401</v>
      </c>
      <c r="C7675" t="s">
        <v>318</v>
      </c>
      <c r="D7675">
        <v>2021725</v>
      </c>
      <c r="E7675" t="s">
        <v>257</v>
      </c>
      <c r="F7675" t="s">
        <v>214</v>
      </c>
      <c r="G7675" t="s">
        <v>215</v>
      </c>
      <c r="H7675">
        <v>3</v>
      </c>
      <c r="I7675">
        <v>2018</v>
      </c>
      <c r="J7675">
        <v>1</v>
      </c>
      <c r="L7675">
        <v>23109661</v>
      </c>
      <c r="M7675">
        <v>2.4</v>
      </c>
      <c r="P7675" s="29">
        <f t="shared" ref="P7675:P7701" si="320">IF(AND(ISNUMBER(M7675),H7675&lt;&gt;4),(M7675-1)/6,IF(H7675=4,"DRP",IF(AND(H7675=3,M7675="NA"),"BAD",IF(AND(H7675=2),"CVL",IF(AND(H7675=1,ISBLANK(M7675)),"NULL","UNK")))))</f>
        <v>0.23333333333333331</v>
      </c>
    </row>
    <row r="7676" spans="1:16" hidden="1" x14ac:dyDescent="0.25">
      <c r="A7676">
        <v>194094434</v>
      </c>
      <c r="B7676">
        <v>803401</v>
      </c>
      <c r="C7676" t="s">
        <v>318</v>
      </c>
      <c r="D7676">
        <v>2004116</v>
      </c>
      <c r="E7676" t="s">
        <v>229</v>
      </c>
      <c r="F7676" t="s">
        <v>214</v>
      </c>
      <c r="G7676" t="s">
        <v>215</v>
      </c>
      <c r="H7676">
        <v>2</v>
      </c>
      <c r="I7676">
        <v>2018</v>
      </c>
      <c r="J7676">
        <v>1</v>
      </c>
      <c r="L7676">
        <v>23104529</v>
      </c>
      <c r="M7676">
        <v>4.9000000000000004</v>
      </c>
      <c r="P7676" s="29">
        <f t="shared" si="320"/>
        <v>0.65</v>
      </c>
    </row>
    <row r="7677" spans="1:16" hidden="1" x14ac:dyDescent="0.25">
      <c r="A7677">
        <v>194094434</v>
      </c>
      <c r="B7677">
        <v>803401</v>
      </c>
      <c r="C7677" t="s">
        <v>318</v>
      </c>
      <c r="D7677">
        <v>2019271</v>
      </c>
      <c r="E7677" t="s">
        <v>236</v>
      </c>
      <c r="F7677" t="s">
        <v>214</v>
      </c>
      <c r="G7677" t="s">
        <v>215</v>
      </c>
      <c r="H7677">
        <v>2</v>
      </c>
      <c r="I7677">
        <v>2018</v>
      </c>
      <c r="J7677">
        <v>1</v>
      </c>
      <c r="L7677">
        <v>23106814</v>
      </c>
      <c r="M7677">
        <v>5.7</v>
      </c>
      <c r="P7677" s="29">
        <f t="shared" si="320"/>
        <v>0.78333333333333333</v>
      </c>
    </row>
    <row r="7678" spans="1:16" hidden="1" x14ac:dyDescent="0.25">
      <c r="A7678">
        <v>194094434</v>
      </c>
      <c r="B7678">
        <v>803401</v>
      </c>
      <c r="C7678" t="s">
        <v>318</v>
      </c>
      <c r="D7678">
        <v>2021640</v>
      </c>
      <c r="E7678" t="s">
        <v>227</v>
      </c>
      <c r="F7678" t="s">
        <v>214</v>
      </c>
      <c r="G7678" t="s">
        <v>215</v>
      </c>
      <c r="H7678">
        <v>2</v>
      </c>
      <c r="I7678">
        <v>2018</v>
      </c>
      <c r="J7678">
        <v>1</v>
      </c>
      <c r="L7678">
        <v>23108120</v>
      </c>
      <c r="M7678">
        <v>5</v>
      </c>
      <c r="P7678" s="29">
        <f t="shared" si="320"/>
        <v>0.66666666666666663</v>
      </c>
    </row>
    <row r="7679" spans="1:16" hidden="1" x14ac:dyDescent="0.25">
      <c r="A7679">
        <v>194094434</v>
      </c>
      <c r="B7679">
        <v>803401</v>
      </c>
      <c r="C7679" t="s">
        <v>318</v>
      </c>
      <c r="D7679">
        <v>2021750</v>
      </c>
      <c r="E7679" t="s">
        <v>296</v>
      </c>
      <c r="F7679" t="s">
        <v>214</v>
      </c>
      <c r="G7679" t="s">
        <v>215</v>
      </c>
      <c r="H7679">
        <v>2</v>
      </c>
      <c r="I7679">
        <v>2018</v>
      </c>
      <c r="J7679">
        <v>1</v>
      </c>
      <c r="L7679">
        <v>23108399</v>
      </c>
      <c r="M7679">
        <v>5.5</v>
      </c>
      <c r="P7679" s="29">
        <f t="shared" si="320"/>
        <v>0.75</v>
      </c>
    </row>
    <row r="7680" spans="1:16" hidden="1" x14ac:dyDescent="0.25">
      <c r="A7680">
        <v>194094434</v>
      </c>
      <c r="B7680">
        <v>803401</v>
      </c>
      <c r="C7680" t="s">
        <v>318</v>
      </c>
      <c r="D7680">
        <v>2021781</v>
      </c>
      <c r="E7680" t="s">
        <v>235</v>
      </c>
      <c r="F7680" t="s">
        <v>214</v>
      </c>
      <c r="G7680" t="s">
        <v>215</v>
      </c>
      <c r="H7680">
        <v>2</v>
      </c>
      <c r="I7680">
        <v>2018</v>
      </c>
      <c r="J7680">
        <v>1</v>
      </c>
      <c r="L7680">
        <v>23108207</v>
      </c>
      <c r="M7680">
        <v>5</v>
      </c>
      <c r="P7680" s="29">
        <f t="shared" si="320"/>
        <v>0.66666666666666663</v>
      </c>
    </row>
    <row r="7681" spans="1:16" hidden="1" x14ac:dyDescent="0.25">
      <c r="A7681">
        <v>194094434</v>
      </c>
      <c r="B7681">
        <v>803401</v>
      </c>
      <c r="C7681" t="s">
        <v>318</v>
      </c>
      <c r="D7681">
        <v>2004752</v>
      </c>
      <c r="E7681" t="s">
        <v>290</v>
      </c>
      <c r="F7681" t="s">
        <v>214</v>
      </c>
      <c r="G7681" t="s">
        <v>215</v>
      </c>
      <c r="H7681">
        <v>2</v>
      </c>
      <c r="I7681">
        <v>2018</v>
      </c>
      <c r="J7681">
        <v>2</v>
      </c>
      <c r="L7681">
        <v>23115876</v>
      </c>
      <c r="M7681">
        <v>5</v>
      </c>
      <c r="P7681" s="29">
        <f t="shared" si="320"/>
        <v>0.66666666666666663</v>
      </c>
    </row>
    <row r="7682" spans="1:16" hidden="1" x14ac:dyDescent="0.25">
      <c r="A7682">
        <v>194094434</v>
      </c>
      <c r="B7682">
        <v>803401</v>
      </c>
      <c r="C7682" t="s">
        <v>318</v>
      </c>
      <c r="D7682">
        <v>2005120</v>
      </c>
      <c r="E7682" t="s">
        <v>293</v>
      </c>
      <c r="F7682" t="s">
        <v>214</v>
      </c>
      <c r="G7682" t="s">
        <v>215</v>
      </c>
      <c r="H7682">
        <v>3</v>
      </c>
      <c r="I7682">
        <v>2018</v>
      </c>
      <c r="J7682">
        <v>2</v>
      </c>
      <c r="L7682">
        <v>23116695</v>
      </c>
      <c r="M7682" t="s">
        <v>221</v>
      </c>
      <c r="P7682" s="29" t="str">
        <f t="shared" si="320"/>
        <v>BAD</v>
      </c>
    </row>
    <row r="7683" spans="1:16" hidden="1" x14ac:dyDescent="0.25">
      <c r="A7683">
        <v>194094434</v>
      </c>
      <c r="B7683">
        <v>803401</v>
      </c>
      <c r="C7683" t="s">
        <v>318</v>
      </c>
      <c r="D7683">
        <v>2004591</v>
      </c>
      <c r="E7683" t="s">
        <v>271</v>
      </c>
      <c r="F7683" t="s">
        <v>214</v>
      </c>
      <c r="G7683" t="s">
        <v>215</v>
      </c>
      <c r="H7683">
        <v>2</v>
      </c>
      <c r="I7683">
        <v>2018</v>
      </c>
      <c r="J7683">
        <v>2</v>
      </c>
      <c r="L7683">
        <v>23115874</v>
      </c>
      <c r="M7683">
        <v>6.5</v>
      </c>
      <c r="P7683" s="29">
        <f t="shared" si="320"/>
        <v>0.91666666666666663</v>
      </c>
    </row>
    <row r="7684" spans="1:16" hidden="1" x14ac:dyDescent="0.25">
      <c r="A7684">
        <v>194094434</v>
      </c>
      <c r="B7684">
        <v>803401</v>
      </c>
      <c r="C7684" t="s">
        <v>318</v>
      </c>
      <c r="D7684">
        <v>2021679</v>
      </c>
      <c r="E7684" t="s">
        <v>259</v>
      </c>
      <c r="F7684" t="s">
        <v>214</v>
      </c>
      <c r="G7684" t="s">
        <v>215</v>
      </c>
      <c r="H7684">
        <v>2</v>
      </c>
      <c r="I7684">
        <v>2018</v>
      </c>
      <c r="J7684">
        <v>2</v>
      </c>
      <c r="L7684">
        <v>23116297</v>
      </c>
      <c r="M7684">
        <v>5.0999999999999996</v>
      </c>
      <c r="P7684" s="29">
        <f t="shared" si="320"/>
        <v>0.68333333333333324</v>
      </c>
    </row>
    <row r="7685" spans="1:16" hidden="1" x14ac:dyDescent="0.25">
      <c r="A7685">
        <v>194094434</v>
      </c>
      <c r="B7685">
        <v>803401</v>
      </c>
      <c r="C7685" t="s">
        <v>318</v>
      </c>
      <c r="D7685">
        <v>2021725</v>
      </c>
      <c r="E7685" t="s">
        <v>257</v>
      </c>
      <c r="F7685" t="s">
        <v>214</v>
      </c>
      <c r="G7685" t="s">
        <v>215</v>
      </c>
      <c r="H7685">
        <v>2</v>
      </c>
      <c r="I7685">
        <v>2018</v>
      </c>
      <c r="J7685">
        <v>2</v>
      </c>
      <c r="L7685">
        <v>23115856</v>
      </c>
      <c r="M7685">
        <v>5.4</v>
      </c>
      <c r="P7685" s="29">
        <f t="shared" si="320"/>
        <v>0.73333333333333339</v>
      </c>
    </row>
    <row r="7686" spans="1:16" hidden="1" x14ac:dyDescent="0.25">
      <c r="A7686">
        <v>194094434</v>
      </c>
      <c r="B7686">
        <v>803401</v>
      </c>
      <c r="C7686" t="s">
        <v>318</v>
      </c>
      <c r="D7686">
        <v>2021787</v>
      </c>
      <c r="E7686" t="s">
        <v>292</v>
      </c>
      <c r="F7686" t="s">
        <v>214</v>
      </c>
      <c r="G7686" t="s">
        <v>215</v>
      </c>
      <c r="H7686">
        <v>2</v>
      </c>
      <c r="I7686">
        <v>2018</v>
      </c>
      <c r="J7686">
        <v>2</v>
      </c>
      <c r="L7686">
        <v>23115872</v>
      </c>
      <c r="M7686">
        <v>4.0999999999999996</v>
      </c>
      <c r="P7686" s="29">
        <f t="shared" si="320"/>
        <v>0.51666666666666661</v>
      </c>
    </row>
    <row r="7687" spans="1:16" hidden="1" x14ac:dyDescent="0.25">
      <c r="A7687">
        <v>194094434</v>
      </c>
      <c r="B7687">
        <v>803401</v>
      </c>
      <c r="C7687" t="s">
        <v>318</v>
      </c>
      <c r="D7687">
        <v>2004099</v>
      </c>
      <c r="E7687" t="s">
        <v>245</v>
      </c>
      <c r="F7687" t="s">
        <v>214</v>
      </c>
      <c r="G7687" t="s">
        <v>215</v>
      </c>
      <c r="H7687">
        <v>2</v>
      </c>
      <c r="I7687">
        <v>2018</v>
      </c>
      <c r="J7687">
        <v>2</v>
      </c>
      <c r="L7687">
        <v>23114480</v>
      </c>
      <c r="M7687">
        <v>4.3</v>
      </c>
      <c r="P7687" s="29">
        <f t="shared" si="320"/>
        <v>0.54999999999999993</v>
      </c>
    </row>
    <row r="7688" spans="1:16" hidden="1" x14ac:dyDescent="0.25">
      <c r="A7688">
        <v>194094434</v>
      </c>
      <c r="B7688">
        <v>803401</v>
      </c>
      <c r="C7688" t="s">
        <v>318</v>
      </c>
      <c r="D7688">
        <v>2005120</v>
      </c>
      <c r="E7688" t="s">
        <v>293</v>
      </c>
      <c r="F7688" t="s">
        <v>214</v>
      </c>
      <c r="G7688" t="s">
        <v>215</v>
      </c>
      <c r="H7688">
        <v>2</v>
      </c>
      <c r="I7688">
        <v>2019</v>
      </c>
      <c r="J7688">
        <v>1</v>
      </c>
      <c r="L7688">
        <v>23119862</v>
      </c>
      <c r="M7688">
        <v>5.6</v>
      </c>
      <c r="P7688" s="29">
        <f t="shared" si="320"/>
        <v>0.76666666666666661</v>
      </c>
    </row>
    <row r="7689" spans="1:16" hidden="1" x14ac:dyDescent="0.25">
      <c r="A7689">
        <v>194094434</v>
      </c>
      <c r="B7689">
        <v>803401</v>
      </c>
      <c r="C7689" t="s">
        <v>318</v>
      </c>
      <c r="D7689">
        <v>2021631</v>
      </c>
      <c r="E7689" t="s">
        <v>302</v>
      </c>
      <c r="F7689" t="s">
        <v>214</v>
      </c>
      <c r="G7689" t="s">
        <v>215</v>
      </c>
      <c r="H7689">
        <v>2</v>
      </c>
      <c r="I7689">
        <v>2019</v>
      </c>
      <c r="J7689">
        <v>1</v>
      </c>
      <c r="L7689">
        <v>23123877</v>
      </c>
      <c r="M7689">
        <v>5.7</v>
      </c>
      <c r="P7689" s="29">
        <f t="shared" si="320"/>
        <v>0.78333333333333333</v>
      </c>
    </row>
    <row r="7690" spans="1:16" hidden="1" x14ac:dyDescent="0.25">
      <c r="A7690">
        <v>194094434</v>
      </c>
      <c r="B7690">
        <v>803401</v>
      </c>
      <c r="C7690" t="s">
        <v>318</v>
      </c>
      <c r="D7690">
        <v>2004586</v>
      </c>
      <c r="E7690" t="s">
        <v>325</v>
      </c>
      <c r="F7690" t="s">
        <v>214</v>
      </c>
      <c r="G7690" t="s">
        <v>215</v>
      </c>
      <c r="H7690">
        <v>2</v>
      </c>
      <c r="I7690">
        <v>2019</v>
      </c>
      <c r="J7690">
        <v>1</v>
      </c>
      <c r="L7690">
        <v>23120019</v>
      </c>
      <c r="M7690">
        <v>5.9</v>
      </c>
      <c r="P7690" s="29">
        <f t="shared" si="320"/>
        <v>0.81666666666666676</v>
      </c>
    </row>
    <row r="7691" spans="1:16" hidden="1" x14ac:dyDescent="0.25">
      <c r="A7691">
        <v>194094434</v>
      </c>
      <c r="B7691">
        <v>803401</v>
      </c>
      <c r="C7691" t="s">
        <v>318</v>
      </c>
      <c r="D7691">
        <v>2004587</v>
      </c>
      <c r="E7691" t="s">
        <v>288</v>
      </c>
      <c r="F7691" t="s">
        <v>214</v>
      </c>
      <c r="G7691" t="s">
        <v>215</v>
      </c>
      <c r="H7691">
        <v>2</v>
      </c>
      <c r="I7691">
        <v>2019</v>
      </c>
      <c r="J7691">
        <v>1</v>
      </c>
      <c r="L7691">
        <v>23120022</v>
      </c>
      <c r="M7691">
        <v>4.2</v>
      </c>
      <c r="P7691" s="29">
        <f t="shared" si="320"/>
        <v>0.53333333333333333</v>
      </c>
    </row>
    <row r="7692" spans="1:16" hidden="1" x14ac:dyDescent="0.25">
      <c r="A7692">
        <v>194094434</v>
      </c>
      <c r="B7692">
        <v>803401</v>
      </c>
      <c r="C7692" t="s">
        <v>318</v>
      </c>
      <c r="D7692">
        <v>2021723</v>
      </c>
      <c r="E7692" t="s">
        <v>299</v>
      </c>
      <c r="F7692" t="s">
        <v>214</v>
      </c>
      <c r="G7692" t="s">
        <v>215</v>
      </c>
      <c r="H7692">
        <v>2</v>
      </c>
      <c r="I7692">
        <v>2019</v>
      </c>
      <c r="J7692">
        <v>1</v>
      </c>
      <c r="L7692">
        <v>23123925</v>
      </c>
      <c r="M7692">
        <v>5.6</v>
      </c>
      <c r="P7692" s="29">
        <f t="shared" si="320"/>
        <v>0.76666666666666661</v>
      </c>
    </row>
    <row r="7693" spans="1:16" hidden="1" x14ac:dyDescent="0.25">
      <c r="A7693">
        <v>194094434</v>
      </c>
      <c r="B7693">
        <v>803401</v>
      </c>
      <c r="C7693" t="s">
        <v>318</v>
      </c>
      <c r="D7693">
        <v>2021615</v>
      </c>
      <c r="E7693" t="s">
        <v>255</v>
      </c>
      <c r="F7693" t="s">
        <v>214</v>
      </c>
      <c r="G7693" t="s">
        <v>215</v>
      </c>
      <c r="H7693">
        <v>2</v>
      </c>
      <c r="I7693">
        <v>2019</v>
      </c>
      <c r="J7693">
        <v>1</v>
      </c>
      <c r="L7693">
        <v>23120231</v>
      </c>
      <c r="M7693">
        <v>5.9</v>
      </c>
      <c r="P7693" s="29">
        <f t="shared" si="320"/>
        <v>0.81666666666666676</v>
      </c>
    </row>
    <row r="7694" spans="1:16" hidden="1" x14ac:dyDescent="0.25">
      <c r="A7694">
        <v>194094434</v>
      </c>
      <c r="B7694">
        <v>803401</v>
      </c>
      <c r="C7694" t="s">
        <v>318</v>
      </c>
      <c r="D7694">
        <v>2024862</v>
      </c>
      <c r="E7694" t="s">
        <v>289</v>
      </c>
      <c r="F7694" t="s">
        <v>214</v>
      </c>
      <c r="G7694" t="s">
        <v>215</v>
      </c>
      <c r="H7694">
        <v>2</v>
      </c>
      <c r="I7694">
        <v>2019</v>
      </c>
      <c r="J7694">
        <v>1</v>
      </c>
      <c r="L7694">
        <v>23119873</v>
      </c>
      <c r="M7694">
        <v>5.6</v>
      </c>
      <c r="P7694" s="29">
        <f t="shared" si="320"/>
        <v>0.76666666666666661</v>
      </c>
    </row>
    <row r="7695" spans="1:16" hidden="1" x14ac:dyDescent="0.25">
      <c r="A7695">
        <v>194094434</v>
      </c>
      <c r="B7695">
        <v>803401</v>
      </c>
      <c r="C7695" t="s">
        <v>318</v>
      </c>
      <c r="D7695">
        <v>2021671</v>
      </c>
      <c r="E7695" t="s">
        <v>303</v>
      </c>
      <c r="F7695" t="s">
        <v>214</v>
      </c>
      <c r="G7695" t="s">
        <v>215</v>
      </c>
      <c r="H7695">
        <v>1</v>
      </c>
      <c r="I7695">
        <v>2019</v>
      </c>
      <c r="J7695">
        <v>2</v>
      </c>
      <c r="L7695">
        <v>23130535</v>
      </c>
      <c r="P7695" s="29" t="str">
        <f t="shared" si="320"/>
        <v>NULL</v>
      </c>
    </row>
    <row r="7696" spans="1:16" hidden="1" x14ac:dyDescent="0.25">
      <c r="A7696">
        <v>194094434</v>
      </c>
      <c r="B7696">
        <v>803401</v>
      </c>
      <c r="C7696" t="s">
        <v>318</v>
      </c>
      <c r="D7696">
        <v>2019272</v>
      </c>
      <c r="E7696" t="s">
        <v>249</v>
      </c>
      <c r="F7696" t="s">
        <v>214</v>
      </c>
      <c r="G7696" t="s">
        <v>215</v>
      </c>
      <c r="H7696">
        <v>1</v>
      </c>
      <c r="I7696">
        <v>2019</v>
      </c>
      <c r="J7696">
        <v>2</v>
      </c>
      <c r="L7696">
        <v>23129157</v>
      </c>
      <c r="P7696" s="29" t="str">
        <f t="shared" si="320"/>
        <v>NULL</v>
      </c>
    </row>
    <row r="7697" spans="1:16" hidden="1" x14ac:dyDescent="0.25">
      <c r="A7697">
        <v>194094434</v>
      </c>
      <c r="B7697">
        <v>803401</v>
      </c>
      <c r="C7697" t="s">
        <v>318</v>
      </c>
      <c r="D7697">
        <v>2024921</v>
      </c>
      <c r="E7697" t="s">
        <v>225</v>
      </c>
      <c r="F7697" t="s">
        <v>214</v>
      </c>
      <c r="G7697" t="s">
        <v>215</v>
      </c>
      <c r="H7697">
        <v>1</v>
      </c>
      <c r="I7697">
        <v>2019</v>
      </c>
      <c r="J7697">
        <v>2</v>
      </c>
      <c r="L7697">
        <v>23129804</v>
      </c>
      <c r="P7697" s="29" t="str">
        <f t="shared" si="320"/>
        <v>NULL</v>
      </c>
    </row>
    <row r="7698" spans="1:16" hidden="1" x14ac:dyDescent="0.25">
      <c r="A7698">
        <v>194094434</v>
      </c>
      <c r="B7698">
        <v>803401</v>
      </c>
      <c r="C7698" t="s">
        <v>318</v>
      </c>
      <c r="D7698">
        <v>2024863</v>
      </c>
      <c r="E7698" t="s">
        <v>304</v>
      </c>
      <c r="F7698" t="s">
        <v>214</v>
      </c>
      <c r="G7698" t="s">
        <v>215</v>
      </c>
      <c r="H7698">
        <v>1</v>
      </c>
      <c r="I7698">
        <v>2019</v>
      </c>
      <c r="J7698">
        <v>2</v>
      </c>
      <c r="L7698">
        <v>23129796</v>
      </c>
      <c r="P7698" s="29" t="str">
        <f t="shared" si="320"/>
        <v>NULL</v>
      </c>
    </row>
    <row r="7699" spans="1:16" hidden="1" x14ac:dyDescent="0.25">
      <c r="A7699">
        <v>194094434</v>
      </c>
      <c r="B7699">
        <v>803401</v>
      </c>
      <c r="C7699" t="s">
        <v>318</v>
      </c>
      <c r="D7699">
        <v>2021865</v>
      </c>
      <c r="E7699" t="s">
        <v>301</v>
      </c>
      <c r="F7699" t="s">
        <v>214</v>
      </c>
      <c r="G7699" t="s">
        <v>215</v>
      </c>
      <c r="H7699">
        <v>1</v>
      </c>
      <c r="I7699">
        <v>2019</v>
      </c>
      <c r="J7699">
        <v>2</v>
      </c>
      <c r="L7699">
        <v>23130441</v>
      </c>
      <c r="P7699" s="29" t="str">
        <f t="shared" si="320"/>
        <v>NULL</v>
      </c>
    </row>
    <row r="7700" spans="1:16" hidden="1" x14ac:dyDescent="0.25">
      <c r="A7700">
        <v>194094434</v>
      </c>
      <c r="B7700">
        <v>803401</v>
      </c>
      <c r="C7700" t="s">
        <v>318</v>
      </c>
      <c r="D7700">
        <v>2021591</v>
      </c>
      <c r="E7700" t="s">
        <v>240</v>
      </c>
      <c r="F7700" t="s">
        <v>214</v>
      </c>
      <c r="G7700" t="s">
        <v>215</v>
      </c>
      <c r="H7700">
        <v>1</v>
      </c>
      <c r="I7700">
        <v>2019</v>
      </c>
      <c r="J7700">
        <v>2</v>
      </c>
      <c r="L7700">
        <v>23130356</v>
      </c>
      <c r="P7700" s="29" t="str">
        <f t="shared" si="320"/>
        <v>NULL</v>
      </c>
    </row>
    <row r="7701" spans="1:16" hidden="1" x14ac:dyDescent="0.25">
      <c r="A7701">
        <v>194094434</v>
      </c>
      <c r="B7701">
        <v>803401</v>
      </c>
      <c r="C7701" t="s">
        <v>318</v>
      </c>
      <c r="D7701">
        <v>2004597</v>
      </c>
      <c r="E7701" t="s">
        <v>279</v>
      </c>
      <c r="F7701" t="s">
        <v>214</v>
      </c>
      <c r="G7701" t="s">
        <v>215</v>
      </c>
      <c r="H7701">
        <v>1</v>
      </c>
      <c r="I7701">
        <v>2019</v>
      </c>
      <c r="J7701">
        <v>2</v>
      </c>
      <c r="L7701">
        <v>23129794</v>
      </c>
      <c r="P7701" s="29" t="str">
        <f t="shared" si="320"/>
        <v>NULL</v>
      </c>
    </row>
    <row r="7702" spans="1:16" hidden="1" x14ac:dyDescent="0.25">
      <c r="A7702">
        <v>194098588</v>
      </c>
      <c r="B7702">
        <v>803401</v>
      </c>
      <c r="C7702" t="s">
        <v>318</v>
      </c>
      <c r="D7702">
        <v>2005118</v>
      </c>
      <c r="E7702" t="s">
        <v>223</v>
      </c>
      <c r="F7702" t="s">
        <v>214</v>
      </c>
      <c r="G7702" t="s">
        <v>215</v>
      </c>
      <c r="H7702">
        <v>3</v>
      </c>
      <c r="I7702">
        <v>2015</v>
      </c>
      <c r="J7702">
        <v>1</v>
      </c>
      <c r="L7702">
        <v>23066498</v>
      </c>
      <c r="M7702">
        <v>3.6</v>
      </c>
      <c r="P7702" s="29">
        <f t="shared" ref="P7702:P7716" si="321">IF(AND(ISNUMBER(M7702),H7702&lt;&gt;4,N7702&lt;&gt;"X"),(M7702-1)/6,IF(H7702=4,"DRP",IF(AND(H7702=3,M7702="NA"),"BAD",IF(AND(H7702=2),"CVL",IF(AND(H7702=1,ISBLANK(M7702)),"NULL","UNK")))))</f>
        <v>0.43333333333333335</v>
      </c>
    </row>
    <row r="7703" spans="1:16" hidden="1" x14ac:dyDescent="0.25">
      <c r="A7703">
        <v>194098588</v>
      </c>
      <c r="B7703">
        <v>803401</v>
      </c>
      <c r="C7703" t="s">
        <v>318</v>
      </c>
      <c r="D7703">
        <v>2021600</v>
      </c>
      <c r="E7703" t="s">
        <v>219</v>
      </c>
      <c r="F7703" t="s">
        <v>214</v>
      </c>
      <c r="G7703" t="s">
        <v>215</v>
      </c>
      <c r="H7703">
        <v>3</v>
      </c>
      <c r="I7703">
        <v>2015</v>
      </c>
      <c r="J7703">
        <v>1</v>
      </c>
      <c r="L7703">
        <v>23066439</v>
      </c>
      <c r="M7703">
        <v>3.3</v>
      </c>
      <c r="P7703" s="29">
        <f t="shared" si="321"/>
        <v>0.3833333333333333</v>
      </c>
    </row>
    <row r="7704" spans="1:16" hidden="1" x14ac:dyDescent="0.25">
      <c r="A7704">
        <v>194098588</v>
      </c>
      <c r="B7704">
        <v>803401</v>
      </c>
      <c r="C7704" t="s">
        <v>318</v>
      </c>
      <c r="D7704">
        <v>2005102</v>
      </c>
      <c r="E7704" t="s">
        <v>218</v>
      </c>
      <c r="F7704" t="s">
        <v>214</v>
      </c>
      <c r="G7704" t="s">
        <v>215</v>
      </c>
      <c r="H7704">
        <v>3</v>
      </c>
      <c r="I7704">
        <v>2015</v>
      </c>
      <c r="J7704">
        <v>1</v>
      </c>
      <c r="L7704">
        <v>23066492</v>
      </c>
      <c r="M7704">
        <v>3.5</v>
      </c>
      <c r="P7704" s="29">
        <f t="shared" si="321"/>
        <v>0.41666666666666669</v>
      </c>
    </row>
    <row r="7705" spans="1:16" hidden="1" x14ac:dyDescent="0.25">
      <c r="A7705">
        <v>194098588</v>
      </c>
      <c r="B7705">
        <v>803401</v>
      </c>
      <c r="C7705" t="s">
        <v>318</v>
      </c>
      <c r="D7705">
        <v>2005099</v>
      </c>
      <c r="E7705" t="s">
        <v>217</v>
      </c>
      <c r="F7705" t="s">
        <v>214</v>
      </c>
      <c r="G7705" t="s">
        <v>215</v>
      </c>
      <c r="H7705">
        <v>2</v>
      </c>
      <c r="I7705">
        <v>2015</v>
      </c>
      <c r="J7705">
        <v>1</v>
      </c>
      <c r="L7705">
        <v>23066430</v>
      </c>
      <c r="M7705">
        <v>4.3</v>
      </c>
      <c r="P7705" s="29">
        <f t="shared" si="321"/>
        <v>0.54999999999999993</v>
      </c>
    </row>
    <row r="7706" spans="1:16" hidden="1" x14ac:dyDescent="0.25">
      <c r="A7706">
        <v>194098588</v>
      </c>
      <c r="B7706">
        <v>803401</v>
      </c>
      <c r="C7706" t="s">
        <v>318</v>
      </c>
      <c r="D7706">
        <v>2021754</v>
      </c>
      <c r="E7706" t="s">
        <v>216</v>
      </c>
      <c r="F7706" t="s">
        <v>214</v>
      </c>
      <c r="G7706" t="s">
        <v>215</v>
      </c>
      <c r="H7706">
        <v>3</v>
      </c>
      <c r="I7706">
        <v>2015</v>
      </c>
      <c r="J7706">
        <v>1</v>
      </c>
      <c r="L7706">
        <v>23066478</v>
      </c>
      <c r="M7706">
        <v>2.9</v>
      </c>
      <c r="P7706" s="29">
        <f t="shared" si="321"/>
        <v>0.31666666666666665</v>
      </c>
    </row>
    <row r="7707" spans="1:16" hidden="1" x14ac:dyDescent="0.25">
      <c r="A7707">
        <v>194098588</v>
      </c>
      <c r="B7707">
        <v>803401</v>
      </c>
      <c r="C7707" t="s">
        <v>318</v>
      </c>
      <c r="D7707">
        <v>2004098</v>
      </c>
      <c r="E7707" t="s">
        <v>213</v>
      </c>
      <c r="F7707" t="s">
        <v>214</v>
      </c>
      <c r="G7707" t="s">
        <v>215</v>
      </c>
      <c r="H7707">
        <v>2</v>
      </c>
      <c r="I7707">
        <v>2015</v>
      </c>
      <c r="J7707">
        <v>1</v>
      </c>
      <c r="L7707">
        <v>23066523</v>
      </c>
      <c r="M7707">
        <v>5.9</v>
      </c>
      <c r="P7707" s="29">
        <f t="shared" si="321"/>
        <v>0.81666666666666676</v>
      </c>
    </row>
    <row r="7708" spans="1:16" hidden="1" x14ac:dyDescent="0.25">
      <c r="A7708">
        <v>194098588</v>
      </c>
      <c r="B7708">
        <v>803401</v>
      </c>
      <c r="C7708" t="s">
        <v>318</v>
      </c>
      <c r="D7708">
        <v>2021600</v>
      </c>
      <c r="E7708" t="s">
        <v>219</v>
      </c>
      <c r="F7708" t="s">
        <v>214</v>
      </c>
      <c r="G7708" t="s">
        <v>215</v>
      </c>
      <c r="H7708">
        <v>2</v>
      </c>
      <c r="I7708">
        <v>2015</v>
      </c>
      <c r="J7708">
        <v>2</v>
      </c>
      <c r="L7708">
        <v>23071942</v>
      </c>
      <c r="M7708">
        <v>4.3</v>
      </c>
      <c r="P7708" s="29">
        <f t="shared" si="321"/>
        <v>0.54999999999999993</v>
      </c>
    </row>
    <row r="7709" spans="1:16" hidden="1" x14ac:dyDescent="0.25">
      <c r="A7709">
        <v>194098588</v>
      </c>
      <c r="B7709">
        <v>803401</v>
      </c>
      <c r="C7709" t="s">
        <v>318</v>
      </c>
      <c r="D7709">
        <v>2005118</v>
      </c>
      <c r="E7709" t="s">
        <v>223</v>
      </c>
      <c r="F7709" t="s">
        <v>214</v>
      </c>
      <c r="G7709" t="s">
        <v>215</v>
      </c>
      <c r="H7709">
        <v>2</v>
      </c>
      <c r="I7709">
        <v>2015</v>
      </c>
      <c r="J7709">
        <v>2</v>
      </c>
      <c r="L7709">
        <v>23071574</v>
      </c>
      <c r="M7709">
        <v>4.0999999999999996</v>
      </c>
      <c r="P7709" s="29">
        <f t="shared" si="321"/>
        <v>0.51666666666666661</v>
      </c>
    </row>
    <row r="7710" spans="1:16" hidden="1" x14ac:dyDescent="0.25">
      <c r="A7710">
        <v>194098588</v>
      </c>
      <c r="B7710">
        <v>803401</v>
      </c>
      <c r="C7710" t="s">
        <v>318</v>
      </c>
      <c r="D7710">
        <v>2005102</v>
      </c>
      <c r="E7710" t="s">
        <v>218</v>
      </c>
      <c r="F7710" t="s">
        <v>214</v>
      </c>
      <c r="G7710" t="s">
        <v>215</v>
      </c>
      <c r="H7710">
        <v>2</v>
      </c>
      <c r="I7710">
        <v>2015</v>
      </c>
      <c r="J7710">
        <v>2</v>
      </c>
      <c r="L7710">
        <v>23071946</v>
      </c>
      <c r="M7710">
        <v>4</v>
      </c>
      <c r="P7710" s="29">
        <f t="shared" si="321"/>
        <v>0.5</v>
      </c>
    </row>
    <row r="7711" spans="1:16" hidden="1" x14ac:dyDescent="0.25">
      <c r="A7711">
        <v>194098588</v>
      </c>
      <c r="B7711">
        <v>803401</v>
      </c>
      <c r="C7711" t="s">
        <v>318</v>
      </c>
      <c r="D7711">
        <v>2021754</v>
      </c>
      <c r="E7711" t="s">
        <v>216</v>
      </c>
      <c r="F7711" t="s">
        <v>214</v>
      </c>
      <c r="G7711" t="s">
        <v>215</v>
      </c>
      <c r="H7711">
        <v>3</v>
      </c>
      <c r="I7711">
        <v>2015</v>
      </c>
      <c r="J7711">
        <v>2</v>
      </c>
      <c r="L7711">
        <v>23074070</v>
      </c>
      <c r="M7711">
        <v>3.6</v>
      </c>
      <c r="P7711" s="29">
        <f t="shared" si="321"/>
        <v>0.43333333333333335</v>
      </c>
    </row>
    <row r="7712" spans="1:16" hidden="1" x14ac:dyDescent="0.25">
      <c r="A7712">
        <v>194098588</v>
      </c>
      <c r="B7712">
        <v>803401</v>
      </c>
      <c r="C7712" t="s">
        <v>318</v>
      </c>
      <c r="D7712">
        <v>2005117</v>
      </c>
      <c r="E7712" t="s">
        <v>220</v>
      </c>
      <c r="F7712" t="s">
        <v>214</v>
      </c>
      <c r="G7712" t="s">
        <v>215</v>
      </c>
      <c r="H7712">
        <v>2</v>
      </c>
      <c r="I7712">
        <v>2015</v>
      </c>
      <c r="J7712">
        <v>2</v>
      </c>
      <c r="L7712">
        <v>23070398</v>
      </c>
      <c r="M7712">
        <v>4</v>
      </c>
      <c r="P7712" s="29">
        <f t="shared" si="321"/>
        <v>0.5</v>
      </c>
    </row>
    <row r="7713" spans="1:16" hidden="1" x14ac:dyDescent="0.25">
      <c r="A7713">
        <v>194098588</v>
      </c>
      <c r="B7713">
        <v>803401</v>
      </c>
      <c r="C7713" t="s">
        <v>318</v>
      </c>
      <c r="D7713">
        <v>2021580</v>
      </c>
      <c r="E7713" t="s">
        <v>241</v>
      </c>
      <c r="F7713" t="s">
        <v>214</v>
      </c>
      <c r="G7713" t="s">
        <v>215</v>
      </c>
      <c r="H7713">
        <v>3</v>
      </c>
      <c r="I7713">
        <v>2015</v>
      </c>
      <c r="J7713">
        <v>2</v>
      </c>
      <c r="L7713">
        <v>23074971</v>
      </c>
      <c r="M7713">
        <v>3.4</v>
      </c>
      <c r="P7713" s="29">
        <f t="shared" si="321"/>
        <v>0.39999999999999997</v>
      </c>
    </row>
    <row r="7714" spans="1:16" hidden="1" x14ac:dyDescent="0.25">
      <c r="A7714">
        <v>194098588</v>
      </c>
      <c r="B7714">
        <v>803401</v>
      </c>
      <c r="C7714" t="s">
        <v>318</v>
      </c>
      <c r="D7714">
        <v>2004112</v>
      </c>
      <c r="E7714" t="s">
        <v>244</v>
      </c>
      <c r="F7714" t="s">
        <v>214</v>
      </c>
      <c r="G7714" t="s">
        <v>215</v>
      </c>
      <c r="H7714">
        <v>2</v>
      </c>
      <c r="I7714">
        <v>2015</v>
      </c>
      <c r="J7714">
        <v>2</v>
      </c>
      <c r="L7714">
        <v>23073230</v>
      </c>
      <c r="M7714">
        <v>5.8</v>
      </c>
      <c r="P7714" s="29">
        <f t="shared" si="321"/>
        <v>0.79999999999999993</v>
      </c>
    </row>
    <row r="7715" spans="1:16" hidden="1" x14ac:dyDescent="0.25">
      <c r="A7715">
        <v>194098588</v>
      </c>
      <c r="B7715">
        <v>803401</v>
      </c>
      <c r="C7715" t="s">
        <v>318</v>
      </c>
      <c r="D7715">
        <v>2021580</v>
      </c>
      <c r="E7715" t="s">
        <v>241</v>
      </c>
      <c r="F7715" t="s">
        <v>214</v>
      </c>
      <c r="G7715" t="s">
        <v>215</v>
      </c>
      <c r="H7715">
        <v>4</v>
      </c>
      <c r="I7715">
        <v>2015</v>
      </c>
      <c r="J7715">
        <v>2</v>
      </c>
      <c r="L7715">
        <v>23072000</v>
      </c>
      <c r="P7715" s="29" t="str">
        <f t="shared" si="321"/>
        <v>DRP</v>
      </c>
    </row>
    <row r="7716" spans="1:16" hidden="1" x14ac:dyDescent="0.25">
      <c r="A7716">
        <v>194098588</v>
      </c>
      <c r="B7716">
        <v>803401</v>
      </c>
      <c r="C7716" t="s">
        <v>318</v>
      </c>
      <c r="D7716">
        <v>2021754</v>
      </c>
      <c r="E7716" t="s">
        <v>216</v>
      </c>
      <c r="F7716" t="s">
        <v>214</v>
      </c>
      <c r="G7716" t="s">
        <v>215</v>
      </c>
      <c r="H7716">
        <v>4</v>
      </c>
      <c r="I7716">
        <v>2015</v>
      </c>
      <c r="J7716">
        <v>2</v>
      </c>
      <c r="L7716">
        <v>23074130</v>
      </c>
      <c r="P7716" s="29" t="str">
        <f t="shared" si="321"/>
        <v>DRP</v>
      </c>
    </row>
    <row r="7717" spans="1:16" hidden="1" x14ac:dyDescent="0.25">
      <c r="A7717">
        <v>194103158</v>
      </c>
      <c r="B7717">
        <v>803401</v>
      </c>
      <c r="C7717" t="s">
        <v>318</v>
      </c>
      <c r="D7717">
        <v>2005118</v>
      </c>
      <c r="E7717" t="s">
        <v>223</v>
      </c>
      <c r="F7717" t="s">
        <v>214</v>
      </c>
      <c r="G7717" t="s">
        <v>215</v>
      </c>
      <c r="H7717">
        <v>2</v>
      </c>
      <c r="I7717">
        <v>2016</v>
      </c>
      <c r="J7717">
        <v>1</v>
      </c>
      <c r="L7717">
        <v>23081292</v>
      </c>
      <c r="M7717">
        <v>5.6</v>
      </c>
      <c r="P7717" s="29">
        <f t="shared" ref="P7717:P7748" si="322">IF(AND(ISNUMBER(M7717),H7717&lt;&gt;4),(M7717-1)/6,IF(H7717=4,"DRP",IF(AND(H7717=3,M7717="NA"),"BAD",IF(AND(H7717=2),"CVL",IF(AND(H7717=1,ISBLANK(M7717)),"NULL","UNK")))))</f>
        <v>0.76666666666666661</v>
      </c>
    </row>
    <row r="7718" spans="1:16" hidden="1" x14ac:dyDescent="0.25">
      <c r="A7718">
        <v>194103158</v>
      </c>
      <c r="B7718">
        <v>803401</v>
      </c>
      <c r="C7718" t="s">
        <v>318</v>
      </c>
      <c r="D7718">
        <v>2021754</v>
      </c>
      <c r="E7718" t="s">
        <v>216</v>
      </c>
      <c r="F7718" t="s">
        <v>214</v>
      </c>
      <c r="G7718" t="s">
        <v>215</v>
      </c>
      <c r="H7718">
        <v>2</v>
      </c>
      <c r="I7718">
        <v>2016</v>
      </c>
      <c r="J7718">
        <v>1</v>
      </c>
      <c r="L7718">
        <v>23081090</v>
      </c>
      <c r="M7718">
        <v>4.5</v>
      </c>
      <c r="P7718" s="29">
        <f t="shared" si="322"/>
        <v>0.58333333333333337</v>
      </c>
    </row>
    <row r="7719" spans="1:16" hidden="1" x14ac:dyDescent="0.25">
      <c r="A7719">
        <v>194103158</v>
      </c>
      <c r="B7719">
        <v>803401</v>
      </c>
      <c r="C7719" t="s">
        <v>318</v>
      </c>
      <c r="D7719">
        <v>2005102</v>
      </c>
      <c r="E7719" t="s">
        <v>218</v>
      </c>
      <c r="F7719" t="s">
        <v>214</v>
      </c>
      <c r="G7719" t="s">
        <v>215</v>
      </c>
      <c r="H7719">
        <v>2</v>
      </c>
      <c r="I7719">
        <v>2016</v>
      </c>
      <c r="J7719">
        <v>1</v>
      </c>
      <c r="L7719">
        <v>23081381</v>
      </c>
      <c r="M7719">
        <v>4.9000000000000004</v>
      </c>
      <c r="P7719" s="29">
        <f t="shared" si="322"/>
        <v>0.65</v>
      </c>
    </row>
    <row r="7720" spans="1:16" hidden="1" x14ac:dyDescent="0.25">
      <c r="A7720">
        <v>194103158</v>
      </c>
      <c r="B7720">
        <v>803401</v>
      </c>
      <c r="C7720" t="s">
        <v>318</v>
      </c>
      <c r="D7720">
        <v>2005099</v>
      </c>
      <c r="E7720" t="s">
        <v>217</v>
      </c>
      <c r="F7720" t="s">
        <v>214</v>
      </c>
      <c r="G7720" t="s">
        <v>215</v>
      </c>
      <c r="H7720">
        <v>2</v>
      </c>
      <c r="I7720">
        <v>2016</v>
      </c>
      <c r="J7720">
        <v>1</v>
      </c>
      <c r="L7720">
        <v>23081299</v>
      </c>
      <c r="M7720">
        <v>4.2</v>
      </c>
      <c r="P7720" s="29">
        <f t="shared" si="322"/>
        <v>0.53333333333333333</v>
      </c>
    </row>
    <row r="7721" spans="1:16" hidden="1" x14ac:dyDescent="0.25">
      <c r="A7721">
        <v>194103158</v>
      </c>
      <c r="B7721">
        <v>803401</v>
      </c>
      <c r="C7721" t="s">
        <v>318</v>
      </c>
      <c r="D7721">
        <v>2021600</v>
      </c>
      <c r="E7721" t="s">
        <v>219</v>
      </c>
      <c r="F7721" t="s">
        <v>214</v>
      </c>
      <c r="G7721" t="s">
        <v>215</v>
      </c>
      <c r="H7721">
        <v>2</v>
      </c>
      <c r="I7721">
        <v>2016</v>
      </c>
      <c r="J7721">
        <v>1</v>
      </c>
      <c r="L7721">
        <v>23081078</v>
      </c>
      <c r="M7721">
        <v>5.0999999999999996</v>
      </c>
      <c r="P7721" s="29">
        <f t="shared" si="322"/>
        <v>0.68333333333333324</v>
      </c>
    </row>
    <row r="7722" spans="1:16" hidden="1" x14ac:dyDescent="0.25">
      <c r="A7722">
        <v>194103158</v>
      </c>
      <c r="B7722">
        <v>803401</v>
      </c>
      <c r="C7722" t="s">
        <v>318</v>
      </c>
      <c r="D7722">
        <v>2004098</v>
      </c>
      <c r="E7722" t="s">
        <v>213</v>
      </c>
      <c r="F7722" t="s">
        <v>214</v>
      </c>
      <c r="G7722" t="s">
        <v>215</v>
      </c>
      <c r="H7722">
        <v>2</v>
      </c>
      <c r="I7722">
        <v>2016</v>
      </c>
      <c r="J7722">
        <v>1</v>
      </c>
      <c r="L7722">
        <v>23081501</v>
      </c>
      <c r="M7722">
        <v>5</v>
      </c>
      <c r="P7722" s="29">
        <f t="shared" si="322"/>
        <v>0.66666666666666663</v>
      </c>
    </row>
    <row r="7723" spans="1:16" hidden="1" x14ac:dyDescent="0.25">
      <c r="A7723">
        <v>194103158</v>
      </c>
      <c r="B7723">
        <v>803401</v>
      </c>
      <c r="C7723" t="s">
        <v>318</v>
      </c>
      <c r="D7723">
        <v>2005131</v>
      </c>
      <c r="E7723" t="s">
        <v>228</v>
      </c>
      <c r="F7723" t="s">
        <v>214</v>
      </c>
      <c r="G7723" t="s">
        <v>215</v>
      </c>
      <c r="H7723">
        <v>4</v>
      </c>
      <c r="I7723">
        <v>2016</v>
      </c>
      <c r="J7723">
        <v>2</v>
      </c>
      <c r="L7723">
        <v>23086517</v>
      </c>
      <c r="P7723" s="29" t="str">
        <f t="shared" si="322"/>
        <v>DRP</v>
      </c>
    </row>
    <row r="7724" spans="1:16" hidden="1" x14ac:dyDescent="0.25">
      <c r="A7724">
        <v>194103158</v>
      </c>
      <c r="B7724">
        <v>803401</v>
      </c>
      <c r="C7724" t="s">
        <v>318</v>
      </c>
      <c r="D7724">
        <v>2005117</v>
      </c>
      <c r="E7724" t="s">
        <v>220</v>
      </c>
      <c r="F7724" t="s">
        <v>214</v>
      </c>
      <c r="G7724" t="s">
        <v>215</v>
      </c>
      <c r="H7724">
        <v>3</v>
      </c>
      <c r="I7724">
        <v>2016</v>
      </c>
      <c r="J7724">
        <v>2</v>
      </c>
      <c r="L7724">
        <v>23088410</v>
      </c>
      <c r="M7724">
        <v>3.5</v>
      </c>
      <c r="P7724" s="29">
        <f t="shared" si="322"/>
        <v>0.41666666666666669</v>
      </c>
    </row>
    <row r="7725" spans="1:16" hidden="1" x14ac:dyDescent="0.25">
      <c r="A7725">
        <v>194103158</v>
      </c>
      <c r="B7725">
        <v>803401</v>
      </c>
      <c r="C7725" t="s">
        <v>318</v>
      </c>
      <c r="D7725">
        <v>2021763</v>
      </c>
      <c r="E7725" t="s">
        <v>298</v>
      </c>
      <c r="F7725" t="s">
        <v>214</v>
      </c>
      <c r="G7725" t="s">
        <v>215</v>
      </c>
      <c r="H7725">
        <v>2</v>
      </c>
      <c r="I7725">
        <v>2016</v>
      </c>
      <c r="J7725">
        <v>2</v>
      </c>
      <c r="L7725">
        <v>23086847</v>
      </c>
      <c r="M7725">
        <v>4.0999999999999996</v>
      </c>
      <c r="P7725" s="29">
        <f t="shared" si="322"/>
        <v>0.51666666666666661</v>
      </c>
    </row>
    <row r="7726" spans="1:16" hidden="1" x14ac:dyDescent="0.25">
      <c r="A7726">
        <v>194103158</v>
      </c>
      <c r="B7726">
        <v>803401</v>
      </c>
      <c r="C7726" t="s">
        <v>318</v>
      </c>
      <c r="D7726">
        <v>2021756</v>
      </c>
      <c r="E7726" t="s">
        <v>253</v>
      </c>
      <c r="F7726" t="s">
        <v>214</v>
      </c>
      <c r="G7726" t="s">
        <v>215</v>
      </c>
      <c r="H7726">
        <v>3</v>
      </c>
      <c r="I7726">
        <v>2016</v>
      </c>
      <c r="J7726">
        <v>2</v>
      </c>
      <c r="L7726">
        <v>23086833</v>
      </c>
      <c r="M7726">
        <v>3.2</v>
      </c>
      <c r="P7726" s="29">
        <f t="shared" si="322"/>
        <v>0.3666666666666667</v>
      </c>
    </row>
    <row r="7727" spans="1:16" hidden="1" x14ac:dyDescent="0.25">
      <c r="A7727">
        <v>194103158</v>
      </c>
      <c r="B7727">
        <v>803401</v>
      </c>
      <c r="C7727" t="s">
        <v>318</v>
      </c>
      <c r="D7727">
        <v>2021602</v>
      </c>
      <c r="E7727" t="s">
        <v>242</v>
      </c>
      <c r="F7727" t="s">
        <v>214</v>
      </c>
      <c r="G7727" t="s">
        <v>215</v>
      </c>
      <c r="H7727">
        <v>3</v>
      </c>
      <c r="I7727">
        <v>2016</v>
      </c>
      <c r="J7727">
        <v>2</v>
      </c>
      <c r="L7727">
        <v>23086745</v>
      </c>
      <c r="M7727">
        <v>3.7</v>
      </c>
      <c r="P7727" s="29">
        <f t="shared" si="322"/>
        <v>0.45</v>
      </c>
    </row>
    <row r="7728" spans="1:16" hidden="1" x14ac:dyDescent="0.25">
      <c r="A7728">
        <v>194103158</v>
      </c>
      <c r="B7728">
        <v>803401</v>
      </c>
      <c r="C7728" t="s">
        <v>318</v>
      </c>
      <c r="D7728">
        <v>2021580</v>
      </c>
      <c r="E7728" t="s">
        <v>241</v>
      </c>
      <c r="F7728" t="s">
        <v>214</v>
      </c>
      <c r="G7728" t="s">
        <v>215</v>
      </c>
      <c r="H7728">
        <v>3</v>
      </c>
      <c r="I7728">
        <v>2016</v>
      </c>
      <c r="J7728">
        <v>2</v>
      </c>
      <c r="L7728">
        <v>23086825</v>
      </c>
      <c r="M7728">
        <v>3.4</v>
      </c>
      <c r="P7728" s="29">
        <f t="shared" si="322"/>
        <v>0.39999999999999997</v>
      </c>
    </row>
    <row r="7729" spans="1:16" hidden="1" x14ac:dyDescent="0.25">
      <c r="A7729">
        <v>194103158</v>
      </c>
      <c r="B7729">
        <v>803401</v>
      </c>
      <c r="C7729" t="s">
        <v>318</v>
      </c>
      <c r="D7729">
        <v>2004112</v>
      </c>
      <c r="E7729" t="s">
        <v>244</v>
      </c>
      <c r="F7729" t="s">
        <v>214</v>
      </c>
      <c r="G7729" t="s">
        <v>215</v>
      </c>
      <c r="H7729">
        <v>2</v>
      </c>
      <c r="I7729">
        <v>2016</v>
      </c>
      <c r="J7729">
        <v>2</v>
      </c>
      <c r="L7729">
        <v>23085510</v>
      </c>
      <c r="M7729">
        <v>4.5</v>
      </c>
      <c r="P7729" s="29">
        <f t="shared" si="322"/>
        <v>0.58333333333333337</v>
      </c>
    </row>
    <row r="7730" spans="1:16" hidden="1" x14ac:dyDescent="0.25">
      <c r="A7730">
        <v>194103158</v>
      </c>
      <c r="B7730">
        <v>803401</v>
      </c>
      <c r="C7730" t="s">
        <v>318</v>
      </c>
      <c r="D7730">
        <v>2021756</v>
      </c>
      <c r="E7730" t="s">
        <v>253</v>
      </c>
      <c r="F7730" t="s">
        <v>214</v>
      </c>
      <c r="G7730" t="s">
        <v>215</v>
      </c>
      <c r="H7730">
        <v>4</v>
      </c>
      <c r="I7730">
        <v>2017</v>
      </c>
      <c r="J7730">
        <v>1</v>
      </c>
      <c r="L7730">
        <v>23092929</v>
      </c>
      <c r="P7730" s="29" t="str">
        <f t="shared" si="322"/>
        <v>DRP</v>
      </c>
    </row>
    <row r="7731" spans="1:16" hidden="1" x14ac:dyDescent="0.25">
      <c r="A7731">
        <v>194103158</v>
      </c>
      <c r="B7731">
        <v>803401</v>
      </c>
      <c r="C7731" t="s">
        <v>318</v>
      </c>
      <c r="D7731">
        <v>2021602</v>
      </c>
      <c r="E7731" t="s">
        <v>242</v>
      </c>
      <c r="F7731" t="s">
        <v>214</v>
      </c>
      <c r="G7731" t="s">
        <v>215</v>
      </c>
      <c r="H7731">
        <v>4</v>
      </c>
      <c r="I7731">
        <v>2017</v>
      </c>
      <c r="J7731">
        <v>1</v>
      </c>
      <c r="L7731">
        <v>23095499</v>
      </c>
      <c r="P7731" s="29" t="str">
        <f t="shared" si="322"/>
        <v>DRP</v>
      </c>
    </row>
    <row r="7732" spans="1:16" hidden="1" x14ac:dyDescent="0.25">
      <c r="A7732">
        <v>194103158</v>
      </c>
      <c r="B7732">
        <v>803401</v>
      </c>
      <c r="C7732" t="s">
        <v>318</v>
      </c>
      <c r="D7732">
        <v>2021580</v>
      </c>
      <c r="E7732" t="s">
        <v>241</v>
      </c>
      <c r="F7732" t="s">
        <v>214</v>
      </c>
      <c r="G7732" t="s">
        <v>215</v>
      </c>
      <c r="H7732">
        <v>4</v>
      </c>
      <c r="I7732">
        <v>2017</v>
      </c>
      <c r="J7732">
        <v>1</v>
      </c>
      <c r="L7732">
        <v>23093919</v>
      </c>
      <c r="P7732" s="29" t="str">
        <f t="shared" si="322"/>
        <v>DRP</v>
      </c>
    </row>
    <row r="7733" spans="1:16" hidden="1" x14ac:dyDescent="0.25">
      <c r="A7733">
        <v>194103158</v>
      </c>
      <c r="B7733">
        <v>803401</v>
      </c>
      <c r="C7733" t="s">
        <v>318</v>
      </c>
      <c r="D7733">
        <v>2005117</v>
      </c>
      <c r="E7733" t="s">
        <v>220</v>
      </c>
      <c r="F7733" t="s">
        <v>214</v>
      </c>
      <c r="G7733" t="s">
        <v>215</v>
      </c>
      <c r="H7733">
        <v>4</v>
      </c>
      <c r="I7733">
        <v>2017</v>
      </c>
      <c r="J7733">
        <v>1</v>
      </c>
      <c r="L7733">
        <v>23091394</v>
      </c>
      <c r="P7733" s="29" t="str">
        <f t="shared" si="322"/>
        <v>DRP</v>
      </c>
    </row>
    <row r="7734" spans="1:16" hidden="1" x14ac:dyDescent="0.25">
      <c r="A7734">
        <v>194189893</v>
      </c>
      <c r="B7734">
        <v>803401</v>
      </c>
      <c r="C7734" t="s">
        <v>318</v>
      </c>
      <c r="D7734">
        <v>2005118</v>
      </c>
      <c r="E7734" t="s">
        <v>223</v>
      </c>
      <c r="F7734" t="s">
        <v>214</v>
      </c>
      <c r="G7734" t="s">
        <v>215</v>
      </c>
      <c r="H7734">
        <v>2</v>
      </c>
      <c r="I7734">
        <v>2016</v>
      </c>
      <c r="J7734">
        <v>1</v>
      </c>
      <c r="L7734">
        <v>23081293</v>
      </c>
      <c r="M7734">
        <v>4.0999999999999996</v>
      </c>
      <c r="P7734" s="29">
        <f t="shared" si="322"/>
        <v>0.51666666666666661</v>
      </c>
    </row>
    <row r="7735" spans="1:16" hidden="1" x14ac:dyDescent="0.25">
      <c r="A7735">
        <v>194189893</v>
      </c>
      <c r="B7735">
        <v>803401</v>
      </c>
      <c r="C7735" t="s">
        <v>318</v>
      </c>
      <c r="D7735">
        <v>2021754</v>
      </c>
      <c r="E7735" t="s">
        <v>216</v>
      </c>
      <c r="F7735" t="s">
        <v>214</v>
      </c>
      <c r="G7735" t="s">
        <v>215</v>
      </c>
      <c r="H7735">
        <v>3</v>
      </c>
      <c r="I7735">
        <v>2016</v>
      </c>
      <c r="J7735">
        <v>1</v>
      </c>
      <c r="L7735">
        <v>23081092</v>
      </c>
      <c r="M7735">
        <v>3.5</v>
      </c>
      <c r="P7735" s="29">
        <f t="shared" si="322"/>
        <v>0.41666666666666669</v>
      </c>
    </row>
    <row r="7736" spans="1:16" hidden="1" x14ac:dyDescent="0.25">
      <c r="A7736">
        <v>194189893</v>
      </c>
      <c r="B7736">
        <v>803401</v>
      </c>
      <c r="C7736" t="s">
        <v>318</v>
      </c>
      <c r="D7736">
        <v>2005102</v>
      </c>
      <c r="E7736" t="s">
        <v>218</v>
      </c>
      <c r="F7736" t="s">
        <v>214</v>
      </c>
      <c r="G7736" t="s">
        <v>215</v>
      </c>
      <c r="H7736">
        <v>3</v>
      </c>
      <c r="I7736">
        <v>2016</v>
      </c>
      <c r="J7736">
        <v>1</v>
      </c>
      <c r="L7736">
        <v>23081382</v>
      </c>
      <c r="M7736">
        <v>3.2</v>
      </c>
      <c r="P7736" s="29">
        <f t="shared" si="322"/>
        <v>0.3666666666666667</v>
      </c>
    </row>
    <row r="7737" spans="1:16" hidden="1" x14ac:dyDescent="0.25">
      <c r="A7737">
        <v>194189893</v>
      </c>
      <c r="B7737">
        <v>803401</v>
      </c>
      <c r="C7737" t="s">
        <v>318</v>
      </c>
      <c r="D7737">
        <v>2005099</v>
      </c>
      <c r="E7737" t="s">
        <v>217</v>
      </c>
      <c r="F7737" t="s">
        <v>214</v>
      </c>
      <c r="G7737" t="s">
        <v>215</v>
      </c>
      <c r="H7737">
        <v>2</v>
      </c>
      <c r="I7737">
        <v>2016</v>
      </c>
      <c r="J7737">
        <v>1</v>
      </c>
      <c r="L7737">
        <v>23081375</v>
      </c>
      <c r="M7737">
        <v>4.5</v>
      </c>
      <c r="P7737" s="29">
        <f t="shared" si="322"/>
        <v>0.58333333333333337</v>
      </c>
    </row>
    <row r="7738" spans="1:16" hidden="1" x14ac:dyDescent="0.25">
      <c r="A7738">
        <v>194189893</v>
      </c>
      <c r="B7738">
        <v>803401</v>
      </c>
      <c r="C7738" t="s">
        <v>318</v>
      </c>
      <c r="D7738">
        <v>2021600</v>
      </c>
      <c r="E7738" t="s">
        <v>219</v>
      </c>
      <c r="F7738" t="s">
        <v>214</v>
      </c>
      <c r="G7738" t="s">
        <v>215</v>
      </c>
      <c r="H7738">
        <v>3</v>
      </c>
      <c r="I7738">
        <v>2016</v>
      </c>
      <c r="J7738">
        <v>1</v>
      </c>
      <c r="L7738">
        <v>23081079</v>
      </c>
      <c r="M7738">
        <v>3.2</v>
      </c>
      <c r="P7738" s="29">
        <f t="shared" si="322"/>
        <v>0.3666666666666667</v>
      </c>
    </row>
    <row r="7739" spans="1:16" hidden="1" x14ac:dyDescent="0.25">
      <c r="A7739">
        <v>194189893</v>
      </c>
      <c r="B7739">
        <v>803401</v>
      </c>
      <c r="C7739" t="s">
        <v>318</v>
      </c>
      <c r="D7739">
        <v>2004098</v>
      </c>
      <c r="E7739" t="s">
        <v>213</v>
      </c>
      <c r="F7739" t="s">
        <v>214</v>
      </c>
      <c r="G7739" t="s">
        <v>215</v>
      </c>
      <c r="H7739">
        <v>2</v>
      </c>
      <c r="I7739">
        <v>2016</v>
      </c>
      <c r="J7739">
        <v>1</v>
      </c>
      <c r="L7739">
        <v>23078147</v>
      </c>
      <c r="M7739">
        <v>5.3</v>
      </c>
      <c r="P7739" s="29">
        <f t="shared" si="322"/>
        <v>0.71666666666666667</v>
      </c>
    </row>
    <row r="7740" spans="1:16" hidden="1" x14ac:dyDescent="0.25">
      <c r="A7740">
        <v>194189893</v>
      </c>
      <c r="B7740">
        <v>803401</v>
      </c>
      <c r="C7740" t="s">
        <v>318</v>
      </c>
      <c r="D7740">
        <v>2021580</v>
      </c>
      <c r="E7740" t="s">
        <v>241</v>
      </c>
      <c r="F7740" t="s">
        <v>214</v>
      </c>
      <c r="G7740" t="s">
        <v>215</v>
      </c>
      <c r="H7740">
        <v>4</v>
      </c>
      <c r="I7740">
        <v>2016</v>
      </c>
      <c r="J7740">
        <v>2</v>
      </c>
      <c r="L7740">
        <v>23086825</v>
      </c>
      <c r="P7740" s="29" t="str">
        <f t="shared" si="322"/>
        <v>DRP</v>
      </c>
    </row>
    <row r="7741" spans="1:16" hidden="1" x14ac:dyDescent="0.25">
      <c r="A7741">
        <v>194189893</v>
      </c>
      <c r="B7741">
        <v>803401</v>
      </c>
      <c r="C7741" t="s">
        <v>318</v>
      </c>
      <c r="D7741">
        <v>2021600</v>
      </c>
      <c r="E7741" t="s">
        <v>219</v>
      </c>
      <c r="F7741" t="s">
        <v>214</v>
      </c>
      <c r="G7741" t="s">
        <v>215</v>
      </c>
      <c r="H7741">
        <v>3</v>
      </c>
      <c r="I7741">
        <v>2016</v>
      </c>
      <c r="J7741">
        <v>2</v>
      </c>
      <c r="L7741">
        <v>23086547</v>
      </c>
      <c r="M7741" t="s">
        <v>221</v>
      </c>
      <c r="P7741" s="29" t="str">
        <f t="shared" si="322"/>
        <v>BAD</v>
      </c>
    </row>
    <row r="7742" spans="1:16" hidden="1" x14ac:dyDescent="0.25">
      <c r="A7742">
        <v>194189893</v>
      </c>
      <c r="B7742">
        <v>803401</v>
      </c>
      <c r="C7742" t="s">
        <v>318</v>
      </c>
      <c r="D7742">
        <v>2021754</v>
      </c>
      <c r="E7742" t="s">
        <v>216</v>
      </c>
      <c r="F7742" t="s">
        <v>214</v>
      </c>
      <c r="G7742" t="s">
        <v>215</v>
      </c>
      <c r="H7742">
        <v>3</v>
      </c>
      <c r="I7742">
        <v>2016</v>
      </c>
      <c r="J7742">
        <v>2</v>
      </c>
      <c r="L7742">
        <v>23086735</v>
      </c>
      <c r="M7742">
        <v>2.8</v>
      </c>
      <c r="P7742" s="29">
        <f t="shared" si="322"/>
        <v>0.3</v>
      </c>
    </row>
    <row r="7743" spans="1:16" hidden="1" x14ac:dyDescent="0.25">
      <c r="A7743">
        <v>194189893</v>
      </c>
      <c r="B7743">
        <v>803401</v>
      </c>
      <c r="C7743" t="s">
        <v>318</v>
      </c>
      <c r="D7743">
        <v>2005102</v>
      </c>
      <c r="E7743" t="s">
        <v>218</v>
      </c>
      <c r="F7743" t="s">
        <v>214</v>
      </c>
      <c r="G7743" t="s">
        <v>215</v>
      </c>
      <c r="H7743">
        <v>3</v>
      </c>
      <c r="I7743">
        <v>2016</v>
      </c>
      <c r="J7743">
        <v>2</v>
      </c>
      <c r="L7743">
        <v>23086740</v>
      </c>
      <c r="M7743">
        <v>3</v>
      </c>
      <c r="P7743" s="29">
        <f t="shared" si="322"/>
        <v>0.33333333333333331</v>
      </c>
    </row>
    <row r="7744" spans="1:16" hidden="1" x14ac:dyDescent="0.25">
      <c r="A7744">
        <v>194189893</v>
      </c>
      <c r="B7744">
        <v>803401</v>
      </c>
      <c r="C7744" t="s">
        <v>318</v>
      </c>
      <c r="D7744">
        <v>2005117</v>
      </c>
      <c r="E7744" t="s">
        <v>220</v>
      </c>
      <c r="F7744" t="s">
        <v>214</v>
      </c>
      <c r="G7744" t="s">
        <v>215</v>
      </c>
      <c r="H7744">
        <v>2</v>
      </c>
      <c r="I7744">
        <v>2016</v>
      </c>
      <c r="J7744">
        <v>2</v>
      </c>
      <c r="L7744">
        <v>23084476</v>
      </c>
      <c r="M7744">
        <v>5.3</v>
      </c>
      <c r="P7744" s="29">
        <f t="shared" si="322"/>
        <v>0.71666666666666667</v>
      </c>
    </row>
    <row r="7745" spans="1:16" hidden="1" x14ac:dyDescent="0.25">
      <c r="A7745">
        <v>194189893</v>
      </c>
      <c r="B7745">
        <v>803401</v>
      </c>
      <c r="C7745" t="s">
        <v>318</v>
      </c>
      <c r="D7745">
        <v>2021580</v>
      </c>
      <c r="E7745" t="s">
        <v>241</v>
      </c>
      <c r="F7745" t="s">
        <v>214</v>
      </c>
      <c r="G7745" t="s">
        <v>215</v>
      </c>
      <c r="H7745">
        <v>3</v>
      </c>
      <c r="I7745">
        <v>2016</v>
      </c>
      <c r="J7745">
        <v>2</v>
      </c>
      <c r="L7745">
        <v>23086826</v>
      </c>
      <c r="M7745">
        <v>2</v>
      </c>
      <c r="P7745" s="29">
        <f t="shared" si="322"/>
        <v>0.16666666666666666</v>
      </c>
    </row>
    <row r="7746" spans="1:16" hidden="1" x14ac:dyDescent="0.25">
      <c r="A7746">
        <v>194189893</v>
      </c>
      <c r="B7746">
        <v>803401</v>
      </c>
      <c r="C7746" t="s">
        <v>318</v>
      </c>
      <c r="D7746">
        <v>2004116</v>
      </c>
      <c r="E7746" t="s">
        <v>229</v>
      </c>
      <c r="F7746" t="s">
        <v>214</v>
      </c>
      <c r="G7746" t="s">
        <v>215</v>
      </c>
      <c r="H7746">
        <v>2</v>
      </c>
      <c r="I7746">
        <v>2016</v>
      </c>
      <c r="J7746">
        <v>2</v>
      </c>
      <c r="L7746">
        <v>23085554</v>
      </c>
      <c r="M7746">
        <v>6.2</v>
      </c>
      <c r="P7746" s="29">
        <f t="shared" si="322"/>
        <v>0.8666666666666667</v>
      </c>
    </row>
    <row r="7747" spans="1:16" hidden="1" x14ac:dyDescent="0.25">
      <c r="A7747">
        <v>194189893</v>
      </c>
      <c r="B7747">
        <v>803401</v>
      </c>
      <c r="C7747" t="s">
        <v>318</v>
      </c>
      <c r="D7747">
        <v>2004112</v>
      </c>
      <c r="E7747" t="s">
        <v>244</v>
      </c>
      <c r="F7747" t="s">
        <v>214</v>
      </c>
      <c r="G7747" t="s">
        <v>215</v>
      </c>
      <c r="H7747">
        <v>2</v>
      </c>
      <c r="I7747">
        <v>2016</v>
      </c>
      <c r="J7747">
        <v>2</v>
      </c>
      <c r="L7747">
        <v>23085514</v>
      </c>
      <c r="M7747">
        <v>5.9</v>
      </c>
      <c r="P7747" s="29">
        <f t="shared" si="322"/>
        <v>0.81666666666666676</v>
      </c>
    </row>
    <row r="7748" spans="1:16" hidden="1" x14ac:dyDescent="0.25">
      <c r="A7748">
        <v>194189893</v>
      </c>
      <c r="B7748">
        <v>803401</v>
      </c>
      <c r="C7748" t="s">
        <v>318</v>
      </c>
      <c r="D7748">
        <v>2021754</v>
      </c>
      <c r="E7748" t="s">
        <v>216</v>
      </c>
      <c r="F7748" t="s">
        <v>214</v>
      </c>
      <c r="G7748" t="s">
        <v>215</v>
      </c>
      <c r="H7748">
        <v>2</v>
      </c>
      <c r="I7748">
        <v>2017</v>
      </c>
      <c r="J7748">
        <v>1</v>
      </c>
      <c r="L7748">
        <v>23092900</v>
      </c>
      <c r="M7748">
        <v>4.3</v>
      </c>
      <c r="P7748" s="29">
        <f t="shared" si="322"/>
        <v>0.54999999999999993</v>
      </c>
    </row>
    <row r="7749" spans="1:16" hidden="1" x14ac:dyDescent="0.25">
      <c r="A7749">
        <v>194189893</v>
      </c>
      <c r="B7749">
        <v>803401</v>
      </c>
      <c r="C7749" t="s">
        <v>318</v>
      </c>
      <c r="D7749">
        <v>2021600</v>
      </c>
      <c r="E7749" t="s">
        <v>219</v>
      </c>
      <c r="F7749" t="s">
        <v>214</v>
      </c>
      <c r="G7749" t="s">
        <v>215</v>
      </c>
      <c r="H7749">
        <v>2</v>
      </c>
      <c r="I7749">
        <v>2017</v>
      </c>
      <c r="J7749">
        <v>1</v>
      </c>
      <c r="L7749">
        <v>23092796</v>
      </c>
      <c r="M7749">
        <v>4.3</v>
      </c>
      <c r="P7749" s="29">
        <f t="shared" ref="P7749:P7780" si="323">IF(AND(ISNUMBER(M7749),H7749&lt;&gt;4),(M7749-1)/6,IF(H7749=4,"DRP",IF(AND(H7749=3,M7749="NA"),"BAD",IF(AND(H7749=2),"CVL",IF(AND(H7749=1,ISBLANK(M7749)),"NULL","UNK")))))</f>
        <v>0.54999999999999993</v>
      </c>
    </row>
    <row r="7750" spans="1:16" hidden="1" x14ac:dyDescent="0.25">
      <c r="A7750">
        <v>194189893</v>
      </c>
      <c r="B7750">
        <v>803401</v>
      </c>
      <c r="C7750" t="s">
        <v>318</v>
      </c>
      <c r="D7750">
        <v>2021580</v>
      </c>
      <c r="E7750" t="s">
        <v>241</v>
      </c>
      <c r="F7750" t="s">
        <v>214</v>
      </c>
      <c r="G7750" t="s">
        <v>215</v>
      </c>
      <c r="H7750">
        <v>3</v>
      </c>
      <c r="I7750">
        <v>2017</v>
      </c>
      <c r="J7750">
        <v>1</v>
      </c>
      <c r="L7750">
        <v>23092926</v>
      </c>
      <c r="M7750">
        <v>3.6</v>
      </c>
      <c r="P7750" s="29">
        <f t="shared" si="323"/>
        <v>0.43333333333333335</v>
      </c>
    </row>
    <row r="7751" spans="1:16" hidden="1" x14ac:dyDescent="0.25">
      <c r="A7751">
        <v>194189893</v>
      </c>
      <c r="B7751">
        <v>803401</v>
      </c>
      <c r="C7751" t="s">
        <v>318</v>
      </c>
      <c r="D7751">
        <v>2005102</v>
      </c>
      <c r="E7751" t="s">
        <v>218</v>
      </c>
      <c r="F7751" t="s">
        <v>214</v>
      </c>
      <c r="G7751" t="s">
        <v>215</v>
      </c>
      <c r="H7751">
        <v>2</v>
      </c>
      <c r="I7751">
        <v>2017</v>
      </c>
      <c r="J7751">
        <v>1</v>
      </c>
      <c r="L7751">
        <v>23092915</v>
      </c>
      <c r="M7751">
        <v>4.2</v>
      </c>
      <c r="P7751" s="29">
        <f t="shared" si="323"/>
        <v>0.53333333333333333</v>
      </c>
    </row>
    <row r="7752" spans="1:16" hidden="1" x14ac:dyDescent="0.25">
      <c r="A7752">
        <v>194189893</v>
      </c>
      <c r="B7752">
        <v>803401</v>
      </c>
      <c r="C7752" t="s">
        <v>318</v>
      </c>
      <c r="D7752">
        <v>2005131</v>
      </c>
      <c r="E7752" t="s">
        <v>228</v>
      </c>
      <c r="F7752" t="s">
        <v>214</v>
      </c>
      <c r="G7752" t="s">
        <v>215</v>
      </c>
      <c r="H7752">
        <v>2</v>
      </c>
      <c r="I7752">
        <v>2017</v>
      </c>
      <c r="J7752">
        <v>1</v>
      </c>
      <c r="L7752">
        <v>23093316</v>
      </c>
      <c r="M7752">
        <v>4.7</v>
      </c>
      <c r="P7752" s="29">
        <f t="shared" si="323"/>
        <v>0.6166666666666667</v>
      </c>
    </row>
    <row r="7753" spans="1:16" hidden="1" x14ac:dyDescent="0.25">
      <c r="A7753">
        <v>194189893</v>
      </c>
      <c r="B7753">
        <v>803401</v>
      </c>
      <c r="C7753" t="s">
        <v>318</v>
      </c>
      <c r="D7753">
        <v>2021580</v>
      </c>
      <c r="E7753" t="s">
        <v>241</v>
      </c>
      <c r="F7753" t="s">
        <v>214</v>
      </c>
      <c r="G7753" t="s">
        <v>215</v>
      </c>
      <c r="H7753">
        <v>3</v>
      </c>
      <c r="I7753">
        <v>2017</v>
      </c>
      <c r="J7753">
        <v>2</v>
      </c>
      <c r="L7753">
        <v>23101085</v>
      </c>
      <c r="M7753">
        <v>3.7</v>
      </c>
      <c r="P7753" s="29">
        <f t="shared" si="323"/>
        <v>0.45</v>
      </c>
    </row>
    <row r="7754" spans="1:16" hidden="1" x14ac:dyDescent="0.25">
      <c r="A7754">
        <v>194189893</v>
      </c>
      <c r="B7754">
        <v>803401</v>
      </c>
      <c r="C7754" t="s">
        <v>318</v>
      </c>
      <c r="D7754">
        <v>2021602</v>
      </c>
      <c r="E7754" t="s">
        <v>242</v>
      </c>
      <c r="F7754" t="s">
        <v>214</v>
      </c>
      <c r="G7754" t="s">
        <v>215</v>
      </c>
      <c r="H7754">
        <v>3</v>
      </c>
      <c r="I7754">
        <v>2017</v>
      </c>
      <c r="J7754">
        <v>2</v>
      </c>
      <c r="L7754">
        <v>23101095</v>
      </c>
      <c r="M7754">
        <v>1.9</v>
      </c>
      <c r="P7754" s="29">
        <f t="shared" si="323"/>
        <v>0.15</v>
      </c>
    </row>
    <row r="7755" spans="1:16" hidden="1" x14ac:dyDescent="0.25">
      <c r="A7755">
        <v>194189893</v>
      </c>
      <c r="B7755">
        <v>803401</v>
      </c>
      <c r="C7755" t="s">
        <v>318</v>
      </c>
      <c r="D7755">
        <v>2021763</v>
      </c>
      <c r="E7755" t="s">
        <v>298</v>
      </c>
      <c r="F7755" t="s">
        <v>214</v>
      </c>
      <c r="G7755" t="s">
        <v>215</v>
      </c>
      <c r="H7755">
        <v>2</v>
      </c>
      <c r="I7755">
        <v>2017</v>
      </c>
      <c r="J7755">
        <v>2</v>
      </c>
      <c r="L7755">
        <v>23097794</v>
      </c>
      <c r="M7755">
        <v>4.2</v>
      </c>
      <c r="P7755" s="29">
        <f t="shared" si="323"/>
        <v>0.53333333333333333</v>
      </c>
    </row>
    <row r="7756" spans="1:16" hidden="1" x14ac:dyDescent="0.25">
      <c r="A7756">
        <v>194189893</v>
      </c>
      <c r="B7756">
        <v>803401</v>
      </c>
      <c r="C7756" t="s">
        <v>318</v>
      </c>
      <c r="D7756">
        <v>2021756</v>
      </c>
      <c r="E7756" t="s">
        <v>253</v>
      </c>
      <c r="F7756" t="s">
        <v>214</v>
      </c>
      <c r="G7756" t="s">
        <v>215</v>
      </c>
      <c r="H7756">
        <v>2</v>
      </c>
      <c r="I7756">
        <v>2017</v>
      </c>
      <c r="J7756">
        <v>2</v>
      </c>
      <c r="L7756">
        <v>23101177</v>
      </c>
      <c r="M7756">
        <v>5.4</v>
      </c>
      <c r="P7756" s="29">
        <f t="shared" si="323"/>
        <v>0.73333333333333339</v>
      </c>
    </row>
    <row r="7757" spans="1:16" hidden="1" x14ac:dyDescent="0.25">
      <c r="A7757">
        <v>194189893</v>
      </c>
      <c r="B7757">
        <v>803401</v>
      </c>
      <c r="C7757" t="s">
        <v>318</v>
      </c>
      <c r="D7757">
        <v>2021602</v>
      </c>
      <c r="E7757" t="s">
        <v>242</v>
      </c>
      <c r="F7757" t="s">
        <v>214</v>
      </c>
      <c r="G7757" t="s">
        <v>215</v>
      </c>
      <c r="H7757">
        <v>4</v>
      </c>
      <c r="I7757">
        <v>2017</v>
      </c>
      <c r="J7757">
        <v>2</v>
      </c>
      <c r="L7757">
        <v>23101093</v>
      </c>
      <c r="P7757" s="29" t="str">
        <f t="shared" si="323"/>
        <v>DRP</v>
      </c>
    </row>
    <row r="7758" spans="1:16" hidden="1" x14ac:dyDescent="0.25">
      <c r="A7758">
        <v>194189893</v>
      </c>
      <c r="B7758">
        <v>803401</v>
      </c>
      <c r="C7758" t="s">
        <v>318</v>
      </c>
      <c r="D7758">
        <v>2005120</v>
      </c>
      <c r="E7758" t="s">
        <v>293</v>
      </c>
      <c r="F7758" t="s">
        <v>214</v>
      </c>
      <c r="G7758" t="s">
        <v>215</v>
      </c>
      <c r="H7758">
        <v>2</v>
      </c>
      <c r="I7758">
        <v>2018</v>
      </c>
      <c r="J7758">
        <v>1</v>
      </c>
      <c r="L7758">
        <v>23107706</v>
      </c>
      <c r="M7758">
        <v>5.0999999999999996</v>
      </c>
      <c r="P7758" s="29">
        <f t="shared" si="323"/>
        <v>0.68333333333333324</v>
      </c>
    </row>
    <row r="7759" spans="1:16" hidden="1" x14ac:dyDescent="0.25">
      <c r="A7759">
        <v>194189893</v>
      </c>
      <c r="B7759">
        <v>803401</v>
      </c>
      <c r="C7759" t="s">
        <v>318</v>
      </c>
      <c r="D7759">
        <v>2021580</v>
      </c>
      <c r="E7759" t="s">
        <v>241</v>
      </c>
      <c r="F7759" t="s">
        <v>214</v>
      </c>
      <c r="G7759" t="s">
        <v>215</v>
      </c>
      <c r="H7759">
        <v>2</v>
      </c>
      <c r="I7759">
        <v>2018</v>
      </c>
      <c r="J7759">
        <v>1</v>
      </c>
      <c r="L7759">
        <v>23108050</v>
      </c>
      <c r="M7759">
        <v>5.8</v>
      </c>
      <c r="P7759" s="29">
        <f t="shared" si="323"/>
        <v>0.79999999999999993</v>
      </c>
    </row>
    <row r="7760" spans="1:16" hidden="1" x14ac:dyDescent="0.25">
      <c r="A7760">
        <v>194189893</v>
      </c>
      <c r="B7760">
        <v>803401</v>
      </c>
      <c r="C7760" t="s">
        <v>318</v>
      </c>
      <c r="D7760">
        <v>2021602</v>
      </c>
      <c r="E7760" t="s">
        <v>242</v>
      </c>
      <c r="F7760" t="s">
        <v>214</v>
      </c>
      <c r="G7760" t="s">
        <v>215</v>
      </c>
      <c r="H7760">
        <v>2</v>
      </c>
      <c r="I7760">
        <v>2018</v>
      </c>
      <c r="J7760">
        <v>1</v>
      </c>
      <c r="L7760">
        <v>23108070</v>
      </c>
      <c r="M7760">
        <v>5.6</v>
      </c>
      <c r="P7760" s="29">
        <f t="shared" si="323"/>
        <v>0.76666666666666661</v>
      </c>
    </row>
    <row r="7761" spans="1:16" hidden="1" x14ac:dyDescent="0.25">
      <c r="A7761">
        <v>194189893</v>
      </c>
      <c r="B7761">
        <v>803401</v>
      </c>
      <c r="C7761" t="s">
        <v>318</v>
      </c>
      <c r="D7761">
        <v>2021638</v>
      </c>
      <c r="E7761" t="s">
        <v>250</v>
      </c>
      <c r="F7761" t="s">
        <v>214</v>
      </c>
      <c r="G7761" t="s">
        <v>215</v>
      </c>
      <c r="H7761">
        <v>2</v>
      </c>
      <c r="I7761">
        <v>2018</v>
      </c>
      <c r="J7761">
        <v>2</v>
      </c>
      <c r="L7761">
        <v>23116219</v>
      </c>
      <c r="M7761">
        <v>5.0999999999999996</v>
      </c>
      <c r="P7761" s="29">
        <f t="shared" si="323"/>
        <v>0.68333333333333324</v>
      </c>
    </row>
    <row r="7762" spans="1:16" hidden="1" x14ac:dyDescent="0.25">
      <c r="A7762">
        <v>194189893</v>
      </c>
      <c r="B7762">
        <v>803401</v>
      </c>
      <c r="C7762" t="s">
        <v>318</v>
      </c>
      <c r="D7762">
        <v>2021781</v>
      </c>
      <c r="E7762" t="s">
        <v>235</v>
      </c>
      <c r="F7762" t="s">
        <v>214</v>
      </c>
      <c r="G7762" t="s">
        <v>215</v>
      </c>
      <c r="H7762">
        <v>2</v>
      </c>
      <c r="I7762">
        <v>2018</v>
      </c>
      <c r="J7762">
        <v>2</v>
      </c>
      <c r="L7762">
        <v>23116294</v>
      </c>
      <c r="M7762">
        <v>5.3</v>
      </c>
      <c r="P7762" s="29">
        <f t="shared" si="323"/>
        <v>0.71666666666666667</v>
      </c>
    </row>
    <row r="7763" spans="1:16" hidden="1" x14ac:dyDescent="0.25">
      <c r="A7763">
        <v>194189893</v>
      </c>
      <c r="B7763">
        <v>803401</v>
      </c>
      <c r="C7763" t="s">
        <v>318</v>
      </c>
      <c r="D7763">
        <v>2021874</v>
      </c>
      <c r="E7763" t="s">
        <v>226</v>
      </c>
      <c r="F7763" t="s">
        <v>214</v>
      </c>
      <c r="G7763" t="s">
        <v>215</v>
      </c>
      <c r="H7763">
        <v>2</v>
      </c>
      <c r="I7763">
        <v>2018</v>
      </c>
      <c r="J7763">
        <v>2</v>
      </c>
      <c r="L7763">
        <v>23115834</v>
      </c>
      <c r="M7763">
        <v>5.4</v>
      </c>
      <c r="P7763" s="29">
        <f t="shared" si="323"/>
        <v>0.73333333333333339</v>
      </c>
    </row>
    <row r="7764" spans="1:16" hidden="1" x14ac:dyDescent="0.25">
      <c r="A7764">
        <v>194189893</v>
      </c>
      <c r="B7764">
        <v>803401</v>
      </c>
      <c r="C7764" t="s">
        <v>318</v>
      </c>
      <c r="D7764">
        <v>2021596</v>
      </c>
      <c r="E7764" t="s">
        <v>294</v>
      </c>
      <c r="F7764" t="s">
        <v>214</v>
      </c>
      <c r="G7764" t="s">
        <v>215</v>
      </c>
      <c r="H7764">
        <v>2</v>
      </c>
      <c r="I7764">
        <v>2018</v>
      </c>
      <c r="J7764">
        <v>2</v>
      </c>
      <c r="L7764">
        <v>23116284</v>
      </c>
      <c r="M7764">
        <v>6.4</v>
      </c>
      <c r="P7764" s="29">
        <f t="shared" si="323"/>
        <v>0.9</v>
      </c>
    </row>
    <row r="7765" spans="1:16" hidden="1" x14ac:dyDescent="0.25">
      <c r="A7765">
        <v>194189893</v>
      </c>
      <c r="B7765">
        <v>803401</v>
      </c>
      <c r="C7765" t="s">
        <v>318</v>
      </c>
      <c r="D7765">
        <v>2024862</v>
      </c>
      <c r="E7765" t="s">
        <v>289</v>
      </c>
      <c r="F7765" t="s">
        <v>214</v>
      </c>
      <c r="G7765" t="s">
        <v>215</v>
      </c>
      <c r="H7765">
        <v>2</v>
      </c>
      <c r="I7765">
        <v>2018</v>
      </c>
      <c r="J7765">
        <v>2</v>
      </c>
      <c r="L7765">
        <v>23115892</v>
      </c>
      <c r="M7765">
        <v>6.3</v>
      </c>
      <c r="P7765" s="29">
        <f t="shared" si="323"/>
        <v>0.8833333333333333</v>
      </c>
    </row>
    <row r="7766" spans="1:16" hidden="1" x14ac:dyDescent="0.25">
      <c r="A7766">
        <v>194189893</v>
      </c>
      <c r="B7766">
        <v>803401</v>
      </c>
      <c r="C7766" t="s">
        <v>318</v>
      </c>
      <c r="D7766">
        <v>2019271</v>
      </c>
      <c r="E7766" t="s">
        <v>236</v>
      </c>
      <c r="F7766" t="s">
        <v>214</v>
      </c>
      <c r="G7766" t="s">
        <v>215</v>
      </c>
      <c r="H7766">
        <v>2</v>
      </c>
      <c r="I7766">
        <v>2018</v>
      </c>
      <c r="J7766">
        <v>2</v>
      </c>
      <c r="L7766">
        <v>23114510</v>
      </c>
      <c r="M7766">
        <v>5.3</v>
      </c>
      <c r="P7766" s="29">
        <f t="shared" si="323"/>
        <v>0.71666666666666667</v>
      </c>
    </row>
    <row r="7767" spans="1:16" hidden="1" x14ac:dyDescent="0.25">
      <c r="A7767">
        <v>194189893</v>
      </c>
      <c r="B7767">
        <v>803401</v>
      </c>
      <c r="C7767" t="s">
        <v>318</v>
      </c>
      <c r="D7767">
        <v>2021679</v>
      </c>
      <c r="E7767" t="s">
        <v>259</v>
      </c>
      <c r="F7767" t="s">
        <v>214</v>
      </c>
      <c r="G7767" t="s">
        <v>215</v>
      </c>
      <c r="H7767">
        <v>2</v>
      </c>
      <c r="I7767">
        <v>2019</v>
      </c>
      <c r="J7767">
        <v>1</v>
      </c>
      <c r="L7767">
        <v>23122095</v>
      </c>
      <c r="M7767">
        <v>5.4</v>
      </c>
      <c r="P7767" s="29">
        <f t="shared" si="323"/>
        <v>0.73333333333333339</v>
      </c>
    </row>
    <row r="7768" spans="1:16" hidden="1" x14ac:dyDescent="0.25">
      <c r="A7768">
        <v>194189893</v>
      </c>
      <c r="B7768">
        <v>803401</v>
      </c>
      <c r="C7768" t="s">
        <v>318</v>
      </c>
      <c r="D7768">
        <v>2021750</v>
      </c>
      <c r="E7768" t="s">
        <v>296</v>
      </c>
      <c r="F7768" t="s">
        <v>214</v>
      </c>
      <c r="G7768" t="s">
        <v>215</v>
      </c>
      <c r="H7768">
        <v>2</v>
      </c>
      <c r="I7768">
        <v>2019</v>
      </c>
      <c r="J7768">
        <v>1</v>
      </c>
      <c r="L7768">
        <v>23119999</v>
      </c>
      <c r="M7768">
        <v>6.1</v>
      </c>
      <c r="P7768" s="29">
        <f t="shared" si="323"/>
        <v>0.85</v>
      </c>
    </row>
    <row r="7769" spans="1:16" hidden="1" x14ac:dyDescent="0.25">
      <c r="A7769">
        <v>194189893</v>
      </c>
      <c r="B7769">
        <v>803401</v>
      </c>
      <c r="C7769" t="s">
        <v>318</v>
      </c>
      <c r="D7769">
        <v>2021725</v>
      </c>
      <c r="E7769" t="s">
        <v>257</v>
      </c>
      <c r="F7769" t="s">
        <v>214</v>
      </c>
      <c r="G7769" t="s">
        <v>215</v>
      </c>
      <c r="H7769">
        <v>2</v>
      </c>
      <c r="I7769">
        <v>2019</v>
      </c>
      <c r="J7769">
        <v>1</v>
      </c>
      <c r="L7769">
        <v>23120003</v>
      </c>
      <c r="M7769">
        <v>4.3</v>
      </c>
      <c r="P7769" s="29">
        <f t="shared" si="323"/>
        <v>0.54999999999999993</v>
      </c>
    </row>
    <row r="7770" spans="1:16" hidden="1" x14ac:dyDescent="0.25">
      <c r="A7770">
        <v>194189893</v>
      </c>
      <c r="B7770">
        <v>803401</v>
      </c>
      <c r="C7770" t="s">
        <v>318</v>
      </c>
      <c r="D7770">
        <v>2021993</v>
      </c>
      <c r="E7770" t="s">
        <v>256</v>
      </c>
      <c r="F7770" t="s">
        <v>214</v>
      </c>
      <c r="G7770" t="s">
        <v>215</v>
      </c>
      <c r="H7770">
        <v>2</v>
      </c>
      <c r="I7770">
        <v>2019</v>
      </c>
      <c r="J7770">
        <v>1</v>
      </c>
      <c r="L7770">
        <v>23124770</v>
      </c>
      <c r="M7770">
        <v>5.0999999999999996</v>
      </c>
      <c r="P7770" s="29">
        <f t="shared" si="323"/>
        <v>0.68333333333333324</v>
      </c>
    </row>
    <row r="7771" spans="1:16" hidden="1" x14ac:dyDescent="0.25">
      <c r="A7771">
        <v>194189893</v>
      </c>
      <c r="B7771">
        <v>803401</v>
      </c>
      <c r="C7771" t="s">
        <v>318</v>
      </c>
      <c r="D7771">
        <v>2021640</v>
      </c>
      <c r="E7771" t="s">
        <v>227</v>
      </c>
      <c r="F7771" t="s">
        <v>214</v>
      </c>
      <c r="G7771" t="s">
        <v>215</v>
      </c>
      <c r="H7771">
        <v>2</v>
      </c>
      <c r="I7771">
        <v>2019</v>
      </c>
      <c r="J7771">
        <v>1</v>
      </c>
      <c r="L7771">
        <v>23122092</v>
      </c>
      <c r="M7771">
        <v>5</v>
      </c>
      <c r="P7771" s="29">
        <f t="shared" si="323"/>
        <v>0.66666666666666663</v>
      </c>
    </row>
    <row r="7772" spans="1:16" hidden="1" x14ac:dyDescent="0.25">
      <c r="A7772">
        <v>194189893</v>
      </c>
      <c r="B7772">
        <v>803401</v>
      </c>
      <c r="C7772" t="s">
        <v>318</v>
      </c>
      <c r="D7772">
        <v>2021787</v>
      </c>
      <c r="E7772" t="s">
        <v>292</v>
      </c>
      <c r="F7772" t="s">
        <v>214</v>
      </c>
      <c r="G7772" t="s">
        <v>215</v>
      </c>
      <c r="H7772">
        <v>2</v>
      </c>
      <c r="I7772">
        <v>2019</v>
      </c>
      <c r="J7772">
        <v>1</v>
      </c>
      <c r="L7772">
        <v>23119964</v>
      </c>
      <c r="M7772">
        <v>5</v>
      </c>
      <c r="P7772" s="29">
        <f t="shared" si="323"/>
        <v>0.66666666666666663</v>
      </c>
    </row>
    <row r="7773" spans="1:16" hidden="1" x14ac:dyDescent="0.25">
      <c r="A7773">
        <v>194189893</v>
      </c>
      <c r="B7773">
        <v>803401</v>
      </c>
      <c r="C7773" t="s">
        <v>318</v>
      </c>
      <c r="D7773">
        <v>2021591</v>
      </c>
      <c r="E7773" t="s">
        <v>240</v>
      </c>
      <c r="F7773" t="s">
        <v>214</v>
      </c>
      <c r="G7773" t="s">
        <v>215</v>
      </c>
      <c r="H7773">
        <v>1</v>
      </c>
      <c r="I7773">
        <v>2019</v>
      </c>
      <c r="J7773">
        <v>2</v>
      </c>
      <c r="L7773">
        <v>23130356</v>
      </c>
      <c r="P7773" s="29" t="str">
        <f t="shared" si="323"/>
        <v>NULL</v>
      </c>
    </row>
    <row r="7774" spans="1:16" hidden="1" x14ac:dyDescent="0.25">
      <c r="A7774">
        <v>194189893</v>
      </c>
      <c r="B7774">
        <v>803401</v>
      </c>
      <c r="C7774" t="s">
        <v>318</v>
      </c>
      <c r="D7774">
        <v>2004591</v>
      </c>
      <c r="E7774" t="s">
        <v>271</v>
      </c>
      <c r="F7774" t="s">
        <v>214</v>
      </c>
      <c r="G7774" t="s">
        <v>215</v>
      </c>
      <c r="H7774">
        <v>1</v>
      </c>
      <c r="I7774">
        <v>2019</v>
      </c>
      <c r="J7774">
        <v>2</v>
      </c>
      <c r="L7774">
        <v>23120029</v>
      </c>
      <c r="P7774" s="29" t="str">
        <f t="shared" si="323"/>
        <v>NULL</v>
      </c>
    </row>
    <row r="7775" spans="1:16" hidden="1" x14ac:dyDescent="0.25">
      <c r="A7775">
        <v>194189893</v>
      </c>
      <c r="B7775">
        <v>803401</v>
      </c>
      <c r="C7775" t="s">
        <v>318</v>
      </c>
      <c r="D7775">
        <v>2021723</v>
      </c>
      <c r="E7775" t="s">
        <v>299</v>
      </c>
      <c r="F7775" t="s">
        <v>214</v>
      </c>
      <c r="G7775" t="s">
        <v>215</v>
      </c>
      <c r="H7775">
        <v>1</v>
      </c>
      <c r="I7775">
        <v>2019</v>
      </c>
      <c r="J7775">
        <v>2</v>
      </c>
      <c r="L7775">
        <v>23129792</v>
      </c>
      <c r="P7775" s="29" t="str">
        <f t="shared" si="323"/>
        <v>NULL</v>
      </c>
    </row>
    <row r="7776" spans="1:16" hidden="1" x14ac:dyDescent="0.25">
      <c r="A7776">
        <v>194189893</v>
      </c>
      <c r="B7776">
        <v>803401</v>
      </c>
      <c r="C7776" t="s">
        <v>318</v>
      </c>
      <c r="D7776">
        <v>2004752</v>
      </c>
      <c r="E7776" t="s">
        <v>290</v>
      </c>
      <c r="F7776" t="s">
        <v>214</v>
      </c>
      <c r="G7776" t="s">
        <v>215</v>
      </c>
      <c r="H7776">
        <v>1</v>
      </c>
      <c r="I7776">
        <v>2019</v>
      </c>
      <c r="J7776">
        <v>2</v>
      </c>
      <c r="L7776">
        <v>23120030</v>
      </c>
      <c r="P7776" s="29" t="str">
        <f t="shared" si="323"/>
        <v>NULL</v>
      </c>
    </row>
    <row r="7777" spans="1:16" hidden="1" x14ac:dyDescent="0.25">
      <c r="A7777">
        <v>194189893</v>
      </c>
      <c r="B7777">
        <v>803401</v>
      </c>
      <c r="C7777" t="s">
        <v>318</v>
      </c>
      <c r="D7777">
        <v>2004586</v>
      </c>
      <c r="E7777" t="s">
        <v>325</v>
      </c>
      <c r="F7777" t="s">
        <v>214</v>
      </c>
      <c r="G7777" t="s">
        <v>215</v>
      </c>
      <c r="H7777">
        <v>4</v>
      </c>
      <c r="I7777">
        <v>2019</v>
      </c>
      <c r="J7777">
        <v>2</v>
      </c>
      <c r="L7777">
        <v>23130408</v>
      </c>
      <c r="P7777" s="29" t="str">
        <f t="shared" si="323"/>
        <v>DRP</v>
      </c>
    </row>
    <row r="7778" spans="1:16" hidden="1" x14ac:dyDescent="0.25">
      <c r="A7778">
        <v>194189893</v>
      </c>
      <c r="B7778">
        <v>803401</v>
      </c>
      <c r="C7778" t="s">
        <v>318</v>
      </c>
      <c r="D7778">
        <v>2021631</v>
      </c>
      <c r="E7778" t="s">
        <v>302</v>
      </c>
      <c r="F7778" t="s">
        <v>214</v>
      </c>
      <c r="G7778" t="s">
        <v>215</v>
      </c>
      <c r="H7778">
        <v>1</v>
      </c>
      <c r="I7778">
        <v>2019</v>
      </c>
      <c r="J7778">
        <v>2</v>
      </c>
      <c r="L7778">
        <v>23129790</v>
      </c>
      <c r="P7778" s="29" t="str">
        <f t="shared" si="323"/>
        <v>NULL</v>
      </c>
    </row>
    <row r="7779" spans="1:16" hidden="1" x14ac:dyDescent="0.25">
      <c r="A7779">
        <v>194189893</v>
      </c>
      <c r="B7779">
        <v>803401</v>
      </c>
      <c r="C7779" t="s">
        <v>318</v>
      </c>
      <c r="D7779">
        <v>2004587</v>
      </c>
      <c r="E7779" t="s">
        <v>288</v>
      </c>
      <c r="F7779" t="s">
        <v>214</v>
      </c>
      <c r="G7779" t="s">
        <v>215</v>
      </c>
      <c r="H7779">
        <v>1</v>
      </c>
      <c r="I7779">
        <v>2019</v>
      </c>
      <c r="J7779">
        <v>2</v>
      </c>
      <c r="L7779">
        <v>23130324</v>
      </c>
      <c r="P7779" s="29" t="str">
        <f t="shared" si="323"/>
        <v>NULL</v>
      </c>
    </row>
    <row r="7780" spans="1:16" hidden="1" x14ac:dyDescent="0.25">
      <c r="A7780">
        <v>194189893</v>
      </c>
      <c r="B7780">
        <v>803401</v>
      </c>
      <c r="C7780" t="s">
        <v>318</v>
      </c>
      <c r="D7780">
        <v>2004586</v>
      </c>
      <c r="E7780" t="s">
        <v>325</v>
      </c>
      <c r="F7780" t="s">
        <v>214</v>
      </c>
      <c r="G7780" t="s">
        <v>215</v>
      </c>
      <c r="H7780">
        <v>1</v>
      </c>
      <c r="I7780">
        <v>2019</v>
      </c>
      <c r="J7780">
        <v>2</v>
      </c>
      <c r="L7780">
        <v>23131205</v>
      </c>
      <c r="P7780" s="29" t="str">
        <f t="shared" si="323"/>
        <v>NULL</v>
      </c>
    </row>
    <row r="7781" spans="1:16" hidden="1" x14ac:dyDescent="0.25">
      <c r="A7781">
        <v>194215142</v>
      </c>
      <c r="B7781">
        <v>803401</v>
      </c>
      <c r="C7781" t="s">
        <v>318</v>
      </c>
      <c r="D7781">
        <v>2005118</v>
      </c>
      <c r="E7781" t="s">
        <v>223</v>
      </c>
      <c r="F7781" t="s">
        <v>214</v>
      </c>
      <c r="G7781" t="s">
        <v>215</v>
      </c>
      <c r="H7781">
        <v>2</v>
      </c>
      <c r="I7781">
        <v>2015</v>
      </c>
      <c r="J7781">
        <v>1</v>
      </c>
      <c r="L7781">
        <v>23066497</v>
      </c>
      <c r="M7781">
        <v>4.3</v>
      </c>
      <c r="P7781" s="29">
        <f t="shared" ref="P7781:P7793" si="324">IF(AND(ISNUMBER(M7781),H7781&lt;&gt;4,N7781&lt;&gt;"X"),(M7781-1)/6,IF(H7781=4,"DRP",IF(AND(H7781=3,M7781="NA"),"BAD",IF(AND(H7781=2),"CVL",IF(AND(H7781=1,ISBLANK(M7781)),"NULL","UNK")))))</f>
        <v>0.54999999999999993</v>
      </c>
    </row>
    <row r="7782" spans="1:16" hidden="1" x14ac:dyDescent="0.25">
      <c r="A7782">
        <v>194215142</v>
      </c>
      <c r="B7782">
        <v>803401</v>
      </c>
      <c r="C7782" t="s">
        <v>318</v>
      </c>
      <c r="D7782">
        <v>2021600</v>
      </c>
      <c r="E7782" t="s">
        <v>219</v>
      </c>
      <c r="F7782" t="s">
        <v>214</v>
      </c>
      <c r="G7782" t="s">
        <v>215</v>
      </c>
      <c r="H7782">
        <v>2</v>
      </c>
      <c r="I7782">
        <v>2015</v>
      </c>
      <c r="J7782">
        <v>1</v>
      </c>
      <c r="L7782">
        <v>23066437</v>
      </c>
      <c r="M7782">
        <v>4.8</v>
      </c>
      <c r="P7782" s="29">
        <f t="shared" si="324"/>
        <v>0.6333333333333333</v>
      </c>
    </row>
    <row r="7783" spans="1:16" hidden="1" x14ac:dyDescent="0.25">
      <c r="A7783">
        <v>194215142</v>
      </c>
      <c r="B7783">
        <v>803401</v>
      </c>
      <c r="C7783" t="s">
        <v>318</v>
      </c>
      <c r="D7783">
        <v>2005102</v>
      </c>
      <c r="E7783" t="s">
        <v>218</v>
      </c>
      <c r="F7783" t="s">
        <v>214</v>
      </c>
      <c r="G7783" t="s">
        <v>215</v>
      </c>
      <c r="H7783">
        <v>2</v>
      </c>
      <c r="I7783">
        <v>2015</v>
      </c>
      <c r="J7783">
        <v>1</v>
      </c>
      <c r="L7783">
        <v>23066488</v>
      </c>
      <c r="M7783">
        <v>5</v>
      </c>
      <c r="P7783" s="29">
        <f t="shared" si="324"/>
        <v>0.66666666666666663</v>
      </c>
    </row>
    <row r="7784" spans="1:16" hidden="1" x14ac:dyDescent="0.25">
      <c r="A7784">
        <v>194215142</v>
      </c>
      <c r="B7784">
        <v>803401</v>
      </c>
      <c r="C7784" t="s">
        <v>318</v>
      </c>
      <c r="D7784">
        <v>2005099</v>
      </c>
      <c r="E7784" t="s">
        <v>217</v>
      </c>
      <c r="F7784" t="s">
        <v>214</v>
      </c>
      <c r="G7784" t="s">
        <v>215</v>
      </c>
      <c r="H7784">
        <v>2</v>
      </c>
      <c r="I7784">
        <v>2015</v>
      </c>
      <c r="J7784">
        <v>1</v>
      </c>
      <c r="L7784">
        <v>23066427</v>
      </c>
      <c r="M7784">
        <v>4.5999999999999996</v>
      </c>
      <c r="P7784" s="29">
        <f t="shared" si="324"/>
        <v>0.6</v>
      </c>
    </row>
    <row r="7785" spans="1:16" hidden="1" x14ac:dyDescent="0.25">
      <c r="A7785">
        <v>194215142</v>
      </c>
      <c r="B7785">
        <v>803401</v>
      </c>
      <c r="C7785" t="s">
        <v>318</v>
      </c>
      <c r="D7785">
        <v>2021754</v>
      </c>
      <c r="E7785" t="s">
        <v>216</v>
      </c>
      <c r="F7785" t="s">
        <v>214</v>
      </c>
      <c r="G7785" t="s">
        <v>215</v>
      </c>
      <c r="H7785">
        <v>3</v>
      </c>
      <c r="I7785">
        <v>2015</v>
      </c>
      <c r="J7785">
        <v>1</v>
      </c>
      <c r="L7785">
        <v>23066446</v>
      </c>
      <c r="M7785">
        <v>2.9</v>
      </c>
      <c r="P7785" s="29">
        <f t="shared" si="324"/>
        <v>0.31666666666666665</v>
      </c>
    </row>
    <row r="7786" spans="1:16" hidden="1" x14ac:dyDescent="0.25">
      <c r="A7786">
        <v>194215142</v>
      </c>
      <c r="B7786">
        <v>803401</v>
      </c>
      <c r="C7786" t="s">
        <v>318</v>
      </c>
      <c r="D7786">
        <v>2004098</v>
      </c>
      <c r="E7786" t="s">
        <v>213</v>
      </c>
      <c r="F7786" t="s">
        <v>214</v>
      </c>
      <c r="G7786" t="s">
        <v>215</v>
      </c>
      <c r="H7786">
        <v>2</v>
      </c>
      <c r="I7786">
        <v>2015</v>
      </c>
      <c r="J7786">
        <v>1</v>
      </c>
      <c r="L7786">
        <v>23066602</v>
      </c>
      <c r="M7786">
        <v>6</v>
      </c>
      <c r="P7786" s="29">
        <f t="shared" si="324"/>
        <v>0.83333333333333337</v>
      </c>
    </row>
    <row r="7787" spans="1:16" hidden="1" x14ac:dyDescent="0.25">
      <c r="A7787">
        <v>194215142</v>
      </c>
      <c r="B7787">
        <v>803401</v>
      </c>
      <c r="C7787" t="s">
        <v>318</v>
      </c>
      <c r="D7787">
        <v>2004116</v>
      </c>
      <c r="E7787" t="s">
        <v>229</v>
      </c>
      <c r="F7787" t="s">
        <v>214</v>
      </c>
      <c r="G7787" t="s">
        <v>215</v>
      </c>
      <c r="H7787">
        <v>2</v>
      </c>
      <c r="I7787">
        <v>2015</v>
      </c>
      <c r="J7787">
        <v>2</v>
      </c>
      <c r="L7787">
        <v>23073304</v>
      </c>
      <c r="M7787">
        <v>5.9</v>
      </c>
      <c r="P7787" s="29">
        <f t="shared" si="324"/>
        <v>0.81666666666666676</v>
      </c>
    </row>
    <row r="7788" spans="1:16" hidden="1" x14ac:dyDescent="0.25">
      <c r="A7788">
        <v>194215142</v>
      </c>
      <c r="B7788">
        <v>803401</v>
      </c>
      <c r="C7788" t="s">
        <v>318</v>
      </c>
      <c r="D7788">
        <v>2021580</v>
      </c>
      <c r="E7788" t="s">
        <v>241</v>
      </c>
      <c r="F7788" t="s">
        <v>214</v>
      </c>
      <c r="G7788" t="s">
        <v>215</v>
      </c>
      <c r="H7788">
        <v>2</v>
      </c>
      <c r="I7788">
        <v>2015</v>
      </c>
      <c r="J7788">
        <v>2</v>
      </c>
      <c r="L7788">
        <v>23072000</v>
      </c>
      <c r="M7788">
        <v>4.8</v>
      </c>
      <c r="P7788" s="29">
        <f t="shared" si="324"/>
        <v>0.6333333333333333</v>
      </c>
    </row>
    <row r="7789" spans="1:16" hidden="1" x14ac:dyDescent="0.25">
      <c r="A7789">
        <v>194215142</v>
      </c>
      <c r="B7789">
        <v>803401</v>
      </c>
      <c r="C7789" t="s">
        <v>318</v>
      </c>
      <c r="D7789">
        <v>2005117</v>
      </c>
      <c r="E7789" t="s">
        <v>220</v>
      </c>
      <c r="F7789" t="s">
        <v>214</v>
      </c>
      <c r="G7789" t="s">
        <v>215</v>
      </c>
      <c r="H7789">
        <v>3</v>
      </c>
      <c r="I7789">
        <v>2015</v>
      </c>
      <c r="J7789">
        <v>2</v>
      </c>
      <c r="L7789">
        <v>23070390</v>
      </c>
      <c r="M7789" t="s">
        <v>221</v>
      </c>
      <c r="P7789" s="29" t="str">
        <f t="shared" si="324"/>
        <v>BAD</v>
      </c>
    </row>
    <row r="7790" spans="1:16" hidden="1" x14ac:dyDescent="0.25">
      <c r="A7790">
        <v>194215142</v>
      </c>
      <c r="B7790">
        <v>803401</v>
      </c>
      <c r="C7790" t="s">
        <v>318</v>
      </c>
      <c r="D7790">
        <v>2021602</v>
      </c>
      <c r="E7790" t="s">
        <v>242</v>
      </c>
      <c r="F7790" t="s">
        <v>214</v>
      </c>
      <c r="G7790" t="s">
        <v>215</v>
      </c>
      <c r="H7790">
        <v>2</v>
      </c>
      <c r="I7790">
        <v>2015</v>
      </c>
      <c r="J7790">
        <v>2</v>
      </c>
      <c r="L7790">
        <v>23072008</v>
      </c>
      <c r="M7790">
        <v>4.9000000000000004</v>
      </c>
      <c r="P7790" s="29">
        <f t="shared" si="324"/>
        <v>0.65</v>
      </c>
    </row>
    <row r="7791" spans="1:16" hidden="1" x14ac:dyDescent="0.25">
      <c r="A7791">
        <v>194215142</v>
      </c>
      <c r="B7791">
        <v>803401</v>
      </c>
      <c r="C7791" t="s">
        <v>318</v>
      </c>
      <c r="D7791">
        <v>2005131</v>
      </c>
      <c r="E7791" t="s">
        <v>228</v>
      </c>
      <c r="F7791" t="s">
        <v>214</v>
      </c>
      <c r="G7791" t="s">
        <v>215</v>
      </c>
      <c r="H7791">
        <v>2</v>
      </c>
      <c r="I7791">
        <v>2015</v>
      </c>
      <c r="J7791">
        <v>2</v>
      </c>
      <c r="L7791">
        <v>23070707</v>
      </c>
      <c r="M7791">
        <v>4.4000000000000004</v>
      </c>
      <c r="P7791" s="29">
        <f t="shared" si="324"/>
        <v>0.56666666666666676</v>
      </c>
    </row>
    <row r="7792" spans="1:16" hidden="1" x14ac:dyDescent="0.25">
      <c r="A7792">
        <v>194215142</v>
      </c>
      <c r="B7792">
        <v>803401</v>
      </c>
      <c r="C7792" t="s">
        <v>318</v>
      </c>
      <c r="D7792">
        <v>2021754</v>
      </c>
      <c r="E7792" t="s">
        <v>216</v>
      </c>
      <c r="F7792" t="s">
        <v>214</v>
      </c>
      <c r="G7792" t="s">
        <v>215</v>
      </c>
      <c r="H7792">
        <v>2</v>
      </c>
      <c r="I7792">
        <v>2015</v>
      </c>
      <c r="J7792">
        <v>2</v>
      </c>
      <c r="L7792">
        <v>23074070</v>
      </c>
      <c r="M7792">
        <v>5.4</v>
      </c>
      <c r="P7792" s="29">
        <f t="shared" si="324"/>
        <v>0.73333333333333339</v>
      </c>
    </row>
    <row r="7793" spans="1:16" hidden="1" x14ac:dyDescent="0.25">
      <c r="A7793">
        <v>194215142</v>
      </c>
      <c r="B7793">
        <v>803401</v>
      </c>
      <c r="C7793" t="s">
        <v>318</v>
      </c>
      <c r="D7793">
        <v>2004112</v>
      </c>
      <c r="E7793" t="s">
        <v>244</v>
      </c>
      <c r="F7793" t="s">
        <v>214</v>
      </c>
      <c r="G7793" t="s">
        <v>215</v>
      </c>
      <c r="H7793">
        <v>2</v>
      </c>
      <c r="I7793">
        <v>2015</v>
      </c>
      <c r="J7793">
        <v>2</v>
      </c>
      <c r="L7793">
        <v>23073237</v>
      </c>
      <c r="M7793">
        <v>5.0999999999999996</v>
      </c>
      <c r="P7793" s="29">
        <f t="shared" si="324"/>
        <v>0.68333333333333324</v>
      </c>
    </row>
    <row r="7794" spans="1:16" hidden="1" x14ac:dyDescent="0.25">
      <c r="A7794">
        <v>194215142</v>
      </c>
      <c r="B7794">
        <v>803401</v>
      </c>
      <c r="C7794" t="s">
        <v>318</v>
      </c>
      <c r="D7794">
        <v>2021781</v>
      </c>
      <c r="E7794" t="s">
        <v>235</v>
      </c>
      <c r="F7794" t="s">
        <v>214</v>
      </c>
      <c r="G7794" t="s">
        <v>215</v>
      </c>
      <c r="H7794">
        <v>4</v>
      </c>
      <c r="I7794">
        <v>2016</v>
      </c>
      <c r="J7794">
        <v>1</v>
      </c>
      <c r="L7794">
        <v>23081230</v>
      </c>
      <c r="P7794" s="29" t="str">
        <f t="shared" ref="P7794:P7835" si="325">IF(AND(ISNUMBER(M7794),H7794&lt;&gt;4),(M7794-1)/6,IF(H7794=4,"DRP",IF(AND(H7794=3,M7794="NA"),"BAD",IF(AND(H7794=2),"CVL",IF(AND(H7794=1,ISBLANK(M7794)),"NULL","UNK")))))</f>
        <v>DRP</v>
      </c>
    </row>
    <row r="7795" spans="1:16" hidden="1" x14ac:dyDescent="0.25">
      <c r="A7795">
        <v>194215142</v>
      </c>
      <c r="B7795">
        <v>803401</v>
      </c>
      <c r="C7795" t="s">
        <v>318</v>
      </c>
      <c r="D7795">
        <v>2004099</v>
      </c>
      <c r="E7795" t="s">
        <v>245</v>
      </c>
      <c r="F7795" t="s">
        <v>214</v>
      </c>
      <c r="G7795" t="s">
        <v>215</v>
      </c>
      <c r="H7795">
        <v>4</v>
      </c>
      <c r="I7795">
        <v>2016</v>
      </c>
      <c r="J7795">
        <v>1</v>
      </c>
      <c r="L7795">
        <v>23073318</v>
      </c>
      <c r="P7795" s="29" t="str">
        <f t="shared" si="325"/>
        <v>DRP</v>
      </c>
    </row>
    <row r="7796" spans="1:16" hidden="1" x14ac:dyDescent="0.25">
      <c r="A7796">
        <v>194215142</v>
      </c>
      <c r="B7796">
        <v>803401</v>
      </c>
      <c r="C7796" t="s">
        <v>318</v>
      </c>
      <c r="D7796">
        <v>2005117</v>
      </c>
      <c r="E7796" t="s">
        <v>220</v>
      </c>
      <c r="F7796" t="s">
        <v>214</v>
      </c>
      <c r="G7796" t="s">
        <v>215</v>
      </c>
      <c r="H7796">
        <v>3</v>
      </c>
      <c r="I7796">
        <v>2016</v>
      </c>
      <c r="J7796">
        <v>1</v>
      </c>
      <c r="L7796">
        <v>23078736</v>
      </c>
      <c r="M7796">
        <v>3.6</v>
      </c>
      <c r="P7796" s="29">
        <f t="shared" si="325"/>
        <v>0.43333333333333335</v>
      </c>
    </row>
    <row r="7797" spans="1:16" hidden="1" x14ac:dyDescent="0.25">
      <c r="A7797">
        <v>194215142</v>
      </c>
      <c r="B7797">
        <v>803401</v>
      </c>
      <c r="C7797" t="s">
        <v>318</v>
      </c>
      <c r="D7797">
        <v>2021763</v>
      </c>
      <c r="E7797" t="s">
        <v>298</v>
      </c>
      <c r="F7797" t="s">
        <v>214</v>
      </c>
      <c r="G7797" t="s">
        <v>215</v>
      </c>
      <c r="H7797">
        <v>2</v>
      </c>
      <c r="I7797">
        <v>2016</v>
      </c>
      <c r="J7797">
        <v>1</v>
      </c>
      <c r="L7797">
        <v>23081191</v>
      </c>
      <c r="M7797">
        <v>5</v>
      </c>
      <c r="P7797" s="29">
        <f t="shared" si="325"/>
        <v>0.66666666666666663</v>
      </c>
    </row>
    <row r="7798" spans="1:16" hidden="1" x14ac:dyDescent="0.25">
      <c r="A7798">
        <v>194215142</v>
      </c>
      <c r="B7798">
        <v>803401</v>
      </c>
      <c r="C7798" t="s">
        <v>318</v>
      </c>
      <c r="D7798">
        <v>2021756</v>
      </c>
      <c r="E7798" t="s">
        <v>253</v>
      </c>
      <c r="F7798" t="s">
        <v>214</v>
      </c>
      <c r="G7798" t="s">
        <v>215</v>
      </c>
      <c r="H7798">
        <v>2</v>
      </c>
      <c r="I7798">
        <v>2016</v>
      </c>
      <c r="J7798">
        <v>1</v>
      </c>
      <c r="L7798">
        <v>23081183</v>
      </c>
      <c r="M7798">
        <v>4.3</v>
      </c>
      <c r="P7798" s="29">
        <f t="shared" si="325"/>
        <v>0.54999999999999993</v>
      </c>
    </row>
    <row r="7799" spans="1:16" hidden="1" x14ac:dyDescent="0.25">
      <c r="A7799">
        <v>194215142</v>
      </c>
      <c r="B7799">
        <v>803401</v>
      </c>
      <c r="C7799" t="s">
        <v>318</v>
      </c>
      <c r="D7799">
        <v>2021638</v>
      </c>
      <c r="E7799" t="s">
        <v>250</v>
      </c>
      <c r="F7799" t="s">
        <v>214</v>
      </c>
      <c r="G7799" t="s">
        <v>215</v>
      </c>
      <c r="H7799">
        <v>2</v>
      </c>
      <c r="I7799">
        <v>2016</v>
      </c>
      <c r="J7799">
        <v>1</v>
      </c>
      <c r="L7799">
        <v>23081193</v>
      </c>
      <c r="M7799">
        <v>4.9000000000000004</v>
      </c>
      <c r="P7799" s="29">
        <f t="shared" si="325"/>
        <v>0.65</v>
      </c>
    </row>
    <row r="7800" spans="1:16" hidden="1" x14ac:dyDescent="0.25">
      <c r="A7800">
        <v>194215142</v>
      </c>
      <c r="B7800">
        <v>803401</v>
      </c>
      <c r="C7800" t="s">
        <v>318</v>
      </c>
      <c r="D7800">
        <v>2021596</v>
      </c>
      <c r="E7800" t="s">
        <v>294</v>
      </c>
      <c r="F7800" t="s">
        <v>214</v>
      </c>
      <c r="G7800" t="s">
        <v>215</v>
      </c>
      <c r="H7800">
        <v>2</v>
      </c>
      <c r="I7800">
        <v>2016</v>
      </c>
      <c r="J7800">
        <v>1</v>
      </c>
      <c r="L7800">
        <v>23081197</v>
      </c>
      <c r="M7800">
        <v>5.3</v>
      </c>
      <c r="P7800" s="29">
        <f t="shared" si="325"/>
        <v>0.71666666666666667</v>
      </c>
    </row>
    <row r="7801" spans="1:16" hidden="1" x14ac:dyDescent="0.25">
      <c r="A7801">
        <v>194215142</v>
      </c>
      <c r="B7801">
        <v>803401</v>
      </c>
      <c r="C7801" t="s">
        <v>318</v>
      </c>
      <c r="D7801">
        <v>2004099</v>
      </c>
      <c r="E7801" t="s">
        <v>245</v>
      </c>
      <c r="F7801" t="s">
        <v>214</v>
      </c>
      <c r="G7801" t="s">
        <v>215</v>
      </c>
      <c r="H7801">
        <v>2</v>
      </c>
      <c r="I7801">
        <v>2016</v>
      </c>
      <c r="J7801">
        <v>1</v>
      </c>
      <c r="L7801">
        <v>23073318</v>
      </c>
      <c r="M7801">
        <v>5</v>
      </c>
      <c r="P7801" s="29">
        <f t="shared" si="325"/>
        <v>0.66666666666666663</v>
      </c>
    </row>
    <row r="7802" spans="1:16" hidden="1" x14ac:dyDescent="0.25">
      <c r="A7802">
        <v>194215142</v>
      </c>
      <c r="B7802">
        <v>803401</v>
      </c>
      <c r="C7802" t="s">
        <v>318</v>
      </c>
      <c r="D7802">
        <v>2021640</v>
      </c>
      <c r="E7802" t="s">
        <v>227</v>
      </c>
      <c r="F7802" t="s">
        <v>214</v>
      </c>
      <c r="G7802" t="s">
        <v>215</v>
      </c>
      <c r="H7802">
        <v>2</v>
      </c>
      <c r="I7802">
        <v>2016</v>
      </c>
      <c r="J7802">
        <v>2</v>
      </c>
      <c r="L7802">
        <v>23086870</v>
      </c>
      <c r="M7802">
        <v>4.5</v>
      </c>
      <c r="P7802" s="29">
        <f t="shared" si="325"/>
        <v>0.58333333333333337</v>
      </c>
    </row>
    <row r="7803" spans="1:16" hidden="1" x14ac:dyDescent="0.25">
      <c r="A7803">
        <v>194215142</v>
      </c>
      <c r="B7803">
        <v>803401</v>
      </c>
      <c r="C7803" t="s">
        <v>318</v>
      </c>
      <c r="D7803">
        <v>2021781</v>
      </c>
      <c r="E7803" t="s">
        <v>235</v>
      </c>
      <c r="F7803" t="s">
        <v>214</v>
      </c>
      <c r="G7803" t="s">
        <v>215</v>
      </c>
      <c r="H7803">
        <v>2</v>
      </c>
      <c r="I7803">
        <v>2016</v>
      </c>
      <c r="J7803">
        <v>2</v>
      </c>
      <c r="L7803">
        <v>23086871</v>
      </c>
      <c r="M7803">
        <v>4.7</v>
      </c>
      <c r="P7803" s="29">
        <f t="shared" si="325"/>
        <v>0.6166666666666667</v>
      </c>
    </row>
    <row r="7804" spans="1:16" hidden="1" x14ac:dyDescent="0.25">
      <c r="A7804">
        <v>194215142</v>
      </c>
      <c r="B7804">
        <v>803401</v>
      </c>
      <c r="C7804" t="s">
        <v>318</v>
      </c>
      <c r="D7804">
        <v>2021874</v>
      </c>
      <c r="E7804" t="s">
        <v>226</v>
      </c>
      <c r="F7804" t="s">
        <v>214</v>
      </c>
      <c r="G7804" t="s">
        <v>215</v>
      </c>
      <c r="H7804">
        <v>2</v>
      </c>
      <c r="I7804">
        <v>2016</v>
      </c>
      <c r="J7804">
        <v>2</v>
      </c>
      <c r="L7804">
        <v>23086862</v>
      </c>
      <c r="M7804">
        <v>4.0999999999999996</v>
      </c>
      <c r="P7804" s="29">
        <f t="shared" si="325"/>
        <v>0.51666666666666661</v>
      </c>
    </row>
    <row r="7805" spans="1:16" hidden="1" x14ac:dyDescent="0.25">
      <c r="A7805">
        <v>194215142</v>
      </c>
      <c r="B7805">
        <v>803401</v>
      </c>
      <c r="C7805" t="s">
        <v>318</v>
      </c>
      <c r="D7805">
        <v>2021993</v>
      </c>
      <c r="E7805" t="s">
        <v>256</v>
      </c>
      <c r="F7805" t="s">
        <v>214</v>
      </c>
      <c r="G7805" t="s">
        <v>215</v>
      </c>
      <c r="H7805">
        <v>2</v>
      </c>
      <c r="I7805">
        <v>2016</v>
      </c>
      <c r="J7805">
        <v>2</v>
      </c>
      <c r="L7805">
        <v>23086520</v>
      </c>
      <c r="M7805">
        <v>5.2</v>
      </c>
      <c r="P7805" s="29">
        <f t="shared" si="325"/>
        <v>0.70000000000000007</v>
      </c>
    </row>
    <row r="7806" spans="1:16" hidden="1" x14ac:dyDescent="0.25">
      <c r="A7806">
        <v>194215142</v>
      </c>
      <c r="B7806">
        <v>803401</v>
      </c>
      <c r="C7806" t="s">
        <v>318</v>
      </c>
      <c r="D7806">
        <v>2005117</v>
      </c>
      <c r="E7806" t="s">
        <v>220</v>
      </c>
      <c r="F7806" t="s">
        <v>214</v>
      </c>
      <c r="G7806" t="s">
        <v>215</v>
      </c>
      <c r="H7806">
        <v>2</v>
      </c>
      <c r="I7806">
        <v>2016</v>
      </c>
      <c r="J7806">
        <v>2</v>
      </c>
      <c r="L7806">
        <v>23084476</v>
      </c>
      <c r="M7806">
        <v>6</v>
      </c>
      <c r="P7806" s="29">
        <f t="shared" si="325"/>
        <v>0.83333333333333337</v>
      </c>
    </row>
    <row r="7807" spans="1:16" hidden="1" x14ac:dyDescent="0.25">
      <c r="A7807">
        <v>194215142</v>
      </c>
      <c r="B7807">
        <v>803401</v>
      </c>
      <c r="C7807" t="s">
        <v>318</v>
      </c>
      <c r="D7807">
        <v>2004591</v>
      </c>
      <c r="E7807" t="s">
        <v>271</v>
      </c>
      <c r="F7807" t="s">
        <v>214</v>
      </c>
      <c r="G7807" t="s">
        <v>215</v>
      </c>
      <c r="H7807">
        <v>2</v>
      </c>
      <c r="I7807">
        <v>2017</v>
      </c>
      <c r="J7807">
        <v>1</v>
      </c>
      <c r="L7807">
        <v>23093319</v>
      </c>
      <c r="M7807">
        <v>5.3</v>
      </c>
      <c r="P7807" s="29">
        <f t="shared" si="325"/>
        <v>0.71666666666666667</v>
      </c>
    </row>
    <row r="7808" spans="1:16" hidden="1" x14ac:dyDescent="0.25">
      <c r="A7808">
        <v>194215142</v>
      </c>
      <c r="B7808">
        <v>803401</v>
      </c>
      <c r="C7808" t="s">
        <v>318</v>
      </c>
      <c r="D7808">
        <v>2005120</v>
      </c>
      <c r="E7808" t="s">
        <v>293</v>
      </c>
      <c r="F7808" t="s">
        <v>214</v>
      </c>
      <c r="G7808" t="s">
        <v>215</v>
      </c>
      <c r="H7808">
        <v>4</v>
      </c>
      <c r="I7808">
        <v>2017</v>
      </c>
      <c r="J7808">
        <v>1</v>
      </c>
      <c r="L7808">
        <v>23094177</v>
      </c>
      <c r="P7808" s="29" t="str">
        <f t="shared" si="325"/>
        <v>DRP</v>
      </c>
    </row>
    <row r="7809" spans="1:16" hidden="1" x14ac:dyDescent="0.25">
      <c r="A7809">
        <v>194215142</v>
      </c>
      <c r="B7809">
        <v>803401</v>
      </c>
      <c r="C7809" t="s">
        <v>318</v>
      </c>
      <c r="D7809">
        <v>2021787</v>
      </c>
      <c r="E7809" t="s">
        <v>292</v>
      </c>
      <c r="F7809" t="s">
        <v>214</v>
      </c>
      <c r="G7809" t="s">
        <v>215</v>
      </c>
      <c r="H7809">
        <v>2</v>
      </c>
      <c r="I7809">
        <v>2017</v>
      </c>
      <c r="J7809">
        <v>1</v>
      </c>
      <c r="L7809">
        <v>23093320</v>
      </c>
      <c r="M7809">
        <v>4.8</v>
      </c>
      <c r="P7809" s="29">
        <f t="shared" si="325"/>
        <v>0.6333333333333333</v>
      </c>
    </row>
    <row r="7810" spans="1:16" hidden="1" x14ac:dyDescent="0.25">
      <c r="A7810">
        <v>194215142</v>
      </c>
      <c r="B7810">
        <v>803401</v>
      </c>
      <c r="C7810" t="s">
        <v>318</v>
      </c>
      <c r="D7810">
        <v>2021679</v>
      </c>
      <c r="E7810" t="s">
        <v>259</v>
      </c>
      <c r="F7810" t="s">
        <v>214</v>
      </c>
      <c r="G7810" t="s">
        <v>215</v>
      </c>
      <c r="H7810">
        <v>2</v>
      </c>
      <c r="I7810">
        <v>2017</v>
      </c>
      <c r="J7810">
        <v>1</v>
      </c>
      <c r="L7810">
        <v>23092951</v>
      </c>
      <c r="M7810">
        <v>5.6</v>
      </c>
      <c r="P7810" s="29">
        <f t="shared" si="325"/>
        <v>0.76666666666666661</v>
      </c>
    </row>
    <row r="7811" spans="1:16" hidden="1" x14ac:dyDescent="0.25">
      <c r="A7811">
        <v>194215142</v>
      </c>
      <c r="B7811">
        <v>803401</v>
      </c>
      <c r="C7811" t="s">
        <v>318</v>
      </c>
      <c r="D7811">
        <v>2004752</v>
      </c>
      <c r="E7811" t="s">
        <v>290</v>
      </c>
      <c r="F7811" t="s">
        <v>214</v>
      </c>
      <c r="G7811" t="s">
        <v>215</v>
      </c>
      <c r="H7811">
        <v>2</v>
      </c>
      <c r="I7811">
        <v>2017</v>
      </c>
      <c r="J7811">
        <v>1</v>
      </c>
      <c r="L7811">
        <v>23093323</v>
      </c>
      <c r="M7811">
        <v>4.4000000000000004</v>
      </c>
      <c r="P7811" s="29">
        <f t="shared" si="325"/>
        <v>0.56666666666666676</v>
      </c>
    </row>
    <row r="7812" spans="1:16" hidden="1" x14ac:dyDescent="0.25">
      <c r="A7812">
        <v>194215142</v>
      </c>
      <c r="B7812">
        <v>803401</v>
      </c>
      <c r="C7812" t="s">
        <v>318</v>
      </c>
      <c r="D7812">
        <v>2021725</v>
      </c>
      <c r="E7812" t="s">
        <v>257</v>
      </c>
      <c r="F7812" t="s">
        <v>214</v>
      </c>
      <c r="G7812" t="s">
        <v>215</v>
      </c>
      <c r="H7812">
        <v>2</v>
      </c>
      <c r="I7812">
        <v>2017</v>
      </c>
      <c r="J7812">
        <v>1</v>
      </c>
      <c r="L7812">
        <v>23091960</v>
      </c>
      <c r="M7812">
        <v>4.2</v>
      </c>
      <c r="P7812" s="29">
        <f t="shared" si="325"/>
        <v>0.53333333333333333</v>
      </c>
    </row>
    <row r="7813" spans="1:16" hidden="1" x14ac:dyDescent="0.25">
      <c r="A7813">
        <v>194215142</v>
      </c>
      <c r="B7813">
        <v>803401</v>
      </c>
      <c r="C7813" t="s">
        <v>318</v>
      </c>
      <c r="D7813">
        <v>2021750</v>
      </c>
      <c r="E7813" t="s">
        <v>296</v>
      </c>
      <c r="F7813" t="s">
        <v>214</v>
      </c>
      <c r="G7813" t="s">
        <v>215</v>
      </c>
      <c r="H7813">
        <v>2</v>
      </c>
      <c r="I7813">
        <v>2017</v>
      </c>
      <c r="J7813">
        <v>1</v>
      </c>
      <c r="L7813">
        <v>23091959</v>
      </c>
      <c r="M7813">
        <v>5.2</v>
      </c>
      <c r="P7813" s="29">
        <f t="shared" si="325"/>
        <v>0.70000000000000007</v>
      </c>
    </row>
    <row r="7814" spans="1:16" hidden="1" x14ac:dyDescent="0.25">
      <c r="A7814">
        <v>194215142</v>
      </c>
      <c r="B7814">
        <v>803401</v>
      </c>
      <c r="C7814" t="s">
        <v>318</v>
      </c>
      <c r="D7814">
        <v>2019271</v>
      </c>
      <c r="E7814" t="s">
        <v>236</v>
      </c>
      <c r="F7814" t="s">
        <v>214</v>
      </c>
      <c r="G7814" t="s">
        <v>215</v>
      </c>
      <c r="H7814">
        <v>2</v>
      </c>
      <c r="I7814">
        <v>2017</v>
      </c>
      <c r="J7814">
        <v>2</v>
      </c>
      <c r="L7814">
        <v>23097915</v>
      </c>
      <c r="M7814">
        <v>5.6</v>
      </c>
      <c r="P7814" s="29">
        <f t="shared" si="325"/>
        <v>0.76666666666666661</v>
      </c>
    </row>
    <row r="7815" spans="1:16" hidden="1" x14ac:dyDescent="0.25">
      <c r="A7815">
        <v>194215142</v>
      </c>
      <c r="B7815">
        <v>803401</v>
      </c>
      <c r="C7815" t="s">
        <v>318</v>
      </c>
      <c r="D7815">
        <v>2004586</v>
      </c>
      <c r="E7815" t="s">
        <v>325</v>
      </c>
      <c r="F7815" t="s">
        <v>214</v>
      </c>
      <c r="G7815" t="s">
        <v>215</v>
      </c>
      <c r="H7815">
        <v>2</v>
      </c>
      <c r="I7815">
        <v>2017</v>
      </c>
      <c r="J7815">
        <v>2</v>
      </c>
      <c r="L7815">
        <v>23097183</v>
      </c>
      <c r="M7815">
        <v>5.6</v>
      </c>
      <c r="P7815" s="29">
        <f t="shared" si="325"/>
        <v>0.76666666666666661</v>
      </c>
    </row>
    <row r="7816" spans="1:16" hidden="1" x14ac:dyDescent="0.25">
      <c r="A7816">
        <v>194215142</v>
      </c>
      <c r="B7816">
        <v>803401</v>
      </c>
      <c r="C7816" t="s">
        <v>318</v>
      </c>
      <c r="D7816">
        <v>2004587</v>
      </c>
      <c r="E7816" t="s">
        <v>288</v>
      </c>
      <c r="F7816" t="s">
        <v>214</v>
      </c>
      <c r="G7816" t="s">
        <v>215</v>
      </c>
      <c r="H7816">
        <v>2</v>
      </c>
      <c r="I7816">
        <v>2017</v>
      </c>
      <c r="J7816">
        <v>2</v>
      </c>
      <c r="L7816">
        <v>23097714</v>
      </c>
      <c r="M7816">
        <v>5.4</v>
      </c>
      <c r="P7816" s="29">
        <f t="shared" si="325"/>
        <v>0.73333333333333339</v>
      </c>
    </row>
    <row r="7817" spans="1:16" hidden="1" x14ac:dyDescent="0.25">
      <c r="A7817">
        <v>194215142</v>
      </c>
      <c r="B7817">
        <v>803401</v>
      </c>
      <c r="C7817" t="s">
        <v>318</v>
      </c>
      <c r="D7817">
        <v>2021615</v>
      </c>
      <c r="E7817" t="s">
        <v>255</v>
      </c>
      <c r="F7817" t="s">
        <v>214</v>
      </c>
      <c r="G7817" t="s">
        <v>215</v>
      </c>
      <c r="H7817">
        <v>2</v>
      </c>
      <c r="I7817">
        <v>2017</v>
      </c>
      <c r="J7817">
        <v>2</v>
      </c>
      <c r="L7817">
        <v>23097634</v>
      </c>
      <c r="M7817">
        <v>6.2</v>
      </c>
      <c r="P7817" s="29">
        <f t="shared" si="325"/>
        <v>0.8666666666666667</v>
      </c>
    </row>
    <row r="7818" spans="1:16" hidden="1" x14ac:dyDescent="0.25">
      <c r="A7818">
        <v>194215142</v>
      </c>
      <c r="B7818">
        <v>803401</v>
      </c>
      <c r="C7818" t="s">
        <v>318</v>
      </c>
      <c r="D7818">
        <v>2021631</v>
      </c>
      <c r="E7818" t="s">
        <v>302</v>
      </c>
      <c r="F7818" t="s">
        <v>214</v>
      </c>
      <c r="G7818" t="s">
        <v>215</v>
      </c>
      <c r="H7818">
        <v>2</v>
      </c>
      <c r="I7818">
        <v>2017</v>
      </c>
      <c r="J7818">
        <v>2</v>
      </c>
      <c r="L7818">
        <v>23101235</v>
      </c>
      <c r="M7818">
        <v>5.8</v>
      </c>
      <c r="P7818" s="29">
        <f t="shared" si="325"/>
        <v>0.79999999999999993</v>
      </c>
    </row>
    <row r="7819" spans="1:16" hidden="1" x14ac:dyDescent="0.25">
      <c r="A7819">
        <v>194215142</v>
      </c>
      <c r="B7819">
        <v>803401</v>
      </c>
      <c r="C7819" t="s">
        <v>318</v>
      </c>
      <c r="D7819">
        <v>2021723</v>
      </c>
      <c r="E7819" t="s">
        <v>299</v>
      </c>
      <c r="F7819" t="s">
        <v>214</v>
      </c>
      <c r="G7819" t="s">
        <v>215</v>
      </c>
      <c r="H7819">
        <v>2</v>
      </c>
      <c r="I7819">
        <v>2017</v>
      </c>
      <c r="J7819">
        <v>2</v>
      </c>
      <c r="L7819">
        <v>23097633</v>
      </c>
      <c r="M7819">
        <v>6.7</v>
      </c>
      <c r="P7819" s="29">
        <f t="shared" si="325"/>
        <v>0.95000000000000007</v>
      </c>
    </row>
    <row r="7820" spans="1:16" hidden="1" x14ac:dyDescent="0.25">
      <c r="A7820">
        <v>194215142</v>
      </c>
      <c r="B7820">
        <v>803401</v>
      </c>
      <c r="C7820" t="s">
        <v>318</v>
      </c>
      <c r="D7820">
        <v>2024862</v>
      </c>
      <c r="E7820" t="s">
        <v>289</v>
      </c>
      <c r="F7820" t="s">
        <v>214</v>
      </c>
      <c r="G7820" t="s">
        <v>215</v>
      </c>
      <c r="H7820">
        <v>2</v>
      </c>
      <c r="I7820">
        <v>2017</v>
      </c>
      <c r="J7820">
        <v>2</v>
      </c>
      <c r="L7820">
        <v>23097632</v>
      </c>
      <c r="M7820">
        <v>6.5</v>
      </c>
      <c r="P7820" s="29">
        <f t="shared" si="325"/>
        <v>0.91666666666666663</v>
      </c>
    </row>
    <row r="7821" spans="1:16" hidden="1" x14ac:dyDescent="0.25">
      <c r="A7821">
        <v>194215142</v>
      </c>
      <c r="B7821">
        <v>803401</v>
      </c>
      <c r="C7821" t="s">
        <v>318</v>
      </c>
      <c r="D7821">
        <v>2005120</v>
      </c>
      <c r="E7821" t="s">
        <v>293</v>
      </c>
      <c r="F7821" t="s">
        <v>214</v>
      </c>
      <c r="G7821" t="s">
        <v>215</v>
      </c>
      <c r="H7821">
        <v>2</v>
      </c>
      <c r="I7821">
        <v>2019</v>
      </c>
      <c r="J7821">
        <v>1</v>
      </c>
      <c r="L7821">
        <v>23119864</v>
      </c>
      <c r="M7821">
        <v>5.7</v>
      </c>
      <c r="P7821" s="29">
        <f t="shared" si="325"/>
        <v>0.78333333333333333</v>
      </c>
    </row>
    <row r="7822" spans="1:16" hidden="1" x14ac:dyDescent="0.25">
      <c r="A7822">
        <v>194215142</v>
      </c>
      <c r="B7822">
        <v>803401</v>
      </c>
      <c r="C7822" t="s">
        <v>318</v>
      </c>
      <c r="D7822">
        <v>2021865</v>
      </c>
      <c r="E7822" t="s">
        <v>301</v>
      </c>
      <c r="F7822" t="s">
        <v>214</v>
      </c>
      <c r="G7822" t="s">
        <v>215</v>
      </c>
      <c r="H7822">
        <v>2</v>
      </c>
      <c r="I7822">
        <v>2019</v>
      </c>
      <c r="J7822">
        <v>1</v>
      </c>
      <c r="L7822">
        <v>23119973</v>
      </c>
      <c r="M7822">
        <v>5</v>
      </c>
      <c r="P7822" s="29">
        <f t="shared" si="325"/>
        <v>0.66666666666666663</v>
      </c>
    </row>
    <row r="7823" spans="1:16" hidden="1" x14ac:dyDescent="0.25">
      <c r="A7823">
        <v>194215142</v>
      </c>
      <c r="B7823">
        <v>803401</v>
      </c>
      <c r="C7823" t="s">
        <v>318</v>
      </c>
      <c r="D7823">
        <v>2004597</v>
      </c>
      <c r="E7823" t="s">
        <v>279</v>
      </c>
      <c r="F7823" t="s">
        <v>214</v>
      </c>
      <c r="G7823" t="s">
        <v>215</v>
      </c>
      <c r="H7823">
        <v>2</v>
      </c>
      <c r="I7823">
        <v>2019</v>
      </c>
      <c r="J7823">
        <v>1</v>
      </c>
      <c r="L7823">
        <v>23120232</v>
      </c>
      <c r="M7823">
        <v>5.4</v>
      </c>
      <c r="P7823" s="29">
        <f t="shared" si="325"/>
        <v>0.73333333333333339</v>
      </c>
    </row>
    <row r="7824" spans="1:16" hidden="1" x14ac:dyDescent="0.25">
      <c r="A7824">
        <v>194215142</v>
      </c>
      <c r="B7824">
        <v>803401</v>
      </c>
      <c r="C7824" t="s">
        <v>318</v>
      </c>
      <c r="D7824">
        <v>2019272</v>
      </c>
      <c r="E7824" t="s">
        <v>249</v>
      </c>
      <c r="F7824" t="s">
        <v>214</v>
      </c>
      <c r="G7824" t="s">
        <v>215</v>
      </c>
      <c r="H7824">
        <v>2</v>
      </c>
      <c r="I7824">
        <v>2019</v>
      </c>
      <c r="J7824">
        <v>1</v>
      </c>
      <c r="L7824">
        <v>23120698</v>
      </c>
      <c r="M7824">
        <v>5.0999999999999996</v>
      </c>
      <c r="P7824" s="29">
        <f t="shared" si="325"/>
        <v>0.68333333333333324</v>
      </c>
    </row>
    <row r="7825" spans="1:16" hidden="1" x14ac:dyDescent="0.25">
      <c r="A7825">
        <v>194215142</v>
      </c>
      <c r="B7825">
        <v>803401</v>
      </c>
      <c r="C7825" t="s">
        <v>318</v>
      </c>
      <c r="D7825">
        <v>2024921</v>
      </c>
      <c r="E7825" t="s">
        <v>225</v>
      </c>
      <c r="F7825" t="s">
        <v>214</v>
      </c>
      <c r="G7825" t="s">
        <v>215</v>
      </c>
      <c r="H7825">
        <v>2</v>
      </c>
      <c r="I7825">
        <v>2019</v>
      </c>
      <c r="J7825">
        <v>1</v>
      </c>
      <c r="L7825">
        <v>23120244</v>
      </c>
      <c r="M7825">
        <v>6.7</v>
      </c>
      <c r="P7825" s="29">
        <f t="shared" si="325"/>
        <v>0.95000000000000007</v>
      </c>
    </row>
    <row r="7826" spans="1:16" hidden="1" x14ac:dyDescent="0.25">
      <c r="A7826">
        <v>194215142</v>
      </c>
      <c r="B7826">
        <v>803401</v>
      </c>
      <c r="C7826" t="s">
        <v>318</v>
      </c>
      <c r="D7826">
        <v>2024863</v>
      </c>
      <c r="E7826" t="s">
        <v>304</v>
      </c>
      <c r="F7826" t="s">
        <v>214</v>
      </c>
      <c r="G7826" t="s">
        <v>215</v>
      </c>
      <c r="H7826">
        <v>2</v>
      </c>
      <c r="I7826">
        <v>2019</v>
      </c>
      <c r="J7826">
        <v>1</v>
      </c>
      <c r="L7826">
        <v>23120233</v>
      </c>
      <c r="M7826">
        <v>5.2</v>
      </c>
      <c r="P7826" s="29">
        <f t="shared" si="325"/>
        <v>0.70000000000000007</v>
      </c>
    </row>
    <row r="7827" spans="1:16" hidden="1" x14ac:dyDescent="0.25">
      <c r="A7827">
        <v>194215142</v>
      </c>
      <c r="B7827">
        <v>803401</v>
      </c>
      <c r="C7827" t="s">
        <v>318</v>
      </c>
      <c r="D7827">
        <v>2019273</v>
      </c>
      <c r="E7827" t="s">
        <v>248</v>
      </c>
      <c r="F7827" t="s">
        <v>214</v>
      </c>
      <c r="G7827" t="s">
        <v>215</v>
      </c>
      <c r="H7827">
        <v>1</v>
      </c>
      <c r="I7827">
        <v>2019</v>
      </c>
      <c r="J7827">
        <v>2</v>
      </c>
      <c r="L7827">
        <v>23129165</v>
      </c>
      <c r="P7827" s="29" t="str">
        <f t="shared" si="325"/>
        <v>NULL</v>
      </c>
    </row>
    <row r="7828" spans="1:16" hidden="1" x14ac:dyDescent="0.25">
      <c r="A7828">
        <v>194215142</v>
      </c>
      <c r="B7828">
        <v>803401</v>
      </c>
      <c r="C7828" t="s">
        <v>318</v>
      </c>
      <c r="D7828">
        <v>2021661</v>
      </c>
      <c r="E7828" t="s">
        <v>305</v>
      </c>
      <c r="F7828" t="s">
        <v>214</v>
      </c>
      <c r="G7828" t="s">
        <v>215</v>
      </c>
      <c r="H7828">
        <v>1</v>
      </c>
      <c r="I7828">
        <v>2019</v>
      </c>
      <c r="J7828">
        <v>2</v>
      </c>
      <c r="L7828">
        <v>23129799</v>
      </c>
      <c r="P7828" s="29" t="str">
        <f t="shared" si="325"/>
        <v>NULL</v>
      </c>
    </row>
    <row r="7829" spans="1:16" hidden="1" x14ac:dyDescent="0.25">
      <c r="A7829">
        <v>194215142</v>
      </c>
      <c r="B7829">
        <v>803401</v>
      </c>
      <c r="C7829" t="s">
        <v>318</v>
      </c>
      <c r="D7829">
        <v>2021591</v>
      </c>
      <c r="E7829" t="s">
        <v>240</v>
      </c>
      <c r="F7829" t="s">
        <v>214</v>
      </c>
      <c r="G7829" t="s">
        <v>215</v>
      </c>
      <c r="H7829">
        <v>1</v>
      </c>
      <c r="I7829">
        <v>2019</v>
      </c>
      <c r="J7829">
        <v>2</v>
      </c>
      <c r="L7829">
        <v>23130360</v>
      </c>
      <c r="P7829" s="29" t="str">
        <f t="shared" si="325"/>
        <v>NULL</v>
      </c>
    </row>
    <row r="7830" spans="1:16" hidden="1" x14ac:dyDescent="0.25">
      <c r="A7830">
        <v>194215142</v>
      </c>
      <c r="B7830">
        <v>803401</v>
      </c>
      <c r="C7830" t="s">
        <v>318</v>
      </c>
      <c r="D7830">
        <v>2021661</v>
      </c>
      <c r="E7830" t="s">
        <v>305</v>
      </c>
      <c r="F7830" t="s">
        <v>214</v>
      </c>
      <c r="G7830" t="s">
        <v>215</v>
      </c>
      <c r="H7830">
        <v>4</v>
      </c>
      <c r="I7830">
        <v>2019</v>
      </c>
      <c r="J7830">
        <v>2</v>
      </c>
      <c r="L7830">
        <v>23129798</v>
      </c>
      <c r="P7830" s="29" t="str">
        <f t="shared" si="325"/>
        <v>DRP</v>
      </c>
    </row>
    <row r="7831" spans="1:16" hidden="1" x14ac:dyDescent="0.25">
      <c r="A7831">
        <v>194215142</v>
      </c>
      <c r="B7831">
        <v>803401</v>
      </c>
      <c r="C7831" t="s">
        <v>318</v>
      </c>
      <c r="D7831">
        <v>2024864</v>
      </c>
      <c r="E7831" t="s">
        <v>310</v>
      </c>
      <c r="F7831" t="s">
        <v>214</v>
      </c>
      <c r="G7831" t="s">
        <v>215</v>
      </c>
      <c r="H7831">
        <v>1</v>
      </c>
      <c r="I7831">
        <v>2019</v>
      </c>
      <c r="J7831">
        <v>2</v>
      </c>
      <c r="L7831">
        <v>23129359</v>
      </c>
      <c r="P7831" s="29" t="str">
        <f t="shared" si="325"/>
        <v>NULL</v>
      </c>
    </row>
    <row r="7832" spans="1:16" hidden="1" x14ac:dyDescent="0.25">
      <c r="A7832">
        <v>194215142</v>
      </c>
      <c r="B7832">
        <v>803401</v>
      </c>
      <c r="C7832" t="s">
        <v>318</v>
      </c>
      <c r="D7832">
        <v>2004602</v>
      </c>
      <c r="E7832" t="s">
        <v>277</v>
      </c>
      <c r="F7832" t="s">
        <v>214</v>
      </c>
      <c r="G7832" t="s">
        <v>215</v>
      </c>
      <c r="H7832">
        <v>1</v>
      </c>
      <c r="I7832">
        <v>2019</v>
      </c>
      <c r="J7832">
        <v>2</v>
      </c>
      <c r="L7832">
        <v>23129802</v>
      </c>
      <c r="P7832" s="29" t="str">
        <f t="shared" si="325"/>
        <v>NULL</v>
      </c>
    </row>
    <row r="7833" spans="1:16" hidden="1" x14ac:dyDescent="0.25">
      <c r="A7833">
        <v>194215142</v>
      </c>
      <c r="B7833">
        <v>803401</v>
      </c>
      <c r="C7833" t="s">
        <v>318</v>
      </c>
      <c r="D7833">
        <v>2021689</v>
      </c>
      <c r="E7833" t="s">
        <v>312</v>
      </c>
      <c r="F7833" t="s">
        <v>214</v>
      </c>
      <c r="G7833" t="s">
        <v>215</v>
      </c>
      <c r="H7833">
        <v>1</v>
      </c>
      <c r="I7833">
        <v>2019</v>
      </c>
      <c r="J7833">
        <v>2</v>
      </c>
      <c r="L7833">
        <v>23129810</v>
      </c>
      <c r="P7833" s="29" t="str">
        <f t="shared" si="325"/>
        <v>NULL</v>
      </c>
    </row>
    <row r="7834" spans="1:16" hidden="1" x14ac:dyDescent="0.25">
      <c r="A7834">
        <v>194215142</v>
      </c>
      <c r="B7834">
        <v>803401</v>
      </c>
      <c r="C7834" t="s">
        <v>318</v>
      </c>
      <c r="D7834">
        <v>2024864</v>
      </c>
      <c r="E7834" t="s">
        <v>310</v>
      </c>
      <c r="F7834" t="s">
        <v>214</v>
      </c>
      <c r="G7834" t="s">
        <v>215</v>
      </c>
      <c r="H7834">
        <v>4</v>
      </c>
      <c r="I7834">
        <v>2019</v>
      </c>
      <c r="J7834">
        <v>2</v>
      </c>
      <c r="L7834">
        <v>23129359</v>
      </c>
      <c r="P7834" s="29" t="str">
        <f t="shared" si="325"/>
        <v>DRP</v>
      </c>
    </row>
    <row r="7835" spans="1:16" hidden="1" x14ac:dyDescent="0.25">
      <c r="A7835">
        <v>194215142</v>
      </c>
      <c r="B7835">
        <v>803401</v>
      </c>
      <c r="C7835" t="s">
        <v>318</v>
      </c>
      <c r="D7835">
        <v>2021591</v>
      </c>
      <c r="E7835" t="s">
        <v>240</v>
      </c>
      <c r="F7835" t="s">
        <v>214</v>
      </c>
      <c r="G7835" t="s">
        <v>215</v>
      </c>
      <c r="H7835">
        <v>4</v>
      </c>
      <c r="I7835">
        <v>2019</v>
      </c>
      <c r="J7835">
        <v>2</v>
      </c>
      <c r="L7835">
        <v>23130356</v>
      </c>
      <c r="P7835" s="29" t="str">
        <f t="shared" si="325"/>
        <v>DRP</v>
      </c>
    </row>
    <row r="7836" spans="1:16" hidden="1" x14ac:dyDescent="0.25">
      <c r="A7836">
        <v>194218745</v>
      </c>
      <c r="B7836">
        <v>803401</v>
      </c>
      <c r="C7836" t="s">
        <v>318</v>
      </c>
      <c r="D7836">
        <v>2005102</v>
      </c>
      <c r="E7836" t="s">
        <v>218</v>
      </c>
      <c r="F7836" t="s">
        <v>214</v>
      </c>
      <c r="G7836" t="s">
        <v>215</v>
      </c>
      <c r="H7836">
        <v>2</v>
      </c>
      <c r="I7836">
        <v>2015</v>
      </c>
      <c r="J7836">
        <v>1</v>
      </c>
      <c r="L7836">
        <v>23066489</v>
      </c>
      <c r="M7836">
        <v>4</v>
      </c>
      <c r="P7836" s="29">
        <f t="shared" ref="P7836:P7849" si="326">IF(AND(ISNUMBER(M7836),H7836&lt;&gt;4,N7836&lt;&gt;"X"),(M7836-1)/6,IF(H7836=4,"DRP",IF(AND(H7836=3,M7836="NA"),"BAD",IF(AND(H7836=2),"CVL",IF(AND(H7836=1,ISBLANK(M7836)),"NULL","UNK")))))</f>
        <v>0.5</v>
      </c>
    </row>
    <row r="7837" spans="1:16" hidden="1" x14ac:dyDescent="0.25">
      <c r="A7837">
        <v>194218745</v>
      </c>
      <c r="B7837">
        <v>803401</v>
      </c>
      <c r="C7837" t="s">
        <v>318</v>
      </c>
      <c r="D7837">
        <v>2005099</v>
      </c>
      <c r="E7837" t="s">
        <v>217</v>
      </c>
      <c r="F7837" t="s">
        <v>214</v>
      </c>
      <c r="G7837" t="s">
        <v>215</v>
      </c>
      <c r="H7837">
        <v>2</v>
      </c>
      <c r="I7837">
        <v>2015</v>
      </c>
      <c r="J7837">
        <v>1</v>
      </c>
      <c r="L7837">
        <v>23066428</v>
      </c>
      <c r="M7837">
        <v>4.4000000000000004</v>
      </c>
      <c r="P7837" s="29">
        <f t="shared" si="326"/>
        <v>0.56666666666666676</v>
      </c>
    </row>
    <row r="7838" spans="1:16" hidden="1" x14ac:dyDescent="0.25">
      <c r="A7838">
        <v>194218745</v>
      </c>
      <c r="B7838">
        <v>803401</v>
      </c>
      <c r="C7838" t="s">
        <v>318</v>
      </c>
      <c r="D7838">
        <v>2021754</v>
      </c>
      <c r="E7838" t="s">
        <v>216</v>
      </c>
      <c r="F7838" t="s">
        <v>214</v>
      </c>
      <c r="G7838" t="s">
        <v>215</v>
      </c>
      <c r="H7838">
        <v>3</v>
      </c>
      <c r="I7838">
        <v>2015</v>
      </c>
      <c r="J7838">
        <v>1</v>
      </c>
      <c r="L7838">
        <v>23066480</v>
      </c>
      <c r="M7838">
        <v>2.6</v>
      </c>
      <c r="P7838" s="29">
        <f t="shared" si="326"/>
        <v>0.26666666666666666</v>
      </c>
    </row>
    <row r="7839" spans="1:16" hidden="1" x14ac:dyDescent="0.25">
      <c r="A7839">
        <v>194218745</v>
      </c>
      <c r="B7839">
        <v>803401</v>
      </c>
      <c r="C7839" t="s">
        <v>318</v>
      </c>
      <c r="D7839">
        <v>2021600</v>
      </c>
      <c r="E7839" t="s">
        <v>219</v>
      </c>
      <c r="F7839" t="s">
        <v>214</v>
      </c>
      <c r="G7839" t="s">
        <v>215</v>
      </c>
      <c r="H7839">
        <v>2</v>
      </c>
      <c r="I7839">
        <v>2015</v>
      </c>
      <c r="J7839">
        <v>1</v>
      </c>
      <c r="L7839">
        <v>23066438</v>
      </c>
      <c r="M7839">
        <v>4.0999999999999996</v>
      </c>
      <c r="P7839" s="29">
        <f t="shared" si="326"/>
        <v>0.51666666666666661</v>
      </c>
    </row>
    <row r="7840" spans="1:16" hidden="1" x14ac:dyDescent="0.25">
      <c r="A7840">
        <v>194218745</v>
      </c>
      <c r="B7840">
        <v>803401</v>
      </c>
      <c r="C7840" t="s">
        <v>318</v>
      </c>
      <c r="D7840">
        <v>2005118</v>
      </c>
      <c r="E7840" t="s">
        <v>223</v>
      </c>
      <c r="F7840" t="s">
        <v>214</v>
      </c>
      <c r="G7840" t="s">
        <v>215</v>
      </c>
      <c r="H7840">
        <v>2</v>
      </c>
      <c r="I7840">
        <v>2015</v>
      </c>
      <c r="J7840">
        <v>1</v>
      </c>
      <c r="L7840">
        <v>23067520</v>
      </c>
      <c r="M7840">
        <v>4.0999999999999996</v>
      </c>
      <c r="P7840" s="29">
        <f t="shared" si="326"/>
        <v>0.51666666666666661</v>
      </c>
    </row>
    <row r="7841" spans="1:16" hidden="1" x14ac:dyDescent="0.25">
      <c r="A7841">
        <v>194218745</v>
      </c>
      <c r="B7841">
        <v>803401</v>
      </c>
      <c r="C7841" t="s">
        <v>318</v>
      </c>
      <c r="D7841">
        <v>2004098</v>
      </c>
      <c r="E7841" t="s">
        <v>213</v>
      </c>
      <c r="F7841" t="s">
        <v>214</v>
      </c>
      <c r="G7841" t="s">
        <v>215</v>
      </c>
      <c r="H7841">
        <v>2</v>
      </c>
      <c r="I7841">
        <v>2015</v>
      </c>
      <c r="J7841">
        <v>1</v>
      </c>
      <c r="L7841">
        <v>23066601</v>
      </c>
      <c r="M7841">
        <v>6.3</v>
      </c>
      <c r="P7841" s="29">
        <f t="shared" si="326"/>
        <v>0.8833333333333333</v>
      </c>
    </row>
    <row r="7842" spans="1:16" hidden="1" x14ac:dyDescent="0.25">
      <c r="A7842">
        <v>194218745</v>
      </c>
      <c r="B7842">
        <v>803401</v>
      </c>
      <c r="C7842" t="s">
        <v>318</v>
      </c>
      <c r="D7842">
        <v>2021754</v>
      </c>
      <c r="E7842" t="s">
        <v>216</v>
      </c>
      <c r="F7842" t="s">
        <v>214</v>
      </c>
      <c r="G7842" t="s">
        <v>215</v>
      </c>
      <c r="H7842">
        <v>3</v>
      </c>
      <c r="I7842">
        <v>2015</v>
      </c>
      <c r="J7842">
        <v>2</v>
      </c>
      <c r="L7842">
        <v>23074129</v>
      </c>
      <c r="M7842">
        <v>3.6</v>
      </c>
      <c r="P7842" s="29">
        <f t="shared" si="326"/>
        <v>0.43333333333333335</v>
      </c>
    </row>
    <row r="7843" spans="1:16" hidden="1" x14ac:dyDescent="0.25">
      <c r="A7843">
        <v>194218745</v>
      </c>
      <c r="B7843">
        <v>803401</v>
      </c>
      <c r="C7843" t="s">
        <v>318</v>
      </c>
      <c r="D7843">
        <v>2005131</v>
      </c>
      <c r="E7843" t="s">
        <v>228</v>
      </c>
      <c r="F7843" t="s">
        <v>214</v>
      </c>
      <c r="G7843" t="s">
        <v>215</v>
      </c>
      <c r="H7843">
        <v>2</v>
      </c>
      <c r="I7843">
        <v>2015</v>
      </c>
      <c r="J7843">
        <v>2</v>
      </c>
      <c r="L7843">
        <v>23070707</v>
      </c>
      <c r="M7843">
        <v>5.8</v>
      </c>
      <c r="P7843" s="29">
        <f t="shared" si="326"/>
        <v>0.79999999999999993</v>
      </c>
    </row>
    <row r="7844" spans="1:16" hidden="1" x14ac:dyDescent="0.25">
      <c r="A7844">
        <v>194218745</v>
      </c>
      <c r="B7844">
        <v>803401</v>
      </c>
      <c r="C7844" t="s">
        <v>318</v>
      </c>
      <c r="D7844">
        <v>2021602</v>
      </c>
      <c r="E7844" t="s">
        <v>242</v>
      </c>
      <c r="F7844" t="s">
        <v>214</v>
      </c>
      <c r="G7844" t="s">
        <v>215</v>
      </c>
      <c r="H7844">
        <v>2</v>
      </c>
      <c r="I7844">
        <v>2015</v>
      </c>
      <c r="J7844">
        <v>2</v>
      </c>
      <c r="L7844">
        <v>23072008</v>
      </c>
      <c r="M7844">
        <v>4.4000000000000004</v>
      </c>
      <c r="P7844" s="29">
        <f t="shared" si="326"/>
        <v>0.56666666666666676</v>
      </c>
    </row>
    <row r="7845" spans="1:16" hidden="1" x14ac:dyDescent="0.25">
      <c r="A7845">
        <v>194218745</v>
      </c>
      <c r="B7845">
        <v>803401</v>
      </c>
      <c r="C7845" t="s">
        <v>318</v>
      </c>
      <c r="D7845">
        <v>2005117</v>
      </c>
      <c r="E7845" t="s">
        <v>220</v>
      </c>
      <c r="F7845" t="s">
        <v>214</v>
      </c>
      <c r="G7845" t="s">
        <v>215</v>
      </c>
      <c r="H7845">
        <v>3</v>
      </c>
      <c r="I7845">
        <v>2015</v>
      </c>
      <c r="J7845">
        <v>2</v>
      </c>
      <c r="L7845">
        <v>23075093</v>
      </c>
      <c r="M7845">
        <v>3.6</v>
      </c>
      <c r="P7845" s="29">
        <f t="shared" si="326"/>
        <v>0.43333333333333335</v>
      </c>
    </row>
    <row r="7846" spans="1:16" hidden="1" x14ac:dyDescent="0.25">
      <c r="A7846">
        <v>194218745</v>
      </c>
      <c r="B7846">
        <v>803401</v>
      </c>
      <c r="C7846" t="s">
        <v>318</v>
      </c>
      <c r="D7846">
        <v>2021580</v>
      </c>
      <c r="E7846" t="s">
        <v>241</v>
      </c>
      <c r="F7846" t="s">
        <v>214</v>
      </c>
      <c r="G7846" t="s">
        <v>215</v>
      </c>
      <c r="H7846">
        <v>2</v>
      </c>
      <c r="I7846">
        <v>2015</v>
      </c>
      <c r="J7846">
        <v>2</v>
      </c>
      <c r="L7846">
        <v>23074971</v>
      </c>
      <c r="M7846">
        <v>5.7</v>
      </c>
      <c r="P7846" s="29">
        <f t="shared" si="326"/>
        <v>0.78333333333333333</v>
      </c>
    </row>
    <row r="7847" spans="1:16" hidden="1" x14ac:dyDescent="0.25">
      <c r="A7847">
        <v>194218745</v>
      </c>
      <c r="B7847">
        <v>803401</v>
      </c>
      <c r="C7847" t="s">
        <v>318</v>
      </c>
      <c r="D7847">
        <v>2004116</v>
      </c>
      <c r="E7847" t="s">
        <v>229</v>
      </c>
      <c r="F7847" t="s">
        <v>214</v>
      </c>
      <c r="G7847" t="s">
        <v>215</v>
      </c>
      <c r="H7847">
        <v>2</v>
      </c>
      <c r="I7847">
        <v>2015</v>
      </c>
      <c r="J7847">
        <v>2</v>
      </c>
      <c r="L7847">
        <v>23073301</v>
      </c>
      <c r="M7847">
        <v>5.8</v>
      </c>
      <c r="P7847" s="29">
        <f t="shared" si="326"/>
        <v>0.79999999999999993</v>
      </c>
    </row>
    <row r="7848" spans="1:16" hidden="1" x14ac:dyDescent="0.25">
      <c r="A7848">
        <v>194218745</v>
      </c>
      <c r="B7848">
        <v>803401</v>
      </c>
      <c r="C7848" t="s">
        <v>318</v>
      </c>
      <c r="D7848">
        <v>2004112</v>
      </c>
      <c r="E7848" t="s">
        <v>244</v>
      </c>
      <c r="F7848" t="s">
        <v>214</v>
      </c>
      <c r="G7848" t="s">
        <v>215</v>
      </c>
      <c r="H7848">
        <v>2</v>
      </c>
      <c r="I7848">
        <v>2015</v>
      </c>
      <c r="J7848">
        <v>2</v>
      </c>
      <c r="L7848">
        <v>23073240</v>
      </c>
      <c r="M7848">
        <v>5.9</v>
      </c>
      <c r="P7848" s="29">
        <f t="shared" si="326"/>
        <v>0.81666666666666676</v>
      </c>
    </row>
    <row r="7849" spans="1:16" hidden="1" x14ac:dyDescent="0.25">
      <c r="A7849">
        <v>194218745</v>
      </c>
      <c r="B7849">
        <v>803401</v>
      </c>
      <c r="C7849" t="s">
        <v>318</v>
      </c>
      <c r="D7849">
        <v>2021754</v>
      </c>
      <c r="E7849" t="s">
        <v>216</v>
      </c>
      <c r="F7849" t="s">
        <v>214</v>
      </c>
      <c r="G7849" t="s">
        <v>215</v>
      </c>
      <c r="H7849">
        <v>4</v>
      </c>
      <c r="I7849">
        <v>2015</v>
      </c>
      <c r="J7849">
        <v>2</v>
      </c>
      <c r="L7849">
        <v>23074130</v>
      </c>
      <c r="P7849" s="29" t="str">
        <f t="shared" si="326"/>
        <v>DRP</v>
      </c>
    </row>
    <row r="7850" spans="1:16" hidden="1" x14ac:dyDescent="0.25">
      <c r="A7850">
        <v>194218745</v>
      </c>
      <c r="B7850">
        <v>803401</v>
      </c>
      <c r="C7850" t="s">
        <v>318</v>
      </c>
      <c r="D7850">
        <v>2004099</v>
      </c>
      <c r="E7850" t="s">
        <v>245</v>
      </c>
      <c r="F7850" t="s">
        <v>214</v>
      </c>
      <c r="G7850" t="s">
        <v>215</v>
      </c>
      <c r="H7850">
        <v>4</v>
      </c>
      <c r="I7850">
        <v>2016</v>
      </c>
      <c r="J7850">
        <v>1</v>
      </c>
      <c r="L7850">
        <v>23070705</v>
      </c>
      <c r="P7850" s="29" t="str">
        <f t="shared" ref="P7850:P7867" si="327">IF(AND(ISNUMBER(M7850),H7850&lt;&gt;4),(M7850-1)/6,IF(H7850=4,"DRP",IF(AND(H7850=3,M7850="NA"),"BAD",IF(AND(H7850=2),"CVL",IF(AND(H7850=1,ISBLANK(M7850)),"NULL","UNK")))))</f>
        <v>DRP</v>
      </c>
    </row>
    <row r="7851" spans="1:16" hidden="1" x14ac:dyDescent="0.25">
      <c r="A7851">
        <v>194218745</v>
      </c>
      <c r="B7851">
        <v>803401</v>
      </c>
      <c r="C7851" t="s">
        <v>318</v>
      </c>
      <c r="D7851">
        <v>2021754</v>
      </c>
      <c r="E7851" t="s">
        <v>216</v>
      </c>
      <c r="F7851" t="s">
        <v>214</v>
      </c>
      <c r="G7851" t="s">
        <v>215</v>
      </c>
      <c r="H7851">
        <v>2</v>
      </c>
      <c r="I7851">
        <v>2016</v>
      </c>
      <c r="J7851">
        <v>1</v>
      </c>
      <c r="L7851">
        <v>23081127</v>
      </c>
      <c r="M7851">
        <v>4.4000000000000004</v>
      </c>
      <c r="P7851" s="29">
        <f t="shared" si="327"/>
        <v>0.56666666666666676</v>
      </c>
    </row>
    <row r="7852" spans="1:16" hidden="1" x14ac:dyDescent="0.25">
      <c r="A7852">
        <v>194218745</v>
      </c>
      <c r="B7852">
        <v>803401</v>
      </c>
      <c r="C7852" t="s">
        <v>318</v>
      </c>
      <c r="D7852">
        <v>2005117</v>
      </c>
      <c r="E7852" t="s">
        <v>220</v>
      </c>
      <c r="F7852" t="s">
        <v>214</v>
      </c>
      <c r="G7852" t="s">
        <v>215</v>
      </c>
      <c r="H7852">
        <v>2</v>
      </c>
      <c r="I7852">
        <v>2016</v>
      </c>
      <c r="J7852">
        <v>1</v>
      </c>
      <c r="L7852">
        <v>23078736</v>
      </c>
      <c r="M7852">
        <v>5</v>
      </c>
      <c r="P7852" s="29">
        <f t="shared" si="327"/>
        <v>0.66666666666666663</v>
      </c>
    </row>
    <row r="7853" spans="1:16" hidden="1" x14ac:dyDescent="0.25">
      <c r="A7853">
        <v>194218745</v>
      </c>
      <c r="B7853">
        <v>803401</v>
      </c>
      <c r="C7853" t="s">
        <v>318</v>
      </c>
      <c r="D7853">
        <v>2021638</v>
      </c>
      <c r="E7853" t="s">
        <v>250</v>
      </c>
      <c r="F7853" t="s">
        <v>214</v>
      </c>
      <c r="G7853" t="s">
        <v>215</v>
      </c>
      <c r="H7853">
        <v>3</v>
      </c>
      <c r="I7853">
        <v>2016</v>
      </c>
      <c r="J7853">
        <v>1</v>
      </c>
      <c r="L7853">
        <v>23081194</v>
      </c>
      <c r="M7853" t="s">
        <v>221</v>
      </c>
      <c r="P7853" s="29" t="str">
        <f t="shared" si="327"/>
        <v>BAD</v>
      </c>
    </row>
    <row r="7854" spans="1:16" hidden="1" x14ac:dyDescent="0.25">
      <c r="A7854">
        <v>194218745</v>
      </c>
      <c r="B7854">
        <v>803401</v>
      </c>
      <c r="C7854" t="s">
        <v>318</v>
      </c>
      <c r="D7854">
        <v>2021781</v>
      </c>
      <c r="E7854" t="s">
        <v>235</v>
      </c>
      <c r="F7854" t="s">
        <v>214</v>
      </c>
      <c r="G7854" t="s">
        <v>215</v>
      </c>
      <c r="H7854">
        <v>3</v>
      </c>
      <c r="I7854">
        <v>2016</v>
      </c>
      <c r="J7854">
        <v>1</v>
      </c>
      <c r="L7854">
        <v>23081229</v>
      </c>
      <c r="M7854">
        <v>3.5</v>
      </c>
      <c r="P7854" s="29">
        <f t="shared" si="327"/>
        <v>0.41666666666666669</v>
      </c>
    </row>
    <row r="7855" spans="1:16" hidden="1" x14ac:dyDescent="0.25">
      <c r="A7855">
        <v>194218745</v>
      </c>
      <c r="B7855">
        <v>803401</v>
      </c>
      <c r="C7855" t="s">
        <v>318</v>
      </c>
      <c r="D7855">
        <v>2021596</v>
      </c>
      <c r="E7855" t="s">
        <v>294</v>
      </c>
      <c r="F7855" t="s">
        <v>214</v>
      </c>
      <c r="G7855" t="s">
        <v>215</v>
      </c>
      <c r="H7855">
        <v>3</v>
      </c>
      <c r="I7855">
        <v>2016</v>
      </c>
      <c r="J7855">
        <v>1</v>
      </c>
      <c r="L7855">
        <v>23081196</v>
      </c>
      <c r="M7855">
        <v>3.1</v>
      </c>
      <c r="P7855" s="29">
        <f t="shared" si="327"/>
        <v>0.35000000000000003</v>
      </c>
    </row>
    <row r="7856" spans="1:16" hidden="1" x14ac:dyDescent="0.25">
      <c r="A7856">
        <v>194218745</v>
      </c>
      <c r="B7856">
        <v>803401</v>
      </c>
      <c r="C7856" t="s">
        <v>318</v>
      </c>
      <c r="D7856">
        <v>2004099</v>
      </c>
      <c r="E7856" t="s">
        <v>245</v>
      </c>
      <c r="F7856" t="s">
        <v>214</v>
      </c>
      <c r="G7856" t="s">
        <v>215</v>
      </c>
      <c r="H7856">
        <v>2</v>
      </c>
      <c r="I7856">
        <v>2016</v>
      </c>
      <c r="J7856">
        <v>2</v>
      </c>
      <c r="L7856">
        <v>23085313</v>
      </c>
      <c r="M7856">
        <v>6</v>
      </c>
      <c r="P7856" s="29">
        <f t="shared" si="327"/>
        <v>0.83333333333333337</v>
      </c>
    </row>
    <row r="7857" spans="1:16" hidden="1" x14ac:dyDescent="0.25">
      <c r="A7857">
        <v>194218745</v>
      </c>
      <c r="B7857">
        <v>803401</v>
      </c>
      <c r="C7857" t="s">
        <v>318</v>
      </c>
      <c r="D7857">
        <v>2021756</v>
      </c>
      <c r="E7857" t="s">
        <v>253</v>
      </c>
      <c r="F7857" t="s">
        <v>214</v>
      </c>
      <c r="G7857" t="s">
        <v>215</v>
      </c>
      <c r="H7857">
        <v>3</v>
      </c>
      <c r="I7857">
        <v>2016</v>
      </c>
      <c r="J7857">
        <v>2</v>
      </c>
      <c r="L7857">
        <v>23086837</v>
      </c>
      <c r="M7857">
        <v>3.1</v>
      </c>
      <c r="P7857" s="29">
        <f t="shared" si="327"/>
        <v>0.35000000000000003</v>
      </c>
    </row>
    <row r="7858" spans="1:16" hidden="1" x14ac:dyDescent="0.25">
      <c r="A7858">
        <v>194218745</v>
      </c>
      <c r="B7858">
        <v>803401</v>
      </c>
      <c r="C7858" t="s">
        <v>318</v>
      </c>
      <c r="D7858">
        <v>2021763</v>
      </c>
      <c r="E7858" t="s">
        <v>298</v>
      </c>
      <c r="F7858" t="s">
        <v>214</v>
      </c>
      <c r="G7858" t="s">
        <v>215</v>
      </c>
      <c r="H7858">
        <v>2</v>
      </c>
      <c r="I7858">
        <v>2016</v>
      </c>
      <c r="J7858">
        <v>2</v>
      </c>
      <c r="L7858">
        <v>23086845</v>
      </c>
      <c r="M7858">
        <v>4.2</v>
      </c>
      <c r="P7858" s="29">
        <f t="shared" si="327"/>
        <v>0.53333333333333333</v>
      </c>
    </row>
    <row r="7859" spans="1:16" hidden="1" x14ac:dyDescent="0.25">
      <c r="A7859">
        <v>194218745</v>
      </c>
      <c r="B7859">
        <v>803401</v>
      </c>
      <c r="C7859" t="s">
        <v>318</v>
      </c>
      <c r="D7859">
        <v>2021993</v>
      </c>
      <c r="E7859" t="s">
        <v>256</v>
      </c>
      <c r="F7859" t="s">
        <v>214</v>
      </c>
      <c r="G7859" t="s">
        <v>215</v>
      </c>
      <c r="H7859">
        <v>2</v>
      </c>
      <c r="I7859">
        <v>2016</v>
      </c>
      <c r="J7859">
        <v>2</v>
      </c>
      <c r="L7859">
        <v>23086519</v>
      </c>
      <c r="M7859">
        <v>4.2</v>
      </c>
      <c r="P7859" s="29">
        <f t="shared" si="327"/>
        <v>0.53333333333333333</v>
      </c>
    </row>
    <row r="7860" spans="1:16" hidden="1" x14ac:dyDescent="0.25">
      <c r="A7860">
        <v>194218745</v>
      </c>
      <c r="B7860">
        <v>803401</v>
      </c>
      <c r="C7860" t="s">
        <v>318</v>
      </c>
      <c r="D7860">
        <v>2021596</v>
      </c>
      <c r="E7860" t="s">
        <v>294</v>
      </c>
      <c r="F7860" t="s">
        <v>214</v>
      </c>
      <c r="G7860" t="s">
        <v>215</v>
      </c>
      <c r="H7860">
        <v>3</v>
      </c>
      <c r="I7860">
        <v>2016</v>
      </c>
      <c r="J7860">
        <v>2</v>
      </c>
      <c r="L7860">
        <v>23086860</v>
      </c>
      <c r="M7860">
        <v>3.6</v>
      </c>
      <c r="P7860" s="29">
        <f t="shared" si="327"/>
        <v>0.43333333333333335</v>
      </c>
    </row>
    <row r="7861" spans="1:16" hidden="1" x14ac:dyDescent="0.25">
      <c r="A7861">
        <v>194218745</v>
      </c>
      <c r="B7861">
        <v>803401</v>
      </c>
      <c r="C7861" t="s">
        <v>318</v>
      </c>
      <c r="D7861">
        <v>2021638</v>
      </c>
      <c r="E7861" t="s">
        <v>250</v>
      </c>
      <c r="F7861" t="s">
        <v>214</v>
      </c>
      <c r="G7861" t="s">
        <v>215</v>
      </c>
      <c r="H7861">
        <v>3</v>
      </c>
      <c r="I7861">
        <v>2016</v>
      </c>
      <c r="J7861">
        <v>2</v>
      </c>
      <c r="L7861">
        <v>23086852</v>
      </c>
      <c r="M7861">
        <v>2.7</v>
      </c>
      <c r="P7861" s="29">
        <f t="shared" si="327"/>
        <v>0.28333333333333338</v>
      </c>
    </row>
    <row r="7862" spans="1:16" hidden="1" x14ac:dyDescent="0.25">
      <c r="A7862">
        <v>194218745</v>
      </c>
      <c r="B7862">
        <v>803401</v>
      </c>
      <c r="C7862" t="s">
        <v>318</v>
      </c>
      <c r="D7862">
        <v>2021781</v>
      </c>
      <c r="E7862" t="s">
        <v>235</v>
      </c>
      <c r="F7862" t="s">
        <v>214</v>
      </c>
      <c r="G7862" t="s">
        <v>215</v>
      </c>
      <c r="H7862">
        <v>3</v>
      </c>
      <c r="I7862">
        <v>2016</v>
      </c>
      <c r="J7862">
        <v>2</v>
      </c>
      <c r="L7862">
        <v>23086901</v>
      </c>
      <c r="M7862">
        <v>3.8</v>
      </c>
      <c r="P7862" s="29">
        <f t="shared" si="327"/>
        <v>0.46666666666666662</v>
      </c>
    </row>
    <row r="7863" spans="1:16" hidden="1" x14ac:dyDescent="0.25">
      <c r="A7863">
        <v>194218745</v>
      </c>
      <c r="B7863">
        <v>803401</v>
      </c>
      <c r="C7863" t="s">
        <v>318</v>
      </c>
      <c r="D7863">
        <v>2005120</v>
      </c>
      <c r="E7863" t="s">
        <v>293</v>
      </c>
      <c r="F7863" t="s">
        <v>214</v>
      </c>
      <c r="G7863" t="s">
        <v>215</v>
      </c>
      <c r="H7863">
        <v>2</v>
      </c>
      <c r="I7863">
        <v>2017</v>
      </c>
      <c r="J7863">
        <v>1</v>
      </c>
      <c r="L7863">
        <v>23094178</v>
      </c>
      <c r="M7863">
        <v>5</v>
      </c>
      <c r="P7863" s="29">
        <f t="shared" si="327"/>
        <v>0.66666666666666663</v>
      </c>
    </row>
    <row r="7864" spans="1:16" hidden="1" x14ac:dyDescent="0.25">
      <c r="A7864">
        <v>194218745</v>
      </c>
      <c r="B7864">
        <v>803401</v>
      </c>
      <c r="C7864" t="s">
        <v>318</v>
      </c>
      <c r="D7864">
        <v>2021596</v>
      </c>
      <c r="E7864" t="s">
        <v>294</v>
      </c>
      <c r="F7864" t="s">
        <v>214</v>
      </c>
      <c r="G7864" t="s">
        <v>215</v>
      </c>
      <c r="H7864">
        <v>2</v>
      </c>
      <c r="I7864">
        <v>2017</v>
      </c>
      <c r="J7864">
        <v>1</v>
      </c>
      <c r="L7864">
        <v>23092937</v>
      </c>
      <c r="M7864">
        <v>4</v>
      </c>
      <c r="P7864" s="29">
        <f t="shared" si="327"/>
        <v>0.5</v>
      </c>
    </row>
    <row r="7865" spans="1:16" hidden="1" x14ac:dyDescent="0.25">
      <c r="A7865">
        <v>194218745</v>
      </c>
      <c r="B7865">
        <v>803401</v>
      </c>
      <c r="C7865" t="s">
        <v>318</v>
      </c>
      <c r="D7865">
        <v>2021638</v>
      </c>
      <c r="E7865" t="s">
        <v>250</v>
      </c>
      <c r="F7865" t="s">
        <v>214</v>
      </c>
      <c r="G7865" t="s">
        <v>215</v>
      </c>
      <c r="H7865">
        <v>3</v>
      </c>
      <c r="I7865">
        <v>2017</v>
      </c>
      <c r="J7865">
        <v>1</v>
      </c>
      <c r="L7865">
        <v>23092935</v>
      </c>
      <c r="M7865">
        <v>3.5</v>
      </c>
      <c r="P7865" s="29">
        <f t="shared" si="327"/>
        <v>0.41666666666666669</v>
      </c>
    </row>
    <row r="7866" spans="1:16" hidden="1" x14ac:dyDescent="0.25">
      <c r="A7866">
        <v>194218745</v>
      </c>
      <c r="B7866">
        <v>803401</v>
      </c>
      <c r="C7866" t="s">
        <v>318</v>
      </c>
      <c r="D7866">
        <v>2021756</v>
      </c>
      <c r="E7866" t="s">
        <v>253</v>
      </c>
      <c r="F7866" t="s">
        <v>214</v>
      </c>
      <c r="G7866" t="s">
        <v>215</v>
      </c>
      <c r="H7866">
        <v>3</v>
      </c>
      <c r="I7866">
        <v>2017</v>
      </c>
      <c r="J7866">
        <v>1</v>
      </c>
      <c r="L7866">
        <v>23092930</v>
      </c>
      <c r="M7866">
        <v>3.8</v>
      </c>
      <c r="P7866" s="29">
        <f t="shared" si="327"/>
        <v>0.46666666666666662</v>
      </c>
    </row>
    <row r="7867" spans="1:16" hidden="1" x14ac:dyDescent="0.25">
      <c r="A7867">
        <v>194218745</v>
      </c>
      <c r="B7867">
        <v>803401</v>
      </c>
      <c r="C7867" t="s">
        <v>318</v>
      </c>
      <c r="D7867">
        <v>2021781</v>
      </c>
      <c r="E7867" t="s">
        <v>235</v>
      </c>
      <c r="F7867" t="s">
        <v>214</v>
      </c>
      <c r="G7867" t="s">
        <v>215</v>
      </c>
      <c r="H7867">
        <v>2</v>
      </c>
      <c r="I7867">
        <v>2017</v>
      </c>
      <c r="J7867">
        <v>1</v>
      </c>
      <c r="L7867">
        <v>23092946</v>
      </c>
      <c r="M7867">
        <v>4.7</v>
      </c>
      <c r="P7867" s="29">
        <f t="shared" si="327"/>
        <v>0.6166666666666667</v>
      </c>
    </row>
    <row r="7868" spans="1:16" hidden="1" x14ac:dyDescent="0.25">
      <c r="A7868">
        <v>194219334</v>
      </c>
      <c r="B7868">
        <v>803401</v>
      </c>
      <c r="C7868" t="s">
        <v>318</v>
      </c>
      <c r="D7868">
        <v>2004098</v>
      </c>
      <c r="E7868" t="s">
        <v>213</v>
      </c>
      <c r="F7868" t="s">
        <v>214</v>
      </c>
      <c r="G7868" t="s">
        <v>215</v>
      </c>
      <c r="H7868">
        <v>2</v>
      </c>
      <c r="I7868">
        <v>2015</v>
      </c>
      <c r="J7868">
        <v>1</v>
      </c>
      <c r="L7868">
        <v>23066602</v>
      </c>
      <c r="M7868">
        <v>6.8</v>
      </c>
      <c r="P7868" s="29">
        <f t="shared" ref="P7868:P7880" si="328">IF(AND(ISNUMBER(M7868),H7868&lt;&gt;4,N7868&lt;&gt;"X"),(M7868-1)/6,IF(H7868=4,"DRP",IF(AND(H7868=3,M7868="NA"),"BAD",IF(AND(H7868=2),"CVL",IF(AND(H7868=1,ISBLANK(M7868)),"NULL","UNK")))))</f>
        <v>0.96666666666666667</v>
      </c>
    </row>
    <row r="7869" spans="1:16" hidden="1" x14ac:dyDescent="0.25">
      <c r="A7869">
        <v>194219334</v>
      </c>
      <c r="B7869">
        <v>803401</v>
      </c>
      <c r="C7869" t="s">
        <v>318</v>
      </c>
      <c r="D7869">
        <v>2021754</v>
      </c>
      <c r="E7869" t="s">
        <v>216</v>
      </c>
      <c r="F7869" t="s">
        <v>214</v>
      </c>
      <c r="G7869" t="s">
        <v>215</v>
      </c>
      <c r="H7869">
        <v>3</v>
      </c>
      <c r="I7869">
        <v>2015</v>
      </c>
      <c r="J7869">
        <v>1</v>
      </c>
      <c r="L7869">
        <v>23066481</v>
      </c>
      <c r="M7869">
        <v>3.1</v>
      </c>
      <c r="P7869" s="29">
        <f t="shared" si="328"/>
        <v>0.35000000000000003</v>
      </c>
    </row>
    <row r="7870" spans="1:16" hidden="1" x14ac:dyDescent="0.25">
      <c r="A7870">
        <v>194219334</v>
      </c>
      <c r="B7870">
        <v>803401</v>
      </c>
      <c r="C7870" t="s">
        <v>318</v>
      </c>
      <c r="D7870">
        <v>2005099</v>
      </c>
      <c r="E7870" t="s">
        <v>217</v>
      </c>
      <c r="F7870" t="s">
        <v>214</v>
      </c>
      <c r="G7870" t="s">
        <v>215</v>
      </c>
      <c r="H7870">
        <v>2</v>
      </c>
      <c r="I7870">
        <v>2015</v>
      </c>
      <c r="J7870">
        <v>1</v>
      </c>
      <c r="L7870">
        <v>23066433</v>
      </c>
      <c r="M7870">
        <v>4.4000000000000004</v>
      </c>
      <c r="P7870" s="29">
        <f t="shared" si="328"/>
        <v>0.56666666666666676</v>
      </c>
    </row>
    <row r="7871" spans="1:16" hidden="1" x14ac:dyDescent="0.25">
      <c r="A7871">
        <v>194219334</v>
      </c>
      <c r="B7871">
        <v>803401</v>
      </c>
      <c r="C7871" t="s">
        <v>318</v>
      </c>
      <c r="D7871">
        <v>2005118</v>
      </c>
      <c r="E7871" t="s">
        <v>223</v>
      </c>
      <c r="F7871" t="s">
        <v>214</v>
      </c>
      <c r="G7871" t="s">
        <v>215</v>
      </c>
      <c r="H7871">
        <v>2</v>
      </c>
      <c r="I7871">
        <v>2015</v>
      </c>
      <c r="J7871">
        <v>1</v>
      </c>
      <c r="L7871">
        <v>23067523</v>
      </c>
      <c r="M7871">
        <v>5.6</v>
      </c>
      <c r="P7871" s="29">
        <f t="shared" si="328"/>
        <v>0.76666666666666661</v>
      </c>
    </row>
    <row r="7872" spans="1:16" hidden="1" x14ac:dyDescent="0.25">
      <c r="A7872">
        <v>194219334</v>
      </c>
      <c r="B7872">
        <v>803401</v>
      </c>
      <c r="C7872" t="s">
        <v>318</v>
      </c>
      <c r="D7872">
        <v>2021600</v>
      </c>
      <c r="E7872" t="s">
        <v>219</v>
      </c>
      <c r="F7872" t="s">
        <v>214</v>
      </c>
      <c r="G7872" t="s">
        <v>215</v>
      </c>
      <c r="H7872">
        <v>2</v>
      </c>
      <c r="I7872">
        <v>2015</v>
      </c>
      <c r="J7872">
        <v>1</v>
      </c>
      <c r="L7872">
        <v>23066441</v>
      </c>
      <c r="M7872">
        <v>4.0999999999999996</v>
      </c>
      <c r="P7872" s="29">
        <f t="shared" si="328"/>
        <v>0.51666666666666661</v>
      </c>
    </row>
    <row r="7873" spans="1:16" hidden="1" x14ac:dyDescent="0.25">
      <c r="A7873">
        <v>194219334</v>
      </c>
      <c r="B7873">
        <v>803401</v>
      </c>
      <c r="C7873" t="s">
        <v>318</v>
      </c>
      <c r="D7873">
        <v>2005102</v>
      </c>
      <c r="E7873" t="s">
        <v>218</v>
      </c>
      <c r="F7873" t="s">
        <v>214</v>
      </c>
      <c r="G7873" t="s">
        <v>215</v>
      </c>
      <c r="H7873">
        <v>2</v>
      </c>
      <c r="I7873">
        <v>2015</v>
      </c>
      <c r="J7873">
        <v>1</v>
      </c>
      <c r="L7873">
        <v>23066494</v>
      </c>
      <c r="M7873">
        <v>4.5</v>
      </c>
      <c r="P7873" s="29">
        <f t="shared" si="328"/>
        <v>0.58333333333333337</v>
      </c>
    </row>
    <row r="7874" spans="1:16" hidden="1" x14ac:dyDescent="0.25">
      <c r="A7874">
        <v>194219334</v>
      </c>
      <c r="B7874">
        <v>803401</v>
      </c>
      <c r="C7874" t="s">
        <v>318</v>
      </c>
      <c r="D7874">
        <v>2021754</v>
      </c>
      <c r="E7874" t="s">
        <v>216</v>
      </c>
      <c r="F7874" t="s">
        <v>214</v>
      </c>
      <c r="G7874" t="s">
        <v>215</v>
      </c>
      <c r="H7874">
        <v>2</v>
      </c>
      <c r="I7874">
        <v>2015</v>
      </c>
      <c r="J7874">
        <v>2</v>
      </c>
      <c r="L7874">
        <v>23074131</v>
      </c>
      <c r="M7874">
        <v>4.5999999999999996</v>
      </c>
      <c r="P7874" s="29">
        <f t="shared" si="328"/>
        <v>0.6</v>
      </c>
    </row>
    <row r="7875" spans="1:16" hidden="1" x14ac:dyDescent="0.25">
      <c r="A7875">
        <v>194219334</v>
      </c>
      <c r="B7875">
        <v>803401</v>
      </c>
      <c r="C7875" t="s">
        <v>318</v>
      </c>
      <c r="D7875">
        <v>2021602</v>
      </c>
      <c r="E7875" t="s">
        <v>242</v>
      </c>
      <c r="F7875" t="s">
        <v>214</v>
      </c>
      <c r="G7875" t="s">
        <v>215</v>
      </c>
      <c r="H7875">
        <v>2</v>
      </c>
      <c r="I7875">
        <v>2015</v>
      </c>
      <c r="J7875">
        <v>2</v>
      </c>
      <c r="L7875">
        <v>23072005</v>
      </c>
      <c r="M7875">
        <v>4.8</v>
      </c>
      <c r="P7875" s="29">
        <f t="shared" si="328"/>
        <v>0.6333333333333333</v>
      </c>
    </row>
    <row r="7876" spans="1:16" hidden="1" x14ac:dyDescent="0.25">
      <c r="A7876">
        <v>194219334</v>
      </c>
      <c r="B7876">
        <v>803401</v>
      </c>
      <c r="C7876" t="s">
        <v>318</v>
      </c>
      <c r="D7876">
        <v>2005117</v>
      </c>
      <c r="E7876" t="s">
        <v>220</v>
      </c>
      <c r="F7876" t="s">
        <v>214</v>
      </c>
      <c r="G7876" t="s">
        <v>215</v>
      </c>
      <c r="H7876">
        <v>2</v>
      </c>
      <c r="I7876">
        <v>2015</v>
      </c>
      <c r="J7876">
        <v>2</v>
      </c>
      <c r="L7876">
        <v>23070387</v>
      </c>
      <c r="M7876">
        <v>4.7</v>
      </c>
      <c r="P7876" s="29">
        <f t="shared" si="328"/>
        <v>0.6166666666666667</v>
      </c>
    </row>
    <row r="7877" spans="1:16" hidden="1" x14ac:dyDescent="0.25">
      <c r="A7877">
        <v>194219334</v>
      </c>
      <c r="B7877">
        <v>803401</v>
      </c>
      <c r="C7877" t="s">
        <v>318</v>
      </c>
      <c r="D7877">
        <v>2021580</v>
      </c>
      <c r="E7877" t="s">
        <v>241</v>
      </c>
      <c r="F7877" t="s">
        <v>214</v>
      </c>
      <c r="G7877" t="s">
        <v>215</v>
      </c>
      <c r="H7877">
        <v>2</v>
      </c>
      <c r="I7877">
        <v>2015</v>
      </c>
      <c r="J7877">
        <v>2</v>
      </c>
      <c r="L7877">
        <v>23072001</v>
      </c>
      <c r="M7877">
        <v>4.3</v>
      </c>
      <c r="P7877" s="29">
        <f t="shared" si="328"/>
        <v>0.54999999999999993</v>
      </c>
    </row>
    <row r="7878" spans="1:16" hidden="1" x14ac:dyDescent="0.25">
      <c r="A7878">
        <v>194219334</v>
      </c>
      <c r="B7878">
        <v>803401</v>
      </c>
      <c r="C7878" t="s">
        <v>318</v>
      </c>
      <c r="D7878">
        <v>2004116</v>
      </c>
      <c r="E7878" t="s">
        <v>229</v>
      </c>
      <c r="F7878" t="s">
        <v>214</v>
      </c>
      <c r="G7878" t="s">
        <v>215</v>
      </c>
      <c r="H7878">
        <v>2</v>
      </c>
      <c r="I7878">
        <v>2015</v>
      </c>
      <c r="J7878">
        <v>2</v>
      </c>
      <c r="L7878">
        <v>23073301</v>
      </c>
      <c r="M7878">
        <v>5.8</v>
      </c>
      <c r="P7878" s="29">
        <f t="shared" si="328"/>
        <v>0.79999999999999993</v>
      </c>
    </row>
    <row r="7879" spans="1:16" hidden="1" x14ac:dyDescent="0.25">
      <c r="A7879">
        <v>194219334</v>
      </c>
      <c r="B7879">
        <v>803401</v>
      </c>
      <c r="C7879" t="s">
        <v>318</v>
      </c>
      <c r="D7879">
        <v>2004112</v>
      </c>
      <c r="E7879" t="s">
        <v>244</v>
      </c>
      <c r="F7879" t="s">
        <v>214</v>
      </c>
      <c r="G7879" t="s">
        <v>215</v>
      </c>
      <c r="H7879">
        <v>2</v>
      </c>
      <c r="I7879">
        <v>2015</v>
      </c>
      <c r="J7879">
        <v>2</v>
      </c>
      <c r="L7879">
        <v>23073233</v>
      </c>
      <c r="M7879">
        <v>5.8</v>
      </c>
      <c r="P7879" s="29">
        <f t="shared" si="328"/>
        <v>0.79999999999999993</v>
      </c>
    </row>
    <row r="7880" spans="1:16" hidden="1" x14ac:dyDescent="0.25">
      <c r="A7880">
        <v>194219334</v>
      </c>
      <c r="B7880">
        <v>803401</v>
      </c>
      <c r="C7880" t="s">
        <v>318</v>
      </c>
      <c r="D7880">
        <v>2004116</v>
      </c>
      <c r="E7880" t="s">
        <v>229</v>
      </c>
      <c r="F7880" t="s">
        <v>214</v>
      </c>
      <c r="G7880" t="s">
        <v>215</v>
      </c>
      <c r="H7880">
        <v>4</v>
      </c>
      <c r="I7880">
        <v>2015</v>
      </c>
      <c r="J7880">
        <v>2</v>
      </c>
      <c r="L7880">
        <v>23073301</v>
      </c>
      <c r="P7880" s="29" t="str">
        <f t="shared" si="328"/>
        <v>DRP</v>
      </c>
    </row>
    <row r="7881" spans="1:16" hidden="1" x14ac:dyDescent="0.25">
      <c r="A7881">
        <v>194219334</v>
      </c>
      <c r="B7881">
        <v>803401</v>
      </c>
      <c r="C7881" t="s">
        <v>318</v>
      </c>
      <c r="D7881">
        <v>2004099</v>
      </c>
      <c r="E7881" t="s">
        <v>245</v>
      </c>
      <c r="F7881" t="s">
        <v>214</v>
      </c>
      <c r="G7881" t="s">
        <v>215</v>
      </c>
      <c r="H7881">
        <v>4</v>
      </c>
      <c r="I7881">
        <v>2016</v>
      </c>
      <c r="J7881">
        <v>1</v>
      </c>
      <c r="L7881">
        <v>23073318</v>
      </c>
      <c r="P7881" s="29" t="str">
        <f t="shared" ref="P7881:P7912" si="329">IF(AND(ISNUMBER(M7881),H7881&lt;&gt;4),(M7881-1)/6,IF(H7881=4,"DRP",IF(AND(H7881=3,M7881="NA"),"BAD",IF(AND(H7881=2),"CVL",IF(AND(H7881=1,ISBLANK(M7881)),"NULL","UNK")))))</f>
        <v>DRP</v>
      </c>
    </row>
    <row r="7882" spans="1:16" hidden="1" x14ac:dyDescent="0.25">
      <c r="A7882">
        <v>194219334</v>
      </c>
      <c r="B7882">
        <v>803401</v>
      </c>
      <c r="C7882" t="s">
        <v>318</v>
      </c>
      <c r="D7882">
        <v>2021781</v>
      </c>
      <c r="E7882" t="s">
        <v>235</v>
      </c>
      <c r="F7882" t="s">
        <v>214</v>
      </c>
      <c r="G7882" t="s">
        <v>215</v>
      </c>
      <c r="H7882">
        <v>3</v>
      </c>
      <c r="I7882">
        <v>2016</v>
      </c>
      <c r="J7882">
        <v>1</v>
      </c>
      <c r="L7882">
        <v>23081230</v>
      </c>
      <c r="M7882">
        <v>3.8</v>
      </c>
      <c r="P7882" s="29">
        <f t="shared" si="329"/>
        <v>0.46666666666666662</v>
      </c>
    </row>
    <row r="7883" spans="1:16" hidden="1" x14ac:dyDescent="0.25">
      <c r="A7883">
        <v>194219334</v>
      </c>
      <c r="B7883">
        <v>803401</v>
      </c>
      <c r="C7883" t="s">
        <v>318</v>
      </c>
      <c r="D7883">
        <v>2021756</v>
      </c>
      <c r="E7883" t="s">
        <v>253</v>
      </c>
      <c r="F7883" t="s">
        <v>214</v>
      </c>
      <c r="G7883" t="s">
        <v>215</v>
      </c>
      <c r="H7883">
        <v>3</v>
      </c>
      <c r="I7883">
        <v>2016</v>
      </c>
      <c r="J7883">
        <v>1</v>
      </c>
      <c r="L7883">
        <v>23081182</v>
      </c>
      <c r="M7883">
        <v>3.7</v>
      </c>
      <c r="P7883" s="29">
        <f t="shared" si="329"/>
        <v>0.45</v>
      </c>
    </row>
    <row r="7884" spans="1:16" hidden="1" x14ac:dyDescent="0.25">
      <c r="A7884">
        <v>194219334</v>
      </c>
      <c r="B7884">
        <v>803401</v>
      </c>
      <c r="C7884" t="s">
        <v>318</v>
      </c>
      <c r="D7884">
        <v>2021638</v>
      </c>
      <c r="E7884" t="s">
        <v>250</v>
      </c>
      <c r="F7884" t="s">
        <v>214</v>
      </c>
      <c r="G7884" t="s">
        <v>215</v>
      </c>
      <c r="H7884">
        <v>2</v>
      </c>
      <c r="I7884">
        <v>2016</v>
      </c>
      <c r="J7884">
        <v>1</v>
      </c>
      <c r="L7884">
        <v>23081193</v>
      </c>
      <c r="M7884">
        <v>4.2</v>
      </c>
      <c r="P7884" s="29">
        <f t="shared" si="329"/>
        <v>0.53333333333333333</v>
      </c>
    </row>
    <row r="7885" spans="1:16" hidden="1" x14ac:dyDescent="0.25">
      <c r="A7885">
        <v>194219334</v>
      </c>
      <c r="B7885">
        <v>803401</v>
      </c>
      <c r="C7885" t="s">
        <v>318</v>
      </c>
      <c r="D7885">
        <v>2021596</v>
      </c>
      <c r="E7885" t="s">
        <v>294</v>
      </c>
      <c r="F7885" t="s">
        <v>214</v>
      </c>
      <c r="G7885" t="s">
        <v>215</v>
      </c>
      <c r="H7885">
        <v>2</v>
      </c>
      <c r="I7885">
        <v>2016</v>
      </c>
      <c r="J7885">
        <v>1</v>
      </c>
      <c r="L7885">
        <v>23081197</v>
      </c>
      <c r="M7885">
        <v>4.3</v>
      </c>
      <c r="P7885" s="29">
        <f t="shared" si="329"/>
        <v>0.54999999999999993</v>
      </c>
    </row>
    <row r="7886" spans="1:16" hidden="1" x14ac:dyDescent="0.25">
      <c r="A7886">
        <v>194219334</v>
      </c>
      <c r="B7886">
        <v>803401</v>
      </c>
      <c r="C7886" t="s">
        <v>318</v>
      </c>
      <c r="D7886">
        <v>2021763</v>
      </c>
      <c r="E7886" t="s">
        <v>298</v>
      </c>
      <c r="F7886" t="s">
        <v>214</v>
      </c>
      <c r="G7886" t="s">
        <v>215</v>
      </c>
      <c r="H7886">
        <v>2</v>
      </c>
      <c r="I7886">
        <v>2016</v>
      </c>
      <c r="J7886">
        <v>1</v>
      </c>
      <c r="L7886">
        <v>23081192</v>
      </c>
      <c r="M7886">
        <v>4.5999999999999996</v>
      </c>
      <c r="P7886" s="29">
        <f t="shared" si="329"/>
        <v>0.6</v>
      </c>
    </row>
    <row r="7887" spans="1:16" hidden="1" x14ac:dyDescent="0.25">
      <c r="A7887">
        <v>194219334</v>
      </c>
      <c r="B7887">
        <v>803401</v>
      </c>
      <c r="C7887" t="s">
        <v>318</v>
      </c>
      <c r="D7887">
        <v>2004099</v>
      </c>
      <c r="E7887" t="s">
        <v>245</v>
      </c>
      <c r="F7887" t="s">
        <v>214</v>
      </c>
      <c r="G7887" t="s">
        <v>215</v>
      </c>
      <c r="H7887">
        <v>2</v>
      </c>
      <c r="I7887">
        <v>2016</v>
      </c>
      <c r="J7887">
        <v>2</v>
      </c>
      <c r="L7887">
        <v>23085316</v>
      </c>
      <c r="M7887">
        <v>7</v>
      </c>
      <c r="P7887" s="29">
        <f t="shared" si="329"/>
        <v>1</v>
      </c>
    </row>
    <row r="7888" spans="1:16" hidden="1" x14ac:dyDescent="0.25">
      <c r="A7888">
        <v>194219334</v>
      </c>
      <c r="B7888">
        <v>803401</v>
      </c>
      <c r="C7888" t="s">
        <v>318</v>
      </c>
      <c r="D7888">
        <v>2005120</v>
      </c>
      <c r="E7888" t="s">
        <v>293</v>
      </c>
      <c r="F7888" t="s">
        <v>214</v>
      </c>
      <c r="G7888" t="s">
        <v>215</v>
      </c>
      <c r="H7888">
        <v>2</v>
      </c>
      <c r="I7888">
        <v>2016</v>
      </c>
      <c r="J7888">
        <v>2</v>
      </c>
      <c r="L7888">
        <v>23086516</v>
      </c>
      <c r="M7888">
        <v>4.5999999999999996</v>
      </c>
      <c r="P7888" s="29">
        <f t="shared" si="329"/>
        <v>0.6</v>
      </c>
    </row>
    <row r="7889" spans="1:16" hidden="1" x14ac:dyDescent="0.25">
      <c r="A7889">
        <v>194219334</v>
      </c>
      <c r="B7889">
        <v>803401</v>
      </c>
      <c r="C7889" t="s">
        <v>318</v>
      </c>
      <c r="D7889">
        <v>2005131</v>
      </c>
      <c r="E7889" t="s">
        <v>228</v>
      </c>
      <c r="F7889" t="s">
        <v>214</v>
      </c>
      <c r="G7889" t="s">
        <v>215</v>
      </c>
      <c r="H7889">
        <v>2</v>
      </c>
      <c r="I7889">
        <v>2016</v>
      </c>
      <c r="J7889">
        <v>2</v>
      </c>
      <c r="L7889">
        <v>23086518</v>
      </c>
      <c r="M7889">
        <v>5.7</v>
      </c>
      <c r="P7889" s="29">
        <f t="shared" si="329"/>
        <v>0.78333333333333333</v>
      </c>
    </row>
    <row r="7890" spans="1:16" hidden="1" x14ac:dyDescent="0.25">
      <c r="A7890">
        <v>194219334</v>
      </c>
      <c r="B7890">
        <v>803401</v>
      </c>
      <c r="C7890" t="s">
        <v>318</v>
      </c>
      <c r="D7890">
        <v>2005120</v>
      </c>
      <c r="E7890" t="s">
        <v>293</v>
      </c>
      <c r="F7890" t="s">
        <v>214</v>
      </c>
      <c r="G7890" t="s">
        <v>215</v>
      </c>
      <c r="H7890">
        <v>4</v>
      </c>
      <c r="I7890">
        <v>2016</v>
      </c>
      <c r="J7890">
        <v>2</v>
      </c>
      <c r="L7890">
        <v>23086515</v>
      </c>
      <c r="P7890" s="29" t="str">
        <f t="shared" si="329"/>
        <v>DRP</v>
      </c>
    </row>
    <row r="7891" spans="1:16" hidden="1" x14ac:dyDescent="0.25">
      <c r="A7891">
        <v>194219334</v>
      </c>
      <c r="B7891">
        <v>803401</v>
      </c>
      <c r="C7891" t="s">
        <v>318</v>
      </c>
      <c r="D7891">
        <v>2021756</v>
      </c>
      <c r="E7891" t="s">
        <v>253</v>
      </c>
      <c r="F7891" t="s">
        <v>214</v>
      </c>
      <c r="G7891" t="s">
        <v>215</v>
      </c>
      <c r="H7891">
        <v>2</v>
      </c>
      <c r="I7891">
        <v>2016</v>
      </c>
      <c r="J7891">
        <v>2</v>
      </c>
      <c r="L7891">
        <v>23086839</v>
      </c>
      <c r="M7891">
        <v>4.7</v>
      </c>
      <c r="P7891" s="29">
        <f t="shared" si="329"/>
        <v>0.6166666666666667</v>
      </c>
    </row>
    <row r="7892" spans="1:16" hidden="1" x14ac:dyDescent="0.25">
      <c r="A7892">
        <v>194219334</v>
      </c>
      <c r="B7892">
        <v>803401</v>
      </c>
      <c r="C7892" t="s">
        <v>318</v>
      </c>
      <c r="D7892">
        <v>2021781</v>
      </c>
      <c r="E7892" t="s">
        <v>235</v>
      </c>
      <c r="F7892" t="s">
        <v>214</v>
      </c>
      <c r="G7892" t="s">
        <v>215</v>
      </c>
      <c r="H7892">
        <v>2</v>
      </c>
      <c r="I7892">
        <v>2016</v>
      </c>
      <c r="J7892">
        <v>2</v>
      </c>
      <c r="L7892">
        <v>23086901</v>
      </c>
      <c r="M7892">
        <v>5.5</v>
      </c>
      <c r="P7892" s="29">
        <f t="shared" si="329"/>
        <v>0.75</v>
      </c>
    </row>
    <row r="7893" spans="1:16" hidden="1" x14ac:dyDescent="0.25">
      <c r="A7893">
        <v>194219334</v>
      </c>
      <c r="B7893">
        <v>803401</v>
      </c>
      <c r="C7893" t="s">
        <v>318</v>
      </c>
      <c r="D7893">
        <v>2021993</v>
      </c>
      <c r="E7893" t="s">
        <v>256</v>
      </c>
      <c r="F7893" t="s">
        <v>214</v>
      </c>
      <c r="G7893" t="s">
        <v>215</v>
      </c>
      <c r="H7893">
        <v>2</v>
      </c>
      <c r="I7893">
        <v>2017</v>
      </c>
      <c r="J7893">
        <v>1</v>
      </c>
      <c r="L7893">
        <v>23093317</v>
      </c>
      <c r="M7893">
        <v>6.1</v>
      </c>
      <c r="P7893" s="29">
        <f t="shared" si="329"/>
        <v>0.85</v>
      </c>
    </row>
    <row r="7894" spans="1:16" hidden="1" x14ac:dyDescent="0.25">
      <c r="A7894">
        <v>194219334</v>
      </c>
      <c r="B7894">
        <v>803401</v>
      </c>
      <c r="C7894" t="s">
        <v>318</v>
      </c>
      <c r="D7894">
        <v>2021679</v>
      </c>
      <c r="E7894" t="s">
        <v>259</v>
      </c>
      <c r="F7894" t="s">
        <v>214</v>
      </c>
      <c r="G7894" t="s">
        <v>215</v>
      </c>
      <c r="H7894">
        <v>2</v>
      </c>
      <c r="I7894">
        <v>2017</v>
      </c>
      <c r="J7894">
        <v>1</v>
      </c>
      <c r="L7894">
        <v>23092951</v>
      </c>
      <c r="M7894">
        <v>6.5</v>
      </c>
      <c r="P7894" s="29">
        <f t="shared" si="329"/>
        <v>0.91666666666666663</v>
      </c>
    </row>
    <row r="7895" spans="1:16" hidden="1" x14ac:dyDescent="0.25">
      <c r="A7895">
        <v>194219334</v>
      </c>
      <c r="B7895">
        <v>803401</v>
      </c>
      <c r="C7895" t="s">
        <v>318</v>
      </c>
      <c r="D7895">
        <v>2021787</v>
      </c>
      <c r="E7895" t="s">
        <v>292</v>
      </c>
      <c r="F7895" t="s">
        <v>214</v>
      </c>
      <c r="G7895" t="s">
        <v>215</v>
      </c>
      <c r="H7895">
        <v>4</v>
      </c>
      <c r="I7895">
        <v>2017</v>
      </c>
      <c r="J7895">
        <v>1</v>
      </c>
      <c r="L7895">
        <v>23093320</v>
      </c>
      <c r="P7895" s="29" t="str">
        <f t="shared" si="329"/>
        <v>DRP</v>
      </c>
    </row>
    <row r="7896" spans="1:16" hidden="1" x14ac:dyDescent="0.25">
      <c r="A7896">
        <v>194219334</v>
      </c>
      <c r="B7896">
        <v>803401</v>
      </c>
      <c r="C7896" t="s">
        <v>318</v>
      </c>
      <c r="D7896">
        <v>2004752</v>
      </c>
      <c r="E7896" t="s">
        <v>290</v>
      </c>
      <c r="F7896" t="s">
        <v>214</v>
      </c>
      <c r="G7896" t="s">
        <v>215</v>
      </c>
      <c r="H7896">
        <v>4</v>
      </c>
      <c r="I7896">
        <v>2017</v>
      </c>
      <c r="J7896">
        <v>1</v>
      </c>
      <c r="L7896">
        <v>23093323</v>
      </c>
      <c r="P7896" s="29" t="str">
        <f t="shared" si="329"/>
        <v>DRP</v>
      </c>
    </row>
    <row r="7897" spans="1:16" hidden="1" x14ac:dyDescent="0.25">
      <c r="A7897">
        <v>194219334</v>
      </c>
      <c r="B7897">
        <v>803401</v>
      </c>
      <c r="C7897" t="s">
        <v>318</v>
      </c>
      <c r="D7897">
        <v>2021874</v>
      </c>
      <c r="E7897" t="s">
        <v>226</v>
      </c>
      <c r="F7897" t="s">
        <v>214</v>
      </c>
      <c r="G7897" t="s">
        <v>215</v>
      </c>
      <c r="H7897">
        <v>2</v>
      </c>
      <c r="I7897">
        <v>2017</v>
      </c>
      <c r="J7897">
        <v>1</v>
      </c>
      <c r="L7897">
        <v>23091992</v>
      </c>
      <c r="M7897">
        <v>4.4000000000000004</v>
      </c>
      <c r="P7897" s="29">
        <f t="shared" si="329"/>
        <v>0.56666666666666676</v>
      </c>
    </row>
    <row r="7898" spans="1:16" hidden="1" x14ac:dyDescent="0.25">
      <c r="A7898">
        <v>194219334</v>
      </c>
      <c r="B7898">
        <v>803401</v>
      </c>
      <c r="C7898" t="s">
        <v>318</v>
      </c>
      <c r="D7898">
        <v>2021640</v>
      </c>
      <c r="E7898" t="s">
        <v>227</v>
      </c>
      <c r="F7898" t="s">
        <v>214</v>
      </c>
      <c r="G7898" t="s">
        <v>215</v>
      </c>
      <c r="H7898">
        <v>2</v>
      </c>
      <c r="I7898">
        <v>2017</v>
      </c>
      <c r="J7898">
        <v>1</v>
      </c>
      <c r="L7898">
        <v>23092943</v>
      </c>
      <c r="M7898">
        <v>4</v>
      </c>
      <c r="P7898" s="29">
        <f t="shared" si="329"/>
        <v>0.5</v>
      </c>
    </row>
    <row r="7899" spans="1:16" hidden="1" x14ac:dyDescent="0.25">
      <c r="A7899">
        <v>194219334</v>
      </c>
      <c r="B7899">
        <v>803401</v>
      </c>
      <c r="C7899" t="s">
        <v>318</v>
      </c>
      <c r="D7899">
        <v>2019271</v>
      </c>
      <c r="E7899" t="s">
        <v>236</v>
      </c>
      <c r="F7899" t="s">
        <v>214</v>
      </c>
      <c r="G7899" t="s">
        <v>215</v>
      </c>
      <c r="H7899">
        <v>2</v>
      </c>
      <c r="I7899">
        <v>2017</v>
      </c>
      <c r="J7899">
        <v>1</v>
      </c>
      <c r="L7899">
        <v>23090696</v>
      </c>
      <c r="M7899">
        <v>5.8</v>
      </c>
      <c r="P7899" s="29">
        <f t="shared" si="329"/>
        <v>0.79999999999999993</v>
      </c>
    </row>
    <row r="7900" spans="1:16" hidden="1" x14ac:dyDescent="0.25">
      <c r="A7900">
        <v>194219334</v>
      </c>
      <c r="B7900">
        <v>803401</v>
      </c>
      <c r="C7900" t="s">
        <v>318</v>
      </c>
      <c r="D7900">
        <v>2021787</v>
      </c>
      <c r="E7900" t="s">
        <v>292</v>
      </c>
      <c r="F7900" t="s">
        <v>214</v>
      </c>
      <c r="G7900" t="s">
        <v>215</v>
      </c>
      <c r="H7900">
        <v>2</v>
      </c>
      <c r="I7900">
        <v>2017</v>
      </c>
      <c r="J7900">
        <v>2</v>
      </c>
      <c r="L7900">
        <v>23097627</v>
      </c>
      <c r="M7900">
        <v>5</v>
      </c>
      <c r="P7900" s="29">
        <f t="shared" si="329"/>
        <v>0.66666666666666663</v>
      </c>
    </row>
    <row r="7901" spans="1:16" hidden="1" x14ac:dyDescent="0.25">
      <c r="A7901">
        <v>194219334</v>
      </c>
      <c r="B7901">
        <v>803401</v>
      </c>
      <c r="C7901" t="s">
        <v>318</v>
      </c>
      <c r="D7901">
        <v>2021750</v>
      </c>
      <c r="E7901" t="s">
        <v>296</v>
      </c>
      <c r="F7901" t="s">
        <v>214</v>
      </c>
      <c r="G7901" t="s">
        <v>215</v>
      </c>
      <c r="H7901">
        <v>2</v>
      </c>
      <c r="I7901">
        <v>2017</v>
      </c>
      <c r="J7901">
        <v>2</v>
      </c>
      <c r="L7901">
        <v>23097531</v>
      </c>
      <c r="M7901">
        <v>4.3</v>
      </c>
      <c r="P7901" s="29">
        <f t="shared" si="329"/>
        <v>0.54999999999999993</v>
      </c>
    </row>
    <row r="7902" spans="1:16" hidden="1" x14ac:dyDescent="0.25">
      <c r="A7902">
        <v>194219334</v>
      </c>
      <c r="B7902">
        <v>803401</v>
      </c>
      <c r="C7902" t="s">
        <v>318</v>
      </c>
      <c r="D7902">
        <v>2021725</v>
      </c>
      <c r="E7902" t="s">
        <v>257</v>
      </c>
      <c r="F7902" t="s">
        <v>214</v>
      </c>
      <c r="G7902" t="s">
        <v>215</v>
      </c>
      <c r="H7902">
        <v>2</v>
      </c>
      <c r="I7902">
        <v>2017</v>
      </c>
      <c r="J7902">
        <v>2</v>
      </c>
      <c r="L7902">
        <v>23097532</v>
      </c>
      <c r="M7902">
        <v>5</v>
      </c>
      <c r="P7902" s="29">
        <f t="shared" si="329"/>
        <v>0.66666666666666663</v>
      </c>
    </row>
    <row r="7903" spans="1:16" hidden="1" x14ac:dyDescent="0.25">
      <c r="A7903">
        <v>194219334</v>
      </c>
      <c r="B7903">
        <v>803401</v>
      </c>
      <c r="C7903" t="s">
        <v>318</v>
      </c>
      <c r="D7903">
        <v>2021591</v>
      </c>
      <c r="E7903" t="s">
        <v>240</v>
      </c>
      <c r="F7903" t="s">
        <v>214</v>
      </c>
      <c r="G7903" t="s">
        <v>215</v>
      </c>
      <c r="H7903">
        <v>2</v>
      </c>
      <c r="I7903">
        <v>2017</v>
      </c>
      <c r="J7903">
        <v>2</v>
      </c>
      <c r="L7903">
        <v>23097631</v>
      </c>
      <c r="M7903">
        <v>5.2</v>
      </c>
      <c r="P7903" s="29">
        <f t="shared" si="329"/>
        <v>0.70000000000000007</v>
      </c>
    </row>
    <row r="7904" spans="1:16" hidden="1" x14ac:dyDescent="0.25">
      <c r="A7904">
        <v>194219334</v>
      </c>
      <c r="B7904">
        <v>803401</v>
      </c>
      <c r="C7904" t="s">
        <v>318</v>
      </c>
      <c r="D7904">
        <v>2004752</v>
      </c>
      <c r="E7904" t="s">
        <v>290</v>
      </c>
      <c r="F7904" t="s">
        <v>214</v>
      </c>
      <c r="G7904" t="s">
        <v>215</v>
      </c>
      <c r="H7904">
        <v>2</v>
      </c>
      <c r="I7904">
        <v>2017</v>
      </c>
      <c r="J7904">
        <v>2</v>
      </c>
      <c r="L7904">
        <v>23101236</v>
      </c>
      <c r="M7904">
        <v>4.4000000000000004</v>
      </c>
      <c r="P7904" s="29">
        <f t="shared" si="329"/>
        <v>0.56666666666666676</v>
      </c>
    </row>
    <row r="7905" spans="1:16" hidden="1" x14ac:dyDescent="0.25">
      <c r="A7905">
        <v>194219334</v>
      </c>
      <c r="B7905">
        <v>803401</v>
      </c>
      <c r="C7905" t="s">
        <v>318</v>
      </c>
      <c r="D7905">
        <v>2004591</v>
      </c>
      <c r="E7905" t="s">
        <v>271</v>
      </c>
      <c r="F7905" t="s">
        <v>214</v>
      </c>
      <c r="G7905" t="s">
        <v>215</v>
      </c>
      <c r="H7905">
        <v>2</v>
      </c>
      <c r="I7905">
        <v>2017</v>
      </c>
      <c r="J7905">
        <v>2</v>
      </c>
      <c r="L7905">
        <v>23097625</v>
      </c>
      <c r="M7905">
        <v>4.4000000000000004</v>
      </c>
      <c r="P7905" s="29">
        <f t="shared" si="329"/>
        <v>0.56666666666666676</v>
      </c>
    </row>
    <row r="7906" spans="1:16" hidden="1" x14ac:dyDescent="0.25">
      <c r="A7906">
        <v>194219334</v>
      </c>
      <c r="B7906">
        <v>803401</v>
      </c>
      <c r="C7906" t="s">
        <v>318</v>
      </c>
      <c r="D7906">
        <v>2019272</v>
      </c>
      <c r="E7906" t="s">
        <v>249</v>
      </c>
      <c r="F7906" t="s">
        <v>214</v>
      </c>
      <c r="G7906" t="s">
        <v>215</v>
      </c>
      <c r="H7906">
        <v>4</v>
      </c>
      <c r="I7906">
        <v>2018</v>
      </c>
      <c r="J7906">
        <v>1</v>
      </c>
      <c r="L7906">
        <v>23104907</v>
      </c>
      <c r="P7906" s="29" t="str">
        <f t="shared" si="329"/>
        <v>DRP</v>
      </c>
    </row>
    <row r="7907" spans="1:16" hidden="1" x14ac:dyDescent="0.25">
      <c r="A7907">
        <v>194219334</v>
      </c>
      <c r="B7907">
        <v>803401</v>
      </c>
      <c r="C7907" t="s">
        <v>318</v>
      </c>
      <c r="D7907">
        <v>2024862</v>
      </c>
      <c r="E7907" t="s">
        <v>289</v>
      </c>
      <c r="F7907" t="s">
        <v>214</v>
      </c>
      <c r="G7907" t="s">
        <v>215</v>
      </c>
      <c r="H7907">
        <v>2</v>
      </c>
      <c r="I7907">
        <v>2018</v>
      </c>
      <c r="J7907">
        <v>1</v>
      </c>
      <c r="L7907">
        <v>23107752</v>
      </c>
      <c r="M7907">
        <v>6.9</v>
      </c>
      <c r="P7907" s="29">
        <f t="shared" si="329"/>
        <v>0.98333333333333339</v>
      </c>
    </row>
    <row r="7908" spans="1:16" hidden="1" x14ac:dyDescent="0.25">
      <c r="A7908">
        <v>194219334</v>
      </c>
      <c r="B7908">
        <v>803401</v>
      </c>
      <c r="C7908" t="s">
        <v>318</v>
      </c>
      <c r="D7908">
        <v>2021661</v>
      </c>
      <c r="E7908" t="s">
        <v>305</v>
      </c>
      <c r="F7908" t="s">
        <v>214</v>
      </c>
      <c r="G7908" t="s">
        <v>215</v>
      </c>
      <c r="H7908">
        <v>3</v>
      </c>
      <c r="I7908">
        <v>2018</v>
      </c>
      <c r="J7908">
        <v>1</v>
      </c>
      <c r="L7908">
        <v>23107773</v>
      </c>
      <c r="M7908">
        <v>3.8</v>
      </c>
      <c r="P7908" s="29">
        <f t="shared" si="329"/>
        <v>0.46666666666666662</v>
      </c>
    </row>
    <row r="7909" spans="1:16" hidden="1" x14ac:dyDescent="0.25">
      <c r="A7909">
        <v>194219334</v>
      </c>
      <c r="B7909">
        <v>803401</v>
      </c>
      <c r="C7909" t="s">
        <v>318</v>
      </c>
      <c r="D7909">
        <v>2021865</v>
      </c>
      <c r="E7909" t="s">
        <v>301</v>
      </c>
      <c r="F7909" t="s">
        <v>214</v>
      </c>
      <c r="G7909" t="s">
        <v>215</v>
      </c>
      <c r="H7909">
        <v>2</v>
      </c>
      <c r="I7909">
        <v>2018</v>
      </c>
      <c r="J7909">
        <v>1</v>
      </c>
      <c r="L7909">
        <v>23107721</v>
      </c>
      <c r="M7909">
        <v>4.8</v>
      </c>
      <c r="P7909" s="29">
        <f t="shared" si="329"/>
        <v>0.6333333333333333</v>
      </c>
    </row>
    <row r="7910" spans="1:16" hidden="1" x14ac:dyDescent="0.25">
      <c r="A7910">
        <v>194219334</v>
      </c>
      <c r="B7910">
        <v>803401</v>
      </c>
      <c r="C7910" t="s">
        <v>318</v>
      </c>
      <c r="D7910">
        <v>2021723</v>
      </c>
      <c r="E7910" t="s">
        <v>299</v>
      </c>
      <c r="F7910" t="s">
        <v>214</v>
      </c>
      <c r="G7910" t="s">
        <v>215</v>
      </c>
      <c r="H7910">
        <v>2</v>
      </c>
      <c r="I7910">
        <v>2018</v>
      </c>
      <c r="J7910">
        <v>1</v>
      </c>
      <c r="L7910">
        <v>23107755</v>
      </c>
      <c r="M7910">
        <v>4.5999999999999996</v>
      </c>
      <c r="P7910" s="29">
        <f t="shared" si="329"/>
        <v>0.6</v>
      </c>
    </row>
    <row r="7911" spans="1:16" hidden="1" x14ac:dyDescent="0.25">
      <c r="A7911">
        <v>194219334</v>
      </c>
      <c r="B7911">
        <v>803401</v>
      </c>
      <c r="C7911" t="s">
        <v>318</v>
      </c>
      <c r="D7911">
        <v>2021615</v>
      </c>
      <c r="E7911" t="s">
        <v>255</v>
      </c>
      <c r="F7911" t="s">
        <v>214</v>
      </c>
      <c r="G7911" t="s">
        <v>215</v>
      </c>
      <c r="H7911">
        <v>2</v>
      </c>
      <c r="I7911">
        <v>2018</v>
      </c>
      <c r="J7911">
        <v>1</v>
      </c>
      <c r="L7911">
        <v>23107757</v>
      </c>
      <c r="M7911">
        <v>4.0999999999999996</v>
      </c>
      <c r="P7911" s="29">
        <f t="shared" si="329"/>
        <v>0.51666666666666661</v>
      </c>
    </row>
    <row r="7912" spans="1:16" hidden="1" x14ac:dyDescent="0.25">
      <c r="A7912">
        <v>194219334</v>
      </c>
      <c r="B7912">
        <v>803401</v>
      </c>
      <c r="C7912" t="s">
        <v>318</v>
      </c>
      <c r="D7912">
        <v>2004586</v>
      </c>
      <c r="E7912" t="s">
        <v>325</v>
      </c>
      <c r="F7912" t="s">
        <v>214</v>
      </c>
      <c r="G7912" t="s">
        <v>215</v>
      </c>
      <c r="H7912">
        <v>2</v>
      </c>
      <c r="I7912">
        <v>2018</v>
      </c>
      <c r="J7912">
        <v>1</v>
      </c>
      <c r="L7912">
        <v>23108652</v>
      </c>
      <c r="M7912">
        <v>4</v>
      </c>
      <c r="P7912" s="29">
        <f t="shared" si="329"/>
        <v>0.5</v>
      </c>
    </row>
    <row r="7913" spans="1:16" hidden="1" x14ac:dyDescent="0.25">
      <c r="A7913">
        <v>194219334</v>
      </c>
      <c r="B7913">
        <v>803401</v>
      </c>
      <c r="C7913" t="s">
        <v>318</v>
      </c>
      <c r="D7913">
        <v>2004587</v>
      </c>
      <c r="E7913" t="s">
        <v>288</v>
      </c>
      <c r="F7913" t="s">
        <v>214</v>
      </c>
      <c r="G7913" t="s">
        <v>215</v>
      </c>
      <c r="H7913">
        <v>2</v>
      </c>
      <c r="I7913">
        <v>2018</v>
      </c>
      <c r="J7913">
        <v>2</v>
      </c>
      <c r="L7913">
        <v>23115868</v>
      </c>
      <c r="M7913">
        <v>6.5</v>
      </c>
      <c r="P7913" s="29">
        <f t="shared" ref="P7913:P7934" si="330">IF(AND(ISNUMBER(M7913),H7913&lt;&gt;4),(M7913-1)/6,IF(H7913=4,"DRP",IF(AND(H7913=3,M7913="NA"),"BAD",IF(AND(H7913=2),"CVL",IF(AND(H7913=1,ISBLANK(M7913)),"NULL","UNK")))))</f>
        <v>0.91666666666666663</v>
      </c>
    </row>
    <row r="7914" spans="1:16" hidden="1" x14ac:dyDescent="0.25">
      <c r="A7914">
        <v>194219334</v>
      </c>
      <c r="B7914">
        <v>803401</v>
      </c>
      <c r="C7914" t="s">
        <v>318</v>
      </c>
      <c r="D7914">
        <v>2024863</v>
      </c>
      <c r="E7914" t="s">
        <v>304</v>
      </c>
      <c r="F7914" t="s">
        <v>214</v>
      </c>
      <c r="G7914" t="s">
        <v>215</v>
      </c>
      <c r="H7914">
        <v>4</v>
      </c>
      <c r="I7914">
        <v>2018</v>
      </c>
      <c r="J7914">
        <v>2</v>
      </c>
      <c r="L7914">
        <v>23115905</v>
      </c>
      <c r="P7914" s="29" t="str">
        <f t="shared" si="330"/>
        <v>DRP</v>
      </c>
    </row>
    <row r="7915" spans="1:16" hidden="1" x14ac:dyDescent="0.25">
      <c r="A7915">
        <v>194219334</v>
      </c>
      <c r="B7915">
        <v>803401</v>
      </c>
      <c r="C7915" t="s">
        <v>318</v>
      </c>
      <c r="D7915">
        <v>2024921</v>
      </c>
      <c r="E7915" t="s">
        <v>225</v>
      </c>
      <c r="F7915" t="s">
        <v>214</v>
      </c>
      <c r="G7915" t="s">
        <v>215</v>
      </c>
      <c r="H7915">
        <v>2</v>
      </c>
      <c r="I7915">
        <v>2018</v>
      </c>
      <c r="J7915">
        <v>2</v>
      </c>
      <c r="L7915">
        <v>23115972</v>
      </c>
      <c r="M7915">
        <v>5.3</v>
      </c>
      <c r="P7915" s="29">
        <f t="shared" si="330"/>
        <v>0.71666666666666667</v>
      </c>
    </row>
    <row r="7916" spans="1:16" hidden="1" x14ac:dyDescent="0.25">
      <c r="A7916">
        <v>194219334</v>
      </c>
      <c r="B7916">
        <v>803401</v>
      </c>
      <c r="C7916" t="s">
        <v>318</v>
      </c>
      <c r="D7916">
        <v>2021744</v>
      </c>
      <c r="E7916" t="s">
        <v>262</v>
      </c>
      <c r="F7916" t="s">
        <v>214</v>
      </c>
      <c r="G7916" t="s">
        <v>215</v>
      </c>
      <c r="H7916">
        <v>2</v>
      </c>
      <c r="I7916">
        <v>2018</v>
      </c>
      <c r="J7916">
        <v>2</v>
      </c>
      <c r="L7916">
        <v>23115906</v>
      </c>
      <c r="M7916">
        <v>5.7</v>
      </c>
      <c r="P7916" s="29">
        <f t="shared" si="330"/>
        <v>0.78333333333333333</v>
      </c>
    </row>
    <row r="7917" spans="1:16" hidden="1" x14ac:dyDescent="0.25">
      <c r="A7917">
        <v>194219334</v>
      </c>
      <c r="B7917">
        <v>803401</v>
      </c>
      <c r="C7917" t="s">
        <v>318</v>
      </c>
      <c r="D7917">
        <v>2019272</v>
      </c>
      <c r="E7917" t="s">
        <v>249</v>
      </c>
      <c r="F7917" t="s">
        <v>214</v>
      </c>
      <c r="G7917" t="s">
        <v>215</v>
      </c>
      <c r="H7917">
        <v>2</v>
      </c>
      <c r="I7917">
        <v>2018</v>
      </c>
      <c r="J7917">
        <v>2</v>
      </c>
      <c r="L7917">
        <v>23114562</v>
      </c>
      <c r="M7917">
        <v>6</v>
      </c>
      <c r="P7917" s="29">
        <f t="shared" si="330"/>
        <v>0.83333333333333337</v>
      </c>
    </row>
    <row r="7918" spans="1:16" hidden="1" x14ac:dyDescent="0.25">
      <c r="A7918">
        <v>194219334</v>
      </c>
      <c r="B7918">
        <v>803401</v>
      </c>
      <c r="C7918" t="s">
        <v>318</v>
      </c>
      <c r="D7918">
        <v>2021631</v>
      </c>
      <c r="E7918" t="s">
        <v>302</v>
      </c>
      <c r="F7918" t="s">
        <v>214</v>
      </c>
      <c r="G7918" t="s">
        <v>215</v>
      </c>
      <c r="H7918">
        <v>2</v>
      </c>
      <c r="I7918">
        <v>2018</v>
      </c>
      <c r="J7918">
        <v>2</v>
      </c>
      <c r="L7918">
        <v>23115885</v>
      </c>
      <c r="M7918">
        <v>6.2</v>
      </c>
      <c r="P7918" s="29">
        <f t="shared" si="330"/>
        <v>0.8666666666666667</v>
      </c>
    </row>
    <row r="7919" spans="1:16" hidden="1" x14ac:dyDescent="0.25">
      <c r="A7919">
        <v>194219334</v>
      </c>
      <c r="B7919">
        <v>803401</v>
      </c>
      <c r="C7919" t="s">
        <v>318</v>
      </c>
      <c r="D7919">
        <v>2021661</v>
      </c>
      <c r="E7919" t="s">
        <v>305</v>
      </c>
      <c r="F7919" t="s">
        <v>214</v>
      </c>
      <c r="G7919" t="s">
        <v>215</v>
      </c>
      <c r="H7919">
        <v>2</v>
      </c>
      <c r="I7919">
        <v>2018</v>
      </c>
      <c r="J7919">
        <v>2</v>
      </c>
      <c r="L7919">
        <v>23115901</v>
      </c>
      <c r="M7919">
        <v>4.9000000000000004</v>
      </c>
      <c r="P7919" s="29">
        <f t="shared" si="330"/>
        <v>0.65</v>
      </c>
    </row>
    <row r="7920" spans="1:16" hidden="1" x14ac:dyDescent="0.25">
      <c r="A7920">
        <v>194219334</v>
      </c>
      <c r="B7920">
        <v>803401</v>
      </c>
      <c r="C7920" t="s">
        <v>318</v>
      </c>
      <c r="D7920">
        <v>2021689</v>
      </c>
      <c r="E7920" t="s">
        <v>312</v>
      </c>
      <c r="F7920" t="s">
        <v>214</v>
      </c>
      <c r="G7920" t="s">
        <v>215</v>
      </c>
      <c r="H7920">
        <v>2</v>
      </c>
      <c r="I7920">
        <v>2019</v>
      </c>
      <c r="J7920">
        <v>1</v>
      </c>
      <c r="L7920">
        <v>23120247</v>
      </c>
      <c r="M7920">
        <v>5.4</v>
      </c>
      <c r="P7920" s="29">
        <f t="shared" si="330"/>
        <v>0.73333333333333339</v>
      </c>
    </row>
    <row r="7921" spans="1:16" hidden="1" x14ac:dyDescent="0.25">
      <c r="A7921">
        <v>194219334</v>
      </c>
      <c r="B7921">
        <v>803401</v>
      </c>
      <c r="C7921" t="s">
        <v>318</v>
      </c>
      <c r="D7921">
        <v>2021775</v>
      </c>
      <c r="E7921" t="s">
        <v>286</v>
      </c>
      <c r="F7921" t="s">
        <v>214</v>
      </c>
      <c r="G7921" t="s">
        <v>215</v>
      </c>
      <c r="H7921">
        <v>2</v>
      </c>
      <c r="I7921">
        <v>2019</v>
      </c>
      <c r="J7921">
        <v>1</v>
      </c>
      <c r="L7921">
        <v>23124866</v>
      </c>
      <c r="M7921">
        <v>5.8</v>
      </c>
      <c r="P7921" s="29">
        <f t="shared" si="330"/>
        <v>0.79999999999999993</v>
      </c>
    </row>
    <row r="7922" spans="1:16" hidden="1" x14ac:dyDescent="0.25">
      <c r="A7922">
        <v>194219334</v>
      </c>
      <c r="B7922">
        <v>803401</v>
      </c>
      <c r="C7922" t="s">
        <v>318</v>
      </c>
      <c r="D7922">
        <v>2027112</v>
      </c>
      <c r="E7922" t="s">
        <v>323</v>
      </c>
      <c r="F7922" t="s">
        <v>320</v>
      </c>
      <c r="G7922" t="s">
        <v>321</v>
      </c>
      <c r="H7922">
        <v>2</v>
      </c>
      <c r="I7922">
        <v>2019</v>
      </c>
      <c r="J7922">
        <v>1</v>
      </c>
      <c r="L7922">
        <v>23121992</v>
      </c>
      <c r="M7922">
        <v>6.3</v>
      </c>
      <c r="P7922" s="29">
        <f t="shared" si="330"/>
        <v>0.8833333333333333</v>
      </c>
    </row>
    <row r="7923" spans="1:16" hidden="1" x14ac:dyDescent="0.25">
      <c r="A7923">
        <v>194219334</v>
      </c>
      <c r="B7923">
        <v>803401</v>
      </c>
      <c r="C7923" t="s">
        <v>318</v>
      </c>
      <c r="D7923">
        <v>2024863</v>
      </c>
      <c r="E7923" t="s">
        <v>304</v>
      </c>
      <c r="F7923" t="s">
        <v>214</v>
      </c>
      <c r="G7923" t="s">
        <v>215</v>
      </c>
      <c r="H7923">
        <v>2</v>
      </c>
      <c r="I7923">
        <v>2019</v>
      </c>
      <c r="J7923">
        <v>1</v>
      </c>
      <c r="L7923">
        <v>23120233</v>
      </c>
      <c r="M7923">
        <v>4.0999999999999996</v>
      </c>
      <c r="P7923" s="29">
        <f t="shared" si="330"/>
        <v>0.51666666666666661</v>
      </c>
    </row>
    <row r="7924" spans="1:16" hidden="1" x14ac:dyDescent="0.25">
      <c r="A7924">
        <v>194219334</v>
      </c>
      <c r="B7924">
        <v>803401</v>
      </c>
      <c r="C7924" t="s">
        <v>318</v>
      </c>
      <c r="D7924">
        <v>2004597</v>
      </c>
      <c r="E7924" t="s">
        <v>279</v>
      </c>
      <c r="F7924" t="s">
        <v>214</v>
      </c>
      <c r="G7924" t="s">
        <v>215</v>
      </c>
      <c r="H7924">
        <v>2</v>
      </c>
      <c r="I7924">
        <v>2019</v>
      </c>
      <c r="J7924">
        <v>1</v>
      </c>
      <c r="L7924">
        <v>23120232</v>
      </c>
      <c r="M7924">
        <v>5.6</v>
      </c>
      <c r="P7924" s="29">
        <f t="shared" si="330"/>
        <v>0.76666666666666661</v>
      </c>
    </row>
    <row r="7925" spans="1:16" hidden="1" x14ac:dyDescent="0.25">
      <c r="A7925">
        <v>194219334</v>
      </c>
      <c r="B7925">
        <v>803401</v>
      </c>
      <c r="C7925" t="s">
        <v>318</v>
      </c>
      <c r="D7925">
        <v>2021716</v>
      </c>
      <c r="E7925" t="s">
        <v>291</v>
      </c>
      <c r="F7925" t="s">
        <v>214</v>
      </c>
      <c r="G7925" t="s">
        <v>215</v>
      </c>
      <c r="H7925">
        <v>2</v>
      </c>
      <c r="I7925">
        <v>2019</v>
      </c>
      <c r="J7925">
        <v>1</v>
      </c>
      <c r="L7925">
        <v>23120235</v>
      </c>
      <c r="M7925">
        <v>5.6</v>
      </c>
      <c r="P7925" s="29">
        <f t="shared" si="330"/>
        <v>0.76666666666666661</v>
      </c>
    </row>
    <row r="7926" spans="1:16" hidden="1" x14ac:dyDescent="0.25">
      <c r="A7926">
        <v>194219334</v>
      </c>
      <c r="B7926">
        <v>803401</v>
      </c>
      <c r="C7926" t="s">
        <v>318</v>
      </c>
      <c r="D7926">
        <v>2019273</v>
      </c>
      <c r="E7926" t="s">
        <v>248</v>
      </c>
      <c r="F7926" t="s">
        <v>214</v>
      </c>
      <c r="G7926" t="s">
        <v>215</v>
      </c>
      <c r="H7926">
        <v>2</v>
      </c>
      <c r="I7926">
        <v>2019</v>
      </c>
      <c r="J7926">
        <v>1</v>
      </c>
      <c r="L7926">
        <v>23123502</v>
      </c>
      <c r="M7926">
        <v>6</v>
      </c>
      <c r="P7926" s="29">
        <f t="shared" si="330"/>
        <v>0.83333333333333337</v>
      </c>
    </row>
    <row r="7927" spans="1:16" hidden="1" x14ac:dyDescent="0.25">
      <c r="A7927">
        <v>194219334</v>
      </c>
      <c r="B7927">
        <v>803401</v>
      </c>
      <c r="C7927" t="s">
        <v>318</v>
      </c>
      <c r="D7927">
        <v>2021664</v>
      </c>
      <c r="E7927" t="s">
        <v>311</v>
      </c>
      <c r="F7927" t="s">
        <v>214</v>
      </c>
      <c r="G7927" t="s">
        <v>215</v>
      </c>
      <c r="H7927">
        <v>2</v>
      </c>
      <c r="I7927">
        <v>2019</v>
      </c>
      <c r="J7927">
        <v>1</v>
      </c>
      <c r="L7927">
        <v>23120246</v>
      </c>
      <c r="M7927">
        <v>6</v>
      </c>
      <c r="P7927" s="29">
        <f t="shared" si="330"/>
        <v>0.83333333333333337</v>
      </c>
    </row>
    <row r="7928" spans="1:16" hidden="1" x14ac:dyDescent="0.25">
      <c r="A7928">
        <v>194219334</v>
      </c>
      <c r="B7928">
        <v>803401</v>
      </c>
      <c r="C7928" t="s">
        <v>318</v>
      </c>
      <c r="D7928">
        <v>2024864</v>
      </c>
      <c r="E7928" t="s">
        <v>310</v>
      </c>
      <c r="F7928" t="s">
        <v>214</v>
      </c>
      <c r="G7928" t="s">
        <v>215</v>
      </c>
      <c r="H7928">
        <v>1</v>
      </c>
      <c r="I7928">
        <v>2019</v>
      </c>
      <c r="J7928">
        <v>2</v>
      </c>
      <c r="L7928">
        <v>23129359</v>
      </c>
      <c r="P7928" s="29" t="str">
        <f t="shared" si="330"/>
        <v>NULL</v>
      </c>
    </row>
    <row r="7929" spans="1:16" hidden="1" x14ac:dyDescent="0.25">
      <c r="A7929">
        <v>194219334</v>
      </c>
      <c r="B7929">
        <v>803401</v>
      </c>
      <c r="C7929" t="s">
        <v>318</v>
      </c>
      <c r="D7929">
        <v>2004602</v>
      </c>
      <c r="E7929" t="s">
        <v>277</v>
      </c>
      <c r="F7929" t="s">
        <v>214</v>
      </c>
      <c r="G7929" t="s">
        <v>215</v>
      </c>
      <c r="H7929">
        <v>1</v>
      </c>
      <c r="I7929">
        <v>2019</v>
      </c>
      <c r="J7929">
        <v>2</v>
      </c>
      <c r="L7929">
        <v>23129802</v>
      </c>
      <c r="P7929" s="29" t="str">
        <f t="shared" si="330"/>
        <v>NULL</v>
      </c>
    </row>
    <row r="7930" spans="1:16" hidden="1" x14ac:dyDescent="0.25">
      <c r="A7930">
        <v>194219334</v>
      </c>
      <c r="B7930">
        <v>803401</v>
      </c>
      <c r="C7930" t="s">
        <v>318</v>
      </c>
      <c r="D7930">
        <v>2021671</v>
      </c>
      <c r="E7930" t="s">
        <v>303</v>
      </c>
      <c r="F7930" t="s">
        <v>214</v>
      </c>
      <c r="G7930" t="s">
        <v>215</v>
      </c>
      <c r="H7930">
        <v>1</v>
      </c>
      <c r="I7930">
        <v>2019</v>
      </c>
      <c r="J7930">
        <v>2</v>
      </c>
      <c r="L7930">
        <v>23130363</v>
      </c>
      <c r="P7930" s="29" t="str">
        <f t="shared" si="330"/>
        <v>NULL</v>
      </c>
    </row>
    <row r="7931" spans="1:16" hidden="1" x14ac:dyDescent="0.25">
      <c r="A7931">
        <v>194219334</v>
      </c>
      <c r="B7931">
        <v>803401</v>
      </c>
      <c r="C7931" t="s">
        <v>318</v>
      </c>
      <c r="D7931">
        <v>2021841</v>
      </c>
      <c r="E7931" t="s">
        <v>306</v>
      </c>
      <c r="F7931" t="s">
        <v>214</v>
      </c>
      <c r="G7931" t="s">
        <v>215</v>
      </c>
      <c r="H7931">
        <v>1</v>
      </c>
      <c r="I7931">
        <v>2019</v>
      </c>
      <c r="J7931">
        <v>2</v>
      </c>
      <c r="L7931">
        <v>23130443</v>
      </c>
      <c r="P7931" s="29" t="str">
        <f t="shared" si="330"/>
        <v>NULL</v>
      </c>
    </row>
    <row r="7932" spans="1:16" hidden="1" x14ac:dyDescent="0.25">
      <c r="A7932">
        <v>194219334</v>
      </c>
      <c r="B7932">
        <v>803401</v>
      </c>
      <c r="C7932" t="s">
        <v>318</v>
      </c>
      <c r="D7932">
        <v>2021621</v>
      </c>
      <c r="E7932" t="s">
        <v>314</v>
      </c>
      <c r="F7932" t="s">
        <v>214</v>
      </c>
      <c r="G7932" t="s">
        <v>215</v>
      </c>
      <c r="H7932">
        <v>1</v>
      </c>
      <c r="I7932">
        <v>2019</v>
      </c>
      <c r="J7932">
        <v>2</v>
      </c>
      <c r="L7932">
        <v>23130528</v>
      </c>
      <c r="P7932" s="29" t="str">
        <f t="shared" si="330"/>
        <v>NULL</v>
      </c>
    </row>
    <row r="7933" spans="1:16" hidden="1" x14ac:dyDescent="0.25">
      <c r="A7933">
        <v>194219334</v>
      </c>
      <c r="B7933">
        <v>803401</v>
      </c>
      <c r="C7933" t="s">
        <v>318</v>
      </c>
      <c r="D7933">
        <v>2019274</v>
      </c>
      <c r="E7933" t="s">
        <v>247</v>
      </c>
      <c r="F7933" t="s">
        <v>214</v>
      </c>
      <c r="G7933" t="s">
        <v>215</v>
      </c>
      <c r="H7933">
        <v>1</v>
      </c>
      <c r="I7933">
        <v>2019</v>
      </c>
      <c r="J7933">
        <v>2</v>
      </c>
      <c r="L7933">
        <v>23129171</v>
      </c>
      <c r="P7933" s="29" t="str">
        <f t="shared" si="330"/>
        <v>NULL</v>
      </c>
    </row>
    <row r="7934" spans="1:16" hidden="1" x14ac:dyDescent="0.25">
      <c r="A7934">
        <v>194219334</v>
      </c>
      <c r="B7934">
        <v>803401</v>
      </c>
      <c r="C7934" t="s">
        <v>318</v>
      </c>
      <c r="D7934">
        <v>2024865</v>
      </c>
      <c r="E7934" t="s">
        <v>284</v>
      </c>
      <c r="F7934" t="s">
        <v>214</v>
      </c>
      <c r="G7934" t="s">
        <v>215</v>
      </c>
      <c r="H7934">
        <v>1</v>
      </c>
      <c r="I7934">
        <v>2019</v>
      </c>
      <c r="J7934">
        <v>2</v>
      </c>
      <c r="L7934">
        <v>23131253</v>
      </c>
      <c r="P7934" s="29" t="str">
        <f t="shared" si="330"/>
        <v>NULL</v>
      </c>
    </row>
    <row r="7935" spans="1:16" hidden="1" x14ac:dyDescent="0.25">
      <c r="A7935">
        <v>194220065</v>
      </c>
      <c r="B7935">
        <v>803401</v>
      </c>
      <c r="C7935" t="s">
        <v>318</v>
      </c>
      <c r="D7935">
        <v>2005099</v>
      </c>
      <c r="E7935" t="s">
        <v>217</v>
      </c>
      <c r="F7935" t="s">
        <v>214</v>
      </c>
      <c r="G7935" t="s">
        <v>215</v>
      </c>
      <c r="H7935">
        <v>2</v>
      </c>
      <c r="I7935">
        <v>2015</v>
      </c>
      <c r="J7935">
        <v>1</v>
      </c>
      <c r="L7935">
        <v>23066434</v>
      </c>
      <c r="M7935">
        <v>4</v>
      </c>
      <c r="P7935" s="29">
        <f t="shared" ref="P7935:P7946" si="331">IF(AND(ISNUMBER(M7935),H7935&lt;&gt;4,N7935&lt;&gt;"X"),(M7935-1)/6,IF(H7935=4,"DRP",IF(AND(H7935=3,M7935="NA"),"BAD",IF(AND(H7935=2),"CVL",IF(AND(H7935=1,ISBLANK(M7935)),"NULL","UNK")))))</f>
        <v>0.5</v>
      </c>
    </row>
    <row r="7936" spans="1:16" hidden="1" x14ac:dyDescent="0.25">
      <c r="A7936">
        <v>194220065</v>
      </c>
      <c r="B7936">
        <v>803401</v>
      </c>
      <c r="C7936" t="s">
        <v>318</v>
      </c>
      <c r="D7936">
        <v>2021754</v>
      </c>
      <c r="E7936" t="s">
        <v>216</v>
      </c>
      <c r="F7936" t="s">
        <v>214</v>
      </c>
      <c r="G7936" t="s">
        <v>215</v>
      </c>
      <c r="H7936">
        <v>2</v>
      </c>
      <c r="I7936">
        <v>2015</v>
      </c>
      <c r="J7936">
        <v>1</v>
      </c>
      <c r="L7936">
        <v>23066482</v>
      </c>
      <c r="M7936">
        <v>4</v>
      </c>
      <c r="P7936" s="29">
        <f t="shared" si="331"/>
        <v>0.5</v>
      </c>
    </row>
    <row r="7937" spans="1:16" hidden="1" x14ac:dyDescent="0.25">
      <c r="A7937">
        <v>194220065</v>
      </c>
      <c r="B7937">
        <v>803401</v>
      </c>
      <c r="C7937" t="s">
        <v>318</v>
      </c>
      <c r="D7937">
        <v>2004098</v>
      </c>
      <c r="E7937" t="s">
        <v>213</v>
      </c>
      <c r="F7937" t="s">
        <v>214</v>
      </c>
      <c r="G7937" t="s">
        <v>215</v>
      </c>
      <c r="H7937">
        <v>2</v>
      </c>
      <c r="I7937">
        <v>2015</v>
      </c>
      <c r="J7937">
        <v>1</v>
      </c>
      <c r="L7937">
        <v>23066520</v>
      </c>
      <c r="M7937">
        <v>6.2</v>
      </c>
      <c r="P7937" s="29">
        <f t="shared" si="331"/>
        <v>0.8666666666666667</v>
      </c>
    </row>
    <row r="7938" spans="1:16" hidden="1" x14ac:dyDescent="0.25">
      <c r="A7938">
        <v>194220065</v>
      </c>
      <c r="B7938">
        <v>803401</v>
      </c>
      <c r="C7938" t="s">
        <v>318</v>
      </c>
      <c r="D7938">
        <v>2005118</v>
      </c>
      <c r="E7938" t="s">
        <v>223</v>
      </c>
      <c r="F7938" t="s">
        <v>214</v>
      </c>
      <c r="G7938" t="s">
        <v>215</v>
      </c>
      <c r="H7938">
        <v>3</v>
      </c>
      <c r="I7938">
        <v>2015</v>
      </c>
      <c r="J7938">
        <v>1</v>
      </c>
      <c r="L7938">
        <v>23067524</v>
      </c>
      <c r="M7938">
        <v>3.9</v>
      </c>
      <c r="P7938" s="29">
        <f t="shared" si="331"/>
        <v>0.48333333333333334</v>
      </c>
    </row>
    <row r="7939" spans="1:16" hidden="1" x14ac:dyDescent="0.25">
      <c r="A7939">
        <v>194220065</v>
      </c>
      <c r="B7939">
        <v>803401</v>
      </c>
      <c r="C7939" t="s">
        <v>318</v>
      </c>
      <c r="D7939">
        <v>2021600</v>
      </c>
      <c r="E7939" t="s">
        <v>219</v>
      </c>
      <c r="F7939" t="s">
        <v>214</v>
      </c>
      <c r="G7939" t="s">
        <v>215</v>
      </c>
      <c r="H7939">
        <v>3</v>
      </c>
      <c r="I7939">
        <v>2015</v>
      </c>
      <c r="J7939">
        <v>1</v>
      </c>
      <c r="L7939">
        <v>23066442</v>
      </c>
      <c r="M7939">
        <v>3.5</v>
      </c>
      <c r="P7939" s="29">
        <f t="shared" si="331"/>
        <v>0.41666666666666669</v>
      </c>
    </row>
    <row r="7940" spans="1:16" hidden="1" x14ac:dyDescent="0.25">
      <c r="A7940">
        <v>194220065</v>
      </c>
      <c r="B7940">
        <v>803401</v>
      </c>
      <c r="C7940" t="s">
        <v>318</v>
      </c>
      <c r="D7940">
        <v>2005102</v>
      </c>
      <c r="E7940" t="s">
        <v>218</v>
      </c>
      <c r="F7940" t="s">
        <v>214</v>
      </c>
      <c r="G7940" t="s">
        <v>215</v>
      </c>
      <c r="H7940">
        <v>3</v>
      </c>
      <c r="I7940">
        <v>2015</v>
      </c>
      <c r="J7940">
        <v>1</v>
      </c>
      <c r="L7940">
        <v>23066495</v>
      </c>
      <c r="M7940">
        <v>3.2</v>
      </c>
      <c r="P7940" s="29">
        <f t="shared" si="331"/>
        <v>0.3666666666666667</v>
      </c>
    </row>
    <row r="7941" spans="1:16" hidden="1" x14ac:dyDescent="0.25">
      <c r="A7941">
        <v>194220065</v>
      </c>
      <c r="B7941">
        <v>803401</v>
      </c>
      <c r="C7941" t="s">
        <v>318</v>
      </c>
      <c r="D7941">
        <v>2004112</v>
      </c>
      <c r="E7941" t="s">
        <v>244</v>
      </c>
      <c r="F7941" t="s">
        <v>214</v>
      </c>
      <c r="G7941" t="s">
        <v>215</v>
      </c>
      <c r="H7941">
        <v>4</v>
      </c>
      <c r="I7941">
        <v>2015</v>
      </c>
      <c r="J7941">
        <v>2</v>
      </c>
      <c r="L7941">
        <v>23073232</v>
      </c>
      <c r="P7941" s="29" t="str">
        <f t="shared" si="331"/>
        <v>DRP</v>
      </c>
    </row>
    <row r="7942" spans="1:16" hidden="1" x14ac:dyDescent="0.25">
      <c r="A7942">
        <v>194220065</v>
      </c>
      <c r="B7942">
        <v>803401</v>
      </c>
      <c r="C7942" t="s">
        <v>318</v>
      </c>
      <c r="D7942">
        <v>2005117</v>
      </c>
      <c r="E7942" t="s">
        <v>220</v>
      </c>
      <c r="F7942" t="s">
        <v>214</v>
      </c>
      <c r="G7942" t="s">
        <v>215</v>
      </c>
      <c r="H7942">
        <v>2</v>
      </c>
      <c r="I7942">
        <v>2015</v>
      </c>
      <c r="J7942">
        <v>2</v>
      </c>
      <c r="L7942">
        <v>23070393</v>
      </c>
      <c r="M7942">
        <v>5.0999999999999996</v>
      </c>
      <c r="P7942" s="29">
        <f t="shared" si="331"/>
        <v>0.68333333333333324</v>
      </c>
    </row>
    <row r="7943" spans="1:16" hidden="1" x14ac:dyDescent="0.25">
      <c r="A7943">
        <v>194220065</v>
      </c>
      <c r="B7943">
        <v>803401</v>
      </c>
      <c r="C7943" t="s">
        <v>318</v>
      </c>
      <c r="D7943">
        <v>2021763</v>
      </c>
      <c r="E7943" t="s">
        <v>298</v>
      </c>
      <c r="F7943" t="s">
        <v>214</v>
      </c>
      <c r="G7943" t="s">
        <v>215</v>
      </c>
      <c r="H7943">
        <v>2</v>
      </c>
      <c r="I7943">
        <v>2015</v>
      </c>
      <c r="J7943">
        <v>2</v>
      </c>
      <c r="L7943">
        <v>23071924</v>
      </c>
      <c r="M7943">
        <v>5.2</v>
      </c>
      <c r="P7943" s="29">
        <f t="shared" si="331"/>
        <v>0.70000000000000007</v>
      </c>
    </row>
    <row r="7944" spans="1:16" hidden="1" x14ac:dyDescent="0.25">
      <c r="A7944">
        <v>194220065</v>
      </c>
      <c r="B7944">
        <v>803401</v>
      </c>
      <c r="C7944" t="s">
        <v>318</v>
      </c>
      <c r="D7944">
        <v>2005118</v>
      </c>
      <c r="E7944" t="s">
        <v>223</v>
      </c>
      <c r="F7944" t="s">
        <v>214</v>
      </c>
      <c r="G7944" t="s">
        <v>215</v>
      </c>
      <c r="H7944">
        <v>2</v>
      </c>
      <c r="I7944">
        <v>2015</v>
      </c>
      <c r="J7944">
        <v>2</v>
      </c>
      <c r="L7944">
        <v>23071573</v>
      </c>
      <c r="M7944">
        <v>4</v>
      </c>
      <c r="P7944" s="29">
        <f t="shared" si="331"/>
        <v>0.5</v>
      </c>
    </row>
    <row r="7945" spans="1:16" hidden="1" x14ac:dyDescent="0.25">
      <c r="A7945">
        <v>194220065</v>
      </c>
      <c r="B7945">
        <v>803401</v>
      </c>
      <c r="C7945" t="s">
        <v>318</v>
      </c>
      <c r="D7945">
        <v>2005102</v>
      </c>
      <c r="E7945" t="s">
        <v>218</v>
      </c>
      <c r="F7945" t="s">
        <v>214</v>
      </c>
      <c r="G7945" t="s">
        <v>215</v>
      </c>
      <c r="H7945">
        <v>3</v>
      </c>
      <c r="I7945">
        <v>2015</v>
      </c>
      <c r="J7945">
        <v>2</v>
      </c>
      <c r="L7945">
        <v>23071946</v>
      </c>
      <c r="M7945">
        <v>3.6</v>
      </c>
      <c r="P7945" s="29">
        <f t="shared" si="331"/>
        <v>0.43333333333333335</v>
      </c>
    </row>
    <row r="7946" spans="1:16" hidden="1" x14ac:dyDescent="0.25">
      <c r="A7946">
        <v>194220065</v>
      </c>
      <c r="B7946">
        <v>803401</v>
      </c>
      <c r="C7946" t="s">
        <v>318</v>
      </c>
      <c r="D7946">
        <v>2021600</v>
      </c>
      <c r="E7946" t="s">
        <v>219</v>
      </c>
      <c r="F7946" t="s">
        <v>214</v>
      </c>
      <c r="G7946" t="s">
        <v>215</v>
      </c>
      <c r="H7946">
        <v>2</v>
      </c>
      <c r="I7946">
        <v>2015</v>
      </c>
      <c r="J7946">
        <v>2</v>
      </c>
      <c r="L7946">
        <v>23071942</v>
      </c>
      <c r="M7946">
        <v>4.4000000000000004</v>
      </c>
      <c r="P7946" s="29">
        <f t="shared" si="331"/>
        <v>0.56666666666666676</v>
      </c>
    </row>
    <row r="7947" spans="1:16" hidden="1" x14ac:dyDescent="0.25">
      <c r="A7947">
        <v>194220065</v>
      </c>
      <c r="B7947">
        <v>803401</v>
      </c>
      <c r="C7947" t="s">
        <v>318</v>
      </c>
      <c r="D7947">
        <v>2005102</v>
      </c>
      <c r="E7947" t="s">
        <v>218</v>
      </c>
      <c r="F7947" t="s">
        <v>214</v>
      </c>
      <c r="G7947" t="s">
        <v>215</v>
      </c>
      <c r="H7947">
        <v>2</v>
      </c>
      <c r="I7947">
        <v>2016</v>
      </c>
      <c r="J7947">
        <v>1</v>
      </c>
      <c r="L7947">
        <v>23081365</v>
      </c>
      <c r="M7947">
        <v>5.5</v>
      </c>
      <c r="P7947" s="29">
        <f t="shared" ref="P7947:P7978" si="332">IF(AND(ISNUMBER(M7947),H7947&lt;&gt;4),(M7947-1)/6,IF(H7947=4,"DRP",IF(AND(H7947=3,M7947="NA"),"BAD",IF(AND(H7947=2),"CVL",IF(AND(H7947=1,ISBLANK(M7947)),"NULL","UNK")))))</f>
        <v>0.75</v>
      </c>
    </row>
    <row r="7948" spans="1:16" hidden="1" x14ac:dyDescent="0.25">
      <c r="A7948">
        <v>194220065</v>
      </c>
      <c r="B7948">
        <v>803401</v>
      </c>
      <c r="C7948" t="s">
        <v>318</v>
      </c>
      <c r="D7948">
        <v>2021756</v>
      </c>
      <c r="E7948" t="s">
        <v>253</v>
      </c>
      <c r="F7948" t="s">
        <v>214</v>
      </c>
      <c r="G7948" t="s">
        <v>215</v>
      </c>
      <c r="H7948">
        <v>3</v>
      </c>
      <c r="I7948">
        <v>2016</v>
      </c>
      <c r="J7948">
        <v>1</v>
      </c>
      <c r="L7948">
        <v>23081185</v>
      </c>
      <c r="M7948">
        <v>2</v>
      </c>
      <c r="P7948" s="29">
        <f t="shared" si="332"/>
        <v>0.16666666666666666</v>
      </c>
    </row>
    <row r="7949" spans="1:16" hidden="1" x14ac:dyDescent="0.25">
      <c r="A7949">
        <v>194220065</v>
      </c>
      <c r="B7949">
        <v>803401</v>
      </c>
      <c r="C7949" t="s">
        <v>318</v>
      </c>
      <c r="D7949">
        <v>2021602</v>
      </c>
      <c r="E7949" t="s">
        <v>242</v>
      </c>
      <c r="F7949" t="s">
        <v>214</v>
      </c>
      <c r="G7949" t="s">
        <v>215</v>
      </c>
      <c r="H7949">
        <v>2</v>
      </c>
      <c r="I7949">
        <v>2016</v>
      </c>
      <c r="J7949">
        <v>1</v>
      </c>
      <c r="L7949">
        <v>23081144</v>
      </c>
      <c r="M7949">
        <v>4</v>
      </c>
      <c r="P7949" s="29">
        <f t="shared" si="332"/>
        <v>0.5</v>
      </c>
    </row>
    <row r="7950" spans="1:16" hidden="1" x14ac:dyDescent="0.25">
      <c r="A7950">
        <v>194220065</v>
      </c>
      <c r="B7950">
        <v>803401</v>
      </c>
      <c r="C7950" t="s">
        <v>318</v>
      </c>
      <c r="D7950">
        <v>2021580</v>
      </c>
      <c r="E7950" t="s">
        <v>241</v>
      </c>
      <c r="F7950" t="s">
        <v>214</v>
      </c>
      <c r="G7950" t="s">
        <v>215</v>
      </c>
      <c r="H7950">
        <v>2</v>
      </c>
      <c r="I7950">
        <v>2016</v>
      </c>
      <c r="J7950">
        <v>1</v>
      </c>
      <c r="L7950">
        <v>23081157</v>
      </c>
      <c r="M7950">
        <v>4.2</v>
      </c>
      <c r="P7950" s="29">
        <f t="shared" si="332"/>
        <v>0.53333333333333333</v>
      </c>
    </row>
    <row r="7951" spans="1:16" hidden="1" x14ac:dyDescent="0.25">
      <c r="A7951">
        <v>194220065</v>
      </c>
      <c r="B7951">
        <v>803401</v>
      </c>
      <c r="C7951" t="s">
        <v>318</v>
      </c>
      <c r="D7951">
        <v>2005131</v>
      </c>
      <c r="E7951" t="s">
        <v>228</v>
      </c>
      <c r="F7951" t="s">
        <v>214</v>
      </c>
      <c r="G7951" t="s">
        <v>215</v>
      </c>
      <c r="H7951">
        <v>2</v>
      </c>
      <c r="I7951">
        <v>2016</v>
      </c>
      <c r="J7951">
        <v>1</v>
      </c>
      <c r="L7951">
        <v>23081641</v>
      </c>
      <c r="M7951">
        <v>4.5999999999999996</v>
      </c>
      <c r="P7951" s="29">
        <f t="shared" si="332"/>
        <v>0.6</v>
      </c>
    </row>
    <row r="7952" spans="1:16" hidden="1" x14ac:dyDescent="0.25">
      <c r="A7952">
        <v>194220065</v>
      </c>
      <c r="B7952">
        <v>803401</v>
      </c>
      <c r="C7952" t="s">
        <v>318</v>
      </c>
      <c r="D7952">
        <v>2004116</v>
      </c>
      <c r="E7952" t="s">
        <v>229</v>
      </c>
      <c r="F7952" t="s">
        <v>214</v>
      </c>
      <c r="G7952" t="s">
        <v>215</v>
      </c>
      <c r="H7952">
        <v>2</v>
      </c>
      <c r="I7952">
        <v>2016</v>
      </c>
      <c r="J7952">
        <v>1</v>
      </c>
      <c r="L7952">
        <v>23073045</v>
      </c>
      <c r="M7952">
        <v>5.7</v>
      </c>
      <c r="P7952" s="29">
        <f t="shared" si="332"/>
        <v>0.78333333333333333</v>
      </c>
    </row>
    <row r="7953" spans="1:16" hidden="1" x14ac:dyDescent="0.25">
      <c r="A7953">
        <v>194220065</v>
      </c>
      <c r="B7953">
        <v>803401</v>
      </c>
      <c r="C7953" t="s">
        <v>318</v>
      </c>
      <c r="D7953">
        <v>2021756</v>
      </c>
      <c r="E7953" t="s">
        <v>253</v>
      </c>
      <c r="F7953" t="s">
        <v>214</v>
      </c>
      <c r="G7953" t="s">
        <v>215</v>
      </c>
      <c r="H7953">
        <v>4</v>
      </c>
      <c r="I7953">
        <v>2016</v>
      </c>
      <c r="J7953">
        <v>1</v>
      </c>
      <c r="L7953">
        <v>23081181</v>
      </c>
      <c r="P7953" s="29" t="str">
        <f t="shared" si="332"/>
        <v>DRP</v>
      </c>
    </row>
    <row r="7954" spans="1:16" hidden="1" x14ac:dyDescent="0.25">
      <c r="A7954">
        <v>194220065</v>
      </c>
      <c r="B7954">
        <v>803401</v>
      </c>
      <c r="C7954" t="s">
        <v>318</v>
      </c>
      <c r="D7954">
        <v>2021756</v>
      </c>
      <c r="E7954" t="s">
        <v>253</v>
      </c>
      <c r="F7954" t="s">
        <v>214</v>
      </c>
      <c r="G7954" t="s">
        <v>215</v>
      </c>
      <c r="H7954">
        <v>4</v>
      </c>
      <c r="I7954">
        <v>2016</v>
      </c>
      <c r="J7954">
        <v>1</v>
      </c>
      <c r="L7954">
        <v>23081182</v>
      </c>
      <c r="P7954" s="29" t="str">
        <f t="shared" si="332"/>
        <v>DRP</v>
      </c>
    </row>
    <row r="7955" spans="1:16" hidden="1" x14ac:dyDescent="0.25">
      <c r="A7955">
        <v>194220065</v>
      </c>
      <c r="B7955">
        <v>803401</v>
      </c>
      <c r="C7955" t="s">
        <v>318</v>
      </c>
      <c r="D7955">
        <v>2005120</v>
      </c>
      <c r="E7955" t="s">
        <v>293</v>
      </c>
      <c r="F7955" t="s">
        <v>214</v>
      </c>
      <c r="G7955" t="s">
        <v>215</v>
      </c>
      <c r="H7955">
        <v>4</v>
      </c>
      <c r="I7955">
        <v>2016</v>
      </c>
      <c r="J7955">
        <v>2</v>
      </c>
      <c r="L7955">
        <v>23086515</v>
      </c>
      <c r="P7955" s="29" t="str">
        <f t="shared" si="332"/>
        <v>DRP</v>
      </c>
    </row>
    <row r="7956" spans="1:16" hidden="1" x14ac:dyDescent="0.25">
      <c r="A7956">
        <v>194220065</v>
      </c>
      <c r="B7956">
        <v>803401</v>
      </c>
      <c r="C7956" t="s">
        <v>318</v>
      </c>
      <c r="D7956">
        <v>2021781</v>
      </c>
      <c r="E7956" t="s">
        <v>235</v>
      </c>
      <c r="F7956" t="s">
        <v>214</v>
      </c>
      <c r="G7956" t="s">
        <v>215</v>
      </c>
      <c r="H7956">
        <v>4</v>
      </c>
      <c r="I7956">
        <v>2016</v>
      </c>
      <c r="J7956">
        <v>2</v>
      </c>
      <c r="L7956">
        <v>23086871</v>
      </c>
      <c r="P7956" s="29" t="str">
        <f t="shared" si="332"/>
        <v>DRP</v>
      </c>
    </row>
    <row r="7957" spans="1:16" hidden="1" x14ac:dyDescent="0.25">
      <c r="A7957">
        <v>194220065</v>
      </c>
      <c r="B7957">
        <v>803401</v>
      </c>
      <c r="C7957" t="s">
        <v>318</v>
      </c>
      <c r="D7957">
        <v>2004112</v>
      </c>
      <c r="E7957" t="s">
        <v>244</v>
      </c>
      <c r="F7957" t="s">
        <v>214</v>
      </c>
      <c r="G7957" t="s">
        <v>215</v>
      </c>
      <c r="H7957">
        <v>2</v>
      </c>
      <c r="I7957">
        <v>2016</v>
      </c>
      <c r="J7957">
        <v>2</v>
      </c>
      <c r="L7957">
        <v>23085518</v>
      </c>
      <c r="M7957">
        <v>5.9</v>
      </c>
      <c r="P7957" s="29">
        <f t="shared" si="332"/>
        <v>0.81666666666666676</v>
      </c>
    </row>
    <row r="7958" spans="1:16" hidden="1" x14ac:dyDescent="0.25">
      <c r="A7958">
        <v>194220065</v>
      </c>
      <c r="B7958">
        <v>803401</v>
      </c>
      <c r="C7958" t="s">
        <v>318</v>
      </c>
      <c r="D7958">
        <v>2004099</v>
      </c>
      <c r="E7958" t="s">
        <v>245</v>
      </c>
      <c r="F7958" t="s">
        <v>214</v>
      </c>
      <c r="G7958" t="s">
        <v>215</v>
      </c>
      <c r="H7958">
        <v>2</v>
      </c>
      <c r="I7958">
        <v>2016</v>
      </c>
      <c r="J7958">
        <v>2</v>
      </c>
      <c r="L7958">
        <v>23085315</v>
      </c>
      <c r="M7958">
        <v>6.8</v>
      </c>
      <c r="P7958" s="29">
        <f t="shared" si="332"/>
        <v>0.96666666666666667</v>
      </c>
    </row>
    <row r="7959" spans="1:16" hidden="1" x14ac:dyDescent="0.25">
      <c r="A7959">
        <v>194220065</v>
      </c>
      <c r="B7959">
        <v>803401</v>
      </c>
      <c r="C7959" t="s">
        <v>318</v>
      </c>
      <c r="D7959">
        <v>2021781</v>
      </c>
      <c r="E7959" t="s">
        <v>235</v>
      </c>
      <c r="F7959" t="s">
        <v>214</v>
      </c>
      <c r="G7959" t="s">
        <v>215</v>
      </c>
      <c r="H7959">
        <v>2</v>
      </c>
      <c r="I7959">
        <v>2016</v>
      </c>
      <c r="J7959">
        <v>2</v>
      </c>
      <c r="L7959">
        <v>23086901</v>
      </c>
      <c r="M7959">
        <v>5.0999999999999996</v>
      </c>
      <c r="P7959" s="29">
        <f t="shared" si="332"/>
        <v>0.68333333333333324</v>
      </c>
    </row>
    <row r="7960" spans="1:16" hidden="1" x14ac:dyDescent="0.25">
      <c r="A7960">
        <v>194220065</v>
      </c>
      <c r="B7960">
        <v>803401</v>
      </c>
      <c r="C7960" t="s">
        <v>318</v>
      </c>
      <c r="D7960">
        <v>2005120</v>
      </c>
      <c r="E7960" t="s">
        <v>293</v>
      </c>
      <c r="F7960" t="s">
        <v>214</v>
      </c>
      <c r="G7960" t="s">
        <v>215</v>
      </c>
      <c r="H7960">
        <v>2</v>
      </c>
      <c r="I7960">
        <v>2016</v>
      </c>
      <c r="J7960">
        <v>2</v>
      </c>
      <c r="L7960">
        <v>23086515</v>
      </c>
      <c r="M7960">
        <v>4.4000000000000004</v>
      </c>
      <c r="P7960" s="29">
        <f t="shared" si="332"/>
        <v>0.56666666666666676</v>
      </c>
    </row>
    <row r="7961" spans="1:16" hidden="1" x14ac:dyDescent="0.25">
      <c r="A7961">
        <v>194220065</v>
      </c>
      <c r="B7961">
        <v>803401</v>
      </c>
      <c r="C7961" t="s">
        <v>318</v>
      </c>
      <c r="D7961">
        <v>2021638</v>
      </c>
      <c r="E7961" t="s">
        <v>250</v>
      </c>
      <c r="F7961" t="s">
        <v>214</v>
      </c>
      <c r="G7961" t="s">
        <v>215</v>
      </c>
      <c r="H7961">
        <v>3</v>
      </c>
      <c r="I7961">
        <v>2016</v>
      </c>
      <c r="J7961">
        <v>2</v>
      </c>
      <c r="L7961">
        <v>23086852</v>
      </c>
      <c r="M7961">
        <v>3.5</v>
      </c>
      <c r="P7961" s="29">
        <f t="shared" si="332"/>
        <v>0.41666666666666669</v>
      </c>
    </row>
    <row r="7962" spans="1:16" hidden="1" x14ac:dyDescent="0.25">
      <c r="A7962">
        <v>194220065</v>
      </c>
      <c r="B7962">
        <v>803401</v>
      </c>
      <c r="C7962" t="s">
        <v>318</v>
      </c>
      <c r="D7962">
        <v>2021993</v>
      </c>
      <c r="E7962" t="s">
        <v>256</v>
      </c>
      <c r="F7962" t="s">
        <v>214</v>
      </c>
      <c r="G7962" t="s">
        <v>215</v>
      </c>
      <c r="H7962">
        <v>3</v>
      </c>
      <c r="I7962">
        <v>2016</v>
      </c>
      <c r="J7962">
        <v>2</v>
      </c>
      <c r="L7962">
        <v>23086520</v>
      </c>
      <c r="M7962">
        <v>3.1</v>
      </c>
      <c r="P7962" s="29">
        <f t="shared" si="332"/>
        <v>0.35000000000000003</v>
      </c>
    </row>
    <row r="7963" spans="1:16" hidden="1" x14ac:dyDescent="0.25">
      <c r="A7963">
        <v>194220065</v>
      </c>
      <c r="B7963">
        <v>803401</v>
      </c>
      <c r="C7963" t="s">
        <v>318</v>
      </c>
      <c r="D7963">
        <v>2021756</v>
      </c>
      <c r="E7963" t="s">
        <v>253</v>
      </c>
      <c r="F7963" t="s">
        <v>214</v>
      </c>
      <c r="G7963" t="s">
        <v>215</v>
      </c>
      <c r="H7963">
        <v>3</v>
      </c>
      <c r="I7963">
        <v>2016</v>
      </c>
      <c r="J7963">
        <v>2</v>
      </c>
      <c r="L7963">
        <v>23086835</v>
      </c>
      <c r="M7963">
        <v>1.8</v>
      </c>
      <c r="P7963" s="29">
        <f t="shared" si="332"/>
        <v>0.13333333333333333</v>
      </c>
    </row>
    <row r="7964" spans="1:16" hidden="1" x14ac:dyDescent="0.25">
      <c r="A7964">
        <v>194220065</v>
      </c>
      <c r="B7964">
        <v>803401</v>
      </c>
      <c r="C7964" t="s">
        <v>318</v>
      </c>
      <c r="D7964">
        <v>2021638</v>
      </c>
      <c r="E7964" t="s">
        <v>250</v>
      </c>
      <c r="F7964" t="s">
        <v>214</v>
      </c>
      <c r="G7964" t="s">
        <v>215</v>
      </c>
      <c r="H7964">
        <v>2</v>
      </c>
      <c r="I7964">
        <v>2017</v>
      </c>
      <c r="J7964">
        <v>1</v>
      </c>
      <c r="L7964">
        <v>23092935</v>
      </c>
      <c r="M7964">
        <v>4.5999999999999996</v>
      </c>
      <c r="P7964" s="29">
        <f t="shared" si="332"/>
        <v>0.6</v>
      </c>
    </row>
    <row r="7965" spans="1:16" hidden="1" x14ac:dyDescent="0.25">
      <c r="A7965">
        <v>194220065</v>
      </c>
      <c r="B7965">
        <v>803401</v>
      </c>
      <c r="C7965" t="s">
        <v>318</v>
      </c>
      <c r="D7965">
        <v>2021993</v>
      </c>
      <c r="E7965" t="s">
        <v>256</v>
      </c>
      <c r="F7965" t="s">
        <v>214</v>
      </c>
      <c r="G7965" t="s">
        <v>215</v>
      </c>
      <c r="H7965">
        <v>3</v>
      </c>
      <c r="I7965">
        <v>2017</v>
      </c>
      <c r="J7965">
        <v>1</v>
      </c>
      <c r="L7965">
        <v>23093317</v>
      </c>
      <c r="M7965" t="s">
        <v>221</v>
      </c>
      <c r="P7965" s="29" t="str">
        <f t="shared" si="332"/>
        <v>BAD</v>
      </c>
    </row>
    <row r="7966" spans="1:16" hidden="1" x14ac:dyDescent="0.25">
      <c r="A7966">
        <v>194220065</v>
      </c>
      <c r="B7966">
        <v>803401</v>
      </c>
      <c r="C7966" t="s">
        <v>318</v>
      </c>
      <c r="D7966">
        <v>2021756</v>
      </c>
      <c r="E7966" t="s">
        <v>253</v>
      </c>
      <c r="F7966" t="s">
        <v>214</v>
      </c>
      <c r="G7966" t="s">
        <v>215</v>
      </c>
      <c r="H7966">
        <v>2</v>
      </c>
      <c r="I7966">
        <v>2017</v>
      </c>
      <c r="J7966">
        <v>1</v>
      </c>
      <c r="L7966">
        <v>23092932</v>
      </c>
      <c r="M7966">
        <v>4</v>
      </c>
      <c r="P7966" s="29">
        <f t="shared" si="332"/>
        <v>0.5</v>
      </c>
    </row>
    <row r="7967" spans="1:16" hidden="1" x14ac:dyDescent="0.25">
      <c r="A7967">
        <v>194220065</v>
      </c>
      <c r="B7967">
        <v>803401</v>
      </c>
      <c r="C7967" t="s">
        <v>318</v>
      </c>
      <c r="D7967">
        <v>2021596</v>
      </c>
      <c r="E7967" t="s">
        <v>294</v>
      </c>
      <c r="F7967" t="s">
        <v>214</v>
      </c>
      <c r="G7967" t="s">
        <v>215</v>
      </c>
      <c r="H7967">
        <v>2</v>
      </c>
      <c r="I7967">
        <v>2017</v>
      </c>
      <c r="J7967">
        <v>1</v>
      </c>
      <c r="L7967">
        <v>23092937</v>
      </c>
      <c r="M7967">
        <v>4</v>
      </c>
      <c r="P7967" s="29">
        <f t="shared" si="332"/>
        <v>0.5</v>
      </c>
    </row>
    <row r="7968" spans="1:16" hidden="1" x14ac:dyDescent="0.25">
      <c r="A7968">
        <v>194220065</v>
      </c>
      <c r="B7968">
        <v>803401</v>
      </c>
      <c r="C7968" t="s">
        <v>318</v>
      </c>
      <c r="D7968">
        <v>2004591</v>
      </c>
      <c r="E7968" t="s">
        <v>271</v>
      </c>
      <c r="F7968" t="s">
        <v>214</v>
      </c>
      <c r="G7968" t="s">
        <v>215</v>
      </c>
      <c r="H7968">
        <v>4</v>
      </c>
      <c r="I7968">
        <v>2017</v>
      </c>
      <c r="J7968">
        <v>1</v>
      </c>
      <c r="L7968">
        <v>23093319</v>
      </c>
      <c r="P7968" s="29" t="str">
        <f t="shared" si="332"/>
        <v>DRP</v>
      </c>
    </row>
    <row r="7969" spans="1:16" hidden="1" x14ac:dyDescent="0.25">
      <c r="A7969">
        <v>194220065</v>
      </c>
      <c r="B7969">
        <v>803401</v>
      </c>
      <c r="C7969" t="s">
        <v>318</v>
      </c>
      <c r="D7969">
        <v>2004587</v>
      </c>
      <c r="E7969" t="s">
        <v>288</v>
      </c>
      <c r="F7969" t="s">
        <v>214</v>
      </c>
      <c r="G7969" t="s">
        <v>215</v>
      </c>
      <c r="H7969">
        <v>4</v>
      </c>
      <c r="I7969">
        <v>2017</v>
      </c>
      <c r="J7969">
        <v>1</v>
      </c>
      <c r="L7969">
        <v>23094958</v>
      </c>
      <c r="P7969" s="29" t="str">
        <f t="shared" si="332"/>
        <v>DRP</v>
      </c>
    </row>
    <row r="7970" spans="1:16" hidden="1" x14ac:dyDescent="0.25">
      <c r="A7970">
        <v>194220065</v>
      </c>
      <c r="B7970">
        <v>803401</v>
      </c>
      <c r="C7970" t="s">
        <v>318</v>
      </c>
      <c r="D7970">
        <v>2021591</v>
      </c>
      <c r="E7970" t="s">
        <v>240</v>
      </c>
      <c r="F7970" t="s">
        <v>214</v>
      </c>
      <c r="G7970" t="s">
        <v>215</v>
      </c>
      <c r="H7970">
        <v>4</v>
      </c>
      <c r="I7970">
        <v>2017</v>
      </c>
      <c r="J7970">
        <v>2</v>
      </c>
      <c r="L7970">
        <v>23097631</v>
      </c>
      <c r="P7970" s="29" t="str">
        <f t="shared" si="332"/>
        <v>DRP</v>
      </c>
    </row>
    <row r="7971" spans="1:16" hidden="1" x14ac:dyDescent="0.25">
      <c r="A7971">
        <v>194220065</v>
      </c>
      <c r="B7971">
        <v>803401</v>
      </c>
      <c r="C7971" t="s">
        <v>318</v>
      </c>
      <c r="D7971">
        <v>2019271</v>
      </c>
      <c r="E7971" t="s">
        <v>236</v>
      </c>
      <c r="F7971" t="s">
        <v>214</v>
      </c>
      <c r="G7971" t="s">
        <v>215</v>
      </c>
      <c r="H7971">
        <v>2</v>
      </c>
      <c r="I7971">
        <v>2017</v>
      </c>
      <c r="J7971">
        <v>2</v>
      </c>
      <c r="L7971">
        <v>23097908</v>
      </c>
      <c r="M7971">
        <v>6.4</v>
      </c>
      <c r="P7971" s="29">
        <f t="shared" si="332"/>
        <v>0.9</v>
      </c>
    </row>
    <row r="7972" spans="1:16" hidden="1" x14ac:dyDescent="0.25">
      <c r="A7972">
        <v>194220065</v>
      </c>
      <c r="B7972">
        <v>803401</v>
      </c>
      <c r="C7972" t="s">
        <v>318</v>
      </c>
      <c r="D7972">
        <v>2021679</v>
      </c>
      <c r="E7972" t="s">
        <v>259</v>
      </c>
      <c r="F7972" t="s">
        <v>214</v>
      </c>
      <c r="G7972" t="s">
        <v>215</v>
      </c>
      <c r="H7972">
        <v>2</v>
      </c>
      <c r="I7972">
        <v>2017</v>
      </c>
      <c r="J7972">
        <v>2</v>
      </c>
      <c r="L7972">
        <v>23101199</v>
      </c>
      <c r="M7972">
        <v>6.4</v>
      </c>
      <c r="P7972" s="29">
        <f t="shared" si="332"/>
        <v>0.9</v>
      </c>
    </row>
    <row r="7973" spans="1:16" hidden="1" x14ac:dyDescent="0.25">
      <c r="A7973">
        <v>194220065</v>
      </c>
      <c r="B7973">
        <v>803401</v>
      </c>
      <c r="C7973" t="s">
        <v>318</v>
      </c>
      <c r="D7973">
        <v>2024862</v>
      </c>
      <c r="E7973" t="s">
        <v>289</v>
      </c>
      <c r="F7973" t="s">
        <v>214</v>
      </c>
      <c r="G7973" t="s">
        <v>215</v>
      </c>
      <c r="H7973">
        <v>2</v>
      </c>
      <c r="I7973">
        <v>2017</v>
      </c>
      <c r="J7973">
        <v>2</v>
      </c>
      <c r="L7973">
        <v>23097632</v>
      </c>
      <c r="M7973">
        <v>6.1</v>
      </c>
      <c r="P7973" s="29">
        <f t="shared" si="332"/>
        <v>0.85</v>
      </c>
    </row>
    <row r="7974" spans="1:16" hidden="1" x14ac:dyDescent="0.25">
      <c r="A7974">
        <v>194220065</v>
      </c>
      <c r="B7974">
        <v>803401</v>
      </c>
      <c r="C7974" t="s">
        <v>318</v>
      </c>
      <c r="D7974">
        <v>2021993</v>
      </c>
      <c r="E7974" t="s">
        <v>256</v>
      </c>
      <c r="F7974" t="s">
        <v>214</v>
      </c>
      <c r="G7974" t="s">
        <v>215</v>
      </c>
      <c r="H7974">
        <v>2</v>
      </c>
      <c r="I7974">
        <v>2017</v>
      </c>
      <c r="J7974">
        <v>2</v>
      </c>
      <c r="L7974">
        <v>23097537</v>
      </c>
      <c r="M7974">
        <v>5.9</v>
      </c>
      <c r="P7974" s="29">
        <f t="shared" si="332"/>
        <v>0.81666666666666676</v>
      </c>
    </row>
    <row r="7975" spans="1:16" hidden="1" x14ac:dyDescent="0.25">
      <c r="A7975">
        <v>194220065</v>
      </c>
      <c r="B7975">
        <v>803401</v>
      </c>
      <c r="C7975" t="s">
        <v>318</v>
      </c>
      <c r="D7975">
        <v>2004591</v>
      </c>
      <c r="E7975" t="s">
        <v>271</v>
      </c>
      <c r="F7975" t="s">
        <v>214</v>
      </c>
      <c r="G7975" t="s">
        <v>215</v>
      </c>
      <c r="H7975">
        <v>2</v>
      </c>
      <c r="I7975">
        <v>2018</v>
      </c>
      <c r="J7975">
        <v>1</v>
      </c>
      <c r="L7975">
        <v>23108870</v>
      </c>
      <c r="M7975">
        <v>4.5999999999999996</v>
      </c>
      <c r="P7975" s="29">
        <f t="shared" si="332"/>
        <v>0.6</v>
      </c>
    </row>
    <row r="7976" spans="1:16" hidden="1" x14ac:dyDescent="0.25">
      <c r="A7976">
        <v>194220065</v>
      </c>
      <c r="B7976">
        <v>803401</v>
      </c>
      <c r="C7976" t="s">
        <v>318</v>
      </c>
      <c r="D7976">
        <v>2021591</v>
      </c>
      <c r="E7976" t="s">
        <v>240</v>
      </c>
      <c r="F7976" t="s">
        <v>214</v>
      </c>
      <c r="G7976" t="s">
        <v>215</v>
      </c>
      <c r="H7976">
        <v>2</v>
      </c>
      <c r="I7976">
        <v>2018</v>
      </c>
      <c r="J7976">
        <v>1</v>
      </c>
      <c r="L7976">
        <v>23107750</v>
      </c>
      <c r="M7976">
        <v>5.6</v>
      </c>
      <c r="P7976" s="29">
        <f t="shared" si="332"/>
        <v>0.76666666666666661</v>
      </c>
    </row>
    <row r="7977" spans="1:16" hidden="1" x14ac:dyDescent="0.25">
      <c r="A7977">
        <v>194220065</v>
      </c>
      <c r="B7977">
        <v>803401</v>
      </c>
      <c r="C7977" t="s">
        <v>318</v>
      </c>
      <c r="D7977">
        <v>2021631</v>
      </c>
      <c r="E7977" t="s">
        <v>302</v>
      </c>
      <c r="F7977" t="s">
        <v>214</v>
      </c>
      <c r="G7977" t="s">
        <v>215</v>
      </c>
      <c r="H7977">
        <v>2</v>
      </c>
      <c r="I7977">
        <v>2018</v>
      </c>
      <c r="J7977">
        <v>1</v>
      </c>
      <c r="L7977">
        <v>23107753</v>
      </c>
      <c r="M7977">
        <v>4.5999999999999996</v>
      </c>
      <c r="P7977" s="29">
        <f t="shared" si="332"/>
        <v>0.6</v>
      </c>
    </row>
    <row r="7978" spans="1:16" hidden="1" x14ac:dyDescent="0.25">
      <c r="A7978">
        <v>194220065</v>
      </c>
      <c r="B7978">
        <v>803401</v>
      </c>
      <c r="C7978" t="s">
        <v>318</v>
      </c>
      <c r="D7978">
        <v>2004752</v>
      </c>
      <c r="E7978" t="s">
        <v>290</v>
      </c>
      <c r="F7978" t="s">
        <v>214</v>
      </c>
      <c r="G7978" t="s">
        <v>215</v>
      </c>
      <c r="H7978">
        <v>2</v>
      </c>
      <c r="I7978">
        <v>2018</v>
      </c>
      <c r="J7978">
        <v>1</v>
      </c>
      <c r="L7978">
        <v>23107719</v>
      </c>
      <c r="M7978">
        <v>4</v>
      </c>
      <c r="P7978" s="29">
        <f t="shared" si="332"/>
        <v>0.5</v>
      </c>
    </row>
    <row r="7979" spans="1:16" hidden="1" x14ac:dyDescent="0.25">
      <c r="A7979">
        <v>194220065</v>
      </c>
      <c r="B7979">
        <v>803401</v>
      </c>
      <c r="C7979" t="s">
        <v>318</v>
      </c>
      <c r="D7979">
        <v>2021874</v>
      </c>
      <c r="E7979" t="s">
        <v>226</v>
      </c>
      <c r="F7979" t="s">
        <v>214</v>
      </c>
      <c r="G7979" t="s">
        <v>215</v>
      </c>
      <c r="H7979">
        <v>2</v>
      </c>
      <c r="I7979">
        <v>2018</v>
      </c>
      <c r="J7979">
        <v>1</v>
      </c>
      <c r="L7979">
        <v>23108398</v>
      </c>
      <c r="M7979">
        <v>4.8</v>
      </c>
      <c r="P7979" s="29">
        <f t="shared" ref="P7979:P8010" si="333">IF(AND(ISNUMBER(M7979),H7979&lt;&gt;4),(M7979-1)/6,IF(H7979=4,"DRP",IF(AND(H7979=3,M7979="NA"),"BAD",IF(AND(H7979=2),"CVL",IF(AND(H7979=1,ISBLANK(M7979)),"NULL","UNK")))))</f>
        <v>0.6333333333333333</v>
      </c>
    </row>
    <row r="7980" spans="1:16" hidden="1" x14ac:dyDescent="0.25">
      <c r="A7980">
        <v>194220065</v>
      </c>
      <c r="B7980">
        <v>803401</v>
      </c>
      <c r="C7980" t="s">
        <v>318</v>
      </c>
      <c r="D7980">
        <v>2021787</v>
      </c>
      <c r="E7980" t="s">
        <v>292</v>
      </c>
      <c r="F7980" t="s">
        <v>214</v>
      </c>
      <c r="G7980" t="s">
        <v>215</v>
      </c>
      <c r="H7980">
        <v>4</v>
      </c>
      <c r="I7980">
        <v>2018</v>
      </c>
      <c r="J7980">
        <v>1</v>
      </c>
      <c r="L7980">
        <v>23107720</v>
      </c>
      <c r="P7980" s="29" t="str">
        <f t="shared" si="333"/>
        <v>DRP</v>
      </c>
    </row>
    <row r="7981" spans="1:16" hidden="1" x14ac:dyDescent="0.25">
      <c r="A7981">
        <v>194220065</v>
      </c>
      <c r="B7981">
        <v>803401</v>
      </c>
      <c r="C7981" t="s">
        <v>318</v>
      </c>
      <c r="D7981">
        <v>2021725</v>
      </c>
      <c r="E7981" t="s">
        <v>257</v>
      </c>
      <c r="F7981" t="s">
        <v>214</v>
      </c>
      <c r="G7981" t="s">
        <v>215</v>
      </c>
      <c r="H7981">
        <v>2</v>
      </c>
      <c r="I7981">
        <v>2018</v>
      </c>
      <c r="J7981">
        <v>2</v>
      </c>
      <c r="L7981">
        <v>23115854</v>
      </c>
      <c r="M7981">
        <v>5.8</v>
      </c>
      <c r="P7981" s="29">
        <f t="shared" si="333"/>
        <v>0.79999999999999993</v>
      </c>
    </row>
    <row r="7982" spans="1:16" hidden="1" x14ac:dyDescent="0.25">
      <c r="A7982">
        <v>194220065</v>
      </c>
      <c r="B7982">
        <v>803401</v>
      </c>
      <c r="C7982" t="s">
        <v>318</v>
      </c>
      <c r="D7982">
        <v>2021640</v>
      </c>
      <c r="E7982" t="s">
        <v>227</v>
      </c>
      <c r="F7982" t="s">
        <v>214</v>
      </c>
      <c r="G7982" t="s">
        <v>215</v>
      </c>
      <c r="H7982">
        <v>2</v>
      </c>
      <c r="I7982">
        <v>2018</v>
      </c>
      <c r="J7982">
        <v>2</v>
      </c>
      <c r="L7982">
        <v>23116289</v>
      </c>
      <c r="M7982">
        <v>4.3</v>
      </c>
      <c r="P7982" s="29">
        <f t="shared" si="333"/>
        <v>0.54999999999999993</v>
      </c>
    </row>
    <row r="7983" spans="1:16" hidden="1" x14ac:dyDescent="0.25">
      <c r="A7983">
        <v>194220065</v>
      </c>
      <c r="B7983">
        <v>803401</v>
      </c>
      <c r="C7983" t="s">
        <v>318</v>
      </c>
      <c r="D7983">
        <v>2021615</v>
      </c>
      <c r="E7983" t="s">
        <v>255</v>
      </c>
      <c r="F7983" t="s">
        <v>214</v>
      </c>
      <c r="G7983" t="s">
        <v>215</v>
      </c>
      <c r="H7983">
        <v>2</v>
      </c>
      <c r="I7983">
        <v>2018</v>
      </c>
      <c r="J7983">
        <v>2</v>
      </c>
      <c r="L7983">
        <v>23116698</v>
      </c>
      <c r="M7983">
        <v>5.4</v>
      </c>
      <c r="P7983" s="29">
        <f t="shared" si="333"/>
        <v>0.73333333333333339</v>
      </c>
    </row>
    <row r="7984" spans="1:16" hidden="1" x14ac:dyDescent="0.25">
      <c r="A7984">
        <v>194220065</v>
      </c>
      <c r="B7984">
        <v>803401</v>
      </c>
      <c r="C7984" t="s">
        <v>318</v>
      </c>
      <c r="D7984">
        <v>2021744</v>
      </c>
      <c r="E7984" t="s">
        <v>262</v>
      </c>
      <c r="F7984" t="s">
        <v>214</v>
      </c>
      <c r="G7984" t="s">
        <v>215</v>
      </c>
      <c r="H7984">
        <v>2</v>
      </c>
      <c r="I7984">
        <v>2018</v>
      </c>
      <c r="J7984">
        <v>2</v>
      </c>
      <c r="L7984">
        <v>23115906</v>
      </c>
      <c r="M7984">
        <v>4.2</v>
      </c>
      <c r="P7984" s="29">
        <f t="shared" si="333"/>
        <v>0.53333333333333333</v>
      </c>
    </row>
    <row r="7985" spans="1:16" hidden="1" x14ac:dyDescent="0.25">
      <c r="A7985">
        <v>194220065</v>
      </c>
      <c r="B7985">
        <v>803401</v>
      </c>
      <c r="C7985" t="s">
        <v>318</v>
      </c>
      <c r="D7985">
        <v>2021750</v>
      </c>
      <c r="E7985" t="s">
        <v>296</v>
      </c>
      <c r="F7985" t="s">
        <v>214</v>
      </c>
      <c r="G7985" t="s">
        <v>215</v>
      </c>
      <c r="H7985">
        <v>2</v>
      </c>
      <c r="I7985">
        <v>2018</v>
      </c>
      <c r="J7985">
        <v>2</v>
      </c>
      <c r="L7985">
        <v>23115845</v>
      </c>
      <c r="M7985">
        <v>5.0999999999999996</v>
      </c>
      <c r="P7985" s="29">
        <f t="shared" si="333"/>
        <v>0.68333333333333324</v>
      </c>
    </row>
    <row r="7986" spans="1:16" hidden="1" x14ac:dyDescent="0.25">
      <c r="A7986">
        <v>194220065</v>
      </c>
      <c r="B7986">
        <v>803401</v>
      </c>
      <c r="C7986" t="s">
        <v>318</v>
      </c>
      <c r="D7986">
        <v>2019272</v>
      </c>
      <c r="E7986" t="s">
        <v>249</v>
      </c>
      <c r="F7986" t="s">
        <v>214</v>
      </c>
      <c r="G7986" t="s">
        <v>215</v>
      </c>
      <c r="H7986">
        <v>2</v>
      </c>
      <c r="I7986">
        <v>2018</v>
      </c>
      <c r="J7986">
        <v>2</v>
      </c>
      <c r="L7986">
        <v>23115029</v>
      </c>
      <c r="M7986">
        <v>6.2</v>
      </c>
      <c r="P7986" s="29">
        <f t="shared" si="333"/>
        <v>0.8666666666666667</v>
      </c>
    </row>
    <row r="7987" spans="1:16" hidden="1" x14ac:dyDescent="0.25">
      <c r="A7987">
        <v>194220065</v>
      </c>
      <c r="B7987">
        <v>803401</v>
      </c>
      <c r="C7987" t="s">
        <v>318</v>
      </c>
      <c r="D7987">
        <v>2019273</v>
      </c>
      <c r="E7987" t="s">
        <v>248</v>
      </c>
      <c r="F7987" t="s">
        <v>214</v>
      </c>
      <c r="G7987" t="s">
        <v>215</v>
      </c>
      <c r="H7987">
        <v>2</v>
      </c>
      <c r="I7987">
        <v>2019</v>
      </c>
      <c r="J7987">
        <v>1</v>
      </c>
      <c r="L7987">
        <v>23122000</v>
      </c>
      <c r="M7987">
        <v>4.7</v>
      </c>
      <c r="P7987" s="29">
        <f t="shared" si="333"/>
        <v>0.6166666666666667</v>
      </c>
    </row>
    <row r="7988" spans="1:16" hidden="1" x14ac:dyDescent="0.25">
      <c r="A7988">
        <v>194220065</v>
      </c>
      <c r="B7988">
        <v>803401</v>
      </c>
      <c r="C7988" t="s">
        <v>318</v>
      </c>
      <c r="D7988">
        <v>2004587</v>
      </c>
      <c r="E7988" t="s">
        <v>288</v>
      </c>
      <c r="F7988" t="s">
        <v>214</v>
      </c>
      <c r="G7988" t="s">
        <v>215</v>
      </c>
      <c r="H7988">
        <v>4</v>
      </c>
      <c r="I7988">
        <v>2019</v>
      </c>
      <c r="J7988">
        <v>1</v>
      </c>
      <c r="L7988">
        <v>23120020</v>
      </c>
      <c r="P7988" s="29" t="str">
        <f t="shared" si="333"/>
        <v>DRP</v>
      </c>
    </row>
    <row r="7989" spans="1:16" hidden="1" x14ac:dyDescent="0.25">
      <c r="A7989">
        <v>194220065</v>
      </c>
      <c r="B7989">
        <v>803401</v>
      </c>
      <c r="C7989" t="s">
        <v>318</v>
      </c>
      <c r="D7989">
        <v>2021787</v>
      </c>
      <c r="E7989" t="s">
        <v>292</v>
      </c>
      <c r="F7989" t="s">
        <v>214</v>
      </c>
      <c r="G7989" t="s">
        <v>215</v>
      </c>
      <c r="H7989">
        <v>3</v>
      </c>
      <c r="I7989">
        <v>2019</v>
      </c>
      <c r="J7989">
        <v>1</v>
      </c>
      <c r="L7989">
        <v>23119964</v>
      </c>
      <c r="M7989">
        <v>3.3</v>
      </c>
      <c r="P7989" s="29">
        <f t="shared" si="333"/>
        <v>0.3833333333333333</v>
      </c>
    </row>
    <row r="7990" spans="1:16" hidden="1" x14ac:dyDescent="0.25">
      <c r="A7990">
        <v>194220065</v>
      </c>
      <c r="B7990">
        <v>803401</v>
      </c>
      <c r="C7990" t="s">
        <v>318</v>
      </c>
      <c r="D7990">
        <v>2004597</v>
      </c>
      <c r="E7990" t="s">
        <v>279</v>
      </c>
      <c r="F7990" t="s">
        <v>214</v>
      </c>
      <c r="G7990" t="s">
        <v>215</v>
      </c>
      <c r="H7990">
        <v>2</v>
      </c>
      <c r="I7990">
        <v>2019</v>
      </c>
      <c r="J7990">
        <v>1</v>
      </c>
      <c r="L7990">
        <v>23120232</v>
      </c>
      <c r="M7990">
        <v>5.3</v>
      </c>
      <c r="P7990" s="29">
        <f t="shared" si="333"/>
        <v>0.71666666666666667</v>
      </c>
    </row>
    <row r="7991" spans="1:16" hidden="1" x14ac:dyDescent="0.25">
      <c r="A7991">
        <v>194220065</v>
      </c>
      <c r="B7991">
        <v>803401</v>
      </c>
      <c r="C7991" t="s">
        <v>318</v>
      </c>
      <c r="D7991">
        <v>2027112</v>
      </c>
      <c r="E7991" t="s">
        <v>323</v>
      </c>
      <c r="F7991" t="s">
        <v>320</v>
      </c>
      <c r="G7991" t="s">
        <v>321</v>
      </c>
      <c r="H7991">
        <v>2</v>
      </c>
      <c r="I7991">
        <v>2019</v>
      </c>
      <c r="J7991">
        <v>1</v>
      </c>
      <c r="L7991">
        <v>23121992</v>
      </c>
      <c r="M7991">
        <v>6.1</v>
      </c>
      <c r="P7991" s="29">
        <f t="shared" si="333"/>
        <v>0.85</v>
      </c>
    </row>
    <row r="7992" spans="1:16" hidden="1" x14ac:dyDescent="0.25">
      <c r="A7992">
        <v>194220065</v>
      </c>
      <c r="B7992">
        <v>803401</v>
      </c>
      <c r="C7992" t="s">
        <v>318</v>
      </c>
      <c r="D7992">
        <v>2004586</v>
      </c>
      <c r="E7992" t="s">
        <v>325</v>
      </c>
      <c r="F7992" t="s">
        <v>214</v>
      </c>
      <c r="G7992" t="s">
        <v>215</v>
      </c>
      <c r="H7992">
        <v>2</v>
      </c>
      <c r="I7992">
        <v>2019</v>
      </c>
      <c r="J7992">
        <v>1</v>
      </c>
      <c r="L7992">
        <v>23120017</v>
      </c>
      <c r="M7992">
        <v>4.0999999999999996</v>
      </c>
      <c r="P7992" s="29">
        <f t="shared" si="333"/>
        <v>0.51666666666666661</v>
      </c>
    </row>
    <row r="7993" spans="1:16" hidden="1" x14ac:dyDescent="0.25">
      <c r="A7993">
        <v>194220065</v>
      </c>
      <c r="B7993">
        <v>803401</v>
      </c>
      <c r="C7993" t="s">
        <v>318</v>
      </c>
      <c r="D7993">
        <v>2004587</v>
      </c>
      <c r="E7993" t="s">
        <v>288</v>
      </c>
      <c r="F7993" t="s">
        <v>214</v>
      </c>
      <c r="G7993" t="s">
        <v>215</v>
      </c>
      <c r="H7993">
        <v>2</v>
      </c>
      <c r="I7993">
        <v>2019</v>
      </c>
      <c r="J7993">
        <v>1</v>
      </c>
      <c r="L7993">
        <v>23120020</v>
      </c>
      <c r="M7993">
        <v>4.3</v>
      </c>
      <c r="P7993" s="29">
        <f t="shared" si="333"/>
        <v>0.54999999999999993</v>
      </c>
    </row>
    <row r="7994" spans="1:16" hidden="1" x14ac:dyDescent="0.25">
      <c r="A7994">
        <v>194220065</v>
      </c>
      <c r="B7994">
        <v>803401</v>
      </c>
      <c r="C7994" t="s">
        <v>318</v>
      </c>
      <c r="D7994">
        <v>2004602</v>
      </c>
      <c r="E7994" t="s">
        <v>277</v>
      </c>
      <c r="F7994" t="s">
        <v>214</v>
      </c>
      <c r="G7994" t="s">
        <v>215</v>
      </c>
      <c r="H7994">
        <v>1</v>
      </c>
      <c r="I7994">
        <v>2019</v>
      </c>
      <c r="J7994">
        <v>2</v>
      </c>
      <c r="L7994">
        <v>23129802</v>
      </c>
      <c r="P7994" s="29" t="str">
        <f t="shared" si="333"/>
        <v>NULL</v>
      </c>
    </row>
    <row r="7995" spans="1:16" hidden="1" x14ac:dyDescent="0.25">
      <c r="A7995">
        <v>194220065</v>
      </c>
      <c r="B7995">
        <v>803401</v>
      </c>
      <c r="C7995" t="s">
        <v>318</v>
      </c>
      <c r="D7995">
        <v>2021671</v>
      </c>
      <c r="E7995" t="s">
        <v>303</v>
      </c>
      <c r="F7995" t="s">
        <v>214</v>
      </c>
      <c r="G7995" t="s">
        <v>215</v>
      </c>
      <c r="H7995">
        <v>1</v>
      </c>
      <c r="I7995">
        <v>2019</v>
      </c>
      <c r="J7995">
        <v>2</v>
      </c>
      <c r="L7995">
        <v>23130363</v>
      </c>
      <c r="P7995" s="29" t="str">
        <f t="shared" si="333"/>
        <v>NULL</v>
      </c>
    </row>
    <row r="7996" spans="1:16" hidden="1" x14ac:dyDescent="0.25">
      <c r="A7996">
        <v>194220065</v>
      </c>
      <c r="B7996">
        <v>803401</v>
      </c>
      <c r="C7996" t="s">
        <v>318</v>
      </c>
      <c r="D7996">
        <v>2021865</v>
      </c>
      <c r="E7996" t="s">
        <v>301</v>
      </c>
      <c r="F7996" t="s">
        <v>214</v>
      </c>
      <c r="G7996" t="s">
        <v>215</v>
      </c>
      <c r="H7996">
        <v>1</v>
      </c>
      <c r="I7996">
        <v>2019</v>
      </c>
      <c r="J7996">
        <v>2</v>
      </c>
      <c r="L7996">
        <v>23130441</v>
      </c>
      <c r="P7996" s="29" t="str">
        <f t="shared" si="333"/>
        <v>NULL</v>
      </c>
    </row>
    <row r="7997" spans="1:16" hidden="1" x14ac:dyDescent="0.25">
      <c r="A7997">
        <v>194220065</v>
      </c>
      <c r="B7997">
        <v>803401</v>
      </c>
      <c r="C7997" t="s">
        <v>318</v>
      </c>
      <c r="D7997">
        <v>2021716</v>
      </c>
      <c r="E7997" t="s">
        <v>291</v>
      </c>
      <c r="F7997" t="s">
        <v>214</v>
      </c>
      <c r="G7997" t="s">
        <v>215</v>
      </c>
      <c r="H7997">
        <v>1</v>
      </c>
      <c r="I7997">
        <v>2019</v>
      </c>
      <c r="J7997">
        <v>2</v>
      </c>
      <c r="L7997">
        <v>23129800</v>
      </c>
      <c r="P7997" s="29" t="str">
        <f t="shared" si="333"/>
        <v>NULL</v>
      </c>
    </row>
    <row r="7998" spans="1:16" hidden="1" x14ac:dyDescent="0.25">
      <c r="A7998">
        <v>194220065</v>
      </c>
      <c r="B7998">
        <v>803401</v>
      </c>
      <c r="C7998" t="s">
        <v>318</v>
      </c>
      <c r="D7998">
        <v>2021787</v>
      </c>
      <c r="E7998" t="s">
        <v>292</v>
      </c>
      <c r="F7998" t="s">
        <v>214</v>
      </c>
      <c r="G7998" t="s">
        <v>215</v>
      </c>
      <c r="H7998">
        <v>1</v>
      </c>
      <c r="I7998">
        <v>2019</v>
      </c>
      <c r="J7998">
        <v>2</v>
      </c>
      <c r="L7998">
        <v>23129786</v>
      </c>
      <c r="P7998" s="29" t="str">
        <f t="shared" si="333"/>
        <v>NULL</v>
      </c>
    </row>
    <row r="7999" spans="1:16" hidden="1" x14ac:dyDescent="0.25">
      <c r="A7999">
        <v>194220472</v>
      </c>
      <c r="B7999">
        <v>803401</v>
      </c>
      <c r="C7999" t="s">
        <v>318</v>
      </c>
      <c r="D7999">
        <v>2005118</v>
      </c>
      <c r="E7999" t="s">
        <v>223</v>
      </c>
      <c r="F7999" t="s">
        <v>214</v>
      </c>
      <c r="G7999" t="s">
        <v>215</v>
      </c>
      <c r="H7999">
        <v>2</v>
      </c>
      <c r="I7999">
        <v>2016</v>
      </c>
      <c r="J7999">
        <v>1</v>
      </c>
      <c r="L7999">
        <v>23081294</v>
      </c>
      <c r="M7999">
        <v>4</v>
      </c>
      <c r="P7999" s="29">
        <f t="shared" si="333"/>
        <v>0.5</v>
      </c>
    </row>
    <row r="8000" spans="1:16" hidden="1" x14ac:dyDescent="0.25">
      <c r="A8000">
        <v>194220472</v>
      </c>
      <c r="B8000">
        <v>803401</v>
      </c>
      <c r="C8000" t="s">
        <v>318</v>
      </c>
      <c r="D8000">
        <v>2021754</v>
      </c>
      <c r="E8000" t="s">
        <v>216</v>
      </c>
      <c r="F8000" t="s">
        <v>214</v>
      </c>
      <c r="G8000" t="s">
        <v>215</v>
      </c>
      <c r="H8000">
        <v>2</v>
      </c>
      <c r="I8000">
        <v>2016</v>
      </c>
      <c r="J8000">
        <v>1</v>
      </c>
      <c r="L8000">
        <v>23081097</v>
      </c>
      <c r="M8000">
        <v>4.3</v>
      </c>
      <c r="P8000" s="29">
        <f t="shared" si="333"/>
        <v>0.54999999999999993</v>
      </c>
    </row>
    <row r="8001" spans="1:16" hidden="1" x14ac:dyDescent="0.25">
      <c r="A8001">
        <v>194220472</v>
      </c>
      <c r="B8001">
        <v>803401</v>
      </c>
      <c r="C8001" t="s">
        <v>318</v>
      </c>
      <c r="D8001">
        <v>2005102</v>
      </c>
      <c r="E8001" t="s">
        <v>218</v>
      </c>
      <c r="F8001" t="s">
        <v>214</v>
      </c>
      <c r="G8001" t="s">
        <v>215</v>
      </c>
      <c r="H8001">
        <v>2</v>
      </c>
      <c r="I8001">
        <v>2016</v>
      </c>
      <c r="J8001">
        <v>1</v>
      </c>
      <c r="L8001">
        <v>23081383</v>
      </c>
      <c r="M8001">
        <v>5.0999999999999996</v>
      </c>
      <c r="P8001" s="29">
        <f t="shared" si="333"/>
        <v>0.68333333333333324</v>
      </c>
    </row>
    <row r="8002" spans="1:16" hidden="1" x14ac:dyDescent="0.25">
      <c r="A8002">
        <v>194220472</v>
      </c>
      <c r="B8002">
        <v>803401</v>
      </c>
      <c r="C8002" t="s">
        <v>318</v>
      </c>
      <c r="D8002">
        <v>2005099</v>
      </c>
      <c r="E8002" t="s">
        <v>217</v>
      </c>
      <c r="F8002" t="s">
        <v>214</v>
      </c>
      <c r="G8002" t="s">
        <v>215</v>
      </c>
      <c r="H8002">
        <v>2</v>
      </c>
      <c r="I8002">
        <v>2016</v>
      </c>
      <c r="J8002">
        <v>1</v>
      </c>
      <c r="L8002">
        <v>23081376</v>
      </c>
      <c r="M8002">
        <v>4.0999999999999996</v>
      </c>
      <c r="P8002" s="29">
        <f t="shared" si="333"/>
        <v>0.51666666666666661</v>
      </c>
    </row>
    <row r="8003" spans="1:16" hidden="1" x14ac:dyDescent="0.25">
      <c r="A8003">
        <v>194220472</v>
      </c>
      <c r="B8003">
        <v>803401</v>
      </c>
      <c r="C8003" t="s">
        <v>318</v>
      </c>
      <c r="D8003">
        <v>2021600</v>
      </c>
      <c r="E8003" t="s">
        <v>219</v>
      </c>
      <c r="F8003" t="s">
        <v>214</v>
      </c>
      <c r="G8003" t="s">
        <v>215</v>
      </c>
      <c r="H8003">
        <v>2</v>
      </c>
      <c r="I8003">
        <v>2016</v>
      </c>
      <c r="J8003">
        <v>1</v>
      </c>
      <c r="L8003">
        <v>23081081</v>
      </c>
      <c r="M8003">
        <v>4.0999999999999996</v>
      </c>
      <c r="P8003" s="29">
        <f t="shared" si="333"/>
        <v>0.51666666666666661</v>
      </c>
    </row>
    <row r="8004" spans="1:16" hidden="1" x14ac:dyDescent="0.25">
      <c r="A8004">
        <v>194220472</v>
      </c>
      <c r="B8004">
        <v>803401</v>
      </c>
      <c r="C8004" t="s">
        <v>318</v>
      </c>
      <c r="D8004">
        <v>2004112</v>
      </c>
      <c r="E8004" t="s">
        <v>244</v>
      </c>
      <c r="F8004" t="s">
        <v>214</v>
      </c>
      <c r="G8004" t="s">
        <v>215</v>
      </c>
      <c r="H8004">
        <v>2</v>
      </c>
      <c r="I8004">
        <v>2016</v>
      </c>
      <c r="J8004">
        <v>1</v>
      </c>
      <c r="L8004">
        <v>23073229</v>
      </c>
      <c r="M8004">
        <v>5.2</v>
      </c>
      <c r="P8004" s="29">
        <f t="shared" si="333"/>
        <v>0.70000000000000007</v>
      </c>
    </row>
    <row r="8005" spans="1:16" hidden="1" x14ac:dyDescent="0.25">
      <c r="A8005">
        <v>194220472</v>
      </c>
      <c r="B8005">
        <v>803401</v>
      </c>
      <c r="C8005" t="s">
        <v>318</v>
      </c>
      <c r="D8005">
        <v>2021580</v>
      </c>
      <c r="E8005" t="s">
        <v>241</v>
      </c>
      <c r="F8005" t="s">
        <v>214</v>
      </c>
      <c r="G8005" t="s">
        <v>215</v>
      </c>
      <c r="H8005">
        <v>3</v>
      </c>
      <c r="I8005">
        <v>2016</v>
      </c>
      <c r="J8005">
        <v>2</v>
      </c>
      <c r="L8005">
        <v>23086825</v>
      </c>
      <c r="M8005">
        <v>2.6</v>
      </c>
      <c r="P8005" s="29">
        <f t="shared" si="333"/>
        <v>0.26666666666666666</v>
      </c>
    </row>
    <row r="8006" spans="1:16" hidden="1" x14ac:dyDescent="0.25">
      <c r="A8006">
        <v>194220472</v>
      </c>
      <c r="B8006">
        <v>803401</v>
      </c>
      <c r="C8006" t="s">
        <v>318</v>
      </c>
      <c r="D8006">
        <v>2021602</v>
      </c>
      <c r="E8006" t="s">
        <v>242</v>
      </c>
      <c r="F8006" t="s">
        <v>214</v>
      </c>
      <c r="G8006" t="s">
        <v>215</v>
      </c>
      <c r="H8006">
        <v>3</v>
      </c>
      <c r="I8006">
        <v>2016</v>
      </c>
      <c r="J8006">
        <v>2</v>
      </c>
      <c r="L8006">
        <v>23086745</v>
      </c>
      <c r="M8006">
        <v>2.2000000000000002</v>
      </c>
      <c r="P8006" s="29">
        <f t="shared" si="333"/>
        <v>0.20000000000000004</v>
      </c>
    </row>
    <row r="8007" spans="1:16" hidden="1" x14ac:dyDescent="0.25">
      <c r="A8007">
        <v>194220472</v>
      </c>
      <c r="B8007">
        <v>803401</v>
      </c>
      <c r="C8007" t="s">
        <v>318</v>
      </c>
      <c r="D8007">
        <v>2021756</v>
      </c>
      <c r="E8007" t="s">
        <v>253</v>
      </c>
      <c r="F8007" t="s">
        <v>214</v>
      </c>
      <c r="G8007" t="s">
        <v>215</v>
      </c>
      <c r="H8007">
        <v>3</v>
      </c>
      <c r="I8007">
        <v>2016</v>
      </c>
      <c r="J8007">
        <v>2</v>
      </c>
      <c r="L8007">
        <v>23086834</v>
      </c>
      <c r="M8007">
        <v>2.2000000000000002</v>
      </c>
      <c r="P8007" s="29">
        <f t="shared" si="333"/>
        <v>0.20000000000000004</v>
      </c>
    </row>
    <row r="8008" spans="1:16" hidden="1" x14ac:dyDescent="0.25">
      <c r="A8008">
        <v>194220472</v>
      </c>
      <c r="B8008">
        <v>803401</v>
      </c>
      <c r="C8008" t="s">
        <v>318</v>
      </c>
      <c r="D8008">
        <v>2005117</v>
      </c>
      <c r="E8008" t="s">
        <v>220</v>
      </c>
      <c r="F8008" t="s">
        <v>214</v>
      </c>
      <c r="G8008" t="s">
        <v>215</v>
      </c>
      <c r="H8008">
        <v>3</v>
      </c>
      <c r="I8008">
        <v>2016</v>
      </c>
      <c r="J8008">
        <v>2</v>
      </c>
      <c r="L8008">
        <v>23084477</v>
      </c>
      <c r="M8008">
        <v>3.1</v>
      </c>
      <c r="P8008" s="29">
        <f t="shared" si="333"/>
        <v>0.35000000000000003</v>
      </c>
    </row>
    <row r="8009" spans="1:16" hidden="1" x14ac:dyDescent="0.25">
      <c r="A8009">
        <v>194220472</v>
      </c>
      <c r="B8009">
        <v>803401</v>
      </c>
      <c r="C8009" t="s">
        <v>318</v>
      </c>
      <c r="D8009">
        <v>2021763</v>
      </c>
      <c r="E8009" t="s">
        <v>298</v>
      </c>
      <c r="F8009" t="s">
        <v>214</v>
      </c>
      <c r="G8009" t="s">
        <v>215</v>
      </c>
      <c r="H8009">
        <v>3</v>
      </c>
      <c r="I8009">
        <v>2016</v>
      </c>
      <c r="J8009">
        <v>2</v>
      </c>
      <c r="L8009">
        <v>23086846</v>
      </c>
      <c r="M8009">
        <v>3.4</v>
      </c>
      <c r="P8009" s="29">
        <f t="shared" si="333"/>
        <v>0.39999999999999997</v>
      </c>
    </row>
    <row r="8010" spans="1:16" hidden="1" x14ac:dyDescent="0.25">
      <c r="A8010">
        <v>194220472</v>
      </c>
      <c r="B8010">
        <v>803401</v>
      </c>
      <c r="C8010" t="s">
        <v>318</v>
      </c>
      <c r="D8010">
        <v>2004098</v>
      </c>
      <c r="E8010" t="s">
        <v>213</v>
      </c>
      <c r="F8010" t="s">
        <v>214</v>
      </c>
      <c r="G8010" t="s">
        <v>215</v>
      </c>
      <c r="H8010">
        <v>2</v>
      </c>
      <c r="I8010">
        <v>2016</v>
      </c>
      <c r="J8010">
        <v>2</v>
      </c>
      <c r="L8010">
        <v>23085303</v>
      </c>
      <c r="M8010">
        <v>6.1</v>
      </c>
      <c r="P8010" s="29">
        <f t="shared" si="333"/>
        <v>0.85</v>
      </c>
    </row>
    <row r="8011" spans="1:16" hidden="1" x14ac:dyDescent="0.25">
      <c r="A8011">
        <v>194220472</v>
      </c>
      <c r="B8011">
        <v>803401</v>
      </c>
      <c r="C8011" t="s">
        <v>318</v>
      </c>
      <c r="D8011">
        <v>2004098</v>
      </c>
      <c r="E8011" t="s">
        <v>213</v>
      </c>
      <c r="F8011" t="s">
        <v>214</v>
      </c>
      <c r="G8011" t="s">
        <v>215</v>
      </c>
      <c r="H8011">
        <v>4</v>
      </c>
      <c r="I8011">
        <v>2016</v>
      </c>
      <c r="J8011">
        <v>2</v>
      </c>
      <c r="L8011">
        <v>23085303</v>
      </c>
      <c r="P8011" s="29" t="str">
        <f t="shared" ref="P8011:P8042" si="334">IF(AND(ISNUMBER(M8011),H8011&lt;&gt;4),(M8011-1)/6,IF(H8011=4,"DRP",IF(AND(H8011=3,M8011="NA"),"BAD",IF(AND(H8011=2),"CVL",IF(AND(H8011=1,ISBLANK(M8011)),"NULL","UNK")))))</f>
        <v>DRP</v>
      </c>
    </row>
    <row r="8012" spans="1:16" hidden="1" x14ac:dyDescent="0.25">
      <c r="A8012">
        <v>194220472</v>
      </c>
      <c r="B8012">
        <v>803401</v>
      </c>
      <c r="C8012" t="s">
        <v>318</v>
      </c>
      <c r="D8012">
        <v>2021763</v>
      </c>
      <c r="E8012" t="s">
        <v>298</v>
      </c>
      <c r="F8012" t="s">
        <v>214</v>
      </c>
      <c r="G8012" t="s">
        <v>215</v>
      </c>
      <c r="H8012">
        <v>2</v>
      </c>
      <c r="I8012">
        <v>2017</v>
      </c>
      <c r="J8012">
        <v>1</v>
      </c>
      <c r="L8012">
        <v>23091986</v>
      </c>
      <c r="M8012">
        <v>4.5999999999999996</v>
      </c>
      <c r="P8012" s="29">
        <f t="shared" si="334"/>
        <v>0.6</v>
      </c>
    </row>
    <row r="8013" spans="1:16" hidden="1" x14ac:dyDescent="0.25">
      <c r="A8013">
        <v>194220472</v>
      </c>
      <c r="B8013">
        <v>803401</v>
      </c>
      <c r="C8013" t="s">
        <v>318</v>
      </c>
      <c r="D8013">
        <v>2021756</v>
      </c>
      <c r="E8013" t="s">
        <v>253</v>
      </c>
      <c r="F8013" t="s">
        <v>214</v>
      </c>
      <c r="G8013" t="s">
        <v>215</v>
      </c>
      <c r="H8013">
        <v>3</v>
      </c>
      <c r="I8013">
        <v>2017</v>
      </c>
      <c r="J8013">
        <v>1</v>
      </c>
      <c r="L8013">
        <v>23092930</v>
      </c>
      <c r="M8013">
        <v>3.8</v>
      </c>
      <c r="P8013" s="29">
        <f t="shared" si="334"/>
        <v>0.46666666666666662</v>
      </c>
    </row>
    <row r="8014" spans="1:16" hidden="1" x14ac:dyDescent="0.25">
      <c r="A8014">
        <v>194220472</v>
      </c>
      <c r="B8014">
        <v>803401</v>
      </c>
      <c r="C8014" t="s">
        <v>318</v>
      </c>
      <c r="D8014">
        <v>2021580</v>
      </c>
      <c r="E8014" t="s">
        <v>241</v>
      </c>
      <c r="F8014" t="s">
        <v>214</v>
      </c>
      <c r="G8014" t="s">
        <v>215</v>
      </c>
      <c r="H8014">
        <v>2</v>
      </c>
      <c r="I8014">
        <v>2017</v>
      </c>
      <c r="J8014">
        <v>1</v>
      </c>
      <c r="L8014">
        <v>23092926</v>
      </c>
      <c r="M8014">
        <v>5.3</v>
      </c>
      <c r="P8014" s="29">
        <f t="shared" si="334"/>
        <v>0.71666666666666667</v>
      </c>
    </row>
    <row r="8015" spans="1:16" hidden="1" x14ac:dyDescent="0.25">
      <c r="A8015">
        <v>194220472</v>
      </c>
      <c r="B8015">
        <v>803401</v>
      </c>
      <c r="C8015" t="s">
        <v>318</v>
      </c>
      <c r="D8015">
        <v>2021602</v>
      </c>
      <c r="E8015" t="s">
        <v>242</v>
      </c>
      <c r="F8015" t="s">
        <v>214</v>
      </c>
      <c r="G8015" t="s">
        <v>215</v>
      </c>
      <c r="H8015">
        <v>2</v>
      </c>
      <c r="I8015">
        <v>2017</v>
      </c>
      <c r="J8015">
        <v>1</v>
      </c>
      <c r="L8015">
        <v>23095499</v>
      </c>
      <c r="M8015">
        <v>4.0999999999999996</v>
      </c>
      <c r="P8015" s="29">
        <f t="shared" si="334"/>
        <v>0.51666666666666661</v>
      </c>
    </row>
    <row r="8016" spans="1:16" hidden="1" x14ac:dyDescent="0.25">
      <c r="A8016">
        <v>194220472</v>
      </c>
      <c r="B8016">
        <v>803401</v>
      </c>
      <c r="C8016" t="s">
        <v>318</v>
      </c>
      <c r="D8016">
        <v>2005117</v>
      </c>
      <c r="E8016" t="s">
        <v>220</v>
      </c>
      <c r="F8016" t="s">
        <v>214</v>
      </c>
      <c r="G8016" t="s">
        <v>215</v>
      </c>
      <c r="H8016">
        <v>2</v>
      </c>
      <c r="I8016">
        <v>2017</v>
      </c>
      <c r="J8016">
        <v>1</v>
      </c>
      <c r="L8016">
        <v>23091395</v>
      </c>
      <c r="M8016">
        <v>4.5999999999999996</v>
      </c>
      <c r="P8016" s="29">
        <f t="shared" si="334"/>
        <v>0.6</v>
      </c>
    </row>
    <row r="8017" spans="1:16" hidden="1" x14ac:dyDescent="0.25">
      <c r="A8017">
        <v>194220472</v>
      </c>
      <c r="B8017">
        <v>803401</v>
      </c>
      <c r="C8017" t="s">
        <v>318</v>
      </c>
      <c r="D8017">
        <v>2004099</v>
      </c>
      <c r="E8017" t="s">
        <v>245</v>
      </c>
      <c r="F8017" t="s">
        <v>214</v>
      </c>
      <c r="G8017" t="s">
        <v>215</v>
      </c>
      <c r="H8017">
        <v>2</v>
      </c>
      <c r="I8017">
        <v>2017</v>
      </c>
      <c r="J8017">
        <v>1</v>
      </c>
      <c r="L8017">
        <v>23092377</v>
      </c>
      <c r="M8017">
        <v>4.3</v>
      </c>
      <c r="P8017" s="29">
        <f t="shared" si="334"/>
        <v>0.54999999999999993</v>
      </c>
    </row>
    <row r="8018" spans="1:16" hidden="1" x14ac:dyDescent="0.25">
      <c r="A8018">
        <v>194220472</v>
      </c>
      <c r="B8018">
        <v>803401</v>
      </c>
      <c r="C8018" t="s">
        <v>318</v>
      </c>
      <c r="D8018">
        <v>2004116</v>
      </c>
      <c r="E8018" t="s">
        <v>229</v>
      </c>
      <c r="F8018" t="s">
        <v>214</v>
      </c>
      <c r="G8018" t="s">
        <v>215</v>
      </c>
      <c r="H8018">
        <v>2</v>
      </c>
      <c r="I8018">
        <v>2017</v>
      </c>
      <c r="J8018">
        <v>1</v>
      </c>
      <c r="L8018">
        <v>23092375</v>
      </c>
      <c r="M8018">
        <v>6.4</v>
      </c>
      <c r="P8018" s="29">
        <f t="shared" si="334"/>
        <v>0.9</v>
      </c>
    </row>
    <row r="8019" spans="1:16" hidden="1" x14ac:dyDescent="0.25">
      <c r="A8019">
        <v>194220472</v>
      </c>
      <c r="B8019">
        <v>803401</v>
      </c>
      <c r="C8019" t="s">
        <v>318</v>
      </c>
      <c r="D8019">
        <v>2005131</v>
      </c>
      <c r="E8019" t="s">
        <v>228</v>
      </c>
      <c r="F8019" t="s">
        <v>214</v>
      </c>
      <c r="G8019" t="s">
        <v>215</v>
      </c>
      <c r="H8019">
        <v>2</v>
      </c>
      <c r="I8019">
        <v>2017</v>
      </c>
      <c r="J8019">
        <v>2</v>
      </c>
      <c r="L8019">
        <v>23097528</v>
      </c>
      <c r="M8019">
        <v>6.1</v>
      </c>
      <c r="P8019" s="29">
        <f t="shared" si="334"/>
        <v>0.85</v>
      </c>
    </row>
    <row r="8020" spans="1:16" hidden="1" x14ac:dyDescent="0.25">
      <c r="A8020">
        <v>194220472</v>
      </c>
      <c r="B8020">
        <v>803401</v>
      </c>
      <c r="C8020" t="s">
        <v>318</v>
      </c>
      <c r="D8020">
        <v>2021756</v>
      </c>
      <c r="E8020" t="s">
        <v>253</v>
      </c>
      <c r="F8020" t="s">
        <v>214</v>
      </c>
      <c r="G8020" t="s">
        <v>215</v>
      </c>
      <c r="H8020">
        <v>2</v>
      </c>
      <c r="I8020">
        <v>2017</v>
      </c>
      <c r="J8020">
        <v>2</v>
      </c>
      <c r="L8020">
        <v>23101097</v>
      </c>
      <c r="M8020">
        <v>5.6</v>
      </c>
      <c r="P8020" s="29">
        <f t="shared" si="334"/>
        <v>0.76666666666666661</v>
      </c>
    </row>
    <row r="8021" spans="1:16" hidden="1" x14ac:dyDescent="0.25">
      <c r="A8021">
        <v>194220472</v>
      </c>
      <c r="B8021">
        <v>803401</v>
      </c>
      <c r="C8021" t="s">
        <v>318</v>
      </c>
      <c r="D8021">
        <v>2021596</v>
      </c>
      <c r="E8021" t="s">
        <v>294</v>
      </c>
      <c r="F8021" t="s">
        <v>214</v>
      </c>
      <c r="G8021" t="s">
        <v>215</v>
      </c>
      <c r="H8021">
        <v>3</v>
      </c>
      <c r="I8021">
        <v>2017</v>
      </c>
      <c r="J8021">
        <v>2</v>
      </c>
      <c r="L8021">
        <v>23101186</v>
      </c>
      <c r="M8021" t="s">
        <v>221</v>
      </c>
      <c r="P8021" s="29" t="str">
        <f t="shared" si="334"/>
        <v>BAD</v>
      </c>
    </row>
    <row r="8022" spans="1:16" hidden="1" x14ac:dyDescent="0.25">
      <c r="A8022">
        <v>194220472</v>
      </c>
      <c r="B8022">
        <v>803401</v>
      </c>
      <c r="C8022" t="s">
        <v>318</v>
      </c>
      <c r="D8022">
        <v>2021781</v>
      </c>
      <c r="E8022" t="s">
        <v>235</v>
      </c>
      <c r="F8022" t="s">
        <v>214</v>
      </c>
      <c r="G8022" t="s">
        <v>215</v>
      </c>
      <c r="H8022">
        <v>2</v>
      </c>
      <c r="I8022">
        <v>2017</v>
      </c>
      <c r="J8022">
        <v>2</v>
      </c>
      <c r="L8022">
        <v>23101189</v>
      </c>
      <c r="M8022">
        <v>4.3</v>
      </c>
      <c r="P8022" s="29">
        <f t="shared" si="334"/>
        <v>0.54999999999999993</v>
      </c>
    </row>
    <row r="8023" spans="1:16" hidden="1" x14ac:dyDescent="0.25">
      <c r="A8023">
        <v>194220472</v>
      </c>
      <c r="B8023">
        <v>803401</v>
      </c>
      <c r="C8023" t="s">
        <v>318</v>
      </c>
      <c r="D8023">
        <v>2005120</v>
      </c>
      <c r="E8023" t="s">
        <v>293</v>
      </c>
      <c r="F8023" t="s">
        <v>214</v>
      </c>
      <c r="G8023" t="s">
        <v>215</v>
      </c>
      <c r="H8023">
        <v>2</v>
      </c>
      <c r="I8023">
        <v>2017</v>
      </c>
      <c r="J8023">
        <v>2</v>
      </c>
      <c r="L8023">
        <v>23097529</v>
      </c>
      <c r="M8023">
        <v>5</v>
      </c>
      <c r="P8023" s="29">
        <f t="shared" si="334"/>
        <v>0.66666666666666663</v>
      </c>
    </row>
    <row r="8024" spans="1:16" hidden="1" x14ac:dyDescent="0.25">
      <c r="A8024">
        <v>194220472</v>
      </c>
      <c r="B8024">
        <v>803401</v>
      </c>
      <c r="C8024" t="s">
        <v>318</v>
      </c>
      <c r="D8024">
        <v>2021638</v>
      </c>
      <c r="E8024" t="s">
        <v>250</v>
      </c>
      <c r="F8024" t="s">
        <v>214</v>
      </c>
      <c r="G8024" t="s">
        <v>215</v>
      </c>
      <c r="H8024">
        <v>2</v>
      </c>
      <c r="I8024">
        <v>2017</v>
      </c>
      <c r="J8024">
        <v>2</v>
      </c>
      <c r="L8024">
        <v>23101182</v>
      </c>
      <c r="M8024">
        <v>4</v>
      </c>
      <c r="P8024" s="29">
        <f t="shared" si="334"/>
        <v>0.5</v>
      </c>
    </row>
    <row r="8025" spans="1:16" hidden="1" x14ac:dyDescent="0.25">
      <c r="A8025">
        <v>194220472</v>
      </c>
      <c r="B8025">
        <v>803401</v>
      </c>
      <c r="C8025" t="s">
        <v>318</v>
      </c>
      <c r="D8025">
        <v>2021591</v>
      </c>
      <c r="E8025" t="s">
        <v>240</v>
      </c>
      <c r="F8025" t="s">
        <v>214</v>
      </c>
      <c r="G8025" t="s">
        <v>215</v>
      </c>
      <c r="H8025">
        <v>4</v>
      </c>
      <c r="I8025">
        <v>2018</v>
      </c>
      <c r="J8025">
        <v>1</v>
      </c>
      <c r="L8025">
        <v>23107750</v>
      </c>
      <c r="P8025" s="29" t="str">
        <f t="shared" si="334"/>
        <v>DRP</v>
      </c>
    </row>
    <row r="8026" spans="1:16" hidden="1" x14ac:dyDescent="0.25">
      <c r="A8026">
        <v>194220472</v>
      </c>
      <c r="B8026">
        <v>803401</v>
      </c>
      <c r="C8026" t="s">
        <v>318</v>
      </c>
      <c r="D8026">
        <v>2021640</v>
      </c>
      <c r="E8026" t="s">
        <v>227</v>
      </c>
      <c r="F8026" t="s">
        <v>214</v>
      </c>
      <c r="G8026" t="s">
        <v>215</v>
      </c>
      <c r="H8026">
        <v>4</v>
      </c>
      <c r="I8026">
        <v>2018</v>
      </c>
      <c r="J8026">
        <v>1</v>
      </c>
      <c r="L8026">
        <v>23108119</v>
      </c>
      <c r="P8026" s="29" t="str">
        <f t="shared" si="334"/>
        <v>DRP</v>
      </c>
    </row>
    <row r="8027" spans="1:16" hidden="1" x14ac:dyDescent="0.25">
      <c r="A8027">
        <v>194220472</v>
      </c>
      <c r="B8027">
        <v>803401</v>
      </c>
      <c r="C8027" t="s">
        <v>318</v>
      </c>
      <c r="D8027">
        <v>2021679</v>
      </c>
      <c r="E8027" t="s">
        <v>259</v>
      </c>
      <c r="F8027" t="s">
        <v>214</v>
      </c>
      <c r="G8027" t="s">
        <v>215</v>
      </c>
      <c r="H8027">
        <v>4</v>
      </c>
      <c r="I8027">
        <v>2018</v>
      </c>
      <c r="J8027">
        <v>1</v>
      </c>
      <c r="L8027">
        <v>23108211</v>
      </c>
      <c r="P8027" s="29" t="str">
        <f t="shared" si="334"/>
        <v>DRP</v>
      </c>
    </row>
    <row r="8028" spans="1:16" hidden="1" x14ac:dyDescent="0.25">
      <c r="A8028">
        <v>194220472</v>
      </c>
      <c r="B8028">
        <v>803401</v>
      </c>
      <c r="C8028" t="s">
        <v>318</v>
      </c>
      <c r="D8028">
        <v>2021596</v>
      </c>
      <c r="E8028" t="s">
        <v>294</v>
      </c>
      <c r="F8028" t="s">
        <v>214</v>
      </c>
      <c r="G8028" t="s">
        <v>215</v>
      </c>
      <c r="H8028">
        <v>2</v>
      </c>
      <c r="I8028">
        <v>2018</v>
      </c>
      <c r="J8028">
        <v>1</v>
      </c>
      <c r="L8028">
        <v>23108100</v>
      </c>
      <c r="M8028">
        <v>4.5</v>
      </c>
      <c r="P8028" s="29">
        <f t="shared" si="334"/>
        <v>0.58333333333333337</v>
      </c>
    </row>
    <row r="8029" spans="1:16" hidden="1" x14ac:dyDescent="0.25">
      <c r="A8029">
        <v>194220472</v>
      </c>
      <c r="B8029">
        <v>803401</v>
      </c>
      <c r="C8029" t="s">
        <v>318</v>
      </c>
      <c r="D8029">
        <v>2021787</v>
      </c>
      <c r="E8029" t="s">
        <v>292</v>
      </c>
      <c r="F8029" t="s">
        <v>214</v>
      </c>
      <c r="G8029" t="s">
        <v>215</v>
      </c>
      <c r="H8029">
        <v>3</v>
      </c>
      <c r="I8029">
        <v>2018</v>
      </c>
      <c r="J8029">
        <v>1</v>
      </c>
      <c r="L8029">
        <v>23107720</v>
      </c>
      <c r="M8029" t="s">
        <v>221</v>
      </c>
      <c r="P8029" s="29" t="str">
        <f t="shared" si="334"/>
        <v>BAD</v>
      </c>
    </row>
    <row r="8030" spans="1:16" hidden="1" x14ac:dyDescent="0.25">
      <c r="A8030">
        <v>194220472</v>
      </c>
      <c r="B8030">
        <v>803401</v>
      </c>
      <c r="C8030" t="s">
        <v>318</v>
      </c>
      <c r="D8030">
        <v>2021993</v>
      </c>
      <c r="E8030" t="s">
        <v>256</v>
      </c>
      <c r="F8030" t="s">
        <v>214</v>
      </c>
      <c r="G8030" t="s">
        <v>215</v>
      </c>
      <c r="H8030">
        <v>2</v>
      </c>
      <c r="I8030">
        <v>2018</v>
      </c>
      <c r="J8030">
        <v>1</v>
      </c>
      <c r="L8030">
        <v>23107716</v>
      </c>
      <c r="M8030">
        <v>4</v>
      </c>
      <c r="P8030" s="29">
        <f t="shared" si="334"/>
        <v>0.5</v>
      </c>
    </row>
    <row r="8031" spans="1:16" hidden="1" x14ac:dyDescent="0.25">
      <c r="A8031">
        <v>194220472</v>
      </c>
      <c r="B8031">
        <v>803401</v>
      </c>
      <c r="C8031" t="s">
        <v>318</v>
      </c>
      <c r="D8031">
        <v>2021679</v>
      </c>
      <c r="E8031" t="s">
        <v>259</v>
      </c>
      <c r="F8031" t="s">
        <v>214</v>
      </c>
      <c r="G8031" t="s">
        <v>215</v>
      </c>
      <c r="H8031">
        <v>2</v>
      </c>
      <c r="I8031">
        <v>2018</v>
      </c>
      <c r="J8031">
        <v>1</v>
      </c>
      <c r="L8031">
        <v>23108211</v>
      </c>
      <c r="M8031">
        <v>4.0999999999999996</v>
      </c>
      <c r="P8031" s="29">
        <f t="shared" si="334"/>
        <v>0.51666666666666661</v>
      </c>
    </row>
    <row r="8032" spans="1:16" hidden="1" x14ac:dyDescent="0.25">
      <c r="A8032">
        <v>194220472</v>
      </c>
      <c r="B8032">
        <v>803401</v>
      </c>
      <c r="C8032" t="s">
        <v>318</v>
      </c>
      <c r="D8032">
        <v>2021874</v>
      </c>
      <c r="E8032" t="s">
        <v>226</v>
      </c>
      <c r="F8032" t="s">
        <v>214</v>
      </c>
      <c r="G8032" t="s">
        <v>215</v>
      </c>
      <c r="H8032">
        <v>2</v>
      </c>
      <c r="I8032">
        <v>2018</v>
      </c>
      <c r="J8032">
        <v>1</v>
      </c>
      <c r="L8032">
        <v>23108398</v>
      </c>
      <c r="M8032">
        <v>4.5</v>
      </c>
      <c r="P8032" s="29">
        <f t="shared" si="334"/>
        <v>0.58333333333333337</v>
      </c>
    </row>
    <row r="8033" spans="1:16" hidden="1" x14ac:dyDescent="0.25">
      <c r="A8033">
        <v>194220472</v>
      </c>
      <c r="B8033">
        <v>803401</v>
      </c>
      <c r="C8033" t="s">
        <v>318</v>
      </c>
      <c r="D8033">
        <v>2019271</v>
      </c>
      <c r="E8033" t="s">
        <v>236</v>
      </c>
      <c r="F8033" t="s">
        <v>214</v>
      </c>
      <c r="G8033" t="s">
        <v>215</v>
      </c>
      <c r="H8033">
        <v>2</v>
      </c>
      <c r="I8033">
        <v>2018</v>
      </c>
      <c r="J8033">
        <v>1</v>
      </c>
      <c r="L8033">
        <v>23104773</v>
      </c>
      <c r="M8033">
        <v>5</v>
      </c>
      <c r="P8033" s="29">
        <f t="shared" si="334"/>
        <v>0.66666666666666663</v>
      </c>
    </row>
    <row r="8034" spans="1:16" hidden="1" x14ac:dyDescent="0.25">
      <c r="A8034">
        <v>194220472</v>
      </c>
      <c r="B8034">
        <v>803401</v>
      </c>
      <c r="C8034" t="s">
        <v>318</v>
      </c>
      <c r="D8034">
        <v>2024862</v>
      </c>
      <c r="E8034" t="s">
        <v>289</v>
      </c>
      <c r="F8034" t="s">
        <v>214</v>
      </c>
      <c r="G8034" t="s">
        <v>215</v>
      </c>
      <c r="H8034">
        <v>4</v>
      </c>
      <c r="I8034">
        <v>2018</v>
      </c>
      <c r="J8034">
        <v>1</v>
      </c>
      <c r="L8034">
        <v>23107752</v>
      </c>
      <c r="P8034" s="29" t="str">
        <f t="shared" si="334"/>
        <v>DRP</v>
      </c>
    </row>
    <row r="8035" spans="1:16" hidden="1" x14ac:dyDescent="0.25">
      <c r="A8035">
        <v>194220472</v>
      </c>
      <c r="B8035">
        <v>803401</v>
      </c>
      <c r="C8035" t="s">
        <v>318</v>
      </c>
      <c r="D8035">
        <v>2021993</v>
      </c>
      <c r="E8035" t="s">
        <v>256</v>
      </c>
      <c r="F8035" t="s">
        <v>214</v>
      </c>
      <c r="G8035" t="s">
        <v>215</v>
      </c>
      <c r="H8035">
        <v>4</v>
      </c>
      <c r="I8035">
        <v>2018</v>
      </c>
      <c r="J8035">
        <v>1</v>
      </c>
      <c r="L8035">
        <v>23107716</v>
      </c>
      <c r="P8035" s="29" t="str">
        <f t="shared" si="334"/>
        <v>DRP</v>
      </c>
    </row>
    <row r="8036" spans="1:16" hidden="1" x14ac:dyDescent="0.25">
      <c r="A8036">
        <v>194220472</v>
      </c>
      <c r="B8036">
        <v>803401</v>
      </c>
      <c r="C8036" t="s">
        <v>318</v>
      </c>
      <c r="D8036">
        <v>2021787</v>
      </c>
      <c r="E8036" t="s">
        <v>292</v>
      </c>
      <c r="F8036" t="s">
        <v>214</v>
      </c>
      <c r="G8036" t="s">
        <v>215</v>
      </c>
      <c r="H8036">
        <v>4</v>
      </c>
      <c r="I8036">
        <v>2018</v>
      </c>
      <c r="J8036">
        <v>1</v>
      </c>
      <c r="L8036">
        <v>23107720</v>
      </c>
      <c r="P8036" s="29" t="str">
        <f t="shared" si="334"/>
        <v>DRP</v>
      </c>
    </row>
    <row r="8037" spans="1:16" hidden="1" x14ac:dyDescent="0.25">
      <c r="A8037">
        <v>194220472</v>
      </c>
      <c r="B8037">
        <v>803401</v>
      </c>
      <c r="C8037" t="s">
        <v>318</v>
      </c>
      <c r="D8037">
        <v>2004752</v>
      </c>
      <c r="E8037" t="s">
        <v>290</v>
      </c>
      <c r="F8037" t="s">
        <v>214</v>
      </c>
      <c r="G8037" t="s">
        <v>215</v>
      </c>
      <c r="H8037">
        <v>2</v>
      </c>
      <c r="I8037">
        <v>2018</v>
      </c>
      <c r="J8037">
        <v>2</v>
      </c>
      <c r="L8037">
        <v>23115876</v>
      </c>
      <c r="M8037">
        <v>5</v>
      </c>
      <c r="P8037" s="29">
        <f t="shared" si="334"/>
        <v>0.66666666666666663</v>
      </c>
    </row>
    <row r="8038" spans="1:16" hidden="1" x14ac:dyDescent="0.25">
      <c r="A8038">
        <v>194220472</v>
      </c>
      <c r="B8038">
        <v>803401</v>
      </c>
      <c r="C8038" t="s">
        <v>318</v>
      </c>
      <c r="D8038">
        <v>2024863</v>
      </c>
      <c r="E8038" t="s">
        <v>304</v>
      </c>
      <c r="F8038" t="s">
        <v>214</v>
      </c>
      <c r="G8038" t="s">
        <v>215</v>
      </c>
      <c r="H8038">
        <v>4</v>
      </c>
      <c r="I8038">
        <v>2018</v>
      </c>
      <c r="J8038">
        <v>2</v>
      </c>
      <c r="L8038">
        <v>23115905</v>
      </c>
      <c r="P8038" s="29" t="str">
        <f t="shared" si="334"/>
        <v>DRP</v>
      </c>
    </row>
    <row r="8039" spans="1:16" hidden="1" x14ac:dyDescent="0.25">
      <c r="A8039">
        <v>194220472</v>
      </c>
      <c r="B8039">
        <v>803401</v>
      </c>
      <c r="C8039" t="s">
        <v>318</v>
      </c>
      <c r="D8039">
        <v>2019272</v>
      </c>
      <c r="E8039" t="s">
        <v>249</v>
      </c>
      <c r="F8039" t="s">
        <v>214</v>
      </c>
      <c r="G8039" t="s">
        <v>215</v>
      </c>
      <c r="H8039">
        <v>4</v>
      </c>
      <c r="I8039">
        <v>2018</v>
      </c>
      <c r="J8039">
        <v>2</v>
      </c>
      <c r="L8039">
        <v>23115038</v>
      </c>
      <c r="P8039" s="29" t="str">
        <f t="shared" si="334"/>
        <v>DRP</v>
      </c>
    </row>
    <row r="8040" spans="1:16" hidden="1" x14ac:dyDescent="0.25">
      <c r="A8040">
        <v>194220472</v>
      </c>
      <c r="B8040">
        <v>803401</v>
      </c>
      <c r="C8040" t="s">
        <v>318</v>
      </c>
      <c r="D8040">
        <v>2021591</v>
      </c>
      <c r="E8040" t="s">
        <v>240</v>
      </c>
      <c r="F8040" t="s">
        <v>214</v>
      </c>
      <c r="G8040" t="s">
        <v>215</v>
      </c>
      <c r="H8040">
        <v>4</v>
      </c>
      <c r="I8040">
        <v>2018</v>
      </c>
      <c r="J8040">
        <v>2</v>
      </c>
      <c r="L8040">
        <v>23115890</v>
      </c>
      <c r="P8040" s="29" t="str">
        <f t="shared" si="334"/>
        <v>DRP</v>
      </c>
    </row>
    <row r="8041" spans="1:16" hidden="1" x14ac:dyDescent="0.25">
      <c r="A8041">
        <v>194220472</v>
      </c>
      <c r="B8041">
        <v>803401</v>
      </c>
      <c r="C8041" t="s">
        <v>318</v>
      </c>
      <c r="D8041">
        <v>2021787</v>
      </c>
      <c r="E8041" t="s">
        <v>292</v>
      </c>
      <c r="F8041" t="s">
        <v>214</v>
      </c>
      <c r="G8041" t="s">
        <v>215</v>
      </c>
      <c r="H8041">
        <v>2</v>
      </c>
      <c r="I8041">
        <v>2018</v>
      </c>
      <c r="J8041">
        <v>2</v>
      </c>
      <c r="L8041">
        <v>23115872</v>
      </c>
      <c r="M8041">
        <v>4.3</v>
      </c>
      <c r="P8041" s="29">
        <f t="shared" si="334"/>
        <v>0.54999999999999993</v>
      </c>
    </row>
    <row r="8042" spans="1:16" hidden="1" x14ac:dyDescent="0.25">
      <c r="A8042">
        <v>194220472</v>
      </c>
      <c r="B8042">
        <v>803401</v>
      </c>
      <c r="C8042" t="s">
        <v>318</v>
      </c>
      <c r="D8042">
        <v>2021725</v>
      </c>
      <c r="E8042" t="s">
        <v>257</v>
      </c>
      <c r="F8042" t="s">
        <v>214</v>
      </c>
      <c r="G8042" t="s">
        <v>215</v>
      </c>
      <c r="H8042">
        <v>2</v>
      </c>
      <c r="I8042">
        <v>2018</v>
      </c>
      <c r="J8042">
        <v>2</v>
      </c>
      <c r="L8042">
        <v>23115854</v>
      </c>
      <c r="M8042">
        <v>4.5</v>
      </c>
      <c r="P8042" s="29">
        <f t="shared" si="334"/>
        <v>0.58333333333333337</v>
      </c>
    </row>
    <row r="8043" spans="1:16" hidden="1" x14ac:dyDescent="0.25">
      <c r="A8043">
        <v>194220472</v>
      </c>
      <c r="B8043">
        <v>803401</v>
      </c>
      <c r="C8043" t="s">
        <v>318</v>
      </c>
      <c r="D8043">
        <v>2021640</v>
      </c>
      <c r="E8043" t="s">
        <v>227</v>
      </c>
      <c r="F8043" t="s">
        <v>214</v>
      </c>
      <c r="G8043" t="s">
        <v>215</v>
      </c>
      <c r="H8043">
        <v>2</v>
      </c>
      <c r="I8043">
        <v>2018</v>
      </c>
      <c r="J8043">
        <v>2</v>
      </c>
      <c r="L8043">
        <v>23116290</v>
      </c>
      <c r="M8043">
        <v>4.5</v>
      </c>
      <c r="P8043" s="29">
        <f t="shared" ref="P8043:P8064" si="335">IF(AND(ISNUMBER(M8043),H8043&lt;&gt;4),(M8043-1)/6,IF(H8043=4,"DRP",IF(AND(H8043=3,M8043="NA"),"BAD",IF(AND(H8043=2),"CVL",IF(AND(H8043=1,ISBLANK(M8043)),"NULL","UNK")))))</f>
        <v>0.58333333333333337</v>
      </c>
    </row>
    <row r="8044" spans="1:16" hidden="1" x14ac:dyDescent="0.25">
      <c r="A8044">
        <v>194220472</v>
      </c>
      <c r="B8044">
        <v>803401</v>
      </c>
      <c r="C8044" t="s">
        <v>318</v>
      </c>
      <c r="D8044">
        <v>2021750</v>
      </c>
      <c r="E8044" t="s">
        <v>296</v>
      </c>
      <c r="F8044" t="s">
        <v>214</v>
      </c>
      <c r="G8044" t="s">
        <v>215</v>
      </c>
      <c r="H8044">
        <v>2</v>
      </c>
      <c r="I8044">
        <v>2018</v>
      </c>
      <c r="J8044">
        <v>2</v>
      </c>
      <c r="L8044">
        <v>23115845</v>
      </c>
      <c r="M8044">
        <v>5.5</v>
      </c>
      <c r="P8044" s="29">
        <f t="shared" si="335"/>
        <v>0.75</v>
      </c>
    </row>
    <row r="8045" spans="1:16" hidden="1" x14ac:dyDescent="0.25">
      <c r="A8045">
        <v>194220472</v>
      </c>
      <c r="B8045">
        <v>803401</v>
      </c>
      <c r="C8045" t="s">
        <v>318</v>
      </c>
      <c r="D8045">
        <v>2021723</v>
      </c>
      <c r="E8045" t="s">
        <v>299</v>
      </c>
      <c r="F8045" t="s">
        <v>214</v>
      </c>
      <c r="G8045" t="s">
        <v>215</v>
      </c>
      <c r="H8045">
        <v>2</v>
      </c>
      <c r="I8045">
        <v>2019</v>
      </c>
      <c r="J8045">
        <v>1</v>
      </c>
      <c r="L8045">
        <v>23123925</v>
      </c>
      <c r="M8045">
        <v>5</v>
      </c>
      <c r="P8045" s="29">
        <f t="shared" si="335"/>
        <v>0.66666666666666663</v>
      </c>
    </row>
    <row r="8046" spans="1:16" hidden="1" x14ac:dyDescent="0.25">
      <c r="A8046">
        <v>194220472</v>
      </c>
      <c r="B8046">
        <v>803401</v>
      </c>
      <c r="C8046" t="s">
        <v>318</v>
      </c>
      <c r="D8046">
        <v>2004586</v>
      </c>
      <c r="E8046" t="s">
        <v>325</v>
      </c>
      <c r="F8046" t="s">
        <v>214</v>
      </c>
      <c r="G8046" t="s">
        <v>215</v>
      </c>
      <c r="H8046">
        <v>2</v>
      </c>
      <c r="I8046">
        <v>2019</v>
      </c>
      <c r="J8046">
        <v>1</v>
      </c>
      <c r="L8046">
        <v>23120019</v>
      </c>
      <c r="M8046">
        <v>4.9000000000000004</v>
      </c>
      <c r="P8046" s="29">
        <f t="shared" si="335"/>
        <v>0.65</v>
      </c>
    </row>
    <row r="8047" spans="1:16" hidden="1" x14ac:dyDescent="0.25">
      <c r="A8047">
        <v>194220472</v>
      </c>
      <c r="B8047">
        <v>803401</v>
      </c>
      <c r="C8047" t="s">
        <v>318</v>
      </c>
      <c r="D8047">
        <v>2021591</v>
      </c>
      <c r="E8047" t="s">
        <v>240</v>
      </c>
      <c r="F8047" t="s">
        <v>214</v>
      </c>
      <c r="G8047" t="s">
        <v>215</v>
      </c>
      <c r="H8047">
        <v>2</v>
      </c>
      <c r="I8047">
        <v>2019</v>
      </c>
      <c r="J8047">
        <v>1</v>
      </c>
      <c r="L8047">
        <v>23120225</v>
      </c>
      <c r="M8047">
        <v>5.6</v>
      </c>
      <c r="P8047" s="29">
        <f t="shared" si="335"/>
        <v>0.76666666666666661</v>
      </c>
    </row>
    <row r="8048" spans="1:16" hidden="1" x14ac:dyDescent="0.25">
      <c r="A8048">
        <v>194220472</v>
      </c>
      <c r="B8048">
        <v>803401</v>
      </c>
      <c r="C8048" t="s">
        <v>318</v>
      </c>
      <c r="D8048">
        <v>2004591</v>
      </c>
      <c r="E8048" t="s">
        <v>271</v>
      </c>
      <c r="F8048" t="s">
        <v>214</v>
      </c>
      <c r="G8048" t="s">
        <v>215</v>
      </c>
      <c r="H8048">
        <v>2</v>
      </c>
      <c r="I8048">
        <v>2019</v>
      </c>
      <c r="J8048">
        <v>1</v>
      </c>
      <c r="L8048">
        <v>23120027</v>
      </c>
      <c r="M8048">
        <v>6.2</v>
      </c>
      <c r="P8048" s="29">
        <f t="shared" si="335"/>
        <v>0.8666666666666667</v>
      </c>
    </row>
    <row r="8049" spans="1:16" hidden="1" x14ac:dyDescent="0.25">
      <c r="A8049">
        <v>194220472</v>
      </c>
      <c r="B8049">
        <v>803401</v>
      </c>
      <c r="C8049" t="s">
        <v>318</v>
      </c>
      <c r="D8049">
        <v>2024862</v>
      </c>
      <c r="E8049" t="s">
        <v>289</v>
      </c>
      <c r="F8049" t="s">
        <v>214</v>
      </c>
      <c r="G8049" t="s">
        <v>215</v>
      </c>
      <c r="H8049">
        <v>2</v>
      </c>
      <c r="I8049">
        <v>2019</v>
      </c>
      <c r="J8049">
        <v>1</v>
      </c>
      <c r="L8049">
        <v>23120230</v>
      </c>
      <c r="M8049">
        <v>5.6</v>
      </c>
      <c r="P8049" s="29">
        <f t="shared" si="335"/>
        <v>0.76666666666666661</v>
      </c>
    </row>
    <row r="8050" spans="1:16" hidden="1" x14ac:dyDescent="0.25">
      <c r="A8050">
        <v>194220472</v>
      </c>
      <c r="B8050">
        <v>803401</v>
      </c>
      <c r="C8050" t="s">
        <v>318</v>
      </c>
      <c r="D8050">
        <v>2004587</v>
      </c>
      <c r="E8050" t="s">
        <v>288</v>
      </c>
      <c r="F8050" t="s">
        <v>214</v>
      </c>
      <c r="G8050" t="s">
        <v>215</v>
      </c>
      <c r="H8050">
        <v>2</v>
      </c>
      <c r="I8050">
        <v>2019</v>
      </c>
      <c r="J8050">
        <v>1</v>
      </c>
      <c r="L8050">
        <v>23120020</v>
      </c>
      <c r="M8050">
        <v>5.0999999999999996</v>
      </c>
      <c r="P8050" s="29">
        <f t="shared" si="335"/>
        <v>0.68333333333333324</v>
      </c>
    </row>
    <row r="8051" spans="1:16" hidden="1" x14ac:dyDescent="0.25">
      <c r="A8051">
        <v>194220472</v>
      </c>
      <c r="B8051">
        <v>803401</v>
      </c>
      <c r="C8051" t="s">
        <v>318</v>
      </c>
      <c r="D8051">
        <v>2021631</v>
      </c>
      <c r="E8051" t="s">
        <v>302</v>
      </c>
      <c r="F8051" t="s">
        <v>214</v>
      </c>
      <c r="G8051" t="s">
        <v>215</v>
      </c>
      <c r="H8051">
        <v>2</v>
      </c>
      <c r="I8051">
        <v>2019</v>
      </c>
      <c r="J8051">
        <v>1</v>
      </c>
      <c r="L8051">
        <v>23123877</v>
      </c>
      <c r="M8051">
        <v>5.5</v>
      </c>
      <c r="P8051" s="29">
        <f t="shared" si="335"/>
        <v>0.75</v>
      </c>
    </row>
    <row r="8052" spans="1:16" hidden="1" x14ac:dyDescent="0.25">
      <c r="A8052">
        <v>194220472</v>
      </c>
      <c r="B8052">
        <v>803401</v>
      </c>
      <c r="C8052" t="s">
        <v>318</v>
      </c>
      <c r="D8052">
        <v>2004597</v>
      </c>
      <c r="E8052" t="s">
        <v>279</v>
      </c>
      <c r="F8052" t="s">
        <v>214</v>
      </c>
      <c r="G8052" t="s">
        <v>215</v>
      </c>
      <c r="H8052">
        <v>4</v>
      </c>
      <c r="I8052">
        <v>2019</v>
      </c>
      <c r="J8052">
        <v>2</v>
      </c>
      <c r="L8052">
        <v>23129794</v>
      </c>
      <c r="P8052" s="29" t="str">
        <f t="shared" si="335"/>
        <v>DRP</v>
      </c>
    </row>
    <row r="8053" spans="1:16" hidden="1" x14ac:dyDescent="0.25">
      <c r="A8053">
        <v>194220472</v>
      </c>
      <c r="B8053">
        <v>803401</v>
      </c>
      <c r="C8053" t="s">
        <v>318</v>
      </c>
      <c r="D8053">
        <v>2021615</v>
      </c>
      <c r="E8053" t="s">
        <v>255</v>
      </c>
      <c r="F8053" t="s">
        <v>214</v>
      </c>
      <c r="G8053" t="s">
        <v>215</v>
      </c>
      <c r="H8053">
        <v>1</v>
      </c>
      <c r="I8053">
        <v>2019</v>
      </c>
      <c r="J8053">
        <v>2</v>
      </c>
      <c r="L8053">
        <v>23129300</v>
      </c>
      <c r="P8053" s="29" t="str">
        <f t="shared" si="335"/>
        <v>NULL</v>
      </c>
    </row>
    <row r="8054" spans="1:16" hidden="1" x14ac:dyDescent="0.25">
      <c r="A8054">
        <v>194220472</v>
      </c>
      <c r="B8054">
        <v>803401</v>
      </c>
      <c r="C8054" t="s">
        <v>318</v>
      </c>
      <c r="D8054">
        <v>2021865</v>
      </c>
      <c r="E8054" t="s">
        <v>301</v>
      </c>
      <c r="F8054" t="s">
        <v>214</v>
      </c>
      <c r="G8054" t="s">
        <v>215</v>
      </c>
      <c r="H8054">
        <v>1</v>
      </c>
      <c r="I8054">
        <v>2019</v>
      </c>
      <c r="J8054">
        <v>2</v>
      </c>
      <c r="L8054">
        <v>23130441</v>
      </c>
      <c r="P8054" s="29" t="str">
        <f t="shared" si="335"/>
        <v>NULL</v>
      </c>
    </row>
    <row r="8055" spans="1:16" hidden="1" x14ac:dyDescent="0.25">
      <c r="A8055">
        <v>194220472</v>
      </c>
      <c r="B8055">
        <v>803401</v>
      </c>
      <c r="C8055" t="s">
        <v>318</v>
      </c>
      <c r="D8055">
        <v>2021716</v>
      </c>
      <c r="E8055" t="s">
        <v>291</v>
      </c>
      <c r="F8055" t="s">
        <v>214</v>
      </c>
      <c r="G8055" t="s">
        <v>215</v>
      </c>
      <c r="H8055">
        <v>1</v>
      </c>
      <c r="I8055">
        <v>2019</v>
      </c>
      <c r="J8055">
        <v>2</v>
      </c>
      <c r="L8055">
        <v>23129800</v>
      </c>
      <c r="P8055" s="29" t="str">
        <f t="shared" si="335"/>
        <v>NULL</v>
      </c>
    </row>
    <row r="8056" spans="1:16" hidden="1" x14ac:dyDescent="0.25">
      <c r="A8056">
        <v>194220472</v>
      </c>
      <c r="B8056">
        <v>803401</v>
      </c>
      <c r="C8056" t="s">
        <v>318</v>
      </c>
      <c r="D8056">
        <v>2021744</v>
      </c>
      <c r="E8056" t="s">
        <v>262</v>
      </c>
      <c r="F8056" t="s">
        <v>214</v>
      </c>
      <c r="G8056" t="s">
        <v>215</v>
      </c>
      <c r="H8056">
        <v>1</v>
      </c>
      <c r="I8056">
        <v>2019</v>
      </c>
      <c r="J8056">
        <v>2</v>
      </c>
      <c r="L8056">
        <v>23120240</v>
      </c>
      <c r="P8056" s="29" t="str">
        <f t="shared" si="335"/>
        <v>NULL</v>
      </c>
    </row>
    <row r="8057" spans="1:16" hidden="1" x14ac:dyDescent="0.25">
      <c r="A8057">
        <v>194220472</v>
      </c>
      <c r="B8057">
        <v>803401</v>
      </c>
      <c r="C8057" t="s">
        <v>318</v>
      </c>
      <c r="D8057">
        <v>2024863</v>
      </c>
      <c r="E8057" t="s">
        <v>304</v>
      </c>
      <c r="F8057" t="s">
        <v>214</v>
      </c>
      <c r="G8057" t="s">
        <v>215</v>
      </c>
      <c r="H8057">
        <v>1</v>
      </c>
      <c r="I8057">
        <v>2019</v>
      </c>
      <c r="J8057">
        <v>2</v>
      </c>
      <c r="L8057">
        <v>23129796</v>
      </c>
      <c r="P8057" s="29" t="str">
        <f t="shared" si="335"/>
        <v>NULL</v>
      </c>
    </row>
    <row r="8058" spans="1:16" hidden="1" x14ac:dyDescent="0.25">
      <c r="A8058">
        <v>194220472</v>
      </c>
      <c r="B8058">
        <v>803401</v>
      </c>
      <c r="C8058" t="s">
        <v>318</v>
      </c>
      <c r="D8058">
        <v>2019272</v>
      </c>
      <c r="E8058" t="s">
        <v>249</v>
      </c>
      <c r="F8058" t="s">
        <v>214</v>
      </c>
      <c r="G8058" t="s">
        <v>215</v>
      </c>
      <c r="H8058">
        <v>1</v>
      </c>
      <c r="I8058">
        <v>2019</v>
      </c>
      <c r="J8058">
        <v>2</v>
      </c>
      <c r="L8058">
        <v>23129157</v>
      </c>
      <c r="P8058" s="29" t="str">
        <f t="shared" si="335"/>
        <v>NULL</v>
      </c>
    </row>
    <row r="8059" spans="1:16" hidden="1" x14ac:dyDescent="0.25">
      <c r="A8059">
        <v>194221657</v>
      </c>
      <c r="B8059">
        <v>803400</v>
      </c>
      <c r="C8059" t="s">
        <v>212</v>
      </c>
      <c r="D8059">
        <v>2004098</v>
      </c>
      <c r="E8059" t="s">
        <v>213</v>
      </c>
      <c r="F8059" t="s">
        <v>214</v>
      </c>
      <c r="G8059" t="s">
        <v>215</v>
      </c>
      <c r="H8059">
        <v>4</v>
      </c>
      <c r="I8059">
        <v>2016</v>
      </c>
      <c r="J8059">
        <v>1</v>
      </c>
      <c r="L8059">
        <v>23078141</v>
      </c>
      <c r="P8059" s="29" t="str">
        <f t="shared" si="335"/>
        <v>DRP</v>
      </c>
    </row>
    <row r="8060" spans="1:16" hidden="1" x14ac:dyDescent="0.25">
      <c r="A8060">
        <v>194221657</v>
      </c>
      <c r="B8060">
        <v>803400</v>
      </c>
      <c r="C8060" t="s">
        <v>212</v>
      </c>
      <c r="D8060">
        <v>2021754</v>
      </c>
      <c r="E8060" t="s">
        <v>216</v>
      </c>
      <c r="F8060" t="s">
        <v>214</v>
      </c>
      <c r="G8060" t="s">
        <v>215</v>
      </c>
      <c r="H8060">
        <v>4</v>
      </c>
      <c r="I8060">
        <v>2016</v>
      </c>
      <c r="J8060">
        <v>1</v>
      </c>
      <c r="L8060">
        <v>23081129</v>
      </c>
      <c r="P8060" s="29" t="str">
        <f t="shared" si="335"/>
        <v>DRP</v>
      </c>
    </row>
    <row r="8061" spans="1:16" hidden="1" x14ac:dyDescent="0.25">
      <c r="A8061">
        <v>194221657</v>
      </c>
      <c r="B8061">
        <v>803400</v>
      </c>
      <c r="C8061" t="s">
        <v>212</v>
      </c>
      <c r="D8061">
        <v>2021600</v>
      </c>
      <c r="E8061" t="s">
        <v>219</v>
      </c>
      <c r="F8061" t="s">
        <v>214</v>
      </c>
      <c r="G8061" t="s">
        <v>215</v>
      </c>
      <c r="H8061">
        <v>4</v>
      </c>
      <c r="I8061">
        <v>2016</v>
      </c>
      <c r="J8061">
        <v>1</v>
      </c>
      <c r="L8061">
        <v>23081085</v>
      </c>
      <c r="M8061">
        <v>1.8</v>
      </c>
      <c r="P8061" s="29" t="str">
        <f t="shared" si="335"/>
        <v>DRP</v>
      </c>
    </row>
    <row r="8062" spans="1:16" hidden="1" x14ac:dyDescent="0.25">
      <c r="A8062">
        <v>194221657</v>
      </c>
      <c r="B8062">
        <v>803400</v>
      </c>
      <c r="C8062" t="s">
        <v>212</v>
      </c>
      <c r="D8062">
        <v>2005117</v>
      </c>
      <c r="E8062" t="s">
        <v>220</v>
      </c>
      <c r="F8062" t="s">
        <v>214</v>
      </c>
      <c r="G8062" t="s">
        <v>215</v>
      </c>
      <c r="H8062">
        <v>4</v>
      </c>
      <c r="I8062">
        <v>2016</v>
      </c>
      <c r="J8062">
        <v>1</v>
      </c>
      <c r="L8062">
        <v>23078732</v>
      </c>
      <c r="M8062">
        <v>3</v>
      </c>
      <c r="P8062" s="29" t="str">
        <f t="shared" si="335"/>
        <v>DRP</v>
      </c>
    </row>
    <row r="8063" spans="1:16" hidden="1" x14ac:dyDescent="0.25">
      <c r="A8063">
        <v>194221657</v>
      </c>
      <c r="B8063">
        <v>803400</v>
      </c>
      <c r="C8063" t="s">
        <v>212</v>
      </c>
      <c r="D8063">
        <v>2005102</v>
      </c>
      <c r="E8063" t="s">
        <v>218</v>
      </c>
      <c r="F8063" t="s">
        <v>214</v>
      </c>
      <c r="G8063" t="s">
        <v>215</v>
      </c>
      <c r="H8063">
        <v>4</v>
      </c>
      <c r="I8063">
        <v>2016</v>
      </c>
      <c r="J8063">
        <v>1</v>
      </c>
      <c r="L8063">
        <v>23081385</v>
      </c>
      <c r="P8063" s="29" t="str">
        <f t="shared" si="335"/>
        <v>DRP</v>
      </c>
    </row>
    <row r="8064" spans="1:16" hidden="1" x14ac:dyDescent="0.25">
      <c r="A8064">
        <v>194221657</v>
      </c>
      <c r="B8064">
        <v>803400</v>
      </c>
      <c r="C8064" t="s">
        <v>212</v>
      </c>
      <c r="D8064">
        <v>2005099</v>
      </c>
      <c r="E8064" t="s">
        <v>217</v>
      </c>
      <c r="F8064" t="s">
        <v>214</v>
      </c>
      <c r="G8064" t="s">
        <v>215</v>
      </c>
      <c r="H8064">
        <v>4</v>
      </c>
      <c r="I8064">
        <v>2016</v>
      </c>
      <c r="J8064">
        <v>1</v>
      </c>
      <c r="L8064">
        <v>23081378</v>
      </c>
      <c r="M8064">
        <v>3.6</v>
      </c>
      <c r="P8064" s="29" t="str">
        <f t="shared" si="335"/>
        <v>DRP</v>
      </c>
    </row>
    <row r="8065" spans="1:16" hidden="1" x14ac:dyDescent="0.25">
      <c r="A8065">
        <v>194227973</v>
      </c>
      <c r="B8065">
        <v>803401</v>
      </c>
      <c r="C8065" t="s">
        <v>318</v>
      </c>
      <c r="D8065">
        <v>2005118</v>
      </c>
      <c r="E8065" t="s">
        <v>223</v>
      </c>
      <c r="F8065" t="s">
        <v>214</v>
      </c>
      <c r="G8065" t="s">
        <v>215</v>
      </c>
      <c r="H8065">
        <v>2</v>
      </c>
      <c r="I8065">
        <v>2015</v>
      </c>
      <c r="J8065">
        <v>1</v>
      </c>
      <c r="L8065">
        <v>23067524</v>
      </c>
      <c r="M8065">
        <v>5</v>
      </c>
      <c r="P8065" s="29">
        <f t="shared" ref="P8065:P8077" si="336">IF(AND(ISNUMBER(M8065),H8065&lt;&gt;4,N8065&lt;&gt;"X"),(M8065-1)/6,IF(H8065=4,"DRP",IF(AND(H8065=3,M8065="NA"),"BAD",IF(AND(H8065=2),"CVL",IF(AND(H8065=1,ISBLANK(M8065)),"NULL","UNK")))))</f>
        <v>0.66666666666666663</v>
      </c>
    </row>
    <row r="8066" spans="1:16" hidden="1" x14ac:dyDescent="0.25">
      <c r="A8066">
        <v>194227973</v>
      </c>
      <c r="B8066">
        <v>803401</v>
      </c>
      <c r="C8066" t="s">
        <v>318</v>
      </c>
      <c r="D8066">
        <v>2021600</v>
      </c>
      <c r="E8066" t="s">
        <v>219</v>
      </c>
      <c r="F8066" t="s">
        <v>214</v>
      </c>
      <c r="G8066" t="s">
        <v>215</v>
      </c>
      <c r="H8066">
        <v>3</v>
      </c>
      <c r="I8066">
        <v>2015</v>
      </c>
      <c r="J8066">
        <v>1</v>
      </c>
      <c r="L8066">
        <v>23066442</v>
      </c>
      <c r="M8066">
        <v>2.2999999999999998</v>
      </c>
      <c r="P8066" s="29">
        <f t="shared" si="336"/>
        <v>0.21666666666666665</v>
      </c>
    </row>
    <row r="8067" spans="1:16" hidden="1" x14ac:dyDescent="0.25">
      <c r="A8067">
        <v>194227973</v>
      </c>
      <c r="B8067">
        <v>803401</v>
      </c>
      <c r="C8067" t="s">
        <v>318</v>
      </c>
      <c r="D8067">
        <v>2005102</v>
      </c>
      <c r="E8067" t="s">
        <v>218</v>
      </c>
      <c r="F8067" t="s">
        <v>214</v>
      </c>
      <c r="G8067" t="s">
        <v>215</v>
      </c>
      <c r="H8067">
        <v>3</v>
      </c>
      <c r="I8067">
        <v>2015</v>
      </c>
      <c r="J8067">
        <v>1</v>
      </c>
      <c r="L8067">
        <v>23066495</v>
      </c>
      <c r="M8067">
        <v>3</v>
      </c>
      <c r="P8067" s="29">
        <f t="shared" si="336"/>
        <v>0.33333333333333331</v>
      </c>
    </row>
    <row r="8068" spans="1:16" hidden="1" x14ac:dyDescent="0.25">
      <c r="A8068">
        <v>194227973</v>
      </c>
      <c r="B8068">
        <v>803401</v>
      </c>
      <c r="C8068" t="s">
        <v>318</v>
      </c>
      <c r="D8068">
        <v>2005099</v>
      </c>
      <c r="E8068" t="s">
        <v>217</v>
      </c>
      <c r="F8068" t="s">
        <v>214</v>
      </c>
      <c r="G8068" t="s">
        <v>215</v>
      </c>
      <c r="H8068">
        <v>3</v>
      </c>
      <c r="I8068">
        <v>2015</v>
      </c>
      <c r="J8068">
        <v>1</v>
      </c>
      <c r="L8068">
        <v>23066434</v>
      </c>
      <c r="M8068">
        <v>2.6</v>
      </c>
      <c r="P8068" s="29">
        <f t="shared" si="336"/>
        <v>0.26666666666666666</v>
      </c>
    </row>
    <row r="8069" spans="1:16" hidden="1" x14ac:dyDescent="0.25">
      <c r="A8069">
        <v>194227973</v>
      </c>
      <c r="B8069">
        <v>803401</v>
      </c>
      <c r="C8069" t="s">
        <v>318</v>
      </c>
      <c r="D8069">
        <v>2021754</v>
      </c>
      <c r="E8069" t="s">
        <v>216</v>
      </c>
      <c r="F8069" t="s">
        <v>214</v>
      </c>
      <c r="G8069" t="s">
        <v>215</v>
      </c>
      <c r="H8069">
        <v>3</v>
      </c>
      <c r="I8069">
        <v>2015</v>
      </c>
      <c r="J8069">
        <v>1</v>
      </c>
      <c r="L8069">
        <v>23066482</v>
      </c>
      <c r="M8069">
        <v>3.4</v>
      </c>
      <c r="P8069" s="29">
        <f t="shared" si="336"/>
        <v>0.39999999999999997</v>
      </c>
    </row>
    <row r="8070" spans="1:16" hidden="1" x14ac:dyDescent="0.25">
      <c r="A8070">
        <v>194227973</v>
      </c>
      <c r="B8070">
        <v>803401</v>
      </c>
      <c r="C8070" t="s">
        <v>318</v>
      </c>
      <c r="D8070">
        <v>2004098</v>
      </c>
      <c r="E8070" t="s">
        <v>213</v>
      </c>
      <c r="F8070" t="s">
        <v>214</v>
      </c>
      <c r="G8070" t="s">
        <v>215</v>
      </c>
      <c r="H8070">
        <v>2</v>
      </c>
      <c r="I8070">
        <v>2015</v>
      </c>
      <c r="J8070">
        <v>1</v>
      </c>
      <c r="L8070">
        <v>23066601</v>
      </c>
      <c r="M8070">
        <v>6.2</v>
      </c>
      <c r="P8070" s="29">
        <f t="shared" si="336"/>
        <v>0.8666666666666667</v>
      </c>
    </row>
    <row r="8071" spans="1:16" hidden="1" x14ac:dyDescent="0.25">
      <c r="A8071">
        <v>194227973</v>
      </c>
      <c r="B8071">
        <v>803401</v>
      </c>
      <c r="C8071" t="s">
        <v>318</v>
      </c>
      <c r="D8071">
        <v>2021600</v>
      </c>
      <c r="E8071" t="s">
        <v>219</v>
      </c>
      <c r="F8071" t="s">
        <v>214</v>
      </c>
      <c r="G8071" t="s">
        <v>215</v>
      </c>
      <c r="H8071">
        <v>3</v>
      </c>
      <c r="I8071">
        <v>2015</v>
      </c>
      <c r="J8071">
        <v>2</v>
      </c>
      <c r="L8071">
        <v>23071942</v>
      </c>
      <c r="M8071">
        <v>3.1</v>
      </c>
      <c r="P8071" s="29">
        <f t="shared" si="336"/>
        <v>0.35000000000000003</v>
      </c>
    </row>
    <row r="8072" spans="1:16" hidden="1" x14ac:dyDescent="0.25">
      <c r="A8072">
        <v>194227973</v>
      </c>
      <c r="B8072">
        <v>803401</v>
      </c>
      <c r="C8072" t="s">
        <v>318</v>
      </c>
      <c r="D8072">
        <v>2005099</v>
      </c>
      <c r="E8072" t="s">
        <v>217</v>
      </c>
      <c r="F8072" t="s">
        <v>214</v>
      </c>
      <c r="G8072" t="s">
        <v>215</v>
      </c>
      <c r="H8072">
        <v>3</v>
      </c>
      <c r="I8072">
        <v>2015</v>
      </c>
      <c r="J8072">
        <v>2</v>
      </c>
      <c r="L8072">
        <v>23071928</v>
      </c>
      <c r="M8072" t="s">
        <v>221</v>
      </c>
      <c r="P8072" s="29" t="str">
        <f t="shared" si="336"/>
        <v>BAD</v>
      </c>
    </row>
    <row r="8073" spans="1:16" hidden="1" x14ac:dyDescent="0.25">
      <c r="A8073">
        <v>194227973</v>
      </c>
      <c r="B8073">
        <v>803401</v>
      </c>
      <c r="C8073" t="s">
        <v>318</v>
      </c>
      <c r="D8073">
        <v>2005102</v>
      </c>
      <c r="E8073" t="s">
        <v>218</v>
      </c>
      <c r="F8073" t="s">
        <v>214</v>
      </c>
      <c r="G8073" t="s">
        <v>215</v>
      </c>
      <c r="H8073">
        <v>3</v>
      </c>
      <c r="I8073">
        <v>2015</v>
      </c>
      <c r="J8073">
        <v>2</v>
      </c>
      <c r="L8073">
        <v>23071946</v>
      </c>
      <c r="M8073">
        <v>3.7</v>
      </c>
      <c r="P8073" s="29">
        <f t="shared" si="336"/>
        <v>0.45</v>
      </c>
    </row>
    <row r="8074" spans="1:16" hidden="1" x14ac:dyDescent="0.25">
      <c r="A8074">
        <v>194227973</v>
      </c>
      <c r="B8074">
        <v>803401</v>
      </c>
      <c r="C8074" t="s">
        <v>318</v>
      </c>
      <c r="D8074">
        <v>2021754</v>
      </c>
      <c r="E8074" t="s">
        <v>216</v>
      </c>
      <c r="F8074" t="s">
        <v>214</v>
      </c>
      <c r="G8074" t="s">
        <v>215</v>
      </c>
      <c r="H8074">
        <v>3</v>
      </c>
      <c r="I8074">
        <v>2015</v>
      </c>
      <c r="J8074">
        <v>2</v>
      </c>
      <c r="L8074">
        <v>23074140</v>
      </c>
      <c r="M8074" t="s">
        <v>221</v>
      </c>
      <c r="P8074" s="29" t="str">
        <f t="shared" si="336"/>
        <v>BAD</v>
      </c>
    </row>
    <row r="8075" spans="1:16" hidden="1" x14ac:dyDescent="0.25">
      <c r="A8075">
        <v>194227973</v>
      </c>
      <c r="B8075">
        <v>803401</v>
      </c>
      <c r="C8075" t="s">
        <v>318</v>
      </c>
      <c r="D8075">
        <v>2005131</v>
      </c>
      <c r="E8075" t="s">
        <v>228</v>
      </c>
      <c r="F8075" t="s">
        <v>214</v>
      </c>
      <c r="G8075" t="s">
        <v>215</v>
      </c>
      <c r="H8075">
        <v>2</v>
      </c>
      <c r="I8075">
        <v>2015</v>
      </c>
      <c r="J8075">
        <v>2</v>
      </c>
      <c r="L8075">
        <v>23070713</v>
      </c>
      <c r="M8075">
        <v>4.8</v>
      </c>
      <c r="P8075" s="29">
        <f t="shared" si="336"/>
        <v>0.6333333333333333</v>
      </c>
    </row>
    <row r="8076" spans="1:16" hidden="1" x14ac:dyDescent="0.25">
      <c r="A8076">
        <v>194227973</v>
      </c>
      <c r="B8076">
        <v>803401</v>
      </c>
      <c r="C8076" t="s">
        <v>318</v>
      </c>
      <c r="D8076">
        <v>2005117</v>
      </c>
      <c r="E8076" t="s">
        <v>220</v>
      </c>
      <c r="F8076" t="s">
        <v>214</v>
      </c>
      <c r="G8076" t="s">
        <v>215</v>
      </c>
      <c r="H8076">
        <v>3</v>
      </c>
      <c r="I8076">
        <v>2015</v>
      </c>
      <c r="J8076">
        <v>2</v>
      </c>
      <c r="L8076">
        <v>23070393</v>
      </c>
      <c r="M8076">
        <v>3.3</v>
      </c>
      <c r="P8076" s="29">
        <f t="shared" si="336"/>
        <v>0.3833333333333333</v>
      </c>
    </row>
    <row r="8077" spans="1:16" hidden="1" x14ac:dyDescent="0.25">
      <c r="A8077">
        <v>194227973</v>
      </c>
      <c r="B8077">
        <v>803401</v>
      </c>
      <c r="C8077" t="s">
        <v>318</v>
      </c>
      <c r="D8077">
        <v>2004112</v>
      </c>
      <c r="E8077" t="s">
        <v>244</v>
      </c>
      <c r="F8077" t="s">
        <v>214</v>
      </c>
      <c r="G8077" t="s">
        <v>215</v>
      </c>
      <c r="H8077">
        <v>2</v>
      </c>
      <c r="I8077">
        <v>2015</v>
      </c>
      <c r="J8077">
        <v>2</v>
      </c>
      <c r="L8077">
        <v>23073230</v>
      </c>
      <c r="M8077">
        <v>5.8</v>
      </c>
      <c r="P8077" s="29">
        <f t="shared" si="336"/>
        <v>0.79999999999999993</v>
      </c>
    </row>
    <row r="8078" spans="1:16" hidden="1" x14ac:dyDescent="0.25">
      <c r="A8078">
        <v>194231288</v>
      </c>
      <c r="B8078">
        <v>803407</v>
      </c>
      <c r="C8078" t="s">
        <v>317</v>
      </c>
      <c r="D8078">
        <v>2004098</v>
      </c>
      <c r="E8078" t="s">
        <v>213</v>
      </c>
      <c r="F8078" t="s">
        <v>214</v>
      </c>
      <c r="G8078" t="s">
        <v>215</v>
      </c>
      <c r="H8078">
        <v>2</v>
      </c>
      <c r="I8078">
        <v>2016</v>
      </c>
      <c r="J8078">
        <v>1</v>
      </c>
      <c r="L8078">
        <v>23078142</v>
      </c>
      <c r="M8078">
        <v>6.3</v>
      </c>
      <c r="P8078" s="29">
        <f t="shared" ref="P8078:P8122" si="337">IF(AND(ISNUMBER(M8078),H8078&lt;&gt;4),(M8078-1)/6,IF(H8078=4,"DRP",IF(AND(H8078=3,M8078="NA"),"BAD",IF(AND(H8078=2),"CVL",IF(AND(H8078=1,ISBLANK(M8078)),"NULL","UNK")))))</f>
        <v>0.8833333333333333</v>
      </c>
    </row>
    <row r="8079" spans="1:16" hidden="1" x14ac:dyDescent="0.25">
      <c r="A8079">
        <v>194231288</v>
      </c>
      <c r="B8079">
        <v>803407</v>
      </c>
      <c r="C8079" t="s">
        <v>317</v>
      </c>
      <c r="D8079">
        <v>2021600</v>
      </c>
      <c r="E8079" t="s">
        <v>219</v>
      </c>
      <c r="F8079" t="s">
        <v>214</v>
      </c>
      <c r="G8079" t="s">
        <v>215</v>
      </c>
      <c r="H8079">
        <v>2</v>
      </c>
      <c r="I8079">
        <v>2016</v>
      </c>
      <c r="J8079">
        <v>1</v>
      </c>
      <c r="L8079">
        <v>23081087</v>
      </c>
      <c r="M8079">
        <v>5.3</v>
      </c>
      <c r="P8079" s="29">
        <f t="shared" si="337"/>
        <v>0.71666666666666667</v>
      </c>
    </row>
    <row r="8080" spans="1:16" hidden="1" x14ac:dyDescent="0.25">
      <c r="A8080">
        <v>194231288</v>
      </c>
      <c r="B8080">
        <v>803407</v>
      </c>
      <c r="C8080" t="s">
        <v>317</v>
      </c>
      <c r="D8080">
        <v>2005099</v>
      </c>
      <c r="E8080" t="s">
        <v>217</v>
      </c>
      <c r="F8080" t="s">
        <v>214</v>
      </c>
      <c r="G8080" t="s">
        <v>215</v>
      </c>
      <c r="H8080">
        <v>2</v>
      </c>
      <c r="I8080">
        <v>2016</v>
      </c>
      <c r="J8080">
        <v>1</v>
      </c>
      <c r="L8080">
        <v>23081379</v>
      </c>
      <c r="M8080">
        <v>4.5</v>
      </c>
      <c r="P8080" s="29">
        <f t="shared" si="337"/>
        <v>0.58333333333333337</v>
      </c>
    </row>
    <row r="8081" spans="1:16" hidden="1" x14ac:dyDescent="0.25">
      <c r="A8081">
        <v>194231288</v>
      </c>
      <c r="B8081">
        <v>803407</v>
      </c>
      <c r="C8081" t="s">
        <v>317</v>
      </c>
      <c r="D8081">
        <v>2005102</v>
      </c>
      <c r="E8081" t="s">
        <v>218</v>
      </c>
      <c r="F8081" t="s">
        <v>214</v>
      </c>
      <c r="G8081" t="s">
        <v>215</v>
      </c>
      <c r="H8081">
        <v>2</v>
      </c>
      <c r="I8081">
        <v>2016</v>
      </c>
      <c r="J8081">
        <v>1</v>
      </c>
      <c r="L8081">
        <v>23081364</v>
      </c>
      <c r="M8081">
        <v>5.3</v>
      </c>
      <c r="P8081" s="29">
        <f t="shared" si="337"/>
        <v>0.71666666666666667</v>
      </c>
    </row>
    <row r="8082" spans="1:16" hidden="1" x14ac:dyDescent="0.25">
      <c r="A8082">
        <v>194231288</v>
      </c>
      <c r="B8082">
        <v>803407</v>
      </c>
      <c r="C8082" t="s">
        <v>317</v>
      </c>
      <c r="D8082">
        <v>2021754</v>
      </c>
      <c r="E8082" t="s">
        <v>216</v>
      </c>
      <c r="F8082" t="s">
        <v>214</v>
      </c>
      <c r="G8082" t="s">
        <v>215</v>
      </c>
      <c r="H8082">
        <v>2</v>
      </c>
      <c r="I8082">
        <v>2016</v>
      </c>
      <c r="J8082">
        <v>1</v>
      </c>
      <c r="L8082">
        <v>23081134</v>
      </c>
      <c r="M8082">
        <v>4.0999999999999996</v>
      </c>
      <c r="P8082" s="29">
        <f t="shared" si="337"/>
        <v>0.51666666666666661</v>
      </c>
    </row>
    <row r="8083" spans="1:16" hidden="1" x14ac:dyDescent="0.25">
      <c r="A8083">
        <v>194231288</v>
      </c>
      <c r="B8083">
        <v>803407</v>
      </c>
      <c r="C8083" t="s">
        <v>317</v>
      </c>
      <c r="D8083">
        <v>2005118</v>
      </c>
      <c r="E8083" t="s">
        <v>223</v>
      </c>
      <c r="F8083" t="s">
        <v>214</v>
      </c>
      <c r="G8083" t="s">
        <v>215</v>
      </c>
      <c r="H8083">
        <v>2</v>
      </c>
      <c r="I8083">
        <v>2016</v>
      </c>
      <c r="J8083">
        <v>1</v>
      </c>
      <c r="L8083">
        <v>23081297</v>
      </c>
      <c r="M8083">
        <v>4.2</v>
      </c>
      <c r="P8083" s="29">
        <f t="shared" si="337"/>
        <v>0.53333333333333333</v>
      </c>
    </row>
    <row r="8084" spans="1:16" hidden="1" x14ac:dyDescent="0.25">
      <c r="A8084">
        <v>194231288</v>
      </c>
      <c r="B8084">
        <v>803407</v>
      </c>
      <c r="C8084" t="s">
        <v>317</v>
      </c>
      <c r="D8084">
        <v>2021763</v>
      </c>
      <c r="E8084" t="s">
        <v>298</v>
      </c>
      <c r="F8084" t="s">
        <v>214</v>
      </c>
      <c r="G8084" t="s">
        <v>215</v>
      </c>
      <c r="H8084">
        <v>2</v>
      </c>
      <c r="I8084">
        <v>2016</v>
      </c>
      <c r="J8084">
        <v>2</v>
      </c>
      <c r="L8084">
        <v>23086847</v>
      </c>
      <c r="M8084">
        <v>4</v>
      </c>
      <c r="P8084" s="29">
        <f t="shared" si="337"/>
        <v>0.5</v>
      </c>
    </row>
    <row r="8085" spans="1:16" hidden="1" x14ac:dyDescent="0.25">
      <c r="A8085">
        <v>194231288</v>
      </c>
      <c r="B8085">
        <v>803407</v>
      </c>
      <c r="C8085" t="s">
        <v>317</v>
      </c>
      <c r="D8085">
        <v>2005117</v>
      </c>
      <c r="E8085" t="s">
        <v>220</v>
      </c>
      <c r="F8085" t="s">
        <v>214</v>
      </c>
      <c r="G8085" t="s">
        <v>215</v>
      </c>
      <c r="H8085">
        <v>2</v>
      </c>
      <c r="I8085">
        <v>2016</v>
      </c>
      <c r="J8085">
        <v>2</v>
      </c>
      <c r="L8085">
        <v>23084479</v>
      </c>
      <c r="M8085">
        <v>4</v>
      </c>
      <c r="P8085" s="29">
        <f t="shared" si="337"/>
        <v>0.5</v>
      </c>
    </row>
    <row r="8086" spans="1:16" hidden="1" x14ac:dyDescent="0.25">
      <c r="A8086">
        <v>194231288</v>
      </c>
      <c r="B8086">
        <v>803407</v>
      </c>
      <c r="C8086" t="s">
        <v>317</v>
      </c>
      <c r="D8086">
        <v>2021756</v>
      </c>
      <c r="E8086" t="s">
        <v>253</v>
      </c>
      <c r="F8086" t="s">
        <v>214</v>
      </c>
      <c r="G8086" t="s">
        <v>215</v>
      </c>
      <c r="H8086">
        <v>3</v>
      </c>
      <c r="I8086">
        <v>2016</v>
      </c>
      <c r="J8086">
        <v>2</v>
      </c>
      <c r="L8086">
        <v>23086834</v>
      </c>
      <c r="M8086">
        <v>3.1</v>
      </c>
      <c r="P8086" s="29">
        <f t="shared" si="337"/>
        <v>0.35000000000000003</v>
      </c>
    </row>
    <row r="8087" spans="1:16" hidden="1" x14ac:dyDescent="0.25">
      <c r="A8087">
        <v>194231288</v>
      </c>
      <c r="B8087">
        <v>803407</v>
      </c>
      <c r="C8087" t="s">
        <v>317</v>
      </c>
      <c r="D8087">
        <v>2021602</v>
      </c>
      <c r="E8087" t="s">
        <v>242</v>
      </c>
      <c r="F8087" t="s">
        <v>214</v>
      </c>
      <c r="G8087" t="s">
        <v>215</v>
      </c>
      <c r="H8087">
        <v>2</v>
      </c>
      <c r="I8087">
        <v>2016</v>
      </c>
      <c r="J8087">
        <v>2</v>
      </c>
      <c r="L8087">
        <v>23086748</v>
      </c>
      <c r="M8087">
        <v>4.0999999999999996</v>
      </c>
      <c r="P8087" s="29">
        <f t="shared" si="337"/>
        <v>0.51666666666666661</v>
      </c>
    </row>
    <row r="8088" spans="1:16" hidden="1" x14ac:dyDescent="0.25">
      <c r="A8088">
        <v>194231288</v>
      </c>
      <c r="B8088">
        <v>803407</v>
      </c>
      <c r="C8088" t="s">
        <v>317</v>
      </c>
      <c r="D8088">
        <v>2021580</v>
      </c>
      <c r="E8088" t="s">
        <v>241</v>
      </c>
      <c r="F8088" t="s">
        <v>214</v>
      </c>
      <c r="G8088" t="s">
        <v>215</v>
      </c>
      <c r="H8088">
        <v>2</v>
      </c>
      <c r="I8088">
        <v>2016</v>
      </c>
      <c r="J8088">
        <v>2</v>
      </c>
      <c r="L8088">
        <v>23086826</v>
      </c>
      <c r="M8088">
        <v>4</v>
      </c>
      <c r="P8088" s="29">
        <f t="shared" si="337"/>
        <v>0.5</v>
      </c>
    </row>
    <row r="8089" spans="1:16" hidden="1" x14ac:dyDescent="0.25">
      <c r="A8089">
        <v>194231288</v>
      </c>
      <c r="B8089">
        <v>803407</v>
      </c>
      <c r="C8089" t="s">
        <v>317</v>
      </c>
      <c r="D8089">
        <v>2004099</v>
      </c>
      <c r="E8089" t="s">
        <v>245</v>
      </c>
      <c r="F8089" t="s">
        <v>214</v>
      </c>
      <c r="G8089" t="s">
        <v>215</v>
      </c>
      <c r="H8089">
        <v>2</v>
      </c>
      <c r="I8089">
        <v>2016</v>
      </c>
      <c r="J8089">
        <v>2</v>
      </c>
      <c r="L8089">
        <v>23085316</v>
      </c>
      <c r="M8089">
        <v>4</v>
      </c>
      <c r="P8089" s="29">
        <f t="shared" si="337"/>
        <v>0.5</v>
      </c>
    </row>
    <row r="8090" spans="1:16" hidden="1" x14ac:dyDescent="0.25">
      <c r="A8090">
        <v>194231288</v>
      </c>
      <c r="B8090">
        <v>803407</v>
      </c>
      <c r="C8090" t="s">
        <v>317</v>
      </c>
      <c r="D8090">
        <v>2005131</v>
      </c>
      <c r="E8090" t="s">
        <v>228</v>
      </c>
      <c r="F8090" t="s">
        <v>214</v>
      </c>
      <c r="G8090" t="s">
        <v>215</v>
      </c>
      <c r="H8090">
        <v>4</v>
      </c>
      <c r="I8090">
        <v>2017</v>
      </c>
      <c r="J8090">
        <v>1</v>
      </c>
      <c r="L8090">
        <v>23093316</v>
      </c>
      <c r="P8090" s="29" t="str">
        <f t="shared" si="337"/>
        <v>DRP</v>
      </c>
    </row>
    <row r="8091" spans="1:16" hidden="1" x14ac:dyDescent="0.25">
      <c r="A8091">
        <v>194231288</v>
      </c>
      <c r="B8091">
        <v>803407</v>
      </c>
      <c r="C8091" t="s">
        <v>317</v>
      </c>
      <c r="D8091">
        <v>2021756</v>
      </c>
      <c r="E8091" t="s">
        <v>253</v>
      </c>
      <c r="F8091" t="s">
        <v>214</v>
      </c>
      <c r="G8091" t="s">
        <v>215</v>
      </c>
      <c r="H8091">
        <v>2</v>
      </c>
      <c r="I8091">
        <v>2017</v>
      </c>
      <c r="J8091">
        <v>1</v>
      </c>
      <c r="L8091">
        <v>23092929</v>
      </c>
      <c r="M8091">
        <v>4.0999999999999996</v>
      </c>
      <c r="P8091" s="29">
        <f t="shared" si="337"/>
        <v>0.51666666666666661</v>
      </c>
    </row>
    <row r="8092" spans="1:16" hidden="1" x14ac:dyDescent="0.25">
      <c r="A8092">
        <v>194231288</v>
      </c>
      <c r="B8092">
        <v>803407</v>
      </c>
      <c r="C8092" t="s">
        <v>317</v>
      </c>
      <c r="D8092">
        <v>2021781</v>
      </c>
      <c r="E8092" t="s">
        <v>235</v>
      </c>
      <c r="F8092" t="s">
        <v>214</v>
      </c>
      <c r="G8092" t="s">
        <v>215</v>
      </c>
      <c r="H8092">
        <v>2</v>
      </c>
      <c r="I8092">
        <v>2017</v>
      </c>
      <c r="J8092">
        <v>1</v>
      </c>
      <c r="L8092">
        <v>23092946</v>
      </c>
      <c r="M8092">
        <v>4.0999999999999996</v>
      </c>
      <c r="P8092" s="29">
        <f t="shared" si="337"/>
        <v>0.51666666666666661</v>
      </c>
    </row>
    <row r="8093" spans="1:16" hidden="1" x14ac:dyDescent="0.25">
      <c r="A8093">
        <v>194231288</v>
      </c>
      <c r="B8093">
        <v>803407</v>
      </c>
      <c r="C8093" t="s">
        <v>317</v>
      </c>
      <c r="D8093">
        <v>2021596</v>
      </c>
      <c r="E8093" t="s">
        <v>294</v>
      </c>
      <c r="F8093" t="s">
        <v>214</v>
      </c>
      <c r="G8093" t="s">
        <v>215</v>
      </c>
      <c r="H8093">
        <v>3</v>
      </c>
      <c r="I8093">
        <v>2017</v>
      </c>
      <c r="J8093">
        <v>1</v>
      </c>
      <c r="L8093">
        <v>23092937</v>
      </c>
      <c r="M8093">
        <v>3.4</v>
      </c>
      <c r="P8093" s="29">
        <f t="shared" si="337"/>
        <v>0.39999999999999997</v>
      </c>
    </row>
    <row r="8094" spans="1:16" hidden="1" x14ac:dyDescent="0.25">
      <c r="A8094">
        <v>194231288</v>
      </c>
      <c r="B8094">
        <v>803407</v>
      </c>
      <c r="C8094" t="s">
        <v>317</v>
      </c>
      <c r="D8094">
        <v>2021638</v>
      </c>
      <c r="E8094" t="s">
        <v>250</v>
      </c>
      <c r="F8094" t="s">
        <v>214</v>
      </c>
      <c r="G8094" t="s">
        <v>215</v>
      </c>
      <c r="H8094">
        <v>3</v>
      </c>
      <c r="I8094">
        <v>2017</v>
      </c>
      <c r="J8094">
        <v>1</v>
      </c>
      <c r="L8094">
        <v>23092934</v>
      </c>
      <c r="M8094">
        <v>2.1</v>
      </c>
      <c r="P8094" s="29">
        <f t="shared" si="337"/>
        <v>0.18333333333333335</v>
      </c>
    </row>
    <row r="8095" spans="1:16" hidden="1" x14ac:dyDescent="0.25">
      <c r="A8095">
        <v>194231288</v>
      </c>
      <c r="B8095">
        <v>803407</v>
      </c>
      <c r="C8095" t="s">
        <v>317</v>
      </c>
      <c r="D8095">
        <v>2021793</v>
      </c>
      <c r="E8095" t="s">
        <v>293</v>
      </c>
      <c r="F8095" t="s">
        <v>214</v>
      </c>
      <c r="G8095" t="s">
        <v>215</v>
      </c>
      <c r="H8095">
        <v>3</v>
      </c>
      <c r="I8095">
        <v>2017</v>
      </c>
      <c r="J8095">
        <v>1</v>
      </c>
      <c r="L8095">
        <v>23091518</v>
      </c>
      <c r="M8095" t="s">
        <v>221</v>
      </c>
      <c r="P8095" s="29" t="str">
        <f t="shared" si="337"/>
        <v>BAD</v>
      </c>
    </row>
    <row r="8096" spans="1:16" hidden="1" x14ac:dyDescent="0.25">
      <c r="A8096">
        <v>194231288</v>
      </c>
      <c r="B8096">
        <v>803407</v>
      </c>
      <c r="C8096" t="s">
        <v>317</v>
      </c>
      <c r="D8096">
        <v>2021638</v>
      </c>
      <c r="E8096" t="s">
        <v>250</v>
      </c>
      <c r="F8096" t="s">
        <v>214</v>
      </c>
      <c r="G8096" t="s">
        <v>215</v>
      </c>
      <c r="H8096">
        <v>2</v>
      </c>
      <c r="I8096">
        <v>2017</v>
      </c>
      <c r="J8096">
        <v>2</v>
      </c>
      <c r="L8096">
        <v>23101182</v>
      </c>
      <c r="M8096">
        <v>5</v>
      </c>
      <c r="P8096" s="29">
        <f t="shared" si="337"/>
        <v>0.66666666666666663</v>
      </c>
    </row>
    <row r="8097" spans="1:16" hidden="1" x14ac:dyDescent="0.25">
      <c r="A8097">
        <v>194231288</v>
      </c>
      <c r="B8097">
        <v>803407</v>
      </c>
      <c r="C8097" t="s">
        <v>317</v>
      </c>
      <c r="D8097">
        <v>2021596</v>
      </c>
      <c r="E8097" t="s">
        <v>294</v>
      </c>
      <c r="F8097" t="s">
        <v>214</v>
      </c>
      <c r="G8097" t="s">
        <v>215</v>
      </c>
      <c r="H8097">
        <v>2</v>
      </c>
      <c r="I8097">
        <v>2017</v>
      </c>
      <c r="J8097">
        <v>2</v>
      </c>
      <c r="L8097">
        <v>23101186</v>
      </c>
      <c r="M8097">
        <v>4.7</v>
      </c>
      <c r="P8097" s="29">
        <f t="shared" si="337"/>
        <v>0.6166666666666667</v>
      </c>
    </row>
    <row r="8098" spans="1:16" hidden="1" x14ac:dyDescent="0.25">
      <c r="A8098">
        <v>194231288</v>
      </c>
      <c r="B8098">
        <v>803407</v>
      </c>
      <c r="C8098" t="s">
        <v>317</v>
      </c>
      <c r="D8098">
        <v>2005131</v>
      </c>
      <c r="E8098" t="s">
        <v>228</v>
      </c>
      <c r="F8098" t="s">
        <v>214</v>
      </c>
      <c r="G8098" t="s">
        <v>215</v>
      </c>
      <c r="H8098">
        <v>3</v>
      </c>
      <c r="I8098">
        <v>2017</v>
      </c>
      <c r="J8098">
        <v>2</v>
      </c>
      <c r="L8098">
        <v>23097528</v>
      </c>
      <c r="M8098">
        <v>2</v>
      </c>
      <c r="P8098" s="29">
        <f t="shared" si="337"/>
        <v>0.16666666666666666</v>
      </c>
    </row>
    <row r="8099" spans="1:16" hidden="1" x14ac:dyDescent="0.25">
      <c r="A8099">
        <v>194231288</v>
      </c>
      <c r="B8099">
        <v>803407</v>
      </c>
      <c r="C8099" t="s">
        <v>317</v>
      </c>
      <c r="D8099">
        <v>2021874</v>
      </c>
      <c r="E8099" t="s">
        <v>226</v>
      </c>
      <c r="F8099" t="s">
        <v>214</v>
      </c>
      <c r="G8099" t="s">
        <v>215</v>
      </c>
      <c r="H8099">
        <v>2</v>
      </c>
      <c r="I8099">
        <v>2017</v>
      </c>
      <c r="J8099">
        <v>2</v>
      </c>
      <c r="L8099">
        <v>23101908</v>
      </c>
      <c r="M8099">
        <v>4.5</v>
      </c>
      <c r="P8099" s="29">
        <f t="shared" si="337"/>
        <v>0.58333333333333337</v>
      </c>
    </row>
    <row r="8100" spans="1:16" hidden="1" x14ac:dyDescent="0.25">
      <c r="A8100">
        <v>194231288</v>
      </c>
      <c r="B8100">
        <v>803407</v>
      </c>
      <c r="C8100" t="s">
        <v>317</v>
      </c>
      <c r="D8100">
        <v>2021679</v>
      </c>
      <c r="E8100" t="s">
        <v>259</v>
      </c>
      <c r="F8100" t="s">
        <v>214</v>
      </c>
      <c r="G8100" t="s">
        <v>215</v>
      </c>
      <c r="H8100">
        <v>2</v>
      </c>
      <c r="I8100">
        <v>2018</v>
      </c>
      <c r="J8100">
        <v>1</v>
      </c>
      <c r="L8100">
        <v>23108211</v>
      </c>
      <c r="M8100">
        <v>4.2</v>
      </c>
      <c r="P8100" s="29">
        <f t="shared" si="337"/>
        <v>0.53333333333333333</v>
      </c>
    </row>
    <row r="8101" spans="1:16" hidden="1" x14ac:dyDescent="0.25">
      <c r="A8101">
        <v>194231288</v>
      </c>
      <c r="B8101">
        <v>803407</v>
      </c>
      <c r="C8101" t="s">
        <v>317</v>
      </c>
      <c r="D8101">
        <v>2021725</v>
      </c>
      <c r="E8101" t="s">
        <v>257</v>
      </c>
      <c r="F8101" t="s">
        <v>214</v>
      </c>
      <c r="G8101" t="s">
        <v>215</v>
      </c>
      <c r="H8101">
        <v>3</v>
      </c>
      <c r="I8101">
        <v>2018</v>
      </c>
      <c r="J8101">
        <v>1</v>
      </c>
      <c r="L8101">
        <v>23107715</v>
      </c>
      <c r="M8101">
        <v>3.9</v>
      </c>
      <c r="P8101" s="29">
        <f t="shared" si="337"/>
        <v>0.48333333333333334</v>
      </c>
    </row>
    <row r="8102" spans="1:16" hidden="1" x14ac:dyDescent="0.25">
      <c r="A8102">
        <v>194231288</v>
      </c>
      <c r="B8102">
        <v>803407</v>
      </c>
      <c r="C8102" t="s">
        <v>317</v>
      </c>
      <c r="D8102">
        <v>2021679</v>
      </c>
      <c r="E8102" t="s">
        <v>259</v>
      </c>
      <c r="F8102" t="s">
        <v>214</v>
      </c>
      <c r="G8102" t="s">
        <v>215</v>
      </c>
      <c r="H8102">
        <v>4</v>
      </c>
      <c r="I8102">
        <v>2018</v>
      </c>
      <c r="J8102">
        <v>1</v>
      </c>
      <c r="L8102">
        <v>23108211</v>
      </c>
      <c r="P8102" s="29" t="str">
        <f t="shared" si="337"/>
        <v>DRP</v>
      </c>
    </row>
    <row r="8103" spans="1:16" hidden="1" x14ac:dyDescent="0.25">
      <c r="A8103">
        <v>194231288</v>
      </c>
      <c r="B8103">
        <v>803407</v>
      </c>
      <c r="C8103" t="s">
        <v>317</v>
      </c>
      <c r="D8103">
        <v>2021604</v>
      </c>
      <c r="E8103" t="s">
        <v>330</v>
      </c>
      <c r="F8103" t="s">
        <v>214</v>
      </c>
      <c r="G8103" t="s">
        <v>215</v>
      </c>
      <c r="H8103">
        <v>4</v>
      </c>
      <c r="I8103">
        <v>2018</v>
      </c>
      <c r="J8103">
        <v>1</v>
      </c>
      <c r="L8103">
        <v>23108142</v>
      </c>
      <c r="P8103" s="29" t="str">
        <f t="shared" si="337"/>
        <v>DRP</v>
      </c>
    </row>
    <row r="8104" spans="1:16" hidden="1" x14ac:dyDescent="0.25">
      <c r="A8104">
        <v>194231288</v>
      </c>
      <c r="B8104">
        <v>803407</v>
      </c>
      <c r="C8104" t="s">
        <v>317</v>
      </c>
      <c r="D8104">
        <v>2019154</v>
      </c>
      <c r="E8104" t="s">
        <v>225</v>
      </c>
      <c r="F8104" t="s">
        <v>214</v>
      </c>
      <c r="G8104" t="s">
        <v>215</v>
      </c>
      <c r="H8104">
        <v>4</v>
      </c>
      <c r="I8104">
        <v>2018</v>
      </c>
      <c r="J8104">
        <v>1</v>
      </c>
      <c r="L8104">
        <v>23107811</v>
      </c>
      <c r="P8104" s="29" t="str">
        <f t="shared" si="337"/>
        <v>DRP</v>
      </c>
    </row>
    <row r="8105" spans="1:16" hidden="1" x14ac:dyDescent="0.25">
      <c r="A8105">
        <v>194231288</v>
      </c>
      <c r="B8105">
        <v>803407</v>
      </c>
      <c r="C8105" t="s">
        <v>317</v>
      </c>
      <c r="D8105">
        <v>2004112</v>
      </c>
      <c r="E8105" t="s">
        <v>244</v>
      </c>
      <c r="F8105" t="s">
        <v>214</v>
      </c>
      <c r="G8105" t="s">
        <v>215</v>
      </c>
      <c r="H8105">
        <v>2</v>
      </c>
      <c r="I8105">
        <v>2018</v>
      </c>
      <c r="J8105">
        <v>1</v>
      </c>
      <c r="L8105">
        <v>23107196</v>
      </c>
      <c r="M8105">
        <v>5.9</v>
      </c>
      <c r="P8105" s="29">
        <f t="shared" si="337"/>
        <v>0.81666666666666676</v>
      </c>
    </row>
    <row r="8106" spans="1:16" hidden="1" x14ac:dyDescent="0.25">
      <c r="A8106">
        <v>194231288</v>
      </c>
      <c r="B8106">
        <v>803407</v>
      </c>
      <c r="C8106" t="s">
        <v>317</v>
      </c>
      <c r="D8106">
        <v>2021640</v>
      </c>
      <c r="E8106" t="s">
        <v>227</v>
      </c>
      <c r="F8106" t="s">
        <v>214</v>
      </c>
      <c r="G8106" t="s">
        <v>215</v>
      </c>
      <c r="H8106">
        <v>2</v>
      </c>
      <c r="I8106">
        <v>2018</v>
      </c>
      <c r="J8106">
        <v>1</v>
      </c>
      <c r="L8106">
        <v>23108120</v>
      </c>
      <c r="M8106">
        <v>5.0999999999999996</v>
      </c>
      <c r="P8106" s="29">
        <f t="shared" si="337"/>
        <v>0.68333333333333324</v>
      </c>
    </row>
    <row r="8107" spans="1:16" hidden="1" x14ac:dyDescent="0.25">
      <c r="A8107">
        <v>194231288</v>
      </c>
      <c r="B8107">
        <v>803407</v>
      </c>
      <c r="C8107" t="s">
        <v>317</v>
      </c>
      <c r="D8107">
        <v>2004116</v>
      </c>
      <c r="E8107" t="s">
        <v>229</v>
      </c>
      <c r="F8107" t="s">
        <v>214</v>
      </c>
      <c r="G8107" t="s">
        <v>215</v>
      </c>
      <c r="H8107">
        <v>2</v>
      </c>
      <c r="I8107">
        <v>2018</v>
      </c>
      <c r="J8107">
        <v>2</v>
      </c>
      <c r="L8107">
        <v>23114447</v>
      </c>
      <c r="M8107">
        <v>4.9000000000000004</v>
      </c>
      <c r="P8107" s="29">
        <f t="shared" si="337"/>
        <v>0.65</v>
      </c>
    </row>
    <row r="8108" spans="1:16" hidden="1" x14ac:dyDescent="0.25">
      <c r="A8108">
        <v>194231288</v>
      </c>
      <c r="B8108">
        <v>803407</v>
      </c>
      <c r="C8108" t="s">
        <v>317</v>
      </c>
      <c r="D8108">
        <v>2021725</v>
      </c>
      <c r="E8108" t="s">
        <v>257</v>
      </c>
      <c r="F8108" t="s">
        <v>214</v>
      </c>
      <c r="G8108" t="s">
        <v>215</v>
      </c>
      <c r="H8108">
        <v>2</v>
      </c>
      <c r="I8108">
        <v>2018</v>
      </c>
      <c r="J8108">
        <v>2</v>
      </c>
      <c r="L8108">
        <v>23115855</v>
      </c>
      <c r="M8108">
        <v>5.2</v>
      </c>
      <c r="P8108" s="29">
        <f t="shared" si="337"/>
        <v>0.70000000000000007</v>
      </c>
    </row>
    <row r="8109" spans="1:16" hidden="1" x14ac:dyDescent="0.25">
      <c r="A8109">
        <v>194231288</v>
      </c>
      <c r="B8109">
        <v>803407</v>
      </c>
      <c r="C8109" t="s">
        <v>317</v>
      </c>
      <c r="D8109">
        <v>2019154</v>
      </c>
      <c r="E8109" t="s">
        <v>225</v>
      </c>
      <c r="F8109" t="s">
        <v>214</v>
      </c>
      <c r="G8109" t="s">
        <v>215</v>
      </c>
      <c r="H8109">
        <v>2</v>
      </c>
      <c r="I8109">
        <v>2018</v>
      </c>
      <c r="J8109">
        <v>2</v>
      </c>
      <c r="L8109">
        <v>23116173</v>
      </c>
      <c r="M8109">
        <v>5.6</v>
      </c>
      <c r="P8109" s="29">
        <f t="shared" si="337"/>
        <v>0.76666666666666661</v>
      </c>
    </row>
    <row r="8110" spans="1:16" hidden="1" x14ac:dyDescent="0.25">
      <c r="A8110">
        <v>194231288</v>
      </c>
      <c r="B8110">
        <v>803407</v>
      </c>
      <c r="C8110" t="s">
        <v>317</v>
      </c>
      <c r="D8110">
        <v>2021793</v>
      </c>
      <c r="E8110" t="s">
        <v>293</v>
      </c>
      <c r="F8110" t="s">
        <v>214</v>
      </c>
      <c r="G8110" t="s">
        <v>215</v>
      </c>
      <c r="H8110">
        <v>2</v>
      </c>
      <c r="I8110">
        <v>2018</v>
      </c>
      <c r="J8110">
        <v>2</v>
      </c>
      <c r="L8110">
        <v>23115609</v>
      </c>
      <c r="M8110">
        <v>5.0999999999999996</v>
      </c>
      <c r="P8110" s="29">
        <f t="shared" si="337"/>
        <v>0.68333333333333324</v>
      </c>
    </row>
    <row r="8111" spans="1:16" hidden="1" x14ac:dyDescent="0.25">
      <c r="A8111">
        <v>194231288</v>
      </c>
      <c r="B8111">
        <v>803407</v>
      </c>
      <c r="C8111" t="s">
        <v>317</v>
      </c>
      <c r="D8111">
        <v>2019271</v>
      </c>
      <c r="E8111" t="s">
        <v>236</v>
      </c>
      <c r="F8111" t="s">
        <v>214</v>
      </c>
      <c r="G8111" t="s">
        <v>215</v>
      </c>
      <c r="H8111">
        <v>2</v>
      </c>
      <c r="I8111">
        <v>2018</v>
      </c>
      <c r="J8111">
        <v>2</v>
      </c>
      <c r="L8111">
        <v>23114991</v>
      </c>
      <c r="M8111">
        <v>5.5</v>
      </c>
      <c r="P8111" s="29">
        <f t="shared" si="337"/>
        <v>0.75</v>
      </c>
    </row>
    <row r="8112" spans="1:16" hidden="1" x14ac:dyDescent="0.25">
      <c r="A8112">
        <v>194231288</v>
      </c>
      <c r="B8112">
        <v>803407</v>
      </c>
      <c r="C8112" t="s">
        <v>317</v>
      </c>
      <c r="D8112">
        <v>2005131</v>
      </c>
      <c r="E8112" t="s">
        <v>228</v>
      </c>
      <c r="F8112" t="s">
        <v>214</v>
      </c>
      <c r="G8112" t="s">
        <v>215</v>
      </c>
      <c r="H8112">
        <v>2</v>
      </c>
      <c r="I8112">
        <v>2018</v>
      </c>
      <c r="J8112">
        <v>2</v>
      </c>
      <c r="L8112">
        <v>23115840</v>
      </c>
      <c r="M8112">
        <v>4.2</v>
      </c>
      <c r="P8112" s="29">
        <f t="shared" si="337"/>
        <v>0.53333333333333333</v>
      </c>
    </row>
    <row r="8113" spans="1:16" hidden="1" x14ac:dyDescent="0.25">
      <c r="A8113">
        <v>194231288</v>
      </c>
      <c r="B8113">
        <v>803407</v>
      </c>
      <c r="C8113" t="s">
        <v>317</v>
      </c>
      <c r="D8113">
        <v>2019272</v>
      </c>
      <c r="E8113" t="s">
        <v>249</v>
      </c>
      <c r="F8113" t="s">
        <v>214</v>
      </c>
      <c r="G8113" t="s">
        <v>215</v>
      </c>
      <c r="H8113">
        <v>2</v>
      </c>
      <c r="I8113">
        <v>2019</v>
      </c>
      <c r="J8113">
        <v>1</v>
      </c>
      <c r="L8113">
        <v>23120703</v>
      </c>
      <c r="M8113">
        <v>5</v>
      </c>
      <c r="P8113" s="29">
        <f t="shared" si="337"/>
        <v>0.66666666666666663</v>
      </c>
    </row>
    <row r="8114" spans="1:16" hidden="1" x14ac:dyDescent="0.25">
      <c r="A8114">
        <v>194231288</v>
      </c>
      <c r="B8114">
        <v>803407</v>
      </c>
      <c r="C8114" t="s">
        <v>317</v>
      </c>
      <c r="D8114">
        <v>2021735</v>
      </c>
      <c r="E8114" t="s">
        <v>252</v>
      </c>
      <c r="F8114" t="s">
        <v>214</v>
      </c>
      <c r="G8114" t="s">
        <v>215</v>
      </c>
      <c r="H8114">
        <v>2</v>
      </c>
      <c r="I8114">
        <v>2019</v>
      </c>
      <c r="J8114">
        <v>1</v>
      </c>
      <c r="L8114">
        <v>23120754</v>
      </c>
      <c r="M8114">
        <v>5.2</v>
      </c>
      <c r="P8114" s="29">
        <f t="shared" si="337"/>
        <v>0.70000000000000007</v>
      </c>
    </row>
    <row r="8115" spans="1:16" hidden="1" x14ac:dyDescent="0.25">
      <c r="A8115">
        <v>194231288</v>
      </c>
      <c r="B8115">
        <v>803407</v>
      </c>
      <c r="C8115" t="s">
        <v>317</v>
      </c>
      <c r="D8115">
        <v>2021868</v>
      </c>
      <c r="E8115" t="s">
        <v>331</v>
      </c>
      <c r="F8115" t="s">
        <v>214</v>
      </c>
      <c r="G8115" t="s">
        <v>215</v>
      </c>
      <c r="H8115">
        <v>2</v>
      </c>
      <c r="I8115">
        <v>2019</v>
      </c>
      <c r="J8115">
        <v>1</v>
      </c>
      <c r="L8115">
        <v>23120758</v>
      </c>
      <c r="M8115">
        <v>5.6</v>
      </c>
      <c r="P8115" s="29">
        <f t="shared" si="337"/>
        <v>0.76666666666666661</v>
      </c>
    </row>
    <row r="8116" spans="1:16" hidden="1" x14ac:dyDescent="0.25">
      <c r="A8116">
        <v>194231288</v>
      </c>
      <c r="B8116">
        <v>803407</v>
      </c>
      <c r="C8116" t="s">
        <v>317</v>
      </c>
      <c r="D8116">
        <v>2021993</v>
      </c>
      <c r="E8116" t="s">
        <v>256</v>
      </c>
      <c r="F8116" t="s">
        <v>214</v>
      </c>
      <c r="G8116" t="s">
        <v>215</v>
      </c>
      <c r="H8116">
        <v>2</v>
      </c>
      <c r="I8116">
        <v>2019</v>
      </c>
      <c r="J8116">
        <v>1</v>
      </c>
      <c r="L8116">
        <v>23124770</v>
      </c>
      <c r="M8116">
        <v>4.3</v>
      </c>
      <c r="P8116" s="29">
        <f t="shared" si="337"/>
        <v>0.54999999999999993</v>
      </c>
    </row>
    <row r="8117" spans="1:16" hidden="1" x14ac:dyDescent="0.25">
      <c r="A8117">
        <v>194231288</v>
      </c>
      <c r="B8117">
        <v>803407</v>
      </c>
      <c r="C8117" t="s">
        <v>317</v>
      </c>
      <c r="D8117">
        <v>2021787</v>
      </c>
      <c r="E8117" t="s">
        <v>292</v>
      </c>
      <c r="F8117" t="s">
        <v>214</v>
      </c>
      <c r="G8117" t="s">
        <v>215</v>
      </c>
      <c r="H8117">
        <v>1</v>
      </c>
      <c r="I8117">
        <v>2019</v>
      </c>
      <c r="J8117">
        <v>2</v>
      </c>
      <c r="L8117">
        <v>23129786</v>
      </c>
      <c r="P8117" s="29" t="str">
        <f t="shared" si="337"/>
        <v>NULL</v>
      </c>
    </row>
    <row r="8118" spans="1:16" hidden="1" x14ac:dyDescent="0.25">
      <c r="A8118">
        <v>194231288</v>
      </c>
      <c r="B8118">
        <v>803407</v>
      </c>
      <c r="C8118" t="s">
        <v>317</v>
      </c>
      <c r="D8118">
        <v>2019273</v>
      </c>
      <c r="E8118" t="s">
        <v>248</v>
      </c>
      <c r="F8118" t="s">
        <v>214</v>
      </c>
      <c r="G8118" t="s">
        <v>215</v>
      </c>
      <c r="H8118">
        <v>1</v>
      </c>
      <c r="I8118">
        <v>2019</v>
      </c>
      <c r="J8118">
        <v>2</v>
      </c>
      <c r="L8118">
        <v>23130157</v>
      </c>
      <c r="P8118" s="29" t="str">
        <f t="shared" si="337"/>
        <v>NULL</v>
      </c>
    </row>
    <row r="8119" spans="1:16" hidden="1" x14ac:dyDescent="0.25">
      <c r="A8119">
        <v>194231288</v>
      </c>
      <c r="B8119">
        <v>803407</v>
      </c>
      <c r="C8119" t="s">
        <v>317</v>
      </c>
      <c r="D8119">
        <v>2004520</v>
      </c>
      <c r="E8119" t="s">
        <v>335</v>
      </c>
      <c r="F8119" t="s">
        <v>214</v>
      </c>
      <c r="G8119" t="s">
        <v>215</v>
      </c>
      <c r="H8119">
        <v>1</v>
      </c>
      <c r="I8119">
        <v>2019</v>
      </c>
      <c r="J8119">
        <v>2</v>
      </c>
      <c r="L8119">
        <v>23128688</v>
      </c>
      <c r="P8119" s="29" t="str">
        <f t="shared" si="337"/>
        <v>NULL</v>
      </c>
    </row>
    <row r="8120" spans="1:16" hidden="1" x14ac:dyDescent="0.25">
      <c r="A8120">
        <v>194231288</v>
      </c>
      <c r="B8120">
        <v>803407</v>
      </c>
      <c r="C8120" t="s">
        <v>317</v>
      </c>
      <c r="D8120">
        <v>2004522</v>
      </c>
      <c r="E8120" t="s">
        <v>334</v>
      </c>
      <c r="F8120" t="s">
        <v>214</v>
      </c>
      <c r="G8120" t="s">
        <v>215</v>
      </c>
      <c r="H8120">
        <v>1</v>
      </c>
      <c r="I8120">
        <v>2019</v>
      </c>
      <c r="J8120">
        <v>2</v>
      </c>
      <c r="L8120">
        <v>23128689</v>
      </c>
      <c r="P8120" s="29" t="str">
        <f t="shared" si="337"/>
        <v>NULL</v>
      </c>
    </row>
    <row r="8121" spans="1:16" hidden="1" x14ac:dyDescent="0.25">
      <c r="A8121">
        <v>194231288</v>
      </c>
      <c r="B8121">
        <v>803407</v>
      </c>
      <c r="C8121" t="s">
        <v>317</v>
      </c>
      <c r="D8121">
        <v>2021606</v>
      </c>
      <c r="E8121" t="s">
        <v>333</v>
      </c>
      <c r="F8121" t="s">
        <v>214</v>
      </c>
      <c r="G8121" t="s">
        <v>215</v>
      </c>
      <c r="H8121">
        <v>1</v>
      </c>
      <c r="I8121">
        <v>2019</v>
      </c>
      <c r="J8121">
        <v>2</v>
      </c>
      <c r="L8121">
        <v>23128690</v>
      </c>
      <c r="P8121" s="29" t="str">
        <f t="shared" si="337"/>
        <v>NULL</v>
      </c>
    </row>
    <row r="8122" spans="1:16" hidden="1" x14ac:dyDescent="0.25">
      <c r="A8122">
        <v>194231288</v>
      </c>
      <c r="B8122">
        <v>803407</v>
      </c>
      <c r="C8122" t="s">
        <v>317</v>
      </c>
      <c r="D8122">
        <v>2021706</v>
      </c>
      <c r="E8122" t="s">
        <v>271</v>
      </c>
      <c r="F8122" t="s">
        <v>214</v>
      </c>
      <c r="G8122" t="s">
        <v>215</v>
      </c>
      <c r="H8122">
        <v>1</v>
      </c>
      <c r="I8122">
        <v>2019</v>
      </c>
      <c r="J8122">
        <v>2</v>
      </c>
      <c r="L8122">
        <v>23120029</v>
      </c>
      <c r="P8122" s="29" t="str">
        <f t="shared" si="337"/>
        <v>NULL</v>
      </c>
    </row>
    <row r="8123" spans="1:16" hidden="1" x14ac:dyDescent="0.25">
      <c r="A8123">
        <v>194258968</v>
      </c>
      <c r="B8123">
        <v>803401</v>
      </c>
      <c r="C8123" t="s">
        <v>318</v>
      </c>
      <c r="D8123">
        <v>2005118</v>
      </c>
      <c r="E8123" t="s">
        <v>223</v>
      </c>
      <c r="F8123" t="s">
        <v>214</v>
      </c>
      <c r="G8123" t="s">
        <v>215</v>
      </c>
      <c r="H8123">
        <v>2</v>
      </c>
      <c r="I8123">
        <v>2015</v>
      </c>
      <c r="J8123">
        <v>1</v>
      </c>
      <c r="L8123">
        <v>23066498</v>
      </c>
      <c r="M8123">
        <v>6.5</v>
      </c>
      <c r="P8123" s="29">
        <f t="shared" ref="P8123:P8135" si="338">IF(AND(ISNUMBER(M8123),H8123&lt;&gt;4,N8123&lt;&gt;"X"),(M8123-1)/6,IF(H8123=4,"DRP",IF(AND(H8123=3,M8123="NA"),"BAD",IF(AND(H8123=2),"CVL",IF(AND(H8123=1,ISBLANK(M8123)),"NULL","UNK")))))</f>
        <v>0.91666666666666663</v>
      </c>
    </row>
    <row r="8124" spans="1:16" hidden="1" x14ac:dyDescent="0.25">
      <c r="A8124">
        <v>194258968</v>
      </c>
      <c r="B8124">
        <v>803401</v>
      </c>
      <c r="C8124" t="s">
        <v>318</v>
      </c>
      <c r="D8124">
        <v>2021600</v>
      </c>
      <c r="E8124" t="s">
        <v>219</v>
      </c>
      <c r="F8124" t="s">
        <v>214</v>
      </c>
      <c r="G8124" t="s">
        <v>215</v>
      </c>
      <c r="H8124">
        <v>2</v>
      </c>
      <c r="I8124">
        <v>2015</v>
      </c>
      <c r="J8124">
        <v>1</v>
      </c>
      <c r="L8124">
        <v>23066439</v>
      </c>
      <c r="M8124">
        <v>5.3</v>
      </c>
      <c r="P8124" s="29">
        <f t="shared" si="338"/>
        <v>0.71666666666666667</v>
      </c>
    </row>
    <row r="8125" spans="1:16" hidden="1" x14ac:dyDescent="0.25">
      <c r="A8125">
        <v>194258968</v>
      </c>
      <c r="B8125">
        <v>803401</v>
      </c>
      <c r="C8125" t="s">
        <v>318</v>
      </c>
      <c r="D8125">
        <v>2005099</v>
      </c>
      <c r="E8125" t="s">
        <v>217</v>
      </c>
      <c r="F8125" t="s">
        <v>214</v>
      </c>
      <c r="G8125" t="s">
        <v>215</v>
      </c>
      <c r="H8125">
        <v>2</v>
      </c>
      <c r="I8125">
        <v>2015</v>
      </c>
      <c r="J8125">
        <v>1</v>
      </c>
      <c r="L8125">
        <v>23066430</v>
      </c>
      <c r="M8125">
        <v>5.8</v>
      </c>
      <c r="P8125" s="29">
        <f t="shared" si="338"/>
        <v>0.79999999999999993</v>
      </c>
    </row>
    <row r="8126" spans="1:16" hidden="1" x14ac:dyDescent="0.25">
      <c r="A8126">
        <v>194258968</v>
      </c>
      <c r="B8126">
        <v>803401</v>
      </c>
      <c r="C8126" t="s">
        <v>318</v>
      </c>
      <c r="D8126">
        <v>2021754</v>
      </c>
      <c r="E8126" t="s">
        <v>216</v>
      </c>
      <c r="F8126" t="s">
        <v>214</v>
      </c>
      <c r="G8126" t="s">
        <v>215</v>
      </c>
      <c r="H8126">
        <v>3</v>
      </c>
      <c r="I8126">
        <v>2015</v>
      </c>
      <c r="J8126">
        <v>1</v>
      </c>
      <c r="L8126">
        <v>23066478</v>
      </c>
      <c r="M8126">
        <v>3.3</v>
      </c>
      <c r="P8126" s="29">
        <f t="shared" si="338"/>
        <v>0.3833333333333333</v>
      </c>
    </row>
    <row r="8127" spans="1:16" hidden="1" x14ac:dyDescent="0.25">
      <c r="A8127">
        <v>194258968</v>
      </c>
      <c r="B8127">
        <v>803401</v>
      </c>
      <c r="C8127" t="s">
        <v>318</v>
      </c>
      <c r="D8127">
        <v>2004098</v>
      </c>
      <c r="E8127" t="s">
        <v>213</v>
      </c>
      <c r="F8127" t="s">
        <v>214</v>
      </c>
      <c r="G8127" t="s">
        <v>215</v>
      </c>
      <c r="H8127">
        <v>2</v>
      </c>
      <c r="I8127">
        <v>2015</v>
      </c>
      <c r="J8127">
        <v>1</v>
      </c>
      <c r="L8127">
        <v>23066523</v>
      </c>
      <c r="M8127">
        <v>5.9</v>
      </c>
      <c r="P8127" s="29">
        <f t="shared" si="338"/>
        <v>0.81666666666666676</v>
      </c>
    </row>
    <row r="8128" spans="1:16" hidden="1" x14ac:dyDescent="0.25">
      <c r="A8128">
        <v>194258968</v>
      </c>
      <c r="B8128">
        <v>803401</v>
      </c>
      <c r="C8128" t="s">
        <v>318</v>
      </c>
      <c r="D8128">
        <v>2005102</v>
      </c>
      <c r="E8128" t="s">
        <v>218</v>
      </c>
      <c r="F8128" t="s">
        <v>214</v>
      </c>
      <c r="G8128" t="s">
        <v>215</v>
      </c>
      <c r="H8128">
        <v>2</v>
      </c>
      <c r="I8128">
        <v>2015</v>
      </c>
      <c r="J8128">
        <v>1</v>
      </c>
      <c r="L8128">
        <v>23066492</v>
      </c>
      <c r="M8128">
        <v>5.5</v>
      </c>
      <c r="P8128" s="29">
        <f t="shared" si="338"/>
        <v>0.75</v>
      </c>
    </row>
    <row r="8129" spans="1:16" hidden="1" x14ac:dyDescent="0.25">
      <c r="A8129">
        <v>194258968</v>
      </c>
      <c r="B8129">
        <v>803401</v>
      </c>
      <c r="C8129" t="s">
        <v>318</v>
      </c>
      <c r="D8129">
        <v>2021754</v>
      </c>
      <c r="E8129" t="s">
        <v>216</v>
      </c>
      <c r="F8129" t="s">
        <v>214</v>
      </c>
      <c r="G8129" t="s">
        <v>215</v>
      </c>
      <c r="H8129">
        <v>2</v>
      </c>
      <c r="I8129">
        <v>2015</v>
      </c>
      <c r="J8129">
        <v>2</v>
      </c>
      <c r="L8129">
        <v>23074125</v>
      </c>
      <c r="M8129">
        <v>5.3</v>
      </c>
      <c r="P8129" s="29">
        <f t="shared" si="338"/>
        <v>0.71666666666666667</v>
      </c>
    </row>
    <row r="8130" spans="1:16" hidden="1" x14ac:dyDescent="0.25">
      <c r="A8130">
        <v>194258968</v>
      </c>
      <c r="B8130">
        <v>803401</v>
      </c>
      <c r="C8130" t="s">
        <v>318</v>
      </c>
      <c r="D8130">
        <v>2021602</v>
      </c>
      <c r="E8130" t="s">
        <v>242</v>
      </c>
      <c r="F8130" t="s">
        <v>214</v>
      </c>
      <c r="G8130" t="s">
        <v>215</v>
      </c>
      <c r="H8130">
        <v>2</v>
      </c>
      <c r="I8130">
        <v>2015</v>
      </c>
      <c r="J8130">
        <v>2</v>
      </c>
      <c r="L8130">
        <v>23072005</v>
      </c>
      <c r="M8130">
        <v>5.6</v>
      </c>
      <c r="P8130" s="29">
        <f t="shared" si="338"/>
        <v>0.76666666666666661</v>
      </c>
    </row>
    <row r="8131" spans="1:16" hidden="1" x14ac:dyDescent="0.25">
      <c r="A8131">
        <v>194258968</v>
      </c>
      <c r="B8131">
        <v>803401</v>
      </c>
      <c r="C8131" t="s">
        <v>318</v>
      </c>
      <c r="D8131">
        <v>2005131</v>
      </c>
      <c r="E8131" t="s">
        <v>228</v>
      </c>
      <c r="F8131" t="s">
        <v>214</v>
      </c>
      <c r="G8131" t="s">
        <v>215</v>
      </c>
      <c r="H8131">
        <v>2</v>
      </c>
      <c r="I8131">
        <v>2015</v>
      </c>
      <c r="J8131">
        <v>2</v>
      </c>
      <c r="L8131">
        <v>23070707</v>
      </c>
      <c r="M8131">
        <v>5.0999999999999996</v>
      </c>
      <c r="P8131" s="29">
        <f t="shared" si="338"/>
        <v>0.68333333333333324</v>
      </c>
    </row>
    <row r="8132" spans="1:16" hidden="1" x14ac:dyDescent="0.25">
      <c r="A8132">
        <v>194258968</v>
      </c>
      <c r="B8132">
        <v>803401</v>
      </c>
      <c r="C8132" t="s">
        <v>318</v>
      </c>
      <c r="D8132">
        <v>2005117</v>
      </c>
      <c r="E8132" t="s">
        <v>220</v>
      </c>
      <c r="F8132" t="s">
        <v>214</v>
      </c>
      <c r="G8132" t="s">
        <v>215</v>
      </c>
      <c r="H8132">
        <v>2</v>
      </c>
      <c r="I8132">
        <v>2015</v>
      </c>
      <c r="J8132">
        <v>2</v>
      </c>
      <c r="L8132">
        <v>23070388</v>
      </c>
      <c r="M8132">
        <v>5.7</v>
      </c>
      <c r="P8132" s="29">
        <f t="shared" si="338"/>
        <v>0.78333333333333333</v>
      </c>
    </row>
    <row r="8133" spans="1:16" hidden="1" x14ac:dyDescent="0.25">
      <c r="A8133">
        <v>194258968</v>
      </c>
      <c r="B8133">
        <v>803401</v>
      </c>
      <c r="C8133" t="s">
        <v>318</v>
      </c>
      <c r="D8133">
        <v>2021580</v>
      </c>
      <c r="E8133" t="s">
        <v>241</v>
      </c>
      <c r="F8133" t="s">
        <v>214</v>
      </c>
      <c r="G8133" t="s">
        <v>215</v>
      </c>
      <c r="H8133">
        <v>2</v>
      </c>
      <c r="I8133">
        <v>2015</v>
      </c>
      <c r="J8133">
        <v>2</v>
      </c>
      <c r="L8133">
        <v>23072000</v>
      </c>
      <c r="M8133">
        <v>5</v>
      </c>
      <c r="P8133" s="29">
        <f t="shared" si="338"/>
        <v>0.66666666666666663</v>
      </c>
    </row>
    <row r="8134" spans="1:16" hidden="1" x14ac:dyDescent="0.25">
      <c r="A8134">
        <v>194258968</v>
      </c>
      <c r="B8134">
        <v>803401</v>
      </c>
      <c r="C8134" t="s">
        <v>318</v>
      </c>
      <c r="D8134">
        <v>2004116</v>
      </c>
      <c r="E8134" t="s">
        <v>229</v>
      </c>
      <c r="F8134" t="s">
        <v>214</v>
      </c>
      <c r="G8134" t="s">
        <v>215</v>
      </c>
      <c r="H8134">
        <v>2</v>
      </c>
      <c r="I8134">
        <v>2015</v>
      </c>
      <c r="J8134">
        <v>2</v>
      </c>
      <c r="L8134">
        <v>23073301</v>
      </c>
      <c r="M8134">
        <v>6.7</v>
      </c>
      <c r="P8134" s="29">
        <f t="shared" si="338"/>
        <v>0.95000000000000007</v>
      </c>
    </row>
    <row r="8135" spans="1:16" hidden="1" x14ac:dyDescent="0.25">
      <c r="A8135">
        <v>194258968</v>
      </c>
      <c r="B8135">
        <v>803401</v>
      </c>
      <c r="C8135" t="s">
        <v>318</v>
      </c>
      <c r="D8135">
        <v>2004112</v>
      </c>
      <c r="E8135" t="s">
        <v>244</v>
      </c>
      <c r="F8135" t="s">
        <v>214</v>
      </c>
      <c r="G8135" t="s">
        <v>215</v>
      </c>
      <c r="H8135">
        <v>2</v>
      </c>
      <c r="I8135">
        <v>2015</v>
      </c>
      <c r="J8135">
        <v>2</v>
      </c>
      <c r="L8135">
        <v>23073236</v>
      </c>
      <c r="M8135">
        <v>5.4</v>
      </c>
      <c r="P8135" s="29">
        <f t="shared" si="338"/>
        <v>0.73333333333333339</v>
      </c>
    </row>
    <row r="8136" spans="1:16" hidden="1" x14ac:dyDescent="0.25">
      <c r="A8136">
        <v>194258968</v>
      </c>
      <c r="B8136">
        <v>803401</v>
      </c>
      <c r="C8136" t="s">
        <v>318</v>
      </c>
      <c r="D8136">
        <v>2021596</v>
      </c>
      <c r="E8136" t="s">
        <v>294</v>
      </c>
      <c r="F8136" t="s">
        <v>214</v>
      </c>
      <c r="G8136" t="s">
        <v>215</v>
      </c>
      <c r="H8136">
        <v>3</v>
      </c>
      <c r="I8136">
        <v>2016</v>
      </c>
      <c r="J8136">
        <v>1</v>
      </c>
      <c r="L8136">
        <v>23081197</v>
      </c>
      <c r="M8136">
        <v>3.8</v>
      </c>
      <c r="P8136" s="29">
        <f t="shared" ref="P8136:P8167" si="339">IF(AND(ISNUMBER(M8136),H8136&lt;&gt;4),(M8136-1)/6,IF(H8136=4,"DRP",IF(AND(H8136=3,M8136="NA"),"BAD",IF(AND(H8136=2),"CVL",IF(AND(H8136=1,ISBLANK(M8136)),"NULL","UNK")))))</f>
        <v>0.46666666666666662</v>
      </c>
    </row>
    <row r="8137" spans="1:16" hidden="1" x14ac:dyDescent="0.25">
      <c r="A8137">
        <v>194258968</v>
      </c>
      <c r="B8137">
        <v>803401</v>
      </c>
      <c r="C8137" t="s">
        <v>318</v>
      </c>
      <c r="D8137">
        <v>2021781</v>
      </c>
      <c r="E8137" t="s">
        <v>235</v>
      </c>
      <c r="F8137" t="s">
        <v>214</v>
      </c>
      <c r="G8137" t="s">
        <v>215</v>
      </c>
      <c r="H8137">
        <v>2</v>
      </c>
      <c r="I8137">
        <v>2016</v>
      </c>
      <c r="J8137">
        <v>1</v>
      </c>
      <c r="L8137">
        <v>23081230</v>
      </c>
      <c r="M8137">
        <v>4.2</v>
      </c>
      <c r="P8137" s="29">
        <f t="shared" si="339"/>
        <v>0.53333333333333333</v>
      </c>
    </row>
    <row r="8138" spans="1:16" hidden="1" x14ac:dyDescent="0.25">
      <c r="A8138">
        <v>194258968</v>
      </c>
      <c r="B8138">
        <v>803401</v>
      </c>
      <c r="C8138" t="s">
        <v>318</v>
      </c>
      <c r="D8138">
        <v>2021763</v>
      </c>
      <c r="E8138" t="s">
        <v>298</v>
      </c>
      <c r="F8138" t="s">
        <v>214</v>
      </c>
      <c r="G8138" t="s">
        <v>215</v>
      </c>
      <c r="H8138">
        <v>2</v>
      </c>
      <c r="I8138">
        <v>2016</v>
      </c>
      <c r="J8138">
        <v>1</v>
      </c>
      <c r="L8138">
        <v>23081192</v>
      </c>
      <c r="M8138">
        <v>4.5</v>
      </c>
      <c r="P8138" s="29">
        <f t="shared" si="339"/>
        <v>0.58333333333333337</v>
      </c>
    </row>
    <row r="8139" spans="1:16" hidden="1" x14ac:dyDescent="0.25">
      <c r="A8139">
        <v>194258968</v>
      </c>
      <c r="B8139">
        <v>803401</v>
      </c>
      <c r="C8139" t="s">
        <v>318</v>
      </c>
      <c r="D8139">
        <v>2021756</v>
      </c>
      <c r="E8139" t="s">
        <v>253</v>
      </c>
      <c r="F8139" t="s">
        <v>214</v>
      </c>
      <c r="G8139" t="s">
        <v>215</v>
      </c>
      <c r="H8139">
        <v>2</v>
      </c>
      <c r="I8139">
        <v>2016</v>
      </c>
      <c r="J8139">
        <v>1</v>
      </c>
      <c r="L8139">
        <v>23081181</v>
      </c>
      <c r="M8139">
        <v>5</v>
      </c>
      <c r="P8139" s="29">
        <f t="shared" si="339"/>
        <v>0.66666666666666663</v>
      </c>
    </row>
    <row r="8140" spans="1:16" hidden="1" x14ac:dyDescent="0.25">
      <c r="A8140">
        <v>194258968</v>
      </c>
      <c r="B8140">
        <v>803401</v>
      </c>
      <c r="C8140" t="s">
        <v>318</v>
      </c>
      <c r="D8140">
        <v>2021638</v>
      </c>
      <c r="E8140" t="s">
        <v>250</v>
      </c>
      <c r="F8140" t="s">
        <v>214</v>
      </c>
      <c r="G8140" t="s">
        <v>215</v>
      </c>
      <c r="H8140">
        <v>2</v>
      </c>
      <c r="I8140">
        <v>2016</v>
      </c>
      <c r="J8140">
        <v>1</v>
      </c>
      <c r="L8140">
        <v>23081193</v>
      </c>
      <c r="M8140">
        <v>5.0999999999999996</v>
      </c>
      <c r="P8140" s="29">
        <f t="shared" si="339"/>
        <v>0.68333333333333324</v>
      </c>
    </row>
    <row r="8141" spans="1:16" hidden="1" x14ac:dyDescent="0.25">
      <c r="A8141">
        <v>194258968</v>
      </c>
      <c r="B8141">
        <v>803401</v>
      </c>
      <c r="C8141" t="s">
        <v>318</v>
      </c>
      <c r="D8141">
        <v>2004099</v>
      </c>
      <c r="E8141" t="s">
        <v>245</v>
      </c>
      <c r="F8141" t="s">
        <v>214</v>
      </c>
      <c r="G8141" t="s">
        <v>215</v>
      </c>
      <c r="H8141">
        <v>2</v>
      </c>
      <c r="I8141">
        <v>2016</v>
      </c>
      <c r="J8141">
        <v>1</v>
      </c>
      <c r="L8141">
        <v>23073324</v>
      </c>
      <c r="M8141">
        <v>5.3</v>
      </c>
      <c r="P8141" s="29">
        <f t="shared" si="339"/>
        <v>0.71666666666666667</v>
      </c>
    </row>
    <row r="8142" spans="1:16" hidden="1" x14ac:dyDescent="0.25">
      <c r="A8142">
        <v>194258968</v>
      </c>
      <c r="B8142">
        <v>803401</v>
      </c>
      <c r="C8142" t="s">
        <v>318</v>
      </c>
      <c r="D8142">
        <v>2021596</v>
      </c>
      <c r="E8142" t="s">
        <v>294</v>
      </c>
      <c r="F8142" t="s">
        <v>214</v>
      </c>
      <c r="G8142" t="s">
        <v>215</v>
      </c>
      <c r="H8142">
        <v>2</v>
      </c>
      <c r="I8142">
        <v>2016</v>
      </c>
      <c r="J8142">
        <v>2</v>
      </c>
      <c r="L8142">
        <v>23086860</v>
      </c>
      <c r="M8142">
        <v>4.5999999999999996</v>
      </c>
      <c r="P8142" s="29">
        <f t="shared" si="339"/>
        <v>0.6</v>
      </c>
    </row>
    <row r="8143" spans="1:16" hidden="1" x14ac:dyDescent="0.25">
      <c r="A8143">
        <v>194258968</v>
      </c>
      <c r="B8143">
        <v>803401</v>
      </c>
      <c r="C8143" t="s">
        <v>318</v>
      </c>
      <c r="D8143">
        <v>2021993</v>
      </c>
      <c r="E8143" t="s">
        <v>256</v>
      </c>
      <c r="F8143" t="s">
        <v>214</v>
      </c>
      <c r="G8143" t="s">
        <v>215</v>
      </c>
      <c r="H8143">
        <v>2</v>
      </c>
      <c r="I8143">
        <v>2016</v>
      </c>
      <c r="J8143">
        <v>2</v>
      </c>
      <c r="L8143">
        <v>23086519</v>
      </c>
      <c r="M8143">
        <v>5.2</v>
      </c>
      <c r="P8143" s="29">
        <f t="shared" si="339"/>
        <v>0.70000000000000007</v>
      </c>
    </row>
    <row r="8144" spans="1:16" hidden="1" x14ac:dyDescent="0.25">
      <c r="A8144">
        <v>194258968</v>
      </c>
      <c r="B8144">
        <v>803401</v>
      </c>
      <c r="C8144" t="s">
        <v>318</v>
      </c>
      <c r="D8144">
        <v>2021679</v>
      </c>
      <c r="E8144" t="s">
        <v>259</v>
      </c>
      <c r="F8144" t="s">
        <v>214</v>
      </c>
      <c r="G8144" t="s">
        <v>215</v>
      </c>
      <c r="H8144">
        <v>2</v>
      </c>
      <c r="I8144">
        <v>2016</v>
      </c>
      <c r="J8144">
        <v>2</v>
      </c>
      <c r="L8144">
        <v>23086909</v>
      </c>
      <c r="M8144">
        <v>5.0999999999999996</v>
      </c>
      <c r="P8144" s="29">
        <f t="shared" si="339"/>
        <v>0.68333333333333324</v>
      </c>
    </row>
    <row r="8145" spans="1:16" hidden="1" x14ac:dyDescent="0.25">
      <c r="A8145">
        <v>194258968</v>
      </c>
      <c r="B8145">
        <v>803401</v>
      </c>
      <c r="C8145" t="s">
        <v>318</v>
      </c>
      <c r="D8145">
        <v>2021640</v>
      </c>
      <c r="E8145" t="s">
        <v>227</v>
      </c>
      <c r="F8145" t="s">
        <v>214</v>
      </c>
      <c r="G8145" t="s">
        <v>215</v>
      </c>
      <c r="H8145">
        <v>2</v>
      </c>
      <c r="I8145">
        <v>2016</v>
      </c>
      <c r="J8145">
        <v>2</v>
      </c>
      <c r="L8145">
        <v>23086870</v>
      </c>
      <c r="M8145">
        <v>4.4000000000000004</v>
      </c>
      <c r="P8145" s="29">
        <f t="shared" si="339"/>
        <v>0.56666666666666676</v>
      </c>
    </row>
    <row r="8146" spans="1:16" hidden="1" x14ac:dyDescent="0.25">
      <c r="A8146">
        <v>194258968</v>
      </c>
      <c r="B8146">
        <v>803401</v>
      </c>
      <c r="C8146" t="s">
        <v>318</v>
      </c>
      <c r="D8146">
        <v>2021874</v>
      </c>
      <c r="E8146" t="s">
        <v>226</v>
      </c>
      <c r="F8146" t="s">
        <v>214</v>
      </c>
      <c r="G8146" t="s">
        <v>215</v>
      </c>
      <c r="H8146">
        <v>2</v>
      </c>
      <c r="I8146">
        <v>2016</v>
      </c>
      <c r="J8146">
        <v>2</v>
      </c>
      <c r="L8146">
        <v>23086862</v>
      </c>
      <c r="M8146">
        <v>4.5</v>
      </c>
      <c r="P8146" s="29">
        <f t="shared" si="339"/>
        <v>0.58333333333333337</v>
      </c>
    </row>
    <row r="8147" spans="1:16" hidden="1" x14ac:dyDescent="0.25">
      <c r="A8147">
        <v>194258968</v>
      </c>
      <c r="B8147">
        <v>803401</v>
      </c>
      <c r="C8147" t="s">
        <v>318</v>
      </c>
      <c r="D8147">
        <v>2005120</v>
      </c>
      <c r="E8147" t="s">
        <v>293</v>
      </c>
      <c r="F8147" t="s">
        <v>214</v>
      </c>
      <c r="G8147" t="s">
        <v>215</v>
      </c>
      <c r="H8147">
        <v>2</v>
      </c>
      <c r="I8147">
        <v>2016</v>
      </c>
      <c r="J8147">
        <v>2</v>
      </c>
      <c r="L8147">
        <v>23086515</v>
      </c>
      <c r="M8147">
        <v>6.1</v>
      </c>
      <c r="P8147" s="29">
        <f t="shared" si="339"/>
        <v>0.85</v>
      </c>
    </row>
    <row r="8148" spans="1:16" hidden="1" x14ac:dyDescent="0.25">
      <c r="A8148">
        <v>194258968</v>
      </c>
      <c r="B8148">
        <v>803401</v>
      </c>
      <c r="C8148" t="s">
        <v>318</v>
      </c>
      <c r="D8148">
        <v>2021725</v>
      </c>
      <c r="E8148" t="s">
        <v>257</v>
      </c>
      <c r="F8148" t="s">
        <v>214</v>
      </c>
      <c r="G8148" t="s">
        <v>215</v>
      </c>
      <c r="H8148">
        <v>2</v>
      </c>
      <c r="I8148">
        <v>2017</v>
      </c>
      <c r="J8148">
        <v>1</v>
      </c>
      <c r="L8148">
        <v>23091960</v>
      </c>
      <c r="M8148">
        <v>4</v>
      </c>
      <c r="P8148" s="29">
        <f t="shared" si="339"/>
        <v>0.5</v>
      </c>
    </row>
    <row r="8149" spans="1:16" hidden="1" x14ac:dyDescent="0.25">
      <c r="A8149">
        <v>194258968</v>
      </c>
      <c r="B8149">
        <v>803401</v>
      </c>
      <c r="C8149" t="s">
        <v>318</v>
      </c>
      <c r="D8149">
        <v>2021750</v>
      </c>
      <c r="E8149" t="s">
        <v>296</v>
      </c>
      <c r="F8149" t="s">
        <v>214</v>
      </c>
      <c r="G8149" t="s">
        <v>215</v>
      </c>
      <c r="H8149">
        <v>2</v>
      </c>
      <c r="I8149">
        <v>2017</v>
      </c>
      <c r="J8149">
        <v>1</v>
      </c>
      <c r="L8149">
        <v>23091959</v>
      </c>
      <c r="M8149">
        <v>5.3</v>
      </c>
      <c r="P8149" s="29">
        <f t="shared" si="339"/>
        <v>0.71666666666666667</v>
      </c>
    </row>
    <row r="8150" spans="1:16" hidden="1" x14ac:dyDescent="0.25">
      <c r="A8150">
        <v>194258968</v>
      </c>
      <c r="B8150">
        <v>803401</v>
      </c>
      <c r="C8150" t="s">
        <v>318</v>
      </c>
      <c r="D8150">
        <v>2021787</v>
      </c>
      <c r="E8150" t="s">
        <v>292</v>
      </c>
      <c r="F8150" t="s">
        <v>214</v>
      </c>
      <c r="G8150" t="s">
        <v>215</v>
      </c>
      <c r="H8150">
        <v>2</v>
      </c>
      <c r="I8150">
        <v>2017</v>
      </c>
      <c r="J8150">
        <v>1</v>
      </c>
      <c r="L8150">
        <v>23093320</v>
      </c>
      <c r="M8150">
        <v>5.4</v>
      </c>
      <c r="P8150" s="29">
        <f t="shared" si="339"/>
        <v>0.73333333333333339</v>
      </c>
    </row>
    <row r="8151" spans="1:16" hidden="1" x14ac:dyDescent="0.25">
      <c r="A8151">
        <v>194258968</v>
      </c>
      <c r="B8151">
        <v>803401</v>
      </c>
      <c r="C8151" t="s">
        <v>318</v>
      </c>
      <c r="D8151">
        <v>2024862</v>
      </c>
      <c r="E8151" t="s">
        <v>289</v>
      </c>
      <c r="F8151" t="s">
        <v>214</v>
      </c>
      <c r="G8151" t="s">
        <v>215</v>
      </c>
      <c r="H8151">
        <v>2</v>
      </c>
      <c r="I8151">
        <v>2017</v>
      </c>
      <c r="J8151">
        <v>1</v>
      </c>
      <c r="L8151">
        <v>23093476</v>
      </c>
      <c r="M8151">
        <v>5.7</v>
      </c>
      <c r="P8151" s="29">
        <f t="shared" si="339"/>
        <v>0.78333333333333333</v>
      </c>
    </row>
    <row r="8152" spans="1:16" hidden="1" x14ac:dyDescent="0.25">
      <c r="A8152">
        <v>194258968</v>
      </c>
      <c r="B8152">
        <v>803401</v>
      </c>
      <c r="C8152" t="s">
        <v>318</v>
      </c>
      <c r="D8152">
        <v>2004752</v>
      </c>
      <c r="E8152" t="s">
        <v>290</v>
      </c>
      <c r="F8152" t="s">
        <v>214</v>
      </c>
      <c r="G8152" t="s">
        <v>215</v>
      </c>
      <c r="H8152">
        <v>2</v>
      </c>
      <c r="I8152">
        <v>2017</v>
      </c>
      <c r="J8152">
        <v>1</v>
      </c>
      <c r="L8152">
        <v>23093323</v>
      </c>
      <c r="M8152">
        <v>5.0999999999999996</v>
      </c>
      <c r="P8152" s="29">
        <f t="shared" si="339"/>
        <v>0.68333333333333324</v>
      </c>
    </row>
    <row r="8153" spans="1:16" hidden="1" x14ac:dyDescent="0.25">
      <c r="A8153">
        <v>194258968</v>
      </c>
      <c r="B8153">
        <v>803401</v>
      </c>
      <c r="C8153" t="s">
        <v>318</v>
      </c>
      <c r="D8153">
        <v>2004591</v>
      </c>
      <c r="E8153" t="s">
        <v>271</v>
      </c>
      <c r="F8153" t="s">
        <v>214</v>
      </c>
      <c r="G8153" t="s">
        <v>215</v>
      </c>
      <c r="H8153">
        <v>2</v>
      </c>
      <c r="I8153">
        <v>2017</v>
      </c>
      <c r="J8153">
        <v>1</v>
      </c>
      <c r="L8153">
        <v>23093319</v>
      </c>
      <c r="M8153">
        <v>4.8</v>
      </c>
      <c r="P8153" s="29">
        <f t="shared" si="339"/>
        <v>0.6333333333333333</v>
      </c>
    </row>
    <row r="8154" spans="1:16" hidden="1" x14ac:dyDescent="0.25">
      <c r="A8154">
        <v>194258968</v>
      </c>
      <c r="B8154">
        <v>803401</v>
      </c>
      <c r="C8154" t="s">
        <v>318</v>
      </c>
      <c r="D8154">
        <v>2004586</v>
      </c>
      <c r="E8154" t="s">
        <v>325</v>
      </c>
      <c r="F8154" t="s">
        <v>214</v>
      </c>
      <c r="G8154" t="s">
        <v>215</v>
      </c>
      <c r="H8154">
        <v>2</v>
      </c>
      <c r="I8154">
        <v>2017</v>
      </c>
      <c r="J8154">
        <v>2</v>
      </c>
      <c r="L8154">
        <v>23097712</v>
      </c>
      <c r="M8154">
        <v>4.4000000000000004</v>
      </c>
      <c r="P8154" s="29">
        <f t="shared" si="339"/>
        <v>0.56666666666666676</v>
      </c>
    </row>
    <row r="8155" spans="1:16" hidden="1" x14ac:dyDescent="0.25">
      <c r="A8155">
        <v>194258968</v>
      </c>
      <c r="B8155">
        <v>803401</v>
      </c>
      <c r="C8155" t="s">
        <v>318</v>
      </c>
      <c r="D8155">
        <v>2021865</v>
      </c>
      <c r="E8155" t="s">
        <v>301</v>
      </c>
      <c r="F8155" t="s">
        <v>214</v>
      </c>
      <c r="G8155" t="s">
        <v>215</v>
      </c>
      <c r="H8155">
        <v>2</v>
      </c>
      <c r="I8155">
        <v>2017</v>
      </c>
      <c r="J8155">
        <v>2</v>
      </c>
      <c r="L8155">
        <v>23097629</v>
      </c>
      <c r="M8155">
        <v>4.3</v>
      </c>
      <c r="P8155" s="29">
        <f t="shared" si="339"/>
        <v>0.54999999999999993</v>
      </c>
    </row>
    <row r="8156" spans="1:16" hidden="1" x14ac:dyDescent="0.25">
      <c r="A8156">
        <v>194258968</v>
      </c>
      <c r="B8156">
        <v>803401</v>
      </c>
      <c r="C8156" t="s">
        <v>318</v>
      </c>
      <c r="D8156">
        <v>2021723</v>
      </c>
      <c r="E8156" t="s">
        <v>299</v>
      </c>
      <c r="F8156" t="s">
        <v>214</v>
      </c>
      <c r="G8156" t="s">
        <v>215</v>
      </c>
      <c r="H8156">
        <v>2</v>
      </c>
      <c r="I8156">
        <v>2017</v>
      </c>
      <c r="J8156">
        <v>2</v>
      </c>
      <c r="L8156">
        <v>23097633</v>
      </c>
      <c r="M8156">
        <v>6.2</v>
      </c>
      <c r="P8156" s="29">
        <f t="shared" si="339"/>
        <v>0.8666666666666667</v>
      </c>
    </row>
    <row r="8157" spans="1:16" hidden="1" x14ac:dyDescent="0.25">
      <c r="A8157">
        <v>194258968</v>
      </c>
      <c r="B8157">
        <v>803401</v>
      </c>
      <c r="C8157" t="s">
        <v>318</v>
      </c>
      <c r="D8157">
        <v>2021631</v>
      </c>
      <c r="E8157" t="s">
        <v>302</v>
      </c>
      <c r="F8157" t="s">
        <v>214</v>
      </c>
      <c r="G8157" t="s">
        <v>215</v>
      </c>
      <c r="H8157">
        <v>2</v>
      </c>
      <c r="I8157">
        <v>2017</v>
      </c>
      <c r="J8157">
        <v>2</v>
      </c>
      <c r="L8157">
        <v>23101235</v>
      </c>
      <c r="M8157">
        <v>6.3</v>
      </c>
      <c r="P8157" s="29">
        <f t="shared" si="339"/>
        <v>0.8833333333333333</v>
      </c>
    </row>
    <row r="8158" spans="1:16" hidden="1" x14ac:dyDescent="0.25">
      <c r="A8158">
        <v>194258968</v>
      </c>
      <c r="B8158">
        <v>803401</v>
      </c>
      <c r="C8158" t="s">
        <v>318</v>
      </c>
      <c r="D8158">
        <v>2021615</v>
      </c>
      <c r="E8158" t="s">
        <v>255</v>
      </c>
      <c r="F8158" t="s">
        <v>214</v>
      </c>
      <c r="G8158" t="s">
        <v>215</v>
      </c>
      <c r="H8158">
        <v>2</v>
      </c>
      <c r="I8158">
        <v>2017</v>
      </c>
      <c r="J8158">
        <v>2</v>
      </c>
      <c r="L8158">
        <v>23097634</v>
      </c>
      <c r="M8158">
        <v>5.3</v>
      </c>
      <c r="P8158" s="29">
        <f t="shared" si="339"/>
        <v>0.71666666666666667</v>
      </c>
    </row>
    <row r="8159" spans="1:16" hidden="1" x14ac:dyDescent="0.25">
      <c r="A8159">
        <v>194258968</v>
      </c>
      <c r="B8159">
        <v>803401</v>
      </c>
      <c r="C8159" t="s">
        <v>318</v>
      </c>
      <c r="D8159">
        <v>2021591</v>
      </c>
      <c r="E8159" t="s">
        <v>240</v>
      </c>
      <c r="F8159" t="s">
        <v>214</v>
      </c>
      <c r="G8159" t="s">
        <v>215</v>
      </c>
      <c r="H8159">
        <v>2</v>
      </c>
      <c r="I8159">
        <v>2017</v>
      </c>
      <c r="J8159">
        <v>2</v>
      </c>
      <c r="L8159">
        <v>23097630</v>
      </c>
      <c r="M8159">
        <v>5.7</v>
      </c>
      <c r="P8159" s="29">
        <f t="shared" si="339"/>
        <v>0.78333333333333333</v>
      </c>
    </row>
    <row r="8160" spans="1:16" hidden="1" x14ac:dyDescent="0.25">
      <c r="A8160">
        <v>194258968</v>
      </c>
      <c r="B8160">
        <v>803401</v>
      </c>
      <c r="C8160" t="s">
        <v>318</v>
      </c>
      <c r="D8160">
        <v>2004587</v>
      </c>
      <c r="E8160" t="s">
        <v>288</v>
      </c>
      <c r="F8160" t="s">
        <v>214</v>
      </c>
      <c r="G8160" t="s">
        <v>215</v>
      </c>
      <c r="H8160">
        <v>2</v>
      </c>
      <c r="I8160">
        <v>2017</v>
      </c>
      <c r="J8160">
        <v>2</v>
      </c>
      <c r="L8160">
        <v>23097713</v>
      </c>
      <c r="M8160">
        <v>5</v>
      </c>
      <c r="P8160" s="29">
        <f t="shared" si="339"/>
        <v>0.66666666666666663</v>
      </c>
    </row>
    <row r="8161" spans="1:16" hidden="1" x14ac:dyDescent="0.25">
      <c r="A8161">
        <v>194258968</v>
      </c>
      <c r="B8161">
        <v>803401</v>
      </c>
      <c r="C8161" t="s">
        <v>318</v>
      </c>
      <c r="D8161">
        <v>2019274</v>
      </c>
      <c r="E8161" t="s">
        <v>247</v>
      </c>
      <c r="F8161" t="s">
        <v>214</v>
      </c>
      <c r="G8161" t="s">
        <v>215</v>
      </c>
      <c r="H8161">
        <v>2</v>
      </c>
      <c r="I8161">
        <v>2017</v>
      </c>
      <c r="J8161">
        <v>2</v>
      </c>
      <c r="M8161" t="s">
        <v>232</v>
      </c>
      <c r="N8161" t="s">
        <v>231</v>
      </c>
      <c r="P8161" s="29" t="str">
        <f t="shared" si="339"/>
        <v>CVL</v>
      </c>
    </row>
    <row r="8162" spans="1:16" hidden="1" x14ac:dyDescent="0.25">
      <c r="A8162">
        <v>194258968</v>
      </c>
      <c r="B8162">
        <v>803401</v>
      </c>
      <c r="C8162" t="s">
        <v>318</v>
      </c>
      <c r="D8162">
        <v>2019273</v>
      </c>
      <c r="E8162" t="s">
        <v>248</v>
      </c>
      <c r="F8162" t="s">
        <v>214</v>
      </c>
      <c r="G8162" t="s">
        <v>215</v>
      </c>
      <c r="H8162">
        <v>2</v>
      </c>
      <c r="I8162">
        <v>2017</v>
      </c>
      <c r="J8162">
        <v>2</v>
      </c>
      <c r="M8162" t="s">
        <v>232</v>
      </c>
      <c r="N8162" t="s">
        <v>231</v>
      </c>
      <c r="P8162" s="29" t="str">
        <f t="shared" si="339"/>
        <v>CVL</v>
      </c>
    </row>
    <row r="8163" spans="1:16" hidden="1" x14ac:dyDescent="0.25">
      <c r="A8163">
        <v>194258968</v>
      </c>
      <c r="B8163">
        <v>803401</v>
      </c>
      <c r="C8163" t="s">
        <v>318</v>
      </c>
      <c r="D8163">
        <v>2019272</v>
      </c>
      <c r="E8163" t="s">
        <v>249</v>
      </c>
      <c r="F8163" t="s">
        <v>214</v>
      </c>
      <c r="G8163" t="s">
        <v>215</v>
      </c>
      <c r="H8163">
        <v>2</v>
      </c>
      <c r="I8163">
        <v>2017</v>
      </c>
      <c r="J8163">
        <v>2</v>
      </c>
      <c r="M8163" t="s">
        <v>232</v>
      </c>
      <c r="N8163" t="s">
        <v>231</v>
      </c>
      <c r="P8163" s="29" t="str">
        <f t="shared" si="339"/>
        <v>CVL</v>
      </c>
    </row>
    <row r="8164" spans="1:16" hidden="1" x14ac:dyDescent="0.25">
      <c r="A8164">
        <v>194258968</v>
      </c>
      <c r="B8164">
        <v>803401</v>
      </c>
      <c r="C8164" t="s">
        <v>318</v>
      </c>
      <c r="D8164">
        <v>2019271</v>
      </c>
      <c r="E8164" t="s">
        <v>236</v>
      </c>
      <c r="F8164" t="s">
        <v>214</v>
      </c>
      <c r="G8164" t="s">
        <v>215</v>
      </c>
      <c r="H8164">
        <v>2</v>
      </c>
      <c r="I8164">
        <v>2017</v>
      </c>
      <c r="J8164">
        <v>2</v>
      </c>
      <c r="M8164" t="s">
        <v>232</v>
      </c>
      <c r="N8164" t="s">
        <v>231</v>
      </c>
      <c r="P8164" s="29" t="str">
        <f t="shared" si="339"/>
        <v>CVL</v>
      </c>
    </row>
    <row r="8165" spans="1:16" hidden="1" x14ac:dyDescent="0.25">
      <c r="A8165">
        <v>194258968</v>
      </c>
      <c r="B8165">
        <v>803401</v>
      </c>
      <c r="C8165" t="s">
        <v>318</v>
      </c>
      <c r="D8165">
        <v>2004597</v>
      </c>
      <c r="E8165" t="s">
        <v>279</v>
      </c>
      <c r="F8165" t="s">
        <v>214</v>
      </c>
      <c r="G8165" t="s">
        <v>215</v>
      </c>
      <c r="H8165">
        <v>2</v>
      </c>
      <c r="I8165">
        <v>2018</v>
      </c>
      <c r="J8165">
        <v>1</v>
      </c>
      <c r="L8165">
        <v>23107759</v>
      </c>
      <c r="M8165">
        <v>5</v>
      </c>
      <c r="P8165" s="29">
        <f t="shared" si="339"/>
        <v>0.66666666666666663</v>
      </c>
    </row>
    <row r="8166" spans="1:16" hidden="1" x14ac:dyDescent="0.25">
      <c r="A8166">
        <v>194258968</v>
      </c>
      <c r="B8166">
        <v>803401</v>
      </c>
      <c r="C8166" t="s">
        <v>318</v>
      </c>
      <c r="D8166">
        <v>2021661</v>
      </c>
      <c r="E8166" t="s">
        <v>305</v>
      </c>
      <c r="F8166" t="s">
        <v>214</v>
      </c>
      <c r="G8166" t="s">
        <v>215</v>
      </c>
      <c r="H8166">
        <v>2</v>
      </c>
      <c r="I8166">
        <v>2018</v>
      </c>
      <c r="J8166">
        <v>1</v>
      </c>
      <c r="L8166">
        <v>23107773</v>
      </c>
      <c r="M8166">
        <v>4.4000000000000004</v>
      </c>
      <c r="P8166" s="29">
        <f t="shared" si="339"/>
        <v>0.56666666666666676</v>
      </c>
    </row>
    <row r="8167" spans="1:16" hidden="1" x14ac:dyDescent="0.25">
      <c r="A8167">
        <v>194258968</v>
      </c>
      <c r="B8167">
        <v>803401</v>
      </c>
      <c r="C8167" t="s">
        <v>318</v>
      </c>
      <c r="D8167">
        <v>2021716</v>
      </c>
      <c r="E8167" t="s">
        <v>291</v>
      </c>
      <c r="F8167" t="s">
        <v>214</v>
      </c>
      <c r="G8167" t="s">
        <v>215</v>
      </c>
      <c r="H8167">
        <v>2</v>
      </c>
      <c r="I8167">
        <v>2018</v>
      </c>
      <c r="J8167">
        <v>1</v>
      </c>
      <c r="L8167">
        <v>23107801</v>
      </c>
      <c r="M8167">
        <v>5.4</v>
      </c>
      <c r="P8167" s="29">
        <f t="shared" si="339"/>
        <v>0.73333333333333339</v>
      </c>
    </row>
    <row r="8168" spans="1:16" hidden="1" x14ac:dyDescent="0.25">
      <c r="A8168">
        <v>194258968</v>
      </c>
      <c r="B8168">
        <v>803401</v>
      </c>
      <c r="C8168" t="s">
        <v>318</v>
      </c>
      <c r="D8168">
        <v>2021744</v>
      </c>
      <c r="E8168" t="s">
        <v>262</v>
      </c>
      <c r="F8168" t="s">
        <v>214</v>
      </c>
      <c r="G8168" t="s">
        <v>215</v>
      </c>
      <c r="H8168">
        <v>2</v>
      </c>
      <c r="I8168">
        <v>2018</v>
      </c>
      <c r="J8168">
        <v>1</v>
      </c>
      <c r="L8168">
        <v>23107805</v>
      </c>
      <c r="M8168">
        <v>5.4</v>
      </c>
      <c r="P8168" s="29">
        <f t="shared" ref="P8168:P8199" si="340">IF(AND(ISNUMBER(M8168),H8168&lt;&gt;4),(M8168-1)/6,IF(H8168=4,"DRP",IF(AND(H8168=3,M8168="NA"),"BAD",IF(AND(H8168=2),"CVL",IF(AND(H8168=1,ISBLANK(M8168)),"NULL","UNK")))))</f>
        <v>0.73333333333333339</v>
      </c>
    </row>
    <row r="8169" spans="1:16" hidden="1" x14ac:dyDescent="0.25">
      <c r="A8169">
        <v>194258968</v>
      </c>
      <c r="B8169">
        <v>803401</v>
      </c>
      <c r="C8169" t="s">
        <v>318</v>
      </c>
      <c r="D8169">
        <v>2024863</v>
      </c>
      <c r="E8169" t="s">
        <v>304</v>
      </c>
      <c r="F8169" t="s">
        <v>214</v>
      </c>
      <c r="G8169" t="s">
        <v>215</v>
      </c>
      <c r="H8169">
        <v>2</v>
      </c>
      <c r="I8169">
        <v>2018</v>
      </c>
      <c r="J8169">
        <v>1</v>
      </c>
      <c r="L8169">
        <v>23107771</v>
      </c>
      <c r="M8169">
        <v>4.3</v>
      </c>
      <c r="P8169" s="29">
        <f t="shared" si="340"/>
        <v>0.54999999999999993</v>
      </c>
    </row>
    <row r="8170" spans="1:16" hidden="1" x14ac:dyDescent="0.25">
      <c r="A8170">
        <v>194258968</v>
      </c>
      <c r="B8170">
        <v>803401</v>
      </c>
      <c r="C8170" t="s">
        <v>318</v>
      </c>
      <c r="D8170">
        <v>2024921</v>
      </c>
      <c r="E8170" t="s">
        <v>225</v>
      </c>
      <c r="F8170" t="s">
        <v>214</v>
      </c>
      <c r="G8170" t="s">
        <v>215</v>
      </c>
      <c r="H8170">
        <v>2</v>
      </c>
      <c r="I8170">
        <v>2018</v>
      </c>
      <c r="J8170">
        <v>1</v>
      </c>
      <c r="L8170">
        <v>23107811</v>
      </c>
      <c r="M8170">
        <v>5.6</v>
      </c>
      <c r="P8170" s="29">
        <f t="shared" si="340"/>
        <v>0.76666666666666661</v>
      </c>
    </row>
    <row r="8171" spans="1:16" hidden="1" x14ac:dyDescent="0.25">
      <c r="A8171">
        <v>194258968</v>
      </c>
      <c r="B8171">
        <v>803401</v>
      </c>
      <c r="C8171" t="s">
        <v>318</v>
      </c>
      <c r="D8171">
        <v>2027109</v>
      </c>
      <c r="E8171" t="s">
        <v>372</v>
      </c>
      <c r="F8171" t="s">
        <v>320</v>
      </c>
      <c r="G8171" t="s">
        <v>321</v>
      </c>
      <c r="H8171">
        <v>2</v>
      </c>
      <c r="I8171">
        <v>2018</v>
      </c>
      <c r="J8171">
        <v>2</v>
      </c>
      <c r="L8171">
        <v>23114650</v>
      </c>
      <c r="M8171">
        <v>5.9</v>
      </c>
      <c r="P8171" s="29">
        <f t="shared" si="340"/>
        <v>0.81666666666666676</v>
      </c>
    </row>
    <row r="8172" spans="1:16" hidden="1" x14ac:dyDescent="0.25">
      <c r="A8172">
        <v>194258968</v>
      </c>
      <c r="B8172">
        <v>803401</v>
      </c>
      <c r="C8172" t="s">
        <v>318</v>
      </c>
      <c r="D8172">
        <v>2024864</v>
      </c>
      <c r="E8172" t="s">
        <v>310</v>
      </c>
      <c r="F8172" t="s">
        <v>214</v>
      </c>
      <c r="G8172" t="s">
        <v>215</v>
      </c>
      <c r="H8172">
        <v>2</v>
      </c>
      <c r="I8172">
        <v>2018</v>
      </c>
      <c r="J8172">
        <v>2</v>
      </c>
      <c r="L8172">
        <v>23115914</v>
      </c>
      <c r="M8172">
        <v>5.5</v>
      </c>
      <c r="P8172" s="29">
        <f t="shared" si="340"/>
        <v>0.75</v>
      </c>
    </row>
    <row r="8173" spans="1:16" hidden="1" x14ac:dyDescent="0.25">
      <c r="A8173">
        <v>194258968</v>
      </c>
      <c r="B8173">
        <v>803401</v>
      </c>
      <c r="C8173" t="s">
        <v>318</v>
      </c>
      <c r="D8173">
        <v>2021689</v>
      </c>
      <c r="E8173" t="s">
        <v>312</v>
      </c>
      <c r="F8173" t="s">
        <v>214</v>
      </c>
      <c r="G8173" t="s">
        <v>215</v>
      </c>
      <c r="H8173">
        <v>2</v>
      </c>
      <c r="I8173">
        <v>2018</v>
      </c>
      <c r="J8173">
        <v>2</v>
      </c>
      <c r="L8173">
        <v>23115916</v>
      </c>
      <c r="M8173">
        <v>5.4</v>
      </c>
      <c r="P8173" s="29">
        <f t="shared" si="340"/>
        <v>0.73333333333333339</v>
      </c>
    </row>
    <row r="8174" spans="1:16" hidden="1" x14ac:dyDescent="0.25">
      <c r="A8174">
        <v>194258968</v>
      </c>
      <c r="B8174">
        <v>803401</v>
      </c>
      <c r="C8174" t="s">
        <v>318</v>
      </c>
      <c r="D8174">
        <v>2021671</v>
      </c>
      <c r="E8174" t="s">
        <v>303</v>
      </c>
      <c r="F8174" t="s">
        <v>214</v>
      </c>
      <c r="G8174" t="s">
        <v>215</v>
      </c>
      <c r="H8174">
        <v>2</v>
      </c>
      <c r="I8174">
        <v>2018</v>
      </c>
      <c r="J8174">
        <v>2</v>
      </c>
      <c r="L8174">
        <v>23115919</v>
      </c>
      <c r="M8174">
        <v>4.3</v>
      </c>
      <c r="P8174" s="29">
        <f t="shared" si="340"/>
        <v>0.54999999999999993</v>
      </c>
    </row>
    <row r="8175" spans="1:16" hidden="1" x14ac:dyDescent="0.25">
      <c r="A8175">
        <v>194258968</v>
      </c>
      <c r="B8175">
        <v>803401</v>
      </c>
      <c r="C8175" t="s">
        <v>318</v>
      </c>
      <c r="D8175">
        <v>2021664</v>
      </c>
      <c r="E8175" t="s">
        <v>311</v>
      </c>
      <c r="F8175" t="s">
        <v>214</v>
      </c>
      <c r="G8175" t="s">
        <v>215</v>
      </c>
      <c r="H8175">
        <v>2</v>
      </c>
      <c r="I8175">
        <v>2018</v>
      </c>
      <c r="J8175">
        <v>2</v>
      </c>
      <c r="L8175">
        <v>23115915</v>
      </c>
      <c r="M8175">
        <v>5.4</v>
      </c>
      <c r="P8175" s="29">
        <f t="shared" si="340"/>
        <v>0.73333333333333339</v>
      </c>
    </row>
    <row r="8176" spans="1:16" hidden="1" x14ac:dyDescent="0.25">
      <c r="A8176">
        <v>194258968</v>
      </c>
      <c r="B8176">
        <v>803401</v>
      </c>
      <c r="C8176" t="s">
        <v>318</v>
      </c>
      <c r="D8176">
        <v>2004602</v>
      </c>
      <c r="E8176" t="s">
        <v>277</v>
      </c>
      <c r="F8176" t="s">
        <v>214</v>
      </c>
      <c r="G8176" t="s">
        <v>215</v>
      </c>
      <c r="H8176">
        <v>2</v>
      </c>
      <c r="I8176">
        <v>2018</v>
      </c>
      <c r="J8176">
        <v>2</v>
      </c>
      <c r="L8176">
        <v>23115918</v>
      </c>
      <c r="M8176">
        <v>4.5999999999999996</v>
      </c>
      <c r="P8176" s="29">
        <f t="shared" si="340"/>
        <v>0.6</v>
      </c>
    </row>
    <row r="8177" spans="1:16" hidden="1" x14ac:dyDescent="0.25">
      <c r="A8177">
        <v>194258968</v>
      </c>
      <c r="B8177">
        <v>803401</v>
      </c>
      <c r="C8177" t="s">
        <v>318</v>
      </c>
      <c r="D8177">
        <v>2021775</v>
      </c>
      <c r="E8177" t="s">
        <v>286</v>
      </c>
      <c r="F8177" t="s">
        <v>214</v>
      </c>
      <c r="G8177" t="s">
        <v>215</v>
      </c>
      <c r="H8177">
        <v>2</v>
      </c>
      <c r="I8177">
        <v>2019</v>
      </c>
      <c r="J8177">
        <v>1</v>
      </c>
      <c r="L8177">
        <v>23124866</v>
      </c>
      <c r="M8177">
        <v>6</v>
      </c>
      <c r="P8177" s="29">
        <f t="shared" si="340"/>
        <v>0.83333333333333337</v>
      </c>
    </row>
    <row r="8178" spans="1:16" hidden="1" x14ac:dyDescent="0.25">
      <c r="A8178">
        <v>194258968</v>
      </c>
      <c r="B8178">
        <v>803401</v>
      </c>
      <c r="C8178" t="s">
        <v>318</v>
      </c>
      <c r="D8178">
        <v>2024865</v>
      </c>
      <c r="E8178" t="s">
        <v>284</v>
      </c>
      <c r="F8178" t="s">
        <v>214</v>
      </c>
      <c r="G8178" t="s">
        <v>215</v>
      </c>
      <c r="H8178">
        <v>2</v>
      </c>
      <c r="I8178">
        <v>2019</v>
      </c>
      <c r="J8178">
        <v>1</v>
      </c>
      <c r="L8178">
        <v>23123875</v>
      </c>
      <c r="M8178">
        <v>5.6</v>
      </c>
      <c r="P8178" s="29">
        <f t="shared" si="340"/>
        <v>0.76666666666666661</v>
      </c>
    </row>
    <row r="8179" spans="1:16" hidden="1" x14ac:dyDescent="0.25">
      <c r="A8179">
        <v>194258968</v>
      </c>
      <c r="B8179">
        <v>803401</v>
      </c>
      <c r="C8179" t="s">
        <v>318</v>
      </c>
      <c r="D8179">
        <v>2021730</v>
      </c>
      <c r="E8179" t="s">
        <v>307</v>
      </c>
      <c r="F8179" t="s">
        <v>214</v>
      </c>
      <c r="G8179" t="s">
        <v>215</v>
      </c>
      <c r="H8179">
        <v>2</v>
      </c>
      <c r="I8179">
        <v>2019</v>
      </c>
      <c r="J8179">
        <v>1</v>
      </c>
      <c r="L8179">
        <v>23120313</v>
      </c>
      <c r="M8179">
        <v>5.0999999999999996</v>
      </c>
      <c r="P8179" s="29">
        <f t="shared" si="340"/>
        <v>0.68333333333333324</v>
      </c>
    </row>
    <row r="8180" spans="1:16" hidden="1" x14ac:dyDescent="0.25">
      <c r="A8180">
        <v>194258968</v>
      </c>
      <c r="B8180">
        <v>803401</v>
      </c>
      <c r="C8180" t="s">
        <v>318</v>
      </c>
      <c r="D8180">
        <v>2021760</v>
      </c>
      <c r="E8180" t="s">
        <v>254</v>
      </c>
      <c r="F8180" t="s">
        <v>214</v>
      </c>
      <c r="G8180" t="s">
        <v>215</v>
      </c>
      <c r="H8180">
        <v>2</v>
      </c>
      <c r="I8180">
        <v>2019</v>
      </c>
      <c r="J8180">
        <v>1</v>
      </c>
      <c r="L8180">
        <v>23120307</v>
      </c>
      <c r="M8180">
        <v>6.2</v>
      </c>
      <c r="P8180" s="29">
        <f t="shared" si="340"/>
        <v>0.8666666666666667</v>
      </c>
    </row>
    <row r="8181" spans="1:16" hidden="1" x14ac:dyDescent="0.25">
      <c r="A8181">
        <v>194258968</v>
      </c>
      <c r="B8181">
        <v>803401</v>
      </c>
      <c r="C8181" t="s">
        <v>318</v>
      </c>
      <c r="D8181">
        <v>2021841</v>
      </c>
      <c r="E8181" t="s">
        <v>306</v>
      </c>
      <c r="F8181" t="s">
        <v>214</v>
      </c>
      <c r="G8181" t="s">
        <v>215</v>
      </c>
      <c r="H8181">
        <v>2</v>
      </c>
      <c r="I8181">
        <v>2019</v>
      </c>
      <c r="J8181">
        <v>1</v>
      </c>
      <c r="L8181">
        <v>23120306</v>
      </c>
      <c r="M8181">
        <v>6.6</v>
      </c>
      <c r="P8181" s="29">
        <f t="shared" si="340"/>
        <v>0.93333333333333324</v>
      </c>
    </row>
    <row r="8182" spans="1:16" hidden="1" x14ac:dyDescent="0.25">
      <c r="A8182">
        <v>194258968</v>
      </c>
      <c r="B8182">
        <v>803401</v>
      </c>
      <c r="C8182" t="s">
        <v>318</v>
      </c>
      <c r="D8182">
        <v>2021808</v>
      </c>
      <c r="E8182" t="s">
        <v>283</v>
      </c>
      <c r="F8182" t="s">
        <v>214</v>
      </c>
      <c r="G8182" t="s">
        <v>215</v>
      </c>
      <c r="H8182">
        <v>2</v>
      </c>
      <c r="I8182">
        <v>2019</v>
      </c>
      <c r="J8182">
        <v>1</v>
      </c>
      <c r="L8182">
        <v>23120308</v>
      </c>
      <c r="M8182">
        <v>6.3</v>
      </c>
      <c r="P8182" s="29">
        <f t="shared" si="340"/>
        <v>0.8833333333333333</v>
      </c>
    </row>
    <row r="8183" spans="1:16" hidden="1" x14ac:dyDescent="0.25">
      <c r="A8183">
        <v>194258968</v>
      </c>
      <c r="B8183">
        <v>803401</v>
      </c>
      <c r="C8183" t="s">
        <v>318</v>
      </c>
      <c r="D8183">
        <v>2021710</v>
      </c>
      <c r="E8183" t="s">
        <v>278</v>
      </c>
      <c r="F8183" t="s">
        <v>214</v>
      </c>
      <c r="G8183" t="s">
        <v>215</v>
      </c>
      <c r="H8183">
        <v>1</v>
      </c>
      <c r="I8183">
        <v>2019</v>
      </c>
      <c r="J8183">
        <v>2</v>
      </c>
      <c r="L8183">
        <v>23129397</v>
      </c>
      <c r="P8183" s="29" t="str">
        <f t="shared" si="340"/>
        <v>NULL</v>
      </c>
    </row>
    <row r="8184" spans="1:16" hidden="1" x14ac:dyDescent="0.25">
      <c r="A8184">
        <v>194258968</v>
      </c>
      <c r="B8184">
        <v>803401</v>
      </c>
      <c r="C8184" t="s">
        <v>318</v>
      </c>
      <c r="D8184">
        <v>2021862</v>
      </c>
      <c r="E8184" t="s">
        <v>313</v>
      </c>
      <c r="F8184" t="s">
        <v>214</v>
      </c>
      <c r="G8184" t="s">
        <v>215</v>
      </c>
      <c r="H8184">
        <v>1</v>
      </c>
      <c r="I8184">
        <v>2019</v>
      </c>
      <c r="J8184">
        <v>2</v>
      </c>
      <c r="L8184">
        <v>23129813</v>
      </c>
      <c r="P8184" s="29" t="str">
        <f t="shared" si="340"/>
        <v>NULL</v>
      </c>
    </row>
    <row r="8185" spans="1:16" hidden="1" x14ac:dyDescent="0.25">
      <c r="A8185">
        <v>194258968</v>
      </c>
      <c r="B8185">
        <v>803401</v>
      </c>
      <c r="C8185" t="s">
        <v>318</v>
      </c>
      <c r="D8185">
        <v>2004609</v>
      </c>
      <c r="E8185" t="s">
        <v>309</v>
      </c>
      <c r="F8185" t="s">
        <v>214</v>
      </c>
      <c r="G8185" t="s">
        <v>215</v>
      </c>
      <c r="H8185">
        <v>1</v>
      </c>
      <c r="I8185">
        <v>2019</v>
      </c>
      <c r="J8185">
        <v>2</v>
      </c>
      <c r="L8185">
        <v>23129808</v>
      </c>
      <c r="P8185" s="29" t="str">
        <f t="shared" si="340"/>
        <v>NULL</v>
      </c>
    </row>
    <row r="8186" spans="1:16" hidden="1" x14ac:dyDescent="0.25">
      <c r="A8186">
        <v>194258968</v>
      </c>
      <c r="B8186">
        <v>803401</v>
      </c>
      <c r="C8186" t="s">
        <v>318</v>
      </c>
      <c r="D8186">
        <v>2021621</v>
      </c>
      <c r="E8186" t="s">
        <v>314</v>
      </c>
      <c r="F8186" t="s">
        <v>214</v>
      </c>
      <c r="G8186" t="s">
        <v>215</v>
      </c>
      <c r="H8186">
        <v>1</v>
      </c>
      <c r="I8186">
        <v>2019</v>
      </c>
      <c r="J8186">
        <v>2</v>
      </c>
      <c r="L8186">
        <v>23130528</v>
      </c>
      <c r="P8186" s="29" t="str">
        <f t="shared" si="340"/>
        <v>NULL</v>
      </c>
    </row>
    <row r="8187" spans="1:16" hidden="1" x14ac:dyDescent="0.25">
      <c r="A8187">
        <v>194258968</v>
      </c>
      <c r="B8187">
        <v>803401</v>
      </c>
      <c r="C8187" t="s">
        <v>318</v>
      </c>
      <c r="D8187">
        <v>2021818</v>
      </c>
      <c r="E8187" t="s">
        <v>285</v>
      </c>
      <c r="F8187" t="s">
        <v>214</v>
      </c>
      <c r="G8187" t="s">
        <v>215</v>
      </c>
      <c r="H8187">
        <v>1</v>
      </c>
      <c r="I8187">
        <v>2019</v>
      </c>
      <c r="J8187">
        <v>2</v>
      </c>
      <c r="L8187">
        <v>23130530</v>
      </c>
      <c r="P8187" s="29" t="str">
        <f t="shared" si="340"/>
        <v>NULL</v>
      </c>
    </row>
    <row r="8188" spans="1:16" hidden="1" x14ac:dyDescent="0.25">
      <c r="A8188">
        <v>194282427</v>
      </c>
      <c r="B8188">
        <v>803401</v>
      </c>
      <c r="C8188" t="s">
        <v>318</v>
      </c>
      <c r="D8188">
        <v>2004098</v>
      </c>
      <c r="E8188" t="s">
        <v>213</v>
      </c>
      <c r="F8188" t="s">
        <v>214</v>
      </c>
      <c r="G8188" t="s">
        <v>215</v>
      </c>
      <c r="H8188">
        <v>2</v>
      </c>
      <c r="I8188">
        <v>2016</v>
      </c>
      <c r="J8188">
        <v>1</v>
      </c>
      <c r="L8188">
        <v>23078147</v>
      </c>
      <c r="M8188">
        <v>5.8</v>
      </c>
      <c r="P8188" s="29">
        <f t="shared" si="340"/>
        <v>0.79999999999999993</v>
      </c>
    </row>
    <row r="8189" spans="1:16" hidden="1" x14ac:dyDescent="0.25">
      <c r="A8189">
        <v>194282427</v>
      </c>
      <c r="B8189">
        <v>803401</v>
      </c>
      <c r="C8189" t="s">
        <v>318</v>
      </c>
      <c r="D8189">
        <v>2021600</v>
      </c>
      <c r="E8189" t="s">
        <v>219</v>
      </c>
      <c r="F8189" t="s">
        <v>214</v>
      </c>
      <c r="G8189" t="s">
        <v>215</v>
      </c>
      <c r="H8189">
        <v>2</v>
      </c>
      <c r="I8189">
        <v>2016</v>
      </c>
      <c r="J8189">
        <v>1</v>
      </c>
      <c r="L8189">
        <v>23081081</v>
      </c>
      <c r="M8189">
        <v>5.9</v>
      </c>
      <c r="P8189" s="29">
        <f t="shared" si="340"/>
        <v>0.81666666666666676</v>
      </c>
    </row>
    <row r="8190" spans="1:16" hidden="1" x14ac:dyDescent="0.25">
      <c r="A8190">
        <v>194282427</v>
      </c>
      <c r="B8190">
        <v>803401</v>
      </c>
      <c r="C8190" t="s">
        <v>318</v>
      </c>
      <c r="D8190">
        <v>2005099</v>
      </c>
      <c r="E8190" t="s">
        <v>217</v>
      </c>
      <c r="F8190" t="s">
        <v>214</v>
      </c>
      <c r="G8190" t="s">
        <v>215</v>
      </c>
      <c r="H8190">
        <v>2</v>
      </c>
      <c r="I8190">
        <v>2016</v>
      </c>
      <c r="J8190">
        <v>1</v>
      </c>
      <c r="L8190">
        <v>23081376</v>
      </c>
      <c r="M8190">
        <v>6</v>
      </c>
      <c r="P8190" s="29">
        <f t="shared" si="340"/>
        <v>0.83333333333333337</v>
      </c>
    </row>
    <row r="8191" spans="1:16" hidden="1" x14ac:dyDescent="0.25">
      <c r="A8191">
        <v>194282427</v>
      </c>
      <c r="B8191">
        <v>803401</v>
      </c>
      <c r="C8191" t="s">
        <v>318</v>
      </c>
      <c r="D8191">
        <v>2005102</v>
      </c>
      <c r="E8191" t="s">
        <v>218</v>
      </c>
      <c r="F8191" t="s">
        <v>214</v>
      </c>
      <c r="G8191" t="s">
        <v>215</v>
      </c>
      <c r="H8191">
        <v>2</v>
      </c>
      <c r="I8191">
        <v>2016</v>
      </c>
      <c r="J8191">
        <v>1</v>
      </c>
      <c r="L8191">
        <v>23081383</v>
      </c>
      <c r="M8191">
        <v>5.8</v>
      </c>
      <c r="P8191" s="29">
        <f t="shared" si="340"/>
        <v>0.79999999999999993</v>
      </c>
    </row>
    <row r="8192" spans="1:16" hidden="1" x14ac:dyDescent="0.25">
      <c r="A8192">
        <v>194282427</v>
      </c>
      <c r="B8192">
        <v>803401</v>
      </c>
      <c r="C8192" t="s">
        <v>318</v>
      </c>
      <c r="D8192">
        <v>2021754</v>
      </c>
      <c r="E8192" t="s">
        <v>216</v>
      </c>
      <c r="F8192" t="s">
        <v>214</v>
      </c>
      <c r="G8192" t="s">
        <v>215</v>
      </c>
      <c r="H8192">
        <v>2</v>
      </c>
      <c r="I8192">
        <v>2016</v>
      </c>
      <c r="J8192">
        <v>1</v>
      </c>
      <c r="L8192">
        <v>23081097</v>
      </c>
      <c r="M8192">
        <v>5.9</v>
      </c>
      <c r="P8192" s="29">
        <f t="shared" si="340"/>
        <v>0.81666666666666676</v>
      </c>
    </row>
    <row r="8193" spans="1:16" hidden="1" x14ac:dyDescent="0.25">
      <c r="A8193">
        <v>194282427</v>
      </c>
      <c r="B8193">
        <v>803401</v>
      </c>
      <c r="C8193" t="s">
        <v>318</v>
      </c>
      <c r="D8193">
        <v>2005118</v>
      </c>
      <c r="E8193" t="s">
        <v>223</v>
      </c>
      <c r="F8193" t="s">
        <v>214</v>
      </c>
      <c r="G8193" t="s">
        <v>215</v>
      </c>
      <c r="H8193">
        <v>2</v>
      </c>
      <c r="I8193">
        <v>2016</v>
      </c>
      <c r="J8193">
        <v>1</v>
      </c>
      <c r="L8193">
        <v>23081294</v>
      </c>
      <c r="M8193">
        <v>4.5</v>
      </c>
      <c r="P8193" s="29">
        <f t="shared" si="340"/>
        <v>0.58333333333333337</v>
      </c>
    </row>
    <row r="8194" spans="1:16" hidden="1" x14ac:dyDescent="0.25">
      <c r="A8194">
        <v>194282427</v>
      </c>
      <c r="B8194">
        <v>803401</v>
      </c>
      <c r="C8194" t="s">
        <v>318</v>
      </c>
      <c r="D8194">
        <v>2021602</v>
      </c>
      <c r="E8194" t="s">
        <v>242</v>
      </c>
      <c r="F8194" t="s">
        <v>214</v>
      </c>
      <c r="G8194" t="s">
        <v>215</v>
      </c>
      <c r="H8194">
        <v>4</v>
      </c>
      <c r="I8194">
        <v>2016</v>
      </c>
      <c r="J8194">
        <v>2</v>
      </c>
      <c r="L8194">
        <v>23086745</v>
      </c>
      <c r="P8194" s="29" t="str">
        <f t="shared" si="340"/>
        <v>DRP</v>
      </c>
    </row>
    <row r="8195" spans="1:16" hidden="1" x14ac:dyDescent="0.25">
      <c r="A8195">
        <v>194282427</v>
      </c>
      <c r="B8195">
        <v>803401</v>
      </c>
      <c r="C8195" t="s">
        <v>318</v>
      </c>
      <c r="D8195">
        <v>2005131</v>
      </c>
      <c r="E8195" t="s">
        <v>228</v>
      </c>
      <c r="F8195" t="s">
        <v>214</v>
      </c>
      <c r="G8195" t="s">
        <v>215</v>
      </c>
      <c r="H8195">
        <v>2</v>
      </c>
      <c r="I8195">
        <v>2016</v>
      </c>
      <c r="J8195">
        <v>2</v>
      </c>
      <c r="L8195">
        <v>23086517</v>
      </c>
      <c r="M8195">
        <v>6.3</v>
      </c>
      <c r="P8195" s="29">
        <f t="shared" si="340"/>
        <v>0.8833333333333333</v>
      </c>
    </row>
    <row r="8196" spans="1:16" hidden="1" x14ac:dyDescent="0.25">
      <c r="A8196">
        <v>194282427</v>
      </c>
      <c r="B8196">
        <v>803401</v>
      </c>
      <c r="C8196" t="s">
        <v>318</v>
      </c>
      <c r="D8196">
        <v>2021763</v>
      </c>
      <c r="E8196" t="s">
        <v>298</v>
      </c>
      <c r="F8196" t="s">
        <v>214</v>
      </c>
      <c r="G8196" t="s">
        <v>215</v>
      </c>
      <c r="H8196">
        <v>2</v>
      </c>
      <c r="I8196">
        <v>2016</v>
      </c>
      <c r="J8196">
        <v>2</v>
      </c>
      <c r="L8196">
        <v>23086845</v>
      </c>
      <c r="M8196">
        <v>4</v>
      </c>
      <c r="P8196" s="29">
        <f t="shared" si="340"/>
        <v>0.5</v>
      </c>
    </row>
    <row r="8197" spans="1:16" hidden="1" x14ac:dyDescent="0.25">
      <c r="A8197">
        <v>194282427</v>
      </c>
      <c r="B8197">
        <v>803401</v>
      </c>
      <c r="C8197" t="s">
        <v>318</v>
      </c>
      <c r="D8197">
        <v>2005117</v>
      </c>
      <c r="E8197" t="s">
        <v>220</v>
      </c>
      <c r="F8197" t="s">
        <v>214</v>
      </c>
      <c r="G8197" t="s">
        <v>215</v>
      </c>
      <c r="H8197">
        <v>2</v>
      </c>
      <c r="I8197">
        <v>2016</v>
      </c>
      <c r="J8197">
        <v>2</v>
      </c>
      <c r="L8197">
        <v>23084477</v>
      </c>
      <c r="M8197">
        <v>4.5</v>
      </c>
      <c r="P8197" s="29">
        <f t="shared" si="340"/>
        <v>0.58333333333333337</v>
      </c>
    </row>
    <row r="8198" spans="1:16" hidden="1" x14ac:dyDescent="0.25">
      <c r="A8198">
        <v>194282427</v>
      </c>
      <c r="B8198">
        <v>803401</v>
      </c>
      <c r="C8198" t="s">
        <v>318</v>
      </c>
      <c r="D8198">
        <v>2021756</v>
      </c>
      <c r="E8198" t="s">
        <v>253</v>
      </c>
      <c r="F8198" t="s">
        <v>214</v>
      </c>
      <c r="G8198" t="s">
        <v>215</v>
      </c>
      <c r="H8198">
        <v>3</v>
      </c>
      <c r="I8198">
        <v>2016</v>
      </c>
      <c r="J8198">
        <v>2</v>
      </c>
      <c r="L8198">
        <v>23086835</v>
      </c>
      <c r="M8198">
        <v>3.2</v>
      </c>
      <c r="P8198" s="29">
        <f t="shared" si="340"/>
        <v>0.3666666666666667</v>
      </c>
    </row>
    <row r="8199" spans="1:16" hidden="1" x14ac:dyDescent="0.25">
      <c r="A8199">
        <v>194282427</v>
      </c>
      <c r="B8199">
        <v>803401</v>
      </c>
      <c r="C8199" t="s">
        <v>318</v>
      </c>
      <c r="D8199">
        <v>2021602</v>
      </c>
      <c r="E8199" t="s">
        <v>242</v>
      </c>
      <c r="F8199" t="s">
        <v>214</v>
      </c>
      <c r="G8199" t="s">
        <v>215</v>
      </c>
      <c r="H8199">
        <v>2</v>
      </c>
      <c r="I8199">
        <v>2016</v>
      </c>
      <c r="J8199">
        <v>2</v>
      </c>
      <c r="L8199">
        <v>23086745</v>
      </c>
      <c r="M8199">
        <v>4.7</v>
      </c>
      <c r="P8199" s="29">
        <f t="shared" si="340"/>
        <v>0.6166666666666667</v>
      </c>
    </row>
    <row r="8200" spans="1:16" hidden="1" x14ac:dyDescent="0.25">
      <c r="A8200">
        <v>194282427</v>
      </c>
      <c r="B8200">
        <v>803401</v>
      </c>
      <c r="C8200" t="s">
        <v>318</v>
      </c>
      <c r="D8200">
        <v>2021580</v>
      </c>
      <c r="E8200" t="s">
        <v>241</v>
      </c>
      <c r="F8200" t="s">
        <v>214</v>
      </c>
      <c r="G8200" t="s">
        <v>215</v>
      </c>
      <c r="H8200">
        <v>2</v>
      </c>
      <c r="I8200">
        <v>2016</v>
      </c>
      <c r="J8200">
        <v>2</v>
      </c>
      <c r="L8200">
        <v>23086826</v>
      </c>
      <c r="M8200">
        <v>4</v>
      </c>
      <c r="P8200" s="29">
        <f t="shared" ref="P8200:P8231" si="341">IF(AND(ISNUMBER(M8200),H8200&lt;&gt;4),(M8200-1)/6,IF(H8200=4,"DRP",IF(AND(H8200=3,M8200="NA"),"BAD",IF(AND(H8200=2),"CVL",IF(AND(H8200=1,ISBLANK(M8200)),"NULL","UNK")))))</f>
        <v>0.5</v>
      </c>
    </row>
    <row r="8201" spans="1:16" hidden="1" x14ac:dyDescent="0.25">
      <c r="A8201">
        <v>194282427</v>
      </c>
      <c r="B8201">
        <v>803401</v>
      </c>
      <c r="C8201" t="s">
        <v>318</v>
      </c>
      <c r="D8201">
        <v>2004112</v>
      </c>
      <c r="E8201" t="s">
        <v>244</v>
      </c>
      <c r="F8201" t="s">
        <v>214</v>
      </c>
      <c r="G8201" t="s">
        <v>215</v>
      </c>
      <c r="H8201">
        <v>2</v>
      </c>
      <c r="I8201">
        <v>2016</v>
      </c>
      <c r="J8201">
        <v>2</v>
      </c>
      <c r="L8201">
        <v>23085449</v>
      </c>
      <c r="M8201">
        <v>6.2</v>
      </c>
      <c r="P8201" s="29">
        <f t="shared" si="341"/>
        <v>0.8666666666666667</v>
      </c>
    </row>
    <row r="8202" spans="1:16" hidden="1" x14ac:dyDescent="0.25">
      <c r="A8202">
        <v>194282427</v>
      </c>
      <c r="B8202">
        <v>803401</v>
      </c>
      <c r="C8202" t="s">
        <v>318</v>
      </c>
      <c r="D8202">
        <v>2021756</v>
      </c>
      <c r="E8202" t="s">
        <v>253</v>
      </c>
      <c r="F8202" t="s">
        <v>214</v>
      </c>
      <c r="G8202" t="s">
        <v>215</v>
      </c>
      <c r="H8202">
        <v>2</v>
      </c>
      <c r="I8202">
        <v>2017</v>
      </c>
      <c r="J8202">
        <v>1</v>
      </c>
      <c r="L8202">
        <v>23092929</v>
      </c>
      <c r="M8202">
        <v>4</v>
      </c>
      <c r="P8202" s="29">
        <f t="shared" si="341"/>
        <v>0.5</v>
      </c>
    </row>
    <row r="8203" spans="1:16" hidden="1" x14ac:dyDescent="0.25">
      <c r="A8203">
        <v>194282427</v>
      </c>
      <c r="B8203">
        <v>803401</v>
      </c>
      <c r="C8203" t="s">
        <v>318</v>
      </c>
      <c r="D8203">
        <v>2021993</v>
      </c>
      <c r="E8203" t="s">
        <v>256</v>
      </c>
      <c r="F8203" t="s">
        <v>214</v>
      </c>
      <c r="G8203" t="s">
        <v>215</v>
      </c>
      <c r="H8203">
        <v>2</v>
      </c>
      <c r="I8203">
        <v>2017</v>
      </c>
      <c r="J8203">
        <v>1</v>
      </c>
      <c r="L8203">
        <v>23093317</v>
      </c>
      <c r="M8203">
        <v>5.3</v>
      </c>
      <c r="P8203" s="29">
        <f t="shared" si="341"/>
        <v>0.71666666666666667</v>
      </c>
    </row>
    <row r="8204" spans="1:16" hidden="1" x14ac:dyDescent="0.25">
      <c r="A8204">
        <v>194282427</v>
      </c>
      <c r="B8204">
        <v>803401</v>
      </c>
      <c r="C8204" t="s">
        <v>318</v>
      </c>
      <c r="D8204">
        <v>2021596</v>
      </c>
      <c r="E8204" t="s">
        <v>294</v>
      </c>
      <c r="F8204" t="s">
        <v>214</v>
      </c>
      <c r="G8204" t="s">
        <v>215</v>
      </c>
      <c r="H8204">
        <v>2</v>
      </c>
      <c r="I8204">
        <v>2017</v>
      </c>
      <c r="J8204">
        <v>1</v>
      </c>
      <c r="L8204">
        <v>23092936</v>
      </c>
      <c r="M8204">
        <v>4</v>
      </c>
      <c r="P8204" s="29">
        <f t="shared" si="341"/>
        <v>0.5</v>
      </c>
    </row>
    <row r="8205" spans="1:16" hidden="1" x14ac:dyDescent="0.25">
      <c r="A8205">
        <v>194282427</v>
      </c>
      <c r="B8205">
        <v>803401</v>
      </c>
      <c r="C8205" t="s">
        <v>318</v>
      </c>
      <c r="D8205">
        <v>2021638</v>
      </c>
      <c r="E8205" t="s">
        <v>250</v>
      </c>
      <c r="F8205" t="s">
        <v>214</v>
      </c>
      <c r="G8205" t="s">
        <v>215</v>
      </c>
      <c r="H8205">
        <v>2</v>
      </c>
      <c r="I8205">
        <v>2017</v>
      </c>
      <c r="J8205">
        <v>1</v>
      </c>
      <c r="L8205">
        <v>23092934</v>
      </c>
      <c r="M8205">
        <v>4.0999999999999996</v>
      </c>
      <c r="P8205" s="29">
        <f t="shared" si="341"/>
        <v>0.51666666666666661</v>
      </c>
    </row>
    <row r="8206" spans="1:16" hidden="1" x14ac:dyDescent="0.25">
      <c r="A8206">
        <v>194282427</v>
      </c>
      <c r="B8206">
        <v>803401</v>
      </c>
      <c r="C8206" t="s">
        <v>318</v>
      </c>
      <c r="D8206">
        <v>2005120</v>
      </c>
      <c r="E8206" t="s">
        <v>293</v>
      </c>
      <c r="F8206" t="s">
        <v>214</v>
      </c>
      <c r="G8206" t="s">
        <v>215</v>
      </c>
      <c r="H8206">
        <v>2</v>
      </c>
      <c r="I8206">
        <v>2017</v>
      </c>
      <c r="J8206">
        <v>1</v>
      </c>
      <c r="L8206">
        <v>23094177</v>
      </c>
      <c r="M8206">
        <v>5.7</v>
      </c>
      <c r="P8206" s="29">
        <f t="shared" si="341"/>
        <v>0.78333333333333333</v>
      </c>
    </row>
    <row r="8207" spans="1:16" hidden="1" x14ac:dyDescent="0.25">
      <c r="A8207">
        <v>194282427</v>
      </c>
      <c r="B8207">
        <v>803401</v>
      </c>
      <c r="C8207" t="s">
        <v>318</v>
      </c>
      <c r="D8207">
        <v>2004099</v>
      </c>
      <c r="E8207" t="s">
        <v>245</v>
      </c>
      <c r="F8207" t="s">
        <v>214</v>
      </c>
      <c r="G8207" t="s">
        <v>215</v>
      </c>
      <c r="H8207">
        <v>2</v>
      </c>
      <c r="I8207">
        <v>2017</v>
      </c>
      <c r="J8207">
        <v>1</v>
      </c>
      <c r="L8207">
        <v>23092381</v>
      </c>
      <c r="M8207">
        <v>6.2</v>
      </c>
      <c r="P8207" s="29">
        <f t="shared" si="341"/>
        <v>0.8666666666666667</v>
      </c>
    </row>
    <row r="8208" spans="1:16" hidden="1" x14ac:dyDescent="0.25">
      <c r="A8208">
        <v>194282427</v>
      </c>
      <c r="B8208">
        <v>803401</v>
      </c>
      <c r="C8208" t="s">
        <v>318</v>
      </c>
      <c r="D8208">
        <v>2004116</v>
      </c>
      <c r="E8208" t="s">
        <v>229</v>
      </c>
      <c r="F8208" t="s">
        <v>214</v>
      </c>
      <c r="G8208" t="s">
        <v>215</v>
      </c>
      <c r="H8208">
        <v>2</v>
      </c>
      <c r="I8208">
        <v>2017</v>
      </c>
      <c r="J8208">
        <v>1</v>
      </c>
      <c r="L8208">
        <v>23092367</v>
      </c>
      <c r="M8208">
        <v>5.0999999999999996</v>
      </c>
      <c r="P8208" s="29">
        <f t="shared" si="341"/>
        <v>0.68333333333333324</v>
      </c>
    </row>
    <row r="8209" spans="1:16" hidden="1" x14ac:dyDescent="0.25">
      <c r="A8209">
        <v>194282427</v>
      </c>
      <c r="B8209">
        <v>803401</v>
      </c>
      <c r="C8209" t="s">
        <v>318</v>
      </c>
      <c r="D8209">
        <v>2019271</v>
      </c>
      <c r="E8209" t="s">
        <v>236</v>
      </c>
      <c r="F8209" t="s">
        <v>214</v>
      </c>
      <c r="G8209" t="s">
        <v>215</v>
      </c>
      <c r="H8209">
        <v>4</v>
      </c>
      <c r="I8209">
        <v>2017</v>
      </c>
      <c r="J8209">
        <v>2</v>
      </c>
      <c r="L8209">
        <v>23097911</v>
      </c>
      <c r="P8209" s="29" t="str">
        <f t="shared" si="341"/>
        <v>DRP</v>
      </c>
    </row>
    <row r="8210" spans="1:16" hidden="1" x14ac:dyDescent="0.25">
      <c r="A8210">
        <v>194282427</v>
      </c>
      <c r="B8210">
        <v>803401</v>
      </c>
      <c r="C8210" t="s">
        <v>318</v>
      </c>
      <c r="D8210">
        <v>2021615</v>
      </c>
      <c r="E8210" t="s">
        <v>255</v>
      </c>
      <c r="F8210" t="s">
        <v>214</v>
      </c>
      <c r="G8210" t="s">
        <v>215</v>
      </c>
      <c r="H8210">
        <v>4</v>
      </c>
      <c r="I8210">
        <v>2017</v>
      </c>
      <c r="J8210">
        <v>2</v>
      </c>
      <c r="L8210">
        <v>23097634</v>
      </c>
      <c r="P8210" s="29" t="str">
        <f t="shared" si="341"/>
        <v>DRP</v>
      </c>
    </row>
    <row r="8211" spans="1:16" hidden="1" x14ac:dyDescent="0.25">
      <c r="A8211">
        <v>194282427</v>
      </c>
      <c r="B8211">
        <v>803401</v>
      </c>
      <c r="C8211" t="s">
        <v>318</v>
      </c>
      <c r="D8211">
        <v>2021874</v>
      </c>
      <c r="E8211" t="s">
        <v>226</v>
      </c>
      <c r="F8211" t="s">
        <v>214</v>
      </c>
      <c r="G8211" t="s">
        <v>215</v>
      </c>
      <c r="H8211">
        <v>3</v>
      </c>
      <c r="I8211">
        <v>2017</v>
      </c>
      <c r="J8211">
        <v>2</v>
      </c>
      <c r="L8211">
        <v>23101602</v>
      </c>
      <c r="M8211">
        <v>3.2</v>
      </c>
      <c r="P8211" s="29">
        <f t="shared" si="341"/>
        <v>0.3666666666666667</v>
      </c>
    </row>
    <row r="8212" spans="1:16" hidden="1" x14ac:dyDescent="0.25">
      <c r="A8212">
        <v>194282427</v>
      </c>
      <c r="B8212">
        <v>803401</v>
      </c>
      <c r="C8212" t="s">
        <v>318</v>
      </c>
      <c r="D8212">
        <v>2021781</v>
      </c>
      <c r="E8212" t="s">
        <v>235</v>
      </c>
      <c r="F8212" t="s">
        <v>214</v>
      </c>
      <c r="G8212" t="s">
        <v>215</v>
      </c>
      <c r="H8212">
        <v>2</v>
      </c>
      <c r="I8212">
        <v>2017</v>
      </c>
      <c r="J8212">
        <v>2</v>
      </c>
      <c r="L8212">
        <v>23101188</v>
      </c>
      <c r="M8212">
        <v>5.0999999999999996</v>
      </c>
      <c r="P8212" s="29">
        <f t="shared" si="341"/>
        <v>0.68333333333333324</v>
      </c>
    </row>
    <row r="8213" spans="1:16" hidden="1" x14ac:dyDescent="0.25">
      <c r="A8213">
        <v>194282427</v>
      </c>
      <c r="B8213">
        <v>803401</v>
      </c>
      <c r="C8213" t="s">
        <v>318</v>
      </c>
      <c r="D8213">
        <v>2021640</v>
      </c>
      <c r="E8213" t="s">
        <v>227</v>
      </c>
      <c r="F8213" t="s">
        <v>214</v>
      </c>
      <c r="G8213" t="s">
        <v>215</v>
      </c>
      <c r="H8213">
        <v>2</v>
      </c>
      <c r="I8213">
        <v>2017</v>
      </c>
      <c r="J8213">
        <v>2</v>
      </c>
      <c r="L8213">
        <v>23101195</v>
      </c>
      <c r="M8213">
        <v>4</v>
      </c>
      <c r="P8213" s="29">
        <f t="shared" si="341"/>
        <v>0.5</v>
      </c>
    </row>
    <row r="8214" spans="1:16" hidden="1" x14ac:dyDescent="0.25">
      <c r="A8214">
        <v>194282427</v>
      </c>
      <c r="B8214">
        <v>803401</v>
      </c>
      <c r="C8214" t="s">
        <v>318</v>
      </c>
      <c r="D8214">
        <v>2004752</v>
      </c>
      <c r="E8214" t="s">
        <v>290</v>
      </c>
      <c r="F8214" t="s">
        <v>214</v>
      </c>
      <c r="G8214" t="s">
        <v>215</v>
      </c>
      <c r="H8214">
        <v>2</v>
      </c>
      <c r="I8214">
        <v>2017</v>
      </c>
      <c r="J8214">
        <v>2</v>
      </c>
      <c r="L8214">
        <v>23101236</v>
      </c>
      <c r="M8214">
        <v>4.5</v>
      </c>
      <c r="P8214" s="29">
        <f t="shared" si="341"/>
        <v>0.58333333333333337</v>
      </c>
    </row>
    <row r="8215" spans="1:16" hidden="1" x14ac:dyDescent="0.25">
      <c r="A8215">
        <v>194282427</v>
      </c>
      <c r="B8215">
        <v>803401</v>
      </c>
      <c r="C8215" t="s">
        <v>318</v>
      </c>
      <c r="D8215">
        <v>2019271</v>
      </c>
      <c r="E8215" t="s">
        <v>236</v>
      </c>
      <c r="F8215" t="s">
        <v>214</v>
      </c>
      <c r="G8215" t="s">
        <v>215</v>
      </c>
      <c r="H8215">
        <v>2</v>
      </c>
      <c r="I8215">
        <v>2017</v>
      </c>
      <c r="J8215">
        <v>2</v>
      </c>
      <c r="L8215">
        <v>23097916</v>
      </c>
      <c r="M8215">
        <v>4.5</v>
      </c>
      <c r="P8215" s="29">
        <f t="shared" si="341"/>
        <v>0.58333333333333337</v>
      </c>
    </row>
    <row r="8216" spans="1:16" hidden="1" x14ac:dyDescent="0.25">
      <c r="A8216">
        <v>194282427</v>
      </c>
      <c r="B8216">
        <v>803401</v>
      </c>
      <c r="C8216" t="s">
        <v>318</v>
      </c>
      <c r="D8216">
        <v>2004591</v>
      </c>
      <c r="E8216" t="s">
        <v>271</v>
      </c>
      <c r="F8216" t="s">
        <v>214</v>
      </c>
      <c r="G8216" t="s">
        <v>215</v>
      </c>
      <c r="H8216">
        <v>2</v>
      </c>
      <c r="I8216">
        <v>2018</v>
      </c>
      <c r="J8216">
        <v>1</v>
      </c>
      <c r="L8216">
        <v>23108870</v>
      </c>
      <c r="M8216">
        <v>4.3</v>
      </c>
      <c r="P8216" s="29">
        <f t="shared" si="341"/>
        <v>0.54999999999999993</v>
      </c>
    </row>
    <row r="8217" spans="1:16" hidden="1" x14ac:dyDescent="0.25">
      <c r="A8217">
        <v>194282427</v>
      </c>
      <c r="B8217">
        <v>803401</v>
      </c>
      <c r="C8217" t="s">
        <v>318</v>
      </c>
      <c r="D8217">
        <v>2021679</v>
      </c>
      <c r="E8217" t="s">
        <v>259</v>
      </c>
      <c r="F8217" t="s">
        <v>214</v>
      </c>
      <c r="G8217" t="s">
        <v>215</v>
      </c>
      <c r="H8217">
        <v>2</v>
      </c>
      <c r="I8217">
        <v>2018</v>
      </c>
      <c r="J8217">
        <v>1</v>
      </c>
      <c r="L8217">
        <v>23108211</v>
      </c>
      <c r="M8217">
        <v>4.4000000000000004</v>
      </c>
      <c r="P8217" s="29">
        <f t="shared" si="341"/>
        <v>0.56666666666666676</v>
      </c>
    </row>
    <row r="8218" spans="1:16" hidden="1" x14ac:dyDescent="0.25">
      <c r="A8218">
        <v>194282427</v>
      </c>
      <c r="B8218">
        <v>803401</v>
      </c>
      <c r="C8218" t="s">
        <v>318</v>
      </c>
      <c r="D8218">
        <v>2021591</v>
      </c>
      <c r="E8218" t="s">
        <v>240</v>
      </c>
      <c r="F8218" t="s">
        <v>214</v>
      </c>
      <c r="G8218" t="s">
        <v>215</v>
      </c>
      <c r="H8218">
        <v>2</v>
      </c>
      <c r="I8218">
        <v>2018</v>
      </c>
      <c r="J8218">
        <v>1</v>
      </c>
      <c r="L8218">
        <v>23107750</v>
      </c>
      <c r="M8218">
        <v>5.2</v>
      </c>
      <c r="P8218" s="29">
        <f t="shared" si="341"/>
        <v>0.70000000000000007</v>
      </c>
    </row>
    <row r="8219" spans="1:16" hidden="1" x14ac:dyDescent="0.25">
      <c r="A8219">
        <v>194282427</v>
      </c>
      <c r="B8219">
        <v>803401</v>
      </c>
      <c r="C8219" t="s">
        <v>318</v>
      </c>
      <c r="D8219">
        <v>2021787</v>
      </c>
      <c r="E8219" t="s">
        <v>292</v>
      </c>
      <c r="F8219" t="s">
        <v>214</v>
      </c>
      <c r="G8219" t="s">
        <v>215</v>
      </c>
      <c r="H8219">
        <v>2</v>
      </c>
      <c r="I8219">
        <v>2018</v>
      </c>
      <c r="J8219">
        <v>1</v>
      </c>
      <c r="L8219">
        <v>23107720</v>
      </c>
      <c r="M8219">
        <v>4.0999999999999996</v>
      </c>
      <c r="P8219" s="29">
        <f t="shared" si="341"/>
        <v>0.51666666666666661</v>
      </c>
    </row>
    <row r="8220" spans="1:16" hidden="1" x14ac:dyDescent="0.25">
      <c r="A8220">
        <v>194282427</v>
      </c>
      <c r="B8220">
        <v>803401</v>
      </c>
      <c r="C8220" t="s">
        <v>318</v>
      </c>
      <c r="D8220">
        <v>2021874</v>
      </c>
      <c r="E8220" t="s">
        <v>226</v>
      </c>
      <c r="F8220" t="s">
        <v>214</v>
      </c>
      <c r="G8220" t="s">
        <v>215</v>
      </c>
      <c r="H8220">
        <v>2</v>
      </c>
      <c r="I8220">
        <v>2018</v>
      </c>
      <c r="J8220">
        <v>1</v>
      </c>
      <c r="L8220">
        <v>23107712</v>
      </c>
      <c r="M8220">
        <v>5.7</v>
      </c>
      <c r="P8220" s="29">
        <f t="shared" si="341"/>
        <v>0.78333333333333333</v>
      </c>
    </row>
    <row r="8221" spans="1:16" hidden="1" x14ac:dyDescent="0.25">
      <c r="A8221">
        <v>194282427</v>
      </c>
      <c r="B8221">
        <v>803401</v>
      </c>
      <c r="C8221" t="s">
        <v>318</v>
      </c>
      <c r="D8221">
        <v>2024862</v>
      </c>
      <c r="E8221" t="s">
        <v>289</v>
      </c>
      <c r="F8221" t="s">
        <v>214</v>
      </c>
      <c r="G8221" t="s">
        <v>215</v>
      </c>
      <c r="H8221">
        <v>2</v>
      </c>
      <c r="I8221">
        <v>2018</v>
      </c>
      <c r="J8221">
        <v>2</v>
      </c>
      <c r="L8221">
        <v>23115892</v>
      </c>
      <c r="M8221">
        <v>6.6</v>
      </c>
      <c r="P8221" s="29">
        <f t="shared" si="341"/>
        <v>0.93333333333333324</v>
      </c>
    </row>
    <row r="8222" spans="1:16" hidden="1" x14ac:dyDescent="0.25">
      <c r="A8222">
        <v>194282427</v>
      </c>
      <c r="B8222">
        <v>803401</v>
      </c>
      <c r="C8222" t="s">
        <v>318</v>
      </c>
      <c r="D8222">
        <v>2021615</v>
      </c>
      <c r="E8222" t="s">
        <v>255</v>
      </c>
      <c r="F8222" t="s">
        <v>214</v>
      </c>
      <c r="G8222" t="s">
        <v>215</v>
      </c>
      <c r="H8222">
        <v>2</v>
      </c>
      <c r="I8222">
        <v>2018</v>
      </c>
      <c r="J8222">
        <v>2</v>
      </c>
      <c r="L8222">
        <v>23115891</v>
      </c>
      <c r="M8222">
        <v>6.2</v>
      </c>
      <c r="P8222" s="29">
        <f t="shared" si="341"/>
        <v>0.8666666666666667</v>
      </c>
    </row>
    <row r="8223" spans="1:16" hidden="1" x14ac:dyDescent="0.25">
      <c r="A8223">
        <v>194282427</v>
      </c>
      <c r="B8223">
        <v>803401</v>
      </c>
      <c r="C8223" t="s">
        <v>318</v>
      </c>
      <c r="D8223">
        <v>2021744</v>
      </c>
      <c r="E8223" t="s">
        <v>262</v>
      </c>
      <c r="F8223" t="s">
        <v>214</v>
      </c>
      <c r="G8223" t="s">
        <v>215</v>
      </c>
      <c r="H8223">
        <v>2</v>
      </c>
      <c r="I8223">
        <v>2018</v>
      </c>
      <c r="J8223">
        <v>2</v>
      </c>
      <c r="L8223">
        <v>23115906</v>
      </c>
      <c r="M8223">
        <v>5</v>
      </c>
      <c r="P8223" s="29">
        <f t="shared" si="341"/>
        <v>0.66666666666666663</v>
      </c>
    </row>
    <row r="8224" spans="1:16" hidden="1" x14ac:dyDescent="0.25">
      <c r="A8224">
        <v>194282427</v>
      </c>
      <c r="B8224">
        <v>803401</v>
      </c>
      <c r="C8224" t="s">
        <v>318</v>
      </c>
      <c r="D8224">
        <v>2021865</v>
      </c>
      <c r="E8224" t="s">
        <v>301</v>
      </c>
      <c r="F8224" t="s">
        <v>214</v>
      </c>
      <c r="G8224" t="s">
        <v>215</v>
      </c>
      <c r="H8224">
        <v>2</v>
      </c>
      <c r="I8224">
        <v>2018</v>
      </c>
      <c r="J8224">
        <v>2</v>
      </c>
      <c r="L8224">
        <v>23115887</v>
      </c>
      <c r="M8224">
        <v>4.9000000000000004</v>
      </c>
      <c r="P8224" s="29">
        <f t="shared" si="341"/>
        <v>0.65</v>
      </c>
    </row>
    <row r="8225" spans="1:16" hidden="1" x14ac:dyDescent="0.25">
      <c r="A8225">
        <v>194282427</v>
      </c>
      <c r="B8225">
        <v>803401</v>
      </c>
      <c r="C8225" t="s">
        <v>318</v>
      </c>
      <c r="D8225">
        <v>2021631</v>
      </c>
      <c r="E8225" t="s">
        <v>302</v>
      </c>
      <c r="F8225" t="s">
        <v>214</v>
      </c>
      <c r="G8225" t="s">
        <v>215</v>
      </c>
      <c r="H8225">
        <v>2</v>
      </c>
      <c r="I8225">
        <v>2018</v>
      </c>
      <c r="J8225">
        <v>2</v>
      </c>
      <c r="L8225">
        <v>23115885</v>
      </c>
      <c r="M8225">
        <v>5.5</v>
      </c>
      <c r="P8225" s="29">
        <f t="shared" si="341"/>
        <v>0.75</v>
      </c>
    </row>
    <row r="8226" spans="1:16" hidden="1" x14ac:dyDescent="0.25">
      <c r="A8226">
        <v>194282427</v>
      </c>
      <c r="B8226">
        <v>803401</v>
      </c>
      <c r="C8226" t="s">
        <v>318</v>
      </c>
      <c r="D8226">
        <v>2021750</v>
      </c>
      <c r="E8226" t="s">
        <v>296</v>
      </c>
      <c r="F8226" t="s">
        <v>214</v>
      </c>
      <c r="G8226" t="s">
        <v>215</v>
      </c>
      <c r="H8226">
        <v>2</v>
      </c>
      <c r="I8226">
        <v>2018</v>
      </c>
      <c r="J8226">
        <v>2</v>
      </c>
      <c r="L8226">
        <v>23115845</v>
      </c>
      <c r="M8226">
        <v>4.8</v>
      </c>
      <c r="P8226" s="29">
        <f t="shared" si="341"/>
        <v>0.6333333333333333</v>
      </c>
    </row>
    <row r="8227" spans="1:16" hidden="1" x14ac:dyDescent="0.25">
      <c r="A8227">
        <v>194282427</v>
      </c>
      <c r="B8227">
        <v>803401</v>
      </c>
      <c r="C8227" t="s">
        <v>318</v>
      </c>
      <c r="D8227">
        <v>2021723</v>
      </c>
      <c r="E8227" t="s">
        <v>299</v>
      </c>
      <c r="F8227" t="s">
        <v>214</v>
      </c>
      <c r="G8227" t="s">
        <v>215</v>
      </c>
      <c r="H8227">
        <v>2</v>
      </c>
      <c r="I8227">
        <v>2018</v>
      </c>
      <c r="J8227">
        <v>2</v>
      </c>
      <c r="L8227">
        <v>23115889</v>
      </c>
      <c r="M8227">
        <v>4.8</v>
      </c>
      <c r="P8227" s="29">
        <f t="shared" si="341"/>
        <v>0.6333333333333333</v>
      </c>
    </row>
    <row r="8228" spans="1:16" hidden="1" x14ac:dyDescent="0.25">
      <c r="A8228">
        <v>194282427</v>
      </c>
      <c r="B8228">
        <v>803401</v>
      </c>
      <c r="C8228" t="s">
        <v>318</v>
      </c>
      <c r="D8228">
        <v>2021775</v>
      </c>
      <c r="E8228" t="s">
        <v>286</v>
      </c>
      <c r="F8228" t="s">
        <v>214</v>
      </c>
      <c r="G8228" t="s">
        <v>215</v>
      </c>
      <c r="H8228">
        <v>2</v>
      </c>
      <c r="I8228">
        <v>2019</v>
      </c>
      <c r="J8228">
        <v>1</v>
      </c>
      <c r="L8228">
        <v>23124866</v>
      </c>
      <c r="M8228">
        <v>6</v>
      </c>
      <c r="P8228" s="29">
        <f t="shared" si="341"/>
        <v>0.83333333333333337</v>
      </c>
    </row>
    <row r="8229" spans="1:16" hidden="1" x14ac:dyDescent="0.25">
      <c r="A8229">
        <v>194282427</v>
      </c>
      <c r="B8229">
        <v>803401</v>
      </c>
      <c r="C8229" t="s">
        <v>318</v>
      </c>
      <c r="D8229">
        <v>2021689</v>
      </c>
      <c r="E8229" t="s">
        <v>312</v>
      </c>
      <c r="F8229" t="s">
        <v>214</v>
      </c>
      <c r="G8229" t="s">
        <v>215</v>
      </c>
      <c r="H8229">
        <v>2</v>
      </c>
      <c r="I8229">
        <v>2019</v>
      </c>
      <c r="J8229">
        <v>1</v>
      </c>
      <c r="L8229">
        <v>23120247</v>
      </c>
      <c r="M8229">
        <v>5.3</v>
      </c>
      <c r="P8229" s="29">
        <f t="shared" si="341"/>
        <v>0.71666666666666667</v>
      </c>
    </row>
    <row r="8230" spans="1:16" hidden="1" x14ac:dyDescent="0.25">
      <c r="A8230">
        <v>194282427</v>
      </c>
      <c r="B8230">
        <v>803401</v>
      </c>
      <c r="C8230" t="s">
        <v>318</v>
      </c>
      <c r="D8230">
        <v>2019272</v>
      </c>
      <c r="E8230" t="s">
        <v>249</v>
      </c>
      <c r="F8230" t="s">
        <v>214</v>
      </c>
      <c r="G8230" t="s">
        <v>215</v>
      </c>
      <c r="H8230">
        <v>2</v>
      </c>
      <c r="I8230">
        <v>2019</v>
      </c>
      <c r="J8230">
        <v>1</v>
      </c>
      <c r="L8230">
        <v>23120703</v>
      </c>
      <c r="M8230">
        <v>5</v>
      </c>
      <c r="P8230" s="29">
        <f t="shared" si="341"/>
        <v>0.66666666666666663</v>
      </c>
    </row>
    <row r="8231" spans="1:16" hidden="1" x14ac:dyDescent="0.25">
      <c r="A8231">
        <v>194282427</v>
      </c>
      <c r="B8231">
        <v>803401</v>
      </c>
      <c r="C8231" t="s">
        <v>318</v>
      </c>
      <c r="D8231">
        <v>2021661</v>
      </c>
      <c r="E8231" t="s">
        <v>305</v>
      </c>
      <c r="F8231" t="s">
        <v>214</v>
      </c>
      <c r="G8231" t="s">
        <v>215</v>
      </c>
      <c r="H8231">
        <v>2</v>
      </c>
      <c r="I8231">
        <v>2019</v>
      </c>
      <c r="J8231">
        <v>1</v>
      </c>
      <c r="L8231">
        <v>23120234</v>
      </c>
      <c r="M8231">
        <v>5.8</v>
      </c>
      <c r="P8231" s="29">
        <f t="shared" si="341"/>
        <v>0.79999999999999993</v>
      </c>
    </row>
    <row r="8232" spans="1:16" hidden="1" x14ac:dyDescent="0.25">
      <c r="A8232">
        <v>194282427</v>
      </c>
      <c r="B8232">
        <v>803401</v>
      </c>
      <c r="C8232" t="s">
        <v>318</v>
      </c>
      <c r="D8232">
        <v>2021725</v>
      </c>
      <c r="E8232" t="s">
        <v>257</v>
      </c>
      <c r="F8232" t="s">
        <v>214</v>
      </c>
      <c r="G8232" t="s">
        <v>215</v>
      </c>
      <c r="H8232">
        <v>2</v>
      </c>
      <c r="I8232">
        <v>2019</v>
      </c>
      <c r="J8232">
        <v>1</v>
      </c>
      <c r="L8232">
        <v>23120003</v>
      </c>
      <c r="M8232">
        <v>5.5</v>
      </c>
      <c r="P8232" s="29">
        <f t="shared" ref="P8232:P8240" si="342">IF(AND(ISNUMBER(M8232),H8232&lt;&gt;4),(M8232-1)/6,IF(H8232=4,"DRP",IF(AND(H8232=3,M8232="NA"),"BAD",IF(AND(H8232=2),"CVL",IF(AND(H8232=1,ISBLANK(M8232)),"NULL","UNK")))))</f>
        <v>0.75</v>
      </c>
    </row>
    <row r="8233" spans="1:16" hidden="1" x14ac:dyDescent="0.25">
      <c r="A8233">
        <v>194282427</v>
      </c>
      <c r="B8233">
        <v>803401</v>
      </c>
      <c r="C8233" t="s">
        <v>318</v>
      </c>
      <c r="D8233">
        <v>2004587</v>
      </c>
      <c r="E8233" t="s">
        <v>288</v>
      </c>
      <c r="F8233" t="s">
        <v>214</v>
      </c>
      <c r="G8233" t="s">
        <v>215</v>
      </c>
      <c r="H8233">
        <v>2</v>
      </c>
      <c r="I8233">
        <v>2019</v>
      </c>
      <c r="J8233">
        <v>1</v>
      </c>
      <c r="L8233">
        <v>23120022</v>
      </c>
      <c r="M8233">
        <v>5.4</v>
      </c>
      <c r="P8233" s="29">
        <f t="shared" si="342"/>
        <v>0.73333333333333339</v>
      </c>
    </row>
    <row r="8234" spans="1:16" hidden="1" x14ac:dyDescent="0.25">
      <c r="A8234">
        <v>194282427</v>
      </c>
      <c r="B8234">
        <v>803401</v>
      </c>
      <c r="C8234" t="s">
        <v>318</v>
      </c>
      <c r="D8234">
        <v>2021671</v>
      </c>
      <c r="E8234" t="s">
        <v>303</v>
      </c>
      <c r="F8234" t="s">
        <v>214</v>
      </c>
      <c r="G8234" t="s">
        <v>215</v>
      </c>
      <c r="H8234">
        <v>2</v>
      </c>
      <c r="I8234">
        <v>2019</v>
      </c>
      <c r="J8234">
        <v>1</v>
      </c>
      <c r="L8234">
        <v>23120274</v>
      </c>
      <c r="M8234">
        <v>5.5</v>
      </c>
      <c r="P8234" s="29">
        <f t="shared" si="342"/>
        <v>0.75</v>
      </c>
    </row>
    <row r="8235" spans="1:16" hidden="1" x14ac:dyDescent="0.25">
      <c r="A8235">
        <v>194282427</v>
      </c>
      <c r="B8235">
        <v>803401</v>
      </c>
      <c r="C8235" t="s">
        <v>318</v>
      </c>
      <c r="D8235">
        <v>2004597</v>
      </c>
      <c r="E8235" t="s">
        <v>279</v>
      </c>
      <c r="F8235" t="s">
        <v>214</v>
      </c>
      <c r="G8235" t="s">
        <v>215</v>
      </c>
      <c r="H8235">
        <v>1</v>
      </c>
      <c r="I8235">
        <v>2019</v>
      </c>
      <c r="J8235">
        <v>2</v>
      </c>
      <c r="L8235">
        <v>23129794</v>
      </c>
      <c r="P8235" s="29" t="str">
        <f t="shared" si="342"/>
        <v>NULL</v>
      </c>
    </row>
    <row r="8236" spans="1:16" hidden="1" x14ac:dyDescent="0.25">
      <c r="A8236">
        <v>194282427</v>
      </c>
      <c r="B8236">
        <v>803401</v>
      </c>
      <c r="C8236" t="s">
        <v>318</v>
      </c>
      <c r="D8236">
        <v>2024863</v>
      </c>
      <c r="E8236" t="s">
        <v>304</v>
      </c>
      <c r="F8236" t="s">
        <v>214</v>
      </c>
      <c r="G8236" t="s">
        <v>215</v>
      </c>
      <c r="H8236">
        <v>1</v>
      </c>
      <c r="I8236">
        <v>2019</v>
      </c>
      <c r="J8236">
        <v>2</v>
      </c>
      <c r="L8236">
        <v>23129796</v>
      </c>
      <c r="P8236" s="29" t="str">
        <f t="shared" si="342"/>
        <v>NULL</v>
      </c>
    </row>
    <row r="8237" spans="1:16" hidden="1" x14ac:dyDescent="0.25">
      <c r="A8237">
        <v>194282427</v>
      </c>
      <c r="B8237">
        <v>803401</v>
      </c>
      <c r="C8237" t="s">
        <v>318</v>
      </c>
      <c r="D8237">
        <v>2004586</v>
      </c>
      <c r="E8237" t="s">
        <v>325</v>
      </c>
      <c r="F8237" t="s">
        <v>214</v>
      </c>
      <c r="G8237" t="s">
        <v>215</v>
      </c>
      <c r="H8237">
        <v>1</v>
      </c>
      <c r="I8237">
        <v>2019</v>
      </c>
      <c r="J8237">
        <v>2</v>
      </c>
      <c r="L8237">
        <v>23130408</v>
      </c>
      <c r="P8237" s="29" t="str">
        <f t="shared" si="342"/>
        <v>NULL</v>
      </c>
    </row>
    <row r="8238" spans="1:16" hidden="1" x14ac:dyDescent="0.25">
      <c r="A8238">
        <v>194282427</v>
      </c>
      <c r="B8238">
        <v>803401</v>
      </c>
      <c r="C8238" t="s">
        <v>318</v>
      </c>
      <c r="D8238">
        <v>2021716</v>
      </c>
      <c r="E8238" t="s">
        <v>291</v>
      </c>
      <c r="F8238" t="s">
        <v>214</v>
      </c>
      <c r="G8238" t="s">
        <v>215</v>
      </c>
      <c r="H8238">
        <v>1</v>
      </c>
      <c r="I8238">
        <v>2019</v>
      </c>
      <c r="J8238">
        <v>2</v>
      </c>
      <c r="L8238">
        <v>23131325</v>
      </c>
      <c r="P8238" s="29" t="str">
        <f t="shared" si="342"/>
        <v>NULL</v>
      </c>
    </row>
    <row r="8239" spans="1:16" hidden="1" x14ac:dyDescent="0.25">
      <c r="A8239">
        <v>194282427</v>
      </c>
      <c r="B8239">
        <v>803401</v>
      </c>
      <c r="C8239" t="s">
        <v>318</v>
      </c>
      <c r="D8239">
        <v>2024921</v>
      </c>
      <c r="E8239" t="s">
        <v>225</v>
      </c>
      <c r="F8239" t="s">
        <v>214</v>
      </c>
      <c r="G8239" t="s">
        <v>215</v>
      </c>
      <c r="H8239">
        <v>1</v>
      </c>
      <c r="I8239">
        <v>2019</v>
      </c>
      <c r="J8239">
        <v>2</v>
      </c>
      <c r="L8239">
        <v>23129804</v>
      </c>
      <c r="P8239" s="29" t="str">
        <f t="shared" si="342"/>
        <v>NULL</v>
      </c>
    </row>
    <row r="8240" spans="1:16" hidden="1" x14ac:dyDescent="0.25">
      <c r="A8240">
        <v>194282427</v>
      </c>
      <c r="B8240">
        <v>803401</v>
      </c>
      <c r="C8240" t="s">
        <v>318</v>
      </c>
      <c r="D8240">
        <v>2021664</v>
      </c>
      <c r="E8240" t="s">
        <v>311</v>
      </c>
      <c r="F8240" t="s">
        <v>214</v>
      </c>
      <c r="G8240" t="s">
        <v>215</v>
      </c>
      <c r="H8240">
        <v>1</v>
      </c>
      <c r="I8240">
        <v>2019</v>
      </c>
      <c r="J8240">
        <v>2</v>
      </c>
      <c r="L8240">
        <v>23129806</v>
      </c>
      <c r="P8240" s="29" t="str">
        <f t="shared" si="342"/>
        <v>NULL</v>
      </c>
    </row>
    <row r="8241" spans="1:16" hidden="1" x14ac:dyDescent="0.25">
      <c r="A8241">
        <v>194333277</v>
      </c>
      <c r="B8241">
        <v>803407</v>
      </c>
      <c r="C8241" t="s">
        <v>317</v>
      </c>
      <c r="D8241">
        <v>2005118</v>
      </c>
      <c r="E8241" t="s">
        <v>223</v>
      </c>
      <c r="F8241" t="s">
        <v>214</v>
      </c>
      <c r="G8241" t="s">
        <v>215</v>
      </c>
      <c r="H8241">
        <v>2</v>
      </c>
      <c r="I8241">
        <v>2015</v>
      </c>
      <c r="J8241">
        <v>1</v>
      </c>
      <c r="L8241">
        <v>23066497</v>
      </c>
      <c r="M8241">
        <v>5.3</v>
      </c>
      <c r="P8241" s="29">
        <f t="shared" ref="P8241:P8253" si="343">IF(AND(ISNUMBER(M8241),H8241&lt;&gt;4,N8241&lt;&gt;"X"),(M8241-1)/6,IF(H8241=4,"DRP",IF(AND(H8241=3,M8241="NA"),"BAD",IF(AND(H8241=2),"CVL",IF(AND(H8241=1,ISBLANK(M8241)),"NULL","UNK")))))</f>
        <v>0.71666666666666667</v>
      </c>
    </row>
    <row r="8242" spans="1:16" hidden="1" x14ac:dyDescent="0.25">
      <c r="A8242">
        <v>194333277</v>
      </c>
      <c r="B8242">
        <v>803407</v>
      </c>
      <c r="C8242" t="s">
        <v>317</v>
      </c>
      <c r="D8242">
        <v>2021600</v>
      </c>
      <c r="E8242" t="s">
        <v>219</v>
      </c>
      <c r="F8242" t="s">
        <v>214</v>
      </c>
      <c r="G8242" t="s">
        <v>215</v>
      </c>
      <c r="H8242">
        <v>2</v>
      </c>
      <c r="I8242">
        <v>2015</v>
      </c>
      <c r="J8242">
        <v>1</v>
      </c>
      <c r="L8242">
        <v>23066437</v>
      </c>
      <c r="M8242">
        <v>5.5</v>
      </c>
      <c r="P8242" s="29">
        <f t="shared" si="343"/>
        <v>0.75</v>
      </c>
    </row>
    <row r="8243" spans="1:16" hidden="1" x14ac:dyDescent="0.25">
      <c r="A8243">
        <v>194333277</v>
      </c>
      <c r="B8243">
        <v>803407</v>
      </c>
      <c r="C8243" t="s">
        <v>317</v>
      </c>
      <c r="D8243">
        <v>2005102</v>
      </c>
      <c r="E8243" t="s">
        <v>218</v>
      </c>
      <c r="F8243" t="s">
        <v>214</v>
      </c>
      <c r="G8243" t="s">
        <v>215</v>
      </c>
      <c r="H8243">
        <v>2</v>
      </c>
      <c r="I8243">
        <v>2015</v>
      </c>
      <c r="J8243">
        <v>1</v>
      </c>
      <c r="L8243">
        <v>23066488</v>
      </c>
      <c r="M8243">
        <v>5.3</v>
      </c>
      <c r="P8243" s="29">
        <f t="shared" si="343"/>
        <v>0.71666666666666667</v>
      </c>
    </row>
    <row r="8244" spans="1:16" hidden="1" x14ac:dyDescent="0.25">
      <c r="A8244">
        <v>194333277</v>
      </c>
      <c r="B8244">
        <v>803407</v>
      </c>
      <c r="C8244" t="s">
        <v>317</v>
      </c>
      <c r="D8244">
        <v>2005099</v>
      </c>
      <c r="E8244" t="s">
        <v>217</v>
      </c>
      <c r="F8244" t="s">
        <v>214</v>
      </c>
      <c r="G8244" t="s">
        <v>215</v>
      </c>
      <c r="H8244">
        <v>2</v>
      </c>
      <c r="I8244">
        <v>2015</v>
      </c>
      <c r="J8244">
        <v>1</v>
      </c>
      <c r="L8244">
        <v>23066427</v>
      </c>
      <c r="M8244">
        <v>5.6</v>
      </c>
      <c r="P8244" s="29">
        <f t="shared" si="343"/>
        <v>0.76666666666666661</v>
      </c>
    </row>
    <row r="8245" spans="1:16" hidden="1" x14ac:dyDescent="0.25">
      <c r="A8245">
        <v>194333277</v>
      </c>
      <c r="B8245">
        <v>803407</v>
      </c>
      <c r="C8245" t="s">
        <v>317</v>
      </c>
      <c r="D8245">
        <v>2021754</v>
      </c>
      <c r="E8245" t="s">
        <v>216</v>
      </c>
      <c r="F8245" t="s">
        <v>214</v>
      </c>
      <c r="G8245" t="s">
        <v>215</v>
      </c>
      <c r="H8245">
        <v>3</v>
      </c>
      <c r="I8245">
        <v>2015</v>
      </c>
      <c r="J8245">
        <v>1</v>
      </c>
      <c r="L8245">
        <v>23066446</v>
      </c>
      <c r="M8245">
        <v>3.2</v>
      </c>
      <c r="P8245" s="29">
        <f t="shared" si="343"/>
        <v>0.3666666666666667</v>
      </c>
    </row>
    <row r="8246" spans="1:16" hidden="1" x14ac:dyDescent="0.25">
      <c r="A8246">
        <v>194333277</v>
      </c>
      <c r="B8246">
        <v>803407</v>
      </c>
      <c r="C8246" t="s">
        <v>317</v>
      </c>
      <c r="D8246">
        <v>2004098</v>
      </c>
      <c r="E8246" t="s">
        <v>213</v>
      </c>
      <c r="F8246" t="s">
        <v>214</v>
      </c>
      <c r="G8246" t="s">
        <v>215</v>
      </c>
      <c r="H8246">
        <v>2</v>
      </c>
      <c r="I8246">
        <v>2015</v>
      </c>
      <c r="J8246">
        <v>1</v>
      </c>
      <c r="L8246">
        <v>23066521</v>
      </c>
      <c r="M8246">
        <v>5.2</v>
      </c>
      <c r="P8246" s="29">
        <f t="shared" si="343"/>
        <v>0.70000000000000007</v>
      </c>
    </row>
    <row r="8247" spans="1:16" hidden="1" x14ac:dyDescent="0.25">
      <c r="A8247">
        <v>194333277</v>
      </c>
      <c r="B8247">
        <v>803407</v>
      </c>
      <c r="C8247" t="s">
        <v>317</v>
      </c>
      <c r="D8247">
        <v>2021754</v>
      </c>
      <c r="E8247" t="s">
        <v>216</v>
      </c>
      <c r="F8247" t="s">
        <v>214</v>
      </c>
      <c r="G8247" t="s">
        <v>215</v>
      </c>
      <c r="H8247">
        <v>4</v>
      </c>
      <c r="I8247">
        <v>2015</v>
      </c>
      <c r="J8247">
        <v>2</v>
      </c>
      <c r="L8247">
        <v>23074131</v>
      </c>
      <c r="P8247" s="29" t="str">
        <f t="shared" si="343"/>
        <v>DRP</v>
      </c>
    </row>
    <row r="8248" spans="1:16" hidden="1" x14ac:dyDescent="0.25">
      <c r="A8248">
        <v>194333277</v>
      </c>
      <c r="B8248">
        <v>803407</v>
      </c>
      <c r="C8248" t="s">
        <v>317</v>
      </c>
      <c r="D8248">
        <v>2004112</v>
      </c>
      <c r="E8248" t="s">
        <v>244</v>
      </c>
      <c r="F8248" t="s">
        <v>214</v>
      </c>
      <c r="G8248" t="s">
        <v>215</v>
      </c>
      <c r="H8248">
        <v>2</v>
      </c>
      <c r="I8248">
        <v>2015</v>
      </c>
      <c r="J8248">
        <v>2</v>
      </c>
      <c r="L8248">
        <v>23073231</v>
      </c>
      <c r="M8248">
        <v>4.8</v>
      </c>
      <c r="P8248" s="29">
        <f t="shared" si="343"/>
        <v>0.6333333333333333</v>
      </c>
    </row>
    <row r="8249" spans="1:16" hidden="1" x14ac:dyDescent="0.25">
      <c r="A8249">
        <v>194333277</v>
      </c>
      <c r="B8249">
        <v>803407</v>
      </c>
      <c r="C8249" t="s">
        <v>317</v>
      </c>
      <c r="D8249">
        <v>2021580</v>
      </c>
      <c r="E8249" t="s">
        <v>241</v>
      </c>
      <c r="F8249" t="s">
        <v>214</v>
      </c>
      <c r="G8249" t="s">
        <v>215</v>
      </c>
      <c r="H8249">
        <v>2</v>
      </c>
      <c r="I8249">
        <v>2015</v>
      </c>
      <c r="J8249">
        <v>2</v>
      </c>
      <c r="L8249">
        <v>23072000</v>
      </c>
      <c r="M8249">
        <v>5.9</v>
      </c>
      <c r="P8249" s="29">
        <f t="shared" si="343"/>
        <v>0.81666666666666676</v>
      </c>
    </row>
    <row r="8250" spans="1:16" hidden="1" x14ac:dyDescent="0.25">
      <c r="A8250">
        <v>194333277</v>
      </c>
      <c r="B8250">
        <v>803407</v>
      </c>
      <c r="C8250" t="s">
        <v>317</v>
      </c>
      <c r="D8250">
        <v>2005117</v>
      </c>
      <c r="E8250" t="s">
        <v>220</v>
      </c>
      <c r="F8250" t="s">
        <v>214</v>
      </c>
      <c r="G8250" t="s">
        <v>215</v>
      </c>
      <c r="H8250">
        <v>3</v>
      </c>
      <c r="I8250">
        <v>2015</v>
      </c>
      <c r="J8250">
        <v>2</v>
      </c>
      <c r="L8250">
        <v>23070388</v>
      </c>
      <c r="M8250">
        <v>3.2</v>
      </c>
      <c r="P8250" s="29">
        <f t="shared" si="343"/>
        <v>0.3666666666666667</v>
      </c>
    </row>
    <row r="8251" spans="1:16" hidden="1" x14ac:dyDescent="0.25">
      <c r="A8251">
        <v>194333277</v>
      </c>
      <c r="B8251">
        <v>803407</v>
      </c>
      <c r="C8251" t="s">
        <v>317</v>
      </c>
      <c r="D8251">
        <v>2021602</v>
      </c>
      <c r="E8251" t="s">
        <v>242</v>
      </c>
      <c r="F8251" t="s">
        <v>214</v>
      </c>
      <c r="G8251" t="s">
        <v>215</v>
      </c>
      <c r="H8251">
        <v>2</v>
      </c>
      <c r="I8251">
        <v>2015</v>
      </c>
      <c r="J8251">
        <v>2</v>
      </c>
      <c r="L8251">
        <v>23072007</v>
      </c>
      <c r="M8251">
        <v>4.7</v>
      </c>
      <c r="P8251" s="29">
        <f t="shared" si="343"/>
        <v>0.6166666666666667</v>
      </c>
    </row>
    <row r="8252" spans="1:16" hidden="1" x14ac:dyDescent="0.25">
      <c r="A8252">
        <v>194333277</v>
      </c>
      <c r="B8252">
        <v>803407</v>
      </c>
      <c r="C8252" t="s">
        <v>317</v>
      </c>
      <c r="D8252">
        <v>2005131</v>
      </c>
      <c r="E8252" t="s">
        <v>228</v>
      </c>
      <c r="F8252" t="s">
        <v>214</v>
      </c>
      <c r="G8252" t="s">
        <v>215</v>
      </c>
      <c r="H8252">
        <v>2</v>
      </c>
      <c r="I8252">
        <v>2015</v>
      </c>
      <c r="J8252">
        <v>2</v>
      </c>
      <c r="L8252">
        <v>23070707</v>
      </c>
      <c r="M8252">
        <v>5.4</v>
      </c>
      <c r="P8252" s="29">
        <f t="shared" si="343"/>
        <v>0.73333333333333339</v>
      </c>
    </row>
    <row r="8253" spans="1:16" hidden="1" x14ac:dyDescent="0.25">
      <c r="A8253">
        <v>194333277</v>
      </c>
      <c r="B8253">
        <v>803407</v>
      </c>
      <c r="C8253" t="s">
        <v>317</v>
      </c>
      <c r="D8253">
        <v>2021754</v>
      </c>
      <c r="E8253" t="s">
        <v>216</v>
      </c>
      <c r="F8253" t="s">
        <v>214</v>
      </c>
      <c r="G8253" t="s">
        <v>215</v>
      </c>
      <c r="H8253">
        <v>2</v>
      </c>
      <c r="I8253">
        <v>2015</v>
      </c>
      <c r="J8253">
        <v>2</v>
      </c>
      <c r="L8253">
        <v>23074129</v>
      </c>
      <c r="M8253">
        <v>5.9</v>
      </c>
      <c r="P8253" s="29">
        <f t="shared" si="343"/>
        <v>0.81666666666666676</v>
      </c>
    </row>
    <row r="8254" spans="1:16" hidden="1" x14ac:dyDescent="0.25">
      <c r="A8254">
        <v>194333277</v>
      </c>
      <c r="B8254">
        <v>803407</v>
      </c>
      <c r="C8254" t="s">
        <v>317</v>
      </c>
      <c r="D8254">
        <v>2005117</v>
      </c>
      <c r="E8254" t="s">
        <v>220</v>
      </c>
      <c r="F8254" t="s">
        <v>214</v>
      </c>
      <c r="G8254" t="s">
        <v>215</v>
      </c>
      <c r="H8254">
        <v>2</v>
      </c>
      <c r="I8254">
        <v>2016</v>
      </c>
      <c r="J8254">
        <v>1</v>
      </c>
      <c r="L8254">
        <v>23078736</v>
      </c>
      <c r="M8254">
        <v>5.5</v>
      </c>
      <c r="P8254" s="29">
        <f t="shared" ref="P8254:P8294" si="344">IF(AND(ISNUMBER(M8254),H8254&lt;&gt;4),(M8254-1)/6,IF(H8254=4,"DRP",IF(AND(H8254=3,M8254="NA"),"BAD",IF(AND(H8254=2),"CVL",IF(AND(H8254=1,ISBLANK(M8254)),"NULL","UNK")))))</f>
        <v>0.75</v>
      </c>
    </row>
    <row r="8255" spans="1:16" hidden="1" x14ac:dyDescent="0.25">
      <c r="A8255">
        <v>194333277</v>
      </c>
      <c r="B8255">
        <v>803407</v>
      </c>
      <c r="C8255" t="s">
        <v>317</v>
      </c>
      <c r="D8255">
        <v>2021756</v>
      </c>
      <c r="E8255" t="s">
        <v>253</v>
      </c>
      <c r="F8255" t="s">
        <v>214</v>
      </c>
      <c r="G8255" t="s">
        <v>215</v>
      </c>
      <c r="H8255">
        <v>3</v>
      </c>
      <c r="I8255">
        <v>2016</v>
      </c>
      <c r="J8255">
        <v>1</v>
      </c>
      <c r="L8255">
        <v>23081181</v>
      </c>
      <c r="M8255">
        <v>3.3</v>
      </c>
      <c r="P8255" s="29">
        <f t="shared" si="344"/>
        <v>0.3833333333333333</v>
      </c>
    </row>
    <row r="8256" spans="1:16" hidden="1" x14ac:dyDescent="0.25">
      <c r="A8256">
        <v>194333277</v>
      </c>
      <c r="B8256">
        <v>803407</v>
      </c>
      <c r="C8256" t="s">
        <v>317</v>
      </c>
      <c r="D8256">
        <v>2021763</v>
      </c>
      <c r="E8256" t="s">
        <v>298</v>
      </c>
      <c r="F8256" t="s">
        <v>214</v>
      </c>
      <c r="G8256" t="s">
        <v>215</v>
      </c>
      <c r="H8256">
        <v>2</v>
      </c>
      <c r="I8256">
        <v>2016</v>
      </c>
      <c r="J8256">
        <v>1</v>
      </c>
      <c r="L8256">
        <v>23081192</v>
      </c>
      <c r="M8256">
        <v>4</v>
      </c>
      <c r="P8256" s="29">
        <f t="shared" si="344"/>
        <v>0.5</v>
      </c>
    </row>
    <row r="8257" spans="1:16" hidden="1" x14ac:dyDescent="0.25">
      <c r="A8257">
        <v>194333277</v>
      </c>
      <c r="B8257">
        <v>803407</v>
      </c>
      <c r="C8257" t="s">
        <v>317</v>
      </c>
      <c r="D8257">
        <v>2021638</v>
      </c>
      <c r="E8257" t="s">
        <v>250</v>
      </c>
      <c r="F8257" t="s">
        <v>214</v>
      </c>
      <c r="G8257" t="s">
        <v>215</v>
      </c>
      <c r="H8257">
        <v>2</v>
      </c>
      <c r="I8257">
        <v>2016</v>
      </c>
      <c r="J8257">
        <v>1</v>
      </c>
      <c r="L8257">
        <v>23081193</v>
      </c>
      <c r="M8257">
        <v>5.4</v>
      </c>
      <c r="P8257" s="29">
        <f t="shared" si="344"/>
        <v>0.73333333333333339</v>
      </c>
    </row>
    <row r="8258" spans="1:16" hidden="1" x14ac:dyDescent="0.25">
      <c r="A8258">
        <v>194333277</v>
      </c>
      <c r="B8258">
        <v>803407</v>
      </c>
      <c r="C8258" t="s">
        <v>317</v>
      </c>
      <c r="D8258">
        <v>2021596</v>
      </c>
      <c r="E8258" t="s">
        <v>294</v>
      </c>
      <c r="F8258" t="s">
        <v>214</v>
      </c>
      <c r="G8258" t="s">
        <v>215</v>
      </c>
      <c r="H8258">
        <v>2</v>
      </c>
      <c r="I8258">
        <v>2016</v>
      </c>
      <c r="J8258">
        <v>1</v>
      </c>
      <c r="L8258">
        <v>23081197</v>
      </c>
      <c r="M8258">
        <v>4</v>
      </c>
      <c r="P8258" s="29">
        <f t="shared" si="344"/>
        <v>0.5</v>
      </c>
    </row>
    <row r="8259" spans="1:16" hidden="1" x14ac:dyDescent="0.25">
      <c r="A8259">
        <v>194333277</v>
      </c>
      <c r="B8259">
        <v>803407</v>
      </c>
      <c r="C8259" t="s">
        <v>317</v>
      </c>
      <c r="D8259">
        <v>2004099</v>
      </c>
      <c r="E8259" t="s">
        <v>245</v>
      </c>
      <c r="F8259" t="s">
        <v>214</v>
      </c>
      <c r="G8259" t="s">
        <v>215</v>
      </c>
      <c r="H8259">
        <v>2</v>
      </c>
      <c r="I8259">
        <v>2016</v>
      </c>
      <c r="J8259">
        <v>1</v>
      </c>
      <c r="L8259">
        <v>23073318</v>
      </c>
      <c r="M8259">
        <v>6</v>
      </c>
      <c r="P8259" s="29">
        <f t="shared" si="344"/>
        <v>0.83333333333333337</v>
      </c>
    </row>
    <row r="8260" spans="1:16" hidden="1" x14ac:dyDescent="0.25">
      <c r="A8260">
        <v>194333277</v>
      </c>
      <c r="B8260">
        <v>803407</v>
      </c>
      <c r="C8260" t="s">
        <v>317</v>
      </c>
      <c r="D8260">
        <v>2021756</v>
      </c>
      <c r="E8260" t="s">
        <v>253</v>
      </c>
      <c r="F8260" t="s">
        <v>214</v>
      </c>
      <c r="G8260" t="s">
        <v>215</v>
      </c>
      <c r="H8260">
        <v>2</v>
      </c>
      <c r="I8260">
        <v>2016</v>
      </c>
      <c r="J8260">
        <v>2</v>
      </c>
      <c r="L8260">
        <v>23086841</v>
      </c>
      <c r="M8260">
        <v>4.7</v>
      </c>
      <c r="P8260" s="29">
        <f t="shared" si="344"/>
        <v>0.6166666666666667</v>
      </c>
    </row>
    <row r="8261" spans="1:16" hidden="1" x14ac:dyDescent="0.25">
      <c r="A8261">
        <v>194333277</v>
      </c>
      <c r="B8261">
        <v>803407</v>
      </c>
      <c r="C8261" t="s">
        <v>317</v>
      </c>
      <c r="D8261">
        <v>2004116</v>
      </c>
      <c r="E8261" t="s">
        <v>229</v>
      </c>
      <c r="F8261" t="s">
        <v>214</v>
      </c>
      <c r="G8261" t="s">
        <v>215</v>
      </c>
      <c r="H8261">
        <v>2</v>
      </c>
      <c r="I8261">
        <v>2016</v>
      </c>
      <c r="J8261">
        <v>2</v>
      </c>
      <c r="L8261">
        <v>23085557</v>
      </c>
      <c r="M8261">
        <v>5.7</v>
      </c>
      <c r="P8261" s="29">
        <f t="shared" si="344"/>
        <v>0.78333333333333333</v>
      </c>
    </row>
    <row r="8262" spans="1:16" hidden="1" x14ac:dyDescent="0.25">
      <c r="A8262">
        <v>194333277</v>
      </c>
      <c r="B8262">
        <v>803407</v>
      </c>
      <c r="C8262" t="s">
        <v>317</v>
      </c>
      <c r="D8262">
        <v>2021781</v>
      </c>
      <c r="E8262" t="s">
        <v>235</v>
      </c>
      <c r="F8262" t="s">
        <v>214</v>
      </c>
      <c r="G8262" t="s">
        <v>215</v>
      </c>
      <c r="H8262">
        <v>2</v>
      </c>
      <c r="I8262">
        <v>2016</v>
      </c>
      <c r="J8262">
        <v>2</v>
      </c>
      <c r="L8262">
        <v>23086901</v>
      </c>
      <c r="M8262">
        <v>5.5</v>
      </c>
      <c r="P8262" s="29">
        <f t="shared" si="344"/>
        <v>0.75</v>
      </c>
    </row>
    <row r="8263" spans="1:16" hidden="1" x14ac:dyDescent="0.25">
      <c r="A8263">
        <v>194333277</v>
      </c>
      <c r="B8263">
        <v>803407</v>
      </c>
      <c r="C8263" t="s">
        <v>317</v>
      </c>
      <c r="D8263">
        <v>2021993</v>
      </c>
      <c r="E8263" t="s">
        <v>256</v>
      </c>
      <c r="F8263" t="s">
        <v>214</v>
      </c>
      <c r="G8263" t="s">
        <v>215</v>
      </c>
      <c r="H8263">
        <v>2</v>
      </c>
      <c r="I8263">
        <v>2016</v>
      </c>
      <c r="J8263">
        <v>2</v>
      </c>
      <c r="L8263">
        <v>23086519</v>
      </c>
      <c r="M8263">
        <v>5</v>
      </c>
      <c r="P8263" s="29">
        <f t="shared" si="344"/>
        <v>0.66666666666666663</v>
      </c>
    </row>
    <row r="8264" spans="1:16" hidden="1" x14ac:dyDescent="0.25">
      <c r="A8264">
        <v>194333277</v>
      </c>
      <c r="B8264">
        <v>803407</v>
      </c>
      <c r="C8264" t="s">
        <v>317</v>
      </c>
      <c r="D8264">
        <v>2019271</v>
      </c>
      <c r="E8264" t="s">
        <v>236</v>
      </c>
      <c r="F8264" t="s">
        <v>214</v>
      </c>
      <c r="G8264" t="s">
        <v>215</v>
      </c>
      <c r="H8264">
        <v>2</v>
      </c>
      <c r="I8264">
        <v>2017</v>
      </c>
      <c r="J8264">
        <v>1</v>
      </c>
      <c r="L8264">
        <v>23090698</v>
      </c>
      <c r="M8264">
        <v>4.5999999999999996</v>
      </c>
      <c r="P8264" s="29">
        <f t="shared" si="344"/>
        <v>0.6</v>
      </c>
    </row>
    <row r="8265" spans="1:16" hidden="1" x14ac:dyDescent="0.25">
      <c r="A8265">
        <v>194333277</v>
      </c>
      <c r="B8265">
        <v>803407</v>
      </c>
      <c r="C8265" t="s">
        <v>317</v>
      </c>
      <c r="D8265">
        <v>2021679</v>
      </c>
      <c r="E8265" t="s">
        <v>259</v>
      </c>
      <c r="F8265" t="s">
        <v>214</v>
      </c>
      <c r="G8265" t="s">
        <v>215</v>
      </c>
      <c r="H8265">
        <v>2</v>
      </c>
      <c r="I8265">
        <v>2017</v>
      </c>
      <c r="J8265">
        <v>1</v>
      </c>
      <c r="L8265">
        <v>23095788</v>
      </c>
      <c r="M8265">
        <v>5.3</v>
      </c>
      <c r="P8265" s="29">
        <f t="shared" si="344"/>
        <v>0.71666666666666667</v>
      </c>
    </row>
    <row r="8266" spans="1:16" hidden="1" x14ac:dyDescent="0.25">
      <c r="A8266">
        <v>194333277</v>
      </c>
      <c r="B8266">
        <v>803407</v>
      </c>
      <c r="C8266" t="s">
        <v>317</v>
      </c>
      <c r="D8266">
        <v>2021793</v>
      </c>
      <c r="E8266" t="s">
        <v>293</v>
      </c>
      <c r="F8266" t="s">
        <v>214</v>
      </c>
      <c r="G8266" t="s">
        <v>215</v>
      </c>
      <c r="H8266">
        <v>3</v>
      </c>
      <c r="I8266">
        <v>2017</v>
      </c>
      <c r="J8266">
        <v>1</v>
      </c>
      <c r="L8266">
        <v>23091518</v>
      </c>
      <c r="M8266">
        <v>3.4</v>
      </c>
      <c r="P8266" s="29">
        <f t="shared" si="344"/>
        <v>0.39999999999999997</v>
      </c>
    </row>
    <row r="8267" spans="1:16" hidden="1" x14ac:dyDescent="0.25">
      <c r="A8267">
        <v>194333277</v>
      </c>
      <c r="B8267">
        <v>803407</v>
      </c>
      <c r="C8267" t="s">
        <v>317</v>
      </c>
      <c r="D8267">
        <v>2021874</v>
      </c>
      <c r="E8267" t="s">
        <v>226</v>
      </c>
      <c r="F8267" t="s">
        <v>214</v>
      </c>
      <c r="G8267" t="s">
        <v>215</v>
      </c>
      <c r="H8267">
        <v>3</v>
      </c>
      <c r="I8267">
        <v>2017</v>
      </c>
      <c r="J8267">
        <v>1</v>
      </c>
      <c r="L8267">
        <v>23091992</v>
      </c>
      <c r="M8267">
        <v>3.1</v>
      </c>
      <c r="P8267" s="29">
        <f t="shared" si="344"/>
        <v>0.35000000000000003</v>
      </c>
    </row>
    <row r="8268" spans="1:16" hidden="1" x14ac:dyDescent="0.25">
      <c r="A8268">
        <v>194333277</v>
      </c>
      <c r="B8268">
        <v>803407</v>
      </c>
      <c r="C8268" t="s">
        <v>317</v>
      </c>
      <c r="D8268">
        <v>2021640</v>
      </c>
      <c r="E8268" t="s">
        <v>227</v>
      </c>
      <c r="F8268" t="s">
        <v>214</v>
      </c>
      <c r="G8268" t="s">
        <v>215</v>
      </c>
      <c r="H8268">
        <v>3</v>
      </c>
      <c r="I8268">
        <v>2017</v>
      </c>
      <c r="J8268">
        <v>1</v>
      </c>
      <c r="L8268">
        <v>23092943</v>
      </c>
      <c r="M8268">
        <v>3.2</v>
      </c>
      <c r="P8268" s="29">
        <f t="shared" si="344"/>
        <v>0.3666666666666667</v>
      </c>
    </row>
    <row r="8269" spans="1:16" hidden="1" x14ac:dyDescent="0.25">
      <c r="A8269">
        <v>194333277</v>
      </c>
      <c r="B8269">
        <v>803407</v>
      </c>
      <c r="C8269" t="s">
        <v>317</v>
      </c>
      <c r="D8269">
        <v>2021874</v>
      </c>
      <c r="E8269" t="s">
        <v>226</v>
      </c>
      <c r="F8269" t="s">
        <v>214</v>
      </c>
      <c r="G8269" t="s">
        <v>215</v>
      </c>
      <c r="H8269">
        <v>2</v>
      </c>
      <c r="I8269">
        <v>2017</v>
      </c>
      <c r="J8269">
        <v>2</v>
      </c>
      <c r="M8269">
        <v>5.5</v>
      </c>
      <c r="N8269" t="s">
        <v>231</v>
      </c>
      <c r="P8269" s="29">
        <f t="shared" si="344"/>
        <v>0.75</v>
      </c>
    </row>
    <row r="8270" spans="1:16" hidden="1" x14ac:dyDescent="0.25">
      <c r="A8270">
        <v>194333277</v>
      </c>
      <c r="B8270">
        <v>803407</v>
      </c>
      <c r="C8270" t="s">
        <v>317</v>
      </c>
      <c r="D8270">
        <v>2021706</v>
      </c>
      <c r="E8270" t="s">
        <v>271</v>
      </c>
      <c r="F8270" t="s">
        <v>214</v>
      </c>
      <c r="G8270" t="s">
        <v>215</v>
      </c>
      <c r="H8270">
        <v>2</v>
      </c>
      <c r="I8270">
        <v>2017</v>
      </c>
      <c r="J8270">
        <v>2</v>
      </c>
      <c r="L8270">
        <v>23097625</v>
      </c>
      <c r="M8270">
        <v>4.5</v>
      </c>
      <c r="P8270" s="29">
        <f t="shared" si="344"/>
        <v>0.58333333333333337</v>
      </c>
    </row>
    <row r="8271" spans="1:16" hidden="1" x14ac:dyDescent="0.25">
      <c r="A8271">
        <v>194333277</v>
      </c>
      <c r="B8271">
        <v>803407</v>
      </c>
      <c r="C8271" t="s">
        <v>317</v>
      </c>
      <c r="D8271">
        <v>2019154</v>
      </c>
      <c r="E8271" t="s">
        <v>225</v>
      </c>
      <c r="F8271" t="s">
        <v>214</v>
      </c>
      <c r="G8271" t="s">
        <v>215</v>
      </c>
      <c r="H8271">
        <v>2</v>
      </c>
      <c r="I8271">
        <v>2017</v>
      </c>
      <c r="J8271">
        <v>2</v>
      </c>
      <c r="L8271">
        <v>23097717</v>
      </c>
      <c r="M8271">
        <v>5.0999999999999996</v>
      </c>
      <c r="P8271" s="29">
        <f t="shared" si="344"/>
        <v>0.68333333333333324</v>
      </c>
    </row>
    <row r="8272" spans="1:16" hidden="1" x14ac:dyDescent="0.25">
      <c r="A8272">
        <v>194333277</v>
      </c>
      <c r="B8272">
        <v>803407</v>
      </c>
      <c r="C8272" t="s">
        <v>317</v>
      </c>
      <c r="D8272">
        <v>2019272</v>
      </c>
      <c r="E8272" t="s">
        <v>249</v>
      </c>
      <c r="F8272" t="s">
        <v>214</v>
      </c>
      <c r="G8272" t="s">
        <v>215</v>
      </c>
      <c r="H8272">
        <v>3</v>
      </c>
      <c r="I8272">
        <v>2017</v>
      </c>
      <c r="J8272">
        <v>2</v>
      </c>
      <c r="L8272">
        <v>23097956</v>
      </c>
      <c r="M8272" t="s">
        <v>221</v>
      </c>
      <c r="P8272" s="29" t="str">
        <f t="shared" si="344"/>
        <v>BAD</v>
      </c>
    </row>
    <row r="8273" spans="1:16" hidden="1" x14ac:dyDescent="0.25">
      <c r="A8273">
        <v>194333277</v>
      </c>
      <c r="B8273">
        <v>803407</v>
      </c>
      <c r="C8273" t="s">
        <v>317</v>
      </c>
      <c r="D8273">
        <v>2021640</v>
      </c>
      <c r="E8273" t="s">
        <v>227</v>
      </c>
      <c r="F8273" t="s">
        <v>214</v>
      </c>
      <c r="G8273" t="s">
        <v>215</v>
      </c>
      <c r="H8273">
        <v>2</v>
      </c>
      <c r="I8273">
        <v>2017</v>
      </c>
      <c r="J8273">
        <v>2</v>
      </c>
      <c r="L8273">
        <v>23101196</v>
      </c>
      <c r="M8273">
        <v>4</v>
      </c>
      <c r="P8273" s="29">
        <f t="shared" si="344"/>
        <v>0.5</v>
      </c>
    </row>
    <row r="8274" spans="1:16" hidden="1" x14ac:dyDescent="0.25">
      <c r="A8274">
        <v>194333277</v>
      </c>
      <c r="B8274">
        <v>803407</v>
      </c>
      <c r="C8274" t="s">
        <v>317</v>
      </c>
      <c r="D8274">
        <v>2021868</v>
      </c>
      <c r="E8274" t="s">
        <v>331</v>
      </c>
      <c r="F8274" t="s">
        <v>214</v>
      </c>
      <c r="G8274" t="s">
        <v>215</v>
      </c>
      <c r="H8274">
        <v>3</v>
      </c>
      <c r="I8274">
        <v>2018</v>
      </c>
      <c r="J8274">
        <v>1</v>
      </c>
      <c r="L8274">
        <v>23108143</v>
      </c>
      <c r="M8274">
        <v>3.4</v>
      </c>
      <c r="P8274" s="29">
        <f t="shared" si="344"/>
        <v>0.39999999999999997</v>
      </c>
    </row>
    <row r="8275" spans="1:16" hidden="1" x14ac:dyDescent="0.25">
      <c r="A8275">
        <v>194333277</v>
      </c>
      <c r="B8275">
        <v>803407</v>
      </c>
      <c r="C8275" t="s">
        <v>317</v>
      </c>
      <c r="D8275">
        <v>2021793</v>
      </c>
      <c r="E8275" t="s">
        <v>293</v>
      </c>
      <c r="F8275" t="s">
        <v>214</v>
      </c>
      <c r="G8275" t="s">
        <v>215</v>
      </c>
      <c r="H8275">
        <v>2</v>
      </c>
      <c r="I8275">
        <v>2018</v>
      </c>
      <c r="J8275">
        <v>1</v>
      </c>
      <c r="L8275">
        <v>23106136</v>
      </c>
      <c r="M8275">
        <v>5.7</v>
      </c>
      <c r="P8275" s="29">
        <f t="shared" si="344"/>
        <v>0.78333333333333333</v>
      </c>
    </row>
    <row r="8276" spans="1:16" hidden="1" x14ac:dyDescent="0.25">
      <c r="A8276">
        <v>194333277</v>
      </c>
      <c r="B8276">
        <v>803407</v>
      </c>
      <c r="C8276" t="s">
        <v>317</v>
      </c>
      <c r="D8276">
        <v>2021787</v>
      </c>
      <c r="E8276" t="s">
        <v>292</v>
      </c>
      <c r="F8276" t="s">
        <v>214</v>
      </c>
      <c r="G8276" t="s">
        <v>215</v>
      </c>
      <c r="H8276">
        <v>3</v>
      </c>
      <c r="I8276">
        <v>2018</v>
      </c>
      <c r="J8276">
        <v>1</v>
      </c>
      <c r="L8276">
        <v>23107720</v>
      </c>
      <c r="M8276">
        <v>3.2</v>
      </c>
      <c r="P8276" s="29">
        <f t="shared" si="344"/>
        <v>0.3666666666666667</v>
      </c>
    </row>
    <row r="8277" spans="1:16" hidden="1" x14ac:dyDescent="0.25">
      <c r="A8277">
        <v>194333277</v>
      </c>
      <c r="B8277">
        <v>803407</v>
      </c>
      <c r="C8277" t="s">
        <v>317</v>
      </c>
      <c r="D8277">
        <v>2021725</v>
      </c>
      <c r="E8277" t="s">
        <v>257</v>
      </c>
      <c r="F8277" t="s">
        <v>214</v>
      </c>
      <c r="G8277" t="s">
        <v>215</v>
      </c>
      <c r="H8277">
        <v>2</v>
      </c>
      <c r="I8277">
        <v>2018</v>
      </c>
      <c r="J8277">
        <v>1</v>
      </c>
      <c r="L8277">
        <v>23108653</v>
      </c>
      <c r="M8277">
        <v>4</v>
      </c>
      <c r="P8277" s="29">
        <f t="shared" si="344"/>
        <v>0.5</v>
      </c>
    </row>
    <row r="8278" spans="1:16" hidden="1" x14ac:dyDescent="0.25">
      <c r="A8278">
        <v>194333277</v>
      </c>
      <c r="B8278">
        <v>803407</v>
      </c>
      <c r="C8278" t="s">
        <v>317</v>
      </c>
      <c r="D8278">
        <v>2019272</v>
      </c>
      <c r="E8278" t="s">
        <v>249</v>
      </c>
      <c r="F8278" t="s">
        <v>214</v>
      </c>
      <c r="G8278" t="s">
        <v>215</v>
      </c>
      <c r="H8278">
        <v>4</v>
      </c>
      <c r="I8278">
        <v>2018</v>
      </c>
      <c r="J8278">
        <v>1</v>
      </c>
      <c r="L8278">
        <v>23104918</v>
      </c>
      <c r="P8278" s="29" t="str">
        <f t="shared" si="344"/>
        <v>DRP</v>
      </c>
    </row>
    <row r="8279" spans="1:16" hidden="1" x14ac:dyDescent="0.25">
      <c r="A8279">
        <v>194333277</v>
      </c>
      <c r="B8279">
        <v>803407</v>
      </c>
      <c r="C8279" t="s">
        <v>317</v>
      </c>
      <c r="D8279">
        <v>2021604</v>
      </c>
      <c r="E8279" t="s">
        <v>330</v>
      </c>
      <c r="F8279" t="s">
        <v>214</v>
      </c>
      <c r="G8279" t="s">
        <v>215</v>
      </c>
      <c r="H8279">
        <v>4</v>
      </c>
      <c r="I8279">
        <v>2018</v>
      </c>
      <c r="J8279">
        <v>1</v>
      </c>
      <c r="L8279">
        <v>23108142</v>
      </c>
      <c r="P8279" s="29" t="str">
        <f t="shared" si="344"/>
        <v>DRP</v>
      </c>
    </row>
    <row r="8280" spans="1:16" hidden="1" x14ac:dyDescent="0.25">
      <c r="A8280">
        <v>194333277</v>
      </c>
      <c r="B8280">
        <v>803407</v>
      </c>
      <c r="C8280" t="s">
        <v>317</v>
      </c>
      <c r="D8280">
        <v>2021604</v>
      </c>
      <c r="E8280" t="s">
        <v>330</v>
      </c>
      <c r="F8280" t="s">
        <v>214</v>
      </c>
      <c r="G8280" t="s">
        <v>215</v>
      </c>
      <c r="H8280">
        <v>2</v>
      </c>
      <c r="I8280">
        <v>2018</v>
      </c>
      <c r="J8280">
        <v>1</v>
      </c>
      <c r="M8280">
        <v>5.4</v>
      </c>
      <c r="N8280" t="s">
        <v>231</v>
      </c>
      <c r="P8280" s="29">
        <f t="shared" si="344"/>
        <v>0.73333333333333339</v>
      </c>
    </row>
    <row r="8281" spans="1:16" hidden="1" x14ac:dyDescent="0.25">
      <c r="A8281">
        <v>194333277</v>
      </c>
      <c r="B8281">
        <v>803407</v>
      </c>
      <c r="C8281" t="s">
        <v>317</v>
      </c>
      <c r="D8281">
        <v>2021615</v>
      </c>
      <c r="E8281" t="s">
        <v>255</v>
      </c>
      <c r="F8281" t="s">
        <v>214</v>
      </c>
      <c r="G8281" t="s">
        <v>215</v>
      </c>
      <c r="H8281">
        <v>4</v>
      </c>
      <c r="I8281">
        <v>2018</v>
      </c>
      <c r="J8281">
        <v>2</v>
      </c>
      <c r="L8281">
        <v>23115891</v>
      </c>
      <c r="P8281" s="29" t="str">
        <f t="shared" si="344"/>
        <v>DRP</v>
      </c>
    </row>
    <row r="8282" spans="1:16" hidden="1" x14ac:dyDescent="0.25">
      <c r="A8282">
        <v>194333277</v>
      </c>
      <c r="B8282">
        <v>803407</v>
      </c>
      <c r="C8282" t="s">
        <v>317</v>
      </c>
      <c r="D8282">
        <v>2004522</v>
      </c>
      <c r="E8282" t="s">
        <v>334</v>
      </c>
      <c r="F8282" t="s">
        <v>214</v>
      </c>
      <c r="G8282" t="s">
        <v>215</v>
      </c>
      <c r="H8282">
        <v>2</v>
      </c>
      <c r="I8282">
        <v>2018</v>
      </c>
      <c r="J8282">
        <v>2</v>
      </c>
      <c r="L8282">
        <v>23115613</v>
      </c>
      <c r="M8282">
        <v>4.3</v>
      </c>
      <c r="P8282" s="29">
        <f t="shared" si="344"/>
        <v>0.54999999999999993</v>
      </c>
    </row>
    <row r="8283" spans="1:16" hidden="1" x14ac:dyDescent="0.25">
      <c r="A8283">
        <v>194333277</v>
      </c>
      <c r="B8283">
        <v>803407</v>
      </c>
      <c r="C8283" t="s">
        <v>317</v>
      </c>
      <c r="D8283">
        <v>2004520</v>
      </c>
      <c r="E8283" t="s">
        <v>335</v>
      </c>
      <c r="F8283" t="s">
        <v>214</v>
      </c>
      <c r="G8283" t="s">
        <v>215</v>
      </c>
      <c r="H8283">
        <v>3</v>
      </c>
      <c r="I8283">
        <v>2018</v>
      </c>
      <c r="J8283">
        <v>2</v>
      </c>
      <c r="L8283">
        <v>23115612</v>
      </c>
      <c r="M8283">
        <v>2.8</v>
      </c>
      <c r="P8283" s="29">
        <f t="shared" si="344"/>
        <v>0.3</v>
      </c>
    </row>
    <row r="8284" spans="1:16" hidden="1" x14ac:dyDescent="0.25">
      <c r="A8284">
        <v>194333277</v>
      </c>
      <c r="B8284">
        <v>803407</v>
      </c>
      <c r="C8284" t="s">
        <v>317</v>
      </c>
      <c r="D8284">
        <v>2019272</v>
      </c>
      <c r="E8284" t="s">
        <v>249</v>
      </c>
      <c r="F8284" t="s">
        <v>214</v>
      </c>
      <c r="G8284" t="s">
        <v>215</v>
      </c>
      <c r="H8284">
        <v>2</v>
      </c>
      <c r="I8284">
        <v>2018</v>
      </c>
      <c r="J8284">
        <v>2</v>
      </c>
      <c r="L8284">
        <v>23115038</v>
      </c>
      <c r="M8284">
        <v>4.5</v>
      </c>
      <c r="P8284" s="29">
        <f t="shared" si="344"/>
        <v>0.58333333333333337</v>
      </c>
    </row>
    <row r="8285" spans="1:16" hidden="1" x14ac:dyDescent="0.25">
      <c r="A8285">
        <v>194333277</v>
      </c>
      <c r="B8285">
        <v>803407</v>
      </c>
      <c r="C8285" t="s">
        <v>317</v>
      </c>
      <c r="D8285">
        <v>2021615</v>
      </c>
      <c r="E8285" t="s">
        <v>255</v>
      </c>
      <c r="F8285" t="s">
        <v>214</v>
      </c>
      <c r="G8285" t="s">
        <v>215</v>
      </c>
      <c r="H8285">
        <v>2</v>
      </c>
      <c r="I8285">
        <v>2018</v>
      </c>
      <c r="J8285">
        <v>2</v>
      </c>
      <c r="L8285">
        <v>23116698</v>
      </c>
      <c r="M8285">
        <v>4.7</v>
      </c>
      <c r="P8285" s="29">
        <f t="shared" si="344"/>
        <v>0.6166666666666667</v>
      </c>
    </row>
    <row r="8286" spans="1:16" hidden="1" x14ac:dyDescent="0.25">
      <c r="A8286">
        <v>194333277</v>
      </c>
      <c r="B8286">
        <v>803407</v>
      </c>
      <c r="C8286" t="s">
        <v>317</v>
      </c>
      <c r="D8286">
        <v>2021787</v>
      </c>
      <c r="E8286" t="s">
        <v>292</v>
      </c>
      <c r="F8286" t="s">
        <v>214</v>
      </c>
      <c r="G8286" t="s">
        <v>215</v>
      </c>
      <c r="H8286">
        <v>3</v>
      </c>
      <c r="I8286">
        <v>2018</v>
      </c>
      <c r="J8286">
        <v>2</v>
      </c>
      <c r="L8286">
        <v>23115872</v>
      </c>
      <c r="M8286">
        <v>3.5</v>
      </c>
      <c r="P8286" s="29">
        <f t="shared" si="344"/>
        <v>0.41666666666666669</v>
      </c>
    </row>
    <row r="8287" spans="1:16" hidden="1" x14ac:dyDescent="0.25">
      <c r="A8287">
        <v>194333277</v>
      </c>
      <c r="B8287">
        <v>803407</v>
      </c>
      <c r="C8287" t="s">
        <v>317</v>
      </c>
      <c r="D8287">
        <v>2021868</v>
      </c>
      <c r="E8287" t="s">
        <v>331</v>
      </c>
      <c r="F8287" t="s">
        <v>214</v>
      </c>
      <c r="G8287" t="s">
        <v>215</v>
      </c>
      <c r="H8287">
        <v>2</v>
      </c>
      <c r="I8287">
        <v>2019</v>
      </c>
      <c r="J8287">
        <v>1</v>
      </c>
      <c r="L8287">
        <v>23120758</v>
      </c>
      <c r="M8287">
        <v>5.0999999999999996</v>
      </c>
      <c r="P8287" s="29">
        <f t="shared" si="344"/>
        <v>0.68333333333333324</v>
      </c>
    </row>
    <row r="8288" spans="1:16" hidden="1" x14ac:dyDescent="0.25">
      <c r="A8288">
        <v>194333277</v>
      </c>
      <c r="B8288">
        <v>803407</v>
      </c>
      <c r="C8288" t="s">
        <v>317</v>
      </c>
      <c r="D8288">
        <v>2021787</v>
      </c>
      <c r="E8288" t="s">
        <v>292</v>
      </c>
      <c r="F8288" t="s">
        <v>214</v>
      </c>
      <c r="G8288" t="s">
        <v>215</v>
      </c>
      <c r="H8288">
        <v>2</v>
      </c>
      <c r="I8288">
        <v>2019</v>
      </c>
      <c r="J8288">
        <v>1</v>
      </c>
      <c r="L8288">
        <v>23119964</v>
      </c>
      <c r="M8288">
        <v>4.5999999999999996</v>
      </c>
      <c r="P8288" s="29">
        <f t="shared" si="344"/>
        <v>0.6</v>
      </c>
    </row>
    <row r="8289" spans="1:16" hidden="1" x14ac:dyDescent="0.25">
      <c r="A8289">
        <v>194333277</v>
      </c>
      <c r="B8289">
        <v>803407</v>
      </c>
      <c r="C8289" t="s">
        <v>317</v>
      </c>
      <c r="D8289">
        <v>2021735</v>
      </c>
      <c r="E8289" t="s">
        <v>252</v>
      </c>
      <c r="F8289" t="s">
        <v>214</v>
      </c>
      <c r="G8289" t="s">
        <v>215</v>
      </c>
      <c r="H8289">
        <v>2</v>
      </c>
      <c r="I8289">
        <v>2019</v>
      </c>
      <c r="J8289">
        <v>1</v>
      </c>
      <c r="M8289">
        <v>5</v>
      </c>
      <c r="N8289" t="s">
        <v>231</v>
      </c>
      <c r="P8289" s="29">
        <f t="shared" si="344"/>
        <v>0.66666666666666663</v>
      </c>
    </row>
    <row r="8290" spans="1:16" hidden="1" x14ac:dyDescent="0.25">
      <c r="A8290">
        <v>194333277</v>
      </c>
      <c r="B8290">
        <v>803407</v>
      </c>
      <c r="C8290" t="s">
        <v>317</v>
      </c>
      <c r="D8290">
        <v>2021742</v>
      </c>
      <c r="E8290" t="s">
        <v>262</v>
      </c>
      <c r="F8290" t="s">
        <v>214</v>
      </c>
      <c r="G8290" t="s">
        <v>215</v>
      </c>
      <c r="H8290">
        <v>1</v>
      </c>
      <c r="I8290">
        <v>2019</v>
      </c>
      <c r="J8290">
        <v>2</v>
      </c>
      <c r="L8290">
        <v>23120240</v>
      </c>
      <c r="P8290" s="29" t="str">
        <f t="shared" si="344"/>
        <v>NULL</v>
      </c>
    </row>
    <row r="8291" spans="1:16" hidden="1" x14ac:dyDescent="0.25">
      <c r="A8291">
        <v>194333277</v>
      </c>
      <c r="B8291">
        <v>803407</v>
      </c>
      <c r="C8291" t="s">
        <v>317</v>
      </c>
      <c r="D8291">
        <v>2021740</v>
      </c>
      <c r="E8291" t="s">
        <v>332</v>
      </c>
      <c r="F8291" t="s">
        <v>214</v>
      </c>
      <c r="G8291" t="s">
        <v>215</v>
      </c>
      <c r="H8291">
        <v>1</v>
      </c>
      <c r="I8291">
        <v>2019</v>
      </c>
      <c r="J8291">
        <v>2</v>
      </c>
      <c r="L8291">
        <v>23128691</v>
      </c>
      <c r="P8291" s="29" t="str">
        <f t="shared" si="344"/>
        <v>NULL</v>
      </c>
    </row>
    <row r="8292" spans="1:16" hidden="1" x14ac:dyDescent="0.25">
      <c r="A8292">
        <v>194333277</v>
      </c>
      <c r="B8292">
        <v>803407</v>
      </c>
      <c r="C8292" t="s">
        <v>317</v>
      </c>
      <c r="D8292">
        <v>2021594</v>
      </c>
      <c r="E8292" t="s">
        <v>342</v>
      </c>
      <c r="F8292" t="s">
        <v>214</v>
      </c>
      <c r="G8292" t="s">
        <v>215</v>
      </c>
      <c r="H8292">
        <v>1</v>
      </c>
      <c r="I8292">
        <v>2019</v>
      </c>
      <c r="J8292">
        <v>2</v>
      </c>
      <c r="L8292">
        <v>23128697</v>
      </c>
      <c r="P8292" s="29" t="str">
        <f t="shared" si="344"/>
        <v>NULL</v>
      </c>
    </row>
    <row r="8293" spans="1:16" hidden="1" x14ac:dyDescent="0.25">
      <c r="A8293">
        <v>194333277</v>
      </c>
      <c r="B8293">
        <v>803407</v>
      </c>
      <c r="C8293" t="s">
        <v>317</v>
      </c>
      <c r="D8293">
        <v>2021606</v>
      </c>
      <c r="E8293" t="s">
        <v>333</v>
      </c>
      <c r="F8293" t="s">
        <v>214</v>
      </c>
      <c r="G8293" t="s">
        <v>215</v>
      </c>
      <c r="H8293">
        <v>1</v>
      </c>
      <c r="I8293">
        <v>2019</v>
      </c>
      <c r="J8293">
        <v>2</v>
      </c>
      <c r="L8293">
        <v>23128690</v>
      </c>
      <c r="P8293" s="29" t="str">
        <f t="shared" si="344"/>
        <v>NULL</v>
      </c>
    </row>
    <row r="8294" spans="1:16" hidden="1" x14ac:dyDescent="0.25">
      <c r="A8294">
        <v>194333277</v>
      </c>
      <c r="B8294">
        <v>803407</v>
      </c>
      <c r="C8294" t="s">
        <v>317</v>
      </c>
      <c r="D8294">
        <v>2004520</v>
      </c>
      <c r="E8294" t="s">
        <v>335</v>
      </c>
      <c r="F8294" t="s">
        <v>214</v>
      </c>
      <c r="G8294" t="s">
        <v>215</v>
      </c>
      <c r="H8294">
        <v>1</v>
      </c>
      <c r="I8294">
        <v>2019</v>
      </c>
      <c r="J8294">
        <v>2</v>
      </c>
      <c r="L8294">
        <v>23128688</v>
      </c>
      <c r="P8294" s="29" t="str">
        <f t="shared" si="344"/>
        <v>NULL</v>
      </c>
    </row>
    <row r="8295" spans="1:16" hidden="1" x14ac:dyDescent="0.25">
      <c r="A8295">
        <v>194375263</v>
      </c>
      <c r="B8295">
        <v>803401</v>
      </c>
      <c r="C8295" t="s">
        <v>318</v>
      </c>
      <c r="D8295">
        <v>2005118</v>
      </c>
      <c r="E8295" t="s">
        <v>223</v>
      </c>
      <c r="F8295" t="s">
        <v>214</v>
      </c>
      <c r="G8295" t="s">
        <v>215</v>
      </c>
      <c r="H8295">
        <v>2</v>
      </c>
      <c r="I8295">
        <v>2015</v>
      </c>
      <c r="J8295">
        <v>1</v>
      </c>
      <c r="L8295">
        <v>23066498</v>
      </c>
      <c r="M8295">
        <v>4</v>
      </c>
      <c r="P8295" s="29">
        <f t="shared" ref="P8295:P8307" si="345">IF(AND(ISNUMBER(M8295),H8295&lt;&gt;4,N8295&lt;&gt;"X"),(M8295-1)/6,IF(H8295=4,"DRP",IF(AND(H8295=3,M8295="NA"),"BAD",IF(AND(H8295=2),"CVL",IF(AND(H8295=1,ISBLANK(M8295)),"NULL","UNK")))))</f>
        <v>0.5</v>
      </c>
    </row>
    <row r="8296" spans="1:16" hidden="1" x14ac:dyDescent="0.25">
      <c r="A8296">
        <v>194375263</v>
      </c>
      <c r="B8296">
        <v>803401</v>
      </c>
      <c r="C8296" t="s">
        <v>318</v>
      </c>
      <c r="D8296">
        <v>2021600</v>
      </c>
      <c r="E8296" t="s">
        <v>219</v>
      </c>
      <c r="F8296" t="s">
        <v>214</v>
      </c>
      <c r="G8296" t="s">
        <v>215</v>
      </c>
      <c r="H8296">
        <v>2</v>
      </c>
      <c r="I8296">
        <v>2015</v>
      </c>
      <c r="J8296">
        <v>1</v>
      </c>
      <c r="L8296">
        <v>23066439</v>
      </c>
      <c r="M8296">
        <v>4.5</v>
      </c>
      <c r="P8296" s="29">
        <f t="shared" si="345"/>
        <v>0.58333333333333337</v>
      </c>
    </row>
    <row r="8297" spans="1:16" hidden="1" x14ac:dyDescent="0.25">
      <c r="A8297">
        <v>194375263</v>
      </c>
      <c r="B8297">
        <v>803401</v>
      </c>
      <c r="C8297" t="s">
        <v>318</v>
      </c>
      <c r="D8297">
        <v>2005102</v>
      </c>
      <c r="E8297" t="s">
        <v>218</v>
      </c>
      <c r="F8297" t="s">
        <v>214</v>
      </c>
      <c r="G8297" t="s">
        <v>215</v>
      </c>
      <c r="H8297">
        <v>2</v>
      </c>
      <c r="I8297">
        <v>2015</v>
      </c>
      <c r="J8297">
        <v>1</v>
      </c>
      <c r="L8297">
        <v>23066492</v>
      </c>
      <c r="M8297">
        <v>4</v>
      </c>
      <c r="P8297" s="29">
        <f t="shared" si="345"/>
        <v>0.5</v>
      </c>
    </row>
    <row r="8298" spans="1:16" hidden="1" x14ac:dyDescent="0.25">
      <c r="A8298">
        <v>194375263</v>
      </c>
      <c r="B8298">
        <v>803401</v>
      </c>
      <c r="C8298" t="s">
        <v>318</v>
      </c>
      <c r="D8298">
        <v>2005099</v>
      </c>
      <c r="E8298" t="s">
        <v>217</v>
      </c>
      <c r="F8298" t="s">
        <v>214</v>
      </c>
      <c r="G8298" t="s">
        <v>215</v>
      </c>
      <c r="H8298">
        <v>2</v>
      </c>
      <c r="I8298">
        <v>2015</v>
      </c>
      <c r="J8298">
        <v>1</v>
      </c>
      <c r="L8298">
        <v>23066430</v>
      </c>
      <c r="M8298">
        <v>4.9000000000000004</v>
      </c>
      <c r="P8298" s="29">
        <f t="shared" si="345"/>
        <v>0.65</v>
      </c>
    </row>
    <row r="8299" spans="1:16" hidden="1" x14ac:dyDescent="0.25">
      <c r="A8299">
        <v>194375263</v>
      </c>
      <c r="B8299">
        <v>803401</v>
      </c>
      <c r="C8299" t="s">
        <v>318</v>
      </c>
      <c r="D8299">
        <v>2021754</v>
      </c>
      <c r="E8299" t="s">
        <v>216</v>
      </c>
      <c r="F8299" t="s">
        <v>214</v>
      </c>
      <c r="G8299" t="s">
        <v>215</v>
      </c>
      <c r="H8299">
        <v>3</v>
      </c>
      <c r="I8299">
        <v>2015</v>
      </c>
      <c r="J8299">
        <v>1</v>
      </c>
      <c r="L8299">
        <v>23066478</v>
      </c>
      <c r="M8299">
        <v>3.3</v>
      </c>
      <c r="P8299" s="29">
        <f t="shared" si="345"/>
        <v>0.3833333333333333</v>
      </c>
    </row>
    <row r="8300" spans="1:16" hidden="1" x14ac:dyDescent="0.25">
      <c r="A8300">
        <v>194375263</v>
      </c>
      <c r="B8300">
        <v>803401</v>
      </c>
      <c r="C8300" t="s">
        <v>318</v>
      </c>
      <c r="D8300">
        <v>2004098</v>
      </c>
      <c r="E8300" t="s">
        <v>213</v>
      </c>
      <c r="F8300" t="s">
        <v>214</v>
      </c>
      <c r="G8300" t="s">
        <v>215</v>
      </c>
      <c r="H8300">
        <v>2</v>
      </c>
      <c r="I8300">
        <v>2015</v>
      </c>
      <c r="J8300">
        <v>1</v>
      </c>
      <c r="L8300">
        <v>23066524</v>
      </c>
      <c r="M8300">
        <v>6.1</v>
      </c>
      <c r="P8300" s="29">
        <f t="shared" si="345"/>
        <v>0.85</v>
      </c>
    </row>
    <row r="8301" spans="1:16" hidden="1" x14ac:dyDescent="0.25">
      <c r="A8301">
        <v>194375263</v>
      </c>
      <c r="B8301">
        <v>803401</v>
      </c>
      <c r="C8301" t="s">
        <v>318</v>
      </c>
      <c r="D8301">
        <v>2005117</v>
      </c>
      <c r="E8301" t="s">
        <v>220</v>
      </c>
      <c r="F8301" t="s">
        <v>214</v>
      </c>
      <c r="G8301" t="s">
        <v>215</v>
      </c>
      <c r="H8301">
        <v>4</v>
      </c>
      <c r="I8301">
        <v>2015</v>
      </c>
      <c r="J8301">
        <v>2</v>
      </c>
      <c r="L8301">
        <v>23070393</v>
      </c>
      <c r="P8301" s="29" t="str">
        <f t="shared" si="345"/>
        <v>DRP</v>
      </c>
    </row>
    <row r="8302" spans="1:16" hidden="1" x14ac:dyDescent="0.25">
      <c r="A8302">
        <v>194375263</v>
      </c>
      <c r="B8302">
        <v>803401</v>
      </c>
      <c r="C8302" t="s">
        <v>318</v>
      </c>
      <c r="D8302">
        <v>2004112</v>
      </c>
      <c r="E8302" t="s">
        <v>244</v>
      </c>
      <c r="F8302" t="s">
        <v>214</v>
      </c>
      <c r="G8302" t="s">
        <v>215</v>
      </c>
      <c r="H8302">
        <v>2</v>
      </c>
      <c r="I8302">
        <v>2015</v>
      </c>
      <c r="J8302">
        <v>2</v>
      </c>
      <c r="L8302">
        <v>23073238</v>
      </c>
      <c r="M8302">
        <v>4.3</v>
      </c>
      <c r="P8302" s="29">
        <f t="shared" si="345"/>
        <v>0.54999999999999993</v>
      </c>
    </row>
    <row r="8303" spans="1:16" hidden="1" x14ac:dyDescent="0.25">
      <c r="A8303">
        <v>194375263</v>
      </c>
      <c r="B8303">
        <v>803401</v>
      </c>
      <c r="C8303" t="s">
        <v>318</v>
      </c>
      <c r="D8303">
        <v>2021580</v>
      </c>
      <c r="E8303" t="s">
        <v>241</v>
      </c>
      <c r="F8303" t="s">
        <v>214</v>
      </c>
      <c r="G8303" t="s">
        <v>215</v>
      </c>
      <c r="H8303">
        <v>2</v>
      </c>
      <c r="I8303">
        <v>2015</v>
      </c>
      <c r="J8303">
        <v>2</v>
      </c>
      <c r="L8303">
        <v>23072000</v>
      </c>
      <c r="M8303">
        <v>4.5</v>
      </c>
      <c r="P8303" s="29">
        <f t="shared" si="345"/>
        <v>0.58333333333333337</v>
      </c>
    </row>
    <row r="8304" spans="1:16" hidden="1" x14ac:dyDescent="0.25">
      <c r="A8304">
        <v>194375263</v>
      </c>
      <c r="B8304">
        <v>803401</v>
      </c>
      <c r="C8304" t="s">
        <v>318</v>
      </c>
      <c r="D8304">
        <v>2005117</v>
      </c>
      <c r="E8304" t="s">
        <v>220</v>
      </c>
      <c r="F8304" t="s">
        <v>214</v>
      </c>
      <c r="G8304" t="s">
        <v>215</v>
      </c>
      <c r="H8304">
        <v>2</v>
      </c>
      <c r="I8304">
        <v>2015</v>
      </c>
      <c r="J8304">
        <v>2</v>
      </c>
      <c r="L8304">
        <v>23070388</v>
      </c>
      <c r="M8304">
        <v>4.4000000000000004</v>
      </c>
      <c r="P8304" s="29">
        <f t="shared" si="345"/>
        <v>0.56666666666666676</v>
      </c>
    </row>
    <row r="8305" spans="1:16" hidden="1" x14ac:dyDescent="0.25">
      <c r="A8305">
        <v>194375263</v>
      </c>
      <c r="B8305">
        <v>803401</v>
      </c>
      <c r="C8305" t="s">
        <v>318</v>
      </c>
      <c r="D8305">
        <v>2021602</v>
      </c>
      <c r="E8305" t="s">
        <v>242</v>
      </c>
      <c r="F8305" t="s">
        <v>214</v>
      </c>
      <c r="G8305" t="s">
        <v>215</v>
      </c>
      <c r="H8305">
        <v>3</v>
      </c>
      <c r="I8305">
        <v>2015</v>
      </c>
      <c r="J8305">
        <v>2</v>
      </c>
      <c r="L8305">
        <v>23072008</v>
      </c>
      <c r="M8305">
        <v>3.1</v>
      </c>
      <c r="P8305" s="29">
        <f t="shared" si="345"/>
        <v>0.35000000000000003</v>
      </c>
    </row>
    <row r="8306" spans="1:16" hidden="1" x14ac:dyDescent="0.25">
      <c r="A8306">
        <v>194375263</v>
      </c>
      <c r="B8306">
        <v>803401</v>
      </c>
      <c r="C8306" t="s">
        <v>318</v>
      </c>
      <c r="D8306">
        <v>2005131</v>
      </c>
      <c r="E8306" t="s">
        <v>228</v>
      </c>
      <c r="F8306" t="s">
        <v>214</v>
      </c>
      <c r="G8306" t="s">
        <v>215</v>
      </c>
      <c r="H8306">
        <v>2</v>
      </c>
      <c r="I8306">
        <v>2015</v>
      </c>
      <c r="J8306">
        <v>2</v>
      </c>
      <c r="L8306">
        <v>23070707</v>
      </c>
      <c r="M8306">
        <v>5.5</v>
      </c>
      <c r="P8306" s="29">
        <f t="shared" si="345"/>
        <v>0.75</v>
      </c>
    </row>
    <row r="8307" spans="1:16" hidden="1" x14ac:dyDescent="0.25">
      <c r="A8307">
        <v>194375263</v>
      </c>
      <c r="B8307">
        <v>803401</v>
      </c>
      <c r="C8307" t="s">
        <v>318</v>
      </c>
      <c r="D8307">
        <v>2021754</v>
      </c>
      <c r="E8307" t="s">
        <v>216</v>
      </c>
      <c r="F8307" t="s">
        <v>214</v>
      </c>
      <c r="G8307" t="s">
        <v>215</v>
      </c>
      <c r="H8307">
        <v>2</v>
      </c>
      <c r="I8307">
        <v>2015</v>
      </c>
      <c r="J8307">
        <v>2</v>
      </c>
      <c r="L8307">
        <v>23074127</v>
      </c>
      <c r="M8307">
        <v>5.2</v>
      </c>
      <c r="P8307" s="29">
        <f t="shared" si="345"/>
        <v>0.70000000000000007</v>
      </c>
    </row>
    <row r="8308" spans="1:16" hidden="1" x14ac:dyDescent="0.25">
      <c r="A8308">
        <v>194375263</v>
      </c>
      <c r="B8308">
        <v>803401</v>
      </c>
      <c r="C8308" t="s">
        <v>318</v>
      </c>
      <c r="D8308">
        <v>2005120</v>
      </c>
      <c r="E8308" t="s">
        <v>293</v>
      </c>
      <c r="F8308" t="s">
        <v>214</v>
      </c>
      <c r="G8308" t="s">
        <v>215</v>
      </c>
      <c r="H8308">
        <v>3</v>
      </c>
      <c r="I8308">
        <v>2016</v>
      </c>
      <c r="J8308">
        <v>1</v>
      </c>
      <c r="M8308" t="s">
        <v>221</v>
      </c>
      <c r="N8308" t="s">
        <v>231</v>
      </c>
      <c r="P8308" s="29" t="str">
        <f t="shared" ref="P8308:P8339" si="346">IF(AND(ISNUMBER(M8308),H8308&lt;&gt;4),(M8308-1)/6,IF(H8308=4,"DRP",IF(AND(H8308=3,M8308="NA"),"BAD",IF(AND(H8308=2),"CVL",IF(AND(H8308=1,ISBLANK(M8308)),"NULL","UNK")))))</f>
        <v>BAD</v>
      </c>
    </row>
    <row r="8309" spans="1:16" hidden="1" x14ac:dyDescent="0.25">
      <c r="A8309">
        <v>194375263</v>
      </c>
      <c r="B8309">
        <v>803401</v>
      </c>
      <c r="C8309" t="s">
        <v>318</v>
      </c>
      <c r="D8309">
        <v>2004116</v>
      </c>
      <c r="E8309" t="s">
        <v>229</v>
      </c>
      <c r="F8309" t="s">
        <v>214</v>
      </c>
      <c r="G8309" t="s">
        <v>215</v>
      </c>
      <c r="H8309">
        <v>4</v>
      </c>
      <c r="I8309">
        <v>2016</v>
      </c>
      <c r="J8309">
        <v>1</v>
      </c>
      <c r="L8309">
        <v>23078178</v>
      </c>
      <c r="P8309" s="29" t="str">
        <f t="shared" si="346"/>
        <v>DRP</v>
      </c>
    </row>
    <row r="8310" spans="1:16" hidden="1" x14ac:dyDescent="0.25">
      <c r="A8310">
        <v>194375263</v>
      </c>
      <c r="B8310">
        <v>803401</v>
      </c>
      <c r="C8310" t="s">
        <v>318</v>
      </c>
      <c r="D8310">
        <v>2021602</v>
      </c>
      <c r="E8310" t="s">
        <v>242</v>
      </c>
      <c r="F8310" t="s">
        <v>214</v>
      </c>
      <c r="G8310" t="s">
        <v>215</v>
      </c>
      <c r="H8310">
        <v>2</v>
      </c>
      <c r="I8310">
        <v>2016</v>
      </c>
      <c r="J8310">
        <v>1</v>
      </c>
      <c r="L8310">
        <v>23081144</v>
      </c>
      <c r="M8310">
        <v>4.0999999999999996</v>
      </c>
      <c r="P8310" s="29">
        <f t="shared" si="346"/>
        <v>0.51666666666666661</v>
      </c>
    </row>
    <row r="8311" spans="1:16" hidden="1" x14ac:dyDescent="0.25">
      <c r="A8311">
        <v>194375263</v>
      </c>
      <c r="B8311">
        <v>803401</v>
      </c>
      <c r="C8311" t="s">
        <v>318</v>
      </c>
      <c r="D8311">
        <v>2021763</v>
      </c>
      <c r="E8311" t="s">
        <v>298</v>
      </c>
      <c r="F8311" t="s">
        <v>214</v>
      </c>
      <c r="G8311" t="s">
        <v>215</v>
      </c>
      <c r="H8311">
        <v>2</v>
      </c>
      <c r="I8311">
        <v>2016</v>
      </c>
      <c r="J8311">
        <v>1</v>
      </c>
      <c r="L8311">
        <v>23081192</v>
      </c>
      <c r="M8311">
        <v>5.3</v>
      </c>
      <c r="P8311" s="29">
        <f t="shared" si="346"/>
        <v>0.71666666666666667</v>
      </c>
    </row>
    <row r="8312" spans="1:16" hidden="1" x14ac:dyDescent="0.25">
      <c r="A8312">
        <v>194375263</v>
      </c>
      <c r="B8312">
        <v>803401</v>
      </c>
      <c r="C8312" t="s">
        <v>318</v>
      </c>
      <c r="D8312">
        <v>2021756</v>
      </c>
      <c r="E8312" t="s">
        <v>253</v>
      </c>
      <c r="F8312" t="s">
        <v>214</v>
      </c>
      <c r="G8312" t="s">
        <v>215</v>
      </c>
      <c r="H8312">
        <v>2</v>
      </c>
      <c r="I8312">
        <v>2016</v>
      </c>
      <c r="J8312">
        <v>1</v>
      </c>
      <c r="L8312">
        <v>23081182</v>
      </c>
      <c r="M8312">
        <v>4.3</v>
      </c>
      <c r="P8312" s="29">
        <f t="shared" si="346"/>
        <v>0.54999999999999993</v>
      </c>
    </row>
    <row r="8313" spans="1:16" hidden="1" x14ac:dyDescent="0.25">
      <c r="A8313">
        <v>194375263</v>
      </c>
      <c r="B8313">
        <v>803401</v>
      </c>
      <c r="C8313" t="s">
        <v>318</v>
      </c>
      <c r="D8313">
        <v>2004099</v>
      </c>
      <c r="E8313" t="s">
        <v>245</v>
      </c>
      <c r="F8313" t="s">
        <v>214</v>
      </c>
      <c r="G8313" t="s">
        <v>215</v>
      </c>
      <c r="H8313">
        <v>2</v>
      </c>
      <c r="I8313">
        <v>2016</v>
      </c>
      <c r="J8313">
        <v>1</v>
      </c>
      <c r="L8313">
        <v>23073324</v>
      </c>
      <c r="M8313">
        <v>6.1</v>
      </c>
      <c r="P8313" s="29">
        <f t="shared" si="346"/>
        <v>0.85</v>
      </c>
    </row>
    <row r="8314" spans="1:16" hidden="1" x14ac:dyDescent="0.25">
      <c r="A8314">
        <v>194375263</v>
      </c>
      <c r="B8314">
        <v>803401</v>
      </c>
      <c r="C8314" t="s">
        <v>318</v>
      </c>
      <c r="D8314">
        <v>2004116</v>
      </c>
      <c r="E8314" t="s">
        <v>229</v>
      </c>
      <c r="F8314" t="s">
        <v>214</v>
      </c>
      <c r="G8314" t="s">
        <v>215</v>
      </c>
      <c r="H8314">
        <v>2</v>
      </c>
      <c r="I8314">
        <v>2016</v>
      </c>
      <c r="J8314">
        <v>1</v>
      </c>
      <c r="L8314">
        <v>23078178</v>
      </c>
      <c r="M8314">
        <v>5.0999999999999996</v>
      </c>
      <c r="P8314" s="29">
        <f t="shared" si="346"/>
        <v>0.68333333333333324</v>
      </c>
    </row>
    <row r="8315" spans="1:16" hidden="1" x14ac:dyDescent="0.25">
      <c r="A8315">
        <v>194375263</v>
      </c>
      <c r="B8315">
        <v>803401</v>
      </c>
      <c r="C8315" t="s">
        <v>318</v>
      </c>
      <c r="D8315">
        <v>2021638</v>
      </c>
      <c r="E8315" t="s">
        <v>250</v>
      </c>
      <c r="F8315" t="s">
        <v>214</v>
      </c>
      <c r="G8315" t="s">
        <v>215</v>
      </c>
      <c r="H8315">
        <v>2</v>
      </c>
      <c r="I8315">
        <v>2016</v>
      </c>
      <c r="J8315">
        <v>2</v>
      </c>
      <c r="L8315">
        <v>23086851</v>
      </c>
      <c r="M8315">
        <v>4</v>
      </c>
      <c r="P8315" s="29">
        <f t="shared" si="346"/>
        <v>0.5</v>
      </c>
    </row>
    <row r="8316" spans="1:16" hidden="1" x14ac:dyDescent="0.25">
      <c r="A8316">
        <v>194375263</v>
      </c>
      <c r="B8316">
        <v>803401</v>
      </c>
      <c r="C8316" t="s">
        <v>318</v>
      </c>
      <c r="D8316">
        <v>2021781</v>
      </c>
      <c r="E8316" t="s">
        <v>235</v>
      </c>
      <c r="F8316" t="s">
        <v>214</v>
      </c>
      <c r="G8316" t="s">
        <v>215</v>
      </c>
      <c r="H8316">
        <v>2</v>
      </c>
      <c r="I8316">
        <v>2016</v>
      </c>
      <c r="J8316">
        <v>2</v>
      </c>
      <c r="L8316">
        <v>23086901</v>
      </c>
      <c r="M8316">
        <v>4</v>
      </c>
      <c r="P8316" s="29">
        <f t="shared" si="346"/>
        <v>0.5</v>
      </c>
    </row>
    <row r="8317" spans="1:16" hidden="1" x14ac:dyDescent="0.25">
      <c r="A8317">
        <v>194375263</v>
      </c>
      <c r="B8317">
        <v>803401</v>
      </c>
      <c r="C8317" t="s">
        <v>318</v>
      </c>
      <c r="D8317">
        <v>2021874</v>
      </c>
      <c r="E8317" t="s">
        <v>226</v>
      </c>
      <c r="F8317" t="s">
        <v>214</v>
      </c>
      <c r="G8317" t="s">
        <v>215</v>
      </c>
      <c r="H8317">
        <v>2</v>
      </c>
      <c r="I8317">
        <v>2016</v>
      </c>
      <c r="J8317">
        <v>2</v>
      </c>
      <c r="L8317">
        <v>23086862</v>
      </c>
      <c r="M8317">
        <v>4.4000000000000004</v>
      </c>
      <c r="P8317" s="29">
        <f t="shared" si="346"/>
        <v>0.56666666666666676</v>
      </c>
    </row>
    <row r="8318" spans="1:16" hidden="1" x14ac:dyDescent="0.25">
      <c r="A8318">
        <v>194375263</v>
      </c>
      <c r="B8318">
        <v>803401</v>
      </c>
      <c r="C8318" t="s">
        <v>318</v>
      </c>
      <c r="D8318">
        <v>2021596</v>
      </c>
      <c r="E8318" t="s">
        <v>294</v>
      </c>
      <c r="F8318" t="s">
        <v>214</v>
      </c>
      <c r="G8318" t="s">
        <v>215</v>
      </c>
      <c r="H8318">
        <v>3</v>
      </c>
      <c r="I8318">
        <v>2016</v>
      </c>
      <c r="J8318">
        <v>2</v>
      </c>
      <c r="L8318">
        <v>23086860</v>
      </c>
      <c r="M8318">
        <v>3.6</v>
      </c>
      <c r="P8318" s="29">
        <f t="shared" si="346"/>
        <v>0.43333333333333335</v>
      </c>
    </row>
    <row r="8319" spans="1:16" hidden="1" x14ac:dyDescent="0.25">
      <c r="A8319">
        <v>194375263</v>
      </c>
      <c r="B8319">
        <v>803401</v>
      </c>
      <c r="C8319" t="s">
        <v>318</v>
      </c>
      <c r="D8319">
        <v>2021993</v>
      </c>
      <c r="E8319" t="s">
        <v>256</v>
      </c>
      <c r="F8319" t="s">
        <v>214</v>
      </c>
      <c r="G8319" t="s">
        <v>215</v>
      </c>
      <c r="H8319">
        <v>2</v>
      </c>
      <c r="I8319">
        <v>2016</v>
      </c>
      <c r="J8319">
        <v>2</v>
      </c>
      <c r="L8319">
        <v>23086519</v>
      </c>
      <c r="M8319">
        <v>4.5999999999999996</v>
      </c>
      <c r="P8319" s="29">
        <f t="shared" si="346"/>
        <v>0.6</v>
      </c>
    </row>
    <row r="8320" spans="1:16" hidden="1" x14ac:dyDescent="0.25">
      <c r="A8320">
        <v>194375263</v>
      </c>
      <c r="B8320">
        <v>803401</v>
      </c>
      <c r="C8320" t="s">
        <v>318</v>
      </c>
      <c r="D8320">
        <v>2005120</v>
      </c>
      <c r="E8320" t="s">
        <v>293</v>
      </c>
      <c r="F8320" t="s">
        <v>214</v>
      </c>
      <c r="G8320" t="s">
        <v>215</v>
      </c>
      <c r="H8320">
        <v>2</v>
      </c>
      <c r="I8320">
        <v>2016</v>
      </c>
      <c r="J8320">
        <v>2</v>
      </c>
      <c r="L8320">
        <v>23086516</v>
      </c>
      <c r="M8320">
        <v>4.2</v>
      </c>
      <c r="P8320" s="29">
        <f t="shared" si="346"/>
        <v>0.53333333333333333</v>
      </c>
    </row>
    <row r="8321" spans="1:16" hidden="1" x14ac:dyDescent="0.25">
      <c r="A8321">
        <v>194375263</v>
      </c>
      <c r="B8321">
        <v>803401</v>
      </c>
      <c r="C8321" t="s">
        <v>318</v>
      </c>
      <c r="D8321">
        <v>2019271</v>
      </c>
      <c r="E8321" t="s">
        <v>236</v>
      </c>
      <c r="F8321" t="s">
        <v>214</v>
      </c>
      <c r="G8321" t="s">
        <v>215</v>
      </c>
      <c r="H8321">
        <v>2</v>
      </c>
      <c r="I8321">
        <v>2017</v>
      </c>
      <c r="J8321">
        <v>1</v>
      </c>
      <c r="M8321" t="s">
        <v>232</v>
      </c>
      <c r="N8321" t="s">
        <v>231</v>
      </c>
      <c r="P8321" s="29" t="str">
        <f t="shared" si="346"/>
        <v>CVL</v>
      </c>
    </row>
    <row r="8322" spans="1:16" hidden="1" x14ac:dyDescent="0.25">
      <c r="A8322">
        <v>194375263</v>
      </c>
      <c r="B8322">
        <v>803401</v>
      </c>
      <c r="C8322" t="s">
        <v>318</v>
      </c>
      <c r="D8322">
        <v>2019272</v>
      </c>
      <c r="E8322" t="s">
        <v>249</v>
      </c>
      <c r="F8322" t="s">
        <v>214</v>
      </c>
      <c r="G8322" t="s">
        <v>215</v>
      </c>
      <c r="H8322">
        <v>2</v>
      </c>
      <c r="I8322">
        <v>2017</v>
      </c>
      <c r="J8322">
        <v>1</v>
      </c>
      <c r="M8322" t="s">
        <v>232</v>
      </c>
      <c r="N8322" t="s">
        <v>231</v>
      </c>
      <c r="P8322" s="29" t="str">
        <f t="shared" si="346"/>
        <v>CVL</v>
      </c>
    </row>
    <row r="8323" spans="1:16" hidden="1" x14ac:dyDescent="0.25">
      <c r="A8323">
        <v>194375263</v>
      </c>
      <c r="B8323">
        <v>803401</v>
      </c>
      <c r="C8323" t="s">
        <v>318</v>
      </c>
      <c r="D8323">
        <v>2019273</v>
      </c>
      <c r="E8323" t="s">
        <v>248</v>
      </c>
      <c r="F8323" t="s">
        <v>214</v>
      </c>
      <c r="G8323" t="s">
        <v>215</v>
      </c>
      <c r="H8323">
        <v>2</v>
      </c>
      <c r="I8323">
        <v>2017</v>
      </c>
      <c r="J8323">
        <v>1</v>
      </c>
      <c r="M8323" t="s">
        <v>232</v>
      </c>
      <c r="N8323" t="s">
        <v>231</v>
      </c>
      <c r="P8323" s="29" t="str">
        <f t="shared" si="346"/>
        <v>CVL</v>
      </c>
    </row>
    <row r="8324" spans="1:16" hidden="1" x14ac:dyDescent="0.25">
      <c r="A8324">
        <v>194375263</v>
      </c>
      <c r="B8324">
        <v>803401</v>
      </c>
      <c r="C8324" t="s">
        <v>318</v>
      </c>
      <c r="D8324">
        <v>2004591</v>
      </c>
      <c r="E8324" t="s">
        <v>271</v>
      </c>
      <c r="F8324" t="s">
        <v>214</v>
      </c>
      <c r="G8324" t="s">
        <v>215</v>
      </c>
      <c r="H8324">
        <v>2</v>
      </c>
      <c r="I8324">
        <v>2017</v>
      </c>
      <c r="J8324">
        <v>1</v>
      </c>
      <c r="L8324">
        <v>23093319</v>
      </c>
      <c r="M8324">
        <v>4</v>
      </c>
      <c r="P8324" s="29">
        <f t="shared" si="346"/>
        <v>0.5</v>
      </c>
    </row>
    <row r="8325" spans="1:16" hidden="1" x14ac:dyDescent="0.25">
      <c r="A8325">
        <v>194375263</v>
      </c>
      <c r="B8325">
        <v>803401</v>
      </c>
      <c r="C8325" t="s">
        <v>318</v>
      </c>
      <c r="D8325">
        <v>2004752</v>
      </c>
      <c r="E8325" t="s">
        <v>290</v>
      </c>
      <c r="F8325" t="s">
        <v>214</v>
      </c>
      <c r="G8325" t="s">
        <v>215</v>
      </c>
      <c r="H8325">
        <v>2</v>
      </c>
      <c r="I8325">
        <v>2017</v>
      </c>
      <c r="J8325">
        <v>1</v>
      </c>
      <c r="L8325">
        <v>23093323</v>
      </c>
      <c r="M8325">
        <v>4.2</v>
      </c>
      <c r="P8325" s="29">
        <f t="shared" si="346"/>
        <v>0.53333333333333333</v>
      </c>
    </row>
    <row r="8326" spans="1:16" hidden="1" x14ac:dyDescent="0.25">
      <c r="A8326">
        <v>194375263</v>
      </c>
      <c r="B8326">
        <v>803401</v>
      </c>
      <c r="C8326" t="s">
        <v>318</v>
      </c>
      <c r="D8326">
        <v>2021640</v>
      </c>
      <c r="E8326" t="s">
        <v>227</v>
      </c>
      <c r="F8326" t="s">
        <v>214</v>
      </c>
      <c r="G8326" t="s">
        <v>215</v>
      </c>
      <c r="H8326">
        <v>4</v>
      </c>
      <c r="I8326">
        <v>2017</v>
      </c>
      <c r="J8326">
        <v>1</v>
      </c>
      <c r="L8326">
        <v>23092942</v>
      </c>
      <c r="P8326" s="29" t="str">
        <f t="shared" si="346"/>
        <v>DRP</v>
      </c>
    </row>
    <row r="8327" spans="1:16" hidden="1" x14ac:dyDescent="0.25">
      <c r="A8327">
        <v>194375263</v>
      </c>
      <c r="B8327">
        <v>803401</v>
      </c>
      <c r="C8327" t="s">
        <v>318</v>
      </c>
      <c r="D8327">
        <v>2021750</v>
      </c>
      <c r="E8327" t="s">
        <v>296</v>
      </c>
      <c r="F8327" t="s">
        <v>214</v>
      </c>
      <c r="G8327" t="s">
        <v>215</v>
      </c>
      <c r="H8327">
        <v>4</v>
      </c>
      <c r="I8327">
        <v>2017</v>
      </c>
      <c r="J8327">
        <v>1</v>
      </c>
      <c r="L8327">
        <v>23091999</v>
      </c>
      <c r="P8327" s="29" t="str">
        <f t="shared" si="346"/>
        <v>DRP</v>
      </c>
    </row>
    <row r="8328" spans="1:16" hidden="1" x14ac:dyDescent="0.25">
      <c r="A8328">
        <v>194375263</v>
      </c>
      <c r="B8328">
        <v>803401</v>
      </c>
      <c r="C8328" t="s">
        <v>318</v>
      </c>
      <c r="D8328">
        <v>2024862</v>
      </c>
      <c r="E8328" t="s">
        <v>289</v>
      </c>
      <c r="F8328" t="s">
        <v>214</v>
      </c>
      <c r="G8328" t="s">
        <v>215</v>
      </c>
      <c r="H8328">
        <v>4</v>
      </c>
      <c r="I8328">
        <v>2017</v>
      </c>
      <c r="J8328">
        <v>1</v>
      </c>
      <c r="L8328">
        <v>23093476</v>
      </c>
      <c r="P8328" s="29" t="str">
        <f t="shared" si="346"/>
        <v>DRP</v>
      </c>
    </row>
    <row r="8329" spans="1:16" hidden="1" x14ac:dyDescent="0.25">
      <c r="A8329">
        <v>194375263</v>
      </c>
      <c r="B8329">
        <v>803401</v>
      </c>
      <c r="C8329" t="s">
        <v>318</v>
      </c>
      <c r="D8329">
        <v>2021725</v>
      </c>
      <c r="E8329" t="s">
        <v>257</v>
      </c>
      <c r="F8329" t="s">
        <v>214</v>
      </c>
      <c r="G8329" t="s">
        <v>215</v>
      </c>
      <c r="H8329">
        <v>4</v>
      </c>
      <c r="I8329">
        <v>2017</v>
      </c>
      <c r="J8329">
        <v>1</v>
      </c>
      <c r="L8329">
        <v>23091960</v>
      </c>
      <c r="P8329" s="29" t="str">
        <f t="shared" si="346"/>
        <v>DRP</v>
      </c>
    </row>
    <row r="8330" spans="1:16" hidden="1" x14ac:dyDescent="0.25">
      <c r="A8330">
        <v>194375263</v>
      </c>
      <c r="B8330">
        <v>803401</v>
      </c>
      <c r="C8330" t="s">
        <v>318</v>
      </c>
      <c r="D8330">
        <v>2021679</v>
      </c>
      <c r="E8330" t="s">
        <v>259</v>
      </c>
      <c r="F8330" t="s">
        <v>214</v>
      </c>
      <c r="G8330" t="s">
        <v>215</v>
      </c>
      <c r="H8330">
        <v>2</v>
      </c>
      <c r="I8330">
        <v>2017</v>
      </c>
      <c r="J8330">
        <v>1</v>
      </c>
      <c r="L8330">
        <v>23095788</v>
      </c>
      <c r="M8330">
        <v>4.5</v>
      </c>
      <c r="P8330" s="29">
        <f t="shared" si="346"/>
        <v>0.58333333333333337</v>
      </c>
    </row>
    <row r="8331" spans="1:16" hidden="1" x14ac:dyDescent="0.25">
      <c r="A8331">
        <v>194375263</v>
      </c>
      <c r="B8331">
        <v>803401</v>
      </c>
      <c r="C8331" t="s">
        <v>318</v>
      </c>
      <c r="D8331">
        <v>2024862</v>
      </c>
      <c r="E8331" t="s">
        <v>289</v>
      </c>
      <c r="F8331" t="s">
        <v>214</v>
      </c>
      <c r="G8331" t="s">
        <v>215</v>
      </c>
      <c r="H8331">
        <v>2</v>
      </c>
      <c r="I8331">
        <v>2017</v>
      </c>
      <c r="J8331">
        <v>1</v>
      </c>
      <c r="L8331">
        <v>23093476</v>
      </c>
      <c r="M8331">
        <v>5.3</v>
      </c>
      <c r="P8331" s="29">
        <f t="shared" si="346"/>
        <v>0.71666666666666667</v>
      </c>
    </row>
    <row r="8332" spans="1:16" hidden="1" x14ac:dyDescent="0.25">
      <c r="A8332">
        <v>194375263</v>
      </c>
      <c r="B8332">
        <v>803401</v>
      </c>
      <c r="C8332" t="s">
        <v>318</v>
      </c>
      <c r="D8332">
        <v>2021750</v>
      </c>
      <c r="E8332" t="s">
        <v>296</v>
      </c>
      <c r="F8332" t="s">
        <v>214</v>
      </c>
      <c r="G8332" t="s">
        <v>215</v>
      </c>
      <c r="H8332">
        <v>3</v>
      </c>
      <c r="I8332">
        <v>2017</v>
      </c>
      <c r="J8332">
        <v>1</v>
      </c>
      <c r="L8332">
        <v>23091959</v>
      </c>
      <c r="M8332">
        <v>2.8</v>
      </c>
      <c r="P8332" s="29">
        <f t="shared" si="346"/>
        <v>0.3</v>
      </c>
    </row>
    <row r="8333" spans="1:16" hidden="1" x14ac:dyDescent="0.25">
      <c r="A8333">
        <v>194375263</v>
      </c>
      <c r="B8333">
        <v>803401</v>
      </c>
      <c r="C8333" t="s">
        <v>318</v>
      </c>
      <c r="D8333">
        <v>2021596</v>
      </c>
      <c r="E8333" t="s">
        <v>294</v>
      </c>
      <c r="F8333" t="s">
        <v>214</v>
      </c>
      <c r="G8333" t="s">
        <v>215</v>
      </c>
      <c r="H8333">
        <v>2</v>
      </c>
      <c r="I8333">
        <v>2017</v>
      </c>
      <c r="J8333">
        <v>1</v>
      </c>
      <c r="L8333">
        <v>23092936</v>
      </c>
      <c r="M8333">
        <v>4</v>
      </c>
      <c r="P8333" s="29">
        <f t="shared" si="346"/>
        <v>0.5</v>
      </c>
    </row>
    <row r="8334" spans="1:16" hidden="1" x14ac:dyDescent="0.25">
      <c r="A8334">
        <v>194375263</v>
      </c>
      <c r="B8334">
        <v>803401</v>
      </c>
      <c r="C8334" t="s">
        <v>318</v>
      </c>
      <c r="D8334">
        <v>2021591</v>
      </c>
      <c r="E8334" t="s">
        <v>240</v>
      </c>
      <c r="F8334" t="s">
        <v>214</v>
      </c>
      <c r="G8334" t="s">
        <v>215</v>
      </c>
      <c r="H8334">
        <v>4</v>
      </c>
      <c r="I8334">
        <v>2017</v>
      </c>
      <c r="J8334">
        <v>2</v>
      </c>
      <c r="L8334">
        <v>23097630</v>
      </c>
      <c r="P8334" s="29" t="str">
        <f t="shared" si="346"/>
        <v>DRP</v>
      </c>
    </row>
    <row r="8335" spans="1:16" hidden="1" x14ac:dyDescent="0.25">
      <c r="A8335">
        <v>194375263</v>
      </c>
      <c r="B8335">
        <v>803401</v>
      </c>
      <c r="C8335" t="s">
        <v>318</v>
      </c>
      <c r="D8335">
        <v>2021640</v>
      </c>
      <c r="E8335" t="s">
        <v>227</v>
      </c>
      <c r="F8335" t="s">
        <v>214</v>
      </c>
      <c r="G8335" t="s">
        <v>215</v>
      </c>
      <c r="H8335">
        <v>4</v>
      </c>
      <c r="I8335">
        <v>2017</v>
      </c>
      <c r="J8335">
        <v>2</v>
      </c>
      <c r="L8335">
        <v>23101197</v>
      </c>
      <c r="P8335" s="29" t="str">
        <f t="shared" si="346"/>
        <v>DRP</v>
      </c>
    </row>
    <row r="8336" spans="1:16" hidden="1" x14ac:dyDescent="0.25">
      <c r="A8336">
        <v>194375263</v>
      </c>
      <c r="B8336">
        <v>803401</v>
      </c>
      <c r="C8336" t="s">
        <v>318</v>
      </c>
      <c r="D8336">
        <v>2021725</v>
      </c>
      <c r="E8336" t="s">
        <v>257</v>
      </c>
      <c r="F8336" t="s">
        <v>214</v>
      </c>
      <c r="G8336" t="s">
        <v>215</v>
      </c>
      <c r="H8336">
        <v>2</v>
      </c>
      <c r="I8336">
        <v>2017</v>
      </c>
      <c r="J8336">
        <v>2</v>
      </c>
      <c r="L8336">
        <v>23097532</v>
      </c>
      <c r="M8336">
        <v>4.3</v>
      </c>
      <c r="P8336" s="29">
        <f t="shared" si="346"/>
        <v>0.54999999999999993</v>
      </c>
    </row>
    <row r="8337" spans="1:16" hidden="1" x14ac:dyDescent="0.25">
      <c r="A8337">
        <v>194375263</v>
      </c>
      <c r="B8337">
        <v>803401</v>
      </c>
      <c r="C8337" t="s">
        <v>318</v>
      </c>
      <c r="D8337">
        <v>2021787</v>
      </c>
      <c r="E8337" t="s">
        <v>292</v>
      </c>
      <c r="F8337" t="s">
        <v>214</v>
      </c>
      <c r="G8337" t="s">
        <v>215</v>
      </c>
      <c r="H8337">
        <v>2</v>
      </c>
      <c r="I8337">
        <v>2017</v>
      </c>
      <c r="J8337">
        <v>2</v>
      </c>
      <c r="L8337">
        <v>23097627</v>
      </c>
      <c r="M8337">
        <v>4.5</v>
      </c>
      <c r="P8337" s="29">
        <f t="shared" si="346"/>
        <v>0.58333333333333337</v>
      </c>
    </row>
    <row r="8338" spans="1:16" hidden="1" x14ac:dyDescent="0.25">
      <c r="A8338">
        <v>194375263</v>
      </c>
      <c r="B8338">
        <v>803401</v>
      </c>
      <c r="C8338" t="s">
        <v>318</v>
      </c>
      <c r="D8338">
        <v>2021591</v>
      </c>
      <c r="E8338" t="s">
        <v>240</v>
      </c>
      <c r="F8338" t="s">
        <v>214</v>
      </c>
      <c r="G8338" t="s">
        <v>215</v>
      </c>
      <c r="H8338">
        <v>2</v>
      </c>
      <c r="I8338">
        <v>2017</v>
      </c>
      <c r="J8338">
        <v>2</v>
      </c>
      <c r="L8338">
        <v>23097631</v>
      </c>
      <c r="M8338">
        <v>5</v>
      </c>
      <c r="P8338" s="29">
        <f t="shared" si="346"/>
        <v>0.66666666666666663</v>
      </c>
    </row>
    <row r="8339" spans="1:16" hidden="1" x14ac:dyDescent="0.25">
      <c r="A8339">
        <v>194375263</v>
      </c>
      <c r="B8339">
        <v>803401</v>
      </c>
      <c r="C8339" t="s">
        <v>318</v>
      </c>
      <c r="D8339">
        <v>2021615</v>
      </c>
      <c r="E8339" t="s">
        <v>255</v>
      </c>
      <c r="F8339" t="s">
        <v>214</v>
      </c>
      <c r="G8339" t="s">
        <v>215</v>
      </c>
      <c r="H8339">
        <v>2</v>
      </c>
      <c r="I8339">
        <v>2017</v>
      </c>
      <c r="J8339">
        <v>2</v>
      </c>
      <c r="L8339">
        <v>23101907</v>
      </c>
      <c r="M8339">
        <v>4</v>
      </c>
      <c r="P8339" s="29">
        <f t="shared" si="346"/>
        <v>0.5</v>
      </c>
    </row>
    <row r="8340" spans="1:16" hidden="1" x14ac:dyDescent="0.25">
      <c r="A8340">
        <v>194375263</v>
      </c>
      <c r="B8340">
        <v>803401</v>
      </c>
      <c r="C8340" t="s">
        <v>318</v>
      </c>
      <c r="D8340">
        <v>2021631</v>
      </c>
      <c r="E8340" t="s">
        <v>302</v>
      </c>
      <c r="F8340" t="s">
        <v>214</v>
      </c>
      <c r="G8340" t="s">
        <v>215</v>
      </c>
      <c r="H8340">
        <v>3</v>
      </c>
      <c r="I8340">
        <v>2017</v>
      </c>
      <c r="J8340">
        <v>2</v>
      </c>
      <c r="L8340">
        <v>23100821</v>
      </c>
      <c r="M8340">
        <v>2</v>
      </c>
      <c r="P8340" s="29">
        <f t="shared" ref="P8340:P8371" si="347">IF(AND(ISNUMBER(M8340),H8340&lt;&gt;4),(M8340-1)/6,IF(H8340=4,"DRP",IF(AND(H8340=3,M8340="NA"),"BAD",IF(AND(H8340=2),"CVL",IF(AND(H8340=1,ISBLANK(M8340)),"NULL","UNK")))))</f>
        <v>0.16666666666666666</v>
      </c>
    </row>
    <row r="8341" spans="1:16" hidden="1" x14ac:dyDescent="0.25">
      <c r="A8341">
        <v>194375263</v>
      </c>
      <c r="B8341">
        <v>803401</v>
      </c>
      <c r="C8341" t="s">
        <v>318</v>
      </c>
      <c r="D8341">
        <v>2021750</v>
      </c>
      <c r="E8341" t="s">
        <v>296</v>
      </c>
      <c r="F8341" t="s">
        <v>214</v>
      </c>
      <c r="G8341" t="s">
        <v>215</v>
      </c>
      <c r="H8341">
        <v>2</v>
      </c>
      <c r="I8341">
        <v>2017</v>
      </c>
      <c r="J8341">
        <v>2</v>
      </c>
      <c r="L8341">
        <v>23097531</v>
      </c>
      <c r="M8341">
        <v>4</v>
      </c>
      <c r="P8341" s="29">
        <f t="shared" si="347"/>
        <v>0.5</v>
      </c>
    </row>
    <row r="8342" spans="1:16" hidden="1" x14ac:dyDescent="0.25">
      <c r="A8342">
        <v>194375263</v>
      </c>
      <c r="B8342">
        <v>803401</v>
      </c>
      <c r="C8342" t="s">
        <v>318</v>
      </c>
      <c r="D8342">
        <v>2021661</v>
      </c>
      <c r="E8342" t="s">
        <v>305</v>
      </c>
      <c r="F8342" t="s">
        <v>214</v>
      </c>
      <c r="G8342" t="s">
        <v>215</v>
      </c>
      <c r="H8342">
        <v>2</v>
      </c>
      <c r="I8342">
        <v>2018</v>
      </c>
      <c r="J8342">
        <v>1</v>
      </c>
      <c r="L8342">
        <v>23107773</v>
      </c>
      <c r="M8342">
        <v>5</v>
      </c>
      <c r="P8342" s="29">
        <f t="shared" si="347"/>
        <v>0.66666666666666663</v>
      </c>
    </row>
    <row r="8343" spans="1:16" hidden="1" x14ac:dyDescent="0.25">
      <c r="A8343">
        <v>194375263</v>
      </c>
      <c r="B8343">
        <v>803401</v>
      </c>
      <c r="C8343" t="s">
        <v>318</v>
      </c>
      <c r="D8343">
        <v>2021723</v>
      </c>
      <c r="E8343" t="s">
        <v>299</v>
      </c>
      <c r="F8343" t="s">
        <v>214</v>
      </c>
      <c r="G8343" t="s">
        <v>215</v>
      </c>
      <c r="H8343">
        <v>2</v>
      </c>
      <c r="I8343">
        <v>2018</v>
      </c>
      <c r="J8343">
        <v>1</v>
      </c>
      <c r="L8343">
        <v>23107755</v>
      </c>
      <c r="M8343">
        <v>4</v>
      </c>
      <c r="P8343" s="29">
        <f t="shared" si="347"/>
        <v>0.5</v>
      </c>
    </row>
    <row r="8344" spans="1:16" hidden="1" x14ac:dyDescent="0.25">
      <c r="A8344">
        <v>194375263</v>
      </c>
      <c r="B8344">
        <v>803401</v>
      </c>
      <c r="C8344" t="s">
        <v>318</v>
      </c>
      <c r="D8344">
        <v>2021865</v>
      </c>
      <c r="E8344" t="s">
        <v>301</v>
      </c>
      <c r="F8344" t="s">
        <v>214</v>
      </c>
      <c r="G8344" t="s">
        <v>215</v>
      </c>
      <c r="H8344">
        <v>2</v>
      </c>
      <c r="I8344">
        <v>2018</v>
      </c>
      <c r="J8344">
        <v>1</v>
      </c>
      <c r="L8344">
        <v>23107721</v>
      </c>
      <c r="M8344">
        <v>4.3</v>
      </c>
      <c r="P8344" s="29">
        <f t="shared" si="347"/>
        <v>0.54999999999999993</v>
      </c>
    </row>
    <row r="8345" spans="1:16" hidden="1" x14ac:dyDescent="0.25">
      <c r="A8345">
        <v>194375263</v>
      </c>
      <c r="B8345">
        <v>803401</v>
      </c>
      <c r="C8345" t="s">
        <v>318</v>
      </c>
      <c r="D8345">
        <v>2004586</v>
      </c>
      <c r="E8345" t="s">
        <v>325</v>
      </c>
      <c r="F8345" t="s">
        <v>214</v>
      </c>
      <c r="G8345" t="s">
        <v>215</v>
      </c>
      <c r="H8345">
        <v>3</v>
      </c>
      <c r="I8345">
        <v>2018</v>
      </c>
      <c r="J8345">
        <v>1</v>
      </c>
      <c r="L8345">
        <v>23109658</v>
      </c>
      <c r="M8345">
        <v>3.2</v>
      </c>
      <c r="P8345" s="29">
        <f t="shared" si="347"/>
        <v>0.3666666666666667</v>
      </c>
    </row>
    <row r="8346" spans="1:16" hidden="1" x14ac:dyDescent="0.25">
      <c r="A8346">
        <v>194375263</v>
      </c>
      <c r="B8346">
        <v>803401</v>
      </c>
      <c r="C8346" t="s">
        <v>318</v>
      </c>
      <c r="D8346">
        <v>2021631</v>
      </c>
      <c r="E8346" t="s">
        <v>302</v>
      </c>
      <c r="F8346" t="s">
        <v>214</v>
      </c>
      <c r="G8346" t="s">
        <v>215</v>
      </c>
      <c r="H8346">
        <v>2</v>
      </c>
      <c r="I8346">
        <v>2018</v>
      </c>
      <c r="J8346">
        <v>1</v>
      </c>
      <c r="L8346">
        <v>23107753</v>
      </c>
      <c r="M8346">
        <v>5.2</v>
      </c>
      <c r="P8346" s="29">
        <f t="shared" si="347"/>
        <v>0.70000000000000007</v>
      </c>
    </row>
    <row r="8347" spans="1:16" hidden="1" x14ac:dyDescent="0.25">
      <c r="A8347">
        <v>194375263</v>
      </c>
      <c r="B8347">
        <v>803401</v>
      </c>
      <c r="C8347" t="s">
        <v>318</v>
      </c>
      <c r="D8347">
        <v>2024863</v>
      </c>
      <c r="E8347" t="s">
        <v>304</v>
      </c>
      <c r="F8347" t="s">
        <v>214</v>
      </c>
      <c r="G8347" t="s">
        <v>215</v>
      </c>
      <c r="H8347">
        <v>4</v>
      </c>
      <c r="I8347">
        <v>2018</v>
      </c>
      <c r="J8347">
        <v>1</v>
      </c>
      <c r="L8347">
        <v>23107771</v>
      </c>
      <c r="P8347" s="29" t="str">
        <f t="shared" si="347"/>
        <v>DRP</v>
      </c>
    </row>
    <row r="8348" spans="1:16" hidden="1" x14ac:dyDescent="0.25">
      <c r="A8348">
        <v>194375263</v>
      </c>
      <c r="B8348">
        <v>803401</v>
      </c>
      <c r="C8348" t="s">
        <v>318</v>
      </c>
      <c r="D8348">
        <v>2021640</v>
      </c>
      <c r="E8348" t="s">
        <v>227</v>
      </c>
      <c r="F8348" t="s">
        <v>214</v>
      </c>
      <c r="G8348" t="s">
        <v>215</v>
      </c>
      <c r="H8348">
        <v>3</v>
      </c>
      <c r="I8348">
        <v>2018</v>
      </c>
      <c r="J8348">
        <v>2</v>
      </c>
      <c r="L8348">
        <v>23116290</v>
      </c>
      <c r="M8348" t="s">
        <v>221</v>
      </c>
      <c r="P8348" s="29" t="str">
        <f t="shared" si="347"/>
        <v>BAD</v>
      </c>
    </row>
    <row r="8349" spans="1:16" hidden="1" x14ac:dyDescent="0.25">
      <c r="A8349">
        <v>194375263</v>
      </c>
      <c r="B8349">
        <v>803401</v>
      </c>
      <c r="C8349" t="s">
        <v>318</v>
      </c>
      <c r="D8349">
        <v>2024863</v>
      </c>
      <c r="E8349" t="s">
        <v>304</v>
      </c>
      <c r="F8349" t="s">
        <v>214</v>
      </c>
      <c r="G8349" t="s">
        <v>215</v>
      </c>
      <c r="H8349">
        <v>2</v>
      </c>
      <c r="I8349">
        <v>2018</v>
      </c>
      <c r="J8349">
        <v>2</v>
      </c>
      <c r="L8349">
        <v>23115894</v>
      </c>
      <c r="M8349">
        <v>4.2</v>
      </c>
      <c r="P8349" s="29">
        <f t="shared" si="347"/>
        <v>0.53333333333333333</v>
      </c>
    </row>
    <row r="8350" spans="1:16" hidden="1" x14ac:dyDescent="0.25">
      <c r="A8350">
        <v>194375263</v>
      </c>
      <c r="B8350">
        <v>803401</v>
      </c>
      <c r="C8350" t="s">
        <v>318</v>
      </c>
      <c r="D8350">
        <v>2004587</v>
      </c>
      <c r="E8350" t="s">
        <v>288</v>
      </c>
      <c r="F8350" t="s">
        <v>214</v>
      </c>
      <c r="G8350" t="s">
        <v>215</v>
      </c>
      <c r="H8350">
        <v>4</v>
      </c>
      <c r="I8350">
        <v>2018</v>
      </c>
      <c r="J8350">
        <v>2</v>
      </c>
      <c r="L8350">
        <v>23115870</v>
      </c>
      <c r="P8350" s="29" t="str">
        <f t="shared" si="347"/>
        <v>DRP</v>
      </c>
    </row>
    <row r="8351" spans="1:16" hidden="1" x14ac:dyDescent="0.25">
      <c r="A8351">
        <v>194375263</v>
      </c>
      <c r="B8351">
        <v>803401</v>
      </c>
      <c r="C8351" t="s">
        <v>318</v>
      </c>
      <c r="D8351">
        <v>2004586</v>
      </c>
      <c r="E8351" t="s">
        <v>325</v>
      </c>
      <c r="F8351" t="s">
        <v>214</v>
      </c>
      <c r="G8351" t="s">
        <v>215</v>
      </c>
      <c r="H8351">
        <v>3</v>
      </c>
      <c r="I8351">
        <v>2018</v>
      </c>
      <c r="J8351">
        <v>2</v>
      </c>
      <c r="L8351">
        <v>23115863</v>
      </c>
      <c r="M8351">
        <v>2.2999999999999998</v>
      </c>
      <c r="P8351" s="29">
        <f t="shared" si="347"/>
        <v>0.21666666666666665</v>
      </c>
    </row>
    <row r="8352" spans="1:16" hidden="1" x14ac:dyDescent="0.25">
      <c r="A8352">
        <v>194375263</v>
      </c>
      <c r="B8352">
        <v>803401</v>
      </c>
      <c r="C8352" t="s">
        <v>318</v>
      </c>
      <c r="D8352">
        <v>2004597</v>
      </c>
      <c r="E8352" t="s">
        <v>279</v>
      </c>
      <c r="F8352" t="s">
        <v>214</v>
      </c>
      <c r="G8352" t="s">
        <v>215</v>
      </c>
      <c r="H8352">
        <v>2</v>
      </c>
      <c r="I8352">
        <v>2019</v>
      </c>
      <c r="J8352">
        <v>1</v>
      </c>
      <c r="L8352">
        <v>23120232</v>
      </c>
      <c r="M8352">
        <v>4.5999999999999996</v>
      </c>
      <c r="P8352" s="29">
        <f t="shared" si="347"/>
        <v>0.6</v>
      </c>
    </row>
    <row r="8353" spans="1:16" hidden="1" x14ac:dyDescent="0.25">
      <c r="A8353">
        <v>194375263</v>
      </c>
      <c r="B8353">
        <v>803401</v>
      </c>
      <c r="C8353" t="s">
        <v>318</v>
      </c>
      <c r="D8353">
        <v>2004587</v>
      </c>
      <c r="E8353" t="s">
        <v>288</v>
      </c>
      <c r="F8353" t="s">
        <v>214</v>
      </c>
      <c r="G8353" t="s">
        <v>215</v>
      </c>
      <c r="H8353">
        <v>2</v>
      </c>
      <c r="I8353">
        <v>2019</v>
      </c>
      <c r="J8353">
        <v>1</v>
      </c>
      <c r="L8353">
        <v>23124772</v>
      </c>
      <c r="M8353">
        <v>5.4</v>
      </c>
      <c r="P8353" s="29">
        <f t="shared" si="347"/>
        <v>0.73333333333333339</v>
      </c>
    </row>
    <row r="8354" spans="1:16" hidden="1" x14ac:dyDescent="0.25">
      <c r="A8354">
        <v>194375263</v>
      </c>
      <c r="B8354">
        <v>803401</v>
      </c>
      <c r="C8354" t="s">
        <v>318</v>
      </c>
      <c r="D8354">
        <v>2021640</v>
      </c>
      <c r="E8354" t="s">
        <v>227</v>
      </c>
      <c r="F8354" t="s">
        <v>214</v>
      </c>
      <c r="G8354" t="s">
        <v>215</v>
      </c>
      <c r="H8354">
        <v>2</v>
      </c>
      <c r="I8354">
        <v>2019</v>
      </c>
      <c r="J8354">
        <v>1</v>
      </c>
      <c r="L8354">
        <v>23122091</v>
      </c>
      <c r="M8354">
        <v>5.6</v>
      </c>
      <c r="P8354" s="29">
        <f t="shared" si="347"/>
        <v>0.76666666666666661</v>
      </c>
    </row>
    <row r="8355" spans="1:16" hidden="1" x14ac:dyDescent="0.25">
      <c r="A8355">
        <v>194375263</v>
      </c>
      <c r="B8355">
        <v>803401</v>
      </c>
      <c r="C8355" t="s">
        <v>318</v>
      </c>
      <c r="D8355">
        <v>2021744</v>
      </c>
      <c r="E8355" t="s">
        <v>262</v>
      </c>
      <c r="F8355" t="s">
        <v>214</v>
      </c>
      <c r="G8355" t="s">
        <v>215</v>
      </c>
      <c r="H8355">
        <v>2</v>
      </c>
      <c r="I8355">
        <v>2019</v>
      </c>
      <c r="J8355">
        <v>1</v>
      </c>
      <c r="L8355">
        <v>23123927</v>
      </c>
      <c r="M8355">
        <v>6</v>
      </c>
      <c r="P8355" s="29">
        <f t="shared" si="347"/>
        <v>0.83333333333333337</v>
      </c>
    </row>
    <row r="8356" spans="1:16" hidden="1" x14ac:dyDescent="0.25">
      <c r="A8356">
        <v>194375263</v>
      </c>
      <c r="B8356">
        <v>803401</v>
      </c>
      <c r="C8356" t="s">
        <v>318</v>
      </c>
      <c r="D8356">
        <v>2004586</v>
      </c>
      <c r="E8356" t="s">
        <v>325</v>
      </c>
      <c r="F8356" t="s">
        <v>214</v>
      </c>
      <c r="G8356" t="s">
        <v>215</v>
      </c>
      <c r="H8356">
        <v>2</v>
      </c>
      <c r="I8356">
        <v>2019</v>
      </c>
      <c r="J8356">
        <v>1</v>
      </c>
      <c r="L8356">
        <v>23120017</v>
      </c>
      <c r="M8356">
        <v>4.4000000000000004</v>
      </c>
      <c r="P8356" s="29">
        <f t="shared" si="347"/>
        <v>0.56666666666666676</v>
      </c>
    </row>
    <row r="8357" spans="1:16" hidden="1" x14ac:dyDescent="0.25">
      <c r="A8357">
        <v>194375263</v>
      </c>
      <c r="B8357">
        <v>803401</v>
      </c>
      <c r="C8357" t="s">
        <v>318</v>
      </c>
      <c r="D8357">
        <v>2021664</v>
      </c>
      <c r="E8357" t="s">
        <v>311</v>
      </c>
      <c r="F8357" t="s">
        <v>214</v>
      </c>
      <c r="G8357" t="s">
        <v>215</v>
      </c>
      <c r="H8357">
        <v>1</v>
      </c>
      <c r="I8357">
        <v>2019</v>
      </c>
      <c r="J8357">
        <v>2</v>
      </c>
      <c r="L8357">
        <v>23129806</v>
      </c>
      <c r="P8357" s="29" t="str">
        <f t="shared" si="347"/>
        <v>NULL</v>
      </c>
    </row>
    <row r="8358" spans="1:16" hidden="1" x14ac:dyDescent="0.25">
      <c r="A8358">
        <v>194375263</v>
      </c>
      <c r="B8358">
        <v>803401</v>
      </c>
      <c r="C8358" t="s">
        <v>318</v>
      </c>
      <c r="D8358">
        <v>2021671</v>
      </c>
      <c r="E8358" t="s">
        <v>303</v>
      </c>
      <c r="F8358" t="s">
        <v>214</v>
      </c>
      <c r="G8358" t="s">
        <v>215</v>
      </c>
      <c r="H8358">
        <v>1</v>
      </c>
      <c r="I8358">
        <v>2019</v>
      </c>
      <c r="J8358">
        <v>2</v>
      </c>
      <c r="L8358">
        <v>23130363</v>
      </c>
      <c r="P8358" s="29" t="str">
        <f t="shared" si="347"/>
        <v>NULL</v>
      </c>
    </row>
    <row r="8359" spans="1:16" hidden="1" x14ac:dyDescent="0.25">
      <c r="A8359">
        <v>194375263</v>
      </c>
      <c r="B8359">
        <v>803401</v>
      </c>
      <c r="C8359" t="s">
        <v>318</v>
      </c>
      <c r="D8359">
        <v>2021689</v>
      </c>
      <c r="E8359" t="s">
        <v>312</v>
      </c>
      <c r="F8359" t="s">
        <v>214</v>
      </c>
      <c r="G8359" t="s">
        <v>215</v>
      </c>
      <c r="H8359">
        <v>1</v>
      </c>
      <c r="I8359">
        <v>2019</v>
      </c>
      <c r="J8359">
        <v>2</v>
      </c>
      <c r="L8359">
        <v>23129810</v>
      </c>
      <c r="P8359" s="29" t="str">
        <f t="shared" si="347"/>
        <v>NULL</v>
      </c>
    </row>
    <row r="8360" spans="1:16" hidden="1" x14ac:dyDescent="0.25">
      <c r="A8360">
        <v>194375263</v>
      </c>
      <c r="B8360">
        <v>803401</v>
      </c>
      <c r="C8360" t="s">
        <v>318</v>
      </c>
      <c r="D8360">
        <v>2004602</v>
      </c>
      <c r="E8360" t="s">
        <v>277</v>
      </c>
      <c r="F8360" t="s">
        <v>214</v>
      </c>
      <c r="G8360" t="s">
        <v>215</v>
      </c>
      <c r="H8360">
        <v>1</v>
      </c>
      <c r="I8360">
        <v>2019</v>
      </c>
      <c r="J8360">
        <v>2</v>
      </c>
      <c r="L8360">
        <v>23129802</v>
      </c>
      <c r="P8360" s="29" t="str">
        <f t="shared" si="347"/>
        <v>NULL</v>
      </c>
    </row>
    <row r="8361" spans="1:16" hidden="1" x14ac:dyDescent="0.25">
      <c r="A8361">
        <v>194375263</v>
      </c>
      <c r="B8361">
        <v>803401</v>
      </c>
      <c r="C8361" t="s">
        <v>318</v>
      </c>
      <c r="D8361">
        <v>2024864</v>
      </c>
      <c r="E8361" t="s">
        <v>310</v>
      </c>
      <c r="F8361" t="s">
        <v>214</v>
      </c>
      <c r="G8361" t="s">
        <v>215</v>
      </c>
      <c r="H8361">
        <v>1</v>
      </c>
      <c r="I8361">
        <v>2019</v>
      </c>
      <c r="J8361">
        <v>2</v>
      </c>
      <c r="L8361">
        <v>23129359</v>
      </c>
      <c r="P8361" s="29" t="str">
        <f t="shared" si="347"/>
        <v>NULL</v>
      </c>
    </row>
    <row r="8362" spans="1:16" hidden="1" x14ac:dyDescent="0.25">
      <c r="A8362">
        <v>194375263</v>
      </c>
      <c r="B8362">
        <v>803401</v>
      </c>
      <c r="C8362" t="s">
        <v>318</v>
      </c>
      <c r="D8362">
        <v>2024921</v>
      </c>
      <c r="E8362" t="s">
        <v>225</v>
      </c>
      <c r="F8362" t="s">
        <v>214</v>
      </c>
      <c r="G8362" t="s">
        <v>215</v>
      </c>
      <c r="H8362">
        <v>1</v>
      </c>
      <c r="I8362">
        <v>2019</v>
      </c>
      <c r="J8362">
        <v>2</v>
      </c>
      <c r="L8362">
        <v>23129804</v>
      </c>
      <c r="P8362" s="29" t="str">
        <f t="shared" si="347"/>
        <v>NULL</v>
      </c>
    </row>
    <row r="8363" spans="1:16" hidden="1" x14ac:dyDescent="0.25">
      <c r="A8363">
        <v>194375263</v>
      </c>
      <c r="B8363">
        <v>803401</v>
      </c>
      <c r="C8363" t="s">
        <v>318</v>
      </c>
      <c r="D8363">
        <v>2021716</v>
      </c>
      <c r="E8363" t="s">
        <v>291</v>
      </c>
      <c r="F8363" t="s">
        <v>214</v>
      </c>
      <c r="G8363" t="s">
        <v>215</v>
      </c>
      <c r="H8363">
        <v>1</v>
      </c>
      <c r="I8363">
        <v>2019</v>
      </c>
      <c r="J8363">
        <v>2</v>
      </c>
      <c r="L8363">
        <v>23129801</v>
      </c>
      <c r="P8363" s="29" t="str">
        <f t="shared" si="347"/>
        <v>NULL</v>
      </c>
    </row>
    <row r="8364" spans="1:16" hidden="1" x14ac:dyDescent="0.25">
      <c r="A8364">
        <v>194379676</v>
      </c>
      <c r="B8364">
        <v>803400</v>
      </c>
      <c r="C8364" t="s">
        <v>212</v>
      </c>
      <c r="D8364">
        <v>2005117</v>
      </c>
      <c r="E8364" t="s">
        <v>220</v>
      </c>
      <c r="F8364" t="s">
        <v>214</v>
      </c>
      <c r="G8364" t="s">
        <v>215</v>
      </c>
      <c r="H8364">
        <v>2</v>
      </c>
      <c r="I8364">
        <v>2016</v>
      </c>
      <c r="J8364">
        <v>1</v>
      </c>
      <c r="L8364">
        <v>23078733</v>
      </c>
      <c r="M8364">
        <v>5.9</v>
      </c>
      <c r="P8364" s="29">
        <f t="shared" si="347"/>
        <v>0.81666666666666676</v>
      </c>
    </row>
    <row r="8365" spans="1:16" hidden="1" x14ac:dyDescent="0.25">
      <c r="A8365">
        <v>194379676</v>
      </c>
      <c r="B8365">
        <v>803400</v>
      </c>
      <c r="C8365" t="s">
        <v>212</v>
      </c>
      <c r="D8365">
        <v>2021754</v>
      </c>
      <c r="E8365" t="s">
        <v>216</v>
      </c>
      <c r="F8365" t="s">
        <v>214</v>
      </c>
      <c r="G8365" t="s">
        <v>215</v>
      </c>
      <c r="H8365">
        <v>2</v>
      </c>
      <c r="I8365">
        <v>2016</v>
      </c>
      <c r="J8365">
        <v>1</v>
      </c>
      <c r="L8365">
        <v>23081130</v>
      </c>
      <c r="M8365">
        <v>5.3</v>
      </c>
      <c r="P8365" s="29">
        <f t="shared" si="347"/>
        <v>0.71666666666666667</v>
      </c>
    </row>
    <row r="8366" spans="1:16" hidden="1" x14ac:dyDescent="0.25">
      <c r="A8366">
        <v>194379676</v>
      </c>
      <c r="B8366">
        <v>803400</v>
      </c>
      <c r="C8366" t="s">
        <v>212</v>
      </c>
      <c r="D8366">
        <v>2005102</v>
      </c>
      <c r="E8366" t="s">
        <v>218</v>
      </c>
      <c r="F8366" t="s">
        <v>214</v>
      </c>
      <c r="G8366" t="s">
        <v>215</v>
      </c>
      <c r="H8366">
        <v>2</v>
      </c>
      <c r="I8366">
        <v>2016</v>
      </c>
      <c r="J8366">
        <v>1</v>
      </c>
      <c r="L8366">
        <v>23081385</v>
      </c>
      <c r="M8366">
        <v>5.2</v>
      </c>
      <c r="P8366" s="29">
        <f t="shared" si="347"/>
        <v>0.70000000000000007</v>
      </c>
    </row>
    <row r="8367" spans="1:16" hidden="1" x14ac:dyDescent="0.25">
      <c r="A8367">
        <v>194379676</v>
      </c>
      <c r="B8367">
        <v>803400</v>
      </c>
      <c r="C8367" t="s">
        <v>212</v>
      </c>
      <c r="D8367">
        <v>2005099</v>
      </c>
      <c r="E8367" t="s">
        <v>217</v>
      </c>
      <c r="F8367" t="s">
        <v>214</v>
      </c>
      <c r="G8367" t="s">
        <v>215</v>
      </c>
      <c r="H8367">
        <v>2</v>
      </c>
      <c r="I8367">
        <v>2016</v>
      </c>
      <c r="J8367">
        <v>1</v>
      </c>
      <c r="L8367">
        <v>23081378</v>
      </c>
      <c r="M8367">
        <v>6.1</v>
      </c>
      <c r="P8367" s="29">
        <f t="shared" si="347"/>
        <v>0.85</v>
      </c>
    </row>
    <row r="8368" spans="1:16" hidden="1" x14ac:dyDescent="0.25">
      <c r="A8368">
        <v>194379676</v>
      </c>
      <c r="B8368">
        <v>803400</v>
      </c>
      <c r="C8368" t="s">
        <v>212</v>
      </c>
      <c r="D8368">
        <v>2021600</v>
      </c>
      <c r="E8368" t="s">
        <v>219</v>
      </c>
      <c r="F8368" t="s">
        <v>214</v>
      </c>
      <c r="G8368" t="s">
        <v>215</v>
      </c>
      <c r="H8368">
        <v>2</v>
      </c>
      <c r="I8368">
        <v>2016</v>
      </c>
      <c r="J8368">
        <v>1</v>
      </c>
      <c r="L8368">
        <v>23081085</v>
      </c>
      <c r="M8368">
        <v>6.4</v>
      </c>
      <c r="P8368" s="29">
        <f t="shared" si="347"/>
        <v>0.9</v>
      </c>
    </row>
    <row r="8369" spans="1:16" hidden="1" x14ac:dyDescent="0.25">
      <c r="A8369">
        <v>194379676</v>
      </c>
      <c r="B8369">
        <v>803400</v>
      </c>
      <c r="C8369" t="s">
        <v>212</v>
      </c>
      <c r="D8369">
        <v>2004098</v>
      </c>
      <c r="E8369" t="s">
        <v>213</v>
      </c>
      <c r="F8369" t="s">
        <v>214</v>
      </c>
      <c r="G8369" t="s">
        <v>215</v>
      </c>
      <c r="H8369">
        <v>2</v>
      </c>
      <c r="I8369">
        <v>2016</v>
      </c>
      <c r="J8369">
        <v>1</v>
      </c>
      <c r="L8369">
        <v>23078141</v>
      </c>
      <c r="M8369">
        <v>5.3</v>
      </c>
      <c r="P8369" s="29">
        <f t="shared" si="347"/>
        <v>0.71666666666666667</v>
      </c>
    </row>
    <row r="8370" spans="1:16" hidden="1" x14ac:dyDescent="0.25">
      <c r="A8370">
        <v>194379676</v>
      </c>
      <c r="B8370">
        <v>803400</v>
      </c>
      <c r="C8370" t="s">
        <v>212</v>
      </c>
      <c r="D8370">
        <v>2005118</v>
      </c>
      <c r="E8370" t="s">
        <v>223</v>
      </c>
      <c r="F8370" t="s">
        <v>214</v>
      </c>
      <c r="G8370" t="s">
        <v>215</v>
      </c>
      <c r="H8370">
        <v>4</v>
      </c>
      <c r="I8370">
        <v>2016</v>
      </c>
      <c r="J8370">
        <v>2</v>
      </c>
      <c r="L8370">
        <v>23086742</v>
      </c>
      <c r="P8370" s="29" t="str">
        <f t="shared" si="347"/>
        <v>DRP</v>
      </c>
    </row>
    <row r="8371" spans="1:16" hidden="1" x14ac:dyDescent="0.25">
      <c r="A8371">
        <v>194379676</v>
      </c>
      <c r="B8371">
        <v>803400</v>
      </c>
      <c r="C8371" t="s">
        <v>212</v>
      </c>
      <c r="D8371">
        <v>2005118</v>
      </c>
      <c r="E8371" t="s">
        <v>223</v>
      </c>
      <c r="F8371" t="s">
        <v>214</v>
      </c>
      <c r="G8371" t="s">
        <v>215</v>
      </c>
      <c r="H8371">
        <v>2</v>
      </c>
      <c r="I8371">
        <v>2016</v>
      </c>
      <c r="J8371">
        <v>2</v>
      </c>
      <c r="L8371">
        <v>23086742</v>
      </c>
      <c r="M8371">
        <v>5.0999999999999996</v>
      </c>
      <c r="P8371" s="29">
        <f t="shared" si="347"/>
        <v>0.68333333333333324</v>
      </c>
    </row>
    <row r="8372" spans="1:16" hidden="1" x14ac:dyDescent="0.25">
      <c r="A8372">
        <v>194379676</v>
      </c>
      <c r="B8372">
        <v>803400</v>
      </c>
      <c r="C8372" t="s">
        <v>212</v>
      </c>
      <c r="D8372">
        <v>2021795</v>
      </c>
      <c r="E8372" t="s">
        <v>222</v>
      </c>
      <c r="F8372" t="s">
        <v>214</v>
      </c>
      <c r="G8372" t="s">
        <v>215</v>
      </c>
      <c r="H8372">
        <v>2</v>
      </c>
      <c r="I8372">
        <v>2016</v>
      </c>
      <c r="J8372">
        <v>2</v>
      </c>
      <c r="L8372">
        <v>23084483</v>
      </c>
      <c r="M8372">
        <v>5.0999999999999996</v>
      </c>
      <c r="P8372" s="29">
        <f t="shared" ref="P8372:P8403" si="348">IF(AND(ISNUMBER(M8372),H8372&lt;&gt;4),(M8372-1)/6,IF(H8372=4,"DRP",IF(AND(H8372=3,M8372="NA"),"BAD",IF(AND(H8372=2),"CVL",IF(AND(H8372=1,ISBLANK(M8372)),"NULL","UNK")))))</f>
        <v>0.68333333333333324</v>
      </c>
    </row>
    <row r="8373" spans="1:16" hidden="1" x14ac:dyDescent="0.25">
      <c r="A8373">
        <v>194379676</v>
      </c>
      <c r="B8373">
        <v>803400</v>
      </c>
      <c r="C8373" t="s">
        <v>212</v>
      </c>
      <c r="D8373">
        <v>2021756</v>
      </c>
      <c r="E8373" t="s">
        <v>253</v>
      </c>
      <c r="F8373" t="s">
        <v>214</v>
      </c>
      <c r="G8373" t="s">
        <v>215</v>
      </c>
      <c r="H8373">
        <v>3</v>
      </c>
      <c r="I8373">
        <v>2016</v>
      </c>
      <c r="J8373">
        <v>2</v>
      </c>
      <c r="L8373">
        <v>23086833</v>
      </c>
      <c r="M8373">
        <v>3.8</v>
      </c>
      <c r="P8373" s="29">
        <f t="shared" si="348"/>
        <v>0.46666666666666662</v>
      </c>
    </row>
    <row r="8374" spans="1:16" hidden="1" x14ac:dyDescent="0.25">
      <c r="A8374">
        <v>194379676</v>
      </c>
      <c r="B8374">
        <v>803400</v>
      </c>
      <c r="C8374" t="s">
        <v>212</v>
      </c>
      <c r="D8374">
        <v>2021602</v>
      </c>
      <c r="E8374" t="s">
        <v>242</v>
      </c>
      <c r="F8374" t="s">
        <v>214</v>
      </c>
      <c r="G8374" t="s">
        <v>215</v>
      </c>
      <c r="H8374">
        <v>2</v>
      </c>
      <c r="I8374">
        <v>2016</v>
      </c>
      <c r="J8374">
        <v>2</v>
      </c>
      <c r="L8374">
        <v>23086748</v>
      </c>
      <c r="M8374">
        <v>4.8</v>
      </c>
      <c r="P8374" s="29">
        <f t="shared" si="348"/>
        <v>0.6333333333333333</v>
      </c>
    </row>
    <row r="8375" spans="1:16" hidden="1" x14ac:dyDescent="0.25">
      <c r="A8375">
        <v>194379676</v>
      </c>
      <c r="B8375">
        <v>803400</v>
      </c>
      <c r="C8375" t="s">
        <v>212</v>
      </c>
      <c r="D8375">
        <v>2021580</v>
      </c>
      <c r="E8375" t="s">
        <v>241</v>
      </c>
      <c r="F8375" t="s">
        <v>214</v>
      </c>
      <c r="G8375" t="s">
        <v>215</v>
      </c>
      <c r="H8375">
        <v>2</v>
      </c>
      <c r="I8375">
        <v>2016</v>
      </c>
      <c r="J8375">
        <v>2</v>
      </c>
      <c r="L8375">
        <v>23086827</v>
      </c>
      <c r="M8375">
        <v>4.4000000000000004</v>
      </c>
      <c r="P8375" s="29">
        <f t="shared" si="348"/>
        <v>0.56666666666666676</v>
      </c>
    </row>
    <row r="8376" spans="1:16" hidden="1" x14ac:dyDescent="0.25">
      <c r="A8376">
        <v>194379676</v>
      </c>
      <c r="B8376">
        <v>803400</v>
      </c>
      <c r="C8376" t="s">
        <v>212</v>
      </c>
      <c r="D8376">
        <v>2004112</v>
      </c>
      <c r="E8376" t="s">
        <v>244</v>
      </c>
      <c r="F8376" t="s">
        <v>214</v>
      </c>
      <c r="G8376" t="s">
        <v>215</v>
      </c>
      <c r="H8376">
        <v>2</v>
      </c>
      <c r="I8376">
        <v>2016</v>
      </c>
      <c r="J8376">
        <v>2</v>
      </c>
      <c r="L8376">
        <v>23085518</v>
      </c>
      <c r="M8376">
        <v>6.3</v>
      </c>
      <c r="P8376" s="29">
        <f t="shared" si="348"/>
        <v>0.8833333333333333</v>
      </c>
    </row>
    <row r="8377" spans="1:16" hidden="1" x14ac:dyDescent="0.25">
      <c r="A8377">
        <v>194379676</v>
      </c>
      <c r="B8377">
        <v>803400</v>
      </c>
      <c r="C8377" t="s">
        <v>212</v>
      </c>
      <c r="D8377">
        <v>2021756</v>
      </c>
      <c r="E8377" t="s">
        <v>253</v>
      </c>
      <c r="F8377" t="s">
        <v>214</v>
      </c>
      <c r="G8377" t="s">
        <v>215</v>
      </c>
      <c r="H8377">
        <v>4</v>
      </c>
      <c r="I8377">
        <v>2017</v>
      </c>
      <c r="J8377">
        <v>1</v>
      </c>
      <c r="L8377">
        <v>23092929</v>
      </c>
      <c r="P8377" s="29" t="str">
        <f t="shared" si="348"/>
        <v>DRP</v>
      </c>
    </row>
    <row r="8378" spans="1:16" hidden="1" x14ac:dyDescent="0.25">
      <c r="A8378">
        <v>194379676</v>
      </c>
      <c r="B8378">
        <v>803400</v>
      </c>
      <c r="C8378" t="s">
        <v>212</v>
      </c>
      <c r="D8378">
        <v>2021781</v>
      </c>
      <c r="E8378" t="s">
        <v>235</v>
      </c>
      <c r="F8378" t="s">
        <v>214</v>
      </c>
      <c r="G8378" t="s">
        <v>215</v>
      </c>
      <c r="H8378">
        <v>2</v>
      </c>
      <c r="I8378">
        <v>2017</v>
      </c>
      <c r="J8378">
        <v>1</v>
      </c>
      <c r="L8378">
        <v>23092946</v>
      </c>
      <c r="M8378">
        <v>4.9000000000000004</v>
      </c>
      <c r="P8378" s="29">
        <f t="shared" si="348"/>
        <v>0.65</v>
      </c>
    </row>
    <row r="8379" spans="1:16" hidden="1" x14ac:dyDescent="0.25">
      <c r="A8379">
        <v>194379676</v>
      </c>
      <c r="B8379">
        <v>803400</v>
      </c>
      <c r="C8379" t="s">
        <v>212</v>
      </c>
      <c r="D8379">
        <v>2021638</v>
      </c>
      <c r="E8379" t="s">
        <v>250</v>
      </c>
      <c r="F8379" t="s">
        <v>214</v>
      </c>
      <c r="G8379" t="s">
        <v>215</v>
      </c>
      <c r="H8379">
        <v>3</v>
      </c>
      <c r="I8379">
        <v>2017</v>
      </c>
      <c r="J8379">
        <v>1</v>
      </c>
      <c r="L8379">
        <v>23092935</v>
      </c>
      <c r="M8379">
        <v>2.9</v>
      </c>
      <c r="P8379" s="29">
        <f t="shared" si="348"/>
        <v>0.31666666666666665</v>
      </c>
    </row>
    <row r="8380" spans="1:16" hidden="1" x14ac:dyDescent="0.25">
      <c r="A8380">
        <v>194379676</v>
      </c>
      <c r="B8380">
        <v>803400</v>
      </c>
      <c r="C8380" t="s">
        <v>212</v>
      </c>
      <c r="D8380">
        <v>2021797</v>
      </c>
      <c r="E8380" t="s">
        <v>234</v>
      </c>
      <c r="F8380" t="s">
        <v>214</v>
      </c>
      <c r="G8380" t="s">
        <v>215</v>
      </c>
      <c r="H8380">
        <v>2</v>
      </c>
      <c r="I8380">
        <v>2017</v>
      </c>
      <c r="J8380">
        <v>1</v>
      </c>
      <c r="L8380">
        <v>23091399</v>
      </c>
      <c r="M8380">
        <v>5.3</v>
      </c>
      <c r="P8380" s="29">
        <f t="shared" si="348"/>
        <v>0.71666666666666667</v>
      </c>
    </row>
    <row r="8381" spans="1:16" hidden="1" x14ac:dyDescent="0.25">
      <c r="A8381">
        <v>194379676</v>
      </c>
      <c r="B8381">
        <v>803400</v>
      </c>
      <c r="C8381" t="s">
        <v>212</v>
      </c>
      <c r="D8381">
        <v>2005131</v>
      </c>
      <c r="E8381" t="s">
        <v>228</v>
      </c>
      <c r="F8381" t="s">
        <v>214</v>
      </c>
      <c r="G8381" t="s">
        <v>215</v>
      </c>
      <c r="H8381">
        <v>2</v>
      </c>
      <c r="I8381">
        <v>2017</v>
      </c>
      <c r="J8381">
        <v>1</v>
      </c>
      <c r="L8381">
        <v>23093316</v>
      </c>
      <c r="M8381">
        <v>5.3</v>
      </c>
      <c r="P8381" s="29">
        <f t="shared" si="348"/>
        <v>0.71666666666666667</v>
      </c>
    </row>
    <row r="8382" spans="1:16" hidden="1" x14ac:dyDescent="0.25">
      <c r="A8382">
        <v>194379676</v>
      </c>
      <c r="B8382">
        <v>803400</v>
      </c>
      <c r="C8382" t="s">
        <v>212</v>
      </c>
      <c r="D8382">
        <v>2004116</v>
      </c>
      <c r="E8382" t="s">
        <v>229</v>
      </c>
      <c r="F8382" t="s">
        <v>214</v>
      </c>
      <c r="G8382" t="s">
        <v>215</v>
      </c>
      <c r="H8382">
        <v>2</v>
      </c>
      <c r="I8382">
        <v>2017</v>
      </c>
      <c r="J8382">
        <v>1</v>
      </c>
      <c r="L8382">
        <v>23092363</v>
      </c>
      <c r="M8382">
        <v>4.8</v>
      </c>
      <c r="P8382" s="29">
        <f t="shared" si="348"/>
        <v>0.6333333333333333</v>
      </c>
    </row>
    <row r="8383" spans="1:16" hidden="1" x14ac:dyDescent="0.25">
      <c r="A8383">
        <v>194379676</v>
      </c>
      <c r="B8383">
        <v>803400</v>
      </c>
      <c r="C8383" t="s">
        <v>212</v>
      </c>
      <c r="D8383">
        <v>2021756</v>
      </c>
      <c r="E8383" t="s">
        <v>253</v>
      </c>
      <c r="F8383" t="s">
        <v>214</v>
      </c>
      <c r="G8383" t="s">
        <v>215</v>
      </c>
      <c r="H8383">
        <v>2</v>
      </c>
      <c r="I8383">
        <v>2017</v>
      </c>
      <c r="J8383">
        <v>1</v>
      </c>
      <c r="M8383">
        <v>5.8</v>
      </c>
      <c r="N8383" t="s">
        <v>231</v>
      </c>
      <c r="P8383" s="29">
        <f t="shared" si="348"/>
        <v>0.79999999999999993</v>
      </c>
    </row>
    <row r="8384" spans="1:16" hidden="1" x14ac:dyDescent="0.25">
      <c r="A8384">
        <v>194379676</v>
      </c>
      <c r="B8384">
        <v>803400</v>
      </c>
      <c r="C8384" t="s">
        <v>212</v>
      </c>
      <c r="D8384">
        <v>2021638</v>
      </c>
      <c r="E8384" t="s">
        <v>250</v>
      </c>
      <c r="F8384" t="s">
        <v>214</v>
      </c>
      <c r="G8384" t="s">
        <v>215</v>
      </c>
      <c r="H8384">
        <v>4</v>
      </c>
      <c r="I8384">
        <v>2017</v>
      </c>
      <c r="J8384">
        <v>2</v>
      </c>
      <c r="L8384">
        <v>23101182</v>
      </c>
      <c r="P8384" s="29" t="str">
        <f t="shared" si="348"/>
        <v>DRP</v>
      </c>
    </row>
    <row r="8385" spans="1:16" hidden="1" x14ac:dyDescent="0.25">
      <c r="A8385">
        <v>194379676</v>
      </c>
      <c r="B8385">
        <v>803400</v>
      </c>
      <c r="C8385" t="s">
        <v>212</v>
      </c>
      <c r="D8385">
        <v>2021645</v>
      </c>
      <c r="E8385" t="s">
        <v>251</v>
      </c>
      <c r="F8385" t="s">
        <v>214</v>
      </c>
      <c r="G8385" t="s">
        <v>215</v>
      </c>
      <c r="H8385">
        <v>4</v>
      </c>
      <c r="I8385">
        <v>2017</v>
      </c>
      <c r="J8385">
        <v>2</v>
      </c>
      <c r="L8385">
        <v>23099058</v>
      </c>
      <c r="P8385" s="29" t="str">
        <f t="shared" si="348"/>
        <v>DRP</v>
      </c>
    </row>
    <row r="8386" spans="1:16" hidden="1" x14ac:dyDescent="0.25">
      <c r="A8386">
        <v>194379676</v>
      </c>
      <c r="B8386">
        <v>803400</v>
      </c>
      <c r="C8386" t="s">
        <v>212</v>
      </c>
      <c r="D8386">
        <v>2019271</v>
      </c>
      <c r="E8386" t="s">
        <v>236</v>
      </c>
      <c r="F8386" t="s">
        <v>214</v>
      </c>
      <c r="G8386" t="s">
        <v>215</v>
      </c>
      <c r="H8386">
        <v>2</v>
      </c>
      <c r="I8386">
        <v>2017</v>
      </c>
      <c r="J8386">
        <v>2</v>
      </c>
      <c r="M8386" t="s">
        <v>232</v>
      </c>
      <c r="N8386" t="s">
        <v>231</v>
      </c>
      <c r="P8386" s="29" t="str">
        <f t="shared" si="348"/>
        <v>CVL</v>
      </c>
    </row>
    <row r="8387" spans="1:16" hidden="1" x14ac:dyDescent="0.25">
      <c r="A8387">
        <v>194379676</v>
      </c>
      <c r="B8387">
        <v>803400</v>
      </c>
      <c r="C8387" t="s">
        <v>212</v>
      </c>
      <c r="D8387">
        <v>2019272</v>
      </c>
      <c r="E8387" t="s">
        <v>249</v>
      </c>
      <c r="F8387" t="s">
        <v>214</v>
      </c>
      <c r="G8387" t="s">
        <v>215</v>
      </c>
      <c r="H8387">
        <v>2</v>
      </c>
      <c r="I8387">
        <v>2017</v>
      </c>
      <c r="J8387">
        <v>2</v>
      </c>
      <c r="M8387" t="s">
        <v>232</v>
      </c>
      <c r="N8387" t="s">
        <v>231</v>
      </c>
      <c r="P8387" s="29" t="str">
        <f t="shared" si="348"/>
        <v>CVL</v>
      </c>
    </row>
    <row r="8388" spans="1:16" hidden="1" x14ac:dyDescent="0.25">
      <c r="A8388">
        <v>194379676</v>
      </c>
      <c r="B8388">
        <v>803400</v>
      </c>
      <c r="C8388" t="s">
        <v>212</v>
      </c>
      <c r="D8388">
        <v>2019273</v>
      </c>
      <c r="E8388" t="s">
        <v>248</v>
      </c>
      <c r="F8388" t="s">
        <v>214</v>
      </c>
      <c r="G8388" t="s">
        <v>215</v>
      </c>
      <c r="H8388">
        <v>2</v>
      </c>
      <c r="I8388">
        <v>2017</v>
      </c>
      <c r="J8388">
        <v>2</v>
      </c>
      <c r="M8388" t="s">
        <v>232</v>
      </c>
      <c r="N8388" t="s">
        <v>231</v>
      </c>
      <c r="P8388" s="29" t="str">
        <f t="shared" si="348"/>
        <v>CVL</v>
      </c>
    </row>
    <row r="8389" spans="1:16" hidden="1" x14ac:dyDescent="0.25">
      <c r="A8389">
        <v>194379676</v>
      </c>
      <c r="B8389">
        <v>803400</v>
      </c>
      <c r="C8389" t="s">
        <v>212</v>
      </c>
      <c r="D8389">
        <v>2019274</v>
      </c>
      <c r="E8389" t="s">
        <v>247</v>
      </c>
      <c r="F8389" t="s">
        <v>214</v>
      </c>
      <c r="G8389" t="s">
        <v>215</v>
      </c>
      <c r="H8389">
        <v>2</v>
      </c>
      <c r="I8389">
        <v>2017</v>
      </c>
      <c r="J8389">
        <v>2</v>
      </c>
      <c r="M8389" t="s">
        <v>232</v>
      </c>
      <c r="N8389" t="s">
        <v>231</v>
      </c>
      <c r="P8389" s="29" t="str">
        <f t="shared" si="348"/>
        <v>CVL</v>
      </c>
    </row>
    <row r="8390" spans="1:16" hidden="1" x14ac:dyDescent="0.25">
      <c r="A8390">
        <v>194379676</v>
      </c>
      <c r="B8390">
        <v>803400</v>
      </c>
      <c r="C8390" t="s">
        <v>212</v>
      </c>
      <c r="D8390">
        <v>2004099</v>
      </c>
      <c r="E8390" t="s">
        <v>245</v>
      </c>
      <c r="F8390" t="s">
        <v>214</v>
      </c>
      <c r="G8390" t="s">
        <v>215</v>
      </c>
      <c r="H8390">
        <v>2</v>
      </c>
      <c r="I8390">
        <v>2017</v>
      </c>
      <c r="J8390">
        <v>2</v>
      </c>
      <c r="L8390">
        <v>23097867</v>
      </c>
      <c r="M8390">
        <v>5.2</v>
      </c>
      <c r="P8390" s="29">
        <f t="shared" si="348"/>
        <v>0.70000000000000007</v>
      </c>
    </row>
    <row r="8391" spans="1:16" hidden="1" x14ac:dyDescent="0.25">
      <c r="A8391">
        <v>194379676</v>
      </c>
      <c r="B8391">
        <v>803400</v>
      </c>
      <c r="C8391" t="s">
        <v>212</v>
      </c>
      <c r="D8391">
        <v>2021874</v>
      </c>
      <c r="E8391" t="s">
        <v>226</v>
      </c>
      <c r="F8391" t="s">
        <v>214</v>
      </c>
      <c r="G8391" t="s">
        <v>215</v>
      </c>
      <c r="H8391">
        <v>2</v>
      </c>
      <c r="I8391">
        <v>2017</v>
      </c>
      <c r="J8391">
        <v>2</v>
      </c>
      <c r="L8391">
        <v>23101602</v>
      </c>
      <c r="M8391">
        <v>4.9000000000000004</v>
      </c>
      <c r="P8391" s="29">
        <f t="shared" si="348"/>
        <v>0.65</v>
      </c>
    </row>
    <row r="8392" spans="1:16" hidden="1" x14ac:dyDescent="0.25">
      <c r="A8392">
        <v>194379676</v>
      </c>
      <c r="B8392">
        <v>803400</v>
      </c>
      <c r="C8392" t="s">
        <v>212</v>
      </c>
      <c r="D8392">
        <v>2021679</v>
      </c>
      <c r="E8392" t="s">
        <v>259</v>
      </c>
      <c r="F8392" t="s">
        <v>214</v>
      </c>
      <c r="G8392" t="s">
        <v>215</v>
      </c>
      <c r="H8392">
        <v>2</v>
      </c>
      <c r="I8392">
        <v>2017</v>
      </c>
      <c r="J8392">
        <v>2</v>
      </c>
      <c r="L8392">
        <v>23101199</v>
      </c>
      <c r="M8392">
        <v>6.6</v>
      </c>
      <c r="P8392" s="29">
        <f t="shared" si="348"/>
        <v>0.93333333333333324</v>
      </c>
    </row>
    <row r="8393" spans="1:16" hidden="1" x14ac:dyDescent="0.25">
      <c r="A8393">
        <v>194379676</v>
      </c>
      <c r="B8393">
        <v>803400</v>
      </c>
      <c r="C8393" t="s">
        <v>212</v>
      </c>
      <c r="D8393">
        <v>2021645</v>
      </c>
      <c r="E8393" t="s">
        <v>251</v>
      </c>
      <c r="F8393" t="s">
        <v>214</v>
      </c>
      <c r="G8393" t="s">
        <v>215</v>
      </c>
      <c r="H8393">
        <v>3</v>
      </c>
      <c r="I8393">
        <v>2017</v>
      </c>
      <c r="J8393">
        <v>2</v>
      </c>
      <c r="L8393">
        <v>23099058</v>
      </c>
      <c r="M8393">
        <v>3.5</v>
      </c>
      <c r="P8393" s="29">
        <f t="shared" si="348"/>
        <v>0.41666666666666669</v>
      </c>
    </row>
    <row r="8394" spans="1:16" hidden="1" x14ac:dyDescent="0.25">
      <c r="A8394">
        <v>194379676</v>
      </c>
      <c r="B8394">
        <v>803400</v>
      </c>
      <c r="C8394" t="s">
        <v>212</v>
      </c>
      <c r="D8394">
        <v>2021993</v>
      </c>
      <c r="E8394" t="s">
        <v>256</v>
      </c>
      <c r="F8394" t="s">
        <v>214</v>
      </c>
      <c r="G8394" t="s">
        <v>215</v>
      </c>
      <c r="H8394">
        <v>2</v>
      </c>
      <c r="I8394">
        <v>2017</v>
      </c>
      <c r="J8394">
        <v>2</v>
      </c>
      <c r="L8394">
        <v>23097537</v>
      </c>
      <c r="M8394">
        <v>5.0999999999999996</v>
      </c>
      <c r="P8394" s="29">
        <f t="shared" si="348"/>
        <v>0.68333333333333324</v>
      </c>
    </row>
    <row r="8395" spans="1:16" hidden="1" x14ac:dyDescent="0.25">
      <c r="A8395">
        <v>194379676</v>
      </c>
      <c r="B8395">
        <v>803400</v>
      </c>
      <c r="C8395" t="s">
        <v>212</v>
      </c>
      <c r="D8395">
        <v>2021638</v>
      </c>
      <c r="E8395" t="s">
        <v>250</v>
      </c>
      <c r="F8395" t="s">
        <v>214</v>
      </c>
      <c r="G8395" t="s">
        <v>215</v>
      </c>
      <c r="H8395">
        <v>2</v>
      </c>
      <c r="I8395">
        <v>2017</v>
      </c>
      <c r="J8395">
        <v>2</v>
      </c>
      <c r="M8395">
        <v>5.0999999999999996</v>
      </c>
      <c r="N8395" t="s">
        <v>231</v>
      </c>
      <c r="P8395" s="29">
        <f t="shared" si="348"/>
        <v>0.68333333333333324</v>
      </c>
    </row>
    <row r="8396" spans="1:16" hidden="1" x14ac:dyDescent="0.25">
      <c r="A8396">
        <v>194379676</v>
      </c>
      <c r="B8396">
        <v>803400</v>
      </c>
      <c r="C8396" t="s">
        <v>212</v>
      </c>
      <c r="D8396">
        <v>2021640</v>
      </c>
      <c r="E8396" t="s">
        <v>227</v>
      </c>
      <c r="F8396" t="s">
        <v>214</v>
      </c>
      <c r="G8396" t="s">
        <v>215</v>
      </c>
      <c r="H8396">
        <v>4</v>
      </c>
      <c r="I8396">
        <v>2018</v>
      </c>
      <c r="J8396">
        <v>1</v>
      </c>
      <c r="L8396">
        <v>23108119</v>
      </c>
      <c r="P8396" s="29" t="str">
        <f t="shared" si="348"/>
        <v>DRP</v>
      </c>
    </row>
    <row r="8397" spans="1:16" hidden="1" x14ac:dyDescent="0.25">
      <c r="A8397">
        <v>194379676</v>
      </c>
      <c r="B8397">
        <v>803400</v>
      </c>
      <c r="C8397" t="s">
        <v>212</v>
      </c>
      <c r="D8397">
        <v>2021645</v>
      </c>
      <c r="E8397" t="s">
        <v>251</v>
      </c>
      <c r="F8397" t="s">
        <v>214</v>
      </c>
      <c r="G8397" t="s">
        <v>215</v>
      </c>
      <c r="H8397">
        <v>2</v>
      </c>
      <c r="I8397">
        <v>2018</v>
      </c>
      <c r="J8397">
        <v>1</v>
      </c>
      <c r="L8397">
        <v>23107080</v>
      </c>
      <c r="M8397">
        <v>5.5</v>
      </c>
      <c r="P8397" s="29">
        <f t="shared" si="348"/>
        <v>0.75</v>
      </c>
    </row>
    <row r="8398" spans="1:16" hidden="1" x14ac:dyDescent="0.25">
      <c r="A8398">
        <v>194379676</v>
      </c>
      <c r="B8398">
        <v>803400</v>
      </c>
      <c r="C8398" t="s">
        <v>212</v>
      </c>
      <c r="D8398">
        <v>2004452</v>
      </c>
      <c r="E8398" t="s">
        <v>240</v>
      </c>
      <c r="F8398" t="s">
        <v>214</v>
      </c>
      <c r="G8398" t="s">
        <v>215</v>
      </c>
      <c r="H8398">
        <v>2</v>
      </c>
      <c r="I8398">
        <v>2018</v>
      </c>
      <c r="J8398">
        <v>1</v>
      </c>
      <c r="L8398">
        <v>23106897</v>
      </c>
      <c r="M8398">
        <v>4.5999999999999996</v>
      </c>
      <c r="P8398" s="29">
        <f t="shared" si="348"/>
        <v>0.6</v>
      </c>
    </row>
    <row r="8399" spans="1:16" hidden="1" x14ac:dyDescent="0.25">
      <c r="A8399">
        <v>194379676</v>
      </c>
      <c r="B8399">
        <v>803400</v>
      </c>
      <c r="C8399" t="s">
        <v>212</v>
      </c>
      <c r="D8399">
        <v>2019154</v>
      </c>
      <c r="E8399" t="s">
        <v>225</v>
      </c>
      <c r="F8399" t="s">
        <v>214</v>
      </c>
      <c r="G8399" t="s">
        <v>215</v>
      </c>
      <c r="H8399">
        <v>2</v>
      </c>
      <c r="I8399">
        <v>2018</v>
      </c>
      <c r="J8399">
        <v>1</v>
      </c>
      <c r="L8399">
        <v>23107811</v>
      </c>
      <c r="M8399">
        <v>5.7</v>
      </c>
      <c r="P8399" s="29">
        <f t="shared" si="348"/>
        <v>0.78333333333333333</v>
      </c>
    </row>
    <row r="8400" spans="1:16" hidden="1" x14ac:dyDescent="0.25">
      <c r="A8400">
        <v>194379676</v>
      </c>
      <c r="B8400">
        <v>803400</v>
      </c>
      <c r="C8400" t="s">
        <v>212</v>
      </c>
      <c r="D8400">
        <v>2021706</v>
      </c>
      <c r="E8400" t="s">
        <v>271</v>
      </c>
      <c r="F8400" t="s">
        <v>214</v>
      </c>
      <c r="G8400" t="s">
        <v>215</v>
      </c>
      <c r="H8400">
        <v>3</v>
      </c>
      <c r="I8400">
        <v>2018</v>
      </c>
      <c r="J8400">
        <v>1</v>
      </c>
      <c r="L8400">
        <v>23108870</v>
      </c>
      <c r="M8400">
        <v>3.7</v>
      </c>
      <c r="P8400" s="29">
        <f t="shared" si="348"/>
        <v>0.45</v>
      </c>
    </row>
    <row r="8401" spans="1:16" hidden="1" x14ac:dyDescent="0.25">
      <c r="A8401">
        <v>194379676</v>
      </c>
      <c r="B8401">
        <v>803400</v>
      </c>
      <c r="C8401" t="s">
        <v>212</v>
      </c>
      <c r="D8401">
        <v>2021858</v>
      </c>
      <c r="E8401" t="s">
        <v>230</v>
      </c>
      <c r="F8401" t="s">
        <v>214</v>
      </c>
      <c r="G8401" t="s">
        <v>215</v>
      </c>
      <c r="H8401">
        <v>2</v>
      </c>
      <c r="I8401">
        <v>2018</v>
      </c>
      <c r="J8401">
        <v>1</v>
      </c>
      <c r="L8401">
        <v>23107204</v>
      </c>
      <c r="M8401">
        <v>6.2</v>
      </c>
      <c r="P8401" s="29">
        <f t="shared" si="348"/>
        <v>0.8666666666666667</v>
      </c>
    </row>
    <row r="8402" spans="1:16" hidden="1" x14ac:dyDescent="0.25">
      <c r="A8402">
        <v>194379676</v>
      </c>
      <c r="B8402">
        <v>803400</v>
      </c>
      <c r="C8402" t="s">
        <v>212</v>
      </c>
      <c r="D8402">
        <v>2004453</v>
      </c>
      <c r="E8402" t="s">
        <v>239</v>
      </c>
      <c r="F8402" t="s">
        <v>214</v>
      </c>
      <c r="G8402" t="s">
        <v>215</v>
      </c>
      <c r="H8402">
        <v>2</v>
      </c>
      <c r="I8402">
        <v>2018</v>
      </c>
      <c r="J8402">
        <v>1</v>
      </c>
      <c r="L8402">
        <v>23107081</v>
      </c>
      <c r="M8402">
        <v>4.5</v>
      </c>
      <c r="P8402" s="29">
        <f t="shared" si="348"/>
        <v>0.58333333333333337</v>
      </c>
    </row>
    <row r="8403" spans="1:16" hidden="1" x14ac:dyDescent="0.25">
      <c r="A8403">
        <v>194379676</v>
      </c>
      <c r="B8403">
        <v>803400</v>
      </c>
      <c r="C8403" t="s">
        <v>212</v>
      </c>
      <c r="D8403">
        <v>2004459</v>
      </c>
      <c r="E8403" t="s">
        <v>238</v>
      </c>
      <c r="F8403" t="s">
        <v>214</v>
      </c>
      <c r="G8403" t="s">
        <v>215</v>
      </c>
      <c r="H8403">
        <v>3</v>
      </c>
      <c r="I8403">
        <v>2018</v>
      </c>
      <c r="J8403">
        <v>2</v>
      </c>
      <c r="L8403">
        <v>23114825</v>
      </c>
      <c r="M8403">
        <v>3.8</v>
      </c>
      <c r="P8403" s="29">
        <f t="shared" si="348"/>
        <v>0.46666666666666662</v>
      </c>
    </row>
    <row r="8404" spans="1:16" hidden="1" x14ac:dyDescent="0.25">
      <c r="A8404">
        <v>194379676</v>
      </c>
      <c r="B8404">
        <v>803400</v>
      </c>
      <c r="C8404" t="s">
        <v>212</v>
      </c>
      <c r="D8404">
        <v>2021747</v>
      </c>
      <c r="E8404" t="s">
        <v>270</v>
      </c>
      <c r="F8404" t="s">
        <v>214</v>
      </c>
      <c r="G8404" t="s">
        <v>215</v>
      </c>
      <c r="H8404">
        <v>2</v>
      </c>
      <c r="I8404">
        <v>2018</v>
      </c>
      <c r="J8404">
        <v>2</v>
      </c>
      <c r="L8404">
        <v>23114826</v>
      </c>
      <c r="M8404">
        <v>4.8</v>
      </c>
      <c r="P8404" s="29">
        <f t="shared" ref="P8404:P8435" si="349">IF(AND(ISNUMBER(M8404),H8404&lt;&gt;4),(M8404-1)/6,IF(H8404=4,"DRP",IF(AND(H8404=3,M8404="NA"),"BAD",IF(AND(H8404=2),"CVL",IF(AND(H8404=1,ISBLANK(M8404)),"NULL","UNK")))))</f>
        <v>0.6333333333333333</v>
      </c>
    </row>
    <row r="8405" spans="1:16" hidden="1" x14ac:dyDescent="0.25">
      <c r="A8405">
        <v>194379676</v>
      </c>
      <c r="B8405">
        <v>803400</v>
      </c>
      <c r="C8405" t="s">
        <v>212</v>
      </c>
      <c r="D8405">
        <v>2021706</v>
      </c>
      <c r="E8405" t="s">
        <v>271</v>
      </c>
      <c r="F8405" t="s">
        <v>214</v>
      </c>
      <c r="G8405" t="s">
        <v>215</v>
      </c>
      <c r="H8405">
        <v>2</v>
      </c>
      <c r="I8405">
        <v>2018</v>
      </c>
      <c r="J8405">
        <v>2</v>
      </c>
      <c r="L8405">
        <v>23115874</v>
      </c>
      <c r="M8405">
        <v>6.2</v>
      </c>
      <c r="P8405" s="29">
        <f t="shared" si="349"/>
        <v>0.8666666666666667</v>
      </c>
    </row>
    <row r="8406" spans="1:16" hidden="1" x14ac:dyDescent="0.25">
      <c r="A8406">
        <v>194379676</v>
      </c>
      <c r="B8406">
        <v>803400</v>
      </c>
      <c r="C8406" t="s">
        <v>212</v>
      </c>
      <c r="D8406">
        <v>2021850</v>
      </c>
      <c r="E8406" t="s">
        <v>233</v>
      </c>
      <c r="F8406" t="s">
        <v>214</v>
      </c>
      <c r="G8406" t="s">
        <v>215</v>
      </c>
      <c r="H8406">
        <v>2</v>
      </c>
      <c r="I8406">
        <v>2018</v>
      </c>
      <c r="J8406">
        <v>2</v>
      </c>
      <c r="L8406">
        <v>23114827</v>
      </c>
      <c r="M8406">
        <v>5.8</v>
      </c>
      <c r="P8406" s="29">
        <f t="shared" si="349"/>
        <v>0.79999999999999993</v>
      </c>
    </row>
    <row r="8407" spans="1:16" hidden="1" x14ac:dyDescent="0.25">
      <c r="A8407">
        <v>194379676</v>
      </c>
      <c r="B8407">
        <v>803400</v>
      </c>
      <c r="C8407" t="s">
        <v>212</v>
      </c>
      <c r="D8407">
        <v>2021725</v>
      </c>
      <c r="E8407" t="s">
        <v>257</v>
      </c>
      <c r="F8407" t="s">
        <v>214</v>
      </c>
      <c r="G8407" t="s">
        <v>215</v>
      </c>
      <c r="H8407">
        <v>2</v>
      </c>
      <c r="I8407">
        <v>2018</v>
      </c>
      <c r="J8407">
        <v>2</v>
      </c>
      <c r="L8407">
        <v>23115856</v>
      </c>
      <c r="M8407">
        <v>5.3</v>
      </c>
      <c r="P8407" s="29">
        <f t="shared" si="349"/>
        <v>0.71666666666666667</v>
      </c>
    </row>
    <row r="8408" spans="1:16" hidden="1" x14ac:dyDescent="0.25">
      <c r="A8408">
        <v>194379676</v>
      </c>
      <c r="B8408">
        <v>803400</v>
      </c>
      <c r="C8408" t="s">
        <v>212</v>
      </c>
      <c r="D8408">
        <v>2021853</v>
      </c>
      <c r="E8408" t="s">
        <v>258</v>
      </c>
      <c r="F8408" t="s">
        <v>214</v>
      </c>
      <c r="G8408" t="s">
        <v>215</v>
      </c>
      <c r="H8408">
        <v>2</v>
      </c>
      <c r="I8408">
        <v>2018</v>
      </c>
      <c r="J8408">
        <v>2</v>
      </c>
      <c r="L8408">
        <v>23114793</v>
      </c>
      <c r="M8408">
        <v>4.8</v>
      </c>
      <c r="P8408" s="29">
        <f t="shared" si="349"/>
        <v>0.6333333333333333</v>
      </c>
    </row>
    <row r="8409" spans="1:16" hidden="1" x14ac:dyDescent="0.25">
      <c r="A8409">
        <v>194379676</v>
      </c>
      <c r="B8409">
        <v>803400</v>
      </c>
      <c r="C8409" t="s">
        <v>212</v>
      </c>
      <c r="D8409">
        <v>2021640</v>
      </c>
      <c r="E8409" t="s">
        <v>227</v>
      </c>
      <c r="F8409" t="s">
        <v>214</v>
      </c>
      <c r="G8409" t="s">
        <v>215</v>
      </c>
      <c r="H8409">
        <v>2</v>
      </c>
      <c r="I8409">
        <v>2019</v>
      </c>
      <c r="J8409">
        <v>1</v>
      </c>
      <c r="L8409">
        <v>23122091</v>
      </c>
      <c r="M8409">
        <v>4.2</v>
      </c>
      <c r="P8409" s="29">
        <f t="shared" si="349"/>
        <v>0.53333333333333333</v>
      </c>
    </row>
    <row r="8410" spans="1:16" hidden="1" x14ac:dyDescent="0.25">
      <c r="A8410">
        <v>194379676</v>
      </c>
      <c r="B8410">
        <v>803400</v>
      </c>
      <c r="C8410" t="s">
        <v>212</v>
      </c>
      <c r="D8410">
        <v>2021615</v>
      </c>
      <c r="E8410" t="s">
        <v>255</v>
      </c>
      <c r="F8410" t="s">
        <v>214</v>
      </c>
      <c r="G8410" t="s">
        <v>215</v>
      </c>
      <c r="H8410">
        <v>2</v>
      </c>
      <c r="I8410">
        <v>2019</v>
      </c>
      <c r="J8410">
        <v>1</v>
      </c>
      <c r="L8410">
        <v>23120231</v>
      </c>
      <c r="M8410">
        <v>4.4000000000000004</v>
      </c>
      <c r="P8410" s="29">
        <f t="shared" si="349"/>
        <v>0.56666666666666676</v>
      </c>
    </row>
    <row r="8411" spans="1:16" hidden="1" x14ac:dyDescent="0.25">
      <c r="A8411">
        <v>194379676</v>
      </c>
      <c r="B8411">
        <v>803400</v>
      </c>
      <c r="C8411" t="s">
        <v>212</v>
      </c>
      <c r="D8411">
        <v>2021734</v>
      </c>
      <c r="E8411" t="s">
        <v>252</v>
      </c>
      <c r="F8411" t="s">
        <v>214</v>
      </c>
      <c r="G8411" t="s">
        <v>215</v>
      </c>
      <c r="H8411">
        <v>2</v>
      </c>
      <c r="I8411">
        <v>2019</v>
      </c>
      <c r="J8411">
        <v>1</v>
      </c>
      <c r="L8411">
        <v>23120792</v>
      </c>
      <c r="M8411">
        <v>5.4</v>
      </c>
      <c r="P8411" s="29">
        <f t="shared" si="349"/>
        <v>0.73333333333333339</v>
      </c>
    </row>
    <row r="8412" spans="1:16" hidden="1" x14ac:dyDescent="0.25">
      <c r="A8412">
        <v>194379676</v>
      </c>
      <c r="B8412">
        <v>803400</v>
      </c>
      <c r="C8412" t="s">
        <v>212</v>
      </c>
      <c r="D8412">
        <v>2021720</v>
      </c>
      <c r="E8412" t="s">
        <v>263</v>
      </c>
      <c r="F8412" t="s">
        <v>214</v>
      </c>
      <c r="G8412" t="s">
        <v>215</v>
      </c>
      <c r="H8412">
        <v>2</v>
      </c>
      <c r="I8412">
        <v>2019</v>
      </c>
      <c r="J8412">
        <v>1</v>
      </c>
      <c r="L8412">
        <v>23120794</v>
      </c>
      <c r="M8412">
        <v>5</v>
      </c>
      <c r="P8412" s="29">
        <f t="shared" si="349"/>
        <v>0.66666666666666663</v>
      </c>
    </row>
    <row r="8413" spans="1:16" hidden="1" x14ac:dyDescent="0.25">
      <c r="A8413">
        <v>194379676</v>
      </c>
      <c r="B8413">
        <v>803400</v>
      </c>
      <c r="C8413" t="s">
        <v>212</v>
      </c>
      <c r="D8413">
        <v>2021758</v>
      </c>
      <c r="E8413" t="s">
        <v>254</v>
      </c>
      <c r="F8413" t="s">
        <v>214</v>
      </c>
      <c r="G8413" t="s">
        <v>215</v>
      </c>
      <c r="H8413">
        <v>1</v>
      </c>
      <c r="I8413">
        <v>2019</v>
      </c>
      <c r="J8413">
        <v>2</v>
      </c>
      <c r="L8413">
        <v>23128841</v>
      </c>
      <c r="P8413" s="29" t="str">
        <f t="shared" si="349"/>
        <v>NULL</v>
      </c>
    </row>
    <row r="8414" spans="1:16" hidden="1" x14ac:dyDescent="0.25">
      <c r="A8414">
        <v>194379676</v>
      </c>
      <c r="B8414">
        <v>803400</v>
      </c>
      <c r="C8414" t="s">
        <v>212</v>
      </c>
      <c r="D8414">
        <v>2021742</v>
      </c>
      <c r="E8414" t="s">
        <v>262</v>
      </c>
      <c r="F8414" t="s">
        <v>214</v>
      </c>
      <c r="G8414" t="s">
        <v>215</v>
      </c>
      <c r="H8414">
        <v>1</v>
      </c>
      <c r="I8414">
        <v>2019</v>
      </c>
      <c r="J8414">
        <v>2</v>
      </c>
      <c r="L8414">
        <v>23120240</v>
      </c>
      <c r="P8414" s="29" t="str">
        <f t="shared" si="349"/>
        <v>NULL</v>
      </c>
    </row>
    <row r="8415" spans="1:16" hidden="1" x14ac:dyDescent="0.25">
      <c r="A8415">
        <v>194379676</v>
      </c>
      <c r="B8415">
        <v>803400</v>
      </c>
      <c r="C8415" t="s">
        <v>212</v>
      </c>
      <c r="D8415">
        <v>2021715</v>
      </c>
      <c r="E8415" t="s">
        <v>260</v>
      </c>
      <c r="F8415" t="s">
        <v>214</v>
      </c>
      <c r="G8415" t="s">
        <v>215</v>
      </c>
      <c r="H8415">
        <v>1</v>
      </c>
      <c r="I8415">
        <v>2019</v>
      </c>
      <c r="J8415">
        <v>2</v>
      </c>
      <c r="L8415">
        <v>23128848</v>
      </c>
      <c r="P8415" s="29" t="str">
        <f t="shared" si="349"/>
        <v>NULL</v>
      </c>
    </row>
    <row r="8416" spans="1:16" hidden="1" x14ac:dyDescent="0.25">
      <c r="A8416">
        <v>194379676</v>
      </c>
      <c r="B8416">
        <v>803400</v>
      </c>
      <c r="C8416" t="s">
        <v>212</v>
      </c>
      <c r="D8416">
        <v>2004459</v>
      </c>
      <c r="E8416" t="s">
        <v>238</v>
      </c>
      <c r="F8416" t="s">
        <v>214</v>
      </c>
      <c r="G8416" t="s">
        <v>215</v>
      </c>
      <c r="H8416">
        <v>1</v>
      </c>
      <c r="I8416">
        <v>2019</v>
      </c>
      <c r="J8416">
        <v>2</v>
      </c>
      <c r="L8416">
        <v>23128837</v>
      </c>
      <c r="P8416" s="29" t="str">
        <f t="shared" si="349"/>
        <v>NULL</v>
      </c>
    </row>
    <row r="8417" spans="1:16" hidden="1" x14ac:dyDescent="0.25">
      <c r="A8417">
        <v>194381107</v>
      </c>
      <c r="B8417">
        <v>803400</v>
      </c>
      <c r="C8417" t="s">
        <v>212</v>
      </c>
      <c r="D8417">
        <v>2005117</v>
      </c>
      <c r="E8417" t="s">
        <v>220</v>
      </c>
      <c r="F8417" t="s">
        <v>214</v>
      </c>
      <c r="G8417" t="s">
        <v>215</v>
      </c>
      <c r="H8417">
        <v>2</v>
      </c>
      <c r="I8417">
        <v>2016</v>
      </c>
      <c r="J8417">
        <v>1</v>
      </c>
      <c r="L8417">
        <v>23078733</v>
      </c>
      <c r="M8417">
        <v>4.3</v>
      </c>
      <c r="P8417" s="29">
        <f t="shared" si="349"/>
        <v>0.54999999999999993</v>
      </c>
    </row>
    <row r="8418" spans="1:16" hidden="1" x14ac:dyDescent="0.25">
      <c r="A8418">
        <v>194381107</v>
      </c>
      <c r="B8418">
        <v>803400</v>
      </c>
      <c r="C8418" t="s">
        <v>212</v>
      </c>
      <c r="D8418">
        <v>2021754</v>
      </c>
      <c r="E8418" t="s">
        <v>216</v>
      </c>
      <c r="F8418" t="s">
        <v>214</v>
      </c>
      <c r="G8418" t="s">
        <v>215</v>
      </c>
      <c r="H8418">
        <v>3</v>
      </c>
      <c r="I8418">
        <v>2016</v>
      </c>
      <c r="J8418">
        <v>1</v>
      </c>
      <c r="L8418">
        <v>23081130</v>
      </c>
      <c r="M8418">
        <v>3.7</v>
      </c>
      <c r="P8418" s="29">
        <f t="shared" si="349"/>
        <v>0.45</v>
      </c>
    </row>
    <row r="8419" spans="1:16" hidden="1" x14ac:dyDescent="0.25">
      <c r="A8419">
        <v>194381107</v>
      </c>
      <c r="B8419">
        <v>803400</v>
      </c>
      <c r="C8419" t="s">
        <v>212</v>
      </c>
      <c r="D8419">
        <v>2005102</v>
      </c>
      <c r="E8419" t="s">
        <v>218</v>
      </c>
      <c r="F8419" t="s">
        <v>214</v>
      </c>
      <c r="G8419" t="s">
        <v>215</v>
      </c>
      <c r="H8419">
        <v>2</v>
      </c>
      <c r="I8419">
        <v>2016</v>
      </c>
      <c r="J8419">
        <v>1</v>
      </c>
      <c r="L8419">
        <v>23081385</v>
      </c>
      <c r="M8419">
        <v>4.2</v>
      </c>
      <c r="P8419" s="29">
        <f t="shared" si="349"/>
        <v>0.53333333333333333</v>
      </c>
    </row>
    <row r="8420" spans="1:16" hidden="1" x14ac:dyDescent="0.25">
      <c r="A8420">
        <v>194381107</v>
      </c>
      <c r="B8420">
        <v>803400</v>
      </c>
      <c r="C8420" t="s">
        <v>212</v>
      </c>
      <c r="D8420">
        <v>2005099</v>
      </c>
      <c r="E8420" t="s">
        <v>217</v>
      </c>
      <c r="F8420" t="s">
        <v>214</v>
      </c>
      <c r="G8420" t="s">
        <v>215</v>
      </c>
      <c r="H8420">
        <v>2</v>
      </c>
      <c r="I8420">
        <v>2016</v>
      </c>
      <c r="J8420">
        <v>1</v>
      </c>
      <c r="L8420">
        <v>23081378</v>
      </c>
      <c r="M8420">
        <v>5.5</v>
      </c>
      <c r="P8420" s="29">
        <f t="shared" si="349"/>
        <v>0.75</v>
      </c>
    </row>
    <row r="8421" spans="1:16" hidden="1" x14ac:dyDescent="0.25">
      <c r="A8421">
        <v>194381107</v>
      </c>
      <c r="B8421">
        <v>803400</v>
      </c>
      <c r="C8421" t="s">
        <v>212</v>
      </c>
      <c r="D8421">
        <v>2004098</v>
      </c>
      <c r="E8421" t="s">
        <v>213</v>
      </c>
      <c r="F8421" t="s">
        <v>214</v>
      </c>
      <c r="G8421" t="s">
        <v>215</v>
      </c>
      <c r="H8421">
        <v>2</v>
      </c>
      <c r="I8421">
        <v>2016</v>
      </c>
      <c r="J8421">
        <v>1</v>
      </c>
      <c r="L8421">
        <v>23078141</v>
      </c>
      <c r="M8421">
        <v>5.6</v>
      </c>
      <c r="P8421" s="29">
        <f t="shared" si="349"/>
        <v>0.76666666666666661</v>
      </c>
    </row>
    <row r="8422" spans="1:16" hidden="1" x14ac:dyDescent="0.25">
      <c r="A8422">
        <v>194381107</v>
      </c>
      <c r="B8422">
        <v>803400</v>
      </c>
      <c r="C8422" t="s">
        <v>212</v>
      </c>
      <c r="D8422">
        <v>2021600</v>
      </c>
      <c r="E8422" t="s">
        <v>219</v>
      </c>
      <c r="F8422" t="s">
        <v>214</v>
      </c>
      <c r="G8422" t="s">
        <v>215</v>
      </c>
      <c r="H8422">
        <v>2</v>
      </c>
      <c r="I8422">
        <v>2016</v>
      </c>
      <c r="J8422">
        <v>1</v>
      </c>
      <c r="L8422">
        <v>23081085</v>
      </c>
      <c r="M8422">
        <v>4</v>
      </c>
      <c r="P8422" s="29">
        <f t="shared" si="349"/>
        <v>0.5</v>
      </c>
    </row>
    <row r="8423" spans="1:16" hidden="1" x14ac:dyDescent="0.25">
      <c r="A8423">
        <v>194381107</v>
      </c>
      <c r="B8423">
        <v>803400</v>
      </c>
      <c r="C8423" t="s">
        <v>212</v>
      </c>
      <c r="D8423">
        <v>2004112</v>
      </c>
      <c r="E8423" t="s">
        <v>244</v>
      </c>
      <c r="F8423" t="s">
        <v>214</v>
      </c>
      <c r="G8423" t="s">
        <v>215</v>
      </c>
      <c r="H8423">
        <v>2</v>
      </c>
      <c r="I8423">
        <v>2016</v>
      </c>
      <c r="J8423">
        <v>2</v>
      </c>
      <c r="L8423">
        <v>23085514</v>
      </c>
      <c r="M8423">
        <v>6.6</v>
      </c>
      <c r="P8423" s="29">
        <f t="shared" si="349"/>
        <v>0.93333333333333324</v>
      </c>
    </row>
    <row r="8424" spans="1:16" hidden="1" x14ac:dyDescent="0.25">
      <c r="A8424">
        <v>194381107</v>
      </c>
      <c r="B8424">
        <v>803400</v>
      </c>
      <c r="C8424" t="s">
        <v>212</v>
      </c>
      <c r="D8424">
        <v>2021580</v>
      </c>
      <c r="E8424" t="s">
        <v>241</v>
      </c>
      <c r="F8424" t="s">
        <v>214</v>
      </c>
      <c r="G8424" t="s">
        <v>215</v>
      </c>
      <c r="H8424">
        <v>2</v>
      </c>
      <c r="I8424">
        <v>2016</v>
      </c>
      <c r="J8424">
        <v>2</v>
      </c>
      <c r="L8424">
        <v>23086827</v>
      </c>
      <c r="M8424">
        <v>4</v>
      </c>
      <c r="P8424" s="29">
        <f t="shared" si="349"/>
        <v>0.5</v>
      </c>
    </row>
    <row r="8425" spans="1:16" hidden="1" x14ac:dyDescent="0.25">
      <c r="A8425">
        <v>194381107</v>
      </c>
      <c r="B8425">
        <v>803400</v>
      </c>
      <c r="C8425" t="s">
        <v>212</v>
      </c>
      <c r="D8425">
        <v>2021602</v>
      </c>
      <c r="E8425" t="s">
        <v>242</v>
      </c>
      <c r="F8425" t="s">
        <v>214</v>
      </c>
      <c r="G8425" t="s">
        <v>215</v>
      </c>
      <c r="H8425">
        <v>3</v>
      </c>
      <c r="I8425">
        <v>2016</v>
      </c>
      <c r="J8425">
        <v>2</v>
      </c>
      <c r="L8425">
        <v>23086748</v>
      </c>
      <c r="M8425">
        <v>3.8</v>
      </c>
      <c r="P8425" s="29">
        <f t="shared" si="349"/>
        <v>0.46666666666666662</v>
      </c>
    </row>
    <row r="8426" spans="1:16" hidden="1" x14ac:dyDescent="0.25">
      <c r="A8426">
        <v>194381107</v>
      </c>
      <c r="B8426">
        <v>803400</v>
      </c>
      <c r="C8426" t="s">
        <v>212</v>
      </c>
      <c r="D8426">
        <v>2005118</v>
      </c>
      <c r="E8426" t="s">
        <v>223</v>
      </c>
      <c r="F8426" t="s">
        <v>214</v>
      </c>
      <c r="G8426" t="s">
        <v>215</v>
      </c>
      <c r="H8426">
        <v>2</v>
      </c>
      <c r="I8426">
        <v>2016</v>
      </c>
      <c r="J8426">
        <v>2</v>
      </c>
      <c r="L8426">
        <v>23086742</v>
      </c>
      <c r="M8426">
        <v>5.3</v>
      </c>
      <c r="P8426" s="29">
        <f t="shared" si="349"/>
        <v>0.71666666666666667</v>
      </c>
    </row>
    <row r="8427" spans="1:16" hidden="1" x14ac:dyDescent="0.25">
      <c r="A8427">
        <v>194381107</v>
      </c>
      <c r="B8427">
        <v>803400</v>
      </c>
      <c r="C8427" t="s">
        <v>212</v>
      </c>
      <c r="D8427">
        <v>2021795</v>
      </c>
      <c r="E8427" t="s">
        <v>222</v>
      </c>
      <c r="F8427" t="s">
        <v>214</v>
      </c>
      <c r="G8427" t="s">
        <v>215</v>
      </c>
      <c r="H8427">
        <v>2</v>
      </c>
      <c r="I8427">
        <v>2016</v>
      </c>
      <c r="J8427">
        <v>2</v>
      </c>
      <c r="L8427">
        <v>23084481</v>
      </c>
      <c r="M8427">
        <v>4.0999999999999996</v>
      </c>
      <c r="P8427" s="29">
        <f t="shared" si="349"/>
        <v>0.51666666666666661</v>
      </c>
    </row>
    <row r="8428" spans="1:16" hidden="1" x14ac:dyDescent="0.25">
      <c r="A8428">
        <v>194381107</v>
      </c>
      <c r="B8428">
        <v>803400</v>
      </c>
      <c r="C8428" t="s">
        <v>212</v>
      </c>
      <c r="D8428">
        <v>2021754</v>
      </c>
      <c r="E8428" t="s">
        <v>216</v>
      </c>
      <c r="F8428" t="s">
        <v>214</v>
      </c>
      <c r="G8428" t="s">
        <v>215</v>
      </c>
      <c r="H8428">
        <v>2</v>
      </c>
      <c r="I8428">
        <v>2016</v>
      </c>
      <c r="J8428">
        <v>2</v>
      </c>
      <c r="L8428">
        <v>23086733</v>
      </c>
      <c r="M8428">
        <v>4.0999999999999996</v>
      </c>
      <c r="P8428" s="29">
        <f t="shared" si="349"/>
        <v>0.51666666666666661</v>
      </c>
    </row>
    <row r="8429" spans="1:16" hidden="1" x14ac:dyDescent="0.25">
      <c r="A8429">
        <v>194381107</v>
      </c>
      <c r="B8429">
        <v>803400</v>
      </c>
      <c r="C8429" t="s">
        <v>212</v>
      </c>
      <c r="D8429">
        <v>2004116</v>
      </c>
      <c r="E8429" t="s">
        <v>229</v>
      </c>
      <c r="F8429" t="s">
        <v>214</v>
      </c>
      <c r="G8429" t="s">
        <v>215</v>
      </c>
      <c r="H8429">
        <v>2</v>
      </c>
      <c r="I8429">
        <v>2017</v>
      </c>
      <c r="J8429">
        <v>1</v>
      </c>
      <c r="L8429">
        <v>23092359</v>
      </c>
      <c r="M8429">
        <v>4.8</v>
      </c>
      <c r="P8429" s="29">
        <f t="shared" si="349"/>
        <v>0.6333333333333333</v>
      </c>
    </row>
    <row r="8430" spans="1:16" hidden="1" x14ac:dyDescent="0.25">
      <c r="A8430">
        <v>194381107</v>
      </c>
      <c r="B8430">
        <v>803400</v>
      </c>
      <c r="C8430" t="s">
        <v>212</v>
      </c>
      <c r="D8430">
        <v>2004099</v>
      </c>
      <c r="E8430" t="s">
        <v>245</v>
      </c>
      <c r="F8430" t="s">
        <v>214</v>
      </c>
      <c r="G8430" t="s">
        <v>215</v>
      </c>
      <c r="H8430">
        <v>2</v>
      </c>
      <c r="I8430">
        <v>2017</v>
      </c>
      <c r="J8430">
        <v>1</v>
      </c>
      <c r="L8430">
        <v>23092377</v>
      </c>
      <c r="M8430">
        <v>5.3</v>
      </c>
      <c r="P8430" s="29">
        <f t="shared" si="349"/>
        <v>0.71666666666666667</v>
      </c>
    </row>
    <row r="8431" spans="1:16" hidden="1" x14ac:dyDescent="0.25">
      <c r="A8431">
        <v>194381107</v>
      </c>
      <c r="B8431">
        <v>803400</v>
      </c>
      <c r="C8431" t="s">
        <v>212</v>
      </c>
      <c r="D8431">
        <v>2019271</v>
      </c>
      <c r="E8431" t="s">
        <v>236</v>
      </c>
      <c r="F8431" t="s">
        <v>214</v>
      </c>
      <c r="G8431" t="s">
        <v>215</v>
      </c>
      <c r="H8431">
        <v>2</v>
      </c>
      <c r="I8431">
        <v>2017</v>
      </c>
      <c r="J8431">
        <v>1</v>
      </c>
      <c r="L8431">
        <v>23090698</v>
      </c>
      <c r="M8431">
        <v>6.5</v>
      </c>
      <c r="P8431" s="29">
        <f t="shared" si="349"/>
        <v>0.91666666666666663</v>
      </c>
    </row>
    <row r="8432" spans="1:16" hidden="1" x14ac:dyDescent="0.25">
      <c r="A8432">
        <v>194381107</v>
      </c>
      <c r="B8432">
        <v>803400</v>
      </c>
      <c r="C8432" t="s">
        <v>212</v>
      </c>
      <c r="D8432">
        <v>2005131</v>
      </c>
      <c r="E8432" t="s">
        <v>228</v>
      </c>
      <c r="F8432" t="s">
        <v>214</v>
      </c>
      <c r="G8432" t="s">
        <v>215</v>
      </c>
      <c r="H8432">
        <v>2</v>
      </c>
      <c r="I8432">
        <v>2017</v>
      </c>
      <c r="J8432">
        <v>1</v>
      </c>
      <c r="L8432">
        <v>23093315</v>
      </c>
      <c r="M8432">
        <v>5</v>
      </c>
      <c r="P8432" s="29">
        <f t="shared" si="349"/>
        <v>0.66666666666666663</v>
      </c>
    </row>
    <row r="8433" spans="1:16" hidden="1" x14ac:dyDescent="0.25">
      <c r="A8433">
        <v>194381107</v>
      </c>
      <c r="B8433">
        <v>803400</v>
      </c>
      <c r="C8433" t="s">
        <v>212</v>
      </c>
      <c r="D8433">
        <v>2021756</v>
      </c>
      <c r="E8433" t="s">
        <v>253</v>
      </c>
      <c r="F8433" t="s">
        <v>214</v>
      </c>
      <c r="G8433" t="s">
        <v>215</v>
      </c>
      <c r="H8433">
        <v>3</v>
      </c>
      <c r="I8433">
        <v>2017</v>
      </c>
      <c r="J8433">
        <v>1</v>
      </c>
      <c r="L8433">
        <v>23092929</v>
      </c>
      <c r="M8433">
        <v>3.1</v>
      </c>
      <c r="P8433" s="29">
        <f t="shared" si="349"/>
        <v>0.35000000000000003</v>
      </c>
    </row>
    <row r="8434" spans="1:16" hidden="1" x14ac:dyDescent="0.25">
      <c r="A8434">
        <v>194381107</v>
      </c>
      <c r="B8434">
        <v>803400</v>
      </c>
      <c r="C8434" t="s">
        <v>212</v>
      </c>
      <c r="D8434">
        <v>2021602</v>
      </c>
      <c r="E8434" t="s">
        <v>242</v>
      </c>
      <c r="F8434" t="s">
        <v>214</v>
      </c>
      <c r="G8434" t="s">
        <v>215</v>
      </c>
      <c r="H8434">
        <v>2</v>
      </c>
      <c r="I8434">
        <v>2017</v>
      </c>
      <c r="J8434">
        <v>1</v>
      </c>
      <c r="L8434">
        <v>23095499</v>
      </c>
      <c r="M8434">
        <v>4</v>
      </c>
      <c r="P8434" s="29">
        <f t="shared" si="349"/>
        <v>0.5</v>
      </c>
    </row>
    <row r="8435" spans="1:16" hidden="1" x14ac:dyDescent="0.25">
      <c r="A8435">
        <v>194381107</v>
      </c>
      <c r="B8435">
        <v>803400</v>
      </c>
      <c r="C8435" t="s">
        <v>212</v>
      </c>
      <c r="D8435">
        <v>2019272</v>
      </c>
      <c r="E8435" t="s">
        <v>249</v>
      </c>
      <c r="F8435" t="s">
        <v>214</v>
      </c>
      <c r="G8435" t="s">
        <v>215</v>
      </c>
      <c r="H8435">
        <v>2</v>
      </c>
      <c r="I8435">
        <v>2017</v>
      </c>
      <c r="J8435">
        <v>1</v>
      </c>
      <c r="M8435" t="s">
        <v>232</v>
      </c>
      <c r="N8435" t="s">
        <v>231</v>
      </c>
      <c r="P8435" s="29" t="str">
        <f t="shared" si="349"/>
        <v>CVL</v>
      </c>
    </row>
    <row r="8436" spans="1:16" hidden="1" x14ac:dyDescent="0.25">
      <c r="A8436">
        <v>194381107</v>
      </c>
      <c r="B8436">
        <v>803400</v>
      </c>
      <c r="C8436" t="s">
        <v>212</v>
      </c>
      <c r="D8436">
        <v>2019273</v>
      </c>
      <c r="E8436" t="s">
        <v>248</v>
      </c>
      <c r="F8436" t="s">
        <v>214</v>
      </c>
      <c r="G8436" t="s">
        <v>215</v>
      </c>
      <c r="H8436">
        <v>2</v>
      </c>
      <c r="I8436">
        <v>2017</v>
      </c>
      <c r="J8436">
        <v>1</v>
      </c>
      <c r="M8436" t="s">
        <v>232</v>
      </c>
      <c r="N8436" t="s">
        <v>231</v>
      </c>
      <c r="P8436" s="29" t="str">
        <f t="shared" ref="P8436:P8447" si="350">IF(AND(ISNUMBER(M8436),H8436&lt;&gt;4),(M8436-1)/6,IF(H8436=4,"DRP",IF(AND(H8436=3,M8436="NA"),"BAD",IF(AND(H8436=2),"CVL",IF(AND(H8436=1,ISBLANK(M8436)),"NULL","UNK")))))</f>
        <v>CVL</v>
      </c>
    </row>
    <row r="8437" spans="1:16" hidden="1" x14ac:dyDescent="0.25">
      <c r="A8437">
        <v>194381107</v>
      </c>
      <c r="B8437">
        <v>803400</v>
      </c>
      <c r="C8437" t="s">
        <v>212</v>
      </c>
      <c r="D8437">
        <v>2021797</v>
      </c>
      <c r="E8437" t="s">
        <v>234</v>
      </c>
      <c r="F8437" t="s">
        <v>214</v>
      </c>
      <c r="G8437" t="s">
        <v>215</v>
      </c>
      <c r="H8437">
        <v>3</v>
      </c>
      <c r="I8437">
        <v>2017</v>
      </c>
      <c r="J8437">
        <v>1</v>
      </c>
      <c r="M8437">
        <v>3</v>
      </c>
      <c r="N8437" t="s">
        <v>231</v>
      </c>
      <c r="P8437" s="29">
        <f t="shared" si="350"/>
        <v>0.33333333333333331</v>
      </c>
    </row>
    <row r="8438" spans="1:16" hidden="1" x14ac:dyDescent="0.25">
      <c r="A8438">
        <v>194381107</v>
      </c>
      <c r="B8438">
        <v>803400</v>
      </c>
      <c r="C8438" t="s">
        <v>212</v>
      </c>
      <c r="D8438">
        <v>2021781</v>
      </c>
      <c r="E8438" t="s">
        <v>235</v>
      </c>
      <c r="F8438" t="s">
        <v>214</v>
      </c>
      <c r="G8438" t="s">
        <v>215</v>
      </c>
      <c r="H8438">
        <v>2</v>
      </c>
      <c r="I8438">
        <v>2017</v>
      </c>
      <c r="J8438">
        <v>2</v>
      </c>
      <c r="L8438">
        <v>23101188</v>
      </c>
      <c r="M8438">
        <v>4.0999999999999996</v>
      </c>
      <c r="P8438" s="29">
        <f t="shared" si="350"/>
        <v>0.51666666666666661</v>
      </c>
    </row>
    <row r="8439" spans="1:16" hidden="1" x14ac:dyDescent="0.25">
      <c r="A8439">
        <v>194381107</v>
      </c>
      <c r="B8439">
        <v>803400</v>
      </c>
      <c r="C8439" t="s">
        <v>212</v>
      </c>
      <c r="D8439">
        <v>2021638</v>
      </c>
      <c r="E8439" t="s">
        <v>250</v>
      </c>
      <c r="F8439" t="s">
        <v>214</v>
      </c>
      <c r="G8439" t="s">
        <v>215</v>
      </c>
      <c r="H8439">
        <v>3</v>
      </c>
      <c r="I8439">
        <v>2017</v>
      </c>
      <c r="J8439">
        <v>2</v>
      </c>
      <c r="L8439">
        <v>23101182</v>
      </c>
      <c r="M8439">
        <v>3.1</v>
      </c>
      <c r="P8439" s="29">
        <f t="shared" si="350"/>
        <v>0.35000000000000003</v>
      </c>
    </row>
    <row r="8440" spans="1:16" hidden="1" x14ac:dyDescent="0.25">
      <c r="A8440">
        <v>194381107</v>
      </c>
      <c r="B8440">
        <v>803400</v>
      </c>
      <c r="C8440" t="s">
        <v>212</v>
      </c>
      <c r="D8440">
        <v>2021993</v>
      </c>
      <c r="E8440" t="s">
        <v>256</v>
      </c>
      <c r="F8440" t="s">
        <v>214</v>
      </c>
      <c r="G8440" t="s">
        <v>215</v>
      </c>
      <c r="H8440">
        <v>3</v>
      </c>
      <c r="I8440">
        <v>2017</v>
      </c>
      <c r="J8440">
        <v>2</v>
      </c>
      <c r="L8440">
        <v>23097538</v>
      </c>
      <c r="M8440">
        <v>1.9</v>
      </c>
      <c r="P8440" s="29">
        <f t="shared" si="350"/>
        <v>0.15</v>
      </c>
    </row>
    <row r="8441" spans="1:16" hidden="1" x14ac:dyDescent="0.25">
      <c r="A8441">
        <v>194381107</v>
      </c>
      <c r="B8441">
        <v>803400</v>
      </c>
      <c r="C8441" t="s">
        <v>212</v>
      </c>
      <c r="D8441">
        <v>2019154</v>
      </c>
      <c r="E8441" t="s">
        <v>225</v>
      </c>
      <c r="F8441" t="s">
        <v>214</v>
      </c>
      <c r="G8441" t="s">
        <v>215</v>
      </c>
      <c r="H8441">
        <v>3</v>
      </c>
      <c r="I8441">
        <v>2017</v>
      </c>
      <c r="J8441">
        <v>2</v>
      </c>
      <c r="L8441">
        <v>23097717</v>
      </c>
      <c r="M8441" t="s">
        <v>221</v>
      </c>
      <c r="P8441" s="29" t="str">
        <f t="shared" si="350"/>
        <v>BAD</v>
      </c>
    </row>
    <row r="8442" spans="1:16" hidden="1" x14ac:dyDescent="0.25">
      <c r="A8442">
        <v>194381107</v>
      </c>
      <c r="B8442">
        <v>803400</v>
      </c>
      <c r="C8442" t="s">
        <v>212</v>
      </c>
      <c r="D8442">
        <v>2021756</v>
      </c>
      <c r="E8442" t="s">
        <v>253</v>
      </c>
      <c r="F8442" t="s">
        <v>214</v>
      </c>
      <c r="G8442" t="s">
        <v>215</v>
      </c>
      <c r="H8442">
        <v>3</v>
      </c>
      <c r="I8442">
        <v>2017</v>
      </c>
      <c r="J8442">
        <v>2</v>
      </c>
      <c r="L8442">
        <v>23101097</v>
      </c>
      <c r="M8442">
        <v>3.5</v>
      </c>
      <c r="P8442" s="29">
        <f t="shared" si="350"/>
        <v>0.41666666666666669</v>
      </c>
    </row>
    <row r="8443" spans="1:16" hidden="1" x14ac:dyDescent="0.25">
      <c r="A8443">
        <v>194381107</v>
      </c>
      <c r="B8443">
        <v>803400</v>
      </c>
      <c r="C8443" t="s">
        <v>212</v>
      </c>
      <c r="D8443">
        <v>2021797</v>
      </c>
      <c r="E8443" t="s">
        <v>234</v>
      </c>
      <c r="F8443" t="s">
        <v>214</v>
      </c>
      <c r="G8443" t="s">
        <v>215</v>
      </c>
      <c r="H8443">
        <v>3</v>
      </c>
      <c r="I8443">
        <v>2018</v>
      </c>
      <c r="J8443">
        <v>1</v>
      </c>
      <c r="L8443">
        <v>23107076</v>
      </c>
      <c r="M8443" t="s">
        <v>221</v>
      </c>
      <c r="P8443" s="29" t="str">
        <f t="shared" si="350"/>
        <v>BAD</v>
      </c>
    </row>
    <row r="8444" spans="1:16" hidden="1" x14ac:dyDescent="0.25">
      <c r="A8444">
        <v>194381107</v>
      </c>
      <c r="B8444">
        <v>803400</v>
      </c>
      <c r="C8444" t="s">
        <v>212</v>
      </c>
      <c r="D8444">
        <v>2019154</v>
      </c>
      <c r="E8444" t="s">
        <v>225</v>
      </c>
      <c r="F8444" t="s">
        <v>214</v>
      </c>
      <c r="G8444" t="s">
        <v>215</v>
      </c>
      <c r="H8444">
        <v>3</v>
      </c>
      <c r="I8444">
        <v>2018</v>
      </c>
      <c r="J8444">
        <v>1</v>
      </c>
      <c r="L8444">
        <v>23107811</v>
      </c>
      <c r="M8444" t="s">
        <v>221</v>
      </c>
      <c r="P8444" s="29" t="str">
        <f t="shared" si="350"/>
        <v>BAD</v>
      </c>
    </row>
    <row r="8445" spans="1:16" hidden="1" x14ac:dyDescent="0.25">
      <c r="A8445">
        <v>194381107</v>
      </c>
      <c r="B8445">
        <v>803400</v>
      </c>
      <c r="C8445" t="s">
        <v>212</v>
      </c>
      <c r="D8445">
        <v>2021993</v>
      </c>
      <c r="E8445" t="s">
        <v>256</v>
      </c>
      <c r="F8445" t="s">
        <v>214</v>
      </c>
      <c r="G8445" t="s">
        <v>215</v>
      </c>
      <c r="H8445">
        <v>3</v>
      </c>
      <c r="I8445">
        <v>2018</v>
      </c>
      <c r="J8445">
        <v>1</v>
      </c>
      <c r="L8445">
        <v>23107716</v>
      </c>
      <c r="M8445">
        <v>2.8</v>
      </c>
      <c r="P8445" s="29">
        <f t="shared" si="350"/>
        <v>0.3</v>
      </c>
    </row>
    <row r="8446" spans="1:16" hidden="1" x14ac:dyDescent="0.25">
      <c r="A8446">
        <v>194381107</v>
      </c>
      <c r="B8446">
        <v>803400</v>
      </c>
      <c r="C8446" t="s">
        <v>212</v>
      </c>
      <c r="D8446">
        <v>2021756</v>
      </c>
      <c r="E8446" t="s">
        <v>253</v>
      </c>
      <c r="F8446" t="s">
        <v>214</v>
      </c>
      <c r="G8446" t="s">
        <v>215</v>
      </c>
      <c r="H8446">
        <v>3</v>
      </c>
      <c r="I8446">
        <v>2018</v>
      </c>
      <c r="J8446">
        <v>1</v>
      </c>
      <c r="L8446">
        <v>23108113</v>
      </c>
      <c r="M8446">
        <v>3.6</v>
      </c>
      <c r="P8446" s="29">
        <f t="shared" si="350"/>
        <v>0.43333333333333335</v>
      </c>
    </row>
    <row r="8447" spans="1:16" hidden="1" x14ac:dyDescent="0.25">
      <c r="A8447">
        <v>194381107</v>
      </c>
      <c r="B8447">
        <v>803400</v>
      </c>
      <c r="C8447" t="s">
        <v>212</v>
      </c>
      <c r="D8447">
        <v>2021638</v>
      </c>
      <c r="E8447" t="s">
        <v>250</v>
      </c>
      <c r="F8447" t="s">
        <v>214</v>
      </c>
      <c r="G8447" t="s">
        <v>215</v>
      </c>
      <c r="H8447">
        <v>3</v>
      </c>
      <c r="I8447">
        <v>2018</v>
      </c>
      <c r="J8447">
        <v>1</v>
      </c>
      <c r="L8447">
        <v>23108054</v>
      </c>
      <c r="M8447">
        <v>3.7</v>
      </c>
      <c r="P8447" s="29">
        <f t="shared" si="350"/>
        <v>0.45</v>
      </c>
    </row>
    <row r="8448" spans="1:16" hidden="1" x14ac:dyDescent="0.25">
      <c r="A8448">
        <v>194384084</v>
      </c>
      <c r="B8448">
        <v>803400</v>
      </c>
      <c r="C8448" t="s">
        <v>212</v>
      </c>
      <c r="D8448">
        <v>2005117</v>
      </c>
      <c r="E8448" t="s">
        <v>220</v>
      </c>
      <c r="F8448" t="s">
        <v>214</v>
      </c>
      <c r="G8448" t="s">
        <v>215</v>
      </c>
      <c r="H8448">
        <v>3</v>
      </c>
      <c r="I8448">
        <v>2015</v>
      </c>
      <c r="J8448">
        <v>1</v>
      </c>
      <c r="L8448">
        <v>23065518</v>
      </c>
      <c r="M8448">
        <v>2.9</v>
      </c>
      <c r="P8448" s="29">
        <f t="shared" ref="P8448:P8472" si="351">IF(AND(ISNUMBER(M8448),H8448&lt;&gt;4,N8448&lt;&gt;"X"),(M8448-1)/6,IF(H8448=4,"DRP",IF(AND(H8448=3,M8448="NA"),"BAD",IF(AND(H8448=2),"CVL",IF(AND(H8448=1,ISBLANK(M8448)),"NULL","UNK")))))</f>
        <v>0.31666666666666665</v>
      </c>
    </row>
    <row r="8449" spans="1:16" hidden="1" x14ac:dyDescent="0.25">
      <c r="A8449">
        <v>194384084</v>
      </c>
      <c r="B8449">
        <v>803400</v>
      </c>
      <c r="C8449" t="s">
        <v>212</v>
      </c>
      <c r="D8449">
        <v>2021600</v>
      </c>
      <c r="E8449" t="s">
        <v>219</v>
      </c>
      <c r="F8449" t="s">
        <v>214</v>
      </c>
      <c r="G8449" t="s">
        <v>215</v>
      </c>
      <c r="H8449">
        <v>3</v>
      </c>
      <c r="I8449">
        <v>2015</v>
      </c>
      <c r="J8449">
        <v>1</v>
      </c>
      <c r="L8449">
        <v>23066440</v>
      </c>
      <c r="M8449">
        <v>3.1</v>
      </c>
      <c r="P8449" s="29">
        <f t="shared" si="351"/>
        <v>0.35000000000000003</v>
      </c>
    </row>
    <row r="8450" spans="1:16" hidden="1" x14ac:dyDescent="0.25">
      <c r="A8450">
        <v>194384084</v>
      </c>
      <c r="B8450">
        <v>803400</v>
      </c>
      <c r="C8450" t="s">
        <v>212</v>
      </c>
      <c r="D8450">
        <v>2005102</v>
      </c>
      <c r="E8450" t="s">
        <v>218</v>
      </c>
      <c r="F8450" t="s">
        <v>214</v>
      </c>
      <c r="G8450" t="s">
        <v>215</v>
      </c>
      <c r="H8450">
        <v>3</v>
      </c>
      <c r="I8450">
        <v>2015</v>
      </c>
      <c r="J8450">
        <v>1</v>
      </c>
      <c r="L8450">
        <v>23066493</v>
      </c>
      <c r="M8450">
        <v>1.6</v>
      </c>
      <c r="P8450" s="29">
        <f t="shared" si="351"/>
        <v>0.10000000000000002</v>
      </c>
    </row>
    <row r="8451" spans="1:16" hidden="1" x14ac:dyDescent="0.25">
      <c r="A8451">
        <v>194384084</v>
      </c>
      <c r="B8451">
        <v>803400</v>
      </c>
      <c r="C8451" t="s">
        <v>212</v>
      </c>
      <c r="D8451">
        <v>2005099</v>
      </c>
      <c r="E8451" t="s">
        <v>217</v>
      </c>
      <c r="F8451" t="s">
        <v>214</v>
      </c>
      <c r="G8451" t="s">
        <v>215</v>
      </c>
      <c r="H8451">
        <v>3</v>
      </c>
      <c r="I8451">
        <v>2015</v>
      </c>
      <c r="J8451">
        <v>1</v>
      </c>
      <c r="L8451">
        <v>23066432</v>
      </c>
      <c r="M8451">
        <v>3.2</v>
      </c>
      <c r="P8451" s="29">
        <f t="shared" si="351"/>
        <v>0.3666666666666667</v>
      </c>
    </row>
    <row r="8452" spans="1:16" hidden="1" x14ac:dyDescent="0.25">
      <c r="A8452">
        <v>194384084</v>
      </c>
      <c r="B8452">
        <v>803400</v>
      </c>
      <c r="C8452" t="s">
        <v>212</v>
      </c>
      <c r="D8452">
        <v>2021754</v>
      </c>
      <c r="E8452" t="s">
        <v>216</v>
      </c>
      <c r="F8452" t="s">
        <v>214</v>
      </c>
      <c r="G8452" t="s">
        <v>215</v>
      </c>
      <c r="H8452">
        <v>3</v>
      </c>
      <c r="I8452">
        <v>2015</v>
      </c>
      <c r="J8452">
        <v>1</v>
      </c>
      <c r="L8452">
        <v>23066480</v>
      </c>
      <c r="M8452">
        <v>1.7</v>
      </c>
      <c r="P8452" s="29">
        <f t="shared" si="351"/>
        <v>0.11666666666666665</v>
      </c>
    </row>
    <row r="8453" spans="1:16" hidden="1" x14ac:dyDescent="0.25">
      <c r="A8453">
        <v>194384084</v>
      </c>
      <c r="B8453">
        <v>803400</v>
      </c>
      <c r="C8453" t="s">
        <v>212</v>
      </c>
      <c r="D8453">
        <v>2004098</v>
      </c>
      <c r="E8453" t="s">
        <v>213</v>
      </c>
      <c r="F8453" t="s">
        <v>214</v>
      </c>
      <c r="G8453" t="s">
        <v>215</v>
      </c>
      <c r="H8453">
        <v>3</v>
      </c>
      <c r="I8453">
        <v>2015</v>
      </c>
      <c r="J8453">
        <v>1</v>
      </c>
      <c r="L8453">
        <v>23066603</v>
      </c>
      <c r="M8453">
        <v>1</v>
      </c>
      <c r="P8453" s="29">
        <f t="shared" si="351"/>
        <v>0</v>
      </c>
    </row>
    <row r="8454" spans="1:16" hidden="1" x14ac:dyDescent="0.25">
      <c r="A8454">
        <v>194384084</v>
      </c>
      <c r="B8454">
        <v>803400</v>
      </c>
      <c r="C8454" t="s">
        <v>212</v>
      </c>
      <c r="D8454">
        <v>2021754</v>
      </c>
      <c r="E8454" t="s">
        <v>216</v>
      </c>
      <c r="F8454" t="s">
        <v>214</v>
      </c>
      <c r="G8454" t="s">
        <v>215</v>
      </c>
      <c r="H8454">
        <v>4</v>
      </c>
      <c r="I8454">
        <v>2015</v>
      </c>
      <c r="J8454">
        <v>2</v>
      </c>
      <c r="L8454">
        <v>23074753</v>
      </c>
      <c r="P8454" s="29" t="str">
        <f t="shared" si="351"/>
        <v>DRP</v>
      </c>
    </row>
    <row r="8455" spans="1:16" hidden="1" x14ac:dyDescent="0.25">
      <c r="A8455">
        <v>194384084</v>
      </c>
      <c r="B8455">
        <v>803400</v>
      </c>
      <c r="C8455" t="s">
        <v>212</v>
      </c>
      <c r="D8455">
        <v>2021754</v>
      </c>
      <c r="E8455" t="s">
        <v>216</v>
      </c>
      <c r="F8455" t="s">
        <v>214</v>
      </c>
      <c r="G8455" t="s">
        <v>215</v>
      </c>
      <c r="H8455">
        <v>4</v>
      </c>
      <c r="I8455">
        <v>2015</v>
      </c>
      <c r="J8455">
        <v>2</v>
      </c>
      <c r="L8455">
        <v>23074130</v>
      </c>
      <c r="P8455" s="29" t="str">
        <f t="shared" si="351"/>
        <v>DRP</v>
      </c>
    </row>
    <row r="8456" spans="1:16" hidden="1" x14ac:dyDescent="0.25">
      <c r="A8456">
        <v>194384084</v>
      </c>
      <c r="B8456">
        <v>803400</v>
      </c>
      <c r="C8456" t="s">
        <v>212</v>
      </c>
      <c r="D8456">
        <v>2021600</v>
      </c>
      <c r="E8456" t="s">
        <v>219</v>
      </c>
      <c r="F8456" t="s">
        <v>214</v>
      </c>
      <c r="G8456" t="s">
        <v>215</v>
      </c>
      <c r="H8456">
        <v>4</v>
      </c>
      <c r="I8456">
        <v>2015</v>
      </c>
      <c r="J8456">
        <v>2</v>
      </c>
      <c r="L8456">
        <v>23071943</v>
      </c>
      <c r="P8456" s="29" t="str">
        <f t="shared" si="351"/>
        <v>DRP</v>
      </c>
    </row>
    <row r="8457" spans="1:16" hidden="1" x14ac:dyDescent="0.25">
      <c r="A8457">
        <v>194384084</v>
      </c>
      <c r="B8457">
        <v>803400</v>
      </c>
      <c r="C8457" t="s">
        <v>212</v>
      </c>
      <c r="D8457">
        <v>2005117</v>
      </c>
      <c r="E8457" t="s">
        <v>220</v>
      </c>
      <c r="F8457" t="s">
        <v>214</v>
      </c>
      <c r="G8457" t="s">
        <v>215</v>
      </c>
      <c r="H8457">
        <v>4</v>
      </c>
      <c r="I8457">
        <v>2015</v>
      </c>
      <c r="J8457">
        <v>2</v>
      </c>
      <c r="L8457">
        <v>23070458</v>
      </c>
      <c r="P8457" s="29" t="str">
        <f t="shared" si="351"/>
        <v>DRP</v>
      </c>
    </row>
    <row r="8458" spans="1:16" hidden="1" x14ac:dyDescent="0.25">
      <c r="A8458">
        <v>194384084</v>
      </c>
      <c r="B8458">
        <v>803400</v>
      </c>
      <c r="C8458" t="s">
        <v>212</v>
      </c>
      <c r="D8458">
        <v>2005102</v>
      </c>
      <c r="E8458" t="s">
        <v>218</v>
      </c>
      <c r="F8458" t="s">
        <v>214</v>
      </c>
      <c r="G8458" t="s">
        <v>215</v>
      </c>
      <c r="H8458">
        <v>4</v>
      </c>
      <c r="I8458">
        <v>2015</v>
      </c>
      <c r="J8458">
        <v>2</v>
      </c>
      <c r="L8458">
        <v>23072204</v>
      </c>
      <c r="P8458" s="29" t="str">
        <f t="shared" si="351"/>
        <v>DRP</v>
      </c>
    </row>
    <row r="8459" spans="1:16" hidden="1" x14ac:dyDescent="0.25">
      <c r="A8459">
        <v>194384084</v>
      </c>
      <c r="B8459">
        <v>803400</v>
      </c>
      <c r="C8459" t="s">
        <v>212</v>
      </c>
      <c r="D8459">
        <v>2005099</v>
      </c>
      <c r="E8459" t="s">
        <v>217</v>
      </c>
      <c r="F8459" t="s">
        <v>214</v>
      </c>
      <c r="G8459" t="s">
        <v>215</v>
      </c>
      <c r="H8459">
        <v>4</v>
      </c>
      <c r="I8459">
        <v>2015</v>
      </c>
      <c r="J8459">
        <v>2</v>
      </c>
      <c r="L8459">
        <v>23071939</v>
      </c>
      <c r="P8459" s="29" t="str">
        <f t="shared" si="351"/>
        <v>DRP</v>
      </c>
    </row>
    <row r="8460" spans="1:16" hidden="1" x14ac:dyDescent="0.25">
      <c r="A8460">
        <v>194384084</v>
      </c>
      <c r="B8460">
        <v>803400</v>
      </c>
      <c r="C8460" t="s">
        <v>212</v>
      </c>
      <c r="D8460">
        <v>2004098</v>
      </c>
      <c r="E8460" t="s">
        <v>213</v>
      </c>
      <c r="F8460" t="s">
        <v>214</v>
      </c>
      <c r="G8460" t="s">
        <v>215</v>
      </c>
      <c r="H8460">
        <v>4</v>
      </c>
      <c r="I8460">
        <v>2015</v>
      </c>
      <c r="J8460">
        <v>2</v>
      </c>
      <c r="L8460">
        <v>23072838</v>
      </c>
      <c r="P8460" s="29" t="str">
        <f t="shared" si="351"/>
        <v>DRP</v>
      </c>
    </row>
    <row r="8461" spans="1:16" hidden="1" x14ac:dyDescent="0.25">
      <c r="A8461">
        <v>194398409</v>
      </c>
      <c r="B8461">
        <v>803401</v>
      </c>
      <c r="C8461" t="s">
        <v>318</v>
      </c>
      <c r="D8461">
        <v>2005118</v>
      </c>
      <c r="E8461" t="s">
        <v>223</v>
      </c>
      <c r="F8461" t="s">
        <v>214</v>
      </c>
      <c r="G8461" t="s">
        <v>215</v>
      </c>
      <c r="H8461">
        <v>2</v>
      </c>
      <c r="I8461">
        <v>2015</v>
      </c>
      <c r="J8461">
        <v>1</v>
      </c>
      <c r="L8461">
        <v>23067520</v>
      </c>
      <c r="M8461">
        <v>4.2</v>
      </c>
      <c r="P8461" s="29">
        <f t="shared" si="351"/>
        <v>0.53333333333333333</v>
      </c>
    </row>
    <row r="8462" spans="1:16" hidden="1" x14ac:dyDescent="0.25">
      <c r="A8462">
        <v>194398409</v>
      </c>
      <c r="B8462">
        <v>803401</v>
      </c>
      <c r="C8462" t="s">
        <v>318</v>
      </c>
      <c r="D8462">
        <v>2021600</v>
      </c>
      <c r="E8462" t="s">
        <v>219</v>
      </c>
      <c r="F8462" t="s">
        <v>214</v>
      </c>
      <c r="G8462" t="s">
        <v>215</v>
      </c>
      <c r="H8462">
        <v>2</v>
      </c>
      <c r="I8462">
        <v>2015</v>
      </c>
      <c r="J8462">
        <v>1</v>
      </c>
      <c r="L8462">
        <v>23066439</v>
      </c>
      <c r="M8462">
        <v>4.3</v>
      </c>
      <c r="P8462" s="29">
        <f t="shared" si="351"/>
        <v>0.54999999999999993</v>
      </c>
    </row>
    <row r="8463" spans="1:16" hidden="1" x14ac:dyDescent="0.25">
      <c r="A8463">
        <v>194398409</v>
      </c>
      <c r="B8463">
        <v>803401</v>
      </c>
      <c r="C8463" t="s">
        <v>318</v>
      </c>
      <c r="D8463">
        <v>2005099</v>
      </c>
      <c r="E8463" t="s">
        <v>217</v>
      </c>
      <c r="F8463" t="s">
        <v>214</v>
      </c>
      <c r="G8463" t="s">
        <v>215</v>
      </c>
      <c r="H8463">
        <v>2</v>
      </c>
      <c r="I8463">
        <v>2015</v>
      </c>
      <c r="J8463">
        <v>1</v>
      </c>
      <c r="L8463">
        <v>23066430</v>
      </c>
      <c r="M8463">
        <v>6.1</v>
      </c>
      <c r="P8463" s="29">
        <f t="shared" si="351"/>
        <v>0.85</v>
      </c>
    </row>
    <row r="8464" spans="1:16" hidden="1" x14ac:dyDescent="0.25">
      <c r="A8464">
        <v>194398409</v>
      </c>
      <c r="B8464">
        <v>803401</v>
      </c>
      <c r="C8464" t="s">
        <v>318</v>
      </c>
      <c r="D8464">
        <v>2021754</v>
      </c>
      <c r="E8464" t="s">
        <v>216</v>
      </c>
      <c r="F8464" t="s">
        <v>214</v>
      </c>
      <c r="G8464" t="s">
        <v>215</v>
      </c>
      <c r="H8464">
        <v>3</v>
      </c>
      <c r="I8464">
        <v>2015</v>
      </c>
      <c r="J8464">
        <v>1</v>
      </c>
      <c r="L8464">
        <v>23066478</v>
      </c>
      <c r="M8464" t="s">
        <v>221</v>
      </c>
      <c r="P8464" s="29" t="str">
        <f t="shared" si="351"/>
        <v>BAD</v>
      </c>
    </row>
    <row r="8465" spans="1:16" hidden="1" x14ac:dyDescent="0.25">
      <c r="A8465">
        <v>194398409</v>
      </c>
      <c r="B8465">
        <v>803401</v>
      </c>
      <c r="C8465" t="s">
        <v>318</v>
      </c>
      <c r="D8465">
        <v>2005102</v>
      </c>
      <c r="E8465" t="s">
        <v>218</v>
      </c>
      <c r="F8465" t="s">
        <v>214</v>
      </c>
      <c r="G8465" t="s">
        <v>215</v>
      </c>
      <c r="H8465">
        <v>2</v>
      </c>
      <c r="I8465">
        <v>2015</v>
      </c>
      <c r="J8465">
        <v>1</v>
      </c>
      <c r="L8465">
        <v>23066492</v>
      </c>
      <c r="M8465">
        <v>5.2</v>
      </c>
      <c r="P8465" s="29">
        <f t="shared" si="351"/>
        <v>0.70000000000000007</v>
      </c>
    </row>
    <row r="8466" spans="1:16" hidden="1" x14ac:dyDescent="0.25">
      <c r="A8466">
        <v>194398409</v>
      </c>
      <c r="B8466">
        <v>803401</v>
      </c>
      <c r="C8466" t="s">
        <v>318</v>
      </c>
      <c r="D8466">
        <v>2004098</v>
      </c>
      <c r="E8466" t="s">
        <v>213</v>
      </c>
      <c r="F8466" t="s">
        <v>214</v>
      </c>
      <c r="G8466" t="s">
        <v>215</v>
      </c>
      <c r="H8466">
        <v>2</v>
      </c>
      <c r="I8466">
        <v>2015</v>
      </c>
      <c r="J8466">
        <v>1</v>
      </c>
      <c r="L8466">
        <v>23066601</v>
      </c>
      <c r="M8466">
        <v>6</v>
      </c>
      <c r="P8466" s="29">
        <f t="shared" si="351"/>
        <v>0.83333333333333337</v>
      </c>
    </row>
    <row r="8467" spans="1:16" hidden="1" x14ac:dyDescent="0.25">
      <c r="A8467">
        <v>194398409</v>
      </c>
      <c r="B8467">
        <v>803401</v>
      </c>
      <c r="C8467" t="s">
        <v>318</v>
      </c>
      <c r="D8467">
        <v>2004112</v>
      </c>
      <c r="E8467" t="s">
        <v>244</v>
      </c>
      <c r="F8467" t="s">
        <v>214</v>
      </c>
      <c r="G8467" t="s">
        <v>215</v>
      </c>
      <c r="H8467">
        <v>2</v>
      </c>
      <c r="I8467">
        <v>2015</v>
      </c>
      <c r="J8467">
        <v>2</v>
      </c>
      <c r="L8467">
        <v>23073236</v>
      </c>
      <c r="M8467">
        <v>5.8</v>
      </c>
      <c r="P8467" s="29">
        <f t="shared" si="351"/>
        <v>0.79999999999999993</v>
      </c>
    </row>
    <row r="8468" spans="1:16" hidden="1" x14ac:dyDescent="0.25">
      <c r="A8468">
        <v>194398409</v>
      </c>
      <c r="B8468">
        <v>803401</v>
      </c>
      <c r="C8468" t="s">
        <v>318</v>
      </c>
      <c r="D8468">
        <v>2004116</v>
      </c>
      <c r="E8468" t="s">
        <v>229</v>
      </c>
      <c r="F8468" t="s">
        <v>214</v>
      </c>
      <c r="G8468" t="s">
        <v>215</v>
      </c>
      <c r="H8468">
        <v>2</v>
      </c>
      <c r="I8468">
        <v>2015</v>
      </c>
      <c r="J8468">
        <v>2</v>
      </c>
      <c r="L8468">
        <v>23073301</v>
      </c>
      <c r="M8468">
        <v>5.8</v>
      </c>
      <c r="P8468" s="29">
        <f t="shared" si="351"/>
        <v>0.79999999999999993</v>
      </c>
    </row>
    <row r="8469" spans="1:16" hidden="1" x14ac:dyDescent="0.25">
      <c r="A8469">
        <v>194398409</v>
      </c>
      <c r="B8469">
        <v>803401</v>
      </c>
      <c r="C8469" t="s">
        <v>318</v>
      </c>
      <c r="D8469">
        <v>2021580</v>
      </c>
      <c r="E8469" t="s">
        <v>241</v>
      </c>
      <c r="F8469" t="s">
        <v>214</v>
      </c>
      <c r="G8469" t="s">
        <v>215</v>
      </c>
      <c r="H8469">
        <v>2</v>
      </c>
      <c r="I8469">
        <v>2015</v>
      </c>
      <c r="J8469">
        <v>2</v>
      </c>
      <c r="L8469">
        <v>23072000</v>
      </c>
      <c r="M8469">
        <v>5.8</v>
      </c>
      <c r="P8469" s="29">
        <f t="shared" si="351"/>
        <v>0.79999999999999993</v>
      </c>
    </row>
    <row r="8470" spans="1:16" hidden="1" x14ac:dyDescent="0.25">
      <c r="A8470">
        <v>194398409</v>
      </c>
      <c r="B8470">
        <v>803401</v>
      </c>
      <c r="C8470" t="s">
        <v>318</v>
      </c>
      <c r="D8470">
        <v>2005117</v>
      </c>
      <c r="E8470" t="s">
        <v>220</v>
      </c>
      <c r="F8470" t="s">
        <v>214</v>
      </c>
      <c r="G8470" t="s">
        <v>215</v>
      </c>
      <c r="H8470">
        <v>2</v>
      </c>
      <c r="I8470">
        <v>2015</v>
      </c>
      <c r="J8470">
        <v>2</v>
      </c>
      <c r="L8470">
        <v>23070387</v>
      </c>
      <c r="M8470">
        <v>4.5</v>
      </c>
      <c r="P8470" s="29">
        <f t="shared" si="351"/>
        <v>0.58333333333333337</v>
      </c>
    </row>
    <row r="8471" spans="1:16" hidden="1" x14ac:dyDescent="0.25">
      <c r="A8471">
        <v>194398409</v>
      </c>
      <c r="B8471">
        <v>803401</v>
      </c>
      <c r="C8471" t="s">
        <v>318</v>
      </c>
      <c r="D8471">
        <v>2021602</v>
      </c>
      <c r="E8471" t="s">
        <v>242</v>
      </c>
      <c r="F8471" t="s">
        <v>214</v>
      </c>
      <c r="G8471" t="s">
        <v>215</v>
      </c>
      <c r="H8471">
        <v>2</v>
      </c>
      <c r="I8471">
        <v>2015</v>
      </c>
      <c r="J8471">
        <v>2</v>
      </c>
      <c r="L8471">
        <v>23072008</v>
      </c>
      <c r="M8471">
        <v>4.7</v>
      </c>
      <c r="P8471" s="29">
        <f t="shared" si="351"/>
        <v>0.6166666666666667</v>
      </c>
    </row>
    <row r="8472" spans="1:16" hidden="1" x14ac:dyDescent="0.25">
      <c r="A8472">
        <v>194398409</v>
      </c>
      <c r="B8472">
        <v>803401</v>
      </c>
      <c r="C8472" t="s">
        <v>318</v>
      </c>
      <c r="D8472">
        <v>2021754</v>
      </c>
      <c r="E8472" t="s">
        <v>216</v>
      </c>
      <c r="F8472" t="s">
        <v>214</v>
      </c>
      <c r="G8472" t="s">
        <v>215</v>
      </c>
      <c r="H8472">
        <v>3</v>
      </c>
      <c r="I8472">
        <v>2015</v>
      </c>
      <c r="J8472">
        <v>2</v>
      </c>
      <c r="L8472">
        <v>23074127</v>
      </c>
      <c r="M8472">
        <v>3.5</v>
      </c>
      <c r="P8472" s="29">
        <f t="shared" si="351"/>
        <v>0.41666666666666669</v>
      </c>
    </row>
    <row r="8473" spans="1:16" hidden="1" x14ac:dyDescent="0.25">
      <c r="A8473">
        <v>194398409</v>
      </c>
      <c r="B8473">
        <v>803401</v>
      </c>
      <c r="C8473" t="s">
        <v>318</v>
      </c>
      <c r="D8473">
        <v>2004099</v>
      </c>
      <c r="E8473" t="s">
        <v>245</v>
      </c>
      <c r="F8473" t="s">
        <v>214</v>
      </c>
      <c r="G8473" t="s">
        <v>215</v>
      </c>
      <c r="H8473">
        <v>2</v>
      </c>
      <c r="I8473">
        <v>2016</v>
      </c>
      <c r="J8473">
        <v>1</v>
      </c>
      <c r="L8473">
        <v>23073320</v>
      </c>
      <c r="M8473">
        <v>6.2</v>
      </c>
      <c r="P8473" s="29">
        <f t="shared" ref="P8473:P8504" si="352">IF(AND(ISNUMBER(M8473),H8473&lt;&gt;4),(M8473-1)/6,IF(H8473=4,"DRP",IF(AND(H8473=3,M8473="NA"),"BAD",IF(AND(H8473=2),"CVL",IF(AND(H8473=1,ISBLANK(M8473)),"NULL","UNK")))))</f>
        <v>0.8666666666666667</v>
      </c>
    </row>
    <row r="8474" spans="1:16" hidden="1" x14ac:dyDescent="0.25">
      <c r="A8474">
        <v>194398409</v>
      </c>
      <c r="B8474">
        <v>803401</v>
      </c>
      <c r="C8474" t="s">
        <v>318</v>
      </c>
      <c r="D8474">
        <v>2021638</v>
      </c>
      <c r="E8474" t="s">
        <v>250</v>
      </c>
      <c r="F8474" t="s">
        <v>214</v>
      </c>
      <c r="G8474" t="s">
        <v>215</v>
      </c>
      <c r="H8474">
        <v>4</v>
      </c>
      <c r="I8474">
        <v>2016</v>
      </c>
      <c r="J8474">
        <v>1</v>
      </c>
      <c r="L8474">
        <v>23081193</v>
      </c>
      <c r="P8474" s="29" t="str">
        <f t="shared" si="352"/>
        <v>DRP</v>
      </c>
    </row>
    <row r="8475" spans="1:16" hidden="1" x14ac:dyDescent="0.25">
      <c r="A8475">
        <v>194398409</v>
      </c>
      <c r="B8475">
        <v>803401</v>
      </c>
      <c r="C8475" t="s">
        <v>318</v>
      </c>
      <c r="D8475">
        <v>2005131</v>
      </c>
      <c r="E8475" t="s">
        <v>228</v>
      </c>
      <c r="F8475" t="s">
        <v>214</v>
      </c>
      <c r="G8475" t="s">
        <v>215</v>
      </c>
      <c r="H8475">
        <v>2</v>
      </c>
      <c r="I8475">
        <v>2016</v>
      </c>
      <c r="J8475">
        <v>1</v>
      </c>
      <c r="L8475">
        <v>23081641</v>
      </c>
      <c r="M8475">
        <v>5.6</v>
      </c>
      <c r="P8475" s="29">
        <f t="shared" si="352"/>
        <v>0.76666666666666661</v>
      </c>
    </row>
    <row r="8476" spans="1:16" hidden="1" x14ac:dyDescent="0.25">
      <c r="A8476">
        <v>194398409</v>
      </c>
      <c r="B8476">
        <v>803401</v>
      </c>
      <c r="C8476" t="s">
        <v>318</v>
      </c>
      <c r="D8476">
        <v>2021596</v>
      </c>
      <c r="E8476" t="s">
        <v>294</v>
      </c>
      <c r="F8476" t="s">
        <v>214</v>
      </c>
      <c r="G8476" t="s">
        <v>215</v>
      </c>
      <c r="H8476">
        <v>3</v>
      </c>
      <c r="I8476">
        <v>2016</v>
      </c>
      <c r="J8476">
        <v>1</v>
      </c>
      <c r="L8476">
        <v>23081197</v>
      </c>
      <c r="M8476">
        <v>2.1</v>
      </c>
      <c r="P8476" s="29">
        <f t="shared" si="352"/>
        <v>0.18333333333333335</v>
      </c>
    </row>
    <row r="8477" spans="1:16" hidden="1" x14ac:dyDescent="0.25">
      <c r="A8477">
        <v>194398409</v>
      </c>
      <c r="B8477">
        <v>803401</v>
      </c>
      <c r="C8477" t="s">
        <v>318</v>
      </c>
      <c r="D8477">
        <v>2021638</v>
      </c>
      <c r="E8477" t="s">
        <v>250</v>
      </c>
      <c r="F8477" t="s">
        <v>214</v>
      </c>
      <c r="G8477" t="s">
        <v>215</v>
      </c>
      <c r="H8477">
        <v>3</v>
      </c>
      <c r="I8477">
        <v>2016</v>
      </c>
      <c r="J8477">
        <v>1</v>
      </c>
      <c r="L8477">
        <v>23081194</v>
      </c>
      <c r="M8477">
        <v>3.1</v>
      </c>
      <c r="P8477" s="29">
        <f t="shared" si="352"/>
        <v>0.35000000000000003</v>
      </c>
    </row>
    <row r="8478" spans="1:16" hidden="1" x14ac:dyDescent="0.25">
      <c r="A8478">
        <v>194398409</v>
      </c>
      <c r="B8478">
        <v>803401</v>
      </c>
      <c r="C8478" t="s">
        <v>318</v>
      </c>
      <c r="D8478">
        <v>2021754</v>
      </c>
      <c r="E8478" t="s">
        <v>216</v>
      </c>
      <c r="F8478" t="s">
        <v>214</v>
      </c>
      <c r="G8478" t="s">
        <v>215</v>
      </c>
      <c r="H8478">
        <v>2</v>
      </c>
      <c r="I8478">
        <v>2016</v>
      </c>
      <c r="J8478">
        <v>1</v>
      </c>
      <c r="L8478">
        <v>23081127</v>
      </c>
      <c r="M8478">
        <v>5.6</v>
      </c>
      <c r="P8478" s="29">
        <f t="shared" si="352"/>
        <v>0.76666666666666661</v>
      </c>
    </row>
    <row r="8479" spans="1:16" hidden="1" x14ac:dyDescent="0.25">
      <c r="A8479">
        <v>194398409</v>
      </c>
      <c r="B8479">
        <v>803401</v>
      </c>
      <c r="C8479" t="s">
        <v>318</v>
      </c>
      <c r="D8479">
        <v>2021756</v>
      </c>
      <c r="E8479" t="s">
        <v>253</v>
      </c>
      <c r="F8479" t="s">
        <v>214</v>
      </c>
      <c r="G8479" t="s">
        <v>215</v>
      </c>
      <c r="H8479">
        <v>2</v>
      </c>
      <c r="I8479">
        <v>2016</v>
      </c>
      <c r="J8479">
        <v>2</v>
      </c>
      <c r="L8479">
        <v>23086837</v>
      </c>
      <c r="M8479">
        <v>4.0999999999999996</v>
      </c>
      <c r="P8479" s="29">
        <f t="shared" si="352"/>
        <v>0.51666666666666661</v>
      </c>
    </row>
    <row r="8480" spans="1:16" hidden="1" x14ac:dyDescent="0.25">
      <c r="A8480">
        <v>194398409</v>
      </c>
      <c r="B8480">
        <v>803401</v>
      </c>
      <c r="C8480" t="s">
        <v>318</v>
      </c>
      <c r="D8480">
        <v>2021763</v>
      </c>
      <c r="E8480" t="s">
        <v>298</v>
      </c>
      <c r="F8480" t="s">
        <v>214</v>
      </c>
      <c r="G8480" t="s">
        <v>215</v>
      </c>
      <c r="H8480">
        <v>2</v>
      </c>
      <c r="I8480">
        <v>2016</v>
      </c>
      <c r="J8480">
        <v>2</v>
      </c>
      <c r="L8480">
        <v>23086845</v>
      </c>
      <c r="M8480">
        <v>4.7</v>
      </c>
      <c r="P8480" s="29">
        <f t="shared" si="352"/>
        <v>0.6166666666666667</v>
      </c>
    </row>
    <row r="8481" spans="1:16" hidden="1" x14ac:dyDescent="0.25">
      <c r="A8481">
        <v>194398409</v>
      </c>
      <c r="B8481">
        <v>803401</v>
      </c>
      <c r="C8481" t="s">
        <v>318</v>
      </c>
      <c r="D8481">
        <v>2021781</v>
      </c>
      <c r="E8481" t="s">
        <v>235</v>
      </c>
      <c r="F8481" t="s">
        <v>214</v>
      </c>
      <c r="G8481" t="s">
        <v>215</v>
      </c>
      <c r="H8481">
        <v>2</v>
      </c>
      <c r="I8481">
        <v>2016</v>
      </c>
      <c r="J8481">
        <v>2</v>
      </c>
      <c r="L8481">
        <v>23086901</v>
      </c>
      <c r="M8481">
        <v>4.5999999999999996</v>
      </c>
      <c r="P8481" s="29">
        <f t="shared" si="352"/>
        <v>0.6</v>
      </c>
    </row>
    <row r="8482" spans="1:16" hidden="1" x14ac:dyDescent="0.25">
      <c r="A8482">
        <v>194398409</v>
      </c>
      <c r="B8482">
        <v>803401</v>
      </c>
      <c r="C8482" t="s">
        <v>318</v>
      </c>
      <c r="D8482">
        <v>2021638</v>
      </c>
      <c r="E8482" t="s">
        <v>250</v>
      </c>
      <c r="F8482" t="s">
        <v>214</v>
      </c>
      <c r="G8482" t="s">
        <v>215</v>
      </c>
      <c r="H8482">
        <v>2</v>
      </c>
      <c r="I8482">
        <v>2016</v>
      </c>
      <c r="J8482">
        <v>2</v>
      </c>
      <c r="L8482">
        <v>23086852</v>
      </c>
      <c r="M8482">
        <v>4</v>
      </c>
      <c r="P8482" s="29">
        <f t="shared" si="352"/>
        <v>0.5</v>
      </c>
    </row>
    <row r="8483" spans="1:16" hidden="1" x14ac:dyDescent="0.25">
      <c r="A8483">
        <v>194398409</v>
      </c>
      <c r="B8483">
        <v>803401</v>
      </c>
      <c r="C8483" t="s">
        <v>318</v>
      </c>
      <c r="D8483">
        <v>2021596</v>
      </c>
      <c r="E8483" t="s">
        <v>294</v>
      </c>
      <c r="F8483" t="s">
        <v>214</v>
      </c>
      <c r="G8483" t="s">
        <v>215</v>
      </c>
      <c r="H8483">
        <v>3</v>
      </c>
      <c r="I8483">
        <v>2016</v>
      </c>
      <c r="J8483">
        <v>2</v>
      </c>
      <c r="L8483">
        <v>23086860</v>
      </c>
      <c r="M8483">
        <v>3.8</v>
      </c>
      <c r="P8483" s="29">
        <f t="shared" si="352"/>
        <v>0.46666666666666662</v>
      </c>
    </row>
    <row r="8484" spans="1:16" hidden="1" x14ac:dyDescent="0.25">
      <c r="A8484">
        <v>194398409</v>
      </c>
      <c r="B8484">
        <v>803401</v>
      </c>
      <c r="C8484" t="s">
        <v>318</v>
      </c>
      <c r="D8484">
        <v>2021596</v>
      </c>
      <c r="E8484" t="s">
        <v>294</v>
      </c>
      <c r="F8484" t="s">
        <v>214</v>
      </c>
      <c r="G8484" t="s">
        <v>215</v>
      </c>
      <c r="H8484">
        <v>2</v>
      </c>
      <c r="I8484">
        <v>2017</v>
      </c>
      <c r="J8484">
        <v>1</v>
      </c>
      <c r="L8484">
        <v>23092937</v>
      </c>
      <c r="M8484">
        <v>5.7</v>
      </c>
      <c r="P8484" s="29">
        <f t="shared" si="352"/>
        <v>0.78333333333333333</v>
      </c>
    </row>
    <row r="8485" spans="1:16" hidden="1" x14ac:dyDescent="0.25">
      <c r="A8485">
        <v>194398409</v>
      </c>
      <c r="B8485">
        <v>803401</v>
      </c>
      <c r="C8485" t="s">
        <v>318</v>
      </c>
      <c r="D8485">
        <v>2021679</v>
      </c>
      <c r="E8485" t="s">
        <v>259</v>
      </c>
      <c r="F8485" t="s">
        <v>214</v>
      </c>
      <c r="G8485" t="s">
        <v>215</v>
      </c>
      <c r="H8485">
        <v>2</v>
      </c>
      <c r="I8485">
        <v>2017</v>
      </c>
      <c r="J8485">
        <v>1</v>
      </c>
      <c r="L8485">
        <v>23092951</v>
      </c>
      <c r="M8485">
        <v>5.5</v>
      </c>
      <c r="P8485" s="29">
        <f t="shared" si="352"/>
        <v>0.75</v>
      </c>
    </row>
    <row r="8486" spans="1:16" hidden="1" x14ac:dyDescent="0.25">
      <c r="A8486">
        <v>194398409</v>
      </c>
      <c r="B8486">
        <v>803401</v>
      </c>
      <c r="C8486" t="s">
        <v>318</v>
      </c>
      <c r="D8486">
        <v>2021993</v>
      </c>
      <c r="E8486" t="s">
        <v>256</v>
      </c>
      <c r="F8486" t="s">
        <v>214</v>
      </c>
      <c r="G8486" t="s">
        <v>215</v>
      </c>
      <c r="H8486">
        <v>2</v>
      </c>
      <c r="I8486">
        <v>2017</v>
      </c>
      <c r="J8486">
        <v>1</v>
      </c>
      <c r="L8486">
        <v>23093317</v>
      </c>
      <c r="M8486">
        <v>5.4</v>
      </c>
      <c r="P8486" s="29">
        <f t="shared" si="352"/>
        <v>0.73333333333333339</v>
      </c>
    </row>
    <row r="8487" spans="1:16" hidden="1" x14ac:dyDescent="0.25">
      <c r="A8487">
        <v>194398409</v>
      </c>
      <c r="B8487">
        <v>803401</v>
      </c>
      <c r="C8487" t="s">
        <v>318</v>
      </c>
      <c r="D8487">
        <v>2021874</v>
      </c>
      <c r="E8487" t="s">
        <v>226</v>
      </c>
      <c r="F8487" t="s">
        <v>214</v>
      </c>
      <c r="G8487" t="s">
        <v>215</v>
      </c>
      <c r="H8487">
        <v>2</v>
      </c>
      <c r="I8487">
        <v>2017</v>
      </c>
      <c r="J8487">
        <v>1</v>
      </c>
      <c r="L8487">
        <v>23095591</v>
      </c>
      <c r="M8487">
        <v>4.3</v>
      </c>
      <c r="P8487" s="29">
        <f t="shared" si="352"/>
        <v>0.54999999999999993</v>
      </c>
    </row>
    <row r="8488" spans="1:16" hidden="1" x14ac:dyDescent="0.25">
      <c r="A8488">
        <v>194398409</v>
      </c>
      <c r="B8488">
        <v>803401</v>
      </c>
      <c r="C8488" t="s">
        <v>318</v>
      </c>
      <c r="D8488">
        <v>2021640</v>
      </c>
      <c r="E8488" t="s">
        <v>227</v>
      </c>
      <c r="F8488" t="s">
        <v>214</v>
      </c>
      <c r="G8488" t="s">
        <v>215</v>
      </c>
      <c r="H8488">
        <v>2</v>
      </c>
      <c r="I8488">
        <v>2017</v>
      </c>
      <c r="J8488">
        <v>1</v>
      </c>
      <c r="L8488">
        <v>23092942</v>
      </c>
      <c r="M8488">
        <v>4.4000000000000004</v>
      </c>
      <c r="P8488" s="29">
        <f t="shared" si="352"/>
        <v>0.56666666666666676</v>
      </c>
    </row>
    <row r="8489" spans="1:16" hidden="1" x14ac:dyDescent="0.25">
      <c r="A8489">
        <v>194398409</v>
      </c>
      <c r="B8489">
        <v>803401</v>
      </c>
      <c r="C8489" t="s">
        <v>318</v>
      </c>
      <c r="D8489">
        <v>2005120</v>
      </c>
      <c r="E8489" t="s">
        <v>293</v>
      </c>
      <c r="F8489" t="s">
        <v>214</v>
      </c>
      <c r="G8489" t="s">
        <v>215</v>
      </c>
      <c r="H8489">
        <v>2</v>
      </c>
      <c r="I8489">
        <v>2017</v>
      </c>
      <c r="J8489">
        <v>1</v>
      </c>
      <c r="L8489">
        <v>23094177</v>
      </c>
      <c r="M8489">
        <v>5.8</v>
      </c>
      <c r="P8489" s="29">
        <f t="shared" si="352"/>
        <v>0.79999999999999993</v>
      </c>
    </row>
    <row r="8490" spans="1:16" hidden="1" x14ac:dyDescent="0.25">
      <c r="A8490">
        <v>194398409</v>
      </c>
      <c r="B8490">
        <v>803401</v>
      </c>
      <c r="C8490" t="s">
        <v>318</v>
      </c>
      <c r="D8490">
        <v>2019271</v>
      </c>
      <c r="E8490" t="s">
        <v>236</v>
      </c>
      <c r="F8490" t="s">
        <v>214</v>
      </c>
      <c r="G8490" t="s">
        <v>215</v>
      </c>
      <c r="H8490">
        <v>2</v>
      </c>
      <c r="I8490">
        <v>2017</v>
      </c>
      <c r="J8490">
        <v>2</v>
      </c>
      <c r="L8490">
        <v>23097908</v>
      </c>
      <c r="M8490">
        <v>5.9</v>
      </c>
      <c r="P8490" s="29">
        <f t="shared" si="352"/>
        <v>0.81666666666666676</v>
      </c>
    </row>
    <row r="8491" spans="1:16" hidden="1" x14ac:dyDescent="0.25">
      <c r="A8491">
        <v>194398409</v>
      </c>
      <c r="B8491">
        <v>803401</v>
      </c>
      <c r="C8491" t="s">
        <v>318</v>
      </c>
      <c r="D8491">
        <v>2004591</v>
      </c>
      <c r="E8491" t="s">
        <v>271</v>
      </c>
      <c r="F8491" t="s">
        <v>214</v>
      </c>
      <c r="G8491" t="s">
        <v>215</v>
      </c>
      <c r="H8491">
        <v>2</v>
      </c>
      <c r="I8491">
        <v>2017</v>
      </c>
      <c r="J8491">
        <v>2</v>
      </c>
      <c r="L8491">
        <v>23097625</v>
      </c>
      <c r="M8491">
        <v>4.5999999999999996</v>
      </c>
      <c r="P8491" s="29">
        <f t="shared" si="352"/>
        <v>0.6</v>
      </c>
    </row>
    <row r="8492" spans="1:16" hidden="1" x14ac:dyDescent="0.25">
      <c r="A8492">
        <v>194398409</v>
      </c>
      <c r="B8492">
        <v>803401</v>
      </c>
      <c r="C8492" t="s">
        <v>318</v>
      </c>
      <c r="D8492">
        <v>2004752</v>
      </c>
      <c r="E8492" t="s">
        <v>290</v>
      </c>
      <c r="F8492" t="s">
        <v>214</v>
      </c>
      <c r="G8492" t="s">
        <v>215</v>
      </c>
      <c r="H8492">
        <v>2</v>
      </c>
      <c r="I8492">
        <v>2017</v>
      </c>
      <c r="J8492">
        <v>2</v>
      </c>
      <c r="L8492">
        <v>23101236</v>
      </c>
      <c r="M8492">
        <v>4.0999999999999996</v>
      </c>
      <c r="P8492" s="29">
        <f t="shared" si="352"/>
        <v>0.51666666666666661</v>
      </c>
    </row>
    <row r="8493" spans="1:16" hidden="1" x14ac:dyDescent="0.25">
      <c r="A8493">
        <v>194398409</v>
      </c>
      <c r="B8493">
        <v>803401</v>
      </c>
      <c r="C8493" t="s">
        <v>318</v>
      </c>
      <c r="D8493">
        <v>2021750</v>
      </c>
      <c r="E8493" t="s">
        <v>296</v>
      </c>
      <c r="F8493" t="s">
        <v>214</v>
      </c>
      <c r="G8493" t="s">
        <v>215</v>
      </c>
      <c r="H8493">
        <v>2</v>
      </c>
      <c r="I8493">
        <v>2017</v>
      </c>
      <c r="J8493">
        <v>2</v>
      </c>
      <c r="L8493">
        <v>23097531</v>
      </c>
      <c r="M8493">
        <v>4.5</v>
      </c>
      <c r="P8493" s="29">
        <f t="shared" si="352"/>
        <v>0.58333333333333337</v>
      </c>
    </row>
    <row r="8494" spans="1:16" hidden="1" x14ac:dyDescent="0.25">
      <c r="A8494">
        <v>194398409</v>
      </c>
      <c r="B8494">
        <v>803401</v>
      </c>
      <c r="C8494" t="s">
        <v>318</v>
      </c>
      <c r="D8494">
        <v>2021787</v>
      </c>
      <c r="E8494" t="s">
        <v>292</v>
      </c>
      <c r="F8494" t="s">
        <v>214</v>
      </c>
      <c r="G8494" t="s">
        <v>215</v>
      </c>
      <c r="H8494">
        <v>2</v>
      </c>
      <c r="I8494">
        <v>2017</v>
      </c>
      <c r="J8494">
        <v>2</v>
      </c>
      <c r="L8494">
        <v>23097627</v>
      </c>
      <c r="M8494">
        <v>5.2</v>
      </c>
      <c r="P8494" s="29">
        <f t="shared" si="352"/>
        <v>0.70000000000000007</v>
      </c>
    </row>
    <row r="8495" spans="1:16" hidden="1" x14ac:dyDescent="0.25">
      <c r="A8495">
        <v>194398409</v>
      </c>
      <c r="B8495">
        <v>803401</v>
      </c>
      <c r="C8495" t="s">
        <v>318</v>
      </c>
      <c r="D8495">
        <v>2021725</v>
      </c>
      <c r="E8495" t="s">
        <v>257</v>
      </c>
      <c r="F8495" t="s">
        <v>214</v>
      </c>
      <c r="G8495" t="s">
        <v>215</v>
      </c>
      <c r="H8495">
        <v>3</v>
      </c>
      <c r="I8495">
        <v>2017</v>
      </c>
      <c r="J8495">
        <v>2</v>
      </c>
      <c r="L8495">
        <v>23097532</v>
      </c>
      <c r="M8495">
        <v>3.9</v>
      </c>
      <c r="P8495" s="29">
        <f t="shared" si="352"/>
        <v>0.48333333333333334</v>
      </c>
    </row>
    <row r="8496" spans="1:16" hidden="1" x14ac:dyDescent="0.25">
      <c r="A8496">
        <v>194398409</v>
      </c>
      <c r="B8496">
        <v>803401</v>
      </c>
      <c r="C8496" t="s">
        <v>318</v>
      </c>
      <c r="D8496">
        <v>2024862</v>
      </c>
      <c r="E8496" t="s">
        <v>289</v>
      </c>
      <c r="F8496" t="s">
        <v>214</v>
      </c>
      <c r="G8496" t="s">
        <v>215</v>
      </c>
      <c r="H8496">
        <v>2</v>
      </c>
      <c r="I8496">
        <v>2017</v>
      </c>
      <c r="J8496">
        <v>2</v>
      </c>
      <c r="L8496">
        <v>23097632</v>
      </c>
      <c r="M8496">
        <v>4.5999999999999996</v>
      </c>
      <c r="P8496" s="29">
        <f t="shared" si="352"/>
        <v>0.6</v>
      </c>
    </row>
    <row r="8497" spans="1:16" hidden="1" x14ac:dyDescent="0.25">
      <c r="A8497">
        <v>194398409</v>
      </c>
      <c r="B8497">
        <v>803401</v>
      </c>
      <c r="C8497" t="s">
        <v>318</v>
      </c>
      <c r="D8497">
        <v>2021725</v>
      </c>
      <c r="E8497" t="s">
        <v>257</v>
      </c>
      <c r="F8497" t="s">
        <v>214</v>
      </c>
      <c r="G8497" t="s">
        <v>215</v>
      </c>
      <c r="H8497">
        <v>2</v>
      </c>
      <c r="I8497">
        <v>2018</v>
      </c>
      <c r="J8497">
        <v>1</v>
      </c>
      <c r="L8497">
        <v>23108653</v>
      </c>
      <c r="M8497">
        <v>4.0999999999999996</v>
      </c>
      <c r="P8497" s="29">
        <f t="shared" si="352"/>
        <v>0.51666666666666661</v>
      </c>
    </row>
    <row r="8498" spans="1:16" hidden="1" x14ac:dyDescent="0.25">
      <c r="A8498">
        <v>194398409</v>
      </c>
      <c r="B8498">
        <v>803401</v>
      </c>
      <c r="C8498" t="s">
        <v>318</v>
      </c>
      <c r="D8498">
        <v>2021615</v>
      </c>
      <c r="E8498" t="s">
        <v>255</v>
      </c>
      <c r="F8498" t="s">
        <v>214</v>
      </c>
      <c r="G8498" t="s">
        <v>215</v>
      </c>
      <c r="H8498">
        <v>2</v>
      </c>
      <c r="I8498">
        <v>2018</v>
      </c>
      <c r="J8498">
        <v>1</v>
      </c>
      <c r="L8498">
        <v>23107757</v>
      </c>
      <c r="M8498">
        <v>4</v>
      </c>
      <c r="P8498" s="29">
        <f t="shared" si="352"/>
        <v>0.5</v>
      </c>
    </row>
    <row r="8499" spans="1:16" hidden="1" x14ac:dyDescent="0.25">
      <c r="A8499">
        <v>194398409</v>
      </c>
      <c r="B8499">
        <v>803401</v>
      </c>
      <c r="C8499" t="s">
        <v>318</v>
      </c>
      <c r="D8499">
        <v>2021865</v>
      </c>
      <c r="E8499" t="s">
        <v>301</v>
      </c>
      <c r="F8499" t="s">
        <v>214</v>
      </c>
      <c r="G8499" t="s">
        <v>215</v>
      </c>
      <c r="H8499">
        <v>2</v>
      </c>
      <c r="I8499">
        <v>2018</v>
      </c>
      <c r="J8499">
        <v>1</v>
      </c>
      <c r="L8499">
        <v>23107721</v>
      </c>
      <c r="M8499">
        <v>5.0999999999999996</v>
      </c>
      <c r="P8499" s="29">
        <f t="shared" si="352"/>
        <v>0.68333333333333324</v>
      </c>
    </row>
    <row r="8500" spans="1:16" hidden="1" x14ac:dyDescent="0.25">
      <c r="A8500">
        <v>194398409</v>
      </c>
      <c r="B8500">
        <v>803401</v>
      </c>
      <c r="C8500" t="s">
        <v>318</v>
      </c>
      <c r="D8500">
        <v>2021591</v>
      </c>
      <c r="E8500" t="s">
        <v>240</v>
      </c>
      <c r="F8500" t="s">
        <v>214</v>
      </c>
      <c r="G8500" t="s">
        <v>215</v>
      </c>
      <c r="H8500">
        <v>2</v>
      </c>
      <c r="I8500">
        <v>2018</v>
      </c>
      <c r="J8500">
        <v>1</v>
      </c>
      <c r="L8500">
        <v>23107750</v>
      </c>
      <c r="M8500">
        <v>5.8</v>
      </c>
      <c r="P8500" s="29">
        <f t="shared" si="352"/>
        <v>0.79999999999999993</v>
      </c>
    </row>
    <row r="8501" spans="1:16" hidden="1" x14ac:dyDescent="0.25">
      <c r="A8501">
        <v>194398409</v>
      </c>
      <c r="B8501">
        <v>803401</v>
      </c>
      <c r="C8501" t="s">
        <v>318</v>
      </c>
      <c r="D8501">
        <v>2021661</v>
      </c>
      <c r="E8501" t="s">
        <v>305</v>
      </c>
      <c r="F8501" t="s">
        <v>214</v>
      </c>
      <c r="G8501" t="s">
        <v>215</v>
      </c>
      <c r="H8501">
        <v>2</v>
      </c>
      <c r="I8501">
        <v>2018</v>
      </c>
      <c r="J8501">
        <v>1</v>
      </c>
      <c r="L8501">
        <v>23107773</v>
      </c>
      <c r="M8501">
        <v>4.5999999999999996</v>
      </c>
      <c r="P8501" s="29">
        <f t="shared" si="352"/>
        <v>0.6</v>
      </c>
    </row>
    <row r="8502" spans="1:16" hidden="1" x14ac:dyDescent="0.25">
      <c r="A8502">
        <v>194398409</v>
      </c>
      <c r="B8502">
        <v>803401</v>
      </c>
      <c r="C8502" t="s">
        <v>318</v>
      </c>
      <c r="D8502">
        <v>2021723</v>
      </c>
      <c r="E8502" t="s">
        <v>299</v>
      </c>
      <c r="F8502" t="s">
        <v>214</v>
      </c>
      <c r="G8502" t="s">
        <v>215</v>
      </c>
      <c r="H8502">
        <v>3</v>
      </c>
      <c r="I8502">
        <v>2018</v>
      </c>
      <c r="J8502">
        <v>1</v>
      </c>
      <c r="L8502">
        <v>23107755</v>
      </c>
      <c r="M8502">
        <v>1.4</v>
      </c>
      <c r="P8502" s="29">
        <f t="shared" si="352"/>
        <v>6.6666666666666652E-2</v>
      </c>
    </row>
    <row r="8503" spans="1:16" hidden="1" x14ac:dyDescent="0.25">
      <c r="A8503">
        <v>194398409</v>
      </c>
      <c r="B8503">
        <v>803401</v>
      </c>
      <c r="C8503" t="s">
        <v>318</v>
      </c>
      <c r="D8503">
        <v>2004586</v>
      </c>
      <c r="E8503" t="s">
        <v>325</v>
      </c>
      <c r="F8503" t="s">
        <v>214</v>
      </c>
      <c r="G8503" t="s">
        <v>215</v>
      </c>
      <c r="H8503">
        <v>2</v>
      </c>
      <c r="I8503">
        <v>2018</v>
      </c>
      <c r="J8503">
        <v>2</v>
      </c>
      <c r="L8503">
        <v>23115865</v>
      </c>
      <c r="M8503">
        <v>4</v>
      </c>
      <c r="P8503" s="29">
        <f t="shared" si="352"/>
        <v>0.5</v>
      </c>
    </row>
    <row r="8504" spans="1:16" hidden="1" x14ac:dyDescent="0.25">
      <c r="A8504">
        <v>194398409</v>
      </c>
      <c r="B8504">
        <v>803401</v>
      </c>
      <c r="C8504" t="s">
        <v>318</v>
      </c>
      <c r="D8504">
        <v>2021744</v>
      </c>
      <c r="E8504" t="s">
        <v>262</v>
      </c>
      <c r="F8504" t="s">
        <v>214</v>
      </c>
      <c r="G8504" t="s">
        <v>215</v>
      </c>
      <c r="H8504">
        <v>2</v>
      </c>
      <c r="I8504">
        <v>2018</v>
      </c>
      <c r="J8504">
        <v>2</v>
      </c>
      <c r="L8504">
        <v>23115906</v>
      </c>
      <c r="M8504">
        <v>4.7</v>
      </c>
      <c r="P8504" s="29">
        <f t="shared" si="352"/>
        <v>0.6166666666666667</v>
      </c>
    </row>
    <row r="8505" spans="1:16" hidden="1" x14ac:dyDescent="0.25">
      <c r="A8505">
        <v>194398409</v>
      </c>
      <c r="B8505">
        <v>803401</v>
      </c>
      <c r="C8505" t="s">
        <v>318</v>
      </c>
      <c r="D8505">
        <v>2021671</v>
      </c>
      <c r="E8505" t="s">
        <v>303</v>
      </c>
      <c r="F8505" t="s">
        <v>214</v>
      </c>
      <c r="G8505" t="s">
        <v>215</v>
      </c>
      <c r="H8505">
        <v>2</v>
      </c>
      <c r="I8505">
        <v>2018</v>
      </c>
      <c r="J8505">
        <v>2</v>
      </c>
      <c r="L8505">
        <v>23115919</v>
      </c>
      <c r="M8505">
        <v>4.3</v>
      </c>
      <c r="P8505" s="29">
        <f t="shared" ref="P8505:P8524" si="353">IF(AND(ISNUMBER(M8505),H8505&lt;&gt;4),(M8505-1)/6,IF(H8505=4,"DRP",IF(AND(H8505=3,M8505="NA"),"BAD",IF(AND(H8505=2),"CVL",IF(AND(H8505=1,ISBLANK(M8505)),"NULL","UNK")))))</f>
        <v>0.54999999999999993</v>
      </c>
    </row>
    <row r="8506" spans="1:16" hidden="1" x14ac:dyDescent="0.25">
      <c r="A8506">
        <v>194398409</v>
      </c>
      <c r="B8506">
        <v>803401</v>
      </c>
      <c r="C8506" t="s">
        <v>318</v>
      </c>
      <c r="D8506">
        <v>2021631</v>
      </c>
      <c r="E8506" t="s">
        <v>302</v>
      </c>
      <c r="F8506" t="s">
        <v>214</v>
      </c>
      <c r="G8506" t="s">
        <v>215</v>
      </c>
      <c r="H8506">
        <v>2</v>
      </c>
      <c r="I8506">
        <v>2018</v>
      </c>
      <c r="J8506">
        <v>2</v>
      </c>
      <c r="L8506">
        <v>23115885</v>
      </c>
      <c r="M8506">
        <v>5.4</v>
      </c>
      <c r="P8506" s="29">
        <f t="shared" si="353"/>
        <v>0.73333333333333339</v>
      </c>
    </row>
    <row r="8507" spans="1:16" hidden="1" x14ac:dyDescent="0.25">
      <c r="A8507">
        <v>194398409</v>
      </c>
      <c r="B8507">
        <v>803401</v>
      </c>
      <c r="C8507" t="s">
        <v>318</v>
      </c>
      <c r="D8507">
        <v>2021723</v>
      </c>
      <c r="E8507" t="s">
        <v>299</v>
      </c>
      <c r="F8507" t="s">
        <v>214</v>
      </c>
      <c r="G8507" t="s">
        <v>215</v>
      </c>
      <c r="H8507">
        <v>2</v>
      </c>
      <c r="I8507">
        <v>2018</v>
      </c>
      <c r="J8507">
        <v>2</v>
      </c>
      <c r="L8507">
        <v>23115889</v>
      </c>
      <c r="M8507">
        <v>4.2</v>
      </c>
      <c r="P8507" s="29">
        <f t="shared" si="353"/>
        <v>0.53333333333333333</v>
      </c>
    </row>
    <row r="8508" spans="1:16" hidden="1" x14ac:dyDescent="0.25">
      <c r="A8508">
        <v>194398409</v>
      </c>
      <c r="B8508">
        <v>803401</v>
      </c>
      <c r="C8508" t="s">
        <v>318</v>
      </c>
      <c r="D8508">
        <v>2024921</v>
      </c>
      <c r="E8508" t="s">
        <v>225</v>
      </c>
      <c r="F8508" t="s">
        <v>214</v>
      </c>
      <c r="G8508" t="s">
        <v>215</v>
      </c>
      <c r="H8508">
        <v>2</v>
      </c>
      <c r="I8508">
        <v>2018</v>
      </c>
      <c r="J8508">
        <v>2</v>
      </c>
      <c r="L8508">
        <v>23115972</v>
      </c>
      <c r="M8508">
        <v>5</v>
      </c>
      <c r="P8508" s="29">
        <f t="shared" si="353"/>
        <v>0.66666666666666663</v>
      </c>
    </row>
    <row r="8509" spans="1:16" hidden="1" x14ac:dyDescent="0.25">
      <c r="A8509">
        <v>194398409</v>
      </c>
      <c r="B8509">
        <v>803401</v>
      </c>
      <c r="C8509" t="s">
        <v>318</v>
      </c>
      <c r="D8509">
        <v>2019272</v>
      </c>
      <c r="E8509" t="s">
        <v>249</v>
      </c>
      <c r="F8509" t="s">
        <v>214</v>
      </c>
      <c r="G8509" t="s">
        <v>215</v>
      </c>
      <c r="H8509">
        <v>2</v>
      </c>
      <c r="I8509">
        <v>2018</v>
      </c>
      <c r="J8509">
        <v>2</v>
      </c>
      <c r="L8509">
        <v>23114562</v>
      </c>
      <c r="M8509">
        <v>5</v>
      </c>
      <c r="P8509" s="29">
        <f t="shared" si="353"/>
        <v>0.66666666666666663</v>
      </c>
    </row>
    <row r="8510" spans="1:16" hidden="1" x14ac:dyDescent="0.25">
      <c r="A8510">
        <v>194398409</v>
      </c>
      <c r="B8510">
        <v>803401</v>
      </c>
      <c r="C8510" t="s">
        <v>318</v>
      </c>
      <c r="D8510">
        <v>2024863</v>
      </c>
      <c r="E8510" t="s">
        <v>304</v>
      </c>
      <c r="F8510" t="s">
        <v>214</v>
      </c>
      <c r="G8510" t="s">
        <v>215</v>
      </c>
      <c r="H8510">
        <v>2</v>
      </c>
      <c r="I8510">
        <v>2019</v>
      </c>
      <c r="J8510">
        <v>1</v>
      </c>
      <c r="L8510">
        <v>23120228</v>
      </c>
      <c r="M8510">
        <v>4.5999999999999996</v>
      </c>
      <c r="P8510" s="29">
        <f t="shared" si="353"/>
        <v>0.6</v>
      </c>
    </row>
    <row r="8511" spans="1:16" hidden="1" x14ac:dyDescent="0.25">
      <c r="A8511">
        <v>194398409</v>
      </c>
      <c r="B8511">
        <v>803401</v>
      </c>
      <c r="C8511" t="s">
        <v>318</v>
      </c>
      <c r="D8511">
        <v>2021775</v>
      </c>
      <c r="E8511" t="s">
        <v>286</v>
      </c>
      <c r="F8511" t="s">
        <v>214</v>
      </c>
      <c r="G8511" t="s">
        <v>215</v>
      </c>
      <c r="H8511">
        <v>2</v>
      </c>
      <c r="I8511">
        <v>2019</v>
      </c>
      <c r="J8511">
        <v>1</v>
      </c>
      <c r="L8511">
        <v>23124866</v>
      </c>
      <c r="M8511">
        <v>6</v>
      </c>
      <c r="P8511" s="29">
        <f t="shared" si="353"/>
        <v>0.83333333333333337</v>
      </c>
    </row>
    <row r="8512" spans="1:16" hidden="1" x14ac:dyDescent="0.25">
      <c r="A8512">
        <v>194398409</v>
      </c>
      <c r="B8512">
        <v>803401</v>
      </c>
      <c r="C8512" t="s">
        <v>318</v>
      </c>
      <c r="D8512">
        <v>2004597</v>
      </c>
      <c r="E8512" t="s">
        <v>279</v>
      </c>
      <c r="F8512" t="s">
        <v>214</v>
      </c>
      <c r="G8512" t="s">
        <v>215</v>
      </c>
      <c r="H8512">
        <v>2</v>
      </c>
      <c r="I8512">
        <v>2019</v>
      </c>
      <c r="J8512">
        <v>1</v>
      </c>
      <c r="L8512">
        <v>23120232</v>
      </c>
      <c r="M8512">
        <v>5.0999999999999996</v>
      </c>
      <c r="P8512" s="29">
        <f t="shared" si="353"/>
        <v>0.68333333333333324</v>
      </c>
    </row>
    <row r="8513" spans="1:16" hidden="1" x14ac:dyDescent="0.25">
      <c r="A8513">
        <v>194398409</v>
      </c>
      <c r="B8513">
        <v>803401</v>
      </c>
      <c r="C8513" t="s">
        <v>318</v>
      </c>
      <c r="D8513">
        <v>2004587</v>
      </c>
      <c r="E8513" t="s">
        <v>288</v>
      </c>
      <c r="F8513" t="s">
        <v>214</v>
      </c>
      <c r="G8513" t="s">
        <v>215</v>
      </c>
      <c r="H8513">
        <v>3</v>
      </c>
      <c r="I8513">
        <v>2019</v>
      </c>
      <c r="J8513">
        <v>1</v>
      </c>
      <c r="L8513">
        <v>23120023</v>
      </c>
      <c r="M8513">
        <v>2.8</v>
      </c>
      <c r="P8513" s="29">
        <f t="shared" si="353"/>
        <v>0.3</v>
      </c>
    </row>
    <row r="8514" spans="1:16" hidden="1" x14ac:dyDescent="0.25">
      <c r="A8514">
        <v>194398409</v>
      </c>
      <c r="B8514">
        <v>803401</v>
      </c>
      <c r="C8514" t="s">
        <v>318</v>
      </c>
      <c r="D8514">
        <v>2027111</v>
      </c>
      <c r="E8514" t="s">
        <v>322</v>
      </c>
      <c r="F8514" t="s">
        <v>320</v>
      </c>
      <c r="G8514" t="s">
        <v>321</v>
      </c>
      <c r="H8514">
        <v>2</v>
      </c>
      <c r="I8514">
        <v>2019</v>
      </c>
      <c r="J8514">
        <v>1</v>
      </c>
      <c r="L8514">
        <v>23121971</v>
      </c>
      <c r="M8514">
        <v>5.5</v>
      </c>
      <c r="P8514" s="29">
        <f t="shared" si="353"/>
        <v>0.75</v>
      </c>
    </row>
    <row r="8515" spans="1:16" hidden="1" x14ac:dyDescent="0.25">
      <c r="A8515">
        <v>194398409</v>
      </c>
      <c r="B8515">
        <v>803401</v>
      </c>
      <c r="C8515" t="s">
        <v>318</v>
      </c>
      <c r="D8515">
        <v>2021664</v>
      </c>
      <c r="E8515" t="s">
        <v>311</v>
      </c>
      <c r="F8515" t="s">
        <v>214</v>
      </c>
      <c r="G8515" t="s">
        <v>215</v>
      </c>
      <c r="H8515">
        <v>2</v>
      </c>
      <c r="I8515">
        <v>2019</v>
      </c>
      <c r="J8515">
        <v>1</v>
      </c>
      <c r="L8515">
        <v>23120246</v>
      </c>
      <c r="M8515">
        <v>5.3</v>
      </c>
      <c r="P8515" s="29">
        <f t="shared" si="353"/>
        <v>0.71666666666666667</v>
      </c>
    </row>
    <row r="8516" spans="1:16" hidden="1" x14ac:dyDescent="0.25">
      <c r="A8516">
        <v>194398409</v>
      </c>
      <c r="B8516">
        <v>803401</v>
      </c>
      <c r="C8516" t="s">
        <v>318</v>
      </c>
      <c r="D8516">
        <v>2019273</v>
      </c>
      <c r="E8516" t="s">
        <v>248</v>
      </c>
      <c r="F8516" t="s">
        <v>214</v>
      </c>
      <c r="G8516" t="s">
        <v>215</v>
      </c>
      <c r="H8516">
        <v>3</v>
      </c>
      <c r="I8516">
        <v>2019</v>
      </c>
      <c r="J8516">
        <v>1</v>
      </c>
      <c r="L8516">
        <v>23120718</v>
      </c>
      <c r="M8516" t="s">
        <v>221</v>
      </c>
      <c r="P8516" s="29" t="str">
        <f t="shared" si="353"/>
        <v>BAD</v>
      </c>
    </row>
    <row r="8517" spans="1:16" hidden="1" x14ac:dyDescent="0.25">
      <c r="A8517">
        <v>194398409</v>
      </c>
      <c r="B8517">
        <v>803401</v>
      </c>
      <c r="C8517" t="s">
        <v>318</v>
      </c>
      <c r="D8517">
        <v>2021689</v>
      </c>
      <c r="E8517" t="s">
        <v>312</v>
      </c>
      <c r="F8517" t="s">
        <v>214</v>
      </c>
      <c r="G8517" t="s">
        <v>215</v>
      </c>
      <c r="H8517">
        <v>2</v>
      </c>
      <c r="I8517">
        <v>2019</v>
      </c>
      <c r="J8517">
        <v>1</v>
      </c>
      <c r="L8517">
        <v>23120247</v>
      </c>
      <c r="M8517">
        <v>4.0999999999999996</v>
      </c>
      <c r="P8517" s="29">
        <f t="shared" si="353"/>
        <v>0.51666666666666661</v>
      </c>
    </row>
    <row r="8518" spans="1:16" hidden="1" x14ac:dyDescent="0.25">
      <c r="A8518">
        <v>194398409</v>
      </c>
      <c r="B8518">
        <v>803401</v>
      </c>
      <c r="C8518" t="s">
        <v>318</v>
      </c>
      <c r="D8518">
        <v>2004602</v>
      </c>
      <c r="E8518" t="s">
        <v>277</v>
      </c>
      <c r="F8518" t="s">
        <v>214</v>
      </c>
      <c r="G8518" t="s">
        <v>215</v>
      </c>
      <c r="H8518">
        <v>1</v>
      </c>
      <c r="I8518">
        <v>2019</v>
      </c>
      <c r="J8518">
        <v>2</v>
      </c>
      <c r="L8518">
        <v>23129802</v>
      </c>
      <c r="P8518" s="29" t="str">
        <f t="shared" si="353"/>
        <v>NULL</v>
      </c>
    </row>
    <row r="8519" spans="1:16" hidden="1" x14ac:dyDescent="0.25">
      <c r="A8519">
        <v>194398409</v>
      </c>
      <c r="B8519">
        <v>803401</v>
      </c>
      <c r="C8519" t="s">
        <v>318</v>
      </c>
      <c r="D8519">
        <v>2021841</v>
      </c>
      <c r="E8519" t="s">
        <v>306</v>
      </c>
      <c r="F8519" t="s">
        <v>214</v>
      </c>
      <c r="G8519" t="s">
        <v>215</v>
      </c>
      <c r="H8519">
        <v>1</v>
      </c>
      <c r="I8519">
        <v>2019</v>
      </c>
      <c r="J8519">
        <v>2</v>
      </c>
      <c r="L8519">
        <v>23130443</v>
      </c>
      <c r="P8519" s="29" t="str">
        <f t="shared" si="353"/>
        <v>NULL</v>
      </c>
    </row>
    <row r="8520" spans="1:16" hidden="1" x14ac:dyDescent="0.25">
      <c r="A8520">
        <v>194398409</v>
      </c>
      <c r="B8520">
        <v>803401</v>
      </c>
      <c r="C8520" t="s">
        <v>318</v>
      </c>
      <c r="D8520">
        <v>2021621</v>
      </c>
      <c r="E8520" t="s">
        <v>314</v>
      </c>
      <c r="F8520" t="s">
        <v>214</v>
      </c>
      <c r="G8520" t="s">
        <v>215</v>
      </c>
      <c r="H8520">
        <v>1</v>
      </c>
      <c r="I8520">
        <v>2019</v>
      </c>
      <c r="J8520">
        <v>2</v>
      </c>
      <c r="L8520">
        <v>23130528</v>
      </c>
      <c r="P8520" s="29" t="str">
        <f t="shared" si="353"/>
        <v>NULL</v>
      </c>
    </row>
    <row r="8521" spans="1:16" hidden="1" x14ac:dyDescent="0.25">
      <c r="A8521">
        <v>194398409</v>
      </c>
      <c r="B8521">
        <v>803401</v>
      </c>
      <c r="C8521" t="s">
        <v>318</v>
      </c>
      <c r="D8521">
        <v>2004587</v>
      </c>
      <c r="E8521" t="s">
        <v>288</v>
      </c>
      <c r="F8521" t="s">
        <v>214</v>
      </c>
      <c r="G8521" t="s">
        <v>215</v>
      </c>
      <c r="H8521">
        <v>1</v>
      </c>
      <c r="I8521">
        <v>2019</v>
      </c>
      <c r="J8521">
        <v>2</v>
      </c>
      <c r="L8521">
        <v>23130405</v>
      </c>
      <c r="P8521" s="29" t="str">
        <f t="shared" si="353"/>
        <v>NULL</v>
      </c>
    </row>
    <row r="8522" spans="1:16" hidden="1" x14ac:dyDescent="0.25">
      <c r="A8522">
        <v>194398409</v>
      </c>
      <c r="B8522">
        <v>803401</v>
      </c>
      <c r="C8522" t="s">
        <v>318</v>
      </c>
      <c r="D8522">
        <v>2021716</v>
      </c>
      <c r="E8522" t="s">
        <v>291</v>
      </c>
      <c r="F8522" t="s">
        <v>214</v>
      </c>
      <c r="G8522" t="s">
        <v>215</v>
      </c>
      <c r="H8522">
        <v>1</v>
      </c>
      <c r="I8522">
        <v>2019</v>
      </c>
      <c r="J8522">
        <v>2</v>
      </c>
      <c r="L8522">
        <v>23131325</v>
      </c>
      <c r="P8522" s="29" t="str">
        <f t="shared" si="353"/>
        <v>NULL</v>
      </c>
    </row>
    <row r="8523" spans="1:16" hidden="1" x14ac:dyDescent="0.25">
      <c r="A8523">
        <v>194398409</v>
      </c>
      <c r="B8523">
        <v>803401</v>
      </c>
      <c r="C8523" t="s">
        <v>318</v>
      </c>
      <c r="D8523">
        <v>2019273</v>
      </c>
      <c r="E8523" t="s">
        <v>248</v>
      </c>
      <c r="F8523" t="s">
        <v>214</v>
      </c>
      <c r="G8523" t="s">
        <v>215</v>
      </c>
      <c r="H8523">
        <v>1</v>
      </c>
      <c r="I8523">
        <v>2019</v>
      </c>
      <c r="J8523">
        <v>2</v>
      </c>
      <c r="L8523">
        <v>23129160</v>
      </c>
      <c r="P8523" s="29" t="str">
        <f t="shared" si="353"/>
        <v>NULL</v>
      </c>
    </row>
    <row r="8524" spans="1:16" hidden="1" x14ac:dyDescent="0.25">
      <c r="A8524">
        <v>194398409</v>
      </c>
      <c r="B8524">
        <v>803401</v>
      </c>
      <c r="C8524" t="s">
        <v>318</v>
      </c>
      <c r="D8524">
        <v>2024864</v>
      </c>
      <c r="E8524" t="s">
        <v>310</v>
      </c>
      <c r="F8524" t="s">
        <v>214</v>
      </c>
      <c r="G8524" t="s">
        <v>215</v>
      </c>
      <c r="H8524">
        <v>1</v>
      </c>
      <c r="I8524">
        <v>2019</v>
      </c>
      <c r="J8524">
        <v>2</v>
      </c>
      <c r="L8524">
        <v>23129359</v>
      </c>
      <c r="P8524" s="29" t="str">
        <f t="shared" si="353"/>
        <v>NULL</v>
      </c>
    </row>
    <row r="8525" spans="1:16" hidden="1" x14ac:dyDescent="0.25">
      <c r="A8525">
        <v>194411278</v>
      </c>
      <c r="B8525">
        <v>803400</v>
      </c>
      <c r="C8525" t="s">
        <v>212</v>
      </c>
      <c r="D8525">
        <v>2004098</v>
      </c>
      <c r="E8525" t="s">
        <v>213</v>
      </c>
      <c r="F8525" t="s">
        <v>214</v>
      </c>
      <c r="G8525" t="s">
        <v>215</v>
      </c>
      <c r="H8525">
        <v>2</v>
      </c>
      <c r="I8525">
        <v>2015</v>
      </c>
      <c r="J8525">
        <v>1</v>
      </c>
      <c r="L8525">
        <v>23066603</v>
      </c>
      <c r="M8525">
        <v>6.9</v>
      </c>
      <c r="P8525" s="29">
        <f t="shared" ref="P8525:P8535" si="354">IF(AND(ISNUMBER(M8525),H8525&lt;&gt;4,N8525&lt;&gt;"X"),(M8525-1)/6,IF(H8525=4,"DRP",IF(AND(H8525=3,M8525="NA"),"BAD",IF(AND(H8525=2),"CVL",IF(AND(H8525=1,ISBLANK(M8525)),"NULL","UNK")))))</f>
        <v>0.98333333333333339</v>
      </c>
    </row>
    <row r="8526" spans="1:16" hidden="1" x14ac:dyDescent="0.25">
      <c r="A8526">
        <v>194411278</v>
      </c>
      <c r="B8526">
        <v>803400</v>
      </c>
      <c r="C8526" t="s">
        <v>212</v>
      </c>
      <c r="D8526">
        <v>2021754</v>
      </c>
      <c r="E8526" t="s">
        <v>216</v>
      </c>
      <c r="F8526" t="s">
        <v>214</v>
      </c>
      <c r="G8526" t="s">
        <v>215</v>
      </c>
      <c r="H8526">
        <v>3</v>
      </c>
      <c r="I8526">
        <v>2015</v>
      </c>
      <c r="J8526">
        <v>1</v>
      </c>
      <c r="L8526">
        <v>23066480</v>
      </c>
      <c r="M8526">
        <v>2.9</v>
      </c>
      <c r="P8526" s="29">
        <f t="shared" si="354"/>
        <v>0.31666666666666665</v>
      </c>
    </row>
    <row r="8527" spans="1:16" hidden="1" x14ac:dyDescent="0.25">
      <c r="A8527">
        <v>194411278</v>
      </c>
      <c r="B8527">
        <v>803400</v>
      </c>
      <c r="C8527" t="s">
        <v>212</v>
      </c>
      <c r="D8527">
        <v>2005099</v>
      </c>
      <c r="E8527" t="s">
        <v>217</v>
      </c>
      <c r="F8527" t="s">
        <v>214</v>
      </c>
      <c r="G8527" t="s">
        <v>215</v>
      </c>
      <c r="H8527">
        <v>2</v>
      </c>
      <c r="I8527">
        <v>2015</v>
      </c>
      <c r="J8527">
        <v>1</v>
      </c>
      <c r="L8527">
        <v>23066432</v>
      </c>
      <c r="M8527">
        <v>4.0999999999999996</v>
      </c>
      <c r="P8527" s="29">
        <f t="shared" si="354"/>
        <v>0.51666666666666661</v>
      </c>
    </row>
    <row r="8528" spans="1:16" hidden="1" x14ac:dyDescent="0.25">
      <c r="A8528">
        <v>194411278</v>
      </c>
      <c r="B8528">
        <v>803400</v>
      </c>
      <c r="C8528" t="s">
        <v>212</v>
      </c>
      <c r="D8528">
        <v>2005102</v>
      </c>
      <c r="E8528" t="s">
        <v>218</v>
      </c>
      <c r="F8528" t="s">
        <v>214</v>
      </c>
      <c r="G8528" t="s">
        <v>215</v>
      </c>
      <c r="H8528">
        <v>2</v>
      </c>
      <c r="I8528">
        <v>2015</v>
      </c>
      <c r="J8528">
        <v>1</v>
      </c>
      <c r="L8528">
        <v>23066493</v>
      </c>
      <c r="M8528">
        <v>4.7</v>
      </c>
      <c r="P8528" s="29">
        <f t="shared" si="354"/>
        <v>0.6166666666666667</v>
      </c>
    </row>
    <row r="8529" spans="1:16" hidden="1" x14ac:dyDescent="0.25">
      <c r="A8529">
        <v>194411278</v>
      </c>
      <c r="B8529">
        <v>803400</v>
      </c>
      <c r="C8529" t="s">
        <v>212</v>
      </c>
      <c r="D8529">
        <v>2021600</v>
      </c>
      <c r="E8529" t="s">
        <v>219</v>
      </c>
      <c r="F8529" t="s">
        <v>214</v>
      </c>
      <c r="G8529" t="s">
        <v>215</v>
      </c>
      <c r="H8529">
        <v>3</v>
      </c>
      <c r="I8529">
        <v>2015</v>
      </c>
      <c r="J8529">
        <v>1</v>
      </c>
      <c r="L8529">
        <v>23066440</v>
      </c>
      <c r="M8529">
        <v>3.6</v>
      </c>
      <c r="P8529" s="29">
        <f t="shared" si="354"/>
        <v>0.43333333333333335</v>
      </c>
    </row>
    <row r="8530" spans="1:16" hidden="1" x14ac:dyDescent="0.25">
      <c r="A8530">
        <v>194411278</v>
      </c>
      <c r="B8530">
        <v>803400</v>
      </c>
      <c r="C8530" t="s">
        <v>212</v>
      </c>
      <c r="D8530">
        <v>2005117</v>
      </c>
      <c r="E8530" t="s">
        <v>220</v>
      </c>
      <c r="F8530" t="s">
        <v>214</v>
      </c>
      <c r="G8530" t="s">
        <v>215</v>
      </c>
      <c r="H8530">
        <v>2</v>
      </c>
      <c r="I8530">
        <v>2015</v>
      </c>
      <c r="J8530">
        <v>1</v>
      </c>
      <c r="L8530">
        <v>23065518</v>
      </c>
      <c r="M8530">
        <v>5.4</v>
      </c>
      <c r="P8530" s="29">
        <f t="shared" si="354"/>
        <v>0.73333333333333339</v>
      </c>
    </row>
    <row r="8531" spans="1:16" hidden="1" x14ac:dyDescent="0.25">
      <c r="A8531">
        <v>194411278</v>
      </c>
      <c r="B8531">
        <v>803400</v>
      </c>
      <c r="C8531" t="s">
        <v>212</v>
      </c>
      <c r="D8531">
        <v>2004112</v>
      </c>
      <c r="E8531" t="s">
        <v>244</v>
      </c>
      <c r="F8531" t="s">
        <v>214</v>
      </c>
      <c r="G8531" t="s">
        <v>215</v>
      </c>
      <c r="H8531">
        <v>2</v>
      </c>
      <c r="I8531">
        <v>2015</v>
      </c>
      <c r="J8531">
        <v>2</v>
      </c>
      <c r="L8531">
        <v>23073235</v>
      </c>
      <c r="M8531">
        <v>5.5</v>
      </c>
      <c r="P8531" s="29">
        <f t="shared" si="354"/>
        <v>0.75</v>
      </c>
    </row>
    <row r="8532" spans="1:16" hidden="1" x14ac:dyDescent="0.25">
      <c r="A8532">
        <v>194411278</v>
      </c>
      <c r="B8532">
        <v>803400</v>
      </c>
      <c r="C8532" t="s">
        <v>212</v>
      </c>
      <c r="D8532">
        <v>2021795</v>
      </c>
      <c r="E8532" t="s">
        <v>222</v>
      </c>
      <c r="F8532" t="s">
        <v>214</v>
      </c>
      <c r="G8532" t="s">
        <v>215</v>
      </c>
      <c r="H8532">
        <v>3</v>
      </c>
      <c r="I8532">
        <v>2015</v>
      </c>
      <c r="J8532">
        <v>2</v>
      </c>
      <c r="L8532">
        <v>23070473</v>
      </c>
      <c r="M8532">
        <v>3</v>
      </c>
      <c r="P8532" s="29">
        <f t="shared" si="354"/>
        <v>0.33333333333333331</v>
      </c>
    </row>
    <row r="8533" spans="1:16" hidden="1" x14ac:dyDescent="0.25">
      <c r="A8533">
        <v>194411278</v>
      </c>
      <c r="B8533">
        <v>803400</v>
      </c>
      <c r="C8533" t="s">
        <v>212</v>
      </c>
      <c r="D8533">
        <v>2021754</v>
      </c>
      <c r="E8533" t="s">
        <v>216</v>
      </c>
      <c r="F8533" t="s">
        <v>214</v>
      </c>
      <c r="G8533" t="s">
        <v>215</v>
      </c>
      <c r="H8533">
        <v>3</v>
      </c>
      <c r="I8533">
        <v>2015</v>
      </c>
      <c r="J8533">
        <v>2</v>
      </c>
      <c r="L8533">
        <v>23074752</v>
      </c>
      <c r="M8533">
        <v>3.5</v>
      </c>
      <c r="P8533" s="29">
        <f t="shared" si="354"/>
        <v>0.41666666666666669</v>
      </c>
    </row>
    <row r="8534" spans="1:16" hidden="1" x14ac:dyDescent="0.25">
      <c r="A8534">
        <v>194411278</v>
      </c>
      <c r="B8534">
        <v>803400</v>
      </c>
      <c r="C8534" t="s">
        <v>212</v>
      </c>
      <c r="D8534">
        <v>2021600</v>
      </c>
      <c r="E8534" t="s">
        <v>219</v>
      </c>
      <c r="F8534" t="s">
        <v>214</v>
      </c>
      <c r="G8534" t="s">
        <v>215</v>
      </c>
      <c r="H8534">
        <v>2</v>
      </c>
      <c r="I8534">
        <v>2015</v>
      </c>
      <c r="J8534">
        <v>2</v>
      </c>
      <c r="L8534">
        <v>23071941</v>
      </c>
      <c r="M8534">
        <v>5.8</v>
      </c>
      <c r="P8534" s="29">
        <f t="shared" si="354"/>
        <v>0.79999999999999993</v>
      </c>
    </row>
    <row r="8535" spans="1:16" hidden="1" x14ac:dyDescent="0.25">
      <c r="A8535">
        <v>194411278</v>
      </c>
      <c r="B8535">
        <v>803400</v>
      </c>
      <c r="C8535" t="s">
        <v>212</v>
      </c>
      <c r="D8535">
        <v>2021754</v>
      </c>
      <c r="E8535" t="s">
        <v>216</v>
      </c>
      <c r="F8535" t="s">
        <v>214</v>
      </c>
      <c r="G8535" t="s">
        <v>215</v>
      </c>
      <c r="H8535">
        <v>4</v>
      </c>
      <c r="I8535">
        <v>2015</v>
      </c>
      <c r="J8535">
        <v>2</v>
      </c>
      <c r="L8535">
        <v>23074129</v>
      </c>
      <c r="P8535" s="29" t="str">
        <f t="shared" si="354"/>
        <v>DRP</v>
      </c>
    </row>
    <row r="8536" spans="1:16" hidden="1" x14ac:dyDescent="0.25">
      <c r="A8536">
        <v>194415990</v>
      </c>
      <c r="B8536">
        <v>803401</v>
      </c>
      <c r="C8536" t="s">
        <v>318</v>
      </c>
      <c r="D8536">
        <v>2021754</v>
      </c>
      <c r="E8536" t="s">
        <v>216</v>
      </c>
      <c r="F8536" t="s">
        <v>214</v>
      </c>
      <c r="G8536" t="s">
        <v>215</v>
      </c>
      <c r="H8536">
        <v>3</v>
      </c>
      <c r="I8536">
        <v>2016</v>
      </c>
      <c r="J8536">
        <v>1</v>
      </c>
      <c r="L8536">
        <v>23081092</v>
      </c>
      <c r="M8536" t="s">
        <v>221</v>
      </c>
      <c r="P8536" s="29" t="str">
        <f t="shared" ref="P8536:P8567" si="355">IF(AND(ISNUMBER(M8536),H8536&lt;&gt;4),(M8536-1)/6,IF(H8536=4,"DRP",IF(AND(H8536=3,M8536="NA"),"BAD",IF(AND(H8536=2),"CVL",IF(AND(H8536=1,ISBLANK(M8536)),"NULL","UNK")))))</f>
        <v>BAD</v>
      </c>
    </row>
    <row r="8537" spans="1:16" hidden="1" x14ac:dyDescent="0.25">
      <c r="A8537">
        <v>194415990</v>
      </c>
      <c r="B8537">
        <v>803401</v>
      </c>
      <c r="C8537" t="s">
        <v>318</v>
      </c>
      <c r="D8537">
        <v>2005102</v>
      </c>
      <c r="E8537" t="s">
        <v>218</v>
      </c>
      <c r="F8537" t="s">
        <v>214</v>
      </c>
      <c r="G8537" t="s">
        <v>215</v>
      </c>
      <c r="H8537">
        <v>3</v>
      </c>
      <c r="I8537">
        <v>2016</v>
      </c>
      <c r="J8537">
        <v>1</v>
      </c>
      <c r="L8537">
        <v>23081382</v>
      </c>
      <c r="M8537" t="s">
        <v>221</v>
      </c>
      <c r="P8537" s="29" t="str">
        <f t="shared" si="355"/>
        <v>BAD</v>
      </c>
    </row>
    <row r="8538" spans="1:16" hidden="1" x14ac:dyDescent="0.25">
      <c r="A8538">
        <v>194415990</v>
      </c>
      <c r="B8538">
        <v>803401</v>
      </c>
      <c r="C8538" t="s">
        <v>318</v>
      </c>
      <c r="D8538">
        <v>2005099</v>
      </c>
      <c r="E8538" t="s">
        <v>217</v>
      </c>
      <c r="F8538" t="s">
        <v>214</v>
      </c>
      <c r="G8538" t="s">
        <v>215</v>
      </c>
      <c r="H8538">
        <v>3</v>
      </c>
      <c r="I8538">
        <v>2016</v>
      </c>
      <c r="J8538">
        <v>1</v>
      </c>
      <c r="L8538">
        <v>23081375</v>
      </c>
      <c r="M8538">
        <v>2</v>
      </c>
      <c r="P8538" s="29">
        <f t="shared" si="355"/>
        <v>0.16666666666666666</v>
      </c>
    </row>
    <row r="8539" spans="1:16" hidden="1" x14ac:dyDescent="0.25">
      <c r="A8539">
        <v>194415990</v>
      </c>
      <c r="B8539">
        <v>803401</v>
      </c>
      <c r="C8539" t="s">
        <v>318</v>
      </c>
      <c r="D8539">
        <v>2021600</v>
      </c>
      <c r="E8539" t="s">
        <v>219</v>
      </c>
      <c r="F8539" t="s">
        <v>214</v>
      </c>
      <c r="G8539" t="s">
        <v>215</v>
      </c>
      <c r="H8539">
        <v>3</v>
      </c>
      <c r="I8539">
        <v>2016</v>
      </c>
      <c r="J8539">
        <v>1</v>
      </c>
      <c r="L8539">
        <v>23081079</v>
      </c>
      <c r="M8539" t="s">
        <v>221</v>
      </c>
      <c r="P8539" s="29" t="str">
        <f t="shared" si="355"/>
        <v>BAD</v>
      </c>
    </row>
    <row r="8540" spans="1:16" hidden="1" x14ac:dyDescent="0.25">
      <c r="A8540">
        <v>194415990</v>
      </c>
      <c r="B8540">
        <v>803401</v>
      </c>
      <c r="C8540" t="s">
        <v>318</v>
      </c>
      <c r="D8540">
        <v>2004098</v>
      </c>
      <c r="E8540" t="s">
        <v>213</v>
      </c>
      <c r="F8540" t="s">
        <v>214</v>
      </c>
      <c r="G8540" t="s">
        <v>215</v>
      </c>
      <c r="H8540">
        <v>2</v>
      </c>
      <c r="I8540">
        <v>2016</v>
      </c>
      <c r="J8540">
        <v>1</v>
      </c>
      <c r="L8540">
        <v>23081503</v>
      </c>
      <c r="M8540">
        <v>6.3</v>
      </c>
      <c r="P8540" s="29">
        <f t="shared" si="355"/>
        <v>0.8833333333333333</v>
      </c>
    </row>
    <row r="8541" spans="1:16" hidden="1" x14ac:dyDescent="0.25">
      <c r="A8541">
        <v>194415990</v>
      </c>
      <c r="B8541">
        <v>803401</v>
      </c>
      <c r="C8541" t="s">
        <v>318</v>
      </c>
      <c r="D8541">
        <v>2005118</v>
      </c>
      <c r="E8541" t="s">
        <v>223</v>
      </c>
      <c r="F8541" t="s">
        <v>214</v>
      </c>
      <c r="G8541" t="s">
        <v>215</v>
      </c>
      <c r="H8541">
        <v>3</v>
      </c>
      <c r="I8541">
        <v>2016</v>
      </c>
      <c r="J8541">
        <v>1</v>
      </c>
      <c r="L8541">
        <v>23081293</v>
      </c>
      <c r="M8541" t="s">
        <v>221</v>
      </c>
      <c r="P8541" s="29" t="str">
        <f t="shared" si="355"/>
        <v>BAD</v>
      </c>
    </row>
    <row r="8542" spans="1:16" hidden="1" x14ac:dyDescent="0.25">
      <c r="A8542">
        <v>194415990</v>
      </c>
      <c r="B8542">
        <v>803401</v>
      </c>
      <c r="C8542" t="s">
        <v>318</v>
      </c>
      <c r="D8542">
        <v>2005118</v>
      </c>
      <c r="E8542" t="s">
        <v>223</v>
      </c>
      <c r="F8542" t="s">
        <v>214</v>
      </c>
      <c r="G8542" t="s">
        <v>215</v>
      </c>
      <c r="H8542">
        <v>4</v>
      </c>
      <c r="I8542">
        <v>2016</v>
      </c>
      <c r="J8542">
        <v>2</v>
      </c>
      <c r="L8542">
        <v>23086742</v>
      </c>
      <c r="P8542" s="29" t="str">
        <f t="shared" si="355"/>
        <v>DRP</v>
      </c>
    </row>
    <row r="8543" spans="1:16" hidden="1" x14ac:dyDescent="0.25">
      <c r="A8543">
        <v>194415990</v>
      </c>
      <c r="B8543">
        <v>803401</v>
      </c>
      <c r="C8543" t="s">
        <v>318</v>
      </c>
      <c r="D8543">
        <v>2021754</v>
      </c>
      <c r="E8543" t="s">
        <v>216</v>
      </c>
      <c r="F8543" t="s">
        <v>214</v>
      </c>
      <c r="G8543" t="s">
        <v>215</v>
      </c>
      <c r="H8543">
        <v>3</v>
      </c>
      <c r="I8543">
        <v>2016</v>
      </c>
      <c r="J8543">
        <v>2</v>
      </c>
      <c r="L8543">
        <v>23086737</v>
      </c>
      <c r="M8543" t="s">
        <v>221</v>
      </c>
      <c r="P8543" s="29" t="str">
        <f t="shared" si="355"/>
        <v>BAD</v>
      </c>
    </row>
    <row r="8544" spans="1:16" hidden="1" x14ac:dyDescent="0.25">
      <c r="A8544">
        <v>194415990</v>
      </c>
      <c r="B8544">
        <v>803401</v>
      </c>
      <c r="C8544" t="s">
        <v>318</v>
      </c>
      <c r="D8544">
        <v>2021600</v>
      </c>
      <c r="E8544" t="s">
        <v>219</v>
      </c>
      <c r="F8544" t="s">
        <v>214</v>
      </c>
      <c r="G8544" t="s">
        <v>215</v>
      </c>
      <c r="H8544">
        <v>3</v>
      </c>
      <c r="I8544">
        <v>2016</v>
      </c>
      <c r="J8544">
        <v>2</v>
      </c>
      <c r="L8544">
        <v>23086547</v>
      </c>
      <c r="M8544" t="s">
        <v>221</v>
      </c>
      <c r="P8544" s="29" t="str">
        <f t="shared" si="355"/>
        <v>BAD</v>
      </c>
    </row>
    <row r="8545" spans="1:16" hidden="1" x14ac:dyDescent="0.25">
      <c r="A8545">
        <v>194415990</v>
      </c>
      <c r="B8545">
        <v>803401</v>
      </c>
      <c r="C8545" t="s">
        <v>318</v>
      </c>
      <c r="D8545">
        <v>2005102</v>
      </c>
      <c r="E8545" t="s">
        <v>218</v>
      </c>
      <c r="F8545" t="s">
        <v>214</v>
      </c>
      <c r="G8545" t="s">
        <v>215</v>
      </c>
      <c r="H8545">
        <v>3</v>
      </c>
      <c r="I8545">
        <v>2016</v>
      </c>
      <c r="J8545">
        <v>2</v>
      </c>
      <c r="L8545">
        <v>23086740</v>
      </c>
      <c r="M8545" t="s">
        <v>221</v>
      </c>
      <c r="P8545" s="29" t="str">
        <f t="shared" si="355"/>
        <v>BAD</v>
      </c>
    </row>
    <row r="8546" spans="1:16" hidden="1" x14ac:dyDescent="0.25">
      <c r="A8546">
        <v>194415990</v>
      </c>
      <c r="B8546">
        <v>803401</v>
      </c>
      <c r="C8546" t="s">
        <v>318</v>
      </c>
      <c r="D8546">
        <v>2005099</v>
      </c>
      <c r="E8546" t="s">
        <v>217</v>
      </c>
      <c r="F8546" t="s">
        <v>214</v>
      </c>
      <c r="G8546" t="s">
        <v>215</v>
      </c>
      <c r="H8546">
        <v>3</v>
      </c>
      <c r="I8546">
        <v>2016</v>
      </c>
      <c r="J8546">
        <v>2</v>
      </c>
      <c r="L8546">
        <v>23086540</v>
      </c>
      <c r="M8546" t="s">
        <v>221</v>
      </c>
      <c r="P8546" s="29" t="str">
        <f t="shared" si="355"/>
        <v>BAD</v>
      </c>
    </row>
    <row r="8547" spans="1:16" hidden="1" x14ac:dyDescent="0.25">
      <c r="A8547">
        <v>194415990</v>
      </c>
      <c r="B8547">
        <v>803401</v>
      </c>
      <c r="C8547" t="s">
        <v>318</v>
      </c>
      <c r="D8547">
        <v>2005118</v>
      </c>
      <c r="E8547" t="s">
        <v>223</v>
      </c>
      <c r="F8547" t="s">
        <v>214</v>
      </c>
      <c r="G8547" t="s">
        <v>215</v>
      </c>
      <c r="H8547">
        <v>2</v>
      </c>
      <c r="I8547">
        <v>2016</v>
      </c>
      <c r="J8547">
        <v>2</v>
      </c>
      <c r="L8547">
        <v>23086744</v>
      </c>
      <c r="M8547">
        <v>5.7</v>
      </c>
      <c r="P8547" s="29">
        <f t="shared" si="355"/>
        <v>0.78333333333333333</v>
      </c>
    </row>
    <row r="8548" spans="1:16" hidden="1" x14ac:dyDescent="0.25">
      <c r="A8548">
        <v>194415990</v>
      </c>
      <c r="B8548">
        <v>803401</v>
      </c>
      <c r="C8548" t="s">
        <v>318</v>
      </c>
      <c r="D8548">
        <v>2004112</v>
      </c>
      <c r="E8548" t="s">
        <v>244</v>
      </c>
      <c r="F8548" t="s">
        <v>214</v>
      </c>
      <c r="G8548" t="s">
        <v>215</v>
      </c>
      <c r="H8548">
        <v>3</v>
      </c>
      <c r="I8548">
        <v>2016</v>
      </c>
      <c r="J8548">
        <v>2</v>
      </c>
      <c r="L8548">
        <v>23085446</v>
      </c>
      <c r="M8548" t="s">
        <v>221</v>
      </c>
      <c r="P8548" s="29" t="str">
        <f t="shared" si="355"/>
        <v>BAD</v>
      </c>
    </row>
    <row r="8549" spans="1:16" hidden="1" x14ac:dyDescent="0.25">
      <c r="A8549">
        <v>194445423</v>
      </c>
      <c r="B8549">
        <v>803400</v>
      </c>
      <c r="C8549" t="s">
        <v>212</v>
      </c>
      <c r="D8549">
        <v>2005117</v>
      </c>
      <c r="E8549" t="s">
        <v>220</v>
      </c>
      <c r="F8549" t="s">
        <v>214</v>
      </c>
      <c r="G8549" t="s">
        <v>215</v>
      </c>
      <c r="H8549">
        <v>3</v>
      </c>
      <c r="I8549">
        <v>2016</v>
      </c>
      <c r="J8549">
        <v>1</v>
      </c>
      <c r="L8549">
        <v>23078732</v>
      </c>
      <c r="M8549">
        <v>2.5</v>
      </c>
      <c r="P8549" s="29">
        <f t="shared" si="355"/>
        <v>0.25</v>
      </c>
    </row>
    <row r="8550" spans="1:16" hidden="1" x14ac:dyDescent="0.25">
      <c r="A8550">
        <v>194445423</v>
      </c>
      <c r="B8550">
        <v>803400</v>
      </c>
      <c r="C8550" t="s">
        <v>212</v>
      </c>
      <c r="D8550">
        <v>2021754</v>
      </c>
      <c r="E8550" t="s">
        <v>216</v>
      </c>
      <c r="F8550" t="s">
        <v>214</v>
      </c>
      <c r="G8550" t="s">
        <v>215</v>
      </c>
      <c r="H8550">
        <v>2</v>
      </c>
      <c r="I8550">
        <v>2016</v>
      </c>
      <c r="J8550">
        <v>1</v>
      </c>
      <c r="L8550">
        <v>23081129</v>
      </c>
      <c r="M8550">
        <v>4.4000000000000004</v>
      </c>
      <c r="P8550" s="29">
        <f t="shared" si="355"/>
        <v>0.56666666666666676</v>
      </c>
    </row>
    <row r="8551" spans="1:16" hidden="1" x14ac:dyDescent="0.25">
      <c r="A8551">
        <v>194445423</v>
      </c>
      <c r="B8551">
        <v>803400</v>
      </c>
      <c r="C8551" t="s">
        <v>212</v>
      </c>
      <c r="D8551">
        <v>2005102</v>
      </c>
      <c r="E8551" t="s">
        <v>218</v>
      </c>
      <c r="F8551" t="s">
        <v>214</v>
      </c>
      <c r="G8551" t="s">
        <v>215</v>
      </c>
      <c r="H8551">
        <v>2</v>
      </c>
      <c r="I8551">
        <v>2016</v>
      </c>
      <c r="J8551">
        <v>1</v>
      </c>
      <c r="L8551">
        <v>23081385</v>
      </c>
      <c r="M8551">
        <v>4.5</v>
      </c>
      <c r="P8551" s="29">
        <f t="shared" si="355"/>
        <v>0.58333333333333337</v>
      </c>
    </row>
    <row r="8552" spans="1:16" hidden="1" x14ac:dyDescent="0.25">
      <c r="A8552">
        <v>194445423</v>
      </c>
      <c r="B8552">
        <v>803400</v>
      </c>
      <c r="C8552" t="s">
        <v>212</v>
      </c>
      <c r="D8552">
        <v>2005099</v>
      </c>
      <c r="E8552" t="s">
        <v>217</v>
      </c>
      <c r="F8552" t="s">
        <v>214</v>
      </c>
      <c r="G8552" t="s">
        <v>215</v>
      </c>
      <c r="H8552">
        <v>2</v>
      </c>
      <c r="I8552">
        <v>2016</v>
      </c>
      <c r="J8552">
        <v>1</v>
      </c>
      <c r="L8552">
        <v>23081378</v>
      </c>
      <c r="M8552">
        <v>5.4</v>
      </c>
      <c r="P8552" s="29">
        <f t="shared" si="355"/>
        <v>0.73333333333333339</v>
      </c>
    </row>
    <row r="8553" spans="1:16" hidden="1" x14ac:dyDescent="0.25">
      <c r="A8553">
        <v>194445423</v>
      </c>
      <c r="B8553">
        <v>803400</v>
      </c>
      <c r="C8553" t="s">
        <v>212</v>
      </c>
      <c r="D8553">
        <v>2021600</v>
      </c>
      <c r="E8553" t="s">
        <v>219</v>
      </c>
      <c r="F8553" t="s">
        <v>214</v>
      </c>
      <c r="G8553" t="s">
        <v>215</v>
      </c>
      <c r="H8553">
        <v>2</v>
      </c>
      <c r="I8553">
        <v>2016</v>
      </c>
      <c r="J8553">
        <v>1</v>
      </c>
      <c r="L8553">
        <v>23081085</v>
      </c>
      <c r="M8553">
        <v>5.2</v>
      </c>
      <c r="P8553" s="29">
        <f t="shared" si="355"/>
        <v>0.70000000000000007</v>
      </c>
    </row>
    <row r="8554" spans="1:16" hidden="1" x14ac:dyDescent="0.25">
      <c r="A8554">
        <v>194445423</v>
      </c>
      <c r="B8554">
        <v>803400</v>
      </c>
      <c r="C8554" t="s">
        <v>212</v>
      </c>
      <c r="D8554">
        <v>2004098</v>
      </c>
      <c r="E8554" t="s">
        <v>213</v>
      </c>
      <c r="F8554" t="s">
        <v>214</v>
      </c>
      <c r="G8554" t="s">
        <v>215</v>
      </c>
      <c r="H8554">
        <v>2</v>
      </c>
      <c r="I8554">
        <v>2016</v>
      </c>
      <c r="J8554">
        <v>1</v>
      </c>
      <c r="L8554">
        <v>23078141</v>
      </c>
      <c r="M8554">
        <v>5.3</v>
      </c>
      <c r="P8554" s="29">
        <f t="shared" si="355"/>
        <v>0.71666666666666667</v>
      </c>
    </row>
    <row r="8555" spans="1:16" hidden="1" x14ac:dyDescent="0.25">
      <c r="A8555">
        <v>194445423</v>
      </c>
      <c r="B8555">
        <v>803400</v>
      </c>
      <c r="C8555" t="s">
        <v>212</v>
      </c>
      <c r="D8555">
        <v>2005118</v>
      </c>
      <c r="E8555" t="s">
        <v>223</v>
      </c>
      <c r="F8555" t="s">
        <v>214</v>
      </c>
      <c r="G8555" t="s">
        <v>215</v>
      </c>
      <c r="H8555">
        <v>4</v>
      </c>
      <c r="I8555">
        <v>2016</v>
      </c>
      <c r="J8555">
        <v>2</v>
      </c>
      <c r="L8555">
        <v>23086742</v>
      </c>
      <c r="P8555" s="29" t="str">
        <f t="shared" si="355"/>
        <v>DRP</v>
      </c>
    </row>
    <row r="8556" spans="1:16" hidden="1" x14ac:dyDescent="0.25">
      <c r="A8556">
        <v>194445423</v>
      </c>
      <c r="B8556">
        <v>803400</v>
      </c>
      <c r="C8556" t="s">
        <v>212</v>
      </c>
      <c r="D8556">
        <v>2004112</v>
      </c>
      <c r="E8556" t="s">
        <v>244</v>
      </c>
      <c r="F8556" t="s">
        <v>214</v>
      </c>
      <c r="G8556" t="s">
        <v>215</v>
      </c>
      <c r="H8556">
        <v>4</v>
      </c>
      <c r="I8556">
        <v>2016</v>
      </c>
      <c r="J8556">
        <v>2</v>
      </c>
      <c r="L8556">
        <v>23085510</v>
      </c>
      <c r="P8556" s="29" t="str">
        <f t="shared" si="355"/>
        <v>DRP</v>
      </c>
    </row>
    <row r="8557" spans="1:16" hidden="1" x14ac:dyDescent="0.25">
      <c r="A8557">
        <v>194445423</v>
      </c>
      <c r="B8557">
        <v>803400</v>
      </c>
      <c r="C8557" t="s">
        <v>212</v>
      </c>
      <c r="D8557">
        <v>2004112</v>
      </c>
      <c r="E8557" t="s">
        <v>244</v>
      </c>
      <c r="F8557" t="s">
        <v>214</v>
      </c>
      <c r="G8557" t="s">
        <v>215</v>
      </c>
      <c r="H8557">
        <v>4</v>
      </c>
      <c r="I8557">
        <v>2016</v>
      </c>
      <c r="J8557">
        <v>2</v>
      </c>
      <c r="L8557">
        <v>23085512</v>
      </c>
      <c r="P8557" s="29" t="str">
        <f t="shared" si="355"/>
        <v>DRP</v>
      </c>
    </row>
    <row r="8558" spans="1:16" hidden="1" x14ac:dyDescent="0.25">
      <c r="A8558">
        <v>194445423</v>
      </c>
      <c r="B8558">
        <v>803400</v>
      </c>
      <c r="C8558" t="s">
        <v>212</v>
      </c>
      <c r="D8558">
        <v>2004112</v>
      </c>
      <c r="E8558" t="s">
        <v>244</v>
      </c>
      <c r="F8558" t="s">
        <v>214</v>
      </c>
      <c r="G8558" t="s">
        <v>215</v>
      </c>
      <c r="H8558">
        <v>4</v>
      </c>
      <c r="I8558">
        <v>2016</v>
      </c>
      <c r="J8558">
        <v>2</v>
      </c>
      <c r="L8558">
        <v>23085446</v>
      </c>
      <c r="P8558" s="29" t="str">
        <f t="shared" si="355"/>
        <v>DRP</v>
      </c>
    </row>
    <row r="8559" spans="1:16" hidden="1" x14ac:dyDescent="0.25">
      <c r="A8559">
        <v>194445423</v>
      </c>
      <c r="B8559">
        <v>803400</v>
      </c>
      <c r="C8559" t="s">
        <v>212</v>
      </c>
      <c r="D8559">
        <v>2021756</v>
      </c>
      <c r="E8559" t="s">
        <v>253</v>
      </c>
      <c r="F8559" t="s">
        <v>214</v>
      </c>
      <c r="G8559" t="s">
        <v>215</v>
      </c>
      <c r="H8559">
        <v>4</v>
      </c>
      <c r="I8559">
        <v>2016</v>
      </c>
      <c r="J8559">
        <v>2</v>
      </c>
      <c r="L8559">
        <v>23086836</v>
      </c>
      <c r="P8559" s="29" t="str">
        <f t="shared" si="355"/>
        <v>DRP</v>
      </c>
    </row>
    <row r="8560" spans="1:16" hidden="1" x14ac:dyDescent="0.25">
      <c r="A8560">
        <v>194445423</v>
      </c>
      <c r="B8560">
        <v>803400</v>
      </c>
      <c r="C8560" t="s">
        <v>212</v>
      </c>
      <c r="D8560">
        <v>2021580</v>
      </c>
      <c r="E8560" t="s">
        <v>241</v>
      </c>
      <c r="F8560" t="s">
        <v>214</v>
      </c>
      <c r="G8560" t="s">
        <v>215</v>
      </c>
      <c r="H8560">
        <v>3</v>
      </c>
      <c r="I8560">
        <v>2016</v>
      </c>
      <c r="J8560">
        <v>2</v>
      </c>
      <c r="L8560">
        <v>23086827</v>
      </c>
      <c r="M8560">
        <v>3.1</v>
      </c>
      <c r="P8560" s="29">
        <f t="shared" si="355"/>
        <v>0.35000000000000003</v>
      </c>
    </row>
    <row r="8561" spans="1:16" hidden="1" x14ac:dyDescent="0.25">
      <c r="A8561">
        <v>194445423</v>
      </c>
      <c r="B8561">
        <v>803400</v>
      </c>
      <c r="C8561" t="s">
        <v>212</v>
      </c>
      <c r="D8561">
        <v>2004112</v>
      </c>
      <c r="E8561" t="s">
        <v>244</v>
      </c>
      <c r="F8561" t="s">
        <v>214</v>
      </c>
      <c r="G8561" t="s">
        <v>215</v>
      </c>
      <c r="H8561">
        <v>2</v>
      </c>
      <c r="I8561">
        <v>2016</v>
      </c>
      <c r="J8561">
        <v>2</v>
      </c>
      <c r="L8561">
        <v>23085510</v>
      </c>
      <c r="M8561">
        <v>5.5</v>
      </c>
      <c r="P8561" s="29">
        <f t="shared" si="355"/>
        <v>0.75</v>
      </c>
    </row>
    <row r="8562" spans="1:16" hidden="1" x14ac:dyDescent="0.25">
      <c r="A8562">
        <v>194445423</v>
      </c>
      <c r="B8562">
        <v>803400</v>
      </c>
      <c r="C8562" t="s">
        <v>212</v>
      </c>
      <c r="D8562">
        <v>2021602</v>
      </c>
      <c r="E8562" t="s">
        <v>242</v>
      </c>
      <c r="F8562" t="s">
        <v>214</v>
      </c>
      <c r="G8562" t="s">
        <v>215</v>
      </c>
      <c r="H8562">
        <v>3</v>
      </c>
      <c r="I8562">
        <v>2016</v>
      </c>
      <c r="J8562">
        <v>2</v>
      </c>
      <c r="L8562">
        <v>23086748</v>
      </c>
      <c r="M8562">
        <v>3.6</v>
      </c>
      <c r="P8562" s="29">
        <f t="shared" si="355"/>
        <v>0.43333333333333335</v>
      </c>
    </row>
    <row r="8563" spans="1:16" hidden="1" x14ac:dyDescent="0.25">
      <c r="A8563">
        <v>194445423</v>
      </c>
      <c r="B8563">
        <v>803400</v>
      </c>
      <c r="C8563" t="s">
        <v>212</v>
      </c>
      <c r="D8563">
        <v>2021756</v>
      </c>
      <c r="E8563" t="s">
        <v>253</v>
      </c>
      <c r="F8563" t="s">
        <v>214</v>
      </c>
      <c r="G8563" t="s">
        <v>215</v>
      </c>
      <c r="H8563">
        <v>3</v>
      </c>
      <c r="I8563">
        <v>2016</v>
      </c>
      <c r="J8563">
        <v>2</v>
      </c>
      <c r="L8563">
        <v>23086833</v>
      </c>
      <c r="M8563">
        <v>1.8</v>
      </c>
      <c r="P8563" s="29">
        <f t="shared" si="355"/>
        <v>0.13333333333333333</v>
      </c>
    </row>
    <row r="8564" spans="1:16" hidden="1" x14ac:dyDescent="0.25">
      <c r="A8564">
        <v>194445423</v>
      </c>
      <c r="B8564">
        <v>803400</v>
      </c>
      <c r="C8564" t="s">
        <v>212</v>
      </c>
      <c r="D8564">
        <v>2005118</v>
      </c>
      <c r="E8564" t="s">
        <v>223</v>
      </c>
      <c r="F8564" t="s">
        <v>214</v>
      </c>
      <c r="G8564" t="s">
        <v>215</v>
      </c>
      <c r="H8564">
        <v>2</v>
      </c>
      <c r="I8564">
        <v>2016</v>
      </c>
      <c r="J8564">
        <v>2</v>
      </c>
      <c r="L8564">
        <v>23086742</v>
      </c>
      <c r="M8564">
        <v>4.7</v>
      </c>
      <c r="P8564" s="29">
        <f t="shared" si="355"/>
        <v>0.6166666666666667</v>
      </c>
    </row>
    <row r="8565" spans="1:16" hidden="1" x14ac:dyDescent="0.25">
      <c r="A8565">
        <v>194445423</v>
      </c>
      <c r="B8565">
        <v>803400</v>
      </c>
      <c r="C8565" t="s">
        <v>212</v>
      </c>
      <c r="D8565">
        <v>2005117</v>
      </c>
      <c r="E8565" t="s">
        <v>220</v>
      </c>
      <c r="F8565" t="s">
        <v>214</v>
      </c>
      <c r="G8565" t="s">
        <v>215</v>
      </c>
      <c r="H8565">
        <v>2</v>
      </c>
      <c r="I8565">
        <v>2016</v>
      </c>
      <c r="J8565">
        <v>2</v>
      </c>
      <c r="L8565">
        <v>23084477</v>
      </c>
      <c r="M8565">
        <v>5.8</v>
      </c>
      <c r="P8565" s="29">
        <f t="shared" si="355"/>
        <v>0.79999999999999993</v>
      </c>
    </row>
    <row r="8566" spans="1:16" hidden="1" x14ac:dyDescent="0.25">
      <c r="A8566">
        <v>194445423</v>
      </c>
      <c r="B8566">
        <v>803400</v>
      </c>
      <c r="C8566" t="s">
        <v>212</v>
      </c>
      <c r="D8566">
        <v>2021756</v>
      </c>
      <c r="E8566" t="s">
        <v>253</v>
      </c>
      <c r="F8566" t="s">
        <v>214</v>
      </c>
      <c r="G8566" t="s">
        <v>215</v>
      </c>
      <c r="H8566">
        <v>2</v>
      </c>
      <c r="I8566">
        <v>2017</v>
      </c>
      <c r="J8566">
        <v>1</v>
      </c>
      <c r="L8566">
        <v>23092929</v>
      </c>
      <c r="M8566">
        <v>4</v>
      </c>
      <c r="P8566" s="29">
        <f t="shared" si="355"/>
        <v>0.5</v>
      </c>
    </row>
    <row r="8567" spans="1:16" hidden="1" x14ac:dyDescent="0.25">
      <c r="A8567">
        <v>194445423</v>
      </c>
      <c r="B8567">
        <v>803400</v>
      </c>
      <c r="C8567" t="s">
        <v>212</v>
      </c>
      <c r="D8567">
        <v>2021602</v>
      </c>
      <c r="E8567" t="s">
        <v>242</v>
      </c>
      <c r="F8567" t="s">
        <v>214</v>
      </c>
      <c r="G8567" t="s">
        <v>215</v>
      </c>
      <c r="H8567">
        <v>3</v>
      </c>
      <c r="I8567">
        <v>2017</v>
      </c>
      <c r="J8567">
        <v>1</v>
      </c>
      <c r="L8567">
        <v>23092928</v>
      </c>
      <c r="M8567">
        <v>3.1</v>
      </c>
      <c r="P8567" s="29">
        <f t="shared" si="355"/>
        <v>0.35000000000000003</v>
      </c>
    </row>
    <row r="8568" spans="1:16" hidden="1" x14ac:dyDescent="0.25">
      <c r="A8568">
        <v>194445423</v>
      </c>
      <c r="B8568">
        <v>803400</v>
      </c>
      <c r="C8568" t="s">
        <v>212</v>
      </c>
      <c r="D8568">
        <v>2021580</v>
      </c>
      <c r="E8568" t="s">
        <v>241</v>
      </c>
      <c r="F8568" t="s">
        <v>214</v>
      </c>
      <c r="G8568" t="s">
        <v>215</v>
      </c>
      <c r="H8568">
        <v>2</v>
      </c>
      <c r="I8568">
        <v>2017</v>
      </c>
      <c r="J8568">
        <v>1</v>
      </c>
      <c r="L8568">
        <v>23092926</v>
      </c>
      <c r="M8568">
        <v>4.2</v>
      </c>
      <c r="P8568" s="29">
        <f t="shared" ref="P8568:P8599" si="356">IF(AND(ISNUMBER(M8568),H8568&lt;&gt;4),(M8568-1)/6,IF(H8568=4,"DRP",IF(AND(H8568=3,M8568="NA"),"BAD",IF(AND(H8568=2),"CVL",IF(AND(H8568=1,ISBLANK(M8568)),"NULL","UNK")))))</f>
        <v>0.53333333333333333</v>
      </c>
    </row>
    <row r="8569" spans="1:16" hidden="1" x14ac:dyDescent="0.25">
      <c r="A8569">
        <v>194445423</v>
      </c>
      <c r="B8569">
        <v>803400</v>
      </c>
      <c r="C8569" t="s">
        <v>212</v>
      </c>
      <c r="D8569">
        <v>2021795</v>
      </c>
      <c r="E8569" t="s">
        <v>222</v>
      </c>
      <c r="F8569" t="s">
        <v>214</v>
      </c>
      <c r="G8569" t="s">
        <v>215</v>
      </c>
      <c r="H8569">
        <v>2</v>
      </c>
      <c r="I8569">
        <v>2017</v>
      </c>
      <c r="J8569">
        <v>1</v>
      </c>
      <c r="L8569">
        <v>23091398</v>
      </c>
      <c r="M8569">
        <v>5.5</v>
      </c>
      <c r="P8569" s="29">
        <f t="shared" si="356"/>
        <v>0.75</v>
      </c>
    </row>
    <row r="8570" spans="1:16" hidden="1" x14ac:dyDescent="0.25">
      <c r="A8570">
        <v>194445423</v>
      </c>
      <c r="B8570">
        <v>803400</v>
      </c>
      <c r="C8570" t="s">
        <v>212</v>
      </c>
      <c r="D8570">
        <v>2004116</v>
      </c>
      <c r="E8570" t="s">
        <v>229</v>
      </c>
      <c r="F8570" t="s">
        <v>214</v>
      </c>
      <c r="G8570" t="s">
        <v>215</v>
      </c>
      <c r="H8570">
        <v>2</v>
      </c>
      <c r="I8570">
        <v>2017</v>
      </c>
      <c r="J8570">
        <v>1</v>
      </c>
      <c r="L8570">
        <v>23092363</v>
      </c>
      <c r="M8570">
        <v>4.9000000000000004</v>
      </c>
      <c r="P8570" s="29">
        <f t="shared" si="356"/>
        <v>0.65</v>
      </c>
    </row>
    <row r="8571" spans="1:16" hidden="1" x14ac:dyDescent="0.25">
      <c r="A8571">
        <v>194445423</v>
      </c>
      <c r="B8571">
        <v>803400</v>
      </c>
      <c r="C8571" t="s">
        <v>212</v>
      </c>
      <c r="D8571">
        <v>2004099</v>
      </c>
      <c r="E8571" t="s">
        <v>245</v>
      </c>
      <c r="F8571" t="s">
        <v>214</v>
      </c>
      <c r="G8571" t="s">
        <v>215</v>
      </c>
      <c r="H8571">
        <v>4</v>
      </c>
      <c r="I8571">
        <v>2017</v>
      </c>
      <c r="J8571">
        <v>1</v>
      </c>
      <c r="L8571">
        <v>23092377</v>
      </c>
      <c r="P8571" s="29" t="str">
        <f t="shared" si="356"/>
        <v>DRP</v>
      </c>
    </row>
    <row r="8572" spans="1:16" hidden="1" x14ac:dyDescent="0.25">
      <c r="A8572">
        <v>194445423</v>
      </c>
      <c r="B8572">
        <v>803400</v>
      </c>
      <c r="C8572" t="s">
        <v>212</v>
      </c>
      <c r="D8572">
        <v>2004116</v>
      </c>
      <c r="E8572" t="s">
        <v>229</v>
      </c>
      <c r="F8572" t="s">
        <v>214</v>
      </c>
      <c r="G8572" t="s">
        <v>215</v>
      </c>
      <c r="H8572">
        <v>4</v>
      </c>
      <c r="I8572">
        <v>2017</v>
      </c>
      <c r="J8572">
        <v>1</v>
      </c>
      <c r="L8572">
        <v>23092362</v>
      </c>
      <c r="P8572" s="29" t="str">
        <f t="shared" si="356"/>
        <v>DRP</v>
      </c>
    </row>
    <row r="8573" spans="1:16" hidden="1" x14ac:dyDescent="0.25">
      <c r="A8573">
        <v>194445423</v>
      </c>
      <c r="B8573">
        <v>803400</v>
      </c>
      <c r="C8573" t="s">
        <v>212</v>
      </c>
      <c r="D8573">
        <v>2019274</v>
      </c>
      <c r="E8573" t="s">
        <v>247</v>
      </c>
      <c r="F8573" t="s">
        <v>214</v>
      </c>
      <c r="G8573" t="s">
        <v>215</v>
      </c>
      <c r="H8573">
        <v>2</v>
      </c>
      <c r="I8573">
        <v>2017</v>
      </c>
      <c r="J8573">
        <v>1</v>
      </c>
      <c r="M8573" t="s">
        <v>232</v>
      </c>
      <c r="N8573" t="s">
        <v>231</v>
      </c>
      <c r="P8573" s="29" t="str">
        <f t="shared" si="356"/>
        <v>CVL</v>
      </c>
    </row>
    <row r="8574" spans="1:16" hidden="1" x14ac:dyDescent="0.25">
      <c r="A8574">
        <v>194445423</v>
      </c>
      <c r="B8574">
        <v>803400</v>
      </c>
      <c r="C8574" t="s">
        <v>212</v>
      </c>
      <c r="D8574">
        <v>2019273</v>
      </c>
      <c r="E8574" t="s">
        <v>248</v>
      </c>
      <c r="F8574" t="s">
        <v>214</v>
      </c>
      <c r="G8574" t="s">
        <v>215</v>
      </c>
      <c r="H8574">
        <v>2</v>
      </c>
      <c r="I8574">
        <v>2017</v>
      </c>
      <c r="J8574">
        <v>1</v>
      </c>
      <c r="M8574" t="s">
        <v>232</v>
      </c>
      <c r="N8574" t="s">
        <v>231</v>
      </c>
      <c r="P8574" s="29" t="str">
        <f t="shared" si="356"/>
        <v>CVL</v>
      </c>
    </row>
    <row r="8575" spans="1:16" hidden="1" x14ac:dyDescent="0.25">
      <c r="A8575">
        <v>194445423</v>
      </c>
      <c r="B8575">
        <v>803400</v>
      </c>
      <c r="C8575" t="s">
        <v>212</v>
      </c>
      <c r="D8575">
        <v>2019272</v>
      </c>
      <c r="E8575" t="s">
        <v>249</v>
      </c>
      <c r="F8575" t="s">
        <v>214</v>
      </c>
      <c r="G8575" t="s">
        <v>215</v>
      </c>
      <c r="H8575">
        <v>2</v>
      </c>
      <c r="I8575">
        <v>2017</v>
      </c>
      <c r="J8575">
        <v>1</v>
      </c>
      <c r="M8575" t="s">
        <v>232</v>
      </c>
      <c r="N8575" t="s">
        <v>231</v>
      </c>
      <c r="P8575" s="29" t="str">
        <f t="shared" si="356"/>
        <v>CVL</v>
      </c>
    </row>
    <row r="8576" spans="1:16" hidden="1" x14ac:dyDescent="0.25">
      <c r="A8576">
        <v>194445423</v>
      </c>
      <c r="B8576">
        <v>803400</v>
      </c>
      <c r="C8576" t="s">
        <v>212</v>
      </c>
      <c r="D8576">
        <v>2019271</v>
      </c>
      <c r="E8576" t="s">
        <v>236</v>
      </c>
      <c r="F8576" t="s">
        <v>214</v>
      </c>
      <c r="G8576" t="s">
        <v>215</v>
      </c>
      <c r="H8576">
        <v>2</v>
      </c>
      <c r="I8576">
        <v>2017</v>
      </c>
      <c r="J8576">
        <v>1</v>
      </c>
      <c r="M8576" t="s">
        <v>232</v>
      </c>
      <c r="N8576" t="s">
        <v>231</v>
      </c>
      <c r="P8576" s="29" t="str">
        <f t="shared" si="356"/>
        <v>CVL</v>
      </c>
    </row>
    <row r="8577" spans="1:16" hidden="1" x14ac:dyDescent="0.25">
      <c r="A8577">
        <v>194445423</v>
      </c>
      <c r="B8577">
        <v>803400</v>
      </c>
      <c r="C8577" t="s">
        <v>212</v>
      </c>
      <c r="D8577">
        <v>2004099</v>
      </c>
      <c r="E8577" t="s">
        <v>245</v>
      </c>
      <c r="F8577" t="s">
        <v>214</v>
      </c>
      <c r="G8577" t="s">
        <v>215</v>
      </c>
      <c r="H8577">
        <v>3</v>
      </c>
      <c r="I8577">
        <v>2017</v>
      </c>
      <c r="J8577">
        <v>2</v>
      </c>
      <c r="L8577">
        <v>23097867</v>
      </c>
      <c r="M8577">
        <v>3.2</v>
      </c>
      <c r="P8577" s="29">
        <f t="shared" si="356"/>
        <v>0.3666666666666667</v>
      </c>
    </row>
    <row r="8578" spans="1:16" hidden="1" x14ac:dyDescent="0.25">
      <c r="A8578">
        <v>194445423</v>
      </c>
      <c r="B8578">
        <v>803400</v>
      </c>
      <c r="C8578" t="s">
        <v>212</v>
      </c>
      <c r="D8578">
        <v>2005131</v>
      </c>
      <c r="E8578" t="s">
        <v>228</v>
      </c>
      <c r="F8578" t="s">
        <v>214</v>
      </c>
      <c r="G8578" t="s">
        <v>215</v>
      </c>
      <c r="H8578">
        <v>3</v>
      </c>
      <c r="I8578">
        <v>2017</v>
      </c>
      <c r="J8578">
        <v>2</v>
      </c>
      <c r="L8578">
        <v>23097528</v>
      </c>
      <c r="M8578">
        <v>3.5</v>
      </c>
      <c r="P8578" s="29">
        <f t="shared" si="356"/>
        <v>0.41666666666666669</v>
      </c>
    </row>
    <row r="8579" spans="1:16" hidden="1" x14ac:dyDescent="0.25">
      <c r="A8579">
        <v>194445423</v>
      </c>
      <c r="B8579">
        <v>803400</v>
      </c>
      <c r="C8579" t="s">
        <v>212</v>
      </c>
      <c r="D8579">
        <v>2021602</v>
      </c>
      <c r="E8579" t="s">
        <v>242</v>
      </c>
      <c r="F8579" t="s">
        <v>214</v>
      </c>
      <c r="G8579" t="s">
        <v>215</v>
      </c>
      <c r="H8579">
        <v>2</v>
      </c>
      <c r="I8579">
        <v>2017</v>
      </c>
      <c r="J8579">
        <v>2</v>
      </c>
      <c r="L8579">
        <v>23101093</v>
      </c>
      <c r="M8579">
        <v>4.2</v>
      </c>
      <c r="P8579" s="29">
        <f t="shared" si="356"/>
        <v>0.53333333333333333</v>
      </c>
    </row>
    <row r="8580" spans="1:16" hidden="1" x14ac:dyDescent="0.25">
      <c r="A8580">
        <v>194445423</v>
      </c>
      <c r="B8580">
        <v>803400</v>
      </c>
      <c r="C8580" t="s">
        <v>212</v>
      </c>
      <c r="D8580">
        <v>2019154</v>
      </c>
      <c r="E8580" t="s">
        <v>225</v>
      </c>
      <c r="F8580" t="s">
        <v>214</v>
      </c>
      <c r="G8580" t="s">
        <v>215</v>
      </c>
      <c r="H8580">
        <v>2</v>
      </c>
      <c r="I8580">
        <v>2017</v>
      </c>
      <c r="J8580">
        <v>2</v>
      </c>
      <c r="L8580">
        <v>23097717</v>
      </c>
      <c r="M8580">
        <v>5</v>
      </c>
      <c r="P8580" s="29">
        <f t="shared" si="356"/>
        <v>0.66666666666666663</v>
      </c>
    </row>
    <row r="8581" spans="1:16" hidden="1" x14ac:dyDescent="0.25">
      <c r="A8581">
        <v>194445423</v>
      </c>
      <c r="B8581">
        <v>803400</v>
      </c>
      <c r="C8581" t="s">
        <v>212</v>
      </c>
      <c r="D8581">
        <v>2021781</v>
      </c>
      <c r="E8581" t="s">
        <v>235</v>
      </c>
      <c r="F8581" t="s">
        <v>214</v>
      </c>
      <c r="G8581" t="s">
        <v>215</v>
      </c>
      <c r="H8581">
        <v>4</v>
      </c>
      <c r="I8581">
        <v>2018</v>
      </c>
      <c r="J8581">
        <v>1</v>
      </c>
      <c r="L8581">
        <v>23108207</v>
      </c>
      <c r="P8581" s="29" t="str">
        <f t="shared" si="356"/>
        <v>DRP</v>
      </c>
    </row>
    <row r="8582" spans="1:16" hidden="1" x14ac:dyDescent="0.25">
      <c r="A8582">
        <v>194445423</v>
      </c>
      <c r="B8582">
        <v>803400</v>
      </c>
      <c r="C8582" t="s">
        <v>212</v>
      </c>
      <c r="D8582">
        <v>2004099</v>
      </c>
      <c r="E8582" t="s">
        <v>245</v>
      </c>
      <c r="F8582" t="s">
        <v>214</v>
      </c>
      <c r="G8582" t="s">
        <v>215</v>
      </c>
      <c r="H8582">
        <v>2</v>
      </c>
      <c r="I8582">
        <v>2018</v>
      </c>
      <c r="J8582">
        <v>1</v>
      </c>
      <c r="L8582">
        <v>23105277</v>
      </c>
      <c r="M8582">
        <v>4.8</v>
      </c>
      <c r="P8582" s="29">
        <f t="shared" si="356"/>
        <v>0.6333333333333333</v>
      </c>
    </row>
    <row r="8583" spans="1:16" hidden="1" x14ac:dyDescent="0.25">
      <c r="A8583">
        <v>194445423</v>
      </c>
      <c r="B8583">
        <v>803400</v>
      </c>
      <c r="C8583" t="s">
        <v>212</v>
      </c>
      <c r="D8583">
        <v>2005131</v>
      </c>
      <c r="E8583" t="s">
        <v>228</v>
      </c>
      <c r="F8583" t="s">
        <v>214</v>
      </c>
      <c r="G8583" t="s">
        <v>215</v>
      </c>
      <c r="H8583">
        <v>2</v>
      </c>
      <c r="I8583">
        <v>2018</v>
      </c>
      <c r="J8583">
        <v>1</v>
      </c>
      <c r="L8583">
        <v>23106899</v>
      </c>
      <c r="M8583">
        <v>5</v>
      </c>
      <c r="P8583" s="29">
        <f t="shared" si="356"/>
        <v>0.66666666666666663</v>
      </c>
    </row>
    <row r="8584" spans="1:16" hidden="1" x14ac:dyDescent="0.25">
      <c r="A8584">
        <v>194445423</v>
      </c>
      <c r="B8584">
        <v>803400</v>
      </c>
      <c r="C8584" t="s">
        <v>212</v>
      </c>
      <c r="D8584">
        <v>2021797</v>
      </c>
      <c r="E8584" t="s">
        <v>234</v>
      </c>
      <c r="F8584" t="s">
        <v>214</v>
      </c>
      <c r="G8584" t="s">
        <v>215</v>
      </c>
      <c r="H8584">
        <v>3</v>
      </c>
      <c r="I8584">
        <v>2018</v>
      </c>
      <c r="J8584">
        <v>1</v>
      </c>
      <c r="L8584">
        <v>23107076</v>
      </c>
      <c r="M8584">
        <v>1.8</v>
      </c>
      <c r="P8584" s="29">
        <f t="shared" si="356"/>
        <v>0.13333333333333333</v>
      </c>
    </row>
    <row r="8585" spans="1:16" hidden="1" x14ac:dyDescent="0.25">
      <c r="A8585">
        <v>194445423</v>
      </c>
      <c r="B8585">
        <v>803400</v>
      </c>
      <c r="C8585" t="s">
        <v>212</v>
      </c>
      <c r="D8585">
        <v>2021781</v>
      </c>
      <c r="E8585" t="s">
        <v>235</v>
      </c>
      <c r="F8585" t="s">
        <v>214</v>
      </c>
      <c r="G8585" t="s">
        <v>215</v>
      </c>
      <c r="H8585">
        <v>3</v>
      </c>
      <c r="I8585">
        <v>2018</v>
      </c>
      <c r="J8585">
        <v>1</v>
      </c>
      <c r="L8585">
        <v>23108207</v>
      </c>
      <c r="M8585">
        <v>3.1</v>
      </c>
      <c r="P8585" s="29">
        <f t="shared" si="356"/>
        <v>0.35000000000000003</v>
      </c>
    </row>
    <row r="8586" spans="1:16" hidden="1" x14ac:dyDescent="0.25">
      <c r="A8586">
        <v>194445423</v>
      </c>
      <c r="B8586">
        <v>803400</v>
      </c>
      <c r="C8586" t="s">
        <v>212</v>
      </c>
      <c r="D8586">
        <v>2021874</v>
      </c>
      <c r="E8586" t="s">
        <v>226</v>
      </c>
      <c r="F8586" t="s">
        <v>214</v>
      </c>
      <c r="G8586" t="s">
        <v>215</v>
      </c>
      <c r="H8586">
        <v>2</v>
      </c>
      <c r="I8586">
        <v>2018</v>
      </c>
      <c r="J8586">
        <v>1</v>
      </c>
      <c r="L8586">
        <v>23107712</v>
      </c>
      <c r="M8586">
        <v>5.3</v>
      </c>
      <c r="P8586" s="29">
        <f t="shared" si="356"/>
        <v>0.71666666666666667</v>
      </c>
    </row>
    <row r="8587" spans="1:16" hidden="1" x14ac:dyDescent="0.25">
      <c r="A8587">
        <v>194445423</v>
      </c>
      <c r="B8587">
        <v>803400</v>
      </c>
      <c r="C8587" t="s">
        <v>212</v>
      </c>
      <c r="D8587">
        <v>2021638</v>
      </c>
      <c r="E8587" t="s">
        <v>250</v>
      </c>
      <c r="F8587" t="s">
        <v>214</v>
      </c>
      <c r="G8587" t="s">
        <v>215</v>
      </c>
      <c r="H8587">
        <v>2</v>
      </c>
      <c r="I8587">
        <v>2018</v>
      </c>
      <c r="J8587">
        <v>1</v>
      </c>
      <c r="L8587">
        <v>23108054</v>
      </c>
      <c r="M8587">
        <v>4</v>
      </c>
      <c r="P8587" s="29">
        <f t="shared" si="356"/>
        <v>0.5</v>
      </c>
    </row>
    <row r="8588" spans="1:16" hidden="1" x14ac:dyDescent="0.25">
      <c r="A8588">
        <v>194445423</v>
      </c>
      <c r="B8588">
        <v>803400</v>
      </c>
      <c r="C8588" t="s">
        <v>212</v>
      </c>
      <c r="D8588">
        <v>2021993</v>
      </c>
      <c r="E8588" t="s">
        <v>256</v>
      </c>
      <c r="F8588" t="s">
        <v>214</v>
      </c>
      <c r="G8588" t="s">
        <v>215</v>
      </c>
      <c r="H8588">
        <v>2</v>
      </c>
      <c r="I8588">
        <v>2018</v>
      </c>
      <c r="J8588">
        <v>2</v>
      </c>
      <c r="L8588">
        <v>23115850</v>
      </c>
      <c r="M8588">
        <v>4</v>
      </c>
      <c r="P8588" s="29">
        <f t="shared" si="356"/>
        <v>0.5</v>
      </c>
    </row>
    <row r="8589" spans="1:16" hidden="1" x14ac:dyDescent="0.25">
      <c r="A8589">
        <v>194445423</v>
      </c>
      <c r="B8589">
        <v>803400</v>
      </c>
      <c r="C8589" t="s">
        <v>212</v>
      </c>
      <c r="D8589">
        <v>2021725</v>
      </c>
      <c r="E8589" t="s">
        <v>257</v>
      </c>
      <c r="F8589" t="s">
        <v>214</v>
      </c>
      <c r="G8589" t="s">
        <v>215</v>
      </c>
      <c r="H8589">
        <v>2</v>
      </c>
      <c r="I8589">
        <v>2018</v>
      </c>
      <c r="J8589">
        <v>2</v>
      </c>
      <c r="L8589">
        <v>23115854</v>
      </c>
      <c r="M8589">
        <v>4.2</v>
      </c>
      <c r="P8589" s="29">
        <f t="shared" si="356"/>
        <v>0.53333333333333333</v>
      </c>
    </row>
    <row r="8590" spans="1:16" hidden="1" x14ac:dyDescent="0.25">
      <c r="A8590">
        <v>194445423</v>
      </c>
      <c r="B8590">
        <v>803400</v>
      </c>
      <c r="C8590" t="s">
        <v>212</v>
      </c>
      <c r="D8590">
        <v>2021781</v>
      </c>
      <c r="E8590" t="s">
        <v>235</v>
      </c>
      <c r="F8590" t="s">
        <v>214</v>
      </c>
      <c r="G8590" t="s">
        <v>215</v>
      </c>
      <c r="H8590">
        <v>2</v>
      </c>
      <c r="I8590">
        <v>2018</v>
      </c>
      <c r="J8590">
        <v>2</v>
      </c>
      <c r="L8590">
        <v>23116294</v>
      </c>
      <c r="M8590">
        <v>4</v>
      </c>
      <c r="P8590" s="29">
        <f t="shared" si="356"/>
        <v>0.5</v>
      </c>
    </row>
    <row r="8591" spans="1:16" hidden="1" x14ac:dyDescent="0.25">
      <c r="A8591">
        <v>194445423</v>
      </c>
      <c r="B8591">
        <v>803400</v>
      </c>
      <c r="C8591" t="s">
        <v>212</v>
      </c>
      <c r="D8591">
        <v>2021797</v>
      </c>
      <c r="E8591" t="s">
        <v>234</v>
      </c>
      <c r="F8591" t="s">
        <v>214</v>
      </c>
      <c r="G8591" t="s">
        <v>215</v>
      </c>
      <c r="H8591">
        <v>2</v>
      </c>
      <c r="I8591">
        <v>2018</v>
      </c>
      <c r="J8591">
        <v>2</v>
      </c>
      <c r="L8591">
        <v>23114791</v>
      </c>
      <c r="M8591">
        <v>4.5999999999999996</v>
      </c>
      <c r="P8591" s="29">
        <f t="shared" si="356"/>
        <v>0.6</v>
      </c>
    </row>
    <row r="8592" spans="1:16" hidden="1" x14ac:dyDescent="0.25">
      <c r="A8592">
        <v>194445423</v>
      </c>
      <c r="B8592">
        <v>803400</v>
      </c>
      <c r="C8592" t="s">
        <v>212</v>
      </c>
      <c r="D8592">
        <v>2021679</v>
      </c>
      <c r="E8592" t="s">
        <v>259</v>
      </c>
      <c r="F8592" t="s">
        <v>214</v>
      </c>
      <c r="G8592" t="s">
        <v>215</v>
      </c>
      <c r="H8592">
        <v>2</v>
      </c>
      <c r="I8592">
        <v>2019</v>
      </c>
      <c r="J8592">
        <v>1</v>
      </c>
      <c r="L8592">
        <v>23122095</v>
      </c>
      <c r="M8592">
        <v>5.4</v>
      </c>
      <c r="P8592" s="29">
        <f t="shared" si="356"/>
        <v>0.73333333333333339</v>
      </c>
    </row>
    <row r="8593" spans="1:16" hidden="1" x14ac:dyDescent="0.25">
      <c r="A8593">
        <v>194445423</v>
      </c>
      <c r="B8593">
        <v>803400</v>
      </c>
      <c r="C8593" t="s">
        <v>212</v>
      </c>
      <c r="D8593">
        <v>2021645</v>
      </c>
      <c r="E8593" t="s">
        <v>251</v>
      </c>
      <c r="F8593" t="s">
        <v>214</v>
      </c>
      <c r="G8593" t="s">
        <v>215</v>
      </c>
      <c r="H8593">
        <v>2</v>
      </c>
      <c r="I8593">
        <v>2019</v>
      </c>
      <c r="J8593">
        <v>1</v>
      </c>
      <c r="L8593">
        <v>23120787</v>
      </c>
      <c r="M8593">
        <v>4.4000000000000004</v>
      </c>
      <c r="P8593" s="29">
        <f t="shared" si="356"/>
        <v>0.56666666666666676</v>
      </c>
    </row>
    <row r="8594" spans="1:16" hidden="1" x14ac:dyDescent="0.25">
      <c r="A8594">
        <v>194445423</v>
      </c>
      <c r="B8594">
        <v>803400</v>
      </c>
      <c r="C8594" t="s">
        <v>212</v>
      </c>
      <c r="D8594">
        <v>2004453</v>
      </c>
      <c r="E8594" t="s">
        <v>239</v>
      </c>
      <c r="F8594" t="s">
        <v>214</v>
      </c>
      <c r="G8594" t="s">
        <v>215</v>
      </c>
      <c r="H8594">
        <v>2</v>
      </c>
      <c r="I8594">
        <v>2019</v>
      </c>
      <c r="J8594">
        <v>1</v>
      </c>
      <c r="L8594">
        <v>23120790</v>
      </c>
      <c r="M8594">
        <v>4.9000000000000004</v>
      </c>
      <c r="P8594" s="29">
        <f t="shared" si="356"/>
        <v>0.65</v>
      </c>
    </row>
    <row r="8595" spans="1:16" hidden="1" x14ac:dyDescent="0.25">
      <c r="A8595">
        <v>194445423</v>
      </c>
      <c r="B8595">
        <v>803400</v>
      </c>
      <c r="C8595" t="s">
        <v>212</v>
      </c>
      <c r="D8595">
        <v>2004453</v>
      </c>
      <c r="E8595" t="s">
        <v>239</v>
      </c>
      <c r="F8595" t="s">
        <v>214</v>
      </c>
      <c r="G8595" t="s">
        <v>215</v>
      </c>
      <c r="H8595">
        <v>4</v>
      </c>
      <c r="I8595">
        <v>2019</v>
      </c>
      <c r="J8595">
        <v>1</v>
      </c>
      <c r="L8595">
        <v>23120790</v>
      </c>
      <c r="P8595" s="29" t="str">
        <f t="shared" si="356"/>
        <v>DRP</v>
      </c>
    </row>
    <row r="8596" spans="1:16" hidden="1" x14ac:dyDescent="0.25">
      <c r="A8596">
        <v>194445423</v>
      </c>
      <c r="B8596">
        <v>803400</v>
      </c>
      <c r="C8596" t="s">
        <v>212</v>
      </c>
      <c r="D8596">
        <v>2004452</v>
      </c>
      <c r="E8596" t="s">
        <v>240</v>
      </c>
      <c r="F8596" t="s">
        <v>214</v>
      </c>
      <c r="G8596" t="s">
        <v>215</v>
      </c>
      <c r="H8596">
        <v>4</v>
      </c>
      <c r="I8596">
        <v>2019</v>
      </c>
      <c r="J8596">
        <v>1</v>
      </c>
      <c r="L8596">
        <v>23120777</v>
      </c>
      <c r="P8596" s="29" t="str">
        <f t="shared" si="356"/>
        <v>DRP</v>
      </c>
    </row>
    <row r="8597" spans="1:16" hidden="1" x14ac:dyDescent="0.25">
      <c r="A8597">
        <v>194445423</v>
      </c>
      <c r="B8597">
        <v>803400</v>
      </c>
      <c r="C8597" t="s">
        <v>212</v>
      </c>
      <c r="D8597">
        <v>2021679</v>
      </c>
      <c r="E8597" t="s">
        <v>259</v>
      </c>
      <c r="F8597" t="s">
        <v>214</v>
      </c>
      <c r="G8597" t="s">
        <v>215</v>
      </c>
      <c r="H8597">
        <v>4</v>
      </c>
      <c r="I8597">
        <v>2019</v>
      </c>
      <c r="J8597">
        <v>1</v>
      </c>
      <c r="L8597">
        <v>23122095</v>
      </c>
      <c r="P8597" s="29" t="str">
        <f t="shared" si="356"/>
        <v>DRP</v>
      </c>
    </row>
    <row r="8598" spans="1:16" hidden="1" x14ac:dyDescent="0.25">
      <c r="A8598">
        <v>194445423</v>
      </c>
      <c r="B8598">
        <v>803400</v>
      </c>
      <c r="C8598" t="s">
        <v>212</v>
      </c>
      <c r="D8598">
        <v>2021720</v>
      </c>
      <c r="E8598" t="s">
        <v>263</v>
      </c>
      <c r="F8598" t="s">
        <v>214</v>
      </c>
      <c r="G8598" t="s">
        <v>215</v>
      </c>
      <c r="H8598">
        <v>4</v>
      </c>
      <c r="I8598">
        <v>2019</v>
      </c>
      <c r="J8598">
        <v>1</v>
      </c>
      <c r="L8598">
        <v>23120794</v>
      </c>
      <c r="P8598" s="29" t="str">
        <f t="shared" si="356"/>
        <v>DRP</v>
      </c>
    </row>
    <row r="8599" spans="1:16" hidden="1" x14ac:dyDescent="0.25">
      <c r="A8599">
        <v>194445423</v>
      </c>
      <c r="B8599">
        <v>803400</v>
      </c>
      <c r="C8599" t="s">
        <v>212</v>
      </c>
      <c r="D8599">
        <v>2021640</v>
      </c>
      <c r="E8599" t="s">
        <v>227</v>
      </c>
      <c r="F8599" t="s">
        <v>214</v>
      </c>
      <c r="G8599" t="s">
        <v>215</v>
      </c>
      <c r="H8599">
        <v>3</v>
      </c>
      <c r="I8599">
        <v>2019</v>
      </c>
      <c r="J8599">
        <v>1</v>
      </c>
      <c r="L8599">
        <v>23122091</v>
      </c>
      <c r="M8599" t="s">
        <v>221</v>
      </c>
      <c r="P8599" s="29" t="str">
        <f t="shared" si="356"/>
        <v>BAD</v>
      </c>
    </row>
    <row r="8600" spans="1:16" hidden="1" x14ac:dyDescent="0.25">
      <c r="A8600">
        <v>194445423</v>
      </c>
      <c r="B8600">
        <v>803400</v>
      </c>
      <c r="C8600" t="s">
        <v>212</v>
      </c>
      <c r="D8600">
        <v>2021706</v>
      </c>
      <c r="E8600" t="s">
        <v>271</v>
      </c>
      <c r="F8600" t="s">
        <v>214</v>
      </c>
      <c r="G8600" t="s">
        <v>215</v>
      </c>
      <c r="H8600">
        <v>2</v>
      </c>
      <c r="I8600">
        <v>2019</v>
      </c>
      <c r="J8600">
        <v>1</v>
      </c>
      <c r="L8600">
        <v>23120027</v>
      </c>
      <c r="M8600">
        <v>5.8</v>
      </c>
      <c r="P8600" s="29">
        <f t="shared" ref="P8600:P8606" si="357">IF(AND(ISNUMBER(M8600),H8600&lt;&gt;4),(M8600-1)/6,IF(H8600=4,"DRP",IF(AND(H8600=3,M8600="NA"),"BAD",IF(AND(H8600=2),"CVL",IF(AND(H8600=1,ISBLANK(M8600)),"NULL","UNK")))))</f>
        <v>0.79999999999999993</v>
      </c>
    </row>
    <row r="8601" spans="1:16" hidden="1" x14ac:dyDescent="0.25">
      <c r="A8601">
        <v>194445423</v>
      </c>
      <c r="B8601">
        <v>803400</v>
      </c>
      <c r="C8601" t="s">
        <v>212</v>
      </c>
      <c r="D8601">
        <v>2004452</v>
      </c>
      <c r="E8601" t="s">
        <v>240</v>
      </c>
      <c r="F8601" t="s">
        <v>214</v>
      </c>
      <c r="G8601" t="s">
        <v>215</v>
      </c>
      <c r="H8601">
        <v>1</v>
      </c>
      <c r="I8601">
        <v>2019</v>
      </c>
      <c r="J8601">
        <v>2</v>
      </c>
      <c r="L8601">
        <v>23128826</v>
      </c>
      <c r="P8601" s="29" t="str">
        <f t="shared" si="357"/>
        <v>NULL</v>
      </c>
    </row>
    <row r="8602" spans="1:16" hidden="1" x14ac:dyDescent="0.25">
      <c r="A8602">
        <v>194445423</v>
      </c>
      <c r="B8602">
        <v>803400</v>
      </c>
      <c r="C8602" t="s">
        <v>212</v>
      </c>
      <c r="D8602">
        <v>2021850</v>
      </c>
      <c r="E8602" t="s">
        <v>233</v>
      </c>
      <c r="F8602" t="s">
        <v>214</v>
      </c>
      <c r="G8602" t="s">
        <v>215</v>
      </c>
      <c r="H8602">
        <v>1</v>
      </c>
      <c r="I8602">
        <v>2019</v>
      </c>
      <c r="J8602">
        <v>2</v>
      </c>
      <c r="L8602">
        <v>23128839</v>
      </c>
      <c r="P8602" s="29" t="str">
        <f t="shared" si="357"/>
        <v>NULL</v>
      </c>
    </row>
    <row r="8603" spans="1:16" hidden="1" x14ac:dyDescent="0.25">
      <c r="A8603">
        <v>194445423</v>
      </c>
      <c r="B8603">
        <v>803400</v>
      </c>
      <c r="C8603" t="s">
        <v>212</v>
      </c>
      <c r="D8603">
        <v>2021615</v>
      </c>
      <c r="E8603" t="s">
        <v>255</v>
      </c>
      <c r="F8603" t="s">
        <v>214</v>
      </c>
      <c r="G8603" t="s">
        <v>215</v>
      </c>
      <c r="H8603">
        <v>1</v>
      </c>
      <c r="I8603">
        <v>2019</v>
      </c>
      <c r="J8603">
        <v>2</v>
      </c>
      <c r="L8603">
        <v>23129300</v>
      </c>
      <c r="P8603" s="29" t="str">
        <f t="shared" si="357"/>
        <v>NULL</v>
      </c>
    </row>
    <row r="8604" spans="1:16" hidden="1" x14ac:dyDescent="0.25">
      <c r="A8604">
        <v>194445423</v>
      </c>
      <c r="B8604">
        <v>803400</v>
      </c>
      <c r="C8604" t="s">
        <v>212</v>
      </c>
      <c r="D8604">
        <v>2021747</v>
      </c>
      <c r="E8604" t="s">
        <v>270</v>
      </c>
      <c r="F8604" t="s">
        <v>214</v>
      </c>
      <c r="G8604" t="s">
        <v>215</v>
      </c>
      <c r="H8604">
        <v>4</v>
      </c>
      <c r="I8604">
        <v>2019</v>
      </c>
      <c r="J8604">
        <v>2</v>
      </c>
      <c r="L8604">
        <v>23128838</v>
      </c>
      <c r="P8604" s="29" t="str">
        <f t="shared" si="357"/>
        <v>DRP</v>
      </c>
    </row>
    <row r="8605" spans="1:16" hidden="1" x14ac:dyDescent="0.25">
      <c r="A8605">
        <v>194445423</v>
      </c>
      <c r="B8605">
        <v>803400</v>
      </c>
      <c r="C8605" t="s">
        <v>212</v>
      </c>
      <c r="D8605">
        <v>2021640</v>
      </c>
      <c r="E8605" t="s">
        <v>227</v>
      </c>
      <c r="F8605" t="s">
        <v>214</v>
      </c>
      <c r="G8605" t="s">
        <v>215</v>
      </c>
      <c r="H8605">
        <v>1</v>
      </c>
      <c r="I8605">
        <v>2019</v>
      </c>
      <c r="J8605">
        <v>2</v>
      </c>
      <c r="L8605">
        <v>23127001</v>
      </c>
      <c r="P8605" s="29" t="str">
        <f t="shared" si="357"/>
        <v>NULL</v>
      </c>
    </row>
    <row r="8606" spans="1:16" hidden="1" x14ac:dyDescent="0.25">
      <c r="A8606">
        <v>194445423</v>
      </c>
      <c r="B8606">
        <v>803400</v>
      </c>
      <c r="C8606" t="s">
        <v>212</v>
      </c>
      <c r="D8606">
        <v>2021747</v>
      </c>
      <c r="E8606" t="s">
        <v>270</v>
      </c>
      <c r="F8606" t="s">
        <v>214</v>
      </c>
      <c r="G8606" t="s">
        <v>215</v>
      </c>
      <c r="H8606">
        <v>1</v>
      </c>
      <c r="I8606">
        <v>2019</v>
      </c>
      <c r="J8606">
        <v>2</v>
      </c>
      <c r="L8606">
        <v>23128838</v>
      </c>
      <c r="P8606" s="29" t="str">
        <f t="shared" si="357"/>
        <v>NULL</v>
      </c>
    </row>
    <row r="8607" spans="1:16" hidden="1" x14ac:dyDescent="0.25">
      <c r="A8607">
        <v>194447949</v>
      </c>
      <c r="B8607">
        <v>803407</v>
      </c>
      <c r="C8607" t="s">
        <v>317</v>
      </c>
      <c r="D8607">
        <v>2004098</v>
      </c>
      <c r="E8607" t="s">
        <v>213</v>
      </c>
      <c r="F8607" t="s">
        <v>214</v>
      </c>
      <c r="G8607" t="s">
        <v>215</v>
      </c>
      <c r="H8607">
        <v>2</v>
      </c>
      <c r="I8607">
        <v>2015</v>
      </c>
      <c r="J8607">
        <v>1</v>
      </c>
      <c r="L8607">
        <v>23066521</v>
      </c>
      <c r="M8607">
        <v>5.6</v>
      </c>
      <c r="P8607" s="29">
        <f t="shared" ref="P8607:P8619" si="358">IF(AND(ISNUMBER(M8607),H8607&lt;&gt;4,N8607&lt;&gt;"X"),(M8607-1)/6,IF(H8607=4,"DRP",IF(AND(H8607=3,M8607="NA"),"BAD",IF(AND(H8607=2),"CVL",IF(AND(H8607=1,ISBLANK(M8607)),"NULL","UNK")))))</f>
        <v>0.76666666666666661</v>
      </c>
    </row>
    <row r="8608" spans="1:16" hidden="1" x14ac:dyDescent="0.25">
      <c r="A8608">
        <v>194447949</v>
      </c>
      <c r="B8608">
        <v>803407</v>
      </c>
      <c r="C8608" t="s">
        <v>317</v>
      </c>
      <c r="D8608">
        <v>2005118</v>
      </c>
      <c r="E8608" t="s">
        <v>223</v>
      </c>
      <c r="F8608" t="s">
        <v>214</v>
      </c>
      <c r="G8608" t="s">
        <v>215</v>
      </c>
      <c r="H8608">
        <v>3</v>
      </c>
      <c r="I8608">
        <v>2015</v>
      </c>
      <c r="J8608">
        <v>1</v>
      </c>
      <c r="L8608">
        <v>23066497</v>
      </c>
      <c r="M8608">
        <v>3.9</v>
      </c>
      <c r="P8608" s="29">
        <f t="shared" si="358"/>
        <v>0.48333333333333334</v>
      </c>
    </row>
    <row r="8609" spans="1:16" hidden="1" x14ac:dyDescent="0.25">
      <c r="A8609">
        <v>194447949</v>
      </c>
      <c r="B8609">
        <v>803407</v>
      </c>
      <c r="C8609" t="s">
        <v>317</v>
      </c>
      <c r="D8609">
        <v>2021600</v>
      </c>
      <c r="E8609" t="s">
        <v>219</v>
      </c>
      <c r="F8609" t="s">
        <v>214</v>
      </c>
      <c r="G8609" t="s">
        <v>215</v>
      </c>
      <c r="H8609">
        <v>3</v>
      </c>
      <c r="I8609">
        <v>2015</v>
      </c>
      <c r="J8609">
        <v>1</v>
      </c>
      <c r="L8609">
        <v>23066437</v>
      </c>
      <c r="M8609">
        <v>3.7</v>
      </c>
      <c r="P8609" s="29">
        <f t="shared" si="358"/>
        <v>0.45</v>
      </c>
    </row>
    <row r="8610" spans="1:16" hidden="1" x14ac:dyDescent="0.25">
      <c r="A8610">
        <v>194447949</v>
      </c>
      <c r="B8610">
        <v>803407</v>
      </c>
      <c r="C8610" t="s">
        <v>317</v>
      </c>
      <c r="D8610">
        <v>2021754</v>
      </c>
      <c r="E8610" t="s">
        <v>216</v>
      </c>
      <c r="F8610" t="s">
        <v>214</v>
      </c>
      <c r="G8610" t="s">
        <v>215</v>
      </c>
      <c r="H8610">
        <v>3</v>
      </c>
      <c r="I8610">
        <v>2015</v>
      </c>
      <c r="J8610">
        <v>1</v>
      </c>
      <c r="L8610">
        <v>23066446</v>
      </c>
      <c r="M8610">
        <v>3.1</v>
      </c>
      <c r="P8610" s="29">
        <f t="shared" si="358"/>
        <v>0.35000000000000003</v>
      </c>
    </row>
    <row r="8611" spans="1:16" hidden="1" x14ac:dyDescent="0.25">
      <c r="A8611">
        <v>194447949</v>
      </c>
      <c r="B8611">
        <v>803407</v>
      </c>
      <c r="C8611" t="s">
        <v>317</v>
      </c>
      <c r="D8611">
        <v>2005099</v>
      </c>
      <c r="E8611" t="s">
        <v>217</v>
      </c>
      <c r="F8611" t="s">
        <v>214</v>
      </c>
      <c r="G8611" t="s">
        <v>215</v>
      </c>
      <c r="H8611">
        <v>2</v>
      </c>
      <c r="I8611">
        <v>2015</v>
      </c>
      <c r="J8611">
        <v>1</v>
      </c>
      <c r="L8611">
        <v>23066427</v>
      </c>
      <c r="M8611">
        <v>4.3</v>
      </c>
      <c r="P8611" s="29">
        <f t="shared" si="358"/>
        <v>0.54999999999999993</v>
      </c>
    </row>
    <row r="8612" spans="1:16" hidden="1" x14ac:dyDescent="0.25">
      <c r="A8612">
        <v>194447949</v>
      </c>
      <c r="B8612">
        <v>803407</v>
      </c>
      <c r="C8612" t="s">
        <v>317</v>
      </c>
      <c r="D8612">
        <v>2005102</v>
      </c>
      <c r="E8612" t="s">
        <v>218</v>
      </c>
      <c r="F8612" t="s">
        <v>214</v>
      </c>
      <c r="G8612" t="s">
        <v>215</v>
      </c>
      <c r="H8612">
        <v>2</v>
      </c>
      <c r="I8612">
        <v>2015</v>
      </c>
      <c r="J8612">
        <v>1</v>
      </c>
      <c r="L8612">
        <v>23066488</v>
      </c>
      <c r="M8612">
        <v>4.3</v>
      </c>
      <c r="P8612" s="29">
        <f t="shared" si="358"/>
        <v>0.54999999999999993</v>
      </c>
    </row>
    <row r="8613" spans="1:16" hidden="1" x14ac:dyDescent="0.25">
      <c r="A8613">
        <v>194447949</v>
      </c>
      <c r="B8613">
        <v>803407</v>
      </c>
      <c r="C8613" t="s">
        <v>317</v>
      </c>
      <c r="D8613">
        <v>2021600</v>
      </c>
      <c r="E8613" t="s">
        <v>219</v>
      </c>
      <c r="F8613" t="s">
        <v>214</v>
      </c>
      <c r="G8613" t="s">
        <v>215</v>
      </c>
      <c r="H8613">
        <v>2</v>
      </c>
      <c r="I8613">
        <v>2015</v>
      </c>
      <c r="J8613">
        <v>2</v>
      </c>
      <c r="L8613">
        <v>23071942</v>
      </c>
      <c r="M8613">
        <v>5</v>
      </c>
      <c r="P8613" s="29">
        <f t="shared" si="358"/>
        <v>0.66666666666666663</v>
      </c>
    </row>
    <row r="8614" spans="1:16" hidden="1" x14ac:dyDescent="0.25">
      <c r="A8614">
        <v>194447949</v>
      </c>
      <c r="B8614">
        <v>803407</v>
      </c>
      <c r="C8614" t="s">
        <v>317</v>
      </c>
      <c r="D8614">
        <v>2005118</v>
      </c>
      <c r="E8614" t="s">
        <v>223</v>
      </c>
      <c r="F8614" t="s">
        <v>214</v>
      </c>
      <c r="G8614" t="s">
        <v>215</v>
      </c>
      <c r="H8614">
        <v>2</v>
      </c>
      <c r="I8614">
        <v>2015</v>
      </c>
      <c r="J8614">
        <v>2</v>
      </c>
      <c r="L8614">
        <v>23071573</v>
      </c>
      <c r="M8614">
        <v>4.3</v>
      </c>
      <c r="P8614" s="29">
        <f t="shared" si="358"/>
        <v>0.54999999999999993</v>
      </c>
    </row>
    <row r="8615" spans="1:16" hidden="1" x14ac:dyDescent="0.25">
      <c r="A8615">
        <v>194447949</v>
      </c>
      <c r="B8615">
        <v>803407</v>
      </c>
      <c r="C8615" t="s">
        <v>317</v>
      </c>
      <c r="D8615">
        <v>2021754</v>
      </c>
      <c r="E8615" t="s">
        <v>216</v>
      </c>
      <c r="F8615" t="s">
        <v>214</v>
      </c>
      <c r="G8615" t="s">
        <v>215</v>
      </c>
      <c r="H8615">
        <v>2</v>
      </c>
      <c r="I8615">
        <v>2015</v>
      </c>
      <c r="J8615">
        <v>2</v>
      </c>
      <c r="L8615">
        <v>23074129</v>
      </c>
      <c r="M8615">
        <v>4.2</v>
      </c>
      <c r="P8615" s="29">
        <f t="shared" si="358"/>
        <v>0.53333333333333333</v>
      </c>
    </row>
    <row r="8616" spans="1:16" hidden="1" x14ac:dyDescent="0.25">
      <c r="A8616">
        <v>194447949</v>
      </c>
      <c r="B8616">
        <v>803407</v>
      </c>
      <c r="C8616" t="s">
        <v>317</v>
      </c>
      <c r="D8616">
        <v>2005117</v>
      </c>
      <c r="E8616" t="s">
        <v>220</v>
      </c>
      <c r="F8616" t="s">
        <v>214</v>
      </c>
      <c r="G8616" t="s">
        <v>215</v>
      </c>
      <c r="H8616">
        <v>2</v>
      </c>
      <c r="I8616">
        <v>2015</v>
      </c>
      <c r="J8616">
        <v>2</v>
      </c>
      <c r="L8616">
        <v>23070393</v>
      </c>
      <c r="M8616">
        <v>5.3</v>
      </c>
      <c r="P8616" s="29">
        <f t="shared" si="358"/>
        <v>0.71666666666666667</v>
      </c>
    </row>
    <row r="8617" spans="1:16" hidden="1" x14ac:dyDescent="0.25">
      <c r="A8617">
        <v>194447949</v>
      </c>
      <c r="B8617">
        <v>803407</v>
      </c>
      <c r="C8617" t="s">
        <v>317</v>
      </c>
      <c r="D8617">
        <v>2021580</v>
      </c>
      <c r="E8617" t="s">
        <v>241</v>
      </c>
      <c r="F8617" t="s">
        <v>214</v>
      </c>
      <c r="G8617" t="s">
        <v>215</v>
      </c>
      <c r="H8617">
        <v>3</v>
      </c>
      <c r="I8617">
        <v>2015</v>
      </c>
      <c r="J8617">
        <v>2</v>
      </c>
      <c r="L8617">
        <v>23074971</v>
      </c>
      <c r="M8617">
        <v>3.3</v>
      </c>
      <c r="P8617" s="29">
        <f t="shared" si="358"/>
        <v>0.3833333333333333</v>
      </c>
    </row>
    <row r="8618" spans="1:16" hidden="1" x14ac:dyDescent="0.25">
      <c r="A8618">
        <v>194447949</v>
      </c>
      <c r="B8618">
        <v>803407</v>
      </c>
      <c r="C8618" t="s">
        <v>317</v>
      </c>
      <c r="D8618">
        <v>2004116</v>
      </c>
      <c r="E8618" t="s">
        <v>229</v>
      </c>
      <c r="F8618" t="s">
        <v>214</v>
      </c>
      <c r="G8618" t="s">
        <v>215</v>
      </c>
      <c r="H8618">
        <v>2</v>
      </c>
      <c r="I8618">
        <v>2015</v>
      </c>
      <c r="J8618">
        <v>2</v>
      </c>
      <c r="L8618">
        <v>23073304</v>
      </c>
      <c r="M8618">
        <v>5.8</v>
      </c>
      <c r="P8618" s="29">
        <f t="shared" si="358"/>
        <v>0.79999999999999993</v>
      </c>
    </row>
    <row r="8619" spans="1:16" hidden="1" x14ac:dyDescent="0.25">
      <c r="A8619">
        <v>194447949</v>
      </c>
      <c r="B8619">
        <v>803407</v>
      </c>
      <c r="C8619" t="s">
        <v>317</v>
      </c>
      <c r="D8619">
        <v>2021754</v>
      </c>
      <c r="E8619" t="s">
        <v>216</v>
      </c>
      <c r="F8619" t="s">
        <v>214</v>
      </c>
      <c r="G8619" t="s">
        <v>215</v>
      </c>
      <c r="H8619">
        <v>4</v>
      </c>
      <c r="I8619">
        <v>2015</v>
      </c>
      <c r="J8619">
        <v>2</v>
      </c>
      <c r="L8619">
        <v>23074130</v>
      </c>
      <c r="P8619" s="29" t="str">
        <f t="shared" si="358"/>
        <v>DRP</v>
      </c>
    </row>
    <row r="8620" spans="1:16" hidden="1" x14ac:dyDescent="0.25">
      <c r="A8620">
        <v>194447949</v>
      </c>
      <c r="B8620">
        <v>803407</v>
      </c>
      <c r="C8620" t="s">
        <v>317</v>
      </c>
      <c r="D8620">
        <v>2021580</v>
      </c>
      <c r="E8620" t="s">
        <v>241</v>
      </c>
      <c r="F8620" t="s">
        <v>214</v>
      </c>
      <c r="G8620" t="s">
        <v>215</v>
      </c>
      <c r="H8620">
        <v>2</v>
      </c>
      <c r="I8620">
        <v>2016</v>
      </c>
      <c r="J8620">
        <v>1</v>
      </c>
      <c r="L8620">
        <v>23081157</v>
      </c>
      <c r="M8620">
        <v>4.2</v>
      </c>
      <c r="P8620" s="29">
        <f t="shared" ref="P8620:P8639" si="359">IF(AND(ISNUMBER(M8620),H8620&lt;&gt;4),(M8620-1)/6,IF(H8620=4,"DRP",IF(AND(H8620=3,M8620="NA"),"BAD",IF(AND(H8620=2),"CVL",IF(AND(H8620=1,ISBLANK(M8620)),"NULL","UNK")))))</f>
        <v>0.53333333333333333</v>
      </c>
    </row>
    <row r="8621" spans="1:16" hidden="1" x14ac:dyDescent="0.25">
      <c r="A8621">
        <v>194447949</v>
      </c>
      <c r="B8621">
        <v>803407</v>
      </c>
      <c r="C8621" t="s">
        <v>317</v>
      </c>
      <c r="D8621">
        <v>2021756</v>
      </c>
      <c r="E8621" t="s">
        <v>253</v>
      </c>
      <c r="F8621" t="s">
        <v>214</v>
      </c>
      <c r="G8621" t="s">
        <v>215</v>
      </c>
      <c r="H8621">
        <v>3</v>
      </c>
      <c r="I8621">
        <v>2016</v>
      </c>
      <c r="J8621">
        <v>1</v>
      </c>
      <c r="L8621">
        <v>23081183</v>
      </c>
      <c r="M8621">
        <v>3</v>
      </c>
      <c r="P8621" s="29">
        <f t="shared" si="359"/>
        <v>0.33333333333333331</v>
      </c>
    </row>
    <row r="8622" spans="1:16" hidden="1" x14ac:dyDescent="0.25">
      <c r="A8622">
        <v>194447949</v>
      </c>
      <c r="B8622">
        <v>803407</v>
      </c>
      <c r="C8622" t="s">
        <v>317</v>
      </c>
      <c r="D8622">
        <v>2021763</v>
      </c>
      <c r="E8622" t="s">
        <v>298</v>
      </c>
      <c r="F8622" t="s">
        <v>214</v>
      </c>
      <c r="G8622" t="s">
        <v>215</v>
      </c>
      <c r="H8622">
        <v>2</v>
      </c>
      <c r="I8622">
        <v>2016</v>
      </c>
      <c r="J8622">
        <v>1</v>
      </c>
      <c r="L8622">
        <v>23081191</v>
      </c>
      <c r="M8622">
        <v>5.3</v>
      </c>
      <c r="P8622" s="29">
        <f t="shared" si="359"/>
        <v>0.71666666666666667</v>
      </c>
    </row>
    <row r="8623" spans="1:16" hidden="1" x14ac:dyDescent="0.25">
      <c r="A8623">
        <v>194447949</v>
      </c>
      <c r="B8623">
        <v>803407</v>
      </c>
      <c r="C8623" t="s">
        <v>317</v>
      </c>
      <c r="D8623">
        <v>2021602</v>
      </c>
      <c r="E8623" t="s">
        <v>242</v>
      </c>
      <c r="F8623" t="s">
        <v>214</v>
      </c>
      <c r="G8623" t="s">
        <v>215</v>
      </c>
      <c r="H8623">
        <v>2</v>
      </c>
      <c r="I8623">
        <v>2016</v>
      </c>
      <c r="J8623">
        <v>1</v>
      </c>
      <c r="L8623">
        <v>23081144</v>
      </c>
      <c r="M8623">
        <v>4.4000000000000004</v>
      </c>
      <c r="P8623" s="29">
        <f t="shared" si="359"/>
        <v>0.56666666666666676</v>
      </c>
    </row>
    <row r="8624" spans="1:16" hidden="1" x14ac:dyDescent="0.25">
      <c r="A8624">
        <v>194447949</v>
      </c>
      <c r="B8624">
        <v>803407</v>
      </c>
      <c r="C8624" t="s">
        <v>317</v>
      </c>
      <c r="D8624">
        <v>2004099</v>
      </c>
      <c r="E8624" t="s">
        <v>245</v>
      </c>
      <c r="F8624" t="s">
        <v>214</v>
      </c>
      <c r="G8624" t="s">
        <v>215</v>
      </c>
      <c r="H8624">
        <v>2</v>
      </c>
      <c r="I8624">
        <v>2016</v>
      </c>
      <c r="J8624">
        <v>1</v>
      </c>
      <c r="L8624">
        <v>23073320</v>
      </c>
      <c r="M8624">
        <v>6.5</v>
      </c>
      <c r="P8624" s="29">
        <f t="shared" si="359"/>
        <v>0.91666666666666663</v>
      </c>
    </row>
    <row r="8625" spans="1:16" hidden="1" x14ac:dyDescent="0.25">
      <c r="A8625">
        <v>194447949</v>
      </c>
      <c r="B8625">
        <v>803407</v>
      </c>
      <c r="C8625" t="s">
        <v>317</v>
      </c>
      <c r="D8625">
        <v>2004112</v>
      </c>
      <c r="E8625" t="s">
        <v>244</v>
      </c>
      <c r="F8625" t="s">
        <v>214</v>
      </c>
      <c r="G8625" t="s">
        <v>215</v>
      </c>
      <c r="H8625">
        <v>2</v>
      </c>
      <c r="I8625">
        <v>2016</v>
      </c>
      <c r="J8625">
        <v>1</v>
      </c>
      <c r="L8625">
        <v>23073229</v>
      </c>
      <c r="M8625">
        <v>6</v>
      </c>
      <c r="P8625" s="29">
        <f t="shared" si="359"/>
        <v>0.83333333333333337</v>
      </c>
    </row>
    <row r="8626" spans="1:16" hidden="1" x14ac:dyDescent="0.25">
      <c r="A8626">
        <v>194447949</v>
      </c>
      <c r="B8626">
        <v>803407</v>
      </c>
      <c r="C8626" t="s">
        <v>317</v>
      </c>
      <c r="D8626">
        <v>2021756</v>
      </c>
      <c r="E8626" t="s">
        <v>253</v>
      </c>
      <c r="F8626" t="s">
        <v>214</v>
      </c>
      <c r="G8626" t="s">
        <v>215</v>
      </c>
      <c r="H8626">
        <v>2</v>
      </c>
      <c r="I8626">
        <v>2016</v>
      </c>
      <c r="J8626">
        <v>2</v>
      </c>
      <c r="L8626">
        <v>23086836</v>
      </c>
      <c r="M8626">
        <v>5.0999999999999996</v>
      </c>
      <c r="P8626" s="29">
        <f t="shared" si="359"/>
        <v>0.68333333333333324</v>
      </c>
    </row>
    <row r="8627" spans="1:16" hidden="1" x14ac:dyDescent="0.25">
      <c r="A8627">
        <v>194447949</v>
      </c>
      <c r="B8627">
        <v>803407</v>
      </c>
      <c r="C8627" t="s">
        <v>317</v>
      </c>
      <c r="D8627">
        <v>2021596</v>
      </c>
      <c r="E8627" t="s">
        <v>294</v>
      </c>
      <c r="F8627" t="s">
        <v>214</v>
      </c>
      <c r="G8627" t="s">
        <v>215</v>
      </c>
      <c r="H8627">
        <v>3</v>
      </c>
      <c r="I8627">
        <v>2016</v>
      </c>
      <c r="J8627">
        <v>2</v>
      </c>
      <c r="L8627">
        <v>23086860</v>
      </c>
      <c r="M8627">
        <v>3.2</v>
      </c>
      <c r="P8627" s="29">
        <f t="shared" si="359"/>
        <v>0.3666666666666667</v>
      </c>
    </row>
    <row r="8628" spans="1:16" hidden="1" x14ac:dyDescent="0.25">
      <c r="A8628">
        <v>194447949</v>
      </c>
      <c r="B8628">
        <v>803407</v>
      </c>
      <c r="C8628" t="s">
        <v>317</v>
      </c>
      <c r="D8628">
        <v>2021638</v>
      </c>
      <c r="E8628" t="s">
        <v>250</v>
      </c>
      <c r="F8628" t="s">
        <v>214</v>
      </c>
      <c r="G8628" t="s">
        <v>215</v>
      </c>
      <c r="H8628">
        <v>3</v>
      </c>
      <c r="I8628">
        <v>2016</v>
      </c>
      <c r="J8628">
        <v>2</v>
      </c>
      <c r="L8628">
        <v>23086852</v>
      </c>
      <c r="M8628">
        <v>3.3</v>
      </c>
      <c r="P8628" s="29">
        <f t="shared" si="359"/>
        <v>0.3833333333333333</v>
      </c>
    </row>
    <row r="8629" spans="1:16" hidden="1" x14ac:dyDescent="0.25">
      <c r="A8629">
        <v>194447949</v>
      </c>
      <c r="B8629">
        <v>803407</v>
      </c>
      <c r="C8629" t="s">
        <v>317</v>
      </c>
      <c r="D8629">
        <v>2019271</v>
      </c>
      <c r="E8629" t="s">
        <v>236</v>
      </c>
      <c r="F8629" t="s">
        <v>214</v>
      </c>
      <c r="G8629" t="s">
        <v>215</v>
      </c>
      <c r="H8629">
        <v>2</v>
      </c>
      <c r="I8629">
        <v>2016</v>
      </c>
      <c r="J8629">
        <v>2</v>
      </c>
      <c r="M8629" t="s">
        <v>232</v>
      </c>
      <c r="N8629" t="s">
        <v>231</v>
      </c>
      <c r="P8629" s="29" t="str">
        <f t="shared" si="359"/>
        <v>CVL</v>
      </c>
    </row>
    <row r="8630" spans="1:16" hidden="1" x14ac:dyDescent="0.25">
      <c r="A8630">
        <v>194447949</v>
      </c>
      <c r="B8630">
        <v>803407</v>
      </c>
      <c r="C8630" t="s">
        <v>317</v>
      </c>
      <c r="D8630">
        <v>2019272</v>
      </c>
      <c r="E8630" t="s">
        <v>249</v>
      </c>
      <c r="F8630" t="s">
        <v>320</v>
      </c>
      <c r="G8630" t="s">
        <v>321</v>
      </c>
      <c r="H8630">
        <v>2</v>
      </c>
      <c r="I8630">
        <v>2016</v>
      </c>
      <c r="J8630">
        <v>2</v>
      </c>
      <c r="M8630" t="s">
        <v>232</v>
      </c>
      <c r="N8630" t="s">
        <v>231</v>
      </c>
      <c r="P8630" s="29" t="str">
        <f t="shared" si="359"/>
        <v>CVL</v>
      </c>
    </row>
    <row r="8631" spans="1:16" hidden="1" x14ac:dyDescent="0.25">
      <c r="A8631">
        <v>194447949</v>
      </c>
      <c r="B8631">
        <v>803407</v>
      </c>
      <c r="C8631" t="s">
        <v>317</v>
      </c>
      <c r="D8631">
        <v>2019273</v>
      </c>
      <c r="E8631" t="s">
        <v>248</v>
      </c>
      <c r="F8631" t="s">
        <v>214</v>
      </c>
      <c r="G8631" t="s">
        <v>215</v>
      </c>
      <c r="H8631">
        <v>2</v>
      </c>
      <c r="I8631">
        <v>2016</v>
      </c>
      <c r="J8631">
        <v>2</v>
      </c>
      <c r="M8631" t="s">
        <v>232</v>
      </c>
      <c r="N8631" t="s">
        <v>231</v>
      </c>
      <c r="P8631" s="29" t="str">
        <f t="shared" si="359"/>
        <v>CVL</v>
      </c>
    </row>
    <row r="8632" spans="1:16" hidden="1" x14ac:dyDescent="0.25">
      <c r="A8632">
        <v>194447949</v>
      </c>
      <c r="B8632">
        <v>803407</v>
      </c>
      <c r="C8632" t="s">
        <v>317</v>
      </c>
      <c r="D8632">
        <v>2019274</v>
      </c>
      <c r="E8632" t="s">
        <v>247</v>
      </c>
      <c r="F8632" t="s">
        <v>214</v>
      </c>
      <c r="G8632" t="s">
        <v>215</v>
      </c>
      <c r="H8632">
        <v>2</v>
      </c>
      <c r="I8632">
        <v>2016</v>
      </c>
      <c r="J8632">
        <v>2</v>
      </c>
      <c r="M8632" t="s">
        <v>232</v>
      </c>
      <c r="N8632" t="s">
        <v>231</v>
      </c>
      <c r="P8632" s="29" t="str">
        <f t="shared" si="359"/>
        <v>CVL</v>
      </c>
    </row>
    <row r="8633" spans="1:16" hidden="1" x14ac:dyDescent="0.25">
      <c r="A8633">
        <v>194447949</v>
      </c>
      <c r="B8633">
        <v>803407</v>
      </c>
      <c r="C8633" t="s">
        <v>317</v>
      </c>
      <c r="D8633">
        <v>2005131</v>
      </c>
      <c r="E8633" t="s">
        <v>228</v>
      </c>
      <c r="F8633" t="s">
        <v>214</v>
      </c>
      <c r="G8633" t="s">
        <v>215</v>
      </c>
      <c r="H8633">
        <v>2</v>
      </c>
      <c r="I8633">
        <v>2016</v>
      </c>
      <c r="J8633">
        <v>2</v>
      </c>
      <c r="L8633">
        <v>23086518</v>
      </c>
      <c r="M8633">
        <v>4.9000000000000004</v>
      </c>
      <c r="P8633" s="29">
        <f t="shared" si="359"/>
        <v>0.65</v>
      </c>
    </row>
    <row r="8634" spans="1:16" hidden="1" x14ac:dyDescent="0.25">
      <c r="A8634">
        <v>194447949</v>
      </c>
      <c r="B8634">
        <v>803407</v>
      </c>
      <c r="C8634" t="s">
        <v>317</v>
      </c>
      <c r="D8634">
        <v>2021781</v>
      </c>
      <c r="E8634" t="s">
        <v>235</v>
      </c>
      <c r="F8634" t="s">
        <v>214</v>
      </c>
      <c r="G8634" t="s">
        <v>215</v>
      </c>
      <c r="H8634">
        <v>2</v>
      </c>
      <c r="I8634">
        <v>2016</v>
      </c>
      <c r="J8634">
        <v>2</v>
      </c>
      <c r="L8634">
        <v>23086871</v>
      </c>
      <c r="M8634">
        <v>4.5</v>
      </c>
      <c r="P8634" s="29">
        <f t="shared" si="359"/>
        <v>0.58333333333333337</v>
      </c>
    </row>
    <row r="8635" spans="1:16" hidden="1" x14ac:dyDescent="0.25">
      <c r="A8635">
        <v>194447949</v>
      </c>
      <c r="B8635">
        <v>803407</v>
      </c>
      <c r="C8635" t="s">
        <v>317</v>
      </c>
      <c r="D8635">
        <v>2021638</v>
      </c>
      <c r="E8635" t="s">
        <v>250</v>
      </c>
      <c r="F8635" t="s">
        <v>214</v>
      </c>
      <c r="G8635" t="s">
        <v>215</v>
      </c>
      <c r="H8635">
        <v>4</v>
      </c>
      <c r="I8635">
        <v>2017</v>
      </c>
      <c r="J8635">
        <v>1</v>
      </c>
      <c r="L8635">
        <v>23092934</v>
      </c>
      <c r="P8635" s="29" t="str">
        <f t="shared" si="359"/>
        <v>DRP</v>
      </c>
    </row>
    <row r="8636" spans="1:16" hidden="1" x14ac:dyDescent="0.25">
      <c r="A8636">
        <v>194447949</v>
      </c>
      <c r="B8636">
        <v>803407</v>
      </c>
      <c r="C8636" t="s">
        <v>317</v>
      </c>
      <c r="D8636">
        <v>2021596</v>
      </c>
      <c r="E8636" t="s">
        <v>294</v>
      </c>
      <c r="F8636" t="s">
        <v>214</v>
      </c>
      <c r="G8636" t="s">
        <v>215</v>
      </c>
      <c r="H8636">
        <v>4</v>
      </c>
      <c r="I8636">
        <v>2017</v>
      </c>
      <c r="J8636">
        <v>1</v>
      </c>
      <c r="L8636">
        <v>23092936</v>
      </c>
      <c r="M8636">
        <v>3.4</v>
      </c>
      <c r="P8636" s="29" t="str">
        <f t="shared" si="359"/>
        <v>DRP</v>
      </c>
    </row>
    <row r="8637" spans="1:16" hidden="1" x14ac:dyDescent="0.25">
      <c r="A8637">
        <v>194447949</v>
      </c>
      <c r="B8637">
        <v>803407</v>
      </c>
      <c r="C8637" t="s">
        <v>317</v>
      </c>
      <c r="D8637">
        <v>2021874</v>
      </c>
      <c r="E8637" t="s">
        <v>226</v>
      </c>
      <c r="F8637" t="s">
        <v>214</v>
      </c>
      <c r="G8637" t="s">
        <v>215</v>
      </c>
      <c r="H8637">
        <v>4</v>
      </c>
      <c r="I8637">
        <v>2017</v>
      </c>
      <c r="J8637">
        <v>1</v>
      </c>
      <c r="L8637">
        <v>23091992</v>
      </c>
      <c r="P8637" s="29" t="str">
        <f t="shared" si="359"/>
        <v>DRP</v>
      </c>
    </row>
    <row r="8638" spans="1:16" hidden="1" x14ac:dyDescent="0.25">
      <c r="A8638">
        <v>194447949</v>
      </c>
      <c r="B8638">
        <v>803407</v>
      </c>
      <c r="C8638" t="s">
        <v>317</v>
      </c>
      <c r="D8638">
        <v>2021793</v>
      </c>
      <c r="E8638" t="s">
        <v>293</v>
      </c>
      <c r="F8638" t="s">
        <v>214</v>
      </c>
      <c r="G8638" t="s">
        <v>215</v>
      </c>
      <c r="H8638">
        <v>4</v>
      </c>
      <c r="I8638">
        <v>2017</v>
      </c>
      <c r="J8638">
        <v>1</v>
      </c>
      <c r="L8638">
        <v>23091518</v>
      </c>
      <c r="M8638">
        <v>2.5</v>
      </c>
      <c r="P8638" s="29" t="str">
        <f t="shared" si="359"/>
        <v>DRP</v>
      </c>
    </row>
    <row r="8639" spans="1:16" hidden="1" x14ac:dyDescent="0.25">
      <c r="A8639">
        <v>194447949</v>
      </c>
      <c r="B8639">
        <v>803407</v>
      </c>
      <c r="C8639" t="s">
        <v>317</v>
      </c>
      <c r="D8639">
        <v>2021615</v>
      </c>
      <c r="E8639" t="s">
        <v>255</v>
      </c>
      <c r="F8639" t="s">
        <v>214</v>
      </c>
      <c r="G8639" t="s">
        <v>215</v>
      </c>
      <c r="H8639">
        <v>4</v>
      </c>
      <c r="I8639">
        <v>2017</v>
      </c>
      <c r="J8639">
        <v>1</v>
      </c>
      <c r="L8639">
        <v>23093477</v>
      </c>
      <c r="P8639" s="29" t="str">
        <f t="shared" si="359"/>
        <v>DRP</v>
      </c>
    </row>
    <row r="8640" spans="1:16" hidden="1" x14ac:dyDescent="0.25">
      <c r="A8640">
        <v>194509898</v>
      </c>
      <c r="B8640">
        <v>803400</v>
      </c>
      <c r="C8640" t="s">
        <v>212</v>
      </c>
      <c r="D8640">
        <v>2005117</v>
      </c>
      <c r="E8640" t="s">
        <v>220</v>
      </c>
      <c r="F8640" t="s">
        <v>214</v>
      </c>
      <c r="G8640" t="s">
        <v>215</v>
      </c>
      <c r="H8640">
        <v>2</v>
      </c>
      <c r="I8640">
        <v>2015</v>
      </c>
      <c r="J8640">
        <v>1</v>
      </c>
      <c r="L8640">
        <v>23065517</v>
      </c>
      <c r="M8640">
        <v>5.2</v>
      </c>
      <c r="P8640" s="29">
        <f t="shared" ref="P8640:P8652" si="360">IF(AND(ISNUMBER(M8640),H8640&lt;&gt;4,N8640&lt;&gt;"X"),(M8640-1)/6,IF(H8640=4,"DRP",IF(AND(H8640=3,M8640="NA"),"BAD",IF(AND(H8640=2),"CVL",IF(AND(H8640=1,ISBLANK(M8640)),"NULL","UNK")))))</f>
        <v>0.70000000000000007</v>
      </c>
    </row>
    <row r="8641" spans="1:16" hidden="1" x14ac:dyDescent="0.25">
      <c r="A8641">
        <v>194509898</v>
      </c>
      <c r="B8641">
        <v>803400</v>
      </c>
      <c r="C8641" t="s">
        <v>212</v>
      </c>
      <c r="D8641">
        <v>2021600</v>
      </c>
      <c r="E8641" t="s">
        <v>219</v>
      </c>
      <c r="F8641" t="s">
        <v>214</v>
      </c>
      <c r="G8641" t="s">
        <v>215</v>
      </c>
      <c r="H8641">
        <v>2</v>
      </c>
      <c r="I8641">
        <v>2015</v>
      </c>
      <c r="J8641">
        <v>1</v>
      </c>
      <c r="L8641">
        <v>23066438</v>
      </c>
      <c r="M8641">
        <v>4</v>
      </c>
      <c r="P8641" s="29">
        <f t="shared" si="360"/>
        <v>0.5</v>
      </c>
    </row>
    <row r="8642" spans="1:16" hidden="1" x14ac:dyDescent="0.25">
      <c r="A8642">
        <v>194509898</v>
      </c>
      <c r="B8642">
        <v>803400</v>
      </c>
      <c r="C8642" t="s">
        <v>212</v>
      </c>
      <c r="D8642">
        <v>2005099</v>
      </c>
      <c r="E8642" t="s">
        <v>217</v>
      </c>
      <c r="F8642" t="s">
        <v>214</v>
      </c>
      <c r="G8642" t="s">
        <v>215</v>
      </c>
      <c r="H8642">
        <v>2</v>
      </c>
      <c r="I8642">
        <v>2015</v>
      </c>
      <c r="J8642">
        <v>1</v>
      </c>
      <c r="L8642">
        <v>23066428</v>
      </c>
      <c r="M8642">
        <v>5.3</v>
      </c>
      <c r="P8642" s="29">
        <f t="shared" si="360"/>
        <v>0.71666666666666667</v>
      </c>
    </row>
    <row r="8643" spans="1:16" hidden="1" x14ac:dyDescent="0.25">
      <c r="A8643">
        <v>194509898</v>
      </c>
      <c r="B8643">
        <v>803400</v>
      </c>
      <c r="C8643" t="s">
        <v>212</v>
      </c>
      <c r="D8643">
        <v>2021754</v>
      </c>
      <c r="E8643" t="s">
        <v>216</v>
      </c>
      <c r="F8643" t="s">
        <v>214</v>
      </c>
      <c r="G8643" t="s">
        <v>215</v>
      </c>
      <c r="H8643">
        <v>3</v>
      </c>
      <c r="I8643">
        <v>2015</v>
      </c>
      <c r="J8643">
        <v>1</v>
      </c>
      <c r="L8643">
        <v>23066446</v>
      </c>
      <c r="M8643" t="s">
        <v>221</v>
      </c>
      <c r="P8643" s="29" t="str">
        <f t="shared" si="360"/>
        <v>BAD</v>
      </c>
    </row>
    <row r="8644" spans="1:16" hidden="1" x14ac:dyDescent="0.25">
      <c r="A8644">
        <v>194509898</v>
      </c>
      <c r="B8644">
        <v>803400</v>
      </c>
      <c r="C8644" t="s">
        <v>212</v>
      </c>
      <c r="D8644">
        <v>2005102</v>
      </c>
      <c r="E8644" t="s">
        <v>218</v>
      </c>
      <c r="F8644" t="s">
        <v>214</v>
      </c>
      <c r="G8644" t="s">
        <v>215</v>
      </c>
      <c r="H8644">
        <v>2</v>
      </c>
      <c r="I8644">
        <v>2015</v>
      </c>
      <c r="J8644">
        <v>1</v>
      </c>
      <c r="L8644">
        <v>23066489</v>
      </c>
      <c r="M8644">
        <v>4.8</v>
      </c>
      <c r="P8644" s="29">
        <f t="shared" si="360"/>
        <v>0.6333333333333333</v>
      </c>
    </row>
    <row r="8645" spans="1:16" hidden="1" x14ac:dyDescent="0.25">
      <c r="A8645">
        <v>194509898</v>
      </c>
      <c r="B8645">
        <v>803400</v>
      </c>
      <c r="C8645" t="s">
        <v>212</v>
      </c>
      <c r="D8645">
        <v>2004098</v>
      </c>
      <c r="E8645" t="s">
        <v>213</v>
      </c>
      <c r="F8645" t="s">
        <v>214</v>
      </c>
      <c r="G8645" t="s">
        <v>215</v>
      </c>
      <c r="H8645">
        <v>2</v>
      </c>
      <c r="I8645">
        <v>2015</v>
      </c>
      <c r="J8645">
        <v>1</v>
      </c>
      <c r="L8645">
        <v>23066524</v>
      </c>
      <c r="M8645">
        <v>6.8</v>
      </c>
      <c r="P8645" s="29">
        <f t="shared" si="360"/>
        <v>0.96666666666666667</v>
      </c>
    </row>
    <row r="8646" spans="1:16" hidden="1" x14ac:dyDescent="0.25">
      <c r="A8646">
        <v>194509898</v>
      </c>
      <c r="B8646">
        <v>803400</v>
      </c>
      <c r="C8646" t="s">
        <v>212</v>
      </c>
      <c r="D8646">
        <v>2021754</v>
      </c>
      <c r="E8646" t="s">
        <v>216</v>
      </c>
      <c r="F8646" t="s">
        <v>214</v>
      </c>
      <c r="G8646" t="s">
        <v>215</v>
      </c>
      <c r="H8646">
        <v>2</v>
      </c>
      <c r="I8646">
        <v>2015</v>
      </c>
      <c r="J8646">
        <v>2</v>
      </c>
      <c r="L8646">
        <v>23074127</v>
      </c>
      <c r="M8646">
        <v>4</v>
      </c>
      <c r="P8646" s="29">
        <f t="shared" si="360"/>
        <v>0.5</v>
      </c>
    </row>
    <row r="8647" spans="1:16" hidden="1" x14ac:dyDescent="0.25">
      <c r="A8647">
        <v>194509898</v>
      </c>
      <c r="B8647">
        <v>803400</v>
      </c>
      <c r="C8647" t="s">
        <v>212</v>
      </c>
      <c r="D8647">
        <v>2004112</v>
      </c>
      <c r="E8647" t="s">
        <v>244</v>
      </c>
      <c r="F8647" t="s">
        <v>214</v>
      </c>
      <c r="G8647" t="s">
        <v>215</v>
      </c>
      <c r="H8647">
        <v>3</v>
      </c>
      <c r="I8647">
        <v>2015</v>
      </c>
      <c r="J8647">
        <v>2</v>
      </c>
      <c r="L8647">
        <v>23073238</v>
      </c>
      <c r="M8647">
        <v>1</v>
      </c>
      <c r="P8647" s="29">
        <f t="shared" si="360"/>
        <v>0</v>
      </c>
    </row>
    <row r="8648" spans="1:16" hidden="1" x14ac:dyDescent="0.25">
      <c r="A8648">
        <v>194509898</v>
      </c>
      <c r="B8648">
        <v>803400</v>
      </c>
      <c r="C8648" t="s">
        <v>212</v>
      </c>
      <c r="D8648">
        <v>2004116</v>
      </c>
      <c r="E8648" t="s">
        <v>229</v>
      </c>
      <c r="F8648" t="s">
        <v>214</v>
      </c>
      <c r="G8648" t="s">
        <v>215</v>
      </c>
      <c r="H8648">
        <v>3</v>
      </c>
      <c r="I8648">
        <v>2015</v>
      </c>
      <c r="J8648">
        <v>2</v>
      </c>
      <c r="L8648">
        <v>23073045</v>
      </c>
      <c r="M8648" t="s">
        <v>221</v>
      </c>
      <c r="P8648" s="29" t="str">
        <f t="shared" si="360"/>
        <v>BAD</v>
      </c>
    </row>
    <row r="8649" spans="1:16" hidden="1" x14ac:dyDescent="0.25">
      <c r="A8649">
        <v>194509898</v>
      </c>
      <c r="B8649">
        <v>803400</v>
      </c>
      <c r="C8649" t="s">
        <v>212</v>
      </c>
      <c r="D8649">
        <v>2021580</v>
      </c>
      <c r="E8649" t="s">
        <v>241</v>
      </c>
      <c r="F8649" t="s">
        <v>214</v>
      </c>
      <c r="G8649" t="s">
        <v>215</v>
      </c>
      <c r="H8649">
        <v>3</v>
      </c>
      <c r="I8649">
        <v>2015</v>
      </c>
      <c r="J8649">
        <v>2</v>
      </c>
      <c r="L8649">
        <v>23072001</v>
      </c>
      <c r="M8649">
        <v>2.9</v>
      </c>
      <c r="P8649" s="29">
        <f t="shared" si="360"/>
        <v>0.31666666666666665</v>
      </c>
    </row>
    <row r="8650" spans="1:16" hidden="1" x14ac:dyDescent="0.25">
      <c r="A8650">
        <v>194509898</v>
      </c>
      <c r="B8650">
        <v>803400</v>
      </c>
      <c r="C8650" t="s">
        <v>212</v>
      </c>
      <c r="D8650">
        <v>2005118</v>
      </c>
      <c r="E8650" t="s">
        <v>223</v>
      </c>
      <c r="F8650" t="s">
        <v>214</v>
      </c>
      <c r="G8650" t="s">
        <v>215</v>
      </c>
      <c r="H8650">
        <v>2</v>
      </c>
      <c r="I8650">
        <v>2015</v>
      </c>
      <c r="J8650">
        <v>2</v>
      </c>
      <c r="L8650">
        <v>23071573</v>
      </c>
      <c r="M8650">
        <v>5.4</v>
      </c>
      <c r="P8650" s="29">
        <f t="shared" si="360"/>
        <v>0.73333333333333339</v>
      </c>
    </row>
    <row r="8651" spans="1:16" hidden="1" x14ac:dyDescent="0.25">
      <c r="A8651">
        <v>194509898</v>
      </c>
      <c r="B8651">
        <v>803400</v>
      </c>
      <c r="C8651" t="s">
        <v>212</v>
      </c>
      <c r="D8651">
        <v>2021795</v>
      </c>
      <c r="E8651" t="s">
        <v>222</v>
      </c>
      <c r="F8651" t="s">
        <v>214</v>
      </c>
      <c r="G8651" t="s">
        <v>215</v>
      </c>
      <c r="H8651">
        <v>3</v>
      </c>
      <c r="I8651">
        <v>2015</v>
      </c>
      <c r="J8651">
        <v>2</v>
      </c>
      <c r="L8651">
        <v>23070466</v>
      </c>
      <c r="M8651">
        <v>3.1</v>
      </c>
      <c r="P8651" s="29">
        <f t="shared" si="360"/>
        <v>0.35000000000000003</v>
      </c>
    </row>
    <row r="8652" spans="1:16" hidden="1" x14ac:dyDescent="0.25">
      <c r="A8652">
        <v>194509898</v>
      </c>
      <c r="B8652">
        <v>803400</v>
      </c>
      <c r="C8652" t="s">
        <v>212</v>
      </c>
      <c r="D8652">
        <v>2021602</v>
      </c>
      <c r="E8652" t="s">
        <v>242</v>
      </c>
      <c r="F8652" t="s">
        <v>214</v>
      </c>
      <c r="G8652" t="s">
        <v>215</v>
      </c>
      <c r="H8652">
        <v>3</v>
      </c>
      <c r="I8652">
        <v>2015</v>
      </c>
      <c r="J8652">
        <v>2</v>
      </c>
      <c r="L8652">
        <v>23072007</v>
      </c>
      <c r="M8652" t="s">
        <v>221</v>
      </c>
      <c r="P8652" s="29" t="str">
        <f t="shared" si="360"/>
        <v>BAD</v>
      </c>
    </row>
    <row r="8653" spans="1:16" hidden="1" x14ac:dyDescent="0.25">
      <c r="A8653">
        <v>194509898</v>
      </c>
      <c r="B8653">
        <v>803400</v>
      </c>
      <c r="C8653" t="s">
        <v>212</v>
      </c>
      <c r="D8653">
        <v>2021580</v>
      </c>
      <c r="E8653" t="s">
        <v>241</v>
      </c>
      <c r="F8653" t="s">
        <v>214</v>
      </c>
      <c r="G8653" t="s">
        <v>215</v>
      </c>
      <c r="H8653">
        <v>3</v>
      </c>
      <c r="I8653">
        <v>2016</v>
      </c>
      <c r="J8653">
        <v>1</v>
      </c>
      <c r="L8653">
        <v>23081157</v>
      </c>
      <c r="M8653">
        <v>3.5</v>
      </c>
      <c r="P8653" s="29">
        <f t="shared" ref="P8653:P8684" si="361">IF(AND(ISNUMBER(M8653),H8653&lt;&gt;4),(M8653-1)/6,IF(H8653=4,"DRP",IF(AND(H8653=3,M8653="NA"),"BAD",IF(AND(H8653=2),"CVL",IF(AND(H8653=1,ISBLANK(M8653)),"NULL","UNK")))))</f>
        <v>0.41666666666666669</v>
      </c>
    </row>
    <row r="8654" spans="1:16" hidden="1" x14ac:dyDescent="0.25">
      <c r="A8654">
        <v>194509898</v>
      </c>
      <c r="B8654">
        <v>803400</v>
      </c>
      <c r="C8654" t="s">
        <v>212</v>
      </c>
      <c r="D8654">
        <v>2021795</v>
      </c>
      <c r="E8654" t="s">
        <v>222</v>
      </c>
      <c r="F8654" t="s">
        <v>214</v>
      </c>
      <c r="G8654" t="s">
        <v>215</v>
      </c>
      <c r="H8654">
        <v>2</v>
      </c>
      <c r="I8654">
        <v>2016</v>
      </c>
      <c r="J8654">
        <v>1</v>
      </c>
      <c r="L8654">
        <v>23078735</v>
      </c>
      <c r="M8654">
        <v>4.2</v>
      </c>
      <c r="P8654" s="29">
        <f t="shared" si="361"/>
        <v>0.53333333333333333</v>
      </c>
    </row>
    <row r="8655" spans="1:16" hidden="1" x14ac:dyDescent="0.25">
      <c r="A8655">
        <v>194509898</v>
      </c>
      <c r="B8655">
        <v>803400</v>
      </c>
      <c r="C8655" t="s">
        <v>212</v>
      </c>
      <c r="D8655">
        <v>2021602</v>
      </c>
      <c r="E8655" t="s">
        <v>242</v>
      </c>
      <c r="F8655" t="s">
        <v>214</v>
      </c>
      <c r="G8655" t="s">
        <v>215</v>
      </c>
      <c r="H8655">
        <v>2</v>
      </c>
      <c r="I8655">
        <v>2016</v>
      </c>
      <c r="J8655">
        <v>1</v>
      </c>
      <c r="L8655">
        <v>23081144</v>
      </c>
      <c r="M8655">
        <v>4</v>
      </c>
      <c r="P8655" s="29">
        <f t="shared" si="361"/>
        <v>0.5</v>
      </c>
    </row>
    <row r="8656" spans="1:16" hidden="1" x14ac:dyDescent="0.25">
      <c r="A8656">
        <v>194509898</v>
      </c>
      <c r="B8656">
        <v>803400</v>
      </c>
      <c r="C8656" t="s">
        <v>212</v>
      </c>
      <c r="D8656">
        <v>2004116</v>
      </c>
      <c r="E8656" t="s">
        <v>229</v>
      </c>
      <c r="F8656" t="s">
        <v>214</v>
      </c>
      <c r="G8656" t="s">
        <v>215</v>
      </c>
      <c r="H8656">
        <v>2</v>
      </c>
      <c r="I8656">
        <v>2016</v>
      </c>
      <c r="J8656">
        <v>1</v>
      </c>
      <c r="L8656">
        <v>23078178</v>
      </c>
      <c r="M8656">
        <v>5.5</v>
      </c>
      <c r="P8656" s="29">
        <f t="shared" si="361"/>
        <v>0.75</v>
      </c>
    </row>
    <row r="8657" spans="1:16" hidden="1" x14ac:dyDescent="0.25">
      <c r="A8657">
        <v>194509898</v>
      </c>
      <c r="B8657">
        <v>803400</v>
      </c>
      <c r="C8657" t="s">
        <v>212</v>
      </c>
      <c r="D8657">
        <v>2004112</v>
      </c>
      <c r="E8657" t="s">
        <v>244</v>
      </c>
      <c r="F8657" t="s">
        <v>214</v>
      </c>
      <c r="G8657" t="s">
        <v>215</v>
      </c>
      <c r="H8657">
        <v>2</v>
      </c>
      <c r="I8657">
        <v>2016</v>
      </c>
      <c r="J8657">
        <v>1</v>
      </c>
      <c r="L8657">
        <v>23073229</v>
      </c>
      <c r="M8657">
        <v>6.1</v>
      </c>
      <c r="P8657" s="29">
        <f t="shared" si="361"/>
        <v>0.85</v>
      </c>
    </row>
    <row r="8658" spans="1:16" hidden="1" x14ac:dyDescent="0.25">
      <c r="A8658">
        <v>194509898</v>
      </c>
      <c r="B8658">
        <v>803400</v>
      </c>
      <c r="C8658" t="s">
        <v>212</v>
      </c>
      <c r="D8658">
        <v>2005131</v>
      </c>
      <c r="E8658" t="s">
        <v>228</v>
      </c>
      <c r="F8658" t="s">
        <v>214</v>
      </c>
      <c r="G8658" t="s">
        <v>215</v>
      </c>
      <c r="H8658">
        <v>3</v>
      </c>
      <c r="I8658">
        <v>2016</v>
      </c>
      <c r="J8658">
        <v>1</v>
      </c>
      <c r="L8658">
        <v>23081641</v>
      </c>
      <c r="M8658" t="s">
        <v>221</v>
      </c>
      <c r="P8658" s="29" t="str">
        <f t="shared" si="361"/>
        <v>BAD</v>
      </c>
    </row>
    <row r="8659" spans="1:16" hidden="1" x14ac:dyDescent="0.25">
      <c r="A8659">
        <v>194509898</v>
      </c>
      <c r="B8659">
        <v>803400</v>
      </c>
      <c r="C8659" t="s">
        <v>212</v>
      </c>
      <c r="D8659">
        <v>2021756</v>
      </c>
      <c r="E8659" t="s">
        <v>253</v>
      </c>
      <c r="F8659" t="s">
        <v>214</v>
      </c>
      <c r="G8659" t="s">
        <v>215</v>
      </c>
      <c r="H8659">
        <v>3</v>
      </c>
      <c r="I8659">
        <v>2016</v>
      </c>
      <c r="J8659">
        <v>1</v>
      </c>
      <c r="L8659">
        <v>23081185</v>
      </c>
      <c r="M8659" t="s">
        <v>221</v>
      </c>
      <c r="P8659" s="29" t="str">
        <f t="shared" si="361"/>
        <v>BAD</v>
      </c>
    </row>
    <row r="8660" spans="1:16" hidden="1" x14ac:dyDescent="0.25">
      <c r="A8660">
        <v>194509898</v>
      </c>
      <c r="B8660">
        <v>803400</v>
      </c>
      <c r="C8660" t="s">
        <v>212</v>
      </c>
      <c r="D8660">
        <v>2021797</v>
      </c>
      <c r="E8660" t="s">
        <v>234</v>
      </c>
      <c r="F8660" t="s">
        <v>214</v>
      </c>
      <c r="G8660" t="s">
        <v>215</v>
      </c>
      <c r="H8660">
        <v>2</v>
      </c>
      <c r="I8660">
        <v>2016</v>
      </c>
      <c r="J8660">
        <v>2</v>
      </c>
      <c r="M8660">
        <v>5.2</v>
      </c>
      <c r="N8660" t="s">
        <v>231</v>
      </c>
      <c r="P8660" s="29">
        <f t="shared" si="361"/>
        <v>0.70000000000000007</v>
      </c>
    </row>
    <row r="8661" spans="1:16" hidden="1" x14ac:dyDescent="0.25">
      <c r="A8661">
        <v>194509898</v>
      </c>
      <c r="B8661">
        <v>803400</v>
      </c>
      <c r="C8661" t="s">
        <v>212</v>
      </c>
      <c r="D8661">
        <v>2004099</v>
      </c>
      <c r="E8661" t="s">
        <v>245</v>
      </c>
      <c r="F8661" t="s">
        <v>214</v>
      </c>
      <c r="G8661" t="s">
        <v>215</v>
      </c>
      <c r="H8661">
        <v>2</v>
      </c>
      <c r="I8661">
        <v>2016</v>
      </c>
      <c r="J8661">
        <v>2</v>
      </c>
      <c r="L8661">
        <v>23085316</v>
      </c>
      <c r="M8661">
        <v>6.7</v>
      </c>
      <c r="P8661" s="29">
        <f t="shared" si="361"/>
        <v>0.95000000000000007</v>
      </c>
    </row>
    <row r="8662" spans="1:16" hidden="1" x14ac:dyDescent="0.25">
      <c r="A8662">
        <v>194509898</v>
      </c>
      <c r="B8662">
        <v>803400</v>
      </c>
      <c r="C8662" t="s">
        <v>212</v>
      </c>
      <c r="D8662">
        <v>2019154</v>
      </c>
      <c r="E8662" t="s">
        <v>225</v>
      </c>
      <c r="F8662" t="s">
        <v>214</v>
      </c>
      <c r="G8662" t="s">
        <v>215</v>
      </c>
      <c r="H8662">
        <v>2</v>
      </c>
      <c r="I8662">
        <v>2016</v>
      </c>
      <c r="J8662">
        <v>2</v>
      </c>
      <c r="L8662">
        <v>23088629</v>
      </c>
      <c r="M8662">
        <v>4.9000000000000004</v>
      </c>
      <c r="P8662" s="29">
        <f t="shared" si="361"/>
        <v>0.65</v>
      </c>
    </row>
    <row r="8663" spans="1:16" hidden="1" x14ac:dyDescent="0.25">
      <c r="A8663">
        <v>194509898</v>
      </c>
      <c r="B8663">
        <v>803400</v>
      </c>
      <c r="C8663" t="s">
        <v>212</v>
      </c>
      <c r="D8663">
        <v>2005131</v>
      </c>
      <c r="E8663" t="s">
        <v>228</v>
      </c>
      <c r="F8663" t="s">
        <v>214</v>
      </c>
      <c r="G8663" t="s">
        <v>215</v>
      </c>
      <c r="H8663">
        <v>2</v>
      </c>
      <c r="I8663">
        <v>2016</v>
      </c>
      <c r="J8663">
        <v>2</v>
      </c>
      <c r="L8663">
        <v>23086518</v>
      </c>
      <c r="M8663">
        <v>5.5</v>
      </c>
      <c r="P8663" s="29">
        <f t="shared" si="361"/>
        <v>0.75</v>
      </c>
    </row>
    <row r="8664" spans="1:16" hidden="1" x14ac:dyDescent="0.25">
      <c r="A8664">
        <v>194509898</v>
      </c>
      <c r="B8664">
        <v>803400</v>
      </c>
      <c r="C8664" t="s">
        <v>212</v>
      </c>
      <c r="D8664">
        <v>2021580</v>
      </c>
      <c r="E8664" t="s">
        <v>241</v>
      </c>
      <c r="F8664" t="s">
        <v>214</v>
      </c>
      <c r="G8664" t="s">
        <v>215</v>
      </c>
      <c r="H8664">
        <v>3</v>
      </c>
      <c r="I8664">
        <v>2016</v>
      </c>
      <c r="J8664">
        <v>2</v>
      </c>
      <c r="L8664">
        <v>23086828</v>
      </c>
      <c r="M8664">
        <v>3.3</v>
      </c>
      <c r="P8664" s="29">
        <f t="shared" si="361"/>
        <v>0.3833333333333333</v>
      </c>
    </row>
    <row r="8665" spans="1:16" hidden="1" x14ac:dyDescent="0.25">
      <c r="A8665">
        <v>194509898</v>
      </c>
      <c r="B8665">
        <v>803400</v>
      </c>
      <c r="C8665" t="s">
        <v>212</v>
      </c>
      <c r="D8665">
        <v>2021756</v>
      </c>
      <c r="E8665" t="s">
        <v>253</v>
      </c>
      <c r="F8665" t="s">
        <v>214</v>
      </c>
      <c r="G8665" t="s">
        <v>215</v>
      </c>
      <c r="H8665">
        <v>3</v>
      </c>
      <c r="I8665">
        <v>2016</v>
      </c>
      <c r="J8665">
        <v>2</v>
      </c>
      <c r="L8665">
        <v>23086841</v>
      </c>
      <c r="M8665">
        <v>3.7</v>
      </c>
      <c r="P8665" s="29">
        <f t="shared" si="361"/>
        <v>0.45</v>
      </c>
    </row>
    <row r="8666" spans="1:16" hidden="1" x14ac:dyDescent="0.25">
      <c r="A8666">
        <v>194509898</v>
      </c>
      <c r="B8666">
        <v>803400</v>
      </c>
      <c r="C8666" t="s">
        <v>212</v>
      </c>
      <c r="D8666">
        <v>2004453</v>
      </c>
      <c r="E8666" t="s">
        <v>239</v>
      </c>
      <c r="F8666" t="s">
        <v>214</v>
      </c>
      <c r="G8666" t="s">
        <v>215</v>
      </c>
      <c r="H8666">
        <v>2</v>
      </c>
      <c r="I8666">
        <v>2017</v>
      </c>
      <c r="J8666">
        <v>1</v>
      </c>
      <c r="L8666">
        <v>23091429</v>
      </c>
      <c r="M8666">
        <v>5.2</v>
      </c>
      <c r="P8666" s="29">
        <f t="shared" si="361"/>
        <v>0.70000000000000007</v>
      </c>
    </row>
    <row r="8667" spans="1:16" hidden="1" x14ac:dyDescent="0.25">
      <c r="A8667">
        <v>194509898</v>
      </c>
      <c r="B8667">
        <v>803400</v>
      </c>
      <c r="C8667" t="s">
        <v>212</v>
      </c>
      <c r="D8667">
        <v>2021645</v>
      </c>
      <c r="E8667" t="s">
        <v>251</v>
      </c>
      <c r="F8667" t="s">
        <v>214</v>
      </c>
      <c r="G8667" t="s">
        <v>215</v>
      </c>
      <c r="H8667">
        <v>2</v>
      </c>
      <c r="I8667">
        <v>2017</v>
      </c>
      <c r="J8667">
        <v>1</v>
      </c>
      <c r="L8667">
        <v>23091426</v>
      </c>
      <c r="M8667">
        <v>5.7</v>
      </c>
      <c r="P8667" s="29">
        <f t="shared" si="361"/>
        <v>0.78333333333333333</v>
      </c>
    </row>
    <row r="8668" spans="1:16" hidden="1" x14ac:dyDescent="0.25">
      <c r="A8668">
        <v>194509898</v>
      </c>
      <c r="B8668">
        <v>803400</v>
      </c>
      <c r="C8668" t="s">
        <v>212</v>
      </c>
      <c r="D8668">
        <v>2021993</v>
      </c>
      <c r="E8668" t="s">
        <v>256</v>
      </c>
      <c r="F8668" t="s">
        <v>214</v>
      </c>
      <c r="G8668" t="s">
        <v>215</v>
      </c>
      <c r="H8668">
        <v>2</v>
      </c>
      <c r="I8668">
        <v>2017</v>
      </c>
      <c r="J8668">
        <v>1</v>
      </c>
      <c r="L8668">
        <v>23093317</v>
      </c>
      <c r="M8668">
        <v>4</v>
      </c>
      <c r="P8668" s="29">
        <f t="shared" si="361"/>
        <v>0.5</v>
      </c>
    </row>
    <row r="8669" spans="1:16" hidden="1" x14ac:dyDescent="0.25">
      <c r="A8669">
        <v>194509898</v>
      </c>
      <c r="B8669">
        <v>803400</v>
      </c>
      <c r="C8669" t="s">
        <v>212</v>
      </c>
      <c r="D8669">
        <v>2021580</v>
      </c>
      <c r="E8669" t="s">
        <v>241</v>
      </c>
      <c r="F8669" t="s">
        <v>214</v>
      </c>
      <c r="G8669" t="s">
        <v>215</v>
      </c>
      <c r="H8669">
        <v>2</v>
      </c>
      <c r="I8669">
        <v>2017</v>
      </c>
      <c r="J8669">
        <v>1</v>
      </c>
      <c r="L8669">
        <v>23093919</v>
      </c>
      <c r="M8669">
        <v>4.2</v>
      </c>
      <c r="P8669" s="29">
        <f t="shared" si="361"/>
        <v>0.53333333333333333</v>
      </c>
    </row>
    <row r="8670" spans="1:16" hidden="1" x14ac:dyDescent="0.25">
      <c r="A8670">
        <v>194509898</v>
      </c>
      <c r="B8670">
        <v>803400</v>
      </c>
      <c r="C8670" t="s">
        <v>212</v>
      </c>
      <c r="D8670">
        <v>2019271</v>
      </c>
      <c r="E8670" t="s">
        <v>236</v>
      </c>
      <c r="F8670" t="s">
        <v>214</v>
      </c>
      <c r="G8670" t="s">
        <v>215</v>
      </c>
      <c r="H8670">
        <v>2</v>
      </c>
      <c r="I8670">
        <v>2017</v>
      </c>
      <c r="J8670">
        <v>1</v>
      </c>
      <c r="L8670">
        <v>23090696</v>
      </c>
      <c r="M8670">
        <v>5.2</v>
      </c>
      <c r="P8670" s="29">
        <f t="shared" si="361"/>
        <v>0.70000000000000007</v>
      </c>
    </row>
    <row r="8671" spans="1:16" hidden="1" x14ac:dyDescent="0.25">
      <c r="A8671">
        <v>194509898</v>
      </c>
      <c r="B8671">
        <v>803400</v>
      </c>
      <c r="C8671" t="s">
        <v>212</v>
      </c>
      <c r="D8671">
        <v>2021756</v>
      </c>
      <c r="E8671" t="s">
        <v>253</v>
      </c>
      <c r="F8671" t="s">
        <v>214</v>
      </c>
      <c r="G8671" t="s">
        <v>215</v>
      </c>
      <c r="H8671">
        <v>2</v>
      </c>
      <c r="I8671">
        <v>2017</v>
      </c>
      <c r="J8671">
        <v>1</v>
      </c>
      <c r="L8671">
        <v>23092931</v>
      </c>
      <c r="M8671">
        <v>4</v>
      </c>
      <c r="P8671" s="29">
        <f t="shared" si="361"/>
        <v>0.5</v>
      </c>
    </row>
    <row r="8672" spans="1:16" hidden="1" x14ac:dyDescent="0.25">
      <c r="A8672">
        <v>194509898</v>
      </c>
      <c r="B8672">
        <v>803400</v>
      </c>
      <c r="C8672" t="s">
        <v>212</v>
      </c>
      <c r="D8672">
        <v>2021638</v>
      </c>
      <c r="E8672" t="s">
        <v>250</v>
      </c>
      <c r="F8672" t="s">
        <v>214</v>
      </c>
      <c r="G8672" t="s">
        <v>215</v>
      </c>
      <c r="H8672">
        <v>3</v>
      </c>
      <c r="I8672">
        <v>2017</v>
      </c>
      <c r="J8672">
        <v>2</v>
      </c>
      <c r="L8672">
        <v>23101182</v>
      </c>
      <c r="M8672">
        <v>2.9</v>
      </c>
      <c r="P8672" s="29">
        <f t="shared" si="361"/>
        <v>0.31666666666666665</v>
      </c>
    </row>
    <row r="8673" spans="1:16" hidden="1" x14ac:dyDescent="0.25">
      <c r="A8673">
        <v>194509898</v>
      </c>
      <c r="B8673">
        <v>803400</v>
      </c>
      <c r="C8673" t="s">
        <v>212</v>
      </c>
      <c r="D8673">
        <v>2021781</v>
      </c>
      <c r="E8673" t="s">
        <v>235</v>
      </c>
      <c r="F8673" t="s">
        <v>214</v>
      </c>
      <c r="G8673" t="s">
        <v>215</v>
      </c>
      <c r="H8673">
        <v>3</v>
      </c>
      <c r="I8673">
        <v>2017</v>
      </c>
      <c r="J8673">
        <v>2</v>
      </c>
      <c r="L8673">
        <v>23101189</v>
      </c>
      <c r="M8673">
        <v>2.9</v>
      </c>
      <c r="P8673" s="29">
        <f t="shared" si="361"/>
        <v>0.31666666666666665</v>
      </c>
    </row>
    <row r="8674" spans="1:16" hidden="1" x14ac:dyDescent="0.25">
      <c r="A8674">
        <v>194509898</v>
      </c>
      <c r="B8674">
        <v>803400</v>
      </c>
      <c r="C8674" t="s">
        <v>212</v>
      </c>
      <c r="D8674">
        <v>2021850</v>
      </c>
      <c r="E8674" t="s">
        <v>233</v>
      </c>
      <c r="F8674" t="s">
        <v>214</v>
      </c>
      <c r="G8674" t="s">
        <v>215</v>
      </c>
      <c r="H8674">
        <v>2</v>
      </c>
      <c r="I8674">
        <v>2017</v>
      </c>
      <c r="J8674">
        <v>2</v>
      </c>
      <c r="L8674">
        <v>23099061</v>
      </c>
      <c r="M8674">
        <v>5</v>
      </c>
      <c r="P8674" s="29">
        <f t="shared" si="361"/>
        <v>0.66666666666666663</v>
      </c>
    </row>
    <row r="8675" spans="1:16" hidden="1" x14ac:dyDescent="0.25">
      <c r="A8675">
        <v>194509898</v>
      </c>
      <c r="B8675">
        <v>803400</v>
      </c>
      <c r="C8675" t="s">
        <v>212</v>
      </c>
      <c r="D8675">
        <v>2021874</v>
      </c>
      <c r="E8675" t="s">
        <v>226</v>
      </c>
      <c r="F8675" t="s">
        <v>214</v>
      </c>
      <c r="G8675" t="s">
        <v>215</v>
      </c>
      <c r="H8675">
        <v>3</v>
      </c>
      <c r="I8675">
        <v>2017</v>
      </c>
      <c r="J8675">
        <v>2</v>
      </c>
      <c r="L8675">
        <v>23101908</v>
      </c>
      <c r="M8675">
        <v>3.1</v>
      </c>
      <c r="P8675" s="29">
        <f t="shared" si="361"/>
        <v>0.35000000000000003</v>
      </c>
    </row>
    <row r="8676" spans="1:16" hidden="1" x14ac:dyDescent="0.25">
      <c r="A8676">
        <v>194509898</v>
      </c>
      <c r="B8676">
        <v>803400</v>
      </c>
      <c r="C8676" t="s">
        <v>212</v>
      </c>
      <c r="D8676">
        <v>2019272</v>
      </c>
      <c r="E8676" t="s">
        <v>249</v>
      </c>
      <c r="F8676" t="s">
        <v>214</v>
      </c>
      <c r="G8676" t="s">
        <v>215</v>
      </c>
      <c r="H8676">
        <v>2</v>
      </c>
      <c r="I8676">
        <v>2017</v>
      </c>
      <c r="J8676">
        <v>2</v>
      </c>
      <c r="L8676">
        <v>23097957</v>
      </c>
      <c r="M8676">
        <v>5.0999999999999996</v>
      </c>
      <c r="P8676" s="29">
        <f t="shared" si="361"/>
        <v>0.68333333333333324</v>
      </c>
    </row>
    <row r="8677" spans="1:16" hidden="1" x14ac:dyDescent="0.25">
      <c r="A8677">
        <v>194509898</v>
      </c>
      <c r="B8677">
        <v>803400</v>
      </c>
      <c r="C8677" t="s">
        <v>212</v>
      </c>
      <c r="D8677">
        <v>2021781</v>
      </c>
      <c r="E8677" t="s">
        <v>235</v>
      </c>
      <c r="F8677" t="s">
        <v>214</v>
      </c>
      <c r="G8677" t="s">
        <v>215</v>
      </c>
      <c r="H8677">
        <v>2</v>
      </c>
      <c r="I8677">
        <v>2018</v>
      </c>
      <c r="J8677">
        <v>1</v>
      </c>
      <c r="L8677">
        <v>23108207</v>
      </c>
      <c r="M8677">
        <v>4.2</v>
      </c>
      <c r="P8677" s="29">
        <f t="shared" si="361"/>
        <v>0.53333333333333333</v>
      </c>
    </row>
    <row r="8678" spans="1:16" hidden="1" x14ac:dyDescent="0.25">
      <c r="A8678">
        <v>194509898</v>
      </c>
      <c r="B8678">
        <v>803400</v>
      </c>
      <c r="C8678" t="s">
        <v>212</v>
      </c>
      <c r="D8678">
        <v>2021638</v>
      </c>
      <c r="E8678" t="s">
        <v>250</v>
      </c>
      <c r="F8678" t="s">
        <v>214</v>
      </c>
      <c r="G8678" t="s">
        <v>215</v>
      </c>
      <c r="H8678">
        <v>2</v>
      </c>
      <c r="I8678">
        <v>2018</v>
      </c>
      <c r="J8678">
        <v>1</v>
      </c>
      <c r="L8678">
        <v>23108054</v>
      </c>
      <c r="M8678">
        <v>4</v>
      </c>
      <c r="P8678" s="29">
        <f t="shared" si="361"/>
        <v>0.5</v>
      </c>
    </row>
    <row r="8679" spans="1:16" hidden="1" x14ac:dyDescent="0.25">
      <c r="A8679">
        <v>194509898</v>
      </c>
      <c r="B8679">
        <v>803400</v>
      </c>
      <c r="C8679" t="s">
        <v>212</v>
      </c>
      <c r="D8679">
        <v>2021858</v>
      </c>
      <c r="E8679" t="s">
        <v>230</v>
      </c>
      <c r="F8679" t="s">
        <v>214</v>
      </c>
      <c r="G8679" t="s">
        <v>215</v>
      </c>
      <c r="H8679">
        <v>2</v>
      </c>
      <c r="I8679">
        <v>2018</v>
      </c>
      <c r="J8679">
        <v>1</v>
      </c>
      <c r="L8679">
        <v>23107204</v>
      </c>
      <c r="M8679">
        <v>6.4</v>
      </c>
      <c r="P8679" s="29">
        <f t="shared" si="361"/>
        <v>0.9</v>
      </c>
    </row>
    <row r="8680" spans="1:16" hidden="1" x14ac:dyDescent="0.25">
      <c r="A8680">
        <v>194509898</v>
      </c>
      <c r="B8680">
        <v>803400</v>
      </c>
      <c r="C8680" t="s">
        <v>212</v>
      </c>
      <c r="D8680">
        <v>2021734</v>
      </c>
      <c r="E8680" t="s">
        <v>252</v>
      </c>
      <c r="F8680" t="s">
        <v>214</v>
      </c>
      <c r="G8680" t="s">
        <v>215</v>
      </c>
      <c r="H8680">
        <v>2</v>
      </c>
      <c r="I8680">
        <v>2018</v>
      </c>
      <c r="J8680">
        <v>1</v>
      </c>
      <c r="L8680">
        <v>23107096</v>
      </c>
      <c r="M8680">
        <v>5.8</v>
      </c>
      <c r="P8680" s="29">
        <f t="shared" si="361"/>
        <v>0.79999999999999993</v>
      </c>
    </row>
    <row r="8681" spans="1:16" hidden="1" x14ac:dyDescent="0.25">
      <c r="A8681">
        <v>194509898</v>
      </c>
      <c r="B8681">
        <v>803400</v>
      </c>
      <c r="C8681" t="s">
        <v>212</v>
      </c>
      <c r="D8681">
        <v>2021706</v>
      </c>
      <c r="E8681" t="s">
        <v>271</v>
      </c>
      <c r="F8681" t="s">
        <v>214</v>
      </c>
      <c r="G8681" t="s">
        <v>215</v>
      </c>
      <c r="H8681">
        <v>2</v>
      </c>
      <c r="I8681">
        <v>2018</v>
      </c>
      <c r="J8681">
        <v>1</v>
      </c>
      <c r="L8681">
        <v>23108870</v>
      </c>
      <c r="M8681">
        <v>4.0999999999999996</v>
      </c>
      <c r="P8681" s="29">
        <f t="shared" si="361"/>
        <v>0.51666666666666661</v>
      </c>
    </row>
    <row r="8682" spans="1:16" hidden="1" x14ac:dyDescent="0.25">
      <c r="A8682">
        <v>194509898</v>
      </c>
      <c r="B8682">
        <v>803400</v>
      </c>
      <c r="C8682" t="s">
        <v>212</v>
      </c>
      <c r="D8682">
        <v>2004452</v>
      </c>
      <c r="E8682" t="s">
        <v>240</v>
      </c>
      <c r="F8682" t="s">
        <v>214</v>
      </c>
      <c r="G8682" t="s">
        <v>215</v>
      </c>
      <c r="H8682">
        <v>2</v>
      </c>
      <c r="I8682">
        <v>2018</v>
      </c>
      <c r="J8682">
        <v>1</v>
      </c>
      <c r="L8682">
        <v>23106897</v>
      </c>
      <c r="M8682">
        <v>5</v>
      </c>
      <c r="P8682" s="29">
        <f t="shared" si="361"/>
        <v>0.66666666666666663</v>
      </c>
    </row>
    <row r="8683" spans="1:16" hidden="1" x14ac:dyDescent="0.25">
      <c r="A8683">
        <v>194509898</v>
      </c>
      <c r="B8683">
        <v>803400</v>
      </c>
      <c r="C8683" t="s">
        <v>212</v>
      </c>
      <c r="D8683">
        <v>2021640</v>
      </c>
      <c r="E8683" t="s">
        <v>227</v>
      </c>
      <c r="F8683" t="s">
        <v>214</v>
      </c>
      <c r="G8683" t="s">
        <v>215</v>
      </c>
      <c r="H8683">
        <v>2</v>
      </c>
      <c r="I8683">
        <v>2018</v>
      </c>
      <c r="J8683">
        <v>2</v>
      </c>
      <c r="L8683">
        <v>23116290</v>
      </c>
      <c r="M8683">
        <v>4</v>
      </c>
      <c r="P8683" s="29">
        <f t="shared" si="361"/>
        <v>0.5</v>
      </c>
    </row>
    <row r="8684" spans="1:16" hidden="1" x14ac:dyDescent="0.25">
      <c r="A8684">
        <v>194509898</v>
      </c>
      <c r="B8684">
        <v>803400</v>
      </c>
      <c r="C8684" t="s">
        <v>212</v>
      </c>
      <c r="D8684">
        <v>2021615</v>
      </c>
      <c r="E8684" t="s">
        <v>255</v>
      </c>
      <c r="F8684" t="s">
        <v>214</v>
      </c>
      <c r="G8684" t="s">
        <v>215</v>
      </c>
      <c r="H8684">
        <v>2</v>
      </c>
      <c r="I8684">
        <v>2018</v>
      </c>
      <c r="J8684">
        <v>2</v>
      </c>
      <c r="L8684">
        <v>23116698</v>
      </c>
      <c r="M8684">
        <v>5.4</v>
      </c>
      <c r="P8684" s="29">
        <f t="shared" si="361"/>
        <v>0.73333333333333339</v>
      </c>
    </row>
    <row r="8685" spans="1:16" hidden="1" x14ac:dyDescent="0.25">
      <c r="A8685">
        <v>194509898</v>
      </c>
      <c r="B8685">
        <v>803400</v>
      </c>
      <c r="C8685" t="s">
        <v>212</v>
      </c>
      <c r="D8685">
        <v>2021624</v>
      </c>
      <c r="E8685" t="s">
        <v>243</v>
      </c>
      <c r="F8685" t="s">
        <v>214</v>
      </c>
      <c r="G8685" t="s">
        <v>215</v>
      </c>
      <c r="H8685">
        <v>2</v>
      </c>
      <c r="I8685">
        <v>2018</v>
      </c>
      <c r="J8685">
        <v>2</v>
      </c>
      <c r="L8685">
        <v>23114829</v>
      </c>
      <c r="M8685">
        <v>5.7</v>
      </c>
      <c r="P8685" s="29">
        <f t="shared" ref="P8685:P8701" si="362">IF(AND(ISNUMBER(M8685),H8685&lt;&gt;4),(M8685-1)/6,IF(H8685=4,"DRP",IF(AND(H8685=3,M8685="NA"),"BAD",IF(AND(H8685=2),"CVL",IF(AND(H8685=1,ISBLANK(M8685)),"NULL","UNK")))))</f>
        <v>0.78333333333333333</v>
      </c>
    </row>
    <row r="8686" spans="1:16" hidden="1" x14ac:dyDescent="0.25">
      <c r="A8686">
        <v>194509898</v>
      </c>
      <c r="B8686">
        <v>803400</v>
      </c>
      <c r="C8686" t="s">
        <v>212</v>
      </c>
      <c r="D8686">
        <v>2021874</v>
      </c>
      <c r="E8686" t="s">
        <v>226</v>
      </c>
      <c r="F8686" t="s">
        <v>214</v>
      </c>
      <c r="G8686" t="s">
        <v>215</v>
      </c>
      <c r="H8686">
        <v>2</v>
      </c>
      <c r="I8686">
        <v>2018</v>
      </c>
      <c r="J8686">
        <v>2</v>
      </c>
      <c r="L8686">
        <v>23115833</v>
      </c>
      <c r="M8686">
        <v>4</v>
      </c>
      <c r="P8686" s="29">
        <f t="shared" si="362"/>
        <v>0.5</v>
      </c>
    </row>
    <row r="8687" spans="1:16" hidden="1" x14ac:dyDescent="0.25">
      <c r="A8687">
        <v>194509898</v>
      </c>
      <c r="B8687">
        <v>803400</v>
      </c>
      <c r="C8687" t="s">
        <v>212</v>
      </c>
      <c r="D8687">
        <v>2021679</v>
      </c>
      <c r="E8687" t="s">
        <v>259</v>
      </c>
      <c r="F8687" t="s">
        <v>214</v>
      </c>
      <c r="G8687" t="s">
        <v>215</v>
      </c>
      <c r="H8687">
        <v>2</v>
      </c>
      <c r="I8687">
        <v>2018</v>
      </c>
      <c r="J8687">
        <v>2</v>
      </c>
      <c r="L8687">
        <v>23116297</v>
      </c>
      <c r="M8687">
        <v>4.0999999999999996</v>
      </c>
      <c r="P8687" s="29">
        <f t="shared" si="362"/>
        <v>0.51666666666666661</v>
      </c>
    </row>
    <row r="8688" spans="1:16" hidden="1" x14ac:dyDescent="0.25">
      <c r="A8688">
        <v>194509898</v>
      </c>
      <c r="B8688">
        <v>803400</v>
      </c>
      <c r="C8688" t="s">
        <v>212</v>
      </c>
      <c r="D8688">
        <v>2021747</v>
      </c>
      <c r="E8688" t="s">
        <v>270</v>
      </c>
      <c r="F8688" t="s">
        <v>214</v>
      </c>
      <c r="G8688" t="s">
        <v>215</v>
      </c>
      <c r="H8688">
        <v>2</v>
      </c>
      <c r="I8688">
        <v>2018</v>
      </c>
      <c r="J8688">
        <v>2</v>
      </c>
      <c r="L8688">
        <v>23114826</v>
      </c>
      <c r="M8688">
        <v>4.9000000000000004</v>
      </c>
      <c r="P8688" s="29">
        <f t="shared" si="362"/>
        <v>0.65</v>
      </c>
    </row>
    <row r="8689" spans="1:16" hidden="1" x14ac:dyDescent="0.25">
      <c r="A8689">
        <v>194509898</v>
      </c>
      <c r="B8689">
        <v>803400</v>
      </c>
      <c r="C8689" t="s">
        <v>212</v>
      </c>
      <c r="D8689">
        <v>2021742</v>
      </c>
      <c r="E8689" t="s">
        <v>262</v>
      </c>
      <c r="F8689" t="s">
        <v>214</v>
      </c>
      <c r="G8689" t="s">
        <v>215</v>
      </c>
      <c r="H8689">
        <v>2</v>
      </c>
      <c r="I8689">
        <v>2019</v>
      </c>
      <c r="J8689">
        <v>1</v>
      </c>
      <c r="L8689">
        <v>23123927</v>
      </c>
      <c r="M8689">
        <v>5.0999999999999996</v>
      </c>
      <c r="P8689" s="29">
        <f t="shared" si="362"/>
        <v>0.68333333333333324</v>
      </c>
    </row>
    <row r="8690" spans="1:16" hidden="1" x14ac:dyDescent="0.25">
      <c r="A8690">
        <v>194509898</v>
      </c>
      <c r="B8690">
        <v>803400</v>
      </c>
      <c r="C8690" t="s">
        <v>212</v>
      </c>
      <c r="D8690">
        <v>2021831</v>
      </c>
      <c r="E8690" t="s">
        <v>261</v>
      </c>
      <c r="F8690" t="s">
        <v>214</v>
      </c>
      <c r="G8690" t="s">
        <v>215</v>
      </c>
      <c r="H8690">
        <v>2</v>
      </c>
      <c r="I8690">
        <v>2019</v>
      </c>
      <c r="J8690">
        <v>1</v>
      </c>
      <c r="L8690">
        <v>23120813</v>
      </c>
      <c r="M8690">
        <v>6.5</v>
      </c>
      <c r="P8690" s="29">
        <f t="shared" si="362"/>
        <v>0.91666666666666663</v>
      </c>
    </row>
    <row r="8691" spans="1:16" hidden="1" x14ac:dyDescent="0.25">
      <c r="A8691">
        <v>194509898</v>
      </c>
      <c r="B8691">
        <v>803400</v>
      </c>
      <c r="C8691" t="s">
        <v>212</v>
      </c>
      <c r="D8691">
        <v>2021725</v>
      </c>
      <c r="E8691" t="s">
        <v>257</v>
      </c>
      <c r="F8691" t="s">
        <v>214</v>
      </c>
      <c r="G8691" t="s">
        <v>215</v>
      </c>
      <c r="H8691">
        <v>2</v>
      </c>
      <c r="I8691">
        <v>2019</v>
      </c>
      <c r="J8691">
        <v>1</v>
      </c>
      <c r="L8691">
        <v>23120003</v>
      </c>
      <c r="M8691">
        <v>4</v>
      </c>
      <c r="P8691" s="29">
        <f t="shared" si="362"/>
        <v>0.5</v>
      </c>
    </row>
    <row r="8692" spans="1:16" hidden="1" x14ac:dyDescent="0.25">
      <c r="A8692">
        <v>194509898</v>
      </c>
      <c r="B8692">
        <v>803400</v>
      </c>
      <c r="C8692" t="s">
        <v>212</v>
      </c>
      <c r="D8692">
        <v>2021585</v>
      </c>
      <c r="E8692" t="s">
        <v>265</v>
      </c>
      <c r="F8692" t="s">
        <v>214</v>
      </c>
      <c r="G8692" t="s">
        <v>215</v>
      </c>
      <c r="H8692">
        <v>2</v>
      </c>
      <c r="I8692">
        <v>2019</v>
      </c>
      <c r="J8692">
        <v>1</v>
      </c>
      <c r="L8692">
        <v>23120812</v>
      </c>
      <c r="M8692">
        <v>5.9</v>
      </c>
      <c r="P8692" s="29">
        <f t="shared" si="362"/>
        <v>0.81666666666666676</v>
      </c>
    </row>
    <row r="8693" spans="1:16" hidden="1" x14ac:dyDescent="0.25">
      <c r="A8693">
        <v>194509898</v>
      </c>
      <c r="B8693">
        <v>803400</v>
      </c>
      <c r="C8693" t="s">
        <v>212</v>
      </c>
      <c r="D8693">
        <v>2021720</v>
      </c>
      <c r="E8693" t="s">
        <v>263</v>
      </c>
      <c r="F8693" t="s">
        <v>214</v>
      </c>
      <c r="G8693" t="s">
        <v>215</v>
      </c>
      <c r="H8693">
        <v>2</v>
      </c>
      <c r="I8693">
        <v>2019</v>
      </c>
      <c r="J8693">
        <v>1</v>
      </c>
      <c r="L8693">
        <v>23120794</v>
      </c>
      <c r="M8693">
        <v>4.9000000000000004</v>
      </c>
      <c r="P8693" s="29">
        <f t="shared" si="362"/>
        <v>0.65</v>
      </c>
    </row>
    <row r="8694" spans="1:16" hidden="1" x14ac:dyDescent="0.25">
      <c r="A8694">
        <v>194509898</v>
      </c>
      <c r="B8694">
        <v>803400</v>
      </c>
      <c r="C8694" t="s">
        <v>212</v>
      </c>
      <c r="D8694">
        <v>2021860</v>
      </c>
      <c r="E8694" t="s">
        <v>267</v>
      </c>
      <c r="F8694" t="s">
        <v>214</v>
      </c>
      <c r="G8694" t="s">
        <v>215</v>
      </c>
      <c r="H8694">
        <v>1</v>
      </c>
      <c r="I8694">
        <v>2019</v>
      </c>
      <c r="J8694">
        <v>2</v>
      </c>
      <c r="L8694">
        <v>23128846</v>
      </c>
      <c r="P8694" s="29" t="str">
        <f t="shared" si="362"/>
        <v>NULL</v>
      </c>
    </row>
    <row r="8695" spans="1:16" hidden="1" x14ac:dyDescent="0.25">
      <c r="A8695">
        <v>194509898</v>
      </c>
      <c r="B8695">
        <v>803400</v>
      </c>
      <c r="C8695" t="s">
        <v>212</v>
      </c>
      <c r="D8695">
        <v>2021837</v>
      </c>
      <c r="E8695" t="s">
        <v>268</v>
      </c>
      <c r="F8695" t="s">
        <v>214</v>
      </c>
      <c r="G8695" t="s">
        <v>215</v>
      </c>
      <c r="H8695">
        <v>1</v>
      </c>
      <c r="I8695">
        <v>2019</v>
      </c>
      <c r="J8695">
        <v>2</v>
      </c>
      <c r="L8695">
        <v>23128849</v>
      </c>
      <c r="P8695" s="29" t="str">
        <f t="shared" si="362"/>
        <v>NULL</v>
      </c>
    </row>
    <row r="8696" spans="1:16" hidden="1" x14ac:dyDescent="0.25">
      <c r="A8696">
        <v>194509898</v>
      </c>
      <c r="B8696">
        <v>803400</v>
      </c>
      <c r="C8696" t="s">
        <v>212</v>
      </c>
      <c r="D8696">
        <v>2021647</v>
      </c>
      <c r="E8696" t="s">
        <v>279</v>
      </c>
      <c r="F8696" t="s">
        <v>214</v>
      </c>
      <c r="G8696" t="s">
        <v>215</v>
      </c>
      <c r="H8696">
        <v>4</v>
      </c>
      <c r="I8696">
        <v>2019</v>
      </c>
      <c r="J8696">
        <v>2</v>
      </c>
      <c r="L8696">
        <v>23128847</v>
      </c>
      <c r="P8696" s="29" t="str">
        <f t="shared" si="362"/>
        <v>DRP</v>
      </c>
    </row>
    <row r="8697" spans="1:16" hidden="1" x14ac:dyDescent="0.25">
      <c r="A8697">
        <v>194509898</v>
      </c>
      <c r="B8697">
        <v>803400</v>
      </c>
      <c r="C8697" t="s">
        <v>212</v>
      </c>
      <c r="D8697">
        <v>2019273</v>
      </c>
      <c r="E8697" t="s">
        <v>248</v>
      </c>
      <c r="F8697" t="s">
        <v>214</v>
      </c>
      <c r="G8697" t="s">
        <v>215</v>
      </c>
      <c r="H8697">
        <v>4</v>
      </c>
      <c r="I8697">
        <v>2019</v>
      </c>
      <c r="J8697">
        <v>2</v>
      </c>
      <c r="L8697">
        <v>23130157</v>
      </c>
      <c r="P8697" s="29" t="str">
        <f t="shared" si="362"/>
        <v>DRP</v>
      </c>
    </row>
    <row r="8698" spans="1:16" hidden="1" x14ac:dyDescent="0.25">
      <c r="A8698">
        <v>194509898</v>
      </c>
      <c r="B8698">
        <v>803400</v>
      </c>
      <c r="C8698" t="s">
        <v>212</v>
      </c>
      <c r="D8698">
        <v>2004459</v>
      </c>
      <c r="E8698" t="s">
        <v>238</v>
      </c>
      <c r="F8698" t="s">
        <v>214</v>
      </c>
      <c r="G8698" t="s">
        <v>215</v>
      </c>
      <c r="H8698">
        <v>1</v>
      </c>
      <c r="I8698">
        <v>2019</v>
      </c>
      <c r="J8698">
        <v>2</v>
      </c>
      <c r="L8698">
        <v>23128837</v>
      </c>
      <c r="P8698" s="29" t="str">
        <f t="shared" si="362"/>
        <v>NULL</v>
      </c>
    </row>
    <row r="8699" spans="1:16" hidden="1" x14ac:dyDescent="0.25">
      <c r="A8699">
        <v>194509898</v>
      </c>
      <c r="B8699">
        <v>803400</v>
      </c>
      <c r="C8699" t="s">
        <v>212</v>
      </c>
      <c r="D8699">
        <v>2021758</v>
      </c>
      <c r="E8699" t="s">
        <v>254</v>
      </c>
      <c r="F8699" t="s">
        <v>214</v>
      </c>
      <c r="G8699" t="s">
        <v>215</v>
      </c>
      <c r="H8699">
        <v>1</v>
      </c>
      <c r="I8699">
        <v>2019</v>
      </c>
      <c r="J8699">
        <v>2</v>
      </c>
      <c r="L8699">
        <v>23128841</v>
      </c>
      <c r="P8699" s="29" t="str">
        <f t="shared" si="362"/>
        <v>NULL</v>
      </c>
    </row>
    <row r="8700" spans="1:16" hidden="1" x14ac:dyDescent="0.25">
      <c r="A8700">
        <v>194509898</v>
      </c>
      <c r="B8700">
        <v>803400</v>
      </c>
      <c r="C8700" t="s">
        <v>212</v>
      </c>
      <c r="D8700">
        <v>2021853</v>
      </c>
      <c r="E8700" t="s">
        <v>258</v>
      </c>
      <c r="F8700" t="s">
        <v>214</v>
      </c>
      <c r="G8700" t="s">
        <v>215</v>
      </c>
      <c r="H8700">
        <v>1</v>
      </c>
      <c r="I8700">
        <v>2019</v>
      </c>
      <c r="J8700">
        <v>2</v>
      </c>
      <c r="L8700">
        <v>23128834</v>
      </c>
      <c r="P8700" s="29" t="str">
        <f t="shared" si="362"/>
        <v>NULL</v>
      </c>
    </row>
    <row r="8701" spans="1:16" hidden="1" x14ac:dyDescent="0.25">
      <c r="A8701">
        <v>194509898</v>
      </c>
      <c r="B8701">
        <v>803400</v>
      </c>
      <c r="C8701" t="s">
        <v>212</v>
      </c>
      <c r="D8701">
        <v>2021715</v>
      </c>
      <c r="E8701" t="s">
        <v>260</v>
      </c>
      <c r="F8701" t="s">
        <v>214</v>
      </c>
      <c r="G8701" t="s">
        <v>215</v>
      </c>
      <c r="H8701">
        <v>1</v>
      </c>
      <c r="I8701">
        <v>2019</v>
      </c>
      <c r="J8701">
        <v>2</v>
      </c>
      <c r="L8701">
        <v>23128848</v>
      </c>
      <c r="P8701" s="29" t="str">
        <f t="shared" si="362"/>
        <v>NULL</v>
      </c>
    </row>
    <row r="8702" spans="1:16" hidden="1" x14ac:dyDescent="0.25">
      <c r="A8702">
        <v>194557396</v>
      </c>
      <c r="B8702">
        <v>803400</v>
      </c>
      <c r="C8702" t="s">
        <v>212</v>
      </c>
      <c r="D8702">
        <v>2005117</v>
      </c>
      <c r="E8702" t="s">
        <v>220</v>
      </c>
      <c r="F8702" t="s">
        <v>214</v>
      </c>
      <c r="G8702" t="s">
        <v>215</v>
      </c>
      <c r="H8702">
        <v>2</v>
      </c>
      <c r="I8702">
        <v>2015</v>
      </c>
      <c r="J8702">
        <v>1</v>
      </c>
      <c r="L8702">
        <v>23065517</v>
      </c>
      <c r="M8702">
        <v>4</v>
      </c>
      <c r="P8702" s="29">
        <f t="shared" ref="P8702:P8717" si="363">IF(AND(ISNUMBER(M8702),H8702&lt;&gt;4,N8702&lt;&gt;"X"),(M8702-1)/6,IF(H8702=4,"DRP",IF(AND(H8702=3,M8702="NA"),"BAD",IF(AND(H8702=2),"CVL",IF(AND(H8702=1,ISBLANK(M8702)),"NULL","UNK")))))</f>
        <v>0.5</v>
      </c>
    </row>
    <row r="8703" spans="1:16" hidden="1" x14ac:dyDescent="0.25">
      <c r="A8703">
        <v>194557396</v>
      </c>
      <c r="B8703">
        <v>803400</v>
      </c>
      <c r="C8703" t="s">
        <v>212</v>
      </c>
      <c r="D8703">
        <v>2021600</v>
      </c>
      <c r="E8703" t="s">
        <v>219</v>
      </c>
      <c r="F8703" t="s">
        <v>214</v>
      </c>
      <c r="G8703" t="s">
        <v>215</v>
      </c>
      <c r="H8703">
        <v>3</v>
      </c>
      <c r="I8703">
        <v>2015</v>
      </c>
      <c r="J8703">
        <v>1</v>
      </c>
      <c r="L8703">
        <v>23066438</v>
      </c>
      <c r="M8703">
        <v>2.2000000000000002</v>
      </c>
      <c r="P8703" s="29">
        <f t="shared" si="363"/>
        <v>0.20000000000000004</v>
      </c>
    </row>
    <row r="8704" spans="1:16" hidden="1" x14ac:dyDescent="0.25">
      <c r="A8704">
        <v>194557396</v>
      </c>
      <c r="B8704">
        <v>803400</v>
      </c>
      <c r="C8704" t="s">
        <v>212</v>
      </c>
      <c r="D8704">
        <v>2005102</v>
      </c>
      <c r="E8704" t="s">
        <v>218</v>
      </c>
      <c r="F8704" t="s">
        <v>214</v>
      </c>
      <c r="G8704" t="s">
        <v>215</v>
      </c>
      <c r="H8704">
        <v>3</v>
      </c>
      <c r="I8704">
        <v>2015</v>
      </c>
      <c r="J8704">
        <v>1</v>
      </c>
      <c r="L8704">
        <v>23066489</v>
      </c>
      <c r="M8704">
        <v>2.2000000000000002</v>
      </c>
      <c r="P8704" s="29">
        <f t="shared" si="363"/>
        <v>0.20000000000000004</v>
      </c>
    </row>
    <row r="8705" spans="1:16" hidden="1" x14ac:dyDescent="0.25">
      <c r="A8705">
        <v>194557396</v>
      </c>
      <c r="B8705">
        <v>803400</v>
      </c>
      <c r="C8705" t="s">
        <v>212</v>
      </c>
      <c r="D8705">
        <v>2005099</v>
      </c>
      <c r="E8705" t="s">
        <v>217</v>
      </c>
      <c r="F8705" t="s">
        <v>214</v>
      </c>
      <c r="G8705" t="s">
        <v>215</v>
      </c>
      <c r="H8705">
        <v>3</v>
      </c>
      <c r="I8705">
        <v>2015</v>
      </c>
      <c r="J8705">
        <v>1</v>
      </c>
      <c r="L8705">
        <v>23066428</v>
      </c>
      <c r="M8705">
        <v>3.3</v>
      </c>
      <c r="P8705" s="29">
        <f t="shared" si="363"/>
        <v>0.3833333333333333</v>
      </c>
    </row>
    <row r="8706" spans="1:16" hidden="1" x14ac:dyDescent="0.25">
      <c r="A8706">
        <v>194557396</v>
      </c>
      <c r="B8706">
        <v>803400</v>
      </c>
      <c r="C8706" t="s">
        <v>212</v>
      </c>
      <c r="D8706">
        <v>2021754</v>
      </c>
      <c r="E8706" t="s">
        <v>216</v>
      </c>
      <c r="F8706" t="s">
        <v>214</v>
      </c>
      <c r="G8706" t="s">
        <v>215</v>
      </c>
      <c r="H8706">
        <v>3</v>
      </c>
      <c r="I8706">
        <v>2015</v>
      </c>
      <c r="J8706">
        <v>1</v>
      </c>
      <c r="L8706">
        <v>23066449</v>
      </c>
      <c r="M8706">
        <v>2.5</v>
      </c>
      <c r="P8706" s="29">
        <f t="shared" si="363"/>
        <v>0.25</v>
      </c>
    </row>
    <row r="8707" spans="1:16" hidden="1" x14ac:dyDescent="0.25">
      <c r="A8707">
        <v>194557396</v>
      </c>
      <c r="B8707">
        <v>803400</v>
      </c>
      <c r="C8707" t="s">
        <v>212</v>
      </c>
      <c r="D8707">
        <v>2004098</v>
      </c>
      <c r="E8707" t="s">
        <v>213</v>
      </c>
      <c r="F8707" t="s">
        <v>214</v>
      </c>
      <c r="G8707" t="s">
        <v>215</v>
      </c>
      <c r="H8707">
        <v>2</v>
      </c>
      <c r="I8707">
        <v>2015</v>
      </c>
      <c r="J8707">
        <v>1</v>
      </c>
      <c r="L8707">
        <v>23066524</v>
      </c>
      <c r="M8707">
        <v>6</v>
      </c>
      <c r="P8707" s="29">
        <f t="shared" si="363"/>
        <v>0.83333333333333337</v>
      </c>
    </row>
    <row r="8708" spans="1:16" hidden="1" x14ac:dyDescent="0.25">
      <c r="A8708">
        <v>194557396</v>
      </c>
      <c r="B8708">
        <v>803400</v>
      </c>
      <c r="C8708" t="s">
        <v>212</v>
      </c>
      <c r="D8708">
        <v>2021600</v>
      </c>
      <c r="E8708" t="s">
        <v>219</v>
      </c>
      <c r="F8708" t="s">
        <v>214</v>
      </c>
      <c r="G8708" t="s">
        <v>215</v>
      </c>
      <c r="H8708">
        <v>3</v>
      </c>
      <c r="I8708">
        <v>2015</v>
      </c>
      <c r="J8708">
        <v>2</v>
      </c>
      <c r="L8708">
        <v>23071943</v>
      </c>
      <c r="M8708">
        <v>2.4</v>
      </c>
      <c r="P8708" s="29">
        <f t="shared" si="363"/>
        <v>0.23333333333333331</v>
      </c>
    </row>
    <row r="8709" spans="1:16" hidden="1" x14ac:dyDescent="0.25">
      <c r="A8709">
        <v>194557396</v>
      </c>
      <c r="B8709">
        <v>803400</v>
      </c>
      <c r="C8709" t="s">
        <v>212</v>
      </c>
      <c r="D8709">
        <v>2005102</v>
      </c>
      <c r="E8709" t="s">
        <v>218</v>
      </c>
      <c r="F8709" t="s">
        <v>214</v>
      </c>
      <c r="G8709" t="s">
        <v>215</v>
      </c>
      <c r="H8709">
        <v>3</v>
      </c>
      <c r="I8709">
        <v>2015</v>
      </c>
      <c r="J8709">
        <v>2</v>
      </c>
      <c r="L8709">
        <v>23072204</v>
      </c>
      <c r="M8709" t="s">
        <v>221</v>
      </c>
      <c r="P8709" s="29" t="str">
        <f t="shared" si="363"/>
        <v>BAD</v>
      </c>
    </row>
    <row r="8710" spans="1:16" hidden="1" x14ac:dyDescent="0.25">
      <c r="A8710">
        <v>194557396</v>
      </c>
      <c r="B8710">
        <v>803400</v>
      </c>
      <c r="C8710" t="s">
        <v>212</v>
      </c>
      <c r="D8710">
        <v>2005118</v>
      </c>
      <c r="E8710" t="s">
        <v>223</v>
      </c>
      <c r="F8710" t="s">
        <v>214</v>
      </c>
      <c r="G8710" t="s">
        <v>215</v>
      </c>
      <c r="H8710">
        <v>4</v>
      </c>
      <c r="I8710">
        <v>2015</v>
      </c>
      <c r="J8710">
        <v>2</v>
      </c>
      <c r="L8710">
        <v>23071572</v>
      </c>
      <c r="P8710" s="29" t="str">
        <f t="shared" si="363"/>
        <v>DRP</v>
      </c>
    </row>
    <row r="8711" spans="1:16" hidden="1" x14ac:dyDescent="0.25">
      <c r="A8711">
        <v>194557396</v>
      </c>
      <c r="B8711">
        <v>803400</v>
      </c>
      <c r="C8711" t="s">
        <v>212</v>
      </c>
      <c r="D8711">
        <v>2021754</v>
      </c>
      <c r="E8711" t="s">
        <v>216</v>
      </c>
      <c r="F8711" t="s">
        <v>214</v>
      </c>
      <c r="G8711" t="s">
        <v>215</v>
      </c>
      <c r="H8711">
        <v>4</v>
      </c>
      <c r="I8711">
        <v>2015</v>
      </c>
      <c r="J8711">
        <v>2</v>
      </c>
      <c r="L8711">
        <v>23074130</v>
      </c>
      <c r="P8711" s="29" t="str">
        <f t="shared" si="363"/>
        <v>DRP</v>
      </c>
    </row>
    <row r="8712" spans="1:16" hidden="1" x14ac:dyDescent="0.25">
      <c r="A8712">
        <v>194557396</v>
      </c>
      <c r="B8712">
        <v>803400</v>
      </c>
      <c r="C8712" t="s">
        <v>212</v>
      </c>
      <c r="D8712">
        <v>2005099</v>
      </c>
      <c r="E8712" t="s">
        <v>217</v>
      </c>
      <c r="F8712" t="s">
        <v>214</v>
      </c>
      <c r="G8712" t="s">
        <v>215</v>
      </c>
      <c r="H8712">
        <v>3</v>
      </c>
      <c r="I8712">
        <v>2015</v>
      </c>
      <c r="J8712">
        <v>2</v>
      </c>
      <c r="L8712">
        <v>23071932</v>
      </c>
      <c r="M8712">
        <v>2</v>
      </c>
      <c r="P8712" s="29">
        <f t="shared" si="363"/>
        <v>0.16666666666666666</v>
      </c>
    </row>
    <row r="8713" spans="1:16" hidden="1" x14ac:dyDescent="0.25">
      <c r="A8713">
        <v>194557396</v>
      </c>
      <c r="B8713">
        <v>803400</v>
      </c>
      <c r="C8713" t="s">
        <v>212</v>
      </c>
      <c r="D8713">
        <v>2021754</v>
      </c>
      <c r="E8713" t="s">
        <v>216</v>
      </c>
      <c r="F8713" t="s">
        <v>214</v>
      </c>
      <c r="G8713" t="s">
        <v>215</v>
      </c>
      <c r="H8713">
        <v>3</v>
      </c>
      <c r="I8713">
        <v>2015</v>
      </c>
      <c r="J8713">
        <v>2</v>
      </c>
      <c r="L8713">
        <v>23074127</v>
      </c>
      <c r="M8713" t="s">
        <v>221</v>
      </c>
      <c r="P8713" s="29" t="str">
        <f t="shared" si="363"/>
        <v>BAD</v>
      </c>
    </row>
    <row r="8714" spans="1:16" hidden="1" x14ac:dyDescent="0.25">
      <c r="A8714">
        <v>194557396</v>
      </c>
      <c r="B8714">
        <v>803400</v>
      </c>
      <c r="C8714" t="s">
        <v>212</v>
      </c>
      <c r="D8714">
        <v>2021795</v>
      </c>
      <c r="E8714" t="s">
        <v>222</v>
      </c>
      <c r="F8714" t="s">
        <v>214</v>
      </c>
      <c r="G8714" t="s">
        <v>215</v>
      </c>
      <c r="H8714">
        <v>3</v>
      </c>
      <c r="I8714">
        <v>2015</v>
      </c>
      <c r="J8714">
        <v>2</v>
      </c>
      <c r="L8714">
        <v>23070473</v>
      </c>
      <c r="M8714">
        <v>1.8</v>
      </c>
      <c r="P8714" s="29">
        <f t="shared" si="363"/>
        <v>0.13333333333333333</v>
      </c>
    </row>
    <row r="8715" spans="1:16" hidden="1" x14ac:dyDescent="0.25">
      <c r="A8715">
        <v>194557396</v>
      </c>
      <c r="B8715">
        <v>803400</v>
      </c>
      <c r="C8715" t="s">
        <v>212</v>
      </c>
      <c r="D8715">
        <v>2005118</v>
      </c>
      <c r="E8715" t="s">
        <v>223</v>
      </c>
      <c r="F8715" t="s">
        <v>214</v>
      </c>
      <c r="G8715" t="s">
        <v>215</v>
      </c>
      <c r="H8715">
        <v>3</v>
      </c>
      <c r="I8715">
        <v>2015</v>
      </c>
      <c r="J8715">
        <v>2</v>
      </c>
      <c r="L8715">
        <v>23071572</v>
      </c>
      <c r="M8715" t="s">
        <v>221</v>
      </c>
      <c r="P8715" s="29" t="str">
        <f t="shared" si="363"/>
        <v>BAD</v>
      </c>
    </row>
    <row r="8716" spans="1:16" hidden="1" x14ac:dyDescent="0.25">
      <c r="A8716">
        <v>194557396</v>
      </c>
      <c r="B8716">
        <v>803400</v>
      </c>
      <c r="C8716" t="s">
        <v>212</v>
      </c>
      <c r="D8716">
        <v>2004116</v>
      </c>
      <c r="E8716" t="s">
        <v>229</v>
      </c>
      <c r="F8716" t="s">
        <v>214</v>
      </c>
      <c r="G8716" t="s">
        <v>215</v>
      </c>
      <c r="H8716">
        <v>3</v>
      </c>
      <c r="I8716">
        <v>2015</v>
      </c>
      <c r="J8716">
        <v>2</v>
      </c>
      <c r="L8716">
        <v>23073310</v>
      </c>
      <c r="M8716" t="s">
        <v>221</v>
      </c>
      <c r="P8716" s="29" t="str">
        <f t="shared" si="363"/>
        <v>BAD</v>
      </c>
    </row>
    <row r="8717" spans="1:16" hidden="1" x14ac:dyDescent="0.25">
      <c r="A8717">
        <v>194557396</v>
      </c>
      <c r="B8717">
        <v>803400</v>
      </c>
      <c r="C8717" t="s">
        <v>212</v>
      </c>
      <c r="D8717">
        <v>2004112</v>
      </c>
      <c r="E8717" t="s">
        <v>244</v>
      </c>
      <c r="F8717" t="s">
        <v>214</v>
      </c>
      <c r="G8717" t="s">
        <v>215</v>
      </c>
      <c r="H8717">
        <v>3</v>
      </c>
      <c r="I8717">
        <v>2015</v>
      </c>
      <c r="J8717">
        <v>2</v>
      </c>
      <c r="L8717">
        <v>23073232</v>
      </c>
      <c r="M8717" t="s">
        <v>221</v>
      </c>
      <c r="P8717" s="29" t="str">
        <f t="shared" si="363"/>
        <v>BAD</v>
      </c>
    </row>
    <row r="8718" spans="1:16" hidden="1" x14ac:dyDescent="0.25">
      <c r="A8718">
        <v>194636431</v>
      </c>
      <c r="B8718">
        <v>803407</v>
      </c>
      <c r="C8718" t="s">
        <v>317</v>
      </c>
      <c r="D8718">
        <v>2005099</v>
      </c>
      <c r="E8718" t="s">
        <v>217</v>
      </c>
      <c r="F8718" t="s">
        <v>214</v>
      </c>
      <c r="G8718" t="s">
        <v>215</v>
      </c>
      <c r="H8718">
        <v>2</v>
      </c>
      <c r="I8718">
        <v>2016</v>
      </c>
      <c r="J8718">
        <v>1</v>
      </c>
      <c r="L8718">
        <v>23081379</v>
      </c>
      <c r="M8718">
        <v>4.4000000000000004</v>
      </c>
      <c r="P8718" s="29">
        <f t="shared" ref="P8718:P8749" si="364">IF(AND(ISNUMBER(M8718),H8718&lt;&gt;4),(M8718-1)/6,IF(H8718=4,"DRP",IF(AND(H8718=3,M8718="NA"),"BAD",IF(AND(H8718=2),"CVL",IF(AND(H8718=1,ISBLANK(M8718)),"NULL","UNK")))))</f>
        <v>0.56666666666666676</v>
      </c>
    </row>
    <row r="8719" spans="1:16" hidden="1" x14ac:dyDescent="0.25">
      <c r="A8719">
        <v>194636431</v>
      </c>
      <c r="B8719">
        <v>803407</v>
      </c>
      <c r="C8719" t="s">
        <v>317</v>
      </c>
      <c r="D8719">
        <v>2021600</v>
      </c>
      <c r="E8719" t="s">
        <v>219</v>
      </c>
      <c r="F8719" t="s">
        <v>214</v>
      </c>
      <c r="G8719" t="s">
        <v>215</v>
      </c>
      <c r="H8719">
        <v>2</v>
      </c>
      <c r="I8719">
        <v>2016</v>
      </c>
      <c r="J8719">
        <v>1</v>
      </c>
      <c r="L8719">
        <v>23081087</v>
      </c>
      <c r="M8719">
        <v>4.4000000000000004</v>
      </c>
      <c r="P8719" s="29">
        <f t="shared" si="364"/>
        <v>0.56666666666666676</v>
      </c>
    </row>
    <row r="8720" spans="1:16" hidden="1" x14ac:dyDescent="0.25">
      <c r="A8720">
        <v>194636431</v>
      </c>
      <c r="B8720">
        <v>803407</v>
      </c>
      <c r="C8720" t="s">
        <v>317</v>
      </c>
      <c r="D8720">
        <v>2004098</v>
      </c>
      <c r="E8720" t="s">
        <v>213</v>
      </c>
      <c r="F8720" t="s">
        <v>214</v>
      </c>
      <c r="G8720" t="s">
        <v>215</v>
      </c>
      <c r="H8720">
        <v>2</v>
      </c>
      <c r="I8720">
        <v>2016</v>
      </c>
      <c r="J8720">
        <v>1</v>
      </c>
      <c r="L8720">
        <v>23078139</v>
      </c>
      <c r="M8720">
        <v>4.4000000000000004</v>
      </c>
      <c r="P8720" s="29">
        <f t="shared" si="364"/>
        <v>0.56666666666666676</v>
      </c>
    </row>
    <row r="8721" spans="1:16" hidden="1" x14ac:dyDescent="0.25">
      <c r="A8721">
        <v>194636431</v>
      </c>
      <c r="B8721">
        <v>803407</v>
      </c>
      <c r="C8721" t="s">
        <v>317</v>
      </c>
      <c r="D8721">
        <v>2005102</v>
      </c>
      <c r="E8721" t="s">
        <v>218</v>
      </c>
      <c r="F8721" t="s">
        <v>214</v>
      </c>
      <c r="G8721" t="s">
        <v>215</v>
      </c>
      <c r="H8721">
        <v>2</v>
      </c>
      <c r="I8721">
        <v>2016</v>
      </c>
      <c r="J8721">
        <v>1</v>
      </c>
      <c r="L8721">
        <v>23081364</v>
      </c>
      <c r="M8721">
        <v>4.2</v>
      </c>
      <c r="P8721" s="29">
        <f t="shared" si="364"/>
        <v>0.53333333333333333</v>
      </c>
    </row>
    <row r="8722" spans="1:16" hidden="1" x14ac:dyDescent="0.25">
      <c r="A8722">
        <v>194636431</v>
      </c>
      <c r="B8722">
        <v>803407</v>
      </c>
      <c r="C8722" t="s">
        <v>317</v>
      </c>
      <c r="D8722">
        <v>2021754</v>
      </c>
      <c r="E8722" t="s">
        <v>216</v>
      </c>
      <c r="F8722" t="s">
        <v>214</v>
      </c>
      <c r="G8722" t="s">
        <v>215</v>
      </c>
      <c r="H8722">
        <v>2</v>
      </c>
      <c r="I8722">
        <v>2016</v>
      </c>
      <c r="J8722">
        <v>1</v>
      </c>
      <c r="L8722">
        <v>23081132</v>
      </c>
      <c r="M8722">
        <v>5.3</v>
      </c>
      <c r="P8722" s="29">
        <f t="shared" si="364"/>
        <v>0.71666666666666667</v>
      </c>
    </row>
    <row r="8723" spans="1:16" hidden="1" x14ac:dyDescent="0.25">
      <c r="A8723">
        <v>194636431</v>
      </c>
      <c r="B8723">
        <v>803407</v>
      </c>
      <c r="C8723" t="s">
        <v>317</v>
      </c>
      <c r="D8723">
        <v>2005118</v>
      </c>
      <c r="E8723" t="s">
        <v>223</v>
      </c>
      <c r="F8723" t="s">
        <v>214</v>
      </c>
      <c r="G8723" t="s">
        <v>215</v>
      </c>
      <c r="H8723">
        <v>3</v>
      </c>
      <c r="I8723">
        <v>2016</v>
      </c>
      <c r="J8723">
        <v>1</v>
      </c>
      <c r="L8723">
        <v>23081297</v>
      </c>
      <c r="M8723">
        <v>3.6</v>
      </c>
      <c r="P8723" s="29">
        <f t="shared" si="364"/>
        <v>0.43333333333333335</v>
      </c>
    </row>
    <row r="8724" spans="1:16" hidden="1" x14ac:dyDescent="0.25">
      <c r="A8724">
        <v>194636431</v>
      </c>
      <c r="B8724">
        <v>803407</v>
      </c>
      <c r="C8724" t="s">
        <v>317</v>
      </c>
      <c r="D8724">
        <v>2005118</v>
      </c>
      <c r="E8724" t="s">
        <v>223</v>
      </c>
      <c r="F8724" t="s">
        <v>214</v>
      </c>
      <c r="G8724" t="s">
        <v>215</v>
      </c>
      <c r="H8724">
        <v>2</v>
      </c>
      <c r="I8724">
        <v>2016</v>
      </c>
      <c r="J8724">
        <v>2</v>
      </c>
      <c r="L8724">
        <v>23086742</v>
      </c>
      <c r="M8724">
        <v>5</v>
      </c>
      <c r="P8724" s="29">
        <f t="shared" si="364"/>
        <v>0.66666666666666663</v>
      </c>
    </row>
    <row r="8725" spans="1:16" hidden="1" x14ac:dyDescent="0.25">
      <c r="A8725">
        <v>194636431</v>
      </c>
      <c r="B8725">
        <v>803407</v>
      </c>
      <c r="C8725" t="s">
        <v>317</v>
      </c>
      <c r="D8725">
        <v>2021763</v>
      </c>
      <c r="E8725" t="s">
        <v>298</v>
      </c>
      <c r="F8725" t="s">
        <v>214</v>
      </c>
      <c r="G8725" t="s">
        <v>215</v>
      </c>
      <c r="H8725">
        <v>3</v>
      </c>
      <c r="I8725">
        <v>2016</v>
      </c>
      <c r="J8725">
        <v>2</v>
      </c>
      <c r="L8725">
        <v>23086847</v>
      </c>
      <c r="M8725">
        <v>3.8</v>
      </c>
      <c r="P8725" s="29">
        <f t="shared" si="364"/>
        <v>0.46666666666666662</v>
      </c>
    </row>
    <row r="8726" spans="1:16" hidden="1" x14ac:dyDescent="0.25">
      <c r="A8726">
        <v>194636431</v>
      </c>
      <c r="B8726">
        <v>803407</v>
      </c>
      <c r="C8726" t="s">
        <v>317</v>
      </c>
      <c r="D8726">
        <v>2005117</v>
      </c>
      <c r="E8726" t="s">
        <v>220</v>
      </c>
      <c r="F8726" t="s">
        <v>214</v>
      </c>
      <c r="G8726" t="s">
        <v>215</v>
      </c>
      <c r="H8726">
        <v>2</v>
      </c>
      <c r="I8726">
        <v>2016</v>
      </c>
      <c r="J8726">
        <v>2</v>
      </c>
      <c r="L8726">
        <v>23084479</v>
      </c>
      <c r="M8726">
        <v>4.3</v>
      </c>
      <c r="P8726" s="29">
        <f t="shared" si="364"/>
        <v>0.54999999999999993</v>
      </c>
    </row>
    <row r="8727" spans="1:16" hidden="1" x14ac:dyDescent="0.25">
      <c r="A8727">
        <v>194636431</v>
      </c>
      <c r="B8727">
        <v>803407</v>
      </c>
      <c r="C8727" t="s">
        <v>317</v>
      </c>
      <c r="D8727">
        <v>2021756</v>
      </c>
      <c r="E8727" t="s">
        <v>253</v>
      </c>
      <c r="F8727" t="s">
        <v>214</v>
      </c>
      <c r="G8727" t="s">
        <v>215</v>
      </c>
      <c r="H8727">
        <v>3</v>
      </c>
      <c r="I8727">
        <v>2016</v>
      </c>
      <c r="J8727">
        <v>2</v>
      </c>
      <c r="L8727">
        <v>23086837</v>
      </c>
      <c r="M8727">
        <v>3.3</v>
      </c>
      <c r="P8727" s="29">
        <f t="shared" si="364"/>
        <v>0.3833333333333333</v>
      </c>
    </row>
    <row r="8728" spans="1:16" hidden="1" x14ac:dyDescent="0.25">
      <c r="A8728">
        <v>194636431</v>
      </c>
      <c r="B8728">
        <v>803407</v>
      </c>
      <c r="C8728" t="s">
        <v>317</v>
      </c>
      <c r="D8728">
        <v>2021602</v>
      </c>
      <c r="E8728" t="s">
        <v>242</v>
      </c>
      <c r="F8728" t="s">
        <v>214</v>
      </c>
      <c r="G8728" t="s">
        <v>215</v>
      </c>
      <c r="H8728">
        <v>3</v>
      </c>
      <c r="I8728">
        <v>2016</v>
      </c>
      <c r="J8728">
        <v>2</v>
      </c>
      <c r="L8728">
        <v>23086748</v>
      </c>
      <c r="M8728">
        <v>3.2</v>
      </c>
      <c r="P8728" s="29">
        <f t="shared" si="364"/>
        <v>0.3666666666666667</v>
      </c>
    </row>
    <row r="8729" spans="1:16" hidden="1" x14ac:dyDescent="0.25">
      <c r="A8729">
        <v>194636431</v>
      </c>
      <c r="B8729">
        <v>803407</v>
      </c>
      <c r="C8729" t="s">
        <v>317</v>
      </c>
      <c r="D8729">
        <v>2021580</v>
      </c>
      <c r="E8729" t="s">
        <v>241</v>
      </c>
      <c r="F8729" t="s">
        <v>214</v>
      </c>
      <c r="G8729" t="s">
        <v>215</v>
      </c>
      <c r="H8729">
        <v>3</v>
      </c>
      <c r="I8729">
        <v>2016</v>
      </c>
      <c r="J8729">
        <v>2</v>
      </c>
      <c r="L8729">
        <v>23086826</v>
      </c>
      <c r="M8729">
        <v>2.6</v>
      </c>
      <c r="P8729" s="29">
        <f t="shared" si="364"/>
        <v>0.26666666666666666</v>
      </c>
    </row>
    <row r="8730" spans="1:16" hidden="1" x14ac:dyDescent="0.25">
      <c r="A8730">
        <v>194636431</v>
      </c>
      <c r="B8730">
        <v>803407</v>
      </c>
      <c r="C8730" t="s">
        <v>317</v>
      </c>
      <c r="D8730">
        <v>2004116</v>
      </c>
      <c r="E8730" t="s">
        <v>229</v>
      </c>
      <c r="F8730" t="s">
        <v>214</v>
      </c>
      <c r="G8730" t="s">
        <v>215</v>
      </c>
      <c r="H8730">
        <v>4</v>
      </c>
      <c r="I8730">
        <v>2017</v>
      </c>
      <c r="J8730">
        <v>1</v>
      </c>
      <c r="L8730">
        <v>23092375</v>
      </c>
      <c r="P8730" s="29" t="str">
        <f t="shared" si="364"/>
        <v>DRP</v>
      </c>
    </row>
    <row r="8731" spans="1:16" hidden="1" x14ac:dyDescent="0.25">
      <c r="A8731">
        <v>194636431</v>
      </c>
      <c r="B8731">
        <v>803407</v>
      </c>
      <c r="C8731" t="s">
        <v>317</v>
      </c>
      <c r="D8731">
        <v>2021763</v>
      </c>
      <c r="E8731" t="s">
        <v>298</v>
      </c>
      <c r="F8731" t="s">
        <v>214</v>
      </c>
      <c r="G8731" t="s">
        <v>215</v>
      </c>
      <c r="H8731">
        <v>2</v>
      </c>
      <c r="I8731">
        <v>2017</v>
      </c>
      <c r="J8731">
        <v>1</v>
      </c>
      <c r="L8731">
        <v>23091986</v>
      </c>
      <c r="M8731">
        <v>4.0999999999999996</v>
      </c>
      <c r="P8731" s="29">
        <f t="shared" si="364"/>
        <v>0.51666666666666661</v>
      </c>
    </row>
    <row r="8732" spans="1:16" hidden="1" x14ac:dyDescent="0.25">
      <c r="A8732">
        <v>194636431</v>
      </c>
      <c r="B8732">
        <v>803407</v>
      </c>
      <c r="C8732" t="s">
        <v>317</v>
      </c>
      <c r="D8732">
        <v>2021602</v>
      </c>
      <c r="E8732" t="s">
        <v>242</v>
      </c>
      <c r="F8732" t="s">
        <v>214</v>
      </c>
      <c r="G8732" t="s">
        <v>215</v>
      </c>
      <c r="H8732">
        <v>3</v>
      </c>
      <c r="I8732">
        <v>2017</v>
      </c>
      <c r="J8732">
        <v>1</v>
      </c>
      <c r="L8732">
        <v>23092928</v>
      </c>
      <c r="M8732">
        <v>3.3</v>
      </c>
      <c r="P8732" s="29">
        <f t="shared" si="364"/>
        <v>0.3833333333333333</v>
      </c>
    </row>
    <row r="8733" spans="1:16" hidden="1" x14ac:dyDescent="0.25">
      <c r="A8733">
        <v>194636431</v>
      </c>
      <c r="B8733">
        <v>803407</v>
      </c>
      <c r="C8733" t="s">
        <v>317</v>
      </c>
      <c r="D8733">
        <v>2021580</v>
      </c>
      <c r="E8733" t="s">
        <v>241</v>
      </c>
      <c r="F8733" t="s">
        <v>214</v>
      </c>
      <c r="G8733" t="s">
        <v>215</v>
      </c>
      <c r="H8733">
        <v>2</v>
      </c>
      <c r="I8733">
        <v>2017</v>
      </c>
      <c r="J8733">
        <v>1</v>
      </c>
      <c r="L8733">
        <v>23092926</v>
      </c>
      <c r="M8733">
        <v>4.2</v>
      </c>
      <c r="P8733" s="29">
        <f t="shared" si="364"/>
        <v>0.53333333333333333</v>
      </c>
    </row>
    <row r="8734" spans="1:16" hidden="1" x14ac:dyDescent="0.25">
      <c r="A8734">
        <v>194636431</v>
      </c>
      <c r="B8734">
        <v>803407</v>
      </c>
      <c r="C8734" t="s">
        <v>317</v>
      </c>
      <c r="D8734">
        <v>2021756</v>
      </c>
      <c r="E8734" t="s">
        <v>253</v>
      </c>
      <c r="F8734" t="s">
        <v>214</v>
      </c>
      <c r="G8734" t="s">
        <v>215</v>
      </c>
      <c r="H8734">
        <v>3</v>
      </c>
      <c r="I8734">
        <v>2017</v>
      </c>
      <c r="J8734">
        <v>1</v>
      </c>
      <c r="L8734">
        <v>23092929</v>
      </c>
      <c r="M8734">
        <v>3.5</v>
      </c>
      <c r="P8734" s="29">
        <f t="shared" si="364"/>
        <v>0.41666666666666669</v>
      </c>
    </row>
    <row r="8735" spans="1:16" hidden="1" x14ac:dyDescent="0.25">
      <c r="A8735">
        <v>194636431</v>
      </c>
      <c r="B8735">
        <v>803407</v>
      </c>
      <c r="C8735" t="s">
        <v>317</v>
      </c>
      <c r="D8735">
        <v>2004099</v>
      </c>
      <c r="E8735" t="s">
        <v>245</v>
      </c>
      <c r="F8735" t="s">
        <v>214</v>
      </c>
      <c r="G8735" t="s">
        <v>215</v>
      </c>
      <c r="H8735">
        <v>2</v>
      </c>
      <c r="I8735">
        <v>2017</v>
      </c>
      <c r="J8735">
        <v>1</v>
      </c>
      <c r="L8735">
        <v>23092377</v>
      </c>
      <c r="M8735">
        <v>4</v>
      </c>
      <c r="P8735" s="29">
        <f t="shared" si="364"/>
        <v>0.5</v>
      </c>
    </row>
    <row r="8736" spans="1:16" hidden="1" x14ac:dyDescent="0.25">
      <c r="A8736">
        <v>194636431</v>
      </c>
      <c r="B8736">
        <v>803407</v>
      </c>
      <c r="C8736" t="s">
        <v>317</v>
      </c>
      <c r="D8736">
        <v>2021793</v>
      </c>
      <c r="E8736" t="s">
        <v>293</v>
      </c>
      <c r="F8736" t="s">
        <v>214</v>
      </c>
      <c r="G8736" t="s">
        <v>215</v>
      </c>
      <c r="H8736">
        <v>3</v>
      </c>
      <c r="I8736">
        <v>2017</v>
      </c>
      <c r="J8736">
        <v>1</v>
      </c>
      <c r="L8736">
        <v>23091518</v>
      </c>
      <c r="M8736" t="s">
        <v>221</v>
      </c>
      <c r="P8736" s="29" t="str">
        <f t="shared" si="364"/>
        <v>BAD</v>
      </c>
    </row>
    <row r="8737" spans="1:16" hidden="1" x14ac:dyDescent="0.25">
      <c r="A8737">
        <v>194636431</v>
      </c>
      <c r="B8737">
        <v>803407</v>
      </c>
      <c r="C8737" t="s">
        <v>317</v>
      </c>
      <c r="D8737">
        <v>2004116</v>
      </c>
      <c r="E8737" t="s">
        <v>229</v>
      </c>
      <c r="F8737" t="s">
        <v>214</v>
      </c>
      <c r="G8737" t="s">
        <v>215</v>
      </c>
      <c r="H8737">
        <v>2</v>
      </c>
      <c r="I8737">
        <v>2017</v>
      </c>
      <c r="J8737">
        <v>2</v>
      </c>
      <c r="L8737">
        <v>23098583</v>
      </c>
      <c r="M8737">
        <v>5.8</v>
      </c>
      <c r="P8737" s="29">
        <f t="shared" si="364"/>
        <v>0.79999999999999993</v>
      </c>
    </row>
    <row r="8738" spans="1:16" hidden="1" x14ac:dyDescent="0.25">
      <c r="A8738">
        <v>194636431</v>
      </c>
      <c r="B8738">
        <v>803407</v>
      </c>
      <c r="C8738" t="s">
        <v>317</v>
      </c>
      <c r="D8738">
        <v>2005131</v>
      </c>
      <c r="E8738" t="s">
        <v>228</v>
      </c>
      <c r="F8738" t="s">
        <v>214</v>
      </c>
      <c r="G8738" t="s">
        <v>215</v>
      </c>
      <c r="H8738">
        <v>3</v>
      </c>
      <c r="I8738">
        <v>2017</v>
      </c>
      <c r="J8738">
        <v>2</v>
      </c>
      <c r="L8738">
        <v>23097528</v>
      </c>
      <c r="M8738">
        <v>3.7</v>
      </c>
      <c r="P8738" s="29">
        <f t="shared" si="364"/>
        <v>0.45</v>
      </c>
    </row>
    <row r="8739" spans="1:16" hidden="1" x14ac:dyDescent="0.25">
      <c r="A8739">
        <v>194636431</v>
      </c>
      <c r="B8739">
        <v>803407</v>
      </c>
      <c r="C8739" t="s">
        <v>317</v>
      </c>
      <c r="D8739">
        <v>2021602</v>
      </c>
      <c r="E8739" t="s">
        <v>242</v>
      </c>
      <c r="F8739" t="s">
        <v>214</v>
      </c>
      <c r="G8739" t="s">
        <v>215</v>
      </c>
      <c r="H8739">
        <v>3</v>
      </c>
      <c r="I8739">
        <v>2017</v>
      </c>
      <c r="J8739">
        <v>2</v>
      </c>
      <c r="L8739">
        <v>23101093</v>
      </c>
      <c r="M8739">
        <v>3.4</v>
      </c>
      <c r="P8739" s="29">
        <f t="shared" si="364"/>
        <v>0.39999999999999997</v>
      </c>
    </row>
    <row r="8740" spans="1:16" hidden="1" x14ac:dyDescent="0.25">
      <c r="A8740">
        <v>194636431</v>
      </c>
      <c r="B8740">
        <v>803407</v>
      </c>
      <c r="C8740" t="s">
        <v>317</v>
      </c>
      <c r="D8740">
        <v>2021756</v>
      </c>
      <c r="E8740" t="s">
        <v>253</v>
      </c>
      <c r="F8740" t="s">
        <v>214</v>
      </c>
      <c r="G8740" t="s">
        <v>215</v>
      </c>
      <c r="H8740">
        <v>3</v>
      </c>
      <c r="I8740">
        <v>2017</v>
      </c>
      <c r="J8740">
        <v>2</v>
      </c>
      <c r="L8740">
        <v>23101098</v>
      </c>
      <c r="M8740">
        <v>3.7</v>
      </c>
      <c r="P8740" s="29">
        <f t="shared" si="364"/>
        <v>0.45</v>
      </c>
    </row>
    <row r="8741" spans="1:16" hidden="1" x14ac:dyDescent="0.25">
      <c r="A8741">
        <v>194645503</v>
      </c>
      <c r="B8741">
        <v>803403</v>
      </c>
      <c r="C8741" t="s">
        <v>224</v>
      </c>
      <c r="D8741">
        <v>2004172</v>
      </c>
      <c r="E8741" t="s">
        <v>213</v>
      </c>
      <c r="F8741" t="s">
        <v>214</v>
      </c>
      <c r="G8741" t="s">
        <v>215</v>
      </c>
      <c r="H8741">
        <v>2</v>
      </c>
      <c r="I8741">
        <v>2016</v>
      </c>
      <c r="J8741">
        <v>1</v>
      </c>
      <c r="L8741">
        <v>23078278</v>
      </c>
      <c r="M8741">
        <v>6.6</v>
      </c>
      <c r="P8741" s="29">
        <f t="shared" si="364"/>
        <v>0.93333333333333324</v>
      </c>
    </row>
    <row r="8742" spans="1:16" hidden="1" x14ac:dyDescent="0.25">
      <c r="A8742">
        <v>194645503</v>
      </c>
      <c r="B8742">
        <v>803403</v>
      </c>
      <c r="C8742" t="s">
        <v>224</v>
      </c>
      <c r="D8742">
        <v>2005108</v>
      </c>
      <c r="E8742" t="s">
        <v>217</v>
      </c>
      <c r="F8742" t="s">
        <v>214</v>
      </c>
      <c r="G8742" t="s">
        <v>215</v>
      </c>
      <c r="H8742">
        <v>2</v>
      </c>
      <c r="I8742">
        <v>2016</v>
      </c>
      <c r="J8742">
        <v>1</v>
      </c>
      <c r="L8742">
        <v>23078550</v>
      </c>
      <c r="M8742">
        <v>5</v>
      </c>
      <c r="P8742" s="29">
        <f t="shared" si="364"/>
        <v>0.66666666666666663</v>
      </c>
    </row>
    <row r="8743" spans="1:16" hidden="1" x14ac:dyDescent="0.25">
      <c r="A8743">
        <v>194645503</v>
      </c>
      <c r="B8743">
        <v>803403</v>
      </c>
      <c r="C8743" t="s">
        <v>224</v>
      </c>
      <c r="D8743">
        <v>2005111</v>
      </c>
      <c r="E8743" t="s">
        <v>218</v>
      </c>
      <c r="F8743" t="s">
        <v>214</v>
      </c>
      <c r="G8743" t="s">
        <v>215</v>
      </c>
      <c r="H8743">
        <v>2</v>
      </c>
      <c r="I8743">
        <v>2016</v>
      </c>
      <c r="J8743">
        <v>1</v>
      </c>
      <c r="L8743">
        <v>23078557</v>
      </c>
      <c r="M8743">
        <v>6.3</v>
      </c>
      <c r="P8743" s="29">
        <f t="shared" si="364"/>
        <v>0.8833333333333333</v>
      </c>
    </row>
    <row r="8744" spans="1:16" hidden="1" x14ac:dyDescent="0.25">
      <c r="A8744">
        <v>194645503</v>
      </c>
      <c r="B8744">
        <v>803403</v>
      </c>
      <c r="C8744" t="s">
        <v>224</v>
      </c>
      <c r="D8744">
        <v>2005125</v>
      </c>
      <c r="E8744" t="s">
        <v>223</v>
      </c>
      <c r="F8744" t="s">
        <v>214</v>
      </c>
      <c r="G8744" t="s">
        <v>215</v>
      </c>
      <c r="H8744">
        <v>2</v>
      </c>
      <c r="I8744">
        <v>2016</v>
      </c>
      <c r="J8744">
        <v>1</v>
      </c>
      <c r="L8744">
        <v>23078449</v>
      </c>
      <c r="M8744">
        <v>5.8</v>
      </c>
      <c r="P8744" s="29">
        <f t="shared" si="364"/>
        <v>0.79999999999999993</v>
      </c>
    </row>
    <row r="8745" spans="1:16" hidden="1" x14ac:dyDescent="0.25">
      <c r="A8745">
        <v>194645503</v>
      </c>
      <c r="B8745">
        <v>803403</v>
      </c>
      <c r="C8745" t="s">
        <v>224</v>
      </c>
      <c r="D8745">
        <v>2021879</v>
      </c>
      <c r="E8745" t="s">
        <v>219</v>
      </c>
      <c r="F8745" t="s">
        <v>214</v>
      </c>
      <c r="G8745" t="s">
        <v>215</v>
      </c>
      <c r="H8745">
        <v>2</v>
      </c>
      <c r="I8745">
        <v>2016</v>
      </c>
      <c r="J8745">
        <v>1</v>
      </c>
      <c r="L8745">
        <v>23078551</v>
      </c>
      <c r="M8745">
        <v>6.2</v>
      </c>
      <c r="P8745" s="29">
        <f t="shared" si="364"/>
        <v>0.8666666666666667</v>
      </c>
    </row>
    <row r="8746" spans="1:16" hidden="1" x14ac:dyDescent="0.25">
      <c r="A8746">
        <v>194645503</v>
      </c>
      <c r="B8746">
        <v>803403</v>
      </c>
      <c r="C8746" t="s">
        <v>224</v>
      </c>
      <c r="D8746">
        <v>2021900</v>
      </c>
      <c r="E8746" t="s">
        <v>216</v>
      </c>
      <c r="F8746" t="s">
        <v>214</v>
      </c>
      <c r="G8746" t="s">
        <v>215</v>
      </c>
      <c r="H8746">
        <v>2</v>
      </c>
      <c r="I8746">
        <v>2016</v>
      </c>
      <c r="J8746">
        <v>1</v>
      </c>
      <c r="L8746">
        <v>23078554</v>
      </c>
      <c r="M8746">
        <v>6.4</v>
      </c>
      <c r="P8746" s="29">
        <f t="shared" si="364"/>
        <v>0.9</v>
      </c>
    </row>
    <row r="8747" spans="1:16" hidden="1" x14ac:dyDescent="0.25">
      <c r="A8747">
        <v>194645503</v>
      </c>
      <c r="B8747">
        <v>803403</v>
      </c>
      <c r="C8747" t="s">
        <v>224</v>
      </c>
      <c r="D8747">
        <v>2004173</v>
      </c>
      <c r="E8747" t="s">
        <v>245</v>
      </c>
      <c r="F8747" t="s">
        <v>214</v>
      </c>
      <c r="G8747" t="s">
        <v>215</v>
      </c>
      <c r="H8747">
        <v>4</v>
      </c>
      <c r="I8747">
        <v>2016</v>
      </c>
      <c r="J8747">
        <v>2</v>
      </c>
      <c r="L8747">
        <v>23085258</v>
      </c>
      <c r="P8747" s="29" t="str">
        <f t="shared" si="364"/>
        <v>DRP</v>
      </c>
    </row>
    <row r="8748" spans="1:16" hidden="1" x14ac:dyDescent="0.25">
      <c r="A8748">
        <v>194645503</v>
      </c>
      <c r="B8748">
        <v>803403</v>
      </c>
      <c r="C8748" t="s">
        <v>224</v>
      </c>
      <c r="D8748">
        <v>2004186</v>
      </c>
      <c r="E8748" t="s">
        <v>229</v>
      </c>
      <c r="F8748" t="s">
        <v>214</v>
      </c>
      <c r="G8748" t="s">
        <v>215</v>
      </c>
      <c r="H8748">
        <v>4</v>
      </c>
      <c r="I8748">
        <v>2016</v>
      </c>
      <c r="J8748">
        <v>2</v>
      </c>
      <c r="L8748">
        <v>23085269</v>
      </c>
      <c r="P8748" s="29" t="str">
        <f t="shared" si="364"/>
        <v>DRP</v>
      </c>
    </row>
    <row r="8749" spans="1:16" hidden="1" x14ac:dyDescent="0.25">
      <c r="A8749">
        <v>194645503</v>
      </c>
      <c r="B8749">
        <v>803403</v>
      </c>
      <c r="C8749" t="s">
        <v>224</v>
      </c>
      <c r="D8749">
        <v>2021994</v>
      </c>
      <c r="E8749" t="s">
        <v>298</v>
      </c>
      <c r="F8749" t="s">
        <v>214</v>
      </c>
      <c r="G8749" t="s">
        <v>215</v>
      </c>
      <c r="H8749">
        <v>2</v>
      </c>
      <c r="I8749">
        <v>2016</v>
      </c>
      <c r="J8749">
        <v>2</v>
      </c>
      <c r="L8749">
        <v>23086007</v>
      </c>
      <c r="M8749">
        <v>5.4</v>
      </c>
      <c r="P8749" s="29">
        <f t="shared" si="364"/>
        <v>0.73333333333333339</v>
      </c>
    </row>
    <row r="8750" spans="1:16" hidden="1" x14ac:dyDescent="0.25">
      <c r="A8750">
        <v>194645503</v>
      </c>
      <c r="B8750">
        <v>803403</v>
      </c>
      <c r="C8750" t="s">
        <v>224</v>
      </c>
      <c r="D8750">
        <v>2021880</v>
      </c>
      <c r="E8750" t="s">
        <v>242</v>
      </c>
      <c r="F8750" t="s">
        <v>214</v>
      </c>
      <c r="G8750" t="s">
        <v>215</v>
      </c>
      <c r="H8750">
        <v>2</v>
      </c>
      <c r="I8750">
        <v>2016</v>
      </c>
      <c r="J8750">
        <v>2</v>
      </c>
      <c r="L8750">
        <v>23085994</v>
      </c>
      <c r="M8750">
        <v>5.0999999999999996</v>
      </c>
      <c r="P8750" s="29">
        <f t="shared" ref="P8750:P8781" si="365">IF(AND(ISNUMBER(M8750),H8750&lt;&gt;4),(M8750-1)/6,IF(H8750=4,"DRP",IF(AND(H8750=3,M8750="NA"),"BAD",IF(AND(H8750=2),"CVL",IF(AND(H8750=1,ISBLANK(M8750)),"NULL","UNK")))))</f>
        <v>0.68333333333333324</v>
      </c>
    </row>
    <row r="8751" spans="1:16" hidden="1" x14ac:dyDescent="0.25">
      <c r="A8751">
        <v>194645503</v>
      </c>
      <c r="B8751">
        <v>803403</v>
      </c>
      <c r="C8751" t="s">
        <v>224</v>
      </c>
      <c r="D8751">
        <v>2021901</v>
      </c>
      <c r="E8751" t="s">
        <v>253</v>
      </c>
      <c r="F8751" t="s">
        <v>214</v>
      </c>
      <c r="G8751" t="s">
        <v>215</v>
      </c>
      <c r="H8751">
        <v>2</v>
      </c>
      <c r="I8751">
        <v>2016</v>
      </c>
      <c r="J8751">
        <v>2</v>
      </c>
      <c r="L8751">
        <v>23086001</v>
      </c>
      <c r="M8751">
        <v>6</v>
      </c>
      <c r="P8751" s="29">
        <f t="shared" si="365"/>
        <v>0.83333333333333337</v>
      </c>
    </row>
    <row r="8752" spans="1:16" hidden="1" x14ac:dyDescent="0.25">
      <c r="A8752">
        <v>194645503</v>
      </c>
      <c r="B8752">
        <v>803403</v>
      </c>
      <c r="C8752" t="s">
        <v>224</v>
      </c>
      <c r="D8752">
        <v>2021876</v>
      </c>
      <c r="E8752" t="s">
        <v>241</v>
      </c>
      <c r="F8752" t="s">
        <v>214</v>
      </c>
      <c r="G8752" t="s">
        <v>215</v>
      </c>
      <c r="H8752">
        <v>2</v>
      </c>
      <c r="I8752">
        <v>2016</v>
      </c>
      <c r="J8752">
        <v>2</v>
      </c>
      <c r="L8752">
        <v>23085996</v>
      </c>
      <c r="M8752">
        <v>5</v>
      </c>
      <c r="P8752" s="29">
        <f t="shared" si="365"/>
        <v>0.66666666666666663</v>
      </c>
    </row>
    <row r="8753" spans="1:16" hidden="1" x14ac:dyDescent="0.25">
      <c r="A8753">
        <v>194645503</v>
      </c>
      <c r="B8753">
        <v>803403</v>
      </c>
      <c r="C8753" t="s">
        <v>224</v>
      </c>
      <c r="D8753">
        <v>2005124</v>
      </c>
      <c r="E8753" t="s">
        <v>220</v>
      </c>
      <c r="F8753" t="s">
        <v>214</v>
      </c>
      <c r="G8753" t="s">
        <v>215</v>
      </c>
      <c r="H8753">
        <v>2</v>
      </c>
      <c r="I8753">
        <v>2016</v>
      </c>
      <c r="J8753">
        <v>2</v>
      </c>
      <c r="L8753">
        <v>23086006</v>
      </c>
      <c r="M8753">
        <v>4</v>
      </c>
      <c r="P8753" s="29">
        <f t="shared" si="365"/>
        <v>0.5</v>
      </c>
    </row>
    <row r="8754" spans="1:16" hidden="1" x14ac:dyDescent="0.25">
      <c r="A8754">
        <v>194645503</v>
      </c>
      <c r="B8754">
        <v>803403</v>
      </c>
      <c r="C8754" t="s">
        <v>224</v>
      </c>
      <c r="D8754">
        <v>2004183</v>
      </c>
      <c r="E8754" t="s">
        <v>244</v>
      </c>
      <c r="F8754" t="s">
        <v>214</v>
      </c>
      <c r="G8754" t="s">
        <v>215</v>
      </c>
      <c r="H8754">
        <v>2</v>
      </c>
      <c r="I8754">
        <v>2016</v>
      </c>
      <c r="J8754">
        <v>2</v>
      </c>
      <c r="L8754">
        <v>23085265</v>
      </c>
      <c r="M8754">
        <v>6.4</v>
      </c>
      <c r="P8754" s="29">
        <f t="shared" si="365"/>
        <v>0.9</v>
      </c>
    </row>
    <row r="8755" spans="1:16" hidden="1" x14ac:dyDescent="0.25">
      <c r="A8755">
        <v>194645503</v>
      </c>
      <c r="B8755">
        <v>803403</v>
      </c>
      <c r="C8755" t="s">
        <v>224</v>
      </c>
      <c r="D8755">
        <v>2005133</v>
      </c>
      <c r="E8755" t="s">
        <v>228</v>
      </c>
      <c r="F8755" t="s">
        <v>214</v>
      </c>
      <c r="G8755" t="s">
        <v>215</v>
      </c>
      <c r="H8755">
        <v>4</v>
      </c>
      <c r="I8755">
        <v>2017</v>
      </c>
      <c r="J8755">
        <v>1</v>
      </c>
      <c r="L8755">
        <v>23091004</v>
      </c>
      <c r="P8755" s="29" t="str">
        <f t="shared" si="365"/>
        <v>DRP</v>
      </c>
    </row>
    <row r="8756" spans="1:16" hidden="1" x14ac:dyDescent="0.25">
      <c r="A8756">
        <v>194645503</v>
      </c>
      <c r="B8756">
        <v>803403</v>
      </c>
      <c r="C8756" t="s">
        <v>224</v>
      </c>
      <c r="D8756">
        <v>2021878</v>
      </c>
      <c r="E8756" t="s">
        <v>294</v>
      </c>
      <c r="F8756" t="s">
        <v>214</v>
      </c>
      <c r="G8756" t="s">
        <v>215</v>
      </c>
      <c r="H8756">
        <v>4</v>
      </c>
      <c r="I8756">
        <v>2017</v>
      </c>
      <c r="J8756">
        <v>1</v>
      </c>
      <c r="L8756">
        <v>23094882</v>
      </c>
      <c r="P8756" s="29" t="str">
        <f t="shared" si="365"/>
        <v>DRP</v>
      </c>
    </row>
    <row r="8757" spans="1:16" hidden="1" x14ac:dyDescent="0.25">
      <c r="A8757">
        <v>194645503</v>
      </c>
      <c r="B8757">
        <v>803403</v>
      </c>
      <c r="C8757" t="s">
        <v>224</v>
      </c>
      <c r="D8757">
        <v>2021885</v>
      </c>
      <c r="E8757" t="s">
        <v>295</v>
      </c>
      <c r="F8757" t="s">
        <v>214</v>
      </c>
      <c r="G8757" t="s">
        <v>215</v>
      </c>
      <c r="H8757">
        <v>4</v>
      </c>
      <c r="I8757">
        <v>2017</v>
      </c>
      <c r="J8757">
        <v>1</v>
      </c>
      <c r="L8757">
        <v>23094881</v>
      </c>
      <c r="P8757" s="29" t="str">
        <f t="shared" si="365"/>
        <v>DRP</v>
      </c>
    </row>
    <row r="8758" spans="1:16" hidden="1" x14ac:dyDescent="0.25">
      <c r="A8758">
        <v>194645503</v>
      </c>
      <c r="B8758">
        <v>803403</v>
      </c>
      <c r="C8758" t="s">
        <v>224</v>
      </c>
      <c r="D8758">
        <v>2005127</v>
      </c>
      <c r="E8758" t="s">
        <v>293</v>
      </c>
      <c r="F8758" t="s">
        <v>214</v>
      </c>
      <c r="G8758" t="s">
        <v>215</v>
      </c>
      <c r="H8758">
        <v>2</v>
      </c>
      <c r="I8758">
        <v>2017</v>
      </c>
      <c r="J8758">
        <v>1</v>
      </c>
      <c r="L8758">
        <v>23090986</v>
      </c>
      <c r="M8758">
        <v>4.7</v>
      </c>
      <c r="P8758" s="29">
        <f t="shared" si="365"/>
        <v>0.6166666666666667</v>
      </c>
    </row>
    <row r="8759" spans="1:16" hidden="1" x14ac:dyDescent="0.25">
      <c r="A8759">
        <v>194645503</v>
      </c>
      <c r="B8759">
        <v>803403</v>
      </c>
      <c r="C8759" t="s">
        <v>224</v>
      </c>
      <c r="D8759">
        <v>2005133</v>
      </c>
      <c r="E8759" t="s">
        <v>228</v>
      </c>
      <c r="F8759" t="s">
        <v>214</v>
      </c>
      <c r="G8759" t="s">
        <v>215</v>
      </c>
      <c r="H8759">
        <v>2</v>
      </c>
      <c r="I8759">
        <v>2017</v>
      </c>
      <c r="J8759">
        <v>1</v>
      </c>
      <c r="L8759">
        <v>23091004</v>
      </c>
      <c r="M8759">
        <v>5</v>
      </c>
      <c r="P8759" s="29">
        <f t="shared" si="365"/>
        <v>0.66666666666666663</v>
      </c>
    </row>
    <row r="8760" spans="1:16" hidden="1" x14ac:dyDescent="0.25">
      <c r="A8760">
        <v>194645503</v>
      </c>
      <c r="B8760">
        <v>803403</v>
      </c>
      <c r="C8760" t="s">
        <v>224</v>
      </c>
      <c r="D8760">
        <v>2004186</v>
      </c>
      <c r="E8760" t="s">
        <v>229</v>
      </c>
      <c r="F8760" t="s">
        <v>214</v>
      </c>
      <c r="G8760" t="s">
        <v>215</v>
      </c>
      <c r="H8760">
        <v>2</v>
      </c>
      <c r="I8760">
        <v>2017</v>
      </c>
      <c r="J8760">
        <v>1</v>
      </c>
      <c r="L8760">
        <v>23092050</v>
      </c>
      <c r="M8760">
        <v>6.3</v>
      </c>
      <c r="P8760" s="29">
        <f t="shared" si="365"/>
        <v>0.8833333333333333</v>
      </c>
    </row>
    <row r="8761" spans="1:16" hidden="1" x14ac:dyDescent="0.25">
      <c r="A8761">
        <v>194645503</v>
      </c>
      <c r="B8761">
        <v>803403</v>
      </c>
      <c r="C8761" t="s">
        <v>224</v>
      </c>
      <c r="D8761">
        <v>2021878</v>
      </c>
      <c r="E8761" t="s">
        <v>294</v>
      </c>
      <c r="F8761" t="s">
        <v>214</v>
      </c>
      <c r="G8761" t="s">
        <v>215</v>
      </c>
      <c r="H8761">
        <v>2</v>
      </c>
      <c r="I8761">
        <v>2017</v>
      </c>
      <c r="J8761">
        <v>1</v>
      </c>
      <c r="L8761">
        <v>23094882</v>
      </c>
      <c r="M8761">
        <v>6.5</v>
      </c>
      <c r="P8761" s="29">
        <f t="shared" si="365"/>
        <v>0.91666666666666663</v>
      </c>
    </row>
    <row r="8762" spans="1:16" hidden="1" x14ac:dyDescent="0.25">
      <c r="A8762">
        <v>194645503</v>
      </c>
      <c r="B8762">
        <v>803403</v>
      </c>
      <c r="C8762" t="s">
        <v>224</v>
      </c>
      <c r="D8762">
        <v>2021885</v>
      </c>
      <c r="E8762" t="s">
        <v>295</v>
      </c>
      <c r="F8762" t="s">
        <v>214</v>
      </c>
      <c r="G8762" t="s">
        <v>215</v>
      </c>
      <c r="H8762">
        <v>2</v>
      </c>
      <c r="I8762">
        <v>2017</v>
      </c>
      <c r="J8762">
        <v>1</v>
      </c>
      <c r="L8762">
        <v>23094881</v>
      </c>
      <c r="M8762">
        <v>5.8</v>
      </c>
      <c r="P8762" s="29">
        <f t="shared" si="365"/>
        <v>0.79999999999999993</v>
      </c>
    </row>
    <row r="8763" spans="1:16" hidden="1" x14ac:dyDescent="0.25">
      <c r="A8763">
        <v>194645503</v>
      </c>
      <c r="B8763">
        <v>803403</v>
      </c>
      <c r="C8763" t="s">
        <v>224</v>
      </c>
      <c r="D8763">
        <v>2021916</v>
      </c>
      <c r="E8763" t="s">
        <v>226</v>
      </c>
      <c r="F8763" t="s">
        <v>214</v>
      </c>
      <c r="G8763" t="s">
        <v>215</v>
      </c>
      <c r="H8763">
        <v>2</v>
      </c>
      <c r="I8763">
        <v>2017</v>
      </c>
      <c r="J8763">
        <v>1</v>
      </c>
      <c r="L8763">
        <v>23090993</v>
      </c>
      <c r="M8763">
        <v>5.3</v>
      </c>
      <c r="P8763" s="29">
        <f t="shared" si="365"/>
        <v>0.71666666666666667</v>
      </c>
    </row>
    <row r="8764" spans="1:16" hidden="1" x14ac:dyDescent="0.25">
      <c r="A8764">
        <v>194645503</v>
      </c>
      <c r="B8764">
        <v>803403</v>
      </c>
      <c r="C8764" t="s">
        <v>224</v>
      </c>
      <c r="D8764">
        <v>2021906</v>
      </c>
      <c r="E8764" t="s">
        <v>235</v>
      </c>
      <c r="F8764" t="s">
        <v>214</v>
      </c>
      <c r="G8764" t="s">
        <v>215</v>
      </c>
      <c r="H8764">
        <v>2</v>
      </c>
      <c r="I8764">
        <v>2017</v>
      </c>
      <c r="J8764">
        <v>2</v>
      </c>
      <c r="L8764">
        <v>23100214</v>
      </c>
      <c r="M8764">
        <v>6.3</v>
      </c>
      <c r="P8764" s="29">
        <f t="shared" si="365"/>
        <v>0.8833333333333333</v>
      </c>
    </row>
    <row r="8765" spans="1:16" hidden="1" x14ac:dyDescent="0.25">
      <c r="A8765">
        <v>194645503</v>
      </c>
      <c r="B8765">
        <v>803403</v>
      </c>
      <c r="C8765" t="s">
        <v>224</v>
      </c>
      <c r="D8765">
        <v>2021907</v>
      </c>
      <c r="E8765" t="s">
        <v>257</v>
      </c>
      <c r="F8765" t="s">
        <v>214</v>
      </c>
      <c r="G8765" t="s">
        <v>215</v>
      </c>
      <c r="H8765">
        <v>2</v>
      </c>
      <c r="I8765">
        <v>2017</v>
      </c>
      <c r="J8765">
        <v>2</v>
      </c>
      <c r="L8765">
        <v>23099425</v>
      </c>
      <c r="M8765">
        <v>5.7</v>
      </c>
      <c r="P8765" s="29">
        <f t="shared" si="365"/>
        <v>0.78333333333333333</v>
      </c>
    </row>
    <row r="8766" spans="1:16" hidden="1" x14ac:dyDescent="0.25">
      <c r="A8766">
        <v>194645503</v>
      </c>
      <c r="B8766">
        <v>803403</v>
      </c>
      <c r="C8766" t="s">
        <v>224</v>
      </c>
      <c r="D8766">
        <v>2021903</v>
      </c>
      <c r="E8766" t="s">
        <v>256</v>
      </c>
      <c r="F8766" t="s">
        <v>214</v>
      </c>
      <c r="G8766" t="s">
        <v>215</v>
      </c>
      <c r="H8766">
        <v>2</v>
      </c>
      <c r="I8766">
        <v>2017</v>
      </c>
      <c r="J8766">
        <v>2</v>
      </c>
      <c r="L8766">
        <v>23099428</v>
      </c>
      <c r="M8766">
        <v>5.7</v>
      </c>
      <c r="P8766" s="29">
        <f t="shared" si="365"/>
        <v>0.78333333333333333</v>
      </c>
    </row>
    <row r="8767" spans="1:16" hidden="1" x14ac:dyDescent="0.25">
      <c r="A8767">
        <v>194645503</v>
      </c>
      <c r="B8767">
        <v>803403</v>
      </c>
      <c r="C8767" t="s">
        <v>224</v>
      </c>
      <c r="D8767">
        <v>2021899</v>
      </c>
      <c r="E8767" t="s">
        <v>296</v>
      </c>
      <c r="F8767" t="s">
        <v>214</v>
      </c>
      <c r="G8767" t="s">
        <v>215</v>
      </c>
      <c r="H8767">
        <v>2</v>
      </c>
      <c r="I8767">
        <v>2017</v>
      </c>
      <c r="J8767">
        <v>2</v>
      </c>
      <c r="L8767">
        <v>23099397</v>
      </c>
      <c r="M8767">
        <v>5.2</v>
      </c>
      <c r="P8767" s="29">
        <f t="shared" si="365"/>
        <v>0.70000000000000007</v>
      </c>
    </row>
    <row r="8768" spans="1:16" hidden="1" x14ac:dyDescent="0.25">
      <c r="A8768">
        <v>194645503</v>
      </c>
      <c r="B8768">
        <v>803403</v>
      </c>
      <c r="C8768" t="s">
        <v>224</v>
      </c>
      <c r="D8768">
        <v>2021886</v>
      </c>
      <c r="E8768" t="s">
        <v>227</v>
      </c>
      <c r="F8768" t="s">
        <v>214</v>
      </c>
      <c r="G8768" t="s">
        <v>215</v>
      </c>
      <c r="H8768">
        <v>2</v>
      </c>
      <c r="I8768">
        <v>2017</v>
      </c>
      <c r="J8768">
        <v>2</v>
      </c>
      <c r="L8768">
        <v>23099394</v>
      </c>
      <c r="M8768">
        <v>5.8</v>
      </c>
      <c r="P8768" s="29">
        <f t="shared" si="365"/>
        <v>0.79999999999999993</v>
      </c>
    </row>
    <row r="8769" spans="1:16" hidden="1" x14ac:dyDescent="0.25">
      <c r="A8769">
        <v>194645503</v>
      </c>
      <c r="B8769">
        <v>803403</v>
      </c>
      <c r="C8769" t="s">
        <v>224</v>
      </c>
      <c r="D8769">
        <v>2004173</v>
      </c>
      <c r="E8769" t="s">
        <v>245</v>
      </c>
      <c r="F8769" t="s">
        <v>214</v>
      </c>
      <c r="G8769" t="s">
        <v>215</v>
      </c>
      <c r="H8769">
        <v>2</v>
      </c>
      <c r="I8769">
        <v>2017</v>
      </c>
      <c r="J8769">
        <v>2</v>
      </c>
      <c r="L8769">
        <v>23099834</v>
      </c>
      <c r="M8769">
        <v>5.9</v>
      </c>
      <c r="P8769" s="29">
        <f t="shared" si="365"/>
        <v>0.81666666666666676</v>
      </c>
    </row>
    <row r="8770" spans="1:16" hidden="1" x14ac:dyDescent="0.25">
      <c r="A8770">
        <v>194645503</v>
      </c>
      <c r="B8770">
        <v>803403</v>
      </c>
      <c r="C8770" t="s">
        <v>224</v>
      </c>
      <c r="D8770">
        <v>2021897</v>
      </c>
      <c r="E8770" t="s">
        <v>292</v>
      </c>
      <c r="F8770" t="s">
        <v>214</v>
      </c>
      <c r="G8770" t="s">
        <v>215</v>
      </c>
      <c r="H8770">
        <v>2</v>
      </c>
      <c r="I8770">
        <v>2018</v>
      </c>
      <c r="J8770">
        <v>1</v>
      </c>
      <c r="L8770">
        <v>23105431</v>
      </c>
      <c r="M8770">
        <v>5.4</v>
      </c>
      <c r="P8770" s="29">
        <f t="shared" si="365"/>
        <v>0.73333333333333339</v>
      </c>
    </row>
    <row r="8771" spans="1:16" hidden="1" x14ac:dyDescent="0.25">
      <c r="A8771">
        <v>194645503</v>
      </c>
      <c r="B8771">
        <v>803403</v>
      </c>
      <c r="C8771" t="s">
        <v>224</v>
      </c>
      <c r="D8771">
        <v>2021891</v>
      </c>
      <c r="E8771" t="s">
        <v>259</v>
      </c>
      <c r="F8771" t="s">
        <v>214</v>
      </c>
      <c r="G8771" t="s">
        <v>215</v>
      </c>
      <c r="H8771">
        <v>2</v>
      </c>
      <c r="I8771">
        <v>2018</v>
      </c>
      <c r="J8771">
        <v>1</v>
      </c>
      <c r="L8771">
        <v>23106320</v>
      </c>
      <c r="M8771">
        <v>6.7</v>
      </c>
      <c r="P8771" s="29">
        <f t="shared" si="365"/>
        <v>0.95000000000000007</v>
      </c>
    </row>
    <row r="8772" spans="1:16" hidden="1" x14ac:dyDescent="0.25">
      <c r="A8772">
        <v>194645503</v>
      </c>
      <c r="B8772">
        <v>803403</v>
      </c>
      <c r="C8772" t="s">
        <v>224</v>
      </c>
      <c r="D8772">
        <v>2004764</v>
      </c>
      <c r="E8772" t="s">
        <v>290</v>
      </c>
      <c r="F8772" t="s">
        <v>214</v>
      </c>
      <c r="G8772" t="s">
        <v>215</v>
      </c>
      <c r="H8772">
        <v>2</v>
      </c>
      <c r="I8772">
        <v>2018</v>
      </c>
      <c r="J8772">
        <v>1</v>
      </c>
      <c r="L8772">
        <v>23105437</v>
      </c>
      <c r="M8772">
        <v>5.0999999999999996</v>
      </c>
      <c r="P8772" s="29">
        <f t="shared" si="365"/>
        <v>0.68333333333333324</v>
      </c>
    </row>
    <row r="8773" spans="1:16" hidden="1" x14ac:dyDescent="0.25">
      <c r="A8773">
        <v>194645503</v>
      </c>
      <c r="B8773">
        <v>803403</v>
      </c>
      <c r="C8773" t="s">
        <v>224</v>
      </c>
      <c r="D8773">
        <v>2004675</v>
      </c>
      <c r="E8773" t="s">
        <v>271</v>
      </c>
      <c r="F8773" t="s">
        <v>214</v>
      </c>
      <c r="G8773" t="s">
        <v>215</v>
      </c>
      <c r="H8773">
        <v>2</v>
      </c>
      <c r="I8773">
        <v>2018</v>
      </c>
      <c r="J8773">
        <v>1</v>
      </c>
      <c r="L8773">
        <v>23105432</v>
      </c>
      <c r="M8773">
        <v>6.9</v>
      </c>
      <c r="P8773" s="29">
        <f t="shared" si="365"/>
        <v>0.98333333333333339</v>
      </c>
    </row>
    <row r="8774" spans="1:16" hidden="1" x14ac:dyDescent="0.25">
      <c r="A8774">
        <v>194645503</v>
      </c>
      <c r="B8774">
        <v>803403</v>
      </c>
      <c r="C8774" t="s">
        <v>224</v>
      </c>
      <c r="D8774">
        <v>2004671</v>
      </c>
      <c r="E8774" t="s">
        <v>288</v>
      </c>
      <c r="F8774" t="s">
        <v>214</v>
      </c>
      <c r="G8774" t="s">
        <v>215</v>
      </c>
      <c r="H8774">
        <v>2</v>
      </c>
      <c r="I8774">
        <v>2018</v>
      </c>
      <c r="J8774">
        <v>1</v>
      </c>
      <c r="L8774">
        <v>23105430</v>
      </c>
      <c r="M8774">
        <v>6</v>
      </c>
      <c r="P8774" s="29">
        <f t="shared" si="365"/>
        <v>0.83333333333333337</v>
      </c>
    </row>
    <row r="8775" spans="1:16" hidden="1" x14ac:dyDescent="0.25">
      <c r="A8775">
        <v>194645503</v>
      </c>
      <c r="B8775">
        <v>803403</v>
      </c>
      <c r="C8775" t="s">
        <v>224</v>
      </c>
      <c r="D8775">
        <v>2022925</v>
      </c>
      <c r="E8775" t="s">
        <v>297</v>
      </c>
      <c r="F8775" t="s">
        <v>214</v>
      </c>
      <c r="G8775" t="s">
        <v>215</v>
      </c>
      <c r="H8775">
        <v>2</v>
      </c>
      <c r="I8775">
        <v>2018</v>
      </c>
      <c r="J8775">
        <v>1</v>
      </c>
      <c r="L8775">
        <v>23105429</v>
      </c>
      <c r="M8775">
        <v>4.9000000000000004</v>
      </c>
      <c r="P8775" s="29">
        <f t="shared" si="365"/>
        <v>0.65</v>
      </c>
    </row>
    <row r="8776" spans="1:16" hidden="1" x14ac:dyDescent="0.25">
      <c r="A8776">
        <v>194645503</v>
      </c>
      <c r="B8776">
        <v>803403</v>
      </c>
      <c r="C8776" t="s">
        <v>224</v>
      </c>
      <c r="D8776">
        <v>2019324</v>
      </c>
      <c r="E8776" t="s">
        <v>236</v>
      </c>
      <c r="F8776" t="s">
        <v>214</v>
      </c>
      <c r="G8776" t="s">
        <v>215</v>
      </c>
      <c r="H8776">
        <v>2</v>
      </c>
      <c r="I8776">
        <v>2018</v>
      </c>
      <c r="J8776">
        <v>2</v>
      </c>
      <c r="L8776">
        <v>23112800</v>
      </c>
      <c r="M8776">
        <v>6.9</v>
      </c>
      <c r="P8776" s="29">
        <f t="shared" si="365"/>
        <v>0.98333333333333339</v>
      </c>
    </row>
    <row r="8777" spans="1:16" hidden="1" x14ac:dyDescent="0.25">
      <c r="A8777">
        <v>194645503</v>
      </c>
      <c r="B8777">
        <v>803403</v>
      </c>
      <c r="C8777" t="s">
        <v>224</v>
      </c>
      <c r="D8777">
        <v>2021892</v>
      </c>
      <c r="E8777" t="s">
        <v>289</v>
      </c>
      <c r="F8777" t="s">
        <v>214</v>
      </c>
      <c r="G8777" t="s">
        <v>215</v>
      </c>
      <c r="H8777">
        <v>2</v>
      </c>
      <c r="I8777">
        <v>2018</v>
      </c>
      <c r="J8777">
        <v>2</v>
      </c>
      <c r="L8777">
        <v>23113940</v>
      </c>
      <c r="M8777">
        <v>5.3</v>
      </c>
      <c r="P8777" s="29">
        <f t="shared" si="365"/>
        <v>0.71666666666666667</v>
      </c>
    </row>
    <row r="8778" spans="1:16" hidden="1" x14ac:dyDescent="0.25">
      <c r="A8778">
        <v>194645503</v>
      </c>
      <c r="B8778">
        <v>803403</v>
      </c>
      <c r="C8778" t="s">
        <v>224</v>
      </c>
      <c r="D8778">
        <v>2021877</v>
      </c>
      <c r="E8778" t="s">
        <v>240</v>
      </c>
      <c r="F8778" t="s">
        <v>214</v>
      </c>
      <c r="G8778" t="s">
        <v>215</v>
      </c>
      <c r="H8778">
        <v>2</v>
      </c>
      <c r="I8778">
        <v>2018</v>
      </c>
      <c r="J8778">
        <v>2</v>
      </c>
      <c r="L8778">
        <v>23113937</v>
      </c>
      <c r="M8778">
        <v>5.6</v>
      </c>
      <c r="P8778" s="29">
        <f t="shared" si="365"/>
        <v>0.76666666666666661</v>
      </c>
    </row>
    <row r="8779" spans="1:16" hidden="1" x14ac:dyDescent="0.25">
      <c r="A8779">
        <v>194645503</v>
      </c>
      <c r="B8779">
        <v>803403</v>
      </c>
      <c r="C8779" t="s">
        <v>224</v>
      </c>
      <c r="D8779">
        <v>2021881</v>
      </c>
      <c r="E8779" t="s">
        <v>255</v>
      </c>
      <c r="F8779" t="s">
        <v>214</v>
      </c>
      <c r="G8779" t="s">
        <v>215</v>
      </c>
      <c r="H8779">
        <v>2</v>
      </c>
      <c r="I8779">
        <v>2018</v>
      </c>
      <c r="J8779">
        <v>2</v>
      </c>
      <c r="L8779">
        <v>23113939</v>
      </c>
      <c r="M8779">
        <v>6.7</v>
      </c>
      <c r="P8779" s="29">
        <f t="shared" si="365"/>
        <v>0.95000000000000007</v>
      </c>
    </row>
    <row r="8780" spans="1:16" hidden="1" x14ac:dyDescent="0.25">
      <c r="A8780">
        <v>194645503</v>
      </c>
      <c r="B8780">
        <v>803403</v>
      </c>
      <c r="C8780" t="s">
        <v>224</v>
      </c>
      <c r="D8780">
        <v>2021915</v>
      </c>
      <c r="E8780" t="s">
        <v>301</v>
      </c>
      <c r="F8780" t="s">
        <v>214</v>
      </c>
      <c r="G8780" t="s">
        <v>215</v>
      </c>
      <c r="H8780">
        <v>2</v>
      </c>
      <c r="I8780">
        <v>2018</v>
      </c>
      <c r="J8780">
        <v>2</v>
      </c>
      <c r="L8780">
        <v>23113933</v>
      </c>
      <c r="M8780">
        <v>5.6</v>
      </c>
      <c r="P8780" s="29">
        <f t="shared" si="365"/>
        <v>0.76666666666666661</v>
      </c>
    </row>
    <row r="8781" spans="1:16" hidden="1" x14ac:dyDescent="0.25">
      <c r="A8781">
        <v>194645503</v>
      </c>
      <c r="B8781">
        <v>803403</v>
      </c>
      <c r="C8781" t="s">
        <v>224</v>
      </c>
      <c r="D8781">
        <v>2021896</v>
      </c>
      <c r="E8781" t="s">
        <v>299</v>
      </c>
      <c r="F8781" t="s">
        <v>214</v>
      </c>
      <c r="G8781" t="s">
        <v>215</v>
      </c>
      <c r="H8781">
        <v>2</v>
      </c>
      <c r="I8781">
        <v>2018</v>
      </c>
      <c r="J8781">
        <v>2</v>
      </c>
      <c r="L8781">
        <v>23113934</v>
      </c>
      <c r="M8781">
        <v>5.0999999999999996</v>
      </c>
      <c r="P8781" s="29">
        <f t="shared" si="365"/>
        <v>0.68333333333333324</v>
      </c>
    </row>
    <row r="8782" spans="1:16" hidden="1" x14ac:dyDescent="0.25">
      <c r="A8782">
        <v>194645503</v>
      </c>
      <c r="B8782">
        <v>803403</v>
      </c>
      <c r="C8782" t="s">
        <v>224</v>
      </c>
      <c r="D8782">
        <v>2021884</v>
      </c>
      <c r="E8782" t="s">
        <v>302</v>
      </c>
      <c r="F8782" t="s">
        <v>214</v>
      </c>
      <c r="G8782" t="s">
        <v>215</v>
      </c>
      <c r="H8782">
        <v>2</v>
      </c>
      <c r="I8782">
        <v>2018</v>
      </c>
      <c r="J8782">
        <v>2</v>
      </c>
      <c r="L8782">
        <v>23113928</v>
      </c>
      <c r="M8782">
        <v>5.2</v>
      </c>
      <c r="P8782" s="29">
        <f t="shared" ref="P8782:P8813" si="366">IF(AND(ISNUMBER(M8782),H8782&lt;&gt;4),(M8782-1)/6,IF(H8782=4,"DRP",IF(AND(H8782=3,M8782="NA"),"BAD",IF(AND(H8782=2),"CVL",IF(AND(H8782=1,ISBLANK(M8782)),"NULL","UNK")))))</f>
        <v>0.70000000000000007</v>
      </c>
    </row>
    <row r="8783" spans="1:16" hidden="1" x14ac:dyDescent="0.25">
      <c r="A8783">
        <v>194645503</v>
      </c>
      <c r="B8783">
        <v>803403</v>
      </c>
      <c r="C8783" t="s">
        <v>224</v>
      </c>
      <c r="D8783">
        <v>2021895</v>
      </c>
      <c r="E8783" t="s">
        <v>291</v>
      </c>
      <c r="F8783" t="s">
        <v>214</v>
      </c>
      <c r="G8783" t="s">
        <v>215</v>
      </c>
      <c r="H8783">
        <v>2</v>
      </c>
      <c r="I8783">
        <v>2019</v>
      </c>
      <c r="J8783">
        <v>1</v>
      </c>
      <c r="L8783">
        <v>23120642</v>
      </c>
      <c r="M8783">
        <v>5.0999999999999996</v>
      </c>
      <c r="P8783" s="29">
        <f t="shared" si="366"/>
        <v>0.68333333333333324</v>
      </c>
    </row>
    <row r="8784" spans="1:16" hidden="1" x14ac:dyDescent="0.25">
      <c r="A8784">
        <v>194645503</v>
      </c>
      <c r="B8784">
        <v>803403</v>
      </c>
      <c r="C8784" t="s">
        <v>224</v>
      </c>
      <c r="D8784">
        <v>2021911</v>
      </c>
      <c r="E8784" t="s">
        <v>304</v>
      </c>
      <c r="F8784" t="s">
        <v>214</v>
      </c>
      <c r="G8784" t="s">
        <v>215</v>
      </c>
      <c r="H8784">
        <v>2</v>
      </c>
      <c r="I8784">
        <v>2019</v>
      </c>
      <c r="J8784">
        <v>1</v>
      </c>
      <c r="L8784">
        <v>23120638</v>
      </c>
      <c r="M8784">
        <v>5.9</v>
      </c>
      <c r="P8784" s="29">
        <f t="shared" si="366"/>
        <v>0.81666666666666676</v>
      </c>
    </row>
    <row r="8785" spans="1:16" hidden="1" x14ac:dyDescent="0.25">
      <c r="A8785">
        <v>194645503</v>
      </c>
      <c r="B8785">
        <v>803403</v>
      </c>
      <c r="C8785" t="s">
        <v>224</v>
      </c>
      <c r="D8785">
        <v>2021898</v>
      </c>
      <c r="E8785" t="s">
        <v>262</v>
      </c>
      <c r="F8785" t="s">
        <v>214</v>
      </c>
      <c r="G8785" t="s">
        <v>215</v>
      </c>
      <c r="H8785">
        <v>2</v>
      </c>
      <c r="I8785">
        <v>2019</v>
      </c>
      <c r="J8785">
        <v>1</v>
      </c>
      <c r="L8785">
        <v>23120643</v>
      </c>
      <c r="M8785">
        <v>5.5</v>
      </c>
      <c r="P8785" s="29">
        <f t="shared" si="366"/>
        <v>0.75</v>
      </c>
    </row>
    <row r="8786" spans="1:16" hidden="1" x14ac:dyDescent="0.25">
      <c r="A8786">
        <v>194645503</v>
      </c>
      <c r="B8786">
        <v>803403</v>
      </c>
      <c r="C8786" t="s">
        <v>224</v>
      </c>
      <c r="D8786">
        <v>2021888</v>
      </c>
      <c r="E8786" t="s">
        <v>305</v>
      </c>
      <c r="F8786" t="s">
        <v>214</v>
      </c>
      <c r="G8786" t="s">
        <v>215</v>
      </c>
      <c r="H8786">
        <v>2</v>
      </c>
      <c r="I8786">
        <v>2019</v>
      </c>
      <c r="J8786">
        <v>1</v>
      </c>
      <c r="L8786">
        <v>23120639</v>
      </c>
      <c r="M8786">
        <v>5</v>
      </c>
      <c r="P8786" s="29">
        <f t="shared" si="366"/>
        <v>0.66666666666666663</v>
      </c>
    </row>
    <row r="8787" spans="1:16" hidden="1" x14ac:dyDescent="0.25">
      <c r="A8787">
        <v>194645503</v>
      </c>
      <c r="B8787">
        <v>803403</v>
      </c>
      <c r="C8787" t="s">
        <v>224</v>
      </c>
      <c r="D8787">
        <v>2019325</v>
      </c>
      <c r="E8787" t="s">
        <v>249</v>
      </c>
      <c r="F8787" t="s">
        <v>214</v>
      </c>
      <c r="G8787" t="s">
        <v>215</v>
      </c>
      <c r="H8787">
        <v>2</v>
      </c>
      <c r="I8787">
        <v>2019</v>
      </c>
      <c r="J8787">
        <v>1</v>
      </c>
      <c r="L8787">
        <v>23119813</v>
      </c>
      <c r="M8787">
        <v>6.2</v>
      </c>
      <c r="P8787" s="29">
        <f t="shared" si="366"/>
        <v>0.8666666666666667</v>
      </c>
    </row>
    <row r="8788" spans="1:16" hidden="1" x14ac:dyDescent="0.25">
      <c r="A8788">
        <v>194645503</v>
      </c>
      <c r="B8788">
        <v>803403</v>
      </c>
      <c r="C8788" t="s">
        <v>224</v>
      </c>
      <c r="D8788">
        <v>2021887</v>
      </c>
      <c r="E8788" t="s">
        <v>279</v>
      </c>
      <c r="F8788" t="s">
        <v>214</v>
      </c>
      <c r="G8788" t="s">
        <v>215</v>
      </c>
      <c r="H8788">
        <v>2</v>
      </c>
      <c r="I8788">
        <v>2019</v>
      </c>
      <c r="J8788">
        <v>1</v>
      </c>
      <c r="L8788">
        <v>23120640</v>
      </c>
      <c r="M8788">
        <v>6.1</v>
      </c>
      <c r="P8788" s="29">
        <f t="shared" si="366"/>
        <v>0.85</v>
      </c>
    </row>
    <row r="8789" spans="1:16" hidden="1" x14ac:dyDescent="0.25">
      <c r="A8789">
        <v>194645503</v>
      </c>
      <c r="B8789">
        <v>803403</v>
      </c>
      <c r="C8789" t="s">
        <v>224</v>
      </c>
      <c r="D8789">
        <v>2021890</v>
      </c>
      <c r="E8789" t="s">
        <v>303</v>
      </c>
      <c r="F8789" t="s">
        <v>214</v>
      </c>
      <c r="G8789" t="s">
        <v>215</v>
      </c>
      <c r="H8789">
        <v>1</v>
      </c>
      <c r="I8789">
        <v>2019</v>
      </c>
      <c r="J8789">
        <v>2</v>
      </c>
      <c r="L8789">
        <v>23129119</v>
      </c>
      <c r="P8789" s="29" t="str">
        <f t="shared" si="366"/>
        <v>NULL</v>
      </c>
    </row>
    <row r="8790" spans="1:16" hidden="1" x14ac:dyDescent="0.25">
      <c r="A8790">
        <v>194645503</v>
      </c>
      <c r="B8790">
        <v>803403</v>
      </c>
      <c r="C8790" t="s">
        <v>224</v>
      </c>
      <c r="D8790">
        <v>2004686</v>
      </c>
      <c r="E8790" t="s">
        <v>277</v>
      </c>
      <c r="F8790" t="s">
        <v>214</v>
      </c>
      <c r="G8790" t="s">
        <v>215</v>
      </c>
      <c r="H8790">
        <v>1</v>
      </c>
      <c r="I8790">
        <v>2019</v>
      </c>
      <c r="J8790">
        <v>2</v>
      </c>
      <c r="L8790">
        <v>23129105</v>
      </c>
      <c r="P8790" s="29" t="str">
        <f t="shared" si="366"/>
        <v>NULL</v>
      </c>
    </row>
    <row r="8791" spans="1:16" hidden="1" x14ac:dyDescent="0.25">
      <c r="A8791">
        <v>194645503</v>
      </c>
      <c r="B8791">
        <v>803403</v>
      </c>
      <c r="C8791" t="s">
        <v>224</v>
      </c>
      <c r="D8791">
        <v>2021883</v>
      </c>
      <c r="E8791" t="s">
        <v>310</v>
      </c>
      <c r="F8791" t="s">
        <v>214</v>
      </c>
      <c r="G8791" t="s">
        <v>215</v>
      </c>
      <c r="H8791">
        <v>1</v>
      </c>
      <c r="I8791">
        <v>2019</v>
      </c>
      <c r="J8791">
        <v>2</v>
      </c>
      <c r="L8791">
        <v>23129107</v>
      </c>
      <c r="P8791" s="29" t="str">
        <f t="shared" si="366"/>
        <v>NULL</v>
      </c>
    </row>
    <row r="8792" spans="1:16" hidden="1" x14ac:dyDescent="0.25">
      <c r="A8792">
        <v>194645503</v>
      </c>
      <c r="B8792">
        <v>803403</v>
      </c>
      <c r="C8792" t="s">
        <v>224</v>
      </c>
      <c r="D8792">
        <v>2021889</v>
      </c>
      <c r="E8792" t="s">
        <v>311</v>
      </c>
      <c r="F8792" t="s">
        <v>214</v>
      </c>
      <c r="G8792" t="s">
        <v>215</v>
      </c>
      <c r="H8792">
        <v>1</v>
      </c>
      <c r="I8792">
        <v>2019</v>
      </c>
      <c r="J8792">
        <v>2</v>
      </c>
      <c r="L8792">
        <v>23129112</v>
      </c>
      <c r="P8792" s="29" t="str">
        <f t="shared" si="366"/>
        <v>NULL</v>
      </c>
    </row>
    <row r="8793" spans="1:16" hidden="1" x14ac:dyDescent="0.25">
      <c r="A8793">
        <v>194645503</v>
      </c>
      <c r="B8793">
        <v>803403</v>
      </c>
      <c r="C8793" t="s">
        <v>224</v>
      </c>
      <c r="D8793">
        <v>2021893</v>
      </c>
      <c r="E8793" t="s">
        <v>312</v>
      </c>
      <c r="F8793" t="s">
        <v>214</v>
      </c>
      <c r="G8793" t="s">
        <v>215</v>
      </c>
      <c r="H8793">
        <v>1</v>
      </c>
      <c r="I8793">
        <v>2019</v>
      </c>
      <c r="J8793">
        <v>2</v>
      </c>
      <c r="L8793">
        <v>23129116</v>
      </c>
      <c r="P8793" s="29" t="str">
        <f t="shared" si="366"/>
        <v>NULL</v>
      </c>
    </row>
    <row r="8794" spans="1:16" hidden="1" x14ac:dyDescent="0.25">
      <c r="A8794">
        <v>194645503</v>
      </c>
      <c r="B8794">
        <v>803403</v>
      </c>
      <c r="C8794" t="s">
        <v>224</v>
      </c>
      <c r="D8794">
        <v>2021913</v>
      </c>
      <c r="E8794" t="s">
        <v>300</v>
      </c>
      <c r="F8794" t="s">
        <v>214</v>
      </c>
      <c r="G8794" t="s">
        <v>215</v>
      </c>
      <c r="H8794">
        <v>1</v>
      </c>
      <c r="I8794">
        <v>2019</v>
      </c>
      <c r="J8794">
        <v>2</v>
      </c>
      <c r="L8794">
        <v>23129114</v>
      </c>
      <c r="P8794" s="29" t="str">
        <f t="shared" si="366"/>
        <v>NULL</v>
      </c>
    </row>
    <row r="8795" spans="1:16" hidden="1" x14ac:dyDescent="0.25">
      <c r="A8795">
        <v>194645503</v>
      </c>
      <c r="B8795">
        <v>803403</v>
      </c>
      <c r="C8795" t="s">
        <v>224</v>
      </c>
      <c r="D8795">
        <v>2019326</v>
      </c>
      <c r="E8795" t="s">
        <v>248</v>
      </c>
      <c r="F8795" t="s">
        <v>214</v>
      </c>
      <c r="G8795" t="s">
        <v>215</v>
      </c>
      <c r="H8795">
        <v>1</v>
      </c>
      <c r="I8795">
        <v>2019</v>
      </c>
      <c r="J8795">
        <v>2</v>
      </c>
      <c r="L8795">
        <v>23127790</v>
      </c>
      <c r="P8795" s="29" t="str">
        <f t="shared" si="366"/>
        <v>NULL</v>
      </c>
    </row>
    <row r="8796" spans="1:16" hidden="1" x14ac:dyDescent="0.25">
      <c r="A8796">
        <v>194657676</v>
      </c>
      <c r="B8796">
        <v>803403</v>
      </c>
      <c r="C8796" t="s">
        <v>224</v>
      </c>
      <c r="D8796">
        <v>2004172</v>
      </c>
      <c r="E8796" t="s">
        <v>213</v>
      </c>
      <c r="F8796" t="s">
        <v>214</v>
      </c>
      <c r="G8796" t="s">
        <v>215</v>
      </c>
      <c r="H8796">
        <v>2</v>
      </c>
      <c r="I8796">
        <v>2016</v>
      </c>
      <c r="J8796">
        <v>1</v>
      </c>
      <c r="L8796">
        <v>23078278</v>
      </c>
      <c r="M8796">
        <v>6.6</v>
      </c>
      <c r="P8796" s="29">
        <f t="shared" si="366"/>
        <v>0.93333333333333324</v>
      </c>
    </row>
    <row r="8797" spans="1:16" hidden="1" x14ac:dyDescent="0.25">
      <c r="A8797">
        <v>194657676</v>
      </c>
      <c r="B8797">
        <v>803403</v>
      </c>
      <c r="C8797" t="s">
        <v>224</v>
      </c>
      <c r="D8797">
        <v>2005108</v>
      </c>
      <c r="E8797" t="s">
        <v>217</v>
      </c>
      <c r="F8797" t="s">
        <v>214</v>
      </c>
      <c r="G8797" t="s">
        <v>215</v>
      </c>
      <c r="H8797">
        <v>2</v>
      </c>
      <c r="I8797">
        <v>2016</v>
      </c>
      <c r="J8797">
        <v>1</v>
      </c>
      <c r="L8797">
        <v>23078550</v>
      </c>
      <c r="M8797">
        <v>5.6</v>
      </c>
      <c r="P8797" s="29">
        <f t="shared" si="366"/>
        <v>0.76666666666666661</v>
      </c>
    </row>
    <row r="8798" spans="1:16" hidden="1" x14ac:dyDescent="0.25">
      <c r="A8798">
        <v>194657676</v>
      </c>
      <c r="B8798">
        <v>803403</v>
      </c>
      <c r="C8798" t="s">
        <v>224</v>
      </c>
      <c r="D8798">
        <v>2005111</v>
      </c>
      <c r="E8798" t="s">
        <v>218</v>
      </c>
      <c r="F8798" t="s">
        <v>214</v>
      </c>
      <c r="G8798" t="s">
        <v>215</v>
      </c>
      <c r="H8798">
        <v>2</v>
      </c>
      <c r="I8798">
        <v>2016</v>
      </c>
      <c r="J8798">
        <v>1</v>
      </c>
      <c r="L8798">
        <v>23078557</v>
      </c>
      <c r="M8798">
        <v>5.0999999999999996</v>
      </c>
      <c r="P8798" s="29">
        <f t="shared" si="366"/>
        <v>0.68333333333333324</v>
      </c>
    </row>
    <row r="8799" spans="1:16" hidden="1" x14ac:dyDescent="0.25">
      <c r="A8799">
        <v>194657676</v>
      </c>
      <c r="B8799">
        <v>803403</v>
      </c>
      <c r="C8799" t="s">
        <v>224</v>
      </c>
      <c r="D8799">
        <v>2005125</v>
      </c>
      <c r="E8799" t="s">
        <v>223</v>
      </c>
      <c r="F8799" t="s">
        <v>214</v>
      </c>
      <c r="G8799" t="s">
        <v>215</v>
      </c>
      <c r="H8799">
        <v>2</v>
      </c>
      <c r="I8799">
        <v>2016</v>
      </c>
      <c r="J8799">
        <v>1</v>
      </c>
      <c r="L8799">
        <v>23078449</v>
      </c>
      <c r="M8799">
        <v>4.0999999999999996</v>
      </c>
      <c r="P8799" s="29">
        <f t="shared" si="366"/>
        <v>0.51666666666666661</v>
      </c>
    </row>
    <row r="8800" spans="1:16" hidden="1" x14ac:dyDescent="0.25">
      <c r="A8800">
        <v>194657676</v>
      </c>
      <c r="B8800">
        <v>803403</v>
      </c>
      <c r="C8800" t="s">
        <v>224</v>
      </c>
      <c r="D8800">
        <v>2021879</v>
      </c>
      <c r="E8800" t="s">
        <v>219</v>
      </c>
      <c r="F8800" t="s">
        <v>214</v>
      </c>
      <c r="G8800" t="s">
        <v>215</v>
      </c>
      <c r="H8800">
        <v>2</v>
      </c>
      <c r="I8800">
        <v>2016</v>
      </c>
      <c r="J8800">
        <v>1</v>
      </c>
      <c r="L8800">
        <v>23078551</v>
      </c>
      <c r="M8800">
        <v>5.4</v>
      </c>
      <c r="P8800" s="29">
        <f t="shared" si="366"/>
        <v>0.73333333333333339</v>
      </c>
    </row>
    <row r="8801" spans="1:16" hidden="1" x14ac:dyDescent="0.25">
      <c r="A8801">
        <v>194657676</v>
      </c>
      <c r="B8801">
        <v>803403</v>
      </c>
      <c r="C8801" t="s">
        <v>224</v>
      </c>
      <c r="D8801">
        <v>2021900</v>
      </c>
      <c r="E8801" t="s">
        <v>216</v>
      </c>
      <c r="F8801" t="s">
        <v>214</v>
      </c>
      <c r="G8801" t="s">
        <v>215</v>
      </c>
      <c r="H8801">
        <v>2</v>
      </c>
      <c r="I8801">
        <v>2016</v>
      </c>
      <c r="J8801">
        <v>1</v>
      </c>
      <c r="L8801">
        <v>23078554</v>
      </c>
      <c r="M8801">
        <v>4.4000000000000004</v>
      </c>
      <c r="P8801" s="29">
        <f t="shared" si="366"/>
        <v>0.56666666666666676</v>
      </c>
    </row>
    <row r="8802" spans="1:16" hidden="1" x14ac:dyDescent="0.25">
      <c r="A8802">
        <v>194657676</v>
      </c>
      <c r="B8802">
        <v>803403</v>
      </c>
      <c r="C8802" t="s">
        <v>224</v>
      </c>
      <c r="D8802">
        <v>2004183</v>
      </c>
      <c r="E8802" t="s">
        <v>244</v>
      </c>
      <c r="F8802" t="s">
        <v>214</v>
      </c>
      <c r="G8802" t="s">
        <v>215</v>
      </c>
      <c r="H8802">
        <v>2</v>
      </c>
      <c r="I8802">
        <v>2016</v>
      </c>
      <c r="J8802">
        <v>2</v>
      </c>
      <c r="L8802">
        <v>23085267</v>
      </c>
      <c r="M8802">
        <v>5</v>
      </c>
      <c r="P8802" s="29">
        <f t="shared" si="366"/>
        <v>0.66666666666666663</v>
      </c>
    </row>
    <row r="8803" spans="1:16" hidden="1" x14ac:dyDescent="0.25">
      <c r="A8803">
        <v>194657676</v>
      </c>
      <c r="B8803">
        <v>803403</v>
      </c>
      <c r="C8803" t="s">
        <v>224</v>
      </c>
      <c r="D8803">
        <v>2004186</v>
      </c>
      <c r="E8803" t="s">
        <v>229</v>
      </c>
      <c r="F8803" t="s">
        <v>214</v>
      </c>
      <c r="G8803" t="s">
        <v>215</v>
      </c>
      <c r="H8803">
        <v>3</v>
      </c>
      <c r="I8803">
        <v>2016</v>
      </c>
      <c r="J8803">
        <v>2</v>
      </c>
      <c r="L8803">
        <v>23085272</v>
      </c>
      <c r="M8803" t="s">
        <v>221</v>
      </c>
      <c r="P8803" s="29" t="str">
        <f t="shared" si="366"/>
        <v>BAD</v>
      </c>
    </row>
    <row r="8804" spans="1:16" hidden="1" x14ac:dyDescent="0.25">
      <c r="A8804">
        <v>194657676</v>
      </c>
      <c r="B8804">
        <v>803403</v>
      </c>
      <c r="C8804" t="s">
        <v>224</v>
      </c>
      <c r="D8804">
        <v>2005124</v>
      </c>
      <c r="E8804" t="s">
        <v>220</v>
      </c>
      <c r="F8804" t="s">
        <v>214</v>
      </c>
      <c r="G8804" t="s">
        <v>215</v>
      </c>
      <c r="H8804">
        <v>2</v>
      </c>
      <c r="I8804">
        <v>2016</v>
      </c>
      <c r="J8804">
        <v>2</v>
      </c>
      <c r="L8804">
        <v>23086006</v>
      </c>
      <c r="M8804">
        <v>5</v>
      </c>
      <c r="P8804" s="29">
        <f t="shared" si="366"/>
        <v>0.66666666666666663</v>
      </c>
    </row>
    <row r="8805" spans="1:16" hidden="1" x14ac:dyDescent="0.25">
      <c r="A8805">
        <v>194657676</v>
      </c>
      <c r="B8805">
        <v>803403</v>
      </c>
      <c r="C8805" t="s">
        <v>224</v>
      </c>
      <c r="D8805">
        <v>2021876</v>
      </c>
      <c r="E8805" t="s">
        <v>241</v>
      </c>
      <c r="F8805" t="s">
        <v>214</v>
      </c>
      <c r="G8805" t="s">
        <v>215</v>
      </c>
      <c r="H8805">
        <v>2</v>
      </c>
      <c r="I8805">
        <v>2016</v>
      </c>
      <c r="J8805">
        <v>2</v>
      </c>
      <c r="L8805">
        <v>23085996</v>
      </c>
      <c r="M8805">
        <v>4</v>
      </c>
      <c r="P8805" s="29">
        <f t="shared" si="366"/>
        <v>0.5</v>
      </c>
    </row>
    <row r="8806" spans="1:16" hidden="1" x14ac:dyDescent="0.25">
      <c r="A8806">
        <v>194657676</v>
      </c>
      <c r="B8806">
        <v>803403</v>
      </c>
      <c r="C8806" t="s">
        <v>224</v>
      </c>
      <c r="D8806">
        <v>2021901</v>
      </c>
      <c r="E8806" t="s">
        <v>253</v>
      </c>
      <c r="F8806" t="s">
        <v>214</v>
      </c>
      <c r="G8806" t="s">
        <v>215</v>
      </c>
      <c r="H8806">
        <v>2</v>
      </c>
      <c r="I8806">
        <v>2016</v>
      </c>
      <c r="J8806">
        <v>2</v>
      </c>
      <c r="L8806">
        <v>23086001</v>
      </c>
      <c r="M8806">
        <v>5.2</v>
      </c>
      <c r="P8806" s="29">
        <f t="shared" si="366"/>
        <v>0.70000000000000007</v>
      </c>
    </row>
    <row r="8807" spans="1:16" hidden="1" x14ac:dyDescent="0.25">
      <c r="A8807">
        <v>194657676</v>
      </c>
      <c r="B8807">
        <v>803403</v>
      </c>
      <c r="C8807" t="s">
        <v>224</v>
      </c>
      <c r="D8807">
        <v>2021880</v>
      </c>
      <c r="E8807" t="s">
        <v>242</v>
      </c>
      <c r="F8807" t="s">
        <v>214</v>
      </c>
      <c r="G8807" t="s">
        <v>215</v>
      </c>
      <c r="H8807">
        <v>3</v>
      </c>
      <c r="I8807">
        <v>2016</v>
      </c>
      <c r="J8807">
        <v>2</v>
      </c>
      <c r="L8807">
        <v>23085994</v>
      </c>
      <c r="M8807">
        <v>3.1</v>
      </c>
      <c r="P8807" s="29">
        <f t="shared" si="366"/>
        <v>0.35000000000000003</v>
      </c>
    </row>
    <row r="8808" spans="1:16" hidden="1" x14ac:dyDescent="0.25">
      <c r="A8808">
        <v>194657676</v>
      </c>
      <c r="B8808">
        <v>803403</v>
      </c>
      <c r="C8808" t="s">
        <v>224</v>
      </c>
      <c r="D8808">
        <v>2021994</v>
      </c>
      <c r="E8808" t="s">
        <v>298</v>
      </c>
      <c r="F8808" t="s">
        <v>214</v>
      </c>
      <c r="G8808" t="s">
        <v>215</v>
      </c>
      <c r="H8808">
        <v>3</v>
      </c>
      <c r="I8808">
        <v>2016</v>
      </c>
      <c r="J8808">
        <v>2</v>
      </c>
      <c r="L8808">
        <v>23086007</v>
      </c>
      <c r="M8808">
        <v>3.7</v>
      </c>
      <c r="P8808" s="29">
        <f t="shared" si="366"/>
        <v>0.45</v>
      </c>
    </row>
    <row r="8809" spans="1:16" hidden="1" x14ac:dyDescent="0.25">
      <c r="A8809">
        <v>194657676</v>
      </c>
      <c r="B8809">
        <v>803403</v>
      </c>
      <c r="C8809" t="s">
        <v>224</v>
      </c>
      <c r="D8809">
        <v>2005127</v>
      </c>
      <c r="E8809" t="s">
        <v>293</v>
      </c>
      <c r="F8809" t="s">
        <v>214</v>
      </c>
      <c r="G8809" t="s">
        <v>215</v>
      </c>
      <c r="H8809">
        <v>2</v>
      </c>
      <c r="I8809">
        <v>2017</v>
      </c>
      <c r="J8809">
        <v>1</v>
      </c>
      <c r="L8809">
        <v>23090986</v>
      </c>
      <c r="M8809">
        <v>4.4000000000000004</v>
      </c>
      <c r="P8809" s="29">
        <f t="shared" si="366"/>
        <v>0.56666666666666676</v>
      </c>
    </row>
    <row r="8810" spans="1:16" hidden="1" x14ac:dyDescent="0.25">
      <c r="A8810">
        <v>194657676</v>
      </c>
      <c r="B8810">
        <v>803403</v>
      </c>
      <c r="C8810" t="s">
        <v>224</v>
      </c>
      <c r="D8810">
        <v>2005133</v>
      </c>
      <c r="E8810" t="s">
        <v>228</v>
      </c>
      <c r="F8810" t="s">
        <v>214</v>
      </c>
      <c r="G8810" t="s">
        <v>215</v>
      </c>
      <c r="H8810">
        <v>2</v>
      </c>
      <c r="I8810">
        <v>2017</v>
      </c>
      <c r="J8810">
        <v>1</v>
      </c>
      <c r="L8810">
        <v>23091004</v>
      </c>
      <c r="M8810">
        <v>4.2</v>
      </c>
      <c r="P8810" s="29">
        <f t="shared" si="366"/>
        <v>0.53333333333333333</v>
      </c>
    </row>
    <row r="8811" spans="1:16" hidden="1" x14ac:dyDescent="0.25">
      <c r="A8811">
        <v>194657676</v>
      </c>
      <c r="B8811">
        <v>803403</v>
      </c>
      <c r="C8811" t="s">
        <v>224</v>
      </c>
      <c r="D8811">
        <v>2004186</v>
      </c>
      <c r="E8811" t="s">
        <v>229</v>
      </c>
      <c r="F8811" t="s">
        <v>214</v>
      </c>
      <c r="G8811" t="s">
        <v>215</v>
      </c>
      <c r="H8811">
        <v>2</v>
      </c>
      <c r="I8811">
        <v>2017</v>
      </c>
      <c r="J8811">
        <v>1</v>
      </c>
      <c r="L8811">
        <v>23092051</v>
      </c>
      <c r="M8811">
        <v>6.7</v>
      </c>
      <c r="P8811" s="29">
        <f t="shared" si="366"/>
        <v>0.95000000000000007</v>
      </c>
    </row>
    <row r="8812" spans="1:16" hidden="1" x14ac:dyDescent="0.25">
      <c r="A8812">
        <v>194657676</v>
      </c>
      <c r="B8812">
        <v>803403</v>
      </c>
      <c r="C8812" t="s">
        <v>224</v>
      </c>
      <c r="D8812">
        <v>2021916</v>
      </c>
      <c r="E8812" t="s">
        <v>226</v>
      </c>
      <c r="F8812" t="s">
        <v>214</v>
      </c>
      <c r="G8812" t="s">
        <v>215</v>
      </c>
      <c r="H8812">
        <v>2</v>
      </c>
      <c r="I8812">
        <v>2017</v>
      </c>
      <c r="J8812">
        <v>1</v>
      </c>
      <c r="L8812">
        <v>23090993</v>
      </c>
      <c r="M8812">
        <v>5.0999999999999996</v>
      </c>
      <c r="P8812" s="29">
        <f t="shared" si="366"/>
        <v>0.68333333333333324</v>
      </c>
    </row>
    <row r="8813" spans="1:16" hidden="1" x14ac:dyDescent="0.25">
      <c r="A8813">
        <v>194657676</v>
      </c>
      <c r="B8813">
        <v>803403</v>
      </c>
      <c r="C8813" t="s">
        <v>224</v>
      </c>
      <c r="D8813">
        <v>2021885</v>
      </c>
      <c r="E8813" t="s">
        <v>295</v>
      </c>
      <c r="F8813" t="s">
        <v>214</v>
      </c>
      <c r="G8813" t="s">
        <v>215</v>
      </c>
      <c r="H8813">
        <v>2</v>
      </c>
      <c r="I8813">
        <v>2017</v>
      </c>
      <c r="J8813">
        <v>1</v>
      </c>
      <c r="L8813">
        <v>23094881</v>
      </c>
      <c r="M8813">
        <v>4</v>
      </c>
      <c r="P8813" s="29">
        <f t="shared" si="366"/>
        <v>0.5</v>
      </c>
    </row>
    <row r="8814" spans="1:16" hidden="1" x14ac:dyDescent="0.25">
      <c r="A8814">
        <v>194657676</v>
      </c>
      <c r="B8814">
        <v>803403</v>
      </c>
      <c r="C8814" t="s">
        <v>224</v>
      </c>
      <c r="D8814">
        <v>2021994</v>
      </c>
      <c r="E8814" t="s">
        <v>298</v>
      </c>
      <c r="F8814" t="s">
        <v>214</v>
      </c>
      <c r="G8814" t="s">
        <v>215</v>
      </c>
      <c r="H8814">
        <v>2</v>
      </c>
      <c r="I8814">
        <v>2017</v>
      </c>
      <c r="J8814">
        <v>2</v>
      </c>
      <c r="L8814">
        <v>23099391</v>
      </c>
      <c r="M8814">
        <v>5.7</v>
      </c>
      <c r="P8814" s="29">
        <f t="shared" ref="P8814:P8841" si="367">IF(AND(ISNUMBER(M8814),H8814&lt;&gt;4),(M8814-1)/6,IF(H8814=4,"DRP",IF(AND(H8814=3,M8814="NA"),"BAD",IF(AND(H8814=2),"CVL",IF(AND(H8814=1,ISBLANK(M8814)),"NULL","UNK")))))</f>
        <v>0.78333333333333333</v>
      </c>
    </row>
    <row r="8815" spans="1:16" hidden="1" x14ac:dyDescent="0.25">
      <c r="A8815">
        <v>194657676</v>
      </c>
      <c r="B8815">
        <v>803403</v>
      </c>
      <c r="C8815" t="s">
        <v>224</v>
      </c>
      <c r="D8815">
        <v>2021880</v>
      </c>
      <c r="E8815" t="s">
        <v>242</v>
      </c>
      <c r="F8815" t="s">
        <v>214</v>
      </c>
      <c r="G8815" t="s">
        <v>215</v>
      </c>
      <c r="H8815">
        <v>2</v>
      </c>
      <c r="I8815">
        <v>2017</v>
      </c>
      <c r="J8815">
        <v>2</v>
      </c>
      <c r="L8815">
        <v>23100212</v>
      </c>
      <c r="M8815">
        <v>4</v>
      </c>
      <c r="P8815" s="29">
        <f t="shared" si="367"/>
        <v>0.5</v>
      </c>
    </row>
    <row r="8816" spans="1:16" hidden="1" x14ac:dyDescent="0.25">
      <c r="A8816">
        <v>194657676</v>
      </c>
      <c r="B8816">
        <v>803403</v>
      </c>
      <c r="C8816" t="s">
        <v>224</v>
      </c>
      <c r="D8816">
        <v>2021907</v>
      </c>
      <c r="E8816" t="s">
        <v>257</v>
      </c>
      <c r="F8816" t="s">
        <v>214</v>
      </c>
      <c r="G8816" t="s">
        <v>215</v>
      </c>
      <c r="H8816">
        <v>2</v>
      </c>
      <c r="I8816">
        <v>2017</v>
      </c>
      <c r="J8816">
        <v>2</v>
      </c>
      <c r="L8816">
        <v>23099425</v>
      </c>
      <c r="M8816">
        <v>4.0999999999999996</v>
      </c>
      <c r="P8816" s="29">
        <f t="shared" si="367"/>
        <v>0.51666666666666661</v>
      </c>
    </row>
    <row r="8817" spans="1:16" hidden="1" x14ac:dyDescent="0.25">
      <c r="A8817">
        <v>194657676</v>
      </c>
      <c r="B8817">
        <v>803403</v>
      </c>
      <c r="C8817" t="s">
        <v>224</v>
      </c>
      <c r="D8817">
        <v>2021899</v>
      </c>
      <c r="E8817" t="s">
        <v>296</v>
      </c>
      <c r="F8817" t="s">
        <v>214</v>
      </c>
      <c r="G8817" t="s">
        <v>215</v>
      </c>
      <c r="H8817">
        <v>2</v>
      </c>
      <c r="I8817">
        <v>2017</v>
      </c>
      <c r="J8817">
        <v>2</v>
      </c>
      <c r="L8817">
        <v>23099397</v>
      </c>
      <c r="M8817">
        <v>5.6</v>
      </c>
      <c r="P8817" s="29">
        <f t="shared" si="367"/>
        <v>0.76666666666666661</v>
      </c>
    </row>
    <row r="8818" spans="1:16" hidden="1" x14ac:dyDescent="0.25">
      <c r="A8818">
        <v>194657676</v>
      </c>
      <c r="B8818">
        <v>803403</v>
      </c>
      <c r="C8818" t="s">
        <v>224</v>
      </c>
      <c r="D8818">
        <v>2004173</v>
      </c>
      <c r="E8818" t="s">
        <v>245</v>
      </c>
      <c r="F8818" t="s">
        <v>214</v>
      </c>
      <c r="G8818" t="s">
        <v>215</v>
      </c>
      <c r="H8818">
        <v>2</v>
      </c>
      <c r="I8818">
        <v>2017</v>
      </c>
      <c r="J8818">
        <v>2</v>
      </c>
      <c r="L8818">
        <v>23099834</v>
      </c>
      <c r="M8818">
        <v>5</v>
      </c>
      <c r="P8818" s="29">
        <f t="shared" si="367"/>
        <v>0.66666666666666663</v>
      </c>
    </row>
    <row r="8819" spans="1:16" hidden="1" x14ac:dyDescent="0.25">
      <c r="A8819">
        <v>194657676</v>
      </c>
      <c r="B8819">
        <v>803403</v>
      </c>
      <c r="C8819" t="s">
        <v>224</v>
      </c>
      <c r="D8819">
        <v>2021886</v>
      </c>
      <c r="E8819" t="s">
        <v>227</v>
      </c>
      <c r="F8819" t="s">
        <v>214</v>
      </c>
      <c r="G8819" t="s">
        <v>215</v>
      </c>
      <c r="H8819">
        <v>4</v>
      </c>
      <c r="I8819">
        <v>2017</v>
      </c>
      <c r="J8819">
        <v>2</v>
      </c>
      <c r="L8819">
        <v>23099394</v>
      </c>
      <c r="P8819" s="29" t="str">
        <f t="shared" si="367"/>
        <v>DRP</v>
      </c>
    </row>
    <row r="8820" spans="1:16" hidden="1" x14ac:dyDescent="0.25">
      <c r="A8820">
        <v>194657676</v>
      </c>
      <c r="B8820">
        <v>803403</v>
      </c>
      <c r="C8820" t="s">
        <v>224</v>
      </c>
      <c r="D8820">
        <v>2004671</v>
      </c>
      <c r="E8820" t="s">
        <v>288</v>
      </c>
      <c r="F8820" t="s">
        <v>214</v>
      </c>
      <c r="G8820" t="s">
        <v>215</v>
      </c>
      <c r="H8820">
        <v>2</v>
      </c>
      <c r="I8820">
        <v>2018</v>
      </c>
      <c r="J8820">
        <v>1</v>
      </c>
      <c r="L8820">
        <v>23105430</v>
      </c>
      <c r="M8820">
        <v>6.2</v>
      </c>
      <c r="P8820" s="29">
        <f t="shared" si="367"/>
        <v>0.8666666666666667</v>
      </c>
    </row>
    <row r="8821" spans="1:16" hidden="1" x14ac:dyDescent="0.25">
      <c r="A8821">
        <v>194657676</v>
      </c>
      <c r="B8821">
        <v>803403</v>
      </c>
      <c r="C8821" t="s">
        <v>224</v>
      </c>
      <c r="D8821">
        <v>2019324</v>
      </c>
      <c r="E8821" t="s">
        <v>236</v>
      </c>
      <c r="F8821" t="s">
        <v>214</v>
      </c>
      <c r="G8821" t="s">
        <v>215</v>
      </c>
      <c r="H8821">
        <v>2</v>
      </c>
      <c r="I8821">
        <v>2018</v>
      </c>
      <c r="J8821">
        <v>1</v>
      </c>
      <c r="L8821">
        <v>23105007</v>
      </c>
      <c r="M8821">
        <v>5.0999999999999996</v>
      </c>
      <c r="P8821" s="29">
        <f t="shared" si="367"/>
        <v>0.68333333333333324</v>
      </c>
    </row>
    <row r="8822" spans="1:16" hidden="1" x14ac:dyDescent="0.25">
      <c r="A8822">
        <v>194657676</v>
      </c>
      <c r="B8822">
        <v>803403</v>
      </c>
      <c r="C8822" t="s">
        <v>224</v>
      </c>
      <c r="D8822">
        <v>2021878</v>
      </c>
      <c r="E8822" t="s">
        <v>294</v>
      </c>
      <c r="F8822" t="s">
        <v>214</v>
      </c>
      <c r="G8822" t="s">
        <v>215</v>
      </c>
      <c r="H8822">
        <v>2</v>
      </c>
      <c r="I8822">
        <v>2018</v>
      </c>
      <c r="J8822">
        <v>1</v>
      </c>
      <c r="L8822">
        <v>23106319</v>
      </c>
      <c r="M8822">
        <v>4</v>
      </c>
      <c r="P8822" s="29">
        <f t="shared" si="367"/>
        <v>0.5</v>
      </c>
    </row>
    <row r="8823" spans="1:16" hidden="1" x14ac:dyDescent="0.25">
      <c r="A8823">
        <v>194657676</v>
      </c>
      <c r="B8823">
        <v>803403</v>
      </c>
      <c r="C8823" t="s">
        <v>224</v>
      </c>
      <c r="D8823">
        <v>2004764</v>
      </c>
      <c r="E8823" t="s">
        <v>290</v>
      </c>
      <c r="F8823" t="s">
        <v>214</v>
      </c>
      <c r="G8823" t="s">
        <v>215</v>
      </c>
      <c r="H8823">
        <v>4</v>
      </c>
      <c r="I8823">
        <v>2018</v>
      </c>
      <c r="J8823">
        <v>1</v>
      </c>
      <c r="L8823">
        <v>23105437</v>
      </c>
      <c r="P8823" s="29" t="str">
        <f t="shared" si="367"/>
        <v>DRP</v>
      </c>
    </row>
    <row r="8824" spans="1:16" hidden="1" x14ac:dyDescent="0.25">
      <c r="A8824">
        <v>194657676</v>
      </c>
      <c r="B8824">
        <v>803403</v>
      </c>
      <c r="C8824" t="s">
        <v>224</v>
      </c>
      <c r="D8824">
        <v>2021877</v>
      </c>
      <c r="E8824" t="s">
        <v>240</v>
      </c>
      <c r="F8824" t="s">
        <v>214</v>
      </c>
      <c r="G8824" t="s">
        <v>215</v>
      </c>
      <c r="H8824">
        <v>4</v>
      </c>
      <c r="I8824">
        <v>2018</v>
      </c>
      <c r="J8824">
        <v>2</v>
      </c>
      <c r="L8824">
        <v>23113937</v>
      </c>
      <c r="P8824" s="29" t="str">
        <f t="shared" si="367"/>
        <v>DRP</v>
      </c>
    </row>
    <row r="8825" spans="1:16" hidden="1" x14ac:dyDescent="0.25">
      <c r="A8825">
        <v>194657676</v>
      </c>
      <c r="B8825">
        <v>803403</v>
      </c>
      <c r="C8825" t="s">
        <v>224</v>
      </c>
      <c r="D8825">
        <v>2021892</v>
      </c>
      <c r="E8825" t="s">
        <v>289</v>
      </c>
      <c r="F8825" t="s">
        <v>214</v>
      </c>
      <c r="G8825" t="s">
        <v>215</v>
      </c>
      <c r="H8825">
        <v>2</v>
      </c>
      <c r="I8825">
        <v>2018</v>
      </c>
      <c r="J8825">
        <v>2</v>
      </c>
      <c r="L8825">
        <v>23113940</v>
      </c>
      <c r="M8825">
        <v>5.9</v>
      </c>
      <c r="P8825" s="29">
        <f t="shared" si="367"/>
        <v>0.81666666666666676</v>
      </c>
    </row>
    <row r="8826" spans="1:16" hidden="1" x14ac:dyDescent="0.25">
      <c r="A8826">
        <v>194657676</v>
      </c>
      <c r="B8826">
        <v>803403</v>
      </c>
      <c r="C8826" t="s">
        <v>224</v>
      </c>
      <c r="D8826">
        <v>2021886</v>
      </c>
      <c r="E8826" t="s">
        <v>227</v>
      </c>
      <c r="F8826" t="s">
        <v>214</v>
      </c>
      <c r="G8826" t="s">
        <v>215</v>
      </c>
      <c r="H8826">
        <v>3</v>
      </c>
      <c r="I8826">
        <v>2018</v>
      </c>
      <c r="J8826">
        <v>2</v>
      </c>
      <c r="L8826">
        <v>23115200</v>
      </c>
      <c r="M8826">
        <v>3.7</v>
      </c>
      <c r="P8826" s="29">
        <f t="shared" si="367"/>
        <v>0.45</v>
      </c>
    </row>
    <row r="8827" spans="1:16" hidden="1" x14ac:dyDescent="0.25">
      <c r="A8827">
        <v>194657676</v>
      </c>
      <c r="B8827">
        <v>803403</v>
      </c>
      <c r="C8827" t="s">
        <v>224</v>
      </c>
      <c r="D8827">
        <v>2021906</v>
      </c>
      <c r="E8827" t="s">
        <v>235</v>
      </c>
      <c r="F8827" t="s">
        <v>214</v>
      </c>
      <c r="G8827" t="s">
        <v>215</v>
      </c>
      <c r="H8827">
        <v>2</v>
      </c>
      <c r="I8827">
        <v>2018</v>
      </c>
      <c r="J8827">
        <v>2</v>
      </c>
      <c r="L8827">
        <v>23115202</v>
      </c>
      <c r="M8827">
        <v>4</v>
      </c>
      <c r="P8827" s="29">
        <f t="shared" si="367"/>
        <v>0.5</v>
      </c>
    </row>
    <row r="8828" spans="1:16" hidden="1" x14ac:dyDescent="0.25">
      <c r="A8828">
        <v>194657676</v>
      </c>
      <c r="B8828">
        <v>803403</v>
      </c>
      <c r="C8828" t="s">
        <v>224</v>
      </c>
      <c r="D8828">
        <v>2021913</v>
      </c>
      <c r="E8828" t="s">
        <v>300</v>
      </c>
      <c r="F8828" t="s">
        <v>214</v>
      </c>
      <c r="G8828" t="s">
        <v>215</v>
      </c>
      <c r="H8828">
        <v>2</v>
      </c>
      <c r="I8828">
        <v>2018</v>
      </c>
      <c r="J8828">
        <v>2</v>
      </c>
      <c r="L8828">
        <v>23113975</v>
      </c>
      <c r="M8828">
        <v>5.0999999999999996</v>
      </c>
      <c r="P8828" s="29">
        <f t="shared" si="367"/>
        <v>0.68333333333333324</v>
      </c>
    </row>
    <row r="8829" spans="1:16" hidden="1" x14ac:dyDescent="0.25">
      <c r="A8829">
        <v>194657676</v>
      </c>
      <c r="B8829">
        <v>803403</v>
      </c>
      <c r="C8829" t="s">
        <v>224</v>
      </c>
      <c r="D8829">
        <v>2021903</v>
      </c>
      <c r="E8829" t="s">
        <v>256</v>
      </c>
      <c r="F8829" t="s">
        <v>214</v>
      </c>
      <c r="G8829" t="s">
        <v>215</v>
      </c>
      <c r="H8829">
        <v>2</v>
      </c>
      <c r="I8829">
        <v>2018</v>
      </c>
      <c r="J8829">
        <v>2</v>
      </c>
      <c r="L8829">
        <v>23113927</v>
      </c>
      <c r="M8829">
        <v>4.2</v>
      </c>
      <c r="P8829" s="29">
        <f t="shared" si="367"/>
        <v>0.53333333333333333</v>
      </c>
    </row>
    <row r="8830" spans="1:16" hidden="1" x14ac:dyDescent="0.25">
      <c r="A8830">
        <v>194657676</v>
      </c>
      <c r="B8830">
        <v>803403</v>
      </c>
      <c r="C8830" t="s">
        <v>224</v>
      </c>
      <c r="D8830">
        <v>2022925</v>
      </c>
      <c r="E8830" t="s">
        <v>297</v>
      </c>
      <c r="F8830" t="s">
        <v>214</v>
      </c>
      <c r="G8830" t="s">
        <v>215</v>
      </c>
      <c r="H8830">
        <v>3</v>
      </c>
      <c r="I8830">
        <v>2019</v>
      </c>
      <c r="J8830">
        <v>1</v>
      </c>
      <c r="L8830">
        <v>23120631</v>
      </c>
      <c r="M8830">
        <v>3.2</v>
      </c>
      <c r="P8830" s="29">
        <f t="shared" si="367"/>
        <v>0.3666666666666667</v>
      </c>
    </row>
    <row r="8831" spans="1:16" hidden="1" x14ac:dyDescent="0.25">
      <c r="A8831">
        <v>194657676</v>
      </c>
      <c r="B8831">
        <v>803403</v>
      </c>
      <c r="C8831" t="s">
        <v>224</v>
      </c>
      <c r="D8831">
        <v>2004675</v>
      </c>
      <c r="E8831" t="s">
        <v>271</v>
      </c>
      <c r="F8831" t="s">
        <v>214</v>
      </c>
      <c r="G8831" t="s">
        <v>215</v>
      </c>
      <c r="H8831">
        <v>2</v>
      </c>
      <c r="I8831">
        <v>2019</v>
      </c>
      <c r="J8831">
        <v>1</v>
      </c>
      <c r="L8831">
        <v>23120629</v>
      </c>
      <c r="M8831">
        <v>6.5</v>
      </c>
      <c r="P8831" s="29">
        <f t="shared" si="367"/>
        <v>0.91666666666666663</v>
      </c>
    </row>
    <row r="8832" spans="1:16" hidden="1" x14ac:dyDescent="0.25">
      <c r="A8832">
        <v>194657676</v>
      </c>
      <c r="B8832">
        <v>803403</v>
      </c>
      <c r="C8832" t="s">
        <v>224</v>
      </c>
      <c r="D8832">
        <v>2021911</v>
      </c>
      <c r="E8832" t="s">
        <v>304</v>
      </c>
      <c r="F8832" t="s">
        <v>214</v>
      </c>
      <c r="G8832" t="s">
        <v>215</v>
      </c>
      <c r="H8832">
        <v>2</v>
      </c>
      <c r="I8832">
        <v>2019</v>
      </c>
      <c r="J8832">
        <v>1</v>
      </c>
      <c r="L8832">
        <v>23120638</v>
      </c>
      <c r="M8832">
        <v>5.8</v>
      </c>
      <c r="P8832" s="29">
        <f t="shared" si="367"/>
        <v>0.79999999999999993</v>
      </c>
    </row>
    <row r="8833" spans="1:16" hidden="1" x14ac:dyDescent="0.25">
      <c r="A8833">
        <v>194657676</v>
      </c>
      <c r="B8833">
        <v>803403</v>
      </c>
      <c r="C8833" t="s">
        <v>224</v>
      </c>
      <c r="D8833">
        <v>2021897</v>
      </c>
      <c r="E8833" t="s">
        <v>292</v>
      </c>
      <c r="F8833" t="s">
        <v>214</v>
      </c>
      <c r="G8833" t="s">
        <v>215</v>
      </c>
      <c r="H8833">
        <v>2</v>
      </c>
      <c r="I8833">
        <v>2019</v>
      </c>
      <c r="J8833">
        <v>1</v>
      </c>
      <c r="L8833">
        <v>23120633</v>
      </c>
      <c r="M8833">
        <v>4.2</v>
      </c>
      <c r="P8833" s="29">
        <f t="shared" si="367"/>
        <v>0.53333333333333333</v>
      </c>
    </row>
    <row r="8834" spans="1:16" hidden="1" x14ac:dyDescent="0.25">
      <c r="A8834">
        <v>194657676</v>
      </c>
      <c r="B8834">
        <v>803403</v>
      </c>
      <c r="C8834" t="s">
        <v>224</v>
      </c>
      <c r="D8834">
        <v>2021891</v>
      </c>
      <c r="E8834" t="s">
        <v>259</v>
      </c>
      <c r="F8834" t="s">
        <v>214</v>
      </c>
      <c r="G8834" t="s">
        <v>215</v>
      </c>
      <c r="H8834">
        <v>2</v>
      </c>
      <c r="I8834">
        <v>2019</v>
      </c>
      <c r="J8834">
        <v>1</v>
      </c>
      <c r="L8834">
        <v>23121307</v>
      </c>
      <c r="M8834">
        <v>5.4</v>
      </c>
      <c r="P8834" s="29">
        <f t="shared" si="367"/>
        <v>0.73333333333333339</v>
      </c>
    </row>
    <row r="8835" spans="1:16" hidden="1" x14ac:dyDescent="0.25">
      <c r="A8835">
        <v>194657676</v>
      </c>
      <c r="B8835">
        <v>803403</v>
      </c>
      <c r="C8835" t="s">
        <v>224</v>
      </c>
      <c r="D8835">
        <v>2004764</v>
      </c>
      <c r="E8835" t="s">
        <v>290</v>
      </c>
      <c r="F8835" t="s">
        <v>214</v>
      </c>
      <c r="G8835" t="s">
        <v>215</v>
      </c>
      <c r="H8835">
        <v>2</v>
      </c>
      <c r="I8835">
        <v>2019</v>
      </c>
      <c r="J8835">
        <v>1</v>
      </c>
      <c r="L8835">
        <v>23120635</v>
      </c>
      <c r="M8835">
        <v>5.3</v>
      </c>
      <c r="P8835" s="29">
        <f t="shared" si="367"/>
        <v>0.71666666666666667</v>
      </c>
    </row>
    <row r="8836" spans="1:16" hidden="1" x14ac:dyDescent="0.25">
      <c r="A8836">
        <v>194657676</v>
      </c>
      <c r="B8836">
        <v>803403</v>
      </c>
      <c r="C8836" t="s">
        <v>224</v>
      </c>
      <c r="D8836">
        <v>2021877</v>
      </c>
      <c r="E8836" t="s">
        <v>240</v>
      </c>
      <c r="F8836" t="s">
        <v>214</v>
      </c>
      <c r="G8836" t="s">
        <v>215</v>
      </c>
      <c r="H8836">
        <v>1</v>
      </c>
      <c r="I8836">
        <v>2019</v>
      </c>
      <c r="J8836">
        <v>2</v>
      </c>
      <c r="L8836">
        <v>23129095</v>
      </c>
      <c r="P8836" s="29" t="str">
        <f t="shared" si="367"/>
        <v>NULL</v>
      </c>
    </row>
    <row r="8837" spans="1:16" hidden="1" x14ac:dyDescent="0.25">
      <c r="A8837">
        <v>194657676</v>
      </c>
      <c r="B8837">
        <v>803403</v>
      </c>
      <c r="C8837" t="s">
        <v>224</v>
      </c>
      <c r="D8837">
        <v>2021881</v>
      </c>
      <c r="E8837" t="s">
        <v>255</v>
      </c>
      <c r="F8837" t="s">
        <v>214</v>
      </c>
      <c r="G8837" t="s">
        <v>215</v>
      </c>
      <c r="H8837">
        <v>1</v>
      </c>
      <c r="I8837">
        <v>2019</v>
      </c>
      <c r="J8837">
        <v>2</v>
      </c>
      <c r="L8837">
        <v>23129098</v>
      </c>
      <c r="P8837" s="29" t="str">
        <f t="shared" si="367"/>
        <v>NULL</v>
      </c>
    </row>
    <row r="8838" spans="1:16" hidden="1" x14ac:dyDescent="0.25">
      <c r="A8838">
        <v>194657676</v>
      </c>
      <c r="B8838">
        <v>803403</v>
      </c>
      <c r="C8838" t="s">
        <v>224</v>
      </c>
      <c r="D8838">
        <v>2021884</v>
      </c>
      <c r="E8838" t="s">
        <v>302</v>
      </c>
      <c r="F8838" t="s">
        <v>214</v>
      </c>
      <c r="G8838" t="s">
        <v>215</v>
      </c>
      <c r="H8838">
        <v>1</v>
      </c>
      <c r="I8838">
        <v>2019</v>
      </c>
      <c r="J8838">
        <v>2</v>
      </c>
      <c r="L8838">
        <v>23129089</v>
      </c>
      <c r="P8838" s="29" t="str">
        <f t="shared" si="367"/>
        <v>NULL</v>
      </c>
    </row>
    <row r="8839" spans="1:16" hidden="1" x14ac:dyDescent="0.25">
      <c r="A8839">
        <v>194657676</v>
      </c>
      <c r="B8839">
        <v>803403</v>
      </c>
      <c r="C8839" t="s">
        <v>224</v>
      </c>
      <c r="D8839">
        <v>2021896</v>
      </c>
      <c r="E8839" t="s">
        <v>299</v>
      </c>
      <c r="F8839" t="s">
        <v>214</v>
      </c>
      <c r="G8839" t="s">
        <v>215</v>
      </c>
      <c r="H8839">
        <v>1</v>
      </c>
      <c r="I8839">
        <v>2019</v>
      </c>
      <c r="J8839">
        <v>2</v>
      </c>
      <c r="L8839">
        <v>23129094</v>
      </c>
      <c r="P8839" s="29" t="str">
        <f t="shared" si="367"/>
        <v>NULL</v>
      </c>
    </row>
    <row r="8840" spans="1:16" hidden="1" x14ac:dyDescent="0.25">
      <c r="A8840">
        <v>194657676</v>
      </c>
      <c r="B8840">
        <v>803403</v>
      </c>
      <c r="C8840" t="s">
        <v>224</v>
      </c>
      <c r="D8840">
        <v>2021915</v>
      </c>
      <c r="E8840" t="s">
        <v>301</v>
      </c>
      <c r="F8840" t="s">
        <v>214</v>
      </c>
      <c r="G8840" t="s">
        <v>215</v>
      </c>
      <c r="H8840">
        <v>1</v>
      </c>
      <c r="I8840">
        <v>2019</v>
      </c>
      <c r="J8840">
        <v>2</v>
      </c>
      <c r="L8840">
        <v>23129091</v>
      </c>
      <c r="P8840" s="29" t="str">
        <f t="shared" si="367"/>
        <v>NULL</v>
      </c>
    </row>
    <row r="8841" spans="1:16" hidden="1" x14ac:dyDescent="0.25">
      <c r="A8841">
        <v>194657676</v>
      </c>
      <c r="B8841">
        <v>803403</v>
      </c>
      <c r="C8841" t="s">
        <v>224</v>
      </c>
      <c r="D8841">
        <v>2021886</v>
      </c>
      <c r="E8841" t="s">
        <v>227</v>
      </c>
      <c r="F8841" t="s">
        <v>214</v>
      </c>
      <c r="G8841" t="s">
        <v>215</v>
      </c>
      <c r="H8841">
        <v>1</v>
      </c>
      <c r="I8841">
        <v>2019</v>
      </c>
      <c r="J8841">
        <v>2</v>
      </c>
      <c r="L8841">
        <v>23127739</v>
      </c>
      <c r="P8841" s="29" t="str">
        <f t="shared" si="367"/>
        <v>NULL</v>
      </c>
    </row>
    <row r="8842" spans="1:16" hidden="1" x14ac:dyDescent="0.25">
      <c r="A8842">
        <v>194657684</v>
      </c>
      <c r="B8842">
        <v>803403</v>
      </c>
      <c r="C8842" t="s">
        <v>224</v>
      </c>
      <c r="D8842">
        <v>2021879</v>
      </c>
      <c r="E8842" t="s">
        <v>219</v>
      </c>
      <c r="F8842" t="s">
        <v>214</v>
      </c>
      <c r="G8842" t="s">
        <v>215</v>
      </c>
      <c r="H8842">
        <v>3</v>
      </c>
      <c r="I8842">
        <v>2015</v>
      </c>
      <c r="J8842">
        <v>1</v>
      </c>
      <c r="L8842">
        <v>23065089</v>
      </c>
      <c r="M8842">
        <v>3.3</v>
      </c>
      <c r="P8842" s="29">
        <f t="shared" ref="P8842:P8853" si="368">IF(AND(ISNUMBER(M8842),H8842&lt;&gt;4,N8842&lt;&gt;"X"),(M8842-1)/6,IF(H8842=4,"DRP",IF(AND(H8842=3,M8842="NA"),"BAD",IF(AND(H8842=2),"CVL",IF(AND(H8842=1,ISBLANK(M8842)),"NULL","UNK")))))</f>
        <v>0.3833333333333333</v>
      </c>
    </row>
    <row r="8843" spans="1:16" hidden="1" x14ac:dyDescent="0.25">
      <c r="A8843">
        <v>194657684</v>
      </c>
      <c r="B8843">
        <v>803403</v>
      </c>
      <c r="C8843" t="s">
        <v>224</v>
      </c>
      <c r="D8843">
        <v>2005108</v>
      </c>
      <c r="E8843" t="s">
        <v>217</v>
      </c>
      <c r="F8843" t="s">
        <v>214</v>
      </c>
      <c r="G8843" t="s">
        <v>215</v>
      </c>
      <c r="H8843">
        <v>3</v>
      </c>
      <c r="I8843">
        <v>2015</v>
      </c>
      <c r="J8843">
        <v>1</v>
      </c>
      <c r="L8843">
        <v>23065086</v>
      </c>
      <c r="M8843">
        <v>3.4</v>
      </c>
      <c r="P8843" s="29">
        <f t="shared" si="368"/>
        <v>0.39999999999999997</v>
      </c>
    </row>
    <row r="8844" spans="1:16" hidden="1" x14ac:dyDescent="0.25">
      <c r="A8844">
        <v>194657684</v>
      </c>
      <c r="B8844">
        <v>803403</v>
      </c>
      <c r="C8844" t="s">
        <v>224</v>
      </c>
      <c r="D8844">
        <v>2021900</v>
      </c>
      <c r="E8844" t="s">
        <v>216</v>
      </c>
      <c r="F8844" t="s">
        <v>214</v>
      </c>
      <c r="G8844" t="s">
        <v>215</v>
      </c>
      <c r="H8844">
        <v>2</v>
      </c>
      <c r="I8844">
        <v>2015</v>
      </c>
      <c r="J8844">
        <v>1</v>
      </c>
      <c r="L8844">
        <v>23065093</v>
      </c>
      <c r="M8844">
        <v>4</v>
      </c>
      <c r="P8844" s="29">
        <f t="shared" si="368"/>
        <v>0.5</v>
      </c>
    </row>
    <row r="8845" spans="1:16" hidden="1" x14ac:dyDescent="0.25">
      <c r="A8845">
        <v>194657684</v>
      </c>
      <c r="B8845">
        <v>803403</v>
      </c>
      <c r="C8845" t="s">
        <v>224</v>
      </c>
      <c r="D8845">
        <v>2005125</v>
      </c>
      <c r="E8845" t="s">
        <v>223</v>
      </c>
      <c r="F8845" t="s">
        <v>214</v>
      </c>
      <c r="G8845" t="s">
        <v>215</v>
      </c>
      <c r="H8845">
        <v>2</v>
      </c>
      <c r="I8845">
        <v>2015</v>
      </c>
      <c r="J8845">
        <v>1</v>
      </c>
      <c r="L8845">
        <v>23065084</v>
      </c>
      <c r="M8845">
        <v>4.0999999999999996</v>
      </c>
      <c r="P8845" s="29">
        <f t="shared" si="368"/>
        <v>0.51666666666666661</v>
      </c>
    </row>
    <row r="8846" spans="1:16" hidden="1" x14ac:dyDescent="0.25">
      <c r="A8846">
        <v>194657684</v>
      </c>
      <c r="B8846">
        <v>803403</v>
      </c>
      <c r="C8846" t="s">
        <v>224</v>
      </c>
      <c r="D8846">
        <v>2005111</v>
      </c>
      <c r="E8846" t="s">
        <v>218</v>
      </c>
      <c r="F8846" t="s">
        <v>214</v>
      </c>
      <c r="G8846" t="s">
        <v>215</v>
      </c>
      <c r="H8846">
        <v>2</v>
      </c>
      <c r="I8846">
        <v>2015</v>
      </c>
      <c r="J8846">
        <v>1</v>
      </c>
      <c r="L8846">
        <v>23065095</v>
      </c>
      <c r="M8846">
        <v>4</v>
      </c>
      <c r="P8846" s="29">
        <f t="shared" si="368"/>
        <v>0.5</v>
      </c>
    </row>
    <row r="8847" spans="1:16" hidden="1" x14ac:dyDescent="0.25">
      <c r="A8847">
        <v>194657684</v>
      </c>
      <c r="B8847">
        <v>803403</v>
      </c>
      <c r="C8847" t="s">
        <v>224</v>
      </c>
      <c r="D8847">
        <v>2004172</v>
      </c>
      <c r="E8847" t="s">
        <v>213</v>
      </c>
      <c r="F8847" t="s">
        <v>214</v>
      </c>
      <c r="G8847" t="s">
        <v>215</v>
      </c>
      <c r="H8847">
        <v>2</v>
      </c>
      <c r="I8847">
        <v>2015</v>
      </c>
      <c r="J8847">
        <v>1</v>
      </c>
      <c r="L8847">
        <v>23067045</v>
      </c>
      <c r="M8847">
        <v>5.3</v>
      </c>
      <c r="P8847" s="29">
        <f t="shared" si="368"/>
        <v>0.71666666666666667</v>
      </c>
    </row>
    <row r="8848" spans="1:16" hidden="1" x14ac:dyDescent="0.25">
      <c r="A8848">
        <v>194657684</v>
      </c>
      <c r="B8848">
        <v>803403</v>
      </c>
      <c r="C8848" t="s">
        <v>224</v>
      </c>
      <c r="D8848">
        <v>2021994</v>
      </c>
      <c r="E8848" t="s">
        <v>298</v>
      </c>
      <c r="F8848" t="s">
        <v>214</v>
      </c>
      <c r="G8848" t="s">
        <v>215</v>
      </c>
      <c r="H8848">
        <v>2</v>
      </c>
      <c r="I8848">
        <v>2015</v>
      </c>
      <c r="J8848">
        <v>2</v>
      </c>
      <c r="L8848">
        <v>23072067</v>
      </c>
      <c r="M8848">
        <v>4.0999999999999996</v>
      </c>
      <c r="P8848" s="29">
        <f t="shared" si="368"/>
        <v>0.51666666666666661</v>
      </c>
    </row>
    <row r="8849" spans="1:16" hidden="1" x14ac:dyDescent="0.25">
      <c r="A8849">
        <v>194657684</v>
      </c>
      <c r="B8849">
        <v>803403</v>
      </c>
      <c r="C8849" t="s">
        <v>224</v>
      </c>
      <c r="D8849">
        <v>2005108</v>
      </c>
      <c r="E8849" t="s">
        <v>217</v>
      </c>
      <c r="F8849" t="s">
        <v>214</v>
      </c>
      <c r="G8849" t="s">
        <v>215</v>
      </c>
      <c r="H8849">
        <v>2</v>
      </c>
      <c r="I8849">
        <v>2015</v>
      </c>
      <c r="J8849">
        <v>2</v>
      </c>
      <c r="L8849">
        <v>23072062</v>
      </c>
      <c r="M8849">
        <v>4.3</v>
      </c>
      <c r="P8849" s="29">
        <f t="shared" si="368"/>
        <v>0.54999999999999993</v>
      </c>
    </row>
    <row r="8850" spans="1:16" hidden="1" x14ac:dyDescent="0.25">
      <c r="A8850">
        <v>194657684</v>
      </c>
      <c r="B8850">
        <v>803403</v>
      </c>
      <c r="C8850" t="s">
        <v>224</v>
      </c>
      <c r="D8850">
        <v>2021879</v>
      </c>
      <c r="E8850" t="s">
        <v>219</v>
      </c>
      <c r="F8850" t="s">
        <v>214</v>
      </c>
      <c r="G8850" t="s">
        <v>215</v>
      </c>
      <c r="H8850">
        <v>2</v>
      </c>
      <c r="I8850">
        <v>2015</v>
      </c>
      <c r="J8850">
        <v>2</v>
      </c>
      <c r="L8850">
        <v>23072061</v>
      </c>
      <c r="M8850">
        <v>4.2</v>
      </c>
      <c r="P8850" s="29">
        <f t="shared" si="368"/>
        <v>0.53333333333333333</v>
      </c>
    </row>
    <row r="8851" spans="1:16" hidden="1" x14ac:dyDescent="0.25">
      <c r="A8851">
        <v>194657684</v>
      </c>
      <c r="B8851">
        <v>803403</v>
      </c>
      <c r="C8851" t="s">
        <v>224</v>
      </c>
      <c r="D8851">
        <v>2005124</v>
      </c>
      <c r="E8851" t="s">
        <v>220</v>
      </c>
      <c r="F8851" t="s">
        <v>214</v>
      </c>
      <c r="G8851" t="s">
        <v>215</v>
      </c>
      <c r="H8851">
        <v>3</v>
      </c>
      <c r="I8851">
        <v>2015</v>
      </c>
      <c r="J8851">
        <v>2</v>
      </c>
      <c r="L8851">
        <v>23072066</v>
      </c>
      <c r="M8851">
        <v>3.6</v>
      </c>
      <c r="P8851" s="29">
        <f t="shared" si="368"/>
        <v>0.43333333333333335</v>
      </c>
    </row>
    <row r="8852" spans="1:16" hidden="1" x14ac:dyDescent="0.25">
      <c r="A8852">
        <v>194657684</v>
      </c>
      <c r="B8852">
        <v>803403</v>
      </c>
      <c r="C8852" t="s">
        <v>224</v>
      </c>
      <c r="D8852">
        <v>2004186</v>
      </c>
      <c r="E8852" t="s">
        <v>229</v>
      </c>
      <c r="F8852" t="s">
        <v>214</v>
      </c>
      <c r="G8852" t="s">
        <v>215</v>
      </c>
      <c r="H8852">
        <v>2</v>
      </c>
      <c r="I8852">
        <v>2015</v>
      </c>
      <c r="J8852">
        <v>2</v>
      </c>
      <c r="L8852">
        <v>23072879</v>
      </c>
      <c r="M8852">
        <v>5.7</v>
      </c>
      <c r="P8852" s="29">
        <f t="shared" si="368"/>
        <v>0.78333333333333333</v>
      </c>
    </row>
    <row r="8853" spans="1:16" hidden="1" x14ac:dyDescent="0.25">
      <c r="A8853">
        <v>194657684</v>
      </c>
      <c r="B8853">
        <v>803403</v>
      </c>
      <c r="C8853" t="s">
        <v>224</v>
      </c>
      <c r="D8853">
        <v>2004183</v>
      </c>
      <c r="E8853" t="s">
        <v>244</v>
      </c>
      <c r="F8853" t="s">
        <v>214</v>
      </c>
      <c r="G8853" t="s">
        <v>215</v>
      </c>
      <c r="H8853">
        <v>2</v>
      </c>
      <c r="I8853">
        <v>2015</v>
      </c>
      <c r="J8853">
        <v>2</v>
      </c>
      <c r="L8853">
        <v>23072789</v>
      </c>
      <c r="M8853">
        <v>5.0999999999999996</v>
      </c>
      <c r="P8853" s="29">
        <f t="shared" si="368"/>
        <v>0.68333333333333324</v>
      </c>
    </row>
    <row r="8854" spans="1:16" hidden="1" x14ac:dyDescent="0.25">
      <c r="A8854">
        <v>194657684</v>
      </c>
      <c r="B8854">
        <v>803403</v>
      </c>
      <c r="C8854" t="s">
        <v>224</v>
      </c>
      <c r="D8854">
        <v>2019324</v>
      </c>
      <c r="E8854" t="s">
        <v>236</v>
      </c>
      <c r="F8854" t="s">
        <v>214</v>
      </c>
      <c r="G8854" t="s">
        <v>215</v>
      </c>
      <c r="H8854">
        <v>2</v>
      </c>
      <c r="I8854">
        <v>2016</v>
      </c>
      <c r="J8854">
        <v>1</v>
      </c>
      <c r="L8854">
        <v>23077845</v>
      </c>
      <c r="M8854">
        <v>4.4000000000000004</v>
      </c>
      <c r="P8854" s="29">
        <f t="shared" ref="P8854:P8890" si="369">IF(AND(ISNUMBER(M8854),H8854&lt;&gt;4),(M8854-1)/6,IF(H8854=4,"DRP",IF(AND(H8854=3,M8854="NA"),"BAD",IF(AND(H8854=2),"CVL",IF(AND(H8854=1,ISBLANK(M8854)),"NULL","UNK")))))</f>
        <v>0.56666666666666676</v>
      </c>
    </row>
    <row r="8855" spans="1:16" hidden="1" x14ac:dyDescent="0.25">
      <c r="A8855">
        <v>194657684</v>
      </c>
      <c r="B8855">
        <v>803403</v>
      </c>
      <c r="C8855" t="s">
        <v>224</v>
      </c>
      <c r="D8855">
        <v>2005133</v>
      </c>
      <c r="E8855" t="s">
        <v>228</v>
      </c>
      <c r="F8855" t="s">
        <v>214</v>
      </c>
      <c r="G8855" t="s">
        <v>215</v>
      </c>
      <c r="H8855">
        <v>2</v>
      </c>
      <c r="I8855">
        <v>2016</v>
      </c>
      <c r="J8855">
        <v>1</v>
      </c>
      <c r="L8855">
        <v>23078573</v>
      </c>
      <c r="M8855">
        <v>5</v>
      </c>
      <c r="P8855" s="29">
        <f t="shared" si="369"/>
        <v>0.66666666666666663</v>
      </c>
    </row>
    <row r="8856" spans="1:16" hidden="1" x14ac:dyDescent="0.25">
      <c r="A8856">
        <v>194657684</v>
      </c>
      <c r="B8856">
        <v>803403</v>
      </c>
      <c r="C8856" t="s">
        <v>224</v>
      </c>
      <c r="D8856">
        <v>2005127</v>
      </c>
      <c r="E8856" t="s">
        <v>293</v>
      </c>
      <c r="F8856" t="s">
        <v>214</v>
      </c>
      <c r="G8856" t="s">
        <v>215</v>
      </c>
      <c r="H8856">
        <v>2</v>
      </c>
      <c r="I8856">
        <v>2016</v>
      </c>
      <c r="J8856">
        <v>1</v>
      </c>
      <c r="L8856">
        <v>23078552</v>
      </c>
      <c r="M8856">
        <v>4</v>
      </c>
      <c r="P8856" s="29">
        <f t="shared" si="369"/>
        <v>0.5</v>
      </c>
    </row>
    <row r="8857" spans="1:16" hidden="1" x14ac:dyDescent="0.25">
      <c r="A8857">
        <v>194657684</v>
      </c>
      <c r="B8857">
        <v>803403</v>
      </c>
      <c r="C8857" t="s">
        <v>224</v>
      </c>
      <c r="D8857">
        <v>2021880</v>
      </c>
      <c r="E8857" t="s">
        <v>242</v>
      </c>
      <c r="F8857" t="s">
        <v>214</v>
      </c>
      <c r="G8857" t="s">
        <v>215</v>
      </c>
      <c r="H8857">
        <v>3</v>
      </c>
      <c r="I8857">
        <v>2016</v>
      </c>
      <c r="J8857">
        <v>1</v>
      </c>
      <c r="L8857">
        <v>23082590</v>
      </c>
      <c r="M8857">
        <v>3</v>
      </c>
      <c r="P8857" s="29">
        <f t="shared" si="369"/>
        <v>0.33333333333333331</v>
      </c>
    </row>
    <row r="8858" spans="1:16" hidden="1" x14ac:dyDescent="0.25">
      <c r="A8858">
        <v>194657684</v>
      </c>
      <c r="B8858">
        <v>803403</v>
      </c>
      <c r="C8858" t="s">
        <v>224</v>
      </c>
      <c r="D8858">
        <v>2004173</v>
      </c>
      <c r="E8858" t="s">
        <v>245</v>
      </c>
      <c r="F8858" t="s">
        <v>214</v>
      </c>
      <c r="G8858" t="s">
        <v>215</v>
      </c>
      <c r="H8858">
        <v>3</v>
      </c>
      <c r="I8858">
        <v>2016</v>
      </c>
      <c r="J8858">
        <v>1</v>
      </c>
      <c r="L8858">
        <v>23078293</v>
      </c>
      <c r="M8858" t="s">
        <v>221</v>
      </c>
      <c r="P8858" s="29" t="str">
        <f t="shared" si="369"/>
        <v>BAD</v>
      </c>
    </row>
    <row r="8859" spans="1:16" hidden="1" x14ac:dyDescent="0.25">
      <c r="A8859">
        <v>194657684</v>
      </c>
      <c r="B8859">
        <v>803403</v>
      </c>
      <c r="C8859" t="s">
        <v>224</v>
      </c>
      <c r="D8859">
        <v>2004173</v>
      </c>
      <c r="E8859" t="s">
        <v>245</v>
      </c>
      <c r="F8859" t="s">
        <v>214</v>
      </c>
      <c r="G8859" t="s">
        <v>215</v>
      </c>
      <c r="H8859">
        <v>2</v>
      </c>
      <c r="I8859">
        <v>2016</v>
      </c>
      <c r="J8859">
        <v>2</v>
      </c>
      <c r="L8859">
        <v>23085257</v>
      </c>
      <c r="M8859">
        <v>6.1</v>
      </c>
      <c r="P8859" s="29">
        <f t="shared" si="369"/>
        <v>0.85</v>
      </c>
    </row>
    <row r="8860" spans="1:16" hidden="1" x14ac:dyDescent="0.25">
      <c r="A8860">
        <v>194657684</v>
      </c>
      <c r="B8860">
        <v>803403</v>
      </c>
      <c r="C8860" t="s">
        <v>224</v>
      </c>
      <c r="D8860">
        <v>2005124</v>
      </c>
      <c r="E8860" t="s">
        <v>220</v>
      </c>
      <c r="F8860" t="s">
        <v>214</v>
      </c>
      <c r="G8860" t="s">
        <v>215</v>
      </c>
      <c r="H8860">
        <v>2</v>
      </c>
      <c r="I8860">
        <v>2016</v>
      </c>
      <c r="J8860">
        <v>2</v>
      </c>
      <c r="L8860">
        <v>23086006</v>
      </c>
      <c r="M8860">
        <v>4.2</v>
      </c>
      <c r="P8860" s="29">
        <f t="shared" si="369"/>
        <v>0.53333333333333333</v>
      </c>
    </row>
    <row r="8861" spans="1:16" hidden="1" x14ac:dyDescent="0.25">
      <c r="A8861">
        <v>194657684</v>
      </c>
      <c r="B8861">
        <v>803403</v>
      </c>
      <c r="C8861" t="s">
        <v>224</v>
      </c>
      <c r="D8861">
        <v>2021880</v>
      </c>
      <c r="E8861" t="s">
        <v>242</v>
      </c>
      <c r="F8861" t="s">
        <v>214</v>
      </c>
      <c r="G8861" t="s">
        <v>215</v>
      </c>
      <c r="H8861">
        <v>3</v>
      </c>
      <c r="I8861">
        <v>2016</v>
      </c>
      <c r="J8861">
        <v>2</v>
      </c>
      <c r="L8861">
        <v>23085994</v>
      </c>
      <c r="M8861">
        <v>3.5</v>
      </c>
      <c r="P8861" s="29">
        <f t="shared" si="369"/>
        <v>0.41666666666666669</v>
      </c>
    </row>
    <row r="8862" spans="1:16" hidden="1" x14ac:dyDescent="0.25">
      <c r="A8862">
        <v>194657684</v>
      </c>
      <c r="B8862">
        <v>803403</v>
      </c>
      <c r="C8862" t="s">
        <v>224</v>
      </c>
      <c r="D8862">
        <v>2021901</v>
      </c>
      <c r="E8862" t="s">
        <v>253</v>
      </c>
      <c r="F8862" t="s">
        <v>214</v>
      </c>
      <c r="G8862" t="s">
        <v>215</v>
      </c>
      <c r="H8862">
        <v>2</v>
      </c>
      <c r="I8862">
        <v>2016</v>
      </c>
      <c r="J8862">
        <v>2</v>
      </c>
      <c r="L8862">
        <v>23086001</v>
      </c>
      <c r="M8862">
        <v>4.0999999999999996</v>
      </c>
      <c r="P8862" s="29">
        <f t="shared" si="369"/>
        <v>0.51666666666666661</v>
      </c>
    </row>
    <row r="8863" spans="1:16" hidden="1" x14ac:dyDescent="0.25">
      <c r="A8863">
        <v>194657684</v>
      </c>
      <c r="B8863">
        <v>803403</v>
      </c>
      <c r="C8863" t="s">
        <v>224</v>
      </c>
      <c r="D8863">
        <v>2021876</v>
      </c>
      <c r="E8863" t="s">
        <v>241</v>
      </c>
      <c r="F8863" t="s">
        <v>214</v>
      </c>
      <c r="G8863" t="s">
        <v>215</v>
      </c>
      <c r="H8863">
        <v>2</v>
      </c>
      <c r="I8863">
        <v>2016</v>
      </c>
      <c r="J8863">
        <v>2</v>
      </c>
      <c r="L8863">
        <v>23085996</v>
      </c>
      <c r="M8863">
        <v>4</v>
      </c>
      <c r="P8863" s="29">
        <f t="shared" si="369"/>
        <v>0.5</v>
      </c>
    </row>
    <row r="8864" spans="1:16" hidden="1" x14ac:dyDescent="0.25">
      <c r="A8864">
        <v>194657684</v>
      </c>
      <c r="B8864">
        <v>803403</v>
      </c>
      <c r="C8864" t="s">
        <v>224</v>
      </c>
      <c r="D8864">
        <v>2021916</v>
      </c>
      <c r="E8864" t="s">
        <v>226</v>
      </c>
      <c r="F8864" t="s">
        <v>214</v>
      </c>
      <c r="G8864" t="s">
        <v>215</v>
      </c>
      <c r="H8864">
        <v>2</v>
      </c>
      <c r="I8864">
        <v>2017</v>
      </c>
      <c r="J8864">
        <v>1</v>
      </c>
      <c r="L8864">
        <v>23090993</v>
      </c>
      <c r="M8864">
        <v>5</v>
      </c>
      <c r="P8864" s="29">
        <f t="shared" si="369"/>
        <v>0.66666666666666663</v>
      </c>
    </row>
    <row r="8865" spans="1:16" hidden="1" x14ac:dyDescent="0.25">
      <c r="A8865">
        <v>194657684</v>
      </c>
      <c r="B8865">
        <v>803403</v>
      </c>
      <c r="C8865" t="s">
        <v>224</v>
      </c>
      <c r="D8865">
        <v>2021892</v>
      </c>
      <c r="E8865" t="s">
        <v>289</v>
      </c>
      <c r="F8865" t="s">
        <v>214</v>
      </c>
      <c r="G8865" t="s">
        <v>215</v>
      </c>
      <c r="H8865">
        <v>2</v>
      </c>
      <c r="I8865">
        <v>2017</v>
      </c>
      <c r="J8865">
        <v>1</v>
      </c>
      <c r="L8865">
        <v>23091091</v>
      </c>
      <c r="M8865">
        <v>5.2</v>
      </c>
      <c r="P8865" s="29">
        <f t="shared" si="369"/>
        <v>0.70000000000000007</v>
      </c>
    </row>
    <row r="8866" spans="1:16" hidden="1" x14ac:dyDescent="0.25">
      <c r="A8866">
        <v>194657684</v>
      </c>
      <c r="B8866">
        <v>803403</v>
      </c>
      <c r="C8866" t="s">
        <v>224</v>
      </c>
      <c r="D8866">
        <v>2021885</v>
      </c>
      <c r="E8866" t="s">
        <v>295</v>
      </c>
      <c r="F8866" t="s">
        <v>214</v>
      </c>
      <c r="G8866" t="s">
        <v>215</v>
      </c>
      <c r="H8866">
        <v>2</v>
      </c>
      <c r="I8866">
        <v>2017</v>
      </c>
      <c r="J8866">
        <v>1</v>
      </c>
      <c r="L8866">
        <v>23094881</v>
      </c>
      <c r="M8866">
        <v>4.0999999999999996</v>
      </c>
      <c r="P8866" s="29">
        <f t="shared" si="369"/>
        <v>0.51666666666666661</v>
      </c>
    </row>
    <row r="8867" spans="1:16" hidden="1" x14ac:dyDescent="0.25">
      <c r="A8867">
        <v>194657684</v>
      </c>
      <c r="B8867">
        <v>803403</v>
      </c>
      <c r="C8867" t="s">
        <v>224</v>
      </c>
      <c r="D8867">
        <v>2021899</v>
      </c>
      <c r="E8867" t="s">
        <v>296</v>
      </c>
      <c r="F8867" t="s">
        <v>214</v>
      </c>
      <c r="G8867" t="s">
        <v>215</v>
      </c>
      <c r="H8867">
        <v>2</v>
      </c>
      <c r="I8867">
        <v>2017</v>
      </c>
      <c r="J8867">
        <v>2</v>
      </c>
      <c r="L8867">
        <v>23099397</v>
      </c>
      <c r="M8867">
        <v>5.6</v>
      </c>
      <c r="P8867" s="29">
        <f t="shared" si="369"/>
        <v>0.76666666666666661</v>
      </c>
    </row>
    <row r="8868" spans="1:16" hidden="1" x14ac:dyDescent="0.25">
      <c r="A8868">
        <v>194657684</v>
      </c>
      <c r="B8868">
        <v>803403</v>
      </c>
      <c r="C8868" t="s">
        <v>224</v>
      </c>
      <c r="D8868">
        <v>2021907</v>
      </c>
      <c r="E8868" t="s">
        <v>257</v>
      </c>
      <c r="F8868" t="s">
        <v>214</v>
      </c>
      <c r="G8868" t="s">
        <v>215</v>
      </c>
      <c r="H8868">
        <v>2</v>
      </c>
      <c r="I8868">
        <v>2017</v>
      </c>
      <c r="J8868">
        <v>2</v>
      </c>
      <c r="L8868">
        <v>23099425</v>
      </c>
      <c r="M8868">
        <v>4.0999999999999996</v>
      </c>
      <c r="P8868" s="29">
        <f t="shared" si="369"/>
        <v>0.51666666666666661</v>
      </c>
    </row>
    <row r="8869" spans="1:16" hidden="1" x14ac:dyDescent="0.25">
      <c r="A8869">
        <v>194657684</v>
      </c>
      <c r="B8869">
        <v>803403</v>
      </c>
      <c r="C8869" t="s">
        <v>224</v>
      </c>
      <c r="D8869">
        <v>2021880</v>
      </c>
      <c r="E8869" t="s">
        <v>242</v>
      </c>
      <c r="F8869" t="s">
        <v>214</v>
      </c>
      <c r="G8869" t="s">
        <v>215</v>
      </c>
      <c r="H8869">
        <v>2</v>
      </c>
      <c r="I8869">
        <v>2017</v>
      </c>
      <c r="J8869">
        <v>2</v>
      </c>
      <c r="L8869">
        <v>23100212</v>
      </c>
      <c r="M8869">
        <v>4.2</v>
      </c>
      <c r="P8869" s="29">
        <f t="shared" si="369"/>
        <v>0.53333333333333333</v>
      </c>
    </row>
    <row r="8870" spans="1:16" hidden="1" x14ac:dyDescent="0.25">
      <c r="A8870">
        <v>194657684</v>
      </c>
      <c r="B8870">
        <v>803403</v>
      </c>
      <c r="C8870" t="s">
        <v>224</v>
      </c>
      <c r="D8870">
        <v>2021886</v>
      </c>
      <c r="E8870" t="s">
        <v>227</v>
      </c>
      <c r="F8870" t="s">
        <v>214</v>
      </c>
      <c r="G8870" t="s">
        <v>215</v>
      </c>
      <c r="H8870">
        <v>4</v>
      </c>
      <c r="I8870">
        <v>2017</v>
      </c>
      <c r="J8870">
        <v>2</v>
      </c>
      <c r="L8870">
        <v>23099394</v>
      </c>
      <c r="P8870" s="29" t="str">
        <f t="shared" si="369"/>
        <v>DRP</v>
      </c>
    </row>
    <row r="8871" spans="1:16" hidden="1" x14ac:dyDescent="0.25">
      <c r="A8871">
        <v>194657684</v>
      </c>
      <c r="B8871">
        <v>803403</v>
      </c>
      <c r="C8871" t="s">
        <v>224</v>
      </c>
      <c r="D8871">
        <v>2021877</v>
      </c>
      <c r="E8871" t="s">
        <v>240</v>
      </c>
      <c r="F8871" t="s">
        <v>214</v>
      </c>
      <c r="G8871" t="s">
        <v>215</v>
      </c>
      <c r="H8871">
        <v>4</v>
      </c>
      <c r="I8871">
        <v>2017</v>
      </c>
      <c r="J8871">
        <v>2</v>
      </c>
      <c r="L8871">
        <v>23099436</v>
      </c>
      <c r="P8871" s="29" t="str">
        <f t="shared" si="369"/>
        <v>DRP</v>
      </c>
    </row>
    <row r="8872" spans="1:16" hidden="1" x14ac:dyDescent="0.25">
      <c r="A8872">
        <v>194657684</v>
      </c>
      <c r="B8872">
        <v>803403</v>
      </c>
      <c r="C8872" t="s">
        <v>224</v>
      </c>
      <c r="D8872">
        <v>2019325</v>
      </c>
      <c r="E8872" t="s">
        <v>249</v>
      </c>
      <c r="F8872" t="s">
        <v>214</v>
      </c>
      <c r="G8872" t="s">
        <v>215</v>
      </c>
      <c r="H8872">
        <v>3</v>
      </c>
      <c r="I8872">
        <v>2018</v>
      </c>
      <c r="J8872">
        <v>1</v>
      </c>
      <c r="L8872">
        <v>23105015</v>
      </c>
      <c r="M8872" t="s">
        <v>221</v>
      </c>
      <c r="P8872" s="29" t="str">
        <f t="shared" si="369"/>
        <v>BAD</v>
      </c>
    </row>
    <row r="8873" spans="1:16" hidden="1" x14ac:dyDescent="0.25">
      <c r="A8873">
        <v>194657684</v>
      </c>
      <c r="B8873">
        <v>803403</v>
      </c>
      <c r="C8873" t="s">
        <v>224</v>
      </c>
      <c r="D8873">
        <v>2004671</v>
      </c>
      <c r="E8873" t="s">
        <v>288</v>
      </c>
      <c r="F8873" t="s">
        <v>214</v>
      </c>
      <c r="G8873" t="s">
        <v>215</v>
      </c>
      <c r="H8873">
        <v>2</v>
      </c>
      <c r="I8873">
        <v>2018</v>
      </c>
      <c r="J8873">
        <v>1</v>
      </c>
      <c r="L8873">
        <v>23105430</v>
      </c>
      <c r="M8873">
        <v>6</v>
      </c>
      <c r="P8873" s="29">
        <f t="shared" si="369"/>
        <v>0.83333333333333337</v>
      </c>
    </row>
    <row r="8874" spans="1:16" hidden="1" x14ac:dyDescent="0.25">
      <c r="A8874">
        <v>194657684</v>
      </c>
      <c r="B8874">
        <v>803403</v>
      </c>
      <c r="C8874" t="s">
        <v>224</v>
      </c>
      <c r="D8874">
        <v>2021878</v>
      </c>
      <c r="E8874" t="s">
        <v>294</v>
      </c>
      <c r="F8874" t="s">
        <v>214</v>
      </c>
      <c r="G8874" t="s">
        <v>215</v>
      </c>
      <c r="H8874">
        <v>2</v>
      </c>
      <c r="I8874">
        <v>2018</v>
      </c>
      <c r="J8874">
        <v>1</v>
      </c>
      <c r="L8874">
        <v>23106319</v>
      </c>
      <c r="M8874">
        <v>4.4000000000000004</v>
      </c>
      <c r="P8874" s="29">
        <f t="shared" si="369"/>
        <v>0.56666666666666676</v>
      </c>
    </row>
    <row r="8875" spans="1:16" hidden="1" x14ac:dyDescent="0.25">
      <c r="A8875">
        <v>194657684</v>
      </c>
      <c r="B8875">
        <v>803403</v>
      </c>
      <c r="C8875" t="s">
        <v>224</v>
      </c>
      <c r="D8875">
        <v>2021877</v>
      </c>
      <c r="E8875" t="s">
        <v>240</v>
      </c>
      <c r="F8875" t="s">
        <v>214</v>
      </c>
      <c r="G8875" t="s">
        <v>215</v>
      </c>
      <c r="H8875">
        <v>4</v>
      </c>
      <c r="I8875">
        <v>2018</v>
      </c>
      <c r="J8875">
        <v>2</v>
      </c>
      <c r="L8875">
        <v>23113937</v>
      </c>
      <c r="P8875" s="29" t="str">
        <f t="shared" si="369"/>
        <v>DRP</v>
      </c>
    </row>
    <row r="8876" spans="1:16" hidden="1" x14ac:dyDescent="0.25">
      <c r="A8876">
        <v>194657684</v>
      </c>
      <c r="B8876">
        <v>803403</v>
      </c>
      <c r="C8876" t="s">
        <v>224</v>
      </c>
      <c r="D8876">
        <v>2019325</v>
      </c>
      <c r="E8876" t="s">
        <v>249</v>
      </c>
      <c r="F8876" t="s">
        <v>214</v>
      </c>
      <c r="G8876" t="s">
        <v>215</v>
      </c>
      <c r="H8876">
        <v>4</v>
      </c>
      <c r="I8876">
        <v>2018</v>
      </c>
      <c r="J8876">
        <v>2</v>
      </c>
      <c r="L8876">
        <v>23112810</v>
      </c>
      <c r="P8876" s="29" t="str">
        <f t="shared" si="369"/>
        <v>DRP</v>
      </c>
    </row>
    <row r="8877" spans="1:16" hidden="1" x14ac:dyDescent="0.25">
      <c r="A8877">
        <v>194657684</v>
      </c>
      <c r="B8877">
        <v>803403</v>
      </c>
      <c r="C8877" t="s">
        <v>224</v>
      </c>
      <c r="D8877">
        <v>2021886</v>
      </c>
      <c r="E8877" t="s">
        <v>227</v>
      </c>
      <c r="F8877" t="s">
        <v>214</v>
      </c>
      <c r="G8877" t="s">
        <v>215</v>
      </c>
      <c r="H8877">
        <v>3</v>
      </c>
      <c r="I8877">
        <v>2018</v>
      </c>
      <c r="J8877">
        <v>2</v>
      </c>
      <c r="L8877">
        <v>23115200</v>
      </c>
      <c r="M8877">
        <v>3.3</v>
      </c>
      <c r="P8877" s="29">
        <f t="shared" si="369"/>
        <v>0.3833333333333333</v>
      </c>
    </row>
    <row r="8878" spans="1:16" hidden="1" x14ac:dyDescent="0.25">
      <c r="A8878">
        <v>194657684</v>
      </c>
      <c r="B8878">
        <v>803403</v>
      </c>
      <c r="C8878" t="s">
        <v>224</v>
      </c>
      <c r="D8878">
        <v>2021906</v>
      </c>
      <c r="E8878" t="s">
        <v>235</v>
      </c>
      <c r="F8878" t="s">
        <v>214</v>
      </c>
      <c r="G8878" t="s">
        <v>215</v>
      </c>
      <c r="H8878">
        <v>3</v>
      </c>
      <c r="I8878">
        <v>2018</v>
      </c>
      <c r="J8878">
        <v>2</v>
      </c>
      <c r="L8878">
        <v>23115202</v>
      </c>
      <c r="M8878">
        <v>3.4</v>
      </c>
      <c r="P8878" s="29">
        <f t="shared" si="369"/>
        <v>0.39999999999999997</v>
      </c>
    </row>
    <row r="8879" spans="1:16" hidden="1" x14ac:dyDescent="0.25">
      <c r="A8879">
        <v>194657684</v>
      </c>
      <c r="B8879">
        <v>803403</v>
      </c>
      <c r="C8879" t="s">
        <v>224</v>
      </c>
      <c r="D8879">
        <v>2021913</v>
      </c>
      <c r="E8879" t="s">
        <v>300</v>
      </c>
      <c r="F8879" t="s">
        <v>214</v>
      </c>
      <c r="G8879" t="s">
        <v>215</v>
      </c>
      <c r="H8879">
        <v>2</v>
      </c>
      <c r="I8879">
        <v>2018</v>
      </c>
      <c r="J8879">
        <v>2</v>
      </c>
      <c r="L8879">
        <v>23113975</v>
      </c>
      <c r="M8879">
        <v>5</v>
      </c>
      <c r="P8879" s="29">
        <f t="shared" si="369"/>
        <v>0.66666666666666663</v>
      </c>
    </row>
    <row r="8880" spans="1:16" hidden="1" x14ac:dyDescent="0.25">
      <c r="A8880">
        <v>194657684</v>
      </c>
      <c r="B8880">
        <v>803403</v>
      </c>
      <c r="C8880" t="s">
        <v>224</v>
      </c>
      <c r="D8880">
        <v>2021903</v>
      </c>
      <c r="E8880" t="s">
        <v>256</v>
      </c>
      <c r="F8880" t="s">
        <v>214</v>
      </c>
      <c r="G8880" t="s">
        <v>215</v>
      </c>
      <c r="H8880">
        <v>2</v>
      </c>
      <c r="I8880">
        <v>2018</v>
      </c>
      <c r="J8880">
        <v>2</v>
      </c>
      <c r="L8880">
        <v>23113927</v>
      </c>
      <c r="M8880">
        <v>4.3</v>
      </c>
      <c r="P8880" s="29">
        <f t="shared" si="369"/>
        <v>0.54999999999999993</v>
      </c>
    </row>
    <row r="8881" spans="1:16" hidden="1" x14ac:dyDescent="0.25">
      <c r="A8881">
        <v>194657684</v>
      </c>
      <c r="B8881">
        <v>803403</v>
      </c>
      <c r="C8881" t="s">
        <v>224</v>
      </c>
      <c r="D8881">
        <v>2022925</v>
      </c>
      <c r="E8881" t="s">
        <v>297</v>
      </c>
      <c r="F8881" t="s">
        <v>214</v>
      </c>
      <c r="G8881" t="s">
        <v>215</v>
      </c>
      <c r="H8881">
        <v>2</v>
      </c>
      <c r="I8881">
        <v>2019</v>
      </c>
      <c r="J8881">
        <v>1</v>
      </c>
      <c r="L8881">
        <v>23120631</v>
      </c>
      <c r="M8881">
        <v>4</v>
      </c>
      <c r="P8881" s="29">
        <f t="shared" si="369"/>
        <v>0.5</v>
      </c>
    </row>
    <row r="8882" spans="1:16" hidden="1" x14ac:dyDescent="0.25">
      <c r="A8882">
        <v>194657684</v>
      </c>
      <c r="B8882">
        <v>803403</v>
      </c>
      <c r="C8882" t="s">
        <v>224</v>
      </c>
      <c r="D8882">
        <v>2004675</v>
      </c>
      <c r="E8882" t="s">
        <v>271</v>
      </c>
      <c r="F8882" t="s">
        <v>214</v>
      </c>
      <c r="G8882" t="s">
        <v>215</v>
      </c>
      <c r="H8882">
        <v>2</v>
      </c>
      <c r="I8882">
        <v>2019</v>
      </c>
      <c r="J8882">
        <v>1</v>
      </c>
      <c r="L8882">
        <v>23120629</v>
      </c>
      <c r="M8882">
        <v>6.2</v>
      </c>
      <c r="P8882" s="29">
        <f t="shared" si="369"/>
        <v>0.8666666666666667</v>
      </c>
    </row>
    <row r="8883" spans="1:16" hidden="1" x14ac:dyDescent="0.25">
      <c r="A8883">
        <v>194657684</v>
      </c>
      <c r="B8883">
        <v>803403</v>
      </c>
      <c r="C8883" t="s">
        <v>224</v>
      </c>
      <c r="D8883">
        <v>2021911</v>
      </c>
      <c r="E8883" t="s">
        <v>304</v>
      </c>
      <c r="F8883" t="s">
        <v>214</v>
      </c>
      <c r="G8883" t="s">
        <v>215</v>
      </c>
      <c r="H8883">
        <v>2</v>
      </c>
      <c r="I8883">
        <v>2019</v>
      </c>
      <c r="J8883">
        <v>1</v>
      </c>
      <c r="L8883">
        <v>23120638</v>
      </c>
      <c r="M8883">
        <v>5.9</v>
      </c>
      <c r="P8883" s="29">
        <f t="shared" si="369"/>
        <v>0.81666666666666676</v>
      </c>
    </row>
    <row r="8884" spans="1:16" hidden="1" x14ac:dyDescent="0.25">
      <c r="A8884">
        <v>194657684</v>
      </c>
      <c r="B8884">
        <v>803403</v>
      </c>
      <c r="C8884" t="s">
        <v>224</v>
      </c>
      <c r="D8884">
        <v>2004764</v>
      </c>
      <c r="E8884" t="s">
        <v>290</v>
      </c>
      <c r="F8884" t="s">
        <v>214</v>
      </c>
      <c r="G8884" t="s">
        <v>215</v>
      </c>
      <c r="H8884">
        <v>2</v>
      </c>
      <c r="I8884">
        <v>2019</v>
      </c>
      <c r="J8884">
        <v>1</v>
      </c>
      <c r="L8884">
        <v>23120635</v>
      </c>
      <c r="M8884">
        <v>5.0999999999999996</v>
      </c>
      <c r="P8884" s="29">
        <f t="shared" si="369"/>
        <v>0.68333333333333324</v>
      </c>
    </row>
    <row r="8885" spans="1:16" hidden="1" x14ac:dyDescent="0.25">
      <c r="A8885">
        <v>194657684</v>
      </c>
      <c r="B8885">
        <v>803403</v>
      </c>
      <c r="C8885" t="s">
        <v>224</v>
      </c>
      <c r="D8885">
        <v>2021881</v>
      </c>
      <c r="E8885" t="s">
        <v>255</v>
      </c>
      <c r="F8885" t="s">
        <v>214</v>
      </c>
      <c r="G8885" t="s">
        <v>215</v>
      </c>
      <c r="H8885">
        <v>1</v>
      </c>
      <c r="I8885">
        <v>2019</v>
      </c>
      <c r="J8885">
        <v>2</v>
      </c>
      <c r="L8885">
        <v>23129098</v>
      </c>
      <c r="P8885" s="29" t="str">
        <f t="shared" si="369"/>
        <v>NULL</v>
      </c>
    </row>
    <row r="8886" spans="1:16" hidden="1" x14ac:dyDescent="0.25">
      <c r="A8886">
        <v>194657684</v>
      </c>
      <c r="B8886">
        <v>803403</v>
      </c>
      <c r="C8886" t="s">
        <v>224</v>
      </c>
      <c r="D8886">
        <v>2021883</v>
      </c>
      <c r="E8886" t="s">
        <v>310</v>
      </c>
      <c r="F8886" t="s">
        <v>214</v>
      </c>
      <c r="G8886" t="s">
        <v>215</v>
      </c>
      <c r="H8886">
        <v>1</v>
      </c>
      <c r="I8886">
        <v>2019</v>
      </c>
      <c r="J8886">
        <v>2</v>
      </c>
      <c r="L8886">
        <v>23129107</v>
      </c>
      <c r="P8886" s="29" t="str">
        <f t="shared" si="369"/>
        <v>NULL</v>
      </c>
    </row>
    <row r="8887" spans="1:16" hidden="1" x14ac:dyDescent="0.25">
      <c r="A8887">
        <v>194657684</v>
      </c>
      <c r="B8887">
        <v>803403</v>
      </c>
      <c r="C8887" t="s">
        <v>224</v>
      </c>
      <c r="D8887">
        <v>2021886</v>
      </c>
      <c r="E8887" t="s">
        <v>227</v>
      </c>
      <c r="F8887" t="s">
        <v>214</v>
      </c>
      <c r="G8887" t="s">
        <v>215</v>
      </c>
      <c r="H8887">
        <v>1</v>
      </c>
      <c r="I8887">
        <v>2019</v>
      </c>
      <c r="J8887">
        <v>2</v>
      </c>
      <c r="L8887">
        <v>23127739</v>
      </c>
      <c r="P8887" s="29" t="str">
        <f t="shared" si="369"/>
        <v>NULL</v>
      </c>
    </row>
    <row r="8888" spans="1:16" hidden="1" x14ac:dyDescent="0.25">
      <c r="A8888">
        <v>194657684</v>
      </c>
      <c r="B8888">
        <v>803403</v>
      </c>
      <c r="C8888" t="s">
        <v>224</v>
      </c>
      <c r="D8888">
        <v>2021906</v>
      </c>
      <c r="E8888" t="s">
        <v>235</v>
      </c>
      <c r="F8888" t="s">
        <v>214</v>
      </c>
      <c r="G8888" t="s">
        <v>215</v>
      </c>
      <c r="H8888">
        <v>1</v>
      </c>
      <c r="I8888">
        <v>2019</v>
      </c>
      <c r="J8888">
        <v>2</v>
      </c>
      <c r="L8888">
        <v>23127740</v>
      </c>
      <c r="P8888" s="29" t="str">
        <f t="shared" si="369"/>
        <v>NULL</v>
      </c>
    </row>
    <row r="8889" spans="1:16" hidden="1" x14ac:dyDescent="0.25">
      <c r="A8889">
        <v>194657684</v>
      </c>
      <c r="B8889">
        <v>803403</v>
      </c>
      <c r="C8889" t="s">
        <v>224</v>
      </c>
      <c r="D8889">
        <v>2021915</v>
      </c>
      <c r="E8889" t="s">
        <v>301</v>
      </c>
      <c r="F8889" t="s">
        <v>214</v>
      </c>
      <c r="G8889" t="s">
        <v>215</v>
      </c>
      <c r="H8889">
        <v>1</v>
      </c>
      <c r="I8889">
        <v>2019</v>
      </c>
      <c r="J8889">
        <v>2</v>
      </c>
      <c r="L8889">
        <v>23129091</v>
      </c>
      <c r="P8889" s="29" t="str">
        <f t="shared" si="369"/>
        <v>NULL</v>
      </c>
    </row>
    <row r="8890" spans="1:16" hidden="1" x14ac:dyDescent="0.25">
      <c r="A8890">
        <v>194657684</v>
      </c>
      <c r="B8890">
        <v>803403</v>
      </c>
      <c r="C8890" t="s">
        <v>224</v>
      </c>
      <c r="D8890">
        <v>2021877</v>
      </c>
      <c r="E8890" t="s">
        <v>240</v>
      </c>
      <c r="F8890" t="s">
        <v>214</v>
      </c>
      <c r="G8890" t="s">
        <v>215</v>
      </c>
      <c r="H8890">
        <v>1</v>
      </c>
      <c r="I8890">
        <v>2019</v>
      </c>
      <c r="J8890">
        <v>2</v>
      </c>
      <c r="L8890">
        <v>23129095</v>
      </c>
      <c r="P8890" s="29" t="str">
        <f t="shared" si="369"/>
        <v>NULL</v>
      </c>
    </row>
    <row r="8891" spans="1:16" hidden="1" x14ac:dyDescent="0.25">
      <c r="A8891">
        <v>194727445</v>
      </c>
      <c r="B8891">
        <v>803403</v>
      </c>
      <c r="C8891" t="s">
        <v>224</v>
      </c>
      <c r="D8891">
        <v>2005108</v>
      </c>
      <c r="E8891" t="s">
        <v>217</v>
      </c>
      <c r="F8891" t="s">
        <v>214</v>
      </c>
      <c r="G8891" t="s">
        <v>215</v>
      </c>
      <c r="H8891">
        <v>3</v>
      </c>
      <c r="I8891">
        <v>2015</v>
      </c>
      <c r="J8891">
        <v>1</v>
      </c>
      <c r="L8891">
        <v>23065086</v>
      </c>
      <c r="M8891">
        <v>1</v>
      </c>
      <c r="P8891" s="29">
        <f t="shared" ref="P8891:P8898" si="370">IF(AND(ISNUMBER(M8891),H8891&lt;&gt;4,N8891&lt;&gt;"X"),(M8891-1)/6,IF(H8891=4,"DRP",IF(AND(H8891=3,M8891="NA"),"BAD",IF(AND(H8891=2),"CVL",IF(AND(H8891=1,ISBLANK(M8891)),"NULL","UNK")))))</f>
        <v>0</v>
      </c>
    </row>
    <row r="8892" spans="1:16" hidden="1" x14ac:dyDescent="0.25">
      <c r="A8892">
        <v>194727445</v>
      </c>
      <c r="B8892">
        <v>803403</v>
      </c>
      <c r="C8892" t="s">
        <v>224</v>
      </c>
      <c r="D8892">
        <v>2004172</v>
      </c>
      <c r="E8892" t="s">
        <v>213</v>
      </c>
      <c r="F8892" t="s">
        <v>214</v>
      </c>
      <c r="G8892" t="s">
        <v>215</v>
      </c>
      <c r="H8892">
        <v>3</v>
      </c>
      <c r="I8892">
        <v>2015</v>
      </c>
      <c r="J8892">
        <v>1</v>
      </c>
      <c r="L8892">
        <v>23067065</v>
      </c>
      <c r="M8892">
        <v>1</v>
      </c>
      <c r="P8892" s="29">
        <f t="shared" si="370"/>
        <v>0</v>
      </c>
    </row>
    <row r="8893" spans="1:16" hidden="1" x14ac:dyDescent="0.25">
      <c r="A8893">
        <v>194727445</v>
      </c>
      <c r="B8893">
        <v>803403</v>
      </c>
      <c r="C8893" t="s">
        <v>224</v>
      </c>
      <c r="D8893">
        <v>2021900</v>
      </c>
      <c r="E8893" t="s">
        <v>216</v>
      </c>
      <c r="F8893" t="s">
        <v>214</v>
      </c>
      <c r="G8893" t="s">
        <v>215</v>
      </c>
      <c r="H8893">
        <v>3</v>
      </c>
      <c r="I8893">
        <v>2015</v>
      </c>
      <c r="J8893">
        <v>1</v>
      </c>
      <c r="L8893">
        <v>23065093</v>
      </c>
      <c r="M8893">
        <v>1</v>
      </c>
      <c r="P8893" s="29">
        <f t="shared" si="370"/>
        <v>0</v>
      </c>
    </row>
    <row r="8894" spans="1:16" hidden="1" x14ac:dyDescent="0.25">
      <c r="A8894">
        <v>194727445</v>
      </c>
      <c r="B8894">
        <v>803403</v>
      </c>
      <c r="C8894" t="s">
        <v>224</v>
      </c>
      <c r="D8894">
        <v>2021879</v>
      </c>
      <c r="E8894" t="s">
        <v>219</v>
      </c>
      <c r="F8894" t="s">
        <v>214</v>
      </c>
      <c r="G8894" t="s">
        <v>215</v>
      </c>
      <c r="H8894">
        <v>3</v>
      </c>
      <c r="I8894">
        <v>2015</v>
      </c>
      <c r="J8894">
        <v>1</v>
      </c>
      <c r="L8894">
        <v>23065089</v>
      </c>
      <c r="M8894">
        <v>1.6</v>
      </c>
      <c r="P8894" s="29">
        <f t="shared" si="370"/>
        <v>0.10000000000000002</v>
      </c>
    </row>
    <row r="8895" spans="1:16" hidden="1" x14ac:dyDescent="0.25">
      <c r="A8895">
        <v>194727445</v>
      </c>
      <c r="B8895">
        <v>803403</v>
      </c>
      <c r="C8895" t="s">
        <v>224</v>
      </c>
      <c r="D8895">
        <v>2005125</v>
      </c>
      <c r="E8895" t="s">
        <v>223</v>
      </c>
      <c r="F8895" t="s">
        <v>214</v>
      </c>
      <c r="G8895" t="s">
        <v>215</v>
      </c>
      <c r="H8895">
        <v>3</v>
      </c>
      <c r="I8895">
        <v>2015</v>
      </c>
      <c r="J8895">
        <v>1</v>
      </c>
      <c r="L8895">
        <v>23065084</v>
      </c>
      <c r="M8895">
        <v>1.8</v>
      </c>
      <c r="P8895" s="29">
        <f t="shared" si="370"/>
        <v>0.13333333333333333</v>
      </c>
    </row>
    <row r="8896" spans="1:16" hidden="1" x14ac:dyDescent="0.25">
      <c r="A8896">
        <v>194727445</v>
      </c>
      <c r="B8896">
        <v>803403</v>
      </c>
      <c r="C8896" t="s">
        <v>224</v>
      </c>
      <c r="D8896">
        <v>2005111</v>
      </c>
      <c r="E8896" t="s">
        <v>218</v>
      </c>
      <c r="F8896" t="s">
        <v>214</v>
      </c>
      <c r="G8896" t="s">
        <v>215</v>
      </c>
      <c r="H8896">
        <v>3</v>
      </c>
      <c r="I8896">
        <v>2015</v>
      </c>
      <c r="J8896">
        <v>1</v>
      </c>
      <c r="L8896">
        <v>23065095</v>
      </c>
      <c r="M8896">
        <v>1.2</v>
      </c>
      <c r="P8896" s="29">
        <f t="shared" si="370"/>
        <v>3.3333333333333326E-2</v>
      </c>
    </row>
    <row r="8897" spans="1:16" hidden="1" x14ac:dyDescent="0.25">
      <c r="A8897">
        <v>194727445</v>
      </c>
      <c r="B8897">
        <v>803403</v>
      </c>
      <c r="C8897" t="s">
        <v>224</v>
      </c>
      <c r="D8897">
        <v>2021879</v>
      </c>
      <c r="E8897" t="s">
        <v>219</v>
      </c>
      <c r="F8897" t="s">
        <v>214</v>
      </c>
      <c r="G8897" t="s">
        <v>215</v>
      </c>
      <c r="H8897">
        <v>3</v>
      </c>
      <c r="I8897">
        <v>2015</v>
      </c>
      <c r="J8897">
        <v>2</v>
      </c>
      <c r="L8897">
        <v>23072061</v>
      </c>
      <c r="M8897">
        <v>1</v>
      </c>
      <c r="P8897" s="29">
        <f t="shared" si="370"/>
        <v>0</v>
      </c>
    </row>
    <row r="8898" spans="1:16" hidden="1" x14ac:dyDescent="0.25">
      <c r="A8898">
        <v>194727445</v>
      </c>
      <c r="B8898">
        <v>803403</v>
      </c>
      <c r="C8898" t="s">
        <v>224</v>
      </c>
      <c r="D8898">
        <v>2005108</v>
      </c>
      <c r="E8898" t="s">
        <v>217</v>
      </c>
      <c r="F8898" t="s">
        <v>214</v>
      </c>
      <c r="G8898" t="s">
        <v>215</v>
      </c>
      <c r="H8898">
        <v>3</v>
      </c>
      <c r="I8898">
        <v>2015</v>
      </c>
      <c r="J8898">
        <v>2</v>
      </c>
      <c r="L8898">
        <v>23072062</v>
      </c>
      <c r="M8898">
        <v>1</v>
      </c>
      <c r="P8898" s="29">
        <f t="shared" si="370"/>
        <v>0</v>
      </c>
    </row>
    <row r="8899" spans="1:16" hidden="1" x14ac:dyDescent="0.25">
      <c r="A8899">
        <v>194752121</v>
      </c>
      <c r="B8899">
        <v>803400</v>
      </c>
      <c r="C8899" t="s">
        <v>212</v>
      </c>
      <c r="D8899">
        <v>2005117</v>
      </c>
      <c r="E8899" t="s">
        <v>220</v>
      </c>
      <c r="F8899" t="s">
        <v>214</v>
      </c>
      <c r="G8899" t="s">
        <v>215</v>
      </c>
      <c r="H8899">
        <v>2</v>
      </c>
      <c r="I8899">
        <v>2016</v>
      </c>
      <c r="J8899">
        <v>1</v>
      </c>
      <c r="L8899">
        <v>23078732</v>
      </c>
      <c r="M8899">
        <v>4.3</v>
      </c>
      <c r="P8899" s="29">
        <f t="shared" ref="P8899:P8936" si="371">IF(AND(ISNUMBER(M8899),H8899&lt;&gt;4),(M8899-1)/6,IF(H8899=4,"DRP",IF(AND(H8899=3,M8899="NA"),"BAD",IF(AND(H8899=2),"CVL",IF(AND(H8899=1,ISBLANK(M8899)),"NULL","UNK")))))</f>
        <v>0.54999999999999993</v>
      </c>
    </row>
    <row r="8900" spans="1:16" hidden="1" x14ac:dyDescent="0.25">
      <c r="A8900">
        <v>194752121</v>
      </c>
      <c r="B8900">
        <v>803400</v>
      </c>
      <c r="C8900" t="s">
        <v>212</v>
      </c>
      <c r="D8900">
        <v>2021754</v>
      </c>
      <c r="E8900" t="s">
        <v>216</v>
      </c>
      <c r="F8900" t="s">
        <v>214</v>
      </c>
      <c r="G8900" t="s">
        <v>215</v>
      </c>
      <c r="H8900">
        <v>2</v>
      </c>
      <c r="I8900">
        <v>2016</v>
      </c>
      <c r="J8900">
        <v>1</v>
      </c>
      <c r="L8900">
        <v>23081129</v>
      </c>
      <c r="M8900">
        <v>4.3</v>
      </c>
      <c r="P8900" s="29">
        <f t="shared" si="371"/>
        <v>0.54999999999999993</v>
      </c>
    </row>
    <row r="8901" spans="1:16" hidden="1" x14ac:dyDescent="0.25">
      <c r="A8901">
        <v>194752121</v>
      </c>
      <c r="B8901">
        <v>803400</v>
      </c>
      <c r="C8901" t="s">
        <v>212</v>
      </c>
      <c r="D8901">
        <v>2005102</v>
      </c>
      <c r="E8901" t="s">
        <v>218</v>
      </c>
      <c r="F8901" t="s">
        <v>214</v>
      </c>
      <c r="G8901" t="s">
        <v>215</v>
      </c>
      <c r="H8901">
        <v>2</v>
      </c>
      <c r="I8901">
        <v>2016</v>
      </c>
      <c r="J8901">
        <v>1</v>
      </c>
      <c r="L8901">
        <v>23081385</v>
      </c>
      <c r="M8901">
        <v>4</v>
      </c>
      <c r="P8901" s="29">
        <f t="shared" si="371"/>
        <v>0.5</v>
      </c>
    </row>
    <row r="8902" spans="1:16" hidden="1" x14ac:dyDescent="0.25">
      <c r="A8902">
        <v>194752121</v>
      </c>
      <c r="B8902">
        <v>803400</v>
      </c>
      <c r="C8902" t="s">
        <v>212</v>
      </c>
      <c r="D8902">
        <v>2005099</v>
      </c>
      <c r="E8902" t="s">
        <v>217</v>
      </c>
      <c r="F8902" t="s">
        <v>214</v>
      </c>
      <c r="G8902" t="s">
        <v>215</v>
      </c>
      <c r="H8902">
        <v>2</v>
      </c>
      <c r="I8902">
        <v>2016</v>
      </c>
      <c r="J8902">
        <v>1</v>
      </c>
      <c r="L8902">
        <v>23081378</v>
      </c>
      <c r="M8902">
        <v>4.3</v>
      </c>
      <c r="P8902" s="29">
        <f t="shared" si="371"/>
        <v>0.54999999999999993</v>
      </c>
    </row>
    <row r="8903" spans="1:16" hidden="1" x14ac:dyDescent="0.25">
      <c r="A8903">
        <v>194752121</v>
      </c>
      <c r="B8903">
        <v>803400</v>
      </c>
      <c r="C8903" t="s">
        <v>212</v>
      </c>
      <c r="D8903">
        <v>2021600</v>
      </c>
      <c r="E8903" t="s">
        <v>219</v>
      </c>
      <c r="F8903" t="s">
        <v>214</v>
      </c>
      <c r="G8903" t="s">
        <v>215</v>
      </c>
      <c r="H8903">
        <v>2</v>
      </c>
      <c r="I8903">
        <v>2016</v>
      </c>
      <c r="J8903">
        <v>1</v>
      </c>
      <c r="L8903">
        <v>23081085</v>
      </c>
      <c r="M8903">
        <v>5.2</v>
      </c>
      <c r="P8903" s="29">
        <f t="shared" si="371"/>
        <v>0.70000000000000007</v>
      </c>
    </row>
    <row r="8904" spans="1:16" hidden="1" x14ac:dyDescent="0.25">
      <c r="A8904">
        <v>194752121</v>
      </c>
      <c r="B8904">
        <v>803400</v>
      </c>
      <c r="C8904" t="s">
        <v>212</v>
      </c>
      <c r="D8904">
        <v>2004098</v>
      </c>
      <c r="E8904" t="s">
        <v>213</v>
      </c>
      <c r="F8904" t="s">
        <v>214</v>
      </c>
      <c r="G8904" t="s">
        <v>215</v>
      </c>
      <c r="H8904">
        <v>2</v>
      </c>
      <c r="I8904">
        <v>2016</v>
      </c>
      <c r="J8904">
        <v>1</v>
      </c>
      <c r="L8904">
        <v>23078141</v>
      </c>
      <c r="M8904">
        <v>5.7</v>
      </c>
      <c r="P8904" s="29">
        <f t="shared" si="371"/>
        <v>0.78333333333333333</v>
      </c>
    </row>
    <row r="8905" spans="1:16" hidden="1" x14ac:dyDescent="0.25">
      <c r="A8905">
        <v>194752121</v>
      </c>
      <c r="B8905">
        <v>803400</v>
      </c>
      <c r="C8905" t="s">
        <v>212</v>
      </c>
      <c r="D8905">
        <v>2004112</v>
      </c>
      <c r="E8905" t="s">
        <v>244</v>
      </c>
      <c r="F8905" t="s">
        <v>214</v>
      </c>
      <c r="G8905" t="s">
        <v>215</v>
      </c>
      <c r="H8905">
        <v>4</v>
      </c>
      <c r="I8905">
        <v>2016</v>
      </c>
      <c r="J8905">
        <v>2</v>
      </c>
      <c r="L8905">
        <v>23085447</v>
      </c>
      <c r="P8905" s="29" t="str">
        <f t="shared" si="371"/>
        <v>DRP</v>
      </c>
    </row>
    <row r="8906" spans="1:16" hidden="1" x14ac:dyDescent="0.25">
      <c r="A8906">
        <v>194752121</v>
      </c>
      <c r="B8906">
        <v>803400</v>
      </c>
      <c r="C8906" t="s">
        <v>212</v>
      </c>
      <c r="D8906">
        <v>2004099</v>
      </c>
      <c r="E8906" t="s">
        <v>245</v>
      </c>
      <c r="F8906" t="s">
        <v>214</v>
      </c>
      <c r="G8906" t="s">
        <v>215</v>
      </c>
      <c r="H8906">
        <v>2</v>
      </c>
      <c r="I8906">
        <v>2016</v>
      </c>
      <c r="J8906">
        <v>2</v>
      </c>
      <c r="L8906">
        <v>23085310</v>
      </c>
      <c r="M8906">
        <v>5.8</v>
      </c>
      <c r="P8906" s="29">
        <f t="shared" si="371"/>
        <v>0.79999999999999993</v>
      </c>
    </row>
    <row r="8907" spans="1:16" hidden="1" x14ac:dyDescent="0.25">
      <c r="A8907">
        <v>194752121</v>
      </c>
      <c r="B8907">
        <v>803400</v>
      </c>
      <c r="C8907" t="s">
        <v>212</v>
      </c>
      <c r="D8907">
        <v>2021580</v>
      </c>
      <c r="E8907" t="s">
        <v>241</v>
      </c>
      <c r="F8907" t="s">
        <v>214</v>
      </c>
      <c r="G8907" t="s">
        <v>215</v>
      </c>
      <c r="H8907">
        <v>3</v>
      </c>
      <c r="I8907">
        <v>2016</v>
      </c>
      <c r="J8907">
        <v>2</v>
      </c>
      <c r="L8907">
        <v>23086827</v>
      </c>
      <c r="M8907">
        <v>3.7</v>
      </c>
      <c r="P8907" s="29">
        <f t="shared" si="371"/>
        <v>0.45</v>
      </c>
    </row>
    <row r="8908" spans="1:16" hidden="1" x14ac:dyDescent="0.25">
      <c r="A8908">
        <v>194752121</v>
      </c>
      <c r="B8908">
        <v>803400</v>
      </c>
      <c r="C8908" t="s">
        <v>212</v>
      </c>
      <c r="D8908">
        <v>2021602</v>
      </c>
      <c r="E8908" t="s">
        <v>242</v>
      </c>
      <c r="F8908" t="s">
        <v>214</v>
      </c>
      <c r="G8908" t="s">
        <v>215</v>
      </c>
      <c r="H8908">
        <v>2</v>
      </c>
      <c r="I8908">
        <v>2016</v>
      </c>
      <c r="J8908">
        <v>2</v>
      </c>
      <c r="L8908">
        <v>23086748</v>
      </c>
      <c r="M8908">
        <v>4.4000000000000004</v>
      </c>
      <c r="P8908" s="29">
        <f t="shared" si="371"/>
        <v>0.56666666666666676</v>
      </c>
    </row>
    <row r="8909" spans="1:16" hidden="1" x14ac:dyDescent="0.25">
      <c r="A8909">
        <v>194752121</v>
      </c>
      <c r="B8909">
        <v>803400</v>
      </c>
      <c r="C8909" t="s">
        <v>212</v>
      </c>
      <c r="D8909">
        <v>2021756</v>
      </c>
      <c r="E8909" t="s">
        <v>253</v>
      </c>
      <c r="F8909" t="s">
        <v>214</v>
      </c>
      <c r="G8909" t="s">
        <v>215</v>
      </c>
      <c r="H8909">
        <v>3</v>
      </c>
      <c r="I8909">
        <v>2016</v>
      </c>
      <c r="J8909">
        <v>2</v>
      </c>
      <c r="L8909">
        <v>23086832</v>
      </c>
      <c r="M8909">
        <v>2.5</v>
      </c>
      <c r="P8909" s="29">
        <f t="shared" si="371"/>
        <v>0.25</v>
      </c>
    </row>
    <row r="8910" spans="1:16" hidden="1" x14ac:dyDescent="0.25">
      <c r="A8910">
        <v>194752121</v>
      </c>
      <c r="B8910">
        <v>803400</v>
      </c>
      <c r="C8910" t="s">
        <v>212</v>
      </c>
      <c r="D8910">
        <v>2005118</v>
      </c>
      <c r="E8910" t="s">
        <v>223</v>
      </c>
      <c r="F8910" t="s">
        <v>214</v>
      </c>
      <c r="G8910" t="s">
        <v>215</v>
      </c>
      <c r="H8910">
        <v>2</v>
      </c>
      <c r="I8910">
        <v>2016</v>
      </c>
      <c r="J8910">
        <v>2</v>
      </c>
      <c r="L8910">
        <v>23086742</v>
      </c>
      <c r="M8910">
        <v>4</v>
      </c>
      <c r="P8910" s="29">
        <f t="shared" si="371"/>
        <v>0.5</v>
      </c>
    </row>
    <row r="8911" spans="1:16" hidden="1" x14ac:dyDescent="0.25">
      <c r="A8911">
        <v>194752121</v>
      </c>
      <c r="B8911">
        <v>803400</v>
      </c>
      <c r="C8911" t="s">
        <v>212</v>
      </c>
      <c r="D8911">
        <v>2021795</v>
      </c>
      <c r="E8911" t="s">
        <v>222</v>
      </c>
      <c r="F8911" t="s">
        <v>214</v>
      </c>
      <c r="G8911" t="s">
        <v>215</v>
      </c>
      <c r="H8911">
        <v>3</v>
      </c>
      <c r="I8911">
        <v>2016</v>
      </c>
      <c r="J8911">
        <v>2</v>
      </c>
      <c r="L8911">
        <v>23084481</v>
      </c>
      <c r="M8911">
        <v>3.1</v>
      </c>
      <c r="P8911" s="29">
        <f t="shared" si="371"/>
        <v>0.35000000000000003</v>
      </c>
    </row>
    <row r="8912" spans="1:16" hidden="1" x14ac:dyDescent="0.25">
      <c r="A8912">
        <v>194756569</v>
      </c>
      <c r="B8912">
        <v>803401</v>
      </c>
      <c r="C8912" t="s">
        <v>318</v>
      </c>
      <c r="D8912">
        <v>2004098</v>
      </c>
      <c r="E8912" t="s">
        <v>213</v>
      </c>
      <c r="F8912" t="s">
        <v>214</v>
      </c>
      <c r="G8912" t="s">
        <v>215</v>
      </c>
      <c r="H8912">
        <v>3</v>
      </c>
      <c r="I8912">
        <v>2016</v>
      </c>
      <c r="J8912">
        <v>1</v>
      </c>
      <c r="L8912">
        <v>23078147</v>
      </c>
      <c r="M8912" t="s">
        <v>221</v>
      </c>
      <c r="P8912" s="29" t="str">
        <f t="shared" si="371"/>
        <v>BAD</v>
      </c>
    </row>
    <row r="8913" spans="1:16" hidden="1" x14ac:dyDescent="0.25">
      <c r="A8913">
        <v>194756569</v>
      </c>
      <c r="B8913">
        <v>803401</v>
      </c>
      <c r="C8913" t="s">
        <v>318</v>
      </c>
      <c r="D8913">
        <v>2021600</v>
      </c>
      <c r="E8913" t="s">
        <v>219</v>
      </c>
      <c r="F8913" t="s">
        <v>214</v>
      </c>
      <c r="G8913" t="s">
        <v>215</v>
      </c>
      <c r="H8913">
        <v>3</v>
      </c>
      <c r="I8913">
        <v>2016</v>
      </c>
      <c r="J8913">
        <v>1</v>
      </c>
      <c r="L8913">
        <v>23081081</v>
      </c>
      <c r="M8913">
        <v>2.5</v>
      </c>
      <c r="P8913" s="29">
        <f t="shared" si="371"/>
        <v>0.25</v>
      </c>
    </row>
    <row r="8914" spans="1:16" hidden="1" x14ac:dyDescent="0.25">
      <c r="A8914">
        <v>194756569</v>
      </c>
      <c r="B8914">
        <v>803401</v>
      </c>
      <c r="C8914" t="s">
        <v>318</v>
      </c>
      <c r="D8914">
        <v>2005099</v>
      </c>
      <c r="E8914" t="s">
        <v>217</v>
      </c>
      <c r="F8914" t="s">
        <v>214</v>
      </c>
      <c r="G8914" t="s">
        <v>215</v>
      </c>
      <c r="H8914">
        <v>3</v>
      </c>
      <c r="I8914">
        <v>2016</v>
      </c>
      <c r="J8914">
        <v>1</v>
      </c>
      <c r="L8914">
        <v>23081376</v>
      </c>
      <c r="M8914" t="s">
        <v>221</v>
      </c>
      <c r="P8914" s="29" t="str">
        <f t="shared" si="371"/>
        <v>BAD</v>
      </c>
    </row>
    <row r="8915" spans="1:16" hidden="1" x14ac:dyDescent="0.25">
      <c r="A8915">
        <v>194756569</v>
      </c>
      <c r="B8915">
        <v>803401</v>
      </c>
      <c r="C8915" t="s">
        <v>318</v>
      </c>
      <c r="D8915">
        <v>2005102</v>
      </c>
      <c r="E8915" t="s">
        <v>218</v>
      </c>
      <c r="F8915" t="s">
        <v>214</v>
      </c>
      <c r="G8915" t="s">
        <v>215</v>
      </c>
      <c r="H8915">
        <v>3</v>
      </c>
      <c r="I8915">
        <v>2016</v>
      </c>
      <c r="J8915">
        <v>1</v>
      </c>
      <c r="L8915">
        <v>23081383</v>
      </c>
      <c r="M8915">
        <v>3.3</v>
      </c>
      <c r="P8915" s="29">
        <f t="shared" si="371"/>
        <v>0.3833333333333333</v>
      </c>
    </row>
    <row r="8916" spans="1:16" hidden="1" x14ac:dyDescent="0.25">
      <c r="A8916">
        <v>194756569</v>
      </c>
      <c r="B8916">
        <v>803401</v>
      </c>
      <c r="C8916" t="s">
        <v>318</v>
      </c>
      <c r="D8916">
        <v>2021754</v>
      </c>
      <c r="E8916" t="s">
        <v>216</v>
      </c>
      <c r="F8916" t="s">
        <v>214</v>
      </c>
      <c r="G8916" t="s">
        <v>215</v>
      </c>
      <c r="H8916">
        <v>3</v>
      </c>
      <c r="I8916">
        <v>2016</v>
      </c>
      <c r="J8916">
        <v>1</v>
      </c>
      <c r="L8916">
        <v>23081097</v>
      </c>
      <c r="M8916">
        <v>3.2</v>
      </c>
      <c r="P8916" s="29">
        <f t="shared" si="371"/>
        <v>0.3666666666666667</v>
      </c>
    </row>
    <row r="8917" spans="1:16" hidden="1" x14ac:dyDescent="0.25">
      <c r="A8917">
        <v>194756569</v>
      </c>
      <c r="B8917">
        <v>803401</v>
      </c>
      <c r="C8917" t="s">
        <v>318</v>
      </c>
      <c r="D8917">
        <v>2005118</v>
      </c>
      <c r="E8917" t="s">
        <v>223</v>
      </c>
      <c r="F8917" t="s">
        <v>214</v>
      </c>
      <c r="G8917" t="s">
        <v>215</v>
      </c>
      <c r="H8917">
        <v>3</v>
      </c>
      <c r="I8917">
        <v>2016</v>
      </c>
      <c r="J8917">
        <v>1</v>
      </c>
      <c r="L8917">
        <v>23081294</v>
      </c>
      <c r="M8917">
        <v>2.2000000000000002</v>
      </c>
      <c r="P8917" s="29">
        <f t="shared" si="371"/>
        <v>0.20000000000000004</v>
      </c>
    </row>
    <row r="8918" spans="1:16" hidden="1" x14ac:dyDescent="0.25">
      <c r="A8918">
        <v>194756569</v>
      </c>
      <c r="B8918">
        <v>803401</v>
      </c>
      <c r="C8918" t="s">
        <v>318</v>
      </c>
      <c r="D8918">
        <v>2005099</v>
      </c>
      <c r="E8918" t="s">
        <v>217</v>
      </c>
      <c r="F8918" t="s">
        <v>214</v>
      </c>
      <c r="G8918" t="s">
        <v>215</v>
      </c>
      <c r="H8918">
        <v>3</v>
      </c>
      <c r="I8918">
        <v>2016</v>
      </c>
      <c r="J8918">
        <v>2</v>
      </c>
      <c r="L8918">
        <v>23086541</v>
      </c>
      <c r="M8918">
        <v>3</v>
      </c>
      <c r="P8918" s="29">
        <f t="shared" si="371"/>
        <v>0.33333333333333331</v>
      </c>
    </row>
    <row r="8919" spans="1:16" hidden="1" x14ac:dyDescent="0.25">
      <c r="A8919">
        <v>194756569</v>
      </c>
      <c r="B8919">
        <v>803401</v>
      </c>
      <c r="C8919" t="s">
        <v>318</v>
      </c>
      <c r="D8919">
        <v>2005118</v>
      </c>
      <c r="E8919" t="s">
        <v>223</v>
      </c>
      <c r="F8919" t="s">
        <v>214</v>
      </c>
      <c r="G8919" t="s">
        <v>215</v>
      </c>
      <c r="H8919">
        <v>3</v>
      </c>
      <c r="I8919">
        <v>2016</v>
      </c>
      <c r="J8919">
        <v>2</v>
      </c>
      <c r="L8919">
        <v>23086743</v>
      </c>
      <c r="M8919">
        <v>2.7</v>
      </c>
      <c r="P8919" s="29">
        <f t="shared" si="371"/>
        <v>0.28333333333333338</v>
      </c>
    </row>
    <row r="8920" spans="1:16" hidden="1" x14ac:dyDescent="0.25">
      <c r="A8920">
        <v>194756569</v>
      </c>
      <c r="B8920">
        <v>803401</v>
      </c>
      <c r="C8920" t="s">
        <v>318</v>
      </c>
      <c r="D8920">
        <v>2005102</v>
      </c>
      <c r="E8920" t="s">
        <v>218</v>
      </c>
      <c r="F8920" t="s">
        <v>214</v>
      </c>
      <c r="G8920" t="s">
        <v>215</v>
      </c>
      <c r="H8920">
        <v>2</v>
      </c>
      <c r="I8920">
        <v>2016</v>
      </c>
      <c r="J8920">
        <v>2</v>
      </c>
      <c r="L8920">
        <v>23086740</v>
      </c>
      <c r="M8920">
        <v>4</v>
      </c>
      <c r="P8920" s="29">
        <f t="shared" si="371"/>
        <v>0.5</v>
      </c>
    </row>
    <row r="8921" spans="1:16" hidden="1" x14ac:dyDescent="0.25">
      <c r="A8921">
        <v>194756569</v>
      </c>
      <c r="B8921">
        <v>803401</v>
      </c>
      <c r="C8921" t="s">
        <v>318</v>
      </c>
      <c r="D8921">
        <v>2004098</v>
      </c>
      <c r="E8921" t="s">
        <v>213</v>
      </c>
      <c r="F8921" t="s">
        <v>214</v>
      </c>
      <c r="G8921" t="s">
        <v>215</v>
      </c>
      <c r="H8921">
        <v>3</v>
      </c>
      <c r="I8921">
        <v>2016</v>
      </c>
      <c r="J8921">
        <v>2</v>
      </c>
      <c r="L8921">
        <v>23085303</v>
      </c>
      <c r="M8921" t="s">
        <v>221</v>
      </c>
      <c r="P8921" s="29" t="str">
        <f t="shared" si="371"/>
        <v>BAD</v>
      </c>
    </row>
    <row r="8922" spans="1:16" hidden="1" x14ac:dyDescent="0.25">
      <c r="A8922">
        <v>194756569</v>
      </c>
      <c r="B8922">
        <v>803401</v>
      </c>
      <c r="C8922" t="s">
        <v>318</v>
      </c>
      <c r="D8922">
        <v>2021600</v>
      </c>
      <c r="E8922" t="s">
        <v>219</v>
      </c>
      <c r="F8922" t="s">
        <v>214</v>
      </c>
      <c r="G8922" t="s">
        <v>215</v>
      </c>
      <c r="H8922">
        <v>3</v>
      </c>
      <c r="I8922">
        <v>2016</v>
      </c>
      <c r="J8922">
        <v>2</v>
      </c>
      <c r="L8922">
        <v>23086547</v>
      </c>
      <c r="M8922" t="s">
        <v>221</v>
      </c>
      <c r="P8922" s="29" t="str">
        <f t="shared" si="371"/>
        <v>BAD</v>
      </c>
    </row>
    <row r="8923" spans="1:16" hidden="1" x14ac:dyDescent="0.25">
      <c r="A8923">
        <v>194756569</v>
      </c>
      <c r="B8923">
        <v>803401</v>
      </c>
      <c r="C8923" t="s">
        <v>318</v>
      </c>
      <c r="D8923">
        <v>2021754</v>
      </c>
      <c r="E8923" t="s">
        <v>216</v>
      </c>
      <c r="F8923" t="s">
        <v>214</v>
      </c>
      <c r="G8923" t="s">
        <v>215</v>
      </c>
      <c r="H8923">
        <v>3</v>
      </c>
      <c r="I8923">
        <v>2016</v>
      </c>
      <c r="J8923">
        <v>2</v>
      </c>
      <c r="L8923">
        <v>23086733</v>
      </c>
      <c r="M8923" t="s">
        <v>221</v>
      </c>
      <c r="P8923" s="29" t="str">
        <f t="shared" si="371"/>
        <v>BAD</v>
      </c>
    </row>
    <row r="8924" spans="1:16" hidden="1" x14ac:dyDescent="0.25">
      <c r="A8924">
        <v>194756569</v>
      </c>
      <c r="B8924">
        <v>803401</v>
      </c>
      <c r="C8924" t="s">
        <v>318</v>
      </c>
      <c r="D8924">
        <v>2004112</v>
      </c>
      <c r="E8924" t="s">
        <v>244</v>
      </c>
      <c r="F8924" t="s">
        <v>214</v>
      </c>
      <c r="G8924" t="s">
        <v>215</v>
      </c>
      <c r="H8924">
        <v>3</v>
      </c>
      <c r="I8924">
        <v>2017</v>
      </c>
      <c r="J8924">
        <v>1</v>
      </c>
      <c r="L8924">
        <v>23092347</v>
      </c>
      <c r="M8924" t="s">
        <v>221</v>
      </c>
      <c r="P8924" s="29" t="str">
        <f t="shared" si="371"/>
        <v>BAD</v>
      </c>
    </row>
    <row r="8925" spans="1:16" hidden="1" x14ac:dyDescent="0.25">
      <c r="A8925">
        <v>194756569</v>
      </c>
      <c r="B8925">
        <v>803401</v>
      </c>
      <c r="C8925" t="s">
        <v>318</v>
      </c>
      <c r="D8925">
        <v>2005131</v>
      </c>
      <c r="E8925" t="s">
        <v>228</v>
      </c>
      <c r="F8925" t="s">
        <v>214</v>
      </c>
      <c r="G8925" t="s">
        <v>215</v>
      </c>
      <c r="H8925">
        <v>3</v>
      </c>
      <c r="I8925">
        <v>2017</v>
      </c>
      <c r="J8925">
        <v>1</v>
      </c>
      <c r="L8925">
        <v>23093315</v>
      </c>
      <c r="M8925" t="s">
        <v>221</v>
      </c>
      <c r="P8925" s="29" t="str">
        <f t="shared" si="371"/>
        <v>BAD</v>
      </c>
    </row>
    <row r="8926" spans="1:16" hidden="1" x14ac:dyDescent="0.25">
      <c r="A8926">
        <v>194756569</v>
      </c>
      <c r="B8926">
        <v>803401</v>
      </c>
      <c r="C8926" t="s">
        <v>318</v>
      </c>
      <c r="D8926">
        <v>2005099</v>
      </c>
      <c r="E8926" t="s">
        <v>217</v>
      </c>
      <c r="F8926" t="s">
        <v>214</v>
      </c>
      <c r="G8926" t="s">
        <v>215</v>
      </c>
      <c r="H8926">
        <v>2</v>
      </c>
      <c r="I8926">
        <v>2017</v>
      </c>
      <c r="J8926">
        <v>1</v>
      </c>
      <c r="L8926">
        <v>23092788</v>
      </c>
      <c r="M8926">
        <v>4</v>
      </c>
      <c r="P8926" s="29">
        <f t="shared" si="371"/>
        <v>0.5</v>
      </c>
    </row>
    <row r="8927" spans="1:16" hidden="1" x14ac:dyDescent="0.25">
      <c r="A8927">
        <v>194756569</v>
      </c>
      <c r="B8927">
        <v>803401</v>
      </c>
      <c r="C8927" t="s">
        <v>318</v>
      </c>
      <c r="D8927">
        <v>2005118</v>
      </c>
      <c r="E8927" t="s">
        <v>223</v>
      </c>
      <c r="F8927" t="s">
        <v>214</v>
      </c>
      <c r="G8927" t="s">
        <v>215</v>
      </c>
      <c r="H8927">
        <v>2</v>
      </c>
      <c r="I8927">
        <v>2017</v>
      </c>
      <c r="J8927">
        <v>1</v>
      </c>
      <c r="L8927">
        <v>23094576</v>
      </c>
      <c r="M8927">
        <v>4.0999999999999996</v>
      </c>
      <c r="P8927" s="29">
        <f t="shared" si="371"/>
        <v>0.51666666666666661</v>
      </c>
    </row>
    <row r="8928" spans="1:16" hidden="1" x14ac:dyDescent="0.25">
      <c r="A8928">
        <v>194756569</v>
      </c>
      <c r="B8928">
        <v>803401</v>
      </c>
      <c r="C8928" t="s">
        <v>318</v>
      </c>
      <c r="D8928">
        <v>2021600</v>
      </c>
      <c r="E8928" t="s">
        <v>219</v>
      </c>
      <c r="F8928" t="s">
        <v>214</v>
      </c>
      <c r="G8928" t="s">
        <v>215</v>
      </c>
      <c r="H8928">
        <v>2</v>
      </c>
      <c r="I8928">
        <v>2017</v>
      </c>
      <c r="J8928">
        <v>1</v>
      </c>
      <c r="L8928">
        <v>23092795</v>
      </c>
      <c r="M8928">
        <v>4</v>
      </c>
      <c r="P8928" s="29">
        <f t="shared" si="371"/>
        <v>0.5</v>
      </c>
    </row>
    <row r="8929" spans="1:16" hidden="1" x14ac:dyDescent="0.25">
      <c r="A8929">
        <v>194756569</v>
      </c>
      <c r="B8929">
        <v>803401</v>
      </c>
      <c r="C8929" t="s">
        <v>318</v>
      </c>
      <c r="D8929">
        <v>2021754</v>
      </c>
      <c r="E8929" t="s">
        <v>216</v>
      </c>
      <c r="F8929" t="s">
        <v>214</v>
      </c>
      <c r="G8929" t="s">
        <v>215</v>
      </c>
      <c r="H8929">
        <v>3</v>
      </c>
      <c r="I8929">
        <v>2017</v>
      </c>
      <c r="J8929">
        <v>1</v>
      </c>
      <c r="L8929">
        <v>23092907</v>
      </c>
      <c r="M8929">
        <v>3.4</v>
      </c>
      <c r="P8929" s="29">
        <f t="shared" si="371"/>
        <v>0.39999999999999997</v>
      </c>
    </row>
    <row r="8930" spans="1:16" hidden="1" x14ac:dyDescent="0.25">
      <c r="A8930">
        <v>194756569</v>
      </c>
      <c r="B8930">
        <v>803401</v>
      </c>
      <c r="C8930" t="s">
        <v>318</v>
      </c>
      <c r="D8930">
        <v>2004098</v>
      </c>
      <c r="E8930" t="s">
        <v>213</v>
      </c>
      <c r="F8930" t="s">
        <v>214</v>
      </c>
      <c r="G8930" t="s">
        <v>215</v>
      </c>
      <c r="H8930">
        <v>3</v>
      </c>
      <c r="I8930">
        <v>2017</v>
      </c>
      <c r="J8930">
        <v>1</v>
      </c>
      <c r="L8930">
        <v>23092305</v>
      </c>
      <c r="M8930" t="s">
        <v>221</v>
      </c>
      <c r="P8930" s="29" t="str">
        <f t="shared" si="371"/>
        <v>BAD</v>
      </c>
    </row>
    <row r="8931" spans="1:16" hidden="1" x14ac:dyDescent="0.25">
      <c r="A8931">
        <v>194756569</v>
      </c>
      <c r="B8931">
        <v>803401</v>
      </c>
      <c r="C8931" t="s">
        <v>318</v>
      </c>
      <c r="D8931">
        <v>2004098</v>
      </c>
      <c r="E8931" t="s">
        <v>213</v>
      </c>
      <c r="F8931" t="s">
        <v>214</v>
      </c>
      <c r="G8931" t="s">
        <v>215</v>
      </c>
      <c r="H8931">
        <v>2</v>
      </c>
      <c r="I8931">
        <v>2017</v>
      </c>
      <c r="J8931">
        <v>2</v>
      </c>
      <c r="L8931">
        <v>23098337</v>
      </c>
      <c r="M8931">
        <v>5.4</v>
      </c>
      <c r="P8931" s="29">
        <f t="shared" si="371"/>
        <v>0.73333333333333339</v>
      </c>
    </row>
    <row r="8932" spans="1:16" hidden="1" x14ac:dyDescent="0.25">
      <c r="A8932">
        <v>194756569</v>
      </c>
      <c r="B8932">
        <v>803401</v>
      </c>
      <c r="C8932" t="s">
        <v>318</v>
      </c>
      <c r="D8932">
        <v>2004112</v>
      </c>
      <c r="E8932" t="s">
        <v>244</v>
      </c>
      <c r="F8932" t="s">
        <v>214</v>
      </c>
      <c r="G8932" t="s">
        <v>215</v>
      </c>
      <c r="H8932">
        <v>2</v>
      </c>
      <c r="I8932">
        <v>2017</v>
      </c>
      <c r="J8932">
        <v>2</v>
      </c>
      <c r="L8932">
        <v>23098507</v>
      </c>
      <c r="M8932">
        <v>4.0999999999999996</v>
      </c>
      <c r="P8932" s="29">
        <f t="shared" si="371"/>
        <v>0.51666666666666661</v>
      </c>
    </row>
    <row r="8933" spans="1:16" hidden="1" x14ac:dyDescent="0.25">
      <c r="A8933">
        <v>194756569</v>
      </c>
      <c r="B8933">
        <v>803401</v>
      </c>
      <c r="C8933" t="s">
        <v>318</v>
      </c>
      <c r="D8933">
        <v>2004116</v>
      </c>
      <c r="E8933" t="s">
        <v>229</v>
      </c>
      <c r="F8933" t="s">
        <v>214</v>
      </c>
      <c r="G8933" t="s">
        <v>215</v>
      </c>
      <c r="H8933">
        <v>3</v>
      </c>
      <c r="I8933">
        <v>2018</v>
      </c>
      <c r="J8933">
        <v>1</v>
      </c>
      <c r="L8933">
        <v>23104539</v>
      </c>
      <c r="M8933" t="s">
        <v>221</v>
      </c>
      <c r="P8933" s="29" t="str">
        <f t="shared" si="371"/>
        <v>BAD</v>
      </c>
    </row>
    <row r="8934" spans="1:16" hidden="1" x14ac:dyDescent="0.25">
      <c r="A8934">
        <v>194756569</v>
      </c>
      <c r="B8934">
        <v>803401</v>
      </c>
      <c r="C8934" t="s">
        <v>318</v>
      </c>
      <c r="D8934">
        <v>2004099</v>
      </c>
      <c r="E8934" t="s">
        <v>245</v>
      </c>
      <c r="F8934" t="s">
        <v>214</v>
      </c>
      <c r="G8934" t="s">
        <v>215</v>
      </c>
      <c r="H8934">
        <v>2</v>
      </c>
      <c r="I8934">
        <v>2018</v>
      </c>
      <c r="J8934">
        <v>1</v>
      </c>
      <c r="L8934">
        <v>23105277</v>
      </c>
      <c r="M8934">
        <v>4.7</v>
      </c>
      <c r="P8934" s="29">
        <f t="shared" si="371"/>
        <v>0.6166666666666667</v>
      </c>
    </row>
    <row r="8935" spans="1:16" hidden="1" x14ac:dyDescent="0.25">
      <c r="A8935">
        <v>194756569</v>
      </c>
      <c r="B8935">
        <v>803401</v>
      </c>
      <c r="C8935" t="s">
        <v>318</v>
      </c>
      <c r="D8935">
        <v>2004116</v>
      </c>
      <c r="E8935" t="s">
        <v>229</v>
      </c>
      <c r="F8935" t="s">
        <v>214</v>
      </c>
      <c r="G8935" t="s">
        <v>215</v>
      </c>
      <c r="H8935">
        <v>3</v>
      </c>
      <c r="I8935">
        <v>2018</v>
      </c>
      <c r="J8935">
        <v>2</v>
      </c>
      <c r="L8935">
        <v>23114444</v>
      </c>
      <c r="M8935" t="s">
        <v>221</v>
      </c>
      <c r="P8935" s="29" t="str">
        <f t="shared" si="371"/>
        <v>BAD</v>
      </c>
    </row>
    <row r="8936" spans="1:16" hidden="1" x14ac:dyDescent="0.25">
      <c r="A8936">
        <v>194756569</v>
      </c>
      <c r="B8936">
        <v>803401</v>
      </c>
      <c r="C8936" t="s">
        <v>318</v>
      </c>
      <c r="D8936">
        <v>2004116</v>
      </c>
      <c r="E8936" t="s">
        <v>229</v>
      </c>
      <c r="F8936" t="s">
        <v>214</v>
      </c>
      <c r="G8936" t="s">
        <v>215</v>
      </c>
      <c r="H8936">
        <v>2</v>
      </c>
      <c r="I8936">
        <v>2019</v>
      </c>
      <c r="J8936">
        <v>1</v>
      </c>
      <c r="L8936">
        <v>23121802</v>
      </c>
      <c r="M8936">
        <v>4.8</v>
      </c>
      <c r="P8936" s="29">
        <f t="shared" si="371"/>
        <v>0.6333333333333333</v>
      </c>
    </row>
    <row r="8937" spans="1:16" hidden="1" x14ac:dyDescent="0.25">
      <c r="A8937">
        <v>194760310</v>
      </c>
      <c r="B8937">
        <v>803401</v>
      </c>
      <c r="C8937" t="s">
        <v>318</v>
      </c>
      <c r="D8937">
        <v>2005118</v>
      </c>
      <c r="E8937" t="s">
        <v>223</v>
      </c>
      <c r="F8937" t="s">
        <v>214</v>
      </c>
      <c r="G8937" t="s">
        <v>215</v>
      </c>
      <c r="H8937">
        <v>2</v>
      </c>
      <c r="I8937">
        <v>2015</v>
      </c>
      <c r="J8937">
        <v>1</v>
      </c>
      <c r="L8937">
        <v>23067523</v>
      </c>
      <c r="M8937">
        <v>4.0999999999999996</v>
      </c>
      <c r="P8937" s="29">
        <f t="shared" ref="P8937:P8946" si="372">IF(AND(ISNUMBER(M8937),H8937&lt;&gt;4,N8937&lt;&gt;"X"),(M8937-1)/6,IF(H8937=4,"DRP",IF(AND(H8937=3,M8937="NA"),"BAD",IF(AND(H8937=2),"CVL",IF(AND(H8937=1,ISBLANK(M8937)),"NULL","UNK")))))</f>
        <v>0.51666666666666661</v>
      </c>
    </row>
    <row r="8938" spans="1:16" hidden="1" x14ac:dyDescent="0.25">
      <c r="A8938">
        <v>194760310</v>
      </c>
      <c r="B8938">
        <v>803401</v>
      </c>
      <c r="C8938" t="s">
        <v>318</v>
      </c>
      <c r="D8938">
        <v>2004098</v>
      </c>
      <c r="E8938" t="s">
        <v>213</v>
      </c>
      <c r="F8938" t="s">
        <v>214</v>
      </c>
      <c r="G8938" t="s">
        <v>215</v>
      </c>
      <c r="H8938">
        <v>2</v>
      </c>
      <c r="I8938">
        <v>2015</v>
      </c>
      <c r="J8938">
        <v>1</v>
      </c>
      <c r="L8938">
        <v>23066602</v>
      </c>
      <c r="M8938">
        <v>6</v>
      </c>
      <c r="P8938" s="29">
        <f t="shared" si="372"/>
        <v>0.83333333333333337</v>
      </c>
    </row>
    <row r="8939" spans="1:16" hidden="1" x14ac:dyDescent="0.25">
      <c r="A8939">
        <v>194760310</v>
      </c>
      <c r="B8939">
        <v>803401</v>
      </c>
      <c r="C8939" t="s">
        <v>318</v>
      </c>
      <c r="D8939">
        <v>2021754</v>
      </c>
      <c r="E8939" t="s">
        <v>216</v>
      </c>
      <c r="F8939" t="s">
        <v>214</v>
      </c>
      <c r="G8939" t="s">
        <v>215</v>
      </c>
      <c r="H8939">
        <v>3</v>
      </c>
      <c r="I8939">
        <v>2015</v>
      </c>
      <c r="J8939">
        <v>1</v>
      </c>
      <c r="L8939">
        <v>23066481</v>
      </c>
      <c r="M8939">
        <v>3.4</v>
      </c>
      <c r="P8939" s="29">
        <f t="shared" si="372"/>
        <v>0.39999999999999997</v>
      </c>
    </row>
    <row r="8940" spans="1:16" hidden="1" x14ac:dyDescent="0.25">
      <c r="A8940">
        <v>194760310</v>
      </c>
      <c r="B8940">
        <v>803401</v>
      </c>
      <c r="C8940" t="s">
        <v>318</v>
      </c>
      <c r="D8940">
        <v>2005099</v>
      </c>
      <c r="E8940" t="s">
        <v>217</v>
      </c>
      <c r="F8940" t="s">
        <v>214</v>
      </c>
      <c r="G8940" t="s">
        <v>215</v>
      </c>
      <c r="H8940">
        <v>3</v>
      </c>
      <c r="I8940">
        <v>2015</v>
      </c>
      <c r="J8940">
        <v>1</v>
      </c>
      <c r="L8940">
        <v>23066433</v>
      </c>
      <c r="M8940">
        <v>2.5</v>
      </c>
      <c r="P8940" s="29">
        <f t="shared" si="372"/>
        <v>0.25</v>
      </c>
    </row>
    <row r="8941" spans="1:16" hidden="1" x14ac:dyDescent="0.25">
      <c r="A8941">
        <v>194760310</v>
      </c>
      <c r="B8941">
        <v>803401</v>
      </c>
      <c r="C8941" t="s">
        <v>318</v>
      </c>
      <c r="D8941">
        <v>2021600</v>
      </c>
      <c r="E8941" t="s">
        <v>219</v>
      </c>
      <c r="F8941" t="s">
        <v>214</v>
      </c>
      <c r="G8941" t="s">
        <v>215</v>
      </c>
      <c r="H8941">
        <v>3</v>
      </c>
      <c r="I8941">
        <v>2015</v>
      </c>
      <c r="J8941">
        <v>1</v>
      </c>
      <c r="L8941">
        <v>23066441</v>
      </c>
      <c r="M8941">
        <v>3.5</v>
      </c>
      <c r="P8941" s="29">
        <f t="shared" si="372"/>
        <v>0.41666666666666669</v>
      </c>
    </row>
    <row r="8942" spans="1:16" hidden="1" x14ac:dyDescent="0.25">
      <c r="A8942">
        <v>194760310</v>
      </c>
      <c r="B8942">
        <v>803401</v>
      </c>
      <c r="C8942" t="s">
        <v>318</v>
      </c>
      <c r="D8942">
        <v>2005102</v>
      </c>
      <c r="E8942" t="s">
        <v>218</v>
      </c>
      <c r="F8942" t="s">
        <v>214</v>
      </c>
      <c r="G8942" t="s">
        <v>215</v>
      </c>
      <c r="H8942">
        <v>3</v>
      </c>
      <c r="I8942">
        <v>2015</v>
      </c>
      <c r="J8942">
        <v>1</v>
      </c>
      <c r="L8942">
        <v>23066494</v>
      </c>
      <c r="M8942">
        <v>2.5</v>
      </c>
      <c r="P8942" s="29">
        <f t="shared" si="372"/>
        <v>0.25</v>
      </c>
    </row>
    <row r="8943" spans="1:16" hidden="1" x14ac:dyDescent="0.25">
      <c r="A8943">
        <v>194760310</v>
      </c>
      <c r="B8943">
        <v>803401</v>
      </c>
      <c r="C8943" t="s">
        <v>318</v>
      </c>
      <c r="D8943">
        <v>2005102</v>
      </c>
      <c r="E8943" t="s">
        <v>218</v>
      </c>
      <c r="F8943" t="s">
        <v>214</v>
      </c>
      <c r="G8943" t="s">
        <v>215</v>
      </c>
      <c r="H8943">
        <v>3</v>
      </c>
      <c r="I8943">
        <v>2015</v>
      </c>
      <c r="J8943">
        <v>2</v>
      </c>
      <c r="L8943">
        <v>23071946</v>
      </c>
      <c r="M8943">
        <v>3.6</v>
      </c>
      <c r="P8943" s="29">
        <f t="shared" si="372"/>
        <v>0.43333333333333335</v>
      </c>
    </row>
    <row r="8944" spans="1:16" hidden="1" x14ac:dyDescent="0.25">
      <c r="A8944">
        <v>194760310</v>
      </c>
      <c r="B8944">
        <v>803401</v>
      </c>
      <c r="C8944" t="s">
        <v>318</v>
      </c>
      <c r="D8944">
        <v>2021600</v>
      </c>
      <c r="E8944" t="s">
        <v>219</v>
      </c>
      <c r="F8944" t="s">
        <v>214</v>
      </c>
      <c r="G8944" t="s">
        <v>215</v>
      </c>
      <c r="H8944">
        <v>3</v>
      </c>
      <c r="I8944">
        <v>2015</v>
      </c>
      <c r="J8944">
        <v>2</v>
      </c>
      <c r="L8944">
        <v>23071943</v>
      </c>
      <c r="M8944">
        <v>3.1</v>
      </c>
      <c r="P8944" s="29">
        <f t="shared" si="372"/>
        <v>0.35000000000000003</v>
      </c>
    </row>
    <row r="8945" spans="1:16" hidden="1" x14ac:dyDescent="0.25">
      <c r="A8945">
        <v>194760310</v>
      </c>
      <c r="B8945">
        <v>803401</v>
      </c>
      <c r="C8945" t="s">
        <v>318</v>
      </c>
      <c r="D8945">
        <v>2005099</v>
      </c>
      <c r="E8945" t="s">
        <v>217</v>
      </c>
      <c r="F8945" t="s">
        <v>214</v>
      </c>
      <c r="G8945" t="s">
        <v>215</v>
      </c>
      <c r="H8945">
        <v>3</v>
      </c>
      <c r="I8945">
        <v>2015</v>
      </c>
      <c r="J8945">
        <v>2</v>
      </c>
      <c r="L8945">
        <v>23071932</v>
      </c>
      <c r="M8945">
        <v>3.5</v>
      </c>
      <c r="P8945" s="29">
        <f t="shared" si="372"/>
        <v>0.41666666666666669</v>
      </c>
    </row>
    <row r="8946" spans="1:16" hidden="1" x14ac:dyDescent="0.25">
      <c r="A8946">
        <v>194760310</v>
      </c>
      <c r="B8946">
        <v>803401</v>
      </c>
      <c r="C8946" t="s">
        <v>318</v>
      </c>
      <c r="D8946">
        <v>2021754</v>
      </c>
      <c r="E8946" t="s">
        <v>216</v>
      </c>
      <c r="F8946" t="s">
        <v>214</v>
      </c>
      <c r="G8946" t="s">
        <v>215</v>
      </c>
      <c r="H8946">
        <v>3</v>
      </c>
      <c r="I8946">
        <v>2015</v>
      </c>
      <c r="J8946">
        <v>2</v>
      </c>
      <c r="L8946">
        <v>23074070</v>
      </c>
      <c r="M8946">
        <v>3.7</v>
      </c>
      <c r="P8946" s="29">
        <f t="shared" si="372"/>
        <v>0.45</v>
      </c>
    </row>
    <row r="8947" spans="1:16" hidden="1" x14ac:dyDescent="0.25">
      <c r="A8947">
        <v>194760310</v>
      </c>
      <c r="B8947">
        <v>803401</v>
      </c>
      <c r="C8947" t="s">
        <v>318</v>
      </c>
      <c r="D8947">
        <v>2005131</v>
      </c>
      <c r="E8947" t="s">
        <v>228</v>
      </c>
      <c r="F8947" t="s">
        <v>214</v>
      </c>
      <c r="G8947" t="s">
        <v>215</v>
      </c>
      <c r="H8947">
        <v>4</v>
      </c>
      <c r="I8947">
        <v>2016</v>
      </c>
      <c r="J8947">
        <v>1</v>
      </c>
      <c r="L8947">
        <v>23081639</v>
      </c>
      <c r="P8947" s="29" t="str">
        <f t="shared" ref="P8947:P8992" si="373">IF(AND(ISNUMBER(M8947),H8947&lt;&gt;4),(M8947-1)/6,IF(H8947=4,"DRP",IF(AND(H8947=3,M8947="NA"),"BAD",IF(AND(H8947=2),"CVL",IF(AND(H8947=1,ISBLANK(M8947)),"NULL","UNK")))))</f>
        <v>DRP</v>
      </c>
    </row>
    <row r="8948" spans="1:16" hidden="1" x14ac:dyDescent="0.25">
      <c r="A8948">
        <v>194760310</v>
      </c>
      <c r="B8948">
        <v>803401</v>
      </c>
      <c r="C8948" t="s">
        <v>318</v>
      </c>
      <c r="D8948">
        <v>2021754</v>
      </c>
      <c r="E8948" t="s">
        <v>216</v>
      </c>
      <c r="F8948" t="s">
        <v>214</v>
      </c>
      <c r="G8948" t="s">
        <v>215</v>
      </c>
      <c r="H8948">
        <v>2</v>
      </c>
      <c r="I8948">
        <v>2016</v>
      </c>
      <c r="J8948">
        <v>1</v>
      </c>
      <c r="L8948">
        <v>23081126</v>
      </c>
      <c r="M8948">
        <v>4.8</v>
      </c>
      <c r="P8948" s="29">
        <f t="shared" si="373"/>
        <v>0.6333333333333333</v>
      </c>
    </row>
    <row r="8949" spans="1:16" hidden="1" x14ac:dyDescent="0.25">
      <c r="A8949">
        <v>194760310</v>
      </c>
      <c r="B8949">
        <v>803401</v>
      </c>
      <c r="C8949" t="s">
        <v>318</v>
      </c>
      <c r="D8949">
        <v>2005102</v>
      </c>
      <c r="E8949" t="s">
        <v>218</v>
      </c>
      <c r="F8949" t="s">
        <v>214</v>
      </c>
      <c r="G8949" t="s">
        <v>215</v>
      </c>
      <c r="H8949">
        <v>2</v>
      </c>
      <c r="I8949">
        <v>2016</v>
      </c>
      <c r="J8949">
        <v>1</v>
      </c>
      <c r="L8949">
        <v>23081384</v>
      </c>
      <c r="M8949">
        <v>5.2</v>
      </c>
      <c r="P8949" s="29">
        <f t="shared" si="373"/>
        <v>0.70000000000000007</v>
      </c>
    </row>
    <row r="8950" spans="1:16" hidden="1" x14ac:dyDescent="0.25">
      <c r="A8950">
        <v>194760310</v>
      </c>
      <c r="B8950">
        <v>803401</v>
      </c>
      <c r="C8950" t="s">
        <v>318</v>
      </c>
      <c r="D8950">
        <v>2005099</v>
      </c>
      <c r="E8950" t="s">
        <v>217</v>
      </c>
      <c r="F8950" t="s">
        <v>214</v>
      </c>
      <c r="G8950" t="s">
        <v>215</v>
      </c>
      <c r="H8950">
        <v>2</v>
      </c>
      <c r="I8950">
        <v>2016</v>
      </c>
      <c r="J8950">
        <v>1</v>
      </c>
      <c r="L8950">
        <v>23081375</v>
      </c>
      <c r="M8950">
        <v>5.0999999999999996</v>
      </c>
      <c r="P8950" s="29">
        <f t="shared" si="373"/>
        <v>0.68333333333333324</v>
      </c>
    </row>
    <row r="8951" spans="1:16" hidden="1" x14ac:dyDescent="0.25">
      <c r="A8951">
        <v>194760310</v>
      </c>
      <c r="B8951">
        <v>803401</v>
      </c>
      <c r="C8951" t="s">
        <v>318</v>
      </c>
      <c r="D8951">
        <v>2021600</v>
      </c>
      <c r="E8951" t="s">
        <v>219</v>
      </c>
      <c r="F8951" t="s">
        <v>214</v>
      </c>
      <c r="G8951" t="s">
        <v>215</v>
      </c>
      <c r="H8951">
        <v>2</v>
      </c>
      <c r="I8951">
        <v>2016</v>
      </c>
      <c r="J8951">
        <v>1</v>
      </c>
      <c r="L8951">
        <v>23081083</v>
      </c>
      <c r="M8951">
        <v>5.8</v>
      </c>
      <c r="P8951" s="29">
        <f t="shared" si="373"/>
        <v>0.79999999999999993</v>
      </c>
    </row>
    <row r="8952" spans="1:16" hidden="1" x14ac:dyDescent="0.25">
      <c r="A8952">
        <v>194760310</v>
      </c>
      <c r="B8952">
        <v>803401</v>
      </c>
      <c r="C8952" t="s">
        <v>318</v>
      </c>
      <c r="D8952">
        <v>2005117</v>
      </c>
      <c r="E8952" t="s">
        <v>220</v>
      </c>
      <c r="F8952" t="s">
        <v>214</v>
      </c>
      <c r="G8952" t="s">
        <v>215</v>
      </c>
      <c r="H8952">
        <v>3</v>
      </c>
      <c r="I8952">
        <v>2016</v>
      </c>
      <c r="J8952">
        <v>1</v>
      </c>
      <c r="L8952">
        <v>23078737</v>
      </c>
      <c r="M8952">
        <v>3.6</v>
      </c>
      <c r="P8952" s="29">
        <f t="shared" si="373"/>
        <v>0.43333333333333335</v>
      </c>
    </row>
    <row r="8953" spans="1:16" hidden="1" x14ac:dyDescent="0.25">
      <c r="A8953">
        <v>194760310</v>
      </c>
      <c r="B8953">
        <v>803401</v>
      </c>
      <c r="C8953" t="s">
        <v>318</v>
      </c>
      <c r="D8953">
        <v>2004116</v>
      </c>
      <c r="E8953" t="s">
        <v>229</v>
      </c>
      <c r="F8953" t="s">
        <v>214</v>
      </c>
      <c r="G8953" t="s">
        <v>215</v>
      </c>
      <c r="H8953">
        <v>2</v>
      </c>
      <c r="I8953">
        <v>2016</v>
      </c>
      <c r="J8953">
        <v>1</v>
      </c>
      <c r="L8953">
        <v>23073301</v>
      </c>
      <c r="M8953">
        <v>5.5</v>
      </c>
      <c r="P8953" s="29">
        <f t="shared" si="373"/>
        <v>0.75</v>
      </c>
    </row>
    <row r="8954" spans="1:16" hidden="1" x14ac:dyDescent="0.25">
      <c r="A8954">
        <v>194760310</v>
      </c>
      <c r="B8954">
        <v>803401</v>
      </c>
      <c r="C8954" t="s">
        <v>318</v>
      </c>
      <c r="D8954">
        <v>2004112</v>
      </c>
      <c r="E8954" t="s">
        <v>244</v>
      </c>
      <c r="F8954" t="s">
        <v>214</v>
      </c>
      <c r="G8954" t="s">
        <v>215</v>
      </c>
      <c r="H8954">
        <v>2</v>
      </c>
      <c r="I8954">
        <v>2016</v>
      </c>
      <c r="J8954">
        <v>1</v>
      </c>
      <c r="L8954">
        <v>23073243</v>
      </c>
      <c r="M8954">
        <v>5.0999999999999996</v>
      </c>
      <c r="P8954" s="29">
        <f t="shared" si="373"/>
        <v>0.68333333333333324</v>
      </c>
    </row>
    <row r="8955" spans="1:16" hidden="1" x14ac:dyDescent="0.25">
      <c r="A8955">
        <v>194760310</v>
      </c>
      <c r="B8955">
        <v>803401</v>
      </c>
      <c r="C8955" t="s">
        <v>318</v>
      </c>
      <c r="D8955">
        <v>2004099</v>
      </c>
      <c r="E8955" t="s">
        <v>245</v>
      </c>
      <c r="F8955" t="s">
        <v>214</v>
      </c>
      <c r="G8955" t="s">
        <v>215</v>
      </c>
      <c r="H8955">
        <v>2</v>
      </c>
      <c r="I8955">
        <v>2016</v>
      </c>
      <c r="J8955">
        <v>2</v>
      </c>
      <c r="L8955">
        <v>23085316</v>
      </c>
      <c r="M8955">
        <v>6.7</v>
      </c>
      <c r="P8955" s="29">
        <f t="shared" si="373"/>
        <v>0.95000000000000007</v>
      </c>
    </row>
    <row r="8956" spans="1:16" hidden="1" x14ac:dyDescent="0.25">
      <c r="A8956">
        <v>194760310</v>
      </c>
      <c r="B8956">
        <v>803401</v>
      </c>
      <c r="C8956" t="s">
        <v>318</v>
      </c>
      <c r="D8956">
        <v>2021580</v>
      </c>
      <c r="E8956" t="s">
        <v>241</v>
      </c>
      <c r="F8956" t="s">
        <v>214</v>
      </c>
      <c r="G8956" t="s">
        <v>215</v>
      </c>
      <c r="H8956">
        <v>3</v>
      </c>
      <c r="I8956">
        <v>2016</v>
      </c>
      <c r="J8956">
        <v>2</v>
      </c>
      <c r="L8956">
        <v>23086828</v>
      </c>
      <c r="M8956" t="s">
        <v>221</v>
      </c>
      <c r="P8956" s="29" t="str">
        <f t="shared" si="373"/>
        <v>BAD</v>
      </c>
    </row>
    <row r="8957" spans="1:16" hidden="1" x14ac:dyDescent="0.25">
      <c r="A8957">
        <v>194760310</v>
      </c>
      <c r="B8957">
        <v>803401</v>
      </c>
      <c r="C8957" t="s">
        <v>318</v>
      </c>
      <c r="D8957">
        <v>2021756</v>
      </c>
      <c r="E8957" t="s">
        <v>253</v>
      </c>
      <c r="F8957" t="s">
        <v>214</v>
      </c>
      <c r="G8957" t="s">
        <v>215</v>
      </c>
      <c r="H8957">
        <v>3</v>
      </c>
      <c r="I8957">
        <v>2016</v>
      </c>
      <c r="J8957">
        <v>2</v>
      </c>
      <c r="L8957">
        <v>23086835</v>
      </c>
      <c r="M8957">
        <v>1.8</v>
      </c>
      <c r="P8957" s="29">
        <f t="shared" si="373"/>
        <v>0.13333333333333333</v>
      </c>
    </row>
    <row r="8958" spans="1:16" hidden="1" x14ac:dyDescent="0.25">
      <c r="A8958">
        <v>194760310</v>
      </c>
      <c r="B8958">
        <v>803401</v>
      </c>
      <c r="C8958" t="s">
        <v>318</v>
      </c>
      <c r="D8958">
        <v>2021602</v>
      </c>
      <c r="E8958" t="s">
        <v>242</v>
      </c>
      <c r="F8958" t="s">
        <v>214</v>
      </c>
      <c r="G8958" t="s">
        <v>215</v>
      </c>
      <c r="H8958">
        <v>3</v>
      </c>
      <c r="I8958">
        <v>2016</v>
      </c>
      <c r="J8958">
        <v>2</v>
      </c>
      <c r="L8958">
        <v>23086746</v>
      </c>
      <c r="M8958">
        <v>1.8</v>
      </c>
      <c r="P8958" s="29">
        <f t="shared" si="373"/>
        <v>0.13333333333333333</v>
      </c>
    </row>
    <row r="8959" spans="1:16" hidden="1" x14ac:dyDescent="0.25">
      <c r="A8959">
        <v>194760310</v>
      </c>
      <c r="B8959">
        <v>803401</v>
      </c>
      <c r="C8959" t="s">
        <v>318</v>
      </c>
      <c r="D8959">
        <v>2021763</v>
      </c>
      <c r="E8959" t="s">
        <v>298</v>
      </c>
      <c r="F8959" t="s">
        <v>214</v>
      </c>
      <c r="G8959" t="s">
        <v>215</v>
      </c>
      <c r="H8959">
        <v>2</v>
      </c>
      <c r="I8959">
        <v>2016</v>
      </c>
      <c r="J8959">
        <v>2</v>
      </c>
      <c r="L8959">
        <v>23086847</v>
      </c>
      <c r="M8959">
        <v>4.3</v>
      </c>
      <c r="P8959" s="29">
        <f t="shared" si="373"/>
        <v>0.54999999999999993</v>
      </c>
    </row>
    <row r="8960" spans="1:16" hidden="1" x14ac:dyDescent="0.25">
      <c r="A8960">
        <v>194760310</v>
      </c>
      <c r="B8960">
        <v>803401</v>
      </c>
      <c r="C8960" t="s">
        <v>318</v>
      </c>
      <c r="D8960">
        <v>2005117</v>
      </c>
      <c r="E8960" t="s">
        <v>220</v>
      </c>
      <c r="F8960" t="s">
        <v>214</v>
      </c>
      <c r="G8960" t="s">
        <v>215</v>
      </c>
      <c r="H8960">
        <v>2</v>
      </c>
      <c r="I8960">
        <v>2016</v>
      </c>
      <c r="J8960">
        <v>2</v>
      </c>
      <c r="L8960">
        <v>23084480</v>
      </c>
      <c r="M8960">
        <v>5.5</v>
      </c>
      <c r="P8960" s="29">
        <f t="shared" si="373"/>
        <v>0.75</v>
      </c>
    </row>
    <row r="8961" spans="1:16" hidden="1" x14ac:dyDescent="0.25">
      <c r="A8961">
        <v>194760310</v>
      </c>
      <c r="B8961">
        <v>803401</v>
      </c>
      <c r="C8961" t="s">
        <v>318</v>
      </c>
      <c r="D8961">
        <v>2005131</v>
      </c>
      <c r="E8961" t="s">
        <v>228</v>
      </c>
      <c r="F8961" t="s">
        <v>214</v>
      </c>
      <c r="G8961" t="s">
        <v>215</v>
      </c>
      <c r="H8961">
        <v>4</v>
      </c>
      <c r="I8961">
        <v>2016</v>
      </c>
      <c r="J8961">
        <v>2</v>
      </c>
      <c r="L8961">
        <v>23086517</v>
      </c>
      <c r="P8961" s="29" t="str">
        <f t="shared" si="373"/>
        <v>DRP</v>
      </c>
    </row>
    <row r="8962" spans="1:16" hidden="1" x14ac:dyDescent="0.25">
      <c r="A8962">
        <v>194760310</v>
      </c>
      <c r="B8962">
        <v>803401</v>
      </c>
      <c r="C8962" t="s">
        <v>318</v>
      </c>
      <c r="D8962">
        <v>2005117</v>
      </c>
      <c r="E8962" t="s">
        <v>220</v>
      </c>
      <c r="F8962" t="s">
        <v>214</v>
      </c>
      <c r="G8962" t="s">
        <v>215</v>
      </c>
      <c r="H8962">
        <v>4</v>
      </c>
      <c r="I8962">
        <v>2016</v>
      </c>
      <c r="J8962">
        <v>2</v>
      </c>
      <c r="L8962">
        <v>23084478</v>
      </c>
      <c r="P8962" s="29" t="str">
        <f t="shared" si="373"/>
        <v>DRP</v>
      </c>
    </row>
    <row r="8963" spans="1:16" hidden="1" x14ac:dyDescent="0.25">
      <c r="A8963">
        <v>194760310</v>
      </c>
      <c r="B8963">
        <v>803401</v>
      </c>
      <c r="C8963" t="s">
        <v>318</v>
      </c>
      <c r="D8963">
        <v>2021756</v>
      </c>
      <c r="E8963" t="s">
        <v>253</v>
      </c>
      <c r="F8963" t="s">
        <v>214</v>
      </c>
      <c r="G8963" t="s">
        <v>215</v>
      </c>
      <c r="H8963">
        <v>3</v>
      </c>
      <c r="I8963">
        <v>2017</v>
      </c>
      <c r="J8963">
        <v>1</v>
      </c>
      <c r="L8963">
        <v>23092931</v>
      </c>
      <c r="M8963">
        <v>3.5</v>
      </c>
      <c r="P8963" s="29">
        <f t="shared" si="373"/>
        <v>0.41666666666666669</v>
      </c>
    </row>
    <row r="8964" spans="1:16" hidden="1" x14ac:dyDescent="0.25">
      <c r="A8964">
        <v>194760310</v>
      </c>
      <c r="B8964">
        <v>803401</v>
      </c>
      <c r="C8964" t="s">
        <v>318</v>
      </c>
      <c r="D8964">
        <v>2021602</v>
      </c>
      <c r="E8964" t="s">
        <v>242</v>
      </c>
      <c r="F8964" t="s">
        <v>214</v>
      </c>
      <c r="G8964" t="s">
        <v>215</v>
      </c>
      <c r="H8964">
        <v>3</v>
      </c>
      <c r="I8964">
        <v>2017</v>
      </c>
      <c r="J8964">
        <v>1</v>
      </c>
      <c r="L8964">
        <v>23092928</v>
      </c>
      <c r="M8964">
        <v>2.2000000000000002</v>
      </c>
      <c r="P8964" s="29">
        <f t="shared" si="373"/>
        <v>0.20000000000000004</v>
      </c>
    </row>
    <row r="8965" spans="1:16" hidden="1" x14ac:dyDescent="0.25">
      <c r="A8965">
        <v>194760310</v>
      </c>
      <c r="B8965">
        <v>803401</v>
      </c>
      <c r="C8965" t="s">
        <v>318</v>
      </c>
      <c r="D8965">
        <v>2021580</v>
      </c>
      <c r="E8965" t="s">
        <v>241</v>
      </c>
      <c r="F8965" t="s">
        <v>214</v>
      </c>
      <c r="G8965" t="s">
        <v>215</v>
      </c>
      <c r="H8965">
        <v>3</v>
      </c>
      <c r="I8965">
        <v>2017</v>
      </c>
      <c r="J8965">
        <v>1</v>
      </c>
      <c r="L8965">
        <v>23092926</v>
      </c>
      <c r="M8965">
        <v>2.1</v>
      </c>
      <c r="P8965" s="29">
        <f t="shared" si="373"/>
        <v>0.18333333333333335</v>
      </c>
    </row>
    <row r="8966" spans="1:16" hidden="1" x14ac:dyDescent="0.25">
      <c r="A8966">
        <v>194760310</v>
      </c>
      <c r="B8966">
        <v>803401</v>
      </c>
      <c r="C8966" t="s">
        <v>318</v>
      </c>
      <c r="D8966">
        <v>2004591</v>
      </c>
      <c r="E8966" t="s">
        <v>271</v>
      </c>
      <c r="F8966" t="s">
        <v>214</v>
      </c>
      <c r="G8966" t="s">
        <v>215</v>
      </c>
      <c r="H8966">
        <v>3</v>
      </c>
      <c r="I8966">
        <v>2017</v>
      </c>
      <c r="J8966">
        <v>1</v>
      </c>
      <c r="L8966">
        <v>23093318</v>
      </c>
      <c r="M8966">
        <v>2.5</v>
      </c>
      <c r="P8966" s="29">
        <f t="shared" si="373"/>
        <v>0.25</v>
      </c>
    </row>
    <row r="8967" spans="1:16" hidden="1" x14ac:dyDescent="0.25">
      <c r="A8967">
        <v>194760310</v>
      </c>
      <c r="B8967">
        <v>803401</v>
      </c>
      <c r="C8967" t="s">
        <v>318</v>
      </c>
      <c r="D8967">
        <v>2005131</v>
      </c>
      <c r="E8967" t="s">
        <v>228</v>
      </c>
      <c r="F8967" t="s">
        <v>214</v>
      </c>
      <c r="G8967" t="s">
        <v>215</v>
      </c>
      <c r="H8967">
        <v>2</v>
      </c>
      <c r="I8967">
        <v>2017</v>
      </c>
      <c r="J8967">
        <v>1</v>
      </c>
      <c r="L8967">
        <v>23093315</v>
      </c>
      <c r="M8967">
        <v>5.9</v>
      </c>
      <c r="P8967" s="29">
        <f t="shared" si="373"/>
        <v>0.81666666666666676</v>
      </c>
    </row>
    <row r="8968" spans="1:16" hidden="1" x14ac:dyDescent="0.25">
      <c r="A8968">
        <v>194760310</v>
      </c>
      <c r="B8968">
        <v>803401</v>
      </c>
      <c r="C8968" t="s">
        <v>318</v>
      </c>
      <c r="D8968">
        <v>2004587</v>
      </c>
      <c r="E8968" t="s">
        <v>288</v>
      </c>
      <c r="F8968" t="s">
        <v>214</v>
      </c>
      <c r="G8968" t="s">
        <v>215</v>
      </c>
      <c r="H8968">
        <v>3</v>
      </c>
      <c r="I8968">
        <v>2017</v>
      </c>
      <c r="J8968">
        <v>1</v>
      </c>
      <c r="M8968" t="s">
        <v>221</v>
      </c>
      <c r="N8968" t="s">
        <v>231</v>
      </c>
      <c r="P8968" s="29" t="str">
        <f t="shared" si="373"/>
        <v>BAD</v>
      </c>
    </row>
    <row r="8969" spans="1:16" hidden="1" x14ac:dyDescent="0.25">
      <c r="A8969">
        <v>194760310</v>
      </c>
      <c r="B8969">
        <v>803401</v>
      </c>
      <c r="C8969" t="s">
        <v>318</v>
      </c>
      <c r="D8969">
        <v>2004587</v>
      </c>
      <c r="E8969" t="s">
        <v>288</v>
      </c>
      <c r="F8969" t="s">
        <v>214</v>
      </c>
      <c r="G8969" t="s">
        <v>215</v>
      </c>
      <c r="H8969">
        <v>4</v>
      </c>
      <c r="I8969">
        <v>2017</v>
      </c>
      <c r="J8969">
        <v>1</v>
      </c>
      <c r="L8969">
        <v>23092072</v>
      </c>
      <c r="P8969" s="29" t="str">
        <f t="shared" si="373"/>
        <v>DRP</v>
      </c>
    </row>
    <row r="8970" spans="1:16" hidden="1" x14ac:dyDescent="0.25">
      <c r="A8970">
        <v>194760310</v>
      </c>
      <c r="B8970">
        <v>803401</v>
      </c>
      <c r="C8970" t="s">
        <v>318</v>
      </c>
      <c r="D8970">
        <v>2004587</v>
      </c>
      <c r="E8970" t="s">
        <v>288</v>
      </c>
      <c r="F8970" t="s">
        <v>214</v>
      </c>
      <c r="G8970" t="s">
        <v>215</v>
      </c>
      <c r="H8970">
        <v>3</v>
      </c>
      <c r="I8970">
        <v>2017</v>
      </c>
      <c r="J8970">
        <v>2</v>
      </c>
      <c r="L8970">
        <v>23097714</v>
      </c>
      <c r="M8970" t="s">
        <v>221</v>
      </c>
      <c r="P8970" s="29" t="str">
        <f t="shared" si="373"/>
        <v>BAD</v>
      </c>
    </row>
    <row r="8971" spans="1:16" hidden="1" x14ac:dyDescent="0.25">
      <c r="A8971">
        <v>194760310</v>
      </c>
      <c r="B8971">
        <v>803401</v>
      </c>
      <c r="C8971" t="s">
        <v>318</v>
      </c>
      <c r="D8971">
        <v>2021580</v>
      </c>
      <c r="E8971" t="s">
        <v>241</v>
      </c>
      <c r="F8971" t="s">
        <v>214</v>
      </c>
      <c r="G8971" t="s">
        <v>215</v>
      </c>
      <c r="H8971">
        <v>3</v>
      </c>
      <c r="I8971">
        <v>2017</v>
      </c>
      <c r="J8971">
        <v>2</v>
      </c>
      <c r="L8971">
        <v>23101084</v>
      </c>
      <c r="M8971" t="s">
        <v>221</v>
      </c>
      <c r="P8971" s="29" t="str">
        <f t="shared" si="373"/>
        <v>BAD</v>
      </c>
    </row>
    <row r="8972" spans="1:16" hidden="1" x14ac:dyDescent="0.25">
      <c r="A8972">
        <v>194760310</v>
      </c>
      <c r="B8972">
        <v>803401</v>
      </c>
      <c r="C8972" t="s">
        <v>318</v>
      </c>
      <c r="D8972">
        <v>2021602</v>
      </c>
      <c r="E8972" t="s">
        <v>242</v>
      </c>
      <c r="F8972" t="s">
        <v>214</v>
      </c>
      <c r="G8972" t="s">
        <v>215</v>
      </c>
      <c r="H8972">
        <v>3</v>
      </c>
      <c r="I8972">
        <v>2017</v>
      </c>
      <c r="J8972">
        <v>2</v>
      </c>
      <c r="L8972">
        <v>23101095</v>
      </c>
      <c r="M8972">
        <v>2.7</v>
      </c>
      <c r="P8972" s="29">
        <f t="shared" si="373"/>
        <v>0.28333333333333338</v>
      </c>
    </row>
    <row r="8973" spans="1:16" hidden="1" x14ac:dyDescent="0.25">
      <c r="A8973">
        <v>194760310</v>
      </c>
      <c r="B8973">
        <v>803401</v>
      </c>
      <c r="C8973" t="s">
        <v>318</v>
      </c>
      <c r="D8973">
        <v>2021756</v>
      </c>
      <c r="E8973" t="s">
        <v>253</v>
      </c>
      <c r="F8973" t="s">
        <v>214</v>
      </c>
      <c r="G8973" t="s">
        <v>215</v>
      </c>
      <c r="H8973">
        <v>3</v>
      </c>
      <c r="I8973">
        <v>2017</v>
      </c>
      <c r="J8973">
        <v>2</v>
      </c>
      <c r="L8973">
        <v>23101098</v>
      </c>
      <c r="M8973">
        <v>3.7</v>
      </c>
      <c r="P8973" s="29">
        <f t="shared" si="373"/>
        <v>0.45</v>
      </c>
    </row>
    <row r="8974" spans="1:16" hidden="1" x14ac:dyDescent="0.25">
      <c r="A8974">
        <v>194760310</v>
      </c>
      <c r="B8974">
        <v>803401</v>
      </c>
      <c r="C8974" t="s">
        <v>318</v>
      </c>
      <c r="D8974">
        <v>2004591</v>
      </c>
      <c r="E8974" t="s">
        <v>271</v>
      </c>
      <c r="F8974" t="s">
        <v>214</v>
      </c>
      <c r="G8974" t="s">
        <v>215</v>
      </c>
      <c r="H8974">
        <v>2</v>
      </c>
      <c r="I8974">
        <v>2017</v>
      </c>
      <c r="J8974">
        <v>2</v>
      </c>
      <c r="L8974">
        <v>23097625</v>
      </c>
      <c r="M8974">
        <v>4</v>
      </c>
      <c r="P8974" s="29">
        <f t="shared" si="373"/>
        <v>0.5</v>
      </c>
    </row>
    <row r="8975" spans="1:16" hidden="1" x14ac:dyDescent="0.25">
      <c r="A8975">
        <v>194760310</v>
      </c>
      <c r="B8975">
        <v>803401</v>
      </c>
      <c r="C8975" t="s">
        <v>318</v>
      </c>
      <c r="D8975">
        <v>2027111</v>
      </c>
      <c r="E8975" t="s">
        <v>322</v>
      </c>
      <c r="F8975" t="s">
        <v>320</v>
      </c>
      <c r="G8975" t="s">
        <v>321</v>
      </c>
      <c r="H8975">
        <v>2</v>
      </c>
      <c r="I8975">
        <v>2018</v>
      </c>
      <c r="J8975">
        <v>2</v>
      </c>
      <c r="L8975">
        <v>23114638</v>
      </c>
      <c r="M8975">
        <v>5.0999999999999996</v>
      </c>
      <c r="P8975" s="29">
        <f t="shared" si="373"/>
        <v>0.68333333333333324</v>
      </c>
    </row>
    <row r="8976" spans="1:16" hidden="1" x14ac:dyDescent="0.25">
      <c r="A8976">
        <v>194771126</v>
      </c>
      <c r="B8976">
        <v>803403</v>
      </c>
      <c r="C8976" t="s">
        <v>224</v>
      </c>
      <c r="D8976">
        <v>2021900</v>
      </c>
      <c r="E8976" t="s">
        <v>216</v>
      </c>
      <c r="F8976" t="s">
        <v>214</v>
      </c>
      <c r="G8976" t="s">
        <v>215</v>
      </c>
      <c r="H8976">
        <v>3</v>
      </c>
      <c r="I8976">
        <v>2016</v>
      </c>
      <c r="J8976">
        <v>1</v>
      </c>
      <c r="L8976">
        <v>23078554</v>
      </c>
      <c r="M8976">
        <v>3</v>
      </c>
      <c r="P8976" s="29">
        <f t="shared" si="373"/>
        <v>0.33333333333333331</v>
      </c>
    </row>
    <row r="8977" spans="1:16" hidden="1" x14ac:dyDescent="0.25">
      <c r="A8977">
        <v>194771126</v>
      </c>
      <c r="B8977">
        <v>803403</v>
      </c>
      <c r="C8977" t="s">
        <v>224</v>
      </c>
      <c r="D8977">
        <v>2021879</v>
      </c>
      <c r="E8977" t="s">
        <v>219</v>
      </c>
      <c r="F8977" t="s">
        <v>214</v>
      </c>
      <c r="G8977" t="s">
        <v>215</v>
      </c>
      <c r="H8977">
        <v>3</v>
      </c>
      <c r="I8977">
        <v>2016</v>
      </c>
      <c r="J8977">
        <v>1</v>
      </c>
      <c r="L8977">
        <v>23078551</v>
      </c>
      <c r="M8977">
        <v>2.7</v>
      </c>
      <c r="P8977" s="29">
        <f t="shared" si="373"/>
        <v>0.28333333333333338</v>
      </c>
    </row>
    <row r="8978" spans="1:16" hidden="1" x14ac:dyDescent="0.25">
      <c r="A8978">
        <v>194771126</v>
      </c>
      <c r="B8978">
        <v>803403</v>
      </c>
      <c r="C8978" t="s">
        <v>224</v>
      </c>
      <c r="D8978">
        <v>2005111</v>
      </c>
      <c r="E8978" t="s">
        <v>218</v>
      </c>
      <c r="F8978" t="s">
        <v>214</v>
      </c>
      <c r="G8978" t="s">
        <v>215</v>
      </c>
      <c r="H8978">
        <v>3</v>
      </c>
      <c r="I8978">
        <v>2016</v>
      </c>
      <c r="J8978">
        <v>1</v>
      </c>
      <c r="L8978">
        <v>23078557</v>
      </c>
      <c r="M8978">
        <v>3.3</v>
      </c>
      <c r="P8978" s="29">
        <f t="shared" si="373"/>
        <v>0.3833333333333333</v>
      </c>
    </row>
    <row r="8979" spans="1:16" hidden="1" x14ac:dyDescent="0.25">
      <c r="A8979">
        <v>194771126</v>
      </c>
      <c r="B8979">
        <v>803403</v>
      </c>
      <c r="C8979" t="s">
        <v>224</v>
      </c>
      <c r="D8979">
        <v>2005108</v>
      </c>
      <c r="E8979" t="s">
        <v>217</v>
      </c>
      <c r="F8979" t="s">
        <v>214</v>
      </c>
      <c r="G8979" t="s">
        <v>215</v>
      </c>
      <c r="H8979">
        <v>3</v>
      </c>
      <c r="I8979">
        <v>2016</v>
      </c>
      <c r="J8979">
        <v>1</v>
      </c>
      <c r="L8979">
        <v>23078550</v>
      </c>
      <c r="M8979">
        <v>3.1</v>
      </c>
      <c r="P8979" s="29">
        <f t="shared" si="373"/>
        <v>0.35000000000000003</v>
      </c>
    </row>
    <row r="8980" spans="1:16" hidden="1" x14ac:dyDescent="0.25">
      <c r="A8980">
        <v>194771126</v>
      </c>
      <c r="B8980">
        <v>803403</v>
      </c>
      <c r="C8980" t="s">
        <v>224</v>
      </c>
      <c r="D8980">
        <v>2005125</v>
      </c>
      <c r="E8980" t="s">
        <v>223</v>
      </c>
      <c r="F8980" t="s">
        <v>214</v>
      </c>
      <c r="G8980" t="s">
        <v>215</v>
      </c>
      <c r="H8980">
        <v>3</v>
      </c>
      <c r="I8980">
        <v>2016</v>
      </c>
      <c r="J8980">
        <v>1</v>
      </c>
      <c r="L8980">
        <v>23078449</v>
      </c>
      <c r="M8980">
        <v>3</v>
      </c>
      <c r="P8980" s="29">
        <f t="shared" si="373"/>
        <v>0.33333333333333331</v>
      </c>
    </row>
    <row r="8981" spans="1:16" hidden="1" x14ac:dyDescent="0.25">
      <c r="A8981">
        <v>194771126</v>
      </c>
      <c r="B8981">
        <v>803403</v>
      </c>
      <c r="C8981" t="s">
        <v>224</v>
      </c>
      <c r="D8981">
        <v>2004172</v>
      </c>
      <c r="E8981" t="s">
        <v>213</v>
      </c>
      <c r="F8981" t="s">
        <v>214</v>
      </c>
      <c r="G8981" t="s">
        <v>215</v>
      </c>
      <c r="H8981">
        <v>2</v>
      </c>
      <c r="I8981">
        <v>2016</v>
      </c>
      <c r="J8981">
        <v>1</v>
      </c>
      <c r="L8981">
        <v>23078278</v>
      </c>
      <c r="M8981">
        <v>6.6</v>
      </c>
      <c r="P8981" s="29">
        <f t="shared" si="373"/>
        <v>0.93333333333333324</v>
      </c>
    </row>
    <row r="8982" spans="1:16" hidden="1" x14ac:dyDescent="0.25">
      <c r="A8982">
        <v>194771126</v>
      </c>
      <c r="B8982">
        <v>803403</v>
      </c>
      <c r="C8982" t="s">
        <v>224</v>
      </c>
      <c r="D8982">
        <v>2021879</v>
      </c>
      <c r="E8982" t="s">
        <v>219</v>
      </c>
      <c r="F8982" t="s">
        <v>214</v>
      </c>
      <c r="G8982" t="s">
        <v>215</v>
      </c>
      <c r="H8982">
        <v>3</v>
      </c>
      <c r="I8982">
        <v>2016</v>
      </c>
      <c r="J8982">
        <v>2</v>
      </c>
      <c r="L8982">
        <v>23085992</v>
      </c>
      <c r="M8982">
        <v>2.4</v>
      </c>
      <c r="P8982" s="29">
        <f t="shared" si="373"/>
        <v>0.23333333333333331</v>
      </c>
    </row>
    <row r="8983" spans="1:16" hidden="1" x14ac:dyDescent="0.25">
      <c r="A8983">
        <v>194771126</v>
      </c>
      <c r="B8983">
        <v>803403</v>
      </c>
      <c r="C8983" t="s">
        <v>224</v>
      </c>
      <c r="D8983">
        <v>2021994</v>
      </c>
      <c r="E8983" t="s">
        <v>298</v>
      </c>
      <c r="F8983" t="s">
        <v>214</v>
      </c>
      <c r="G8983" t="s">
        <v>215</v>
      </c>
      <c r="H8983">
        <v>3</v>
      </c>
      <c r="I8983">
        <v>2016</v>
      </c>
      <c r="J8983">
        <v>2</v>
      </c>
      <c r="L8983">
        <v>23086007</v>
      </c>
      <c r="M8983">
        <v>3.3</v>
      </c>
      <c r="P8983" s="29">
        <f t="shared" si="373"/>
        <v>0.3833333333333333</v>
      </c>
    </row>
    <row r="8984" spans="1:16" hidden="1" x14ac:dyDescent="0.25">
      <c r="A8984">
        <v>194771126</v>
      </c>
      <c r="B8984">
        <v>803403</v>
      </c>
      <c r="C8984" t="s">
        <v>224</v>
      </c>
      <c r="D8984">
        <v>2005124</v>
      </c>
      <c r="E8984" t="s">
        <v>220</v>
      </c>
      <c r="F8984" t="s">
        <v>214</v>
      </c>
      <c r="G8984" t="s">
        <v>215</v>
      </c>
      <c r="H8984">
        <v>2</v>
      </c>
      <c r="I8984">
        <v>2016</v>
      </c>
      <c r="J8984">
        <v>2</v>
      </c>
      <c r="L8984">
        <v>23086006</v>
      </c>
      <c r="M8984">
        <v>4.3</v>
      </c>
      <c r="P8984" s="29">
        <f t="shared" si="373"/>
        <v>0.54999999999999993</v>
      </c>
    </row>
    <row r="8985" spans="1:16" hidden="1" x14ac:dyDescent="0.25">
      <c r="A8985">
        <v>194771126</v>
      </c>
      <c r="B8985">
        <v>803403</v>
      </c>
      <c r="C8985" t="s">
        <v>224</v>
      </c>
      <c r="D8985">
        <v>2004186</v>
      </c>
      <c r="E8985" t="s">
        <v>229</v>
      </c>
      <c r="F8985" t="s">
        <v>214</v>
      </c>
      <c r="G8985" t="s">
        <v>215</v>
      </c>
      <c r="H8985">
        <v>2</v>
      </c>
      <c r="I8985">
        <v>2016</v>
      </c>
      <c r="J8985">
        <v>2</v>
      </c>
      <c r="L8985">
        <v>23085268</v>
      </c>
      <c r="M8985">
        <v>5.9</v>
      </c>
      <c r="P8985" s="29">
        <f t="shared" si="373"/>
        <v>0.81666666666666676</v>
      </c>
    </row>
    <row r="8986" spans="1:16" hidden="1" x14ac:dyDescent="0.25">
      <c r="A8986">
        <v>194771126</v>
      </c>
      <c r="B8986">
        <v>803403</v>
      </c>
      <c r="C8986" t="s">
        <v>224</v>
      </c>
      <c r="D8986">
        <v>2004183</v>
      </c>
      <c r="E8986" t="s">
        <v>244</v>
      </c>
      <c r="F8986" t="s">
        <v>214</v>
      </c>
      <c r="G8986" t="s">
        <v>215</v>
      </c>
      <c r="H8986">
        <v>2</v>
      </c>
      <c r="I8986">
        <v>2016</v>
      </c>
      <c r="J8986">
        <v>2</v>
      </c>
      <c r="L8986">
        <v>23085265</v>
      </c>
      <c r="M8986">
        <v>5.5</v>
      </c>
      <c r="P8986" s="29">
        <f t="shared" si="373"/>
        <v>0.75</v>
      </c>
    </row>
    <row r="8987" spans="1:16" hidden="1" x14ac:dyDescent="0.25">
      <c r="A8987">
        <v>194771126</v>
      </c>
      <c r="B8987">
        <v>803403</v>
      </c>
      <c r="C8987" t="s">
        <v>224</v>
      </c>
      <c r="D8987">
        <v>2004173</v>
      </c>
      <c r="E8987" t="s">
        <v>245</v>
      </c>
      <c r="F8987" t="s">
        <v>214</v>
      </c>
      <c r="G8987" t="s">
        <v>215</v>
      </c>
      <c r="H8987">
        <v>4</v>
      </c>
      <c r="I8987">
        <v>2017</v>
      </c>
      <c r="J8987">
        <v>1</v>
      </c>
      <c r="L8987">
        <v>23091923</v>
      </c>
      <c r="P8987" s="29" t="str">
        <f t="shared" si="373"/>
        <v>DRP</v>
      </c>
    </row>
    <row r="8988" spans="1:16" hidden="1" x14ac:dyDescent="0.25">
      <c r="A8988">
        <v>194771126</v>
      </c>
      <c r="B8988">
        <v>803403</v>
      </c>
      <c r="C8988" t="s">
        <v>224</v>
      </c>
      <c r="D8988">
        <v>2005108</v>
      </c>
      <c r="E8988" t="s">
        <v>217</v>
      </c>
      <c r="F8988" t="s">
        <v>214</v>
      </c>
      <c r="G8988" t="s">
        <v>215</v>
      </c>
      <c r="H8988">
        <v>4</v>
      </c>
      <c r="I8988">
        <v>2017</v>
      </c>
      <c r="J8988">
        <v>1</v>
      </c>
      <c r="L8988">
        <v>23094424</v>
      </c>
      <c r="P8988" s="29" t="str">
        <f t="shared" si="373"/>
        <v>DRP</v>
      </c>
    </row>
    <row r="8989" spans="1:16" hidden="1" x14ac:dyDescent="0.25">
      <c r="A8989">
        <v>194771126</v>
      </c>
      <c r="B8989">
        <v>803403</v>
      </c>
      <c r="C8989" t="s">
        <v>224</v>
      </c>
      <c r="D8989">
        <v>2005111</v>
      </c>
      <c r="E8989" t="s">
        <v>218</v>
      </c>
      <c r="F8989" t="s">
        <v>214</v>
      </c>
      <c r="G8989" t="s">
        <v>215</v>
      </c>
      <c r="H8989">
        <v>4</v>
      </c>
      <c r="I8989">
        <v>2017</v>
      </c>
      <c r="J8989">
        <v>1</v>
      </c>
      <c r="L8989">
        <v>23094473</v>
      </c>
      <c r="P8989" s="29" t="str">
        <f t="shared" si="373"/>
        <v>DRP</v>
      </c>
    </row>
    <row r="8990" spans="1:16" hidden="1" x14ac:dyDescent="0.25">
      <c r="A8990">
        <v>194771126</v>
      </c>
      <c r="B8990">
        <v>803403</v>
      </c>
      <c r="C8990" t="s">
        <v>224</v>
      </c>
      <c r="D8990">
        <v>2005125</v>
      </c>
      <c r="E8990" t="s">
        <v>223</v>
      </c>
      <c r="F8990" t="s">
        <v>214</v>
      </c>
      <c r="G8990" t="s">
        <v>215</v>
      </c>
      <c r="H8990">
        <v>4</v>
      </c>
      <c r="I8990">
        <v>2017</v>
      </c>
      <c r="J8990">
        <v>1</v>
      </c>
      <c r="L8990">
        <v>23094571</v>
      </c>
      <c r="P8990" s="29" t="str">
        <f t="shared" si="373"/>
        <v>DRP</v>
      </c>
    </row>
    <row r="8991" spans="1:16" hidden="1" x14ac:dyDescent="0.25">
      <c r="A8991">
        <v>194771126</v>
      </c>
      <c r="B8991">
        <v>803403</v>
      </c>
      <c r="C8991" t="s">
        <v>224</v>
      </c>
      <c r="D8991">
        <v>2021879</v>
      </c>
      <c r="E8991" t="s">
        <v>219</v>
      </c>
      <c r="F8991" t="s">
        <v>214</v>
      </c>
      <c r="G8991" t="s">
        <v>215</v>
      </c>
      <c r="H8991">
        <v>4</v>
      </c>
      <c r="I8991">
        <v>2017</v>
      </c>
      <c r="J8991">
        <v>1</v>
      </c>
      <c r="L8991">
        <v>23094423</v>
      </c>
      <c r="P8991" s="29" t="str">
        <f t="shared" si="373"/>
        <v>DRP</v>
      </c>
    </row>
    <row r="8992" spans="1:16" hidden="1" x14ac:dyDescent="0.25">
      <c r="A8992">
        <v>194771126</v>
      </c>
      <c r="B8992">
        <v>803403</v>
      </c>
      <c r="C8992" t="s">
        <v>224</v>
      </c>
      <c r="D8992">
        <v>2021900</v>
      </c>
      <c r="E8992" t="s">
        <v>216</v>
      </c>
      <c r="F8992" t="s">
        <v>214</v>
      </c>
      <c r="G8992" t="s">
        <v>215</v>
      </c>
      <c r="H8992">
        <v>4</v>
      </c>
      <c r="I8992">
        <v>2017</v>
      </c>
      <c r="J8992">
        <v>1</v>
      </c>
      <c r="L8992">
        <v>23094490</v>
      </c>
      <c r="P8992" s="29" t="str">
        <f t="shared" si="373"/>
        <v>DRP</v>
      </c>
    </row>
    <row r="8993" spans="1:16" hidden="1" x14ac:dyDescent="0.25">
      <c r="A8993">
        <v>194862695</v>
      </c>
      <c r="B8993">
        <v>803401</v>
      </c>
      <c r="C8993" t="s">
        <v>318</v>
      </c>
      <c r="D8993">
        <v>2005118</v>
      </c>
      <c r="E8993" t="s">
        <v>223</v>
      </c>
      <c r="F8993" t="s">
        <v>214</v>
      </c>
      <c r="G8993" t="s">
        <v>215</v>
      </c>
      <c r="H8993">
        <v>3</v>
      </c>
      <c r="I8993">
        <v>2015</v>
      </c>
      <c r="J8993">
        <v>1</v>
      </c>
      <c r="L8993">
        <v>23067523</v>
      </c>
      <c r="M8993">
        <v>3.6</v>
      </c>
      <c r="P8993" s="29">
        <f t="shared" ref="P8993:P9006" si="374">IF(AND(ISNUMBER(M8993),H8993&lt;&gt;4,N8993&lt;&gt;"X"),(M8993-1)/6,IF(H8993=4,"DRP",IF(AND(H8993=3,M8993="NA"),"BAD",IF(AND(H8993=2),"CVL",IF(AND(H8993=1,ISBLANK(M8993)),"NULL","UNK")))))</f>
        <v>0.43333333333333335</v>
      </c>
    </row>
    <row r="8994" spans="1:16" hidden="1" x14ac:dyDescent="0.25">
      <c r="A8994">
        <v>194862695</v>
      </c>
      <c r="B8994">
        <v>803401</v>
      </c>
      <c r="C8994" t="s">
        <v>318</v>
      </c>
      <c r="D8994">
        <v>2021600</v>
      </c>
      <c r="E8994" t="s">
        <v>219</v>
      </c>
      <c r="F8994" t="s">
        <v>214</v>
      </c>
      <c r="G8994" t="s">
        <v>215</v>
      </c>
      <c r="H8994">
        <v>3</v>
      </c>
      <c r="I8994">
        <v>2015</v>
      </c>
      <c r="J8994">
        <v>1</v>
      </c>
      <c r="L8994">
        <v>23066441</v>
      </c>
      <c r="M8994">
        <v>3.6</v>
      </c>
      <c r="P8994" s="29">
        <f t="shared" si="374"/>
        <v>0.43333333333333335</v>
      </c>
    </row>
    <row r="8995" spans="1:16" hidden="1" x14ac:dyDescent="0.25">
      <c r="A8995">
        <v>194862695</v>
      </c>
      <c r="B8995">
        <v>803401</v>
      </c>
      <c r="C8995" t="s">
        <v>318</v>
      </c>
      <c r="D8995">
        <v>2005099</v>
      </c>
      <c r="E8995" t="s">
        <v>217</v>
      </c>
      <c r="F8995" t="s">
        <v>214</v>
      </c>
      <c r="G8995" t="s">
        <v>215</v>
      </c>
      <c r="H8995">
        <v>3</v>
      </c>
      <c r="I8995">
        <v>2015</v>
      </c>
      <c r="J8995">
        <v>1</v>
      </c>
      <c r="L8995">
        <v>23066433</v>
      </c>
      <c r="M8995">
        <v>1.5</v>
      </c>
      <c r="P8995" s="29">
        <f t="shared" si="374"/>
        <v>8.3333333333333329E-2</v>
      </c>
    </row>
    <row r="8996" spans="1:16" hidden="1" x14ac:dyDescent="0.25">
      <c r="A8996">
        <v>194862695</v>
      </c>
      <c r="B8996">
        <v>803401</v>
      </c>
      <c r="C8996" t="s">
        <v>318</v>
      </c>
      <c r="D8996">
        <v>2021754</v>
      </c>
      <c r="E8996" t="s">
        <v>216</v>
      </c>
      <c r="F8996" t="s">
        <v>214</v>
      </c>
      <c r="G8996" t="s">
        <v>215</v>
      </c>
      <c r="H8996">
        <v>3</v>
      </c>
      <c r="I8996">
        <v>2015</v>
      </c>
      <c r="J8996">
        <v>1</v>
      </c>
      <c r="L8996">
        <v>23066481</v>
      </c>
      <c r="M8996">
        <v>2.9</v>
      </c>
      <c r="P8996" s="29">
        <f t="shared" si="374"/>
        <v>0.31666666666666665</v>
      </c>
    </row>
    <row r="8997" spans="1:16" hidden="1" x14ac:dyDescent="0.25">
      <c r="A8997">
        <v>194862695</v>
      </c>
      <c r="B8997">
        <v>803401</v>
      </c>
      <c r="C8997" t="s">
        <v>318</v>
      </c>
      <c r="D8997">
        <v>2005102</v>
      </c>
      <c r="E8997" t="s">
        <v>218</v>
      </c>
      <c r="F8997" t="s">
        <v>214</v>
      </c>
      <c r="G8997" t="s">
        <v>215</v>
      </c>
      <c r="H8997">
        <v>3</v>
      </c>
      <c r="I8997">
        <v>2015</v>
      </c>
      <c r="J8997">
        <v>1</v>
      </c>
      <c r="L8997">
        <v>23066494</v>
      </c>
      <c r="M8997">
        <v>3.8</v>
      </c>
      <c r="P8997" s="29">
        <f t="shared" si="374"/>
        <v>0.46666666666666662</v>
      </c>
    </row>
    <row r="8998" spans="1:16" hidden="1" x14ac:dyDescent="0.25">
      <c r="A8998">
        <v>194862695</v>
      </c>
      <c r="B8998">
        <v>803401</v>
      </c>
      <c r="C8998" t="s">
        <v>318</v>
      </c>
      <c r="D8998">
        <v>2004098</v>
      </c>
      <c r="E8998" t="s">
        <v>213</v>
      </c>
      <c r="F8998" t="s">
        <v>214</v>
      </c>
      <c r="G8998" t="s">
        <v>215</v>
      </c>
      <c r="H8998">
        <v>2</v>
      </c>
      <c r="I8998">
        <v>2015</v>
      </c>
      <c r="J8998">
        <v>1</v>
      </c>
      <c r="L8998">
        <v>23066602</v>
      </c>
      <c r="M8998">
        <v>6.1</v>
      </c>
      <c r="P8998" s="29">
        <f t="shared" si="374"/>
        <v>0.85</v>
      </c>
    </row>
    <row r="8999" spans="1:16" hidden="1" x14ac:dyDescent="0.25">
      <c r="A8999">
        <v>194862695</v>
      </c>
      <c r="B8999">
        <v>803401</v>
      </c>
      <c r="C8999" t="s">
        <v>318</v>
      </c>
      <c r="D8999">
        <v>2004112</v>
      </c>
      <c r="E8999" t="s">
        <v>244</v>
      </c>
      <c r="F8999" t="s">
        <v>214</v>
      </c>
      <c r="G8999" t="s">
        <v>215</v>
      </c>
      <c r="H8999">
        <v>4</v>
      </c>
      <c r="I8999">
        <v>2015</v>
      </c>
      <c r="J8999">
        <v>2</v>
      </c>
      <c r="L8999">
        <v>23073231</v>
      </c>
      <c r="P8999" s="29" t="str">
        <f t="shared" si="374"/>
        <v>DRP</v>
      </c>
    </row>
    <row r="9000" spans="1:16" hidden="1" x14ac:dyDescent="0.25">
      <c r="A9000">
        <v>194862695</v>
      </c>
      <c r="B9000">
        <v>803401</v>
      </c>
      <c r="C9000" t="s">
        <v>318</v>
      </c>
      <c r="D9000">
        <v>2021754</v>
      </c>
      <c r="E9000" t="s">
        <v>216</v>
      </c>
      <c r="F9000" t="s">
        <v>214</v>
      </c>
      <c r="G9000" t="s">
        <v>215</v>
      </c>
      <c r="H9000">
        <v>4</v>
      </c>
      <c r="I9000">
        <v>2015</v>
      </c>
      <c r="J9000">
        <v>2</v>
      </c>
      <c r="L9000">
        <v>23074131</v>
      </c>
      <c r="P9000" s="29" t="str">
        <f t="shared" si="374"/>
        <v>DRP</v>
      </c>
    </row>
    <row r="9001" spans="1:16" hidden="1" x14ac:dyDescent="0.25">
      <c r="A9001">
        <v>194862695</v>
      </c>
      <c r="B9001">
        <v>803401</v>
      </c>
      <c r="C9001" t="s">
        <v>318</v>
      </c>
      <c r="D9001">
        <v>2021600</v>
      </c>
      <c r="E9001" t="s">
        <v>219</v>
      </c>
      <c r="F9001" t="s">
        <v>214</v>
      </c>
      <c r="G9001" t="s">
        <v>215</v>
      </c>
      <c r="H9001">
        <v>2</v>
      </c>
      <c r="I9001">
        <v>2015</v>
      </c>
      <c r="J9001">
        <v>2</v>
      </c>
      <c r="L9001">
        <v>23071942</v>
      </c>
      <c r="M9001">
        <v>4.5</v>
      </c>
      <c r="P9001" s="29">
        <f t="shared" si="374"/>
        <v>0.58333333333333337</v>
      </c>
    </row>
    <row r="9002" spans="1:16" hidden="1" x14ac:dyDescent="0.25">
      <c r="A9002">
        <v>194862695</v>
      </c>
      <c r="B9002">
        <v>803401</v>
      </c>
      <c r="C9002" t="s">
        <v>318</v>
      </c>
      <c r="D9002">
        <v>2005099</v>
      </c>
      <c r="E9002" t="s">
        <v>217</v>
      </c>
      <c r="F9002" t="s">
        <v>214</v>
      </c>
      <c r="G9002" t="s">
        <v>215</v>
      </c>
      <c r="H9002">
        <v>2</v>
      </c>
      <c r="I9002">
        <v>2015</v>
      </c>
      <c r="J9002">
        <v>2</v>
      </c>
      <c r="L9002">
        <v>23071932</v>
      </c>
      <c r="M9002">
        <v>4.5999999999999996</v>
      </c>
      <c r="P9002" s="29">
        <f t="shared" si="374"/>
        <v>0.6</v>
      </c>
    </row>
    <row r="9003" spans="1:16" hidden="1" x14ac:dyDescent="0.25">
      <c r="A9003">
        <v>194862695</v>
      </c>
      <c r="B9003">
        <v>803401</v>
      </c>
      <c r="C9003" t="s">
        <v>318</v>
      </c>
      <c r="D9003">
        <v>2005118</v>
      </c>
      <c r="E9003" t="s">
        <v>223</v>
      </c>
      <c r="F9003" t="s">
        <v>214</v>
      </c>
      <c r="G9003" t="s">
        <v>215</v>
      </c>
      <c r="H9003">
        <v>2</v>
      </c>
      <c r="I9003">
        <v>2015</v>
      </c>
      <c r="J9003">
        <v>2</v>
      </c>
      <c r="L9003">
        <v>23071573</v>
      </c>
      <c r="M9003">
        <v>5.0999999999999996</v>
      </c>
      <c r="P9003" s="29">
        <f t="shared" si="374"/>
        <v>0.68333333333333324</v>
      </c>
    </row>
    <row r="9004" spans="1:16" hidden="1" x14ac:dyDescent="0.25">
      <c r="A9004">
        <v>194862695</v>
      </c>
      <c r="B9004">
        <v>803401</v>
      </c>
      <c r="C9004" t="s">
        <v>318</v>
      </c>
      <c r="D9004">
        <v>2005102</v>
      </c>
      <c r="E9004" t="s">
        <v>218</v>
      </c>
      <c r="F9004" t="s">
        <v>214</v>
      </c>
      <c r="G9004" t="s">
        <v>215</v>
      </c>
      <c r="H9004">
        <v>2</v>
      </c>
      <c r="I9004">
        <v>2015</v>
      </c>
      <c r="J9004">
        <v>2</v>
      </c>
      <c r="L9004">
        <v>23071946</v>
      </c>
      <c r="M9004">
        <v>4.4000000000000004</v>
      </c>
      <c r="P9004" s="29">
        <f t="shared" si="374"/>
        <v>0.56666666666666676</v>
      </c>
    </row>
    <row r="9005" spans="1:16" hidden="1" x14ac:dyDescent="0.25">
      <c r="A9005">
        <v>194862695</v>
      </c>
      <c r="B9005">
        <v>803401</v>
      </c>
      <c r="C9005" t="s">
        <v>318</v>
      </c>
      <c r="D9005">
        <v>2021754</v>
      </c>
      <c r="E9005" t="s">
        <v>216</v>
      </c>
      <c r="F9005" t="s">
        <v>214</v>
      </c>
      <c r="G9005" t="s">
        <v>215</v>
      </c>
      <c r="H9005">
        <v>2</v>
      </c>
      <c r="I9005">
        <v>2015</v>
      </c>
      <c r="J9005">
        <v>2</v>
      </c>
      <c r="L9005">
        <v>23074131</v>
      </c>
      <c r="M9005">
        <v>4.5</v>
      </c>
      <c r="P9005" s="29">
        <f t="shared" si="374"/>
        <v>0.58333333333333337</v>
      </c>
    </row>
    <row r="9006" spans="1:16" hidden="1" x14ac:dyDescent="0.25">
      <c r="A9006">
        <v>194862695</v>
      </c>
      <c r="B9006">
        <v>803401</v>
      </c>
      <c r="C9006" t="s">
        <v>318</v>
      </c>
      <c r="D9006">
        <v>2005117</v>
      </c>
      <c r="E9006" t="s">
        <v>220</v>
      </c>
      <c r="F9006" t="s">
        <v>214</v>
      </c>
      <c r="G9006" t="s">
        <v>215</v>
      </c>
      <c r="H9006">
        <v>2</v>
      </c>
      <c r="I9006">
        <v>2015</v>
      </c>
      <c r="J9006">
        <v>2</v>
      </c>
      <c r="L9006">
        <v>23075093</v>
      </c>
      <c r="M9006">
        <v>4</v>
      </c>
      <c r="P9006" s="29">
        <f t="shared" si="374"/>
        <v>0.5</v>
      </c>
    </row>
    <row r="9007" spans="1:16" hidden="1" x14ac:dyDescent="0.25">
      <c r="A9007">
        <v>194862695</v>
      </c>
      <c r="B9007">
        <v>803401</v>
      </c>
      <c r="C9007" t="s">
        <v>318</v>
      </c>
      <c r="D9007">
        <v>2021602</v>
      </c>
      <c r="E9007" t="s">
        <v>242</v>
      </c>
      <c r="F9007" t="s">
        <v>214</v>
      </c>
      <c r="G9007" t="s">
        <v>215</v>
      </c>
      <c r="H9007">
        <v>2</v>
      </c>
      <c r="I9007">
        <v>2016</v>
      </c>
      <c r="J9007">
        <v>1</v>
      </c>
      <c r="L9007">
        <v>23081144</v>
      </c>
      <c r="M9007">
        <v>4.5</v>
      </c>
      <c r="P9007" s="29">
        <f t="shared" ref="P9007:P9038" si="375">IF(AND(ISNUMBER(M9007),H9007&lt;&gt;4),(M9007-1)/6,IF(H9007=4,"DRP",IF(AND(H9007=3,M9007="NA"),"BAD",IF(AND(H9007=2),"CVL",IF(AND(H9007=1,ISBLANK(M9007)),"NULL","UNK")))))</f>
        <v>0.58333333333333337</v>
      </c>
    </row>
    <row r="9008" spans="1:16" hidden="1" x14ac:dyDescent="0.25">
      <c r="A9008">
        <v>194862695</v>
      </c>
      <c r="B9008">
        <v>803401</v>
      </c>
      <c r="C9008" t="s">
        <v>318</v>
      </c>
      <c r="D9008">
        <v>2021756</v>
      </c>
      <c r="E9008" t="s">
        <v>253</v>
      </c>
      <c r="F9008" t="s">
        <v>214</v>
      </c>
      <c r="G9008" t="s">
        <v>215</v>
      </c>
      <c r="H9008">
        <v>3</v>
      </c>
      <c r="I9008">
        <v>2016</v>
      </c>
      <c r="J9008">
        <v>1</v>
      </c>
      <c r="L9008">
        <v>23081183</v>
      </c>
      <c r="M9008" t="s">
        <v>221</v>
      </c>
      <c r="P9008" s="29" t="str">
        <f t="shared" si="375"/>
        <v>BAD</v>
      </c>
    </row>
    <row r="9009" spans="1:16" hidden="1" x14ac:dyDescent="0.25">
      <c r="A9009">
        <v>194862695</v>
      </c>
      <c r="B9009">
        <v>803401</v>
      </c>
      <c r="C9009" t="s">
        <v>318</v>
      </c>
      <c r="D9009">
        <v>2005131</v>
      </c>
      <c r="E9009" t="s">
        <v>228</v>
      </c>
      <c r="F9009" t="s">
        <v>214</v>
      </c>
      <c r="G9009" t="s">
        <v>215</v>
      </c>
      <c r="H9009">
        <v>2</v>
      </c>
      <c r="I9009">
        <v>2016</v>
      </c>
      <c r="J9009">
        <v>1</v>
      </c>
      <c r="L9009">
        <v>23081641</v>
      </c>
      <c r="M9009">
        <v>5.6</v>
      </c>
      <c r="P9009" s="29">
        <f t="shared" si="375"/>
        <v>0.76666666666666661</v>
      </c>
    </row>
    <row r="9010" spans="1:16" hidden="1" x14ac:dyDescent="0.25">
      <c r="A9010">
        <v>194862695</v>
      </c>
      <c r="B9010">
        <v>803401</v>
      </c>
      <c r="C9010" t="s">
        <v>318</v>
      </c>
      <c r="D9010">
        <v>2021580</v>
      </c>
      <c r="E9010" t="s">
        <v>241</v>
      </c>
      <c r="F9010" t="s">
        <v>214</v>
      </c>
      <c r="G9010" t="s">
        <v>215</v>
      </c>
      <c r="H9010">
        <v>2</v>
      </c>
      <c r="I9010">
        <v>2016</v>
      </c>
      <c r="J9010">
        <v>1</v>
      </c>
      <c r="L9010">
        <v>23081157</v>
      </c>
      <c r="M9010">
        <v>4</v>
      </c>
      <c r="P9010" s="29">
        <f t="shared" si="375"/>
        <v>0.5</v>
      </c>
    </row>
    <row r="9011" spans="1:16" hidden="1" x14ac:dyDescent="0.25">
      <c r="A9011">
        <v>194862695</v>
      </c>
      <c r="B9011">
        <v>803401</v>
      </c>
      <c r="C9011" t="s">
        <v>318</v>
      </c>
      <c r="D9011">
        <v>2004099</v>
      </c>
      <c r="E9011" t="s">
        <v>245</v>
      </c>
      <c r="F9011" t="s">
        <v>214</v>
      </c>
      <c r="G9011" t="s">
        <v>215</v>
      </c>
      <c r="H9011">
        <v>2</v>
      </c>
      <c r="I9011">
        <v>2016</v>
      </c>
      <c r="J9011">
        <v>1</v>
      </c>
      <c r="L9011">
        <v>23073318</v>
      </c>
      <c r="M9011">
        <v>5.5</v>
      </c>
      <c r="P9011" s="29">
        <f t="shared" si="375"/>
        <v>0.75</v>
      </c>
    </row>
    <row r="9012" spans="1:16" hidden="1" x14ac:dyDescent="0.25">
      <c r="A9012">
        <v>194862695</v>
      </c>
      <c r="B9012">
        <v>803401</v>
      </c>
      <c r="C9012" t="s">
        <v>318</v>
      </c>
      <c r="D9012">
        <v>2004116</v>
      </c>
      <c r="E9012" t="s">
        <v>229</v>
      </c>
      <c r="F9012" t="s">
        <v>214</v>
      </c>
      <c r="G9012" t="s">
        <v>215</v>
      </c>
      <c r="H9012">
        <v>2</v>
      </c>
      <c r="I9012">
        <v>2016</v>
      </c>
      <c r="J9012">
        <v>1</v>
      </c>
      <c r="L9012">
        <v>23073045</v>
      </c>
      <c r="M9012">
        <v>6</v>
      </c>
      <c r="P9012" s="29">
        <f t="shared" si="375"/>
        <v>0.83333333333333337</v>
      </c>
    </row>
    <row r="9013" spans="1:16" hidden="1" x14ac:dyDescent="0.25">
      <c r="A9013">
        <v>194862695</v>
      </c>
      <c r="B9013">
        <v>803401</v>
      </c>
      <c r="C9013" t="s">
        <v>318</v>
      </c>
      <c r="D9013">
        <v>2004112</v>
      </c>
      <c r="E9013" t="s">
        <v>244</v>
      </c>
      <c r="F9013" t="s">
        <v>214</v>
      </c>
      <c r="G9013" t="s">
        <v>215</v>
      </c>
      <c r="H9013">
        <v>4</v>
      </c>
      <c r="I9013">
        <v>2016</v>
      </c>
      <c r="J9013">
        <v>1</v>
      </c>
      <c r="L9013">
        <v>23073233</v>
      </c>
      <c r="P9013" s="29" t="str">
        <f t="shared" si="375"/>
        <v>DRP</v>
      </c>
    </row>
    <row r="9014" spans="1:16" hidden="1" x14ac:dyDescent="0.25">
      <c r="A9014">
        <v>194862695</v>
      </c>
      <c r="B9014">
        <v>803401</v>
      </c>
      <c r="C9014" t="s">
        <v>318</v>
      </c>
      <c r="D9014">
        <v>2021763</v>
      </c>
      <c r="E9014" t="s">
        <v>298</v>
      </c>
      <c r="F9014" t="s">
        <v>214</v>
      </c>
      <c r="G9014" t="s">
        <v>215</v>
      </c>
      <c r="H9014">
        <v>4</v>
      </c>
      <c r="I9014">
        <v>2016</v>
      </c>
      <c r="J9014">
        <v>1</v>
      </c>
      <c r="L9014">
        <v>23081192</v>
      </c>
      <c r="P9014" s="29" t="str">
        <f t="shared" si="375"/>
        <v>DRP</v>
      </c>
    </row>
    <row r="9015" spans="1:16" hidden="1" x14ac:dyDescent="0.25">
      <c r="A9015">
        <v>194862695</v>
      </c>
      <c r="B9015">
        <v>803401</v>
      </c>
      <c r="C9015" t="s">
        <v>318</v>
      </c>
      <c r="D9015">
        <v>2021781</v>
      </c>
      <c r="E9015" t="s">
        <v>235</v>
      </c>
      <c r="F9015" t="s">
        <v>214</v>
      </c>
      <c r="G9015" t="s">
        <v>215</v>
      </c>
      <c r="H9015">
        <v>4</v>
      </c>
      <c r="I9015">
        <v>2016</v>
      </c>
      <c r="J9015">
        <v>2</v>
      </c>
      <c r="L9015">
        <v>23086871</v>
      </c>
      <c r="P9015" s="29" t="str">
        <f t="shared" si="375"/>
        <v>DRP</v>
      </c>
    </row>
    <row r="9016" spans="1:16" hidden="1" x14ac:dyDescent="0.25">
      <c r="A9016">
        <v>194862695</v>
      </c>
      <c r="B9016">
        <v>803401</v>
      </c>
      <c r="C9016" t="s">
        <v>318</v>
      </c>
      <c r="D9016">
        <v>2021763</v>
      </c>
      <c r="E9016" t="s">
        <v>298</v>
      </c>
      <c r="F9016" t="s">
        <v>214</v>
      </c>
      <c r="G9016" t="s">
        <v>215</v>
      </c>
      <c r="H9016">
        <v>4</v>
      </c>
      <c r="I9016">
        <v>2016</v>
      </c>
      <c r="J9016">
        <v>2</v>
      </c>
      <c r="L9016">
        <v>23086845</v>
      </c>
      <c r="P9016" s="29" t="str">
        <f t="shared" si="375"/>
        <v>DRP</v>
      </c>
    </row>
    <row r="9017" spans="1:16" hidden="1" x14ac:dyDescent="0.25">
      <c r="A9017">
        <v>194862695</v>
      </c>
      <c r="B9017">
        <v>803401</v>
      </c>
      <c r="C9017" t="s">
        <v>318</v>
      </c>
      <c r="D9017">
        <v>2005120</v>
      </c>
      <c r="E9017" t="s">
        <v>293</v>
      </c>
      <c r="F9017" t="s">
        <v>214</v>
      </c>
      <c r="G9017" t="s">
        <v>215</v>
      </c>
      <c r="H9017">
        <v>4</v>
      </c>
      <c r="I9017">
        <v>2016</v>
      </c>
      <c r="J9017">
        <v>2</v>
      </c>
      <c r="L9017">
        <v>23086515</v>
      </c>
      <c r="P9017" s="29" t="str">
        <f t="shared" si="375"/>
        <v>DRP</v>
      </c>
    </row>
    <row r="9018" spans="1:16" hidden="1" x14ac:dyDescent="0.25">
      <c r="A9018">
        <v>194862695</v>
      </c>
      <c r="B9018">
        <v>803401</v>
      </c>
      <c r="C9018" t="s">
        <v>318</v>
      </c>
      <c r="D9018">
        <v>2004112</v>
      </c>
      <c r="E9018" t="s">
        <v>244</v>
      </c>
      <c r="F9018" t="s">
        <v>214</v>
      </c>
      <c r="G9018" t="s">
        <v>215</v>
      </c>
      <c r="H9018">
        <v>4</v>
      </c>
      <c r="I9018">
        <v>2016</v>
      </c>
      <c r="J9018">
        <v>2</v>
      </c>
      <c r="L9018">
        <v>23085448</v>
      </c>
      <c r="P9018" s="29" t="str">
        <f t="shared" si="375"/>
        <v>DRP</v>
      </c>
    </row>
    <row r="9019" spans="1:16" hidden="1" x14ac:dyDescent="0.25">
      <c r="A9019">
        <v>194862695</v>
      </c>
      <c r="B9019">
        <v>803401</v>
      </c>
      <c r="C9019" t="s">
        <v>318</v>
      </c>
      <c r="D9019">
        <v>2021756</v>
      </c>
      <c r="E9019" t="s">
        <v>253</v>
      </c>
      <c r="F9019" t="s">
        <v>214</v>
      </c>
      <c r="G9019" t="s">
        <v>215</v>
      </c>
      <c r="H9019">
        <v>2</v>
      </c>
      <c r="I9019">
        <v>2016</v>
      </c>
      <c r="J9019">
        <v>2</v>
      </c>
      <c r="L9019">
        <v>23086832</v>
      </c>
      <c r="M9019">
        <v>4</v>
      </c>
      <c r="P9019" s="29">
        <f t="shared" si="375"/>
        <v>0.5</v>
      </c>
    </row>
    <row r="9020" spans="1:16" hidden="1" x14ac:dyDescent="0.25">
      <c r="A9020">
        <v>194862695</v>
      </c>
      <c r="B9020">
        <v>803401</v>
      </c>
      <c r="C9020" t="s">
        <v>318</v>
      </c>
      <c r="D9020">
        <v>2021596</v>
      </c>
      <c r="E9020" t="s">
        <v>294</v>
      </c>
      <c r="F9020" t="s">
        <v>214</v>
      </c>
      <c r="G9020" t="s">
        <v>215</v>
      </c>
      <c r="H9020">
        <v>2</v>
      </c>
      <c r="I9020">
        <v>2016</v>
      </c>
      <c r="J9020">
        <v>2</v>
      </c>
      <c r="L9020">
        <v>23086860</v>
      </c>
      <c r="M9020">
        <v>4</v>
      </c>
      <c r="P9020" s="29">
        <f t="shared" si="375"/>
        <v>0.5</v>
      </c>
    </row>
    <row r="9021" spans="1:16" hidden="1" x14ac:dyDescent="0.25">
      <c r="A9021">
        <v>194862695</v>
      </c>
      <c r="B9021">
        <v>803401</v>
      </c>
      <c r="C9021" t="s">
        <v>318</v>
      </c>
      <c r="D9021">
        <v>2021781</v>
      </c>
      <c r="E9021" t="s">
        <v>235</v>
      </c>
      <c r="F9021" t="s">
        <v>214</v>
      </c>
      <c r="G9021" t="s">
        <v>215</v>
      </c>
      <c r="H9021">
        <v>2</v>
      </c>
      <c r="I9021">
        <v>2016</v>
      </c>
      <c r="J9021">
        <v>2</v>
      </c>
      <c r="L9021">
        <v>23086901</v>
      </c>
      <c r="M9021">
        <v>5.2</v>
      </c>
      <c r="P9021" s="29">
        <f t="shared" si="375"/>
        <v>0.70000000000000007</v>
      </c>
    </row>
    <row r="9022" spans="1:16" hidden="1" x14ac:dyDescent="0.25">
      <c r="A9022">
        <v>194862695</v>
      </c>
      <c r="B9022">
        <v>803401</v>
      </c>
      <c r="C9022" t="s">
        <v>318</v>
      </c>
      <c r="D9022">
        <v>2021638</v>
      </c>
      <c r="E9022" t="s">
        <v>250</v>
      </c>
      <c r="F9022" t="s">
        <v>214</v>
      </c>
      <c r="G9022" t="s">
        <v>215</v>
      </c>
      <c r="H9022">
        <v>3</v>
      </c>
      <c r="I9022">
        <v>2016</v>
      </c>
      <c r="J9022">
        <v>2</v>
      </c>
      <c r="L9022">
        <v>23086852</v>
      </c>
      <c r="M9022">
        <v>3.4</v>
      </c>
      <c r="P9022" s="29">
        <f t="shared" si="375"/>
        <v>0.39999999999999997</v>
      </c>
    </row>
    <row r="9023" spans="1:16" hidden="1" x14ac:dyDescent="0.25">
      <c r="A9023">
        <v>194862695</v>
      </c>
      <c r="B9023">
        <v>803401</v>
      </c>
      <c r="C9023" t="s">
        <v>318</v>
      </c>
      <c r="D9023">
        <v>2021993</v>
      </c>
      <c r="E9023" t="s">
        <v>256</v>
      </c>
      <c r="F9023" t="s">
        <v>214</v>
      </c>
      <c r="G9023" t="s">
        <v>215</v>
      </c>
      <c r="H9023">
        <v>2</v>
      </c>
      <c r="I9023">
        <v>2016</v>
      </c>
      <c r="J9023">
        <v>2</v>
      </c>
      <c r="L9023">
        <v>23086519</v>
      </c>
      <c r="M9023">
        <v>5.3</v>
      </c>
      <c r="P9023" s="29">
        <f t="shared" si="375"/>
        <v>0.71666666666666667</v>
      </c>
    </row>
    <row r="9024" spans="1:16" hidden="1" x14ac:dyDescent="0.25">
      <c r="A9024">
        <v>194862695</v>
      </c>
      <c r="B9024">
        <v>803401</v>
      </c>
      <c r="C9024" t="s">
        <v>318</v>
      </c>
      <c r="D9024">
        <v>2021874</v>
      </c>
      <c r="E9024" t="s">
        <v>226</v>
      </c>
      <c r="F9024" t="s">
        <v>214</v>
      </c>
      <c r="G9024" t="s">
        <v>215</v>
      </c>
      <c r="H9024">
        <v>2</v>
      </c>
      <c r="I9024">
        <v>2017</v>
      </c>
      <c r="J9024">
        <v>1</v>
      </c>
      <c r="M9024">
        <v>4.4000000000000004</v>
      </c>
      <c r="N9024" t="s">
        <v>231</v>
      </c>
      <c r="P9024" s="29">
        <f t="shared" si="375"/>
        <v>0.56666666666666676</v>
      </c>
    </row>
    <row r="9025" spans="1:16" hidden="1" x14ac:dyDescent="0.25">
      <c r="A9025">
        <v>194862695</v>
      </c>
      <c r="B9025">
        <v>803401</v>
      </c>
      <c r="C9025" t="s">
        <v>318</v>
      </c>
      <c r="D9025">
        <v>2004591</v>
      </c>
      <c r="E9025" t="s">
        <v>271</v>
      </c>
      <c r="F9025" t="s">
        <v>214</v>
      </c>
      <c r="G9025" t="s">
        <v>215</v>
      </c>
      <c r="H9025">
        <v>2</v>
      </c>
      <c r="I9025">
        <v>2017</v>
      </c>
      <c r="J9025">
        <v>1</v>
      </c>
      <c r="L9025">
        <v>23093319</v>
      </c>
      <c r="M9025">
        <v>4.7</v>
      </c>
      <c r="P9025" s="29">
        <f t="shared" si="375"/>
        <v>0.6166666666666667</v>
      </c>
    </row>
    <row r="9026" spans="1:16" hidden="1" x14ac:dyDescent="0.25">
      <c r="A9026">
        <v>194862695</v>
      </c>
      <c r="B9026">
        <v>803401</v>
      </c>
      <c r="C9026" t="s">
        <v>318</v>
      </c>
      <c r="D9026">
        <v>2004752</v>
      </c>
      <c r="E9026" t="s">
        <v>290</v>
      </c>
      <c r="F9026" t="s">
        <v>214</v>
      </c>
      <c r="G9026" t="s">
        <v>215</v>
      </c>
      <c r="H9026">
        <v>2</v>
      </c>
      <c r="I9026">
        <v>2017</v>
      </c>
      <c r="J9026">
        <v>1</v>
      </c>
      <c r="L9026">
        <v>23093323</v>
      </c>
      <c r="M9026">
        <v>4.5999999999999996</v>
      </c>
      <c r="P9026" s="29">
        <f t="shared" si="375"/>
        <v>0.6</v>
      </c>
    </row>
    <row r="9027" spans="1:16" hidden="1" x14ac:dyDescent="0.25">
      <c r="A9027">
        <v>194862695</v>
      </c>
      <c r="B9027">
        <v>803401</v>
      </c>
      <c r="C9027" t="s">
        <v>318</v>
      </c>
      <c r="D9027">
        <v>2005120</v>
      </c>
      <c r="E9027" t="s">
        <v>293</v>
      </c>
      <c r="F9027" t="s">
        <v>214</v>
      </c>
      <c r="G9027" t="s">
        <v>215</v>
      </c>
      <c r="H9027">
        <v>3</v>
      </c>
      <c r="I9027">
        <v>2017</v>
      </c>
      <c r="J9027">
        <v>1</v>
      </c>
      <c r="L9027">
        <v>23094177</v>
      </c>
      <c r="M9027" t="s">
        <v>221</v>
      </c>
      <c r="P9027" s="29" t="str">
        <f t="shared" si="375"/>
        <v>BAD</v>
      </c>
    </row>
    <row r="9028" spans="1:16" hidden="1" x14ac:dyDescent="0.25">
      <c r="A9028">
        <v>194862695</v>
      </c>
      <c r="B9028">
        <v>803401</v>
      </c>
      <c r="C9028" t="s">
        <v>318</v>
      </c>
      <c r="D9028">
        <v>2021679</v>
      </c>
      <c r="E9028" t="s">
        <v>259</v>
      </c>
      <c r="F9028" t="s">
        <v>214</v>
      </c>
      <c r="G9028" t="s">
        <v>215</v>
      </c>
      <c r="H9028">
        <v>3</v>
      </c>
      <c r="I9028">
        <v>2017</v>
      </c>
      <c r="J9028">
        <v>1</v>
      </c>
      <c r="L9028">
        <v>23092951</v>
      </c>
      <c r="M9028">
        <v>2.5</v>
      </c>
      <c r="P9028" s="29">
        <f t="shared" si="375"/>
        <v>0.25</v>
      </c>
    </row>
    <row r="9029" spans="1:16" hidden="1" x14ac:dyDescent="0.25">
      <c r="A9029">
        <v>194862695</v>
      </c>
      <c r="B9029">
        <v>803401</v>
      </c>
      <c r="C9029" t="s">
        <v>318</v>
      </c>
      <c r="D9029">
        <v>2021638</v>
      </c>
      <c r="E9029" t="s">
        <v>250</v>
      </c>
      <c r="F9029" t="s">
        <v>214</v>
      </c>
      <c r="G9029" t="s">
        <v>215</v>
      </c>
      <c r="H9029">
        <v>2</v>
      </c>
      <c r="I9029">
        <v>2017</v>
      </c>
      <c r="J9029">
        <v>1</v>
      </c>
      <c r="L9029">
        <v>23092934</v>
      </c>
      <c r="M9029">
        <v>4.2</v>
      </c>
      <c r="P9029" s="29">
        <f t="shared" si="375"/>
        <v>0.53333333333333333</v>
      </c>
    </row>
    <row r="9030" spans="1:16" hidden="1" x14ac:dyDescent="0.25">
      <c r="A9030">
        <v>194862695</v>
      </c>
      <c r="B9030">
        <v>803401</v>
      </c>
      <c r="C9030" t="s">
        <v>318</v>
      </c>
      <c r="D9030">
        <v>2021763</v>
      </c>
      <c r="E9030" t="s">
        <v>298</v>
      </c>
      <c r="F9030" t="s">
        <v>214</v>
      </c>
      <c r="G9030" t="s">
        <v>215</v>
      </c>
      <c r="H9030">
        <v>4</v>
      </c>
      <c r="I9030">
        <v>2017</v>
      </c>
      <c r="J9030">
        <v>1</v>
      </c>
      <c r="L9030">
        <v>23091986</v>
      </c>
      <c r="P9030" s="29" t="str">
        <f t="shared" si="375"/>
        <v>DRP</v>
      </c>
    </row>
    <row r="9031" spans="1:16" hidden="1" x14ac:dyDescent="0.25">
      <c r="A9031">
        <v>194862695</v>
      </c>
      <c r="B9031">
        <v>803401</v>
      </c>
      <c r="C9031" t="s">
        <v>318</v>
      </c>
      <c r="D9031">
        <v>2004112</v>
      </c>
      <c r="E9031" t="s">
        <v>244</v>
      </c>
      <c r="F9031" t="s">
        <v>214</v>
      </c>
      <c r="G9031" t="s">
        <v>215</v>
      </c>
      <c r="H9031">
        <v>4</v>
      </c>
      <c r="I9031">
        <v>2017</v>
      </c>
      <c r="J9031">
        <v>1</v>
      </c>
      <c r="L9031">
        <v>23092344</v>
      </c>
      <c r="P9031" s="29" t="str">
        <f t="shared" si="375"/>
        <v>DRP</v>
      </c>
    </row>
    <row r="9032" spans="1:16" hidden="1" x14ac:dyDescent="0.25">
      <c r="A9032">
        <v>194862695</v>
      </c>
      <c r="B9032">
        <v>803401</v>
      </c>
      <c r="C9032" t="s">
        <v>318</v>
      </c>
      <c r="D9032">
        <v>2004591</v>
      </c>
      <c r="E9032" t="s">
        <v>271</v>
      </c>
      <c r="F9032" t="s">
        <v>214</v>
      </c>
      <c r="G9032" t="s">
        <v>215</v>
      </c>
      <c r="H9032">
        <v>4</v>
      </c>
      <c r="I9032">
        <v>2017</v>
      </c>
      <c r="J9032">
        <v>1</v>
      </c>
      <c r="L9032">
        <v>23093318</v>
      </c>
      <c r="P9032" s="29" t="str">
        <f t="shared" si="375"/>
        <v>DRP</v>
      </c>
    </row>
    <row r="9033" spans="1:16" hidden="1" x14ac:dyDescent="0.25">
      <c r="A9033">
        <v>194862695</v>
      </c>
      <c r="B9033">
        <v>803401</v>
      </c>
      <c r="C9033" t="s">
        <v>318</v>
      </c>
      <c r="D9033">
        <v>2004591</v>
      </c>
      <c r="E9033" t="s">
        <v>271</v>
      </c>
      <c r="F9033" t="s">
        <v>214</v>
      </c>
      <c r="G9033" t="s">
        <v>215</v>
      </c>
      <c r="H9033">
        <v>4</v>
      </c>
      <c r="I9033">
        <v>2017</v>
      </c>
      <c r="J9033">
        <v>1</v>
      </c>
      <c r="L9033">
        <v>23093319</v>
      </c>
      <c r="P9033" s="29" t="str">
        <f t="shared" si="375"/>
        <v>DRP</v>
      </c>
    </row>
    <row r="9034" spans="1:16" hidden="1" x14ac:dyDescent="0.25">
      <c r="A9034">
        <v>194862695</v>
      </c>
      <c r="B9034">
        <v>803401</v>
      </c>
      <c r="C9034" t="s">
        <v>318</v>
      </c>
      <c r="D9034">
        <v>2004112</v>
      </c>
      <c r="E9034" t="s">
        <v>244</v>
      </c>
      <c r="F9034" t="s">
        <v>214</v>
      </c>
      <c r="G9034" t="s">
        <v>215</v>
      </c>
      <c r="H9034">
        <v>2</v>
      </c>
      <c r="I9034">
        <v>2017</v>
      </c>
      <c r="J9034">
        <v>2</v>
      </c>
      <c r="L9034">
        <v>23098521</v>
      </c>
      <c r="M9034">
        <v>5.7</v>
      </c>
      <c r="P9034" s="29">
        <f t="shared" si="375"/>
        <v>0.78333333333333333</v>
      </c>
    </row>
    <row r="9035" spans="1:16" hidden="1" x14ac:dyDescent="0.25">
      <c r="A9035">
        <v>194862695</v>
      </c>
      <c r="B9035">
        <v>803401</v>
      </c>
      <c r="C9035" t="s">
        <v>318</v>
      </c>
      <c r="D9035">
        <v>2021615</v>
      </c>
      <c r="E9035" t="s">
        <v>255</v>
      </c>
      <c r="F9035" t="s">
        <v>214</v>
      </c>
      <c r="G9035" t="s">
        <v>215</v>
      </c>
      <c r="H9035">
        <v>2</v>
      </c>
      <c r="I9035">
        <v>2017</v>
      </c>
      <c r="J9035">
        <v>2</v>
      </c>
      <c r="L9035">
        <v>23097634</v>
      </c>
      <c r="M9035">
        <v>4.4000000000000004</v>
      </c>
      <c r="P9035" s="29">
        <f t="shared" si="375"/>
        <v>0.56666666666666676</v>
      </c>
    </row>
    <row r="9036" spans="1:16" hidden="1" x14ac:dyDescent="0.25">
      <c r="A9036">
        <v>194862695</v>
      </c>
      <c r="B9036">
        <v>803401</v>
      </c>
      <c r="C9036" t="s">
        <v>318</v>
      </c>
      <c r="D9036">
        <v>2021725</v>
      </c>
      <c r="E9036" t="s">
        <v>257</v>
      </c>
      <c r="F9036" t="s">
        <v>214</v>
      </c>
      <c r="G9036" t="s">
        <v>215</v>
      </c>
      <c r="H9036">
        <v>2</v>
      </c>
      <c r="I9036">
        <v>2017</v>
      </c>
      <c r="J9036">
        <v>2</v>
      </c>
      <c r="L9036">
        <v>23097532</v>
      </c>
      <c r="M9036">
        <v>4.5</v>
      </c>
      <c r="P9036" s="29">
        <f t="shared" si="375"/>
        <v>0.58333333333333337</v>
      </c>
    </row>
    <row r="9037" spans="1:16" hidden="1" x14ac:dyDescent="0.25">
      <c r="A9037">
        <v>194862695</v>
      </c>
      <c r="B9037">
        <v>803401</v>
      </c>
      <c r="C9037" t="s">
        <v>318</v>
      </c>
      <c r="D9037">
        <v>2021787</v>
      </c>
      <c r="E9037" t="s">
        <v>292</v>
      </c>
      <c r="F9037" t="s">
        <v>214</v>
      </c>
      <c r="G9037" t="s">
        <v>215</v>
      </c>
      <c r="H9037">
        <v>2</v>
      </c>
      <c r="I9037">
        <v>2017</v>
      </c>
      <c r="J9037">
        <v>2</v>
      </c>
      <c r="L9037">
        <v>23097627</v>
      </c>
      <c r="M9037">
        <v>5.2</v>
      </c>
      <c r="P9037" s="29">
        <f t="shared" si="375"/>
        <v>0.70000000000000007</v>
      </c>
    </row>
    <row r="9038" spans="1:16" hidden="1" x14ac:dyDescent="0.25">
      <c r="A9038">
        <v>194862695</v>
      </c>
      <c r="B9038">
        <v>803401</v>
      </c>
      <c r="C9038" t="s">
        <v>318</v>
      </c>
      <c r="D9038">
        <v>2021750</v>
      </c>
      <c r="E9038" t="s">
        <v>296</v>
      </c>
      <c r="F9038" t="s">
        <v>214</v>
      </c>
      <c r="G9038" t="s">
        <v>215</v>
      </c>
      <c r="H9038">
        <v>2</v>
      </c>
      <c r="I9038">
        <v>2017</v>
      </c>
      <c r="J9038">
        <v>2</v>
      </c>
      <c r="L9038">
        <v>23097531</v>
      </c>
      <c r="M9038">
        <v>4.5</v>
      </c>
      <c r="P9038" s="29">
        <f t="shared" si="375"/>
        <v>0.58333333333333337</v>
      </c>
    </row>
    <row r="9039" spans="1:16" hidden="1" x14ac:dyDescent="0.25">
      <c r="A9039">
        <v>194862695</v>
      </c>
      <c r="B9039">
        <v>803401</v>
      </c>
      <c r="C9039" t="s">
        <v>318</v>
      </c>
      <c r="D9039">
        <v>2021640</v>
      </c>
      <c r="E9039" t="s">
        <v>227</v>
      </c>
      <c r="F9039" t="s">
        <v>214</v>
      </c>
      <c r="G9039" t="s">
        <v>215</v>
      </c>
      <c r="H9039">
        <v>3</v>
      </c>
      <c r="I9039">
        <v>2017</v>
      </c>
      <c r="J9039">
        <v>2</v>
      </c>
      <c r="L9039">
        <v>23101196</v>
      </c>
      <c r="M9039" t="s">
        <v>221</v>
      </c>
      <c r="P9039" s="29" t="str">
        <f t="shared" ref="P9039:P9070" si="376">IF(AND(ISNUMBER(M9039),H9039&lt;&gt;4),(M9039-1)/6,IF(H9039=4,"DRP",IF(AND(H9039=3,M9039="NA"),"BAD",IF(AND(H9039=2),"CVL",IF(AND(H9039=1,ISBLANK(M9039)),"NULL","UNK")))))</f>
        <v>BAD</v>
      </c>
    </row>
    <row r="9040" spans="1:16" hidden="1" x14ac:dyDescent="0.25">
      <c r="A9040">
        <v>194862695</v>
      </c>
      <c r="B9040">
        <v>803401</v>
      </c>
      <c r="C9040" t="s">
        <v>318</v>
      </c>
      <c r="D9040">
        <v>2005120</v>
      </c>
      <c r="E9040" t="s">
        <v>293</v>
      </c>
      <c r="F9040" t="s">
        <v>214</v>
      </c>
      <c r="G9040" t="s">
        <v>215</v>
      </c>
      <c r="H9040">
        <v>2</v>
      </c>
      <c r="I9040">
        <v>2017</v>
      </c>
      <c r="J9040">
        <v>2</v>
      </c>
      <c r="L9040">
        <v>23097529</v>
      </c>
      <c r="M9040">
        <v>5</v>
      </c>
      <c r="P9040" s="29">
        <f t="shared" si="376"/>
        <v>0.66666666666666663</v>
      </c>
    </row>
    <row r="9041" spans="1:16" hidden="1" x14ac:dyDescent="0.25">
      <c r="A9041">
        <v>194862695</v>
      </c>
      <c r="B9041">
        <v>803401</v>
      </c>
      <c r="C9041" t="s">
        <v>318</v>
      </c>
      <c r="D9041">
        <v>2021679</v>
      </c>
      <c r="E9041" t="s">
        <v>259</v>
      </c>
      <c r="F9041" t="s">
        <v>214</v>
      </c>
      <c r="G9041" t="s">
        <v>215</v>
      </c>
      <c r="H9041">
        <v>2</v>
      </c>
      <c r="I9041">
        <v>2017</v>
      </c>
      <c r="J9041">
        <v>2</v>
      </c>
      <c r="L9041">
        <v>23101199</v>
      </c>
      <c r="M9041">
        <v>6.6</v>
      </c>
      <c r="P9041" s="29">
        <f t="shared" si="376"/>
        <v>0.93333333333333324</v>
      </c>
    </row>
    <row r="9042" spans="1:16" hidden="1" x14ac:dyDescent="0.25">
      <c r="A9042">
        <v>194862695</v>
      </c>
      <c r="B9042">
        <v>803401</v>
      </c>
      <c r="C9042" t="s">
        <v>318</v>
      </c>
      <c r="D9042">
        <v>2021591</v>
      </c>
      <c r="E9042" t="s">
        <v>240</v>
      </c>
      <c r="F9042" t="s">
        <v>214</v>
      </c>
      <c r="G9042" t="s">
        <v>215</v>
      </c>
      <c r="H9042">
        <v>4</v>
      </c>
      <c r="I9042">
        <v>2017</v>
      </c>
      <c r="J9042">
        <v>2</v>
      </c>
      <c r="L9042">
        <v>23097630</v>
      </c>
      <c r="P9042" s="29" t="str">
        <f t="shared" si="376"/>
        <v>DRP</v>
      </c>
    </row>
    <row r="9043" spans="1:16" hidden="1" x14ac:dyDescent="0.25">
      <c r="A9043">
        <v>194862695</v>
      </c>
      <c r="B9043">
        <v>803401</v>
      </c>
      <c r="C9043" t="s">
        <v>318</v>
      </c>
      <c r="D9043">
        <v>2021631</v>
      </c>
      <c r="E9043" t="s">
        <v>302</v>
      </c>
      <c r="F9043" t="s">
        <v>214</v>
      </c>
      <c r="G9043" t="s">
        <v>215</v>
      </c>
      <c r="H9043">
        <v>2</v>
      </c>
      <c r="I9043">
        <v>2018</v>
      </c>
      <c r="J9043">
        <v>1</v>
      </c>
      <c r="L9043">
        <v>23107753</v>
      </c>
      <c r="M9043">
        <v>5.2</v>
      </c>
      <c r="P9043" s="29">
        <f t="shared" si="376"/>
        <v>0.70000000000000007</v>
      </c>
    </row>
    <row r="9044" spans="1:16" hidden="1" x14ac:dyDescent="0.25">
      <c r="A9044">
        <v>194862695</v>
      </c>
      <c r="B9044">
        <v>803401</v>
      </c>
      <c r="C9044" t="s">
        <v>318</v>
      </c>
      <c r="D9044">
        <v>2004586</v>
      </c>
      <c r="E9044" t="s">
        <v>325</v>
      </c>
      <c r="F9044" t="s">
        <v>214</v>
      </c>
      <c r="G9044" t="s">
        <v>215</v>
      </c>
      <c r="H9044">
        <v>2</v>
      </c>
      <c r="I9044">
        <v>2018</v>
      </c>
      <c r="J9044">
        <v>1</v>
      </c>
      <c r="L9044">
        <v>23109658</v>
      </c>
      <c r="M9044">
        <v>4</v>
      </c>
      <c r="P9044" s="29">
        <f t="shared" si="376"/>
        <v>0.5</v>
      </c>
    </row>
    <row r="9045" spans="1:16" hidden="1" x14ac:dyDescent="0.25">
      <c r="A9045">
        <v>194862695</v>
      </c>
      <c r="B9045">
        <v>803401</v>
      </c>
      <c r="C9045" t="s">
        <v>318</v>
      </c>
      <c r="D9045">
        <v>2019271</v>
      </c>
      <c r="E9045" t="s">
        <v>236</v>
      </c>
      <c r="F9045" t="s">
        <v>214</v>
      </c>
      <c r="G9045" t="s">
        <v>215</v>
      </c>
      <c r="H9045">
        <v>2</v>
      </c>
      <c r="I9045">
        <v>2018</v>
      </c>
      <c r="J9045">
        <v>1</v>
      </c>
      <c r="L9045">
        <v>23104770</v>
      </c>
      <c r="M9045">
        <v>5.9</v>
      </c>
      <c r="P9045" s="29">
        <f t="shared" si="376"/>
        <v>0.81666666666666676</v>
      </c>
    </row>
    <row r="9046" spans="1:16" hidden="1" x14ac:dyDescent="0.25">
      <c r="A9046">
        <v>194862695</v>
      </c>
      <c r="B9046">
        <v>803401</v>
      </c>
      <c r="C9046" t="s">
        <v>318</v>
      </c>
      <c r="D9046">
        <v>2021723</v>
      </c>
      <c r="E9046" t="s">
        <v>299</v>
      </c>
      <c r="F9046" t="s">
        <v>214</v>
      </c>
      <c r="G9046" t="s">
        <v>215</v>
      </c>
      <c r="H9046">
        <v>2</v>
      </c>
      <c r="I9046">
        <v>2018</v>
      </c>
      <c r="J9046">
        <v>1</v>
      </c>
      <c r="L9046">
        <v>23107755</v>
      </c>
      <c r="M9046">
        <v>5</v>
      </c>
      <c r="P9046" s="29">
        <f t="shared" si="376"/>
        <v>0.66666666666666663</v>
      </c>
    </row>
    <row r="9047" spans="1:16" hidden="1" x14ac:dyDescent="0.25">
      <c r="A9047">
        <v>194862695</v>
      </c>
      <c r="B9047">
        <v>803401</v>
      </c>
      <c r="C9047" t="s">
        <v>318</v>
      </c>
      <c r="D9047">
        <v>2021865</v>
      </c>
      <c r="E9047" t="s">
        <v>301</v>
      </c>
      <c r="F9047" t="s">
        <v>214</v>
      </c>
      <c r="G9047" t="s">
        <v>215</v>
      </c>
      <c r="H9047">
        <v>2</v>
      </c>
      <c r="I9047">
        <v>2018</v>
      </c>
      <c r="J9047">
        <v>1</v>
      </c>
      <c r="L9047">
        <v>23107721</v>
      </c>
      <c r="M9047">
        <v>4.5</v>
      </c>
      <c r="P9047" s="29">
        <f t="shared" si="376"/>
        <v>0.58333333333333337</v>
      </c>
    </row>
    <row r="9048" spans="1:16" hidden="1" x14ac:dyDescent="0.25">
      <c r="A9048">
        <v>194862695</v>
      </c>
      <c r="B9048">
        <v>803401</v>
      </c>
      <c r="C9048" t="s">
        <v>318</v>
      </c>
      <c r="D9048">
        <v>2024862</v>
      </c>
      <c r="E9048" t="s">
        <v>289</v>
      </c>
      <c r="F9048" t="s">
        <v>214</v>
      </c>
      <c r="G9048" t="s">
        <v>215</v>
      </c>
      <c r="H9048">
        <v>2</v>
      </c>
      <c r="I9048">
        <v>2018</v>
      </c>
      <c r="J9048">
        <v>1</v>
      </c>
      <c r="L9048">
        <v>23107752</v>
      </c>
      <c r="M9048">
        <v>6.8</v>
      </c>
      <c r="P9048" s="29">
        <f t="shared" si="376"/>
        <v>0.96666666666666667</v>
      </c>
    </row>
    <row r="9049" spans="1:16" hidden="1" x14ac:dyDescent="0.25">
      <c r="A9049">
        <v>194862695</v>
      </c>
      <c r="B9049">
        <v>803401</v>
      </c>
      <c r="C9049" t="s">
        <v>318</v>
      </c>
      <c r="D9049">
        <v>2021763</v>
      </c>
      <c r="E9049" t="s">
        <v>298</v>
      </c>
      <c r="F9049" t="s">
        <v>214</v>
      </c>
      <c r="G9049" t="s">
        <v>215</v>
      </c>
      <c r="H9049">
        <v>2</v>
      </c>
      <c r="I9049">
        <v>2018</v>
      </c>
      <c r="J9049">
        <v>1</v>
      </c>
      <c r="L9049">
        <v>23107704</v>
      </c>
      <c r="M9049">
        <v>5.4</v>
      </c>
      <c r="P9049" s="29">
        <f t="shared" si="376"/>
        <v>0.73333333333333339</v>
      </c>
    </row>
    <row r="9050" spans="1:16" hidden="1" x14ac:dyDescent="0.25">
      <c r="A9050">
        <v>194862695</v>
      </c>
      <c r="B9050">
        <v>803401</v>
      </c>
      <c r="C9050" t="s">
        <v>318</v>
      </c>
      <c r="D9050">
        <v>2004597</v>
      </c>
      <c r="E9050" t="s">
        <v>279</v>
      </c>
      <c r="F9050" t="s">
        <v>214</v>
      </c>
      <c r="G9050" t="s">
        <v>215</v>
      </c>
      <c r="H9050">
        <v>2</v>
      </c>
      <c r="I9050">
        <v>2018</v>
      </c>
      <c r="J9050">
        <v>2</v>
      </c>
      <c r="L9050">
        <v>23115903</v>
      </c>
      <c r="M9050">
        <v>5.2</v>
      </c>
      <c r="P9050" s="29">
        <f t="shared" si="376"/>
        <v>0.70000000000000007</v>
      </c>
    </row>
    <row r="9051" spans="1:16" hidden="1" x14ac:dyDescent="0.25">
      <c r="A9051">
        <v>194862695</v>
      </c>
      <c r="B9051">
        <v>803401</v>
      </c>
      <c r="C9051" t="s">
        <v>318</v>
      </c>
      <c r="D9051">
        <v>2019272</v>
      </c>
      <c r="E9051" t="s">
        <v>249</v>
      </c>
      <c r="F9051" t="s">
        <v>214</v>
      </c>
      <c r="G9051" t="s">
        <v>215</v>
      </c>
      <c r="H9051">
        <v>2</v>
      </c>
      <c r="I9051">
        <v>2018</v>
      </c>
      <c r="J9051">
        <v>2</v>
      </c>
      <c r="L9051">
        <v>23114571</v>
      </c>
      <c r="M9051">
        <v>6</v>
      </c>
      <c r="P9051" s="29">
        <f t="shared" si="376"/>
        <v>0.83333333333333337</v>
      </c>
    </row>
    <row r="9052" spans="1:16" hidden="1" x14ac:dyDescent="0.25">
      <c r="A9052">
        <v>194862695</v>
      </c>
      <c r="B9052">
        <v>803401</v>
      </c>
      <c r="C9052" t="s">
        <v>318</v>
      </c>
      <c r="D9052">
        <v>2021661</v>
      </c>
      <c r="E9052" t="s">
        <v>305</v>
      </c>
      <c r="F9052" t="s">
        <v>214</v>
      </c>
      <c r="G9052" t="s">
        <v>215</v>
      </c>
      <c r="H9052">
        <v>2</v>
      </c>
      <c r="I9052">
        <v>2018</v>
      </c>
      <c r="J9052">
        <v>2</v>
      </c>
      <c r="L9052">
        <v>23115901</v>
      </c>
      <c r="M9052">
        <v>4.7</v>
      </c>
      <c r="P9052" s="29">
        <f t="shared" si="376"/>
        <v>0.6166666666666667</v>
      </c>
    </row>
    <row r="9053" spans="1:16" hidden="1" x14ac:dyDescent="0.25">
      <c r="A9053">
        <v>194862695</v>
      </c>
      <c r="B9053">
        <v>803401</v>
      </c>
      <c r="C9053" t="s">
        <v>318</v>
      </c>
      <c r="D9053">
        <v>2021591</v>
      </c>
      <c r="E9053" t="s">
        <v>240</v>
      </c>
      <c r="F9053" t="s">
        <v>214</v>
      </c>
      <c r="G9053" t="s">
        <v>215</v>
      </c>
      <c r="H9053">
        <v>2</v>
      </c>
      <c r="I9053">
        <v>2018</v>
      </c>
      <c r="J9053">
        <v>2</v>
      </c>
      <c r="L9053">
        <v>23116692</v>
      </c>
      <c r="M9053">
        <v>5.9</v>
      </c>
      <c r="P9053" s="29">
        <f t="shared" si="376"/>
        <v>0.81666666666666676</v>
      </c>
    </row>
    <row r="9054" spans="1:16" hidden="1" x14ac:dyDescent="0.25">
      <c r="A9054">
        <v>194862695</v>
      </c>
      <c r="B9054">
        <v>803401</v>
      </c>
      <c r="C9054" t="s">
        <v>318</v>
      </c>
      <c r="D9054">
        <v>2021640</v>
      </c>
      <c r="E9054" t="s">
        <v>227</v>
      </c>
      <c r="F9054" t="s">
        <v>214</v>
      </c>
      <c r="G9054" t="s">
        <v>215</v>
      </c>
      <c r="H9054">
        <v>2</v>
      </c>
      <c r="I9054">
        <v>2018</v>
      </c>
      <c r="J9054">
        <v>2</v>
      </c>
      <c r="L9054">
        <v>23116289</v>
      </c>
      <c r="M9054">
        <v>5.6</v>
      </c>
      <c r="P9054" s="29">
        <f t="shared" si="376"/>
        <v>0.76666666666666661</v>
      </c>
    </row>
    <row r="9055" spans="1:16" hidden="1" x14ac:dyDescent="0.25">
      <c r="A9055">
        <v>194862695</v>
      </c>
      <c r="B9055">
        <v>803401</v>
      </c>
      <c r="C9055" t="s">
        <v>318</v>
      </c>
      <c r="D9055">
        <v>2024863</v>
      </c>
      <c r="E9055" t="s">
        <v>304</v>
      </c>
      <c r="F9055" t="s">
        <v>214</v>
      </c>
      <c r="G9055" t="s">
        <v>215</v>
      </c>
      <c r="H9055">
        <v>2</v>
      </c>
      <c r="I9055">
        <v>2018</v>
      </c>
      <c r="J9055">
        <v>2</v>
      </c>
      <c r="L9055">
        <v>23115894</v>
      </c>
      <c r="M9055">
        <v>5.7</v>
      </c>
      <c r="P9055" s="29">
        <f t="shared" si="376"/>
        <v>0.78333333333333333</v>
      </c>
    </row>
    <row r="9056" spans="1:16" hidden="1" x14ac:dyDescent="0.25">
      <c r="A9056">
        <v>194862695</v>
      </c>
      <c r="B9056">
        <v>803401</v>
      </c>
      <c r="C9056" t="s">
        <v>318</v>
      </c>
      <c r="D9056">
        <v>2004587</v>
      </c>
      <c r="E9056" t="s">
        <v>288</v>
      </c>
      <c r="F9056" t="s">
        <v>214</v>
      </c>
      <c r="G9056" t="s">
        <v>215</v>
      </c>
      <c r="H9056">
        <v>2</v>
      </c>
      <c r="I9056">
        <v>2019</v>
      </c>
      <c r="J9056">
        <v>1</v>
      </c>
      <c r="L9056">
        <v>23123749</v>
      </c>
      <c r="M9056">
        <v>6</v>
      </c>
      <c r="P9056" s="29">
        <f t="shared" si="376"/>
        <v>0.83333333333333337</v>
      </c>
    </row>
    <row r="9057" spans="1:16" hidden="1" x14ac:dyDescent="0.25">
      <c r="A9057">
        <v>194862695</v>
      </c>
      <c r="B9057">
        <v>803401</v>
      </c>
      <c r="C9057" t="s">
        <v>318</v>
      </c>
      <c r="D9057">
        <v>2021671</v>
      </c>
      <c r="E9057" t="s">
        <v>303</v>
      </c>
      <c r="F9057" t="s">
        <v>214</v>
      </c>
      <c r="G9057" t="s">
        <v>215</v>
      </c>
      <c r="H9057">
        <v>2</v>
      </c>
      <c r="I9057">
        <v>2019</v>
      </c>
      <c r="J9057">
        <v>1</v>
      </c>
      <c r="L9057">
        <v>23120274</v>
      </c>
      <c r="M9057">
        <v>5</v>
      </c>
      <c r="P9057" s="29">
        <f t="shared" si="376"/>
        <v>0.66666666666666663</v>
      </c>
    </row>
    <row r="9058" spans="1:16" hidden="1" x14ac:dyDescent="0.25">
      <c r="A9058">
        <v>194862695</v>
      </c>
      <c r="B9058">
        <v>803401</v>
      </c>
      <c r="C9058" t="s">
        <v>318</v>
      </c>
      <c r="D9058">
        <v>2024864</v>
      </c>
      <c r="E9058" t="s">
        <v>310</v>
      </c>
      <c r="F9058" t="s">
        <v>214</v>
      </c>
      <c r="G9058" t="s">
        <v>215</v>
      </c>
      <c r="H9058">
        <v>2</v>
      </c>
      <c r="I9058">
        <v>2019</v>
      </c>
      <c r="J9058">
        <v>1</v>
      </c>
      <c r="L9058">
        <v>23120245</v>
      </c>
      <c r="M9058">
        <v>5.7</v>
      </c>
      <c r="P9058" s="29">
        <f t="shared" si="376"/>
        <v>0.78333333333333333</v>
      </c>
    </row>
    <row r="9059" spans="1:16" hidden="1" x14ac:dyDescent="0.25">
      <c r="A9059">
        <v>194862695</v>
      </c>
      <c r="B9059">
        <v>803401</v>
      </c>
      <c r="C9059" t="s">
        <v>318</v>
      </c>
      <c r="D9059">
        <v>2004587</v>
      </c>
      <c r="E9059" t="s">
        <v>288</v>
      </c>
      <c r="F9059" t="s">
        <v>214</v>
      </c>
      <c r="G9059" t="s">
        <v>215</v>
      </c>
      <c r="H9059">
        <v>4</v>
      </c>
      <c r="I9059">
        <v>2019</v>
      </c>
      <c r="J9059">
        <v>1</v>
      </c>
      <c r="L9059">
        <v>23120022</v>
      </c>
      <c r="P9059" s="29" t="str">
        <f t="shared" si="376"/>
        <v>DRP</v>
      </c>
    </row>
    <row r="9060" spans="1:16" hidden="1" x14ac:dyDescent="0.25">
      <c r="A9060">
        <v>194862695</v>
      </c>
      <c r="B9060">
        <v>803401</v>
      </c>
      <c r="C9060" t="s">
        <v>318</v>
      </c>
      <c r="D9060">
        <v>2021716</v>
      </c>
      <c r="E9060" t="s">
        <v>291</v>
      </c>
      <c r="F9060" t="s">
        <v>214</v>
      </c>
      <c r="G9060" t="s">
        <v>215</v>
      </c>
      <c r="H9060">
        <v>2</v>
      </c>
      <c r="I9060">
        <v>2019</v>
      </c>
      <c r="J9060">
        <v>1</v>
      </c>
      <c r="L9060">
        <v>23120235</v>
      </c>
      <c r="M9060">
        <v>5.3</v>
      </c>
      <c r="P9060" s="29">
        <f t="shared" si="376"/>
        <v>0.71666666666666667</v>
      </c>
    </row>
    <row r="9061" spans="1:16" hidden="1" x14ac:dyDescent="0.25">
      <c r="A9061">
        <v>194862695</v>
      </c>
      <c r="B9061">
        <v>803401</v>
      </c>
      <c r="C9061" t="s">
        <v>318</v>
      </c>
      <c r="D9061">
        <v>2021664</v>
      </c>
      <c r="E9061" t="s">
        <v>311</v>
      </c>
      <c r="F9061" t="s">
        <v>214</v>
      </c>
      <c r="G9061" t="s">
        <v>215</v>
      </c>
      <c r="H9061">
        <v>2</v>
      </c>
      <c r="I9061">
        <v>2019</v>
      </c>
      <c r="J9061">
        <v>1</v>
      </c>
      <c r="L9061">
        <v>23120246</v>
      </c>
      <c r="M9061">
        <v>6.1</v>
      </c>
      <c r="P9061" s="29">
        <f t="shared" si="376"/>
        <v>0.85</v>
      </c>
    </row>
    <row r="9062" spans="1:16" hidden="1" x14ac:dyDescent="0.25">
      <c r="A9062">
        <v>194862695</v>
      </c>
      <c r="B9062">
        <v>803401</v>
      </c>
      <c r="C9062" t="s">
        <v>318</v>
      </c>
      <c r="D9062">
        <v>2021744</v>
      </c>
      <c r="E9062" t="s">
        <v>262</v>
      </c>
      <c r="F9062" t="s">
        <v>214</v>
      </c>
      <c r="G9062" t="s">
        <v>215</v>
      </c>
      <c r="H9062">
        <v>2</v>
      </c>
      <c r="I9062">
        <v>2019</v>
      </c>
      <c r="J9062">
        <v>1</v>
      </c>
      <c r="L9062">
        <v>23123927</v>
      </c>
      <c r="M9062">
        <v>5.5</v>
      </c>
      <c r="P9062" s="29">
        <f t="shared" si="376"/>
        <v>0.75</v>
      </c>
    </row>
    <row r="9063" spans="1:16" hidden="1" x14ac:dyDescent="0.25">
      <c r="A9063">
        <v>194862695</v>
      </c>
      <c r="B9063">
        <v>803401</v>
      </c>
      <c r="C9063" t="s">
        <v>318</v>
      </c>
      <c r="D9063">
        <v>2004602</v>
      </c>
      <c r="E9063" t="s">
        <v>277</v>
      </c>
      <c r="F9063" t="s">
        <v>214</v>
      </c>
      <c r="G9063" t="s">
        <v>215</v>
      </c>
      <c r="H9063">
        <v>2</v>
      </c>
      <c r="I9063">
        <v>2019</v>
      </c>
      <c r="J9063">
        <v>1</v>
      </c>
      <c r="L9063">
        <v>23123799</v>
      </c>
      <c r="M9063">
        <v>5.2</v>
      </c>
      <c r="P9063" s="29">
        <f t="shared" si="376"/>
        <v>0.70000000000000007</v>
      </c>
    </row>
    <row r="9064" spans="1:16" hidden="1" x14ac:dyDescent="0.25">
      <c r="A9064">
        <v>194862695</v>
      </c>
      <c r="B9064">
        <v>803401</v>
      </c>
      <c r="C9064" t="s">
        <v>318</v>
      </c>
      <c r="D9064">
        <v>2021730</v>
      </c>
      <c r="E9064" t="s">
        <v>307</v>
      </c>
      <c r="F9064" t="s">
        <v>214</v>
      </c>
      <c r="G9064" t="s">
        <v>215</v>
      </c>
      <c r="H9064">
        <v>1</v>
      </c>
      <c r="I9064">
        <v>2019</v>
      </c>
      <c r="J9064">
        <v>2</v>
      </c>
      <c r="L9064">
        <v>23130525</v>
      </c>
      <c r="P9064" s="29" t="str">
        <f t="shared" si="376"/>
        <v>NULL</v>
      </c>
    </row>
    <row r="9065" spans="1:16" hidden="1" x14ac:dyDescent="0.25">
      <c r="A9065">
        <v>194862695</v>
      </c>
      <c r="B9065">
        <v>803401</v>
      </c>
      <c r="C9065" t="s">
        <v>318</v>
      </c>
      <c r="D9065">
        <v>2021760</v>
      </c>
      <c r="E9065" t="s">
        <v>254</v>
      </c>
      <c r="F9065" t="s">
        <v>214</v>
      </c>
      <c r="G9065" t="s">
        <v>215</v>
      </c>
      <c r="H9065">
        <v>1</v>
      </c>
      <c r="I9065">
        <v>2019</v>
      </c>
      <c r="J9065">
        <v>2</v>
      </c>
      <c r="L9065">
        <v>23130526</v>
      </c>
      <c r="P9065" s="29" t="str">
        <f t="shared" si="376"/>
        <v>NULL</v>
      </c>
    </row>
    <row r="9066" spans="1:16" hidden="1" x14ac:dyDescent="0.25">
      <c r="A9066">
        <v>194862695</v>
      </c>
      <c r="B9066">
        <v>803401</v>
      </c>
      <c r="C9066" t="s">
        <v>318</v>
      </c>
      <c r="D9066">
        <v>2021808</v>
      </c>
      <c r="E9066" t="s">
        <v>283</v>
      </c>
      <c r="F9066" t="s">
        <v>214</v>
      </c>
      <c r="G9066" t="s">
        <v>215</v>
      </c>
      <c r="H9066">
        <v>1</v>
      </c>
      <c r="I9066">
        <v>2019</v>
      </c>
      <c r="J9066">
        <v>2</v>
      </c>
      <c r="L9066">
        <v>23130448</v>
      </c>
      <c r="P9066" s="29" t="str">
        <f t="shared" si="376"/>
        <v>NULL</v>
      </c>
    </row>
    <row r="9067" spans="1:16" hidden="1" x14ac:dyDescent="0.25">
      <c r="A9067">
        <v>194862695</v>
      </c>
      <c r="B9067">
        <v>803401</v>
      </c>
      <c r="C9067" t="s">
        <v>318</v>
      </c>
      <c r="D9067">
        <v>2019273</v>
      </c>
      <c r="E9067" t="s">
        <v>248</v>
      </c>
      <c r="F9067" t="s">
        <v>214</v>
      </c>
      <c r="G9067" t="s">
        <v>215</v>
      </c>
      <c r="H9067">
        <v>1</v>
      </c>
      <c r="I9067">
        <v>2019</v>
      </c>
      <c r="J9067">
        <v>2</v>
      </c>
      <c r="L9067">
        <v>23130157</v>
      </c>
      <c r="P9067" s="29" t="str">
        <f t="shared" si="376"/>
        <v>NULL</v>
      </c>
    </row>
    <row r="9068" spans="1:16" hidden="1" x14ac:dyDescent="0.25">
      <c r="A9068">
        <v>194862695</v>
      </c>
      <c r="B9068">
        <v>803401</v>
      </c>
      <c r="C9068" t="s">
        <v>318</v>
      </c>
      <c r="D9068">
        <v>2024865</v>
      </c>
      <c r="E9068" t="s">
        <v>284</v>
      </c>
      <c r="F9068" t="s">
        <v>214</v>
      </c>
      <c r="G9068" t="s">
        <v>215</v>
      </c>
      <c r="H9068">
        <v>1</v>
      </c>
      <c r="I9068">
        <v>2019</v>
      </c>
      <c r="J9068">
        <v>2</v>
      </c>
      <c r="L9068">
        <v>23131253</v>
      </c>
      <c r="P9068" s="29" t="str">
        <f t="shared" si="376"/>
        <v>NULL</v>
      </c>
    </row>
    <row r="9069" spans="1:16" hidden="1" x14ac:dyDescent="0.25">
      <c r="A9069">
        <v>194862695</v>
      </c>
      <c r="B9069">
        <v>803401</v>
      </c>
      <c r="C9069" t="s">
        <v>318</v>
      </c>
      <c r="D9069">
        <v>2021689</v>
      </c>
      <c r="E9069" t="s">
        <v>312</v>
      </c>
      <c r="F9069" t="s">
        <v>214</v>
      </c>
      <c r="G9069" t="s">
        <v>215</v>
      </c>
      <c r="H9069">
        <v>1</v>
      </c>
      <c r="I9069">
        <v>2019</v>
      </c>
      <c r="J9069">
        <v>2</v>
      </c>
      <c r="L9069">
        <v>23129811</v>
      </c>
      <c r="P9069" s="29" t="str">
        <f t="shared" si="376"/>
        <v>NULL</v>
      </c>
    </row>
    <row r="9070" spans="1:16" hidden="1" x14ac:dyDescent="0.25">
      <c r="A9070">
        <v>194862695</v>
      </c>
      <c r="B9070">
        <v>803401</v>
      </c>
      <c r="C9070" t="s">
        <v>318</v>
      </c>
      <c r="D9070">
        <v>2024921</v>
      </c>
      <c r="E9070" t="s">
        <v>225</v>
      </c>
      <c r="F9070" t="s">
        <v>214</v>
      </c>
      <c r="G9070" t="s">
        <v>215</v>
      </c>
      <c r="H9070">
        <v>1</v>
      </c>
      <c r="I9070">
        <v>2019</v>
      </c>
      <c r="J9070">
        <v>2</v>
      </c>
      <c r="L9070">
        <v>23129804</v>
      </c>
      <c r="P9070" s="29" t="str">
        <f t="shared" si="376"/>
        <v>NULL</v>
      </c>
    </row>
    <row r="9071" spans="1:16" hidden="1" x14ac:dyDescent="0.25">
      <c r="A9071">
        <v>194878249</v>
      </c>
      <c r="B9071">
        <v>803400</v>
      </c>
      <c r="C9071" t="s">
        <v>212</v>
      </c>
      <c r="D9071">
        <v>2005117</v>
      </c>
      <c r="E9071" t="s">
        <v>220</v>
      </c>
      <c r="F9071" t="s">
        <v>214</v>
      </c>
      <c r="G9071" t="s">
        <v>215</v>
      </c>
      <c r="H9071">
        <v>2</v>
      </c>
      <c r="I9071">
        <v>2015</v>
      </c>
      <c r="J9071">
        <v>1</v>
      </c>
      <c r="L9071">
        <v>23065518</v>
      </c>
      <c r="M9071">
        <v>4.0999999999999996</v>
      </c>
      <c r="P9071" s="29">
        <f t="shared" ref="P9071:P9096" si="377">IF(AND(ISNUMBER(M9071),H9071&lt;&gt;4,N9071&lt;&gt;"X"),(M9071-1)/6,IF(H9071=4,"DRP",IF(AND(H9071=3,M9071="NA"),"BAD",IF(AND(H9071=2),"CVL",IF(AND(H9071=1,ISBLANK(M9071)),"NULL","UNK")))))</f>
        <v>0.51666666666666661</v>
      </c>
    </row>
    <row r="9072" spans="1:16" hidden="1" x14ac:dyDescent="0.25">
      <c r="A9072">
        <v>194878249</v>
      </c>
      <c r="B9072">
        <v>803400</v>
      </c>
      <c r="C9072" t="s">
        <v>212</v>
      </c>
      <c r="D9072">
        <v>2021600</v>
      </c>
      <c r="E9072" t="s">
        <v>219</v>
      </c>
      <c r="F9072" t="s">
        <v>214</v>
      </c>
      <c r="G9072" t="s">
        <v>215</v>
      </c>
      <c r="H9072">
        <v>3</v>
      </c>
      <c r="I9072">
        <v>2015</v>
      </c>
      <c r="J9072">
        <v>1</v>
      </c>
      <c r="L9072">
        <v>23066440</v>
      </c>
      <c r="M9072">
        <v>2.8</v>
      </c>
      <c r="P9072" s="29">
        <f t="shared" si="377"/>
        <v>0.3</v>
      </c>
    </row>
    <row r="9073" spans="1:16" hidden="1" x14ac:dyDescent="0.25">
      <c r="A9073">
        <v>194878249</v>
      </c>
      <c r="B9073">
        <v>803400</v>
      </c>
      <c r="C9073" t="s">
        <v>212</v>
      </c>
      <c r="D9073">
        <v>2005102</v>
      </c>
      <c r="E9073" t="s">
        <v>218</v>
      </c>
      <c r="F9073" t="s">
        <v>214</v>
      </c>
      <c r="G9073" t="s">
        <v>215</v>
      </c>
      <c r="H9073">
        <v>3</v>
      </c>
      <c r="I9073">
        <v>2015</v>
      </c>
      <c r="J9073">
        <v>1</v>
      </c>
      <c r="L9073">
        <v>23066493</v>
      </c>
      <c r="M9073">
        <v>2</v>
      </c>
      <c r="P9073" s="29">
        <f t="shared" si="377"/>
        <v>0.16666666666666666</v>
      </c>
    </row>
    <row r="9074" spans="1:16" hidden="1" x14ac:dyDescent="0.25">
      <c r="A9074">
        <v>194878249</v>
      </c>
      <c r="B9074">
        <v>803400</v>
      </c>
      <c r="C9074" t="s">
        <v>212</v>
      </c>
      <c r="D9074">
        <v>2005099</v>
      </c>
      <c r="E9074" t="s">
        <v>217</v>
      </c>
      <c r="F9074" t="s">
        <v>214</v>
      </c>
      <c r="G9074" t="s">
        <v>215</v>
      </c>
      <c r="H9074">
        <v>3</v>
      </c>
      <c r="I9074">
        <v>2015</v>
      </c>
      <c r="J9074">
        <v>1</v>
      </c>
      <c r="L9074">
        <v>23066432</v>
      </c>
      <c r="M9074">
        <v>3.1</v>
      </c>
      <c r="P9074" s="29">
        <f t="shared" si="377"/>
        <v>0.35000000000000003</v>
      </c>
    </row>
    <row r="9075" spans="1:16" hidden="1" x14ac:dyDescent="0.25">
      <c r="A9075">
        <v>194878249</v>
      </c>
      <c r="B9075">
        <v>803400</v>
      </c>
      <c r="C9075" t="s">
        <v>212</v>
      </c>
      <c r="D9075">
        <v>2021754</v>
      </c>
      <c r="E9075" t="s">
        <v>216</v>
      </c>
      <c r="F9075" t="s">
        <v>214</v>
      </c>
      <c r="G9075" t="s">
        <v>215</v>
      </c>
      <c r="H9075">
        <v>3</v>
      </c>
      <c r="I9075">
        <v>2015</v>
      </c>
      <c r="J9075">
        <v>1</v>
      </c>
      <c r="L9075">
        <v>23066480</v>
      </c>
      <c r="M9075">
        <v>2.2999999999999998</v>
      </c>
      <c r="P9075" s="29">
        <f t="shared" si="377"/>
        <v>0.21666666666666665</v>
      </c>
    </row>
    <row r="9076" spans="1:16" hidden="1" x14ac:dyDescent="0.25">
      <c r="A9076">
        <v>194878249</v>
      </c>
      <c r="B9076">
        <v>803400</v>
      </c>
      <c r="C9076" t="s">
        <v>212</v>
      </c>
      <c r="D9076">
        <v>2004098</v>
      </c>
      <c r="E9076" t="s">
        <v>213</v>
      </c>
      <c r="F9076" t="s">
        <v>214</v>
      </c>
      <c r="G9076" t="s">
        <v>215</v>
      </c>
      <c r="H9076">
        <v>2</v>
      </c>
      <c r="I9076">
        <v>2015</v>
      </c>
      <c r="J9076">
        <v>1</v>
      </c>
      <c r="L9076">
        <v>23066603</v>
      </c>
      <c r="M9076">
        <v>6.7</v>
      </c>
      <c r="P9076" s="29">
        <f t="shared" si="377"/>
        <v>0.95000000000000007</v>
      </c>
    </row>
    <row r="9077" spans="1:16" hidden="1" x14ac:dyDescent="0.25">
      <c r="A9077">
        <v>194878249</v>
      </c>
      <c r="B9077">
        <v>803400</v>
      </c>
      <c r="C9077" t="s">
        <v>212</v>
      </c>
      <c r="D9077">
        <v>2021754</v>
      </c>
      <c r="E9077" t="s">
        <v>216</v>
      </c>
      <c r="F9077" t="s">
        <v>214</v>
      </c>
      <c r="G9077" t="s">
        <v>215</v>
      </c>
      <c r="H9077">
        <v>4</v>
      </c>
      <c r="I9077">
        <v>2015</v>
      </c>
      <c r="J9077">
        <v>2</v>
      </c>
      <c r="L9077">
        <v>23074130</v>
      </c>
      <c r="P9077" s="29" t="str">
        <f t="shared" si="377"/>
        <v>DRP</v>
      </c>
    </row>
    <row r="9078" spans="1:16" hidden="1" x14ac:dyDescent="0.25">
      <c r="A9078">
        <v>194878249</v>
      </c>
      <c r="B9078">
        <v>803400</v>
      </c>
      <c r="C9078" t="s">
        <v>212</v>
      </c>
      <c r="D9078">
        <v>2005099</v>
      </c>
      <c r="E9078" t="s">
        <v>217</v>
      </c>
      <c r="F9078" t="s">
        <v>214</v>
      </c>
      <c r="G9078" t="s">
        <v>215</v>
      </c>
      <c r="H9078">
        <v>3</v>
      </c>
      <c r="I9078">
        <v>2015</v>
      </c>
      <c r="J9078">
        <v>2</v>
      </c>
      <c r="L9078">
        <v>23071939</v>
      </c>
      <c r="M9078" t="s">
        <v>221</v>
      </c>
      <c r="P9078" s="29" t="str">
        <f t="shared" si="377"/>
        <v>BAD</v>
      </c>
    </row>
    <row r="9079" spans="1:16" hidden="1" x14ac:dyDescent="0.25">
      <c r="A9079">
        <v>194878249</v>
      </c>
      <c r="B9079">
        <v>803400</v>
      </c>
      <c r="C9079" t="s">
        <v>212</v>
      </c>
      <c r="D9079">
        <v>2021600</v>
      </c>
      <c r="E9079" t="s">
        <v>219</v>
      </c>
      <c r="F9079" t="s">
        <v>214</v>
      </c>
      <c r="G9079" t="s">
        <v>215</v>
      </c>
      <c r="H9079">
        <v>3</v>
      </c>
      <c r="I9079">
        <v>2015</v>
      </c>
      <c r="J9079">
        <v>2</v>
      </c>
      <c r="L9079">
        <v>23071943</v>
      </c>
      <c r="M9079">
        <v>2</v>
      </c>
      <c r="P9079" s="29">
        <f t="shared" si="377"/>
        <v>0.16666666666666666</v>
      </c>
    </row>
    <row r="9080" spans="1:16" hidden="1" x14ac:dyDescent="0.25">
      <c r="A9080">
        <v>194878249</v>
      </c>
      <c r="B9080">
        <v>803400</v>
      </c>
      <c r="C9080" t="s">
        <v>212</v>
      </c>
      <c r="D9080">
        <v>2005102</v>
      </c>
      <c r="E9080" t="s">
        <v>218</v>
      </c>
      <c r="F9080" t="s">
        <v>214</v>
      </c>
      <c r="G9080" t="s">
        <v>215</v>
      </c>
      <c r="H9080">
        <v>3</v>
      </c>
      <c r="I9080">
        <v>2015</v>
      </c>
      <c r="J9080">
        <v>2</v>
      </c>
      <c r="L9080">
        <v>23071946</v>
      </c>
      <c r="M9080">
        <v>1.9</v>
      </c>
      <c r="P9080" s="29">
        <f t="shared" si="377"/>
        <v>0.15</v>
      </c>
    </row>
    <row r="9081" spans="1:16" hidden="1" x14ac:dyDescent="0.25">
      <c r="A9081">
        <v>194878249</v>
      </c>
      <c r="B9081">
        <v>803400</v>
      </c>
      <c r="C9081" t="s">
        <v>212</v>
      </c>
      <c r="D9081">
        <v>2021754</v>
      </c>
      <c r="E9081" t="s">
        <v>216</v>
      </c>
      <c r="F9081" t="s">
        <v>214</v>
      </c>
      <c r="G9081" t="s">
        <v>215</v>
      </c>
      <c r="H9081">
        <v>3</v>
      </c>
      <c r="I9081">
        <v>2015</v>
      </c>
      <c r="J9081">
        <v>2</v>
      </c>
      <c r="L9081">
        <v>23074129</v>
      </c>
      <c r="M9081" t="s">
        <v>221</v>
      </c>
      <c r="P9081" s="29" t="str">
        <f t="shared" si="377"/>
        <v>BAD</v>
      </c>
    </row>
    <row r="9082" spans="1:16" hidden="1" x14ac:dyDescent="0.25">
      <c r="A9082">
        <v>194878249</v>
      </c>
      <c r="B9082">
        <v>803400</v>
      </c>
      <c r="C9082" t="s">
        <v>212</v>
      </c>
      <c r="D9082">
        <v>2021795</v>
      </c>
      <c r="E9082" t="s">
        <v>222</v>
      </c>
      <c r="F9082" t="s">
        <v>214</v>
      </c>
      <c r="G9082" t="s">
        <v>215</v>
      </c>
      <c r="H9082">
        <v>3</v>
      </c>
      <c r="I9082">
        <v>2015</v>
      </c>
      <c r="J9082">
        <v>2</v>
      </c>
      <c r="L9082">
        <v>23070473</v>
      </c>
      <c r="M9082" t="s">
        <v>221</v>
      </c>
      <c r="P9082" s="29" t="str">
        <f t="shared" si="377"/>
        <v>BAD</v>
      </c>
    </row>
    <row r="9083" spans="1:16" hidden="1" x14ac:dyDescent="0.25">
      <c r="A9083">
        <v>194878249</v>
      </c>
      <c r="B9083">
        <v>803400</v>
      </c>
      <c r="C9083" t="s">
        <v>212</v>
      </c>
      <c r="D9083">
        <v>2004112</v>
      </c>
      <c r="E9083" t="s">
        <v>244</v>
      </c>
      <c r="F9083" t="s">
        <v>214</v>
      </c>
      <c r="G9083" t="s">
        <v>215</v>
      </c>
      <c r="H9083">
        <v>3</v>
      </c>
      <c r="I9083">
        <v>2015</v>
      </c>
      <c r="J9083">
        <v>2</v>
      </c>
      <c r="L9083">
        <v>23073234</v>
      </c>
      <c r="M9083" t="s">
        <v>221</v>
      </c>
      <c r="P9083" s="29" t="str">
        <f t="shared" si="377"/>
        <v>BAD</v>
      </c>
    </row>
    <row r="9084" spans="1:16" hidden="1" x14ac:dyDescent="0.25">
      <c r="A9084">
        <v>194895127</v>
      </c>
      <c r="B9084">
        <v>803400</v>
      </c>
      <c r="C9084" t="s">
        <v>212</v>
      </c>
      <c r="D9084">
        <v>2005099</v>
      </c>
      <c r="E9084" t="s">
        <v>217</v>
      </c>
      <c r="F9084" t="s">
        <v>214</v>
      </c>
      <c r="G9084" t="s">
        <v>215</v>
      </c>
      <c r="H9084">
        <v>2</v>
      </c>
      <c r="I9084">
        <v>2015</v>
      </c>
      <c r="J9084">
        <v>1</v>
      </c>
      <c r="L9084">
        <v>23066428</v>
      </c>
      <c r="M9084">
        <v>5.0999999999999996</v>
      </c>
      <c r="P9084" s="29">
        <f t="shared" si="377"/>
        <v>0.68333333333333324</v>
      </c>
    </row>
    <row r="9085" spans="1:16" hidden="1" x14ac:dyDescent="0.25">
      <c r="A9085">
        <v>194895127</v>
      </c>
      <c r="B9085">
        <v>803400</v>
      </c>
      <c r="C9085" t="s">
        <v>212</v>
      </c>
      <c r="D9085">
        <v>2004098</v>
      </c>
      <c r="E9085" t="s">
        <v>213</v>
      </c>
      <c r="F9085" t="s">
        <v>214</v>
      </c>
      <c r="G9085" t="s">
        <v>215</v>
      </c>
      <c r="H9085">
        <v>2</v>
      </c>
      <c r="I9085">
        <v>2015</v>
      </c>
      <c r="J9085">
        <v>1</v>
      </c>
      <c r="L9085">
        <v>23066524</v>
      </c>
      <c r="M9085">
        <v>6.5</v>
      </c>
      <c r="P9085" s="29">
        <f t="shared" si="377"/>
        <v>0.91666666666666663</v>
      </c>
    </row>
    <row r="9086" spans="1:16" hidden="1" x14ac:dyDescent="0.25">
      <c r="A9086">
        <v>194895127</v>
      </c>
      <c r="B9086">
        <v>803400</v>
      </c>
      <c r="C9086" t="s">
        <v>212</v>
      </c>
      <c r="D9086">
        <v>2021600</v>
      </c>
      <c r="E9086" t="s">
        <v>219</v>
      </c>
      <c r="F9086" t="s">
        <v>214</v>
      </c>
      <c r="G9086" t="s">
        <v>215</v>
      </c>
      <c r="H9086">
        <v>2</v>
      </c>
      <c r="I9086">
        <v>2015</v>
      </c>
      <c r="J9086">
        <v>1</v>
      </c>
      <c r="L9086">
        <v>23066438</v>
      </c>
      <c r="M9086">
        <v>5.3</v>
      </c>
      <c r="P9086" s="29">
        <f t="shared" si="377"/>
        <v>0.71666666666666667</v>
      </c>
    </row>
    <row r="9087" spans="1:16" hidden="1" x14ac:dyDescent="0.25">
      <c r="A9087">
        <v>194895127</v>
      </c>
      <c r="B9087">
        <v>803400</v>
      </c>
      <c r="C9087" t="s">
        <v>212</v>
      </c>
      <c r="D9087">
        <v>2005117</v>
      </c>
      <c r="E9087" t="s">
        <v>220</v>
      </c>
      <c r="F9087" t="s">
        <v>214</v>
      </c>
      <c r="G9087" t="s">
        <v>215</v>
      </c>
      <c r="H9087">
        <v>2</v>
      </c>
      <c r="I9087">
        <v>2015</v>
      </c>
      <c r="J9087">
        <v>1</v>
      </c>
      <c r="L9087">
        <v>23065517</v>
      </c>
      <c r="M9087">
        <v>5.0999999999999996</v>
      </c>
      <c r="P9087" s="29">
        <f t="shared" si="377"/>
        <v>0.68333333333333324</v>
      </c>
    </row>
    <row r="9088" spans="1:16" hidden="1" x14ac:dyDescent="0.25">
      <c r="A9088">
        <v>194895127</v>
      </c>
      <c r="B9088">
        <v>803400</v>
      </c>
      <c r="C9088" t="s">
        <v>212</v>
      </c>
      <c r="D9088">
        <v>2021754</v>
      </c>
      <c r="E9088" t="s">
        <v>216</v>
      </c>
      <c r="F9088" t="s">
        <v>214</v>
      </c>
      <c r="G9088" t="s">
        <v>215</v>
      </c>
      <c r="H9088">
        <v>3</v>
      </c>
      <c r="I9088">
        <v>2015</v>
      </c>
      <c r="J9088">
        <v>1</v>
      </c>
      <c r="L9088">
        <v>23066449</v>
      </c>
      <c r="M9088">
        <v>3.3</v>
      </c>
      <c r="P9088" s="29">
        <f t="shared" si="377"/>
        <v>0.3833333333333333</v>
      </c>
    </row>
    <row r="9089" spans="1:16" hidden="1" x14ac:dyDescent="0.25">
      <c r="A9089">
        <v>194895127</v>
      </c>
      <c r="B9089">
        <v>803400</v>
      </c>
      <c r="C9089" t="s">
        <v>212</v>
      </c>
      <c r="D9089">
        <v>2005102</v>
      </c>
      <c r="E9089" t="s">
        <v>218</v>
      </c>
      <c r="F9089" t="s">
        <v>214</v>
      </c>
      <c r="G9089" t="s">
        <v>215</v>
      </c>
      <c r="H9089">
        <v>2</v>
      </c>
      <c r="I9089">
        <v>2015</v>
      </c>
      <c r="J9089">
        <v>1</v>
      </c>
      <c r="L9089">
        <v>23066489</v>
      </c>
      <c r="M9089">
        <v>4.8</v>
      </c>
      <c r="P9089" s="29">
        <f t="shared" si="377"/>
        <v>0.6333333333333333</v>
      </c>
    </row>
    <row r="9090" spans="1:16" hidden="1" x14ac:dyDescent="0.25">
      <c r="A9090">
        <v>194895127</v>
      </c>
      <c r="B9090">
        <v>803400</v>
      </c>
      <c r="C9090" t="s">
        <v>212</v>
      </c>
      <c r="D9090">
        <v>2004112</v>
      </c>
      <c r="E9090" t="s">
        <v>244</v>
      </c>
      <c r="F9090" t="s">
        <v>214</v>
      </c>
      <c r="G9090" t="s">
        <v>215</v>
      </c>
      <c r="H9090">
        <v>2</v>
      </c>
      <c r="I9090">
        <v>2015</v>
      </c>
      <c r="J9090">
        <v>2</v>
      </c>
      <c r="L9090">
        <v>23073238</v>
      </c>
      <c r="M9090">
        <v>5.8</v>
      </c>
      <c r="P9090" s="29">
        <f t="shared" si="377"/>
        <v>0.79999999999999993</v>
      </c>
    </row>
    <row r="9091" spans="1:16" hidden="1" x14ac:dyDescent="0.25">
      <c r="A9091">
        <v>194895127</v>
      </c>
      <c r="B9091">
        <v>803400</v>
      </c>
      <c r="C9091" t="s">
        <v>212</v>
      </c>
      <c r="D9091">
        <v>2004116</v>
      </c>
      <c r="E9091" t="s">
        <v>229</v>
      </c>
      <c r="F9091" t="s">
        <v>214</v>
      </c>
      <c r="G9091" t="s">
        <v>215</v>
      </c>
      <c r="H9091">
        <v>2</v>
      </c>
      <c r="I9091">
        <v>2015</v>
      </c>
      <c r="J9091">
        <v>2</v>
      </c>
      <c r="L9091">
        <v>23073045</v>
      </c>
      <c r="M9091">
        <v>5.9</v>
      </c>
      <c r="P9091" s="29">
        <f t="shared" si="377"/>
        <v>0.81666666666666676</v>
      </c>
    </row>
    <row r="9092" spans="1:16" hidden="1" x14ac:dyDescent="0.25">
      <c r="A9092">
        <v>194895127</v>
      </c>
      <c r="B9092">
        <v>803400</v>
      </c>
      <c r="C9092" t="s">
        <v>212</v>
      </c>
      <c r="D9092">
        <v>2021580</v>
      </c>
      <c r="E9092" t="s">
        <v>241</v>
      </c>
      <c r="F9092" t="s">
        <v>214</v>
      </c>
      <c r="G9092" t="s">
        <v>215</v>
      </c>
      <c r="H9092">
        <v>2</v>
      </c>
      <c r="I9092">
        <v>2015</v>
      </c>
      <c r="J9092">
        <v>2</v>
      </c>
      <c r="L9092">
        <v>23072001</v>
      </c>
      <c r="M9092">
        <v>5.6</v>
      </c>
      <c r="P9092" s="29">
        <f t="shared" si="377"/>
        <v>0.76666666666666661</v>
      </c>
    </row>
    <row r="9093" spans="1:16" hidden="1" x14ac:dyDescent="0.25">
      <c r="A9093">
        <v>194895127</v>
      </c>
      <c r="B9093">
        <v>803400</v>
      </c>
      <c r="C9093" t="s">
        <v>212</v>
      </c>
      <c r="D9093">
        <v>2005118</v>
      </c>
      <c r="E9093" t="s">
        <v>223</v>
      </c>
      <c r="F9093" t="s">
        <v>214</v>
      </c>
      <c r="G9093" t="s">
        <v>215</v>
      </c>
      <c r="H9093">
        <v>2</v>
      </c>
      <c r="I9093">
        <v>2015</v>
      </c>
      <c r="J9093">
        <v>2</v>
      </c>
      <c r="L9093">
        <v>23071572</v>
      </c>
      <c r="M9093">
        <v>4.2</v>
      </c>
      <c r="P9093" s="29">
        <f t="shared" si="377"/>
        <v>0.53333333333333333</v>
      </c>
    </row>
    <row r="9094" spans="1:16" hidden="1" x14ac:dyDescent="0.25">
      <c r="A9094">
        <v>194895127</v>
      </c>
      <c r="B9094">
        <v>803400</v>
      </c>
      <c r="C9094" t="s">
        <v>212</v>
      </c>
      <c r="D9094">
        <v>2021754</v>
      </c>
      <c r="E9094" t="s">
        <v>216</v>
      </c>
      <c r="F9094" t="s">
        <v>214</v>
      </c>
      <c r="G9094" t="s">
        <v>215</v>
      </c>
      <c r="H9094">
        <v>2</v>
      </c>
      <c r="I9094">
        <v>2015</v>
      </c>
      <c r="J9094">
        <v>2</v>
      </c>
      <c r="L9094">
        <v>23074127</v>
      </c>
      <c r="M9094">
        <v>4.0999999999999996</v>
      </c>
      <c r="P9094" s="29">
        <f t="shared" si="377"/>
        <v>0.51666666666666661</v>
      </c>
    </row>
    <row r="9095" spans="1:16" hidden="1" x14ac:dyDescent="0.25">
      <c r="A9095">
        <v>194895127</v>
      </c>
      <c r="B9095">
        <v>803400</v>
      </c>
      <c r="C9095" t="s">
        <v>212</v>
      </c>
      <c r="D9095">
        <v>2021602</v>
      </c>
      <c r="E9095" t="s">
        <v>242</v>
      </c>
      <c r="F9095" t="s">
        <v>214</v>
      </c>
      <c r="G9095" t="s">
        <v>215</v>
      </c>
      <c r="H9095">
        <v>2</v>
      </c>
      <c r="I9095">
        <v>2015</v>
      </c>
      <c r="J9095">
        <v>2</v>
      </c>
      <c r="L9095">
        <v>23072005</v>
      </c>
      <c r="M9095">
        <v>4.4000000000000004</v>
      </c>
      <c r="P9095" s="29">
        <f t="shared" si="377"/>
        <v>0.56666666666666676</v>
      </c>
    </row>
    <row r="9096" spans="1:16" hidden="1" x14ac:dyDescent="0.25">
      <c r="A9096">
        <v>194895127</v>
      </c>
      <c r="B9096">
        <v>803400</v>
      </c>
      <c r="C9096" t="s">
        <v>212</v>
      </c>
      <c r="D9096">
        <v>2021795</v>
      </c>
      <c r="E9096" t="s">
        <v>222</v>
      </c>
      <c r="F9096" t="s">
        <v>214</v>
      </c>
      <c r="G9096" t="s">
        <v>215</v>
      </c>
      <c r="H9096">
        <v>3</v>
      </c>
      <c r="I9096">
        <v>2015</v>
      </c>
      <c r="J9096">
        <v>2</v>
      </c>
      <c r="L9096">
        <v>23070473</v>
      </c>
      <c r="M9096">
        <v>3.3</v>
      </c>
      <c r="P9096" s="29">
        <f t="shared" si="377"/>
        <v>0.3833333333333333</v>
      </c>
    </row>
    <row r="9097" spans="1:16" hidden="1" x14ac:dyDescent="0.25">
      <c r="A9097">
        <v>194895127</v>
      </c>
      <c r="B9097">
        <v>803400</v>
      </c>
      <c r="C9097" t="s">
        <v>212</v>
      </c>
      <c r="D9097">
        <v>2021638</v>
      </c>
      <c r="E9097" t="s">
        <v>250</v>
      </c>
      <c r="F9097" t="s">
        <v>214</v>
      </c>
      <c r="G9097" t="s">
        <v>215</v>
      </c>
      <c r="H9097">
        <v>4</v>
      </c>
      <c r="I9097">
        <v>2016</v>
      </c>
      <c r="J9097">
        <v>1</v>
      </c>
      <c r="L9097">
        <v>23081193</v>
      </c>
      <c r="P9097" s="29" t="str">
        <f t="shared" ref="P9097:P9128" si="378">IF(AND(ISNUMBER(M9097),H9097&lt;&gt;4),(M9097-1)/6,IF(H9097=4,"DRP",IF(AND(H9097=3,M9097="NA"),"BAD",IF(AND(H9097=2),"CVL",IF(AND(H9097=1,ISBLANK(M9097)),"NULL","UNK")))))</f>
        <v>DRP</v>
      </c>
    </row>
    <row r="9098" spans="1:16" hidden="1" x14ac:dyDescent="0.25">
      <c r="A9098">
        <v>194895127</v>
      </c>
      <c r="B9098">
        <v>803400</v>
      </c>
      <c r="C9098" t="s">
        <v>212</v>
      </c>
      <c r="D9098">
        <v>2021756</v>
      </c>
      <c r="E9098" t="s">
        <v>253</v>
      </c>
      <c r="F9098" t="s">
        <v>214</v>
      </c>
      <c r="G9098" t="s">
        <v>215</v>
      </c>
      <c r="H9098">
        <v>4</v>
      </c>
      <c r="I9098">
        <v>2016</v>
      </c>
      <c r="J9098">
        <v>1</v>
      </c>
      <c r="L9098">
        <v>23081181</v>
      </c>
      <c r="P9098" s="29" t="str">
        <f t="shared" si="378"/>
        <v>DRP</v>
      </c>
    </row>
    <row r="9099" spans="1:16" hidden="1" x14ac:dyDescent="0.25">
      <c r="A9099">
        <v>194895127</v>
      </c>
      <c r="B9099">
        <v>803400</v>
      </c>
      <c r="C9099" t="s">
        <v>212</v>
      </c>
      <c r="D9099">
        <v>2021781</v>
      </c>
      <c r="E9099" t="s">
        <v>235</v>
      </c>
      <c r="F9099" t="s">
        <v>214</v>
      </c>
      <c r="G9099" t="s">
        <v>215</v>
      </c>
      <c r="H9099">
        <v>4</v>
      </c>
      <c r="I9099">
        <v>2016</v>
      </c>
      <c r="J9099">
        <v>1</v>
      </c>
      <c r="L9099">
        <v>23081229</v>
      </c>
      <c r="P9099" s="29" t="str">
        <f t="shared" si="378"/>
        <v>DRP</v>
      </c>
    </row>
    <row r="9100" spans="1:16" hidden="1" x14ac:dyDescent="0.25">
      <c r="A9100">
        <v>194895127</v>
      </c>
      <c r="B9100">
        <v>803400</v>
      </c>
      <c r="C9100" t="s">
        <v>212</v>
      </c>
      <c r="D9100">
        <v>2004099</v>
      </c>
      <c r="E9100" t="s">
        <v>245</v>
      </c>
      <c r="F9100" t="s">
        <v>214</v>
      </c>
      <c r="G9100" t="s">
        <v>215</v>
      </c>
      <c r="H9100">
        <v>4</v>
      </c>
      <c r="I9100">
        <v>2016</v>
      </c>
      <c r="J9100">
        <v>1</v>
      </c>
      <c r="L9100">
        <v>23073318</v>
      </c>
      <c r="P9100" s="29" t="str">
        <f t="shared" si="378"/>
        <v>DRP</v>
      </c>
    </row>
    <row r="9101" spans="1:16" hidden="1" x14ac:dyDescent="0.25">
      <c r="A9101">
        <v>194895127</v>
      </c>
      <c r="B9101">
        <v>803400</v>
      </c>
      <c r="C9101" t="s">
        <v>212</v>
      </c>
      <c r="D9101">
        <v>2019271</v>
      </c>
      <c r="E9101" t="s">
        <v>236</v>
      </c>
      <c r="F9101" t="s">
        <v>214</v>
      </c>
      <c r="G9101" t="s">
        <v>215</v>
      </c>
      <c r="H9101">
        <v>2</v>
      </c>
      <c r="I9101">
        <v>2016</v>
      </c>
      <c r="J9101">
        <v>1</v>
      </c>
      <c r="M9101" t="s">
        <v>232</v>
      </c>
      <c r="N9101" t="s">
        <v>231</v>
      </c>
      <c r="P9101" s="29" t="str">
        <f t="shared" si="378"/>
        <v>CVL</v>
      </c>
    </row>
    <row r="9102" spans="1:16" hidden="1" x14ac:dyDescent="0.25">
      <c r="A9102">
        <v>194895127</v>
      </c>
      <c r="B9102">
        <v>803400</v>
      </c>
      <c r="C9102" t="s">
        <v>212</v>
      </c>
      <c r="D9102">
        <v>2019272</v>
      </c>
      <c r="E9102" t="s">
        <v>249</v>
      </c>
      <c r="F9102" t="s">
        <v>214</v>
      </c>
      <c r="G9102" t="s">
        <v>215</v>
      </c>
      <c r="H9102">
        <v>2</v>
      </c>
      <c r="I9102">
        <v>2016</v>
      </c>
      <c r="J9102">
        <v>1</v>
      </c>
      <c r="M9102" t="s">
        <v>232</v>
      </c>
      <c r="N9102" t="s">
        <v>231</v>
      </c>
      <c r="P9102" s="29" t="str">
        <f t="shared" si="378"/>
        <v>CVL</v>
      </c>
    </row>
    <row r="9103" spans="1:16" hidden="1" x14ac:dyDescent="0.25">
      <c r="A9103">
        <v>194895127</v>
      </c>
      <c r="B9103">
        <v>803400</v>
      </c>
      <c r="C9103" t="s">
        <v>212</v>
      </c>
      <c r="D9103">
        <v>2004099</v>
      </c>
      <c r="E9103" t="s">
        <v>245</v>
      </c>
      <c r="F9103" t="s">
        <v>214</v>
      </c>
      <c r="G9103" t="s">
        <v>215</v>
      </c>
      <c r="H9103">
        <v>2</v>
      </c>
      <c r="I9103">
        <v>2016</v>
      </c>
      <c r="J9103">
        <v>1</v>
      </c>
      <c r="L9103">
        <v>23073318</v>
      </c>
      <c r="M9103">
        <v>5.9</v>
      </c>
      <c r="P9103" s="29">
        <f t="shared" si="378"/>
        <v>0.81666666666666676</v>
      </c>
    </row>
    <row r="9104" spans="1:16" hidden="1" x14ac:dyDescent="0.25">
      <c r="A9104">
        <v>194895127</v>
      </c>
      <c r="B9104">
        <v>803400</v>
      </c>
      <c r="C9104" t="s">
        <v>212</v>
      </c>
      <c r="D9104">
        <v>2021638</v>
      </c>
      <c r="E9104" t="s">
        <v>250</v>
      </c>
      <c r="F9104" t="s">
        <v>214</v>
      </c>
      <c r="G9104" t="s">
        <v>215</v>
      </c>
      <c r="H9104">
        <v>2</v>
      </c>
      <c r="I9104">
        <v>2016</v>
      </c>
      <c r="J9104">
        <v>1</v>
      </c>
      <c r="L9104">
        <v>23081193</v>
      </c>
      <c r="M9104">
        <v>5.5</v>
      </c>
      <c r="P9104" s="29">
        <f t="shared" si="378"/>
        <v>0.75</v>
      </c>
    </row>
    <row r="9105" spans="1:16" hidden="1" x14ac:dyDescent="0.25">
      <c r="A9105">
        <v>194895127</v>
      </c>
      <c r="B9105">
        <v>803400</v>
      </c>
      <c r="C9105" t="s">
        <v>212</v>
      </c>
      <c r="D9105">
        <v>2005131</v>
      </c>
      <c r="E9105" t="s">
        <v>228</v>
      </c>
      <c r="F9105" t="s">
        <v>214</v>
      </c>
      <c r="G9105" t="s">
        <v>215</v>
      </c>
      <c r="H9105">
        <v>2</v>
      </c>
      <c r="I9105">
        <v>2016</v>
      </c>
      <c r="J9105">
        <v>1</v>
      </c>
      <c r="L9105">
        <v>23081639</v>
      </c>
      <c r="M9105">
        <v>5.6</v>
      </c>
      <c r="P9105" s="29">
        <f t="shared" si="378"/>
        <v>0.76666666666666661</v>
      </c>
    </row>
    <row r="9106" spans="1:16" hidden="1" x14ac:dyDescent="0.25">
      <c r="A9106">
        <v>194895127</v>
      </c>
      <c r="B9106">
        <v>803400</v>
      </c>
      <c r="C9106" t="s">
        <v>212</v>
      </c>
      <c r="D9106">
        <v>2021781</v>
      </c>
      <c r="E9106" t="s">
        <v>235</v>
      </c>
      <c r="F9106" t="s">
        <v>214</v>
      </c>
      <c r="G9106" t="s">
        <v>215</v>
      </c>
      <c r="H9106">
        <v>2</v>
      </c>
      <c r="I9106">
        <v>2016</v>
      </c>
      <c r="J9106">
        <v>1</v>
      </c>
      <c r="L9106">
        <v>23081229</v>
      </c>
      <c r="M9106">
        <v>5</v>
      </c>
      <c r="P9106" s="29">
        <f t="shared" si="378"/>
        <v>0.66666666666666663</v>
      </c>
    </row>
    <row r="9107" spans="1:16" hidden="1" x14ac:dyDescent="0.25">
      <c r="A9107">
        <v>194895127</v>
      </c>
      <c r="B9107">
        <v>803400</v>
      </c>
      <c r="C9107" t="s">
        <v>212</v>
      </c>
      <c r="D9107">
        <v>2021756</v>
      </c>
      <c r="E9107" t="s">
        <v>253</v>
      </c>
      <c r="F9107" t="s">
        <v>214</v>
      </c>
      <c r="G9107" t="s">
        <v>215</v>
      </c>
      <c r="H9107">
        <v>3</v>
      </c>
      <c r="I9107">
        <v>2016</v>
      </c>
      <c r="J9107">
        <v>1</v>
      </c>
      <c r="L9107">
        <v>23081182</v>
      </c>
      <c r="M9107">
        <v>3.6</v>
      </c>
      <c r="P9107" s="29">
        <f t="shared" si="378"/>
        <v>0.43333333333333335</v>
      </c>
    </row>
    <row r="9108" spans="1:16" hidden="1" x14ac:dyDescent="0.25">
      <c r="A9108">
        <v>194895127</v>
      </c>
      <c r="B9108">
        <v>803401</v>
      </c>
      <c r="C9108" t="s">
        <v>318</v>
      </c>
      <c r="D9108">
        <v>2021596</v>
      </c>
      <c r="E9108" t="s">
        <v>294</v>
      </c>
      <c r="F9108" t="s">
        <v>214</v>
      </c>
      <c r="G9108" t="s">
        <v>215</v>
      </c>
      <c r="H9108">
        <v>4</v>
      </c>
      <c r="I9108">
        <v>2016</v>
      </c>
      <c r="J9108">
        <v>1</v>
      </c>
      <c r="L9108">
        <v>23081196</v>
      </c>
      <c r="P9108" s="29" t="str">
        <f t="shared" si="378"/>
        <v>DRP</v>
      </c>
    </row>
    <row r="9109" spans="1:16" hidden="1" x14ac:dyDescent="0.25">
      <c r="A9109">
        <v>194895127</v>
      </c>
      <c r="B9109">
        <v>803401</v>
      </c>
      <c r="C9109" t="s">
        <v>318</v>
      </c>
      <c r="D9109">
        <v>2021596</v>
      </c>
      <c r="E9109" t="s">
        <v>294</v>
      </c>
      <c r="F9109" t="s">
        <v>214</v>
      </c>
      <c r="G9109" t="s">
        <v>215</v>
      </c>
      <c r="H9109">
        <v>3</v>
      </c>
      <c r="I9109">
        <v>2016</v>
      </c>
      <c r="J9109">
        <v>1</v>
      </c>
      <c r="L9109">
        <v>23081196</v>
      </c>
      <c r="M9109">
        <v>3.7</v>
      </c>
      <c r="P9109" s="29">
        <f t="shared" si="378"/>
        <v>0.45</v>
      </c>
    </row>
    <row r="9110" spans="1:16" hidden="1" x14ac:dyDescent="0.25">
      <c r="A9110">
        <v>194895127</v>
      </c>
      <c r="B9110">
        <v>803401</v>
      </c>
      <c r="C9110" t="s">
        <v>318</v>
      </c>
      <c r="D9110">
        <v>2021763</v>
      </c>
      <c r="E9110" t="s">
        <v>298</v>
      </c>
      <c r="F9110" t="s">
        <v>214</v>
      </c>
      <c r="G9110" t="s">
        <v>215</v>
      </c>
      <c r="H9110">
        <v>2</v>
      </c>
      <c r="I9110">
        <v>2016</v>
      </c>
      <c r="J9110">
        <v>1</v>
      </c>
      <c r="L9110">
        <v>23081191</v>
      </c>
      <c r="M9110">
        <v>5.4</v>
      </c>
      <c r="P9110" s="29">
        <f t="shared" si="378"/>
        <v>0.73333333333333339</v>
      </c>
    </row>
    <row r="9111" spans="1:16" hidden="1" x14ac:dyDescent="0.25">
      <c r="A9111">
        <v>194895127</v>
      </c>
      <c r="B9111">
        <v>803400</v>
      </c>
      <c r="C9111" t="s">
        <v>212</v>
      </c>
      <c r="D9111">
        <v>2021756</v>
      </c>
      <c r="E9111" t="s">
        <v>253</v>
      </c>
      <c r="F9111" t="s">
        <v>214</v>
      </c>
      <c r="G9111" t="s">
        <v>215</v>
      </c>
      <c r="H9111">
        <v>2</v>
      </c>
      <c r="I9111">
        <v>2016</v>
      </c>
      <c r="J9111">
        <v>2</v>
      </c>
      <c r="L9111">
        <v>23086832</v>
      </c>
      <c r="M9111">
        <v>5.8</v>
      </c>
      <c r="P9111" s="29">
        <f t="shared" si="378"/>
        <v>0.79999999999999993</v>
      </c>
    </row>
    <row r="9112" spans="1:16" hidden="1" x14ac:dyDescent="0.25">
      <c r="A9112">
        <v>194895127</v>
      </c>
      <c r="B9112">
        <v>803400</v>
      </c>
      <c r="C9112" t="s">
        <v>212</v>
      </c>
      <c r="D9112">
        <v>2021993</v>
      </c>
      <c r="E9112" t="s">
        <v>256</v>
      </c>
      <c r="F9112" t="s">
        <v>214</v>
      </c>
      <c r="G9112" t="s">
        <v>215</v>
      </c>
      <c r="H9112">
        <v>2</v>
      </c>
      <c r="I9112">
        <v>2016</v>
      </c>
      <c r="J9112">
        <v>2</v>
      </c>
      <c r="L9112">
        <v>23086519</v>
      </c>
      <c r="M9112">
        <v>4.5999999999999996</v>
      </c>
      <c r="P9112" s="29">
        <f t="shared" si="378"/>
        <v>0.6</v>
      </c>
    </row>
    <row r="9113" spans="1:16" hidden="1" x14ac:dyDescent="0.25">
      <c r="A9113">
        <v>194895127</v>
      </c>
      <c r="B9113">
        <v>803400</v>
      </c>
      <c r="C9113" t="s">
        <v>212</v>
      </c>
      <c r="D9113">
        <v>2021679</v>
      </c>
      <c r="E9113" t="s">
        <v>259</v>
      </c>
      <c r="F9113" t="s">
        <v>214</v>
      </c>
      <c r="G9113" t="s">
        <v>215</v>
      </c>
      <c r="H9113">
        <v>2</v>
      </c>
      <c r="I9113">
        <v>2016</v>
      </c>
      <c r="J9113">
        <v>2</v>
      </c>
      <c r="L9113">
        <v>23086909</v>
      </c>
      <c r="M9113">
        <v>4.3</v>
      </c>
      <c r="P9113" s="29">
        <f t="shared" si="378"/>
        <v>0.54999999999999993</v>
      </c>
    </row>
    <row r="9114" spans="1:16" hidden="1" x14ac:dyDescent="0.25">
      <c r="A9114">
        <v>194895127</v>
      </c>
      <c r="B9114">
        <v>803401</v>
      </c>
      <c r="C9114" t="s">
        <v>318</v>
      </c>
      <c r="D9114">
        <v>2005120</v>
      </c>
      <c r="E9114" t="s">
        <v>293</v>
      </c>
      <c r="F9114" t="s">
        <v>214</v>
      </c>
      <c r="G9114" t="s">
        <v>215</v>
      </c>
      <c r="H9114">
        <v>2</v>
      </c>
      <c r="I9114">
        <v>2016</v>
      </c>
      <c r="J9114">
        <v>2</v>
      </c>
      <c r="L9114">
        <v>23086515</v>
      </c>
      <c r="M9114">
        <v>6.6</v>
      </c>
      <c r="P9114" s="29">
        <f t="shared" si="378"/>
        <v>0.93333333333333324</v>
      </c>
    </row>
    <row r="9115" spans="1:16" hidden="1" x14ac:dyDescent="0.25">
      <c r="A9115">
        <v>194895127</v>
      </c>
      <c r="B9115">
        <v>803401</v>
      </c>
      <c r="C9115" t="s">
        <v>318</v>
      </c>
      <c r="D9115">
        <v>2021596</v>
      </c>
      <c r="E9115" t="s">
        <v>294</v>
      </c>
      <c r="F9115" t="s">
        <v>214</v>
      </c>
      <c r="G9115" t="s">
        <v>215</v>
      </c>
      <c r="H9115">
        <v>2</v>
      </c>
      <c r="I9115">
        <v>2016</v>
      </c>
      <c r="J9115">
        <v>2</v>
      </c>
      <c r="L9115">
        <v>23086860</v>
      </c>
      <c r="M9115">
        <v>4.3</v>
      </c>
      <c r="P9115" s="29">
        <f t="shared" si="378"/>
        <v>0.54999999999999993</v>
      </c>
    </row>
    <row r="9116" spans="1:16" hidden="1" x14ac:dyDescent="0.25">
      <c r="A9116">
        <v>194895127</v>
      </c>
      <c r="B9116">
        <v>803400</v>
      </c>
      <c r="C9116" t="s">
        <v>212</v>
      </c>
      <c r="D9116">
        <v>2021874</v>
      </c>
      <c r="E9116" t="s">
        <v>226</v>
      </c>
      <c r="F9116" t="s">
        <v>214</v>
      </c>
      <c r="G9116" t="s">
        <v>215</v>
      </c>
      <c r="H9116">
        <v>2</v>
      </c>
      <c r="I9116">
        <v>2017</v>
      </c>
      <c r="J9116">
        <v>1</v>
      </c>
      <c r="M9116">
        <v>5.3</v>
      </c>
      <c r="N9116" t="s">
        <v>231</v>
      </c>
      <c r="P9116" s="29">
        <f t="shared" si="378"/>
        <v>0.71666666666666667</v>
      </c>
    </row>
    <row r="9117" spans="1:16" hidden="1" x14ac:dyDescent="0.25">
      <c r="A9117">
        <v>194895127</v>
      </c>
      <c r="B9117">
        <v>803401</v>
      </c>
      <c r="C9117" t="s">
        <v>318</v>
      </c>
      <c r="D9117">
        <v>2004591</v>
      </c>
      <c r="E9117" t="s">
        <v>271</v>
      </c>
      <c r="F9117" t="s">
        <v>214</v>
      </c>
      <c r="G9117" t="s">
        <v>215</v>
      </c>
      <c r="H9117">
        <v>2</v>
      </c>
      <c r="I9117">
        <v>2017</v>
      </c>
      <c r="J9117">
        <v>1</v>
      </c>
      <c r="L9117">
        <v>23093319</v>
      </c>
      <c r="M9117">
        <v>5.4</v>
      </c>
      <c r="P9117" s="29">
        <f t="shared" si="378"/>
        <v>0.73333333333333339</v>
      </c>
    </row>
    <row r="9118" spans="1:16" hidden="1" x14ac:dyDescent="0.25">
      <c r="A9118">
        <v>194895127</v>
      </c>
      <c r="B9118">
        <v>803401</v>
      </c>
      <c r="C9118" t="s">
        <v>318</v>
      </c>
      <c r="D9118">
        <v>2004752</v>
      </c>
      <c r="E9118" t="s">
        <v>290</v>
      </c>
      <c r="F9118" t="s">
        <v>214</v>
      </c>
      <c r="G9118" t="s">
        <v>215</v>
      </c>
      <c r="H9118">
        <v>2</v>
      </c>
      <c r="I9118">
        <v>2017</v>
      </c>
      <c r="J9118">
        <v>1</v>
      </c>
      <c r="L9118">
        <v>23093323</v>
      </c>
      <c r="M9118">
        <v>4</v>
      </c>
      <c r="P9118" s="29">
        <f t="shared" si="378"/>
        <v>0.5</v>
      </c>
    </row>
    <row r="9119" spans="1:16" hidden="1" x14ac:dyDescent="0.25">
      <c r="A9119">
        <v>194895127</v>
      </c>
      <c r="B9119">
        <v>803401</v>
      </c>
      <c r="C9119" t="s">
        <v>318</v>
      </c>
      <c r="D9119">
        <v>2021591</v>
      </c>
      <c r="E9119" t="s">
        <v>240</v>
      </c>
      <c r="F9119" t="s">
        <v>214</v>
      </c>
      <c r="G9119" t="s">
        <v>215</v>
      </c>
      <c r="H9119">
        <v>2</v>
      </c>
      <c r="I9119">
        <v>2017</v>
      </c>
      <c r="J9119">
        <v>1</v>
      </c>
      <c r="L9119">
        <v>23093478</v>
      </c>
      <c r="M9119">
        <v>5</v>
      </c>
      <c r="P9119" s="29">
        <f t="shared" si="378"/>
        <v>0.66666666666666663</v>
      </c>
    </row>
    <row r="9120" spans="1:16" hidden="1" x14ac:dyDescent="0.25">
      <c r="A9120">
        <v>194895127</v>
      </c>
      <c r="B9120">
        <v>803401</v>
      </c>
      <c r="C9120" t="s">
        <v>318</v>
      </c>
      <c r="D9120">
        <v>2024862</v>
      </c>
      <c r="E9120" t="s">
        <v>289</v>
      </c>
      <c r="F9120" t="s">
        <v>214</v>
      </c>
      <c r="G9120" t="s">
        <v>215</v>
      </c>
      <c r="H9120">
        <v>2</v>
      </c>
      <c r="I9120">
        <v>2017</v>
      </c>
      <c r="J9120">
        <v>1</v>
      </c>
      <c r="L9120">
        <v>23093476</v>
      </c>
      <c r="M9120">
        <v>5.2</v>
      </c>
      <c r="P9120" s="29">
        <f t="shared" si="378"/>
        <v>0.70000000000000007</v>
      </c>
    </row>
    <row r="9121" spans="1:16" hidden="1" x14ac:dyDescent="0.25">
      <c r="A9121">
        <v>194895127</v>
      </c>
      <c r="B9121">
        <v>803401</v>
      </c>
      <c r="C9121" t="s">
        <v>318</v>
      </c>
      <c r="D9121">
        <v>2021787</v>
      </c>
      <c r="E9121" t="s">
        <v>292</v>
      </c>
      <c r="F9121" t="s">
        <v>214</v>
      </c>
      <c r="G9121" t="s">
        <v>215</v>
      </c>
      <c r="H9121">
        <v>2</v>
      </c>
      <c r="I9121">
        <v>2017</v>
      </c>
      <c r="J9121">
        <v>1</v>
      </c>
      <c r="L9121">
        <v>23093320</v>
      </c>
      <c r="M9121">
        <v>5.5</v>
      </c>
      <c r="P9121" s="29">
        <f t="shared" si="378"/>
        <v>0.75</v>
      </c>
    </row>
    <row r="9122" spans="1:16" hidden="1" x14ac:dyDescent="0.25">
      <c r="A9122">
        <v>194895127</v>
      </c>
      <c r="B9122">
        <v>803401</v>
      </c>
      <c r="C9122" t="s">
        <v>318</v>
      </c>
      <c r="D9122">
        <v>2021631</v>
      </c>
      <c r="E9122" t="s">
        <v>302</v>
      </c>
      <c r="F9122" t="s">
        <v>214</v>
      </c>
      <c r="G9122" t="s">
        <v>215</v>
      </c>
      <c r="H9122">
        <v>2</v>
      </c>
      <c r="I9122">
        <v>2017</v>
      </c>
      <c r="J9122">
        <v>1</v>
      </c>
      <c r="L9122">
        <v>23093475</v>
      </c>
      <c r="M9122">
        <v>4.5999999999999996</v>
      </c>
      <c r="P9122" s="29">
        <f t="shared" si="378"/>
        <v>0.6</v>
      </c>
    </row>
    <row r="9123" spans="1:16" hidden="1" x14ac:dyDescent="0.25">
      <c r="A9123">
        <v>194895127</v>
      </c>
      <c r="B9123">
        <v>803400</v>
      </c>
      <c r="C9123" t="s">
        <v>212</v>
      </c>
      <c r="D9123">
        <v>2021615</v>
      </c>
      <c r="E9123" t="s">
        <v>255</v>
      </c>
      <c r="F9123" t="s">
        <v>214</v>
      </c>
      <c r="G9123" t="s">
        <v>215</v>
      </c>
      <c r="H9123">
        <v>3</v>
      </c>
      <c r="I9123">
        <v>2017</v>
      </c>
      <c r="J9123">
        <v>2</v>
      </c>
      <c r="L9123">
        <v>23097634</v>
      </c>
      <c r="M9123">
        <v>3.4</v>
      </c>
      <c r="P9123" s="29">
        <f t="shared" si="378"/>
        <v>0.39999999999999997</v>
      </c>
    </row>
    <row r="9124" spans="1:16" hidden="1" x14ac:dyDescent="0.25">
      <c r="A9124">
        <v>194895127</v>
      </c>
      <c r="B9124">
        <v>803400</v>
      </c>
      <c r="C9124" t="s">
        <v>212</v>
      </c>
      <c r="D9124">
        <v>2021725</v>
      </c>
      <c r="E9124" t="s">
        <v>257</v>
      </c>
      <c r="F9124" t="s">
        <v>214</v>
      </c>
      <c r="G9124" t="s">
        <v>215</v>
      </c>
      <c r="H9124">
        <v>3</v>
      </c>
      <c r="I9124">
        <v>2017</v>
      </c>
      <c r="J9124">
        <v>2</v>
      </c>
      <c r="L9124">
        <v>23097532</v>
      </c>
      <c r="M9124">
        <v>3.3</v>
      </c>
      <c r="P9124" s="29">
        <f t="shared" si="378"/>
        <v>0.3833333333333333</v>
      </c>
    </row>
    <row r="9125" spans="1:16" hidden="1" x14ac:dyDescent="0.25">
      <c r="A9125">
        <v>194895127</v>
      </c>
      <c r="B9125">
        <v>803401</v>
      </c>
      <c r="C9125" t="s">
        <v>318</v>
      </c>
      <c r="D9125">
        <v>2021661</v>
      </c>
      <c r="E9125" t="s">
        <v>305</v>
      </c>
      <c r="F9125" t="s">
        <v>214</v>
      </c>
      <c r="G9125" t="s">
        <v>215</v>
      </c>
      <c r="H9125">
        <v>4</v>
      </c>
      <c r="I9125">
        <v>2017</v>
      </c>
      <c r="J9125">
        <v>2</v>
      </c>
      <c r="L9125">
        <v>23097638</v>
      </c>
      <c r="P9125" s="29" t="str">
        <f t="shared" si="378"/>
        <v>DRP</v>
      </c>
    </row>
    <row r="9126" spans="1:16" hidden="1" x14ac:dyDescent="0.25">
      <c r="A9126">
        <v>194895127</v>
      </c>
      <c r="B9126">
        <v>803401</v>
      </c>
      <c r="C9126" t="s">
        <v>318</v>
      </c>
      <c r="D9126">
        <v>2021865</v>
      </c>
      <c r="E9126" t="s">
        <v>301</v>
      </c>
      <c r="F9126" t="s">
        <v>214</v>
      </c>
      <c r="G9126" t="s">
        <v>215</v>
      </c>
      <c r="H9126">
        <v>4</v>
      </c>
      <c r="I9126">
        <v>2017</v>
      </c>
      <c r="J9126">
        <v>2</v>
      </c>
      <c r="L9126">
        <v>23097629</v>
      </c>
      <c r="P9126" s="29" t="str">
        <f t="shared" si="378"/>
        <v>DRP</v>
      </c>
    </row>
    <row r="9127" spans="1:16" hidden="1" x14ac:dyDescent="0.25">
      <c r="A9127">
        <v>194895127</v>
      </c>
      <c r="B9127">
        <v>803401</v>
      </c>
      <c r="C9127" t="s">
        <v>318</v>
      </c>
      <c r="D9127">
        <v>2021723</v>
      </c>
      <c r="E9127" t="s">
        <v>299</v>
      </c>
      <c r="F9127" t="s">
        <v>214</v>
      </c>
      <c r="G9127" t="s">
        <v>215</v>
      </c>
      <c r="H9127">
        <v>4</v>
      </c>
      <c r="I9127">
        <v>2017</v>
      </c>
      <c r="J9127">
        <v>2</v>
      </c>
      <c r="L9127">
        <v>23101233</v>
      </c>
      <c r="P9127" s="29" t="str">
        <f t="shared" si="378"/>
        <v>DRP</v>
      </c>
    </row>
    <row r="9128" spans="1:16" hidden="1" x14ac:dyDescent="0.25">
      <c r="A9128">
        <v>194895127</v>
      </c>
      <c r="B9128">
        <v>803401</v>
      </c>
      <c r="C9128" t="s">
        <v>318</v>
      </c>
      <c r="D9128">
        <v>2024921</v>
      </c>
      <c r="E9128" t="s">
        <v>225</v>
      </c>
      <c r="F9128" t="s">
        <v>214</v>
      </c>
      <c r="G9128" t="s">
        <v>215</v>
      </c>
      <c r="H9128">
        <v>2</v>
      </c>
      <c r="I9128">
        <v>2017</v>
      </c>
      <c r="J9128">
        <v>2</v>
      </c>
      <c r="L9128">
        <v>23097717</v>
      </c>
      <c r="M9128">
        <v>5.0999999999999996</v>
      </c>
      <c r="P9128" s="29">
        <f t="shared" si="378"/>
        <v>0.68333333333333324</v>
      </c>
    </row>
    <row r="9129" spans="1:16" hidden="1" x14ac:dyDescent="0.25">
      <c r="A9129">
        <v>194895127</v>
      </c>
      <c r="B9129">
        <v>803401</v>
      </c>
      <c r="C9129" t="s">
        <v>318</v>
      </c>
      <c r="D9129">
        <v>2021750</v>
      </c>
      <c r="E9129" t="s">
        <v>296</v>
      </c>
      <c r="F9129" t="s">
        <v>214</v>
      </c>
      <c r="G9129" t="s">
        <v>215</v>
      </c>
      <c r="H9129">
        <v>3</v>
      </c>
      <c r="I9129">
        <v>2017</v>
      </c>
      <c r="J9129">
        <v>2</v>
      </c>
      <c r="L9129">
        <v>23097531</v>
      </c>
      <c r="M9129">
        <v>3.8</v>
      </c>
      <c r="P9129" s="29">
        <f t="shared" ref="P9129:P9160" si="379">IF(AND(ISNUMBER(M9129),H9129&lt;&gt;4),(M9129-1)/6,IF(H9129=4,"DRP",IF(AND(H9129=3,M9129="NA"),"BAD",IF(AND(H9129=2),"CVL",IF(AND(H9129=1,ISBLANK(M9129)),"NULL","UNK")))))</f>
        <v>0.46666666666666662</v>
      </c>
    </row>
    <row r="9130" spans="1:16" hidden="1" x14ac:dyDescent="0.25">
      <c r="A9130">
        <v>194895127</v>
      </c>
      <c r="B9130">
        <v>803401</v>
      </c>
      <c r="C9130" t="s">
        <v>318</v>
      </c>
      <c r="D9130">
        <v>2021716</v>
      </c>
      <c r="E9130" t="s">
        <v>291</v>
      </c>
      <c r="F9130" t="s">
        <v>214</v>
      </c>
      <c r="G9130" t="s">
        <v>215</v>
      </c>
      <c r="H9130">
        <v>2</v>
      </c>
      <c r="I9130">
        <v>2017</v>
      </c>
      <c r="J9130">
        <v>2</v>
      </c>
      <c r="L9130">
        <v>23097639</v>
      </c>
      <c r="M9130">
        <v>5.3</v>
      </c>
      <c r="P9130" s="29">
        <f t="shared" si="379"/>
        <v>0.71666666666666667</v>
      </c>
    </row>
    <row r="9131" spans="1:16" hidden="1" x14ac:dyDescent="0.25">
      <c r="A9131">
        <v>194895127</v>
      </c>
      <c r="B9131">
        <v>803401</v>
      </c>
      <c r="C9131" t="s">
        <v>318</v>
      </c>
      <c r="D9131">
        <v>2021744</v>
      </c>
      <c r="E9131" t="s">
        <v>262</v>
      </c>
      <c r="F9131" t="s">
        <v>214</v>
      </c>
      <c r="G9131" t="s">
        <v>215</v>
      </c>
      <c r="H9131">
        <v>2</v>
      </c>
      <c r="I9131">
        <v>2017</v>
      </c>
      <c r="J9131">
        <v>2</v>
      </c>
      <c r="L9131">
        <v>23097715</v>
      </c>
      <c r="M9131">
        <v>5.8</v>
      </c>
      <c r="P9131" s="29">
        <f t="shared" si="379"/>
        <v>0.79999999999999993</v>
      </c>
    </row>
    <row r="9132" spans="1:16" hidden="1" x14ac:dyDescent="0.25">
      <c r="A9132">
        <v>194895127</v>
      </c>
      <c r="B9132">
        <v>803400</v>
      </c>
      <c r="C9132" t="s">
        <v>212</v>
      </c>
      <c r="D9132">
        <v>2021640</v>
      </c>
      <c r="E9132" t="s">
        <v>227</v>
      </c>
      <c r="F9132" t="s">
        <v>214</v>
      </c>
      <c r="G9132" t="s">
        <v>215</v>
      </c>
      <c r="H9132">
        <v>2</v>
      </c>
      <c r="I9132">
        <v>2018</v>
      </c>
      <c r="J9132">
        <v>1</v>
      </c>
      <c r="L9132">
        <v>23108119</v>
      </c>
      <c r="M9132">
        <v>5.5</v>
      </c>
      <c r="P9132" s="29">
        <f t="shared" si="379"/>
        <v>0.75</v>
      </c>
    </row>
    <row r="9133" spans="1:16" hidden="1" x14ac:dyDescent="0.25">
      <c r="A9133">
        <v>194895127</v>
      </c>
      <c r="B9133">
        <v>803400</v>
      </c>
      <c r="C9133" t="s">
        <v>212</v>
      </c>
      <c r="D9133">
        <v>2021725</v>
      </c>
      <c r="E9133" t="s">
        <v>257</v>
      </c>
      <c r="F9133" t="s">
        <v>214</v>
      </c>
      <c r="G9133" t="s">
        <v>215</v>
      </c>
      <c r="H9133">
        <v>2</v>
      </c>
      <c r="I9133">
        <v>2018</v>
      </c>
      <c r="J9133">
        <v>1</v>
      </c>
      <c r="L9133">
        <v>23108653</v>
      </c>
      <c r="M9133">
        <v>4.3</v>
      </c>
      <c r="P9133" s="29">
        <f t="shared" si="379"/>
        <v>0.54999999999999993</v>
      </c>
    </row>
    <row r="9134" spans="1:16" hidden="1" x14ac:dyDescent="0.25">
      <c r="A9134">
        <v>194895127</v>
      </c>
      <c r="B9134">
        <v>803400</v>
      </c>
      <c r="C9134" t="s">
        <v>212</v>
      </c>
      <c r="D9134">
        <v>2021615</v>
      </c>
      <c r="E9134" t="s">
        <v>255</v>
      </c>
      <c r="F9134" t="s">
        <v>214</v>
      </c>
      <c r="G9134" t="s">
        <v>215</v>
      </c>
      <c r="H9134">
        <v>2</v>
      </c>
      <c r="I9134">
        <v>2018</v>
      </c>
      <c r="J9134">
        <v>1</v>
      </c>
      <c r="L9134">
        <v>23107757</v>
      </c>
      <c r="M9134">
        <v>4</v>
      </c>
      <c r="P9134" s="29">
        <f t="shared" si="379"/>
        <v>0.5</v>
      </c>
    </row>
    <row r="9135" spans="1:16" hidden="1" x14ac:dyDescent="0.25">
      <c r="A9135">
        <v>194895127</v>
      </c>
      <c r="B9135">
        <v>803401</v>
      </c>
      <c r="C9135" t="s">
        <v>318</v>
      </c>
      <c r="D9135">
        <v>2021750</v>
      </c>
      <c r="E9135" t="s">
        <v>296</v>
      </c>
      <c r="F9135" t="s">
        <v>214</v>
      </c>
      <c r="G9135" t="s">
        <v>215</v>
      </c>
      <c r="H9135">
        <v>2</v>
      </c>
      <c r="I9135">
        <v>2018</v>
      </c>
      <c r="J9135">
        <v>1</v>
      </c>
      <c r="L9135">
        <v>23107714</v>
      </c>
      <c r="M9135">
        <v>5.0999999999999996</v>
      </c>
      <c r="P9135" s="29">
        <f t="shared" si="379"/>
        <v>0.68333333333333324</v>
      </c>
    </row>
    <row r="9136" spans="1:16" hidden="1" x14ac:dyDescent="0.25">
      <c r="A9136">
        <v>194895127</v>
      </c>
      <c r="B9136">
        <v>803401</v>
      </c>
      <c r="C9136" t="s">
        <v>318</v>
      </c>
      <c r="D9136">
        <v>2021661</v>
      </c>
      <c r="E9136" t="s">
        <v>305</v>
      </c>
      <c r="F9136" t="s">
        <v>214</v>
      </c>
      <c r="G9136" t="s">
        <v>215</v>
      </c>
      <c r="H9136">
        <v>2</v>
      </c>
      <c r="I9136">
        <v>2018</v>
      </c>
      <c r="J9136">
        <v>1</v>
      </c>
      <c r="L9136">
        <v>23107773</v>
      </c>
      <c r="M9136">
        <v>4.5999999999999996</v>
      </c>
      <c r="P9136" s="29">
        <f t="shared" si="379"/>
        <v>0.6</v>
      </c>
    </row>
    <row r="9137" spans="1:16" hidden="1" x14ac:dyDescent="0.25">
      <c r="A9137">
        <v>194895127</v>
      </c>
      <c r="B9137">
        <v>803400</v>
      </c>
      <c r="C9137" t="s">
        <v>212</v>
      </c>
      <c r="D9137">
        <v>2019273</v>
      </c>
      <c r="E9137" t="s">
        <v>248</v>
      </c>
      <c r="F9137" t="s">
        <v>214</v>
      </c>
      <c r="G9137" t="s">
        <v>215</v>
      </c>
      <c r="H9137">
        <v>4</v>
      </c>
      <c r="I9137">
        <v>2018</v>
      </c>
      <c r="J9137">
        <v>2</v>
      </c>
      <c r="L9137">
        <v>23115046</v>
      </c>
      <c r="P9137" s="29" t="str">
        <f t="shared" si="379"/>
        <v>DRP</v>
      </c>
    </row>
    <row r="9138" spans="1:16" hidden="1" x14ac:dyDescent="0.25">
      <c r="A9138">
        <v>194895127</v>
      </c>
      <c r="B9138">
        <v>803400</v>
      </c>
      <c r="C9138" t="s">
        <v>212</v>
      </c>
      <c r="D9138">
        <v>2027112</v>
      </c>
      <c r="E9138" t="s">
        <v>323</v>
      </c>
      <c r="F9138" t="s">
        <v>320</v>
      </c>
      <c r="G9138" t="s">
        <v>321</v>
      </c>
      <c r="H9138">
        <v>2</v>
      </c>
      <c r="I9138">
        <v>2018</v>
      </c>
      <c r="J9138">
        <v>2</v>
      </c>
      <c r="L9138">
        <v>23114643</v>
      </c>
      <c r="M9138">
        <v>6.9</v>
      </c>
      <c r="P9138" s="29">
        <f t="shared" si="379"/>
        <v>0.98333333333333339</v>
      </c>
    </row>
    <row r="9139" spans="1:16" hidden="1" x14ac:dyDescent="0.25">
      <c r="A9139">
        <v>194895127</v>
      </c>
      <c r="B9139">
        <v>803401</v>
      </c>
      <c r="C9139" t="s">
        <v>318</v>
      </c>
      <c r="D9139">
        <v>2004597</v>
      </c>
      <c r="E9139" t="s">
        <v>279</v>
      </c>
      <c r="F9139" t="s">
        <v>214</v>
      </c>
      <c r="G9139" t="s">
        <v>215</v>
      </c>
      <c r="H9139">
        <v>2</v>
      </c>
      <c r="I9139">
        <v>2018</v>
      </c>
      <c r="J9139">
        <v>2</v>
      </c>
      <c r="L9139">
        <v>23115903</v>
      </c>
      <c r="M9139">
        <v>4.0999999999999996</v>
      </c>
      <c r="P9139" s="29">
        <f t="shared" si="379"/>
        <v>0.51666666666666661</v>
      </c>
    </row>
    <row r="9140" spans="1:16" hidden="1" x14ac:dyDescent="0.25">
      <c r="A9140">
        <v>194895127</v>
      </c>
      <c r="B9140">
        <v>803401</v>
      </c>
      <c r="C9140" t="s">
        <v>318</v>
      </c>
      <c r="D9140">
        <v>2021723</v>
      </c>
      <c r="E9140" t="s">
        <v>299</v>
      </c>
      <c r="F9140" t="s">
        <v>214</v>
      </c>
      <c r="G9140" t="s">
        <v>215</v>
      </c>
      <c r="H9140">
        <v>2</v>
      </c>
      <c r="I9140">
        <v>2018</v>
      </c>
      <c r="J9140">
        <v>2</v>
      </c>
      <c r="L9140">
        <v>23115889</v>
      </c>
      <c r="M9140">
        <v>4.4000000000000004</v>
      </c>
      <c r="P9140" s="29">
        <f t="shared" si="379"/>
        <v>0.56666666666666676</v>
      </c>
    </row>
    <row r="9141" spans="1:16" hidden="1" x14ac:dyDescent="0.25">
      <c r="A9141">
        <v>194895127</v>
      </c>
      <c r="B9141">
        <v>803401</v>
      </c>
      <c r="C9141" t="s">
        <v>318</v>
      </c>
      <c r="D9141">
        <v>2021865</v>
      </c>
      <c r="E9141" t="s">
        <v>301</v>
      </c>
      <c r="F9141" t="s">
        <v>214</v>
      </c>
      <c r="G9141" t="s">
        <v>215</v>
      </c>
      <c r="H9141">
        <v>2</v>
      </c>
      <c r="I9141">
        <v>2018</v>
      </c>
      <c r="J9141">
        <v>2</v>
      </c>
      <c r="L9141">
        <v>23115887</v>
      </c>
      <c r="M9141">
        <v>4.7</v>
      </c>
      <c r="P9141" s="29">
        <f t="shared" si="379"/>
        <v>0.6166666666666667</v>
      </c>
    </row>
    <row r="9142" spans="1:16" hidden="1" x14ac:dyDescent="0.25">
      <c r="A9142">
        <v>194895127</v>
      </c>
      <c r="B9142">
        <v>803401</v>
      </c>
      <c r="C9142" t="s">
        <v>318</v>
      </c>
      <c r="D9142">
        <v>2004586</v>
      </c>
      <c r="E9142" t="s">
        <v>325</v>
      </c>
      <c r="F9142" t="s">
        <v>214</v>
      </c>
      <c r="G9142" t="s">
        <v>215</v>
      </c>
      <c r="H9142">
        <v>2</v>
      </c>
      <c r="I9142">
        <v>2018</v>
      </c>
      <c r="J9142">
        <v>2</v>
      </c>
      <c r="L9142">
        <v>23115865</v>
      </c>
      <c r="M9142">
        <v>4.5999999999999996</v>
      </c>
      <c r="P9142" s="29">
        <f t="shared" si="379"/>
        <v>0.6</v>
      </c>
    </row>
    <row r="9143" spans="1:16" hidden="1" x14ac:dyDescent="0.25">
      <c r="A9143">
        <v>194895127</v>
      </c>
      <c r="B9143">
        <v>803401</v>
      </c>
      <c r="C9143" t="s">
        <v>318</v>
      </c>
      <c r="D9143">
        <v>2021671</v>
      </c>
      <c r="E9143" t="s">
        <v>303</v>
      </c>
      <c r="F9143" t="s">
        <v>214</v>
      </c>
      <c r="G9143" t="s">
        <v>215</v>
      </c>
      <c r="H9143">
        <v>4</v>
      </c>
      <c r="I9143">
        <v>2018</v>
      </c>
      <c r="J9143">
        <v>2</v>
      </c>
      <c r="L9143">
        <v>23115919</v>
      </c>
      <c r="P9143" s="29" t="str">
        <f t="shared" si="379"/>
        <v>DRP</v>
      </c>
    </row>
    <row r="9144" spans="1:16" hidden="1" x14ac:dyDescent="0.25">
      <c r="A9144">
        <v>194895127</v>
      </c>
      <c r="B9144">
        <v>803401</v>
      </c>
      <c r="C9144" t="s">
        <v>318</v>
      </c>
      <c r="D9144">
        <v>2021671</v>
      </c>
      <c r="E9144" t="s">
        <v>303</v>
      </c>
      <c r="F9144" t="s">
        <v>214</v>
      </c>
      <c r="G9144" t="s">
        <v>215</v>
      </c>
      <c r="H9144">
        <v>2</v>
      </c>
      <c r="I9144">
        <v>2019</v>
      </c>
      <c r="J9144">
        <v>1</v>
      </c>
      <c r="L9144">
        <v>23120274</v>
      </c>
      <c r="M9144">
        <v>4.5</v>
      </c>
      <c r="P9144" s="29">
        <f t="shared" si="379"/>
        <v>0.58333333333333337</v>
      </c>
    </row>
    <row r="9145" spans="1:16" hidden="1" x14ac:dyDescent="0.25">
      <c r="A9145">
        <v>194895127</v>
      </c>
      <c r="B9145">
        <v>803401</v>
      </c>
      <c r="C9145" t="s">
        <v>318</v>
      </c>
      <c r="D9145">
        <v>2004587</v>
      </c>
      <c r="E9145" t="s">
        <v>288</v>
      </c>
      <c r="F9145" t="s">
        <v>214</v>
      </c>
      <c r="G9145" t="s">
        <v>215</v>
      </c>
      <c r="H9145">
        <v>2</v>
      </c>
      <c r="I9145">
        <v>2019</v>
      </c>
      <c r="J9145">
        <v>1</v>
      </c>
      <c r="L9145">
        <v>23124772</v>
      </c>
      <c r="M9145">
        <v>4.4000000000000004</v>
      </c>
      <c r="P9145" s="29">
        <f t="shared" si="379"/>
        <v>0.56666666666666676</v>
      </c>
    </row>
    <row r="9146" spans="1:16" hidden="1" x14ac:dyDescent="0.25">
      <c r="A9146">
        <v>194895127</v>
      </c>
      <c r="B9146">
        <v>803401</v>
      </c>
      <c r="C9146" t="s">
        <v>318</v>
      </c>
      <c r="D9146">
        <v>2021689</v>
      </c>
      <c r="E9146" t="s">
        <v>312</v>
      </c>
      <c r="F9146" t="s">
        <v>214</v>
      </c>
      <c r="G9146" t="s">
        <v>215</v>
      </c>
      <c r="H9146">
        <v>2</v>
      </c>
      <c r="I9146">
        <v>2019</v>
      </c>
      <c r="J9146">
        <v>1</v>
      </c>
      <c r="L9146">
        <v>23120247</v>
      </c>
      <c r="M9146">
        <v>5.2</v>
      </c>
      <c r="P9146" s="29">
        <f t="shared" si="379"/>
        <v>0.70000000000000007</v>
      </c>
    </row>
    <row r="9147" spans="1:16" hidden="1" x14ac:dyDescent="0.25">
      <c r="A9147">
        <v>194895127</v>
      </c>
      <c r="B9147">
        <v>803401</v>
      </c>
      <c r="C9147" t="s">
        <v>318</v>
      </c>
      <c r="D9147">
        <v>2024863</v>
      </c>
      <c r="E9147" t="s">
        <v>304</v>
      </c>
      <c r="F9147" t="s">
        <v>214</v>
      </c>
      <c r="G9147" t="s">
        <v>215</v>
      </c>
      <c r="H9147">
        <v>2</v>
      </c>
      <c r="I9147">
        <v>2019</v>
      </c>
      <c r="J9147">
        <v>1</v>
      </c>
      <c r="L9147">
        <v>23120228</v>
      </c>
      <c r="M9147">
        <v>4.5999999999999996</v>
      </c>
      <c r="P9147" s="29">
        <f t="shared" si="379"/>
        <v>0.6</v>
      </c>
    </row>
    <row r="9148" spans="1:16" hidden="1" x14ac:dyDescent="0.25">
      <c r="A9148">
        <v>194895127</v>
      </c>
      <c r="B9148">
        <v>803401</v>
      </c>
      <c r="C9148" t="s">
        <v>318</v>
      </c>
      <c r="D9148">
        <v>2021664</v>
      </c>
      <c r="E9148" t="s">
        <v>311</v>
      </c>
      <c r="F9148" t="s">
        <v>214</v>
      </c>
      <c r="G9148" t="s">
        <v>215</v>
      </c>
      <c r="H9148">
        <v>2</v>
      </c>
      <c r="I9148">
        <v>2019</v>
      </c>
      <c r="J9148">
        <v>1</v>
      </c>
      <c r="L9148">
        <v>23120246</v>
      </c>
      <c r="M9148">
        <v>6.1</v>
      </c>
      <c r="P9148" s="29">
        <f t="shared" si="379"/>
        <v>0.85</v>
      </c>
    </row>
    <row r="9149" spans="1:16" hidden="1" x14ac:dyDescent="0.25">
      <c r="A9149">
        <v>194895127</v>
      </c>
      <c r="B9149">
        <v>803401</v>
      </c>
      <c r="C9149" t="s">
        <v>318</v>
      </c>
      <c r="D9149">
        <v>2004602</v>
      </c>
      <c r="E9149" t="s">
        <v>277</v>
      </c>
      <c r="F9149" t="s">
        <v>214</v>
      </c>
      <c r="G9149" t="s">
        <v>215</v>
      </c>
      <c r="H9149">
        <v>2</v>
      </c>
      <c r="I9149">
        <v>2019</v>
      </c>
      <c r="J9149">
        <v>1</v>
      </c>
      <c r="L9149">
        <v>23123799</v>
      </c>
      <c r="M9149">
        <v>5.2</v>
      </c>
      <c r="P9149" s="29">
        <f t="shared" si="379"/>
        <v>0.70000000000000007</v>
      </c>
    </row>
    <row r="9150" spans="1:16" hidden="1" x14ac:dyDescent="0.25">
      <c r="A9150">
        <v>194895127</v>
      </c>
      <c r="B9150">
        <v>803400</v>
      </c>
      <c r="C9150" t="s">
        <v>212</v>
      </c>
      <c r="D9150">
        <v>2019273</v>
      </c>
      <c r="E9150" t="s">
        <v>248</v>
      </c>
      <c r="F9150" t="s">
        <v>214</v>
      </c>
      <c r="G9150" t="s">
        <v>215</v>
      </c>
      <c r="H9150">
        <v>1</v>
      </c>
      <c r="I9150">
        <v>2019</v>
      </c>
      <c r="J9150">
        <v>2</v>
      </c>
      <c r="L9150">
        <v>23129162</v>
      </c>
      <c r="P9150" s="29" t="str">
        <f t="shared" si="379"/>
        <v>NULL</v>
      </c>
    </row>
    <row r="9151" spans="1:16" hidden="1" x14ac:dyDescent="0.25">
      <c r="A9151">
        <v>194895127</v>
      </c>
      <c r="B9151">
        <v>803400</v>
      </c>
      <c r="C9151" t="s">
        <v>212</v>
      </c>
      <c r="D9151">
        <v>2019273</v>
      </c>
      <c r="E9151" t="s">
        <v>248</v>
      </c>
      <c r="F9151" t="s">
        <v>214</v>
      </c>
      <c r="G9151" t="s">
        <v>215</v>
      </c>
      <c r="H9151">
        <v>4</v>
      </c>
      <c r="I9151">
        <v>2019</v>
      </c>
      <c r="J9151">
        <v>2</v>
      </c>
      <c r="L9151">
        <v>23130157</v>
      </c>
      <c r="P9151" s="29" t="str">
        <f t="shared" si="379"/>
        <v>DRP</v>
      </c>
    </row>
    <row r="9152" spans="1:16" hidden="1" x14ac:dyDescent="0.25">
      <c r="A9152">
        <v>194895127</v>
      </c>
      <c r="B9152">
        <v>803401</v>
      </c>
      <c r="C9152" t="s">
        <v>318</v>
      </c>
      <c r="D9152">
        <v>2024865</v>
      </c>
      <c r="E9152" t="s">
        <v>284</v>
      </c>
      <c r="F9152" t="s">
        <v>214</v>
      </c>
      <c r="G9152" t="s">
        <v>215</v>
      </c>
      <c r="H9152">
        <v>1</v>
      </c>
      <c r="I9152">
        <v>2019</v>
      </c>
      <c r="J9152">
        <v>2</v>
      </c>
      <c r="L9152">
        <v>23131253</v>
      </c>
      <c r="P9152" s="29" t="str">
        <f t="shared" si="379"/>
        <v>NULL</v>
      </c>
    </row>
    <row r="9153" spans="1:16" hidden="1" x14ac:dyDescent="0.25">
      <c r="A9153">
        <v>194895127</v>
      </c>
      <c r="B9153">
        <v>803401</v>
      </c>
      <c r="C9153" t="s">
        <v>318</v>
      </c>
      <c r="D9153">
        <v>2024864</v>
      </c>
      <c r="E9153" t="s">
        <v>310</v>
      </c>
      <c r="F9153" t="s">
        <v>214</v>
      </c>
      <c r="G9153" t="s">
        <v>215</v>
      </c>
      <c r="H9153">
        <v>1</v>
      </c>
      <c r="I9153">
        <v>2019</v>
      </c>
      <c r="J9153">
        <v>2</v>
      </c>
      <c r="L9153">
        <v>23129359</v>
      </c>
      <c r="P9153" s="29" t="str">
        <f t="shared" si="379"/>
        <v>NULL</v>
      </c>
    </row>
    <row r="9154" spans="1:16" hidden="1" x14ac:dyDescent="0.25">
      <c r="A9154">
        <v>194895127</v>
      </c>
      <c r="B9154">
        <v>803401</v>
      </c>
      <c r="C9154" t="s">
        <v>318</v>
      </c>
      <c r="D9154">
        <v>2021841</v>
      </c>
      <c r="E9154" t="s">
        <v>306</v>
      </c>
      <c r="F9154" t="s">
        <v>214</v>
      </c>
      <c r="G9154" t="s">
        <v>215</v>
      </c>
      <c r="H9154">
        <v>1</v>
      </c>
      <c r="I9154">
        <v>2019</v>
      </c>
      <c r="J9154">
        <v>2</v>
      </c>
      <c r="L9154">
        <v>23130443</v>
      </c>
      <c r="P9154" s="29" t="str">
        <f t="shared" si="379"/>
        <v>NULL</v>
      </c>
    </row>
    <row r="9155" spans="1:16" hidden="1" x14ac:dyDescent="0.25">
      <c r="A9155">
        <v>194895127</v>
      </c>
      <c r="B9155">
        <v>803401</v>
      </c>
      <c r="C9155" t="s">
        <v>318</v>
      </c>
      <c r="D9155">
        <v>2021760</v>
      </c>
      <c r="E9155" t="s">
        <v>254</v>
      </c>
      <c r="F9155" t="s">
        <v>214</v>
      </c>
      <c r="G9155" t="s">
        <v>215</v>
      </c>
      <c r="H9155">
        <v>1</v>
      </c>
      <c r="I9155">
        <v>2019</v>
      </c>
      <c r="J9155">
        <v>2</v>
      </c>
      <c r="L9155">
        <v>23130526</v>
      </c>
      <c r="P9155" s="29" t="str">
        <f t="shared" si="379"/>
        <v>NULL</v>
      </c>
    </row>
    <row r="9156" spans="1:16" hidden="1" x14ac:dyDescent="0.25">
      <c r="A9156">
        <v>194895127</v>
      </c>
      <c r="B9156">
        <v>803401</v>
      </c>
      <c r="C9156" t="s">
        <v>318</v>
      </c>
      <c r="D9156">
        <v>2021730</v>
      </c>
      <c r="E9156" t="s">
        <v>307</v>
      </c>
      <c r="F9156" t="s">
        <v>214</v>
      </c>
      <c r="G9156" t="s">
        <v>215</v>
      </c>
      <c r="H9156">
        <v>1</v>
      </c>
      <c r="I9156">
        <v>2019</v>
      </c>
      <c r="J9156">
        <v>2</v>
      </c>
      <c r="L9156">
        <v>23130525</v>
      </c>
      <c r="P9156" s="29" t="str">
        <f t="shared" si="379"/>
        <v>NULL</v>
      </c>
    </row>
    <row r="9157" spans="1:16" hidden="1" x14ac:dyDescent="0.25">
      <c r="A9157">
        <v>194908865</v>
      </c>
      <c r="B9157">
        <v>803400</v>
      </c>
      <c r="C9157" t="s">
        <v>212</v>
      </c>
      <c r="D9157">
        <v>2004098</v>
      </c>
      <c r="E9157" t="s">
        <v>213</v>
      </c>
      <c r="F9157" t="s">
        <v>214</v>
      </c>
      <c r="G9157" t="s">
        <v>215</v>
      </c>
      <c r="H9157">
        <v>2</v>
      </c>
      <c r="I9157">
        <v>2016</v>
      </c>
      <c r="J9157">
        <v>1</v>
      </c>
      <c r="L9157">
        <v>23081502</v>
      </c>
      <c r="M9157">
        <v>4.5</v>
      </c>
      <c r="P9157" s="29">
        <f t="shared" si="379"/>
        <v>0.58333333333333337</v>
      </c>
    </row>
    <row r="9158" spans="1:16" hidden="1" x14ac:dyDescent="0.25">
      <c r="A9158">
        <v>194908865</v>
      </c>
      <c r="B9158">
        <v>803400</v>
      </c>
      <c r="C9158" t="s">
        <v>212</v>
      </c>
      <c r="D9158">
        <v>2021600</v>
      </c>
      <c r="E9158" t="s">
        <v>219</v>
      </c>
      <c r="F9158" t="s">
        <v>214</v>
      </c>
      <c r="G9158" t="s">
        <v>215</v>
      </c>
      <c r="H9158">
        <v>3</v>
      </c>
      <c r="I9158">
        <v>2016</v>
      </c>
      <c r="J9158">
        <v>1</v>
      </c>
      <c r="L9158">
        <v>23081087</v>
      </c>
      <c r="M9158">
        <v>3</v>
      </c>
      <c r="P9158" s="29">
        <f t="shared" si="379"/>
        <v>0.33333333333333331</v>
      </c>
    </row>
    <row r="9159" spans="1:16" hidden="1" x14ac:dyDescent="0.25">
      <c r="A9159">
        <v>194908865</v>
      </c>
      <c r="B9159">
        <v>803400</v>
      </c>
      <c r="C9159" t="s">
        <v>212</v>
      </c>
      <c r="D9159">
        <v>2005099</v>
      </c>
      <c r="E9159" t="s">
        <v>217</v>
      </c>
      <c r="F9159" t="s">
        <v>214</v>
      </c>
      <c r="G9159" t="s">
        <v>215</v>
      </c>
      <c r="H9159">
        <v>3</v>
      </c>
      <c r="I9159">
        <v>2016</v>
      </c>
      <c r="J9159">
        <v>1</v>
      </c>
      <c r="L9159">
        <v>23081379</v>
      </c>
      <c r="M9159">
        <v>2.2999999999999998</v>
      </c>
      <c r="P9159" s="29">
        <f t="shared" si="379"/>
        <v>0.21666666666666665</v>
      </c>
    </row>
    <row r="9160" spans="1:16" hidden="1" x14ac:dyDescent="0.25">
      <c r="A9160">
        <v>194908865</v>
      </c>
      <c r="B9160">
        <v>803400</v>
      </c>
      <c r="C9160" t="s">
        <v>212</v>
      </c>
      <c r="D9160">
        <v>2005102</v>
      </c>
      <c r="E9160" t="s">
        <v>218</v>
      </c>
      <c r="F9160" t="s">
        <v>214</v>
      </c>
      <c r="G9160" t="s">
        <v>215</v>
      </c>
      <c r="H9160">
        <v>3</v>
      </c>
      <c r="I9160">
        <v>2016</v>
      </c>
      <c r="J9160">
        <v>1</v>
      </c>
      <c r="L9160">
        <v>23081364</v>
      </c>
      <c r="M9160">
        <v>1.7</v>
      </c>
      <c r="P9160" s="29">
        <f t="shared" si="379"/>
        <v>0.11666666666666665</v>
      </c>
    </row>
    <row r="9161" spans="1:16" hidden="1" x14ac:dyDescent="0.25">
      <c r="A9161">
        <v>194908865</v>
      </c>
      <c r="B9161">
        <v>803400</v>
      </c>
      <c r="C9161" t="s">
        <v>212</v>
      </c>
      <c r="D9161">
        <v>2021754</v>
      </c>
      <c r="E9161" t="s">
        <v>216</v>
      </c>
      <c r="F9161" t="s">
        <v>214</v>
      </c>
      <c r="G9161" t="s">
        <v>215</v>
      </c>
      <c r="H9161">
        <v>3</v>
      </c>
      <c r="I9161">
        <v>2016</v>
      </c>
      <c r="J9161">
        <v>1</v>
      </c>
      <c r="L9161">
        <v>23081132</v>
      </c>
      <c r="M9161" t="s">
        <v>221</v>
      </c>
      <c r="P9161" s="29" t="str">
        <f t="shared" ref="P9161:P9192" si="380">IF(AND(ISNUMBER(M9161),H9161&lt;&gt;4),(M9161-1)/6,IF(H9161=4,"DRP",IF(AND(H9161=3,M9161="NA"),"BAD",IF(AND(H9161=2),"CVL",IF(AND(H9161=1,ISBLANK(M9161)),"NULL","UNK")))))</f>
        <v>BAD</v>
      </c>
    </row>
    <row r="9162" spans="1:16" hidden="1" x14ac:dyDescent="0.25">
      <c r="A9162">
        <v>194908865</v>
      </c>
      <c r="B9162">
        <v>803400</v>
      </c>
      <c r="C9162" t="s">
        <v>212</v>
      </c>
      <c r="D9162">
        <v>2005118</v>
      </c>
      <c r="E9162" t="s">
        <v>223</v>
      </c>
      <c r="F9162" t="s">
        <v>214</v>
      </c>
      <c r="G9162" t="s">
        <v>215</v>
      </c>
      <c r="H9162">
        <v>2</v>
      </c>
      <c r="I9162">
        <v>2016</v>
      </c>
      <c r="J9162">
        <v>1</v>
      </c>
      <c r="L9162">
        <v>23081297</v>
      </c>
      <c r="M9162">
        <v>4</v>
      </c>
      <c r="P9162" s="29">
        <f t="shared" si="380"/>
        <v>0.5</v>
      </c>
    </row>
    <row r="9163" spans="1:16" hidden="1" x14ac:dyDescent="0.25">
      <c r="A9163">
        <v>194908865</v>
      </c>
      <c r="B9163">
        <v>803400</v>
      </c>
      <c r="C9163" t="s">
        <v>212</v>
      </c>
      <c r="D9163">
        <v>2004098</v>
      </c>
      <c r="E9163" t="s">
        <v>213</v>
      </c>
      <c r="F9163" t="s">
        <v>214</v>
      </c>
      <c r="G9163" t="s">
        <v>215</v>
      </c>
      <c r="H9163">
        <v>4</v>
      </c>
      <c r="I9163">
        <v>2016</v>
      </c>
      <c r="J9163">
        <v>1</v>
      </c>
      <c r="L9163">
        <v>23078140</v>
      </c>
      <c r="P9163" s="29" t="str">
        <f t="shared" si="380"/>
        <v>DRP</v>
      </c>
    </row>
    <row r="9164" spans="1:16" hidden="1" x14ac:dyDescent="0.25">
      <c r="A9164">
        <v>194908865</v>
      </c>
      <c r="B9164">
        <v>803400</v>
      </c>
      <c r="C9164" t="s">
        <v>212</v>
      </c>
      <c r="D9164">
        <v>2004112</v>
      </c>
      <c r="E9164" t="s">
        <v>244</v>
      </c>
      <c r="F9164" t="s">
        <v>214</v>
      </c>
      <c r="G9164" t="s">
        <v>215</v>
      </c>
      <c r="H9164">
        <v>4</v>
      </c>
      <c r="I9164">
        <v>2016</v>
      </c>
      <c r="J9164">
        <v>2</v>
      </c>
      <c r="L9164">
        <v>23085513</v>
      </c>
      <c r="P9164" s="29" t="str">
        <f t="shared" si="380"/>
        <v>DRP</v>
      </c>
    </row>
    <row r="9165" spans="1:16" hidden="1" x14ac:dyDescent="0.25">
      <c r="A9165">
        <v>194908865</v>
      </c>
      <c r="B9165">
        <v>803400</v>
      </c>
      <c r="C9165" t="s">
        <v>212</v>
      </c>
      <c r="D9165">
        <v>2005117</v>
      </c>
      <c r="E9165" t="s">
        <v>220</v>
      </c>
      <c r="F9165" t="s">
        <v>214</v>
      </c>
      <c r="G9165" t="s">
        <v>215</v>
      </c>
      <c r="H9165">
        <v>4</v>
      </c>
      <c r="I9165">
        <v>2016</v>
      </c>
      <c r="J9165">
        <v>2</v>
      </c>
      <c r="L9165">
        <v>23084478</v>
      </c>
      <c r="P9165" s="29" t="str">
        <f t="shared" si="380"/>
        <v>DRP</v>
      </c>
    </row>
    <row r="9166" spans="1:16" hidden="1" x14ac:dyDescent="0.25">
      <c r="A9166">
        <v>194908865</v>
      </c>
      <c r="B9166">
        <v>803400</v>
      </c>
      <c r="C9166" t="s">
        <v>212</v>
      </c>
      <c r="D9166">
        <v>2021600</v>
      </c>
      <c r="E9166" t="s">
        <v>219</v>
      </c>
      <c r="F9166" t="s">
        <v>214</v>
      </c>
      <c r="G9166" t="s">
        <v>215</v>
      </c>
      <c r="H9166">
        <v>3</v>
      </c>
      <c r="I9166">
        <v>2016</v>
      </c>
      <c r="J9166">
        <v>2</v>
      </c>
      <c r="L9166">
        <v>23086545</v>
      </c>
      <c r="M9166" t="s">
        <v>221</v>
      </c>
      <c r="P9166" s="29" t="str">
        <f t="shared" si="380"/>
        <v>BAD</v>
      </c>
    </row>
    <row r="9167" spans="1:16" hidden="1" x14ac:dyDescent="0.25">
      <c r="A9167">
        <v>194908865</v>
      </c>
      <c r="B9167">
        <v>803400</v>
      </c>
      <c r="C9167" t="s">
        <v>212</v>
      </c>
      <c r="D9167">
        <v>2005099</v>
      </c>
      <c r="E9167" t="s">
        <v>217</v>
      </c>
      <c r="F9167" t="s">
        <v>214</v>
      </c>
      <c r="G9167" t="s">
        <v>215</v>
      </c>
      <c r="H9167">
        <v>3</v>
      </c>
      <c r="I9167">
        <v>2016</v>
      </c>
      <c r="J9167">
        <v>2</v>
      </c>
      <c r="L9167">
        <v>23086540</v>
      </c>
      <c r="M9167" t="s">
        <v>221</v>
      </c>
      <c r="P9167" s="29" t="str">
        <f t="shared" si="380"/>
        <v>BAD</v>
      </c>
    </row>
    <row r="9168" spans="1:16" hidden="1" x14ac:dyDescent="0.25">
      <c r="A9168">
        <v>194908865</v>
      </c>
      <c r="B9168">
        <v>803400</v>
      </c>
      <c r="C9168" t="s">
        <v>212</v>
      </c>
      <c r="D9168">
        <v>2005102</v>
      </c>
      <c r="E9168" t="s">
        <v>218</v>
      </c>
      <c r="F9168" t="s">
        <v>214</v>
      </c>
      <c r="G9168" t="s">
        <v>215</v>
      </c>
      <c r="H9168">
        <v>3</v>
      </c>
      <c r="I9168">
        <v>2016</v>
      </c>
      <c r="J9168">
        <v>2</v>
      </c>
      <c r="L9168">
        <v>23086740</v>
      </c>
      <c r="M9168" t="s">
        <v>221</v>
      </c>
      <c r="P9168" s="29" t="str">
        <f t="shared" si="380"/>
        <v>BAD</v>
      </c>
    </row>
    <row r="9169" spans="1:16" hidden="1" x14ac:dyDescent="0.25">
      <c r="A9169">
        <v>194908865</v>
      </c>
      <c r="B9169">
        <v>803400</v>
      </c>
      <c r="C9169" t="s">
        <v>212</v>
      </c>
      <c r="D9169">
        <v>2021754</v>
      </c>
      <c r="E9169" t="s">
        <v>216</v>
      </c>
      <c r="F9169" t="s">
        <v>214</v>
      </c>
      <c r="G9169" t="s">
        <v>215</v>
      </c>
      <c r="H9169">
        <v>3</v>
      </c>
      <c r="I9169">
        <v>2016</v>
      </c>
      <c r="J9169">
        <v>2</v>
      </c>
      <c r="L9169">
        <v>23086735</v>
      </c>
      <c r="M9169">
        <v>1.3</v>
      </c>
      <c r="P9169" s="29">
        <f t="shared" si="380"/>
        <v>5.000000000000001E-2</v>
      </c>
    </row>
    <row r="9170" spans="1:16" hidden="1" x14ac:dyDescent="0.25">
      <c r="A9170">
        <v>194908865</v>
      </c>
      <c r="B9170">
        <v>803400</v>
      </c>
      <c r="C9170" t="s">
        <v>212</v>
      </c>
      <c r="D9170">
        <v>2005117</v>
      </c>
      <c r="E9170" t="s">
        <v>220</v>
      </c>
      <c r="F9170" t="s">
        <v>214</v>
      </c>
      <c r="G9170" t="s">
        <v>215</v>
      </c>
      <c r="H9170">
        <v>3</v>
      </c>
      <c r="I9170">
        <v>2016</v>
      </c>
      <c r="J9170">
        <v>2</v>
      </c>
      <c r="L9170">
        <v>23084479</v>
      </c>
      <c r="M9170" t="s">
        <v>221</v>
      </c>
      <c r="P9170" s="29" t="str">
        <f t="shared" si="380"/>
        <v>BAD</v>
      </c>
    </row>
    <row r="9171" spans="1:16" hidden="1" x14ac:dyDescent="0.25">
      <c r="A9171">
        <v>194908865</v>
      </c>
      <c r="B9171">
        <v>803400</v>
      </c>
      <c r="C9171" t="s">
        <v>212</v>
      </c>
      <c r="D9171">
        <v>2004116</v>
      </c>
      <c r="E9171" t="s">
        <v>229</v>
      </c>
      <c r="F9171" t="s">
        <v>214</v>
      </c>
      <c r="G9171" t="s">
        <v>215</v>
      </c>
      <c r="H9171">
        <v>2</v>
      </c>
      <c r="I9171">
        <v>2016</v>
      </c>
      <c r="J9171">
        <v>2</v>
      </c>
      <c r="L9171">
        <v>23085557</v>
      </c>
      <c r="M9171">
        <v>6.1</v>
      </c>
      <c r="P9171" s="29">
        <f t="shared" si="380"/>
        <v>0.85</v>
      </c>
    </row>
    <row r="9172" spans="1:16" hidden="1" x14ac:dyDescent="0.25">
      <c r="A9172">
        <v>194967888</v>
      </c>
      <c r="B9172">
        <v>803401</v>
      </c>
      <c r="C9172" t="s">
        <v>318</v>
      </c>
      <c r="D9172">
        <v>2004098</v>
      </c>
      <c r="E9172" t="s">
        <v>213</v>
      </c>
      <c r="F9172" t="s">
        <v>214</v>
      </c>
      <c r="G9172" t="s">
        <v>215</v>
      </c>
      <c r="H9172">
        <v>2</v>
      </c>
      <c r="I9172">
        <v>2016</v>
      </c>
      <c r="J9172">
        <v>1</v>
      </c>
      <c r="L9172">
        <v>23078147</v>
      </c>
      <c r="M9172">
        <v>6.1</v>
      </c>
      <c r="P9172" s="29">
        <f t="shared" si="380"/>
        <v>0.85</v>
      </c>
    </row>
    <row r="9173" spans="1:16" hidden="1" x14ac:dyDescent="0.25">
      <c r="A9173">
        <v>194967888</v>
      </c>
      <c r="B9173">
        <v>803401</v>
      </c>
      <c r="C9173" t="s">
        <v>318</v>
      </c>
      <c r="D9173">
        <v>2021600</v>
      </c>
      <c r="E9173" t="s">
        <v>219</v>
      </c>
      <c r="F9173" t="s">
        <v>214</v>
      </c>
      <c r="G9173" t="s">
        <v>215</v>
      </c>
      <c r="H9173">
        <v>2</v>
      </c>
      <c r="I9173">
        <v>2016</v>
      </c>
      <c r="J9173">
        <v>1</v>
      </c>
      <c r="L9173">
        <v>23081079</v>
      </c>
      <c r="M9173">
        <v>5</v>
      </c>
      <c r="P9173" s="29">
        <f t="shared" si="380"/>
        <v>0.66666666666666663</v>
      </c>
    </row>
    <row r="9174" spans="1:16" hidden="1" x14ac:dyDescent="0.25">
      <c r="A9174">
        <v>194967888</v>
      </c>
      <c r="B9174">
        <v>803401</v>
      </c>
      <c r="C9174" t="s">
        <v>318</v>
      </c>
      <c r="D9174">
        <v>2005099</v>
      </c>
      <c r="E9174" t="s">
        <v>217</v>
      </c>
      <c r="F9174" t="s">
        <v>214</v>
      </c>
      <c r="G9174" t="s">
        <v>215</v>
      </c>
      <c r="H9174">
        <v>2</v>
      </c>
      <c r="I9174">
        <v>2016</v>
      </c>
      <c r="J9174">
        <v>1</v>
      </c>
      <c r="L9174">
        <v>23081375</v>
      </c>
      <c r="M9174">
        <v>5.0999999999999996</v>
      </c>
      <c r="P9174" s="29">
        <f t="shared" si="380"/>
        <v>0.68333333333333324</v>
      </c>
    </row>
    <row r="9175" spans="1:16" hidden="1" x14ac:dyDescent="0.25">
      <c r="A9175">
        <v>194967888</v>
      </c>
      <c r="B9175">
        <v>803401</v>
      </c>
      <c r="C9175" t="s">
        <v>318</v>
      </c>
      <c r="D9175">
        <v>2005102</v>
      </c>
      <c r="E9175" t="s">
        <v>218</v>
      </c>
      <c r="F9175" t="s">
        <v>214</v>
      </c>
      <c r="G9175" t="s">
        <v>215</v>
      </c>
      <c r="H9175">
        <v>2</v>
      </c>
      <c r="I9175">
        <v>2016</v>
      </c>
      <c r="J9175">
        <v>1</v>
      </c>
      <c r="L9175">
        <v>23081382</v>
      </c>
      <c r="M9175">
        <v>4.2</v>
      </c>
      <c r="P9175" s="29">
        <f t="shared" si="380"/>
        <v>0.53333333333333333</v>
      </c>
    </row>
    <row r="9176" spans="1:16" hidden="1" x14ac:dyDescent="0.25">
      <c r="A9176">
        <v>194967888</v>
      </c>
      <c r="B9176">
        <v>803401</v>
      </c>
      <c r="C9176" t="s">
        <v>318</v>
      </c>
      <c r="D9176">
        <v>2021754</v>
      </c>
      <c r="E9176" t="s">
        <v>216</v>
      </c>
      <c r="F9176" t="s">
        <v>214</v>
      </c>
      <c r="G9176" t="s">
        <v>215</v>
      </c>
      <c r="H9176">
        <v>2</v>
      </c>
      <c r="I9176">
        <v>2016</v>
      </c>
      <c r="J9176">
        <v>1</v>
      </c>
      <c r="L9176">
        <v>23081092</v>
      </c>
      <c r="M9176">
        <v>4</v>
      </c>
      <c r="P9176" s="29">
        <f t="shared" si="380"/>
        <v>0.5</v>
      </c>
    </row>
    <row r="9177" spans="1:16" hidden="1" x14ac:dyDescent="0.25">
      <c r="A9177">
        <v>194967888</v>
      </c>
      <c r="B9177">
        <v>803401</v>
      </c>
      <c r="C9177" t="s">
        <v>318</v>
      </c>
      <c r="D9177">
        <v>2005118</v>
      </c>
      <c r="E9177" t="s">
        <v>223</v>
      </c>
      <c r="F9177" t="s">
        <v>214</v>
      </c>
      <c r="G9177" t="s">
        <v>215</v>
      </c>
      <c r="H9177">
        <v>2</v>
      </c>
      <c r="I9177">
        <v>2016</v>
      </c>
      <c r="J9177">
        <v>1</v>
      </c>
      <c r="L9177">
        <v>23081293</v>
      </c>
      <c r="M9177">
        <v>4.3</v>
      </c>
      <c r="P9177" s="29">
        <f t="shared" si="380"/>
        <v>0.54999999999999993</v>
      </c>
    </row>
    <row r="9178" spans="1:16" hidden="1" x14ac:dyDescent="0.25">
      <c r="A9178">
        <v>194967888</v>
      </c>
      <c r="B9178">
        <v>803401</v>
      </c>
      <c r="C9178" t="s">
        <v>318</v>
      </c>
      <c r="D9178">
        <v>2021763</v>
      </c>
      <c r="E9178" t="s">
        <v>298</v>
      </c>
      <c r="F9178" t="s">
        <v>214</v>
      </c>
      <c r="G9178" t="s">
        <v>215</v>
      </c>
      <c r="H9178">
        <v>3</v>
      </c>
      <c r="I9178">
        <v>2016</v>
      </c>
      <c r="J9178">
        <v>2</v>
      </c>
      <c r="L9178">
        <v>23086846</v>
      </c>
      <c r="M9178">
        <v>2.8</v>
      </c>
      <c r="P9178" s="29">
        <f t="shared" si="380"/>
        <v>0.3</v>
      </c>
    </row>
    <row r="9179" spans="1:16" hidden="1" x14ac:dyDescent="0.25">
      <c r="A9179">
        <v>194967888</v>
      </c>
      <c r="B9179">
        <v>803401</v>
      </c>
      <c r="C9179" t="s">
        <v>318</v>
      </c>
      <c r="D9179">
        <v>2005117</v>
      </c>
      <c r="E9179" t="s">
        <v>220</v>
      </c>
      <c r="F9179" t="s">
        <v>214</v>
      </c>
      <c r="G9179" t="s">
        <v>215</v>
      </c>
      <c r="H9179">
        <v>3</v>
      </c>
      <c r="I9179">
        <v>2016</v>
      </c>
      <c r="J9179">
        <v>2</v>
      </c>
      <c r="L9179">
        <v>23084475</v>
      </c>
      <c r="M9179">
        <v>3.3</v>
      </c>
      <c r="P9179" s="29">
        <f t="shared" si="380"/>
        <v>0.3833333333333333</v>
      </c>
    </row>
    <row r="9180" spans="1:16" hidden="1" x14ac:dyDescent="0.25">
      <c r="A9180">
        <v>194967888</v>
      </c>
      <c r="B9180">
        <v>803401</v>
      </c>
      <c r="C9180" t="s">
        <v>318</v>
      </c>
      <c r="D9180">
        <v>2021756</v>
      </c>
      <c r="E9180" t="s">
        <v>253</v>
      </c>
      <c r="F9180" t="s">
        <v>214</v>
      </c>
      <c r="G9180" t="s">
        <v>215</v>
      </c>
      <c r="H9180">
        <v>3</v>
      </c>
      <c r="I9180">
        <v>2016</v>
      </c>
      <c r="J9180">
        <v>2</v>
      </c>
      <c r="L9180">
        <v>23086832</v>
      </c>
      <c r="M9180">
        <v>1.4</v>
      </c>
      <c r="P9180" s="29">
        <f t="shared" si="380"/>
        <v>6.6666666666666652E-2</v>
      </c>
    </row>
    <row r="9181" spans="1:16" hidden="1" x14ac:dyDescent="0.25">
      <c r="A9181">
        <v>194967888</v>
      </c>
      <c r="B9181">
        <v>803401</v>
      </c>
      <c r="C9181" t="s">
        <v>318</v>
      </c>
      <c r="D9181">
        <v>2021602</v>
      </c>
      <c r="E9181" t="s">
        <v>242</v>
      </c>
      <c r="F9181" t="s">
        <v>214</v>
      </c>
      <c r="G9181" t="s">
        <v>215</v>
      </c>
      <c r="H9181">
        <v>3</v>
      </c>
      <c r="I9181">
        <v>2016</v>
      </c>
      <c r="J9181">
        <v>2</v>
      </c>
      <c r="L9181">
        <v>23086745</v>
      </c>
      <c r="M9181">
        <v>1.8</v>
      </c>
      <c r="P9181" s="29">
        <f t="shared" si="380"/>
        <v>0.13333333333333333</v>
      </c>
    </row>
    <row r="9182" spans="1:16" hidden="1" x14ac:dyDescent="0.25">
      <c r="A9182">
        <v>194967888</v>
      </c>
      <c r="B9182">
        <v>803401</v>
      </c>
      <c r="C9182" t="s">
        <v>318</v>
      </c>
      <c r="D9182">
        <v>2021580</v>
      </c>
      <c r="E9182" t="s">
        <v>241</v>
      </c>
      <c r="F9182" t="s">
        <v>214</v>
      </c>
      <c r="G9182" t="s">
        <v>215</v>
      </c>
      <c r="H9182">
        <v>3</v>
      </c>
      <c r="I9182">
        <v>2016</v>
      </c>
      <c r="J9182">
        <v>2</v>
      </c>
      <c r="L9182">
        <v>23086825</v>
      </c>
      <c r="M9182" t="s">
        <v>221</v>
      </c>
      <c r="P9182" s="29" t="str">
        <f t="shared" si="380"/>
        <v>BAD</v>
      </c>
    </row>
    <row r="9183" spans="1:16" hidden="1" x14ac:dyDescent="0.25">
      <c r="A9183">
        <v>194967888</v>
      </c>
      <c r="B9183">
        <v>803401</v>
      </c>
      <c r="C9183" t="s">
        <v>318</v>
      </c>
      <c r="D9183">
        <v>2004112</v>
      </c>
      <c r="E9183" t="s">
        <v>244</v>
      </c>
      <c r="F9183" t="s">
        <v>214</v>
      </c>
      <c r="G9183" t="s">
        <v>215</v>
      </c>
      <c r="H9183">
        <v>2</v>
      </c>
      <c r="I9183">
        <v>2016</v>
      </c>
      <c r="J9183">
        <v>2</v>
      </c>
      <c r="L9183">
        <v>23085504</v>
      </c>
      <c r="M9183">
        <v>5.0999999999999996</v>
      </c>
      <c r="P9183" s="29">
        <f t="shared" si="380"/>
        <v>0.68333333333333324</v>
      </c>
    </row>
    <row r="9184" spans="1:16" hidden="1" x14ac:dyDescent="0.25">
      <c r="A9184">
        <v>194967888</v>
      </c>
      <c r="B9184">
        <v>803401</v>
      </c>
      <c r="C9184" t="s">
        <v>318</v>
      </c>
      <c r="D9184">
        <v>2021763</v>
      </c>
      <c r="E9184" t="s">
        <v>298</v>
      </c>
      <c r="F9184" t="s">
        <v>214</v>
      </c>
      <c r="G9184" t="s">
        <v>215</v>
      </c>
      <c r="H9184">
        <v>2</v>
      </c>
      <c r="I9184">
        <v>2017</v>
      </c>
      <c r="J9184">
        <v>1</v>
      </c>
      <c r="L9184">
        <v>23091986</v>
      </c>
      <c r="M9184">
        <v>4.7</v>
      </c>
      <c r="P9184" s="29">
        <f t="shared" si="380"/>
        <v>0.6166666666666667</v>
      </c>
    </row>
    <row r="9185" spans="1:16" hidden="1" x14ac:dyDescent="0.25">
      <c r="A9185">
        <v>194967888</v>
      </c>
      <c r="B9185">
        <v>803401</v>
      </c>
      <c r="C9185" t="s">
        <v>318</v>
      </c>
      <c r="D9185">
        <v>2021756</v>
      </c>
      <c r="E9185" t="s">
        <v>253</v>
      </c>
      <c r="F9185" t="s">
        <v>214</v>
      </c>
      <c r="G9185" t="s">
        <v>215</v>
      </c>
      <c r="H9185">
        <v>2</v>
      </c>
      <c r="I9185">
        <v>2017</v>
      </c>
      <c r="J9185">
        <v>1</v>
      </c>
      <c r="L9185">
        <v>23092930</v>
      </c>
      <c r="M9185">
        <v>4</v>
      </c>
      <c r="P9185" s="29">
        <f t="shared" si="380"/>
        <v>0.5</v>
      </c>
    </row>
    <row r="9186" spans="1:16" hidden="1" x14ac:dyDescent="0.25">
      <c r="A9186">
        <v>194967888</v>
      </c>
      <c r="B9186">
        <v>803401</v>
      </c>
      <c r="C9186" t="s">
        <v>318</v>
      </c>
      <c r="D9186">
        <v>2021602</v>
      </c>
      <c r="E9186" t="s">
        <v>242</v>
      </c>
      <c r="F9186" t="s">
        <v>214</v>
      </c>
      <c r="G9186" t="s">
        <v>215</v>
      </c>
      <c r="H9186">
        <v>2</v>
      </c>
      <c r="I9186">
        <v>2017</v>
      </c>
      <c r="J9186">
        <v>1</v>
      </c>
      <c r="L9186">
        <v>23095499</v>
      </c>
      <c r="M9186">
        <v>4.4000000000000004</v>
      </c>
      <c r="P9186" s="29">
        <f t="shared" si="380"/>
        <v>0.56666666666666676</v>
      </c>
    </row>
    <row r="9187" spans="1:16" hidden="1" x14ac:dyDescent="0.25">
      <c r="A9187">
        <v>194967888</v>
      </c>
      <c r="B9187">
        <v>803401</v>
      </c>
      <c r="C9187" t="s">
        <v>318</v>
      </c>
      <c r="D9187">
        <v>2021580</v>
      </c>
      <c r="E9187" t="s">
        <v>241</v>
      </c>
      <c r="F9187" t="s">
        <v>214</v>
      </c>
      <c r="G9187" t="s">
        <v>215</v>
      </c>
      <c r="H9187">
        <v>2</v>
      </c>
      <c r="I9187">
        <v>2017</v>
      </c>
      <c r="J9187">
        <v>1</v>
      </c>
      <c r="L9187">
        <v>23093919</v>
      </c>
      <c r="M9187">
        <v>4.8</v>
      </c>
      <c r="P9187" s="29">
        <f t="shared" si="380"/>
        <v>0.6333333333333333</v>
      </c>
    </row>
    <row r="9188" spans="1:16" hidden="1" x14ac:dyDescent="0.25">
      <c r="A9188">
        <v>194967888</v>
      </c>
      <c r="B9188">
        <v>803401</v>
      </c>
      <c r="C9188" t="s">
        <v>318</v>
      </c>
      <c r="D9188">
        <v>2005117</v>
      </c>
      <c r="E9188" t="s">
        <v>220</v>
      </c>
      <c r="F9188" t="s">
        <v>214</v>
      </c>
      <c r="G9188" t="s">
        <v>215</v>
      </c>
      <c r="H9188">
        <v>2</v>
      </c>
      <c r="I9188">
        <v>2017</v>
      </c>
      <c r="J9188">
        <v>1</v>
      </c>
      <c r="L9188">
        <v>23091395</v>
      </c>
      <c r="M9188">
        <v>5.6</v>
      </c>
      <c r="P9188" s="29">
        <f t="shared" si="380"/>
        <v>0.76666666666666661</v>
      </c>
    </row>
    <row r="9189" spans="1:16" hidden="1" x14ac:dyDescent="0.25">
      <c r="A9189">
        <v>194967888</v>
      </c>
      <c r="B9189">
        <v>803401</v>
      </c>
      <c r="C9189" t="s">
        <v>318</v>
      </c>
      <c r="D9189">
        <v>2004116</v>
      </c>
      <c r="E9189" t="s">
        <v>229</v>
      </c>
      <c r="F9189" t="s">
        <v>214</v>
      </c>
      <c r="G9189" t="s">
        <v>215</v>
      </c>
      <c r="H9189">
        <v>2</v>
      </c>
      <c r="I9189">
        <v>2017</v>
      </c>
      <c r="J9189">
        <v>1</v>
      </c>
      <c r="L9189">
        <v>23092375</v>
      </c>
      <c r="M9189">
        <v>5.5</v>
      </c>
      <c r="P9189" s="29">
        <f t="shared" si="380"/>
        <v>0.75</v>
      </c>
    </row>
    <row r="9190" spans="1:16" hidden="1" x14ac:dyDescent="0.25">
      <c r="A9190">
        <v>194967888</v>
      </c>
      <c r="B9190">
        <v>803401</v>
      </c>
      <c r="C9190" t="s">
        <v>318</v>
      </c>
      <c r="D9190">
        <v>2021874</v>
      </c>
      <c r="E9190" t="s">
        <v>226</v>
      </c>
      <c r="F9190" t="s">
        <v>214</v>
      </c>
      <c r="G9190" t="s">
        <v>215</v>
      </c>
      <c r="H9190">
        <v>2</v>
      </c>
      <c r="I9190">
        <v>2017</v>
      </c>
      <c r="J9190">
        <v>2</v>
      </c>
      <c r="L9190">
        <v>23101908</v>
      </c>
      <c r="M9190">
        <v>5</v>
      </c>
      <c r="P9190" s="29">
        <f t="shared" si="380"/>
        <v>0.66666666666666663</v>
      </c>
    </row>
    <row r="9191" spans="1:16" hidden="1" x14ac:dyDescent="0.25">
      <c r="A9191">
        <v>194967888</v>
      </c>
      <c r="B9191">
        <v>803401</v>
      </c>
      <c r="C9191" t="s">
        <v>318</v>
      </c>
      <c r="D9191">
        <v>2021638</v>
      </c>
      <c r="E9191" t="s">
        <v>250</v>
      </c>
      <c r="F9191" t="s">
        <v>214</v>
      </c>
      <c r="G9191" t="s">
        <v>215</v>
      </c>
      <c r="H9191">
        <v>2</v>
      </c>
      <c r="I9191">
        <v>2017</v>
      </c>
      <c r="J9191">
        <v>2</v>
      </c>
      <c r="L9191">
        <v>23101182</v>
      </c>
      <c r="M9191">
        <v>5</v>
      </c>
      <c r="P9191" s="29">
        <f t="shared" si="380"/>
        <v>0.66666666666666663</v>
      </c>
    </row>
    <row r="9192" spans="1:16" hidden="1" x14ac:dyDescent="0.25">
      <c r="A9192">
        <v>194967888</v>
      </c>
      <c r="B9192">
        <v>803401</v>
      </c>
      <c r="C9192" t="s">
        <v>318</v>
      </c>
      <c r="D9192">
        <v>2021596</v>
      </c>
      <c r="E9192" t="s">
        <v>294</v>
      </c>
      <c r="F9192" t="s">
        <v>214</v>
      </c>
      <c r="G9192" t="s">
        <v>215</v>
      </c>
      <c r="H9192">
        <v>2</v>
      </c>
      <c r="I9192">
        <v>2017</v>
      </c>
      <c r="J9192">
        <v>2</v>
      </c>
      <c r="L9192">
        <v>23101186</v>
      </c>
      <c r="M9192">
        <v>4</v>
      </c>
      <c r="P9192" s="29">
        <f t="shared" si="380"/>
        <v>0.5</v>
      </c>
    </row>
    <row r="9193" spans="1:16" hidden="1" x14ac:dyDescent="0.25">
      <c r="A9193">
        <v>194967888</v>
      </c>
      <c r="B9193">
        <v>803401</v>
      </c>
      <c r="C9193" t="s">
        <v>318</v>
      </c>
      <c r="D9193">
        <v>2005131</v>
      </c>
      <c r="E9193" t="s">
        <v>228</v>
      </c>
      <c r="F9193" t="s">
        <v>214</v>
      </c>
      <c r="G9193" t="s">
        <v>215</v>
      </c>
      <c r="H9193">
        <v>2</v>
      </c>
      <c r="I9193">
        <v>2017</v>
      </c>
      <c r="J9193">
        <v>2</v>
      </c>
      <c r="L9193">
        <v>23097528</v>
      </c>
      <c r="M9193">
        <v>6.2</v>
      </c>
      <c r="P9193" s="29">
        <f t="shared" ref="P9193:P9219" si="381">IF(AND(ISNUMBER(M9193),H9193&lt;&gt;4),(M9193-1)/6,IF(H9193=4,"DRP",IF(AND(H9193=3,M9193="NA"),"BAD",IF(AND(H9193=2),"CVL",IF(AND(H9193=1,ISBLANK(M9193)),"NULL","UNK")))))</f>
        <v>0.8666666666666667</v>
      </c>
    </row>
    <row r="9194" spans="1:16" hidden="1" x14ac:dyDescent="0.25">
      <c r="A9194">
        <v>194967888</v>
      </c>
      <c r="B9194">
        <v>803401</v>
      </c>
      <c r="C9194" t="s">
        <v>318</v>
      </c>
      <c r="D9194">
        <v>2005120</v>
      </c>
      <c r="E9194" t="s">
        <v>293</v>
      </c>
      <c r="F9194" t="s">
        <v>214</v>
      </c>
      <c r="G9194" t="s">
        <v>215</v>
      </c>
      <c r="H9194">
        <v>2</v>
      </c>
      <c r="I9194">
        <v>2017</v>
      </c>
      <c r="J9194">
        <v>2</v>
      </c>
      <c r="L9194">
        <v>23097529</v>
      </c>
      <c r="M9194">
        <v>5</v>
      </c>
      <c r="P9194" s="29">
        <f t="shared" si="381"/>
        <v>0.66666666666666663</v>
      </c>
    </row>
    <row r="9195" spans="1:16" hidden="1" x14ac:dyDescent="0.25">
      <c r="A9195">
        <v>194967888</v>
      </c>
      <c r="B9195">
        <v>803401</v>
      </c>
      <c r="C9195" t="s">
        <v>318</v>
      </c>
      <c r="D9195">
        <v>2021993</v>
      </c>
      <c r="E9195" t="s">
        <v>256</v>
      </c>
      <c r="F9195" t="s">
        <v>214</v>
      </c>
      <c r="G9195" t="s">
        <v>215</v>
      </c>
      <c r="H9195">
        <v>2</v>
      </c>
      <c r="I9195">
        <v>2018</v>
      </c>
      <c r="J9195">
        <v>1</v>
      </c>
      <c r="L9195">
        <v>23107716</v>
      </c>
      <c r="M9195">
        <v>4.8</v>
      </c>
      <c r="P9195" s="29">
        <f t="shared" si="381"/>
        <v>0.6333333333333333</v>
      </c>
    </row>
    <row r="9196" spans="1:16" hidden="1" x14ac:dyDescent="0.25">
      <c r="A9196">
        <v>194967888</v>
      </c>
      <c r="B9196">
        <v>803401</v>
      </c>
      <c r="C9196" t="s">
        <v>318</v>
      </c>
      <c r="D9196">
        <v>2021781</v>
      </c>
      <c r="E9196" t="s">
        <v>235</v>
      </c>
      <c r="F9196" t="s">
        <v>214</v>
      </c>
      <c r="G9196" t="s">
        <v>215</v>
      </c>
      <c r="H9196">
        <v>2</v>
      </c>
      <c r="I9196">
        <v>2018</v>
      </c>
      <c r="J9196">
        <v>1</v>
      </c>
      <c r="L9196">
        <v>23108207</v>
      </c>
      <c r="M9196">
        <v>5.0999999999999996</v>
      </c>
      <c r="P9196" s="29">
        <f t="shared" si="381"/>
        <v>0.68333333333333324</v>
      </c>
    </row>
    <row r="9197" spans="1:16" hidden="1" x14ac:dyDescent="0.25">
      <c r="A9197">
        <v>194967888</v>
      </c>
      <c r="B9197">
        <v>803401</v>
      </c>
      <c r="C9197" t="s">
        <v>318</v>
      </c>
      <c r="D9197">
        <v>2021725</v>
      </c>
      <c r="E9197" t="s">
        <v>257</v>
      </c>
      <c r="F9197" t="s">
        <v>214</v>
      </c>
      <c r="G9197" t="s">
        <v>215</v>
      </c>
      <c r="H9197">
        <v>2</v>
      </c>
      <c r="I9197">
        <v>2018</v>
      </c>
      <c r="J9197">
        <v>1</v>
      </c>
      <c r="L9197">
        <v>23108653</v>
      </c>
      <c r="M9197">
        <v>4.0999999999999996</v>
      </c>
      <c r="P9197" s="29">
        <f t="shared" si="381"/>
        <v>0.51666666666666661</v>
      </c>
    </row>
    <row r="9198" spans="1:16" hidden="1" x14ac:dyDescent="0.25">
      <c r="A9198">
        <v>194967888</v>
      </c>
      <c r="B9198">
        <v>803401</v>
      </c>
      <c r="C9198" t="s">
        <v>318</v>
      </c>
      <c r="D9198">
        <v>2021640</v>
      </c>
      <c r="E9198" t="s">
        <v>227</v>
      </c>
      <c r="F9198" t="s">
        <v>214</v>
      </c>
      <c r="G9198" t="s">
        <v>215</v>
      </c>
      <c r="H9198">
        <v>2</v>
      </c>
      <c r="I9198">
        <v>2018</v>
      </c>
      <c r="J9198">
        <v>1</v>
      </c>
      <c r="L9198">
        <v>23108119</v>
      </c>
      <c r="M9198">
        <v>5.3</v>
      </c>
      <c r="P9198" s="29">
        <f t="shared" si="381"/>
        <v>0.71666666666666667</v>
      </c>
    </row>
    <row r="9199" spans="1:16" hidden="1" x14ac:dyDescent="0.25">
      <c r="A9199">
        <v>194967888</v>
      </c>
      <c r="B9199">
        <v>803401</v>
      </c>
      <c r="C9199" t="s">
        <v>318</v>
      </c>
      <c r="D9199">
        <v>2004099</v>
      </c>
      <c r="E9199" t="s">
        <v>245</v>
      </c>
      <c r="F9199" t="s">
        <v>214</v>
      </c>
      <c r="G9199" t="s">
        <v>215</v>
      </c>
      <c r="H9199">
        <v>2</v>
      </c>
      <c r="I9199">
        <v>2018</v>
      </c>
      <c r="J9199">
        <v>1</v>
      </c>
      <c r="L9199">
        <v>23104493</v>
      </c>
      <c r="M9199">
        <v>4.2</v>
      </c>
      <c r="P9199" s="29">
        <f t="shared" si="381"/>
        <v>0.53333333333333333</v>
      </c>
    </row>
    <row r="9200" spans="1:16" hidden="1" x14ac:dyDescent="0.25">
      <c r="A9200">
        <v>194967888</v>
      </c>
      <c r="B9200">
        <v>803401</v>
      </c>
      <c r="C9200" t="s">
        <v>318</v>
      </c>
      <c r="D9200">
        <v>2021750</v>
      </c>
      <c r="E9200" t="s">
        <v>296</v>
      </c>
      <c r="F9200" t="s">
        <v>214</v>
      </c>
      <c r="G9200" t="s">
        <v>215</v>
      </c>
      <c r="H9200">
        <v>2</v>
      </c>
      <c r="I9200">
        <v>2018</v>
      </c>
      <c r="J9200">
        <v>1</v>
      </c>
      <c r="L9200">
        <v>23107714</v>
      </c>
      <c r="M9200">
        <v>5.9</v>
      </c>
      <c r="P9200" s="29">
        <f t="shared" si="381"/>
        <v>0.81666666666666676</v>
      </c>
    </row>
    <row r="9201" spans="1:16" hidden="1" x14ac:dyDescent="0.25">
      <c r="A9201">
        <v>194967888</v>
      </c>
      <c r="B9201">
        <v>803401</v>
      </c>
      <c r="C9201" t="s">
        <v>318</v>
      </c>
      <c r="D9201">
        <v>2004591</v>
      </c>
      <c r="E9201" t="s">
        <v>271</v>
      </c>
      <c r="F9201" t="s">
        <v>214</v>
      </c>
      <c r="G9201" t="s">
        <v>215</v>
      </c>
      <c r="H9201">
        <v>2</v>
      </c>
      <c r="I9201">
        <v>2018</v>
      </c>
      <c r="J9201">
        <v>2</v>
      </c>
      <c r="L9201">
        <v>23115874</v>
      </c>
      <c r="M9201">
        <v>5.9</v>
      </c>
      <c r="P9201" s="29">
        <f t="shared" si="381"/>
        <v>0.81666666666666676</v>
      </c>
    </row>
    <row r="9202" spans="1:16" hidden="1" x14ac:dyDescent="0.25">
      <c r="A9202">
        <v>194967888</v>
      </c>
      <c r="B9202">
        <v>803401</v>
      </c>
      <c r="C9202" t="s">
        <v>318</v>
      </c>
      <c r="D9202">
        <v>2021679</v>
      </c>
      <c r="E9202" t="s">
        <v>259</v>
      </c>
      <c r="F9202" t="s">
        <v>214</v>
      </c>
      <c r="G9202" t="s">
        <v>215</v>
      </c>
      <c r="H9202">
        <v>2</v>
      </c>
      <c r="I9202">
        <v>2018</v>
      </c>
      <c r="J9202">
        <v>2</v>
      </c>
      <c r="L9202">
        <v>23116297</v>
      </c>
      <c r="M9202">
        <v>5.7</v>
      </c>
      <c r="P9202" s="29">
        <f t="shared" si="381"/>
        <v>0.78333333333333333</v>
      </c>
    </row>
    <row r="9203" spans="1:16" hidden="1" x14ac:dyDescent="0.25">
      <c r="A9203">
        <v>194967888</v>
      </c>
      <c r="B9203">
        <v>803401</v>
      </c>
      <c r="C9203" t="s">
        <v>318</v>
      </c>
      <c r="D9203">
        <v>2021787</v>
      </c>
      <c r="E9203" t="s">
        <v>292</v>
      </c>
      <c r="F9203" t="s">
        <v>214</v>
      </c>
      <c r="G9203" t="s">
        <v>215</v>
      </c>
      <c r="H9203">
        <v>2</v>
      </c>
      <c r="I9203">
        <v>2018</v>
      </c>
      <c r="J9203">
        <v>2</v>
      </c>
      <c r="L9203">
        <v>23115872</v>
      </c>
      <c r="M9203">
        <v>4</v>
      </c>
      <c r="P9203" s="29">
        <f t="shared" si="381"/>
        <v>0.5</v>
      </c>
    </row>
    <row r="9204" spans="1:16" hidden="1" x14ac:dyDescent="0.25">
      <c r="A9204">
        <v>194967888</v>
      </c>
      <c r="B9204">
        <v>803401</v>
      </c>
      <c r="C9204" t="s">
        <v>318</v>
      </c>
      <c r="D9204">
        <v>2004586</v>
      </c>
      <c r="E9204" t="s">
        <v>325</v>
      </c>
      <c r="F9204" t="s">
        <v>214</v>
      </c>
      <c r="G9204" t="s">
        <v>215</v>
      </c>
      <c r="H9204">
        <v>2</v>
      </c>
      <c r="I9204">
        <v>2018</v>
      </c>
      <c r="J9204">
        <v>2</v>
      </c>
      <c r="L9204">
        <v>23115864</v>
      </c>
      <c r="M9204">
        <v>4.5999999999999996</v>
      </c>
      <c r="P9204" s="29">
        <f t="shared" si="381"/>
        <v>0.6</v>
      </c>
    </row>
    <row r="9205" spans="1:16" hidden="1" x14ac:dyDescent="0.25">
      <c r="A9205">
        <v>194967888</v>
      </c>
      <c r="B9205">
        <v>803401</v>
      </c>
      <c r="C9205" t="s">
        <v>318</v>
      </c>
      <c r="D9205">
        <v>2004587</v>
      </c>
      <c r="E9205" t="s">
        <v>288</v>
      </c>
      <c r="F9205" t="s">
        <v>214</v>
      </c>
      <c r="G9205" t="s">
        <v>215</v>
      </c>
      <c r="H9205">
        <v>2</v>
      </c>
      <c r="I9205">
        <v>2018</v>
      </c>
      <c r="J9205">
        <v>2</v>
      </c>
      <c r="L9205">
        <v>23115867</v>
      </c>
      <c r="M9205">
        <v>5.9</v>
      </c>
      <c r="P9205" s="29">
        <f t="shared" si="381"/>
        <v>0.81666666666666676</v>
      </c>
    </row>
    <row r="9206" spans="1:16" hidden="1" x14ac:dyDescent="0.25">
      <c r="A9206">
        <v>194967888</v>
      </c>
      <c r="B9206">
        <v>803401</v>
      </c>
      <c r="C9206" t="s">
        <v>318</v>
      </c>
      <c r="D9206">
        <v>2004752</v>
      </c>
      <c r="E9206" t="s">
        <v>290</v>
      </c>
      <c r="F9206" t="s">
        <v>214</v>
      </c>
      <c r="G9206" t="s">
        <v>215</v>
      </c>
      <c r="H9206">
        <v>2</v>
      </c>
      <c r="I9206">
        <v>2018</v>
      </c>
      <c r="J9206">
        <v>2</v>
      </c>
      <c r="L9206">
        <v>23115876</v>
      </c>
      <c r="M9206">
        <v>5.3</v>
      </c>
      <c r="P9206" s="29">
        <f t="shared" si="381"/>
        <v>0.71666666666666667</v>
      </c>
    </row>
    <row r="9207" spans="1:16" hidden="1" x14ac:dyDescent="0.25">
      <c r="A9207">
        <v>194967888</v>
      </c>
      <c r="B9207">
        <v>803401</v>
      </c>
      <c r="C9207" t="s">
        <v>318</v>
      </c>
      <c r="D9207">
        <v>2021631</v>
      </c>
      <c r="E9207" t="s">
        <v>302</v>
      </c>
      <c r="F9207" t="s">
        <v>214</v>
      </c>
      <c r="G9207" t="s">
        <v>215</v>
      </c>
      <c r="H9207">
        <v>2</v>
      </c>
      <c r="I9207">
        <v>2019</v>
      </c>
      <c r="J9207">
        <v>1</v>
      </c>
      <c r="L9207">
        <v>23123877</v>
      </c>
      <c r="M9207">
        <v>5.7</v>
      </c>
      <c r="P9207" s="29">
        <f t="shared" si="381"/>
        <v>0.78333333333333333</v>
      </c>
    </row>
    <row r="9208" spans="1:16" hidden="1" x14ac:dyDescent="0.25">
      <c r="A9208">
        <v>194967888</v>
      </c>
      <c r="B9208">
        <v>803401</v>
      </c>
      <c r="C9208" t="s">
        <v>318</v>
      </c>
      <c r="D9208">
        <v>2021591</v>
      </c>
      <c r="E9208" t="s">
        <v>240</v>
      </c>
      <c r="F9208" t="s">
        <v>214</v>
      </c>
      <c r="G9208" t="s">
        <v>215</v>
      </c>
      <c r="H9208">
        <v>2</v>
      </c>
      <c r="I9208">
        <v>2019</v>
      </c>
      <c r="J9208">
        <v>1</v>
      </c>
      <c r="L9208">
        <v>23120225</v>
      </c>
      <c r="M9208">
        <v>5.4</v>
      </c>
      <c r="P9208" s="29">
        <f t="shared" si="381"/>
        <v>0.73333333333333339</v>
      </c>
    </row>
    <row r="9209" spans="1:16" hidden="1" x14ac:dyDescent="0.25">
      <c r="A9209">
        <v>194967888</v>
      </c>
      <c r="B9209">
        <v>803401</v>
      </c>
      <c r="C9209" t="s">
        <v>318</v>
      </c>
      <c r="D9209">
        <v>2019271</v>
      </c>
      <c r="E9209" t="s">
        <v>236</v>
      </c>
      <c r="F9209" t="s">
        <v>214</v>
      </c>
      <c r="G9209" t="s">
        <v>215</v>
      </c>
      <c r="H9209">
        <v>2</v>
      </c>
      <c r="I9209">
        <v>2019</v>
      </c>
      <c r="J9209">
        <v>1</v>
      </c>
      <c r="L9209">
        <v>23120682</v>
      </c>
      <c r="M9209">
        <v>4.4000000000000004</v>
      </c>
      <c r="P9209" s="29">
        <f t="shared" si="381"/>
        <v>0.56666666666666676</v>
      </c>
    </row>
    <row r="9210" spans="1:16" hidden="1" x14ac:dyDescent="0.25">
      <c r="A9210">
        <v>194967888</v>
      </c>
      <c r="B9210">
        <v>803401</v>
      </c>
      <c r="C9210" t="s">
        <v>318</v>
      </c>
      <c r="D9210">
        <v>2021723</v>
      </c>
      <c r="E9210" t="s">
        <v>299</v>
      </c>
      <c r="F9210" t="s">
        <v>214</v>
      </c>
      <c r="G9210" t="s">
        <v>215</v>
      </c>
      <c r="H9210">
        <v>2</v>
      </c>
      <c r="I9210">
        <v>2019</v>
      </c>
      <c r="J9210">
        <v>1</v>
      </c>
      <c r="L9210">
        <v>23123925</v>
      </c>
      <c r="M9210">
        <v>5.6</v>
      </c>
      <c r="P9210" s="29">
        <f t="shared" si="381"/>
        <v>0.76666666666666661</v>
      </c>
    </row>
    <row r="9211" spans="1:16" hidden="1" x14ac:dyDescent="0.25">
      <c r="A9211">
        <v>194967888</v>
      </c>
      <c r="B9211">
        <v>803401</v>
      </c>
      <c r="C9211" t="s">
        <v>318</v>
      </c>
      <c r="D9211">
        <v>2024862</v>
      </c>
      <c r="E9211" t="s">
        <v>289</v>
      </c>
      <c r="F9211" t="s">
        <v>214</v>
      </c>
      <c r="G9211" t="s">
        <v>215</v>
      </c>
      <c r="H9211">
        <v>2</v>
      </c>
      <c r="I9211">
        <v>2019</v>
      </c>
      <c r="J9211">
        <v>1</v>
      </c>
      <c r="L9211">
        <v>23119873</v>
      </c>
      <c r="M9211">
        <v>5.3</v>
      </c>
      <c r="P9211" s="29">
        <f t="shared" si="381"/>
        <v>0.71666666666666667</v>
      </c>
    </row>
    <row r="9212" spans="1:16" hidden="1" x14ac:dyDescent="0.25">
      <c r="A9212">
        <v>194967888</v>
      </c>
      <c r="B9212">
        <v>803401</v>
      </c>
      <c r="C9212" t="s">
        <v>318</v>
      </c>
      <c r="D9212">
        <v>2021615</v>
      </c>
      <c r="E9212" t="s">
        <v>255</v>
      </c>
      <c r="F9212" t="s">
        <v>214</v>
      </c>
      <c r="G9212" t="s">
        <v>215</v>
      </c>
      <c r="H9212">
        <v>2</v>
      </c>
      <c r="I9212">
        <v>2019</v>
      </c>
      <c r="J9212">
        <v>1</v>
      </c>
      <c r="L9212">
        <v>23120231</v>
      </c>
      <c r="M9212">
        <v>6</v>
      </c>
      <c r="P9212" s="29">
        <f t="shared" si="381"/>
        <v>0.83333333333333337</v>
      </c>
    </row>
    <row r="9213" spans="1:16" hidden="1" x14ac:dyDescent="0.25">
      <c r="A9213">
        <v>194967888</v>
      </c>
      <c r="B9213">
        <v>803401</v>
      </c>
      <c r="C9213" t="s">
        <v>318</v>
      </c>
      <c r="D9213">
        <v>2021865</v>
      </c>
      <c r="E9213" t="s">
        <v>301</v>
      </c>
      <c r="F9213" t="s">
        <v>214</v>
      </c>
      <c r="G9213" t="s">
        <v>215</v>
      </c>
      <c r="H9213">
        <v>1</v>
      </c>
      <c r="I9213">
        <v>2019</v>
      </c>
      <c r="J9213">
        <v>2</v>
      </c>
      <c r="L9213">
        <v>23130442</v>
      </c>
      <c r="P9213" s="29" t="str">
        <f t="shared" si="381"/>
        <v>NULL</v>
      </c>
    </row>
    <row r="9214" spans="1:16" hidden="1" x14ac:dyDescent="0.25">
      <c r="A9214">
        <v>194967888</v>
      </c>
      <c r="B9214">
        <v>803401</v>
      </c>
      <c r="C9214" t="s">
        <v>318</v>
      </c>
      <c r="D9214">
        <v>2019272</v>
      </c>
      <c r="E9214" t="s">
        <v>249</v>
      </c>
      <c r="F9214" t="s">
        <v>214</v>
      </c>
      <c r="G9214" t="s">
        <v>215</v>
      </c>
      <c r="H9214">
        <v>1</v>
      </c>
      <c r="I9214">
        <v>2019</v>
      </c>
      <c r="J9214">
        <v>2</v>
      </c>
      <c r="L9214">
        <v>23129157</v>
      </c>
      <c r="P9214" s="29" t="str">
        <f t="shared" si="381"/>
        <v>NULL</v>
      </c>
    </row>
    <row r="9215" spans="1:16" hidden="1" x14ac:dyDescent="0.25">
      <c r="A9215">
        <v>194967888</v>
      </c>
      <c r="B9215">
        <v>803401</v>
      </c>
      <c r="C9215" t="s">
        <v>318</v>
      </c>
      <c r="D9215">
        <v>2024863</v>
      </c>
      <c r="E9215" t="s">
        <v>304</v>
      </c>
      <c r="F9215" t="s">
        <v>214</v>
      </c>
      <c r="G9215" t="s">
        <v>215</v>
      </c>
      <c r="H9215">
        <v>1</v>
      </c>
      <c r="I9215">
        <v>2019</v>
      </c>
      <c r="J9215">
        <v>2</v>
      </c>
      <c r="L9215">
        <v>23129796</v>
      </c>
      <c r="P9215" s="29" t="str">
        <f t="shared" si="381"/>
        <v>NULL</v>
      </c>
    </row>
    <row r="9216" spans="1:16" hidden="1" x14ac:dyDescent="0.25">
      <c r="A9216">
        <v>194967888</v>
      </c>
      <c r="B9216">
        <v>803401</v>
      </c>
      <c r="C9216" t="s">
        <v>318</v>
      </c>
      <c r="D9216">
        <v>2021744</v>
      </c>
      <c r="E9216" t="s">
        <v>262</v>
      </c>
      <c r="F9216" t="s">
        <v>214</v>
      </c>
      <c r="G9216" t="s">
        <v>215</v>
      </c>
      <c r="H9216">
        <v>1</v>
      </c>
      <c r="I9216">
        <v>2019</v>
      </c>
      <c r="J9216">
        <v>2</v>
      </c>
      <c r="L9216">
        <v>23120240</v>
      </c>
      <c r="P9216" s="29" t="str">
        <f t="shared" si="381"/>
        <v>NULL</v>
      </c>
    </row>
    <row r="9217" spans="1:16" hidden="1" x14ac:dyDescent="0.25">
      <c r="A9217">
        <v>194967888</v>
      </c>
      <c r="B9217">
        <v>803401</v>
      </c>
      <c r="C9217" t="s">
        <v>318</v>
      </c>
      <c r="D9217">
        <v>2021716</v>
      </c>
      <c r="E9217" t="s">
        <v>291</v>
      </c>
      <c r="F9217" t="s">
        <v>214</v>
      </c>
      <c r="G9217" t="s">
        <v>215</v>
      </c>
      <c r="H9217">
        <v>1</v>
      </c>
      <c r="I9217">
        <v>2019</v>
      </c>
      <c r="J9217">
        <v>2</v>
      </c>
      <c r="L9217">
        <v>23129800</v>
      </c>
      <c r="P9217" s="29" t="str">
        <f t="shared" si="381"/>
        <v>NULL</v>
      </c>
    </row>
    <row r="9218" spans="1:16" hidden="1" x14ac:dyDescent="0.25">
      <c r="A9218">
        <v>194967888</v>
      </c>
      <c r="B9218">
        <v>803401</v>
      </c>
      <c r="C9218" t="s">
        <v>318</v>
      </c>
      <c r="D9218">
        <v>2021661</v>
      </c>
      <c r="E9218" t="s">
        <v>305</v>
      </c>
      <c r="F9218" t="s">
        <v>214</v>
      </c>
      <c r="G9218" t="s">
        <v>215</v>
      </c>
      <c r="H9218">
        <v>1</v>
      </c>
      <c r="I9218">
        <v>2019</v>
      </c>
      <c r="J9218">
        <v>2</v>
      </c>
      <c r="L9218">
        <v>23129798</v>
      </c>
      <c r="P9218" s="29" t="str">
        <f t="shared" si="381"/>
        <v>NULL</v>
      </c>
    </row>
    <row r="9219" spans="1:16" hidden="1" x14ac:dyDescent="0.25">
      <c r="A9219">
        <v>194967888</v>
      </c>
      <c r="B9219">
        <v>803401</v>
      </c>
      <c r="C9219" t="s">
        <v>318</v>
      </c>
      <c r="D9219">
        <v>2004597</v>
      </c>
      <c r="E9219" t="s">
        <v>279</v>
      </c>
      <c r="F9219" t="s">
        <v>214</v>
      </c>
      <c r="G9219" t="s">
        <v>215</v>
      </c>
      <c r="H9219">
        <v>1</v>
      </c>
      <c r="I9219">
        <v>2019</v>
      </c>
      <c r="J9219">
        <v>2</v>
      </c>
      <c r="L9219">
        <v>23129794</v>
      </c>
      <c r="P9219" s="29" t="str">
        <f t="shared" si="381"/>
        <v>NULL</v>
      </c>
    </row>
    <row r="9220" spans="1:16" hidden="1" x14ac:dyDescent="0.25">
      <c r="A9220">
        <v>194979053</v>
      </c>
      <c r="B9220">
        <v>803400</v>
      </c>
      <c r="C9220" t="s">
        <v>212</v>
      </c>
      <c r="D9220">
        <v>2005117</v>
      </c>
      <c r="E9220" t="s">
        <v>220</v>
      </c>
      <c r="F9220" t="s">
        <v>214</v>
      </c>
      <c r="G9220" t="s">
        <v>215</v>
      </c>
      <c r="H9220">
        <v>2</v>
      </c>
      <c r="I9220">
        <v>2015</v>
      </c>
      <c r="J9220">
        <v>1</v>
      </c>
      <c r="L9220">
        <v>23065517</v>
      </c>
      <c r="M9220">
        <v>4.2</v>
      </c>
      <c r="P9220" s="29">
        <f t="shared" ref="P9220:P9250" si="382">IF(AND(ISNUMBER(M9220),H9220&lt;&gt;4,N9220&lt;&gt;"X"),(M9220-1)/6,IF(H9220=4,"DRP",IF(AND(H9220=3,M9220="NA"),"BAD",IF(AND(H9220=2),"CVL",IF(AND(H9220=1,ISBLANK(M9220)),"NULL","UNK")))))</f>
        <v>0.53333333333333333</v>
      </c>
    </row>
    <row r="9221" spans="1:16" hidden="1" x14ac:dyDescent="0.25">
      <c r="A9221">
        <v>194979053</v>
      </c>
      <c r="B9221">
        <v>803400</v>
      </c>
      <c r="C9221" t="s">
        <v>212</v>
      </c>
      <c r="D9221">
        <v>2021600</v>
      </c>
      <c r="E9221" t="s">
        <v>219</v>
      </c>
      <c r="F9221" t="s">
        <v>214</v>
      </c>
      <c r="G9221" t="s">
        <v>215</v>
      </c>
      <c r="H9221">
        <v>3</v>
      </c>
      <c r="I9221">
        <v>2015</v>
      </c>
      <c r="J9221">
        <v>1</v>
      </c>
      <c r="L9221">
        <v>23066438</v>
      </c>
      <c r="M9221">
        <v>3.4</v>
      </c>
      <c r="P9221" s="29">
        <f t="shared" si="382"/>
        <v>0.39999999999999997</v>
      </c>
    </row>
    <row r="9222" spans="1:16" hidden="1" x14ac:dyDescent="0.25">
      <c r="A9222">
        <v>194979053</v>
      </c>
      <c r="B9222">
        <v>803400</v>
      </c>
      <c r="C9222" t="s">
        <v>212</v>
      </c>
      <c r="D9222">
        <v>2005099</v>
      </c>
      <c r="E9222" t="s">
        <v>217</v>
      </c>
      <c r="F9222" t="s">
        <v>214</v>
      </c>
      <c r="G9222" t="s">
        <v>215</v>
      </c>
      <c r="H9222">
        <v>2</v>
      </c>
      <c r="I9222">
        <v>2015</v>
      </c>
      <c r="J9222">
        <v>1</v>
      </c>
      <c r="L9222">
        <v>23066428</v>
      </c>
      <c r="M9222">
        <v>4.5999999999999996</v>
      </c>
      <c r="P9222" s="29">
        <f t="shared" si="382"/>
        <v>0.6</v>
      </c>
    </row>
    <row r="9223" spans="1:16" hidden="1" x14ac:dyDescent="0.25">
      <c r="A9223">
        <v>194979053</v>
      </c>
      <c r="B9223">
        <v>803400</v>
      </c>
      <c r="C9223" t="s">
        <v>212</v>
      </c>
      <c r="D9223">
        <v>2021754</v>
      </c>
      <c r="E9223" t="s">
        <v>216</v>
      </c>
      <c r="F9223" t="s">
        <v>214</v>
      </c>
      <c r="G9223" t="s">
        <v>215</v>
      </c>
      <c r="H9223">
        <v>3</v>
      </c>
      <c r="I9223">
        <v>2015</v>
      </c>
      <c r="J9223">
        <v>1</v>
      </c>
      <c r="L9223">
        <v>23066449</v>
      </c>
      <c r="M9223">
        <v>3</v>
      </c>
      <c r="P9223" s="29">
        <f t="shared" si="382"/>
        <v>0.33333333333333331</v>
      </c>
    </row>
    <row r="9224" spans="1:16" hidden="1" x14ac:dyDescent="0.25">
      <c r="A9224">
        <v>194979053</v>
      </c>
      <c r="B9224">
        <v>803400</v>
      </c>
      <c r="C9224" t="s">
        <v>212</v>
      </c>
      <c r="D9224">
        <v>2005102</v>
      </c>
      <c r="E9224" t="s">
        <v>218</v>
      </c>
      <c r="F9224" t="s">
        <v>214</v>
      </c>
      <c r="G9224" t="s">
        <v>215</v>
      </c>
      <c r="H9224">
        <v>2</v>
      </c>
      <c r="I9224">
        <v>2015</v>
      </c>
      <c r="J9224">
        <v>1</v>
      </c>
      <c r="L9224">
        <v>23066489</v>
      </c>
      <c r="M9224">
        <v>4.3</v>
      </c>
      <c r="P9224" s="29">
        <f t="shared" si="382"/>
        <v>0.54999999999999993</v>
      </c>
    </row>
    <row r="9225" spans="1:16" hidden="1" x14ac:dyDescent="0.25">
      <c r="A9225">
        <v>194979053</v>
      </c>
      <c r="B9225">
        <v>803400</v>
      </c>
      <c r="C9225" t="s">
        <v>212</v>
      </c>
      <c r="D9225">
        <v>2004098</v>
      </c>
      <c r="E9225" t="s">
        <v>213</v>
      </c>
      <c r="F9225" t="s">
        <v>214</v>
      </c>
      <c r="G9225" t="s">
        <v>215</v>
      </c>
      <c r="H9225">
        <v>2</v>
      </c>
      <c r="I9225">
        <v>2015</v>
      </c>
      <c r="J9225">
        <v>1</v>
      </c>
      <c r="L9225">
        <v>23066524</v>
      </c>
      <c r="M9225">
        <v>6.4</v>
      </c>
      <c r="P9225" s="29">
        <f t="shared" si="382"/>
        <v>0.9</v>
      </c>
    </row>
    <row r="9226" spans="1:16" hidden="1" x14ac:dyDescent="0.25">
      <c r="A9226">
        <v>194979053</v>
      </c>
      <c r="B9226">
        <v>803400</v>
      </c>
      <c r="C9226" t="s">
        <v>212</v>
      </c>
      <c r="D9226">
        <v>2021754</v>
      </c>
      <c r="E9226" t="s">
        <v>216</v>
      </c>
      <c r="F9226" t="s">
        <v>214</v>
      </c>
      <c r="G9226" t="s">
        <v>215</v>
      </c>
      <c r="H9226">
        <v>3</v>
      </c>
      <c r="I9226">
        <v>2015</v>
      </c>
      <c r="J9226">
        <v>2</v>
      </c>
      <c r="L9226">
        <v>23074074</v>
      </c>
      <c r="M9226" t="s">
        <v>221</v>
      </c>
      <c r="P9226" s="29" t="str">
        <f t="shared" si="382"/>
        <v>BAD</v>
      </c>
    </row>
    <row r="9227" spans="1:16" hidden="1" x14ac:dyDescent="0.25">
      <c r="A9227">
        <v>194979053</v>
      </c>
      <c r="B9227">
        <v>803400</v>
      </c>
      <c r="C9227" t="s">
        <v>212</v>
      </c>
      <c r="D9227">
        <v>2021600</v>
      </c>
      <c r="E9227" t="s">
        <v>219</v>
      </c>
      <c r="F9227" t="s">
        <v>214</v>
      </c>
      <c r="G9227" t="s">
        <v>215</v>
      </c>
      <c r="H9227">
        <v>2</v>
      </c>
      <c r="I9227">
        <v>2015</v>
      </c>
      <c r="J9227">
        <v>2</v>
      </c>
      <c r="L9227">
        <v>23071941</v>
      </c>
      <c r="M9227">
        <v>4.3</v>
      </c>
      <c r="P9227" s="29">
        <f t="shared" si="382"/>
        <v>0.54999999999999993</v>
      </c>
    </row>
    <row r="9228" spans="1:16" hidden="1" x14ac:dyDescent="0.25">
      <c r="A9228">
        <v>194979053</v>
      </c>
      <c r="B9228">
        <v>803400</v>
      </c>
      <c r="C9228" t="s">
        <v>212</v>
      </c>
      <c r="D9228">
        <v>2021795</v>
      </c>
      <c r="E9228" t="s">
        <v>222</v>
      </c>
      <c r="F9228" t="s">
        <v>214</v>
      </c>
      <c r="G9228" t="s">
        <v>215</v>
      </c>
      <c r="H9228">
        <v>3</v>
      </c>
      <c r="I9228">
        <v>2015</v>
      </c>
      <c r="J9228">
        <v>2</v>
      </c>
      <c r="L9228">
        <v>23070473</v>
      </c>
      <c r="M9228">
        <v>3</v>
      </c>
      <c r="P9228" s="29">
        <f t="shared" si="382"/>
        <v>0.33333333333333331</v>
      </c>
    </row>
    <row r="9229" spans="1:16" hidden="1" x14ac:dyDescent="0.25">
      <c r="A9229">
        <v>194979053</v>
      </c>
      <c r="B9229">
        <v>803400</v>
      </c>
      <c r="C9229" t="s">
        <v>212</v>
      </c>
      <c r="D9229">
        <v>2005131</v>
      </c>
      <c r="E9229" t="s">
        <v>228</v>
      </c>
      <c r="F9229" t="s">
        <v>214</v>
      </c>
      <c r="G9229" t="s">
        <v>215</v>
      </c>
      <c r="H9229">
        <v>3</v>
      </c>
      <c r="I9229">
        <v>2015</v>
      </c>
      <c r="J9229">
        <v>2</v>
      </c>
      <c r="L9229">
        <v>23070707</v>
      </c>
      <c r="M9229" t="s">
        <v>221</v>
      </c>
      <c r="P9229" s="29" t="str">
        <f t="shared" si="382"/>
        <v>BAD</v>
      </c>
    </row>
    <row r="9230" spans="1:16" hidden="1" x14ac:dyDescent="0.25">
      <c r="A9230">
        <v>194979053</v>
      </c>
      <c r="B9230">
        <v>803400</v>
      </c>
      <c r="C9230" t="s">
        <v>212</v>
      </c>
      <c r="D9230">
        <v>2005118</v>
      </c>
      <c r="E9230" t="s">
        <v>223</v>
      </c>
      <c r="F9230" t="s">
        <v>214</v>
      </c>
      <c r="G9230" t="s">
        <v>215</v>
      </c>
      <c r="H9230">
        <v>2</v>
      </c>
      <c r="I9230">
        <v>2015</v>
      </c>
      <c r="J9230">
        <v>2</v>
      </c>
      <c r="L9230">
        <v>23071572</v>
      </c>
      <c r="M9230">
        <v>4</v>
      </c>
      <c r="P9230" s="29">
        <f t="shared" si="382"/>
        <v>0.5</v>
      </c>
    </row>
    <row r="9231" spans="1:16" hidden="1" x14ac:dyDescent="0.25">
      <c r="A9231">
        <v>194979053</v>
      </c>
      <c r="B9231">
        <v>803400</v>
      </c>
      <c r="C9231" t="s">
        <v>212</v>
      </c>
      <c r="D9231">
        <v>2021580</v>
      </c>
      <c r="E9231" t="s">
        <v>241</v>
      </c>
      <c r="F9231" t="s">
        <v>214</v>
      </c>
      <c r="G9231" t="s">
        <v>215</v>
      </c>
      <c r="H9231">
        <v>3</v>
      </c>
      <c r="I9231">
        <v>2015</v>
      </c>
      <c r="J9231">
        <v>2</v>
      </c>
      <c r="L9231">
        <v>23074971</v>
      </c>
      <c r="M9231">
        <v>2.2999999999999998</v>
      </c>
      <c r="P9231" s="29">
        <f t="shared" si="382"/>
        <v>0.21666666666666665</v>
      </c>
    </row>
    <row r="9232" spans="1:16" hidden="1" x14ac:dyDescent="0.25">
      <c r="A9232">
        <v>194979053</v>
      </c>
      <c r="B9232">
        <v>803400</v>
      </c>
      <c r="C9232" t="s">
        <v>212</v>
      </c>
      <c r="D9232">
        <v>2004116</v>
      </c>
      <c r="E9232" t="s">
        <v>229</v>
      </c>
      <c r="F9232" t="s">
        <v>214</v>
      </c>
      <c r="G9232" t="s">
        <v>215</v>
      </c>
      <c r="H9232">
        <v>2</v>
      </c>
      <c r="I9232">
        <v>2015</v>
      </c>
      <c r="J9232">
        <v>2</v>
      </c>
      <c r="L9232">
        <v>23073045</v>
      </c>
      <c r="M9232">
        <v>5.9</v>
      </c>
      <c r="P9232" s="29">
        <f t="shared" si="382"/>
        <v>0.81666666666666676</v>
      </c>
    </row>
    <row r="9233" spans="1:16" hidden="1" x14ac:dyDescent="0.25">
      <c r="A9233">
        <v>194979053</v>
      </c>
      <c r="B9233">
        <v>803400</v>
      </c>
      <c r="C9233" t="s">
        <v>212</v>
      </c>
      <c r="D9233">
        <v>2004112</v>
      </c>
      <c r="E9233" t="s">
        <v>244</v>
      </c>
      <c r="F9233" t="s">
        <v>214</v>
      </c>
      <c r="G9233" t="s">
        <v>215</v>
      </c>
      <c r="H9233">
        <v>2</v>
      </c>
      <c r="I9233">
        <v>2015</v>
      </c>
      <c r="J9233">
        <v>2</v>
      </c>
      <c r="L9233">
        <v>23073237</v>
      </c>
      <c r="M9233">
        <v>4.4000000000000004</v>
      </c>
      <c r="P9233" s="29">
        <f t="shared" si="382"/>
        <v>0.56666666666666676</v>
      </c>
    </row>
    <row r="9234" spans="1:16" hidden="1" x14ac:dyDescent="0.25">
      <c r="A9234">
        <v>194981090</v>
      </c>
      <c r="B9234">
        <v>803401</v>
      </c>
      <c r="C9234" t="s">
        <v>318</v>
      </c>
      <c r="D9234">
        <v>2005118</v>
      </c>
      <c r="E9234" t="s">
        <v>223</v>
      </c>
      <c r="F9234" t="s">
        <v>214</v>
      </c>
      <c r="G9234" t="s">
        <v>215</v>
      </c>
      <c r="H9234">
        <v>2</v>
      </c>
      <c r="I9234">
        <v>2015</v>
      </c>
      <c r="J9234">
        <v>1</v>
      </c>
      <c r="L9234">
        <v>23067523</v>
      </c>
      <c r="M9234">
        <v>5.3</v>
      </c>
      <c r="P9234" s="29">
        <f t="shared" si="382"/>
        <v>0.71666666666666667</v>
      </c>
    </row>
    <row r="9235" spans="1:16" hidden="1" x14ac:dyDescent="0.25">
      <c r="A9235">
        <v>194981090</v>
      </c>
      <c r="B9235">
        <v>803401</v>
      </c>
      <c r="C9235" t="s">
        <v>318</v>
      </c>
      <c r="D9235">
        <v>2021600</v>
      </c>
      <c r="E9235" t="s">
        <v>219</v>
      </c>
      <c r="F9235" t="s">
        <v>214</v>
      </c>
      <c r="G9235" t="s">
        <v>215</v>
      </c>
      <c r="H9235">
        <v>2</v>
      </c>
      <c r="I9235">
        <v>2015</v>
      </c>
      <c r="J9235">
        <v>1</v>
      </c>
      <c r="L9235">
        <v>23066441</v>
      </c>
      <c r="M9235">
        <v>4.0999999999999996</v>
      </c>
      <c r="P9235" s="29">
        <f t="shared" si="382"/>
        <v>0.51666666666666661</v>
      </c>
    </row>
    <row r="9236" spans="1:16" hidden="1" x14ac:dyDescent="0.25">
      <c r="A9236">
        <v>194981090</v>
      </c>
      <c r="B9236">
        <v>803401</v>
      </c>
      <c r="C9236" t="s">
        <v>318</v>
      </c>
      <c r="D9236">
        <v>2005102</v>
      </c>
      <c r="E9236" t="s">
        <v>218</v>
      </c>
      <c r="F9236" t="s">
        <v>214</v>
      </c>
      <c r="G9236" t="s">
        <v>215</v>
      </c>
      <c r="H9236">
        <v>3</v>
      </c>
      <c r="I9236">
        <v>2015</v>
      </c>
      <c r="J9236">
        <v>1</v>
      </c>
      <c r="L9236">
        <v>23066494</v>
      </c>
      <c r="M9236">
        <v>3</v>
      </c>
      <c r="P9236" s="29">
        <f t="shared" si="382"/>
        <v>0.33333333333333331</v>
      </c>
    </row>
    <row r="9237" spans="1:16" hidden="1" x14ac:dyDescent="0.25">
      <c r="A9237">
        <v>194981090</v>
      </c>
      <c r="B9237">
        <v>803401</v>
      </c>
      <c r="C9237" t="s">
        <v>318</v>
      </c>
      <c r="D9237">
        <v>2004098</v>
      </c>
      <c r="E9237" t="s">
        <v>213</v>
      </c>
      <c r="F9237" t="s">
        <v>214</v>
      </c>
      <c r="G9237" t="s">
        <v>215</v>
      </c>
      <c r="H9237">
        <v>2</v>
      </c>
      <c r="I9237">
        <v>2015</v>
      </c>
      <c r="J9237">
        <v>1</v>
      </c>
      <c r="L9237">
        <v>23066602</v>
      </c>
      <c r="M9237">
        <v>6</v>
      </c>
      <c r="P9237" s="29">
        <f t="shared" si="382"/>
        <v>0.83333333333333337</v>
      </c>
    </row>
    <row r="9238" spans="1:16" hidden="1" x14ac:dyDescent="0.25">
      <c r="A9238">
        <v>194981090</v>
      </c>
      <c r="B9238">
        <v>803401</v>
      </c>
      <c r="C9238" t="s">
        <v>318</v>
      </c>
      <c r="D9238">
        <v>2021754</v>
      </c>
      <c r="E9238" t="s">
        <v>216</v>
      </c>
      <c r="F9238" t="s">
        <v>214</v>
      </c>
      <c r="G9238" t="s">
        <v>215</v>
      </c>
      <c r="H9238">
        <v>3</v>
      </c>
      <c r="I9238">
        <v>2015</v>
      </c>
      <c r="J9238">
        <v>1</v>
      </c>
      <c r="L9238">
        <v>23066481</v>
      </c>
      <c r="M9238">
        <v>2.9</v>
      </c>
      <c r="P9238" s="29">
        <f t="shared" si="382"/>
        <v>0.31666666666666665</v>
      </c>
    </row>
    <row r="9239" spans="1:16" hidden="1" x14ac:dyDescent="0.25">
      <c r="A9239">
        <v>194981090</v>
      </c>
      <c r="B9239">
        <v>803401</v>
      </c>
      <c r="C9239" t="s">
        <v>318</v>
      </c>
      <c r="D9239">
        <v>2005099</v>
      </c>
      <c r="E9239" t="s">
        <v>217</v>
      </c>
      <c r="F9239" t="s">
        <v>214</v>
      </c>
      <c r="G9239" t="s">
        <v>215</v>
      </c>
      <c r="H9239">
        <v>3</v>
      </c>
      <c r="I9239">
        <v>2015</v>
      </c>
      <c r="J9239">
        <v>1</v>
      </c>
      <c r="L9239">
        <v>23066433</v>
      </c>
      <c r="M9239">
        <v>3.6</v>
      </c>
      <c r="P9239" s="29">
        <f t="shared" si="382"/>
        <v>0.43333333333333335</v>
      </c>
    </row>
    <row r="9240" spans="1:16" hidden="1" x14ac:dyDescent="0.25">
      <c r="A9240">
        <v>194981090</v>
      </c>
      <c r="B9240">
        <v>803401</v>
      </c>
      <c r="C9240" t="s">
        <v>318</v>
      </c>
      <c r="D9240">
        <v>2005131</v>
      </c>
      <c r="E9240" t="s">
        <v>228</v>
      </c>
      <c r="F9240" t="s">
        <v>214</v>
      </c>
      <c r="G9240" t="s">
        <v>215</v>
      </c>
      <c r="H9240">
        <v>4</v>
      </c>
      <c r="I9240">
        <v>2015</v>
      </c>
      <c r="J9240">
        <v>2</v>
      </c>
      <c r="L9240">
        <v>23070713</v>
      </c>
      <c r="P9240" s="29" t="str">
        <f t="shared" si="382"/>
        <v>DRP</v>
      </c>
    </row>
    <row r="9241" spans="1:16" hidden="1" x14ac:dyDescent="0.25">
      <c r="A9241">
        <v>194981090</v>
      </c>
      <c r="B9241">
        <v>803401</v>
      </c>
      <c r="C9241" t="s">
        <v>318</v>
      </c>
      <c r="D9241">
        <v>2005117</v>
      </c>
      <c r="E9241" t="s">
        <v>220</v>
      </c>
      <c r="F9241" t="s">
        <v>214</v>
      </c>
      <c r="G9241" t="s">
        <v>215</v>
      </c>
      <c r="H9241">
        <v>4</v>
      </c>
      <c r="I9241">
        <v>2015</v>
      </c>
      <c r="J9241">
        <v>2</v>
      </c>
      <c r="L9241">
        <v>23070390</v>
      </c>
      <c r="P9241" s="29" t="str">
        <f t="shared" si="382"/>
        <v>DRP</v>
      </c>
    </row>
    <row r="9242" spans="1:16" hidden="1" x14ac:dyDescent="0.25">
      <c r="A9242">
        <v>194981090</v>
      </c>
      <c r="B9242">
        <v>803401</v>
      </c>
      <c r="C9242" t="s">
        <v>318</v>
      </c>
      <c r="D9242">
        <v>2004116</v>
      </c>
      <c r="E9242" t="s">
        <v>229</v>
      </c>
      <c r="F9242" t="s">
        <v>214</v>
      </c>
      <c r="G9242" t="s">
        <v>215</v>
      </c>
      <c r="H9242">
        <v>4</v>
      </c>
      <c r="I9242">
        <v>2015</v>
      </c>
      <c r="J9242">
        <v>2</v>
      </c>
      <c r="L9242">
        <v>23073301</v>
      </c>
      <c r="P9242" s="29" t="str">
        <f t="shared" si="382"/>
        <v>DRP</v>
      </c>
    </row>
    <row r="9243" spans="1:16" hidden="1" x14ac:dyDescent="0.25">
      <c r="A9243">
        <v>194981090</v>
      </c>
      <c r="B9243">
        <v>803401</v>
      </c>
      <c r="C9243" t="s">
        <v>318</v>
      </c>
      <c r="D9243">
        <v>2004112</v>
      </c>
      <c r="E9243" t="s">
        <v>244</v>
      </c>
      <c r="F9243" t="s">
        <v>214</v>
      </c>
      <c r="G9243" t="s">
        <v>215</v>
      </c>
      <c r="H9243">
        <v>4</v>
      </c>
      <c r="I9243">
        <v>2015</v>
      </c>
      <c r="J9243">
        <v>2</v>
      </c>
      <c r="L9243">
        <v>23073233</v>
      </c>
      <c r="P9243" s="29" t="str">
        <f t="shared" si="382"/>
        <v>DRP</v>
      </c>
    </row>
    <row r="9244" spans="1:16" hidden="1" x14ac:dyDescent="0.25">
      <c r="A9244">
        <v>194981090</v>
      </c>
      <c r="B9244">
        <v>803401</v>
      </c>
      <c r="C9244" t="s">
        <v>318</v>
      </c>
      <c r="D9244">
        <v>2005102</v>
      </c>
      <c r="E9244" t="s">
        <v>218</v>
      </c>
      <c r="F9244" t="s">
        <v>214</v>
      </c>
      <c r="G9244" t="s">
        <v>215</v>
      </c>
      <c r="H9244">
        <v>3</v>
      </c>
      <c r="I9244">
        <v>2015</v>
      </c>
      <c r="J9244">
        <v>2</v>
      </c>
      <c r="L9244">
        <v>23071945</v>
      </c>
      <c r="M9244">
        <v>3.4</v>
      </c>
      <c r="P9244" s="29">
        <f t="shared" si="382"/>
        <v>0.39999999999999997</v>
      </c>
    </row>
    <row r="9245" spans="1:16" hidden="1" x14ac:dyDescent="0.25">
      <c r="A9245">
        <v>194981090</v>
      </c>
      <c r="B9245">
        <v>803401</v>
      </c>
      <c r="C9245" t="s">
        <v>318</v>
      </c>
      <c r="D9245">
        <v>2005099</v>
      </c>
      <c r="E9245" t="s">
        <v>217</v>
      </c>
      <c r="F9245" t="s">
        <v>214</v>
      </c>
      <c r="G9245" t="s">
        <v>215</v>
      </c>
      <c r="H9245">
        <v>3</v>
      </c>
      <c r="I9245">
        <v>2015</v>
      </c>
      <c r="J9245">
        <v>2</v>
      </c>
      <c r="L9245">
        <v>23071932</v>
      </c>
      <c r="M9245">
        <v>3.5</v>
      </c>
      <c r="P9245" s="29">
        <f t="shared" si="382"/>
        <v>0.41666666666666669</v>
      </c>
    </row>
    <row r="9246" spans="1:16" hidden="1" x14ac:dyDescent="0.25">
      <c r="A9246">
        <v>194981090</v>
      </c>
      <c r="B9246">
        <v>803401</v>
      </c>
      <c r="C9246" t="s">
        <v>318</v>
      </c>
      <c r="D9246">
        <v>2021754</v>
      </c>
      <c r="E9246" t="s">
        <v>216</v>
      </c>
      <c r="F9246" t="s">
        <v>214</v>
      </c>
      <c r="G9246" t="s">
        <v>215</v>
      </c>
      <c r="H9246">
        <v>3</v>
      </c>
      <c r="I9246">
        <v>2015</v>
      </c>
      <c r="J9246">
        <v>2</v>
      </c>
      <c r="L9246">
        <v>23074133</v>
      </c>
      <c r="M9246">
        <v>3.4</v>
      </c>
      <c r="P9246" s="29">
        <f t="shared" si="382"/>
        <v>0.39999999999999997</v>
      </c>
    </row>
    <row r="9247" spans="1:16" hidden="1" x14ac:dyDescent="0.25">
      <c r="A9247">
        <v>194981090</v>
      </c>
      <c r="B9247">
        <v>803401</v>
      </c>
      <c r="C9247" t="s">
        <v>318</v>
      </c>
      <c r="D9247">
        <v>2021602</v>
      </c>
      <c r="E9247" t="s">
        <v>242</v>
      </c>
      <c r="F9247" t="s">
        <v>214</v>
      </c>
      <c r="G9247" t="s">
        <v>215</v>
      </c>
      <c r="H9247">
        <v>3</v>
      </c>
      <c r="I9247">
        <v>2015</v>
      </c>
      <c r="J9247">
        <v>2</v>
      </c>
      <c r="L9247">
        <v>23072007</v>
      </c>
      <c r="M9247" t="s">
        <v>221</v>
      </c>
      <c r="P9247" s="29" t="str">
        <f t="shared" si="382"/>
        <v>BAD</v>
      </c>
    </row>
    <row r="9248" spans="1:16" hidden="1" x14ac:dyDescent="0.25">
      <c r="A9248">
        <v>194981090</v>
      </c>
      <c r="B9248">
        <v>803401</v>
      </c>
      <c r="C9248" t="s">
        <v>318</v>
      </c>
      <c r="D9248">
        <v>2005117</v>
      </c>
      <c r="E9248" t="s">
        <v>220</v>
      </c>
      <c r="F9248" t="s">
        <v>214</v>
      </c>
      <c r="G9248" t="s">
        <v>215</v>
      </c>
      <c r="H9248">
        <v>3</v>
      </c>
      <c r="I9248">
        <v>2015</v>
      </c>
      <c r="J9248">
        <v>2</v>
      </c>
      <c r="L9248">
        <v>23070390</v>
      </c>
      <c r="M9248" t="s">
        <v>221</v>
      </c>
      <c r="P9248" s="29" t="str">
        <f t="shared" si="382"/>
        <v>BAD</v>
      </c>
    </row>
    <row r="9249" spans="1:16" hidden="1" x14ac:dyDescent="0.25">
      <c r="A9249">
        <v>194981090</v>
      </c>
      <c r="B9249">
        <v>803401</v>
      </c>
      <c r="C9249" t="s">
        <v>318</v>
      </c>
      <c r="D9249">
        <v>2004116</v>
      </c>
      <c r="E9249" t="s">
        <v>229</v>
      </c>
      <c r="F9249" t="s">
        <v>214</v>
      </c>
      <c r="G9249" t="s">
        <v>215</v>
      </c>
      <c r="H9249">
        <v>2</v>
      </c>
      <c r="I9249">
        <v>2015</v>
      </c>
      <c r="J9249">
        <v>2</v>
      </c>
      <c r="L9249">
        <v>23073301</v>
      </c>
      <c r="M9249">
        <v>5.9</v>
      </c>
      <c r="P9249" s="29">
        <f t="shared" si="382"/>
        <v>0.81666666666666676</v>
      </c>
    </row>
    <row r="9250" spans="1:16" hidden="1" x14ac:dyDescent="0.25">
      <c r="A9250">
        <v>194981090</v>
      </c>
      <c r="B9250">
        <v>803401</v>
      </c>
      <c r="C9250" t="s">
        <v>318</v>
      </c>
      <c r="D9250">
        <v>2004112</v>
      </c>
      <c r="E9250" t="s">
        <v>244</v>
      </c>
      <c r="F9250" t="s">
        <v>214</v>
      </c>
      <c r="G9250" t="s">
        <v>215</v>
      </c>
      <c r="H9250">
        <v>2</v>
      </c>
      <c r="I9250">
        <v>2015</v>
      </c>
      <c r="J9250">
        <v>2</v>
      </c>
      <c r="L9250">
        <v>23073233</v>
      </c>
      <c r="M9250">
        <v>5</v>
      </c>
      <c r="P9250" s="29">
        <f t="shared" si="382"/>
        <v>0.66666666666666663</v>
      </c>
    </row>
    <row r="9251" spans="1:16" hidden="1" x14ac:dyDescent="0.25">
      <c r="A9251">
        <v>195031916</v>
      </c>
      <c r="B9251">
        <v>803401</v>
      </c>
      <c r="C9251" t="s">
        <v>318</v>
      </c>
      <c r="D9251">
        <v>2004098</v>
      </c>
      <c r="E9251" t="s">
        <v>213</v>
      </c>
      <c r="F9251" t="s">
        <v>214</v>
      </c>
      <c r="G9251" t="s">
        <v>215</v>
      </c>
      <c r="H9251">
        <v>2</v>
      </c>
      <c r="I9251">
        <v>2016</v>
      </c>
      <c r="J9251">
        <v>1</v>
      </c>
      <c r="L9251">
        <v>23078142</v>
      </c>
      <c r="M9251">
        <v>6.2</v>
      </c>
      <c r="P9251" s="29">
        <f t="shared" ref="P9251:P9282" si="383">IF(AND(ISNUMBER(M9251),H9251&lt;&gt;4),(M9251-1)/6,IF(H9251=4,"DRP",IF(AND(H9251=3,M9251="NA"),"BAD",IF(AND(H9251=2),"CVL",IF(AND(H9251=1,ISBLANK(M9251)),"NULL","UNK")))))</f>
        <v>0.8666666666666667</v>
      </c>
    </row>
    <row r="9252" spans="1:16" hidden="1" x14ac:dyDescent="0.25">
      <c r="A9252">
        <v>195031916</v>
      </c>
      <c r="B9252">
        <v>803401</v>
      </c>
      <c r="C9252" t="s">
        <v>318</v>
      </c>
      <c r="D9252">
        <v>2021600</v>
      </c>
      <c r="E9252" t="s">
        <v>219</v>
      </c>
      <c r="F9252" t="s">
        <v>214</v>
      </c>
      <c r="G9252" t="s">
        <v>215</v>
      </c>
      <c r="H9252">
        <v>3</v>
      </c>
      <c r="I9252">
        <v>2016</v>
      </c>
      <c r="J9252">
        <v>1</v>
      </c>
      <c r="L9252">
        <v>23081081</v>
      </c>
      <c r="M9252">
        <v>3.5</v>
      </c>
      <c r="P9252" s="29">
        <f t="shared" si="383"/>
        <v>0.41666666666666669</v>
      </c>
    </row>
    <row r="9253" spans="1:16" hidden="1" x14ac:dyDescent="0.25">
      <c r="A9253">
        <v>195031916</v>
      </c>
      <c r="B9253">
        <v>803401</v>
      </c>
      <c r="C9253" t="s">
        <v>318</v>
      </c>
      <c r="D9253">
        <v>2005099</v>
      </c>
      <c r="E9253" t="s">
        <v>217</v>
      </c>
      <c r="F9253" t="s">
        <v>214</v>
      </c>
      <c r="G9253" t="s">
        <v>215</v>
      </c>
      <c r="H9253">
        <v>2</v>
      </c>
      <c r="I9253">
        <v>2016</v>
      </c>
      <c r="J9253">
        <v>1</v>
      </c>
      <c r="L9253">
        <v>23081376</v>
      </c>
      <c r="M9253">
        <v>4.2</v>
      </c>
      <c r="P9253" s="29">
        <f t="shared" si="383"/>
        <v>0.53333333333333333</v>
      </c>
    </row>
    <row r="9254" spans="1:16" hidden="1" x14ac:dyDescent="0.25">
      <c r="A9254">
        <v>195031916</v>
      </c>
      <c r="B9254">
        <v>803401</v>
      </c>
      <c r="C9254" t="s">
        <v>318</v>
      </c>
      <c r="D9254">
        <v>2005102</v>
      </c>
      <c r="E9254" t="s">
        <v>218</v>
      </c>
      <c r="F9254" t="s">
        <v>214</v>
      </c>
      <c r="G9254" t="s">
        <v>215</v>
      </c>
      <c r="H9254">
        <v>3</v>
      </c>
      <c r="I9254">
        <v>2016</v>
      </c>
      <c r="J9254">
        <v>1</v>
      </c>
      <c r="L9254">
        <v>23081383</v>
      </c>
      <c r="M9254">
        <v>3.3</v>
      </c>
      <c r="P9254" s="29">
        <f t="shared" si="383"/>
        <v>0.3833333333333333</v>
      </c>
    </row>
    <row r="9255" spans="1:16" hidden="1" x14ac:dyDescent="0.25">
      <c r="A9255">
        <v>195031916</v>
      </c>
      <c r="B9255">
        <v>803401</v>
      </c>
      <c r="C9255" t="s">
        <v>318</v>
      </c>
      <c r="D9255">
        <v>2021754</v>
      </c>
      <c r="E9255" t="s">
        <v>216</v>
      </c>
      <c r="F9255" t="s">
        <v>214</v>
      </c>
      <c r="G9255" t="s">
        <v>215</v>
      </c>
      <c r="H9255">
        <v>2</v>
      </c>
      <c r="I9255">
        <v>2016</v>
      </c>
      <c r="J9255">
        <v>1</v>
      </c>
      <c r="L9255">
        <v>23081097</v>
      </c>
      <c r="M9255">
        <v>4</v>
      </c>
      <c r="P9255" s="29">
        <f t="shared" si="383"/>
        <v>0.5</v>
      </c>
    </row>
    <row r="9256" spans="1:16" hidden="1" x14ac:dyDescent="0.25">
      <c r="A9256">
        <v>195031916</v>
      </c>
      <c r="B9256">
        <v>803401</v>
      </c>
      <c r="C9256" t="s">
        <v>318</v>
      </c>
      <c r="D9256">
        <v>2005118</v>
      </c>
      <c r="E9256" t="s">
        <v>223</v>
      </c>
      <c r="F9256" t="s">
        <v>214</v>
      </c>
      <c r="G9256" t="s">
        <v>215</v>
      </c>
      <c r="H9256">
        <v>3</v>
      </c>
      <c r="I9256">
        <v>2016</v>
      </c>
      <c r="J9256">
        <v>1</v>
      </c>
      <c r="L9256">
        <v>23081294</v>
      </c>
      <c r="M9256">
        <v>3</v>
      </c>
      <c r="P9256" s="29">
        <f t="shared" si="383"/>
        <v>0.33333333333333331</v>
      </c>
    </row>
    <row r="9257" spans="1:16" hidden="1" x14ac:dyDescent="0.25">
      <c r="A9257">
        <v>195031916</v>
      </c>
      <c r="B9257">
        <v>803401</v>
      </c>
      <c r="C9257" t="s">
        <v>318</v>
      </c>
      <c r="D9257">
        <v>2021600</v>
      </c>
      <c r="E9257" t="s">
        <v>219</v>
      </c>
      <c r="F9257" t="s">
        <v>214</v>
      </c>
      <c r="G9257" t="s">
        <v>215</v>
      </c>
      <c r="H9257">
        <v>3</v>
      </c>
      <c r="I9257">
        <v>2016</v>
      </c>
      <c r="J9257">
        <v>2</v>
      </c>
      <c r="L9257">
        <v>23086547</v>
      </c>
      <c r="M9257">
        <v>2.7</v>
      </c>
      <c r="P9257" s="29">
        <f t="shared" si="383"/>
        <v>0.28333333333333338</v>
      </c>
    </row>
    <row r="9258" spans="1:16" hidden="1" x14ac:dyDescent="0.25">
      <c r="A9258">
        <v>195031916</v>
      </c>
      <c r="B9258">
        <v>803401</v>
      </c>
      <c r="C9258" t="s">
        <v>318</v>
      </c>
      <c r="D9258">
        <v>2005118</v>
      </c>
      <c r="E9258" t="s">
        <v>223</v>
      </c>
      <c r="F9258" t="s">
        <v>214</v>
      </c>
      <c r="G9258" t="s">
        <v>215</v>
      </c>
      <c r="H9258">
        <v>2</v>
      </c>
      <c r="I9258">
        <v>2016</v>
      </c>
      <c r="J9258">
        <v>2</v>
      </c>
      <c r="L9258">
        <v>23086742</v>
      </c>
      <c r="M9258">
        <v>4</v>
      </c>
      <c r="P9258" s="29">
        <f t="shared" si="383"/>
        <v>0.5</v>
      </c>
    </row>
    <row r="9259" spans="1:16" hidden="1" x14ac:dyDescent="0.25">
      <c r="A9259">
        <v>195031916</v>
      </c>
      <c r="B9259">
        <v>803401</v>
      </c>
      <c r="C9259" t="s">
        <v>318</v>
      </c>
      <c r="D9259">
        <v>2005102</v>
      </c>
      <c r="E9259" t="s">
        <v>218</v>
      </c>
      <c r="F9259" t="s">
        <v>214</v>
      </c>
      <c r="G9259" t="s">
        <v>215</v>
      </c>
      <c r="H9259">
        <v>2</v>
      </c>
      <c r="I9259">
        <v>2016</v>
      </c>
      <c r="J9259">
        <v>2</v>
      </c>
      <c r="L9259">
        <v>23086740</v>
      </c>
      <c r="M9259">
        <v>4</v>
      </c>
      <c r="P9259" s="29">
        <f t="shared" si="383"/>
        <v>0.5</v>
      </c>
    </row>
    <row r="9260" spans="1:16" hidden="1" x14ac:dyDescent="0.25">
      <c r="A9260">
        <v>195031916</v>
      </c>
      <c r="B9260">
        <v>803401</v>
      </c>
      <c r="C9260" t="s">
        <v>318</v>
      </c>
      <c r="D9260">
        <v>2021763</v>
      </c>
      <c r="E9260" t="s">
        <v>298</v>
      </c>
      <c r="F9260" t="s">
        <v>214</v>
      </c>
      <c r="G9260" t="s">
        <v>215</v>
      </c>
      <c r="H9260">
        <v>3</v>
      </c>
      <c r="I9260">
        <v>2016</v>
      </c>
      <c r="J9260">
        <v>2</v>
      </c>
      <c r="L9260">
        <v>23086846</v>
      </c>
      <c r="M9260">
        <v>2.8</v>
      </c>
      <c r="P9260" s="29">
        <f t="shared" si="383"/>
        <v>0.3</v>
      </c>
    </row>
    <row r="9261" spans="1:16" hidden="1" x14ac:dyDescent="0.25">
      <c r="A9261">
        <v>195031916</v>
      </c>
      <c r="B9261">
        <v>803401</v>
      </c>
      <c r="C9261" t="s">
        <v>318</v>
      </c>
      <c r="D9261">
        <v>2005117</v>
      </c>
      <c r="E9261" t="s">
        <v>220</v>
      </c>
      <c r="F9261" t="s">
        <v>214</v>
      </c>
      <c r="G9261" t="s">
        <v>215</v>
      </c>
      <c r="H9261">
        <v>3</v>
      </c>
      <c r="I9261">
        <v>2016</v>
      </c>
      <c r="J9261">
        <v>2</v>
      </c>
      <c r="L9261">
        <v>23084478</v>
      </c>
      <c r="M9261">
        <v>3.8</v>
      </c>
      <c r="P9261" s="29">
        <f t="shared" si="383"/>
        <v>0.46666666666666662</v>
      </c>
    </row>
    <row r="9262" spans="1:16" hidden="1" x14ac:dyDescent="0.25">
      <c r="A9262">
        <v>195031916</v>
      </c>
      <c r="B9262">
        <v>803401</v>
      </c>
      <c r="C9262" t="s">
        <v>318</v>
      </c>
      <c r="D9262">
        <v>2021580</v>
      </c>
      <c r="E9262" t="s">
        <v>241</v>
      </c>
      <c r="F9262" t="s">
        <v>214</v>
      </c>
      <c r="G9262" t="s">
        <v>215</v>
      </c>
      <c r="H9262">
        <v>3</v>
      </c>
      <c r="I9262">
        <v>2016</v>
      </c>
      <c r="J9262">
        <v>2</v>
      </c>
      <c r="L9262">
        <v>23086828</v>
      </c>
      <c r="M9262">
        <v>3.1</v>
      </c>
      <c r="P9262" s="29">
        <f t="shared" si="383"/>
        <v>0.35000000000000003</v>
      </c>
    </row>
    <row r="9263" spans="1:16" hidden="1" x14ac:dyDescent="0.25">
      <c r="A9263">
        <v>195031916</v>
      </c>
      <c r="B9263">
        <v>803401</v>
      </c>
      <c r="C9263" t="s">
        <v>318</v>
      </c>
      <c r="D9263">
        <v>2004112</v>
      </c>
      <c r="E9263" t="s">
        <v>244</v>
      </c>
      <c r="F9263" t="s">
        <v>214</v>
      </c>
      <c r="G9263" t="s">
        <v>215</v>
      </c>
      <c r="H9263">
        <v>2</v>
      </c>
      <c r="I9263">
        <v>2016</v>
      </c>
      <c r="J9263">
        <v>2</v>
      </c>
      <c r="L9263">
        <v>23085510</v>
      </c>
      <c r="M9263">
        <v>4.4000000000000004</v>
      </c>
      <c r="P9263" s="29">
        <f t="shared" si="383"/>
        <v>0.56666666666666676</v>
      </c>
    </row>
    <row r="9264" spans="1:16" hidden="1" x14ac:dyDescent="0.25">
      <c r="A9264">
        <v>195031916</v>
      </c>
      <c r="B9264">
        <v>803401</v>
      </c>
      <c r="C9264" t="s">
        <v>318</v>
      </c>
      <c r="D9264">
        <v>2021763</v>
      </c>
      <c r="E9264" t="s">
        <v>298</v>
      </c>
      <c r="F9264" t="s">
        <v>214</v>
      </c>
      <c r="G9264" t="s">
        <v>215</v>
      </c>
      <c r="H9264">
        <v>2</v>
      </c>
      <c r="I9264">
        <v>2017</v>
      </c>
      <c r="J9264">
        <v>1</v>
      </c>
      <c r="L9264">
        <v>23091987</v>
      </c>
      <c r="M9264">
        <v>5.5</v>
      </c>
      <c r="P9264" s="29">
        <f t="shared" si="383"/>
        <v>0.75</v>
      </c>
    </row>
    <row r="9265" spans="1:16" hidden="1" x14ac:dyDescent="0.25">
      <c r="A9265">
        <v>195031916</v>
      </c>
      <c r="B9265">
        <v>803401</v>
      </c>
      <c r="C9265" t="s">
        <v>318</v>
      </c>
      <c r="D9265">
        <v>2004116</v>
      </c>
      <c r="E9265" t="s">
        <v>229</v>
      </c>
      <c r="F9265" t="s">
        <v>214</v>
      </c>
      <c r="G9265" t="s">
        <v>215</v>
      </c>
      <c r="H9265">
        <v>2</v>
      </c>
      <c r="I9265">
        <v>2017</v>
      </c>
      <c r="J9265">
        <v>1</v>
      </c>
      <c r="L9265">
        <v>23092375</v>
      </c>
      <c r="M9265">
        <v>5.5</v>
      </c>
      <c r="P9265" s="29">
        <f t="shared" si="383"/>
        <v>0.75</v>
      </c>
    </row>
    <row r="9266" spans="1:16" hidden="1" x14ac:dyDescent="0.25">
      <c r="A9266">
        <v>195031916</v>
      </c>
      <c r="B9266">
        <v>803401</v>
      </c>
      <c r="C9266" t="s">
        <v>318</v>
      </c>
      <c r="D9266">
        <v>2004099</v>
      </c>
      <c r="E9266" t="s">
        <v>245</v>
      </c>
      <c r="F9266" t="s">
        <v>214</v>
      </c>
      <c r="G9266" t="s">
        <v>215</v>
      </c>
      <c r="H9266">
        <v>2</v>
      </c>
      <c r="I9266">
        <v>2017</v>
      </c>
      <c r="J9266">
        <v>1</v>
      </c>
      <c r="L9266">
        <v>23092377</v>
      </c>
      <c r="M9266">
        <v>4</v>
      </c>
      <c r="P9266" s="29">
        <f t="shared" si="383"/>
        <v>0.5</v>
      </c>
    </row>
    <row r="9267" spans="1:16" hidden="1" x14ac:dyDescent="0.25">
      <c r="A9267">
        <v>195031916</v>
      </c>
      <c r="B9267">
        <v>803401</v>
      </c>
      <c r="C9267" t="s">
        <v>318</v>
      </c>
      <c r="D9267">
        <v>2005117</v>
      </c>
      <c r="E9267" t="s">
        <v>220</v>
      </c>
      <c r="F9267" t="s">
        <v>214</v>
      </c>
      <c r="G9267" t="s">
        <v>215</v>
      </c>
      <c r="H9267">
        <v>3</v>
      </c>
      <c r="I9267">
        <v>2017</v>
      </c>
      <c r="J9267">
        <v>1</v>
      </c>
      <c r="L9267">
        <v>23091395</v>
      </c>
      <c r="M9267">
        <v>3.5</v>
      </c>
      <c r="P9267" s="29">
        <f t="shared" si="383"/>
        <v>0.41666666666666669</v>
      </c>
    </row>
    <row r="9268" spans="1:16" hidden="1" x14ac:dyDescent="0.25">
      <c r="A9268">
        <v>195031916</v>
      </c>
      <c r="B9268">
        <v>803401</v>
      </c>
      <c r="C9268" t="s">
        <v>318</v>
      </c>
      <c r="D9268">
        <v>2021580</v>
      </c>
      <c r="E9268" t="s">
        <v>241</v>
      </c>
      <c r="F9268" t="s">
        <v>214</v>
      </c>
      <c r="G9268" t="s">
        <v>215</v>
      </c>
      <c r="H9268">
        <v>3</v>
      </c>
      <c r="I9268">
        <v>2017</v>
      </c>
      <c r="J9268">
        <v>1</v>
      </c>
      <c r="L9268">
        <v>23093919</v>
      </c>
      <c r="M9268">
        <v>3.4</v>
      </c>
      <c r="P9268" s="29">
        <f t="shared" si="383"/>
        <v>0.39999999999999997</v>
      </c>
    </row>
    <row r="9269" spans="1:16" hidden="1" x14ac:dyDescent="0.25">
      <c r="A9269">
        <v>195031916</v>
      </c>
      <c r="B9269">
        <v>803401</v>
      </c>
      <c r="C9269" t="s">
        <v>318</v>
      </c>
      <c r="D9269">
        <v>2021600</v>
      </c>
      <c r="E9269" t="s">
        <v>219</v>
      </c>
      <c r="F9269" t="s">
        <v>214</v>
      </c>
      <c r="G9269" t="s">
        <v>215</v>
      </c>
      <c r="H9269">
        <v>2</v>
      </c>
      <c r="I9269">
        <v>2017</v>
      </c>
      <c r="J9269">
        <v>1</v>
      </c>
      <c r="L9269">
        <v>23092795</v>
      </c>
      <c r="M9269">
        <v>5.0999999999999996</v>
      </c>
      <c r="P9269" s="29">
        <f t="shared" si="383"/>
        <v>0.68333333333333324</v>
      </c>
    </row>
    <row r="9270" spans="1:16" hidden="1" x14ac:dyDescent="0.25">
      <c r="A9270">
        <v>195031916</v>
      </c>
      <c r="B9270">
        <v>803401</v>
      </c>
      <c r="C9270" t="s">
        <v>318</v>
      </c>
      <c r="D9270">
        <v>2005117</v>
      </c>
      <c r="E9270" t="s">
        <v>220</v>
      </c>
      <c r="F9270" t="s">
        <v>214</v>
      </c>
      <c r="G9270" t="s">
        <v>215</v>
      </c>
      <c r="H9270">
        <v>2</v>
      </c>
      <c r="I9270">
        <v>2017</v>
      </c>
      <c r="J9270">
        <v>2</v>
      </c>
      <c r="L9270">
        <v>23098970</v>
      </c>
      <c r="M9270">
        <v>4.9000000000000004</v>
      </c>
      <c r="P9270" s="29">
        <f t="shared" si="383"/>
        <v>0.65</v>
      </c>
    </row>
    <row r="9271" spans="1:16" hidden="1" x14ac:dyDescent="0.25">
      <c r="A9271">
        <v>195031916</v>
      </c>
      <c r="B9271">
        <v>803401</v>
      </c>
      <c r="C9271" t="s">
        <v>318</v>
      </c>
      <c r="D9271">
        <v>2021580</v>
      </c>
      <c r="E9271" t="s">
        <v>241</v>
      </c>
      <c r="F9271" t="s">
        <v>214</v>
      </c>
      <c r="G9271" t="s">
        <v>215</v>
      </c>
      <c r="H9271">
        <v>2</v>
      </c>
      <c r="I9271">
        <v>2017</v>
      </c>
      <c r="J9271">
        <v>2</v>
      </c>
      <c r="L9271">
        <v>23101084</v>
      </c>
      <c r="M9271">
        <v>4</v>
      </c>
      <c r="P9271" s="29">
        <f t="shared" si="383"/>
        <v>0.5</v>
      </c>
    </row>
    <row r="9272" spans="1:16" hidden="1" x14ac:dyDescent="0.25">
      <c r="A9272">
        <v>195031916</v>
      </c>
      <c r="B9272">
        <v>803401</v>
      </c>
      <c r="C9272" t="s">
        <v>318</v>
      </c>
      <c r="D9272">
        <v>2021756</v>
      </c>
      <c r="E9272" t="s">
        <v>253</v>
      </c>
      <c r="F9272" t="s">
        <v>214</v>
      </c>
      <c r="G9272" t="s">
        <v>215</v>
      </c>
      <c r="H9272">
        <v>3</v>
      </c>
      <c r="I9272">
        <v>2017</v>
      </c>
      <c r="J9272">
        <v>2</v>
      </c>
      <c r="L9272">
        <v>23101098</v>
      </c>
      <c r="M9272">
        <v>3.3</v>
      </c>
      <c r="P9272" s="29">
        <f t="shared" si="383"/>
        <v>0.3833333333333333</v>
      </c>
    </row>
    <row r="9273" spans="1:16" hidden="1" x14ac:dyDescent="0.25">
      <c r="A9273">
        <v>195031916</v>
      </c>
      <c r="B9273">
        <v>803401</v>
      </c>
      <c r="C9273" t="s">
        <v>318</v>
      </c>
      <c r="D9273">
        <v>2021602</v>
      </c>
      <c r="E9273" t="s">
        <v>242</v>
      </c>
      <c r="F9273" t="s">
        <v>214</v>
      </c>
      <c r="G9273" t="s">
        <v>215</v>
      </c>
      <c r="H9273">
        <v>2</v>
      </c>
      <c r="I9273">
        <v>2017</v>
      </c>
      <c r="J9273">
        <v>2</v>
      </c>
      <c r="L9273">
        <v>23101093</v>
      </c>
      <c r="M9273">
        <v>4</v>
      </c>
      <c r="P9273" s="29">
        <f t="shared" si="383"/>
        <v>0.5</v>
      </c>
    </row>
    <row r="9274" spans="1:16" hidden="1" x14ac:dyDescent="0.25">
      <c r="A9274">
        <v>195031916</v>
      </c>
      <c r="B9274">
        <v>803401</v>
      </c>
      <c r="C9274" t="s">
        <v>318</v>
      </c>
      <c r="D9274">
        <v>2005131</v>
      </c>
      <c r="E9274" t="s">
        <v>228</v>
      </c>
      <c r="F9274" t="s">
        <v>214</v>
      </c>
      <c r="G9274" t="s">
        <v>215</v>
      </c>
      <c r="H9274">
        <v>2</v>
      </c>
      <c r="I9274">
        <v>2017</v>
      </c>
      <c r="J9274">
        <v>2</v>
      </c>
      <c r="L9274">
        <v>23097528</v>
      </c>
      <c r="M9274">
        <v>4.2</v>
      </c>
      <c r="P9274" s="29">
        <f t="shared" si="383"/>
        <v>0.53333333333333333</v>
      </c>
    </row>
    <row r="9275" spans="1:16" hidden="1" x14ac:dyDescent="0.25">
      <c r="A9275">
        <v>195031916</v>
      </c>
      <c r="B9275">
        <v>803401</v>
      </c>
      <c r="C9275" t="s">
        <v>318</v>
      </c>
      <c r="D9275">
        <v>2021756</v>
      </c>
      <c r="E9275" t="s">
        <v>253</v>
      </c>
      <c r="F9275" t="s">
        <v>214</v>
      </c>
      <c r="G9275" t="s">
        <v>215</v>
      </c>
      <c r="H9275">
        <v>2</v>
      </c>
      <c r="I9275">
        <v>2018</v>
      </c>
      <c r="J9275">
        <v>1</v>
      </c>
      <c r="L9275">
        <v>23108117</v>
      </c>
      <c r="M9275">
        <v>4.5</v>
      </c>
      <c r="P9275" s="29">
        <f t="shared" si="383"/>
        <v>0.58333333333333337</v>
      </c>
    </row>
    <row r="9276" spans="1:16" hidden="1" x14ac:dyDescent="0.25">
      <c r="A9276">
        <v>195031916</v>
      </c>
      <c r="B9276">
        <v>803401</v>
      </c>
      <c r="C9276" t="s">
        <v>318</v>
      </c>
      <c r="D9276">
        <v>2019271</v>
      </c>
      <c r="E9276" t="s">
        <v>236</v>
      </c>
      <c r="F9276" t="s">
        <v>214</v>
      </c>
      <c r="G9276" t="s">
        <v>215</v>
      </c>
      <c r="H9276">
        <v>2</v>
      </c>
      <c r="I9276">
        <v>2018</v>
      </c>
      <c r="J9276">
        <v>1</v>
      </c>
      <c r="L9276">
        <v>23106548</v>
      </c>
      <c r="M9276">
        <v>5</v>
      </c>
      <c r="P9276" s="29">
        <f t="shared" si="383"/>
        <v>0.66666666666666663</v>
      </c>
    </row>
    <row r="9277" spans="1:16" hidden="1" x14ac:dyDescent="0.25">
      <c r="A9277">
        <v>195031916</v>
      </c>
      <c r="B9277">
        <v>803401</v>
      </c>
      <c r="C9277" t="s">
        <v>318</v>
      </c>
      <c r="D9277">
        <v>2021596</v>
      </c>
      <c r="E9277" t="s">
        <v>294</v>
      </c>
      <c r="F9277" t="s">
        <v>214</v>
      </c>
      <c r="G9277" t="s">
        <v>215</v>
      </c>
      <c r="H9277">
        <v>2</v>
      </c>
      <c r="I9277">
        <v>2018</v>
      </c>
      <c r="J9277">
        <v>1</v>
      </c>
      <c r="L9277">
        <v>23108100</v>
      </c>
      <c r="M9277">
        <v>4</v>
      </c>
      <c r="P9277" s="29">
        <f t="shared" si="383"/>
        <v>0.5</v>
      </c>
    </row>
    <row r="9278" spans="1:16" hidden="1" x14ac:dyDescent="0.25">
      <c r="A9278">
        <v>195031916</v>
      </c>
      <c r="B9278">
        <v>803401</v>
      </c>
      <c r="C9278" t="s">
        <v>318</v>
      </c>
      <c r="D9278">
        <v>2021638</v>
      </c>
      <c r="E9278" t="s">
        <v>250</v>
      </c>
      <c r="F9278" t="s">
        <v>214</v>
      </c>
      <c r="G9278" t="s">
        <v>215</v>
      </c>
      <c r="H9278">
        <v>2</v>
      </c>
      <c r="I9278">
        <v>2018</v>
      </c>
      <c r="J9278">
        <v>1</v>
      </c>
      <c r="L9278">
        <v>23108054</v>
      </c>
      <c r="M9278">
        <v>5.0999999999999996</v>
      </c>
      <c r="P9278" s="29">
        <f t="shared" si="383"/>
        <v>0.68333333333333324</v>
      </c>
    </row>
    <row r="9279" spans="1:16" hidden="1" x14ac:dyDescent="0.25">
      <c r="A9279">
        <v>195031916</v>
      </c>
      <c r="B9279">
        <v>803401</v>
      </c>
      <c r="C9279" t="s">
        <v>318</v>
      </c>
      <c r="D9279">
        <v>2021781</v>
      </c>
      <c r="E9279" t="s">
        <v>235</v>
      </c>
      <c r="F9279" t="s">
        <v>214</v>
      </c>
      <c r="G9279" t="s">
        <v>215</v>
      </c>
      <c r="H9279">
        <v>2</v>
      </c>
      <c r="I9279">
        <v>2018</v>
      </c>
      <c r="J9279">
        <v>1</v>
      </c>
      <c r="L9279">
        <v>23108207</v>
      </c>
      <c r="M9279">
        <v>4.0999999999999996</v>
      </c>
      <c r="P9279" s="29">
        <f t="shared" si="383"/>
        <v>0.51666666666666661</v>
      </c>
    </row>
    <row r="9280" spans="1:16" hidden="1" x14ac:dyDescent="0.25">
      <c r="A9280">
        <v>195031916</v>
      </c>
      <c r="B9280">
        <v>803401</v>
      </c>
      <c r="C9280" t="s">
        <v>318</v>
      </c>
      <c r="D9280">
        <v>2021993</v>
      </c>
      <c r="E9280" t="s">
        <v>256</v>
      </c>
      <c r="F9280" t="s">
        <v>214</v>
      </c>
      <c r="G9280" t="s">
        <v>215</v>
      </c>
      <c r="H9280">
        <v>3</v>
      </c>
      <c r="I9280">
        <v>2018</v>
      </c>
      <c r="J9280">
        <v>1</v>
      </c>
      <c r="L9280">
        <v>23107716</v>
      </c>
      <c r="M9280">
        <v>3.2</v>
      </c>
      <c r="P9280" s="29">
        <f t="shared" si="383"/>
        <v>0.3666666666666667</v>
      </c>
    </row>
    <row r="9281" spans="1:16" hidden="1" x14ac:dyDescent="0.25">
      <c r="A9281">
        <v>195031916</v>
      </c>
      <c r="B9281">
        <v>803401</v>
      </c>
      <c r="C9281" t="s">
        <v>318</v>
      </c>
      <c r="D9281">
        <v>2021640</v>
      </c>
      <c r="E9281" t="s">
        <v>227</v>
      </c>
      <c r="F9281" t="s">
        <v>214</v>
      </c>
      <c r="G9281" t="s">
        <v>215</v>
      </c>
      <c r="H9281">
        <v>4</v>
      </c>
      <c r="I9281">
        <v>2018</v>
      </c>
      <c r="J9281">
        <v>2</v>
      </c>
      <c r="L9281">
        <v>23116290</v>
      </c>
      <c r="P9281" s="29" t="str">
        <f t="shared" si="383"/>
        <v>DRP</v>
      </c>
    </row>
    <row r="9282" spans="1:16" hidden="1" x14ac:dyDescent="0.25">
      <c r="A9282">
        <v>195031916</v>
      </c>
      <c r="B9282">
        <v>803401</v>
      </c>
      <c r="C9282" t="s">
        <v>318</v>
      </c>
      <c r="D9282">
        <v>2021993</v>
      </c>
      <c r="E9282" t="s">
        <v>256</v>
      </c>
      <c r="F9282" t="s">
        <v>214</v>
      </c>
      <c r="G9282" t="s">
        <v>215</v>
      </c>
      <c r="H9282">
        <v>2</v>
      </c>
      <c r="I9282">
        <v>2018</v>
      </c>
      <c r="J9282">
        <v>2</v>
      </c>
      <c r="L9282">
        <v>23115851</v>
      </c>
      <c r="M9282">
        <v>4.4000000000000004</v>
      </c>
      <c r="P9282" s="29">
        <f t="shared" si="383"/>
        <v>0.56666666666666676</v>
      </c>
    </row>
    <row r="9283" spans="1:16" hidden="1" x14ac:dyDescent="0.25">
      <c r="A9283">
        <v>195031916</v>
      </c>
      <c r="B9283">
        <v>803401</v>
      </c>
      <c r="C9283" t="s">
        <v>318</v>
      </c>
      <c r="D9283">
        <v>2021787</v>
      </c>
      <c r="E9283" t="s">
        <v>292</v>
      </c>
      <c r="F9283" t="s">
        <v>214</v>
      </c>
      <c r="G9283" t="s">
        <v>215</v>
      </c>
      <c r="H9283">
        <v>3</v>
      </c>
      <c r="I9283">
        <v>2018</v>
      </c>
      <c r="J9283">
        <v>2</v>
      </c>
      <c r="L9283">
        <v>23115872</v>
      </c>
      <c r="M9283">
        <v>3.1</v>
      </c>
      <c r="P9283" s="29">
        <f t="shared" ref="P9283:P9314" si="384">IF(AND(ISNUMBER(M9283),H9283&lt;&gt;4),(M9283-1)/6,IF(H9283=4,"DRP",IF(AND(H9283=3,M9283="NA"),"BAD",IF(AND(H9283=2),"CVL",IF(AND(H9283=1,ISBLANK(M9283)),"NULL","UNK")))))</f>
        <v>0.35000000000000003</v>
      </c>
    </row>
    <row r="9284" spans="1:16" hidden="1" x14ac:dyDescent="0.25">
      <c r="A9284">
        <v>195031916</v>
      </c>
      <c r="B9284">
        <v>803401</v>
      </c>
      <c r="C9284" t="s">
        <v>318</v>
      </c>
      <c r="D9284">
        <v>2021679</v>
      </c>
      <c r="E9284" t="s">
        <v>259</v>
      </c>
      <c r="F9284" t="s">
        <v>214</v>
      </c>
      <c r="G9284" t="s">
        <v>215</v>
      </c>
      <c r="H9284">
        <v>2</v>
      </c>
      <c r="I9284">
        <v>2018</v>
      </c>
      <c r="J9284">
        <v>2</v>
      </c>
      <c r="L9284">
        <v>23116297</v>
      </c>
      <c r="M9284">
        <v>4.4000000000000004</v>
      </c>
      <c r="P9284" s="29">
        <f t="shared" si="384"/>
        <v>0.56666666666666676</v>
      </c>
    </row>
    <row r="9285" spans="1:16" hidden="1" x14ac:dyDescent="0.25">
      <c r="A9285">
        <v>195031916</v>
      </c>
      <c r="B9285">
        <v>803401</v>
      </c>
      <c r="C9285" t="s">
        <v>318</v>
      </c>
      <c r="D9285">
        <v>2021874</v>
      </c>
      <c r="E9285" t="s">
        <v>226</v>
      </c>
      <c r="F9285" t="s">
        <v>214</v>
      </c>
      <c r="G9285" t="s">
        <v>215</v>
      </c>
      <c r="H9285">
        <v>2</v>
      </c>
      <c r="I9285">
        <v>2018</v>
      </c>
      <c r="J9285">
        <v>2</v>
      </c>
      <c r="L9285">
        <v>23115834</v>
      </c>
      <c r="M9285">
        <v>4.8</v>
      </c>
      <c r="P9285" s="29">
        <f t="shared" si="384"/>
        <v>0.6333333333333333</v>
      </c>
    </row>
    <row r="9286" spans="1:16" hidden="1" x14ac:dyDescent="0.25">
      <c r="A9286">
        <v>195031916</v>
      </c>
      <c r="B9286">
        <v>803401</v>
      </c>
      <c r="C9286" t="s">
        <v>318</v>
      </c>
      <c r="D9286">
        <v>2019272</v>
      </c>
      <c r="E9286" t="s">
        <v>249</v>
      </c>
      <c r="F9286" t="s">
        <v>214</v>
      </c>
      <c r="G9286" t="s">
        <v>215</v>
      </c>
      <c r="H9286">
        <v>2</v>
      </c>
      <c r="I9286">
        <v>2019</v>
      </c>
      <c r="J9286">
        <v>1</v>
      </c>
      <c r="L9286">
        <v>23121973</v>
      </c>
      <c r="M9286">
        <v>4.0999999999999996</v>
      </c>
      <c r="P9286" s="29">
        <f t="shared" si="384"/>
        <v>0.51666666666666661</v>
      </c>
    </row>
    <row r="9287" spans="1:16" hidden="1" x14ac:dyDescent="0.25">
      <c r="A9287">
        <v>195031916</v>
      </c>
      <c r="B9287">
        <v>803401</v>
      </c>
      <c r="C9287" t="s">
        <v>318</v>
      </c>
      <c r="D9287">
        <v>2004591</v>
      </c>
      <c r="E9287" t="s">
        <v>271</v>
      </c>
      <c r="F9287" t="s">
        <v>214</v>
      </c>
      <c r="G9287" t="s">
        <v>215</v>
      </c>
      <c r="H9287">
        <v>2</v>
      </c>
      <c r="I9287">
        <v>2019</v>
      </c>
      <c r="J9287">
        <v>1</v>
      </c>
      <c r="L9287">
        <v>23120027</v>
      </c>
      <c r="M9287">
        <v>5.4</v>
      </c>
      <c r="P9287" s="29">
        <f t="shared" si="384"/>
        <v>0.73333333333333339</v>
      </c>
    </row>
    <row r="9288" spans="1:16" hidden="1" x14ac:dyDescent="0.25">
      <c r="A9288">
        <v>195031916</v>
      </c>
      <c r="B9288">
        <v>803401</v>
      </c>
      <c r="C9288" t="s">
        <v>318</v>
      </c>
      <c r="D9288">
        <v>2004752</v>
      </c>
      <c r="E9288" t="s">
        <v>290</v>
      </c>
      <c r="F9288" t="s">
        <v>214</v>
      </c>
      <c r="G9288" t="s">
        <v>215</v>
      </c>
      <c r="H9288">
        <v>2</v>
      </c>
      <c r="I9288">
        <v>2019</v>
      </c>
      <c r="J9288">
        <v>1</v>
      </c>
      <c r="L9288">
        <v>23123792</v>
      </c>
      <c r="M9288">
        <v>4</v>
      </c>
      <c r="P9288" s="29">
        <f t="shared" si="384"/>
        <v>0.5</v>
      </c>
    </row>
    <row r="9289" spans="1:16" hidden="1" x14ac:dyDescent="0.25">
      <c r="A9289">
        <v>195031916</v>
      </c>
      <c r="B9289">
        <v>803401</v>
      </c>
      <c r="C9289" t="s">
        <v>318</v>
      </c>
      <c r="D9289">
        <v>2021591</v>
      </c>
      <c r="E9289" t="s">
        <v>240</v>
      </c>
      <c r="F9289" t="s">
        <v>214</v>
      </c>
      <c r="G9289" t="s">
        <v>215</v>
      </c>
      <c r="H9289">
        <v>2</v>
      </c>
      <c r="I9289">
        <v>2019</v>
      </c>
      <c r="J9289">
        <v>1</v>
      </c>
      <c r="L9289">
        <v>23120225</v>
      </c>
      <c r="M9289">
        <v>5.5</v>
      </c>
      <c r="P9289" s="29">
        <f t="shared" si="384"/>
        <v>0.75</v>
      </c>
    </row>
    <row r="9290" spans="1:16" hidden="1" x14ac:dyDescent="0.25">
      <c r="A9290">
        <v>195031916</v>
      </c>
      <c r="B9290">
        <v>803401</v>
      </c>
      <c r="C9290" t="s">
        <v>318</v>
      </c>
      <c r="D9290">
        <v>2021787</v>
      </c>
      <c r="E9290" t="s">
        <v>292</v>
      </c>
      <c r="F9290" t="s">
        <v>214</v>
      </c>
      <c r="G9290" t="s">
        <v>215</v>
      </c>
      <c r="H9290">
        <v>3</v>
      </c>
      <c r="I9290">
        <v>2019</v>
      </c>
      <c r="J9290">
        <v>1</v>
      </c>
      <c r="L9290">
        <v>23119964</v>
      </c>
      <c r="M9290">
        <v>3.5</v>
      </c>
      <c r="P9290" s="29">
        <f t="shared" si="384"/>
        <v>0.41666666666666669</v>
      </c>
    </row>
    <row r="9291" spans="1:16" hidden="1" x14ac:dyDescent="0.25">
      <c r="A9291">
        <v>195031916</v>
      </c>
      <c r="B9291">
        <v>803401</v>
      </c>
      <c r="C9291" t="s">
        <v>318</v>
      </c>
      <c r="D9291">
        <v>2021725</v>
      </c>
      <c r="E9291" t="s">
        <v>257</v>
      </c>
      <c r="F9291" t="s">
        <v>214</v>
      </c>
      <c r="G9291" t="s">
        <v>215</v>
      </c>
      <c r="H9291">
        <v>2</v>
      </c>
      <c r="I9291">
        <v>2019</v>
      </c>
      <c r="J9291">
        <v>1</v>
      </c>
      <c r="L9291">
        <v>23120004</v>
      </c>
      <c r="M9291">
        <v>4.5</v>
      </c>
      <c r="P9291" s="29">
        <f t="shared" si="384"/>
        <v>0.58333333333333337</v>
      </c>
    </row>
    <row r="9292" spans="1:16" hidden="1" x14ac:dyDescent="0.25">
      <c r="A9292">
        <v>195031916</v>
      </c>
      <c r="B9292">
        <v>803401</v>
      </c>
      <c r="C9292" t="s">
        <v>318</v>
      </c>
      <c r="D9292">
        <v>2021640</v>
      </c>
      <c r="E9292" t="s">
        <v>227</v>
      </c>
      <c r="F9292" t="s">
        <v>214</v>
      </c>
      <c r="G9292" t="s">
        <v>215</v>
      </c>
      <c r="H9292">
        <v>4</v>
      </c>
      <c r="I9292">
        <v>2019</v>
      </c>
      <c r="J9292">
        <v>1</v>
      </c>
      <c r="L9292">
        <v>23122092</v>
      </c>
      <c r="P9292" s="29" t="str">
        <f t="shared" si="384"/>
        <v>DRP</v>
      </c>
    </row>
    <row r="9293" spans="1:16" hidden="1" x14ac:dyDescent="0.25">
      <c r="A9293">
        <v>195031916</v>
      </c>
      <c r="B9293">
        <v>803401</v>
      </c>
      <c r="C9293" t="s">
        <v>318</v>
      </c>
      <c r="D9293">
        <v>2021750</v>
      </c>
      <c r="E9293" t="s">
        <v>296</v>
      </c>
      <c r="F9293" t="s">
        <v>214</v>
      </c>
      <c r="G9293" t="s">
        <v>215</v>
      </c>
      <c r="H9293">
        <v>2</v>
      </c>
      <c r="I9293">
        <v>2019</v>
      </c>
      <c r="J9293">
        <v>1</v>
      </c>
      <c r="L9293">
        <v>23119999</v>
      </c>
      <c r="M9293">
        <v>5.4</v>
      </c>
      <c r="P9293" s="29">
        <f t="shared" si="384"/>
        <v>0.73333333333333339</v>
      </c>
    </row>
    <row r="9294" spans="1:16" hidden="1" x14ac:dyDescent="0.25">
      <c r="A9294">
        <v>195031916</v>
      </c>
      <c r="B9294">
        <v>803401</v>
      </c>
      <c r="C9294" t="s">
        <v>318</v>
      </c>
      <c r="D9294">
        <v>2005120</v>
      </c>
      <c r="E9294" t="s">
        <v>293</v>
      </c>
      <c r="F9294" t="s">
        <v>214</v>
      </c>
      <c r="G9294" t="s">
        <v>215</v>
      </c>
      <c r="H9294">
        <v>4</v>
      </c>
      <c r="I9294">
        <v>2019</v>
      </c>
      <c r="J9294">
        <v>2</v>
      </c>
      <c r="L9294">
        <v>23129178</v>
      </c>
      <c r="P9294" s="29" t="str">
        <f t="shared" si="384"/>
        <v>DRP</v>
      </c>
    </row>
    <row r="9295" spans="1:16" hidden="1" x14ac:dyDescent="0.25">
      <c r="A9295">
        <v>195031916</v>
      </c>
      <c r="B9295">
        <v>803401</v>
      </c>
      <c r="C9295" t="s">
        <v>318</v>
      </c>
      <c r="D9295">
        <v>2021615</v>
      </c>
      <c r="E9295" t="s">
        <v>255</v>
      </c>
      <c r="F9295" t="s">
        <v>214</v>
      </c>
      <c r="G9295" t="s">
        <v>215</v>
      </c>
      <c r="H9295">
        <v>1</v>
      </c>
      <c r="I9295">
        <v>2019</v>
      </c>
      <c r="J9295">
        <v>2</v>
      </c>
      <c r="L9295">
        <v>23129300</v>
      </c>
      <c r="P9295" s="29" t="str">
        <f t="shared" si="384"/>
        <v>NULL</v>
      </c>
    </row>
    <row r="9296" spans="1:16" hidden="1" x14ac:dyDescent="0.25">
      <c r="A9296">
        <v>195031916</v>
      </c>
      <c r="B9296">
        <v>803401</v>
      </c>
      <c r="C9296" t="s">
        <v>318</v>
      </c>
      <c r="D9296">
        <v>2021631</v>
      </c>
      <c r="E9296" t="s">
        <v>302</v>
      </c>
      <c r="F9296" t="s">
        <v>214</v>
      </c>
      <c r="G9296" t="s">
        <v>215</v>
      </c>
      <c r="H9296">
        <v>1</v>
      </c>
      <c r="I9296">
        <v>2019</v>
      </c>
      <c r="J9296">
        <v>2</v>
      </c>
      <c r="L9296">
        <v>23129790</v>
      </c>
      <c r="P9296" s="29" t="str">
        <f t="shared" si="384"/>
        <v>NULL</v>
      </c>
    </row>
    <row r="9297" spans="1:16" hidden="1" x14ac:dyDescent="0.25">
      <c r="A9297">
        <v>195031916</v>
      </c>
      <c r="B9297">
        <v>803401</v>
      </c>
      <c r="C9297" t="s">
        <v>318</v>
      </c>
      <c r="D9297">
        <v>2021865</v>
      </c>
      <c r="E9297" t="s">
        <v>301</v>
      </c>
      <c r="F9297" t="s">
        <v>214</v>
      </c>
      <c r="G9297" t="s">
        <v>215</v>
      </c>
      <c r="H9297">
        <v>1</v>
      </c>
      <c r="I9297">
        <v>2019</v>
      </c>
      <c r="J9297">
        <v>2</v>
      </c>
      <c r="L9297">
        <v>23130441</v>
      </c>
      <c r="P9297" s="29" t="str">
        <f t="shared" si="384"/>
        <v>NULL</v>
      </c>
    </row>
    <row r="9298" spans="1:16" hidden="1" x14ac:dyDescent="0.25">
      <c r="A9298">
        <v>195031916</v>
      </c>
      <c r="B9298">
        <v>803401</v>
      </c>
      <c r="C9298" t="s">
        <v>318</v>
      </c>
      <c r="D9298">
        <v>2004586</v>
      </c>
      <c r="E9298" t="s">
        <v>325</v>
      </c>
      <c r="F9298" t="s">
        <v>214</v>
      </c>
      <c r="G9298" t="s">
        <v>215</v>
      </c>
      <c r="H9298">
        <v>1</v>
      </c>
      <c r="I9298">
        <v>2019</v>
      </c>
      <c r="J9298">
        <v>2</v>
      </c>
      <c r="L9298">
        <v>23131205</v>
      </c>
      <c r="P9298" s="29" t="str">
        <f t="shared" si="384"/>
        <v>NULL</v>
      </c>
    </row>
    <row r="9299" spans="1:16" hidden="1" x14ac:dyDescent="0.25">
      <c r="A9299">
        <v>195031916</v>
      </c>
      <c r="B9299">
        <v>803401</v>
      </c>
      <c r="C9299" t="s">
        <v>318</v>
      </c>
      <c r="D9299">
        <v>2004587</v>
      </c>
      <c r="E9299" t="s">
        <v>288</v>
      </c>
      <c r="F9299" t="s">
        <v>214</v>
      </c>
      <c r="G9299" t="s">
        <v>215</v>
      </c>
      <c r="H9299">
        <v>1</v>
      </c>
      <c r="I9299">
        <v>2019</v>
      </c>
      <c r="J9299">
        <v>2</v>
      </c>
      <c r="L9299">
        <v>23130324</v>
      </c>
      <c r="P9299" s="29" t="str">
        <f t="shared" si="384"/>
        <v>NULL</v>
      </c>
    </row>
    <row r="9300" spans="1:16" hidden="1" x14ac:dyDescent="0.25">
      <c r="A9300">
        <v>195031916</v>
      </c>
      <c r="B9300">
        <v>803401</v>
      </c>
      <c r="C9300" t="s">
        <v>318</v>
      </c>
      <c r="D9300">
        <v>2021787</v>
      </c>
      <c r="E9300" t="s">
        <v>292</v>
      </c>
      <c r="F9300" t="s">
        <v>214</v>
      </c>
      <c r="G9300" t="s">
        <v>215</v>
      </c>
      <c r="H9300">
        <v>1</v>
      </c>
      <c r="I9300">
        <v>2019</v>
      </c>
      <c r="J9300">
        <v>2</v>
      </c>
      <c r="L9300">
        <v>23129786</v>
      </c>
      <c r="P9300" s="29" t="str">
        <f t="shared" si="384"/>
        <v>NULL</v>
      </c>
    </row>
    <row r="9301" spans="1:16" hidden="1" x14ac:dyDescent="0.25">
      <c r="A9301">
        <v>195036411</v>
      </c>
      <c r="B9301">
        <v>803401</v>
      </c>
      <c r="C9301" t="s">
        <v>318</v>
      </c>
      <c r="D9301">
        <v>2005118</v>
      </c>
      <c r="E9301" t="s">
        <v>223</v>
      </c>
      <c r="F9301" t="s">
        <v>214</v>
      </c>
      <c r="G9301" t="s">
        <v>215</v>
      </c>
      <c r="H9301">
        <v>3</v>
      </c>
      <c r="I9301">
        <v>2016</v>
      </c>
      <c r="J9301">
        <v>1</v>
      </c>
      <c r="L9301">
        <v>23081293</v>
      </c>
      <c r="M9301">
        <v>3.7</v>
      </c>
      <c r="P9301" s="29">
        <f t="shared" si="384"/>
        <v>0.45</v>
      </c>
    </row>
    <row r="9302" spans="1:16" hidden="1" x14ac:dyDescent="0.25">
      <c r="A9302">
        <v>195036411</v>
      </c>
      <c r="B9302">
        <v>803401</v>
      </c>
      <c r="C9302" t="s">
        <v>318</v>
      </c>
      <c r="D9302">
        <v>2021754</v>
      </c>
      <c r="E9302" t="s">
        <v>216</v>
      </c>
      <c r="F9302" t="s">
        <v>214</v>
      </c>
      <c r="G9302" t="s">
        <v>215</v>
      </c>
      <c r="H9302">
        <v>2</v>
      </c>
      <c r="I9302">
        <v>2016</v>
      </c>
      <c r="J9302">
        <v>1</v>
      </c>
      <c r="L9302">
        <v>23081094</v>
      </c>
      <c r="M9302">
        <v>4.0999999999999996</v>
      </c>
      <c r="P9302" s="29">
        <f t="shared" si="384"/>
        <v>0.51666666666666661</v>
      </c>
    </row>
    <row r="9303" spans="1:16" hidden="1" x14ac:dyDescent="0.25">
      <c r="A9303">
        <v>195036411</v>
      </c>
      <c r="B9303">
        <v>803401</v>
      </c>
      <c r="C9303" t="s">
        <v>318</v>
      </c>
      <c r="D9303">
        <v>2005102</v>
      </c>
      <c r="E9303" t="s">
        <v>218</v>
      </c>
      <c r="F9303" t="s">
        <v>214</v>
      </c>
      <c r="G9303" t="s">
        <v>215</v>
      </c>
      <c r="H9303">
        <v>2</v>
      </c>
      <c r="I9303">
        <v>2016</v>
      </c>
      <c r="J9303">
        <v>1</v>
      </c>
      <c r="L9303">
        <v>23081382</v>
      </c>
      <c r="M9303">
        <v>5.2</v>
      </c>
      <c r="P9303" s="29">
        <f t="shared" si="384"/>
        <v>0.70000000000000007</v>
      </c>
    </row>
    <row r="9304" spans="1:16" hidden="1" x14ac:dyDescent="0.25">
      <c r="A9304">
        <v>195036411</v>
      </c>
      <c r="B9304">
        <v>803401</v>
      </c>
      <c r="C9304" t="s">
        <v>318</v>
      </c>
      <c r="D9304">
        <v>2005099</v>
      </c>
      <c r="E9304" t="s">
        <v>217</v>
      </c>
      <c r="F9304" t="s">
        <v>214</v>
      </c>
      <c r="G9304" t="s">
        <v>215</v>
      </c>
      <c r="H9304">
        <v>2</v>
      </c>
      <c r="I9304">
        <v>2016</v>
      </c>
      <c r="J9304">
        <v>1</v>
      </c>
      <c r="L9304">
        <v>23081375</v>
      </c>
      <c r="M9304">
        <v>4.8</v>
      </c>
      <c r="P9304" s="29">
        <f t="shared" si="384"/>
        <v>0.6333333333333333</v>
      </c>
    </row>
    <row r="9305" spans="1:16" hidden="1" x14ac:dyDescent="0.25">
      <c r="A9305">
        <v>195036411</v>
      </c>
      <c r="B9305">
        <v>803401</v>
      </c>
      <c r="C9305" t="s">
        <v>318</v>
      </c>
      <c r="D9305">
        <v>2021600</v>
      </c>
      <c r="E9305" t="s">
        <v>219</v>
      </c>
      <c r="F9305" t="s">
        <v>214</v>
      </c>
      <c r="G9305" t="s">
        <v>215</v>
      </c>
      <c r="H9305">
        <v>2</v>
      </c>
      <c r="I9305">
        <v>2016</v>
      </c>
      <c r="J9305">
        <v>1</v>
      </c>
      <c r="L9305">
        <v>23081079</v>
      </c>
      <c r="M9305">
        <v>4.4000000000000004</v>
      </c>
      <c r="P9305" s="29">
        <f t="shared" si="384"/>
        <v>0.56666666666666676</v>
      </c>
    </row>
    <row r="9306" spans="1:16" hidden="1" x14ac:dyDescent="0.25">
      <c r="A9306">
        <v>195036411</v>
      </c>
      <c r="B9306">
        <v>803401</v>
      </c>
      <c r="C9306" t="s">
        <v>318</v>
      </c>
      <c r="D9306">
        <v>2004098</v>
      </c>
      <c r="E9306" t="s">
        <v>213</v>
      </c>
      <c r="F9306" t="s">
        <v>214</v>
      </c>
      <c r="G9306" t="s">
        <v>215</v>
      </c>
      <c r="H9306">
        <v>2</v>
      </c>
      <c r="I9306">
        <v>2016</v>
      </c>
      <c r="J9306">
        <v>1</v>
      </c>
      <c r="L9306">
        <v>23078147</v>
      </c>
      <c r="M9306">
        <v>5.7</v>
      </c>
      <c r="P9306" s="29">
        <f t="shared" si="384"/>
        <v>0.78333333333333333</v>
      </c>
    </row>
    <row r="9307" spans="1:16" hidden="1" x14ac:dyDescent="0.25">
      <c r="A9307">
        <v>195036411</v>
      </c>
      <c r="B9307">
        <v>803401</v>
      </c>
      <c r="C9307" t="s">
        <v>318</v>
      </c>
      <c r="D9307">
        <v>2021580</v>
      </c>
      <c r="E9307" t="s">
        <v>241</v>
      </c>
      <c r="F9307" t="s">
        <v>214</v>
      </c>
      <c r="G9307" t="s">
        <v>215</v>
      </c>
      <c r="H9307">
        <v>4</v>
      </c>
      <c r="I9307">
        <v>2016</v>
      </c>
      <c r="J9307">
        <v>2</v>
      </c>
      <c r="L9307">
        <v>23086825</v>
      </c>
      <c r="P9307" s="29" t="str">
        <f t="shared" si="384"/>
        <v>DRP</v>
      </c>
    </row>
    <row r="9308" spans="1:16" hidden="1" x14ac:dyDescent="0.25">
      <c r="A9308">
        <v>195036411</v>
      </c>
      <c r="B9308">
        <v>803401</v>
      </c>
      <c r="C9308" t="s">
        <v>318</v>
      </c>
      <c r="D9308">
        <v>2021602</v>
      </c>
      <c r="E9308" t="s">
        <v>242</v>
      </c>
      <c r="F9308" t="s">
        <v>214</v>
      </c>
      <c r="G9308" t="s">
        <v>215</v>
      </c>
      <c r="H9308">
        <v>4</v>
      </c>
      <c r="I9308">
        <v>2016</v>
      </c>
      <c r="J9308">
        <v>2</v>
      </c>
      <c r="L9308">
        <v>23086745</v>
      </c>
      <c r="P9308" s="29" t="str">
        <f t="shared" si="384"/>
        <v>DRP</v>
      </c>
    </row>
    <row r="9309" spans="1:16" hidden="1" x14ac:dyDescent="0.25">
      <c r="A9309">
        <v>195036411</v>
      </c>
      <c r="B9309">
        <v>803401</v>
      </c>
      <c r="C9309" t="s">
        <v>318</v>
      </c>
      <c r="D9309">
        <v>2005118</v>
      </c>
      <c r="E9309" t="s">
        <v>223</v>
      </c>
      <c r="F9309" t="s">
        <v>214</v>
      </c>
      <c r="G9309" t="s">
        <v>215</v>
      </c>
      <c r="H9309">
        <v>2</v>
      </c>
      <c r="I9309">
        <v>2016</v>
      </c>
      <c r="J9309">
        <v>2</v>
      </c>
      <c r="L9309">
        <v>23086743</v>
      </c>
      <c r="M9309">
        <v>4.0999999999999996</v>
      </c>
      <c r="P9309" s="29">
        <f t="shared" si="384"/>
        <v>0.51666666666666661</v>
      </c>
    </row>
    <row r="9310" spans="1:16" hidden="1" x14ac:dyDescent="0.25">
      <c r="A9310">
        <v>195036411</v>
      </c>
      <c r="B9310">
        <v>803401</v>
      </c>
      <c r="C9310" t="s">
        <v>318</v>
      </c>
      <c r="D9310">
        <v>2021763</v>
      </c>
      <c r="E9310" t="s">
        <v>298</v>
      </c>
      <c r="F9310" t="s">
        <v>214</v>
      </c>
      <c r="G9310" t="s">
        <v>215</v>
      </c>
      <c r="H9310">
        <v>3</v>
      </c>
      <c r="I9310">
        <v>2016</v>
      </c>
      <c r="J9310">
        <v>2</v>
      </c>
      <c r="L9310">
        <v>23086846</v>
      </c>
      <c r="M9310">
        <v>3.2</v>
      </c>
      <c r="P9310" s="29">
        <f t="shared" si="384"/>
        <v>0.3666666666666667</v>
      </c>
    </row>
    <row r="9311" spans="1:16" hidden="1" x14ac:dyDescent="0.25">
      <c r="A9311">
        <v>195036411</v>
      </c>
      <c r="B9311">
        <v>803401</v>
      </c>
      <c r="C9311" t="s">
        <v>318</v>
      </c>
      <c r="D9311">
        <v>2005117</v>
      </c>
      <c r="E9311" t="s">
        <v>220</v>
      </c>
      <c r="F9311" t="s">
        <v>214</v>
      </c>
      <c r="G9311" t="s">
        <v>215</v>
      </c>
      <c r="H9311">
        <v>3</v>
      </c>
      <c r="I9311">
        <v>2016</v>
      </c>
      <c r="J9311">
        <v>2</v>
      </c>
      <c r="L9311">
        <v>23084478</v>
      </c>
      <c r="M9311">
        <v>3.8</v>
      </c>
      <c r="P9311" s="29">
        <f t="shared" si="384"/>
        <v>0.46666666666666662</v>
      </c>
    </row>
    <row r="9312" spans="1:16" hidden="1" x14ac:dyDescent="0.25">
      <c r="A9312">
        <v>195036411</v>
      </c>
      <c r="B9312">
        <v>803401</v>
      </c>
      <c r="C9312" t="s">
        <v>318</v>
      </c>
      <c r="D9312">
        <v>2021756</v>
      </c>
      <c r="E9312" t="s">
        <v>253</v>
      </c>
      <c r="F9312" t="s">
        <v>214</v>
      </c>
      <c r="G9312" t="s">
        <v>215</v>
      </c>
      <c r="H9312">
        <v>3</v>
      </c>
      <c r="I9312">
        <v>2016</v>
      </c>
      <c r="J9312">
        <v>2</v>
      </c>
      <c r="L9312">
        <v>23086840</v>
      </c>
      <c r="M9312">
        <v>2.2999999999999998</v>
      </c>
      <c r="P9312" s="29">
        <f t="shared" si="384"/>
        <v>0.21666666666666665</v>
      </c>
    </row>
    <row r="9313" spans="1:16" hidden="1" x14ac:dyDescent="0.25">
      <c r="A9313">
        <v>195036411</v>
      </c>
      <c r="B9313">
        <v>803401</v>
      </c>
      <c r="C9313" t="s">
        <v>318</v>
      </c>
      <c r="D9313">
        <v>2021602</v>
      </c>
      <c r="E9313" t="s">
        <v>242</v>
      </c>
      <c r="F9313" t="s">
        <v>214</v>
      </c>
      <c r="G9313" t="s">
        <v>215</v>
      </c>
      <c r="H9313">
        <v>3</v>
      </c>
      <c r="I9313">
        <v>2016</v>
      </c>
      <c r="J9313">
        <v>2</v>
      </c>
      <c r="L9313">
        <v>23086745</v>
      </c>
      <c r="M9313">
        <v>2.5</v>
      </c>
      <c r="P9313" s="29">
        <f t="shared" si="384"/>
        <v>0.25</v>
      </c>
    </row>
    <row r="9314" spans="1:16" hidden="1" x14ac:dyDescent="0.25">
      <c r="A9314">
        <v>195036411</v>
      </c>
      <c r="B9314">
        <v>803401</v>
      </c>
      <c r="C9314" t="s">
        <v>318</v>
      </c>
      <c r="D9314">
        <v>2021580</v>
      </c>
      <c r="E9314" t="s">
        <v>241</v>
      </c>
      <c r="F9314" t="s">
        <v>214</v>
      </c>
      <c r="G9314" t="s">
        <v>215</v>
      </c>
      <c r="H9314">
        <v>3</v>
      </c>
      <c r="I9314">
        <v>2016</v>
      </c>
      <c r="J9314">
        <v>2</v>
      </c>
      <c r="L9314">
        <v>23086828</v>
      </c>
      <c r="M9314">
        <v>3.8</v>
      </c>
      <c r="P9314" s="29">
        <f t="shared" si="384"/>
        <v>0.46666666666666662</v>
      </c>
    </row>
    <row r="9315" spans="1:16" hidden="1" x14ac:dyDescent="0.25">
      <c r="A9315">
        <v>195036411</v>
      </c>
      <c r="B9315">
        <v>803401</v>
      </c>
      <c r="C9315" t="s">
        <v>318</v>
      </c>
      <c r="D9315">
        <v>2004112</v>
      </c>
      <c r="E9315" t="s">
        <v>244</v>
      </c>
      <c r="F9315" t="s">
        <v>214</v>
      </c>
      <c r="G9315" t="s">
        <v>215</v>
      </c>
      <c r="H9315">
        <v>2</v>
      </c>
      <c r="I9315">
        <v>2016</v>
      </c>
      <c r="J9315">
        <v>2</v>
      </c>
      <c r="L9315">
        <v>23085502</v>
      </c>
      <c r="M9315">
        <v>5.7</v>
      </c>
      <c r="P9315" s="29">
        <f t="shared" ref="P9315:P9351" si="385">IF(AND(ISNUMBER(M9315),H9315&lt;&gt;4),(M9315-1)/6,IF(H9315=4,"DRP",IF(AND(H9315=3,M9315="NA"),"BAD",IF(AND(H9315=2),"CVL",IF(AND(H9315=1,ISBLANK(M9315)),"NULL","UNK")))))</f>
        <v>0.78333333333333333</v>
      </c>
    </row>
    <row r="9316" spans="1:16" hidden="1" x14ac:dyDescent="0.25">
      <c r="A9316">
        <v>195036411</v>
      </c>
      <c r="B9316">
        <v>803401</v>
      </c>
      <c r="C9316" t="s">
        <v>318</v>
      </c>
      <c r="D9316">
        <v>2004116</v>
      </c>
      <c r="E9316" t="s">
        <v>229</v>
      </c>
      <c r="F9316" t="s">
        <v>214</v>
      </c>
      <c r="G9316" t="s">
        <v>215</v>
      </c>
      <c r="H9316">
        <v>2</v>
      </c>
      <c r="I9316">
        <v>2017</v>
      </c>
      <c r="J9316">
        <v>1</v>
      </c>
      <c r="L9316">
        <v>23092375</v>
      </c>
      <c r="M9316">
        <v>6.3</v>
      </c>
      <c r="P9316" s="29">
        <f t="shared" si="385"/>
        <v>0.8833333333333333</v>
      </c>
    </row>
    <row r="9317" spans="1:16" hidden="1" x14ac:dyDescent="0.25">
      <c r="A9317">
        <v>195036411</v>
      </c>
      <c r="B9317">
        <v>803401</v>
      </c>
      <c r="C9317" t="s">
        <v>318</v>
      </c>
      <c r="D9317">
        <v>2005117</v>
      </c>
      <c r="E9317" t="s">
        <v>220</v>
      </c>
      <c r="F9317" t="s">
        <v>214</v>
      </c>
      <c r="G9317" t="s">
        <v>215</v>
      </c>
      <c r="H9317">
        <v>2</v>
      </c>
      <c r="I9317">
        <v>2017</v>
      </c>
      <c r="J9317">
        <v>1</v>
      </c>
      <c r="L9317">
        <v>23091396</v>
      </c>
      <c r="M9317">
        <v>5.2</v>
      </c>
      <c r="P9317" s="29">
        <f t="shared" si="385"/>
        <v>0.70000000000000007</v>
      </c>
    </row>
    <row r="9318" spans="1:16" hidden="1" x14ac:dyDescent="0.25">
      <c r="A9318">
        <v>195036411</v>
      </c>
      <c r="B9318">
        <v>803401</v>
      </c>
      <c r="C9318" t="s">
        <v>318</v>
      </c>
      <c r="D9318">
        <v>2021602</v>
      </c>
      <c r="E9318" t="s">
        <v>242</v>
      </c>
      <c r="F9318" t="s">
        <v>214</v>
      </c>
      <c r="G9318" t="s">
        <v>215</v>
      </c>
      <c r="H9318">
        <v>3</v>
      </c>
      <c r="I9318">
        <v>2017</v>
      </c>
      <c r="J9318">
        <v>1</v>
      </c>
      <c r="L9318">
        <v>23095499</v>
      </c>
      <c r="M9318">
        <v>3.6</v>
      </c>
      <c r="P9318" s="29">
        <f t="shared" si="385"/>
        <v>0.43333333333333335</v>
      </c>
    </row>
    <row r="9319" spans="1:16" hidden="1" x14ac:dyDescent="0.25">
      <c r="A9319">
        <v>195036411</v>
      </c>
      <c r="B9319">
        <v>803401</v>
      </c>
      <c r="C9319" t="s">
        <v>318</v>
      </c>
      <c r="D9319">
        <v>2021756</v>
      </c>
      <c r="E9319" t="s">
        <v>253</v>
      </c>
      <c r="F9319" t="s">
        <v>214</v>
      </c>
      <c r="G9319" t="s">
        <v>215</v>
      </c>
      <c r="H9319">
        <v>3</v>
      </c>
      <c r="I9319">
        <v>2017</v>
      </c>
      <c r="J9319">
        <v>1</v>
      </c>
      <c r="L9319">
        <v>23092931</v>
      </c>
      <c r="M9319">
        <v>3.8</v>
      </c>
      <c r="P9319" s="29">
        <f t="shared" si="385"/>
        <v>0.46666666666666662</v>
      </c>
    </row>
    <row r="9320" spans="1:16" hidden="1" x14ac:dyDescent="0.25">
      <c r="A9320">
        <v>195036411</v>
      </c>
      <c r="B9320">
        <v>803401</v>
      </c>
      <c r="C9320" t="s">
        <v>318</v>
      </c>
      <c r="D9320">
        <v>2021580</v>
      </c>
      <c r="E9320" t="s">
        <v>241</v>
      </c>
      <c r="F9320" t="s">
        <v>214</v>
      </c>
      <c r="G9320" t="s">
        <v>215</v>
      </c>
      <c r="H9320">
        <v>3</v>
      </c>
      <c r="I9320">
        <v>2017</v>
      </c>
      <c r="J9320">
        <v>1</v>
      </c>
      <c r="L9320">
        <v>23093919</v>
      </c>
      <c r="M9320">
        <v>3</v>
      </c>
      <c r="P9320" s="29">
        <f t="shared" si="385"/>
        <v>0.33333333333333331</v>
      </c>
    </row>
    <row r="9321" spans="1:16" hidden="1" x14ac:dyDescent="0.25">
      <c r="A9321">
        <v>195036411</v>
      </c>
      <c r="B9321">
        <v>803401</v>
      </c>
      <c r="C9321" t="s">
        <v>318</v>
      </c>
      <c r="D9321">
        <v>2021763</v>
      </c>
      <c r="E9321" t="s">
        <v>298</v>
      </c>
      <c r="F9321" t="s">
        <v>214</v>
      </c>
      <c r="G9321" t="s">
        <v>215</v>
      </c>
      <c r="H9321">
        <v>2</v>
      </c>
      <c r="I9321">
        <v>2017</v>
      </c>
      <c r="J9321">
        <v>1</v>
      </c>
      <c r="L9321">
        <v>23091986</v>
      </c>
      <c r="M9321">
        <v>5.0999999999999996</v>
      </c>
      <c r="P9321" s="29">
        <f t="shared" si="385"/>
        <v>0.68333333333333324</v>
      </c>
    </row>
    <row r="9322" spans="1:16" hidden="1" x14ac:dyDescent="0.25">
      <c r="A9322">
        <v>195036411</v>
      </c>
      <c r="B9322">
        <v>803401</v>
      </c>
      <c r="C9322" t="s">
        <v>318</v>
      </c>
      <c r="D9322">
        <v>2005131</v>
      </c>
      <c r="E9322" t="s">
        <v>228</v>
      </c>
      <c r="F9322" t="s">
        <v>214</v>
      </c>
      <c r="G9322" t="s">
        <v>215</v>
      </c>
      <c r="H9322">
        <v>2</v>
      </c>
      <c r="I9322">
        <v>2017</v>
      </c>
      <c r="J9322">
        <v>2</v>
      </c>
      <c r="L9322">
        <v>23097528</v>
      </c>
      <c r="M9322">
        <v>5.6</v>
      </c>
      <c r="P9322" s="29">
        <f t="shared" si="385"/>
        <v>0.76666666666666661</v>
      </c>
    </row>
    <row r="9323" spans="1:16" hidden="1" x14ac:dyDescent="0.25">
      <c r="A9323">
        <v>195036411</v>
      </c>
      <c r="B9323">
        <v>803401</v>
      </c>
      <c r="C9323" t="s">
        <v>318</v>
      </c>
      <c r="D9323">
        <v>2021756</v>
      </c>
      <c r="E9323" t="s">
        <v>253</v>
      </c>
      <c r="F9323" t="s">
        <v>214</v>
      </c>
      <c r="G9323" t="s">
        <v>215</v>
      </c>
      <c r="H9323">
        <v>2</v>
      </c>
      <c r="I9323">
        <v>2017</v>
      </c>
      <c r="J9323">
        <v>2</v>
      </c>
      <c r="L9323">
        <v>23101097</v>
      </c>
      <c r="M9323">
        <v>4</v>
      </c>
      <c r="P9323" s="29">
        <f t="shared" si="385"/>
        <v>0.5</v>
      </c>
    </row>
    <row r="9324" spans="1:16" hidden="1" x14ac:dyDescent="0.25">
      <c r="A9324">
        <v>195036411</v>
      </c>
      <c r="B9324">
        <v>803401</v>
      </c>
      <c r="C9324" t="s">
        <v>318</v>
      </c>
      <c r="D9324">
        <v>2004099</v>
      </c>
      <c r="E9324" t="s">
        <v>245</v>
      </c>
      <c r="F9324" t="s">
        <v>214</v>
      </c>
      <c r="G9324" t="s">
        <v>215</v>
      </c>
      <c r="H9324">
        <v>2</v>
      </c>
      <c r="I9324">
        <v>2017</v>
      </c>
      <c r="J9324">
        <v>2</v>
      </c>
      <c r="L9324">
        <v>23097864</v>
      </c>
      <c r="M9324">
        <v>4.7</v>
      </c>
      <c r="P9324" s="29">
        <f t="shared" si="385"/>
        <v>0.6166666666666667</v>
      </c>
    </row>
    <row r="9325" spans="1:16" hidden="1" x14ac:dyDescent="0.25">
      <c r="A9325">
        <v>195036411</v>
      </c>
      <c r="B9325">
        <v>803401</v>
      </c>
      <c r="C9325" t="s">
        <v>318</v>
      </c>
      <c r="D9325">
        <v>2021602</v>
      </c>
      <c r="E9325" t="s">
        <v>242</v>
      </c>
      <c r="F9325" t="s">
        <v>214</v>
      </c>
      <c r="G9325" t="s">
        <v>215</v>
      </c>
      <c r="H9325">
        <v>4</v>
      </c>
      <c r="I9325">
        <v>2017</v>
      </c>
      <c r="J9325">
        <v>2</v>
      </c>
      <c r="L9325">
        <v>23101095</v>
      </c>
      <c r="M9325">
        <v>2.7</v>
      </c>
      <c r="P9325" s="29" t="str">
        <f t="shared" si="385"/>
        <v>DRP</v>
      </c>
    </row>
    <row r="9326" spans="1:16" hidden="1" x14ac:dyDescent="0.25">
      <c r="A9326">
        <v>195036411</v>
      </c>
      <c r="B9326">
        <v>803401</v>
      </c>
      <c r="C9326" t="s">
        <v>318</v>
      </c>
      <c r="D9326">
        <v>2021580</v>
      </c>
      <c r="E9326" t="s">
        <v>241</v>
      </c>
      <c r="F9326" t="s">
        <v>214</v>
      </c>
      <c r="G9326" t="s">
        <v>215</v>
      </c>
      <c r="H9326">
        <v>4</v>
      </c>
      <c r="I9326">
        <v>2017</v>
      </c>
      <c r="J9326">
        <v>2</v>
      </c>
      <c r="L9326">
        <v>23101085</v>
      </c>
      <c r="M9326">
        <v>1.9</v>
      </c>
      <c r="P9326" s="29" t="str">
        <f t="shared" si="385"/>
        <v>DRP</v>
      </c>
    </row>
    <row r="9327" spans="1:16" hidden="1" x14ac:dyDescent="0.25">
      <c r="A9327">
        <v>195036411</v>
      </c>
      <c r="B9327">
        <v>803401</v>
      </c>
      <c r="C9327" t="s">
        <v>318</v>
      </c>
      <c r="D9327">
        <v>2021602</v>
      </c>
      <c r="E9327" t="s">
        <v>242</v>
      </c>
      <c r="F9327" t="s">
        <v>214</v>
      </c>
      <c r="G9327" t="s">
        <v>215</v>
      </c>
      <c r="H9327">
        <v>2</v>
      </c>
      <c r="I9327">
        <v>2018</v>
      </c>
      <c r="J9327">
        <v>1</v>
      </c>
      <c r="L9327">
        <v>23108070</v>
      </c>
      <c r="M9327">
        <v>4.2</v>
      </c>
      <c r="P9327" s="29">
        <f t="shared" si="385"/>
        <v>0.53333333333333333</v>
      </c>
    </row>
    <row r="9328" spans="1:16" hidden="1" x14ac:dyDescent="0.25">
      <c r="A9328">
        <v>195036411</v>
      </c>
      <c r="B9328">
        <v>803401</v>
      </c>
      <c r="C9328" t="s">
        <v>318</v>
      </c>
      <c r="D9328">
        <v>2021580</v>
      </c>
      <c r="E9328" t="s">
        <v>241</v>
      </c>
      <c r="F9328" t="s">
        <v>214</v>
      </c>
      <c r="G9328" t="s">
        <v>215</v>
      </c>
      <c r="H9328">
        <v>2</v>
      </c>
      <c r="I9328">
        <v>2018</v>
      </c>
      <c r="J9328">
        <v>1</v>
      </c>
      <c r="L9328">
        <v>23108050</v>
      </c>
      <c r="M9328">
        <v>4.0999999999999996</v>
      </c>
      <c r="P9328" s="29">
        <f t="shared" si="385"/>
        <v>0.51666666666666661</v>
      </c>
    </row>
    <row r="9329" spans="1:16" hidden="1" x14ac:dyDescent="0.25">
      <c r="A9329">
        <v>195036411</v>
      </c>
      <c r="B9329">
        <v>803401</v>
      </c>
      <c r="C9329" t="s">
        <v>318</v>
      </c>
      <c r="D9329">
        <v>2005120</v>
      </c>
      <c r="E9329" t="s">
        <v>293</v>
      </c>
      <c r="F9329" t="s">
        <v>214</v>
      </c>
      <c r="G9329" t="s">
        <v>215</v>
      </c>
      <c r="H9329">
        <v>2</v>
      </c>
      <c r="I9329">
        <v>2018</v>
      </c>
      <c r="J9329">
        <v>1</v>
      </c>
      <c r="L9329">
        <v>23107708</v>
      </c>
      <c r="M9329">
        <v>5.6</v>
      </c>
      <c r="P9329" s="29">
        <f t="shared" si="385"/>
        <v>0.76666666666666661</v>
      </c>
    </row>
    <row r="9330" spans="1:16" hidden="1" x14ac:dyDescent="0.25">
      <c r="A9330">
        <v>195036411</v>
      </c>
      <c r="B9330">
        <v>803401</v>
      </c>
      <c r="C9330" t="s">
        <v>318</v>
      </c>
      <c r="D9330">
        <v>2021596</v>
      </c>
      <c r="E9330" t="s">
        <v>294</v>
      </c>
      <c r="F9330" t="s">
        <v>214</v>
      </c>
      <c r="G9330" t="s">
        <v>215</v>
      </c>
      <c r="H9330">
        <v>2</v>
      </c>
      <c r="I9330">
        <v>2018</v>
      </c>
      <c r="J9330">
        <v>2</v>
      </c>
      <c r="L9330">
        <v>23116284</v>
      </c>
      <c r="M9330">
        <v>4.2</v>
      </c>
      <c r="P9330" s="29">
        <f t="shared" si="385"/>
        <v>0.53333333333333333</v>
      </c>
    </row>
    <row r="9331" spans="1:16" hidden="1" x14ac:dyDescent="0.25">
      <c r="A9331">
        <v>195036411</v>
      </c>
      <c r="B9331">
        <v>803401</v>
      </c>
      <c r="C9331" t="s">
        <v>318</v>
      </c>
      <c r="D9331">
        <v>2021874</v>
      </c>
      <c r="E9331" t="s">
        <v>226</v>
      </c>
      <c r="F9331" t="s">
        <v>214</v>
      </c>
      <c r="G9331" t="s">
        <v>215</v>
      </c>
      <c r="H9331">
        <v>2</v>
      </c>
      <c r="I9331">
        <v>2018</v>
      </c>
      <c r="J9331">
        <v>2</v>
      </c>
      <c r="L9331">
        <v>23115834</v>
      </c>
      <c r="M9331">
        <v>4.0999999999999996</v>
      </c>
      <c r="P9331" s="29">
        <f t="shared" si="385"/>
        <v>0.51666666666666661</v>
      </c>
    </row>
    <row r="9332" spans="1:16" hidden="1" x14ac:dyDescent="0.25">
      <c r="A9332">
        <v>195036411</v>
      </c>
      <c r="B9332">
        <v>803401</v>
      </c>
      <c r="C9332" t="s">
        <v>318</v>
      </c>
      <c r="D9332">
        <v>2021781</v>
      </c>
      <c r="E9332" t="s">
        <v>235</v>
      </c>
      <c r="F9332" t="s">
        <v>214</v>
      </c>
      <c r="G9332" t="s">
        <v>215</v>
      </c>
      <c r="H9332">
        <v>2</v>
      </c>
      <c r="I9332">
        <v>2018</v>
      </c>
      <c r="J9332">
        <v>2</v>
      </c>
      <c r="L9332">
        <v>23116294</v>
      </c>
      <c r="M9332">
        <v>4</v>
      </c>
      <c r="P9332" s="29">
        <f t="shared" si="385"/>
        <v>0.5</v>
      </c>
    </row>
    <row r="9333" spans="1:16" hidden="1" x14ac:dyDescent="0.25">
      <c r="A9333">
        <v>195036411</v>
      </c>
      <c r="B9333">
        <v>803401</v>
      </c>
      <c r="C9333" t="s">
        <v>318</v>
      </c>
      <c r="D9333">
        <v>2021638</v>
      </c>
      <c r="E9333" t="s">
        <v>250</v>
      </c>
      <c r="F9333" t="s">
        <v>214</v>
      </c>
      <c r="G9333" t="s">
        <v>215</v>
      </c>
      <c r="H9333">
        <v>3</v>
      </c>
      <c r="I9333">
        <v>2018</v>
      </c>
      <c r="J9333">
        <v>2</v>
      </c>
      <c r="L9333">
        <v>23116219</v>
      </c>
      <c r="M9333">
        <v>3.5</v>
      </c>
      <c r="P9333" s="29">
        <f t="shared" si="385"/>
        <v>0.41666666666666669</v>
      </c>
    </row>
    <row r="9334" spans="1:16" hidden="1" x14ac:dyDescent="0.25">
      <c r="A9334">
        <v>195036411</v>
      </c>
      <c r="B9334">
        <v>803401</v>
      </c>
      <c r="C9334" t="s">
        <v>318</v>
      </c>
      <c r="D9334">
        <v>2019271</v>
      </c>
      <c r="E9334" t="s">
        <v>236</v>
      </c>
      <c r="F9334" t="s">
        <v>214</v>
      </c>
      <c r="G9334" t="s">
        <v>215</v>
      </c>
      <c r="H9334">
        <v>3</v>
      </c>
      <c r="I9334">
        <v>2018</v>
      </c>
      <c r="J9334">
        <v>2</v>
      </c>
      <c r="L9334">
        <v>23114520</v>
      </c>
      <c r="M9334">
        <v>3</v>
      </c>
      <c r="P9334" s="29">
        <f t="shared" si="385"/>
        <v>0.33333333333333331</v>
      </c>
    </row>
    <row r="9335" spans="1:16" hidden="1" x14ac:dyDescent="0.25">
      <c r="A9335">
        <v>195036411</v>
      </c>
      <c r="B9335">
        <v>803401</v>
      </c>
      <c r="C9335" t="s">
        <v>318</v>
      </c>
      <c r="D9335">
        <v>2021993</v>
      </c>
      <c r="E9335" t="s">
        <v>256</v>
      </c>
      <c r="F9335" t="s">
        <v>214</v>
      </c>
      <c r="G9335" t="s">
        <v>215</v>
      </c>
      <c r="H9335">
        <v>4</v>
      </c>
      <c r="I9335">
        <v>2018</v>
      </c>
      <c r="J9335">
        <v>2</v>
      </c>
      <c r="L9335">
        <v>23115850</v>
      </c>
      <c r="P9335" s="29" t="str">
        <f t="shared" si="385"/>
        <v>DRP</v>
      </c>
    </row>
    <row r="9336" spans="1:16" hidden="1" x14ac:dyDescent="0.25">
      <c r="A9336">
        <v>195036411</v>
      </c>
      <c r="B9336">
        <v>803401</v>
      </c>
      <c r="C9336" t="s">
        <v>318</v>
      </c>
      <c r="D9336">
        <v>2021679</v>
      </c>
      <c r="E9336" t="s">
        <v>259</v>
      </c>
      <c r="F9336" t="s">
        <v>214</v>
      </c>
      <c r="G9336" t="s">
        <v>215</v>
      </c>
      <c r="H9336">
        <v>2</v>
      </c>
      <c r="I9336">
        <v>2019</v>
      </c>
      <c r="J9336">
        <v>1</v>
      </c>
      <c r="L9336">
        <v>23122095</v>
      </c>
      <c r="M9336">
        <v>4.0999999999999996</v>
      </c>
      <c r="P9336" s="29">
        <f t="shared" si="385"/>
        <v>0.51666666666666661</v>
      </c>
    </row>
    <row r="9337" spans="1:16" hidden="1" x14ac:dyDescent="0.25">
      <c r="A9337">
        <v>195036411</v>
      </c>
      <c r="B9337">
        <v>803401</v>
      </c>
      <c r="C9337" t="s">
        <v>318</v>
      </c>
      <c r="D9337">
        <v>2021993</v>
      </c>
      <c r="E9337" t="s">
        <v>256</v>
      </c>
      <c r="F9337" t="s">
        <v>214</v>
      </c>
      <c r="G9337" t="s">
        <v>215</v>
      </c>
      <c r="H9337">
        <v>2</v>
      </c>
      <c r="I9337">
        <v>2019</v>
      </c>
      <c r="J9337">
        <v>1</v>
      </c>
      <c r="L9337">
        <v>23124770</v>
      </c>
      <c r="M9337">
        <v>5</v>
      </c>
      <c r="P9337" s="29">
        <f t="shared" si="385"/>
        <v>0.66666666666666663</v>
      </c>
    </row>
    <row r="9338" spans="1:16" hidden="1" x14ac:dyDescent="0.25">
      <c r="A9338">
        <v>195036411</v>
      </c>
      <c r="B9338">
        <v>803401</v>
      </c>
      <c r="C9338" t="s">
        <v>318</v>
      </c>
      <c r="D9338">
        <v>2024862</v>
      </c>
      <c r="E9338" t="s">
        <v>289</v>
      </c>
      <c r="F9338" t="s">
        <v>214</v>
      </c>
      <c r="G9338" t="s">
        <v>215</v>
      </c>
      <c r="H9338">
        <v>2</v>
      </c>
      <c r="I9338">
        <v>2019</v>
      </c>
      <c r="J9338">
        <v>1</v>
      </c>
      <c r="L9338">
        <v>23119873</v>
      </c>
      <c r="M9338">
        <v>5.3</v>
      </c>
      <c r="P9338" s="29">
        <f t="shared" si="385"/>
        <v>0.71666666666666667</v>
      </c>
    </row>
    <row r="9339" spans="1:16" hidden="1" x14ac:dyDescent="0.25">
      <c r="A9339">
        <v>195036411</v>
      </c>
      <c r="B9339">
        <v>803401</v>
      </c>
      <c r="C9339" t="s">
        <v>318</v>
      </c>
      <c r="D9339">
        <v>2021725</v>
      </c>
      <c r="E9339" t="s">
        <v>257</v>
      </c>
      <c r="F9339" t="s">
        <v>214</v>
      </c>
      <c r="G9339" t="s">
        <v>215</v>
      </c>
      <c r="H9339">
        <v>3</v>
      </c>
      <c r="I9339">
        <v>2019</v>
      </c>
      <c r="J9339">
        <v>1</v>
      </c>
      <c r="L9339">
        <v>23120004</v>
      </c>
      <c r="M9339">
        <v>3.3</v>
      </c>
      <c r="P9339" s="29">
        <f t="shared" si="385"/>
        <v>0.3833333333333333</v>
      </c>
    </row>
    <row r="9340" spans="1:16" hidden="1" x14ac:dyDescent="0.25">
      <c r="A9340">
        <v>195036411</v>
      </c>
      <c r="B9340">
        <v>803401</v>
      </c>
      <c r="C9340" t="s">
        <v>318</v>
      </c>
      <c r="D9340">
        <v>2021750</v>
      </c>
      <c r="E9340" t="s">
        <v>296</v>
      </c>
      <c r="F9340" t="s">
        <v>214</v>
      </c>
      <c r="G9340" t="s">
        <v>215</v>
      </c>
      <c r="H9340">
        <v>2</v>
      </c>
      <c r="I9340">
        <v>2019</v>
      </c>
      <c r="J9340">
        <v>1</v>
      </c>
      <c r="L9340">
        <v>23124930</v>
      </c>
      <c r="M9340">
        <v>4.4000000000000004</v>
      </c>
      <c r="P9340" s="29">
        <f t="shared" si="385"/>
        <v>0.56666666666666676</v>
      </c>
    </row>
    <row r="9341" spans="1:16" hidden="1" x14ac:dyDescent="0.25">
      <c r="A9341">
        <v>195036411</v>
      </c>
      <c r="B9341">
        <v>803401</v>
      </c>
      <c r="C9341" t="s">
        <v>318</v>
      </c>
      <c r="D9341">
        <v>2021591</v>
      </c>
      <c r="E9341" t="s">
        <v>240</v>
      </c>
      <c r="F9341" t="s">
        <v>214</v>
      </c>
      <c r="G9341" t="s">
        <v>215</v>
      </c>
      <c r="H9341">
        <v>2</v>
      </c>
      <c r="I9341">
        <v>2019</v>
      </c>
      <c r="J9341">
        <v>1</v>
      </c>
      <c r="L9341">
        <v>23120225</v>
      </c>
      <c r="M9341">
        <v>5</v>
      </c>
      <c r="P9341" s="29">
        <f t="shared" si="385"/>
        <v>0.66666666666666663</v>
      </c>
    </row>
    <row r="9342" spans="1:16" hidden="1" x14ac:dyDescent="0.25">
      <c r="A9342">
        <v>195036411</v>
      </c>
      <c r="B9342">
        <v>803401</v>
      </c>
      <c r="C9342" t="s">
        <v>318</v>
      </c>
      <c r="D9342">
        <v>2021638</v>
      </c>
      <c r="E9342" t="s">
        <v>250</v>
      </c>
      <c r="F9342" t="s">
        <v>214</v>
      </c>
      <c r="G9342" t="s">
        <v>215</v>
      </c>
      <c r="H9342">
        <v>2</v>
      </c>
      <c r="I9342">
        <v>2019</v>
      </c>
      <c r="J9342">
        <v>1</v>
      </c>
      <c r="L9342">
        <v>23122084</v>
      </c>
      <c r="M9342">
        <v>5</v>
      </c>
      <c r="P9342" s="29">
        <f t="shared" si="385"/>
        <v>0.66666666666666663</v>
      </c>
    </row>
    <row r="9343" spans="1:16" hidden="1" x14ac:dyDescent="0.25">
      <c r="A9343">
        <v>195036411</v>
      </c>
      <c r="B9343">
        <v>803401</v>
      </c>
      <c r="C9343" t="s">
        <v>318</v>
      </c>
      <c r="D9343">
        <v>2004587</v>
      </c>
      <c r="E9343" t="s">
        <v>288</v>
      </c>
      <c r="F9343" t="s">
        <v>214</v>
      </c>
      <c r="G9343" t="s">
        <v>215</v>
      </c>
      <c r="H9343">
        <v>1</v>
      </c>
      <c r="I9343">
        <v>2019</v>
      </c>
      <c r="J9343">
        <v>2</v>
      </c>
      <c r="L9343">
        <v>23130324</v>
      </c>
      <c r="P9343" s="29" t="str">
        <f t="shared" si="385"/>
        <v>NULL</v>
      </c>
    </row>
    <row r="9344" spans="1:16" hidden="1" x14ac:dyDescent="0.25">
      <c r="A9344">
        <v>195036411</v>
      </c>
      <c r="B9344">
        <v>803401</v>
      </c>
      <c r="C9344" t="s">
        <v>318</v>
      </c>
      <c r="D9344">
        <v>2021631</v>
      </c>
      <c r="E9344" t="s">
        <v>302</v>
      </c>
      <c r="F9344" t="s">
        <v>214</v>
      </c>
      <c r="G9344" t="s">
        <v>215</v>
      </c>
      <c r="H9344">
        <v>1</v>
      </c>
      <c r="I9344">
        <v>2019</v>
      </c>
      <c r="J9344">
        <v>2</v>
      </c>
      <c r="L9344">
        <v>23129791</v>
      </c>
      <c r="P9344" s="29" t="str">
        <f t="shared" si="385"/>
        <v>NULL</v>
      </c>
    </row>
    <row r="9345" spans="1:16" hidden="1" x14ac:dyDescent="0.25">
      <c r="A9345">
        <v>195036411</v>
      </c>
      <c r="B9345">
        <v>803401</v>
      </c>
      <c r="C9345" t="s">
        <v>318</v>
      </c>
      <c r="D9345">
        <v>2021640</v>
      </c>
      <c r="E9345" t="s">
        <v>227</v>
      </c>
      <c r="F9345" t="s">
        <v>214</v>
      </c>
      <c r="G9345" t="s">
        <v>215</v>
      </c>
      <c r="H9345">
        <v>1</v>
      </c>
      <c r="I9345">
        <v>2019</v>
      </c>
      <c r="J9345">
        <v>2</v>
      </c>
      <c r="L9345">
        <v>23127005</v>
      </c>
      <c r="P9345" s="29" t="str">
        <f t="shared" si="385"/>
        <v>NULL</v>
      </c>
    </row>
    <row r="9346" spans="1:16" hidden="1" x14ac:dyDescent="0.25">
      <c r="A9346">
        <v>195036411</v>
      </c>
      <c r="B9346">
        <v>803401</v>
      </c>
      <c r="C9346" t="s">
        <v>318</v>
      </c>
      <c r="D9346">
        <v>2004587</v>
      </c>
      <c r="E9346" t="s">
        <v>288</v>
      </c>
      <c r="F9346" t="s">
        <v>214</v>
      </c>
      <c r="G9346" t="s">
        <v>215</v>
      </c>
      <c r="H9346">
        <v>4</v>
      </c>
      <c r="I9346">
        <v>2019</v>
      </c>
      <c r="J9346">
        <v>2</v>
      </c>
      <c r="L9346">
        <v>23130325</v>
      </c>
      <c r="P9346" s="29" t="str">
        <f t="shared" si="385"/>
        <v>DRP</v>
      </c>
    </row>
    <row r="9347" spans="1:16" hidden="1" x14ac:dyDescent="0.25">
      <c r="A9347">
        <v>195036411</v>
      </c>
      <c r="B9347">
        <v>803401</v>
      </c>
      <c r="C9347" t="s">
        <v>318</v>
      </c>
      <c r="D9347">
        <v>2021631</v>
      </c>
      <c r="E9347" t="s">
        <v>302</v>
      </c>
      <c r="F9347" t="s">
        <v>214</v>
      </c>
      <c r="G9347" t="s">
        <v>215</v>
      </c>
      <c r="H9347">
        <v>4</v>
      </c>
      <c r="I9347">
        <v>2019</v>
      </c>
      <c r="J9347">
        <v>2</v>
      </c>
      <c r="L9347">
        <v>23129790</v>
      </c>
      <c r="P9347" s="29" t="str">
        <f t="shared" si="385"/>
        <v>DRP</v>
      </c>
    </row>
    <row r="9348" spans="1:16" hidden="1" x14ac:dyDescent="0.25">
      <c r="A9348">
        <v>195036411</v>
      </c>
      <c r="B9348">
        <v>803401</v>
      </c>
      <c r="C9348" t="s">
        <v>318</v>
      </c>
      <c r="D9348">
        <v>2021787</v>
      </c>
      <c r="E9348" t="s">
        <v>292</v>
      </c>
      <c r="F9348" t="s">
        <v>214</v>
      </c>
      <c r="G9348" t="s">
        <v>215</v>
      </c>
      <c r="H9348">
        <v>1</v>
      </c>
      <c r="I9348">
        <v>2019</v>
      </c>
      <c r="J9348">
        <v>2</v>
      </c>
      <c r="L9348">
        <v>23129786</v>
      </c>
      <c r="P9348" s="29" t="str">
        <f t="shared" si="385"/>
        <v>NULL</v>
      </c>
    </row>
    <row r="9349" spans="1:16" hidden="1" x14ac:dyDescent="0.25">
      <c r="A9349">
        <v>195036411</v>
      </c>
      <c r="B9349">
        <v>803401</v>
      </c>
      <c r="C9349" t="s">
        <v>318</v>
      </c>
      <c r="D9349">
        <v>2019271</v>
      </c>
      <c r="E9349" t="s">
        <v>236</v>
      </c>
      <c r="F9349" t="s">
        <v>214</v>
      </c>
      <c r="G9349" t="s">
        <v>215</v>
      </c>
      <c r="H9349">
        <v>1</v>
      </c>
      <c r="I9349">
        <v>2019</v>
      </c>
      <c r="J9349">
        <v>2</v>
      </c>
      <c r="L9349">
        <v>23129153</v>
      </c>
      <c r="P9349" s="29" t="str">
        <f t="shared" si="385"/>
        <v>NULL</v>
      </c>
    </row>
    <row r="9350" spans="1:16" hidden="1" x14ac:dyDescent="0.25">
      <c r="A9350">
        <v>195036411</v>
      </c>
      <c r="B9350">
        <v>803401</v>
      </c>
      <c r="C9350" t="s">
        <v>318</v>
      </c>
      <c r="D9350">
        <v>2021725</v>
      </c>
      <c r="E9350" t="s">
        <v>257</v>
      </c>
      <c r="F9350" t="s">
        <v>214</v>
      </c>
      <c r="G9350" t="s">
        <v>215</v>
      </c>
      <c r="H9350">
        <v>1</v>
      </c>
      <c r="I9350">
        <v>2019</v>
      </c>
      <c r="J9350">
        <v>2</v>
      </c>
      <c r="L9350">
        <v>23129197</v>
      </c>
      <c r="P9350" s="29" t="str">
        <f t="shared" si="385"/>
        <v>NULL</v>
      </c>
    </row>
    <row r="9351" spans="1:16" hidden="1" x14ac:dyDescent="0.25">
      <c r="A9351">
        <v>195036411</v>
      </c>
      <c r="B9351">
        <v>803401</v>
      </c>
      <c r="C9351" t="s">
        <v>318</v>
      </c>
      <c r="D9351">
        <v>2004591</v>
      </c>
      <c r="E9351" t="s">
        <v>271</v>
      </c>
      <c r="F9351" t="s">
        <v>214</v>
      </c>
      <c r="G9351" t="s">
        <v>215</v>
      </c>
      <c r="H9351">
        <v>1</v>
      </c>
      <c r="I9351">
        <v>2019</v>
      </c>
      <c r="J9351">
        <v>2</v>
      </c>
      <c r="L9351">
        <v>23120029</v>
      </c>
      <c r="P9351" s="29" t="str">
        <f t="shared" si="385"/>
        <v>NULL</v>
      </c>
    </row>
    <row r="9352" spans="1:16" hidden="1" x14ac:dyDescent="0.25">
      <c r="A9352">
        <v>195076022</v>
      </c>
      <c r="B9352">
        <v>803407</v>
      </c>
      <c r="C9352" t="s">
        <v>317</v>
      </c>
      <c r="D9352">
        <v>2004098</v>
      </c>
      <c r="E9352" t="s">
        <v>213</v>
      </c>
      <c r="F9352" t="s">
        <v>214</v>
      </c>
      <c r="G9352" t="s">
        <v>215</v>
      </c>
      <c r="H9352">
        <v>2</v>
      </c>
      <c r="I9352">
        <v>2015</v>
      </c>
      <c r="J9352">
        <v>1</v>
      </c>
      <c r="L9352">
        <v>23066521</v>
      </c>
      <c r="M9352">
        <v>5.2</v>
      </c>
      <c r="P9352" s="29">
        <f t="shared" ref="P9352:P9363" si="386">IF(AND(ISNUMBER(M9352),H9352&lt;&gt;4,N9352&lt;&gt;"X"),(M9352-1)/6,IF(H9352=4,"DRP",IF(AND(H9352=3,M9352="NA"),"BAD",IF(AND(H9352=2),"CVL",IF(AND(H9352=1,ISBLANK(M9352)),"NULL","UNK")))))</f>
        <v>0.70000000000000007</v>
      </c>
    </row>
    <row r="9353" spans="1:16" hidden="1" x14ac:dyDescent="0.25">
      <c r="A9353">
        <v>195076022</v>
      </c>
      <c r="B9353">
        <v>803407</v>
      </c>
      <c r="C9353" t="s">
        <v>317</v>
      </c>
      <c r="D9353">
        <v>2021754</v>
      </c>
      <c r="E9353" t="s">
        <v>216</v>
      </c>
      <c r="F9353" t="s">
        <v>214</v>
      </c>
      <c r="G9353" t="s">
        <v>215</v>
      </c>
      <c r="H9353">
        <v>2</v>
      </c>
      <c r="I9353">
        <v>2015</v>
      </c>
      <c r="J9353">
        <v>1</v>
      </c>
      <c r="L9353">
        <v>23066446</v>
      </c>
      <c r="M9353">
        <v>4.7</v>
      </c>
      <c r="P9353" s="29">
        <f t="shared" si="386"/>
        <v>0.6166666666666667</v>
      </c>
    </row>
    <row r="9354" spans="1:16" hidden="1" x14ac:dyDescent="0.25">
      <c r="A9354">
        <v>195076022</v>
      </c>
      <c r="B9354">
        <v>803407</v>
      </c>
      <c r="C9354" t="s">
        <v>317</v>
      </c>
      <c r="D9354">
        <v>2005099</v>
      </c>
      <c r="E9354" t="s">
        <v>217</v>
      </c>
      <c r="F9354" t="s">
        <v>214</v>
      </c>
      <c r="G9354" t="s">
        <v>215</v>
      </c>
      <c r="H9354">
        <v>2</v>
      </c>
      <c r="I9354">
        <v>2015</v>
      </c>
      <c r="J9354">
        <v>1</v>
      </c>
      <c r="L9354">
        <v>23066427</v>
      </c>
      <c r="M9354">
        <v>5.6</v>
      </c>
      <c r="P9354" s="29">
        <f t="shared" si="386"/>
        <v>0.76666666666666661</v>
      </c>
    </row>
    <row r="9355" spans="1:16" hidden="1" x14ac:dyDescent="0.25">
      <c r="A9355">
        <v>195076022</v>
      </c>
      <c r="B9355">
        <v>803407</v>
      </c>
      <c r="C9355" t="s">
        <v>317</v>
      </c>
      <c r="D9355">
        <v>2005102</v>
      </c>
      <c r="E9355" t="s">
        <v>218</v>
      </c>
      <c r="F9355" t="s">
        <v>214</v>
      </c>
      <c r="G9355" t="s">
        <v>215</v>
      </c>
      <c r="H9355">
        <v>2</v>
      </c>
      <c r="I9355">
        <v>2015</v>
      </c>
      <c r="J9355">
        <v>1</v>
      </c>
      <c r="L9355">
        <v>23066488</v>
      </c>
      <c r="M9355">
        <v>5.4</v>
      </c>
      <c r="P9355" s="29">
        <f t="shared" si="386"/>
        <v>0.73333333333333339</v>
      </c>
    </row>
    <row r="9356" spans="1:16" hidden="1" x14ac:dyDescent="0.25">
      <c r="A9356">
        <v>195076022</v>
      </c>
      <c r="B9356">
        <v>803407</v>
      </c>
      <c r="C9356" t="s">
        <v>317</v>
      </c>
      <c r="D9356">
        <v>2021600</v>
      </c>
      <c r="E9356" t="s">
        <v>219</v>
      </c>
      <c r="F9356" t="s">
        <v>214</v>
      </c>
      <c r="G9356" t="s">
        <v>215</v>
      </c>
      <c r="H9356">
        <v>2</v>
      </c>
      <c r="I9356">
        <v>2015</v>
      </c>
      <c r="J9356">
        <v>1</v>
      </c>
      <c r="L9356">
        <v>23066437</v>
      </c>
      <c r="M9356">
        <v>5.2</v>
      </c>
      <c r="P9356" s="29">
        <f t="shared" si="386"/>
        <v>0.70000000000000007</v>
      </c>
    </row>
    <row r="9357" spans="1:16" hidden="1" x14ac:dyDescent="0.25">
      <c r="A9357">
        <v>195076022</v>
      </c>
      <c r="B9357">
        <v>803407</v>
      </c>
      <c r="C9357" t="s">
        <v>317</v>
      </c>
      <c r="D9357">
        <v>2005118</v>
      </c>
      <c r="E9357" t="s">
        <v>223</v>
      </c>
      <c r="F9357" t="s">
        <v>214</v>
      </c>
      <c r="G9357" t="s">
        <v>215</v>
      </c>
      <c r="H9357">
        <v>2</v>
      </c>
      <c r="I9357">
        <v>2015</v>
      </c>
      <c r="J9357">
        <v>1</v>
      </c>
      <c r="L9357">
        <v>23066497</v>
      </c>
      <c r="M9357">
        <v>4.3</v>
      </c>
      <c r="P9357" s="29">
        <f t="shared" si="386"/>
        <v>0.54999999999999993</v>
      </c>
    </row>
    <row r="9358" spans="1:16" hidden="1" x14ac:dyDescent="0.25">
      <c r="A9358">
        <v>195076022</v>
      </c>
      <c r="B9358">
        <v>803407</v>
      </c>
      <c r="C9358" t="s">
        <v>317</v>
      </c>
      <c r="D9358">
        <v>2021602</v>
      </c>
      <c r="E9358" t="s">
        <v>242</v>
      </c>
      <c r="F9358" t="s">
        <v>214</v>
      </c>
      <c r="G9358" t="s">
        <v>215</v>
      </c>
      <c r="H9358">
        <v>2</v>
      </c>
      <c r="I9358">
        <v>2015</v>
      </c>
      <c r="J9358">
        <v>2</v>
      </c>
      <c r="L9358">
        <v>23072005</v>
      </c>
      <c r="M9358">
        <v>6</v>
      </c>
      <c r="P9358" s="29">
        <f t="shared" si="386"/>
        <v>0.83333333333333337</v>
      </c>
    </row>
    <row r="9359" spans="1:16" hidden="1" x14ac:dyDescent="0.25">
      <c r="A9359">
        <v>195076022</v>
      </c>
      <c r="B9359">
        <v>803407</v>
      </c>
      <c r="C9359" t="s">
        <v>317</v>
      </c>
      <c r="D9359">
        <v>2021756</v>
      </c>
      <c r="E9359" t="s">
        <v>253</v>
      </c>
      <c r="F9359" t="s">
        <v>214</v>
      </c>
      <c r="G9359" t="s">
        <v>215</v>
      </c>
      <c r="H9359">
        <v>2</v>
      </c>
      <c r="I9359">
        <v>2015</v>
      </c>
      <c r="J9359">
        <v>2</v>
      </c>
      <c r="L9359">
        <v>23074143</v>
      </c>
      <c r="M9359">
        <v>4.3</v>
      </c>
      <c r="P9359" s="29">
        <f t="shared" si="386"/>
        <v>0.54999999999999993</v>
      </c>
    </row>
    <row r="9360" spans="1:16" hidden="1" x14ac:dyDescent="0.25">
      <c r="A9360">
        <v>195076022</v>
      </c>
      <c r="B9360">
        <v>803407</v>
      </c>
      <c r="C9360" t="s">
        <v>317</v>
      </c>
      <c r="D9360">
        <v>2005117</v>
      </c>
      <c r="E9360" t="s">
        <v>220</v>
      </c>
      <c r="F9360" t="s">
        <v>214</v>
      </c>
      <c r="G9360" t="s">
        <v>215</v>
      </c>
      <c r="H9360">
        <v>2</v>
      </c>
      <c r="I9360">
        <v>2015</v>
      </c>
      <c r="J9360">
        <v>2</v>
      </c>
      <c r="L9360">
        <v>23070390</v>
      </c>
      <c r="M9360">
        <v>5.3</v>
      </c>
      <c r="P9360" s="29">
        <f t="shared" si="386"/>
        <v>0.71666666666666667</v>
      </c>
    </row>
    <row r="9361" spans="1:16" hidden="1" x14ac:dyDescent="0.25">
      <c r="A9361">
        <v>195076022</v>
      </c>
      <c r="B9361">
        <v>803407</v>
      </c>
      <c r="C9361" t="s">
        <v>317</v>
      </c>
      <c r="D9361">
        <v>2021580</v>
      </c>
      <c r="E9361" t="s">
        <v>241</v>
      </c>
      <c r="F9361" t="s">
        <v>214</v>
      </c>
      <c r="G9361" t="s">
        <v>215</v>
      </c>
      <c r="H9361">
        <v>2</v>
      </c>
      <c r="I9361">
        <v>2015</v>
      </c>
      <c r="J9361">
        <v>2</v>
      </c>
      <c r="L9361">
        <v>23072000</v>
      </c>
      <c r="M9361">
        <v>4.3</v>
      </c>
      <c r="P9361" s="29">
        <f t="shared" si="386"/>
        <v>0.54999999999999993</v>
      </c>
    </row>
    <row r="9362" spans="1:16" hidden="1" x14ac:dyDescent="0.25">
      <c r="A9362">
        <v>195076022</v>
      </c>
      <c r="B9362">
        <v>803407</v>
      </c>
      <c r="C9362" t="s">
        <v>317</v>
      </c>
      <c r="D9362">
        <v>2004099</v>
      </c>
      <c r="E9362" t="s">
        <v>245</v>
      </c>
      <c r="F9362" t="s">
        <v>214</v>
      </c>
      <c r="G9362" t="s">
        <v>215</v>
      </c>
      <c r="H9362">
        <v>2</v>
      </c>
      <c r="I9362">
        <v>2015</v>
      </c>
      <c r="J9362">
        <v>2</v>
      </c>
      <c r="L9362">
        <v>23073318</v>
      </c>
      <c r="M9362">
        <v>6</v>
      </c>
      <c r="P9362" s="29">
        <f t="shared" si="386"/>
        <v>0.83333333333333337</v>
      </c>
    </row>
    <row r="9363" spans="1:16" hidden="1" x14ac:dyDescent="0.25">
      <c r="A9363">
        <v>195076022</v>
      </c>
      <c r="B9363">
        <v>803407</v>
      </c>
      <c r="C9363" t="s">
        <v>317</v>
      </c>
      <c r="D9363">
        <v>2004116</v>
      </c>
      <c r="E9363" t="s">
        <v>229</v>
      </c>
      <c r="F9363" t="s">
        <v>214</v>
      </c>
      <c r="G9363" t="s">
        <v>215</v>
      </c>
      <c r="H9363">
        <v>2</v>
      </c>
      <c r="I9363">
        <v>2015</v>
      </c>
      <c r="J9363">
        <v>2</v>
      </c>
      <c r="L9363">
        <v>23073043</v>
      </c>
      <c r="M9363">
        <v>6.4</v>
      </c>
      <c r="P9363" s="29">
        <f t="shared" si="386"/>
        <v>0.9</v>
      </c>
    </row>
    <row r="9364" spans="1:16" hidden="1" x14ac:dyDescent="0.25">
      <c r="A9364">
        <v>195076022</v>
      </c>
      <c r="B9364">
        <v>803407</v>
      </c>
      <c r="C9364" t="s">
        <v>317</v>
      </c>
      <c r="D9364">
        <v>2005131</v>
      </c>
      <c r="E9364" t="s">
        <v>228</v>
      </c>
      <c r="F9364" t="s">
        <v>214</v>
      </c>
      <c r="G9364" t="s">
        <v>215</v>
      </c>
      <c r="H9364">
        <v>2</v>
      </c>
      <c r="I9364">
        <v>2016</v>
      </c>
      <c r="J9364">
        <v>1</v>
      </c>
      <c r="L9364">
        <v>23081639</v>
      </c>
      <c r="M9364">
        <v>5.5</v>
      </c>
      <c r="P9364" s="29">
        <f t="shared" ref="P9364:P9395" si="387">IF(AND(ISNUMBER(M9364),H9364&lt;&gt;4),(M9364-1)/6,IF(H9364=4,"DRP",IF(AND(H9364=3,M9364="NA"),"BAD",IF(AND(H9364=2),"CVL",IF(AND(H9364=1,ISBLANK(M9364)),"NULL","UNK")))))</f>
        <v>0.75</v>
      </c>
    </row>
    <row r="9365" spans="1:16" hidden="1" x14ac:dyDescent="0.25">
      <c r="A9365">
        <v>195076022</v>
      </c>
      <c r="B9365">
        <v>803407</v>
      </c>
      <c r="C9365" t="s">
        <v>317</v>
      </c>
      <c r="D9365">
        <v>2021596</v>
      </c>
      <c r="E9365" t="s">
        <v>294</v>
      </c>
      <c r="F9365" t="s">
        <v>214</v>
      </c>
      <c r="G9365" t="s">
        <v>215</v>
      </c>
      <c r="H9365">
        <v>2</v>
      </c>
      <c r="I9365">
        <v>2016</v>
      </c>
      <c r="J9365">
        <v>1</v>
      </c>
      <c r="L9365">
        <v>23081196</v>
      </c>
      <c r="M9365">
        <v>4.3</v>
      </c>
      <c r="P9365" s="29">
        <f t="shared" si="387"/>
        <v>0.54999999999999993</v>
      </c>
    </row>
    <row r="9366" spans="1:16" hidden="1" x14ac:dyDescent="0.25">
      <c r="A9366">
        <v>195076022</v>
      </c>
      <c r="B9366">
        <v>803407</v>
      </c>
      <c r="C9366" t="s">
        <v>317</v>
      </c>
      <c r="D9366">
        <v>2021638</v>
      </c>
      <c r="E9366" t="s">
        <v>250</v>
      </c>
      <c r="F9366" t="s">
        <v>214</v>
      </c>
      <c r="G9366" t="s">
        <v>215</v>
      </c>
      <c r="H9366">
        <v>2</v>
      </c>
      <c r="I9366">
        <v>2016</v>
      </c>
      <c r="J9366">
        <v>1</v>
      </c>
      <c r="L9366">
        <v>23081193</v>
      </c>
      <c r="M9366">
        <v>4.7</v>
      </c>
      <c r="P9366" s="29">
        <f t="shared" si="387"/>
        <v>0.6166666666666667</v>
      </c>
    </row>
    <row r="9367" spans="1:16" hidden="1" x14ac:dyDescent="0.25">
      <c r="A9367">
        <v>195076022</v>
      </c>
      <c r="B9367">
        <v>803407</v>
      </c>
      <c r="C9367" t="s">
        <v>317</v>
      </c>
      <c r="D9367">
        <v>2021781</v>
      </c>
      <c r="E9367" t="s">
        <v>235</v>
      </c>
      <c r="F9367" t="s">
        <v>214</v>
      </c>
      <c r="G9367" t="s">
        <v>215</v>
      </c>
      <c r="H9367">
        <v>2</v>
      </c>
      <c r="I9367">
        <v>2016</v>
      </c>
      <c r="J9367">
        <v>1</v>
      </c>
      <c r="L9367">
        <v>23081229</v>
      </c>
      <c r="M9367">
        <v>5.8</v>
      </c>
      <c r="P9367" s="29">
        <f t="shared" si="387"/>
        <v>0.79999999999999993</v>
      </c>
    </row>
    <row r="9368" spans="1:16" hidden="1" x14ac:dyDescent="0.25">
      <c r="A9368">
        <v>195076022</v>
      </c>
      <c r="B9368">
        <v>803407</v>
      </c>
      <c r="C9368" t="s">
        <v>317</v>
      </c>
      <c r="D9368">
        <v>2021793</v>
      </c>
      <c r="E9368" t="s">
        <v>293</v>
      </c>
      <c r="F9368" t="s">
        <v>214</v>
      </c>
      <c r="G9368" t="s">
        <v>215</v>
      </c>
      <c r="H9368">
        <v>2</v>
      </c>
      <c r="I9368">
        <v>2016</v>
      </c>
      <c r="J9368">
        <v>1</v>
      </c>
      <c r="L9368">
        <v>23081371</v>
      </c>
      <c r="M9368">
        <v>4.4000000000000004</v>
      </c>
      <c r="P9368" s="29">
        <f t="shared" si="387"/>
        <v>0.56666666666666676</v>
      </c>
    </row>
    <row r="9369" spans="1:16" hidden="1" x14ac:dyDescent="0.25">
      <c r="A9369">
        <v>195076022</v>
      </c>
      <c r="B9369">
        <v>803407</v>
      </c>
      <c r="C9369" t="s">
        <v>317</v>
      </c>
      <c r="D9369">
        <v>2021874</v>
      </c>
      <c r="E9369" t="s">
        <v>226</v>
      </c>
      <c r="F9369" t="s">
        <v>214</v>
      </c>
      <c r="G9369" t="s">
        <v>215</v>
      </c>
      <c r="H9369">
        <v>2</v>
      </c>
      <c r="I9369">
        <v>2016</v>
      </c>
      <c r="J9369">
        <v>1</v>
      </c>
      <c r="L9369">
        <v>23081225</v>
      </c>
      <c r="M9369">
        <v>4.0999999999999996</v>
      </c>
      <c r="P9369" s="29">
        <f t="shared" si="387"/>
        <v>0.51666666666666661</v>
      </c>
    </row>
    <row r="9370" spans="1:16" hidden="1" x14ac:dyDescent="0.25">
      <c r="A9370">
        <v>195076022</v>
      </c>
      <c r="B9370">
        <v>803407</v>
      </c>
      <c r="C9370" t="s">
        <v>317</v>
      </c>
      <c r="D9370">
        <v>2021763</v>
      </c>
      <c r="E9370" t="s">
        <v>298</v>
      </c>
      <c r="F9370" t="s">
        <v>214</v>
      </c>
      <c r="G9370" t="s">
        <v>215</v>
      </c>
      <c r="H9370">
        <v>2</v>
      </c>
      <c r="I9370">
        <v>2016</v>
      </c>
      <c r="J9370">
        <v>2</v>
      </c>
      <c r="M9370">
        <v>5.6</v>
      </c>
      <c r="N9370" t="s">
        <v>231</v>
      </c>
      <c r="P9370" s="29">
        <f t="shared" si="387"/>
        <v>0.76666666666666661</v>
      </c>
    </row>
    <row r="9371" spans="1:16" hidden="1" x14ac:dyDescent="0.25">
      <c r="A9371">
        <v>195076022</v>
      </c>
      <c r="B9371">
        <v>803407</v>
      </c>
      <c r="C9371" t="s">
        <v>317</v>
      </c>
      <c r="D9371">
        <v>2004112</v>
      </c>
      <c r="E9371" t="s">
        <v>244</v>
      </c>
      <c r="F9371" t="s">
        <v>214</v>
      </c>
      <c r="G9371" t="s">
        <v>215</v>
      </c>
      <c r="H9371">
        <v>2</v>
      </c>
      <c r="I9371">
        <v>2016</v>
      </c>
      <c r="J9371">
        <v>2</v>
      </c>
      <c r="L9371">
        <v>23085513</v>
      </c>
      <c r="M9371">
        <v>5.0999999999999996</v>
      </c>
      <c r="P9371" s="29">
        <f t="shared" si="387"/>
        <v>0.68333333333333324</v>
      </c>
    </row>
    <row r="9372" spans="1:16" hidden="1" x14ac:dyDescent="0.25">
      <c r="A9372">
        <v>195076022</v>
      </c>
      <c r="B9372">
        <v>803407</v>
      </c>
      <c r="C9372" t="s">
        <v>317</v>
      </c>
      <c r="D9372">
        <v>2021735</v>
      </c>
      <c r="E9372" t="s">
        <v>252</v>
      </c>
      <c r="F9372" t="s">
        <v>214</v>
      </c>
      <c r="G9372" t="s">
        <v>215</v>
      </c>
      <c r="H9372">
        <v>2</v>
      </c>
      <c r="I9372">
        <v>2016</v>
      </c>
      <c r="J9372">
        <v>2</v>
      </c>
      <c r="L9372">
        <v>23084939</v>
      </c>
      <c r="M9372">
        <v>5.9</v>
      </c>
      <c r="P9372" s="29">
        <f t="shared" si="387"/>
        <v>0.81666666666666676</v>
      </c>
    </row>
    <row r="9373" spans="1:16" hidden="1" x14ac:dyDescent="0.25">
      <c r="A9373">
        <v>195076022</v>
      </c>
      <c r="B9373">
        <v>803407</v>
      </c>
      <c r="C9373" t="s">
        <v>317</v>
      </c>
      <c r="D9373">
        <v>2021640</v>
      </c>
      <c r="E9373" t="s">
        <v>227</v>
      </c>
      <c r="F9373" t="s">
        <v>214</v>
      </c>
      <c r="G9373" t="s">
        <v>215</v>
      </c>
      <c r="H9373">
        <v>3</v>
      </c>
      <c r="I9373">
        <v>2016</v>
      </c>
      <c r="J9373">
        <v>2</v>
      </c>
      <c r="L9373">
        <v>23086870</v>
      </c>
      <c r="M9373">
        <v>3.7</v>
      </c>
      <c r="P9373" s="29">
        <f t="shared" si="387"/>
        <v>0.45</v>
      </c>
    </row>
    <row r="9374" spans="1:16" hidden="1" x14ac:dyDescent="0.25">
      <c r="A9374">
        <v>195076022</v>
      </c>
      <c r="B9374">
        <v>803407</v>
      </c>
      <c r="C9374" t="s">
        <v>317</v>
      </c>
      <c r="D9374">
        <v>2021993</v>
      </c>
      <c r="E9374" t="s">
        <v>256</v>
      </c>
      <c r="F9374" t="s">
        <v>214</v>
      </c>
      <c r="G9374" t="s">
        <v>215</v>
      </c>
      <c r="H9374">
        <v>2</v>
      </c>
      <c r="I9374">
        <v>2016</v>
      </c>
      <c r="J9374">
        <v>2</v>
      </c>
      <c r="L9374">
        <v>23086520</v>
      </c>
      <c r="M9374">
        <v>6.2</v>
      </c>
      <c r="P9374" s="29">
        <f t="shared" si="387"/>
        <v>0.8666666666666667</v>
      </c>
    </row>
    <row r="9375" spans="1:16" hidden="1" x14ac:dyDescent="0.25">
      <c r="A9375">
        <v>195076022</v>
      </c>
      <c r="B9375">
        <v>803407</v>
      </c>
      <c r="C9375" t="s">
        <v>317</v>
      </c>
      <c r="D9375">
        <v>2021725</v>
      </c>
      <c r="E9375" t="s">
        <v>257</v>
      </c>
      <c r="F9375" t="s">
        <v>214</v>
      </c>
      <c r="G9375" t="s">
        <v>215</v>
      </c>
      <c r="H9375">
        <v>3</v>
      </c>
      <c r="I9375">
        <v>2016</v>
      </c>
      <c r="J9375">
        <v>2</v>
      </c>
      <c r="L9375">
        <v>23086905</v>
      </c>
      <c r="M9375" t="s">
        <v>221</v>
      </c>
      <c r="P9375" s="29" t="str">
        <f t="shared" si="387"/>
        <v>BAD</v>
      </c>
    </row>
    <row r="9376" spans="1:16" hidden="1" x14ac:dyDescent="0.25">
      <c r="A9376">
        <v>195076022</v>
      </c>
      <c r="B9376">
        <v>803407</v>
      </c>
      <c r="C9376" t="s">
        <v>317</v>
      </c>
      <c r="D9376">
        <v>2021725</v>
      </c>
      <c r="E9376" t="s">
        <v>257</v>
      </c>
      <c r="F9376" t="s">
        <v>214</v>
      </c>
      <c r="G9376" t="s">
        <v>215</v>
      </c>
      <c r="H9376">
        <v>2</v>
      </c>
      <c r="I9376">
        <v>2017</v>
      </c>
      <c r="J9376">
        <v>1</v>
      </c>
      <c r="L9376">
        <v>23091960</v>
      </c>
      <c r="M9376">
        <v>4.3</v>
      </c>
      <c r="P9376" s="29">
        <f t="shared" si="387"/>
        <v>0.54999999999999993</v>
      </c>
    </row>
    <row r="9377" spans="1:16" hidden="1" x14ac:dyDescent="0.25">
      <c r="A9377">
        <v>195076022</v>
      </c>
      <c r="B9377">
        <v>803407</v>
      </c>
      <c r="C9377" t="s">
        <v>317</v>
      </c>
      <c r="D9377">
        <v>2021640</v>
      </c>
      <c r="E9377" t="s">
        <v>227</v>
      </c>
      <c r="F9377" t="s">
        <v>214</v>
      </c>
      <c r="G9377" t="s">
        <v>215</v>
      </c>
      <c r="H9377">
        <v>2</v>
      </c>
      <c r="I9377">
        <v>2017</v>
      </c>
      <c r="J9377">
        <v>1</v>
      </c>
      <c r="L9377">
        <v>23092942</v>
      </c>
      <c r="M9377">
        <v>5</v>
      </c>
      <c r="P9377" s="29">
        <f t="shared" si="387"/>
        <v>0.66666666666666663</v>
      </c>
    </row>
    <row r="9378" spans="1:16" hidden="1" x14ac:dyDescent="0.25">
      <c r="A9378">
        <v>195076022</v>
      </c>
      <c r="B9378">
        <v>803407</v>
      </c>
      <c r="C9378" t="s">
        <v>317</v>
      </c>
      <c r="D9378">
        <v>2019154</v>
      </c>
      <c r="E9378" t="s">
        <v>225</v>
      </c>
      <c r="F9378" t="s">
        <v>214</v>
      </c>
      <c r="G9378" t="s">
        <v>215</v>
      </c>
      <c r="H9378">
        <v>2</v>
      </c>
      <c r="I9378">
        <v>2017</v>
      </c>
      <c r="J9378">
        <v>1</v>
      </c>
      <c r="L9378">
        <v>23093771</v>
      </c>
      <c r="M9378">
        <v>6.2</v>
      </c>
      <c r="P9378" s="29">
        <f t="shared" si="387"/>
        <v>0.8666666666666667</v>
      </c>
    </row>
    <row r="9379" spans="1:16" hidden="1" x14ac:dyDescent="0.25">
      <c r="A9379">
        <v>195076022</v>
      </c>
      <c r="B9379">
        <v>803407</v>
      </c>
      <c r="C9379" t="s">
        <v>317</v>
      </c>
      <c r="D9379">
        <v>2021706</v>
      </c>
      <c r="E9379" t="s">
        <v>271</v>
      </c>
      <c r="F9379" t="s">
        <v>214</v>
      </c>
      <c r="G9379" t="s">
        <v>215</v>
      </c>
      <c r="H9379">
        <v>2</v>
      </c>
      <c r="I9379">
        <v>2017</v>
      </c>
      <c r="J9379">
        <v>1</v>
      </c>
      <c r="L9379">
        <v>23093319</v>
      </c>
      <c r="M9379">
        <v>4.9000000000000004</v>
      </c>
      <c r="P9379" s="29">
        <f t="shared" si="387"/>
        <v>0.65</v>
      </c>
    </row>
    <row r="9380" spans="1:16" hidden="1" x14ac:dyDescent="0.25">
      <c r="A9380">
        <v>195076022</v>
      </c>
      <c r="B9380">
        <v>803407</v>
      </c>
      <c r="C9380" t="s">
        <v>317</v>
      </c>
      <c r="D9380">
        <v>2021679</v>
      </c>
      <c r="E9380" t="s">
        <v>259</v>
      </c>
      <c r="F9380" t="s">
        <v>214</v>
      </c>
      <c r="G9380" t="s">
        <v>215</v>
      </c>
      <c r="H9380">
        <v>2</v>
      </c>
      <c r="I9380">
        <v>2017</v>
      </c>
      <c r="J9380">
        <v>1</v>
      </c>
      <c r="L9380">
        <v>23095788</v>
      </c>
      <c r="M9380">
        <v>5.3</v>
      </c>
      <c r="P9380" s="29">
        <f t="shared" si="387"/>
        <v>0.71666666666666667</v>
      </c>
    </row>
    <row r="9381" spans="1:16" hidden="1" x14ac:dyDescent="0.25">
      <c r="A9381">
        <v>195076022</v>
      </c>
      <c r="B9381">
        <v>803407</v>
      </c>
      <c r="C9381" t="s">
        <v>317</v>
      </c>
      <c r="D9381">
        <v>2019271</v>
      </c>
      <c r="E9381" t="s">
        <v>236</v>
      </c>
      <c r="F9381" t="s">
        <v>214</v>
      </c>
      <c r="G9381" t="s">
        <v>215</v>
      </c>
      <c r="H9381">
        <v>2</v>
      </c>
      <c r="I9381">
        <v>2017</v>
      </c>
      <c r="J9381">
        <v>1</v>
      </c>
      <c r="L9381">
        <v>23090695</v>
      </c>
      <c r="M9381">
        <v>6</v>
      </c>
      <c r="P9381" s="29">
        <f t="shared" si="387"/>
        <v>0.83333333333333337</v>
      </c>
    </row>
    <row r="9382" spans="1:16" hidden="1" x14ac:dyDescent="0.25">
      <c r="A9382">
        <v>195076022</v>
      </c>
      <c r="B9382">
        <v>803407</v>
      </c>
      <c r="C9382" t="s">
        <v>317</v>
      </c>
      <c r="D9382">
        <v>2021615</v>
      </c>
      <c r="E9382" t="s">
        <v>255</v>
      </c>
      <c r="F9382" t="s">
        <v>214</v>
      </c>
      <c r="G9382" t="s">
        <v>215</v>
      </c>
      <c r="H9382">
        <v>3</v>
      </c>
      <c r="I9382">
        <v>2017</v>
      </c>
      <c r="J9382">
        <v>2</v>
      </c>
      <c r="L9382">
        <v>23097634</v>
      </c>
      <c r="M9382" t="s">
        <v>221</v>
      </c>
      <c r="P9382" s="29" t="str">
        <f t="shared" si="387"/>
        <v>BAD</v>
      </c>
    </row>
    <row r="9383" spans="1:16" hidden="1" x14ac:dyDescent="0.25">
      <c r="A9383">
        <v>195076022</v>
      </c>
      <c r="B9383">
        <v>803407</v>
      </c>
      <c r="C9383" t="s">
        <v>317</v>
      </c>
      <c r="D9383">
        <v>2019272</v>
      </c>
      <c r="E9383" t="s">
        <v>249</v>
      </c>
      <c r="F9383" t="s">
        <v>214</v>
      </c>
      <c r="G9383" t="s">
        <v>215</v>
      </c>
      <c r="H9383">
        <v>2</v>
      </c>
      <c r="I9383">
        <v>2017</v>
      </c>
      <c r="J9383">
        <v>2</v>
      </c>
      <c r="L9383">
        <v>23097956</v>
      </c>
      <c r="M9383">
        <v>4.3</v>
      </c>
      <c r="P9383" s="29">
        <f t="shared" si="387"/>
        <v>0.54999999999999993</v>
      </c>
    </row>
    <row r="9384" spans="1:16" hidden="1" x14ac:dyDescent="0.25">
      <c r="A9384">
        <v>195076022</v>
      </c>
      <c r="B9384">
        <v>803407</v>
      </c>
      <c r="C9384" t="s">
        <v>317</v>
      </c>
      <c r="D9384">
        <v>2004522</v>
      </c>
      <c r="E9384" t="s">
        <v>334</v>
      </c>
      <c r="F9384" t="s">
        <v>214</v>
      </c>
      <c r="G9384" t="s">
        <v>215</v>
      </c>
      <c r="H9384">
        <v>2</v>
      </c>
      <c r="I9384">
        <v>2017</v>
      </c>
      <c r="J9384">
        <v>2</v>
      </c>
      <c r="L9384">
        <v>23098316</v>
      </c>
      <c r="M9384">
        <v>5</v>
      </c>
      <c r="P9384" s="29">
        <f t="shared" si="387"/>
        <v>0.66666666666666663</v>
      </c>
    </row>
    <row r="9385" spans="1:16" hidden="1" x14ac:dyDescent="0.25">
      <c r="A9385">
        <v>195076022</v>
      </c>
      <c r="B9385">
        <v>803407</v>
      </c>
      <c r="C9385" t="s">
        <v>317</v>
      </c>
      <c r="D9385">
        <v>2004520</v>
      </c>
      <c r="E9385" t="s">
        <v>335</v>
      </c>
      <c r="F9385" t="s">
        <v>214</v>
      </c>
      <c r="G9385" t="s">
        <v>215</v>
      </c>
      <c r="H9385">
        <v>2</v>
      </c>
      <c r="I9385">
        <v>2017</v>
      </c>
      <c r="J9385">
        <v>2</v>
      </c>
      <c r="L9385">
        <v>23098314</v>
      </c>
      <c r="M9385">
        <v>6.3</v>
      </c>
      <c r="P9385" s="29">
        <f t="shared" si="387"/>
        <v>0.8833333333333333</v>
      </c>
    </row>
    <row r="9386" spans="1:16" hidden="1" x14ac:dyDescent="0.25">
      <c r="A9386">
        <v>195076022</v>
      </c>
      <c r="B9386">
        <v>803407</v>
      </c>
      <c r="C9386" t="s">
        <v>317</v>
      </c>
      <c r="D9386">
        <v>2021594</v>
      </c>
      <c r="E9386" t="s">
        <v>342</v>
      </c>
      <c r="F9386" t="s">
        <v>214</v>
      </c>
      <c r="G9386" t="s">
        <v>215</v>
      </c>
      <c r="H9386">
        <v>2</v>
      </c>
      <c r="I9386">
        <v>2017</v>
      </c>
      <c r="J9386">
        <v>2</v>
      </c>
      <c r="L9386">
        <v>23098463</v>
      </c>
      <c r="M9386">
        <v>5.4</v>
      </c>
      <c r="P9386" s="29">
        <f t="shared" si="387"/>
        <v>0.73333333333333339</v>
      </c>
    </row>
    <row r="9387" spans="1:16" hidden="1" x14ac:dyDescent="0.25">
      <c r="A9387">
        <v>195076022</v>
      </c>
      <c r="B9387">
        <v>803407</v>
      </c>
      <c r="C9387" t="s">
        <v>317</v>
      </c>
      <c r="D9387">
        <v>2021787</v>
      </c>
      <c r="E9387" t="s">
        <v>292</v>
      </c>
      <c r="F9387" t="s">
        <v>214</v>
      </c>
      <c r="G9387" t="s">
        <v>215</v>
      </c>
      <c r="H9387">
        <v>2</v>
      </c>
      <c r="I9387">
        <v>2018</v>
      </c>
      <c r="J9387">
        <v>1</v>
      </c>
      <c r="M9387">
        <v>5.4</v>
      </c>
      <c r="N9387" t="s">
        <v>231</v>
      </c>
      <c r="P9387" s="29">
        <f t="shared" si="387"/>
        <v>0.73333333333333339</v>
      </c>
    </row>
    <row r="9388" spans="1:16" hidden="1" x14ac:dyDescent="0.25">
      <c r="A9388">
        <v>195076022</v>
      </c>
      <c r="B9388">
        <v>803407</v>
      </c>
      <c r="C9388" t="s">
        <v>317</v>
      </c>
      <c r="D9388">
        <v>2004523</v>
      </c>
      <c r="E9388" t="s">
        <v>339</v>
      </c>
      <c r="F9388" t="s">
        <v>214</v>
      </c>
      <c r="G9388" t="s">
        <v>215</v>
      </c>
      <c r="H9388">
        <v>2</v>
      </c>
      <c r="I9388">
        <v>2018</v>
      </c>
      <c r="J9388">
        <v>1</v>
      </c>
      <c r="L9388">
        <v>23108144</v>
      </c>
      <c r="M9388">
        <v>5.2</v>
      </c>
      <c r="P9388" s="29">
        <f t="shared" si="387"/>
        <v>0.70000000000000007</v>
      </c>
    </row>
    <row r="9389" spans="1:16" hidden="1" x14ac:dyDescent="0.25">
      <c r="A9389">
        <v>195076022</v>
      </c>
      <c r="B9389">
        <v>803407</v>
      </c>
      <c r="C9389" t="s">
        <v>317</v>
      </c>
      <c r="D9389">
        <v>2004525</v>
      </c>
      <c r="E9389" t="s">
        <v>266</v>
      </c>
      <c r="F9389" t="s">
        <v>214</v>
      </c>
      <c r="G9389" t="s">
        <v>215</v>
      </c>
      <c r="H9389">
        <v>2</v>
      </c>
      <c r="I9389">
        <v>2018</v>
      </c>
      <c r="J9389">
        <v>1</v>
      </c>
      <c r="L9389">
        <v>23108145</v>
      </c>
      <c r="M9389">
        <v>5.0999999999999996</v>
      </c>
      <c r="P9389" s="29">
        <f t="shared" si="387"/>
        <v>0.68333333333333324</v>
      </c>
    </row>
    <row r="9390" spans="1:16" hidden="1" x14ac:dyDescent="0.25">
      <c r="A9390">
        <v>195076022</v>
      </c>
      <c r="B9390">
        <v>803407</v>
      </c>
      <c r="C9390" t="s">
        <v>317</v>
      </c>
      <c r="D9390">
        <v>2021604</v>
      </c>
      <c r="E9390" t="s">
        <v>330</v>
      </c>
      <c r="F9390" t="s">
        <v>214</v>
      </c>
      <c r="G9390" t="s">
        <v>215</v>
      </c>
      <c r="H9390">
        <v>2</v>
      </c>
      <c r="I9390">
        <v>2018</v>
      </c>
      <c r="J9390">
        <v>1</v>
      </c>
      <c r="L9390">
        <v>23108142</v>
      </c>
      <c r="M9390">
        <v>4</v>
      </c>
      <c r="P9390" s="29">
        <f t="shared" si="387"/>
        <v>0.5</v>
      </c>
    </row>
    <row r="9391" spans="1:16" hidden="1" x14ac:dyDescent="0.25">
      <c r="A9391">
        <v>195076022</v>
      </c>
      <c r="B9391">
        <v>803407</v>
      </c>
      <c r="C9391" t="s">
        <v>317</v>
      </c>
      <c r="D9391">
        <v>2021868</v>
      </c>
      <c r="E9391" t="s">
        <v>331</v>
      </c>
      <c r="F9391" t="s">
        <v>214</v>
      </c>
      <c r="G9391" t="s">
        <v>215</v>
      </c>
      <c r="H9391">
        <v>2</v>
      </c>
      <c r="I9391">
        <v>2018</v>
      </c>
      <c r="J9391">
        <v>1</v>
      </c>
      <c r="L9391">
        <v>23108143</v>
      </c>
      <c r="M9391">
        <v>5.0999999999999996</v>
      </c>
      <c r="P9391" s="29">
        <f t="shared" si="387"/>
        <v>0.68333333333333324</v>
      </c>
    </row>
    <row r="9392" spans="1:16" hidden="1" x14ac:dyDescent="0.25">
      <c r="A9392">
        <v>195076022</v>
      </c>
      <c r="B9392">
        <v>803407</v>
      </c>
      <c r="C9392" t="s">
        <v>317</v>
      </c>
      <c r="D9392">
        <v>2021615</v>
      </c>
      <c r="E9392" t="s">
        <v>255</v>
      </c>
      <c r="F9392" t="s">
        <v>214</v>
      </c>
      <c r="G9392" t="s">
        <v>215</v>
      </c>
      <c r="H9392">
        <v>2</v>
      </c>
      <c r="I9392">
        <v>2018</v>
      </c>
      <c r="J9392">
        <v>1</v>
      </c>
      <c r="L9392">
        <v>23107757</v>
      </c>
      <c r="M9392">
        <v>4.8</v>
      </c>
      <c r="P9392" s="29">
        <f t="shared" si="387"/>
        <v>0.6333333333333333</v>
      </c>
    </row>
    <row r="9393" spans="1:16" hidden="1" x14ac:dyDescent="0.25">
      <c r="A9393">
        <v>195076022</v>
      </c>
      <c r="B9393">
        <v>803407</v>
      </c>
      <c r="C9393" t="s">
        <v>317</v>
      </c>
      <c r="D9393">
        <v>2019273</v>
      </c>
      <c r="E9393" t="s">
        <v>248</v>
      </c>
      <c r="F9393" t="s">
        <v>214</v>
      </c>
      <c r="G9393" t="s">
        <v>215</v>
      </c>
      <c r="H9393">
        <v>3</v>
      </c>
      <c r="I9393">
        <v>2018</v>
      </c>
      <c r="J9393">
        <v>2</v>
      </c>
      <c r="L9393">
        <v>23115054</v>
      </c>
      <c r="M9393">
        <v>3.6</v>
      </c>
      <c r="P9393" s="29">
        <f t="shared" si="387"/>
        <v>0.43333333333333335</v>
      </c>
    </row>
    <row r="9394" spans="1:16" hidden="1" x14ac:dyDescent="0.25">
      <c r="A9394">
        <v>195076022</v>
      </c>
      <c r="B9394">
        <v>803407</v>
      </c>
      <c r="C9394" t="s">
        <v>317</v>
      </c>
      <c r="D9394">
        <v>2021606</v>
      </c>
      <c r="E9394" t="s">
        <v>333</v>
      </c>
      <c r="F9394" t="s">
        <v>214</v>
      </c>
      <c r="G9394" t="s">
        <v>215</v>
      </c>
      <c r="H9394">
        <v>2</v>
      </c>
      <c r="I9394">
        <v>2018</v>
      </c>
      <c r="J9394">
        <v>2</v>
      </c>
      <c r="L9394">
        <v>23115614</v>
      </c>
      <c r="M9394">
        <v>5.8</v>
      </c>
      <c r="P9394" s="29">
        <f t="shared" si="387"/>
        <v>0.79999999999999993</v>
      </c>
    </row>
    <row r="9395" spans="1:16" hidden="1" x14ac:dyDescent="0.25">
      <c r="A9395">
        <v>195076022</v>
      </c>
      <c r="B9395">
        <v>803407</v>
      </c>
      <c r="C9395" t="s">
        <v>317</v>
      </c>
      <c r="D9395">
        <v>2021740</v>
      </c>
      <c r="E9395" t="s">
        <v>332</v>
      </c>
      <c r="F9395" t="s">
        <v>214</v>
      </c>
      <c r="G9395" t="s">
        <v>215</v>
      </c>
      <c r="H9395">
        <v>2</v>
      </c>
      <c r="I9395">
        <v>2018</v>
      </c>
      <c r="J9395">
        <v>2</v>
      </c>
      <c r="L9395">
        <v>23115615</v>
      </c>
      <c r="M9395">
        <v>4.5999999999999996</v>
      </c>
      <c r="P9395" s="29">
        <f t="shared" si="387"/>
        <v>0.6</v>
      </c>
    </row>
    <row r="9396" spans="1:16" hidden="1" x14ac:dyDescent="0.25">
      <c r="A9396">
        <v>195076022</v>
      </c>
      <c r="B9396">
        <v>803407</v>
      </c>
      <c r="C9396" t="s">
        <v>317</v>
      </c>
      <c r="D9396">
        <v>2021608</v>
      </c>
      <c r="E9396" t="s">
        <v>336</v>
      </c>
      <c r="F9396" t="s">
        <v>214</v>
      </c>
      <c r="G9396" t="s">
        <v>215</v>
      </c>
      <c r="H9396">
        <v>2</v>
      </c>
      <c r="I9396">
        <v>2019</v>
      </c>
      <c r="J9396">
        <v>1</v>
      </c>
      <c r="L9396">
        <v>23120765</v>
      </c>
      <c r="M9396">
        <v>5</v>
      </c>
      <c r="P9396" s="29">
        <f t="shared" ref="P9396:P9427" si="388">IF(AND(ISNUMBER(M9396),H9396&lt;&gt;4),(M9396-1)/6,IF(H9396=4,"DRP",IF(AND(H9396=3,M9396="NA"),"BAD",IF(AND(H9396=2),"CVL",IF(AND(H9396=1,ISBLANK(M9396)),"NULL","UNK")))))</f>
        <v>0.66666666666666663</v>
      </c>
    </row>
    <row r="9397" spans="1:16" hidden="1" x14ac:dyDescent="0.25">
      <c r="A9397">
        <v>195076022</v>
      </c>
      <c r="B9397">
        <v>803407</v>
      </c>
      <c r="C9397" t="s">
        <v>317</v>
      </c>
      <c r="D9397">
        <v>2019273</v>
      </c>
      <c r="E9397" t="s">
        <v>248</v>
      </c>
      <c r="F9397" t="s">
        <v>214</v>
      </c>
      <c r="G9397" t="s">
        <v>215</v>
      </c>
      <c r="H9397">
        <v>2</v>
      </c>
      <c r="I9397">
        <v>2019</v>
      </c>
      <c r="J9397">
        <v>1</v>
      </c>
      <c r="L9397">
        <v>23123503</v>
      </c>
      <c r="M9397">
        <v>5.5</v>
      </c>
      <c r="P9397" s="29">
        <f t="shared" si="388"/>
        <v>0.75</v>
      </c>
    </row>
    <row r="9398" spans="1:16" hidden="1" x14ac:dyDescent="0.25">
      <c r="A9398">
        <v>195076022</v>
      </c>
      <c r="B9398">
        <v>803407</v>
      </c>
      <c r="C9398" t="s">
        <v>317</v>
      </c>
      <c r="D9398">
        <v>2021774</v>
      </c>
      <c r="E9398" t="s">
        <v>286</v>
      </c>
      <c r="F9398" t="s">
        <v>214</v>
      </c>
      <c r="G9398" t="s">
        <v>215</v>
      </c>
      <c r="H9398">
        <v>2</v>
      </c>
      <c r="I9398">
        <v>2019</v>
      </c>
      <c r="J9398">
        <v>1</v>
      </c>
      <c r="L9398">
        <v>23120767</v>
      </c>
      <c r="M9398">
        <v>5.8</v>
      </c>
      <c r="P9398" s="29">
        <f t="shared" si="388"/>
        <v>0.79999999999999993</v>
      </c>
    </row>
    <row r="9399" spans="1:16" hidden="1" x14ac:dyDescent="0.25">
      <c r="A9399">
        <v>195076022</v>
      </c>
      <c r="B9399">
        <v>803407</v>
      </c>
      <c r="C9399" t="s">
        <v>317</v>
      </c>
      <c r="D9399">
        <v>2004526</v>
      </c>
      <c r="E9399" t="s">
        <v>338</v>
      </c>
      <c r="F9399" t="s">
        <v>214</v>
      </c>
      <c r="G9399" t="s">
        <v>215</v>
      </c>
      <c r="H9399">
        <v>2</v>
      </c>
      <c r="I9399">
        <v>2019</v>
      </c>
      <c r="J9399">
        <v>1</v>
      </c>
      <c r="L9399">
        <v>23120763</v>
      </c>
      <c r="M9399">
        <v>4.5</v>
      </c>
      <c r="P9399" s="29">
        <f t="shared" si="388"/>
        <v>0.58333333333333337</v>
      </c>
    </row>
    <row r="9400" spans="1:16" hidden="1" x14ac:dyDescent="0.25">
      <c r="A9400">
        <v>195076022</v>
      </c>
      <c r="B9400">
        <v>803407</v>
      </c>
      <c r="C9400" t="s">
        <v>317</v>
      </c>
      <c r="D9400">
        <v>2004527</v>
      </c>
      <c r="E9400" t="s">
        <v>337</v>
      </c>
      <c r="F9400" t="s">
        <v>214</v>
      </c>
      <c r="G9400" t="s">
        <v>215</v>
      </c>
      <c r="H9400">
        <v>2</v>
      </c>
      <c r="I9400">
        <v>2019</v>
      </c>
      <c r="J9400">
        <v>1</v>
      </c>
      <c r="L9400">
        <v>23120764</v>
      </c>
      <c r="M9400">
        <v>5.9</v>
      </c>
      <c r="P9400" s="29">
        <f t="shared" si="388"/>
        <v>0.81666666666666676</v>
      </c>
    </row>
    <row r="9401" spans="1:16" hidden="1" x14ac:dyDescent="0.25">
      <c r="A9401">
        <v>195076022</v>
      </c>
      <c r="B9401">
        <v>803407</v>
      </c>
      <c r="C9401" t="s">
        <v>317</v>
      </c>
      <c r="D9401">
        <v>2021742</v>
      </c>
      <c r="E9401" t="s">
        <v>262</v>
      </c>
      <c r="F9401" t="s">
        <v>214</v>
      </c>
      <c r="G9401" t="s">
        <v>215</v>
      </c>
      <c r="H9401">
        <v>2</v>
      </c>
      <c r="I9401">
        <v>2019</v>
      </c>
      <c r="J9401">
        <v>1</v>
      </c>
      <c r="L9401">
        <v>23123927</v>
      </c>
      <c r="M9401">
        <v>4.5</v>
      </c>
      <c r="P9401" s="29">
        <f t="shared" si="388"/>
        <v>0.58333333333333337</v>
      </c>
    </row>
    <row r="9402" spans="1:16" hidden="1" x14ac:dyDescent="0.25">
      <c r="A9402">
        <v>195076022</v>
      </c>
      <c r="B9402">
        <v>803407</v>
      </c>
      <c r="C9402" t="s">
        <v>317</v>
      </c>
      <c r="D9402">
        <v>2021845</v>
      </c>
      <c r="E9402" t="s">
        <v>340</v>
      </c>
      <c r="F9402" t="s">
        <v>214</v>
      </c>
      <c r="G9402" t="s">
        <v>215</v>
      </c>
      <c r="H9402">
        <v>1</v>
      </c>
      <c r="I9402">
        <v>2019</v>
      </c>
      <c r="J9402">
        <v>2</v>
      </c>
      <c r="L9402">
        <v>23128696</v>
      </c>
      <c r="P9402" s="29" t="str">
        <f t="shared" si="388"/>
        <v>NULL</v>
      </c>
    </row>
    <row r="9403" spans="1:16" hidden="1" x14ac:dyDescent="0.25">
      <c r="A9403">
        <v>195076022</v>
      </c>
      <c r="B9403">
        <v>803407</v>
      </c>
      <c r="C9403" t="s">
        <v>317</v>
      </c>
      <c r="D9403">
        <v>2021829</v>
      </c>
      <c r="E9403" t="s">
        <v>341</v>
      </c>
      <c r="F9403" t="s">
        <v>214</v>
      </c>
      <c r="G9403" t="s">
        <v>215</v>
      </c>
      <c r="H9403">
        <v>1</v>
      </c>
      <c r="I9403">
        <v>2019</v>
      </c>
      <c r="J9403">
        <v>2</v>
      </c>
      <c r="L9403">
        <v>23128695</v>
      </c>
      <c r="P9403" s="29" t="str">
        <f t="shared" si="388"/>
        <v>NULL</v>
      </c>
    </row>
    <row r="9404" spans="1:16" hidden="1" x14ac:dyDescent="0.25">
      <c r="A9404">
        <v>195076022</v>
      </c>
      <c r="B9404">
        <v>803407</v>
      </c>
      <c r="C9404" t="s">
        <v>317</v>
      </c>
      <c r="D9404">
        <v>2004528</v>
      </c>
      <c r="E9404" t="s">
        <v>343</v>
      </c>
      <c r="F9404" t="s">
        <v>214</v>
      </c>
      <c r="G9404" t="s">
        <v>215</v>
      </c>
      <c r="H9404">
        <v>1</v>
      </c>
      <c r="I9404">
        <v>2019</v>
      </c>
      <c r="J9404">
        <v>2</v>
      </c>
      <c r="L9404">
        <v>23128693</v>
      </c>
      <c r="P9404" s="29" t="str">
        <f t="shared" si="388"/>
        <v>NULL</v>
      </c>
    </row>
    <row r="9405" spans="1:16" hidden="1" x14ac:dyDescent="0.25">
      <c r="A9405">
        <v>195076022</v>
      </c>
      <c r="B9405">
        <v>803407</v>
      </c>
      <c r="C9405" t="s">
        <v>317</v>
      </c>
      <c r="D9405">
        <v>2004529</v>
      </c>
      <c r="E9405" t="s">
        <v>344</v>
      </c>
      <c r="F9405" t="s">
        <v>214</v>
      </c>
      <c r="G9405" t="s">
        <v>215</v>
      </c>
      <c r="H9405">
        <v>1</v>
      </c>
      <c r="I9405">
        <v>2019</v>
      </c>
      <c r="J9405">
        <v>2</v>
      </c>
      <c r="L9405">
        <v>23128694</v>
      </c>
      <c r="P9405" s="29" t="str">
        <f t="shared" si="388"/>
        <v>NULL</v>
      </c>
    </row>
    <row r="9406" spans="1:16" hidden="1" x14ac:dyDescent="0.25">
      <c r="A9406">
        <v>195078424</v>
      </c>
      <c r="B9406">
        <v>803401</v>
      </c>
      <c r="C9406" t="s">
        <v>318</v>
      </c>
      <c r="D9406">
        <v>2005102</v>
      </c>
      <c r="E9406" t="s">
        <v>218</v>
      </c>
      <c r="F9406" t="s">
        <v>214</v>
      </c>
      <c r="G9406" t="s">
        <v>215</v>
      </c>
      <c r="H9406">
        <v>3</v>
      </c>
      <c r="I9406">
        <v>2016</v>
      </c>
      <c r="J9406">
        <v>1</v>
      </c>
      <c r="L9406">
        <v>23081364</v>
      </c>
      <c r="M9406">
        <v>2.8</v>
      </c>
      <c r="P9406" s="29">
        <f t="shared" si="388"/>
        <v>0.3</v>
      </c>
    </row>
    <row r="9407" spans="1:16" hidden="1" x14ac:dyDescent="0.25">
      <c r="A9407">
        <v>195078424</v>
      </c>
      <c r="B9407">
        <v>803401</v>
      </c>
      <c r="C9407" t="s">
        <v>318</v>
      </c>
      <c r="D9407">
        <v>2005099</v>
      </c>
      <c r="E9407" t="s">
        <v>217</v>
      </c>
      <c r="F9407" t="s">
        <v>214</v>
      </c>
      <c r="G9407" t="s">
        <v>215</v>
      </c>
      <c r="H9407">
        <v>3</v>
      </c>
      <c r="I9407">
        <v>2016</v>
      </c>
      <c r="J9407">
        <v>1</v>
      </c>
      <c r="L9407">
        <v>23081379</v>
      </c>
      <c r="M9407">
        <v>1.5</v>
      </c>
      <c r="P9407" s="29">
        <f t="shared" si="388"/>
        <v>8.3333333333333329E-2</v>
      </c>
    </row>
    <row r="9408" spans="1:16" hidden="1" x14ac:dyDescent="0.25">
      <c r="A9408">
        <v>195078424</v>
      </c>
      <c r="B9408">
        <v>803401</v>
      </c>
      <c r="C9408" t="s">
        <v>318</v>
      </c>
      <c r="D9408">
        <v>2021600</v>
      </c>
      <c r="E9408" t="s">
        <v>219</v>
      </c>
      <c r="F9408" t="s">
        <v>214</v>
      </c>
      <c r="G9408" t="s">
        <v>215</v>
      </c>
      <c r="H9408">
        <v>3</v>
      </c>
      <c r="I9408">
        <v>2016</v>
      </c>
      <c r="J9408">
        <v>1</v>
      </c>
      <c r="L9408">
        <v>23081087</v>
      </c>
      <c r="M9408">
        <v>1.9</v>
      </c>
      <c r="P9408" s="29">
        <f t="shared" si="388"/>
        <v>0.15</v>
      </c>
    </row>
    <row r="9409" spans="1:16" hidden="1" x14ac:dyDescent="0.25">
      <c r="A9409">
        <v>195078424</v>
      </c>
      <c r="B9409">
        <v>803401</v>
      </c>
      <c r="C9409" t="s">
        <v>318</v>
      </c>
      <c r="D9409">
        <v>2021754</v>
      </c>
      <c r="E9409" t="s">
        <v>216</v>
      </c>
      <c r="F9409" t="s">
        <v>214</v>
      </c>
      <c r="G9409" t="s">
        <v>215</v>
      </c>
      <c r="H9409">
        <v>3</v>
      </c>
      <c r="I9409">
        <v>2016</v>
      </c>
      <c r="J9409">
        <v>1</v>
      </c>
      <c r="L9409">
        <v>23081132</v>
      </c>
      <c r="M9409" t="s">
        <v>221</v>
      </c>
      <c r="P9409" s="29" t="str">
        <f t="shared" si="388"/>
        <v>BAD</v>
      </c>
    </row>
    <row r="9410" spans="1:16" hidden="1" x14ac:dyDescent="0.25">
      <c r="A9410">
        <v>195078424</v>
      </c>
      <c r="B9410">
        <v>803401</v>
      </c>
      <c r="C9410" t="s">
        <v>318</v>
      </c>
      <c r="D9410">
        <v>2005118</v>
      </c>
      <c r="E9410" t="s">
        <v>223</v>
      </c>
      <c r="F9410" t="s">
        <v>214</v>
      </c>
      <c r="G9410" t="s">
        <v>215</v>
      </c>
      <c r="H9410">
        <v>3</v>
      </c>
      <c r="I9410">
        <v>2016</v>
      </c>
      <c r="J9410">
        <v>1</v>
      </c>
      <c r="L9410">
        <v>23081297</v>
      </c>
      <c r="M9410">
        <v>1.8</v>
      </c>
      <c r="P9410" s="29">
        <f t="shared" si="388"/>
        <v>0.13333333333333333</v>
      </c>
    </row>
    <row r="9411" spans="1:16" hidden="1" x14ac:dyDescent="0.25">
      <c r="A9411">
        <v>195078424</v>
      </c>
      <c r="B9411">
        <v>803401</v>
      </c>
      <c r="C9411" t="s">
        <v>318</v>
      </c>
      <c r="D9411">
        <v>2004098</v>
      </c>
      <c r="E9411" t="s">
        <v>213</v>
      </c>
      <c r="F9411" t="s">
        <v>214</v>
      </c>
      <c r="G9411" t="s">
        <v>215</v>
      </c>
      <c r="H9411">
        <v>4</v>
      </c>
      <c r="I9411">
        <v>2016</v>
      </c>
      <c r="J9411">
        <v>1</v>
      </c>
      <c r="L9411">
        <v>23078140</v>
      </c>
      <c r="P9411" s="29" t="str">
        <f t="shared" si="388"/>
        <v>DRP</v>
      </c>
    </row>
    <row r="9412" spans="1:16" hidden="1" x14ac:dyDescent="0.25">
      <c r="A9412">
        <v>195078424</v>
      </c>
      <c r="B9412">
        <v>803401</v>
      </c>
      <c r="C9412" t="s">
        <v>318</v>
      </c>
      <c r="D9412">
        <v>2004098</v>
      </c>
      <c r="E9412" t="s">
        <v>213</v>
      </c>
      <c r="F9412" t="s">
        <v>214</v>
      </c>
      <c r="G9412" t="s">
        <v>215</v>
      </c>
      <c r="H9412">
        <v>3</v>
      </c>
      <c r="I9412">
        <v>2016</v>
      </c>
      <c r="J9412">
        <v>1</v>
      </c>
      <c r="L9412">
        <v>23073188</v>
      </c>
      <c r="M9412" t="s">
        <v>221</v>
      </c>
      <c r="P9412" s="29" t="str">
        <f t="shared" si="388"/>
        <v>BAD</v>
      </c>
    </row>
    <row r="9413" spans="1:16" hidden="1" x14ac:dyDescent="0.25">
      <c r="A9413">
        <v>195078424</v>
      </c>
      <c r="B9413">
        <v>803401</v>
      </c>
      <c r="C9413" t="s">
        <v>318</v>
      </c>
      <c r="D9413">
        <v>2021754</v>
      </c>
      <c r="E9413" t="s">
        <v>216</v>
      </c>
      <c r="F9413" t="s">
        <v>214</v>
      </c>
      <c r="G9413" t="s">
        <v>215</v>
      </c>
      <c r="H9413">
        <v>3</v>
      </c>
      <c r="I9413">
        <v>2016</v>
      </c>
      <c r="J9413">
        <v>2</v>
      </c>
      <c r="L9413">
        <v>23086733</v>
      </c>
      <c r="M9413" t="s">
        <v>221</v>
      </c>
      <c r="P9413" s="29" t="str">
        <f t="shared" si="388"/>
        <v>BAD</v>
      </c>
    </row>
    <row r="9414" spans="1:16" hidden="1" x14ac:dyDescent="0.25">
      <c r="A9414">
        <v>195078424</v>
      </c>
      <c r="B9414">
        <v>803401</v>
      </c>
      <c r="C9414" t="s">
        <v>318</v>
      </c>
      <c r="D9414">
        <v>2021600</v>
      </c>
      <c r="E9414" t="s">
        <v>219</v>
      </c>
      <c r="F9414" t="s">
        <v>214</v>
      </c>
      <c r="G9414" t="s">
        <v>215</v>
      </c>
      <c r="H9414">
        <v>3</v>
      </c>
      <c r="I9414">
        <v>2016</v>
      </c>
      <c r="J9414">
        <v>2</v>
      </c>
      <c r="L9414">
        <v>23086545</v>
      </c>
      <c r="M9414" t="s">
        <v>221</v>
      </c>
      <c r="P9414" s="29" t="str">
        <f t="shared" si="388"/>
        <v>BAD</v>
      </c>
    </row>
    <row r="9415" spans="1:16" hidden="1" x14ac:dyDescent="0.25">
      <c r="A9415">
        <v>195078424</v>
      </c>
      <c r="B9415">
        <v>803401</v>
      </c>
      <c r="C9415" t="s">
        <v>318</v>
      </c>
      <c r="D9415">
        <v>2005118</v>
      </c>
      <c r="E9415" t="s">
        <v>223</v>
      </c>
      <c r="F9415" t="s">
        <v>214</v>
      </c>
      <c r="G9415" t="s">
        <v>215</v>
      </c>
      <c r="H9415">
        <v>3</v>
      </c>
      <c r="I9415">
        <v>2016</v>
      </c>
      <c r="J9415">
        <v>2</v>
      </c>
      <c r="L9415">
        <v>23086744</v>
      </c>
      <c r="M9415" t="s">
        <v>221</v>
      </c>
      <c r="P9415" s="29" t="str">
        <f t="shared" si="388"/>
        <v>BAD</v>
      </c>
    </row>
    <row r="9416" spans="1:16" hidden="1" x14ac:dyDescent="0.25">
      <c r="A9416">
        <v>195078424</v>
      </c>
      <c r="B9416">
        <v>803401</v>
      </c>
      <c r="C9416" t="s">
        <v>318</v>
      </c>
      <c r="D9416">
        <v>2005102</v>
      </c>
      <c r="E9416" t="s">
        <v>218</v>
      </c>
      <c r="F9416" t="s">
        <v>214</v>
      </c>
      <c r="G9416" t="s">
        <v>215</v>
      </c>
      <c r="H9416">
        <v>3</v>
      </c>
      <c r="I9416">
        <v>2016</v>
      </c>
      <c r="J9416">
        <v>2</v>
      </c>
      <c r="L9416">
        <v>23086741</v>
      </c>
      <c r="M9416" t="s">
        <v>221</v>
      </c>
      <c r="P9416" s="29" t="str">
        <f t="shared" si="388"/>
        <v>BAD</v>
      </c>
    </row>
    <row r="9417" spans="1:16" hidden="1" x14ac:dyDescent="0.25">
      <c r="A9417">
        <v>195078424</v>
      </c>
      <c r="B9417">
        <v>803401</v>
      </c>
      <c r="C9417" t="s">
        <v>318</v>
      </c>
      <c r="D9417">
        <v>2005099</v>
      </c>
      <c r="E9417" t="s">
        <v>217</v>
      </c>
      <c r="F9417" t="s">
        <v>214</v>
      </c>
      <c r="G9417" t="s">
        <v>215</v>
      </c>
      <c r="H9417">
        <v>3</v>
      </c>
      <c r="I9417">
        <v>2016</v>
      </c>
      <c r="J9417">
        <v>2</v>
      </c>
      <c r="L9417">
        <v>23086540</v>
      </c>
      <c r="M9417" t="s">
        <v>221</v>
      </c>
      <c r="P9417" s="29" t="str">
        <f t="shared" si="388"/>
        <v>BAD</v>
      </c>
    </row>
    <row r="9418" spans="1:16" hidden="1" x14ac:dyDescent="0.25">
      <c r="A9418">
        <v>195078424</v>
      </c>
      <c r="B9418">
        <v>803401</v>
      </c>
      <c r="C9418" t="s">
        <v>318</v>
      </c>
      <c r="D9418">
        <v>2004098</v>
      </c>
      <c r="E9418" t="s">
        <v>213</v>
      </c>
      <c r="F9418" t="s">
        <v>214</v>
      </c>
      <c r="G9418" t="s">
        <v>215</v>
      </c>
      <c r="H9418">
        <v>3</v>
      </c>
      <c r="I9418">
        <v>2016</v>
      </c>
      <c r="J9418">
        <v>2</v>
      </c>
      <c r="L9418">
        <v>23085303</v>
      </c>
      <c r="M9418" t="s">
        <v>221</v>
      </c>
      <c r="P9418" s="29" t="str">
        <f t="shared" si="388"/>
        <v>BAD</v>
      </c>
    </row>
    <row r="9419" spans="1:16" hidden="1" x14ac:dyDescent="0.25">
      <c r="A9419">
        <v>195079684</v>
      </c>
      <c r="B9419">
        <v>803401</v>
      </c>
      <c r="C9419" t="s">
        <v>318</v>
      </c>
      <c r="D9419">
        <v>2005118</v>
      </c>
      <c r="E9419" t="s">
        <v>223</v>
      </c>
      <c r="F9419" t="s">
        <v>214</v>
      </c>
      <c r="G9419" t="s">
        <v>215</v>
      </c>
      <c r="H9419">
        <v>2</v>
      </c>
      <c r="I9419">
        <v>2016</v>
      </c>
      <c r="J9419">
        <v>1</v>
      </c>
      <c r="L9419">
        <v>23081294</v>
      </c>
      <c r="M9419">
        <v>4.5999999999999996</v>
      </c>
      <c r="P9419" s="29">
        <f t="shared" si="388"/>
        <v>0.6</v>
      </c>
    </row>
    <row r="9420" spans="1:16" hidden="1" x14ac:dyDescent="0.25">
      <c r="A9420">
        <v>195079684</v>
      </c>
      <c r="B9420">
        <v>803401</v>
      </c>
      <c r="C9420" t="s">
        <v>318</v>
      </c>
      <c r="D9420">
        <v>2021754</v>
      </c>
      <c r="E9420" t="s">
        <v>216</v>
      </c>
      <c r="F9420" t="s">
        <v>214</v>
      </c>
      <c r="G9420" t="s">
        <v>215</v>
      </c>
      <c r="H9420">
        <v>2</v>
      </c>
      <c r="I9420">
        <v>2016</v>
      </c>
      <c r="J9420">
        <v>1</v>
      </c>
      <c r="L9420">
        <v>23081097</v>
      </c>
      <c r="M9420">
        <v>5</v>
      </c>
      <c r="P9420" s="29">
        <f t="shared" si="388"/>
        <v>0.66666666666666663</v>
      </c>
    </row>
    <row r="9421" spans="1:16" hidden="1" x14ac:dyDescent="0.25">
      <c r="A9421">
        <v>195079684</v>
      </c>
      <c r="B9421">
        <v>803401</v>
      </c>
      <c r="C9421" t="s">
        <v>318</v>
      </c>
      <c r="D9421">
        <v>2005102</v>
      </c>
      <c r="E9421" t="s">
        <v>218</v>
      </c>
      <c r="F9421" t="s">
        <v>214</v>
      </c>
      <c r="G9421" t="s">
        <v>215</v>
      </c>
      <c r="H9421">
        <v>2</v>
      </c>
      <c r="I9421">
        <v>2016</v>
      </c>
      <c r="J9421">
        <v>1</v>
      </c>
      <c r="L9421">
        <v>23081383</v>
      </c>
      <c r="M9421">
        <v>5</v>
      </c>
      <c r="P9421" s="29">
        <f t="shared" si="388"/>
        <v>0.66666666666666663</v>
      </c>
    </row>
    <row r="9422" spans="1:16" hidden="1" x14ac:dyDescent="0.25">
      <c r="A9422">
        <v>195079684</v>
      </c>
      <c r="B9422">
        <v>803401</v>
      </c>
      <c r="C9422" t="s">
        <v>318</v>
      </c>
      <c r="D9422">
        <v>2005099</v>
      </c>
      <c r="E9422" t="s">
        <v>217</v>
      </c>
      <c r="F9422" t="s">
        <v>214</v>
      </c>
      <c r="G9422" t="s">
        <v>215</v>
      </c>
      <c r="H9422">
        <v>2</v>
      </c>
      <c r="I9422">
        <v>2016</v>
      </c>
      <c r="J9422">
        <v>1</v>
      </c>
      <c r="L9422">
        <v>23081376</v>
      </c>
      <c r="M9422">
        <v>5.2</v>
      </c>
      <c r="P9422" s="29">
        <f t="shared" si="388"/>
        <v>0.70000000000000007</v>
      </c>
    </row>
    <row r="9423" spans="1:16" hidden="1" x14ac:dyDescent="0.25">
      <c r="A9423">
        <v>195079684</v>
      </c>
      <c r="B9423">
        <v>803401</v>
      </c>
      <c r="C9423" t="s">
        <v>318</v>
      </c>
      <c r="D9423">
        <v>2021600</v>
      </c>
      <c r="E9423" t="s">
        <v>219</v>
      </c>
      <c r="F9423" t="s">
        <v>214</v>
      </c>
      <c r="G9423" t="s">
        <v>215</v>
      </c>
      <c r="H9423">
        <v>2</v>
      </c>
      <c r="I9423">
        <v>2016</v>
      </c>
      <c r="J9423">
        <v>1</v>
      </c>
      <c r="L9423">
        <v>23081081</v>
      </c>
      <c r="M9423">
        <v>4.3</v>
      </c>
      <c r="P9423" s="29">
        <f t="shared" si="388"/>
        <v>0.54999999999999993</v>
      </c>
    </row>
    <row r="9424" spans="1:16" hidden="1" x14ac:dyDescent="0.25">
      <c r="A9424">
        <v>195079684</v>
      </c>
      <c r="B9424">
        <v>803401</v>
      </c>
      <c r="C9424" t="s">
        <v>318</v>
      </c>
      <c r="D9424">
        <v>2004098</v>
      </c>
      <c r="E9424" t="s">
        <v>213</v>
      </c>
      <c r="F9424" t="s">
        <v>214</v>
      </c>
      <c r="G9424" t="s">
        <v>215</v>
      </c>
      <c r="H9424">
        <v>2</v>
      </c>
      <c r="I9424">
        <v>2016</v>
      </c>
      <c r="J9424">
        <v>1</v>
      </c>
      <c r="L9424">
        <v>23081503</v>
      </c>
      <c r="M9424">
        <v>4.9000000000000004</v>
      </c>
      <c r="P9424" s="29">
        <f t="shared" si="388"/>
        <v>0.65</v>
      </c>
    </row>
    <row r="9425" spans="1:16" hidden="1" x14ac:dyDescent="0.25">
      <c r="A9425">
        <v>195079684</v>
      </c>
      <c r="B9425">
        <v>803401</v>
      </c>
      <c r="C9425" t="s">
        <v>318</v>
      </c>
      <c r="D9425">
        <v>2021602</v>
      </c>
      <c r="E9425" t="s">
        <v>242</v>
      </c>
      <c r="F9425" t="s">
        <v>214</v>
      </c>
      <c r="G9425" t="s">
        <v>215</v>
      </c>
      <c r="H9425">
        <v>3</v>
      </c>
      <c r="I9425">
        <v>2016</v>
      </c>
      <c r="J9425">
        <v>2</v>
      </c>
      <c r="L9425">
        <v>23086747</v>
      </c>
      <c r="M9425">
        <v>3.7</v>
      </c>
      <c r="P9425" s="29">
        <f t="shared" si="388"/>
        <v>0.45</v>
      </c>
    </row>
    <row r="9426" spans="1:16" hidden="1" x14ac:dyDescent="0.25">
      <c r="A9426">
        <v>195079684</v>
      </c>
      <c r="B9426">
        <v>803401</v>
      </c>
      <c r="C9426" t="s">
        <v>318</v>
      </c>
      <c r="D9426">
        <v>2021756</v>
      </c>
      <c r="E9426" t="s">
        <v>253</v>
      </c>
      <c r="F9426" t="s">
        <v>214</v>
      </c>
      <c r="G9426" t="s">
        <v>215</v>
      </c>
      <c r="H9426">
        <v>3</v>
      </c>
      <c r="I9426">
        <v>2016</v>
      </c>
      <c r="J9426">
        <v>2</v>
      </c>
      <c r="L9426">
        <v>23086834</v>
      </c>
      <c r="M9426">
        <v>3.1</v>
      </c>
      <c r="P9426" s="29">
        <f t="shared" si="388"/>
        <v>0.35000000000000003</v>
      </c>
    </row>
    <row r="9427" spans="1:16" hidden="1" x14ac:dyDescent="0.25">
      <c r="A9427">
        <v>195079684</v>
      </c>
      <c r="B9427">
        <v>803401</v>
      </c>
      <c r="C9427" t="s">
        <v>318</v>
      </c>
      <c r="D9427">
        <v>2005117</v>
      </c>
      <c r="E9427" t="s">
        <v>220</v>
      </c>
      <c r="F9427" t="s">
        <v>214</v>
      </c>
      <c r="G9427" t="s">
        <v>215</v>
      </c>
      <c r="H9427">
        <v>2</v>
      </c>
      <c r="I9427">
        <v>2016</v>
      </c>
      <c r="J9427">
        <v>2</v>
      </c>
      <c r="L9427">
        <v>23084477</v>
      </c>
      <c r="M9427">
        <v>4.3</v>
      </c>
      <c r="P9427" s="29">
        <f t="shared" si="388"/>
        <v>0.54999999999999993</v>
      </c>
    </row>
    <row r="9428" spans="1:16" hidden="1" x14ac:dyDescent="0.25">
      <c r="A9428">
        <v>195079684</v>
      </c>
      <c r="B9428">
        <v>803401</v>
      </c>
      <c r="C9428" t="s">
        <v>318</v>
      </c>
      <c r="D9428">
        <v>2021763</v>
      </c>
      <c r="E9428" t="s">
        <v>298</v>
      </c>
      <c r="F9428" t="s">
        <v>214</v>
      </c>
      <c r="G9428" t="s">
        <v>215</v>
      </c>
      <c r="H9428">
        <v>2</v>
      </c>
      <c r="I9428">
        <v>2016</v>
      </c>
      <c r="J9428">
        <v>2</v>
      </c>
      <c r="L9428">
        <v>23086847</v>
      </c>
      <c r="M9428">
        <v>4.2</v>
      </c>
      <c r="P9428" s="29">
        <f t="shared" ref="P9428:P9448" si="389">IF(AND(ISNUMBER(M9428),H9428&lt;&gt;4),(M9428-1)/6,IF(H9428=4,"DRP",IF(AND(H9428=3,M9428="NA"),"BAD",IF(AND(H9428=2),"CVL",IF(AND(H9428=1,ISBLANK(M9428)),"NULL","UNK")))))</f>
        <v>0.53333333333333333</v>
      </c>
    </row>
    <row r="9429" spans="1:16" hidden="1" x14ac:dyDescent="0.25">
      <c r="A9429">
        <v>195079684</v>
      </c>
      <c r="B9429">
        <v>803401</v>
      </c>
      <c r="C9429" t="s">
        <v>318</v>
      </c>
      <c r="D9429">
        <v>2004112</v>
      </c>
      <c r="E9429" t="s">
        <v>244</v>
      </c>
      <c r="F9429" t="s">
        <v>214</v>
      </c>
      <c r="G9429" t="s">
        <v>215</v>
      </c>
      <c r="H9429">
        <v>2</v>
      </c>
      <c r="I9429">
        <v>2016</v>
      </c>
      <c r="J9429">
        <v>2</v>
      </c>
      <c r="L9429">
        <v>23085510</v>
      </c>
      <c r="M9429">
        <v>5</v>
      </c>
      <c r="P9429" s="29">
        <f t="shared" si="389"/>
        <v>0.66666666666666663</v>
      </c>
    </row>
    <row r="9430" spans="1:16" hidden="1" x14ac:dyDescent="0.25">
      <c r="A9430">
        <v>195079684</v>
      </c>
      <c r="B9430">
        <v>803401</v>
      </c>
      <c r="C9430" t="s">
        <v>318</v>
      </c>
      <c r="D9430">
        <v>2021580</v>
      </c>
      <c r="E9430" t="s">
        <v>241</v>
      </c>
      <c r="F9430" t="s">
        <v>214</v>
      </c>
      <c r="G9430" t="s">
        <v>215</v>
      </c>
      <c r="H9430">
        <v>3</v>
      </c>
      <c r="I9430">
        <v>2016</v>
      </c>
      <c r="J9430">
        <v>2</v>
      </c>
      <c r="L9430">
        <v>23086828</v>
      </c>
      <c r="M9430">
        <v>2.7</v>
      </c>
      <c r="P9430" s="29">
        <f t="shared" si="389"/>
        <v>0.28333333333333338</v>
      </c>
    </row>
    <row r="9431" spans="1:16" hidden="1" x14ac:dyDescent="0.25">
      <c r="A9431">
        <v>195079684</v>
      </c>
      <c r="B9431">
        <v>803401</v>
      </c>
      <c r="C9431" t="s">
        <v>318</v>
      </c>
      <c r="D9431">
        <v>2004591</v>
      </c>
      <c r="E9431" t="s">
        <v>271</v>
      </c>
      <c r="F9431" t="s">
        <v>214</v>
      </c>
      <c r="G9431" t="s">
        <v>215</v>
      </c>
      <c r="H9431">
        <v>4</v>
      </c>
      <c r="I9431">
        <v>2017</v>
      </c>
      <c r="J9431">
        <v>1</v>
      </c>
      <c r="L9431">
        <v>23093319</v>
      </c>
      <c r="P9431" s="29" t="str">
        <f t="shared" si="389"/>
        <v>DRP</v>
      </c>
    </row>
    <row r="9432" spans="1:16" hidden="1" x14ac:dyDescent="0.25">
      <c r="A9432">
        <v>195079684</v>
      </c>
      <c r="B9432">
        <v>803401</v>
      </c>
      <c r="C9432" t="s">
        <v>318</v>
      </c>
      <c r="D9432">
        <v>2005120</v>
      </c>
      <c r="E9432" t="s">
        <v>293</v>
      </c>
      <c r="F9432" t="s">
        <v>214</v>
      </c>
      <c r="G9432" t="s">
        <v>215</v>
      </c>
      <c r="H9432">
        <v>2</v>
      </c>
      <c r="I9432">
        <v>2017</v>
      </c>
      <c r="J9432">
        <v>1</v>
      </c>
      <c r="M9432">
        <v>4.0999999999999996</v>
      </c>
      <c r="N9432" t="s">
        <v>231</v>
      </c>
      <c r="P9432" s="29">
        <f t="shared" si="389"/>
        <v>0.51666666666666661</v>
      </c>
    </row>
    <row r="9433" spans="1:16" hidden="1" x14ac:dyDescent="0.25">
      <c r="A9433">
        <v>195079684</v>
      </c>
      <c r="B9433">
        <v>803401</v>
      </c>
      <c r="C9433" t="s">
        <v>318</v>
      </c>
      <c r="D9433">
        <v>2004116</v>
      </c>
      <c r="E9433" t="s">
        <v>229</v>
      </c>
      <c r="F9433" t="s">
        <v>214</v>
      </c>
      <c r="G9433" t="s">
        <v>215</v>
      </c>
      <c r="H9433">
        <v>2</v>
      </c>
      <c r="I9433">
        <v>2017</v>
      </c>
      <c r="J9433">
        <v>1</v>
      </c>
      <c r="L9433">
        <v>23092358</v>
      </c>
      <c r="M9433">
        <v>5.2</v>
      </c>
      <c r="P9433" s="29">
        <f t="shared" si="389"/>
        <v>0.70000000000000007</v>
      </c>
    </row>
    <row r="9434" spans="1:16" hidden="1" x14ac:dyDescent="0.25">
      <c r="A9434">
        <v>195079684</v>
      </c>
      <c r="B9434">
        <v>803401</v>
      </c>
      <c r="C9434" t="s">
        <v>318</v>
      </c>
      <c r="D9434">
        <v>2005131</v>
      </c>
      <c r="E9434" t="s">
        <v>228</v>
      </c>
      <c r="F9434" t="s">
        <v>214</v>
      </c>
      <c r="G9434" t="s">
        <v>215</v>
      </c>
      <c r="H9434">
        <v>2</v>
      </c>
      <c r="I9434">
        <v>2017</v>
      </c>
      <c r="J9434">
        <v>1</v>
      </c>
      <c r="L9434">
        <v>23093316</v>
      </c>
      <c r="M9434">
        <v>5.0999999999999996</v>
      </c>
      <c r="P9434" s="29">
        <f t="shared" si="389"/>
        <v>0.68333333333333324</v>
      </c>
    </row>
    <row r="9435" spans="1:16" hidden="1" x14ac:dyDescent="0.25">
      <c r="A9435">
        <v>195079684</v>
      </c>
      <c r="B9435">
        <v>803401</v>
      </c>
      <c r="C9435" t="s">
        <v>318</v>
      </c>
      <c r="D9435">
        <v>2021602</v>
      </c>
      <c r="E9435" t="s">
        <v>242</v>
      </c>
      <c r="F9435" t="s">
        <v>214</v>
      </c>
      <c r="G9435" t="s">
        <v>215</v>
      </c>
      <c r="H9435">
        <v>3</v>
      </c>
      <c r="I9435">
        <v>2017</v>
      </c>
      <c r="J9435">
        <v>1</v>
      </c>
      <c r="L9435">
        <v>23092928</v>
      </c>
      <c r="M9435">
        <v>3.4</v>
      </c>
      <c r="P9435" s="29">
        <f t="shared" si="389"/>
        <v>0.39999999999999997</v>
      </c>
    </row>
    <row r="9436" spans="1:16" hidden="1" x14ac:dyDescent="0.25">
      <c r="A9436">
        <v>195079684</v>
      </c>
      <c r="B9436">
        <v>803401</v>
      </c>
      <c r="C9436" t="s">
        <v>318</v>
      </c>
      <c r="D9436">
        <v>2021580</v>
      </c>
      <c r="E9436" t="s">
        <v>241</v>
      </c>
      <c r="F9436" t="s">
        <v>214</v>
      </c>
      <c r="G9436" t="s">
        <v>215</v>
      </c>
      <c r="H9436">
        <v>3</v>
      </c>
      <c r="I9436">
        <v>2017</v>
      </c>
      <c r="J9436">
        <v>1</v>
      </c>
      <c r="L9436">
        <v>23092926</v>
      </c>
      <c r="M9436">
        <v>2.6</v>
      </c>
      <c r="P9436" s="29">
        <f t="shared" si="389"/>
        <v>0.26666666666666666</v>
      </c>
    </row>
    <row r="9437" spans="1:16" hidden="1" x14ac:dyDescent="0.25">
      <c r="A9437">
        <v>195079684</v>
      </c>
      <c r="B9437">
        <v>803401</v>
      </c>
      <c r="C9437" t="s">
        <v>318</v>
      </c>
      <c r="D9437">
        <v>2021756</v>
      </c>
      <c r="E9437" t="s">
        <v>253</v>
      </c>
      <c r="F9437" t="s">
        <v>214</v>
      </c>
      <c r="G9437" t="s">
        <v>215</v>
      </c>
      <c r="H9437">
        <v>3</v>
      </c>
      <c r="I9437">
        <v>2017</v>
      </c>
      <c r="J9437">
        <v>1</v>
      </c>
      <c r="L9437">
        <v>23093908</v>
      </c>
      <c r="M9437">
        <v>3.7</v>
      </c>
      <c r="P9437" s="29">
        <f t="shared" si="389"/>
        <v>0.45</v>
      </c>
    </row>
    <row r="9438" spans="1:16" hidden="1" x14ac:dyDescent="0.25">
      <c r="A9438">
        <v>195079684</v>
      </c>
      <c r="B9438">
        <v>803401</v>
      </c>
      <c r="C9438" t="s">
        <v>318</v>
      </c>
      <c r="D9438">
        <v>2004591</v>
      </c>
      <c r="E9438" t="s">
        <v>271</v>
      </c>
      <c r="F9438" t="s">
        <v>214</v>
      </c>
      <c r="G9438" t="s">
        <v>215</v>
      </c>
      <c r="H9438">
        <v>4</v>
      </c>
      <c r="I9438">
        <v>2017</v>
      </c>
      <c r="J9438">
        <v>2</v>
      </c>
      <c r="L9438">
        <v>23097625</v>
      </c>
      <c r="P9438" s="29" t="str">
        <f t="shared" si="389"/>
        <v>DRP</v>
      </c>
    </row>
    <row r="9439" spans="1:16" hidden="1" x14ac:dyDescent="0.25">
      <c r="A9439">
        <v>195079684</v>
      </c>
      <c r="B9439">
        <v>803401</v>
      </c>
      <c r="C9439" t="s">
        <v>318</v>
      </c>
      <c r="D9439">
        <v>2021602</v>
      </c>
      <c r="E9439" t="s">
        <v>242</v>
      </c>
      <c r="F9439" t="s">
        <v>214</v>
      </c>
      <c r="G9439" t="s">
        <v>215</v>
      </c>
      <c r="H9439">
        <v>3</v>
      </c>
      <c r="I9439">
        <v>2017</v>
      </c>
      <c r="J9439">
        <v>2</v>
      </c>
      <c r="L9439">
        <v>23101095</v>
      </c>
      <c r="M9439">
        <v>3.2</v>
      </c>
      <c r="P9439" s="29">
        <f t="shared" si="389"/>
        <v>0.3666666666666667</v>
      </c>
    </row>
    <row r="9440" spans="1:16" hidden="1" x14ac:dyDescent="0.25">
      <c r="A9440">
        <v>195079684</v>
      </c>
      <c r="B9440">
        <v>803401</v>
      </c>
      <c r="C9440" t="s">
        <v>318</v>
      </c>
      <c r="D9440">
        <v>2021756</v>
      </c>
      <c r="E9440" t="s">
        <v>253</v>
      </c>
      <c r="F9440" t="s">
        <v>214</v>
      </c>
      <c r="G9440" t="s">
        <v>215</v>
      </c>
      <c r="H9440">
        <v>2</v>
      </c>
      <c r="I9440">
        <v>2017</v>
      </c>
      <c r="J9440">
        <v>2</v>
      </c>
      <c r="L9440">
        <v>23101099</v>
      </c>
      <c r="M9440">
        <v>5.2</v>
      </c>
      <c r="P9440" s="29">
        <f t="shared" si="389"/>
        <v>0.70000000000000007</v>
      </c>
    </row>
    <row r="9441" spans="1:16" hidden="1" x14ac:dyDescent="0.25">
      <c r="A9441">
        <v>195079684</v>
      </c>
      <c r="B9441">
        <v>803401</v>
      </c>
      <c r="C9441" t="s">
        <v>318</v>
      </c>
      <c r="D9441">
        <v>2021580</v>
      </c>
      <c r="E9441" t="s">
        <v>241</v>
      </c>
      <c r="F9441" t="s">
        <v>214</v>
      </c>
      <c r="G9441" t="s">
        <v>215</v>
      </c>
      <c r="H9441">
        <v>2</v>
      </c>
      <c r="I9441">
        <v>2017</v>
      </c>
      <c r="J9441">
        <v>2</v>
      </c>
      <c r="L9441">
        <v>23101085</v>
      </c>
      <c r="M9441">
        <v>4</v>
      </c>
      <c r="P9441" s="29">
        <f t="shared" si="389"/>
        <v>0.5</v>
      </c>
    </row>
    <row r="9442" spans="1:16" hidden="1" x14ac:dyDescent="0.25">
      <c r="A9442">
        <v>195079684</v>
      </c>
      <c r="B9442">
        <v>803401</v>
      </c>
      <c r="C9442" t="s">
        <v>318</v>
      </c>
      <c r="D9442">
        <v>2019271</v>
      </c>
      <c r="E9442" t="s">
        <v>236</v>
      </c>
      <c r="F9442" t="s">
        <v>214</v>
      </c>
      <c r="G9442" t="s">
        <v>215</v>
      </c>
      <c r="H9442">
        <v>2</v>
      </c>
      <c r="I9442">
        <v>2017</v>
      </c>
      <c r="J9442">
        <v>2</v>
      </c>
      <c r="L9442">
        <v>23097910</v>
      </c>
      <c r="M9442">
        <v>6.2</v>
      </c>
      <c r="P9442" s="29">
        <f t="shared" si="389"/>
        <v>0.8666666666666667</v>
      </c>
    </row>
    <row r="9443" spans="1:16" hidden="1" x14ac:dyDescent="0.25">
      <c r="A9443">
        <v>195079684</v>
      </c>
      <c r="B9443">
        <v>803401</v>
      </c>
      <c r="C9443" t="s">
        <v>318</v>
      </c>
      <c r="D9443">
        <v>2004099</v>
      </c>
      <c r="E9443" t="s">
        <v>245</v>
      </c>
      <c r="F9443" t="s">
        <v>214</v>
      </c>
      <c r="G9443" t="s">
        <v>215</v>
      </c>
      <c r="H9443">
        <v>2</v>
      </c>
      <c r="I9443">
        <v>2017</v>
      </c>
      <c r="J9443">
        <v>2</v>
      </c>
      <c r="L9443">
        <v>23097867</v>
      </c>
      <c r="M9443">
        <v>5.5</v>
      </c>
      <c r="P9443" s="29">
        <f t="shared" si="389"/>
        <v>0.75</v>
      </c>
    </row>
    <row r="9444" spans="1:16" hidden="1" x14ac:dyDescent="0.25">
      <c r="A9444">
        <v>195079684</v>
      </c>
      <c r="B9444">
        <v>803401</v>
      </c>
      <c r="C9444" t="s">
        <v>318</v>
      </c>
      <c r="D9444">
        <v>2027111</v>
      </c>
      <c r="E9444" t="s">
        <v>322</v>
      </c>
      <c r="F9444" t="s">
        <v>214</v>
      </c>
      <c r="G9444" t="s">
        <v>215</v>
      </c>
      <c r="H9444">
        <v>2</v>
      </c>
      <c r="I9444">
        <v>2018</v>
      </c>
      <c r="J9444">
        <v>1</v>
      </c>
      <c r="M9444">
        <v>5</v>
      </c>
      <c r="N9444" t="s">
        <v>231</v>
      </c>
      <c r="P9444" s="29">
        <f t="shared" si="389"/>
        <v>0.66666666666666663</v>
      </c>
    </row>
    <row r="9445" spans="1:16" hidden="1" x14ac:dyDescent="0.25">
      <c r="A9445">
        <v>195079684</v>
      </c>
      <c r="B9445">
        <v>803401</v>
      </c>
      <c r="C9445" t="s">
        <v>318</v>
      </c>
      <c r="D9445">
        <v>2027110</v>
      </c>
      <c r="E9445" t="s">
        <v>365</v>
      </c>
      <c r="F9445" t="s">
        <v>214</v>
      </c>
      <c r="G9445" t="s">
        <v>215</v>
      </c>
      <c r="H9445">
        <v>2</v>
      </c>
      <c r="I9445">
        <v>2018</v>
      </c>
      <c r="J9445">
        <v>1</v>
      </c>
      <c r="M9445">
        <v>4</v>
      </c>
      <c r="N9445" t="s">
        <v>231</v>
      </c>
      <c r="P9445" s="29">
        <f t="shared" si="389"/>
        <v>0.5</v>
      </c>
    </row>
    <row r="9446" spans="1:16" hidden="1" x14ac:dyDescent="0.25">
      <c r="A9446">
        <v>195079684</v>
      </c>
      <c r="B9446">
        <v>803401</v>
      </c>
      <c r="C9446" t="s">
        <v>318</v>
      </c>
      <c r="D9446">
        <v>2019271</v>
      </c>
      <c r="E9446" t="s">
        <v>236</v>
      </c>
      <c r="F9446" t="s">
        <v>214</v>
      </c>
      <c r="G9446" t="s">
        <v>215</v>
      </c>
      <c r="H9446">
        <v>2</v>
      </c>
      <c r="I9446">
        <v>2018</v>
      </c>
      <c r="J9446">
        <v>1</v>
      </c>
      <c r="M9446">
        <v>6.2</v>
      </c>
      <c r="N9446" t="s">
        <v>231</v>
      </c>
      <c r="P9446" s="29">
        <f t="shared" si="389"/>
        <v>0.8666666666666667</v>
      </c>
    </row>
    <row r="9447" spans="1:16" hidden="1" x14ac:dyDescent="0.25">
      <c r="A9447">
        <v>195079684</v>
      </c>
      <c r="B9447">
        <v>803401</v>
      </c>
      <c r="C9447" t="s">
        <v>318</v>
      </c>
      <c r="D9447">
        <v>2019272</v>
      </c>
      <c r="E9447" t="s">
        <v>249</v>
      </c>
      <c r="F9447" t="s">
        <v>214</v>
      </c>
      <c r="G9447" t="s">
        <v>215</v>
      </c>
      <c r="H9447">
        <v>2</v>
      </c>
      <c r="I9447">
        <v>2018</v>
      </c>
      <c r="J9447">
        <v>1</v>
      </c>
      <c r="L9447">
        <v>23104498</v>
      </c>
      <c r="M9447">
        <v>5.3</v>
      </c>
      <c r="P9447" s="29">
        <f t="shared" si="389"/>
        <v>0.71666666666666667</v>
      </c>
    </row>
    <row r="9448" spans="1:16" hidden="1" x14ac:dyDescent="0.25">
      <c r="A9448">
        <v>195079684</v>
      </c>
      <c r="B9448">
        <v>803401</v>
      </c>
      <c r="C9448" t="s">
        <v>318</v>
      </c>
      <c r="D9448">
        <v>2019273</v>
      </c>
      <c r="E9448" t="s">
        <v>248</v>
      </c>
      <c r="F9448" t="s">
        <v>214</v>
      </c>
      <c r="G9448" t="s">
        <v>215</v>
      </c>
      <c r="H9448">
        <v>1</v>
      </c>
      <c r="I9448">
        <v>2019</v>
      </c>
      <c r="J9448">
        <v>2</v>
      </c>
      <c r="L9448">
        <v>23128990</v>
      </c>
      <c r="P9448" s="29" t="str">
        <f t="shared" si="389"/>
        <v>NULL</v>
      </c>
    </row>
    <row r="9449" spans="1:16" hidden="1" x14ac:dyDescent="0.25">
      <c r="A9449">
        <v>195085552</v>
      </c>
      <c r="B9449">
        <v>803400</v>
      </c>
      <c r="C9449" t="s">
        <v>212</v>
      </c>
      <c r="D9449">
        <v>2021600</v>
      </c>
      <c r="E9449" t="s">
        <v>219</v>
      </c>
      <c r="F9449" t="s">
        <v>214</v>
      </c>
      <c r="G9449" t="s">
        <v>215</v>
      </c>
      <c r="H9449">
        <v>2</v>
      </c>
      <c r="I9449">
        <v>2015</v>
      </c>
      <c r="J9449">
        <v>1</v>
      </c>
      <c r="L9449">
        <v>23066438</v>
      </c>
      <c r="M9449">
        <v>4.9000000000000004</v>
      </c>
      <c r="P9449" s="29">
        <f t="shared" ref="P9449:P9462" si="390">IF(AND(ISNUMBER(M9449),H9449&lt;&gt;4,N9449&lt;&gt;"X"),(M9449-1)/6,IF(H9449=4,"DRP",IF(AND(H9449=3,M9449="NA"),"BAD",IF(AND(H9449=2),"CVL",IF(AND(H9449=1,ISBLANK(M9449)),"NULL","UNK")))))</f>
        <v>0.65</v>
      </c>
    </row>
    <row r="9450" spans="1:16" hidden="1" x14ac:dyDescent="0.25">
      <c r="A9450">
        <v>195085552</v>
      </c>
      <c r="B9450">
        <v>803400</v>
      </c>
      <c r="C9450" t="s">
        <v>212</v>
      </c>
      <c r="D9450">
        <v>2005099</v>
      </c>
      <c r="E9450" t="s">
        <v>217</v>
      </c>
      <c r="F9450" t="s">
        <v>214</v>
      </c>
      <c r="G9450" t="s">
        <v>215</v>
      </c>
      <c r="H9450">
        <v>2</v>
      </c>
      <c r="I9450">
        <v>2015</v>
      </c>
      <c r="J9450">
        <v>1</v>
      </c>
      <c r="L9450">
        <v>23066428</v>
      </c>
      <c r="M9450">
        <v>4.5999999999999996</v>
      </c>
      <c r="P9450" s="29">
        <f t="shared" si="390"/>
        <v>0.6</v>
      </c>
    </row>
    <row r="9451" spans="1:16" hidden="1" x14ac:dyDescent="0.25">
      <c r="A9451">
        <v>195085552</v>
      </c>
      <c r="B9451">
        <v>803400</v>
      </c>
      <c r="C9451" t="s">
        <v>212</v>
      </c>
      <c r="D9451">
        <v>2021754</v>
      </c>
      <c r="E9451" t="s">
        <v>216</v>
      </c>
      <c r="F9451" t="s">
        <v>214</v>
      </c>
      <c r="G9451" t="s">
        <v>215</v>
      </c>
      <c r="H9451">
        <v>3</v>
      </c>
      <c r="I9451">
        <v>2015</v>
      </c>
      <c r="J9451">
        <v>1</v>
      </c>
      <c r="L9451">
        <v>23066449</v>
      </c>
      <c r="M9451">
        <v>3.7</v>
      </c>
      <c r="P9451" s="29">
        <f t="shared" si="390"/>
        <v>0.45</v>
      </c>
    </row>
    <row r="9452" spans="1:16" hidden="1" x14ac:dyDescent="0.25">
      <c r="A9452">
        <v>195085552</v>
      </c>
      <c r="B9452">
        <v>803400</v>
      </c>
      <c r="C9452" t="s">
        <v>212</v>
      </c>
      <c r="D9452">
        <v>2005102</v>
      </c>
      <c r="E9452" t="s">
        <v>218</v>
      </c>
      <c r="F9452" t="s">
        <v>214</v>
      </c>
      <c r="G9452" t="s">
        <v>215</v>
      </c>
      <c r="H9452">
        <v>2</v>
      </c>
      <c r="I9452">
        <v>2015</v>
      </c>
      <c r="J9452">
        <v>1</v>
      </c>
      <c r="L9452">
        <v>23066489</v>
      </c>
      <c r="M9452">
        <v>5.0999999999999996</v>
      </c>
      <c r="P9452" s="29">
        <f t="shared" si="390"/>
        <v>0.68333333333333324</v>
      </c>
    </row>
    <row r="9453" spans="1:16" hidden="1" x14ac:dyDescent="0.25">
      <c r="A9453">
        <v>195085552</v>
      </c>
      <c r="B9453">
        <v>803400</v>
      </c>
      <c r="C9453" t="s">
        <v>212</v>
      </c>
      <c r="D9453">
        <v>2004098</v>
      </c>
      <c r="E9453" t="s">
        <v>213</v>
      </c>
      <c r="F9453" t="s">
        <v>214</v>
      </c>
      <c r="G9453" t="s">
        <v>215</v>
      </c>
      <c r="H9453">
        <v>2</v>
      </c>
      <c r="I9453">
        <v>2015</v>
      </c>
      <c r="J9453">
        <v>1</v>
      </c>
      <c r="L9453">
        <v>23066524</v>
      </c>
      <c r="M9453">
        <v>6.3</v>
      </c>
      <c r="P9453" s="29">
        <f t="shared" si="390"/>
        <v>0.8833333333333333</v>
      </c>
    </row>
    <row r="9454" spans="1:16" hidden="1" x14ac:dyDescent="0.25">
      <c r="A9454">
        <v>195085552</v>
      </c>
      <c r="B9454">
        <v>803400</v>
      </c>
      <c r="C9454" t="s">
        <v>212</v>
      </c>
      <c r="D9454">
        <v>2005117</v>
      </c>
      <c r="E9454" t="s">
        <v>220</v>
      </c>
      <c r="F9454" t="s">
        <v>214</v>
      </c>
      <c r="G9454" t="s">
        <v>215</v>
      </c>
      <c r="H9454">
        <v>2</v>
      </c>
      <c r="I9454">
        <v>2015</v>
      </c>
      <c r="J9454">
        <v>1</v>
      </c>
      <c r="L9454">
        <v>23065517</v>
      </c>
      <c r="M9454">
        <v>5.7</v>
      </c>
      <c r="P9454" s="29">
        <f t="shared" si="390"/>
        <v>0.78333333333333333</v>
      </c>
    </row>
    <row r="9455" spans="1:16" hidden="1" x14ac:dyDescent="0.25">
      <c r="A9455">
        <v>195085552</v>
      </c>
      <c r="B9455">
        <v>803400</v>
      </c>
      <c r="C9455" t="s">
        <v>212</v>
      </c>
      <c r="D9455">
        <v>2021795</v>
      </c>
      <c r="E9455" t="s">
        <v>222</v>
      </c>
      <c r="F9455" t="s">
        <v>214</v>
      </c>
      <c r="G9455" t="s">
        <v>215</v>
      </c>
      <c r="H9455">
        <v>4</v>
      </c>
      <c r="I9455">
        <v>2015</v>
      </c>
      <c r="J9455">
        <v>2</v>
      </c>
      <c r="L9455">
        <v>23070466</v>
      </c>
      <c r="P9455" s="29" t="str">
        <f t="shared" si="390"/>
        <v>DRP</v>
      </c>
    </row>
    <row r="9456" spans="1:16" hidden="1" x14ac:dyDescent="0.25">
      <c r="A9456">
        <v>195085552</v>
      </c>
      <c r="B9456">
        <v>803400</v>
      </c>
      <c r="C9456" t="s">
        <v>212</v>
      </c>
      <c r="D9456">
        <v>2021754</v>
      </c>
      <c r="E9456" t="s">
        <v>216</v>
      </c>
      <c r="F9456" t="s">
        <v>214</v>
      </c>
      <c r="G9456" t="s">
        <v>215</v>
      </c>
      <c r="H9456">
        <v>2</v>
      </c>
      <c r="I9456">
        <v>2015</v>
      </c>
      <c r="J9456">
        <v>2</v>
      </c>
      <c r="L9456">
        <v>23074127</v>
      </c>
      <c r="M9456">
        <v>4.5</v>
      </c>
      <c r="P9456" s="29">
        <f t="shared" si="390"/>
        <v>0.58333333333333337</v>
      </c>
    </row>
    <row r="9457" spans="1:16" hidden="1" x14ac:dyDescent="0.25">
      <c r="A9457">
        <v>195085552</v>
      </c>
      <c r="B9457">
        <v>803400</v>
      </c>
      <c r="C9457" t="s">
        <v>212</v>
      </c>
      <c r="D9457">
        <v>2004112</v>
      </c>
      <c r="E9457" t="s">
        <v>244</v>
      </c>
      <c r="F9457" t="s">
        <v>214</v>
      </c>
      <c r="G9457" t="s">
        <v>215</v>
      </c>
      <c r="H9457">
        <v>2</v>
      </c>
      <c r="I9457">
        <v>2015</v>
      </c>
      <c r="J9457">
        <v>2</v>
      </c>
      <c r="L9457">
        <v>23073238</v>
      </c>
      <c r="M9457">
        <v>5.9</v>
      </c>
      <c r="P9457" s="29">
        <f t="shared" si="390"/>
        <v>0.81666666666666676</v>
      </c>
    </row>
    <row r="9458" spans="1:16" hidden="1" x14ac:dyDescent="0.25">
      <c r="A9458">
        <v>195085552</v>
      </c>
      <c r="B9458">
        <v>803400</v>
      </c>
      <c r="C9458" t="s">
        <v>212</v>
      </c>
      <c r="D9458">
        <v>2004116</v>
      </c>
      <c r="E9458" t="s">
        <v>229</v>
      </c>
      <c r="F9458" t="s">
        <v>214</v>
      </c>
      <c r="G9458" t="s">
        <v>215</v>
      </c>
      <c r="H9458">
        <v>2</v>
      </c>
      <c r="I9458">
        <v>2015</v>
      </c>
      <c r="J9458">
        <v>2</v>
      </c>
      <c r="L9458">
        <v>23073045</v>
      </c>
      <c r="M9458">
        <v>5.9</v>
      </c>
      <c r="P9458" s="29">
        <f t="shared" si="390"/>
        <v>0.81666666666666676</v>
      </c>
    </row>
    <row r="9459" spans="1:16" hidden="1" x14ac:dyDescent="0.25">
      <c r="A9459">
        <v>195085552</v>
      </c>
      <c r="B9459">
        <v>803400</v>
      </c>
      <c r="C9459" t="s">
        <v>212</v>
      </c>
      <c r="D9459">
        <v>2021580</v>
      </c>
      <c r="E9459" t="s">
        <v>241</v>
      </c>
      <c r="F9459" t="s">
        <v>214</v>
      </c>
      <c r="G9459" t="s">
        <v>215</v>
      </c>
      <c r="H9459">
        <v>2</v>
      </c>
      <c r="I9459">
        <v>2015</v>
      </c>
      <c r="J9459">
        <v>2</v>
      </c>
      <c r="L9459">
        <v>23072001</v>
      </c>
      <c r="M9459">
        <v>4.7</v>
      </c>
      <c r="P9459" s="29">
        <f t="shared" si="390"/>
        <v>0.6166666666666667</v>
      </c>
    </row>
    <row r="9460" spans="1:16" hidden="1" x14ac:dyDescent="0.25">
      <c r="A9460">
        <v>195085552</v>
      </c>
      <c r="B9460">
        <v>803400</v>
      </c>
      <c r="C9460" t="s">
        <v>212</v>
      </c>
      <c r="D9460">
        <v>2021602</v>
      </c>
      <c r="E9460" t="s">
        <v>242</v>
      </c>
      <c r="F9460" t="s">
        <v>214</v>
      </c>
      <c r="G9460" t="s">
        <v>215</v>
      </c>
      <c r="H9460">
        <v>2</v>
      </c>
      <c r="I9460">
        <v>2015</v>
      </c>
      <c r="J9460">
        <v>2</v>
      </c>
      <c r="L9460">
        <v>23072005</v>
      </c>
      <c r="M9460">
        <v>5.2</v>
      </c>
      <c r="P9460" s="29">
        <f t="shared" si="390"/>
        <v>0.70000000000000007</v>
      </c>
    </row>
    <row r="9461" spans="1:16" hidden="1" x14ac:dyDescent="0.25">
      <c r="A9461">
        <v>195085552</v>
      </c>
      <c r="B9461">
        <v>803400</v>
      </c>
      <c r="C9461" t="s">
        <v>212</v>
      </c>
      <c r="D9461">
        <v>2021795</v>
      </c>
      <c r="E9461" t="s">
        <v>222</v>
      </c>
      <c r="F9461" t="s">
        <v>214</v>
      </c>
      <c r="G9461" t="s">
        <v>215</v>
      </c>
      <c r="H9461">
        <v>2</v>
      </c>
      <c r="I9461">
        <v>2015</v>
      </c>
      <c r="J9461">
        <v>2</v>
      </c>
      <c r="L9461">
        <v>23070473</v>
      </c>
      <c r="M9461">
        <v>4.3</v>
      </c>
      <c r="P9461" s="29">
        <f t="shared" si="390"/>
        <v>0.54999999999999993</v>
      </c>
    </row>
    <row r="9462" spans="1:16" hidden="1" x14ac:dyDescent="0.25">
      <c r="A9462">
        <v>195085552</v>
      </c>
      <c r="B9462">
        <v>803400</v>
      </c>
      <c r="C9462" t="s">
        <v>212</v>
      </c>
      <c r="D9462">
        <v>2005118</v>
      </c>
      <c r="E9462" t="s">
        <v>223</v>
      </c>
      <c r="F9462" t="s">
        <v>214</v>
      </c>
      <c r="G9462" t="s">
        <v>215</v>
      </c>
      <c r="H9462">
        <v>2</v>
      </c>
      <c r="I9462">
        <v>2015</v>
      </c>
      <c r="J9462">
        <v>2</v>
      </c>
      <c r="L9462">
        <v>23071572</v>
      </c>
      <c r="M9462">
        <v>5.9</v>
      </c>
      <c r="P9462" s="29">
        <f t="shared" si="390"/>
        <v>0.81666666666666676</v>
      </c>
    </row>
    <row r="9463" spans="1:16" hidden="1" x14ac:dyDescent="0.25">
      <c r="A9463">
        <v>195085552</v>
      </c>
      <c r="B9463">
        <v>803400</v>
      </c>
      <c r="C9463" t="s">
        <v>212</v>
      </c>
      <c r="D9463">
        <v>2019154</v>
      </c>
      <c r="E9463" t="s">
        <v>225</v>
      </c>
      <c r="F9463" t="s">
        <v>214</v>
      </c>
      <c r="G9463" t="s">
        <v>215</v>
      </c>
      <c r="H9463">
        <v>4</v>
      </c>
      <c r="I9463">
        <v>2016</v>
      </c>
      <c r="J9463">
        <v>1</v>
      </c>
      <c r="L9463">
        <v>23079946</v>
      </c>
      <c r="P9463" s="29" t="str">
        <f t="shared" ref="P9463:P9494" si="391">IF(AND(ISNUMBER(M9463),H9463&lt;&gt;4),(M9463-1)/6,IF(H9463=4,"DRP",IF(AND(H9463=3,M9463="NA"),"BAD",IF(AND(H9463=2),"CVL",IF(AND(H9463=1,ISBLANK(M9463)),"NULL","UNK")))))</f>
        <v>DRP</v>
      </c>
    </row>
    <row r="9464" spans="1:16" hidden="1" x14ac:dyDescent="0.25">
      <c r="A9464">
        <v>195085552</v>
      </c>
      <c r="B9464">
        <v>803400</v>
      </c>
      <c r="C9464" t="s">
        <v>212</v>
      </c>
      <c r="D9464">
        <v>2021797</v>
      </c>
      <c r="E9464" t="s">
        <v>234</v>
      </c>
      <c r="F9464" t="s">
        <v>214</v>
      </c>
      <c r="G9464" t="s">
        <v>215</v>
      </c>
      <c r="H9464">
        <v>2</v>
      </c>
      <c r="I9464">
        <v>2016</v>
      </c>
      <c r="J9464">
        <v>1</v>
      </c>
      <c r="L9464">
        <v>23078739</v>
      </c>
      <c r="M9464">
        <v>4.5</v>
      </c>
      <c r="P9464" s="29">
        <f t="shared" si="391"/>
        <v>0.58333333333333337</v>
      </c>
    </row>
    <row r="9465" spans="1:16" hidden="1" x14ac:dyDescent="0.25">
      <c r="A9465">
        <v>195085552</v>
      </c>
      <c r="B9465">
        <v>803400</v>
      </c>
      <c r="C9465" t="s">
        <v>212</v>
      </c>
      <c r="D9465">
        <v>2021756</v>
      </c>
      <c r="E9465" t="s">
        <v>253</v>
      </c>
      <c r="F9465" t="s">
        <v>214</v>
      </c>
      <c r="G9465" t="s">
        <v>215</v>
      </c>
      <c r="H9465">
        <v>3</v>
      </c>
      <c r="I9465">
        <v>2016</v>
      </c>
      <c r="J9465">
        <v>1</v>
      </c>
      <c r="L9465">
        <v>23081182</v>
      </c>
      <c r="M9465">
        <v>3.7</v>
      </c>
      <c r="P9465" s="29">
        <f t="shared" si="391"/>
        <v>0.45</v>
      </c>
    </row>
    <row r="9466" spans="1:16" hidden="1" x14ac:dyDescent="0.25">
      <c r="A9466">
        <v>195085552</v>
      </c>
      <c r="B9466">
        <v>803400</v>
      </c>
      <c r="C9466" t="s">
        <v>212</v>
      </c>
      <c r="D9466">
        <v>2005131</v>
      </c>
      <c r="E9466" t="s">
        <v>228</v>
      </c>
      <c r="F9466" t="s">
        <v>214</v>
      </c>
      <c r="G9466" t="s">
        <v>215</v>
      </c>
      <c r="H9466">
        <v>4</v>
      </c>
      <c r="I9466">
        <v>2016</v>
      </c>
      <c r="J9466">
        <v>1</v>
      </c>
      <c r="L9466">
        <v>23081639</v>
      </c>
      <c r="P9466" s="29" t="str">
        <f t="shared" si="391"/>
        <v>DRP</v>
      </c>
    </row>
    <row r="9467" spans="1:16" hidden="1" x14ac:dyDescent="0.25">
      <c r="A9467">
        <v>195085552</v>
      </c>
      <c r="B9467">
        <v>803400</v>
      </c>
      <c r="C9467" t="s">
        <v>212</v>
      </c>
      <c r="D9467">
        <v>2021781</v>
      </c>
      <c r="E9467" t="s">
        <v>235</v>
      </c>
      <c r="F9467" t="s">
        <v>214</v>
      </c>
      <c r="G9467" t="s">
        <v>215</v>
      </c>
      <c r="H9467">
        <v>2</v>
      </c>
      <c r="I9467">
        <v>2016</v>
      </c>
      <c r="J9467">
        <v>1</v>
      </c>
      <c r="L9467">
        <v>23081229</v>
      </c>
      <c r="M9467">
        <v>4.0999999999999996</v>
      </c>
      <c r="P9467" s="29">
        <f t="shared" si="391"/>
        <v>0.51666666666666661</v>
      </c>
    </row>
    <row r="9468" spans="1:16" hidden="1" x14ac:dyDescent="0.25">
      <c r="A9468">
        <v>195085552</v>
      </c>
      <c r="B9468">
        <v>803400</v>
      </c>
      <c r="C9468" t="s">
        <v>212</v>
      </c>
      <c r="D9468">
        <v>2021638</v>
      </c>
      <c r="E9468" t="s">
        <v>250</v>
      </c>
      <c r="F9468" t="s">
        <v>214</v>
      </c>
      <c r="G9468" t="s">
        <v>215</v>
      </c>
      <c r="H9468">
        <v>2</v>
      </c>
      <c r="I9468">
        <v>2016</v>
      </c>
      <c r="J9468">
        <v>1</v>
      </c>
      <c r="L9468">
        <v>23081193</v>
      </c>
      <c r="M9468">
        <v>5</v>
      </c>
      <c r="P9468" s="29">
        <f t="shared" si="391"/>
        <v>0.66666666666666663</v>
      </c>
    </row>
    <row r="9469" spans="1:16" hidden="1" x14ac:dyDescent="0.25">
      <c r="A9469">
        <v>195085552</v>
      </c>
      <c r="B9469">
        <v>803400</v>
      </c>
      <c r="C9469" t="s">
        <v>212</v>
      </c>
      <c r="D9469">
        <v>2019271</v>
      </c>
      <c r="E9469" t="s">
        <v>236</v>
      </c>
      <c r="F9469" t="s">
        <v>214</v>
      </c>
      <c r="G9469" t="s">
        <v>215</v>
      </c>
      <c r="H9469">
        <v>2</v>
      </c>
      <c r="I9469">
        <v>2016</v>
      </c>
      <c r="J9469">
        <v>1</v>
      </c>
      <c r="M9469" t="s">
        <v>232</v>
      </c>
      <c r="N9469" t="s">
        <v>231</v>
      </c>
      <c r="P9469" s="29" t="str">
        <f t="shared" si="391"/>
        <v>CVL</v>
      </c>
    </row>
    <row r="9470" spans="1:16" hidden="1" x14ac:dyDescent="0.25">
      <c r="A9470">
        <v>195085552</v>
      </c>
      <c r="B9470">
        <v>803400</v>
      </c>
      <c r="C9470" t="s">
        <v>212</v>
      </c>
      <c r="D9470">
        <v>2019272</v>
      </c>
      <c r="E9470" t="s">
        <v>249</v>
      </c>
      <c r="F9470" t="s">
        <v>214</v>
      </c>
      <c r="G9470" t="s">
        <v>215</v>
      </c>
      <c r="H9470">
        <v>2</v>
      </c>
      <c r="I9470">
        <v>2016</v>
      </c>
      <c r="J9470">
        <v>1</v>
      </c>
      <c r="M9470" t="s">
        <v>232</v>
      </c>
      <c r="N9470" t="s">
        <v>231</v>
      </c>
      <c r="P9470" s="29" t="str">
        <f t="shared" si="391"/>
        <v>CVL</v>
      </c>
    </row>
    <row r="9471" spans="1:16" hidden="1" x14ac:dyDescent="0.25">
      <c r="A9471">
        <v>195085552</v>
      </c>
      <c r="B9471">
        <v>803400</v>
      </c>
      <c r="C9471" t="s">
        <v>212</v>
      </c>
      <c r="D9471">
        <v>2019273</v>
      </c>
      <c r="E9471" t="s">
        <v>248</v>
      </c>
      <c r="F9471" t="s">
        <v>214</v>
      </c>
      <c r="G9471" t="s">
        <v>215</v>
      </c>
      <c r="H9471">
        <v>2</v>
      </c>
      <c r="I9471">
        <v>2016</v>
      </c>
      <c r="J9471">
        <v>1</v>
      </c>
      <c r="M9471" t="s">
        <v>232</v>
      </c>
      <c r="N9471" t="s">
        <v>231</v>
      </c>
      <c r="P9471" s="29" t="str">
        <f t="shared" si="391"/>
        <v>CVL</v>
      </c>
    </row>
    <row r="9472" spans="1:16" hidden="1" x14ac:dyDescent="0.25">
      <c r="A9472">
        <v>195085552</v>
      </c>
      <c r="B9472">
        <v>803400</v>
      </c>
      <c r="C9472" t="s">
        <v>212</v>
      </c>
      <c r="D9472">
        <v>2019274</v>
      </c>
      <c r="E9472" t="s">
        <v>247</v>
      </c>
      <c r="F9472" t="s">
        <v>214</v>
      </c>
      <c r="G9472" t="s">
        <v>215</v>
      </c>
      <c r="H9472">
        <v>2</v>
      </c>
      <c r="I9472">
        <v>2016</v>
      </c>
      <c r="J9472">
        <v>1</v>
      </c>
      <c r="M9472" t="s">
        <v>232</v>
      </c>
      <c r="N9472" t="s">
        <v>231</v>
      </c>
      <c r="P9472" s="29" t="str">
        <f t="shared" si="391"/>
        <v>CVL</v>
      </c>
    </row>
    <row r="9473" spans="1:16" hidden="1" x14ac:dyDescent="0.25">
      <c r="A9473">
        <v>195085552</v>
      </c>
      <c r="B9473">
        <v>803400</v>
      </c>
      <c r="C9473" t="s">
        <v>212</v>
      </c>
      <c r="D9473">
        <v>2005131</v>
      </c>
      <c r="E9473" t="s">
        <v>228</v>
      </c>
      <c r="F9473" t="s">
        <v>214</v>
      </c>
      <c r="G9473" t="s">
        <v>215</v>
      </c>
      <c r="H9473">
        <v>2</v>
      </c>
      <c r="I9473">
        <v>2016</v>
      </c>
      <c r="J9473">
        <v>1</v>
      </c>
      <c r="L9473">
        <v>23081641</v>
      </c>
      <c r="M9473">
        <v>6.2</v>
      </c>
      <c r="P9473" s="29">
        <f t="shared" si="391"/>
        <v>0.8666666666666667</v>
      </c>
    </row>
    <row r="9474" spans="1:16" hidden="1" x14ac:dyDescent="0.25">
      <c r="A9474">
        <v>195085552</v>
      </c>
      <c r="B9474">
        <v>803400</v>
      </c>
      <c r="C9474" t="s">
        <v>212</v>
      </c>
      <c r="D9474">
        <v>2004099</v>
      </c>
      <c r="E9474" t="s">
        <v>245</v>
      </c>
      <c r="F9474" t="s">
        <v>214</v>
      </c>
      <c r="G9474" t="s">
        <v>215</v>
      </c>
      <c r="H9474">
        <v>2</v>
      </c>
      <c r="I9474">
        <v>2016</v>
      </c>
      <c r="J9474">
        <v>1</v>
      </c>
      <c r="L9474">
        <v>23073318</v>
      </c>
      <c r="M9474">
        <v>5.9</v>
      </c>
      <c r="P9474" s="29">
        <f t="shared" si="391"/>
        <v>0.81666666666666676</v>
      </c>
    </row>
    <row r="9475" spans="1:16" hidden="1" x14ac:dyDescent="0.25">
      <c r="A9475">
        <v>195085552</v>
      </c>
      <c r="B9475">
        <v>803400</v>
      </c>
      <c r="C9475" t="s">
        <v>212</v>
      </c>
      <c r="D9475">
        <v>2021756</v>
      </c>
      <c r="E9475" t="s">
        <v>253</v>
      </c>
      <c r="F9475" t="s">
        <v>214</v>
      </c>
      <c r="G9475" t="s">
        <v>215</v>
      </c>
      <c r="H9475">
        <v>2</v>
      </c>
      <c r="I9475">
        <v>2016</v>
      </c>
      <c r="J9475">
        <v>2</v>
      </c>
      <c r="L9475">
        <v>23086832</v>
      </c>
      <c r="M9475">
        <v>5</v>
      </c>
      <c r="P9475" s="29">
        <f t="shared" si="391"/>
        <v>0.66666666666666663</v>
      </c>
    </row>
    <row r="9476" spans="1:16" hidden="1" x14ac:dyDescent="0.25">
      <c r="A9476">
        <v>195085552</v>
      </c>
      <c r="B9476">
        <v>803400</v>
      </c>
      <c r="C9476" t="s">
        <v>212</v>
      </c>
      <c r="D9476">
        <v>2019154</v>
      </c>
      <c r="E9476" t="s">
        <v>225</v>
      </c>
      <c r="F9476" t="s">
        <v>214</v>
      </c>
      <c r="G9476" t="s">
        <v>215</v>
      </c>
      <c r="H9476">
        <v>2</v>
      </c>
      <c r="I9476">
        <v>2016</v>
      </c>
      <c r="J9476">
        <v>2</v>
      </c>
      <c r="L9476">
        <v>23088629</v>
      </c>
      <c r="M9476">
        <v>5.2</v>
      </c>
      <c r="P9476" s="29">
        <f t="shared" si="391"/>
        <v>0.70000000000000007</v>
      </c>
    </row>
    <row r="9477" spans="1:16" hidden="1" x14ac:dyDescent="0.25">
      <c r="A9477">
        <v>195085552</v>
      </c>
      <c r="B9477">
        <v>803400</v>
      </c>
      <c r="C9477" t="s">
        <v>212</v>
      </c>
      <c r="D9477">
        <v>2021993</v>
      </c>
      <c r="E9477" t="s">
        <v>256</v>
      </c>
      <c r="F9477" t="s">
        <v>214</v>
      </c>
      <c r="G9477" t="s">
        <v>215</v>
      </c>
      <c r="H9477">
        <v>2</v>
      </c>
      <c r="I9477">
        <v>2016</v>
      </c>
      <c r="J9477">
        <v>2</v>
      </c>
      <c r="L9477">
        <v>23086519</v>
      </c>
      <c r="M9477">
        <v>5.6</v>
      </c>
      <c r="P9477" s="29">
        <f t="shared" si="391"/>
        <v>0.76666666666666661</v>
      </c>
    </row>
    <row r="9478" spans="1:16" hidden="1" x14ac:dyDescent="0.25">
      <c r="A9478">
        <v>195085552</v>
      </c>
      <c r="B9478">
        <v>803400</v>
      </c>
      <c r="C9478" t="s">
        <v>212</v>
      </c>
      <c r="D9478">
        <v>2021645</v>
      </c>
      <c r="E9478" t="s">
        <v>251</v>
      </c>
      <c r="F9478" t="s">
        <v>214</v>
      </c>
      <c r="G9478" t="s">
        <v>215</v>
      </c>
      <c r="H9478">
        <v>2</v>
      </c>
      <c r="I9478">
        <v>2016</v>
      </c>
      <c r="J9478">
        <v>2</v>
      </c>
      <c r="L9478">
        <v>23084486</v>
      </c>
      <c r="M9478">
        <v>4.2</v>
      </c>
      <c r="P9478" s="29">
        <f t="shared" si="391"/>
        <v>0.53333333333333333</v>
      </c>
    </row>
    <row r="9479" spans="1:16" hidden="1" x14ac:dyDescent="0.25">
      <c r="A9479">
        <v>195085552</v>
      </c>
      <c r="B9479">
        <v>803400</v>
      </c>
      <c r="C9479" t="s">
        <v>212</v>
      </c>
      <c r="D9479">
        <v>2021679</v>
      </c>
      <c r="E9479" t="s">
        <v>259</v>
      </c>
      <c r="F9479" t="s">
        <v>214</v>
      </c>
      <c r="G9479" t="s">
        <v>215</v>
      </c>
      <c r="H9479">
        <v>2</v>
      </c>
      <c r="I9479">
        <v>2016</v>
      </c>
      <c r="J9479">
        <v>2</v>
      </c>
      <c r="L9479">
        <v>23086909</v>
      </c>
      <c r="M9479">
        <v>5.0999999999999996</v>
      </c>
      <c r="P9479" s="29">
        <f t="shared" si="391"/>
        <v>0.68333333333333324</v>
      </c>
    </row>
    <row r="9480" spans="1:16" hidden="1" x14ac:dyDescent="0.25">
      <c r="A9480">
        <v>195085552</v>
      </c>
      <c r="B9480">
        <v>803400</v>
      </c>
      <c r="C9480" t="s">
        <v>212</v>
      </c>
      <c r="D9480">
        <v>2021858</v>
      </c>
      <c r="E9480" t="s">
        <v>230</v>
      </c>
      <c r="F9480" t="s">
        <v>214</v>
      </c>
      <c r="G9480" t="s">
        <v>215</v>
      </c>
      <c r="H9480">
        <v>2</v>
      </c>
      <c r="I9480">
        <v>2017</v>
      </c>
      <c r="J9480">
        <v>1</v>
      </c>
      <c r="L9480">
        <v>23091434</v>
      </c>
      <c r="M9480">
        <v>7</v>
      </c>
      <c r="P9480" s="29">
        <f t="shared" si="391"/>
        <v>1</v>
      </c>
    </row>
    <row r="9481" spans="1:16" hidden="1" x14ac:dyDescent="0.25">
      <c r="A9481">
        <v>195085552</v>
      </c>
      <c r="B9481">
        <v>803400</v>
      </c>
      <c r="C9481" t="s">
        <v>212</v>
      </c>
      <c r="D9481">
        <v>2004453</v>
      </c>
      <c r="E9481" t="s">
        <v>239</v>
      </c>
      <c r="F9481" t="s">
        <v>214</v>
      </c>
      <c r="G9481" t="s">
        <v>215</v>
      </c>
      <c r="H9481">
        <v>2</v>
      </c>
      <c r="I9481">
        <v>2017</v>
      </c>
      <c r="J9481">
        <v>1</v>
      </c>
      <c r="L9481">
        <v>23091429</v>
      </c>
      <c r="M9481">
        <v>5.3</v>
      </c>
      <c r="P9481" s="29">
        <f t="shared" si="391"/>
        <v>0.71666666666666667</v>
      </c>
    </row>
    <row r="9482" spans="1:16" hidden="1" x14ac:dyDescent="0.25">
      <c r="A9482">
        <v>195085552</v>
      </c>
      <c r="B9482">
        <v>803400</v>
      </c>
      <c r="C9482" t="s">
        <v>212</v>
      </c>
      <c r="D9482">
        <v>2004452</v>
      </c>
      <c r="E9482" t="s">
        <v>240</v>
      </c>
      <c r="F9482" t="s">
        <v>214</v>
      </c>
      <c r="G9482" t="s">
        <v>215</v>
      </c>
      <c r="H9482">
        <v>2</v>
      </c>
      <c r="I9482">
        <v>2017</v>
      </c>
      <c r="J9482">
        <v>1</v>
      </c>
      <c r="L9482">
        <v>23091430</v>
      </c>
      <c r="M9482">
        <v>5.5</v>
      </c>
      <c r="P9482" s="29">
        <f t="shared" si="391"/>
        <v>0.75</v>
      </c>
    </row>
    <row r="9483" spans="1:16" hidden="1" x14ac:dyDescent="0.25">
      <c r="A9483">
        <v>195085552</v>
      </c>
      <c r="B9483">
        <v>803400</v>
      </c>
      <c r="C9483" t="s">
        <v>212</v>
      </c>
      <c r="D9483">
        <v>2021706</v>
      </c>
      <c r="E9483" t="s">
        <v>271</v>
      </c>
      <c r="F9483" t="s">
        <v>214</v>
      </c>
      <c r="G9483" t="s">
        <v>215</v>
      </c>
      <c r="H9483">
        <v>2</v>
      </c>
      <c r="I9483">
        <v>2017</v>
      </c>
      <c r="J9483">
        <v>1</v>
      </c>
      <c r="L9483">
        <v>23093318</v>
      </c>
      <c r="M9483">
        <v>5.2</v>
      </c>
      <c r="P9483" s="29">
        <f t="shared" si="391"/>
        <v>0.70000000000000007</v>
      </c>
    </row>
    <row r="9484" spans="1:16" hidden="1" x14ac:dyDescent="0.25">
      <c r="A9484">
        <v>195085552</v>
      </c>
      <c r="B9484">
        <v>803400</v>
      </c>
      <c r="C9484" t="s">
        <v>212</v>
      </c>
      <c r="D9484">
        <v>2021720</v>
      </c>
      <c r="E9484" t="s">
        <v>263</v>
      </c>
      <c r="F9484" t="s">
        <v>214</v>
      </c>
      <c r="G9484" t="s">
        <v>215</v>
      </c>
      <c r="H9484">
        <v>2</v>
      </c>
      <c r="I9484">
        <v>2017</v>
      </c>
      <c r="J9484">
        <v>1</v>
      </c>
      <c r="L9484">
        <v>23091432</v>
      </c>
      <c r="M9484">
        <v>5.4</v>
      </c>
      <c r="P9484" s="29">
        <f t="shared" si="391"/>
        <v>0.73333333333333339</v>
      </c>
    </row>
    <row r="9485" spans="1:16" hidden="1" x14ac:dyDescent="0.25">
      <c r="A9485">
        <v>195085552</v>
      </c>
      <c r="B9485">
        <v>803400</v>
      </c>
      <c r="C9485" t="s">
        <v>212</v>
      </c>
      <c r="D9485">
        <v>2021734</v>
      </c>
      <c r="E9485" t="s">
        <v>252</v>
      </c>
      <c r="F9485" t="s">
        <v>214</v>
      </c>
      <c r="G9485" t="s">
        <v>215</v>
      </c>
      <c r="H9485">
        <v>2</v>
      </c>
      <c r="I9485">
        <v>2017</v>
      </c>
      <c r="J9485">
        <v>1</v>
      </c>
      <c r="L9485">
        <v>23091433</v>
      </c>
      <c r="M9485">
        <v>5.7</v>
      </c>
      <c r="P9485" s="29">
        <f t="shared" si="391"/>
        <v>0.78333333333333333</v>
      </c>
    </row>
    <row r="9486" spans="1:16" hidden="1" x14ac:dyDescent="0.25">
      <c r="A9486">
        <v>195085552</v>
      </c>
      <c r="B9486">
        <v>803400</v>
      </c>
      <c r="C9486" t="s">
        <v>212</v>
      </c>
      <c r="D9486">
        <v>2021640</v>
      </c>
      <c r="E9486" t="s">
        <v>227</v>
      </c>
      <c r="F9486" t="s">
        <v>214</v>
      </c>
      <c r="G9486" t="s">
        <v>215</v>
      </c>
      <c r="H9486">
        <v>2</v>
      </c>
      <c r="I9486">
        <v>2017</v>
      </c>
      <c r="J9486">
        <v>1</v>
      </c>
      <c r="M9486">
        <v>4.5999999999999996</v>
      </c>
      <c r="N9486" t="s">
        <v>231</v>
      </c>
      <c r="P9486" s="29">
        <f t="shared" si="391"/>
        <v>0.6</v>
      </c>
    </row>
    <row r="9487" spans="1:16" hidden="1" x14ac:dyDescent="0.25">
      <c r="A9487">
        <v>195085552</v>
      </c>
      <c r="B9487">
        <v>803400</v>
      </c>
      <c r="C9487" t="s">
        <v>212</v>
      </c>
      <c r="D9487">
        <v>2021874</v>
      </c>
      <c r="E9487" t="s">
        <v>226</v>
      </c>
      <c r="F9487" t="s">
        <v>214</v>
      </c>
      <c r="G9487" t="s">
        <v>215</v>
      </c>
      <c r="H9487">
        <v>2</v>
      </c>
      <c r="I9487">
        <v>2017</v>
      </c>
      <c r="J9487">
        <v>1</v>
      </c>
      <c r="M9487">
        <v>4.4000000000000004</v>
      </c>
      <c r="N9487" t="s">
        <v>231</v>
      </c>
      <c r="P9487" s="29">
        <f t="shared" si="391"/>
        <v>0.56666666666666676</v>
      </c>
    </row>
    <row r="9488" spans="1:16" hidden="1" x14ac:dyDescent="0.25">
      <c r="A9488">
        <v>195085552</v>
      </c>
      <c r="B9488">
        <v>803400</v>
      </c>
      <c r="C9488" t="s">
        <v>212</v>
      </c>
      <c r="D9488">
        <v>2021640</v>
      </c>
      <c r="E9488" t="s">
        <v>227</v>
      </c>
      <c r="F9488" t="s">
        <v>214</v>
      </c>
      <c r="G9488" t="s">
        <v>215</v>
      </c>
      <c r="H9488">
        <v>4</v>
      </c>
      <c r="I9488">
        <v>2017</v>
      </c>
      <c r="J9488">
        <v>1</v>
      </c>
      <c r="L9488">
        <v>23092942</v>
      </c>
      <c r="P9488" s="29" t="str">
        <f t="shared" si="391"/>
        <v>DRP</v>
      </c>
    </row>
    <row r="9489" spans="1:16" hidden="1" x14ac:dyDescent="0.25">
      <c r="A9489">
        <v>195085552</v>
      </c>
      <c r="B9489">
        <v>803400</v>
      </c>
      <c r="C9489" t="s">
        <v>212</v>
      </c>
      <c r="D9489">
        <v>2021706</v>
      </c>
      <c r="E9489" t="s">
        <v>271</v>
      </c>
      <c r="F9489" t="s">
        <v>214</v>
      </c>
      <c r="G9489" t="s">
        <v>215</v>
      </c>
      <c r="H9489">
        <v>4</v>
      </c>
      <c r="I9489">
        <v>2017</v>
      </c>
      <c r="J9489">
        <v>1</v>
      </c>
      <c r="L9489">
        <v>23093318</v>
      </c>
      <c r="P9489" s="29" t="str">
        <f t="shared" si="391"/>
        <v>DRP</v>
      </c>
    </row>
    <row r="9490" spans="1:16" hidden="1" x14ac:dyDescent="0.25">
      <c r="A9490">
        <v>195085552</v>
      </c>
      <c r="B9490">
        <v>803400</v>
      </c>
      <c r="C9490" t="s">
        <v>212</v>
      </c>
      <c r="D9490">
        <v>2021874</v>
      </c>
      <c r="E9490" t="s">
        <v>226</v>
      </c>
      <c r="F9490" t="s">
        <v>214</v>
      </c>
      <c r="G9490" t="s">
        <v>215</v>
      </c>
      <c r="H9490">
        <v>4</v>
      </c>
      <c r="I9490">
        <v>2017</v>
      </c>
      <c r="J9490">
        <v>1</v>
      </c>
      <c r="L9490">
        <v>23091992</v>
      </c>
      <c r="P9490" s="29" t="str">
        <f t="shared" si="391"/>
        <v>DRP</v>
      </c>
    </row>
    <row r="9491" spans="1:16" hidden="1" x14ac:dyDescent="0.25">
      <c r="A9491">
        <v>195085552</v>
      </c>
      <c r="B9491">
        <v>803400</v>
      </c>
      <c r="C9491" t="s">
        <v>212</v>
      </c>
      <c r="D9491">
        <v>2004452</v>
      </c>
      <c r="E9491" t="s">
        <v>240</v>
      </c>
      <c r="F9491" t="s">
        <v>214</v>
      </c>
      <c r="G9491" t="s">
        <v>215</v>
      </c>
      <c r="H9491">
        <v>4</v>
      </c>
      <c r="I9491">
        <v>2017</v>
      </c>
      <c r="J9491">
        <v>1</v>
      </c>
      <c r="L9491">
        <v>23091430</v>
      </c>
      <c r="P9491" s="29" t="str">
        <f t="shared" si="391"/>
        <v>DRP</v>
      </c>
    </row>
    <row r="9492" spans="1:16" hidden="1" x14ac:dyDescent="0.25">
      <c r="A9492">
        <v>195085552</v>
      </c>
      <c r="B9492">
        <v>803400</v>
      </c>
      <c r="C9492" t="s">
        <v>212</v>
      </c>
      <c r="D9492">
        <v>2004459</v>
      </c>
      <c r="E9492" t="s">
        <v>238</v>
      </c>
      <c r="F9492" t="s">
        <v>214</v>
      </c>
      <c r="G9492" t="s">
        <v>215</v>
      </c>
      <c r="H9492">
        <v>2</v>
      </c>
      <c r="I9492">
        <v>2017</v>
      </c>
      <c r="J9492">
        <v>2</v>
      </c>
      <c r="L9492">
        <v>23099059</v>
      </c>
      <c r="M9492">
        <v>5</v>
      </c>
      <c r="P9492" s="29">
        <f t="shared" si="391"/>
        <v>0.66666666666666663</v>
      </c>
    </row>
    <row r="9493" spans="1:16" hidden="1" x14ac:dyDescent="0.25">
      <c r="A9493">
        <v>195085552</v>
      </c>
      <c r="B9493">
        <v>803400</v>
      </c>
      <c r="C9493" t="s">
        <v>212</v>
      </c>
      <c r="D9493">
        <v>2021624</v>
      </c>
      <c r="E9493" t="s">
        <v>243</v>
      </c>
      <c r="F9493" t="s">
        <v>214</v>
      </c>
      <c r="G9493" t="s">
        <v>215</v>
      </c>
      <c r="H9493">
        <v>2</v>
      </c>
      <c r="I9493">
        <v>2017</v>
      </c>
      <c r="J9493">
        <v>2</v>
      </c>
      <c r="L9493">
        <v>23099062</v>
      </c>
      <c r="M9493">
        <v>5.0999999999999996</v>
      </c>
      <c r="P9493" s="29">
        <f t="shared" si="391"/>
        <v>0.68333333333333324</v>
      </c>
    </row>
    <row r="9494" spans="1:16" hidden="1" x14ac:dyDescent="0.25">
      <c r="A9494">
        <v>195085552</v>
      </c>
      <c r="B9494">
        <v>803400</v>
      </c>
      <c r="C9494" t="s">
        <v>212</v>
      </c>
      <c r="D9494">
        <v>2021747</v>
      </c>
      <c r="E9494" t="s">
        <v>270</v>
      </c>
      <c r="F9494" t="s">
        <v>214</v>
      </c>
      <c r="G9494" t="s">
        <v>215</v>
      </c>
      <c r="H9494">
        <v>2</v>
      </c>
      <c r="I9494">
        <v>2017</v>
      </c>
      <c r="J9494">
        <v>2</v>
      </c>
      <c r="L9494">
        <v>23099060</v>
      </c>
      <c r="M9494">
        <v>5.9</v>
      </c>
      <c r="P9494" s="29">
        <f t="shared" si="391"/>
        <v>0.81666666666666676</v>
      </c>
    </row>
    <row r="9495" spans="1:16" hidden="1" x14ac:dyDescent="0.25">
      <c r="A9495">
        <v>195085552</v>
      </c>
      <c r="B9495">
        <v>803400</v>
      </c>
      <c r="C9495" t="s">
        <v>212</v>
      </c>
      <c r="D9495">
        <v>2021758</v>
      </c>
      <c r="E9495" t="s">
        <v>254</v>
      </c>
      <c r="F9495" t="s">
        <v>214</v>
      </c>
      <c r="G9495" t="s">
        <v>215</v>
      </c>
      <c r="H9495">
        <v>2</v>
      </c>
      <c r="I9495">
        <v>2017</v>
      </c>
      <c r="J9495">
        <v>2</v>
      </c>
      <c r="L9495">
        <v>23099063</v>
      </c>
      <c r="M9495">
        <v>5.7</v>
      </c>
      <c r="P9495" s="29">
        <f t="shared" ref="P9495:P9525" si="392">IF(AND(ISNUMBER(M9495),H9495&lt;&gt;4),(M9495-1)/6,IF(H9495=4,"DRP",IF(AND(H9495=3,M9495="NA"),"BAD",IF(AND(H9495=2),"CVL",IF(AND(H9495=1,ISBLANK(M9495)),"NULL","UNK")))))</f>
        <v>0.78333333333333333</v>
      </c>
    </row>
    <row r="9496" spans="1:16" hidden="1" x14ac:dyDescent="0.25">
      <c r="A9496">
        <v>195085552</v>
      </c>
      <c r="B9496">
        <v>803400</v>
      </c>
      <c r="C9496" t="s">
        <v>212</v>
      </c>
      <c r="D9496">
        <v>2021850</v>
      </c>
      <c r="E9496" t="s">
        <v>233</v>
      </c>
      <c r="F9496" t="s">
        <v>214</v>
      </c>
      <c r="G9496" t="s">
        <v>215</v>
      </c>
      <c r="H9496">
        <v>2</v>
      </c>
      <c r="I9496">
        <v>2017</v>
      </c>
      <c r="J9496">
        <v>2</v>
      </c>
      <c r="L9496">
        <v>23099061</v>
      </c>
      <c r="M9496">
        <v>5.4</v>
      </c>
      <c r="P9496" s="29">
        <f t="shared" si="392"/>
        <v>0.73333333333333339</v>
      </c>
    </row>
    <row r="9497" spans="1:16" hidden="1" x14ac:dyDescent="0.25">
      <c r="A9497">
        <v>195085552</v>
      </c>
      <c r="B9497">
        <v>803400</v>
      </c>
      <c r="C9497" t="s">
        <v>212</v>
      </c>
      <c r="D9497">
        <v>2021853</v>
      </c>
      <c r="E9497" t="s">
        <v>258</v>
      </c>
      <c r="F9497" t="s">
        <v>214</v>
      </c>
      <c r="G9497" t="s">
        <v>215</v>
      </c>
      <c r="H9497">
        <v>2</v>
      </c>
      <c r="I9497">
        <v>2017</v>
      </c>
      <c r="J9497">
        <v>2</v>
      </c>
      <c r="L9497">
        <v>23099064</v>
      </c>
      <c r="M9497">
        <v>5.0999999999999996</v>
      </c>
      <c r="P9497" s="29">
        <f t="shared" si="392"/>
        <v>0.68333333333333324</v>
      </c>
    </row>
    <row r="9498" spans="1:16" hidden="1" x14ac:dyDescent="0.25">
      <c r="A9498">
        <v>195085552</v>
      </c>
      <c r="B9498">
        <v>803400</v>
      </c>
      <c r="C9498" t="s">
        <v>212</v>
      </c>
      <c r="D9498">
        <v>2021615</v>
      </c>
      <c r="E9498" t="s">
        <v>255</v>
      </c>
      <c r="F9498" t="s">
        <v>214</v>
      </c>
      <c r="G9498" t="s">
        <v>215</v>
      </c>
      <c r="H9498">
        <v>2</v>
      </c>
      <c r="I9498">
        <v>2017</v>
      </c>
      <c r="J9498">
        <v>2</v>
      </c>
      <c r="L9498">
        <v>23097634</v>
      </c>
      <c r="M9498">
        <v>4</v>
      </c>
      <c r="P9498" s="29">
        <f t="shared" si="392"/>
        <v>0.5</v>
      </c>
    </row>
    <row r="9499" spans="1:16" hidden="1" x14ac:dyDescent="0.25">
      <c r="A9499">
        <v>195085552</v>
      </c>
      <c r="B9499">
        <v>803400</v>
      </c>
      <c r="C9499" t="s">
        <v>212</v>
      </c>
      <c r="D9499">
        <v>2004469</v>
      </c>
      <c r="E9499" t="s">
        <v>266</v>
      </c>
      <c r="F9499" t="s">
        <v>214</v>
      </c>
      <c r="G9499" t="s">
        <v>215</v>
      </c>
      <c r="H9499">
        <v>2</v>
      </c>
      <c r="I9499">
        <v>2018</v>
      </c>
      <c r="J9499">
        <v>1</v>
      </c>
      <c r="L9499">
        <v>23107098</v>
      </c>
      <c r="M9499">
        <v>5.4</v>
      </c>
      <c r="P9499" s="29">
        <f t="shared" si="392"/>
        <v>0.73333333333333339</v>
      </c>
    </row>
    <row r="9500" spans="1:16" hidden="1" x14ac:dyDescent="0.25">
      <c r="A9500">
        <v>195085552</v>
      </c>
      <c r="B9500">
        <v>803400</v>
      </c>
      <c r="C9500" t="s">
        <v>212</v>
      </c>
      <c r="D9500">
        <v>2021585</v>
      </c>
      <c r="E9500" t="s">
        <v>265</v>
      </c>
      <c r="F9500" t="s">
        <v>214</v>
      </c>
      <c r="G9500" t="s">
        <v>215</v>
      </c>
      <c r="H9500">
        <v>2</v>
      </c>
      <c r="I9500">
        <v>2018</v>
      </c>
      <c r="J9500">
        <v>1</v>
      </c>
      <c r="L9500">
        <v>23107102</v>
      </c>
      <c r="M9500">
        <v>6.9</v>
      </c>
      <c r="P9500" s="29">
        <f t="shared" si="392"/>
        <v>0.98333333333333339</v>
      </c>
    </row>
    <row r="9501" spans="1:16" hidden="1" x14ac:dyDescent="0.25">
      <c r="A9501">
        <v>195085552</v>
      </c>
      <c r="B9501">
        <v>803400</v>
      </c>
      <c r="C9501" t="s">
        <v>212</v>
      </c>
      <c r="D9501">
        <v>2021695</v>
      </c>
      <c r="E9501" t="s">
        <v>264</v>
      </c>
      <c r="F9501" t="s">
        <v>214</v>
      </c>
      <c r="G9501" t="s">
        <v>215</v>
      </c>
      <c r="H9501">
        <v>2</v>
      </c>
      <c r="I9501">
        <v>2018</v>
      </c>
      <c r="J9501">
        <v>1</v>
      </c>
      <c r="L9501">
        <v>23107101</v>
      </c>
      <c r="M9501">
        <v>5.3</v>
      </c>
      <c r="P9501" s="29">
        <f t="shared" si="392"/>
        <v>0.71666666666666667</v>
      </c>
    </row>
    <row r="9502" spans="1:16" hidden="1" x14ac:dyDescent="0.25">
      <c r="A9502">
        <v>195085552</v>
      </c>
      <c r="B9502">
        <v>803400</v>
      </c>
      <c r="C9502" t="s">
        <v>212</v>
      </c>
      <c r="D9502">
        <v>2021713</v>
      </c>
      <c r="E9502" t="s">
        <v>273</v>
      </c>
      <c r="F9502" t="s">
        <v>214</v>
      </c>
      <c r="G9502" t="s">
        <v>215</v>
      </c>
      <c r="H9502">
        <v>2</v>
      </c>
      <c r="I9502">
        <v>2018</v>
      </c>
      <c r="J9502">
        <v>1</v>
      </c>
      <c r="L9502">
        <v>23107099</v>
      </c>
      <c r="M9502">
        <v>4.7</v>
      </c>
      <c r="P9502" s="29">
        <f t="shared" si="392"/>
        <v>0.6166666666666667</v>
      </c>
    </row>
    <row r="9503" spans="1:16" hidden="1" x14ac:dyDescent="0.25">
      <c r="A9503">
        <v>195085552</v>
      </c>
      <c r="B9503">
        <v>803400</v>
      </c>
      <c r="C9503" t="s">
        <v>212</v>
      </c>
      <c r="D9503">
        <v>2021742</v>
      </c>
      <c r="E9503" t="s">
        <v>262</v>
      </c>
      <c r="F9503" t="s">
        <v>214</v>
      </c>
      <c r="G9503" t="s">
        <v>215</v>
      </c>
      <c r="H9503">
        <v>2</v>
      </c>
      <c r="I9503">
        <v>2018</v>
      </c>
      <c r="J9503">
        <v>1</v>
      </c>
      <c r="L9503">
        <v>23107805</v>
      </c>
      <c r="M9503">
        <v>5.3</v>
      </c>
      <c r="P9503" s="29">
        <f t="shared" si="392"/>
        <v>0.71666666666666667</v>
      </c>
    </row>
    <row r="9504" spans="1:16" hidden="1" x14ac:dyDescent="0.25">
      <c r="A9504">
        <v>195085552</v>
      </c>
      <c r="B9504">
        <v>803400</v>
      </c>
      <c r="C9504" t="s">
        <v>212</v>
      </c>
      <c r="D9504">
        <v>2021831</v>
      </c>
      <c r="E9504" t="s">
        <v>261</v>
      </c>
      <c r="F9504" t="s">
        <v>214</v>
      </c>
      <c r="G9504" t="s">
        <v>215</v>
      </c>
      <c r="H9504">
        <v>2</v>
      </c>
      <c r="I9504">
        <v>2018</v>
      </c>
      <c r="J9504">
        <v>1</v>
      </c>
      <c r="L9504">
        <v>23107103</v>
      </c>
      <c r="M9504">
        <v>5.0999999999999996</v>
      </c>
      <c r="P9504" s="29">
        <f t="shared" si="392"/>
        <v>0.68333333333333324</v>
      </c>
    </row>
    <row r="9505" spans="1:16" hidden="1" x14ac:dyDescent="0.25">
      <c r="A9505">
        <v>195085552</v>
      </c>
      <c r="B9505">
        <v>803400</v>
      </c>
      <c r="C9505" t="s">
        <v>212</v>
      </c>
      <c r="D9505">
        <v>2021725</v>
      </c>
      <c r="E9505" t="s">
        <v>257</v>
      </c>
      <c r="F9505" t="s">
        <v>214</v>
      </c>
      <c r="G9505" t="s">
        <v>215</v>
      </c>
      <c r="H9505">
        <v>2</v>
      </c>
      <c r="I9505">
        <v>2018</v>
      </c>
      <c r="J9505">
        <v>2</v>
      </c>
      <c r="L9505">
        <v>23115854</v>
      </c>
      <c r="M9505">
        <v>4.3</v>
      </c>
      <c r="P9505" s="29">
        <f t="shared" si="392"/>
        <v>0.54999999999999993</v>
      </c>
    </row>
    <row r="9506" spans="1:16" hidden="1" x14ac:dyDescent="0.25">
      <c r="A9506">
        <v>195085552</v>
      </c>
      <c r="B9506">
        <v>803400</v>
      </c>
      <c r="C9506" t="s">
        <v>212</v>
      </c>
      <c r="D9506">
        <v>2021860</v>
      </c>
      <c r="E9506" t="s">
        <v>267</v>
      </c>
      <c r="F9506" t="s">
        <v>214</v>
      </c>
      <c r="G9506" t="s">
        <v>215</v>
      </c>
      <c r="H9506">
        <v>2</v>
      </c>
      <c r="I9506">
        <v>2018</v>
      </c>
      <c r="J9506">
        <v>2</v>
      </c>
      <c r="L9506">
        <v>23114839</v>
      </c>
      <c r="M9506">
        <v>4.9000000000000004</v>
      </c>
      <c r="P9506" s="29">
        <f t="shared" si="392"/>
        <v>0.65</v>
      </c>
    </row>
    <row r="9507" spans="1:16" hidden="1" x14ac:dyDescent="0.25">
      <c r="A9507">
        <v>195085552</v>
      </c>
      <c r="B9507">
        <v>803400</v>
      </c>
      <c r="C9507" t="s">
        <v>212</v>
      </c>
      <c r="D9507">
        <v>2021715</v>
      </c>
      <c r="E9507" t="s">
        <v>260</v>
      </c>
      <c r="F9507" t="s">
        <v>214</v>
      </c>
      <c r="G9507" t="s">
        <v>215</v>
      </c>
      <c r="H9507">
        <v>2</v>
      </c>
      <c r="I9507">
        <v>2018</v>
      </c>
      <c r="J9507">
        <v>2</v>
      </c>
      <c r="L9507">
        <v>23114837</v>
      </c>
      <c r="M9507">
        <v>5</v>
      </c>
      <c r="P9507" s="29">
        <f t="shared" si="392"/>
        <v>0.66666666666666663</v>
      </c>
    </row>
    <row r="9508" spans="1:16" hidden="1" x14ac:dyDescent="0.25">
      <c r="A9508">
        <v>195085552</v>
      </c>
      <c r="B9508">
        <v>803400</v>
      </c>
      <c r="C9508" t="s">
        <v>212</v>
      </c>
      <c r="D9508">
        <v>2021647</v>
      </c>
      <c r="E9508" t="s">
        <v>279</v>
      </c>
      <c r="F9508" t="s">
        <v>214</v>
      </c>
      <c r="G9508" t="s">
        <v>215</v>
      </c>
      <c r="H9508">
        <v>2</v>
      </c>
      <c r="I9508">
        <v>2018</v>
      </c>
      <c r="J9508">
        <v>2</v>
      </c>
      <c r="L9508">
        <v>23114841</v>
      </c>
      <c r="M9508">
        <v>5.0999999999999996</v>
      </c>
      <c r="P9508" s="29">
        <f t="shared" si="392"/>
        <v>0.68333333333333324</v>
      </c>
    </row>
    <row r="9509" spans="1:16" hidden="1" x14ac:dyDescent="0.25">
      <c r="A9509">
        <v>195085552</v>
      </c>
      <c r="B9509">
        <v>803400</v>
      </c>
      <c r="C9509" t="s">
        <v>212</v>
      </c>
      <c r="D9509">
        <v>2021686</v>
      </c>
      <c r="E9509" t="s">
        <v>272</v>
      </c>
      <c r="F9509" t="s">
        <v>214</v>
      </c>
      <c r="G9509" t="s">
        <v>215</v>
      </c>
      <c r="H9509">
        <v>2</v>
      </c>
      <c r="I9509">
        <v>2018</v>
      </c>
      <c r="J9509">
        <v>2</v>
      </c>
      <c r="L9509">
        <v>23114835</v>
      </c>
      <c r="M9509">
        <v>5</v>
      </c>
      <c r="P9509" s="29">
        <f t="shared" si="392"/>
        <v>0.66666666666666663</v>
      </c>
    </row>
    <row r="9510" spans="1:16" hidden="1" x14ac:dyDescent="0.25">
      <c r="A9510">
        <v>195085552</v>
      </c>
      <c r="B9510">
        <v>803400</v>
      </c>
      <c r="C9510" t="s">
        <v>212</v>
      </c>
      <c r="D9510">
        <v>2021837</v>
      </c>
      <c r="E9510" t="s">
        <v>268</v>
      </c>
      <c r="F9510" t="s">
        <v>214</v>
      </c>
      <c r="G9510" t="s">
        <v>215</v>
      </c>
      <c r="H9510">
        <v>2</v>
      </c>
      <c r="I9510">
        <v>2018</v>
      </c>
      <c r="J9510">
        <v>2</v>
      </c>
      <c r="L9510">
        <v>23114836</v>
      </c>
      <c r="M9510">
        <v>6.1</v>
      </c>
      <c r="P9510" s="29">
        <f t="shared" si="392"/>
        <v>0.85</v>
      </c>
    </row>
    <row r="9511" spans="1:16" hidden="1" x14ac:dyDescent="0.25">
      <c r="A9511">
        <v>195085552</v>
      </c>
      <c r="B9511">
        <v>803400</v>
      </c>
      <c r="C9511" t="s">
        <v>212</v>
      </c>
      <c r="D9511">
        <v>2021767</v>
      </c>
      <c r="E9511" t="s">
        <v>269</v>
      </c>
      <c r="F9511" t="s">
        <v>214</v>
      </c>
      <c r="G9511" t="s">
        <v>215</v>
      </c>
      <c r="H9511">
        <v>2</v>
      </c>
      <c r="I9511">
        <v>2018</v>
      </c>
      <c r="J9511">
        <v>2</v>
      </c>
      <c r="L9511">
        <v>23114833</v>
      </c>
      <c r="M9511">
        <v>5.8</v>
      </c>
      <c r="P9511" s="29">
        <f t="shared" si="392"/>
        <v>0.79999999999999993</v>
      </c>
    </row>
    <row r="9512" spans="1:16" hidden="1" x14ac:dyDescent="0.25">
      <c r="A9512">
        <v>195085552</v>
      </c>
      <c r="B9512">
        <v>803400</v>
      </c>
      <c r="C9512" t="s">
        <v>212</v>
      </c>
      <c r="D9512">
        <v>2021773</v>
      </c>
      <c r="E9512" t="s">
        <v>286</v>
      </c>
      <c r="F9512" t="s">
        <v>214</v>
      </c>
      <c r="G9512" t="s">
        <v>215</v>
      </c>
      <c r="H9512">
        <v>2</v>
      </c>
      <c r="I9512">
        <v>2019</v>
      </c>
      <c r="J9512">
        <v>1</v>
      </c>
      <c r="L9512">
        <v>23120814</v>
      </c>
      <c r="M9512">
        <v>5.8</v>
      </c>
      <c r="P9512" s="29">
        <f t="shared" si="392"/>
        <v>0.79999999999999993</v>
      </c>
    </row>
    <row r="9513" spans="1:16" hidden="1" x14ac:dyDescent="0.25">
      <c r="A9513">
        <v>195085552</v>
      </c>
      <c r="B9513">
        <v>803400</v>
      </c>
      <c r="C9513" t="s">
        <v>212</v>
      </c>
      <c r="D9513">
        <v>2004509</v>
      </c>
      <c r="E9513" t="s">
        <v>277</v>
      </c>
      <c r="F9513" t="s">
        <v>214</v>
      </c>
      <c r="G9513" t="s">
        <v>215</v>
      </c>
      <c r="H9513">
        <v>2</v>
      </c>
      <c r="I9513">
        <v>2019</v>
      </c>
      <c r="J9513">
        <v>1</v>
      </c>
      <c r="L9513">
        <v>23120866</v>
      </c>
      <c r="M9513">
        <v>5.0999999999999996</v>
      </c>
      <c r="P9513" s="29">
        <f t="shared" si="392"/>
        <v>0.68333333333333324</v>
      </c>
    </row>
    <row r="9514" spans="1:16" hidden="1" x14ac:dyDescent="0.25">
      <c r="A9514">
        <v>195085552</v>
      </c>
      <c r="B9514">
        <v>803400</v>
      </c>
      <c r="C9514" t="s">
        <v>212</v>
      </c>
      <c r="D9514">
        <v>2027110</v>
      </c>
      <c r="E9514" t="s">
        <v>365</v>
      </c>
      <c r="F9514" t="s">
        <v>320</v>
      </c>
      <c r="G9514" t="s">
        <v>321</v>
      </c>
      <c r="H9514">
        <v>2</v>
      </c>
      <c r="I9514">
        <v>2019</v>
      </c>
      <c r="J9514">
        <v>1</v>
      </c>
      <c r="L9514">
        <v>23121849</v>
      </c>
      <c r="M9514">
        <v>6.2</v>
      </c>
      <c r="P9514" s="29">
        <f t="shared" si="392"/>
        <v>0.8666666666666667</v>
      </c>
    </row>
    <row r="9515" spans="1:16" hidden="1" x14ac:dyDescent="0.25">
      <c r="A9515">
        <v>195085552</v>
      </c>
      <c r="B9515">
        <v>803400</v>
      </c>
      <c r="C9515" t="s">
        <v>212</v>
      </c>
      <c r="D9515">
        <v>2021768</v>
      </c>
      <c r="E9515" t="s">
        <v>275</v>
      </c>
      <c r="F9515" t="s">
        <v>214</v>
      </c>
      <c r="G9515" t="s">
        <v>215</v>
      </c>
      <c r="H9515">
        <v>2</v>
      </c>
      <c r="I9515">
        <v>2019</v>
      </c>
      <c r="J9515">
        <v>1</v>
      </c>
      <c r="L9515">
        <v>23120862</v>
      </c>
      <c r="M9515">
        <v>6.5</v>
      </c>
      <c r="P9515" s="29">
        <f t="shared" si="392"/>
        <v>0.91666666666666663</v>
      </c>
    </row>
    <row r="9516" spans="1:16" hidden="1" x14ac:dyDescent="0.25">
      <c r="A9516">
        <v>195085552</v>
      </c>
      <c r="B9516">
        <v>803400</v>
      </c>
      <c r="C9516" t="s">
        <v>212</v>
      </c>
      <c r="D9516">
        <v>2021610</v>
      </c>
      <c r="E9516" t="s">
        <v>274</v>
      </c>
      <c r="F9516" t="s">
        <v>214</v>
      </c>
      <c r="G9516" t="s">
        <v>215</v>
      </c>
      <c r="H9516">
        <v>2</v>
      </c>
      <c r="I9516">
        <v>2019</v>
      </c>
      <c r="J9516">
        <v>1</v>
      </c>
      <c r="L9516">
        <v>23120863</v>
      </c>
      <c r="M9516">
        <v>6.1</v>
      </c>
      <c r="P9516" s="29">
        <f t="shared" si="392"/>
        <v>0.85</v>
      </c>
    </row>
    <row r="9517" spans="1:16" hidden="1" x14ac:dyDescent="0.25">
      <c r="A9517">
        <v>195085552</v>
      </c>
      <c r="B9517">
        <v>803400</v>
      </c>
      <c r="C9517" t="s">
        <v>212</v>
      </c>
      <c r="D9517">
        <v>2021692</v>
      </c>
      <c r="E9517" t="s">
        <v>276</v>
      </c>
      <c r="F9517" t="s">
        <v>214</v>
      </c>
      <c r="G9517" t="s">
        <v>215</v>
      </c>
      <c r="H9517">
        <v>2</v>
      </c>
      <c r="I9517">
        <v>2019</v>
      </c>
      <c r="J9517">
        <v>1</v>
      </c>
      <c r="L9517">
        <v>23120864</v>
      </c>
      <c r="M9517">
        <v>5.0999999999999996</v>
      </c>
      <c r="P9517" s="29">
        <f t="shared" si="392"/>
        <v>0.68333333333333324</v>
      </c>
    </row>
    <row r="9518" spans="1:16" hidden="1" x14ac:dyDescent="0.25">
      <c r="A9518">
        <v>195085552</v>
      </c>
      <c r="B9518">
        <v>803400</v>
      </c>
      <c r="C9518" t="s">
        <v>212</v>
      </c>
      <c r="D9518">
        <v>2021806</v>
      </c>
      <c r="E9518" t="s">
        <v>283</v>
      </c>
      <c r="F9518" t="s">
        <v>214</v>
      </c>
      <c r="G9518" t="s">
        <v>215</v>
      </c>
      <c r="H9518">
        <v>2</v>
      </c>
      <c r="I9518">
        <v>2019</v>
      </c>
      <c r="J9518">
        <v>1</v>
      </c>
      <c r="L9518">
        <v>23120861</v>
      </c>
      <c r="M9518">
        <v>5.8</v>
      </c>
      <c r="P9518" s="29">
        <f t="shared" si="392"/>
        <v>0.79999999999999993</v>
      </c>
    </row>
    <row r="9519" spans="1:16" hidden="1" x14ac:dyDescent="0.25">
      <c r="A9519">
        <v>195085552</v>
      </c>
      <c r="B9519">
        <v>803400</v>
      </c>
      <c r="C9519" t="s">
        <v>212</v>
      </c>
      <c r="D9519">
        <v>2021575</v>
      </c>
      <c r="E9519" t="s">
        <v>284</v>
      </c>
      <c r="F9519" t="s">
        <v>214</v>
      </c>
      <c r="G9519" t="s">
        <v>215</v>
      </c>
      <c r="H9519">
        <v>2</v>
      </c>
      <c r="I9519">
        <v>2019</v>
      </c>
      <c r="J9519">
        <v>1</v>
      </c>
      <c r="L9519">
        <v>23123875</v>
      </c>
      <c r="M9519">
        <v>5.0999999999999996</v>
      </c>
      <c r="P9519" s="29">
        <f t="shared" si="392"/>
        <v>0.68333333333333324</v>
      </c>
    </row>
    <row r="9520" spans="1:16" hidden="1" x14ac:dyDescent="0.25">
      <c r="A9520">
        <v>195085552</v>
      </c>
      <c r="B9520">
        <v>803400</v>
      </c>
      <c r="C9520" t="s">
        <v>212</v>
      </c>
      <c r="D9520">
        <v>2021675</v>
      </c>
      <c r="E9520" t="s">
        <v>280</v>
      </c>
      <c r="F9520" t="s">
        <v>214</v>
      </c>
      <c r="G9520" t="s">
        <v>215</v>
      </c>
      <c r="H9520">
        <v>1</v>
      </c>
      <c r="I9520">
        <v>2019</v>
      </c>
      <c r="J9520">
        <v>2</v>
      </c>
      <c r="L9520">
        <v>23128926</v>
      </c>
      <c r="P9520" s="29" t="str">
        <f t="shared" si="392"/>
        <v>NULL</v>
      </c>
    </row>
    <row r="9521" spans="1:16" hidden="1" x14ac:dyDescent="0.25">
      <c r="A9521">
        <v>195085552</v>
      </c>
      <c r="B9521">
        <v>803400</v>
      </c>
      <c r="C9521" t="s">
        <v>212</v>
      </c>
      <c r="D9521">
        <v>2021732</v>
      </c>
      <c r="E9521" t="s">
        <v>281</v>
      </c>
      <c r="F9521" t="s">
        <v>214</v>
      </c>
      <c r="G9521" t="s">
        <v>215</v>
      </c>
      <c r="H9521">
        <v>1</v>
      </c>
      <c r="I9521">
        <v>2019</v>
      </c>
      <c r="J9521">
        <v>2</v>
      </c>
      <c r="L9521">
        <v>23128927</v>
      </c>
      <c r="P9521" s="29" t="str">
        <f t="shared" si="392"/>
        <v>NULL</v>
      </c>
    </row>
    <row r="9522" spans="1:16" hidden="1" x14ac:dyDescent="0.25">
      <c r="A9522">
        <v>195085552</v>
      </c>
      <c r="B9522">
        <v>803400</v>
      </c>
      <c r="C9522" t="s">
        <v>212</v>
      </c>
      <c r="D9522">
        <v>2024922</v>
      </c>
      <c r="E9522" t="s">
        <v>282</v>
      </c>
      <c r="F9522" t="s">
        <v>214</v>
      </c>
      <c r="G9522" t="s">
        <v>215</v>
      </c>
      <c r="H9522">
        <v>1</v>
      </c>
      <c r="I9522">
        <v>2019</v>
      </c>
      <c r="J9522">
        <v>2</v>
      </c>
      <c r="L9522">
        <v>23128928</v>
      </c>
      <c r="P9522" s="29" t="str">
        <f t="shared" si="392"/>
        <v>NULL</v>
      </c>
    </row>
    <row r="9523" spans="1:16" hidden="1" x14ac:dyDescent="0.25">
      <c r="A9523">
        <v>195085552</v>
      </c>
      <c r="B9523">
        <v>803400</v>
      </c>
      <c r="C9523" t="s">
        <v>212</v>
      </c>
      <c r="D9523">
        <v>2021708</v>
      </c>
      <c r="E9523" t="s">
        <v>278</v>
      </c>
      <c r="F9523" t="s">
        <v>214</v>
      </c>
      <c r="G9523" t="s">
        <v>215</v>
      </c>
      <c r="H9523">
        <v>1</v>
      </c>
      <c r="I9523">
        <v>2019</v>
      </c>
      <c r="J9523">
        <v>2</v>
      </c>
      <c r="L9523">
        <v>23129397</v>
      </c>
      <c r="P9523" s="29" t="str">
        <f t="shared" si="392"/>
        <v>NULL</v>
      </c>
    </row>
    <row r="9524" spans="1:16" hidden="1" x14ac:dyDescent="0.25">
      <c r="A9524">
        <v>195085552</v>
      </c>
      <c r="B9524">
        <v>803400</v>
      </c>
      <c r="C9524" t="s">
        <v>212</v>
      </c>
      <c r="D9524">
        <v>2021816</v>
      </c>
      <c r="E9524" t="s">
        <v>285</v>
      </c>
      <c r="F9524" t="s">
        <v>214</v>
      </c>
      <c r="G9524" t="s">
        <v>215</v>
      </c>
      <c r="H9524">
        <v>1</v>
      </c>
      <c r="I9524">
        <v>2019</v>
      </c>
      <c r="J9524">
        <v>2</v>
      </c>
      <c r="L9524">
        <v>23128930</v>
      </c>
      <c r="P9524" s="29" t="str">
        <f t="shared" si="392"/>
        <v>NULL</v>
      </c>
    </row>
    <row r="9525" spans="1:16" hidden="1" x14ac:dyDescent="0.25">
      <c r="A9525">
        <v>195085552</v>
      </c>
      <c r="B9525">
        <v>803400</v>
      </c>
      <c r="C9525" t="s">
        <v>212</v>
      </c>
      <c r="D9525">
        <v>2021777</v>
      </c>
      <c r="E9525" t="s">
        <v>329</v>
      </c>
      <c r="F9525" t="s">
        <v>214</v>
      </c>
      <c r="G9525" t="s">
        <v>215</v>
      </c>
      <c r="H9525">
        <v>1</v>
      </c>
      <c r="I9525">
        <v>2019</v>
      </c>
      <c r="J9525">
        <v>2</v>
      </c>
      <c r="L9525">
        <v>23128925</v>
      </c>
      <c r="P9525" s="29" t="str">
        <f t="shared" si="392"/>
        <v>NULL</v>
      </c>
    </row>
    <row r="9526" spans="1:16" hidden="1" x14ac:dyDescent="0.25">
      <c r="A9526">
        <v>195088160</v>
      </c>
      <c r="B9526">
        <v>803401</v>
      </c>
      <c r="C9526" t="s">
        <v>318</v>
      </c>
      <c r="D9526">
        <v>2021754</v>
      </c>
      <c r="E9526" t="s">
        <v>216</v>
      </c>
      <c r="F9526" t="s">
        <v>214</v>
      </c>
      <c r="G9526" t="s">
        <v>215</v>
      </c>
      <c r="H9526">
        <v>4</v>
      </c>
      <c r="I9526">
        <v>2015</v>
      </c>
      <c r="J9526">
        <v>1</v>
      </c>
      <c r="L9526">
        <v>23066478</v>
      </c>
      <c r="P9526" s="29" t="str">
        <f t="shared" ref="P9526:P9545" si="393">IF(AND(ISNUMBER(M9526),H9526&lt;&gt;4,N9526&lt;&gt;"X"),(M9526-1)/6,IF(H9526=4,"DRP",IF(AND(H9526=3,M9526="NA"),"BAD",IF(AND(H9526=2),"CVL",IF(AND(H9526=1,ISBLANK(M9526)),"NULL","UNK")))))</f>
        <v>DRP</v>
      </c>
    </row>
    <row r="9527" spans="1:16" hidden="1" x14ac:dyDescent="0.25">
      <c r="A9527">
        <v>195088160</v>
      </c>
      <c r="B9527">
        <v>803401</v>
      </c>
      <c r="C9527" t="s">
        <v>318</v>
      </c>
      <c r="D9527">
        <v>2021600</v>
      </c>
      <c r="E9527" t="s">
        <v>219</v>
      </c>
      <c r="F9527" t="s">
        <v>214</v>
      </c>
      <c r="G9527" t="s">
        <v>215</v>
      </c>
      <c r="H9527">
        <v>4</v>
      </c>
      <c r="I9527">
        <v>2015</v>
      </c>
      <c r="J9527">
        <v>1</v>
      </c>
      <c r="L9527">
        <v>23066439</v>
      </c>
      <c r="P9527" s="29" t="str">
        <f t="shared" si="393"/>
        <v>DRP</v>
      </c>
    </row>
    <row r="9528" spans="1:16" hidden="1" x14ac:dyDescent="0.25">
      <c r="A9528">
        <v>195088160</v>
      </c>
      <c r="B9528">
        <v>803401</v>
      </c>
      <c r="C9528" t="s">
        <v>318</v>
      </c>
      <c r="D9528">
        <v>2005102</v>
      </c>
      <c r="E9528" t="s">
        <v>218</v>
      </c>
      <c r="F9528" t="s">
        <v>214</v>
      </c>
      <c r="G9528" t="s">
        <v>215</v>
      </c>
      <c r="H9528">
        <v>4</v>
      </c>
      <c r="I9528">
        <v>2015</v>
      </c>
      <c r="J9528">
        <v>1</v>
      </c>
      <c r="L9528">
        <v>23066492</v>
      </c>
      <c r="P9528" s="29" t="str">
        <f t="shared" si="393"/>
        <v>DRP</v>
      </c>
    </row>
    <row r="9529" spans="1:16" hidden="1" x14ac:dyDescent="0.25">
      <c r="A9529">
        <v>195088160</v>
      </c>
      <c r="B9529">
        <v>803401</v>
      </c>
      <c r="C9529" t="s">
        <v>318</v>
      </c>
      <c r="D9529">
        <v>2005099</v>
      </c>
      <c r="E9529" t="s">
        <v>217</v>
      </c>
      <c r="F9529" t="s">
        <v>214</v>
      </c>
      <c r="G9529" t="s">
        <v>215</v>
      </c>
      <c r="H9529">
        <v>4</v>
      </c>
      <c r="I9529">
        <v>2015</v>
      </c>
      <c r="J9529">
        <v>1</v>
      </c>
      <c r="L9529">
        <v>23066430</v>
      </c>
      <c r="P9529" s="29" t="str">
        <f t="shared" si="393"/>
        <v>DRP</v>
      </c>
    </row>
    <row r="9530" spans="1:16" hidden="1" x14ac:dyDescent="0.25">
      <c r="A9530">
        <v>195088160</v>
      </c>
      <c r="B9530">
        <v>803401</v>
      </c>
      <c r="C9530" t="s">
        <v>318</v>
      </c>
      <c r="D9530">
        <v>2005118</v>
      </c>
      <c r="E9530" t="s">
        <v>223</v>
      </c>
      <c r="F9530" t="s">
        <v>214</v>
      </c>
      <c r="G9530" t="s">
        <v>215</v>
      </c>
      <c r="H9530">
        <v>4</v>
      </c>
      <c r="I9530">
        <v>2015</v>
      </c>
      <c r="J9530">
        <v>1</v>
      </c>
      <c r="L9530">
        <v>23067520</v>
      </c>
      <c r="P9530" s="29" t="str">
        <f t="shared" si="393"/>
        <v>DRP</v>
      </c>
    </row>
    <row r="9531" spans="1:16" hidden="1" x14ac:dyDescent="0.25">
      <c r="A9531">
        <v>195088160</v>
      </c>
      <c r="B9531">
        <v>803401</v>
      </c>
      <c r="C9531" t="s">
        <v>318</v>
      </c>
      <c r="D9531">
        <v>2004098</v>
      </c>
      <c r="E9531" t="s">
        <v>213</v>
      </c>
      <c r="F9531" t="s">
        <v>214</v>
      </c>
      <c r="G9531" t="s">
        <v>215</v>
      </c>
      <c r="H9531">
        <v>4</v>
      </c>
      <c r="I9531">
        <v>2015</v>
      </c>
      <c r="J9531">
        <v>1</v>
      </c>
      <c r="L9531">
        <v>23066523</v>
      </c>
      <c r="P9531" s="29" t="str">
        <f t="shared" si="393"/>
        <v>DRP</v>
      </c>
    </row>
    <row r="9532" spans="1:16" hidden="1" x14ac:dyDescent="0.25">
      <c r="A9532">
        <v>195128669</v>
      </c>
      <c r="B9532">
        <v>803407</v>
      </c>
      <c r="C9532" t="s">
        <v>317</v>
      </c>
      <c r="D9532">
        <v>2005099</v>
      </c>
      <c r="E9532" t="s">
        <v>217</v>
      </c>
      <c r="F9532" t="s">
        <v>214</v>
      </c>
      <c r="G9532" t="s">
        <v>215</v>
      </c>
      <c r="H9532">
        <v>2</v>
      </c>
      <c r="I9532">
        <v>2015</v>
      </c>
      <c r="J9532">
        <v>1</v>
      </c>
      <c r="L9532">
        <v>23066427</v>
      </c>
      <c r="M9532">
        <v>4.7</v>
      </c>
      <c r="P9532" s="29">
        <f t="shared" si="393"/>
        <v>0.6166666666666667</v>
      </c>
    </row>
    <row r="9533" spans="1:16" hidden="1" x14ac:dyDescent="0.25">
      <c r="A9533">
        <v>195128669</v>
      </c>
      <c r="B9533">
        <v>803407</v>
      </c>
      <c r="C9533" t="s">
        <v>317</v>
      </c>
      <c r="D9533">
        <v>2005102</v>
      </c>
      <c r="E9533" t="s">
        <v>218</v>
      </c>
      <c r="F9533" t="s">
        <v>214</v>
      </c>
      <c r="G9533" t="s">
        <v>215</v>
      </c>
      <c r="H9533">
        <v>2</v>
      </c>
      <c r="I9533">
        <v>2015</v>
      </c>
      <c r="J9533">
        <v>1</v>
      </c>
      <c r="L9533">
        <v>23066488</v>
      </c>
      <c r="M9533">
        <v>4.3</v>
      </c>
      <c r="P9533" s="29">
        <f t="shared" si="393"/>
        <v>0.54999999999999993</v>
      </c>
    </row>
    <row r="9534" spans="1:16" hidden="1" x14ac:dyDescent="0.25">
      <c r="A9534">
        <v>195128669</v>
      </c>
      <c r="B9534">
        <v>803407</v>
      </c>
      <c r="C9534" t="s">
        <v>317</v>
      </c>
      <c r="D9534">
        <v>2021600</v>
      </c>
      <c r="E9534" t="s">
        <v>219</v>
      </c>
      <c r="F9534" t="s">
        <v>214</v>
      </c>
      <c r="G9534" t="s">
        <v>215</v>
      </c>
      <c r="H9534">
        <v>2</v>
      </c>
      <c r="I9534">
        <v>2015</v>
      </c>
      <c r="J9534">
        <v>1</v>
      </c>
      <c r="L9534">
        <v>23066437</v>
      </c>
      <c r="M9534">
        <v>5.0999999999999996</v>
      </c>
      <c r="P9534" s="29">
        <f t="shared" si="393"/>
        <v>0.68333333333333324</v>
      </c>
    </row>
    <row r="9535" spans="1:16" hidden="1" x14ac:dyDescent="0.25">
      <c r="A9535">
        <v>195128669</v>
      </c>
      <c r="B9535">
        <v>803407</v>
      </c>
      <c r="C9535" t="s">
        <v>317</v>
      </c>
      <c r="D9535">
        <v>2005118</v>
      </c>
      <c r="E9535" t="s">
        <v>223</v>
      </c>
      <c r="F9535" t="s">
        <v>214</v>
      </c>
      <c r="G9535" t="s">
        <v>215</v>
      </c>
      <c r="H9535">
        <v>3</v>
      </c>
      <c r="I9535">
        <v>2015</v>
      </c>
      <c r="J9535">
        <v>1</v>
      </c>
      <c r="L9535">
        <v>23066497</v>
      </c>
      <c r="M9535">
        <v>3.9</v>
      </c>
      <c r="P9535" s="29">
        <f t="shared" si="393"/>
        <v>0.48333333333333334</v>
      </c>
    </row>
    <row r="9536" spans="1:16" hidden="1" x14ac:dyDescent="0.25">
      <c r="A9536">
        <v>195128669</v>
      </c>
      <c r="B9536">
        <v>803407</v>
      </c>
      <c r="C9536" t="s">
        <v>317</v>
      </c>
      <c r="D9536">
        <v>2021754</v>
      </c>
      <c r="E9536" t="s">
        <v>216</v>
      </c>
      <c r="F9536" t="s">
        <v>214</v>
      </c>
      <c r="G9536" t="s">
        <v>215</v>
      </c>
      <c r="H9536">
        <v>3</v>
      </c>
      <c r="I9536">
        <v>2015</v>
      </c>
      <c r="J9536">
        <v>1</v>
      </c>
      <c r="L9536">
        <v>23066446</v>
      </c>
      <c r="M9536">
        <v>3.2</v>
      </c>
      <c r="P9536" s="29">
        <f t="shared" si="393"/>
        <v>0.3666666666666667</v>
      </c>
    </row>
    <row r="9537" spans="1:16" hidden="1" x14ac:dyDescent="0.25">
      <c r="A9537">
        <v>195128669</v>
      </c>
      <c r="B9537">
        <v>803407</v>
      </c>
      <c r="C9537" t="s">
        <v>317</v>
      </c>
      <c r="D9537">
        <v>2004098</v>
      </c>
      <c r="E9537" t="s">
        <v>213</v>
      </c>
      <c r="F9537" t="s">
        <v>214</v>
      </c>
      <c r="G9537" t="s">
        <v>215</v>
      </c>
      <c r="H9537">
        <v>2</v>
      </c>
      <c r="I9537">
        <v>2015</v>
      </c>
      <c r="J9537">
        <v>1</v>
      </c>
      <c r="L9537">
        <v>23066521</v>
      </c>
      <c r="M9537">
        <v>5.2</v>
      </c>
      <c r="P9537" s="29">
        <f t="shared" si="393"/>
        <v>0.70000000000000007</v>
      </c>
    </row>
    <row r="9538" spans="1:16" hidden="1" x14ac:dyDescent="0.25">
      <c r="A9538">
        <v>195128669</v>
      </c>
      <c r="B9538">
        <v>803407</v>
      </c>
      <c r="C9538" t="s">
        <v>317</v>
      </c>
      <c r="D9538">
        <v>2021602</v>
      </c>
      <c r="E9538" t="s">
        <v>242</v>
      </c>
      <c r="F9538" t="s">
        <v>214</v>
      </c>
      <c r="G9538" t="s">
        <v>215</v>
      </c>
      <c r="H9538">
        <v>4</v>
      </c>
      <c r="I9538">
        <v>2015</v>
      </c>
      <c r="J9538">
        <v>2</v>
      </c>
      <c r="L9538">
        <v>23072005</v>
      </c>
      <c r="P9538" s="29" t="str">
        <f t="shared" si="393"/>
        <v>DRP</v>
      </c>
    </row>
    <row r="9539" spans="1:16" hidden="1" x14ac:dyDescent="0.25">
      <c r="A9539">
        <v>195128669</v>
      </c>
      <c r="B9539">
        <v>803407</v>
      </c>
      <c r="C9539" t="s">
        <v>317</v>
      </c>
      <c r="D9539">
        <v>2021754</v>
      </c>
      <c r="E9539" t="s">
        <v>216</v>
      </c>
      <c r="F9539" t="s">
        <v>214</v>
      </c>
      <c r="G9539" t="s">
        <v>215</v>
      </c>
      <c r="H9539">
        <v>4</v>
      </c>
      <c r="I9539">
        <v>2015</v>
      </c>
      <c r="J9539">
        <v>2</v>
      </c>
      <c r="L9539">
        <v>23074130</v>
      </c>
      <c r="P9539" s="29" t="str">
        <f t="shared" si="393"/>
        <v>DRP</v>
      </c>
    </row>
    <row r="9540" spans="1:16" hidden="1" x14ac:dyDescent="0.25">
      <c r="A9540">
        <v>195128669</v>
      </c>
      <c r="B9540">
        <v>803407</v>
      </c>
      <c r="C9540" t="s">
        <v>317</v>
      </c>
      <c r="D9540">
        <v>2005118</v>
      </c>
      <c r="E9540" t="s">
        <v>223</v>
      </c>
      <c r="F9540" t="s">
        <v>214</v>
      </c>
      <c r="G9540" t="s">
        <v>215</v>
      </c>
      <c r="H9540">
        <v>2</v>
      </c>
      <c r="I9540">
        <v>2015</v>
      </c>
      <c r="J9540">
        <v>2</v>
      </c>
      <c r="L9540">
        <v>23071574</v>
      </c>
      <c r="M9540">
        <v>4.0999999999999996</v>
      </c>
      <c r="P9540" s="29">
        <f t="shared" si="393"/>
        <v>0.51666666666666661</v>
      </c>
    </row>
    <row r="9541" spans="1:16" hidden="1" x14ac:dyDescent="0.25">
      <c r="A9541">
        <v>195128669</v>
      </c>
      <c r="B9541">
        <v>803407</v>
      </c>
      <c r="C9541" t="s">
        <v>317</v>
      </c>
      <c r="D9541">
        <v>2021754</v>
      </c>
      <c r="E9541" t="s">
        <v>216</v>
      </c>
      <c r="F9541" t="s">
        <v>214</v>
      </c>
      <c r="G9541" t="s">
        <v>215</v>
      </c>
      <c r="H9541">
        <v>2</v>
      </c>
      <c r="I9541">
        <v>2015</v>
      </c>
      <c r="J9541">
        <v>2</v>
      </c>
      <c r="L9541">
        <v>23074752</v>
      </c>
      <c r="M9541">
        <v>4.5</v>
      </c>
      <c r="P9541" s="29">
        <f t="shared" si="393"/>
        <v>0.58333333333333337</v>
      </c>
    </row>
    <row r="9542" spans="1:16" hidden="1" x14ac:dyDescent="0.25">
      <c r="A9542">
        <v>195128669</v>
      </c>
      <c r="B9542">
        <v>803407</v>
      </c>
      <c r="C9542" t="s">
        <v>317</v>
      </c>
      <c r="D9542">
        <v>2021602</v>
      </c>
      <c r="E9542" t="s">
        <v>242</v>
      </c>
      <c r="F9542" t="s">
        <v>214</v>
      </c>
      <c r="G9542" t="s">
        <v>215</v>
      </c>
      <c r="H9542">
        <v>2</v>
      </c>
      <c r="I9542">
        <v>2015</v>
      </c>
      <c r="J9542">
        <v>2</v>
      </c>
      <c r="L9542">
        <v>23072007</v>
      </c>
      <c r="M9542">
        <v>4.0999999999999996</v>
      </c>
      <c r="P9542" s="29">
        <f t="shared" si="393"/>
        <v>0.51666666666666661</v>
      </c>
    </row>
    <row r="9543" spans="1:16" hidden="1" x14ac:dyDescent="0.25">
      <c r="A9543">
        <v>195128669</v>
      </c>
      <c r="B9543">
        <v>803407</v>
      </c>
      <c r="C9543" t="s">
        <v>317</v>
      </c>
      <c r="D9543">
        <v>2005117</v>
      </c>
      <c r="E9543" t="s">
        <v>220</v>
      </c>
      <c r="F9543" t="s">
        <v>214</v>
      </c>
      <c r="G9543" t="s">
        <v>215</v>
      </c>
      <c r="H9543">
        <v>3</v>
      </c>
      <c r="I9543">
        <v>2015</v>
      </c>
      <c r="J9543">
        <v>2</v>
      </c>
      <c r="L9543">
        <v>23070390</v>
      </c>
      <c r="M9543" t="s">
        <v>221</v>
      </c>
      <c r="P9543" s="29" t="str">
        <f t="shared" si="393"/>
        <v>BAD</v>
      </c>
    </row>
    <row r="9544" spans="1:16" hidden="1" x14ac:dyDescent="0.25">
      <c r="A9544">
        <v>195128669</v>
      </c>
      <c r="B9544">
        <v>803407</v>
      </c>
      <c r="C9544" t="s">
        <v>317</v>
      </c>
      <c r="D9544">
        <v>2021580</v>
      </c>
      <c r="E9544" t="s">
        <v>241</v>
      </c>
      <c r="F9544" t="s">
        <v>214</v>
      </c>
      <c r="G9544" t="s">
        <v>215</v>
      </c>
      <c r="H9544">
        <v>2</v>
      </c>
      <c r="I9544">
        <v>2015</v>
      </c>
      <c r="J9544">
        <v>2</v>
      </c>
      <c r="L9544">
        <v>23072003</v>
      </c>
      <c r="M9544">
        <v>4.0999999999999996</v>
      </c>
      <c r="P9544" s="29">
        <f t="shared" si="393"/>
        <v>0.51666666666666661</v>
      </c>
    </row>
    <row r="9545" spans="1:16" hidden="1" x14ac:dyDescent="0.25">
      <c r="A9545">
        <v>195128669</v>
      </c>
      <c r="B9545">
        <v>803407</v>
      </c>
      <c r="C9545" t="s">
        <v>317</v>
      </c>
      <c r="D9545">
        <v>2004112</v>
      </c>
      <c r="E9545" t="s">
        <v>244</v>
      </c>
      <c r="F9545" t="s">
        <v>214</v>
      </c>
      <c r="G9545" t="s">
        <v>215</v>
      </c>
      <c r="H9545">
        <v>2</v>
      </c>
      <c r="I9545">
        <v>2015</v>
      </c>
      <c r="J9545">
        <v>2</v>
      </c>
      <c r="L9545">
        <v>23073230</v>
      </c>
      <c r="M9545">
        <v>4.9000000000000004</v>
      </c>
      <c r="P9545" s="29">
        <f t="shared" si="393"/>
        <v>0.65</v>
      </c>
    </row>
    <row r="9546" spans="1:16" hidden="1" x14ac:dyDescent="0.25">
      <c r="A9546">
        <v>195128669</v>
      </c>
      <c r="B9546">
        <v>803407</v>
      </c>
      <c r="C9546" t="s">
        <v>317</v>
      </c>
      <c r="D9546">
        <v>2021781</v>
      </c>
      <c r="E9546" t="s">
        <v>235</v>
      </c>
      <c r="F9546" t="s">
        <v>214</v>
      </c>
      <c r="G9546" t="s">
        <v>215</v>
      </c>
      <c r="H9546">
        <v>4</v>
      </c>
      <c r="I9546">
        <v>2016</v>
      </c>
      <c r="J9546">
        <v>1</v>
      </c>
      <c r="L9546">
        <v>23081229</v>
      </c>
      <c r="P9546" s="29" t="str">
        <f t="shared" ref="P9546:P9591" si="394">IF(AND(ISNUMBER(M9546),H9546&lt;&gt;4),(M9546-1)/6,IF(H9546=4,"DRP",IF(AND(H9546=3,M9546="NA"),"BAD",IF(AND(H9546=2),"CVL",IF(AND(H9546=1,ISBLANK(M9546)),"NULL","UNK")))))</f>
        <v>DRP</v>
      </c>
    </row>
    <row r="9547" spans="1:16" hidden="1" x14ac:dyDescent="0.25">
      <c r="A9547">
        <v>195128669</v>
      </c>
      <c r="B9547">
        <v>803407</v>
      </c>
      <c r="C9547" t="s">
        <v>317</v>
      </c>
      <c r="D9547">
        <v>2005117</v>
      </c>
      <c r="E9547" t="s">
        <v>220</v>
      </c>
      <c r="F9547" t="s">
        <v>214</v>
      </c>
      <c r="G9547" t="s">
        <v>215</v>
      </c>
      <c r="H9547">
        <v>2</v>
      </c>
      <c r="I9547">
        <v>2016</v>
      </c>
      <c r="J9547">
        <v>1</v>
      </c>
      <c r="L9547">
        <v>23078737</v>
      </c>
      <c r="M9547">
        <v>5.9</v>
      </c>
      <c r="P9547" s="29">
        <f t="shared" si="394"/>
        <v>0.81666666666666676</v>
      </c>
    </row>
    <row r="9548" spans="1:16" hidden="1" x14ac:dyDescent="0.25">
      <c r="A9548">
        <v>195128669</v>
      </c>
      <c r="B9548">
        <v>803407</v>
      </c>
      <c r="C9548" t="s">
        <v>317</v>
      </c>
      <c r="D9548">
        <v>2021756</v>
      </c>
      <c r="E9548" t="s">
        <v>253</v>
      </c>
      <c r="F9548" t="s">
        <v>214</v>
      </c>
      <c r="G9548" t="s">
        <v>215</v>
      </c>
      <c r="H9548">
        <v>3</v>
      </c>
      <c r="I9548">
        <v>2016</v>
      </c>
      <c r="J9548">
        <v>1</v>
      </c>
      <c r="L9548">
        <v>23081185</v>
      </c>
      <c r="M9548" t="s">
        <v>221</v>
      </c>
      <c r="P9548" s="29" t="str">
        <f t="shared" si="394"/>
        <v>BAD</v>
      </c>
    </row>
    <row r="9549" spans="1:16" hidden="1" x14ac:dyDescent="0.25">
      <c r="A9549">
        <v>195128669</v>
      </c>
      <c r="B9549">
        <v>803407</v>
      </c>
      <c r="C9549" t="s">
        <v>317</v>
      </c>
      <c r="D9549">
        <v>2021596</v>
      </c>
      <c r="E9549" t="s">
        <v>294</v>
      </c>
      <c r="F9549" t="s">
        <v>214</v>
      </c>
      <c r="G9549" t="s">
        <v>215</v>
      </c>
      <c r="H9549">
        <v>3</v>
      </c>
      <c r="I9549">
        <v>2016</v>
      </c>
      <c r="J9549">
        <v>1</v>
      </c>
      <c r="L9549">
        <v>23081196</v>
      </c>
      <c r="M9549">
        <v>3.3</v>
      </c>
      <c r="P9549" s="29">
        <f t="shared" si="394"/>
        <v>0.3833333333333333</v>
      </c>
    </row>
    <row r="9550" spans="1:16" hidden="1" x14ac:dyDescent="0.25">
      <c r="A9550">
        <v>195128669</v>
      </c>
      <c r="B9550">
        <v>803407</v>
      </c>
      <c r="C9550" t="s">
        <v>317</v>
      </c>
      <c r="D9550">
        <v>2021763</v>
      </c>
      <c r="E9550" t="s">
        <v>298</v>
      </c>
      <c r="F9550" t="s">
        <v>214</v>
      </c>
      <c r="G9550" t="s">
        <v>215</v>
      </c>
      <c r="H9550">
        <v>2</v>
      </c>
      <c r="I9550">
        <v>2016</v>
      </c>
      <c r="J9550">
        <v>1</v>
      </c>
      <c r="L9550">
        <v>23081191</v>
      </c>
      <c r="M9550">
        <v>5.0999999999999996</v>
      </c>
      <c r="P9550" s="29">
        <f t="shared" si="394"/>
        <v>0.68333333333333324</v>
      </c>
    </row>
    <row r="9551" spans="1:16" hidden="1" x14ac:dyDescent="0.25">
      <c r="A9551">
        <v>195128669</v>
      </c>
      <c r="B9551">
        <v>803407</v>
      </c>
      <c r="C9551" t="s">
        <v>317</v>
      </c>
      <c r="D9551">
        <v>2021638</v>
      </c>
      <c r="E9551" t="s">
        <v>250</v>
      </c>
      <c r="F9551" t="s">
        <v>214</v>
      </c>
      <c r="G9551" t="s">
        <v>215</v>
      </c>
      <c r="H9551">
        <v>2</v>
      </c>
      <c r="I9551">
        <v>2016</v>
      </c>
      <c r="J9551">
        <v>1</v>
      </c>
      <c r="L9551">
        <v>23081194</v>
      </c>
      <c r="M9551">
        <v>4.0999999999999996</v>
      </c>
      <c r="P9551" s="29">
        <f t="shared" si="394"/>
        <v>0.51666666666666661</v>
      </c>
    </row>
    <row r="9552" spans="1:16" hidden="1" x14ac:dyDescent="0.25">
      <c r="A9552">
        <v>195128669</v>
      </c>
      <c r="B9552">
        <v>803407</v>
      </c>
      <c r="C9552" t="s">
        <v>317</v>
      </c>
      <c r="D9552">
        <v>2004099</v>
      </c>
      <c r="E9552" t="s">
        <v>245</v>
      </c>
      <c r="F9552" t="s">
        <v>214</v>
      </c>
      <c r="G9552" t="s">
        <v>215</v>
      </c>
      <c r="H9552">
        <v>2</v>
      </c>
      <c r="I9552">
        <v>2016</v>
      </c>
      <c r="J9552">
        <v>1</v>
      </c>
      <c r="L9552">
        <v>23073324</v>
      </c>
      <c r="M9552">
        <v>6</v>
      </c>
      <c r="P9552" s="29">
        <f t="shared" si="394"/>
        <v>0.83333333333333337</v>
      </c>
    </row>
    <row r="9553" spans="1:16" hidden="1" x14ac:dyDescent="0.25">
      <c r="A9553">
        <v>195128669</v>
      </c>
      <c r="B9553">
        <v>803407</v>
      </c>
      <c r="C9553" t="s">
        <v>317</v>
      </c>
      <c r="D9553">
        <v>2019272</v>
      </c>
      <c r="E9553" t="s">
        <v>249</v>
      </c>
      <c r="F9553" t="s">
        <v>214</v>
      </c>
      <c r="G9553" t="s">
        <v>215</v>
      </c>
      <c r="H9553">
        <v>2</v>
      </c>
      <c r="I9553">
        <v>2016</v>
      </c>
      <c r="J9553">
        <v>2</v>
      </c>
      <c r="M9553" t="s">
        <v>232</v>
      </c>
      <c r="N9553" t="s">
        <v>231</v>
      </c>
      <c r="P9553" s="29" t="str">
        <f t="shared" si="394"/>
        <v>CVL</v>
      </c>
    </row>
    <row r="9554" spans="1:16" hidden="1" x14ac:dyDescent="0.25">
      <c r="A9554">
        <v>195128669</v>
      </c>
      <c r="B9554">
        <v>803407</v>
      </c>
      <c r="C9554" t="s">
        <v>317</v>
      </c>
      <c r="D9554">
        <v>2019271</v>
      </c>
      <c r="E9554" t="s">
        <v>236</v>
      </c>
      <c r="F9554" t="s">
        <v>214</v>
      </c>
      <c r="G9554" t="s">
        <v>215</v>
      </c>
      <c r="H9554">
        <v>2</v>
      </c>
      <c r="I9554">
        <v>2016</v>
      </c>
      <c r="J9554">
        <v>2</v>
      </c>
      <c r="M9554" t="s">
        <v>232</v>
      </c>
      <c r="N9554" t="s">
        <v>231</v>
      </c>
      <c r="P9554" s="29" t="str">
        <f t="shared" si="394"/>
        <v>CVL</v>
      </c>
    </row>
    <row r="9555" spans="1:16" hidden="1" x14ac:dyDescent="0.25">
      <c r="A9555">
        <v>195128669</v>
      </c>
      <c r="B9555">
        <v>803407</v>
      </c>
      <c r="C9555" t="s">
        <v>317</v>
      </c>
      <c r="D9555">
        <v>2021756</v>
      </c>
      <c r="E9555" t="s">
        <v>253</v>
      </c>
      <c r="F9555" t="s">
        <v>214</v>
      </c>
      <c r="G9555" t="s">
        <v>215</v>
      </c>
      <c r="H9555">
        <v>3</v>
      </c>
      <c r="I9555">
        <v>2016</v>
      </c>
      <c r="J9555">
        <v>2</v>
      </c>
      <c r="L9555">
        <v>23086836</v>
      </c>
      <c r="M9555">
        <v>3.5</v>
      </c>
      <c r="P9555" s="29">
        <f t="shared" si="394"/>
        <v>0.41666666666666669</v>
      </c>
    </row>
    <row r="9556" spans="1:16" hidden="1" x14ac:dyDescent="0.25">
      <c r="A9556">
        <v>195128669</v>
      </c>
      <c r="B9556">
        <v>803407</v>
      </c>
      <c r="C9556" t="s">
        <v>317</v>
      </c>
      <c r="D9556">
        <v>2019273</v>
      </c>
      <c r="E9556" t="s">
        <v>248</v>
      </c>
      <c r="F9556" t="s">
        <v>214</v>
      </c>
      <c r="G9556" t="s">
        <v>215</v>
      </c>
      <c r="H9556">
        <v>2</v>
      </c>
      <c r="I9556">
        <v>2016</v>
      </c>
      <c r="J9556">
        <v>2</v>
      </c>
      <c r="M9556" t="s">
        <v>232</v>
      </c>
      <c r="N9556" t="s">
        <v>231</v>
      </c>
      <c r="P9556" s="29" t="str">
        <f t="shared" si="394"/>
        <v>CVL</v>
      </c>
    </row>
    <row r="9557" spans="1:16" hidden="1" x14ac:dyDescent="0.25">
      <c r="A9557">
        <v>195128669</v>
      </c>
      <c r="B9557">
        <v>803407</v>
      </c>
      <c r="C9557" t="s">
        <v>317</v>
      </c>
      <c r="D9557">
        <v>2019274</v>
      </c>
      <c r="E9557" t="s">
        <v>247</v>
      </c>
      <c r="F9557" t="s">
        <v>214</v>
      </c>
      <c r="G9557" t="s">
        <v>215</v>
      </c>
      <c r="H9557">
        <v>2</v>
      </c>
      <c r="I9557">
        <v>2016</v>
      </c>
      <c r="J9557">
        <v>2</v>
      </c>
      <c r="M9557" t="s">
        <v>232</v>
      </c>
      <c r="N9557" t="s">
        <v>231</v>
      </c>
      <c r="P9557" s="29" t="str">
        <f t="shared" si="394"/>
        <v>CVL</v>
      </c>
    </row>
    <row r="9558" spans="1:16" hidden="1" x14ac:dyDescent="0.25">
      <c r="A9558">
        <v>195128669</v>
      </c>
      <c r="B9558">
        <v>803407</v>
      </c>
      <c r="C9558" t="s">
        <v>317</v>
      </c>
      <c r="D9558">
        <v>2004116</v>
      </c>
      <c r="E9558" t="s">
        <v>229</v>
      </c>
      <c r="F9558" t="s">
        <v>214</v>
      </c>
      <c r="G9558" t="s">
        <v>215</v>
      </c>
      <c r="H9558">
        <v>2</v>
      </c>
      <c r="I9558">
        <v>2016</v>
      </c>
      <c r="J9558">
        <v>2</v>
      </c>
      <c r="L9558">
        <v>23085555</v>
      </c>
      <c r="M9558">
        <v>6.3</v>
      </c>
      <c r="P9558" s="29">
        <f t="shared" si="394"/>
        <v>0.8833333333333333</v>
      </c>
    </row>
    <row r="9559" spans="1:16" hidden="1" x14ac:dyDescent="0.25">
      <c r="A9559">
        <v>195128669</v>
      </c>
      <c r="B9559">
        <v>803407</v>
      </c>
      <c r="C9559" t="s">
        <v>317</v>
      </c>
      <c r="D9559">
        <v>2005131</v>
      </c>
      <c r="E9559" t="s">
        <v>228</v>
      </c>
      <c r="F9559" t="s">
        <v>214</v>
      </c>
      <c r="G9559" t="s">
        <v>215</v>
      </c>
      <c r="H9559">
        <v>2</v>
      </c>
      <c r="I9559">
        <v>2016</v>
      </c>
      <c r="J9559">
        <v>2</v>
      </c>
      <c r="L9559">
        <v>23086518</v>
      </c>
      <c r="M9559">
        <v>6.3</v>
      </c>
      <c r="P9559" s="29">
        <f t="shared" si="394"/>
        <v>0.8833333333333333</v>
      </c>
    </row>
    <row r="9560" spans="1:16" hidden="1" x14ac:dyDescent="0.25">
      <c r="A9560">
        <v>195128669</v>
      </c>
      <c r="B9560">
        <v>803407</v>
      </c>
      <c r="C9560" t="s">
        <v>317</v>
      </c>
      <c r="D9560">
        <v>2021781</v>
      </c>
      <c r="E9560" t="s">
        <v>235</v>
      </c>
      <c r="F9560" t="s">
        <v>214</v>
      </c>
      <c r="G9560" t="s">
        <v>215</v>
      </c>
      <c r="H9560">
        <v>2</v>
      </c>
      <c r="I9560">
        <v>2016</v>
      </c>
      <c r="J9560">
        <v>2</v>
      </c>
      <c r="L9560">
        <v>23086901</v>
      </c>
      <c r="M9560">
        <v>4.0999999999999996</v>
      </c>
      <c r="P9560" s="29">
        <f t="shared" si="394"/>
        <v>0.51666666666666661</v>
      </c>
    </row>
    <row r="9561" spans="1:16" hidden="1" x14ac:dyDescent="0.25">
      <c r="A9561">
        <v>195128669</v>
      </c>
      <c r="B9561">
        <v>803407</v>
      </c>
      <c r="C9561" t="s">
        <v>317</v>
      </c>
      <c r="D9561">
        <v>2021596</v>
      </c>
      <c r="E9561" t="s">
        <v>294</v>
      </c>
      <c r="F9561" t="s">
        <v>214</v>
      </c>
      <c r="G9561" t="s">
        <v>215</v>
      </c>
      <c r="H9561">
        <v>2</v>
      </c>
      <c r="I9561">
        <v>2016</v>
      </c>
      <c r="J9561">
        <v>2</v>
      </c>
      <c r="L9561">
        <v>23086860</v>
      </c>
      <c r="M9561">
        <v>4</v>
      </c>
      <c r="P9561" s="29">
        <f t="shared" si="394"/>
        <v>0.5</v>
      </c>
    </row>
    <row r="9562" spans="1:16" hidden="1" x14ac:dyDescent="0.25">
      <c r="A9562">
        <v>195128669</v>
      </c>
      <c r="B9562">
        <v>803407</v>
      </c>
      <c r="C9562" t="s">
        <v>317</v>
      </c>
      <c r="D9562">
        <v>2021787</v>
      </c>
      <c r="E9562" t="s">
        <v>292</v>
      </c>
      <c r="F9562" t="s">
        <v>214</v>
      </c>
      <c r="G9562" t="s">
        <v>215</v>
      </c>
      <c r="H9562">
        <v>2</v>
      </c>
      <c r="I9562">
        <v>2017</v>
      </c>
      <c r="J9562">
        <v>1</v>
      </c>
      <c r="L9562">
        <v>23093320</v>
      </c>
      <c r="M9562">
        <v>5</v>
      </c>
      <c r="P9562" s="29">
        <f t="shared" si="394"/>
        <v>0.66666666666666663</v>
      </c>
    </row>
    <row r="9563" spans="1:16" hidden="1" x14ac:dyDescent="0.25">
      <c r="A9563">
        <v>195128669</v>
      </c>
      <c r="B9563">
        <v>803407</v>
      </c>
      <c r="C9563" t="s">
        <v>317</v>
      </c>
      <c r="D9563">
        <v>2021679</v>
      </c>
      <c r="E9563" t="s">
        <v>259</v>
      </c>
      <c r="F9563" t="s">
        <v>214</v>
      </c>
      <c r="G9563" t="s">
        <v>215</v>
      </c>
      <c r="H9563">
        <v>2</v>
      </c>
      <c r="I9563">
        <v>2017</v>
      </c>
      <c r="J9563">
        <v>1</v>
      </c>
      <c r="L9563">
        <v>23095788</v>
      </c>
      <c r="M9563">
        <v>5.0999999999999996</v>
      </c>
      <c r="P9563" s="29">
        <f t="shared" si="394"/>
        <v>0.68333333333333324</v>
      </c>
    </row>
    <row r="9564" spans="1:16" hidden="1" x14ac:dyDescent="0.25">
      <c r="A9564">
        <v>195128669</v>
      </c>
      <c r="B9564">
        <v>803407</v>
      </c>
      <c r="C9564" t="s">
        <v>317</v>
      </c>
      <c r="D9564">
        <v>2019154</v>
      </c>
      <c r="E9564" t="s">
        <v>225</v>
      </c>
      <c r="F9564" t="s">
        <v>214</v>
      </c>
      <c r="G9564" t="s">
        <v>215</v>
      </c>
      <c r="H9564">
        <v>2</v>
      </c>
      <c r="I9564">
        <v>2017</v>
      </c>
      <c r="J9564">
        <v>1</v>
      </c>
      <c r="L9564">
        <v>23093771</v>
      </c>
      <c r="M9564">
        <v>5</v>
      </c>
      <c r="P9564" s="29">
        <f t="shared" si="394"/>
        <v>0.66666666666666663</v>
      </c>
    </row>
    <row r="9565" spans="1:16" hidden="1" x14ac:dyDescent="0.25">
      <c r="A9565">
        <v>195128669</v>
      </c>
      <c r="B9565">
        <v>803407</v>
      </c>
      <c r="C9565" t="s">
        <v>317</v>
      </c>
      <c r="D9565">
        <v>2021793</v>
      </c>
      <c r="E9565" t="s">
        <v>293</v>
      </c>
      <c r="F9565" t="s">
        <v>214</v>
      </c>
      <c r="G9565" t="s">
        <v>215</v>
      </c>
      <c r="H9565">
        <v>2</v>
      </c>
      <c r="I9565">
        <v>2017</v>
      </c>
      <c r="J9565">
        <v>1</v>
      </c>
      <c r="L9565">
        <v>23091518</v>
      </c>
      <c r="M9565">
        <v>5.6</v>
      </c>
      <c r="P9565" s="29">
        <f t="shared" si="394"/>
        <v>0.76666666666666661</v>
      </c>
    </row>
    <row r="9566" spans="1:16" hidden="1" x14ac:dyDescent="0.25">
      <c r="A9566">
        <v>195128669</v>
      </c>
      <c r="B9566">
        <v>803407</v>
      </c>
      <c r="C9566" t="s">
        <v>317</v>
      </c>
      <c r="D9566">
        <v>2021756</v>
      </c>
      <c r="E9566" t="s">
        <v>253</v>
      </c>
      <c r="F9566" t="s">
        <v>214</v>
      </c>
      <c r="G9566" t="s">
        <v>215</v>
      </c>
      <c r="H9566">
        <v>2</v>
      </c>
      <c r="I9566">
        <v>2017</v>
      </c>
      <c r="J9566">
        <v>1</v>
      </c>
      <c r="L9566">
        <v>23093908</v>
      </c>
      <c r="M9566">
        <v>5.2</v>
      </c>
      <c r="P9566" s="29">
        <f t="shared" si="394"/>
        <v>0.70000000000000007</v>
      </c>
    </row>
    <row r="9567" spans="1:16" hidden="1" x14ac:dyDescent="0.25">
      <c r="A9567">
        <v>195128669</v>
      </c>
      <c r="B9567">
        <v>803407</v>
      </c>
      <c r="C9567" t="s">
        <v>317</v>
      </c>
      <c r="D9567">
        <v>2021993</v>
      </c>
      <c r="E9567" t="s">
        <v>256</v>
      </c>
      <c r="F9567" t="s">
        <v>214</v>
      </c>
      <c r="G9567" t="s">
        <v>215</v>
      </c>
      <c r="H9567">
        <v>2</v>
      </c>
      <c r="I9567">
        <v>2017</v>
      </c>
      <c r="J9567">
        <v>2</v>
      </c>
      <c r="L9567">
        <v>23097537</v>
      </c>
      <c r="M9567">
        <v>4.5999999999999996</v>
      </c>
      <c r="P9567" s="29">
        <f t="shared" si="394"/>
        <v>0.6</v>
      </c>
    </row>
    <row r="9568" spans="1:16" hidden="1" x14ac:dyDescent="0.25">
      <c r="A9568">
        <v>195128669</v>
      </c>
      <c r="B9568">
        <v>803407</v>
      </c>
      <c r="C9568" t="s">
        <v>317</v>
      </c>
      <c r="D9568">
        <v>2021640</v>
      </c>
      <c r="E9568" t="s">
        <v>227</v>
      </c>
      <c r="F9568" t="s">
        <v>214</v>
      </c>
      <c r="G9568" t="s">
        <v>215</v>
      </c>
      <c r="H9568">
        <v>3</v>
      </c>
      <c r="I9568">
        <v>2017</v>
      </c>
      <c r="J9568">
        <v>2</v>
      </c>
      <c r="L9568">
        <v>23101196</v>
      </c>
      <c r="M9568">
        <v>3.6</v>
      </c>
      <c r="P9568" s="29">
        <f t="shared" si="394"/>
        <v>0.43333333333333335</v>
      </c>
    </row>
    <row r="9569" spans="1:16" hidden="1" x14ac:dyDescent="0.25">
      <c r="A9569">
        <v>195128669</v>
      </c>
      <c r="B9569">
        <v>803407</v>
      </c>
      <c r="C9569" t="s">
        <v>317</v>
      </c>
      <c r="D9569">
        <v>2021874</v>
      </c>
      <c r="E9569" t="s">
        <v>226</v>
      </c>
      <c r="F9569" t="s">
        <v>214</v>
      </c>
      <c r="G9569" t="s">
        <v>215</v>
      </c>
      <c r="H9569">
        <v>2</v>
      </c>
      <c r="I9569">
        <v>2017</v>
      </c>
      <c r="J9569">
        <v>2</v>
      </c>
      <c r="L9569">
        <v>23101908</v>
      </c>
      <c r="M9569">
        <v>4</v>
      </c>
      <c r="P9569" s="29">
        <f t="shared" si="394"/>
        <v>0.5</v>
      </c>
    </row>
    <row r="9570" spans="1:16" hidden="1" x14ac:dyDescent="0.25">
      <c r="A9570">
        <v>195128669</v>
      </c>
      <c r="B9570">
        <v>803407</v>
      </c>
      <c r="C9570" t="s">
        <v>317</v>
      </c>
      <c r="D9570">
        <v>2021735</v>
      </c>
      <c r="E9570" t="s">
        <v>252</v>
      </c>
      <c r="F9570" t="s">
        <v>214</v>
      </c>
      <c r="G9570" t="s">
        <v>215</v>
      </c>
      <c r="H9570">
        <v>2</v>
      </c>
      <c r="I9570">
        <v>2017</v>
      </c>
      <c r="J9570">
        <v>2</v>
      </c>
      <c r="L9570">
        <v>23098313</v>
      </c>
      <c r="M9570">
        <v>6.7</v>
      </c>
      <c r="P9570" s="29">
        <f t="shared" si="394"/>
        <v>0.95000000000000007</v>
      </c>
    </row>
    <row r="9571" spans="1:16" hidden="1" x14ac:dyDescent="0.25">
      <c r="A9571">
        <v>195128669</v>
      </c>
      <c r="B9571">
        <v>803407</v>
      </c>
      <c r="C9571" t="s">
        <v>317</v>
      </c>
      <c r="D9571">
        <v>2021706</v>
      </c>
      <c r="E9571" t="s">
        <v>271</v>
      </c>
      <c r="F9571" t="s">
        <v>214</v>
      </c>
      <c r="G9571" t="s">
        <v>215</v>
      </c>
      <c r="H9571">
        <v>2</v>
      </c>
      <c r="I9571">
        <v>2018</v>
      </c>
      <c r="J9571">
        <v>1</v>
      </c>
      <c r="L9571">
        <v>23108870</v>
      </c>
      <c r="M9571">
        <v>4</v>
      </c>
      <c r="P9571" s="29">
        <f t="shared" si="394"/>
        <v>0.5</v>
      </c>
    </row>
    <row r="9572" spans="1:16" hidden="1" x14ac:dyDescent="0.25">
      <c r="A9572">
        <v>195128669</v>
      </c>
      <c r="B9572">
        <v>803407</v>
      </c>
      <c r="C9572" t="s">
        <v>317</v>
      </c>
      <c r="D9572">
        <v>2021725</v>
      </c>
      <c r="E9572" t="s">
        <v>257</v>
      </c>
      <c r="F9572" t="s">
        <v>214</v>
      </c>
      <c r="G9572" t="s">
        <v>215</v>
      </c>
      <c r="H9572">
        <v>2</v>
      </c>
      <c r="I9572">
        <v>2018</v>
      </c>
      <c r="J9572">
        <v>1</v>
      </c>
      <c r="L9572">
        <v>23108653</v>
      </c>
      <c r="M9572">
        <v>4.4000000000000004</v>
      </c>
      <c r="P9572" s="29">
        <f t="shared" si="394"/>
        <v>0.56666666666666676</v>
      </c>
    </row>
    <row r="9573" spans="1:16" hidden="1" x14ac:dyDescent="0.25">
      <c r="A9573">
        <v>195128669</v>
      </c>
      <c r="B9573">
        <v>803407</v>
      </c>
      <c r="C9573" t="s">
        <v>317</v>
      </c>
      <c r="D9573">
        <v>2021640</v>
      </c>
      <c r="E9573" t="s">
        <v>227</v>
      </c>
      <c r="F9573" t="s">
        <v>214</v>
      </c>
      <c r="G9573" t="s">
        <v>215</v>
      </c>
      <c r="H9573">
        <v>2</v>
      </c>
      <c r="I9573">
        <v>2018</v>
      </c>
      <c r="J9573">
        <v>1</v>
      </c>
      <c r="L9573">
        <v>23108119</v>
      </c>
      <c r="M9573">
        <v>5</v>
      </c>
      <c r="P9573" s="29">
        <f t="shared" si="394"/>
        <v>0.66666666666666663</v>
      </c>
    </row>
    <row r="9574" spans="1:16" hidden="1" x14ac:dyDescent="0.25">
      <c r="A9574">
        <v>195128669</v>
      </c>
      <c r="B9574">
        <v>803407</v>
      </c>
      <c r="C9574" t="s">
        <v>317</v>
      </c>
      <c r="D9574">
        <v>2004522</v>
      </c>
      <c r="E9574" t="s">
        <v>334</v>
      </c>
      <c r="F9574" t="s">
        <v>214</v>
      </c>
      <c r="G9574" t="s">
        <v>215</v>
      </c>
      <c r="H9574">
        <v>2</v>
      </c>
      <c r="I9574">
        <v>2018</v>
      </c>
      <c r="J9574">
        <v>2</v>
      </c>
      <c r="L9574">
        <v>23115613</v>
      </c>
      <c r="M9574">
        <v>5.5</v>
      </c>
      <c r="P9574" s="29">
        <f t="shared" si="394"/>
        <v>0.75</v>
      </c>
    </row>
    <row r="9575" spans="1:16" hidden="1" x14ac:dyDescent="0.25">
      <c r="A9575">
        <v>195128669</v>
      </c>
      <c r="B9575">
        <v>803407</v>
      </c>
      <c r="C9575" t="s">
        <v>317</v>
      </c>
      <c r="D9575">
        <v>2004520</v>
      </c>
      <c r="E9575" t="s">
        <v>335</v>
      </c>
      <c r="F9575" t="s">
        <v>214</v>
      </c>
      <c r="G9575" t="s">
        <v>215</v>
      </c>
      <c r="H9575">
        <v>2</v>
      </c>
      <c r="I9575">
        <v>2018</v>
      </c>
      <c r="J9575">
        <v>2</v>
      </c>
      <c r="L9575">
        <v>23115612</v>
      </c>
      <c r="M9575">
        <v>4.2</v>
      </c>
      <c r="P9575" s="29">
        <f t="shared" si="394"/>
        <v>0.53333333333333333</v>
      </c>
    </row>
    <row r="9576" spans="1:16" hidden="1" x14ac:dyDescent="0.25">
      <c r="A9576">
        <v>195128669</v>
      </c>
      <c r="B9576">
        <v>803407</v>
      </c>
      <c r="C9576" t="s">
        <v>317</v>
      </c>
      <c r="D9576">
        <v>2021594</v>
      </c>
      <c r="E9576" t="s">
        <v>342</v>
      </c>
      <c r="F9576" t="s">
        <v>214</v>
      </c>
      <c r="G9576" t="s">
        <v>215</v>
      </c>
      <c r="H9576">
        <v>2</v>
      </c>
      <c r="I9576">
        <v>2018</v>
      </c>
      <c r="J9576">
        <v>2</v>
      </c>
      <c r="L9576">
        <v>23115519</v>
      </c>
      <c r="M9576">
        <v>5.2</v>
      </c>
      <c r="P9576" s="29">
        <f t="shared" si="394"/>
        <v>0.70000000000000007</v>
      </c>
    </row>
    <row r="9577" spans="1:16" hidden="1" x14ac:dyDescent="0.25">
      <c r="A9577">
        <v>195128669</v>
      </c>
      <c r="B9577">
        <v>803407</v>
      </c>
      <c r="C9577" t="s">
        <v>317</v>
      </c>
      <c r="D9577">
        <v>2021615</v>
      </c>
      <c r="E9577" t="s">
        <v>255</v>
      </c>
      <c r="F9577" t="s">
        <v>214</v>
      </c>
      <c r="G9577" t="s">
        <v>215</v>
      </c>
      <c r="H9577">
        <v>2</v>
      </c>
      <c r="I9577">
        <v>2018</v>
      </c>
      <c r="J9577">
        <v>2</v>
      </c>
      <c r="L9577">
        <v>23116698</v>
      </c>
      <c r="M9577">
        <v>4.7</v>
      </c>
      <c r="P9577" s="29">
        <f t="shared" si="394"/>
        <v>0.6166666666666667</v>
      </c>
    </row>
    <row r="9578" spans="1:16" hidden="1" x14ac:dyDescent="0.25">
      <c r="A9578">
        <v>195128669</v>
      </c>
      <c r="B9578">
        <v>803407</v>
      </c>
      <c r="C9578" t="s">
        <v>317</v>
      </c>
      <c r="D9578">
        <v>2021604</v>
      </c>
      <c r="E9578" t="s">
        <v>330</v>
      </c>
      <c r="F9578" t="s">
        <v>214</v>
      </c>
      <c r="G9578" t="s">
        <v>215</v>
      </c>
      <c r="H9578">
        <v>2</v>
      </c>
      <c r="I9578">
        <v>2019</v>
      </c>
      <c r="J9578">
        <v>1</v>
      </c>
      <c r="L9578">
        <v>23120757</v>
      </c>
      <c r="M9578">
        <v>5.2</v>
      </c>
      <c r="P9578" s="29">
        <f t="shared" si="394"/>
        <v>0.70000000000000007</v>
      </c>
    </row>
    <row r="9579" spans="1:16" hidden="1" x14ac:dyDescent="0.25">
      <c r="A9579">
        <v>195128669</v>
      </c>
      <c r="B9579">
        <v>803407</v>
      </c>
      <c r="C9579" t="s">
        <v>317</v>
      </c>
      <c r="D9579">
        <v>2004523</v>
      </c>
      <c r="E9579" t="s">
        <v>339</v>
      </c>
      <c r="F9579" t="s">
        <v>214</v>
      </c>
      <c r="G9579" t="s">
        <v>215</v>
      </c>
      <c r="H9579">
        <v>2</v>
      </c>
      <c r="I9579">
        <v>2019</v>
      </c>
      <c r="J9579">
        <v>1</v>
      </c>
      <c r="L9579">
        <v>23120761</v>
      </c>
      <c r="M9579">
        <v>5.7</v>
      </c>
      <c r="P9579" s="29">
        <f t="shared" si="394"/>
        <v>0.78333333333333333</v>
      </c>
    </row>
    <row r="9580" spans="1:16" hidden="1" x14ac:dyDescent="0.25">
      <c r="A9580">
        <v>195128669</v>
      </c>
      <c r="B9580">
        <v>803407</v>
      </c>
      <c r="C9580" t="s">
        <v>317</v>
      </c>
      <c r="D9580">
        <v>2004526</v>
      </c>
      <c r="E9580" t="s">
        <v>338</v>
      </c>
      <c r="F9580" t="s">
        <v>214</v>
      </c>
      <c r="G9580" t="s">
        <v>215</v>
      </c>
      <c r="H9580">
        <v>2</v>
      </c>
      <c r="I9580">
        <v>2019</v>
      </c>
      <c r="J9580">
        <v>1</v>
      </c>
      <c r="L9580">
        <v>23120763</v>
      </c>
      <c r="M9580">
        <v>5</v>
      </c>
      <c r="P9580" s="29">
        <f t="shared" si="394"/>
        <v>0.66666666666666663</v>
      </c>
    </row>
    <row r="9581" spans="1:16" hidden="1" x14ac:dyDescent="0.25">
      <c r="A9581">
        <v>195128669</v>
      </c>
      <c r="B9581">
        <v>803407</v>
      </c>
      <c r="C9581" t="s">
        <v>317</v>
      </c>
      <c r="D9581">
        <v>2004527</v>
      </c>
      <c r="E9581" t="s">
        <v>337</v>
      </c>
      <c r="F9581" t="s">
        <v>214</v>
      </c>
      <c r="G9581" t="s">
        <v>215</v>
      </c>
      <c r="H9581">
        <v>2</v>
      </c>
      <c r="I9581">
        <v>2019</v>
      </c>
      <c r="J9581">
        <v>1</v>
      </c>
      <c r="L9581">
        <v>23120764</v>
      </c>
      <c r="M9581">
        <v>5.7</v>
      </c>
      <c r="P9581" s="29">
        <f t="shared" si="394"/>
        <v>0.78333333333333333</v>
      </c>
    </row>
    <row r="9582" spans="1:16" hidden="1" x14ac:dyDescent="0.25">
      <c r="A9582">
        <v>195128669</v>
      </c>
      <c r="B9582">
        <v>803407</v>
      </c>
      <c r="C9582" t="s">
        <v>317</v>
      </c>
      <c r="D9582">
        <v>2004525</v>
      </c>
      <c r="E9582" t="s">
        <v>266</v>
      </c>
      <c r="F9582" t="s">
        <v>214</v>
      </c>
      <c r="G9582" t="s">
        <v>215</v>
      </c>
      <c r="H9582">
        <v>2</v>
      </c>
      <c r="I9582">
        <v>2019</v>
      </c>
      <c r="J9582">
        <v>1</v>
      </c>
      <c r="L9582">
        <v>23120762</v>
      </c>
      <c r="M9582">
        <v>5.2</v>
      </c>
      <c r="P9582" s="29">
        <f t="shared" si="394"/>
        <v>0.70000000000000007</v>
      </c>
    </row>
    <row r="9583" spans="1:16" hidden="1" x14ac:dyDescent="0.25">
      <c r="A9583">
        <v>195128669</v>
      </c>
      <c r="B9583">
        <v>803407</v>
      </c>
      <c r="C9583" t="s">
        <v>317</v>
      </c>
      <c r="D9583">
        <v>2004525</v>
      </c>
      <c r="E9583" t="s">
        <v>266</v>
      </c>
      <c r="F9583" t="s">
        <v>214</v>
      </c>
      <c r="G9583" t="s">
        <v>215</v>
      </c>
      <c r="H9583">
        <v>4</v>
      </c>
      <c r="I9583">
        <v>2019</v>
      </c>
      <c r="J9583">
        <v>1</v>
      </c>
      <c r="L9583">
        <v>23120762</v>
      </c>
      <c r="P9583" s="29" t="str">
        <f t="shared" si="394"/>
        <v>DRP</v>
      </c>
    </row>
    <row r="9584" spans="1:16" hidden="1" x14ac:dyDescent="0.25">
      <c r="A9584">
        <v>195128669</v>
      </c>
      <c r="B9584">
        <v>803407</v>
      </c>
      <c r="C9584" t="s">
        <v>317</v>
      </c>
      <c r="D9584">
        <v>2004527</v>
      </c>
      <c r="E9584" t="s">
        <v>337</v>
      </c>
      <c r="F9584" t="s">
        <v>214</v>
      </c>
      <c r="G9584" t="s">
        <v>215</v>
      </c>
      <c r="H9584">
        <v>4</v>
      </c>
      <c r="I9584">
        <v>2019</v>
      </c>
      <c r="J9584">
        <v>1</v>
      </c>
      <c r="L9584">
        <v>23120764</v>
      </c>
      <c r="P9584" s="29" t="str">
        <f t="shared" si="394"/>
        <v>DRP</v>
      </c>
    </row>
    <row r="9585" spans="1:16" hidden="1" x14ac:dyDescent="0.25">
      <c r="A9585">
        <v>195128669</v>
      </c>
      <c r="B9585">
        <v>803407</v>
      </c>
      <c r="C9585" t="s">
        <v>317</v>
      </c>
      <c r="D9585">
        <v>2021868</v>
      </c>
      <c r="E9585" t="s">
        <v>331</v>
      </c>
      <c r="F9585" t="s">
        <v>214</v>
      </c>
      <c r="G9585" t="s">
        <v>215</v>
      </c>
      <c r="H9585">
        <v>2</v>
      </c>
      <c r="I9585">
        <v>2019</v>
      </c>
      <c r="J9585">
        <v>1</v>
      </c>
      <c r="M9585">
        <v>5.9</v>
      </c>
      <c r="N9585" t="s">
        <v>231</v>
      </c>
      <c r="P9585" s="29">
        <f t="shared" si="394"/>
        <v>0.81666666666666676</v>
      </c>
    </row>
    <row r="9586" spans="1:16" hidden="1" x14ac:dyDescent="0.25">
      <c r="A9586">
        <v>195128669</v>
      </c>
      <c r="B9586">
        <v>803407</v>
      </c>
      <c r="C9586" t="s">
        <v>317</v>
      </c>
      <c r="D9586">
        <v>2021868</v>
      </c>
      <c r="E9586" t="s">
        <v>331</v>
      </c>
      <c r="F9586" t="s">
        <v>214</v>
      </c>
      <c r="G9586" t="s">
        <v>215</v>
      </c>
      <c r="H9586">
        <v>4</v>
      </c>
      <c r="I9586">
        <v>2019</v>
      </c>
      <c r="J9586">
        <v>1</v>
      </c>
      <c r="L9586">
        <v>23120758</v>
      </c>
      <c r="P9586" s="29" t="str">
        <f t="shared" si="394"/>
        <v>DRP</v>
      </c>
    </row>
    <row r="9587" spans="1:16" hidden="1" x14ac:dyDescent="0.25">
      <c r="A9587">
        <v>195128669</v>
      </c>
      <c r="B9587">
        <v>803407</v>
      </c>
      <c r="C9587" t="s">
        <v>317</v>
      </c>
      <c r="D9587">
        <v>2004528</v>
      </c>
      <c r="E9587" t="s">
        <v>343</v>
      </c>
      <c r="F9587" t="s">
        <v>214</v>
      </c>
      <c r="G9587" t="s">
        <v>215</v>
      </c>
      <c r="H9587">
        <v>1</v>
      </c>
      <c r="I9587">
        <v>2019</v>
      </c>
      <c r="J9587">
        <v>2</v>
      </c>
      <c r="L9587">
        <v>23128693</v>
      </c>
      <c r="P9587" s="29" t="str">
        <f t="shared" si="394"/>
        <v>NULL</v>
      </c>
    </row>
    <row r="9588" spans="1:16" hidden="1" x14ac:dyDescent="0.25">
      <c r="A9588">
        <v>195128669</v>
      </c>
      <c r="B9588">
        <v>803407</v>
      </c>
      <c r="C9588" t="s">
        <v>317</v>
      </c>
      <c r="D9588">
        <v>2021606</v>
      </c>
      <c r="E9588" t="s">
        <v>333</v>
      </c>
      <c r="F9588" t="s">
        <v>214</v>
      </c>
      <c r="G9588" t="s">
        <v>215</v>
      </c>
      <c r="H9588">
        <v>1</v>
      </c>
      <c r="I9588">
        <v>2019</v>
      </c>
      <c r="J9588">
        <v>2</v>
      </c>
      <c r="L9588">
        <v>23128690</v>
      </c>
      <c r="P9588" s="29" t="str">
        <f t="shared" si="394"/>
        <v>NULL</v>
      </c>
    </row>
    <row r="9589" spans="1:16" hidden="1" x14ac:dyDescent="0.25">
      <c r="A9589">
        <v>195128669</v>
      </c>
      <c r="B9589">
        <v>803407</v>
      </c>
      <c r="C9589" t="s">
        <v>317</v>
      </c>
      <c r="D9589">
        <v>2021742</v>
      </c>
      <c r="E9589" t="s">
        <v>262</v>
      </c>
      <c r="F9589" t="s">
        <v>214</v>
      </c>
      <c r="G9589" t="s">
        <v>215</v>
      </c>
      <c r="H9589">
        <v>1</v>
      </c>
      <c r="I9589">
        <v>2019</v>
      </c>
      <c r="J9589">
        <v>2</v>
      </c>
      <c r="L9589">
        <v>23120240</v>
      </c>
      <c r="P9589" s="29" t="str">
        <f t="shared" si="394"/>
        <v>NULL</v>
      </c>
    </row>
    <row r="9590" spans="1:16" hidden="1" x14ac:dyDescent="0.25">
      <c r="A9590">
        <v>195128669</v>
      </c>
      <c r="B9590">
        <v>803407</v>
      </c>
      <c r="C9590" t="s">
        <v>317</v>
      </c>
      <c r="D9590">
        <v>2021829</v>
      </c>
      <c r="E9590" t="s">
        <v>341</v>
      </c>
      <c r="F9590" t="s">
        <v>214</v>
      </c>
      <c r="G9590" t="s">
        <v>215</v>
      </c>
      <c r="H9590">
        <v>1</v>
      </c>
      <c r="I9590">
        <v>2019</v>
      </c>
      <c r="J9590">
        <v>2</v>
      </c>
      <c r="L9590">
        <v>23128695</v>
      </c>
      <c r="P9590" s="29" t="str">
        <f t="shared" si="394"/>
        <v>NULL</v>
      </c>
    </row>
    <row r="9591" spans="1:16" hidden="1" x14ac:dyDescent="0.25">
      <c r="A9591">
        <v>195128669</v>
      </c>
      <c r="B9591">
        <v>803407</v>
      </c>
      <c r="C9591" t="s">
        <v>317</v>
      </c>
      <c r="D9591">
        <v>2021740</v>
      </c>
      <c r="E9591" t="s">
        <v>332</v>
      </c>
      <c r="F9591" t="s">
        <v>214</v>
      </c>
      <c r="G9591" t="s">
        <v>215</v>
      </c>
      <c r="H9591">
        <v>1</v>
      </c>
      <c r="I9591">
        <v>2019</v>
      </c>
      <c r="J9591">
        <v>2</v>
      </c>
      <c r="L9591">
        <v>23128691</v>
      </c>
      <c r="P9591" s="29" t="str">
        <f t="shared" si="394"/>
        <v>NULL</v>
      </c>
    </row>
    <row r="9592" spans="1:16" hidden="1" x14ac:dyDescent="0.25">
      <c r="A9592">
        <v>195129355</v>
      </c>
      <c r="B9592">
        <v>803400</v>
      </c>
      <c r="C9592" t="s">
        <v>212</v>
      </c>
      <c r="D9592">
        <v>2004098</v>
      </c>
      <c r="E9592" t="s">
        <v>213</v>
      </c>
      <c r="F9592" t="s">
        <v>214</v>
      </c>
      <c r="G9592" t="s">
        <v>215</v>
      </c>
      <c r="H9592">
        <v>2</v>
      </c>
      <c r="I9592">
        <v>2015</v>
      </c>
      <c r="J9592">
        <v>1</v>
      </c>
      <c r="L9592">
        <v>23066524</v>
      </c>
      <c r="M9592">
        <v>6.2</v>
      </c>
      <c r="P9592" s="29">
        <f t="shared" ref="P9592:P9607" si="395">IF(AND(ISNUMBER(M9592),H9592&lt;&gt;4,N9592&lt;&gt;"X"),(M9592-1)/6,IF(H9592=4,"DRP",IF(AND(H9592=3,M9592="NA"),"BAD",IF(AND(H9592=2),"CVL",IF(AND(H9592=1,ISBLANK(M9592)),"NULL","UNK")))))</f>
        <v>0.8666666666666667</v>
      </c>
    </row>
    <row r="9593" spans="1:16" hidden="1" x14ac:dyDescent="0.25">
      <c r="A9593">
        <v>195129355</v>
      </c>
      <c r="B9593">
        <v>803400</v>
      </c>
      <c r="C9593" t="s">
        <v>212</v>
      </c>
      <c r="D9593">
        <v>2005102</v>
      </c>
      <c r="E9593" t="s">
        <v>218</v>
      </c>
      <c r="F9593" t="s">
        <v>214</v>
      </c>
      <c r="G9593" t="s">
        <v>215</v>
      </c>
      <c r="H9593">
        <v>2</v>
      </c>
      <c r="I9593">
        <v>2015</v>
      </c>
      <c r="J9593">
        <v>1</v>
      </c>
      <c r="L9593">
        <v>23066489</v>
      </c>
      <c r="M9593">
        <v>4</v>
      </c>
      <c r="P9593" s="29">
        <f t="shared" si="395"/>
        <v>0.5</v>
      </c>
    </row>
    <row r="9594" spans="1:16" hidden="1" x14ac:dyDescent="0.25">
      <c r="A9594">
        <v>195129355</v>
      </c>
      <c r="B9594">
        <v>803400</v>
      </c>
      <c r="C9594" t="s">
        <v>212</v>
      </c>
      <c r="D9594">
        <v>2021754</v>
      </c>
      <c r="E9594" t="s">
        <v>216</v>
      </c>
      <c r="F9594" t="s">
        <v>214</v>
      </c>
      <c r="G9594" t="s">
        <v>215</v>
      </c>
      <c r="H9594">
        <v>3</v>
      </c>
      <c r="I9594">
        <v>2015</v>
      </c>
      <c r="J9594">
        <v>1</v>
      </c>
      <c r="L9594">
        <v>23066449</v>
      </c>
      <c r="M9594">
        <v>3.3</v>
      </c>
      <c r="P9594" s="29">
        <f t="shared" si="395"/>
        <v>0.3833333333333333</v>
      </c>
    </row>
    <row r="9595" spans="1:16" hidden="1" x14ac:dyDescent="0.25">
      <c r="A9595">
        <v>195129355</v>
      </c>
      <c r="B9595">
        <v>803400</v>
      </c>
      <c r="C9595" t="s">
        <v>212</v>
      </c>
      <c r="D9595">
        <v>2005099</v>
      </c>
      <c r="E9595" t="s">
        <v>217</v>
      </c>
      <c r="F9595" t="s">
        <v>214</v>
      </c>
      <c r="G9595" t="s">
        <v>215</v>
      </c>
      <c r="H9595">
        <v>2</v>
      </c>
      <c r="I9595">
        <v>2015</v>
      </c>
      <c r="J9595">
        <v>1</v>
      </c>
      <c r="L9595">
        <v>23066428</v>
      </c>
      <c r="M9595">
        <v>4.3</v>
      </c>
      <c r="P9595" s="29">
        <f t="shared" si="395"/>
        <v>0.54999999999999993</v>
      </c>
    </row>
    <row r="9596" spans="1:16" hidden="1" x14ac:dyDescent="0.25">
      <c r="A9596">
        <v>195129355</v>
      </c>
      <c r="B9596">
        <v>803400</v>
      </c>
      <c r="C9596" t="s">
        <v>212</v>
      </c>
      <c r="D9596">
        <v>2021600</v>
      </c>
      <c r="E9596" t="s">
        <v>219</v>
      </c>
      <c r="F9596" t="s">
        <v>214</v>
      </c>
      <c r="G9596" t="s">
        <v>215</v>
      </c>
      <c r="H9596">
        <v>3</v>
      </c>
      <c r="I9596">
        <v>2015</v>
      </c>
      <c r="J9596">
        <v>1</v>
      </c>
      <c r="L9596">
        <v>23066438</v>
      </c>
      <c r="M9596">
        <v>3.1</v>
      </c>
      <c r="P9596" s="29">
        <f t="shared" si="395"/>
        <v>0.35000000000000003</v>
      </c>
    </row>
    <row r="9597" spans="1:16" hidden="1" x14ac:dyDescent="0.25">
      <c r="A9597">
        <v>195129355</v>
      </c>
      <c r="B9597">
        <v>803400</v>
      </c>
      <c r="C9597" t="s">
        <v>212</v>
      </c>
      <c r="D9597">
        <v>2005117</v>
      </c>
      <c r="E9597" t="s">
        <v>220</v>
      </c>
      <c r="F9597" t="s">
        <v>214</v>
      </c>
      <c r="G9597" t="s">
        <v>215</v>
      </c>
      <c r="H9597">
        <v>2</v>
      </c>
      <c r="I9597">
        <v>2015</v>
      </c>
      <c r="J9597">
        <v>1</v>
      </c>
      <c r="L9597">
        <v>23065517</v>
      </c>
      <c r="M9597">
        <v>4</v>
      </c>
      <c r="P9597" s="29">
        <f t="shared" si="395"/>
        <v>0.5</v>
      </c>
    </row>
    <row r="9598" spans="1:16" hidden="1" x14ac:dyDescent="0.25">
      <c r="A9598">
        <v>195129355</v>
      </c>
      <c r="B9598">
        <v>803400</v>
      </c>
      <c r="C9598" t="s">
        <v>212</v>
      </c>
      <c r="D9598">
        <v>2004116</v>
      </c>
      <c r="E9598" t="s">
        <v>229</v>
      </c>
      <c r="F9598" t="s">
        <v>214</v>
      </c>
      <c r="G9598" t="s">
        <v>215</v>
      </c>
      <c r="H9598">
        <v>2</v>
      </c>
      <c r="I9598">
        <v>2015</v>
      </c>
      <c r="J9598">
        <v>2</v>
      </c>
      <c r="L9598">
        <v>23073301</v>
      </c>
      <c r="M9598">
        <v>5.6</v>
      </c>
      <c r="P9598" s="29">
        <f t="shared" si="395"/>
        <v>0.76666666666666661</v>
      </c>
    </row>
    <row r="9599" spans="1:16" hidden="1" x14ac:dyDescent="0.25">
      <c r="A9599">
        <v>195129355</v>
      </c>
      <c r="B9599">
        <v>803400</v>
      </c>
      <c r="C9599" t="s">
        <v>212</v>
      </c>
      <c r="D9599">
        <v>2021580</v>
      </c>
      <c r="E9599" t="s">
        <v>241</v>
      </c>
      <c r="F9599" t="s">
        <v>214</v>
      </c>
      <c r="G9599" t="s">
        <v>215</v>
      </c>
      <c r="H9599">
        <v>2</v>
      </c>
      <c r="I9599">
        <v>2015</v>
      </c>
      <c r="J9599">
        <v>2</v>
      </c>
      <c r="L9599">
        <v>23072003</v>
      </c>
      <c r="M9599">
        <v>4.0999999999999996</v>
      </c>
      <c r="P9599" s="29">
        <f t="shared" si="395"/>
        <v>0.51666666666666661</v>
      </c>
    </row>
    <row r="9600" spans="1:16" hidden="1" x14ac:dyDescent="0.25">
      <c r="A9600">
        <v>195129355</v>
      </c>
      <c r="B9600">
        <v>803400</v>
      </c>
      <c r="C9600" t="s">
        <v>212</v>
      </c>
      <c r="D9600">
        <v>2005118</v>
      </c>
      <c r="E9600" t="s">
        <v>223</v>
      </c>
      <c r="F9600" t="s">
        <v>214</v>
      </c>
      <c r="G9600" t="s">
        <v>215</v>
      </c>
      <c r="H9600">
        <v>2</v>
      </c>
      <c r="I9600">
        <v>2015</v>
      </c>
      <c r="J9600">
        <v>2</v>
      </c>
      <c r="L9600">
        <v>23071572</v>
      </c>
      <c r="M9600">
        <v>4</v>
      </c>
      <c r="P9600" s="29">
        <f t="shared" si="395"/>
        <v>0.5</v>
      </c>
    </row>
    <row r="9601" spans="1:16" hidden="1" x14ac:dyDescent="0.25">
      <c r="A9601">
        <v>195129355</v>
      </c>
      <c r="B9601">
        <v>803400</v>
      </c>
      <c r="C9601" t="s">
        <v>212</v>
      </c>
      <c r="D9601">
        <v>2021795</v>
      </c>
      <c r="E9601" t="s">
        <v>222</v>
      </c>
      <c r="F9601" t="s">
        <v>214</v>
      </c>
      <c r="G9601" t="s">
        <v>215</v>
      </c>
      <c r="H9601">
        <v>3</v>
      </c>
      <c r="I9601">
        <v>2015</v>
      </c>
      <c r="J9601">
        <v>2</v>
      </c>
      <c r="L9601">
        <v>23070466</v>
      </c>
      <c r="M9601" t="s">
        <v>221</v>
      </c>
      <c r="P9601" s="29" t="str">
        <f t="shared" si="395"/>
        <v>BAD</v>
      </c>
    </row>
    <row r="9602" spans="1:16" hidden="1" x14ac:dyDescent="0.25">
      <c r="A9602">
        <v>195129355</v>
      </c>
      <c r="B9602">
        <v>803400</v>
      </c>
      <c r="C9602" t="s">
        <v>212</v>
      </c>
      <c r="D9602">
        <v>2021754</v>
      </c>
      <c r="E9602" t="s">
        <v>216</v>
      </c>
      <c r="F9602" t="s">
        <v>214</v>
      </c>
      <c r="G9602" t="s">
        <v>215</v>
      </c>
      <c r="H9602">
        <v>2</v>
      </c>
      <c r="I9602">
        <v>2015</v>
      </c>
      <c r="J9602">
        <v>2</v>
      </c>
      <c r="L9602">
        <v>23074074</v>
      </c>
      <c r="M9602">
        <v>4.0999999999999996</v>
      </c>
      <c r="P9602" s="29">
        <f t="shared" si="395"/>
        <v>0.51666666666666661</v>
      </c>
    </row>
    <row r="9603" spans="1:16" hidden="1" x14ac:dyDescent="0.25">
      <c r="A9603">
        <v>195129355</v>
      </c>
      <c r="B9603">
        <v>803400</v>
      </c>
      <c r="C9603" t="s">
        <v>212</v>
      </c>
      <c r="D9603">
        <v>2021600</v>
      </c>
      <c r="E9603" t="s">
        <v>219</v>
      </c>
      <c r="F9603" t="s">
        <v>214</v>
      </c>
      <c r="G9603" t="s">
        <v>215</v>
      </c>
      <c r="H9603">
        <v>2</v>
      </c>
      <c r="I9603">
        <v>2015</v>
      </c>
      <c r="J9603">
        <v>2</v>
      </c>
      <c r="L9603">
        <v>23071941</v>
      </c>
      <c r="M9603">
        <v>5</v>
      </c>
      <c r="P9603" s="29">
        <f t="shared" si="395"/>
        <v>0.66666666666666663</v>
      </c>
    </row>
    <row r="9604" spans="1:16" hidden="1" x14ac:dyDescent="0.25">
      <c r="A9604">
        <v>195129355</v>
      </c>
      <c r="B9604">
        <v>803400</v>
      </c>
      <c r="C9604" t="s">
        <v>212</v>
      </c>
      <c r="D9604">
        <v>2004112</v>
      </c>
      <c r="E9604" t="s">
        <v>244</v>
      </c>
      <c r="F9604" t="s">
        <v>214</v>
      </c>
      <c r="G9604" t="s">
        <v>215</v>
      </c>
      <c r="H9604">
        <v>2</v>
      </c>
      <c r="I9604">
        <v>2015</v>
      </c>
      <c r="J9604">
        <v>2</v>
      </c>
      <c r="L9604">
        <v>23073230</v>
      </c>
      <c r="M9604">
        <v>5.0999999999999996</v>
      </c>
      <c r="P9604" s="29">
        <f t="shared" si="395"/>
        <v>0.68333333333333324</v>
      </c>
    </row>
    <row r="9605" spans="1:16" hidden="1" x14ac:dyDescent="0.25">
      <c r="A9605">
        <v>195129355</v>
      </c>
      <c r="B9605">
        <v>803400</v>
      </c>
      <c r="C9605" t="s">
        <v>212</v>
      </c>
      <c r="D9605">
        <v>2019271</v>
      </c>
      <c r="E9605" t="s">
        <v>236</v>
      </c>
      <c r="F9605" t="s">
        <v>214</v>
      </c>
      <c r="G9605" t="s">
        <v>215</v>
      </c>
      <c r="H9605">
        <v>2</v>
      </c>
      <c r="I9605">
        <v>2015</v>
      </c>
      <c r="J9605">
        <v>2</v>
      </c>
      <c r="M9605" t="s">
        <v>232</v>
      </c>
      <c r="N9605" t="s">
        <v>231</v>
      </c>
      <c r="P9605" s="29" t="str">
        <f t="shared" si="395"/>
        <v>CVL</v>
      </c>
    </row>
    <row r="9606" spans="1:16" hidden="1" x14ac:dyDescent="0.25">
      <c r="A9606">
        <v>195129355</v>
      </c>
      <c r="B9606">
        <v>803400</v>
      </c>
      <c r="C9606" t="s">
        <v>212</v>
      </c>
      <c r="D9606">
        <v>2021580</v>
      </c>
      <c r="E9606" t="s">
        <v>241</v>
      </c>
      <c r="F9606" t="s">
        <v>214</v>
      </c>
      <c r="G9606" t="s">
        <v>215</v>
      </c>
      <c r="H9606">
        <v>4</v>
      </c>
      <c r="I9606">
        <v>2015</v>
      </c>
      <c r="J9606">
        <v>2</v>
      </c>
      <c r="L9606">
        <v>23072000</v>
      </c>
      <c r="P9606" s="29" t="str">
        <f t="shared" si="395"/>
        <v>DRP</v>
      </c>
    </row>
    <row r="9607" spans="1:16" hidden="1" x14ac:dyDescent="0.25">
      <c r="A9607">
        <v>195129355</v>
      </c>
      <c r="B9607">
        <v>803400</v>
      </c>
      <c r="C9607" t="s">
        <v>212</v>
      </c>
      <c r="D9607">
        <v>2021580</v>
      </c>
      <c r="E9607" t="s">
        <v>241</v>
      </c>
      <c r="F9607" t="s">
        <v>214</v>
      </c>
      <c r="G9607" t="s">
        <v>215</v>
      </c>
      <c r="H9607">
        <v>4</v>
      </c>
      <c r="I9607">
        <v>2015</v>
      </c>
      <c r="J9607">
        <v>2</v>
      </c>
      <c r="L9607">
        <v>23072001</v>
      </c>
      <c r="P9607" s="29" t="str">
        <f t="shared" si="395"/>
        <v>DRP</v>
      </c>
    </row>
    <row r="9608" spans="1:16" hidden="1" x14ac:dyDescent="0.25">
      <c r="A9608">
        <v>195129355</v>
      </c>
      <c r="B9608">
        <v>803400</v>
      </c>
      <c r="C9608" t="s">
        <v>212</v>
      </c>
      <c r="D9608">
        <v>2021756</v>
      </c>
      <c r="E9608" t="s">
        <v>253</v>
      </c>
      <c r="F9608" t="s">
        <v>214</v>
      </c>
      <c r="G9608" t="s">
        <v>215</v>
      </c>
      <c r="H9608">
        <v>4</v>
      </c>
      <c r="I9608">
        <v>2016</v>
      </c>
      <c r="J9608">
        <v>1</v>
      </c>
      <c r="L9608">
        <v>23081182</v>
      </c>
      <c r="P9608" s="29" t="str">
        <f t="shared" ref="P9608:P9639" si="396">IF(AND(ISNUMBER(M9608),H9608&lt;&gt;4),(M9608-1)/6,IF(H9608=4,"DRP",IF(AND(H9608=3,M9608="NA"),"BAD",IF(AND(H9608=2),"CVL",IF(AND(H9608=1,ISBLANK(M9608)),"NULL","UNK")))))</f>
        <v>DRP</v>
      </c>
    </row>
    <row r="9609" spans="1:16" hidden="1" x14ac:dyDescent="0.25">
      <c r="A9609">
        <v>195129355</v>
      </c>
      <c r="B9609">
        <v>803400</v>
      </c>
      <c r="C9609" t="s">
        <v>212</v>
      </c>
      <c r="D9609">
        <v>2021756</v>
      </c>
      <c r="E9609" t="s">
        <v>253</v>
      </c>
      <c r="F9609" t="s">
        <v>214</v>
      </c>
      <c r="G9609" t="s">
        <v>215</v>
      </c>
      <c r="H9609">
        <v>4</v>
      </c>
      <c r="I9609">
        <v>2016</v>
      </c>
      <c r="J9609">
        <v>1</v>
      </c>
      <c r="L9609">
        <v>23081181</v>
      </c>
      <c r="P9609" s="29" t="str">
        <f t="shared" si="396"/>
        <v>DRP</v>
      </c>
    </row>
    <row r="9610" spans="1:16" hidden="1" x14ac:dyDescent="0.25">
      <c r="A9610">
        <v>195129355</v>
      </c>
      <c r="B9610">
        <v>803400</v>
      </c>
      <c r="C9610" t="s">
        <v>212</v>
      </c>
      <c r="D9610">
        <v>2021795</v>
      </c>
      <c r="E9610" t="s">
        <v>222</v>
      </c>
      <c r="F9610" t="s">
        <v>214</v>
      </c>
      <c r="G9610" t="s">
        <v>215</v>
      </c>
      <c r="H9610">
        <v>2</v>
      </c>
      <c r="I9610">
        <v>2016</v>
      </c>
      <c r="J9610">
        <v>1</v>
      </c>
      <c r="L9610">
        <v>23078735</v>
      </c>
      <c r="M9610">
        <v>4</v>
      </c>
      <c r="P9610" s="29">
        <f t="shared" si="396"/>
        <v>0.5</v>
      </c>
    </row>
    <row r="9611" spans="1:16" hidden="1" x14ac:dyDescent="0.25">
      <c r="A9611">
        <v>195129355</v>
      </c>
      <c r="B9611">
        <v>803400</v>
      </c>
      <c r="C9611" t="s">
        <v>212</v>
      </c>
      <c r="D9611">
        <v>2021756</v>
      </c>
      <c r="E9611" t="s">
        <v>253</v>
      </c>
      <c r="F9611" t="s">
        <v>214</v>
      </c>
      <c r="G9611" t="s">
        <v>215</v>
      </c>
      <c r="H9611">
        <v>3</v>
      </c>
      <c r="I9611">
        <v>2016</v>
      </c>
      <c r="J9611">
        <v>1</v>
      </c>
      <c r="L9611">
        <v>23081183</v>
      </c>
      <c r="M9611">
        <v>2.1</v>
      </c>
      <c r="P9611" s="29">
        <f t="shared" si="396"/>
        <v>0.18333333333333335</v>
      </c>
    </row>
    <row r="9612" spans="1:16" hidden="1" x14ac:dyDescent="0.25">
      <c r="A9612">
        <v>195129355</v>
      </c>
      <c r="B9612">
        <v>803400</v>
      </c>
      <c r="C9612" t="s">
        <v>212</v>
      </c>
      <c r="D9612">
        <v>2021602</v>
      </c>
      <c r="E9612" t="s">
        <v>242</v>
      </c>
      <c r="F9612" t="s">
        <v>214</v>
      </c>
      <c r="G9612" t="s">
        <v>215</v>
      </c>
      <c r="H9612">
        <v>2</v>
      </c>
      <c r="I9612">
        <v>2016</v>
      </c>
      <c r="J9612">
        <v>1</v>
      </c>
      <c r="L9612">
        <v>23081144</v>
      </c>
      <c r="M9612">
        <v>4</v>
      </c>
      <c r="P9612" s="29">
        <f t="shared" si="396"/>
        <v>0.5</v>
      </c>
    </row>
    <row r="9613" spans="1:16" hidden="1" x14ac:dyDescent="0.25">
      <c r="A9613">
        <v>195129355</v>
      </c>
      <c r="B9613">
        <v>803400</v>
      </c>
      <c r="C9613" t="s">
        <v>212</v>
      </c>
      <c r="D9613">
        <v>2005131</v>
      </c>
      <c r="E9613" t="s">
        <v>228</v>
      </c>
      <c r="F9613" t="s">
        <v>214</v>
      </c>
      <c r="G9613" t="s">
        <v>215</v>
      </c>
      <c r="H9613">
        <v>2</v>
      </c>
      <c r="I9613">
        <v>2016</v>
      </c>
      <c r="J9613">
        <v>1</v>
      </c>
      <c r="L9613">
        <v>23081641</v>
      </c>
      <c r="M9613">
        <v>4.2</v>
      </c>
      <c r="P9613" s="29">
        <f t="shared" si="396"/>
        <v>0.53333333333333333</v>
      </c>
    </row>
    <row r="9614" spans="1:16" hidden="1" x14ac:dyDescent="0.25">
      <c r="A9614">
        <v>195129355</v>
      </c>
      <c r="B9614">
        <v>803400</v>
      </c>
      <c r="C9614" t="s">
        <v>212</v>
      </c>
      <c r="D9614">
        <v>2004099</v>
      </c>
      <c r="E9614" t="s">
        <v>245</v>
      </c>
      <c r="F9614" t="s">
        <v>214</v>
      </c>
      <c r="G9614" t="s">
        <v>215</v>
      </c>
      <c r="H9614">
        <v>2</v>
      </c>
      <c r="I9614">
        <v>2016</v>
      </c>
      <c r="J9614">
        <v>1</v>
      </c>
      <c r="L9614">
        <v>23073324</v>
      </c>
      <c r="M9614">
        <v>5.5</v>
      </c>
      <c r="P9614" s="29">
        <f t="shared" si="396"/>
        <v>0.75</v>
      </c>
    </row>
    <row r="9615" spans="1:16" hidden="1" x14ac:dyDescent="0.25">
      <c r="A9615">
        <v>195129355</v>
      </c>
      <c r="B9615">
        <v>803400</v>
      </c>
      <c r="C9615" t="s">
        <v>212</v>
      </c>
      <c r="D9615">
        <v>2019272</v>
      </c>
      <c r="E9615" t="s">
        <v>249</v>
      </c>
      <c r="F9615" t="s">
        <v>214</v>
      </c>
      <c r="G9615" t="s">
        <v>215</v>
      </c>
      <c r="H9615">
        <v>2</v>
      </c>
      <c r="I9615">
        <v>2016</v>
      </c>
      <c r="J9615">
        <v>1</v>
      </c>
      <c r="L9615">
        <v>23080718</v>
      </c>
      <c r="M9615">
        <v>4.9000000000000004</v>
      </c>
      <c r="P9615" s="29">
        <f t="shared" si="396"/>
        <v>0.65</v>
      </c>
    </row>
    <row r="9616" spans="1:16" hidden="1" x14ac:dyDescent="0.25">
      <c r="A9616">
        <v>195129355</v>
      </c>
      <c r="B9616">
        <v>803400</v>
      </c>
      <c r="C9616" t="s">
        <v>212</v>
      </c>
      <c r="D9616">
        <v>2021797</v>
      </c>
      <c r="E9616" t="s">
        <v>234</v>
      </c>
      <c r="F9616" t="s">
        <v>214</v>
      </c>
      <c r="G9616" t="s">
        <v>215</v>
      </c>
      <c r="H9616">
        <v>4</v>
      </c>
      <c r="I9616">
        <v>2016</v>
      </c>
      <c r="J9616">
        <v>2</v>
      </c>
      <c r="L9616">
        <v>23084484</v>
      </c>
      <c r="P9616" s="29" t="str">
        <f t="shared" si="396"/>
        <v>DRP</v>
      </c>
    </row>
    <row r="9617" spans="1:16" hidden="1" x14ac:dyDescent="0.25">
      <c r="A9617">
        <v>195129355</v>
      </c>
      <c r="B9617">
        <v>803400</v>
      </c>
      <c r="C9617" t="s">
        <v>212</v>
      </c>
      <c r="D9617">
        <v>2021756</v>
      </c>
      <c r="E9617" t="s">
        <v>253</v>
      </c>
      <c r="F9617" t="s">
        <v>214</v>
      </c>
      <c r="G9617" t="s">
        <v>215</v>
      </c>
      <c r="H9617">
        <v>2</v>
      </c>
      <c r="I9617">
        <v>2016</v>
      </c>
      <c r="J9617">
        <v>2</v>
      </c>
      <c r="L9617">
        <v>23086832</v>
      </c>
      <c r="M9617">
        <v>4</v>
      </c>
      <c r="P9617" s="29">
        <f t="shared" si="396"/>
        <v>0.5</v>
      </c>
    </row>
    <row r="9618" spans="1:16" hidden="1" x14ac:dyDescent="0.25">
      <c r="A9618">
        <v>195129355</v>
      </c>
      <c r="B9618">
        <v>803400</v>
      </c>
      <c r="C9618" t="s">
        <v>212</v>
      </c>
      <c r="D9618">
        <v>2021993</v>
      </c>
      <c r="E9618" t="s">
        <v>256</v>
      </c>
      <c r="F9618" t="s">
        <v>214</v>
      </c>
      <c r="G9618" t="s">
        <v>215</v>
      </c>
      <c r="H9618">
        <v>2</v>
      </c>
      <c r="I9618">
        <v>2016</v>
      </c>
      <c r="J9618">
        <v>2</v>
      </c>
      <c r="L9618">
        <v>23086519</v>
      </c>
      <c r="M9618">
        <v>4</v>
      </c>
      <c r="P9618" s="29">
        <f t="shared" si="396"/>
        <v>0.5</v>
      </c>
    </row>
    <row r="9619" spans="1:16" hidden="1" x14ac:dyDescent="0.25">
      <c r="A9619">
        <v>195129355</v>
      </c>
      <c r="B9619">
        <v>803400</v>
      </c>
      <c r="C9619" t="s">
        <v>212</v>
      </c>
      <c r="D9619">
        <v>2019154</v>
      </c>
      <c r="E9619" t="s">
        <v>225</v>
      </c>
      <c r="F9619" t="s">
        <v>214</v>
      </c>
      <c r="G9619" t="s">
        <v>215</v>
      </c>
      <c r="H9619">
        <v>2</v>
      </c>
      <c r="I9619">
        <v>2016</v>
      </c>
      <c r="J9619">
        <v>2</v>
      </c>
      <c r="L9619">
        <v>23086752</v>
      </c>
      <c r="M9619">
        <v>4.5999999999999996</v>
      </c>
      <c r="P9619" s="29">
        <f t="shared" si="396"/>
        <v>0.6</v>
      </c>
    </row>
    <row r="9620" spans="1:16" hidden="1" x14ac:dyDescent="0.25">
      <c r="A9620">
        <v>195129355</v>
      </c>
      <c r="B9620">
        <v>803400</v>
      </c>
      <c r="C9620" t="s">
        <v>212</v>
      </c>
      <c r="D9620">
        <v>2021638</v>
      </c>
      <c r="E9620" t="s">
        <v>250</v>
      </c>
      <c r="F9620" t="s">
        <v>214</v>
      </c>
      <c r="G9620" t="s">
        <v>215</v>
      </c>
      <c r="H9620">
        <v>3</v>
      </c>
      <c r="I9620">
        <v>2016</v>
      </c>
      <c r="J9620">
        <v>2</v>
      </c>
      <c r="L9620">
        <v>23086852</v>
      </c>
      <c r="M9620">
        <v>2.5</v>
      </c>
      <c r="P9620" s="29">
        <f t="shared" si="396"/>
        <v>0.25</v>
      </c>
    </row>
    <row r="9621" spans="1:16" hidden="1" x14ac:dyDescent="0.25">
      <c r="A9621">
        <v>195129355</v>
      </c>
      <c r="B9621">
        <v>803400</v>
      </c>
      <c r="C9621" t="s">
        <v>212</v>
      </c>
      <c r="D9621">
        <v>2021781</v>
      </c>
      <c r="E9621" t="s">
        <v>235</v>
      </c>
      <c r="F9621" t="s">
        <v>214</v>
      </c>
      <c r="G9621" t="s">
        <v>215</v>
      </c>
      <c r="H9621">
        <v>2</v>
      </c>
      <c r="I9621">
        <v>2016</v>
      </c>
      <c r="J9621">
        <v>2</v>
      </c>
      <c r="L9621">
        <v>23086871</v>
      </c>
      <c r="M9621">
        <v>4.2</v>
      </c>
      <c r="P9621" s="29">
        <f t="shared" si="396"/>
        <v>0.53333333333333333</v>
      </c>
    </row>
    <row r="9622" spans="1:16" hidden="1" x14ac:dyDescent="0.25">
      <c r="A9622">
        <v>195129355</v>
      </c>
      <c r="B9622">
        <v>803400</v>
      </c>
      <c r="C9622" t="s">
        <v>212</v>
      </c>
      <c r="D9622">
        <v>2021797</v>
      </c>
      <c r="E9622" t="s">
        <v>234</v>
      </c>
      <c r="F9622" t="s">
        <v>214</v>
      </c>
      <c r="G9622" t="s">
        <v>215</v>
      </c>
      <c r="H9622">
        <v>2</v>
      </c>
      <c r="I9622">
        <v>2016</v>
      </c>
      <c r="J9622">
        <v>2</v>
      </c>
      <c r="M9622">
        <v>5.3</v>
      </c>
      <c r="N9622" t="s">
        <v>231</v>
      </c>
      <c r="P9622" s="29">
        <f t="shared" si="396"/>
        <v>0.71666666666666667</v>
      </c>
    </row>
    <row r="9623" spans="1:16" hidden="1" x14ac:dyDescent="0.25">
      <c r="A9623">
        <v>195129355</v>
      </c>
      <c r="B9623">
        <v>803400</v>
      </c>
      <c r="C9623" t="s">
        <v>212</v>
      </c>
      <c r="D9623">
        <v>2021638</v>
      </c>
      <c r="E9623" t="s">
        <v>250</v>
      </c>
      <c r="F9623" t="s">
        <v>214</v>
      </c>
      <c r="G9623" t="s">
        <v>215</v>
      </c>
      <c r="H9623">
        <v>4</v>
      </c>
      <c r="I9623">
        <v>2017</v>
      </c>
      <c r="J9623">
        <v>1</v>
      </c>
      <c r="L9623">
        <v>23092934</v>
      </c>
      <c r="P9623" s="29" t="str">
        <f t="shared" si="396"/>
        <v>DRP</v>
      </c>
    </row>
    <row r="9624" spans="1:16" hidden="1" x14ac:dyDescent="0.25">
      <c r="A9624">
        <v>195129355</v>
      </c>
      <c r="B9624">
        <v>803400</v>
      </c>
      <c r="C9624" t="s">
        <v>212</v>
      </c>
      <c r="D9624">
        <v>2021645</v>
      </c>
      <c r="E9624" t="s">
        <v>251</v>
      </c>
      <c r="F9624" t="s">
        <v>214</v>
      </c>
      <c r="G9624" t="s">
        <v>215</v>
      </c>
      <c r="H9624">
        <v>2</v>
      </c>
      <c r="I9624">
        <v>2017</v>
      </c>
      <c r="J9624">
        <v>1</v>
      </c>
      <c r="L9624">
        <v>23091426</v>
      </c>
      <c r="M9624">
        <v>4.2</v>
      </c>
      <c r="P9624" s="29">
        <f t="shared" si="396"/>
        <v>0.53333333333333333</v>
      </c>
    </row>
    <row r="9625" spans="1:16" hidden="1" x14ac:dyDescent="0.25">
      <c r="A9625">
        <v>195129355</v>
      </c>
      <c r="B9625">
        <v>803400</v>
      </c>
      <c r="C9625" t="s">
        <v>212</v>
      </c>
      <c r="D9625">
        <v>2021706</v>
      </c>
      <c r="E9625" t="s">
        <v>271</v>
      </c>
      <c r="F9625" t="s">
        <v>214</v>
      </c>
      <c r="G9625" t="s">
        <v>215</v>
      </c>
      <c r="H9625">
        <v>2</v>
      </c>
      <c r="I9625">
        <v>2017</v>
      </c>
      <c r="J9625">
        <v>1</v>
      </c>
      <c r="L9625">
        <v>23093319</v>
      </c>
      <c r="M9625">
        <v>4</v>
      </c>
      <c r="P9625" s="29">
        <f t="shared" si="396"/>
        <v>0.5</v>
      </c>
    </row>
    <row r="9626" spans="1:16" hidden="1" x14ac:dyDescent="0.25">
      <c r="A9626">
        <v>195129355</v>
      </c>
      <c r="B9626">
        <v>803400</v>
      </c>
      <c r="C9626" t="s">
        <v>212</v>
      </c>
      <c r="D9626">
        <v>2021858</v>
      </c>
      <c r="E9626" t="s">
        <v>230</v>
      </c>
      <c r="F9626" t="s">
        <v>214</v>
      </c>
      <c r="G9626" t="s">
        <v>215</v>
      </c>
      <c r="H9626">
        <v>3</v>
      </c>
      <c r="I9626">
        <v>2017</v>
      </c>
      <c r="J9626">
        <v>1</v>
      </c>
      <c r="L9626">
        <v>23091434</v>
      </c>
      <c r="M9626" t="s">
        <v>221</v>
      </c>
      <c r="P9626" s="29" t="str">
        <f t="shared" si="396"/>
        <v>BAD</v>
      </c>
    </row>
    <row r="9627" spans="1:16" hidden="1" x14ac:dyDescent="0.25">
      <c r="A9627">
        <v>195129355</v>
      </c>
      <c r="B9627">
        <v>803400</v>
      </c>
      <c r="C9627" t="s">
        <v>212</v>
      </c>
      <c r="D9627">
        <v>2021638</v>
      </c>
      <c r="E9627" t="s">
        <v>250</v>
      </c>
      <c r="F9627" t="s">
        <v>214</v>
      </c>
      <c r="G9627" t="s">
        <v>215</v>
      </c>
      <c r="H9627">
        <v>2</v>
      </c>
      <c r="I9627">
        <v>2017</v>
      </c>
      <c r="J9627">
        <v>1</v>
      </c>
      <c r="M9627">
        <v>4.4000000000000004</v>
      </c>
      <c r="N9627" t="s">
        <v>231</v>
      </c>
      <c r="P9627" s="29">
        <f t="shared" si="396"/>
        <v>0.56666666666666676</v>
      </c>
    </row>
    <row r="9628" spans="1:16" hidden="1" x14ac:dyDescent="0.25">
      <c r="A9628">
        <v>195129355</v>
      </c>
      <c r="B9628">
        <v>803400</v>
      </c>
      <c r="C9628" t="s">
        <v>212</v>
      </c>
      <c r="D9628">
        <v>2021874</v>
      </c>
      <c r="E9628" t="s">
        <v>226</v>
      </c>
      <c r="F9628" t="s">
        <v>214</v>
      </c>
      <c r="G9628" t="s">
        <v>215</v>
      </c>
      <c r="H9628">
        <v>2</v>
      </c>
      <c r="I9628">
        <v>2017</v>
      </c>
      <c r="J9628">
        <v>1</v>
      </c>
      <c r="M9628">
        <v>4.8</v>
      </c>
      <c r="N9628" t="s">
        <v>231</v>
      </c>
      <c r="P9628" s="29">
        <f t="shared" si="396"/>
        <v>0.6333333333333333</v>
      </c>
    </row>
    <row r="9629" spans="1:16" hidden="1" x14ac:dyDescent="0.25">
      <c r="A9629">
        <v>195129355</v>
      </c>
      <c r="B9629">
        <v>803400</v>
      </c>
      <c r="C9629" t="s">
        <v>212</v>
      </c>
      <c r="D9629">
        <v>2004453</v>
      </c>
      <c r="E9629" t="s">
        <v>239</v>
      </c>
      <c r="F9629" t="s">
        <v>214</v>
      </c>
      <c r="G9629" t="s">
        <v>215</v>
      </c>
      <c r="H9629">
        <v>2</v>
      </c>
      <c r="I9629">
        <v>2017</v>
      </c>
      <c r="J9629">
        <v>1</v>
      </c>
      <c r="L9629">
        <v>23091429</v>
      </c>
      <c r="M9629">
        <v>5</v>
      </c>
      <c r="P9629" s="29">
        <f t="shared" si="396"/>
        <v>0.66666666666666663</v>
      </c>
    </row>
    <row r="9630" spans="1:16" hidden="1" x14ac:dyDescent="0.25">
      <c r="A9630">
        <v>195129355</v>
      </c>
      <c r="B9630">
        <v>803400</v>
      </c>
      <c r="C9630" t="s">
        <v>212</v>
      </c>
      <c r="D9630">
        <v>2004452</v>
      </c>
      <c r="E9630" t="s">
        <v>240</v>
      </c>
      <c r="F9630" t="s">
        <v>214</v>
      </c>
      <c r="G9630" t="s">
        <v>215</v>
      </c>
      <c r="H9630">
        <v>2</v>
      </c>
      <c r="I9630">
        <v>2017</v>
      </c>
      <c r="J9630">
        <v>1</v>
      </c>
      <c r="L9630">
        <v>23091430</v>
      </c>
      <c r="M9630">
        <v>4.5999999999999996</v>
      </c>
      <c r="P9630" s="29">
        <f t="shared" si="396"/>
        <v>0.6</v>
      </c>
    </row>
    <row r="9631" spans="1:16" hidden="1" x14ac:dyDescent="0.25">
      <c r="A9631">
        <v>195129355</v>
      </c>
      <c r="B9631">
        <v>803400</v>
      </c>
      <c r="C9631" t="s">
        <v>212</v>
      </c>
      <c r="D9631">
        <v>2021747</v>
      </c>
      <c r="E9631" t="s">
        <v>270</v>
      </c>
      <c r="F9631" t="s">
        <v>214</v>
      </c>
      <c r="G9631" t="s">
        <v>215</v>
      </c>
      <c r="H9631">
        <v>2</v>
      </c>
      <c r="I9631">
        <v>2017</v>
      </c>
      <c r="J9631">
        <v>2</v>
      </c>
      <c r="L9631">
        <v>23099060</v>
      </c>
      <c r="M9631">
        <v>4.0999999999999996</v>
      </c>
      <c r="P9631" s="29">
        <f t="shared" si="396"/>
        <v>0.51666666666666661</v>
      </c>
    </row>
    <row r="9632" spans="1:16" hidden="1" x14ac:dyDescent="0.25">
      <c r="A9632">
        <v>195129355</v>
      </c>
      <c r="B9632">
        <v>803400</v>
      </c>
      <c r="C9632" t="s">
        <v>212</v>
      </c>
      <c r="D9632">
        <v>2004459</v>
      </c>
      <c r="E9632" t="s">
        <v>238</v>
      </c>
      <c r="F9632" t="s">
        <v>214</v>
      </c>
      <c r="G9632" t="s">
        <v>215</v>
      </c>
      <c r="H9632">
        <v>2</v>
      </c>
      <c r="I9632">
        <v>2017</v>
      </c>
      <c r="J9632">
        <v>2</v>
      </c>
      <c r="L9632">
        <v>23099059</v>
      </c>
      <c r="M9632">
        <v>4</v>
      </c>
      <c r="P9632" s="29">
        <f t="shared" si="396"/>
        <v>0.5</v>
      </c>
    </row>
    <row r="9633" spans="1:16" hidden="1" x14ac:dyDescent="0.25">
      <c r="A9633">
        <v>195129355</v>
      </c>
      <c r="B9633">
        <v>803400</v>
      </c>
      <c r="C9633" t="s">
        <v>212</v>
      </c>
      <c r="D9633">
        <v>2021615</v>
      </c>
      <c r="E9633" t="s">
        <v>255</v>
      </c>
      <c r="F9633" t="s">
        <v>214</v>
      </c>
      <c r="G9633" t="s">
        <v>215</v>
      </c>
      <c r="H9633">
        <v>2</v>
      </c>
      <c r="I9633">
        <v>2017</v>
      </c>
      <c r="J9633">
        <v>2</v>
      </c>
      <c r="L9633">
        <v>23097634</v>
      </c>
      <c r="M9633">
        <v>4.3</v>
      </c>
      <c r="P9633" s="29">
        <f t="shared" si="396"/>
        <v>0.54999999999999993</v>
      </c>
    </row>
    <row r="9634" spans="1:16" hidden="1" x14ac:dyDescent="0.25">
      <c r="A9634">
        <v>195129355</v>
      </c>
      <c r="B9634">
        <v>803400</v>
      </c>
      <c r="C9634" t="s">
        <v>212</v>
      </c>
      <c r="D9634">
        <v>2021850</v>
      </c>
      <c r="E9634" t="s">
        <v>233</v>
      </c>
      <c r="F9634" t="s">
        <v>214</v>
      </c>
      <c r="G9634" t="s">
        <v>215</v>
      </c>
      <c r="H9634">
        <v>2</v>
      </c>
      <c r="I9634">
        <v>2017</v>
      </c>
      <c r="J9634">
        <v>2</v>
      </c>
      <c r="L9634">
        <v>23099061</v>
      </c>
      <c r="M9634">
        <v>5</v>
      </c>
      <c r="P9634" s="29">
        <f t="shared" si="396"/>
        <v>0.66666666666666663</v>
      </c>
    </row>
    <row r="9635" spans="1:16" hidden="1" x14ac:dyDescent="0.25">
      <c r="A9635">
        <v>195129355</v>
      </c>
      <c r="B9635">
        <v>803400</v>
      </c>
      <c r="C9635" t="s">
        <v>212</v>
      </c>
      <c r="D9635">
        <v>2021853</v>
      </c>
      <c r="E9635" t="s">
        <v>258</v>
      </c>
      <c r="F9635" t="s">
        <v>214</v>
      </c>
      <c r="G9635" t="s">
        <v>215</v>
      </c>
      <c r="H9635">
        <v>2</v>
      </c>
      <c r="I9635">
        <v>2017</v>
      </c>
      <c r="J9635">
        <v>2</v>
      </c>
      <c r="L9635">
        <v>23099064</v>
      </c>
      <c r="M9635">
        <v>5</v>
      </c>
      <c r="P9635" s="29">
        <f t="shared" si="396"/>
        <v>0.66666666666666663</v>
      </c>
    </row>
    <row r="9636" spans="1:16" hidden="1" x14ac:dyDescent="0.25">
      <c r="A9636">
        <v>195129355</v>
      </c>
      <c r="B9636">
        <v>803400</v>
      </c>
      <c r="C9636" t="s">
        <v>212</v>
      </c>
      <c r="D9636">
        <v>2021679</v>
      </c>
      <c r="E9636" t="s">
        <v>259</v>
      </c>
      <c r="F9636" t="s">
        <v>214</v>
      </c>
      <c r="G9636" t="s">
        <v>215</v>
      </c>
      <c r="H9636">
        <v>2</v>
      </c>
      <c r="I9636">
        <v>2017</v>
      </c>
      <c r="J9636">
        <v>2</v>
      </c>
      <c r="L9636">
        <v>23101199</v>
      </c>
      <c r="M9636">
        <v>5.3</v>
      </c>
      <c r="P9636" s="29">
        <f t="shared" si="396"/>
        <v>0.71666666666666667</v>
      </c>
    </row>
    <row r="9637" spans="1:16" hidden="1" x14ac:dyDescent="0.25">
      <c r="A9637">
        <v>195129355</v>
      </c>
      <c r="B9637">
        <v>803400</v>
      </c>
      <c r="C9637" t="s">
        <v>212</v>
      </c>
      <c r="D9637">
        <v>2021720</v>
      </c>
      <c r="E9637" t="s">
        <v>263</v>
      </c>
      <c r="F9637" t="s">
        <v>214</v>
      </c>
      <c r="G9637" t="s">
        <v>215</v>
      </c>
      <c r="H9637">
        <v>4</v>
      </c>
      <c r="I9637">
        <v>2018</v>
      </c>
      <c r="J9637">
        <v>1</v>
      </c>
      <c r="L9637">
        <v>23107097</v>
      </c>
      <c r="P9637" s="29" t="str">
        <f t="shared" si="396"/>
        <v>DRP</v>
      </c>
    </row>
    <row r="9638" spans="1:16" hidden="1" x14ac:dyDescent="0.25">
      <c r="A9638">
        <v>195129355</v>
      </c>
      <c r="B9638">
        <v>803400</v>
      </c>
      <c r="C9638" t="s">
        <v>212</v>
      </c>
      <c r="D9638">
        <v>2004469</v>
      </c>
      <c r="E9638" t="s">
        <v>266</v>
      </c>
      <c r="F9638" t="s">
        <v>214</v>
      </c>
      <c r="G9638" t="s">
        <v>215</v>
      </c>
      <c r="H9638">
        <v>4</v>
      </c>
      <c r="I9638">
        <v>2018</v>
      </c>
      <c r="J9638">
        <v>1</v>
      </c>
      <c r="L9638">
        <v>23107098</v>
      </c>
      <c r="P9638" s="29" t="str">
        <f t="shared" si="396"/>
        <v>DRP</v>
      </c>
    </row>
    <row r="9639" spans="1:16" hidden="1" x14ac:dyDescent="0.25">
      <c r="A9639">
        <v>195129355</v>
      </c>
      <c r="B9639">
        <v>803400</v>
      </c>
      <c r="C9639" t="s">
        <v>212</v>
      </c>
      <c r="D9639">
        <v>2021713</v>
      </c>
      <c r="E9639" t="s">
        <v>273</v>
      </c>
      <c r="F9639" t="s">
        <v>214</v>
      </c>
      <c r="G9639" t="s">
        <v>215</v>
      </c>
      <c r="H9639">
        <v>4</v>
      </c>
      <c r="I9639">
        <v>2018</v>
      </c>
      <c r="J9639">
        <v>1</v>
      </c>
      <c r="L9639">
        <v>23107099</v>
      </c>
      <c r="P9639" s="29" t="str">
        <f t="shared" si="396"/>
        <v>DRP</v>
      </c>
    </row>
    <row r="9640" spans="1:16" hidden="1" x14ac:dyDescent="0.25">
      <c r="A9640">
        <v>195129355</v>
      </c>
      <c r="B9640">
        <v>803400</v>
      </c>
      <c r="C9640" t="s">
        <v>212</v>
      </c>
      <c r="D9640">
        <v>2021831</v>
      </c>
      <c r="E9640" t="s">
        <v>261</v>
      </c>
      <c r="F9640" t="s">
        <v>214</v>
      </c>
      <c r="G9640" t="s">
        <v>215</v>
      </c>
      <c r="H9640">
        <v>4</v>
      </c>
      <c r="I9640">
        <v>2018</v>
      </c>
      <c r="J9640">
        <v>1</v>
      </c>
      <c r="L9640">
        <v>23107103</v>
      </c>
      <c r="P9640" s="29" t="str">
        <f t="shared" ref="P9640:P9671" si="397">IF(AND(ISNUMBER(M9640),H9640&lt;&gt;4),(M9640-1)/6,IF(H9640=4,"DRP",IF(AND(H9640=3,M9640="NA"),"BAD",IF(AND(H9640=2),"CVL",IF(AND(H9640=1,ISBLANK(M9640)),"NULL","UNK")))))</f>
        <v>DRP</v>
      </c>
    </row>
    <row r="9641" spans="1:16" hidden="1" x14ac:dyDescent="0.25">
      <c r="A9641">
        <v>195129355</v>
      </c>
      <c r="B9641">
        <v>803400</v>
      </c>
      <c r="C9641" t="s">
        <v>212</v>
      </c>
      <c r="D9641">
        <v>2021858</v>
      </c>
      <c r="E9641" t="s">
        <v>230</v>
      </c>
      <c r="F9641" t="s">
        <v>214</v>
      </c>
      <c r="G9641" t="s">
        <v>215</v>
      </c>
      <c r="H9641">
        <v>2</v>
      </c>
      <c r="I9641">
        <v>2018</v>
      </c>
      <c r="J9641">
        <v>1</v>
      </c>
      <c r="L9641">
        <v>23107204</v>
      </c>
      <c r="M9641">
        <v>4.8</v>
      </c>
      <c r="P9641" s="29">
        <f t="shared" si="397"/>
        <v>0.6333333333333333</v>
      </c>
    </row>
    <row r="9642" spans="1:16" hidden="1" x14ac:dyDescent="0.25">
      <c r="A9642">
        <v>195129355</v>
      </c>
      <c r="B9642">
        <v>803400</v>
      </c>
      <c r="C9642" t="s">
        <v>212</v>
      </c>
      <c r="D9642">
        <v>2021725</v>
      </c>
      <c r="E9642" t="s">
        <v>257</v>
      </c>
      <c r="F9642" t="s">
        <v>214</v>
      </c>
      <c r="G9642" t="s">
        <v>215</v>
      </c>
      <c r="H9642">
        <v>2</v>
      </c>
      <c r="I9642">
        <v>2018</v>
      </c>
      <c r="J9642">
        <v>1</v>
      </c>
      <c r="L9642">
        <v>23108653</v>
      </c>
      <c r="M9642">
        <v>4</v>
      </c>
      <c r="P9642" s="29">
        <f t="shared" si="397"/>
        <v>0.5</v>
      </c>
    </row>
    <row r="9643" spans="1:16" hidden="1" x14ac:dyDescent="0.25">
      <c r="A9643">
        <v>195129355</v>
      </c>
      <c r="B9643">
        <v>803400</v>
      </c>
      <c r="C9643" t="s">
        <v>212</v>
      </c>
      <c r="D9643">
        <v>2021734</v>
      </c>
      <c r="E9643" t="s">
        <v>252</v>
      </c>
      <c r="F9643" t="s">
        <v>214</v>
      </c>
      <c r="G9643" t="s">
        <v>215</v>
      </c>
      <c r="H9643">
        <v>2</v>
      </c>
      <c r="I9643">
        <v>2018</v>
      </c>
      <c r="J9643">
        <v>1</v>
      </c>
      <c r="L9643">
        <v>23107096</v>
      </c>
      <c r="M9643">
        <v>4</v>
      </c>
      <c r="P9643" s="29">
        <f t="shared" si="397"/>
        <v>0.5</v>
      </c>
    </row>
    <row r="9644" spans="1:16" hidden="1" x14ac:dyDescent="0.25">
      <c r="A9644">
        <v>195129355</v>
      </c>
      <c r="B9644">
        <v>803400</v>
      </c>
      <c r="C9644" t="s">
        <v>212</v>
      </c>
      <c r="D9644">
        <v>2021742</v>
      </c>
      <c r="E9644" t="s">
        <v>262</v>
      </c>
      <c r="F9644" t="s">
        <v>214</v>
      </c>
      <c r="G9644" t="s">
        <v>215</v>
      </c>
      <c r="H9644">
        <v>2</v>
      </c>
      <c r="I9644">
        <v>2018</v>
      </c>
      <c r="J9644">
        <v>1</v>
      </c>
      <c r="L9644">
        <v>23107805</v>
      </c>
      <c r="M9644">
        <v>5.7</v>
      </c>
      <c r="P9644" s="29">
        <f t="shared" si="397"/>
        <v>0.78333333333333333</v>
      </c>
    </row>
    <row r="9645" spans="1:16" hidden="1" x14ac:dyDescent="0.25">
      <c r="A9645">
        <v>195129355</v>
      </c>
      <c r="B9645">
        <v>803400</v>
      </c>
      <c r="C9645" t="s">
        <v>212</v>
      </c>
      <c r="D9645">
        <v>2021695</v>
      </c>
      <c r="E9645" t="s">
        <v>264</v>
      </c>
      <c r="F9645" t="s">
        <v>214</v>
      </c>
      <c r="G9645" t="s">
        <v>215</v>
      </c>
      <c r="H9645">
        <v>2</v>
      </c>
      <c r="I9645">
        <v>2018</v>
      </c>
      <c r="J9645">
        <v>1</v>
      </c>
      <c r="L9645">
        <v>23107101</v>
      </c>
      <c r="M9645">
        <v>5</v>
      </c>
      <c r="P9645" s="29">
        <f t="shared" si="397"/>
        <v>0.66666666666666663</v>
      </c>
    </row>
    <row r="9646" spans="1:16" hidden="1" x14ac:dyDescent="0.25">
      <c r="A9646">
        <v>195129355</v>
      </c>
      <c r="B9646">
        <v>803400</v>
      </c>
      <c r="C9646" t="s">
        <v>212</v>
      </c>
      <c r="D9646">
        <v>2021640</v>
      </c>
      <c r="E9646" t="s">
        <v>227</v>
      </c>
      <c r="F9646" t="s">
        <v>214</v>
      </c>
      <c r="G9646" t="s">
        <v>215</v>
      </c>
      <c r="H9646">
        <v>2</v>
      </c>
      <c r="I9646">
        <v>2018</v>
      </c>
      <c r="J9646">
        <v>1</v>
      </c>
      <c r="M9646">
        <v>5.4</v>
      </c>
      <c r="N9646" t="s">
        <v>231</v>
      </c>
      <c r="P9646" s="29">
        <f t="shared" si="397"/>
        <v>0.73333333333333339</v>
      </c>
    </row>
    <row r="9647" spans="1:16" hidden="1" x14ac:dyDescent="0.25">
      <c r="A9647">
        <v>195129355</v>
      </c>
      <c r="B9647">
        <v>803400</v>
      </c>
      <c r="C9647" t="s">
        <v>212</v>
      </c>
      <c r="D9647">
        <v>2019273</v>
      </c>
      <c r="E9647" t="s">
        <v>248</v>
      </c>
      <c r="F9647" t="s">
        <v>214</v>
      </c>
      <c r="G9647" t="s">
        <v>215</v>
      </c>
      <c r="H9647">
        <v>4</v>
      </c>
      <c r="I9647">
        <v>2018</v>
      </c>
      <c r="J9647">
        <v>2</v>
      </c>
      <c r="L9647">
        <v>23114676</v>
      </c>
      <c r="P9647" s="29" t="str">
        <f t="shared" si="397"/>
        <v>DRP</v>
      </c>
    </row>
    <row r="9648" spans="1:16" hidden="1" x14ac:dyDescent="0.25">
      <c r="A9648">
        <v>195129355</v>
      </c>
      <c r="B9648">
        <v>803400</v>
      </c>
      <c r="C9648" t="s">
        <v>212</v>
      </c>
      <c r="D9648">
        <v>2021720</v>
      </c>
      <c r="E9648" t="s">
        <v>263</v>
      </c>
      <c r="F9648" t="s">
        <v>214</v>
      </c>
      <c r="G9648" t="s">
        <v>215</v>
      </c>
      <c r="H9648">
        <v>2</v>
      </c>
      <c r="I9648">
        <v>2018</v>
      </c>
      <c r="J9648">
        <v>2</v>
      </c>
      <c r="M9648">
        <v>4.5</v>
      </c>
      <c r="N9648" t="s">
        <v>231</v>
      </c>
      <c r="P9648" s="29">
        <f t="shared" si="397"/>
        <v>0.58333333333333337</v>
      </c>
    </row>
    <row r="9649" spans="1:16" hidden="1" x14ac:dyDescent="0.25">
      <c r="A9649">
        <v>195129355</v>
      </c>
      <c r="B9649">
        <v>803400</v>
      </c>
      <c r="C9649" t="s">
        <v>212</v>
      </c>
      <c r="D9649">
        <v>2019273</v>
      </c>
      <c r="E9649" t="s">
        <v>248</v>
      </c>
      <c r="F9649" t="s">
        <v>214</v>
      </c>
      <c r="G9649" t="s">
        <v>215</v>
      </c>
      <c r="H9649">
        <v>2</v>
      </c>
      <c r="I9649">
        <v>2018</v>
      </c>
      <c r="J9649">
        <v>2</v>
      </c>
      <c r="L9649">
        <v>23115054</v>
      </c>
      <c r="M9649">
        <v>4.2</v>
      </c>
      <c r="P9649" s="29">
        <f t="shared" si="397"/>
        <v>0.53333333333333333</v>
      </c>
    </row>
    <row r="9650" spans="1:16" hidden="1" x14ac:dyDescent="0.25">
      <c r="A9650">
        <v>195129355</v>
      </c>
      <c r="B9650">
        <v>803400</v>
      </c>
      <c r="C9650" t="s">
        <v>212</v>
      </c>
      <c r="D9650">
        <v>2027112</v>
      </c>
      <c r="E9650" t="s">
        <v>323</v>
      </c>
      <c r="F9650" t="s">
        <v>320</v>
      </c>
      <c r="G9650" t="s">
        <v>321</v>
      </c>
      <c r="H9650">
        <v>2</v>
      </c>
      <c r="I9650">
        <v>2018</v>
      </c>
      <c r="J9650">
        <v>2</v>
      </c>
      <c r="L9650">
        <v>23114643</v>
      </c>
      <c r="M9650">
        <v>6.7</v>
      </c>
      <c r="P9650" s="29">
        <f t="shared" si="397"/>
        <v>0.95000000000000007</v>
      </c>
    </row>
    <row r="9651" spans="1:16" hidden="1" x14ac:dyDescent="0.25">
      <c r="A9651">
        <v>195129355</v>
      </c>
      <c r="B9651">
        <v>803400</v>
      </c>
      <c r="C9651" t="s">
        <v>212</v>
      </c>
      <c r="D9651">
        <v>2021715</v>
      </c>
      <c r="E9651" t="s">
        <v>260</v>
      </c>
      <c r="F9651" t="s">
        <v>214</v>
      </c>
      <c r="G9651" t="s">
        <v>215</v>
      </c>
      <c r="H9651">
        <v>3</v>
      </c>
      <c r="I9651">
        <v>2018</v>
      </c>
      <c r="J9651">
        <v>2</v>
      </c>
      <c r="L9651">
        <v>23114837</v>
      </c>
      <c r="M9651" t="s">
        <v>221</v>
      </c>
      <c r="P9651" s="29" t="str">
        <f t="shared" si="397"/>
        <v>BAD</v>
      </c>
    </row>
    <row r="9652" spans="1:16" hidden="1" x14ac:dyDescent="0.25">
      <c r="A9652">
        <v>195129355</v>
      </c>
      <c r="B9652">
        <v>803400</v>
      </c>
      <c r="C9652" t="s">
        <v>212</v>
      </c>
      <c r="D9652">
        <v>2021624</v>
      </c>
      <c r="E9652" t="s">
        <v>243</v>
      </c>
      <c r="F9652" t="s">
        <v>214</v>
      </c>
      <c r="G9652" t="s">
        <v>215</v>
      </c>
      <c r="H9652">
        <v>2</v>
      </c>
      <c r="I9652">
        <v>2018</v>
      </c>
      <c r="J9652">
        <v>2</v>
      </c>
      <c r="L9652">
        <v>23114829</v>
      </c>
      <c r="M9652">
        <v>4.8</v>
      </c>
      <c r="P9652" s="29">
        <f t="shared" si="397"/>
        <v>0.6333333333333333</v>
      </c>
    </row>
    <row r="9653" spans="1:16" hidden="1" x14ac:dyDescent="0.25">
      <c r="A9653">
        <v>195129355</v>
      </c>
      <c r="B9653">
        <v>803400</v>
      </c>
      <c r="C9653" t="s">
        <v>212</v>
      </c>
      <c r="D9653">
        <v>2021686</v>
      </c>
      <c r="E9653" t="s">
        <v>272</v>
      </c>
      <c r="F9653" t="s">
        <v>214</v>
      </c>
      <c r="G9653" t="s">
        <v>215</v>
      </c>
      <c r="H9653">
        <v>2</v>
      </c>
      <c r="I9653">
        <v>2018</v>
      </c>
      <c r="J9653">
        <v>2</v>
      </c>
      <c r="L9653">
        <v>23114835</v>
      </c>
      <c r="M9653">
        <v>5</v>
      </c>
      <c r="P9653" s="29">
        <f t="shared" si="397"/>
        <v>0.66666666666666663</v>
      </c>
    </row>
    <row r="9654" spans="1:16" hidden="1" x14ac:dyDescent="0.25">
      <c r="A9654">
        <v>195129355</v>
      </c>
      <c r="B9654">
        <v>803400</v>
      </c>
      <c r="C9654" t="s">
        <v>212</v>
      </c>
      <c r="D9654">
        <v>2021647</v>
      </c>
      <c r="E9654" t="s">
        <v>279</v>
      </c>
      <c r="F9654" t="s">
        <v>214</v>
      </c>
      <c r="G9654" t="s">
        <v>215</v>
      </c>
      <c r="H9654">
        <v>2</v>
      </c>
      <c r="I9654">
        <v>2018</v>
      </c>
      <c r="J9654">
        <v>2</v>
      </c>
      <c r="L9654">
        <v>23114841</v>
      </c>
      <c r="M9654">
        <v>4</v>
      </c>
      <c r="P9654" s="29">
        <f t="shared" si="397"/>
        <v>0.5</v>
      </c>
    </row>
    <row r="9655" spans="1:16" hidden="1" x14ac:dyDescent="0.25">
      <c r="A9655">
        <v>195129355</v>
      </c>
      <c r="B9655">
        <v>803400</v>
      </c>
      <c r="C9655" t="s">
        <v>212</v>
      </c>
      <c r="D9655">
        <v>2021773</v>
      </c>
      <c r="E9655" t="s">
        <v>286</v>
      </c>
      <c r="F9655" t="s">
        <v>214</v>
      </c>
      <c r="G9655" t="s">
        <v>215</v>
      </c>
      <c r="H9655">
        <v>2</v>
      </c>
      <c r="I9655">
        <v>2019</v>
      </c>
      <c r="J9655">
        <v>1</v>
      </c>
      <c r="L9655">
        <v>23120814</v>
      </c>
      <c r="M9655">
        <v>4.8</v>
      </c>
      <c r="P9655" s="29">
        <f t="shared" si="397"/>
        <v>0.6333333333333333</v>
      </c>
    </row>
    <row r="9656" spans="1:16" hidden="1" x14ac:dyDescent="0.25">
      <c r="A9656">
        <v>195129355</v>
      </c>
      <c r="B9656">
        <v>803400</v>
      </c>
      <c r="C9656" t="s">
        <v>212</v>
      </c>
      <c r="D9656">
        <v>2021758</v>
      </c>
      <c r="E9656" t="s">
        <v>254</v>
      </c>
      <c r="F9656" t="s">
        <v>214</v>
      </c>
      <c r="G9656" t="s">
        <v>215</v>
      </c>
      <c r="H9656">
        <v>2</v>
      </c>
      <c r="I9656">
        <v>2019</v>
      </c>
      <c r="J9656">
        <v>1</v>
      </c>
      <c r="M9656">
        <v>4.2</v>
      </c>
      <c r="N9656" t="s">
        <v>231</v>
      </c>
      <c r="P9656" s="29">
        <f t="shared" si="397"/>
        <v>0.53333333333333333</v>
      </c>
    </row>
    <row r="9657" spans="1:16" hidden="1" x14ac:dyDescent="0.25">
      <c r="A9657">
        <v>195129355</v>
      </c>
      <c r="B9657">
        <v>803400</v>
      </c>
      <c r="C9657" t="s">
        <v>212</v>
      </c>
      <c r="D9657">
        <v>2021585</v>
      </c>
      <c r="E9657" t="s">
        <v>265</v>
      </c>
      <c r="F9657" t="s">
        <v>214</v>
      </c>
      <c r="G9657" t="s">
        <v>215</v>
      </c>
      <c r="H9657">
        <v>2</v>
      </c>
      <c r="I9657">
        <v>2019</v>
      </c>
      <c r="J9657">
        <v>1</v>
      </c>
      <c r="L9657">
        <v>23120812</v>
      </c>
      <c r="M9657">
        <v>5.9</v>
      </c>
      <c r="P9657" s="29">
        <f t="shared" si="397"/>
        <v>0.81666666666666676</v>
      </c>
    </row>
    <row r="9658" spans="1:16" hidden="1" x14ac:dyDescent="0.25">
      <c r="A9658">
        <v>195129355</v>
      </c>
      <c r="B9658">
        <v>803400</v>
      </c>
      <c r="C9658" t="s">
        <v>212</v>
      </c>
      <c r="D9658">
        <v>2004469</v>
      </c>
      <c r="E9658" t="s">
        <v>266</v>
      </c>
      <c r="F9658" t="s">
        <v>214</v>
      </c>
      <c r="G9658" t="s">
        <v>215</v>
      </c>
      <c r="H9658">
        <v>2</v>
      </c>
      <c r="I9658">
        <v>2019</v>
      </c>
      <c r="J9658">
        <v>1</v>
      </c>
      <c r="L9658">
        <v>23120808</v>
      </c>
      <c r="M9658">
        <v>4.2</v>
      </c>
      <c r="P9658" s="29">
        <f t="shared" si="397"/>
        <v>0.53333333333333333</v>
      </c>
    </row>
    <row r="9659" spans="1:16" hidden="1" x14ac:dyDescent="0.25">
      <c r="A9659">
        <v>195129355</v>
      </c>
      <c r="B9659">
        <v>803400</v>
      </c>
      <c r="C9659" t="s">
        <v>212</v>
      </c>
      <c r="D9659">
        <v>2021831</v>
      </c>
      <c r="E9659" t="s">
        <v>261</v>
      </c>
      <c r="F9659" t="s">
        <v>214</v>
      </c>
      <c r="G9659" t="s">
        <v>215</v>
      </c>
      <c r="H9659">
        <v>2</v>
      </c>
      <c r="I9659">
        <v>2019</v>
      </c>
      <c r="J9659">
        <v>1</v>
      </c>
      <c r="L9659">
        <v>23120813</v>
      </c>
      <c r="M9659">
        <v>6.5</v>
      </c>
      <c r="P9659" s="29">
        <f t="shared" si="397"/>
        <v>0.91666666666666663</v>
      </c>
    </row>
    <row r="9660" spans="1:16" hidden="1" x14ac:dyDescent="0.25">
      <c r="A9660">
        <v>195129355</v>
      </c>
      <c r="B9660">
        <v>803400</v>
      </c>
      <c r="C9660" t="s">
        <v>212</v>
      </c>
      <c r="D9660">
        <v>2021713</v>
      </c>
      <c r="E9660" t="s">
        <v>273</v>
      </c>
      <c r="F9660" t="s">
        <v>214</v>
      </c>
      <c r="G9660" t="s">
        <v>215</v>
      </c>
      <c r="H9660">
        <v>2</v>
      </c>
      <c r="I9660">
        <v>2019</v>
      </c>
      <c r="J9660">
        <v>1</v>
      </c>
      <c r="L9660">
        <v>23120810</v>
      </c>
      <c r="M9660">
        <v>5.3</v>
      </c>
      <c r="P9660" s="29">
        <f t="shared" si="397"/>
        <v>0.71666666666666667</v>
      </c>
    </row>
    <row r="9661" spans="1:16" hidden="1" x14ac:dyDescent="0.25">
      <c r="A9661">
        <v>195129355</v>
      </c>
      <c r="B9661">
        <v>803400</v>
      </c>
      <c r="C9661" t="s">
        <v>212</v>
      </c>
      <c r="D9661">
        <v>2021692</v>
      </c>
      <c r="E9661" t="s">
        <v>276</v>
      </c>
      <c r="F9661" t="s">
        <v>214</v>
      </c>
      <c r="G9661" t="s">
        <v>215</v>
      </c>
      <c r="H9661">
        <v>2</v>
      </c>
      <c r="I9661">
        <v>2019</v>
      </c>
      <c r="J9661">
        <v>1</v>
      </c>
      <c r="L9661">
        <v>23120864</v>
      </c>
      <c r="M9661">
        <v>4.3</v>
      </c>
      <c r="P9661" s="29">
        <f t="shared" si="397"/>
        <v>0.54999999999999993</v>
      </c>
    </row>
    <row r="9662" spans="1:16" hidden="1" x14ac:dyDescent="0.25">
      <c r="A9662">
        <v>195129355</v>
      </c>
      <c r="B9662">
        <v>803400</v>
      </c>
      <c r="C9662" t="s">
        <v>212</v>
      </c>
      <c r="D9662">
        <v>2024922</v>
      </c>
      <c r="E9662" t="s">
        <v>282</v>
      </c>
      <c r="F9662" t="s">
        <v>214</v>
      </c>
      <c r="G9662" t="s">
        <v>215</v>
      </c>
      <c r="H9662">
        <v>1</v>
      </c>
      <c r="I9662">
        <v>2019</v>
      </c>
      <c r="J9662">
        <v>2</v>
      </c>
      <c r="L9662">
        <v>23128928</v>
      </c>
      <c r="P9662" s="29" t="str">
        <f t="shared" si="397"/>
        <v>NULL</v>
      </c>
    </row>
    <row r="9663" spans="1:16" hidden="1" x14ac:dyDescent="0.25">
      <c r="A9663">
        <v>195129355</v>
      </c>
      <c r="B9663">
        <v>803400</v>
      </c>
      <c r="C9663" t="s">
        <v>212</v>
      </c>
      <c r="D9663">
        <v>2021860</v>
      </c>
      <c r="E9663" t="s">
        <v>267</v>
      </c>
      <c r="F9663" t="s">
        <v>214</v>
      </c>
      <c r="G9663" t="s">
        <v>215</v>
      </c>
      <c r="H9663">
        <v>1</v>
      </c>
      <c r="I9663">
        <v>2019</v>
      </c>
      <c r="J9663">
        <v>2</v>
      </c>
      <c r="L9663">
        <v>23128846</v>
      </c>
      <c r="P9663" s="29" t="str">
        <f t="shared" si="397"/>
        <v>NULL</v>
      </c>
    </row>
    <row r="9664" spans="1:16" hidden="1" x14ac:dyDescent="0.25">
      <c r="A9664">
        <v>195129355</v>
      </c>
      <c r="B9664">
        <v>803400</v>
      </c>
      <c r="C9664" t="s">
        <v>212</v>
      </c>
      <c r="D9664">
        <v>2021837</v>
      </c>
      <c r="E9664" t="s">
        <v>268</v>
      </c>
      <c r="F9664" t="s">
        <v>214</v>
      </c>
      <c r="G9664" t="s">
        <v>215</v>
      </c>
      <c r="H9664">
        <v>1</v>
      </c>
      <c r="I9664">
        <v>2019</v>
      </c>
      <c r="J9664">
        <v>2</v>
      </c>
      <c r="L9664">
        <v>23128849</v>
      </c>
      <c r="P9664" s="29" t="str">
        <f t="shared" si="397"/>
        <v>NULL</v>
      </c>
    </row>
    <row r="9665" spans="1:16" hidden="1" x14ac:dyDescent="0.25">
      <c r="A9665">
        <v>195129355</v>
      </c>
      <c r="B9665">
        <v>803400</v>
      </c>
      <c r="C9665" t="s">
        <v>212</v>
      </c>
      <c r="D9665">
        <v>2021806</v>
      </c>
      <c r="E9665" t="s">
        <v>283</v>
      </c>
      <c r="F9665" t="s">
        <v>214</v>
      </c>
      <c r="G9665" t="s">
        <v>215</v>
      </c>
      <c r="H9665">
        <v>1</v>
      </c>
      <c r="I9665">
        <v>2019</v>
      </c>
      <c r="J9665">
        <v>2</v>
      </c>
      <c r="L9665">
        <v>23128893</v>
      </c>
      <c r="P9665" s="29" t="str">
        <f t="shared" si="397"/>
        <v>NULL</v>
      </c>
    </row>
    <row r="9666" spans="1:16" hidden="1" x14ac:dyDescent="0.25">
      <c r="A9666">
        <v>195129355</v>
      </c>
      <c r="B9666">
        <v>803400</v>
      </c>
      <c r="C9666" t="s">
        <v>212</v>
      </c>
      <c r="D9666">
        <v>2021708</v>
      </c>
      <c r="E9666" t="s">
        <v>278</v>
      </c>
      <c r="F9666" t="s">
        <v>214</v>
      </c>
      <c r="G9666" t="s">
        <v>215</v>
      </c>
      <c r="H9666">
        <v>1</v>
      </c>
      <c r="I9666">
        <v>2019</v>
      </c>
      <c r="J9666">
        <v>2</v>
      </c>
      <c r="L9666">
        <v>23129397</v>
      </c>
      <c r="P9666" s="29" t="str">
        <f t="shared" si="397"/>
        <v>NULL</v>
      </c>
    </row>
    <row r="9667" spans="1:16" hidden="1" x14ac:dyDescent="0.25">
      <c r="A9667">
        <v>195129355</v>
      </c>
      <c r="B9667">
        <v>803400</v>
      </c>
      <c r="C9667" t="s">
        <v>212</v>
      </c>
      <c r="D9667">
        <v>2021767</v>
      </c>
      <c r="E9667" t="s">
        <v>269</v>
      </c>
      <c r="F9667" t="s">
        <v>214</v>
      </c>
      <c r="G9667" t="s">
        <v>215</v>
      </c>
      <c r="H9667">
        <v>1</v>
      </c>
      <c r="I9667">
        <v>2019</v>
      </c>
      <c r="J9667">
        <v>2</v>
      </c>
      <c r="L9667">
        <v>23128843</v>
      </c>
      <c r="P9667" s="29" t="str">
        <f t="shared" si="397"/>
        <v>NULL</v>
      </c>
    </row>
    <row r="9668" spans="1:16" hidden="1" x14ac:dyDescent="0.25">
      <c r="A9668">
        <v>195129355</v>
      </c>
      <c r="B9668">
        <v>803400</v>
      </c>
      <c r="C9668" t="s">
        <v>212</v>
      </c>
      <c r="D9668">
        <v>2021715</v>
      </c>
      <c r="E9668" t="s">
        <v>260</v>
      </c>
      <c r="F9668" t="s">
        <v>214</v>
      </c>
      <c r="G9668" t="s">
        <v>215</v>
      </c>
      <c r="H9668">
        <v>1</v>
      </c>
      <c r="I9668">
        <v>2019</v>
      </c>
      <c r="J9668">
        <v>2</v>
      </c>
      <c r="L9668">
        <v>23128848</v>
      </c>
      <c r="P9668" s="29" t="str">
        <f t="shared" si="397"/>
        <v>NULL</v>
      </c>
    </row>
    <row r="9669" spans="1:16" hidden="1" x14ac:dyDescent="0.25">
      <c r="A9669">
        <v>195130426</v>
      </c>
      <c r="B9669">
        <v>803400</v>
      </c>
      <c r="C9669" t="s">
        <v>212</v>
      </c>
      <c r="D9669">
        <v>2005117</v>
      </c>
      <c r="E9669" t="s">
        <v>220</v>
      </c>
      <c r="F9669" t="s">
        <v>214</v>
      </c>
      <c r="G9669" t="s">
        <v>215</v>
      </c>
      <c r="H9669">
        <v>2</v>
      </c>
      <c r="I9669">
        <v>2016</v>
      </c>
      <c r="J9669">
        <v>1</v>
      </c>
      <c r="L9669">
        <v>23078732</v>
      </c>
      <c r="M9669">
        <v>4.2</v>
      </c>
      <c r="P9669" s="29">
        <f t="shared" si="397"/>
        <v>0.53333333333333333</v>
      </c>
    </row>
    <row r="9670" spans="1:16" hidden="1" x14ac:dyDescent="0.25">
      <c r="A9670">
        <v>195130426</v>
      </c>
      <c r="B9670">
        <v>803400</v>
      </c>
      <c r="C9670" t="s">
        <v>212</v>
      </c>
      <c r="D9670">
        <v>2021754</v>
      </c>
      <c r="E9670" t="s">
        <v>216</v>
      </c>
      <c r="F9670" t="s">
        <v>214</v>
      </c>
      <c r="G9670" t="s">
        <v>215</v>
      </c>
      <c r="H9670">
        <v>2</v>
      </c>
      <c r="I9670">
        <v>2016</v>
      </c>
      <c r="J9670">
        <v>1</v>
      </c>
      <c r="L9670">
        <v>23081129</v>
      </c>
      <c r="M9670">
        <v>4.2</v>
      </c>
      <c r="P9670" s="29">
        <f t="shared" si="397"/>
        <v>0.53333333333333333</v>
      </c>
    </row>
    <row r="9671" spans="1:16" hidden="1" x14ac:dyDescent="0.25">
      <c r="A9671">
        <v>195130426</v>
      </c>
      <c r="B9671">
        <v>803400</v>
      </c>
      <c r="C9671" t="s">
        <v>212</v>
      </c>
      <c r="D9671">
        <v>2005102</v>
      </c>
      <c r="E9671" t="s">
        <v>218</v>
      </c>
      <c r="F9671" t="s">
        <v>214</v>
      </c>
      <c r="G9671" t="s">
        <v>215</v>
      </c>
      <c r="H9671">
        <v>2</v>
      </c>
      <c r="I9671">
        <v>2016</v>
      </c>
      <c r="J9671">
        <v>1</v>
      </c>
      <c r="L9671">
        <v>23081385</v>
      </c>
      <c r="M9671">
        <v>4.0999999999999996</v>
      </c>
      <c r="P9671" s="29">
        <f t="shared" si="397"/>
        <v>0.51666666666666661</v>
      </c>
    </row>
    <row r="9672" spans="1:16" hidden="1" x14ac:dyDescent="0.25">
      <c r="A9672">
        <v>195130426</v>
      </c>
      <c r="B9672">
        <v>803400</v>
      </c>
      <c r="C9672" t="s">
        <v>212</v>
      </c>
      <c r="D9672">
        <v>2005099</v>
      </c>
      <c r="E9672" t="s">
        <v>217</v>
      </c>
      <c r="F9672" t="s">
        <v>214</v>
      </c>
      <c r="G9672" t="s">
        <v>215</v>
      </c>
      <c r="H9672">
        <v>2</v>
      </c>
      <c r="I9672">
        <v>2016</v>
      </c>
      <c r="J9672">
        <v>1</v>
      </c>
      <c r="L9672">
        <v>23081378</v>
      </c>
      <c r="M9672">
        <v>4.8</v>
      </c>
      <c r="P9672" s="29">
        <f t="shared" ref="P9672:P9697" si="398">IF(AND(ISNUMBER(M9672),H9672&lt;&gt;4),(M9672-1)/6,IF(H9672=4,"DRP",IF(AND(H9672=3,M9672="NA"),"BAD",IF(AND(H9672=2),"CVL",IF(AND(H9672=1,ISBLANK(M9672)),"NULL","UNK")))))</f>
        <v>0.6333333333333333</v>
      </c>
    </row>
    <row r="9673" spans="1:16" hidden="1" x14ac:dyDescent="0.25">
      <c r="A9673">
        <v>195130426</v>
      </c>
      <c r="B9673">
        <v>803400</v>
      </c>
      <c r="C9673" t="s">
        <v>212</v>
      </c>
      <c r="D9673">
        <v>2021600</v>
      </c>
      <c r="E9673" t="s">
        <v>219</v>
      </c>
      <c r="F9673" t="s">
        <v>214</v>
      </c>
      <c r="G9673" t="s">
        <v>215</v>
      </c>
      <c r="H9673">
        <v>2</v>
      </c>
      <c r="I9673">
        <v>2016</v>
      </c>
      <c r="J9673">
        <v>1</v>
      </c>
      <c r="L9673">
        <v>23081085</v>
      </c>
      <c r="M9673">
        <v>4.0999999999999996</v>
      </c>
      <c r="P9673" s="29">
        <f t="shared" si="398"/>
        <v>0.51666666666666661</v>
      </c>
    </row>
    <row r="9674" spans="1:16" hidden="1" x14ac:dyDescent="0.25">
      <c r="A9674">
        <v>195130426</v>
      </c>
      <c r="B9674">
        <v>803400</v>
      </c>
      <c r="C9674" t="s">
        <v>212</v>
      </c>
      <c r="D9674">
        <v>2004098</v>
      </c>
      <c r="E9674" t="s">
        <v>213</v>
      </c>
      <c r="F9674" t="s">
        <v>214</v>
      </c>
      <c r="G9674" t="s">
        <v>215</v>
      </c>
      <c r="H9674">
        <v>2</v>
      </c>
      <c r="I9674">
        <v>2016</v>
      </c>
      <c r="J9674">
        <v>1</v>
      </c>
      <c r="L9674">
        <v>23078141</v>
      </c>
      <c r="M9674">
        <v>6.2</v>
      </c>
      <c r="P9674" s="29">
        <f t="shared" si="398"/>
        <v>0.8666666666666667</v>
      </c>
    </row>
    <row r="9675" spans="1:16" hidden="1" x14ac:dyDescent="0.25">
      <c r="A9675">
        <v>195130426</v>
      </c>
      <c r="B9675">
        <v>803400</v>
      </c>
      <c r="C9675" t="s">
        <v>212</v>
      </c>
      <c r="D9675">
        <v>2019271</v>
      </c>
      <c r="E9675" t="s">
        <v>236</v>
      </c>
      <c r="F9675" t="s">
        <v>214</v>
      </c>
      <c r="G9675" t="s">
        <v>215</v>
      </c>
      <c r="H9675">
        <v>2</v>
      </c>
      <c r="I9675">
        <v>2016</v>
      </c>
      <c r="J9675">
        <v>2</v>
      </c>
      <c r="M9675" t="s">
        <v>232</v>
      </c>
      <c r="N9675" t="s">
        <v>231</v>
      </c>
      <c r="P9675" s="29" t="str">
        <f t="shared" si="398"/>
        <v>CVL</v>
      </c>
    </row>
    <row r="9676" spans="1:16" hidden="1" x14ac:dyDescent="0.25">
      <c r="A9676">
        <v>195130426</v>
      </c>
      <c r="B9676">
        <v>803400</v>
      </c>
      <c r="C9676" t="s">
        <v>212</v>
      </c>
      <c r="D9676">
        <v>2019272</v>
      </c>
      <c r="E9676" t="s">
        <v>249</v>
      </c>
      <c r="F9676" t="s">
        <v>214</v>
      </c>
      <c r="G9676" t="s">
        <v>215</v>
      </c>
      <c r="H9676">
        <v>2</v>
      </c>
      <c r="I9676">
        <v>2016</v>
      </c>
      <c r="J9676">
        <v>2</v>
      </c>
      <c r="M9676" t="s">
        <v>232</v>
      </c>
      <c r="N9676" t="s">
        <v>231</v>
      </c>
      <c r="P9676" s="29" t="str">
        <f t="shared" si="398"/>
        <v>CVL</v>
      </c>
    </row>
    <row r="9677" spans="1:16" hidden="1" x14ac:dyDescent="0.25">
      <c r="A9677">
        <v>195130426</v>
      </c>
      <c r="B9677">
        <v>803400</v>
      </c>
      <c r="C9677" t="s">
        <v>212</v>
      </c>
      <c r="D9677">
        <v>2019273</v>
      </c>
      <c r="E9677" t="s">
        <v>248</v>
      </c>
      <c r="F9677" t="s">
        <v>214</v>
      </c>
      <c r="G9677" t="s">
        <v>215</v>
      </c>
      <c r="H9677">
        <v>2</v>
      </c>
      <c r="I9677">
        <v>2016</v>
      </c>
      <c r="J9677">
        <v>2</v>
      </c>
      <c r="M9677" t="s">
        <v>232</v>
      </c>
      <c r="N9677" t="s">
        <v>231</v>
      </c>
      <c r="P9677" s="29" t="str">
        <f t="shared" si="398"/>
        <v>CVL</v>
      </c>
    </row>
    <row r="9678" spans="1:16" hidden="1" x14ac:dyDescent="0.25">
      <c r="A9678">
        <v>195130426</v>
      </c>
      <c r="B9678">
        <v>803400</v>
      </c>
      <c r="C9678" t="s">
        <v>212</v>
      </c>
      <c r="D9678">
        <v>2019274</v>
      </c>
      <c r="E9678" t="s">
        <v>247</v>
      </c>
      <c r="F9678" t="s">
        <v>214</v>
      </c>
      <c r="G9678" t="s">
        <v>215</v>
      </c>
      <c r="H9678">
        <v>2</v>
      </c>
      <c r="I9678">
        <v>2016</v>
      </c>
      <c r="J9678">
        <v>2</v>
      </c>
      <c r="M9678" t="s">
        <v>232</v>
      </c>
      <c r="N9678" t="s">
        <v>231</v>
      </c>
      <c r="P9678" s="29" t="str">
        <f t="shared" si="398"/>
        <v>CVL</v>
      </c>
    </row>
    <row r="9679" spans="1:16" hidden="1" x14ac:dyDescent="0.25">
      <c r="A9679">
        <v>195130426</v>
      </c>
      <c r="B9679">
        <v>803400</v>
      </c>
      <c r="C9679" t="s">
        <v>212</v>
      </c>
      <c r="D9679">
        <v>2004112</v>
      </c>
      <c r="E9679" t="s">
        <v>244</v>
      </c>
      <c r="F9679" t="s">
        <v>214</v>
      </c>
      <c r="G9679" t="s">
        <v>215</v>
      </c>
      <c r="H9679">
        <v>2</v>
      </c>
      <c r="I9679">
        <v>2016</v>
      </c>
      <c r="J9679">
        <v>2</v>
      </c>
      <c r="L9679">
        <v>23085520</v>
      </c>
      <c r="M9679">
        <v>5.7</v>
      </c>
      <c r="P9679" s="29">
        <f t="shared" si="398"/>
        <v>0.78333333333333333</v>
      </c>
    </row>
    <row r="9680" spans="1:16" hidden="1" x14ac:dyDescent="0.25">
      <c r="A9680">
        <v>195130426</v>
      </c>
      <c r="B9680">
        <v>803400</v>
      </c>
      <c r="C9680" t="s">
        <v>212</v>
      </c>
      <c r="D9680">
        <v>2004099</v>
      </c>
      <c r="E9680" t="s">
        <v>245</v>
      </c>
      <c r="F9680" t="s">
        <v>214</v>
      </c>
      <c r="G9680" t="s">
        <v>215</v>
      </c>
      <c r="H9680">
        <v>2</v>
      </c>
      <c r="I9680">
        <v>2016</v>
      </c>
      <c r="J9680">
        <v>2</v>
      </c>
      <c r="L9680">
        <v>23085310</v>
      </c>
      <c r="M9680">
        <v>6.2</v>
      </c>
      <c r="P9680" s="29">
        <f t="shared" si="398"/>
        <v>0.8666666666666667</v>
      </c>
    </row>
    <row r="9681" spans="1:16" hidden="1" x14ac:dyDescent="0.25">
      <c r="A9681">
        <v>195130426</v>
      </c>
      <c r="B9681">
        <v>803400</v>
      </c>
      <c r="C9681" t="s">
        <v>212</v>
      </c>
      <c r="D9681">
        <v>2021580</v>
      </c>
      <c r="E9681" t="s">
        <v>241</v>
      </c>
      <c r="F9681" t="s">
        <v>214</v>
      </c>
      <c r="G9681" t="s">
        <v>215</v>
      </c>
      <c r="H9681">
        <v>3</v>
      </c>
      <c r="I9681">
        <v>2016</v>
      </c>
      <c r="J9681">
        <v>2</v>
      </c>
      <c r="L9681">
        <v>23086827</v>
      </c>
      <c r="M9681">
        <v>3.1</v>
      </c>
      <c r="P9681" s="29">
        <f t="shared" si="398"/>
        <v>0.35000000000000003</v>
      </c>
    </row>
    <row r="9682" spans="1:16" hidden="1" x14ac:dyDescent="0.25">
      <c r="A9682">
        <v>195130426</v>
      </c>
      <c r="B9682">
        <v>803400</v>
      </c>
      <c r="C9682" t="s">
        <v>212</v>
      </c>
      <c r="D9682">
        <v>2021602</v>
      </c>
      <c r="E9682" t="s">
        <v>242</v>
      </c>
      <c r="F9682" t="s">
        <v>214</v>
      </c>
      <c r="G9682" t="s">
        <v>215</v>
      </c>
      <c r="H9682">
        <v>3</v>
      </c>
      <c r="I9682">
        <v>2016</v>
      </c>
      <c r="J9682">
        <v>2</v>
      </c>
      <c r="L9682">
        <v>23086746</v>
      </c>
      <c r="M9682">
        <v>3</v>
      </c>
      <c r="P9682" s="29">
        <f t="shared" si="398"/>
        <v>0.33333333333333331</v>
      </c>
    </row>
    <row r="9683" spans="1:16" hidden="1" x14ac:dyDescent="0.25">
      <c r="A9683">
        <v>195130426</v>
      </c>
      <c r="B9683">
        <v>803400</v>
      </c>
      <c r="C9683" t="s">
        <v>212</v>
      </c>
      <c r="D9683">
        <v>2021756</v>
      </c>
      <c r="E9683" t="s">
        <v>253</v>
      </c>
      <c r="F9683" t="s">
        <v>214</v>
      </c>
      <c r="G9683" t="s">
        <v>215</v>
      </c>
      <c r="H9683">
        <v>3</v>
      </c>
      <c r="I9683">
        <v>2016</v>
      </c>
      <c r="J9683">
        <v>2</v>
      </c>
      <c r="L9683">
        <v>23086833</v>
      </c>
      <c r="M9683">
        <v>2.7</v>
      </c>
      <c r="P9683" s="29">
        <f t="shared" si="398"/>
        <v>0.28333333333333338</v>
      </c>
    </row>
    <row r="9684" spans="1:16" hidden="1" x14ac:dyDescent="0.25">
      <c r="A9684">
        <v>195130426</v>
      </c>
      <c r="B9684">
        <v>803400</v>
      </c>
      <c r="C9684" t="s">
        <v>212</v>
      </c>
      <c r="D9684">
        <v>2005118</v>
      </c>
      <c r="E9684" t="s">
        <v>223</v>
      </c>
      <c r="F9684" t="s">
        <v>214</v>
      </c>
      <c r="G9684" t="s">
        <v>215</v>
      </c>
      <c r="H9684">
        <v>2</v>
      </c>
      <c r="I9684">
        <v>2016</v>
      </c>
      <c r="J9684">
        <v>2</v>
      </c>
      <c r="L9684">
        <v>23086743</v>
      </c>
      <c r="M9684">
        <v>4.2</v>
      </c>
      <c r="P9684" s="29">
        <f t="shared" si="398"/>
        <v>0.53333333333333333</v>
      </c>
    </row>
    <row r="9685" spans="1:16" hidden="1" x14ac:dyDescent="0.25">
      <c r="A9685">
        <v>195130426</v>
      </c>
      <c r="B9685">
        <v>803400</v>
      </c>
      <c r="C9685" t="s">
        <v>212</v>
      </c>
      <c r="D9685">
        <v>2021795</v>
      </c>
      <c r="E9685" t="s">
        <v>222</v>
      </c>
      <c r="F9685" t="s">
        <v>214</v>
      </c>
      <c r="G9685" t="s">
        <v>215</v>
      </c>
      <c r="H9685">
        <v>2</v>
      </c>
      <c r="I9685">
        <v>2016</v>
      </c>
      <c r="J9685">
        <v>2</v>
      </c>
      <c r="L9685">
        <v>23084481</v>
      </c>
      <c r="M9685">
        <v>4.5999999999999996</v>
      </c>
      <c r="P9685" s="29">
        <f t="shared" si="398"/>
        <v>0.6</v>
      </c>
    </row>
    <row r="9686" spans="1:16" hidden="1" x14ac:dyDescent="0.25">
      <c r="A9686">
        <v>195130426</v>
      </c>
      <c r="B9686">
        <v>803400</v>
      </c>
      <c r="C9686" t="s">
        <v>212</v>
      </c>
      <c r="D9686">
        <v>2021602</v>
      </c>
      <c r="E9686" t="s">
        <v>242</v>
      </c>
      <c r="F9686" t="s">
        <v>214</v>
      </c>
      <c r="G9686" t="s">
        <v>215</v>
      </c>
      <c r="H9686">
        <v>3</v>
      </c>
      <c r="I9686">
        <v>2017</v>
      </c>
      <c r="J9686">
        <v>1</v>
      </c>
      <c r="L9686">
        <v>23092928</v>
      </c>
      <c r="M9686">
        <v>2.6</v>
      </c>
      <c r="P9686" s="29">
        <f t="shared" si="398"/>
        <v>0.26666666666666666</v>
      </c>
    </row>
    <row r="9687" spans="1:16" hidden="1" x14ac:dyDescent="0.25">
      <c r="A9687">
        <v>195130426</v>
      </c>
      <c r="B9687">
        <v>803400</v>
      </c>
      <c r="C9687" t="s">
        <v>212</v>
      </c>
      <c r="D9687">
        <v>2021580</v>
      </c>
      <c r="E9687" t="s">
        <v>241</v>
      </c>
      <c r="F9687" t="s">
        <v>214</v>
      </c>
      <c r="G9687" t="s">
        <v>215</v>
      </c>
      <c r="H9687">
        <v>3</v>
      </c>
      <c r="I9687">
        <v>2017</v>
      </c>
      <c r="J9687">
        <v>1</v>
      </c>
      <c r="L9687">
        <v>23093919</v>
      </c>
      <c r="M9687">
        <v>2.7</v>
      </c>
      <c r="P9687" s="29">
        <f t="shared" si="398"/>
        <v>0.28333333333333338</v>
      </c>
    </row>
    <row r="9688" spans="1:16" hidden="1" x14ac:dyDescent="0.25">
      <c r="A9688">
        <v>195130426</v>
      </c>
      <c r="B9688">
        <v>803400</v>
      </c>
      <c r="C9688" t="s">
        <v>212</v>
      </c>
      <c r="D9688">
        <v>2021756</v>
      </c>
      <c r="E9688" t="s">
        <v>253</v>
      </c>
      <c r="F9688" t="s">
        <v>214</v>
      </c>
      <c r="G9688" t="s">
        <v>215</v>
      </c>
      <c r="H9688">
        <v>3</v>
      </c>
      <c r="I9688">
        <v>2017</v>
      </c>
      <c r="J9688">
        <v>1</v>
      </c>
      <c r="L9688">
        <v>23092929</v>
      </c>
      <c r="M9688">
        <v>3.5</v>
      </c>
      <c r="P9688" s="29">
        <f t="shared" si="398"/>
        <v>0.41666666666666669</v>
      </c>
    </row>
    <row r="9689" spans="1:16" hidden="1" x14ac:dyDescent="0.25">
      <c r="A9689">
        <v>195130426</v>
      </c>
      <c r="B9689">
        <v>803400</v>
      </c>
      <c r="C9689" t="s">
        <v>212</v>
      </c>
      <c r="D9689">
        <v>2005131</v>
      </c>
      <c r="E9689" t="s">
        <v>228</v>
      </c>
      <c r="F9689" t="s">
        <v>214</v>
      </c>
      <c r="G9689" t="s">
        <v>215</v>
      </c>
      <c r="H9689">
        <v>2</v>
      </c>
      <c r="I9689">
        <v>2017</v>
      </c>
      <c r="J9689">
        <v>1</v>
      </c>
      <c r="L9689">
        <v>23093315</v>
      </c>
      <c r="M9689">
        <v>4.2</v>
      </c>
      <c r="P9689" s="29">
        <f t="shared" si="398"/>
        <v>0.53333333333333333</v>
      </c>
    </row>
    <row r="9690" spans="1:16" hidden="1" x14ac:dyDescent="0.25">
      <c r="A9690">
        <v>195130426</v>
      </c>
      <c r="B9690">
        <v>803400</v>
      </c>
      <c r="C9690" t="s">
        <v>212</v>
      </c>
      <c r="D9690">
        <v>2004116</v>
      </c>
      <c r="E9690" t="s">
        <v>229</v>
      </c>
      <c r="F9690" t="s">
        <v>214</v>
      </c>
      <c r="G9690" t="s">
        <v>215</v>
      </c>
      <c r="H9690">
        <v>2</v>
      </c>
      <c r="I9690">
        <v>2017</v>
      </c>
      <c r="J9690">
        <v>1</v>
      </c>
      <c r="L9690">
        <v>23092362</v>
      </c>
      <c r="M9690">
        <v>6.5</v>
      </c>
      <c r="P9690" s="29">
        <f t="shared" si="398"/>
        <v>0.91666666666666663</v>
      </c>
    </row>
    <row r="9691" spans="1:16" hidden="1" x14ac:dyDescent="0.25">
      <c r="A9691">
        <v>195130426</v>
      </c>
      <c r="B9691">
        <v>803400</v>
      </c>
      <c r="C9691" t="s">
        <v>212</v>
      </c>
      <c r="D9691">
        <v>2021797</v>
      </c>
      <c r="E9691" t="s">
        <v>234</v>
      </c>
      <c r="F9691" t="s">
        <v>214</v>
      </c>
      <c r="G9691" t="s">
        <v>215</v>
      </c>
      <c r="H9691">
        <v>3</v>
      </c>
      <c r="I9691">
        <v>2017</v>
      </c>
      <c r="J9691">
        <v>1</v>
      </c>
      <c r="M9691">
        <v>3.6</v>
      </c>
      <c r="N9691" t="s">
        <v>231</v>
      </c>
      <c r="P9691" s="29">
        <f t="shared" si="398"/>
        <v>0.43333333333333335</v>
      </c>
    </row>
    <row r="9692" spans="1:16" hidden="1" x14ac:dyDescent="0.25">
      <c r="A9692">
        <v>195130426</v>
      </c>
      <c r="B9692">
        <v>803400</v>
      </c>
      <c r="C9692" t="s">
        <v>212</v>
      </c>
      <c r="D9692">
        <v>2021756</v>
      </c>
      <c r="E9692" t="s">
        <v>253</v>
      </c>
      <c r="F9692" t="s">
        <v>214</v>
      </c>
      <c r="G9692" t="s">
        <v>215</v>
      </c>
      <c r="H9692">
        <v>3</v>
      </c>
      <c r="I9692">
        <v>2017</v>
      </c>
      <c r="J9692">
        <v>2</v>
      </c>
      <c r="L9692">
        <v>23101099</v>
      </c>
      <c r="M9692">
        <v>3.6</v>
      </c>
      <c r="P9692" s="29">
        <f t="shared" si="398"/>
        <v>0.43333333333333335</v>
      </c>
    </row>
    <row r="9693" spans="1:16" hidden="1" x14ac:dyDescent="0.25">
      <c r="A9693">
        <v>195130426</v>
      </c>
      <c r="B9693">
        <v>803400</v>
      </c>
      <c r="C9693" t="s">
        <v>212</v>
      </c>
      <c r="D9693">
        <v>2021580</v>
      </c>
      <c r="E9693" t="s">
        <v>241</v>
      </c>
      <c r="F9693" t="s">
        <v>214</v>
      </c>
      <c r="G9693" t="s">
        <v>215</v>
      </c>
      <c r="H9693">
        <v>3</v>
      </c>
      <c r="I9693">
        <v>2017</v>
      </c>
      <c r="J9693">
        <v>2</v>
      </c>
      <c r="L9693">
        <v>23101084</v>
      </c>
      <c r="M9693">
        <v>3.6</v>
      </c>
      <c r="P9693" s="29">
        <f t="shared" si="398"/>
        <v>0.43333333333333335</v>
      </c>
    </row>
    <row r="9694" spans="1:16" hidden="1" x14ac:dyDescent="0.25">
      <c r="A9694">
        <v>195130426</v>
      </c>
      <c r="B9694">
        <v>803400</v>
      </c>
      <c r="C9694" t="s">
        <v>212</v>
      </c>
      <c r="D9694">
        <v>2021602</v>
      </c>
      <c r="E9694" t="s">
        <v>242</v>
      </c>
      <c r="F9694" t="s">
        <v>214</v>
      </c>
      <c r="G9694" t="s">
        <v>215</v>
      </c>
      <c r="H9694">
        <v>2</v>
      </c>
      <c r="I9694">
        <v>2017</v>
      </c>
      <c r="J9694">
        <v>2</v>
      </c>
      <c r="L9694">
        <v>23101095</v>
      </c>
      <c r="M9694">
        <v>4</v>
      </c>
      <c r="P9694" s="29">
        <f t="shared" si="398"/>
        <v>0.5</v>
      </c>
    </row>
    <row r="9695" spans="1:16" hidden="1" x14ac:dyDescent="0.25">
      <c r="A9695">
        <v>195130426</v>
      </c>
      <c r="B9695">
        <v>803400</v>
      </c>
      <c r="C9695" t="s">
        <v>212</v>
      </c>
      <c r="D9695">
        <v>2021756</v>
      </c>
      <c r="E9695" t="s">
        <v>253</v>
      </c>
      <c r="F9695" t="s">
        <v>214</v>
      </c>
      <c r="G9695" t="s">
        <v>215</v>
      </c>
      <c r="H9695">
        <v>4</v>
      </c>
      <c r="I9695">
        <v>2017</v>
      </c>
      <c r="J9695">
        <v>2</v>
      </c>
      <c r="L9695">
        <v>23101178</v>
      </c>
      <c r="P9695" s="29" t="str">
        <f t="shared" si="398"/>
        <v>DRP</v>
      </c>
    </row>
    <row r="9696" spans="1:16" hidden="1" x14ac:dyDescent="0.25">
      <c r="A9696">
        <v>195130426</v>
      </c>
      <c r="B9696">
        <v>803400</v>
      </c>
      <c r="C9696" t="s">
        <v>212</v>
      </c>
      <c r="D9696">
        <v>2021756</v>
      </c>
      <c r="E9696" t="s">
        <v>253</v>
      </c>
      <c r="F9696" t="s">
        <v>214</v>
      </c>
      <c r="G9696" t="s">
        <v>215</v>
      </c>
      <c r="H9696">
        <v>4</v>
      </c>
      <c r="I9696">
        <v>2017</v>
      </c>
      <c r="J9696">
        <v>2</v>
      </c>
      <c r="L9696">
        <v>23101179</v>
      </c>
      <c r="P9696" s="29" t="str">
        <f t="shared" si="398"/>
        <v>DRP</v>
      </c>
    </row>
    <row r="9697" spans="1:16" hidden="1" x14ac:dyDescent="0.25">
      <c r="A9697">
        <v>195130426</v>
      </c>
      <c r="B9697">
        <v>803400</v>
      </c>
      <c r="C9697" t="s">
        <v>212</v>
      </c>
      <c r="D9697">
        <v>2021756</v>
      </c>
      <c r="E9697" t="s">
        <v>253</v>
      </c>
      <c r="F9697" t="s">
        <v>214</v>
      </c>
      <c r="G9697" t="s">
        <v>215</v>
      </c>
      <c r="H9697">
        <v>4</v>
      </c>
      <c r="I9697">
        <v>2017</v>
      </c>
      <c r="J9697">
        <v>2</v>
      </c>
      <c r="L9697">
        <v>23101177</v>
      </c>
      <c r="P9697" s="29" t="str">
        <f t="shared" si="398"/>
        <v>DRP</v>
      </c>
    </row>
    <row r="9698" spans="1:16" hidden="1" x14ac:dyDescent="0.25">
      <c r="A9698">
        <v>195132550</v>
      </c>
      <c r="B9698">
        <v>803401</v>
      </c>
      <c r="C9698" t="s">
        <v>318</v>
      </c>
      <c r="D9698">
        <v>2005118</v>
      </c>
      <c r="E9698" t="s">
        <v>223</v>
      </c>
      <c r="F9698" t="s">
        <v>214</v>
      </c>
      <c r="G9698" t="s">
        <v>215</v>
      </c>
      <c r="H9698">
        <v>3</v>
      </c>
      <c r="I9698">
        <v>2015</v>
      </c>
      <c r="J9698">
        <v>1</v>
      </c>
      <c r="L9698">
        <v>23066497</v>
      </c>
      <c r="M9698">
        <v>3.2</v>
      </c>
      <c r="P9698" s="29">
        <f t="shared" ref="P9698:P9723" si="399">IF(AND(ISNUMBER(M9698),H9698&lt;&gt;4,N9698&lt;&gt;"X"),(M9698-1)/6,IF(H9698=4,"DRP",IF(AND(H9698=3,M9698="NA"),"BAD",IF(AND(H9698=2),"CVL",IF(AND(H9698=1,ISBLANK(M9698)),"NULL","UNK")))))</f>
        <v>0.3666666666666667</v>
      </c>
    </row>
    <row r="9699" spans="1:16" hidden="1" x14ac:dyDescent="0.25">
      <c r="A9699">
        <v>195132550</v>
      </c>
      <c r="B9699">
        <v>803401</v>
      </c>
      <c r="C9699" t="s">
        <v>318</v>
      </c>
      <c r="D9699">
        <v>2021600</v>
      </c>
      <c r="E9699" t="s">
        <v>219</v>
      </c>
      <c r="F9699" t="s">
        <v>214</v>
      </c>
      <c r="G9699" t="s">
        <v>215</v>
      </c>
      <c r="H9699">
        <v>3</v>
      </c>
      <c r="I9699">
        <v>2015</v>
      </c>
      <c r="J9699">
        <v>1</v>
      </c>
      <c r="L9699">
        <v>23066437</v>
      </c>
      <c r="M9699">
        <v>3.7</v>
      </c>
      <c r="P9699" s="29">
        <f t="shared" si="399"/>
        <v>0.45</v>
      </c>
    </row>
    <row r="9700" spans="1:16" hidden="1" x14ac:dyDescent="0.25">
      <c r="A9700">
        <v>195132550</v>
      </c>
      <c r="B9700">
        <v>803401</v>
      </c>
      <c r="C9700" t="s">
        <v>318</v>
      </c>
      <c r="D9700">
        <v>2005102</v>
      </c>
      <c r="E9700" t="s">
        <v>218</v>
      </c>
      <c r="F9700" t="s">
        <v>214</v>
      </c>
      <c r="G9700" t="s">
        <v>215</v>
      </c>
      <c r="H9700">
        <v>3</v>
      </c>
      <c r="I9700">
        <v>2015</v>
      </c>
      <c r="J9700">
        <v>1</v>
      </c>
      <c r="L9700">
        <v>23066488</v>
      </c>
      <c r="M9700">
        <v>3.3</v>
      </c>
      <c r="P9700" s="29">
        <f t="shared" si="399"/>
        <v>0.3833333333333333</v>
      </c>
    </row>
    <row r="9701" spans="1:16" hidden="1" x14ac:dyDescent="0.25">
      <c r="A9701">
        <v>195132550</v>
      </c>
      <c r="B9701">
        <v>803401</v>
      </c>
      <c r="C9701" t="s">
        <v>318</v>
      </c>
      <c r="D9701">
        <v>2005099</v>
      </c>
      <c r="E9701" t="s">
        <v>217</v>
      </c>
      <c r="F9701" t="s">
        <v>214</v>
      </c>
      <c r="G9701" t="s">
        <v>215</v>
      </c>
      <c r="H9701">
        <v>2</v>
      </c>
      <c r="I9701">
        <v>2015</v>
      </c>
      <c r="J9701">
        <v>1</v>
      </c>
      <c r="L9701">
        <v>23066427</v>
      </c>
      <c r="M9701">
        <v>4</v>
      </c>
      <c r="P9701" s="29">
        <f t="shared" si="399"/>
        <v>0.5</v>
      </c>
    </row>
    <row r="9702" spans="1:16" hidden="1" x14ac:dyDescent="0.25">
      <c r="A9702">
        <v>195132550</v>
      </c>
      <c r="B9702">
        <v>803401</v>
      </c>
      <c r="C9702" t="s">
        <v>318</v>
      </c>
      <c r="D9702">
        <v>2021754</v>
      </c>
      <c r="E9702" t="s">
        <v>216</v>
      </c>
      <c r="F9702" t="s">
        <v>214</v>
      </c>
      <c r="G9702" t="s">
        <v>215</v>
      </c>
      <c r="H9702">
        <v>3</v>
      </c>
      <c r="I9702">
        <v>2015</v>
      </c>
      <c r="J9702">
        <v>1</v>
      </c>
      <c r="L9702">
        <v>23066446</v>
      </c>
      <c r="M9702">
        <v>2.7</v>
      </c>
      <c r="P9702" s="29">
        <f t="shared" si="399"/>
        <v>0.28333333333333338</v>
      </c>
    </row>
    <row r="9703" spans="1:16" hidden="1" x14ac:dyDescent="0.25">
      <c r="A9703">
        <v>195132550</v>
      </c>
      <c r="B9703">
        <v>803401</v>
      </c>
      <c r="C9703" t="s">
        <v>318</v>
      </c>
      <c r="D9703">
        <v>2004098</v>
      </c>
      <c r="E9703" t="s">
        <v>213</v>
      </c>
      <c r="F9703" t="s">
        <v>214</v>
      </c>
      <c r="G9703" t="s">
        <v>215</v>
      </c>
      <c r="H9703">
        <v>2</v>
      </c>
      <c r="I9703">
        <v>2015</v>
      </c>
      <c r="J9703">
        <v>1</v>
      </c>
      <c r="L9703">
        <v>23066602</v>
      </c>
      <c r="M9703">
        <v>6</v>
      </c>
      <c r="P9703" s="29">
        <f t="shared" si="399"/>
        <v>0.83333333333333337</v>
      </c>
    </row>
    <row r="9704" spans="1:16" hidden="1" x14ac:dyDescent="0.25">
      <c r="A9704">
        <v>195132550</v>
      </c>
      <c r="B9704">
        <v>803401</v>
      </c>
      <c r="C9704" t="s">
        <v>318</v>
      </c>
      <c r="D9704">
        <v>2021600</v>
      </c>
      <c r="E9704" t="s">
        <v>219</v>
      </c>
      <c r="F9704" t="s">
        <v>214</v>
      </c>
      <c r="G9704" t="s">
        <v>215</v>
      </c>
      <c r="H9704">
        <v>3</v>
      </c>
      <c r="I9704">
        <v>2015</v>
      </c>
      <c r="J9704">
        <v>2</v>
      </c>
      <c r="L9704">
        <v>23071943</v>
      </c>
      <c r="M9704" t="s">
        <v>221</v>
      </c>
      <c r="P9704" s="29" t="str">
        <f t="shared" si="399"/>
        <v>BAD</v>
      </c>
    </row>
    <row r="9705" spans="1:16" hidden="1" x14ac:dyDescent="0.25">
      <c r="A9705">
        <v>195132550</v>
      </c>
      <c r="B9705">
        <v>803401</v>
      </c>
      <c r="C9705" t="s">
        <v>318</v>
      </c>
      <c r="D9705">
        <v>2005118</v>
      </c>
      <c r="E9705" t="s">
        <v>223</v>
      </c>
      <c r="F9705" t="s">
        <v>214</v>
      </c>
      <c r="G9705" t="s">
        <v>215</v>
      </c>
      <c r="H9705">
        <v>3</v>
      </c>
      <c r="I9705">
        <v>2015</v>
      </c>
      <c r="J9705">
        <v>2</v>
      </c>
      <c r="L9705">
        <v>23071574</v>
      </c>
      <c r="M9705">
        <v>1.4</v>
      </c>
      <c r="P9705" s="29">
        <f t="shared" si="399"/>
        <v>6.6666666666666652E-2</v>
      </c>
    </row>
    <row r="9706" spans="1:16" hidden="1" x14ac:dyDescent="0.25">
      <c r="A9706">
        <v>195132550</v>
      </c>
      <c r="B9706">
        <v>803401</v>
      </c>
      <c r="C9706" t="s">
        <v>318</v>
      </c>
      <c r="D9706">
        <v>2005102</v>
      </c>
      <c r="E9706" t="s">
        <v>218</v>
      </c>
      <c r="F9706" t="s">
        <v>214</v>
      </c>
      <c r="G9706" t="s">
        <v>215</v>
      </c>
      <c r="H9706">
        <v>3</v>
      </c>
      <c r="I9706">
        <v>2015</v>
      </c>
      <c r="J9706">
        <v>2</v>
      </c>
      <c r="L9706">
        <v>23071946</v>
      </c>
      <c r="M9706">
        <v>2.9</v>
      </c>
      <c r="P9706" s="29">
        <f t="shared" si="399"/>
        <v>0.31666666666666665</v>
      </c>
    </row>
    <row r="9707" spans="1:16" hidden="1" x14ac:dyDescent="0.25">
      <c r="A9707">
        <v>195132550</v>
      </c>
      <c r="B9707">
        <v>803401</v>
      </c>
      <c r="C9707" t="s">
        <v>318</v>
      </c>
      <c r="D9707">
        <v>2021754</v>
      </c>
      <c r="E9707" t="s">
        <v>216</v>
      </c>
      <c r="F9707" t="s">
        <v>214</v>
      </c>
      <c r="G9707" t="s">
        <v>215</v>
      </c>
      <c r="H9707">
        <v>3</v>
      </c>
      <c r="I9707">
        <v>2015</v>
      </c>
      <c r="J9707">
        <v>2</v>
      </c>
      <c r="L9707">
        <v>23074070</v>
      </c>
      <c r="M9707">
        <v>3.4</v>
      </c>
      <c r="P9707" s="29">
        <f t="shared" si="399"/>
        <v>0.39999999999999997</v>
      </c>
    </row>
    <row r="9708" spans="1:16" hidden="1" x14ac:dyDescent="0.25">
      <c r="A9708">
        <v>195132550</v>
      </c>
      <c r="B9708">
        <v>803401</v>
      </c>
      <c r="C9708" t="s">
        <v>318</v>
      </c>
      <c r="D9708">
        <v>2005117</v>
      </c>
      <c r="E9708" t="s">
        <v>220</v>
      </c>
      <c r="F9708" t="s">
        <v>214</v>
      </c>
      <c r="G9708" t="s">
        <v>215</v>
      </c>
      <c r="H9708">
        <v>3</v>
      </c>
      <c r="I9708">
        <v>2015</v>
      </c>
      <c r="J9708">
        <v>2</v>
      </c>
      <c r="L9708">
        <v>23075093</v>
      </c>
      <c r="M9708">
        <v>3.2</v>
      </c>
      <c r="P9708" s="29">
        <f t="shared" si="399"/>
        <v>0.3666666666666667</v>
      </c>
    </row>
    <row r="9709" spans="1:16" hidden="1" x14ac:dyDescent="0.25">
      <c r="A9709">
        <v>195132550</v>
      </c>
      <c r="B9709">
        <v>803401</v>
      </c>
      <c r="C9709" t="s">
        <v>318</v>
      </c>
      <c r="D9709">
        <v>2021580</v>
      </c>
      <c r="E9709" t="s">
        <v>241</v>
      </c>
      <c r="F9709" t="s">
        <v>214</v>
      </c>
      <c r="G9709" t="s">
        <v>215</v>
      </c>
      <c r="H9709">
        <v>3</v>
      </c>
      <c r="I9709">
        <v>2015</v>
      </c>
      <c r="J9709">
        <v>2</v>
      </c>
      <c r="L9709">
        <v>23074971</v>
      </c>
      <c r="M9709">
        <v>1.8</v>
      </c>
      <c r="P9709" s="29">
        <f t="shared" si="399"/>
        <v>0.13333333333333333</v>
      </c>
    </row>
    <row r="9710" spans="1:16" hidden="1" x14ac:dyDescent="0.25">
      <c r="A9710">
        <v>195132550</v>
      </c>
      <c r="B9710">
        <v>803401</v>
      </c>
      <c r="C9710" t="s">
        <v>318</v>
      </c>
      <c r="D9710">
        <v>2004116</v>
      </c>
      <c r="E9710" t="s">
        <v>229</v>
      </c>
      <c r="F9710" t="s">
        <v>214</v>
      </c>
      <c r="G9710" t="s">
        <v>215</v>
      </c>
      <c r="H9710">
        <v>2</v>
      </c>
      <c r="I9710">
        <v>2015</v>
      </c>
      <c r="J9710">
        <v>2</v>
      </c>
      <c r="L9710">
        <v>23073304</v>
      </c>
      <c r="M9710">
        <v>6.1</v>
      </c>
      <c r="P9710" s="29">
        <f t="shared" si="399"/>
        <v>0.85</v>
      </c>
    </row>
    <row r="9711" spans="1:16" hidden="1" x14ac:dyDescent="0.25">
      <c r="A9711">
        <v>195132771</v>
      </c>
      <c r="B9711">
        <v>803403</v>
      </c>
      <c r="C9711" t="s">
        <v>224</v>
      </c>
      <c r="D9711">
        <v>2004172</v>
      </c>
      <c r="E9711" t="s">
        <v>213</v>
      </c>
      <c r="F9711" t="s">
        <v>214</v>
      </c>
      <c r="G9711" t="s">
        <v>215</v>
      </c>
      <c r="H9711">
        <v>2</v>
      </c>
      <c r="I9711">
        <v>2015</v>
      </c>
      <c r="J9711">
        <v>1</v>
      </c>
      <c r="L9711">
        <v>23067065</v>
      </c>
      <c r="M9711">
        <v>6.9</v>
      </c>
      <c r="P9711" s="29">
        <f t="shared" si="399"/>
        <v>0.98333333333333339</v>
      </c>
    </row>
    <row r="9712" spans="1:16" hidden="1" x14ac:dyDescent="0.25">
      <c r="A9712">
        <v>195132771</v>
      </c>
      <c r="B9712">
        <v>803403</v>
      </c>
      <c r="C9712" t="s">
        <v>224</v>
      </c>
      <c r="D9712">
        <v>2005111</v>
      </c>
      <c r="E9712" t="s">
        <v>218</v>
      </c>
      <c r="F9712" t="s">
        <v>214</v>
      </c>
      <c r="G9712" t="s">
        <v>215</v>
      </c>
      <c r="H9712">
        <v>2</v>
      </c>
      <c r="I9712">
        <v>2015</v>
      </c>
      <c r="J9712">
        <v>1</v>
      </c>
      <c r="L9712">
        <v>23065095</v>
      </c>
      <c r="M9712">
        <v>4.5999999999999996</v>
      </c>
      <c r="P9712" s="29">
        <f t="shared" si="399"/>
        <v>0.6</v>
      </c>
    </row>
    <row r="9713" spans="1:16" hidden="1" x14ac:dyDescent="0.25">
      <c r="A9713">
        <v>195132771</v>
      </c>
      <c r="B9713">
        <v>803403</v>
      </c>
      <c r="C9713" t="s">
        <v>224</v>
      </c>
      <c r="D9713">
        <v>2021879</v>
      </c>
      <c r="E9713" t="s">
        <v>219</v>
      </c>
      <c r="F9713" t="s">
        <v>214</v>
      </c>
      <c r="G9713" t="s">
        <v>215</v>
      </c>
      <c r="H9713">
        <v>3</v>
      </c>
      <c r="I9713">
        <v>2015</v>
      </c>
      <c r="J9713">
        <v>1</v>
      </c>
      <c r="L9713">
        <v>23065089</v>
      </c>
      <c r="M9713">
        <v>3.1</v>
      </c>
      <c r="P9713" s="29">
        <f t="shared" si="399"/>
        <v>0.35000000000000003</v>
      </c>
    </row>
    <row r="9714" spans="1:16" hidden="1" x14ac:dyDescent="0.25">
      <c r="A9714">
        <v>195132771</v>
      </c>
      <c r="B9714">
        <v>803403</v>
      </c>
      <c r="C9714" t="s">
        <v>224</v>
      </c>
      <c r="D9714">
        <v>2005125</v>
      </c>
      <c r="E9714" t="s">
        <v>223</v>
      </c>
      <c r="F9714" t="s">
        <v>214</v>
      </c>
      <c r="G9714" t="s">
        <v>215</v>
      </c>
      <c r="H9714">
        <v>3</v>
      </c>
      <c r="I9714">
        <v>2015</v>
      </c>
      <c r="J9714">
        <v>1</v>
      </c>
      <c r="L9714">
        <v>23065084</v>
      </c>
      <c r="M9714">
        <v>3.2</v>
      </c>
      <c r="P9714" s="29">
        <f t="shared" si="399"/>
        <v>0.3666666666666667</v>
      </c>
    </row>
    <row r="9715" spans="1:16" hidden="1" x14ac:dyDescent="0.25">
      <c r="A9715">
        <v>195132771</v>
      </c>
      <c r="B9715">
        <v>803403</v>
      </c>
      <c r="C9715" t="s">
        <v>224</v>
      </c>
      <c r="D9715">
        <v>2021900</v>
      </c>
      <c r="E9715" t="s">
        <v>216</v>
      </c>
      <c r="F9715" t="s">
        <v>214</v>
      </c>
      <c r="G9715" t="s">
        <v>215</v>
      </c>
      <c r="H9715">
        <v>2</v>
      </c>
      <c r="I9715">
        <v>2015</v>
      </c>
      <c r="J9715">
        <v>1</v>
      </c>
      <c r="L9715">
        <v>23065093</v>
      </c>
      <c r="M9715">
        <v>4.8</v>
      </c>
      <c r="P9715" s="29">
        <f t="shared" si="399"/>
        <v>0.6333333333333333</v>
      </c>
    </row>
    <row r="9716" spans="1:16" hidden="1" x14ac:dyDescent="0.25">
      <c r="A9716">
        <v>195132771</v>
      </c>
      <c r="B9716">
        <v>803403</v>
      </c>
      <c r="C9716" t="s">
        <v>224</v>
      </c>
      <c r="D9716">
        <v>2005108</v>
      </c>
      <c r="E9716" t="s">
        <v>217</v>
      </c>
      <c r="F9716" t="s">
        <v>214</v>
      </c>
      <c r="G9716" t="s">
        <v>215</v>
      </c>
      <c r="H9716">
        <v>3</v>
      </c>
      <c r="I9716">
        <v>2015</v>
      </c>
      <c r="J9716">
        <v>1</v>
      </c>
      <c r="L9716">
        <v>23065086</v>
      </c>
      <c r="M9716">
        <v>2.5</v>
      </c>
      <c r="P9716" s="29">
        <f t="shared" si="399"/>
        <v>0.25</v>
      </c>
    </row>
    <row r="9717" spans="1:16" hidden="1" x14ac:dyDescent="0.25">
      <c r="A9717">
        <v>195132771</v>
      </c>
      <c r="B9717">
        <v>803403</v>
      </c>
      <c r="C9717" t="s">
        <v>224</v>
      </c>
      <c r="D9717">
        <v>2021879</v>
      </c>
      <c r="E9717" t="s">
        <v>219</v>
      </c>
      <c r="F9717" t="s">
        <v>214</v>
      </c>
      <c r="G9717" t="s">
        <v>215</v>
      </c>
      <c r="H9717">
        <v>2</v>
      </c>
      <c r="I9717">
        <v>2015</v>
      </c>
      <c r="J9717">
        <v>2</v>
      </c>
      <c r="L9717">
        <v>23072061</v>
      </c>
      <c r="M9717">
        <v>4.5</v>
      </c>
      <c r="P9717" s="29">
        <f t="shared" si="399"/>
        <v>0.58333333333333337</v>
      </c>
    </row>
    <row r="9718" spans="1:16" hidden="1" x14ac:dyDescent="0.25">
      <c r="A9718">
        <v>195132771</v>
      </c>
      <c r="B9718">
        <v>803403</v>
      </c>
      <c r="C9718" t="s">
        <v>224</v>
      </c>
      <c r="D9718">
        <v>2005108</v>
      </c>
      <c r="E9718" t="s">
        <v>217</v>
      </c>
      <c r="F9718" t="s">
        <v>214</v>
      </c>
      <c r="G9718" t="s">
        <v>215</v>
      </c>
      <c r="H9718">
        <v>2</v>
      </c>
      <c r="I9718">
        <v>2015</v>
      </c>
      <c r="J9718">
        <v>2</v>
      </c>
      <c r="L9718">
        <v>23072062</v>
      </c>
      <c r="M9718">
        <v>5.5</v>
      </c>
      <c r="P9718" s="29">
        <f t="shared" si="399"/>
        <v>0.75</v>
      </c>
    </row>
    <row r="9719" spans="1:16" hidden="1" x14ac:dyDescent="0.25">
      <c r="A9719">
        <v>195132771</v>
      </c>
      <c r="B9719">
        <v>803403</v>
      </c>
      <c r="C9719" t="s">
        <v>224</v>
      </c>
      <c r="D9719">
        <v>2021994</v>
      </c>
      <c r="E9719" t="s">
        <v>298</v>
      </c>
      <c r="F9719" t="s">
        <v>214</v>
      </c>
      <c r="G9719" t="s">
        <v>215</v>
      </c>
      <c r="H9719">
        <v>2</v>
      </c>
      <c r="I9719">
        <v>2015</v>
      </c>
      <c r="J9719">
        <v>2</v>
      </c>
      <c r="L9719">
        <v>23072067</v>
      </c>
      <c r="M9719">
        <v>4.5</v>
      </c>
      <c r="P9719" s="29">
        <f t="shared" si="399"/>
        <v>0.58333333333333337</v>
      </c>
    </row>
    <row r="9720" spans="1:16" hidden="1" x14ac:dyDescent="0.25">
      <c r="A9720">
        <v>195132771</v>
      </c>
      <c r="B9720">
        <v>803403</v>
      </c>
      <c r="C9720" t="s">
        <v>224</v>
      </c>
      <c r="D9720">
        <v>2005124</v>
      </c>
      <c r="E9720" t="s">
        <v>220</v>
      </c>
      <c r="F9720" t="s">
        <v>214</v>
      </c>
      <c r="G9720" t="s">
        <v>215</v>
      </c>
      <c r="H9720">
        <v>2</v>
      </c>
      <c r="I9720">
        <v>2015</v>
      </c>
      <c r="J9720">
        <v>2</v>
      </c>
      <c r="L9720">
        <v>23072066</v>
      </c>
      <c r="M9720">
        <v>4.5999999999999996</v>
      </c>
      <c r="P9720" s="29">
        <f t="shared" si="399"/>
        <v>0.6</v>
      </c>
    </row>
    <row r="9721" spans="1:16" hidden="1" x14ac:dyDescent="0.25">
      <c r="A9721">
        <v>195132771</v>
      </c>
      <c r="B9721">
        <v>803403</v>
      </c>
      <c r="C9721" t="s">
        <v>224</v>
      </c>
      <c r="D9721">
        <v>2004186</v>
      </c>
      <c r="E9721" t="s">
        <v>229</v>
      </c>
      <c r="F9721" t="s">
        <v>214</v>
      </c>
      <c r="G9721" t="s">
        <v>215</v>
      </c>
      <c r="H9721">
        <v>2</v>
      </c>
      <c r="I9721">
        <v>2015</v>
      </c>
      <c r="J9721">
        <v>2</v>
      </c>
      <c r="L9721">
        <v>23072879</v>
      </c>
      <c r="M9721">
        <v>5.6</v>
      </c>
      <c r="P9721" s="29">
        <f t="shared" si="399"/>
        <v>0.76666666666666661</v>
      </c>
    </row>
    <row r="9722" spans="1:16" hidden="1" x14ac:dyDescent="0.25">
      <c r="A9722">
        <v>195132771</v>
      </c>
      <c r="B9722">
        <v>803403</v>
      </c>
      <c r="C9722" t="s">
        <v>224</v>
      </c>
      <c r="D9722">
        <v>2004183</v>
      </c>
      <c r="E9722" t="s">
        <v>244</v>
      </c>
      <c r="F9722" t="s">
        <v>214</v>
      </c>
      <c r="G9722" t="s">
        <v>215</v>
      </c>
      <c r="H9722">
        <v>2</v>
      </c>
      <c r="I9722">
        <v>2015</v>
      </c>
      <c r="J9722">
        <v>2</v>
      </c>
      <c r="L9722">
        <v>23072789</v>
      </c>
      <c r="M9722">
        <v>5.4</v>
      </c>
      <c r="P9722" s="29">
        <f t="shared" si="399"/>
        <v>0.73333333333333339</v>
      </c>
    </row>
    <row r="9723" spans="1:16" hidden="1" x14ac:dyDescent="0.25">
      <c r="A9723">
        <v>195132771</v>
      </c>
      <c r="B9723">
        <v>803403</v>
      </c>
      <c r="C9723" t="s">
        <v>224</v>
      </c>
      <c r="D9723">
        <v>2004186</v>
      </c>
      <c r="E9723" t="s">
        <v>229</v>
      </c>
      <c r="F9723" t="s">
        <v>214</v>
      </c>
      <c r="G9723" t="s">
        <v>215</v>
      </c>
      <c r="H9723">
        <v>4</v>
      </c>
      <c r="I9723">
        <v>2015</v>
      </c>
      <c r="J9723">
        <v>2</v>
      </c>
      <c r="L9723">
        <v>23072798</v>
      </c>
      <c r="P9723" s="29" t="str">
        <f t="shared" si="399"/>
        <v>DRP</v>
      </c>
    </row>
    <row r="9724" spans="1:16" hidden="1" x14ac:dyDescent="0.25">
      <c r="A9724">
        <v>195132771</v>
      </c>
      <c r="B9724">
        <v>803403</v>
      </c>
      <c r="C9724" t="s">
        <v>224</v>
      </c>
      <c r="D9724">
        <v>2005125</v>
      </c>
      <c r="E9724" t="s">
        <v>223</v>
      </c>
      <c r="F9724" t="s">
        <v>214</v>
      </c>
      <c r="G9724" t="s">
        <v>215</v>
      </c>
      <c r="H9724">
        <v>2</v>
      </c>
      <c r="I9724">
        <v>2016</v>
      </c>
      <c r="J9724">
        <v>1</v>
      </c>
      <c r="L9724">
        <v>23078449</v>
      </c>
      <c r="M9724">
        <v>4</v>
      </c>
      <c r="P9724" s="29">
        <f t="shared" ref="P9724:P9768" si="400">IF(AND(ISNUMBER(M9724),H9724&lt;&gt;4),(M9724-1)/6,IF(H9724=4,"DRP",IF(AND(H9724=3,M9724="NA"),"BAD",IF(AND(H9724=2),"CVL",IF(AND(H9724=1,ISBLANK(M9724)),"NULL","UNK")))))</f>
        <v>0.5</v>
      </c>
    </row>
    <row r="9725" spans="1:16" hidden="1" x14ac:dyDescent="0.25">
      <c r="A9725">
        <v>195132771</v>
      </c>
      <c r="B9725">
        <v>803403</v>
      </c>
      <c r="C9725" t="s">
        <v>224</v>
      </c>
      <c r="D9725">
        <v>2021880</v>
      </c>
      <c r="E9725" t="s">
        <v>242</v>
      </c>
      <c r="F9725" t="s">
        <v>214</v>
      </c>
      <c r="G9725" t="s">
        <v>215</v>
      </c>
      <c r="H9725">
        <v>2</v>
      </c>
      <c r="I9725">
        <v>2016</v>
      </c>
      <c r="J9725">
        <v>1</v>
      </c>
      <c r="L9725">
        <v>23082590</v>
      </c>
      <c r="M9725">
        <v>4</v>
      </c>
      <c r="P9725" s="29">
        <f t="shared" si="400"/>
        <v>0.5</v>
      </c>
    </row>
    <row r="9726" spans="1:16" hidden="1" x14ac:dyDescent="0.25">
      <c r="A9726">
        <v>195132771</v>
      </c>
      <c r="B9726">
        <v>803403</v>
      </c>
      <c r="C9726" t="s">
        <v>224</v>
      </c>
      <c r="D9726">
        <v>2005133</v>
      </c>
      <c r="E9726" t="s">
        <v>228</v>
      </c>
      <c r="F9726" t="s">
        <v>214</v>
      </c>
      <c r="G9726" t="s">
        <v>215</v>
      </c>
      <c r="H9726">
        <v>2</v>
      </c>
      <c r="I9726">
        <v>2016</v>
      </c>
      <c r="J9726">
        <v>1</v>
      </c>
      <c r="L9726">
        <v>23078573</v>
      </c>
      <c r="M9726">
        <v>5</v>
      </c>
      <c r="P9726" s="29">
        <f t="shared" si="400"/>
        <v>0.66666666666666663</v>
      </c>
    </row>
    <row r="9727" spans="1:16" hidden="1" x14ac:dyDescent="0.25">
      <c r="A9727">
        <v>195132771</v>
      </c>
      <c r="B9727">
        <v>803403</v>
      </c>
      <c r="C9727" t="s">
        <v>224</v>
      </c>
      <c r="D9727">
        <v>2005127</v>
      </c>
      <c r="E9727" t="s">
        <v>293</v>
      </c>
      <c r="F9727" t="s">
        <v>214</v>
      </c>
      <c r="G9727" t="s">
        <v>215</v>
      </c>
      <c r="H9727">
        <v>2</v>
      </c>
      <c r="I9727">
        <v>2016</v>
      </c>
      <c r="J9727">
        <v>1</v>
      </c>
      <c r="L9727">
        <v>23078552</v>
      </c>
      <c r="M9727">
        <v>4.5999999999999996</v>
      </c>
      <c r="P9727" s="29">
        <f t="shared" si="400"/>
        <v>0.6</v>
      </c>
    </row>
    <row r="9728" spans="1:16" hidden="1" x14ac:dyDescent="0.25">
      <c r="A9728">
        <v>195132771</v>
      </c>
      <c r="B9728">
        <v>803403</v>
      </c>
      <c r="C9728" t="s">
        <v>224</v>
      </c>
      <c r="D9728">
        <v>2004173</v>
      </c>
      <c r="E9728" t="s">
        <v>245</v>
      </c>
      <c r="F9728" t="s">
        <v>214</v>
      </c>
      <c r="G9728" t="s">
        <v>215</v>
      </c>
      <c r="H9728">
        <v>2</v>
      </c>
      <c r="I9728">
        <v>2016</v>
      </c>
      <c r="J9728">
        <v>2</v>
      </c>
      <c r="L9728">
        <v>23085257</v>
      </c>
      <c r="M9728">
        <v>6.2</v>
      </c>
      <c r="P9728" s="29">
        <f t="shared" si="400"/>
        <v>0.8666666666666667</v>
      </c>
    </row>
    <row r="9729" spans="1:16" hidden="1" x14ac:dyDescent="0.25">
      <c r="A9729">
        <v>195132771</v>
      </c>
      <c r="B9729">
        <v>803403</v>
      </c>
      <c r="C9729" t="s">
        <v>224</v>
      </c>
      <c r="D9729">
        <v>2021876</v>
      </c>
      <c r="E9729" t="s">
        <v>241</v>
      </c>
      <c r="F9729" t="s">
        <v>214</v>
      </c>
      <c r="G9729" t="s">
        <v>215</v>
      </c>
      <c r="H9729">
        <v>2</v>
      </c>
      <c r="I9729">
        <v>2016</v>
      </c>
      <c r="J9729">
        <v>2</v>
      </c>
      <c r="L9729">
        <v>23085996</v>
      </c>
      <c r="M9729">
        <v>4</v>
      </c>
      <c r="P9729" s="29">
        <f t="shared" si="400"/>
        <v>0.5</v>
      </c>
    </row>
    <row r="9730" spans="1:16" hidden="1" x14ac:dyDescent="0.25">
      <c r="A9730">
        <v>195132771</v>
      </c>
      <c r="B9730">
        <v>803403</v>
      </c>
      <c r="C9730" t="s">
        <v>224</v>
      </c>
      <c r="D9730">
        <v>2021901</v>
      </c>
      <c r="E9730" t="s">
        <v>253</v>
      </c>
      <c r="F9730" t="s">
        <v>214</v>
      </c>
      <c r="G9730" t="s">
        <v>215</v>
      </c>
      <c r="H9730">
        <v>2</v>
      </c>
      <c r="I9730">
        <v>2016</v>
      </c>
      <c r="J9730">
        <v>2</v>
      </c>
      <c r="L9730">
        <v>23086001</v>
      </c>
      <c r="M9730">
        <v>5</v>
      </c>
      <c r="P9730" s="29">
        <f t="shared" si="400"/>
        <v>0.66666666666666663</v>
      </c>
    </row>
    <row r="9731" spans="1:16" hidden="1" x14ac:dyDescent="0.25">
      <c r="A9731">
        <v>195132771</v>
      </c>
      <c r="B9731">
        <v>803403</v>
      </c>
      <c r="C9731" t="s">
        <v>224</v>
      </c>
      <c r="D9731">
        <v>2021903</v>
      </c>
      <c r="E9731" t="s">
        <v>256</v>
      </c>
      <c r="F9731" t="s">
        <v>214</v>
      </c>
      <c r="G9731" t="s">
        <v>215</v>
      </c>
      <c r="H9731">
        <v>2</v>
      </c>
      <c r="I9731">
        <v>2016</v>
      </c>
      <c r="J9731">
        <v>2</v>
      </c>
      <c r="L9731">
        <v>23086033</v>
      </c>
      <c r="M9731">
        <v>5.5</v>
      </c>
      <c r="P9731" s="29">
        <f t="shared" si="400"/>
        <v>0.75</v>
      </c>
    </row>
    <row r="9732" spans="1:16" hidden="1" x14ac:dyDescent="0.25">
      <c r="A9732">
        <v>195132771</v>
      </c>
      <c r="B9732">
        <v>803403</v>
      </c>
      <c r="C9732" t="s">
        <v>224</v>
      </c>
      <c r="D9732">
        <v>2019324</v>
      </c>
      <c r="E9732" t="s">
        <v>236</v>
      </c>
      <c r="F9732" t="s">
        <v>214</v>
      </c>
      <c r="G9732" t="s">
        <v>215</v>
      </c>
      <c r="H9732">
        <v>2</v>
      </c>
      <c r="I9732">
        <v>2017</v>
      </c>
      <c r="J9732">
        <v>1</v>
      </c>
      <c r="L9732">
        <v>23090602</v>
      </c>
      <c r="M9732">
        <v>5.7</v>
      </c>
      <c r="P9732" s="29">
        <f t="shared" si="400"/>
        <v>0.78333333333333333</v>
      </c>
    </row>
    <row r="9733" spans="1:16" hidden="1" x14ac:dyDescent="0.25">
      <c r="A9733">
        <v>195132771</v>
      </c>
      <c r="B9733">
        <v>803403</v>
      </c>
      <c r="C9733" t="s">
        <v>224</v>
      </c>
      <c r="D9733">
        <v>2021916</v>
      </c>
      <c r="E9733" t="s">
        <v>226</v>
      </c>
      <c r="F9733" t="s">
        <v>214</v>
      </c>
      <c r="G9733" t="s">
        <v>215</v>
      </c>
      <c r="H9733">
        <v>2</v>
      </c>
      <c r="I9733">
        <v>2017</v>
      </c>
      <c r="J9733">
        <v>1</v>
      </c>
      <c r="L9733">
        <v>23090993</v>
      </c>
      <c r="M9733">
        <v>4.4000000000000004</v>
      </c>
      <c r="P9733" s="29">
        <f t="shared" si="400"/>
        <v>0.56666666666666676</v>
      </c>
    </row>
    <row r="9734" spans="1:16" hidden="1" x14ac:dyDescent="0.25">
      <c r="A9734">
        <v>195132771</v>
      </c>
      <c r="B9734">
        <v>803403</v>
      </c>
      <c r="C9734" t="s">
        <v>224</v>
      </c>
      <c r="D9734">
        <v>2021885</v>
      </c>
      <c r="E9734" t="s">
        <v>295</v>
      </c>
      <c r="F9734" t="s">
        <v>214</v>
      </c>
      <c r="G9734" t="s">
        <v>215</v>
      </c>
      <c r="H9734">
        <v>2</v>
      </c>
      <c r="I9734">
        <v>2017</v>
      </c>
      <c r="J9734">
        <v>1</v>
      </c>
      <c r="L9734">
        <v>23094881</v>
      </c>
      <c r="M9734">
        <v>4.3</v>
      </c>
      <c r="P9734" s="29">
        <f t="shared" si="400"/>
        <v>0.54999999999999993</v>
      </c>
    </row>
    <row r="9735" spans="1:16" hidden="1" x14ac:dyDescent="0.25">
      <c r="A9735">
        <v>195132771</v>
      </c>
      <c r="B9735">
        <v>803403</v>
      </c>
      <c r="C9735" t="s">
        <v>224</v>
      </c>
      <c r="D9735">
        <v>2021878</v>
      </c>
      <c r="E9735" t="s">
        <v>294</v>
      </c>
      <c r="F9735" t="s">
        <v>214</v>
      </c>
      <c r="G9735" t="s">
        <v>215</v>
      </c>
      <c r="H9735">
        <v>2</v>
      </c>
      <c r="I9735">
        <v>2017</v>
      </c>
      <c r="J9735">
        <v>1</v>
      </c>
      <c r="L9735">
        <v>23094882</v>
      </c>
      <c r="M9735">
        <v>4.7</v>
      </c>
      <c r="P9735" s="29">
        <f t="shared" si="400"/>
        <v>0.6166666666666667</v>
      </c>
    </row>
    <row r="9736" spans="1:16" hidden="1" x14ac:dyDescent="0.25">
      <c r="A9736">
        <v>195132771</v>
      </c>
      <c r="B9736">
        <v>803403</v>
      </c>
      <c r="C9736" t="s">
        <v>224</v>
      </c>
      <c r="D9736">
        <v>2021892</v>
      </c>
      <c r="E9736" t="s">
        <v>289</v>
      </c>
      <c r="F9736" t="s">
        <v>214</v>
      </c>
      <c r="G9736" t="s">
        <v>215</v>
      </c>
      <c r="H9736">
        <v>2</v>
      </c>
      <c r="I9736">
        <v>2017</v>
      </c>
      <c r="J9736">
        <v>1</v>
      </c>
      <c r="L9736">
        <v>23091091</v>
      </c>
      <c r="M9736">
        <v>5.9</v>
      </c>
      <c r="P9736" s="29">
        <f t="shared" si="400"/>
        <v>0.81666666666666676</v>
      </c>
    </row>
    <row r="9737" spans="1:16" hidden="1" x14ac:dyDescent="0.25">
      <c r="A9737">
        <v>195132771</v>
      </c>
      <c r="B9737">
        <v>803403</v>
      </c>
      <c r="C9737" t="s">
        <v>224</v>
      </c>
      <c r="D9737">
        <v>2004675</v>
      </c>
      <c r="E9737" t="s">
        <v>271</v>
      </c>
      <c r="F9737" t="s">
        <v>214</v>
      </c>
      <c r="G9737" t="s">
        <v>215</v>
      </c>
      <c r="H9737">
        <v>2</v>
      </c>
      <c r="I9737">
        <v>2017</v>
      </c>
      <c r="J9737">
        <v>1</v>
      </c>
      <c r="L9737">
        <v>23091013</v>
      </c>
      <c r="M9737">
        <v>5.9</v>
      </c>
      <c r="P9737" s="29">
        <f t="shared" si="400"/>
        <v>0.81666666666666676</v>
      </c>
    </row>
    <row r="9738" spans="1:16" hidden="1" x14ac:dyDescent="0.25">
      <c r="A9738">
        <v>195132771</v>
      </c>
      <c r="B9738">
        <v>803403</v>
      </c>
      <c r="C9738" t="s">
        <v>224</v>
      </c>
      <c r="D9738">
        <v>2004764</v>
      </c>
      <c r="E9738" t="s">
        <v>290</v>
      </c>
      <c r="F9738" t="s">
        <v>214</v>
      </c>
      <c r="G9738" t="s">
        <v>215</v>
      </c>
      <c r="H9738">
        <v>4</v>
      </c>
      <c r="I9738">
        <v>2017</v>
      </c>
      <c r="J9738">
        <v>1</v>
      </c>
      <c r="L9738">
        <v>23091015</v>
      </c>
      <c r="P9738" s="29" t="str">
        <f t="shared" si="400"/>
        <v>DRP</v>
      </c>
    </row>
    <row r="9739" spans="1:16" hidden="1" x14ac:dyDescent="0.25">
      <c r="A9739">
        <v>195132771</v>
      </c>
      <c r="B9739">
        <v>803403</v>
      </c>
      <c r="C9739" t="s">
        <v>224</v>
      </c>
      <c r="D9739">
        <v>2021881</v>
      </c>
      <c r="E9739" t="s">
        <v>255</v>
      </c>
      <c r="F9739" t="s">
        <v>214</v>
      </c>
      <c r="G9739" t="s">
        <v>215</v>
      </c>
      <c r="H9739">
        <v>2</v>
      </c>
      <c r="I9739">
        <v>2017</v>
      </c>
      <c r="J9739">
        <v>2</v>
      </c>
      <c r="L9739">
        <v>23099437</v>
      </c>
      <c r="M9739">
        <v>6.2</v>
      </c>
      <c r="P9739" s="29">
        <f t="shared" si="400"/>
        <v>0.8666666666666667</v>
      </c>
    </row>
    <row r="9740" spans="1:16" hidden="1" x14ac:dyDescent="0.25">
      <c r="A9740">
        <v>195132771</v>
      </c>
      <c r="B9740">
        <v>803403</v>
      </c>
      <c r="C9740" t="s">
        <v>224</v>
      </c>
      <c r="D9740">
        <v>2021886</v>
      </c>
      <c r="E9740" t="s">
        <v>227</v>
      </c>
      <c r="F9740" t="s">
        <v>214</v>
      </c>
      <c r="G9740" t="s">
        <v>215</v>
      </c>
      <c r="H9740">
        <v>2</v>
      </c>
      <c r="I9740">
        <v>2017</v>
      </c>
      <c r="J9740">
        <v>2</v>
      </c>
      <c r="L9740">
        <v>23099394</v>
      </c>
      <c r="M9740">
        <v>4</v>
      </c>
      <c r="P9740" s="29">
        <f t="shared" si="400"/>
        <v>0.5</v>
      </c>
    </row>
    <row r="9741" spans="1:16" hidden="1" x14ac:dyDescent="0.25">
      <c r="A9741">
        <v>195132771</v>
      </c>
      <c r="B9741">
        <v>803403</v>
      </c>
      <c r="C9741" t="s">
        <v>224</v>
      </c>
      <c r="D9741">
        <v>2021899</v>
      </c>
      <c r="E9741" t="s">
        <v>296</v>
      </c>
      <c r="F9741" t="s">
        <v>214</v>
      </c>
      <c r="G9741" t="s">
        <v>215</v>
      </c>
      <c r="H9741">
        <v>2</v>
      </c>
      <c r="I9741">
        <v>2017</v>
      </c>
      <c r="J9741">
        <v>2</v>
      </c>
      <c r="L9741">
        <v>23099397</v>
      </c>
      <c r="M9741">
        <v>4</v>
      </c>
      <c r="P9741" s="29">
        <f t="shared" si="400"/>
        <v>0.5</v>
      </c>
    </row>
    <row r="9742" spans="1:16" hidden="1" x14ac:dyDescent="0.25">
      <c r="A9742">
        <v>195132771</v>
      </c>
      <c r="B9742">
        <v>803403</v>
      </c>
      <c r="C9742" t="s">
        <v>224</v>
      </c>
      <c r="D9742">
        <v>2021907</v>
      </c>
      <c r="E9742" t="s">
        <v>257</v>
      </c>
      <c r="F9742" t="s">
        <v>214</v>
      </c>
      <c r="G9742" t="s">
        <v>215</v>
      </c>
      <c r="H9742">
        <v>2</v>
      </c>
      <c r="I9742">
        <v>2017</v>
      </c>
      <c r="J9742">
        <v>2</v>
      </c>
      <c r="L9742">
        <v>23099425</v>
      </c>
      <c r="M9742">
        <v>4.7</v>
      </c>
      <c r="P9742" s="29">
        <f t="shared" si="400"/>
        <v>0.6166666666666667</v>
      </c>
    </row>
    <row r="9743" spans="1:16" hidden="1" x14ac:dyDescent="0.25">
      <c r="A9743">
        <v>195132771</v>
      </c>
      <c r="B9743">
        <v>803403</v>
      </c>
      <c r="C9743" t="s">
        <v>224</v>
      </c>
      <c r="D9743">
        <v>2021915</v>
      </c>
      <c r="E9743" t="s">
        <v>301</v>
      </c>
      <c r="F9743" t="s">
        <v>214</v>
      </c>
      <c r="G9743" t="s">
        <v>215</v>
      </c>
      <c r="H9743">
        <v>2</v>
      </c>
      <c r="I9743">
        <v>2017</v>
      </c>
      <c r="J9743">
        <v>2</v>
      </c>
      <c r="L9743">
        <v>23099430</v>
      </c>
      <c r="M9743">
        <v>5.6</v>
      </c>
      <c r="P9743" s="29">
        <f t="shared" si="400"/>
        <v>0.76666666666666661</v>
      </c>
    </row>
    <row r="9744" spans="1:16" hidden="1" x14ac:dyDescent="0.25">
      <c r="A9744">
        <v>195132771</v>
      </c>
      <c r="B9744">
        <v>803403</v>
      </c>
      <c r="C9744" t="s">
        <v>224</v>
      </c>
      <c r="D9744">
        <v>2021906</v>
      </c>
      <c r="E9744" t="s">
        <v>235</v>
      </c>
      <c r="F9744" t="s">
        <v>214</v>
      </c>
      <c r="G9744" t="s">
        <v>215</v>
      </c>
      <c r="H9744">
        <v>2</v>
      </c>
      <c r="I9744">
        <v>2017</v>
      </c>
      <c r="J9744">
        <v>2</v>
      </c>
      <c r="L9744">
        <v>23100214</v>
      </c>
      <c r="M9744">
        <v>4.3</v>
      </c>
      <c r="P9744" s="29">
        <f t="shared" si="400"/>
        <v>0.54999999999999993</v>
      </c>
    </row>
    <row r="9745" spans="1:16" hidden="1" x14ac:dyDescent="0.25">
      <c r="A9745">
        <v>195132771</v>
      </c>
      <c r="B9745">
        <v>803403</v>
      </c>
      <c r="C9745" t="s">
        <v>224</v>
      </c>
      <c r="D9745">
        <v>2004671</v>
      </c>
      <c r="E9745" t="s">
        <v>288</v>
      </c>
      <c r="F9745" t="s">
        <v>214</v>
      </c>
      <c r="G9745" t="s">
        <v>215</v>
      </c>
      <c r="H9745">
        <v>2</v>
      </c>
      <c r="I9745">
        <v>2018</v>
      </c>
      <c r="J9745">
        <v>1</v>
      </c>
      <c r="L9745">
        <v>23105430</v>
      </c>
      <c r="M9745">
        <v>5.4</v>
      </c>
      <c r="P9745" s="29">
        <f t="shared" si="400"/>
        <v>0.73333333333333339</v>
      </c>
    </row>
    <row r="9746" spans="1:16" hidden="1" x14ac:dyDescent="0.25">
      <c r="A9746">
        <v>195132771</v>
      </c>
      <c r="B9746">
        <v>803403</v>
      </c>
      <c r="C9746" t="s">
        <v>224</v>
      </c>
      <c r="D9746">
        <v>2004764</v>
      </c>
      <c r="E9746" t="s">
        <v>290</v>
      </c>
      <c r="F9746" t="s">
        <v>214</v>
      </c>
      <c r="G9746" t="s">
        <v>215</v>
      </c>
      <c r="H9746">
        <v>2</v>
      </c>
      <c r="I9746">
        <v>2018</v>
      </c>
      <c r="J9746">
        <v>1</v>
      </c>
      <c r="L9746">
        <v>23105437</v>
      </c>
      <c r="M9746">
        <v>5.2</v>
      </c>
      <c r="P9746" s="29">
        <f t="shared" si="400"/>
        <v>0.70000000000000007</v>
      </c>
    </row>
    <row r="9747" spans="1:16" hidden="1" x14ac:dyDescent="0.25">
      <c r="A9747">
        <v>195132771</v>
      </c>
      <c r="B9747">
        <v>803403</v>
      </c>
      <c r="C9747" t="s">
        <v>224</v>
      </c>
      <c r="D9747">
        <v>2019325</v>
      </c>
      <c r="E9747" t="s">
        <v>249</v>
      </c>
      <c r="F9747" t="s">
        <v>214</v>
      </c>
      <c r="G9747" t="s">
        <v>215</v>
      </c>
      <c r="H9747">
        <v>2</v>
      </c>
      <c r="I9747">
        <v>2018</v>
      </c>
      <c r="J9747">
        <v>1</v>
      </c>
      <c r="L9747">
        <v>23105012</v>
      </c>
      <c r="M9747">
        <v>4.0999999999999996</v>
      </c>
      <c r="P9747" s="29">
        <f t="shared" si="400"/>
        <v>0.51666666666666661</v>
      </c>
    </row>
    <row r="9748" spans="1:16" hidden="1" x14ac:dyDescent="0.25">
      <c r="A9748">
        <v>195132771</v>
      </c>
      <c r="B9748">
        <v>803403</v>
      </c>
      <c r="C9748" t="s">
        <v>224</v>
      </c>
      <c r="D9748">
        <v>2021891</v>
      </c>
      <c r="E9748" t="s">
        <v>259</v>
      </c>
      <c r="F9748" t="s">
        <v>214</v>
      </c>
      <c r="G9748" t="s">
        <v>215</v>
      </c>
      <c r="H9748">
        <v>2</v>
      </c>
      <c r="I9748">
        <v>2018</v>
      </c>
      <c r="J9748">
        <v>1</v>
      </c>
      <c r="L9748">
        <v>23106320</v>
      </c>
      <c r="M9748">
        <v>5.0999999999999996</v>
      </c>
      <c r="P9748" s="29">
        <f t="shared" si="400"/>
        <v>0.68333333333333324</v>
      </c>
    </row>
    <row r="9749" spans="1:16" hidden="1" x14ac:dyDescent="0.25">
      <c r="A9749">
        <v>195132771</v>
      </c>
      <c r="B9749">
        <v>803403</v>
      </c>
      <c r="C9749" t="s">
        <v>224</v>
      </c>
      <c r="D9749">
        <v>2021897</v>
      </c>
      <c r="E9749" t="s">
        <v>292</v>
      </c>
      <c r="F9749" t="s">
        <v>214</v>
      </c>
      <c r="G9749" t="s">
        <v>215</v>
      </c>
      <c r="H9749">
        <v>2</v>
      </c>
      <c r="I9749">
        <v>2018</v>
      </c>
      <c r="J9749">
        <v>1</v>
      </c>
      <c r="L9749">
        <v>23105431</v>
      </c>
      <c r="M9749">
        <v>4.0999999999999996</v>
      </c>
      <c r="P9749" s="29">
        <f t="shared" si="400"/>
        <v>0.51666666666666661</v>
      </c>
    </row>
    <row r="9750" spans="1:16" hidden="1" x14ac:dyDescent="0.25">
      <c r="A9750">
        <v>195132771</v>
      </c>
      <c r="B9750">
        <v>803403</v>
      </c>
      <c r="C9750" t="s">
        <v>224</v>
      </c>
      <c r="D9750">
        <v>2021898</v>
      </c>
      <c r="E9750" t="s">
        <v>262</v>
      </c>
      <c r="F9750" t="s">
        <v>214</v>
      </c>
      <c r="G9750" t="s">
        <v>215</v>
      </c>
      <c r="H9750">
        <v>2</v>
      </c>
      <c r="I9750">
        <v>2018</v>
      </c>
      <c r="J9750">
        <v>1</v>
      </c>
      <c r="L9750">
        <v>23105527</v>
      </c>
      <c r="M9750">
        <v>5.9</v>
      </c>
      <c r="P9750" s="29">
        <f t="shared" si="400"/>
        <v>0.81666666666666676</v>
      </c>
    </row>
    <row r="9751" spans="1:16" hidden="1" x14ac:dyDescent="0.25">
      <c r="A9751">
        <v>195132771</v>
      </c>
      <c r="B9751">
        <v>803403</v>
      </c>
      <c r="C9751" t="s">
        <v>224</v>
      </c>
      <c r="D9751">
        <v>2022925</v>
      </c>
      <c r="E9751" t="s">
        <v>297</v>
      </c>
      <c r="F9751" t="s">
        <v>214</v>
      </c>
      <c r="G9751" t="s">
        <v>215</v>
      </c>
      <c r="H9751">
        <v>3</v>
      </c>
      <c r="I9751">
        <v>2018</v>
      </c>
      <c r="J9751">
        <v>1</v>
      </c>
      <c r="L9751">
        <v>23105429</v>
      </c>
      <c r="M9751">
        <v>2.2000000000000002</v>
      </c>
      <c r="P9751" s="29">
        <f t="shared" si="400"/>
        <v>0.20000000000000004</v>
      </c>
    </row>
    <row r="9752" spans="1:16" hidden="1" x14ac:dyDescent="0.25">
      <c r="A9752">
        <v>195132771</v>
      </c>
      <c r="B9752">
        <v>803403</v>
      </c>
      <c r="C9752" t="s">
        <v>224</v>
      </c>
      <c r="D9752">
        <v>2021884</v>
      </c>
      <c r="E9752" t="s">
        <v>302</v>
      </c>
      <c r="F9752" t="s">
        <v>214</v>
      </c>
      <c r="G9752" t="s">
        <v>215</v>
      </c>
      <c r="H9752">
        <v>2</v>
      </c>
      <c r="I9752">
        <v>2018</v>
      </c>
      <c r="J9752">
        <v>2</v>
      </c>
      <c r="L9752">
        <v>23113928</v>
      </c>
      <c r="M9752">
        <v>4.3</v>
      </c>
      <c r="P9752" s="29">
        <f t="shared" si="400"/>
        <v>0.54999999999999993</v>
      </c>
    </row>
    <row r="9753" spans="1:16" hidden="1" x14ac:dyDescent="0.25">
      <c r="A9753">
        <v>195132771</v>
      </c>
      <c r="B9753">
        <v>803403</v>
      </c>
      <c r="C9753" t="s">
        <v>224</v>
      </c>
      <c r="D9753">
        <v>2021890</v>
      </c>
      <c r="E9753" t="s">
        <v>303</v>
      </c>
      <c r="F9753" t="s">
        <v>214</v>
      </c>
      <c r="G9753" t="s">
        <v>215</v>
      </c>
      <c r="H9753">
        <v>2</v>
      </c>
      <c r="I9753">
        <v>2018</v>
      </c>
      <c r="J9753">
        <v>2</v>
      </c>
      <c r="L9753">
        <v>23113977</v>
      </c>
      <c r="M9753">
        <v>5.6</v>
      </c>
      <c r="P9753" s="29">
        <f t="shared" si="400"/>
        <v>0.76666666666666661</v>
      </c>
    </row>
    <row r="9754" spans="1:16" hidden="1" x14ac:dyDescent="0.25">
      <c r="A9754">
        <v>195132771</v>
      </c>
      <c r="B9754">
        <v>803403</v>
      </c>
      <c r="C9754" t="s">
        <v>224</v>
      </c>
      <c r="D9754">
        <v>2021893</v>
      </c>
      <c r="E9754" t="s">
        <v>312</v>
      </c>
      <c r="F9754" t="s">
        <v>214</v>
      </c>
      <c r="G9754" t="s">
        <v>215</v>
      </c>
      <c r="H9754">
        <v>2</v>
      </c>
      <c r="I9754">
        <v>2018</v>
      </c>
      <c r="J9754">
        <v>2</v>
      </c>
      <c r="L9754">
        <v>23113976</v>
      </c>
      <c r="M9754">
        <v>5.6</v>
      </c>
      <c r="P9754" s="29">
        <f t="shared" si="400"/>
        <v>0.76666666666666661</v>
      </c>
    </row>
    <row r="9755" spans="1:16" hidden="1" x14ac:dyDescent="0.25">
      <c r="A9755">
        <v>195132771</v>
      </c>
      <c r="B9755">
        <v>803403</v>
      </c>
      <c r="C9755" t="s">
        <v>224</v>
      </c>
      <c r="D9755">
        <v>2021896</v>
      </c>
      <c r="E9755" t="s">
        <v>299</v>
      </c>
      <c r="F9755" t="s">
        <v>214</v>
      </c>
      <c r="G9755" t="s">
        <v>215</v>
      </c>
      <c r="H9755">
        <v>2</v>
      </c>
      <c r="I9755">
        <v>2018</v>
      </c>
      <c r="J9755">
        <v>2</v>
      </c>
      <c r="L9755">
        <v>23113934</v>
      </c>
      <c r="M9755">
        <v>5</v>
      </c>
      <c r="P9755" s="29">
        <f t="shared" si="400"/>
        <v>0.66666666666666663</v>
      </c>
    </row>
    <row r="9756" spans="1:16" hidden="1" x14ac:dyDescent="0.25">
      <c r="A9756">
        <v>195132771</v>
      </c>
      <c r="B9756">
        <v>803403</v>
      </c>
      <c r="C9756" t="s">
        <v>224</v>
      </c>
      <c r="D9756">
        <v>2021913</v>
      </c>
      <c r="E9756" t="s">
        <v>300</v>
      </c>
      <c r="F9756" t="s">
        <v>214</v>
      </c>
      <c r="G9756" t="s">
        <v>215</v>
      </c>
      <c r="H9756">
        <v>2</v>
      </c>
      <c r="I9756">
        <v>2018</v>
      </c>
      <c r="J9756">
        <v>2</v>
      </c>
      <c r="L9756">
        <v>23113975</v>
      </c>
      <c r="M9756">
        <v>5.0999999999999996</v>
      </c>
      <c r="P9756" s="29">
        <f t="shared" si="400"/>
        <v>0.68333333333333324</v>
      </c>
    </row>
    <row r="9757" spans="1:16" hidden="1" x14ac:dyDescent="0.25">
      <c r="A9757">
        <v>195132771</v>
      </c>
      <c r="B9757">
        <v>803403</v>
      </c>
      <c r="C9757" t="s">
        <v>224</v>
      </c>
      <c r="D9757">
        <v>2021877</v>
      </c>
      <c r="E9757" t="s">
        <v>240</v>
      </c>
      <c r="F9757" t="s">
        <v>214</v>
      </c>
      <c r="G9757" t="s">
        <v>215</v>
      </c>
      <c r="H9757">
        <v>2</v>
      </c>
      <c r="I9757">
        <v>2018</v>
      </c>
      <c r="J9757">
        <v>2</v>
      </c>
      <c r="L9757">
        <v>23113937</v>
      </c>
      <c r="M9757">
        <v>4.8</v>
      </c>
      <c r="P9757" s="29">
        <f t="shared" si="400"/>
        <v>0.6333333333333333</v>
      </c>
    </row>
    <row r="9758" spans="1:16" hidden="1" x14ac:dyDescent="0.25">
      <c r="A9758">
        <v>195132771</v>
      </c>
      <c r="B9758">
        <v>803403</v>
      </c>
      <c r="C9758" t="s">
        <v>224</v>
      </c>
      <c r="D9758">
        <v>2019326</v>
      </c>
      <c r="E9758" t="s">
        <v>248</v>
      </c>
      <c r="F9758" t="s">
        <v>214</v>
      </c>
      <c r="G9758" t="s">
        <v>215</v>
      </c>
      <c r="H9758">
        <v>2</v>
      </c>
      <c r="I9758">
        <v>2018</v>
      </c>
      <c r="J9758">
        <v>2</v>
      </c>
      <c r="L9758">
        <v>23112885</v>
      </c>
      <c r="M9758">
        <v>5.3</v>
      </c>
      <c r="P9758" s="29">
        <f t="shared" si="400"/>
        <v>0.71666666666666667</v>
      </c>
    </row>
    <row r="9759" spans="1:16" hidden="1" x14ac:dyDescent="0.25">
      <c r="A9759">
        <v>195132771</v>
      </c>
      <c r="B9759">
        <v>803403</v>
      </c>
      <c r="C9759" t="s">
        <v>224</v>
      </c>
      <c r="D9759">
        <v>2021904</v>
      </c>
      <c r="E9759" t="s">
        <v>286</v>
      </c>
      <c r="F9759" t="s">
        <v>214</v>
      </c>
      <c r="G9759" t="s">
        <v>215</v>
      </c>
      <c r="H9759">
        <v>2</v>
      </c>
      <c r="I9759">
        <v>2018</v>
      </c>
      <c r="J9759">
        <v>2</v>
      </c>
      <c r="M9759">
        <v>5.6</v>
      </c>
      <c r="P9759" s="29">
        <f t="shared" si="400"/>
        <v>0.76666666666666661</v>
      </c>
    </row>
    <row r="9760" spans="1:16" hidden="1" x14ac:dyDescent="0.25">
      <c r="A9760">
        <v>195132771</v>
      </c>
      <c r="B9760">
        <v>803403</v>
      </c>
      <c r="C9760" t="s">
        <v>224</v>
      </c>
      <c r="D9760">
        <v>2022925</v>
      </c>
      <c r="E9760" t="s">
        <v>297</v>
      </c>
      <c r="F9760" t="s">
        <v>214</v>
      </c>
      <c r="G9760" t="s">
        <v>215</v>
      </c>
      <c r="H9760">
        <v>3</v>
      </c>
      <c r="I9760">
        <v>2019</v>
      </c>
      <c r="J9760">
        <v>1</v>
      </c>
      <c r="L9760">
        <v>23120631</v>
      </c>
      <c r="M9760">
        <v>3.2</v>
      </c>
      <c r="P9760" s="29">
        <f t="shared" si="400"/>
        <v>0.3666666666666667</v>
      </c>
    </row>
    <row r="9761" spans="1:16" hidden="1" x14ac:dyDescent="0.25">
      <c r="A9761">
        <v>195132771</v>
      </c>
      <c r="B9761">
        <v>803403</v>
      </c>
      <c r="C9761" t="s">
        <v>224</v>
      </c>
      <c r="D9761">
        <v>2021888</v>
      </c>
      <c r="E9761" t="s">
        <v>305</v>
      </c>
      <c r="F9761" t="s">
        <v>214</v>
      </c>
      <c r="G9761" t="s">
        <v>215</v>
      </c>
      <c r="H9761">
        <v>2</v>
      </c>
      <c r="I9761">
        <v>2019</v>
      </c>
      <c r="J9761">
        <v>1</v>
      </c>
      <c r="L9761">
        <v>23120639</v>
      </c>
      <c r="M9761">
        <v>4.7</v>
      </c>
      <c r="P9761" s="29">
        <f t="shared" si="400"/>
        <v>0.6166666666666667</v>
      </c>
    </row>
    <row r="9762" spans="1:16" hidden="1" x14ac:dyDescent="0.25">
      <c r="A9762">
        <v>195132771</v>
      </c>
      <c r="B9762">
        <v>803403</v>
      </c>
      <c r="C9762" t="s">
        <v>224</v>
      </c>
      <c r="D9762">
        <v>2021895</v>
      </c>
      <c r="E9762" t="s">
        <v>291</v>
      </c>
      <c r="F9762" t="s">
        <v>214</v>
      </c>
      <c r="G9762" t="s">
        <v>215</v>
      </c>
      <c r="H9762">
        <v>2</v>
      </c>
      <c r="I9762">
        <v>2019</v>
      </c>
      <c r="J9762">
        <v>1</v>
      </c>
      <c r="L9762">
        <v>23120642</v>
      </c>
      <c r="M9762">
        <v>5.4</v>
      </c>
      <c r="P9762" s="29">
        <f t="shared" si="400"/>
        <v>0.73333333333333339</v>
      </c>
    </row>
    <row r="9763" spans="1:16" hidden="1" x14ac:dyDescent="0.25">
      <c r="A9763">
        <v>195132771</v>
      </c>
      <c r="B9763">
        <v>803403</v>
      </c>
      <c r="C9763" t="s">
        <v>224</v>
      </c>
      <c r="D9763">
        <v>2021911</v>
      </c>
      <c r="E9763" t="s">
        <v>304</v>
      </c>
      <c r="F9763" t="s">
        <v>214</v>
      </c>
      <c r="G9763" t="s">
        <v>215</v>
      </c>
      <c r="H9763">
        <v>2</v>
      </c>
      <c r="I9763">
        <v>2019</v>
      </c>
      <c r="J9763">
        <v>1</v>
      </c>
      <c r="L9763">
        <v>23120638</v>
      </c>
      <c r="M9763">
        <v>4.9000000000000004</v>
      </c>
      <c r="P9763" s="29">
        <f t="shared" si="400"/>
        <v>0.65</v>
      </c>
    </row>
    <row r="9764" spans="1:16" hidden="1" x14ac:dyDescent="0.25">
      <c r="A9764">
        <v>195132771</v>
      </c>
      <c r="B9764">
        <v>803403</v>
      </c>
      <c r="C9764" t="s">
        <v>224</v>
      </c>
      <c r="D9764">
        <v>2021887</v>
      </c>
      <c r="E9764" t="s">
        <v>279</v>
      </c>
      <c r="F9764" t="s">
        <v>214</v>
      </c>
      <c r="G9764" t="s">
        <v>215</v>
      </c>
      <c r="H9764">
        <v>2</v>
      </c>
      <c r="I9764">
        <v>2019</v>
      </c>
      <c r="J9764">
        <v>1</v>
      </c>
      <c r="L9764">
        <v>23120640</v>
      </c>
      <c r="M9764">
        <v>5</v>
      </c>
      <c r="P9764" s="29">
        <f t="shared" si="400"/>
        <v>0.66666666666666663</v>
      </c>
    </row>
    <row r="9765" spans="1:16" hidden="1" x14ac:dyDescent="0.25">
      <c r="A9765">
        <v>195132771</v>
      </c>
      <c r="B9765">
        <v>803403</v>
      </c>
      <c r="C9765" t="s">
        <v>224</v>
      </c>
      <c r="D9765">
        <v>2019327</v>
      </c>
      <c r="E9765" t="s">
        <v>247</v>
      </c>
      <c r="F9765" t="s">
        <v>214</v>
      </c>
      <c r="G9765" t="s">
        <v>215</v>
      </c>
      <c r="H9765">
        <v>2</v>
      </c>
      <c r="I9765">
        <v>2019</v>
      </c>
      <c r="J9765">
        <v>1</v>
      </c>
      <c r="L9765">
        <v>23119882</v>
      </c>
      <c r="M9765">
        <v>5.7</v>
      </c>
      <c r="P9765" s="29">
        <f t="shared" si="400"/>
        <v>0.78333333333333333</v>
      </c>
    </row>
    <row r="9766" spans="1:16" hidden="1" x14ac:dyDescent="0.25">
      <c r="A9766">
        <v>195132771</v>
      </c>
      <c r="B9766">
        <v>803403</v>
      </c>
      <c r="C9766" t="s">
        <v>224</v>
      </c>
      <c r="D9766">
        <v>2004686</v>
      </c>
      <c r="E9766" t="s">
        <v>277</v>
      </c>
      <c r="F9766" t="s">
        <v>214</v>
      </c>
      <c r="G9766" t="s">
        <v>215</v>
      </c>
      <c r="H9766">
        <v>1</v>
      </c>
      <c r="I9766">
        <v>2019</v>
      </c>
      <c r="J9766">
        <v>2</v>
      </c>
      <c r="L9766">
        <v>23129105</v>
      </c>
      <c r="P9766" s="29" t="str">
        <f t="shared" si="400"/>
        <v>NULL</v>
      </c>
    </row>
    <row r="9767" spans="1:16" hidden="1" x14ac:dyDescent="0.25">
      <c r="A9767">
        <v>195132771</v>
      </c>
      <c r="B9767">
        <v>803403</v>
      </c>
      <c r="C9767" t="s">
        <v>224</v>
      </c>
      <c r="D9767">
        <v>2021889</v>
      </c>
      <c r="E9767" t="s">
        <v>311</v>
      </c>
      <c r="F9767" t="s">
        <v>214</v>
      </c>
      <c r="G9767" t="s">
        <v>215</v>
      </c>
      <c r="H9767">
        <v>1</v>
      </c>
      <c r="I9767">
        <v>2019</v>
      </c>
      <c r="J9767">
        <v>2</v>
      </c>
      <c r="L9767">
        <v>23129112</v>
      </c>
      <c r="P9767" s="29" t="str">
        <f t="shared" si="400"/>
        <v>NULL</v>
      </c>
    </row>
    <row r="9768" spans="1:16" hidden="1" x14ac:dyDescent="0.25">
      <c r="A9768">
        <v>195132771</v>
      </c>
      <c r="B9768">
        <v>803403</v>
      </c>
      <c r="C9768" t="s">
        <v>224</v>
      </c>
      <c r="D9768">
        <v>2027151</v>
      </c>
      <c r="E9768" t="s">
        <v>322</v>
      </c>
      <c r="F9768" t="s">
        <v>320</v>
      </c>
      <c r="G9768" t="s">
        <v>321</v>
      </c>
      <c r="H9768">
        <v>1</v>
      </c>
      <c r="I9768">
        <v>2019</v>
      </c>
      <c r="J9768">
        <v>2</v>
      </c>
      <c r="L9768">
        <v>23127966</v>
      </c>
      <c r="P9768" s="29" t="str">
        <f t="shared" si="400"/>
        <v>NULL</v>
      </c>
    </row>
    <row r="9769" spans="1:16" hidden="1" x14ac:dyDescent="0.25">
      <c r="A9769">
        <v>195136548</v>
      </c>
      <c r="B9769">
        <v>803401</v>
      </c>
      <c r="C9769" t="s">
        <v>318</v>
      </c>
      <c r="D9769">
        <v>2004098</v>
      </c>
      <c r="E9769" t="s">
        <v>213</v>
      </c>
      <c r="F9769" t="s">
        <v>214</v>
      </c>
      <c r="G9769" t="s">
        <v>215</v>
      </c>
      <c r="H9769">
        <v>3</v>
      </c>
      <c r="I9769">
        <v>2015</v>
      </c>
      <c r="J9769">
        <v>1</v>
      </c>
      <c r="L9769">
        <v>23066519</v>
      </c>
      <c r="M9769" t="s">
        <v>221</v>
      </c>
      <c r="P9769" s="29" t="str">
        <f>IF(AND(ISNUMBER(M9769),H9769&lt;&gt;4,N9769&lt;&gt;"X"),(M9769-1)/6,IF(H9769=4,"DRP",IF(AND(H9769=3,M9769="NA"),"BAD",IF(AND(H9769=2),"CVL",IF(AND(H9769=1,ISBLANK(M9769)),"NULL","UNK")))))</f>
        <v>BAD</v>
      </c>
    </row>
    <row r="9770" spans="1:16" hidden="1" x14ac:dyDescent="0.25">
      <c r="A9770">
        <v>195136548</v>
      </c>
      <c r="B9770">
        <v>803401</v>
      </c>
      <c r="C9770" t="s">
        <v>318</v>
      </c>
      <c r="D9770">
        <v>2004098</v>
      </c>
      <c r="E9770" t="s">
        <v>213</v>
      </c>
      <c r="F9770" t="s">
        <v>214</v>
      </c>
      <c r="G9770" t="s">
        <v>215</v>
      </c>
      <c r="H9770">
        <v>3</v>
      </c>
      <c r="I9770">
        <v>2015</v>
      </c>
      <c r="J9770">
        <v>2</v>
      </c>
      <c r="L9770">
        <v>23072838</v>
      </c>
      <c r="M9770" t="s">
        <v>221</v>
      </c>
      <c r="P9770" s="29" t="str">
        <f>IF(AND(ISNUMBER(M9770),H9770&lt;&gt;4,N9770&lt;&gt;"X"),(M9770-1)/6,IF(H9770=4,"DRP",IF(AND(H9770=3,M9770="NA"),"BAD",IF(AND(H9770=2),"CVL",IF(AND(H9770=1,ISBLANK(M9770)),"NULL","UNK")))))</f>
        <v>BAD</v>
      </c>
    </row>
    <row r="9771" spans="1:16" hidden="1" x14ac:dyDescent="0.25">
      <c r="A9771">
        <v>195136548</v>
      </c>
      <c r="B9771">
        <v>803401</v>
      </c>
      <c r="C9771" t="s">
        <v>318</v>
      </c>
      <c r="D9771">
        <v>2021600</v>
      </c>
      <c r="E9771" t="s">
        <v>219</v>
      </c>
      <c r="F9771" t="s">
        <v>214</v>
      </c>
      <c r="G9771" t="s">
        <v>215</v>
      </c>
      <c r="H9771">
        <v>4</v>
      </c>
      <c r="I9771">
        <v>2016</v>
      </c>
      <c r="J9771">
        <v>1</v>
      </c>
      <c r="L9771">
        <v>23081079</v>
      </c>
      <c r="P9771" s="29" t="str">
        <f t="shared" ref="P9771:P9802" si="401">IF(AND(ISNUMBER(M9771),H9771&lt;&gt;4),(M9771-1)/6,IF(H9771=4,"DRP",IF(AND(H9771=3,M9771="NA"),"BAD",IF(AND(H9771=2),"CVL",IF(AND(H9771=1,ISBLANK(M9771)),"NULL","UNK")))))</f>
        <v>DRP</v>
      </c>
    </row>
    <row r="9772" spans="1:16" hidden="1" x14ac:dyDescent="0.25">
      <c r="A9772">
        <v>195136548</v>
      </c>
      <c r="B9772">
        <v>803401</v>
      </c>
      <c r="C9772" t="s">
        <v>318</v>
      </c>
      <c r="D9772">
        <v>2005099</v>
      </c>
      <c r="E9772" t="s">
        <v>217</v>
      </c>
      <c r="F9772" t="s">
        <v>214</v>
      </c>
      <c r="G9772" t="s">
        <v>215</v>
      </c>
      <c r="H9772">
        <v>4</v>
      </c>
      <c r="I9772">
        <v>2016</v>
      </c>
      <c r="J9772">
        <v>1</v>
      </c>
      <c r="L9772">
        <v>23081375</v>
      </c>
      <c r="P9772" s="29" t="str">
        <f t="shared" si="401"/>
        <v>DRP</v>
      </c>
    </row>
    <row r="9773" spans="1:16" hidden="1" x14ac:dyDescent="0.25">
      <c r="A9773">
        <v>195136548</v>
      </c>
      <c r="B9773">
        <v>803401</v>
      </c>
      <c r="C9773" t="s">
        <v>318</v>
      </c>
      <c r="D9773">
        <v>2021580</v>
      </c>
      <c r="E9773" t="s">
        <v>241</v>
      </c>
      <c r="F9773" t="s">
        <v>214</v>
      </c>
      <c r="G9773" t="s">
        <v>215</v>
      </c>
      <c r="H9773">
        <v>3</v>
      </c>
      <c r="I9773">
        <v>2016</v>
      </c>
      <c r="J9773">
        <v>1</v>
      </c>
      <c r="L9773">
        <v>23081157</v>
      </c>
      <c r="M9773">
        <v>3</v>
      </c>
      <c r="P9773" s="29">
        <f t="shared" si="401"/>
        <v>0.33333333333333331</v>
      </c>
    </row>
    <row r="9774" spans="1:16" hidden="1" x14ac:dyDescent="0.25">
      <c r="A9774">
        <v>195136548</v>
      </c>
      <c r="B9774">
        <v>803401</v>
      </c>
      <c r="C9774" t="s">
        <v>318</v>
      </c>
      <c r="D9774">
        <v>2021602</v>
      </c>
      <c r="E9774" t="s">
        <v>242</v>
      </c>
      <c r="F9774" t="s">
        <v>214</v>
      </c>
      <c r="G9774" t="s">
        <v>215</v>
      </c>
      <c r="H9774">
        <v>3</v>
      </c>
      <c r="I9774">
        <v>2016</v>
      </c>
      <c r="J9774">
        <v>1</v>
      </c>
      <c r="L9774">
        <v>23081144</v>
      </c>
      <c r="M9774">
        <v>3.3</v>
      </c>
      <c r="P9774" s="29">
        <f t="shared" si="401"/>
        <v>0.3833333333333333</v>
      </c>
    </row>
    <row r="9775" spans="1:16" hidden="1" x14ac:dyDescent="0.25">
      <c r="A9775">
        <v>195136548</v>
      </c>
      <c r="B9775">
        <v>803401</v>
      </c>
      <c r="C9775" t="s">
        <v>318</v>
      </c>
      <c r="D9775">
        <v>2005118</v>
      </c>
      <c r="E9775" t="s">
        <v>223</v>
      </c>
      <c r="F9775" t="s">
        <v>214</v>
      </c>
      <c r="G9775" t="s">
        <v>215</v>
      </c>
      <c r="H9775">
        <v>2</v>
      </c>
      <c r="I9775">
        <v>2016</v>
      </c>
      <c r="J9775">
        <v>1</v>
      </c>
      <c r="L9775">
        <v>23081293</v>
      </c>
      <c r="M9775">
        <v>4.7</v>
      </c>
      <c r="P9775" s="29">
        <f t="shared" si="401"/>
        <v>0.6166666666666667</v>
      </c>
    </row>
    <row r="9776" spans="1:16" hidden="1" x14ac:dyDescent="0.25">
      <c r="A9776">
        <v>195136548</v>
      </c>
      <c r="B9776">
        <v>803401</v>
      </c>
      <c r="C9776" t="s">
        <v>318</v>
      </c>
      <c r="D9776">
        <v>2021754</v>
      </c>
      <c r="E9776" t="s">
        <v>216</v>
      </c>
      <c r="F9776" t="s">
        <v>214</v>
      </c>
      <c r="G9776" t="s">
        <v>215</v>
      </c>
      <c r="H9776">
        <v>2</v>
      </c>
      <c r="I9776">
        <v>2016</v>
      </c>
      <c r="J9776">
        <v>1</v>
      </c>
      <c r="L9776">
        <v>23081092</v>
      </c>
      <c r="M9776">
        <v>6</v>
      </c>
      <c r="P9776" s="29">
        <f t="shared" si="401"/>
        <v>0.83333333333333337</v>
      </c>
    </row>
    <row r="9777" spans="1:16" hidden="1" x14ac:dyDescent="0.25">
      <c r="A9777">
        <v>195136548</v>
      </c>
      <c r="B9777">
        <v>803401</v>
      </c>
      <c r="C9777" t="s">
        <v>318</v>
      </c>
      <c r="D9777">
        <v>2005102</v>
      </c>
      <c r="E9777" t="s">
        <v>218</v>
      </c>
      <c r="F9777" t="s">
        <v>214</v>
      </c>
      <c r="G9777" t="s">
        <v>215</v>
      </c>
      <c r="H9777">
        <v>2</v>
      </c>
      <c r="I9777">
        <v>2016</v>
      </c>
      <c r="J9777">
        <v>1</v>
      </c>
      <c r="L9777">
        <v>23081382</v>
      </c>
      <c r="M9777">
        <v>5</v>
      </c>
      <c r="P9777" s="29">
        <f t="shared" si="401"/>
        <v>0.66666666666666663</v>
      </c>
    </row>
    <row r="9778" spans="1:16" hidden="1" x14ac:dyDescent="0.25">
      <c r="A9778">
        <v>195136548</v>
      </c>
      <c r="B9778">
        <v>803401</v>
      </c>
      <c r="C9778" t="s">
        <v>318</v>
      </c>
      <c r="D9778">
        <v>2004098</v>
      </c>
      <c r="E9778" t="s">
        <v>213</v>
      </c>
      <c r="F9778" t="s">
        <v>214</v>
      </c>
      <c r="G9778" t="s">
        <v>215</v>
      </c>
      <c r="H9778">
        <v>2</v>
      </c>
      <c r="I9778">
        <v>2016</v>
      </c>
      <c r="J9778">
        <v>1</v>
      </c>
      <c r="L9778">
        <v>23075622</v>
      </c>
      <c r="M9778">
        <v>5.8</v>
      </c>
      <c r="P9778" s="29">
        <f t="shared" si="401"/>
        <v>0.79999999999999993</v>
      </c>
    </row>
    <row r="9779" spans="1:16" hidden="1" x14ac:dyDescent="0.25">
      <c r="A9779">
        <v>195136548</v>
      </c>
      <c r="B9779">
        <v>803401</v>
      </c>
      <c r="C9779" t="s">
        <v>318</v>
      </c>
      <c r="D9779">
        <v>2005099</v>
      </c>
      <c r="E9779" t="s">
        <v>217</v>
      </c>
      <c r="F9779" t="s">
        <v>214</v>
      </c>
      <c r="G9779" t="s">
        <v>215</v>
      </c>
      <c r="H9779">
        <v>2</v>
      </c>
      <c r="I9779">
        <v>2016</v>
      </c>
      <c r="J9779">
        <v>1</v>
      </c>
      <c r="M9779">
        <v>5.5</v>
      </c>
      <c r="N9779" t="s">
        <v>231</v>
      </c>
      <c r="P9779" s="29">
        <f t="shared" si="401"/>
        <v>0.75</v>
      </c>
    </row>
    <row r="9780" spans="1:16" hidden="1" x14ac:dyDescent="0.25">
      <c r="A9780">
        <v>195136548</v>
      </c>
      <c r="B9780">
        <v>803401</v>
      </c>
      <c r="C9780" t="s">
        <v>318</v>
      </c>
      <c r="D9780">
        <v>2021600</v>
      </c>
      <c r="E9780" t="s">
        <v>219</v>
      </c>
      <c r="F9780" t="s">
        <v>214</v>
      </c>
      <c r="G9780" t="s">
        <v>215</v>
      </c>
      <c r="H9780">
        <v>2</v>
      </c>
      <c r="I9780">
        <v>2016</v>
      </c>
      <c r="J9780">
        <v>1</v>
      </c>
      <c r="M9780">
        <v>5.4</v>
      </c>
      <c r="N9780" t="s">
        <v>231</v>
      </c>
      <c r="P9780" s="29">
        <f t="shared" si="401"/>
        <v>0.73333333333333339</v>
      </c>
    </row>
    <row r="9781" spans="1:16" hidden="1" x14ac:dyDescent="0.25">
      <c r="A9781">
        <v>195136548</v>
      </c>
      <c r="B9781">
        <v>803401</v>
      </c>
      <c r="C9781" t="s">
        <v>318</v>
      </c>
      <c r="D9781">
        <v>2021615</v>
      </c>
      <c r="E9781" t="s">
        <v>255</v>
      </c>
      <c r="F9781" t="s">
        <v>214</v>
      </c>
      <c r="G9781" t="s">
        <v>215</v>
      </c>
      <c r="H9781">
        <v>2</v>
      </c>
      <c r="I9781">
        <v>2016</v>
      </c>
      <c r="J9781">
        <v>1</v>
      </c>
      <c r="M9781">
        <v>5.0999999999999996</v>
      </c>
      <c r="N9781" t="s">
        <v>231</v>
      </c>
      <c r="P9781" s="29">
        <f t="shared" si="401"/>
        <v>0.68333333333333324</v>
      </c>
    </row>
    <row r="9782" spans="1:16" hidden="1" x14ac:dyDescent="0.25">
      <c r="A9782">
        <v>195136548</v>
      </c>
      <c r="B9782">
        <v>803401</v>
      </c>
      <c r="C9782" t="s">
        <v>318</v>
      </c>
      <c r="D9782">
        <v>2021763</v>
      </c>
      <c r="E9782" t="s">
        <v>298</v>
      </c>
      <c r="F9782" t="s">
        <v>214</v>
      </c>
      <c r="G9782" t="s">
        <v>215</v>
      </c>
      <c r="H9782">
        <v>2</v>
      </c>
      <c r="I9782">
        <v>2016</v>
      </c>
      <c r="J9782">
        <v>2</v>
      </c>
      <c r="L9782">
        <v>23086846</v>
      </c>
      <c r="M9782">
        <v>4.2</v>
      </c>
      <c r="P9782" s="29">
        <f t="shared" si="401"/>
        <v>0.53333333333333333</v>
      </c>
    </row>
    <row r="9783" spans="1:16" hidden="1" x14ac:dyDescent="0.25">
      <c r="A9783">
        <v>195136548</v>
      </c>
      <c r="B9783">
        <v>803401</v>
      </c>
      <c r="C9783" t="s">
        <v>318</v>
      </c>
      <c r="D9783">
        <v>2005117</v>
      </c>
      <c r="E9783" t="s">
        <v>220</v>
      </c>
      <c r="F9783" t="s">
        <v>214</v>
      </c>
      <c r="G9783" t="s">
        <v>215</v>
      </c>
      <c r="H9783">
        <v>2</v>
      </c>
      <c r="I9783">
        <v>2016</v>
      </c>
      <c r="J9783">
        <v>2</v>
      </c>
      <c r="L9783">
        <v>23084479</v>
      </c>
      <c r="M9783">
        <v>5</v>
      </c>
      <c r="P9783" s="29">
        <f t="shared" si="401"/>
        <v>0.66666666666666663</v>
      </c>
    </row>
    <row r="9784" spans="1:16" hidden="1" x14ac:dyDescent="0.25">
      <c r="A9784">
        <v>195136548</v>
      </c>
      <c r="B9784">
        <v>803401</v>
      </c>
      <c r="C9784" t="s">
        <v>318</v>
      </c>
      <c r="D9784">
        <v>2021756</v>
      </c>
      <c r="E9784" t="s">
        <v>253</v>
      </c>
      <c r="F9784" t="s">
        <v>214</v>
      </c>
      <c r="G9784" t="s">
        <v>215</v>
      </c>
      <c r="H9784">
        <v>2</v>
      </c>
      <c r="I9784">
        <v>2016</v>
      </c>
      <c r="J9784">
        <v>2</v>
      </c>
      <c r="L9784">
        <v>23086834</v>
      </c>
      <c r="M9784">
        <v>4.0999999999999996</v>
      </c>
      <c r="P9784" s="29">
        <f t="shared" si="401"/>
        <v>0.51666666666666661</v>
      </c>
    </row>
    <row r="9785" spans="1:16" hidden="1" x14ac:dyDescent="0.25">
      <c r="A9785">
        <v>195136548</v>
      </c>
      <c r="B9785">
        <v>803401</v>
      </c>
      <c r="C9785" t="s">
        <v>318</v>
      </c>
      <c r="D9785">
        <v>2004116</v>
      </c>
      <c r="E9785" t="s">
        <v>229</v>
      </c>
      <c r="F9785" t="s">
        <v>214</v>
      </c>
      <c r="G9785" t="s">
        <v>215</v>
      </c>
      <c r="H9785">
        <v>2</v>
      </c>
      <c r="I9785">
        <v>2016</v>
      </c>
      <c r="J9785">
        <v>2</v>
      </c>
      <c r="L9785">
        <v>23085552</v>
      </c>
      <c r="M9785">
        <v>5.3</v>
      </c>
      <c r="P9785" s="29">
        <f t="shared" si="401"/>
        <v>0.71666666666666667</v>
      </c>
    </row>
    <row r="9786" spans="1:16" hidden="1" x14ac:dyDescent="0.25">
      <c r="A9786">
        <v>195136548</v>
      </c>
      <c r="B9786">
        <v>803401</v>
      </c>
      <c r="C9786" t="s">
        <v>318</v>
      </c>
      <c r="D9786">
        <v>2004112</v>
      </c>
      <c r="E9786" t="s">
        <v>244</v>
      </c>
      <c r="F9786" t="s">
        <v>214</v>
      </c>
      <c r="G9786" t="s">
        <v>215</v>
      </c>
      <c r="H9786">
        <v>2</v>
      </c>
      <c r="I9786">
        <v>2016</v>
      </c>
      <c r="J9786">
        <v>2</v>
      </c>
      <c r="L9786">
        <v>23085447</v>
      </c>
      <c r="M9786">
        <v>6</v>
      </c>
      <c r="P9786" s="29">
        <f t="shared" si="401"/>
        <v>0.83333333333333337</v>
      </c>
    </row>
    <row r="9787" spans="1:16" hidden="1" x14ac:dyDescent="0.25">
      <c r="A9787">
        <v>195136548</v>
      </c>
      <c r="B9787">
        <v>803401</v>
      </c>
      <c r="C9787" t="s">
        <v>318</v>
      </c>
      <c r="D9787">
        <v>2021602</v>
      </c>
      <c r="E9787" t="s">
        <v>242</v>
      </c>
      <c r="F9787" t="s">
        <v>214</v>
      </c>
      <c r="G9787" t="s">
        <v>215</v>
      </c>
      <c r="H9787">
        <v>2</v>
      </c>
      <c r="I9787">
        <v>2016</v>
      </c>
      <c r="J9787">
        <v>2</v>
      </c>
      <c r="L9787">
        <v>23086746</v>
      </c>
      <c r="M9787">
        <v>5.4</v>
      </c>
      <c r="P9787" s="29">
        <f t="shared" si="401"/>
        <v>0.73333333333333339</v>
      </c>
    </row>
    <row r="9788" spans="1:16" hidden="1" x14ac:dyDescent="0.25">
      <c r="A9788">
        <v>195136548</v>
      </c>
      <c r="B9788">
        <v>803401</v>
      </c>
      <c r="C9788" t="s">
        <v>318</v>
      </c>
      <c r="D9788">
        <v>2021580</v>
      </c>
      <c r="E9788" t="s">
        <v>241</v>
      </c>
      <c r="F9788" t="s">
        <v>214</v>
      </c>
      <c r="G9788" t="s">
        <v>215</v>
      </c>
      <c r="H9788">
        <v>2</v>
      </c>
      <c r="I9788">
        <v>2016</v>
      </c>
      <c r="J9788">
        <v>2</v>
      </c>
      <c r="L9788">
        <v>23086826</v>
      </c>
      <c r="M9788">
        <v>5.6</v>
      </c>
      <c r="P9788" s="29">
        <f t="shared" si="401"/>
        <v>0.76666666666666661</v>
      </c>
    </row>
    <row r="9789" spans="1:16" hidden="1" x14ac:dyDescent="0.25">
      <c r="A9789">
        <v>195136548</v>
      </c>
      <c r="B9789">
        <v>803401</v>
      </c>
      <c r="C9789" t="s">
        <v>318</v>
      </c>
      <c r="D9789">
        <v>2019271</v>
      </c>
      <c r="E9789" t="s">
        <v>236</v>
      </c>
      <c r="F9789" t="s">
        <v>214</v>
      </c>
      <c r="G9789" t="s">
        <v>215</v>
      </c>
      <c r="H9789">
        <v>2</v>
      </c>
      <c r="I9789">
        <v>2017</v>
      </c>
      <c r="J9789">
        <v>1</v>
      </c>
      <c r="L9789">
        <v>23090698</v>
      </c>
      <c r="M9789">
        <v>6.3</v>
      </c>
      <c r="P9789" s="29">
        <f t="shared" si="401"/>
        <v>0.8833333333333333</v>
      </c>
    </row>
    <row r="9790" spans="1:16" hidden="1" x14ac:dyDescent="0.25">
      <c r="A9790">
        <v>195136548</v>
      </c>
      <c r="B9790">
        <v>803401</v>
      </c>
      <c r="C9790" t="s">
        <v>318</v>
      </c>
      <c r="D9790">
        <v>2004099</v>
      </c>
      <c r="E9790" t="s">
        <v>245</v>
      </c>
      <c r="F9790" t="s">
        <v>214</v>
      </c>
      <c r="G9790" t="s">
        <v>215</v>
      </c>
      <c r="H9790">
        <v>4</v>
      </c>
      <c r="I9790">
        <v>2017</v>
      </c>
      <c r="J9790">
        <v>1</v>
      </c>
      <c r="L9790">
        <v>23092382</v>
      </c>
      <c r="P9790" s="29" t="str">
        <f t="shared" si="401"/>
        <v>DRP</v>
      </c>
    </row>
    <row r="9791" spans="1:16" hidden="1" x14ac:dyDescent="0.25">
      <c r="A9791">
        <v>195136548</v>
      </c>
      <c r="B9791">
        <v>803401</v>
      </c>
      <c r="C9791" t="s">
        <v>318</v>
      </c>
      <c r="D9791">
        <v>2021781</v>
      </c>
      <c r="E9791" t="s">
        <v>235</v>
      </c>
      <c r="F9791" t="s">
        <v>214</v>
      </c>
      <c r="G9791" t="s">
        <v>215</v>
      </c>
      <c r="H9791">
        <v>2</v>
      </c>
      <c r="I9791">
        <v>2017</v>
      </c>
      <c r="J9791">
        <v>1</v>
      </c>
      <c r="L9791">
        <v>23092946</v>
      </c>
      <c r="M9791">
        <v>5.0999999999999996</v>
      </c>
      <c r="P9791" s="29">
        <f t="shared" si="401"/>
        <v>0.68333333333333324</v>
      </c>
    </row>
    <row r="9792" spans="1:16" hidden="1" x14ac:dyDescent="0.25">
      <c r="A9792">
        <v>195136548</v>
      </c>
      <c r="B9792">
        <v>803401</v>
      </c>
      <c r="C9792" t="s">
        <v>318</v>
      </c>
      <c r="D9792">
        <v>2021638</v>
      </c>
      <c r="E9792" t="s">
        <v>250</v>
      </c>
      <c r="F9792" t="s">
        <v>214</v>
      </c>
      <c r="G9792" t="s">
        <v>215</v>
      </c>
      <c r="H9792">
        <v>2</v>
      </c>
      <c r="I9792">
        <v>2017</v>
      </c>
      <c r="J9792">
        <v>1</v>
      </c>
      <c r="L9792">
        <v>23092934</v>
      </c>
      <c r="M9792">
        <v>6.2</v>
      </c>
      <c r="P9792" s="29">
        <f t="shared" si="401"/>
        <v>0.8666666666666667</v>
      </c>
    </row>
    <row r="9793" spans="1:16" hidden="1" x14ac:dyDescent="0.25">
      <c r="A9793">
        <v>195136548</v>
      </c>
      <c r="B9793">
        <v>803401</v>
      </c>
      <c r="C9793" t="s">
        <v>318</v>
      </c>
      <c r="D9793">
        <v>2021596</v>
      </c>
      <c r="E9793" t="s">
        <v>294</v>
      </c>
      <c r="F9793" t="s">
        <v>214</v>
      </c>
      <c r="G9793" t="s">
        <v>215</v>
      </c>
      <c r="H9793">
        <v>2</v>
      </c>
      <c r="I9793">
        <v>2017</v>
      </c>
      <c r="J9793">
        <v>1</v>
      </c>
      <c r="L9793">
        <v>23092936</v>
      </c>
      <c r="M9793">
        <v>5.6</v>
      </c>
      <c r="P9793" s="29">
        <f t="shared" si="401"/>
        <v>0.76666666666666661</v>
      </c>
    </row>
    <row r="9794" spans="1:16" hidden="1" x14ac:dyDescent="0.25">
      <c r="A9794">
        <v>195136548</v>
      </c>
      <c r="B9794">
        <v>803401</v>
      </c>
      <c r="C9794" t="s">
        <v>318</v>
      </c>
      <c r="D9794">
        <v>2021874</v>
      </c>
      <c r="E9794" t="s">
        <v>226</v>
      </c>
      <c r="F9794" t="s">
        <v>214</v>
      </c>
      <c r="G9794" t="s">
        <v>215</v>
      </c>
      <c r="H9794">
        <v>2</v>
      </c>
      <c r="I9794">
        <v>2017</v>
      </c>
      <c r="J9794">
        <v>1</v>
      </c>
      <c r="L9794">
        <v>23091989</v>
      </c>
      <c r="M9794">
        <v>4.0999999999999996</v>
      </c>
      <c r="P9794" s="29">
        <f t="shared" si="401"/>
        <v>0.51666666666666661</v>
      </c>
    </row>
    <row r="9795" spans="1:16" hidden="1" x14ac:dyDescent="0.25">
      <c r="A9795">
        <v>195136548</v>
      </c>
      <c r="B9795">
        <v>803401</v>
      </c>
      <c r="C9795" t="s">
        <v>318</v>
      </c>
      <c r="D9795">
        <v>2005131</v>
      </c>
      <c r="E9795" t="s">
        <v>228</v>
      </c>
      <c r="F9795" t="s">
        <v>214</v>
      </c>
      <c r="G9795" t="s">
        <v>215</v>
      </c>
      <c r="H9795">
        <v>2</v>
      </c>
      <c r="I9795">
        <v>2017</v>
      </c>
      <c r="J9795">
        <v>1</v>
      </c>
      <c r="L9795">
        <v>23093316</v>
      </c>
      <c r="M9795">
        <v>5.4</v>
      </c>
      <c r="P9795" s="29">
        <f t="shared" si="401"/>
        <v>0.73333333333333339</v>
      </c>
    </row>
    <row r="9796" spans="1:16" hidden="1" x14ac:dyDescent="0.25">
      <c r="A9796">
        <v>195136548</v>
      </c>
      <c r="B9796">
        <v>803401</v>
      </c>
      <c r="C9796" t="s">
        <v>318</v>
      </c>
      <c r="D9796">
        <v>2005120</v>
      </c>
      <c r="E9796" t="s">
        <v>293</v>
      </c>
      <c r="F9796" t="s">
        <v>214</v>
      </c>
      <c r="G9796" t="s">
        <v>215</v>
      </c>
      <c r="H9796">
        <v>2</v>
      </c>
      <c r="I9796">
        <v>2017</v>
      </c>
      <c r="J9796">
        <v>1</v>
      </c>
      <c r="L9796">
        <v>23094177</v>
      </c>
      <c r="M9796">
        <v>5.6</v>
      </c>
      <c r="P9796" s="29">
        <f t="shared" si="401"/>
        <v>0.76666666666666661</v>
      </c>
    </row>
    <row r="9797" spans="1:16" hidden="1" x14ac:dyDescent="0.25">
      <c r="A9797">
        <v>195136548</v>
      </c>
      <c r="B9797">
        <v>803401</v>
      </c>
      <c r="C9797" t="s">
        <v>318</v>
      </c>
      <c r="D9797">
        <v>2021781</v>
      </c>
      <c r="E9797" t="s">
        <v>235</v>
      </c>
      <c r="F9797" t="s">
        <v>214</v>
      </c>
      <c r="G9797" t="s">
        <v>215</v>
      </c>
      <c r="H9797">
        <v>4</v>
      </c>
      <c r="I9797">
        <v>2017</v>
      </c>
      <c r="J9797">
        <v>1</v>
      </c>
      <c r="L9797">
        <v>23092946</v>
      </c>
      <c r="P9797" s="29" t="str">
        <f t="shared" si="401"/>
        <v>DRP</v>
      </c>
    </row>
    <row r="9798" spans="1:16" hidden="1" x14ac:dyDescent="0.25">
      <c r="A9798">
        <v>195136548</v>
      </c>
      <c r="B9798">
        <v>803401</v>
      </c>
      <c r="C9798" t="s">
        <v>318</v>
      </c>
      <c r="D9798">
        <v>2021725</v>
      </c>
      <c r="E9798" t="s">
        <v>257</v>
      </c>
      <c r="F9798" t="s">
        <v>214</v>
      </c>
      <c r="G9798" t="s">
        <v>215</v>
      </c>
      <c r="H9798">
        <v>2</v>
      </c>
      <c r="I9798">
        <v>2017</v>
      </c>
      <c r="J9798">
        <v>2</v>
      </c>
      <c r="L9798">
        <v>23097532</v>
      </c>
      <c r="M9798">
        <v>5</v>
      </c>
      <c r="P9798" s="29">
        <f t="shared" si="401"/>
        <v>0.66666666666666663</v>
      </c>
    </row>
    <row r="9799" spans="1:16" hidden="1" x14ac:dyDescent="0.25">
      <c r="A9799">
        <v>195136548</v>
      </c>
      <c r="B9799">
        <v>803401</v>
      </c>
      <c r="C9799" t="s">
        <v>318</v>
      </c>
      <c r="D9799">
        <v>2021640</v>
      </c>
      <c r="E9799" t="s">
        <v>227</v>
      </c>
      <c r="F9799" t="s">
        <v>214</v>
      </c>
      <c r="G9799" t="s">
        <v>215</v>
      </c>
      <c r="H9799">
        <v>2</v>
      </c>
      <c r="I9799">
        <v>2017</v>
      </c>
      <c r="J9799">
        <v>2</v>
      </c>
      <c r="L9799">
        <v>23101195</v>
      </c>
      <c r="M9799">
        <v>5.3</v>
      </c>
      <c r="P9799" s="29">
        <f t="shared" si="401"/>
        <v>0.71666666666666667</v>
      </c>
    </row>
    <row r="9800" spans="1:16" hidden="1" x14ac:dyDescent="0.25">
      <c r="A9800">
        <v>195136548</v>
      </c>
      <c r="B9800">
        <v>803401</v>
      </c>
      <c r="C9800" t="s">
        <v>318</v>
      </c>
      <c r="D9800">
        <v>2021679</v>
      </c>
      <c r="E9800" t="s">
        <v>259</v>
      </c>
      <c r="F9800" t="s">
        <v>214</v>
      </c>
      <c r="G9800" t="s">
        <v>215</v>
      </c>
      <c r="H9800">
        <v>2</v>
      </c>
      <c r="I9800">
        <v>2017</v>
      </c>
      <c r="J9800">
        <v>2</v>
      </c>
      <c r="L9800">
        <v>23101199</v>
      </c>
      <c r="M9800">
        <v>6.5</v>
      </c>
      <c r="P9800" s="29">
        <f t="shared" si="401"/>
        <v>0.91666666666666663</v>
      </c>
    </row>
    <row r="9801" spans="1:16" hidden="1" x14ac:dyDescent="0.25">
      <c r="A9801">
        <v>195136548</v>
      </c>
      <c r="B9801">
        <v>803401</v>
      </c>
      <c r="C9801" t="s">
        <v>318</v>
      </c>
      <c r="D9801">
        <v>2021750</v>
      </c>
      <c r="E9801" t="s">
        <v>296</v>
      </c>
      <c r="F9801" t="s">
        <v>214</v>
      </c>
      <c r="G9801" t="s">
        <v>215</v>
      </c>
      <c r="H9801">
        <v>2</v>
      </c>
      <c r="I9801">
        <v>2017</v>
      </c>
      <c r="J9801">
        <v>2</v>
      </c>
      <c r="L9801">
        <v>23097531</v>
      </c>
      <c r="M9801">
        <v>5.3</v>
      </c>
      <c r="P9801" s="29">
        <f t="shared" si="401"/>
        <v>0.71666666666666667</v>
      </c>
    </row>
    <row r="9802" spans="1:16" hidden="1" x14ac:dyDescent="0.25">
      <c r="A9802">
        <v>195136548</v>
      </c>
      <c r="B9802">
        <v>803401</v>
      </c>
      <c r="C9802" t="s">
        <v>318</v>
      </c>
      <c r="D9802">
        <v>2021993</v>
      </c>
      <c r="E9802" t="s">
        <v>256</v>
      </c>
      <c r="F9802" t="s">
        <v>214</v>
      </c>
      <c r="G9802" t="s">
        <v>215</v>
      </c>
      <c r="H9802">
        <v>2</v>
      </c>
      <c r="I9802">
        <v>2017</v>
      </c>
      <c r="J9802">
        <v>2</v>
      </c>
      <c r="L9802">
        <v>23097537</v>
      </c>
      <c r="M9802">
        <v>5.4</v>
      </c>
      <c r="P9802" s="29">
        <f t="shared" si="401"/>
        <v>0.73333333333333339</v>
      </c>
    </row>
    <row r="9803" spans="1:16" hidden="1" x14ac:dyDescent="0.25">
      <c r="A9803">
        <v>195136548</v>
      </c>
      <c r="B9803">
        <v>803401</v>
      </c>
      <c r="C9803" t="s">
        <v>318</v>
      </c>
      <c r="D9803">
        <v>2004099</v>
      </c>
      <c r="E9803" t="s">
        <v>245</v>
      </c>
      <c r="F9803" t="s">
        <v>214</v>
      </c>
      <c r="G9803" t="s">
        <v>215</v>
      </c>
      <c r="H9803">
        <v>2</v>
      </c>
      <c r="I9803">
        <v>2017</v>
      </c>
      <c r="J9803">
        <v>2</v>
      </c>
      <c r="L9803">
        <v>23097867</v>
      </c>
      <c r="M9803">
        <v>5.5</v>
      </c>
      <c r="P9803" s="29">
        <f t="shared" ref="P9803:P9831" si="402">IF(AND(ISNUMBER(M9803),H9803&lt;&gt;4),(M9803-1)/6,IF(H9803=4,"DRP",IF(AND(H9803=3,M9803="NA"),"BAD",IF(AND(H9803=2),"CVL",IF(AND(H9803=1,ISBLANK(M9803)),"NULL","UNK")))))</f>
        <v>0.75</v>
      </c>
    </row>
    <row r="9804" spans="1:16" hidden="1" x14ac:dyDescent="0.25">
      <c r="A9804">
        <v>195136548</v>
      </c>
      <c r="B9804">
        <v>803401</v>
      </c>
      <c r="C9804" t="s">
        <v>318</v>
      </c>
      <c r="D9804">
        <v>2019272</v>
      </c>
      <c r="E9804" t="s">
        <v>249</v>
      </c>
      <c r="F9804" t="s">
        <v>214</v>
      </c>
      <c r="G9804" t="s">
        <v>215</v>
      </c>
      <c r="H9804">
        <v>2</v>
      </c>
      <c r="I9804">
        <v>2018</v>
      </c>
      <c r="J9804">
        <v>1</v>
      </c>
      <c r="L9804">
        <v>23104910</v>
      </c>
      <c r="M9804">
        <v>6.5</v>
      </c>
      <c r="P9804" s="29">
        <f t="shared" si="402"/>
        <v>0.91666666666666663</v>
      </c>
    </row>
    <row r="9805" spans="1:16" hidden="1" x14ac:dyDescent="0.25">
      <c r="A9805">
        <v>195136548</v>
      </c>
      <c r="B9805">
        <v>803401</v>
      </c>
      <c r="C9805" t="s">
        <v>318</v>
      </c>
      <c r="D9805">
        <v>2004591</v>
      </c>
      <c r="E9805" t="s">
        <v>271</v>
      </c>
      <c r="F9805" t="s">
        <v>214</v>
      </c>
      <c r="G9805" t="s">
        <v>215</v>
      </c>
      <c r="H9805">
        <v>2</v>
      </c>
      <c r="I9805">
        <v>2018</v>
      </c>
      <c r="J9805">
        <v>1</v>
      </c>
      <c r="L9805">
        <v>23108870</v>
      </c>
      <c r="M9805">
        <v>5.6</v>
      </c>
      <c r="P9805" s="29">
        <f t="shared" si="402"/>
        <v>0.76666666666666661</v>
      </c>
    </row>
    <row r="9806" spans="1:16" hidden="1" x14ac:dyDescent="0.25">
      <c r="A9806">
        <v>195136548</v>
      </c>
      <c r="B9806">
        <v>803401</v>
      </c>
      <c r="C9806" t="s">
        <v>318</v>
      </c>
      <c r="D9806">
        <v>2021787</v>
      </c>
      <c r="E9806" t="s">
        <v>292</v>
      </c>
      <c r="F9806" t="s">
        <v>214</v>
      </c>
      <c r="G9806" t="s">
        <v>215</v>
      </c>
      <c r="H9806">
        <v>2</v>
      </c>
      <c r="I9806">
        <v>2018</v>
      </c>
      <c r="J9806">
        <v>1</v>
      </c>
      <c r="L9806">
        <v>23107720</v>
      </c>
      <c r="M9806">
        <v>5.0999999999999996</v>
      </c>
      <c r="P9806" s="29">
        <f t="shared" si="402"/>
        <v>0.68333333333333324</v>
      </c>
    </row>
    <row r="9807" spans="1:16" hidden="1" x14ac:dyDescent="0.25">
      <c r="A9807">
        <v>195136548</v>
      </c>
      <c r="B9807">
        <v>803401</v>
      </c>
      <c r="C9807" t="s">
        <v>318</v>
      </c>
      <c r="D9807">
        <v>2004587</v>
      </c>
      <c r="E9807" t="s">
        <v>288</v>
      </c>
      <c r="F9807" t="s">
        <v>214</v>
      </c>
      <c r="G9807" t="s">
        <v>215</v>
      </c>
      <c r="H9807">
        <v>2</v>
      </c>
      <c r="I9807">
        <v>2018</v>
      </c>
      <c r="J9807">
        <v>1</v>
      </c>
      <c r="L9807">
        <v>23107718</v>
      </c>
      <c r="M9807">
        <v>5.7</v>
      </c>
      <c r="P9807" s="29">
        <f t="shared" si="402"/>
        <v>0.78333333333333333</v>
      </c>
    </row>
    <row r="9808" spans="1:16" hidden="1" x14ac:dyDescent="0.25">
      <c r="A9808">
        <v>195136548</v>
      </c>
      <c r="B9808">
        <v>803401</v>
      </c>
      <c r="C9808" t="s">
        <v>318</v>
      </c>
      <c r="D9808">
        <v>2004752</v>
      </c>
      <c r="E9808" t="s">
        <v>290</v>
      </c>
      <c r="F9808" t="s">
        <v>214</v>
      </c>
      <c r="G9808" t="s">
        <v>215</v>
      </c>
      <c r="H9808">
        <v>2</v>
      </c>
      <c r="I9808">
        <v>2018</v>
      </c>
      <c r="J9808">
        <v>1</v>
      </c>
      <c r="L9808">
        <v>23107719</v>
      </c>
      <c r="M9808">
        <v>5.7</v>
      </c>
      <c r="P9808" s="29">
        <f t="shared" si="402"/>
        <v>0.78333333333333333</v>
      </c>
    </row>
    <row r="9809" spans="1:16" hidden="1" x14ac:dyDescent="0.25">
      <c r="A9809">
        <v>195136548</v>
      </c>
      <c r="B9809">
        <v>803401</v>
      </c>
      <c r="C9809" t="s">
        <v>318</v>
      </c>
      <c r="D9809">
        <v>2004586</v>
      </c>
      <c r="E9809" t="s">
        <v>325</v>
      </c>
      <c r="F9809" t="s">
        <v>214</v>
      </c>
      <c r="G9809" t="s">
        <v>215</v>
      </c>
      <c r="H9809">
        <v>2</v>
      </c>
      <c r="I9809">
        <v>2018</v>
      </c>
      <c r="J9809">
        <v>1</v>
      </c>
      <c r="L9809">
        <v>23107717</v>
      </c>
      <c r="M9809">
        <v>5.2</v>
      </c>
      <c r="P9809" s="29">
        <f t="shared" si="402"/>
        <v>0.70000000000000007</v>
      </c>
    </row>
    <row r="9810" spans="1:16" hidden="1" x14ac:dyDescent="0.25">
      <c r="A9810">
        <v>195136548</v>
      </c>
      <c r="B9810">
        <v>803401</v>
      </c>
      <c r="C9810" t="s">
        <v>318</v>
      </c>
      <c r="D9810">
        <v>2021631</v>
      </c>
      <c r="E9810" t="s">
        <v>302</v>
      </c>
      <c r="F9810" t="s">
        <v>214</v>
      </c>
      <c r="G9810" t="s">
        <v>215</v>
      </c>
      <c r="H9810">
        <v>2</v>
      </c>
      <c r="I9810">
        <v>2018</v>
      </c>
      <c r="J9810">
        <v>1</v>
      </c>
      <c r="L9810">
        <v>23107753</v>
      </c>
      <c r="M9810">
        <v>5.7</v>
      </c>
      <c r="P9810" s="29">
        <f t="shared" si="402"/>
        <v>0.78333333333333333</v>
      </c>
    </row>
    <row r="9811" spans="1:16" hidden="1" x14ac:dyDescent="0.25">
      <c r="A9811">
        <v>195136548</v>
      </c>
      <c r="B9811">
        <v>803401</v>
      </c>
      <c r="C9811" t="s">
        <v>318</v>
      </c>
      <c r="D9811">
        <v>2024862</v>
      </c>
      <c r="E9811" t="s">
        <v>289</v>
      </c>
      <c r="F9811" t="s">
        <v>214</v>
      </c>
      <c r="G9811" t="s">
        <v>215</v>
      </c>
      <c r="H9811">
        <v>2</v>
      </c>
      <c r="I9811">
        <v>2018</v>
      </c>
      <c r="J9811">
        <v>2</v>
      </c>
      <c r="L9811">
        <v>23115892</v>
      </c>
      <c r="M9811">
        <v>6</v>
      </c>
      <c r="P9811" s="29">
        <f t="shared" si="402"/>
        <v>0.83333333333333337</v>
      </c>
    </row>
    <row r="9812" spans="1:16" hidden="1" x14ac:dyDescent="0.25">
      <c r="A9812">
        <v>195136548</v>
      </c>
      <c r="B9812">
        <v>803401</v>
      </c>
      <c r="C9812" t="s">
        <v>318</v>
      </c>
      <c r="D9812">
        <v>2021591</v>
      </c>
      <c r="E9812" t="s">
        <v>240</v>
      </c>
      <c r="F9812" t="s">
        <v>214</v>
      </c>
      <c r="G9812" t="s">
        <v>215</v>
      </c>
      <c r="H9812">
        <v>2</v>
      </c>
      <c r="I9812">
        <v>2018</v>
      </c>
      <c r="J9812">
        <v>2</v>
      </c>
      <c r="L9812">
        <v>23115890</v>
      </c>
      <c r="M9812">
        <v>5.9</v>
      </c>
      <c r="P9812" s="29">
        <f t="shared" si="402"/>
        <v>0.81666666666666676</v>
      </c>
    </row>
    <row r="9813" spans="1:16" hidden="1" x14ac:dyDescent="0.25">
      <c r="A9813">
        <v>195136548</v>
      </c>
      <c r="B9813">
        <v>803401</v>
      </c>
      <c r="C9813" t="s">
        <v>318</v>
      </c>
      <c r="D9813">
        <v>2021661</v>
      </c>
      <c r="E9813" t="s">
        <v>305</v>
      </c>
      <c r="F9813" t="s">
        <v>214</v>
      </c>
      <c r="G9813" t="s">
        <v>215</v>
      </c>
      <c r="H9813">
        <v>2</v>
      </c>
      <c r="I9813">
        <v>2018</v>
      </c>
      <c r="J9813">
        <v>2</v>
      </c>
      <c r="L9813">
        <v>23115901</v>
      </c>
      <c r="M9813">
        <v>5</v>
      </c>
      <c r="P9813" s="29">
        <f t="shared" si="402"/>
        <v>0.66666666666666663</v>
      </c>
    </row>
    <row r="9814" spans="1:16" hidden="1" x14ac:dyDescent="0.25">
      <c r="A9814">
        <v>195136548</v>
      </c>
      <c r="B9814">
        <v>803401</v>
      </c>
      <c r="C9814" t="s">
        <v>318</v>
      </c>
      <c r="D9814">
        <v>2021865</v>
      </c>
      <c r="E9814" t="s">
        <v>301</v>
      </c>
      <c r="F9814" t="s">
        <v>214</v>
      </c>
      <c r="G9814" t="s">
        <v>215</v>
      </c>
      <c r="H9814">
        <v>2</v>
      </c>
      <c r="I9814">
        <v>2018</v>
      </c>
      <c r="J9814">
        <v>2</v>
      </c>
      <c r="L9814">
        <v>23115887</v>
      </c>
      <c r="M9814">
        <v>5.7</v>
      </c>
      <c r="P9814" s="29">
        <f t="shared" si="402"/>
        <v>0.78333333333333333</v>
      </c>
    </row>
    <row r="9815" spans="1:16" hidden="1" x14ac:dyDescent="0.25">
      <c r="A9815">
        <v>195136548</v>
      </c>
      <c r="B9815">
        <v>803401</v>
      </c>
      <c r="C9815" t="s">
        <v>318</v>
      </c>
      <c r="D9815">
        <v>2021723</v>
      </c>
      <c r="E9815" t="s">
        <v>299</v>
      </c>
      <c r="F9815" t="s">
        <v>214</v>
      </c>
      <c r="G9815" t="s">
        <v>215</v>
      </c>
      <c r="H9815">
        <v>2</v>
      </c>
      <c r="I9815">
        <v>2018</v>
      </c>
      <c r="J9815">
        <v>2</v>
      </c>
      <c r="L9815">
        <v>23115889</v>
      </c>
      <c r="M9815">
        <v>4.5</v>
      </c>
      <c r="P9815" s="29">
        <f t="shared" si="402"/>
        <v>0.58333333333333337</v>
      </c>
    </row>
    <row r="9816" spans="1:16" hidden="1" x14ac:dyDescent="0.25">
      <c r="A9816">
        <v>195136548</v>
      </c>
      <c r="B9816">
        <v>803401</v>
      </c>
      <c r="C9816" t="s">
        <v>318</v>
      </c>
      <c r="D9816">
        <v>2019273</v>
      </c>
      <c r="E9816" t="s">
        <v>248</v>
      </c>
      <c r="F9816" t="s">
        <v>214</v>
      </c>
      <c r="G9816" t="s">
        <v>215</v>
      </c>
      <c r="H9816">
        <v>2</v>
      </c>
      <c r="I9816">
        <v>2018</v>
      </c>
      <c r="J9816">
        <v>2</v>
      </c>
      <c r="L9816">
        <v>23114618</v>
      </c>
      <c r="M9816">
        <v>6.2</v>
      </c>
      <c r="P9816" s="29">
        <f t="shared" si="402"/>
        <v>0.8666666666666667</v>
      </c>
    </row>
    <row r="9817" spans="1:16" hidden="1" x14ac:dyDescent="0.25">
      <c r="A9817">
        <v>195136548</v>
      </c>
      <c r="B9817">
        <v>803401</v>
      </c>
      <c r="C9817" t="s">
        <v>318</v>
      </c>
      <c r="D9817">
        <v>2024863</v>
      </c>
      <c r="E9817" t="s">
        <v>304</v>
      </c>
      <c r="F9817" t="s">
        <v>214</v>
      </c>
      <c r="G9817" t="s">
        <v>215</v>
      </c>
      <c r="H9817">
        <v>2</v>
      </c>
      <c r="I9817">
        <v>2019</v>
      </c>
      <c r="J9817">
        <v>1</v>
      </c>
      <c r="L9817">
        <v>23120233</v>
      </c>
      <c r="M9817">
        <v>5.8</v>
      </c>
      <c r="P9817" s="29">
        <f t="shared" si="402"/>
        <v>0.79999999999999993</v>
      </c>
    </row>
    <row r="9818" spans="1:16" hidden="1" x14ac:dyDescent="0.25">
      <c r="A9818">
        <v>195136548</v>
      </c>
      <c r="B9818">
        <v>803401</v>
      </c>
      <c r="C9818" t="s">
        <v>318</v>
      </c>
      <c r="D9818">
        <v>2021775</v>
      </c>
      <c r="E9818" t="s">
        <v>286</v>
      </c>
      <c r="F9818" t="s">
        <v>214</v>
      </c>
      <c r="G9818" t="s">
        <v>215</v>
      </c>
      <c r="H9818">
        <v>2</v>
      </c>
      <c r="I9818">
        <v>2019</v>
      </c>
      <c r="J9818">
        <v>1</v>
      </c>
      <c r="L9818">
        <v>23124866</v>
      </c>
      <c r="M9818">
        <v>6</v>
      </c>
      <c r="P9818" s="29">
        <f t="shared" si="402"/>
        <v>0.83333333333333337</v>
      </c>
    </row>
    <row r="9819" spans="1:16" hidden="1" x14ac:dyDescent="0.25">
      <c r="A9819">
        <v>195136548</v>
      </c>
      <c r="B9819">
        <v>803401</v>
      </c>
      <c r="C9819" t="s">
        <v>318</v>
      </c>
      <c r="D9819">
        <v>2021689</v>
      </c>
      <c r="E9819" t="s">
        <v>312</v>
      </c>
      <c r="F9819" t="s">
        <v>214</v>
      </c>
      <c r="G9819" t="s">
        <v>215</v>
      </c>
      <c r="H9819">
        <v>2</v>
      </c>
      <c r="I9819">
        <v>2019</v>
      </c>
      <c r="J9819">
        <v>1</v>
      </c>
      <c r="L9819">
        <v>23120247</v>
      </c>
      <c r="M9819">
        <v>5.6</v>
      </c>
      <c r="P9819" s="29">
        <f t="shared" si="402"/>
        <v>0.76666666666666661</v>
      </c>
    </row>
    <row r="9820" spans="1:16" hidden="1" x14ac:dyDescent="0.25">
      <c r="A9820">
        <v>195136548</v>
      </c>
      <c r="B9820">
        <v>803401</v>
      </c>
      <c r="C9820" t="s">
        <v>318</v>
      </c>
      <c r="D9820">
        <v>2004597</v>
      </c>
      <c r="E9820" t="s">
        <v>279</v>
      </c>
      <c r="F9820" t="s">
        <v>214</v>
      </c>
      <c r="G9820" t="s">
        <v>215</v>
      </c>
      <c r="H9820">
        <v>2</v>
      </c>
      <c r="I9820">
        <v>2019</v>
      </c>
      <c r="J9820">
        <v>1</v>
      </c>
      <c r="L9820">
        <v>23120232</v>
      </c>
      <c r="M9820">
        <v>6</v>
      </c>
      <c r="P9820" s="29">
        <f t="shared" si="402"/>
        <v>0.83333333333333337</v>
      </c>
    </row>
    <row r="9821" spans="1:16" hidden="1" x14ac:dyDescent="0.25">
      <c r="A9821">
        <v>195136548</v>
      </c>
      <c r="B9821">
        <v>803401</v>
      </c>
      <c r="C9821" t="s">
        <v>318</v>
      </c>
      <c r="D9821">
        <v>2021716</v>
      </c>
      <c r="E9821" t="s">
        <v>291</v>
      </c>
      <c r="F9821" t="s">
        <v>214</v>
      </c>
      <c r="G9821" t="s">
        <v>215</v>
      </c>
      <c r="H9821">
        <v>2</v>
      </c>
      <c r="I9821">
        <v>2019</v>
      </c>
      <c r="J9821">
        <v>1</v>
      </c>
      <c r="L9821">
        <v>23120235</v>
      </c>
      <c r="M9821">
        <v>6.2</v>
      </c>
      <c r="P9821" s="29">
        <f t="shared" si="402"/>
        <v>0.8666666666666667</v>
      </c>
    </row>
    <row r="9822" spans="1:16" hidden="1" x14ac:dyDescent="0.25">
      <c r="A9822">
        <v>195136548</v>
      </c>
      <c r="B9822">
        <v>803401</v>
      </c>
      <c r="C9822" t="s">
        <v>318</v>
      </c>
      <c r="D9822">
        <v>2021664</v>
      </c>
      <c r="E9822" t="s">
        <v>311</v>
      </c>
      <c r="F9822" t="s">
        <v>214</v>
      </c>
      <c r="G9822" t="s">
        <v>215</v>
      </c>
      <c r="H9822">
        <v>2</v>
      </c>
      <c r="I9822">
        <v>2019</v>
      </c>
      <c r="J9822">
        <v>1</v>
      </c>
      <c r="L9822">
        <v>23120246</v>
      </c>
      <c r="M9822">
        <v>6.1</v>
      </c>
      <c r="P9822" s="29">
        <f t="shared" si="402"/>
        <v>0.85</v>
      </c>
    </row>
    <row r="9823" spans="1:16" hidden="1" x14ac:dyDescent="0.25">
      <c r="A9823">
        <v>195136548</v>
      </c>
      <c r="B9823">
        <v>803401</v>
      </c>
      <c r="C9823" t="s">
        <v>318</v>
      </c>
      <c r="D9823">
        <v>2021744</v>
      </c>
      <c r="E9823" t="s">
        <v>262</v>
      </c>
      <c r="F9823" t="s">
        <v>214</v>
      </c>
      <c r="G9823" t="s">
        <v>215</v>
      </c>
      <c r="H9823">
        <v>2</v>
      </c>
      <c r="I9823">
        <v>2019</v>
      </c>
      <c r="J9823">
        <v>1</v>
      </c>
      <c r="L9823">
        <v>23123927</v>
      </c>
      <c r="M9823">
        <v>5.9</v>
      </c>
      <c r="P9823" s="29">
        <f t="shared" si="402"/>
        <v>0.81666666666666676</v>
      </c>
    </row>
    <row r="9824" spans="1:16" hidden="1" x14ac:dyDescent="0.25">
      <c r="A9824">
        <v>195136548</v>
      </c>
      <c r="B9824">
        <v>803401</v>
      </c>
      <c r="C9824" t="s">
        <v>318</v>
      </c>
      <c r="D9824">
        <v>2019274</v>
      </c>
      <c r="E9824" t="s">
        <v>247</v>
      </c>
      <c r="F9824" t="s">
        <v>214</v>
      </c>
      <c r="G9824" t="s">
        <v>215</v>
      </c>
      <c r="H9824">
        <v>2</v>
      </c>
      <c r="I9824">
        <v>2019</v>
      </c>
      <c r="J9824">
        <v>1</v>
      </c>
      <c r="L9824">
        <v>23120724</v>
      </c>
      <c r="M9824">
        <v>5.8</v>
      </c>
      <c r="P9824" s="29">
        <f t="shared" si="402"/>
        <v>0.79999999999999993</v>
      </c>
    </row>
    <row r="9825" spans="1:16" hidden="1" x14ac:dyDescent="0.25">
      <c r="A9825">
        <v>195136548</v>
      </c>
      <c r="B9825">
        <v>803401</v>
      </c>
      <c r="C9825" t="s">
        <v>318</v>
      </c>
      <c r="D9825">
        <v>2004602</v>
      </c>
      <c r="E9825" t="s">
        <v>277</v>
      </c>
      <c r="F9825" t="s">
        <v>214</v>
      </c>
      <c r="G9825" t="s">
        <v>215</v>
      </c>
      <c r="H9825">
        <v>1</v>
      </c>
      <c r="I9825">
        <v>2019</v>
      </c>
      <c r="J9825">
        <v>2</v>
      </c>
      <c r="L9825">
        <v>23129802</v>
      </c>
      <c r="P9825" s="29" t="str">
        <f t="shared" si="402"/>
        <v>NULL</v>
      </c>
    </row>
    <row r="9826" spans="1:16" hidden="1" x14ac:dyDescent="0.25">
      <c r="A9826">
        <v>195136548</v>
      </c>
      <c r="B9826">
        <v>803401</v>
      </c>
      <c r="C9826" t="s">
        <v>318</v>
      </c>
      <c r="D9826">
        <v>2024864</v>
      </c>
      <c r="E9826" t="s">
        <v>310</v>
      </c>
      <c r="F9826" t="s">
        <v>214</v>
      </c>
      <c r="G9826" t="s">
        <v>215</v>
      </c>
      <c r="H9826">
        <v>1</v>
      </c>
      <c r="I9826">
        <v>2019</v>
      </c>
      <c r="J9826">
        <v>2</v>
      </c>
      <c r="L9826">
        <v>23129359</v>
      </c>
      <c r="P9826" s="29" t="str">
        <f t="shared" si="402"/>
        <v>NULL</v>
      </c>
    </row>
    <row r="9827" spans="1:16" hidden="1" x14ac:dyDescent="0.25">
      <c r="A9827">
        <v>195136548</v>
      </c>
      <c r="B9827">
        <v>803401</v>
      </c>
      <c r="C9827" t="s">
        <v>318</v>
      </c>
      <c r="D9827">
        <v>2021621</v>
      </c>
      <c r="E9827" t="s">
        <v>314</v>
      </c>
      <c r="F9827" t="s">
        <v>214</v>
      </c>
      <c r="G9827" t="s">
        <v>215</v>
      </c>
      <c r="H9827">
        <v>1</v>
      </c>
      <c r="I9827">
        <v>2019</v>
      </c>
      <c r="J9827">
        <v>2</v>
      </c>
      <c r="L9827">
        <v>23130528</v>
      </c>
      <c r="P9827" s="29" t="str">
        <f t="shared" si="402"/>
        <v>NULL</v>
      </c>
    </row>
    <row r="9828" spans="1:16" hidden="1" x14ac:dyDescent="0.25">
      <c r="A9828">
        <v>195136548</v>
      </c>
      <c r="B9828">
        <v>803401</v>
      </c>
      <c r="C9828" t="s">
        <v>318</v>
      </c>
      <c r="D9828">
        <v>2021671</v>
      </c>
      <c r="E9828" t="s">
        <v>303</v>
      </c>
      <c r="F9828" t="s">
        <v>214</v>
      </c>
      <c r="G9828" t="s">
        <v>215</v>
      </c>
      <c r="H9828">
        <v>1</v>
      </c>
      <c r="I9828">
        <v>2019</v>
      </c>
      <c r="J9828">
        <v>2</v>
      </c>
      <c r="L9828">
        <v>23130535</v>
      </c>
      <c r="P9828" s="29" t="str">
        <f t="shared" si="402"/>
        <v>NULL</v>
      </c>
    </row>
    <row r="9829" spans="1:16" hidden="1" x14ac:dyDescent="0.25">
      <c r="A9829">
        <v>195136548</v>
      </c>
      <c r="B9829">
        <v>803401</v>
      </c>
      <c r="C9829" t="s">
        <v>318</v>
      </c>
      <c r="D9829">
        <v>2024921</v>
      </c>
      <c r="E9829" t="s">
        <v>225</v>
      </c>
      <c r="F9829" t="s">
        <v>214</v>
      </c>
      <c r="G9829" t="s">
        <v>215</v>
      </c>
      <c r="H9829">
        <v>1</v>
      </c>
      <c r="I9829">
        <v>2019</v>
      </c>
      <c r="J9829">
        <v>2</v>
      </c>
      <c r="L9829">
        <v>23129805</v>
      </c>
      <c r="P9829" s="29" t="str">
        <f t="shared" si="402"/>
        <v>NULL</v>
      </c>
    </row>
    <row r="9830" spans="1:16" hidden="1" x14ac:dyDescent="0.25">
      <c r="A9830">
        <v>195136548</v>
      </c>
      <c r="B9830">
        <v>803401</v>
      </c>
      <c r="C9830" t="s">
        <v>318</v>
      </c>
      <c r="D9830">
        <v>2021760</v>
      </c>
      <c r="E9830" t="s">
        <v>254</v>
      </c>
      <c r="F9830" t="s">
        <v>214</v>
      </c>
      <c r="G9830" t="s">
        <v>215</v>
      </c>
      <c r="H9830">
        <v>1</v>
      </c>
      <c r="I9830">
        <v>2019</v>
      </c>
      <c r="J9830">
        <v>2</v>
      </c>
      <c r="L9830">
        <v>23130526</v>
      </c>
      <c r="P9830" s="29" t="str">
        <f t="shared" si="402"/>
        <v>NULL</v>
      </c>
    </row>
    <row r="9831" spans="1:16" hidden="1" x14ac:dyDescent="0.25">
      <c r="A9831">
        <v>195136548</v>
      </c>
      <c r="B9831">
        <v>803401</v>
      </c>
      <c r="C9831" t="s">
        <v>318</v>
      </c>
      <c r="D9831">
        <v>2024865</v>
      </c>
      <c r="E9831" t="s">
        <v>284</v>
      </c>
      <c r="F9831" t="s">
        <v>214</v>
      </c>
      <c r="G9831" t="s">
        <v>215</v>
      </c>
      <c r="H9831">
        <v>1</v>
      </c>
      <c r="I9831">
        <v>2019</v>
      </c>
      <c r="J9831">
        <v>2</v>
      </c>
      <c r="L9831">
        <v>23131253</v>
      </c>
      <c r="P9831" s="29" t="str">
        <f t="shared" si="402"/>
        <v>NULL</v>
      </c>
    </row>
    <row r="9832" spans="1:16" hidden="1" x14ac:dyDescent="0.25">
      <c r="A9832">
        <v>195136696</v>
      </c>
      <c r="B9832">
        <v>803407</v>
      </c>
      <c r="C9832" t="s">
        <v>317</v>
      </c>
      <c r="D9832">
        <v>2005118</v>
      </c>
      <c r="E9832" t="s">
        <v>223</v>
      </c>
      <c r="F9832" t="s">
        <v>214</v>
      </c>
      <c r="G9832" t="s">
        <v>215</v>
      </c>
      <c r="H9832">
        <v>2</v>
      </c>
      <c r="I9832">
        <v>2015</v>
      </c>
      <c r="J9832">
        <v>1</v>
      </c>
      <c r="L9832">
        <v>23066497</v>
      </c>
      <c r="M9832">
        <v>5.2</v>
      </c>
      <c r="P9832" s="29">
        <f t="shared" ref="P9832:P9843" si="403">IF(AND(ISNUMBER(M9832),H9832&lt;&gt;4,N9832&lt;&gt;"X"),(M9832-1)/6,IF(H9832=4,"DRP",IF(AND(H9832=3,M9832="NA"),"BAD",IF(AND(H9832=2),"CVL",IF(AND(H9832=1,ISBLANK(M9832)),"NULL","UNK")))))</f>
        <v>0.70000000000000007</v>
      </c>
    </row>
    <row r="9833" spans="1:16" hidden="1" x14ac:dyDescent="0.25">
      <c r="A9833">
        <v>195136696</v>
      </c>
      <c r="B9833">
        <v>803407</v>
      </c>
      <c r="C9833" t="s">
        <v>317</v>
      </c>
      <c r="D9833">
        <v>2021600</v>
      </c>
      <c r="E9833" t="s">
        <v>219</v>
      </c>
      <c r="F9833" t="s">
        <v>214</v>
      </c>
      <c r="G9833" t="s">
        <v>215</v>
      </c>
      <c r="H9833">
        <v>2</v>
      </c>
      <c r="I9833">
        <v>2015</v>
      </c>
      <c r="J9833">
        <v>1</v>
      </c>
      <c r="L9833">
        <v>23066437</v>
      </c>
      <c r="M9833">
        <v>5.9</v>
      </c>
      <c r="P9833" s="29">
        <f t="shared" si="403"/>
        <v>0.81666666666666676</v>
      </c>
    </row>
    <row r="9834" spans="1:16" hidden="1" x14ac:dyDescent="0.25">
      <c r="A9834">
        <v>195136696</v>
      </c>
      <c r="B9834">
        <v>803407</v>
      </c>
      <c r="C9834" t="s">
        <v>317</v>
      </c>
      <c r="D9834">
        <v>2005099</v>
      </c>
      <c r="E9834" t="s">
        <v>217</v>
      </c>
      <c r="F9834" t="s">
        <v>214</v>
      </c>
      <c r="G9834" t="s">
        <v>215</v>
      </c>
      <c r="H9834">
        <v>2</v>
      </c>
      <c r="I9834">
        <v>2015</v>
      </c>
      <c r="J9834">
        <v>1</v>
      </c>
      <c r="L9834">
        <v>23066427</v>
      </c>
      <c r="M9834">
        <v>6.1</v>
      </c>
      <c r="P9834" s="29">
        <f t="shared" si="403"/>
        <v>0.85</v>
      </c>
    </row>
    <row r="9835" spans="1:16" hidden="1" x14ac:dyDescent="0.25">
      <c r="A9835">
        <v>195136696</v>
      </c>
      <c r="B9835">
        <v>803407</v>
      </c>
      <c r="C9835" t="s">
        <v>317</v>
      </c>
      <c r="D9835">
        <v>2004098</v>
      </c>
      <c r="E9835" t="s">
        <v>213</v>
      </c>
      <c r="F9835" t="s">
        <v>214</v>
      </c>
      <c r="G9835" t="s">
        <v>215</v>
      </c>
      <c r="H9835">
        <v>2</v>
      </c>
      <c r="I9835">
        <v>2015</v>
      </c>
      <c r="J9835">
        <v>1</v>
      </c>
      <c r="L9835">
        <v>23066521</v>
      </c>
      <c r="M9835">
        <v>6.1</v>
      </c>
      <c r="P9835" s="29">
        <f t="shared" si="403"/>
        <v>0.85</v>
      </c>
    </row>
    <row r="9836" spans="1:16" hidden="1" x14ac:dyDescent="0.25">
      <c r="A9836">
        <v>195136696</v>
      </c>
      <c r="B9836">
        <v>803407</v>
      </c>
      <c r="C9836" t="s">
        <v>317</v>
      </c>
      <c r="D9836">
        <v>2005102</v>
      </c>
      <c r="E9836" t="s">
        <v>218</v>
      </c>
      <c r="F9836" t="s">
        <v>214</v>
      </c>
      <c r="G9836" t="s">
        <v>215</v>
      </c>
      <c r="H9836">
        <v>2</v>
      </c>
      <c r="I9836">
        <v>2015</v>
      </c>
      <c r="J9836">
        <v>1</v>
      </c>
      <c r="L9836">
        <v>23066488</v>
      </c>
      <c r="M9836">
        <v>5.6</v>
      </c>
      <c r="P9836" s="29">
        <f t="shared" si="403"/>
        <v>0.76666666666666661</v>
      </c>
    </row>
    <row r="9837" spans="1:16" hidden="1" x14ac:dyDescent="0.25">
      <c r="A9837">
        <v>195136696</v>
      </c>
      <c r="B9837">
        <v>803407</v>
      </c>
      <c r="C9837" t="s">
        <v>317</v>
      </c>
      <c r="D9837">
        <v>2021754</v>
      </c>
      <c r="E9837" t="s">
        <v>216</v>
      </c>
      <c r="F9837" t="s">
        <v>214</v>
      </c>
      <c r="G9837" t="s">
        <v>215</v>
      </c>
      <c r="H9837">
        <v>2</v>
      </c>
      <c r="I9837">
        <v>2015</v>
      </c>
      <c r="J9837">
        <v>1</v>
      </c>
      <c r="L9837">
        <v>23066446</v>
      </c>
      <c r="M9837">
        <v>5.3</v>
      </c>
      <c r="P9837" s="29">
        <f t="shared" si="403"/>
        <v>0.71666666666666667</v>
      </c>
    </row>
    <row r="9838" spans="1:16" hidden="1" x14ac:dyDescent="0.25">
      <c r="A9838">
        <v>195136696</v>
      </c>
      <c r="B9838">
        <v>803407</v>
      </c>
      <c r="C9838" t="s">
        <v>317</v>
      </c>
      <c r="D9838">
        <v>2004112</v>
      </c>
      <c r="E9838" t="s">
        <v>244</v>
      </c>
      <c r="F9838" t="s">
        <v>214</v>
      </c>
      <c r="G9838" t="s">
        <v>215</v>
      </c>
      <c r="H9838">
        <v>2</v>
      </c>
      <c r="I9838">
        <v>2015</v>
      </c>
      <c r="J9838">
        <v>2</v>
      </c>
      <c r="L9838">
        <v>23073231</v>
      </c>
      <c r="M9838">
        <v>6.2</v>
      </c>
      <c r="P9838" s="29">
        <f t="shared" si="403"/>
        <v>0.8666666666666667</v>
      </c>
    </row>
    <row r="9839" spans="1:16" hidden="1" x14ac:dyDescent="0.25">
      <c r="A9839">
        <v>195136696</v>
      </c>
      <c r="B9839">
        <v>803407</v>
      </c>
      <c r="C9839" t="s">
        <v>317</v>
      </c>
      <c r="D9839">
        <v>2021580</v>
      </c>
      <c r="E9839" t="s">
        <v>241</v>
      </c>
      <c r="F9839" t="s">
        <v>214</v>
      </c>
      <c r="G9839" t="s">
        <v>215</v>
      </c>
      <c r="H9839">
        <v>2</v>
      </c>
      <c r="I9839">
        <v>2015</v>
      </c>
      <c r="J9839">
        <v>2</v>
      </c>
      <c r="L9839">
        <v>23072000</v>
      </c>
      <c r="M9839">
        <v>6.1</v>
      </c>
      <c r="P9839" s="29">
        <f t="shared" si="403"/>
        <v>0.85</v>
      </c>
    </row>
    <row r="9840" spans="1:16" hidden="1" x14ac:dyDescent="0.25">
      <c r="A9840">
        <v>195136696</v>
      </c>
      <c r="B9840">
        <v>803407</v>
      </c>
      <c r="C9840" t="s">
        <v>317</v>
      </c>
      <c r="D9840">
        <v>2005117</v>
      </c>
      <c r="E9840" t="s">
        <v>220</v>
      </c>
      <c r="F9840" t="s">
        <v>214</v>
      </c>
      <c r="G9840" t="s">
        <v>215</v>
      </c>
      <c r="H9840">
        <v>2</v>
      </c>
      <c r="I9840">
        <v>2015</v>
      </c>
      <c r="J9840">
        <v>2</v>
      </c>
      <c r="L9840">
        <v>23070388</v>
      </c>
      <c r="M9840">
        <v>5.8</v>
      </c>
      <c r="P9840" s="29">
        <f t="shared" si="403"/>
        <v>0.79999999999999993</v>
      </c>
    </row>
    <row r="9841" spans="1:16" hidden="1" x14ac:dyDescent="0.25">
      <c r="A9841">
        <v>195136696</v>
      </c>
      <c r="B9841">
        <v>803407</v>
      </c>
      <c r="C9841" t="s">
        <v>317</v>
      </c>
      <c r="D9841">
        <v>2021756</v>
      </c>
      <c r="E9841" t="s">
        <v>253</v>
      </c>
      <c r="F9841" t="s">
        <v>214</v>
      </c>
      <c r="G9841" t="s">
        <v>215</v>
      </c>
      <c r="H9841">
        <v>2</v>
      </c>
      <c r="I9841">
        <v>2015</v>
      </c>
      <c r="J9841">
        <v>2</v>
      </c>
      <c r="L9841">
        <v>23074181</v>
      </c>
      <c r="M9841">
        <v>4.4000000000000004</v>
      </c>
      <c r="P9841" s="29">
        <f t="shared" si="403"/>
        <v>0.56666666666666676</v>
      </c>
    </row>
    <row r="9842" spans="1:16" hidden="1" x14ac:dyDescent="0.25">
      <c r="A9842">
        <v>195136696</v>
      </c>
      <c r="B9842">
        <v>803407</v>
      </c>
      <c r="C9842" t="s">
        <v>317</v>
      </c>
      <c r="D9842">
        <v>2021763</v>
      </c>
      <c r="E9842" t="s">
        <v>298</v>
      </c>
      <c r="F9842" t="s">
        <v>214</v>
      </c>
      <c r="G9842" t="s">
        <v>215</v>
      </c>
      <c r="H9842">
        <v>2</v>
      </c>
      <c r="I9842">
        <v>2015</v>
      </c>
      <c r="J9842">
        <v>2</v>
      </c>
      <c r="L9842">
        <v>23071924</v>
      </c>
      <c r="M9842">
        <v>4.5</v>
      </c>
      <c r="P9842" s="29">
        <f t="shared" si="403"/>
        <v>0.58333333333333337</v>
      </c>
    </row>
    <row r="9843" spans="1:16" hidden="1" x14ac:dyDescent="0.25">
      <c r="A9843">
        <v>195136696</v>
      </c>
      <c r="B9843">
        <v>803407</v>
      </c>
      <c r="C9843" t="s">
        <v>317</v>
      </c>
      <c r="D9843">
        <v>2021602</v>
      </c>
      <c r="E9843" t="s">
        <v>242</v>
      </c>
      <c r="F9843" t="s">
        <v>214</v>
      </c>
      <c r="G9843" t="s">
        <v>215</v>
      </c>
      <c r="H9843">
        <v>2</v>
      </c>
      <c r="I9843">
        <v>2015</v>
      </c>
      <c r="J9843">
        <v>2</v>
      </c>
      <c r="L9843">
        <v>23072005</v>
      </c>
      <c r="M9843">
        <v>6.4</v>
      </c>
      <c r="P9843" s="29">
        <f t="shared" si="403"/>
        <v>0.9</v>
      </c>
    </row>
    <row r="9844" spans="1:16" hidden="1" x14ac:dyDescent="0.25">
      <c r="A9844">
        <v>195136696</v>
      </c>
      <c r="B9844">
        <v>803407</v>
      </c>
      <c r="C9844" t="s">
        <v>317</v>
      </c>
      <c r="D9844">
        <v>2021596</v>
      </c>
      <c r="E9844" t="s">
        <v>294</v>
      </c>
      <c r="F9844" t="s">
        <v>214</v>
      </c>
      <c r="G9844" t="s">
        <v>215</v>
      </c>
      <c r="H9844">
        <v>2</v>
      </c>
      <c r="I9844">
        <v>2016</v>
      </c>
      <c r="J9844">
        <v>1</v>
      </c>
      <c r="L9844">
        <v>23081196</v>
      </c>
      <c r="M9844">
        <v>5.2</v>
      </c>
      <c r="P9844" s="29">
        <f t="shared" ref="P9844:P9875" si="404">IF(AND(ISNUMBER(M9844),H9844&lt;&gt;4),(M9844-1)/6,IF(H9844=4,"DRP",IF(AND(H9844=3,M9844="NA"),"BAD",IF(AND(H9844=2),"CVL",IF(AND(H9844=1,ISBLANK(M9844)),"NULL","UNK")))))</f>
        <v>0.70000000000000007</v>
      </c>
    </row>
    <row r="9845" spans="1:16" hidden="1" x14ac:dyDescent="0.25">
      <c r="A9845">
        <v>195136696</v>
      </c>
      <c r="B9845">
        <v>803407</v>
      </c>
      <c r="C9845" t="s">
        <v>317</v>
      </c>
      <c r="D9845">
        <v>2005131</v>
      </c>
      <c r="E9845" t="s">
        <v>228</v>
      </c>
      <c r="F9845" t="s">
        <v>214</v>
      </c>
      <c r="G9845" t="s">
        <v>215</v>
      </c>
      <c r="H9845">
        <v>2</v>
      </c>
      <c r="I9845">
        <v>2016</v>
      </c>
      <c r="J9845">
        <v>1</v>
      </c>
      <c r="L9845">
        <v>23081639</v>
      </c>
      <c r="M9845">
        <v>6</v>
      </c>
      <c r="P9845" s="29">
        <f t="shared" si="404"/>
        <v>0.83333333333333337</v>
      </c>
    </row>
    <row r="9846" spans="1:16" hidden="1" x14ac:dyDescent="0.25">
      <c r="A9846">
        <v>195136696</v>
      </c>
      <c r="B9846">
        <v>803407</v>
      </c>
      <c r="C9846" t="s">
        <v>317</v>
      </c>
      <c r="D9846">
        <v>2004116</v>
      </c>
      <c r="E9846" t="s">
        <v>229</v>
      </c>
      <c r="F9846" t="s">
        <v>214</v>
      </c>
      <c r="G9846" t="s">
        <v>215</v>
      </c>
      <c r="H9846">
        <v>2</v>
      </c>
      <c r="I9846">
        <v>2016</v>
      </c>
      <c r="J9846">
        <v>1</v>
      </c>
      <c r="L9846">
        <v>23073304</v>
      </c>
      <c r="M9846">
        <v>5.0999999999999996</v>
      </c>
      <c r="P9846" s="29">
        <f t="shared" si="404"/>
        <v>0.68333333333333324</v>
      </c>
    </row>
    <row r="9847" spans="1:16" hidden="1" x14ac:dyDescent="0.25">
      <c r="A9847">
        <v>195136696</v>
      </c>
      <c r="B9847">
        <v>803407</v>
      </c>
      <c r="C9847" t="s">
        <v>317</v>
      </c>
      <c r="D9847">
        <v>2021638</v>
      </c>
      <c r="E9847" t="s">
        <v>250</v>
      </c>
      <c r="F9847" t="s">
        <v>214</v>
      </c>
      <c r="G9847" t="s">
        <v>215</v>
      </c>
      <c r="H9847">
        <v>2</v>
      </c>
      <c r="I9847">
        <v>2016</v>
      </c>
      <c r="J9847">
        <v>1</v>
      </c>
      <c r="L9847">
        <v>23081194</v>
      </c>
      <c r="M9847">
        <v>4.3</v>
      </c>
      <c r="P9847" s="29">
        <f t="shared" si="404"/>
        <v>0.54999999999999993</v>
      </c>
    </row>
    <row r="9848" spans="1:16" hidden="1" x14ac:dyDescent="0.25">
      <c r="A9848">
        <v>195136696</v>
      </c>
      <c r="B9848">
        <v>803407</v>
      </c>
      <c r="C9848" t="s">
        <v>317</v>
      </c>
      <c r="D9848">
        <v>2021793</v>
      </c>
      <c r="E9848" t="s">
        <v>293</v>
      </c>
      <c r="F9848" t="s">
        <v>214</v>
      </c>
      <c r="G9848" t="s">
        <v>215</v>
      </c>
      <c r="H9848">
        <v>2</v>
      </c>
      <c r="I9848">
        <v>2016</v>
      </c>
      <c r="J9848">
        <v>1</v>
      </c>
      <c r="L9848">
        <v>23081371</v>
      </c>
      <c r="M9848">
        <v>6.6</v>
      </c>
      <c r="P9848" s="29">
        <f t="shared" si="404"/>
        <v>0.93333333333333324</v>
      </c>
    </row>
    <row r="9849" spans="1:16" hidden="1" x14ac:dyDescent="0.25">
      <c r="A9849">
        <v>195136696</v>
      </c>
      <c r="B9849">
        <v>803407</v>
      </c>
      <c r="C9849" t="s">
        <v>317</v>
      </c>
      <c r="D9849">
        <v>2021874</v>
      </c>
      <c r="E9849" t="s">
        <v>226</v>
      </c>
      <c r="F9849" t="s">
        <v>214</v>
      </c>
      <c r="G9849" t="s">
        <v>215</v>
      </c>
      <c r="H9849">
        <v>2</v>
      </c>
      <c r="I9849">
        <v>2016</v>
      </c>
      <c r="J9849">
        <v>1</v>
      </c>
      <c r="L9849">
        <v>23081225</v>
      </c>
      <c r="M9849">
        <v>5.3</v>
      </c>
      <c r="P9849" s="29">
        <f t="shared" si="404"/>
        <v>0.71666666666666667</v>
      </c>
    </row>
    <row r="9850" spans="1:16" hidden="1" x14ac:dyDescent="0.25">
      <c r="A9850">
        <v>195136696</v>
      </c>
      <c r="B9850">
        <v>803407</v>
      </c>
      <c r="C9850" t="s">
        <v>317</v>
      </c>
      <c r="D9850">
        <v>2019272</v>
      </c>
      <c r="E9850" t="s">
        <v>249</v>
      </c>
      <c r="F9850" t="s">
        <v>214</v>
      </c>
      <c r="G9850" t="s">
        <v>215</v>
      </c>
      <c r="H9850">
        <v>2</v>
      </c>
      <c r="I9850">
        <v>2016</v>
      </c>
      <c r="J9850">
        <v>1</v>
      </c>
      <c r="M9850" t="s">
        <v>232</v>
      </c>
      <c r="N9850" t="s">
        <v>231</v>
      </c>
      <c r="P9850" s="29" t="str">
        <f t="shared" si="404"/>
        <v>CVL</v>
      </c>
    </row>
    <row r="9851" spans="1:16" hidden="1" x14ac:dyDescent="0.25">
      <c r="A9851">
        <v>195136696</v>
      </c>
      <c r="B9851">
        <v>803407</v>
      </c>
      <c r="C9851" t="s">
        <v>317</v>
      </c>
      <c r="D9851">
        <v>2019273</v>
      </c>
      <c r="E9851" t="s">
        <v>248</v>
      </c>
      <c r="F9851" t="s">
        <v>214</v>
      </c>
      <c r="G9851" t="s">
        <v>215</v>
      </c>
      <c r="H9851">
        <v>2</v>
      </c>
      <c r="I9851">
        <v>2016</v>
      </c>
      <c r="J9851">
        <v>1</v>
      </c>
      <c r="M9851" t="s">
        <v>232</v>
      </c>
      <c r="N9851" t="s">
        <v>231</v>
      </c>
      <c r="P9851" s="29" t="str">
        <f t="shared" si="404"/>
        <v>CVL</v>
      </c>
    </row>
    <row r="9852" spans="1:16" hidden="1" x14ac:dyDescent="0.25">
      <c r="A9852">
        <v>195136696</v>
      </c>
      <c r="B9852">
        <v>803407</v>
      </c>
      <c r="C9852" t="s">
        <v>317</v>
      </c>
      <c r="D9852">
        <v>2019274</v>
      </c>
      <c r="E9852" t="s">
        <v>247</v>
      </c>
      <c r="F9852" t="s">
        <v>214</v>
      </c>
      <c r="G9852" t="s">
        <v>215</v>
      </c>
      <c r="H9852">
        <v>2</v>
      </c>
      <c r="I9852">
        <v>2016</v>
      </c>
      <c r="J9852">
        <v>1</v>
      </c>
      <c r="M9852" t="s">
        <v>232</v>
      </c>
      <c r="N9852" t="s">
        <v>231</v>
      </c>
      <c r="P9852" s="29" t="str">
        <f t="shared" si="404"/>
        <v>CVL</v>
      </c>
    </row>
    <row r="9853" spans="1:16" hidden="1" x14ac:dyDescent="0.25">
      <c r="A9853">
        <v>195136696</v>
      </c>
      <c r="B9853">
        <v>803407</v>
      </c>
      <c r="C9853" t="s">
        <v>317</v>
      </c>
      <c r="D9853">
        <v>2019271</v>
      </c>
      <c r="E9853" t="s">
        <v>236</v>
      </c>
      <c r="F9853" t="s">
        <v>214</v>
      </c>
      <c r="G9853" t="s">
        <v>215</v>
      </c>
      <c r="H9853">
        <v>2</v>
      </c>
      <c r="I9853">
        <v>2016</v>
      </c>
      <c r="J9853">
        <v>1</v>
      </c>
      <c r="M9853" t="s">
        <v>232</v>
      </c>
      <c r="N9853" t="s">
        <v>231</v>
      </c>
      <c r="P9853" s="29" t="str">
        <f t="shared" si="404"/>
        <v>CVL</v>
      </c>
    </row>
    <row r="9854" spans="1:16" hidden="1" x14ac:dyDescent="0.25">
      <c r="A9854">
        <v>195136696</v>
      </c>
      <c r="B9854">
        <v>803407</v>
      </c>
      <c r="C9854" t="s">
        <v>317</v>
      </c>
      <c r="D9854">
        <v>2004099</v>
      </c>
      <c r="E9854" t="s">
        <v>245</v>
      </c>
      <c r="F9854" t="s">
        <v>214</v>
      </c>
      <c r="G9854" t="s">
        <v>215</v>
      </c>
      <c r="H9854">
        <v>2</v>
      </c>
      <c r="I9854">
        <v>2016</v>
      </c>
      <c r="J9854">
        <v>2</v>
      </c>
      <c r="L9854">
        <v>23085315</v>
      </c>
      <c r="M9854">
        <v>6.4</v>
      </c>
      <c r="P9854" s="29">
        <f t="shared" si="404"/>
        <v>0.9</v>
      </c>
    </row>
    <row r="9855" spans="1:16" hidden="1" x14ac:dyDescent="0.25">
      <c r="A9855">
        <v>195136696</v>
      </c>
      <c r="B9855">
        <v>803407</v>
      </c>
      <c r="C9855" t="s">
        <v>317</v>
      </c>
      <c r="D9855">
        <v>2021735</v>
      </c>
      <c r="E9855" t="s">
        <v>252</v>
      </c>
      <c r="F9855" t="s">
        <v>214</v>
      </c>
      <c r="G9855" t="s">
        <v>215</v>
      </c>
      <c r="H9855">
        <v>2</v>
      </c>
      <c r="I9855">
        <v>2016</v>
      </c>
      <c r="J9855">
        <v>2</v>
      </c>
      <c r="L9855">
        <v>23084939</v>
      </c>
      <c r="M9855">
        <v>6.1</v>
      </c>
      <c r="P9855" s="29">
        <f t="shared" si="404"/>
        <v>0.85</v>
      </c>
    </row>
    <row r="9856" spans="1:16" hidden="1" x14ac:dyDescent="0.25">
      <c r="A9856">
        <v>195136696</v>
      </c>
      <c r="B9856">
        <v>803407</v>
      </c>
      <c r="C9856" t="s">
        <v>317</v>
      </c>
      <c r="D9856">
        <v>2021640</v>
      </c>
      <c r="E9856" t="s">
        <v>227</v>
      </c>
      <c r="F9856" t="s">
        <v>214</v>
      </c>
      <c r="G9856" t="s">
        <v>215</v>
      </c>
      <c r="H9856">
        <v>2</v>
      </c>
      <c r="I9856">
        <v>2016</v>
      </c>
      <c r="J9856">
        <v>2</v>
      </c>
      <c r="L9856">
        <v>23086870</v>
      </c>
      <c r="M9856">
        <v>5</v>
      </c>
      <c r="P9856" s="29">
        <f t="shared" si="404"/>
        <v>0.66666666666666663</v>
      </c>
    </row>
    <row r="9857" spans="1:16" hidden="1" x14ac:dyDescent="0.25">
      <c r="A9857">
        <v>195136696</v>
      </c>
      <c r="B9857">
        <v>803407</v>
      </c>
      <c r="C9857" t="s">
        <v>317</v>
      </c>
      <c r="D9857">
        <v>2021725</v>
      </c>
      <c r="E9857" t="s">
        <v>257</v>
      </c>
      <c r="F9857" t="s">
        <v>214</v>
      </c>
      <c r="G9857" t="s">
        <v>215</v>
      </c>
      <c r="H9857">
        <v>2</v>
      </c>
      <c r="I9857">
        <v>2016</v>
      </c>
      <c r="J9857">
        <v>2</v>
      </c>
      <c r="L9857">
        <v>23086905</v>
      </c>
      <c r="M9857">
        <v>5.5</v>
      </c>
      <c r="P9857" s="29">
        <f t="shared" si="404"/>
        <v>0.75</v>
      </c>
    </row>
    <row r="9858" spans="1:16" hidden="1" x14ac:dyDescent="0.25">
      <c r="A9858">
        <v>195136696</v>
      </c>
      <c r="B9858">
        <v>803407</v>
      </c>
      <c r="C9858" t="s">
        <v>317</v>
      </c>
      <c r="D9858">
        <v>2021993</v>
      </c>
      <c r="E9858" t="s">
        <v>256</v>
      </c>
      <c r="F9858" t="s">
        <v>214</v>
      </c>
      <c r="G9858" t="s">
        <v>215</v>
      </c>
      <c r="H9858">
        <v>2</v>
      </c>
      <c r="I9858">
        <v>2016</v>
      </c>
      <c r="J9858">
        <v>2</v>
      </c>
      <c r="L9858">
        <v>23086519</v>
      </c>
      <c r="M9858">
        <v>5.7</v>
      </c>
      <c r="P9858" s="29">
        <f t="shared" si="404"/>
        <v>0.78333333333333333</v>
      </c>
    </row>
    <row r="9859" spans="1:16" hidden="1" x14ac:dyDescent="0.25">
      <c r="A9859">
        <v>195136696</v>
      </c>
      <c r="B9859">
        <v>803407</v>
      </c>
      <c r="C9859" t="s">
        <v>317</v>
      </c>
      <c r="D9859">
        <v>2021781</v>
      </c>
      <c r="E9859" t="s">
        <v>235</v>
      </c>
      <c r="F9859" t="s">
        <v>214</v>
      </c>
      <c r="G9859" t="s">
        <v>215</v>
      </c>
      <c r="H9859">
        <v>2</v>
      </c>
      <c r="I9859">
        <v>2016</v>
      </c>
      <c r="J9859">
        <v>2</v>
      </c>
      <c r="L9859">
        <v>23086901</v>
      </c>
      <c r="M9859">
        <v>6.2</v>
      </c>
      <c r="P9859" s="29">
        <f t="shared" si="404"/>
        <v>0.8666666666666667</v>
      </c>
    </row>
    <row r="9860" spans="1:16" hidden="1" x14ac:dyDescent="0.25">
      <c r="A9860">
        <v>195136696</v>
      </c>
      <c r="B9860">
        <v>803407</v>
      </c>
      <c r="C9860" t="s">
        <v>317</v>
      </c>
      <c r="D9860">
        <v>2021787</v>
      </c>
      <c r="E9860" t="s">
        <v>292</v>
      </c>
      <c r="F9860" t="s">
        <v>214</v>
      </c>
      <c r="G9860" t="s">
        <v>215</v>
      </c>
      <c r="H9860">
        <v>2</v>
      </c>
      <c r="I9860">
        <v>2017</v>
      </c>
      <c r="J9860">
        <v>1</v>
      </c>
      <c r="L9860">
        <v>23093320</v>
      </c>
      <c r="M9860">
        <v>5.2</v>
      </c>
      <c r="P9860" s="29">
        <f t="shared" si="404"/>
        <v>0.70000000000000007</v>
      </c>
    </row>
    <row r="9861" spans="1:16" hidden="1" x14ac:dyDescent="0.25">
      <c r="A9861">
        <v>195136696</v>
      </c>
      <c r="B9861">
        <v>803407</v>
      </c>
      <c r="C9861" t="s">
        <v>317</v>
      </c>
      <c r="D9861">
        <v>2021604</v>
      </c>
      <c r="E9861" t="s">
        <v>330</v>
      </c>
      <c r="F9861" t="s">
        <v>214</v>
      </c>
      <c r="G9861" t="s">
        <v>215</v>
      </c>
      <c r="H9861">
        <v>2</v>
      </c>
      <c r="I9861">
        <v>2017</v>
      </c>
      <c r="J9861">
        <v>1</v>
      </c>
      <c r="L9861">
        <v>23091521</v>
      </c>
      <c r="M9861">
        <v>4</v>
      </c>
      <c r="P9861" s="29">
        <f t="shared" si="404"/>
        <v>0.5</v>
      </c>
    </row>
    <row r="9862" spans="1:16" hidden="1" x14ac:dyDescent="0.25">
      <c r="A9862">
        <v>195136696</v>
      </c>
      <c r="B9862">
        <v>803407</v>
      </c>
      <c r="C9862" t="s">
        <v>317</v>
      </c>
      <c r="D9862">
        <v>2021706</v>
      </c>
      <c r="E9862" t="s">
        <v>271</v>
      </c>
      <c r="F9862" t="s">
        <v>214</v>
      </c>
      <c r="G9862" t="s">
        <v>215</v>
      </c>
      <c r="H9862">
        <v>2</v>
      </c>
      <c r="I9862">
        <v>2017</v>
      </c>
      <c r="J9862">
        <v>1</v>
      </c>
      <c r="L9862">
        <v>23093319</v>
      </c>
      <c r="M9862">
        <v>5</v>
      </c>
      <c r="P9862" s="29">
        <f t="shared" si="404"/>
        <v>0.66666666666666663</v>
      </c>
    </row>
    <row r="9863" spans="1:16" hidden="1" x14ac:dyDescent="0.25">
      <c r="A9863">
        <v>195136696</v>
      </c>
      <c r="B9863">
        <v>803407</v>
      </c>
      <c r="C9863" t="s">
        <v>317</v>
      </c>
      <c r="D9863">
        <v>2021868</v>
      </c>
      <c r="E9863" t="s">
        <v>331</v>
      </c>
      <c r="F9863" t="s">
        <v>214</v>
      </c>
      <c r="G9863" t="s">
        <v>215</v>
      </c>
      <c r="H9863">
        <v>2</v>
      </c>
      <c r="I9863">
        <v>2017</v>
      </c>
      <c r="J9863">
        <v>1</v>
      </c>
      <c r="L9863">
        <v>23091520</v>
      </c>
      <c r="M9863">
        <v>4.8</v>
      </c>
      <c r="P9863" s="29">
        <f t="shared" si="404"/>
        <v>0.6333333333333333</v>
      </c>
    </row>
    <row r="9864" spans="1:16" hidden="1" x14ac:dyDescent="0.25">
      <c r="A9864">
        <v>195136696</v>
      </c>
      <c r="B9864">
        <v>803407</v>
      </c>
      <c r="C9864" t="s">
        <v>317</v>
      </c>
      <c r="D9864">
        <v>2019154</v>
      </c>
      <c r="E9864" t="s">
        <v>225</v>
      </c>
      <c r="F9864" t="s">
        <v>214</v>
      </c>
      <c r="G9864" t="s">
        <v>215</v>
      </c>
      <c r="H9864">
        <v>2</v>
      </c>
      <c r="I9864">
        <v>2017</v>
      </c>
      <c r="J9864">
        <v>1</v>
      </c>
      <c r="L9864">
        <v>23093771</v>
      </c>
      <c r="M9864">
        <v>5.7</v>
      </c>
      <c r="P9864" s="29">
        <f t="shared" si="404"/>
        <v>0.78333333333333333</v>
      </c>
    </row>
    <row r="9865" spans="1:16" hidden="1" x14ac:dyDescent="0.25">
      <c r="A9865">
        <v>195136696</v>
      </c>
      <c r="B9865">
        <v>803407</v>
      </c>
      <c r="C9865" t="s">
        <v>317</v>
      </c>
      <c r="D9865">
        <v>2021679</v>
      </c>
      <c r="E9865" t="s">
        <v>259</v>
      </c>
      <c r="F9865" t="s">
        <v>214</v>
      </c>
      <c r="G9865" t="s">
        <v>215</v>
      </c>
      <c r="H9865">
        <v>2</v>
      </c>
      <c r="I9865">
        <v>2017</v>
      </c>
      <c r="J9865">
        <v>1</v>
      </c>
      <c r="L9865">
        <v>23092951</v>
      </c>
      <c r="M9865">
        <v>6.1</v>
      </c>
      <c r="P9865" s="29">
        <f t="shared" si="404"/>
        <v>0.85</v>
      </c>
    </row>
    <row r="9866" spans="1:16" hidden="1" x14ac:dyDescent="0.25">
      <c r="A9866">
        <v>195136696</v>
      </c>
      <c r="B9866">
        <v>803407</v>
      </c>
      <c r="C9866" t="s">
        <v>317</v>
      </c>
      <c r="D9866">
        <v>2021615</v>
      </c>
      <c r="E9866" t="s">
        <v>255</v>
      </c>
      <c r="F9866" t="s">
        <v>214</v>
      </c>
      <c r="G9866" t="s">
        <v>215</v>
      </c>
      <c r="H9866">
        <v>2</v>
      </c>
      <c r="I9866">
        <v>2017</v>
      </c>
      <c r="J9866">
        <v>2</v>
      </c>
      <c r="L9866">
        <v>23101907</v>
      </c>
      <c r="M9866">
        <v>4.4000000000000004</v>
      </c>
      <c r="P9866" s="29">
        <f t="shared" si="404"/>
        <v>0.56666666666666676</v>
      </c>
    </row>
    <row r="9867" spans="1:16" hidden="1" x14ac:dyDescent="0.25">
      <c r="A9867">
        <v>195136696</v>
      </c>
      <c r="B9867">
        <v>803407</v>
      </c>
      <c r="C9867" t="s">
        <v>317</v>
      </c>
      <c r="D9867">
        <v>2004520</v>
      </c>
      <c r="E9867" t="s">
        <v>335</v>
      </c>
      <c r="F9867" t="s">
        <v>214</v>
      </c>
      <c r="G9867" t="s">
        <v>215</v>
      </c>
      <c r="H9867">
        <v>2</v>
      </c>
      <c r="I9867">
        <v>2017</v>
      </c>
      <c r="J9867">
        <v>2</v>
      </c>
      <c r="L9867">
        <v>23098314</v>
      </c>
      <c r="M9867">
        <v>6.3</v>
      </c>
      <c r="P9867" s="29">
        <f t="shared" si="404"/>
        <v>0.8833333333333333</v>
      </c>
    </row>
    <row r="9868" spans="1:16" hidden="1" x14ac:dyDescent="0.25">
      <c r="A9868">
        <v>195136696</v>
      </c>
      <c r="B9868">
        <v>803407</v>
      </c>
      <c r="C9868" t="s">
        <v>317</v>
      </c>
      <c r="D9868">
        <v>2021740</v>
      </c>
      <c r="E9868" t="s">
        <v>332</v>
      </c>
      <c r="F9868" t="s">
        <v>214</v>
      </c>
      <c r="G9868" t="s">
        <v>215</v>
      </c>
      <c r="H9868">
        <v>2</v>
      </c>
      <c r="I9868">
        <v>2017</v>
      </c>
      <c r="J9868">
        <v>2</v>
      </c>
      <c r="L9868">
        <v>23098318</v>
      </c>
      <c r="M9868">
        <v>5</v>
      </c>
      <c r="P9868" s="29">
        <f t="shared" si="404"/>
        <v>0.66666666666666663</v>
      </c>
    </row>
    <row r="9869" spans="1:16" hidden="1" x14ac:dyDescent="0.25">
      <c r="A9869">
        <v>195136696</v>
      </c>
      <c r="B9869">
        <v>803407</v>
      </c>
      <c r="C9869" t="s">
        <v>317</v>
      </c>
      <c r="D9869">
        <v>2021606</v>
      </c>
      <c r="E9869" t="s">
        <v>333</v>
      </c>
      <c r="F9869" t="s">
        <v>214</v>
      </c>
      <c r="G9869" t="s">
        <v>215</v>
      </c>
      <c r="H9869">
        <v>2</v>
      </c>
      <c r="I9869">
        <v>2017</v>
      </c>
      <c r="J9869">
        <v>2</v>
      </c>
      <c r="L9869">
        <v>23098317</v>
      </c>
      <c r="M9869">
        <v>4.9000000000000004</v>
      </c>
      <c r="P9869" s="29">
        <f t="shared" si="404"/>
        <v>0.65</v>
      </c>
    </row>
    <row r="9870" spans="1:16" hidden="1" x14ac:dyDescent="0.25">
      <c r="A9870">
        <v>195136696</v>
      </c>
      <c r="B9870">
        <v>803407</v>
      </c>
      <c r="C9870" t="s">
        <v>317</v>
      </c>
      <c r="D9870">
        <v>2004522</v>
      </c>
      <c r="E9870" t="s">
        <v>334</v>
      </c>
      <c r="F9870" t="s">
        <v>214</v>
      </c>
      <c r="G9870" t="s">
        <v>215</v>
      </c>
      <c r="H9870">
        <v>2</v>
      </c>
      <c r="I9870">
        <v>2017</v>
      </c>
      <c r="J9870">
        <v>2</v>
      </c>
      <c r="L9870">
        <v>23098316</v>
      </c>
      <c r="M9870">
        <v>5.8</v>
      </c>
      <c r="P9870" s="29">
        <f t="shared" si="404"/>
        <v>0.79999999999999993</v>
      </c>
    </row>
    <row r="9871" spans="1:16" hidden="1" x14ac:dyDescent="0.25">
      <c r="A9871">
        <v>195136696</v>
      </c>
      <c r="B9871">
        <v>803407</v>
      </c>
      <c r="C9871" t="s">
        <v>317</v>
      </c>
      <c r="D9871">
        <v>2004523</v>
      </c>
      <c r="E9871" t="s">
        <v>339</v>
      </c>
      <c r="F9871" t="s">
        <v>214</v>
      </c>
      <c r="G9871" t="s">
        <v>215</v>
      </c>
      <c r="H9871">
        <v>2</v>
      </c>
      <c r="I9871">
        <v>2018</v>
      </c>
      <c r="J9871">
        <v>1</v>
      </c>
      <c r="L9871">
        <v>23108144</v>
      </c>
      <c r="M9871">
        <v>5.0999999999999996</v>
      </c>
      <c r="P9871" s="29">
        <f t="shared" si="404"/>
        <v>0.68333333333333324</v>
      </c>
    </row>
    <row r="9872" spans="1:16" hidden="1" x14ac:dyDescent="0.25">
      <c r="A9872">
        <v>195136696</v>
      </c>
      <c r="B9872">
        <v>803407</v>
      </c>
      <c r="C9872" t="s">
        <v>317</v>
      </c>
      <c r="D9872">
        <v>2004525</v>
      </c>
      <c r="E9872" t="s">
        <v>266</v>
      </c>
      <c r="F9872" t="s">
        <v>214</v>
      </c>
      <c r="G9872" t="s">
        <v>215</v>
      </c>
      <c r="H9872">
        <v>2</v>
      </c>
      <c r="I9872">
        <v>2018</v>
      </c>
      <c r="J9872">
        <v>1</v>
      </c>
      <c r="L9872">
        <v>23108145</v>
      </c>
      <c r="M9872">
        <v>5.6</v>
      </c>
      <c r="P9872" s="29">
        <f t="shared" si="404"/>
        <v>0.76666666666666661</v>
      </c>
    </row>
    <row r="9873" spans="1:16" hidden="1" x14ac:dyDescent="0.25">
      <c r="A9873">
        <v>195136696</v>
      </c>
      <c r="B9873">
        <v>803407</v>
      </c>
      <c r="C9873" t="s">
        <v>317</v>
      </c>
      <c r="D9873">
        <v>2004526</v>
      </c>
      <c r="E9873" t="s">
        <v>338</v>
      </c>
      <c r="F9873" t="s">
        <v>214</v>
      </c>
      <c r="G9873" t="s">
        <v>215</v>
      </c>
      <c r="H9873">
        <v>2</v>
      </c>
      <c r="I9873">
        <v>2018</v>
      </c>
      <c r="J9873">
        <v>1</v>
      </c>
      <c r="L9873">
        <v>23108146</v>
      </c>
      <c r="M9873">
        <v>4.2</v>
      </c>
      <c r="P9873" s="29">
        <f t="shared" si="404"/>
        <v>0.53333333333333333</v>
      </c>
    </row>
    <row r="9874" spans="1:16" hidden="1" x14ac:dyDescent="0.25">
      <c r="A9874">
        <v>195136696</v>
      </c>
      <c r="B9874">
        <v>803407</v>
      </c>
      <c r="C9874" t="s">
        <v>317</v>
      </c>
      <c r="D9874">
        <v>2004527</v>
      </c>
      <c r="E9874" t="s">
        <v>337</v>
      </c>
      <c r="F9874" t="s">
        <v>214</v>
      </c>
      <c r="G9874" t="s">
        <v>215</v>
      </c>
      <c r="H9874">
        <v>2</v>
      </c>
      <c r="I9874">
        <v>2018</v>
      </c>
      <c r="J9874">
        <v>1</v>
      </c>
      <c r="L9874">
        <v>23108147</v>
      </c>
      <c r="M9874">
        <v>6.1</v>
      </c>
      <c r="P9874" s="29">
        <f t="shared" si="404"/>
        <v>0.85</v>
      </c>
    </row>
    <row r="9875" spans="1:16" hidden="1" x14ac:dyDescent="0.25">
      <c r="A9875">
        <v>195136696</v>
      </c>
      <c r="B9875">
        <v>803407</v>
      </c>
      <c r="C9875" t="s">
        <v>317</v>
      </c>
      <c r="D9875">
        <v>2021608</v>
      </c>
      <c r="E9875" t="s">
        <v>336</v>
      </c>
      <c r="F9875" t="s">
        <v>214</v>
      </c>
      <c r="G9875" t="s">
        <v>215</v>
      </c>
      <c r="H9875">
        <v>2</v>
      </c>
      <c r="I9875">
        <v>2018</v>
      </c>
      <c r="J9875">
        <v>1</v>
      </c>
      <c r="L9875">
        <v>23108148</v>
      </c>
      <c r="M9875">
        <v>4.8</v>
      </c>
      <c r="P9875" s="29">
        <f t="shared" si="404"/>
        <v>0.6333333333333333</v>
      </c>
    </row>
    <row r="9876" spans="1:16" hidden="1" x14ac:dyDescent="0.25">
      <c r="A9876">
        <v>195136696</v>
      </c>
      <c r="B9876">
        <v>803407</v>
      </c>
      <c r="C9876" t="s">
        <v>317</v>
      </c>
      <c r="D9876">
        <v>2021594</v>
      </c>
      <c r="E9876" t="s">
        <v>342</v>
      </c>
      <c r="F9876" t="s">
        <v>214</v>
      </c>
      <c r="G9876" t="s">
        <v>215</v>
      </c>
      <c r="H9876">
        <v>2</v>
      </c>
      <c r="I9876">
        <v>2018</v>
      </c>
      <c r="J9876">
        <v>2</v>
      </c>
      <c r="L9876">
        <v>23115519</v>
      </c>
      <c r="M9876">
        <v>5.2</v>
      </c>
      <c r="P9876" s="29">
        <f t="shared" ref="P9876:P9895" si="405">IF(AND(ISNUMBER(M9876),H9876&lt;&gt;4),(M9876-1)/6,IF(H9876=4,"DRP",IF(AND(H9876=3,M9876="NA"),"BAD",IF(AND(H9876=2),"CVL",IF(AND(H9876=1,ISBLANK(M9876)),"NULL","UNK")))))</f>
        <v>0.70000000000000007</v>
      </c>
    </row>
    <row r="9877" spans="1:16" hidden="1" x14ac:dyDescent="0.25">
      <c r="A9877">
        <v>195136696</v>
      </c>
      <c r="B9877">
        <v>803407</v>
      </c>
      <c r="C9877" t="s">
        <v>317</v>
      </c>
      <c r="D9877">
        <v>2021829</v>
      </c>
      <c r="E9877" t="s">
        <v>341</v>
      </c>
      <c r="F9877" t="s">
        <v>214</v>
      </c>
      <c r="G9877" t="s">
        <v>215</v>
      </c>
      <c r="H9877">
        <v>2</v>
      </c>
      <c r="I9877">
        <v>2018</v>
      </c>
      <c r="J9877">
        <v>2</v>
      </c>
      <c r="L9877">
        <v>23115517</v>
      </c>
      <c r="M9877">
        <v>4.9000000000000004</v>
      </c>
      <c r="P9877" s="29">
        <f t="shared" si="405"/>
        <v>0.65</v>
      </c>
    </row>
    <row r="9878" spans="1:16" hidden="1" x14ac:dyDescent="0.25">
      <c r="A9878">
        <v>195136696</v>
      </c>
      <c r="B9878">
        <v>803407</v>
      </c>
      <c r="C9878" t="s">
        <v>317</v>
      </c>
      <c r="D9878">
        <v>2021742</v>
      </c>
      <c r="E9878" t="s">
        <v>262</v>
      </c>
      <c r="F9878" t="s">
        <v>214</v>
      </c>
      <c r="G9878" t="s">
        <v>215</v>
      </c>
      <c r="H9878">
        <v>2</v>
      </c>
      <c r="I9878">
        <v>2018</v>
      </c>
      <c r="J9878">
        <v>2</v>
      </c>
      <c r="L9878">
        <v>23115906</v>
      </c>
      <c r="M9878">
        <v>5.8</v>
      </c>
      <c r="P9878" s="29">
        <f t="shared" si="405"/>
        <v>0.79999999999999993</v>
      </c>
    </row>
    <row r="9879" spans="1:16" hidden="1" x14ac:dyDescent="0.25">
      <c r="A9879">
        <v>195136696</v>
      </c>
      <c r="B9879">
        <v>803407</v>
      </c>
      <c r="C9879" t="s">
        <v>317</v>
      </c>
      <c r="D9879">
        <v>2021845</v>
      </c>
      <c r="E9879" t="s">
        <v>340</v>
      </c>
      <c r="F9879" t="s">
        <v>214</v>
      </c>
      <c r="G9879" t="s">
        <v>215</v>
      </c>
      <c r="H9879">
        <v>2</v>
      </c>
      <c r="I9879">
        <v>2018</v>
      </c>
      <c r="J9879">
        <v>2</v>
      </c>
      <c r="L9879">
        <v>23115518</v>
      </c>
      <c r="M9879">
        <v>5.2</v>
      </c>
      <c r="P9879" s="29">
        <f t="shared" si="405"/>
        <v>0.70000000000000007</v>
      </c>
    </row>
    <row r="9880" spans="1:16" hidden="1" x14ac:dyDescent="0.25">
      <c r="A9880">
        <v>195136696</v>
      </c>
      <c r="B9880">
        <v>803407</v>
      </c>
      <c r="C9880" t="s">
        <v>317</v>
      </c>
      <c r="D9880">
        <v>2004528</v>
      </c>
      <c r="E9880" t="s">
        <v>343</v>
      </c>
      <c r="F9880" t="s">
        <v>214</v>
      </c>
      <c r="G9880" t="s">
        <v>215</v>
      </c>
      <c r="H9880">
        <v>2</v>
      </c>
      <c r="I9880">
        <v>2018</v>
      </c>
      <c r="J9880">
        <v>2</v>
      </c>
      <c r="L9880">
        <v>23115514</v>
      </c>
      <c r="M9880">
        <v>5.2</v>
      </c>
      <c r="P9880" s="29">
        <f t="shared" si="405"/>
        <v>0.70000000000000007</v>
      </c>
    </row>
    <row r="9881" spans="1:16" hidden="1" x14ac:dyDescent="0.25">
      <c r="A9881">
        <v>195136696</v>
      </c>
      <c r="B9881">
        <v>803407</v>
      </c>
      <c r="C9881" t="s">
        <v>317</v>
      </c>
      <c r="D9881">
        <v>2004529</v>
      </c>
      <c r="E9881" t="s">
        <v>344</v>
      </c>
      <c r="F9881" t="s">
        <v>214</v>
      </c>
      <c r="G9881" t="s">
        <v>215</v>
      </c>
      <c r="H9881">
        <v>2</v>
      </c>
      <c r="I9881">
        <v>2018</v>
      </c>
      <c r="J9881">
        <v>2</v>
      </c>
      <c r="L9881">
        <v>23115515</v>
      </c>
      <c r="M9881">
        <v>5.6</v>
      </c>
      <c r="P9881" s="29">
        <f t="shared" si="405"/>
        <v>0.76666666666666661</v>
      </c>
    </row>
    <row r="9882" spans="1:16" hidden="1" x14ac:dyDescent="0.25">
      <c r="A9882">
        <v>195136696</v>
      </c>
      <c r="B9882">
        <v>803407</v>
      </c>
      <c r="C9882" t="s">
        <v>317</v>
      </c>
      <c r="D9882">
        <v>2027111</v>
      </c>
      <c r="E9882" t="s">
        <v>322</v>
      </c>
      <c r="F9882" t="s">
        <v>320</v>
      </c>
      <c r="G9882" t="s">
        <v>321</v>
      </c>
      <c r="H9882">
        <v>2</v>
      </c>
      <c r="I9882">
        <v>2019</v>
      </c>
      <c r="J9882">
        <v>1</v>
      </c>
      <c r="L9882">
        <v>23121984</v>
      </c>
      <c r="M9882">
        <v>6.2</v>
      </c>
      <c r="P9882" s="29">
        <f t="shared" si="405"/>
        <v>0.8666666666666667</v>
      </c>
    </row>
    <row r="9883" spans="1:16" hidden="1" x14ac:dyDescent="0.25">
      <c r="A9883">
        <v>195136696</v>
      </c>
      <c r="B9883">
        <v>803407</v>
      </c>
      <c r="C9883" t="s">
        <v>317</v>
      </c>
      <c r="D9883">
        <v>2021774</v>
      </c>
      <c r="E9883" t="s">
        <v>286</v>
      </c>
      <c r="F9883" t="s">
        <v>214</v>
      </c>
      <c r="G9883" t="s">
        <v>215</v>
      </c>
      <c r="H9883">
        <v>2</v>
      </c>
      <c r="I9883">
        <v>2019</v>
      </c>
      <c r="J9883">
        <v>1</v>
      </c>
      <c r="L9883">
        <v>23120767</v>
      </c>
      <c r="M9883">
        <v>6</v>
      </c>
      <c r="P9883" s="29">
        <f t="shared" si="405"/>
        <v>0.83333333333333337</v>
      </c>
    </row>
    <row r="9884" spans="1:16" hidden="1" x14ac:dyDescent="0.25">
      <c r="A9884">
        <v>195136696</v>
      </c>
      <c r="B9884">
        <v>803407</v>
      </c>
      <c r="C9884" t="s">
        <v>317</v>
      </c>
      <c r="D9884">
        <v>2021847</v>
      </c>
      <c r="E9884" t="s">
        <v>345</v>
      </c>
      <c r="F9884" t="s">
        <v>214</v>
      </c>
      <c r="G9884" t="s">
        <v>215</v>
      </c>
      <c r="H9884">
        <v>2</v>
      </c>
      <c r="I9884">
        <v>2019</v>
      </c>
      <c r="J9884">
        <v>1</v>
      </c>
      <c r="L9884">
        <v>23121025</v>
      </c>
      <c r="M9884">
        <v>5.9</v>
      </c>
      <c r="P9884" s="29">
        <f t="shared" si="405"/>
        <v>0.81666666666666676</v>
      </c>
    </row>
    <row r="9885" spans="1:16" hidden="1" x14ac:dyDescent="0.25">
      <c r="A9885">
        <v>195136696</v>
      </c>
      <c r="B9885">
        <v>803407</v>
      </c>
      <c r="C9885" t="s">
        <v>317</v>
      </c>
      <c r="D9885">
        <v>2021813</v>
      </c>
      <c r="E9885" t="s">
        <v>283</v>
      </c>
      <c r="F9885" t="s">
        <v>214</v>
      </c>
      <c r="G9885" t="s">
        <v>215</v>
      </c>
      <c r="H9885">
        <v>2</v>
      </c>
      <c r="I9885">
        <v>2019</v>
      </c>
      <c r="J9885">
        <v>1</v>
      </c>
      <c r="L9885">
        <v>23121026</v>
      </c>
      <c r="M9885">
        <v>5.9</v>
      </c>
      <c r="P9885" s="29">
        <f t="shared" si="405"/>
        <v>0.81666666666666676</v>
      </c>
    </row>
    <row r="9886" spans="1:16" hidden="1" x14ac:dyDescent="0.25">
      <c r="A9886">
        <v>195136696</v>
      </c>
      <c r="B9886">
        <v>803407</v>
      </c>
      <c r="C9886" t="s">
        <v>317</v>
      </c>
      <c r="D9886">
        <v>2004536</v>
      </c>
      <c r="E9886" t="s">
        <v>346</v>
      </c>
      <c r="F9886" t="s">
        <v>214</v>
      </c>
      <c r="G9886" t="s">
        <v>215</v>
      </c>
      <c r="H9886">
        <v>2</v>
      </c>
      <c r="I9886">
        <v>2019</v>
      </c>
      <c r="J9886">
        <v>1</v>
      </c>
      <c r="L9886">
        <v>23120773</v>
      </c>
      <c r="M9886">
        <v>5.2</v>
      </c>
      <c r="P9886" s="29">
        <f t="shared" si="405"/>
        <v>0.70000000000000007</v>
      </c>
    </row>
    <row r="9887" spans="1:16" hidden="1" x14ac:dyDescent="0.25">
      <c r="A9887">
        <v>195136696</v>
      </c>
      <c r="B9887">
        <v>803407</v>
      </c>
      <c r="C9887" t="s">
        <v>317</v>
      </c>
      <c r="D9887">
        <v>2021995</v>
      </c>
      <c r="E9887" t="s">
        <v>279</v>
      </c>
      <c r="F9887" t="s">
        <v>214</v>
      </c>
      <c r="G9887" t="s">
        <v>215</v>
      </c>
      <c r="H9887">
        <v>2</v>
      </c>
      <c r="I9887">
        <v>2019</v>
      </c>
      <c r="J9887">
        <v>1</v>
      </c>
      <c r="L9887">
        <v>23121028</v>
      </c>
      <c r="M9887">
        <v>6.1</v>
      </c>
      <c r="P9887" s="29">
        <f t="shared" si="405"/>
        <v>0.85</v>
      </c>
    </row>
    <row r="9888" spans="1:16" hidden="1" x14ac:dyDescent="0.25">
      <c r="A9888">
        <v>195136696</v>
      </c>
      <c r="B9888">
        <v>803407</v>
      </c>
      <c r="C9888" t="s">
        <v>317</v>
      </c>
      <c r="D9888">
        <v>2004534</v>
      </c>
      <c r="E9888" t="s">
        <v>347</v>
      </c>
      <c r="F9888" t="s">
        <v>214</v>
      </c>
      <c r="G9888" t="s">
        <v>215</v>
      </c>
      <c r="H9888">
        <v>2</v>
      </c>
      <c r="I9888">
        <v>2019</v>
      </c>
      <c r="J9888">
        <v>1</v>
      </c>
      <c r="L9888">
        <v>23120771</v>
      </c>
      <c r="M9888">
        <v>5.9</v>
      </c>
      <c r="P9888" s="29">
        <f t="shared" si="405"/>
        <v>0.81666666666666676</v>
      </c>
    </row>
    <row r="9889" spans="1:16" hidden="1" x14ac:dyDescent="0.25">
      <c r="A9889">
        <v>195136696</v>
      </c>
      <c r="B9889">
        <v>803407</v>
      </c>
      <c r="C9889" t="s">
        <v>317</v>
      </c>
      <c r="D9889">
        <v>2004535</v>
      </c>
      <c r="E9889" t="s">
        <v>348</v>
      </c>
      <c r="F9889" t="s">
        <v>214</v>
      </c>
      <c r="G9889" t="s">
        <v>215</v>
      </c>
      <c r="H9889">
        <v>2</v>
      </c>
      <c r="I9889">
        <v>2019</v>
      </c>
      <c r="J9889">
        <v>1</v>
      </c>
      <c r="L9889">
        <v>23120772</v>
      </c>
      <c r="M9889">
        <v>6.5</v>
      </c>
      <c r="P9889" s="29">
        <f t="shared" si="405"/>
        <v>0.91666666666666663</v>
      </c>
    </row>
    <row r="9890" spans="1:16" hidden="1" x14ac:dyDescent="0.25">
      <c r="A9890">
        <v>195136696</v>
      </c>
      <c r="B9890">
        <v>803407</v>
      </c>
      <c r="C9890" t="s">
        <v>317</v>
      </c>
      <c r="D9890">
        <v>2004538</v>
      </c>
      <c r="E9890" t="s">
        <v>349</v>
      </c>
      <c r="F9890" t="s">
        <v>214</v>
      </c>
      <c r="G9890" t="s">
        <v>215</v>
      </c>
      <c r="H9890">
        <v>1</v>
      </c>
      <c r="I9890">
        <v>2019</v>
      </c>
      <c r="J9890">
        <v>2</v>
      </c>
      <c r="L9890">
        <v>23128728</v>
      </c>
      <c r="P9890" s="29" t="str">
        <f t="shared" si="405"/>
        <v>NULL</v>
      </c>
    </row>
    <row r="9891" spans="1:16" hidden="1" x14ac:dyDescent="0.25">
      <c r="A9891">
        <v>195136696</v>
      </c>
      <c r="B9891">
        <v>803407</v>
      </c>
      <c r="C9891" t="s">
        <v>317</v>
      </c>
      <c r="D9891">
        <v>2004539</v>
      </c>
      <c r="E9891" t="s">
        <v>350</v>
      </c>
      <c r="F9891" t="s">
        <v>214</v>
      </c>
      <c r="G9891" t="s">
        <v>215</v>
      </c>
      <c r="H9891">
        <v>1</v>
      </c>
      <c r="I9891">
        <v>2019</v>
      </c>
      <c r="J9891">
        <v>2</v>
      </c>
      <c r="L9891">
        <v>23128729</v>
      </c>
      <c r="P9891" s="29" t="str">
        <f t="shared" si="405"/>
        <v>NULL</v>
      </c>
    </row>
    <row r="9892" spans="1:16" hidden="1" x14ac:dyDescent="0.25">
      <c r="A9892">
        <v>195136696</v>
      </c>
      <c r="B9892">
        <v>803407</v>
      </c>
      <c r="C9892" t="s">
        <v>317</v>
      </c>
      <c r="D9892">
        <v>2004540</v>
      </c>
      <c r="E9892" t="s">
        <v>351</v>
      </c>
      <c r="F9892" t="s">
        <v>214</v>
      </c>
      <c r="G9892" t="s">
        <v>215</v>
      </c>
      <c r="H9892">
        <v>1</v>
      </c>
      <c r="I9892">
        <v>2019</v>
      </c>
      <c r="J9892">
        <v>2</v>
      </c>
      <c r="L9892">
        <v>23128731</v>
      </c>
      <c r="P9892" s="29" t="str">
        <f t="shared" si="405"/>
        <v>NULL</v>
      </c>
    </row>
    <row r="9893" spans="1:16" hidden="1" x14ac:dyDescent="0.25">
      <c r="A9893">
        <v>195136696</v>
      </c>
      <c r="B9893">
        <v>803407</v>
      </c>
      <c r="C9893" t="s">
        <v>317</v>
      </c>
      <c r="D9893">
        <v>2004541</v>
      </c>
      <c r="E9893" t="s">
        <v>352</v>
      </c>
      <c r="F9893" t="s">
        <v>214</v>
      </c>
      <c r="G9893" t="s">
        <v>215</v>
      </c>
      <c r="H9893">
        <v>1</v>
      </c>
      <c r="I9893">
        <v>2019</v>
      </c>
      <c r="J9893">
        <v>2</v>
      </c>
      <c r="L9893">
        <v>23128730</v>
      </c>
      <c r="P9893" s="29" t="str">
        <f t="shared" si="405"/>
        <v>NULL</v>
      </c>
    </row>
    <row r="9894" spans="1:16" hidden="1" x14ac:dyDescent="0.25">
      <c r="A9894">
        <v>195136696</v>
      </c>
      <c r="B9894">
        <v>803407</v>
      </c>
      <c r="C9894" t="s">
        <v>317</v>
      </c>
      <c r="D9894">
        <v>2021659</v>
      </c>
      <c r="E9894" t="s">
        <v>353</v>
      </c>
      <c r="F9894" t="s">
        <v>214</v>
      </c>
      <c r="G9894" t="s">
        <v>215</v>
      </c>
      <c r="H9894">
        <v>1</v>
      </c>
      <c r="I9894">
        <v>2019</v>
      </c>
      <c r="J9894">
        <v>2</v>
      </c>
      <c r="L9894">
        <v>23129397</v>
      </c>
      <c r="P9894" s="29" t="str">
        <f t="shared" si="405"/>
        <v>NULL</v>
      </c>
    </row>
    <row r="9895" spans="1:16" hidden="1" x14ac:dyDescent="0.25">
      <c r="A9895">
        <v>195136696</v>
      </c>
      <c r="B9895">
        <v>803407</v>
      </c>
      <c r="C9895" t="s">
        <v>317</v>
      </c>
      <c r="D9895">
        <v>2021823</v>
      </c>
      <c r="E9895" t="s">
        <v>285</v>
      </c>
      <c r="F9895" t="s">
        <v>214</v>
      </c>
      <c r="G9895" t="s">
        <v>215</v>
      </c>
      <c r="H9895">
        <v>1</v>
      </c>
      <c r="I9895">
        <v>2019</v>
      </c>
      <c r="J9895">
        <v>2</v>
      </c>
      <c r="L9895">
        <v>23128725</v>
      </c>
      <c r="P9895" s="29" t="str">
        <f t="shared" si="405"/>
        <v>NULL</v>
      </c>
    </row>
    <row r="9896" spans="1:16" hidden="1" x14ac:dyDescent="0.25">
      <c r="A9896">
        <v>195142289</v>
      </c>
      <c r="B9896">
        <v>803400</v>
      </c>
      <c r="C9896" t="s">
        <v>212</v>
      </c>
      <c r="D9896">
        <v>2004098</v>
      </c>
      <c r="E9896" t="s">
        <v>213</v>
      </c>
      <c r="F9896" t="s">
        <v>214</v>
      </c>
      <c r="G9896" t="s">
        <v>215</v>
      </c>
      <c r="H9896">
        <v>2</v>
      </c>
      <c r="I9896">
        <v>2015</v>
      </c>
      <c r="J9896">
        <v>1</v>
      </c>
      <c r="L9896">
        <v>23066524</v>
      </c>
      <c r="M9896">
        <v>6</v>
      </c>
      <c r="P9896" s="29">
        <f t="shared" ref="P9896:P9919" si="406">IF(AND(ISNUMBER(M9896),H9896&lt;&gt;4,N9896&lt;&gt;"X"),(M9896-1)/6,IF(H9896=4,"DRP",IF(AND(H9896=3,M9896="NA"),"BAD",IF(AND(H9896=2),"CVL",IF(AND(H9896=1,ISBLANK(M9896)),"NULL","UNK")))))</f>
        <v>0.83333333333333337</v>
      </c>
    </row>
    <row r="9897" spans="1:16" hidden="1" x14ac:dyDescent="0.25">
      <c r="A9897">
        <v>195142289</v>
      </c>
      <c r="B9897">
        <v>803400</v>
      </c>
      <c r="C9897" t="s">
        <v>212</v>
      </c>
      <c r="D9897">
        <v>2021754</v>
      </c>
      <c r="E9897" t="s">
        <v>216</v>
      </c>
      <c r="F9897" t="s">
        <v>214</v>
      </c>
      <c r="G9897" t="s">
        <v>215</v>
      </c>
      <c r="H9897">
        <v>3</v>
      </c>
      <c r="I9897">
        <v>2015</v>
      </c>
      <c r="J9897">
        <v>1</v>
      </c>
      <c r="L9897">
        <v>23066449</v>
      </c>
      <c r="M9897">
        <v>3.3</v>
      </c>
      <c r="P9897" s="29">
        <f t="shared" si="406"/>
        <v>0.3833333333333333</v>
      </c>
    </row>
    <row r="9898" spans="1:16" hidden="1" x14ac:dyDescent="0.25">
      <c r="A9898">
        <v>195142289</v>
      </c>
      <c r="B9898">
        <v>803400</v>
      </c>
      <c r="C9898" t="s">
        <v>212</v>
      </c>
      <c r="D9898">
        <v>2005099</v>
      </c>
      <c r="E9898" t="s">
        <v>217</v>
      </c>
      <c r="F9898" t="s">
        <v>214</v>
      </c>
      <c r="G9898" t="s">
        <v>215</v>
      </c>
      <c r="H9898">
        <v>3</v>
      </c>
      <c r="I9898">
        <v>2015</v>
      </c>
      <c r="J9898">
        <v>1</v>
      </c>
      <c r="L9898">
        <v>23066428</v>
      </c>
      <c r="M9898">
        <v>2.5</v>
      </c>
      <c r="P9898" s="29">
        <f t="shared" si="406"/>
        <v>0.25</v>
      </c>
    </row>
    <row r="9899" spans="1:16" hidden="1" x14ac:dyDescent="0.25">
      <c r="A9899">
        <v>195142289</v>
      </c>
      <c r="B9899">
        <v>803400</v>
      </c>
      <c r="C9899" t="s">
        <v>212</v>
      </c>
      <c r="D9899">
        <v>2005102</v>
      </c>
      <c r="E9899" t="s">
        <v>218</v>
      </c>
      <c r="F9899" t="s">
        <v>214</v>
      </c>
      <c r="G9899" t="s">
        <v>215</v>
      </c>
      <c r="H9899">
        <v>3</v>
      </c>
      <c r="I9899">
        <v>2015</v>
      </c>
      <c r="J9899">
        <v>1</v>
      </c>
      <c r="L9899">
        <v>23066489</v>
      </c>
      <c r="M9899">
        <v>2.7</v>
      </c>
      <c r="P9899" s="29">
        <f t="shared" si="406"/>
        <v>0.28333333333333338</v>
      </c>
    </row>
    <row r="9900" spans="1:16" hidden="1" x14ac:dyDescent="0.25">
      <c r="A9900">
        <v>195142289</v>
      </c>
      <c r="B9900">
        <v>803400</v>
      </c>
      <c r="C9900" t="s">
        <v>212</v>
      </c>
      <c r="D9900">
        <v>2021600</v>
      </c>
      <c r="E9900" t="s">
        <v>219</v>
      </c>
      <c r="F9900" t="s">
        <v>214</v>
      </c>
      <c r="G9900" t="s">
        <v>215</v>
      </c>
      <c r="H9900">
        <v>3</v>
      </c>
      <c r="I9900">
        <v>2015</v>
      </c>
      <c r="J9900">
        <v>1</v>
      </c>
      <c r="L9900">
        <v>23066438</v>
      </c>
      <c r="M9900">
        <v>2.5</v>
      </c>
      <c r="P9900" s="29">
        <f t="shared" si="406"/>
        <v>0.25</v>
      </c>
    </row>
    <row r="9901" spans="1:16" hidden="1" x14ac:dyDescent="0.25">
      <c r="A9901">
        <v>195142289</v>
      </c>
      <c r="B9901">
        <v>803400</v>
      </c>
      <c r="C9901" t="s">
        <v>212</v>
      </c>
      <c r="D9901">
        <v>2005117</v>
      </c>
      <c r="E9901" t="s">
        <v>220</v>
      </c>
      <c r="F9901" t="s">
        <v>214</v>
      </c>
      <c r="G9901" t="s">
        <v>215</v>
      </c>
      <c r="H9901">
        <v>2</v>
      </c>
      <c r="I9901">
        <v>2015</v>
      </c>
      <c r="J9901">
        <v>1</v>
      </c>
      <c r="L9901">
        <v>23065517</v>
      </c>
      <c r="M9901">
        <v>6</v>
      </c>
      <c r="P9901" s="29">
        <f t="shared" si="406"/>
        <v>0.83333333333333337</v>
      </c>
    </row>
    <row r="9902" spans="1:16" hidden="1" x14ac:dyDescent="0.25">
      <c r="A9902">
        <v>195142289</v>
      </c>
      <c r="B9902">
        <v>803400</v>
      </c>
      <c r="C9902" t="s">
        <v>212</v>
      </c>
      <c r="D9902">
        <v>2004112</v>
      </c>
      <c r="E9902" t="s">
        <v>244</v>
      </c>
      <c r="F9902" t="s">
        <v>214</v>
      </c>
      <c r="G9902" t="s">
        <v>215</v>
      </c>
      <c r="H9902">
        <v>3</v>
      </c>
      <c r="I9902">
        <v>2015</v>
      </c>
      <c r="J9902">
        <v>2</v>
      </c>
      <c r="L9902">
        <v>23073237</v>
      </c>
      <c r="M9902" t="s">
        <v>221</v>
      </c>
      <c r="P9902" s="29" t="str">
        <f t="shared" si="406"/>
        <v>BAD</v>
      </c>
    </row>
    <row r="9903" spans="1:16" hidden="1" x14ac:dyDescent="0.25">
      <c r="A9903">
        <v>195142289</v>
      </c>
      <c r="B9903">
        <v>803400</v>
      </c>
      <c r="C9903" t="s">
        <v>212</v>
      </c>
      <c r="D9903">
        <v>2021795</v>
      </c>
      <c r="E9903" t="s">
        <v>222</v>
      </c>
      <c r="F9903" t="s">
        <v>214</v>
      </c>
      <c r="G9903" t="s">
        <v>215</v>
      </c>
      <c r="H9903">
        <v>2</v>
      </c>
      <c r="I9903">
        <v>2015</v>
      </c>
      <c r="J9903">
        <v>2</v>
      </c>
      <c r="L9903">
        <v>23070473</v>
      </c>
      <c r="M9903">
        <v>4.9000000000000004</v>
      </c>
      <c r="P9903" s="29">
        <f t="shared" si="406"/>
        <v>0.65</v>
      </c>
    </row>
    <row r="9904" spans="1:16" hidden="1" x14ac:dyDescent="0.25">
      <c r="A9904">
        <v>195142289</v>
      </c>
      <c r="B9904">
        <v>803400</v>
      </c>
      <c r="C9904" t="s">
        <v>212</v>
      </c>
      <c r="D9904">
        <v>2021754</v>
      </c>
      <c r="E9904" t="s">
        <v>216</v>
      </c>
      <c r="F9904" t="s">
        <v>214</v>
      </c>
      <c r="G9904" t="s">
        <v>215</v>
      </c>
      <c r="H9904">
        <v>3</v>
      </c>
      <c r="I9904">
        <v>2015</v>
      </c>
      <c r="J9904">
        <v>2</v>
      </c>
      <c r="L9904">
        <v>23074074</v>
      </c>
      <c r="M9904" t="s">
        <v>221</v>
      </c>
      <c r="P9904" s="29" t="str">
        <f t="shared" si="406"/>
        <v>BAD</v>
      </c>
    </row>
    <row r="9905" spans="1:16" hidden="1" x14ac:dyDescent="0.25">
      <c r="A9905">
        <v>195142289</v>
      </c>
      <c r="B9905">
        <v>803400</v>
      </c>
      <c r="C9905" t="s">
        <v>212</v>
      </c>
      <c r="D9905">
        <v>2005102</v>
      </c>
      <c r="E9905" t="s">
        <v>218</v>
      </c>
      <c r="F9905" t="s">
        <v>214</v>
      </c>
      <c r="G9905" t="s">
        <v>215</v>
      </c>
      <c r="H9905">
        <v>3</v>
      </c>
      <c r="I9905">
        <v>2015</v>
      </c>
      <c r="J9905">
        <v>2</v>
      </c>
      <c r="L9905">
        <v>23071945</v>
      </c>
      <c r="M9905" t="s">
        <v>221</v>
      </c>
      <c r="P9905" s="29" t="str">
        <f t="shared" si="406"/>
        <v>BAD</v>
      </c>
    </row>
    <row r="9906" spans="1:16" hidden="1" x14ac:dyDescent="0.25">
      <c r="A9906">
        <v>195142289</v>
      </c>
      <c r="B9906">
        <v>803400</v>
      </c>
      <c r="C9906" t="s">
        <v>212</v>
      </c>
      <c r="D9906">
        <v>2005099</v>
      </c>
      <c r="E9906" t="s">
        <v>217</v>
      </c>
      <c r="F9906" t="s">
        <v>214</v>
      </c>
      <c r="G9906" t="s">
        <v>215</v>
      </c>
      <c r="H9906">
        <v>3</v>
      </c>
      <c r="I9906">
        <v>2015</v>
      </c>
      <c r="J9906">
        <v>2</v>
      </c>
      <c r="L9906">
        <v>23071928</v>
      </c>
      <c r="M9906" t="s">
        <v>221</v>
      </c>
      <c r="P9906" s="29" t="str">
        <f t="shared" si="406"/>
        <v>BAD</v>
      </c>
    </row>
    <row r="9907" spans="1:16" hidden="1" x14ac:dyDescent="0.25">
      <c r="A9907">
        <v>195142289</v>
      </c>
      <c r="B9907">
        <v>803400</v>
      </c>
      <c r="C9907" t="s">
        <v>212</v>
      </c>
      <c r="D9907">
        <v>2021600</v>
      </c>
      <c r="E9907" t="s">
        <v>219</v>
      </c>
      <c r="F9907" t="s">
        <v>214</v>
      </c>
      <c r="G9907" t="s">
        <v>215</v>
      </c>
      <c r="H9907">
        <v>3</v>
      </c>
      <c r="I9907">
        <v>2015</v>
      </c>
      <c r="J9907">
        <v>2</v>
      </c>
      <c r="L9907">
        <v>23071941</v>
      </c>
      <c r="M9907">
        <v>2.7</v>
      </c>
      <c r="P9907" s="29">
        <f t="shared" si="406"/>
        <v>0.28333333333333338</v>
      </c>
    </row>
    <row r="9908" spans="1:16" hidden="1" x14ac:dyDescent="0.25">
      <c r="A9908">
        <v>195150680</v>
      </c>
      <c r="B9908">
        <v>803407</v>
      </c>
      <c r="C9908" t="s">
        <v>317</v>
      </c>
      <c r="D9908">
        <v>2005118</v>
      </c>
      <c r="E9908" t="s">
        <v>223</v>
      </c>
      <c r="F9908" t="s">
        <v>214</v>
      </c>
      <c r="G9908" t="s">
        <v>215</v>
      </c>
      <c r="H9908">
        <v>3</v>
      </c>
      <c r="I9908">
        <v>2015</v>
      </c>
      <c r="J9908">
        <v>1</v>
      </c>
      <c r="L9908">
        <v>23066498</v>
      </c>
      <c r="M9908">
        <v>3.3</v>
      </c>
      <c r="P9908" s="29">
        <f t="shared" si="406"/>
        <v>0.3833333333333333</v>
      </c>
    </row>
    <row r="9909" spans="1:16" hidden="1" x14ac:dyDescent="0.25">
      <c r="A9909">
        <v>195150680</v>
      </c>
      <c r="B9909">
        <v>803407</v>
      </c>
      <c r="C9909" t="s">
        <v>317</v>
      </c>
      <c r="D9909">
        <v>2021600</v>
      </c>
      <c r="E9909" t="s">
        <v>219</v>
      </c>
      <c r="F9909" t="s">
        <v>214</v>
      </c>
      <c r="G9909" t="s">
        <v>215</v>
      </c>
      <c r="H9909">
        <v>3</v>
      </c>
      <c r="I9909">
        <v>2015</v>
      </c>
      <c r="J9909">
        <v>1</v>
      </c>
      <c r="L9909">
        <v>23066439</v>
      </c>
      <c r="M9909">
        <v>1.6</v>
      </c>
      <c r="P9909" s="29">
        <f t="shared" si="406"/>
        <v>0.10000000000000002</v>
      </c>
    </row>
    <row r="9910" spans="1:16" hidden="1" x14ac:dyDescent="0.25">
      <c r="A9910">
        <v>195150680</v>
      </c>
      <c r="B9910">
        <v>803407</v>
      </c>
      <c r="C9910" t="s">
        <v>317</v>
      </c>
      <c r="D9910">
        <v>2005102</v>
      </c>
      <c r="E9910" t="s">
        <v>218</v>
      </c>
      <c r="F9910" t="s">
        <v>214</v>
      </c>
      <c r="G9910" t="s">
        <v>215</v>
      </c>
      <c r="H9910">
        <v>3</v>
      </c>
      <c r="I9910">
        <v>2015</v>
      </c>
      <c r="J9910">
        <v>1</v>
      </c>
      <c r="L9910">
        <v>23066492</v>
      </c>
      <c r="M9910">
        <v>2.2999999999999998</v>
      </c>
      <c r="P9910" s="29">
        <f t="shared" si="406"/>
        <v>0.21666666666666665</v>
      </c>
    </row>
    <row r="9911" spans="1:16" hidden="1" x14ac:dyDescent="0.25">
      <c r="A9911">
        <v>195150680</v>
      </c>
      <c r="B9911">
        <v>803407</v>
      </c>
      <c r="C9911" t="s">
        <v>317</v>
      </c>
      <c r="D9911">
        <v>2005099</v>
      </c>
      <c r="E9911" t="s">
        <v>217</v>
      </c>
      <c r="F9911" t="s">
        <v>214</v>
      </c>
      <c r="G9911" t="s">
        <v>215</v>
      </c>
      <c r="H9911">
        <v>3</v>
      </c>
      <c r="I9911">
        <v>2015</v>
      </c>
      <c r="J9911">
        <v>1</v>
      </c>
      <c r="L9911">
        <v>23066430</v>
      </c>
      <c r="M9911">
        <v>3.1</v>
      </c>
      <c r="P9911" s="29">
        <f t="shared" si="406"/>
        <v>0.35000000000000003</v>
      </c>
    </row>
    <row r="9912" spans="1:16" hidden="1" x14ac:dyDescent="0.25">
      <c r="A9912">
        <v>195150680</v>
      </c>
      <c r="B9912">
        <v>803407</v>
      </c>
      <c r="C9912" t="s">
        <v>317</v>
      </c>
      <c r="D9912">
        <v>2021754</v>
      </c>
      <c r="E9912" t="s">
        <v>216</v>
      </c>
      <c r="F9912" t="s">
        <v>214</v>
      </c>
      <c r="G9912" t="s">
        <v>215</v>
      </c>
      <c r="H9912">
        <v>3</v>
      </c>
      <c r="I9912">
        <v>2015</v>
      </c>
      <c r="J9912">
        <v>1</v>
      </c>
      <c r="L9912">
        <v>23066478</v>
      </c>
      <c r="M9912">
        <v>1.4</v>
      </c>
      <c r="P9912" s="29">
        <f t="shared" si="406"/>
        <v>6.6666666666666652E-2</v>
      </c>
    </row>
    <row r="9913" spans="1:16" hidden="1" x14ac:dyDescent="0.25">
      <c r="A9913">
        <v>195150680</v>
      </c>
      <c r="B9913">
        <v>803407</v>
      </c>
      <c r="C9913" t="s">
        <v>317</v>
      </c>
      <c r="D9913">
        <v>2004098</v>
      </c>
      <c r="E9913" t="s">
        <v>213</v>
      </c>
      <c r="F9913" t="s">
        <v>214</v>
      </c>
      <c r="G9913" t="s">
        <v>215</v>
      </c>
      <c r="H9913">
        <v>2</v>
      </c>
      <c r="I9913">
        <v>2015</v>
      </c>
      <c r="J9913">
        <v>1</v>
      </c>
      <c r="L9913">
        <v>23066523</v>
      </c>
      <c r="M9913">
        <v>5.9</v>
      </c>
      <c r="P9913" s="29">
        <f t="shared" si="406"/>
        <v>0.81666666666666676</v>
      </c>
    </row>
    <row r="9914" spans="1:16" hidden="1" x14ac:dyDescent="0.25">
      <c r="A9914">
        <v>195150680</v>
      </c>
      <c r="B9914">
        <v>803407</v>
      </c>
      <c r="C9914" t="s">
        <v>317</v>
      </c>
      <c r="D9914">
        <v>2004112</v>
      </c>
      <c r="E9914" t="s">
        <v>244</v>
      </c>
      <c r="F9914" t="s">
        <v>214</v>
      </c>
      <c r="G9914" t="s">
        <v>215</v>
      </c>
      <c r="H9914">
        <v>4</v>
      </c>
      <c r="I9914">
        <v>2015</v>
      </c>
      <c r="J9914">
        <v>2</v>
      </c>
      <c r="L9914">
        <v>23073230</v>
      </c>
      <c r="P9914" s="29" t="str">
        <f t="shared" si="406"/>
        <v>DRP</v>
      </c>
    </row>
    <row r="9915" spans="1:16" hidden="1" x14ac:dyDescent="0.25">
      <c r="A9915">
        <v>195150680</v>
      </c>
      <c r="B9915">
        <v>803407</v>
      </c>
      <c r="C9915" t="s">
        <v>317</v>
      </c>
      <c r="D9915">
        <v>2005099</v>
      </c>
      <c r="E9915" t="s">
        <v>217</v>
      </c>
      <c r="F9915" t="s">
        <v>214</v>
      </c>
      <c r="G9915" t="s">
        <v>215</v>
      </c>
      <c r="H9915">
        <v>4</v>
      </c>
      <c r="I9915">
        <v>2015</v>
      </c>
      <c r="J9915">
        <v>2</v>
      </c>
      <c r="L9915">
        <v>23071932</v>
      </c>
      <c r="P9915" s="29" t="str">
        <f t="shared" si="406"/>
        <v>DRP</v>
      </c>
    </row>
    <row r="9916" spans="1:16" hidden="1" x14ac:dyDescent="0.25">
      <c r="A9916">
        <v>195150680</v>
      </c>
      <c r="B9916">
        <v>803407</v>
      </c>
      <c r="C9916" t="s">
        <v>317</v>
      </c>
      <c r="D9916">
        <v>2005102</v>
      </c>
      <c r="E9916" t="s">
        <v>218</v>
      </c>
      <c r="F9916" t="s">
        <v>214</v>
      </c>
      <c r="G9916" t="s">
        <v>215</v>
      </c>
      <c r="H9916">
        <v>4</v>
      </c>
      <c r="I9916">
        <v>2015</v>
      </c>
      <c r="J9916">
        <v>2</v>
      </c>
      <c r="L9916">
        <v>23072204</v>
      </c>
      <c r="P9916" s="29" t="str">
        <f t="shared" si="406"/>
        <v>DRP</v>
      </c>
    </row>
    <row r="9917" spans="1:16" hidden="1" x14ac:dyDescent="0.25">
      <c r="A9917">
        <v>195150680</v>
      </c>
      <c r="B9917">
        <v>803407</v>
      </c>
      <c r="C9917" t="s">
        <v>317</v>
      </c>
      <c r="D9917">
        <v>2005118</v>
      </c>
      <c r="E9917" t="s">
        <v>223</v>
      </c>
      <c r="F9917" t="s">
        <v>214</v>
      </c>
      <c r="G9917" t="s">
        <v>215</v>
      </c>
      <c r="H9917">
        <v>4</v>
      </c>
      <c r="I9917">
        <v>2015</v>
      </c>
      <c r="J9917">
        <v>2</v>
      </c>
      <c r="L9917">
        <v>23071574</v>
      </c>
      <c r="P9917" s="29" t="str">
        <f t="shared" si="406"/>
        <v>DRP</v>
      </c>
    </row>
    <row r="9918" spans="1:16" hidden="1" x14ac:dyDescent="0.25">
      <c r="A9918">
        <v>195150680</v>
      </c>
      <c r="B9918">
        <v>803407</v>
      </c>
      <c r="C9918" t="s">
        <v>317</v>
      </c>
      <c r="D9918">
        <v>2021600</v>
      </c>
      <c r="E9918" t="s">
        <v>219</v>
      </c>
      <c r="F9918" t="s">
        <v>214</v>
      </c>
      <c r="G9918" t="s">
        <v>215</v>
      </c>
      <c r="H9918">
        <v>4</v>
      </c>
      <c r="I9918">
        <v>2015</v>
      </c>
      <c r="J9918">
        <v>2</v>
      </c>
      <c r="L9918">
        <v>23071943</v>
      </c>
      <c r="M9918">
        <v>1.1000000000000001</v>
      </c>
      <c r="P9918" s="29" t="str">
        <f t="shared" si="406"/>
        <v>DRP</v>
      </c>
    </row>
    <row r="9919" spans="1:16" hidden="1" x14ac:dyDescent="0.25">
      <c r="A9919">
        <v>195150680</v>
      </c>
      <c r="B9919">
        <v>803407</v>
      </c>
      <c r="C9919" t="s">
        <v>317</v>
      </c>
      <c r="D9919">
        <v>2021754</v>
      </c>
      <c r="E9919" t="s">
        <v>216</v>
      </c>
      <c r="F9919" t="s">
        <v>214</v>
      </c>
      <c r="G9919" t="s">
        <v>215</v>
      </c>
      <c r="H9919">
        <v>4</v>
      </c>
      <c r="I9919">
        <v>2015</v>
      </c>
      <c r="J9919">
        <v>2</v>
      </c>
      <c r="L9919">
        <v>23074070</v>
      </c>
      <c r="P9919" s="29" t="str">
        <f t="shared" si="406"/>
        <v>DRP</v>
      </c>
    </row>
    <row r="9920" spans="1:16" hidden="1" x14ac:dyDescent="0.25">
      <c r="A9920">
        <v>195156824</v>
      </c>
      <c r="B9920">
        <v>803407</v>
      </c>
      <c r="C9920" t="s">
        <v>317</v>
      </c>
      <c r="D9920">
        <v>2005118</v>
      </c>
      <c r="E9920" t="s">
        <v>223</v>
      </c>
      <c r="F9920" t="s">
        <v>214</v>
      </c>
      <c r="G9920" t="s">
        <v>215</v>
      </c>
      <c r="H9920">
        <v>2</v>
      </c>
      <c r="I9920">
        <v>2016</v>
      </c>
      <c r="J9920">
        <v>1</v>
      </c>
      <c r="L9920">
        <v>23081297</v>
      </c>
      <c r="M9920">
        <v>4.5999999999999996</v>
      </c>
      <c r="P9920" s="29">
        <f t="shared" ref="P9920:P9951" si="407">IF(AND(ISNUMBER(M9920),H9920&lt;&gt;4),(M9920-1)/6,IF(H9920=4,"DRP",IF(AND(H9920=3,M9920="NA"),"BAD",IF(AND(H9920=2),"CVL",IF(AND(H9920=1,ISBLANK(M9920)),"NULL","UNK")))))</f>
        <v>0.6</v>
      </c>
    </row>
    <row r="9921" spans="1:16" hidden="1" x14ac:dyDescent="0.25">
      <c r="A9921">
        <v>195156824</v>
      </c>
      <c r="B9921">
        <v>803407</v>
      </c>
      <c r="C9921" t="s">
        <v>317</v>
      </c>
      <c r="D9921">
        <v>2021754</v>
      </c>
      <c r="E9921" t="s">
        <v>216</v>
      </c>
      <c r="F9921" t="s">
        <v>214</v>
      </c>
      <c r="G9921" t="s">
        <v>215</v>
      </c>
      <c r="H9921">
        <v>3</v>
      </c>
      <c r="I9921">
        <v>2016</v>
      </c>
      <c r="J9921">
        <v>1</v>
      </c>
      <c r="L9921">
        <v>23081132</v>
      </c>
      <c r="M9921">
        <v>2.8</v>
      </c>
      <c r="P9921" s="29">
        <f t="shared" si="407"/>
        <v>0.3</v>
      </c>
    </row>
    <row r="9922" spans="1:16" hidden="1" x14ac:dyDescent="0.25">
      <c r="A9922">
        <v>195156824</v>
      </c>
      <c r="B9922">
        <v>803407</v>
      </c>
      <c r="C9922" t="s">
        <v>317</v>
      </c>
      <c r="D9922">
        <v>2021600</v>
      </c>
      <c r="E9922" t="s">
        <v>219</v>
      </c>
      <c r="F9922" t="s">
        <v>214</v>
      </c>
      <c r="G9922" t="s">
        <v>215</v>
      </c>
      <c r="H9922">
        <v>3</v>
      </c>
      <c r="I9922">
        <v>2016</v>
      </c>
      <c r="J9922">
        <v>1</v>
      </c>
      <c r="L9922">
        <v>23081087</v>
      </c>
      <c r="M9922">
        <v>3.2</v>
      </c>
      <c r="P9922" s="29">
        <f t="shared" si="407"/>
        <v>0.3666666666666667</v>
      </c>
    </row>
    <row r="9923" spans="1:16" hidden="1" x14ac:dyDescent="0.25">
      <c r="A9923">
        <v>195156824</v>
      </c>
      <c r="B9923">
        <v>803407</v>
      </c>
      <c r="C9923" t="s">
        <v>317</v>
      </c>
      <c r="D9923">
        <v>2005102</v>
      </c>
      <c r="E9923" t="s">
        <v>218</v>
      </c>
      <c r="F9923" t="s">
        <v>214</v>
      </c>
      <c r="G9923" t="s">
        <v>215</v>
      </c>
      <c r="H9923">
        <v>3</v>
      </c>
      <c r="I9923">
        <v>2016</v>
      </c>
      <c r="J9923">
        <v>1</v>
      </c>
      <c r="L9923">
        <v>23081364</v>
      </c>
      <c r="M9923">
        <v>2.8</v>
      </c>
      <c r="P9923" s="29">
        <f t="shared" si="407"/>
        <v>0.3</v>
      </c>
    </row>
    <row r="9924" spans="1:16" hidden="1" x14ac:dyDescent="0.25">
      <c r="A9924">
        <v>195156824</v>
      </c>
      <c r="B9924">
        <v>803407</v>
      </c>
      <c r="C9924" t="s">
        <v>317</v>
      </c>
      <c r="D9924">
        <v>2005099</v>
      </c>
      <c r="E9924" t="s">
        <v>217</v>
      </c>
      <c r="F9924" t="s">
        <v>214</v>
      </c>
      <c r="G9924" t="s">
        <v>215</v>
      </c>
      <c r="H9924">
        <v>3</v>
      </c>
      <c r="I9924">
        <v>2016</v>
      </c>
      <c r="J9924">
        <v>1</v>
      </c>
      <c r="L9924">
        <v>23081379</v>
      </c>
      <c r="M9924">
        <v>2.2999999999999998</v>
      </c>
      <c r="P9924" s="29">
        <f t="shared" si="407"/>
        <v>0.21666666666666665</v>
      </c>
    </row>
    <row r="9925" spans="1:16" hidden="1" x14ac:dyDescent="0.25">
      <c r="A9925">
        <v>195156824</v>
      </c>
      <c r="B9925">
        <v>803407</v>
      </c>
      <c r="C9925" t="s">
        <v>317</v>
      </c>
      <c r="D9925">
        <v>2004098</v>
      </c>
      <c r="E9925" t="s">
        <v>213</v>
      </c>
      <c r="F9925" t="s">
        <v>214</v>
      </c>
      <c r="G9925" t="s">
        <v>215</v>
      </c>
      <c r="H9925">
        <v>2</v>
      </c>
      <c r="I9925">
        <v>2016</v>
      </c>
      <c r="J9925">
        <v>1</v>
      </c>
      <c r="L9925">
        <v>23078142</v>
      </c>
      <c r="M9925">
        <v>6.3</v>
      </c>
      <c r="P9925" s="29">
        <f t="shared" si="407"/>
        <v>0.8833333333333333</v>
      </c>
    </row>
    <row r="9926" spans="1:16" hidden="1" x14ac:dyDescent="0.25">
      <c r="A9926">
        <v>195156824</v>
      </c>
      <c r="B9926">
        <v>803407</v>
      </c>
      <c r="C9926" t="s">
        <v>317</v>
      </c>
      <c r="D9926">
        <v>2004112</v>
      </c>
      <c r="E9926" t="s">
        <v>244</v>
      </c>
      <c r="F9926" t="s">
        <v>214</v>
      </c>
      <c r="G9926" t="s">
        <v>215</v>
      </c>
      <c r="H9926">
        <v>4</v>
      </c>
      <c r="I9926">
        <v>2016</v>
      </c>
      <c r="J9926">
        <v>2</v>
      </c>
      <c r="L9926">
        <v>23085446</v>
      </c>
      <c r="P9926" s="29" t="str">
        <f t="shared" si="407"/>
        <v>DRP</v>
      </c>
    </row>
    <row r="9927" spans="1:16" hidden="1" x14ac:dyDescent="0.25">
      <c r="A9927">
        <v>195156824</v>
      </c>
      <c r="B9927">
        <v>803407</v>
      </c>
      <c r="C9927" t="s">
        <v>317</v>
      </c>
      <c r="D9927">
        <v>2005117</v>
      </c>
      <c r="E9927" t="s">
        <v>220</v>
      </c>
      <c r="F9927" t="s">
        <v>214</v>
      </c>
      <c r="G9927" t="s">
        <v>215</v>
      </c>
      <c r="H9927">
        <v>4</v>
      </c>
      <c r="I9927">
        <v>2016</v>
      </c>
      <c r="J9927">
        <v>2</v>
      </c>
      <c r="L9927">
        <v>23088410</v>
      </c>
      <c r="M9927">
        <v>1.5</v>
      </c>
      <c r="P9927" s="29" t="str">
        <f t="shared" si="407"/>
        <v>DRP</v>
      </c>
    </row>
    <row r="9928" spans="1:16" hidden="1" x14ac:dyDescent="0.25">
      <c r="A9928">
        <v>195156824</v>
      </c>
      <c r="B9928">
        <v>803407</v>
      </c>
      <c r="C9928" t="s">
        <v>317</v>
      </c>
      <c r="D9928">
        <v>2005099</v>
      </c>
      <c r="E9928" t="s">
        <v>217</v>
      </c>
      <c r="F9928" t="s">
        <v>214</v>
      </c>
      <c r="G9928" t="s">
        <v>215</v>
      </c>
      <c r="H9928">
        <v>4</v>
      </c>
      <c r="I9928">
        <v>2016</v>
      </c>
      <c r="J9928">
        <v>2</v>
      </c>
      <c r="L9928">
        <v>23086541</v>
      </c>
      <c r="M9928">
        <v>1</v>
      </c>
      <c r="P9928" s="29" t="str">
        <f t="shared" si="407"/>
        <v>DRP</v>
      </c>
    </row>
    <row r="9929" spans="1:16" hidden="1" x14ac:dyDescent="0.25">
      <c r="A9929">
        <v>195156824</v>
      </c>
      <c r="B9929">
        <v>803407</v>
      </c>
      <c r="C9929" t="s">
        <v>317</v>
      </c>
      <c r="D9929">
        <v>2005102</v>
      </c>
      <c r="E9929" t="s">
        <v>218</v>
      </c>
      <c r="F9929" t="s">
        <v>214</v>
      </c>
      <c r="G9929" t="s">
        <v>215</v>
      </c>
      <c r="H9929">
        <v>4</v>
      </c>
      <c r="I9929">
        <v>2016</v>
      </c>
      <c r="J9929">
        <v>2</v>
      </c>
      <c r="L9929">
        <v>23086741</v>
      </c>
      <c r="P9929" s="29" t="str">
        <f t="shared" si="407"/>
        <v>DRP</v>
      </c>
    </row>
    <row r="9930" spans="1:16" hidden="1" x14ac:dyDescent="0.25">
      <c r="A9930">
        <v>195156824</v>
      </c>
      <c r="B9930">
        <v>803407</v>
      </c>
      <c r="C9930" t="s">
        <v>317</v>
      </c>
      <c r="D9930">
        <v>2021600</v>
      </c>
      <c r="E9930" t="s">
        <v>219</v>
      </c>
      <c r="F9930" t="s">
        <v>214</v>
      </c>
      <c r="G9930" t="s">
        <v>215</v>
      </c>
      <c r="H9930">
        <v>4</v>
      </c>
      <c r="I9930">
        <v>2016</v>
      </c>
      <c r="J9930">
        <v>2</v>
      </c>
      <c r="L9930">
        <v>23086547</v>
      </c>
      <c r="P9930" s="29" t="str">
        <f t="shared" si="407"/>
        <v>DRP</v>
      </c>
    </row>
    <row r="9931" spans="1:16" hidden="1" x14ac:dyDescent="0.25">
      <c r="A9931">
        <v>195156824</v>
      </c>
      <c r="B9931">
        <v>803407</v>
      </c>
      <c r="C9931" t="s">
        <v>317</v>
      </c>
      <c r="D9931">
        <v>2021754</v>
      </c>
      <c r="E9931" t="s">
        <v>216</v>
      </c>
      <c r="F9931" t="s">
        <v>214</v>
      </c>
      <c r="G9931" t="s">
        <v>215</v>
      </c>
      <c r="H9931">
        <v>4</v>
      </c>
      <c r="I9931">
        <v>2016</v>
      </c>
      <c r="J9931">
        <v>2</v>
      </c>
      <c r="L9931">
        <v>23086737</v>
      </c>
      <c r="M9931">
        <v>1.9</v>
      </c>
      <c r="P9931" s="29" t="str">
        <f t="shared" si="407"/>
        <v>DRP</v>
      </c>
    </row>
    <row r="9932" spans="1:16" hidden="1" x14ac:dyDescent="0.25">
      <c r="A9932">
        <v>195164282</v>
      </c>
      <c r="B9932">
        <v>803401</v>
      </c>
      <c r="C9932" t="s">
        <v>318</v>
      </c>
      <c r="D9932">
        <v>2004098</v>
      </c>
      <c r="E9932" t="s">
        <v>213</v>
      </c>
      <c r="F9932" t="s">
        <v>214</v>
      </c>
      <c r="G9932" t="s">
        <v>215</v>
      </c>
      <c r="H9932">
        <v>2</v>
      </c>
      <c r="I9932">
        <v>2016</v>
      </c>
      <c r="J9932">
        <v>1</v>
      </c>
      <c r="L9932">
        <v>23081503</v>
      </c>
      <c r="M9932">
        <v>6.8</v>
      </c>
      <c r="P9932" s="29">
        <f t="shared" si="407"/>
        <v>0.96666666666666667</v>
      </c>
    </row>
    <row r="9933" spans="1:16" hidden="1" x14ac:dyDescent="0.25">
      <c r="A9933">
        <v>195164282</v>
      </c>
      <c r="B9933">
        <v>803401</v>
      </c>
      <c r="C9933" t="s">
        <v>318</v>
      </c>
      <c r="D9933">
        <v>2021600</v>
      </c>
      <c r="E9933" t="s">
        <v>219</v>
      </c>
      <c r="F9933" t="s">
        <v>214</v>
      </c>
      <c r="G9933" t="s">
        <v>215</v>
      </c>
      <c r="H9933">
        <v>2</v>
      </c>
      <c r="I9933">
        <v>2016</v>
      </c>
      <c r="J9933">
        <v>1</v>
      </c>
      <c r="L9933">
        <v>23081081</v>
      </c>
      <c r="M9933">
        <v>5.9</v>
      </c>
      <c r="P9933" s="29">
        <f t="shared" si="407"/>
        <v>0.81666666666666676</v>
      </c>
    </row>
    <row r="9934" spans="1:16" hidden="1" x14ac:dyDescent="0.25">
      <c r="A9934">
        <v>195164282</v>
      </c>
      <c r="B9934">
        <v>803401</v>
      </c>
      <c r="C9934" t="s">
        <v>318</v>
      </c>
      <c r="D9934">
        <v>2005099</v>
      </c>
      <c r="E9934" t="s">
        <v>217</v>
      </c>
      <c r="F9934" t="s">
        <v>214</v>
      </c>
      <c r="G9934" t="s">
        <v>215</v>
      </c>
      <c r="H9934">
        <v>2</v>
      </c>
      <c r="I9934">
        <v>2016</v>
      </c>
      <c r="J9934">
        <v>1</v>
      </c>
      <c r="L9934">
        <v>23081376</v>
      </c>
      <c r="M9934">
        <v>5.7</v>
      </c>
      <c r="P9934" s="29">
        <f t="shared" si="407"/>
        <v>0.78333333333333333</v>
      </c>
    </row>
    <row r="9935" spans="1:16" hidden="1" x14ac:dyDescent="0.25">
      <c r="A9935">
        <v>195164282</v>
      </c>
      <c r="B9935">
        <v>803401</v>
      </c>
      <c r="C9935" t="s">
        <v>318</v>
      </c>
      <c r="D9935">
        <v>2005102</v>
      </c>
      <c r="E9935" t="s">
        <v>218</v>
      </c>
      <c r="F9935" t="s">
        <v>214</v>
      </c>
      <c r="G9935" t="s">
        <v>215</v>
      </c>
      <c r="H9935">
        <v>2</v>
      </c>
      <c r="I9935">
        <v>2016</v>
      </c>
      <c r="J9935">
        <v>1</v>
      </c>
      <c r="L9935">
        <v>23081383</v>
      </c>
      <c r="M9935">
        <v>5.5</v>
      </c>
      <c r="P9935" s="29">
        <f t="shared" si="407"/>
        <v>0.75</v>
      </c>
    </row>
    <row r="9936" spans="1:16" hidden="1" x14ac:dyDescent="0.25">
      <c r="A9936">
        <v>195164282</v>
      </c>
      <c r="B9936">
        <v>803401</v>
      </c>
      <c r="C9936" t="s">
        <v>318</v>
      </c>
      <c r="D9936">
        <v>2021754</v>
      </c>
      <c r="E9936" t="s">
        <v>216</v>
      </c>
      <c r="F9936" t="s">
        <v>214</v>
      </c>
      <c r="G9936" t="s">
        <v>215</v>
      </c>
      <c r="H9936">
        <v>2</v>
      </c>
      <c r="I9936">
        <v>2016</v>
      </c>
      <c r="J9936">
        <v>1</v>
      </c>
      <c r="L9936">
        <v>23081096</v>
      </c>
      <c r="M9936">
        <v>5.4</v>
      </c>
      <c r="P9936" s="29">
        <f t="shared" si="407"/>
        <v>0.73333333333333339</v>
      </c>
    </row>
    <row r="9937" spans="1:16" hidden="1" x14ac:dyDescent="0.25">
      <c r="A9937">
        <v>195164282</v>
      </c>
      <c r="B9937">
        <v>803401</v>
      </c>
      <c r="C9937" t="s">
        <v>318</v>
      </c>
      <c r="D9937">
        <v>2005118</v>
      </c>
      <c r="E9937" t="s">
        <v>223</v>
      </c>
      <c r="F9937" t="s">
        <v>214</v>
      </c>
      <c r="G9937" t="s">
        <v>215</v>
      </c>
      <c r="H9937">
        <v>2</v>
      </c>
      <c r="I9937">
        <v>2016</v>
      </c>
      <c r="J9937">
        <v>1</v>
      </c>
      <c r="L9937">
        <v>23081294</v>
      </c>
      <c r="M9937">
        <v>4.3</v>
      </c>
      <c r="P9937" s="29">
        <f t="shared" si="407"/>
        <v>0.54999999999999993</v>
      </c>
    </row>
    <row r="9938" spans="1:16" hidden="1" x14ac:dyDescent="0.25">
      <c r="A9938">
        <v>195164282</v>
      </c>
      <c r="B9938">
        <v>803401</v>
      </c>
      <c r="C9938" t="s">
        <v>318</v>
      </c>
      <c r="D9938">
        <v>2021763</v>
      </c>
      <c r="E9938" t="s">
        <v>298</v>
      </c>
      <c r="F9938" t="s">
        <v>214</v>
      </c>
      <c r="G9938" t="s">
        <v>215</v>
      </c>
      <c r="H9938">
        <v>2</v>
      </c>
      <c r="I9938">
        <v>2016</v>
      </c>
      <c r="J9938">
        <v>2</v>
      </c>
      <c r="L9938">
        <v>23086846</v>
      </c>
      <c r="M9938">
        <v>4.5</v>
      </c>
      <c r="P9938" s="29">
        <f t="shared" si="407"/>
        <v>0.58333333333333337</v>
      </c>
    </row>
    <row r="9939" spans="1:16" hidden="1" x14ac:dyDescent="0.25">
      <c r="A9939">
        <v>195164282</v>
      </c>
      <c r="B9939">
        <v>803401</v>
      </c>
      <c r="C9939" t="s">
        <v>318</v>
      </c>
      <c r="D9939">
        <v>2005117</v>
      </c>
      <c r="E9939" t="s">
        <v>220</v>
      </c>
      <c r="F9939" t="s">
        <v>214</v>
      </c>
      <c r="G9939" t="s">
        <v>215</v>
      </c>
      <c r="H9939">
        <v>2</v>
      </c>
      <c r="I9939">
        <v>2016</v>
      </c>
      <c r="J9939">
        <v>2</v>
      </c>
      <c r="L9939">
        <v>23084479</v>
      </c>
      <c r="M9939">
        <v>6</v>
      </c>
      <c r="P9939" s="29">
        <f t="shared" si="407"/>
        <v>0.83333333333333337</v>
      </c>
    </row>
    <row r="9940" spans="1:16" hidden="1" x14ac:dyDescent="0.25">
      <c r="A9940">
        <v>195164282</v>
      </c>
      <c r="B9940">
        <v>803401</v>
      </c>
      <c r="C9940" t="s">
        <v>318</v>
      </c>
      <c r="D9940">
        <v>2021756</v>
      </c>
      <c r="E9940" t="s">
        <v>253</v>
      </c>
      <c r="F9940" t="s">
        <v>214</v>
      </c>
      <c r="G9940" t="s">
        <v>215</v>
      </c>
      <c r="H9940">
        <v>2</v>
      </c>
      <c r="I9940">
        <v>2016</v>
      </c>
      <c r="J9940">
        <v>2</v>
      </c>
      <c r="L9940">
        <v>23086834</v>
      </c>
      <c r="M9940">
        <v>4.3</v>
      </c>
      <c r="P9940" s="29">
        <f t="shared" si="407"/>
        <v>0.54999999999999993</v>
      </c>
    </row>
    <row r="9941" spans="1:16" hidden="1" x14ac:dyDescent="0.25">
      <c r="A9941">
        <v>195164282</v>
      </c>
      <c r="B9941">
        <v>803401</v>
      </c>
      <c r="C9941" t="s">
        <v>318</v>
      </c>
      <c r="D9941">
        <v>2021602</v>
      </c>
      <c r="E9941" t="s">
        <v>242</v>
      </c>
      <c r="F9941" t="s">
        <v>214</v>
      </c>
      <c r="G9941" t="s">
        <v>215</v>
      </c>
      <c r="H9941">
        <v>2</v>
      </c>
      <c r="I9941">
        <v>2016</v>
      </c>
      <c r="J9941">
        <v>2</v>
      </c>
      <c r="L9941">
        <v>23086746</v>
      </c>
      <c r="M9941">
        <v>4.3</v>
      </c>
      <c r="P9941" s="29">
        <f t="shared" si="407"/>
        <v>0.54999999999999993</v>
      </c>
    </row>
    <row r="9942" spans="1:16" hidden="1" x14ac:dyDescent="0.25">
      <c r="A9942">
        <v>195164282</v>
      </c>
      <c r="B9942">
        <v>803401</v>
      </c>
      <c r="C9942" t="s">
        <v>318</v>
      </c>
      <c r="D9942">
        <v>2021580</v>
      </c>
      <c r="E9942" t="s">
        <v>241</v>
      </c>
      <c r="F9942" t="s">
        <v>214</v>
      </c>
      <c r="G9942" t="s">
        <v>215</v>
      </c>
      <c r="H9942">
        <v>2</v>
      </c>
      <c r="I9942">
        <v>2016</v>
      </c>
      <c r="J9942">
        <v>2</v>
      </c>
      <c r="L9942">
        <v>23086826</v>
      </c>
      <c r="M9942">
        <v>5.2</v>
      </c>
      <c r="P9942" s="29">
        <f t="shared" si="407"/>
        <v>0.70000000000000007</v>
      </c>
    </row>
    <row r="9943" spans="1:16" hidden="1" x14ac:dyDescent="0.25">
      <c r="A9943">
        <v>195164282</v>
      </c>
      <c r="B9943">
        <v>803401</v>
      </c>
      <c r="C9943" t="s">
        <v>318</v>
      </c>
      <c r="D9943">
        <v>2004112</v>
      </c>
      <c r="E9943" t="s">
        <v>244</v>
      </c>
      <c r="F9943" t="s">
        <v>214</v>
      </c>
      <c r="G9943" t="s">
        <v>215</v>
      </c>
      <c r="H9943">
        <v>2</v>
      </c>
      <c r="I9943">
        <v>2016</v>
      </c>
      <c r="J9943">
        <v>2</v>
      </c>
      <c r="L9943">
        <v>23085447</v>
      </c>
      <c r="M9943">
        <v>6.6</v>
      </c>
      <c r="P9943" s="29">
        <f t="shared" si="407"/>
        <v>0.93333333333333324</v>
      </c>
    </row>
    <row r="9944" spans="1:16" hidden="1" x14ac:dyDescent="0.25">
      <c r="A9944">
        <v>195164282</v>
      </c>
      <c r="B9944">
        <v>803401</v>
      </c>
      <c r="C9944" t="s">
        <v>318</v>
      </c>
      <c r="D9944">
        <v>2019271</v>
      </c>
      <c r="E9944" t="s">
        <v>236</v>
      </c>
      <c r="F9944" t="s">
        <v>214</v>
      </c>
      <c r="G9944" t="s">
        <v>215</v>
      </c>
      <c r="H9944">
        <v>4</v>
      </c>
      <c r="I9944">
        <v>2017</v>
      </c>
      <c r="J9944">
        <v>1</v>
      </c>
      <c r="L9944">
        <v>23090694</v>
      </c>
      <c r="P9944" s="29" t="str">
        <f t="shared" si="407"/>
        <v>DRP</v>
      </c>
    </row>
    <row r="9945" spans="1:16" hidden="1" x14ac:dyDescent="0.25">
      <c r="A9945">
        <v>195164282</v>
      </c>
      <c r="B9945">
        <v>803401</v>
      </c>
      <c r="C9945" t="s">
        <v>318</v>
      </c>
      <c r="D9945">
        <v>2004116</v>
      </c>
      <c r="E9945" t="s">
        <v>229</v>
      </c>
      <c r="F9945" t="s">
        <v>214</v>
      </c>
      <c r="G9945" t="s">
        <v>215</v>
      </c>
      <c r="H9945">
        <v>4</v>
      </c>
      <c r="I9945">
        <v>2017</v>
      </c>
      <c r="J9945">
        <v>1</v>
      </c>
      <c r="L9945">
        <v>23092374</v>
      </c>
      <c r="P9945" s="29" t="str">
        <f t="shared" si="407"/>
        <v>DRP</v>
      </c>
    </row>
    <row r="9946" spans="1:16" hidden="1" x14ac:dyDescent="0.25">
      <c r="A9946">
        <v>195164282</v>
      </c>
      <c r="B9946">
        <v>803401</v>
      </c>
      <c r="C9946" t="s">
        <v>318</v>
      </c>
      <c r="D9946">
        <v>2004099</v>
      </c>
      <c r="E9946" t="s">
        <v>245</v>
      </c>
      <c r="F9946" t="s">
        <v>214</v>
      </c>
      <c r="G9946" t="s">
        <v>215</v>
      </c>
      <c r="H9946">
        <v>4</v>
      </c>
      <c r="I9946">
        <v>2017</v>
      </c>
      <c r="J9946">
        <v>1</v>
      </c>
      <c r="L9946">
        <v>23092382</v>
      </c>
      <c r="P9946" s="29" t="str">
        <f t="shared" si="407"/>
        <v>DRP</v>
      </c>
    </row>
    <row r="9947" spans="1:16" hidden="1" x14ac:dyDescent="0.25">
      <c r="A9947">
        <v>195164282</v>
      </c>
      <c r="B9947">
        <v>803401</v>
      </c>
      <c r="C9947" t="s">
        <v>318</v>
      </c>
      <c r="D9947">
        <v>2021596</v>
      </c>
      <c r="E9947" t="s">
        <v>294</v>
      </c>
      <c r="F9947" t="s">
        <v>214</v>
      </c>
      <c r="G9947" t="s">
        <v>215</v>
      </c>
      <c r="H9947">
        <v>2</v>
      </c>
      <c r="I9947">
        <v>2017</v>
      </c>
      <c r="J9947">
        <v>1</v>
      </c>
      <c r="L9947">
        <v>23092936</v>
      </c>
      <c r="M9947">
        <v>4</v>
      </c>
      <c r="P9947" s="29">
        <f t="shared" si="407"/>
        <v>0.5</v>
      </c>
    </row>
    <row r="9948" spans="1:16" hidden="1" x14ac:dyDescent="0.25">
      <c r="A9948">
        <v>195164282</v>
      </c>
      <c r="B9948">
        <v>803401</v>
      </c>
      <c r="C9948" t="s">
        <v>318</v>
      </c>
      <c r="D9948">
        <v>2021874</v>
      </c>
      <c r="E9948" t="s">
        <v>226</v>
      </c>
      <c r="F9948" t="s">
        <v>214</v>
      </c>
      <c r="G9948" t="s">
        <v>215</v>
      </c>
      <c r="H9948">
        <v>2</v>
      </c>
      <c r="I9948">
        <v>2017</v>
      </c>
      <c r="J9948">
        <v>1</v>
      </c>
      <c r="L9948">
        <v>23091989</v>
      </c>
      <c r="M9948">
        <v>4</v>
      </c>
      <c r="P9948" s="29">
        <f t="shared" si="407"/>
        <v>0.5</v>
      </c>
    </row>
    <row r="9949" spans="1:16" hidden="1" x14ac:dyDescent="0.25">
      <c r="A9949">
        <v>195164282</v>
      </c>
      <c r="B9949">
        <v>803401</v>
      </c>
      <c r="C9949" t="s">
        <v>318</v>
      </c>
      <c r="D9949">
        <v>2021638</v>
      </c>
      <c r="E9949" t="s">
        <v>250</v>
      </c>
      <c r="F9949" t="s">
        <v>214</v>
      </c>
      <c r="G9949" t="s">
        <v>215</v>
      </c>
      <c r="H9949">
        <v>2</v>
      </c>
      <c r="I9949">
        <v>2017</v>
      </c>
      <c r="J9949">
        <v>1</v>
      </c>
      <c r="L9949">
        <v>23092934</v>
      </c>
      <c r="M9949">
        <v>4</v>
      </c>
      <c r="P9949" s="29">
        <f t="shared" si="407"/>
        <v>0.5</v>
      </c>
    </row>
    <row r="9950" spans="1:16" hidden="1" x14ac:dyDescent="0.25">
      <c r="A9950">
        <v>195164282</v>
      </c>
      <c r="B9950">
        <v>803401</v>
      </c>
      <c r="C9950" t="s">
        <v>318</v>
      </c>
      <c r="D9950">
        <v>2005120</v>
      </c>
      <c r="E9950" t="s">
        <v>293</v>
      </c>
      <c r="F9950" t="s">
        <v>214</v>
      </c>
      <c r="G9950" t="s">
        <v>215</v>
      </c>
      <c r="H9950">
        <v>2</v>
      </c>
      <c r="I9950">
        <v>2017</v>
      </c>
      <c r="J9950">
        <v>1</v>
      </c>
      <c r="L9950">
        <v>23094177</v>
      </c>
      <c r="M9950">
        <v>5</v>
      </c>
      <c r="P9950" s="29">
        <f t="shared" si="407"/>
        <v>0.66666666666666663</v>
      </c>
    </row>
    <row r="9951" spans="1:16" hidden="1" x14ac:dyDescent="0.25">
      <c r="A9951">
        <v>195164282</v>
      </c>
      <c r="B9951">
        <v>803401</v>
      </c>
      <c r="C9951" t="s">
        <v>318</v>
      </c>
      <c r="D9951">
        <v>2005131</v>
      </c>
      <c r="E9951" t="s">
        <v>228</v>
      </c>
      <c r="F9951" t="s">
        <v>214</v>
      </c>
      <c r="G9951" t="s">
        <v>215</v>
      </c>
      <c r="H9951">
        <v>2</v>
      </c>
      <c r="I9951">
        <v>2017</v>
      </c>
      <c r="J9951">
        <v>1</v>
      </c>
      <c r="L9951">
        <v>23093316</v>
      </c>
      <c r="M9951">
        <v>6.1</v>
      </c>
      <c r="P9951" s="29">
        <f t="shared" si="407"/>
        <v>0.85</v>
      </c>
    </row>
    <row r="9952" spans="1:16" hidden="1" x14ac:dyDescent="0.25">
      <c r="A9952">
        <v>195164282</v>
      </c>
      <c r="B9952">
        <v>803401</v>
      </c>
      <c r="C9952" t="s">
        <v>318</v>
      </c>
      <c r="D9952">
        <v>2004116</v>
      </c>
      <c r="E9952" t="s">
        <v>229</v>
      </c>
      <c r="F9952" t="s">
        <v>214</v>
      </c>
      <c r="G9952" t="s">
        <v>215</v>
      </c>
      <c r="H9952">
        <v>2</v>
      </c>
      <c r="I9952">
        <v>2017</v>
      </c>
      <c r="J9952">
        <v>1</v>
      </c>
      <c r="L9952">
        <v>23092372</v>
      </c>
      <c r="M9952">
        <v>6.2</v>
      </c>
      <c r="P9952" s="29">
        <f t="shared" ref="P9952:P9983" si="408">IF(AND(ISNUMBER(M9952),H9952&lt;&gt;4),(M9952-1)/6,IF(H9952=4,"DRP",IF(AND(H9952=3,M9952="NA"),"BAD",IF(AND(H9952=2),"CVL",IF(AND(H9952=1,ISBLANK(M9952)),"NULL","UNK")))))</f>
        <v>0.8666666666666667</v>
      </c>
    </row>
    <row r="9953" spans="1:16" hidden="1" x14ac:dyDescent="0.25">
      <c r="A9953">
        <v>195164282</v>
      </c>
      <c r="B9953">
        <v>803401</v>
      </c>
      <c r="C9953" t="s">
        <v>318</v>
      </c>
      <c r="D9953">
        <v>2004099</v>
      </c>
      <c r="E9953" t="s">
        <v>245</v>
      </c>
      <c r="F9953" t="s">
        <v>214</v>
      </c>
      <c r="G9953" t="s">
        <v>215</v>
      </c>
      <c r="H9953">
        <v>2</v>
      </c>
      <c r="I9953">
        <v>2017</v>
      </c>
      <c r="J9953">
        <v>2</v>
      </c>
      <c r="L9953">
        <v>23097867</v>
      </c>
      <c r="M9953">
        <v>5.3</v>
      </c>
      <c r="P9953" s="29">
        <f t="shared" si="408"/>
        <v>0.71666666666666667</v>
      </c>
    </row>
    <row r="9954" spans="1:16" hidden="1" x14ac:dyDescent="0.25">
      <c r="A9954">
        <v>195164282</v>
      </c>
      <c r="B9954">
        <v>803401</v>
      </c>
      <c r="C9954" t="s">
        <v>318</v>
      </c>
      <c r="D9954">
        <v>2019271</v>
      </c>
      <c r="E9954" t="s">
        <v>236</v>
      </c>
      <c r="F9954" t="s">
        <v>214</v>
      </c>
      <c r="G9954" t="s">
        <v>215</v>
      </c>
      <c r="H9954">
        <v>2</v>
      </c>
      <c r="I9954">
        <v>2017</v>
      </c>
      <c r="J9954">
        <v>2</v>
      </c>
      <c r="L9954">
        <v>23097915</v>
      </c>
      <c r="M9954">
        <v>5.0999999999999996</v>
      </c>
      <c r="P9954" s="29">
        <f t="shared" si="408"/>
        <v>0.68333333333333324</v>
      </c>
    </row>
    <row r="9955" spans="1:16" hidden="1" x14ac:dyDescent="0.25">
      <c r="A9955">
        <v>195164282</v>
      </c>
      <c r="B9955">
        <v>803401</v>
      </c>
      <c r="C9955" t="s">
        <v>318</v>
      </c>
      <c r="D9955">
        <v>2021725</v>
      </c>
      <c r="E9955" t="s">
        <v>257</v>
      </c>
      <c r="F9955" t="s">
        <v>214</v>
      </c>
      <c r="G9955" t="s">
        <v>215</v>
      </c>
      <c r="H9955">
        <v>2</v>
      </c>
      <c r="I9955">
        <v>2017</v>
      </c>
      <c r="J9955">
        <v>2</v>
      </c>
      <c r="L9955">
        <v>23097532</v>
      </c>
      <c r="M9955">
        <v>5</v>
      </c>
      <c r="P9955" s="29">
        <f t="shared" si="408"/>
        <v>0.66666666666666663</v>
      </c>
    </row>
    <row r="9956" spans="1:16" hidden="1" x14ac:dyDescent="0.25">
      <c r="A9956">
        <v>195164282</v>
      </c>
      <c r="B9956">
        <v>803401</v>
      </c>
      <c r="C9956" t="s">
        <v>318</v>
      </c>
      <c r="D9956">
        <v>2021993</v>
      </c>
      <c r="E9956" t="s">
        <v>256</v>
      </c>
      <c r="F9956" t="s">
        <v>214</v>
      </c>
      <c r="G9956" t="s">
        <v>215</v>
      </c>
      <c r="H9956">
        <v>2</v>
      </c>
      <c r="I9956">
        <v>2017</v>
      </c>
      <c r="J9956">
        <v>2</v>
      </c>
      <c r="L9956">
        <v>23097537</v>
      </c>
      <c r="M9956">
        <v>4.2</v>
      </c>
      <c r="P9956" s="29">
        <f t="shared" si="408"/>
        <v>0.53333333333333333</v>
      </c>
    </row>
    <row r="9957" spans="1:16" hidden="1" x14ac:dyDescent="0.25">
      <c r="A9957">
        <v>195164282</v>
      </c>
      <c r="B9957">
        <v>803401</v>
      </c>
      <c r="C9957" t="s">
        <v>318</v>
      </c>
      <c r="D9957">
        <v>2021781</v>
      </c>
      <c r="E9957" t="s">
        <v>235</v>
      </c>
      <c r="F9957" t="s">
        <v>214</v>
      </c>
      <c r="G9957" t="s">
        <v>215</v>
      </c>
      <c r="H9957">
        <v>2</v>
      </c>
      <c r="I9957">
        <v>2017</v>
      </c>
      <c r="J9957">
        <v>2</v>
      </c>
      <c r="L9957">
        <v>23101188</v>
      </c>
      <c r="M9957">
        <v>5.4</v>
      </c>
      <c r="P9957" s="29">
        <f t="shared" si="408"/>
        <v>0.73333333333333339</v>
      </c>
    </row>
    <row r="9958" spans="1:16" hidden="1" x14ac:dyDescent="0.25">
      <c r="A9958">
        <v>195164282</v>
      </c>
      <c r="B9958">
        <v>803401</v>
      </c>
      <c r="C9958" t="s">
        <v>318</v>
      </c>
      <c r="D9958">
        <v>2021750</v>
      </c>
      <c r="E9958" t="s">
        <v>296</v>
      </c>
      <c r="F9958" t="s">
        <v>214</v>
      </c>
      <c r="G9958" t="s">
        <v>215</v>
      </c>
      <c r="H9958">
        <v>2</v>
      </c>
      <c r="I9958">
        <v>2017</v>
      </c>
      <c r="J9958">
        <v>2</v>
      </c>
      <c r="L9958">
        <v>23097531</v>
      </c>
      <c r="M9958">
        <v>4.2</v>
      </c>
      <c r="P9958" s="29">
        <f t="shared" si="408"/>
        <v>0.53333333333333333</v>
      </c>
    </row>
    <row r="9959" spans="1:16" hidden="1" x14ac:dyDescent="0.25">
      <c r="A9959">
        <v>195164282</v>
      </c>
      <c r="B9959">
        <v>803401</v>
      </c>
      <c r="C9959" t="s">
        <v>318</v>
      </c>
      <c r="D9959">
        <v>2021640</v>
      </c>
      <c r="E9959" t="s">
        <v>227</v>
      </c>
      <c r="F9959" t="s">
        <v>214</v>
      </c>
      <c r="G9959" t="s">
        <v>215</v>
      </c>
      <c r="H9959">
        <v>2</v>
      </c>
      <c r="I9959">
        <v>2017</v>
      </c>
      <c r="J9959">
        <v>2</v>
      </c>
      <c r="L9959">
        <v>23101195</v>
      </c>
      <c r="M9959">
        <v>4</v>
      </c>
      <c r="P9959" s="29">
        <f t="shared" si="408"/>
        <v>0.5</v>
      </c>
    </row>
    <row r="9960" spans="1:16" hidden="1" x14ac:dyDescent="0.25">
      <c r="A9960">
        <v>195164282</v>
      </c>
      <c r="B9960">
        <v>803401</v>
      </c>
      <c r="C9960" t="s">
        <v>318</v>
      </c>
      <c r="D9960">
        <v>2004591</v>
      </c>
      <c r="E9960" t="s">
        <v>271</v>
      </c>
      <c r="F9960" t="s">
        <v>214</v>
      </c>
      <c r="G9960" t="s">
        <v>215</v>
      </c>
      <c r="H9960">
        <v>2</v>
      </c>
      <c r="I9960">
        <v>2018</v>
      </c>
      <c r="J9960">
        <v>1</v>
      </c>
      <c r="L9960">
        <v>23108870</v>
      </c>
      <c r="M9960">
        <v>5.3</v>
      </c>
      <c r="P9960" s="29">
        <f t="shared" si="408"/>
        <v>0.71666666666666667</v>
      </c>
    </row>
    <row r="9961" spans="1:16" hidden="1" x14ac:dyDescent="0.25">
      <c r="A9961">
        <v>195164282</v>
      </c>
      <c r="B9961">
        <v>803401</v>
      </c>
      <c r="C9961" t="s">
        <v>318</v>
      </c>
      <c r="D9961">
        <v>2021679</v>
      </c>
      <c r="E9961" t="s">
        <v>259</v>
      </c>
      <c r="F9961" t="s">
        <v>214</v>
      </c>
      <c r="G9961" t="s">
        <v>215</v>
      </c>
      <c r="H9961">
        <v>2</v>
      </c>
      <c r="I9961">
        <v>2018</v>
      </c>
      <c r="J9961">
        <v>1</v>
      </c>
      <c r="L9961">
        <v>23108211</v>
      </c>
      <c r="M9961">
        <v>5</v>
      </c>
      <c r="P9961" s="29">
        <f t="shared" si="408"/>
        <v>0.66666666666666663</v>
      </c>
    </row>
    <row r="9962" spans="1:16" hidden="1" x14ac:dyDescent="0.25">
      <c r="A9962">
        <v>195164282</v>
      </c>
      <c r="B9962">
        <v>803401</v>
      </c>
      <c r="C9962" t="s">
        <v>318</v>
      </c>
      <c r="D9962">
        <v>2021787</v>
      </c>
      <c r="E9962" t="s">
        <v>292</v>
      </c>
      <c r="F9962" t="s">
        <v>214</v>
      </c>
      <c r="G9962" t="s">
        <v>215</v>
      </c>
      <c r="H9962">
        <v>2</v>
      </c>
      <c r="I9962">
        <v>2018</v>
      </c>
      <c r="J9962">
        <v>1</v>
      </c>
      <c r="L9962">
        <v>23107720</v>
      </c>
      <c r="M9962">
        <v>4.4000000000000004</v>
      </c>
      <c r="P9962" s="29">
        <f t="shared" si="408"/>
        <v>0.56666666666666676</v>
      </c>
    </row>
    <row r="9963" spans="1:16" hidden="1" x14ac:dyDescent="0.25">
      <c r="A9963">
        <v>195164282</v>
      </c>
      <c r="B9963">
        <v>803401</v>
      </c>
      <c r="C9963" t="s">
        <v>318</v>
      </c>
      <c r="D9963">
        <v>2004752</v>
      </c>
      <c r="E9963" t="s">
        <v>290</v>
      </c>
      <c r="F9963" t="s">
        <v>214</v>
      </c>
      <c r="G9963" t="s">
        <v>215</v>
      </c>
      <c r="H9963">
        <v>2</v>
      </c>
      <c r="I9963">
        <v>2018</v>
      </c>
      <c r="J9963">
        <v>1</v>
      </c>
      <c r="L9963">
        <v>23107719</v>
      </c>
      <c r="M9963">
        <v>4.2</v>
      </c>
      <c r="P9963" s="29">
        <f t="shared" si="408"/>
        <v>0.53333333333333333</v>
      </c>
    </row>
    <row r="9964" spans="1:16" hidden="1" x14ac:dyDescent="0.25">
      <c r="A9964">
        <v>195164282</v>
      </c>
      <c r="B9964">
        <v>803401</v>
      </c>
      <c r="C9964" t="s">
        <v>318</v>
      </c>
      <c r="D9964">
        <v>2004587</v>
      </c>
      <c r="E9964" t="s">
        <v>288</v>
      </c>
      <c r="F9964" t="s">
        <v>214</v>
      </c>
      <c r="G9964" t="s">
        <v>215</v>
      </c>
      <c r="H9964">
        <v>2</v>
      </c>
      <c r="I9964">
        <v>2018</v>
      </c>
      <c r="J9964">
        <v>1</v>
      </c>
      <c r="L9964">
        <v>23107718</v>
      </c>
      <c r="M9964">
        <v>5.9</v>
      </c>
      <c r="P9964" s="29">
        <f t="shared" si="408"/>
        <v>0.81666666666666676</v>
      </c>
    </row>
    <row r="9965" spans="1:16" hidden="1" x14ac:dyDescent="0.25">
      <c r="A9965">
        <v>195164282</v>
      </c>
      <c r="B9965">
        <v>803401</v>
      </c>
      <c r="C9965" t="s">
        <v>318</v>
      </c>
      <c r="D9965">
        <v>2004586</v>
      </c>
      <c r="E9965" t="s">
        <v>325</v>
      </c>
      <c r="F9965" t="s">
        <v>214</v>
      </c>
      <c r="G9965" t="s">
        <v>215</v>
      </c>
      <c r="H9965">
        <v>2</v>
      </c>
      <c r="I9965">
        <v>2018</v>
      </c>
      <c r="J9965">
        <v>1</v>
      </c>
      <c r="L9965">
        <v>23107717</v>
      </c>
      <c r="M9965">
        <v>4.5999999999999996</v>
      </c>
      <c r="P9965" s="29">
        <f t="shared" si="408"/>
        <v>0.6</v>
      </c>
    </row>
    <row r="9966" spans="1:16" hidden="1" x14ac:dyDescent="0.25">
      <c r="A9966">
        <v>195164282</v>
      </c>
      <c r="B9966">
        <v>803401</v>
      </c>
      <c r="C9966" t="s">
        <v>318</v>
      </c>
      <c r="D9966">
        <v>2019272</v>
      </c>
      <c r="E9966" t="s">
        <v>249</v>
      </c>
      <c r="F9966" t="s">
        <v>214</v>
      </c>
      <c r="G9966" t="s">
        <v>215</v>
      </c>
      <c r="H9966">
        <v>2</v>
      </c>
      <c r="I9966">
        <v>2018</v>
      </c>
      <c r="J9966">
        <v>1</v>
      </c>
      <c r="L9966">
        <v>23104910</v>
      </c>
      <c r="M9966">
        <v>5.4</v>
      </c>
      <c r="P9966" s="29">
        <f t="shared" si="408"/>
        <v>0.73333333333333339</v>
      </c>
    </row>
    <row r="9967" spans="1:16" hidden="1" x14ac:dyDescent="0.25">
      <c r="A9967">
        <v>195164282</v>
      </c>
      <c r="B9967">
        <v>803401</v>
      </c>
      <c r="C9967" t="s">
        <v>318</v>
      </c>
      <c r="D9967">
        <v>2021723</v>
      </c>
      <c r="E9967" t="s">
        <v>299</v>
      </c>
      <c r="F9967" t="s">
        <v>214</v>
      </c>
      <c r="G9967" t="s">
        <v>215</v>
      </c>
      <c r="H9967">
        <v>2</v>
      </c>
      <c r="I9967">
        <v>2018</v>
      </c>
      <c r="J9967">
        <v>2</v>
      </c>
      <c r="L9967">
        <v>23115889</v>
      </c>
      <c r="M9967">
        <v>4.7</v>
      </c>
      <c r="P9967" s="29">
        <f t="shared" si="408"/>
        <v>0.6166666666666667</v>
      </c>
    </row>
    <row r="9968" spans="1:16" hidden="1" x14ac:dyDescent="0.25">
      <c r="A9968">
        <v>195164282</v>
      </c>
      <c r="B9968">
        <v>803401</v>
      </c>
      <c r="C9968" t="s">
        <v>318</v>
      </c>
      <c r="D9968">
        <v>2021631</v>
      </c>
      <c r="E9968" t="s">
        <v>302</v>
      </c>
      <c r="F9968" t="s">
        <v>214</v>
      </c>
      <c r="G9968" t="s">
        <v>215</v>
      </c>
      <c r="H9968">
        <v>2</v>
      </c>
      <c r="I9968">
        <v>2018</v>
      </c>
      <c r="J9968">
        <v>2</v>
      </c>
      <c r="L9968">
        <v>23115885</v>
      </c>
      <c r="M9968">
        <v>6</v>
      </c>
      <c r="P9968" s="29">
        <f t="shared" si="408"/>
        <v>0.83333333333333337</v>
      </c>
    </row>
    <row r="9969" spans="1:16" hidden="1" x14ac:dyDescent="0.25">
      <c r="A9969">
        <v>195164282</v>
      </c>
      <c r="B9969">
        <v>803401</v>
      </c>
      <c r="C9969" t="s">
        <v>318</v>
      </c>
      <c r="D9969">
        <v>2021865</v>
      </c>
      <c r="E9969" t="s">
        <v>301</v>
      </c>
      <c r="F9969" t="s">
        <v>214</v>
      </c>
      <c r="G9969" t="s">
        <v>215</v>
      </c>
      <c r="H9969">
        <v>2</v>
      </c>
      <c r="I9969">
        <v>2018</v>
      </c>
      <c r="J9969">
        <v>2</v>
      </c>
      <c r="L9969">
        <v>23115887</v>
      </c>
      <c r="M9969">
        <v>5.3</v>
      </c>
      <c r="P9969" s="29">
        <f t="shared" si="408"/>
        <v>0.71666666666666667</v>
      </c>
    </row>
    <row r="9970" spans="1:16" hidden="1" x14ac:dyDescent="0.25">
      <c r="A9970">
        <v>195164282</v>
      </c>
      <c r="B9970">
        <v>803401</v>
      </c>
      <c r="C9970" t="s">
        <v>318</v>
      </c>
      <c r="D9970">
        <v>2021591</v>
      </c>
      <c r="E9970" t="s">
        <v>240</v>
      </c>
      <c r="F9970" t="s">
        <v>214</v>
      </c>
      <c r="G9970" t="s">
        <v>215</v>
      </c>
      <c r="H9970">
        <v>2</v>
      </c>
      <c r="I9970">
        <v>2018</v>
      </c>
      <c r="J9970">
        <v>2</v>
      </c>
      <c r="L9970">
        <v>23115890</v>
      </c>
      <c r="M9970">
        <v>5.8</v>
      </c>
      <c r="P9970" s="29">
        <f t="shared" si="408"/>
        <v>0.79999999999999993</v>
      </c>
    </row>
    <row r="9971" spans="1:16" hidden="1" x14ac:dyDescent="0.25">
      <c r="A9971">
        <v>195164282</v>
      </c>
      <c r="B9971">
        <v>803401</v>
      </c>
      <c r="C9971" t="s">
        <v>318</v>
      </c>
      <c r="D9971">
        <v>2024862</v>
      </c>
      <c r="E9971" t="s">
        <v>289</v>
      </c>
      <c r="F9971" t="s">
        <v>214</v>
      </c>
      <c r="G9971" t="s">
        <v>215</v>
      </c>
      <c r="H9971">
        <v>2</v>
      </c>
      <c r="I9971">
        <v>2018</v>
      </c>
      <c r="J9971">
        <v>2</v>
      </c>
      <c r="L9971">
        <v>23115892</v>
      </c>
      <c r="M9971">
        <v>5.6</v>
      </c>
      <c r="P9971" s="29">
        <f t="shared" si="408"/>
        <v>0.76666666666666661</v>
      </c>
    </row>
    <row r="9972" spans="1:16" hidden="1" x14ac:dyDescent="0.25">
      <c r="A9972">
        <v>195164282</v>
      </c>
      <c r="B9972">
        <v>803401</v>
      </c>
      <c r="C9972" t="s">
        <v>318</v>
      </c>
      <c r="D9972">
        <v>2021615</v>
      </c>
      <c r="E9972" t="s">
        <v>255</v>
      </c>
      <c r="F9972" t="s">
        <v>214</v>
      </c>
      <c r="G9972" t="s">
        <v>215</v>
      </c>
      <c r="H9972">
        <v>2</v>
      </c>
      <c r="I9972">
        <v>2019</v>
      </c>
      <c r="J9972">
        <v>1</v>
      </c>
      <c r="L9972">
        <v>23120231</v>
      </c>
      <c r="M9972">
        <v>6.2</v>
      </c>
      <c r="P9972" s="29">
        <f t="shared" si="408"/>
        <v>0.8666666666666667</v>
      </c>
    </row>
    <row r="9973" spans="1:16" hidden="1" x14ac:dyDescent="0.25">
      <c r="A9973">
        <v>195164282</v>
      </c>
      <c r="B9973">
        <v>803401</v>
      </c>
      <c r="C9973" t="s">
        <v>318</v>
      </c>
      <c r="D9973">
        <v>2004597</v>
      </c>
      <c r="E9973" t="s">
        <v>279</v>
      </c>
      <c r="F9973" t="s">
        <v>214</v>
      </c>
      <c r="G9973" t="s">
        <v>215</v>
      </c>
      <c r="H9973">
        <v>4</v>
      </c>
      <c r="I9973">
        <v>2019</v>
      </c>
      <c r="J9973">
        <v>1</v>
      </c>
      <c r="L9973">
        <v>23123930</v>
      </c>
      <c r="P9973" s="29" t="str">
        <f t="shared" si="408"/>
        <v>DRP</v>
      </c>
    </row>
    <row r="9974" spans="1:16" hidden="1" x14ac:dyDescent="0.25">
      <c r="A9974">
        <v>195164282</v>
      </c>
      <c r="B9974">
        <v>803401</v>
      </c>
      <c r="C9974" t="s">
        <v>318</v>
      </c>
      <c r="D9974">
        <v>2021689</v>
      </c>
      <c r="E9974" t="s">
        <v>312</v>
      </c>
      <c r="F9974" t="s">
        <v>214</v>
      </c>
      <c r="G9974" t="s">
        <v>215</v>
      </c>
      <c r="H9974">
        <v>2</v>
      </c>
      <c r="I9974">
        <v>2019</v>
      </c>
      <c r="J9974">
        <v>1</v>
      </c>
      <c r="L9974">
        <v>23120271</v>
      </c>
      <c r="M9974">
        <v>6</v>
      </c>
      <c r="P9974" s="29">
        <f t="shared" si="408"/>
        <v>0.83333333333333337</v>
      </c>
    </row>
    <row r="9975" spans="1:16" hidden="1" x14ac:dyDescent="0.25">
      <c r="A9975">
        <v>195164282</v>
      </c>
      <c r="B9975">
        <v>803401</v>
      </c>
      <c r="C9975" t="s">
        <v>318</v>
      </c>
      <c r="D9975">
        <v>2021744</v>
      </c>
      <c r="E9975" t="s">
        <v>262</v>
      </c>
      <c r="F9975" t="s">
        <v>214</v>
      </c>
      <c r="G9975" t="s">
        <v>215</v>
      </c>
      <c r="H9975">
        <v>4</v>
      </c>
      <c r="I9975">
        <v>2019</v>
      </c>
      <c r="J9975">
        <v>1</v>
      </c>
      <c r="L9975">
        <v>23123927</v>
      </c>
      <c r="P9975" s="29" t="str">
        <f t="shared" si="408"/>
        <v>DRP</v>
      </c>
    </row>
    <row r="9976" spans="1:16" hidden="1" x14ac:dyDescent="0.25">
      <c r="A9976">
        <v>195164282</v>
      </c>
      <c r="B9976">
        <v>803401</v>
      </c>
      <c r="C9976" t="s">
        <v>318</v>
      </c>
      <c r="D9976">
        <v>2021716</v>
      </c>
      <c r="E9976" t="s">
        <v>291</v>
      </c>
      <c r="F9976" t="s">
        <v>214</v>
      </c>
      <c r="G9976" t="s">
        <v>215</v>
      </c>
      <c r="H9976">
        <v>4</v>
      </c>
      <c r="I9976">
        <v>2019</v>
      </c>
      <c r="J9976">
        <v>1</v>
      </c>
      <c r="L9976">
        <v>23120235</v>
      </c>
      <c r="P9976" s="29" t="str">
        <f t="shared" si="408"/>
        <v>DRP</v>
      </c>
    </row>
    <row r="9977" spans="1:16" hidden="1" x14ac:dyDescent="0.25">
      <c r="A9977">
        <v>195164282</v>
      </c>
      <c r="B9977">
        <v>803401</v>
      </c>
      <c r="C9977" t="s">
        <v>318</v>
      </c>
      <c r="D9977">
        <v>2021661</v>
      </c>
      <c r="E9977" t="s">
        <v>305</v>
      </c>
      <c r="F9977" t="s">
        <v>214</v>
      </c>
      <c r="G9977" t="s">
        <v>215</v>
      </c>
      <c r="H9977">
        <v>4</v>
      </c>
      <c r="I9977">
        <v>2019</v>
      </c>
      <c r="J9977">
        <v>1</v>
      </c>
      <c r="L9977">
        <v>23120234</v>
      </c>
      <c r="P9977" s="29" t="str">
        <f t="shared" si="408"/>
        <v>DRP</v>
      </c>
    </row>
    <row r="9978" spans="1:16" hidden="1" x14ac:dyDescent="0.25">
      <c r="A9978">
        <v>195164282</v>
      </c>
      <c r="B9978">
        <v>803401</v>
      </c>
      <c r="C9978" t="s">
        <v>318</v>
      </c>
      <c r="D9978">
        <v>2024863</v>
      </c>
      <c r="E9978" t="s">
        <v>304</v>
      </c>
      <c r="F9978" t="s">
        <v>214</v>
      </c>
      <c r="G9978" t="s">
        <v>215</v>
      </c>
      <c r="H9978">
        <v>2</v>
      </c>
      <c r="I9978">
        <v>2019</v>
      </c>
      <c r="J9978">
        <v>1</v>
      </c>
      <c r="L9978">
        <v>23120233</v>
      </c>
      <c r="M9978">
        <v>4.5999999999999996</v>
      </c>
      <c r="P9978" s="29">
        <f t="shared" si="408"/>
        <v>0.6</v>
      </c>
    </row>
    <row r="9979" spans="1:16" hidden="1" x14ac:dyDescent="0.25">
      <c r="A9979">
        <v>195164282</v>
      </c>
      <c r="B9979">
        <v>803401</v>
      </c>
      <c r="C9979" t="s">
        <v>318</v>
      </c>
      <c r="D9979">
        <v>2021661</v>
      </c>
      <c r="E9979" t="s">
        <v>305</v>
      </c>
      <c r="F9979" t="s">
        <v>214</v>
      </c>
      <c r="G9979" t="s">
        <v>215</v>
      </c>
      <c r="H9979">
        <v>4</v>
      </c>
      <c r="I9979">
        <v>2019</v>
      </c>
      <c r="J9979">
        <v>1</v>
      </c>
      <c r="L9979">
        <v>23120236</v>
      </c>
      <c r="P9979" s="29" t="str">
        <f t="shared" si="408"/>
        <v>DRP</v>
      </c>
    </row>
    <row r="9980" spans="1:16" hidden="1" x14ac:dyDescent="0.25">
      <c r="A9980">
        <v>195164282</v>
      </c>
      <c r="B9980">
        <v>803401</v>
      </c>
      <c r="C9980" t="s">
        <v>318</v>
      </c>
      <c r="D9980">
        <v>2021744</v>
      </c>
      <c r="E9980" t="s">
        <v>262</v>
      </c>
      <c r="F9980" t="s">
        <v>214</v>
      </c>
      <c r="G9980" t="s">
        <v>215</v>
      </c>
      <c r="H9980">
        <v>1</v>
      </c>
      <c r="I9980">
        <v>2019</v>
      </c>
      <c r="J9980">
        <v>2</v>
      </c>
      <c r="L9980">
        <v>23120240</v>
      </c>
      <c r="P9980" s="29" t="str">
        <f t="shared" si="408"/>
        <v>NULL</v>
      </c>
    </row>
    <row r="9981" spans="1:16" hidden="1" x14ac:dyDescent="0.25">
      <c r="A9981">
        <v>195164282</v>
      </c>
      <c r="B9981">
        <v>803401</v>
      </c>
      <c r="C9981" t="s">
        <v>318</v>
      </c>
      <c r="D9981">
        <v>2021671</v>
      </c>
      <c r="E9981" t="s">
        <v>303</v>
      </c>
      <c r="F9981" t="s">
        <v>214</v>
      </c>
      <c r="G9981" t="s">
        <v>215</v>
      </c>
      <c r="H9981">
        <v>4</v>
      </c>
      <c r="I9981">
        <v>2019</v>
      </c>
      <c r="J9981">
        <v>2</v>
      </c>
      <c r="L9981">
        <v>23130363</v>
      </c>
      <c r="P9981" s="29" t="str">
        <f t="shared" si="408"/>
        <v>DRP</v>
      </c>
    </row>
    <row r="9982" spans="1:16" hidden="1" x14ac:dyDescent="0.25">
      <c r="A9982">
        <v>195167656</v>
      </c>
      <c r="B9982">
        <v>803407</v>
      </c>
      <c r="C9982" t="s">
        <v>317</v>
      </c>
      <c r="D9982">
        <v>2005099</v>
      </c>
      <c r="E9982" t="s">
        <v>217</v>
      </c>
      <c r="F9982" t="s">
        <v>214</v>
      </c>
      <c r="G9982" t="s">
        <v>215</v>
      </c>
      <c r="H9982">
        <v>3</v>
      </c>
      <c r="I9982">
        <v>2016</v>
      </c>
      <c r="J9982">
        <v>1</v>
      </c>
      <c r="L9982">
        <v>23081379</v>
      </c>
      <c r="M9982">
        <v>3.8</v>
      </c>
      <c r="P9982" s="29">
        <f t="shared" si="408"/>
        <v>0.46666666666666662</v>
      </c>
    </row>
    <row r="9983" spans="1:16" hidden="1" x14ac:dyDescent="0.25">
      <c r="A9983">
        <v>195167656</v>
      </c>
      <c r="B9983">
        <v>803407</v>
      </c>
      <c r="C9983" t="s">
        <v>317</v>
      </c>
      <c r="D9983">
        <v>2021600</v>
      </c>
      <c r="E9983" t="s">
        <v>219</v>
      </c>
      <c r="F9983" t="s">
        <v>214</v>
      </c>
      <c r="G9983" t="s">
        <v>215</v>
      </c>
      <c r="H9983">
        <v>3</v>
      </c>
      <c r="I9983">
        <v>2016</v>
      </c>
      <c r="J9983">
        <v>1</v>
      </c>
      <c r="L9983">
        <v>23081087</v>
      </c>
      <c r="M9983">
        <v>3.3</v>
      </c>
      <c r="P9983" s="29">
        <f t="shared" si="408"/>
        <v>0.3833333333333333</v>
      </c>
    </row>
    <row r="9984" spans="1:16" hidden="1" x14ac:dyDescent="0.25">
      <c r="A9984">
        <v>195167656</v>
      </c>
      <c r="B9984">
        <v>803407</v>
      </c>
      <c r="C9984" t="s">
        <v>317</v>
      </c>
      <c r="D9984">
        <v>2004098</v>
      </c>
      <c r="E9984" t="s">
        <v>213</v>
      </c>
      <c r="F9984" t="s">
        <v>214</v>
      </c>
      <c r="G9984" t="s">
        <v>215</v>
      </c>
      <c r="H9984">
        <v>2</v>
      </c>
      <c r="I9984">
        <v>2016</v>
      </c>
      <c r="J9984">
        <v>1</v>
      </c>
      <c r="L9984">
        <v>23078142</v>
      </c>
      <c r="M9984">
        <v>5.8</v>
      </c>
      <c r="P9984" s="29">
        <f t="shared" ref="P9984:P10003" si="409">IF(AND(ISNUMBER(M9984),H9984&lt;&gt;4),(M9984-1)/6,IF(H9984=4,"DRP",IF(AND(H9984=3,M9984="NA"),"BAD",IF(AND(H9984=2),"CVL",IF(AND(H9984=1,ISBLANK(M9984)),"NULL","UNK")))))</f>
        <v>0.79999999999999993</v>
      </c>
    </row>
    <row r="9985" spans="1:16" hidden="1" x14ac:dyDescent="0.25">
      <c r="A9985">
        <v>195167656</v>
      </c>
      <c r="B9985">
        <v>803407</v>
      </c>
      <c r="C9985" t="s">
        <v>317</v>
      </c>
      <c r="D9985">
        <v>2005102</v>
      </c>
      <c r="E9985" t="s">
        <v>218</v>
      </c>
      <c r="F9985" t="s">
        <v>214</v>
      </c>
      <c r="G9985" t="s">
        <v>215</v>
      </c>
      <c r="H9985">
        <v>3</v>
      </c>
      <c r="I9985">
        <v>2016</v>
      </c>
      <c r="J9985">
        <v>1</v>
      </c>
      <c r="L9985">
        <v>23081364</v>
      </c>
      <c r="M9985">
        <v>2.8</v>
      </c>
      <c r="P9985" s="29">
        <f t="shared" si="409"/>
        <v>0.3</v>
      </c>
    </row>
    <row r="9986" spans="1:16" hidden="1" x14ac:dyDescent="0.25">
      <c r="A9986">
        <v>195167656</v>
      </c>
      <c r="B9986">
        <v>803407</v>
      </c>
      <c r="C9986" t="s">
        <v>317</v>
      </c>
      <c r="D9986">
        <v>2021754</v>
      </c>
      <c r="E9986" t="s">
        <v>216</v>
      </c>
      <c r="F9986" t="s">
        <v>214</v>
      </c>
      <c r="G9986" t="s">
        <v>215</v>
      </c>
      <c r="H9986">
        <v>3</v>
      </c>
      <c r="I9986">
        <v>2016</v>
      </c>
      <c r="J9986">
        <v>1</v>
      </c>
      <c r="L9986">
        <v>23081132</v>
      </c>
      <c r="M9986">
        <v>3.7</v>
      </c>
      <c r="P9986" s="29">
        <f t="shared" si="409"/>
        <v>0.45</v>
      </c>
    </row>
    <row r="9987" spans="1:16" hidden="1" x14ac:dyDescent="0.25">
      <c r="A9987">
        <v>195167656</v>
      </c>
      <c r="B9987">
        <v>803407</v>
      </c>
      <c r="C9987" t="s">
        <v>317</v>
      </c>
      <c r="D9987">
        <v>2005118</v>
      </c>
      <c r="E9987" t="s">
        <v>223</v>
      </c>
      <c r="F9987" t="s">
        <v>214</v>
      </c>
      <c r="G9987" t="s">
        <v>215</v>
      </c>
      <c r="H9987">
        <v>3</v>
      </c>
      <c r="I9987">
        <v>2016</v>
      </c>
      <c r="J9987">
        <v>1</v>
      </c>
      <c r="L9987">
        <v>23081297</v>
      </c>
      <c r="M9987">
        <v>2.7</v>
      </c>
      <c r="P9987" s="29">
        <f t="shared" si="409"/>
        <v>0.28333333333333338</v>
      </c>
    </row>
    <row r="9988" spans="1:16" hidden="1" x14ac:dyDescent="0.25">
      <c r="A9988">
        <v>195167656</v>
      </c>
      <c r="B9988">
        <v>803407</v>
      </c>
      <c r="C9988" t="s">
        <v>317</v>
      </c>
      <c r="D9988">
        <v>2004112</v>
      </c>
      <c r="E9988" t="s">
        <v>244</v>
      </c>
      <c r="F9988" t="s">
        <v>214</v>
      </c>
      <c r="G9988" t="s">
        <v>215</v>
      </c>
      <c r="H9988">
        <v>4</v>
      </c>
      <c r="I9988">
        <v>2016</v>
      </c>
      <c r="J9988">
        <v>2</v>
      </c>
      <c r="L9988">
        <v>23085447</v>
      </c>
      <c r="P9988" s="29" t="str">
        <f t="shared" si="409"/>
        <v>DRP</v>
      </c>
    </row>
    <row r="9989" spans="1:16" hidden="1" x14ac:dyDescent="0.25">
      <c r="A9989">
        <v>195167656</v>
      </c>
      <c r="B9989">
        <v>803407</v>
      </c>
      <c r="C9989" t="s">
        <v>317</v>
      </c>
      <c r="D9989">
        <v>2005118</v>
      </c>
      <c r="E9989" t="s">
        <v>223</v>
      </c>
      <c r="F9989" t="s">
        <v>214</v>
      </c>
      <c r="G9989" t="s">
        <v>215</v>
      </c>
      <c r="H9989">
        <v>4</v>
      </c>
      <c r="I9989">
        <v>2016</v>
      </c>
      <c r="J9989">
        <v>2</v>
      </c>
      <c r="L9989">
        <v>23086742</v>
      </c>
      <c r="P9989" s="29" t="str">
        <f t="shared" si="409"/>
        <v>DRP</v>
      </c>
    </row>
    <row r="9990" spans="1:16" hidden="1" x14ac:dyDescent="0.25">
      <c r="A9990">
        <v>195167656</v>
      </c>
      <c r="B9990">
        <v>803407</v>
      </c>
      <c r="C9990" t="s">
        <v>317</v>
      </c>
      <c r="D9990">
        <v>2021754</v>
      </c>
      <c r="E9990" t="s">
        <v>216</v>
      </c>
      <c r="F9990" t="s">
        <v>214</v>
      </c>
      <c r="G9990" t="s">
        <v>215</v>
      </c>
      <c r="H9990">
        <v>3</v>
      </c>
      <c r="I9990">
        <v>2016</v>
      </c>
      <c r="J9990">
        <v>2</v>
      </c>
      <c r="L9990">
        <v>23086734</v>
      </c>
      <c r="M9990">
        <v>3.4</v>
      </c>
      <c r="P9990" s="29">
        <f t="shared" si="409"/>
        <v>0.39999999999999997</v>
      </c>
    </row>
    <row r="9991" spans="1:16" hidden="1" x14ac:dyDescent="0.25">
      <c r="A9991">
        <v>195167656</v>
      </c>
      <c r="B9991">
        <v>803407</v>
      </c>
      <c r="C9991" t="s">
        <v>317</v>
      </c>
      <c r="D9991">
        <v>2021600</v>
      </c>
      <c r="E9991" t="s">
        <v>219</v>
      </c>
      <c r="F9991" t="s">
        <v>214</v>
      </c>
      <c r="G9991" t="s">
        <v>215</v>
      </c>
      <c r="H9991">
        <v>3</v>
      </c>
      <c r="I9991">
        <v>2016</v>
      </c>
      <c r="J9991">
        <v>2</v>
      </c>
      <c r="L9991">
        <v>23086545</v>
      </c>
      <c r="M9991">
        <v>2.7</v>
      </c>
      <c r="P9991" s="29">
        <f t="shared" si="409"/>
        <v>0.28333333333333338</v>
      </c>
    </row>
    <row r="9992" spans="1:16" hidden="1" x14ac:dyDescent="0.25">
      <c r="A9992">
        <v>195167656</v>
      </c>
      <c r="B9992">
        <v>803407</v>
      </c>
      <c r="C9992" t="s">
        <v>317</v>
      </c>
      <c r="D9992">
        <v>2005102</v>
      </c>
      <c r="E9992" t="s">
        <v>218</v>
      </c>
      <c r="F9992" t="s">
        <v>214</v>
      </c>
      <c r="G9992" t="s">
        <v>215</v>
      </c>
      <c r="H9992">
        <v>3</v>
      </c>
      <c r="I9992">
        <v>2016</v>
      </c>
      <c r="J9992">
        <v>2</v>
      </c>
      <c r="L9992">
        <v>23086740</v>
      </c>
      <c r="M9992">
        <v>3.3</v>
      </c>
      <c r="P9992" s="29">
        <f t="shared" si="409"/>
        <v>0.3833333333333333</v>
      </c>
    </row>
    <row r="9993" spans="1:16" hidden="1" x14ac:dyDescent="0.25">
      <c r="A9993">
        <v>195167656</v>
      </c>
      <c r="B9993">
        <v>803407</v>
      </c>
      <c r="C9993" t="s">
        <v>317</v>
      </c>
      <c r="D9993">
        <v>2005118</v>
      </c>
      <c r="E9993" t="s">
        <v>223</v>
      </c>
      <c r="F9993" t="s">
        <v>214</v>
      </c>
      <c r="G9993" t="s">
        <v>215</v>
      </c>
      <c r="H9993">
        <v>2</v>
      </c>
      <c r="I9993">
        <v>2016</v>
      </c>
      <c r="J9993">
        <v>2</v>
      </c>
      <c r="L9993">
        <v>23086744</v>
      </c>
      <c r="M9993">
        <v>4.3</v>
      </c>
      <c r="P9993" s="29">
        <f t="shared" si="409"/>
        <v>0.54999999999999993</v>
      </c>
    </row>
    <row r="9994" spans="1:16" hidden="1" x14ac:dyDescent="0.25">
      <c r="A9994">
        <v>195167656</v>
      </c>
      <c r="B9994">
        <v>803407</v>
      </c>
      <c r="C9994" t="s">
        <v>317</v>
      </c>
      <c r="D9994">
        <v>2005099</v>
      </c>
      <c r="E9994" t="s">
        <v>217</v>
      </c>
      <c r="F9994" t="s">
        <v>214</v>
      </c>
      <c r="G9994" t="s">
        <v>215</v>
      </c>
      <c r="H9994">
        <v>2</v>
      </c>
      <c r="I9994">
        <v>2016</v>
      </c>
      <c r="J9994">
        <v>2</v>
      </c>
      <c r="L9994">
        <v>23086541</v>
      </c>
      <c r="M9994">
        <v>5.2</v>
      </c>
      <c r="P9994" s="29">
        <f t="shared" si="409"/>
        <v>0.70000000000000007</v>
      </c>
    </row>
    <row r="9995" spans="1:16" hidden="1" x14ac:dyDescent="0.25">
      <c r="A9995">
        <v>195167656</v>
      </c>
      <c r="B9995">
        <v>803407</v>
      </c>
      <c r="C9995" t="s">
        <v>317</v>
      </c>
      <c r="D9995">
        <v>2004116</v>
      </c>
      <c r="E9995" t="s">
        <v>229</v>
      </c>
      <c r="F9995" t="s">
        <v>214</v>
      </c>
      <c r="G9995" t="s">
        <v>215</v>
      </c>
      <c r="H9995">
        <v>2</v>
      </c>
      <c r="I9995">
        <v>2016</v>
      </c>
      <c r="J9995">
        <v>2</v>
      </c>
      <c r="L9995">
        <v>23085552</v>
      </c>
      <c r="M9995">
        <v>5.0999999999999996</v>
      </c>
      <c r="P9995" s="29">
        <f t="shared" si="409"/>
        <v>0.68333333333333324</v>
      </c>
    </row>
    <row r="9996" spans="1:16" hidden="1" x14ac:dyDescent="0.25">
      <c r="A9996">
        <v>195167656</v>
      </c>
      <c r="B9996">
        <v>803407</v>
      </c>
      <c r="C9996" t="s">
        <v>317</v>
      </c>
      <c r="D9996">
        <v>2021600</v>
      </c>
      <c r="E9996" t="s">
        <v>219</v>
      </c>
      <c r="F9996" t="s">
        <v>214</v>
      </c>
      <c r="G9996" t="s">
        <v>215</v>
      </c>
      <c r="H9996">
        <v>3</v>
      </c>
      <c r="I9996">
        <v>2017</v>
      </c>
      <c r="J9996">
        <v>1</v>
      </c>
      <c r="L9996">
        <v>23092794</v>
      </c>
      <c r="M9996">
        <v>3.2</v>
      </c>
      <c r="P9996" s="29">
        <f t="shared" si="409"/>
        <v>0.3666666666666667</v>
      </c>
    </row>
    <row r="9997" spans="1:16" hidden="1" x14ac:dyDescent="0.25">
      <c r="A9997">
        <v>195167656</v>
      </c>
      <c r="B9997">
        <v>803407</v>
      </c>
      <c r="C9997" t="s">
        <v>317</v>
      </c>
      <c r="D9997">
        <v>2021754</v>
      </c>
      <c r="E9997" t="s">
        <v>216</v>
      </c>
      <c r="F9997" t="s">
        <v>214</v>
      </c>
      <c r="G9997" t="s">
        <v>215</v>
      </c>
      <c r="H9997">
        <v>2</v>
      </c>
      <c r="I9997">
        <v>2017</v>
      </c>
      <c r="J9997">
        <v>1</v>
      </c>
      <c r="L9997">
        <v>23092901</v>
      </c>
      <c r="M9997">
        <v>4</v>
      </c>
      <c r="P9997" s="29">
        <f t="shared" si="409"/>
        <v>0.5</v>
      </c>
    </row>
    <row r="9998" spans="1:16" hidden="1" x14ac:dyDescent="0.25">
      <c r="A9998">
        <v>195167656</v>
      </c>
      <c r="B9998">
        <v>803407</v>
      </c>
      <c r="C9998" t="s">
        <v>317</v>
      </c>
      <c r="D9998">
        <v>2005102</v>
      </c>
      <c r="E9998" t="s">
        <v>218</v>
      </c>
      <c r="F9998" t="s">
        <v>214</v>
      </c>
      <c r="G9998" t="s">
        <v>215</v>
      </c>
      <c r="H9998">
        <v>2</v>
      </c>
      <c r="I9998">
        <v>2017</v>
      </c>
      <c r="J9998">
        <v>1</v>
      </c>
      <c r="L9998">
        <v>23092915</v>
      </c>
      <c r="M9998">
        <v>4.7</v>
      </c>
      <c r="P9998" s="29">
        <f t="shared" si="409"/>
        <v>0.6166666666666667</v>
      </c>
    </row>
    <row r="9999" spans="1:16" hidden="1" x14ac:dyDescent="0.25">
      <c r="A9999">
        <v>195167656</v>
      </c>
      <c r="B9999">
        <v>803407</v>
      </c>
      <c r="C9999" t="s">
        <v>317</v>
      </c>
      <c r="D9999">
        <v>2021580</v>
      </c>
      <c r="E9999" t="s">
        <v>241</v>
      </c>
      <c r="F9999" t="s">
        <v>214</v>
      </c>
      <c r="G9999" t="s">
        <v>215</v>
      </c>
      <c r="H9999">
        <v>3</v>
      </c>
      <c r="I9999">
        <v>2017</v>
      </c>
      <c r="J9999">
        <v>1</v>
      </c>
      <c r="L9999">
        <v>23092926</v>
      </c>
      <c r="M9999">
        <v>3.2</v>
      </c>
      <c r="P9999" s="29">
        <f t="shared" si="409"/>
        <v>0.3666666666666667</v>
      </c>
    </row>
    <row r="10000" spans="1:16" hidden="1" x14ac:dyDescent="0.25">
      <c r="A10000">
        <v>195167656</v>
      </c>
      <c r="B10000">
        <v>803407</v>
      </c>
      <c r="C10000" t="s">
        <v>317</v>
      </c>
      <c r="D10000">
        <v>2005117</v>
      </c>
      <c r="E10000" t="s">
        <v>220</v>
      </c>
      <c r="F10000" t="s">
        <v>214</v>
      </c>
      <c r="G10000" t="s">
        <v>215</v>
      </c>
      <c r="H10000">
        <v>3</v>
      </c>
      <c r="I10000">
        <v>2017</v>
      </c>
      <c r="J10000">
        <v>1</v>
      </c>
      <c r="L10000">
        <v>23091395</v>
      </c>
      <c r="M10000">
        <v>3.7</v>
      </c>
      <c r="P10000" s="29">
        <f t="shared" si="409"/>
        <v>0.45</v>
      </c>
    </row>
    <row r="10001" spans="1:16" hidden="1" x14ac:dyDescent="0.25">
      <c r="A10001">
        <v>195167656</v>
      </c>
      <c r="B10001">
        <v>803407</v>
      </c>
      <c r="C10001" t="s">
        <v>317</v>
      </c>
      <c r="D10001">
        <v>2004112</v>
      </c>
      <c r="E10001" t="s">
        <v>244</v>
      </c>
      <c r="F10001" t="s">
        <v>214</v>
      </c>
      <c r="G10001" t="s">
        <v>215</v>
      </c>
      <c r="H10001">
        <v>2</v>
      </c>
      <c r="I10001">
        <v>2017</v>
      </c>
      <c r="J10001">
        <v>1</v>
      </c>
      <c r="L10001">
        <v>23092347</v>
      </c>
      <c r="M10001">
        <v>4.7</v>
      </c>
      <c r="P10001" s="29">
        <f t="shared" si="409"/>
        <v>0.6166666666666667</v>
      </c>
    </row>
    <row r="10002" spans="1:16" hidden="1" x14ac:dyDescent="0.25">
      <c r="A10002">
        <v>195167656</v>
      </c>
      <c r="B10002">
        <v>803407</v>
      </c>
      <c r="C10002" t="s">
        <v>317</v>
      </c>
      <c r="D10002">
        <v>2004099</v>
      </c>
      <c r="E10002" t="s">
        <v>245</v>
      </c>
      <c r="F10002" t="s">
        <v>214</v>
      </c>
      <c r="G10002" t="s">
        <v>215</v>
      </c>
      <c r="H10002">
        <v>4</v>
      </c>
      <c r="I10002">
        <v>2017</v>
      </c>
      <c r="J10002">
        <v>2</v>
      </c>
      <c r="L10002">
        <v>23097865</v>
      </c>
      <c r="P10002" s="29" t="str">
        <f t="shared" si="409"/>
        <v>DRP</v>
      </c>
    </row>
    <row r="10003" spans="1:16" hidden="1" x14ac:dyDescent="0.25">
      <c r="A10003">
        <v>195167656</v>
      </c>
      <c r="B10003">
        <v>803407</v>
      </c>
      <c r="C10003" t="s">
        <v>317</v>
      </c>
      <c r="D10003">
        <v>2004099</v>
      </c>
      <c r="E10003" t="s">
        <v>245</v>
      </c>
      <c r="F10003" t="s">
        <v>214</v>
      </c>
      <c r="G10003" t="s">
        <v>215</v>
      </c>
      <c r="H10003">
        <v>2</v>
      </c>
      <c r="I10003">
        <v>2018</v>
      </c>
      <c r="J10003">
        <v>2</v>
      </c>
      <c r="L10003">
        <v>23114480</v>
      </c>
      <c r="M10003">
        <v>4.0999999999999996</v>
      </c>
      <c r="P10003" s="29">
        <f t="shared" si="409"/>
        <v>0.51666666666666661</v>
      </c>
    </row>
    <row r="10004" spans="1:16" hidden="1" x14ac:dyDescent="0.25">
      <c r="A10004">
        <v>195169829</v>
      </c>
      <c r="B10004">
        <v>803401</v>
      </c>
      <c r="C10004" t="s">
        <v>318</v>
      </c>
      <c r="D10004">
        <v>2004098</v>
      </c>
      <c r="E10004" t="s">
        <v>213</v>
      </c>
      <c r="F10004" t="s">
        <v>214</v>
      </c>
      <c r="G10004" t="s">
        <v>215</v>
      </c>
      <c r="H10004">
        <v>2</v>
      </c>
      <c r="I10004">
        <v>2015</v>
      </c>
      <c r="J10004">
        <v>1</v>
      </c>
      <c r="L10004">
        <v>23066601</v>
      </c>
      <c r="M10004">
        <v>6</v>
      </c>
      <c r="P10004" s="29">
        <f t="shared" ref="P10004:P10015" si="410">IF(AND(ISNUMBER(M10004),H10004&lt;&gt;4,N10004&lt;&gt;"X"),(M10004-1)/6,IF(H10004=4,"DRP",IF(AND(H10004=3,M10004="NA"),"BAD",IF(AND(H10004=2),"CVL",IF(AND(H10004=1,ISBLANK(M10004)),"NULL","UNK")))))</f>
        <v>0.83333333333333337</v>
      </c>
    </row>
    <row r="10005" spans="1:16" hidden="1" x14ac:dyDescent="0.25">
      <c r="A10005">
        <v>195169829</v>
      </c>
      <c r="B10005">
        <v>803401</v>
      </c>
      <c r="C10005" t="s">
        <v>318</v>
      </c>
      <c r="D10005">
        <v>2021754</v>
      </c>
      <c r="E10005" t="s">
        <v>216</v>
      </c>
      <c r="F10005" t="s">
        <v>214</v>
      </c>
      <c r="G10005" t="s">
        <v>215</v>
      </c>
      <c r="H10005">
        <v>3</v>
      </c>
      <c r="I10005">
        <v>2015</v>
      </c>
      <c r="J10005">
        <v>1</v>
      </c>
      <c r="L10005">
        <v>23066446</v>
      </c>
      <c r="M10005">
        <v>3.3</v>
      </c>
      <c r="P10005" s="29">
        <f t="shared" si="410"/>
        <v>0.3833333333333333</v>
      </c>
    </row>
    <row r="10006" spans="1:16" hidden="1" x14ac:dyDescent="0.25">
      <c r="A10006">
        <v>195169829</v>
      </c>
      <c r="B10006">
        <v>803401</v>
      </c>
      <c r="C10006" t="s">
        <v>318</v>
      </c>
      <c r="D10006">
        <v>2005099</v>
      </c>
      <c r="E10006" t="s">
        <v>217</v>
      </c>
      <c r="F10006" t="s">
        <v>214</v>
      </c>
      <c r="G10006" t="s">
        <v>215</v>
      </c>
      <c r="H10006">
        <v>3</v>
      </c>
      <c r="I10006">
        <v>2015</v>
      </c>
      <c r="J10006">
        <v>1</v>
      </c>
      <c r="L10006">
        <v>23066427</v>
      </c>
      <c r="M10006">
        <v>3.4</v>
      </c>
      <c r="P10006" s="29">
        <f t="shared" si="410"/>
        <v>0.39999999999999997</v>
      </c>
    </row>
    <row r="10007" spans="1:16" hidden="1" x14ac:dyDescent="0.25">
      <c r="A10007">
        <v>195169829</v>
      </c>
      <c r="B10007">
        <v>803401</v>
      </c>
      <c r="C10007" t="s">
        <v>318</v>
      </c>
      <c r="D10007">
        <v>2005102</v>
      </c>
      <c r="E10007" t="s">
        <v>218</v>
      </c>
      <c r="F10007" t="s">
        <v>214</v>
      </c>
      <c r="G10007" t="s">
        <v>215</v>
      </c>
      <c r="H10007">
        <v>3</v>
      </c>
      <c r="I10007">
        <v>2015</v>
      </c>
      <c r="J10007">
        <v>1</v>
      </c>
      <c r="L10007">
        <v>23066488</v>
      </c>
      <c r="M10007">
        <v>3.3</v>
      </c>
      <c r="P10007" s="29">
        <f t="shared" si="410"/>
        <v>0.3833333333333333</v>
      </c>
    </row>
    <row r="10008" spans="1:16" hidden="1" x14ac:dyDescent="0.25">
      <c r="A10008">
        <v>195169829</v>
      </c>
      <c r="B10008">
        <v>803401</v>
      </c>
      <c r="C10008" t="s">
        <v>318</v>
      </c>
      <c r="D10008">
        <v>2021600</v>
      </c>
      <c r="E10008" t="s">
        <v>219</v>
      </c>
      <c r="F10008" t="s">
        <v>214</v>
      </c>
      <c r="G10008" t="s">
        <v>215</v>
      </c>
      <c r="H10008">
        <v>3</v>
      </c>
      <c r="I10008">
        <v>2015</v>
      </c>
      <c r="J10008">
        <v>1</v>
      </c>
      <c r="L10008">
        <v>23066437</v>
      </c>
      <c r="M10008">
        <v>3.1</v>
      </c>
      <c r="P10008" s="29">
        <f t="shared" si="410"/>
        <v>0.35000000000000003</v>
      </c>
    </row>
    <row r="10009" spans="1:16" hidden="1" x14ac:dyDescent="0.25">
      <c r="A10009">
        <v>195169829</v>
      </c>
      <c r="B10009">
        <v>803401</v>
      </c>
      <c r="C10009" t="s">
        <v>318</v>
      </c>
      <c r="D10009">
        <v>2005118</v>
      </c>
      <c r="E10009" t="s">
        <v>223</v>
      </c>
      <c r="F10009" t="s">
        <v>214</v>
      </c>
      <c r="G10009" t="s">
        <v>215</v>
      </c>
      <c r="H10009">
        <v>2</v>
      </c>
      <c r="I10009">
        <v>2015</v>
      </c>
      <c r="J10009">
        <v>1</v>
      </c>
      <c r="L10009">
        <v>23066497</v>
      </c>
      <c r="M10009">
        <v>4.4000000000000004</v>
      </c>
      <c r="P10009" s="29">
        <f t="shared" si="410"/>
        <v>0.56666666666666676</v>
      </c>
    </row>
    <row r="10010" spans="1:16" hidden="1" x14ac:dyDescent="0.25">
      <c r="A10010">
        <v>195169829</v>
      </c>
      <c r="B10010">
        <v>803401</v>
      </c>
      <c r="C10010" t="s">
        <v>318</v>
      </c>
      <c r="D10010">
        <v>2004112</v>
      </c>
      <c r="E10010" t="s">
        <v>244</v>
      </c>
      <c r="F10010" t="s">
        <v>214</v>
      </c>
      <c r="G10010" t="s">
        <v>215</v>
      </c>
      <c r="H10010">
        <v>2</v>
      </c>
      <c r="I10010">
        <v>2015</v>
      </c>
      <c r="J10010">
        <v>2</v>
      </c>
      <c r="L10010">
        <v>23073232</v>
      </c>
      <c r="M10010">
        <v>5.6</v>
      </c>
      <c r="P10010" s="29">
        <f t="shared" si="410"/>
        <v>0.76666666666666661</v>
      </c>
    </row>
    <row r="10011" spans="1:16" hidden="1" x14ac:dyDescent="0.25">
      <c r="A10011">
        <v>195169829</v>
      </c>
      <c r="B10011">
        <v>803401</v>
      </c>
      <c r="C10011" t="s">
        <v>318</v>
      </c>
      <c r="D10011">
        <v>2005099</v>
      </c>
      <c r="E10011" t="s">
        <v>217</v>
      </c>
      <c r="F10011" t="s">
        <v>214</v>
      </c>
      <c r="G10011" t="s">
        <v>215</v>
      </c>
      <c r="H10011">
        <v>2</v>
      </c>
      <c r="I10011">
        <v>2015</v>
      </c>
      <c r="J10011">
        <v>2</v>
      </c>
      <c r="L10011">
        <v>23071928</v>
      </c>
      <c r="M10011">
        <v>4.0999999999999996</v>
      </c>
      <c r="P10011" s="29">
        <f t="shared" si="410"/>
        <v>0.51666666666666661</v>
      </c>
    </row>
    <row r="10012" spans="1:16" hidden="1" x14ac:dyDescent="0.25">
      <c r="A10012">
        <v>195169829</v>
      </c>
      <c r="B10012">
        <v>803401</v>
      </c>
      <c r="C10012" t="s">
        <v>318</v>
      </c>
      <c r="D10012">
        <v>2021754</v>
      </c>
      <c r="E10012" t="s">
        <v>216</v>
      </c>
      <c r="F10012" t="s">
        <v>214</v>
      </c>
      <c r="G10012" t="s">
        <v>215</v>
      </c>
      <c r="H10012">
        <v>2</v>
      </c>
      <c r="I10012">
        <v>2015</v>
      </c>
      <c r="J10012">
        <v>2</v>
      </c>
      <c r="L10012">
        <v>23074133</v>
      </c>
      <c r="M10012">
        <v>4</v>
      </c>
      <c r="P10012" s="29">
        <f t="shared" si="410"/>
        <v>0.5</v>
      </c>
    </row>
    <row r="10013" spans="1:16" hidden="1" x14ac:dyDescent="0.25">
      <c r="A10013">
        <v>195169829</v>
      </c>
      <c r="B10013">
        <v>803401</v>
      </c>
      <c r="C10013" t="s">
        <v>318</v>
      </c>
      <c r="D10013">
        <v>2005102</v>
      </c>
      <c r="E10013" t="s">
        <v>218</v>
      </c>
      <c r="F10013" t="s">
        <v>214</v>
      </c>
      <c r="G10013" t="s">
        <v>215</v>
      </c>
      <c r="H10013">
        <v>2</v>
      </c>
      <c r="I10013">
        <v>2015</v>
      </c>
      <c r="J10013">
        <v>2</v>
      </c>
      <c r="L10013">
        <v>23071945</v>
      </c>
      <c r="M10013">
        <v>4</v>
      </c>
      <c r="P10013" s="29">
        <f t="shared" si="410"/>
        <v>0.5</v>
      </c>
    </row>
    <row r="10014" spans="1:16" hidden="1" x14ac:dyDescent="0.25">
      <c r="A10014">
        <v>195169829</v>
      </c>
      <c r="B10014">
        <v>803401</v>
      </c>
      <c r="C10014" t="s">
        <v>318</v>
      </c>
      <c r="D10014">
        <v>2021600</v>
      </c>
      <c r="E10014" t="s">
        <v>219</v>
      </c>
      <c r="F10014" t="s">
        <v>214</v>
      </c>
      <c r="G10014" t="s">
        <v>215</v>
      </c>
      <c r="H10014">
        <v>3</v>
      </c>
      <c r="I10014">
        <v>2015</v>
      </c>
      <c r="J10014">
        <v>2</v>
      </c>
      <c r="L10014">
        <v>23071942</v>
      </c>
      <c r="M10014">
        <v>3.5</v>
      </c>
      <c r="P10014" s="29">
        <f t="shared" si="410"/>
        <v>0.41666666666666669</v>
      </c>
    </row>
    <row r="10015" spans="1:16" hidden="1" x14ac:dyDescent="0.25">
      <c r="A10015">
        <v>195169829</v>
      </c>
      <c r="B10015">
        <v>803401</v>
      </c>
      <c r="C10015" t="s">
        <v>318</v>
      </c>
      <c r="D10015">
        <v>2005117</v>
      </c>
      <c r="E10015" t="s">
        <v>220</v>
      </c>
      <c r="F10015" t="s">
        <v>214</v>
      </c>
      <c r="G10015" t="s">
        <v>215</v>
      </c>
      <c r="H10015">
        <v>4</v>
      </c>
      <c r="I10015">
        <v>2015</v>
      </c>
      <c r="J10015">
        <v>2</v>
      </c>
      <c r="L10015">
        <v>23070387</v>
      </c>
      <c r="P10015" s="29" t="str">
        <f t="shared" si="410"/>
        <v>DRP</v>
      </c>
    </row>
    <row r="10016" spans="1:16" hidden="1" x14ac:dyDescent="0.25">
      <c r="A10016">
        <v>195169829</v>
      </c>
      <c r="B10016">
        <v>803401</v>
      </c>
      <c r="C10016" t="s">
        <v>318</v>
      </c>
      <c r="D10016">
        <v>2005117</v>
      </c>
      <c r="E10016" t="s">
        <v>220</v>
      </c>
      <c r="F10016" t="s">
        <v>214</v>
      </c>
      <c r="G10016" t="s">
        <v>215</v>
      </c>
      <c r="H10016">
        <v>2</v>
      </c>
      <c r="I10016">
        <v>2016</v>
      </c>
      <c r="J10016">
        <v>1</v>
      </c>
      <c r="L10016">
        <v>23078737</v>
      </c>
      <c r="M10016">
        <v>4</v>
      </c>
      <c r="P10016" s="29">
        <f t="shared" ref="P10016:P10047" si="411">IF(AND(ISNUMBER(M10016),H10016&lt;&gt;4),(M10016-1)/6,IF(H10016=4,"DRP",IF(AND(H10016=3,M10016="NA"),"BAD",IF(AND(H10016=2),"CVL",IF(AND(H10016=1,ISBLANK(M10016)),"NULL","UNK")))))</f>
        <v>0.5</v>
      </c>
    </row>
    <row r="10017" spans="1:16" hidden="1" x14ac:dyDescent="0.25">
      <c r="A10017">
        <v>195169829</v>
      </c>
      <c r="B10017">
        <v>803401</v>
      </c>
      <c r="C10017" t="s">
        <v>318</v>
      </c>
      <c r="D10017">
        <v>2004116</v>
      </c>
      <c r="E10017" t="s">
        <v>229</v>
      </c>
      <c r="F10017" t="s">
        <v>214</v>
      </c>
      <c r="G10017" t="s">
        <v>215</v>
      </c>
      <c r="H10017">
        <v>2</v>
      </c>
      <c r="I10017">
        <v>2016</v>
      </c>
      <c r="J10017">
        <v>1</v>
      </c>
      <c r="L10017">
        <v>23073043</v>
      </c>
      <c r="M10017">
        <v>5.0999999999999996</v>
      </c>
      <c r="P10017" s="29">
        <f t="shared" si="411"/>
        <v>0.68333333333333324</v>
      </c>
    </row>
    <row r="10018" spans="1:16" hidden="1" x14ac:dyDescent="0.25">
      <c r="A10018">
        <v>195169829</v>
      </c>
      <c r="B10018">
        <v>803401</v>
      </c>
      <c r="C10018" t="s">
        <v>318</v>
      </c>
      <c r="D10018">
        <v>2021580</v>
      </c>
      <c r="E10018" t="s">
        <v>241</v>
      </c>
      <c r="F10018" t="s">
        <v>214</v>
      </c>
      <c r="G10018" t="s">
        <v>215</v>
      </c>
      <c r="H10018">
        <v>3</v>
      </c>
      <c r="I10018">
        <v>2016</v>
      </c>
      <c r="J10018">
        <v>1</v>
      </c>
      <c r="L10018">
        <v>23081157</v>
      </c>
      <c r="M10018">
        <v>2</v>
      </c>
      <c r="P10018" s="29">
        <f t="shared" si="411"/>
        <v>0.16666666666666666</v>
      </c>
    </row>
    <row r="10019" spans="1:16" hidden="1" x14ac:dyDescent="0.25">
      <c r="A10019">
        <v>195169829</v>
      </c>
      <c r="B10019">
        <v>803401</v>
      </c>
      <c r="C10019" t="s">
        <v>318</v>
      </c>
      <c r="D10019">
        <v>2021600</v>
      </c>
      <c r="E10019" t="s">
        <v>219</v>
      </c>
      <c r="F10019" t="s">
        <v>214</v>
      </c>
      <c r="G10019" t="s">
        <v>215</v>
      </c>
      <c r="H10019">
        <v>2</v>
      </c>
      <c r="I10019">
        <v>2016</v>
      </c>
      <c r="J10019">
        <v>1</v>
      </c>
      <c r="L10019">
        <v>23081088</v>
      </c>
      <c r="M10019">
        <v>4.8</v>
      </c>
      <c r="P10019" s="29">
        <f t="shared" si="411"/>
        <v>0.6333333333333333</v>
      </c>
    </row>
    <row r="10020" spans="1:16" hidden="1" x14ac:dyDescent="0.25">
      <c r="A10020">
        <v>195169829</v>
      </c>
      <c r="B10020">
        <v>803401</v>
      </c>
      <c r="C10020" t="s">
        <v>318</v>
      </c>
      <c r="D10020">
        <v>2021763</v>
      </c>
      <c r="E10020" t="s">
        <v>298</v>
      </c>
      <c r="F10020" t="s">
        <v>214</v>
      </c>
      <c r="G10020" t="s">
        <v>215</v>
      </c>
      <c r="H10020">
        <v>2</v>
      </c>
      <c r="I10020">
        <v>2016</v>
      </c>
      <c r="J10020">
        <v>1</v>
      </c>
      <c r="L10020">
        <v>23081192</v>
      </c>
      <c r="M10020">
        <v>4.0999999999999996</v>
      </c>
      <c r="P10020" s="29">
        <f t="shared" si="411"/>
        <v>0.51666666666666661</v>
      </c>
    </row>
    <row r="10021" spans="1:16" hidden="1" x14ac:dyDescent="0.25">
      <c r="A10021">
        <v>195169829</v>
      </c>
      <c r="B10021">
        <v>803401</v>
      </c>
      <c r="C10021" t="s">
        <v>318</v>
      </c>
      <c r="D10021">
        <v>2005120</v>
      </c>
      <c r="E10021" t="s">
        <v>293</v>
      </c>
      <c r="F10021" t="s">
        <v>214</v>
      </c>
      <c r="G10021" t="s">
        <v>215</v>
      </c>
      <c r="H10021">
        <v>4</v>
      </c>
      <c r="I10021">
        <v>2016</v>
      </c>
      <c r="J10021">
        <v>2</v>
      </c>
      <c r="L10021">
        <v>23086515</v>
      </c>
      <c r="P10021" s="29" t="str">
        <f t="shared" si="411"/>
        <v>DRP</v>
      </c>
    </row>
    <row r="10022" spans="1:16" hidden="1" x14ac:dyDescent="0.25">
      <c r="A10022">
        <v>195169829</v>
      </c>
      <c r="B10022">
        <v>803401</v>
      </c>
      <c r="C10022" t="s">
        <v>318</v>
      </c>
      <c r="D10022">
        <v>2021756</v>
      </c>
      <c r="E10022" t="s">
        <v>253</v>
      </c>
      <c r="F10022" t="s">
        <v>214</v>
      </c>
      <c r="G10022" t="s">
        <v>215</v>
      </c>
      <c r="H10022">
        <v>4</v>
      </c>
      <c r="I10022">
        <v>2016</v>
      </c>
      <c r="J10022">
        <v>2</v>
      </c>
      <c r="L10022">
        <v>23086837</v>
      </c>
      <c r="P10022" s="29" t="str">
        <f t="shared" si="411"/>
        <v>DRP</v>
      </c>
    </row>
    <row r="10023" spans="1:16" hidden="1" x14ac:dyDescent="0.25">
      <c r="A10023">
        <v>195169829</v>
      </c>
      <c r="B10023">
        <v>803401</v>
      </c>
      <c r="C10023" t="s">
        <v>318</v>
      </c>
      <c r="D10023">
        <v>2021580</v>
      </c>
      <c r="E10023" t="s">
        <v>241</v>
      </c>
      <c r="F10023" t="s">
        <v>214</v>
      </c>
      <c r="G10023" t="s">
        <v>215</v>
      </c>
      <c r="H10023">
        <v>3</v>
      </c>
      <c r="I10023">
        <v>2016</v>
      </c>
      <c r="J10023">
        <v>2</v>
      </c>
      <c r="L10023">
        <v>23086828</v>
      </c>
      <c r="M10023">
        <v>3.7</v>
      </c>
      <c r="P10023" s="29">
        <f t="shared" si="411"/>
        <v>0.45</v>
      </c>
    </row>
    <row r="10024" spans="1:16" hidden="1" x14ac:dyDescent="0.25">
      <c r="A10024">
        <v>195169829</v>
      </c>
      <c r="B10024">
        <v>803401</v>
      </c>
      <c r="C10024" t="s">
        <v>318</v>
      </c>
      <c r="D10024">
        <v>2005120</v>
      </c>
      <c r="E10024" t="s">
        <v>293</v>
      </c>
      <c r="F10024" t="s">
        <v>214</v>
      </c>
      <c r="G10024" t="s">
        <v>215</v>
      </c>
      <c r="H10024">
        <v>2</v>
      </c>
      <c r="I10024">
        <v>2016</v>
      </c>
      <c r="J10024">
        <v>2</v>
      </c>
      <c r="L10024">
        <v>23086516</v>
      </c>
      <c r="M10024">
        <v>4.0999999999999996</v>
      </c>
      <c r="P10024" s="29">
        <f t="shared" si="411"/>
        <v>0.51666666666666661</v>
      </c>
    </row>
    <row r="10025" spans="1:16" hidden="1" x14ac:dyDescent="0.25">
      <c r="A10025">
        <v>195169829</v>
      </c>
      <c r="B10025">
        <v>803401</v>
      </c>
      <c r="C10025" t="s">
        <v>318</v>
      </c>
      <c r="D10025">
        <v>2005131</v>
      </c>
      <c r="E10025" t="s">
        <v>228</v>
      </c>
      <c r="F10025" t="s">
        <v>214</v>
      </c>
      <c r="G10025" t="s">
        <v>215</v>
      </c>
      <c r="H10025">
        <v>2</v>
      </c>
      <c r="I10025">
        <v>2016</v>
      </c>
      <c r="J10025">
        <v>2</v>
      </c>
      <c r="L10025">
        <v>23086518</v>
      </c>
      <c r="M10025">
        <v>5.9</v>
      </c>
      <c r="P10025" s="29">
        <f t="shared" si="411"/>
        <v>0.81666666666666676</v>
      </c>
    </row>
    <row r="10026" spans="1:16" hidden="1" x14ac:dyDescent="0.25">
      <c r="A10026">
        <v>195169829</v>
      </c>
      <c r="B10026">
        <v>803401</v>
      </c>
      <c r="C10026" t="s">
        <v>318</v>
      </c>
      <c r="D10026">
        <v>2021756</v>
      </c>
      <c r="E10026" t="s">
        <v>253</v>
      </c>
      <c r="F10026" t="s">
        <v>214</v>
      </c>
      <c r="G10026" t="s">
        <v>215</v>
      </c>
      <c r="H10026">
        <v>3</v>
      </c>
      <c r="I10026">
        <v>2016</v>
      </c>
      <c r="J10026">
        <v>2</v>
      </c>
      <c r="L10026">
        <v>23086839</v>
      </c>
      <c r="M10026">
        <v>3</v>
      </c>
      <c r="P10026" s="29">
        <f t="shared" si="411"/>
        <v>0.33333333333333331</v>
      </c>
    </row>
    <row r="10027" spans="1:16" hidden="1" x14ac:dyDescent="0.25">
      <c r="A10027">
        <v>195169829</v>
      </c>
      <c r="B10027">
        <v>803401</v>
      </c>
      <c r="C10027" t="s">
        <v>318</v>
      </c>
      <c r="D10027">
        <v>2021602</v>
      </c>
      <c r="E10027" t="s">
        <v>242</v>
      </c>
      <c r="F10027" t="s">
        <v>214</v>
      </c>
      <c r="G10027" t="s">
        <v>215</v>
      </c>
      <c r="H10027">
        <v>3</v>
      </c>
      <c r="I10027">
        <v>2016</v>
      </c>
      <c r="J10027">
        <v>2</v>
      </c>
      <c r="L10027">
        <v>23086745</v>
      </c>
      <c r="M10027">
        <v>3.2</v>
      </c>
      <c r="P10027" s="29">
        <f t="shared" si="411"/>
        <v>0.3666666666666667</v>
      </c>
    </row>
    <row r="10028" spans="1:16" hidden="1" x14ac:dyDescent="0.25">
      <c r="A10028">
        <v>195169829</v>
      </c>
      <c r="B10028">
        <v>803401</v>
      </c>
      <c r="C10028" t="s">
        <v>318</v>
      </c>
      <c r="D10028">
        <v>2004099</v>
      </c>
      <c r="E10028" t="s">
        <v>245</v>
      </c>
      <c r="F10028" t="s">
        <v>214</v>
      </c>
      <c r="G10028" t="s">
        <v>215</v>
      </c>
      <c r="H10028">
        <v>2</v>
      </c>
      <c r="I10028">
        <v>2016</v>
      </c>
      <c r="J10028">
        <v>2</v>
      </c>
      <c r="L10028">
        <v>23085315</v>
      </c>
      <c r="M10028">
        <v>5.4</v>
      </c>
      <c r="P10028" s="29">
        <f t="shared" si="411"/>
        <v>0.73333333333333339</v>
      </c>
    </row>
    <row r="10029" spans="1:16" hidden="1" x14ac:dyDescent="0.25">
      <c r="A10029">
        <v>195169829</v>
      </c>
      <c r="B10029">
        <v>803401</v>
      </c>
      <c r="C10029" t="s">
        <v>318</v>
      </c>
      <c r="D10029">
        <v>2004587</v>
      </c>
      <c r="E10029" t="s">
        <v>288</v>
      </c>
      <c r="F10029" t="s">
        <v>214</v>
      </c>
      <c r="G10029" t="s">
        <v>215</v>
      </c>
      <c r="H10029">
        <v>4</v>
      </c>
      <c r="I10029">
        <v>2017</v>
      </c>
      <c r="J10029">
        <v>1</v>
      </c>
      <c r="L10029">
        <v>23094958</v>
      </c>
      <c r="P10029" s="29" t="str">
        <f t="shared" si="411"/>
        <v>DRP</v>
      </c>
    </row>
    <row r="10030" spans="1:16" hidden="1" x14ac:dyDescent="0.25">
      <c r="A10030">
        <v>195169829</v>
      </c>
      <c r="B10030">
        <v>803401</v>
      </c>
      <c r="C10030" t="s">
        <v>318</v>
      </c>
      <c r="D10030">
        <v>2021756</v>
      </c>
      <c r="E10030" t="s">
        <v>253</v>
      </c>
      <c r="F10030" t="s">
        <v>214</v>
      </c>
      <c r="G10030" t="s">
        <v>215</v>
      </c>
      <c r="H10030">
        <v>2</v>
      </c>
      <c r="I10030">
        <v>2017</v>
      </c>
      <c r="J10030">
        <v>1</v>
      </c>
      <c r="L10030">
        <v>23092931</v>
      </c>
      <c r="M10030">
        <v>4</v>
      </c>
      <c r="P10030" s="29">
        <f t="shared" si="411"/>
        <v>0.5</v>
      </c>
    </row>
    <row r="10031" spans="1:16" hidden="1" x14ac:dyDescent="0.25">
      <c r="A10031">
        <v>195169829</v>
      </c>
      <c r="B10031">
        <v>803401</v>
      </c>
      <c r="C10031" t="s">
        <v>318</v>
      </c>
      <c r="D10031">
        <v>2021602</v>
      </c>
      <c r="E10031" t="s">
        <v>242</v>
      </c>
      <c r="F10031" t="s">
        <v>214</v>
      </c>
      <c r="G10031" t="s">
        <v>215</v>
      </c>
      <c r="H10031">
        <v>3</v>
      </c>
      <c r="I10031">
        <v>2017</v>
      </c>
      <c r="J10031">
        <v>1</v>
      </c>
      <c r="L10031">
        <v>23095499</v>
      </c>
      <c r="M10031">
        <v>2.7</v>
      </c>
      <c r="P10031" s="29">
        <f t="shared" si="411"/>
        <v>0.28333333333333338</v>
      </c>
    </row>
    <row r="10032" spans="1:16" hidden="1" x14ac:dyDescent="0.25">
      <c r="A10032">
        <v>195169829</v>
      </c>
      <c r="B10032">
        <v>803401</v>
      </c>
      <c r="C10032" t="s">
        <v>318</v>
      </c>
      <c r="D10032">
        <v>2021580</v>
      </c>
      <c r="E10032" t="s">
        <v>241</v>
      </c>
      <c r="F10032" t="s">
        <v>214</v>
      </c>
      <c r="G10032" t="s">
        <v>215</v>
      </c>
      <c r="H10032">
        <v>3</v>
      </c>
      <c r="I10032">
        <v>2017</v>
      </c>
      <c r="J10032">
        <v>1</v>
      </c>
      <c r="L10032">
        <v>23092926</v>
      </c>
      <c r="M10032">
        <v>3.2</v>
      </c>
      <c r="P10032" s="29">
        <f t="shared" si="411"/>
        <v>0.3666666666666667</v>
      </c>
    </row>
    <row r="10033" spans="1:16" hidden="1" x14ac:dyDescent="0.25">
      <c r="A10033">
        <v>195169829</v>
      </c>
      <c r="B10033">
        <v>803401</v>
      </c>
      <c r="C10033" t="s">
        <v>318</v>
      </c>
      <c r="D10033">
        <v>2021591</v>
      </c>
      <c r="E10033" t="s">
        <v>240</v>
      </c>
      <c r="F10033" t="s">
        <v>214</v>
      </c>
      <c r="G10033" t="s">
        <v>215</v>
      </c>
      <c r="H10033">
        <v>2</v>
      </c>
      <c r="I10033">
        <v>2017</v>
      </c>
      <c r="J10033">
        <v>1</v>
      </c>
      <c r="L10033">
        <v>23096123</v>
      </c>
      <c r="M10033">
        <v>5.4</v>
      </c>
      <c r="P10033" s="29">
        <f t="shared" si="411"/>
        <v>0.73333333333333339</v>
      </c>
    </row>
    <row r="10034" spans="1:16" hidden="1" x14ac:dyDescent="0.25">
      <c r="A10034">
        <v>195169829</v>
      </c>
      <c r="B10034">
        <v>803401</v>
      </c>
      <c r="C10034" t="s">
        <v>318</v>
      </c>
      <c r="D10034">
        <v>2004752</v>
      </c>
      <c r="E10034" t="s">
        <v>290</v>
      </c>
      <c r="F10034" t="s">
        <v>214</v>
      </c>
      <c r="G10034" t="s">
        <v>215</v>
      </c>
      <c r="H10034">
        <v>2</v>
      </c>
      <c r="I10034">
        <v>2017</v>
      </c>
      <c r="J10034">
        <v>1</v>
      </c>
      <c r="L10034">
        <v>23093323</v>
      </c>
      <c r="M10034">
        <v>4.4000000000000004</v>
      </c>
      <c r="P10034" s="29">
        <f t="shared" si="411"/>
        <v>0.56666666666666676</v>
      </c>
    </row>
    <row r="10035" spans="1:16" hidden="1" x14ac:dyDescent="0.25">
      <c r="A10035">
        <v>195169829</v>
      </c>
      <c r="B10035">
        <v>803401</v>
      </c>
      <c r="C10035" t="s">
        <v>318</v>
      </c>
      <c r="D10035">
        <v>2004591</v>
      </c>
      <c r="E10035" t="s">
        <v>271</v>
      </c>
      <c r="F10035" t="s">
        <v>214</v>
      </c>
      <c r="G10035" t="s">
        <v>215</v>
      </c>
      <c r="H10035">
        <v>2</v>
      </c>
      <c r="I10035">
        <v>2017</v>
      </c>
      <c r="J10035">
        <v>1</v>
      </c>
      <c r="L10035">
        <v>23093318</v>
      </c>
      <c r="M10035">
        <v>4.0999999999999996</v>
      </c>
      <c r="P10035" s="29">
        <f t="shared" si="411"/>
        <v>0.51666666666666661</v>
      </c>
    </row>
    <row r="10036" spans="1:16" hidden="1" x14ac:dyDescent="0.25">
      <c r="A10036">
        <v>195169829</v>
      </c>
      <c r="B10036">
        <v>803401</v>
      </c>
      <c r="C10036" t="s">
        <v>318</v>
      </c>
      <c r="D10036">
        <v>2021744</v>
      </c>
      <c r="E10036" t="s">
        <v>262</v>
      </c>
      <c r="F10036" t="s">
        <v>214</v>
      </c>
      <c r="G10036" t="s">
        <v>215</v>
      </c>
      <c r="H10036">
        <v>2</v>
      </c>
      <c r="I10036">
        <v>2017</v>
      </c>
      <c r="J10036">
        <v>2</v>
      </c>
      <c r="L10036">
        <v>23097715</v>
      </c>
      <c r="M10036">
        <v>5.4</v>
      </c>
      <c r="P10036" s="29">
        <f t="shared" si="411"/>
        <v>0.73333333333333339</v>
      </c>
    </row>
    <row r="10037" spans="1:16" hidden="1" x14ac:dyDescent="0.25">
      <c r="A10037">
        <v>195169829</v>
      </c>
      <c r="B10037">
        <v>803401</v>
      </c>
      <c r="C10037" t="s">
        <v>318</v>
      </c>
      <c r="D10037">
        <v>2004597</v>
      </c>
      <c r="E10037" t="s">
        <v>279</v>
      </c>
      <c r="F10037" t="s">
        <v>214</v>
      </c>
      <c r="G10037" t="s">
        <v>215</v>
      </c>
      <c r="H10037">
        <v>3</v>
      </c>
      <c r="I10037">
        <v>2017</v>
      </c>
      <c r="J10037">
        <v>2</v>
      </c>
      <c r="L10037">
        <v>23097635</v>
      </c>
      <c r="M10037">
        <v>3.7</v>
      </c>
      <c r="P10037" s="29">
        <f t="shared" si="411"/>
        <v>0.45</v>
      </c>
    </row>
    <row r="10038" spans="1:16" hidden="1" x14ac:dyDescent="0.25">
      <c r="A10038">
        <v>195169829</v>
      </c>
      <c r="B10038">
        <v>803401</v>
      </c>
      <c r="C10038" t="s">
        <v>318</v>
      </c>
      <c r="D10038">
        <v>2021615</v>
      </c>
      <c r="E10038" t="s">
        <v>255</v>
      </c>
      <c r="F10038" t="s">
        <v>214</v>
      </c>
      <c r="G10038" t="s">
        <v>215</v>
      </c>
      <c r="H10038">
        <v>3</v>
      </c>
      <c r="I10038">
        <v>2017</v>
      </c>
      <c r="J10038">
        <v>2</v>
      </c>
      <c r="L10038">
        <v>23101907</v>
      </c>
      <c r="M10038">
        <v>3.8</v>
      </c>
      <c r="P10038" s="29">
        <f t="shared" si="411"/>
        <v>0.46666666666666662</v>
      </c>
    </row>
    <row r="10039" spans="1:16" hidden="1" x14ac:dyDescent="0.25">
      <c r="A10039">
        <v>195169829</v>
      </c>
      <c r="B10039">
        <v>803401</v>
      </c>
      <c r="C10039" t="s">
        <v>318</v>
      </c>
      <c r="D10039">
        <v>2024862</v>
      </c>
      <c r="E10039" t="s">
        <v>289</v>
      </c>
      <c r="F10039" t="s">
        <v>214</v>
      </c>
      <c r="G10039" t="s">
        <v>215</v>
      </c>
      <c r="H10039">
        <v>2</v>
      </c>
      <c r="I10039">
        <v>2017</v>
      </c>
      <c r="J10039">
        <v>2</v>
      </c>
      <c r="L10039">
        <v>23097632</v>
      </c>
      <c r="M10039">
        <v>6.4</v>
      </c>
      <c r="P10039" s="29">
        <f t="shared" si="411"/>
        <v>0.9</v>
      </c>
    </row>
    <row r="10040" spans="1:16" hidden="1" x14ac:dyDescent="0.25">
      <c r="A10040">
        <v>195169829</v>
      </c>
      <c r="B10040">
        <v>803401</v>
      </c>
      <c r="C10040" t="s">
        <v>318</v>
      </c>
      <c r="D10040">
        <v>2021580</v>
      </c>
      <c r="E10040" t="s">
        <v>241</v>
      </c>
      <c r="F10040" t="s">
        <v>214</v>
      </c>
      <c r="G10040" t="s">
        <v>215</v>
      </c>
      <c r="H10040">
        <v>3</v>
      </c>
      <c r="I10040">
        <v>2017</v>
      </c>
      <c r="J10040">
        <v>2</v>
      </c>
      <c r="L10040">
        <v>23101085</v>
      </c>
      <c r="M10040">
        <v>3.3</v>
      </c>
      <c r="P10040" s="29">
        <f t="shared" si="411"/>
        <v>0.3833333333333333</v>
      </c>
    </row>
    <row r="10041" spans="1:16" hidden="1" x14ac:dyDescent="0.25">
      <c r="A10041">
        <v>195169829</v>
      </c>
      <c r="B10041">
        <v>803401</v>
      </c>
      <c r="C10041" t="s">
        <v>318</v>
      </c>
      <c r="D10041">
        <v>2021602</v>
      </c>
      <c r="E10041" t="s">
        <v>242</v>
      </c>
      <c r="F10041" t="s">
        <v>214</v>
      </c>
      <c r="G10041" t="s">
        <v>215</v>
      </c>
      <c r="H10041">
        <v>3</v>
      </c>
      <c r="I10041">
        <v>2017</v>
      </c>
      <c r="J10041">
        <v>2</v>
      </c>
      <c r="L10041">
        <v>23101095</v>
      </c>
      <c r="M10041">
        <v>2.4</v>
      </c>
      <c r="P10041" s="29">
        <f t="shared" si="411"/>
        <v>0.23333333333333331</v>
      </c>
    </row>
    <row r="10042" spans="1:16" hidden="1" x14ac:dyDescent="0.25">
      <c r="A10042">
        <v>195180210</v>
      </c>
      <c r="B10042">
        <v>803403</v>
      </c>
      <c r="C10042" t="s">
        <v>224</v>
      </c>
      <c r="D10042">
        <v>2021916</v>
      </c>
      <c r="E10042" t="s">
        <v>226</v>
      </c>
      <c r="F10042" t="s">
        <v>214</v>
      </c>
      <c r="G10042" t="s">
        <v>215</v>
      </c>
      <c r="H10042">
        <v>2</v>
      </c>
      <c r="I10042">
        <v>2016</v>
      </c>
      <c r="J10042">
        <v>1</v>
      </c>
      <c r="L10042">
        <v>23078559</v>
      </c>
      <c r="M10042">
        <v>5.0999999999999996</v>
      </c>
      <c r="P10042" s="29">
        <f t="shared" si="411"/>
        <v>0.68333333333333324</v>
      </c>
    </row>
    <row r="10043" spans="1:16" hidden="1" x14ac:dyDescent="0.25">
      <c r="A10043">
        <v>195180210</v>
      </c>
      <c r="B10043">
        <v>803403</v>
      </c>
      <c r="C10043" t="s">
        <v>224</v>
      </c>
      <c r="D10043">
        <v>2021878</v>
      </c>
      <c r="E10043" t="s">
        <v>294</v>
      </c>
      <c r="F10043" t="s">
        <v>214</v>
      </c>
      <c r="G10043" t="s">
        <v>215</v>
      </c>
      <c r="H10043">
        <v>3</v>
      </c>
      <c r="I10043">
        <v>2016</v>
      </c>
      <c r="J10043">
        <v>1</v>
      </c>
      <c r="L10043">
        <v>23078567</v>
      </c>
      <c r="M10043">
        <v>3.8</v>
      </c>
      <c r="P10043" s="29">
        <f t="shared" si="411"/>
        <v>0.46666666666666662</v>
      </c>
    </row>
    <row r="10044" spans="1:16" hidden="1" x14ac:dyDescent="0.25">
      <c r="A10044">
        <v>195180210</v>
      </c>
      <c r="B10044">
        <v>803403</v>
      </c>
      <c r="C10044" t="s">
        <v>224</v>
      </c>
      <c r="D10044">
        <v>2004172</v>
      </c>
      <c r="E10044" t="s">
        <v>213</v>
      </c>
      <c r="F10044" t="s">
        <v>214</v>
      </c>
      <c r="G10044" t="s">
        <v>215</v>
      </c>
      <c r="H10044">
        <v>4</v>
      </c>
      <c r="I10044">
        <v>2016</v>
      </c>
      <c r="J10044">
        <v>1</v>
      </c>
      <c r="L10044">
        <v>23078276</v>
      </c>
      <c r="P10044" s="29" t="str">
        <f t="shared" si="411"/>
        <v>DRP</v>
      </c>
    </row>
    <row r="10045" spans="1:16" hidden="1" x14ac:dyDescent="0.25">
      <c r="A10045">
        <v>195180210</v>
      </c>
      <c r="B10045">
        <v>803403</v>
      </c>
      <c r="C10045" t="s">
        <v>224</v>
      </c>
      <c r="D10045">
        <v>2005108</v>
      </c>
      <c r="E10045" t="s">
        <v>217</v>
      </c>
      <c r="F10045" t="s">
        <v>214</v>
      </c>
      <c r="G10045" t="s">
        <v>215</v>
      </c>
      <c r="H10045">
        <v>4</v>
      </c>
      <c r="I10045">
        <v>2016</v>
      </c>
      <c r="J10045">
        <v>1</v>
      </c>
      <c r="L10045">
        <v>23078550</v>
      </c>
      <c r="P10045" s="29" t="str">
        <f t="shared" si="411"/>
        <v>DRP</v>
      </c>
    </row>
    <row r="10046" spans="1:16" hidden="1" x14ac:dyDescent="0.25">
      <c r="A10046">
        <v>195180210</v>
      </c>
      <c r="B10046">
        <v>803403</v>
      </c>
      <c r="C10046" t="s">
        <v>224</v>
      </c>
      <c r="D10046">
        <v>2005111</v>
      </c>
      <c r="E10046" t="s">
        <v>218</v>
      </c>
      <c r="F10046" t="s">
        <v>214</v>
      </c>
      <c r="G10046" t="s">
        <v>215</v>
      </c>
      <c r="H10046">
        <v>4</v>
      </c>
      <c r="I10046">
        <v>2016</v>
      </c>
      <c r="J10046">
        <v>1</v>
      </c>
      <c r="L10046">
        <v>23078557</v>
      </c>
      <c r="P10046" s="29" t="str">
        <f t="shared" si="411"/>
        <v>DRP</v>
      </c>
    </row>
    <row r="10047" spans="1:16" hidden="1" x14ac:dyDescent="0.25">
      <c r="A10047">
        <v>195180210</v>
      </c>
      <c r="B10047">
        <v>803403</v>
      </c>
      <c r="C10047" t="s">
        <v>224</v>
      </c>
      <c r="D10047">
        <v>2005125</v>
      </c>
      <c r="E10047" t="s">
        <v>223</v>
      </c>
      <c r="F10047" t="s">
        <v>214</v>
      </c>
      <c r="G10047" t="s">
        <v>215</v>
      </c>
      <c r="H10047">
        <v>4</v>
      </c>
      <c r="I10047">
        <v>2016</v>
      </c>
      <c r="J10047">
        <v>1</v>
      </c>
      <c r="L10047">
        <v>23078449</v>
      </c>
      <c r="P10047" s="29" t="str">
        <f t="shared" si="411"/>
        <v>DRP</v>
      </c>
    </row>
    <row r="10048" spans="1:16" hidden="1" x14ac:dyDescent="0.25">
      <c r="A10048">
        <v>195180210</v>
      </c>
      <c r="B10048">
        <v>803403</v>
      </c>
      <c r="C10048" t="s">
        <v>224</v>
      </c>
      <c r="D10048">
        <v>2021879</v>
      </c>
      <c r="E10048" t="s">
        <v>219</v>
      </c>
      <c r="F10048" t="s">
        <v>214</v>
      </c>
      <c r="G10048" t="s">
        <v>215</v>
      </c>
      <c r="H10048">
        <v>4</v>
      </c>
      <c r="I10048">
        <v>2016</v>
      </c>
      <c r="J10048">
        <v>1</v>
      </c>
      <c r="L10048">
        <v>23078551</v>
      </c>
      <c r="P10048" s="29" t="str">
        <f t="shared" ref="P10048:P10079" si="412">IF(AND(ISNUMBER(M10048),H10048&lt;&gt;4),(M10048-1)/6,IF(H10048=4,"DRP",IF(AND(H10048=3,M10048="NA"),"BAD",IF(AND(H10048=2),"CVL",IF(AND(H10048=1,ISBLANK(M10048)),"NULL","UNK")))))</f>
        <v>DRP</v>
      </c>
    </row>
    <row r="10049" spans="1:16" hidden="1" x14ac:dyDescent="0.25">
      <c r="A10049">
        <v>195180210</v>
      </c>
      <c r="B10049">
        <v>803403</v>
      </c>
      <c r="C10049" t="s">
        <v>224</v>
      </c>
      <c r="D10049">
        <v>2021900</v>
      </c>
      <c r="E10049" t="s">
        <v>216</v>
      </c>
      <c r="F10049" t="s">
        <v>214</v>
      </c>
      <c r="G10049" t="s">
        <v>215</v>
      </c>
      <c r="H10049">
        <v>4</v>
      </c>
      <c r="I10049">
        <v>2016</v>
      </c>
      <c r="J10049">
        <v>1</v>
      </c>
      <c r="L10049">
        <v>23078554</v>
      </c>
      <c r="P10049" s="29" t="str">
        <f t="shared" si="412"/>
        <v>DRP</v>
      </c>
    </row>
    <row r="10050" spans="1:16" hidden="1" x14ac:dyDescent="0.25">
      <c r="A10050">
        <v>195180210</v>
      </c>
      <c r="B10050">
        <v>803403</v>
      </c>
      <c r="C10050" t="s">
        <v>224</v>
      </c>
      <c r="D10050">
        <v>2004186</v>
      </c>
      <c r="E10050" t="s">
        <v>229</v>
      </c>
      <c r="F10050" t="s">
        <v>214</v>
      </c>
      <c r="G10050" t="s">
        <v>215</v>
      </c>
      <c r="H10050">
        <v>4</v>
      </c>
      <c r="I10050">
        <v>2016</v>
      </c>
      <c r="J10050">
        <v>1</v>
      </c>
      <c r="L10050">
        <v>23078311</v>
      </c>
      <c r="P10050" s="29" t="str">
        <f t="shared" si="412"/>
        <v>DRP</v>
      </c>
    </row>
    <row r="10051" spans="1:16" hidden="1" x14ac:dyDescent="0.25">
      <c r="A10051">
        <v>195180210</v>
      </c>
      <c r="B10051">
        <v>803403</v>
      </c>
      <c r="C10051" t="s">
        <v>224</v>
      </c>
      <c r="D10051">
        <v>2021885</v>
      </c>
      <c r="E10051" t="s">
        <v>295</v>
      </c>
      <c r="F10051" t="s">
        <v>214</v>
      </c>
      <c r="G10051" t="s">
        <v>215</v>
      </c>
      <c r="H10051">
        <v>2</v>
      </c>
      <c r="I10051">
        <v>2016</v>
      </c>
      <c r="J10051">
        <v>1</v>
      </c>
      <c r="L10051">
        <v>23078565</v>
      </c>
      <c r="M10051">
        <v>5.7</v>
      </c>
      <c r="P10051" s="29">
        <f t="shared" si="412"/>
        <v>0.78333333333333333</v>
      </c>
    </row>
    <row r="10052" spans="1:16" hidden="1" x14ac:dyDescent="0.25">
      <c r="A10052">
        <v>195180210</v>
      </c>
      <c r="B10052">
        <v>803403</v>
      </c>
      <c r="C10052" t="s">
        <v>224</v>
      </c>
      <c r="D10052">
        <v>2005133</v>
      </c>
      <c r="E10052" t="s">
        <v>228</v>
      </c>
      <c r="F10052" t="s">
        <v>214</v>
      </c>
      <c r="G10052" t="s">
        <v>215</v>
      </c>
      <c r="H10052">
        <v>2</v>
      </c>
      <c r="I10052">
        <v>2016</v>
      </c>
      <c r="J10052">
        <v>1</v>
      </c>
      <c r="L10052">
        <v>23078573</v>
      </c>
      <c r="M10052">
        <v>4.7</v>
      </c>
      <c r="P10052" s="29">
        <f t="shared" si="412"/>
        <v>0.6166666666666667</v>
      </c>
    </row>
    <row r="10053" spans="1:16" hidden="1" x14ac:dyDescent="0.25">
      <c r="A10053">
        <v>195180210</v>
      </c>
      <c r="B10053">
        <v>803403</v>
      </c>
      <c r="C10053" t="s">
        <v>224</v>
      </c>
      <c r="D10053">
        <v>2005127</v>
      </c>
      <c r="E10053" t="s">
        <v>293</v>
      </c>
      <c r="F10053" t="s">
        <v>214</v>
      </c>
      <c r="G10053" t="s">
        <v>215</v>
      </c>
      <c r="H10053">
        <v>2</v>
      </c>
      <c r="I10053">
        <v>2016</v>
      </c>
      <c r="J10053">
        <v>1</v>
      </c>
      <c r="L10053">
        <v>23078552</v>
      </c>
      <c r="M10053">
        <v>6.8</v>
      </c>
      <c r="P10053" s="29">
        <f t="shared" si="412"/>
        <v>0.96666666666666667</v>
      </c>
    </row>
    <row r="10054" spans="1:16" hidden="1" x14ac:dyDescent="0.25">
      <c r="A10054">
        <v>195180210</v>
      </c>
      <c r="B10054">
        <v>803403</v>
      </c>
      <c r="C10054" t="s">
        <v>224</v>
      </c>
      <c r="D10054">
        <v>2004186</v>
      </c>
      <c r="E10054" t="s">
        <v>229</v>
      </c>
      <c r="F10054" t="s">
        <v>214</v>
      </c>
      <c r="G10054" t="s">
        <v>215</v>
      </c>
      <c r="H10054">
        <v>2</v>
      </c>
      <c r="I10054">
        <v>2016</v>
      </c>
      <c r="J10054">
        <v>1</v>
      </c>
      <c r="L10054">
        <v>23078311</v>
      </c>
      <c r="M10054">
        <v>6.1</v>
      </c>
      <c r="P10054" s="29">
        <f t="shared" si="412"/>
        <v>0.85</v>
      </c>
    </row>
    <row r="10055" spans="1:16" hidden="1" x14ac:dyDescent="0.25">
      <c r="A10055">
        <v>195180210</v>
      </c>
      <c r="B10055">
        <v>803403</v>
      </c>
      <c r="C10055" t="s">
        <v>224</v>
      </c>
      <c r="D10055">
        <v>2021900</v>
      </c>
      <c r="E10055" t="s">
        <v>216</v>
      </c>
      <c r="F10055" t="s">
        <v>214</v>
      </c>
      <c r="G10055" t="s">
        <v>215</v>
      </c>
      <c r="H10055">
        <v>2</v>
      </c>
      <c r="I10055">
        <v>2016</v>
      </c>
      <c r="J10055">
        <v>1</v>
      </c>
      <c r="K10055" t="s">
        <v>231</v>
      </c>
      <c r="M10055" t="s">
        <v>232</v>
      </c>
      <c r="P10055" s="29" t="str">
        <f t="shared" si="412"/>
        <v>CVL</v>
      </c>
    </row>
    <row r="10056" spans="1:16" hidden="1" x14ac:dyDescent="0.25">
      <c r="A10056">
        <v>195180210</v>
      </c>
      <c r="B10056">
        <v>803403</v>
      </c>
      <c r="C10056" t="s">
        <v>224</v>
      </c>
      <c r="D10056">
        <v>2021880</v>
      </c>
      <c r="E10056" t="s">
        <v>242</v>
      </c>
      <c r="F10056" t="s">
        <v>214</v>
      </c>
      <c r="G10056" t="s">
        <v>215</v>
      </c>
      <c r="H10056">
        <v>2</v>
      </c>
      <c r="I10056">
        <v>2016</v>
      </c>
      <c r="J10056">
        <v>1</v>
      </c>
      <c r="K10056" t="s">
        <v>231</v>
      </c>
      <c r="M10056" t="s">
        <v>232</v>
      </c>
      <c r="P10056" s="29" t="str">
        <f t="shared" si="412"/>
        <v>CVL</v>
      </c>
    </row>
    <row r="10057" spans="1:16" hidden="1" x14ac:dyDescent="0.25">
      <c r="A10057">
        <v>195180210</v>
      </c>
      <c r="B10057">
        <v>803403</v>
      </c>
      <c r="C10057" t="s">
        <v>224</v>
      </c>
      <c r="D10057">
        <v>2021879</v>
      </c>
      <c r="E10057" t="s">
        <v>219</v>
      </c>
      <c r="F10057" t="s">
        <v>214</v>
      </c>
      <c r="G10057" t="s">
        <v>215</v>
      </c>
      <c r="H10057">
        <v>2</v>
      </c>
      <c r="I10057">
        <v>2016</v>
      </c>
      <c r="J10057">
        <v>1</v>
      </c>
      <c r="K10057" t="s">
        <v>231</v>
      </c>
      <c r="M10057" t="s">
        <v>232</v>
      </c>
      <c r="P10057" s="29" t="str">
        <f t="shared" si="412"/>
        <v>CVL</v>
      </c>
    </row>
    <row r="10058" spans="1:16" hidden="1" x14ac:dyDescent="0.25">
      <c r="A10058">
        <v>195180210</v>
      </c>
      <c r="B10058">
        <v>803403</v>
      </c>
      <c r="C10058" t="s">
        <v>224</v>
      </c>
      <c r="D10058">
        <v>2021876</v>
      </c>
      <c r="E10058" t="s">
        <v>241</v>
      </c>
      <c r="F10058" t="s">
        <v>214</v>
      </c>
      <c r="G10058" t="s">
        <v>215</v>
      </c>
      <c r="H10058">
        <v>2</v>
      </c>
      <c r="I10058">
        <v>2016</v>
      </c>
      <c r="J10058">
        <v>1</v>
      </c>
      <c r="K10058" t="s">
        <v>231</v>
      </c>
      <c r="M10058" t="s">
        <v>232</v>
      </c>
      <c r="P10058" s="29" t="str">
        <f t="shared" si="412"/>
        <v>CVL</v>
      </c>
    </row>
    <row r="10059" spans="1:16" hidden="1" x14ac:dyDescent="0.25">
      <c r="A10059">
        <v>195180210</v>
      </c>
      <c r="B10059">
        <v>803403</v>
      </c>
      <c r="C10059" t="s">
        <v>224</v>
      </c>
      <c r="D10059">
        <v>2005125</v>
      </c>
      <c r="E10059" t="s">
        <v>223</v>
      </c>
      <c r="F10059" t="s">
        <v>214</v>
      </c>
      <c r="G10059" t="s">
        <v>215</v>
      </c>
      <c r="H10059">
        <v>2</v>
      </c>
      <c r="I10059">
        <v>2016</v>
      </c>
      <c r="J10059">
        <v>1</v>
      </c>
      <c r="K10059" t="s">
        <v>231</v>
      </c>
      <c r="M10059" t="s">
        <v>232</v>
      </c>
      <c r="P10059" s="29" t="str">
        <f t="shared" si="412"/>
        <v>CVL</v>
      </c>
    </row>
    <row r="10060" spans="1:16" hidden="1" x14ac:dyDescent="0.25">
      <c r="A10060">
        <v>195180210</v>
      </c>
      <c r="B10060">
        <v>803403</v>
      </c>
      <c r="C10060" t="s">
        <v>224</v>
      </c>
      <c r="D10060">
        <v>2005124</v>
      </c>
      <c r="E10060" t="s">
        <v>220</v>
      </c>
      <c r="F10060" t="s">
        <v>214</v>
      </c>
      <c r="G10060" t="s">
        <v>215</v>
      </c>
      <c r="H10060">
        <v>2</v>
      </c>
      <c r="I10060">
        <v>2016</v>
      </c>
      <c r="J10060">
        <v>1</v>
      </c>
      <c r="K10060" t="s">
        <v>231</v>
      </c>
      <c r="M10060" t="s">
        <v>232</v>
      </c>
      <c r="P10060" s="29" t="str">
        <f t="shared" si="412"/>
        <v>CVL</v>
      </c>
    </row>
    <row r="10061" spans="1:16" hidden="1" x14ac:dyDescent="0.25">
      <c r="A10061">
        <v>195180210</v>
      </c>
      <c r="B10061">
        <v>803403</v>
      </c>
      <c r="C10061" t="s">
        <v>224</v>
      </c>
      <c r="D10061">
        <v>2005111</v>
      </c>
      <c r="E10061" t="s">
        <v>218</v>
      </c>
      <c r="F10061" t="s">
        <v>214</v>
      </c>
      <c r="G10061" t="s">
        <v>215</v>
      </c>
      <c r="H10061">
        <v>2</v>
      </c>
      <c r="I10061">
        <v>2016</v>
      </c>
      <c r="J10061">
        <v>1</v>
      </c>
      <c r="K10061" t="s">
        <v>231</v>
      </c>
      <c r="M10061" t="s">
        <v>232</v>
      </c>
      <c r="P10061" s="29" t="str">
        <f t="shared" si="412"/>
        <v>CVL</v>
      </c>
    </row>
    <row r="10062" spans="1:16" hidden="1" x14ac:dyDescent="0.25">
      <c r="A10062">
        <v>195180210</v>
      </c>
      <c r="B10062">
        <v>803403</v>
      </c>
      <c r="C10062" t="s">
        <v>224</v>
      </c>
      <c r="D10062">
        <v>2005108</v>
      </c>
      <c r="E10062" t="s">
        <v>217</v>
      </c>
      <c r="F10062" t="s">
        <v>214</v>
      </c>
      <c r="G10062" t="s">
        <v>215</v>
      </c>
      <c r="H10062">
        <v>2</v>
      </c>
      <c r="I10062">
        <v>2016</v>
      </c>
      <c r="J10062">
        <v>1</v>
      </c>
      <c r="K10062" t="s">
        <v>231</v>
      </c>
      <c r="M10062" t="s">
        <v>232</v>
      </c>
      <c r="P10062" s="29" t="str">
        <f t="shared" si="412"/>
        <v>CVL</v>
      </c>
    </row>
    <row r="10063" spans="1:16" hidden="1" x14ac:dyDescent="0.25">
      <c r="A10063">
        <v>195180210</v>
      </c>
      <c r="B10063">
        <v>803403</v>
      </c>
      <c r="C10063" t="s">
        <v>224</v>
      </c>
      <c r="D10063">
        <v>2004183</v>
      </c>
      <c r="E10063" t="s">
        <v>244</v>
      </c>
      <c r="F10063" t="s">
        <v>214</v>
      </c>
      <c r="G10063" t="s">
        <v>215</v>
      </c>
      <c r="H10063">
        <v>2</v>
      </c>
      <c r="I10063">
        <v>2016</v>
      </c>
      <c r="J10063">
        <v>1</v>
      </c>
      <c r="K10063" t="s">
        <v>231</v>
      </c>
      <c r="M10063" t="s">
        <v>232</v>
      </c>
      <c r="P10063" s="29" t="str">
        <f t="shared" si="412"/>
        <v>CVL</v>
      </c>
    </row>
    <row r="10064" spans="1:16" hidden="1" x14ac:dyDescent="0.25">
      <c r="A10064">
        <v>195180210</v>
      </c>
      <c r="B10064">
        <v>803403</v>
      </c>
      <c r="C10064" t="s">
        <v>224</v>
      </c>
      <c r="D10064">
        <v>2004173</v>
      </c>
      <c r="E10064" t="s">
        <v>245</v>
      </c>
      <c r="F10064" t="s">
        <v>214</v>
      </c>
      <c r="G10064" t="s">
        <v>215</v>
      </c>
      <c r="H10064">
        <v>2</v>
      </c>
      <c r="I10064">
        <v>2016</v>
      </c>
      <c r="J10064">
        <v>1</v>
      </c>
      <c r="K10064" t="s">
        <v>231</v>
      </c>
      <c r="M10064" t="s">
        <v>232</v>
      </c>
      <c r="P10064" s="29" t="str">
        <f t="shared" si="412"/>
        <v>CVL</v>
      </c>
    </row>
    <row r="10065" spans="1:16" hidden="1" x14ac:dyDescent="0.25">
      <c r="A10065">
        <v>195180210</v>
      </c>
      <c r="B10065">
        <v>803403</v>
      </c>
      <c r="C10065" t="s">
        <v>224</v>
      </c>
      <c r="D10065">
        <v>2004172</v>
      </c>
      <c r="E10065" t="s">
        <v>213</v>
      </c>
      <c r="F10065" t="s">
        <v>214</v>
      </c>
      <c r="G10065" t="s">
        <v>215</v>
      </c>
      <c r="H10065">
        <v>2</v>
      </c>
      <c r="I10065">
        <v>2016</v>
      </c>
      <c r="J10065">
        <v>1</v>
      </c>
      <c r="K10065" t="s">
        <v>231</v>
      </c>
      <c r="M10065" t="s">
        <v>232</v>
      </c>
      <c r="P10065" s="29" t="str">
        <f t="shared" si="412"/>
        <v>CVL</v>
      </c>
    </row>
    <row r="10066" spans="1:16" hidden="1" x14ac:dyDescent="0.25">
      <c r="A10066">
        <v>195180210</v>
      </c>
      <c r="B10066">
        <v>803403</v>
      </c>
      <c r="C10066" t="s">
        <v>224</v>
      </c>
      <c r="D10066">
        <v>2021901</v>
      </c>
      <c r="E10066" t="s">
        <v>253</v>
      </c>
      <c r="F10066" t="s">
        <v>214</v>
      </c>
      <c r="G10066" t="s">
        <v>215</v>
      </c>
      <c r="H10066">
        <v>2</v>
      </c>
      <c r="I10066">
        <v>2016</v>
      </c>
      <c r="J10066">
        <v>1</v>
      </c>
      <c r="M10066" t="s">
        <v>232</v>
      </c>
      <c r="P10066" s="29" t="str">
        <f t="shared" si="412"/>
        <v>CVL</v>
      </c>
    </row>
    <row r="10067" spans="1:16" hidden="1" x14ac:dyDescent="0.25">
      <c r="A10067">
        <v>195180210</v>
      </c>
      <c r="B10067">
        <v>803403</v>
      </c>
      <c r="C10067" t="s">
        <v>224</v>
      </c>
      <c r="D10067">
        <v>2021903</v>
      </c>
      <c r="E10067" t="s">
        <v>256</v>
      </c>
      <c r="F10067" t="s">
        <v>214</v>
      </c>
      <c r="G10067" t="s">
        <v>215</v>
      </c>
      <c r="H10067">
        <v>2</v>
      </c>
      <c r="I10067">
        <v>2016</v>
      </c>
      <c r="J10067">
        <v>2</v>
      </c>
      <c r="L10067">
        <v>23086033</v>
      </c>
      <c r="M10067">
        <v>5.2</v>
      </c>
      <c r="P10067" s="29">
        <f t="shared" si="412"/>
        <v>0.70000000000000007</v>
      </c>
    </row>
    <row r="10068" spans="1:16" hidden="1" x14ac:dyDescent="0.25">
      <c r="A10068">
        <v>195180210</v>
      </c>
      <c r="B10068">
        <v>803403</v>
      </c>
      <c r="C10068" t="s">
        <v>224</v>
      </c>
      <c r="D10068">
        <v>2021906</v>
      </c>
      <c r="E10068" t="s">
        <v>235</v>
      </c>
      <c r="F10068" t="s">
        <v>214</v>
      </c>
      <c r="G10068" t="s">
        <v>215</v>
      </c>
      <c r="H10068">
        <v>2</v>
      </c>
      <c r="I10068">
        <v>2016</v>
      </c>
      <c r="J10068">
        <v>2</v>
      </c>
      <c r="L10068">
        <v>23086009</v>
      </c>
      <c r="M10068">
        <v>4.5</v>
      </c>
      <c r="P10068" s="29">
        <f t="shared" si="412"/>
        <v>0.58333333333333337</v>
      </c>
    </row>
    <row r="10069" spans="1:16" hidden="1" x14ac:dyDescent="0.25">
      <c r="A10069">
        <v>195180210</v>
      </c>
      <c r="B10069">
        <v>803403</v>
      </c>
      <c r="C10069" t="s">
        <v>224</v>
      </c>
      <c r="D10069">
        <v>2021907</v>
      </c>
      <c r="E10069" t="s">
        <v>257</v>
      </c>
      <c r="F10069" t="s">
        <v>214</v>
      </c>
      <c r="G10069" t="s">
        <v>215</v>
      </c>
      <c r="H10069">
        <v>2</v>
      </c>
      <c r="I10069">
        <v>2016</v>
      </c>
      <c r="J10069">
        <v>2</v>
      </c>
      <c r="L10069">
        <v>23086032</v>
      </c>
      <c r="M10069">
        <v>6</v>
      </c>
      <c r="P10069" s="29">
        <f t="shared" si="412"/>
        <v>0.83333333333333337</v>
      </c>
    </row>
    <row r="10070" spans="1:16" hidden="1" x14ac:dyDescent="0.25">
      <c r="A10070">
        <v>195180210</v>
      </c>
      <c r="B10070">
        <v>803403</v>
      </c>
      <c r="C10070" t="s">
        <v>224</v>
      </c>
      <c r="D10070">
        <v>2021899</v>
      </c>
      <c r="E10070" t="s">
        <v>296</v>
      </c>
      <c r="F10070" t="s">
        <v>214</v>
      </c>
      <c r="G10070" t="s">
        <v>215</v>
      </c>
      <c r="H10070">
        <v>2</v>
      </c>
      <c r="I10070">
        <v>2016</v>
      </c>
      <c r="J10070">
        <v>2</v>
      </c>
      <c r="L10070">
        <v>23086008</v>
      </c>
      <c r="M10070">
        <v>5.0999999999999996</v>
      </c>
      <c r="P10070" s="29">
        <f t="shared" si="412"/>
        <v>0.68333333333333324</v>
      </c>
    </row>
    <row r="10071" spans="1:16" hidden="1" x14ac:dyDescent="0.25">
      <c r="A10071">
        <v>195180210</v>
      </c>
      <c r="B10071">
        <v>803403</v>
      </c>
      <c r="C10071" t="s">
        <v>224</v>
      </c>
      <c r="D10071">
        <v>2021886</v>
      </c>
      <c r="E10071" t="s">
        <v>227</v>
      </c>
      <c r="F10071" t="s">
        <v>214</v>
      </c>
      <c r="G10071" t="s">
        <v>215</v>
      </c>
      <c r="H10071">
        <v>3</v>
      </c>
      <c r="I10071">
        <v>2016</v>
      </c>
      <c r="J10071">
        <v>2</v>
      </c>
      <c r="L10071">
        <v>23072075</v>
      </c>
      <c r="M10071">
        <v>2.4</v>
      </c>
      <c r="P10071" s="29">
        <f t="shared" si="412"/>
        <v>0.23333333333333331</v>
      </c>
    </row>
    <row r="10072" spans="1:16" hidden="1" x14ac:dyDescent="0.25">
      <c r="A10072">
        <v>195180210</v>
      </c>
      <c r="B10072">
        <v>803403</v>
      </c>
      <c r="C10072" t="s">
        <v>224</v>
      </c>
      <c r="D10072">
        <v>2021994</v>
      </c>
      <c r="E10072" t="s">
        <v>298</v>
      </c>
      <c r="F10072" t="s">
        <v>214</v>
      </c>
      <c r="G10072" t="s">
        <v>215</v>
      </c>
      <c r="H10072">
        <v>2</v>
      </c>
      <c r="I10072">
        <v>2016</v>
      </c>
      <c r="J10072">
        <v>2</v>
      </c>
      <c r="L10072">
        <v>23086007</v>
      </c>
      <c r="M10072">
        <v>4.4000000000000004</v>
      </c>
      <c r="P10072" s="29">
        <f t="shared" si="412"/>
        <v>0.56666666666666676</v>
      </c>
    </row>
    <row r="10073" spans="1:16" hidden="1" x14ac:dyDescent="0.25">
      <c r="A10073">
        <v>195180210</v>
      </c>
      <c r="B10073">
        <v>803403</v>
      </c>
      <c r="C10073" t="s">
        <v>224</v>
      </c>
      <c r="D10073">
        <v>2021878</v>
      </c>
      <c r="E10073" t="s">
        <v>294</v>
      </c>
      <c r="F10073" t="s">
        <v>214</v>
      </c>
      <c r="G10073" t="s">
        <v>215</v>
      </c>
      <c r="H10073">
        <v>2</v>
      </c>
      <c r="I10073">
        <v>2016</v>
      </c>
      <c r="J10073">
        <v>2</v>
      </c>
      <c r="L10073">
        <v>23087849</v>
      </c>
      <c r="M10073">
        <v>5.2</v>
      </c>
      <c r="P10073" s="29">
        <f t="shared" si="412"/>
        <v>0.70000000000000007</v>
      </c>
    </row>
    <row r="10074" spans="1:16" hidden="1" x14ac:dyDescent="0.25">
      <c r="A10074">
        <v>195180210</v>
      </c>
      <c r="B10074">
        <v>803403</v>
      </c>
      <c r="C10074" t="s">
        <v>224</v>
      </c>
      <c r="D10074">
        <v>2004671</v>
      </c>
      <c r="E10074" t="s">
        <v>288</v>
      </c>
      <c r="F10074" t="s">
        <v>214</v>
      </c>
      <c r="G10074" t="s">
        <v>215</v>
      </c>
      <c r="H10074">
        <v>2</v>
      </c>
      <c r="I10074">
        <v>2017</v>
      </c>
      <c r="J10074">
        <v>1</v>
      </c>
      <c r="L10074">
        <v>23091008</v>
      </c>
      <c r="M10074">
        <v>4.7</v>
      </c>
      <c r="P10074" s="29">
        <f t="shared" si="412"/>
        <v>0.6166666666666667</v>
      </c>
    </row>
    <row r="10075" spans="1:16" hidden="1" x14ac:dyDescent="0.25">
      <c r="A10075">
        <v>195180210</v>
      </c>
      <c r="B10075">
        <v>803403</v>
      </c>
      <c r="C10075" t="s">
        <v>224</v>
      </c>
      <c r="D10075">
        <v>2004675</v>
      </c>
      <c r="E10075" t="s">
        <v>271</v>
      </c>
      <c r="F10075" t="s">
        <v>214</v>
      </c>
      <c r="G10075" t="s">
        <v>215</v>
      </c>
      <c r="H10075">
        <v>2</v>
      </c>
      <c r="I10075">
        <v>2017</v>
      </c>
      <c r="J10075">
        <v>1</v>
      </c>
      <c r="L10075">
        <v>23091013</v>
      </c>
      <c r="M10075">
        <v>6.4</v>
      </c>
      <c r="P10075" s="29">
        <f t="shared" si="412"/>
        <v>0.9</v>
      </c>
    </row>
    <row r="10076" spans="1:16" hidden="1" x14ac:dyDescent="0.25">
      <c r="A10076">
        <v>195180210</v>
      </c>
      <c r="B10076">
        <v>803403</v>
      </c>
      <c r="C10076" t="s">
        <v>224</v>
      </c>
      <c r="D10076">
        <v>2004764</v>
      </c>
      <c r="E10076" t="s">
        <v>290</v>
      </c>
      <c r="F10076" t="s">
        <v>214</v>
      </c>
      <c r="G10076" t="s">
        <v>215</v>
      </c>
      <c r="H10076">
        <v>2</v>
      </c>
      <c r="I10076">
        <v>2017</v>
      </c>
      <c r="J10076">
        <v>1</v>
      </c>
      <c r="L10076">
        <v>23091015</v>
      </c>
      <c r="M10076">
        <v>5.7</v>
      </c>
      <c r="P10076" s="29">
        <f t="shared" si="412"/>
        <v>0.78333333333333333</v>
      </c>
    </row>
    <row r="10077" spans="1:16" hidden="1" x14ac:dyDescent="0.25">
      <c r="A10077">
        <v>195180210</v>
      </c>
      <c r="B10077">
        <v>803403</v>
      </c>
      <c r="C10077" t="s">
        <v>224</v>
      </c>
      <c r="D10077">
        <v>2019324</v>
      </c>
      <c r="E10077" t="s">
        <v>236</v>
      </c>
      <c r="F10077" t="s">
        <v>214</v>
      </c>
      <c r="G10077" t="s">
        <v>215</v>
      </c>
      <c r="H10077">
        <v>2</v>
      </c>
      <c r="I10077">
        <v>2017</v>
      </c>
      <c r="J10077">
        <v>1</v>
      </c>
      <c r="L10077">
        <v>23090572</v>
      </c>
      <c r="M10077">
        <v>5.8</v>
      </c>
      <c r="P10077" s="29">
        <f t="shared" si="412"/>
        <v>0.79999999999999993</v>
      </c>
    </row>
    <row r="10078" spans="1:16" hidden="1" x14ac:dyDescent="0.25">
      <c r="A10078">
        <v>195180210</v>
      </c>
      <c r="B10078">
        <v>803403</v>
      </c>
      <c r="C10078" t="s">
        <v>224</v>
      </c>
      <c r="D10078">
        <v>2021897</v>
      </c>
      <c r="E10078" t="s">
        <v>292</v>
      </c>
      <c r="F10078" t="s">
        <v>214</v>
      </c>
      <c r="G10078" t="s">
        <v>215</v>
      </c>
      <c r="H10078">
        <v>3</v>
      </c>
      <c r="I10078">
        <v>2017</v>
      </c>
      <c r="J10078">
        <v>1</v>
      </c>
      <c r="L10078">
        <v>23091014</v>
      </c>
      <c r="M10078">
        <v>3.1</v>
      </c>
      <c r="P10078" s="29">
        <f t="shared" si="412"/>
        <v>0.35000000000000003</v>
      </c>
    </row>
    <row r="10079" spans="1:16" hidden="1" x14ac:dyDescent="0.25">
      <c r="A10079">
        <v>195180210</v>
      </c>
      <c r="B10079">
        <v>803403</v>
      </c>
      <c r="C10079" t="s">
        <v>224</v>
      </c>
      <c r="D10079">
        <v>2022925</v>
      </c>
      <c r="E10079" t="s">
        <v>297</v>
      </c>
      <c r="F10079" t="s">
        <v>214</v>
      </c>
      <c r="G10079" t="s">
        <v>215</v>
      </c>
      <c r="H10079">
        <v>3</v>
      </c>
      <c r="I10079">
        <v>2017</v>
      </c>
      <c r="J10079">
        <v>1</v>
      </c>
      <c r="L10079">
        <v>23091007</v>
      </c>
      <c r="M10079">
        <v>2.9</v>
      </c>
      <c r="P10079" s="29">
        <f t="shared" si="412"/>
        <v>0.31666666666666665</v>
      </c>
    </row>
    <row r="10080" spans="1:16" hidden="1" x14ac:dyDescent="0.25">
      <c r="A10080">
        <v>195180210</v>
      </c>
      <c r="B10080">
        <v>803403</v>
      </c>
      <c r="C10080" t="s">
        <v>224</v>
      </c>
      <c r="D10080">
        <v>2021891</v>
      </c>
      <c r="E10080" t="s">
        <v>259</v>
      </c>
      <c r="F10080" t="s">
        <v>214</v>
      </c>
      <c r="G10080" t="s">
        <v>215</v>
      </c>
      <c r="H10080">
        <v>2</v>
      </c>
      <c r="I10080">
        <v>2017</v>
      </c>
      <c r="J10080">
        <v>1</v>
      </c>
      <c r="L10080">
        <v>23094672</v>
      </c>
      <c r="M10080">
        <v>6.2</v>
      </c>
      <c r="P10080" s="29">
        <f t="shared" ref="P10080:P10111" si="413">IF(AND(ISNUMBER(M10080),H10080&lt;&gt;4),(M10080-1)/6,IF(H10080=4,"DRP",IF(AND(H10080=3,M10080="NA"),"BAD",IF(AND(H10080=2),"CVL",IF(AND(H10080=1,ISBLANK(M10080)),"NULL","UNK")))))</f>
        <v>0.8666666666666667</v>
      </c>
    </row>
    <row r="10081" spans="1:16" hidden="1" x14ac:dyDescent="0.25">
      <c r="A10081">
        <v>195180210</v>
      </c>
      <c r="B10081">
        <v>803403</v>
      </c>
      <c r="C10081" t="s">
        <v>224</v>
      </c>
      <c r="D10081">
        <v>2021892</v>
      </c>
      <c r="E10081" t="s">
        <v>289</v>
      </c>
      <c r="F10081" t="s">
        <v>214</v>
      </c>
      <c r="G10081" t="s">
        <v>215</v>
      </c>
      <c r="H10081">
        <v>4</v>
      </c>
      <c r="I10081">
        <v>2017</v>
      </c>
      <c r="J10081">
        <v>2</v>
      </c>
      <c r="L10081">
        <v>23099434</v>
      </c>
      <c r="P10081" s="29" t="str">
        <f t="shared" si="413"/>
        <v>DRP</v>
      </c>
    </row>
    <row r="10082" spans="1:16" hidden="1" x14ac:dyDescent="0.25">
      <c r="A10082">
        <v>195180210</v>
      </c>
      <c r="B10082">
        <v>803403</v>
      </c>
      <c r="C10082" t="s">
        <v>224</v>
      </c>
      <c r="D10082">
        <v>2021886</v>
      </c>
      <c r="E10082" t="s">
        <v>227</v>
      </c>
      <c r="F10082" t="s">
        <v>214</v>
      </c>
      <c r="G10082" t="s">
        <v>215</v>
      </c>
      <c r="H10082">
        <v>2</v>
      </c>
      <c r="I10082">
        <v>2017</v>
      </c>
      <c r="J10082">
        <v>2</v>
      </c>
      <c r="L10082">
        <v>23099394</v>
      </c>
      <c r="M10082">
        <v>5</v>
      </c>
      <c r="P10082" s="29">
        <f t="shared" si="413"/>
        <v>0.66666666666666663</v>
      </c>
    </row>
    <row r="10083" spans="1:16" hidden="1" x14ac:dyDescent="0.25">
      <c r="A10083">
        <v>195180210</v>
      </c>
      <c r="B10083">
        <v>803403</v>
      </c>
      <c r="C10083" t="s">
        <v>224</v>
      </c>
      <c r="D10083">
        <v>2021877</v>
      </c>
      <c r="E10083" t="s">
        <v>240</v>
      </c>
      <c r="F10083" t="s">
        <v>214</v>
      </c>
      <c r="G10083" t="s">
        <v>215</v>
      </c>
      <c r="H10083">
        <v>3</v>
      </c>
      <c r="I10083">
        <v>2017</v>
      </c>
      <c r="J10083">
        <v>2</v>
      </c>
      <c r="L10083">
        <v>23099436</v>
      </c>
      <c r="M10083">
        <v>3.4</v>
      </c>
      <c r="P10083" s="29">
        <f t="shared" si="413"/>
        <v>0.39999999999999997</v>
      </c>
    </row>
    <row r="10084" spans="1:16" hidden="1" x14ac:dyDescent="0.25">
      <c r="A10084">
        <v>195180210</v>
      </c>
      <c r="B10084">
        <v>803403</v>
      </c>
      <c r="C10084" t="s">
        <v>224</v>
      </c>
      <c r="D10084">
        <v>2021915</v>
      </c>
      <c r="E10084" t="s">
        <v>301</v>
      </c>
      <c r="F10084" t="s">
        <v>214</v>
      </c>
      <c r="G10084" t="s">
        <v>215</v>
      </c>
      <c r="H10084">
        <v>2</v>
      </c>
      <c r="I10084">
        <v>2017</v>
      </c>
      <c r="J10084">
        <v>2</v>
      </c>
      <c r="L10084">
        <v>23099430</v>
      </c>
      <c r="M10084">
        <v>4.9000000000000004</v>
      </c>
      <c r="P10084" s="29">
        <f t="shared" si="413"/>
        <v>0.65</v>
      </c>
    </row>
    <row r="10085" spans="1:16" hidden="1" x14ac:dyDescent="0.25">
      <c r="A10085">
        <v>195180210</v>
      </c>
      <c r="B10085">
        <v>803403</v>
      </c>
      <c r="C10085" t="s">
        <v>224</v>
      </c>
      <c r="D10085">
        <v>2021884</v>
      </c>
      <c r="E10085" t="s">
        <v>302</v>
      </c>
      <c r="F10085" t="s">
        <v>214</v>
      </c>
      <c r="G10085" t="s">
        <v>215</v>
      </c>
      <c r="H10085">
        <v>2</v>
      </c>
      <c r="I10085">
        <v>2017</v>
      </c>
      <c r="J10085">
        <v>2</v>
      </c>
      <c r="L10085">
        <v>23099431</v>
      </c>
      <c r="M10085">
        <v>4.7</v>
      </c>
      <c r="P10085" s="29">
        <f t="shared" si="413"/>
        <v>0.6166666666666667</v>
      </c>
    </row>
    <row r="10086" spans="1:16" hidden="1" x14ac:dyDescent="0.25">
      <c r="A10086">
        <v>195180210</v>
      </c>
      <c r="B10086">
        <v>803403</v>
      </c>
      <c r="C10086" t="s">
        <v>224</v>
      </c>
      <c r="D10086">
        <v>2021881</v>
      </c>
      <c r="E10086" t="s">
        <v>255</v>
      </c>
      <c r="F10086" t="s">
        <v>214</v>
      </c>
      <c r="G10086" t="s">
        <v>215</v>
      </c>
      <c r="H10086">
        <v>2</v>
      </c>
      <c r="I10086">
        <v>2017</v>
      </c>
      <c r="J10086">
        <v>2</v>
      </c>
      <c r="L10086">
        <v>23099437</v>
      </c>
      <c r="M10086">
        <v>5.9</v>
      </c>
      <c r="P10086" s="29">
        <f t="shared" si="413"/>
        <v>0.81666666666666676</v>
      </c>
    </row>
    <row r="10087" spans="1:16" hidden="1" x14ac:dyDescent="0.25">
      <c r="A10087">
        <v>195180210</v>
      </c>
      <c r="B10087">
        <v>803403</v>
      </c>
      <c r="C10087" t="s">
        <v>224</v>
      </c>
      <c r="D10087">
        <v>2019325</v>
      </c>
      <c r="E10087" t="s">
        <v>249</v>
      </c>
      <c r="F10087" t="s">
        <v>214</v>
      </c>
      <c r="G10087" t="s">
        <v>215</v>
      </c>
      <c r="H10087">
        <v>2</v>
      </c>
      <c r="I10087">
        <v>2017</v>
      </c>
      <c r="J10087">
        <v>2</v>
      </c>
      <c r="L10087">
        <v>23099711</v>
      </c>
      <c r="M10087">
        <v>5.9</v>
      </c>
      <c r="P10087" s="29">
        <f t="shared" si="413"/>
        <v>0.81666666666666676</v>
      </c>
    </row>
    <row r="10088" spans="1:16" hidden="1" x14ac:dyDescent="0.25">
      <c r="A10088">
        <v>195180210</v>
      </c>
      <c r="B10088">
        <v>803403</v>
      </c>
      <c r="C10088" t="s">
        <v>224</v>
      </c>
      <c r="D10088">
        <v>2022925</v>
      </c>
      <c r="E10088" t="s">
        <v>297</v>
      </c>
      <c r="F10088" t="s">
        <v>214</v>
      </c>
      <c r="G10088" t="s">
        <v>215</v>
      </c>
      <c r="H10088">
        <v>2</v>
      </c>
      <c r="I10088">
        <v>2018</v>
      </c>
      <c r="J10088">
        <v>1</v>
      </c>
      <c r="L10088">
        <v>23105429</v>
      </c>
      <c r="M10088">
        <v>4.2</v>
      </c>
      <c r="P10088" s="29">
        <f t="shared" si="413"/>
        <v>0.53333333333333333</v>
      </c>
    </row>
    <row r="10089" spans="1:16" hidden="1" x14ac:dyDescent="0.25">
      <c r="A10089">
        <v>195180210</v>
      </c>
      <c r="B10089">
        <v>803403</v>
      </c>
      <c r="C10089" t="s">
        <v>224</v>
      </c>
      <c r="D10089">
        <v>2021897</v>
      </c>
      <c r="E10089" t="s">
        <v>292</v>
      </c>
      <c r="F10089" t="s">
        <v>214</v>
      </c>
      <c r="G10089" t="s">
        <v>215</v>
      </c>
      <c r="H10089">
        <v>2</v>
      </c>
      <c r="I10089">
        <v>2018</v>
      </c>
      <c r="J10089">
        <v>1</v>
      </c>
      <c r="L10089">
        <v>23105431</v>
      </c>
      <c r="M10089">
        <v>5</v>
      </c>
      <c r="P10089" s="29">
        <f t="shared" si="413"/>
        <v>0.66666666666666663</v>
      </c>
    </row>
    <row r="10090" spans="1:16" hidden="1" x14ac:dyDescent="0.25">
      <c r="A10090">
        <v>195180210</v>
      </c>
      <c r="B10090">
        <v>803403</v>
      </c>
      <c r="C10090" t="s">
        <v>224</v>
      </c>
      <c r="D10090">
        <v>2021911</v>
      </c>
      <c r="E10090" t="s">
        <v>304</v>
      </c>
      <c r="F10090" t="s">
        <v>214</v>
      </c>
      <c r="G10090" t="s">
        <v>215</v>
      </c>
      <c r="H10090">
        <v>2</v>
      </c>
      <c r="I10090">
        <v>2018</v>
      </c>
      <c r="J10090">
        <v>1</v>
      </c>
      <c r="L10090">
        <v>23105438</v>
      </c>
      <c r="M10090">
        <v>4.4000000000000004</v>
      </c>
      <c r="P10090" s="29">
        <f t="shared" si="413"/>
        <v>0.56666666666666676</v>
      </c>
    </row>
    <row r="10091" spans="1:16" hidden="1" x14ac:dyDescent="0.25">
      <c r="A10091">
        <v>195180210</v>
      </c>
      <c r="B10091">
        <v>803403</v>
      </c>
      <c r="C10091" t="s">
        <v>224</v>
      </c>
      <c r="D10091">
        <v>2021898</v>
      </c>
      <c r="E10091" t="s">
        <v>262</v>
      </c>
      <c r="F10091" t="s">
        <v>214</v>
      </c>
      <c r="G10091" t="s">
        <v>215</v>
      </c>
      <c r="H10091">
        <v>2</v>
      </c>
      <c r="I10091">
        <v>2018</v>
      </c>
      <c r="J10091">
        <v>1</v>
      </c>
      <c r="L10091">
        <v>23105527</v>
      </c>
      <c r="M10091">
        <v>5.2</v>
      </c>
      <c r="P10091" s="29">
        <f t="shared" si="413"/>
        <v>0.70000000000000007</v>
      </c>
    </row>
    <row r="10092" spans="1:16" hidden="1" x14ac:dyDescent="0.25">
      <c r="A10092">
        <v>195180210</v>
      </c>
      <c r="B10092">
        <v>803403</v>
      </c>
      <c r="C10092" t="s">
        <v>224</v>
      </c>
      <c r="D10092">
        <v>2021887</v>
      </c>
      <c r="E10092" t="s">
        <v>279</v>
      </c>
      <c r="F10092" t="s">
        <v>214</v>
      </c>
      <c r="G10092" t="s">
        <v>215</v>
      </c>
      <c r="H10092">
        <v>2</v>
      </c>
      <c r="I10092">
        <v>2018</v>
      </c>
      <c r="J10092">
        <v>1</v>
      </c>
      <c r="L10092">
        <v>23105443</v>
      </c>
      <c r="M10092">
        <v>5.0999999999999996</v>
      </c>
      <c r="P10092" s="29">
        <f t="shared" si="413"/>
        <v>0.68333333333333324</v>
      </c>
    </row>
    <row r="10093" spans="1:16" hidden="1" x14ac:dyDescent="0.25">
      <c r="A10093">
        <v>195180210</v>
      </c>
      <c r="B10093">
        <v>803403</v>
      </c>
      <c r="C10093" t="s">
        <v>224</v>
      </c>
      <c r="D10093">
        <v>2019326</v>
      </c>
      <c r="E10093" t="s">
        <v>248</v>
      </c>
      <c r="F10093" t="s">
        <v>214</v>
      </c>
      <c r="G10093" t="s">
        <v>215</v>
      </c>
      <c r="H10093">
        <v>2</v>
      </c>
      <c r="I10093">
        <v>2018</v>
      </c>
      <c r="J10093">
        <v>1</v>
      </c>
      <c r="L10093">
        <v>23105017</v>
      </c>
      <c r="M10093">
        <v>5.4</v>
      </c>
      <c r="P10093" s="29">
        <f t="shared" si="413"/>
        <v>0.73333333333333339</v>
      </c>
    </row>
    <row r="10094" spans="1:16" hidden="1" x14ac:dyDescent="0.25">
      <c r="A10094">
        <v>195180210</v>
      </c>
      <c r="B10094">
        <v>803403</v>
      </c>
      <c r="C10094" t="s">
        <v>224</v>
      </c>
      <c r="D10094">
        <v>2021883</v>
      </c>
      <c r="E10094" t="s">
        <v>310</v>
      </c>
      <c r="F10094" t="s">
        <v>214</v>
      </c>
      <c r="G10094" t="s">
        <v>215</v>
      </c>
      <c r="H10094">
        <v>2</v>
      </c>
      <c r="I10094">
        <v>2018</v>
      </c>
      <c r="J10094">
        <v>2</v>
      </c>
      <c r="L10094">
        <v>23113944</v>
      </c>
      <c r="M10094">
        <v>4.9000000000000004</v>
      </c>
      <c r="P10094" s="29">
        <f t="shared" si="413"/>
        <v>0.65</v>
      </c>
    </row>
    <row r="10095" spans="1:16" hidden="1" x14ac:dyDescent="0.25">
      <c r="A10095">
        <v>195180210</v>
      </c>
      <c r="B10095">
        <v>803403</v>
      </c>
      <c r="C10095" t="s">
        <v>224</v>
      </c>
      <c r="D10095">
        <v>2021892</v>
      </c>
      <c r="E10095" t="s">
        <v>289</v>
      </c>
      <c r="F10095" t="s">
        <v>214</v>
      </c>
      <c r="G10095" t="s">
        <v>215</v>
      </c>
      <c r="H10095">
        <v>2</v>
      </c>
      <c r="I10095">
        <v>2018</v>
      </c>
      <c r="J10095">
        <v>2</v>
      </c>
      <c r="L10095">
        <v>23113940</v>
      </c>
      <c r="M10095">
        <v>5.3</v>
      </c>
      <c r="P10095" s="29">
        <f t="shared" si="413"/>
        <v>0.71666666666666667</v>
      </c>
    </row>
    <row r="10096" spans="1:16" hidden="1" x14ac:dyDescent="0.25">
      <c r="A10096">
        <v>195180210</v>
      </c>
      <c r="B10096">
        <v>803403</v>
      </c>
      <c r="C10096" t="s">
        <v>224</v>
      </c>
      <c r="D10096">
        <v>2004686</v>
      </c>
      <c r="E10096" t="s">
        <v>277</v>
      </c>
      <c r="F10096" t="s">
        <v>214</v>
      </c>
      <c r="G10096" t="s">
        <v>215</v>
      </c>
      <c r="H10096">
        <v>2</v>
      </c>
      <c r="I10096">
        <v>2018</v>
      </c>
      <c r="J10096">
        <v>2</v>
      </c>
      <c r="L10096">
        <v>23113942</v>
      </c>
      <c r="M10096">
        <v>5.0999999999999996</v>
      </c>
      <c r="P10096" s="29">
        <f t="shared" si="413"/>
        <v>0.68333333333333324</v>
      </c>
    </row>
    <row r="10097" spans="1:16" hidden="1" x14ac:dyDescent="0.25">
      <c r="A10097">
        <v>195180210</v>
      </c>
      <c r="B10097">
        <v>803403</v>
      </c>
      <c r="C10097" t="s">
        <v>224</v>
      </c>
      <c r="D10097">
        <v>2027151</v>
      </c>
      <c r="E10097" t="s">
        <v>322</v>
      </c>
      <c r="F10097" t="s">
        <v>320</v>
      </c>
      <c r="G10097" t="s">
        <v>321</v>
      </c>
      <c r="H10097">
        <v>2</v>
      </c>
      <c r="I10097">
        <v>2018</v>
      </c>
      <c r="J10097">
        <v>2</v>
      </c>
      <c r="L10097">
        <v>23112281</v>
      </c>
      <c r="M10097">
        <v>5.4</v>
      </c>
      <c r="P10097" s="29">
        <f t="shared" si="413"/>
        <v>0.73333333333333339</v>
      </c>
    </row>
    <row r="10098" spans="1:16" hidden="1" x14ac:dyDescent="0.25">
      <c r="A10098">
        <v>195180210</v>
      </c>
      <c r="B10098">
        <v>803403</v>
      </c>
      <c r="C10098" t="s">
        <v>224</v>
      </c>
      <c r="D10098">
        <v>2021904</v>
      </c>
      <c r="E10098" t="s">
        <v>286</v>
      </c>
      <c r="F10098" t="s">
        <v>214</v>
      </c>
      <c r="G10098" t="s">
        <v>215</v>
      </c>
      <c r="H10098">
        <v>2</v>
      </c>
      <c r="I10098">
        <v>2018</v>
      </c>
      <c r="J10098">
        <v>2</v>
      </c>
      <c r="M10098">
        <v>6.1</v>
      </c>
      <c r="P10098" s="29">
        <f t="shared" si="413"/>
        <v>0.85</v>
      </c>
    </row>
    <row r="10099" spans="1:16" hidden="1" x14ac:dyDescent="0.25">
      <c r="A10099">
        <v>195180210</v>
      </c>
      <c r="B10099">
        <v>803403</v>
      </c>
      <c r="C10099" t="s">
        <v>224</v>
      </c>
      <c r="D10099">
        <v>2021877</v>
      </c>
      <c r="E10099" t="s">
        <v>240</v>
      </c>
      <c r="F10099" t="s">
        <v>214</v>
      </c>
      <c r="G10099" t="s">
        <v>215</v>
      </c>
      <c r="H10099">
        <v>2</v>
      </c>
      <c r="I10099">
        <v>2018</v>
      </c>
      <c r="J10099">
        <v>2</v>
      </c>
      <c r="L10099">
        <v>23113937</v>
      </c>
      <c r="M10099">
        <v>4.0999999999999996</v>
      </c>
      <c r="P10099" s="29">
        <f t="shared" si="413"/>
        <v>0.51666666666666661</v>
      </c>
    </row>
    <row r="10100" spans="1:16" hidden="1" x14ac:dyDescent="0.25">
      <c r="A10100">
        <v>195180210</v>
      </c>
      <c r="B10100">
        <v>803403</v>
      </c>
      <c r="C10100" t="s">
        <v>224</v>
      </c>
      <c r="D10100">
        <v>2021913</v>
      </c>
      <c r="E10100" t="s">
        <v>300</v>
      </c>
      <c r="F10100" t="s">
        <v>214</v>
      </c>
      <c r="G10100" t="s">
        <v>215</v>
      </c>
      <c r="H10100">
        <v>3</v>
      </c>
      <c r="I10100">
        <v>2018</v>
      </c>
      <c r="J10100">
        <v>2</v>
      </c>
      <c r="L10100">
        <v>23113975</v>
      </c>
      <c r="M10100">
        <v>3.6</v>
      </c>
      <c r="P10100" s="29">
        <f t="shared" si="413"/>
        <v>0.43333333333333335</v>
      </c>
    </row>
    <row r="10101" spans="1:16" hidden="1" x14ac:dyDescent="0.25">
      <c r="A10101">
        <v>195180210</v>
      </c>
      <c r="B10101">
        <v>803403</v>
      </c>
      <c r="C10101" t="s">
        <v>224</v>
      </c>
      <c r="D10101">
        <v>2021896</v>
      </c>
      <c r="E10101" t="s">
        <v>299</v>
      </c>
      <c r="F10101" t="s">
        <v>214</v>
      </c>
      <c r="G10101" t="s">
        <v>215</v>
      </c>
      <c r="H10101">
        <v>2</v>
      </c>
      <c r="I10101">
        <v>2018</v>
      </c>
      <c r="J10101">
        <v>2</v>
      </c>
      <c r="L10101">
        <v>23113934</v>
      </c>
      <c r="M10101">
        <v>4.5</v>
      </c>
      <c r="P10101" s="29">
        <f t="shared" si="413"/>
        <v>0.58333333333333337</v>
      </c>
    </row>
    <row r="10102" spans="1:16" hidden="1" x14ac:dyDescent="0.25">
      <c r="A10102">
        <v>195180210</v>
      </c>
      <c r="B10102">
        <v>803403</v>
      </c>
      <c r="C10102" t="s">
        <v>224</v>
      </c>
      <c r="D10102">
        <v>2021890</v>
      </c>
      <c r="E10102" t="s">
        <v>303</v>
      </c>
      <c r="F10102" t="s">
        <v>214</v>
      </c>
      <c r="G10102" t="s">
        <v>215</v>
      </c>
      <c r="H10102">
        <v>2</v>
      </c>
      <c r="I10102">
        <v>2018</v>
      </c>
      <c r="J10102">
        <v>2</v>
      </c>
      <c r="L10102">
        <v>23113977</v>
      </c>
      <c r="M10102">
        <v>5.7</v>
      </c>
      <c r="P10102" s="29">
        <f t="shared" si="413"/>
        <v>0.78333333333333333</v>
      </c>
    </row>
    <row r="10103" spans="1:16" hidden="1" x14ac:dyDescent="0.25">
      <c r="A10103">
        <v>195180210</v>
      </c>
      <c r="B10103">
        <v>803403</v>
      </c>
      <c r="C10103" t="s">
        <v>224</v>
      </c>
      <c r="D10103">
        <v>2021895</v>
      </c>
      <c r="E10103" t="s">
        <v>291</v>
      </c>
      <c r="F10103" t="s">
        <v>214</v>
      </c>
      <c r="G10103" t="s">
        <v>215</v>
      </c>
      <c r="H10103">
        <v>2</v>
      </c>
      <c r="I10103">
        <v>2019</v>
      </c>
      <c r="J10103">
        <v>1</v>
      </c>
      <c r="L10103">
        <v>23120642</v>
      </c>
      <c r="M10103">
        <v>4.5</v>
      </c>
      <c r="P10103" s="29">
        <f t="shared" si="413"/>
        <v>0.58333333333333337</v>
      </c>
    </row>
    <row r="10104" spans="1:16" hidden="1" x14ac:dyDescent="0.25">
      <c r="A10104">
        <v>195180210</v>
      </c>
      <c r="B10104">
        <v>803403</v>
      </c>
      <c r="C10104" t="s">
        <v>224</v>
      </c>
      <c r="D10104">
        <v>2019327</v>
      </c>
      <c r="E10104" t="s">
        <v>247</v>
      </c>
      <c r="F10104" t="s">
        <v>214</v>
      </c>
      <c r="G10104" t="s">
        <v>215</v>
      </c>
      <c r="H10104">
        <v>2</v>
      </c>
      <c r="I10104">
        <v>2019</v>
      </c>
      <c r="J10104">
        <v>1</v>
      </c>
      <c r="L10104">
        <v>23119882</v>
      </c>
      <c r="M10104">
        <v>5.7</v>
      </c>
      <c r="P10104" s="29">
        <f t="shared" si="413"/>
        <v>0.78333333333333333</v>
      </c>
    </row>
    <row r="10105" spans="1:16" hidden="1" x14ac:dyDescent="0.25">
      <c r="A10105">
        <v>195180210</v>
      </c>
      <c r="B10105">
        <v>803403</v>
      </c>
      <c r="C10105" t="s">
        <v>224</v>
      </c>
      <c r="D10105">
        <v>2004765</v>
      </c>
      <c r="E10105" t="s">
        <v>284</v>
      </c>
      <c r="F10105" t="s">
        <v>214</v>
      </c>
      <c r="G10105" t="s">
        <v>215</v>
      </c>
      <c r="H10105">
        <v>2</v>
      </c>
      <c r="I10105">
        <v>2019</v>
      </c>
      <c r="J10105">
        <v>1</v>
      </c>
      <c r="L10105">
        <v>23120647</v>
      </c>
      <c r="M10105">
        <v>5.4</v>
      </c>
      <c r="P10105" s="29">
        <f t="shared" si="413"/>
        <v>0.73333333333333339</v>
      </c>
    </row>
    <row r="10106" spans="1:16" hidden="1" x14ac:dyDescent="0.25">
      <c r="A10106">
        <v>195180210</v>
      </c>
      <c r="B10106">
        <v>803403</v>
      </c>
      <c r="C10106" t="s">
        <v>224</v>
      </c>
      <c r="D10106">
        <v>2004769</v>
      </c>
      <c r="E10106" t="s">
        <v>307</v>
      </c>
      <c r="F10106" t="s">
        <v>214</v>
      </c>
      <c r="G10106" t="s">
        <v>215</v>
      </c>
      <c r="H10106">
        <v>2</v>
      </c>
      <c r="I10106">
        <v>2019</v>
      </c>
      <c r="J10106">
        <v>1</v>
      </c>
      <c r="L10106">
        <v>23123989</v>
      </c>
      <c r="M10106">
        <v>6.3</v>
      </c>
      <c r="P10106" s="29">
        <f t="shared" si="413"/>
        <v>0.8833333333333333</v>
      </c>
    </row>
    <row r="10107" spans="1:16" hidden="1" x14ac:dyDescent="0.25">
      <c r="A10107">
        <v>195180210</v>
      </c>
      <c r="B10107">
        <v>803403</v>
      </c>
      <c r="C10107" t="s">
        <v>224</v>
      </c>
      <c r="D10107">
        <v>2021888</v>
      </c>
      <c r="E10107" t="s">
        <v>305</v>
      </c>
      <c r="F10107" t="s">
        <v>214</v>
      </c>
      <c r="G10107" t="s">
        <v>215</v>
      </c>
      <c r="H10107">
        <v>2</v>
      </c>
      <c r="I10107">
        <v>2019</v>
      </c>
      <c r="J10107">
        <v>1</v>
      </c>
      <c r="L10107">
        <v>23120639</v>
      </c>
      <c r="M10107">
        <v>4.4000000000000004</v>
      </c>
      <c r="P10107" s="29">
        <f t="shared" si="413"/>
        <v>0.56666666666666676</v>
      </c>
    </row>
    <row r="10108" spans="1:16" hidden="1" x14ac:dyDescent="0.25">
      <c r="A10108">
        <v>195180210</v>
      </c>
      <c r="B10108">
        <v>803403</v>
      </c>
      <c r="C10108" t="s">
        <v>224</v>
      </c>
      <c r="D10108">
        <v>2004693</v>
      </c>
      <c r="E10108" t="s">
        <v>309</v>
      </c>
      <c r="F10108" t="s">
        <v>214</v>
      </c>
      <c r="G10108" t="s">
        <v>215</v>
      </c>
      <c r="H10108">
        <v>1</v>
      </c>
      <c r="I10108">
        <v>2019</v>
      </c>
      <c r="J10108">
        <v>2</v>
      </c>
      <c r="L10108">
        <v>23129124</v>
      </c>
      <c r="P10108" s="29" t="str">
        <f t="shared" si="413"/>
        <v>NULL</v>
      </c>
    </row>
    <row r="10109" spans="1:16" hidden="1" x14ac:dyDescent="0.25">
      <c r="A10109">
        <v>195180210</v>
      </c>
      <c r="B10109">
        <v>803403</v>
      </c>
      <c r="C10109" t="s">
        <v>224</v>
      </c>
      <c r="D10109">
        <v>2021894</v>
      </c>
      <c r="E10109" t="s">
        <v>278</v>
      </c>
      <c r="F10109" t="s">
        <v>214</v>
      </c>
      <c r="G10109" t="s">
        <v>215</v>
      </c>
      <c r="H10109">
        <v>1</v>
      </c>
      <c r="I10109">
        <v>2019</v>
      </c>
      <c r="J10109">
        <v>2</v>
      </c>
      <c r="L10109">
        <v>23129135</v>
      </c>
      <c r="P10109" s="29" t="str">
        <f t="shared" si="413"/>
        <v>NULL</v>
      </c>
    </row>
    <row r="10110" spans="1:16" hidden="1" x14ac:dyDescent="0.25">
      <c r="A10110">
        <v>195180210</v>
      </c>
      <c r="B10110">
        <v>803403</v>
      </c>
      <c r="C10110" t="s">
        <v>224</v>
      </c>
      <c r="D10110">
        <v>2021893</v>
      </c>
      <c r="E10110" t="s">
        <v>312</v>
      </c>
      <c r="F10110" t="s">
        <v>214</v>
      </c>
      <c r="G10110" t="s">
        <v>215</v>
      </c>
      <c r="H10110">
        <v>1</v>
      </c>
      <c r="I10110">
        <v>2019</v>
      </c>
      <c r="J10110">
        <v>2</v>
      </c>
      <c r="L10110">
        <v>23129116</v>
      </c>
      <c r="P10110" s="29" t="str">
        <f t="shared" si="413"/>
        <v>NULL</v>
      </c>
    </row>
    <row r="10111" spans="1:16" hidden="1" x14ac:dyDescent="0.25">
      <c r="A10111">
        <v>195180210</v>
      </c>
      <c r="B10111">
        <v>803403</v>
      </c>
      <c r="C10111" t="s">
        <v>224</v>
      </c>
      <c r="D10111">
        <v>2021889</v>
      </c>
      <c r="E10111" t="s">
        <v>311</v>
      </c>
      <c r="F10111" t="s">
        <v>214</v>
      </c>
      <c r="G10111" t="s">
        <v>215</v>
      </c>
      <c r="H10111">
        <v>1</v>
      </c>
      <c r="I10111">
        <v>2019</v>
      </c>
      <c r="J10111">
        <v>2</v>
      </c>
      <c r="L10111">
        <v>23129112</v>
      </c>
      <c r="P10111" s="29" t="str">
        <f t="shared" si="413"/>
        <v>NULL</v>
      </c>
    </row>
    <row r="10112" spans="1:16" hidden="1" x14ac:dyDescent="0.25">
      <c r="A10112">
        <v>195180210</v>
      </c>
      <c r="B10112">
        <v>803403</v>
      </c>
      <c r="C10112" t="s">
        <v>224</v>
      </c>
      <c r="D10112">
        <v>2021913</v>
      </c>
      <c r="E10112" t="s">
        <v>300</v>
      </c>
      <c r="F10112" t="s">
        <v>214</v>
      </c>
      <c r="G10112" t="s">
        <v>215</v>
      </c>
      <c r="H10112">
        <v>1</v>
      </c>
      <c r="I10112">
        <v>2019</v>
      </c>
      <c r="J10112">
        <v>2</v>
      </c>
      <c r="L10112">
        <v>23129114</v>
      </c>
      <c r="P10112" s="29" t="str">
        <f t="shared" ref="P10112:P10143" si="414">IF(AND(ISNUMBER(M10112),H10112&lt;&gt;4),(M10112-1)/6,IF(H10112=4,"DRP",IF(AND(H10112=3,M10112="NA"),"BAD",IF(AND(H10112=2),"CVL",IF(AND(H10112=1,ISBLANK(M10112)),"NULL","UNK")))))</f>
        <v>NULL</v>
      </c>
    </row>
    <row r="10113" spans="1:16" hidden="1" x14ac:dyDescent="0.25">
      <c r="A10113">
        <v>195184186</v>
      </c>
      <c r="B10113">
        <v>803403</v>
      </c>
      <c r="C10113" t="s">
        <v>224</v>
      </c>
      <c r="D10113">
        <v>2021879</v>
      </c>
      <c r="E10113" t="s">
        <v>219</v>
      </c>
      <c r="F10113" t="s">
        <v>214</v>
      </c>
      <c r="G10113" t="s">
        <v>215</v>
      </c>
      <c r="H10113">
        <v>3</v>
      </c>
      <c r="I10113">
        <v>2016</v>
      </c>
      <c r="J10113">
        <v>1</v>
      </c>
      <c r="L10113">
        <v>23078551</v>
      </c>
      <c r="M10113">
        <v>3.4</v>
      </c>
      <c r="P10113" s="29">
        <f t="shared" si="414"/>
        <v>0.39999999999999997</v>
      </c>
    </row>
    <row r="10114" spans="1:16" hidden="1" x14ac:dyDescent="0.25">
      <c r="A10114">
        <v>195184186</v>
      </c>
      <c r="B10114">
        <v>803403</v>
      </c>
      <c r="C10114" t="s">
        <v>224</v>
      </c>
      <c r="D10114">
        <v>2021900</v>
      </c>
      <c r="E10114" t="s">
        <v>216</v>
      </c>
      <c r="F10114" t="s">
        <v>214</v>
      </c>
      <c r="G10114" t="s">
        <v>215</v>
      </c>
      <c r="H10114">
        <v>2</v>
      </c>
      <c r="I10114">
        <v>2016</v>
      </c>
      <c r="J10114">
        <v>1</v>
      </c>
      <c r="L10114">
        <v>23078554</v>
      </c>
      <c r="M10114">
        <v>4.9000000000000004</v>
      </c>
      <c r="P10114" s="29">
        <f t="shared" si="414"/>
        <v>0.65</v>
      </c>
    </row>
    <row r="10115" spans="1:16" hidden="1" x14ac:dyDescent="0.25">
      <c r="A10115">
        <v>195184186</v>
      </c>
      <c r="B10115">
        <v>803403</v>
      </c>
      <c r="C10115" t="s">
        <v>224</v>
      </c>
      <c r="D10115">
        <v>2005125</v>
      </c>
      <c r="E10115" t="s">
        <v>223</v>
      </c>
      <c r="F10115" t="s">
        <v>214</v>
      </c>
      <c r="G10115" t="s">
        <v>215</v>
      </c>
      <c r="H10115">
        <v>2</v>
      </c>
      <c r="I10115">
        <v>2016</v>
      </c>
      <c r="J10115">
        <v>1</v>
      </c>
      <c r="L10115">
        <v>23078449</v>
      </c>
      <c r="M10115">
        <v>4</v>
      </c>
      <c r="P10115" s="29">
        <f t="shared" si="414"/>
        <v>0.5</v>
      </c>
    </row>
    <row r="10116" spans="1:16" hidden="1" x14ac:dyDescent="0.25">
      <c r="A10116">
        <v>195184186</v>
      </c>
      <c r="B10116">
        <v>803403</v>
      </c>
      <c r="C10116" t="s">
        <v>224</v>
      </c>
      <c r="D10116">
        <v>2005111</v>
      </c>
      <c r="E10116" t="s">
        <v>218</v>
      </c>
      <c r="F10116" t="s">
        <v>214</v>
      </c>
      <c r="G10116" t="s">
        <v>215</v>
      </c>
      <c r="H10116">
        <v>2</v>
      </c>
      <c r="I10116">
        <v>2016</v>
      </c>
      <c r="J10116">
        <v>1</v>
      </c>
      <c r="L10116">
        <v>23078557</v>
      </c>
      <c r="M10116">
        <v>4.9000000000000004</v>
      </c>
      <c r="P10116" s="29">
        <f t="shared" si="414"/>
        <v>0.65</v>
      </c>
    </row>
    <row r="10117" spans="1:16" hidden="1" x14ac:dyDescent="0.25">
      <c r="A10117">
        <v>195184186</v>
      </c>
      <c r="B10117">
        <v>803403</v>
      </c>
      <c r="C10117" t="s">
        <v>224</v>
      </c>
      <c r="D10117">
        <v>2005108</v>
      </c>
      <c r="E10117" t="s">
        <v>217</v>
      </c>
      <c r="F10117" t="s">
        <v>214</v>
      </c>
      <c r="G10117" t="s">
        <v>215</v>
      </c>
      <c r="H10117">
        <v>2</v>
      </c>
      <c r="I10117">
        <v>2016</v>
      </c>
      <c r="J10117">
        <v>1</v>
      </c>
      <c r="L10117">
        <v>23078550</v>
      </c>
      <c r="M10117">
        <v>4.0999999999999996</v>
      </c>
      <c r="P10117" s="29">
        <f t="shared" si="414"/>
        <v>0.51666666666666661</v>
      </c>
    </row>
    <row r="10118" spans="1:16" hidden="1" x14ac:dyDescent="0.25">
      <c r="A10118">
        <v>195184186</v>
      </c>
      <c r="B10118">
        <v>803403</v>
      </c>
      <c r="C10118" t="s">
        <v>224</v>
      </c>
      <c r="D10118">
        <v>2004172</v>
      </c>
      <c r="E10118" t="s">
        <v>213</v>
      </c>
      <c r="F10118" t="s">
        <v>214</v>
      </c>
      <c r="G10118" t="s">
        <v>215</v>
      </c>
      <c r="H10118">
        <v>2</v>
      </c>
      <c r="I10118">
        <v>2016</v>
      </c>
      <c r="J10118">
        <v>1</v>
      </c>
      <c r="L10118">
        <v>23078276</v>
      </c>
      <c r="M10118">
        <v>6.2</v>
      </c>
      <c r="P10118" s="29">
        <f t="shared" si="414"/>
        <v>0.8666666666666667</v>
      </c>
    </row>
    <row r="10119" spans="1:16" hidden="1" x14ac:dyDescent="0.25">
      <c r="A10119">
        <v>195184186</v>
      </c>
      <c r="B10119">
        <v>803403</v>
      </c>
      <c r="C10119" t="s">
        <v>224</v>
      </c>
      <c r="D10119">
        <v>2021879</v>
      </c>
      <c r="E10119" t="s">
        <v>219</v>
      </c>
      <c r="F10119" t="s">
        <v>214</v>
      </c>
      <c r="G10119" t="s">
        <v>215</v>
      </c>
      <c r="H10119">
        <v>2</v>
      </c>
      <c r="I10119">
        <v>2016</v>
      </c>
      <c r="J10119">
        <v>2</v>
      </c>
      <c r="L10119">
        <v>23085992</v>
      </c>
      <c r="M10119">
        <v>4</v>
      </c>
      <c r="P10119" s="29">
        <f t="shared" si="414"/>
        <v>0.5</v>
      </c>
    </row>
    <row r="10120" spans="1:16" hidden="1" x14ac:dyDescent="0.25">
      <c r="A10120">
        <v>195184186</v>
      </c>
      <c r="B10120">
        <v>803403</v>
      </c>
      <c r="C10120" t="s">
        <v>224</v>
      </c>
      <c r="D10120">
        <v>2021994</v>
      </c>
      <c r="E10120" t="s">
        <v>298</v>
      </c>
      <c r="F10120" t="s">
        <v>214</v>
      </c>
      <c r="G10120" t="s">
        <v>215</v>
      </c>
      <c r="H10120">
        <v>2</v>
      </c>
      <c r="I10120">
        <v>2016</v>
      </c>
      <c r="J10120">
        <v>2</v>
      </c>
      <c r="L10120">
        <v>23086007</v>
      </c>
      <c r="M10120">
        <v>4.0999999999999996</v>
      </c>
      <c r="P10120" s="29">
        <f t="shared" si="414"/>
        <v>0.51666666666666661</v>
      </c>
    </row>
    <row r="10121" spans="1:16" hidden="1" x14ac:dyDescent="0.25">
      <c r="A10121">
        <v>195184186</v>
      </c>
      <c r="B10121">
        <v>803403</v>
      </c>
      <c r="C10121" t="s">
        <v>224</v>
      </c>
      <c r="D10121">
        <v>2021876</v>
      </c>
      <c r="E10121" t="s">
        <v>241</v>
      </c>
      <c r="F10121" t="s">
        <v>214</v>
      </c>
      <c r="G10121" t="s">
        <v>215</v>
      </c>
      <c r="H10121">
        <v>3</v>
      </c>
      <c r="I10121">
        <v>2016</v>
      </c>
      <c r="J10121">
        <v>2</v>
      </c>
      <c r="L10121">
        <v>23085996</v>
      </c>
      <c r="M10121">
        <v>3.4</v>
      </c>
      <c r="P10121" s="29">
        <f t="shared" si="414"/>
        <v>0.39999999999999997</v>
      </c>
    </row>
    <row r="10122" spans="1:16" hidden="1" x14ac:dyDescent="0.25">
      <c r="A10122">
        <v>195184186</v>
      </c>
      <c r="B10122">
        <v>803403</v>
      </c>
      <c r="C10122" t="s">
        <v>224</v>
      </c>
      <c r="D10122">
        <v>2005124</v>
      </c>
      <c r="E10122" t="s">
        <v>220</v>
      </c>
      <c r="F10122" t="s">
        <v>214</v>
      </c>
      <c r="G10122" t="s">
        <v>215</v>
      </c>
      <c r="H10122">
        <v>2</v>
      </c>
      <c r="I10122">
        <v>2016</v>
      </c>
      <c r="J10122">
        <v>2</v>
      </c>
      <c r="L10122">
        <v>23086006</v>
      </c>
      <c r="M10122">
        <v>4</v>
      </c>
      <c r="P10122" s="29">
        <f t="shared" si="414"/>
        <v>0.5</v>
      </c>
    </row>
    <row r="10123" spans="1:16" hidden="1" x14ac:dyDescent="0.25">
      <c r="A10123">
        <v>195184186</v>
      </c>
      <c r="B10123">
        <v>803403</v>
      </c>
      <c r="C10123" t="s">
        <v>224</v>
      </c>
      <c r="D10123">
        <v>2004186</v>
      </c>
      <c r="E10123" t="s">
        <v>229</v>
      </c>
      <c r="F10123" t="s">
        <v>214</v>
      </c>
      <c r="G10123" t="s">
        <v>215</v>
      </c>
      <c r="H10123">
        <v>2</v>
      </c>
      <c r="I10123">
        <v>2016</v>
      </c>
      <c r="J10123">
        <v>2</v>
      </c>
      <c r="L10123">
        <v>23085325</v>
      </c>
      <c r="M10123">
        <v>4.9000000000000004</v>
      </c>
      <c r="P10123" s="29">
        <f t="shared" si="414"/>
        <v>0.65</v>
      </c>
    </row>
    <row r="10124" spans="1:16" hidden="1" x14ac:dyDescent="0.25">
      <c r="A10124">
        <v>195184186</v>
      </c>
      <c r="B10124">
        <v>803403</v>
      </c>
      <c r="C10124" t="s">
        <v>224</v>
      </c>
      <c r="D10124">
        <v>2004183</v>
      </c>
      <c r="E10124" t="s">
        <v>244</v>
      </c>
      <c r="F10124" t="s">
        <v>214</v>
      </c>
      <c r="G10124" t="s">
        <v>215</v>
      </c>
      <c r="H10124">
        <v>2</v>
      </c>
      <c r="I10124">
        <v>2016</v>
      </c>
      <c r="J10124">
        <v>2</v>
      </c>
      <c r="L10124">
        <v>23088005</v>
      </c>
      <c r="M10124">
        <v>5.5</v>
      </c>
      <c r="P10124" s="29">
        <f t="shared" si="414"/>
        <v>0.75</v>
      </c>
    </row>
    <row r="10125" spans="1:16" hidden="1" x14ac:dyDescent="0.25">
      <c r="A10125">
        <v>195184186</v>
      </c>
      <c r="B10125">
        <v>803403</v>
      </c>
      <c r="C10125" t="s">
        <v>224</v>
      </c>
      <c r="D10125">
        <v>2004173</v>
      </c>
      <c r="E10125" t="s">
        <v>245</v>
      </c>
      <c r="F10125" t="s">
        <v>214</v>
      </c>
      <c r="G10125" t="s">
        <v>215</v>
      </c>
      <c r="H10125">
        <v>2</v>
      </c>
      <c r="I10125">
        <v>2017</v>
      </c>
      <c r="J10125">
        <v>1</v>
      </c>
      <c r="L10125">
        <v>23091950</v>
      </c>
      <c r="M10125">
        <v>5.2</v>
      </c>
      <c r="P10125" s="29">
        <f t="shared" si="414"/>
        <v>0.70000000000000007</v>
      </c>
    </row>
    <row r="10126" spans="1:16" hidden="1" x14ac:dyDescent="0.25">
      <c r="A10126">
        <v>195184186</v>
      </c>
      <c r="B10126">
        <v>803403</v>
      </c>
      <c r="C10126" t="s">
        <v>224</v>
      </c>
      <c r="D10126">
        <v>2005127</v>
      </c>
      <c r="E10126" t="s">
        <v>293</v>
      </c>
      <c r="F10126" t="s">
        <v>214</v>
      </c>
      <c r="G10126" t="s">
        <v>215</v>
      </c>
      <c r="H10126">
        <v>2</v>
      </c>
      <c r="I10126">
        <v>2017</v>
      </c>
      <c r="J10126">
        <v>1</v>
      </c>
      <c r="L10126">
        <v>23090986</v>
      </c>
      <c r="M10126">
        <v>4.2</v>
      </c>
      <c r="P10126" s="29">
        <f t="shared" si="414"/>
        <v>0.53333333333333333</v>
      </c>
    </row>
    <row r="10127" spans="1:16" hidden="1" x14ac:dyDescent="0.25">
      <c r="A10127">
        <v>195184186</v>
      </c>
      <c r="B10127">
        <v>803403</v>
      </c>
      <c r="C10127" t="s">
        <v>224</v>
      </c>
      <c r="D10127">
        <v>2005133</v>
      </c>
      <c r="E10127" t="s">
        <v>228</v>
      </c>
      <c r="F10127" t="s">
        <v>214</v>
      </c>
      <c r="G10127" t="s">
        <v>215</v>
      </c>
      <c r="H10127">
        <v>2</v>
      </c>
      <c r="I10127">
        <v>2017</v>
      </c>
      <c r="J10127">
        <v>1</v>
      </c>
      <c r="L10127">
        <v>23091004</v>
      </c>
      <c r="M10127">
        <v>4.5999999999999996</v>
      </c>
      <c r="P10127" s="29">
        <f t="shared" si="414"/>
        <v>0.6</v>
      </c>
    </row>
    <row r="10128" spans="1:16" hidden="1" x14ac:dyDescent="0.25">
      <c r="A10128">
        <v>195184186</v>
      </c>
      <c r="B10128">
        <v>803403</v>
      </c>
      <c r="C10128" t="s">
        <v>224</v>
      </c>
      <c r="D10128">
        <v>2019324</v>
      </c>
      <c r="E10128" t="s">
        <v>236</v>
      </c>
      <c r="F10128" t="s">
        <v>214</v>
      </c>
      <c r="G10128" t="s">
        <v>215</v>
      </c>
      <c r="H10128">
        <v>2</v>
      </c>
      <c r="I10128">
        <v>2017</v>
      </c>
      <c r="J10128">
        <v>1</v>
      </c>
      <c r="L10128">
        <v>23090602</v>
      </c>
      <c r="M10128">
        <v>6.1</v>
      </c>
      <c r="P10128" s="29">
        <f t="shared" si="414"/>
        <v>0.85</v>
      </c>
    </row>
    <row r="10129" spans="1:16" hidden="1" x14ac:dyDescent="0.25">
      <c r="A10129">
        <v>195184186</v>
      </c>
      <c r="B10129">
        <v>803403</v>
      </c>
      <c r="C10129" t="s">
        <v>224</v>
      </c>
      <c r="D10129">
        <v>2021916</v>
      </c>
      <c r="E10129" t="s">
        <v>226</v>
      </c>
      <c r="F10129" t="s">
        <v>214</v>
      </c>
      <c r="G10129" t="s">
        <v>215</v>
      </c>
      <c r="H10129">
        <v>2</v>
      </c>
      <c r="I10129">
        <v>2017</v>
      </c>
      <c r="J10129">
        <v>1</v>
      </c>
      <c r="L10129">
        <v>23090993</v>
      </c>
      <c r="M10129">
        <v>5</v>
      </c>
      <c r="P10129" s="29">
        <f t="shared" si="414"/>
        <v>0.66666666666666663</v>
      </c>
    </row>
    <row r="10130" spans="1:16" hidden="1" x14ac:dyDescent="0.25">
      <c r="A10130">
        <v>195184186</v>
      </c>
      <c r="B10130">
        <v>803403</v>
      </c>
      <c r="C10130" t="s">
        <v>224</v>
      </c>
      <c r="D10130">
        <v>2021876</v>
      </c>
      <c r="E10130" t="s">
        <v>241</v>
      </c>
      <c r="F10130" t="s">
        <v>214</v>
      </c>
      <c r="G10130" t="s">
        <v>215</v>
      </c>
      <c r="H10130">
        <v>2</v>
      </c>
      <c r="I10130">
        <v>2017</v>
      </c>
      <c r="J10130">
        <v>2</v>
      </c>
      <c r="L10130">
        <v>23100211</v>
      </c>
      <c r="M10130">
        <v>4.5</v>
      </c>
      <c r="P10130" s="29">
        <f t="shared" si="414"/>
        <v>0.58333333333333337</v>
      </c>
    </row>
    <row r="10131" spans="1:16" hidden="1" x14ac:dyDescent="0.25">
      <c r="A10131">
        <v>195184186</v>
      </c>
      <c r="B10131">
        <v>803403</v>
      </c>
      <c r="C10131" t="s">
        <v>224</v>
      </c>
      <c r="D10131">
        <v>2021880</v>
      </c>
      <c r="E10131" t="s">
        <v>242</v>
      </c>
      <c r="F10131" t="s">
        <v>214</v>
      </c>
      <c r="G10131" t="s">
        <v>215</v>
      </c>
      <c r="H10131">
        <v>3</v>
      </c>
      <c r="I10131">
        <v>2017</v>
      </c>
      <c r="J10131">
        <v>2</v>
      </c>
      <c r="L10131">
        <v>23100212</v>
      </c>
      <c r="M10131">
        <v>3.4</v>
      </c>
      <c r="P10131" s="29">
        <f t="shared" si="414"/>
        <v>0.39999999999999997</v>
      </c>
    </row>
    <row r="10132" spans="1:16" hidden="1" x14ac:dyDescent="0.25">
      <c r="A10132">
        <v>195184186</v>
      </c>
      <c r="B10132">
        <v>803403</v>
      </c>
      <c r="C10132" t="s">
        <v>224</v>
      </c>
      <c r="D10132">
        <v>2021907</v>
      </c>
      <c r="E10132" t="s">
        <v>257</v>
      </c>
      <c r="F10132" t="s">
        <v>214</v>
      </c>
      <c r="G10132" t="s">
        <v>215</v>
      </c>
      <c r="H10132">
        <v>2</v>
      </c>
      <c r="I10132">
        <v>2017</v>
      </c>
      <c r="J10132">
        <v>2</v>
      </c>
      <c r="L10132">
        <v>23099425</v>
      </c>
      <c r="M10132">
        <v>4</v>
      </c>
      <c r="P10132" s="29">
        <f t="shared" si="414"/>
        <v>0.5</v>
      </c>
    </row>
    <row r="10133" spans="1:16" hidden="1" x14ac:dyDescent="0.25">
      <c r="A10133">
        <v>195184186</v>
      </c>
      <c r="B10133">
        <v>803403</v>
      </c>
      <c r="C10133" t="s">
        <v>224</v>
      </c>
      <c r="D10133">
        <v>2021901</v>
      </c>
      <c r="E10133" t="s">
        <v>253</v>
      </c>
      <c r="F10133" t="s">
        <v>214</v>
      </c>
      <c r="G10133" t="s">
        <v>215</v>
      </c>
      <c r="H10133">
        <v>2</v>
      </c>
      <c r="I10133">
        <v>2017</v>
      </c>
      <c r="J10133">
        <v>2</v>
      </c>
      <c r="L10133">
        <v>23100213</v>
      </c>
      <c r="M10133">
        <v>4.3</v>
      </c>
      <c r="P10133" s="29">
        <f t="shared" si="414"/>
        <v>0.54999999999999993</v>
      </c>
    </row>
    <row r="10134" spans="1:16" hidden="1" x14ac:dyDescent="0.25">
      <c r="A10134">
        <v>195184186</v>
      </c>
      <c r="B10134">
        <v>803403</v>
      </c>
      <c r="C10134" t="s">
        <v>224</v>
      </c>
      <c r="D10134">
        <v>2021899</v>
      </c>
      <c r="E10134" t="s">
        <v>296</v>
      </c>
      <c r="F10134" t="s">
        <v>214</v>
      </c>
      <c r="G10134" t="s">
        <v>215</v>
      </c>
      <c r="H10134">
        <v>2</v>
      </c>
      <c r="I10134">
        <v>2017</v>
      </c>
      <c r="J10134">
        <v>2</v>
      </c>
      <c r="L10134">
        <v>23099397</v>
      </c>
      <c r="M10134">
        <v>5.5</v>
      </c>
      <c r="P10134" s="29">
        <f t="shared" si="414"/>
        <v>0.75</v>
      </c>
    </row>
    <row r="10135" spans="1:16" hidden="1" x14ac:dyDescent="0.25">
      <c r="A10135">
        <v>195184186</v>
      </c>
      <c r="B10135">
        <v>803403</v>
      </c>
      <c r="C10135" t="s">
        <v>224</v>
      </c>
      <c r="D10135">
        <v>2027151</v>
      </c>
      <c r="E10135" t="s">
        <v>322</v>
      </c>
      <c r="F10135" t="s">
        <v>320</v>
      </c>
      <c r="G10135" t="s">
        <v>321</v>
      </c>
      <c r="H10135">
        <v>2</v>
      </c>
      <c r="I10135">
        <v>2018</v>
      </c>
      <c r="J10135">
        <v>1</v>
      </c>
      <c r="L10135">
        <v>23105501</v>
      </c>
      <c r="M10135">
        <v>4.3</v>
      </c>
      <c r="P10135" s="29">
        <f t="shared" si="414"/>
        <v>0.54999999999999993</v>
      </c>
    </row>
    <row r="10136" spans="1:16" hidden="1" x14ac:dyDescent="0.25">
      <c r="A10136">
        <v>195184186</v>
      </c>
      <c r="B10136">
        <v>803403</v>
      </c>
      <c r="C10136" t="s">
        <v>224</v>
      </c>
      <c r="D10136">
        <v>2021880</v>
      </c>
      <c r="E10136" t="s">
        <v>242</v>
      </c>
      <c r="F10136" t="s">
        <v>214</v>
      </c>
      <c r="G10136" t="s">
        <v>215</v>
      </c>
      <c r="H10136">
        <v>2</v>
      </c>
      <c r="I10136">
        <v>2018</v>
      </c>
      <c r="J10136">
        <v>1</v>
      </c>
      <c r="L10136">
        <v>23106324</v>
      </c>
      <c r="M10136">
        <v>4.7</v>
      </c>
      <c r="P10136" s="29">
        <f t="shared" si="414"/>
        <v>0.6166666666666667</v>
      </c>
    </row>
    <row r="10137" spans="1:16" hidden="1" x14ac:dyDescent="0.25">
      <c r="A10137">
        <v>195184186</v>
      </c>
      <c r="B10137">
        <v>803403</v>
      </c>
      <c r="C10137" t="s">
        <v>224</v>
      </c>
      <c r="D10137">
        <v>2019325</v>
      </c>
      <c r="E10137" t="s">
        <v>249</v>
      </c>
      <c r="F10137" t="s">
        <v>214</v>
      </c>
      <c r="G10137" t="s">
        <v>215</v>
      </c>
      <c r="H10137">
        <v>2</v>
      </c>
      <c r="I10137">
        <v>2018</v>
      </c>
      <c r="J10137">
        <v>1</v>
      </c>
      <c r="L10137">
        <v>23105012</v>
      </c>
      <c r="M10137">
        <v>5.0999999999999996</v>
      </c>
      <c r="P10137" s="29">
        <f t="shared" si="414"/>
        <v>0.68333333333333324</v>
      </c>
    </row>
    <row r="10138" spans="1:16" hidden="1" x14ac:dyDescent="0.25">
      <c r="A10138">
        <v>195184186</v>
      </c>
      <c r="B10138">
        <v>803403</v>
      </c>
      <c r="C10138" t="s">
        <v>224</v>
      </c>
      <c r="D10138">
        <v>2004671</v>
      </c>
      <c r="E10138" t="s">
        <v>288</v>
      </c>
      <c r="F10138" t="s">
        <v>214</v>
      </c>
      <c r="G10138" t="s">
        <v>215</v>
      </c>
      <c r="H10138">
        <v>2</v>
      </c>
      <c r="I10138">
        <v>2018</v>
      </c>
      <c r="J10138">
        <v>1</v>
      </c>
      <c r="L10138">
        <v>23105430</v>
      </c>
      <c r="M10138">
        <v>5</v>
      </c>
      <c r="P10138" s="29">
        <f t="shared" si="414"/>
        <v>0.66666666666666663</v>
      </c>
    </row>
    <row r="10139" spans="1:16" hidden="1" x14ac:dyDescent="0.25">
      <c r="A10139">
        <v>195184186</v>
      </c>
      <c r="B10139">
        <v>803403</v>
      </c>
      <c r="C10139" t="s">
        <v>224</v>
      </c>
      <c r="D10139">
        <v>2021892</v>
      </c>
      <c r="E10139" t="s">
        <v>289</v>
      </c>
      <c r="F10139" t="s">
        <v>214</v>
      </c>
      <c r="G10139" t="s">
        <v>215</v>
      </c>
      <c r="H10139">
        <v>2</v>
      </c>
      <c r="I10139">
        <v>2018</v>
      </c>
      <c r="J10139">
        <v>2</v>
      </c>
      <c r="L10139">
        <v>23113940</v>
      </c>
      <c r="M10139">
        <v>6.1</v>
      </c>
      <c r="P10139" s="29">
        <f t="shared" si="414"/>
        <v>0.85</v>
      </c>
    </row>
    <row r="10140" spans="1:16" hidden="1" x14ac:dyDescent="0.25">
      <c r="A10140">
        <v>195184186</v>
      </c>
      <c r="B10140">
        <v>803403</v>
      </c>
      <c r="C10140" t="s">
        <v>224</v>
      </c>
      <c r="D10140">
        <v>2021877</v>
      </c>
      <c r="E10140" t="s">
        <v>240</v>
      </c>
      <c r="F10140" t="s">
        <v>214</v>
      </c>
      <c r="G10140" t="s">
        <v>215</v>
      </c>
      <c r="H10140">
        <v>2</v>
      </c>
      <c r="I10140">
        <v>2018</v>
      </c>
      <c r="J10140">
        <v>2</v>
      </c>
      <c r="L10140">
        <v>23113937</v>
      </c>
      <c r="M10140">
        <v>4.5</v>
      </c>
      <c r="P10140" s="29">
        <f t="shared" si="414"/>
        <v>0.58333333333333337</v>
      </c>
    </row>
    <row r="10141" spans="1:16" hidden="1" x14ac:dyDescent="0.25">
      <c r="A10141">
        <v>195184186</v>
      </c>
      <c r="B10141">
        <v>803403</v>
      </c>
      <c r="C10141" t="s">
        <v>224</v>
      </c>
      <c r="D10141">
        <v>2021906</v>
      </c>
      <c r="E10141" t="s">
        <v>235</v>
      </c>
      <c r="F10141" t="s">
        <v>214</v>
      </c>
      <c r="G10141" t="s">
        <v>215</v>
      </c>
      <c r="H10141">
        <v>2</v>
      </c>
      <c r="I10141">
        <v>2018</v>
      </c>
      <c r="J10141">
        <v>2</v>
      </c>
      <c r="L10141">
        <v>23115202</v>
      </c>
      <c r="M10141">
        <v>4.8</v>
      </c>
      <c r="P10141" s="29">
        <f t="shared" si="414"/>
        <v>0.6333333333333333</v>
      </c>
    </row>
    <row r="10142" spans="1:16" hidden="1" x14ac:dyDescent="0.25">
      <c r="A10142">
        <v>195184186</v>
      </c>
      <c r="B10142">
        <v>803403</v>
      </c>
      <c r="C10142" t="s">
        <v>224</v>
      </c>
      <c r="D10142">
        <v>2021903</v>
      </c>
      <c r="E10142" t="s">
        <v>256</v>
      </c>
      <c r="F10142" t="s">
        <v>214</v>
      </c>
      <c r="G10142" t="s">
        <v>215</v>
      </c>
      <c r="H10142">
        <v>2</v>
      </c>
      <c r="I10142">
        <v>2018</v>
      </c>
      <c r="J10142">
        <v>2</v>
      </c>
      <c r="L10142">
        <v>23113927</v>
      </c>
      <c r="M10142">
        <v>6.1</v>
      </c>
      <c r="P10142" s="29">
        <f t="shared" si="414"/>
        <v>0.85</v>
      </c>
    </row>
    <row r="10143" spans="1:16" hidden="1" x14ac:dyDescent="0.25">
      <c r="A10143">
        <v>195184186</v>
      </c>
      <c r="B10143">
        <v>803403</v>
      </c>
      <c r="C10143" t="s">
        <v>224</v>
      </c>
      <c r="D10143">
        <v>2004675</v>
      </c>
      <c r="E10143" t="s">
        <v>271</v>
      </c>
      <c r="F10143" t="s">
        <v>214</v>
      </c>
      <c r="G10143" t="s">
        <v>215</v>
      </c>
      <c r="H10143">
        <v>2</v>
      </c>
      <c r="I10143">
        <v>2019</v>
      </c>
      <c r="J10143">
        <v>1</v>
      </c>
      <c r="L10143">
        <v>23120629</v>
      </c>
      <c r="M10143">
        <v>6.3</v>
      </c>
      <c r="P10143" s="29">
        <f t="shared" si="414"/>
        <v>0.8833333333333333</v>
      </c>
    </row>
    <row r="10144" spans="1:16" hidden="1" x14ac:dyDescent="0.25">
      <c r="A10144">
        <v>195184186</v>
      </c>
      <c r="B10144">
        <v>803403</v>
      </c>
      <c r="C10144" t="s">
        <v>224</v>
      </c>
      <c r="D10144">
        <v>2021911</v>
      </c>
      <c r="E10144" t="s">
        <v>304</v>
      </c>
      <c r="F10144" t="s">
        <v>214</v>
      </c>
      <c r="G10144" t="s">
        <v>215</v>
      </c>
      <c r="H10144">
        <v>2</v>
      </c>
      <c r="I10144">
        <v>2019</v>
      </c>
      <c r="J10144">
        <v>1</v>
      </c>
      <c r="L10144">
        <v>23120638</v>
      </c>
      <c r="M10144">
        <v>5.4</v>
      </c>
      <c r="P10144" s="29">
        <f t="shared" ref="P10144:P10151" si="415">IF(AND(ISNUMBER(M10144),H10144&lt;&gt;4),(M10144-1)/6,IF(H10144=4,"DRP",IF(AND(H10144=3,M10144="NA"),"BAD",IF(AND(H10144=2),"CVL",IF(AND(H10144=1,ISBLANK(M10144)),"NULL","UNK")))))</f>
        <v>0.73333333333333339</v>
      </c>
    </row>
    <row r="10145" spans="1:16" hidden="1" x14ac:dyDescent="0.25">
      <c r="A10145">
        <v>195184186</v>
      </c>
      <c r="B10145">
        <v>803403</v>
      </c>
      <c r="C10145" t="s">
        <v>224</v>
      </c>
      <c r="D10145">
        <v>2021878</v>
      </c>
      <c r="E10145" t="s">
        <v>294</v>
      </c>
      <c r="F10145" t="s">
        <v>214</v>
      </c>
      <c r="G10145" t="s">
        <v>215</v>
      </c>
      <c r="H10145">
        <v>2</v>
      </c>
      <c r="I10145">
        <v>2019</v>
      </c>
      <c r="J10145">
        <v>1</v>
      </c>
      <c r="L10145">
        <v>23121285</v>
      </c>
      <c r="M10145">
        <v>5.2</v>
      </c>
      <c r="P10145" s="29">
        <f t="shared" si="415"/>
        <v>0.70000000000000007</v>
      </c>
    </row>
    <row r="10146" spans="1:16" hidden="1" x14ac:dyDescent="0.25">
      <c r="A10146">
        <v>195184186</v>
      </c>
      <c r="B10146">
        <v>803403</v>
      </c>
      <c r="C10146" t="s">
        <v>224</v>
      </c>
      <c r="D10146">
        <v>2021891</v>
      </c>
      <c r="E10146" t="s">
        <v>259</v>
      </c>
      <c r="F10146" t="s">
        <v>214</v>
      </c>
      <c r="G10146" t="s">
        <v>215</v>
      </c>
      <c r="H10146">
        <v>2</v>
      </c>
      <c r="I10146">
        <v>2019</v>
      </c>
      <c r="J10146">
        <v>1</v>
      </c>
      <c r="L10146">
        <v>23121307</v>
      </c>
      <c r="M10146">
        <v>5.2</v>
      </c>
      <c r="P10146" s="29">
        <f t="shared" si="415"/>
        <v>0.70000000000000007</v>
      </c>
    </row>
    <row r="10147" spans="1:16" hidden="1" x14ac:dyDescent="0.25">
      <c r="A10147">
        <v>195184186</v>
      </c>
      <c r="B10147">
        <v>803403</v>
      </c>
      <c r="C10147" t="s">
        <v>224</v>
      </c>
      <c r="D10147">
        <v>2021885</v>
      </c>
      <c r="E10147" t="s">
        <v>295</v>
      </c>
      <c r="F10147" t="s">
        <v>214</v>
      </c>
      <c r="G10147" t="s">
        <v>215</v>
      </c>
      <c r="H10147">
        <v>2</v>
      </c>
      <c r="I10147">
        <v>2019</v>
      </c>
      <c r="J10147">
        <v>1</v>
      </c>
      <c r="L10147">
        <v>23121284</v>
      </c>
      <c r="M10147">
        <v>4</v>
      </c>
      <c r="P10147" s="29">
        <f t="shared" si="415"/>
        <v>0.5</v>
      </c>
    </row>
    <row r="10148" spans="1:16" hidden="1" x14ac:dyDescent="0.25">
      <c r="A10148">
        <v>195184186</v>
      </c>
      <c r="B10148">
        <v>803403</v>
      </c>
      <c r="C10148" t="s">
        <v>224</v>
      </c>
      <c r="D10148">
        <v>2021915</v>
      </c>
      <c r="E10148" t="s">
        <v>301</v>
      </c>
      <c r="F10148" t="s">
        <v>214</v>
      </c>
      <c r="G10148" t="s">
        <v>215</v>
      </c>
      <c r="H10148">
        <v>1</v>
      </c>
      <c r="I10148">
        <v>2019</v>
      </c>
      <c r="J10148">
        <v>2</v>
      </c>
      <c r="L10148">
        <v>23129091</v>
      </c>
      <c r="P10148" s="29" t="str">
        <f t="shared" si="415"/>
        <v>NULL</v>
      </c>
    </row>
    <row r="10149" spans="1:16" hidden="1" x14ac:dyDescent="0.25">
      <c r="A10149">
        <v>195184186</v>
      </c>
      <c r="B10149">
        <v>803403</v>
      </c>
      <c r="C10149" t="s">
        <v>224</v>
      </c>
      <c r="D10149">
        <v>2021884</v>
      </c>
      <c r="E10149" t="s">
        <v>302</v>
      </c>
      <c r="F10149" t="s">
        <v>214</v>
      </c>
      <c r="G10149" t="s">
        <v>215</v>
      </c>
      <c r="H10149">
        <v>1</v>
      </c>
      <c r="I10149">
        <v>2019</v>
      </c>
      <c r="J10149">
        <v>2</v>
      </c>
      <c r="L10149">
        <v>23129089</v>
      </c>
      <c r="P10149" s="29" t="str">
        <f t="shared" si="415"/>
        <v>NULL</v>
      </c>
    </row>
    <row r="10150" spans="1:16" hidden="1" x14ac:dyDescent="0.25">
      <c r="A10150">
        <v>195184186</v>
      </c>
      <c r="B10150">
        <v>803403</v>
      </c>
      <c r="C10150" t="s">
        <v>224</v>
      </c>
      <c r="D10150">
        <v>2021886</v>
      </c>
      <c r="E10150" t="s">
        <v>227</v>
      </c>
      <c r="F10150" t="s">
        <v>214</v>
      </c>
      <c r="G10150" t="s">
        <v>215</v>
      </c>
      <c r="H10150">
        <v>1</v>
      </c>
      <c r="I10150">
        <v>2019</v>
      </c>
      <c r="J10150">
        <v>2</v>
      </c>
      <c r="L10150">
        <v>23127739</v>
      </c>
      <c r="P10150" s="29" t="str">
        <f t="shared" si="415"/>
        <v>NULL</v>
      </c>
    </row>
    <row r="10151" spans="1:16" hidden="1" x14ac:dyDescent="0.25">
      <c r="A10151">
        <v>195184186</v>
      </c>
      <c r="B10151">
        <v>803403</v>
      </c>
      <c r="C10151" t="s">
        <v>224</v>
      </c>
      <c r="D10151">
        <v>2021881</v>
      </c>
      <c r="E10151" t="s">
        <v>255</v>
      </c>
      <c r="F10151" t="s">
        <v>214</v>
      </c>
      <c r="G10151" t="s">
        <v>215</v>
      </c>
      <c r="H10151">
        <v>1</v>
      </c>
      <c r="I10151">
        <v>2019</v>
      </c>
      <c r="J10151">
        <v>2</v>
      </c>
      <c r="L10151">
        <v>23129098</v>
      </c>
      <c r="P10151" s="29" t="str">
        <f t="shared" si="415"/>
        <v>NULL</v>
      </c>
    </row>
    <row r="10152" spans="1:16" hidden="1" x14ac:dyDescent="0.25">
      <c r="A10152">
        <v>195189773</v>
      </c>
      <c r="B10152">
        <v>803403</v>
      </c>
      <c r="C10152" t="s">
        <v>224</v>
      </c>
      <c r="D10152">
        <v>2004172</v>
      </c>
      <c r="E10152" t="s">
        <v>213</v>
      </c>
      <c r="F10152" t="s">
        <v>214</v>
      </c>
      <c r="G10152" t="s">
        <v>215</v>
      </c>
      <c r="H10152">
        <v>2</v>
      </c>
      <c r="I10152">
        <v>2015</v>
      </c>
      <c r="J10152">
        <v>1</v>
      </c>
      <c r="L10152">
        <v>23067045</v>
      </c>
      <c r="M10152">
        <v>5.3</v>
      </c>
      <c r="P10152" s="29">
        <f t="shared" ref="P10152:P10162" si="416">IF(AND(ISNUMBER(M10152),H10152&lt;&gt;4,N10152&lt;&gt;"X"),(M10152-1)/6,IF(H10152=4,"DRP",IF(AND(H10152=3,M10152="NA"),"BAD",IF(AND(H10152=2),"CVL",IF(AND(H10152=1,ISBLANK(M10152)),"NULL","UNK")))))</f>
        <v>0.71666666666666667</v>
      </c>
    </row>
    <row r="10153" spans="1:16" hidden="1" x14ac:dyDescent="0.25">
      <c r="A10153">
        <v>195189773</v>
      </c>
      <c r="B10153">
        <v>803403</v>
      </c>
      <c r="C10153" t="s">
        <v>224</v>
      </c>
      <c r="D10153">
        <v>2005108</v>
      </c>
      <c r="E10153" t="s">
        <v>217</v>
      </c>
      <c r="F10153" t="s">
        <v>214</v>
      </c>
      <c r="G10153" t="s">
        <v>215</v>
      </c>
      <c r="H10153">
        <v>3</v>
      </c>
      <c r="I10153">
        <v>2015</v>
      </c>
      <c r="J10153">
        <v>1</v>
      </c>
      <c r="L10153">
        <v>23065086</v>
      </c>
      <c r="M10153">
        <v>2.8</v>
      </c>
      <c r="P10153" s="29">
        <f t="shared" si="416"/>
        <v>0.3</v>
      </c>
    </row>
    <row r="10154" spans="1:16" hidden="1" x14ac:dyDescent="0.25">
      <c r="A10154">
        <v>195189773</v>
      </c>
      <c r="B10154">
        <v>803403</v>
      </c>
      <c r="C10154" t="s">
        <v>224</v>
      </c>
      <c r="D10154">
        <v>2005111</v>
      </c>
      <c r="E10154" t="s">
        <v>218</v>
      </c>
      <c r="F10154" t="s">
        <v>214</v>
      </c>
      <c r="G10154" t="s">
        <v>215</v>
      </c>
      <c r="H10154">
        <v>3</v>
      </c>
      <c r="I10154">
        <v>2015</v>
      </c>
      <c r="J10154">
        <v>1</v>
      </c>
      <c r="L10154">
        <v>23065095</v>
      </c>
      <c r="M10154">
        <v>2.4</v>
      </c>
      <c r="P10154" s="29">
        <f t="shared" si="416"/>
        <v>0.23333333333333331</v>
      </c>
    </row>
    <row r="10155" spans="1:16" hidden="1" x14ac:dyDescent="0.25">
      <c r="A10155">
        <v>195189773</v>
      </c>
      <c r="B10155">
        <v>803403</v>
      </c>
      <c r="C10155" t="s">
        <v>224</v>
      </c>
      <c r="D10155">
        <v>2005125</v>
      </c>
      <c r="E10155" t="s">
        <v>223</v>
      </c>
      <c r="F10155" t="s">
        <v>214</v>
      </c>
      <c r="G10155" t="s">
        <v>215</v>
      </c>
      <c r="H10155">
        <v>3</v>
      </c>
      <c r="I10155">
        <v>2015</v>
      </c>
      <c r="J10155">
        <v>1</v>
      </c>
      <c r="L10155">
        <v>23065084</v>
      </c>
      <c r="M10155">
        <v>2.7</v>
      </c>
      <c r="P10155" s="29">
        <f t="shared" si="416"/>
        <v>0.28333333333333338</v>
      </c>
    </row>
    <row r="10156" spans="1:16" hidden="1" x14ac:dyDescent="0.25">
      <c r="A10156">
        <v>195189773</v>
      </c>
      <c r="B10156">
        <v>803403</v>
      </c>
      <c r="C10156" t="s">
        <v>224</v>
      </c>
      <c r="D10156">
        <v>2021879</v>
      </c>
      <c r="E10156" t="s">
        <v>219</v>
      </c>
      <c r="F10156" t="s">
        <v>214</v>
      </c>
      <c r="G10156" t="s">
        <v>215</v>
      </c>
      <c r="H10156">
        <v>3</v>
      </c>
      <c r="I10156">
        <v>2015</v>
      </c>
      <c r="J10156">
        <v>1</v>
      </c>
      <c r="L10156">
        <v>23065089</v>
      </c>
      <c r="M10156">
        <v>2.6</v>
      </c>
      <c r="P10156" s="29">
        <f t="shared" si="416"/>
        <v>0.26666666666666666</v>
      </c>
    </row>
    <row r="10157" spans="1:16" hidden="1" x14ac:dyDescent="0.25">
      <c r="A10157">
        <v>195189773</v>
      </c>
      <c r="B10157">
        <v>803403</v>
      </c>
      <c r="C10157" t="s">
        <v>224</v>
      </c>
      <c r="D10157">
        <v>2021900</v>
      </c>
      <c r="E10157" t="s">
        <v>216</v>
      </c>
      <c r="F10157" t="s">
        <v>214</v>
      </c>
      <c r="G10157" t="s">
        <v>215</v>
      </c>
      <c r="H10157">
        <v>3</v>
      </c>
      <c r="I10157">
        <v>2015</v>
      </c>
      <c r="J10157">
        <v>1</v>
      </c>
      <c r="L10157">
        <v>23065093</v>
      </c>
      <c r="M10157">
        <v>3.5</v>
      </c>
      <c r="P10157" s="29">
        <f t="shared" si="416"/>
        <v>0.41666666666666669</v>
      </c>
    </row>
    <row r="10158" spans="1:16" hidden="1" x14ac:dyDescent="0.25">
      <c r="A10158">
        <v>195189773</v>
      </c>
      <c r="B10158">
        <v>803403</v>
      </c>
      <c r="C10158" t="s">
        <v>224</v>
      </c>
      <c r="D10158">
        <v>2004186</v>
      </c>
      <c r="E10158" t="s">
        <v>229</v>
      </c>
      <c r="F10158" t="s">
        <v>214</v>
      </c>
      <c r="G10158" t="s">
        <v>215</v>
      </c>
      <c r="H10158">
        <v>2</v>
      </c>
      <c r="I10158">
        <v>2015</v>
      </c>
      <c r="J10158">
        <v>2</v>
      </c>
      <c r="L10158">
        <v>23072876</v>
      </c>
      <c r="M10158">
        <v>6</v>
      </c>
      <c r="P10158" s="29">
        <f t="shared" si="416"/>
        <v>0.83333333333333337</v>
      </c>
    </row>
    <row r="10159" spans="1:16" hidden="1" x14ac:dyDescent="0.25">
      <c r="A10159">
        <v>195189773</v>
      </c>
      <c r="B10159">
        <v>803403</v>
      </c>
      <c r="C10159" t="s">
        <v>224</v>
      </c>
      <c r="D10159">
        <v>2004183</v>
      </c>
      <c r="E10159" t="s">
        <v>244</v>
      </c>
      <c r="F10159" t="s">
        <v>214</v>
      </c>
      <c r="G10159" t="s">
        <v>215</v>
      </c>
      <c r="H10159">
        <v>2</v>
      </c>
      <c r="I10159">
        <v>2015</v>
      </c>
      <c r="J10159">
        <v>2</v>
      </c>
      <c r="L10159">
        <v>23072786</v>
      </c>
      <c r="M10159">
        <v>5.6</v>
      </c>
      <c r="P10159" s="29">
        <f t="shared" si="416"/>
        <v>0.76666666666666661</v>
      </c>
    </row>
    <row r="10160" spans="1:16" hidden="1" x14ac:dyDescent="0.25">
      <c r="A10160">
        <v>195189773</v>
      </c>
      <c r="B10160">
        <v>803403</v>
      </c>
      <c r="C10160" t="s">
        <v>224</v>
      </c>
      <c r="D10160">
        <v>2005124</v>
      </c>
      <c r="E10160" t="s">
        <v>220</v>
      </c>
      <c r="F10160" t="s">
        <v>214</v>
      </c>
      <c r="G10160" t="s">
        <v>215</v>
      </c>
      <c r="H10160">
        <v>2</v>
      </c>
      <c r="I10160">
        <v>2015</v>
      </c>
      <c r="J10160">
        <v>2</v>
      </c>
      <c r="L10160">
        <v>23072066</v>
      </c>
      <c r="M10160">
        <v>4.7</v>
      </c>
      <c r="P10160" s="29">
        <f t="shared" si="416"/>
        <v>0.6166666666666667</v>
      </c>
    </row>
    <row r="10161" spans="1:16" hidden="1" x14ac:dyDescent="0.25">
      <c r="A10161">
        <v>195189773</v>
      </c>
      <c r="B10161">
        <v>803403</v>
      </c>
      <c r="C10161" t="s">
        <v>224</v>
      </c>
      <c r="D10161">
        <v>2005108</v>
      </c>
      <c r="E10161" t="s">
        <v>217</v>
      </c>
      <c r="F10161" t="s">
        <v>214</v>
      </c>
      <c r="G10161" t="s">
        <v>215</v>
      </c>
      <c r="H10161">
        <v>2</v>
      </c>
      <c r="I10161">
        <v>2015</v>
      </c>
      <c r="J10161">
        <v>2</v>
      </c>
      <c r="L10161">
        <v>23072062</v>
      </c>
      <c r="M10161">
        <v>5</v>
      </c>
      <c r="P10161" s="29">
        <f t="shared" si="416"/>
        <v>0.66666666666666663</v>
      </c>
    </row>
    <row r="10162" spans="1:16" hidden="1" x14ac:dyDescent="0.25">
      <c r="A10162">
        <v>195189773</v>
      </c>
      <c r="B10162">
        <v>803403</v>
      </c>
      <c r="C10162" t="s">
        <v>224</v>
      </c>
      <c r="D10162">
        <v>2021879</v>
      </c>
      <c r="E10162" t="s">
        <v>219</v>
      </c>
      <c r="F10162" t="s">
        <v>214</v>
      </c>
      <c r="G10162" t="s">
        <v>215</v>
      </c>
      <c r="H10162">
        <v>2</v>
      </c>
      <c r="I10162">
        <v>2015</v>
      </c>
      <c r="J10162">
        <v>2</v>
      </c>
      <c r="L10162">
        <v>23072061</v>
      </c>
      <c r="M10162">
        <v>4.0999999999999996</v>
      </c>
      <c r="P10162" s="29">
        <f t="shared" si="416"/>
        <v>0.51666666666666661</v>
      </c>
    </row>
    <row r="10163" spans="1:16" hidden="1" x14ac:dyDescent="0.25">
      <c r="A10163">
        <v>195197229</v>
      </c>
      <c r="B10163">
        <v>803403</v>
      </c>
      <c r="C10163" t="s">
        <v>224</v>
      </c>
      <c r="D10163">
        <v>2021879</v>
      </c>
      <c r="E10163" t="s">
        <v>219</v>
      </c>
      <c r="F10163" t="s">
        <v>214</v>
      </c>
      <c r="G10163" t="s">
        <v>215</v>
      </c>
      <c r="H10163">
        <v>3</v>
      </c>
      <c r="I10163">
        <v>2016</v>
      </c>
      <c r="J10163">
        <v>1</v>
      </c>
      <c r="L10163">
        <v>23078551</v>
      </c>
      <c r="M10163">
        <v>3.2</v>
      </c>
      <c r="P10163" s="29">
        <f t="shared" ref="P10163:P10226" si="417">IF(AND(ISNUMBER(M10163),H10163&lt;&gt;4),(M10163-1)/6,IF(H10163=4,"DRP",IF(AND(H10163=3,M10163="NA"),"BAD",IF(AND(H10163=2),"CVL",IF(AND(H10163=1,ISBLANK(M10163)),"NULL","UNK")))))</f>
        <v>0.3666666666666667</v>
      </c>
    </row>
    <row r="10164" spans="1:16" hidden="1" x14ac:dyDescent="0.25">
      <c r="A10164">
        <v>195197229</v>
      </c>
      <c r="B10164">
        <v>803403</v>
      </c>
      <c r="C10164" t="s">
        <v>224</v>
      </c>
      <c r="D10164">
        <v>2021900</v>
      </c>
      <c r="E10164" t="s">
        <v>216</v>
      </c>
      <c r="F10164" t="s">
        <v>214</v>
      </c>
      <c r="G10164" t="s">
        <v>215</v>
      </c>
      <c r="H10164">
        <v>2</v>
      </c>
      <c r="I10164">
        <v>2016</v>
      </c>
      <c r="J10164">
        <v>1</v>
      </c>
      <c r="L10164">
        <v>23078554</v>
      </c>
      <c r="M10164">
        <v>4.9000000000000004</v>
      </c>
      <c r="P10164" s="29">
        <f t="shared" si="417"/>
        <v>0.65</v>
      </c>
    </row>
    <row r="10165" spans="1:16" hidden="1" x14ac:dyDescent="0.25">
      <c r="A10165">
        <v>195197229</v>
      </c>
      <c r="B10165">
        <v>803403</v>
      </c>
      <c r="C10165" t="s">
        <v>224</v>
      </c>
      <c r="D10165">
        <v>2005125</v>
      </c>
      <c r="E10165" t="s">
        <v>223</v>
      </c>
      <c r="F10165" t="s">
        <v>214</v>
      </c>
      <c r="G10165" t="s">
        <v>215</v>
      </c>
      <c r="H10165">
        <v>2</v>
      </c>
      <c r="I10165">
        <v>2016</v>
      </c>
      <c r="J10165">
        <v>1</v>
      </c>
      <c r="L10165">
        <v>23078449</v>
      </c>
      <c r="M10165">
        <v>4</v>
      </c>
      <c r="P10165" s="29">
        <f t="shared" si="417"/>
        <v>0.5</v>
      </c>
    </row>
    <row r="10166" spans="1:16" hidden="1" x14ac:dyDescent="0.25">
      <c r="A10166">
        <v>195197229</v>
      </c>
      <c r="B10166">
        <v>803403</v>
      </c>
      <c r="C10166" t="s">
        <v>224</v>
      </c>
      <c r="D10166">
        <v>2005111</v>
      </c>
      <c r="E10166" t="s">
        <v>218</v>
      </c>
      <c r="F10166" t="s">
        <v>214</v>
      </c>
      <c r="G10166" t="s">
        <v>215</v>
      </c>
      <c r="H10166">
        <v>2</v>
      </c>
      <c r="I10166">
        <v>2016</v>
      </c>
      <c r="J10166">
        <v>1</v>
      </c>
      <c r="L10166">
        <v>23078557</v>
      </c>
      <c r="M10166">
        <v>4.7</v>
      </c>
      <c r="P10166" s="29">
        <f t="shared" si="417"/>
        <v>0.6166666666666667</v>
      </c>
    </row>
    <row r="10167" spans="1:16" hidden="1" x14ac:dyDescent="0.25">
      <c r="A10167">
        <v>195197229</v>
      </c>
      <c r="B10167">
        <v>803403</v>
      </c>
      <c r="C10167" t="s">
        <v>224</v>
      </c>
      <c r="D10167">
        <v>2005108</v>
      </c>
      <c r="E10167" t="s">
        <v>217</v>
      </c>
      <c r="F10167" t="s">
        <v>214</v>
      </c>
      <c r="G10167" t="s">
        <v>215</v>
      </c>
      <c r="H10167">
        <v>2</v>
      </c>
      <c r="I10167">
        <v>2016</v>
      </c>
      <c r="J10167">
        <v>1</v>
      </c>
      <c r="L10167">
        <v>23078550</v>
      </c>
      <c r="M10167">
        <v>4.5</v>
      </c>
      <c r="P10167" s="29">
        <f t="shared" si="417"/>
        <v>0.58333333333333337</v>
      </c>
    </row>
    <row r="10168" spans="1:16" hidden="1" x14ac:dyDescent="0.25">
      <c r="A10168">
        <v>195197229</v>
      </c>
      <c r="B10168">
        <v>803403</v>
      </c>
      <c r="C10168" t="s">
        <v>224</v>
      </c>
      <c r="D10168">
        <v>2004172</v>
      </c>
      <c r="E10168" t="s">
        <v>213</v>
      </c>
      <c r="F10168" t="s">
        <v>214</v>
      </c>
      <c r="G10168" t="s">
        <v>215</v>
      </c>
      <c r="H10168">
        <v>2</v>
      </c>
      <c r="I10168">
        <v>2016</v>
      </c>
      <c r="J10168">
        <v>1</v>
      </c>
      <c r="L10168">
        <v>23078276</v>
      </c>
      <c r="M10168">
        <v>6.6</v>
      </c>
      <c r="P10168" s="29">
        <f t="shared" si="417"/>
        <v>0.93333333333333324</v>
      </c>
    </row>
    <row r="10169" spans="1:16" hidden="1" x14ac:dyDescent="0.25">
      <c r="A10169">
        <v>195197229</v>
      </c>
      <c r="B10169">
        <v>803403</v>
      </c>
      <c r="C10169" t="s">
        <v>224</v>
      </c>
      <c r="D10169">
        <v>2004183</v>
      </c>
      <c r="E10169" t="s">
        <v>244</v>
      </c>
      <c r="F10169" t="s">
        <v>214</v>
      </c>
      <c r="G10169" t="s">
        <v>215</v>
      </c>
      <c r="H10169">
        <v>2</v>
      </c>
      <c r="I10169">
        <v>2016</v>
      </c>
      <c r="J10169">
        <v>2</v>
      </c>
      <c r="L10169">
        <v>23085265</v>
      </c>
      <c r="M10169">
        <v>5.9</v>
      </c>
      <c r="P10169" s="29">
        <f t="shared" si="417"/>
        <v>0.81666666666666676</v>
      </c>
    </row>
    <row r="10170" spans="1:16" hidden="1" x14ac:dyDescent="0.25">
      <c r="A10170">
        <v>195197229</v>
      </c>
      <c r="B10170">
        <v>803403</v>
      </c>
      <c r="C10170" t="s">
        <v>224</v>
      </c>
      <c r="D10170">
        <v>2004186</v>
      </c>
      <c r="E10170" t="s">
        <v>229</v>
      </c>
      <c r="F10170" t="s">
        <v>214</v>
      </c>
      <c r="G10170" t="s">
        <v>215</v>
      </c>
      <c r="H10170">
        <v>2</v>
      </c>
      <c r="I10170">
        <v>2016</v>
      </c>
      <c r="J10170">
        <v>2</v>
      </c>
      <c r="L10170">
        <v>23085269</v>
      </c>
      <c r="M10170">
        <v>6.1</v>
      </c>
      <c r="P10170" s="29">
        <f t="shared" si="417"/>
        <v>0.85</v>
      </c>
    </row>
    <row r="10171" spans="1:16" hidden="1" x14ac:dyDescent="0.25">
      <c r="A10171">
        <v>195197229</v>
      </c>
      <c r="B10171">
        <v>803403</v>
      </c>
      <c r="C10171" t="s">
        <v>224</v>
      </c>
      <c r="D10171">
        <v>2021876</v>
      </c>
      <c r="E10171" t="s">
        <v>241</v>
      </c>
      <c r="F10171" t="s">
        <v>214</v>
      </c>
      <c r="G10171" t="s">
        <v>215</v>
      </c>
      <c r="H10171">
        <v>3</v>
      </c>
      <c r="I10171">
        <v>2016</v>
      </c>
      <c r="J10171">
        <v>2</v>
      </c>
      <c r="L10171">
        <v>23085996</v>
      </c>
      <c r="M10171">
        <v>3.4</v>
      </c>
      <c r="P10171" s="29">
        <f t="shared" si="417"/>
        <v>0.39999999999999997</v>
      </c>
    </row>
    <row r="10172" spans="1:16" hidden="1" x14ac:dyDescent="0.25">
      <c r="A10172">
        <v>195197229</v>
      </c>
      <c r="B10172">
        <v>803403</v>
      </c>
      <c r="C10172" t="s">
        <v>224</v>
      </c>
      <c r="D10172">
        <v>2005124</v>
      </c>
      <c r="E10172" t="s">
        <v>220</v>
      </c>
      <c r="F10172" t="s">
        <v>214</v>
      </c>
      <c r="G10172" t="s">
        <v>215</v>
      </c>
      <c r="H10172">
        <v>3</v>
      </c>
      <c r="I10172">
        <v>2016</v>
      </c>
      <c r="J10172">
        <v>2</v>
      </c>
      <c r="L10172">
        <v>23088634</v>
      </c>
      <c r="M10172">
        <v>2.9</v>
      </c>
      <c r="P10172" s="29">
        <f t="shared" si="417"/>
        <v>0.31666666666666665</v>
      </c>
    </row>
    <row r="10173" spans="1:16" hidden="1" x14ac:dyDescent="0.25">
      <c r="A10173">
        <v>195197229</v>
      </c>
      <c r="B10173">
        <v>803403</v>
      </c>
      <c r="C10173" t="s">
        <v>224</v>
      </c>
      <c r="D10173">
        <v>2021994</v>
      </c>
      <c r="E10173" t="s">
        <v>298</v>
      </c>
      <c r="F10173" t="s">
        <v>214</v>
      </c>
      <c r="G10173" t="s">
        <v>215</v>
      </c>
      <c r="H10173">
        <v>2</v>
      </c>
      <c r="I10173">
        <v>2016</v>
      </c>
      <c r="J10173">
        <v>2</v>
      </c>
      <c r="L10173">
        <v>23086007</v>
      </c>
      <c r="M10173">
        <v>4.3</v>
      </c>
      <c r="P10173" s="29">
        <f t="shared" si="417"/>
        <v>0.54999999999999993</v>
      </c>
    </row>
    <row r="10174" spans="1:16" hidden="1" x14ac:dyDescent="0.25">
      <c r="A10174">
        <v>195197229</v>
      </c>
      <c r="B10174">
        <v>803403</v>
      </c>
      <c r="C10174" t="s">
        <v>224</v>
      </c>
      <c r="D10174">
        <v>2021879</v>
      </c>
      <c r="E10174" t="s">
        <v>219</v>
      </c>
      <c r="F10174" t="s">
        <v>214</v>
      </c>
      <c r="G10174" t="s">
        <v>215</v>
      </c>
      <c r="H10174">
        <v>3</v>
      </c>
      <c r="I10174">
        <v>2016</v>
      </c>
      <c r="J10174">
        <v>2</v>
      </c>
      <c r="L10174">
        <v>23085992</v>
      </c>
      <c r="M10174">
        <v>3.4</v>
      </c>
      <c r="P10174" s="29">
        <f t="shared" si="417"/>
        <v>0.39999999999999997</v>
      </c>
    </row>
    <row r="10175" spans="1:16" hidden="1" x14ac:dyDescent="0.25">
      <c r="A10175">
        <v>195197229</v>
      </c>
      <c r="B10175">
        <v>803403</v>
      </c>
      <c r="C10175" t="s">
        <v>224</v>
      </c>
      <c r="D10175">
        <v>2021879</v>
      </c>
      <c r="E10175" t="s">
        <v>219</v>
      </c>
      <c r="F10175" t="s">
        <v>214</v>
      </c>
      <c r="G10175" t="s">
        <v>215</v>
      </c>
      <c r="H10175">
        <v>2</v>
      </c>
      <c r="I10175">
        <v>2017</v>
      </c>
      <c r="J10175">
        <v>1</v>
      </c>
      <c r="L10175">
        <v>23094423</v>
      </c>
      <c r="M10175">
        <v>4.2</v>
      </c>
      <c r="P10175" s="29">
        <f t="shared" si="417"/>
        <v>0.53333333333333333</v>
      </c>
    </row>
    <row r="10176" spans="1:16" hidden="1" x14ac:dyDescent="0.25">
      <c r="A10176">
        <v>195197229</v>
      </c>
      <c r="B10176">
        <v>803403</v>
      </c>
      <c r="C10176" t="s">
        <v>224</v>
      </c>
      <c r="D10176">
        <v>2019324</v>
      </c>
      <c r="E10176" t="s">
        <v>236</v>
      </c>
      <c r="F10176" t="s">
        <v>214</v>
      </c>
      <c r="G10176" t="s">
        <v>215</v>
      </c>
      <c r="H10176">
        <v>2</v>
      </c>
      <c r="I10176">
        <v>2017</v>
      </c>
      <c r="J10176">
        <v>1</v>
      </c>
      <c r="L10176">
        <v>23090602</v>
      </c>
      <c r="M10176">
        <v>6.7</v>
      </c>
      <c r="P10176" s="29">
        <f t="shared" si="417"/>
        <v>0.95000000000000007</v>
      </c>
    </row>
    <row r="10177" spans="1:16" hidden="1" x14ac:dyDescent="0.25">
      <c r="A10177">
        <v>195197229</v>
      </c>
      <c r="B10177">
        <v>803403</v>
      </c>
      <c r="C10177" t="s">
        <v>224</v>
      </c>
      <c r="D10177">
        <v>2004173</v>
      </c>
      <c r="E10177" t="s">
        <v>245</v>
      </c>
      <c r="F10177" t="s">
        <v>214</v>
      </c>
      <c r="G10177" t="s">
        <v>215</v>
      </c>
      <c r="H10177">
        <v>2</v>
      </c>
      <c r="I10177">
        <v>2017</v>
      </c>
      <c r="J10177">
        <v>1</v>
      </c>
      <c r="L10177">
        <v>23091950</v>
      </c>
      <c r="M10177">
        <v>4.9000000000000004</v>
      </c>
      <c r="P10177" s="29">
        <f t="shared" si="417"/>
        <v>0.65</v>
      </c>
    </row>
    <row r="10178" spans="1:16" hidden="1" x14ac:dyDescent="0.25">
      <c r="A10178">
        <v>195197229</v>
      </c>
      <c r="B10178">
        <v>803403</v>
      </c>
      <c r="C10178" t="s">
        <v>224</v>
      </c>
      <c r="D10178">
        <v>2005133</v>
      </c>
      <c r="E10178" t="s">
        <v>228</v>
      </c>
      <c r="F10178" t="s">
        <v>214</v>
      </c>
      <c r="G10178" t="s">
        <v>215</v>
      </c>
      <c r="H10178">
        <v>2</v>
      </c>
      <c r="I10178">
        <v>2017</v>
      </c>
      <c r="J10178">
        <v>1</v>
      </c>
      <c r="L10178">
        <v>23091004</v>
      </c>
      <c r="M10178">
        <v>5.0999999999999996</v>
      </c>
      <c r="P10178" s="29">
        <f t="shared" si="417"/>
        <v>0.68333333333333324</v>
      </c>
    </row>
    <row r="10179" spans="1:16" hidden="1" x14ac:dyDescent="0.25">
      <c r="A10179">
        <v>195197229</v>
      </c>
      <c r="B10179">
        <v>803403</v>
      </c>
      <c r="C10179" t="s">
        <v>224</v>
      </c>
      <c r="D10179">
        <v>2005124</v>
      </c>
      <c r="E10179" t="s">
        <v>220</v>
      </c>
      <c r="F10179" t="s">
        <v>214</v>
      </c>
      <c r="G10179" t="s">
        <v>215</v>
      </c>
      <c r="H10179">
        <v>3</v>
      </c>
      <c r="I10179">
        <v>2017</v>
      </c>
      <c r="J10179">
        <v>2</v>
      </c>
      <c r="L10179">
        <v>23099478</v>
      </c>
      <c r="M10179">
        <v>3.5</v>
      </c>
      <c r="P10179" s="29">
        <f t="shared" si="417"/>
        <v>0.41666666666666669</v>
      </c>
    </row>
    <row r="10180" spans="1:16" hidden="1" x14ac:dyDescent="0.25">
      <c r="A10180">
        <v>195197229</v>
      </c>
      <c r="B10180">
        <v>803403</v>
      </c>
      <c r="C10180" t="s">
        <v>224</v>
      </c>
      <c r="D10180">
        <v>2021876</v>
      </c>
      <c r="E10180" t="s">
        <v>241</v>
      </c>
      <c r="F10180" t="s">
        <v>214</v>
      </c>
      <c r="G10180" t="s">
        <v>215</v>
      </c>
      <c r="H10180">
        <v>2</v>
      </c>
      <c r="I10180">
        <v>2017</v>
      </c>
      <c r="J10180">
        <v>2</v>
      </c>
      <c r="L10180">
        <v>23100211</v>
      </c>
      <c r="M10180">
        <v>4</v>
      </c>
      <c r="P10180" s="29">
        <f t="shared" si="417"/>
        <v>0.5</v>
      </c>
    </row>
    <row r="10181" spans="1:16" hidden="1" x14ac:dyDescent="0.25">
      <c r="A10181">
        <v>195197229</v>
      </c>
      <c r="B10181">
        <v>803403</v>
      </c>
      <c r="C10181" t="s">
        <v>224</v>
      </c>
      <c r="D10181">
        <v>2021901</v>
      </c>
      <c r="E10181" t="s">
        <v>253</v>
      </c>
      <c r="F10181" t="s">
        <v>214</v>
      </c>
      <c r="G10181" t="s">
        <v>215</v>
      </c>
      <c r="H10181">
        <v>2</v>
      </c>
      <c r="I10181">
        <v>2017</v>
      </c>
      <c r="J10181">
        <v>2</v>
      </c>
      <c r="L10181">
        <v>23100213</v>
      </c>
      <c r="M10181">
        <v>4.3</v>
      </c>
      <c r="P10181" s="29">
        <f t="shared" si="417"/>
        <v>0.54999999999999993</v>
      </c>
    </row>
    <row r="10182" spans="1:16" hidden="1" x14ac:dyDescent="0.25">
      <c r="A10182">
        <v>195197229</v>
      </c>
      <c r="B10182">
        <v>803403</v>
      </c>
      <c r="C10182" t="s">
        <v>224</v>
      </c>
      <c r="D10182">
        <v>2021880</v>
      </c>
      <c r="E10182" t="s">
        <v>242</v>
      </c>
      <c r="F10182" t="s">
        <v>214</v>
      </c>
      <c r="G10182" t="s">
        <v>215</v>
      </c>
      <c r="H10182">
        <v>2</v>
      </c>
      <c r="I10182">
        <v>2017</v>
      </c>
      <c r="J10182">
        <v>2</v>
      </c>
      <c r="L10182">
        <v>23100212</v>
      </c>
      <c r="M10182">
        <v>4</v>
      </c>
      <c r="P10182" s="29">
        <f t="shared" si="417"/>
        <v>0.5</v>
      </c>
    </row>
    <row r="10183" spans="1:16" hidden="1" x14ac:dyDescent="0.25">
      <c r="A10183">
        <v>195197229</v>
      </c>
      <c r="B10183">
        <v>803403</v>
      </c>
      <c r="C10183" t="s">
        <v>224</v>
      </c>
      <c r="D10183">
        <v>2005124</v>
      </c>
      <c r="E10183" t="s">
        <v>220</v>
      </c>
      <c r="F10183" t="s">
        <v>214</v>
      </c>
      <c r="G10183" t="s">
        <v>215</v>
      </c>
      <c r="H10183">
        <v>2</v>
      </c>
      <c r="I10183">
        <v>2018</v>
      </c>
      <c r="J10183">
        <v>1</v>
      </c>
      <c r="L10183">
        <v>23105464</v>
      </c>
      <c r="M10183">
        <v>4.5999999999999996</v>
      </c>
      <c r="P10183" s="29">
        <f t="shared" si="417"/>
        <v>0.6</v>
      </c>
    </row>
    <row r="10184" spans="1:16" hidden="1" x14ac:dyDescent="0.25">
      <c r="A10184">
        <v>195197229</v>
      </c>
      <c r="B10184">
        <v>803403</v>
      </c>
      <c r="C10184" t="s">
        <v>224</v>
      </c>
      <c r="D10184">
        <v>2021885</v>
      </c>
      <c r="E10184" t="s">
        <v>295</v>
      </c>
      <c r="F10184" t="s">
        <v>214</v>
      </c>
      <c r="G10184" t="s">
        <v>215</v>
      </c>
      <c r="H10184">
        <v>3</v>
      </c>
      <c r="I10184">
        <v>2018</v>
      </c>
      <c r="J10184">
        <v>1</v>
      </c>
      <c r="L10184">
        <v>23106269</v>
      </c>
      <c r="M10184">
        <v>3.7</v>
      </c>
      <c r="P10184" s="29">
        <f t="shared" si="417"/>
        <v>0.45</v>
      </c>
    </row>
    <row r="10185" spans="1:16" hidden="1" x14ac:dyDescent="0.25">
      <c r="A10185">
        <v>195197229</v>
      </c>
      <c r="B10185">
        <v>803403</v>
      </c>
      <c r="C10185" t="s">
        <v>224</v>
      </c>
      <c r="D10185">
        <v>2021878</v>
      </c>
      <c r="E10185" t="s">
        <v>294</v>
      </c>
      <c r="F10185" t="s">
        <v>214</v>
      </c>
      <c r="G10185" t="s">
        <v>215</v>
      </c>
      <c r="H10185">
        <v>2</v>
      </c>
      <c r="I10185">
        <v>2018</v>
      </c>
      <c r="J10185">
        <v>1</v>
      </c>
      <c r="L10185">
        <v>23106319</v>
      </c>
      <c r="M10185">
        <v>4</v>
      </c>
      <c r="P10185" s="29">
        <f t="shared" si="417"/>
        <v>0.5</v>
      </c>
    </row>
    <row r="10186" spans="1:16" hidden="1" x14ac:dyDescent="0.25">
      <c r="A10186">
        <v>195197229</v>
      </c>
      <c r="B10186">
        <v>803403</v>
      </c>
      <c r="C10186" t="s">
        <v>224</v>
      </c>
      <c r="D10186">
        <v>2021916</v>
      </c>
      <c r="E10186" t="s">
        <v>226</v>
      </c>
      <c r="F10186" t="s">
        <v>214</v>
      </c>
      <c r="G10186" t="s">
        <v>215</v>
      </c>
      <c r="H10186">
        <v>2</v>
      </c>
      <c r="I10186">
        <v>2018</v>
      </c>
      <c r="J10186">
        <v>1</v>
      </c>
      <c r="L10186">
        <v>23105467</v>
      </c>
      <c r="M10186">
        <v>6.2</v>
      </c>
      <c r="P10186" s="29">
        <f t="shared" si="417"/>
        <v>0.8666666666666667</v>
      </c>
    </row>
    <row r="10187" spans="1:16" hidden="1" x14ac:dyDescent="0.25">
      <c r="A10187">
        <v>195197229</v>
      </c>
      <c r="B10187">
        <v>803403</v>
      </c>
      <c r="C10187" t="s">
        <v>224</v>
      </c>
      <c r="D10187">
        <v>2021892</v>
      </c>
      <c r="E10187" t="s">
        <v>289</v>
      </c>
      <c r="F10187" t="s">
        <v>214</v>
      </c>
      <c r="G10187" t="s">
        <v>215</v>
      </c>
      <c r="H10187">
        <v>2</v>
      </c>
      <c r="I10187">
        <v>2018</v>
      </c>
      <c r="J10187">
        <v>2</v>
      </c>
      <c r="L10187">
        <v>23113940</v>
      </c>
      <c r="M10187">
        <v>6.1</v>
      </c>
      <c r="P10187" s="29">
        <f t="shared" si="417"/>
        <v>0.85</v>
      </c>
    </row>
    <row r="10188" spans="1:16" hidden="1" x14ac:dyDescent="0.25">
      <c r="A10188">
        <v>195197229</v>
      </c>
      <c r="B10188">
        <v>803403</v>
      </c>
      <c r="C10188" t="s">
        <v>224</v>
      </c>
      <c r="D10188">
        <v>2021907</v>
      </c>
      <c r="E10188" t="s">
        <v>257</v>
      </c>
      <c r="F10188" t="s">
        <v>214</v>
      </c>
      <c r="G10188" t="s">
        <v>215</v>
      </c>
      <c r="H10188">
        <v>2</v>
      </c>
      <c r="I10188">
        <v>2018</v>
      </c>
      <c r="J10188">
        <v>2</v>
      </c>
      <c r="L10188">
        <v>23113925</v>
      </c>
      <c r="M10188">
        <v>4</v>
      </c>
      <c r="P10188" s="29">
        <f t="shared" si="417"/>
        <v>0.5</v>
      </c>
    </row>
    <row r="10189" spans="1:16" hidden="1" x14ac:dyDescent="0.25">
      <c r="A10189">
        <v>195197229</v>
      </c>
      <c r="B10189">
        <v>803403</v>
      </c>
      <c r="C10189" t="s">
        <v>224</v>
      </c>
      <c r="D10189">
        <v>2021906</v>
      </c>
      <c r="E10189" t="s">
        <v>235</v>
      </c>
      <c r="F10189" t="s">
        <v>214</v>
      </c>
      <c r="G10189" t="s">
        <v>215</v>
      </c>
      <c r="H10189">
        <v>2</v>
      </c>
      <c r="I10189">
        <v>2018</v>
      </c>
      <c r="J10189">
        <v>2</v>
      </c>
      <c r="L10189">
        <v>23115202</v>
      </c>
      <c r="M10189">
        <v>4.2</v>
      </c>
      <c r="P10189" s="29">
        <f t="shared" si="417"/>
        <v>0.53333333333333333</v>
      </c>
    </row>
    <row r="10190" spans="1:16" hidden="1" x14ac:dyDescent="0.25">
      <c r="A10190">
        <v>195197229</v>
      </c>
      <c r="B10190">
        <v>803403</v>
      </c>
      <c r="C10190" t="s">
        <v>224</v>
      </c>
      <c r="D10190">
        <v>2021899</v>
      </c>
      <c r="E10190" t="s">
        <v>296</v>
      </c>
      <c r="F10190" t="s">
        <v>214</v>
      </c>
      <c r="G10190" t="s">
        <v>215</v>
      </c>
      <c r="H10190">
        <v>3</v>
      </c>
      <c r="I10190">
        <v>2018</v>
      </c>
      <c r="J10190">
        <v>2</v>
      </c>
      <c r="L10190">
        <v>23113873</v>
      </c>
      <c r="M10190">
        <v>3.3</v>
      </c>
      <c r="P10190" s="29">
        <f t="shared" si="417"/>
        <v>0.3833333333333333</v>
      </c>
    </row>
    <row r="10191" spans="1:16" hidden="1" x14ac:dyDescent="0.25">
      <c r="A10191">
        <v>195197229</v>
      </c>
      <c r="B10191">
        <v>803403</v>
      </c>
      <c r="C10191" t="s">
        <v>224</v>
      </c>
      <c r="D10191">
        <v>2021903</v>
      </c>
      <c r="E10191" t="s">
        <v>256</v>
      </c>
      <c r="F10191" t="s">
        <v>214</v>
      </c>
      <c r="G10191" t="s">
        <v>215</v>
      </c>
      <c r="H10191">
        <v>2</v>
      </c>
      <c r="I10191">
        <v>2018</v>
      </c>
      <c r="J10191">
        <v>2</v>
      </c>
      <c r="L10191">
        <v>23113927</v>
      </c>
      <c r="M10191">
        <v>5.4</v>
      </c>
      <c r="P10191" s="29">
        <f t="shared" si="417"/>
        <v>0.73333333333333339</v>
      </c>
    </row>
    <row r="10192" spans="1:16" hidden="1" x14ac:dyDescent="0.25">
      <c r="A10192">
        <v>195197229</v>
      </c>
      <c r="B10192">
        <v>803403</v>
      </c>
      <c r="C10192" t="s">
        <v>224</v>
      </c>
      <c r="D10192">
        <v>2005127</v>
      </c>
      <c r="E10192" t="s">
        <v>293</v>
      </c>
      <c r="F10192" t="s">
        <v>214</v>
      </c>
      <c r="G10192" t="s">
        <v>215</v>
      </c>
      <c r="H10192">
        <v>2</v>
      </c>
      <c r="I10192">
        <v>2018</v>
      </c>
      <c r="J10192">
        <v>2</v>
      </c>
      <c r="L10192">
        <v>23113868</v>
      </c>
      <c r="M10192">
        <v>4</v>
      </c>
      <c r="P10192" s="29">
        <f t="shared" si="417"/>
        <v>0.5</v>
      </c>
    </row>
    <row r="10193" spans="1:16" hidden="1" x14ac:dyDescent="0.25">
      <c r="A10193">
        <v>195197229</v>
      </c>
      <c r="B10193">
        <v>803403</v>
      </c>
      <c r="C10193" t="s">
        <v>224</v>
      </c>
      <c r="D10193">
        <v>2021891</v>
      </c>
      <c r="E10193" t="s">
        <v>259</v>
      </c>
      <c r="F10193" t="s">
        <v>214</v>
      </c>
      <c r="G10193" t="s">
        <v>215</v>
      </c>
      <c r="H10193">
        <v>2</v>
      </c>
      <c r="I10193">
        <v>2019</v>
      </c>
      <c r="J10193">
        <v>1</v>
      </c>
      <c r="L10193">
        <v>23121307</v>
      </c>
      <c r="M10193">
        <v>5.5</v>
      </c>
      <c r="P10193" s="29">
        <f t="shared" si="417"/>
        <v>0.75</v>
      </c>
    </row>
    <row r="10194" spans="1:16" hidden="1" x14ac:dyDescent="0.25">
      <c r="A10194">
        <v>195197229</v>
      </c>
      <c r="B10194">
        <v>803403</v>
      </c>
      <c r="C10194" t="s">
        <v>224</v>
      </c>
      <c r="D10194">
        <v>2021885</v>
      </c>
      <c r="E10194" t="s">
        <v>295</v>
      </c>
      <c r="F10194" t="s">
        <v>214</v>
      </c>
      <c r="G10194" t="s">
        <v>215</v>
      </c>
      <c r="H10194">
        <v>2</v>
      </c>
      <c r="I10194">
        <v>2019</v>
      </c>
      <c r="J10194">
        <v>1</v>
      </c>
      <c r="L10194">
        <v>23121284</v>
      </c>
      <c r="M10194">
        <v>4</v>
      </c>
      <c r="P10194" s="29">
        <f t="shared" si="417"/>
        <v>0.5</v>
      </c>
    </row>
    <row r="10195" spans="1:16" hidden="1" x14ac:dyDescent="0.25">
      <c r="A10195">
        <v>195197229</v>
      </c>
      <c r="B10195">
        <v>803403</v>
      </c>
      <c r="C10195" t="s">
        <v>224</v>
      </c>
      <c r="D10195">
        <v>2022925</v>
      </c>
      <c r="E10195" t="s">
        <v>297</v>
      </c>
      <c r="F10195" t="s">
        <v>214</v>
      </c>
      <c r="G10195" t="s">
        <v>215</v>
      </c>
      <c r="H10195">
        <v>3</v>
      </c>
      <c r="I10195">
        <v>2019</v>
      </c>
      <c r="J10195">
        <v>1</v>
      </c>
      <c r="L10195">
        <v>23120631</v>
      </c>
      <c r="M10195">
        <v>2.4</v>
      </c>
      <c r="P10195" s="29">
        <f t="shared" si="417"/>
        <v>0.23333333333333331</v>
      </c>
    </row>
    <row r="10196" spans="1:16" hidden="1" x14ac:dyDescent="0.25">
      <c r="A10196">
        <v>195197229</v>
      </c>
      <c r="B10196">
        <v>803403</v>
      </c>
      <c r="C10196" t="s">
        <v>224</v>
      </c>
      <c r="D10196">
        <v>2004675</v>
      </c>
      <c r="E10196" t="s">
        <v>271</v>
      </c>
      <c r="F10196" t="s">
        <v>214</v>
      </c>
      <c r="G10196" t="s">
        <v>215</v>
      </c>
      <c r="H10196">
        <v>2</v>
      </c>
      <c r="I10196">
        <v>2019</v>
      </c>
      <c r="J10196">
        <v>1</v>
      </c>
      <c r="L10196">
        <v>23120629</v>
      </c>
      <c r="M10196">
        <v>6</v>
      </c>
      <c r="P10196" s="29">
        <f t="shared" si="417"/>
        <v>0.83333333333333337</v>
      </c>
    </row>
    <row r="10197" spans="1:16" hidden="1" x14ac:dyDescent="0.25">
      <c r="A10197">
        <v>195197229</v>
      </c>
      <c r="B10197">
        <v>803403</v>
      </c>
      <c r="C10197" t="s">
        <v>224</v>
      </c>
      <c r="D10197">
        <v>2004764</v>
      </c>
      <c r="E10197" t="s">
        <v>290</v>
      </c>
      <c r="F10197" t="s">
        <v>214</v>
      </c>
      <c r="G10197" t="s">
        <v>215</v>
      </c>
      <c r="H10197">
        <v>2</v>
      </c>
      <c r="I10197">
        <v>2019</v>
      </c>
      <c r="J10197">
        <v>1</v>
      </c>
      <c r="L10197">
        <v>23120635</v>
      </c>
      <c r="M10197">
        <v>5.4</v>
      </c>
      <c r="P10197" s="29">
        <f t="shared" si="417"/>
        <v>0.73333333333333339</v>
      </c>
    </row>
    <row r="10198" spans="1:16" hidden="1" x14ac:dyDescent="0.25">
      <c r="A10198">
        <v>195197229</v>
      </c>
      <c r="B10198">
        <v>803403</v>
      </c>
      <c r="C10198" t="s">
        <v>224</v>
      </c>
      <c r="D10198">
        <v>2021877</v>
      </c>
      <c r="E10198" t="s">
        <v>240</v>
      </c>
      <c r="F10198" t="s">
        <v>214</v>
      </c>
      <c r="G10198" t="s">
        <v>215</v>
      </c>
      <c r="H10198">
        <v>1</v>
      </c>
      <c r="I10198">
        <v>2019</v>
      </c>
      <c r="J10198">
        <v>2</v>
      </c>
      <c r="L10198">
        <v>23129095</v>
      </c>
      <c r="P10198" s="29" t="str">
        <f t="shared" si="417"/>
        <v>NULL</v>
      </c>
    </row>
    <row r="10199" spans="1:16" hidden="1" x14ac:dyDescent="0.25">
      <c r="A10199">
        <v>195197229</v>
      </c>
      <c r="B10199">
        <v>803403</v>
      </c>
      <c r="C10199" t="s">
        <v>224</v>
      </c>
      <c r="D10199">
        <v>2021881</v>
      </c>
      <c r="E10199" t="s">
        <v>255</v>
      </c>
      <c r="F10199" t="s">
        <v>214</v>
      </c>
      <c r="G10199" t="s">
        <v>215</v>
      </c>
      <c r="H10199">
        <v>1</v>
      </c>
      <c r="I10199">
        <v>2019</v>
      </c>
      <c r="J10199">
        <v>2</v>
      </c>
      <c r="L10199">
        <v>23129098</v>
      </c>
      <c r="P10199" s="29" t="str">
        <f t="shared" si="417"/>
        <v>NULL</v>
      </c>
    </row>
    <row r="10200" spans="1:16" hidden="1" x14ac:dyDescent="0.25">
      <c r="A10200">
        <v>195197229</v>
      </c>
      <c r="B10200">
        <v>803403</v>
      </c>
      <c r="C10200" t="s">
        <v>224</v>
      </c>
      <c r="D10200">
        <v>2021884</v>
      </c>
      <c r="E10200" t="s">
        <v>302</v>
      </c>
      <c r="F10200" t="s">
        <v>214</v>
      </c>
      <c r="G10200" t="s">
        <v>215</v>
      </c>
      <c r="H10200">
        <v>1</v>
      </c>
      <c r="I10200">
        <v>2019</v>
      </c>
      <c r="J10200">
        <v>2</v>
      </c>
      <c r="L10200">
        <v>23129089</v>
      </c>
      <c r="P10200" s="29" t="str">
        <f t="shared" si="417"/>
        <v>NULL</v>
      </c>
    </row>
    <row r="10201" spans="1:16" hidden="1" x14ac:dyDescent="0.25">
      <c r="A10201">
        <v>195197229</v>
      </c>
      <c r="B10201">
        <v>803403</v>
      </c>
      <c r="C10201" t="s">
        <v>224</v>
      </c>
      <c r="D10201">
        <v>2021915</v>
      </c>
      <c r="E10201" t="s">
        <v>301</v>
      </c>
      <c r="F10201" t="s">
        <v>214</v>
      </c>
      <c r="G10201" t="s">
        <v>215</v>
      </c>
      <c r="H10201">
        <v>1</v>
      </c>
      <c r="I10201">
        <v>2019</v>
      </c>
      <c r="J10201">
        <v>2</v>
      </c>
      <c r="L10201">
        <v>23129091</v>
      </c>
      <c r="P10201" s="29" t="str">
        <f t="shared" si="417"/>
        <v>NULL</v>
      </c>
    </row>
    <row r="10202" spans="1:16" hidden="1" x14ac:dyDescent="0.25">
      <c r="A10202">
        <v>195197229</v>
      </c>
      <c r="B10202">
        <v>803403</v>
      </c>
      <c r="C10202" t="s">
        <v>224</v>
      </c>
      <c r="D10202">
        <v>2021886</v>
      </c>
      <c r="E10202" t="s">
        <v>227</v>
      </c>
      <c r="F10202" t="s">
        <v>214</v>
      </c>
      <c r="G10202" t="s">
        <v>215</v>
      </c>
      <c r="H10202">
        <v>1</v>
      </c>
      <c r="I10202">
        <v>2019</v>
      </c>
      <c r="J10202">
        <v>2</v>
      </c>
      <c r="L10202">
        <v>23127739</v>
      </c>
      <c r="P10202" s="29" t="str">
        <f t="shared" si="417"/>
        <v>NULL</v>
      </c>
    </row>
    <row r="10203" spans="1:16" hidden="1" x14ac:dyDescent="0.25">
      <c r="A10203">
        <v>195197903</v>
      </c>
      <c r="B10203">
        <v>803403</v>
      </c>
      <c r="C10203" t="s">
        <v>224</v>
      </c>
      <c r="D10203">
        <v>2005125</v>
      </c>
      <c r="E10203" t="s">
        <v>223</v>
      </c>
      <c r="F10203" t="s">
        <v>214</v>
      </c>
      <c r="G10203" t="s">
        <v>215</v>
      </c>
      <c r="H10203">
        <v>2</v>
      </c>
      <c r="I10203">
        <v>2016</v>
      </c>
      <c r="J10203">
        <v>1</v>
      </c>
      <c r="L10203">
        <v>23078449</v>
      </c>
      <c r="M10203">
        <v>4</v>
      </c>
      <c r="P10203" s="29">
        <f t="shared" si="417"/>
        <v>0.5</v>
      </c>
    </row>
    <row r="10204" spans="1:16" hidden="1" x14ac:dyDescent="0.25">
      <c r="A10204">
        <v>195197903</v>
      </c>
      <c r="B10204">
        <v>803403</v>
      </c>
      <c r="C10204" t="s">
        <v>224</v>
      </c>
      <c r="D10204">
        <v>2021900</v>
      </c>
      <c r="E10204" t="s">
        <v>216</v>
      </c>
      <c r="F10204" t="s">
        <v>214</v>
      </c>
      <c r="G10204" t="s">
        <v>215</v>
      </c>
      <c r="H10204">
        <v>2</v>
      </c>
      <c r="I10204">
        <v>2016</v>
      </c>
      <c r="J10204">
        <v>1</v>
      </c>
      <c r="L10204">
        <v>23078554</v>
      </c>
      <c r="M10204">
        <v>4.5999999999999996</v>
      </c>
      <c r="P10204" s="29">
        <f t="shared" si="417"/>
        <v>0.6</v>
      </c>
    </row>
    <row r="10205" spans="1:16" hidden="1" x14ac:dyDescent="0.25">
      <c r="A10205">
        <v>195197903</v>
      </c>
      <c r="B10205">
        <v>803403</v>
      </c>
      <c r="C10205" t="s">
        <v>224</v>
      </c>
      <c r="D10205">
        <v>2021879</v>
      </c>
      <c r="E10205" t="s">
        <v>219</v>
      </c>
      <c r="F10205" t="s">
        <v>214</v>
      </c>
      <c r="G10205" t="s">
        <v>215</v>
      </c>
      <c r="H10205">
        <v>3</v>
      </c>
      <c r="I10205">
        <v>2016</v>
      </c>
      <c r="J10205">
        <v>1</v>
      </c>
      <c r="L10205">
        <v>23078551</v>
      </c>
      <c r="M10205">
        <v>3.4</v>
      </c>
      <c r="P10205" s="29">
        <f t="shared" si="417"/>
        <v>0.39999999999999997</v>
      </c>
    </row>
    <row r="10206" spans="1:16" hidden="1" x14ac:dyDescent="0.25">
      <c r="A10206">
        <v>195197903</v>
      </c>
      <c r="B10206">
        <v>803403</v>
      </c>
      <c r="C10206" t="s">
        <v>224</v>
      </c>
      <c r="D10206">
        <v>2004172</v>
      </c>
      <c r="E10206" t="s">
        <v>213</v>
      </c>
      <c r="F10206" t="s">
        <v>214</v>
      </c>
      <c r="G10206" t="s">
        <v>215</v>
      </c>
      <c r="H10206">
        <v>2</v>
      </c>
      <c r="I10206">
        <v>2016</v>
      </c>
      <c r="J10206">
        <v>1</v>
      </c>
      <c r="L10206">
        <v>23078276</v>
      </c>
      <c r="M10206">
        <v>6.4</v>
      </c>
      <c r="P10206" s="29">
        <f t="shared" si="417"/>
        <v>0.9</v>
      </c>
    </row>
    <row r="10207" spans="1:16" hidden="1" x14ac:dyDescent="0.25">
      <c r="A10207">
        <v>195197903</v>
      </c>
      <c r="B10207">
        <v>803403</v>
      </c>
      <c r="C10207" t="s">
        <v>224</v>
      </c>
      <c r="D10207">
        <v>2005108</v>
      </c>
      <c r="E10207" t="s">
        <v>217</v>
      </c>
      <c r="F10207" t="s">
        <v>214</v>
      </c>
      <c r="G10207" t="s">
        <v>215</v>
      </c>
      <c r="H10207">
        <v>2</v>
      </c>
      <c r="I10207">
        <v>2016</v>
      </c>
      <c r="J10207">
        <v>1</v>
      </c>
      <c r="L10207">
        <v>23078550</v>
      </c>
      <c r="M10207">
        <v>4.3</v>
      </c>
      <c r="P10207" s="29">
        <f t="shared" si="417"/>
        <v>0.54999999999999993</v>
      </c>
    </row>
    <row r="10208" spans="1:16" hidden="1" x14ac:dyDescent="0.25">
      <c r="A10208">
        <v>195197903</v>
      </c>
      <c r="B10208">
        <v>803403</v>
      </c>
      <c r="C10208" t="s">
        <v>224</v>
      </c>
      <c r="D10208">
        <v>2005111</v>
      </c>
      <c r="E10208" t="s">
        <v>218</v>
      </c>
      <c r="F10208" t="s">
        <v>214</v>
      </c>
      <c r="G10208" t="s">
        <v>215</v>
      </c>
      <c r="H10208">
        <v>2</v>
      </c>
      <c r="I10208">
        <v>2016</v>
      </c>
      <c r="J10208">
        <v>1</v>
      </c>
      <c r="L10208">
        <v>23078557</v>
      </c>
      <c r="M10208">
        <v>5.2</v>
      </c>
      <c r="P10208" s="29">
        <f t="shared" si="417"/>
        <v>0.70000000000000007</v>
      </c>
    </row>
    <row r="10209" spans="1:16" hidden="1" x14ac:dyDescent="0.25">
      <c r="A10209">
        <v>195197903</v>
      </c>
      <c r="B10209">
        <v>803403</v>
      </c>
      <c r="C10209" t="s">
        <v>224</v>
      </c>
      <c r="D10209">
        <v>2004183</v>
      </c>
      <c r="E10209" t="s">
        <v>244</v>
      </c>
      <c r="F10209" t="s">
        <v>214</v>
      </c>
      <c r="G10209" t="s">
        <v>215</v>
      </c>
      <c r="H10209">
        <v>2</v>
      </c>
      <c r="I10209">
        <v>2016</v>
      </c>
      <c r="J10209">
        <v>2</v>
      </c>
      <c r="L10209">
        <v>23088005</v>
      </c>
      <c r="M10209">
        <v>5.8</v>
      </c>
      <c r="P10209" s="29">
        <f t="shared" si="417"/>
        <v>0.79999999999999993</v>
      </c>
    </row>
    <row r="10210" spans="1:16" hidden="1" x14ac:dyDescent="0.25">
      <c r="A10210">
        <v>195197903</v>
      </c>
      <c r="B10210">
        <v>803403</v>
      </c>
      <c r="C10210" t="s">
        <v>224</v>
      </c>
      <c r="D10210">
        <v>2004186</v>
      </c>
      <c r="E10210" t="s">
        <v>229</v>
      </c>
      <c r="F10210" t="s">
        <v>214</v>
      </c>
      <c r="G10210" t="s">
        <v>215</v>
      </c>
      <c r="H10210">
        <v>2</v>
      </c>
      <c r="I10210">
        <v>2016</v>
      </c>
      <c r="J10210">
        <v>2</v>
      </c>
      <c r="L10210">
        <v>23085325</v>
      </c>
      <c r="M10210">
        <v>5.3</v>
      </c>
      <c r="P10210" s="29">
        <f t="shared" si="417"/>
        <v>0.71666666666666667</v>
      </c>
    </row>
    <row r="10211" spans="1:16" hidden="1" x14ac:dyDescent="0.25">
      <c r="A10211">
        <v>195197903</v>
      </c>
      <c r="B10211">
        <v>803403</v>
      </c>
      <c r="C10211" t="s">
        <v>224</v>
      </c>
      <c r="D10211">
        <v>2005124</v>
      </c>
      <c r="E10211" t="s">
        <v>220</v>
      </c>
      <c r="F10211" t="s">
        <v>214</v>
      </c>
      <c r="G10211" t="s">
        <v>215</v>
      </c>
      <c r="H10211">
        <v>2</v>
      </c>
      <c r="I10211">
        <v>2016</v>
      </c>
      <c r="J10211">
        <v>2</v>
      </c>
      <c r="L10211">
        <v>23086006</v>
      </c>
      <c r="M10211">
        <v>4.5</v>
      </c>
      <c r="P10211" s="29">
        <f t="shared" si="417"/>
        <v>0.58333333333333337</v>
      </c>
    </row>
    <row r="10212" spans="1:16" hidden="1" x14ac:dyDescent="0.25">
      <c r="A10212">
        <v>195197903</v>
      </c>
      <c r="B10212">
        <v>803403</v>
      </c>
      <c r="C10212" t="s">
        <v>224</v>
      </c>
      <c r="D10212">
        <v>2021876</v>
      </c>
      <c r="E10212" t="s">
        <v>241</v>
      </c>
      <c r="F10212" t="s">
        <v>214</v>
      </c>
      <c r="G10212" t="s">
        <v>215</v>
      </c>
      <c r="H10212">
        <v>2</v>
      </c>
      <c r="I10212">
        <v>2016</v>
      </c>
      <c r="J10212">
        <v>2</v>
      </c>
      <c r="L10212">
        <v>23085996</v>
      </c>
      <c r="M10212">
        <v>4.0999999999999996</v>
      </c>
      <c r="P10212" s="29">
        <f t="shared" si="417"/>
        <v>0.51666666666666661</v>
      </c>
    </row>
    <row r="10213" spans="1:16" hidden="1" x14ac:dyDescent="0.25">
      <c r="A10213">
        <v>195197903</v>
      </c>
      <c r="B10213">
        <v>803403</v>
      </c>
      <c r="C10213" t="s">
        <v>224</v>
      </c>
      <c r="D10213">
        <v>2021994</v>
      </c>
      <c r="E10213" t="s">
        <v>298</v>
      </c>
      <c r="F10213" t="s">
        <v>214</v>
      </c>
      <c r="G10213" t="s">
        <v>215</v>
      </c>
      <c r="H10213">
        <v>2</v>
      </c>
      <c r="I10213">
        <v>2016</v>
      </c>
      <c r="J10213">
        <v>2</v>
      </c>
      <c r="L10213">
        <v>23086007</v>
      </c>
      <c r="M10213">
        <v>5.2</v>
      </c>
      <c r="P10213" s="29">
        <f t="shared" si="417"/>
        <v>0.70000000000000007</v>
      </c>
    </row>
    <row r="10214" spans="1:16" hidden="1" x14ac:dyDescent="0.25">
      <c r="A10214">
        <v>195197903</v>
      </c>
      <c r="B10214">
        <v>803403</v>
      </c>
      <c r="C10214" t="s">
        <v>224</v>
      </c>
      <c r="D10214">
        <v>2021879</v>
      </c>
      <c r="E10214" t="s">
        <v>219</v>
      </c>
      <c r="F10214" t="s">
        <v>214</v>
      </c>
      <c r="G10214" t="s">
        <v>215</v>
      </c>
      <c r="H10214">
        <v>2</v>
      </c>
      <c r="I10214">
        <v>2016</v>
      </c>
      <c r="J10214">
        <v>2</v>
      </c>
      <c r="L10214">
        <v>23085992</v>
      </c>
      <c r="M10214">
        <v>5.2</v>
      </c>
      <c r="P10214" s="29">
        <f t="shared" si="417"/>
        <v>0.70000000000000007</v>
      </c>
    </row>
    <row r="10215" spans="1:16" hidden="1" x14ac:dyDescent="0.25">
      <c r="A10215">
        <v>195197903</v>
      </c>
      <c r="B10215">
        <v>803403</v>
      </c>
      <c r="C10215" t="s">
        <v>224</v>
      </c>
      <c r="D10215">
        <v>2004173</v>
      </c>
      <c r="E10215" t="s">
        <v>245</v>
      </c>
      <c r="F10215" t="s">
        <v>214</v>
      </c>
      <c r="G10215" t="s">
        <v>215</v>
      </c>
      <c r="H10215">
        <v>3</v>
      </c>
      <c r="I10215">
        <v>2017</v>
      </c>
      <c r="J10215">
        <v>1</v>
      </c>
      <c r="L10215">
        <v>23091950</v>
      </c>
      <c r="M10215" t="s">
        <v>221</v>
      </c>
      <c r="P10215" s="29" t="str">
        <f t="shared" si="417"/>
        <v>BAD</v>
      </c>
    </row>
    <row r="10216" spans="1:16" hidden="1" x14ac:dyDescent="0.25">
      <c r="A10216">
        <v>195197903</v>
      </c>
      <c r="B10216">
        <v>803403</v>
      </c>
      <c r="C10216" t="s">
        <v>224</v>
      </c>
      <c r="D10216">
        <v>2021916</v>
      </c>
      <c r="E10216" t="s">
        <v>226</v>
      </c>
      <c r="F10216" t="s">
        <v>214</v>
      </c>
      <c r="G10216" t="s">
        <v>215</v>
      </c>
      <c r="H10216">
        <v>2</v>
      </c>
      <c r="I10216">
        <v>2017</v>
      </c>
      <c r="J10216">
        <v>1</v>
      </c>
      <c r="L10216">
        <v>23090993</v>
      </c>
      <c r="M10216">
        <v>5.0999999999999996</v>
      </c>
      <c r="P10216" s="29">
        <f t="shared" si="417"/>
        <v>0.68333333333333324</v>
      </c>
    </row>
    <row r="10217" spans="1:16" hidden="1" x14ac:dyDescent="0.25">
      <c r="A10217">
        <v>195197903</v>
      </c>
      <c r="B10217">
        <v>803403</v>
      </c>
      <c r="C10217" t="s">
        <v>224</v>
      </c>
      <c r="D10217">
        <v>2005133</v>
      </c>
      <c r="E10217" t="s">
        <v>228</v>
      </c>
      <c r="F10217" t="s">
        <v>214</v>
      </c>
      <c r="G10217" t="s">
        <v>215</v>
      </c>
      <c r="H10217">
        <v>2</v>
      </c>
      <c r="I10217">
        <v>2017</v>
      </c>
      <c r="J10217">
        <v>1</v>
      </c>
      <c r="L10217">
        <v>23091004</v>
      </c>
      <c r="M10217">
        <v>5.2</v>
      </c>
      <c r="P10217" s="29">
        <f t="shared" si="417"/>
        <v>0.70000000000000007</v>
      </c>
    </row>
    <row r="10218" spans="1:16" hidden="1" x14ac:dyDescent="0.25">
      <c r="A10218">
        <v>195197903</v>
      </c>
      <c r="B10218">
        <v>803403</v>
      </c>
      <c r="C10218" t="s">
        <v>224</v>
      </c>
      <c r="D10218">
        <v>2005127</v>
      </c>
      <c r="E10218" t="s">
        <v>293</v>
      </c>
      <c r="F10218" t="s">
        <v>214</v>
      </c>
      <c r="G10218" t="s">
        <v>215</v>
      </c>
      <c r="H10218">
        <v>2</v>
      </c>
      <c r="I10218">
        <v>2017</v>
      </c>
      <c r="J10218">
        <v>1</v>
      </c>
      <c r="L10218">
        <v>23090986</v>
      </c>
      <c r="M10218">
        <v>5.9</v>
      </c>
      <c r="P10218" s="29">
        <f t="shared" si="417"/>
        <v>0.81666666666666676</v>
      </c>
    </row>
    <row r="10219" spans="1:16" hidden="1" x14ac:dyDescent="0.25">
      <c r="A10219">
        <v>195197903</v>
      </c>
      <c r="B10219">
        <v>803403</v>
      </c>
      <c r="C10219" t="s">
        <v>224</v>
      </c>
      <c r="D10219">
        <v>2004173</v>
      </c>
      <c r="E10219" t="s">
        <v>245</v>
      </c>
      <c r="F10219" t="s">
        <v>214</v>
      </c>
      <c r="G10219" t="s">
        <v>215</v>
      </c>
      <c r="H10219">
        <v>2</v>
      </c>
      <c r="I10219">
        <v>2017</v>
      </c>
      <c r="J10219">
        <v>2</v>
      </c>
      <c r="L10219">
        <v>23099837</v>
      </c>
      <c r="M10219">
        <v>4.8</v>
      </c>
      <c r="P10219" s="29">
        <f t="shared" si="417"/>
        <v>0.6333333333333333</v>
      </c>
    </row>
    <row r="10220" spans="1:16" hidden="1" x14ac:dyDescent="0.25">
      <c r="A10220">
        <v>195197903</v>
      </c>
      <c r="B10220">
        <v>803403</v>
      </c>
      <c r="C10220" t="s">
        <v>224</v>
      </c>
      <c r="D10220">
        <v>2021880</v>
      </c>
      <c r="E10220" t="s">
        <v>242</v>
      </c>
      <c r="F10220" t="s">
        <v>214</v>
      </c>
      <c r="G10220" t="s">
        <v>215</v>
      </c>
      <c r="H10220">
        <v>2</v>
      </c>
      <c r="I10220">
        <v>2017</v>
      </c>
      <c r="J10220">
        <v>2</v>
      </c>
      <c r="L10220">
        <v>23100212</v>
      </c>
      <c r="M10220">
        <v>4.0999999999999996</v>
      </c>
      <c r="P10220" s="29">
        <f t="shared" si="417"/>
        <v>0.51666666666666661</v>
      </c>
    </row>
    <row r="10221" spans="1:16" hidden="1" x14ac:dyDescent="0.25">
      <c r="A10221">
        <v>195197903</v>
      </c>
      <c r="B10221">
        <v>803403</v>
      </c>
      <c r="C10221" t="s">
        <v>224</v>
      </c>
      <c r="D10221">
        <v>2021899</v>
      </c>
      <c r="E10221" t="s">
        <v>296</v>
      </c>
      <c r="F10221" t="s">
        <v>214</v>
      </c>
      <c r="G10221" t="s">
        <v>215</v>
      </c>
      <c r="H10221">
        <v>2</v>
      </c>
      <c r="I10221">
        <v>2017</v>
      </c>
      <c r="J10221">
        <v>2</v>
      </c>
      <c r="L10221">
        <v>23099397</v>
      </c>
      <c r="M10221">
        <v>5.0999999999999996</v>
      </c>
      <c r="P10221" s="29">
        <f t="shared" si="417"/>
        <v>0.68333333333333324</v>
      </c>
    </row>
    <row r="10222" spans="1:16" hidden="1" x14ac:dyDescent="0.25">
      <c r="A10222">
        <v>195197903</v>
      </c>
      <c r="B10222">
        <v>803403</v>
      </c>
      <c r="C10222" t="s">
        <v>224</v>
      </c>
      <c r="D10222">
        <v>2021901</v>
      </c>
      <c r="E10222" t="s">
        <v>253</v>
      </c>
      <c r="F10222" t="s">
        <v>214</v>
      </c>
      <c r="G10222" t="s">
        <v>215</v>
      </c>
      <c r="H10222">
        <v>2</v>
      </c>
      <c r="I10222">
        <v>2017</v>
      </c>
      <c r="J10222">
        <v>2</v>
      </c>
      <c r="L10222">
        <v>23100213</v>
      </c>
      <c r="M10222">
        <v>4.4000000000000004</v>
      </c>
      <c r="P10222" s="29">
        <f t="shared" si="417"/>
        <v>0.56666666666666676</v>
      </c>
    </row>
    <row r="10223" spans="1:16" hidden="1" x14ac:dyDescent="0.25">
      <c r="A10223">
        <v>195197903</v>
      </c>
      <c r="B10223">
        <v>803403</v>
      </c>
      <c r="C10223" t="s">
        <v>224</v>
      </c>
      <c r="D10223">
        <v>2021907</v>
      </c>
      <c r="E10223" t="s">
        <v>257</v>
      </c>
      <c r="F10223" t="s">
        <v>214</v>
      </c>
      <c r="G10223" t="s">
        <v>215</v>
      </c>
      <c r="H10223">
        <v>2</v>
      </c>
      <c r="I10223">
        <v>2017</v>
      </c>
      <c r="J10223">
        <v>2</v>
      </c>
      <c r="L10223">
        <v>23099425</v>
      </c>
      <c r="M10223">
        <v>5.4</v>
      </c>
      <c r="P10223" s="29">
        <f t="shared" si="417"/>
        <v>0.73333333333333339</v>
      </c>
    </row>
    <row r="10224" spans="1:16" hidden="1" x14ac:dyDescent="0.25">
      <c r="A10224">
        <v>195197903</v>
      </c>
      <c r="B10224">
        <v>803403</v>
      </c>
      <c r="C10224" t="s">
        <v>224</v>
      </c>
      <c r="D10224">
        <v>2004671</v>
      </c>
      <c r="E10224" t="s">
        <v>288</v>
      </c>
      <c r="F10224" t="s">
        <v>214</v>
      </c>
      <c r="G10224" t="s">
        <v>215</v>
      </c>
      <c r="H10224">
        <v>2</v>
      </c>
      <c r="I10224">
        <v>2018</v>
      </c>
      <c r="J10224">
        <v>1</v>
      </c>
      <c r="L10224">
        <v>23105430</v>
      </c>
      <c r="M10224">
        <v>5.8</v>
      </c>
      <c r="P10224" s="29">
        <f t="shared" si="417"/>
        <v>0.79999999999999993</v>
      </c>
    </row>
    <row r="10225" spans="1:16" hidden="1" x14ac:dyDescent="0.25">
      <c r="A10225">
        <v>195197903</v>
      </c>
      <c r="B10225">
        <v>803403</v>
      </c>
      <c r="C10225" t="s">
        <v>224</v>
      </c>
      <c r="D10225">
        <v>2021878</v>
      </c>
      <c r="E10225" t="s">
        <v>294</v>
      </c>
      <c r="F10225" t="s">
        <v>214</v>
      </c>
      <c r="G10225" t="s">
        <v>215</v>
      </c>
      <c r="H10225">
        <v>2</v>
      </c>
      <c r="I10225">
        <v>2018</v>
      </c>
      <c r="J10225">
        <v>1</v>
      </c>
      <c r="L10225">
        <v>23106319</v>
      </c>
      <c r="M10225">
        <v>4</v>
      </c>
      <c r="P10225" s="29">
        <f t="shared" si="417"/>
        <v>0.5</v>
      </c>
    </row>
    <row r="10226" spans="1:16" hidden="1" x14ac:dyDescent="0.25">
      <c r="A10226">
        <v>195197903</v>
      </c>
      <c r="B10226">
        <v>803403</v>
      </c>
      <c r="C10226" t="s">
        <v>224</v>
      </c>
      <c r="D10226">
        <v>2021885</v>
      </c>
      <c r="E10226" t="s">
        <v>295</v>
      </c>
      <c r="F10226" t="s">
        <v>214</v>
      </c>
      <c r="G10226" t="s">
        <v>215</v>
      </c>
      <c r="H10226">
        <v>2</v>
      </c>
      <c r="I10226">
        <v>2018</v>
      </c>
      <c r="J10226">
        <v>1</v>
      </c>
      <c r="L10226">
        <v>23106269</v>
      </c>
      <c r="M10226">
        <v>4.4000000000000004</v>
      </c>
      <c r="P10226" s="29">
        <f t="shared" si="417"/>
        <v>0.56666666666666676</v>
      </c>
    </row>
    <row r="10227" spans="1:16" hidden="1" x14ac:dyDescent="0.25">
      <c r="A10227">
        <v>195197903</v>
      </c>
      <c r="B10227">
        <v>803403</v>
      </c>
      <c r="C10227" t="s">
        <v>224</v>
      </c>
      <c r="D10227">
        <v>2004764</v>
      </c>
      <c r="E10227" t="s">
        <v>290</v>
      </c>
      <c r="F10227" t="s">
        <v>214</v>
      </c>
      <c r="G10227" t="s">
        <v>215</v>
      </c>
      <c r="H10227">
        <v>4</v>
      </c>
      <c r="I10227">
        <v>2018</v>
      </c>
      <c r="J10227">
        <v>1</v>
      </c>
      <c r="L10227">
        <v>23105437</v>
      </c>
      <c r="P10227" s="29" t="str">
        <f t="shared" ref="P10227:P10290" si="418">IF(AND(ISNUMBER(M10227),H10227&lt;&gt;4),(M10227-1)/6,IF(H10227=4,"DRP",IF(AND(H10227=3,M10227="NA"),"BAD",IF(AND(H10227=2),"CVL",IF(AND(H10227=1,ISBLANK(M10227)),"NULL","UNK")))))</f>
        <v>DRP</v>
      </c>
    </row>
    <row r="10228" spans="1:16" hidden="1" x14ac:dyDescent="0.25">
      <c r="A10228">
        <v>195197903</v>
      </c>
      <c r="B10228">
        <v>803403</v>
      </c>
      <c r="C10228" t="s">
        <v>224</v>
      </c>
      <c r="D10228">
        <v>2021877</v>
      </c>
      <c r="E10228" t="s">
        <v>240</v>
      </c>
      <c r="F10228" t="s">
        <v>214</v>
      </c>
      <c r="G10228" t="s">
        <v>215</v>
      </c>
      <c r="H10228">
        <v>4</v>
      </c>
      <c r="I10228">
        <v>2018</v>
      </c>
      <c r="J10228">
        <v>2</v>
      </c>
      <c r="L10228">
        <v>23113937</v>
      </c>
      <c r="P10228" s="29" t="str">
        <f t="shared" si="418"/>
        <v>DRP</v>
      </c>
    </row>
    <row r="10229" spans="1:16" hidden="1" x14ac:dyDescent="0.25">
      <c r="A10229">
        <v>195197903</v>
      </c>
      <c r="B10229">
        <v>803403</v>
      </c>
      <c r="C10229" t="s">
        <v>224</v>
      </c>
      <c r="D10229">
        <v>2021903</v>
      </c>
      <c r="E10229" t="s">
        <v>256</v>
      </c>
      <c r="F10229" t="s">
        <v>214</v>
      </c>
      <c r="G10229" t="s">
        <v>215</v>
      </c>
      <c r="H10229">
        <v>2</v>
      </c>
      <c r="I10229">
        <v>2018</v>
      </c>
      <c r="J10229">
        <v>2</v>
      </c>
      <c r="L10229">
        <v>23113927</v>
      </c>
      <c r="M10229">
        <v>5.5</v>
      </c>
      <c r="P10229" s="29">
        <f t="shared" si="418"/>
        <v>0.75</v>
      </c>
    </row>
    <row r="10230" spans="1:16" hidden="1" x14ac:dyDescent="0.25">
      <c r="A10230">
        <v>195197903</v>
      </c>
      <c r="B10230">
        <v>803403</v>
      </c>
      <c r="C10230" t="s">
        <v>224</v>
      </c>
      <c r="D10230">
        <v>2021877</v>
      </c>
      <c r="E10230" t="s">
        <v>240</v>
      </c>
      <c r="F10230" t="s">
        <v>214</v>
      </c>
      <c r="G10230" t="s">
        <v>215</v>
      </c>
      <c r="H10230">
        <v>2</v>
      </c>
      <c r="I10230">
        <v>2018</v>
      </c>
      <c r="J10230">
        <v>2</v>
      </c>
      <c r="L10230">
        <v>23113937</v>
      </c>
      <c r="M10230">
        <v>5</v>
      </c>
      <c r="P10230" s="29">
        <f t="shared" si="418"/>
        <v>0.66666666666666663</v>
      </c>
    </row>
    <row r="10231" spans="1:16" hidden="1" x14ac:dyDescent="0.25">
      <c r="A10231">
        <v>195197903</v>
      </c>
      <c r="B10231">
        <v>803403</v>
      </c>
      <c r="C10231" t="s">
        <v>224</v>
      </c>
      <c r="D10231">
        <v>2021906</v>
      </c>
      <c r="E10231" t="s">
        <v>235</v>
      </c>
      <c r="F10231" t="s">
        <v>214</v>
      </c>
      <c r="G10231" t="s">
        <v>215</v>
      </c>
      <c r="H10231">
        <v>2</v>
      </c>
      <c r="I10231">
        <v>2018</v>
      </c>
      <c r="J10231">
        <v>2</v>
      </c>
      <c r="L10231">
        <v>23115202</v>
      </c>
      <c r="M10231">
        <v>4.5999999999999996</v>
      </c>
      <c r="P10231" s="29">
        <f t="shared" si="418"/>
        <v>0.6</v>
      </c>
    </row>
    <row r="10232" spans="1:16" hidden="1" x14ac:dyDescent="0.25">
      <c r="A10232">
        <v>195197903</v>
      </c>
      <c r="B10232">
        <v>803403</v>
      </c>
      <c r="C10232" t="s">
        <v>224</v>
      </c>
      <c r="D10232">
        <v>2021886</v>
      </c>
      <c r="E10232" t="s">
        <v>227</v>
      </c>
      <c r="F10232" t="s">
        <v>214</v>
      </c>
      <c r="G10232" t="s">
        <v>215</v>
      </c>
      <c r="H10232">
        <v>2</v>
      </c>
      <c r="I10232">
        <v>2018</v>
      </c>
      <c r="J10232">
        <v>2</v>
      </c>
      <c r="L10232">
        <v>23115200</v>
      </c>
      <c r="M10232">
        <v>5.2</v>
      </c>
      <c r="P10232" s="29">
        <f t="shared" si="418"/>
        <v>0.70000000000000007</v>
      </c>
    </row>
    <row r="10233" spans="1:16" hidden="1" x14ac:dyDescent="0.25">
      <c r="A10233">
        <v>195197903</v>
      </c>
      <c r="B10233">
        <v>803403</v>
      </c>
      <c r="C10233" t="s">
        <v>224</v>
      </c>
      <c r="D10233">
        <v>2022925</v>
      </c>
      <c r="E10233" t="s">
        <v>297</v>
      </c>
      <c r="F10233" t="s">
        <v>214</v>
      </c>
      <c r="G10233" t="s">
        <v>215</v>
      </c>
      <c r="H10233">
        <v>3</v>
      </c>
      <c r="I10233">
        <v>2019</v>
      </c>
      <c r="J10233">
        <v>1</v>
      </c>
      <c r="L10233">
        <v>23120631</v>
      </c>
      <c r="M10233">
        <v>3.1</v>
      </c>
      <c r="P10233" s="29">
        <f t="shared" si="418"/>
        <v>0.35000000000000003</v>
      </c>
    </row>
    <row r="10234" spans="1:16" hidden="1" x14ac:dyDescent="0.25">
      <c r="A10234">
        <v>195197903</v>
      </c>
      <c r="B10234">
        <v>803403</v>
      </c>
      <c r="C10234" t="s">
        <v>224</v>
      </c>
      <c r="D10234">
        <v>2004675</v>
      </c>
      <c r="E10234" t="s">
        <v>271</v>
      </c>
      <c r="F10234" t="s">
        <v>214</v>
      </c>
      <c r="G10234" t="s">
        <v>215</v>
      </c>
      <c r="H10234">
        <v>2</v>
      </c>
      <c r="I10234">
        <v>2019</v>
      </c>
      <c r="J10234">
        <v>1</v>
      </c>
      <c r="L10234">
        <v>23120629</v>
      </c>
      <c r="M10234">
        <v>6.8</v>
      </c>
      <c r="P10234" s="29">
        <f t="shared" si="418"/>
        <v>0.96666666666666667</v>
      </c>
    </row>
    <row r="10235" spans="1:16" hidden="1" x14ac:dyDescent="0.25">
      <c r="A10235">
        <v>195197903</v>
      </c>
      <c r="B10235">
        <v>803403</v>
      </c>
      <c r="C10235" t="s">
        <v>224</v>
      </c>
      <c r="D10235">
        <v>2021897</v>
      </c>
      <c r="E10235" t="s">
        <v>292</v>
      </c>
      <c r="F10235" t="s">
        <v>214</v>
      </c>
      <c r="G10235" t="s">
        <v>215</v>
      </c>
      <c r="H10235">
        <v>2</v>
      </c>
      <c r="I10235">
        <v>2019</v>
      </c>
      <c r="J10235">
        <v>1</v>
      </c>
      <c r="L10235">
        <v>23120633</v>
      </c>
      <c r="M10235">
        <v>5</v>
      </c>
      <c r="P10235" s="29">
        <f t="shared" si="418"/>
        <v>0.66666666666666663</v>
      </c>
    </row>
    <row r="10236" spans="1:16" hidden="1" x14ac:dyDescent="0.25">
      <c r="A10236">
        <v>195197903</v>
      </c>
      <c r="B10236">
        <v>803403</v>
      </c>
      <c r="C10236" t="s">
        <v>224</v>
      </c>
      <c r="D10236">
        <v>2021911</v>
      </c>
      <c r="E10236" t="s">
        <v>304</v>
      </c>
      <c r="F10236" t="s">
        <v>214</v>
      </c>
      <c r="G10236" t="s">
        <v>215</v>
      </c>
      <c r="H10236">
        <v>2</v>
      </c>
      <c r="I10236">
        <v>2019</v>
      </c>
      <c r="J10236">
        <v>1</v>
      </c>
      <c r="L10236">
        <v>23120638</v>
      </c>
      <c r="M10236">
        <v>5.9</v>
      </c>
      <c r="P10236" s="29">
        <f t="shared" si="418"/>
        <v>0.81666666666666676</v>
      </c>
    </row>
    <row r="10237" spans="1:16" hidden="1" x14ac:dyDescent="0.25">
      <c r="A10237">
        <v>195197903</v>
      </c>
      <c r="B10237">
        <v>803403</v>
      </c>
      <c r="C10237" t="s">
        <v>224</v>
      </c>
      <c r="D10237">
        <v>2021891</v>
      </c>
      <c r="E10237" t="s">
        <v>259</v>
      </c>
      <c r="F10237" t="s">
        <v>214</v>
      </c>
      <c r="G10237" t="s">
        <v>215</v>
      </c>
      <c r="H10237">
        <v>2</v>
      </c>
      <c r="I10237">
        <v>2019</v>
      </c>
      <c r="J10237">
        <v>1</v>
      </c>
      <c r="L10237">
        <v>23121307</v>
      </c>
      <c r="M10237">
        <v>5.3</v>
      </c>
      <c r="P10237" s="29">
        <f t="shared" si="418"/>
        <v>0.71666666666666667</v>
      </c>
    </row>
    <row r="10238" spans="1:16" hidden="1" x14ac:dyDescent="0.25">
      <c r="A10238">
        <v>195197903</v>
      </c>
      <c r="B10238">
        <v>803403</v>
      </c>
      <c r="C10238" t="s">
        <v>224</v>
      </c>
      <c r="D10238">
        <v>2004764</v>
      </c>
      <c r="E10238" t="s">
        <v>290</v>
      </c>
      <c r="F10238" t="s">
        <v>214</v>
      </c>
      <c r="G10238" t="s">
        <v>215</v>
      </c>
      <c r="H10238">
        <v>2</v>
      </c>
      <c r="I10238">
        <v>2019</v>
      </c>
      <c r="J10238">
        <v>1</v>
      </c>
      <c r="L10238">
        <v>23120635</v>
      </c>
      <c r="M10238">
        <v>5.3</v>
      </c>
      <c r="P10238" s="29">
        <f t="shared" si="418"/>
        <v>0.71666666666666667</v>
      </c>
    </row>
    <row r="10239" spans="1:16" hidden="1" x14ac:dyDescent="0.25">
      <c r="A10239">
        <v>195197903</v>
      </c>
      <c r="B10239">
        <v>803403</v>
      </c>
      <c r="C10239" t="s">
        <v>224</v>
      </c>
      <c r="D10239">
        <v>2021913</v>
      </c>
      <c r="E10239" t="s">
        <v>300</v>
      </c>
      <c r="F10239" t="s">
        <v>214</v>
      </c>
      <c r="G10239" t="s">
        <v>215</v>
      </c>
      <c r="H10239">
        <v>1</v>
      </c>
      <c r="I10239">
        <v>2019</v>
      </c>
      <c r="J10239">
        <v>2</v>
      </c>
      <c r="L10239">
        <v>23129114</v>
      </c>
      <c r="P10239" s="29" t="str">
        <f t="shared" si="418"/>
        <v>NULL</v>
      </c>
    </row>
    <row r="10240" spans="1:16" hidden="1" x14ac:dyDescent="0.25">
      <c r="A10240">
        <v>195197903</v>
      </c>
      <c r="B10240">
        <v>803403</v>
      </c>
      <c r="C10240" t="s">
        <v>224</v>
      </c>
      <c r="D10240">
        <v>2021892</v>
      </c>
      <c r="E10240" t="s">
        <v>289</v>
      </c>
      <c r="F10240" t="s">
        <v>214</v>
      </c>
      <c r="G10240" t="s">
        <v>215</v>
      </c>
      <c r="H10240">
        <v>1</v>
      </c>
      <c r="I10240">
        <v>2019</v>
      </c>
      <c r="J10240">
        <v>2</v>
      </c>
      <c r="L10240">
        <v>23129101</v>
      </c>
      <c r="P10240" s="29" t="str">
        <f t="shared" si="418"/>
        <v>NULL</v>
      </c>
    </row>
    <row r="10241" spans="1:16" hidden="1" x14ac:dyDescent="0.25">
      <c r="A10241">
        <v>195197903</v>
      </c>
      <c r="B10241">
        <v>803403</v>
      </c>
      <c r="C10241" t="s">
        <v>224</v>
      </c>
      <c r="D10241">
        <v>2021881</v>
      </c>
      <c r="E10241" t="s">
        <v>255</v>
      </c>
      <c r="F10241" t="s">
        <v>214</v>
      </c>
      <c r="G10241" t="s">
        <v>215</v>
      </c>
      <c r="H10241">
        <v>1</v>
      </c>
      <c r="I10241">
        <v>2019</v>
      </c>
      <c r="J10241">
        <v>2</v>
      </c>
      <c r="L10241">
        <v>23129098</v>
      </c>
      <c r="P10241" s="29" t="str">
        <f t="shared" si="418"/>
        <v>NULL</v>
      </c>
    </row>
    <row r="10242" spans="1:16" hidden="1" x14ac:dyDescent="0.25">
      <c r="A10242">
        <v>195197903</v>
      </c>
      <c r="B10242">
        <v>803403</v>
      </c>
      <c r="C10242" t="s">
        <v>224</v>
      </c>
      <c r="D10242">
        <v>2021896</v>
      </c>
      <c r="E10242" t="s">
        <v>299</v>
      </c>
      <c r="F10242" t="s">
        <v>214</v>
      </c>
      <c r="G10242" t="s">
        <v>215</v>
      </c>
      <c r="H10242">
        <v>1</v>
      </c>
      <c r="I10242">
        <v>2019</v>
      </c>
      <c r="J10242">
        <v>2</v>
      </c>
      <c r="L10242">
        <v>23129094</v>
      </c>
      <c r="P10242" s="29" t="str">
        <f t="shared" si="418"/>
        <v>NULL</v>
      </c>
    </row>
    <row r="10243" spans="1:16" hidden="1" x14ac:dyDescent="0.25">
      <c r="A10243">
        <v>195197903</v>
      </c>
      <c r="B10243">
        <v>803403</v>
      </c>
      <c r="C10243" t="s">
        <v>224</v>
      </c>
      <c r="D10243">
        <v>2021915</v>
      </c>
      <c r="E10243" t="s">
        <v>301</v>
      </c>
      <c r="F10243" t="s">
        <v>214</v>
      </c>
      <c r="G10243" t="s">
        <v>215</v>
      </c>
      <c r="H10243">
        <v>1</v>
      </c>
      <c r="I10243">
        <v>2019</v>
      </c>
      <c r="J10243">
        <v>2</v>
      </c>
      <c r="L10243">
        <v>23129091</v>
      </c>
      <c r="P10243" s="29" t="str">
        <f t="shared" si="418"/>
        <v>NULL</v>
      </c>
    </row>
    <row r="10244" spans="1:16" hidden="1" x14ac:dyDescent="0.25">
      <c r="A10244">
        <v>195197903</v>
      </c>
      <c r="B10244">
        <v>803403</v>
      </c>
      <c r="C10244" t="s">
        <v>224</v>
      </c>
      <c r="D10244">
        <v>2021884</v>
      </c>
      <c r="E10244" t="s">
        <v>302</v>
      </c>
      <c r="F10244" t="s">
        <v>214</v>
      </c>
      <c r="G10244" t="s">
        <v>215</v>
      </c>
      <c r="H10244">
        <v>1</v>
      </c>
      <c r="I10244">
        <v>2019</v>
      </c>
      <c r="J10244">
        <v>2</v>
      </c>
      <c r="L10244">
        <v>23129089</v>
      </c>
      <c r="P10244" s="29" t="str">
        <f t="shared" si="418"/>
        <v>NULL</v>
      </c>
    </row>
    <row r="10245" spans="1:16" hidden="1" x14ac:dyDescent="0.25">
      <c r="A10245">
        <v>195202966</v>
      </c>
      <c r="B10245">
        <v>803401</v>
      </c>
      <c r="C10245" t="s">
        <v>318</v>
      </c>
      <c r="D10245">
        <v>2004098</v>
      </c>
      <c r="E10245" t="s">
        <v>213</v>
      </c>
      <c r="F10245" t="s">
        <v>214</v>
      </c>
      <c r="G10245" t="s">
        <v>215</v>
      </c>
      <c r="H10245">
        <v>2</v>
      </c>
      <c r="I10245">
        <v>2016</v>
      </c>
      <c r="J10245">
        <v>1</v>
      </c>
      <c r="L10245">
        <v>23078147</v>
      </c>
      <c r="M10245">
        <v>5.7</v>
      </c>
      <c r="P10245" s="29">
        <f t="shared" si="418"/>
        <v>0.78333333333333333</v>
      </c>
    </row>
    <row r="10246" spans="1:16" hidden="1" x14ac:dyDescent="0.25">
      <c r="A10246">
        <v>195202966</v>
      </c>
      <c r="B10246">
        <v>803401</v>
      </c>
      <c r="C10246" t="s">
        <v>318</v>
      </c>
      <c r="D10246">
        <v>2021600</v>
      </c>
      <c r="E10246" t="s">
        <v>219</v>
      </c>
      <c r="F10246" t="s">
        <v>214</v>
      </c>
      <c r="G10246" t="s">
        <v>215</v>
      </c>
      <c r="H10246">
        <v>3</v>
      </c>
      <c r="I10246">
        <v>2016</v>
      </c>
      <c r="J10246">
        <v>1</v>
      </c>
      <c r="L10246">
        <v>23081078</v>
      </c>
      <c r="M10246">
        <v>1.9</v>
      </c>
      <c r="P10246" s="29">
        <f t="shared" si="418"/>
        <v>0.15</v>
      </c>
    </row>
    <row r="10247" spans="1:16" hidden="1" x14ac:dyDescent="0.25">
      <c r="A10247">
        <v>195202966</v>
      </c>
      <c r="B10247">
        <v>803401</v>
      </c>
      <c r="C10247" t="s">
        <v>318</v>
      </c>
      <c r="D10247">
        <v>2005099</v>
      </c>
      <c r="E10247" t="s">
        <v>217</v>
      </c>
      <c r="F10247" t="s">
        <v>214</v>
      </c>
      <c r="G10247" t="s">
        <v>215</v>
      </c>
      <c r="H10247">
        <v>3</v>
      </c>
      <c r="I10247">
        <v>2016</v>
      </c>
      <c r="J10247">
        <v>1</v>
      </c>
      <c r="L10247">
        <v>23081299</v>
      </c>
      <c r="M10247">
        <v>2.8</v>
      </c>
      <c r="P10247" s="29">
        <f t="shared" si="418"/>
        <v>0.3</v>
      </c>
    </row>
    <row r="10248" spans="1:16" hidden="1" x14ac:dyDescent="0.25">
      <c r="A10248">
        <v>195202966</v>
      </c>
      <c r="B10248">
        <v>803401</v>
      </c>
      <c r="C10248" t="s">
        <v>318</v>
      </c>
      <c r="D10248">
        <v>2005102</v>
      </c>
      <c r="E10248" t="s">
        <v>218</v>
      </c>
      <c r="F10248" t="s">
        <v>214</v>
      </c>
      <c r="G10248" t="s">
        <v>215</v>
      </c>
      <c r="H10248">
        <v>3</v>
      </c>
      <c r="I10248">
        <v>2016</v>
      </c>
      <c r="J10248">
        <v>1</v>
      </c>
      <c r="L10248">
        <v>23081381</v>
      </c>
      <c r="M10248">
        <v>3.1</v>
      </c>
      <c r="P10248" s="29">
        <f t="shared" si="418"/>
        <v>0.35000000000000003</v>
      </c>
    </row>
    <row r="10249" spans="1:16" hidden="1" x14ac:dyDescent="0.25">
      <c r="A10249">
        <v>195202966</v>
      </c>
      <c r="B10249">
        <v>803401</v>
      </c>
      <c r="C10249" t="s">
        <v>318</v>
      </c>
      <c r="D10249">
        <v>2021754</v>
      </c>
      <c r="E10249" t="s">
        <v>216</v>
      </c>
      <c r="F10249" t="s">
        <v>214</v>
      </c>
      <c r="G10249" t="s">
        <v>215</v>
      </c>
      <c r="H10249">
        <v>3</v>
      </c>
      <c r="I10249">
        <v>2016</v>
      </c>
      <c r="J10249">
        <v>1</v>
      </c>
      <c r="L10249">
        <v>23081091</v>
      </c>
      <c r="M10249">
        <v>2.4</v>
      </c>
      <c r="P10249" s="29">
        <f t="shared" si="418"/>
        <v>0.23333333333333331</v>
      </c>
    </row>
    <row r="10250" spans="1:16" hidden="1" x14ac:dyDescent="0.25">
      <c r="A10250">
        <v>195202966</v>
      </c>
      <c r="B10250">
        <v>803401</v>
      </c>
      <c r="C10250" t="s">
        <v>318</v>
      </c>
      <c r="D10250">
        <v>2005118</v>
      </c>
      <c r="E10250" t="s">
        <v>223</v>
      </c>
      <c r="F10250" t="s">
        <v>214</v>
      </c>
      <c r="G10250" t="s">
        <v>215</v>
      </c>
      <c r="H10250">
        <v>3</v>
      </c>
      <c r="I10250">
        <v>2016</v>
      </c>
      <c r="J10250">
        <v>1</v>
      </c>
      <c r="L10250">
        <v>23081292</v>
      </c>
      <c r="M10250">
        <v>2.4</v>
      </c>
      <c r="P10250" s="29">
        <f t="shared" si="418"/>
        <v>0.23333333333333331</v>
      </c>
    </row>
    <row r="10251" spans="1:16" hidden="1" x14ac:dyDescent="0.25">
      <c r="A10251">
        <v>195202966</v>
      </c>
      <c r="B10251">
        <v>803401</v>
      </c>
      <c r="C10251" t="s">
        <v>318</v>
      </c>
      <c r="D10251">
        <v>2019271</v>
      </c>
      <c r="E10251" t="s">
        <v>236</v>
      </c>
      <c r="F10251" t="s">
        <v>214</v>
      </c>
      <c r="G10251" t="s">
        <v>215</v>
      </c>
      <c r="H10251">
        <v>2</v>
      </c>
      <c r="I10251">
        <v>2016</v>
      </c>
      <c r="J10251">
        <v>2</v>
      </c>
      <c r="M10251" t="s">
        <v>232</v>
      </c>
      <c r="N10251" t="s">
        <v>231</v>
      </c>
      <c r="P10251" s="29" t="str">
        <f t="shared" si="418"/>
        <v>CVL</v>
      </c>
    </row>
    <row r="10252" spans="1:16" hidden="1" x14ac:dyDescent="0.25">
      <c r="A10252">
        <v>195202966</v>
      </c>
      <c r="B10252">
        <v>803401</v>
      </c>
      <c r="C10252" t="s">
        <v>318</v>
      </c>
      <c r="D10252">
        <v>2019272</v>
      </c>
      <c r="E10252" t="s">
        <v>249</v>
      </c>
      <c r="F10252" t="s">
        <v>214</v>
      </c>
      <c r="G10252" t="s">
        <v>215</v>
      </c>
      <c r="H10252">
        <v>2</v>
      </c>
      <c r="I10252">
        <v>2016</v>
      </c>
      <c r="J10252">
        <v>2</v>
      </c>
      <c r="M10252" t="s">
        <v>232</v>
      </c>
      <c r="N10252" t="s">
        <v>231</v>
      </c>
      <c r="P10252" s="29" t="str">
        <f t="shared" si="418"/>
        <v>CVL</v>
      </c>
    </row>
    <row r="10253" spans="1:16" hidden="1" x14ac:dyDescent="0.25">
      <c r="A10253">
        <v>195202966</v>
      </c>
      <c r="B10253">
        <v>803401</v>
      </c>
      <c r="C10253" t="s">
        <v>318</v>
      </c>
      <c r="D10253">
        <v>2019273</v>
      </c>
      <c r="E10253" t="s">
        <v>248</v>
      </c>
      <c r="F10253" t="s">
        <v>214</v>
      </c>
      <c r="G10253" t="s">
        <v>215</v>
      </c>
      <c r="H10253">
        <v>2</v>
      </c>
      <c r="I10253">
        <v>2016</v>
      </c>
      <c r="J10253">
        <v>2</v>
      </c>
      <c r="M10253" t="s">
        <v>232</v>
      </c>
      <c r="N10253" t="s">
        <v>231</v>
      </c>
      <c r="P10253" s="29" t="str">
        <f t="shared" si="418"/>
        <v>CVL</v>
      </c>
    </row>
    <row r="10254" spans="1:16" hidden="1" x14ac:dyDescent="0.25">
      <c r="A10254">
        <v>195202966</v>
      </c>
      <c r="B10254">
        <v>803401</v>
      </c>
      <c r="C10254" t="s">
        <v>318</v>
      </c>
      <c r="D10254">
        <v>2019274</v>
      </c>
      <c r="E10254" t="s">
        <v>247</v>
      </c>
      <c r="F10254" t="s">
        <v>214</v>
      </c>
      <c r="G10254" t="s">
        <v>215</v>
      </c>
      <c r="H10254">
        <v>2</v>
      </c>
      <c r="I10254">
        <v>2016</v>
      </c>
      <c r="J10254">
        <v>2</v>
      </c>
      <c r="M10254" t="s">
        <v>232</v>
      </c>
      <c r="N10254" t="s">
        <v>231</v>
      </c>
      <c r="P10254" s="29" t="str">
        <f t="shared" si="418"/>
        <v>CVL</v>
      </c>
    </row>
    <row r="10255" spans="1:16" hidden="1" x14ac:dyDescent="0.25">
      <c r="A10255">
        <v>195202966</v>
      </c>
      <c r="B10255">
        <v>803401</v>
      </c>
      <c r="C10255" t="s">
        <v>318</v>
      </c>
      <c r="D10255">
        <v>2004116</v>
      </c>
      <c r="E10255" t="s">
        <v>229</v>
      </c>
      <c r="F10255" t="s">
        <v>214</v>
      </c>
      <c r="G10255" t="s">
        <v>215</v>
      </c>
      <c r="H10255">
        <v>2</v>
      </c>
      <c r="I10255">
        <v>2016</v>
      </c>
      <c r="J10255">
        <v>2</v>
      </c>
      <c r="L10255">
        <v>23085551</v>
      </c>
      <c r="M10255">
        <v>5.2</v>
      </c>
      <c r="P10255" s="29">
        <f t="shared" si="418"/>
        <v>0.70000000000000007</v>
      </c>
    </row>
    <row r="10256" spans="1:16" hidden="1" x14ac:dyDescent="0.25">
      <c r="A10256">
        <v>195202966</v>
      </c>
      <c r="B10256">
        <v>803401</v>
      </c>
      <c r="C10256" t="s">
        <v>318</v>
      </c>
      <c r="D10256">
        <v>2005099</v>
      </c>
      <c r="E10256" t="s">
        <v>217</v>
      </c>
      <c r="F10256" t="s">
        <v>214</v>
      </c>
      <c r="G10256" t="s">
        <v>215</v>
      </c>
      <c r="H10256">
        <v>2</v>
      </c>
      <c r="I10256">
        <v>2016</v>
      </c>
      <c r="J10256">
        <v>2</v>
      </c>
      <c r="L10256">
        <v>23086541</v>
      </c>
      <c r="M10256">
        <v>4</v>
      </c>
      <c r="P10256" s="29">
        <f t="shared" si="418"/>
        <v>0.5</v>
      </c>
    </row>
    <row r="10257" spans="1:16" hidden="1" x14ac:dyDescent="0.25">
      <c r="A10257">
        <v>195202966</v>
      </c>
      <c r="B10257">
        <v>803401</v>
      </c>
      <c r="C10257" t="s">
        <v>318</v>
      </c>
      <c r="D10257">
        <v>2005102</v>
      </c>
      <c r="E10257" t="s">
        <v>218</v>
      </c>
      <c r="F10257" t="s">
        <v>214</v>
      </c>
      <c r="G10257" t="s">
        <v>215</v>
      </c>
      <c r="H10257">
        <v>2</v>
      </c>
      <c r="I10257">
        <v>2016</v>
      </c>
      <c r="J10257">
        <v>2</v>
      </c>
      <c r="L10257">
        <v>23086741</v>
      </c>
      <c r="M10257">
        <v>4.2</v>
      </c>
      <c r="P10257" s="29">
        <f t="shared" si="418"/>
        <v>0.53333333333333333</v>
      </c>
    </row>
    <row r="10258" spans="1:16" hidden="1" x14ac:dyDescent="0.25">
      <c r="A10258">
        <v>195202966</v>
      </c>
      <c r="B10258">
        <v>803401</v>
      </c>
      <c r="C10258" t="s">
        <v>318</v>
      </c>
      <c r="D10258">
        <v>2005118</v>
      </c>
      <c r="E10258" t="s">
        <v>223</v>
      </c>
      <c r="F10258" t="s">
        <v>214</v>
      </c>
      <c r="G10258" t="s">
        <v>215</v>
      </c>
      <c r="H10258">
        <v>2</v>
      </c>
      <c r="I10258">
        <v>2016</v>
      </c>
      <c r="J10258">
        <v>2</v>
      </c>
      <c r="L10258">
        <v>23086742</v>
      </c>
      <c r="M10258">
        <v>4</v>
      </c>
      <c r="P10258" s="29">
        <f t="shared" si="418"/>
        <v>0.5</v>
      </c>
    </row>
    <row r="10259" spans="1:16" hidden="1" x14ac:dyDescent="0.25">
      <c r="A10259">
        <v>195202966</v>
      </c>
      <c r="B10259">
        <v>803401</v>
      </c>
      <c r="C10259" t="s">
        <v>318</v>
      </c>
      <c r="D10259">
        <v>2021600</v>
      </c>
      <c r="E10259" t="s">
        <v>219</v>
      </c>
      <c r="F10259" t="s">
        <v>214</v>
      </c>
      <c r="G10259" t="s">
        <v>215</v>
      </c>
      <c r="H10259">
        <v>3</v>
      </c>
      <c r="I10259">
        <v>2016</v>
      </c>
      <c r="J10259">
        <v>2</v>
      </c>
      <c r="L10259">
        <v>23086545</v>
      </c>
      <c r="M10259">
        <v>3</v>
      </c>
      <c r="P10259" s="29">
        <f t="shared" si="418"/>
        <v>0.33333333333333331</v>
      </c>
    </row>
    <row r="10260" spans="1:16" hidden="1" x14ac:dyDescent="0.25">
      <c r="A10260">
        <v>195202966</v>
      </c>
      <c r="B10260">
        <v>803401</v>
      </c>
      <c r="C10260" t="s">
        <v>318</v>
      </c>
      <c r="D10260">
        <v>2021754</v>
      </c>
      <c r="E10260" t="s">
        <v>216</v>
      </c>
      <c r="F10260" t="s">
        <v>214</v>
      </c>
      <c r="G10260" t="s">
        <v>215</v>
      </c>
      <c r="H10260">
        <v>3</v>
      </c>
      <c r="I10260">
        <v>2016</v>
      </c>
      <c r="J10260">
        <v>2</v>
      </c>
      <c r="L10260">
        <v>23086733</v>
      </c>
      <c r="M10260">
        <v>3.1</v>
      </c>
      <c r="P10260" s="29">
        <f t="shared" si="418"/>
        <v>0.35000000000000003</v>
      </c>
    </row>
    <row r="10261" spans="1:16" hidden="1" x14ac:dyDescent="0.25">
      <c r="A10261">
        <v>195202966</v>
      </c>
      <c r="B10261">
        <v>803401</v>
      </c>
      <c r="C10261" t="s">
        <v>318</v>
      </c>
      <c r="D10261">
        <v>2021754</v>
      </c>
      <c r="E10261" t="s">
        <v>216</v>
      </c>
      <c r="F10261" t="s">
        <v>214</v>
      </c>
      <c r="G10261" t="s">
        <v>215</v>
      </c>
      <c r="H10261">
        <v>2</v>
      </c>
      <c r="I10261">
        <v>2017</v>
      </c>
      <c r="J10261">
        <v>1</v>
      </c>
      <c r="L10261">
        <v>23092900</v>
      </c>
      <c r="M10261">
        <v>5.5</v>
      </c>
      <c r="P10261" s="29">
        <f t="shared" si="418"/>
        <v>0.75</v>
      </c>
    </row>
    <row r="10262" spans="1:16" hidden="1" x14ac:dyDescent="0.25">
      <c r="A10262">
        <v>195202966</v>
      </c>
      <c r="B10262">
        <v>803401</v>
      </c>
      <c r="C10262" t="s">
        <v>318</v>
      </c>
      <c r="D10262">
        <v>2021600</v>
      </c>
      <c r="E10262" t="s">
        <v>219</v>
      </c>
      <c r="F10262" t="s">
        <v>214</v>
      </c>
      <c r="G10262" t="s">
        <v>215</v>
      </c>
      <c r="H10262">
        <v>2</v>
      </c>
      <c r="I10262">
        <v>2017</v>
      </c>
      <c r="J10262">
        <v>1</v>
      </c>
      <c r="L10262">
        <v>23092795</v>
      </c>
      <c r="M10262">
        <v>4.3</v>
      </c>
      <c r="P10262" s="29">
        <f t="shared" si="418"/>
        <v>0.54999999999999993</v>
      </c>
    </row>
    <row r="10263" spans="1:16" hidden="1" x14ac:dyDescent="0.25">
      <c r="A10263">
        <v>195202966</v>
      </c>
      <c r="B10263">
        <v>803401</v>
      </c>
      <c r="C10263" t="s">
        <v>318</v>
      </c>
      <c r="D10263">
        <v>2021580</v>
      </c>
      <c r="E10263" t="s">
        <v>241</v>
      </c>
      <c r="F10263" t="s">
        <v>214</v>
      </c>
      <c r="G10263" t="s">
        <v>215</v>
      </c>
      <c r="H10263">
        <v>2</v>
      </c>
      <c r="I10263">
        <v>2017</v>
      </c>
      <c r="J10263">
        <v>1</v>
      </c>
      <c r="L10263">
        <v>23092926</v>
      </c>
      <c r="M10263">
        <v>4.4000000000000004</v>
      </c>
      <c r="P10263" s="29">
        <f t="shared" si="418"/>
        <v>0.56666666666666676</v>
      </c>
    </row>
    <row r="10264" spans="1:16" hidden="1" x14ac:dyDescent="0.25">
      <c r="A10264">
        <v>195202966</v>
      </c>
      <c r="B10264">
        <v>803401</v>
      </c>
      <c r="C10264" t="s">
        <v>318</v>
      </c>
      <c r="D10264">
        <v>2005117</v>
      </c>
      <c r="E10264" t="s">
        <v>220</v>
      </c>
      <c r="F10264" t="s">
        <v>214</v>
      </c>
      <c r="G10264" t="s">
        <v>215</v>
      </c>
      <c r="H10264">
        <v>2</v>
      </c>
      <c r="I10264">
        <v>2017</v>
      </c>
      <c r="J10264">
        <v>1</v>
      </c>
      <c r="L10264">
        <v>23091395</v>
      </c>
      <c r="M10264">
        <v>5</v>
      </c>
      <c r="P10264" s="29">
        <f t="shared" si="418"/>
        <v>0.66666666666666663</v>
      </c>
    </row>
    <row r="10265" spans="1:16" hidden="1" x14ac:dyDescent="0.25">
      <c r="A10265">
        <v>195202966</v>
      </c>
      <c r="B10265">
        <v>803401</v>
      </c>
      <c r="C10265" t="s">
        <v>318</v>
      </c>
      <c r="D10265">
        <v>2005131</v>
      </c>
      <c r="E10265" t="s">
        <v>228</v>
      </c>
      <c r="F10265" t="s">
        <v>214</v>
      </c>
      <c r="G10265" t="s">
        <v>215</v>
      </c>
      <c r="H10265">
        <v>2</v>
      </c>
      <c r="I10265">
        <v>2017</v>
      </c>
      <c r="J10265">
        <v>1</v>
      </c>
      <c r="L10265">
        <v>23093315</v>
      </c>
      <c r="M10265">
        <v>5.6</v>
      </c>
      <c r="P10265" s="29">
        <f t="shared" si="418"/>
        <v>0.76666666666666661</v>
      </c>
    </row>
    <row r="10266" spans="1:16" hidden="1" x14ac:dyDescent="0.25">
      <c r="A10266">
        <v>195202966</v>
      </c>
      <c r="B10266">
        <v>803401</v>
      </c>
      <c r="C10266" t="s">
        <v>318</v>
      </c>
      <c r="D10266">
        <v>2004112</v>
      </c>
      <c r="E10266" t="s">
        <v>244</v>
      </c>
      <c r="F10266" t="s">
        <v>214</v>
      </c>
      <c r="G10266" t="s">
        <v>215</v>
      </c>
      <c r="H10266">
        <v>2</v>
      </c>
      <c r="I10266">
        <v>2017</v>
      </c>
      <c r="J10266">
        <v>1</v>
      </c>
      <c r="L10266">
        <v>23092347</v>
      </c>
      <c r="M10266">
        <v>5.7</v>
      </c>
      <c r="P10266" s="29">
        <f t="shared" si="418"/>
        <v>0.78333333333333333</v>
      </c>
    </row>
    <row r="10267" spans="1:16" hidden="1" x14ac:dyDescent="0.25">
      <c r="A10267">
        <v>195202966</v>
      </c>
      <c r="B10267">
        <v>803401</v>
      </c>
      <c r="C10267" t="s">
        <v>318</v>
      </c>
      <c r="D10267">
        <v>2004099</v>
      </c>
      <c r="E10267" t="s">
        <v>245</v>
      </c>
      <c r="F10267" t="s">
        <v>214</v>
      </c>
      <c r="G10267" t="s">
        <v>215</v>
      </c>
      <c r="H10267">
        <v>2</v>
      </c>
      <c r="I10267">
        <v>2017</v>
      </c>
      <c r="J10267">
        <v>1</v>
      </c>
      <c r="L10267">
        <v>23092379</v>
      </c>
      <c r="M10267">
        <v>6.6</v>
      </c>
      <c r="P10267" s="29">
        <f t="shared" si="418"/>
        <v>0.93333333333333324</v>
      </c>
    </row>
    <row r="10268" spans="1:16" hidden="1" x14ac:dyDescent="0.25">
      <c r="A10268">
        <v>195202966</v>
      </c>
      <c r="B10268">
        <v>803401</v>
      </c>
      <c r="C10268" t="s">
        <v>318</v>
      </c>
      <c r="D10268">
        <v>2004591</v>
      </c>
      <c r="E10268" t="s">
        <v>271</v>
      </c>
      <c r="F10268" t="s">
        <v>214</v>
      </c>
      <c r="G10268" t="s">
        <v>215</v>
      </c>
      <c r="H10268">
        <v>3</v>
      </c>
      <c r="I10268">
        <v>2017</v>
      </c>
      <c r="J10268">
        <v>2</v>
      </c>
      <c r="L10268">
        <v>23097625</v>
      </c>
      <c r="M10268">
        <v>3.6</v>
      </c>
      <c r="P10268" s="29">
        <f t="shared" si="418"/>
        <v>0.43333333333333335</v>
      </c>
    </row>
    <row r="10269" spans="1:16" hidden="1" x14ac:dyDescent="0.25">
      <c r="A10269">
        <v>195202966</v>
      </c>
      <c r="B10269">
        <v>803401</v>
      </c>
      <c r="C10269" t="s">
        <v>318</v>
      </c>
      <c r="D10269">
        <v>2004587</v>
      </c>
      <c r="E10269" t="s">
        <v>288</v>
      </c>
      <c r="F10269" t="s">
        <v>214</v>
      </c>
      <c r="G10269" t="s">
        <v>215</v>
      </c>
      <c r="H10269">
        <v>3</v>
      </c>
      <c r="I10269">
        <v>2017</v>
      </c>
      <c r="J10269">
        <v>2</v>
      </c>
      <c r="L10269">
        <v>23097714</v>
      </c>
      <c r="M10269" t="s">
        <v>221</v>
      </c>
      <c r="P10269" s="29" t="str">
        <f t="shared" si="418"/>
        <v>BAD</v>
      </c>
    </row>
    <row r="10270" spans="1:16" hidden="1" x14ac:dyDescent="0.25">
      <c r="A10270">
        <v>195202966</v>
      </c>
      <c r="B10270">
        <v>803401</v>
      </c>
      <c r="C10270" t="s">
        <v>318</v>
      </c>
      <c r="D10270">
        <v>2005120</v>
      </c>
      <c r="E10270" t="s">
        <v>293</v>
      </c>
      <c r="F10270" t="s">
        <v>214</v>
      </c>
      <c r="G10270" t="s">
        <v>215</v>
      </c>
      <c r="H10270">
        <v>2</v>
      </c>
      <c r="I10270">
        <v>2017</v>
      </c>
      <c r="J10270">
        <v>2</v>
      </c>
      <c r="L10270">
        <v>23097529</v>
      </c>
      <c r="M10270">
        <v>5.0999999999999996</v>
      </c>
      <c r="P10270" s="29">
        <f t="shared" si="418"/>
        <v>0.68333333333333324</v>
      </c>
    </row>
    <row r="10271" spans="1:16" hidden="1" x14ac:dyDescent="0.25">
      <c r="A10271">
        <v>195202966</v>
      </c>
      <c r="B10271">
        <v>803401</v>
      </c>
      <c r="C10271" t="s">
        <v>318</v>
      </c>
      <c r="D10271">
        <v>2021763</v>
      </c>
      <c r="E10271" t="s">
        <v>298</v>
      </c>
      <c r="F10271" t="s">
        <v>214</v>
      </c>
      <c r="G10271" t="s">
        <v>215</v>
      </c>
      <c r="H10271">
        <v>2</v>
      </c>
      <c r="I10271">
        <v>2017</v>
      </c>
      <c r="J10271">
        <v>2</v>
      </c>
      <c r="L10271">
        <v>23097794</v>
      </c>
      <c r="M10271">
        <v>4.0999999999999996</v>
      </c>
      <c r="P10271" s="29">
        <f t="shared" si="418"/>
        <v>0.51666666666666661</v>
      </c>
    </row>
    <row r="10272" spans="1:16" hidden="1" x14ac:dyDescent="0.25">
      <c r="A10272">
        <v>195202966</v>
      </c>
      <c r="B10272">
        <v>803401</v>
      </c>
      <c r="C10272" t="s">
        <v>318</v>
      </c>
      <c r="D10272">
        <v>2021602</v>
      </c>
      <c r="E10272" t="s">
        <v>242</v>
      </c>
      <c r="F10272" t="s">
        <v>214</v>
      </c>
      <c r="G10272" t="s">
        <v>215</v>
      </c>
      <c r="H10272">
        <v>3</v>
      </c>
      <c r="I10272">
        <v>2017</v>
      </c>
      <c r="J10272">
        <v>2</v>
      </c>
      <c r="L10272">
        <v>23101095</v>
      </c>
      <c r="M10272">
        <v>2.7</v>
      </c>
      <c r="P10272" s="29">
        <f t="shared" si="418"/>
        <v>0.28333333333333338</v>
      </c>
    </row>
    <row r="10273" spans="1:16" hidden="1" x14ac:dyDescent="0.25">
      <c r="A10273">
        <v>195202966</v>
      </c>
      <c r="B10273">
        <v>803401</v>
      </c>
      <c r="C10273" t="s">
        <v>318</v>
      </c>
      <c r="D10273">
        <v>2021756</v>
      </c>
      <c r="E10273" t="s">
        <v>253</v>
      </c>
      <c r="F10273" t="s">
        <v>214</v>
      </c>
      <c r="G10273" t="s">
        <v>215</v>
      </c>
      <c r="H10273">
        <v>3</v>
      </c>
      <c r="I10273">
        <v>2017</v>
      </c>
      <c r="J10273">
        <v>2</v>
      </c>
      <c r="L10273">
        <v>23101176</v>
      </c>
      <c r="M10273">
        <v>3.4</v>
      </c>
      <c r="P10273" s="29">
        <f t="shared" si="418"/>
        <v>0.39999999999999997</v>
      </c>
    </row>
    <row r="10274" spans="1:16" hidden="1" x14ac:dyDescent="0.25">
      <c r="A10274">
        <v>195202966</v>
      </c>
      <c r="B10274">
        <v>803401</v>
      </c>
      <c r="C10274" t="s">
        <v>318</v>
      </c>
      <c r="D10274">
        <v>2021602</v>
      </c>
      <c r="E10274" t="s">
        <v>242</v>
      </c>
      <c r="F10274" t="s">
        <v>214</v>
      </c>
      <c r="G10274" t="s">
        <v>215</v>
      </c>
      <c r="H10274">
        <v>3</v>
      </c>
      <c r="I10274">
        <v>2017</v>
      </c>
      <c r="J10274">
        <v>3</v>
      </c>
      <c r="L10274">
        <v>23109310</v>
      </c>
      <c r="M10274">
        <v>2.9</v>
      </c>
      <c r="P10274" s="29">
        <f t="shared" si="418"/>
        <v>0.31666666666666665</v>
      </c>
    </row>
    <row r="10275" spans="1:16" hidden="1" x14ac:dyDescent="0.25">
      <c r="A10275">
        <v>195202966</v>
      </c>
      <c r="B10275">
        <v>803401</v>
      </c>
      <c r="C10275" t="s">
        <v>318</v>
      </c>
      <c r="D10275">
        <v>2021602</v>
      </c>
      <c r="E10275" t="s">
        <v>242</v>
      </c>
      <c r="F10275" t="s">
        <v>214</v>
      </c>
      <c r="G10275" t="s">
        <v>215</v>
      </c>
      <c r="H10275">
        <v>2</v>
      </c>
      <c r="I10275">
        <v>2018</v>
      </c>
      <c r="J10275">
        <v>1</v>
      </c>
      <c r="L10275">
        <v>23108071</v>
      </c>
      <c r="M10275">
        <v>4</v>
      </c>
      <c r="P10275" s="29">
        <f t="shared" si="418"/>
        <v>0.5</v>
      </c>
    </row>
    <row r="10276" spans="1:16" hidden="1" x14ac:dyDescent="0.25">
      <c r="A10276">
        <v>195202966</v>
      </c>
      <c r="B10276">
        <v>803401</v>
      </c>
      <c r="C10276" t="s">
        <v>318</v>
      </c>
      <c r="D10276">
        <v>2021756</v>
      </c>
      <c r="E10276" t="s">
        <v>253</v>
      </c>
      <c r="F10276" t="s">
        <v>214</v>
      </c>
      <c r="G10276" t="s">
        <v>215</v>
      </c>
      <c r="H10276">
        <v>2</v>
      </c>
      <c r="I10276">
        <v>2018</v>
      </c>
      <c r="J10276">
        <v>1</v>
      </c>
      <c r="L10276">
        <v>23108113</v>
      </c>
      <c r="M10276">
        <v>4.8</v>
      </c>
      <c r="P10276" s="29">
        <f t="shared" si="418"/>
        <v>0.6333333333333333</v>
      </c>
    </row>
    <row r="10277" spans="1:16" hidden="1" x14ac:dyDescent="0.25">
      <c r="A10277">
        <v>195202966</v>
      </c>
      <c r="B10277">
        <v>803401</v>
      </c>
      <c r="C10277" t="s">
        <v>318</v>
      </c>
      <c r="D10277">
        <v>2021602</v>
      </c>
      <c r="E10277" t="s">
        <v>242</v>
      </c>
      <c r="F10277" t="s">
        <v>214</v>
      </c>
      <c r="G10277" t="s">
        <v>215</v>
      </c>
      <c r="H10277">
        <v>4</v>
      </c>
      <c r="I10277">
        <v>2018</v>
      </c>
      <c r="J10277">
        <v>1</v>
      </c>
      <c r="L10277">
        <v>23108069</v>
      </c>
      <c r="P10277" s="29" t="str">
        <f t="shared" si="418"/>
        <v>DRP</v>
      </c>
    </row>
    <row r="10278" spans="1:16" hidden="1" x14ac:dyDescent="0.25">
      <c r="A10278">
        <v>195202966</v>
      </c>
      <c r="B10278">
        <v>803401</v>
      </c>
      <c r="C10278" t="s">
        <v>318</v>
      </c>
      <c r="D10278">
        <v>2004591</v>
      </c>
      <c r="E10278" t="s">
        <v>271</v>
      </c>
      <c r="F10278" t="s">
        <v>214</v>
      </c>
      <c r="G10278" t="s">
        <v>215</v>
      </c>
      <c r="H10278">
        <v>4</v>
      </c>
      <c r="I10278">
        <v>2018</v>
      </c>
      <c r="J10278">
        <v>1</v>
      </c>
      <c r="L10278">
        <v>23108870</v>
      </c>
      <c r="P10278" s="29" t="str">
        <f t="shared" si="418"/>
        <v>DRP</v>
      </c>
    </row>
    <row r="10279" spans="1:16" hidden="1" x14ac:dyDescent="0.25">
      <c r="A10279">
        <v>195202966</v>
      </c>
      <c r="B10279">
        <v>803401</v>
      </c>
      <c r="C10279" t="s">
        <v>318</v>
      </c>
      <c r="D10279">
        <v>2021638</v>
      </c>
      <c r="E10279" t="s">
        <v>250</v>
      </c>
      <c r="F10279" t="s">
        <v>214</v>
      </c>
      <c r="G10279" t="s">
        <v>215</v>
      </c>
      <c r="H10279">
        <v>3</v>
      </c>
      <c r="I10279">
        <v>2018</v>
      </c>
      <c r="J10279">
        <v>2</v>
      </c>
      <c r="L10279">
        <v>23116219</v>
      </c>
      <c r="M10279">
        <v>3.3</v>
      </c>
      <c r="P10279" s="29">
        <f t="shared" si="418"/>
        <v>0.3833333333333333</v>
      </c>
    </row>
    <row r="10280" spans="1:16" hidden="1" x14ac:dyDescent="0.25">
      <c r="A10280">
        <v>195202966</v>
      </c>
      <c r="B10280">
        <v>803401</v>
      </c>
      <c r="C10280" t="s">
        <v>318</v>
      </c>
      <c r="D10280">
        <v>2021781</v>
      </c>
      <c r="E10280" t="s">
        <v>235</v>
      </c>
      <c r="F10280" t="s">
        <v>214</v>
      </c>
      <c r="G10280" t="s">
        <v>215</v>
      </c>
      <c r="H10280">
        <v>2</v>
      </c>
      <c r="I10280">
        <v>2018</v>
      </c>
      <c r="J10280">
        <v>2</v>
      </c>
      <c r="L10280">
        <v>23116294</v>
      </c>
      <c r="M10280">
        <v>4.5999999999999996</v>
      </c>
      <c r="P10280" s="29">
        <f t="shared" si="418"/>
        <v>0.6</v>
      </c>
    </row>
    <row r="10281" spans="1:16" hidden="1" x14ac:dyDescent="0.25">
      <c r="A10281">
        <v>195202966</v>
      </c>
      <c r="B10281">
        <v>803401</v>
      </c>
      <c r="C10281" t="s">
        <v>318</v>
      </c>
      <c r="D10281">
        <v>2021596</v>
      </c>
      <c r="E10281" t="s">
        <v>294</v>
      </c>
      <c r="F10281" t="s">
        <v>214</v>
      </c>
      <c r="G10281" t="s">
        <v>215</v>
      </c>
      <c r="H10281">
        <v>2</v>
      </c>
      <c r="I10281">
        <v>2018</v>
      </c>
      <c r="J10281">
        <v>2</v>
      </c>
      <c r="L10281">
        <v>23116284</v>
      </c>
      <c r="M10281">
        <v>5.7</v>
      </c>
      <c r="P10281" s="29">
        <f t="shared" si="418"/>
        <v>0.78333333333333333</v>
      </c>
    </row>
    <row r="10282" spans="1:16" hidden="1" x14ac:dyDescent="0.25">
      <c r="A10282">
        <v>195202966</v>
      </c>
      <c r="B10282">
        <v>803401</v>
      </c>
      <c r="C10282" t="s">
        <v>318</v>
      </c>
      <c r="D10282">
        <v>2024862</v>
      </c>
      <c r="E10282" t="s">
        <v>289</v>
      </c>
      <c r="F10282" t="s">
        <v>214</v>
      </c>
      <c r="G10282" t="s">
        <v>215</v>
      </c>
      <c r="H10282">
        <v>2</v>
      </c>
      <c r="I10282">
        <v>2018</v>
      </c>
      <c r="J10282">
        <v>2</v>
      </c>
      <c r="L10282">
        <v>23115892</v>
      </c>
      <c r="M10282">
        <v>6.6</v>
      </c>
      <c r="P10282" s="29">
        <f t="shared" si="418"/>
        <v>0.93333333333333324</v>
      </c>
    </row>
    <row r="10283" spans="1:16" hidden="1" x14ac:dyDescent="0.25">
      <c r="A10283">
        <v>195202966</v>
      </c>
      <c r="B10283">
        <v>803401</v>
      </c>
      <c r="C10283" t="s">
        <v>318</v>
      </c>
      <c r="D10283">
        <v>2021993</v>
      </c>
      <c r="E10283" t="s">
        <v>256</v>
      </c>
      <c r="F10283" t="s">
        <v>214</v>
      </c>
      <c r="G10283" t="s">
        <v>215</v>
      </c>
      <c r="H10283">
        <v>3</v>
      </c>
      <c r="I10283">
        <v>2018</v>
      </c>
      <c r="J10283">
        <v>2</v>
      </c>
      <c r="L10283">
        <v>23115850</v>
      </c>
      <c r="M10283">
        <v>3.2</v>
      </c>
      <c r="P10283" s="29">
        <f t="shared" si="418"/>
        <v>0.3666666666666667</v>
      </c>
    </row>
    <row r="10284" spans="1:16" hidden="1" x14ac:dyDescent="0.25">
      <c r="A10284">
        <v>195202966</v>
      </c>
      <c r="B10284">
        <v>803401</v>
      </c>
      <c r="C10284" t="s">
        <v>318</v>
      </c>
      <c r="D10284">
        <v>2004591</v>
      </c>
      <c r="E10284" t="s">
        <v>271</v>
      </c>
      <c r="F10284" t="s">
        <v>214</v>
      </c>
      <c r="G10284" t="s">
        <v>215</v>
      </c>
      <c r="H10284">
        <v>4</v>
      </c>
      <c r="I10284">
        <v>2018</v>
      </c>
      <c r="J10284">
        <v>2</v>
      </c>
      <c r="L10284">
        <v>23115874</v>
      </c>
      <c r="P10284" s="29" t="str">
        <f t="shared" si="418"/>
        <v>DRP</v>
      </c>
    </row>
    <row r="10285" spans="1:16" hidden="1" x14ac:dyDescent="0.25">
      <c r="A10285">
        <v>195202966</v>
      </c>
      <c r="B10285">
        <v>803401</v>
      </c>
      <c r="C10285" t="s">
        <v>318</v>
      </c>
      <c r="D10285">
        <v>2004587</v>
      </c>
      <c r="E10285" t="s">
        <v>288</v>
      </c>
      <c r="F10285" t="s">
        <v>214</v>
      </c>
      <c r="G10285" t="s">
        <v>215</v>
      </c>
      <c r="H10285">
        <v>4</v>
      </c>
      <c r="I10285">
        <v>2018</v>
      </c>
      <c r="J10285">
        <v>2</v>
      </c>
      <c r="L10285">
        <v>23115867</v>
      </c>
      <c r="P10285" s="29" t="str">
        <f t="shared" si="418"/>
        <v>DRP</v>
      </c>
    </row>
    <row r="10286" spans="1:16" hidden="1" x14ac:dyDescent="0.25">
      <c r="A10286">
        <v>195202966</v>
      </c>
      <c r="B10286">
        <v>803401</v>
      </c>
      <c r="C10286" t="s">
        <v>318</v>
      </c>
      <c r="D10286">
        <v>2021874</v>
      </c>
      <c r="E10286" t="s">
        <v>226</v>
      </c>
      <c r="F10286" t="s">
        <v>214</v>
      </c>
      <c r="G10286" t="s">
        <v>215</v>
      </c>
      <c r="H10286">
        <v>4</v>
      </c>
      <c r="I10286">
        <v>2018</v>
      </c>
      <c r="J10286">
        <v>2</v>
      </c>
      <c r="L10286">
        <v>23115834</v>
      </c>
      <c r="P10286" s="29" t="str">
        <f t="shared" si="418"/>
        <v>DRP</v>
      </c>
    </row>
    <row r="10287" spans="1:16" hidden="1" x14ac:dyDescent="0.25">
      <c r="A10287">
        <v>195202966</v>
      </c>
      <c r="B10287">
        <v>803401</v>
      </c>
      <c r="C10287" t="s">
        <v>318</v>
      </c>
      <c r="D10287">
        <v>2021591</v>
      </c>
      <c r="E10287" t="s">
        <v>240</v>
      </c>
      <c r="F10287" t="s">
        <v>214</v>
      </c>
      <c r="G10287" t="s">
        <v>215</v>
      </c>
      <c r="H10287">
        <v>2</v>
      </c>
      <c r="I10287">
        <v>2019</v>
      </c>
      <c r="J10287">
        <v>1</v>
      </c>
      <c r="L10287">
        <v>23120225</v>
      </c>
      <c r="M10287">
        <v>4.2</v>
      </c>
      <c r="P10287" s="29">
        <f t="shared" si="418"/>
        <v>0.53333333333333333</v>
      </c>
    </row>
    <row r="10288" spans="1:16" hidden="1" x14ac:dyDescent="0.25">
      <c r="A10288">
        <v>195202966</v>
      </c>
      <c r="B10288">
        <v>803401</v>
      </c>
      <c r="C10288" t="s">
        <v>318</v>
      </c>
      <c r="D10288">
        <v>2004591</v>
      </c>
      <c r="E10288" t="s">
        <v>271</v>
      </c>
      <c r="F10288" t="s">
        <v>214</v>
      </c>
      <c r="G10288" t="s">
        <v>215</v>
      </c>
      <c r="H10288">
        <v>4</v>
      </c>
      <c r="I10288">
        <v>2019</v>
      </c>
      <c r="J10288">
        <v>1</v>
      </c>
      <c r="L10288">
        <v>23120027</v>
      </c>
      <c r="P10288" s="29" t="str">
        <f t="shared" si="418"/>
        <v>DRP</v>
      </c>
    </row>
    <row r="10289" spans="1:16" hidden="1" x14ac:dyDescent="0.25">
      <c r="A10289">
        <v>195202966</v>
      </c>
      <c r="B10289">
        <v>803401</v>
      </c>
      <c r="C10289" t="s">
        <v>318</v>
      </c>
      <c r="D10289">
        <v>2021638</v>
      </c>
      <c r="E10289" t="s">
        <v>250</v>
      </c>
      <c r="F10289" t="s">
        <v>214</v>
      </c>
      <c r="G10289" t="s">
        <v>215</v>
      </c>
      <c r="H10289">
        <v>2</v>
      </c>
      <c r="I10289">
        <v>2019</v>
      </c>
      <c r="J10289">
        <v>1</v>
      </c>
      <c r="L10289">
        <v>23122084</v>
      </c>
      <c r="M10289">
        <v>4.0999999999999996</v>
      </c>
      <c r="P10289" s="29">
        <f t="shared" si="418"/>
        <v>0.51666666666666661</v>
      </c>
    </row>
    <row r="10290" spans="1:16" hidden="1" x14ac:dyDescent="0.25">
      <c r="A10290">
        <v>195202966</v>
      </c>
      <c r="B10290">
        <v>803401</v>
      </c>
      <c r="C10290" t="s">
        <v>318</v>
      </c>
      <c r="D10290">
        <v>2021679</v>
      </c>
      <c r="E10290" t="s">
        <v>259</v>
      </c>
      <c r="F10290" t="s">
        <v>214</v>
      </c>
      <c r="G10290" t="s">
        <v>215</v>
      </c>
      <c r="H10290">
        <v>2</v>
      </c>
      <c r="I10290">
        <v>2019</v>
      </c>
      <c r="J10290">
        <v>1</v>
      </c>
      <c r="L10290">
        <v>23122095</v>
      </c>
      <c r="M10290">
        <v>4</v>
      </c>
      <c r="P10290" s="29">
        <f t="shared" si="418"/>
        <v>0.5</v>
      </c>
    </row>
    <row r="10291" spans="1:16" hidden="1" x14ac:dyDescent="0.25">
      <c r="A10291">
        <v>195202966</v>
      </c>
      <c r="B10291">
        <v>803401</v>
      </c>
      <c r="C10291" t="s">
        <v>318</v>
      </c>
      <c r="D10291">
        <v>2021874</v>
      </c>
      <c r="E10291" t="s">
        <v>226</v>
      </c>
      <c r="F10291" t="s">
        <v>214</v>
      </c>
      <c r="G10291" t="s">
        <v>215</v>
      </c>
      <c r="H10291">
        <v>2</v>
      </c>
      <c r="I10291">
        <v>2019</v>
      </c>
      <c r="J10291">
        <v>1</v>
      </c>
      <c r="L10291">
        <v>23119874</v>
      </c>
      <c r="M10291">
        <v>5.2</v>
      </c>
      <c r="P10291" s="29">
        <f t="shared" ref="P10291:P10354" si="419">IF(AND(ISNUMBER(M10291),H10291&lt;&gt;4),(M10291-1)/6,IF(H10291=4,"DRP",IF(AND(H10291=3,M10291="NA"),"BAD",IF(AND(H10291=2),"CVL",IF(AND(H10291=1,ISBLANK(M10291)),"NULL","UNK")))))</f>
        <v>0.70000000000000007</v>
      </c>
    </row>
    <row r="10292" spans="1:16" hidden="1" x14ac:dyDescent="0.25">
      <c r="A10292">
        <v>195202966</v>
      </c>
      <c r="B10292">
        <v>803401</v>
      </c>
      <c r="C10292" t="s">
        <v>318</v>
      </c>
      <c r="D10292">
        <v>2021993</v>
      </c>
      <c r="E10292" t="s">
        <v>256</v>
      </c>
      <c r="F10292" t="s">
        <v>214</v>
      </c>
      <c r="G10292" t="s">
        <v>215</v>
      </c>
      <c r="H10292">
        <v>2</v>
      </c>
      <c r="I10292">
        <v>2019</v>
      </c>
      <c r="J10292">
        <v>1</v>
      </c>
      <c r="L10292">
        <v>23124770</v>
      </c>
      <c r="M10292">
        <v>4.2</v>
      </c>
      <c r="P10292" s="29">
        <f t="shared" si="419"/>
        <v>0.53333333333333333</v>
      </c>
    </row>
    <row r="10293" spans="1:16" hidden="1" x14ac:dyDescent="0.25">
      <c r="A10293">
        <v>195202966</v>
      </c>
      <c r="B10293">
        <v>803401</v>
      </c>
      <c r="C10293" t="s">
        <v>318</v>
      </c>
      <c r="D10293">
        <v>2021725</v>
      </c>
      <c r="E10293" t="s">
        <v>257</v>
      </c>
      <c r="F10293" t="s">
        <v>214</v>
      </c>
      <c r="G10293" t="s">
        <v>215</v>
      </c>
      <c r="H10293">
        <v>1</v>
      </c>
      <c r="I10293">
        <v>2019</v>
      </c>
      <c r="J10293">
        <v>2</v>
      </c>
      <c r="L10293">
        <v>23129197</v>
      </c>
      <c r="P10293" s="29" t="str">
        <f t="shared" si="419"/>
        <v>NULL</v>
      </c>
    </row>
    <row r="10294" spans="1:16" hidden="1" x14ac:dyDescent="0.25">
      <c r="A10294">
        <v>195202966</v>
      </c>
      <c r="B10294">
        <v>803401</v>
      </c>
      <c r="C10294" t="s">
        <v>318</v>
      </c>
      <c r="D10294">
        <v>2004591</v>
      </c>
      <c r="E10294" t="s">
        <v>271</v>
      </c>
      <c r="F10294" t="s">
        <v>214</v>
      </c>
      <c r="G10294" t="s">
        <v>215</v>
      </c>
      <c r="H10294">
        <v>1</v>
      </c>
      <c r="I10294">
        <v>2019</v>
      </c>
      <c r="J10294">
        <v>2</v>
      </c>
      <c r="L10294">
        <v>23120029</v>
      </c>
      <c r="P10294" s="29" t="str">
        <f t="shared" si="419"/>
        <v>NULL</v>
      </c>
    </row>
    <row r="10295" spans="1:16" hidden="1" x14ac:dyDescent="0.25">
      <c r="A10295">
        <v>195202966</v>
      </c>
      <c r="B10295">
        <v>803401</v>
      </c>
      <c r="C10295" t="s">
        <v>318</v>
      </c>
      <c r="D10295">
        <v>2021640</v>
      </c>
      <c r="E10295" t="s">
        <v>227</v>
      </c>
      <c r="F10295" t="s">
        <v>214</v>
      </c>
      <c r="G10295" t="s">
        <v>215</v>
      </c>
      <c r="H10295">
        <v>1</v>
      </c>
      <c r="I10295">
        <v>2019</v>
      </c>
      <c r="J10295">
        <v>2</v>
      </c>
      <c r="L10295">
        <v>23127005</v>
      </c>
      <c r="P10295" s="29" t="str">
        <f t="shared" si="419"/>
        <v>NULL</v>
      </c>
    </row>
    <row r="10296" spans="1:16" hidden="1" x14ac:dyDescent="0.25">
      <c r="A10296">
        <v>195202966</v>
      </c>
      <c r="B10296">
        <v>803401</v>
      </c>
      <c r="C10296" t="s">
        <v>318</v>
      </c>
      <c r="D10296">
        <v>2004587</v>
      </c>
      <c r="E10296" t="s">
        <v>288</v>
      </c>
      <c r="F10296" t="s">
        <v>214</v>
      </c>
      <c r="G10296" t="s">
        <v>215</v>
      </c>
      <c r="H10296">
        <v>4</v>
      </c>
      <c r="I10296">
        <v>2019</v>
      </c>
      <c r="J10296">
        <v>2</v>
      </c>
      <c r="L10296">
        <v>23130324</v>
      </c>
      <c r="P10296" s="29" t="str">
        <f t="shared" si="419"/>
        <v>DRP</v>
      </c>
    </row>
    <row r="10297" spans="1:16" hidden="1" x14ac:dyDescent="0.25">
      <c r="A10297">
        <v>195202966</v>
      </c>
      <c r="B10297">
        <v>803401</v>
      </c>
      <c r="C10297" t="s">
        <v>318</v>
      </c>
      <c r="D10297">
        <v>2021787</v>
      </c>
      <c r="E10297" t="s">
        <v>292</v>
      </c>
      <c r="F10297" t="s">
        <v>214</v>
      </c>
      <c r="G10297" t="s">
        <v>215</v>
      </c>
      <c r="H10297">
        <v>1</v>
      </c>
      <c r="I10297">
        <v>2019</v>
      </c>
      <c r="J10297">
        <v>2</v>
      </c>
      <c r="L10297">
        <v>23129786</v>
      </c>
      <c r="P10297" s="29" t="str">
        <f t="shared" si="419"/>
        <v>NULL</v>
      </c>
    </row>
    <row r="10298" spans="1:16" hidden="1" x14ac:dyDescent="0.25">
      <c r="A10298">
        <v>195202966</v>
      </c>
      <c r="B10298">
        <v>803401</v>
      </c>
      <c r="C10298" t="s">
        <v>318</v>
      </c>
      <c r="D10298">
        <v>2021750</v>
      </c>
      <c r="E10298" t="s">
        <v>296</v>
      </c>
      <c r="F10298" t="s">
        <v>214</v>
      </c>
      <c r="G10298" t="s">
        <v>215</v>
      </c>
      <c r="H10298">
        <v>1</v>
      </c>
      <c r="I10298">
        <v>2019</v>
      </c>
      <c r="J10298">
        <v>2</v>
      </c>
      <c r="L10298">
        <v>23129190</v>
      </c>
      <c r="P10298" s="29" t="str">
        <f t="shared" si="419"/>
        <v>NULL</v>
      </c>
    </row>
    <row r="10299" spans="1:16" hidden="1" x14ac:dyDescent="0.25">
      <c r="A10299">
        <v>195220123</v>
      </c>
      <c r="B10299">
        <v>803401</v>
      </c>
      <c r="C10299" t="s">
        <v>318</v>
      </c>
      <c r="D10299">
        <v>2005102</v>
      </c>
      <c r="E10299" t="s">
        <v>218</v>
      </c>
      <c r="F10299" t="s">
        <v>214</v>
      </c>
      <c r="G10299" t="s">
        <v>215</v>
      </c>
      <c r="H10299">
        <v>2</v>
      </c>
      <c r="I10299">
        <v>2016</v>
      </c>
      <c r="J10299">
        <v>1</v>
      </c>
      <c r="L10299">
        <v>23081383</v>
      </c>
      <c r="M10299">
        <v>5.3</v>
      </c>
      <c r="P10299" s="29">
        <f t="shared" si="419"/>
        <v>0.71666666666666667</v>
      </c>
    </row>
    <row r="10300" spans="1:16" hidden="1" x14ac:dyDescent="0.25">
      <c r="A10300">
        <v>195220123</v>
      </c>
      <c r="B10300">
        <v>803401</v>
      </c>
      <c r="C10300" t="s">
        <v>318</v>
      </c>
      <c r="D10300">
        <v>2005118</v>
      </c>
      <c r="E10300" t="s">
        <v>223</v>
      </c>
      <c r="F10300" t="s">
        <v>214</v>
      </c>
      <c r="G10300" t="s">
        <v>215</v>
      </c>
      <c r="H10300">
        <v>2</v>
      </c>
      <c r="I10300">
        <v>2016</v>
      </c>
      <c r="J10300">
        <v>1</v>
      </c>
      <c r="L10300">
        <v>23081294</v>
      </c>
      <c r="M10300">
        <v>4.3</v>
      </c>
      <c r="P10300" s="29">
        <f t="shared" si="419"/>
        <v>0.54999999999999993</v>
      </c>
    </row>
    <row r="10301" spans="1:16" hidden="1" x14ac:dyDescent="0.25">
      <c r="A10301">
        <v>195220123</v>
      </c>
      <c r="B10301">
        <v>803401</v>
      </c>
      <c r="C10301" t="s">
        <v>318</v>
      </c>
      <c r="D10301">
        <v>2021754</v>
      </c>
      <c r="E10301" t="s">
        <v>216</v>
      </c>
      <c r="F10301" t="s">
        <v>214</v>
      </c>
      <c r="G10301" t="s">
        <v>215</v>
      </c>
      <c r="H10301">
        <v>2</v>
      </c>
      <c r="I10301">
        <v>2016</v>
      </c>
      <c r="J10301">
        <v>1</v>
      </c>
      <c r="L10301">
        <v>23081097</v>
      </c>
      <c r="M10301">
        <v>5.6</v>
      </c>
      <c r="P10301" s="29">
        <f t="shared" si="419"/>
        <v>0.76666666666666661</v>
      </c>
    </row>
    <row r="10302" spans="1:16" hidden="1" x14ac:dyDescent="0.25">
      <c r="A10302">
        <v>195220123</v>
      </c>
      <c r="B10302">
        <v>803401</v>
      </c>
      <c r="C10302" t="s">
        <v>318</v>
      </c>
      <c r="D10302">
        <v>2005099</v>
      </c>
      <c r="E10302" t="s">
        <v>217</v>
      </c>
      <c r="F10302" t="s">
        <v>214</v>
      </c>
      <c r="G10302" t="s">
        <v>215</v>
      </c>
      <c r="H10302">
        <v>2</v>
      </c>
      <c r="I10302">
        <v>2016</v>
      </c>
      <c r="J10302">
        <v>1</v>
      </c>
      <c r="L10302">
        <v>23081376</v>
      </c>
      <c r="M10302">
        <v>5.7</v>
      </c>
      <c r="P10302" s="29">
        <f t="shared" si="419"/>
        <v>0.78333333333333333</v>
      </c>
    </row>
    <row r="10303" spans="1:16" hidden="1" x14ac:dyDescent="0.25">
      <c r="A10303">
        <v>195220123</v>
      </c>
      <c r="B10303">
        <v>803401</v>
      </c>
      <c r="C10303" t="s">
        <v>318</v>
      </c>
      <c r="D10303">
        <v>2021600</v>
      </c>
      <c r="E10303" t="s">
        <v>219</v>
      </c>
      <c r="F10303" t="s">
        <v>214</v>
      </c>
      <c r="G10303" t="s">
        <v>215</v>
      </c>
      <c r="H10303">
        <v>2</v>
      </c>
      <c r="I10303">
        <v>2016</v>
      </c>
      <c r="J10303">
        <v>1</v>
      </c>
      <c r="L10303">
        <v>23081081</v>
      </c>
      <c r="M10303">
        <v>5.3</v>
      </c>
      <c r="P10303" s="29">
        <f t="shared" si="419"/>
        <v>0.71666666666666667</v>
      </c>
    </row>
    <row r="10304" spans="1:16" hidden="1" x14ac:dyDescent="0.25">
      <c r="A10304">
        <v>195220123</v>
      </c>
      <c r="B10304">
        <v>803401</v>
      </c>
      <c r="C10304" t="s">
        <v>318</v>
      </c>
      <c r="D10304">
        <v>2004098</v>
      </c>
      <c r="E10304" t="s">
        <v>213</v>
      </c>
      <c r="F10304" t="s">
        <v>214</v>
      </c>
      <c r="G10304" t="s">
        <v>215</v>
      </c>
      <c r="H10304">
        <v>2</v>
      </c>
      <c r="I10304">
        <v>2016</v>
      </c>
      <c r="J10304">
        <v>1</v>
      </c>
      <c r="L10304">
        <v>23081501</v>
      </c>
      <c r="M10304">
        <v>6.4</v>
      </c>
      <c r="P10304" s="29">
        <f t="shared" si="419"/>
        <v>0.9</v>
      </c>
    </row>
    <row r="10305" spans="1:16" hidden="1" x14ac:dyDescent="0.25">
      <c r="A10305">
        <v>195220123</v>
      </c>
      <c r="B10305">
        <v>803401</v>
      </c>
      <c r="C10305" t="s">
        <v>318</v>
      </c>
      <c r="D10305">
        <v>2005131</v>
      </c>
      <c r="E10305" t="s">
        <v>228</v>
      </c>
      <c r="F10305" t="s">
        <v>214</v>
      </c>
      <c r="G10305" t="s">
        <v>215</v>
      </c>
      <c r="H10305">
        <v>2</v>
      </c>
      <c r="I10305">
        <v>2016</v>
      </c>
      <c r="J10305">
        <v>2</v>
      </c>
      <c r="L10305">
        <v>23086517</v>
      </c>
      <c r="M10305">
        <v>5.7</v>
      </c>
      <c r="P10305" s="29">
        <f t="shared" si="419"/>
        <v>0.78333333333333333</v>
      </c>
    </row>
    <row r="10306" spans="1:16" hidden="1" x14ac:dyDescent="0.25">
      <c r="A10306">
        <v>195220123</v>
      </c>
      <c r="B10306">
        <v>803401</v>
      </c>
      <c r="C10306" t="s">
        <v>318</v>
      </c>
      <c r="D10306">
        <v>2021763</v>
      </c>
      <c r="E10306" t="s">
        <v>298</v>
      </c>
      <c r="F10306" t="s">
        <v>214</v>
      </c>
      <c r="G10306" t="s">
        <v>215</v>
      </c>
      <c r="H10306">
        <v>2</v>
      </c>
      <c r="I10306">
        <v>2016</v>
      </c>
      <c r="J10306">
        <v>2</v>
      </c>
      <c r="L10306">
        <v>23086845</v>
      </c>
      <c r="M10306">
        <v>4.2</v>
      </c>
      <c r="P10306" s="29">
        <f t="shared" si="419"/>
        <v>0.53333333333333333</v>
      </c>
    </row>
    <row r="10307" spans="1:16" hidden="1" x14ac:dyDescent="0.25">
      <c r="A10307">
        <v>195220123</v>
      </c>
      <c r="B10307">
        <v>803401</v>
      </c>
      <c r="C10307" t="s">
        <v>318</v>
      </c>
      <c r="D10307">
        <v>2005117</v>
      </c>
      <c r="E10307" t="s">
        <v>220</v>
      </c>
      <c r="F10307" t="s">
        <v>214</v>
      </c>
      <c r="G10307" t="s">
        <v>215</v>
      </c>
      <c r="H10307">
        <v>2</v>
      </c>
      <c r="I10307">
        <v>2016</v>
      </c>
      <c r="J10307">
        <v>2</v>
      </c>
      <c r="L10307">
        <v>23084477</v>
      </c>
      <c r="M10307">
        <v>5.2</v>
      </c>
      <c r="P10307" s="29">
        <f t="shared" si="419"/>
        <v>0.70000000000000007</v>
      </c>
    </row>
    <row r="10308" spans="1:16" hidden="1" x14ac:dyDescent="0.25">
      <c r="A10308">
        <v>195220123</v>
      </c>
      <c r="B10308">
        <v>803401</v>
      </c>
      <c r="C10308" t="s">
        <v>318</v>
      </c>
      <c r="D10308">
        <v>2021756</v>
      </c>
      <c r="E10308" t="s">
        <v>253</v>
      </c>
      <c r="F10308" t="s">
        <v>214</v>
      </c>
      <c r="G10308" t="s">
        <v>215</v>
      </c>
      <c r="H10308">
        <v>3</v>
      </c>
      <c r="I10308">
        <v>2016</v>
      </c>
      <c r="J10308">
        <v>2</v>
      </c>
      <c r="L10308">
        <v>23086834</v>
      </c>
      <c r="M10308">
        <v>3.4</v>
      </c>
      <c r="P10308" s="29">
        <f t="shared" si="419"/>
        <v>0.39999999999999997</v>
      </c>
    </row>
    <row r="10309" spans="1:16" hidden="1" x14ac:dyDescent="0.25">
      <c r="A10309">
        <v>195220123</v>
      </c>
      <c r="B10309">
        <v>803401</v>
      </c>
      <c r="C10309" t="s">
        <v>318</v>
      </c>
      <c r="D10309">
        <v>2021602</v>
      </c>
      <c r="E10309" t="s">
        <v>242</v>
      </c>
      <c r="F10309" t="s">
        <v>214</v>
      </c>
      <c r="G10309" t="s">
        <v>215</v>
      </c>
      <c r="H10309">
        <v>3</v>
      </c>
      <c r="I10309">
        <v>2016</v>
      </c>
      <c r="J10309">
        <v>2</v>
      </c>
      <c r="L10309">
        <v>23086747</v>
      </c>
      <c r="M10309">
        <v>3.5</v>
      </c>
      <c r="P10309" s="29">
        <f t="shared" si="419"/>
        <v>0.41666666666666669</v>
      </c>
    </row>
    <row r="10310" spans="1:16" hidden="1" x14ac:dyDescent="0.25">
      <c r="A10310">
        <v>195220123</v>
      </c>
      <c r="B10310">
        <v>803401</v>
      </c>
      <c r="C10310" t="s">
        <v>318</v>
      </c>
      <c r="D10310">
        <v>2004112</v>
      </c>
      <c r="E10310" t="s">
        <v>244</v>
      </c>
      <c r="F10310" t="s">
        <v>214</v>
      </c>
      <c r="G10310" t="s">
        <v>215</v>
      </c>
      <c r="H10310">
        <v>2</v>
      </c>
      <c r="I10310">
        <v>2016</v>
      </c>
      <c r="J10310">
        <v>2</v>
      </c>
      <c r="L10310">
        <v>23085449</v>
      </c>
      <c r="M10310">
        <v>6.3</v>
      </c>
      <c r="P10310" s="29">
        <f t="shared" si="419"/>
        <v>0.8833333333333333</v>
      </c>
    </row>
    <row r="10311" spans="1:16" hidden="1" x14ac:dyDescent="0.25">
      <c r="A10311">
        <v>195220123</v>
      </c>
      <c r="B10311">
        <v>803401</v>
      </c>
      <c r="C10311" t="s">
        <v>318</v>
      </c>
      <c r="D10311">
        <v>2021580</v>
      </c>
      <c r="E10311" t="s">
        <v>241</v>
      </c>
      <c r="F10311" t="s">
        <v>214</v>
      </c>
      <c r="G10311" t="s">
        <v>215</v>
      </c>
      <c r="H10311">
        <v>3</v>
      </c>
      <c r="I10311">
        <v>2016</v>
      </c>
      <c r="J10311">
        <v>2</v>
      </c>
      <c r="L10311">
        <v>23086826</v>
      </c>
      <c r="M10311">
        <v>3.2</v>
      </c>
      <c r="P10311" s="29">
        <f t="shared" si="419"/>
        <v>0.3666666666666667</v>
      </c>
    </row>
    <row r="10312" spans="1:16" hidden="1" x14ac:dyDescent="0.25">
      <c r="A10312">
        <v>195220123</v>
      </c>
      <c r="B10312">
        <v>803401</v>
      </c>
      <c r="C10312" t="s">
        <v>318</v>
      </c>
      <c r="D10312">
        <v>2004752</v>
      </c>
      <c r="E10312" t="s">
        <v>290</v>
      </c>
      <c r="F10312" t="s">
        <v>214</v>
      </c>
      <c r="G10312" t="s">
        <v>215</v>
      </c>
      <c r="H10312">
        <v>4</v>
      </c>
      <c r="I10312">
        <v>2017</v>
      </c>
      <c r="J10312">
        <v>1</v>
      </c>
      <c r="L10312">
        <v>23093323</v>
      </c>
      <c r="P10312" s="29" t="str">
        <f t="shared" si="419"/>
        <v>DRP</v>
      </c>
    </row>
    <row r="10313" spans="1:16" hidden="1" x14ac:dyDescent="0.25">
      <c r="A10313">
        <v>195220123</v>
      </c>
      <c r="B10313">
        <v>803401</v>
      </c>
      <c r="C10313" t="s">
        <v>318</v>
      </c>
      <c r="D10313">
        <v>2004587</v>
      </c>
      <c r="E10313" t="s">
        <v>288</v>
      </c>
      <c r="F10313" t="s">
        <v>214</v>
      </c>
      <c r="G10313" t="s">
        <v>215</v>
      </c>
      <c r="H10313">
        <v>4</v>
      </c>
      <c r="I10313">
        <v>2017</v>
      </c>
      <c r="J10313">
        <v>1</v>
      </c>
      <c r="L10313">
        <v>23094958</v>
      </c>
      <c r="P10313" s="29" t="str">
        <f t="shared" si="419"/>
        <v>DRP</v>
      </c>
    </row>
    <row r="10314" spans="1:16" hidden="1" x14ac:dyDescent="0.25">
      <c r="A10314">
        <v>195220123</v>
      </c>
      <c r="B10314">
        <v>803401</v>
      </c>
      <c r="C10314" t="s">
        <v>318</v>
      </c>
      <c r="D10314">
        <v>2004591</v>
      </c>
      <c r="E10314" t="s">
        <v>271</v>
      </c>
      <c r="F10314" t="s">
        <v>214</v>
      </c>
      <c r="G10314" t="s">
        <v>215</v>
      </c>
      <c r="H10314">
        <v>4</v>
      </c>
      <c r="I10314">
        <v>2017</v>
      </c>
      <c r="J10314">
        <v>1</v>
      </c>
      <c r="L10314">
        <v>23093318</v>
      </c>
      <c r="P10314" s="29" t="str">
        <f t="shared" si="419"/>
        <v>DRP</v>
      </c>
    </row>
    <row r="10315" spans="1:16" hidden="1" x14ac:dyDescent="0.25">
      <c r="A10315">
        <v>195220123</v>
      </c>
      <c r="B10315">
        <v>803401</v>
      </c>
      <c r="C10315" t="s">
        <v>318</v>
      </c>
      <c r="D10315">
        <v>2021756</v>
      </c>
      <c r="E10315" t="s">
        <v>253</v>
      </c>
      <c r="F10315" t="s">
        <v>214</v>
      </c>
      <c r="G10315" t="s">
        <v>215</v>
      </c>
      <c r="H10315">
        <v>2</v>
      </c>
      <c r="I10315">
        <v>2017</v>
      </c>
      <c r="J10315">
        <v>1</v>
      </c>
      <c r="L10315">
        <v>23092929</v>
      </c>
      <c r="M10315">
        <v>4.2</v>
      </c>
      <c r="P10315" s="29">
        <f t="shared" si="419"/>
        <v>0.53333333333333333</v>
      </c>
    </row>
    <row r="10316" spans="1:16" hidden="1" x14ac:dyDescent="0.25">
      <c r="A10316">
        <v>195220123</v>
      </c>
      <c r="B10316">
        <v>803401</v>
      </c>
      <c r="C10316" t="s">
        <v>318</v>
      </c>
      <c r="D10316">
        <v>2021602</v>
      </c>
      <c r="E10316" t="s">
        <v>242</v>
      </c>
      <c r="F10316" t="s">
        <v>214</v>
      </c>
      <c r="G10316" t="s">
        <v>215</v>
      </c>
      <c r="H10316">
        <v>2</v>
      </c>
      <c r="I10316">
        <v>2017</v>
      </c>
      <c r="J10316">
        <v>1</v>
      </c>
      <c r="L10316">
        <v>23095499</v>
      </c>
      <c r="M10316">
        <v>4</v>
      </c>
      <c r="P10316" s="29">
        <f t="shared" si="419"/>
        <v>0.5</v>
      </c>
    </row>
    <row r="10317" spans="1:16" hidden="1" x14ac:dyDescent="0.25">
      <c r="A10317">
        <v>195220123</v>
      </c>
      <c r="B10317">
        <v>803401</v>
      </c>
      <c r="C10317" t="s">
        <v>318</v>
      </c>
      <c r="D10317">
        <v>2021580</v>
      </c>
      <c r="E10317" t="s">
        <v>241</v>
      </c>
      <c r="F10317" t="s">
        <v>214</v>
      </c>
      <c r="G10317" t="s">
        <v>215</v>
      </c>
      <c r="H10317">
        <v>2</v>
      </c>
      <c r="I10317">
        <v>2017</v>
      </c>
      <c r="J10317">
        <v>1</v>
      </c>
      <c r="L10317">
        <v>23093919</v>
      </c>
      <c r="M10317">
        <v>4</v>
      </c>
      <c r="P10317" s="29">
        <f t="shared" si="419"/>
        <v>0.5</v>
      </c>
    </row>
    <row r="10318" spans="1:16" hidden="1" x14ac:dyDescent="0.25">
      <c r="A10318">
        <v>195220123</v>
      </c>
      <c r="B10318">
        <v>803401</v>
      </c>
      <c r="C10318" t="s">
        <v>318</v>
      </c>
      <c r="D10318">
        <v>2004099</v>
      </c>
      <c r="E10318" t="s">
        <v>245</v>
      </c>
      <c r="F10318" t="s">
        <v>214</v>
      </c>
      <c r="G10318" t="s">
        <v>215</v>
      </c>
      <c r="H10318">
        <v>2</v>
      </c>
      <c r="I10318">
        <v>2017</v>
      </c>
      <c r="J10318">
        <v>1</v>
      </c>
      <c r="L10318">
        <v>23092377</v>
      </c>
      <c r="M10318">
        <v>4.5999999999999996</v>
      </c>
      <c r="P10318" s="29">
        <f t="shared" si="419"/>
        <v>0.6</v>
      </c>
    </row>
    <row r="10319" spans="1:16" hidden="1" x14ac:dyDescent="0.25">
      <c r="A10319">
        <v>195220123</v>
      </c>
      <c r="B10319">
        <v>803401</v>
      </c>
      <c r="C10319" t="s">
        <v>318</v>
      </c>
      <c r="D10319">
        <v>2004116</v>
      </c>
      <c r="E10319" t="s">
        <v>229</v>
      </c>
      <c r="F10319" t="s">
        <v>214</v>
      </c>
      <c r="G10319" t="s">
        <v>215</v>
      </c>
      <c r="H10319">
        <v>2</v>
      </c>
      <c r="I10319">
        <v>2017</v>
      </c>
      <c r="J10319">
        <v>1</v>
      </c>
      <c r="L10319">
        <v>23092366</v>
      </c>
      <c r="M10319">
        <v>6.4</v>
      </c>
      <c r="P10319" s="29">
        <f t="shared" si="419"/>
        <v>0.9</v>
      </c>
    </row>
    <row r="10320" spans="1:16" hidden="1" x14ac:dyDescent="0.25">
      <c r="A10320">
        <v>195220123</v>
      </c>
      <c r="B10320">
        <v>803401</v>
      </c>
      <c r="C10320" t="s">
        <v>318</v>
      </c>
      <c r="D10320">
        <v>2021993</v>
      </c>
      <c r="E10320" t="s">
        <v>256</v>
      </c>
      <c r="F10320" t="s">
        <v>214</v>
      </c>
      <c r="G10320" t="s">
        <v>215</v>
      </c>
      <c r="H10320">
        <v>2</v>
      </c>
      <c r="I10320">
        <v>2017</v>
      </c>
      <c r="J10320">
        <v>2</v>
      </c>
      <c r="L10320">
        <v>23097537</v>
      </c>
      <c r="M10320">
        <v>4.0999999999999996</v>
      </c>
      <c r="P10320" s="29">
        <f t="shared" si="419"/>
        <v>0.51666666666666661</v>
      </c>
    </row>
    <row r="10321" spans="1:16" hidden="1" x14ac:dyDescent="0.25">
      <c r="A10321">
        <v>195220123</v>
      </c>
      <c r="B10321">
        <v>803401</v>
      </c>
      <c r="C10321" t="s">
        <v>318</v>
      </c>
      <c r="D10321">
        <v>2021638</v>
      </c>
      <c r="E10321" t="s">
        <v>250</v>
      </c>
      <c r="F10321" t="s">
        <v>214</v>
      </c>
      <c r="G10321" t="s">
        <v>215</v>
      </c>
      <c r="H10321">
        <v>3</v>
      </c>
      <c r="I10321">
        <v>2017</v>
      </c>
      <c r="J10321">
        <v>2</v>
      </c>
      <c r="L10321">
        <v>23101182</v>
      </c>
      <c r="M10321">
        <v>3.1</v>
      </c>
      <c r="P10321" s="29">
        <f t="shared" si="419"/>
        <v>0.35000000000000003</v>
      </c>
    </row>
    <row r="10322" spans="1:16" hidden="1" x14ac:dyDescent="0.25">
      <c r="A10322">
        <v>195220123</v>
      </c>
      <c r="B10322">
        <v>803401</v>
      </c>
      <c r="C10322" t="s">
        <v>318</v>
      </c>
      <c r="D10322">
        <v>2021596</v>
      </c>
      <c r="E10322" t="s">
        <v>294</v>
      </c>
      <c r="F10322" t="s">
        <v>214</v>
      </c>
      <c r="G10322" t="s">
        <v>215</v>
      </c>
      <c r="H10322">
        <v>3</v>
      </c>
      <c r="I10322">
        <v>2017</v>
      </c>
      <c r="J10322">
        <v>2</v>
      </c>
      <c r="L10322">
        <v>23101186</v>
      </c>
      <c r="M10322">
        <v>3</v>
      </c>
      <c r="P10322" s="29">
        <f t="shared" si="419"/>
        <v>0.33333333333333331</v>
      </c>
    </row>
    <row r="10323" spans="1:16" hidden="1" x14ac:dyDescent="0.25">
      <c r="A10323">
        <v>195220123</v>
      </c>
      <c r="B10323">
        <v>803401</v>
      </c>
      <c r="C10323" t="s">
        <v>318</v>
      </c>
      <c r="D10323">
        <v>2021874</v>
      </c>
      <c r="E10323" t="s">
        <v>226</v>
      </c>
      <c r="F10323" t="s">
        <v>214</v>
      </c>
      <c r="G10323" t="s">
        <v>215</v>
      </c>
      <c r="H10323">
        <v>3</v>
      </c>
      <c r="I10323">
        <v>2017</v>
      </c>
      <c r="J10323">
        <v>2</v>
      </c>
      <c r="L10323">
        <v>23101602</v>
      </c>
      <c r="M10323">
        <v>3.7</v>
      </c>
      <c r="P10323" s="29">
        <f t="shared" si="419"/>
        <v>0.45</v>
      </c>
    </row>
    <row r="10324" spans="1:16" hidden="1" x14ac:dyDescent="0.25">
      <c r="A10324">
        <v>195220123</v>
      </c>
      <c r="B10324">
        <v>803401</v>
      </c>
      <c r="C10324" t="s">
        <v>318</v>
      </c>
      <c r="D10324">
        <v>2021781</v>
      </c>
      <c r="E10324" t="s">
        <v>235</v>
      </c>
      <c r="F10324" t="s">
        <v>214</v>
      </c>
      <c r="G10324" t="s">
        <v>215</v>
      </c>
      <c r="H10324">
        <v>3</v>
      </c>
      <c r="I10324">
        <v>2017</v>
      </c>
      <c r="J10324">
        <v>2</v>
      </c>
      <c r="L10324">
        <v>23101189</v>
      </c>
      <c r="M10324">
        <v>3.8</v>
      </c>
      <c r="P10324" s="29">
        <f t="shared" si="419"/>
        <v>0.46666666666666662</v>
      </c>
    </row>
    <row r="10325" spans="1:16" hidden="1" x14ac:dyDescent="0.25">
      <c r="A10325">
        <v>195220123</v>
      </c>
      <c r="B10325">
        <v>803401</v>
      </c>
      <c r="C10325" t="s">
        <v>318</v>
      </c>
      <c r="D10325">
        <v>2005120</v>
      </c>
      <c r="E10325" t="s">
        <v>293</v>
      </c>
      <c r="F10325" t="s">
        <v>214</v>
      </c>
      <c r="G10325" t="s">
        <v>215</v>
      </c>
      <c r="H10325">
        <v>2</v>
      </c>
      <c r="I10325">
        <v>2017</v>
      </c>
      <c r="J10325">
        <v>2</v>
      </c>
      <c r="L10325">
        <v>23097530</v>
      </c>
      <c r="M10325">
        <v>4.5999999999999996</v>
      </c>
      <c r="P10325" s="29">
        <f t="shared" si="419"/>
        <v>0.6</v>
      </c>
    </row>
    <row r="10326" spans="1:16" hidden="1" x14ac:dyDescent="0.25">
      <c r="A10326">
        <v>195220123</v>
      </c>
      <c r="B10326">
        <v>803401</v>
      </c>
      <c r="C10326" t="s">
        <v>318</v>
      </c>
      <c r="D10326">
        <v>2021993</v>
      </c>
      <c r="E10326" t="s">
        <v>256</v>
      </c>
      <c r="F10326" t="s">
        <v>214</v>
      </c>
      <c r="G10326" t="s">
        <v>215</v>
      </c>
      <c r="H10326">
        <v>4</v>
      </c>
      <c r="I10326">
        <v>2017</v>
      </c>
      <c r="J10326">
        <v>2</v>
      </c>
      <c r="L10326">
        <v>23097538</v>
      </c>
      <c r="P10326" s="29" t="str">
        <f t="shared" si="419"/>
        <v>DRP</v>
      </c>
    </row>
    <row r="10327" spans="1:16" hidden="1" x14ac:dyDescent="0.25">
      <c r="A10327">
        <v>195220123</v>
      </c>
      <c r="B10327">
        <v>803401</v>
      </c>
      <c r="C10327" t="s">
        <v>318</v>
      </c>
      <c r="D10327">
        <v>2021781</v>
      </c>
      <c r="E10327" t="s">
        <v>235</v>
      </c>
      <c r="F10327" t="s">
        <v>214</v>
      </c>
      <c r="G10327" t="s">
        <v>215</v>
      </c>
      <c r="H10327">
        <v>4</v>
      </c>
      <c r="I10327">
        <v>2017</v>
      </c>
      <c r="J10327">
        <v>2</v>
      </c>
      <c r="L10327">
        <v>23101188</v>
      </c>
      <c r="P10327" s="29" t="str">
        <f t="shared" si="419"/>
        <v>DRP</v>
      </c>
    </row>
    <row r="10328" spans="1:16" hidden="1" x14ac:dyDescent="0.25">
      <c r="A10328">
        <v>195220123</v>
      </c>
      <c r="B10328">
        <v>803401</v>
      </c>
      <c r="C10328" t="s">
        <v>318</v>
      </c>
      <c r="D10328">
        <v>2024862</v>
      </c>
      <c r="E10328" t="s">
        <v>289</v>
      </c>
      <c r="F10328" t="s">
        <v>214</v>
      </c>
      <c r="G10328" t="s">
        <v>215</v>
      </c>
      <c r="H10328">
        <v>2</v>
      </c>
      <c r="I10328">
        <v>2018</v>
      </c>
      <c r="J10328">
        <v>1</v>
      </c>
      <c r="L10328">
        <v>23107752</v>
      </c>
      <c r="M10328">
        <v>5.7</v>
      </c>
      <c r="P10328" s="29">
        <f t="shared" si="419"/>
        <v>0.78333333333333333</v>
      </c>
    </row>
    <row r="10329" spans="1:16" hidden="1" x14ac:dyDescent="0.25">
      <c r="A10329">
        <v>195220123</v>
      </c>
      <c r="B10329">
        <v>803401</v>
      </c>
      <c r="C10329" t="s">
        <v>318</v>
      </c>
      <c r="D10329">
        <v>2021596</v>
      </c>
      <c r="E10329" t="s">
        <v>294</v>
      </c>
      <c r="F10329" t="s">
        <v>214</v>
      </c>
      <c r="G10329" t="s">
        <v>215</v>
      </c>
      <c r="H10329">
        <v>2</v>
      </c>
      <c r="I10329">
        <v>2018</v>
      </c>
      <c r="J10329">
        <v>1</v>
      </c>
      <c r="L10329">
        <v>23108100</v>
      </c>
      <c r="M10329">
        <v>4</v>
      </c>
      <c r="P10329" s="29">
        <f t="shared" si="419"/>
        <v>0.5</v>
      </c>
    </row>
    <row r="10330" spans="1:16" hidden="1" x14ac:dyDescent="0.25">
      <c r="A10330">
        <v>195220123</v>
      </c>
      <c r="B10330">
        <v>803401</v>
      </c>
      <c r="C10330" t="s">
        <v>318</v>
      </c>
      <c r="D10330">
        <v>2021638</v>
      </c>
      <c r="E10330" t="s">
        <v>250</v>
      </c>
      <c r="F10330" t="s">
        <v>214</v>
      </c>
      <c r="G10330" t="s">
        <v>215</v>
      </c>
      <c r="H10330">
        <v>2</v>
      </c>
      <c r="I10330">
        <v>2018</v>
      </c>
      <c r="J10330">
        <v>1</v>
      </c>
      <c r="L10330">
        <v>23108054</v>
      </c>
      <c r="M10330">
        <v>4</v>
      </c>
      <c r="P10330" s="29">
        <f t="shared" si="419"/>
        <v>0.5</v>
      </c>
    </row>
    <row r="10331" spans="1:16" hidden="1" x14ac:dyDescent="0.25">
      <c r="A10331">
        <v>195220123</v>
      </c>
      <c r="B10331">
        <v>803401</v>
      </c>
      <c r="C10331" t="s">
        <v>318</v>
      </c>
      <c r="D10331">
        <v>2021781</v>
      </c>
      <c r="E10331" t="s">
        <v>235</v>
      </c>
      <c r="F10331" t="s">
        <v>214</v>
      </c>
      <c r="G10331" t="s">
        <v>215</v>
      </c>
      <c r="H10331">
        <v>2</v>
      </c>
      <c r="I10331">
        <v>2018</v>
      </c>
      <c r="J10331">
        <v>1</v>
      </c>
      <c r="L10331">
        <v>23108207</v>
      </c>
      <c r="M10331">
        <v>5.2</v>
      </c>
      <c r="P10331" s="29">
        <f t="shared" si="419"/>
        <v>0.70000000000000007</v>
      </c>
    </row>
    <row r="10332" spans="1:16" hidden="1" x14ac:dyDescent="0.25">
      <c r="A10332">
        <v>195220123</v>
      </c>
      <c r="B10332">
        <v>803401</v>
      </c>
      <c r="C10332" t="s">
        <v>318</v>
      </c>
      <c r="D10332">
        <v>2021874</v>
      </c>
      <c r="E10332" t="s">
        <v>226</v>
      </c>
      <c r="F10332" t="s">
        <v>214</v>
      </c>
      <c r="G10332" t="s">
        <v>215</v>
      </c>
      <c r="H10332">
        <v>2</v>
      </c>
      <c r="I10332">
        <v>2018</v>
      </c>
      <c r="J10332">
        <v>1</v>
      </c>
      <c r="L10332">
        <v>23108398</v>
      </c>
      <c r="M10332">
        <v>4.5</v>
      </c>
      <c r="P10332" s="29">
        <f t="shared" si="419"/>
        <v>0.58333333333333337</v>
      </c>
    </row>
    <row r="10333" spans="1:16" hidden="1" x14ac:dyDescent="0.25">
      <c r="A10333">
        <v>195220123</v>
      </c>
      <c r="B10333">
        <v>803401</v>
      </c>
      <c r="C10333" t="s">
        <v>318</v>
      </c>
      <c r="D10333">
        <v>2021679</v>
      </c>
      <c r="E10333" t="s">
        <v>259</v>
      </c>
      <c r="F10333" t="s">
        <v>214</v>
      </c>
      <c r="G10333" t="s">
        <v>215</v>
      </c>
      <c r="H10333">
        <v>4</v>
      </c>
      <c r="I10333">
        <v>2018</v>
      </c>
      <c r="J10333">
        <v>2</v>
      </c>
      <c r="L10333">
        <v>23116297</v>
      </c>
      <c r="P10333" s="29" t="str">
        <f t="shared" si="419"/>
        <v>DRP</v>
      </c>
    </row>
    <row r="10334" spans="1:16" hidden="1" x14ac:dyDescent="0.25">
      <c r="A10334">
        <v>195220123</v>
      </c>
      <c r="B10334">
        <v>803401</v>
      </c>
      <c r="C10334" t="s">
        <v>318</v>
      </c>
      <c r="D10334">
        <v>2004752</v>
      </c>
      <c r="E10334" t="s">
        <v>290</v>
      </c>
      <c r="F10334" t="s">
        <v>214</v>
      </c>
      <c r="G10334" t="s">
        <v>215</v>
      </c>
      <c r="H10334">
        <v>2</v>
      </c>
      <c r="I10334">
        <v>2018</v>
      </c>
      <c r="J10334">
        <v>2</v>
      </c>
      <c r="L10334">
        <v>23115876</v>
      </c>
      <c r="M10334">
        <v>4.0999999999999996</v>
      </c>
      <c r="P10334" s="29">
        <f t="shared" si="419"/>
        <v>0.51666666666666661</v>
      </c>
    </row>
    <row r="10335" spans="1:16" hidden="1" x14ac:dyDescent="0.25">
      <c r="A10335">
        <v>195220123</v>
      </c>
      <c r="B10335">
        <v>803401</v>
      </c>
      <c r="C10335" t="s">
        <v>318</v>
      </c>
      <c r="D10335">
        <v>2021725</v>
      </c>
      <c r="E10335" t="s">
        <v>257</v>
      </c>
      <c r="F10335" t="s">
        <v>214</v>
      </c>
      <c r="G10335" t="s">
        <v>215</v>
      </c>
      <c r="H10335">
        <v>2</v>
      </c>
      <c r="I10335">
        <v>2018</v>
      </c>
      <c r="J10335">
        <v>2</v>
      </c>
      <c r="L10335">
        <v>23115856</v>
      </c>
      <c r="M10335">
        <v>4</v>
      </c>
      <c r="P10335" s="29">
        <f t="shared" si="419"/>
        <v>0.5</v>
      </c>
    </row>
    <row r="10336" spans="1:16" hidden="1" x14ac:dyDescent="0.25">
      <c r="A10336">
        <v>195220123</v>
      </c>
      <c r="B10336">
        <v>803401</v>
      </c>
      <c r="C10336" t="s">
        <v>318</v>
      </c>
      <c r="D10336">
        <v>2021640</v>
      </c>
      <c r="E10336" t="s">
        <v>227</v>
      </c>
      <c r="F10336" t="s">
        <v>214</v>
      </c>
      <c r="G10336" t="s">
        <v>215</v>
      </c>
      <c r="H10336">
        <v>3</v>
      </c>
      <c r="I10336">
        <v>2018</v>
      </c>
      <c r="J10336">
        <v>2</v>
      </c>
      <c r="L10336">
        <v>23116290</v>
      </c>
      <c r="M10336">
        <v>3.7</v>
      </c>
      <c r="P10336" s="29">
        <f t="shared" si="419"/>
        <v>0.45</v>
      </c>
    </row>
    <row r="10337" spans="1:16" hidden="1" x14ac:dyDescent="0.25">
      <c r="A10337">
        <v>195220123</v>
      </c>
      <c r="B10337">
        <v>803401</v>
      </c>
      <c r="C10337" t="s">
        <v>318</v>
      </c>
      <c r="D10337">
        <v>2021750</v>
      </c>
      <c r="E10337" t="s">
        <v>296</v>
      </c>
      <c r="F10337" t="s">
        <v>214</v>
      </c>
      <c r="G10337" t="s">
        <v>215</v>
      </c>
      <c r="H10337">
        <v>2</v>
      </c>
      <c r="I10337">
        <v>2018</v>
      </c>
      <c r="J10337">
        <v>2</v>
      </c>
      <c r="L10337">
        <v>23115845</v>
      </c>
      <c r="M10337">
        <v>5.3</v>
      </c>
      <c r="P10337" s="29">
        <f t="shared" si="419"/>
        <v>0.71666666666666667</v>
      </c>
    </row>
    <row r="10338" spans="1:16" hidden="1" x14ac:dyDescent="0.25">
      <c r="A10338">
        <v>195220123</v>
      </c>
      <c r="B10338">
        <v>803401</v>
      </c>
      <c r="C10338" t="s">
        <v>318</v>
      </c>
      <c r="D10338">
        <v>2019271</v>
      </c>
      <c r="E10338" t="s">
        <v>236</v>
      </c>
      <c r="F10338" t="s">
        <v>214</v>
      </c>
      <c r="G10338" t="s">
        <v>215</v>
      </c>
      <c r="H10338">
        <v>3</v>
      </c>
      <c r="I10338">
        <v>2018</v>
      </c>
      <c r="J10338">
        <v>2</v>
      </c>
      <c r="L10338">
        <v>23114513</v>
      </c>
      <c r="M10338" t="s">
        <v>221</v>
      </c>
      <c r="P10338" s="29" t="str">
        <f t="shared" si="419"/>
        <v>BAD</v>
      </c>
    </row>
    <row r="10339" spans="1:16" hidden="1" x14ac:dyDescent="0.25">
      <c r="A10339">
        <v>195220123</v>
      </c>
      <c r="B10339">
        <v>803401</v>
      </c>
      <c r="C10339" t="s">
        <v>318</v>
      </c>
      <c r="D10339">
        <v>2019271</v>
      </c>
      <c r="E10339" t="s">
        <v>236</v>
      </c>
      <c r="F10339" t="s">
        <v>214</v>
      </c>
      <c r="G10339" t="s">
        <v>215</v>
      </c>
      <c r="H10339">
        <v>2</v>
      </c>
      <c r="I10339">
        <v>2019</v>
      </c>
      <c r="J10339">
        <v>1</v>
      </c>
      <c r="L10339">
        <v>23121844</v>
      </c>
      <c r="M10339">
        <v>5</v>
      </c>
      <c r="P10339" s="29">
        <f t="shared" si="419"/>
        <v>0.66666666666666663</v>
      </c>
    </row>
    <row r="10340" spans="1:16" hidden="1" x14ac:dyDescent="0.25">
      <c r="A10340">
        <v>195220123</v>
      </c>
      <c r="B10340">
        <v>803401</v>
      </c>
      <c r="C10340" t="s">
        <v>318</v>
      </c>
      <c r="D10340">
        <v>2004591</v>
      </c>
      <c r="E10340" t="s">
        <v>271</v>
      </c>
      <c r="F10340" t="s">
        <v>214</v>
      </c>
      <c r="G10340" t="s">
        <v>215</v>
      </c>
      <c r="H10340">
        <v>2</v>
      </c>
      <c r="I10340">
        <v>2019</v>
      </c>
      <c r="J10340">
        <v>1</v>
      </c>
      <c r="L10340">
        <v>23120027</v>
      </c>
      <c r="M10340">
        <v>5.6</v>
      </c>
      <c r="P10340" s="29">
        <f t="shared" si="419"/>
        <v>0.76666666666666661</v>
      </c>
    </row>
    <row r="10341" spans="1:16" hidden="1" x14ac:dyDescent="0.25">
      <c r="A10341">
        <v>195220123</v>
      </c>
      <c r="B10341">
        <v>803401</v>
      </c>
      <c r="C10341" t="s">
        <v>318</v>
      </c>
      <c r="D10341">
        <v>2021787</v>
      </c>
      <c r="E10341" t="s">
        <v>292</v>
      </c>
      <c r="F10341" t="s">
        <v>214</v>
      </c>
      <c r="G10341" t="s">
        <v>215</v>
      </c>
      <c r="H10341">
        <v>2</v>
      </c>
      <c r="I10341">
        <v>2019</v>
      </c>
      <c r="J10341">
        <v>1</v>
      </c>
      <c r="L10341">
        <v>23119964</v>
      </c>
      <c r="M10341">
        <v>4</v>
      </c>
      <c r="P10341" s="29">
        <f t="shared" si="419"/>
        <v>0.5</v>
      </c>
    </row>
    <row r="10342" spans="1:16" hidden="1" x14ac:dyDescent="0.25">
      <c r="A10342">
        <v>195220123</v>
      </c>
      <c r="B10342">
        <v>803401</v>
      </c>
      <c r="C10342" t="s">
        <v>318</v>
      </c>
      <c r="D10342">
        <v>2021640</v>
      </c>
      <c r="E10342" t="s">
        <v>227</v>
      </c>
      <c r="F10342" t="s">
        <v>214</v>
      </c>
      <c r="G10342" t="s">
        <v>215</v>
      </c>
      <c r="H10342">
        <v>2</v>
      </c>
      <c r="I10342">
        <v>2019</v>
      </c>
      <c r="J10342">
        <v>1</v>
      </c>
      <c r="L10342">
        <v>23122091</v>
      </c>
      <c r="M10342">
        <v>4.4000000000000004</v>
      </c>
      <c r="P10342" s="29">
        <f t="shared" si="419"/>
        <v>0.56666666666666676</v>
      </c>
    </row>
    <row r="10343" spans="1:16" hidden="1" x14ac:dyDescent="0.25">
      <c r="A10343">
        <v>195220123</v>
      </c>
      <c r="B10343">
        <v>803401</v>
      </c>
      <c r="C10343" t="s">
        <v>318</v>
      </c>
      <c r="D10343">
        <v>2004586</v>
      </c>
      <c r="E10343" t="s">
        <v>325</v>
      </c>
      <c r="F10343" t="s">
        <v>214</v>
      </c>
      <c r="G10343" t="s">
        <v>215</v>
      </c>
      <c r="H10343">
        <v>3</v>
      </c>
      <c r="I10343">
        <v>2019</v>
      </c>
      <c r="J10343">
        <v>1</v>
      </c>
      <c r="L10343">
        <v>23120017</v>
      </c>
      <c r="M10343">
        <v>3.8</v>
      </c>
      <c r="P10343" s="29">
        <f t="shared" si="419"/>
        <v>0.46666666666666662</v>
      </c>
    </row>
    <row r="10344" spans="1:16" hidden="1" x14ac:dyDescent="0.25">
      <c r="A10344">
        <v>195220123</v>
      </c>
      <c r="B10344">
        <v>803401</v>
      </c>
      <c r="C10344" t="s">
        <v>318</v>
      </c>
      <c r="D10344">
        <v>2004587</v>
      </c>
      <c r="E10344" t="s">
        <v>288</v>
      </c>
      <c r="F10344" t="s">
        <v>214</v>
      </c>
      <c r="G10344" t="s">
        <v>215</v>
      </c>
      <c r="H10344">
        <v>1</v>
      </c>
      <c r="I10344">
        <v>2019</v>
      </c>
      <c r="J10344">
        <v>2</v>
      </c>
      <c r="L10344">
        <v>23130322</v>
      </c>
      <c r="P10344" s="29" t="str">
        <f t="shared" si="419"/>
        <v>NULL</v>
      </c>
    </row>
    <row r="10345" spans="1:16" hidden="1" x14ac:dyDescent="0.25">
      <c r="A10345">
        <v>195220123</v>
      </c>
      <c r="B10345">
        <v>803401</v>
      </c>
      <c r="C10345" t="s">
        <v>318</v>
      </c>
      <c r="D10345">
        <v>2021865</v>
      </c>
      <c r="E10345" t="s">
        <v>301</v>
      </c>
      <c r="F10345" t="s">
        <v>214</v>
      </c>
      <c r="G10345" t="s">
        <v>215</v>
      </c>
      <c r="H10345">
        <v>1</v>
      </c>
      <c r="I10345">
        <v>2019</v>
      </c>
      <c r="J10345">
        <v>2</v>
      </c>
      <c r="L10345">
        <v>23130441</v>
      </c>
      <c r="P10345" s="29" t="str">
        <f t="shared" si="419"/>
        <v>NULL</v>
      </c>
    </row>
    <row r="10346" spans="1:16" hidden="1" x14ac:dyDescent="0.25">
      <c r="A10346">
        <v>195220123</v>
      </c>
      <c r="B10346">
        <v>803401</v>
      </c>
      <c r="C10346" t="s">
        <v>318</v>
      </c>
      <c r="D10346">
        <v>2021723</v>
      </c>
      <c r="E10346" t="s">
        <v>299</v>
      </c>
      <c r="F10346" t="s">
        <v>214</v>
      </c>
      <c r="G10346" t="s">
        <v>215</v>
      </c>
      <c r="H10346">
        <v>1</v>
      </c>
      <c r="I10346">
        <v>2019</v>
      </c>
      <c r="J10346">
        <v>2</v>
      </c>
      <c r="L10346">
        <v>23129792</v>
      </c>
      <c r="P10346" s="29" t="str">
        <f t="shared" si="419"/>
        <v>NULL</v>
      </c>
    </row>
    <row r="10347" spans="1:16" hidden="1" x14ac:dyDescent="0.25">
      <c r="A10347">
        <v>195220123</v>
      </c>
      <c r="B10347">
        <v>803401</v>
      </c>
      <c r="C10347" t="s">
        <v>318</v>
      </c>
      <c r="D10347">
        <v>2021679</v>
      </c>
      <c r="E10347" t="s">
        <v>259</v>
      </c>
      <c r="F10347" t="s">
        <v>214</v>
      </c>
      <c r="G10347" t="s">
        <v>215</v>
      </c>
      <c r="H10347">
        <v>1</v>
      </c>
      <c r="I10347">
        <v>2019</v>
      </c>
      <c r="J10347">
        <v>2</v>
      </c>
      <c r="L10347">
        <v>23127023</v>
      </c>
      <c r="P10347" s="29" t="str">
        <f t="shared" si="419"/>
        <v>NULL</v>
      </c>
    </row>
    <row r="10348" spans="1:16" hidden="1" x14ac:dyDescent="0.25">
      <c r="A10348">
        <v>195220123</v>
      </c>
      <c r="B10348">
        <v>803401</v>
      </c>
      <c r="C10348" t="s">
        <v>318</v>
      </c>
      <c r="D10348">
        <v>2021615</v>
      </c>
      <c r="E10348" t="s">
        <v>255</v>
      </c>
      <c r="F10348" t="s">
        <v>214</v>
      </c>
      <c r="G10348" t="s">
        <v>215</v>
      </c>
      <c r="H10348">
        <v>1</v>
      </c>
      <c r="I10348">
        <v>2019</v>
      </c>
      <c r="J10348">
        <v>2</v>
      </c>
      <c r="L10348">
        <v>23129300</v>
      </c>
      <c r="P10348" s="29" t="str">
        <f t="shared" si="419"/>
        <v>NULL</v>
      </c>
    </row>
    <row r="10349" spans="1:16" hidden="1" x14ac:dyDescent="0.25">
      <c r="A10349">
        <v>195220123</v>
      </c>
      <c r="B10349">
        <v>803401</v>
      </c>
      <c r="C10349" t="s">
        <v>318</v>
      </c>
      <c r="D10349">
        <v>2021591</v>
      </c>
      <c r="E10349" t="s">
        <v>240</v>
      </c>
      <c r="F10349" t="s">
        <v>214</v>
      </c>
      <c r="G10349" t="s">
        <v>215</v>
      </c>
      <c r="H10349">
        <v>1</v>
      </c>
      <c r="I10349">
        <v>2019</v>
      </c>
      <c r="J10349">
        <v>2</v>
      </c>
      <c r="L10349">
        <v>23130356</v>
      </c>
      <c r="P10349" s="29" t="str">
        <f t="shared" si="419"/>
        <v>NULL</v>
      </c>
    </row>
    <row r="10350" spans="1:16" hidden="1" x14ac:dyDescent="0.25">
      <c r="A10350">
        <v>195220123</v>
      </c>
      <c r="B10350">
        <v>803401</v>
      </c>
      <c r="C10350" t="s">
        <v>318</v>
      </c>
      <c r="D10350">
        <v>2004586</v>
      </c>
      <c r="E10350" t="s">
        <v>325</v>
      </c>
      <c r="F10350" t="s">
        <v>214</v>
      </c>
      <c r="G10350" t="s">
        <v>215</v>
      </c>
      <c r="H10350">
        <v>1</v>
      </c>
      <c r="I10350">
        <v>2019</v>
      </c>
      <c r="J10350">
        <v>2</v>
      </c>
      <c r="L10350">
        <v>23130408</v>
      </c>
      <c r="P10350" s="29" t="str">
        <f t="shared" si="419"/>
        <v>NULL</v>
      </c>
    </row>
    <row r="10351" spans="1:16" hidden="1" x14ac:dyDescent="0.25">
      <c r="A10351">
        <v>195220697</v>
      </c>
      <c r="B10351">
        <v>803401</v>
      </c>
      <c r="C10351" t="s">
        <v>318</v>
      </c>
      <c r="D10351">
        <v>2021600</v>
      </c>
      <c r="E10351" t="s">
        <v>219</v>
      </c>
      <c r="F10351" t="s">
        <v>214</v>
      </c>
      <c r="G10351" t="s">
        <v>215</v>
      </c>
      <c r="H10351">
        <v>2</v>
      </c>
      <c r="I10351">
        <v>2016</v>
      </c>
      <c r="J10351">
        <v>1</v>
      </c>
      <c r="L10351">
        <v>23081079</v>
      </c>
      <c r="M10351">
        <v>5.0999999999999996</v>
      </c>
      <c r="P10351" s="29">
        <f t="shared" si="419"/>
        <v>0.68333333333333324</v>
      </c>
    </row>
    <row r="10352" spans="1:16" hidden="1" x14ac:dyDescent="0.25">
      <c r="A10352">
        <v>195220697</v>
      </c>
      <c r="B10352">
        <v>803401</v>
      </c>
      <c r="C10352" t="s">
        <v>318</v>
      </c>
      <c r="D10352">
        <v>2004098</v>
      </c>
      <c r="E10352" t="s">
        <v>213</v>
      </c>
      <c r="F10352" t="s">
        <v>214</v>
      </c>
      <c r="G10352" t="s">
        <v>215</v>
      </c>
      <c r="H10352">
        <v>2</v>
      </c>
      <c r="I10352">
        <v>2016</v>
      </c>
      <c r="J10352">
        <v>1</v>
      </c>
      <c r="L10352">
        <v>23081501</v>
      </c>
      <c r="M10352">
        <v>5.3</v>
      </c>
      <c r="P10352" s="29">
        <f t="shared" si="419"/>
        <v>0.71666666666666667</v>
      </c>
    </row>
    <row r="10353" spans="1:16" hidden="1" x14ac:dyDescent="0.25">
      <c r="A10353">
        <v>195220697</v>
      </c>
      <c r="B10353">
        <v>803401</v>
      </c>
      <c r="C10353" t="s">
        <v>318</v>
      </c>
      <c r="D10353">
        <v>2005099</v>
      </c>
      <c r="E10353" t="s">
        <v>217</v>
      </c>
      <c r="F10353" t="s">
        <v>214</v>
      </c>
      <c r="G10353" t="s">
        <v>215</v>
      </c>
      <c r="H10353">
        <v>2</v>
      </c>
      <c r="I10353">
        <v>2016</v>
      </c>
      <c r="J10353">
        <v>1</v>
      </c>
      <c r="L10353">
        <v>23081375</v>
      </c>
      <c r="M10353">
        <v>6.1</v>
      </c>
      <c r="P10353" s="29">
        <f t="shared" si="419"/>
        <v>0.85</v>
      </c>
    </row>
    <row r="10354" spans="1:16" hidden="1" x14ac:dyDescent="0.25">
      <c r="A10354">
        <v>195220697</v>
      </c>
      <c r="B10354">
        <v>803401</v>
      </c>
      <c r="C10354" t="s">
        <v>318</v>
      </c>
      <c r="D10354">
        <v>2005102</v>
      </c>
      <c r="E10354" t="s">
        <v>218</v>
      </c>
      <c r="F10354" t="s">
        <v>214</v>
      </c>
      <c r="G10354" t="s">
        <v>215</v>
      </c>
      <c r="H10354">
        <v>2</v>
      </c>
      <c r="I10354">
        <v>2016</v>
      </c>
      <c r="J10354">
        <v>1</v>
      </c>
      <c r="L10354">
        <v>23081382</v>
      </c>
      <c r="M10354">
        <v>5.9</v>
      </c>
      <c r="P10354" s="29">
        <f t="shared" si="419"/>
        <v>0.81666666666666676</v>
      </c>
    </row>
    <row r="10355" spans="1:16" hidden="1" x14ac:dyDescent="0.25">
      <c r="A10355">
        <v>195220697</v>
      </c>
      <c r="B10355">
        <v>803401</v>
      </c>
      <c r="C10355" t="s">
        <v>318</v>
      </c>
      <c r="D10355">
        <v>2005118</v>
      </c>
      <c r="E10355" t="s">
        <v>223</v>
      </c>
      <c r="F10355" t="s">
        <v>214</v>
      </c>
      <c r="G10355" t="s">
        <v>215</v>
      </c>
      <c r="H10355">
        <v>2</v>
      </c>
      <c r="I10355">
        <v>2016</v>
      </c>
      <c r="J10355">
        <v>1</v>
      </c>
      <c r="L10355">
        <v>23081293</v>
      </c>
      <c r="M10355">
        <v>4.5</v>
      </c>
      <c r="P10355" s="29">
        <f t="shared" ref="P10355:P10418" si="420">IF(AND(ISNUMBER(M10355),H10355&lt;&gt;4),(M10355-1)/6,IF(H10355=4,"DRP",IF(AND(H10355=3,M10355="NA"),"BAD",IF(AND(H10355=2),"CVL",IF(AND(H10355=1,ISBLANK(M10355)),"NULL","UNK")))))</f>
        <v>0.58333333333333337</v>
      </c>
    </row>
    <row r="10356" spans="1:16" hidden="1" x14ac:dyDescent="0.25">
      <c r="A10356">
        <v>195220697</v>
      </c>
      <c r="B10356">
        <v>803401</v>
      </c>
      <c r="C10356" t="s">
        <v>318</v>
      </c>
      <c r="D10356">
        <v>2021754</v>
      </c>
      <c r="E10356" t="s">
        <v>216</v>
      </c>
      <c r="F10356" t="s">
        <v>214</v>
      </c>
      <c r="G10356" t="s">
        <v>215</v>
      </c>
      <c r="H10356">
        <v>2</v>
      </c>
      <c r="I10356">
        <v>2016</v>
      </c>
      <c r="J10356">
        <v>1</v>
      </c>
      <c r="L10356">
        <v>23081094</v>
      </c>
      <c r="M10356">
        <v>5.7</v>
      </c>
      <c r="P10356" s="29">
        <f t="shared" si="420"/>
        <v>0.78333333333333333</v>
      </c>
    </row>
    <row r="10357" spans="1:16" hidden="1" x14ac:dyDescent="0.25">
      <c r="A10357">
        <v>195220697</v>
      </c>
      <c r="B10357">
        <v>803401</v>
      </c>
      <c r="C10357" t="s">
        <v>318</v>
      </c>
      <c r="D10357">
        <v>2005131</v>
      </c>
      <c r="E10357" t="s">
        <v>228</v>
      </c>
      <c r="F10357" t="s">
        <v>214</v>
      </c>
      <c r="G10357" t="s">
        <v>215</v>
      </c>
      <c r="H10357">
        <v>2</v>
      </c>
      <c r="I10357">
        <v>2016</v>
      </c>
      <c r="J10357">
        <v>2</v>
      </c>
      <c r="L10357">
        <v>23086517</v>
      </c>
      <c r="M10357">
        <v>5.8</v>
      </c>
      <c r="P10357" s="29">
        <f t="shared" si="420"/>
        <v>0.79999999999999993</v>
      </c>
    </row>
    <row r="10358" spans="1:16" hidden="1" x14ac:dyDescent="0.25">
      <c r="A10358">
        <v>195220697</v>
      </c>
      <c r="B10358">
        <v>803401</v>
      </c>
      <c r="C10358" t="s">
        <v>318</v>
      </c>
      <c r="D10358">
        <v>2021763</v>
      </c>
      <c r="E10358" t="s">
        <v>298</v>
      </c>
      <c r="F10358" t="s">
        <v>214</v>
      </c>
      <c r="G10358" t="s">
        <v>215</v>
      </c>
      <c r="H10358">
        <v>2</v>
      </c>
      <c r="I10358">
        <v>2016</v>
      </c>
      <c r="J10358">
        <v>2</v>
      </c>
      <c r="L10358">
        <v>23086845</v>
      </c>
      <c r="M10358">
        <v>4.0999999999999996</v>
      </c>
      <c r="P10358" s="29">
        <f t="shared" si="420"/>
        <v>0.51666666666666661</v>
      </c>
    </row>
    <row r="10359" spans="1:16" hidden="1" x14ac:dyDescent="0.25">
      <c r="A10359">
        <v>195220697</v>
      </c>
      <c r="B10359">
        <v>803401</v>
      </c>
      <c r="C10359" t="s">
        <v>318</v>
      </c>
      <c r="D10359">
        <v>2005117</v>
      </c>
      <c r="E10359" t="s">
        <v>220</v>
      </c>
      <c r="F10359" t="s">
        <v>214</v>
      </c>
      <c r="G10359" t="s">
        <v>215</v>
      </c>
      <c r="H10359">
        <v>3</v>
      </c>
      <c r="I10359">
        <v>2016</v>
      </c>
      <c r="J10359">
        <v>2</v>
      </c>
      <c r="L10359">
        <v>23084477</v>
      </c>
      <c r="M10359">
        <v>3.2</v>
      </c>
      <c r="P10359" s="29">
        <f t="shared" si="420"/>
        <v>0.3666666666666667</v>
      </c>
    </row>
    <row r="10360" spans="1:16" hidden="1" x14ac:dyDescent="0.25">
      <c r="A10360">
        <v>195220697</v>
      </c>
      <c r="B10360">
        <v>803401</v>
      </c>
      <c r="C10360" t="s">
        <v>318</v>
      </c>
      <c r="D10360">
        <v>2021756</v>
      </c>
      <c r="E10360" t="s">
        <v>253</v>
      </c>
      <c r="F10360" t="s">
        <v>214</v>
      </c>
      <c r="G10360" t="s">
        <v>215</v>
      </c>
      <c r="H10360">
        <v>3</v>
      </c>
      <c r="I10360">
        <v>2016</v>
      </c>
      <c r="J10360">
        <v>2</v>
      </c>
      <c r="L10360">
        <v>23086835</v>
      </c>
      <c r="M10360">
        <v>3.4</v>
      </c>
      <c r="P10360" s="29">
        <f t="shared" si="420"/>
        <v>0.39999999999999997</v>
      </c>
    </row>
    <row r="10361" spans="1:16" hidden="1" x14ac:dyDescent="0.25">
      <c r="A10361">
        <v>195220697</v>
      </c>
      <c r="B10361">
        <v>803401</v>
      </c>
      <c r="C10361" t="s">
        <v>318</v>
      </c>
      <c r="D10361">
        <v>2021602</v>
      </c>
      <c r="E10361" t="s">
        <v>242</v>
      </c>
      <c r="F10361" t="s">
        <v>214</v>
      </c>
      <c r="G10361" t="s">
        <v>215</v>
      </c>
      <c r="H10361">
        <v>3</v>
      </c>
      <c r="I10361">
        <v>2016</v>
      </c>
      <c r="J10361">
        <v>2</v>
      </c>
      <c r="L10361">
        <v>23086747</v>
      </c>
      <c r="M10361">
        <v>3.1</v>
      </c>
      <c r="P10361" s="29">
        <f t="shared" si="420"/>
        <v>0.35000000000000003</v>
      </c>
    </row>
    <row r="10362" spans="1:16" hidden="1" x14ac:dyDescent="0.25">
      <c r="A10362">
        <v>195220697</v>
      </c>
      <c r="B10362">
        <v>803401</v>
      </c>
      <c r="C10362" t="s">
        <v>318</v>
      </c>
      <c r="D10362">
        <v>2021580</v>
      </c>
      <c r="E10362" t="s">
        <v>241</v>
      </c>
      <c r="F10362" t="s">
        <v>214</v>
      </c>
      <c r="G10362" t="s">
        <v>215</v>
      </c>
      <c r="H10362">
        <v>3</v>
      </c>
      <c r="I10362">
        <v>2016</v>
      </c>
      <c r="J10362">
        <v>2</v>
      </c>
      <c r="L10362">
        <v>23086826</v>
      </c>
      <c r="M10362">
        <v>3.3</v>
      </c>
      <c r="P10362" s="29">
        <f t="shared" si="420"/>
        <v>0.3833333333333333</v>
      </c>
    </row>
    <row r="10363" spans="1:16" hidden="1" x14ac:dyDescent="0.25">
      <c r="A10363">
        <v>195220697</v>
      </c>
      <c r="B10363">
        <v>803401</v>
      </c>
      <c r="C10363" t="s">
        <v>318</v>
      </c>
      <c r="D10363">
        <v>2004112</v>
      </c>
      <c r="E10363" t="s">
        <v>244</v>
      </c>
      <c r="F10363" t="s">
        <v>214</v>
      </c>
      <c r="G10363" t="s">
        <v>215</v>
      </c>
      <c r="H10363">
        <v>2</v>
      </c>
      <c r="I10363">
        <v>2016</v>
      </c>
      <c r="J10363">
        <v>2</v>
      </c>
      <c r="L10363">
        <v>23085449</v>
      </c>
      <c r="M10363">
        <v>6.3</v>
      </c>
      <c r="P10363" s="29">
        <f t="shared" si="420"/>
        <v>0.8833333333333333</v>
      </c>
    </row>
    <row r="10364" spans="1:16" hidden="1" x14ac:dyDescent="0.25">
      <c r="A10364">
        <v>195220697</v>
      </c>
      <c r="B10364">
        <v>803401</v>
      </c>
      <c r="C10364" t="s">
        <v>318</v>
      </c>
      <c r="D10364">
        <v>2004099</v>
      </c>
      <c r="E10364" t="s">
        <v>245</v>
      </c>
      <c r="F10364" t="s">
        <v>214</v>
      </c>
      <c r="G10364" t="s">
        <v>215</v>
      </c>
      <c r="H10364">
        <v>4</v>
      </c>
      <c r="I10364">
        <v>2017</v>
      </c>
      <c r="J10364">
        <v>1</v>
      </c>
      <c r="L10364">
        <v>23092380</v>
      </c>
      <c r="P10364" s="29" t="str">
        <f t="shared" si="420"/>
        <v>DRP</v>
      </c>
    </row>
    <row r="10365" spans="1:16" hidden="1" x14ac:dyDescent="0.25">
      <c r="A10365">
        <v>195220697</v>
      </c>
      <c r="B10365">
        <v>803401</v>
      </c>
      <c r="C10365" t="s">
        <v>318</v>
      </c>
      <c r="D10365">
        <v>2021756</v>
      </c>
      <c r="E10365" t="s">
        <v>253</v>
      </c>
      <c r="F10365" t="s">
        <v>214</v>
      </c>
      <c r="G10365" t="s">
        <v>215</v>
      </c>
      <c r="H10365">
        <v>2</v>
      </c>
      <c r="I10365">
        <v>2017</v>
      </c>
      <c r="J10365">
        <v>1</v>
      </c>
      <c r="L10365">
        <v>23093908</v>
      </c>
      <c r="M10365">
        <v>4.3</v>
      </c>
      <c r="P10365" s="29">
        <f t="shared" si="420"/>
        <v>0.54999999999999993</v>
      </c>
    </row>
    <row r="10366" spans="1:16" hidden="1" x14ac:dyDescent="0.25">
      <c r="A10366">
        <v>195220697</v>
      </c>
      <c r="B10366">
        <v>803401</v>
      </c>
      <c r="C10366" t="s">
        <v>318</v>
      </c>
      <c r="D10366">
        <v>2021580</v>
      </c>
      <c r="E10366" t="s">
        <v>241</v>
      </c>
      <c r="F10366" t="s">
        <v>214</v>
      </c>
      <c r="G10366" t="s">
        <v>215</v>
      </c>
      <c r="H10366">
        <v>3</v>
      </c>
      <c r="I10366">
        <v>2017</v>
      </c>
      <c r="J10366">
        <v>1</v>
      </c>
      <c r="L10366">
        <v>23093919</v>
      </c>
      <c r="M10366">
        <v>3</v>
      </c>
      <c r="P10366" s="29">
        <f t="shared" si="420"/>
        <v>0.33333333333333331</v>
      </c>
    </row>
    <row r="10367" spans="1:16" hidden="1" x14ac:dyDescent="0.25">
      <c r="A10367">
        <v>195220697</v>
      </c>
      <c r="B10367">
        <v>803401</v>
      </c>
      <c r="C10367" t="s">
        <v>318</v>
      </c>
      <c r="D10367">
        <v>2021602</v>
      </c>
      <c r="E10367" t="s">
        <v>242</v>
      </c>
      <c r="F10367" t="s">
        <v>214</v>
      </c>
      <c r="G10367" t="s">
        <v>215</v>
      </c>
      <c r="H10367">
        <v>3</v>
      </c>
      <c r="I10367">
        <v>2017</v>
      </c>
      <c r="J10367">
        <v>1</v>
      </c>
      <c r="L10367">
        <v>23092928</v>
      </c>
      <c r="M10367">
        <v>2.8</v>
      </c>
      <c r="P10367" s="29">
        <f t="shared" si="420"/>
        <v>0.3</v>
      </c>
    </row>
    <row r="10368" spans="1:16" hidden="1" x14ac:dyDescent="0.25">
      <c r="A10368">
        <v>195220697</v>
      </c>
      <c r="B10368">
        <v>803401</v>
      </c>
      <c r="C10368" t="s">
        <v>318</v>
      </c>
      <c r="D10368">
        <v>2005117</v>
      </c>
      <c r="E10368" t="s">
        <v>220</v>
      </c>
      <c r="F10368" t="s">
        <v>214</v>
      </c>
      <c r="G10368" t="s">
        <v>215</v>
      </c>
      <c r="H10368">
        <v>2</v>
      </c>
      <c r="I10368">
        <v>2017</v>
      </c>
      <c r="J10368">
        <v>1</v>
      </c>
      <c r="L10368">
        <v>23091395</v>
      </c>
      <c r="M10368">
        <v>4.5999999999999996</v>
      </c>
      <c r="P10368" s="29">
        <f t="shared" si="420"/>
        <v>0.6</v>
      </c>
    </row>
    <row r="10369" spans="1:16" hidden="1" x14ac:dyDescent="0.25">
      <c r="A10369">
        <v>195220697</v>
      </c>
      <c r="B10369">
        <v>803401</v>
      </c>
      <c r="C10369" t="s">
        <v>318</v>
      </c>
      <c r="D10369">
        <v>2004116</v>
      </c>
      <c r="E10369" t="s">
        <v>229</v>
      </c>
      <c r="F10369" t="s">
        <v>214</v>
      </c>
      <c r="G10369" t="s">
        <v>215</v>
      </c>
      <c r="H10369">
        <v>2</v>
      </c>
      <c r="I10369">
        <v>2017</v>
      </c>
      <c r="J10369">
        <v>1</v>
      </c>
      <c r="L10369">
        <v>23092358</v>
      </c>
      <c r="M10369">
        <v>4.7</v>
      </c>
      <c r="P10369" s="29">
        <f t="shared" si="420"/>
        <v>0.6166666666666667</v>
      </c>
    </row>
    <row r="10370" spans="1:16" hidden="1" x14ac:dyDescent="0.25">
      <c r="A10370">
        <v>195220697</v>
      </c>
      <c r="B10370">
        <v>803401</v>
      </c>
      <c r="C10370" t="s">
        <v>318</v>
      </c>
      <c r="D10370">
        <v>2021580</v>
      </c>
      <c r="E10370" t="s">
        <v>241</v>
      </c>
      <c r="F10370" t="s">
        <v>214</v>
      </c>
      <c r="G10370" t="s">
        <v>215</v>
      </c>
      <c r="H10370">
        <v>2</v>
      </c>
      <c r="I10370">
        <v>2017</v>
      </c>
      <c r="J10370">
        <v>2</v>
      </c>
      <c r="L10370">
        <v>23101085</v>
      </c>
      <c r="M10370">
        <v>4</v>
      </c>
      <c r="P10370" s="29">
        <f t="shared" si="420"/>
        <v>0.5</v>
      </c>
    </row>
    <row r="10371" spans="1:16" hidden="1" x14ac:dyDescent="0.25">
      <c r="A10371">
        <v>195220697</v>
      </c>
      <c r="B10371">
        <v>803401</v>
      </c>
      <c r="C10371" t="s">
        <v>318</v>
      </c>
      <c r="D10371">
        <v>2021602</v>
      </c>
      <c r="E10371" t="s">
        <v>242</v>
      </c>
      <c r="F10371" t="s">
        <v>214</v>
      </c>
      <c r="G10371" t="s">
        <v>215</v>
      </c>
      <c r="H10371">
        <v>2</v>
      </c>
      <c r="I10371">
        <v>2017</v>
      </c>
      <c r="J10371">
        <v>2</v>
      </c>
      <c r="L10371">
        <v>23101093</v>
      </c>
      <c r="M10371">
        <v>4.3</v>
      </c>
      <c r="P10371" s="29">
        <f t="shared" si="420"/>
        <v>0.54999999999999993</v>
      </c>
    </row>
    <row r="10372" spans="1:16" hidden="1" x14ac:dyDescent="0.25">
      <c r="A10372">
        <v>195220697</v>
      </c>
      <c r="B10372">
        <v>803401</v>
      </c>
      <c r="C10372" t="s">
        <v>318</v>
      </c>
      <c r="D10372">
        <v>2004587</v>
      </c>
      <c r="E10372" t="s">
        <v>288</v>
      </c>
      <c r="F10372" t="s">
        <v>214</v>
      </c>
      <c r="G10372" t="s">
        <v>215</v>
      </c>
      <c r="H10372">
        <v>4</v>
      </c>
      <c r="I10372">
        <v>2017</v>
      </c>
      <c r="J10372">
        <v>2</v>
      </c>
      <c r="L10372">
        <v>23097714</v>
      </c>
      <c r="P10372" s="29" t="str">
        <f t="shared" si="420"/>
        <v>DRP</v>
      </c>
    </row>
    <row r="10373" spans="1:16" hidden="1" x14ac:dyDescent="0.25">
      <c r="A10373">
        <v>195220697</v>
      </c>
      <c r="B10373">
        <v>803401</v>
      </c>
      <c r="C10373" t="s">
        <v>318</v>
      </c>
      <c r="D10373">
        <v>2004099</v>
      </c>
      <c r="E10373" t="s">
        <v>245</v>
      </c>
      <c r="F10373" t="s">
        <v>214</v>
      </c>
      <c r="G10373" t="s">
        <v>215</v>
      </c>
      <c r="H10373">
        <v>2</v>
      </c>
      <c r="I10373">
        <v>2017</v>
      </c>
      <c r="J10373">
        <v>2</v>
      </c>
      <c r="L10373">
        <v>23097865</v>
      </c>
      <c r="M10373">
        <v>5.2</v>
      </c>
      <c r="P10373" s="29">
        <f t="shared" si="420"/>
        <v>0.70000000000000007</v>
      </c>
    </row>
    <row r="10374" spans="1:16" hidden="1" x14ac:dyDescent="0.25">
      <c r="A10374">
        <v>195220697</v>
      </c>
      <c r="B10374">
        <v>803401</v>
      </c>
      <c r="C10374" t="s">
        <v>318</v>
      </c>
      <c r="D10374">
        <v>2019271</v>
      </c>
      <c r="E10374" t="s">
        <v>236</v>
      </c>
      <c r="F10374" t="s">
        <v>214</v>
      </c>
      <c r="G10374" t="s">
        <v>215</v>
      </c>
      <c r="H10374">
        <v>2</v>
      </c>
      <c r="I10374">
        <v>2018</v>
      </c>
      <c r="J10374">
        <v>1</v>
      </c>
      <c r="L10374">
        <v>23104768</v>
      </c>
      <c r="M10374">
        <v>4.8</v>
      </c>
      <c r="P10374" s="29">
        <f t="shared" si="420"/>
        <v>0.6333333333333333</v>
      </c>
    </row>
    <row r="10375" spans="1:16" hidden="1" x14ac:dyDescent="0.25">
      <c r="A10375">
        <v>195220697</v>
      </c>
      <c r="B10375">
        <v>803401</v>
      </c>
      <c r="C10375" t="s">
        <v>318</v>
      </c>
      <c r="D10375">
        <v>2021638</v>
      </c>
      <c r="E10375" t="s">
        <v>250</v>
      </c>
      <c r="F10375" t="s">
        <v>214</v>
      </c>
      <c r="G10375" t="s">
        <v>215</v>
      </c>
      <c r="H10375">
        <v>2</v>
      </c>
      <c r="I10375">
        <v>2018</v>
      </c>
      <c r="J10375">
        <v>1</v>
      </c>
      <c r="L10375">
        <v>23108054</v>
      </c>
      <c r="M10375">
        <v>5</v>
      </c>
      <c r="P10375" s="29">
        <f t="shared" si="420"/>
        <v>0.66666666666666663</v>
      </c>
    </row>
    <row r="10376" spans="1:16" hidden="1" x14ac:dyDescent="0.25">
      <c r="A10376">
        <v>195220697</v>
      </c>
      <c r="B10376">
        <v>803401</v>
      </c>
      <c r="C10376" t="s">
        <v>318</v>
      </c>
      <c r="D10376">
        <v>2021781</v>
      </c>
      <c r="E10376" t="s">
        <v>235</v>
      </c>
      <c r="F10376" t="s">
        <v>214</v>
      </c>
      <c r="G10376" t="s">
        <v>215</v>
      </c>
      <c r="H10376">
        <v>2</v>
      </c>
      <c r="I10376">
        <v>2018</v>
      </c>
      <c r="J10376">
        <v>1</v>
      </c>
      <c r="L10376">
        <v>23108207</v>
      </c>
      <c r="M10376">
        <v>4.3</v>
      </c>
      <c r="P10376" s="29">
        <f t="shared" si="420"/>
        <v>0.54999999999999993</v>
      </c>
    </row>
    <row r="10377" spans="1:16" hidden="1" x14ac:dyDescent="0.25">
      <c r="A10377">
        <v>195220697</v>
      </c>
      <c r="B10377">
        <v>803401</v>
      </c>
      <c r="C10377" t="s">
        <v>318</v>
      </c>
      <c r="D10377">
        <v>2021874</v>
      </c>
      <c r="E10377" t="s">
        <v>226</v>
      </c>
      <c r="F10377" t="s">
        <v>214</v>
      </c>
      <c r="G10377" t="s">
        <v>215</v>
      </c>
      <c r="H10377">
        <v>2</v>
      </c>
      <c r="I10377">
        <v>2018</v>
      </c>
      <c r="J10377">
        <v>1</v>
      </c>
      <c r="L10377">
        <v>23109663</v>
      </c>
      <c r="M10377">
        <v>5.3</v>
      </c>
      <c r="P10377" s="29">
        <f t="shared" si="420"/>
        <v>0.71666666666666667</v>
      </c>
    </row>
    <row r="10378" spans="1:16" hidden="1" x14ac:dyDescent="0.25">
      <c r="A10378">
        <v>195220697</v>
      </c>
      <c r="B10378">
        <v>803401</v>
      </c>
      <c r="C10378" t="s">
        <v>318</v>
      </c>
      <c r="D10378">
        <v>2021596</v>
      </c>
      <c r="E10378" t="s">
        <v>294</v>
      </c>
      <c r="F10378" t="s">
        <v>214</v>
      </c>
      <c r="G10378" t="s">
        <v>215</v>
      </c>
      <c r="H10378">
        <v>3</v>
      </c>
      <c r="I10378">
        <v>2018</v>
      </c>
      <c r="J10378">
        <v>1</v>
      </c>
      <c r="L10378">
        <v>23108100</v>
      </c>
      <c r="M10378">
        <v>3</v>
      </c>
      <c r="P10378" s="29">
        <f t="shared" si="420"/>
        <v>0.33333333333333331</v>
      </c>
    </row>
    <row r="10379" spans="1:16" hidden="1" x14ac:dyDescent="0.25">
      <c r="A10379">
        <v>195220697</v>
      </c>
      <c r="B10379">
        <v>803401</v>
      </c>
      <c r="C10379" t="s">
        <v>318</v>
      </c>
      <c r="D10379">
        <v>2021993</v>
      </c>
      <c r="E10379" t="s">
        <v>256</v>
      </c>
      <c r="F10379" t="s">
        <v>214</v>
      </c>
      <c r="G10379" t="s">
        <v>215</v>
      </c>
      <c r="H10379">
        <v>3</v>
      </c>
      <c r="I10379">
        <v>2018</v>
      </c>
      <c r="J10379">
        <v>1</v>
      </c>
      <c r="L10379">
        <v>23107716</v>
      </c>
      <c r="M10379">
        <v>3.1</v>
      </c>
      <c r="P10379" s="29">
        <f t="shared" si="420"/>
        <v>0.35000000000000003</v>
      </c>
    </row>
    <row r="10380" spans="1:16" hidden="1" x14ac:dyDescent="0.25">
      <c r="A10380">
        <v>195220697</v>
      </c>
      <c r="B10380">
        <v>803401</v>
      </c>
      <c r="C10380" t="s">
        <v>318</v>
      </c>
      <c r="D10380">
        <v>2024862</v>
      </c>
      <c r="E10380" t="s">
        <v>289</v>
      </c>
      <c r="F10380" t="s">
        <v>214</v>
      </c>
      <c r="G10380" t="s">
        <v>215</v>
      </c>
      <c r="H10380">
        <v>2</v>
      </c>
      <c r="I10380">
        <v>2018</v>
      </c>
      <c r="J10380">
        <v>1</v>
      </c>
      <c r="L10380">
        <v>23107752</v>
      </c>
      <c r="M10380">
        <v>5.4</v>
      </c>
      <c r="P10380" s="29">
        <f t="shared" si="420"/>
        <v>0.73333333333333339</v>
      </c>
    </row>
    <row r="10381" spans="1:16" hidden="1" x14ac:dyDescent="0.25">
      <c r="A10381">
        <v>195220697</v>
      </c>
      <c r="B10381">
        <v>803401</v>
      </c>
      <c r="C10381" t="s">
        <v>318</v>
      </c>
      <c r="D10381">
        <v>2021596</v>
      </c>
      <c r="E10381" t="s">
        <v>294</v>
      </c>
      <c r="F10381" t="s">
        <v>214</v>
      </c>
      <c r="G10381" t="s">
        <v>215</v>
      </c>
      <c r="H10381">
        <v>4</v>
      </c>
      <c r="I10381">
        <v>2018</v>
      </c>
      <c r="J10381">
        <v>1</v>
      </c>
      <c r="L10381">
        <v>23108100</v>
      </c>
      <c r="P10381" s="29" t="str">
        <f t="shared" si="420"/>
        <v>DRP</v>
      </c>
    </row>
    <row r="10382" spans="1:16" hidden="1" x14ac:dyDescent="0.25">
      <c r="A10382">
        <v>195220697</v>
      </c>
      <c r="B10382">
        <v>803401</v>
      </c>
      <c r="C10382" t="s">
        <v>318</v>
      </c>
      <c r="D10382">
        <v>2021638</v>
      </c>
      <c r="E10382" t="s">
        <v>250</v>
      </c>
      <c r="F10382" t="s">
        <v>214</v>
      </c>
      <c r="G10382" t="s">
        <v>215</v>
      </c>
      <c r="H10382">
        <v>4</v>
      </c>
      <c r="I10382">
        <v>2018</v>
      </c>
      <c r="J10382">
        <v>1</v>
      </c>
      <c r="L10382">
        <v>23108054</v>
      </c>
      <c r="P10382" s="29" t="str">
        <f t="shared" si="420"/>
        <v>DRP</v>
      </c>
    </row>
    <row r="10383" spans="1:16" hidden="1" x14ac:dyDescent="0.25">
      <c r="A10383">
        <v>195220697</v>
      </c>
      <c r="B10383">
        <v>803401</v>
      </c>
      <c r="C10383" t="s">
        <v>318</v>
      </c>
      <c r="D10383">
        <v>2021781</v>
      </c>
      <c r="E10383" t="s">
        <v>235</v>
      </c>
      <c r="F10383" t="s">
        <v>214</v>
      </c>
      <c r="G10383" t="s">
        <v>215</v>
      </c>
      <c r="H10383">
        <v>4</v>
      </c>
      <c r="I10383">
        <v>2018</v>
      </c>
      <c r="J10383">
        <v>1</v>
      </c>
      <c r="L10383">
        <v>23108207</v>
      </c>
      <c r="P10383" s="29" t="str">
        <f t="shared" si="420"/>
        <v>DRP</v>
      </c>
    </row>
    <row r="10384" spans="1:16" hidden="1" x14ac:dyDescent="0.25">
      <c r="A10384">
        <v>195220697</v>
      </c>
      <c r="B10384">
        <v>803401</v>
      </c>
      <c r="C10384" t="s">
        <v>318</v>
      </c>
      <c r="D10384">
        <v>2021679</v>
      </c>
      <c r="E10384" t="s">
        <v>259</v>
      </c>
      <c r="F10384" t="s">
        <v>214</v>
      </c>
      <c r="G10384" t="s">
        <v>215</v>
      </c>
      <c r="H10384">
        <v>4</v>
      </c>
      <c r="I10384">
        <v>2018</v>
      </c>
      <c r="J10384">
        <v>2</v>
      </c>
      <c r="L10384">
        <v>23116297</v>
      </c>
      <c r="P10384" s="29" t="str">
        <f t="shared" si="420"/>
        <v>DRP</v>
      </c>
    </row>
    <row r="10385" spans="1:16" hidden="1" x14ac:dyDescent="0.25">
      <c r="A10385">
        <v>195220697</v>
      </c>
      <c r="B10385">
        <v>803401</v>
      </c>
      <c r="C10385" t="s">
        <v>318</v>
      </c>
      <c r="D10385">
        <v>2021640</v>
      </c>
      <c r="E10385" t="s">
        <v>227</v>
      </c>
      <c r="F10385" t="s">
        <v>214</v>
      </c>
      <c r="G10385" t="s">
        <v>215</v>
      </c>
      <c r="H10385">
        <v>4</v>
      </c>
      <c r="I10385">
        <v>2018</v>
      </c>
      <c r="J10385">
        <v>2</v>
      </c>
      <c r="L10385">
        <v>23116290</v>
      </c>
      <c r="P10385" s="29" t="str">
        <f t="shared" si="420"/>
        <v>DRP</v>
      </c>
    </row>
    <row r="10386" spans="1:16" hidden="1" x14ac:dyDescent="0.25">
      <c r="A10386">
        <v>195220697</v>
      </c>
      <c r="B10386">
        <v>803401</v>
      </c>
      <c r="C10386" t="s">
        <v>318</v>
      </c>
      <c r="D10386">
        <v>2005120</v>
      </c>
      <c r="E10386" t="s">
        <v>293</v>
      </c>
      <c r="F10386" t="s">
        <v>214</v>
      </c>
      <c r="G10386" t="s">
        <v>215</v>
      </c>
      <c r="H10386">
        <v>4</v>
      </c>
      <c r="I10386">
        <v>2018</v>
      </c>
      <c r="J10386">
        <v>2</v>
      </c>
      <c r="L10386">
        <v>23115832</v>
      </c>
      <c r="P10386" s="29" t="str">
        <f t="shared" si="420"/>
        <v>DRP</v>
      </c>
    </row>
    <row r="10387" spans="1:16" hidden="1" x14ac:dyDescent="0.25">
      <c r="A10387">
        <v>195220697</v>
      </c>
      <c r="B10387">
        <v>803401</v>
      </c>
      <c r="C10387" t="s">
        <v>318</v>
      </c>
      <c r="D10387">
        <v>2021750</v>
      </c>
      <c r="E10387" t="s">
        <v>296</v>
      </c>
      <c r="F10387" t="s">
        <v>214</v>
      </c>
      <c r="G10387" t="s">
        <v>215</v>
      </c>
      <c r="H10387">
        <v>4</v>
      </c>
      <c r="I10387">
        <v>2018</v>
      </c>
      <c r="J10387">
        <v>2</v>
      </c>
      <c r="L10387">
        <v>23115846</v>
      </c>
      <c r="P10387" s="29" t="str">
        <f t="shared" si="420"/>
        <v>DRP</v>
      </c>
    </row>
    <row r="10388" spans="1:16" hidden="1" x14ac:dyDescent="0.25">
      <c r="A10388">
        <v>195220697</v>
      </c>
      <c r="B10388">
        <v>803401</v>
      </c>
      <c r="C10388" t="s">
        <v>318</v>
      </c>
      <c r="D10388">
        <v>2021679</v>
      </c>
      <c r="E10388" t="s">
        <v>259</v>
      </c>
      <c r="F10388" t="s">
        <v>214</v>
      </c>
      <c r="G10388" t="s">
        <v>215</v>
      </c>
      <c r="H10388">
        <v>2</v>
      </c>
      <c r="I10388">
        <v>2018</v>
      </c>
      <c r="J10388">
        <v>2</v>
      </c>
      <c r="L10388">
        <v>23116297</v>
      </c>
      <c r="M10388">
        <v>4</v>
      </c>
      <c r="P10388" s="29">
        <f t="shared" si="420"/>
        <v>0.5</v>
      </c>
    </row>
    <row r="10389" spans="1:16" hidden="1" x14ac:dyDescent="0.25">
      <c r="A10389">
        <v>195220697</v>
      </c>
      <c r="B10389">
        <v>803401</v>
      </c>
      <c r="C10389" t="s">
        <v>318</v>
      </c>
      <c r="D10389">
        <v>2005120</v>
      </c>
      <c r="E10389" t="s">
        <v>293</v>
      </c>
      <c r="F10389" t="s">
        <v>214</v>
      </c>
      <c r="G10389" t="s">
        <v>215</v>
      </c>
      <c r="H10389">
        <v>2</v>
      </c>
      <c r="I10389">
        <v>2018</v>
      </c>
      <c r="J10389">
        <v>2</v>
      </c>
      <c r="L10389">
        <v>23116695</v>
      </c>
      <c r="M10389">
        <v>4</v>
      </c>
      <c r="P10389" s="29">
        <f t="shared" si="420"/>
        <v>0.5</v>
      </c>
    </row>
    <row r="10390" spans="1:16" hidden="1" x14ac:dyDescent="0.25">
      <c r="A10390">
        <v>195220697</v>
      </c>
      <c r="B10390">
        <v>803401</v>
      </c>
      <c r="C10390" t="s">
        <v>318</v>
      </c>
      <c r="D10390">
        <v>2021596</v>
      </c>
      <c r="E10390" t="s">
        <v>294</v>
      </c>
      <c r="F10390" t="s">
        <v>214</v>
      </c>
      <c r="G10390" t="s">
        <v>215</v>
      </c>
      <c r="H10390">
        <v>2</v>
      </c>
      <c r="I10390">
        <v>2018</v>
      </c>
      <c r="J10390">
        <v>2</v>
      </c>
      <c r="L10390">
        <v>23116284</v>
      </c>
      <c r="M10390">
        <v>4.3</v>
      </c>
      <c r="P10390" s="29">
        <f t="shared" si="420"/>
        <v>0.54999999999999993</v>
      </c>
    </row>
    <row r="10391" spans="1:16" hidden="1" x14ac:dyDescent="0.25">
      <c r="A10391">
        <v>195220697</v>
      </c>
      <c r="B10391">
        <v>803401</v>
      </c>
      <c r="C10391" t="s">
        <v>318</v>
      </c>
      <c r="D10391">
        <v>2021787</v>
      </c>
      <c r="E10391" t="s">
        <v>292</v>
      </c>
      <c r="F10391" t="s">
        <v>214</v>
      </c>
      <c r="G10391" t="s">
        <v>215</v>
      </c>
      <c r="H10391">
        <v>3</v>
      </c>
      <c r="I10391">
        <v>2018</v>
      </c>
      <c r="J10391">
        <v>2</v>
      </c>
      <c r="L10391">
        <v>23115872</v>
      </c>
      <c r="M10391" t="s">
        <v>221</v>
      </c>
      <c r="P10391" s="29" t="str">
        <f t="shared" si="420"/>
        <v>BAD</v>
      </c>
    </row>
    <row r="10392" spans="1:16" hidden="1" x14ac:dyDescent="0.25">
      <c r="A10392">
        <v>195220697</v>
      </c>
      <c r="B10392">
        <v>803401</v>
      </c>
      <c r="C10392" t="s">
        <v>318</v>
      </c>
      <c r="D10392">
        <v>2021993</v>
      </c>
      <c r="E10392" t="s">
        <v>256</v>
      </c>
      <c r="F10392" t="s">
        <v>214</v>
      </c>
      <c r="G10392" t="s">
        <v>215</v>
      </c>
      <c r="H10392">
        <v>2</v>
      </c>
      <c r="I10392">
        <v>2018</v>
      </c>
      <c r="J10392">
        <v>2</v>
      </c>
      <c r="L10392">
        <v>23115850</v>
      </c>
      <c r="M10392">
        <v>4</v>
      </c>
      <c r="P10392" s="29">
        <f t="shared" si="420"/>
        <v>0.5</v>
      </c>
    </row>
    <row r="10393" spans="1:16" hidden="1" x14ac:dyDescent="0.25">
      <c r="A10393">
        <v>195220697</v>
      </c>
      <c r="B10393">
        <v>803401</v>
      </c>
      <c r="C10393" t="s">
        <v>318</v>
      </c>
      <c r="D10393">
        <v>2021787</v>
      </c>
      <c r="E10393" t="s">
        <v>292</v>
      </c>
      <c r="F10393" t="s">
        <v>214</v>
      </c>
      <c r="G10393" t="s">
        <v>215</v>
      </c>
      <c r="H10393">
        <v>3</v>
      </c>
      <c r="I10393">
        <v>2019</v>
      </c>
      <c r="J10393">
        <v>1</v>
      </c>
      <c r="L10393">
        <v>23119964</v>
      </c>
      <c r="M10393">
        <v>2.2999999999999998</v>
      </c>
      <c r="P10393" s="29">
        <f t="shared" si="420"/>
        <v>0.21666666666666665</v>
      </c>
    </row>
    <row r="10394" spans="1:16" hidden="1" x14ac:dyDescent="0.25">
      <c r="A10394">
        <v>195220697</v>
      </c>
      <c r="B10394">
        <v>803401</v>
      </c>
      <c r="C10394" t="s">
        <v>318</v>
      </c>
      <c r="D10394">
        <v>2021591</v>
      </c>
      <c r="E10394" t="s">
        <v>240</v>
      </c>
      <c r="F10394" t="s">
        <v>214</v>
      </c>
      <c r="G10394" t="s">
        <v>215</v>
      </c>
      <c r="H10394">
        <v>2</v>
      </c>
      <c r="I10394">
        <v>2019</v>
      </c>
      <c r="J10394">
        <v>1</v>
      </c>
      <c r="L10394">
        <v>23119974</v>
      </c>
      <c r="M10394">
        <v>5.0999999999999996</v>
      </c>
      <c r="P10394" s="29">
        <f t="shared" si="420"/>
        <v>0.68333333333333324</v>
      </c>
    </row>
    <row r="10395" spans="1:16" hidden="1" x14ac:dyDescent="0.25">
      <c r="A10395">
        <v>195220697</v>
      </c>
      <c r="B10395">
        <v>803401</v>
      </c>
      <c r="C10395" t="s">
        <v>318</v>
      </c>
      <c r="D10395">
        <v>2021750</v>
      </c>
      <c r="E10395" t="s">
        <v>296</v>
      </c>
      <c r="F10395" t="s">
        <v>214</v>
      </c>
      <c r="G10395" t="s">
        <v>215</v>
      </c>
      <c r="H10395">
        <v>2</v>
      </c>
      <c r="I10395">
        <v>2019</v>
      </c>
      <c r="J10395">
        <v>1</v>
      </c>
      <c r="L10395">
        <v>23119999</v>
      </c>
      <c r="M10395">
        <v>5.5</v>
      </c>
      <c r="P10395" s="29">
        <f t="shared" si="420"/>
        <v>0.75</v>
      </c>
    </row>
    <row r="10396" spans="1:16" hidden="1" x14ac:dyDescent="0.25">
      <c r="A10396">
        <v>195220697</v>
      </c>
      <c r="B10396">
        <v>803401</v>
      </c>
      <c r="C10396" t="s">
        <v>318</v>
      </c>
      <c r="D10396">
        <v>2004752</v>
      </c>
      <c r="E10396" t="s">
        <v>290</v>
      </c>
      <c r="F10396" t="s">
        <v>214</v>
      </c>
      <c r="G10396" t="s">
        <v>215</v>
      </c>
      <c r="H10396">
        <v>3</v>
      </c>
      <c r="I10396">
        <v>2019</v>
      </c>
      <c r="J10396">
        <v>1</v>
      </c>
      <c r="L10396">
        <v>23123926</v>
      </c>
      <c r="M10396">
        <v>3.9</v>
      </c>
      <c r="P10396" s="29">
        <f t="shared" si="420"/>
        <v>0.48333333333333334</v>
      </c>
    </row>
    <row r="10397" spans="1:16" hidden="1" x14ac:dyDescent="0.25">
      <c r="A10397">
        <v>195220697</v>
      </c>
      <c r="B10397">
        <v>803401</v>
      </c>
      <c r="C10397" t="s">
        <v>318</v>
      </c>
      <c r="D10397">
        <v>2021631</v>
      </c>
      <c r="E10397" t="s">
        <v>302</v>
      </c>
      <c r="F10397" t="s">
        <v>214</v>
      </c>
      <c r="G10397" t="s">
        <v>215</v>
      </c>
      <c r="H10397">
        <v>1</v>
      </c>
      <c r="I10397">
        <v>2019</v>
      </c>
      <c r="J10397">
        <v>2</v>
      </c>
      <c r="L10397">
        <v>23129791</v>
      </c>
      <c r="P10397" s="29" t="str">
        <f t="shared" si="420"/>
        <v>NULL</v>
      </c>
    </row>
    <row r="10398" spans="1:16" hidden="1" x14ac:dyDescent="0.25">
      <c r="A10398">
        <v>195220697</v>
      </c>
      <c r="B10398">
        <v>803401</v>
      </c>
      <c r="C10398" t="s">
        <v>318</v>
      </c>
      <c r="D10398">
        <v>2004752</v>
      </c>
      <c r="E10398" t="s">
        <v>290</v>
      </c>
      <c r="F10398" t="s">
        <v>214</v>
      </c>
      <c r="G10398" t="s">
        <v>215</v>
      </c>
      <c r="H10398">
        <v>1</v>
      </c>
      <c r="I10398">
        <v>2019</v>
      </c>
      <c r="J10398">
        <v>2</v>
      </c>
      <c r="L10398">
        <v>23129289</v>
      </c>
      <c r="P10398" s="29" t="str">
        <f t="shared" si="420"/>
        <v>NULL</v>
      </c>
    </row>
    <row r="10399" spans="1:16" hidden="1" x14ac:dyDescent="0.25">
      <c r="A10399">
        <v>195220697</v>
      </c>
      <c r="B10399">
        <v>803401</v>
      </c>
      <c r="C10399" t="s">
        <v>318</v>
      </c>
      <c r="D10399">
        <v>2004591</v>
      </c>
      <c r="E10399" t="s">
        <v>271</v>
      </c>
      <c r="F10399" t="s">
        <v>214</v>
      </c>
      <c r="G10399" t="s">
        <v>215</v>
      </c>
      <c r="H10399">
        <v>1</v>
      </c>
      <c r="I10399">
        <v>2019</v>
      </c>
      <c r="J10399">
        <v>2</v>
      </c>
      <c r="L10399">
        <v>23129291</v>
      </c>
      <c r="P10399" s="29" t="str">
        <f t="shared" si="420"/>
        <v>NULL</v>
      </c>
    </row>
    <row r="10400" spans="1:16" hidden="1" x14ac:dyDescent="0.25">
      <c r="A10400">
        <v>195220697</v>
      </c>
      <c r="B10400">
        <v>803401</v>
      </c>
      <c r="C10400" t="s">
        <v>318</v>
      </c>
      <c r="D10400">
        <v>2021640</v>
      </c>
      <c r="E10400" t="s">
        <v>227</v>
      </c>
      <c r="F10400" t="s">
        <v>214</v>
      </c>
      <c r="G10400" t="s">
        <v>215</v>
      </c>
      <c r="H10400">
        <v>1</v>
      </c>
      <c r="I10400">
        <v>2019</v>
      </c>
      <c r="J10400">
        <v>2</v>
      </c>
      <c r="L10400">
        <v>23127001</v>
      </c>
      <c r="P10400" s="29" t="str">
        <f t="shared" si="420"/>
        <v>NULL</v>
      </c>
    </row>
    <row r="10401" spans="1:16" hidden="1" x14ac:dyDescent="0.25">
      <c r="A10401">
        <v>195220697</v>
      </c>
      <c r="B10401">
        <v>803401</v>
      </c>
      <c r="C10401" t="s">
        <v>318</v>
      </c>
      <c r="D10401">
        <v>2021640</v>
      </c>
      <c r="E10401" t="s">
        <v>227</v>
      </c>
      <c r="F10401" t="s">
        <v>214</v>
      </c>
      <c r="G10401" t="s">
        <v>215</v>
      </c>
      <c r="H10401">
        <v>4</v>
      </c>
      <c r="I10401">
        <v>2019</v>
      </c>
      <c r="J10401">
        <v>2</v>
      </c>
      <c r="L10401">
        <v>23127001</v>
      </c>
      <c r="P10401" s="29" t="str">
        <f t="shared" si="420"/>
        <v>DRP</v>
      </c>
    </row>
    <row r="10402" spans="1:16" hidden="1" x14ac:dyDescent="0.25">
      <c r="A10402">
        <v>195220697</v>
      </c>
      <c r="B10402">
        <v>803401</v>
      </c>
      <c r="C10402" t="s">
        <v>318</v>
      </c>
      <c r="D10402">
        <v>2004587</v>
      </c>
      <c r="E10402" t="s">
        <v>288</v>
      </c>
      <c r="F10402" t="s">
        <v>214</v>
      </c>
      <c r="G10402" t="s">
        <v>215</v>
      </c>
      <c r="H10402">
        <v>1</v>
      </c>
      <c r="I10402">
        <v>2019</v>
      </c>
      <c r="J10402">
        <v>2</v>
      </c>
      <c r="L10402">
        <v>23130324</v>
      </c>
      <c r="P10402" s="29" t="str">
        <f t="shared" si="420"/>
        <v>NULL</v>
      </c>
    </row>
    <row r="10403" spans="1:16" hidden="1" x14ac:dyDescent="0.25">
      <c r="A10403">
        <v>195220697</v>
      </c>
      <c r="B10403">
        <v>803401</v>
      </c>
      <c r="C10403" t="s">
        <v>318</v>
      </c>
      <c r="D10403">
        <v>2021787</v>
      </c>
      <c r="E10403" t="s">
        <v>292</v>
      </c>
      <c r="F10403" t="s">
        <v>214</v>
      </c>
      <c r="G10403" t="s">
        <v>215</v>
      </c>
      <c r="H10403">
        <v>1</v>
      </c>
      <c r="I10403">
        <v>2019</v>
      </c>
      <c r="J10403">
        <v>2</v>
      </c>
      <c r="L10403">
        <v>23129786</v>
      </c>
      <c r="P10403" s="29" t="str">
        <f t="shared" si="420"/>
        <v>NULL</v>
      </c>
    </row>
    <row r="10404" spans="1:16" hidden="1" x14ac:dyDescent="0.25">
      <c r="A10404">
        <v>195224226</v>
      </c>
      <c r="B10404">
        <v>803401</v>
      </c>
      <c r="C10404" t="s">
        <v>318</v>
      </c>
      <c r="D10404">
        <v>2004098</v>
      </c>
      <c r="E10404" t="s">
        <v>213</v>
      </c>
      <c r="F10404" t="s">
        <v>214</v>
      </c>
      <c r="G10404" t="s">
        <v>215</v>
      </c>
      <c r="H10404">
        <v>2</v>
      </c>
      <c r="I10404">
        <v>2016</v>
      </c>
      <c r="J10404">
        <v>1</v>
      </c>
      <c r="L10404">
        <v>23081501</v>
      </c>
      <c r="M10404">
        <v>5.5</v>
      </c>
      <c r="P10404" s="29">
        <f t="shared" si="420"/>
        <v>0.75</v>
      </c>
    </row>
    <row r="10405" spans="1:16" hidden="1" x14ac:dyDescent="0.25">
      <c r="A10405">
        <v>195224226</v>
      </c>
      <c r="B10405">
        <v>803401</v>
      </c>
      <c r="C10405" t="s">
        <v>318</v>
      </c>
      <c r="D10405">
        <v>2021600</v>
      </c>
      <c r="E10405" t="s">
        <v>219</v>
      </c>
      <c r="F10405" t="s">
        <v>214</v>
      </c>
      <c r="G10405" t="s">
        <v>215</v>
      </c>
      <c r="H10405">
        <v>2</v>
      </c>
      <c r="I10405">
        <v>2016</v>
      </c>
      <c r="J10405">
        <v>1</v>
      </c>
      <c r="L10405">
        <v>23081081</v>
      </c>
      <c r="M10405">
        <v>4.7</v>
      </c>
      <c r="P10405" s="29">
        <f t="shared" si="420"/>
        <v>0.6166666666666667</v>
      </c>
    </row>
    <row r="10406" spans="1:16" hidden="1" x14ac:dyDescent="0.25">
      <c r="A10406">
        <v>195224226</v>
      </c>
      <c r="B10406">
        <v>803401</v>
      </c>
      <c r="C10406" t="s">
        <v>318</v>
      </c>
      <c r="D10406">
        <v>2005099</v>
      </c>
      <c r="E10406" t="s">
        <v>217</v>
      </c>
      <c r="F10406" t="s">
        <v>214</v>
      </c>
      <c r="G10406" t="s">
        <v>215</v>
      </c>
      <c r="H10406">
        <v>2</v>
      </c>
      <c r="I10406">
        <v>2016</v>
      </c>
      <c r="J10406">
        <v>1</v>
      </c>
      <c r="L10406">
        <v>23081376</v>
      </c>
      <c r="M10406">
        <v>4.0999999999999996</v>
      </c>
      <c r="P10406" s="29">
        <f t="shared" si="420"/>
        <v>0.51666666666666661</v>
      </c>
    </row>
    <row r="10407" spans="1:16" hidden="1" x14ac:dyDescent="0.25">
      <c r="A10407">
        <v>195224226</v>
      </c>
      <c r="B10407">
        <v>803401</v>
      </c>
      <c r="C10407" t="s">
        <v>318</v>
      </c>
      <c r="D10407">
        <v>2005102</v>
      </c>
      <c r="E10407" t="s">
        <v>218</v>
      </c>
      <c r="F10407" t="s">
        <v>214</v>
      </c>
      <c r="G10407" t="s">
        <v>215</v>
      </c>
      <c r="H10407">
        <v>3</v>
      </c>
      <c r="I10407">
        <v>2016</v>
      </c>
      <c r="J10407">
        <v>1</v>
      </c>
      <c r="L10407">
        <v>23081383</v>
      </c>
      <c r="M10407">
        <v>3.7</v>
      </c>
      <c r="P10407" s="29">
        <f t="shared" si="420"/>
        <v>0.45</v>
      </c>
    </row>
    <row r="10408" spans="1:16" hidden="1" x14ac:dyDescent="0.25">
      <c r="A10408">
        <v>195224226</v>
      </c>
      <c r="B10408">
        <v>803401</v>
      </c>
      <c r="C10408" t="s">
        <v>318</v>
      </c>
      <c r="D10408">
        <v>2021754</v>
      </c>
      <c r="E10408" t="s">
        <v>216</v>
      </c>
      <c r="F10408" t="s">
        <v>214</v>
      </c>
      <c r="G10408" t="s">
        <v>215</v>
      </c>
      <c r="H10408">
        <v>3</v>
      </c>
      <c r="I10408">
        <v>2016</v>
      </c>
      <c r="J10408">
        <v>1</v>
      </c>
      <c r="L10408">
        <v>23081097</v>
      </c>
      <c r="M10408">
        <v>3.3</v>
      </c>
      <c r="P10408" s="29">
        <f t="shared" si="420"/>
        <v>0.3833333333333333</v>
      </c>
    </row>
    <row r="10409" spans="1:16" hidden="1" x14ac:dyDescent="0.25">
      <c r="A10409">
        <v>195224226</v>
      </c>
      <c r="B10409">
        <v>803401</v>
      </c>
      <c r="C10409" t="s">
        <v>318</v>
      </c>
      <c r="D10409">
        <v>2005118</v>
      </c>
      <c r="E10409" t="s">
        <v>223</v>
      </c>
      <c r="F10409" t="s">
        <v>214</v>
      </c>
      <c r="G10409" t="s">
        <v>215</v>
      </c>
      <c r="H10409">
        <v>3</v>
      </c>
      <c r="I10409">
        <v>2016</v>
      </c>
      <c r="J10409">
        <v>1</v>
      </c>
      <c r="L10409">
        <v>23081294</v>
      </c>
      <c r="M10409">
        <v>3</v>
      </c>
      <c r="P10409" s="29">
        <f t="shared" si="420"/>
        <v>0.33333333333333331</v>
      </c>
    </row>
    <row r="10410" spans="1:16" hidden="1" x14ac:dyDescent="0.25">
      <c r="A10410">
        <v>195224226</v>
      </c>
      <c r="B10410">
        <v>803401</v>
      </c>
      <c r="C10410" t="s">
        <v>318</v>
      </c>
      <c r="D10410">
        <v>2004112</v>
      </c>
      <c r="E10410" t="s">
        <v>244</v>
      </c>
      <c r="F10410" t="s">
        <v>214</v>
      </c>
      <c r="G10410" t="s">
        <v>215</v>
      </c>
      <c r="H10410">
        <v>3</v>
      </c>
      <c r="I10410">
        <v>2016</v>
      </c>
      <c r="J10410">
        <v>2</v>
      </c>
      <c r="L10410">
        <v>23085449</v>
      </c>
      <c r="M10410" t="s">
        <v>221</v>
      </c>
      <c r="P10410" s="29" t="str">
        <f t="shared" si="420"/>
        <v>BAD</v>
      </c>
    </row>
    <row r="10411" spans="1:16" hidden="1" x14ac:dyDescent="0.25">
      <c r="A10411">
        <v>195224226</v>
      </c>
      <c r="B10411">
        <v>803401</v>
      </c>
      <c r="C10411" t="s">
        <v>318</v>
      </c>
      <c r="D10411">
        <v>2021580</v>
      </c>
      <c r="E10411" t="s">
        <v>241</v>
      </c>
      <c r="F10411" t="s">
        <v>214</v>
      </c>
      <c r="G10411" t="s">
        <v>215</v>
      </c>
      <c r="H10411">
        <v>3</v>
      </c>
      <c r="I10411">
        <v>2016</v>
      </c>
      <c r="J10411">
        <v>2</v>
      </c>
      <c r="L10411">
        <v>23086828</v>
      </c>
      <c r="M10411">
        <v>1.9</v>
      </c>
      <c r="P10411" s="29">
        <f t="shared" si="420"/>
        <v>0.15</v>
      </c>
    </row>
    <row r="10412" spans="1:16" hidden="1" x14ac:dyDescent="0.25">
      <c r="A10412">
        <v>195224226</v>
      </c>
      <c r="B10412">
        <v>803401</v>
      </c>
      <c r="C10412" t="s">
        <v>318</v>
      </c>
      <c r="D10412">
        <v>2021602</v>
      </c>
      <c r="E10412" t="s">
        <v>242</v>
      </c>
      <c r="F10412" t="s">
        <v>214</v>
      </c>
      <c r="G10412" t="s">
        <v>215</v>
      </c>
      <c r="H10412">
        <v>3</v>
      </c>
      <c r="I10412">
        <v>2016</v>
      </c>
      <c r="J10412">
        <v>2</v>
      </c>
      <c r="L10412">
        <v>23086746</v>
      </c>
      <c r="M10412">
        <v>1.5</v>
      </c>
      <c r="P10412" s="29">
        <f t="shared" si="420"/>
        <v>8.3333333333333329E-2</v>
      </c>
    </row>
    <row r="10413" spans="1:16" hidden="1" x14ac:dyDescent="0.25">
      <c r="A10413">
        <v>195224226</v>
      </c>
      <c r="B10413">
        <v>803401</v>
      </c>
      <c r="C10413" t="s">
        <v>318</v>
      </c>
      <c r="D10413">
        <v>2005117</v>
      </c>
      <c r="E10413" t="s">
        <v>220</v>
      </c>
      <c r="F10413" t="s">
        <v>214</v>
      </c>
      <c r="G10413" t="s">
        <v>215</v>
      </c>
      <c r="H10413">
        <v>3</v>
      </c>
      <c r="I10413">
        <v>2016</v>
      </c>
      <c r="J10413">
        <v>2</v>
      </c>
      <c r="L10413">
        <v>23084480</v>
      </c>
      <c r="M10413">
        <v>1.6</v>
      </c>
      <c r="P10413" s="29">
        <f t="shared" si="420"/>
        <v>0.10000000000000002</v>
      </c>
    </row>
    <row r="10414" spans="1:16" hidden="1" x14ac:dyDescent="0.25">
      <c r="A10414">
        <v>195224226</v>
      </c>
      <c r="B10414">
        <v>803401</v>
      </c>
      <c r="C10414" t="s">
        <v>318</v>
      </c>
      <c r="D10414">
        <v>2021754</v>
      </c>
      <c r="E10414" t="s">
        <v>216</v>
      </c>
      <c r="F10414" t="s">
        <v>214</v>
      </c>
      <c r="G10414" t="s">
        <v>215</v>
      </c>
      <c r="H10414">
        <v>3</v>
      </c>
      <c r="I10414">
        <v>2016</v>
      </c>
      <c r="J10414">
        <v>2</v>
      </c>
      <c r="L10414">
        <v>23086737</v>
      </c>
      <c r="M10414">
        <v>2</v>
      </c>
      <c r="P10414" s="29">
        <f t="shared" si="420"/>
        <v>0.16666666666666666</v>
      </c>
    </row>
    <row r="10415" spans="1:16" hidden="1" x14ac:dyDescent="0.25">
      <c r="A10415">
        <v>195224226</v>
      </c>
      <c r="B10415">
        <v>803401</v>
      </c>
      <c r="C10415" t="s">
        <v>318</v>
      </c>
      <c r="D10415">
        <v>2005102</v>
      </c>
      <c r="E10415" t="s">
        <v>218</v>
      </c>
      <c r="F10415" t="s">
        <v>214</v>
      </c>
      <c r="G10415" t="s">
        <v>215</v>
      </c>
      <c r="H10415">
        <v>3</v>
      </c>
      <c r="I10415">
        <v>2016</v>
      </c>
      <c r="J10415">
        <v>2</v>
      </c>
      <c r="L10415">
        <v>23086740</v>
      </c>
      <c r="M10415" t="s">
        <v>221</v>
      </c>
      <c r="P10415" s="29" t="str">
        <f t="shared" si="420"/>
        <v>BAD</v>
      </c>
    </row>
    <row r="10416" spans="1:16" hidden="1" x14ac:dyDescent="0.25">
      <c r="A10416">
        <v>195224226</v>
      </c>
      <c r="B10416">
        <v>803401</v>
      </c>
      <c r="C10416" t="s">
        <v>318</v>
      </c>
      <c r="D10416">
        <v>2005118</v>
      </c>
      <c r="E10416" t="s">
        <v>223</v>
      </c>
      <c r="F10416" t="s">
        <v>214</v>
      </c>
      <c r="G10416" t="s">
        <v>215</v>
      </c>
      <c r="H10416">
        <v>3</v>
      </c>
      <c r="I10416">
        <v>2016</v>
      </c>
      <c r="J10416">
        <v>2</v>
      </c>
      <c r="L10416">
        <v>23086744</v>
      </c>
      <c r="M10416" t="s">
        <v>221</v>
      </c>
      <c r="P10416" s="29" t="str">
        <f t="shared" si="420"/>
        <v>BAD</v>
      </c>
    </row>
    <row r="10417" spans="1:16" hidden="1" x14ac:dyDescent="0.25">
      <c r="A10417">
        <v>195224226</v>
      </c>
      <c r="B10417">
        <v>803401</v>
      </c>
      <c r="C10417" t="s">
        <v>318</v>
      </c>
      <c r="D10417">
        <v>2005102</v>
      </c>
      <c r="E10417" t="s">
        <v>218</v>
      </c>
      <c r="F10417" t="s">
        <v>214</v>
      </c>
      <c r="G10417" t="s">
        <v>215</v>
      </c>
      <c r="H10417">
        <v>2</v>
      </c>
      <c r="I10417">
        <v>2017</v>
      </c>
      <c r="J10417">
        <v>2</v>
      </c>
      <c r="L10417">
        <v>23101081</v>
      </c>
      <c r="M10417">
        <v>4.0999999999999996</v>
      </c>
      <c r="P10417" s="29">
        <f t="shared" si="420"/>
        <v>0.51666666666666661</v>
      </c>
    </row>
    <row r="10418" spans="1:16" hidden="1" x14ac:dyDescent="0.25">
      <c r="A10418">
        <v>195224226</v>
      </c>
      <c r="B10418">
        <v>803401</v>
      </c>
      <c r="C10418" t="s">
        <v>318</v>
      </c>
      <c r="D10418">
        <v>2005118</v>
      </c>
      <c r="E10418" t="s">
        <v>223</v>
      </c>
      <c r="F10418" t="s">
        <v>214</v>
      </c>
      <c r="G10418" t="s">
        <v>215</v>
      </c>
      <c r="H10418">
        <v>3</v>
      </c>
      <c r="I10418">
        <v>2017</v>
      </c>
      <c r="J10418">
        <v>2</v>
      </c>
      <c r="L10418">
        <v>23101672</v>
      </c>
      <c r="M10418">
        <v>3</v>
      </c>
      <c r="P10418" s="29">
        <f t="shared" si="420"/>
        <v>0.33333333333333331</v>
      </c>
    </row>
    <row r="10419" spans="1:16" hidden="1" x14ac:dyDescent="0.25">
      <c r="A10419">
        <v>195224226</v>
      </c>
      <c r="B10419">
        <v>803401</v>
      </c>
      <c r="C10419" t="s">
        <v>318</v>
      </c>
      <c r="D10419">
        <v>2021580</v>
      </c>
      <c r="E10419" t="s">
        <v>241</v>
      </c>
      <c r="F10419" t="s">
        <v>214</v>
      </c>
      <c r="G10419" t="s">
        <v>215</v>
      </c>
      <c r="H10419">
        <v>3</v>
      </c>
      <c r="I10419">
        <v>2017</v>
      </c>
      <c r="J10419">
        <v>2</v>
      </c>
      <c r="L10419">
        <v>23101085</v>
      </c>
      <c r="M10419">
        <v>3</v>
      </c>
      <c r="P10419" s="29">
        <f t="shared" ref="P10419:P10482" si="421">IF(AND(ISNUMBER(M10419),H10419&lt;&gt;4),(M10419-1)/6,IF(H10419=4,"DRP",IF(AND(H10419=3,M10419="NA"),"BAD",IF(AND(H10419=2),"CVL",IF(AND(H10419=1,ISBLANK(M10419)),"NULL","UNK")))))</f>
        <v>0.33333333333333331</v>
      </c>
    </row>
    <row r="10420" spans="1:16" hidden="1" x14ac:dyDescent="0.25">
      <c r="A10420">
        <v>195224226</v>
      </c>
      <c r="B10420">
        <v>803401</v>
      </c>
      <c r="C10420" t="s">
        <v>318</v>
      </c>
      <c r="D10420">
        <v>2005131</v>
      </c>
      <c r="E10420" t="s">
        <v>228</v>
      </c>
      <c r="F10420" t="s">
        <v>214</v>
      </c>
      <c r="G10420" t="s">
        <v>215</v>
      </c>
      <c r="H10420">
        <v>3</v>
      </c>
      <c r="I10420">
        <v>2017</v>
      </c>
      <c r="J10420">
        <v>2</v>
      </c>
      <c r="L10420">
        <v>23097528</v>
      </c>
      <c r="M10420">
        <v>3.4</v>
      </c>
      <c r="P10420" s="29">
        <f t="shared" si="421"/>
        <v>0.39999999999999997</v>
      </c>
    </row>
    <row r="10421" spans="1:16" hidden="1" x14ac:dyDescent="0.25">
      <c r="A10421">
        <v>195224226</v>
      </c>
      <c r="B10421">
        <v>803401</v>
      </c>
      <c r="C10421" t="s">
        <v>318</v>
      </c>
      <c r="D10421">
        <v>2021602</v>
      </c>
      <c r="E10421" t="s">
        <v>242</v>
      </c>
      <c r="F10421" t="s">
        <v>214</v>
      </c>
      <c r="G10421" t="s">
        <v>215</v>
      </c>
      <c r="H10421">
        <v>3</v>
      </c>
      <c r="I10421">
        <v>2017</v>
      </c>
      <c r="J10421">
        <v>2</v>
      </c>
      <c r="L10421">
        <v>23101093</v>
      </c>
      <c r="M10421">
        <v>2.1</v>
      </c>
      <c r="P10421" s="29">
        <f t="shared" si="421"/>
        <v>0.18333333333333335</v>
      </c>
    </row>
    <row r="10422" spans="1:16" hidden="1" x14ac:dyDescent="0.25">
      <c r="A10422">
        <v>195224226</v>
      </c>
      <c r="B10422">
        <v>803401</v>
      </c>
      <c r="C10422" t="s">
        <v>318</v>
      </c>
      <c r="D10422">
        <v>2021754</v>
      </c>
      <c r="E10422" t="s">
        <v>216</v>
      </c>
      <c r="F10422" t="s">
        <v>214</v>
      </c>
      <c r="G10422" t="s">
        <v>215</v>
      </c>
      <c r="H10422">
        <v>3</v>
      </c>
      <c r="I10422">
        <v>2017</v>
      </c>
      <c r="J10422">
        <v>2</v>
      </c>
      <c r="L10422">
        <v>23101024</v>
      </c>
      <c r="M10422" t="s">
        <v>221</v>
      </c>
      <c r="P10422" s="29" t="str">
        <f t="shared" si="421"/>
        <v>BAD</v>
      </c>
    </row>
    <row r="10423" spans="1:16" hidden="1" x14ac:dyDescent="0.25">
      <c r="A10423">
        <v>195225249</v>
      </c>
      <c r="B10423">
        <v>803401</v>
      </c>
      <c r="C10423" t="s">
        <v>318</v>
      </c>
      <c r="D10423">
        <v>2005118</v>
      </c>
      <c r="E10423" t="s">
        <v>223</v>
      </c>
      <c r="F10423" t="s">
        <v>214</v>
      </c>
      <c r="G10423" t="s">
        <v>215</v>
      </c>
      <c r="H10423">
        <v>2</v>
      </c>
      <c r="I10423">
        <v>2016</v>
      </c>
      <c r="J10423">
        <v>1</v>
      </c>
      <c r="L10423">
        <v>23081293</v>
      </c>
      <c r="M10423">
        <v>4.2</v>
      </c>
      <c r="P10423" s="29">
        <f t="shared" si="421"/>
        <v>0.53333333333333333</v>
      </c>
    </row>
    <row r="10424" spans="1:16" hidden="1" x14ac:dyDescent="0.25">
      <c r="A10424">
        <v>195225249</v>
      </c>
      <c r="B10424">
        <v>803401</v>
      </c>
      <c r="C10424" t="s">
        <v>318</v>
      </c>
      <c r="D10424">
        <v>2021754</v>
      </c>
      <c r="E10424" t="s">
        <v>216</v>
      </c>
      <c r="F10424" t="s">
        <v>214</v>
      </c>
      <c r="G10424" t="s">
        <v>215</v>
      </c>
      <c r="H10424">
        <v>2</v>
      </c>
      <c r="I10424">
        <v>2016</v>
      </c>
      <c r="J10424">
        <v>1</v>
      </c>
      <c r="L10424">
        <v>23081092</v>
      </c>
      <c r="M10424">
        <v>5</v>
      </c>
      <c r="P10424" s="29">
        <f t="shared" si="421"/>
        <v>0.66666666666666663</v>
      </c>
    </row>
    <row r="10425" spans="1:16" hidden="1" x14ac:dyDescent="0.25">
      <c r="A10425">
        <v>195225249</v>
      </c>
      <c r="B10425">
        <v>803401</v>
      </c>
      <c r="C10425" t="s">
        <v>318</v>
      </c>
      <c r="D10425">
        <v>2005102</v>
      </c>
      <c r="E10425" t="s">
        <v>218</v>
      </c>
      <c r="F10425" t="s">
        <v>214</v>
      </c>
      <c r="G10425" t="s">
        <v>215</v>
      </c>
      <c r="H10425">
        <v>2</v>
      </c>
      <c r="I10425">
        <v>2016</v>
      </c>
      <c r="J10425">
        <v>1</v>
      </c>
      <c r="L10425">
        <v>23081382</v>
      </c>
      <c r="M10425">
        <v>4</v>
      </c>
      <c r="P10425" s="29">
        <f t="shared" si="421"/>
        <v>0.5</v>
      </c>
    </row>
    <row r="10426" spans="1:16" hidden="1" x14ac:dyDescent="0.25">
      <c r="A10426">
        <v>195225249</v>
      </c>
      <c r="B10426">
        <v>803401</v>
      </c>
      <c r="C10426" t="s">
        <v>318</v>
      </c>
      <c r="D10426">
        <v>2005099</v>
      </c>
      <c r="E10426" t="s">
        <v>217</v>
      </c>
      <c r="F10426" t="s">
        <v>214</v>
      </c>
      <c r="G10426" t="s">
        <v>215</v>
      </c>
      <c r="H10426">
        <v>2</v>
      </c>
      <c r="I10426">
        <v>2016</v>
      </c>
      <c r="J10426">
        <v>1</v>
      </c>
      <c r="L10426">
        <v>23081375</v>
      </c>
      <c r="M10426">
        <v>5.2</v>
      </c>
      <c r="P10426" s="29">
        <f t="shared" si="421"/>
        <v>0.70000000000000007</v>
      </c>
    </row>
    <row r="10427" spans="1:16" hidden="1" x14ac:dyDescent="0.25">
      <c r="A10427">
        <v>195225249</v>
      </c>
      <c r="B10427">
        <v>803401</v>
      </c>
      <c r="C10427" t="s">
        <v>318</v>
      </c>
      <c r="D10427">
        <v>2021600</v>
      </c>
      <c r="E10427" t="s">
        <v>219</v>
      </c>
      <c r="F10427" t="s">
        <v>214</v>
      </c>
      <c r="G10427" t="s">
        <v>215</v>
      </c>
      <c r="H10427">
        <v>3</v>
      </c>
      <c r="I10427">
        <v>2016</v>
      </c>
      <c r="J10427">
        <v>1</v>
      </c>
      <c r="L10427">
        <v>23081079</v>
      </c>
      <c r="M10427">
        <v>3.6</v>
      </c>
      <c r="P10427" s="29">
        <f t="shared" si="421"/>
        <v>0.43333333333333335</v>
      </c>
    </row>
    <row r="10428" spans="1:16" hidden="1" x14ac:dyDescent="0.25">
      <c r="A10428">
        <v>195225249</v>
      </c>
      <c r="B10428">
        <v>803401</v>
      </c>
      <c r="C10428" t="s">
        <v>318</v>
      </c>
      <c r="D10428">
        <v>2004098</v>
      </c>
      <c r="E10428" t="s">
        <v>213</v>
      </c>
      <c r="F10428" t="s">
        <v>214</v>
      </c>
      <c r="G10428" t="s">
        <v>215</v>
      </c>
      <c r="H10428">
        <v>2</v>
      </c>
      <c r="I10428">
        <v>2016</v>
      </c>
      <c r="J10428">
        <v>1</v>
      </c>
      <c r="L10428">
        <v>23081502</v>
      </c>
      <c r="M10428">
        <v>5.7</v>
      </c>
      <c r="P10428" s="29">
        <f t="shared" si="421"/>
        <v>0.78333333333333333</v>
      </c>
    </row>
    <row r="10429" spans="1:16" hidden="1" x14ac:dyDescent="0.25">
      <c r="A10429">
        <v>195225249</v>
      </c>
      <c r="B10429">
        <v>803401</v>
      </c>
      <c r="C10429" t="s">
        <v>318</v>
      </c>
      <c r="D10429">
        <v>2004112</v>
      </c>
      <c r="E10429" t="s">
        <v>244</v>
      </c>
      <c r="F10429" t="s">
        <v>214</v>
      </c>
      <c r="G10429" t="s">
        <v>215</v>
      </c>
      <c r="H10429">
        <v>2</v>
      </c>
      <c r="I10429">
        <v>2016</v>
      </c>
      <c r="J10429">
        <v>2</v>
      </c>
      <c r="L10429">
        <v>23085502</v>
      </c>
      <c r="M10429">
        <v>5.9</v>
      </c>
      <c r="P10429" s="29">
        <f t="shared" si="421"/>
        <v>0.81666666666666676</v>
      </c>
    </row>
    <row r="10430" spans="1:16" hidden="1" x14ac:dyDescent="0.25">
      <c r="A10430">
        <v>195225249</v>
      </c>
      <c r="B10430">
        <v>803401</v>
      </c>
      <c r="C10430" t="s">
        <v>318</v>
      </c>
      <c r="D10430">
        <v>2004116</v>
      </c>
      <c r="E10430" t="s">
        <v>229</v>
      </c>
      <c r="F10430" t="s">
        <v>214</v>
      </c>
      <c r="G10430" t="s">
        <v>215</v>
      </c>
      <c r="H10430">
        <v>2</v>
      </c>
      <c r="I10430">
        <v>2016</v>
      </c>
      <c r="J10430">
        <v>2</v>
      </c>
      <c r="L10430">
        <v>23085552</v>
      </c>
      <c r="M10430">
        <v>6.2</v>
      </c>
      <c r="P10430" s="29">
        <f t="shared" si="421"/>
        <v>0.8666666666666667</v>
      </c>
    </row>
    <row r="10431" spans="1:16" hidden="1" x14ac:dyDescent="0.25">
      <c r="A10431">
        <v>195225249</v>
      </c>
      <c r="B10431">
        <v>803401</v>
      </c>
      <c r="C10431" t="s">
        <v>318</v>
      </c>
      <c r="D10431">
        <v>2021580</v>
      </c>
      <c r="E10431" t="s">
        <v>241</v>
      </c>
      <c r="F10431" t="s">
        <v>214</v>
      </c>
      <c r="G10431" t="s">
        <v>215</v>
      </c>
      <c r="H10431">
        <v>3</v>
      </c>
      <c r="I10431">
        <v>2016</v>
      </c>
      <c r="J10431">
        <v>2</v>
      </c>
      <c r="L10431">
        <v>23086828</v>
      </c>
      <c r="M10431">
        <v>3.4</v>
      </c>
      <c r="P10431" s="29">
        <f t="shared" si="421"/>
        <v>0.39999999999999997</v>
      </c>
    </row>
    <row r="10432" spans="1:16" hidden="1" x14ac:dyDescent="0.25">
      <c r="A10432">
        <v>195225249</v>
      </c>
      <c r="B10432">
        <v>803401</v>
      </c>
      <c r="C10432" t="s">
        <v>318</v>
      </c>
      <c r="D10432">
        <v>2005117</v>
      </c>
      <c r="E10432" t="s">
        <v>220</v>
      </c>
      <c r="F10432" t="s">
        <v>214</v>
      </c>
      <c r="G10432" t="s">
        <v>215</v>
      </c>
      <c r="H10432">
        <v>3</v>
      </c>
      <c r="I10432">
        <v>2016</v>
      </c>
      <c r="J10432">
        <v>2</v>
      </c>
      <c r="L10432">
        <v>23084478</v>
      </c>
      <c r="M10432">
        <v>3.2</v>
      </c>
      <c r="P10432" s="29">
        <f t="shared" si="421"/>
        <v>0.3666666666666667</v>
      </c>
    </row>
    <row r="10433" spans="1:16" hidden="1" x14ac:dyDescent="0.25">
      <c r="A10433">
        <v>195225249</v>
      </c>
      <c r="B10433">
        <v>803401</v>
      </c>
      <c r="C10433" t="s">
        <v>318</v>
      </c>
      <c r="D10433">
        <v>2021763</v>
      </c>
      <c r="E10433" t="s">
        <v>298</v>
      </c>
      <c r="F10433" t="s">
        <v>214</v>
      </c>
      <c r="G10433" t="s">
        <v>215</v>
      </c>
      <c r="H10433">
        <v>3</v>
      </c>
      <c r="I10433">
        <v>2016</v>
      </c>
      <c r="J10433">
        <v>2</v>
      </c>
      <c r="L10433">
        <v>23086846</v>
      </c>
      <c r="M10433">
        <v>3.9</v>
      </c>
      <c r="P10433" s="29">
        <f t="shared" si="421"/>
        <v>0.48333333333333334</v>
      </c>
    </row>
    <row r="10434" spans="1:16" hidden="1" x14ac:dyDescent="0.25">
      <c r="A10434">
        <v>195225249</v>
      </c>
      <c r="B10434">
        <v>803401</v>
      </c>
      <c r="C10434" t="s">
        <v>318</v>
      </c>
      <c r="D10434">
        <v>2005131</v>
      </c>
      <c r="E10434" t="s">
        <v>228</v>
      </c>
      <c r="F10434" t="s">
        <v>214</v>
      </c>
      <c r="G10434" t="s">
        <v>215</v>
      </c>
      <c r="H10434">
        <v>2</v>
      </c>
      <c r="I10434">
        <v>2016</v>
      </c>
      <c r="J10434">
        <v>2</v>
      </c>
      <c r="L10434">
        <v>23086517</v>
      </c>
      <c r="M10434">
        <v>5.4</v>
      </c>
      <c r="P10434" s="29">
        <f t="shared" si="421"/>
        <v>0.73333333333333339</v>
      </c>
    </row>
    <row r="10435" spans="1:16" hidden="1" x14ac:dyDescent="0.25">
      <c r="A10435">
        <v>195225249</v>
      </c>
      <c r="B10435">
        <v>803401</v>
      </c>
      <c r="C10435" t="s">
        <v>318</v>
      </c>
      <c r="D10435">
        <v>2021600</v>
      </c>
      <c r="E10435" t="s">
        <v>219</v>
      </c>
      <c r="F10435" t="s">
        <v>214</v>
      </c>
      <c r="G10435" t="s">
        <v>215</v>
      </c>
      <c r="H10435">
        <v>3</v>
      </c>
      <c r="I10435">
        <v>2016</v>
      </c>
      <c r="J10435">
        <v>2</v>
      </c>
      <c r="L10435">
        <v>23086545</v>
      </c>
      <c r="M10435">
        <v>3.3</v>
      </c>
      <c r="P10435" s="29">
        <f t="shared" si="421"/>
        <v>0.3833333333333333</v>
      </c>
    </row>
    <row r="10436" spans="1:16" hidden="1" x14ac:dyDescent="0.25">
      <c r="A10436">
        <v>195225249</v>
      </c>
      <c r="B10436">
        <v>803401</v>
      </c>
      <c r="C10436" t="s">
        <v>318</v>
      </c>
      <c r="D10436">
        <v>2021600</v>
      </c>
      <c r="E10436" t="s">
        <v>219</v>
      </c>
      <c r="F10436" t="s">
        <v>214</v>
      </c>
      <c r="G10436" t="s">
        <v>215</v>
      </c>
      <c r="H10436">
        <v>2</v>
      </c>
      <c r="I10436">
        <v>2017</v>
      </c>
      <c r="J10436">
        <v>1</v>
      </c>
      <c r="L10436">
        <v>23092794</v>
      </c>
      <c r="M10436">
        <v>4.7</v>
      </c>
      <c r="P10436" s="29">
        <f t="shared" si="421"/>
        <v>0.6166666666666667</v>
      </c>
    </row>
    <row r="10437" spans="1:16" hidden="1" x14ac:dyDescent="0.25">
      <c r="A10437">
        <v>195225249</v>
      </c>
      <c r="B10437">
        <v>803401</v>
      </c>
      <c r="C10437" t="s">
        <v>318</v>
      </c>
      <c r="D10437">
        <v>2005117</v>
      </c>
      <c r="E10437" t="s">
        <v>220</v>
      </c>
      <c r="F10437" t="s">
        <v>214</v>
      </c>
      <c r="G10437" t="s">
        <v>215</v>
      </c>
      <c r="H10437">
        <v>2</v>
      </c>
      <c r="I10437">
        <v>2017</v>
      </c>
      <c r="J10437">
        <v>1</v>
      </c>
      <c r="L10437">
        <v>23091395</v>
      </c>
      <c r="M10437">
        <v>5.0999999999999996</v>
      </c>
      <c r="P10437" s="29">
        <f t="shared" si="421"/>
        <v>0.68333333333333324</v>
      </c>
    </row>
    <row r="10438" spans="1:16" hidden="1" x14ac:dyDescent="0.25">
      <c r="A10438">
        <v>195225249</v>
      </c>
      <c r="B10438">
        <v>803401</v>
      </c>
      <c r="C10438" t="s">
        <v>318</v>
      </c>
      <c r="D10438">
        <v>2021580</v>
      </c>
      <c r="E10438" t="s">
        <v>241</v>
      </c>
      <c r="F10438" t="s">
        <v>214</v>
      </c>
      <c r="G10438" t="s">
        <v>215</v>
      </c>
      <c r="H10438">
        <v>2</v>
      </c>
      <c r="I10438">
        <v>2017</v>
      </c>
      <c r="J10438">
        <v>1</v>
      </c>
      <c r="L10438">
        <v>23093919</v>
      </c>
      <c r="M10438">
        <v>5</v>
      </c>
      <c r="P10438" s="29">
        <f t="shared" si="421"/>
        <v>0.66666666666666663</v>
      </c>
    </row>
    <row r="10439" spans="1:16" hidden="1" x14ac:dyDescent="0.25">
      <c r="A10439">
        <v>195225249</v>
      </c>
      <c r="B10439">
        <v>803401</v>
      </c>
      <c r="C10439" t="s">
        <v>318</v>
      </c>
      <c r="D10439">
        <v>2021763</v>
      </c>
      <c r="E10439" t="s">
        <v>298</v>
      </c>
      <c r="F10439" t="s">
        <v>214</v>
      </c>
      <c r="G10439" t="s">
        <v>215</v>
      </c>
      <c r="H10439">
        <v>2</v>
      </c>
      <c r="I10439">
        <v>2017</v>
      </c>
      <c r="J10439">
        <v>1</v>
      </c>
      <c r="L10439">
        <v>23091986</v>
      </c>
      <c r="M10439">
        <v>4.3</v>
      </c>
      <c r="P10439" s="29">
        <f t="shared" si="421"/>
        <v>0.54999999999999993</v>
      </c>
    </row>
    <row r="10440" spans="1:16" hidden="1" x14ac:dyDescent="0.25">
      <c r="A10440">
        <v>195225249</v>
      </c>
      <c r="B10440">
        <v>803401</v>
      </c>
      <c r="C10440" t="s">
        <v>318</v>
      </c>
      <c r="D10440">
        <v>2004099</v>
      </c>
      <c r="E10440" t="s">
        <v>245</v>
      </c>
      <c r="F10440" t="s">
        <v>214</v>
      </c>
      <c r="G10440" t="s">
        <v>215</v>
      </c>
      <c r="H10440">
        <v>4</v>
      </c>
      <c r="I10440">
        <v>2017</v>
      </c>
      <c r="J10440">
        <v>1</v>
      </c>
      <c r="L10440">
        <v>23092379</v>
      </c>
      <c r="P10440" s="29" t="str">
        <f t="shared" si="421"/>
        <v>DRP</v>
      </c>
    </row>
    <row r="10441" spans="1:16" hidden="1" x14ac:dyDescent="0.25">
      <c r="A10441">
        <v>195225249</v>
      </c>
      <c r="B10441">
        <v>803401</v>
      </c>
      <c r="C10441" t="s">
        <v>318</v>
      </c>
      <c r="D10441">
        <v>2021756</v>
      </c>
      <c r="E10441" t="s">
        <v>253</v>
      </c>
      <c r="F10441" t="s">
        <v>214</v>
      </c>
      <c r="G10441" t="s">
        <v>215</v>
      </c>
      <c r="H10441">
        <v>3</v>
      </c>
      <c r="I10441">
        <v>2017</v>
      </c>
      <c r="J10441">
        <v>2</v>
      </c>
      <c r="L10441">
        <v>23101097</v>
      </c>
      <c r="M10441">
        <v>3.5</v>
      </c>
      <c r="P10441" s="29">
        <f t="shared" si="421"/>
        <v>0.41666666666666669</v>
      </c>
    </row>
    <row r="10442" spans="1:16" hidden="1" x14ac:dyDescent="0.25">
      <c r="A10442">
        <v>195225249</v>
      </c>
      <c r="B10442">
        <v>803401</v>
      </c>
      <c r="C10442" t="s">
        <v>318</v>
      </c>
      <c r="D10442">
        <v>2021602</v>
      </c>
      <c r="E10442" t="s">
        <v>242</v>
      </c>
      <c r="F10442" t="s">
        <v>214</v>
      </c>
      <c r="G10442" t="s">
        <v>215</v>
      </c>
      <c r="H10442">
        <v>3</v>
      </c>
      <c r="I10442">
        <v>2017</v>
      </c>
      <c r="J10442">
        <v>2</v>
      </c>
      <c r="L10442">
        <v>23101093</v>
      </c>
      <c r="M10442">
        <v>3.2</v>
      </c>
      <c r="P10442" s="29">
        <f t="shared" si="421"/>
        <v>0.3666666666666667</v>
      </c>
    </row>
    <row r="10443" spans="1:16" hidden="1" x14ac:dyDescent="0.25">
      <c r="A10443">
        <v>195225249</v>
      </c>
      <c r="B10443">
        <v>803401</v>
      </c>
      <c r="C10443" t="s">
        <v>318</v>
      </c>
      <c r="D10443">
        <v>2005120</v>
      </c>
      <c r="E10443" t="s">
        <v>293</v>
      </c>
      <c r="F10443" t="s">
        <v>214</v>
      </c>
      <c r="G10443" t="s">
        <v>215</v>
      </c>
      <c r="H10443">
        <v>2</v>
      </c>
      <c r="I10443">
        <v>2017</v>
      </c>
      <c r="J10443">
        <v>2</v>
      </c>
      <c r="L10443">
        <v>23097529</v>
      </c>
      <c r="M10443">
        <v>5.7</v>
      </c>
      <c r="P10443" s="29">
        <f t="shared" si="421"/>
        <v>0.78333333333333333</v>
      </c>
    </row>
    <row r="10444" spans="1:16" hidden="1" x14ac:dyDescent="0.25">
      <c r="A10444">
        <v>195225249</v>
      </c>
      <c r="B10444">
        <v>803401</v>
      </c>
      <c r="C10444" t="s">
        <v>318</v>
      </c>
      <c r="D10444">
        <v>2004591</v>
      </c>
      <c r="E10444" t="s">
        <v>271</v>
      </c>
      <c r="F10444" t="s">
        <v>214</v>
      </c>
      <c r="G10444" t="s">
        <v>215</v>
      </c>
      <c r="H10444">
        <v>2</v>
      </c>
      <c r="I10444">
        <v>2017</v>
      </c>
      <c r="J10444">
        <v>2</v>
      </c>
      <c r="L10444">
        <v>23097625</v>
      </c>
      <c r="M10444">
        <v>4.3</v>
      </c>
      <c r="P10444" s="29">
        <f t="shared" si="421"/>
        <v>0.54999999999999993</v>
      </c>
    </row>
    <row r="10445" spans="1:16" hidden="1" x14ac:dyDescent="0.25">
      <c r="A10445">
        <v>195225249</v>
      </c>
      <c r="B10445">
        <v>803401</v>
      </c>
      <c r="C10445" t="s">
        <v>318</v>
      </c>
      <c r="D10445">
        <v>2004099</v>
      </c>
      <c r="E10445" t="s">
        <v>245</v>
      </c>
      <c r="F10445" t="s">
        <v>214</v>
      </c>
      <c r="G10445" t="s">
        <v>215</v>
      </c>
      <c r="H10445">
        <v>2</v>
      </c>
      <c r="I10445">
        <v>2017</v>
      </c>
      <c r="J10445">
        <v>2</v>
      </c>
      <c r="L10445">
        <v>23097864</v>
      </c>
      <c r="M10445">
        <v>5.6</v>
      </c>
      <c r="P10445" s="29">
        <f t="shared" si="421"/>
        <v>0.76666666666666661</v>
      </c>
    </row>
    <row r="10446" spans="1:16" hidden="1" x14ac:dyDescent="0.25">
      <c r="A10446">
        <v>195225249</v>
      </c>
      <c r="B10446">
        <v>803401</v>
      </c>
      <c r="C10446" t="s">
        <v>318</v>
      </c>
      <c r="D10446">
        <v>2019272</v>
      </c>
      <c r="E10446" t="s">
        <v>249</v>
      </c>
      <c r="F10446" t="s">
        <v>214</v>
      </c>
      <c r="G10446" t="s">
        <v>215</v>
      </c>
      <c r="H10446">
        <v>2</v>
      </c>
      <c r="I10446">
        <v>2017</v>
      </c>
      <c r="J10446">
        <v>2</v>
      </c>
      <c r="M10446" t="s">
        <v>232</v>
      </c>
      <c r="N10446" t="s">
        <v>231</v>
      </c>
      <c r="P10446" s="29" t="str">
        <f t="shared" si="421"/>
        <v>CVL</v>
      </c>
    </row>
    <row r="10447" spans="1:16" hidden="1" x14ac:dyDescent="0.25">
      <c r="A10447">
        <v>195225249</v>
      </c>
      <c r="B10447">
        <v>803401</v>
      </c>
      <c r="C10447" t="s">
        <v>318</v>
      </c>
      <c r="D10447">
        <v>2019271</v>
      </c>
      <c r="E10447" t="s">
        <v>236</v>
      </c>
      <c r="F10447" t="s">
        <v>214</v>
      </c>
      <c r="G10447" t="s">
        <v>215</v>
      </c>
      <c r="H10447">
        <v>2</v>
      </c>
      <c r="I10447">
        <v>2017</v>
      </c>
      <c r="J10447">
        <v>2</v>
      </c>
      <c r="M10447" t="s">
        <v>232</v>
      </c>
      <c r="N10447" t="s">
        <v>231</v>
      </c>
      <c r="P10447" s="29" t="str">
        <f t="shared" si="421"/>
        <v>CVL</v>
      </c>
    </row>
    <row r="10448" spans="1:16" hidden="1" x14ac:dyDescent="0.25">
      <c r="A10448">
        <v>195225249</v>
      </c>
      <c r="B10448">
        <v>803401</v>
      </c>
      <c r="C10448" t="s">
        <v>318</v>
      </c>
      <c r="D10448">
        <v>2021615</v>
      </c>
      <c r="E10448" t="s">
        <v>255</v>
      </c>
      <c r="F10448" t="s">
        <v>214</v>
      </c>
      <c r="G10448" t="s">
        <v>215</v>
      </c>
      <c r="H10448">
        <v>2</v>
      </c>
      <c r="I10448">
        <v>2018</v>
      </c>
      <c r="J10448">
        <v>1</v>
      </c>
      <c r="L10448">
        <v>23107757</v>
      </c>
      <c r="M10448">
        <v>4</v>
      </c>
      <c r="P10448" s="29">
        <f t="shared" si="421"/>
        <v>0.5</v>
      </c>
    </row>
    <row r="10449" spans="1:16" hidden="1" x14ac:dyDescent="0.25">
      <c r="A10449">
        <v>195225249</v>
      </c>
      <c r="B10449">
        <v>803401</v>
      </c>
      <c r="C10449" t="s">
        <v>318</v>
      </c>
      <c r="D10449">
        <v>2021602</v>
      </c>
      <c r="E10449" t="s">
        <v>242</v>
      </c>
      <c r="F10449" t="s">
        <v>214</v>
      </c>
      <c r="G10449" t="s">
        <v>215</v>
      </c>
      <c r="H10449">
        <v>2</v>
      </c>
      <c r="I10449">
        <v>2018</v>
      </c>
      <c r="J10449">
        <v>1</v>
      </c>
      <c r="L10449">
        <v>23108070</v>
      </c>
      <c r="M10449">
        <v>4</v>
      </c>
      <c r="P10449" s="29">
        <f t="shared" si="421"/>
        <v>0.5</v>
      </c>
    </row>
    <row r="10450" spans="1:16" hidden="1" x14ac:dyDescent="0.25">
      <c r="A10450">
        <v>195225249</v>
      </c>
      <c r="B10450">
        <v>803401</v>
      </c>
      <c r="C10450" t="s">
        <v>318</v>
      </c>
      <c r="D10450">
        <v>2021756</v>
      </c>
      <c r="E10450" t="s">
        <v>253</v>
      </c>
      <c r="F10450" t="s">
        <v>214</v>
      </c>
      <c r="G10450" t="s">
        <v>215</v>
      </c>
      <c r="H10450">
        <v>2</v>
      </c>
      <c r="I10450">
        <v>2018</v>
      </c>
      <c r="J10450">
        <v>1</v>
      </c>
      <c r="L10450">
        <v>23108114</v>
      </c>
      <c r="M10450">
        <v>4.2</v>
      </c>
      <c r="P10450" s="29">
        <f t="shared" si="421"/>
        <v>0.53333333333333333</v>
      </c>
    </row>
    <row r="10451" spans="1:16" hidden="1" x14ac:dyDescent="0.25">
      <c r="A10451">
        <v>195225249</v>
      </c>
      <c r="B10451">
        <v>803401</v>
      </c>
      <c r="C10451" t="s">
        <v>318</v>
      </c>
      <c r="D10451">
        <v>2021596</v>
      </c>
      <c r="E10451" t="s">
        <v>294</v>
      </c>
      <c r="F10451" t="s">
        <v>214</v>
      </c>
      <c r="G10451" t="s">
        <v>215</v>
      </c>
      <c r="H10451">
        <v>2</v>
      </c>
      <c r="I10451">
        <v>2018</v>
      </c>
      <c r="J10451">
        <v>2</v>
      </c>
      <c r="L10451">
        <v>23116284</v>
      </c>
      <c r="M10451">
        <v>5.2</v>
      </c>
      <c r="P10451" s="29">
        <f t="shared" si="421"/>
        <v>0.70000000000000007</v>
      </c>
    </row>
    <row r="10452" spans="1:16" hidden="1" x14ac:dyDescent="0.25">
      <c r="A10452">
        <v>195225249</v>
      </c>
      <c r="B10452">
        <v>803401</v>
      </c>
      <c r="C10452" t="s">
        <v>318</v>
      </c>
      <c r="D10452">
        <v>2021874</v>
      </c>
      <c r="E10452" t="s">
        <v>226</v>
      </c>
      <c r="F10452" t="s">
        <v>214</v>
      </c>
      <c r="G10452" t="s">
        <v>215</v>
      </c>
      <c r="H10452">
        <v>2</v>
      </c>
      <c r="I10452">
        <v>2018</v>
      </c>
      <c r="J10452">
        <v>2</v>
      </c>
      <c r="L10452">
        <v>23115834</v>
      </c>
      <c r="M10452">
        <v>4.0999999999999996</v>
      </c>
      <c r="P10452" s="29">
        <f t="shared" si="421"/>
        <v>0.51666666666666661</v>
      </c>
    </row>
    <row r="10453" spans="1:16" hidden="1" x14ac:dyDescent="0.25">
      <c r="A10453">
        <v>195225249</v>
      </c>
      <c r="B10453">
        <v>803401</v>
      </c>
      <c r="C10453" t="s">
        <v>318</v>
      </c>
      <c r="D10453">
        <v>2021781</v>
      </c>
      <c r="E10453" t="s">
        <v>235</v>
      </c>
      <c r="F10453" t="s">
        <v>214</v>
      </c>
      <c r="G10453" t="s">
        <v>215</v>
      </c>
      <c r="H10453">
        <v>2</v>
      </c>
      <c r="I10453">
        <v>2018</v>
      </c>
      <c r="J10453">
        <v>2</v>
      </c>
      <c r="L10453">
        <v>23116294</v>
      </c>
      <c r="M10453">
        <v>4</v>
      </c>
      <c r="P10453" s="29">
        <f t="shared" si="421"/>
        <v>0.5</v>
      </c>
    </row>
    <row r="10454" spans="1:16" hidden="1" x14ac:dyDescent="0.25">
      <c r="A10454">
        <v>195225249</v>
      </c>
      <c r="B10454">
        <v>803401</v>
      </c>
      <c r="C10454" t="s">
        <v>318</v>
      </c>
      <c r="D10454">
        <v>2021865</v>
      </c>
      <c r="E10454" t="s">
        <v>301</v>
      </c>
      <c r="F10454" t="s">
        <v>214</v>
      </c>
      <c r="G10454" t="s">
        <v>215</v>
      </c>
      <c r="H10454">
        <v>3</v>
      </c>
      <c r="I10454">
        <v>2018</v>
      </c>
      <c r="J10454">
        <v>2</v>
      </c>
      <c r="L10454">
        <v>23115887</v>
      </c>
      <c r="M10454">
        <v>3.5</v>
      </c>
      <c r="P10454" s="29">
        <f t="shared" si="421"/>
        <v>0.41666666666666669</v>
      </c>
    </row>
    <row r="10455" spans="1:16" hidden="1" x14ac:dyDescent="0.25">
      <c r="A10455">
        <v>195225249</v>
      </c>
      <c r="B10455">
        <v>803401</v>
      </c>
      <c r="C10455" t="s">
        <v>318</v>
      </c>
      <c r="D10455">
        <v>2021638</v>
      </c>
      <c r="E10455" t="s">
        <v>250</v>
      </c>
      <c r="F10455" t="s">
        <v>214</v>
      </c>
      <c r="G10455" t="s">
        <v>215</v>
      </c>
      <c r="H10455">
        <v>3</v>
      </c>
      <c r="I10455">
        <v>2018</v>
      </c>
      <c r="J10455">
        <v>2</v>
      </c>
      <c r="L10455">
        <v>23116219</v>
      </c>
      <c r="M10455">
        <v>3.4</v>
      </c>
      <c r="P10455" s="29">
        <f t="shared" si="421"/>
        <v>0.39999999999999997</v>
      </c>
    </row>
    <row r="10456" spans="1:16" hidden="1" x14ac:dyDescent="0.25">
      <c r="A10456">
        <v>195225249</v>
      </c>
      <c r="B10456">
        <v>803401</v>
      </c>
      <c r="C10456" t="s">
        <v>318</v>
      </c>
      <c r="D10456">
        <v>2021750</v>
      </c>
      <c r="E10456" t="s">
        <v>296</v>
      </c>
      <c r="F10456" t="s">
        <v>214</v>
      </c>
      <c r="G10456" t="s">
        <v>215</v>
      </c>
      <c r="H10456">
        <v>2</v>
      </c>
      <c r="I10456">
        <v>2019</v>
      </c>
      <c r="J10456">
        <v>1</v>
      </c>
      <c r="L10456">
        <v>23124930</v>
      </c>
      <c r="M10456">
        <v>5.0999999999999996</v>
      </c>
      <c r="P10456" s="29">
        <f t="shared" si="421"/>
        <v>0.68333333333333324</v>
      </c>
    </row>
    <row r="10457" spans="1:16" hidden="1" x14ac:dyDescent="0.25">
      <c r="A10457">
        <v>195225249</v>
      </c>
      <c r="B10457">
        <v>803401</v>
      </c>
      <c r="C10457" t="s">
        <v>318</v>
      </c>
      <c r="D10457">
        <v>2021679</v>
      </c>
      <c r="E10457" t="s">
        <v>259</v>
      </c>
      <c r="F10457" t="s">
        <v>214</v>
      </c>
      <c r="G10457" t="s">
        <v>215</v>
      </c>
      <c r="H10457">
        <v>2</v>
      </c>
      <c r="I10457">
        <v>2019</v>
      </c>
      <c r="J10457">
        <v>1</v>
      </c>
      <c r="L10457">
        <v>23122095</v>
      </c>
      <c r="M10457">
        <v>5.4</v>
      </c>
      <c r="P10457" s="29">
        <f t="shared" si="421"/>
        <v>0.73333333333333339</v>
      </c>
    </row>
    <row r="10458" spans="1:16" hidden="1" x14ac:dyDescent="0.25">
      <c r="A10458">
        <v>195225249</v>
      </c>
      <c r="B10458">
        <v>803401</v>
      </c>
      <c r="C10458" t="s">
        <v>318</v>
      </c>
      <c r="D10458">
        <v>2021725</v>
      </c>
      <c r="E10458" t="s">
        <v>257</v>
      </c>
      <c r="F10458" t="s">
        <v>214</v>
      </c>
      <c r="G10458" t="s">
        <v>215</v>
      </c>
      <c r="H10458">
        <v>2</v>
      </c>
      <c r="I10458">
        <v>2019</v>
      </c>
      <c r="J10458">
        <v>1</v>
      </c>
      <c r="L10458">
        <v>23120004</v>
      </c>
      <c r="M10458">
        <v>4.4000000000000004</v>
      </c>
      <c r="P10458" s="29">
        <f t="shared" si="421"/>
        <v>0.56666666666666676</v>
      </c>
    </row>
    <row r="10459" spans="1:16" hidden="1" x14ac:dyDescent="0.25">
      <c r="A10459">
        <v>195225249</v>
      </c>
      <c r="B10459">
        <v>803401</v>
      </c>
      <c r="C10459" t="s">
        <v>318</v>
      </c>
      <c r="D10459">
        <v>2021591</v>
      </c>
      <c r="E10459" t="s">
        <v>240</v>
      </c>
      <c r="F10459" t="s">
        <v>214</v>
      </c>
      <c r="G10459" t="s">
        <v>215</v>
      </c>
      <c r="H10459">
        <v>2</v>
      </c>
      <c r="I10459">
        <v>2019</v>
      </c>
      <c r="J10459">
        <v>1</v>
      </c>
      <c r="L10459">
        <v>23120225</v>
      </c>
      <c r="M10459">
        <v>5.7</v>
      </c>
      <c r="P10459" s="29">
        <f t="shared" si="421"/>
        <v>0.78333333333333333</v>
      </c>
    </row>
    <row r="10460" spans="1:16" hidden="1" x14ac:dyDescent="0.25">
      <c r="A10460">
        <v>195225249</v>
      </c>
      <c r="B10460">
        <v>803401</v>
      </c>
      <c r="C10460" t="s">
        <v>318</v>
      </c>
      <c r="D10460">
        <v>2021865</v>
      </c>
      <c r="E10460" t="s">
        <v>301</v>
      </c>
      <c r="F10460" t="s">
        <v>214</v>
      </c>
      <c r="G10460" t="s">
        <v>215</v>
      </c>
      <c r="H10460">
        <v>2</v>
      </c>
      <c r="I10460">
        <v>2019</v>
      </c>
      <c r="J10460">
        <v>1</v>
      </c>
      <c r="L10460">
        <v>23123798</v>
      </c>
      <c r="M10460">
        <v>5.0999999999999996</v>
      </c>
      <c r="P10460" s="29">
        <f t="shared" si="421"/>
        <v>0.68333333333333324</v>
      </c>
    </row>
    <row r="10461" spans="1:16" hidden="1" x14ac:dyDescent="0.25">
      <c r="A10461">
        <v>195225249</v>
      </c>
      <c r="B10461">
        <v>803401</v>
      </c>
      <c r="C10461" t="s">
        <v>318</v>
      </c>
      <c r="D10461">
        <v>2021638</v>
      </c>
      <c r="E10461" t="s">
        <v>250</v>
      </c>
      <c r="F10461" t="s">
        <v>214</v>
      </c>
      <c r="G10461" t="s">
        <v>215</v>
      </c>
      <c r="H10461">
        <v>2</v>
      </c>
      <c r="I10461">
        <v>2019</v>
      </c>
      <c r="J10461">
        <v>1</v>
      </c>
      <c r="L10461">
        <v>23122084</v>
      </c>
      <c r="M10461">
        <v>5.6</v>
      </c>
      <c r="P10461" s="29">
        <f t="shared" si="421"/>
        <v>0.76666666666666661</v>
      </c>
    </row>
    <row r="10462" spans="1:16" hidden="1" x14ac:dyDescent="0.25">
      <c r="A10462">
        <v>195225249</v>
      </c>
      <c r="B10462">
        <v>803401</v>
      </c>
      <c r="C10462" t="s">
        <v>318</v>
      </c>
      <c r="D10462">
        <v>2021993</v>
      </c>
      <c r="E10462" t="s">
        <v>256</v>
      </c>
      <c r="F10462" t="s">
        <v>214</v>
      </c>
      <c r="G10462" t="s">
        <v>215</v>
      </c>
      <c r="H10462">
        <v>2</v>
      </c>
      <c r="I10462">
        <v>2019</v>
      </c>
      <c r="J10462">
        <v>1</v>
      </c>
      <c r="L10462">
        <v>23124770</v>
      </c>
      <c r="M10462">
        <v>4.2</v>
      </c>
      <c r="P10462" s="29">
        <f t="shared" si="421"/>
        <v>0.53333333333333333</v>
      </c>
    </row>
    <row r="10463" spans="1:16" hidden="1" x14ac:dyDescent="0.25">
      <c r="A10463">
        <v>195225249</v>
      </c>
      <c r="B10463">
        <v>803401</v>
      </c>
      <c r="C10463" t="s">
        <v>318</v>
      </c>
      <c r="D10463">
        <v>2021631</v>
      </c>
      <c r="E10463" t="s">
        <v>302</v>
      </c>
      <c r="F10463" t="s">
        <v>214</v>
      </c>
      <c r="G10463" t="s">
        <v>215</v>
      </c>
      <c r="H10463">
        <v>1</v>
      </c>
      <c r="I10463">
        <v>2019</v>
      </c>
      <c r="J10463">
        <v>2</v>
      </c>
      <c r="L10463">
        <v>23129791</v>
      </c>
      <c r="P10463" s="29" t="str">
        <f t="shared" si="421"/>
        <v>NULL</v>
      </c>
    </row>
    <row r="10464" spans="1:16" hidden="1" x14ac:dyDescent="0.25">
      <c r="A10464">
        <v>195225249</v>
      </c>
      <c r="B10464">
        <v>803401</v>
      </c>
      <c r="C10464" t="s">
        <v>318</v>
      </c>
      <c r="D10464">
        <v>2021787</v>
      </c>
      <c r="E10464" t="s">
        <v>292</v>
      </c>
      <c r="F10464" t="s">
        <v>214</v>
      </c>
      <c r="G10464" t="s">
        <v>215</v>
      </c>
      <c r="H10464">
        <v>1</v>
      </c>
      <c r="I10464">
        <v>2019</v>
      </c>
      <c r="J10464">
        <v>2</v>
      </c>
      <c r="L10464">
        <v>23129786</v>
      </c>
      <c r="P10464" s="29" t="str">
        <f t="shared" si="421"/>
        <v>NULL</v>
      </c>
    </row>
    <row r="10465" spans="1:16" hidden="1" x14ac:dyDescent="0.25">
      <c r="A10465">
        <v>195225249</v>
      </c>
      <c r="B10465">
        <v>803401</v>
      </c>
      <c r="C10465" t="s">
        <v>318</v>
      </c>
      <c r="D10465">
        <v>2021640</v>
      </c>
      <c r="E10465" t="s">
        <v>227</v>
      </c>
      <c r="F10465" t="s">
        <v>214</v>
      </c>
      <c r="G10465" t="s">
        <v>215</v>
      </c>
      <c r="H10465">
        <v>1</v>
      </c>
      <c r="I10465">
        <v>2019</v>
      </c>
      <c r="J10465">
        <v>2</v>
      </c>
      <c r="L10465">
        <v>23127001</v>
      </c>
      <c r="P10465" s="29" t="str">
        <f t="shared" si="421"/>
        <v>NULL</v>
      </c>
    </row>
    <row r="10466" spans="1:16" hidden="1" x14ac:dyDescent="0.25">
      <c r="A10466">
        <v>195225249</v>
      </c>
      <c r="B10466">
        <v>803401</v>
      </c>
      <c r="C10466" t="s">
        <v>318</v>
      </c>
      <c r="D10466">
        <v>2004752</v>
      </c>
      <c r="E10466" t="s">
        <v>290</v>
      </c>
      <c r="F10466" t="s">
        <v>214</v>
      </c>
      <c r="G10466" t="s">
        <v>215</v>
      </c>
      <c r="H10466">
        <v>1</v>
      </c>
      <c r="I10466">
        <v>2019</v>
      </c>
      <c r="J10466">
        <v>2</v>
      </c>
      <c r="L10466">
        <v>23120030</v>
      </c>
      <c r="P10466" s="29" t="str">
        <f t="shared" si="421"/>
        <v>NULL</v>
      </c>
    </row>
    <row r="10467" spans="1:16" hidden="1" x14ac:dyDescent="0.25">
      <c r="A10467">
        <v>195225249</v>
      </c>
      <c r="B10467">
        <v>803401</v>
      </c>
      <c r="C10467" t="s">
        <v>318</v>
      </c>
      <c r="D10467">
        <v>2004587</v>
      </c>
      <c r="E10467" t="s">
        <v>288</v>
      </c>
      <c r="F10467" t="s">
        <v>214</v>
      </c>
      <c r="G10467" t="s">
        <v>215</v>
      </c>
      <c r="H10467">
        <v>1</v>
      </c>
      <c r="I10467">
        <v>2019</v>
      </c>
      <c r="J10467">
        <v>2</v>
      </c>
      <c r="L10467">
        <v>23130322</v>
      </c>
      <c r="P10467" s="29" t="str">
        <f t="shared" si="421"/>
        <v>NULL</v>
      </c>
    </row>
    <row r="10468" spans="1:16" hidden="1" x14ac:dyDescent="0.25">
      <c r="A10468">
        <v>195225249</v>
      </c>
      <c r="B10468">
        <v>803401</v>
      </c>
      <c r="C10468" t="s">
        <v>318</v>
      </c>
      <c r="D10468">
        <v>2004586</v>
      </c>
      <c r="E10468" t="s">
        <v>325</v>
      </c>
      <c r="F10468" t="s">
        <v>214</v>
      </c>
      <c r="G10468" t="s">
        <v>215</v>
      </c>
      <c r="H10468">
        <v>1</v>
      </c>
      <c r="I10468">
        <v>2019</v>
      </c>
      <c r="J10468">
        <v>2</v>
      </c>
      <c r="L10468">
        <v>23131205</v>
      </c>
      <c r="P10468" s="29" t="str">
        <f t="shared" si="421"/>
        <v>NULL</v>
      </c>
    </row>
    <row r="10469" spans="1:16" hidden="1" x14ac:dyDescent="0.25">
      <c r="A10469">
        <v>195225974</v>
      </c>
      <c r="B10469">
        <v>803401</v>
      </c>
      <c r="C10469" t="s">
        <v>318</v>
      </c>
      <c r="D10469">
        <v>2021754</v>
      </c>
      <c r="E10469" t="s">
        <v>216</v>
      </c>
      <c r="F10469" t="s">
        <v>214</v>
      </c>
      <c r="G10469" t="s">
        <v>215</v>
      </c>
      <c r="H10469">
        <v>2</v>
      </c>
      <c r="I10469">
        <v>2016</v>
      </c>
      <c r="J10469">
        <v>1</v>
      </c>
      <c r="L10469">
        <v>23081092</v>
      </c>
      <c r="M10469">
        <v>5</v>
      </c>
      <c r="P10469" s="29">
        <f t="shared" si="421"/>
        <v>0.66666666666666663</v>
      </c>
    </row>
    <row r="10470" spans="1:16" hidden="1" x14ac:dyDescent="0.25">
      <c r="A10470">
        <v>195225974</v>
      </c>
      <c r="B10470">
        <v>803401</v>
      </c>
      <c r="C10470" t="s">
        <v>318</v>
      </c>
      <c r="D10470">
        <v>2005102</v>
      </c>
      <c r="E10470" t="s">
        <v>218</v>
      </c>
      <c r="F10470" t="s">
        <v>214</v>
      </c>
      <c r="G10470" t="s">
        <v>215</v>
      </c>
      <c r="H10470">
        <v>2</v>
      </c>
      <c r="I10470">
        <v>2016</v>
      </c>
      <c r="J10470">
        <v>1</v>
      </c>
      <c r="L10470">
        <v>23081382</v>
      </c>
      <c r="M10470">
        <v>5.5</v>
      </c>
      <c r="P10470" s="29">
        <f t="shared" si="421"/>
        <v>0.75</v>
      </c>
    </row>
    <row r="10471" spans="1:16" hidden="1" x14ac:dyDescent="0.25">
      <c r="A10471">
        <v>195225974</v>
      </c>
      <c r="B10471">
        <v>803401</v>
      </c>
      <c r="C10471" t="s">
        <v>318</v>
      </c>
      <c r="D10471">
        <v>2005099</v>
      </c>
      <c r="E10471" t="s">
        <v>217</v>
      </c>
      <c r="F10471" t="s">
        <v>214</v>
      </c>
      <c r="G10471" t="s">
        <v>215</v>
      </c>
      <c r="H10471">
        <v>2</v>
      </c>
      <c r="I10471">
        <v>2016</v>
      </c>
      <c r="J10471">
        <v>1</v>
      </c>
      <c r="L10471">
        <v>23081375</v>
      </c>
      <c r="M10471">
        <v>5.4</v>
      </c>
      <c r="P10471" s="29">
        <f t="shared" si="421"/>
        <v>0.73333333333333339</v>
      </c>
    </row>
    <row r="10472" spans="1:16" hidden="1" x14ac:dyDescent="0.25">
      <c r="A10472">
        <v>195225974</v>
      </c>
      <c r="B10472">
        <v>803401</v>
      </c>
      <c r="C10472" t="s">
        <v>318</v>
      </c>
      <c r="D10472">
        <v>2021600</v>
      </c>
      <c r="E10472" t="s">
        <v>219</v>
      </c>
      <c r="F10472" t="s">
        <v>214</v>
      </c>
      <c r="G10472" t="s">
        <v>215</v>
      </c>
      <c r="H10472">
        <v>2</v>
      </c>
      <c r="I10472">
        <v>2016</v>
      </c>
      <c r="J10472">
        <v>1</v>
      </c>
      <c r="L10472">
        <v>23081079</v>
      </c>
      <c r="M10472">
        <v>5.4</v>
      </c>
      <c r="P10472" s="29">
        <f t="shared" si="421"/>
        <v>0.73333333333333339</v>
      </c>
    </row>
    <row r="10473" spans="1:16" hidden="1" x14ac:dyDescent="0.25">
      <c r="A10473">
        <v>195225974</v>
      </c>
      <c r="B10473">
        <v>803401</v>
      </c>
      <c r="C10473" t="s">
        <v>318</v>
      </c>
      <c r="D10473">
        <v>2004098</v>
      </c>
      <c r="E10473" t="s">
        <v>213</v>
      </c>
      <c r="F10473" t="s">
        <v>214</v>
      </c>
      <c r="G10473" t="s">
        <v>215</v>
      </c>
      <c r="H10473">
        <v>2</v>
      </c>
      <c r="I10473">
        <v>2016</v>
      </c>
      <c r="J10473">
        <v>1</v>
      </c>
      <c r="L10473">
        <v>23078142</v>
      </c>
      <c r="M10473">
        <v>6</v>
      </c>
      <c r="P10473" s="29">
        <f t="shared" si="421"/>
        <v>0.83333333333333337</v>
      </c>
    </row>
    <row r="10474" spans="1:16" hidden="1" x14ac:dyDescent="0.25">
      <c r="A10474">
        <v>195225974</v>
      </c>
      <c r="B10474">
        <v>803401</v>
      </c>
      <c r="C10474" t="s">
        <v>318</v>
      </c>
      <c r="D10474">
        <v>2005118</v>
      </c>
      <c r="E10474" t="s">
        <v>223</v>
      </c>
      <c r="F10474" t="s">
        <v>214</v>
      </c>
      <c r="G10474" t="s">
        <v>215</v>
      </c>
      <c r="H10474">
        <v>2</v>
      </c>
      <c r="I10474">
        <v>2016</v>
      </c>
      <c r="J10474">
        <v>1</v>
      </c>
      <c r="L10474">
        <v>23081293</v>
      </c>
      <c r="M10474">
        <v>5.0999999999999996</v>
      </c>
      <c r="P10474" s="29">
        <f t="shared" si="421"/>
        <v>0.68333333333333324</v>
      </c>
    </row>
    <row r="10475" spans="1:16" hidden="1" x14ac:dyDescent="0.25">
      <c r="A10475">
        <v>195225974</v>
      </c>
      <c r="B10475">
        <v>803401</v>
      </c>
      <c r="C10475" t="s">
        <v>318</v>
      </c>
      <c r="D10475">
        <v>2004112</v>
      </c>
      <c r="E10475" t="s">
        <v>244</v>
      </c>
      <c r="F10475" t="s">
        <v>214</v>
      </c>
      <c r="G10475" t="s">
        <v>215</v>
      </c>
      <c r="H10475">
        <v>2</v>
      </c>
      <c r="I10475">
        <v>2016</v>
      </c>
      <c r="J10475">
        <v>2</v>
      </c>
      <c r="L10475">
        <v>23085500</v>
      </c>
      <c r="M10475">
        <v>5.7</v>
      </c>
      <c r="P10475" s="29">
        <f t="shared" si="421"/>
        <v>0.78333333333333333</v>
      </c>
    </row>
    <row r="10476" spans="1:16" hidden="1" x14ac:dyDescent="0.25">
      <c r="A10476">
        <v>195225974</v>
      </c>
      <c r="B10476">
        <v>803401</v>
      </c>
      <c r="C10476" t="s">
        <v>318</v>
      </c>
      <c r="D10476">
        <v>2021580</v>
      </c>
      <c r="E10476" t="s">
        <v>241</v>
      </c>
      <c r="F10476" t="s">
        <v>214</v>
      </c>
      <c r="G10476" t="s">
        <v>215</v>
      </c>
      <c r="H10476">
        <v>2</v>
      </c>
      <c r="I10476">
        <v>2016</v>
      </c>
      <c r="J10476">
        <v>2</v>
      </c>
      <c r="L10476">
        <v>23086826</v>
      </c>
      <c r="M10476">
        <v>5</v>
      </c>
      <c r="P10476" s="29">
        <f t="shared" si="421"/>
        <v>0.66666666666666663</v>
      </c>
    </row>
    <row r="10477" spans="1:16" hidden="1" x14ac:dyDescent="0.25">
      <c r="A10477">
        <v>195225974</v>
      </c>
      <c r="B10477">
        <v>803401</v>
      </c>
      <c r="C10477" t="s">
        <v>318</v>
      </c>
      <c r="D10477">
        <v>2021602</v>
      </c>
      <c r="E10477" t="s">
        <v>242</v>
      </c>
      <c r="F10477" t="s">
        <v>214</v>
      </c>
      <c r="G10477" t="s">
        <v>215</v>
      </c>
      <c r="H10477">
        <v>2</v>
      </c>
      <c r="I10477">
        <v>2016</v>
      </c>
      <c r="J10477">
        <v>2</v>
      </c>
      <c r="L10477">
        <v>23086747</v>
      </c>
      <c r="M10477">
        <v>5.0999999999999996</v>
      </c>
      <c r="P10477" s="29">
        <f t="shared" si="421"/>
        <v>0.68333333333333324</v>
      </c>
    </row>
    <row r="10478" spans="1:16" hidden="1" x14ac:dyDescent="0.25">
      <c r="A10478">
        <v>195225974</v>
      </c>
      <c r="B10478">
        <v>803401</v>
      </c>
      <c r="C10478" t="s">
        <v>318</v>
      </c>
      <c r="D10478">
        <v>2021756</v>
      </c>
      <c r="E10478" t="s">
        <v>253</v>
      </c>
      <c r="F10478" t="s">
        <v>214</v>
      </c>
      <c r="G10478" t="s">
        <v>215</v>
      </c>
      <c r="H10478">
        <v>2</v>
      </c>
      <c r="I10478">
        <v>2016</v>
      </c>
      <c r="J10478">
        <v>2</v>
      </c>
      <c r="L10478">
        <v>23086832</v>
      </c>
      <c r="M10478">
        <v>4.5</v>
      </c>
      <c r="P10478" s="29">
        <f t="shared" si="421"/>
        <v>0.58333333333333337</v>
      </c>
    </row>
    <row r="10479" spans="1:16" hidden="1" x14ac:dyDescent="0.25">
      <c r="A10479">
        <v>195225974</v>
      </c>
      <c r="B10479">
        <v>803401</v>
      </c>
      <c r="C10479" t="s">
        <v>318</v>
      </c>
      <c r="D10479">
        <v>2005117</v>
      </c>
      <c r="E10479" t="s">
        <v>220</v>
      </c>
      <c r="F10479" t="s">
        <v>214</v>
      </c>
      <c r="G10479" t="s">
        <v>215</v>
      </c>
      <c r="H10479">
        <v>2</v>
      </c>
      <c r="I10479">
        <v>2016</v>
      </c>
      <c r="J10479">
        <v>2</v>
      </c>
      <c r="L10479">
        <v>23084475</v>
      </c>
      <c r="M10479">
        <v>4.9000000000000004</v>
      </c>
      <c r="P10479" s="29">
        <f t="shared" si="421"/>
        <v>0.65</v>
      </c>
    </row>
    <row r="10480" spans="1:16" hidden="1" x14ac:dyDescent="0.25">
      <c r="A10480">
        <v>195225974</v>
      </c>
      <c r="B10480">
        <v>803401</v>
      </c>
      <c r="C10480" t="s">
        <v>318</v>
      </c>
      <c r="D10480">
        <v>2021763</v>
      </c>
      <c r="E10480" t="s">
        <v>298</v>
      </c>
      <c r="F10480" t="s">
        <v>214</v>
      </c>
      <c r="G10480" t="s">
        <v>215</v>
      </c>
      <c r="H10480">
        <v>2</v>
      </c>
      <c r="I10480">
        <v>2016</v>
      </c>
      <c r="J10480">
        <v>2</v>
      </c>
      <c r="L10480">
        <v>23086847</v>
      </c>
      <c r="M10480">
        <v>4.8</v>
      </c>
      <c r="P10480" s="29">
        <f t="shared" si="421"/>
        <v>0.6333333333333333</v>
      </c>
    </row>
    <row r="10481" spans="1:16" hidden="1" x14ac:dyDescent="0.25">
      <c r="A10481">
        <v>195225974</v>
      </c>
      <c r="B10481">
        <v>803401</v>
      </c>
      <c r="C10481" t="s">
        <v>318</v>
      </c>
      <c r="D10481">
        <v>2021596</v>
      </c>
      <c r="E10481" t="s">
        <v>294</v>
      </c>
      <c r="F10481" t="s">
        <v>214</v>
      </c>
      <c r="G10481" t="s">
        <v>215</v>
      </c>
      <c r="H10481">
        <v>2</v>
      </c>
      <c r="I10481">
        <v>2017</v>
      </c>
      <c r="J10481">
        <v>1</v>
      </c>
      <c r="L10481">
        <v>23092936</v>
      </c>
      <c r="M10481">
        <v>4.2</v>
      </c>
      <c r="P10481" s="29">
        <f t="shared" si="421"/>
        <v>0.53333333333333333</v>
      </c>
    </row>
    <row r="10482" spans="1:16" hidden="1" x14ac:dyDescent="0.25">
      <c r="A10482">
        <v>195225974</v>
      </c>
      <c r="B10482">
        <v>803401</v>
      </c>
      <c r="C10482" t="s">
        <v>318</v>
      </c>
      <c r="D10482">
        <v>2021874</v>
      </c>
      <c r="E10482" t="s">
        <v>226</v>
      </c>
      <c r="F10482" t="s">
        <v>214</v>
      </c>
      <c r="G10482" t="s">
        <v>215</v>
      </c>
      <c r="H10482">
        <v>3</v>
      </c>
      <c r="I10482">
        <v>2017</v>
      </c>
      <c r="J10482">
        <v>1</v>
      </c>
      <c r="L10482">
        <v>23091989</v>
      </c>
      <c r="M10482">
        <v>3.3</v>
      </c>
      <c r="P10482" s="29">
        <f t="shared" si="421"/>
        <v>0.3833333333333333</v>
      </c>
    </row>
    <row r="10483" spans="1:16" hidden="1" x14ac:dyDescent="0.25">
      <c r="A10483">
        <v>195225974</v>
      </c>
      <c r="B10483">
        <v>803401</v>
      </c>
      <c r="C10483" t="s">
        <v>318</v>
      </c>
      <c r="D10483">
        <v>2021638</v>
      </c>
      <c r="E10483" t="s">
        <v>250</v>
      </c>
      <c r="F10483" t="s">
        <v>214</v>
      </c>
      <c r="G10483" t="s">
        <v>215</v>
      </c>
      <c r="H10483">
        <v>2</v>
      </c>
      <c r="I10483">
        <v>2017</v>
      </c>
      <c r="J10483">
        <v>1</v>
      </c>
      <c r="L10483">
        <v>23092934</v>
      </c>
      <c r="M10483">
        <v>4.7</v>
      </c>
      <c r="P10483" s="29">
        <f t="shared" ref="P10483:P10520" si="422">IF(AND(ISNUMBER(M10483),H10483&lt;&gt;4),(M10483-1)/6,IF(H10483=4,"DRP",IF(AND(H10483=3,M10483="NA"),"BAD",IF(AND(H10483=2),"CVL",IF(AND(H10483=1,ISBLANK(M10483)),"NULL","UNK")))))</f>
        <v>0.6166666666666667</v>
      </c>
    </row>
    <row r="10484" spans="1:16" hidden="1" x14ac:dyDescent="0.25">
      <c r="A10484">
        <v>195225974</v>
      </c>
      <c r="B10484">
        <v>803401</v>
      </c>
      <c r="C10484" t="s">
        <v>318</v>
      </c>
      <c r="D10484">
        <v>2005131</v>
      </c>
      <c r="E10484" t="s">
        <v>228</v>
      </c>
      <c r="F10484" t="s">
        <v>214</v>
      </c>
      <c r="G10484" t="s">
        <v>215</v>
      </c>
      <c r="H10484">
        <v>2</v>
      </c>
      <c r="I10484">
        <v>2017</v>
      </c>
      <c r="J10484">
        <v>1</v>
      </c>
      <c r="L10484">
        <v>23093315</v>
      </c>
      <c r="M10484">
        <v>5.6</v>
      </c>
      <c r="P10484" s="29">
        <f t="shared" si="422"/>
        <v>0.76666666666666661</v>
      </c>
    </row>
    <row r="10485" spans="1:16" hidden="1" x14ac:dyDescent="0.25">
      <c r="A10485">
        <v>195225974</v>
      </c>
      <c r="B10485">
        <v>803401</v>
      </c>
      <c r="C10485" t="s">
        <v>318</v>
      </c>
      <c r="D10485">
        <v>2005120</v>
      </c>
      <c r="E10485" t="s">
        <v>293</v>
      </c>
      <c r="F10485" t="s">
        <v>214</v>
      </c>
      <c r="G10485" t="s">
        <v>215</v>
      </c>
      <c r="H10485">
        <v>2</v>
      </c>
      <c r="I10485">
        <v>2017</v>
      </c>
      <c r="J10485">
        <v>1</v>
      </c>
      <c r="L10485">
        <v>23094176</v>
      </c>
      <c r="M10485">
        <v>5.9</v>
      </c>
      <c r="P10485" s="29">
        <f t="shared" si="422"/>
        <v>0.81666666666666676</v>
      </c>
    </row>
    <row r="10486" spans="1:16" hidden="1" x14ac:dyDescent="0.25">
      <c r="A10486">
        <v>195225974</v>
      </c>
      <c r="B10486">
        <v>803401</v>
      </c>
      <c r="C10486" t="s">
        <v>318</v>
      </c>
      <c r="D10486">
        <v>2004116</v>
      </c>
      <c r="E10486" t="s">
        <v>229</v>
      </c>
      <c r="F10486" t="s">
        <v>214</v>
      </c>
      <c r="G10486" t="s">
        <v>215</v>
      </c>
      <c r="H10486">
        <v>2</v>
      </c>
      <c r="I10486">
        <v>2017</v>
      </c>
      <c r="J10486">
        <v>1</v>
      </c>
      <c r="L10486">
        <v>23092374</v>
      </c>
      <c r="M10486">
        <v>5.3</v>
      </c>
      <c r="P10486" s="29">
        <f t="shared" si="422"/>
        <v>0.71666666666666667</v>
      </c>
    </row>
    <row r="10487" spans="1:16" hidden="1" x14ac:dyDescent="0.25">
      <c r="A10487">
        <v>195225974</v>
      </c>
      <c r="B10487">
        <v>803401</v>
      </c>
      <c r="C10487" t="s">
        <v>318</v>
      </c>
      <c r="D10487">
        <v>2021640</v>
      </c>
      <c r="E10487" t="s">
        <v>227</v>
      </c>
      <c r="F10487" t="s">
        <v>214</v>
      </c>
      <c r="G10487" t="s">
        <v>215</v>
      </c>
      <c r="H10487">
        <v>2</v>
      </c>
      <c r="I10487">
        <v>2017</v>
      </c>
      <c r="J10487">
        <v>2</v>
      </c>
      <c r="L10487">
        <v>23101196</v>
      </c>
      <c r="M10487">
        <v>4</v>
      </c>
      <c r="P10487" s="29">
        <f t="shared" si="422"/>
        <v>0.5</v>
      </c>
    </row>
    <row r="10488" spans="1:16" hidden="1" x14ac:dyDescent="0.25">
      <c r="A10488">
        <v>195225974</v>
      </c>
      <c r="B10488">
        <v>803401</v>
      </c>
      <c r="C10488" t="s">
        <v>318</v>
      </c>
      <c r="D10488">
        <v>2021781</v>
      </c>
      <c r="E10488" t="s">
        <v>235</v>
      </c>
      <c r="F10488" t="s">
        <v>214</v>
      </c>
      <c r="G10488" t="s">
        <v>215</v>
      </c>
      <c r="H10488">
        <v>2</v>
      </c>
      <c r="I10488">
        <v>2017</v>
      </c>
      <c r="J10488">
        <v>2</v>
      </c>
      <c r="L10488">
        <v>23101188</v>
      </c>
      <c r="M10488">
        <v>6.1</v>
      </c>
      <c r="P10488" s="29">
        <f t="shared" si="422"/>
        <v>0.85</v>
      </c>
    </row>
    <row r="10489" spans="1:16" hidden="1" x14ac:dyDescent="0.25">
      <c r="A10489">
        <v>195225974</v>
      </c>
      <c r="B10489">
        <v>803401</v>
      </c>
      <c r="C10489" t="s">
        <v>318</v>
      </c>
      <c r="D10489">
        <v>2021993</v>
      </c>
      <c r="E10489" t="s">
        <v>256</v>
      </c>
      <c r="F10489" t="s">
        <v>214</v>
      </c>
      <c r="G10489" t="s">
        <v>215</v>
      </c>
      <c r="H10489">
        <v>2</v>
      </c>
      <c r="I10489">
        <v>2017</v>
      </c>
      <c r="J10489">
        <v>2</v>
      </c>
      <c r="L10489">
        <v>23097538</v>
      </c>
      <c r="M10489">
        <v>4.2</v>
      </c>
      <c r="P10489" s="29">
        <f t="shared" si="422"/>
        <v>0.53333333333333333</v>
      </c>
    </row>
    <row r="10490" spans="1:16" hidden="1" x14ac:dyDescent="0.25">
      <c r="A10490">
        <v>195225974</v>
      </c>
      <c r="B10490">
        <v>803401</v>
      </c>
      <c r="C10490" t="s">
        <v>318</v>
      </c>
      <c r="D10490">
        <v>2021874</v>
      </c>
      <c r="E10490" t="s">
        <v>226</v>
      </c>
      <c r="F10490" t="s">
        <v>214</v>
      </c>
      <c r="G10490" t="s">
        <v>215</v>
      </c>
      <c r="H10490">
        <v>2</v>
      </c>
      <c r="I10490">
        <v>2017</v>
      </c>
      <c r="J10490">
        <v>2</v>
      </c>
      <c r="L10490">
        <v>23101908</v>
      </c>
      <c r="M10490">
        <v>5.2</v>
      </c>
      <c r="P10490" s="29">
        <f t="shared" si="422"/>
        <v>0.70000000000000007</v>
      </c>
    </row>
    <row r="10491" spans="1:16" hidden="1" x14ac:dyDescent="0.25">
      <c r="A10491">
        <v>195225974</v>
      </c>
      <c r="B10491">
        <v>803401</v>
      </c>
      <c r="C10491" t="s">
        <v>318</v>
      </c>
      <c r="D10491">
        <v>2021640</v>
      </c>
      <c r="E10491" t="s">
        <v>227</v>
      </c>
      <c r="F10491" t="s">
        <v>214</v>
      </c>
      <c r="G10491" t="s">
        <v>215</v>
      </c>
      <c r="H10491">
        <v>4</v>
      </c>
      <c r="I10491">
        <v>2017</v>
      </c>
      <c r="J10491">
        <v>2</v>
      </c>
      <c r="L10491">
        <v>23101195</v>
      </c>
      <c r="P10491" s="29" t="str">
        <f t="shared" si="422"/>
        <v>DRP</v>
      </c>
    </row>
    <row r="10492" spans="1:16" hidden="1" x14ac:dyDescent="0.25">
      <c r="A10492">
        <v>195225974</v>
      </c>
      <c r="B10492">
        <v>803401</v>
      </c>
      <c r="C10492" t="s">
        <v>318</v>
      </c>
      <c r="D10492">
        <v>2004099</v>
      </c>
      <c r="E10492" t="s">
        <v>245</v>
      </c>
      <c r="F10492" t="s">
        <v>214</v>
      </c>
      <c r="G10492" t="s">
        <v>215</v>
      </c>
      <c r="H10492">
        <v>2</v>
      </c>
      <c r="I10492">
        <v>2017</v>
      </c>
      <c r="J10492">
        <v>2</v>
      </c>
      <c r="L10492">
        <v>23097866</v>
      </c>
      <c r="M10492">
        <v>5.4</v>
      </c>
      <c r="P10492" s="29">
        <f t="shared" si="422"/>
        <v>0.73333333333333339</v>
      </c>
    </row>
    <row r="10493" spans="1:16" hidden="1" x14ac:dyDescent="0.25">
      <c r="A10493">
        <v>195225974</v>
      </c>
      <c r="B10493">
        <v>803401</v>
      </c>
      <c r="C10493" t="s">
        <v>318</v>
      </c>
      <c r="D10493">
        <v>2021679</v>
      </c>
      <c r="E10493" t="s">
        <v>259</v>
      </c>
      <c r="F10493" t="s">
        <v>214</v>
      </c>
      <c r="G10493" t="s">
        <v>215</v>
      </c>
      <c r="H10493">
        <v>2</v>
      </c>
      <c r="I10493">
        <v>2018</v>
      </c>
      <c r="J10493">
        <v>1</v>
      </c>
      <c r="L10493">
        <v>23108211</v>
      </c>
      <c r="M10493">
        <v>5.4</v>
      </c>
      <c r="P10493" s="29">
        <f t="shared" si="422"/>
        <v>0.73333333333333339</v>
      </c>
    </row>
    <row r="10494" spans="1:16" hidden="1" x14ac:dyDescent="0.25">
      <c r="A10494">
        <v>195225974</v>
      </c>
      <c r="B10494">
        <v>803401</v>
      </c>
      <c r="C10494" t="s">
        <v>318</v>
      </c>
      <c r="D10494">
        <v>2021750</v>
      </c>
      <c r="E10494" t="s">
        <v>296</v>
      </c>
      <c r="F10494" t="s">
        <v>214</v>
      </c>
      <c r="G10494" t="s">
        <v>215</v>
      </c>
      <c r="H10494">
        <v>2</v>
      </c>
      <c r="I10494">
        <v>2018</v>
      </c>
      <c r="J10494">
        <v>1</v>
      </c>
      <c r="L10494">
        <v>23109662</v>
      </c>
      <c r="M10494">
        <v>5.8</v>
      </c>
      <c r="P10494" s="29">
        <f t="shared" si="422"/>
        <v>0.79999999999999993</v>
      </c>
    </row>
    <row r="10495" spans="1:16" hidden="1" x14ac:dyDescent="0.25">
      <c r="A10495">
        <v>195225974</v>
      </c>
      <c r="B10495">
        <v>803401</v>
      </c>
      <c r="C10495" t="s">
        <v>318</v>
      </c>
      <c r="D10495">
        <v>2019271</v>
      </c>
      <c r="E10495" t="s">
        <v>236</v>
      </c>
      <c r="F10495" t="s">
        <v>214</v>
      </c>
      <c r="G10495" t="s">
        <v>215</v>
      </c>
      <c r="H10495">
        <v>2</v>
      </c>
      <c r="I10495">
        <v>2018</v>
      </c>
      <c r="J10495">
        <v>1</v>
      </c>
      <c r="L10495">
        <v>23104768</v>
      </c>
      <c r="M10495">
        <v>6</v>
      </c>
      <c r="P10495" s="29">
        <f t="shared" si="422"/>
        <v>0.83333333333333337</v>
      </c>
    </row>
    <row r="10496" spans="1:16" hidden="1" x14ac:dyDescent="0.25">
      <c r="A10496">
        <v>195225974</v>
      </c>
      <c r="B10496">
        <v>803401</v>
      </c>
      <c r="C10496" t="s">
        <v>318</v>
      </c>
      <c r="D10496">
        <v>2021725</v>
      </c>
      <c r="E10496" t="s">
        <v>257</v>
      </c>
      <c r="F10496" t="s">
        <v>214</v>
      </c>
      <c r="G10496" t="s">
        <v>215</v>
      </c>
      <c r="H10496">
        <v>2</v>
      </c>
      <c r="I10496">
        <v>2018</v>
      </c>
      <c r="J10496">
        <v>1</v>
      </c>
      <c r="L10496">
        <v>23108653</v>
      </c>
      <c r="M10496">
        <v>5.4</v>
      </c>
      <c r="P10496" s="29">
        <f t="shared" si="422"/>
        <v>0.73333333333333339</v>
      </c>
    </row>
    <row r="10497" spans="1:16" hidden="1" x14ac:dyDescent="0.25">
      <c r="A10497">
        <v>195225974</v>
      </c>
      <c r="B10497">
        <v>803401</v>
      </c>
      <c r="C10497" t="s">
        <v>318</v>
      </c>
      <c r="D10497">
        <v>2004591</v>
      </c>
      <c r="E10497" t="s">
        <v>271</v>
      </c>
      <c r="F10497" t="s">
        <v>214</v>
      </c>
      <c r="G10497" t="s">
        <v>215</v>
      </c>
      <c r="H10497">
        <v>2</v>
      </c>
      <c r="I10497">
        <v>2018</v>
      </c>
      <c r="J10497">
        <v>1</v>
      </c>
      <c r="L10497">
        <v>23108870</v>
      </c>
      <c r="M10497">
        <v>5.3</v>
      </c>
      <c r="P10497" s="29">
        <f t="shared" si="422"/>
        <v>0.71666666666666667</v>
      </c>
    </row>
    <row r="10498" spans="1:16" hidden="1" x14ac:dyDescent="0.25">
      <c r="A10498">
        <v>195225974</v>
      </c>
      <c r="B10498">
        <v>803401</v>
      </c>
      <c r="C10498" t="s">
        <v>318</v>
      </c>
      <c r="D10498">
        <v>2004752</v>
      </c>
      <c r="E10498" t="s">
        <v>290</v>
      </c>
      <c r="F10498" t="s">
        <v>214</v>
      </c>
      <c r="G10498" t="s">
        <v>215</v>
      </c>
      <c r="H10498">
        <v>2</v>
      </c>
      <c r="I10498">
        <v>2018</v>
      </c>
      <c r="J10498">
        <v>1</v>
      </c>
      <c r="L10498">
        <v>23107719</v>
      </c>
      <c r="M10498">
        <v>4.5999999999999996</v>
      </c>
      <c r="P10498" s="29">
        <f t="shared" si="422"/>
        <v>0.6</v>
      </c>
    </row>
    <row r="10499" spans="1:16" hidden="1" x14ac:dyDescent="0.25">
      <c r="A10499">
        <v>195225974</v>
      </c>
      <c r="B10499">
        <v>803401</v>
      </c>
      <c r="C10499" t="s">
        <v>318</v>
      </c>
      <c r="D10499">
        <v>2021787</v>
      </c>
      <c r="E10499" t="s">
        <v>292</v>
      </c>
      <c r="F10499" t="s">
        <v>214</v>
      </c>
      <c r="G10499" t="s">
        <v>215</v>
      </c>
      <c r="H10499">
        <v>2</v>
      </c>
      <c r="I10499">
        <v>2018</v>
      </c>
      <c r="J10499">
        <v>1</v>
      </c>
      <c r="L10499">
        <v>23107720</v>
      </c>
      <c r="M10499">
        <v>5.0999999999999996</v>
      </c>
      <c r="P10499" s="29">
        <f t="shared" si="422"/>
        <v>0.68333333333333324</v>
      </c>
    </row>
    <row r="10500" spans="1:16" hidden="1" x14ac:dyDescent="0.25">
      <c r="A10500">
        <v>195225974</v>
      </c>
      <c r="B10500">
        <v>803401</v>
      </c>
      <c r="C10500" t="s">
        <v>318</v>
      </c>
      <c r="D10500">
        <v>2021723</v>
      </c>
      <c r="E10500" t="s">
        <v>299</v>
      </c>
      <c r="F10500" t="s">
        <v>214</v>
      </c>
      <c r="G10500" t="s">
        <v>215</v>
      </c>
      <c r="H10500">
        <v>2</v>
      </c>
      <c r="I10500">
        <v>2018</v>
      </c>
      <c r="J10500">
        <v>2</v>
      </c>
      <c r="L10500">
        <v>23115889</v>
      </c>
      <c r="M10500">
        <v>4.9000000000000004</v>
      </c>
      <c r="P10500" s="29">
        <f t="shared" si="422"/>
        <v>0.65</v>
      </c>
    </row>
    <row r="10501" spans="1:16" hidden="1" x14ac:dyDescent="0.25">
      <c r="A10501">
        <v>195225974</v>
      </c>
      <c r="B10501">
        <v>803401</v>
      </c>
      <c r="C10501" t="s">
        <v>318</v>
      </c>
      <c r="D10501">
        <v>2004586</v>
      </c>
      <c r="E10501" t="s">
        <v>325</v>
      </c>
      <c r="F10501" t="s">
        <v>214</v>
      </c>
      <c r="G10501" t="s">
        <v>215</v>
      </c>
      <c r="H10501">
        <v>2</v>
      </c>
      <c r="I10501">
        <v>2018</v>
      </c>
      <c r="J10501">
        <v>2</v>
      </c>
      <c r="L10501">
        <v>23115863</v>
      </c>
      <c r="M10501">
        <v>5.3</v>
      </c>
      <c r="P10501" s="29">
        <f t="shared" si="422"/>
        <v>0.71666666666666667</v>
      </c>
    </row>
    <row r="10502" spans="1:16" hidden="1" x14ac:dyDescent="0.25">
      <c r="A10502">
        <v>195225974</v>
      </c>
      <c r="B10502">
        <v>803401</v>
      </c>
      <c r="C10502" t="s">
        <v>318</v>
      </c>
      <c r="D10502">
        <v>2024862</v>
      </c>
      <c r="E10502" t="s">
        <v>289</v>
      </c>
      <c r="F10502" t="s">
        <v>214</v>
      </c>
      <c r="G10502" t="s">
        <v>215</v>
      </c>
      <c r="H10502">
        <v>2</v>
      </c>
      <c r="I10502">
        <v>2018</v>
      </c>
      <c r="J10502">
        <v>2</v>
      </c>
      <c r="L10502">
        <v>23115892</v>
      </c>
      <c r="M10502">
        <v>6.1</v>
      </c>
      <c r="P10502" s="29">
        <f t="shared" si="422"/>
        <v>0.85</v>
      </c>
    </row>
    <row r="10503" spans="1:16" hidden="1" x14ac:dyDescent="0.25">
      <c r="A10503">
        <v>195225974</v>
      </c>
      <c r="B10503">
        <v>803401</v>
      </c>
      <c r="C10503" t="s">
        <v>318</v>
      </c>
      <c r="D10503">
        <v>2021615</v>
      </c>
      <c r="E10503" t="s">
        <v>255</v>
      </c>
      <c r="F10503" t="s">
        <v>214</v>
      </c>
      <c r="G10503" t="s">
        <v>215</v>
      </c>
      <c r="H10503">
        <v>2</v>
      </c>
      <c r="I10503">
        <v>2018</v>
      </c>
      <c r="J10503">
        <v>2</v>
      </c>
      <c r="L10503">
        <v>23115891</v>
      </c>
      <c r="M10503">
        <v>6.5</v>
      </c>
      <c r="P10503" s="29">
        <f t="shared" si="422"/>
        <v>0.91666666666666663</v>
      </c>
    </row>
    <row r="10504" spans="1:16" hidden="1" x14ac:dyDescent="0.25">
      <c r="A10504">
        <v>195225974</v>
      </c>
      <c r="B10504">
        <v>803401</v>
      </c>
      <c r="C10504" t="s">
        <v>318</v>
      </c>
      <c r="D10504">
        <v>2021591</v>
      </c>
      <c r="E10504" t="s">
        <v>240</v>
      </c>
      <c r="F10504" t="s">
        <v>214</v>
      </c>
      <c r="G10504" t="s">
        <v>215</v>
      </c>
      <c r="H10504">
        <v>2</v>
      </c>
      <c r="I10504">
        <v>2018</v>
      </c>
      <c r="J10504">
        <v>2</v>
      </c>
      <c r="L10504">
        <v>23115890</v>
      </c>
      <c r="M10504">
        <v>5.8</v>
      </c>
      <c r="P10504" s="29">
        <f t="shared" si="422"/>
        <v>0.79999999999999993</v>
      </c>
    </row>
    <row r="10505" spans="1:16" hidden="1" x14ac:dyDescent="0.25">
      <c r="A10505">
        <v>195225974</v>
      </c>
      <c r="B10505">
        <v>803401</v>
      </c>
      <c r="C10505" t="s">
        <v>318</v>
      </c>
      <c r="D10505">
        <v>2021865</v>
      </c>
      <c r="E10505" t="s">
        <v>301</v>
      </c>
      <c r="F10505" t="s">
        <v>214</v>
      </c>
      <c r="G10505" t="s">
        <v>215</v>
      </c>
      <c r="H10505">
        <v>2</v>
      </c>
      <c r="I10505">
        <v>2018</v>
      </c>
      <c r="J10505">
        <v>2</v>
      </c>
      <c r="L10505">
        <v>23115887</v>
      </c>
      <c r="M10505">
        <v>5</v>
      </c>
      <c r="P10505" s="29">
        <f t="shared" si="422"/>
        <v>0.66666666666666663</v>
      </c>
    </row>
    <row r="10506" spans="1:16" hidden="1" x14ac:dyDescent="0.25">
      <c r="A10506">
        <v>195225974</v>
      </c>
      <c r="B10506">
        <v>803401</v>
      </c>
      <c r="C10506" t="s">
        <v>318</v>
      </c>
      <c r="D10506">
        <v>2021631</v>
      </c>
      <c r="E10506" t="s">
        <v>302</v>
      </c>
      <c r="F10506" t="s">
        <v>214</v>
      </c>
      <c r="G10506" t="s">
        <v>215</v>
      </c>
      <c r="H10506">
        <v>2</v>
      </c>
      <c r="I10506">
        <v>2018</v>
      </c>
      <c r="J10506">
        <v>2</v>
      </c>
      <c r="L10506">
        <v>23115885</v>
      </c>
      <c r="M10506">
        <v>6.1</v>
      </c>
      <c r="P10506" s="29">
        <f t="shared" si="422"/>
        <v>0.85</v>
      </c>
    </row>
    <row r="10507" spans="1:16" hidden="1" x14ac:dyDescent="0.25">
      <c r="A10507">
        <v>195225974</v>
      </c>
      <c r="B10507">
        <v>803401</v>
      </c>
      <c r="C10507" t="s">
        <v>318</v>
      </c>
      <c r="D10507">
        <v>2021716</v>
      </c>
      <c r="E10507" t="s">
        <v>291</v>
      </c>
      <c r="F10507" t="s">
        <v>214</v>
      </c>
      <c r="G10507" t="s">
        <v>215</v>
      </c>
      <c r="H10507">
        <v>2</v>
      </c>
      <c r="I10507">
        <v>2019</v>
      </c>
      <c r="J10507">
        <v>1</v>
      </c>
      <c r="L10507">
        <v>23120235</v>
      </c>
      <c r="M10507">
        <v>5.7</v>
      </c>
      <c r="P10507" s="29">
        <f t="shared" si="422"/>
        <v>0.78333333333333333</v>
      </c>
    </row>
    <row r="10508" spans="1:16" hidden="1" x14ac:dyDescent="0.25">
      <c r="A10508">
        <v>195225974</v>
      </c>
      <c r="B10508">
        <v>803401</v>
      </c>
      <c r="C10508" t="s">
        <v>318</v>
      </c>
      <c r="D10508">
        <v>2021744</v>
      </c>
      <c r="E10508" t="s">
        <v>262</v>
      </c>
      <c r="F10508" t="s">
        <v>214</v>
      </c>
      <c r="G10508" t="s">
        <v>215</v>
      </c>
      <c r="H10508">
        <v>2</v>
      </c>
      <c r="I10508">
        <v>2019</v>
      </c>
      <c r="J10508">
        <v>1</v>
      </c>
      <c r="L10508">
        <v>23123927</v>
      </c>
      <c r="M10508">
        <v>5.8</v>
      </c>
      <c r="P10508" s="29">
        <f t="shared" si="422"/>
        <v>0.79999999999999993</v>
      </c>
    </row>
    <row r="10509" spans="1:16" hidden="1" x14ac:dyDescent="0.25">
      <c r="A10509">
        <v>195225974</v>
      </c>
      <c r="B10509">
        <v>803401</v>
      </c>
      <c r="C10509" t="s">
        <v>318</v>
      </c>
      <c r="D10509">
        <v>2004597</v>
      </c>
      <c r="E10509" t="s">
        <v>279</v>
      </c>
      <c r="F10509" t="s">
        <v>214</v>
      </c>
      <c r="G10509" t="s">
        <v>215</v>
      </c>
      <c r="H10509">
        <v>2</v>
      </c>
      <c r="I10509">
        <v>2019</v>
      </c>
      <c r="J10509">
        <v>1</v>
      </c>
      <c r="L10509">
        <v>23120232</v>
      </c>
      <c r="M10509">
        <v>6.2</v>
      </c>
      <c r="P10509" s="29">
        <f t="shared" si="422"/>
        <v>0.8666666666666667</v>
      </c>
    </row>
    <row r="10510" spans="1:16" hidden="1" x14ac:dyDescent="0.25">
      <c r="A10510">
        <v>195225974</v>
      </c>
      <c r="B10510">
        <v>803401</v>
      </c>
      <c r="C10510" t="s">
        <v>318</v>
      </c>
      <c r="D10510">
        <v>2021661</v>
      </c>
      <c r="E10510" t="s">
        <v>305</v>
      </c>
      <c r="F10510" t="s">
        <v>214</v>
      </c>
      <c r="G10510" t="s">
        <v>215</v>
      </c>
      <c r="H10510">
        <v>2</v>
      </c>
      <c r="I10510">
        <v>2019</v>
      </c>
      <c r="J10510">
        <v>1</v>
      </c>
      <c r="L10510">
        <v>23120234</v>
      </c>
      <c r="M10510">
        <v>5.7</v>
      </c>
      <c r="P10510" s="29">
        <f t="shared" si="422"/>
        <v>0.78333333333333333</v>
      </c>
    </row>
    <row r="10511" spans="1:16" hidden="1" x14ac:dyDescent="0.25">
      <c r="A10511">
        <v>195225974</v>
      </c>
      <c r="B10511">
        <v>803401</v>
      </c>
      <c r="C10511" t="s">
        <v>318</v>
      </c>
      <c r="D10511">
        <v>2019272</v>
      </c>
      <c r="E10511" t="s">
        <v>249</v>
      </c>
      <c r="F10511" t="s">
        <v>214</v>
      </c>
      <c r="G10511" t="s">
        <v>215</v>
      </c>
      <c r="H10511">
        <v>2</v>
      </c>
      <c r="I10511">
        <v>2019</v>
      </c>
      <c r="J10511">
        <v>1</v>
      </c>
      <c r="L10511">
        <v>23120699</v>
      </c>
      <c r="M10511">
        <v>6.3</v>
      </c>
      <c r="P10511" s="29">
        <f t="shared" si="422"/>
        <v>0.8833333333333333</v>
      </c>
    </row>
    <row r="10512" spans="1:16" hidden="1" x14ac:dyDescent="0.25">
      <c r="A10512">
        <v>195225974</v>
      </c>
      <c r="B10512">
        <v>803401</v>
      </c>
      <c r="C10512" t="s">
        <v>318</v>
      </c>
      <c r="D10512">
        <v>2021775</v>
      </c>
      <c r="E10512" t="s">
        <v>286</v>
      </c>
      <c r="F10512" t="s">
        <v>214</v>
      </c>
      <c r="G10512" t="s">
        <v>215</v>
      </c>
      <c r="H10512">
        <v>2</v>
      </c>
      <c r="I10512">
        <v>2019</v>
      </c>
      <c r="J10512">
        <v>1</v>
      </c>
      <c r="L10512">
        <v>23124866</v>
      </c>
      <c r="M10512">
        <v>6</v>
      </c>
      <c r="P10512" s="29">
        <f t="shared" si="422"/>
        <v>0.83333333333333337</v>
      </c>
    </row>
    <row r="10513" spans="1:16" hidden="1" x14ac:dyDescent="0.25">
      <c r="A10513">
        <v>195225974</v>
      </c>
      <c r="B10513">
        <v>803401</v>
      </c>
      <c r="C10513" t="s">
        <v>318</v>
      </c>
      <c r="D10513">
        <v>2024863</v>
      </c>
      <c r="E10513" t="s">
        <v>304</v>
      </c>
      <c r="F10513" t="s">
        <v>214</v>
      </c>
      <c r="G10513" t="s">
        <v>215</v>
      </c>
      <c r="H10513">
        <v>2</v>
      </c>
      <c r="I10513">
        <v>2019</v>
      </c>
      <c r="J10513">
        <v>1</v>
      </c>
      <c r="L10513">
        <v>23120233</v>
      </c>
      <c r="M10513">
        <v>5.5</v>
      </c>
      <c r="P10513" s="29">
        <f t="shared" si="422"/>
        <v>0.75</v>
      </c>
    </row>
    <row r="10514" spans="1:16" hidden="1" x14ac:dyDescent="0.25">
      <c r="A10514">
        <v>195225974</v>
      </c>
      <c r="B10514">
        <v>803401</v>
      </c>
      <c r="C10514" t="s">
        <v>318</v>
      </c>
      <c r="D10514">
        <v>2004587</v>
      </c>
      <c r="E10514" t="s">
        <v>288</v>
      </c>
      <c r="F10514" t="s">
        <v>214</v>
      </c>
      <c r="G10514" t="s">
        <v>215</v>
      </c>
      <c r="H10514">
        <v>1</v>
      </c>
      <c r="I10514">
        <v>2019</v>
      </c>
      <c r="J10514">
        <v>2</v>
      </c>
      <c r="L10514">
        <v>23130322</v>
      </c>
      <c r="P10514" s="29" t="str">
        <f t="shared" si="422"/>
        <v>NULL</v>
      </c>
    </row>
    <row r="10515" spans="1:16" hidden="1" x14ac:dyDescent="0.25">
      <c r="A10515">
        <v>195225974</v>
      </c>
      <c r="B10515">
        <v>803401</v>
      </c>
      <c r="C10515" t="s">
        <v>318</v>
      </c>
      <c r="D10515">
        <v>2004602</v>
      </c>
      <c r="E10515" t="s">
        <v>277</v>
      </c>
      <c r="F10515" t="s">
        <v>214</v>
      </c>
      <c r="G10515" t="s">
        <v>215</v>
      </c>
      <c r="H10515">
        <v>1</v>
      </c>
      <c r="I10515">
        <v>2019</v>
      </c>
      <c r="J10515">
        <v>2</v>
      </c>
      <c r="L10515">
        <v>23129802</v>
      </c>
      <c r="P10515" s="29" t="str">
        <f t="shared" si="422"/>
        <v>NULL</v>
      </c>
    </row>
    <row r="10516" spans="1:16" hidden="1" x14ac:dyDescent="0.25">
      <c r="A10516">
        <v>195225974</v>
      </c>
      <c r="B10516">
        <v>803401</v>
      </c>
      <c r="C10516" t="s">
        <v>318</v>
      </c>
      <c r="D10516">
        <v>2024864</v>
      </c>
      <c r="E10516" t="s">
        <v>310</v>
      </c>
      <c r="F10516" t="s">
        <v>214</v>
      </c>
      <c r="G10516" t="s">
        <v>215</v>
      </c>
      <c r="H10516">
        <v>1</v>
      </c>
      <c r="I10516">
        <v>2019</v>
      </c>
      <c r="J10516">
        <v>2</v>
      </c>
      <c r="L10516">
        <v>23129359</v>
      </c>
      <c r="P10516" s="29" t="str">
        <f t="shared" si="422"/>
        <v>NULL</v>
      </c>
    </row>
    <row r="10517" spans="1:16" hidden="1" x14ac:dyDescent="0.25">
      <c r="A10517">
        <v>195225974</v>
      </c>
      <c r="B10517">
        <v>803401</v>
      </c>
      <c r="C10517" t="s">
        <v>318</v>
      </c>
      <c r="D10517">
        <v>2021664</v>
      </c>
      <c r="E10517" t="s">
        <v>311</v>
      </c>
      <c r="F10517" t="s">
        <v>214</v>
      </c>
      <c r="G10517" t="s">
        <v>215</v>
      </c>
      <c r="H10517">
        <v>1</v>
      </c>
      <c r="I10517">
        <v>2019</v>
      </c>
      <c r="J10517">
        <v>2</v>
      </c>
      <c r="L10517">
        <v>23129806</v>
      </c>
      <c r="P10517" s="29" t="str">
        <f t="shared" si="422"/>
        <v>NULL</v>
      </c>
    </row>
    <row r="10518" spans="1:16" hidden="1" x14ac:dyDescent="0.25">
      <c r="A10518">
        <v>195225974</v>
      </c>
      <c r="B10518">
        <v>803401</v>
      </c>
      <c r="C10518" t="s">
        <v>318</v>
      </c>
      <c r="D10518">
        <v>2021689</v>
      </c>
      <c r="E10518" t="s">
        <v>312</v>
      </c>
      <c r="F10518" t="s">
        <v>214</v>
      </c>
      <c r="G10518" t="s">
        <v>215</v>
      </c>
      <c r="H10518">
        <v>1</v>
      </c>
      <c r="I10518">
        <v>2019</v>
      </c>
      <c r="J10518">
        <v>2</v>
      </c>
      <c r="L10518">
        <v>23129810</v>
      </c>
      <c r="P10518" s="29" t="str">
        <f t="shared" si="422"/>
        <v>NULL</v>
      </c>
    </row>
    <row r="10519" spans="1:16" hidden="1" x14ac:dyDescent="0.25">
      <c r="A10519">
        <v>195225974</v>
      </c>
      <c r="B10519">
        <v>803401</v>
      </c>
      <c r="C10519" t="s">
        <v>318</v>
      </c>
      <c r="D10519">
        <v>2024921</v>
      </c>
      <c r="E10519" t="s">
        <v>225</v>
      </c>
      <c r="F10519" t="s">
        <v>214</v>
      </c>
      <c r="G10519" t="s">
        <v>215</v>
      </c>
      <c r="H10519">
        <v>1</v>
      </c>
      <c r="I10519">
        <v>2019</v>
      </c>
      <c r="J10519">
        <v>2</v>
      </c>
      <c r="L10519">
        <v>23129805</v>
      </c>
      <c r="P10519" s="29" t="str">
        <f t="shared" si="422"/>
        <v>NULL</v>
      </c>
    </row>
    <row r="10520" spans="1:16" hidden="1" x14ac:dyDescent="0.25">
      <c r="A10520">
        <v>195225974</v>
      </c>
      <c r="B10520">
        <v>803401</v>
      </c>
      <c r="C10520" t="s">
        <v>318</v>
      </c>
      <c r="D10520">
        <v>2021671</v>
      </c>
      <c r="E10520" t="s">
        <v>303</v>
      </c>
      <c r="F10520" t="s">
        <v>214</v>
      </c>
      <c r="G10520" t="s">
        <v>215</v>
      </c>
      <c r="H10520">
        <v>1</v>
      </c>
      <c r="I10520">
        <v>2019</v>
      </c>
      <c r="J10520">
        <v>2</v>
      </c>
      <c r="L10520">
        <v>23130535</v>
      </c>
      <c r="P10520" s="29" t="str">
        <f t="shared" si="422"/>
        <v>NULL</v>
      </c>
    </row>
    <row r="10521" spans="1:16" hidden="1" x14ac:dyDescent="0.25">
      <c r="A10521">
        <v>195226296</v>
      </c>
      <c r="B10521">
        <v>803401</v>
      </c>
      <c r="C10521" t="s">
        <v>318</v>
      </c>
      <c r="D10521">
        <v>2005102</v>
      </c>
      <c r="E10521" t="s">
        <v>218</v>
      </c>
      <c r="F10521" t="s">
        <v>214</v>
      </c>
      <c r="G10521" t="s">
        <v>215</v>
      </c>
      <c r="H10521">
        <v>2</v>
      </c>
      <c r="I10521">
        <v>2015</v>
      </c>
      <c r="J10521">
        <v>1</v>
      </c>
      <c r="L10521">
        <v>23066494</v>
      </c>
      <c r="M10521">
        <v>4.4000000000000004</v>
      </c>
      <c r="P10521" s="29">
        <f t="shared" ref="P10521:P10536" si="423">IF(AND(ISNUMBER(M10521),H10521&lt;&gt;4,N10521&lt;&gt;"X"),(M10521-1)/6,IF(H10521=4,"DRP",IF(AND(H10521=3,M10521="NA"),"BAD",IF(AND(H10521=2),"CVL",IF(AND(H10521=1,ISBLANK(M10521)),"NULL","UNK")))))</f>
        <v>0.56666666666666676</v>
      </c>
    </row>
    <row r="10522" spans="1:16" hidden="1" x14ac:dyDescent="0.25">
      <c r="A10522">
        <v>195226296</v>
      </c>
      <c r="B10522">
        <v>803401</v>
      </c>
      <c r="C10522" t="s">
        <v>318</v>
      </c>
      <c r="D10522">
        <v>2021600</v>
      </c>
      <c r="E10522" t="s">
        <v>219</v>
      </c>
      <c r="F10522" t="s">
        <v>214</v>
      </c>
      <c r="G10522" t="s">
        <v>215</v>
      </c>
      <c r="H10522">
        <v>2</v>
      </c>
      <c r="I10522">
        <v>2015</v>
      </c>
      <c r="J10522">
        <v>1</v>
      </c>
      <c r="L10522">
        <v>23066441</v>
      </c>
      <c r="M10522">
        <v>4.4000000000000004</v>
      </c>
      <c r="P10522" s="29">
        <f t="shared" si="423"/>
        <v>0.56666666666666676</v>
      </c>
    </row>
    <row r="10523" spans="1:16" hidden="1" x14ac:dyDescent="0.25">
      <c r="A10523">
        <v>195226296</v>
      </c>
      <c r="B10523">
        <v>803401</v>
      </c>
      <c r="C10523" t="s">
        <v>318</v>
      </c>
      <c r="D10523">
        <v>2021754</v>
      </c>
      <c r="E10523" t="s">
        <v>216</v>
      </c>
      <c r="F10523" t="s">
        <v>214</v>
      </c>
      <c r="G10523" t="s">
        <v>215</v>
      </c>
      <c r="H10523">
        <v>2</v>
      </c>
      <c r="I10523">
        <v>2015</v>
      </c>
      <c r="J10523">
        <v>1</v>
      </c>
      <c r="L10523">
        <v>23066481</v>
      </c>
      <c r="M10523">
        <v>4.2</v>
      </c>
      <c r="P10523" s="29">
        <f t="shared" si="423"/>
        <v>0.53333333333333333</v>
      </c>
    </row>
    <row r="10524" spans="1:16" hidden="1" x14ac:dyDescent="0.25">
      <c r="A10524">
        <v>195226296</v>
      </c>
      <c r="B10524">
        <v>803401</v>
      </c>
      <c r="C10524" t="s">
        <v>318</v>
      </c>
      <c r="D10524">
        <v>2005118</v>
      </c>
      <c r="E10524" t="s">
        <v>223</v>
      </c>
      <c r="F10524" t="s">
        <v>214</v>
      </c>
      <c r="G10524" t="s">
        <v>215</v>
      </c>
      <c r="H10524">
        <v>2</v>
      </c>
      <c r="I10524">
        <v>2015</v>
      </c>
      <c r="J10524">
        <v>1</v>
      </c>
      <c r="L10524">
        <v>23067523</v>
      </c>
      <c r="M10524">
        <v>5.2</v>
      </c>
      <c r="P10524" s="29">
        <f t="shared" si="423"/>
        <v>0.70000000000000007</v>
      </c>
    </row>
    <row r="10525" spans="1:16" hidden="1" x14ac:dyDescent="0.25">
      <c r="A10525">
        <v>195226296</v>
      </c>
      <c r="B10525">
        <v>803401</v>
      </c>
      <c r="C10525" t="s">
        <v>318</v>
      </c>
      <c r="D10525">
        <v>2004098</v>
      </c>
      <c r="E10525" t="s">
        <v>213</v>
      </c>
      <c r="F10525" t="s">
        <v>214</v>
      </c>
      <c r="G10525" t="s">
        <v>215</v>
      </c>
      <c r="H10525">
        <v>2</v>
      </c>
      <c r="I10525">
        <v>2015</v>
      </c>
      <c r="J10525">
        <v>1</v>
      </c>
      <c r="L10525">
        <v>23066602</v>
      </c>
      <c r="M10525">
        <v>6</v>
      </c>
      <c r="P10525" s="29">
        <f t="shared" si="423"/>
        <v>0.83333333333333337</v>
      </c>
    </row>
    <row r="10526" spans="1:16" hidden="1" x14ac:dyDescent="0.25">
      <c r="A10526">
        <v>195226296</v>
      </c>
      <c r="B10526">
        <v>803401</v>
      </c>
      <c r="C10526" t="s">
        <v>318</v>
      </c>
      <c r="D10526">
        <v>2005099</v>
      </c>
      <c r="E10526" t="s">
        <v>217</v>
      </c>
      <c r="F10526" t="s">
        <v>214</v>
      </c>
      <c r="G10526" t="s">
        <v>215</v>
      </c>
      <c r="H10526">
        <v>2</v>
      </c>
      <c r="I10526">
        <v>2015</v>
      </c>
      <c r="J10526">
        <v>1</v>
      </c>
      <c r="L10526">
        <v>23066433</v>
      </c>
      <c r="M10526">
        <v>4.5999999999999996</v>
      </c>
      <c r="P10526" s="29">
        <f t="shared" si="423"/>
        <v>0.6</v>
      </c>
    </row>
    <row r="10527" spans="1:16" hidden="1" x14ac:dyDescent="0.25">
      <c r="A10527">
        <v>195226296</v>
      </c>
      <c r="B10527">
        <v>803401</v>
      </c>
      <c r="C10527" t="s">
        <v>318</v>
      </c>
      <c r="D10527">
        <v>2004112</v>
      </c>
      <c r="E10527" t="s">
        <v>244</v>
      </c>
      <c r="F10527" t="s">
        <v>214</v>
      </c>
      <c r="G10527" t="s">
        <v>215</v>
      </c>
      <c r="H10527">
        <v>2</v>
      </c>
      <c r="I10527">
        <v>2015</v>
      </c>
      <c r="J10527">
        <v>2</v>
      </c>
      <c r="L10527">
        <v>23073231</v>
      </c>
      <c r="M10527">
        <v>5.6</v>
      </c>
      <c r="P10527" s="29">
        <f t="shared" si="423"/>
        <v>0.76666666666666661</v>
      </c>
    </row>
    <row r="10528" spans="1:16" hidden="1" x14ac:dyDescent="0.25">
      <c r="A10528">
        <v>195226296</v>
      </c>
      <c r="B10528">
        <v>803401</v>
      </c>
      <c r="C10528" t="s">
        <v>318</v>
      </c>
      <c r="D10528">
        <v>2021580</v>
      </c>
      <c r="E10528" t="s">
        <v>241</v>
      </c>
      <c r="F10528" t="s">
        <v>214</v>
      </c>
      <c r="G10528" t="s">
        <v>215</v>
      </c>
      <c r="H10528">
        <v>2</v>
      </c>
      <c r="I10528">
        <v>2015</v>
      </c>
      <c r="J10528">
        <v>2</v>
      </c>
      <c r="L10528">
        <v>23072001</v>
      </c>
      <c r="M10528">
        <v>4.9000000000000004</v>
      </c>
      <c r="P10528" s="29">
        <f t="shared" si="423"/>
        <v>0.65</v>
      </c>
    </row>
    <row r="10529" spans="1:16" hidden="1" x14ac:dyDescent="0.25">
      <c r="A10529">
        <v>195226296</v>
      </c>
      <c r="B10529">
        <v>803401</v>
      </c>
      <c r="C10529" t="s">
        <v>318</v>
      </c>
      <c r="D10529">
        <v>2005117</v>
      </c>
      <c r="E10529" t="s">
        <v>220</v>
      </c>
      <c r="F10529" t="s">
        <v>214</v>
      </c>
      <c r="G10529" t="s">
        <v>215</v>
      </c>
      <c r="H10529">
        <v>2</v>
      </c>
      <c r="I10529">
        <v>2015</v>
      </c>
      <c r="J10529">
        <v>2</v>
      </c>
      <c r="L10529">
        <v>23070387</v>
      </c>
      <c r="M10529">
        <v>4.7</v>
      </c>
      <c r="P10529" s="29">
        <f t="shared" si="423"/>
        <v>0.6166666666666667</v>
      </c>
    </row>
    <row r="10530" spans="1:16" hidden="1" x14ac:dyDescent="0.25">
      <c r="A10530">
        <v>195226296</v>
      </c>
      <c r="B10530">
        <v>803401</v>
      </c>
      <c r="C10530" t="s">
        <v>318</v>
      </c>
      <c r="D10530">
        <v>2021756</v>
      </c>
      <c r="E10530" t="s">
        <v>253</v>
      </c>
      <c r="F10530" t="s">
        <v>214</v>
      </c>
      <c r="G10530" t="s">
        <v>215</v>
      </c>
      <c r="H10530">
        <v>2</v>
      </c>
      <c r="I10530">
        <v>2015</v>
      </c>
      <c r="J10530">
        <v>2</v>
      </c>
      <c r="L10530">
        <v>23074185</v>
      </c>
      <c r="M10530">
        <v>4.5999999999999996</v>
      </c>
      <c r="P10530" s="29">
        <f t="shared" si="423"/>
        <v>0.6</v>
      </c>
    </row>
    <row r="10531" spans="1:16" hidden="1" x14ac:dyDescent="0.25">
      <c r="A10531">
        <v>195226296</v>
      </c>
      <c r="B10531">
        <v>803401</v>
      </c>
      <c r="C10531" t="s">
        <v>318</v>
      </c>
      <c r="D10531">
        <v>2021763</v>
      </c>
      <c r="E10531" t="s">
        <v>298</v>
      </c>
      <c r="F10531" t="s">
        <v>214</v>
      </c>
      <c r="G10531" t="s">
        <v>215</v>
      </c>
      <c r="H10531">
        <v>2</v>
      </c>
      <c r="I10531">
        <v>2015</v>
      </c>
      <c r="J10531">
        <v>2</v>
      </c>
      <c r="L10531">
        <v>23071924</v>
      </c>
      <c r="M10531">
        <v>5.3</v>
      </c>
      <c r="P10531" s="29">
        <f t="shared" si="423"/>
        <v>0.71666666666666667</v>
      </c>
    </row>
    <row r="10532" spans="1:16" hidden="1" x14ac:dyDescent="0.25">
      <c r="A10532">
        <v>195226296</v>
      </c>
      <c r="B10532">
        <v>803401</v>
      </c>
      <c r="C10532" t="s">
        <v>318</v>
      </c>
      <c r="D10532">
        <v>2021602</v>
      </c>
      <c r="E10532" t="s">
        <v>242</v>
      </c>
      <c r="F10532" t="s">
        <v>214</v>
      </c>
      <c r="G10532" t="s">
        <v>215</v>
      </c>
      <c r="H10532">
        <v>2</v>
      </c>
      <c r="I10532">
        <v>2015</v>
      </c>
      <c r="J10532">
        <v>2</v>
      </c>
      <c r="L10532">
        <v>23072005</v>
      </c>
      <c r="M10532">
        <v>5.7</v>
      </c>
      <c r="P10532" s="29">
        <f t="shared" si="423"/>
        <v>0.78333333333333333</v>
      </c>
    </row>
    <row r="10533" spans="1:16" hidden="1" x14ac:dyDescent="0.25">
      <c r="A10533">
        <v>195226296</v>
      </c>
      <c r="B10533">
        <v>803401</v>
      </c>
      <c r="C10533" t="s">
        <v>318</v>
      </c>
      <c r="D10533">
        <v>2005131</v>
      </c>
      <c r="E10533" t="s">
        <v>228</v>
      </c>
      <c r="F10533" t="s">
        <v>214</v>
      </c>
      <c r="G10533" t="s">
        <v>215</v>
      </c>
      <c r="H10533">
        <v>4</v>
      </c>
      <c r="I10533">
        <v>2015</v>
      </c>
      <c r="J10533">
        <v>2</v>
      </c>
      <c r="L10533">
        <v>23070713</v>
      </c>
      <c r="P10533" s="29" t="str">
        <f t="shared" si="423"/>
        <v>DRP</v>
      </c>
    </row>
    <row r="10534" spans="1:16" hidden="1" x14ac:dyDescent="0.25">
      <c r="A10534">
        <v>195226296</v>
      </c>
      <c r="B10534">
        <v>803401</v>
      </c>
      <c r="C10534" t="s">
        <v>318</v>
      </c>
      <c r="D10534">
        <v>2005117</v>
      </c>
      <c r="E10534" t="s">
        <v>220</v>
      </c>
      <c r="F10534" t="s">
        <v>214</v>
      </c>
      <c r="G10534" t="s">
        <v>215</v>
      </c>
      <c r="H10534">
        <v>4</v>
      </c>
      <c r="I10534">
        <v>2015</v>
      </c>
      <c r="J10534">
        <v>2</v>
      </c>
      <c r="L10534">
        <v>23070387</v>
      </c>
      <c r="P10534" s="29" t="str">
        <f t="shared" si="423"/>
        <v>DRP</v>
      </c>
    </row>
    <row r="10535" spans="1:16" hidden="1" x14ac:dyDescent="0.25">
      <c r="A10535">
        <v>195226296</v>
      </c>
      <c r="B10535">
        <v>803401</v>
      </c>
      <c r="C10535" t="s">
        <v>318</v>
      </c>
      <c r="D10535">
        <v>2004099</v>
      </c>
      <c r="E10535" t="s">
        <v>245</v>
      </c>
      <c r="F10535" t="s">
        <v>214</v>
      </c>
      <c r="G10535" t="s">
        <v>215</v>
      </c>
      <c r="H10535">
        <v>4</v>
      </c>
      <c r="I10535">
        <v>2015</v>
      </c>
      <c r="J10535">
        <v>2</v>
      </c>
      <c r="L10535">
        <v>23073324</v>
      </c>
      <c r="P10535" s="29" t="str">
        <f t="shared" si="423"/>
        <v>DRP</v>
      </c>
    </row>
    <row r="10536" spans="1:16" hidden="1" x14ac:dyDescent="0.25">
      <c r="A10536">
        <v>195226296</v>
      </c>
      <c r="B10536">
        <v>803401</v>
      </c>
      <c r="C10536" t="s">
        <v>318</v>
      </c>
      <c r="D10536">
        <v>2004116</v>
      </c>
      <c r="E10536" t="s">
        <v>229</v>
      </c>
      <c r="F10536" t="s">
        <v>214</v>
      </c>
      <c r="G10536" t="s">
        <v>215</v>
      </c>
      <c r="H10536">
        <v>4</v>
      </c>
      <c r="I10536">
        <v>2015</v>
      </c>
      <c r="J10536">
        <v>2</v>
      </c>
      <c r="L10536">
        <v>23073043</v>
      </c>
      <c r="P10536" s="29" t="str">
        <f t="shared" si="423"/>
        <v>DRP</v>
      </c>
    </row>
    <row r="10537" spans="1:16" hidden="1" x14ac:dyDescent="0.25">
      <c r="A10537">
        <v>195226296</v>
      </c>
      <c r="B10537">
        <v>803401</v>
      </c>
      <c r="C10537" t="s">
        <v>318</v>
      </c>
      <c r="D10537">
        <v>2004116</v>
      </c>
      <c r="E10537" t="s">
        <v>229</v>
      </c>
      <c r="F10537" t="s">
        <v>214</v>
      </c>
      <c r="G10537" t="s">
        <v>215</v>
      </c>
      <c r="H10537">
        <v>2</v>
      </c>
      <c r="I10537">
        <v>2016</v>
      </c>
      <c r="J10537">
        <v>1</v>
      </c>
      <c r="L10537">
        <v>23073301</v>
      </c>
      <c r="M10537">
        <v>6</v>
      </c>
      <c r="P10537" s="29">
        <f t="shared" ref="P10537:P10568" si="424">IF(AND(ISNUMBER(M10537),H10537&lt;&gt;4),(M10537-1)/6,IF(H10537=4,"DRP",IF(AND(H10537=3,M10537="NA"),"BAD",IF(AND(H10537=2),"CVL",IF(AND(H10537=1,ISBLANK(M10537)),"NULL","UNK")))))</f>
        <v>0.83333333333333337</v>
      </c>
    </row>
    <row r="10538" spans="1:16" hidden="1" x14ac:dyDescent="0.25">
      <c r="A10538">
        <v>195226296</v>
      </c>
      <c r="B10538">
        <v>803401</v>
      </c>
      <c r="C10538" t="s">
        <v>318</v>
      </c>
      <c r="D10538">
        <v>2021596</v>
      </c>
      <c r="E10538" t="s">
        <v>294</v>
      </c>
      <c r="F10538" t="s">
        <v>214</v>
      </c>
      <c r="G10538" t="s">
        <v>215</v>
      </c>
      <c r="H10538">
        <v>2</v>
      </c>
      <c r="I10538">
        <v>2016</v>
      </c>
      <c r="J10538">
        <v>1</v>
      </c>
      <c r="L10538">
        <v>23081196</v>
      </c>
      <c r="M10538">
        <v>5</v>
      </c>
      <c r="P10538" s="29">
        <f t="shared" si="424"/>
        <v>0.66666666666666663</v>
      </c>
    </row>
    <row r="10539" spans="1:16" hidden="1" x14ac:dyDescent="0.25">
      <c r="A10539">
        <v>195226296</v>
      </c>
      <c r="B10539">
        <v>803401</v>
      </c>
      <c r="C10539" t="s">
        <v>318</v>
      </c>
      <c r="D10539">
        <v>2021638</v>
      </c>
      <c r="E10539" t="s">
        <v>250</v>
      </c>
      <c r="F10539" t="s">
        <v>214</v>
      </c>
      <c r="G10539" t="s">
        <v>215</v>
      </c>
      <c r="H10539">
        <v>2</v>
      </c>
      <c r="I10539">
        <v>2016</v>
      </c>
      <c r="J10539">
        <v>1</v>
      </c>
      <c r="L10539">
        <v>23081194</v>
      </c>
      <c r="M10539">
        <v>4.2</v>
      </c>
      <c r="P10539" s="29">
        <f t="shared" si="424"/>
        <v>0.53333333333333333</v>
      </c>
    </row>
    <row r="10540" spans="1:16" hidden="1" x14ac:dyDescent="0.25">
      <c r="A10540">
        <v>195226296</v>
      </c>
      <c r="B10540">
        <v>803401</v>
      </c>
      <c r="C10540" t="s">
        <v>318</v>
      </c>
      <c r="D10540">
        <v>2005120</v>
      </c>
      <c r="E10540" t="s">
        <v>293</v>
      </c>
      <c r="F10540" t="s">
        <v>214</v>
      </c>
      <c r="G10540" t="s">
        <v>215</v>
      </c>
      <c r="H10540">
        <v>2</v>
      </c>
      <c r="I10540">
        <v>2016</v>
      </c>
      <c r="J10540">
        <v>1</v>
      </c>
      <c r="L10540">
        <v>23079732</v>
      </c>
      <c r="M10540">
        <v>5.6</v>
      </c>
      <c r="P10540" s="29">
        <f t="shared" si="424"/>
        <v>0.76666666666666661</v>
      </c>
    </row>
    <row r="10541" spans="1:16" hidden="1" x14ac:dyDescent="0.25">
      <c r="A10541">
        <v>195226296</v>
      </c>
      <c r="B10541">
        <v>803401</v>
      </c>
      <c r="C10541" t="s">
        <v>318</v>
      </c>
      <c r="D10541">
        <v>2005131</v>
      </c>
      <c r="E10541" t="s">
        <v>228</v>
      </c>
      <c r="F10541" t="s">
        <v>214</v>
      </c>
      <c r="G10541" t="s">
        <v>215</v>
      </c>
      <c r="H10541">
        <v>2</v>
      </c>
      <c r="I10541">
        <v>2016</v>
      </c>
      <c r="J10541">
        <v>1</v>
      </c>
      <c r="L10541">
        <v>23081639</v>
      </c>
      <c r="M10541">
        <v>5.9</v>
      </c>
      <c r="P10541" s="29">
        <f t="shared" si="424"/>
        <v>0.81666666666666676</v>
      </c>
    </row>
    <row r="10542" spans="1:16" hidden="1" x14ac:dyDescent="0.25">
      <c r="A10542">
        <v>195226296</v>
      </c>
      <c r="B10542">
        <v>803401</v>
      </c>
      <c r="C10542" t="s">
        <v>318</v>
      </c>
      <c r="D10542">
        <v>2021874</v>
      </c>
      <c r="E10542" t="s">
        <v>226</v>
      </c>
      <c r="F10542" t="s">
        <v>214</v>
      </c>
      <c r="G10542" t="s">
        <v>215</v>
      </c>
      <c r="H10542">
        <v>2</v>
      </c>
      <c r="I10542">
        <v>2016</v>
      </c>
      <c r="J10542">
        <v>1</v>
      </c>
      <c r="L10542">
        <v>23081225</v>
      </c>
      <c r="M10542">
        <v>5</v>
      </c>
      <c r="P10542" s="29">
        <f t="shared" si="424"/>
        <v>0.66666666666666663</v>
      </c>
    </row>
    <row r="10543" spans="1:16" hidden="1" x14ac:dyDescent="0.25">
      <c r="A10543">
        <v>195226296</v>
      </c>
      <c r="B10543">
        <v>803401</v>
      </c>
      <c r="C10543" t="s">
        <v>318</v>
      </c>
      <c r="D10543">
        <v>2004099</v>
      </c>
      <c r="E10543" t="s">
        <v>245</v>
      </c>
      <c r="F10543" t="s">
        <v>214</v>
      </c>
      <c r="G10543" t="s">
        <v>215</v>
      </c>
      <c r="H10543">
        <v>2</v>
      </c>
      <c r="I10543">
        <v>2016</v>
      </c>
      <c r="J10543">
        <v>2</v>
      </c>
      <c r="L10543">
        <v>23085315</v>
      </c>
      <c r="M10543">
        <v>5.0999999999999996</v>
      </c>
      <c r="P10543" s="29">
        <f t="shared" si="424"/>
        <v>0.68333333333333324</v>
      </c>
    </row>
    <row r="10544" spans="1:16" hidden="1" x14ac:dyDescent="0.25">
      <c r="A10544">
        <v>195226296</v>
      </c>
      <c r="B10544">
        <v>803401</v>
      </c>
      <c r="C10544" t="s">
        <v>318</v>
      </c>
      <c r="D10544">
        <v>2021750</v>
      </c>
      <c r="E10544" t="s">
        <v>296</v>
      </c>
      <c r="F10544" t="s">
        <v>214</v>
      </c>
      <c r="G10544" t="s">
        <v>215</v>
      </c>
      <c r="H10544">
        <v>2</v>
      </c>
      <c r="I10544">
        <v>2016</v>
      </c>
      <c r="J10544">
        <v>2</v>
      </c>
      <c r="L10544">
        <v>23086902</v>
      </c>
      <c r="M10544">
        <v>4.4000000000000004</v>
      </c>
      <c r="P10544" s="29">
        <f t="shared" si="424"/>
        <v>0.56666666666666676</v>
      </c>
    </row>
    <row r="10545" spans="1:16" hidden="1" x14ac:dyDescent="0.25">
      <c r="A10545">
        <v>195226296</v>
      </c>
      <c r="B10545">
        <v>803401</v>
      </c>
      <c r="C10545" t="s">
        <v>318</v>
      </c>
      <c r="D10545">
        <v>2021781</v>
      </c>
      <c r="E10545" t="s">
        <v>235</v>
      </c>
      <c r="F10545" t="s">
        <v>214</v>
      </c>
      <c r="G10545" t="s">
        <v>215</v>
      </c>
      <c r="H10545">
        <v>2</v>
      </c>
      <c r="I10545">
        <v>2016</v>
      </c>
      <c r="J10545">
        <v>2</v>
      </c>
      <c r="L10545">
        <v>23086871</v>
      </c>
      <c r="M10545">
        <v>5.0999999999999996</v>
      </c>
      <c r="P10545" s="29">
        <f t="shared" si="424"/>
        <v>0.68333333333333324</v>
      </c>
    </row>
    <row r="10546" spans="1:16" hidden="1" x14ac:dyDescent="0.25">
      <c r="A10546">
        <v>195226296</v>
      </c>
      <c r="B10546">
        <v>803401</v>
      </c>
      <c r="C10546" t="s">
        <v>318</v>
      </c>
      <c r="D10546">
        <v>2021640</v>
      </c>
      <c r="E10546" t="s">
        <v>227</v>
      </c>
      <c r="F10546" t="s">
        <v>214</v>
      </c>
      <c r="G10546" t="s">
        <v>215</v>
      </c>
      <c r="H10546">
        <v>3</v>
      </c>
      <c r="I10546">
        <v>2016</v>
      </c>
      <c r="J10546">
        <v>2</v>
      </c>
      <c r="L10546">
        <v>23086870</v>
      </c>
      <c r="M10546">
        <v>3.8</v>
      </c>
      <c r="P10546" s="29">
        <f t="shared" si="424"/>
        <v>0.46666666666666662</v>
      </c>
    </row>
    <row r="10547" spans="1:16" hidden="1" x14ac:dyDescent="0.25">
      <c r="A10547">
        <v>195226296</v>
      </c>
      <c r="B10547">
        <v>803401</v>
      </c>
      <c r="C10547" t="s">
        <v>318</v>
      </c>
      <c r="D10547">
        <v>2021725</v>
      </c>
      <c r="E10547" t="s">
        <v>257</v>
      </c>
      <c r="F10547" t="s">
        <v>214</v>
      </c>
      <c r="G10547" t="s">
        <v>215</v>
      </c>
      <c r="H10547">
        <v>3</v>
      </c>
      <c r="I10547">
        <v>2016</v>
      </c>
      <c r="J10547">
        <v>2</v>
      </c>
      <c r="L10547">
        <v>23086905</v>
      </c>
      <c r="M10547">
        <v>3.7</v>
      </c>
      <c r="P10547" s="29">
        <f t="shared" si="424"/>
        <v>0.45</v>
      </c>
    </row>
    <row r="10548" spans="1:16" hidden="1" x14ac:dyDescent="0.25">
      <c r="A10548">
        <v>195226296</v>
      </c>
      <c r="B10548">
        <v>803401</v>
      </c>
      <c r="C10548" t="s">
        <v>318</v>
      </c>
      <c r="D10548">
        <v>2021993</v>
      </c>
      <c r="E10548" t="s">
        <v>256</v>
      </c>
      <c r="F10548" t="s">
        <v>214</v>
      </c>
      <c r="G10548" t="s">
        <v>215</v>
      </c>
      <c r="H10548">
        <v>2</v>
      </c>
      <c r="I10548">
        <v>2016</v>
      </c>
      <c r="J10548">
        <v>2</v>
      </c>
      <c r="L10548">
        <v>23086520</v>
      </c>
      <c r="M10548">
        <v>5.4</v>
      </c>
      <c r="P10548" s="29">
        <f t="shared" si="424"/>
        <v>0.73333333333333339</v>
      </c>
    </row>
    <row r="10549" spans="1:16" hidden="1" x14ac:dyDescent="0.25">
      <c r="A10549">
        <v>195226296</v>
      </c>
      <c r="B10549">
        <v>803401</v>
      </c>
      <c r="C10549" t="s">
        <v>318</v>
      </c>
      <c r="D10549">
        <v>2019271</v>
      </c>
      <c r="E10549" t="s">
        <v>236</v>
      </c>
      <c r="F10549" t="s">
        <v>214</v>
      </c>
      <c r="G10549" t="s">
        <v>215</v>
      </c>
      <c r="H10549">
        <v>4</v>
      </c>
      <c r="I10549">
        <v>2016</v>
      </c>
      <c r="J10549">
        <v>2</v>
      </c>
      <c r="L10549">
        <v>23085997</v>
      </c>
      <c r="P10549" s="29" t="str">
        <f t="shared" si="424"/>
        <v>DRP</v>
      </c>
    </row>
    <row r="10550" spans="1:16" hidden="1" x14ac:dyDescent="0.25">
      <c r="A10550">
        <v>195226296</v>
      </c>
      <c r="B10550">
        <v>803401</v>
      </c>
      <c r="C10550" t="s">
        <v>318</v>
      </c>
      <c r="D10550">
        <v>2021725</v>
      </c>
      <c r="E10550" t="s">
        <v>257</v>
      </c>
      <c r="F10550" t="s">
        <v>214</v>
      </c>
      <c r="G10550" t="s">
        <v>215</v>
      </c>
      <c r="H10550">
        <v>2</v>
      </c>
      <c r="I10550">
        <v>2017</v>
      </c>
      <c r="J10550">
        <v>1</v>
      </c>
      <c r="L10550">
        <v>23091960</v>
      </c>
      <c r="M10550">
        <v>5.0999999999999996</v>
      </c>
      <c r="P10550" s="29">
        <f t="shared" si="424"/>
        <v>0.68333333333333324</v>
      </c>
    </row>
    <row r="10551" spans="1:16" hidden="1" x14ac:dyDescent="0.25">
      <c r="A10551">
        <v>195226296</v>
      </c>
      <c r="B10551">
        <v>803401</v>
      </c>
      <c r="C10551" t="s">
        <v>318</v>
      </c>
      <c r="D10551">
        <v>2021640</v>
      </c>
      <c r="E10551" t="s">
        <v>227</v>
      </c>
      <c r="F10551" t="s">
        <v>214</v>
      </c>
      <c r="G10551" t="s">
        <v>215</v>
      </c>
      <c r="H10551">
        <v>2</v>
      </c>
      <c r="I10551">
        <v>2017</v>
      </c>
      <c r="J10551">
        <v>1</v>
      </c>
      <c r="L10551">
        <v>23092942</v>
      </c>
      <c r="M10551">
        <v>4.5</v>
      </c>
      <c r="P10551" s="29">
        <f t="shared" si="424"/>
        <v>0.58333333333333337</v>
      </c>
    </row>
    <row r="10552" spans="1:16" hidden="1" x14ac:dyDescent="0.25">
      <c r="A10552">
        <v>195226296</v>
      </c>
      <c r="B10552">
        <v>803401</v>
      </c>
      <c r="C10552" t="s">
        <v>318</v>
      </c>
      <c r="D10552">
        <v>2021679</v>
      </c>
      <c r="E10552" t="s">
        <v>259</v>
      </c>
      <c r="F10552" t="s">
        <v>214</v>
      </c>
      <c r="G10552" t="s">
        <v>215</v>
      </c>
      <c r="H10552">
        <v>2</v>
      </c>
      <c r="I10552">
        <v>2017</v>
      </c>
      <c r="J10552">
        <v>1</v>
      </c>
      <c r="L10552">
        <v>23092951</v>
      </c>
      <c r="M10552">
        <v>6</v>
      </c>
      <c r="P10552" s="29">
        <f t="shared" si="424"/>
        <v>0.83333333333333337</v>
      </c>
    </row>
    <row r="10553" spans="1:16" hidden="1" x14ac:dyDescent="0.25">
      <c r="A10553">
        <v>195226296</v>
      </c>
      <c r="B10553">
        <v>803401</v>
      </c>
      <c r="C10553" t="s">
        <v>318</v>
      </c>
      <c r="D10553">
        <v>2021787</v>
      </c>
      <c r="E10553" t="s">
        <v>292</v>
      </c>
      <c r="F10553" t="s">
        <v>214</v>
      </c>
      <c r="G10553" t="s">
        <v>215</v>
      </c>
      <c r="H10553">
        <v>2</v>
      </c>
      <c r="I10553">
        <v>2017</v>
      </c>
      <c r="J10553">
        <v>1</v>
      </c>
      <c r="L10553">
        <v>23093320</v>
      </c>
      <c r="M10553">
        <v>5.0999999999999996</v>
      </c>
      <c r="P10553" s="29">
        <f t="shared" si="424"/>
        <v>0.68333333333333324</v>
      </c>
    </row>
    <row r="10554" spans="1:16" hidden="1" x14ac:dyDescent="0.25">
      <c r="A10554">
        <v>195226296</v>
      </c>
      <c r="B10554">
        <v>803401</v>
      </c>
      <c r="C10554" t="s">
        <v>318</v>
      </c>
      <c r="D10554">
        <v>2004752</v>
      </c>
      <c r="E10554" t="s">
        <v>290</v>
      </c>
      <c r="F10554" t="s">
        <v>214</v>
      </c>
      <c r="G10554" t="s">
        <v>215</v>
      </c>
      <c r="H10554">
        <v>2</v>
      </c>
      <c r="I10554">
        <v>2017</v>
      </c>
      <c r="J10554">
        <v>1</v>
      </c>
      <c r="L10554">
        <v>23093323</v>
      </c>
      <c r="M10554">
        <v>5.2</v>
      </c>
      <c r="P10554" s="29">
        <f t="shared" si="424"/>
        <v>0.70000000000000007</v>
      </c>
    </row>
    <row r="10555" spans="1:16" hidden="1" x14ac:dyDescent="0.25">
      <c r="A10555">
        <v>195226296</v>
      </c>
      <c r="B10555">
        <v>803401</v>
      </c>
      <c r="C10555" t="s">
        <v>318</v>
      </c>
      <c r="D10555">
        <v>2004591</v>
      </c>
      <c r="E10555" t="s">
        <v>271</v>
      </c>
      <c r="F10555" t="s">
        <v>214</v>
      </c>
      <c r="G10555" t="s">
        <v>215</v>
      </c>
      <c r="H10555">
        <v>2</v>
      </c>
      <c r="I10555">
        <v>2017</v>
      </c>
      <c r="J10555">
        <v>1</v>
      </c>
      <c r="L10555">
        <v>23093319</v>
      </c>
      <c r="M10555">
        <v>5.5</v>
      </c>
      <c r="P10555" s="29">
        <f t="shared" si="424"/>
        <v>0.75</v>
      </c>
    </row>
    <row r="10556" spans="1:16" hidden="1" x14ac:dyDescent="0.25">
      <c r="A10556">
        <v>195226296</v>
      </c>
      <c r="B10556">
        <v>803401</v>
      </c>
      <c r="C10556" t="s">
        <v>318</v>
      </c>
      <c r="D10556">
        <v>2019271</v>
      </c>
      <c r="E10556" t="s">
        <v>236</v>
      </c>
      <c r="F10556" t="s">
        <v>214</v>
      </c>
      <c r="G10556" t="s">
        <v>215</v>
      </c>
      <c r="H10556">
        <v>2</v>
      </c>
      <c r="I10556">
        <v>2017</v>
      </c>
      <c r="J10556">
        <v>1</v>
      </c>
      <c r="L10556">
        <v>23090695</v>
      </c>
      <c r="M10556">
        <v>6.2</v>
      </c>
      <c r="P10556" s="29">
        <f t="shared" si="424"/>
        <v>0.8666666666666667</v>
      </c>
    </row>
    <row r="10557" spans="1:16" hidden="1" x14ac:dyDescent="0.25">
      <c r="A10557">
        <v>195226296</v>
      </c>
      <c r="B10557">
        <v>803401</v>
      </c>
      <c r="C10557" t="s">
        <v>318</v>
      </c>
      <c r="D10557">
        <v>2021865</v>
      </c>
      <c r="E10557" t="s">
        <v>301</v>
      </c>
      <c r="F10557" t="s">
        <v>214</v>
      </c>
      <c r="G10557" t="s">
        <v>215</v>
      </c>
      <c r="H10557">
        <v>2</v>
      </c>
      <c r="I10557">
        <v>2017</v>
      </c>
      <c r="J10557">
        <v>2</v>
      </c>
      <c r="L10557">
        <v>23097629</v>
      </c>
      <c r="M10557">
        <v>5</v>
      </c>
      <c r="P10557" s="29">
        <f t="shared" si="424"/>
        <v>0.66666666666666663</v>
      </c>
    </row>
    <row r="10558" spans="1:16" hidden="1" x14ac:dyDescent="0.25">
      <c r="A10558">
        <v>195226296</v>
      </c>
      <c r="B10558">
        <v>803401</v>
      </c>
      <c r="C10558" t="s">
        <v>318</v>
      </c>
      <c r="D10558">
        <v>2024862</v>
      </c>
      <c r="E10558" t="s">
        <v>289</v>
      </c>
      <c r="F10558" t="s">
        <v>214</v>
      </c>
      <c r="G10558" t="s">
        <v>215</v>
      </c>
      <c r="H10558">
        <v>2</v>
      </c>
      <c r="I10558">
        <v>2017</v>
      </c>
      <c r="J10558">
        <v>2</v>
      </c>
      <c r="L10558">
        <v>23097632</v>
      </c>
      <c r="M10558">
        <v>6</v>
      </c>
      <c r="P10558" s="29">
        <f t="shared" si="424"/>
        <v>0.83333333333333337</v>
      </c>
    </row>
    <row r="10559" spans="1:16" hidden="1" x14ac:dyDescent="0.25">
      <c r="A10559">
        <v>195226296</v>
      </c>
      <c r="B10559">
        <v>803401</v>
      </c>
      <c r="C10559" t="s">
        <v>318</v>
      </c>
      <c r="D10559">
        <v>2021591</v>
      </c>
      <c r="E10559" t="s">
        <v>240</v>
      </c>
      <c r="F10559" t="s">
        <v>214</v>
      </c>
      <c r="G10559" t="s">
        <v>215</v>
      </c>
      <c r="H10559">
        <v>2</v>
      </c>
      <c r="I10559">
        <v>2017</v>
      </c>
      <c r="J10559">
        <v>2</v>
      </c>
      <c r="L10559">
        <v>23097630</v>
      </c>
      <c r="M10559">
        <v>4.5</v>
      </c>
      <c r="P10559" s="29">
        <f t="shared" si="424"/>
        <v>0.58333333333333337</v>
      </c>
    </row>
    <row r="10560" spans="1:16" hidden="1" x14ac:dyDescent="0.25">
      <c r="A10560">
        <v>195226296</v>
      </c>
      <c r="B10560">
        <v>803401</v>
      </c>
      <c r="C10560" t="s">
        <v>318</v>
      </c>
      <c r="D10560">
        <v>2004587</v>
      </c>
      <c r="E10560" t="s">
        <v>288</v>
      </c>
      <c r="F10560" t="s">
        <v>214</v>
      </c>
      <c r="G10560" t="s">
        <v>215</v>
      </c>
      <c r="H10560">
        <v>2</v>
      </c>
      <c r="I10560">
        <v>2017</v>
      </c>
      <c r="J10560">
        <v>2</v>
      </c>
      <c r="L10560">
        <v>23097713</v>
      </c>
      <c r="M10560">
        <v>4.8</v>
      </c>
      <c r="P10560" s="29">
        <f t="shared" si="424"/>
        <v>0.6333333333333333</v>
      </c>
    </row>
    <row r="10561" spans="1:16" hidden="1" x14ac:dyDescent="0.25">
      <c r="A10561">
        <v>195226296</v>
      </c>
      <c r="B10561">
        <v>803401</v>
      </c>
      <c r="C10561" t="s">
        <v>318</v>
      </c>
      <c r="D10561">
        <v>2004586</v>
      </c>
      <c r="E10561" t="s">
        <v>325</v>
      </c>
      <c r="F10561" t="s">
        <v>214</v>
      </c>
      <c r="G10561" t="s">
        <v>215</v>
      </c>
      <c r="H10561">
        <v>2</v>
      </c>
      <c r="I10561">
        <v>2017</v>
      </c>
      <c r="J10561">
        <v>2</v>
      </c>
      <c r="L10561">
        <v>23097712</v>
      </c>
      <c r="M10561">
        <v>4.7</v>
      </c>
      <c r="P10561" s="29">
        <f t="shared" si="424"/>
        <v>0.6166666666666667</v>
      </c>
    </row>
    <row r="10562" spans="1:16" hidden="1" x14ac:dyDescent="0.25">
      <c r="A10562">
        <v>195226296</v>
      </c>
      <c r="B10562">
        <v>803401</v>
      </c>
      <c r="C10562" t="s">
        <v>318</v>
      </c>
      <c r="D10562">
        <v>2021723</v>
      </c>
      <c r="E10562" t="s">
        <v>299</v>
      </c>
      <c r="F10562" t="s">
        <v>214</v>
      </c>
      <c r="G10562" t="s">
        <v>215</v>
      </c>
      <c r="H10562">
        <v>2</v>
      </c>
      <c r="I10562">
        <v>2017</v>
      </c>
      <c r="J10562">
        <v>2</v>
      </c>
      <c r="L10562">
        <v>23097633</v>
      </c>
      <c r="M10562">
        <v>5.8</v>
      </c>
      <c r="P10562" s="29">
        <f t="shared" si="424"/>
        <v>0.79999999999999993</v>
      </c>
    </row>
    <row r="10563" spans="1:16" hidden="1" x14ac:dyDescent="0.25">
      <c r="A10563">
        <v>195226296</v>
      </c>
      <c r="B10563">
        <v>803401</v>
      </c>
      <c r="C10563" t="s">
        <v>318</v>
      </c>
      <c r="D10563">
        <v>2021631</v>
      </c>
      <c r="E10563" t="s">
        <v>302</v>
      </c>
      <c r="F10563" t="s">
        <v>214</v>
      </c>
      <c r="G10563" t="s">
        <v>215</v>
      </c>
      <c r="H10563">
        <v>2</v>
      </c>
      <c r="I10563">
        <v>2017</v>
      </c>
      <c r="J10563">
        <v>2</v>
      </c>
      <c r="L10563">
        <v>23101235</v>
      </c>
      <c r="M10563">
        <v>5.0999999999999996</v>
      </c>
      <c r="P10563" s="29">
        <f t="shared" si="424"/>
        <v>0.68333333333333324</v>
      </c>
    </row>
    <row r="10564" spans="1:16" hidden="1" x14ac:dyDescent="0.25">
      <c r="A10564">
        <v>195226296</v>
      </c>
      <c r="B10564">
        <v>803401</v>
      </c>
      <c r="C10564" t="s">
        <v>318</v>
      </c>
      <c r="D10564">
        <v>2021615</v>
      </c>
      <c r="E10564" t="s">
        <v>255</v>
      </c>
      <c r="F10564" t="s">
        <v>214</v>
      </c>
      <c r="G10564" t="s">
        <v>215</v>
      </c>
      <c r="H10564">
        <v>2</v>
      </c>
      <c r="I10564">
        <v>2017</v>
      </c>
      <c r="J10564">
        <v>2</v>
      </c>
      <c r="L10564">
        <v>23097634</v>
      </c>
      <c r="M10564">
        <v>4.5</v>
      </c>
      <c r="P10564" s="29">
        <f t="shared" si="424"/>
        <v>0.58333333333333337</v>
      </c>
    </row>
    <row r="10565" spans="1:16" hidden="1" x14ac:dyDescent="0.25">
      <c r="A10565">
        <v>195226296</v>
      </c>
      <c r="B10565">
        <v>803401</v>
      </c>
      <c r="C10565" t="s">
        <v>318</v>
      </c>
      <c r="D10565">
        <v>2024921</v>
      </c>
      <c r="E10565" t="s">
        <v>225</v>
      </c>
      <c r="F10565" t="s">
        <v>214</v>
      </c>
      <c r="G10565" t="s">
        <v>215</v>
      </c>
      <c r="H10565">
        <v>2</v>
      </c>
      <c r="I10565">
        <v>2018</v>
      </c>
      <c r="J10565">
        <v>1</v>
      </c>
      <c r="L10565">
        <v>23107811</v>
      </c>
      <c r="M10565">
        <v>5.5</v>
      </c>
      <c r="P10565" s="29">
        <f t="shared" si="424"/>
        <v>0.75</v>
      </c>
    </row>
    <row r="10566" spans="1:16" hidden="1" x14ac:dyDescent="0.25">
      <c r="A10566">
        <v>195226296</v>
      </c>
      <c r="B10566">
        <v>803401</v>
      </c>
      <c r="C10566" t="s">
        <v>318</v>
      </c>
      <c r="D10566">
        <v>2024863</v>
      </c>
      <c r="E10566" t="s">
        <v>304</v>
      </c>
      <c r="F10566" t="s">
        <v>214</v>
      </c>
      <c r="G10566" t="s">
        <v>215</v>
      </c>
      <c r="H10566">
        <v>3</v>
      </c>
      <c r="I10566">
        <v>2018</v>
      </c>
      <c r="J10566">
        <v>1</v>
      </c>
      <c r="L10566">
        <v>23107771</v>
      </c>
      <c r="M10566">
        <v>3.7</v>
      </c>
      <c r="P10566" s="29">
        <f t="shared" si="424"/>
        <v>0.45</v>
      </c>
    </row>
    <row r="10567" spans="1:16" hidden="1" x14ac:dyDescent="0.25">
      <c r="A10567">
        <v>195226296</v>
      </c>
      <c r="B10567">
        <v>803401</v>
      </c>
      <c r="C10567" t="s">
        <v>318</v>
      </c>
      <c r="D10567">
        <v>2021744</v>
      </c>
      <c r="E10567" t="s">
        <v>262</v>
      </c>
      <c r="F10567" t="s">
        <v>214</v>
      </c>
      <c r="G10567" t="s">
        <v>215</v>
      </c>
      <c r="H10567">
        <v>2</v>
      </c>
      <c r="I10567">
        <v>2018</v>
      </c>
      <c r="J10567">
        <v>1</v>
      </c>
      <c r="L10567">
        <v>23107805</v>
      </c>
      <c r="M10567">
        <v>5.6</v>
      </c>
      <c r="P10567" s="29">
        <f t="shared" si="424"/>
        <v>0.76666666666666661</v>
      </c>
    </row>
    <row r="10568" spans="1:16" hidden="1" x14ac:dyDescent="0.25">
      <c r="A10568">
        <v>195226296</v>
      </c>
      <c r="B10568">
        <v>803401</v>
      </c>
      <c r="C10568" t="s">
        <v>318</v>
      </c>
      <c r="D10568">
        <v>2021716</v>
      </c>
      <c r="E10568" t="s">
        <v>291</v>
      </c>
      <c r="F10568" t="s">
        <v>214</v>
      </c>
      <c r="G10568" t="s">
        <v>215</v>
      </c>
      <c r="H10568">
        <v>2</v>
      </c>
      <c r="I10568">
        <v>2018</v>
      </c>
      <c r="J10568">
        <v>1</v>
      </c>
      <c r="L10568">
        <v>23107801</v>
      </c>
      <c r="M10568">
        <v>5.8</v>
      </c>
      <c r="P10568" s="29">
        <f t="shared" si="424"/>
        <v>0.79999999999999993</v>
      </c>
    </row>
    <row r="10569" spans="1:16" hidden="1" x14ac:dyDescent="0.25">
      <c r="A10569">
        <v>195226296</v>
      </c>
      <c r="B10569">
        <v>803401</v>
      </c>
      <c r="C10569" t="s">
        <v>318</v>
      </c>
      <c r="D10569">
        <v>2021661</v>
      </c>
      <c r="E10569" t="s">
        <v>305</v>
      </c>
      <c r="F10569" t="s">
        <v>214</v>
      </c>
      <c r="G10569" t="s">
        <v>215</v>
      </c>
      <c r="H10569">
        <v>2</v>
      </c>
      <c r="I10569">
        <v>2018</v>
      </c>
      <c r="J10569">
        <v>1</v>
      </c>
      <c r="L10569">
        <v>23107773</v>
      </c>
      <c r="M10569">
        <v>4.0999999999999996</v>
      </c>
      <c r="P10569" s="29">
        <f t="shared" ref="P10569:P10600" si="425">IF(AND(ISNUMBER(M10569),H10569&lt;&gt;4),(M10569-1)/6,IF(H10569=4,"DRP",IF(AND(H10569=3,M10569="NA"),"BAD",IF(AND(H10569=2),"CVL",IF(AND(H10569=1,ISBLANK(M10569)),"NULL","UNK")))))</f>
        <v>0.51666666666666661</v>
      </c>
    </row>
    <row r="10570" spans="1:16" hidden="1" x14ac:dyDescent="0.25">
      <c r="A10570">
        <v>195226296</v>
      </c>
      <c r="B10570">
        <v>803401</v>
      </c>
      <c r="C10570" t="s">
        <v>318</v>
      </c>
      <c r="D10570">
        <v>2004597</v>
      </c>
      <c r="E10570" t="s">
        <v>279</v>
      </c>
      <c r="F10570" t="s">
        <v>214</v>
      </c>
      <c r="G10570" t="s">
        <v>215</v>
      </c>
      <c r="H10570">
        <v>2</v>
      </c>
      <c r="I10570">
        <v>2018</v>
      </c>
      <c r="J10570">
        <v>1</v>
      </c>
      <c r="L10570">
        <v>23107759</v>
      </c>
      <c r="M10570">
        <v>5.6</v>
      </c>
      <c r="P10570" s="29">
        <f t="shared" si="425"/>
        <v>0.76666666666666661</v>
      </c>
    </row>
    <row r="10571" spans="1:16" hidden="1" x14ac:dyDescent="0.25">
      <c r="A10571">
        <v>195226296</v>
      </c>
      <c r="B10571">
        <v>803401</v>
      </c>
      <c r="C10571" t="s">
        <v>318</v>
      </c>
      <c r="D10571">
        <v>2019272</v>
      </c>
      <c r="E10571" t="s">
        <v>249</v>
      </c>
      <c r="F10571" t="s">
        <v>214</v>
      </c>
      <c r="G10571" t="s">
        <v>215</v>
      </c>
      <c r="H10571">
        <v>2</v>
      </c>
      <c r="I10571">
        <v>2018</v>
      </c>
      <c r="J10571">
        <v>1</v>
      </c>
      <c r="L10571">
        <v>23104913</v>
      </c>
      <c r="M10571">
        <v>5.8</v>
      </c>
      <c r="P10571" s="29">
        <f t="shared" si="425"/>
        <v>0.79999999999999993</v>
      </c>
    </row>
    <row r="10572" spans="1:16" hidden="1" x14ac:dyDescent="0.25">
      <c r="A10572">
        <v>195226296</v>
      </c>
      <c r="B10572">
        <v>803401</v>
      </c>
      <c r="C10572" t="s">
        <v>318</v>
      </c>
      <c r="D10572">
        <v>2021775</v>
      </c>
      <c r="E10572" t="s">
        <v>286</v>
      </c>
      <c r="F10572" t="s">
        <v>214</v>
      </c>
      <c r="G10572" t="s">
        <v>215</v>
      </c>
      <c r="H10572">
        <v>2</v>
      </c>
      <c r="I10572">
        <v>2018</v>
      </c>
      <c r="J10572">
        <v>1</v>
      </c>
      <c r="M10572">
        <v>6</v>
      </c>
      <c r="P10572" s="29">
        <f t="shared" si="425"/>
        <v>0.83333333333333337</v>
      </c>
    </row>
    <row r="10573" spans="1:16" hidden="1" x14ac:dyDescent="0.25">
      <c r="A10573">
        <v>195226296</v>
      </c>
      <c r="B10573">
        <v>803401</v>
      </c>
      <c r="C10573" t="s">
        <v>318</v>
      </c>
      <c r="D10573">
        <v>2027110</v>
      </c>
      <c r="E10573" t="s">
        <v>365</v>
      </c>
      <c r="F10573" t="s">
        <v>320</v>
      </c>
      <c r="G10573" t="s">
        <v>321</v>
      </c>
      <c r="H10573">
        <v>2</v>
      </c>
      <c r="I10573">
        <v>2018</v>
      </c>
      <c r="J10573">
        <v>2</v>
      </c>
      <c r="L10573">
        <v>23114628</v>
      </c>
      <c r="M10573">
        <v>6.4</v>
      </c>
      <c r="P10573" s="29">
        <f t="shared" si="425"/>
        <v>0.9</v>
      </c>
    </row>
    <row r="10574" spans="1:16" hidden="1" x14ac:dyDescent="0.25">
      <c r="A10574">
        <v>195226296</v>
      </c>
      <c r="B10574">
        <v>803401</v>
      </c>
      <c r="C10574" t="s">
        <v>318</v>
      </c>
      <c r="D10574">
        <v>2024863</v>
      </c>
      <c r="E10574" t="s">
        <v>304</v>
      </c>
      <c r="F10574" t="s">
        <v>214</v>
      </c>
      <c r="G10574" t="s">
        <v>215</v>
      </c>
      <c r="H10574">
        <v>2</v>
      </c>
      <c r="I10574">
        <v>2018</v>
      </c>
      <c r="J10574">
        <v>2</v>
      </c>
      <c r="L10574">
        <v>23115905</v>
      </c>
      <c r="M10574">
        <v>4.3</v>
      </c>
      <c r="P10574" s="29">
        <f t="shared" si="425"/>
        <v>0.54999999999999993</v>
      </c>
    </row>
    <row r="10575" spans="1:16" hidden="1" x14ac:dyDescent="0.25">
      <c r="A10575">
        <v>195226296</v>
      </c>
      <c r="B10575">
        <v>803401</v>
      </c>
      <c r="C10575" t="s">
        <v>318</v>
      </c>
      <c r="D10575">
        <v>2021689</v>
      </c>
      <c r="E10575" t="s">
        <v>312</v>
      </c>
      <c r="F10575" t="s">
        <v>214</v>
      </c>
      <c r="G10575" t="s">
        <v>215</v>
      </c>
      <c r="H10575">
        <v>2</v>
      </c>
      <c r="I10575">
        <v>2018</v>
      </c>
      <c r="J10575">
        <v>2</v>
      </c>
      <c r="L10575">
        <v>23115916</v>
      </c>
      <c r="M10575">
        <v>5.0999999999999996</v>
      </c>
      <c r="P10575" s="29">
        <f t="shared" si="425"/>
        <v>0.68333333333333324</v>
      </c>
    </row>
    <row r="10576" spans="1:16" hidden="1" x14ac:dyDescent="0.25">
      <c r="A10576">
        <v>195226296</v>
      </c>
      <c r="B10576">
        <v>803401</v>
      </c>
      <c r="C10576" t="s">
        <v>318</v>
      </c>
      <c r="D10576">
        <v>2021671</v>
      </c>
      <c r="E10576" t="s">
        <v>303</v>
      </c>
      <c r="F10576" t="s">
        <v>214</v>
      </c>
      <c r="G10576" t="s">
        <v>215</v>
      </c>
      <c r="H10576">
        <v>2</v>
      </c>
      <c r="I10576">
        <v>2018</v>
      </c>
      <c r="J10576">
        <v>2</v>
      </c>
      <c r="L10576">
        <v>23115919</v>
      </c>
      <c r="M10576">
        <v>5.0999999999999996</v>
      </c>
      <c r="P10576" s="29">
        <f t="shared" si="425"/>
        <v>0.68333333333333324</v>
      </c>
    </row>
    <row r="10577" spans="1:16" hidden="1" x14ac:dyDescent="0.25">
      <c r="A10577">
        <v>195226296</v>
      </c>
      <c r="B10577">
        <v>803401</v>
      </c>
      <c r="C10577" t="s">
        <v>318</v>
      </c>
      <c r="D10577">
        <v>2021664</v>
      </c>
      <c r="E10577" t="s">
        <v>311</v>
      </c>
      <c r="F10577" t="s">
        <v>214</v>
      </c>
      <c r="G10577" t="s">
        <v>215</v>
      </c>
      <c r="H10577">
        <v>2</v>
      </c>
      <c r="I10577">
        <v>2018</v>
      </c>
      <c r="J10577">
        <v>2</v>
      </c>
      <c r="L10577">
        <v>23115915</v>
      </c>
      <c r="M10577">
        <v>6</v>
      </c>
      <c r="P10577" s="29">
        <f t="shared" si="425"/>
        <v>0.83333333333333337</v>
      </c>
    </row>
    <row r="10578" spans="1:16" hidden="1" x14ac:dyDescent="0.25">
      <c r="A10578">
        <v>195226296</v>
      </c>
      <c r="B10578">
        <v>803401</v>
      </c>
      <c r="C10578" t="s">
        <v>318</v>
      </c>
      <c r="D10578">
        <v>2019273</v>
      </c>
      <c r="E10578" t="s">
        <v>248</v>
      </c>
      <c r="F10578" t="s">
        <v>214</v>
      </c>
      <c r="G10578" t="s">
        <v>215</v>
      </c>
      <c r="H10578">
        <v>2</v>
      </c>
      <c r="I10578">
        <v>2018</v>
      </c>
      <c r="J10578">
        <v>2</v>
      </c>
      <c r="L10578">
        <v>23114676</v>
      </c>
      <c r="M10578">
        <v>6</v>
      </c>
      <c r="P10578" s="29">
        <f t="shared" si="425"/>
        <v>0.83333333333333337</v>
      </c>
    </row>
    <row r="10579" spans="1:16" hidden="1" x14ac:dyDescent="0.25">
      <c r="A10579">
        <v>195226296</v>
      </c>
      <c r="B10579">
        <v>803401</v>
      </c>
      <c r="C10579" t="s">
        <v>318</v>
      </c>
      <c r="D10579">
        <v>2004602</v>
      </c>
      <c r="E10579" t="s">
        <v>277</v>
      </c>
      <c r="F10579" t="s">
        <v>214</v>
      </c>
      <c r="G10579" t="s">
        <v>215</v>
      </c>
      <c r="H10579">
        <v>2</v>
      </c>
      <c r="I10579">
        <v>2018</v>
      </c>
      <c r="J10579">
        <v>2</v>
      </c>
      <c r="L10579">
        <v>23115918</v>
      </c>
      <c r="M10579">
        <v>5.3</v>
      </c>
      <c r="P10579" s="29">
        <f t="shared" si="425"/>
        <v>0.71666666666666667</v>
      </c>
    </row>
    <row r="10580" spans="1:16" hidden="1" x14ac:dyDescent="0.25">
      <c r="A10580">
        <v>195226296</v>
      </c>
      <c r="B10580">
        <v>803401</v>
      </c>
      <c r="C10580" t="s">
        <v>318</v>
      </c>
      <c r="D10580">
        <v>2021841</v>
      </c>
      <c r="E10580" t="s">
        <v>306</v>
      </c>
      <c r="F10580" t="s">
        <v>214</v>
      </c>
      <c r="G10580" t="s">
        <v>215</v>
      </c>
      <c r="H10580">
        <v>2</v>
      </c>
      <c r="I10580">
        <v>2019</v>
      </c>
      <c r="J10580">
        <v>1</v>
      </c>
      <c r="L10580">
        <v>23120306</v>
      </c>
      <c r="M10580">
        <v>6.2</v>
      </c>
      <c r="P10580" s="29">
        <f t="shared" si="425"/>
        <v>0.8666666666666667</v>
      </c>
    </row>
    <row r="10581" spans="1:16" hidden="1" x14ac:dyDescent="0.25">
      <c r="A10581">
        <v>195226296</v>
      </c>
      <c r="B10581">
        <v>803401</v>
      </c>
      <c r="C10581" t="s">
        <v>318</v>
      </c>
      <c r="D10581">
        <v>2021760</v>
      </c>
      <c r="E10581" t="s">
        <v>254</v>
      </c>
      <c r="F10581" t="s">
        <v>214</v>
      </c>
      <c r="G10581" t="s">
        <v>215</v>
      </c>
      <c r="H10581">
        <v>2</v>
      </c>
      <c r="I10581">
        <v>2019</v>
      </c>
      <c r="J10581">
        <v>1</v>
      </c>
      <c r="L10581">
        <v>23120307</v>
      </c>
      <c r="M10581">
        <v>6.3</v>
      </c>
      <c r="P10581" s="29">
        <f t="shared" si="425"/>
        <v>0.8833333333333333</v>
      </c>
    </row>
    <row r="10582" spans="1:16" hidden="1" x14ac:dyDescent="0.25">
      <c r="A10582">
        <v>195226296</v>
      </c>
      <c r="B10582">
        <v>803401</v>
      </c>
      <c r="C10582" t="s">
        <v>318</v>
      </c>
      <c r="D10582">
        <v>2019274</v>
      </c>
      <c r="E10582" t="s">
        <v>247</v>
      </c>
      <c r="F10582" t="s">
        <v>214</v>
      </c>
      <c r="G10582" t="s">
        <v>215</v>
      </c>
      <c r="H10582">
        <v>2</v>
      </c>
      <c r="I10582">
        <v>2019</v>
      </c>
      <c r="J10582">
        <v>1</v>
      </c>
      <c r="L10582">
        <v>23122026</v>
      </c>
      <c r="M10582">
        <v>5.3</v>
      </c>
      <c r="P10582" s="29">
        <f t="shared" si="425"/>
        <v>0.71666666666666667</v>
      </c>
    </row>
    <row r="10583" spans="1:16" hidden="1" x14ac:dyDescent="0.25">
      <c r="A10583">
        <v>195226296</v>
      </c>
      <c r="B10583">
        <v>803401</v>
      </c>
      <c r="C10583" t="s">
        <v>318</v>
      </c>
      <c r="D10583">
        <v>2021730</v>
      </c>
      <c r="E10583" t="s">
        <v>307</v>
      </c>
      <c r="F10583" t="s">
        <v>214</v>
      </c>
      <c r="G10583" t="s">
        <v>215</v>
      </c>
      <c r="H10583">
        <v>2</v>
      </c>
      <c r="I10583">
        <v>2019</v>
      </c>
      <c r="J10583">
        <v>1</v>
      </c>
      <c r="L10583">
        <v>23120313</v>
      </c>
      <c r="M10583">
        <v>5.3</v>
      </c>
      <c r="P10583" s="29">
        <f t="shared" si="425"/>
        <v>0.71666666666666667</v>
      </c>
    </row>
    <row r="10584" spans="1:16" hidden="1" x14ac:dyDescent="0.25">
      <c r="A10584">
        <v>195226296</v>
      </c>
      <c r="B10584">
        <v>803401</v>
      </c>
      <c r="C10584" t="s">
        <v>318</v>
      </c>
      <c r="D10584">
        <v>2004609</v>
      </c>
      <c r="E10584" t="s">
        <v>309</v>
      </c>
      <c r="F10584" t="s">
        <v>214</v>
      </c>
      <c r="G10584" t="s">
        <v>215</v>
      </c>
      <c r="H10584">
        <v>2</v>
      </c>
      <c r="I10584">
        <v>2019</v>
      </c>
      <c r="J10584">
        <v>1</v>
      </c>
      <c r="L10584">
        <v>23120319</v>
      </c>
      <c r="M10584">
        <v>5.3</v>
      </c>
      <c r="P10584" s="29">
        <f t="shared" si="425"/>
        <v>0.71666666666666667</v>
      </c>
    </row>
    <row r="10585" spans="1:16" hidden="1" x14ac:dyDescent="0.25">
      <c r="A10585">
        <v>195226296</v>
      </c>
      <c r="B10585">
        <v>803401</v>
      </c>
      <c r="C10585" t="s">
        <v>318</v>
      </c>
      <c r="D10585">
        <v>2024864</v>
      </c>
      <c r="E10585" t="s">
        <v>310</v>
      </c>
      <c r="F10585" t="s">
        <v>214</v>
      </c>
      <c r="G10585" t="s">
        <v>215</v>
      </c>
      <c r="H10585">
        <v>2</v>
      </c>
      <c r="I10585">
        <v>2019</v>
      </c>
      <c r="J10585">
        <v>1</v>
      </c>
      <c r="L10585">
        <v>23120245</v>
      </c>
      <c r="M10585">
        <v>5.8</v>
      </c>
      <c r="P10585" s="29">
        <f t="shared" si="425"/>
        <v>0.79999999999999993</v>
      </c>
    </row>
    <row r="10586" spans="1:16" hidden="1" x14ac:dyDescent="0.25">
      <c r="A10586">
        <v>195226296</v>
      </c>
      <c r="B10586">
        <v>803401</v>
      </c>
      <c r="C10586" t="s">
        <v>318</v>
      </c>
      <c r="D10586">
        <v>2024865</v>
      </c>
      <c r="E10586" t="s">
        <v>284</v>
      </c>
      <c r="F10586" t="s">
        <v>214</v>
      </c>
      <c r="G10586" t="s">
        <v>215</v>
      </c>
      <c r="H10586">
        <v>2</v>
      </c>
      <c r="I10586">
        <v>2019</v>
      </c>
      <c r="J10586">
        <v>1</v>
      </c>
      <c r="L10586">
        <v>23123875</v>
      </c>
      <c r="M10586">
        <v>5</v>
      </c>
      <c r="P10586" s="29">
        <f t="shared" si="425"/>
        <v>0.66666666666666663</v>
      </c>
    </row>
    <row r="10587" spans="1:16" hidden="1" x14ac:dyDescent="0.25">
      <c r="A10587">
        <v>195226296</v>
      </c>
      <c r="B10587">
        <v>803401</v>
      </c>
      <c r="C10587" t="s">
        <v>318</v>
      </c>
      <c r="D10587">
        <v>2021808</v>
      </c>
      <c r="E10587" t="s">
        <v>283</v>
      </c>
      <c r="F10587" t="s">
        <v>214</v>
      </c>
      <c r="G10587" t="s">
        <v>215</v>
      </c>
      <c r="H10587">
        <v>1</v>
      </c>
      <c r="I10587">
        <v>2019</v>
      </c>
      <c r="J10587">
        <v>2</v>
      </c>
      <c r="L10587">
        <v>23130448</v>
      </c>
      <c r="P10587" s="29" t="str">
        <f t="shared" si="425"/>
        <v>NULL</v>
      </c>
    </row>
    <row r="10588" spans="1:16" hidden="1" x14ac:dyDescent="0.25">
      <c r="A10588">
        <v>195226296</v>
      </c>
      <c r="B10588">
        <v>803401</v>
      </c>
      <c r="C10588" t="s">
        <v>318</v>
      </c>
      <c r="D10588">
        <v>2021621</v>
      </c>
      <c r="E10588" t="s">
        <v>314</v>
      </c>
      <c r="F10588" t="s">
        <v>214</v>
      </c>
      <c r="G10588" t="s">
        <v>215</v>
      </c>
      <c r="H10588">
        <v>1</v>
      </c>
      <c r="I10588">
        <v>2019</v>
      </c>
      <c r="J10588">
        <v>2</v>
      </c>
      <c r="L10588">
        <v>23130528</v>
      </c>
      <c r="P10588" s="29" t="str">
        <f t="shared" si="425"/>
        <v>NULL</v>
      </c>
    </row>
    <row r="10589" spans="1:16" hidden="1" x14ac:dyDescent="0.25">
      <c r="A10589">
        <v>195226296</v>
      </c>
      <c r="B10589">
        <v>803401</v>
      </c>
      <c r="C10589" t="s">
        <v>318</v>
      </c>
      <c r="D10589">
        <v>2021710</v>
      </c>
      <c r="E10589" t="s">
        <v>278</v>
      </c>
      <c r="F10589" t="s">
        <v>214</v>
      </c>
      <c r="G10589" t="s">
        <v>215</v>
      </c>
      <c r="H10589">
        <v>1</v>
      </c>
      <c r="I10589">
        <v>2019</v>
      </c>
      <c r="J10589">
        <v>2</v>
      </c>
      <c r="L10589">
        <v>23129397</v>
      </c>
      <c r="P10589" s="29" t="str">
        <f t="shared" si="425"/>
        <v>NULL</v>
      </c>
    </row>
    <row r="10590" spans="1:16" hidden="1" x14ac:dyDescent="0.25">
      <c r="A10590">
        <v>195226296</v>
      </c>
      <c r="B10590">
        <v>803401</v>
      </c>
      <c r="C10590" t="s">
        <v>318</v>
      </c>
      <c r="D10590">
        <v>2021862</v>
      </c>
      <c r="E10590" t="s">
        <v>313</v>
      </c>
      <c r="F10590" t="s">
        <v>214</v>
      </c>
      <c r="G10590" t="s">
        <v>215</v>
      </c>
      <c r="H10590">
        <v>1</v>
      </c>
      <c r="I10590">
        <v>2019</v>
      </c>
      <c r="J10590">
        <v>2</v>
      </c>
      <c r="L10590">
        <v>23129813</v>
      </c>
      <c r="P10590" s="29" t="str">
        <f t="shared" si="425"/>
        <v>NULL</v>
      </c>
    </row>
    <row r="10591" spans="1:16" hidden="1" x14ac:dyDescent="0.25">
      <c r="A10591">
        <v>195229589</v>
      </c>
      <c r="B10591">
        <v>803407</v>
      </c>
      <c r="C10591" t="s">
        <v>317</v>
      </c>
      <c r="D10591">
        <v>2004098</v>
      </c>
      <c r="E10591" t="s">
        <v>213</v>
      </c>
      <c r="F10591" t="s">
        <v>214</v>
      </c>
      <c r="G10591" t="s">
        <v>215</v>
      </c>
      <c r="H10591">
        <v>2</v>
      </c>
      <c r="I10591">
        <v>2016</v>
      </c>
      <c r="J10591">
        <v>1</v>
      </c>
      <c r="L10591">
        <v>23078142</v>
      </c>
      <c r="M10591">
        <v>6.5</v>
      </c>
      <c r="P10591" s="29">
        <f t="shared" si="425"/>
        <v>0.91666666666666663</v>
      </c>
    </row>
    <row r="10592" spans="1:16" hidden="1" x14ac:dyDescent="0.25">
      <c r="A10592">
        <v>195229589</v>
      </c>
      <c r="B10592">
        <v>803407</v>
      </c>
      <c r="C10592" t="s">
        <v>317</v>
      </c>
      <c r="D10592">
        <v>2021600</v>
      </c>
      <c r="E10592" t="s">
        <v>219</v>
      </c>
      <c r="F10592" t="s">
        <v>214</v>
      </c>
      <c r="G10592" t="s">
        <v>215</v>
      </c>
      <c r="H10592">
        <v>2</v>
      </c>
      <c r="I10592">
        <v>2016</v>
      </c>
      <c r="J10592">
        <v>1</v>
      </c>
      <c r="L10592">
        <v>23081087</v>
      </c>
      <c r="M10592">
        <v>4</v>
      </c>
      <c r="P10592" s="29">
        <f t="shared" si="425"/>
        <v>0.5</v>
      </c>
    </row>
    <row r="10593" spans="1:16" hidden="1" x14ac:dyDescent="0.25">
      <c r="A10593">
        <v>195229589</v>
      </c>
      <c r="B10593">
        <v>803407</v>
      </c>
      <c r="C10593" t="s">
        <v>317</v>
      </c>
      <c r="D10593">
        <v>2005099</v>
      </c>
      <c r="E10593" t="s">
        <v>217</v>
      </c>
      <c r="F10593" t="s">
        <v>214</v>
      </c>
      <c r="G10593" t="s">
        <v>215</v>
      </c>
      <c r="H10593">
        <v>2</v>
      </c>
      <c r="I10593">
        <v>2016</v>
      </c>
      <c r="J10593">
        <v>1</v>
      </c>
      <c r="L10593">
        <v>23081379</v>
      </c>
      <c r="M10593">
        <v>4</v>
      </c>
      <c r="P10593" s="29">
        <f t="shared" si="425"/>
        <v>0.5</v>
      </c>
    </row>
    <row r="10594" spans="1:16" hidden="1" x14ac:dyDescent="0.25">
      <c r="A10594">
        <v>195229589</v>
      </c>
      <c r="B10594">
        <v>803407</v>
      </c>
      <c r="C10594" t="s">
        <v>317</v>
      </c>
      <c r="D10594">
        <v>2005102</v>
      </c>
      <c r="E10594" t="s">
        <v>218</v>
      </c>
      <c r="F10594" t="s">
        <v>214</v>
      </c>
      <c r="G10594" t="s">
        <v>215</v>
      </c>
      <c r="H10594">
        <v>2</v>
      </c>
      <c r="I10594">
        <v>2016</v>
      </c>
      <c r="J10594">
        <v>1</v>
      </c>
      <c r="L10594">
        <v>23081364</v>
      </c>
      <c r="M10594">
        <v>4</v>
      </c>
      <c r="P10594" s="29">
        <f t="shared" si="425"/>
        <v>0.5</v>
      </c>
    </row>
    <row r="10595" spans="1:16" hidden="1" x14ac:dyDescent="0.25">
      <c r="A10595">
        <v>195229589</v>
      </c>
      <c r="B10595">
        <v>803407</v>
      </c>
      <c r="C10595" t="s">
        <v>317</v>
      </c>
      <c r="D10595">
        <v>2021754</v>
      </c>
      <c r="E10595" t="s">
        <v>216</v>
      </c>
      <c r="F10595" t="s">
        <v>214</v>
      </c>
      <c r="G10595" t="s">
        <v>215</v>
      </c>
      <c r="H10595">
        <v>3</v>
      </c>
      <c r="I10595">
        <v>2016</v>
      </c>
      <c r="J10595">
        <v>1</v>
      </c>
      <c r="L10595">
        <v>23081132</v>
      </c>
      <c r="M10595">
        <v>2.5</v>
      </c>
      <c r="P10595" s="29">
        <f t="shared" si="425"/>
        <v>0.25</v>
      </c>
    </row>
    <row r="10596" spans="1:16" hidden="1" x14ac:dyDescent="0.25">
      <c r="A10596">
        <v>195229589</v>
      </c>
      <c r="B10596">
        <v>803407</v>
      </c>
      <c r="C10596" t="s">
        <v>317</v>
      </c>
      <c r="D10596">
        <v>2005118</v>
      </c>
      <c r="E10596" t="s">
        <v>223</v>
      </c>
      <c r="F10596" t="s">
        <v>214</v>
      </c>
      <c r="G10596" t="s">
        <v>215</v>
      </c>
      <c r="H10596">
        <v>3</v>
      </c>
      <c r="I10596">
        <v>2016</v>
      </c>
      <c r="J10596">
        <v>1</v>
      </c>
      <c r="L10596">
        <v>23081297</v>
      </c>
      <c r="M10596">
        <v>2.7</v>
      </c>
      <c r="P10596" s="29">
        <f t="shared" si="425"/>
        <v>0.28333333333333338</v>
      </c>
    </row>
    <row r="10597" spans="1:16" hidden="1" x14ac:dyDescent="0.25">
      <c r="A10597">
        <v>195229589</v>
      </c>
      <c r="B10597">
        <v>803407</v>
      </c>
      <c r="C10597" t="s">
        <v>317</v>
      </c>
      <c r="D10597">
        <v>2004112</v>
      </c>
      <c r="E10597" t="s">
        <v>244</v>
      </c>
      <c r="F10597" t="s">
        <v>214</v>
      </c>
      <c r="G10597" t="s">
        <v>215</v>
      </c>
      <c r="H10597">
        <v>2</v>
      </c>
      <c r="I10597">
        <v>2016</v>
      </c>
      <c r="J10597">
        <v>2</v>
      </c>
      <c r="L10597">
        <v>23085513</v>
      </c>
      <c r="M10597">
        <v>4.3</v>
      </c>
      <c r="P10597" s="29">
        <f t="shared" si="425"/>
        <v>0.54999999999999993</v>
      </c>
    </row>
    <row r="10598" spans="1:16" hidden="1" x14ac:dyDescent="0.25">
      <c r="A10598">
        <v>195229589</v>
      </c>
      <c r="B10598">
        <v>803407</v>
      </c>
      <c r="C10598" t="s">
        <v>317</v>
      </c>
      <c r="D10598">
        <v>2021580</v>
      </c>
      <c r="E10598" t="s">
        <v>241</v>
      </c>
      <c r="F10598" t="s">
        <v>214</v>
      </c>
      <c r="G10598" t="s">
        <v>215</v>
      </c>
      <c r="H10598">
        <v>3</v>
      </c>
      <c r="I10598">
        <v>2016</v>
      </c>
      <c r="J10598">
        <v>2</v>
      </c>
      <c r="L10598">
        <v>23086825</v>
      </c>
      <c r="M10598">
        <v>2.5</v>
      </c>
      <c r="P10598" s="29">
        <f t="shared" si="425"/>
        <v>0.25</v>
      </c>
    </row>
    <row r="10599" spans="1:16" hidden="1" x14ac:dyDescent="0.25">
      <c r="A10599">
        <v>195229589</v>
      </c>
      <c r="B10599">
        <v>803407</v>
      </c>
      <c r="C10599" t="s">
        <v>317</v>
      </c>
      <c r="D10599">
        <v>2021602</v>
      </c>
      <c r="E10599" t="s">
        <v>242</v>
      </c>
      <c r="F10599" t="s">
        <v>214</v>
      </c>
      <c r="G10599" t="s">
        <v>215</v>
      </c>
      <c r="H10599">
        <v>3</v>
      </c>
      <c r="I10599">
        <v>2016</v>
      </c>
      <c r="J10599">
        <v>2</v>
      </c>
      <c r="L10599">
        <v>23086745</v>
      </c>
      <c r="M10599">
        <v>2.1</v>
      </c>
      <c r="P10599" s="29">
        <f t="shared" si="425"/>
        <v>0.18333333333333335</v>
      </c>
    </row>
    <row r="10600" spans="1:16" hidden="1" x14ac:dyDescent="0.25">
      <c r="A10600">
        <v>195229589</v>
      </c>
      <c r="B10600">
        <v>803407</v>
      </c>
      <c r="C10600" t="s">
        <v>317</v>
      </c>
      <c r="D10600">
        <v>2005117</v>
      </c>
      <c r="E10600" t="s">
        <v>220</v>
      </c>
      <c r="F10600" t="s">
        <v>214</v>
      </c>
      <c r="G10600" t="s">
        <v>215</v>
      </c>
      <c r="H10600">
        <v>2</v>
      </c>
      <c r="I10600">
        <v>2016</v>
      </c>
      <c r="J10600">
        <v>2</v>
      </c>
      <c r="L10600">
        <v>23084479</v>
      </c>
      <c r="M10600">
        <v>4</v>
      </c>
      <c r="P10600" s="29">
        <f t="shared" si="425"/>
        <v>0.5</v>
      </c>
    </row>
    <row r="10601" spans="1:16" hidden="1" x14ac:dyDescent="0.25">
      <c r="A10601">
        <v>195229589</v>
      </c>
      <c r="B10601">
        <v>803407</v>
      </c>
      <c r="C10601" t="s">
        <v>317</v>
      </c>
      <c r="D10601">
        <v>2005118</v>
      </c>
      <c r="E10601" t="s">
        <v>223</v>
      </c>
      <c r="F10601" t="s">
        <v>214</v>
      </c>
      <c r="G10601" t="s">
        <v>215</v>
      </c>
      <c r="H10601">
        <v>2</v>
      </c>
      <c r="I10601">
        <v>2016</v>
      </c>
      <c r="J10601">
        <v>2</v>
      </c>
      <c r="L10601">
        <v>23086742</v>
      </c>
      <c r="M10601">
        <v>4.4000000000000004</v>
      </c>
      <c r="P10601" s="29">
        <f t="shared" ref="P10601:P10612" si="426">IF(AND(ISNUMBER(M10601),H10601&lt;&gt;4),(M10601-1)/6,IF(H10601=4,"DRP",IF(AND(H10601=3,M10601="NA"),"BAD",IF(AND(H10601=2),"CVL",IF(AND(H10601=1,ISBLANK(M10601)),"NULL","UNK")))))</f>
        <v>0.56666666666666676</v>
      </c>
    </row>
    <row r="10602" spans="1:16" hidden="1" x14ac:dyDescent="0.25">
      <c r="A10602">
        <v>195229589</v>
      </c>
      <c r="B10602">
        <v>803407</v>
      </c>
      <c r="C10602" t="s">
        <v>317</v>
      </c>
      <c r="D10602">
        <v>2021754</v>
      </c>
      <c r="E10602" t="s">
        <v>216</v>
      </c>
      <c r="F10602" t="s">
        <v>214</v>
      </c>
      <c r="G10602" t="s">
        <v>215</v>
      </c>
      <c r="H10602">
        <v>3</v>
      </c>
      <c r="I10602">
        <v>2016</v>
      </c>
      <c r="J10602">
        <v>2</v>
      </c>
      <c r="L10602">
        <v>23086735</v>
      </c>
      <c r="M10602">
        <v>1.7</v>
      </c>
      <c r="P10602" s="29">
        <f t="shared" si="426"/>
        <v>0.11666666666666665</v>
      </c>
    </row>
    <row r="10603" spans="1:16" hidden="1" x14ac:dyDescent="0.25">
      <c r="A10603">
        <v>195229589</v>
      </c>
      <c r="B10603">
        <v>803407</v>
      </c>
      <c r="C10603" t="s">
        <v>317</v>
      </c>
      <c r="D10603">
        <v>2004116</v>
      </c>
      <c r="E10603" t="s">
        <v>229</v>
      </c>
      <c r="F10603" t="s">
        <v>214</v>
      </c>
      <c r="G10603" t="s">
        <v>215</v>
      </c>
      <c r="H10603">
        <v>2</v>
      </c>
      <c r="I10603">
        <v>2017</v>
      </c>
      <c r="J10603">
        <v>1</v>
      </c>
      <c r="L10603">
        <v>23092362</v>
      </c>
      <c r="M10603">
        <v>5.2</v>
      </c>
      <c r="P10603" s="29">
        <f t="shared" si="426"/>
        <v>0.70000000000000007</v>
      </c>
    </row>
    <row r="10604" spans="1:16" hidden="1" x14ac:dyDescent="0.25">
      <c r="A10604">
        <v>195229589</v>
      </c>
      <c r="B10604">
        <v>803407</v>
      </c>
      <c r="C10604" t="s">
        <v>317</v>
      </c>
      <c r="D10604">
        <v>2005131</v>
      </c>
      <c r="E10604" t="s">
        <v>228</v>
      </c>
      <c r="F10604" t="s">
        <v>214</v>
      </c>
      <c r="G10604" t="s">
        <v>215</v>
      </c>
      <c r="H10604">
        <v>3</v>
      </c>
      <c r="I10604">
        <v>2017</v>
      </c>
      <c r="J10604">
        <v>1</v>
      </c>
      <c r="L10604">
        <v>23093315</v>
      </c>
      <c r="M10604">
        <v>3.6</v>
      </c>
      <c r="P10604" s="29">
        <f t="shared" si="426"/>
        <v>0.43333333333333335</v>
      </c>
    </row>
    <row r="10605" spans="1:16" hidden="1" x14ac:dyDescent="0.25">
      <c r="A10605">
        <v>195229589</v>
      </c>
      <c r="B10605">
        <v>803407</v>
      </c>
      <c r="C10605" t="s">
        <v>317</v>
      </c>
      <c r="D10605">
        <v>2021793</v>
      </c>
      <c r="E10605" t="s">
        <v>293</v>
      </c>
      <c r="F10605" t="s">
        <v>214</v>
      </c>
      <c r="G10605" t="s">
        <v>215</v>
      </c>
      <c r="H10605">
        <v>3</v>
      </c>
      <c r="I10605">
        <v>2017</v>
      </c>
      <c r="J10605">
        <v>1</v>
      </c>
      <c r="L10605">
        <v>23091518</v>
      </c>
      <c r="M10605" t="s">
        <v>221</v>
      </c>
      <c r="P10605" s="29" t="str">
        <f t="shared" si="426"/>
        <v>BAD</v>
      </c>
    </row>
    <row r="10606" spans="1:16" hidden="1" x14ac:dyDescent="0.25">
      <c r="A10606">
        <v>195229589</v>
      </c>
      <c r="B10606">
        <v>803407</v>
      </c>
      <c r="C10606" t="s">
        <v>317</v>
      </c>
      <c r="D10606">
        <v>2021602</v>
      </c>
      <c r="E10606" t="s">
        <v>242</v>
      </c>
      <c r="F10606" t="s">
        <v>214</v>
      </c>
      <c r="G10606" t="s">
        <v>215</v>
      </c>
      <c r="H10606">
        <v>3</v>
      </c>
      <c r="I10606">
        <v>2017</v>
      </c>
      <c r="J10606">
        <v>1</v>
      </c>
      <c r="L10606">
        <v>23092928</v>
      </c>
      <c r="M10606">
        <v>3.2</v>
      </c>
      <c r="P10606" s="29">
        <f t="shared" si="426"/>
        <v>0.3666666666666667</v>
      </c>
    </row>
    <row r="10607" spans="1:16" hidden="1" x14ac:dyDescent="0.25">
      <c r="A10607">
        <v>195229589</v>
      </c>
      <c r="B10607">
        <v>803407</v>
      </c>
      <c r="C10607" t="s">
        <v>317</v>
      </c>
      <c r="D10607">
        <v>2021754</v>
      </c>
      <c r="E10607" t="s">
        <v>216</v>
      </c>
      <c r="F10607" t="s">
        <v>214</v>
      </c>
      <c r="G10607" t="s">
        <v>215</v>
      </c>
      <c r="H10607">
        <v>3</v>
      </c>
      <c r="I10607">
        <v>2017</v>
      </c>
      <c r="J10607">
        <v>1</v>
      </c>
      <c r="L10607">
        <v>23092902</v>
      </c>
      <c r="M10607">
        <v>3.1</v>
      </c>
      <c r="P10607" s="29">
        <f t="shared" si="426"/>
        <v>0.35000000000000003</v>
      </c>
    </row>
    <row r="10608" spans="1:16" hidden="1" x14ac:dyDescent="0.25">
      <c r="A10608">
        <v>195229589</v>
      </c>
      <c r="B10608">
        <v>803407</v>
      </c>
      <c r="C10608" t="s">
        <v>317</v>
      </c>
      <c r="D10608">
        <v>2021580</v>
      </c>
      <c r="E10608" t="s">
        <v>241</v>
      </c>
      <c r="F10608" t="s">
        <v>214</v>
      </c>
      <c r="G10608" t="s">
        <v>215</v>
      </c>
      <c r="H10608">
        <v>3</v>
      </c>
      <c r="I10608">
        <v>2017</v>
      </c>
      <c r="J10608">
        <v>1</v>
      </c>
      <c r="L10608">
        <v>23092926</v>
      </c>
      <c r="M10608">
        <v>2.5</v>
      </c>
      <c r="P10608" s="29">
        <f t="shared" si="426"/>
        <v>0.25</v>
      </c>
    </row>
    <row r="10609" spans="1:16" hidden="1" x14ac:dyDescent="0.25">
      <c r="A10609">
        <v>195229589</v>
      </c>
      <c r="B10609">
        <v>803407</v>
      </c>
      <c r="C10609" t="s">
        <v>317</v>
      </c>
      <c r="D10609">
        <v>2021754</v>
      </c>
      <c r="E10609" t="s">
        <v>216</v>
      </c>
      <c r="F10609" t="s">
        <v>214</v>
      </c>
      <c r="G10609" t="s">
        <v>215</v>
      </c>
      <c r="H10609">
        <v>2</v>
      </c>
      <c r="I10609">
        <v>2017</v>
      </c>
      <c r="J10609">
        <v>2</v>
      </c>
      <c r="L10609">
        <v>23101078</v>
      </c>
      <c r="M10609">
        <v>5</v>
      </c>
      <c r="P10609" s="29">
        <f t="shared" si="426"/>
        <v>0.66666666666666663</v>
      </c>
    </row>
    <row r="10610" spans="1:16" hidden="1" x14ac:dyDescent="0.25">
      <c r="A10610">
        <v>195229589</v>
      </c>
      <c r="B10610">
        <v>803407</v>
      </c>
      <c r="C10610" t="s">
        <v>317</v>
      </c>
      <c r="D10610">
        <v>2005131</v>
      </c>
      <c r="E10610" t="s">
        <v>228</v>
      </c>
      <c r="F10610" t="s">
        <v>214</v>
      </c>
      <c r="G10610" t="s">
        <v>215</v>
      </c>
      <c r="H10610">
        <v>3</v>
      </c>
      <c r="I10610">
        <v>2017</v>
      </c>
      <c r="J10610">
        <v>2</v>
      </c>
      <c r="L10610">
        <v>23097528</v>
      </c>
      <c r="M10610">
        <v>3.7</v>
      </c>
      <c r="P10610" s="29">
        <f t="shared" si="426"/>
        <v>0.45</v>
      </c>
    </row>
    <row r="10611" spans="1:16" hidden="1" x14ac:dyDescent="0.25">
      <c r="A10611">
        <v>195229589</v>
      </c>
      <c r="B10611">
        <v>803407</v>
      </c>
      <c r="C10611" t="s">
        <v>317</v>
      </c>
      <c r="D10611">
        <v>2021580</v>
      </c>
      <c r="E10611" t="s">
        <v>241</v>
      </c>
      <c r="F10611" t="s">
        <v>214</v>
      </c>
      <c r="G10611" t="s">
        <v>215</v>
      </c>
      <c r="H10611">
        <v>3</v>
      </c>
      <c r="I10611">
        <v>2017</v>
      </c>
      <c r="J10611">
        <v>2</v>
      </c>
      <c r="L10611">
        <v>23101084</v>
      </c>
      <c r="M10611">
        <v>3</v>
      </c>
      <c r="P10611" s="29">
        <f t="shared" si="426"/>
        <v>0.33333333333333331</v>
      </c>
    </row>
    <row r="10612" spans="1:16" hidden="1" x14ac:dyDescent="0.25">
      <c r="A10612">
        <v>195229589</v>
      </c>
      <c r="B10612">
        <v>803407</v>
      </c>
      <c r="C10612" t="s">
        <v>317</v>
      </c>
      <c r="D10612">
        <v>2021602</v>
      </c>
      <c r="E10612" t="s">
        <v>242</v>
      </c>
      <c r="F10612" t="s">
        <v>214</v>
      </c>
      <c r="G10612" t="s">
        <v>215</v>
      </c>
      <c r="H10612">
        <v>3</v>
      </c>
      <c r="I10612">
        <v>2017</v>
      </c>
      <c r="J10612">
        <v>2</v>
      </c>
      <c r="L10612">
        <v>23101093</v>
      </c>
      <c r="M10612">
        <v>3</v>
      </c>
      <c r="P10612" s="29">
        <f t="shared" si="426"/>
        <v>0.33333333333333331</v>
      </c>
    </row>
    <row r="10613" spans="1:16" hidden="1" x14ac:dyDescent="0.25">
      <c r="A10613">
        <v>195229635</v>
      </c>
      <c r="B10613">
        <v>803401</v>
      </c>
      <c r="C10613" t="s">
        <v>318</v>
      </c>
      <c r="D10613">
        <v>2004098</v>
      </c>
      <c r="E10613" t="s">
        <v>213</v>
      </c>
      <c r="F10613" t="s">
        <v>214</v>
      </c>
      <c r="G10613" t="s">
        <v>215</v>
      </c>
      <c r="H10613">
        <v>2</v>
      </c>
      <c r="I10613">
        <v>2015</v>
      </c>
      <c r="J10613">
        <v>1</v>
      </c>
      <c r="L10613">
        <v>23066602</v>
      </c>
      <c r="M10613">
        <v>6.6</v>
      </c>
      <c r="P10613" s="29">
        <f t="shared" ref="P10613:P10625" si="427">IF(AND(ISNUMBER(M10613),H10613&lt;&gt;4,N10613&lt;&gt;"X"),(M10613-1)/6,IF(H10613=4,"DRP",IF(AND(H10613=3,M10613="NA"),"BAD",IF(AND(H10613=2),"CVL",IF(AND(H10613=1,ISBLANK(M10613)),"NULL","UNK")))))</f>
        <v>0.93333333333333324</v>
      </c>
    </row>
    <row r="10614" spans="1:16" hidden="1" x14ac:dyDescent="0.25">
      <c r="A10614">
        <v>195229635</v>
      </c>
      <c r="B10614">
        <v>803401</v>
      </c>
      <c r="C10614" t="s">
        <v>318</v>
      </c>
      <c r="D10614">
        <v>2021754</v>
      </c>
      <c r="E10614" t="s">
        <v>216</v>
      </c>
      <c r="F10614" t="s">
        <v>214</v>
      </c>
      <c r="G10614" t="s">
        <v>215</v>
      </c>
      <c r="H10614">
        <v>3</v>
      </c>
      <c r="I10614">
        <v>2015</v>
      </c>
      <c r="J10614">
        <v>1</v>
      </c>
      <c r="L10614">
        <v>23066481</v>
      </c>
      <c r="M10614">
        <v>3.5</v>
      </c>
      <c r="P10614" s="29">
        <f t="shared" si="427"/>
        <v>0.41666666666666669</v>
      </c>
    </row>
    <row r="10615" spans="1:16" hidden="1" x14ac:dyDescent="0.25">
      <c r="A10615">
        <v>195229635</v>
      </c>
      <c r="B10615">
        <v>803401</v>
      </c>
      <c r="C10615" t="s">
        <v>318</v>
      </c>
      <c r="D10615">
        <v>2005102</v>
      </c>
      <c r="E10615" t="s">
        <v>218</v>
      </c>
      <c r="F10615" t="s">
        <v>214</v>
      </c>
      <c r="G10615" t="s">
        <v>215</v>
      </c>
      <c r="H10615">
        <v>2</v>
      </c>
      <c r="I10615">
        <v>2015</v>
      </c>
      <c r="J10615">
        <v>1</v>
      </c>
      <c r="L10615">
        <v>23066494</v>
      </c>
      <c r="M10615">
        <v>5.2</v>
      </c>
      <c r="P10615" s="29">
        <f t="shared" si="427"/>
        <v>0.70000000000000007</v>
      </c>
    </row>
    <row r="10616" spans="1:16" hidden="1" x14ac:dyDescent="0.25">
      <c r="A10616">
        <v>195229635</v>
      </c>
      <c r="B10616">
        <v>803401</v>
      </c>
      <c r="C10616" t="s">
        <v>318</v>
      </c>
      <c r="D10616">
        <v>2005118</v>
      </c>
      <c r="E10616" t="s">
        <v>223</v>
      </c>
      <c r="F10616" t="s">
        <v>214</v>
      </c>
      <c r="G10616" t="s">
        <v>215</v>
      </c>
      <c r="H10616">
        <v>2</v>
      </c>
      <c r="I10616">
        <v>2015</v>
      </c>
      <c r="J10616">
        <v>1</v>
      </c>
      <c r="L10616">
        <v>23067523</v>
      </c>
      <c r="M10616">
        <v>6</v>
      </c>
      <c r="P10616" s="29">
        <f t="shared" si="427"/>
        <v>0.83333333333333337</v>
      </c>
    </row>
    <row r="10617" spans="1:16" hidden="1" x14ac:dyDescent="0.25">
      <c r="A10617">
        <v>195229635</v>
      </c>
      <c r="B10617">
        <v>803401</v>
      </c>
      <c r="C10617" t="s">
        <v>318</v>
      </c>
      <c r="D10617">
        <v>2021600</v>
      </c>
      <c r="E10617" t="s">
        <v>219</v>
      </c>
      <c r="F10617" t="s">
        <v>214</v>
      </c>
      <c r="G10617" t="s">
        <v>215</v>
      </c>
      <c r="H10617">
        <v>2</v>
      </c>
      <c r="I10617">
        <v>2015</v>
      </c>
      <c r="J10617">
        <v>1</v>
      </c>
      <c r="L10617">
        <v>23066441</v>
      </c>
      <c r="M10617">
        <v>5</v>
      </c>
      <c r="P10617" s="29">
        <f t="shared" si="427"/>
        <v>0.66666666666666663</v>
      </c>
    </row>
    <row r="10618" spans="1:16" hidden="1" x14ac:dyDescent="0.25">
      <c r="A10618">
        <v>195229635</v>
      </c>
      <c r="B10618">
        <v>803401</v>
      </c>
      <c r="C10618" t="s">
        <v>318</v>
      </c>
      <c r="D10618">
        <v>2005099</v>
      </c>
      <c r="E10618" t="s">
        <v>217</v>
      </c>
      <c r="F10618" t="s">
        <v>214</v>
      </c>
      <c r="G10618" t="s">
        <v>215</v>
      </c>
      <c r="H10618">
        <v>2</v>
      </c>
      <c r="I10618">
        <v>2015</v>
      </c>
      <c r="J10618">
        <v>1</v>
      </c>
      <c r="L10618">
        <v>23066433</v>
      </c>
      <c r="M10618">
        <v>5.0999999999999996</v>
      </c>
      <c r="P10618" s="29">
        <f t="shared" si="427"/>
        <v>0.68333333333333324</v>
      </c>
    </row>
    <row r="10619" spans="1:16" hidden="1" x14ac:dyDescent="0.25">
      <c r="A10619">
        <v>195229635</v>
      </c>
      <c r="B10619">
        <v>803401</v>
      </c>
      <c r="C10619" t="s">
        <v>318</v>
      </c>
      <c r="D10619">
        <v>2021580</v>
      </c>
      <c r="E10619" t="s">
        <v>241</v>
      </c>
      <c r="F10619" t="s">
        <v>214</v>
      </c>
      <c r="G10619" t="s">
        <v>215</v>
      </c>
      <c r="H10619">
        <v>2</v>
      </c>
      <c r="I10619">
        <v>2015</v>
      </c>
      <c r="J10619">
        <v>2</v>
      </c>
      <c r="L10619">
        <v>23072000</v>
      </c>
      <c r="M10619">
        <v>5</v>
      </c>
      <c r="P10619" s="29">
        <f t="shared" si="427"/>
        <v>0.66666666666666663</v>
      </c>
    </row>
    <row r="10620" spans="1:16" hidden="1" x14ac:dyDescent="0.25">
      <c r="A10620">
        <v>195229635</v>
      </c>
      <c r="B10620">
        <v>803401</v>
      </c>
      <c r="C10620" t="s">
        <v>318</v>
      </c>
      <c r="D10620">
        <v>2005117</v>
      </c>
      <c r="E10620" t="s">
        <v>220</v>
      </c>
      <c r="F10620" t="s">
        <v>214</v>
      </c>
      <c r="G10620" t="s">
        <v>215</v>
      </c>
      <c r="H10620">
        <v>2</v>
      </c>
      <c r="I10620">
        <v>2015</v>
      </c>
      <c r="J10620">
        <v>2</v>
      </c>
      <c r="L10620">
        <v>23070387</v>
      </c>
      <c r="M10620">
        <v>4</v>
      </c>
      <c r="P10620" s="29">
        <f t="shared" si="427"/>
        <v>0.5</v>
      </c>
    </row>
    <row r="10621" spans="1:16" hidden="1" x14ac:dyDescent="0.25">
      <c r="A10621">
        <v>195229635</v>
      </c>
      <c r="B10621">
        <v>803401</v>
      </c>
      <c r="C10621" t="s">
        <v>318</v>
      </c>
      <c r="D10621">
        <v>2021602</v>
      </c>
      <c r="E10621" t="s">
        <v>242</v>
      </c>
      <c r="F10621" t="s">
        <v>214</v>
      </c>
      <c r="G10621" t="s">
        <v>215</v>
      </c>
      <c r="H10621">
        <v>2</v>
      </c>
      <c r="I10621">
        <v>2015</v>
      </c>
      <c r="J10621">
        <v>2</v>
      </c>
      <c r="L10621">
        <v>23072005</v>
      </c>
      <c r="M10621">
        <v>5.4</v>
      </c>
      <c r="P10621" s="29">
        <f t="shared" si="427"/>
        <v>0.73333333333333339</v>
      </c>
    </row>
    <row r="10622" spans="1:16" hidden="1" x14ac:dyDescent="0.25">
      <c r="A10622">
        <v>195229635</v>
      </c>
      <c r="B10622">
        <v>803401</v>
      </c>
      <c r="C10622" t="s">
        <v>318</v>
      </c>
      <c r="D10622">
        <v>2021754</v>
      </c>
      <c r="E10622" t="s">
        <v>216</v>
      </c>
      <c r="F10622" t="s">
        <v>214</v>
      </c>
      <c r="G10622" t="s">
        <v>215</v>
      </c>
      <c r="H10622">
        <v>2</v>
      </c>
      <c r="I10622">
        <v>2015</v>
      </c>
      <c r="J10622">
        <v>2</v>
      </c>
      <c r="L10622">
        <v>23074125</v>
      </c>
      <c r="M10622">
        <v>6.1</v>
      </c>
      <c r="P10622" s="29">
        <f t="shared" si="427"/>
        <v>0.85</v>
      </c>
    </row>
    <row r="10623" spans="1:16" hidden="1" x14ac:dyDescent="0.25">
      <c r="A10623">
        <v>195229635</v>
      </c>
      <c r="B10623">
        <v>803401</v>
      </c>
      <c r="C10623" t="s">
        <v>318</v>
      </c>
      <c r="D10623">
        <v>2005131</v>
      </c>
      <c r="E10623" t="s">
        <v>228</v>
      </c>
      <c r="F10623" t="s">
        <v>214</v>
      </c>
      <c r="G10623" t="s">
        <v>215</v>
      </c>
      <c r="H10623">
        <v>4</v>
      </c>
      <c r="I10623">
        <v>2015</v>
      </c>
      <c r="J10623">
        <v>2</v>
      </c>
      <c r="L10623">
        <v>23070707</v>
      </c>
      <c r="P10623" s="29" t="str">
        <f t="shared" si="427"/>
        <v>DRP</v>
      </c>
    </row>
    <row r="10624" spans="1:16" hidden="1" x14ac:dyDescent="0.25">
      <c r="A10624">
        <v>195229635</v>
      </c>
      <c r="B10624">
        <v>803401</v>
      </c>
      <c r="C10624" t="s">
        <v>318</v>
      </c>
      <c r="D10624">
        <v>2004116</v>
      </c>
      <c r="E10624" t="s">
        <v>229</v>
      </c>
      <c r="F10624" t="s">
        <v>214</v>
      </c>
      <c r="G10624" t="s">
        <v>215</v>
      </c>
      <c r="H10624">
        <v>2</v>
      </c>
      <c r="I10624">
        <v>2015</v>
      </c>
      <c r="J10624">
        <v>2</v>
      </c>
      <c r="L10624">
        <v>23073301</v>
      </c>
      <c r="M10624">
        <v>5.7</v>
      </c>
      <c r="P10624" s="29">
        <f t="shared" si="427"/>
        <v>0.78333333333333333</v>
      </c>
    </row>
    <row r="10625" spans="1:16" hidden="1" x14ac:dyDescent="0.25">
      <c r="A10625">
        <v>195229635</v>
      </c>
      <c r="B10625">
        <v>803401</v>
      </c>
      <c r="C10625" t="s">
        <v>318</v>
      </c>
      <c r="D10625">
        <v>2004112</v>
      </c>
      <c r="E10625" t="s">
        <v>244</v>
      </c>
      <c r="F10625" t="s">
        <v>214</v>
      </c>
      <c r="G10625" t="s">
        <v>215</v>
      </c>
      <c r="H10625">
        <v>2</v>
      </c>
      <c r="I10625">
        <v>2015</v>
      </c>
      <c r="J10625">
        <v>2</v>
      </c>
      <c r="L10625">
        <v>23073233</v>
      </c>
      <c r="M10625">
        <v>5.7</v>
      </c>
      <c r="P10625" s="29">
        <f t="shared" si="427"/>
        <v>0.78333333333333333</v>
      </c>
    </row>
    <row r="10626" spans="1:16" hidden="1" x14ac:dyDescent="0.25">
      <c r="A10626">
        <v>195229635</v>
      </c>
      <c r="B10626">
        <v>803401</v>
      </c>
      <c r="C10626" t="s">
        <v>318</v>
      </c>
      <c r="D10626">
        <v>2021596</v>
      </c>
      <c r="E10626" t="s">
        <v>294</v>
      </c>
      <c r="F10626" t="s">
        <v>214</v>
      </c>
      <c r="G10626" t="s">
        <v>215</v>
      </c>
      <c r="H10626">
        <v>2</v>
      </c>
      <c r="I10626">
        <v>2016</v>
      </c>
      <c r="J10626">
        <v>1</v>
      </c>
      <c r="L10626">
        <v>23081197</v>
      </c>
      <c r="M10626">
        <v>4</v>
      </c>
      <c r="P10626" s="29">
        <f t="shared" ref="P10626:P10657" si="428">IF(AND(ISNUMBER(M10626),H10626&lt;&gt;4),(M10626-1)/6,IF(H10626=4,"DRP",IF(AND(H10626=3,M10626="NA"),"BAD",IF(AND(H10626=2),"CVL",IF(AND(H10626=1,ISBLANK(M10626)),"NULL","UNK")))))</f>
        <v>0.5</v>
      </c>
    </row>
    <row r="10627" spans="1:16" hidden="1" x14ac:dyDescent="0.25">
      <c r="A10627">
        <v>195229635</v>
      </c>
      <c r="B10627">
        <v>803401</v>
      </c>
      <c r="C10627" t="s">
        <v>318</v>
      </c>
      <c r="D10627">
        <v>2021638</v>
      </c>
      <c r="E10627" t="s">
        <v>250</v>
      </c>
      <c r="F10627" t="s">
        <v>214</v>
      </c>
      <c r="G10627" t="s">
        <v>215</v>
      </c>
      <c r="H10627">
        <v>2</v>
      </c>
      <c r="I10627">
        <v>2016</v>
      </c>
      <c r="J10627">
        <v>1</v>
      </c>
      <c r="L10627">
        <v>23081193</v>
      </c>
      <c r="M10627">
        <v>4.5999999999999996</v>
      </c>
      <c r="P10627" s="29">
        <f t="shared" si="428"/>
        <v>0.6</v>
      </c>
    </row>
    <row r="10628" spans="1:16" hidden="1" x14ac:dyDescent="0.25">
      <c r="A10628">
        <v>195229635</v>
      </c>
      <c r="B10628">
        <v>803401</v>
      </c>
      <c r="C10628" t="s">
        <v>318</v>
      </c>
      <c r="D10628">
        <v>2021756</v>
      </c>
      <c r="E10628" t="s">
        <v>253</v>
      </c>
      <c r="F10628" t="s">
        <v>214</v>
      </c>
      <c r="G10628" t="s">
        <v>215</v>
      </c>
      <c r="H10628">
        <v>2</v>
      </c>
      <c r="I10628">
        <v>2016</v>
      </c>
      <c r="J10628">
        <v>1</v>
      </c>
      <c r="L10628">
        <v>23081182</v>
      </c>
      <c r="M10628">
        <v>4.3</v>
      </c>
      <c r="P10628" s="29">
        <f t="shared" si="428"/>
        <v>0.54999999999999993</v>
      </c>
    </row>
    <row r="10629" spans="1:16" hidden="1" x14ac:dyDescent="0.25">
      <c r="A10629">
        <v>195229635</v>
      </c>
      <c r="B10629">
        <v>803401</v>
      </c>
      <c r="C10629" t="s">
        <v>318</v>
      </c>
      <c r="D10629">
        <v>2021763</v>
      </c>
      <c r="E10629" t="s">
        <v>298</v>
      </c>
      <c r="F10629" t="s">
        <v>214</v>
      </c>
      <c r="G10629" t="s">
        <v>215</v>
      </c>
      <c r="H10629">
        <v>2</v>
      </c>
      <c r="I10629">
        <v>2016</v>
      </c>
      <c r="J10629">
        <v>1</v>
      </c>
      <c r="L10629">
        <v>23081192</v>
      </c>
      <c r="M10629">
        <v>4.3</v>
      </c>
      <c r="P10629" s="29">
        <f t="shared" si="428"/>
        <v>0.54999999999999993</v>
      </c>
    </row>
    <row r="10630" spans="1:16" hidden="1" x14ac:dyDescent="0.25">
      <c r="A10630">
        <v>195229635</v>
      </c>
      <c r="B10630">
        <v>803401</v>
      </c>
      <c r="C10630" t="s">
        <v>318</v>
      </c>
      <c r="D10630">
        <v>2021781</v>
      </c>
      <c r="E10630" t="s">
        <v>235</v>
      </c>
      <c r="F10630" t="s">
        <v>214</v>
      </c>
      <c r="G10630" t="s">
        <v>215</v>
      </c>
      <c r="H10630">
        <v>2</v>
      </c>
      <c r="I10630">
        <v>2016</v>
      </c>
      <c r="J10630">
        <v>1</v>
      </c>
      <c r="L10630">
        <v>23081230</v>
      </c>
      <c r="M10630">
        <v>4.4000000000000004</v>
      </c>
      <c r="P10630" s="29">
        <f t="shared" si="428"/>
        <v>0.56666666666666676</v>
      </c>
    </row>
    <row r="10631" spans="1:16" hidden="1" x14ac:dyDescent="0.25">
      <c r="A10631">
        <v>195229635</v>
      </c>
      <c r="B10631">
        <v>803401</v>
      </c>
      <c r="C10631" t="s">
        <v>318</v>
      </c>
      <c r="D10631">
        <v>2005120</v>
      </c>
      <c r="E10631" t="s">
        <v>293</v>
      </c>
      <c r="F10631" t="s">
        <v>214</v>
      </c>
      <c r="G10631" t="s">
        <v>215</v>
      </c>
      <c r="H10631">
        <v>4</v>
      </c>
      <c r="I10631">
        <v>2016</v>
      </c>
      <c r="J10631">
        <v>1</v>
      </c>
      <c r="L10631">
        <v>23079731</v>
      </c>
      <c r="P10631" s="29" t="str">
        <f t="shared" si="428"/>
        <v>DRP</v>
      </c>
    </row>
    <row r="10632" spans="1:16" hidden="1" x14ac:dyDescent="0.25">
      <c r="A10632">
        <v>195229635</v>
      </c>
      <c r="B10632">
        <v>803401</v>
      </c>
      <c r="C10632" t="s">
        <v>318</v>
      </c>
      <c r="D10632">
        <v>2021679</v>
      </c>
      <c r="E10632" t="s">
        <v>259</v>
      </c>
      <c r="F10632" t="s">
        <v>214</v>
      </c>
      <c r="G10632" t="s">
        <v>215</v>
      </c>
      <c r="H10632">
        <v>3</v>
      </c>
      <c r="I10632">
        <v>2016</v>
      </c>
      <c r="J10632">
        <v>2</v>
      </c>
      <c r="L10632">
        <v>23086909</v>
      </c>
      <c r="M10632" t="s">
        <v>221</v>
      </c>
      <c r="P10632" s="29" t="str">
        <f t="shared" si="428"/>
        <v>BAD</v>
      </c>
    </row>
    <row r="10633" spans="1:16" hidden="1" x14ac:dyDescent="0.25">
      <c r="A10633">
        <v>195229635</v>
      </c>
      <c r="B10633">
        <v>803401</v>
      </c>
      <c r="C10633" t="s">
        <v>318</v>
      </c>
      <c r="D10633">
        <v>2021874</v>
      </c>
      <c r="E10633" t="s">
        <v>226</v>
      </c>
      <c r="F10633" t="s">
        <v>214</v>
      </c>
      <c r="G10633" t="s">
        <v>215</v>
      </c>
      <c r="H10633">
        <v>3</v>
      </c>
      <c r="I10633">
        <v>2016</v>
      </c>
      <c r="J10633">
        <v>2</v>
      </c>
      <c r="L10633">
        <v>23086862</v>
      </c>
      <c r="M10633">
        <v>3.2</v>
      </c>
      <c r="P10633" s="29">
        <f t="shared" si="428"/>
        <v>0.3666666666666667</v>
      </c>
    </row>
    <row r="10634" spans="1:16" hidden="1" x14ac:dyDescent="0.25">
      <c r="A10634">
        <v>195229635</v>
      </c>
      <c r="B10634">
        <v>803401</v>
      </c>
      <c r="C10634" t="s">
        <v>318</v>
      </c>
      <c r="D10634">
        <v>2021640</v>
      </c>
      <c r="E10634" t="s">
        <v>227</v>
      </c>
      <c r="F10634" t="s">
        <v>214</v>
      </c>
      <c r="G10634" t="s">
        <v>215</v>
      </c>
      <c r="H10634">
        <v>3</v>
      </c>
      <c r="I10634">
        <v>2016</v>
      </c>
      <c r="J10634">
        <v>2</v>
      </c>
      <c r="L10634">
        <v>23086870</v>
      </c>
      <c r="M10634">
        <v>3.7</v>
      </c>
      <c r="P10634" s="29">
        <f t="shared" si="428"/>
        <v>0.45</v>
      </c>
    </row>
    <row r="10635" spans="1:16" hidden="1" x14ac:dyDescent="0.25">
      <c r="A10635">
        <v>195229635</v>
      </c>
      <c r="B10635">
        <v>803401</v>
      </c>
      <c r="C10635" t="s">
        <v>318</v>
      </c>
      <c r="D10635">
        <v>2005131</v>
      </c>
      <c r="E10635" t="s">
        <v>228</v>
      </c>
      <c r="F10635" t="s">
        <v>214</v>
      </c>
      <c r="G10635" t="s">
        <v>215</v>
      </c>
      <c r="H10635">
        <v>2</v>
      </c>
      <c r="I10635">
        <v>2016</v>
      </c>
      <c r="J10635">
        <v>2</v>
      </c>
      <c r="L10635">
        <v>23086518</v>
      </c>
      <c r="M10635">
        <v>5.0999999999999996</v>
      </c>
      <c r="P10635" s="29">
        <f t="shared" si="428"/>
        <v>0.68333333333333324</v>
      </c>
    </row>
    <row r="10636" spans="1:16" hidden="1" x14ac:dyDescent="0.25">
      <c r="A10636">
        <v>195229635</v>
      </c>
      <c r="B10636">
        <v>803401</v>
      </c>
      <c r="C10636" t="s">
        <v>318</v>
      </c>
      <c r="D10636">
        <v>2005120</v>
      </c>
      <c r="E10636" t="s">
        <v>293</v>
      </c>
      <c r="F10636" t="s">
        <v>214</v>
      </c>
      <c r="G10636" t="s">
        <v>215</v>
      </c>
      <c r="H10636">
        <v>2</v>
      </c>
      <c r="I10636">
        <v>2016</v>
      </c>
      <c r="J10636">
        <v>2</v>
      </c>
      <c r="L10636">
        <v>23086516</v>
      </c>
      <c r="M10636">
        <v>4.8</v>
      </c>
      <c r="P10636" s="29">
        <f t="shared" si="428"/>
        <v>0.6333333333333333</v>
      </c>
    </row>
    <row r="10637" spans="1:16" hidden="1" x14ac:dyDescent="0.25">
      <c r="A10637">
        <v>195229635</v>
      </c>
      <c r="B10637">
        <v>803401</v>
      </c>
      <c r="C10637" t="s">
        <v>318</v>
      </c>
      <c r="D10637">
        <v>2004099</v>
      </c>
      <c r="E10637" t="s">
        <v>245</v>
      </c>
      <c r="F10637" t="s">
        <v>214</v>
      </c>
      <c r="G10637" t="s">
        <v>215</v>
      </c>
      <c r="H10637">
        <v>2</v>
      </c>
      <c r="I10637">
        <v>2016</v>
      </c>
      <c r="J10637">
        <v>2</v>
      </c>
      <c r="L10637">
        <v>23085316</v>
      </c>
      <c r="M10637">
        <v>7</v>
      </c>
      <c r="P10637" s="29">
        <f t="shared" si="428"/>
        <v>1</v>
      </c>
    </row>
    <row r="10638" spans="1:16" hidden="1" x14ac:dyDescent="0.25">
      <c r="A10638">
        <v>195229635</v>
      </c>
      <c r="B10638">
        <v>803401</v>
      </c>
      <c r="C10638" t="s">
        <v>318</v>
      </c>
      <c r="D10638">
        <v>2021874</v>
      </c>
      <c r="E10638" t="s">
        <v>226</v>
      </c>
      <c r="F10638" t="s">
        <v>214</v>
      </c>
      <c r="G10638" t="s">
        <v>215</v>
      </c>
      <c r="H10638">
        <v>2</v>
      </c>
      <c r="I10638">
        <v>2017</v>
      </c>
      <c r="J10638">
        <v>1</v>
      </c>
      <c r="L10638">
        <v>23091992</v>
      </c>
      <c r="M10638">
        <v>4.8</v>
      </c>
      <c r="P10638" s="29">
        <f t="shared" si="428"/>
        <v>0.6333333333333333</v>
      </c>
    </row>
    <row r="10639" spans="1:16" hidden="1" x14ac:dyDescent="0.25">
      <c r="A10639">
        <v>195229635</v>
      </c>
      <c r="B10639">
        <v>803401</v>
      </c>
      <c r="C10639" t="s">
        <v>318</v>
      </c>
      <c r="D10639">
        <v>2021679</v>
      </c>
      <c r="E10639" t="s">
        <v>259</v>
      </c>
      <c r="F10639" t="s">
        <v>214</v>
      </c>
      <c r="G10639" t="s">
        <v>215</v>
      </c>
      <c r="H10639">
        <v>2</v>
      </c>
      <c r="I10639">
        <v>2017</v>
      </c>
      <c r="J10639">
        <v>1</v>
      </c>
      <c r="L10639">
        <v>23092951</v>
      </c>
      <c r="M10639">
        <v>6.1</v>
      </c>
      <c r="P10639" s="29">
        <f t="shared" si="428"/>
        <v>0.85</v>
      </c>
    </row>
    <row r="10640" spans="1:16" hidden="1" x14ac:dyDescent="0.25">
      <c r="A10640">
        <v>195229635</v>
      </c>
      <c r="B10640">
        <v>803401</v>
      </c>
      <c r="C10640" t="s">
        <v>318</v>
      </c>
      <c r="D10640">
        <v>2021640</v>
      </c>
      <c r="E10640" t="s">
        <v>227</v>
      </c>
      <c r="F10640" t="s">
        <v>214</v>
      </c>
      <c r="G10640" t="s">
        <v>215</v>
      </c>
      <c r="H10640">
        <v>2</v>
      </c>
      <c r="I10640">
        <v>2017</v>
      </c>
      <c r="J10640">
        <v>1</v>
      </c>
      <c r="L10640">
        <v>23092942</v>
      </c>
      <c r="M10640">
        <v>5.6</v>
      </c>
      <c r="P10640" s="29">
        <f t="shared" si="428"/>
        <v>0.76666666666666661</v>
      </c>
    </row>
    <row r="10641" spans="1:16" hidden="1" x14ac:dyDescent="0.25">
      <c r="A10641">
        <v>195229635</v>
      </c>
      <c r="B10641">
        <v>803401</v>
      </c>
      <c r="C10641" t="s">
        <v>318</v>
      </c>
      <c r="D10641">
        <v>2021993</v>
      </c>
      <c r="E10641" t="s">
        <v>256</v>
      </c>
      <c r="F10641" t="s">
        <v>214</v>
      </c>
      <c r="G10641" t="s">
        <v>215</v>
      </c>
      <c r="H10641">
        <v>2</v>
      </c>
      <c r="I10641">
        <v>2017</v>
      </c>
      <c r="J10641">
        <v>1</v>
      </c>
      <c r="L10641">
        <v>23093317</v>
      </c>
      <c r="M10641">
        <v>5.5</v>
      </c>
      <c r="P10641" s="29">
        <f t="shared" si="428"/>
        <v>0.75</v>
      </c>
    </row>
    <row r="10642" spans="1:16" hidden="1" x14ac:dyDescent="0.25">
      <c r="A10642">
        <v>195229635</v>
      </c>
      <c r="B10642">
        <v>803401</v>
      </c>
      <c r="C10642" t="s">
        <v>318</v>
      </c>
      <c r="D10642">
        <v>2004587</v>
      </c>
      <c r="E10642" t="s">
        <v>288</v>
      </c>
      <c r="F10642" t="s">
        <v>214</v>
      </c>
      <c r="G10642" t="s">
        <v>215</v>
      </c>
      <c r="H10642">
        <v>2</v>
      </c>
      <c r="I10642">
        <v>2017</v>
      </c>
      <c r="J10642">
        <v>1</v>
      </c>
      <c r="L10642">
        <v>23094958</v>
      </c>
      <c r="M10642">
        <v>5.0999999999999996</v>
      </c>
      <c r="P10642" s="29">
        <f t="shared" si="428"/>
        <v>0.68333333333333324</v>
      </c>
    </row>
    <row r="10643" spans="1:16" hidden="1" x14ac:dyDescent="0.25">
      <c r="A10643">
        <v>195229635</v>
      </c>
      <c r="B10643">
        <v>803401</v>
      </c>
      <c r="C10643" t="s">
        <v>318</v>
      </c>
      <c r="D10643">
        <v>2019271</v>
      </c>
      <c r="E10643" t="s">
        <v>236</v>
      </c>
      <c r="F10643" t="s">
        <v>214</v>
      </c>
      <c r="G10643" t="s">
        <v>215</v>
      </c>
      <c r="H10643">
        <v>2</v>
      </c>
      <c r="I10643">
        <v>2017</v>
      </c>
      <c r="J10643">
        <v>1</v>
      </c>
      <c r="L10643">
        <v>23090696</v>
      </c>
      <c r="M10643">
        <v>5.4</v>
      </c>
      <c r="P10643" s="29">
        <f t="shared" si="428"/>
        <v>0.73333333333333339</v>
      </c>
    </row>
    <row r="10644" spans="1:16" hidden="1" x14ac:dyDescent="0.25">
      <c r="A10644">
        <v>195229635</v>
      </c>
      <c r="B10644">
        <v>803401</v>
      </c>
      <c r="C10644" t="s">
        <v>318</v>
      </c>
      <c r="D10644">
        <v>2021615</v>
      </c>
      <c r="E10644" t="s">
        <v>255</v>
      </c>
      <c r="F10644" t="s">
        <v>214</v>
      </c>
      <c r="G10644" t="s">
        <v>215</v>
      </c>
      <c r="H10644">
        <v>4</v>
      </c>
      <c r="I10644">
        <v>2017</v>
      </c>
      <c r="J10644">
        <v>1</v>
      </c>
      <c r="L10644">
        <v>23093477</v>
      </c>
      <c r="P10644" s="29" t="str">
        <f t="shared" si="428"/>
        <v>DRP</v>
      </c>
    </row>
    <row r="10645" spans="1:16" hidden="1" x14ac:dyDescent="0.25">
      <c r="A10645">
        <v>195229635</v>
      </c>
      <c r="B10645">
        <v>803401</v>
      </c>
      <c r="C10645" t="s">
        <v>318</v>
      </c>
      <c r="D10645">
        <v>2021591</v>
      </c>
      <c r="E10645" t="s">
        <v>240</v>
      </c>
      <c r="F10645" t="s">
        <v>214</v>
      </c>
      <c r="G10645" t="s">
        <v>215</v>
      </c>
      <c r="H10645">
        <v>2</v>
      </c>
      <c r="I10645">
        <v>2017</v>
      </c>
      <c r="J10645">
        <v>2</v>
      </c>
      <c r="L10645">
        <v>23097631</v>
      </c>
      <c r="M10645">
        <v>5</v>
      </c>
      <c r="P10645" s="29">
        <f t="shared" si="428"/>
        <v>0.66666666666666663</v>
      </c>
    </row>
    <row r="10646" spans="1:16" hidden="1" x14ac:dyDescent="0.25">
      <c r="A10646">
        <v>195229635</v>
      </c>
      <c r="B10646">
        <v>803401</v>
      </c>
      <c r="C10646" t="s">
        <v>318</v>
      </c>
      <c r="D10646">
        <v>2004752</v>
      </c>
      <c r="E10646" t="s">
        <v>290</v>
      </c>
      <c r="F10646" t="s">
        <v>214</v>
      </c>
      <c r="G10646" t="s">
        <v>215</v>
      </c>
      <c r="H10646">
        <v>2</v>
      </c>
      <c r="I10646">
        <v>2017</v>
      </c>
      <c r="J10646">
        <v>2</v>
      </c>
      <c r="L10646">
        <v>23101236</v>
      </c>
      <c r="M10646">
        <v>4.5</v>
      </c>
      <c r="P10646" s="29">
        <f t="shared" si="428"/>
        <v>0.58333333333333337</v>
      </c>
    </row>
    <row r="10647" spans="1:16" hidden="1" x14ac:dyDescent="0.25">
      <c r="A10647">
        <v>195229635</v>
      </c>
      <c r="B10647">
        <v>803401</v>
      </c>
      <c r="C10647" t="s">
        <v>318</v>
      </c>
      <c r="D10647">
        <v>2004591</v>
      </c>
      <c r="E10647" t="s">
        <v>271</v>
      </c>
      <c r="F10647" t="s">
        <v>214</v>
      </c>
      <c r="G10647" t="s">
        <v>215</v>
      </c>
      <c r="H10647">
        <v>2</v>
      </c>
      <c r="I10647">
        <v>2017</v>
      </c>
      <c r="J10647">
        <v>2</v>
      </c>
      <c r="L10647">
        <v>23097625</v>
      </c>
      <c r="M10647">
        <v>4.8</v>
      </c>
      <c r="P10647" s="29">
        <f t="shared" si="428"/>
        <v>0.6333333333333333</v>
      </c>
    </row>
    <row r="10648" spans="1:16" hidden="1" x14ac:dyDescent="0.25">
      <c r="A10648">
        <v>195229635</v>
      </c>
      <c r="B10648">
        <v>803401</v>
      </c>
      <c r="C10648" t="s">
        <v>318</v>
      </c>
      <c r="D10648">
        <v>2021750</v>
      </c>
      <c r="E10648" t="s">
        <v>296</v>
      </c>
      <c r="F10648" t="s">
        <v>214</v>
      </c>
      <c r="G10648" t="s">
        <v>215</v>
      </c>
      <c r="H10648">
        <v>2</v>
      </c>
      <c r="I10648">
        <v>2017</v>
      </c>
      <c r="J10648">
        <v>2</v>
      </c>
      <c r="L10648">
        <v>23097531</v>
      </c>
      <c r="M10648">
        <v>4.4000000000000004</v>
      </c>
      <c r="P10648" s="29">
        <f t="shared" si="428"/>
        <v>0.56666666666666676</v>
      </c>
    </row>
    <row r="10649" spans="1:16" hidden="1" x14ac:dyDescent="0.25">
      <c r="A10649">
        <v>195229635</v>
      </c>
      <c r="B10649">
        <v>803401</v>
      </c>
      <c r="C10649" t="s">
        <v>318</v>
      </c>
      <c r="D10649">
        <v>2021787</v>
      </c>
      <c r="E10649" t="s">
        <v>292</v>
      </c>
      <c r="F10649" t="s">
        <v>214</v>
      </c>
      <c r="G10649" t="s">
        <v>215</v>
      </c>
      <c r="H10649">
        <v>2</v>
      </c>
      <c r="I10649">
        <v>2017</v>
      </c>
      <c r="J10649">
        <v>2</v>
      </c>
      <c r="L10649">
        <v>23097627</v>
      </c>
      <c r="M10649">
        <v>4.7</v>
      </c>
      <c r="P10649" s="29">
        <f t="shared" si="428"/>
        <v>0.6166666666666667</v>
      </c>
    </row>
    <row r="10650" spans="1:16" hidden="1" x14ac:dyDescent="0.25">
      <c r="A10650">
        <v>195229635</v>
      </c>
      <c r="B10650">
        <v>803401</v>
      </c>
      <c r="C10650" t="s">
        <v>318</v>
      </c>
      <c r="D10650">
        <v>2021725</v>
      </c>
      <c r="E10650" t="s">
        <v>257</v>
      </c>
      <c r="F10650" t="s">
        <v>214</v>
      </c>
      <c r="G10650" t="s">
        <v>215</v>
      </c>
      <c r="H10650">
        <v>3</v>
      </c>
      <c r="I10650">
        <v>2017</v>
      </c>
      <c r="J10650">
        <v>2</v>
      </c>
      <c r="L10650">
        <v>23097532</v>
      </c>
      <c r="M10650">
        <v>3.8</v>
      </c>
      <c r="P10650" s="29">
        <f t="shared" si="428"/>
        <v>0.46666666666666662</v>
      </c>
    </row>
    <row r="10651" spans="1:16" hidden="1" x14ac:dyDescent="0.25">
      <c r="A10651">
        <v>195229635</v>
      </c>
      <c r="B10651">
        <v>803401</v>
      </c>
      <c r="C10651" t="s">
        <v>318</v>
      </c>
      <c r="D10651">
        <v>2021725</v>
      </c>
      <c r="E10651" t="s">
        <v>257</v>
      </c>
      <c r="F10651" t="s">
        <v>214</v>
      </c>
      <c r="G10651" t="s">
        <v>215</v>
      </c>
      <c r="H10651">
        <v>2</v>
      </c>
      <c r="I10651">
        <v>2018</v>
      </c>
      <c r="J10651">
        <v>1</v>
      </c>
      <c r="L10651">
        <v>23108653</v>
      </c>
      <c r="M10651">
        <v>5.7</v>
      </c>
      <c r="P10651" s="29">
        <f t="shared" si="428"/>
        <v>0.78333333333333333</v>
      </c>
    </row>
    <row r="10652" spans="1:16" hidden="1" x14ac:dyDescent="0.25">
      <c r="A10652">
        <v>195229635</v>
      </c>
      <c r="B10652">
        <v>803401</v>
      </c>
      <c r="C10652" t="s">
        <v>318</v>
      </c>
      <c r="D10652">
        <v>2024862</v>
      </c>
      <c r="E10652" t="s">
        <v>289</v>
      </c>
      <c r="F10652" t="s">
        <v>214</v>
      </c>
      <c r="G10652" t="s">
        <v>215</v>
      </c>
      <c r="H10652">
        <v>2</v>
      </c>
      <c r="I10652">
        <v>2018</v>
      </c>
      <c r="J10652">
        <v>1</v>
      </c>
      <c r="L10652">
        <v>23107752</v>
      </c>
      <c r="M10652">
        <v>6.9</v>
      </c>
      <c r="P10652" s="29">
        <f t="shared" si="428"/>
        <v>0.98333333333333339</v>
      </c>
    </row>
    <row r="10653" spans="1:16" hidden="1" x14ac:dyDescent="0.25">
      <c r="A10653">
        <v>195229635</v>
      </c>
      <c r="B10653">
        <v>803401</v>
      </c>
      <c r="C10653" t="s">
        <v>318</v>
      </c>
      <c r="D10653">
        <v>2021865</v>
      </c>
      <c r="E10653" t="s">
        <v>301</v>
      </c>
      <c r="F10653" t="s">
        <v>214</v>
      </c>
      <c r="G10653" t="s">
        <v>215</v>
      </c>
      <c r="H10653">
        <v>2</v>
      </c>
      <c r="I10653">
        <v>2018</v>
      </c>
      <c r="J10653">
        <v>1</v>
      </c>
      <c r="L10653">
        <v>23107721</v>
      </c>
      <c r="M10653">
        <v>5</v>
      </c>
      <c r="P10653" s="29">
        <f t="shared" si="428"/>
        <v>0.66666666666666663</v>
      </c>
    </row>
    <row r="10654" spans="1:16" hidden="1" x14ac:dyDescent="0.25">
      <c r="A10654">
        <v>195229635</v>
      </c>
      <c r="B10654">
        <v>803401</v>
      </c>
      <c r="C10654" t="s">
        <v>318</v>
      </c>
      <c r="D10654">
        <v>2021744</v>
      </c>
      <c r="E10654" t="s">
        <v>262</v>
      </c>
      <c r="F10654" t="s">
        <v>214</v>
      </c>
      <c r="G10654" t="s">
        <v>215</v>
      </c>
      <c r="H10654">
        <v>2</v>
      </c>
      <c r="I10654">
        <v>2018</v>
      </c>
      <c r="J10654">
        <v>1</v>
      </c>
      <c r="L10654">
        <v>23107805</v>
      </c>
      <c r="M10654">
        <v>5.6</v>
      </c>
      <c r="P10654" s="29">
        <f t="shared" si="428"/>
        <v>0.76666666666666661</v>
      </c>
    </row>
    <row r="10655" spans="1:16" hidden="1" x14ac:dyDescent="0.25">
      <c r="A10655">
        <v>195229635</v>
      </c>
      <c r="B10655">
        <v>803401</v>
      </c>
      <c r="C10655" t="s">
        <v>318</v>
      </c>
      <c r="D10655">
        <v>2021723</v>
      </c>
      <c r="E10655" t="s">
        <v>299</v>
      </c>
      <c r="F10655" t="s">
        <v>214</v>
      </c>
      <c r="G10655" t="s">
        <v>215</v>
      </c>
      <c r="H10655">
        <v>2</v>
      </c>
      <c r="I10655">
        <v>2018</v>
      </c>
      <c r="J10655">
        <v>1</v>
      </c>
      <c r="L10655">
        <v>23107755</v>
      </c>
      <c r="M10655">
        <v>4.4000000000000004</v>
      </c>
      <c r="P10655" s="29">
        <f t="shared" si="428"/>
        <v>0.56666666666666676</v>
      </c>
    </row>
    <row r="10656" spans="1:16" hidden="1" x14ac:dyDescent="0.25">
      <c r="A10656">
        <v>195229635</v>
      </c>
      <c r="B10656">
        <v>803401</v>
      </c>
      <c r="C10656" t="s">
        <v>318</v>
      </c>
      <c r="D10656">
        <v>2021661</v>
      </c>
      <c r="E10656" t="s">
        <v>305</v>
      </c>
      <c r="F10656" t="s">
        <v>214</v>
      </c>
      <c r="G10656" t="s">
        <v>215</v>
      </c>
      <c r="H10656">
        <v>2</v>
      </c>
      <c r="I10656">
        <v>2018</v>
      </c>
      <c r="J10656">
        <v>1</v>
      </c>
      <c r="L10656">
        <v>23107773</v>
      </c>
      <c r="M10656">
        <v>4.7</v>
      </c>
      <c r="P10656" s="29">
        <f t="shared" si="428"/>
        <v>0.6166666666666667</v>
      </c>
    </row>
    <row r="10657" spans="1:16" hidden="1" x14ac:dyDescent="0.25">
      <c r="A10657">
        <v>195229635</v>
      </c>
      <c r="B10657">
        <v>803401</v>
      </c>
      <c r="C10657" t="s">
        <v>318</v>
      </c>
      <c r="D10657">
        <v>2021615</v>
      </c>
      <c r="E10657" t="s">
        <v>255</v>
      </c>
      <c r="F10657" t="s">
        <v>214</v>
      </c>
      <c r="G10657" t="s">
        <v>215</v>
      </c>
      <c r="H10657">
        <v>2</v>
      </c>
      <c r="I10657">
        <v>2018</v>
      </c>
      <c r="J10657">
        <v>1</v>
      </c>
      <c r="L10657">
        <v>23107757</v>
      </c>
      <c r="M10657">
        <v>4.9000000000000004</v>
      </c>
      <c r="P10657" s="29">
        <f t="shared" si="428"/>
        <v>0.65</v>
      </c>
    </row>
    <row r="10658" spans="1:16" hidden="1" x14ac:dyDescent="0.25">
      <c r="A10658">
        <v>195229635</v>
      </c>
      <c r="B10658">
        <v>803401</v>
      </c>
      <c r="C10658" t="s">
        <v>318</v>
      </c>
      <c r="D10658">
        <v>2004586</v>
      </c>
      <c r="E10658" t="s">
        <v>325</v>
      </c>
      <c r="F10658" t="s">
        <v>214</v>
      </c>
      <c r="G10658" t="s">
        <v>215</v>
      </c>
      <c r="H10658">
        <v>4</v>
      </c>
      <c r="I10658">
        <v>2018</v>
      </c>
      <c r="J10658">
        <v>2</v>
      </c>
      <c r="L10658">
        <v>23115864</v>
      </c>
      <c r="P10658" s="29" t="str">
        <f t="shared" ref="P10658:P10690" si="429">IF(AND(ISNUMBER(M10658),H10658&lt;&gt;4),(M10658-1)/6,IF(H10658=4,"DRP",IF(AND(H10658=3,M10658="NA"),"BAD",IF(AND(H10658=2),"CVL",IF(AND(H10658=1,ISBLANK(M10658)),"NULL","UNK")))))</f>
        <v>DRP</v>
      </c>
    </row>
    <row r="10659" spans="1:16" hidden="1" x14ac:dyDescent="0.25">
      <c r="A10659">
        <v>195229635</v>
      </c>
      <c r="B10659">
        <v>803401</v>
      </c>
      <c r="C10659" t="s">
        <v>318</v>
      </c>
      <c r="D10659">
        <v>2024863</v>
      </c>
      <c r="E10659" t="s">
        <v>304</v>
      </c>
      <c r="F10659" t="s">
        <v>214</v>
      </c>
      <c r="G10659" t="s">
        <v>215</v>
      </c>
      <c r="H10659">
        <v>3</v>
      </c>
      <c r="I10659">
        <v>2018</v>
      </c>
      <c r="J10659">
        <v>2</v>
      </c>
      <c r="L10659">
        <v>23115905</v>
      </c>
      <c r="M10659">
        <v>3.8</v>
      </c>
      <c r="P10659" s="29">
        <f t="shared" si="429"/>
        <v>0.46666666666666662</v>
      </c>
    </row>
    <row r="10660" spans="1:16" hidden="1" x14ac:dyDescent="0.25">
      <c r="A10660">
        <v>195229635</v>
      </c>
      <c r="B10660">
        <v>803401</v>
      </c>
      <c r="C10660" t="s">
        <v>318</v>
      </c>
      <c r="D10660">
        <v>2024921</v>
      </c>
      <c r="E10660" t="s">
        <v>225</v>
      </c>
      <c r="F10660" t="s">
        <v>214</v>
      </c>
      <c r="G10660" t="s">
        <v>215</v>
      </c>
      <c r="H10660">
        <v>2</v>
      </c>
      <c r="I10660">
        <v>2018</v>
      </c>
      <c r="J10660">
        <v>2</v>
      </c>
      <c r="L10660">
        <v>23115972</v>
      </c>
      <c r="M10660">
        <v>6.4</v>
      </c>
      <c r="P10660" s="29">
        <f t="shared" si="429"/>
        <v>0.9</v>
      </c>
    </row>
    <row r="10661" spans="1:16" hidden="1" x14ac:dyDescent="0.25">
      <c r="A10661">
        <v>195229635</v>
      </c>
      <c r="B10661">
        <v>803401</v>
      </c>
      <c r="C10661" t="s">
        <v>318</v>
      </c>
      <c r="D10661">
        <v>2021689</v>
      </c>
      <c r="E10661" t="s">
        <v>312</v>
      </c>
      <c r="F10661" t="s">
        <v>214</v>
      </c>
      <c r="G10661" t="s">
        <v>215</v>
      </c>
      <c r="H10661">
        <v>2</v>
      </c>
      <c r="I10661">
        <v>2018</v>
      </c>
      <c r="J10661">
        <v>2</v>
      </c>
      <c r="L10661">
        <v>23115916</v>
      </c>
      <c r="M10661">
        <v>5.0999999999999996</v>
      </c>
      <c r="P10661" s="29">
        <f t="shared" si="429"/>
        <v>0.68333333333333324</v>
      </c>
    </row>
    <row r="10662" spans="1:16" hidden="1" x14ac:dyDescent="0.25">
      <c r="A10662">
        <v>195229635</v>
      </c>
      <c r="B10662">
        <v>803401</v>
      </c>
      <c r="C10662" t="s">
        <v>318</v>
      </c>
      <c r="D10662">
        <v>2021671</v>
      </c>
      <c r="E10662" t="s">
        <v>303</v>
      </c>
      <c r="F10662" t="s">
        <v>214</v>
      </c>
      <c r="G10662" t="s">
        <v>215</v>
      </c>
      <c r="H10662">
        <v>2</v>
      </c>
      <c r="I10662">
        <v>2018</v>
      </c>
      <c r="J10662">
        <v>2</v>
      </c>
      <c r="L10662">
        <v>23115919</v>
      </c>
      <c r="M10662">
        <v>5.2</v>
      </c>
      <c r="P10662" s="29">
        <f t="shared" si="429"/>
        <v>0.70000000000000007</v>
      </c>
    </row>
    <row r="10663" spans="1:16" hidden="1" x14ac:dyDescent="0.25">
      <c r="A10663">
        <v>195229635</v>
      </c>
      <c r="B10663">
        <v>803401</v>
      </c>
      <c r="C10663" t="s">
        <v>318</v>
      </c>
      <c r="D10663">
        <v>2021664</v>
      </c>
      <c r="E10663" t="s">
        <v>311</v>
      </c>
      <c r="F10663" t="s">
        <v>214</v>
      </c>
      <c r="G10663" t="s">
        <v>215</v>
      </c>
      <c r="H10663">
        <v>2</v>
      </c>
      <c r="I10663">
        <v>2018</v>
      </c>
      <c r="J10663">
        <v>2</v>
      </c>
      <c r="L10663">
        <v>23115915</v>
      </c>
      <c r="M10663">
        <v>5.8</v>
      </c>
      <c r="P10663" s="29">
        <f t="shared" si="429"/>
        <v>0.79999999999999993</v>
      </c>
    </row>
    <row r="10664" spans="1:16" hidden="1" x14ac:dyDescent="0.25">
      <c r="A10664">
        <v>195229635</v>
      </c>
      <c r="B10664">
        <v>803401</v>
      </c>
      <c r="C10664" t="s">
        <v>318</v>
      </c>
      <c r="D10664">
        <v>2021631</v>
      </c>
      <c r="E10664" t="s">
        <v>302</v>
      </c>
      <c r="F10664" t="s">
        <v>214</v>
      </c>
      <c r="G10664" t="s">
        <v>215</v>
      </c>
      <c r="H10664">
        <v>2</v>
      </c>
      <c r="I10664">
        <v>2018</v>
      </c>
      <c r="J10664">
        <v>2</v>
      </c>
      <c r="L10664">
        <v>23115885</v>
      </c>
      <c r="M10664">
        <v>6.5</v>
      </c>
      <c r="P10664" s="29">
        <f t="shared" si="429"/>
        <v>0.91666666666666663</v>
      </c>
    </row>
    <row r="10665" spans="1:16" hidden="1" x14ac:dyDescent="0.25">
      <c r="A10665">
        <v>195229635</v>
      </c>
      <c r="B10665">
        <v>803401</v>
      </c>
      <c r="C10665" t="s">
        <v>318</v>
      </c>
      <c r="D10665">
        <v>2019272</v>
      </c>
      <c r="E10665" t="s">
        <v>249</v>
      </c>
      <c r="F10665" t="s">
        <v>214</v>
      </c>
      <c r="G10665" t="s">
        <v>215</v>
      </c>
      <c r="H10665">
        <v>2</v>
      </c>
      <c r="I10665">
        <v>2018</v>
      </c>
      <c r="J10665">
        <v>2</v>
      </c>
      <c r="L10665">
        <v>23115028</v>
      </c>
      <c r="M10665">
        <v>5.9</v>
      </c>
      <c r="P10665" s="29">
        <f t="shared" si="429"/>
        <v>0.81666666666666676</v>
      </c>
    </row>
    <row r="10666" spans="1:16" hidden="1" x14ac:dyDescent="0.25">
      <c r="A10666">
        <v>195229635</v>
      </c>
      <c r="B10666">
        <v>803401</v>
      </c>
      <c r="C10666" t="s">
        <v>318</v>
      </c>
      <c r="D10666">
        <v>2019273</v>
      </c>
      <c r="E10666" t="s">
        <v>248</v>
      </c>
      <c r="F10666" t="s">
        <v>214</v>
      </c>
      <c r="G10666" t="s">
        <v>215</v>
      </c>
      <c r="H10666">
        <v>2</v>
      </c>
      <c r="I10666">
        <v>2019</v>
      </c>
      <c r="J10666">
        <v>1</v>
      </c>
      <c r="L10666">
        <v>23123503</v>
      </c>
      <c r="M10666">
        <v>6.3</v>
      </c>
      <c r="P10666" s="29">
        <f t="shared" si="429"/>
        <v>0.8833333333333333</v>
      </c>
    </row>
    <row r="10667" spans="1:16" hidden="1" x14ac:dyDescent="0.25">
      <c r="A10667">
        <v>195229635</v>
      </c>
      <c r="B10667">
        <v>803401</v>
      </c>
      <c r="C10667" t="s">
        <v>318</v>
      </c>
      <c r="D10667">
        <v>2004586</v>
      </c>
      <c r="E10667" t="s">
        <v>325</v>
      </c>
      <c r="F10667" t="s">
        <v>214</v>
      </c>
      <c r="G10667" t="s">
        <v>215</v>
      </c>
      <c r="H10667">
        <v>2</v>
      </c>
      <c r="I10667">
        <v>2019</v>
      </c>
      <c r="J10667">
        <v>1</v>
      </c>
      <c r="L10667">
        <v>23120019</v>
      </c>
      <c r="M10667">
        <v>4.2</v>
      </c>
      <c r="P10667" s="29">
        <f t="shared" si="429"/>
        <v>0.53333333333333333</v>
      </c>
    </row>
    <row r="10668" spans="1:16" hidden="1" x14ac:dyDescent="0.25">
      <c r="A10668">
        <v>195229635</v>
      </c>
      <c r="B10668">
        <v>803401</v>
      </c>
      <c r="C10668" t="s">
        <v>318</v>
      </c>
      <c r="D10668">
        <v>2024863</v>
      </c>
      <c r="E10668" t="s">
        <v>304</v>
      </c>
      <c r="F10668" t="s">
        <v>214</v>
      </c>
      <c r="G10668" t="s">
        <v>215</v>
      </c>
      <c r="H10668">
        <v>2</v>
      </c>
      <c r="I10668">
        <v>2019</v>
      </c>
      <c r="J10668">
        <v>1</v>
      </c>
      <c r="L10668">
        <v>23120233</v>
      </c>
      <c r="M10668">
        <v>5.9</v>
      </c>
      <c r="P10668" s="29">
        <f t="shared" si="429"/>
        <v>0.81666666666666676</v>
      </c>
    </row>
    <row r="10669" spans="1:16" hidden="1" x14ac:dyDescent="0.25">
      <c r="A10669">
        <v>195229635</v>
      </c>
      <c r="B10669">
        <v>803401</v>
      </c>
      <c r="C10669" t="s">
        <v>318</v>
      </c>
      <c r="D10669">
        <v>2021716</v>
      </c>
      <c r="E10669" t="s">
        <v>291</v>
      </c>
      <c r="F10669" t="s">
        <v>214</v>
      </c>
      <c r="G10669" t="s">
        <v>215</v>
      </c>
      <c r="H10669">
        <v>2</v>
      </c>
      <c r="I10669">
        <v>2019</v>
      </c>
      <c r="J10669">
        <v>1</v>
      </c>
      <c r="L10669">
        <v>23120235</v>
      </c>
      <c r="M10669">
        <v>5.6</v>
      </c>
      <c r="P10669" s="29">
        <f t="shared" si="429"/>
        <v>0.76666666666666661</v>
      </c>
    </row>
    <row r="10670" spans="1:16" hidden="1" x14ac:dyDescent="0.25">
      <c r="A10670">
        <v>195229635</v>
      </c>
      <c r="B10670">
        <v>803401</v>
      </c>
      <c r="C10670" t="s">
        <v>318</v>
      </c>
      <c r="D10670">
        <v>2004597</v>
      </c>
      <c r="E10670" t="s">
        <v>279</v>
      </c>
      <c r="F10670" t="s">
        <v>214</v>
      </c>
      <c r="G10670" t="s">
        <v>215</v>
      </c>
      <c r="H10670">
        <v>2</v>
      </c>
      <c r="I10670">
        <v>2019</v>
      </c>
      <c r="J10670">
        <v>1</v>
      </c>
      <c r="L10670">
        <v>23120232</v>
      </c>
      <c r="M10670">
        <v>5.9</v>
      </c>
      <c r="P10670" s="29">
        <f t="shared" si="429"/>
        <v>0.81666666666666676</v>
      </c>
    </row>
    <row r="10671" spans="1:16" hidden="1" x14ac:dyDescent="0.25">
      <c r="A10671">
        <v>195229635</v>
      </c>
      <c r="B10671">
        <v>803401</v>
      </c>
      <c r="C10671" t="s">
        <v>318</v>
      </c>
      <c r="D10671">
        <v>2021775</v>
      </c>
      <c r="E10671" t="s">
        <v>286</v>
      </c>
      <c r="F10671" t="s">
        <v>214</v>
      </c>
      <c r="G10671" t="s">
        <v>215</v>
      </c>
      <c r="H10671">
        <v>2</v>
      </c>
      <c r="I10671">
        <v>2019</v>
      </c>
      <c r="J10671">
        <v>1</v>
      </c>
      <c r="L10671">
        <v>23124866</v>
      </c>
      <c r="M10671">
        <v>6</v>
      </c>
      <c r="P10671" s="29">
        <f t="shared" si="429"/>
        <v>0.83333333333333337</v>
      </c>
    </row>
    <row r="10672" spans="1:16" hidden="1" x14ac:dyDescent="0.25">
      <c r="A10672">
        <v>195229635</v>
      </c>
      <c r="B10672">
        <v>803401</v>
      </c>
      <c r="C10672" t="s">
        <v>318</v>
      </c>
      <c r="D10672">
        <v>2021841</v>
      </c>
      <c r="E10672" t="s">
        <v>306</v>
      </c>
      <c r="F10672" t="s">
        <v>214</v>
      </c>
      <c r="G10672" t="s">
        <v>215</v>
      </c>
      <c r="H10672">
        <v>1</v>
      </c>
      <c r="I10672">
        <v>2019</v>
      </c>
      <c r="J10672">
        <v>2</v>
      </c>
      <c r="L10672">
        <v>23130443</v>
      </c>
      <c r="P10672" s="29" t="str">
        <f t="shared" si="429"/>
        <v>NULL</v>
      </c>
    </row>
    <row r="10673" spans="1:16" hidden="1" x14ac:dyDescent="0.25">
      <c r="A10673">
        <v>195229635</v>
      </c>
      <c r="B10673">
        <v>803401</v>
      </c>
      <c r="C10673" t="s">
        <v>318</v>
      </c>
      <c r="D10673">
        <v>2004602</v>
      </c>
      <c r="E10673" t="s">
        <v>277</v>
      </c>
      <c r="F10673" t="s">
        <v>214</v>
      </c>
      <c r="G10673" t="s">
        <v>215</v>
      </c>
      <c r="H10673">
        <v>1</v>
      </c>
      <c r="I10673">
        <v>2019</v>
      </c>
      <c r="J10673">
        <v>2</v>
      </c>
      <c r="L10673">
        <v>23129802</v>
      </c>
      <c r="P10673" s="29" t="str">
        <f t="shared" si="429"/>
        <v>NULL</v>
      </c>
    </row>
    <row r="10674" spans="1:16" hidden="1" x14ac:dyDescent="0.25">
      <c r="A10674">
        <v>195229635</v>
      </c>
      <c r="B10674">
        <v>803401</v>
      </c>
      <c r="C10674" t="s">
        <v>318</v>
      </c>
      <c r="D10674">
        <v>2021760</v>
      </c>
      <c r="E10674" t="s">
        <v>254</v>
      </c>
      <c r="F10674" t="s">
        <v>214</v>
      </c>
      <c r="G10674" t="s">
        <v>215</v>
      </c>
      <c r="H10674">
        <v>1</v>
      </c>
      <c r="I10674">
        <v>2019</v>
      </c>
      <c r="J10674">
        <v>2</v>
      </c>
      <c r="L10674">
        <v>23130526</v>
      </c>
      <c r="P10674" s="29" t="str">
        <f t="shared" si="429"/>
        <v>NULL</v>
      </c>
    </row>
    <row r="10675" spans="1:16" hidden="1" x14ac:dyDescent="0.25">
      <c r="A10675">
        <v>195229635</v>
      </c>
      <c r="B10675">
        <v>803401</v>
      </c>
      <c r="C10675" t="s">
        <v>318</v>
      </c>
      <c r="D10675">
        <v>2021730</v>
      </c>
      <c r="E10675" t="s">
        <v>307</v>
      </c>
      <c r="F10675" t="s">
        <v>214</v>
      </c>
      <c r="G10675" t="s">
        <v>215</v>
      </c>
      <c r="H10675">
        <v>1</v>
      </c>
      <c r="I10675">
        <v>2019</v>
      </c>
      <c r="J10675">
        <v>2</v>
      </c>
      <c r="L10675">
        <v>23130525</v>
      </c>
      <c r="P10675" s="29" t="str">
        <f t="shared" si="429"/>
        <v>NULL</v>
      </c>
    </row>
    <row r="10676" spans="1:16" hidden="1" x14ac:dyDescent="0.25">
      <c r="A10676">
        <v>195229635</v>
      </c>
      <c r="B10676">
        <v>803401</v>
      </c>
      <c r="C10676" t="s">
        <v>318</v>
      </c>
      <c r="D10676">
        <v>2019274</v>
      </c>
      <c r="E10676" t="s">
        <v>247</v>
      </c>
      <c r="F10676" t="s">
        <v>214</v>
      </c>
      <c r="G10676" t="s">
        <v>215</v>
      </c>
      <c r="H10676">
        <v>1</v>
      </c>
      <c r="I10676">
        <v>2019</v>
      </c>
      <c r="J10676">
        <v>2</v>
      </c>
      <c r="L10676">
        <v>23129171</v>
      </c>
      <c r="P10676" s="29" t="str">
        <f t="shared" si="429"/>
        <v>NULL</v>
      </c>
    </row>
    <row r="10677" spans="1:16" hidden="1" x14ac:dyDescent="0.25">
      <c r="A10677">
        <v>195229635</v>
      </c>
      <c r="B10677">
        <v>803401</v>
      </c>
      <c r="C10677" t="s">
        <v>318</v>
      </c>
      <c r="D10677">
        <v>2024864</v>
      </c>
      <c r="E10677" t="s">
        <v>310</v>
      </c>
      <c r="F10677" t="s">
        <v>214</v>
      </c>
      <c r="G10677" t="s">
        <v>215</v>
      </c>
      <c r="H10677">
        <v>1</v>
      </c>
      <c r="I10677">
        <v>2019</v>
      </c>
      <c r="J10677">
        <v>2</v>
      </c>
      <c r="L10677">
        <v>23129359</v>
      </c>
      <c r="P10677" s="29" t="str">
        <f t="shared" si="429"/>
        <v>NULL</v>
      </c>
    </row>
    <row r="10678" spans="1:16" hidden="1" x14ac:dyDescent="0.25">
      <c r="A10678">
        <v>195229635</v>
      </c>
      <c r="B10678">
        <v>803401</v>
      </c>
      <c r="C10678" t="s">
        <v>318</v>
      </c>
      <c r="D10678">
        <v>2024865</v>
      </c>
      <c r="E10678" t="s">
        <v>284</v>
      </c>
      <c r="F10678" t="s">
        <v>214</v>
      </c>
      <c r="G10678" t="s">
        <v>215</v>
      </c>
      <c r="H10678">
        <v>1</v>
      </c>
      <c r="I10678">
        <v>2019</v>
      </c>
      <c r="J10678">
        <v>2</v>
      </c>
      <c r="L10678">
        <v>23131253</v>
      </c>
      <c r="P10678" s="29" t="str">
        <f t="shared" si="429"/>
        <v>NULL</v>
      </c>
    </row>
    <row r="10679" spans="1:16" hidden="1" x14ac:dyDescent="0.25">
      <c r="A10679">
        <v>195229864</v>
      </c>
      <c r="B10679">
        <v>803401</v>
      </c>
      <c r="C10679" t="s">
        <v>318</v>
      </c>
      <c r="D10679">
        <v>2005118</v>
      </c>
      <c r="E10679" t="s">
        <v>223</v>
      </c>
      <c r="F10679" t="s">
        <v>214</v>
      </c>
      <c r="G10679" t="s">
        <v>215</v>
      </c>
      <c r="H10679">
        <v>3</v>
      </c>
      <c r="I10679">
        <v>2016</v>
      </c>
      <c r="J10679">
        <v>1</v>
      </c>
      <c r="L10679">
        <v>23081297</v>
      </c>
      <c r="M10679">
        <v>1.5</v>
      </c>
      <c r="P10679" s="29">
        <f t="shared" si="429"/>
        <v>8.3333333333333329E-2</v>
      </c>
    </row>
    <row r="10680" spans="1:16" hidden="1" x14ac:dyDescent="0.25">
      <c r="A10680">
        <v>195229864</v>
      </c>
      <c r="B10680">
        <v>803401</v>
      </c>
      <c r="C10680" t="s">
        <v>318</v>
      </c>
      <c r="D10680">
        <v>2021754</v>
      </c>
      <c r="E10680" t="s">
        <v>216</v>
      </c>
      <c r="F10680" t="s">
        <v>214</v>
      </c>
      <c r="G10680" t="s">
        <v>215</v>
      </c>
      <c r="H10680">
        <v>3</v>
      </c>
      <c r="I10680">
        <v>2016</v>
      </c>
      <c r="J10680">
        <v>1</v>
      </c>
      <c r="L10680">
        <v>23081134</v>
      </c>
      <c r="M10680" t="s">
        <v>221</v>
      </c>
      <c r="P10680" s="29" t="str">
        <f t="shared" si="429"/>
        <v>BAD</v>
      </c>
    </row>
    <row r="10681" spans="1:16" hidden="1" x14ac:dyDescent="0.25">
      <c r="A10681">
        <v>195229864</v>
      </c>
      <c r="B10681">
        <v>803401</v>
      </c>
      <c r="C10681" t="s">
        <v>318</v>
      </c>
      <c r="D10681">
        <v>2005102</v>
      </c>
      <c r="E10681" t="s">
        <v>218</v>
      </c>
      <c r="F10681" t="s">
        <v>214</v>
      </c>
      <c r="G10681" t="s">
        <v>215</v>
      </c>
      <c r="H10681">
        <v>3</v>
      </c>
      <c r="I10681">
        <v>2016</v>
      </c>
      <c r="J10681">
        <v>1</v>
      </c>
      <c r="L10681">
        <v>23081364</v>
      </c>
      <c r="M10681">
        <v>1.7</v>
      </c>
      <c r="P10681" s="29">
        <f t="shared" si="429"/>
        <v>0.11666666666666665</v>
      </c>
    </row>
    <row r="10682" spans="1:16" hidden="1" x14ac:dyDescent="0.25">
      <c r="A10682">
        <v>195229864</v>
      </c>
      <c r="B10682">
        <v>803401</v>
      </c>
      <c r="C10682" t="s">
        <v>318</v>
      </c>
      <c r="D10682">
        <v>2005099</v>
      </c>
      <c r="E10682" t="s">
        <v>217</v>
      </c>
      <c r="F10682" t="s">
        <v>214</v>
      </c>
      <c r="G10682" t="s">
        <v>215</v>
      </c>
      <c r="H10682">
        <v>3</v>
      </c>
      <c r="I10682">
        <v>2016</v>
      </c>
      <c r="J10682">
        <v>1</v>
      </c>
      <c r="L10682">
        <v>23081379</v>
      </c>
      <c r="M10682" t="s">
        <v>221</v>
      </c>
      <c r="P10682" s="29" t="str">
        <f t="shared" si="429"/>
        <v>BAD</v>
      </c>
    </row>
    <row r="10683" spans="1:16" hidden="1" x14ac:dyDescent="0.25">
      <c r="A10683">
        <v>195229864</v>
      </c>
      <c r="B10683">
        <v>803401</v>
      </c>
      <c r="C10683" t="s">
        <v>318</v>
      </c>
      <c r="D10683">
        <v>2004098</v>
      </c>
      <c r="E10683" t="s">
        <v>213</v>
      </c>
      <c r="F10683" t="s">
        <v>214</v>
      </c>
      <c r="G10683" t="s">
        <v>215</v>
      </c>
      <c r="H10683">
        <v>3</v>
      </c>
      <c r="I10683">
        <v>2016</v>
      </c>
      <c r="J10683">
        <v>1</v>
      </c>
      <c r="L10683">
        <v>23081503</v>
      </c>
      <c r="M10683">
        <v>1</v>
      </c>
      <c r="P10683" s="29">
        <f t="shared" si="429"/>
        <v>0</v>
      </c>
    </row>
    <row r="10684" spans="1:16" hidden="1" x14ac:dyDescent="0.25">
      <c r="A10684">
        <v>195229864</v>
      </c>
      <c r="B10684">
        <v>803401</v>
      </c>
      <c r="C10684" t="s">
        <v>318</v>
      </c>
      <c r="D10684">
        <v>2021600</v>
      </c>
      <c r="E10684" t="s">
        <v>219</v>
      </c>
      <c r="F10684" t="s">
        <v>214</v>
      </c>
      <c r="G10684" t="s">
        <v>215</v>
      </c>
      <c r="H10684">
        <v>3</v>
      </c>
      <c r="I10684">
        <v>2016</v>
      </c>
      <c r="J10684">
        <v>1</v>
      </c>
      <c r="L10684">
        <v>23081087</v>
      </c>
      <c r="M10684">
        <v>3.1</v>
      </c>
      <c r="P10684" s="29">
        <f t="shared" si="429"/>
        <v>0.35000000000000003</v>
      </c>
    </row>
    <row r="10685" spans="1:16" hidden="1" x14ac:dyDescent="0.25">
      <c r="A10685">
        <v>195229864</v>
      </c>
      <c r="B10685">
        <v>803401</v>
      </c>
      <c r="C10685" t="s">
        <v>318</v>
      </c>
      <c r="D10685">
        <v>2004098</v>
      </c>
      <c r="E10685" t="s">
        <v>213</v>
      </c>
      <c r="F10685" t="s">
        <v>214</v>
      </c>
      <c r="G10685" t="s">
        <v>215</v>
      </c>
      <c r="H10685">
        <v>3</v>
      </c>
      <c r="I10685">
        <v>2016</v>
      </c>
      <c r="J10685">
        <v>2</v>
      </c>
      <c r="L10685">
        <v>23085303</v>
      </c>
      <c r="M10685" t="s">
        <v>221</v>
      </c>
      <c r="P10685" s="29" t="str">
        <f t="shared" si="429"/>
        <v>BAD</v>
      </c>
    </row>
    <row r="10686" spans="1:16" hidden="1" x14ac:dyDescent="0.25">
      <c r="A10686">
        <v>195229864</v>
      </c>
      <c r="B10686">
        <v>803401</v>
      </c>
      <c r="C10686" t="s">
        <v>318</v>
      </c>
      <c r="D10686">
        <v>2005099</v>
      </c>
      <c r="E10686" t="s">
        <v>217</v>
      </c>
      <c r="F10686" t="s">
        <v>214</v>
      </c>
      <c r="G10686" t="s">
        <v>215</v>
      </c>
      <c r="H10686">
        <v>3</v>
      </c>
      <c r="I10686">
        <v>2016</v>
      </c>
      <c r="J10686">
        <v>2</v>
      </c>
      <c r="L10686">
        <v>23086541</v>
      </c>
      <c r="M10686" t="s">
        <v>221</v>
      </c>
      <c r="P10686" s="29" t="str">
        <f t="shared" si="429"/>
        <v>BAD</v>
      </c>
    </row>
    <row r="10687" spans="1:16" hidden="1" x14ac:dyDescent="0.25">
      <c r="A10687">
        <v>195229864</v>
      </c>
      <c r="B10687">
        <v>803401</v>
      </c>
      <c r="C10687" t="s">
        <v>318</v>
      </c>
      <c r="D10687">
        <v>2005102</v>
      </c>
      <c r="E10687" t="s">
        <v>218</v>
      </c>
      <c r="F10687" t="s">
        <v>214</v>
      </c>
      <c r="G10687" t="s">
        <v>215</v>
      </c>
      <c r="H10687">
        <v>3</v>
      </c>
      <c r="I10687">
        <v>2016</v>
      </c>
      <c r="J10687">
        <v>2</v>
      </c>
      <c r="L10687">
        <v>23086741</v>
      </c>
      <c r="M10687" t="s">
        <v>221</v>
      </c>
      <c r="P10687" s="29" t="str">
        <f t="shared" si="429"/>
        <v>BAD</v>
      </c>
    </row>
    <row r="10688" spans="1:16" hidden="1" x14ac:dyDescent="0.25">
      <c r="A10688">
        <v>195229864</v>
      </c>
      <c r="B10688">
        <v>803401</v>
      </c>
      <c r="C10688" t="s">
        <v>318</v>
      </c>
      <c r="D10688">
        <v>2005118</v>
      </c>
      <c r="E10688" t="s">
        <v>223</v>
      </c>
      <c r="F10688" t="s">
        <v>214</v>
      </c>
      <c r="G10688" t="s">
        <v>215</v>
      </c>
      <c r="H10688">
        <v>3</v>
      </c>
      <c r="I10688">
        <v>2016</v>
      </c>
      <c r="J10688">
        <v>2</v>
      </c>
      <c r="L10688">
        <v>23086743</v>
      </c>
      <c r="M10688" t="s">
        <v>221</v>
      </c>
      <c r="P10688" s="29" t="str">
        <f t="shared" si="429"/>
        <v>BAD</v>
      </c>
    </row>
    <row r="10689" spans="1:16" hidden="1" x14ac:dyDescent="0.25">
      <c r="A10689">
        <v>195229864</v>
      </c>
      <c r="B10689">
        <v>803401</v>
      </c>
      <c r="C10689" t="s">
        <v>318</v>
      </c>
      <c r="D10689">
        <v>2021600</v>
      </c>
      <c r="E10689" t="s">
        <v>219</v>
      </c>
      <c r="F10689" t="s">
        <v>214</v>
      </c>
      <c r="G10689" t="s">
        <v>215</v>
      </c>
      <c r="H10689">
        <v>3</v>
      </c>
      <c r="I10689">
        <v>2016</v>
      </c>
      <c r="J10689">
        <v>2</v>
      </c>
      <c r="L10689">
        <v>23086545</v>
      </c>
      <c r="M10689" t="s">
        <v>221</v>
      </c>
      <c r="P10689" s="29" t="str">
        <f t="shared" si="429"/>
        <v>BAD</v>
      </c>
    </row>
    <row r="10690" spans="1:16" hidden="1" x14ac:dyDescent="0.25">
      <c r="A10690">
        <v>195229864</v>
      </c>
      <c r="B10690">
        <v>803401</v>
      </c>
      <c r="C10690" t="s">
        <v>318</v>
      </c>
      <c r="D10690">
        <v>2021754</v>
      </c>
      <c r="E10690" t="s">
        <v>216</v>
      </c>
      <c r="F10690" t="s">
        <v>214</v>
      </c>
      <c r="G10690" t="s">
        <v>215</v>
      </c>
      <c r="H10690">
        <v>3</v>
      </c>
      <c r="I10690">
        <v>2016</v>
      </c>
      <c r="J10690">
        <v>2</v>
      </c>
      <c r="L10690">
        <v>23086734</v>
      </c>
      <c r="M10690" t="s">
        <v>221</v>
      </c>
      <c r="P10690" s="29" t="str">
        <f t="shared" si="429"/>
        <v>BAD</v>
      </c>
    </row>
    <row r="10691" spans="1:16" hidden="1" x14ac:dyDescent="0.25">
      <c r="A10691">
        <v>195232539</v>
      </c>
      <c r="B10691">
        <v>803401</v>
      </c>
      <c r="C10691" t="s">
        <v>318</v>
      </c>
      <c r="D10691">
        <v>2005118</v>
      </c>
      <c r="E10691" t="s">
        <v>223</v>
      </c>
      <c r="F10691" t="s">
        <v>214</v>
      </c>
      <c r="G10691" t="s">
        <v>215</v>
      </c>
      <c r="H10691">
        <v>2</v>
      </c>
      <c r="I10691">
        <v>2015</v>
      </c>
      <c r="J10691">
        <v>1</v>
      </c>
      <c r="L10691">
        <v>23067520</v>
      </c>
      <c r="M10691">
        <v>4.5999999999999996</v>
      </c>
      <c r="P10691" s="29">
        <f t="shared" ref="P10691:P10702" si="430">IF(AND(ISNUMBER(M10691),H10691&lt;&gt;4,N10691&lt;&gt;"X"),(M10691-1)/6,IF(H10691=4,"DRP",IF(AND(H10691=3,M10691="NA"),"BAD",IF(AND(H10691=2),"CVL",IF(AND(H10691=1,ISBLANK(M10691)),"NULL","UNK")))))</f>
        <v>0.6</v>
      </c>
    </row>
    <row r="10692" spans="1:16" hidden="1" x14ac:dyDescent="0.25">
      <c r="A10692">
        <v>195232539</v>
      </c>
      <c r="B10692">
        <v>803401</v>
      </c>
      <c r="C10692" t="s">
        <v>318</v>
      </c>
      <c r="D10692">
        <v>2021600</v>
      </c>
      <c r="E10692" t="s">
        <v>219</v>
      </c>
      <c r="F10692" t="s">
        <v>214</v>
      </c>
      <c r="G10692" t="s">
        <v>215</v>
      </c>
      <c r="H10692">
        <v>2</v>
      </c>
      <c r="I10692">
        <v>2015</v>
      </c>
      <c r="J10692">
        <v>1</v>
      </c>
      <c r="L10692">
        <v>23066440</v>
      </c>
      <c r="M10692">
        <v>4</v>
      </c>
      <c r="P10692" s="29">
        <f t="shared" si="430"/>
        <v>0.5</v>
      </c>
    </row>
    <row r="10693" spans="1:16" hidden="1" x14ac:dyDescent="0.25">
      <c r="A10693">
        <v>195232539</v>
      </c>
      <c r="B10693">
        <v>803401</v>
      </c>
      <c r="C10693" t="s">
        <v>318</v>
      </c>
      <c r="D10693">
        <v>2005102</v>
      </c>
      <c r="E10693" t="s">
        <v>218</v>
      </c>
      <c r="F10693" t="s">
        <v>214</v>
      </c>
      <c r="G10693" t="s">
        <v>215</v>
      </c>
      <c r="H10693">
        <v>2</v>
      </c>
      <c r="I10693">
        <v>2015</v>
      </c>
      <c r="J10693">
        <v>1</v>
      </c>
      <c r="L10693">
        <v>23066489</v>
      </c>
      <c r="M10693">
        <v>4.4000000000000004</v>
      </c>
      <c r="P10693" s="29">
        <f t="shared" si="430"/>
        <v>0.56666666666666676</v>
      </c>
    </row>
    <row r="10694" spans="1:16" hidden="1" x14ac:dyDescent="0.25">
      <c r="A10694">
        <v>195232539</v>
      </c>
      <c r="B10694">
        <v>803401</v>
      </c>
      <c r="C10694" t="s">
        <v>318</v>
      </c>
      <c r="D10694">
        <v>2005099</v>
      </c>
      <c r="E10694" t="s">
        <v>217</v>
      </c>
      <c r="F10694" t="s">
        <v>214</v>
      </c>
      <c r="G10694" t="s">
        <v>215</v>
      </c>
      <c r="H10694">
        <v>2</v>
      </c>
      <c r="I10694">
        <v>2015</v>
      </c>
      <c r="J10694">
        <v>1</v>
      </c>
      <c r="L10694">
        <v>23066428</v>
      </c>
      <c r="M10694">
        <v>5.2</v>
      </c>
      <c r="P10694" s="29">
        <f t="shared" si="430"/>
        <v>0.70000000000000007</v>
      </c>
    </row>
    <row r="10695" spans="1:16" hidden="1" x14ac:dyDescent="0.25">
      <c r="A10695">
        <v>195232539</v>
      </c>
      <c r="B10695">
        <v>803401</v>
      </c>
      <c r="C10695" t="s">
        <v>318</v>
      </c>
      <c r="D10695">
        <v>2021754</v>
      </c>
      <c r="E10695" t="s">
        <v>216</v>
      </c>
      <c r="F10695" t="s">
        <v>214</v>
      </c>
      <c r="G10695" t="s">
        <v>215</v>
      </c>
      <c r="H10695">
        <v>3</v>
      </c>
      <c r="I10695">
        <v>2015</v>
      </c>
      <c r="J10695">
        <v>1</v>
      </c>
      <c r="L10695">
        <v>23066446</v>
      </c>
      <c r="M10695">
        <v>3.5</v>
      </c>
      <c r="P10695" s="29">
        <f t="shared" si="430"/>
        <v>0.41666666666666669</v>
      </c>
    </row>
    <row r="10696" spans="1:16" hidden="1" x14ac:dyDescent="0.25">
      <c r="A10696">
        <v>195232539</v>
      </c>
      <c r="B10696">
        <v>803401</v>
      </c>
      <c r="C10696" t="s">
        <v>318</v>
      </c>
      <c r="D10696">
        <v>2004098</v>
      </c>
      <c r="E10696" t="s">
        <v>213</v>
      </c>
      <c r="F10696" t="s">
        <v>214</v>
      </c>
      <c r="G10696" t="s">
        <v>215</v>
      </c>
      <c r="H10696">
        <v>2</v>
      </c>
      <c r="I10696">
        <v>2015</v>
      </c>
      <c r="J10696">
        <v>1</v>
      </c>
      <c r="L10696">
        <v>23066523</v>
      </c>
      <c r="M10696">
        <v>5.7</v>
      </c>
      <c r="P10696" s="29">
        <f t="shared" si="430"/>
        <v>0.78333333333333333</v>
      </c>
    </row>
    <row r="10697" spans="1:16" hidden="1" x14ac:dyDescent="0.25">
      <c r="A10697">
        <v>195232539</v>
      </c>
      <c r="B10697">
        <v>803401</v>
      </c>
      <c r="C10697" t="s">
        <v>318</v>
      </c>
      <c r="D10697">
        <v>2021754</v>
      </c>
      <c r="E10697" t="s">
        <v>216</v>
      </c>
      <c r="F10697" t="s">
        <v>214</v>
      </c>
      <c r="G10697" t="s">
        <v>215</v>
      </c>
      <c r="H10697">
        <v>4</v>
      </c>
      <c r="I10697">
        <v>2015</v>
      </c>
      <c r="J10697">
        <v>2</v>
      </c>
      <c r="L10697">
        <v>23074127</v>
      </c>
      <c r="P10697" s="29" t="str">
        <f t="shared" si="430"/>
        <v>DRP</v>
      </c>
    </row>
    <row r="10698" spans="1:16" hidden="1" x14ac:dyDescent="0.25">
      <c r="A10698">
        <v>195232539</v>
      </c>
      <c r="B10698">
        <v>803401</v>
      </c>
      <c r="C10698" t="s">
        <v>318</v>
      </c>
      <c r="D10698">
        <v>2021602</v>
      </c>
      <c r="E10698" t="s">
        <v>242</v>
      </c>
      <c r="F10698" t="s">
        <v>214</v>
      </c>
      <c r="G10698" t="s">
        <v>215</v>
      </c>
      <c r="H10698">
        <v>4</v>
      </c>
      <c r="I10698">
        <v>2015</v>
      </c>
      <c r="J10698">
        <v>2</v>
      </c>
      <c r="L10698">
        <v>23072005</v>
      </c>
      <c r="M10698">
        <v>3.4</v>
      </c>
      <c r="P10698" s="29" t="str">
        <f t="shared" si="430"/>
        <v>DRP</v>
      </c>
    </row>
    <row r="10699" spans="1:16" hidden="1" x14ac:dyDescent="0.25">
      <c r="A10699">
        <v>195232539</v>
      </c>
      <c r="B10699">
        <v>803401</v>
      </c>
      <c r="C10699" t="s">
        <v>318</v>
      </c>
      <c r="D10699">
        <v>2021580</v>
      </c>
      <c r="E10699" t="s">
        <v>241</v>
      </c>
      <c r="F10699" t="s">
        <v>214</v>
      </c>
      <c r="G10699" t="s">
        <v>215</v>
      </c>
      <c r="H10699">
        <v>4</v>
      </c>
      <c r="I10699">
        <v>2015</v>
      </c>
      <c r="J10699">
        <v>2</v>
      </c>
      <c r="L10699">
        <v>23072000</v>
      </c>
      <c r="P10699" s="29" t="str">
        <f t="shared" si="430"/>
        <v>DRP</v>
      </c>
    </row>
    <row r="10700" spans="1:16" hidden="1" x14ac:dyDescent="0.25">
      <c r="A10700">
        <v>195232539</v>
      </c>
      <c r="B10700">
        <v>803401</v>
      </c>
      <c r="C10700" t="s">
        <v>318</v>
      </c>
      <c r="D10700">
        <v>2005117</v>
      </c>
      <c r="E10700" t="s">
        <v>220</v>
      </c>
      <c r="F10700" t="s">
        <v>214</v>
      </c>
      <c r="G10700" t="s">
        <v>215</v>
      </c>
      <c r="H10700">
        <v>4</v>
      </c>
      <c r="I10700">
        <v>2015</v>
      </c>
      <c r="J10700">
        <v>2</v>
      </c>
      <c r="L10700">
        <v>23070393</v>
      </c>
      <c r="P10700" s="29" t="str">
        <f t="shared" si="430"/>
        <v>DRP</v>
      </c>
    </row>
    <row r="10701" spans="1:16" hidden="1" x14ac:dyDescent="0.25">
      <c r="A10701">
        <v>195232539</v>
      </c>
      <c r="B10701">
        <v>803401</v>
      </c>
      <c r="C10701" t="s">
        <v>318</v>
      </c>
      <c r="D10701">
        <v>2005131</v>
      </c>
      <c r="E10701" t="s">
        <v>228</v>
      </c>
      <c r="F10701" t="s">
        <v>214</v>
      </c>
      <c r="G10701" t="s">
        <v>215</v>
      </c>
      <c r="H10701">
        <v>4</v>
      </c>
      <c r="I10701">
        <v>2015</v>
      </c>
      <c r="J10701">
        <v>2</v>
      </c>
      <c r="L10701">
        <v>23070707</v>
      </c>
      <c r="P10701" s="29" t="str">
        <f t="shared" si="430"/>
        <v>DRP</v>
      </c>
    </row>
    <row r="10702" spans="1:16" hidden="1" x14ac:dyDescent="0.25">
      <c r="A10702">
        <v>195232539</v>
      </c>
      <c r="B10702">
        <v>803401</v>
      </c>
      <c r="C10702" t="s">
        <v>318</v>
      </c>
      <c r="D10702">
        <v>2004112</v>
      </c>
      <c r="E10702" t="s">
        <v>244</v>
      </c>
      <c r="F10702" t="s">
        <v>214</v>
      </c>
      <c r="G10702" t="s">
        <v>215</v>
      </c>
      <c r="H10702">
        <v>4</v>
      </c>
      <c r="I10702">
        <v>2015</v>
      </c>
      <c r="J10702">
        <v>2</v>
      </c>
      <c r="L10702">
        <v>23073236</v>
      </c>
      <c r="P10702" s="29" t="str">
        <f t="shared" si="430"/>
        <v>DRP</v>
      </c>
    </row>
    <row r="10703" spans="1:16" hidden="1" x14ac:dyDescent="0.25">
      <c r="A10703">
        <v>195233918</v>
      </c>
      <c r="B10703">
        <v>803401</v>
      </c>
      <c r="C10703" t="s">
        <v>318</v>
      </c>
      <c r="D10703">
        <v>2005099</v>
      </c>
      <c r="E10703" t="s">
        <v>217</v>
      </c>
      <c r="F10703" t="s">
        <v>214</v>
      </c>
      <c r="G10703" t="s">
        <v>215</v>
      </c>
      <c r="H10703">
        <v>2</v>
      </c>
      <c r="I10703">
        <v>2016</v>
      </c>
      <c r="J10703">
        <v>1</v>
      </c>
      <c r="L10703">
        <v>23081299</v>
      </c>
      <c r="M10703">
        <v>4</v>
      </c>
      <c r="P10703" s="29">
        <f t="shared" ref="P10703:P10748" si="431">IF(AND(ISNUMBER(M10703),H10703&lt;&gt;4),(M10703-1)/6,IF(H10703=4,"DRP",IF(AND(H10703=3,M10703="NA"),"BAD",IF(AND(H10703=2),"CVL",IF(AND(H10703=1,ISBLANK(M10703)),"NULL","UNK")))))</f>
        <v>0.5</v>
      </c>
    </row>
    <row r="10704" spans="1:16" hidden="1" x14ac:dyDescent="0.25">
      <c r="A10704">
        <v>195233918</v>
      </c>
      <c r="B10704">
        <v>803401</v>
      </c>
      <c r="C10704" t="s">
        <v>318</v>
      </c>
      <c r="D10704">
        <v>2005102</v>
      </c>
      <c r="E10704" t="s">
        <v>218</v>
      </c>
      <c r="F10704" t="s">
        <v>214</v>
      </c>
      <c r="G10704" t="s">
        <v>215</v>
      </c>
      <c r="H10704">
        <v>2</v>
      </c>
      <c r="I10704">
        <v>2016</v>
      </c>
      <c r="J10704">
        <v>1</v>
      </c>
      <c r="L10704">
        <v>23081381</v>
      </c>
      <c r="M10704">
        <v>5</v>
      </c>
      <c r="P10704" s="29">
        <f t="shared" si="431"/>
        <v>0.66666666666666663</v>
      </c>
    </row>
    <row r="10705" spans="1:16" hidden="1" x14ac:dyDescent="0.25">
      <c r="A10705">
        <v>195233918</v>
      </c>
      <c r="B10705">
        <v>803401</v>
      </c>
      <c r="C10705" t="s">
        <v>318</v>
      </c>
      <c r="D10705">
        <v>2021754</v>
      </c>
      <c r="E10705" t="s">
        <v>216</v>
      </c>
      <c r="F10705" t="s">
        <v>214</v>
      </c>
      <c r="G10705" t="s">
        <v>215</v>
      </c>
      <c r="H10705">
        <v>3</v>
      </c>
      <c r="I10705">
        <v>2016</v>
      </c>
      <c r="J10705">
        <v>1</v>
      </c>
      <c r="L10705">
        <v>23081091</v>
      </c>
      <c r="M10705">
        <v>3.1</v>
      </c>
      <c r="P10705" s="29">
        <f t="shared" si="431"/>
        <v>0.35000000000000003</v>
      </c>
    </row>
    <row r="10706" spans="1:16" hidden="1" x14ac:dyDescent="0.25">
      <c r="A10706">
        <v>195233918</v>
      </c>
      <c r="B10706">
        <v>803401</v>
      </c>
      <c r="C10706" t="s">
        <v>318</v>
      </c>
      <c r="D10706">
        <v>2005118</v>
      </c>
      <c r="E10706" t="s">
        <v>223</v>
      </c>
      <c r="F10706" t="s">
        <v>214</v>
      </c>
      <c r="G10706" t="s">
        <v>215</v>
      </c>
      <c r="H10706">
        <v>2</v>
      </c>
      <c r="I10706">
        <v>2016</v>
      </c>
      <c r="J10706">
        <v>1</v>
      </c>
      <c r="L10706">
        <v>23081292</v>
      </c>
      <c r="M10706">
        <v>4.5999999999999996</v>
      </c>
      <c r="P10706" s="29">
        <f t="shared" si="431"/>
        <v>0.6</v>
      </c>
    </row>
    <row r="10707" spans="1:16" hidden="1" x14ac:dyDescent="0.25">
      <c r="A10707">
        <v>195233918</v>
      </c>
      <c r="B10707">
        <v>803401</v>
      </c>
      <c r="C10707" t="s">
        <v>318</v>
      </c>
      <c r="D10707">
        <v>2021600</v>
      </c>
      <c r="E10707" t="s">
        <v>219</v>
      </c>
      <c r="F10707" t="s">
        <v>214</v>
      </c>
      <c r="G10707" t="s">
        <v>215</v>
      </c>
      <c r="H10707">
        <v>3</v>
      </c>
      <c r="I10707">
        <v>2016</v>
      </c>
      <c r="J10707">
        <v>1</v>
      </c>
      <c r="L10707">
        <v>23081078</v>
      </c>
      <c r="M10707">
        <v>3.6</v>
      </c>
      <c r="P10707" s="29">
        <f t="shared" si="431"/>
        <v>0.43333333333333335</v>
      </c>
    </row>
    <row r="10708" spans="1:16" hidden="1" x14ac:dyDescent="0.25">
      <c r="A10708">
        <v>195233918</v>
      </c>
      <c r="B10708">
        <v>803401</v>
      </c>
      <c r="C10708" t="s">
        <v>318</v>
      </c>
      <c r="D10708">
        <v>2004098</v>
      </c>
      <c r="E10708" t="s">
        <v>213</v>
      </c>
      <c r="F10708" t="s">
        <v>214</v>
      </c>
      <c r="G10708" t="s">
        <v>215</v>
      </c>
      <c r="H10708">
        <v>2</v>
      </c>
      <c r="I10708">
        <v>2016</v>
      </c>
      <c r="J10708">
        <v>1</v>
      </c>
      <c r="L10708">
        <v>23078142</v>
      </c>
      <c r="M10708">
        <v>5.9</v>
      </c>
      <c r="P10708" s="29">
        <f t="shared" si="431"/>
        <v>0.81666666666666676</v>
      </c>
    </row>
    <row r="10709" spans="1:16" hidden="1" x14ac:dyDescent="0.25">
      <c r="A10709">
        <v>195233918</v>
      </c>
      <c r="B10709">
        <v>803401</v>
      </c>
      <c r="C10709" t="s">
        <v>318</v>
      </c>
      <c r="D10709">
        <v>2021754</v>
      </c>
      <c r="E10709" t="s">
        <v>216</v>
      </c>
      <c r="F10709" t="s">
        <v>214</v>
      </c>
      <c r="G10709" t="s">
        <v>215</v>
      </c>
      <c r="H10709">
        <v>3</v>
      </c>
      <c r="I10709">
        <v>2016</v>
      </c>
      <c r="J10709">
        <v>2</v>
      </c>
      <c r="L10709">
        <v>23086735</v>
      </c>
      <c r="M10709">
        <v>3</v>
      </c>
      <c r="P10709" s="29">
        <f t="shared" si="431"/>
        <v>0.33333333333333331</v>
      </c>
    </row>
    <row r="10710" spans="1:16" hidden="1" x14ac:dyDescent="0.25">
      <c r="A10710">
        <v>195233918</v>
      </c>
      <c r="B10710">
        <v>803401</v>
      </c>
      <c r="C10710" t="s">
        <v>318</v>
      </c>
      <c r="D10710">
        <v>2021600</v>
      </c>
      <c r="E10710" t="s">
        <v>219</v>
      </c>
      <c r="F10710" t="s">
        <v>214</v>
      </c>
      <c r="G10710" t="s">
        <v>215</v>
      </c>
      <c r="H10710">
        <v>3</v>
      </c>
      <c r="I10710">
        <v>2016</v>
      </c>
      <c r="J10710">
        <v>2</v>
      </c>
      <c r="L10710">
        <v>23086545</v>
      </c>
      <c r="M10710">
        <v>2.8</v>
      </c>
      <c r="P10710" s="29">
        <f t="shared" si="431"/>
        <v>0.3</v>
      </c>
    </row>
    <row r="10711" spans="1:16" hidden="1" x14ac:dyDescent="0.25">
      <c r="A10711">
        <v>195233918</v>
      </c>
      <c r="B10711">
        <v>803401</v>
      </c>
      <c r="C10711" t="s">
        <v>318</v>
      </c>
      <c r="D10711">
        <v>2005117</v>
      </c>
      <c r="E10711" t="s">
        <v>220</v>
      </c>
      <c r="F10711" t="s">
        <v>214</v>
      </c>
      <c r="G10711" t="s">
        <v>215</v>
      </c>
      <c r="H10711">
        <v>3</v>
      </c>
      <c r="I10711">
        <v>2016</v>
      </c>
      <c r="J10711">
        <v>2</v>
      </c>
      <c r="L10711">
        <v>23084478</v>
      </c>
      <c r="M10711">
        <v>3.5</v>
      </c>
      <c r="P10711" s="29">
        <f t="shared" si="431"/>
        <v>0.41666666666666669</v>
      </c>
    </row>
    <row r="10712" spans="1:16" hidden="1" x14ac:dyDescent="0.25">
      <c r="A10712">
        <v>195233918</v>
      </c>
      <c r="B10712">
        <v>803401</v>
      </c>
      <c r="C10712" t="s">
        <v>318</v>
      </c>
      <c r="D10712">
        <v>2021580</v>
      </c>
      <c r="E10712" t="s">
        <v>241</v>
      </c>
      <c r="F10712" t="s">
        <v>214</v>
      </c>
      <c r="G10712" t="s">
        <v>215</v>
      </c>
      <c r="H10712">
        <v>3</v>
      </c>
      <c r="I10712">
        <v>2016</v>
      </c>
      <c r="J10712">
        <v>2</v>
      </c>
      <c r="L10712">
        <v>23086828</v>
      </c>
      <c r="M10712">
        <v>2.9</v>
      </c>
      <c r="P10712" s="29">
        <f t="shared" si="431"/>
        <v>0.31666666666666665</v>
      </c>
    </row>
    <row r="10713" spans="1:16" hidden="1" x14ac:dyDescent="0.25">
      <c r="A10713">
        <v>195233918</v>
      </c>
      <c r="B10713">
        <v>803401</v>
      </c>
      <c r="C10713" t="s">
        <v>318</v>
      </c>
      <c r="D10713">
        <v>2004116</v>
      </c>
      <c r="E10713" t="s">
        <v>229</v>
      </c>
      <c r="F10713" t="s">
        <v>214</v>
      </c>
      <c r="G10713" t="s">
        <v>215</v>
      </c>
      <c r="H10713">
        <v>2</v>
      </c>
      <c r="I10713">
        <v>2016</v>
      </c>
      <c r="J10713">
        <v>2</v>
      </c>
      <c r="L10713">
        <v>23085552</v>
      </c>
      <c r="M10713">
        <v>6.2</v>
      </c>
      <c r="P10713" s="29">
        <f t="shared" si="431"/>
        <v>0.8666666666666667</v>
      </c>
    </row>
    <row r="10714" spans="1:16" hidden="1" x14ac:dyDescent="0.25">
      <c r="A10714">
        <v>195233918</v>
      </c>
      <c r="B10714">
        <v>803401</v>
      </c>
      <c r="C10714" t="s">
        <v>318</v>
      </c>
      <c r="D10714">
        <v>2004112</v>
      </c>
      <c r="E10714" t="s">
        <v>244</v>
      </c>
      <c r="F10714" t="s">
        <v>214</v>
      </c>
      <c r="G10714" t="s">
        <v>215</v>
      </c>
      <c r="H10714">
        <v>2</v>
      </c>
      <c r="I10714">
        <v>2016</v>
      </c>
      <c r="J10714">
        <v>2</v>
      </c>
      <c r="L10714">
        <v>23085520</v>
      </c>
      <c r="M10714">
        <v>5.7</v>
      </c>
      <c r="P10714" s="29">
        <f t="shared" si="431"/>
        <v>0.78333333333333333</v>
      </c>
    </row>
    <row r="10715" spans="1:16" hidden="1" x14ac:dyDescent="0.25">
      <c r="A10715">
        <v>195233918</v>
      </c>
      <c r="B10715">
        <v>803401</v>
      </c>
      <c r="C10715" t="s">
        <v>318</v>
      </c>
      <c r="D10715">
        <v>2005117</v>
      </c>
      <c r="E10715" t="s">
        <v>220</v>
      </c>
      <c r="F10715" t="s">
        <v>214</v>
      </c>
      <c r="G10715" t="s">
        <v>215</v>
      </c>
      <c r="H10715">
        <v>2</v>
      </c>
      <c r="I10715">
        <v>2017</v>
      </c>
      <c r="J10715">
        <v>1</v>
      </c>
      <c r="L10715">
        <v>23091397</v>
      </c>
      <c r="M10715">
        <v>5</v>
      </c>
      <c r="P10715" s="29">
        <f t="shared" si="431"/>
        <v>0.66666666666666663</v>
      </c>
    </row>
    <row r="10716" spans="1:16" hidden="1" x14ac:dyDescent="0.25">
      <c r="A10716">
        <v>195233918</v>
      </c>
      <c r="B10716">
        <v>803401</v>
      </c>
      <c r="C10716" t="s">
        <v>318</v>
      </c>
      <c r="D10716">
        <v>2021580</v>
      </c>
      <c r="E10716" t="s">
        <v>241</v>
      </c>
      <c r="F10716" t="s">
        <v>214</v>
      </c>
      <c r="G10716" t="s">
        <v>215</v>
      </c>
      <c r="H10716">
        <v>3</v>
      </c>
      <c r="I10716">
        <v>2017</v>
      </c>
      <c r="J10716">
        <v>1</v>
      </c>
      <c r="L10716">
        <v>23092926</v>
      </c>
      <c r="M10716">
        <v>3.4</v>
      </c>
      <c r="P10716" s="29">
        <f t="shared" si="431"/>
        <v>0.39999999999999997</v>
      </c>
    </row>
    <row r="10717" spans="1:16" hidden="1" x14ac:dyDescent="0.25">
      <c r="A10717">
        <v>195233918</v>
      </c>
      <c r="B10717">
        <v>803401</v>
      </c>
      <c r="C10717" t="s">
        <v>318</v>
      </c>
      <c r="D10717">
        <v>2021600</v>
      </c>
      <c r="E10717" t="s">
        <v>219</v>
      </c>
      <c r="F10717" t="s">
        <v>214</v>
      </c>
      <c r="G10717" t="s">
        <v>215</v>
      </c>
      <c r="H10717">
        <v>2</v>
      </c>
      <c r="I10717">
        <v>2017</v>
      </c>
      <c r="J10717">
        <v>1</v>
      </c>
      <c r="L10717">
        <v>23092794</v>
      </c>
      <c r="M10717">
        <v>4.4000000000000004</v>
      </c>
      <c r="P10717" s="29">
        <f t="shared" si="431"/>
        <v>0.56666666666666676</v>
      </c>
    </row>
    <row r="10718" spans="1:16" hidden="1" x14ac:dyDescent="0.25">
      <c r="A10718">
        <v>195233918</v>
      </c>
      <c r="B10718">
        <v>803401</v>
      </c>
      <c r="C10718" t="s">
        <v>318</v>
      </c>
      <c r="D10718">
        <v>2021754</v>
      </c>
      <c r="E10718" t="s">
        <v>216</v>
      </c>
      <c r="F10718" t="s">
        <v>214</v>
      </c>
      <c r="G10718" t="s">
        <v>215</v>
      </c>
      <c r="H10718">
        <v>2</v>
      </c>
      <c r="I10718">
        <v>2017</v>
      </c>
      <c r="J10718">
        <v>1</v>
      </c>
      <c r="L10718">
        <v>23092908</v>
      </c>
      <c r="M10718">
        <v>4.2</v>
      </c>
      <c r="P10718" s="29">
        <f t="shared" si="431"/>
        <v>0.53333333333333333</v>
      </c>
    </row>
    <row r="10719" spans="1:16" hidden="1" x14ac:dyDescent="0.25">
      <c r="A10719">
        <v>195233918</v>
      </c>
      <c r="B10719">
        <v>803401</v>
      </c>
      <c r="C10719" t="s">
        <v>318</v>
      </c>
      <c r="D10719">
        <v>2005131</v>
      </c>
      <c r="E10719" t="s">
        <v>228</v>
      </c>
      <c r="F10719" t="s">
        <v>214</v>
      </c>
      <c r="G10719" t="s">
        <v>215</v>
      </c>
      <c r="H10719">
        <v>2</v>
      </c>
      <c r="I10719">
        <v>2017</v>
      </c>
      <c r="J10719">
        <v>1</v>
      </c>
      <c r="L10719">
        <v>23093315</v>
      </c>
      <c r="M10719">
        <v>5.3</v>
      </c>
      <c r="P10719" s="29">
        <f t="shared" si="431"/>
        <v>0.71666666666666667</v>
      </c>
    </row>
    <row r="10720" spans="1:16" hidden="1" x14ac:dyDescent="0.25">
      <c r="A10720">
        <v>195233918</v>
      </c>
      <c r="B10720">
        <v>803401</v>
      </c>
      <c r="C10720" t="s">
        <v>318</v>
      </c>
      <c r="D10720">
        <v>2004099</v>
      </c>
      <c r="E10720" t="s">
        <v>245</v>
      </c>
      <c r="F10720" t="s">
        <v>214</v>
      </c>
      <c r="G10720" t="s">
        <v>215</v>
      </c>
      <c r="H10720">
        <v>3</v>
      </c>
      <c r="I10720">
        <v>2017</v>
      </c>
      <c r="J10720">
        <v>2</v>
      </c>
      <c r="L10720">
        <v>23097864</v>
      </c>
      <c r="M10720" t="s">
        <v>221</v>
      </c>
      <c r="P10720" s="29" t="str">
        <f t="shared" si="431"/>
        <v>BAD</v>
      </c>
    </row>
    <row r="10721" spans="1:16" hidden="1" x14ac:dyDescent="0.25">
      <c r="A10721">
        <v>195233918</v>
      </c>
      <c r="B10721">
        <v>803401</v>
      </c>
      <c r="C10721" t="s">
        <v>318</v>
      </c>
      <c r="D10721">
        <v>2004591</v>
      </c>
      <c r="E10721" t="s">
        <v>271</v>
      </c>
      <c r="F10721" t="s">
        <v>214</v>
      </c>
      <c r="G10721" t="s">
        <v>215</v>
      </c>
      <c r="H10721">
        <v>2</v>
      </c>
      <c r="I10721">
        <v>2017</v>
      </c>
      <c r="J10721">
        <v>2</v>
      </c>
      <c r="L10721">
        <v>23097625</v>
      </c>
      <c r="M10721">
        <v>4.9000000000000004</v>
      </c>
      <c r="P10721" s="29">
        <f t="shared" si="431"/>
        <v>0.65</v>
      </c>
    </row>
    <row r="10722" spans="1:16" hidden="1" x14ac:dyDescent="0.25">
      <c r="A10722">
        <v>195233918</v>
      </c>
      <c r="B10722">
        <v>803401</v>
      </c>
      <c r="C10722" t="s">
        <v>318</v>
      </c>
      <c r="D10722">
        <v>2021756</v>
      </c>
      <c r="E10722" t="s">
        <v>253</v>
      </c>
      <c r="F10722" t="s">
        <v>214</v>
      </c>
      <c r="G10722" t="s">
        <v>215</v>
      </c>
      <c r="H10722">
        <v>3</v>
      </c>
      <c r="I10722">
        <v>2017</v>
      </c>
      <c r="J10722">
        <v>2</v>
      </c>
      <c r="L10722">
        <v>23101097</v>
      </c>
      <c r="M10722">
        <v>3</v>
      </c>
      <c r="P10722" s="29">
        <f t="shared" si="431"/>
        <v>0.33333333333333331</v>
      </c>
    </row>
    <row r="10723" spans="1:16" hidden="1" x14ac:dyDescent="0.25">
      <c r="A10723">
        <v>195233918</v>
      </c>
      <c r="B10723">
        <v>803401</v>
      </c>
      <c r="C10723" t="s">
        <v>318</v>
      </c>
      <c r="D10723">
        <v>2021602</v>
      </c>
      <c r="E10723" t="s">
        <v>242</v>
      </c>
      <c r="F10723" t="s">
        <v>214</v>
      </c>
      <c r="G10723" t="s">
        <v>215</v>
      </c>
      <c r="H10723">
        <v>3</v>
      </c>
      <c r="I10723">
        <v>2017</v>
      </c>
      <c r="J10723">
        <v>2</v>
      </c>
      <c r="L10723">
        <v>23101093</v>
      </c>
      <c r="M10723" t="s">
        <v>221</v>
      </c>
      <c r="P10723" s="29" t="str">
        <f t="shared" si="431"/>
        <v>BAD</v>
      </c>
    </row>
    <row r="10724" spans="1:16" hidden="1" x14ac:dyDescent="0.25">
      <c r="A10724">
        <v>195233918</v>
      </c>
      <c r="B10724">
        <v>803401</v>
      </c>
      <c r="C10724" t="s">
        <v>318</v>
      </c>
      <c r="D10724">
        <v>2021580</v>
      </c>
      <c r="E10724" t="s">
        <v>241</v>
      </c>
      <c r="F10724" t="s">
        <v>214</v>
      </c>
      <c r="G10724" t="s">
        <v>215</v>
      </c>
      <c r="H10724">
        <v>3</v>
      </c>
      <c r="I10724">
        <v>2017</v>
      </c>
      <c r="J10724">
        <v>2</v>
      </c>
      <c r="L10724">
        <v>23101085</v>
      </c>
      <c r="M10724">
        <v>3.1</v>
      </c>
      <c r="P10724" s="29">
        <f t="shared" si="431"/>
        <v>0.35000000000000003</v>
      </c>
    </row>
    <row r="10725" spans="1:16" hidden="1" x14ac:dyDescent="0.25">
      <c r="A10725">
        <v>195233918</v>
      </c>
      <c r="B10725">
        <v>803401</v>
      </c>
      <c r="C10725" t="s">
        <v>318</v>
      </c>
      <c r="D10725">
        <v>2021763</v>
      </c>
      <c r="E10725" t="s">
        <v>298</v>
      </c>
      <c r="F10725" t="s">
        <v>214</v>
      </c>
      <c r="G10725" t="s">
        <v>215</v>
      </c>
      <c r="H10725">
        <v>2</v>
      </c>
      <c r="I10725">
        <v>2018</v>
      </c>
      <c r="J10725">
        <v>1</v>
      </c>
      <c r="L10725">
        <v>23107704</v>
      </c>
      <c r="M10725">
        <v>5</v>
      </c>
      <c r="P10725" s="29">
        <f t="shared" si="431"/>
        <v>0.66666666666666663</v>
      </c>
    </row>
    <row r="10726" spans="1:16" hidden="1" x14ac:dyDescent="0.25">
      <c r="A10726">
        <v>195233918</v>
      </c>
      <c r="B10726">
        <v>803401</v>
      </c>
      <c r="C10726" t="s">
        <v>318</v>
      </c>
      <c r="D10726">
        <v>2005120</v>
      </c>
      <c r="E10726" t="s">
        <v>293</v>
      </c>
      <c r="F10726" t="s">
        <v>214</v>
      </c>
      <c r="G10726" t="s">
        <v>215</v>
      </c>
      <c r="H10726">
        <v>2</v>
      </c>
      <c r="I10726">
        <v>2018</v>
      </c>
      <c r="J10726">
        <v>1</v>
      </c>
      <c r="L10726">
        <v>23107708</v>
      </c>
      <c r="M10726">
        <v>4</v>
      </c>
      <c r="P10726" s="29">
        <f t="shared" si="431"/>
        <v>0.5</v>
      </c>
    </row>
    <row r="10727" spans="1:16" hidden="1" x14ac:dyDescent="0.25">
      <c r="A10727">
        <v>195233918</v>
      </c>
      <c r="B10727">
        <v>803401</v>
      </c>
      <c r="C10727" t="s">
        <v>318</v>
      </c>
      <c r="D10727">
        <v>2021615</v>
      </c>
      <c r="E10727" t="s">
        <v>255</v>
      </c>
      <c r="F10727" t="s">
        <v>214</v>
      </c>
      <c r="G10727" t="s">
        <v>215</v>
      </c>
      <c r="H10727">
        <v>3</v>
      </c>
      <c r="I10727">
        <v>2018</v>
      </c>
      <c r="J10727">
        <v>1</v>
      </c>
      <c r="L10727">
        <v>23107757</v>
      </c>
      <c r="M10727">
        <v>1.9</v>
      </c>
      <c r="P10727" s="29">
        <f t="shared" si="431"/>
        <v>0.15</v>
      </c>
    </row>
    <row r="10728" spans="1:16" hidden="1" x14ac:dyDescent="0.25">
      <c r="A10728">
        <v>195233918</v>
      </c>
      <c r="B10728">
        <v>803401</v>
      </c>
      <c r="C10728" t="s">
        <v>318</v>
      </c>
      <c r="D10728">
        <v>2021580</v>
      </c>
      <c r="E10728" t="s">
        <v>241</v>
      </c>
      <c r="F10728" t="s">
        <v>214</v>
      </c>
      <c r="G10728" t="s">
        <v>215</v>
      </c>
      <c r="H10728">
        <v>2</v>
      </c>
      <c r="I10728">
        <v>2018</v>
      </c>
      <c r="J10728">
        <v>1</v>
      </c>
      <c r="L10728">
        <v>23108050</v>
      </c>
      <c r="M10728">
        <v>4</v>
      </c>
      <c r="P10728" s="29">
        <f t="shared" si="431"/>
        <v>0.5</v>
      </c>
    </row>
    <row r="10729" spans="1:16" hidden="1" x14ac:dyDescent="0.25">
      <c r="A10729">
        <v>195233918</v>
      </c>
      <c r="B10729">
        <v>803401</v>
      </c>
      <c r="C10729" t="s">
        <v>318</v>
      </c>
      <c r="D10729">
        <v>2021602</v>
      </c>
      <c r="E10729" t="s">
        <v>242</v>
      </c>
      <c r="F10729" t="s">
        <v>214</v>
      </c>
      <c r="G10729" t="s">
        <v>215</v>
      </c>
      <c r="H10729">
        <v>2</v>
      </c>
      <c r="I10729">
        <v>2018</v>
      </c>
      <c r="J10729">
        <v>1</v>
      </c>
      <c r="L10729">
        <v>23108070</v>
      </c>
      <c r="M10729">
        <v>4</v>
      </c>
      <c r="P10729" s="29">
        <f t="shared" si="431"/>
        <v>0.5</v>
      </c>
    </row>
    <row r="10730" spans="1:16" hidden="1" x14ac:dyDescent="0.25">
      <c r="A10730">
        <v>195233918</v>
      </c>
      <c r="B10730">
        <v>803401</v>
      </c>
      <c r="C10730" t="s">
        <v>318</v>
      </c>
      <c r="D10730">
        <v>2021756</v>
      </c>
      <c r="E10730" t="s">
        <v>253</v>
      </c>
      <c r="F10730" t="s">
        <v>214</v>
      </c>
      <c r="G10730" t="s">
        <v>215</v>
      </c>
      <c r="H10730">
        <v>3</v>
      </c>
      <c r="I10730">
        <v>2018</v>
      </c>
      <c r="J10730">
        <v>1</v>
      </c>
      <c r="L10730">
        <v>23108114</v>
      </c>
      <c r="M10730">
        <v>3.3</v>
      </c>
      <c r="P10730" s="29">
        <f t="shared" si="431"/>
        <v>0.3833333333333333</v>
      </c>
    </row>
    <row r="10731" spans="1:16" hidden="1" x14ac:dyDescent="0.25">
      <c r="A10731">
        <v>195233918</v>
      </c>
      <c r="B10731">
        <v>803401</v>
      </c>
      <c r="C10731" t="s">
        <v>318</v>
      </c>
      <c r="D10731">
        <v>2021763</v>
      </c>
      <c r="E10731" t="s">
        <v>298</v>
      </c>
      <c r="F10731" t="s">
        <v>214</v>
      </c>
      <c r="G10731" t="s">
        <v>215</v>
      </c>
      <c r="H10731">
        <v>4</v>
      </c>
      <c r="I10731">
        <v>2018</v>
      </c>
      <c r="J10731">
        <v>1</v>
      </c>
      <c r="L10731">
        <v>23107704</v>
      </c>
      <c r="P10731" s="29" t="str">
        <f t="shared" si="431"/>
        <v>DRP</v>
      </c>
    </row>
    <row r="10732" spans="1:16" hidden="1" x14ac:dyDescent="0.25">
      <c r="A10732">
        <v>195233918</v>
      </c>
      <c r="B10732">
        <v>803401</v>
      </c>
      <c r="C10732" t="s">
        <v>318</v>
      </c>
      <c r="D10732">
        <v>2021756</v>
      </c>
      <c r="E10732" t="s">
        <v>253</v>
      </c>
      <c r="F10732" t="s">
        <v>214</v>
      </c>
      <c r="G10732" t="s">
        <v>215</v>
      </c>
      <c r="H10732">
        <v>2</v>
      </c>
      <c r="I10732">
        <v>2018</v>
      </c>
      <c r="J10732">
        <v>2</v>
      </c>
      <c r="L10732">
        <v>23116288</v>
      </c>
      <c r="M10732">
        <v>5.0999999999999996</v>
      </c>
      <c r="P10732" s="29">
        <f t="shared" si="431"/>
        <v>0.68333333333333324</v>
      </c>
    </row>
    <row r="10733" spans="1:16" hidden="1" x14ac:dyDescent="0.25">
      <c r="A10733">
        <v>195233918</v>
      </c>
      <c r="B10733">
        <v>803401</v>
      </c>
      <c r="C10733" t="s">
        <v>318</v>
      </c>
      <c r="D10733">
        <v>2021638</v>
      </c>
      <c r="E10733" t="s">
        <v>250</v>
      </c>
      <c r="F10733" t="s">
        <v>214</v>
      </c>
      <c r="G10733" t="s">
        <v>215</v>
      </c>
      <c r="H10733">
        <v>3</v>
      </c>
      <c r="I10733">
        <v>2018</v>
      </c>
      <c r="J10733">
        <v>2</v>
      </c>
      <c r="L10733">
        <v>23116219</v>
      </c>
      <c r="M10733">
        <v>2.1</v>
      </c>
      <c r="P10733" s="29">
        <f t="shared" si="431"/>
        <v>0.18333333333333335</v>
      </c>
    </row>
    <row r="10734" spans="1:16" hidden="1" x14ac:dyDescent="0.25">
      <c r="A10734">
        <v>195233918</v>
      </c>
      <c r="B10734">
        <v>803401</v>
      </c>
      <c r="C10734" t="s">
        <v>318</v>
      </c>
      <c r="D10734">
        <v>2021615</v>
      </c>
      <c r="E10734" t="s">
        <v>255</v>
      </c>
      <c r="F10734" t="s">
        <v>214</v>
      </c>
      <c r="G10734" t="s">
        <v>215</v>
      </c>
      <c r="H10734">
        <v>2</v>
      </c>
      <c r="I10734">
        <v>2018</v>
      </c>
      <c r="J10734">
        <v>2</v>
      </c>
      <c r="L10734">
        <v>23116698</v>
      </c>
      <c r="M10734">
        <v>6</v>
      </c>
      <c r="P10734" s="29">
        <f t="shared" si="431"/>
        <v>0.83333333333333337</v>
      </c>
    </row>
    <row r="10735" spans="1:16" hidden="1" x14ac:dyDescent="0.25">
      <c r="A10735">
        <v>195233918</v>
      </c>
      <c r="B10735">
        <v>803401</v>
      </c>
      <c r="C10735" t="s">
        <v>318</v>
      </c>
      <c r="D10735">
        <v>2021993</v>
      </c>
      <c r="E10735" t="s">
        <v>256</v>
      </c>
      <c r="F10735" t="s">
        <v>214</v>
      </c>
      <c r="G10735" t="s">
        <v>215</v>
      </c>
      <c r="H10735">
        <v>2</v>
      </c>
      <c r="I10735">
        <v>2018</v>
      </c>
      <c r="J10735">
        <v>2</v>
      </c>
      <c r="L10735">
        <v>23115850</v>
      </c>
      <c r="M10735">
        <v>4.7</v>
      </c>
      <c r="P10735" s="29">
        <f t="shared" si="431"/>
        <v>0.6166666666666667</v>
      </c>
    </row>
    <row r="10736" spans="1:16" hidden="1" x14ac:dyDescent="0.25">
      <c r="A10736">
        <v>195233918</v>
      </c>
      <c r="B10736">
        <v>803401</v>
      </c>
      <c r="C10736" t="s">
        <v>318</v>
      </c>
      <c r="D10736">
        <v>2004099</v>
      </c>
      <c r="E10736" t="s">
        <v>245</v>
      </c>
      <c r="F10736" t="s">
        <v>214</v>
      </c>
      <c r="G10736" t="s">
        <v>215</v>
      </c>
      <c r="H10736">
        <v>2</v>
      </c>
      <c r="I10736">
        <v>2018</v>
      </c>
      <c r="J10736">
        <v>2</v>
      </c>
      <c r="L10736">
        <v>23114485</v>
      </c>
      <c r="M10736">
        <v>5.2</v>
      </c>
      <c r="P10736" s="29">
        <f t="shared" si="431"/>
        <v>0.70000000000000007</v>
      </c>
    </row>
    <row r="10737" spans="1:16" hidden="1" x14ac:dyDescent="0.25">
      <c r="A10737">
        <v>195233918</v>
      </c>
      <c r="B10737">
        <v>803401</v>
      </c>
      <c r="C10737" t="s">
        <v>318</v>
      </c>
      <c r="D10737">
        <v>2024863</v>
      </c>
      <c r="E10737" t="s">
        <v>304</v>
      </c>
      <c r="F10737" t="s">
        <v>214</v>
      </c>
      <c r="G10737" t="s">
        <v>215</v>
      </c>
      <c r="H10737">
        <v>2</v>
      </c>
      <c r="I10737">
        <v>2019</v>
      </c>
      <c r="J10737">
        <v>1</v>
      </c>
      <c r="L10737">
        <v>23120228</v>
      </c>
      <c r="M10737">
        <v>5.0999999999999996</v>
      </c>
      <c r="P10737" s="29">
        <f t="shared" si="431"/>
        <v>0.68333333333333324</v>
      </c>
    </row>
    <row r="10738" spans="1:16" hidden="1" x14ac:dyDescent="0.25">
      <c r="A10738">
        <v>195233918</v>
      </c>
      <c r="B10738">
        <v>803401</v>
      </c>
      <c r="C10738" t="s">
        <v>318</v>
      </c>
      <c r="D10738">
        <v>2021874</v>
      </c>
      <c r="E10738" t="s">
        <v>226</v>
      </c>
      <c r="F10738" t="s">
        <v>214</v>
      </c>
      <c r="G10738" t="s">
        <v>215</v>
      </c>
      <c r="H10738">
        <v>2</v>
      </c>
      <c r="I10738">
        <v>2019</v>
      </c>
      <c r="J10738">
        <v>1</v>
      </c>
      <c r="L10738">
        <v>23119875</v>
      </c>
      <c r="M10738">
        <v>5.6</v>
      </c>
      <c r="P10738" s="29">
        <f t="shared" si="431"/>
        <v>0.76666666666666661</v>
      </c>
    </row>
    <row r="10739" spans="1:16" hidden="1" x14ac:dyDescent="0.25">
      <c r="A10739">
        <v>195233918</v>
      </c>
      <c r="B10739">
        <v>803401</v>
      </c>
      <c r="C10739" t="s">
        <v>318</v>
      </c>
      <c r="D10739">
        <v>2021596</v>
      </c>
      <c r="E10739" t="s">
        <v>294</v>
      </c>
      <c r="F10739" t="s">
        <v>214</v>
      </c>
      <c r="G10739" t="s">
        <v>215</v>
      </c>
      <c r="H10739">
        <v>4</v>
      </c>
      <c r="I10739">
        <v>2019</v>
      </c>
      <c r="J10739">
        <v>1</v>
      </c>
      <c r="L10739">
        <v>23122085</v>
      </c>
      <c r="P10739" s="29" t="str">
        <f t="shared" si="431"/>
        <v>DRP</v>
      </c>
    </row>
    <row r="10740" spans="1:16" hidden="1" x14ac:dyDescent="0.25">
      <c r="A10740">
        <v>195233918</v>
      </c>
      <c r="B10740">
        <v>803401</v>
      </c>
      <c r="C10740" t="s">
        <v>318</v>
      </c>
      <c r="D10740">
        <v>2021591</v>
      </c>
      <c r="E10740" t="s">
        <v>240</v>
      </c>
      <c r="F10740" t="s">
        <v>214</v>
      </c>
      <c r="G10740" t="s">
        <v>215</v>
      </c>
      <c r="H10740">
        <v>2</v>
      </c>
      <c r="I10740">
        <v>2019</v>
      </c>
      <c r="J10740">
        <v>1</v>
      </c>
      <c r="L10740">
        <v>23120225</v>
      </c>
      <c r="M10740">
        <v>6</v>
      </c>
      <c r="P10740" s="29">
        <f t="shared" si="431"/>
        <v>0.83333333333333337</v>
      </c>
    </row>
    <row r="10741" spans="1:16" hidden="1" x14ac:dyDescent="0.25">
      <c r="A10741">
        <v>195233918</v>
      </c>
      <c r="B10741">
        <v>803401</v>
      </c>
      <c r="C10741" t="s">
        <v>318</v>
      </c>
      <c r="D10741">
        <v>2024862</v>
      </c>
      <c r="E10741" t="s">
        <v>289</v>
      </c>
      <c r="F10741" t="s">
        <v>214</v>
      </c>
      <c r="G10741" t="s">
        <v>215</v>
      </c>
      <c r="H10741">
        <v>2</v>
      </c>
      <c r="I10741">
        <v>2019</v>
      </c>
      <c r="J10741">
        <v>1</v>
      </c>
      <c r="L10741">
        <v>23120230</v>
      </c>
      <c r="M10741">
        <v>5.2</v>
      </c>
      <c r="P10741" s="29">
        <f t="shared" si="431"/>
        <v>0.70000000000000007</v>
      </c>
    </row>
    <row r="10742" spans="1:16" hidden="1" x14ac:dyDescent="0.25">
      <c r="A10742">
        <v>195233918</v>
      </c>
      <c r="B10742">
        <v>803401</v>
      </c>
      <c r="C10742" t="s">
        <v>318</v>
      </c>
      <c r="D10742">
        <v>2021638</v>
      </c>
      <c r="E10742" t="s">
        <v>250</v>
      </c>
      <c r="F10742" t="s">
        <v>214</v>
      </c>
      <c r="G10742" t="s">
        <v>215</v>
      </c>
      <c r="H10742">
        <v>3</v>
      </c>
      <c r="I10742">
        <v>2019</v>
      </c>
      <c r="J10742">
        <v>1</v>
      </c>
      <c r="L10742">
        <v>23122084</v>
      </c>
      <c r="M10742">
        <v>3.1</v>
      </c>
      <c r="P10742" s="29">
        <f t="shared" si="431"/>
        <v>0.35000000000000003</v>
      </c>
    </row>
    <row r="10743" spans="1:16" hidden="1" x14ac:dyDescent="0.25">
      <c r="A10743">
        <v>195233918</v>
      </c>
      <c r="B10743">
        <v>803401</v>
      </c>
      <c r="C10743" t="s">
        <v>318</v>
      </c>
      <c r="D10743">
        <v>2004752</v>
      </c>
      <c r="E10743" t="s">
        <v>290</v>
      </c>
      <c r="F10743" t="s">
        <v>214</v>
      </c>
      <c r="G10743" t="s">
        <v>215</v>
      </c>
      <c r="H10743">
        <v>3</v>
      </c>
      <c r="I10743">
        <v>2019</v>
      </c>
      <c r="J10743">
        <v>1</v>
      </c>
      <c r="L10743">
        <v>23123926</v>
      </c>
      <c r="M10743">
        <v>3.2</v>
      </c>
      <c r="P10743" s="29">
        <f t="shared" si="431"/>
        <v>0.3666666666666667</v>
      </c>
    </row>
    <row r="10744" spans="1:16" hidden="1" x14ac:dyDescent="0.25">
      <c r="A10744">
        <v>195233918</v>
      </c>
      <c r="B10744">
        <v>803401</v>
      </c>
      <c r="C10744" t="s">
        <v>318</v>
      </c>
      <c r="D10744">
        <v>2021781</v>
      </c>
      <c r="E10744" t="s">
        <v>235</v>
      </c>
      <c r="F10744" t="s">
        <v>214</v>
      </c>
      <c r="G10744" t="s">
        <v>215</v>
      </c>
      <c r="H10744">
        <v>3</v>
      </c>
      <c r="I10744">
        <v>2019</v>
      </c>
      <c r="J10744">
        <v>1</v>
      </c>
      <c r="L10744">
        <v>23122093</v>
      </c>
      <c r="M10744">
        <v>2.6</v>
      </c>
      <c r="P10744" s="29">
        <f t="shared" si="431"/>
        <v>0.26666666666666666</v>
      </c>
    </row>
    <row r="10745" spans="1:16" hidden="1" x14ac:dyDescent="0.25">
      <c r="A10745">
        <v>195233918</v>
      </c>
      <c r="B10745">
        <v>803401</v>
      </c>
      <c r="C10745" t="s">
        <v>318</v>
      </c>
      <c r="D10745">
        <v>2021781</v>
      </c>
      <c r="E10745" t="s">
        <v>235</v>
      </c>
      <c r="F10745" t="s">
        <v>214</v>
      </c>
      <c r="G10745" t="s">
        <v>215</v>
      </c>
      <c r="H10745">
        <v>1</v>
      </c>
      <c r="I10745">
        <v>2019</v>
      </c>
      <c r="J10745">
        <v>2</v>
      </c>
      <c r="L10745">
        <v>23127021</v>
      </c>
      <c r="P10745" s="29" t="str">
        <f t="shared" si="431"/>
        <v>NULL</v>
      </c>
    </row>
    <row r="10746" spans="1:16" hidden="1" x14ac:dyDescent="0.25">
      <c r="A10746">
        <v>195233918</v>
      </c>
      <c r="B10746">
        <v>803401</v>
      </c>
      <c r="C10746" t="s">
        <v>318</v>
      </c>
      <c r="D10746">
        <v>2021638</v>
      </c>
      <c r="E10746" t="s">
        <v>250</v>
      </c>
      <c r="F10746" t="s">
        <v>214</v>
      </c>
      <c r="G10746" t="s">
        <v>215</v>
      </c>
      <c r="H10746">
        <v>1</v>
      </c>
      <c r="I10746">
        <v>2019</v>
      </c>
      <c r="J10746">
        <v>2</v>
      </c>
      <c r="L10746">
        <v>23126883</v>
      </c>
      <c r="P10746" s="29" t="str">
        <f t="shared" si="431"/>
        <v>NULL</v>
      </c>
    </row>
    <row r="10747" spans="1:16" hidden="1" x14ac:dyDescent="0.25">
      <c r="A10747">
        <v>195233918</v>
      </c>
      <c r="B10747">
        <v>803401</v>
      </c>
      <c r="C10747" t="s">
        <v>318</v>
      </c>
      <c r="D10747">
        <v>2004752</v>
      </c>
      <c r="E10747" t="s">
        <v>290</v>
      </c>
      <c r="F10747" t="s">
        <v>214</v>
      </c>
      <c r="G10747" t="s">
        <v>215</v>
      </c>
      <c r="H10747">
        <v>1</v>
      </c>
      <c r="I10747">
        <v>2019</v>
      </c>
      <c r="J10747">
        <v>2</v>
      </c>
      <c r="L10747">
        <v>23120030</v>
      </c>
      <c r="P10747" s="29" t="str">
        <f t="shared" si="431"/>
        <v>NULL</v>
      </c>
    </row>
    <row r="10748" spans="1:16" hidden="1" x14ac:dyDescent="0.25">
      <c r="A10748">
        <v>195233918</v>
      </c>
      <c r="B10748">
        <v>803401</v>
      </c>
      <c r="C10748" t="s">
        <v>318</v>
      </c>
      <c r="D10748">
        <v>2021596</v>
      </c>
      <c r="E10748" t="s">
        <v>294</v>
      </c>
      <c r="F10748" t="s">
        <v>214</v>
      </c>
      <c r="G10748" t="s">
        <v>215</v>
      </c>
      <c r="H10748">
        <v>1</v>
      </c>
      <c r="I10748">
        <v>2019</v>
      </c>
      <c r="J10748">
        <v>2</v>
      </c>
      <c r="L10748">
        <v>23126958</v>
      </c>
      <c r="P10748" s="29" t="str">
        <f t="shared" si="431"/>
        <v>NULL</v>
      </c>
    </row>
    <row r="10749" spans="1:16" hidden="1" x14ac:dyDescent="0.25">
      <c r="A10749">
        <v>195234655</v>
      </c>
      <c r="B10749">
        <v>803401</v>
      </c>
      <c r="C10749" t="s">
        <v>318</v>
      </c>
      <c r="D10749">
        <v>2004098</v>
      </c>
      <c r="E10749" t="s">
        <v>213</v>
      </c>
      <c r="F10749" t="s">
        <v>214</v>
      </c>
      <c r="G10749" t="s">
        <v>215</v>
      </c>
      <c r="H10749">
        <v>2</v>
      </c>
      <c r="I10749">
        <v>2015</v>
      </c>
      <c r="J10749">
        <v>1</v>
      </c>
      <c r="M10749">
        <v>6.6</v>
      </c>
      <c r="N10749" t="s">
        <v>231</v>
      </c>
      <c r="P10749" s="29" t="str">
        <f t="shared" ref="P10749:P10762" si="432">IF(AND(ISNUMBER(M10749),H10749&lt;&gt;4,N10749&lt;&gt;"X"),(M10749-1)/6,IF(H10749=4,"DRP",IF(AND(H10749=3,M10749="NA"),"BAD",IF(AND(H10749=2),"CVL",IF(AND(H10749=1,ISBLANK(M10749)),"NULL","UNK")))))</f>
        <v>CVL</v>
      </c>
    </row>
    <row r="10750" spans="1:16" hidden="1" x14ac:dyDescent="0.25">
      <c r="A10750">
        <v>195234655</v>
      </c>
      <c r="B10750">
        <v>803403</v>
      </c>
      <c r="C10750" t="s">
        <v>224</v>
      </c>
      <c r="D10750">
        <v>2021900</v>
      </c>
      <c r="E10750" t="s">
        <v>216</v>
      </c>
      <c r="F10750" t="s">
        <v>214</v>
      </c>
      <c r="G10750" t="s">
        <v>215</v>
      </c>
      <c r="H10750">
        <v>2</v>
      </c>
      <c r="I10750">
        <v>2015</v>
      </c>
      <c r="J10750">
        <v>1</v>
      </c>
      <c r="L10750">
        <v>23065093</v>
      </c>
      <c r="M10750">
        <v>5</v>
      </c>
      <c r="P10750" s="29">
        <f t="shared" si="432"/>
        <v>0.66666666666666663</v>
      </c>
    </row>
    <row r="10751" spans="1:16" hidden="1" x14ac:dyDescent="0.25">
      <c r="A10751">
        <v>195234655</v>
      </c>
      <c r="B10751">
        <v>803403</v>
      </c>
      <c r="C10751" t="s">
        <v>224</v>
      </c>
      <c r="D10751">
        <v>2021879</v>
      </c>
      <c r="E10751" t="s">
        <v>219</v>
      </c>
      <c r="F10751" t="s">
        <v>214</v>
      </c>
      <c r="G10751" t="s">
        <v>215</v>
      </c>
      <c r="H10751">
        <v>2</v>
      </c>
      <c r="I10751">
        <v>2015</v>
      </c>
      <c r="J10751">
        <v>1</v>
      </c>
      <c r="L10751">
        <v>23065089</v>
      </c>
      <c r="M10751">
        <v>4.0999999999999996</v>
      </c>
      <c r="P10751" s="29">
        <f t="shared" si="432"/>
        <v>0.51666666666666661</v>
      </c>
    </row>
    <row r="10752" spans="1:16" hidden="1" x14ac:dyDescent="0.25">
      <c r="A10752">
        <v>195234655</v>
      </c>
      <c r="B10752">
        <v>803403</v>
      </c>
      <c r="C10752" t="s">
        <v>224</v>
      </c>
      <c r="D10752">
        <v>2005125</v>
      </c>
      <c r="E10752" t="s">
        <v>223</v>
      </c>
      <c r="F10752" t="s">
        <v>214</v>
      </c>
      <c r="G10752" t="s">
        <v>215</v>
      </c>
      <c r="H10752">
        <v>2</v>
      </c>
      <c r="I10752">
        <v>2015</v>
      </c>
      <c r="J10752">
        <v>1</v>
      </c>
      <c r="L10752">
        <v>23065084</v>
      </c>
      <c r="M10752">
        <v>4</v>
      </c>
      <c r="P10752" s="29">
        <f t="shared" si="432"/>
        <v>0.5</v>
      </c>
    </row>
    <row r="10753" spans="1:16" hidden="1" x14ac:dyDescent="0.25">
      <c r="A10753">
        <v>195234655</v>
      </c>
      <c r="B10753">
        <v>803403</v>
      </c>
      <c r="C10753" t="s">
        <v>224</v>
      </c>
      <c r="D10753">
        <v>2004172</v>
      </c>
      <c r="E10753" t="s">
        <v>213</v>
      </c>
      <c r="F10753" t="s">
        <v>214</v>
      </c>
      <c r="G10753" t="s">
        <v>215</v>
      </c>
      <c r="H10753">
        <v>2</v>
      </c>
      <c r="I10753">
        <v>2015</v>
      </c>
      <c r="J10753">
        <v>1</v>
      </c>
      <c r="L10753">
        <v>23067065</v>
      </c>
      <c r="M10753">
        <v>6.6</v>
      </c>
      <c r="P10753" s="29">
        <f t="shared" si="432"/>
        <v>0.93333333333333324</v>
      </c>
    </row>
    <row r="10754" spans="1:16" hidden="1" x14ac:dyDescent="0.25">
      <c r="A10754">
        <v>195234655</v>
      </c>
      <c r="B10754">
        <v>803403</v>
      </c>
      <c r="C10754" t="s">
        <v>224</v>
      </c>
      <c r="D10754">
        <v>2005108</v>
      </c>
      <c r="E10754" t="s">
        <v>217</v>
      </c>
      <c r="F10754" t="s">
        <v>214</v>
      </c>
      <c r="G10754" t="s">
        <v>215</v>
      </c>
      <c r="H10754">
        <v>2</v>
      </c>
      <c r="I10754">
        <v>2015</v>
      </c>
      <c r="J10754">
        <v>1</v>
      </c>
      <c r="L10754">
        <v>23065086</v>
      </c>
      <c r="M10754">
        <v>4.4000000000000004</v>
      </c>
      <c r="P10754" s="29">
        <f t="shared" si="432"/>
        <v>0.56666666666666676</v>
      </c>
    </row>
    <row r="10755" spans="1:16" hidden="1" x14ac:dyDescent="0.25">
      <c r="A10755">
        <v>195234655</v>
      </c>
      <c r="B10755">
        <v>803403</v>
      </c>
      <c r="C10755" t="s">
        <v>224</v>
      </c>
      <c r="D10755">
        <v>2005111</v>
      </c>
      <c r="E10755" t="s">
        <v>218</v>
      </c>
      <c r="F10755" t="s">
        <v>214</v>
      </c>
      <c r="G10755" t="s">
        <v>215</v>
      </c>
      <c r="H10755">
        <v>2</v>
      </c>
      <c r="I10755">
        <v>2015</v>
      </c>
      <c r="J10755">
        <v>1</v>
      </c>
      <c r="L10755">
        <v>23065095</v>
      </c>
      <c r="M10755">
        <v>4.7</v>
      </c>
      <c r="P10755" s="29">
        <f t="shared" si="432"/>
        <v>0.6166666666666667</v>
      </c>
    </row>
    <row r="10756" spans="1:16" hidden="1" x14ac:dyDescent="0.25">
      <c r="A10756">
        <v>195234655</v>
      </c>
      <c r="B10756">
        <v>803401</v>
      </c>
      <c r="C10756" t="s">
        <v>318</v>
      </c>
      <c r="D10756">
        <v>2004112</v>
      </c>
      <c r="E10756" t="s">
        <v>244</v>
      </c>
      <c r="F10756" t="s">
        <v>214</v>
      </c>
      <c r="G10756" t="s">
        <v>215</v>
      </c>
      <c r="H10756">
        <v>2</v>
      </c>
      <c r="I10756">
        <v>2015</v>
      </c>
      <c r="J10756">
        <v>2</v>
      </c>
      <c r="M10756">
        <v>4.5999999999999996</v>
      </c>
      <c r="N10756" t="s">
        <v>231</v>
      </c>
      <c r="P10756" s="29" t="str">
        <f t="shared" si="432"/>
        <v>CVL</v>
      </c>
    </row>
    <row r="10757" spans="1:16" hidden="1" x14ac:dyDescent="0.25">
      <c r="A10757">
        <v>195234655</v>
      </c>
      <c r="B10757">
        <v>803403</v>
      </c>
      <c r="C10757" t="s">
        <v>224</v>
      </c>
      <c r="D10757">
        <v>2021876</v>
      </c>
      <c r="E10757" t="s">
        <v>241</v>
      </c>
      <c r="F10757" t="s">
        <v>214</v>
      </c>
      <c r="G10757" t="s">
        <v>215</v>
      </c>
      <c r="H10757">
        <v>2</v>
      </c>
      <c r="I10757">
        <v>2015</v>
      </c>
      <c r="J10757">
        <v>2</v>
      </c>
      <c r="L10757">
        <v>23072064</v>
      </c>
      <c r="M10757">
        <v>4.4000000000000004</v>
      </c>
      <c r="P10757" s="29">
        <f t="shared" si="432"/>
        <v>0.56666666666666676</v>
      </c>
    </row>
    <row r="10758" spans="1:16" hidden="1" x14ac:dyDescent="0.25">
      <c r="A10758">
        <v>195234655</v>
      </c>
      <c r="B10758">
        <v>803403</v>
      </c>
      <c r="C10758" t="s">
        <v>224</v>
      </c>
      <c r="D10758">
        <v>2021994</v>
      </c>
      <c r="E10758" t="s">
        <v>298</v>
      </c>
      <c r="F10758" t="s">
        <v>214</v>
      </c>
      <c r="G10758" t="s">
        <v>215</v>
      </c>
      <c r="H10758">
        <v>2</v>
      </c>
      <c r="I10758">
        <v>2015</v>
      </c>
      <c r="J10758">
        <v>2</v>
      </c>
      <c r="L10758">
        <v>23072067</v>
      </c>
      <c r="M10758">
        <v>5.5</v>
      </c>
      <c r="P10758" s="29">
        <f t="shared" si="432"/>
        <v>0.75</v>
      </c>
    </row>
    <row r="10759" spans="1:16" hidden="1" x14ac:dyDescent="0.25">
      <c r="A10759">
        <v>195234655</v>
      </c>
      <c r="B10759">
        <v>803403</v>
      </c>
      <c r="C10759" t="s">
        <v>224</v>
      </c>
      <c r="D10759">
        <v>2021901</v>
      </c>
      <c r="E10759" t="s">
        <v>253</v>
      </c>
      <c r="F10759" t="s">
        <v>214</v>
      </c>
      <c r="G10759" t="s">
        <v>215</v>
      </c>
      <c r="H10759">
        <v>2</v>
      </c>
      <c r="I10759">
        <v>2015</v>
      </c>
      <c r="J10759">
        <v>2</v>
      </c>
      <c r="L10759">
        <v>23072065</v>
      </c>
      <c r="M10759">
        <v>4</v>
      </c>
      <c r="P10759" s="29">
        <f t="shared" si="432"/>
        <v>0.5</v>
      </c>
    </row>
    <row r="10760" spans="1:16" hidden="1" x14ac:dyDescent="0.25">
      <c r="A10760">
        <v>195234655</v>
      </c>
      <c r="B10760">
        <v>803403</v>
      </c>
      <c r="C10760" t="s">
        <v>224</v>
      </c>
      <c r="D10760">
        <v>2021880</v>
      </c>
      <c r="E10760" t="s">
        <v>242</v>
      </c>
      <c r="F10760" t="s">
        <v>214</v>
      </c>
      <c r="G10760" t="s">
        <v>215</v>
      </c>
      <c r="H10760">
        <v>3</v>
      </c>
      <c r="I10760">
        <v>2015</v>
      </c>
      <c r="J10760">
        <v>2</v>
      </c>
      <c r="L10760">
        <v>23072063</v>
      </c>
      <c r="M10760">
        <v>3</v>
      </c>
      <c r="P10760" s="29">
        <f t="shared" si="432"/>
        <v>0.33333333333333331</v>
      </c>
    </row>
    <row r="10761" spans="1:16" hidden="1" x14ac:dyDescent="0.25">
      <c r="A10761">
        <v>195234655</v>
      </c>
      <c r="B10761">
        <v>803403</v>
      </c>
      <c r="C10761" t="s">
        <v>224</v>
      </c>
      <c r="D10761">
        <v>2005124</v>
      </c>
      <c r="E10761" t="s">
        <v>220</v>
      </c>
      <c r="F10761" t="s">
        <v>214</v>
      </c>
      <c r="G10761" t="s">
        <v>215</v>
      </c>
      <c r="H10761">
        <v>2</v>
      </c>
      <c r="I10761">
        <v>2015</v>
      </c>
      <c r="J10761">
        <v>2</v>
      </c>
      <c r="L10761">
        <v>23072066</v>
      </c>
      <c r="M10761">
        <v>4</v>
      </c>
      <c r="P10761" s="29">
        <f t="shared" si="432"/>
        <v>0.5</v>
      </c>
    </row>
    <row r="10762" spans="1:16" hidden="1" x14ac:dyDescent="0.25">
      <c r="A10762">
        <v>195234655</v>
      </c>
      <c r="B10762">
        <v>803403</v>
      </c>
      <c r="C10762" t="s">
        <v>224</v>
      </c>
      <c r="D10762">
        <v>2004183</v>
      </c>
      <c r="E10762" t="s">
        <v>244</v>
      </c>
      <c r="F10762" t="s">
        <v>214</v>
      </c>
      <c r="G10762" t="s">
        <v>215</v>
      </c>
      <c r="H10762">
        <v>2</v>
      </c>
      <c r="I10762">
        <v>2015</v>
      </c>
      <c r="J10762">
        <v>2</v>
      </c>
      <c r="L10762">
        <v>23072791</v>
      </c>
      <c r="M10762">
        <v>4.5999999999999996</v>
      </c>
      <c r="P10762" s="29">
        <f t="shared" si="432"/>
        <v>0.6</v>
      </c>
    </row>
    <row r="10763" spans="1:16" hidden="1" x14ac:dyDescent="0.25">
      <c r="A10763">
        <v>195234655</v>
      </c>
      <c r="B10763">
        <v>803401</v>
      </c>
      <c r="C10763" t="s">
        <v>318</v>
      </c>
      <c r="D10763">
        <v>2004099</v>
      </c>
      <c r="E10763" t="s">
        <v>245</v>
      </c>
      <c r="F10763" t="s">
        <v>214</v>
      </c>
      <c r="G10763" t="s">
        <v>215</v>
      </c>
      <c r="H10763">
        <v>2</v>
      </c>
      <c r="I10763">
        <v>2016</v>
      </c>
      <c r="J10763">
        <v>1</v>
      </c>
      <c r="M10763">
        <v>6.2</v>
      </c>
      <c r="N10763" t="s">
        <v>231</v>
      </c>
      <c r="P10763" s="29">
        <f t="shared" ref="P10763:P10794" si="433">IF(AND(ISNUMBER(M10763),H10763&lt;&gt;4),(M10763-1)/6,IF(H10763=4,"DRP",IF(AND(H10763=3,M10763="NA"),"BAD",IF(AND(H10763=2),"CVL",IF(AND(H10763=1,ISBLANK(M10763)),"NULL","UNK")))))</f>
        <v>0.8666666666666667</v>
      </c>
    </row>
    <row r="10764" spans="1:16" hidden="1" x14ac:dyDescent="0.25">
      <c r="A10764">
        <v>195234655</v>
      </c>
      <c r="B10764">
        <v>803401</v>
      </c>
      <c r="C10764" t="s">
        <v>318</v>
      </c>
      <c r="D10764">
        <v>2004116</v>
      </c>
      <c r="E10764" t="s">
        <v>229</v>
      </c>
      <c r="F10764" t="s">
        <v>214</v>
      </c>
      <c r="G10764" t="s">
        <v>215</v>
      </c>
      <c r="H10764">
        <v>2</v>
      </c>
      <c r="I10764">
        <v>2016</v>
      </c>
      <c r="J10764">
        <v>1</v>
      </c>
      <c r="M10764">
        <v>6.2</v>
      </c>
      <c r="N10764" t="s">
        <v>231</v>
      </c>
      <c r="P10764" s="29">
        <f t="shared" si="433"/>
        <v>0.8666666666666667</v>
      </c>
    </row>
    <row r="10765" spans="1:16" hidden="1" x14ac:dyDescent="0.25">
      <c r="A10765">
        <v>195234655</v>
      </c>
      <c r="B10765">
        <v>803403</v>
      </c>
      <c r="C10765" t="s">
        <v>224</v>
      </c>
      <c r="D10765">
        <v>2021880</v>
      </c>
      <c r="E10765" t="s">
        <v>242</v>
      </c>
      <c r="F10765" t="s">
        <v>214</v>
      </c>
      <c r="G10765" t="s">
        <v>215</v>
      </c>
      <c r="H10765">
        <v>2</v>
      </c>
      <c r="I10765">
        <v>2016</v>
      </c>
      <c r="J10765">
        <v>1</v>
      </c>
      <c r="L10765">
        <v>23082590</v>
      </c>
      <c r="M10765">
        <v>4.3</v>
      </c>
      <c r="P10765" s="29">
        <f t="shared" si="433"/>
        <v>0.54999999999999993</v>
      </c>
    </row>
    <row r="10766" spans="1:16" hidden="1" x14ac:dyDescent="0.25">
      <c r="A10766">
        <v>195234655</v>
      </c>
      <c r="B10766">
        <v>803403</v>
      </c>
      <c r="C10766" t="s">
        <v>224</v>
      </c>
      <c r="D10766">
        <v>2005133</v>
      </c>
      <c r="E10766" t="s">
        <v>228</v>
      </c>
      <c r="F10766" t="s">
        <v>214</v>
      </c>
      <c r="G10766" t="s">
        <v>215</v>
      </c>
      <c r="H10766">
        <v>2</v>
      </c>
      <c r="I10766">
        <v>2016</v>
      </c>
      <c r="J10766">
        <v>1</v>
      </c>
      <c r="L10766">
        <v>23078573</v>
      </c>
      <c r="M10766">
        <v>5.3</v>
      </c>
      <c r="P10766" s="29">
        <f t="shared" si="433"/>
        <v>0.71666666666666667</v>
      </c>
    </row>
    <row r="10767" spans="1:16" hidden="1" x14ac:dyDescent="0.25">
      <c r="A10767">
        <v>195234655</v>
      </c>
      <c r="B10767">
        <v>803403</v>
      </c>
      <c r="C10767" t="s">
        <v>224</v>
      </c>
      <c r="D10767">
        <v>2005127</v>
      </c>
      <c r="E10767" t="s">
        <v>293</v>
      </c>
      <c r="F10767" t="s">
        <v>214</v>
      </c>
      <c r="G10767" t="s">
        <v>215</v>
      </c>
      <c r="H10767">
        <v>2</v>
      </c>
      <c r="I10767">
        <v>2016</v>
      </c>
      <c r="J10767">
        <v>1</v>
      </c>
      <c r="L10767">
        <v>23078552</v>
      </c>
      <c r="M10767">
        <v>4</v>
      </c>
      <c r="P10767" s="29">
        <f t="shared" si="433"/>
        <v>0.5</v>
      </c>
    </row>
    <row r="10768" spans="1:16" hidden="1" x14ac:dyDescent="0.25">
      <c r="A10768">
        <v>195234655</v>
      </c>
      <c r="B10768">
        <v>803403</v>
      </c>
      <c r="C10768" t="s">
        <v>224</v>
      </c>
      <c r="D10768">
        <v>2004186</v>
      </c>
      <c r="E10768" t="s">
        <v>229</v>
      </c>
      <c r="F10768" t="s">
        <v>214</v>
      </c>
      <c r="G10768" t="s">
        <v>215</v>
      </c>
      <c r="H10768">
        <v>2</v>
      </c>
      <c r="I10768">
        <v>2016</v>
      </c>
      <c r="J10768">
        <v>1</v>
      </c>
      <c r="L10768">
        <v>23078311</v>
      </c>
      <c r="M10768">
        <v>6.2</v>
      </c>
      <c r="P10768" s="29">
        <f t="shared" si="433"/>
        <v>0.8666666666666667</v>
      </c>
    </row>
    <row r="10769" spans="1:16" hidden="1" x14ac:dyDescent="0.25">
      <c r="A10769">
        <v>195234655</v>
      </c>
      <c r="B10769">
        <v>803401</v>
      </c>
      <c r="C10769" t="s">
        <v>318</v>
      </c>
      <c r="D10769">
        <v>2004099</v>
      </c>
      <c r="E10769" t="s">
        <v>245</v>
      </c>
      <c r="F10769" t="s">
        <v>214</v>
      </c>
      <c r="G10769" t="s">
        <v>215</v>
      </c>
      <c r="H10769">
        <v>2</v>
      </c>
      <c r="I10769">
        <v>2016</v>
      </c>
      <c r="J10769">
        <v>2</v>
      </c>
      <c r="M10769">
        <v>6.3</v>
      </c>
      <c r="N10769" t="s">
        <v>231</v>
      </c>
      <c r="P10769" s="29">
        <f t="shared" si="433"/>
        <v>0.8833333333333333</v>
      </c>
    </row>
    <row r="10770" spans="1:16" hidden="1" x14ac:dyDescent="0.25">
      <c r="A10770">
        <v>195234655</v>
      </c>
      <c r="B10770">
        <v>803403</v>
      </c>
      <c r="C10770" t="s">
        <v>224</v>
      </c>
      <c r="D10770">
        <v>2021906</v>
      </c>
      <c r="E10770" t="s">
        <v>235</v>
      </c>
      <c r="F10770" t="s">
        <v>214</v>
      </c>
      <c r="G10770" t="s">
        <v>215</v>
      </c>
      <c r="H10770">
        <v>3</v>
      </c>
      <c r="I10770">
        <v>2016</v>
      </c>
      <c r="J10770">
        <v>2</v>
      </c>
      <c r="L10770">
        <v>23086009</v>
      </c>
      <c r="M10770">
        <v>3.2</v>
      </c>
      <c r="P10770" s="29">
        <f t="shared" si="433"/>
        <v>0.3666666666666667</v>
      </c>
    </row>
    <row r="10771" spans="1:16" hidden="1" x14ac:dyDescent="0.25">
      <c r="A10771">
        <v>195234655</v>
      </c>
      <c r="B10771">
        <v>803403</v>
      </c>
      <c r="C10771" t="s">
        <v>224</v>
      </c>
      <c r="D10771">
        <v>2021878</v>
      </c>
      <c r="E10771" t="s">
        <v>294</v>
      </c>
      <c r="F10771" t="s">
        <v>214</v>
      </c>
      <c r="G10771" t="s">
        <v>215</v>
      </c>
      <c r="H10771">
        <v>3</v>
      </c>
      <c r="I10771">
        <v>2016</v>
      </c>
      <c r="J10771">
        <v>2</v>
      </c>
      <c r="L10771">
        <v>23087849</v>
      </c>
      <c r="M10771">
        <v>3.8</v>
      </c>
      <c r="P10771" s="29">
        <f t="shared" si="433"/>
        <v>0.46666666666666662</v>
      </c>
    </row>
    <row r="10772" spans="1:16" hidden="1" x14ac:dyDescent="0.25">
      <c r="A10772">
        <v>195234655</v>
      </c>
      <c r="B10772">
        <v>803403</v>
      </c>
      <c r="C10772" t="s">
        <v>224</v>
      </c>
      <c r="D10772">
        <v>2021903</v>
      </c>
      <c r="E10772" t="s">
        <v>256</v>
      </c>
      <c r="F10772" t="s">
        <v>214</v>
      </c>
      <c r="G10772" t="s">
        <v>215</v>
      </c>
      <c r="H10772">
        <v>2</v>
      </c>
      <c r="I10772">
        <v>2016</v>
      </c>
      <c r="J10772">
        <v>2</v>
      </c>
      <c r="L10772">
        <v>23086033</v>
      </c>
      <c r="M10772">
        <v>5.4</v>
      </c>
      <c r="P10772" s="29">
        <f t="shared" si="433"/>
        <v>0.73333333333333339</v>
      </c>
    </row>
    <row r="10773" spans="1:16" hidden="1" x14ac:dyDescent="0.25">
      <c r="A10773">
        <v>195234655</v>
      </c>
      <c r="B10773">
        <v>803403</v>
      </c>
      <c r="C10773" t="s">
        <v>224</v>
      </c>
      <c r="D10773">
        <v>2021877</v>
      </c>
      <c r="E10773" t="s">
        <v>240</v>
      </c>
      <c r="F10773" t="s">
        <v>214</v>
      </c>
      <c r="G10773" t="s">
        <v>215</v>
      </c>
      <c r="H10773">
        <v>2</v>
      </c>
      <c r="I10773">
        <v>2016</v>
      </c>
      <c r="J10773">
        <v>2</v>
      </c>
      <c r="L10773">
        <v>23086044</v>
      </c>
      <c r="M10773">
        <v>5.2</v>
      </c>
      <c r="P10773" s="29">
        <f t="shared" si="433"/>
        <v>0.70000000000000007</v>
      </c>
    </row>
    <row r="10774" spans="1:16" hidden="1" x14ac:dyDescent="0.25">
      <c r="A10774">
        <v>195234655</v>
      </c>
      <c r="B10774">
        <v>803403</v>
      </c>
      <c r="C10774" t="s">
        <v>224</v>
      </c>
      <c r="D10774">
        <v>2004173</v>
      </c>
      <c r="E10774" t="s">
        <v>245</v>
      </c>
      <c r="F10774" t="s">
        <v>214</v>
      </c>
      <c r="G10774" t="s">
        <v>215</v>
      </c>
      <c r="H10774">
        <v>2</v>
      </c>
      <c r="I10774">
        <v>2016</v>
      </c>
      <c r="J10774">
        <v>2</v>
      </c>
      <c r="L10774">
        <v>23085257</v>
      </c>
      <c r="M10774">
        <v>6.3</v>
      </c>
      <c r="P10774" s="29">
        <f t="shared" si="433"/>
        <v>0.8833333333333333</v>
      </c>
    </row>
    <row r="10775" spans="1:16" hidden="1" x14ac:dyDescent="0.25">
      <c r="A10775">
        <v>195234655</v>
      </c>
      <c r="B10775">
        <v>803403</v>
      </c>
      <c r="C10775" t="s">
        <v>224</v>
      </c>
      <c r="D10775">
        <v>2021878</v>
      </c>
      <c r="E10775" t="s">
        <v>294</v>
      </c>
      <c r="F10775" t="s">
        <v>214</v>
      </c>
      <c r="G10775" t="s">
        <v>215</v>
      </c>
      <c r="H10775">
        <v>3</v>
      </c>
      <c r="I10775">
        <v>2017</v>
      </c>
      <c r="J10775">
        <v>1</v>
      </c>
      <c r="L10775">
        <v>23094882</v>
      </c>
      <c r="M10775">
        <v>3.7</v>
      </c>
      <c r="P10775" s="29">
        <f t="shared" si="433"/>
        <v>0.45</v>
      </c>
    </row>
    <row r="10776" spans="1:16" hidden="1" x14ac:dyDescent="0.25">
      <c r="A10776">
        <v>195234655</v>
      </c>
      <c r="B10776">
        <v>803403</v>
      </c>
      <c r="C10776" t="s">
        <v>224</v>
      </c>
      <c r="D10776">
        <v>2021885</v>
      </c>
      <c r="E10776" t="s">
        <v>295</v>
      </c>
      <c r="F10776" t="s">
        <v>214</v>
      </c>
      <c r="G10776" t="s">
        <v>215</v>
      </c>
      <c r="H10776">
        <v>2</v>
      </c>
      <c r="I10776">
        <v>2017</v>
      </c>
      <c r="J10776">
        <v>1</v>
      </c>
      <c r="L10776">
        <v>23094881</v>
      </c>
      <c r="M10776">
        <v>4.8</v>
      </c>
      <c r="P10776" s="29">
        <f t="shared" si="433"/>
        <v>0.6333333333333333</v>
      </c>
    </row>
    <row r="10777" spans="1:16" hidden="1" x14ac:dyDescent="0.25">
      <c r="A10777">
        <v>195234655</v>
      </c>
      <c r="B10777">
        <v>803403</v>
      </c>
      <c r="C10777" t="s">
        <v>224</v>
      </c>
      <c r="D10777">
        <v>2021916</v>
      </c>
      <c r="E10777" t="s">
        <v>226</v>
      </c>
      <c r="F10777" t="s">
        <v>214</v>
      </c>
      <c r="G10777" t="s">
        <v>215</v>
      </c>
      <c r="H10777">
        <v>2</v>
      </c>
      <c r="I10777">
        <v>2017</v>
      </c>
      <c r="J10777">
        <v>1</v>
      </c>
      <c r="L10777">
        <v>23090993</v>
      </c>
      <c r="M10777">
        <v>4.0999999999999996</v>
      </c>
      <c r="P10777" s="29">
        <f t="shared" si="433"/>
        <v>0.51666666666666661</v>
      </c>
    </row>
    <row r="10778" spans="1:16" hidden="1" x14ac:dyDescent="0.25">
      <c r="A10778">
        <v>195234655</v>
      </c>
      <c r="B10778">
        <v>803403</v>
      </c>
      <c r="C10778" t="s">
        <v>224</v>
      </c>
      <c r="D10778">
        <v>2004764</v>
      </c>
      <c r="E10778" t="s">
        <v>290</v>
      </c>
      <c r="F10778" t="s">
        <v>214</v>
      </c>
      <c r="G10778" t="s">
        <v>215</v>
      </c>
      <c r="H10778">
        <v>2</v>
      </c>
      <c r="I10778">
        <v>2017</v>
      </c>
      <c r="J10778">
        <v>1</v>
      </c>
      <c r="L10778">
        <v>23091015</v>
      </c>
      <c r="M10778">
        <v>5.3</v>
      </c>
      <c r="P10778" s="29">
        <f t="shared" si="433"/>
        <v>0.71666666666666667</v>
      </c>
    </row>
    <row r="10779" spans="1:16" hidden="1" x14ac:dyDescent="0.25">
      <c r="A10779">
        <v>195234655</v>
      </c>
      <c r="B10779">
        <v>803403</v>
      </c>
      <c r="C10779" t="s">
        <v>224</v>
      </c>
      <c r="D10779">
        <v>2004675</v>
      </c>
      <c r="E10779" t="s">
        <v>271</v>
      </c>
      <c r="F10779" t="s">
        <v>214</v>
      </c>
      <c r="G10779" t="s">
        <v>215</v>
      </c>
      <c r="H10779">
        <v>2</v>
      </c>
      <c r="I10779">
        <v>2017</v>
      </c>
      <c r="J10779">
        <v>1</v>
      </c>
      <c r="L10779">
        <v>23091013</v>
      </c>
      <c r="M10779">
        <v>4.5999999999999996</v>
      </c>
      <c r="P10779" s="29">
        <f t="shared" si="433"/>
        <v>0.6</v>
      </c>
    </row>
    <row r="10780" spans="1:16" hidden="1" x14ac:dyDescent="0.25">
      <c r="A10780">
        <v>195234655</v>
      </c>
      <c r="B10780">
        <v>803403</v>
      </c>
      <c r="C10780" t="s">
        <v>224</v>
      </c>
      <c r="D10780">
        <v>2021892</v>
      </c>
      <c r="E10780" t="s">
        <v>289</v>
      </c>
      <c r="F10780" t="s">
        <v>214</v>
      </c>
      <c r="G10780" t="s">
        <v>215</v>
      </c>
      <c r="H10780">
        <v>4</v>
      </c>
      <c r="I10780">
        <v>2017</v>
      </c>
      <c r="J10780">
        <v>2</v>
      </c>
      <c r="L10780">
        <v>23099434</v>
      </c>
      <c r="P10780" s="29" t="str">
        <f t="shared" si="433"/>
        <v>DRP</v>
      </c>
    </row>
    <row r="10781" spans="1:16" hidden="1" x14ac:dyDescent="0.25">
      <c r="A10781">
        <v>195234655</v>
      </c>
      <c r="B10781">
        <v>803403</v>
      </c>
      <c r="C10781" t="s">
        <v>224</v>
      </c>
      <c r="D10781">
        <v>2021881</v>
      </c>
      <c r="E10781" t="s">
        <v>255</v>
      </c>
      <c r="F10781" t="s">
        <v>214</v>
      </c>
      <c r="G10781" t="s">
        <v>215</v>
      </c>
      <c r="H10781">
        <v>2</v>
      </c>
      <c r="I10781">
        <v>2017</v>
      </c>
      <c r="J10781">
        <v>2</v>
      </c>
      <c r="L10781">
        <v>23099437</v>
      </c>
      <c r="M10781">
        <v>6.6</v>
      </c>
      <c r="P10781" s="29">
        <f t="shared" si="433"/>
        <v>0.93333333333333324</v>
      </c>
    </row>
    <row r="10782" spans="1:16" hidden="1" x14ac:dyDescent="0.25">
      <c r="A10782">
        <v>195234655</v>
      </c>
      <c r="B10782">
        <v>803403</v>
      </c>
      <c r="C10782" t="s">
        <v>224</v>
      </c>
      <c r="D10782">
        <v>2021886</v>
      </c>
      <c r="E10782" t="s">
        <v>227</v>
      </c>
      <c r="F10782" t="s">
        <v>214</v>
      </c>
      <c r="G10782" t="s">
        <v>215</v>
      </c>
      <c r="H10782">
        <v>2</v>
      </c>
      <c r="I10782">
        <v>2017</v>
      </c>
      <c r="J10782">
        <v>2</v>
      </c>
      <c r="L10782">
        <v>23099394</v>
      </c>
      <c r="M10782">
        <v>4.2</v>
      </c>
      <c r="P10782" s="29">
        <f t="shared" si="433"/>
        <v>0.53333333333333333</v>
      </c>
    </row>
    <row r="10783" spans="1:16" hidden="1" x14ac:dyDescent="0.25">
      <c r="A10783">
        <v>195234655</v>
      </c>
      <c r="B10783">
        <v>803403</v>
      </c>
      <c r="C10783" t="s">
        <v>224</v>
      </c>
      <c r="D10783">
        <v>2021899</v>
      </c>
      <c r="E10783" t="s">
        <v>296</v>
      </c>
      <c r="F10783" t="s">
        <v>214</v>
      </c>
      <c r="G10783" t="s">
        <v>215</v>
      </c>
      <c r="H10783">
        <v>2</v>
      </c>
      <c r="I10783">
        <v>2017</v>
      </c>
      <c r="J10783">
        <v>2</v>
      </c>
      <c r="L10783">
        <v>23099397</v>
      </c>
      <c r="M10783">
        <v>4.5999999999999996</v>
      </c>
      <c r="P10783" s="29">
        <f t="shared" si="433"/>
        <v>0.6</v>
      </c>
    </row>
    <row r="10784" spans="1:16" hidden="1" x14ac:dyDescent="0.25">
      <c r="A10784">
        <v>195234655</v>
      </c>
      <c r="B10784">
        <v>803403</v>
      </c>
      <c r="C10784" t="s">
        <v>224</v>
      </c>
      <c r="D10784">
        <v>2021906</v>
      </c>
      <c r="E10784" t="s">
        <v>235</v>
      </c>
      <c r="F10784" t="s">
        <v>214</v>
      </c>
      <c r="G10784" t="s">
        <v>215</v>
      </c>
      <c r="H10784">
        <v>3</v>
      </c>
      <c r="I10784">
        <v>2017</v>
      </c>
      <c r="J10784">
        <v>2</v>
      </c>
      <c r="L10784">
        <v>23100214</v>
      </c>
      <c r="M10784">
        <v>2.7</v>
      </c>
      <c r="P10784" s="29">
        <f t="shared" si="433"/>
        <v>0.28333333333333338</v>
      </c>
    </row>
    <row r="10785" spans="1:16" hidden="1" x14ac:dyDescent="0.25">
      <c r="A10785">
        <v>195234655</v>
      </c>
      <c r="B10785">
        <v>803403</v>
      </c>
      <c r="C10785" t="s">
        <v>224</v>
      </c>
      <c r="D10785">
        <v>2021915</v>
      </c>
      <c r="E10785" t="s">
        <v>301</v>
      </c>
      <c r="F10785" t="s">
        <v>214</v>
      </c>
      <c r="G10785" t="s">
        <v>215</v>
      </c>
      <c r="H10785">
        <v>2</v>
      </c>
      <c r="I10785">
        <v>2017</v>
      </c>
      <c r="J10785">
        <v>2</v>
      </c>
      <c r="L10785">
        <v>23099430</v>
      </c>
      <c r="M10785">
        <v>6</v>
      </c>
      <c r="P10785" s="29">
        <f t="shared" si="433"/>
        <v>0.83333333333333337</v>
      </c>
    </row>
    <row r="10786" spans="1:16" hidden="1" x14ac:dyDescent="0.25">
      <c r="A10786">
        <v>195234655</v>
      </c>
      <c r="B10786">
        <v>803403</v>
      </c>
      <c r="C10786" t="s">
        <v>224</v>
      </c>
      <c r="D10786">
        <v>2021907</v>
      </c>
      <c r="E10786" t="s">
        <v>257</v>
      </c>
      <c r="F10786" t="s">
        <v>214</v>
      </c>
      <c r="G10786" t="s">
        <v>215</v>
      </c>
      <c r="H10786">
        <v>2</v>
      </c>
      <c r="I10786">
        <v>2017</v>
      </c>
      <c r="J10786">
        <v>2</v>
      </c>
      <c r="L10786">
        <v>23099425</v>
      </c>
      <c r="M10786">
        <v>5.0999999999999996</v>
      </c>
      <c r="P10786" s="29">
        <f t="shared" si="433"/>
        <v>0.68333333333333324</v>
      </c>
    </row>
    <row r="10787" spans="1:16" hidden="1" x14ac:dyDescent="0.25">
      <c r="A10787">
        <v>195234655</v>
      </c>
      <c r="B10787">
        <v>803403</v>
      </c>
      <c r="C10787" t="s">
        <v>224</v>
      </c>
      <c r="D10787">
        <v>2021898</v>
      </c>
      <c r="E10787" t="s">
        <v>262</v>
      </c>
      <c r="F10787" t="s">
        <v>214</v>
      </c>
      <c r="G10787" t="s">
        <v>215</v>
      </c>
      <c r="H10787">
        <v>2</v>
      </c>
      <c r="I10787">
        <v>2018</v>
      </c>
      <c r="J10787">
        <v>1</v>
      </c>
      <c r="L10787">
        <v>23105527</v>
      </c>
      <c r="M10787">
        <v>5.5</v>
      </c>
      <c r="P10787" s="29">
        <f t="shared" si="433"/>
        <v>0.75</v>
      </c>
    </row>
    <row r="10788" spans="1:16" hidden="1" x14ac:dyDescent="0.25">
      <c r="A10788">
        <v>195234655</v>
      </c>
      <c r="B10788">
        <v>803403</v>
      </c>
      <c r="C10788" t="s">
        <v>224</v>
      </c>
      <c r="D10788">
        <v>2021887</v>
      </c>
      <c r="E10788" t="s">
        <v>279</v>
      </c>
      <c r="F10788" t="s">
        <v>214</v>
      </c>
      <c r="G10788" t="s">
        <v>215</v>
      </c>
      <c r="H10788">
        <v>2</v>
      </c>
      <c r="I10788">
        <v>2018</v>
      </c>
      <c r="J10788">
        <v>1</v>
      </c>
      <c r="L10788">
        <v>23105443</v>
      </c>
      <c r="M10788">
        <v>5.5</v>
      </c>
      <c r="P10788" s="29">
        <f t="shared" si="433"/>
        <v>0.75</v>
      </c>
    </row>
    <row r="10789" spans="1:16" hidden="1" x14ac:dyDescent="0.25">
      <c r="A10789">
        <v>195234655</v>
      </c>
      <c r="B10789">
        <v>803403</v>
      </c>
      <c r="C10789" t="s">
        <v>224</v>
      </c>
      <c r="D10789">
        <v>2004671</v>
      </c>
      <c r="E10789" t="s">
        <v>288</v>
      </c>
      <c r="F10789" t="s">
        <v>214</v>
      </c>
      <c r="G10789" t="s">
        <v>215</v>
      </c>
      <c r="H10789">
        <v>2</v>
      </c>
      <c r="I10789">
        <v>2018</v>
      </c>
      <c r="J10789">
        <v>1</v>
      </c>
      <c r="L10789">
        <v>23105430</v>
      </c>
      <c r="M10789">
        <v>5.5</v>
      </c>
      <c r="P10789" s="29">
        <f t="shared" si="433"/>
        <v>0.75</v>
      </c>
    </row>
    <row r="10790" spans="1:16" hidden="1" x14ac:dyDescent="0.25">
      <c r="A10790">
        <v>195234655</v>
      </c>
      <c r="B10790">
        <v>803403</v>
      </c>
      <c r="C10790" t="s">
        <v>224</v>
      </c>
      <c r="D10790">
        <v>2021878</v>
      </c>
      <c r="E10790" t="s">
        <v>294</v>
      </c>
      <c r="F10790" t="s">
        <v>214</v>
      </c>
      <c r="G10790" t="s">
        <v>215</v>
      </c>
      <c r="H10790">
        <v>2</v>
      </c>
      <c r="I10790">
        <v>2018</v>
      </c>
      <c r="J10790">
        <v>1</v>
      </c>
      <c r="L10790">
        <v>23106319</v>
      </c>
      <c r="M10790">
        <v>4</v>
      </c>
      <c r="P10790" s="29">
        <f t="shared" si="433"/>
        <v>0.5</v>
      </c>
    </row>
    <row r="10791" spans="1:16" hidden="1" x14ac:dyDescent="0.25">
      <c r="A10791">
        <v>195234655</v>
      </c>
      <c r="B10791">
        <v>803403</v>
      </c>
      <c r="C10791" t="s">
        <v>224</v>
      </c>
      <c r="D10791">
        <v>2019324</v>
      </c>
      <c r="E10791" t="s">
        <v>236</v>
      </c>
      <c r="F10791" t="s">
        <v>214</v>
      </c>
      <c r="G10791" t="s">
        <v>215</v>
      </c>
      <c r="H10791">
        <v>2</v>
      </c>
      <c r="I10791">
        <v>2018</v>
      </c>
      <c r="J10791">
        <v>1</v>
      </c>
      <c r="M10791" t="s">
        <v>232</v>
      </c>
      <c r="P10791" s="29" t="str">
        <f t="shared" si="433"/>
        <v>CVL</v>
      </c>
    </row>
    <row r="10792" spans="1:16" hidden="1" x14ac:dyDescent="0.25">
      <c r="A10792">
        <v>195234655</v>
      </c>
      <c r="B10792">
        <v>803403</v>
      </c>
      <c r="C10792" t="s">
        <v>224</v>
      </c>
      <c r="D10792">
        <v>2019325</v>
      </c>
      <c r="E10792" t="s">
        <v>249</v>
      </c>
      <c r="F10792" t="s">
        <v>214</v>
      </c>
      <c r="G10792" t="s">
        <v>215</v>
      </c>
      <c r="H10792">
        <v>2</v>
      </c>
      <c r="I10792">
        <v>2018</v>
      </c>
      <c r="J10792">
        <v>1</v>
      </c>
      <c r="M10792" t="s">
        <v>232</v>
      </c>
      <c r="P10792" s="29" t="str">
        <f t="shared" si="433"/>
        <v>CVL</v>
      </c>
    </row>
    <row r="10793" spans="1:16" hidden="1" x14ac:dyDescent="0.25">
      <c r="A10793">
        <v>195234655</v>
      </c>
      <c r="B10793">
        <v>803403</v>
      </c>
      <c r="C10793" t="s">
        <v>224</v>
      </c>
      <c r="D10793">
        <v>2019326</v>
      </c>
      <c r="E10793" t="s">
        <v>248</v>
      </c>
      <c r="F10793" t="s">
        <v>214</v>
      </c>
      <c r="G10793" t="s">
        <v>215</v>
      </c>
      <c r="H10793">
        <v>2</v>
      </c>
      <c r="I10793">
        <v>2018</v>
      </c>
      <c r="J10793">
        <v>1</v>
      </c>
      <c r="M10793" t="s">
        <v>232</v>
      </c>
      <c r="P10793" s="29" t="str">
        <f t="shared" si="433"/>
        <v>CVL</v>
      </c>
    </row>
    <row r="10794" spans="1:16" hidden="1" x14ac:dyDescent="0.25">
      <c r="A10794">
        <v>195234655</v>
      </c>
      <c r="B10794">
        <v>803403</v>
      </c>
      <c r="C10794" t="s">
        <v>224</v>
      </c>
      <c r="D10794">
        <v>2004686</v>
      </c>
      <c r="E10794" t="s">
        <v>277</v>
      </c>
      <c r="F10794" t="s">
        <v>214</v>
      </c>
      <c r="G10794" t="s">
        <v>215</v>
      </c>
      <c r="H10794">
        <v>2</v>
      </c>
      <c r="I10794">
        <v>2018</v>
      </c>
      <c r="J10794">
        <v>2</v>
      </c>
      <c r="L10794">
        <v>23113942</v>
      </c>
      <c r="M10794">
        <v>5.4</v>
      </c>
      <c r="P10794" s="29">
        <f t="shared" si="433"/>
        <v>0.73333333333333339</v>
      </c>
    </row>
    <row r="10795" spans="1:16" hidden="1" x14ac:dyDescent="0.25">
      <c r="A10795">
        <v>195234655</v>
      </c>
      <c r="B10795">
        <v>803403</v>
      </c>
      <c r="C10795" t="s">
        <v>224</v>
      </c>
      <c r="D10795">
        <v>2019327</v>
      </c>
      <c r="E10795" t="s">
        <v>247</v>
      </c>
      <c r="F10795" t="s">
        <v>214</v>
      </c>
      <c r="G10795" t="s">
        <v>215</v>
      </c>
      <c r="H10795">
        <v>2</v>
      </c>
      <c r="I10795">
        <v>2018</v>
      </c>
      <c r="J10795">
        <v>2</v>
      </c>
      <c r="L10795">
        <v>23112887</v>
      </c>
      <c r="M10795">
        <v>5.7</v>
      </c>
      <c r="P10795" s="29">
        <f t="shared" ref="P10795:P10826" si="434">IF(AND(ISNUMBER(M10795),H10795&lt;&gt;4),(M10795-1)/6,IF(H10795=4,"DRP",IF(AND(H10795=3,M10795="NA"),"BAD",IF(AND(H10795=2),"CVL",IF(AND(H10795=1,ISBLANK(M10795)),"NULL","UNK")))))</f>
        <v>0.78333333333333333</v>
      </c>
    </row>
    <row r="10796" spans="1:16" hidden="1" x14ac:dyDescent="0.25">
      <c r="A10796">
        <v>195234655</v>
      </c>
      <c r="B10796">
        <v>803403</v>
      </c>
      <c r="C10796" t="s">
        <v>224</v>
      </c>
      <c r="D10796">
        <v>2021892</v>
      </c>
      <c r="E10796" t="s">
        <v>289</v>
      </c>
      <c r="F10796" t="s">
        <v>214</v>
      </c>
      <c r="G10796" t="s">
        <v>215</v>
      </c>
      <c r="H10796">
        <v>2</v>
      </c>
      <c r="I10796">
        <v>2018</v>
      </c>
      <c r="J10796">
        <v>2</v>
      </c>
      <c r="L10796">
        <v>23113940</v>
      </c>
      <c r="M10796">
        <v>5.9</v>
      </c>
      <c r="P10796" s="29">
        <f t="shared" si="434"/>
        <v>0.81666666666666676</v>
      </c>
    </row>
    <row r="10797" spans="1:16" hidden="1" x14ac:dyDescent="0.25">
      <c r="A10797">
        <v>195234655</v>
      </c>
      <c r="B10797">
        <v>803403</v>
      </c>
      <c r="C10797" t="s">
        <v>224</v>
      </c>
      <c r="D10797">
        <v>2021906</v>
      </c>
      <c r="E10797" t="s">
        <v>235</v>
      </c>
      <c r="F10797" t="s">
        <v>214</v>
      </c>
      <c r="G10797" t="s">
        <v>215</v>
      </c>
      <c r="H10797">
        <v>2</v>
      </c>
      <c r="I10797">
        <v>2018</v>
      </c>
      <c r="J10797">
        <v>2</v>
      </c>
      <c r="L10797">
        <v>23115202</v>
      </c>
      <c r="M10797">
        <v>5.2</v>
      </c>
      <c r="P10797" s="29">
        <f t="shared" si="434"/>
        <v>0.70000000000000007</v>
      </c>
    </row>
    <row r="10798" spans="1:16" hidden="1" x14ac:dyDescent="0.25">
      <c r="A10798">
        <v>195234655</v>
      </c>
      <c r="B10798">
        <v>803403</v>
      </c>
      <c r="C10798" t="s">
        <v>224</v>
      </c>
      <c r="D10798">
        <v>2021890</v>
      </c>
      <c r="E10798" t="s">
        <v>303</v>
      </c>
      <c r="F10798" t="s">
        <v>214</v>
      </c>
      <c r="G10798" t="s">
        <v>215</v>
      </c>
      <c r="H10798">
        <v>2</v>
      </c>
      <c r="I10798">
        <v>2018</v>
      </c>
      <c r="J10798">
        <v>2</v>
      </c>
      <c r="L10798">
        <v>23113977</v>
      </c>
      <c r="M10798">
        <v>6.7</v>
      </c>
      <c r="P10798" s="29">
        <f t="shared" si="434"/>
        <v>0.95000000000000007</v>
      </c>
    </row>
    <row r="10799" spans="1:16" hidden="1" x14ac:dyDescent="0.25">
      <c r="A10799">
        <v>195234655</v>
      </c>
      <c r="B10799">
        <v>803401</v>
      </c>
      <c r="C10799" t="s">
        <v>318</v>
      </c>
      <c r="D10799">
        <v>2004586</v>
      </c>
      <c r="E10799" t="s">
        <v>325</v>
      </c>
      <c r="F10799" t="s">
        <v>214</v>
      </c>
      <c r="G10799" t="s">
        <v>215</v>
      </c>
      <c r="H10799">
        <v>2</v>
      </c>
      <c r="I10799">
        <v>2019</v>
      </c>
      <c r="J10799">
        <v>1</v>
      </c>
      <c r="L10799">
        <v>23124771</v>
      </c>
      <c r="M10799">
        <v>4.2</v>
      </c>
      <c r="P10799" s="29">
        <f t="shared" si="434"/>
        <v>0.53333333333333333</v>
      </c>
    </row>
    <row r="10800" spans="1:16" hidden="1" x14ac:dyDescent="0.25">
      <c r="A10800">
        <v>195234655</v>
      </c>
      <c r="B10800">
        <v>803401</v>
      </c>
      <c r="C10800" t="s">
        <v>318</v>
      </c>
      <c r="D10800">
        <v>2027110</v>
      </c>
      <c r="E10800" t="s">
        <v>365</v>
      </c>
      <c r="F10800" t="s">
        <v>320</v>
      </c>
      <c r="G10800" t="s">
        <v>321</v>
      </c>
      <c r="H10800">
        <v>2</v>
      </c>
      <c r="I10800">
        <v>2019</v>
      </c>
      <c r="J10800">
        <v>1</v>
      </c>
      <c r="L10800">
        <v>23121846</v>
      </c>
      <c r="M10800">
        <v>5.4</v>
      </c>
      <c r="P10800" s="29">
        <f t="shared" si="434"/>
        <v>0.73333333333333339</v>
      </c>
    </row>
    <row r="10801" spans="1:16" hidden="1" x14ac:dyDescent="0.25">
      <c r="A10801">
        <v>195234655</v>
      </c>
      <c r="B10801">
        <v>803401</v>
      </c>
      <c r="C10801" t="s">
        <v>318</v>
      </c>
      <c r="D10801">
        <v>2021689</v>
      </c>
      <c r="E10801" t="s">
        <v>312</v>
      </c>
      <c r="F10801" t="s">
        <v>214</v>
      </c>
      <c r="G10801" t="s">
        <v>215</v>
      </c>
      <c r="H10801">
        <v>2</v>
      </c>
      <c r="I10801">
        <v>2019</v>
      </c>
      <c r="J10801">
        <v>1</v>
      </c>
      <c r="L10801">
        <v>23120247</v>
      </c>
      <c r="M10801">
        <v>5.7</v>
      </c>
      <c r="P10801" s="29">
        <f t="shared" si="434"/>
        <v>0.78333333333333333</v>
      </c>
    </row>
    <row r="10802" spans="1:16" hidden="1" x14ac:dyDescent="0.25">
      <c r="A10802">
        <v>195234655</v>
      </c>
      <c r="B10802">
        <v>803401</v>
      </c>
      <c r="C10802" t="s">
        <v>318</v>
      </c>
      <c r="D10802">
        <v>2024863</v>
      </c>
      <c r="E10802" t="s">
        <v>304</v>
      </c>
      <c r="F10802" t="s">
        <v>214</v>
      </c>
      <c r="G10802" t="s">
        <v>215</v>
      </c>
      <c r="H10802">
        <v>2</v>
      </c>
      <c r="I10802">
        <v>2019</v>
      </c>
      <c r="J10802">
        <v>1</v>
      </c>
      <c r="L10802">
        <v>23120228</v>
      </c>
      <c r="M10802">
        <v>5.3</v>
      </c>
      <c r="P10802" s="29">
        <f t="shared" si="434"/>
        <v>0.71666666666666667</v>
      </c>
    </row>
    <row r="10803" spans="1:16" hidden="1" x14ac:dyDescent="0.25">
      <c r="A10803">
        <v>195234655</v>
      </c>
      <c r="B10803">
        <v>803401</v>
      </c>
      <c r="C10803" t="s">
        <v>318</v>
      </c>
      <c r="D10803">
        <v>2021679</v>
      </c>
      <c r="E10803" t="s">
        <v>259</v>
      </c>
      <c r="F10803" t="s">
        <v>214</v>
      </c>
      <c r="G10803" t="s">
        <v>215</v>
      </c>
      <c r="H10803">
        <v>2</v>
      </c>
      <c r="I10803">
        <v>2019</v>
      </c>
      <c r="J10803">
        <v>1</v>
      </c>
      <c r="L10803">
        <v>23122095</v>
      </c>
      <c r="M10803">
        <v>5</v>
      </c>
      <c r="P10803" s="29">
        <f t="shared" si="434"/>
        <v>0.66666666666666663</v>
      </c>
    </row>
    <row r="10804" spans="1:16" hidden="1" x14ac:dyDescent="0.25">
      <c r="A10804">
        <v>195234655</v>
      </c>
      <c r="B10804">
        <v>803401</v>
      </c>
      <c r="C10804" t="s">
        <v>318</v>
      </c>
      <c r="D10804">
        <v>2021787</v>
      </c>
      <c r="E10804" t="s">
        <v>292</v>
      </c>
      <c r="F10804" t="s">
        <v>214</v>
      </c>
      <c r="G10804" t="s">
        <v>215</v>
      </c>
      <c r="H10804">
        <v>2</v>
      </c>
      <c r="I10804">
        <v>2019</v>
      </c>
      <c r="J10804">
        <v>1</v>
      </c>
      <c r="L10804">
        <v>23119964</v>
      </c>
      <c r="M10804">
        <v>4</v>
      </c>
      <c r="P10804" s="29">
        <f t="shared" si="434"/>
        <v>0.5</v>
      </c>
    </row>
    <row r="10805" spans="1:16" hidden="1" x14ac:dyDescent="0.25">
      <c r="A10805">
        <v>195234655</v>
      </c>
      <c r="B10805">
        <v>803401</v>
      </c>
      <c r="C10805" t="s">
        <v>318</v>
      </c>
      <c r="D10805">
        <v>2024921</v>
      </c>
      <c r="E10805" t="s">
        <v>225</v>
      </c>
      <c r="F10805" t="s">
        <v>214</v>
      </c>
      <c r="G10805" t="s">
        <v>215</v>
      </c>
      <c r="H10805">
        <v>2</v>
      </c>
      <c r="I10805">
        <v>2019</v>
      </c>
      <c r="J10805">
        <v>1</v>
      </c>
      <c r="L10805">
        <v>23120244</v>
      </c>
      <c r="M10805">
        <v>6.7</v>
      </c>
      <c r="P10805" s="29">
        <f t="shared" si="434"/>
        <v>0.95000000000000007</v>
      </c>
    </row>
    <row r="10806" spans="1:16" hidden="1" x14ac:dyDescent="0.25">
      <c r="A10806">
        <v>195234655</v>
      </c>
      <c r="B10806">
        <v>803401</v>
      </c>
      <c r="C10806" t="s">
        <v>318</v>
      </c>
      <c r="D10806">
        <v>2004602</v>
      </c>
      <c r="E10806" t="s">
        <v>277</v>
      </c>
      <c r="F10806" t="s">
        <v>214</v>
      </c>
      <c r="G10806" t="s">
        <v>215</v>
      </c>
      <c r="H10806">
        <v>2</v>
      </c>
      <c r="I10806">
        <v>2019</v>
      </c>
      <c r="J10806">
        <v>1</v>
      </c>
      <c r="M10806">
        <v>5.4</v>
      </c>
      <c r="N10806" t="s">
        <v>231</v>
      </c>
      <c r="P10806" s="29">
        <f t="shared" si="434"/>
        <v>0.73333333333333339</v>
      </c>
    </row>
    <row r="10807" spans="1:16" hidden="1" x14ac:dyDescent="0.25">
      <c r="A10807">
        <v>195234655</v>
      </c>
      <c r="B10807">
        <v>803401</v>
      </c>
      <c r="C10807" t="s">
        <v>318</v>
      </c>
      <c r="D10807">
        <v>2021671</v>
      </c>
      <c r="E10807" t="s">
        <v>303</v>
      </c>
      <c r="F10807" t="s">
        <v>214</v>
      </c>
      <c r="G10807" t="s">
        <v>215</v>
      </c>
      <c r="H10807">
        <v>2</v>
      </c>
      <c r="I10807">
        <v>2019</v>
      </c>
      <c r="J10807">
        <v>1</v>
      </c>
      <c r="M10807">
        <v>6.7</v>
      </c>
      <c r="N10807" t="s">
        <v>231</v>
      </c>
      <c r="P10807" s="29">
        <f t="shared" si="434"/>
        <v>0.95000000000000007</v>
      </c>
    </row>
    <row r="10808" spans="1:16" hidden="1" x14ac:dyDescent="0.25">
      <c r="A10808">
        <v>195234655</v>
      </c>
      <c r="B10808">
        <v>803401</v>
      </c>
      <c r="C10808" t="s">
        <v>318</v>
      </c>
      <c r="D10808">
        <v>2021781</v>
      </c>
      <c r="E10808" t="s">
        <v>235</v>
      </c>
      <c r="F10808" t="s">
        <v>214</v>
      </c>
      <c r="G10808" t="s">
        <v>215</v>
      </c>
      <c r="H10808">
        <v>2</v>
      </c>
      <c r="I10808">
        <v>2019</v>
      </c>
      <c r="J10808">
        <v>1</v>
      </c>
      <c r="M10808">
        <v>5.2</v>
      </c>
      <c r="N10808" t="s">
        <v>231</v>
      </c>
      <c r="P10808" s="29">
        <f t="shared" si="434"/>
        <v>0.70000000000000007</v>
      </c>
    </row>
    <row r="10809" spans="1:16" hidden="1" x14ac:dyDescent="0.25">
      <c r="A10809">
        <v>195234655</v>
      </c>
      <c r="B10809">
        <v>803401</v>
      </c>
      <c r="C10809" t="s">
        <v>318</v>
      </c>
      <c r="D10809">
        <v>2024862</v>
      </c>
      <c r="E10809" t="s">
        <v>289</v>
      </c>
      <c r="F10809" t="s">
        <v>214</v>
      </c>
      <c r="G10809" t="s">
        <v>215</v>
      </c>
      <c r="H10809">
        <v>2</v>
      </c>
      <c r="I10809">
        <v>2019</v>
      </c>
      <c r="J10809">
        <v>1</v>
      </c>
      <c r="M10809" t="s">
        <v>232</v>
      </c>
      <c r="N10809" t="s">
        <v>231</v>
      </c>
      <c r="P10809" s="29" t="str">
        <f t="shared" si="434"/>
        <v>CVL</v>
      </c>
    </row>
    <row r="10810" spans="1:16" hidden="1" x14ac:dyDescent="0.25">
      <c r="A10810">
        <v>195234655</v>
      </c>
      <c r="B10810">
        <v>803401</v>
      </c>
      <c r="C10810" t="s">
        <v>318</v>
      </c>
      <c r="D10810">
        <v>2019274</v>
      </c>
      <c r="E10810" t="s">
        <v>247</v>
      </c>
      <c r="F10810" t="s">
        <v>214</v>
      </c>
      <c r="G10810" t="s">
        <v>215</v>
      </c>
      <c r="H10810">
        <v>2</v>
      </c>
      <c r="I10810">
        <v>2019</v>
      </c>
      <c r="J10810">
        <v>1</v>
      </c>
      <c r="M10810" t="s">
        <v>232</v>
      </c>
      <c r="N10810" t="s">
        <v>231</v>
      </c>
      <c r="P10810" s="29" t="str">
        <f t="shared" si="434"/>
        <v>CVL</v>
      </c>
    </row>
    <row r="10811" spans="1:16" hidden="1" x14ac:dyDescent="0.25">
      <c r="A10811">
        <v>195234655</v>
      </c>
      <c r="B10811">
        <v>803401</v>
      </c>
      <c r="C10811" t="s">
        <v>318</v>
      </c>
      <c r="D10811">
        <v>2019271</v>
      </c>
      <c r="E10811" t="s">
        <v>236</v>
      </c>
      <c r="F10811" t="s">
        <v>214</v>
      </c>
      <c r="G10811" t="s">
        <v>215</v>
      </c>
      <c r="H10811">
        <v>2</v>
      </c>
      <c r="I10811">
        <v>2019</v>
      </c>
      <c r="J10811">
        <v>1</v>
      </c>
      <c r="M10811" t="s">
        <v>232</v>
      </c>
      <c r="N10811" t="s">
        <v>231</v>
      </c>
      <c r="P10811" s="29" t="str">
        <f t="shared" si="434"/>
        <v>CVL</v>
      </c>
    </row>
    <row r="10812" spans="1:16" hidden="1" x14ac:dyDescent="0.25">
      <c r="A10812">
        <v>195234655</v>
      </c>
      <c r="B10812">
        <v>803401</v>
      </c>
      <c r="C10812" t="s">
        <v>318</v>
      </c>
      <c r="D10812">
        <v>2019272</v>
      </c>
      <c r="E10812" t="s">
        <v>249</v>
      </c>
      <c r="F10812" t="s">
        <v>214</v>
      </c>
      <c r="G10812" t="s">
        <v>215</v>
      </c>
      <c r="H10812">
        <v>2</v>
      </c>
      <c r="I10812">
        <v>2019</v>
      </c>
      <c r="J10812">
        <v>1</v>
      </c>
      <c r="M10812" t="s">
        <v>232</v>
      </c>
      <c r="N10812" t="s">
        <v>231</v>
      </c>
      <c r="P10812" s="29" t="str">
        <f t="shared" si="434"/>
        <v>CVL</v>
      </c>
    </row>
    <row r="10813" spans="1:16" hidden="1" x14ac:dyDescent="0.25">
      <c r="A10813">
        <v>195234655</v>
      </c>
      <c r="B10813">
        <v>803401</v>
      </c>
      <c r="C10813" t="s">
        <v>318</v>
      </c>
      <c r="D10813">
        <v>2019273</v>
      </c>
      <c r="E10813" t="s">
        <v>248</v>
      </c>
      <c r="F10813" t="s">
        <v>214</v>
      </c>
      <c r="G10813" t="s">
        <v>215</v>
      </c>
      <c r="H10813">
        <v>2</v>
      </c>
      <c r="I10813">
        <v>2019</v>
      </c>
      <c r="J10813">
        <v>1</v>
      </c>
      <c r="M10813" t="s">
        <v>232</v>
      </c>
      <c r="N10813" t="s">
        <v>231</v>
      </c>
      <c r="P10813" s="29" t="str">
        <f t="shared" si="434"/>
        <v>CVL</v>
      </c>
    </row>
    <row r="10814" spans="1:16" hidden="1" x14ac:dyDescent="0.25">
      <c r="A10814">
        <v>195234655</v>
      </c>
      <c r="B10814">
        <v>803401</v>
      </c>
      <c r="C10814" t="s">
        <v>318</v>
      </c>
      <c r="D10814">
        <v>2021744</v>
      </c>
      <c r="E10814" t="s">
        <v>262</v>
      </c>
      <c r="F10814" t="s">
        <v>214</v>
      </c>
      <c r="G10814" t="s">
        <v>215</v>
      </c>
      <c r="H10814">
        <v>2</v>
      </c>
      <c r="I10814">
        <v>2019</v>
      </c>
      <c r="J10814">
        <v>1</v>
      </c>
      <c r="M10814">
        <v>5.5</v>
      </c>
      <c r="N10814" t="s">
        <v>231</v>
      </c>
      <c r="P10814" s="29">
        <f t="shared" si="434"/>
        <v>0.75</v>
      </c>
    </row>
    <row r="10815" spans="1:16" hidden="1" x14ac:dyDescent="0.25">
      <c r="A10815">
        <v>195234655</v>
      </c>
      <c r="B10815">
        <v>803401</v>
      </c>
      <c r="C10815" t="s">
        <v>318</v>
      </c>
      <c r="D10815">
        <v>2021754</v>
      </c>
      <c r="E10815" t="s">
        <v>216</v>
      </c>
      <c r="F10815" t="s">
        <v>214</v>
      </c>
      <c r="G10815" t="s">
        <v>215</v>
      </c>
      <c r="H10815">
        <v>2</v>
      </c>
      <c r="I10815">
        <v>2019</v>
      </c>
      <c r="J10815">
        <v>1</v>
      </c>
      <c r="M10815">
        <v>5</v>
      </c>
      <c r="N10815" t="s">
        <v>231</v>
      </c>
      <c r="P10815" s="29">
        <f t="shared" si="434"/>
        <v>0.66666666666666663</v>
      </c>
    </row>
    <row r="10816" spans="1:16" hidden="1" x14ac:dyDescent="0.25">
      <c r="A10816">
        <v>195234655</v>
      </c>
      <c r="B10816">
        <v>803401</v>
      </c>
      <c r="C10816" t="s">
        <v>318</v>
      </c>
      <c r="D10816">
        <v>2021600</v>
      </c>
      <c r="E10816" t="s">
        <v>219</v>
      </c>
      <c r="F10816" t="s">
        <v>214</v>
      </c>
      <c r="G10816" t="s">
        <v>215</v>
      </c>
      <c r="H10816">
        <v>2</v>
      </c>
      <c r="I10816">
        <v>2019</v>
      </c>
      <c r="J10816">
        <v>1</v>
      </c>
      <c r="M10816">
        <v>4.0999999999999996</v>
      </c>
      <c r="N10816" t="s">
        <v>231</v>
      </c>
      <c r="P10816" s="29">
        <f t="shared" si="434"/>
        <v>0.51666666666666661</v>
      </c>
    </row>
    <row r="10817" spans="1:16" hidden="1" x14ac:dyDescent="0.25">
      <c r="A10817">
        <v>195234655</v>
      </c>
      <c r="B10817">
        <v>803401</v>
      </c>
      <c r="C10817" t="s">
        <v>318</v>
      </c>
      <c r="D10817">
        <v>2005118</v>
      </c>
      <c r="E10817" t="s">
        <v>223</v>
      </c>
      <c r="F10817" t="s">
        <v>214</v>
      </c>
      <c r="G10817" t="s">
        <v>215</v>
      </c>
      <c r="H10817">
        <v>2</v>
      </c>
      <c r="I10817">
        <v>2019</v>
      </c>
      <c r="J10817">
        <v>1</v>
      </c>
      <c r="M10817">
        <v>4</v>
      </c>
      <c r="N10817" t="s">
        <v>231</v>
      </c>
      <c r="P10817" s="29">
        <f t="shared" si="434"/>
        <v>0.5</v>
      </c>
    </row>
    <row r="10818" spans="1:16" hidden="1" x14ac:dyDescent="0.25">
      <c r="A10818">
        <v>195234655</v>
      </c>
      <c r="B10818">
        <v>803401</v>
      </c>
      <c r="C10818" t="s">
        <v>318</v>
      </c>
      <c r="D10818">
        <v>2005099</v>
      </c>
      <c r="E10818" t="s">
        <v>217</v>
      </c>
      <c r="F10818" t="s">
        <v>214</v>
      </c>
      <c r="G10818" t="s">
        <v>215</v>
      </c>
      <c r="H10818">
        <v>2</v>
      </c>
      <c r="I10818">
        <v>2019</v>
      </c>
      <c r="J10818">
        <v>1</v>
      </c>
      <c r="M10818">
        <v>4.4000000000000004</v>
      </c>
      <c r="N10818" t="s">
        <v>231</v>
      </c>
      <c r="P10818" s="29">
        <f t="shared" si="434"/>
        <v>0.56666666666666676</v>
      </c>
    </row>
    <row r="10819" spans="1:16" hidden="1" x14ac:dyDescent="0.25">
      <c r="A10819">
        <v>195234655</v>
      </c>
      <c r="B10819">
        <v>803401</v>
      </c>
      <c r="C10819" t="s">
        <v>318</v>
      </c>
      <c r="D10819">
        <v>2005102</v>
      </c>
      <c r="E10819" t="s">
        <v>218</v>
      </c>
      <c r="F10819" t="s">
        <v>214</v>
      </c>
      <c r="G10819" t="s">
        <v>215</v>
      </c>
      <c r="H10819">
        <v>2</v>
      </c>
      <c r="I10819">
        <v>2019</v>
      </c>
      <c r="J10819">
        <v>1</v>
      </c>
      <c r="M10819">
        <v>4.7</v>
      </c>
      <c r="N10819" t="s">
        <v>231</v>
      </c>
      <c r="P10819" s="29">
        <f t="shared" si="434"/>
        <v>0.6166666666666667</v>
      </c>
    </row>
    <row r="10820" spans="1:16" hidden="1" x14ac:dyDescent="0.25">
      <c r="A10820">
        <v>195234655</v>
      </c>
      <c r="B10820">
        <v>803401</v>
      </c>
      <c r="C10820" t="s">
        <v>318</v>
      </c>
      <c r="D10820">
        <v>2021580</v>
      </c>
      <c r="E10820" t="s">
        <v>241</v>
      </c>
      <c r="F10820" t="s">
        <v>214</v>
      </c>
      <c r="G10820" t="s">
        <v>215</v>
      </c>
      <c r="H10820">
        <v>2</v>
      </c>
      <c r="I10820">
        <v>2019</v>
      </c>
      <c r="J10820">
        <v>1</v>
      </c>
      <c r="M10820">
        <v>4.4000000000000004</v>
      </c>
      <c r="N10820" t="s">
        <v>231</v>
      </c>
      <c r="P10820" s="29">
        <f t="shared" si="434"/>
        <v>0.56666666666666676</v>
      </c>
    </row>
    <row r="10821" spans="1:16" hidden="1" x14ac:dyDescent="0.25">
      <c r="A10821">
        <v>195234655</v>
      </c>
      <c r="B10821">
        <v>803401</v>
      </c>
      <c r="C10821" t="s">
        <v>318</v>
      </c>
      <c r="D10821">
        <v>2021763</v>
      </c>
      <c r="E10821" t="s">
        <v>298</v>
      </c>
      <c r="F10821" t="s">
        <v>214</v>
      </c>
      <c r="G10821" t="s">
        <v>215</v>
      </c>
      <c r="H10821">
        <v>2</v>
      </c>
      <c r="I10821">
        <v>2019</v>
      </c>
      <c r="J10821">
        <v>1</v>
      </c>
      <c r="M10821">
        <v>5.5</v>
      </c>
      <c r="N10821" t="s">
        <v>231</v>
      </c>
      <c r="P10821" s="29">
        <f t="shared" si="434"/>
        <v>0.75</v>
      </c>
    </row>
    <row r="10822" spans="1:16" hidden="1" x14ac:dyDescent="0.25">
      <c r="A10822">
        <v>195234655</v>
      </c>
      <c r="B10822">
        <v>803401</v>
      </c>
      <c r="C10822" t="s">
        <v>318</v>
      </c>
      <c r="D10822">
        <v>2021756</v>
      </c>
      <c r="E10822" t="s">
        <v>253</v>
      </c>
      <c r="F10822" t="s">
        <v>214</v>
      </c>
      <c r="G10822" t="s">
        <v>215</v>
      </c>
      <c r="H10822">
        <v>2</v>
      </c>
      <c r="I10822">
        <v>2019</v>
      </c>
      <c r="J10822">
        <v>1</v>
      </c>
      <c r="M10822">
        <v>4</v>
      </c>
      <c r="N10822" t="s">
        <v>231</v>
      </c>
      <c r="P10822" s="29">
        <f t="shared" si="434"/>
        <v>0.5</v>
      </c>
    </row>
    <row r="10823" spans="1:16" hidden="1" x14ac:dyDescent="0.25">
      <c r="A10823">
        <v>195234655</v>
      </c>
      <c r="B10823">
        <v>803401</v>
      </c>
      <c r="C10823" t="s">
        <v>318</v>
      </c>
      <c r="D10823">
        <v>2005117</v>
      </c>
      <c r="E10823" t="s">
        <v>220</v>
      </c>
      <c r="F10823" t="s">
        <v>214</v>
      </c>
      <c r="G10823" t="s">
        <v>215</v>
      </c>
      <c r="H10823">
        <v>2</v>
      </c>
      <c r="I10823">
        <v>2019</v>
      </c>
      <c r="J10823">
        <v>1</v>
      </c>
      <c r="M10823">
        <v>4</v>
      </c>
      <c r="N10823" t="s">
        <v>231</v>
      </c>
      <c r="P10823" s="29">
        <f t="shared" si="434"/>
        <v>0.5</v>
      </c>
    </row>
    <row r="10824" spans="1:16" hidden="1" x14ac:dyDescent="0.25">
      <c r="A10824">
        <v>195234655</v>
      </c>
      <c r="B10824">
        <v>803401</v>
      </c>
      <c r="C10824" t="s">
        <v>318</v>
      </c>
      <c r="D10824">
        <v>2021602</v>
      </c>
      <c r="E10824" t="s">
        <v>242</v>
      </c>
      <c r="F10824" t="s">
        <v>214</v>
      </c>
      <c r="G10824" t="s">
        <v>215</v>
      </c>
      <c r="H10824">
        <v>2</v>
      </c>
      <c r="I10824">
        <v>2019</v>
      </c>
      <c r="J10824">
        <v>1</v>
      </c>
      <c r="M10824">
        <v>4.3</v>
      </c>
      <c r="N10824" t="s">
        <v>231</v>
      </c>
      <c r="P10824" s="29">
        <f t="shared" si="434"/>
        <v>0.54999999999999993</v>
      </c>
    </row>
    <row r="10825" spans="1:16" hidden="1" x14ac:dyDescent="0.25">
      <c r="A10825">
        <v>195234655</v>
      </c>
      <c r="B10825">
        <v>803401</v>
      </c>
      <c r="C10825" t="s">
        <v>318</v>
      </c>
      <c r="D10825">
        <v>2005131</v>
      </c>
      <c r="E10825" t="s">
        <v>228</v>
      </c>
      <c r="F10825" t="s">
        <v>214</v>
      </c>
      <c r="G10825" t="s">
        <v>215</v>
      </c>
      <c r="H10825">
        <v>2</v>
      </c>
      <c r="I10825">
        <v>2019</v>
      </c>
      <c r="J10825">
        <v>1</v>
      </c>
      <c r="M10825">
        <v>5.3</v>
      </c>
      <c r="N10825" t="s">
        <v>231</v>
      </c>
      <c r="P10825" s="29">
        <f t="shared" si="434"/>
        <v>0.71666666666666667</v>
      </c>
    </row>
    <row r="10826" spans="1:16" hidden="1" x14ac:dyDescent="0.25">
      <c r="A10826">
        <v>195234655</v>
      </c>
      <c r="B10826">
        <v>803401</v>
      </c>
      <c r="C10826" t="s">
        <v>318</v>
      </c>
      <c r="D10826">
        <v>2005120</v>
      </c>
      <c r="E10826" t="s">
        <v>293</v>
      </c>
      <c r="F10826" t="s">
        <v>214</v>
      </c>
      <c r="G10826" t="s">
        <v>215</v>
      </c>
      <c r="H10826">
        <v>2</v>
      </c>
      <c r="I10826">
        <v>2019</v>
      </c>
      <c r="J10826">
        <v>1</v>
      </c>
      <c r="M10826">
        <v>4</v>
      </c>
      <c r="N10826" t="s">
        <v>231</v>
      </c>
      <c r="P10826" s="29">
        <f t="shared" si="434"/>
        <v>0.5</v>
      </c>
    </row>
    <row r="10827" spans="1:16" hidden="1" x14ac:dyDescent="0.25">
      <c r="A10827">
        <v>195234655</v>
      </c>
      <c r="B10827">
        <v>803401</v>
      </c>
      <c r="C10827" t="s">
        <v>318</v>
      </c>
      <c r="D10827">
        <v>2021993</v>
      </c>
      <c r="E10827" t="s">
        <v>256</v>
      </c>
      <c r="F10827" t="s">
        <v>214</v>
      </c>
      <c r="G10827" t="s">
        <v>215</v>
      </c>
      <c r="H10827">
        <v>2</v>
      </c>
      <c r="I10827">
        <v>2019</v>
      </c>
      <c r="J10827">
        <v>1</v>
      </c>
      <c r="M10827">
        <v>5.4</v>
      </c>
      <c r="N10827" t="s">
        <v>231</v>
      </c>
      <c r="P10827" s="29">
        <f t="shared" ref="P10827:P10845" si="435">IF(AND(ISNUMBER(M10827),H10827&lt;&gt;4),(M10827-1)/6,IF(H10827=4,"DRP",IF(AND(H10827=3,M10827="NA"),"BAD",IF(AND(H10827=2),"CVL",IF(AND(H10827=1,ISBLANK(M10827)),"NULL","UNK")))))</f>
        <v>0.73333333333333339</v>
      </c>
    </row>
    <row r="10828" spans="1:16" hidden="1" x14ac:dyDescent="0.25">
      <c r="A10828">
        <v>195234655</v>
      </c>
      <c r="B10828">
        <v>803401</v>
      </c>
      <c r="C10828" t="s">
        <v>318</v>
      </c>
      <c r="D10828">
        <v>2021591</v>
      </c>
      <c r="E10828" t="s">
        <v>240</v>
      </c>
      <c r="F10828" t="s">
        <v>214</v>
      </c>
      <c r="G10828" t="s">
        <v>215</v>
      </c>
      <c r="H10828">
        <v>2</v>
      </c>
      <c r="I10828">
        <v>2019</v>
      </c>
      <c r="J10828">
        <v>1</v>
      </c>
      <c r="M10828">
        <v>5.2</v>
      </c>
      <c r="N10828" t="s">
        <v>231</v>
      </c>
      <c r="P10828" s="29">
        <f t="shared" si="435"/>
        <v>0.70000000000000007</v>
      </c>
    </row>
    <row r="10829" spans="1:16" hidden="1" x14ac:dyDescent="0.25">
      <c r="A10829">
        <v>195234655</v>
      </c>
      <c r="B10829">
        <v>803401</v>
      </c>
      <c r="C10829" t="s">
        <v>318</v>
      </c>
      <c r="D10829">
        <v>2021638</v>
      </c>
      <c r="E10829" t="s">
        <v>250</v>
      </c>
      <c r="F10829" t="s">
        <v>214</v>
      </c>
      <c r="G10829" t="s">
        <v>215</v>
      </c>
      <c r="H10829">
        <v>2</v>
      </c>
      <c r="I10829">
        <v>2019</v>
      </c>
      <c r="J10829">
        <v>1</v>
      </c>
      <c r="M10829">
        <v>4.8</v>
      </c>
      <c r="N10829" t="s">
        <v>231</v>
      </c>
      <c r="P10829" s="29">
        <f t="shared" si="435"/>
        <v>0.6333333333333333</v>
      </c>
    </row>
    <row r="10830" spans="1:16" hidden="1" x14ac:dyDescent="0.25">
      <c r="A10830">
        <v>195234655</v>
      </c>
      <c r="B10830">
        <v>803401</v>
      </c>
      <c r="C10830" t="s">
        <v>318</v>
      </c>
      <c r="D10830">
        <v>2021874</v>
      </c>
      <c r="E10830" t="s">
        <v>226</v>
      </c>
      <c r="F10830" t="s">
        <v>214</v>
      </c>
      <c r="G10830" t="s">
        <v>215</v>
      </c>
      <c r="H10830">
        <v>2</v>
      </c>
      <c r="I10830">
        <v>2019</v>
      </c>
      <c r="J10830">
        <v>1</v>
      </c>
      <c r="M10830">
        <v>4.0999999999999996</v>
      </c>
      <c r="N10830" t="s">
        <v>231</v>
      </c>
      <c r="P10830" s="29">
        <f t="shared" si="435"/>
        <v>0.51666666666666661</v>
      </c>
    </row>
    <row r="10831" spans="1:16" hidden="1" x14ac:dyDescent="0.25">
      <c r="A10831">
        <v>195234655</v>
      </c>
      <c r="B10831">
        <v>803401</v>
      </c>
      <c r="C10831" t="s">
        <v>318</v>
      </c>
      <c r="D10831">
        <v>2004752</v>
      </c>
      <c r="E10831" t="s">
        <v>290</v>
      </c>
      <c r="F10831" t="s">
        <v>214</v>
      </c>
      <c r="G10831" t="s">
        <v>215</v>
      </c>
      <c r="H10831">
        <v>2</v>
      </c>
      <c r="I10831">
        <v>2019</v>
      </c>
      <c r="J10831">
        <v>1</v>
      </c>
      <c r="M10831">
        <v>5.3</v>
      </c>
      <c r="N10831" t="s">
        <v>231</v>
      </c>
      <c r="P10831" s="29">
        <f t="shared" si="435"/>
        <v>0.71666666666666667</v>
      </c>
    </row>
    <row r="10832" spans="1:16" hidden="1" x14ac:dyDescent="0.25">
      <c r="A10832">
        <v>195234655</v>
      </c>
      <c r="B10832">
        <v>803401</v>
      </c>
      <c r="C10832" t="s">
        <v>318</v>
      </c>
      <c r="D10832">
        <v>2004591</v>
      </c>
      <c r="E10832" t="s">
        <v>271</v>
      </c>
      <c r="F10832" t="s">
        <v>214</v>
      </c>
      <c r="G10832" t="s">
        <v>215</v>
      </c>
      <c r="H10832">
        <v>2</v>
      </c>
      <c r="I10832">
        <v>2019</v>
      </c>
      <c r="J10832">
        <v>1</v>
      </c>
      <c r="M10832">
        <v>4.5999999999999996</v>
      </c>
      <c r="N10832" t="s">
        <v>231</v>
      </c>
      <c r="P10832" s="29">
        <f t="shared" si="435"/>
        <v>0.6</v>
      </c>
    </row>
    <row r="10833" spans="1:16" hidden="1" x14ac:dyDescent="0.25">
      <c r="A10833">
        <v>195234655</v>
      </c>
      <c r="B10833">
        <v>803401</v>
      </c>
      <c r="C10833" t="s">
        <v>318</v>
      </c>
      <c r="D10833">
        <v>2021865</v>
      </c>
      <c r="E10833" t="s">
        <v>301</v>
      </c>
      <c r="F10833" t="s">
        <v>214</v>
      </c>
      <c r="G10833" t="s">
        <v>215</v>
      </c>
      <c r="H10833">
        <v>2</v>
      </c>
      <c r="I10833">
        <v>2019</v>
      </c>
      <c r="J10833">
        <v>1</v>
      </c>
      <c r="M10833">
        <v>6</v>
      </c>
      <c r="N10833" t="s">
        <v>231</v>
      </c>
      <c r="P10833" s="29">
        <f t="shared" si="435"/>
        <v>0.83333333333333337</v>
      </c>
    </row>
    <row r="10834" spans="1:16" hidden="1" x14ac:dyDescent="0.25">
      <c r="A10834">
        <v>195234655</v>
      </c>
      <c r="B10834">
        <v>803401</v>
      </c>
      <c r="C10834" t="s">
        <v>318</v>
      </c>
      <c r="D10834">
        <v>2021725</v>
      </c>
      <c r="E10834" t="s">
        <v>257</v>
      </c>
      <c r="F10834" t="s">
        <v>214</v>
      </c>
      <c r="G10834" t="s">
        <v>215</v>
      </c>
      <c r="H10834">
        <v>2</v>
      </c>
      <c r="I10834">
        <v>2019</v>
      </c>
      <c r="J10834">
        <v>1</v>
      </c>
      <c r="M10834">
        <v>5.0999999999999996</v>
      </c>
      <c r="N10834" t="s">
        <v>231</v>
      </c>
      <c r="P10834" s="29">
        <f t="shared" si="435"/>
        <v>0.68333333333333324</v>
      </c>
    </row>
    <row r="10835" spans="1:16" hidden="1" x14ac:dyDescent="0.25">
      <c r="A10835">
        <v>195234655</v>
      </c>
      <c r="B10835">
        <v>803401</v>
      </c>
      <c r="C10835" t="s">
        <v>318</v>
      </c>
      <c r="D10835">
        <v>2021750</v>
      </c>
      <c r="E10835" t="s">
        <v>296</v>
      </c>
      <c r="F10835" t="s">
        <v>214</v>
      </c>
      <c r="G10835" t="s">
        <v>215</v>
      </c>
      <c r="H10835">
        <v>2</v>
      </c>
      <c r="I10835">
        <v>2019</v>
      </c>
      <c r="J10835">
        <v>1</v>
      </c>
      <c r="M10835">
        <v>4.5999999999999996</v>
      </c>
      <c r="N10835" t="s">
        <v>231</v>
      </c>
      <c r="P10835" s="29">
        <f t="shared" si="435"/>
        <v>0.6</v>
      </c>
    </row>
    <row r="10836" spans="1:16" hidden="1" x14ac:dyDescent="0.25">
      <c r="A10836">
        <v>195234655</v>
      </c>
      <c r="B10836">
        <v>803401</v>
      </c>
      <c r="C10836" t="s">
        <v>318</v>
      </c>
      <c r="D10836">
        <v>2021640</v>
      </c>
      <c r="E10836" t="s">
        <v>227</v>
      </c>
      <c r="F10836" t="s">
        <v>214</v>
      </c>
      <c r="G10836" t="s">
        <v>215</v>
      </c>
      <c r="H10836">
        <v>2</v>
      </c>
      <c r="I10836">
        <v>2019</v>
      </c>
      <c r="J10836">
        <v>1</v>
      </c>
      <c r="M10836">
        <v>4.2</v>
      </c>
      <c r="N10836" t="s">
        <v>231</v>
      </c>
      <c r="P10836" s="29">
        <f t="shared" si="435"/>
        <v>0.53333333333333333</v>
      </c>
    </row>
    <row r="10837" spans="1:16" hidden="1" x14ac:dyDescent="0.25">
      <c r="A10837">
        <v>195234655</v>
      </c>
      <c r="B10837">
        <v>803401</v>
      </c>
      <c r="C10837" t="s">
        <v>318</v>
      </c>
      <c r="D10837">
        <v>2021615</v>
      </c>
      <c r="E10837" t="s">
        <v>255</v>
      </c>
      <c r="F10837" t="s">
        <v>214</v>
      </c>
      <c r="G10837" t="s">
        <v>215</v>
      </c>
      <c r="H10837">
        <v>2</v>
      </c>
      <c r="I10837">
        <v>2019</v>
      </c>
      <c r="J10837">
        <v>1</v>
      </c>
      <c r="M10837">
        <v>6.6</v>
      </c>
      <c r="N10837" t="s">
        <v>231</v>
      </c>
      <c r="P10837" s="29">
        <f t="shared" si="435"/>
        <v>0.93333333333333324</v>
      </c>
    </row>
    <row r="10838" spans="1:16" hidden="1" x14ac:dyDescent="0.25">
      <c r="A10838">
        <v>195234655</v>
      </c>
      <c r="B10838">
        <v>803401</v>
      </c>
      <c r="C10838" t="s">
        <v>318</v>
      </c>
      <c r="D10838">
        <v>2021596</v>
      </c>
      <c r="E10838" t="s">
        <v>294</v>
      </c>
      <c r="F10838" t="s">
        <v>214</v>
      </c>
      <c r="G10838" t="s">
        <v>215</v>
      </c>
      <c r="H10838">
        <v>2</v>
      </c>
      <c r="I10838">
        <v>2019</v>
      </c>
      <c r="J10838">
        <v>1</v>
      </c>
      <c r="M10838">
        <v>4</v>
      </c>
      <c r="N10838" t="s">
        <v>231</v>
      </c>
      <c r="P10838" s="29">
        <f t="shared" si="435"/>
        <v>0.5</v>
      </c>
    </row>
    <row r="10839" spans="1:16" hidden="1" x14ac:dyDescent="0.25">
      <c r="A10839">
        <v>195234655</v>
      </c>
      <c r="B10839">
        <v>803401</v>
      </c>
      <c r="C10839" t="s">
        <v>318</v>
      </c>
      <c r="D10839">
        <v>2004587</v>
      </c>
      <c r="E10839" t="s">
        <v>288</v>
      </c>
      <c r="F10839" t="s">
        <v>214</v>
      </c>
      <c r="G10839" t="s">
        <v>215</v>
      </c>
      <c r="H10839">
        <v>2</v>
      </c>
      <c r="I10839">
        <v>2019</v>
      </c>
      <c r="J10839">
        <v>1</v>
      </c>
      <c r="M10839">
        <v>5.5</v>
      </c>
      <c r="N10839" t="s">
        <v>231</v>
      </c>
      <c r="P10839" s="29">
        <f t="shared" si="435"/>
        <v>0.75</v>
      </c>
    </row>
    <row r="10840" spans="1:16" hidden="1" x14ac:dyDescent="0.25">
      <c r="A10840">
        <v>195234655</v>
      </c>
      <c r="B10840">
        <v>803401</v>
      </c>
      <c r="C10840" t="s">
        <v>318</v>
      </c>
      <c r="D10840">
        <v>2004597</v>
      </c>
      <c r="E10840" t="s">
        <v>279</v>
      </c>
      <c r="F10840" t="s">
        <v>214</v>
      </c>
      <c r="G10840" t="s">
        <v>215</v>
      </c>
      <c r="H10840">
        <v>2</v>
      </c>
      <c r="I10840">
        <v>2019</v>
      </c>
      <c r="J10840">
        <v>1</v>
      </c>
      <c r="M10840">
        <v>5.5</v>
      </c>
      <c r="N10840" t="s">
        <v>231</v>
      </c>
      <c r="P10840" s="29">
        <f t="shared" si="435"/>
        <v>0.75</v>
      </c>
    </row>
    <row r="10841" spans="1:16" hidden="1" x14ac:dyDescent="0.25">
      <c r="A10841">
        <v>195234655</v>
      </c>
      <c r="B10841">
        <v>803401</v>
      </c>
      <c r="C10841" t="s">
        <v>318</v>
      </c>
      <c r="D10841">
        <v>2021631</v>
      </c>
      <c r="E10841" t="s">
        <v>302</v>
      </c>
      <c r="F10841" t="s">
        <v>214</v>
      </c>
      <c r="G10841" t="s">
        <v>215</v>
      </c>
      <c r="H10841">
        <v>1</v>
      </c>
      <c r="I10841">
        <v>2019</v>
      </c>
      <c r="J10841">
        <v>2</v>
      </c>
      <c r="L10841">
        <v>23129790</v>
      </c>
      <c r="P10841" s="29" t="str">
        <f t="shared" si="435"/>
        <v>NULL</v>
      </c>
    </row>
    <row r="10842" spans="1:16" hidden="1" x14ac:dyDescent="0.25">
      <c r="A10842">
        <v>195234655</v>
      </c>
      <c r="B10842">
        <v>803401</v>
      </c>
      <c r="C10842" t="s">
        <v>318</v>
      </c>
      <c r="D10842">
        <v>2021723</v>
      </c>
      <c r="E10842" t="s">
        <v>299</v>
      </c>
      <c r="F10842" t="s">
        <v>214</v>
      </c>
      <c r="G10842" t="s">
        <v>215</v>
      </c>
      <c r="H10842">
        <v>1</v>
      </c>
      <c r="I10842">
        <v>2019</v>
      </c>
      <c r="J10842">
        <v>2</v>
      </c>
      <c r="L10842">
        <v>23129792</v>
      </c>
      <c r="P10842" s="29" t="str">
        <f t="shared" si="435"/>
        <v>NULL</v>
      </c>
    </row>
    <row r="10843" spans="1:16" hidden="1" x14ac:dyDescent="0.25">
      <c r="A10843">
        <v>195234655</v>
      </c>
      <c r="B10843">
        <v>803401</v>
      </c>
      <c r="C10843" t="s">
        <v>318</v>
      </c>
      <c r="D10843">
        <v>2021661</v>
      </c>
      <c r="E10843" t="s">
        <v>305</v>
      </c>
      <c r="F10843" t="s">
        <v>214</v>
      </c>
      <c r="G10843" t="s">
        <v>215</v>
      </c>
      <c r="H10843">
        <v>1</v>
      </c>
      <c r="I10843">
        <v>2019</v>
      </c>
      <c r="J10843">
        <v>2</v>
      </c>
      <c r="L10843">
        <v>23129798</v>
      </c>
      <c r="P10843" s="29" t="str">
        <f t="shared" si="435"/>
        <v>NULL</v>
      </c>
    </row>
    <row r="10844" spans="1:16" hidden="1" x14ac:dyDescent="0.25">
      <c r="A10844">
        <v>195234655</v>
      </c>
      <c r="B10844">
        <v>803401</v>
      </c>
      <c r="C10844" t="s">
        <v>318</v>
      </c>
      <c r="D10844">
        <v>2024865</v>
      </c>
      <c r="E10844" t="s">
        <v>284</v>
      </c>
      <c r="F10844" t="s">
        <v>214</v>
      </c>
      <c r="G10844" t="s">
        <v>215</v>
      </c>
      <c r="H10844">
        <v>1</v>
      </c>
      <c r="I10844">
        <v>2019</v>
      </c>
      <c r="J10844">
        <v>2</v>
      </c>
      <c r="L10844">
        <v>23131253</v>
      </c>
      <c r="P10844" s="29" t="str">
        <f t="shared" si="435"/>
        <v>NULL</v>
      </c>
    </row>
    <row r="10845" spans="1:16" hidden="1" x14ac:dyDescent="0.25">
      <c r="A10845">
        <v>195234655</v>
      </c>
      <c r="B10845">
        <v>803401</v>
      </c>
      <c r="C10845" t="s">
        <v>318</v>
      </c>
      <c r="D10845">
        <v>2024864</v>
      </c>
      <c r="E10845" t="s">
        <v>310</v>
      </c>
      <c r="F10845" t="s">
        <v>214</v>
      </c>
      <c r="G10845" t="s">
        <v>215</v>
      </c>
      <c r="H10845">
        <v>1</v>
      </c>
      <c r="I10845">
        <v>2019</v>
      </c>
      <c r="J10845">
        <v>2</v>
      </c>
      <c r="L10845">
        <v>23129359</v>
      </c>
      <c r="P10845" s="29" t="str">
        <f t="shared" si="435"/>
        <v>NULL</v>
      </c>
    </row>
    <row r="10846" spans="1:16" hidden="1" x14ac:dyDescent="0.25">
      <c r="A10846">
        <v>195238405</v>
      </c>
      <c r="B10846">
        <v>803401</v>
      </c>
      <c r="C10846" t="s">
        <v>318</v>
      </c>
      <c r="D10846">
        <v>2005118</v>
      </c>
      <c r="E10846" t="s">
        <v>223</v>
      </c>
      <c r="F10846" t="s">
        <v>214</v>
      </c>
      <c r="G10846" t="s">
        <v>215</v>
      </c>
      <c r="H10846">
        <v>3</v>
      </c>
      <c r="I10846">
        <v>2015</v>
      </c>
      <c r="J10846">
        <v>1</v>
      </c>
      <c r="L10846">
        <v>23067520</v>
      </c>
      <c r="M10846">
        <v>3.3</v>
      </c>
      <c r="P10846" s="29">
        <f t="shared" ref="P10846:P10875" si="436">IF(AND(ISNUMBER(M10846),H10846&lt;&gt;4,N10846&lt;&gt;"X"),(M10846-1)/6,IF(H10846=4,"DRP",IF(AND(H10846=3,M10846="NA"),"BAD",IF(AND(H10846=2),"CVL",IF(AND(H10846=1,ISBLANK(M10846)),"NULL","UNK")))))</f>
        <v>0.3833333333333333</v>
      </c>
    </row>
    <row r="10847" spans="1:16" hidden="1" x14ac:dyDescent="0.25">
      <c r="A10847">
        <v>195238405</v>
      </c>
      <c r="B10847">
        <v>803401</v>
      </c>
      <c r="C10847" t="s">
        <v>318</v>
      </c>
      <c r="D10847">
        <v>2021600</v>
      </c>
      <c r="E10847" t="s">
        <v>219</v>
      </c>
      <c r="F10847" t="s">
        <v>214</v>
      </c>
      <c r="G10847" t="s">
        <v>215</v>
      </c>
      <c r="H10847">
        <v>3</v>
      </c>
      <c r="I10847">
        <v>2015</v>
      </c>
      <c r="J10847">
        <v>1</v>
      </c>
      <c r="L10847">
        <v>23066438</v>
      </c>
      <c r="M10847">
        <v>2.6</v>
      </c>
      <c r="P10847" s="29">
        <f t="shared" si="436"/>
        <v>0.26666666666666666</v>
      </c>
    </row>
    <row r="10848" spans="1:16" hidden="1" x14ac:dyDescent="0.25">
      <c r="A10848">
        <v>195238405</v>
      </c>
      <c r="B10848">
        <v>803401</v>
      </c>
      <c r="C10848" t="s">
        <v>318</v>
      </c>
      <c r="D10848">
        <v>2005102</v>
      </c>
      <c r="E10848" t="s">
        <v>218</v>
      </c>
      <c r="F10848" t="s">
        <v>214</v>
      </c>
      <c r="G10848" t="s">
        <v>215</v>
      </c>
      <c r="H10848">
        <v>3</v>
      </c>
      <c r="I10848">
        <v>2015</v>
      </c>
      <c r="J10848">
        <v>1</v>
      </c>
      <c r="L10848">
        <v>23066489</v>
      </c>
      <c r="M10848">
        <v>2.9</v>
      </c>
      <c r="P10848" s="29">
        <f t="shared" si="436"/>
        <v>0.31666666666666665</v>
      </c>
    </row>
    <row r="10849" spans="1:16" hidden="1" x14ac:dyDescent="0.25">
      <c r="A10849">
        <v>195238405</v>
      </c>
      <c r="B10849">
        <v>803401</v>
      </c>
      <c r="C10849" t="s">
        <v>318</v>
      </c>
      <c r="D10849">
        <v>2005099</v>
      </c>
      <c r="E10849" t="s">
        <v>217</v>
      </c>
      <c r="F10849" t="s">
        <v>214</v>
      </c>
      <c r="G10849" t="s">
        <v>215</v>
      </c>
      <c r="H10849">
        <v>3</v>
      </c>
      <c r="I10849">
        <v>2015</v>
      </c>
      <c r="J10849">
        <v>1</v>
      </c>
      <c r="L10849">
        <v>23066430</v>
      </c>
      <c r="M10849">
        <v>3.8</v>
      </c>
      <c r="P10849" s="29">
        <f t="shared" si="436"/>
        <v>0.46666666666666662</v>
      </c>
    </row>
    <row r="10850" spans="1:16" hidden="1" x14ac:dyDescent="0.25">
      <c r="A10850">
        <v>195238405</v>
      </c>
      <c r="B10850">
        <v>803401</v>
      </c>
      <c r="C10850" t="s">
        <v>318</v>
      </c>
      <c r="D10850">
        <v>2021754</v>
      </c>
      <c r="E10850" t="s">
        <v>216</v>
      </c>
      <c r="F10850" t="s">
        <v>214</v>
      </c>
      <c r="G10850" t="s">
        <v>215</v>
      </c>
      <c r="H10850">
        <v>3</v>
      </c>
      <c r="I10850">
        <v>2015</v>
      </c>
      <c r="J10850">
        <v>1</v>
      </c>
      <c r="L10850">
        <v>23066480</v>
      </c>
      <c r="M10850">
        <v>2.2000000000000002</v>
      </c>
      <c r="P10850" s="29">
        <f t="shared" si="436"/>
        <v>0.20000000000000004</v>
      </c>
    </row>
    <row r="10851" spans="1:16" hidden="1" x14ac:dyDescent="0.25">
      <c r="A10851">
        <v>195238405</v>
      </c>
      <c r="B10851">
        <v>803401</v>
      </c>
      <c r="C10851" t="s">
        <v>318</v>
      </c>
      <c r="D10851">
        <v>2004098</v>
      </c>
      <c r="E10851" t="s">
        <v>213</v>
      </c>
      <c r="F10851" t="s">
        <v>214</v>
      </c>
      <c r="G10851" t="s">
        <v>215</v>
      </c>
      <c r="H10851">
        <v>2</v>
      </c>
      <c r="I10851">
        <v>2015</v>
      </c>
      <c r="J10851">
        <v>1</v>
      </c>
      <c r="L10851">
        <v>23066523</v>
      </c>
      <c r="M10851">
        <v>5</v>
      </c>
      <c r="P10851" s="29">
        <f t="shared" si="436"/>
        <v>0.66666666666666663</v>
      </c>
    </row>
    <row r="10852" spans="1:16" hidden="1" x14ac:dyDescent="0.25">
      <c r="A10852">
        <v>195238405</v>
      </c>
      <c r="B10852">
        <v>803401</v>
      </c>
      <c r="C10852" t="s">
        <v>318</v>
      </c>
      <c r="D10852">
        <v>2021600</v>
      </c>
      <c r="E10852" t="s">
        <v>219</v>
      </c>
      <c r="F10852" t="s">
        <v>214</v>
      </c>
      <c r="G10852" t="s">
        <v>215</v>
      </c>
      <c r="H10852">
        <v>3</v>
      </c>
      <c r="I10852">
        <v>2015</v>
      </c>
      <c r="J10852">
        <v>2</v>
      </c>
      <c r="L10852">
        <v>23071943</v>
      </c>
      <c r="M10852">
        <v>3.7</v>
      </c>
      <c r="P10852" s="29">
        <f t="shared" si="436"/>
        <v>0.45</v>
      </c>
    </row>
    <row r="10853" spans="1:16" hidden="1" x14ac:dyDescent="0.25">
      <c r="A10853">
        <v>195238405</v>
      </c>
      <c r="B10853">
        <v>803401</v>
      </c>
      <c r="C10853" t="s">
        <v>318</v>
      </c>
      <c r="D10853">
        <v>2005102</v>
      </c>
      <c r="E10853" t="s">
        <v>218</v>
      </c>
      <c r="F10853" t="s">
        <v>214</v>
      </c>
      <c r="G10853" t="s">
        <v>215</v>
      </c>
      <c r="H10853">
        <v>3</v>
      </c>
      <c r="I10853">
        <v>2015</v>
      </c>
      <c r="J10853">
        <v>2</v>
      </c>
      <c r="L10853">
        <v>23072204</v>
      </c>
      <c r="M10853" t="s">
        <v>221</v>
      </c>
      <c r="P10853" s="29" t="str">
        <f t="shared" si="436"/>
        <v>BAD</v>
      </c>
    </row>
    <row r="10854" spans="1:16" hidden="1" x14ac:dyDescent="0.25">
      <c r="A10854">
        <v>195238405</v>
      </c>
      <c r="B10854">
        <v>803401</v>
      </c>
      <c r="C10854" t="s">
        <v>318</v>
      </c>
      <c r="D10854">
        <v>2005118</v>
      </c>
      <c r="E10854" t="s">
        <v>223</v>
      </c>
      <c r="F10854" t="s">
        <v>214</v>
      </c>
      <c r="G10854" t="s">
        <v>215</v>
      </c>
      <c r="H10854">
        <v>3</v>
      </c>
      <c r="I10854">
        <v>2015</v>
      </c>
      <c r="J10854">
        <v>2</v>
      </c>
      <c r="L10854">
        <v>23071574</v>
      </c>
      <c r="M10854">
        <v>3</v>
      </c>
      <c r="P10854" s="29">
        <f t="shared" si="436"/>
        <v>0.33333333333333331</v>
      </c>
    </row>
    <row r="10855" spans="1:16" hidden="1" x14ac:dyDescent="0.25">
      <c r="A10855">
        <v>195238405</v>
      </c>
      <c r="B10855">
        <v>803401</v>
      </c>
      <c r="C10855" t="s">
        <v>318</v>
      </c>
      <c r="D10855">
        <v>2005099</v>
      </c>
      <c r="E10855" t="s">
        <v>217</v>
      </c>
      <c r="F10855" t="s">
        <v>214</v>
      </c>
      <c r="G10855" t="s">
        <v>215</v>
      </c>
      <c r="H10855">
        <v>3</v>
      </c>
      <c r="I10855">
        <v>2015</v>
      </c>
      <c r="J10855">
        <v>2</v>
      </c>
      <c r="L10855">
        <v>23071932</v>
      </c>
      <c r="M10855">
        <v>3.1</v>
      </c>
      <c r="P10855" s="29">
        <f t="shared" si="436"/>
        <v>0.35000000000000003</v>
      </c>
    </row>
    <row r="10856" spans="1:16" hidden="1" x14ac:dyDescent="0.25">
      <c r="A10856">
        <v>195238405</v>
      </c>
      <c r="B10856">
        <v>803401</v>
      </c>
      <c r="C10856" t="s">
        <v>318</v>
      </c>
      <c r="D10856">
        <v>2021754</v>
      </c>
      <c r="E10856" t="s">
        <v>216</v>
      </c>
      <c r="F10856" t="s">
        <v>214</v>
      </c>
      <c r="G10856" t="s">
        <v>215</v>
      </c>
      <c r="H10856">
        <v>3</v>
      </c>
      <c r="I10856">
        <v>2015</v>
      </c>
      <c r="J10856">
        <v>2</v>
      </c>
      <c r="L10856">
        <v>23074131</v>
      </c>
      <c r="M10856">
        <v>3.5</v>
      </c>
      <c r="P10856" s="29">
        <f t="shared" si="436"/>
        <v>0.41666666666666669</v>
      </c>
    </row>
    <row r="10857" spans="1:16" hidden="1" x14ac:dyDescent="0.25">
      <c r="A10857">
        <v>195238405</v>
      </c>
      <c r="B10857">
        <v>803401</v>
      </c>
      <c r="C10857" t="s">
        <v>318</v>
      </c>
      <c r="D10857">
        <v>2004112</v>
      </c>
      <c r="E10857" t="s">
        <v>244</v>
      </c>
      <c r="F10857" t="s">
        <v>214</v>
      </c>
      <c r="G10857" t="s">
        <v>215</v>
      </c>
      <c r="H10857">
        <v>2</v>
      </c>
      <c r="I10857">
        <v>2015</v>
      </c>
      <c r="J10857">
        <v>2</v>
      </c>
      <c r="L10857">
        <v>23073234</v>
      </c>
      <c r="M10857">
        <v>5</v>
      </c>
      <c r="P10857" s="29">
        <f t="shared" si="436"/>
        <v>0.66666666666666663</v>
      </c>
    </row>
    <row r="10858" spans="1:16" hidden="1" x14ac:dyDescent="0.25">
      <c r="A10858">
        <v>195242801</v>
      </c>
      <c r="B10858">
        <v>803401</v>
      </c>
      <c r="C10858" t="s">
        <v>318</v>
      </c>
      <c r="D10858">
        <v>2005118</v>
      </c>
      <c r="E10858" t="s">
        <v>223</v>
      </c>
      <c r="F10858" t="s">
        <v>214</v>
      </c>
      <c r="G10858" t="s">
        <v>215</v>
      </c>
      <c r="H10858">
        <v>2</v>
      </c>
      <c r="I10858">
        <v>2015</v>
      </c>
      <c r="J10858">
        <v>1</v>
      </c>
      <c r="L10858">
        <v>23067524</v>
      </c>
      <c r="M10858">
        <v>5.4</v>
      </c>
      <c r="P10858" s="29">
        <f t="shared" si="436"/>
        <v>0.73333333333333339</v>
      </c>
    </row>
    <row r="10859" spans="1:16" hidden="1" x14ac:dyDescent="0.25">
      <c r="A10859">
        <v>195242801</v>
      </c>
      <c r="B10859">
        <v>803401</v>
      </c>
      <c r="C10859" t="s">
        <v>318</v>
      </c>
      <c r="D10859">
        <v>2021600</v>
      </c>
      <c r="E10859" t="s">
        <v>219</v>
      </c>
      <c r="F10859" t="s">
        <v>214</v>
      </c>
      <c r="G10859" t="s">
        <v>215</v>
      </c>
      <c r="H10859">
        <v>2</v>
      </c>
      <c r="I10859">
        <v>2015</v>
      </c>
      <c r="J10859">
        <v>1</v>
      </c>
      <c r="L10859">
        <v>23066442</v>
      </c>
      <c r="M10859">
        <v>4.5</v>
      </c>
      <c r="P10859" s="29">
        <f t="shared" si="436"/>
        <v>0.58333333333333337</v>
      </c>
    </row>
    <row r="10860" spans="1:16" hidden="1" x14ac:dyDescent="0.25">
      <c r="A10860">
        <v>195242801</v>
      </c>
      <c r="B10860">
        <v>803401</v>
      </c>
      <c r="C10860" t="s">
        <v>318</v>
      </c>
      <c r="D10860">
        <v>2005099</v>
      </c>
      <c r="E10860" t="s">
        <v>217</v>
      </c>
      <c r="F10860" t="s">
        <v>214</v>
      </c>
      <c r="G10860" t="s">
        <v>215</v>
      </c>
      <c r="H10860">
        <v>2</v>
      </c>
      <c r="I10860">
        <v>2015</v>
      </c>
      <c r="J10860">
        <v>1</v>
      </c>
      <c r="L10860">
        <v>23066434</v>
      </c>
      <c r="M10860">
        <v>4.5</v>
      </c>
      <c r="P10860" s="29">
        <f t="shared" si="436"/>
        <v>0.58333333333333337</v>
      </c>
    </row>
    <row r="10861" spans="1:16" hidden="1" x14ac:dyDescent="0.25">
      <c r="A10861">
        <v>195242801</v>
      </c>
      <c r="B10861">
        <v>803401</v>
      </c>
      <c r="C10861" t="s">
        <v>318</v>
      </c>
      <c r="D10861">
        <v>2021754</v>
      </c>
      <c r="E10861" t="s">
        <v>216</v>
      </c>
      <c r="F10861" t="s">
        <v>214</v>
      </c>
      <c r="G10861" t="s">
        <v>215</v>
      </c>
      <c r="H10861">
        <v>3</v>
      </c>
      <c r="I10861">
        <v>2015</v>
      </c>
      <c r="J10861">
        <v>1</v>
      </c>
      <c r="L10861">
        <v>23066482</v>
      </c>
      <c r="M10861">
        <v>3.5</v>
      </c>
      <c r="P10861" s="29">
        <f t="shared" si="436"/>
        <v>0.41666666666666669</v>
      </c>
    </row>
    <row r="10862" spans="1:16" hidden="1" x14ac:dyDescent="0.25">
      <c r="A10862">
        <v>195242801</v>
      </c>
      <c r="B10862">
        <v>803401</v>
      </c>
      <c r="C10862" t="s">
        <v>318</v>
      </c>
      <c r="D10862">
        <v>2005102</v>
      </c>
      <c r="E10862" t="s">
        <v>218</v>
      </c>
      <c r="F10862" t="s">
        <v>214</v>
      </c>
      <c r="G10862" t="s">
        <v>215</v>
      </c>
      <c r="H10862">
        <v>3</v>
      </c>
      <c r="I10862">
        <v>2015</v>
      </c>
      <c r="J10862">
        <v>1</v>
      </c>
      <c r="L10862">
        <v>23066495</v>
      </c>
      <c r="M10862">
        <v>3.8</v>
      </c>
      <c r="P10862" s="29">
        <f t="shared" si="436"/>
        <v>0.46666666666666662</v>
      </c>
    </row>
    <row r="10863" spans="1:16" hidden="1" x14ac:dyDescent="0.25">
      <c r="A10863">
        <v>195242801</v>
      </c>
      <c r="B10863">
        <v>803401</v>
      </c>
      <c r="C10863" t="s">
        <v>318</v>
      </c>
      <c r="D10863">
        <v>2004098</v>
      </c>
      <c r="E10863" t="s">
        <v>213</v>
      </c>
      <c r="F10863" t="s">
        <v>214</v>
      </c>
      <c r="G10863" t="s">
        <v>215</v>
      </c>
      <c r="H10863">
        <v>2</v>
      </c>
      <c r="I10863">
        <v>2015</v>
      </c>
      <c r="J10863">
        <v>1</v>
      </c>
      <c r="L10863">
        <v>23066516</v>
      </c>
      <c r="M10863">
        <v>5.7</v>
      </c>
      <c r="P10863" s="29">
        <f t="shared" si="436"/>
        <v>0.78333333333333333</v>
      </c>
    </row>
    <row r="10864" spans="1:16" hidden="1" x14ac:dyDescent="0.25">
      <c r="A10864">
        <v>195242801</v>
      </c>
      <c r="B10864">
        <v>803401</v>
      </c>
      <c r="C10864" t="s">
        <v>318</v>
      </c>
      <c r="D10864">
        <v>2004112</v>
      </c>
      <c r="E10864" t="s">
        <v>244</v>
      </c>
      <c r="F10864" t="s">
        <v>214</v>
      </c>
      <c r="G10864" t="s">
        <v>215</v>
      </c>
      <c r="H10864">
        <v>2</v>
      </c>
      <c r="I10864">
        <v>2015</v>
      </c>
      <c r="J10864">
        <v>2</v>
      </c>
      <c r="L10864">
        <v>23073237</v>
      </c>
      <c r="M10864">
        <v>5.3</v>
      </c>
      <c r="P10864" s="29">
        <f t="shared" si="436"/>
        <v>0.71666666666666667</v>
      </c>
    </row>
    <row r="10865" spans="1:16" hidden="1" x14ac:dyDescent="0.25">
      <c r="A10865">
        <v>195242801</v>
      </c>
      <c r="B10865">
        <v>803401</v>
      </c>
      <c r="C10865" t="s">
        <v>318</v>
      </c>
      <c r="D10865">
        <v>2021580</v>
      </c>
      <c r="E10865" t="s">
        <v>241</v>
      </c>
      <c r="F10865" t="s">
        <v>214</v>
      </c>
      <c r="G10865" t="s">
        <v>215</v>
      </c>
      <c r="H10865">
        <v>2</v>
      </c>
      <c r="I10865">
        <v>2015</v>
      </c>
      <c r="J10865">
        <v>2</v>
      </c>
      <c r="L10865">
        <v>23072003</v>
      </c>
      <c r="M10865">
        <v>5.5</v>
      </c>
      <c r="P10865" s="29">
        <f t="shared" si="436"/>
        <v>0.75</v>
      </c>
    </row>
    <row r="10866" spans="1:16" hidden="1" x14ac:dyDescent="0.25">
      <c r="A10866">
        <v>195242801</v>
      </c>
      <c r="B10866">
        <v>803401</v>
      </c>
      <c r="C10866" t="s">
        <v>318</v>
      </c>
      <c r="D10866">
        <v>2005117</v>
      </c>
      <c r="E10866" t="s">
        <v>220</v>
      </c>
      <c r="F10866" t="s">
        <v>214</v>
      </c>
      <c r="G10866" t="s">
        <v>215</v>
      </c>
      <c r="H10866">
        <v>3</v>
      </c>
      <c r="I10866">
        <v>2015</v>
      </c>
      <c r="J10866">
        <v>2</v>
      </c>
      <c r="L10866">
        <v>23075093</v>
      </c>
      <c r="M10866">
        <v>2.5</v>
      </c>
      <c r="P10866" s="29">
        <f t="shared" si="436"/>
        <v>0.25</v>
      </c>
    </row>
    <row r="10867" spans="1:16" hidden="1" x14ac:dyDescent="0.25">
      <c r="A10867">
        <v>195242801</v>
      </c>
      <c r="B10867">
        <v>803401</v>
      </c>
      <c r="C10867" t="s">
        <v>318</v>
      </c>
      <c r="D10867">
        <v>2005117</v>
      </c>
      <c r="E10867" t="s">
        <v>220</v>
      </c>
      <c r="F10867" t="s">
        <v>214</v>
      </c>
      <c r="G10867" t="s">
        <v>215</v>
      </c>
      <c r="H10867">
        <v>4</v>
      </c>
      <c r="I10867">
        <v>2015</v>
      </c>
      <c r="J10867">
        <v>2</v>
      </c>
      <c r="L10867">
        <v>23070388</v>
      </c>
      <c r="P10867" s="29" t="str">
        <f t="shared" si="436"/>
        <v>DRP</v>
      </c>
    </row>
    <row r="10868" spans="1:16" hidden="1" x14ac:dyDescent="0.25">
      <c r="A10868">
        <v>195242801</v>
      </c>
      <c r="B10868">
        <v>803401</v>
      </c>
      <c r="C10868" t="s">
        <v>318</v>
      </c>
      <c r="D10868">
        <v>2021754</v>
      </c>
      <c r="E10868" t="s">
        <v>216</v>
      </c>
      <c r="F10868" t="s">
        <v>214</v>
      </c>
      <c r="G10868" t="s">
        <v>215</v>
      </c>
      <c r="H10868">
        <v>4</v>
      </c>
      <c r="I10868">
        <v>2015</v>
      </c>
      <c r="J10868">
        <v>2</v>
      </c>
      <c r="L10868">
        <v>23074130</v>
      </c>
      <c r="P10868" s="29" t="str">
        <f t="shared" si="436"/>
        <v>DRP</v>
      </c>
    </row>
    <row r="10869" spans="1:16" hidden="1" x14ac:dyDescent="0.25">
      <c r="A10869">
        <v>195242801</v>
      </c>
      <c r="B10869">
        <v>803401</v>
      </c>
      <c r="C10869" t="s">
        <v>318</v>
      </c>
      <c r="D10869">
        <v>2021602</v>
      </c>
      <c r="E10869" t="s">
        <v>242</v>
      </c>
      <c r="F10869" t="s">
        <v>214</v>
      </c>
      <c r="G10869" t="s">
        <v>215</v>
      </c>
      <c r="H10869">
        <v>4</v>
      </c>
      <c r="I10869">
        <v>2015</v>
      </c>
      <c r="J10869">
        <v>2</v>
      </c>
      <c r="L10869">
        <v>23072005</v>
      </c>
      <c r="P10869" s="29" t="str">
        <f t="shared" si="436"/>
        <v>DRP</v>
      </c>
    </row>
    <row r="10870" spans="1:16" hidden="1" x14ac:dyDescent="0.25">
      <c r="A10870">
        <v>195242801</v>
      </c>
      <c r="B10870">
        <v>803401</v>
      </c>
      <c r="C10870" t="s">
        <v>318</v>
      </c>
      <c r="D10870">
        <v>2005117</v>
      </c>
      <c r="E10870" t="s">
        <v>220</v>
      </c>
      <c r="F10870" t="s">
        <v>214</v>
      </c>
      <c r="G10870" t="s">
        <v>215</v>
      </c>
      <c r="H10870">
        <v>4</v>
      </c>
      <c r="I10870">
        <v>2015</v>
      </c>
      <c r="J10870">
        <v>2</v>
      </c>
      <c r="L10870">
        <v>23070387</v>
      </c>
      <c r="P10870" s="29" t="str">
        <f t="shared" si="436"/>
        <v>DRP</v>
      </c>
    </row>
    <row r="10871" spans="1:16" hidden="1" x14ac:dyDescent="0.25">
      <c r="A10871">
        <v>195242801</v>
      </c>
      <c r="B10871">
        <v>803401</v>
      </c>
      <c r="C10871" t="s">
        <v>318</v>
      </c>
      <c r="D10871">
        <v>2021580</v>
      </c>
      <c r="E10871" t="s">
        <v>241</v>
      </c>
      <c r="F10871" t="s">
        <v>214</v>
      </c>
      <c r="G10871" t="s">
        <v>215</v>
      </c>
      <c r="H10871">
        <v>4</v>
      </c>
      <c r="I10871">
        <v>2015</v>
      </c>
      <c r="J10871">
        <v>2</v>
      </c>
      <c r="L10871">
        <v>23072001</v>
      </c>
      <c r="P10871" s="29" t="str">
        <f t="shared" si="436"/>
        <v>DRP</v>
      </c>
    </row>
    <row r="10872" spans="1:16" hidden="1" x14ac:dyDescent="0.25">
      <c r="A10872">
        <v>195242801</v>
      </c>
      <c r="B10872">
        <v>803401</v>
      </c>
      <c r="C10872" t="s">
        <v>318</v>
      </c>
      <c r="D10872">
        <v>2005102</v>
      </c>
      <c r="E10872" t="s">
        <v>218</v>
      </c>
      <c r="F10872" t="s">
        <v>214</v>
      </c>
      <c r="G10872" t="s">
        <v>215</v>
      </c>
      <c r="H10872">
        <v>2</v>
      </c>
      <c r="I10872">
        <v>2015</v>
      </c>
      <c r="J10872">
        <v>2</v>
      </c>
      <c r="L10872">
        <v>23072204</v>
      </c>
      <c r="M10872">
        <v>5.0999999999999996</v>
      </c>
      <c r="P10872" s="29">
        <f t="shared" si="436"/>
        <v>0.68333333333333324</v>
      </c>
    </row>
    <row r="10873" spans="1:16" hidden="1" x14ac:dyDescent="0.25">
      <c r="A10873">
        <v>195242801</v>
      </c>
      <c r="B10873">
        <v>803401</v>
      </c>
      <c r="C10873" t="s">
        <v>318</v>
      </c>
      <c r="D10873">
        <v>2021754</v>
      </c>
      <c r="E10873" t="s">
        <v>216</v>
      </c>
      <c r="F10873" t="s">
        <v>214</v>
      </c>
      <c r="G10873" t="s">
        <v>215</v>
      </c>
      <c r="H10873">
        <v>2</v>
      </c>
      <c r="I10873">
        <v>2015</v>
      </c>
      <c r="J10873">
        <v>2</v>
      </c>
      <c r="L10873">
        <v>23074140</v>
      </c>
      <c r="M10873">
        <v>5.6</v>
      </c>
      <c r="P10873" s="29">
        <f t="shared" si="436"/>
        <v>0.76666666666666661</v>
      </c>
    </row>
    <row r="10874" spans="1:16" hidden="1" x14ac:dyDescent="0.25">
      <c r="A10874">
        <v>195242801</v>
      </c>
      <c r="B10874">
        <v>803401</v>
      </c>
      <c r="C10874" t="s">
        <v>318</v>
      </c>
      <c r="D10874">
        <v>2021602</v>
      </c>
      <c r="E10874" t="s">
        <v>242</v>
      </c>
      <c r="F10874" t="s">
        <v>214</v>
      </c>
      <c r="G10874" t="s">
        <v>215</v>
      </c>
      <c r="H10874">
        <v>2</v>
      </c>
      <c r="I10874">
        <v>2015</v>
      </c>
      <c r="J10874">
        <v>2</v>
      </c>
      <c r="L10874">
        <v>23072007</v>
      </c>
      <c r="M10874">
        <v>5</v>
      </c>
      <c r="P10874" s="29">
        <f t="shared" si="436"/>
        <v>0.66666666666666663</v>
      </c>
    </row>
    <row r="10875" spans="1:16" hidden="1" x14ac:dyDescent="0.25">
      <c r="A10875">
        <v>195242801</v>
      </c>
      <c r="B10875">
        <v>803401</v>
      </c>
      <c r="C10875" t="s">
        <v>318</v>
      </c>
      <c r="D10875">
        <v>2005131</v>
      </c>
      <c r="E10875" t="s">
        <v>228</v>
      </c>
      <c r="F10875" t="s">
        <v>214</v>
      </c>
      <c r="G10875" t="s">
        <v>215</v>
      </c>
      <c r="H10875">
        <v>2</v>
      </c>
      <c r="I10875">
        <v>2015</v>
      </c>
      <c r="J10875">
        <v>2</v>
      </c>
      <c r="L10875">
        <v>23070707</v>
      </c>
      <c r="M10875">
        <v>4.0999999999999996</v>
      </c>
      <c r="P10875" s="29">
        <f t="shared" si="436"/>
        <v>0.51666666666666661</v>
      </c>
    </row>
    <row r="10876" spans="1:16" hidden="1" x14ac:dyDescent="0.25">
      <c r="A10876">
        <v>195242801</v>
      </c>
      <c r="B10876">
        <v>803401</v>
      </c>
      <c r="C10876" t="s">
        <v>318</v>
      </c>
      <c r="D10876">
        <v>2004099</v>
      </c>
      <c r="E10876" t="s">
        <v>245</v>
      </c>
      <c r="F10876" t="s">
        <v>214</v>
      </c>
      <c r="G10876" t="s">
        <v>215</v>
      </c>
      <c r="H10876">
        <v>4</v>
      </c>
      <c r="I10876">
        <v>2016</v>
      </c>
      <c r="J10876">
        <v>1</v>
      </c>
      <c r="L10876">
        <v>23073318</v>
      </c>
      <c r="P10876" s="29" t="str">
        <f t="shared" ref="P10876:P10907" si="437">IF(AND(ISNUMBER(M10876),H10876&lt;&gt;4),(M10876-1)/6,IF(H10876=4,"DRP",IF(AND(H10876=3,M10876="NA"),"BAD",IF(AND(H10876=2),"CVL",IF(AND(H10876=1,ISBLANK(M10876)),"NULL","UNK")))))</f>
        <v>DRP</v>
      </c>
    </row>
    <row r="10877" spans="1:16" hidden="1" x14ac:dyDescent="0.25">
      <c r="A10877">
        <v>195242801</v>
      </c>
      <c r="B10877">
        <v>803401</v>
      </c>
      <c r="C10877" t="s">
        <v>318</v>
      </c>
      <c r="D10877">
        <v>2005117</v>
      </c>
      <c r="E10877" t="s">
        <v>220</v>
      </c>
      <c r="F10877" t="s">
        <v>214</v>
      </c>
      <c r="G10877" t="s">
        <v>215</v>
      </c>
      <c r="H10877">
        <v>2</v>
      </c>
      <c r="I10877">
        <v>2016</v>
      </c>
      <c r="J10877">
        <v>1</v>
      </c>
      <c r="L10877">
        <v>23078736</v>
      </c>
      <c r="M10877">
        <v>5.3</v>
      </c>
      <c r="P10877" s="29">
        <f t="shared" si="437"/>
        <v>0.71666666666666667</v>
      </c>
    </row>
    <row r="10878" spans="1:16" hidden="1" x14ac:dyDescent="0.25">
      <c r="A10878">
        <v>195242801</v>
      </c>
      <c r="B10878">
        <v>803401</v>
      </c>
      <c r="C10878" t="s">
        <v>318</v>
      </c>
      <c r="D10878">
        <v>2021763</v>
      </c>
      <c r="E10878" t="s">
        <v>298</v>
      </c>
      <c r="F10878" t="s">
        <v>214</v>
      </c>
      <c r="G10878" t="s">
        <v>215</v>
      </c>
      <c r="H10878">
        <v>2</v>
      </c>
      <c r="I10878">
        <v>2016</v>
      </c>
      <c r="J10878">
        <v>1</v>
      </c>
      <c r="L10878">
        <v>23081192</v>
      </c>
      <c r="M10878">
        <v>4.5999999999999996</v>
      </c>
      <c r="P10878" s="29">
        <f t="shared" si="437"/>
        <v>0.6</v>
      </c>
    </row>
    <row r="10879" spans="1:16" hidden="1" x14ac:dyDescent="0.25">
      <c r="A10879">
        <v>195242801</v>
      </c>
      <c r="B10879">
        <v>803401</v>
      </c>
      <c r="C10879" t="s">
        <v>318</v>
      </c>
      <c r="D10879">
        <v>2004116</v>
      </c>
      <c r="E10879" t="s">
        <v>229</v>
      </c>
      <c r="F10879" t="s">
        <v>214</v>
      </c>
      <c r="G10879" t="s">
        <v>215</v>
      </c>
      <c r="H10879">
        <v>2</v>
      </c>
      <c r="I10879">
        <v>2016</v>
      </c>
      <c r="J10879">
        <v>1</v>
      </c>
      <c r="L10879">
        <v>23073301</v>
      </c>
      <c r="M10879">
        <v>5.2</v>
      </c>
      <c r="P10879" s="29">
        <f t="shared" si="437"/>
        <v>0.70000000000000007</v>
      </c>
    </row>
    <row r="10880" spans="1:16" hidden="1" x14ac:dyDescent="0.25">
      <c r="A10880">
        <v>195242801</v>
      </c>
      <c r="B10880">
        <v>803401</v>
      </c>
      <c r="C10880" t="s">
        <v>318</v>
      </c>
      <c r="D10880">
        <v>2021596</v>
      </c>
      <c r="E10880" t="s">
        <v>294</v>
      </c>
      <c r="F10880" t="s">
        <v>214</v>
      </c>
      <c r="G10880" t="s">
        <v>215</v>
      </c>
      <c r="H10880">
        <v>2</v>
      </c>
      <c r="I10880">
        <v>2016</v>
      </c>
      <c r="J10880">
        <v>1</v>
      </c>
      <c r="L10880">
        <v>23081196</v>
      </c>
      <c r="M10880">
        <v>4</v>
      </c>
      <c r="P10880" s="29">
        <f t="shared" si="437"/>
        <v>0.5</v>
      </c>
    </row>
    <row r="10881" spans="1:16" hidden="1" x14ac:dyDescent="0.25">
      <c r="A10881">
        <v>195242801</v>
      </c>
      <c r="B10881">
        <v>803401</v>
      </c>
      <c r="C10881" t="s">
        <v>318</v>
      </c>
      <c r="D10881">
        <v>2021638</v>
      </c>
      <c r="E10881" t="s">
        <v>250</v>
      </c>
      <c r="F10881" t="s">
        <v>214</v>
      </c>
      <c r="G10881" t="s">
        <v>215</v>
      </c>
      <c r="H10881">
        <v>2</v>
      </c>
      <c r="I10881">
        <v>2016</v>
      </c>
      <c r="J10881">
        <v>1</v>
      </c>
      <c r="L10881">
        <v>23081193</v>
      </c>
      <c r="M10881">
        <v>4.2</v>
      </c>
      <c r="P10881" s="29">
        <f t="shared" si="437"/>
        <v>0.53333333333333333</v>
      </c>
    </row>
    <row r="10882" spans="1:16" hidden="1" x14ac:dyDescent="0.25">
      <c r="A10882">
        <v>195242801</v>
      </c>
      <c r="B10882">
        <v>803401</v>
      </c>
      <c r="C10882" t="s">
        <v>318</v>
      </c>
      <c r="D10882">
        <v>2021756</v>
      </c>
      <c r="E10882" t="s">
        <v>253</v>
      </c>
      <c r="F10882" t="s">
        <v>214</v>
      </c>
      <c r="G10882" t="s">
        <v>215</v>
      </c>
      <c r="H10882">
        <v>2</v>
      </c>
      <c r="I10882">
        <v>2016</v>
      </c>
      <c r="J10882">
        <v>1</v>
      </c>
      <c r="L10882">
        <v>23081182</v>
      </c>
      <c r="M10882">
        <v>4</v>
      </c>
      <c r="P10882" s="29">
        <f t="shared" si="437"/>
        <v>0.5</v>
      </c>
    </row>
    <row r="10883" spans="1:16" hidden="1" x14ac:dyDescent="0.25">
      <c r="A10883">
        <v>195242801</v>
      </c>
      <c r="B10883">
        <v>803401</v>
      </c>
      <c r="C10883" t="s">
        <v>318</v>
      </c>
      <c r="D10883">
        <v>2004099</v>
      </c>
      <c r="E10883" t="s">
        <v>245</v>
      </c>
      <c r="F10883" t="s">
        <v>214</v>
      </c>
      <c r="G10883" t="s">
        <v>215</v>
      </c>
      <c r="H10883">
        <v>2</v>
      </c>
      <c r="I10883">
        <v>2016</v>
      </c>
      <c r="J10883">
        <v>2</v>
      </c>
      <c r="L10883">
        <v>23085315</v>
      </c>
      <c r="M10883">
        <v>5.3</v>
      </c>
      <c r="P10883" s="29">
        <f t="shared" si="437"/>
        <v>0.71666666666666667</v>
      </c>
    </row>
    <row r="10884" spans="1:16" hidden="1" x14ac:dyDescent="0.25">
      <c r="A10884">
        <v>195242801</v>
      </c>
      <c r="B10884">
        <v>803401</v>
      </c>
      <c r="C10884" t="s">
        <v>318</v>
      </c>
      <c r="D10884">
        <v>2005120</v>
      </c>
      <c r="E10884" t="s">
        <v>293</v>
      </c>
      <c r="F10884" t="s">
        <v>214</v>
      </c>
      <c r="G10884" t="s">
        <v>215</v>
      </c>
      <c r="H10884">
        <v>2</v>
      </c>
      <c r="I10884">
        <v>2016</v>
      </c>
      <c r="J10884">
        <v>2</v>
      </c>
      <c r="L10884">
        <v>23086515</v>
      </c>
      <c r="M10884">
        <v>5</v>
      </c>
      <c r="P10884" s="29">
        <f t="shared" si="437"/>
        <v>0.66666666666666663</v>
      </c>
    </row>
    <row r="10885" spans="1:16" hidden="1" x14ac:dyDescent="0.25">
      <c r="A10885">
        <v>195242801</v>
      </c>
      <c r="B10885">
        <v>803401</v>
      </c>
      <c r="C10885" t="s">
        <v>318</v>
      </c>
      <c r="D10885">
        <v>2021781</v>
      </c>
      <c r="E10885" t="s">
        <v>235</v>
      </c>
      <c r="F10885" t="s">
        <v>214</v>
      </c>
      <c r="G10885" t="s">
        <v>215</v>
      </c>
      <c r="H10885">
        <v>2</v>
      </c>
      <c r="I10885">
        <v>2016</v>
      </c>
      <c r="J10885">
        <v>2</v>
      </c>
      <c r="L10885">
        <v>23086871</v>
      </c>
      <c r="M10885">
        <v>4.3</v>
      </c>
      <c r="P10885" s="29">
        <f t="shared" si="437"/>
        <v>0.54999999999999993</v>
      </c>
    </row>
    <row r="10886" spans="1:16" hidden="1" x14ac:dyDescent="0.25">
      <c r="A10886">
        <v>195242801</v>
      </c>
      <c r="B10886">
        <v>803401</v>
      </c>
      <c r="C10886" t="s">
        <v>318</v>
      </c>
      <c r="D10886">
        <v>2021874</v>
      </c>
      <c r="E10886" t="s">
        <v>226</v>
      </c>
      <c r="F10886" t="s">
        <v>214</v>
      </c>
      <c r="G10886" t="s">
        <v>215</v>
      </c>
      <c r="H10886">
        <v>2</v>
      </c>
      <c r="I10886">
        <v>2016</v>
      </c>
      <c r="J10886">
        <v>2</v>
      </c>
      <c r="L10886">
        <v>23086862</v>
      </c>
      <c r="M10886">
        <v>4.7</v>
      </c>
      <c r="P10886" s="29">
        <f t="shared" si="437"/>
        <v>0.6166666666666667</v>
      </c>
    </row>
    <row r="10887" spans="1:16" hidden="1" x14ac:dyDescent="0.25">
      <c r="A10887">
        <v>195242801</v>
      </c>
      <c r="B10887">
        <v>803401</v>
      </c>
      <c r="C10887" t="s">
        <v>318</v>
      </c>
      <c r="D10887">
        <v>2021640</v>
      </c>
      <c r="E10887" t="s">
        <v>227</v>
      </c>
      <c r="F10887" t="s">
        <v>214</v>
      </c>
      <c r="G10887" t="s">
        <v>215</v>
      </c>
      <c r="H10887">
        <v>2</v>
      </c>
      <c r="I10887">
        <v>2016</v>
      </c>
      <c r="J10887">
        <v>2</v>
      </c>
      <c r="L10887">
        <v>23086870</v>
      </c>
      <c r="M10887">
        <v>4</v>
      </c>
      <c r="P10887" s="29">
        <f t="shared" si="437"/>
        <v>0.5</v>
      </c>
    </row>
    <row r="10888" spans="1:16" hidden="1" x14ac:dyDescent="0.25">
      <c r="A10888">
        <v>195242801</v>
      </c>
      <c r="B10888">
        <v>803401</v>
      </c>
      <c r="C10888" t="s">
        <v>318</v>
      </c>
      <c r="D10888">
        <v>2021993</v>
      </c>
      <c r="E10888" t="s">
        <v>256</v>
      </c>
      <c r="F10888" t="s">
        <v>214</v>
      </c>
      <c r="G10888" t="s">
        <v>215</v>
      </c>
      <c r="H10888">
        <v>2</v>
      </c>
      <c r="I10888">
        <v>2016</v>
      </c>
      <c r="J10888">
        <v>2</v>
      </c>
      <c r="L10888">
        <v>23086520</v>
      </c>
      <c r="M10888">
        <v>4.9000000000000004</v>
      </c>
      <c r="P10888" s="29">
        <f t="shared" si="437"/>
        <v>0.65</v>
      </c>
    </row>
    <row r="10889" spans="1:16" hidden="1" x14ac:dyDescent="0.25">
      <c r="A10889">
        <v>195242801</v>
      </c>
      <c r="B10889">
        <v>803401</v>
      </c>
      <c r="C10889" t="s">
        <v>318</v>
      </c>
      <c r="D10889">
        <v>2021750</v>
      </c>
      <c r="E10889" t="s">
        <v>296</v>
      </c>
      <c r="F10889" t="s">
        <v>214</v>
      </c>
      <c r="G10889" t="s">
        <v>215</v>
      </c>
      <c r="H10889">
        <v>2</v>
      </c>
      <c r="I10889">
        <v>2017</v>
      </c>
      <c r="J10889">
        <v>1</v>
      </c>
      <c r="L10889">
        <v>23091959</v>
      </c>
      <c r="M10889">
        <v>4.9000000000000004</v>
      </c>
      <c r="P10889" s="29">
        <f t="shared" si="437"/>
        <v>0.65</v>
      </c>
    </row>
    <row r="10890" spans="1:16" hidden="1" x14ac:dyDescent="0.25">
      <c r="A10890">
        <v>195242801</v>
      </c>
      <c r="B10890">
        <v>803401</v>
      </c>
      <c r="C10890" t="s">
        <v>318</v>
      </c>
      <c r="D10890">
        <v>2021787</v>
      </c>
      <c r="E10890" t="s">
        <v>292</v>
      </c>
      <c r="F10890" t="s">
        <v>214</v>
      </c>
      <c r="G10890" t="s">
        <v>215</v>
      </c>
      <c r="H10890">
        <v>2</v>
      </c>
      <c r="I10890">
        <v>2017</v>
      </c>
      <c r="J10890">
        <v>1</v>
      </c>
      <c r="L10890">
        <v>23093320</v>
      </c>
      <c r="M10890">
        <v>4.7</v>
      </c>
      <c r="P10890" s="29">
        <f t="shared" si="437"/>
        <v>0.6166666666666667</v>
      </c>
    </row>
    <row r="10891" spans="1:16" hidden="1" x14ac:dyDescent="0.25">
      <c r="A10891">
        <v>195242801</v>
      </c>
      <c r="B10891">
        <v>803401</v>
      </c>
      <c r="C10891" t="s">
        <v>318</v>
      </c>
      <c r="D10891">
        <v>2021725</v>
      </c>
      <c r="E10891" t="s">
        <v>257</v>
      </c>
      <c r="F10891" t="s">
        <v>214</v>
      </c>
      <c r="G10891" t="s">
        <v>215</v>
      </c>
      <c r="H10891">
        <v>2</v>
      </c>
      <c r="I10891">
        <v>2017</v>
      </c>
      <c r="J10891">
        <v>1</v>
      </c>
      <c r="L10891">
        <v>23091960</v>
      </c>
      <c r="M10891">
        <v>5.0999999999999996</v>
      </c>
      <c r="P10891" s="29">
        <f t="shared" si="437"/>
        <v>0.68333333333333324</v>
      </c>
    </row>
    <row r="10892" spans="1:16" hidden="1" x14ac:dyDescent="0.25">
      <c r="A10892">
        <v>195242801</v>
      </c>
      <c r="B10892">
        <v>803401</v>
      </c>
      <c r="C10892" t="s">
        <v>318</v>
      </c>
      <c r="D10892">
        <v>2021679</v>
      </c>
      <c r="E10892" t="s">
        <v>259</v>
      </c>
      <c r="F10892" t="s">
        <v>214</v>
      </c>
      <c r="G10892" t="s">
        <v>215</v>
      </c>
      <c r="H10892">
        <v>2</v>
      </c>
      <c r="I10892">
        <v>2017</v>
      </c>
      <c r="J10892">
        <v>1</v>
      </c>
      <c r="L10892">
        <v>23095788</v>
      </c>
      <c r="M10892">
        <v>5.5</v>
      </c>
      <c r="P10892" s="29">
        <f t="shared" si="437"/>
        <v>0.75</v>
      </c>
    </row>
    <row r="10893" spans="1:16" hidden="1" x14ac:dyDescent="0.25">
      <c r="A10893">
        <v>195242801</v>
      </c>
      <c r="B10893">
        <v>803401</v>
      </c>
      <c r="C10893" t="s">
        <v>318</v>
      </c>
      <c r="D10893">
        <v>2004752</v>
      </c>
      <c r="E10893" t="s">
        <v>290</v>
      </c>
      <c r="F10893" t="s">
        <v>214</v>
      </c>
      <c r="G10893" t="s">
        <v>215</v>
      </c>
      <c r="H10893">
        <v>2</v>
      </c>
      <c r="I10893">
        <v>2017</v>
      </c>
      <c r="J10893">
        <v>1</v>
      </c>
      <c r="L10893">
        <v>23093323</v>
      </c>
      <c r="M10893">
        <v>4.5</v>
      </c>
      <c r="P10893" s="29">
        <f t="shared" si="437"/>
        <v>0.58333333333333337</v>
      </c>
    </row>
    <row r="10894" spans="1:16" hidden="1" x14ac:dyDescent="0.25">
      <c r="A10894">
        <v>195242801</v>
      </c>
      <c r="B10894">
        <v>803401</v>
      </c>
      <c r="C10894" t="s">
        <v>318</v>
      </c>
      <c r="D10894">
        <v>2004591</v>
      </c>
      <c r="E10894" t="s">
        <v>271</v>
      </c>
      <c r="F10894" t="s">
        <v>214</v>
      </c>
      <c r="G10894" t="s">
        <v>215</v>
      </c>
      <c r="H10894">
        <v>2</v>
      </c>
      <c r="I10894">
        <v>2017</v>
      </c>
      <c r="J10894">
        <v>1</v>
      </c>
      <c r="L10894">
        <v>23093319</v>
      </c>
      <c r="M10894">
        <v>5.7</v>
      </c>
      <c r="P10894" s="29">
        <f t="shared" si="437"/>
        <v>0.78333333333333333</v>
      </c>
    </row>
    <row r="10895" spans="1:16" hidden="1" x14ac:dyDescent="0.25">
      <c r="A10895">
        <v>195242801</v>
      </c>
      <c r="B10895">
        <v>803401</v>
      </c>
      <c r="C10895" t="s">
        <v>318</v>
      </c>
      <c r="D10895">
        <v>2019271</v>
      </c>
      <c r="E10895" t="s">
        <v>236</v>
      </c>
      <c r="F10895" t="s">
        <v>214</v>
      </c>
      <c r="G10895" t="s">
        <v>215</v>
      </c>
      <c r="H10895">
        <v>2</v>
      </c>
      <c r="I10895">
        <v>2017</v>
      </c>
      <c r="J10895">
        <v>1</v>
      </c>
      <c r="L10895">
        <v>23090727</v>
      </c>
      <c r="M10895">
        <v>5.8</v>
      </c>
      <c r="P10895" s="29">
        <f t="shared" si="437"/>
        <v>0.79999999999999993</v>
      </c>
    </row>
    <row r="10896" spans="1:16" hidden="1" x14ac:dyDescent="0.25">
      <c r="A10896">
        <v>195242801</v>
      </c>
      <c r="B10896">
        <v>803401</v>
      </c>
      <c r="C10896" t="s">
        <v>318</v>
      </c>
      <c r="D10896">
        <v>2024862</v>
      </c>
      <c r="E10896" t="s">
        <v>289</v>
      </c>
      <c r="F10896" t="s">
        <v>214</v>
      </c>
      <c r="G10896" t="s">
        <v>215</v>
      </c>
      <c r="H10896">
        <v>2</v>
      </c>
      <c r="I10896">
        <v>2017</v>
      </c>
      <c r="J10896">
        <v>2</v>
      </c>
      <c r="L10896">
        <v>23097632</v>
      </c>
      <c r="M10896">
        <v>5.5</v>
      </c>
      <c r="P10896" s="29">
        <f t="shared" si="437"/>
        <v>0.75</v>
      </c>
    </row>
    <row r="10897" spans="1:16" hidden="1" x14ac:dyDescent="0.25">
      <c r="A10897">
        <v>195242801</v>
      </c>
      <c r="B10897">
        <v>803401</v>
      </c>
      <c r="C10897" t="s">
        <v>318</v>
      </c>
      <c r="D10897">
        <v>2021723</v>
      </c>
      <c r="E10897" t="s">
        <v>299</v>
      </c>
      <c r="F10897" t="s">
        <v>214</v>
      </c>
      <c r="G10897" t="s">
        <v>215</v>
      </c>
      <c r="H10897">
        <v>2</v>
      </c>
      <c r="I10897">
        <v>2017</v>
      </c>
      <c r="J10897">
        <v>2</v>
      </c>
      <c r="L10897">
        <v>23097633</v>
      </c>
      <c r="M10897">
        <v>6</v>
      </c>
      <c r="P10897" s="29">
        <f t="shared" si="437"/>
        <v>0.83333333333333337</v>
      </c>
    </row>
    <row r="10898" spans="1:16" hidden="1" x14ac:dyDescent="0.25">
      <c r="A10898">
        <v>195242801</v>
      </c>
      <c r="B10898">
        <v>803401</v>
      </c>
      <c r="C10898" t="s">
        <v>318</v>
      </c>
      <c r="D10898">
        <v>2004587</v>
      </c>
      <c r="E10898" t="s">
        <v>288</v>
      </c>
      <c r="F10898" t="s">
        <v>214</v>
      </c>
      <c r="G10898" t="s">
        <v>215</v>
      </c>
      <c r="H10898">
        <v>2</v>
      </c>
      <c r="I10898">
        <v>2017</v>
      </c>
      <c r="J10898">
        <v>2</v>
      </c>
      <c r="L10898">
        <v>23097714</v>
      </c>
      <c r="M10898">
        <v>5.2</v>
      </c>
      <c r="P10898" s="29">
        <f t="shared" si="437"/>
        <v>0.70000000000000007</v>
      </c>
    </row>
    <row r="10899" spans="1:16" hidden="1" x14ac:dyDescent="0.25">
      <c r="A10899">
        <v>195242801</v>
      </c>
      <c r="B10899">
        <v>803401</v>
      </c>
      <c r="C10899" t="s">
        <v>318</v>
      </c>
      <c r="D10899">
        <v>2004586</v>
      </c>
      <c r="E10899" t="s">
        <v>325</v>
      </c>
      <c r="F10899" t="s">
        <v>214</v>
      </c>
      <c r="G10899" t="s">
        <v>215</v>
      </c>
      <c r="H10899">
        <v>2</v>
      </c>
      <c r="I10899">
        <v>2017</v>
      </c>
      <c r="J10899">
        <v>2</v>
      </c>
      <c r="L10899">
        <v>23097712</v>
      </c>
      <c r="M10899">
        <v>4.7</v>
      </c>
      <c r="P10899" s="29">
        <f t="shared" si="437"/>
        <v>0.6166666666666667</v>
      </c>
    </row>
    <row r="10900" spans="1:16" hidden="1" x14ac:dyDescent="0.25">
      <c r="A10900">
        <v>195242801</v>
      </c>
      <c r="B10900">
        <v>803401</v>
      </c>
      <c r="C10900" t="s">
        <v>318</v>
      </c>
      <c r="D10900">
        <v>2021865</v>
      </c>
      <c r="E10900" t="s">
        <v>301</v>
      </c>
      <c r="F10900" t="s">
        <v>214</v>
      </c>
      <c r="G10900" t="s">
        <v>215</v>
      </c>
      <c r="H10900">
        <v>2</v>
      </c>
      <c r="I10900">
        <v>2017</v>
      </c>
      <c r="J10900">
        <v>2</v>
      </c>
      <c r="L10900">
        <v>23097629</v>
      </c>
      <c r="M10900">
        <v>4</v>
      </c>
      <c r="P10900" s="29">
        <f t="shared" si="437"/>
        <v>0.5</v>
      </c>
    </row>
    <row r="10901" spans="1:16" hidden="1" x14ac:dyDescent="0.25">
      <c r="A10901">
        <v>195242801</v>
      </c>
      <c r="B10901">
        <v>803401</v>
      </c>
      <c r="C10901" t="s">
        <v>318</v>
      </c>
      <c r="D10901">
        <v>2021631</v>
      </c>
      <c r="E10901" t="s">
        <v>302</v>
      </c>
      <c r="F10901" t="s">
        <v>214</v>
      </c>
      <c r="G10901" t="s">
        <v>215</v>
      </c>
      <c r="H10901">
        <v>2</v>
      </c>
      <c r="I10901">
        <v>2017</v>
      </c>
      <c r="J10901">
        <v>2</v>
      </c>
      <c r="L10901">
        <v>23101235</v>
      </c>
      <c r="M10901">
        <v>5.5</v>
      </c>
      <c r="P10901" s="29">
        <f t="shared" si="437"/>
        <v>0.75</v>
      </c>
    </row>
    <row r="10902" spans="1:16" hidden="1" x14ac:dyDescent="0.25">
      <c r="A10902">
        <v>195242801</v>
      </c>
      <c r="B10902">
        <v>803401</v>
      </c>
      <c r="C10902" t="s">
        <v>318</v>
      </c>
      <c r="D10902">
        <v>2021591</v>
      </c>
      <c r="E10902" t="s">
        <v>240</v>
      </c>
      <c r="F10902" t="s">
        <v>214</v>
      </c>
      <c r="G10902" t="s">
        <v>215</v>
      </c>
      <c r="H10902">
        <v>2</v>
      </c>
      <c r="I10902">
        <v>2017</v>
      </c>
      <c r="J10902">
        <v>2</v>
      </c>
      <c r="L10902">
        <v>23097630</v>
      </c>
      <c r="M10902">
        <v>4.3</v>
      </c>
      <c r="P10902" s="29">
        <f t="shared" si="437"/>
        <v>0.54999999999999993</v>
      </c>
    </row>
    <row r="10903" spans="1:16" hidden="1" x14ac:dyDescent="0.25">
      <c r="A10903">
        <v>195242801</v>
      </c>
      <c r="B10903">
        <v>803401</v>
      </c>
      <c r="C10903" t="s">
        <v>318</v>
      </c>
      <c r="D10903">
        <v>2021615</v>
      </c>
      <c r="E10903" t="s">
        <v>255</v>
      </c>
      <c r="F10903" t="s">
        <v>214</v>
      </c>
      <c r="G10903" t="s">
        <v>215</v>
      </c>
      <c r="H10903">
        <v>2</v>
      </c>
      <c r="I10903">
        <v>2017</v>
      </c>
      <c r="J10903">
        <v>2</v>
      </c>
      <c r="L10903">
        <v>23097634</v>
      </c>
      <c r="M10903">
        <v>4.3</v>
      </c>
      <c r="P10903" s="29">
        <f t="shared" si="437"/>
        <v>0.54999999999999993</v>
      </c>
    </row>
    <row r="10904" spans="1:16" hidden="1" x14ac:dyDescent="0.25">
      <c r="A10904">
        <v>195242801</v>
      </c>
      <c r="B10904">
        <v>803401</v>
      </c>
      <c r="C10904" t="s">
        <v>318</v>
      </c>
      <c r="D10904">
        <v>2021716</v>
      </c>
      <c r="E10904" t="s">
        <v>291</v>
      </c>
      <c r="F10904" t="s">
        <v>214</v>
      </c>
      <c r="G10904" t="s">
        <v>215</v>
      </c>
      <c r="H10904">
        <v>2</v>
      </c>
      <c r="I10904">
        <v>2018</v>
      </c>
      <c r="J10904">
        <v>1</v>
      </c>
      <c r="L10904">
        <v>23107801</v>
      </c>
      <c r="M10904">
        <v>5.0999999999999996</v>
      </c>
      <c r="P10904" s="29">
        <f t="shared" si="437"/>
        <v>0.68333333333333324</v>
      </c>
    </row>
    <row r="10905" spans="1:16" hidden="1" x14ac:dyDescent="0.25">
      <c r="A10905">
        <v>195242801</v>
      </c>
      <c r="B10905">
        <v>803401</v>
      </c>
      <c r="C10905" t="s">
        <v>318</v>
      </c>
      <c r="D10905">
        <v>2021744</v>
      </c>
      <c r="E10905" t="s">
        <v>262</v>
      </c>
      <c r="F10905" t="s">
        <v>214</v>
      </c>
      <c r="G10905" t="s">
        <v>215</v>
      </c>
      <c r="H10905">
        <v>2</v>
      </c>
      <c r="I10905">
        <v>2018</v>
      </c>
      <c r="J10905">
        <v>1</v>
      </c>
      <c r="L10905">
        <v>23107805</v>
      </c>
      <c r="M10905">
        <v>5.4</v>
      </c>
      <c r="P10905" s="29">
        <f t="shared" si="437"/>
        <v>0.73333333333333339</v>
      </c>
    </row>
    <row r="10906" spans="1:16" hidden="1" x14ac:dyDescent="0.25">
      <c r="A10906">
        <v>195242801</v>
      </c>
      <c r="B10906">
        <v>803401</v>
      </c>
      <c r="C10906" t="s">
        <v>318</v>
      </c>
      <c r="D10906">
        <v>2021661</v>
      </c>
      <c r="E10906" t="s">
        <v>305</v>
      </c>
      <c r="F10906" t="s">
        <v>214</v>
      </c>
      <c r="G10906" t="s">
        <v>215</v>
      </c>
      <c r="H10906">
        <v>2</v>
      </c>
      <c r="I10906">
        <v>2018</v>
      </c>
      <c r="J10906">
        <v>1</v>
      </c>
      <c r="L10906">
        <v>23107773</v>
      </c>
      <c r="M10906">
        <v>4.3</v>
      </c>
      <c r="P10906" s="29">
        <f t="shared" si="437"/>
        <v>0.54999999999999993</v>
      </c>
    </row>
    <row r="10907" spans="1:16" hidden="1" x14ac:dyDescent="0.25">
      <c r="A10907">
        <v>195242801</v>
      </c>
      <c r="B10907">
        <v>803401</v>
      </c>
      <c r="C10907" t="s">
        <v>318</v>
      </c>
      <c r="D10907">
        <v>2004597</v>
      </c>
      <c r="E10907" t="s">
        <v>279</v>
      </c>
      <c r="F10907" t="s">
        <v>214</v>
      </c>
      <c r="G10907" t="s">
        <v>215</v>
      </c>
      <c r="H10907">
        <v>2</v>
      </c>
      <c r="I10907">
        <v>2018</v>
      </c>
      <c r="J10907">
        <v>1</v>
      </c>
      <c r="L10907">
        <v>23107759</v>
      </c>
      <c r="M10907">
        <v>5.4</v>
      </c>
      <c r="P10907" s="29">
        <f t="shared" si="437"/>
        <v>0.73333333333333339</v>
      </c>
    </row>
    <row r="10908" spans="1:16" hidden="1" x14ac:dyDescent="0.25">
      <c r="A10908">
        <v>195242801</v>
      </c>
      <c r="B10908">
        <v>803401</v>
      </c>
      <c r="C10908" t="s">
        <v>318</v>
      </c>
      <c r="D10908">
        <v>2019272</v>
      </c>
      <c r="E10908" t="s">
        <v>249</v>
      </c>
      <c r="F10908" t="s">
        <v>214</v>
      </c>
      <c r="G10908" t="s">
        <v>215</v>
      </c>
      <c r="H10908">
        <v>2</v>
      </c>
      <c r="I10908">
        <v>2018</v>
      </c>
      <c r="J10908">
        <v>1</v>
      </c>
      <c r="L10908">
        <v>23104907</v>
      </c>
      <c r="M10908">
        <v>5.0999999999999996</v>
      </c>
      <c r="P10908" s="29">
        <f t="shared" ref="P10908:P10930" si="438">IF(AND(ISNUMBER(M10908),H10908&lt;&gt;4),(M10908-1)/6,IF(H10908=4,"DRP",IF(AND(H10908=3,M10908="NA"),"BAD",IF(AND(H10908=2),"CVL",IF(AND(H10908=1,ISBLANK(M10908)),"NULL","UNK")))))</f>
        <v>0.68333333333333324</v>
      </c>
    </row>
    <row r="10909" spans="1:16" hidden="1" x14ac:dyDescent="0.25">
      <c r="A10909">
        <v>195242801</v>
      </c>
      <c r="B10909">
        <v>803401</v>
      </c>
      <c r="C10909" t="s">
        <v>318</v>
      </c>
      <c r="D10909">
        <v>2024863</v>
      </c>
      <c r="E10909" t="s">
        <v>304</v>
      </c>
      <c r="F10909" t="s">
        <v>214</v>
      </c>
      <c r="G10909" t="s">
        <v>215</v>
      </c>
      <c r="H10909">
        <v>2</v>
      </c>
      <c r="I10909">
        <v>2018</v>
      </c>
      <c r="J10909">
        <v>1</v>
      </c>
      <c r="L10909">
        <v>23107771</v>
      </c>
      <c r="M10909">
        <v>4.5999999999999996</v>
      </c>
      <c r="P10909" s="29">
        <f t="shared" si="438"/>
        <v>0.6</v>
      </c>
    </row>
    <row r="10910" spans="1:16" hidden="1" x14ac:dyDescent="0.25">
      <c r="A10910">
        <v>195242801</v>
      </c>
      <c r="B10910">
        <v>803401</v>
      </c>
      <c r="C10910" t="s">
        <v>318</v>
      </c>
      <c r="D10910">
        <v>2024921</v>
      </c>
      <c r="E10910" t="s">
        <v>225</v>
      </c>
      <c r="F10910" t="s">
        <v>214</v>
      </c>
      <c r="G10910" t="s">
        <v>215</v>
      </c>
      <c r="H10910">
        <v>2</v>
      </c>
      <c r="I10910">
        <v>2018</v>
      </c>
      <c r="J10910">
        <v>1</v>
      </c>
      <c r="L10910">
        <v>23107811</v>
      </c>
      <c r="M10910">
        <v>5.5</v>
      </c>
      <c r="P10910" s="29">
        <f t="shared" si="438"/>
        <v>0.75</v>
      </c>
    </row>
    <row r="10911" spans="1:16" hidden="1" x14ac:dyDescent="0.25">
      <c r="A10911">
        <v>195242801</v>
      </c>
      <c r="B10911">
        <v>803401</v>
      </c>
      <c r="C10911" t="s">
        <v>318</v>
      </c>
      <c r="D10911">
        <v>2021671</v>
      </c>
      <c r="E10911" t="s">
        <v>303</v>
      </c>
      <c r="F10911" t="s">
        <v>214</v>
      </c>
      <c r="G10911" t="s">
        <v>215</v>
      </c>
      <c r="H10911">
        <v>2</v>
      </c>
      <c r="I10911">
        <v>2018</v>
      </c>
      <c r="J10911">
        <v>2</v>
      </c>
      <c r="L10911">
        <v>23115919</v>
      </c>
      <c r="M10911">
        <v>4.4000000000000004</v>
      </c>
      <c r="P10911" s="29">
        <f t="shared" si="438"/>
        <v>0.56666666666666676</v>
      </c>
    </row>
    <row r="10912" spans="1:16" hidden="1" x14ac:dyDescent="0.25">
      <c r="A10912">
        <v>195242801</v>
      </c>
      <c r="B10912">
        <v>803401</v>
      </c>
      <c r="C10912" t="s">
        <v>318</v>
      </c>
      <c r="D10912">
        <v>2019273</v>
      </c>
      <c r="E10912" t="s">
        <v>248</v>
      </c>
      <c r="F10912" t="s">
        <v>214</v>
      </c>
      <c r="G10912" t="s">
        <v>215</v>
      </c>
      <c r="H10912">
        <v>4</v>
      </c>
      <c r="I10912">
        <v>2018</v>
      </c>
      <c r="J10912">
        <v>2</v>
      </c>
      <c r="L10912">
        <v>23115046</v>
      </c>
      <c r="P10912" s="29" t="str">
        <f t="shared" si="438"/>
        <v>DRP</v>
      </c>
    </row>
    <row r="10913" spans="1:16" hidden="1" x14ac:dyDescent="0.25">
      <c r="A10913">
        <v>195242801</v>
      </c>
      <c r="B10913">
        <v>803401</v>
      </c>
      <c r="C10913" t="s">
        <v>318</v>
      </c>
      <c r="D10913">
        <v>2021664</v>
      </c>
      <c r="E10913" t="s">
        <v>311</v>
      </c>
      <c r="F10913" t="s">
        <v>214</v>
      </c>
      <c r="G10913" t="s">
        <v>215</v>
      </c>
      <c r="H10913">
        <v>2</v>
      </c>
      <c r="I10913">
        <v>2018</v>
      </c>
      <c r="J10913">
        <v>2</v>
      </c>
      <c r="L10913">
        <v>23115915</v>
      </c>
      <c r="M10913">
        <v>5.6</v>
      </c>
      <c r="P10913" s="29">
        <f t="shared" si="438"/>
        <v>0.76666666666666661</v>
      </c>
    </row>
    <row r="10914" spans="1:16" hidden="1" x14ac:dyDescent="0.25">
      <c r="A10914">
        <v>195242801</v>
      </c>
      <c r="B10914">
        <v>803401</v>
      </c>
      <c r="C10914" t="s">
        <v>318</v>
      </c>
      <c r="D10914">
        <v>2004602</v>
      </c>
      <c r="E10914" t="s">
        <v>277</v>
      </c>
      <c r="F10914" t="s">
        <v>214</v>
      </c>
      <c r="G10914" t="s">
        <v>215</v>
      </c>
      <c r="H10914">
        <v>2</v>
      </c>
      <c r="I10914">
        <v>2018</v>
      </c>
      <c r="J10914">
        <v>2</v>
      </c>
      <c r="L10914">
        <v>23115918</v>
      </c>
      <c r="M10914">
        <v>5.3</v>
      </c>
      <c r="P10914" s="29">
        <f t="shared" si="438"/>
        <v>0.71666666666666667</v>
      </c>
    </row>
    <row r="10915" spans="1:16" hidden="1" x14ac:dyDescent="0.25">
      <c r="A10915">
        <v>195242801</v>
      </c>
      <c r="B10915">
        <v>803401</v>
      </c>
      <c r="C10915" t="s">
        <v>318</v>
      </c>
      <c r="D10915">
        <v>2021689</v>
      </c>
      <c r="E10915" t="s">
        <v>312</v>
      </c>
      <c r="F10915" t="s">
        <v>214</v>
      </c>
      <c r="G10915" t="s">
        <v>215</v>
      </c>
      <c r="H10915">
        <v>2</v>
      </c>
      <c r="I10915">
        <v>2018</v>
      </c>
      <c r="J10915">
        <v>2</v>
      </c>
      <c r="L10915">
        <v>23115916</v>
      </c>
      <c r="M10915">
        <v>5</v>
      </c>
      <c r="P10915" s="29">
        <f t="shared" si="438"/>
        <v>0.66666666666666663</v>
      </c>
    </row>
    <row r="10916" spans="1:16" hidden="1" x14ac:dyDescent="0.25">
      <c r="A10916">
        <v>195242801</v>
      </c>
      <c r="B10916">
        <v>803401</v>
      </c>
      <c r="C10916" t="s">
        <v>318</v>
      </c>
      <c r="D10916">
        <v>2024864</v>
      </c>
      <c r="E10916" t="s">
        <v>310</v>
      </c>
      <c r="F10916" t="s">
        <v>214</v>
      </c>
      <c r="G10916" t="s">
        <v>215</v>
      </c>
      <c r="H10916">
        <v>2</v>
      </c>
      <c r="I10916">
        <v>2018</v>
      </c>
      <c r="J10916">
        <v>2</v>
      </c>
      <c r="L10916">
        <v>23115914</v>
      </c>
      <c r="M10916">
        <v>5.7</v>
      </c>
      <c r="P10916" s="29">
        <f t="shared" si="438"/>
        <v>0.78333333333333333</v>
      </c>
    </row>
    <row r="10917" spans="1:16" hidden="1" x14ac:dyDescent="0.25">
      <c r="A10917">
        <v>195242801</v>
      </c>
      <c r="B10917">
        <v>803401</v>
      </c>
      <c r="C10917" t="s">
        <v>318</v>
      </c>
      <c r="D10917">
        <v>2021775</v>
      </c>
      <c r="E10917" t="s">
        <v>286</v>
      </c>
      <c r="F10917" t="s">
        <v>214</v>
      </c>
      <c r="G10917" t="s">
        <v>215</v>
      </c>
      <c r="H10917">
        <v>2</v>
      </c>
      <c r="I10917">
        <v>2019</v>
      </c>
      <c r="J10917">
        <v>1</v>
      </c>
      <c r="L10917">
        <v>23124866</v>
      </c>
      <c r="M10917">
        <v>5.8</v>
      </c>
      <c r="P10917" s="29">
        <f t="shared" si="438"/>
        <v>0.79999999999999993</v>
      </c>
    </row>
    <row r="10918" spans="1:16" hidden="1" x14ac:dyDescent="0.25">
      <c r="A10918">
        <v>195242801</v>
      </c>
      <c r="B10918">
        <v>803401</v>
      </c>
      <c r="C10918" t="s">
        <v>318</v>
      </c>
      <c r="D10918">
        <v>2019273</v>
      </c>
      <c r="E10918" t="s">
        <v>248</v>
      </c>
      <c r="F10918" t="s">
        <v>214</v>
      </c>
      <c r="G10918" t="s">
        <v>215</v>
      </c>
      <c r="H10918">
        <v>2</v>
      </c>
      <c r="I10918">
        <v>2019</v>
      </c>
      <c r="J10918">
        <v>1</v>
      </c>
      <c r="L10918">
        <v>23120717</v>
      </c>
      <c r="M10918">
        <v>5.0999999999999996</v>
      </c>
      <c r="P10918" s="29">
        <f t="shared" si="438"/>
        <v>0.68333333333333324</v>
      </c>
    </row>
    <row r="10919" spans="1:16" hidden="1" x14ac:dyDescent="0.25">
      <c r="A10919">
        <v>195242801</v>
      </c>
      <c r="B10919">
        <v>803401</v>
      </c>
      <c r="C10919" t="s">
        <v>318</v>
      </c>
      <c r="D10919">
        <v>2021730</v>
      </c>
      <c r="E10919" t="s">
        <v>307</v>
      </c>
      <c r="F10919" t="s">
        <v>214</v>
      </c>
      <c r="G10919" t="s">
        <v>215</v>
      </c>
      <c r="H10919">
        <v>2</v>
      </c>
      <c r="I10919">
        <v>2019</v>
      </c>
      <c r="J10919">
        <v>1</v>
      </c>
      <c r="L10919">
        <v>23120313</v>
      </c>
      <c r="M10919">
        <v>5.5</v>
      </c>
      <c r="P10919" s="29">
        <f t="shared" si="438"/>
        <v>0.75</v>
      </c>
    </row>
    <row r="10920" spans="1:16" hidden="1" x14ac:dyDescent="0.25">
      <c r="A10920">
        <v>195242801</v>
      </c>
      <c r="B10920">
        <v>803401</v>
      </c>
      <c r="C10920" t="s">
        <v>318</v>
      </c>
      <c r="D10920">
        <v>2021760</v>
      </c>
      <c r="E10920" t="s">
        <v>254</v>
      </c>
      <c r="F10920" t="s">
        <v>214</v>
      </c>
      <c r="G10920" t="s">
        <v>215</v>
      </c>
      <c r="H10920">
        <v>2</v>
      </c>
      <c r="I10920">
        <v>2019</v>
      </c>
      <c r="J10920">
        <v>1</v>
      </c>
      <c r="L10920">
        <v>23120307</v>
      </c>
      <c r="M10920">
        <v>6.3</v>
      </c>
      <c r="P10920" s="29">
        <f t="shared" si="438"/>
        <v>0.8833333333333333</v>
      </c>
    </row>
    <row r="10921" spans="1:16" hidden="1" x14ac:dyDescent="0.25">
      <c r="A10921">
        <v>195242801</v>
      </c>
      <c r="B10921">
        <v>803401</v>
      </c>
      <c r="C10921" t="s">
        <v>318</v>
      </c>
      <c r="D10921">
        <v>2021841</v>
      </c>
      <c r="E10921" t="s">
        <v>306</v>
      </c>
      <c r="F10921" t="s">
        <v>214</v>
      </c>
      <c r="G10921" t="s">
        <v>215</v>
      </c>
      <c r="H10921">
        <v>2</v>
      </c>
      <c r="I10921">
        <v>2019</v>
      </c>
      <c r="J10921">
        <v>1</v>
      </c>
      <c r="L10921">
        <v>23120306</v>
      </c>
      <c r="M10921">
        <v>6.3</v>
      </c>
      <c r="P10921" s="29">
        <f t="shared" si="438"/>
        <v>0.8833333333333333</v>
      </c>
    </row>
    <row r="10922" spans="1:16" hidden="1" x14ac:dyDescent="0.25">
      <c r="A10922">
        <v>195242801</v>
      </c>
      <c r="B10922">
        <v>803401</v>
      </c>
      <c r="C10922" t="s">
        <v>318</v>
      </c>
      <c r="D10922">
        <v>2021808</v>
      </c>
      <c r="E10922" t="s">
        <v>283</v>
      </c>
      <c r="F10922" t="s">
        <v>214</v>
      </c>
      <c r="G10922" t="s">
        <v>215</v>
      </c>
      <c r="H10922">
        <v>2</v>
      </c>
      <c r="I10922">
        <v>2019</v>
      </c>
      <c r="J10922">
        <v>1</v>
      </c>
      <c r="L10922">
        <v>23120308</v>
      </c>
      <c r="M10922">
        <v>5.3</v>
      </c>
      <c r="P10922" s="29">
        <f t="shared" si="438"/>
        <v>0.71666666666666667</v>
      </c>
    </row>
    <row r="10923" spans="1:16" hidden="1" x14ac:dyDescent="0.25">
      <c r="A10923">
        <v>195242801</v>
      </c>
      <c r="B10923">
        <v>803401</v>
      </c>
      <c r="C10923" t="s">
        <v>318</v>
      </c>
      <c r="D10923">
        <v>2024865</v>
      </c>
      <c r="E10923" t="s">
        <v>284</v>
      </c>
      <c r="F10923" t="s">
        <v>214</v>
      </c>
      <c r="G10923" t="s">
        <v>215</v>
      </c>
      <c r="H10923">
        <v>2</v>
      </c>
      <c r="I10923">
        <v>2019</v>
      </c>
      <c r="J10923">
        <v>1</v>
      </c>
      <c r="L10923">
        <v>23123875</v>
      </c>
      <c r="M10923">
        <v>5</v>
      </c>
      <c r="P10923" s="29">
        <f t="shared" si="438"/>
        <v>0.66666666666666663</v>
      </c>
    </row>
    <row r="10924" spans="1:16" hidden="1" x14ac:dyDescent="0.25">
      <c r="A10924">
        <v>195242801</v>
      </c>
      <c r="B10924">
        <v>803401</v>
      </c>
      <c r="C10924" t="s">
        <v>318</v>
      </c>
      <c r="D10924">
        <v>2004609</v>
      </c>
      <c r="E10924" t="s">
        <v>309</v>
      </c>
      <c r="F10924" t="s">
        <v>214</v>
      </c>
      <c r="G10924" t="s">
        <v>215</v>
      </c>
      <c r="H10924">
        <v>1</v>
      </c>
      <c r="I10924">
        <v>2019</v>
      </c>
      <c r="J10924">
        <v>2</v>
      </c>
      <c r="L10924">
        <v>23129808</v>
      </c>
      <c r="P10924" s="29" t="str">
        <f t="shared" si="438"/>
        <v>NULL</v>
      </c>
    </row>
    <row r="10925" spans="1:16" hidden="1" x14ac:dyDescent="0.25">
      <c r="A10925">
        <v>195242801</v>
      </c>
      <c r="B10925">
        <v>803401</v>
      </c>
      <c r="C10925" t="s">
        <v>318</v>
      </c>
      <c r="D10925">
        <v>2021621</v>
      </c>
      <c r="E10925" t="s">
        <v>314</v>
      </c>
      <c r="F10925" t="s">
        <v>214</v>
      </c>
      <c r="G10925" t="s">
        <v>215</v>
      </c>
      <c r="H10925">
        <v>1</v>
      </c>
      <c r="I10925">
        <v>2019</v>
      </c>
      <c r="J10925">
        <v>2</v>
      </c>
      <c r="L10925">
        <v>23130528</v>
      </c>
      <c r="P10925" s="29" t="str">
        <f t="shared" si="438"/>
        <v>NULL</v>
      </c>
    </row>
    <row r="10926" spans="1:16" hidden="1" x14ac:dyDescent="0.25">
      <c r="A10926">
        <v>195242801</v>
      </c>
      <c r="B10926">
        <v>803401</v>
      </c>
      <c r="C10926" t="s">
        <v>318</v>
      </c>
      <c r="D10926">
        <v>2021710</v>
      </c>
      <c r="E10926" t="s">
        <v>278</v>
      </c>
      <c r="F10926" t="s">
        <v>214</v>
      </c>
      <c r="G10926" t="s">
        <v>215</v>
      </c>
      <c r="H10926">
        <v>1</v>
      </c>
      <c r="I10926">
        <v>2019</v>
      </c>
      <c r="J10926">
        <v>2</v>
      </c>
      <c r="L10926">
        <v>23129397</v>
      </c>
      <c r="P10926" s="29" t="str">
        <f t="shared" si="438"/>
        <v>NULL</v>
      </c>
    </row>
    <row r="10927" spans="1:16" hidden="1" x14ac:dyDescent="0.25">
      <c r="A10927">
        <v>195242801</v>
      </c>
      <c r="B10927">
        <v>803401</v>
      </c>
      <c r="C10927" t="s">
        <v>318</v>
      </c>
      <c r="D10927">
        <v>2021862</v>
      </c>
      <c r="E10927" t="s">
        <v>313</v>
      </c>
      <c r="F10927" t="s">
        <v>214</v>
      </c>
      <c r="G10927" t="s">
        <v>215</v>
      </c>
      <c r="H10927">
        <v>1</v>
      </c>
      <c r="I10927">
        <v>2019</v>
      </c>
      <c r="J10927">
        <v>2</v>
      </c>
      <c r="L10927">
        <v>23129813</v>
      </c>
      <c r="P10927" s="29" t="str">
        <f t="shared" si="438"/>
        <v>NULL</v>
      </c>
    </row>
    <row r="10928" spans="1:16" hidden="1" x14ac:dyDescent="0.25">
      <c r="A10928">
        <v>195242801</v>
      </c>
      <c r="B10928">
        <v>803401</v>
      </c>
      <c r="C10928" t="s">
        <v>318</v>
      </c>
      <c r="D10928">
        <v>2019274</v>
      </c>
      <c r="E10928" t="s">
        <v>247</v>
      </c>
      <c r="F10928" t="s">
        <v>214</v>
      </c>
      <c r="G10928" t="s">
        <v>215</v>
      </c>
      <c r="H10928">
        <v>1</v>
      </c>
      <c r="I10928">
        <v>2019</v>
      </c>
      <c r="J10928">
        <v>2</v>
      </c>
      <c r="L10928">
        <v>23130160</v>
      </c>
      <c r="P10928" s="29" t="str">
        <f t="shared" si="438"/>
        <v>NULL</v>
      </c>
    </row>
    <row r="10929" spans="1:16" hidden="1" x14ac:dyDescent="0.25">
      <c r="A10929">
        <v>195242801</v>
      </c>
      <c r="B10929">
        <v>803401</v>
      </c>
      <c r="C10929" t="s">
        <v>318</v>
      </c>
      <c r="D10929">
        <v>2027112</v>
      </c>
      <c r="E10929" t="s">
        <v>323</v>
      </c>
      <c r="F10929" t="s">
        <v>320</v>
      </c>
      <c r="G10929" t="s">
        <v>321</v>
      </c>
      <c r="H10929">
        <v>1</v>
      </c>
      <c r="I10929">
        <v>2019</v>
      </c>
      <c r="J10929">
        <v>2</v>
      </c>
      <c r="L10929">
        <v>23130239</v>
      </c>
      <c r="P10929" s="29" t="str">
        <f t="shared" si="438"/>
        <v>NULL</v>
      </c>
    </row>
    <row r="10930" spans="1:16" hidden="1" x14ac:dyDescent="0.25">
      <c r="A10930">
        <v>195242801</v>
      </c>
      <c r="B10930">
        <v>803401</v>
      </c>
      <c r="C10930" t="s">
        <v>318</v>
      </c>
      <c r="D10930">
        <v>2021818</v>
      </c>
      <c r="E10930" t="s">
        <v>285</v>
      </c>
      <c r="F10930" t="s">
        <v>214</v>
      </c>
      <c r="G10930" t="s">
        <v>215</v>
      </c>
      <c r="H10930">
        <v>1</v>
      </c>
      <c r="I10930">
        <v>2019</v>
      </c>
      <c r="J10930">
        <v>2</v>
      </c>
      <c r="L10930">
        <v>23130531</v>
      </c>
      <c r="P10930" s="29" t="str">
        <f t="shared" si="438"/>
        <v>NULL</v>
      </c>
    </row>
    <row r="10931" spans="1:16" hidden="1" x14ac:dyDescent="0.25">
      <c r="A10931">
        <v>195244359</v>
      </c>
      <c r="B10931">
        <v>803401</v>
      </c>
      <c r="C10931" t="s">
        <v>318</v>
      </c>
      <c r="D10931">
        <v>2004098</v>
      </c>
      <c r="E10931" t="s">
        <v>213</v>
      </c>
      <c r="F10931" t="s">
        <v>214</v>
      </c>
      <c r="G10931" t="s">
        <v>215</v>
      </c>
      <c r="H10931">
        <v>2</v>
      </c>
      <c r="I10931">
        <v>2015</v>
      </c>
      <c r="J10931">
        <v>1</v>
      </c>
      <c r="L10931">
        <v>23066523</v>
      </c>
      <c r="M10931">
        <v>6.6</v>
      </c>
      <c r="P10931" s="29">
        <f t="shared" ref="P10931:P10942" si="439">IF(AND(ISNUMBER(M10931),H10931&lt;&gt;4,N10931&lt;&gt;"X"),(M10931-1)/6,IF(H10931=4,"DRP",IF(AND(H10931=3,M10931="NA"),"BAD",IF(AND(H10931=2),"CVL",IF(AND(H10931=1,ISBLANK(M10931)),"NULL","UNK")))))</f>
        <v>0.93333333333333324</v>
      </c>
    </row>
    <row r="10932" spans="1:16" hidden="1" x14ac:dyDescent="0.25">
      <c r="A10932">
        <v>195244359</v>
      </c>
      <c r="B10932">
        <v>803401</v>
      </c>
      <c r="C10932" t="s">
        <v>318</v>
      </c>
      <c r="D10932">
        <v>2005102</v>
      </c>
      <c r="E10932" t="s">
        <v>218</v>
      </c>
      <c r="F10932" t="s">
        <v>214</v>
      </c>
      <c r="G10932" t="s">
        <v>215</v>
      </c>
      <c r="H10932">
        <v>2</v>
      </c>
      <c r="I10932">
        <v>2015</v>
      </c>
      <c r="J10932">
        <v>1</v>
      </c>
      <c r="L10932">
        <v>23066494</v>
      </c>
      <c r="M10932">
        <v>5.6</v>
      </c>
      <c r="P10932" s="29">
        <f t="shared" si="439"/>
        <v>0.76666666666666661</v>
      </c>
    </row>
    <row r="10933" spans="1:16" hidden="1" x14ac:dyDescent="0.25">
      <c r="A10933">
        <v>195244359</v>
      </c>
      <c r="B10933">
        <v>803401</v>
      </c>
      <c r="C10933" t="s">
        <v>318</v>
      </c>
      <c r="D10933">
        <v>2021754</v>
      </c>
      <c r="E10933" t="s">
        <v>216</v>
      </c>
      <c r="F10933" t="s">
        <v>214</v>
      </c>
      <c r="G10933" t="s">
        <v>215</v>
      </c>
      <c r="H10933">
        <v>3</v>
      </c>
      <c r="I10933">
        <v>2015</v>
      </c>
      <c r="J10933">
        <v>1</v>
      </c>
      <c r="L10933">
        <v>23066482</v>
      </c>
      <c r="M10933">
        <v>3.8</v>
      </c>
      <c r="P10933" s="29">
        <f t="shared" si="439"/>
        <v>0.46666666666666662</v>
      </c>
    </row>
    <row r="10934" spans="1:16" hidden="1" x14ac:dyDescent="0.25">
      <c r="A10934">
        <v>195244359</v>
      </c>
      <c r="B10934">
        <v>803401</v>
      </c>
      <c r="C10934" t="s">
        <v>318</v>
      </c>
      <c r="D10934">
        <v>2005099</v>
      </c>
      <c r="E10934" t="s">
        <v>217</v>
      </c>
      <c r="F10934" t="s">
        <v>214</v>
      </c>
      <c r="G10934" t="s">
        <v>215</v>
      </c>
      <c r="H10934">
        <v>2</v>
      </c>
      <c r="I10934">
        <v>2015</v>
      </c>
      <c r="J10934">
        <v>1</v>
      </c>
      <c r="L10934">
        <v>23066433</v>
      </c>
      <c r="M10934">
        <v>5.0999999999999996</v>
      </c>
      <c r="P10934" s="29">
        <f t="shared" si="439"/>
        <v>0.68333333333333324</v>
      </c>
    </row>
    <row r="10935" spans="1:16" hidden="1" x14ac:dyDescent="0.25">
      <c r="A10935">
        <v>195244359</v>
      </c>
      <c r="B10935">
        <v>803401</v>
      </c>
      <c r="C10935" t="s">
        <v>318</v>
      </c>
      <c r="D10935">
        <v>2005118</v>
      </c>
      <c r="E10935" t="s">
        <v>223</v>
      </c>
      <c r="F10935" t="s">
        <v>214</v>
      </c>
      <c r="G10935" t="s">
        <v>215</v>
      </c>
      <c r="H10935">
        <v>2</v>
      </c>
      <c r="I10935">
        <v>2015</v>
      </c>
      <c r="J10935">
        <v>1</v>
      </c>
      <c r="L10935">
        <v>23067520</v>
      </c>
      <c r="M10935">
        <v>4.5999999999999996</v>
      </c>
      <c r="P10935" s="29">
        <f t="shared" si="439"/>
        <v>0.6</v>
      </c>
    </row>
    <row r="10936" spans="1:16" hidden="1" x14ac:dyDescent="0.25">
      <c r="A10936">
        <v>195244359</v>
      </c>
      <c r="B10936">
        <v>803401</v>
      </c>
      <c r="C10936" t="s">
        <v>318</v>
      </c>
      <c r="D10936">
        <v>2021600</v>
      </c>
      <c r="E10936" t="s">
        <v>219</v>
      </c>
      <c r="F10936" t="s">
        <v>214</v>
      </c>
      <c r="G10936" t="s">
        <v>215</v>
      </c>
      <c r="H10936">
        <v>2</v>
      </c>
      <c r="I10936">
        <v>2015</v>
      </c>
      <c r="J10936">
        <v>1</v>
      </c>
      <c r="L10936">
        <v>23066442</v>
      </c>
      <c r="M10936">
        <v>4.5</v>
      </c>
      <c r="P10936" s="29">
        <f t="shared" si="439"/>
        <v>0.58333333333333337</v>
      </c>
    </row>
    <row r="10937" spans="1:16" hidden="1" x14ac:dyDescent="0.25">
      <c r="A10937">
        <v>195244359</v>
      </c>
      <c r="B10937">
        <v>803401</v>
      </c>
      <c r="C10937" t="s">
        <v>318</v>
      </c>
      <c r="D10937">
        <v>2004112</v>
      </c>
      <c r="E10937" t="s">
        <v>244</v>
      </c>
      <c r="F10937" t="s">
        <v>214</v>
      </c>
      <c r="G10937" t="s">
        <v>215</v>
      </c>
      <c r="H10937">
        <v>2</v>
      </c>
      <c r="I10937">
        <v>2015</v>
      </c>
      <c r="J10937">
        <v>2</v>
      </c>
      <c r="L10937">
        <v>23073238</v>
      </c>
      <c r="M10937">
        <v>5.8</v>
      </c>
      <c r="P10937" s="29">
        <f t="shared" si="439"/>
        <v>0.79999999999999993</v>
      </c>
    </row>
    <row r="10938" spans="1:16" hidden="1" x14ac:dyDescent="0.25">
      <c r="A10938">
        <v>195244359</v>
      </c>
      <c r="B10938">
        <v>803401</v>
      </c>
      <c r="C10938" t="s">
        <v>318</v>
      </c>
      <c r="D10938">
        <v>2004116</v>
      </c>
      <c r="E10938" t="s">
        <v>229</v>
      </c>
      <c r="F10938" t="s">
        <v>214</v>
      </c>
      <c r="G10938" t="s">
        <v>215</v>
      </c>
      <c r="H10938">
        <v>2</v>
      </c>
      <c r="I10938">
        <v>2015</v>
      </c>
      <c r="J10938">
        <v>2</v>
      </c>
      <c r="L10938">
        <v>23073043</v>
      </c>
      <c r="M10938">
        <v>6.4</v>
      </c>
      <c r="P10938" s="29">
        <f t="shared" si="439"/>
        <v>0.9</v>
      </c>
    </row>
    <row r="10939" spans="1:16" hidden="1" x14ac:dyDescent="0.25">
      <c r="A10939">
        <v>195244359</v>
      </c>
      <c r="B10939">
        <v>803401</v>
      </c>
      <c r="C10939" t="s">
        <v>318</v>
      </c>
      <c r="D10939">
        <v>2021580</v>
      </c>
      <c r="E10939" t="s">
        <v>241</v>
      </c>
      <c r="F10939" t="s">
        <v>214</v>
      </c>
      <c r="G10939" t="s">
        <v>215</v>
      </c>
      <c r="H10939">
        <v>2</v>
      </c>
      <c r="I10939">
        <v>2015</v>
      </c>
      <c r="J10939">
        <v>2</v>
      </c>
      <c r="L10939">
        <v>23072000</v>
      </c>
      <c r="M10939">
        <v>5.8</v>
      </c>
      <c r="P10939" s="29">
        <f t="shared" si="439"/>
        <v>0.79999999999999993</v>
      </c>
    </row>
    <row r="10940" spans="1:16" hidden="1" x14ac:dyDescent="0.25">
      <c r="A10940">
        <v>195244359</v>
      </c>
      <c r="B10940">
        <v>803401</v>
      </c>
      <c r="C10940" t="s">
        <v>318</v>
      </c>
      <c r="D10940">
        <v>2005117</v>
      </c>
      <c r="E10940" t="s">
        <v>220</v>
      </c>
      <c r="F10940" t="s">
        <v>214</v>
      </c>
      <c r="G10940" t="s">
        <v>215</v>
      </c>
      <c r="H10940">
        <v>2</v>
      </c>
      <c r="I10940">
        <v>2015</v>
      </c>
      <c r="J10940">
        <v>2</v>
      </c>
      <c r="L10940">
        <v>23070388</v>
      </c>
      <c r="M10940">
        <v>5.0999999999999996</v>
      </c>
      <c r="P10940" s="29">
        <f t="shared" si="439"/>
        <v>0.68333333333333324</v>
      </c>
    </row>
    <row r="10941" spans="1:16" hidden="1" x14ac:dyDescent="0.25">
      <c r="A10941">
        <v>195244359</v>
      </c>
      <c r="B10941">
        <v>803401</v>
      </c>
      <c r="C10941" t="s">
        <v>318</v>
      </c>
      <c r="D10941">
        <v>2021602</v>
      </c>
      <c r="E10941" t="s">
        <v>242</v>
      </c>
      <c r="F10941" t="s">
        <v>214</v>
      </c>
      <c r="G10941" t="s">
        <v>215</v>
      </c>
      <c r="H10941">
        <v>2</v>
      </c>
      <c r="I10941">
        <v>2015</v>
      </c>
      <c r="J10941">
        <v>2</v>
      </c>
      <c r="L10941">
        <v>23072005</v>
      </c>
      <c r="M10941">
        <v>5.7</v>
      </c>
      <c r="P10941" s="29">
        <f t="shared" si="439"/>
        <v>0.78333333333333333</v>
      </c>
    </row>
    <row r="10942" spans="1:16" hidden="1" x14ac:dyDescent="0.25">
      <c r="A10942">
        <v>195244359</v>
      </c>
      <c r="B10942">
        <v>803401</v>
      </c>
      <c r="C10942" t="s">
        <v>318</v>
      </c>
      <c r="D10942">
        <v>2021754</v>
      </c>
      <c r="E10942" t="s">
        <v>216</v>
      </c>
      <c r="F10942" t="s">
        <v>214</v>
      </c>
      <c r="G10942" t="s">
        <v>215</v>
      </c>
      <c r="H10942">
        <v>2</v>
      </c>
      <c r="I10942">
        <v>2015</v>
      </c>
      <c r="J10942">
        <v>2</v>
      </c>
      <c r="L10942">
        <v>23074125</v>
      </c>
      <c r="M10942">
        <v>5.4</v>
      </c>
      <c r="P10942" s="29">
        <f t="shared" si="439"/>
        <v>0.73333333333333339</v>
      </c>
    </row>
    <row r="10943" spans="1:16" hidden="1" x14ac:dyDescent="0.25">
      <c r="A10943">
        <v>195244359</v>
      </c>
      <c r="B10943">
        <v>803401</v>
      </c>
      <c r="C10943" t="s">
        <v>318</v>
      </c>
      <c r="D10943">
        <v>2021781</v>
      </c>
      <c r="E10943" t="s">
        <v>235</v>
      </c>
      <c r="F10943" t="s">
        <v>214</v>
      </c>
      <c r="G10943" t="s">
        <v>215</v>
      </c>
      <c r="H10943">
        <v>3</v>
      </c>
      <c r="I10943">
        <v>2016</v>
      </c>
      <c r="J10943">
        <v>1</v>
      </c>
      <c r="L10943">
        <v>23081230</v>
      </c>
      <c r="M10943" t="s">
        <v>221</v>
      </c>
      <c r="P10943" s="29" t="str">
        <f t="shared" ref="P10943:P10974" si="440">IF(AND(ISNUMBER(M10943),H10943&lt;&gt;4),(M10943-1)/6,IF(H10943=4,"DRP",IF(AND(H10943=3,M10943="NA"),"BAD",IF(AND(H10943=2),"CVL",IF(AND(H10943=1,ISBLANK(M10943)),"NULL","UNK")))))</f>
        <v>BAD</v>
      </c>
    </row>
    <row r="10944" spans="1:16" hidden="1" x14ac:dyDescent="0.25">
      <c r="A10944">
        <v>195244359</v>
      </c>
      <c r="B10944">
        <v>803401</v>
      </c>
      <c r="C10944" t="s">
        <v>318</v>
      </c>
      <c r="D10944">
        <v>2021763</v>
      </c>
      <c r="E10944" t="s">
        <v>298</v>
      </c>
      <c r="F10944" t="s">
        <v>214</v>
      </c>
      <c r="G10944" t="s">
        <v>215</v>
      </c>
      <c r="H10944">
        <v>4</v>
      </c>
      <c r="I10944">
        <v>2016</v>
      </c>
      <c r="J10944">
        <v>1</v>
      </c>
      <c r="L10944">
        <v>23081191</v>
      </c>
      <c r="P10944" s="29" t="str">
        <f t="shared" si="440"/>
        <v>DRP</v>
      </c>
    </row>
    <row r="10945" spans="1:16" hidden="1" x14ac:dyDescent="0.25">
      <c r="A10945">
        <v>195244359</v>
      </c>
      <c r="B10945">
        <v>803401</v>
      </c>
      <c r="C10945" t="s">
        <v>318</v>
      </c>
      <c r="D10945">
        <v>2005131</v>
      </c>
      <c r="E10945" t="s">
        <v>228</v>
      </c>
      <c r="F10945" t="s">
        <v>214</v>
      </c>
      <c r="G10945" t="s">
        <v>215</v>
      </c>
      <c r="H10945">
        <v>2</v>
      </c>
      <c r="I10945">
        <v>2016</v>
      </c>
      <c r="J10945">
        <v>1</v>
      </c>
      <c r="L10945">
        <v>23081641</v>
      </c>
      <c r="M10945">
        <v>6</v>
      </c>
      <c r="P10945" s="29">
        <f t="shared" si="440"/>
        <v>0.83333333333333337</v>
      </c>
    </row>
    <row r="10946" spans="1:16" hidden="1" x14ac:dyDescent="0.25">
      <c r="A10946">
        <v>195244359</v>
      </c>
      <c r="B10946">
        <v>803401</v>
      </c>
      <c r="C10946" t="s">
        <v>318</v>
      </c>
      <c r="D10946">
        <v>2021596</v>
      </c>
      <c r="E10946" t="s">
        <v>294</v>
      </c>
      <c r="F10946" t="s">
        <v>214</v>
      </c>
      <c r="G10946" t="s">
        <v>215</v>
      </c>
      <c r="H10946">
        <v>2</v>
      </c>
      <c r="I10946">
        <v>2016</v>
      </c>
      <c r="J10946">
        <v>1</v>
      </c>
      <c r="L10946">
        <v>23081197</v>
      </c>
      <c r="M10946">
        <v>4.4000000000000004</v>
      </c>
      <c r="P10946" s="29">
        <f t="shared" si="440"/>
        <v>0.56666666666666676</v>
      </c>
    </row>
    <row r="10947" spans="1:16" hidden="1" x14ac:dyDescent="0.25">
      <c r="A10947">
        <v>195244359</v>
      </c>
      <c r="B10947">
        <v>803401</v>
      </c>
      <c r="C10947" t="s">
        <v>318</v>
      </c>
      <c r="D10947">
        <v>2021756</v>
      </c>
      <c r="E10947" t="s">
        <v>253</v>
      </c>
      <c r="F10947" t="s">
        <v>214</v>
      </c>
      <c r="G10947" t="s">
        <v>215</v>
      </c>
      <c r="H10947">
        <v>2</v>
      </c>
      <c r="I10947">
        <v>2016</v>
      </c>
      <c r="J10947">
        <v>1</v>
      </c>
      <c r="L10947">
        <v>23081181</v>
      </c>
      <c r="M10947">
        <v>5.6</v>
      </c>
      <c r="P10947" s="29">
        <f t="shared" si="440"/>
        <v>0.76666666666666661</v>
      </c>
    </row>
    <row r="10948" spans="1:16" hidden="1" x14ac:dyDescent="0.25">
      <c r="A10948">
        <v>195244359</v>
      </c>
      <c r="B10948">
        <v>803401</v>
      </c>
      <c r="C10948" t="s">
        <v>318</v>
      </c>
      <c r="D10948">
        <v>2021638</v>
      </c>
      <c r="E10948" t="s">
        <v>250</v>
      </c>
      <c r="F10948" t="s">
        <v>214</v>
      </c>
      <c r="G10948" t="s">
        <v>215</v>
      </c>
      <c r="H10948">
        <v>2</v>
      </c>
      <c r="I10948">
        <v>2016</v>
      </c>
      <c r="J10948">
        <v>1</v>
      </c>
      <c r="L10948">
        <v>23081193</v>
      </c>
      <c r="M10948">
        <v>5.4</v>
      </c>
      <c r="P10948" s="29">
        <f t="shared" si="440"/>
        <v>0.73333333333333339</v>
      </c>
    </row>
    <row r="10949" spans="1:16" hidden="1" x14ac:dyDescent="0.25">
      <c r="A10949">
        <v>195244359</v>
      </c>
      <c r="B10949">
        <v>803401</v>
      </c>
      <c r="C10949" t="s">
        <v>318</v>
      </c>
      <c r="D10949">
        <v>2004099</v>
      </c>
      <c r="E10949" t="s">
        <v>245</v>
      </c>
      <c r="F10949" t="s">
        <v>214</v>
      </c>
      <c r="G10949" t="s">
        <v>215</v>
      </c>
      <c r="H10949">
        <v>2</v>
      </c>
      <c r="I10949">
        <v>2016</v>
      </c>
      <c r="J10949">
        <v>1</v>
      </c>
      <c r="L10949">
        <v>23073318</v>
      </c>
      <c r="M10949">
        <v>5</v>
      </c>
      <c r="P10949" s="29">
        <f t="shared" si="440"/>
        <v>0.66666666666666663</v>
      </c>
    </row>
    <row r="10950" spans="1:16" hidden="1" x14ac:dyDescent="0.25">
      <c r="A10950">
        <v>195244359</v>
      </c>
      <c r="B10950">
        <v>803401</v>
      </c>
      <c r="C10950" t="s">
        <v>318</v>
      </c>
      <c r="D10950">
        <v>2021763</v>
      </c>
      <c r="E10950" t="s">
        <v>298</v>
      </c>
      <c r="F10950" t="s">
        <v>214</v>
      </c>
      <c r="G10950" t="s">
        <v>215</v>
      </c>
      <c r="H10950">
        <v>2</v>
      </c>
      <c r="I10950">
        <v>2016</v>
      </c>
      <c r="J10950">
        <v>2</v>
      </c>
      <c r="L10950">
        <v>23086845</v>
      </c>
      <c r="M10950">
        <v>5</v>
      </c>
      <c r="P10950" s="29">
        <f t="shared" si="440"/>
        <v>0.66666666666666663</v>
      </c>
    </row>
    <row r="10951" spans="1:16" hidden="1" x14ac:dyDescent="0.25">
      <c r="A10951">
        <v>195244359</v>
      </c>
      <c r="B10951">
        <v>803401</v>
      </c>
      <c r="C10951" t="s">
        <v>318</v>
      </c>
      <c r="D10951">
        <v>2005120</v>
      </c>
      <c r="E10951" t="s">
        <v>293</v>
      </c>
      <c r="F10951" t="s">
        <v>214</v>
      </c>
      <c r="G10951" t="s">
        <v>215</v>
      </c>
      <c r="H10951">
        <v>2</v>
      </c>
      <c r="I10951">
        <v>2016</v>
      </c>
      <c r="J10951">
        <v>2</v>
      </c>
      <c r="L10951">
        <v>23086516</v>
      </c>
      <c r="M10951">
        <v>5.5</v>
      </c>
      <c r="P10951" s="29">
        <f t="shared" si="440"/>
        <v>0.75</v>
      </c>
    </row>
    <row r="10952" spans="1:16" hidden="1" x14ac:dyDescent="0.25">
      <c r="A10952">
        <v>195244359</v>
      </c>
      <c r="B10952">
        <v>803401</v>
      </c>
      <c r="C10952" t="s">
        <v>318</v>
      </c>
      <c r="D10952">
        <v>2021640</v>
      </c>
      <c r="E10952" t="s">
        <v>227</v>
      </c>
      <c r="F10952" t="s">
        <v>214</v>
      </c>
      <c r="G10952" t="s">
        <v>215</v>
      </c>
      <c r="H10952">
        <v>2</v>
      </c>
      <c r="I10952">
        <v>2016</v>
      </c>
      <c r="J10952">
        <v>2</v>
      </c>
      <c r="L10952">
        <v>23086870</v>
      </c>
      <c r="M10952">
        <v>5.0999999999999996</v>
      </c>
      <c r="P10952" s="29">
        <f t="shared" si="440"/>
        <v>0.68333333333333324</v>
      </c>
    </row>
    <row r="10953" spans="1:16" hidden="1" x14ac:dyDescent="0.25">
      <c r="A10953">
        <v>195244359</v>
      </c>
      <c r="B10953">
        <v>803401</v>
      </c>
      <c r="C10953" t="s">
        <v>318</v>
      </c>
      <c r="D10953">
        <v>2021874</v>
      </c>
      <c r="E10953" t="s">
        <v>226</v>
      </c>
      <c r="F10953" t="s">
        <v>214</v>
      </c>
      <c r="G10953" t="s">
        <v>215</v>
      </c>
      <c r="H10953">
        <v>2</v>
      </c>
      <c r="I10953">
        <v>2016</v>
      </c>
      <c r="J10953">
        <v>2</v>
      </c>
      <c r="L10953">
        <v>23086862</v>
      </c>
      <c r="M10953">
        <v>4.8</v>
      </c>
      <c r="P10953" s="29">
        <f t="shared" si="440"/>
        <v>0.6333333333333333</v>
      </c>
    </row>
    <row r="10954" spans="1:16" hidden="1" x14ac:dyDescent="0.25">
      <c r="A10954">
        <v>195244359</v>
      </c>
      <c r="B10954">
        <v>803401</v>
      </c>
      <c r="C10954" t="s">
        <v>318</v>
      </c>
      <c r="D10954">
        <v>2021993</v>
      </c>
      <c r="E10954" t="s">
        <v>256</v>
      </c>
      <c r="F10954" t="s">
        <v>214</v>
      </c>
      <c r="G10954" t="s">
        <v>215</v>
      </c>
      <c r="H10954">
        <v>2</v>
      </c>
      <c r="I10954">
        <v>2016</v>
      </c>
      <c r="J10954">
        <v>2</v>
      </c>
      <c r="L10954">
        <v>23086520</v>
      </c>
      <c r="M10954">
        <v>6.3</v>
      </c>
      <c r="P10954" s="29">
        <f t="shared" si="440"/>
        <v>0.8833333333333333</v>
      </c>
    </row>
    <row r="10955" spans="1:16" hidden="1" x14ac:dyDescent="0.25">
      <c r="A10955">
        <v>195244359</v>
      </c>
      <c r="B10955">
        <v>803401</v>
      </c>
      <c r="C10955" t="s">
        <v>318</v>
      </c>
      <c r="D10955">
        <v>2021781</v>
      </c>
      <c r="E10955" t="s">
        <v>235</v>
      </c>
      <c r="F10955" t="s">
        <v>214</v>
      </c>
      <c r="G10955" t="s">
        <v>215</v>
      </c>
      <c r="H10955">
        <v>2</v>
      </c>
      <c r="I10955">
        <v>2016</v>
      </c>
      <c r="J10955">
        <v>2</v>
      </c>
      <c r="L10955">
        <v>23086871</v>
      </c>
      <c r="M10955">
        <v>5.0999999999999996</v>
      </c>
      <c r="P10955" s="29">
        <f t="shared" si="440"/>
        <v>0.68333333333333324</v>
      </c>
    </row>
    <row r="10956" spans="1:16" hidden="1" x14ac:dyDescent="0.25">
      <c r="A10956">
        <v>195244359</v>
      </c>
      <c r="B10956">
        <v>803401</v>
      </c>
      <c r="C10956" t="s">
        <v>318</v>
      </c>
      <c r="D10956">
        <v>2021750</v>
      </c>
      <c r="E10956" t="s">
        <v>296</v>
      </c>
      <c r="F10956" t="s">
        <v>214</v>
      </c>
      <c r="G10956" t="s">
        <v>215</v>
      </c>
      <c r="H10956">
        <v>2</v>
      </c>
      <c r="I10956">
        <v>2017</v>
      </c>
      <c r="J10956">
        <v>1</v>
      </c>
      <c r="L10956">
        <v>23091959</v>
      </c>
      <c r="M10956">
        <v>5.4</v>
      </c>
      <c r="P10956" s="29">
        <f t="shared" si="440"/>
        <v>0.73333333333333339</v>
      </c>
    </row>
    <row r="10957" spans="1:16" hidden="1" x14ac:dyDescent="0.25">
      <c r="A10957">
        <v>195244359</v>
      </c>
      <c r="B10957">
        <v>803401</v>
      </c>
      <c r="C10957" t="s">
        <v>318</v>
      </c>
      <c r="D10957">
        <v>2021679</v>
      </c>
      <c r="E10957" t="s">
        <v>259</v>
      </c>
      <c r="F10957" t="s">
        <v>214</v>
      </c>
      <c r="G10957" t="s">
        <v>215</v>
      </c>
      <c r="H10957">
        <v>2</v>
      </c>
      <c r="I10957">
        <v>2017</v>
      </c>
      <c r="J10957">
        <v>1</v>
      </c>
      <c r="L10957">
        <v>23092951</v>
      </c>
      <c r="M10957">
        <v>6.8</v>
      </c>
      <c r="P10957" s="29">
        <f t="shared" si="440"/>
        <v>0.96666666666666667</v>
      </c>
    </row>
    <row r="10958" spans="1:16" hidden="1" x14ac:dyDescent="0.25">
      <c r="A10958">
        <v>195244359</v>
      </c>
      <c r="B10958">
        <v>803401</v>
      </c>
      <c r="C10958" t="s">
        <v>318</v>
      </c>
      <c r="D10958">
        <v>2021725</v>
      </c>
      <c r="E10958" t="s">
        <v>257</v>
      </c>
      <c r="F10958" t="s">
        <v>214</v>
      </c>
      <c r="G10958" t="s">
        <v>215</v>
      </c>
      <c r="H10958">
        <v>2</v>
      </c>
      <c r="I10958">
        <v>2017</v>
      </c>
      <c r="J10958">
        <v>1</v>
      </c>
      <c r="L10958">
        <v>23091960</v>
      </c>
      <c r="M10958">
        <v>5</v>
      </c>
      <c r="P10958" s="29">
        <f t="shared" si="440"/>
        <v>0.66666666666666663</v>
      </c>
    </row>
    <row r="10959" spans="1:16" hidden="1" x14ac:dyDescent="0.25">
      <c r="A10959">
        <v>195244359</v>
      </c>
      <c r="B10959">
        <v>803401</v>
      </c>
      <c r="C10959" t="s">
        <v>318</v>
      </c>
      <c r="D10959">
        <v>2021787</v>
      </c>
      <c r="E10959" t="s">
        <v>292</v>
      </c>
      <c r="F10959" t="s">
        <v>214</v>
      </c>
      <c r="G10959" t="s">
        <v>215</v>
      </c>
      <c r="H10959">
        <v>2</v>
      </c>
      <c r="I10959">
        <v>2017</v>
      </c>
      <c r="J10959">
        <v>1</v>
      </c>
      <c r="L10959">
        <v>23093320</v>
      </c>
      <c r="M10959">
        <v>5.5</v>
      </c>
      <c r="P10959" s="29">
        <f t="shared" si="440"/>
        <v>0.75</v>
      </c>
    </row>
    <row r="10960" spans="1:16" hidden="1" x14ac:dyDescent="0.25">
      <c r="A10960">
        <v>195244359</v>
      </c>
      <c r="B10960">
        <v>803401</v>
      </c>
      <c r="C10960" t="s">
        <v>318</v>
      </c>
      <c r="D10960">
        <v>2004591</v>
      </c>
      <c r="E10960" t="s">
        <v>271</v>
      </c>
      <c r="F10960" t="s">
        <v>214</v>
      </c>
      <c r="G10960" t="s">
        <v>215</v>
      </c>
      <c r="H10960">
        <v>4</v>
      </c>
      <c r="I10960">
        <v>2017</v>
      </c>
      <c r="J10960">
        <v>1</v>
      </c>
      <c r="L10960">
        <v>23093319</v>
      </c>
      <c r="P10960" s="29" t="str">
        <f t="shared" si="440"/>
        <v>DRP</v>
      </c>
    </row>
    <row r="10961" spans="1:16" hidden="1" x14ac:dyDescent="0.25">
      <c r="A10961">
        <v>195244359</v>
      </c>
      <c r="B10961">
        <v>803401</v>
      </c>
      <c r="C10961" t="s">
        <v>318</v>
      </c>
      <c r="D10961">
        <v>2004587</v>
      </c>
      <c r="E10961" t="s">
        <v>288</v>
      </c>
      <c r="F10961" t="s">
        <v>214</v>
      </c>
      <c r="G10961" t="s">
        <v>215</v>
      </c>
      <c r="H10961">
        <v>4</v>
      </c>
      <c r="I10961">
        <v>2017</v>
      </c>
      <c r="J10961">
        <v>1</v>
      </c>
      <c r="L10961">
        <v>23094958</v>
      </c>
      <c r="P10961" s="29" t="str">
        <f t="shared" si="440"/>
        <v>DRP</v>
      </c>
    </row>
    <row r="10962" spans="1:16" hidden="1" x14ac:dyDescent="0.25">
      <c r="A10962">
        <v>195244359</v>
      </c>
      <c r="B10962">
        <v>803401</v>
      </c>
      <c r="C10962" t="s">
        <v>318</v>
      </c>
      <c r="D10962">
        <v>2019271</v>
      </c>
      <c r="E10962" t="s">
        <v>236</v>
      </c>
      <c r="F10962" t="s">
        <v>214</v>
      </c>
      <c r="G10962" t="s">
        <v>215</v>
      </c>
      <c r="H10962">
        <v>2</v>
      </c>
      <c r="I10962">
        <v>2017</v>
      </c>
      <c r="J10962">
        <v>1</v>
      </c>
      <c r="L10962">
        <v>23090729</v>
      </c>
      <c r="M10962">
        <v>6.2</v>
      </c>
      <c r="P10962" s="29">
        <f t="shared" si="440"/>
        <v>0.8666666666666667</v>
      </c>
    </row>
    <row r="10963" spans="1:16" hidden="1" x14ac:dyDescent="0.25">
      <c r="A10963">
        <v>195244359</v>
      </c>
      <c r="B10963">
        <v>803401</v>
      </c>
      <c r="C10963" t="s">
        <v>318</v>
      </c>
      <c r="D10963">
        <v>2004591</v>
      </c>
      <c r="E10963" t="s">
        <v>271</v>
      </c>
      <c r="F10963" t="s">
        <v>214</v>
      </c>
      <c r="G10963" t="s">
        <v>215</v>
      </c>
      <c r="H10963">
        <v>2</v>
      </c>
      <c r="I10963">
        <v>2017</v>
      </c>
      <c r="J10963">
        <v>1</v>
      </c>
      <c r="L10963">
        <v>23093318</v>
      </c>
      <c r="M10963">
        <v>6</v>
      </c>
      <c r="P10963" s="29">
        <f t="shared" si="440"/>
        <v>0.83333333333333337</v>
      </c>
    </row>
    <row r="10964" spans="1:16" hidden="1" x14ac:dyDescent="0.25">
      <c r="A10964">
        <v>195244359</v>
      </c>
      <c r="B10964">
        <v>803401</v>
      </c>
      <c r="C10964" t="s">
        <v>318</v>
      </c>
      <c r="D10964">
        <v>2004752</v>
      </c>
      <c r="E10964" t="s">
        <v>290</v>
      </c>
      <c r="F10964" t="s">
        <v>214</v>
      </c>
      <c r="G10964" t="s">
        <v>215</v>
      </c>
      <c r="H10964">
        <v>2</v>
      </c>
      <c r="I10964">
        <v>2017</v>
      </c>
      <c r="J10964">
        <v>1</v>
      </c>
      <c r="L10964">
        <v>23093323</v>
      </c>
      <c r="M10964">
        <v>5.3</v>
      </c>
      <c r="P10964" s="29">
        <f t="shared" si="440"/>
        <v>0.71666666666666667</v>
      </c>
    </row>
    <row r="10965" spans="1:16" hidden="1" x14ac:dyDescent="0.25">
      <c r="A10965">
        <v>195244359</v>
      </c>
      <c r="B10965">
        <v>803401</v>
      </c>
      <c r="C10965" t="s">
        <v>318</v>
      </c>
      <c r="D10965">
        <v>2021615</v>
      </c>
      <c r="E10965" t="s">
        <v>255</v>
      </c>
      <c r="F10965" t="s">
        <v>214</v>
      </c>
      <c r="G10965" t="s">
        <v>215</v>
      </c>
      <c r="H10965">
        <v>2</v>
      </c>
      <c r="I10965">
        <v>2017</v>
      </c>
      <c r="J10965">
        <v>2</v>
      </c>
      <c r="L10965">
        <v>23097634</v>
      </c>
      <c r="M10965">
        <v>5.3</v>
      </c>
      <c r="P10965" s="29">
        <f t="shared" si="440"/>
        <v>0.71666666666666667</v>
      </c>
    </row>
    <row r="10966" spans="1:16" hidden="1" x14ac:dyDescent="0.25">
      <c r="A10966">
        <v>195244359</v>
      </c>
      <c r="B10966">
        <v>803401</v>
      </c>
      <c r="C10966" t="s">
        <v>318</v>
      </c>
      <c r="D10966">
        <v>2021723</v>
      </c>
      <c r="E10966" t="s">
        <v>299</v>
      </c>
      <c r="F10966" t="s">
        <v>214</v>
      </c>
      <c r="G10966" t="s">
        <v>215</v>
      </c>
      <c r="H10966">
        <v>2</v>
      </c>
      <c r="I10966">
        <v>2017</v>
      </c>
      <c r="J10966">
        <v>2</v>
      </c>
      <c r="L10966">
        <v>23097633</v>
      </c>
      <c r="M10966">
        <v>6.1</v>
      </c>
      <c r="P10966" s="29">
        <f t="shared" si="440"/>
        <v>0.85</v>
      </c>
    </row>
    <row r="10967" spans="1:16" hidden="1" x14ac:dyDescent="0.25">
      <c r="A10967">
        <v>195244359</v>
      </c>
      <c r="B10967">
        <v>803401</v>
      </c>
      <c r="C10967" t="s">
        <v>318</v>
      </c>
      <c r="D10967">
        <v>2021631</v>
      </c>
      <c r="E10967" t="s">
        <v>302</v>
      </c>
      <c r="F10967" t="s">
        <v>214</v>
      </c>
      <c r="G10967" t="s">
        <v>215</v>
      </c>
      <c r="H10967">
        <v>2</v>
      </c>
      <c r="I10967">
        <v>2017</v>
      </c>
      <c r="J10967">
        <v>2</v>
      </c>
      <c r="L10967">
        <v>23101235</v>
      </c>
      <c r="M10967">
        <v>6</v>
      </c>
      <c r="P10967" s="29">
        <f t="shared" si="440"/>
        <v>0.83333333333333337</v>
      </c>
    </row>
    <row r="10968" spans="1:16" hidden="1" x14ac:dyDescent="0.25">
      <c r="A10968">
        <v>195244359</v>
      </c>
      <c r="B10968">
        <v>803401</v>
      </c>
      <c r="C10968" t="s">
        <v>318</v>
      </c>
      <c r="D10968">
        <v>2004586</v>
      </c>
      <c r="E10968" t="s">
        <v>325</v>
      </c>
      <c r="F10968" t="s">
        <v>214</v>
      </c>
      <c r="G10968" t="s">
        <v>215</v>
      </c>
      <c r="H10968">
        <v>2</v>
      </c>
      <c r="I10968">
        <v>2017</v>
      </c>
      <c r="J10968">
        <v>2</v>
      </c>
      <c r="L10968">
        <v>23097183</v>
      </c>
      <c r="M10968">
        <v>5.9</v>
      </c>
      <c r="P10968" s="29">
        <f t="shared" si="440"/>
        <v>0.81666666666666676</v>
      </c>
    </row>
    <row r="10969" spans="1:16" hidden="1" x14ac:dyDescent="0.25">
      <c r="A10969">
        <v>195244359</v>
      </c>
      <c r="B10969">
        <v>803401</v>
      </c>
      <c r="C10969" t="s">
        <v>318</v>
      </c>
      <c r="D10969">
        <v>2021591</v>
      </c>
      <c r="E10969" t="s">
        <v>240</v>
      </c>
      <c r="F10969" t="s">
        <v>214</v>
      </c>
      <c r="G10969" t="s">
        <v>215</v>
      </c>
      <c r="H10969">
        <v>2</v>
      </c>
      <c r="I10969">
        <v>2017</v>
      </c>
      <c r="J10969">
        <v>2</v>
      </c>
      <c r="L10969">
        <v>23097631</v>
      </c>
      <c r="M10969">
        <v>5.4</v>
      </c>
      <c r="P10969" s="29">
        <f t="shared" si="440"/>
        <v>0.73333333333333339</v>
      </c>
    </row>
    <row r="10970" spans="1:16" hidden="1" x14ac:dyDescent="0.25">
      <c r="A10970">
        <v>195244359</v>
      </c>
      <c r="B10970">
        <v>803401</v>
      </c>
      <c r="C10970" t="s">
        <v>318</v>
      </c>
      <c r="D10970">
        <v>2004587</v>
      </c>
      <c r="E10970" t="s">
        <v>288</v>
      </c>
      <c r="F10970" t="s">
        <v>214</v>
      </c>
      <c r="G10970" t="s">
        <v>215</v>
      </c>
      <c r="H10970">
        <v>2</v>
      </c>
      <c r="I10970">
        <v>2017</v>
      </c>
      <c r="J10970">
        <v>2</v>
      </c>
      <c r="L10970">
        <v>23097713</v>
      </c>
      <c r="M10970">
        <v>5.2</v>
      </c>
      <c r="P10970" s="29">
        <f t="shared" si="440"/>
        <v>0.70000000000000007</v>
      </c>
    </row>
    <row r="10971" spans="1:16" hidden="1" x14ac:dyDescent="0.25">
      <c r="A10971">
        <v>195244359</v>
      </c>
      <c r="B10971">
        <v>803401</v>
      </c>
      <c r="C10971" t="s">
        <v>318</v>
      </c>
      <c r="D10971">
        <v>2024862</v>
      </c>
      <c r="E10971" t="s">
        <v>289</v>
      </c>
      <c r="F10971" t="s">
        <v>214</v>
      </c>
      <c r="G10971" t="s">
        <v>215</v>
      </c>
      <c r="H10971">
        <v>2</v>
      </c>
      <c r="I10971">
        <v>2017</v>
      </c>
      <c r="J10971">
        <v>2</v>
      </c>
      <c r="L10971">
        <v>23097632</v>
      </c>
      <c r="M10971">
        <v>6</v>
      </c>
      <c r="P10971" s="29">
        <f t="shared" si="440"/>
        <v>0.83333333333333337</v>
      </c>
    </row>
    <row r="10972" spans="1:16" hidden="1" x14ac:dyDescent="0.25">
      <c r="A10972">
        <v>195244359</v>
      </c>
      <c r="B10972">
        <v>803401</v>
      </c>
      <c r="C10972" t="s">
        <v>318</v>
      </c>
      <c r="D10972">
        <v>2021865</v>
      </c>
      <c r="E10972" t="s">
        <v>301</v>
      </c>
      <c r="F10972" t="s">
        <v>214</v>
      </c>
      <c r="G10972" t="s">
        <v>215</v>
      </c>
      <c r="H10972">
        <v>2</v>
      </c>
      <c r="I10972">
        <v>2017</v>
      </c>
      <c r="J10972">
        <v>2</v>
      </c>
      <c r="L10972">
        <v>23097629</v>
      </c>
      <c r="M10972">
        <v>4.7</v>
      </c>
      <c r="P10972" s="29">
        <f t="shared" si="440"/>
        <v>0.6166666666666667</v>
      </c>
    </row>
    <row r="10973" spans="1:16" hidden="1" x14ac:dyDescent="0.25">
      <c r="A10973">
        <v>195244359</v>
      </c>
      <c r="B10973">
        <v>803401</v>
      </c>
      <c r="C10973" t="s">
        <v>318</v>
      </c>
      <c r="D10973">
        <v>2021591</v>
      </c>
      <c r="E10973" t="s">
        <v>240</v>
      </c>
      <c r="F10973" t="s">
        <v>214</v>
      </c>
      <c r="G10973" t="s">
        <v>215</v>
      </c>
      <c r="H10973">
        <v>4</v>
      </c>
      <c r="I10973">
        <v>2017</v>
      </c>
      <c r="J10973">
        <v>2</v>
      </c>
      <c r="L10973">
        <v>23097630</v>
      </c>
      <c r="P10973" s="29" t="str">
        <f t="shared" si="440"/>
        <v>DRP</v>
      </c>
    </row>
    <row r="10974" spans="1:16" hidden="1" x14ac:dyDescent="0.25">
      <c r="A10974">
        <v>195244359</v>
      </c>
      <c r="B10974">
        <v>803401</v>
      </c>
      <c r="C10974" t="s">
        <v>318</v>
      </c>
      <c r="D10974">
        <v>2019272</v>
      </c>
      <c r="E10974" t="s">
        <v>249</v>
      </c>
      <c r="F10974" t="s">
        <v>214</v>
      </c>
      <c r="G10974" t="s">
        <v>215</v>
      </c>
      <c r="H10974">
        <v>2</v>
      </c>
      <c r="I10974">
        <v>2018</v>
      </c>
      <c r="J10974">
        <v>1</v>
      </c>
      <c r="L10974">
        <v>23104913</v>
      </c>
      <c r="M10974">
        <v>6.2</v>
      </c>
      <c r="P10974" s="29">
        <f t="shared" si="440"/>
        <v>0.8666666666666667</v>
      </c>
    </row>
    <row r="10975" spans="1:16" hidden="1" x14ac:dyDescent="0.25">
      <c r="A10975">
        <v>195244359</v>
      </c>
      <c r="B10975">
        <v>803401</v>
      </c>
      <c r="C10975" t="s">
        <v>318</v>
      </c>
      <c r="D10975">
        <v>2004597</v>
      </c>
      <c r="E10975" t="s">
        <v>279</v>
      </c>
      <c r="F10975" t="s">
        <v>214</v>
      </c>
      <c r="G10975" t="s">
        <v>215</v>
      </c>
      <c r="H10975">
        <v>2</v>
      </c>
      <c r="I10975">
        <v>2018</v>
      </c>
      <c r="J10975">
        <v>1</v>
      </c>
      <c r="L10975">
        <v>23107759</v>
      </c>
      <c r="M10975">
        <v>5.4</v>
      </c>
      <c r="P10975" s="29">
        <f t="shared" ref="P10975:P11002" si="441">IF(AND(ISNUMBER(M10975),H10975&lt;&gt;4),(M10975-1)/6,IF(H10975=4,"DRP",IF(AND(H10975=3,M10975="NA"),"BAD",IF(AND(H10975=2),"CVL",IF(AND(H10975=1,ISBLANK(M10975)),"NULL","UNK")))))</f>
        <v>0.73333333333333339</v>
      </c>
    </row>
    <row r="10976" spans="1:16" hidden="1" x14ac:dyDescent="0.25">
      <c r="A10976">
        <v>195244359</v>
      </c>
      <c r="B10976">
        <v>803401</v>
      </c>
      <c r="C10976" t="s">
        <v>318</v>
      </c>
      <c r="D10976">
        <v>2021661</v>
      </c>
      <c r="E10976" t="s">
        <v>305</v>
      </c>
      <c r="F10976" t="s">
        <v>214</v>
      </c>
      <c r="G10976" t="s">
        <v>215</v>
      </c>
      <c r="H10976">
        <v>2</v>
      </c>
      <c r="I10976">
        <v>2018</v>
      </c>
      <c r="J10976">
        <v>1</v>
      </c>
      <c r="L10976">
        <v>23107773</v>
      </c>
      <c r="M10976">
        <v>5.5</v>
      </c>
      <c r="P10976" s="29">
        <f t="shared" si="441"/>
        <v>0.75</v>
      </c>
    </row>
    <row r="10977" spans="1:16" hidden="1" x14ac:dyDescent="0.25">
      <c r="A10977">
        <v>195244359</v>
      </c>
      <c r="B10977">
        <v>803401</v>
      </c>
      <c r="C10977" t="s">
        <v>318</v>
      </c>
      <c r="D10977">
        <v>2021716</v>
      </c>
      <c r="E10977" t="s">
        <v>291</v>
      </c>
      <c r="F10977" t="s">
        <v>214</v>
      </c>
      <c r="G10977" t="s">
        <v>215</v>
      </c>
      <c r="H10977">
        <v>2</v>
      </c>
      <c r="I10977">
        <v>2018</v>
      </c>
      <c r="J10977">
        <v>1</v>
      </c>
      <c r="L10977">
        <v>23107801</v>
      </c>
      <c r="M10977">
        <v>5.4</v>
      </c>
      <c r="P10977" s="29">
        <f t="shared" si="441"/>
        <v>0.73333333333333339</v>
      </c>
    </row>
    <row r="10978" spans="1:16" hidden="1" x14ac:dyDescent="0.25">
      <c r="A10978">
        <v>195244359</v>
      </c>
      <c r="B10978">
        <v>803401</v>
      </c>
      <c r="C10978" t="s">
        <v>318</v>
      </c>
      <c r="D10978">
        <v>2021744</v>
      </c>
      <c r="E10978" t="s">
        <v>262</v>
      </c>
      <c r="F10978" t="s">
        <v>214</v>
      </c>
      <c r="G10978" t="s">
        <v>215</v>
      </c>
      <c r="H10978">
        <v>2</v>
      </c>
      <c r="I10978">
        <v>2018</v>
      </c>
      <c r="J10978">
        <v>1</v>
      </c>
      <c r="L10978">
        <v>23107805</v>
      </c>
      <c r="M10978">
        <v>5.7</v>
      </c>
      <c r="P10978" s="29">
        <f t="shared" si="441"/>
        <v>0.78333333333333333</v>
      </c>
    </row>
    <row r="10979" spans="1:16" hidden="1" x14ac:dyDescent="0.25">
      <c r="A10979">
        <v>195244359</v>
      </c>
      <c r="B10979">
        <v>803401</v>
      </c>
      <c r="C10979" t="s">
        <v>318</v>
      </c>
      <c r="D10979">
        <v>2024863</v>
      </c>
      <c r="E10979" t="s">
        <v>304</v>
      </c>
      <c r="F10979" t="s">
        <v>214</v>
      </c>
      <c r="G10979" t="s">
        <v>215</v>
      </c>
      <c r="H10979">
        <v>2</v>
      </c>
      <c r="I10979">
        <v>2018</v>
      </c>
      <c r="J10979">
        <v>1</v>
      </c>
      <c r="L10979">
        <v>23107771</v>
      </c>
      <c r="M10979">
        <v>5.6</v>
      </c>
      <c r="P10979" s="29">
        <f t="shared" si="441"/>
        <v>0.76666666666666661</v>
      </c>
    </row>
    <row r="10980" spans="1:16" hidden="1" x14ac:dyDescent="0.25">
      <c r="A10980">
        <v>195244359</v>
      </c>
      <c r="B10980">
        <v>803401</v>
      </c>
      <c r="C10980" t="s">
        <v>318</v>
      </c>
      <c r="D10980">
        <v>2024921</v>
      </c>
      <c r="E10980" t="s">
        <v>225</v>
      </c>
      <c r="F10980" t="s">
        <v>214</v>
      </c>
      <c r="G10980" t="s">
        <v>215</v>
      </c>
      <c r="H10980">
        <v>2</v>
      </c>
      <c r="I10980">
        <v>2018</v>
      </c>
      <c r="J10980">
        <v>1</v>
      </c>
      <c r="L10980">
        <v>23107811</v>
      </c>
      <c r="M10980">
        <v>5.7</v>
      </c>
      <c r="P10980" s="29">
        <f t="shared" si="441"/>
        <v>0.78333333333333333</v>
      </c>
    </row>
    <row r="10981" spans="1:16" hidden="1" x14ac:dyDescent="0.25">
      <c r="A10981">
        <v>195244359</v>
      </c>
      <c r="B10981">
        <v>803401</v>
      </c>
      <c r="C10981" t="s">
        <v>318</v>
      </c>
      <c r="D10981">
        <v>2021671</v>
      </c>
      <c r="E10981" t="s">
        <v>303</v>
      </c>
      <c r="F10981" t="s">
        <v>214</v>
      </c>
      <c r="G10981" t="s">
        <v>215</v>
      </c>
      <c r="H10981">
        <v>4</v>
      </c>
      <c r="I10981">
        <v>2018</v>
      </c>
      <c r="J10981">
        <v>1</v>
      </c>
      <c r="L10981">
        <v>23107817</v>
      </c>
      <c r="P10981" s="29" t="str">
        <f t="shared" si="441"/>
        <v>DRP</v>
      </c>
    </row>
    <row r="10982" spans="1:16" hidden="1" x14ac:dyDescent="0.25">
      <c r="A10982">
        <v>195244359</v>
      </c>
      <c r="B10982">
        <v>803401</v>
      </c>
      <c r="C10982" t="s">
        <v>318</v>
      </c>
      <c r="D10982">
        <v>2024865</v>
      </c>
      <c r="E10982" t="s">
        <v>284</v>
      </c>
      <c r="F10982" t="s">
        <v>214</v>
      </c>
      <c r="G10982" t="s">
        <v>215</v>
      </c>
      <c r="H10982">
        <v>2</v>
      </c>
      <c r="I10982">
        <v>2018</v>
      </c>
      <c r="J10982">
        <v>2</v>
      </c>
      <c r="L10982">
        <v>23115960</v>
      </c>
      <c r="M10982">
        <v>5.4</v>
      </c>
      <c r="P10982" s="29">
        <f t="shared" si="441"/>
        <v>0.73333333333333339</v>
      </c>
    </row>
    <row r="10983" spans="1:16" hidden="1" x14ac:dyDescent="0.25">
      <c r="A10983">
        <v>195244359</v>
      </c>
      <c r="B10983">
        <v>803401</v>
      </c>
      <c r="C10983" t="s">
        <v>318</v>
      </c>
      <c r="D10983">
        <v>2024864</v>
      </c>
      <c r="E10983" t="s">
        <v>310</v>
      </c>
      <c r="F10983" t="s">
        <v>214</v>
      </c>
      <c r="G10983" t="s">
        <v>215</v>
      </c>
      <c r="H10983">
        <v>2</v>
      </c>
      <c r="I10983">
        <v>2018</v>
      </c>
      <c r="J10983">
        <v>2</v>
      </c>
      <c r="L10983">
        <v>23115914</v>
      </c>
      <c r="M10983">
        <v>5.8</v>
      </c>
      <c r="P10983" s="29">
        <f t="shared" si="441"/>
        <v>0.79999999999999993</v>
      </c>
    </row>
    <row r="10984" spans="1:16" hidden="1" x14ac:dyDescent="0.25">
      <c r="A10984">
        <v>195244359</v>
      </c>
      <c r="B10984">
        <v>803401</v>
      </c>
      <c r="C10984" t="s">
        <v>318</v>
      </c>
      <c r="D10984">
        <v>2021689</v>
      </c>
      <c r="E10984" t="s">
        <v>312</v>
      </c>
      <c r="F10984" t="s">
        <v>214</v>
      </c>
      <c r="G10984" t="s">
        <v>215</v>
      </c>
      <c r="H10984">
        <v>2</v>
      </c>
      <c r="I10984">
        <v>2018</v>
      </c>
      <c r="J10984">
        <v>2</v>
      </c>
      <c r="L10984">
        <v>23115916</v>
      </c>
      <c r="M10984">
        <v>5.9</v>
      </c>
      <c r="P10984" s="29">
        <f t="shared" si="441"/>
        <v>0.81666666666666676</v>
      </c>
    </row>
    <row r="10985" spans="1:16" hidden="1" x14ac:dyDescent="0.25">
      <c r="A10985">
        <v>195244359</v>
      </c>
      <c r="B10985">
        <v>803401</v>
      </c>
      <c r="C10985" t="s">
        <v>318</v>
      </c>
      <c r="D10985">
        <v>2021671</v>
      </c>
      <c r="E10985" t="s">
        <v>303</v>
      </c>
      <c r="F10985" t="s">
        <v>214</v>
      </c>
      <c r="G10985" t="s">
        <v>215</v>
      </c>
      <c r="H10985">
        <v>2</v>
      </c>
      <c r="I10985">
        <v>2018</v>
      </c>
      <c r="J10985">
        <v>2</v>
      </c>
      <c r="L10985">
        <v>23115919</v>
      </c>
      <c r="M10985">
        <v>5.9</v>
      </c>
      <c r="P10985" s="29">
        <f t="shared" si="441"/>
        <v>0.81666666666666676</v>
      </c>
    </row>
    <row r="10986" spans="1:16" hidden="1" x14ac:dyDescent="0.25">
      <c r="A10986">
        <v>195244359</v>
      </c>
      <c r="B10986">
        <v>803401</v>
      </c>
      <c r="C10986" t="s">
        <v>318</v>
      </c>
      <c r="D10986">
        <v>2021664</v>
      </c>
      <c r="E10986" t="s">
        <v>311</v>
      </c>
      <c r="F10986" t="s">
        <v>214</v>
      </c>
      <c r="G10986" t="s">
        <v>215</v>
      </c>
      <c r="H10986">
        <v>2</v>
      </c>
      <c r="I10986">
        <v>2018</v>
      </c>
      <c r="J10986">
        <v>2</v>
      </c>
      <c r="L10986">
        <v>23115915</v>
      </c>
      <c r="M10986">
        <v>6.5</v>
      </c>
      <c r="P10986" s="29">
        <f t="shared" si="441"/>
        <v>0.91666666666666663</v>
      </c>
    </row>
    <row r="10987" spans="1:16" hidden="1" x14ac:dyDescent="0.25">
      <c r="A10987">
        <v>195244359</v>
      </c>
      <c r="B10987">
        <v>803401</v>
      </c>
      <c r="C10987" t="s">
        <v>318</v>
      </c>
      <c r="D10987">
        <v>2019273</v>
      </c>
      <c r="E10987" t="s">
        <v>248</v>
      </c>
      <c r="F10987" t="s">
        <v>214</v>
      </c>
      <c r="G10987" t="s">
        <v>215</v>
      </c>
      <c r="H10987">
        <v>2</v>
      </c>
      <c r="I10987">
        <v>2018</v>
      </c>
      <c r="J10987">
        <v>2</v>
      </c>
      <c r="L10987">
        <v>23115046</v>
      </c>
      <c r="M10987">
        <v>5.3</v>
      </c>
      <c r="P10987" s="29">
        <f t="shared" si="441"/>
        <v>0.71666666666666667</v>
      </c>
    </row>
    <row r="10988" spans="1:16" hidden="1" x14ac:dyDescent="0.25">
      <c r="A10988">
        <v>195244359</v>
      </c>
      <c r="B10988">
        <v>803401</v>
      </c>
      <c r="C10988" t="s">
        <v>318</v>
      </c>
      <c r="D10988">
        <v>2004602</v>
      </c>
      <c r="E10988" t="s">
        <v>277</v>
      </c>
      <c r="F10988" t="s">
        <v>214</v>
      </c>
      <c r="G10988" t="s">
        <v>215</v>
      </c>
      <c r="H10988">
        <v>2</v>
      </c>
      <c r="I10988">
        <v>2018</v>
      </c>
      <c r="J10988">
        <v>2</v>
      </c>
      <c r="L10988">
        <v>23115918</v>
      </c>
      <c r="M10988">
        <v>5.7</v>
      </c>
      <c r="P10988" s="29">
        <f t="shared" si="441"/>
        <v>0.78333333333333333</v>
      </c>
    </row>
    <row r="10989" spans="1:16" hidden="1" x14ac:dyDescent="0.25">
      <c r="A10989">
        <v>195244359</v>
      </c>
      <c r="B10989">
        <v>803401</v>
      </c>
      <c r="C10989" t="s">
        <v>318</v>
      </c>
      <c r="D10989">
        <v>2021841</v>
      </c>
      <c r="E10989" t="s">
        <v>306</v>
      </c>
      <c r="F10989" t="s">
        <v>214</v>
      </c>
      <c r="G10989" t="s">
        <v>215</v>
      </c>
      <c r="H10989">
        <v>4</v>
      </c>
      <c r="I10989">
        <v>2019</v>
      </c>
      <c r="J10989">
        <v>1</v>
      </c>
      <c r="L10989">
        <v>23120306</v>
      </c>
      <c r="P10989" s="29" t="str">
        <f t="shared" si="441"/>
        <v>DRP</v>
      </c>
    </row>
    <row r="10990" spans="1:16" hidden="1" x14ac:dyDescent="0.25">
      <c r="A10990">
        <v>195244359</v>
      </c>
      <c r="B10990">
        <v>803401</v>
      </c>
      <c r="C10990" t="s">
        <v>318</v>
      </c>
      <c r="D10990">
        <v>2021862</v>
      </c>
      <c r="E10990" t="s">
        <v>313</v>
      </c>
      <c r="F10990" t="s">
        <v>214</v>
      </c>
      <c r="G10990" t="s">
        <v>215</v>
      </c>
      <c r="H10990">
        <v>2</v>
      </c>
      <c r="I10990">
        <v>2019</v>
      </c>
      <c r="J10990">
        <v>1</v>
      </c>
      <c r="L10990">
        <v>23120318</v>
      </c>
      <c r="M10990">
        <v>6</v>
      </c>
      <c r="P10990" s="29">
        <f t="shared" si="441"/>
        <v>0.83333333333333337</v>
      </c>
    </row>
    <row r="10991" spans="1:16" hidden="1" x14ac:dyDescent="0.25">
      <c r="A10991">
        <v>195244359</v>
      </c>
      <c r="B10991">
        <v>803401</v>
      </c>
      <c r="C10991" t="s">
        <v>318</v>
      </c>
      <c r="D10991">
        <v>2021621</v>
      </c>
      <c r="E10991" t="s">
        <v>314</v>
      </c>
      <c r="F10991" t="s">
        <v>214</v>
      </c>
      <c r="G10991" t="s">
        <v>215</v>
      </c>
      <c r="H10991">
        <v>2</v>
      </c>
      <c r="I10991">
        <v>2019</v>
      </c>
      <c r="J10991">
        <v>1</v>
      </c>
      <c r="L10991">
        <v>23120320</v>
      </c>
      <c r="M10991">
        <v>5.8</v>
      </c>
      <c r="P10991" s="29">
        <f t="shared" si="441"/>
        <v>0.79999999999999993</v>
      </c>
    </row>
    <row r="10992" spans="1:16" hidden="1" x14ac:dyDescent="0.25">
      <c r="A10992">
        <v>195244359</v>
      </c>
      <c r="B10992">
        <v>803401</v>
      </c>
      <c r="C10992" t="s">
        <v>318</v>
      </c>
      <c r="D10992">
        <v>2021730</v>
      </c>
      <c r="E10992" t="s">
        <v>307</v>
      </c>
      <c r="F10992" t="s">
        <v>214</v>
      </c>
      <c r="G10992" t="s">
        <v>215</v>
      </c>
      <c r="H10992">
        <v>2</v>
      </c>
      <c r="I10992">
        <v>2019</v>
      </c>
      <c r="J10992">
        <v>1</v>
      </c>
      <c r="L10992">
        <v>23120313</v>
      </c>
      <c r="M10992">
        <v>5.7</v>
      </c>
      <c r="P10992" s="29">
        <f t="shared" si="441"/>
        <v>0.78333333333333333</v>
      </c>
    </row>
    <row r="10993" spans="1:16" hidden="1" x14ac:dyDescent="0.25">
      <c r="A10993">
        <v>195244359</v>
      </c>
      <c r="B10993">
        <v>803401</v>
      </c>
      <c r="C10993" t="s">
        <v>318</v>
      </c>
      <c r="D10993">
        <v>2021775</v>
      </c>
      <c r="E10993" t="s">
        <v>286</v>
      </c>
      <c r="F10993" t="s">
        <v>214</v>
      </c>
      <c r="G10993" t="s">
        <v>215</v>
      </c>
      <c r="H10993">
        <v>2</v>
      </c>
      <c r="I10993">
        <v>2019</v>
      </c>
      <c r="J10993">
        <v>1</v>
      </c>
      <c r="L10993">
        <v>23124866</v>
      </c>
      <c r="M10993">
        <v>5.8</v>
      </c>
      <c r="P10993" s="29">
        <f t="shared" si="441"/>
        <v>0.79999999999999993</v>
      </c>
    </row>
    <row r="10994" spans="1:16" hidden="1" x14ac:dyDescent="0.25">
      <c r="A10994">
        <v>195244359</v>
      </c>
      <c r="B10994">
        <v>803401</v>
      </c>
      <c r="C10994" t="s">
        <v>318</v>
      </c>
      <c r="D10994">
        <v>2021710</v>
      </c>
      <c r="E10994" t="s">
        <v>278</v>
      </c>
      <c r="F10994" t="s">
        <v>214</v>
      </c>
      <c r="G10994" t="s">
        <v>215</v>
      </c>
      <c r="H10994">
        <v>2</v>
      </c>
      <c r="I10994">
        <v>2019</v>
      </c>
      <c r="J10994">
        <v>1</v>
      </c>
      <c r="L10994">
        <v>23120323</v>
      </c>
      <c r="M10994">
        <v>6.2</v>
      </c>
      <c r="P10994" s="29">
        <f t="shared" si="441"/>
        <v>0.8666666666666667</v>
      </c>
    </row>
    <row r="10995" spans="1:16" hidden="1" x14ac:dyDescent="0.25">
      <c r="A10995">
        <v>195244359</v>
      </c>
      <c r="B10995">
        <v>803401</v>
      </c>
      <c r="C10995" t="s">
        <v>318</v>
      </c>
      <c r="D10995">
        <v>2021760</v>
      </c>
      <c r="E10995" t="s">
        <v>254</v>
      </c>
      <c r="F10995" t="s">
        <v>214</v>
      </c>
      <c r="G10995" t="s">
        <v>215</v>
      </c>
      <c r="H10995">
        <v>2</v>
      </c>
      <c r="I10995">
        <v>2019</v>
      </c>
      <c r="J10995">
        <v>1</v>
      </c>
      <c r="L10995">
        <v>23120307</v>
      </c>
      <c r="M10995">
        <v>6.2</v>
      </c>
      <c r="P10995" s="29">
        <f t="shared" si="441"/>
        <v>0.8666666666666667</v>
      </c>
    </row>
    <row r="10996" spans="1:16" hidden="1" x14ac:dyDescent="0.25">
      <c r="A10996">
        <v>195244359</v>
      </c>
      <c r="B10996">
        <v>803401</v>
      </c>
      <c r="C10996" t="s">
        <v>318</v>
      </c>
      <c r="D10996">
        <v>2019274</v>
      </c>
      <c r="E10996" t="s">
        <v>247</v>
      </c>
      <c r="F10996" t="s">
        <v>214</v>
      </c>
      <c r="G10996" t="s">
        <v>215</v>
      </c>
      <c r="H10996">
        <v>2</v>
      </c>
      <c r="I10996">
        <v>2019</v>
      </c>
      <c r="J10996">
        <v>1</v>
      </c>
      <c r="L10996">
        <v>23120721</v>
      </c>
      <c r="M10996">
        <v>5</v>
      </c>
      <c r="P10996" s="29">
        <f t="shared" si="441"/>
        <v>0.66666666666666663</v>
      </c>
    </row>
    <row r="10997" spans="1:16" hidden="1" x14ac:dyDescent="0.25">
      <c r="A10997">
        <v>195244359</v>
      </c>
      <c r="B10997">
        <v>803401</v>
      </c>
      <c r="C10997" t="s">
        <v>318</v>
      </c>
      <c r="D10997">
        <v>2021808</v>
      </c>
      <c r="E10997" t="s">
        <v>283</v>
      </c>
      <c r="F10997" t="s">
        <v>214</v>
      </c>
      <c r="G10997" t="s">
        <v>215</v>
      </c>
      <c r="H10997">
        <v>2</v>
      </c>
      <c r="I10997">
        <v>2019</v>
      </c>
      <c r="J10997">
        <v>1</v>
      </c>
      <c r="L10997">
        <v>23120308</v>
      </c>
      <c r="M10997">
        <v>6.6</v>
      </c>
      <c r="P10997" s="29">
        <f t="shared" si="441"/>
        <v>0.93333333333333324</v>
      </c>
    </row>
    <row r="10998" spans="1:16" hidden="1" x14ac:dyDescent="0.25">
      <c r="A10998">
        <v>195244359</v>
      </c>
      <c r="B10998">
        <v>803401</v>
      </c>
      <c r="C10998" t="s">
        <v>318</v>
      </c>
      <c r="D10998">
        <v>2004609</v>
      </c>
      <c r="E10998" t="s">
        <v>309</v>
      </c>
      <c r="F10998" t="s">
        <v>214</v>
      </c>
      <c r="G10998" t="s">
        <v>215</v>
      </c>
      <c r="H10998">
        <v>2</v>
      </c>
      <c r="I10998">
        <v>2019</v>
      </c>
      <c r="J10998">
        <v>1</v>
      </c>
      <c r="L10998">
        <v>23120314</v>
      </c>
      <c r="M10998">
        <v>6.5</v>
      </c>
      <c r="P10998" s="29">
        <f t="shared" si="441"/>
        <v>0.91666666666666663</v>
      </c>
    </row>
    <row r="10999" spans="1:16" hidden="1" x14ac:dyDescent="0.25">
      <c r="A10999">
        <v>195244359</v>
      </c>
      <c r="B10999">
        <v>803401</v>
      </c>
      <c r="C10999" t="s">
        <v>318</v>
      </c>
      <c r="D10999">
        <v>2021841</v>
      </c>
      <c r="E10999" t="s">
        <v>306</v>
      </c>
      <c r="F10999" t="s">
        <v>214</v>
      </c>
      <c r="G10999" t="s">
        <v>215</v>
      </c>
      <c r="H10999">
        <v>1</v>
      </c>
      <c r="I10999">
        <v>2019</v>
      </c>
      <c r="J10999">
        <v>2</v>
      </c>
      <c r="L10999">
        <v>23130443</v>
      </c>
      <c r="P10999" s="29" t="str">
        <f t="shared" si="441"/>
        <v>NULL</v>
      </c>
    </row>
    <row r="11000" spans="1:16" hidden="1" x14ac:dyDescent="0.25">
      <c r="A11000">
        <v>195244359</v>
      </c>
      <c r="B11000">
        <v>803401</v>
      </c>
      <c r="C11000" t="s">
        <v>318</v>
      </c>
      <c r="D11000">
        <v>2021818</v>
      </c>
      <c r="E11000" t="s">
        <v>285</v>
      </c>
      <c r="F11000" t="s">
        <v>214</v>
      </c>
      <c r="G11000" t="s">
        <v>215</v>
      </c>
      <c r="H11000">
        <v>1</v>
      </c>
      <c r="I11000">
        <v>2019</v>
      </c>
      <c r="J11000">
        <v>2</v>
      </c>
      <c r="L11000">
        <v>23130530</v>
      </c>
      <c r="P11000" s="29" t="str">
        <f t="shared" si="441"/>
        <v>NULL</v>
      </c>
    </row>
    <row r="11001" spans="1:16" hidden="1" x14ac:dyDescent="0.25">
      <c r="A11001">
        <v>195244359</v>
      </c>
      <c r="B11001">
        <v>803401</v>
      </c>
      <c r="C11001" t="s">
        <v>318</v>
      </c>
      <c r="D11001">
        <v>2027112</v>
      </c>
      <c r="E11001" t="s">
        <v>323</v>
      </c>
      <c r="F11001" t="s">
        <v>320</v>
      </c>
      <c r="G11001" t="s">
        <v>321</v>
      </c>
      <c r="H11001">
        <v>4</v>
      </c>
      <c r="I11001">
        <v>2019</v>
      </c>
      <c r="J11001">
        <v>2</v>
      </c>
      <c r="L11001">
        <v>23130239</v>
      </c>
      <c r="P11001" s="29" t="str">
        <f t="shared" si="441"/>
        <v>DRP</v>
      </c>
    </row>
    <row r="11002" spans="1:16" hidden="1" x14ac:dyDescent="0.25">
      <c r="A11002">
        <v>195244359</v>
      </c>
      <c r="B11002">
        <v>803401</v>
      </c>
      <c r="C11002" t="s">
        <v>318</v>
      </c>
      <c r="D11002">
        <v>2027110</v>
      </c>
      <c r="E11002" t="s">
        <v>365</v>
      </c>
      <c r="F11002" t="s">
        <v>320</v>
      </c>
      <c r="G11002" t="s">
        <v>321</v>
      </c>
      <c r="H11002">
        <v>1</v>
      </c>
      <c r="I11002">
        <v>2019</v>
      </c>
      <c r="J11002">
        <v>2</v>
      </c>
      <c r="L11002">
        <v>23130219</v>
      </c>
      <c r="P11002" s="29" t="str">
        <f t="shared" si="441"/>
        <v>NULL</v>
      </c>
    </row>
    <row r="11003" spans="1:16" hidden="1" x14ac:dyDescent="0.25">
      <c r="A11003">
        <v>195251703</v>
      </c>
      <c r="B11003">
        <v>803401</v>
      </c>
      <c r="C11003" t="s">
        <v>318</v>
      </c>
      <c r="D11003">
        <v>2021754</v>
      </c>
      <c r="E11003" t="s">
        <v>216</v>
      </c>
      <c r="F11003" t="s">
        <v>214</v>
      </c>
      <c r="G11003" t="s">
        <v>215</v>
      </c>
      <c r="H11003">
        <v>3</v>
      </c>
      <c r="I11003">
        <v>2015</v>
      </c>
      <c r="J11003">
        <v>1</v>
      </c>
      <c r="L11003">
        <v>23066478</v>
      </c>
      <c r="M11003">
        <v>2.2999999999999998</v>
      </c>
      <c r="P11003" s="29">
        <f t="shared" ref="P11003:P11016" si="442">IF(AND(ISNUMBER(M11003),H11003&lt;&gt;4,N11003&lt;&gt;"X"),(M11003-1)/6,IF(H11003=4,"DRP",IF(AND(H11003=3,M11003="NA"),"BAD",IF(AND(H11003=2),"CVL",IF(AND(H11003=1,ISBLANK(M11003)),"NULL","UNK")))))</f>
        <v>0.21666666666666665</v>
      </c>
    </row>
    <row r="11004" spans="1:16" hidden="1" x14ac:dyDescent="0.25">
      <c r="A11004">
        <v>195251703</v>
      </c>
      <c r="B11004">
        <v>803401</v>
      </c>
      <c r="C11004" t="s">
        <v>318</v>
      </c>
      <c r="D11004">
        <v>2004098</v>
      </c>
      <c r="E11004" t="s">
        <v>213</v>
      </c>
      <c r="F11004" t="s">
        <v>214</v>
      </c>
      <c r="G11004" t="s">
        <v>215</v>
      </c>
      <c r="H11004">
        <v>2</v>
      </c>
      <c r="I11004">
        <v>2015</v>
      </c>
      <c r="J11004">
        <v>1</v>
      </c>
      <c r="L11004">
        <v>23066523</v>
      </c>
      <c r="M11004">
        <v>5.4</v>
      </c>
      <c r="P11004" s="29">
        <f t="shared" si="442"/>
        <v>0.73333333333333339</v>
      </c>
    </row>
    <row r="11005" spans="1:16" hidden="1" x14ac:dyDescent="0.25">
      <c r="A11005">
        <v>195251703</v>
      </c>
      <c r="B11005">
        <v>803401</v>
      </c>
      <c r="C11005" t="s">
        <v>318</v>
      </c>
      <c r="D11005">
        <v>2005099</v>
      </c>
      <c r="E11005" t="s">
        <v>217</v>
      </c>
      <c r="F11005" t="s">
        <v>214</v>
      </c>
      <c r="G11005" t="s">
        <v>215</v>
      </c>
      <c r="H11005">
        <v>3</v>
      </c>
      <c r="I11005">
        <v>2015</v>
      </c>
      <c r="J11005">
        <v>1</v>
      </c>
      <c r="L11005">
        <v>23066430</v>
      </c>
      <c r="M11005" t="s">
        <v>221</v>
      </c>
      <c r="P11005" s="29" t="str">
        <f t="shared" si="442"/>
        <v>BAD</v>
      </c>
    </row>
    <row r="11006" spans="1:16" hidden="1" x14ac:dyDescent="0.25">
      <c r="A11006">
        <v>195251703</v>
      </c>
      <c r="B11006">
        <v>803401</v>
      </c>
      <c r="C11006" t="s">
        <v>318</v>
      </c>
      <c r="D11006">
        <v>2005102</v>
      </c>
      <c r="E11006" t="s">
        <v>218</v>
      </c>
      <c r="F11006" t="s">
        <v>214</v>
      </c>
      <c r="G11006" t="s">
        <v>215</v>
      </c>
      <c r="H11006">
        <v>3</v>
      </c>
      <c r="I11006">
        <v>2015</v>
      </c>
      <c r="J11006">
        <v>1</v>
      </c>
      <c r="L11006">
        <v>23066492</v>
      </c>
      <c r="M11006">
        <v>2.5</v>
      </c>
      <c r="P11006" s="29">
        <f t="shared" si="442"/>
        <v>0.25</v>
      </c>
    </row>
    <row r="11007" spans="1:16" hidden="1" x14ac:dyDescent="0.25">
      <c r="A11007">
        <v>195251703</v>
      </c>
      <c r="B11007">
        <v>803401</v>
      </c>
      <c r="C11007" t="s">
        <v>318</v>
      </c>
      <c r="D11007">
        <v>2021600</v>
      </c>
      <c r="E11007" t="s">
        <v>219</v>
      </c>
      <c r="F11007" t="s">
        <v>214</v>
      </c>
      <c r="G11007" t="s">
        <v>215</v>
      </c>
      <c r="H11007">
        <v>3</v>
      </c>
      <c r="I11007">
        <v>2015</v>
      </c>
      <c r="J11007">
        <v>1</v>
      </c>
      <c r="L11007">
        <v>23066439</v>
      </c>
      <c r="M11007">
        <v>2.2000000000000002</v>
      </c>
      <c r="P11007" s="29">
        <f t="shared" si="442"/>
        <v>0.20000000000000004</v>
      </c>
    </row>
    <row r="11008" spans="1:16" hidden="1" x14ac:dyDescent="0.25">
      <c r="A11008">
        <v>195251703</v>
      </c>
      <c r="B11008">
        <v>803401</v>
      </c>
      <c r="C11008" t="s">
        <v>318</v>
      </c>
      <c r="D11008">
        <v>2005118</v>
      </c>
      <c r="E11008" t="s">
        <v>223</v>
      </c>
      <c r="F11008" t="s">
        <v>214</v>
      </c>
      <c r="G11008" t="s">
        <v>215</v>
      </c>
      <c r="H11008">
        <v>3</v>
      </c>
      <c r="I11008">
        <v>2015</v>
      </c>
      <c r="J11008">
        <v>1</v>
      </c>
      <c r="L11008">
        <v>23066498</v>
      </c>
      <c r="M11008">
        <v>3</v>
      </c>
      <c r="P11008" s="29">
        <f t="shared" si="442"/>
        <v>0.33333333333333331</v>
      </c>
    </row>
    <row r="11009" spans="1:16" hidden="1" x14ac:dyDescent="0.25">
      <c r="A11009">
        <v>195251703</v>
      </c>
      <c r="B11009">
        <v>803401</v>
      </c>
      <c r="C11009" t="s">
        <v>318</v>
      </c>
      <c r="D11009">
        <v>2004112</v>
      </c>
      <c r="E11009" t="s">
        <v>244</v>
      </c>
      <c r="F11009" t="s">
        <v>214</v>
      </c>
      <c r="G11009" t="s">
        <v>215</v>
      </c>
      <c r="H11009">
        <v>3</v>
      </c>
      <c r="I11009">
        <v>2015</v>
      </c>
      <c r="J11009">
        <v>2</v>
      </c>
      <c r="L11009">
        <v>23073248</v>
      </c>
      <c r="M11009">
        <v>1</v>
      </c>
      <c r="P11009" s="29">
        <f t="shared" si="442"/>
        <v>0</v>
      </c>
    </row>
    <row r="11010" spans="1:16" hidden="1" x14ac:dyDescent="0.25">
      <c r="A11010">
        <v>195251703</v>
      </c>
      <c r="B11010">
        <v>803401</v>
      </c>
      <c r="C11010" t="s">
        <v>318</v>
      </c>
      <c r="D11010">
        <v>2005117</v>
      </c>
      <c r="E11010" t="s">
        <v>220</v>
      </c>
      <c r="F11010" t="s">
        <v>214</v>
      </c>
      <c r="G11010" t="s">
        <v>215</v>
      </c>
      <c r="H11010">
        <v>3</v>
      </c>
      <c r="I11010">
        <v>2015</v>
      </c>
      <c r="J11010">
        <v>2</v>
      </c>
      <c r="L11010">
        <v>23070398</v>
      </c>
      <c r="M11010" t="s">
        <v>221</v>
      </c>
      <c r="P11010" s="29" t="str">
        <f t="shared" si="442"/>
        <v>BAD</v>
      </c>
    </row>
    <row r="11011" spans="1:16" hidden="1" x14ac:dyDescent="0.25">
      <c r="A11011">
        <v>195251703</v>
      </c>
      <c r="B11011">
        <v>803401</v>
      </c>
      <c r="C11011" t="s">
        <v>318</v>
      </c>
      <c r="D11011">
        <v>2021754</v>
      </c>
      <c r="E11011" t="s">
        <v>216</v>
      </c>
      <c r="F11011" t="s">
        <v>214</v>
      </c>
      <c r="G11011" t="s">
        <v>215</v>
      </c>
      <c r="H11011">
        <v>3</v>
      </c>
      <c r="I11011">
        <v>2015</v>
      </c>
      <c r="J11011">
        <v>2</v>
      </c>
      <c r="L11011">
        <v>23074753</v>
      </c>
      <c r="M11011" t="s">
        <v>221</v>
      </c>
      <c r="P11011" s="29" t="str">
        <f t="shared" si="442"/>
        <v>BAD</v>
      </c>
    </row>
    <row r="11012" spans="1:16" hidden="1" x14ac:dyDescent="0.25">
      <c r="A11012">
        <v>195251703</v>
      </c>
      <c r="B11012">
        <v>803401</v>
      </c>
      <c r="C11012" t="s">
        <v>318</v>
      </c>
      <c r="D11012">
        <v>2005102</v>
      </c>
      <c r="E11012" t="s">
        <v>218</v>
      </c>
      <c r="F11012" t="s">
        <v>214</v>
      </c>
      <c r="G11012" t="s">
        <v>215</v>
      </c>
      <c r="H11012">
        <v>3</v>
      </c>
      <c r="I11012">
        <v>2015</v>
      </c>
      <c r="J11012">
        <v>2</v>
      </c>
      <c r="L11012">
        <v>23071946</v>
      </c>
      <c r="M11012">
        <v>1.6</v>
      </c>
      <c r="P11012" s="29">
        <f t="shared" si="442"/>
        <v>0.10000000000000002</v>
      </c>
    </row>
    <row r="11013" spans="1:16" hidden="1" x14ac:dyDescent="0.25">
      <c r="A11013">
        <v>195251703</v>
      </c>
      <c r="B11013">
        <v>803401</v>
      </c>
      <c r="C11013" t="s">
        <v>318</v>
      </c>
      <c r="D11013">
        <v>2005118</v>
      </c>
      <c r="E11013" t="s">
        <v>223</v>
      </c>
      <c r="F11013" t="s">
        <v>214</v>
      </c>
      <c r="G11013" t="s">
        <v>215</v>
      </c>
      <c r="H11013">
        <v>3</v>
      </c>
      <c r="I11013">
        <v>2015</v>
      </c>
      <c r="J11013">
        <v>2</v>
      </c>
      <c r="L11013">
        <v>23071573</v>
      </c>
      <c r="M11013">
        <v>2.8</v>
      </c>
      <c r="P11013" s="29">
        <f t="shared" si="442"/>
        <v>0.3</v>
      </c>
    </row>
    <row r="11014" spans="1:16" hidden="1" x14ac:dyDescent="0.25">
      <c r="A11014">
        <v>195251703</v>
      </c>
      <c r="B11014">
        <v>803401</v>
      </c>
      <c r="C11014" t="s">
        <v>318</v>
      </c>
      <c r="D11014">
        <v>2005099</v>
      </c>
      <c r="E11014" t="s">
        <v>217</v>
      </c>
      <c r="F11014" t="s">
        <v>214</v>
      </c>
      <c r="G11014" t="s">
        <v>215</v>
      </c>
      <c r="H11014">
        <v>3</v>
      </c>
      <c r="I11014">
        <v>2015</v>
      </c>
      <c r="J11014">
        <v>2</v>
      </c>
      <c r="L11014">
        <v>23071928</v>
      </c>
      <c r="M11014">
        <v>1.4</v>
      </c>
      <c r="P11014" s="29">
        <f t="shared" si="442"/>
        <v>6.6666666666666652E-2</v>
      </c>
    </row>
    <row r="11015" spans="1:16" hidden="1" x14ac:dyDescent="0.25">
      <c r="A11015">
        <v>195251703</v>
      </c>
      <c r="B11015">
        <v>803401</v>
      </c>
      <c r="C11015" t="s">
        <v>318</v>
      </c>
      <c r="D11015">
        <v>2021754</v>
      </c>
      <c r="E11015" t="s">
        <v>216</v>
      </c>
      <c r="F11015" t="s">
        <v>214</v>
      </c>
      <c r="G11015" t="s">
        <v>215</v>
      </c>
      <c r="H11015">
        <v>4</v>
      </c>
      <c r="I11015">
        <v>2015</v>
      </c>
      <c r="J11015">
        <v>2</v>
      </c>
      <c r="L11015">
        <v>23074129</v>
      </c>
      <c r="P11015" s="29" t="str">
        <f t="shared" si="442"/>
        <v>DRP</v>
      </c>
    </row>
    <row r="11016" spans="1:16" hidden="1" x14ac:dyDescent="0.25">
      <c r="A11016">
        <v>195251703</v>
      </c>
      <c r="B11016">
        <v>803401</v>
      </c>
      <c r="C11016" t="s">
        <v>318</v>
      </c>
      <c r="D11016">
        <v>2021600</v>
      </c>
      <c r="E11016" t="s">
        <v>219</v>
      </c>
      <c r="F11016" t="s">
        <v>214</v>
      </c>
      <c r="G11016" t="s">
        <v>215</v>
      </c>
      <c r="H11016">
        <v>3</v>
      </c>
      <c r="I11016">
        <v>2015</v>
      </c>
      <c r="J11016">
        <v>2</v>
      </c>
      <c r="L11016">
        <v>23071942</v>
      </c>
      <c r="M11016" t="s">
        <v>221</v>
      </c>
      <c r="P11016" s="29" t="str">
        <f t="shared" si="442"/>
        <v>BAD</v>
      </c>
    </row>
    <row r="11017" spans="1:16" hidden="1" x14ac:dyDescent="0.25">
      <c r="A11017">
        <v>195251703</v>
      </c>
      <c r="B11017">
        <v>803401</v>
      </c>
      <c r="C11017" t="s">
        <v>318</v>
      </c>
      <c r="D11017">
        <v>2004112</v>
      </c>
      <c r="E11017" t="s">
        <v>244</v>
      </c>
      <c r="F11017" t="s">
        <v>214</v>
      </c>
      <c r="G11017" t="s">
        <v>215</v>
      </c>
      <c r="H11017">
        <v>2</v>
      </c>
      <c r="I11017">
        <v>2017</v>
      </c>
      <c r="J11017">
        <v>2</v>
      </c>
      <c r="L11017">
        <v>23098449</v>
      </c>
      <c r="M11017">
        <v>5.8</v>
      </c>
      <c r="P11017" s="29">
        <f>IF(AND(ISNUMBER(M11017),H11017&lt;&gt;4),(M11017-1)/6,IF(H11017=4,"DRP",IF(AND(H11017=3,M11017="NA"),"BAD",IF(AND(H11017=2),"CVL",IF(AND(H11017=1,ISBLANK(M11017)),"NULL","UNK")))))</f>
        <v>0.79999999999999993</v>
      </c>
    </row>
    <row r="11018" spans="1:16" hidden="1" x14ac:dyDescent="0.25">
      <c r="A11018">
        <v>195253765</v>
      </c>
      <c r="B11018">
        <v>803401</v>
      </c>
      <c r="C11018" t="s">
        <v>318</v>
      </c>
      <c r="D11018">
        <v>2005118</v>
      </c>
      <c r="E11018" t="s">
        <v>223</v>
      </c>
      <c r="F11018" t="s">
        <v>214</v>
      </c>
      <c r="G11018" t="s">
        <v>215</v>
      </c>
      <c r="H11018">
        <v>3</v>
      </c>
      <c r="I11018">
        <v>2015</v>
      </c>
      <c r="J11018">
        <v>1</v>
      </c>
      <c r="L11018">
        <v>23066498</v>
      </c>
      <c r="M11018" t="s">
        <v>221</v>
      </c>
      <c r="P11018" s="29" t="str">
        <f t="shared" ref="P11018:P11028" si="443">IF(AND(ISNUMBER(M11018),H11018&lt;&gt;4,N11018&lt;&gt;"X"),(M11018-1)/6,IF(H11018=4,"DRP",IF(AND(H11018=3,M11018="NA"),"BAD",IF(AND(H11018=2),"CVL",IF(AND(H11018=1,ISBLANK(M11018)),"NULL","UNK")))))</f>
        <v>BAD</v>
      </c>
    </row>
    <row r="11019" spans="1:16" hidden="1" x14ac:dyDescent="0.25">
      <c r="A11019">
        <v>195253765</v>
      </c>
      <c r="B11019">
        <v>803401</v>
      </c>
      <c r="C11019" t="s">
        <v>318</v>
      </c>
      <c r="D11019">
        <v>2021600</v>
      </c>
      <c r="E11019" t="s">
        <v>219</v>
      </c>
      <c r="F11019" t="s">
        <v>214</v>
      </c>
      <c r="G11019" t="s">
        <v>215</v>
      </c>
      <c r="H11019">
        <v>3</v>
      </c>
      <c r="I11019">
        <v>2015</v>
      </c>
      <c r="J11019">
        <v>1</v>
      </c>
      <c r="L11019">
        <v>23066439</v>
      </c>
      <c r="M11019">
        <v>2.9</v>
      </c>
      <c r="P11019" s="29">
        <f t="shared" si="443"/>
        <v>0.31666666666666665</v>
      </c>
    </row>
    <row r="11020" spans="1:16" hidden="1" x14ac:dyDescent="0.25">
      <c r="A11020">
        <v>195253765</v>
      </c>
      <c r="B11020">
        <v>803401</v>
      </c>
      <c r="C11020" t="s">
        <v>318</v>
      </c>
      <c r="D11020">
        <v>2005102</v>
      </c>
      <c r="E11020" t="s">
        <v>218</v>
      </c>
      <c r="F11020" t="s">
        <v>214</v>
      </c>
      <c r="G11020" t="s">
        <v>215</v>
      </c>
      <c r="H11020">
        <v>3</v>
      </c>
      <c r="I11020">
        <v>2015</v>
      </c>
      <c r="J11020">
        <v>1</v>
      </c>
      <c r="L11020">
        <v>23066492</v>
      </c>
      <c r="M11020">
        <v>1.7</v>
      </c>
      <c r="P11020" s="29">
        <f t="shared" si="443"/>
        <v>0.11666666666666665</v>
      </c>
    </row>
    <row r="11021" spans="1:16" hidden="1" x14ac:dyDescent="0.25">
      <c r="A11021">
        <v>195253765</v>
      </c>
      <c r="B11021">
        <v>803401</v>
      </c>
      <c r="C11021" t="s">
        <v>318</v>
      </c>
      <c r="D11021">
        <v>2005099</v>
      </c>
      <c r="E11021" t="s">
        <v>217</v>
      </c>
      <c r="F11021" t="s">
        <v>214</v>
      </c>
      <c r="G11021" t="s">
        <v>215</v>
      </c>
      <c r="H11021">
        <v>3</v>
      </c>
      <c r="I11021">
        <v>2015</v>
      </c>
      <c r="J11021">
        <v>1</v>
      </c>
      <c r="L11021">
        <v>23066430</v>
      </c>
      <c r="M11021">
        <v>2.9</v>
      </c>
      <c r="P11021" s="29">
        <f t="shared" si="443"/>
        <v>0.31666666666666665</v>
      </c>
    </row>
    <row r="11022" spans="1:16" hidden="1" x14ac:dyDescent="0.25">
      <c r="A11022">
        <v>195253765</v>
      </c>
      <c r="B11022">
        <v>803401</v>
      </c>
      <c r="C11022" t="s">
        <v>318</v>
      </c>
      <c r="D11022">
        <v>2021754</v>
      </c>
      <c r="E11022" t="s">
        <v>216</v>
      </c>
      <c r="F11022" t="s">
        <v>214</v>
      </c>
      <c r="G11022" t="s">
        <v>215</v>
      </c>
      <c r="H11022">
        <v>3</v>
      </c>
      <c r="I11022">
        <v>2015</v>
      </c>
      <c r="J11022">
        <v>1</v>
      </c>
      <c r="L11022">
        <v>23066478</v>
      </c>
      <c r="M11022" t="s">
        <v>221</v>
      </c>
      <c r="P11022" s="29" t="str">
        <f t="shared" si="443"/>
        <v>BAD</v>
      </c>
    </row>
    <row r="11023" spans="1:16" hidden="1" x14ac:dyDescent="0.25">
      <c r="A11023">
        <v>195253765</v>
      </c>
      <c r="B11023">
        <v>803401</v>
      </c>
      <c r="C11023" t="s">
        <v>318</v>
      </c>
      <c r="D11023">
        <v>2004098</v>
      </c>
      <c r="E11023" t="s">
        <v>213</v>
      </c>
      <c r="F11023" t="s">
        <v>214</v>
      </c>
      <c r="G11023" t="s">
        <v>215</v>
      </c>
      <c r="H11023">
        <v>2</v>
      </c>
      <c r="I11023">
        <v>2015</v>
      </c>
      <c r="J11023">
        <v>1</v>
      </c>
      <c r="L11023">
        <v>23066522</v>
      </c>
      <c r="M11023">
        <v>6.5</v>
      </c>
      <c r="P11023" s="29">
        <f t="shared" si="443"/>
        <v>0.91666666666666663</v>
      </c>
    </row>
    <row r="11024" spans="1:16" hidden="1" x14ac:dyDescent="0.25">
      <c r="A11024">
        <v>195253765</v>
      </c>
      <c r="B11024">
        <v>803401</v>
      </c>
      <c r="C11024" t="s">
        <v>318</v>
      </c>
      <c r="D11024">
        <v>2021600</v>
      </c>
      <c r="E11024" t="s">
        <v>219</v>
      </c>
      <c r="F11024" t="s">
        <v>214</v>
      </c>
      <c r="G11024" t="s">
        <v>215</v>
      </c>
      <c r="H11024">
        <v>4</v>
      </c>
      <c r="I11024">
        <v>2015</v>
      </c>
      <c r="J11024">
        <v>2</v>
      </c>
      <c r="L11024">
        <v>23071941</v>
      </c>
      <c r="P11024" s="29" t="str">
        <f t="shared" si="443"/>
        <v>DRP</v>
      </c>
    </row>
    <row r="11025" spans="1:16" hidden="1" x14ac:dyDescent="0.25">
      <c r="A11025">
        <v>195253765</v>
      </c>
      <c r="B11025">
        <v>803401</v>
      </c>
      <c r="C11025" t="s">
        <v>318</v>
      </c>
      <c r="D11025">
        <v>2005118</v>
      </c>
      <c r="E11025" t="s">
        <v>223</v>
      </c>
      <c r="F11025" t="s">
        <v>214</v>
      </c>
      <c r="G11025" t="s">
        <v>215</v>
      </c>
      <c r="H11025">
        <v>4</v>
      </c>
      <c r="I11025">
        <v>2015</v>
      </c>
      <c r="J11025">
        <v>2</v>
      </c>
      <c r="L11025">
        <v>23071573</v>
      </c>
      <c r="P11025" s="29" t="str">
        <f t="shared" si="443"/>
        <v>DRP</v>
      </c>
    </row>
    <row r="11026" spans="1:16" hidden="1" x14ac:dyDescent="0.25">
      <c r="A11026">
        <v>195253765</v>
      </c>
      <c r="B11026">
        <v>803401</v>
      </c>
      <c r="C11026" t="s">
        <v>318</v>
      </c>
      <c r="D11026">
        <v>2005102</v>
      </c>
      <c r="E11026" t="s">
        <v>218</v>
      </c>
      <c r="F11026" t="s">
        <v>214</v>
      </c>
      <c r="G11026" t="s">
        <v>215</v>
      </c>
      <c r="H11026">
        <v>4</v>
      </c>
      <c r="I11026">
        <v>2015</v>
      </c>
      <c r="J11026">
        <v>2</v>
      </c>
      <c r="L11026">
        <v>23071946</v>
      </c>
      <c r="P11026" s="29" t="str">
        <f t="shared" si="443"/>
        <v>DRP</v>
      </c>
    </row>
    <row r="11027" spans="1:16" hidden="1" x14ac:dyDescent="0.25">
      <c r="A11027">
        <v>195253765</v>
      </c>
      <c r="B11027">
        <v>803401</v>
      </c>
      <c r="C11027" t="s">
        <v>318</v>
      </c>
      <c r="D11027">
        <v>2005099</v>
      </c>
      <c r="E11027" t="s">
        <v>217</v>
      </c>
      <c r="F11027" t="s">
        <v>214</v>
      </c>
      <c r="G11027" t="s">
        <v>215</v>
      </c>
      <c r="H11027">
        <v>4</v>
      </c>
      <c r="I11027">
        <v>2015</v>
      </c>
      <c r="J11027">
        <v>2</v>
      </c>
      <c r="L11027">
        <v>23071928</v>
      </c>
      <c r="P11027" s="29" t="str">
        <f t="shared" si="443"/>
        <v>DRP</v>
      </c>
    </row>
    <row r="11028" spans="1:16" hidden="1" x14ac:dyDescent="0.25">
      <c r="A11028">
        <v>195253765</v>
      </c>
      <c r="B11028">
        <v>803401</v>
      </c>
      <c r="C11028" t="s">
        <v>318</v>
      </c>
      <c r="D11028">
        <v>2021754</v>
      </c>
      <c r="E11028" t="s">
        <v>216</v>
      </c>
      <c r="F11028" t="s">
        <v>214</v>
      </c>
      <c r="G11028" t="s">
        <v>215</v>
      </c>
      <c r="H11028">
        <v>4</v>
      </c>
      <c r="I11028">
        <v>2015</v>
      </c>
      <c r="J11028">
        <v>2</v>
      </c>
      <c r="L11028">
        <v>23074131</v>
      </c>
      <c r="P11028" s="29" t="str">
        <f t="shared" si="443"/>
        <v>DRP</v>
      </c>
    </row>
    <row r="11029" spans="1:16" hidden="1" x14ac:dyDescent="0.25">
      <c r="A11029">
        <v>195256217</v>
      </c>
      <c r="B11029">
        <v>803401</v>
      </c>
      <c r="C11029" t="s">
        <v>318</v>
      </c>
      <c r="D11029">
        <v>2005118</v>
      </c>
      <c r="E11029" t="s">
        <v>223</v>
      </c>
      <c r="F11029" t="s">
        <v>214</v>
      </c>
      <c r="G11029" t="s">
        <v>215</v>
      </c>
      <c r="H11029">
        <v>2</v>
      </c>
      <c r="I11029">
        <v>2016</v>
      </c>
      <c r="J11029">
        <v>1</v>
      </c>
      <c r="L11029">
        <v>23081292</v>
      </c>
      <c r="M11029">
        <v>4.5</v>
      </c>
      <c r="P11029" s="29">
        <f t="shared" ref="P11029:P11060" si="444">IF(AND(ISNUMBER(M11029),H11029&lt;&gt;4),(M11029-1)/6,IF(H11029=4,"DRP",IF(AND(H11029=3,M11029="NA"),"BAD",IF(AND(H11029=2),"CVL",IF(AND(H11029=1,ISBLANK(M11029)),"NULL","UNK")))))</f>
        <v>0.58333333333333337</v>
      </c>
    </row>
    <row r="11030" spans="1:16" hidden="1" x14ac:dyDescent="0.25">
      <c r="A11030">
        <v>195256217</v>
      </c>
      <c r="B11030">
        <v>803401</v>
      </c>
      <c r="C11030" t="s">
        <v>318</v>
      </c>
      <c r="D11030">
        <v>2021754</v>
      </c>
      <c r="E11030" t="s">
        <v>216</v>
      </c>
      <c r="F11030" t="s">
        <v>214</v>
      </c>
      <c r="G11030" t="s">
        <v>215</v>
      </c>
      <c r="H11030">
        <v>2</v>
      </c>
      <c r="I11030">
        <v>2016</v>
      </c>
      <c r="J11030">
        <v>1</v>
      </c>
      <c r="L11030">
        <v>23081091</v>
      </c>
      <c r="M11030">
        <v>4</v>
      </c>
      <c r="P11030" s="29">
        <f t="shared" si="444"/>
        <v>0.5</v>
      </c>
    </row>
    <row r="11031" spans="1:16" hidden="1" x14ac:dyDescent="0.25">
      <c r="A11031">
        <v>195256217</v>
      </c>
      <c r="B11031">
        <v>803401</v>
      </c>
      <c r="C11031" t="s">
        <v>318</v>
      </c>
      <c r="D11031">
        <v>2005102</v>
      </c>
      <c r="E11031" t="s">
        <v>218</v>
      </c>
      <c r="F11031" t="s">
        <v>214</v>
      </c>
      <c r="G11031" t="s">
        <v>215</v>
      </c>
      <c r="H11031">
        <v>2</v>
      </c>
      <c r="I11031">
        <v>2016</v>
      </c>
      <c r="J11031">
        <v>1</v>
      </c>
      <c r="L11031">
        <v>23081381</v>
      </c>
      <c r="M11031">
        <v>5.4</v>
      </c>
      <c r="P11031" s="29">
        <f t="shared" si="444"/>
        <v>0.73333333333333339</v>
      </c>
    </row>
    <row r="11032" spans="1:16" hidden="1" x14ac:dyDescent="0.25">
      <c r="A11032">
        <v>195256217</v>
      </c>
      <c r="B11032">
        <v>803401</v>
      </c>
      <c r="C11032" t="s">
        <v>318</v>
      </c>
      <c r="D11032">
        <v>2005099</v>
      </c>
      <c r="E11032" t="s">
        <v>217</v>
      </c>
      <c r="F11032" t="s">
        <v>214</v>
      </c>
      <c r="G11032" t="s">
        <v>215</v>
      </c>
      <c r="H11032">
        <v>2</v>
      </c>
      <c r="I11032">
        <v>2016</v>
      </c>
      <c r="J11032">
        <v>1</v>
      </c>
      <c r="L11032">
        <v>23081299</v>
      </c>
      <c r="M11032">
        <v>4.7</v>
      </c>
      <c r="P11032" s="29">
        <f t="shared" si="444"/>
        <v>0.6166666666666667</v>
      </c>
    </row>
    <row r="11033" spans="1:16" hidden="1" x14ac:dyDescent="0.25">
      <c r="A11033">
        <v>195256217</v>
      </c>
      <c r="B11033">
        <v>803401</v>
      </c>
      <c r="C11033" t="s">
        <v>318</v>
      </c>
      <c r="D11033">
        <v>2021600</v>
      </c>
      <c r="E11033" t="s">
        <v>219</v>
      </c>
      <c r="F11033" t="s">
        <v>214</v>
      </c>
      <c r="G11033" t="s">
        <v>215</v>
      </c>
      <c r="H11033">
        <v>2</v>
      </c>
      <c r="I11033">
        <v>2016</v>
      </c>
      <c r="J11033">
        <v>1</v>
      </c>
      <c r="L11033">
        <v>23081078</v>
      </c>
      <c r="M11033">
        <v>5.4</v>
      </c>
      <c r="P11033" s="29">
        <f t="shared" si="444"/>
        <v>0.73333333333333339</v>
      </c>
    </row>
    <row r="11034" spans="1:16" hidden="1" x14ac:dyDescent="0.25">
      <c r="A11034">
        <v>195256217</v>
      </c>
      <c r="B11034">
        <v>803401</v>
      </c>
      <c r="C11034" t="s">
        <v>318</v>
      </c>
      <c r="D11034">
        <v>2004098</v>
      </c>
      <c r="E11034" t="s">
        <v>213</v>
      </c>
      <c r="F11034" t="s">
        <v>214</v>
      </c>
      <c r="G11034" t="s">
        <v>215</v>
      </c>
      <c r="H11034">
        <v>2</v>
      </c>
      <c r="I11034">
        <v>2016</v>
      </c>
      <c r="J11034">
        <v>1</v>
      </c>
      <c r="L11034">
        <v>23081501</v>
      </c>
      <c r="M11034">
        <v>6.3</v>
      </c>
      <c r="P11034" s="29">
        <f t="shared" si="444"/>
        <v>0.8833333333333333</v>
      </c>
    </row>
    <row r="11035" spans="1:16" hidden="1" x14ac:dyDescent="0.25">
      <c r="A11035">
        <v>195256217</v>
      </c>
      <c r="B11035">
        <v>803401</v>
      </c>
      <c r="C11035" t="s">
        <v>318</v>
      </c>
      <c r="D11035">
        <v>2004112</v>
      </c>
      <c r="E11035" t="s">
        <v>244</v>
      </c>
      <c r="F11035" t="s">
        <v>214</v>
      </c>
      <c r="G11035" t="s">
        <v>215</v>
      </c>
      <c r="H11035">
        <v>2</v>
      </c>
      <c r="I11035">
        <v>2016</v>
      </c>
      <c r="J11035">
        <v>2</v>
      </c>
      <c r="L11035">
        <v>23085500</v>
      </c>
      <c r="M11035">
        <v>6</v>
      </c>
      <c r="P11035" s="29">
        <f t="shared" si="444"/>
        <v>0.83333333333333337</v>
      </c>
    </row>
    <row r="11036" spans="1:16" hidden="1" x14ac:dyDescent="0.25">
      <c r="A11036">
        <v>195256217</v>
      </c>
      <c r="B11036">
        <v>803401</v>
      </c>
      <c r="C11036" t="s">
        <v>318</v>
      </c>
      <c r="D11036">
        <v>2021580</v>
      </c>
      <c r="E11036" t="s">
        <v>241</v>
      </c>
      <c r="F11036" t="s">
        <v>214</v>
      </c>
      <c r="G11036" t="s">
        <v>215</v>
      </c>
      <c r="H11036">
        <v>2</v>
      </c>
      <c r="I11036">
        <v>2016</v>
      </c>
      <c r="J11036">
        <v>2</v>
      </c>
      <c r="L11036">
        <v>23086825</v>
      </c>
      <c r="M11036">
        <v>4</v>
      </c>
      <c r="P11036" s="29">
        <f t="shared" si="444"/>
        <v>0.5</v>
      </c>
    </row>
    <row r="11037" spans="1:16" hidden="1" x14ac:dyDescent="0.25">
      <c r="A11037">
        <v>195256217</v>
      </c>
      <c r="B11037">
        <v>803401</v>
      </c>
      <c r="C11037" t="s">
        <v>318</v>
      </c>
      <c r="D11037">
        <v>2021602</v>
      </c>
      <c r="E11037" t="s">
        <v>242</v>
      </c>
      <c r="F11037" t="s">
        <v>214</v>
      </c>
      <c r="G11037" t="s">
        <v>215</v>
      </c>
      <c r="H11037">
        <v>3</v>
      </c>
      <c r="I11037">
        <v>2016</v>
      </c>
      <c r="J11037">
        <v>2</v>
      </c>
      <c r="L11037">
        <v>23086747</v>
      </c>
      <c r="M11037">
        <v>2.9</v>
      </c>
      <c r="P11037" s="29">
        <f t="shared" si="444"/>
        <v>0.31666666666666665</v>
      </c>
    </row>
    <row r="11038" spans="1:16" hidden="1" x14ac:dyDescent="0.25">
      <c r="A11038">
        <v>195256217</v>
      </c>
      <c r="B11038">
        <v>803401</v>
      </c>
      <c r="C11038" t="s">
        <v>318</v>
      </c>
      <c r="D11038">
        <v>2021756</v>
      </c>
      <c r="E11038" t="s">
        <v>253</v>
      </c>
      <c r="F11038" t="s">
        <v>214</v>
      </c>
      <c r="G11038" t="s">
        <v>215</v>
      </c>
      <c r="H11038">
        <v>3</v>
      </c>
      <c r="I11038">
        <v>2016</v>
      </c>
      <c r="J11038">
        <v>2</v>
      </c>
      <c r="L11038">
        <v>23086841</v>
      </c>
      <c r="M11038">
        <v>1.5</v>
      </c>
      <c r="P11038" s="29">
        <f t="shared" si="444"/>
        <v>8.3333333333333329E-2</v>
      </c>
    </row>
    <row r="11039" spans="1:16" hidden="1" x14ac:dyDescent="0.25">
      <c r="A11039">
        <v>195256217</v>
      </c>
      <c r="B11039">
        <v>803401</v>
      </c>
      <c r="C11039" t="s">
        <v>318</v>
      </c>
      <c r="D11039">
        <v>2005117</v>
      </c>
      <c r="E11039" t="s">
        <v>220</v>
      </c>
      <c r="F11039" t="s">
        <v>214</v>
      </c>
      <c r="G11039" t="s">
        <v>215</v>
      </c>
      <c r="H11039">
        <v>2</v>
      </c>
      <c r="I11039">
        <v>2016</v>
      </c>
      <c r="J11039">
        <v>2</v>
      </c>
      <c r="L11039">
        <v>23084475</v>
      </c>
      <c r="M11039">
        <v>4.2</v>
      </c>
      <c r="P11039" s="29">
        <f t="shared" si="444"/>
        <v>0.53333333333333333</v>
      </c>
    </row>
    <row r="11040" spans="1:16" hidden="1" x14ac:dyDescent="0.25">
      <c r="A11040">
        <v>195256217</v>
      </c>
      <c r="B11040">
        <v>803401</v>
      </c>
      <c r="C11040" t="s">
        <v>318</v>
      </c>
      <c r="D11040">
        <v>2021763</v>
      </c>
      <c r="E11040" t="s">
        <v>298</v>
      </c>
      <c r="F11040" t="s">
        <v>214</v>
      </c>
      <c r="G11040" t="s">
        <v>215</v>
      </c>
      <c r="H11040">
        <v>3</v>
      </c>
      <c r="I11040">
        <v>2016</v>
      </c>
      <c r="J11040">
        <v>2</v>
      </c>
      <c r="L11040">
        <v>23086846</v>
      </c>
      <c r="M11040">
        <v>3.6</v>
      </c>
      <c r="P11040" s="29">
        <f t="shared" si="444"/>
        <v>0.43333333333333335</v>
      </c>
    </row>
    <row r="11041" spans="1:16" hidden="1" x14ac:dyDescent="0.25">
      <c r="A11041">
        <v>195256217</v>
      </c>
      <c r="B11041">
        <v>803401</v>
      </c>
      <c r="C11041" t="s">
        <v>318</v>
      </c>
      <c r="D11041">
        <v>2021756</v>
      </c>
      <c r="E11041" t="s">
        <v>253</v>
      </c>
      <c r="F11041" t="s">
        <v>214</v>
      </c>
      <c r="G11041" t="s">
        <v>215</v>
      </c>
      <c r="H11041">
        <v>4</v>
      </c>
      <c r="I11041">
        <v>2016</v>
      </c>
      <c r="J11041">
        <v>2</v>
      </c>
      <c r="L11041">
        <v>23086832</v>
      </c>
      <c r="P11041" s="29" t="str">
        <f t="shared" si="444"/>
        <v>DRP</v>
      </c>
    </row>
    <row r="11042" spans="1:16" hidden="1" x14ac:dyDescent="0.25">
      <c r="A11042">
        <v>195256217</v>
      </c>
      <c r="B11042">
        <v>803401</v>
      </c>
      <c r="C11042" t="s">
        <v>318</v>
      </c>
      <c r="D11042">
        <v>2004099</v>
      </c>
      <c r="E11042" t="s">
        <v>245</v>
      </c>
      <c r="F11042" t="s">
        <v>214</v>
      </c>
      <c r="G11042" t="s">
        <v>215</v>
      </c>
      <c r="H11042">
        <v>4</v>
      </c>
      <c r="I11042">
        <v>2017</v>
      </c>
      <c r="J11042">
        <v>1</v>
      </c>
      <c r="L11042">
        <v>23092380</v>
      </c>
      <c r="P11042" s="29" t="str">
        <f t="shared" si="444"/>
        <v>DRP</v>
      </c>
    </row>
    <row r="11043" spans="1:16" hidden="1" x14ac:dyDescent="0.25">
      <c r="A11043">
        <v>195256217</v>
      </c>
      <c r="B11043">
        <v>803401</v>
      </c>
      <c r="C11043" t="s">
        <v>318</v>
      </c>
      <c r="D11043">
        <v>2021763</v>
      </c>
      <c r="E11043" t="s">
        <v>298</v>
      </c>
      <c r="F11043" t="s">
        <v>214</v>
      </c>
      <c r="G11043" t="s">
        <v>215</v>
      </c>
      <c r="H11043">
        <v>2</v>
      </c>
      <c r="I11043">
        <v>2017</v>
      </c>
      <c r="J11043">
        <v>1</v>
      </c>
      <c r="L11043">
        <v>23091986</v>
      </c>
      <c r="M11043">
        <v>5.6</v>
      </c>
      <c r="P11043" s="29">
        <f t="shared" si="444"/>
        <v>0.76666666666666661</v>
      </c>
    </row>
    <row r="11044" spans="1:16" hidden="1" x14ac:dyDescent="0.25">
      <c r="A11044">
        <v>195256217</v>
      </c>
      <c r="B11044">
        <v>803401</v>
      </c>
      <c r="C11044" t="s">
        <v>318</v>
      </c>
      <c r="D11044">
        <v>2021756</v>
      </c>
      <c r="E11044" t="s">
        <v>253</v>
      </c>
      <c r="F11044" t="s">
        <v>214</v>
      </c>
      <c r="G11044" t="s">
        <v>215</v>
      </c>
      <c r="H11044">
        <v>3</v>
      </c>
      <c r="I11044">
        <v>2017</v>
      </c>
      <c r="J11044">
        <v>1</v>
      </c>
      <c r="L11044">
        <v>23093908</v>
      </c>
      <c r="M11044">
        <v>3.8</v>
      </c>
      <c r="P11044" s="29">
        <f t="shared" si="444"/>
        <v>0.46666666666666662</v>
      </c>
    </row>
    <row r="11045" spans="1:16" hidden="1" x14ac:dyDescent="0.25">
      <c r="A11045">
        <v>195256217</v>
      </c>
      <c r="B11045">
        <v>803401</v>
      </c>
      <c r="C11045" t="s">
        <v>318</v>
      </c>
      <c r="D11045">
        <v>2021602</v>
      </c>
      <c r="E11045" t="s">
        <v>242</v>
      </c>
      <c r="F11045" t="s">
        <v>214</v>
      </c>
      <c r="G11045" t="s">
        <v>215</v>
      </c>
      <c r="H11045">
        <v>2</v>
      </c>
      <c r="I11045">
        <v>2017</v>
      </c>
      <c r="J11045">
        <v>1</v>
      </c>
      <c r="L11045">
        <v>23095499</v>
      </c>
      <c r="M11045">
        <v>4.2</v>
      </c>
      <c r="P11045" s="29">
        <f t="shared" si="444"/>
        <v>0.53333333333333333</v>
      </c>
    </row>
    <row r="11046" spans="1:16" hidden="1" x14ac:dyDescent="0.25">
      <c r="A11046">
        <v>195256217</v>
      </c>
      <c r="B11046">
        <v>803401</v>
      </c>
      <c r="C11046" t="s">
        <v>318</v>
      </c>
      <c r="D11046">
        <v>2005120</v>
      </c>
      <c r="E11046" t="s">
        <v>293</v>
      </c>
      <c r="F11046" t="s">
        <v>214</v>
      </c>
      <c r="G11046" t="s">
        <v>215</v>
      </c>
      <c r="H11046">
        <v>2</v>
      </c>
      <c r="I11046">
        <v>2017</v>
      </c>
      <c r="J11046">
        <v>1</v>
      </c>
      <c r="L11046">
        <v>23094176</v>
      </c>
      <c r="M11046">
        <v>6</v>
      </c>
      <c r="P11046" s="29">
        <f t="shared" si="444"/>
        <v>0.83333333333333337</v>
      </c>
    </row>
    <row r="11047" spans="1:16" hidden="1" x14ac:dyDescent="0.25">
      <c r="A11047">
        <v>195256217</v>
      </c>
      <c r="B11047">
        <v>803401</v>
      </c>
      <c r="C11047" t="s">
        <v>318</v>
      </c>
      <c r="D11047">
        <v>2004116</v>
      </c>
      <c r="E11047" t="s">
        <v>229</v>
      </c>
      <c r="F11047" t="s">
        <v>214</v>
      </c>
      <c r="G11047" t="s">
        <v>215</v>
      </c>
      <c r="H11047">
        <v>2</v>
      </c>
      <c r="I11047">
        <v>2017</v>
      </c>
      <c r="J11047">
        <v>1</v>
      </c>
      <c r="L11047">
        <v>23092375</v>
      </c>
      <c r="M11047">
        <v>5.8</v>
      </c>
      <c r="P11047" s="29">
        <f t="shared" si="444"/>
        <v>0.79999999999999993</v>
      </c>
    </row>
    <row r="11048" spans="1:16" hidden="1" x14ac:dyDescent="0.25">
      <c r="A11048">
        <v>195256217</v>
      </c>
      <c r="B11048">
        <v>803401</v>
      </c>
      <c r="C11048" t="s">
        <v>318</v>
      </c>
      <c r="D11048">
        <v>2004099</v>
      </c>
      <c r="E11048" t="s">
        <v>245</v>
      </c>
      <c r="F11048" t="s">
        <v>214</v>
      </c>
      <c r="G11048" t="s">
        <v>215</v>
      </c>
      <c r="H11048">
        <v>2</v>
      </c>
      <c r="I11048">
        <v>2017</v>
      </c>
      <c r="J11048">
        <v>2</v>
      </c>
      <c r="L11048">
        <v>23097864</v>
      </c>
      <c r="M11048">
        <v>5.5</v>
      </c>
      <c r="P11048" s="29">
        <f t="shared" si="444"/>
        <v>0.75</v>
      </c>
    </row>
    <row r="11049" spans="1:16" hidden="1" x14ac:dyDescent="0.25">
      <c r="A11049">
        <v>195256217</v>
      </c>
      <c r="B11049">
        <v>803401</v>
      </c>
      <c r="C11049" t="s">
        <v>318</v>
      </c>
      <c r="D11049">
        <v>2004591</v>
      </c>
      <c r="E11049" t="s">
        <v>271</v>
      </c>
      <c r="F11049" t="s">
        <v>214</v>
      </c>
      <c r="G11049" t="s">
        <v>215</v>
      </c>
      <c r="H11049">
        <v>2</v>
      </c>
      <c r="I11049">
        <v>2017</v>
      </c>
      <c r="J11049">
        <v>2</v>
      </c>
      <c r="L11049">
        <v>23097625</v>
      </c>
      <c r="M11049">
        <v>4.5999999999999996</v>
      </c>
      <c r="P11049" s="29">
        <f t="shared" si="444"/>
        <v>0.6</v>
      </c>
    </row>
    <row r="11050" spans="1:16" hidden="1" x14ac:dyDescent="0.25">
      <c r="A11050">
        <v>195256217</v>
      </c>
      <c r="B11050">
        <v>803401</v>
      </c>
      <c r="C11050" t="s">
        <v>318</v>
      </c>
      <c r="D11050">
        <v>2021756</v>
      </c>
      <c r="E11050" t="s">
        <v>253</v>
      </c>
      <c r="F11050" t="s">
        <v>214</v>
      </c>
      <c r="G11050" t="s">
        <v>215</v>
      </c>
      <c r="H11050">
        <v>2</v>
      </c>
      <c r="I11050">
        <v>2017</v>
      </c>
      <c r="J11050">
        <v>2</v>
      </c>
      <c r="L11050">
        <v>23101097</v>
      </c>
      <c r="M11050">
        <v>5.3</v>
      </c>
      <c r="P11050" s="29">
        <f t="shared" si="444"/>
        <v>0.71666666666666667</v>
      </c>
    </row>
    <row r="11051" spans="1:16" hidden="1" x14ac:dyDescent="0.25">
      <c r="A11051">
        <v>195256217</v>
      </c>
      <c r="B11051">
        <v>803401</v>
      </c>
      <c r="C11051" t="s">
        <v>318</v>
      </c>
      <c r="D11051">
        <v>2021596</v>
      </c>
      <c r="E11051" t="s">
        <v>294</v>
      </c>
      <c r="F11051" t="s">
        <v>214</v>
      </c>
      <c r="G11051" t="s">
        <v>215</v>
      </c>
      <c r="H11051">
        <v>3</v>
      </c>
      <c r="I11051">
        <v>2017</v>
      </c>
      <c r="J11051">
        <v>2</v>
      </c>
      <c r="L11051">
        <v>23101186</v>
      </c>
      <c r="M11051" t="s">
        <v>221</v>
      </c>
      <c r="P11051" s="29" t="str">
        <f t="shared" si="444"/>
        <v>BAD</v>
      </c>
    </row>
    <row r="11052" spans="1:16" hidden="1" x14ac:dyDescent="0.25">
      <c r="A11052">
        <v>195256217</v>
      </c>
      <c r="B11052">
        <v>803401</v>
      </c>
      <c r="C11052" t="s">
        <v>318</v>
      </c>
      <c r="D11052">
        <v>2021638</v>
      </c>
      <c r="E11052" t="s">
        <v>250</v>
      </c>
      <c r="F11052" t="s">
        <v>214</v>
      </c>
      <c r="G11052" t="s">
        <v>215</v>
      </c>
      <c r="H11052">
        <v>3</v>
      </c>
      <c r="I11052">
        <v>2017</v>
      </c>
      <c r="J11052">
        <v>2</v>
      </c>
      <c r="L11052">
        <v>23101182</v>
      </c>
      <c r="M11052">
        <v>3.4</v>
      </c>
      <c r="P11052" s="29">
        <f t="shared" si="444"/>
        <v>0.39999999999999997</v>
      </c>
    </row>
    <row r="11053" spans="1:16" hidden="1" x14ac:dyDescent="0.25">
      <c r="A11053">
        <v>195256217</v>
      </c>
      <c r="B11053">
        <v>803401</v>
      </c>
      <c r="C11053" t="s">
        <v>318</v>
      </c>
      <c r="D11053">
        <v>2021781</v>
      </c>
      <c r="E11053" t="s">
        <v>235</v>
      </c>
      <c r="F11053" t="s">
        <v>214</v>
      </c>
      <c r="G11053" t="s">
        <v>215</v>
      </c>
      <c r="H11053">
        <v>2</v>
      </c>
      <c r="I11053">
        <v>2017</v>
      </c>
      <c r="J11053">
        <v>2</v>
      </c>
      <c r="L11053">
        <v>23101189</v>
      </c>
      <c r="M11053">
        <v>5.6</v>
      </c>
      <c r="P11053" s="29">
        <f t="shared" si="444"/>
        <v>0.76666666666666661</v>
      </c>
    </row>
    <row r="11054" spans="1:16" hidden="1" x14ac:dyDescent="0.25">
      <c r="A11054">
        <v>195256217</v>
      </c>
      <c r="B11054">
        <v>803401</v>
      </c>
      <c r="C11054" t="s">
        <v>318</v>
      </c>
      <c r="D11054">
        <v>2005131</v>
      </c>
      <c r="E11054" t="s">
        <v>228</v>
      </c>
      <c r="F11054" t="s">
        <v>214</v>
      </c>
      <c r="G11054" t="s">
        <v>215</v>
      </c>
      <c r="H11054">
        <v>2</v>
      </c>
      <c r="I11054">
        <v>2017</v>
      </c>
      <c r="J11054">
        <v>2</v>
      </c>
      <c r="L11054">
        <v>23097528</v>
      </c>
      <c r="M11054">
        <v>5.2</v>
      </c>
      <c r="P11054" s="29">
        <f t="shared" si="444"/>
        <v>0.70000000000000007</v>
      </c>
    </row>
    <row r="11055" spans="1:16" hidden="1" x14ac:dyDescent="0.25">
      <c r="A11055">
        <v>195256217</v>
      </c>
      <c r="B11055">
        <v>803401</v>
      </c>
      <c r="C11055" t="s">
        <v>318</v>
      </c>
      <c r="D11055">
        <v>2021638</v>
      </c>
      <c r="E11055" t="s">
        <v>250</v>
      </c>
      <c r="F11055" t="s">
        <v>214</v>
      </c>
      <c r="G11055" t="s">
        <v>215</v>
      </c>
      <c r="H11055">
        <v>2</v>
      </c>
      <c r="I11055">
        <v>2018</v>
      </c>
      <c r="J11055">
        <v>1</v>
      </c>
      <c r="L11055">
        <v>23108054</v>
      </c>
      <c r="M11055">
        <v>5.4</v>
      </c>
      <c r="P11055" s="29">
        <f t="shared" si="444"/>
        <v>0.73333333333333339</v>
      </c>
    </row>
    <row r="11056" spans="1:16" hidden="1" x14ac:dyDescent="0.25">
      <c r="A11056">
        <v>195256217</v>
      </c>
      <c r="B11056">
        <v>803401</v>
      </c>
      <c r="C11056" t="s">
        <v>318</v>
      </c>
      <c r="D11056">
        <v>2021596</v>
      </c>
      <c r="E11056" t="s">
        <v>294</v>
      </c>
      <c r="F11056" t="s">
        <v>214</v>
      </c>
      <c r="G11056" t="s">
        <v>215</v>
      </c>
      <c r="H11056">
        <v>2</v>
      </c>
      <c r="I11056">
        <v>2018</v>
      </c>
      <c r="J11056">
        <v>1</v>
      </c>
      <c r="L11056">
        <v>23108100</v>
      </c>
      <c r="M11056">
        <v>4.4000000000000004</v>
      </c>
      <c r="P11056" s="29">
        <f t="shared" si="444"/>
        <v>0.56666666666666676</v>
      </c>
    </row>
    <row r="11057" spans="1:16" hidden="1" x14ac:dyDescent="0.25">
      <c r="A11057">
        <v>195256217</v>
      </c>
      <c r="B11057">
        <v>803401</v>
      </c>
      <c r="C11057" t="s">
        <v>318</v>
      </c>
      <c r="D11057">
        <v>2024862</v>
      </c>
      <c r="E11057" t="s">
        <v>289</v>
      </c>
      <c r="F11057" t="s">
        <v>214</v>
      </c>
      <c r="G11057" t="s">
        <v>215</v>
      </c>
      <c r="H11057">
        <v>2</v>
      </c>
      <c r="I11057">
        <v>2018</v>
      </c>
      <c r="J11057">
        <v>1</v>
      </c>
      <c r="L11057">
        <v>23107752</v>
      </c>
      <c r="M11057">
        <v>5.6</v>
      </c>
      <c r="P11057" s="29">
        <f t="shared" si="444"/>
        <v>0.76666666666666661</v>
      </c>
    </row>
    <row r="11058" spans="1:16" hidden="1" x14ac:dyDescent="0.25">
      <c r="A11058">
        <v>195256217</v>
      </c>
      <c r="B11058">
        <v>803401</v>
      </c>
      <c r="C11058" t="s">
        <v>318</v>
      </c>
      <c r="D11058">
        <v>2021993</v>
      </c>
      <c r="E11058" t="s">
        <v>256</v>
      </c>
      <c r="F11058" t="s">
        <v>214</v>
      </c>
      <c r="G11058" t="s">
        <v>215</v>
      </c>
      <c r="H11058">
        <v>2</v>
      </c>
      <c r="I11058">
        <v>2018</v>
      </c>
      <c r="J11058">
        <v>1</v>
      </c>
      <c r="L11058">
        <v>23107716</v>
      </c>
      <c r="M11058">
        <v>4.2</v>
      </c>
      <c r="P11058" s="29">
        <f t="shared" si="444"/>
        <v>0.53333333333333333</v>
      </c>
    </row>
    <row r="11059" spans="1:16" hidden="1" x14ac:dyDescent="0.25">
      <c r="A11059">
        <v>195256217</v>
      </c>
      <c r="B11059">
        <v>803401</v>
      </c>
      <c r="C11059" t="s">
        <v>318</v>
      </c>
      <c r="D11059">
        <v>2021874</v>
      </c>
      <c r="E11059" t="s">
        <v>226</v>
      </c>
      <c r="F11059" t="s">
        <v>214</v>
      </c>
      <c r="G11059" t="s">
        <v>215</v>
      </c>
      <c r="H11059">
        <v>2</v>
      </c>
      <c r="I11059">
        <v>2018</v>
      </c>
      <c r="J11059">
        <v>1</v>
      </c>
      <c r="L11059">
        <v>23108398</v>
      </c>
      <c r="M11059">
        <v>5</v>
      </c>
      <c r="P11059" s="29">
        <f t="shared" si="444"/>
        <v>0.66666666666666663</v>
      </c>
    </row>
    <row r="11060" spans="1:16" hidden="1" x14ac:dyDescent="0.25">
      <c r="A11060">
        <v>195256217</v>
      </c>
      <c r="B11060">
        <v>803401</v>
      </c>
      <c r="C11060" t="s">
        <v>318</v>
      </c>
      <c r="D11060">
        <v>2019271</v>
      </c>
      <c r="E11060" t="s">
        <v>236</v>
      </c>
      <c r="F11060" t="s">
        <v>214</v>
      </c>
      <c r="G11060" t="s">
        <v>215</v>
      </c>
      <c r="H11060">
        <v>2</v>
      </c>
      <c r="I11060">
        <v>2018</v>
      </c>
      <c r="J11060">
        <v>1</v>
      </c>
      <c r="L11060">
        <v>23106548</v>
      </c>
      <c r="M11060">
        <v>5.8</v>
      </c>
      <c r="P11060" s="29">
        <f t="shared" si="444"/>
        <v>0.79999999999999993</v>
      </c>
    </row>
    <row r="11061" spans="1:16" hidden="1" x14ac:dyDescent="0.25">
      <c r="A11061">
        <v>195256217</v>
      </c>
      <c r="B11061">
        <v>803401</v>
      </c>
      <c r="C11061" t="s">
        <v>318</v>
      </c>
      <c r="D11061">
        <v>2021750</v>
      </c>
      <c r="E11061" t="s">
        <v>296</v>
      </c>
      <c r="F11061" t="s">
        <v>214</v>
      </c>
      <c r="G11061" t="s">
        <v>215</v>
      </c>
      <c r="H11061">
        <v>2</v>
      </c>
      <c r="I11061">
        <v>2018</v>
      </c>
      <c r="J11061">
        <v>2</v>
      </c>
      <c r="L11061">
        <v>23115845</v>
      </c>
      <c r="M11061">
        <v>5.6</v>
      </c>
      <c r="P11061" s="29">
        <f t="shared" ref="P11061:P11092" si="445">IF(AND(ISNUMBER(M11061),H11061&lt;&gt;4),(M11061-1)/6,IF(H11061=4,"DRP",IF(AND(H11061=3,M11061="NA"),"BAD",IF(AND(H11061=2),"CVL",IF(AND(H11061=1,ISBLANK(M11061)),"NULL","UNK")))))</f>
        <v>0.76666666666666661</v>
      </c>
    </row>
    <row r="11062" spans="1:16" hidden="1" x14ac:dyDescent="0.25">
      <c r="A11062">
        <v>195256217</v>
      </c>
      <c r="B11062">
        <v>803401</v>
      </c>
      <c r="C11062" t="s">
        <v>318</v>
      </c>
      <c r="D11062">
        <v>2021615</v>
      </c>
      <c r="E11062" t="s">
        <v>255</v>
      </c>
      <c r="F11062" t="s">
        <v>214</v>
      </c>
      <c r="G11062" t="s">
        <v>215</v>
      </c>
      <c r="H11062">
        <v>2</v>
      </c>
      <c r="I11062">
        <v>2018</v>
      </c>
      <c r="J11062">
        <v>2</v>
      </c>
      <c r="L11062">
        <v>23116698</v>
      </c>
      <c r="M11062">
        <v>6.4</v>
      </c>
      <c r="P11062" s="29">
        <f t="shared" si="445"/>
        <v>0.9</v>
      </c>
    </row>
    <row r="11063" spans="1:16" hidden="1" x14ac:dyDescent="0.25">
      <c r="A11063">
        <v>195256217</v>
      </c>
      <c r="B11063">
        <v>803401</v>
      </c>
      <c r="C11063" t="s">
        <v>318</v>
      </c>
      <c r="D11063">
        <v>2021640</v>
      </c>
      <c r="E11063" t="s">
        <v>227</v>
      </c>
      <c r="F11063" t="s">
        <v>214</v>
      </c>
      <c r="G11063" t="s">
        <v>215</v>
      </c>
      <c r="H11063">
        <v>2</v>
      </c>
      <c r="I11063">
        <v>2018</v>
      </c>
      <c r="J11063">
        <v>2</v>
      </c>
      <c r="L11063">
        <v>23116289</v>
      </c>
      <c r="M11063">
        <v>5.6</v>
      </c>
      <c r="P11063" s="29">
        <f t="shared" si="445"/>
        <v>0.76666666666666661</v>
      </c>
    </row>
    <row r="11064" spans="1:16" hidden="1" x14ac:dyDescent="0.25">
      <c r="A11064">
        <v>195256217</v>
      </c>
      <c r="B11064">
        <v>803401</v>
      </c>
      <c r="C11064" t="s">
        <v>318</v>
      </c>
      <c r="D11064">
        <v>2019272</v>
      </c>
      <c r="E11064" t="s">
        <v>249</v>
      </c>
      <c r="F11064" t="s">
        <v>214</v>
      </c>
      <c r="G11064" t="s">
        <v>215</v>
      </c>
      <c r="H11064">
        <v>4</v>
      </c>
      <c r="I11064">
        <v>2018</v>
      </c>
      <c r="J11064">
        <v>2</v>
      </c>
      <c r="L11064">
        <v>23115027</v>
      </c>
      <c r="P11064" s="29" t="str">
        <f t="shared" si="445"/>
        <v>DRP</v>
      </c>
    </row>
    <row r="11065" spans="1:16" hidden="1" x14ac:dyDescent="0.25">
      <c r="A11065">
        <v>195256217</v>
      </c>
      <c r="B11065">
        <v>803401</v>
      </c>
      <c r="C11065" t="s">
        <v>318</v>
      </c>
      <c r="D11065">
        <v>2021725</v>
      </c>
      <c r="E11065" t="s">
        <v>257</v>
      </c>
      <c r="F11065" t="s">
        <v>214</v>
      </c>
      <c r="G11065" t="s">
        <v>215</v>
      </c>
      <c r="H11065">
        <v>2</v>
      </c>
      <c r="I11065">
        <v>2018</v>
      </c>
      <c r="J11065">
        <v>2</v>
      </c>
      <c r="L11065">
        <v>23115856</v>
      </c>
      <c r="M11065">
        <v>6.1</v>
      </c>
      <c r="P11065" s="29">
        <f t="shared" si="445"/>
        <v>0.85</v>
      </c>
    </row>
    <row r="11066" spans="1:16" hidden="1" x14ac:dyDescent="0.25">
      <c r="A11066">
        <v>195256217</v>
      </c>
      <c r="B11066">
        <v>803401</v>
      </c>
      <c r="C11066" t="s">
        <v>318</v>
      </c>
      <c r="D11066">
        <v>2004752</v>
      </c>
      <c r="E11066" t="s">
        <v>290</v>
      </c>
      <c r="F11066" t="s">
        <v>214</v>
      </c>
      <c r="G11066" t="s">
        <v>215</v>
      </c>
      <c r="H11066">
        <v>2</v>
      </c>
      <c r="I11066">
        <v>2018</v>
      </c>
      <c r="J11066">
        <v>2</v>
      </c>
      <c r="L11066">
        <v>23115876</v>
      </c>
      <c r="M11066">
        <v>4.2</v>
      </c>
      <c r="P11066" s="29">
        <f t="shared" si="445"/>
        <v>0.53333333333333333</v>
      </c>
    </row>
    <row r="11067" spans="1:16" hidden="1" x14ac:dyDescent="0.25">
      <c r="A11067">
        <v>195256217</v>
      </c>
      <c r="B11067">
        <v>803401</v>
      </c>
      <c r="C11067" t="s">
        <v>318</v>
      </c>
      <c r="D11067">
        <v>2021679</v>
      </c>
      <c r="E11067" t="s">
        <v>259</v>
      </c>
      <c r="F11067" t="s">
        <v>214</v>
      </c>
      <c r="G11067" t="s">
        <v>215</v>
      </c>
      <c r="H11067">
        <v>4</v>
      </c>
      <c r="I11067">
        <v>2019</v>
      </c>
      <c r="J11067">
        <v>1</v>
      </c>
      <c r="L11067">
        <v>23122095</v>
      </c>
      <c r="P11067" s="29" t="str">
        <f t="shared" si="445"/>
        <v>DRP</v>
      </c>
    </row>
    <row r="11068" spans="1:16" hidden="1" x14ac:dyDescent="0.25">
      <c r="A11068">
        <v>195256217</v>
      </c>
      <c r="B11068">
        <v>803401</v>
      </c>
      <c r="C11068" t="s">
        <v>318</v>
      </c>
      <c r="D11068">
        <v>2021865</v>
      </c>
      <c r="E11068" t="s">
        <v>301</v>
      </c>
      <c r="F11068" t="s">
        <v>214</v>
      </c>
      <c r="G11068" t="s">
        <v>215</v>
      </c>
      <c r="H11068">
        <v>4</v>
      </c>
      <c r="I11068">
        <v>2019</v>
      </c>
      <c r="J11068">
        <v>1</v>
      </c>
      <c r="L11068">
        <v>23119973</v>
      </c>
      <c r="P11068" s="29" t="str">
        <f t="shared" si="445"/>
        <v>DRP</v>
      </c>
    </row>
    <row r="11069" spans="1:16" hidden="1" x14ac:dyDescent="0.25">
      <c r="A11069">
        <v>195256217</v>
      </c>
      <c r="B11069">
        <v>803401</v>
      </c>
      <c r="C11069" t="s">
        <v>318</v>
      </c>
      <c r="D11069">
        <v>2004597</v>
      </c>
      <c r="E11069" t="s">
        <v>279</v>
      </c>
      <c r="F11069" t="s">
        <v>214</v>
      </c>
      <c r="G11069" t="s">
        <v>215</v>
      </c>
      <c r="H11069">
        <v>4</v>
      </c>
      <c r="I11069">
        <v>2019</v>
      </c>
      <c r="J11069">
        <v>1</v>
      </c>
      <c r="L11069">
        <v>23120232</v>
      </c>
      <c r="P11069" s="29" t="str">
        <f t="shared" si="445"/>
        <v>DRP</v>
      </c>
    </row>
    <row r="11070" spans="1:16" hidden="1" x14ac:dyDescent="0.25">
      <c r="A11070">
        <v>195256217</v>
      </c>
      <c r="B11070">
        <v>803401</v>
      </c>
      <c r="C11070" t="s">
        <v>318</v>
      </c>
      <c r="D11070">
        <v>2021787</v>
      </c>
      <c r="E11070" t="s">
        <v>292</v>
      </c>
      <c r="F11070" t="s">
        <v>214</v>
      </c>
      <c r="G11070" t="s">
        <v>215</v>
      </c>
      <c r="H11070">
        <v>2</v>
      </c>
      <c r="I11070">
        <v>2019</v>
      </c>
      <c r="J11070">
        <v>1</v>
      </c>
      <c r="L11070">
        <v>23119964</v>
      </c>
      <c r="M11070">
        <v>5.2</v>
      </c>
      <c r="P11070" s="29">
        <f t="shared" si="445"/>
        <v>0.70000000000000007</v>
      </c>
    </row>
    <row r="11071" spans="1:16" hidden="1" x14ac:dyDescent="0.25">
      <c r="A11071">
        <v>195256217</v>
      </c>
      <c r="B11071">
        <v>803401</v>
      </c>
      <c r="C11071" t="s">
        <v>318</v>
      </c>
      <c r="D11071">
        <v>2021591</v>
      </c>
      <c r="E11071" t="s">
        <v>240</v>
      </c>
      <c r="F11071" t="s">
        <v>214</v>
      </c>
      <c r="G11071" t="s">
        <v>215</v>
      </c>
      <c r="H11071">
        <v>2</v>
      </c>
      <c r="I11071">
        <v>2019</v>
      </c>
      <c r="J11071">
        <v>1</v>
      </c>
      <c r="L11071">
        <v>23120225</v>
      </c>
      <c r="M11071">
        <v>6.3</v>
      </c>
      <c r="P11071" s="29">
        <f t="shared" si="445"/>
        <v>0.8833333333333333</v>
      </c>
    </row>
    <row r="11072" spans="1:16" hidden="1" x14ac:dyDescent="0.25">
      <c r="A11072">
        <v>195256217</v>
      </c>
      <c r="B11072">
        <v>803401</v>
      </c>
      <c r="C11072" t="s">
        <v>318</v>
      </c>
      <c r="D11072">
        <v>2021679</v>
      </c>
      <c r="E11072" t="s">
        <v>259</v>
      </c>
      <c r="F11072" t="s">
        <v>214</v>
      </c>
      <c r="G11072" t="s">
        <v>215</v>
      </c>
      <c r="H11072">
        <v>2</v>
      </c>
      <c r="I11072">
        <v>2019</v>
      </c>
      <c r="J11072">
        <v>1</v>
      </c>
      <c r="L11072">
        <v>23122095</v>
      </c>
      <c r="M11072">
        <v>6.4</v>
      </c>
      <c r="P11072" s="29">
        <f t="shared" si="445"/>
        <v>0.9</v>
      </c>
    </row>
    <row r="11073" spans="1:16" hidden="1" x14ac:dyDescent="0.25">
      <c r="A11073">
        <v>195256217</v>
      </c>
      <c r="B11073">
        <v>803401</v>
      </c>
      <c r="C11073" t="s">
        <v>318</v>
      </c>
      <c r="D11073">
        <v>2004586</v>
      </c>
      <c r="E11073" t="s">
        <v>325</v>
      </c>
      <c r="F11073" t="s">
        <v>214</v>
      </c>
      <c r="G11073" t="s">
        <v>215</v>
      </c>
      <c r="H11073">
        <v>2</v>
      </c>
      <c r="I11073">
        <v>2019</v>
      </c>
      <c r="J11073">
        <v>1</v>
      </c>
      <c r="L11073">
        <v>23120018</v>
      </c>
      <c r="M11073">
        <v>4.2</v>
      </c>
      <c r="P11073" s="29">
        <f t="shared" si="445"/>
        <v>0.53333333333333333</v>
      </c>
    </row>
    <row r="11074" spans="1:16" hidden="1" x14ac:dyDescent="0.25">
      <c r="A11074">
        <v>195256217</v>
      </c>
      <c r="B11074">
        <v>803401</v>
      </c>
      <c r="C11074" t="s">
        <v>318</v>
      </c>
      <c r="D11074">
        <v>2019272</v>
      </c>
      <c r="E11074" t="s">
        <v>249</v>
      </c>
      <c r="F11074" t="s">
        <v>214</v>
      </c>
      <c r="G11074" t="s">
        <v>215</v>
      </c>
      <c r="H11074">
        <v>2</v>
      </c>
      <c r="I11074">
        <v>2019</v>
      </c>
      <c r="J11074">
        <v>1</v>
      </c>
      <c r="L11074">
        <v>23120698</v>
      </c>
      <c r="M11074">
        <v>5.8</v>
      </c>
      <c r="P11074" s="29">
        <f t="shared" si="445"/>
        <v>0.79999999999999993</v>
      </c>
    </row>
    <row r="11075" spans="1:16" hidden="1" x14ac:dyDescent="0.25">
      <c r="A11075">
        <v>195256217</v>
      </c>
      <c r="B11075">
        <v>803401</v>
      </c>
      <c r="C11075" t="s">
        <v>318</v>
      </c>
      <c r="D11075">
        <v>2004587</v>
      </c>
      <c r="E11075" t="s">
        <v>288</v>
      </c>
      <c r="F11075" t="s">
        <v>214</v>
      </c>
      <c r="G11075" t="s">
        <v>215</v>
      </c>
      <c r="H11075">
        <v>2</v>
      </c>
      <c r="I11075">
        <v>2019</v>
      </c>
      <c r="J11075">
        <v>1</v>
      </c>
      <c r="L11075">
        <v>23120020</v>
      </c>
      <c r="M11075">
        <v>4.3</v>
      </c>
      <c r="P11075" s="29">
        <f t="shared" si="445"/>
        <v>0.54999999999999993</v>
      </c>
    </row>
    <row r="11076" spans="1:16" hidden="1" x14ac:dyDescent="0.25">
      <c r="A11076">
        <v>195256217</v>
      </c>
      <c r="B11076">
        <v>803401</v>
      </c>
      <c r="C11076" t="s">
        <v>318</v>
      </c>
      <c r="D11076">
        <v>2024921</v>
      </c>
      <c r="E11076" t="s">
        <v>225</v>
      </c>
      <c r="F11076" t="s">
        <v>214</v>
      </c>
      <c r="G11076" t="s">
        <v>215</v>
      </c>
      <c r="H11076">
        <v>1</v>
      </c>
      <c r="I11076">
        <v>2019</v>
      </c>
      <c r="J11076">
        <v>2</v>
      </c>
      <c r="L11076">
        <v>23129804</v>
      </c>
      <c r="P11076" s="29" t="str">
        <f t="shared" si="445"/>
        <v>NULL</v>
      </c>
    </row>
    <row r="11077" spans="1:16" hidden="1" x14ac:dyDescent="0.25">
      <c r="A11077">
        <v>195256217</v>
      </c>
      <c r="B11077">
        <v>803401</v>
      </c>
      <c r="C11077" t="s">
        <v>318</v>
      </c>
      <c r="D11077">
        <v>2004597</v>
      </c>
      <c r="E11077" t="s">
        <v>279</v>
      </c>
      <c r="F11077" t="s">
        <v>214</v>
      </c>
      <c r="G11077" t="s">
        <v>215</v>
      </c>
      <c r="H11077">
        <v>1</v>
      </c>
      <c r="I11077">
        <v>2019</v>
      </c>
      <c r="J11077">
        <v>2</v>
      </c>
      <c r="L11077">
        <v>23129794</v>
      </c>
      <c r="P11077" s="29" t="str">
        <f t="shared" si="445"/>
        <v>NULL</v>
      </c>
    </row>
    <row r="11078" spans="1:16" hidden="1" x14ac:dyDescent="0.25">
      <c r="A11078">
        <v>195256217</v>
      </c>
      <c r="B11078">
        <v>803401</v>
      </c>
      <c r="C11078" t="s">
        <v>318</v>
      </c>
      <c r="D11078">
        <v>2021744</v>
      </c>
      <c r="E11078" t="s">
        <v>262</v>
      </c>
      <c r="F11078" t="s">
        <v>214</v>
      </c>
      <c r="G11078" t="s">
        <v>215</v>
      </c>
      <c r="H11078">
        <v>1</v>
      </c>
      <c r="I11078">
        <v>2019</v>
      </c>
      <c r="J11078">
        <v>2</v>
      </c>
      <c r="L11078">
        <v>23120240</v>
      </c>
      <c r="P11078" s="29" t="str">
        <f t="shared" si="445"/>
        <v>NULL</v>
      </c>
    </row>
    <row r="11079" spans="1:16" hidden="1" x14ac:dyDescent="0.25">
      <c r="A11079">
        <v>195256217</v>
      </c>
      <c r="B11079">
        <v>803401</v>
      </c>
      <c r="C11079" t="s">
        <v>318</v>
      </c>
      <c r="D11079">
        <v>2024863</v>
      </c>
      <c r="E11079" t="s">
        <v>304</v>
      </c>
      <c r="F11079" t="s">
        <v>214</v>
      </c>
      <c r="G11079" t="s">
        <v>215</v>
      </c>
      <c r="H11079">
        <v>1</v>
      </c>
      <c r="I11079">
        <v>2019</v>
      </c>
      <c r="J11079">
        <v>2</v>
      </c>
      <c r="L11079">
        <v>23129796</v>
      </c>
      <c r="P11079" s="29" t="str">
        <f t="shared" si="445"/>
        <v>NULL</v>
      </c>
    </row>
    <row r="11080" spans="1:16" hidden="1" x14ac:dyDescent="0.25">
      <c r="A11080">
        <v>195256217</v>
      </c>
      <c r="B11080">
        <v>803401</v>
      </c>
      <c r="C11080" t="s">
        <v>318</v>
      </c>
      <c r="D11080">
        <v>2021631</v>
      </c>
      <c r="E11080" t="s">
        <v>302</v>
      </c>
      <c r="F11080" t="s">
        <v>214</v>
      </c>
      <c r="G11080" t="s">
        <v>215</v>
      </c>
      <c r="H11080">
        <v>1</v>
      </c>
      <c r="I11080">
        <v>2019</v>
      </c>
      <c r="J11080">
        <v>2</v>
      </c>
      <c r="L11080">
        <v>23129790</v>
      </c>
      <c r="P11080" s="29" t="str">
        <f t="shared" si="445"/>
        <v>NULL</v>
      </c>
    </row>
    <row r="11081" spans="1:16" hidden="1" x14ac:dyDescent="0.25">
      <c r="A11081">
        <v>195256217</v>
      </c>
      <c r="B11081">
        <v>803401</v>
      </c>
      <c r="C11081" t="s">
        <v>318</v>
      </c>
      <c r="D11081">
        <v>2021865</v>
      </c>
      <c r="E11081" t="s">
        <v>301</v>
      </c>
      <c r="F11081" t="s">
        <v>214</v>
      </c>
      <c r="G11081" t="s">
        <v>215</v>
      </c>
      <c r="H11081">
        <v>1</v>
      </c>
      <c r="I11081">
        <v>2019</v>
      </c>
      <c r="J11081">
        <v>2</v>
      </c>
      <c r="L11081">
        <v>23130441</v>
      </c>
      <c r="P11081" s="29" t="str">
        <f t="shared" si="445"/>
        <v>NULL</v>
      </c>
    </row>
    <row r="11082" spans="1:16" hidden="1" x14ac:dyDescent="0.25">
      <c r="A11082">
        <v>195257051</v>
      </c>
      <c r="B11082">
        <v>803401</v>
      </c>
      <c r="C11082" t="s">
        <v>318</v>
      </c>
      <c r="D11082">
        <v>2004098</v>
      </c>
      <c r="E11082" t="s">
        <v>213</v>
      </c>
      <c r="F11082" t="s">
        <v>214</v>
      </c>
      <c r="G11082" t="s">
        <v>215</v>
      </c>
      <c r="H11082">
        <v>2</v>
      </c>
      <c r="I11082">
        <v>2016</v>
      </c>
      <c r="J11082">
        <v>1</v>
      </c>
      <c r="L11082">
        <v>23081502</v>
      </c>
      <c r="M11082">
        <v>5.5</v>
      </c>
      <c r="P11082" s="29">
        <f t="shared" si="445"/>
        <v>0.75</v>
      </c>
    </row>
    <row r="11083" spans="1:16" hidden="1" x14ac:dyDescent="0.25">
      <c r="A11083">
        <v>195257051</v>
      </c>
      <c r="B11083">
        <v>803401</v>
      </c>
      <c r="C11083" t="s">
        <v>318</v>
      </c>
      <c r="D11083">
        <v>2021600</v>
      </c>
      <c r="E11083" t="s">
        <v>219</v>
      </c>
      <c r="F11083" t="s">
        <v>214</v>
      </c>
      <c r="G11083" t="s">
        <v>215</v>
      </c>
      <c r="H11083">
        <v>2</v>
      </c>
      <c r="I11083">
        <v>2016</v>
      </c>
      <c r="J11083">
        <v>1</v>
      </c>
      <c r="L11083">
        <v>23081078</v>
      </c>
      <c r="M11083">
        <v>5</v>
      </c>
      <c r="P11083" s="29">
        <f t="shared" si="445"/>
        <v>0.66666666666666663</v>
      </c>
    </row>
    <row r="11084" spans="1:16" hidden="1" x14ac:dyDescent="0.25">
      <c r="A11084">
        <v>195257051</v>
      </c>
      <c r="B11084">
        <v>803401</v>
      </c>
      <c r="C11084" t="s">
        <v>318</v>
      </c>
      <c r="D11084">
        <v>2005099</v>
      </c>
      <c r="E11084" t="s">
        <v>217</v>
      </c>
      <c r="F11084" t="s">
        <v>214</v>
      </c>
      <c r="G11084" t="s">
        <v>215</v>
      </c>
      <c r="H11084">
        <v>2</v>
      </c>
      <c r="I11084">
        <v>2016</v>
      </c>
      <c r="J11084">
        <v>1</v>
      </c>
      <c r="L11084">
        <v>23081299</v>
      </c>
      <c r="M11084">
        <v>5</v>
      </c>
      <c r="P11084" s="29">
        <f t="shared" si="445"/>
        <v>0.66666666666666663</v>
      </c>
    </row>
    <row r="11085" spans="1:16" hidden="1" x14ac:dyDescent="0.25">
      <c r="A11085">
        <v>195257051</v>
      </c>
      <c r="B11085">
        <v>803401</v>
      </c>
      <c r="C11085" t="s">
        <v>318</v>
      </c>
      <c r="D11085">
        <v>2005102</v>
      </c>
      <c r="E11085" t="s">
        <v>218</v>
      </c>
      <c r="F11085" t="s">
        <v>214</v>
      </c>
      <c r="G11085" t="s">
        <v>215</v>
      </c>
      <c r="H11085">
        <v>2</v>
      </c>
      <c r="I11085">
        <v>2016</v>
      </c>
      <c r="J11085">
        <v>1</v>
      </c>
      <c r="L11085">
        <v>23081381</v>
      </c>
      <c r="M11085">
        <v>5.0999999999999996</v>
      </c>
      <c r="P11085" s="29">
        <f t="shared" si="445"/>
        <v>0.68333333333333324</v>
      </c>
    </row>
    <row r="11086" spans="1:16" hidden="1" x14ac:dyDescent="0.25">
      <c r="A11086">
        <v>195257051</v>
      </c>
      <c r="B11086">
        <v>803401</v>
      </c>
      <c r="C11086" t="s">
        <v>318</v>
      </c>
      <c r="D11086">
        <v>2021754</v>
      </c>
      <c r="E11086" t="s">
        <v>216</v>
      </c>
      <c r="F11086" t="s">
        <v>214</v>
      </c>
      <c r="G11086" t="s">
        <v>215</v>
      </c>
      <c r="H11086">
        <v>2</v>
      </c>
      <c r="I11086">
        <v>2016</v>
      </c>
      <c r="J11086">
        <v>1</v>
      </c>
      <c r="L11086">
        <v>23081091</v>
      </c>
      <c r="M11086">
        <v>4.5</v>
      </c>
      <c r="P11086" s="29">
        <f t="shared" si="445"/>
        <v>0.58333333333333337</v>
      </c>
    </row>
    <row r="11087" spans="1:16" hidden="1" x14ac:dyDescent="0.25">
      <c r="A11087">
        <v>195257051</v>
      </c>
      <c r="B11087">
        <v>803401</v>
      </c>
      <c r="C11087" t="s">
        <v>318</v>
      </c>
      <c r="D11087">
        <v>2005118</v>
      </c>
      <c r="E11087" t="s">
        <v>223</v>
      </c>
      <c r="F11087" t="s">
        <v>214</v>
      </c>
      <c r="G11087" t="s">
        <v>215</v>
      </c>
      <c r="H11087">
        <v>2</v>
      </c>
      <c r="I11087">
        <v>2016</v>
      </c>
      <c r="J11087">
        <v>1</v>
      </c>
      <c r="L11087">
        <v>23081292</v>
      </c>
      <c r="M11087">
        <v>6.5</v>
      </c>
      <c r="P11087" s="29">
        <f t="shared" si="445"/>
        <v>0.91666666666666663</v>
      </c>
    </row>
    <row r="11088" spans="1:16" hidden="1" x14ac:dyDescent="0.25">
      <c r="A11088">
        <v>195257051</v>
      </c>
      <c r="B11088">
        <v>803401</v>
      </c>
      <c r="C11088" t="s">
        <v>318</v>
      </c>
      <c r="D11088">
        <v>2005131</v>
      </c>
      <c r="E11088" t="s">
        <v>228</v>
      </c>
      <c r="F11088" t="s">
        <v>214</v>
      </c>
      <c r="G11088" t="s">
        <v>215</v>
      </c>
      <c r="H11088">
        <v>2</v>
      </c>
      <c r="I11088">
        <v>2016</v>
      </c>
      <c r="J11088">
        <v>2</v>
      </c>
      <c r="L11088">
        <v>23086518</v>
      </c>
      <c r="M11088">
        <v>4.5999999999999996</v>
      </c>
      <c r="P11088" s="29">
        <f t="shared" si="445"/>
        <v>0.6</v>
      </c>
    </row>
    <row r="11089" spans="1:16" hidden="1" x14ac:dyDescent="0.25">
      <c r="A11089">
        <v>195257051</v>
      </c>
      <c r="B11089">
        <v>803401</v>
      </c>
      <c r="C11089" t="s">
        <v>318</v>
      </c>
      <c r="D11089">
        <v>2021763</v>
      </c>
      <c r="E11089" t="s">
        <v>298</v>
      </c>
      <c r="F11089" t="s">
        <v>214</v>
      </c>
      <c r="G11089" t="s">
        <v>215</v>
      </c>
      <c r="H11089">
        <v>2</v>
      </c>
      <c r="I11089">
        <v>2016</v>
      </c>
      <c r="J11089">
        <v>2</v>
      </c>
      <c r="L11089">
        <v>23086846</v>
      </c>
      <c r="M11089">
        <v>4.3</v>
      </c>
      <c r="P11089" s="29">
        <f t="shared" si="445"/>
        <v>0.54999999999999993</v>
      </c>
    </row>
    <row r="11090" spans="1:16" hidden="1" x14ac:dyDescent="0.25">
      <c r="A11090">
        <v>195257051</v>
      </c>
      <c r="B11090">
        <v>803401</v>
      </c>
      <c r="C11090" t="s">
        <v>318</v>
      </c>
      <c r="D11090">
        <v>2004116</v>
      </c>
      <c r="E11090" t="s">
        <v>229</v>
      </c>
      <c r="F11090" t="s">
        <v>214</v>
      </c>
      <c r="G11090" t="s">
        <v>215</v>
      </c>
      <c r="H11090">
        <v>4</v>
      </c>
      <c r="I11090">
        <v>2016</v>
      </c>
      <c r="J11090">
        <v>2</v>
      </c>
      <c r="L11090">
        <v>23085551</v>
      </c>
      <c r="P11090" s="29" t="str">
        <f t="shared" si="445"/>
        <v>DRP</v>
      </c>
    </row>
    <row r="11091" spans="1:16" hidden="1" x14ac:dyDescent="0.25">
      <c r="A11091">
        <v>195257051</v>
      </c>
      <c r="B11091">
        <v>803401</v>
      </c>
      <c r="C11091" t="s">
        <v>318</v>
      </c>
      <c r="D11091">
        <v>2004112</v>
      </c>
      <c r="E11091" t="s">
        <v>244</v>
      </c>
      <c r="F11091" t="s">
        <v>214</v>
      </c>
      <c r="G11091" t="s">
        <v>215</v>
      </c>
      <c r="H11091">
        <v>4</v>
      </c>
      <c r="I11091">
        <v>2016</v>
      </c>
      <c r="J11091">
        <v>2</v>
      </c>
      <c r="L11091">
        <v>23085449</v>
      </c>
      <c r="P11091" s="29" t="str">
        <f t="shared" si="445"/>
        <v>DRP</v>
      </c>
    </row>
    <row r="11092" spans="1:16" hidden="1" x14ac:dyDescent="0.25">
      <c r="A11092">
        <v>195257051</v>
      </c>
      <c r="B11092">
        <v>803401</v>
      </c>
      <c r="C11092" t="s">
        <v>318</v>
      </c>
      <c r="D11092">
        <v>2004099</v>
      </c>
      <c r="E11092" t="s">
        <v>245</v>
      </c>
      <c r="F11092" t="s">
        <v>214</v>
      </c>
      <c r="G11092" t="s">
        <v>215</v>
      </c>
      <c r="H11092">
        <v>4</v>
      </c>
      <c r="I11092">
        <v>2016</v>
      </c>
      <c r="J11092">
        <v>2</v>
      </c>
      <c r="L11092">
        <v>23085315</v>
      </c>
      <c r="P11092" s="29" t="str">
        <f t="shared" si="445"/>
        <v>DRP</v>
      </c>
    </row>
    <row r="11093" spans="1:16" hidden="1" x14ac:dyDescent="0.25">
      <c r="A11093">
        <v>195257051</v>
      </c>
      <c r="B11093">
        <v>803401</v>
      </c>
      <c r="C11093" t="s">
        <v>318</v>
      </c>
      <c r="D11093">
        <v>2005117</v>
      </c>
      <c r="E11093" t="s">
        <v>220</v>
      </c>
      <c r="F11093" t="s">
        <v>214</v>
      </c>
      <c r="G11093" t="s">
        <v>215</v>
      </c>
      <c r="H11093">
        <v>2</v>
      </c>
      <c r="I11093">
        <v>2016</v>
      </c>
      <c r="J11093">
        <v>2</v>
      </c>
      <c r="L11093">
        <v>23084476</v>
      </c>
      <c r="M11093">
        <v>4</v>
      </c>
      <c r="P11093" s="29">
        <f t="shared" ref="P11093:P11124" si="446">IF(AND(ISNUMBER(M11093),H11093&lt;&gt;4),(M11093-1)/6,IF(H11093=4,"DRP",IF(AND(H11093=3,M11093="NA"),"BAD",IF(AND(H11093=2),"CVL",IF(AND(H11093=1,ISBLANK(M11093)),"NULL","UNK")))))</f>
        <v>0.5</v>
      </c>
    </row>
    <row r="11094" spans="1:16" hidden="1" x14ac:dyDescent="0.25">
      <c r="A11094">
        <v>195257051</v>
      </c>
      <c r="B11094">
        <v>803401</v>
      </c>
      <c r="C11094" t="s">
        <v>318</v>
      </c>
      <c r="D11094">
        <v>2021756</v>
      </c>
      <c r="E11094" t="s">
        <v>253</v>
      </c>
      <c r="F11094" t="s">
        <v>214</v>
      </c>
      <c r="G11094" t="s">
        <v>215</v>
      </c>
      <c r="H11094">
        <v>3</v>
      </c>
      <c r="I11094">
        <v>2016</v>
      </c>
      <c r="J11094">
        <v>2</v>
      </c>
      <c r="L11094">
        <v>23086833</v>
      </c>
      <c r="M11094">
        <v>3.5</v>
      </c>
      <c r="P11094" s="29">
        <f t="shared" si="446"/>
        <v>0.41666666666666669</v>
      </c>
    </row>
    <row r="11095" spans="1:16" hidden="1" x14ac:dyDescent="0.25">
      <c r="A11095">
        <v>195257051</v>
      </c>
      <c r="B11095">
        <v>803401</v>
      </c>
      <c r="C11095" t="s">
        <v>318</v>
      </c>
      <c r="D11095">
        <v>2021602</v>
      </c>
      <c r="E11095" t="s">
        <v>242</v>
      </c>
      <c r="F11095" t="s">
        <v>214</v>
      </c>
      <c r="G11095" t="s">
        <v>215</v>
      </c>
      <c r="H11095">
        <v>3</v>
      </c>
      <c r="I11095">
        <v>2016</v>
      </c>
      <c r="J11095">
        <v>2</v>
      </c>
      <c r="L11095">
        <v>23086745</v>
      </c>
      <c r="M11095">
        <v>3.7</v>
      </c>
      <c r="P11095" s="29">
        <f t="shared" si="446"/>
        <v>0.45</v>
      </c>
    </row>
    <row r="11096" spans="1:16" hidden="1" x14ac:dyDescent="0.25">
      <c r="A11096">
        <v>195257051</v>
      </c>
      <c r="B11096">
        <v>803401</v>
      </c>
      <c r="C11096" t="s">
        <v>318</v>
      </c>
      <c r="D11096">
        <v>2021580</v>
      </c>
      <c r="E11096" t="s">
        <v>241</v>
      </c>
      <c r="F11096" t="s">
        <v>214</v>
      </c>
      <c r="G11096" t="s">
        <v>215</v>
      </c>
      <c r="H11096">
        <v>2</v>
      </c>
      <c r="I11096">
        <v>2016</v>
      </c>
      <c r="J11096">
        <v>2</v>
      </c>
      <c r="L11096">
        <v>23086826</v>
      </c>
      <c r="M11096">
        <v>4</v>
      </c>
      <c r="P11096" s="29">
        <f t="shared" si="446"/>
        <v>0.5</v>
      </c>
    </row>
    <row r="11097" spans="1:16" hidden="1" x14ac:dyDescent="0.25">
      <c r="A11097">
        <v>195257051</v>
      </c>
      <c r="B11097">
        <v>803401</v>
      </c>
      <c r="C11097" t="s">
        <v>318</v>
      </c>
      <c r="D11097">
        <v>2004099</v>
      </c>
      <c r="E11097" t="s">
        <v>245</v>
      </c>
      <c r="F11097" t="s">
        <v>214</v>
      </c>
      <c r="G11097" t="s">
        <v>215</v>
      </c>
      <c r="H11097">
        <v>2</v>
      </c>
      <c r="I11097">
        <v>2016</v>
      </c>
      <c r="J11097">
        <v>2</v>
      </c>
      <c r="L11097">
        <v>23085315</v>
      </c>
      <c r="M11097">
        <v>6.2</v>
      </c>
      <c r="P11097" s="29">
        <f t="shared" si="446"/>
        <v>0.8666666666666667</v>
      </c>
    </row>
    <row r="11098" spans="1:16" hidden="1" x14ac:dyDescent="0.25">
      <c r="A11098">
        <v>195257051</v>
      </c>
      <c r="B11098">
        <v>803401</v>
      </c>
      <c r="C11098" t="s">
        <v>318</v>
      </c>
      <c r="D11098">
        <v>2004116</v>
      </c>
      <c r="E11098" t="s">
        <v>229</v>
      </c>
      <c r="F11098" t="s">
        <v>214</v>
      </c>
      <c r="G11098" t="s">
        <v>215</v>
      </c>
      <c r="H11098">
        <v>2</v>
      </c>
      <c r="I11098">
        <v>2017</v>
      </c>
      <c r="J11098">
        <v>1</v>
      </c>
      <c r="L11098">
        <v>23092363</v>
      </c>
      <c r="M11098">
        <v>5.3</v>
      </c>
      <c r="P11098" s="29">
        <f t="shared" si="446"/>
        <v>0.71666666666666667</v>
      </c>
    </row>
    <row r="11099" spans="1:16" hidden="1" x14ac:dyDescent="0.25">
      <c r="A11099">
        <v>195257051</v>
      </c>
      <c r="B11099">
        <v>803401</v>
      </c>
      <c r="C11099" t="s">
        <v>318</v>
      </c>
      <c r="D11099">
        <v>2004112</v>
      </c>
      <c r="E11099" t="s">
        <v>244</v>
      </c>
      <c r="F11099" t="s">
        <v>214</v>
      </c>
      <c r="G11099" t="s">
        <v>215</v>
      </c>
      <c r="H11099">
        <v>2</v>
      </c>
      <c r="I11099">
        <v>2017</v>
      </c>
      <c r="J11099">
        <v>1</v>
      </c>
      <c r="L11099">
        <v>23092352</v>
      </c>
      <c r="M11099">
        <v>5.0999999999999996</v>
      </c>
      <c r="P11099" s="29">
        <f t="shared" si="446"/>
        <v>0.68333333333333324</v>
      </c>
    </row>
    <row r="11100" spans="1:16" hidden="1" x14ac:dyDescent="0.25">
      <c r="A11100">
        <v>195257051</v>
      </c>
      <c r="B11100">
        <v>803401</v>
      </c>
      <c r="C11100" t="s">
        <v>318</v>
      </c>
      <c r="D11100">
        <v>2005120</v>
      </c>
      <c r="E11100" t="s">
        <v>293</v>
      </c>
      <c r="F11100" t="s">
        <v>214</v>
      </c>
      <c r="G11100" t="s">
        <v>215</v>
      </c>
      <c r="H11100">
        <v>2</v>
      </c>
      <c r="I11100">
        <v>2017</v>
      </c>
      <c r="J11100">
        <v>1</v>
      </c>
      <c r="L11100">
        <v>23094177</v>
      </c>
      <c r="M11100">
        <v>4.3</v>
      </c>
      <c r="P11100" s="29">
        <f t="shared" si="446"/>
        <v>0.54999999999999993</v>
      </c>
    </row>
    <row r="11101" spans="1:16" hidden="1" x14ac:dyDescent="0.25">
      <c r="A11101">
        <v>195257051</v>
      </c>
      <c r="B11101">
        <v>803401</v>
      </c>
      <c r="C11101" t="s">
        <v>318</v>
      </c>
      <c r="D11101">
        <v>2004591</v>
      </c>
      <c r="E11101" t="s">
        <v>271</v>
      </c>
      <c r="F11101" t="s">
        <v>214</v>
      </c>
      <c r="G11101" t="s">
        <v>215</v>
      </c>
      <c r="H11101">
        <v>3</v>
      </c>
      <c r="I11101">
        <v>2017</v>
      </c>
      <c r="J11101">
        <v>1</v>
      </c>
      <c r="L11101">
        <v>23093319</v>
      </c>
      <c r="M11101">
        <v>1.8</v>
      </c>
      <c r="P11101" s="29">
        <f t="shared" si="446"/>
        <v>0.13333333333333333</v>
      </c>
    </row>
    <row r="11102" spans="1:16" hidden="1" x14ac:dyDescent="0.25">
      <c r="A11102">
        <v>195257051</v>
      </c>
      <c r="B11102">
        <v>803401</v>
      </c>
      <c r="C11102" t="s">
        <v>318</v>
      </c>
      <c r="D11102">
        <v>2021602</v>
      </c>
      <c r="E11102" t="s">
        <v>242</v>
      </c>
      <c r="F11102" t="s">
        <v>214</v>
      </c>
      <c r="G11102" t="s">
        <v>215</v>
      </c>
      <c r="H11102">
        <v>2</v>
      </c>
      <c r="I11102">
        <v>2017</v>
      </c>
      <c r="J11102">
        <v>1</v>
      </c>
      <c r="L11102">
        <v>23095499</v>
      </c>
      <c r="M11102">
        <v>4</v>
      </c>
      <c r="P11102" s="29">
        <f t="shared" si="446"/>
        <v>0.5</v>
      </c>
    </row>
    <row r="11103" spans="1:16" hidden="1" x14ac:dyDescent="0.25">
      <c r="A11103">
        <v>195257051</v>
      </c>
      <c r="B11103">
        <v>803401</v>
      </c>
      <c r="C11103" t="s">
        <v>318</v>
      </c>
      <c r="D11103">
        <v>2021756</v>
      </c>
      <c r="E11103" t="s">
        <v>253</v>
      </c>
      <c r="F11103" t="s">
        <v>214</v>
      </c>
      <c r="G11103" t="s">
        <v>215</v>
      </c>
      <c r="H11103">
        <v>2</v>
      </c>
      <c r="I11103">
        <v>2017</v>
      </c>
      <c r="J11103">
        <v>1</v>
      </c>
      <c r="L11103">
        <v>23093908</v>
      </c>
      <c r="M11103">
        <v>5.9</v>
      </c>
      <c r="P11103" s="29">
        <f t="shared" si="446"/>
        <v>0.81666666666666676</v>
      </c>
    </row>
    <row r="11104" spans="1:16" hidden="1" x14ac:dyDescent="0.25">
      <c r="A11104">
        <v>195257051</v>
      </c>
      <c r="B11104">
        <v>803401</v>
      </c>
      <c r="C11104" t="s">
        <v>318</v>
      </c>
      <c r="D11104">
        <v>2004752</v>
      </c>
      <c r="E11104" t="s">
        <v>290</v>
      </c>
      <c r="F11104" t="s">
        <v>214</v>
      </c>
      <c r="G11104" t="s">
        <v>215</v>
      </c>
      <c r="H11104">
        <v>4</v>
      </c>
      <c r="I11104">
        <v>2017</v>
      </c>
      <c r="J11104">
        <v>1</v>
      </c>
      <c r="L11104">
        <v>23093323</v>
      </c>
      <c r="P11104" s="29" t="str">
        <f t="shared" si="446"/>
        <v>DRP</v>
      </c>
    </row>
    <row r="11105" spans="1:16" hidden="1" x14ac:dyDescent="0.25">
      <c r="A11105">
        <v>195257051</v>
      </c>
      <c r="B11105">
        <v>803401</v>
      </c>
      <c r="C11105" t="s">
        <v>318</v>
      </c>
      <c r="D11105">
        <v>2004587</v>
      </c>
      <c r="E11105" t="s">
        <v>288</v>
      </c>
      <c r="F11105" t="s">
        <v>214</v>
      </c>
      <c r="G11105" t="s">
        <v>215</v>
      </c>
      <c r="H11105">
        <v>4</v>
      </c>
      <c r="I11105">
        <v>2017</v>
      </c>
      <c r="J11105">
        <v>1</v>
      </c>
      <c r="L11105">
        <v>23094958</v>
      </c>
      <c r="P11105" s="29" t="str">
        <f t="shared" si="446"/>
        <v>DRP</v>
      </c>
    </row>
    <row r="11106" spans="1:16" hidden="1" x14ac:dyDescent="0.25">
      <c r="A11106">
        <v>195257051</v>
      </c>
      <c r="B11106">
        <v>803401</v>
      </c>
      <c r="C11106" t="s">
        <v>318</v>
      </c>
      <c r="D11106">
        <v>2021638</v>
      </c>
      <c r="E11106" t="s">
        <v>250</v>
      </c>
      <c r="F11106" t="s">
        <v>214</v>
      </c>
      <c r="G11106" t="s">
        <v>215</v>
      </c>
      <c r="H11106">
        <v>2</v>
      </c>
      <c r="I11106">
        <v>2017</v>
      </c>
      <c r="J11106">
        <v>2</v>
      </c>
      <c r="L11106">
        <v>23101182</v>
      </c>
      <c r="M11106">
        <v>5.5</v>
      </c>
      <c r="P11106" s="29">
        <f t="shared" si="446"/>
        <v>0.75</v>
      </c>
    </row>
    <row r="11107" spans="1:16" hidden="1" x14ac:dyDescent="0.25">
      <c r="A11107">
        <v>195257051</v>
      </c>
      <c r="B11107">
        <v>803401</v>
      </c>
      <c r="C11107" t="s">
        <v>318</v>
      </c>
      <c r="D11107">
        <v>2021596</v>
      </c>
      <c r="E11107" t="s">
        <v>294</v>
      </c>
      <c r="F11107" t="s">
        <v>214</v>
      </c>
      <c r="G11107" t="s">
        <v>215</v>
      </c>
      <c r="H11107">
        <v>2</v>
      </c>
      <c r="I11107">
        <v>2017</v>
      </c>
      <c r="J11107">
        <v>2</v>
      </c>
      <c r="L11107">
        <v>23101186</v>
      </c>
      <c r="M11107">
        <v>4.3</v>
      </c>
      <c r="P11107" s="29">
        <f t="shared" si="446"/>
        <v>0.54999999999999993</v>
      </c>
    </row>
    <row r="11108" spans="1:16" hidden="1" x14ac:dyDescent="0.25">
      <c r="A11108">
        <v>195257051</v>
      </c>
      <c r="B11108">
        <v>803401</v>
      </c>
      <c r="C11108" t="s">
        <v>318</v>
      </c>
      <c r="D11108">
        <v>2019271</v>
      </c>
      <c r="E11108" t="s">
        <v>236</v>
      </c>
      <c r="F11108" t="s">
        <v>214</v>
      </c>
      <c r="G11108" t="s">
        <v>215</v>
      </c>
      <c r="H11108">
        <v>4</v>
      </c>
      <c r="I11108">
        <v>2017</v>
      </c>
      <c r="J11108">
        <v>2</v>
      </c>
      <c r="L11108">
        <v>23097915</v>
      </c>
      <c r="P11108" s="29" t="str">
        <f t="shared" si="446"/>
        <v>DRP</v>
      </c>
    </row>
    <row r="11109" spans="1:16" hidden="1" x14ac:dyDescent="0.25">
      <c r="A11109">
        <v>195257051</v>
      </c>
      <c r="B11109">
        <v>803401</v>
      </c>
      <c r="C11109" t="s">
        <v>318</v>
      </c>
      <c r="D11109">
        <v>2021591</v>
      </c>
      <c r="E11109" t="s">
        <v>240</v>
      </c>
      <c r="F11109" t="s">
        <v>214</v>
      </c>
      <c r="G11109" t="s">
        <v>215</v>
      </c>
      <c r="H11109">
        <v>2</v>
      </c>
      <c r="I11109">
        <v>2017</v>
      </c>
      <c r="J11109">
        <v>2</v>
      </c>
      <c r="L11109">
        <v>23097631</v>
      </c>
      <c r="M11109">
        <v>4.9000000000000004</v>
      </c>
      <c r="P11109" s="29">
        <f t="shared" si="446"/>
        <v>0.65</v>
      </c>
    </row>
    <row r="11110" spans="1:16" hidden="1" x14ac:dyDescent="0.25">
      <c r="A11110">
        <v>195257051</v>
      </c>
      <c r="B11110">
        <v>803401</v>
      </c>
      <c r="C11110" t="s">
        <v>318</v>
      </c>
      <c r="D11110">
        <v>2021993</v>
      </c>
      <c r="E11110" t="s">
        <v>256</v>
      </c>
      <c r="F11110" t="s">
        <v>214</v>
      </c>
      <c r="G11110" t="s">
        <v>215</v>
      </c>
      <c r="H11110">
        <v>2</v>
      </c>
      <c r="I11110">
        <v>2017</v>
      </c>
      <c r="J11110">
        <v>2</v>
      </c>
      <c r="L11110">
        <v>23097538</v>
      </c>
      <c r="M11110">
        <v>4</v>
      </c>
      <c r="P11110" s="29">
        <f t="shared" si="446"/>
        <v>0.5</v>
      </c>
    </row>
    <row r="11111" spans="1:16" hidden="1" x14ac:dyDescent="0.25">
      <c r="A11111">
        <v>195257051</v>
      </c>
      <c r="B11111">
        <v>803401</v>
      </c>
      <c r="C11111" t="s">
        <v>318</v>
      </c>
      <c r="D11111">
        <v>2024862</v>
      </c>
      <c r="E11111" t="s">
        <v>289</v>
      </c>
      <c r="F11111" t="s">
        <v>214</v>
      </c>
      <c r="G11111" t="s">
        <v>215</v>
      </c>
      <c r="H11111">
        <v>2</v>
      </c>
      <c r="I11111">
        <v>2017</v>
      </c>
      <c r="J11111">
        <v>2</v>
      </c>
      <c r="L11111">
        <v>23097632</v>
      </c>
      <c r="M11111">
        <v>5.0999999999999996</v>
      </c>
      <c r="P11111" s="29">
        <f t="shared" si="446"/>
        <v>0.68333333333333324</v>
      </c>
    </row>
    <row r="11112" spans="1:16" hidden="1" x14ac:dyDescent="0.25">
      <c r="A11112">
        <v>195257051</v>
      </c>
      <c r="B11112">
        <v>803401</v>
      </c>
      <c r="C11112" t="s">
        <v>318</v>
      </c>
      <c r="D11112">
        <v>2004591</v>
      </c>
      <c r="E11112" t="s">
        <v>271</v>
      </c>
      <c r="F11112" t="s">
        <v>214</v>
      </c>
      <c r="G11112" t="s">
        <v>215</v>
      </c>
      <c r="H11112">
        <v>2</v>
      </c>
      <c r="I11112">
        <v>2017</v>
      </c>
      <c r="J11112">
        <v>2</v>
      </c>
      <c r="L11112">
        <v>23097625</v>
      </c>
      <c r="M11112">
        <v>5.6</v>
      </c>
      <c r="P11112" s="29">
        <f t="shared" si="446"/>
        <v>0.76666666666666661</v>
      </c>
    </row>
    <row r="11113" spans="1:16" hidden="1" x14ac:dyDescent="0.25">
      <c r="A11113">
        <v>195257051</v>
      </c>
      <c r="B11113">
        <v>803401</v>
      </c>
      <c r="C11113" t="s">
        <v>318</v>
      </c>
      <c r="D11113">
        <v>2021874</v>
      </c>
      <c r="E11113" t="s">
        <v>226</v>
      </c>
      <c r="F11113" t="s">
        <v>214</v>
      </c>
      <c r="G11113" t="s">
        <v>215</v>
      </c>
      <c r="H11113">
        <v>2</v>
      </c>
      <c r="I11113">
        <v>2018</v>
      </c>
      <c r="J11113">
        <v>1</v>
      </c>
      <c r="L11113">
        <v>23107712</v>
      </c>
      <c r="M11113">
        <v>5.6</v>
      </c>
      <c r="P11113" s="29">
        <f t="shared" si="446"/>
        <v>0.76666666666666661</v>
      </c>
    </row>
    <row r="11114" spans="1:16" hidden="1" x14ac:dyDescent="0.25">
      <c r="A11114">
        <v>195257051</v>
      </c>
      <c r="B11114">
        <v>803401</v>
      </c>
      <c r="C11114" t="s">
        <v>318</v>
      </c>
      <c r="D11114">
        <v>2021781</v>
      </c>
      <c r="E11114" t="s">
        <v>235</v>
      </c>
      <c r="F11114" t="s">
        <v>214</v>
      </c>
      <c r="G11114" t="s">
        <v>215</v>
      </c>
      <c r="H11114">
        <v>2</v>
      </c>
      <c r="I11114">
        <v>2018</v>
      </c>
      <c r="J11114">
        <v>1</v>
      </c>
      <c r="L11114">
        <v>23108207</v>
      </c>
      <c r="M11114">
        <v>5.3</v>
      </c>
      <c r="P11114" s="29">
        <f t="shared" si="446"/>
        <v>0.71666666666666667</v>
      </c>
    </row>
    <row r="11115" spans="1:16" hidden="1" x14ac:dyDescent="0.25">
      <c r="A11115">
        <v>195257051</v>
      </c>
      <c r="B11115">
        <v>803401</v>
      </c>
      <c r="C11115" t="s">
        <v>318</v>
      </c>
      <c r="D11115">
        <v>2021640</v>
      </c>
      <c r="E11115" t="s">
        <v>227</v>
      </c>
      <c r="F11115" t="s">
        <v>214</v>
      </c>
      <c r="G11115" t="s">
        <v>215</v>
      </c>
      <c r="H11115">
        <v>2</v>
      </c>
      <c r="I11115">
        <v>2018</v>
      </c>
      <c r="J11115">
        <v>1</v>
      </c>
      <c r="L11115">
        <v>23108119</v>
      </c>
      <c r="M11115">
        <v>5.3</v>
      </c>
      <c r="P11115" s="29">
        <f t="shared" si="446"/>
        <v>0.71666666666666667</v>
      </c>
    </row>
    <row r="11116" spans="1:16" hidden="1" x14ac:dyDescent="0.25">
      <c r="A11116">
        <v>195257051</v>
      </c>
      <c r="B11116">
        <v>803401</v>
      </c>
      <c r="C11116" t="s">
        <v>318</v>
      </c>
      <c r="D11116">
        <v>2019271</v>
      </c>
      <c r="E11116" t="s">
        <v>236</v>
      </c>
      <c r="F11116" t="s">
        <v>214</v>
      </c>
      <c r="G11116" t="s">
        <v>215</v>
      </c>
      <c r="H11116">
        <v>2</v>
      </c>
      <c r="I11116">
        <v>2018</v>
      </c>
      <c r="J11116">
        <v>1</v>
      </c>
      <c r="L11116">
        <v>23106548</v>
      </c>
      <c r="M11116">
        <v>5.8</v>
      </c>
      <c r="P11116" s="29">
        <f t="shared" si="446"/>
        <v>0.79999999999999993</v>
      </c>
    </row>
    <row r="11117" spans="1:16" hidden="1" x14ac:dyDescent="0.25">
      <c r="A11117">
        <v>195257051</v>
      </c>
      <c r="B11117">
        <v>803401</v>
      </c>
      <c r="C11117" t="s">
        <v>318</v>
      </c>
      <c r="D11117">
        <v>2021615</v>
      </c>
      <c r="E11117" t="s">
        <v>255</v>
      </c>
      <c r="F11117" t="s">
        <v>214</v>
      </c>
      <c r="G11117" t="s">
        <v>215</v>
      </c>
      <c r="H11117">
        <v>2</v>
      </c>
      <c r="I11117">
        <v>2018</v>
      </c>
      <c r="J11117">
        <v>1</v>
      </c>
      <c r="L11117">
        <v>23107757</v>
      </c>
      <c r="M11117">
        <v>4.2</v>
      </c>
      <c r="P11117" s="29">
        <f t="shared" si="446"/>
        <v>0.53333333333333333</v>
      </c>
    </row>
    <row r="11118" spans="1:16" hidden="1" x14ac:dyDescent="0.25">
      <c r="A11118">
        <v>195257051</v>
      </c>
      <c r="B11118">
        <v>803401</v>
      </c>
      <c r="C11118" t="s">
        <v>318</v>
      </c>
      <c r="D11118">
        <v>2021750</v>
      </c>
      <c r="E11118" t="s">
        <v>296</v>
      </c>
      <c r="F11118" t="s">
        <v>214</v>
      </c>
      <c r="G11118" t="s">
        <v>215</v>
      </c>
      <c r="H11118">
        <v>2</v>
      </c>
      <c r="I11118">
        <v>2018</v>
      </c>
      <c r="J11118">
        <v>2</v>
      </c>
      <c r="L11118">
        <v>23115845</v>
      </c>
      <c r="M11118">
        <v>6.5</v>
      </c>
      <c r="P11118" s="29">
        <f t="shared" si="446"/>
        <v>0.91666666666666663</v>
      </c>
    </row>
    <row r="11119" spans="1:16" hidden="1" x14ac:dyDescent="0.25">
      <c r="A11119">
        <v>195257051</v>
      </c>
      <c r="B11119">
        <v>803401</v>
      </c>
      <c r="C11119" t="s">
        <v>318</v>
      </c>
      <c r="D11119">
        <v>2019272</v>
      </c>
      <c r="E11119" t="s">
        <v>249</v>
      </c>
      <c r="F11119" t="s">
        <v>214</v>
      </c>
      <c r="G11119" t="s">
        <v>215</v>
      </c>
      <c r="H11119">
        <v>2</v>
      </c>
      <c r="I11119">
        <v>2018</v>
      </c>
      <c r="J11119">
        <v>2</v>
      </c>
      <c r="L11119">
        <v>23115038</v>
      </c>
      <c r="M11119">
        <v>5.5</v>
      </c>
      <c r="P11119" s="29">
        <f t="shared" si="446"/>
        <v>0.75</v>
      </c>
    </row>
    <row r="11120" spans="1:16" hidden="1" x14ac:dyDescent="0.25">
      <c r="A11120">
        <v>195257051</v>
      </c>
      <c r="B11120">
        <v>803401</v>
      </c>
      <c r="C11120" t="s">
        <v>318</v>
      </c>
      <c r="D11120">
        <v>2021725</v>
      </c>
      <c r="E11120" t="s">
        <v>257</v>
      </c>
      <c r="F11120" t="s">
        <v>214</v>
      </c>
      <c r="G11120" t="s">
        <v>215</v>
      </c>
      <c r="H11120">
        <v>2</v>
      </c>
      <c r="I11120">
        <v>2018</v>
      </c>
      <c r="J11120">
        <v>2</v>
      </c>
      <c r="L11120">
        <v>23115854</v>
      </c>
      <c r="M11120">
        <v>6.8</v>
      </c>
      <c r="P11120" s="29">
        <f t="shared" si="446"/>
        <v>0.96666666666666667</v>
      </c>
    </row>
    <row r="11121" spans="1:16" hidden="1" x14ac:dyDescent="0.25">
      <c r="A11121">
        <v>195257051</v>
      </c>
      <c r="B11121">
        <v>803401</v>
      </c>
      <c r="C11121" t="s">
        <v>318</v>
      </c>
      <c r="D11121">
        <v>2021787</v>
      </c>
      <c r="E11121" t="s">
        <v>292</v>
      </c>
      <c r="F11121" t="s">
        <v>214</v>
      </c>
      <c r="G11121" t="s">
        <v>215</v>
      </c>
      <c r="H11121">
        <v>2</v>
      </c>
      <c r="I11121">
        <v>2018</v>
      </c>
      <c r="J11121">
        <v>2</v>
      </c>
      <c r="L11121">
        <v>23115872</v>
      </c>
      <c r="M11121">
        <v>5.3</v>
      </c>
      <c r="P11121" s="29">
        <f t="shared" si="446"/>
        <v>0.71666666666666667</v>
      </c>
    </row>
    <row r="11122" spans="1:16" hidden="1" x14ac:dyDescent="0.25">
      <c r="A11122">
        <v>195257051</v>
      </c>
      <c r="B11122">
        <v>803401</v>
      </c>
      <c r="C11122" t="s">
        <v>318</v>
      </c>
      <c r="D11122">
        <v>2004752</v>
      </c>
      <c r="E11122" t="s">
        <v>290</v>
      </c>
      <c r="F11122" t="s">
        <v>214</v>
      </c>
      <c r="G11122" t="s">
        <v>215</v>
      </c>
      <c r="H11122">
        <v>2</v>
      </c>
      <c r="I11122">
        <v>2018</v>
      </c>
      <c r="J11122">
        <v>2</v>
      </c>
      <c r="L11122">
        <v>23115876</v>
      </c>
      <c r="M11122">
        <v>5.2</v>
      </c>
      <c r="P11122" s="29">
        <f t="shared" si="446"/>
        <v>0.70000000000000007</v>
      </c>
    </row>
    <row r="11123" spans="1:16" hidden="1" x14ac:dyDescent="0.25">
      <c r="A11123">
        <v>195257051</v>
      </c>
      <c r="B11123">
        <v>803401</v>
      </c>
      <c r="C11123" t="s">
        <v>318</v>
      </c>
      <c r="D11123">
        <v>2024863</v>
      </c>
      <c r="E11123" t="s">
        <v>304</v>
      </c>
      <c r="F11123" t="s">
        <v>214</v>
      </c>
      <c r="G11123" t="s">
        <v>215</v>
      </c>
      <c r="H11123">
        <v>2</v>
      </c>
      <c r="I11123">
        <v>2018</v>
      </c>
      <c r="J11123">
        <v>2</v>
      </c>
      <c r="L11123">
        <v>23115905</v>
      </c>
      <c r="M11123">
        <v>4.2</v>
      </c>
      <c r="P11123" s="29">
        <f t="shared" si="446"/>
        <v>0.53333333333333333</v>
      </c>
    </row>
    <row r="11124" spans="1:16" hidden="1" x14ac:dyDescent="0.25">
      <c r="A11124">
        <v>195257051</v>
      </c>
      <c r="B11124">
        <v>803401</v>
      </c>
      <c r="C11124" t="s">
        <v>318</v>
      </c>
      <c r="D11124">
        <v>2021679</v>
      </c>
      <c r="E11124" t="s">
        <v>259</v>
      </c>
      <c r="F11124" t="s">
        <v>214</v>
      </c>
      <c r="G11124" t="s">
        <v>215</v>
      </c>
      <c r="H11124">
        <v>4</v>
      </c>
      <c r="I11124">
        <v>2018</v>
      </c>
      <c r="J11124">
        <v>2</v>
      </c>
      <c r="L11124">
        <v>23116297</v>
      </c>
      <c r="P11124" s="29" t="str">
        <f t="shared" si="446"/>
        <v>DRP</v>
      </c>
    </row>
    <row r="11125" spans="1:16" hidden="1" x14ac:dyDescent="0.25">
      <c r="A11125">
        <v>195257051</v>
      </c>
      <c r="B11125">
        <v>803401</v>
      </c>
      <c r="C11125" t="s">
        <v>318</v>
      </c>
      <c r="D11125">
        <v>2019272</v>
      </c>
      <c r="E11125" t="s">
        <v>249</v>
      </c>
      <c r="F11125" t="s">
        <v>214</v>
      </c>
      <c r="G11125" t="s">
        <v>215</v>
      </c>
      <c r="H11125">
        <v>4</v>
      </c>
      <c r="I11125">
        <v>2018</v>
      </c>
      <c r="J11125">
        <v>2</v>
      </c>
      <c r="L11125">
        <v>23115026</v>
      </c>
      <c r="P11125" s="29" t="str">
        <f t="shared" ref="P11125:P11138" si="447">IF(AND(ISNUMBER(M11125),H11125&lt;&gt;4),(M11125-1)/6,IF(H11125=4,"DRP",IF(AND(H11125=3,M11125="NA"),"BAD",IF(AND(H11125=2),"CVL",IF(AND(H11125=1,ISBLANK(M11125)),"NULL","UNK")))))</f>
        <v>DRP</v>
      </c>
    </row>
    <row r="11126" spans="1:16" hidden="1" x14ac:dyDescent="0.25">
      <c r="A11126">
        <v>195257051</v>
      </c>
      <c r="B11126">
        <v>803401</v>
      </c>
      <c r="C11126" t="s">
        <v>318</v>
      </c>
      <c r="D11126">
        <v>2021679</v>
      </c>
      <c r="E11126" t="s">
        <v>259</v>
      </c>
      <c r="F11126" t="s">
        <v>214</v>
      </c>
      <c r="G11126" t="s">
        <v>215</v>
      </c>
      <c r="H11126">
        <v>2</v>
      </c>
      <c r="I11126">
        <v>2019</v>
      </c>
      <c r="J11126">
        <v>1</v>
      </c>
      <c r="L11126">
        <v>23122095</v>
      </c>
      <c r="M11126">
        <v>6.1</v>
      </c>
      <c r="P11126" s="29">
        <f t="shared" si="447"/>
        <v>0.85</v>
      </c>
    </row>
    <row r="11127" spans="1:16" hidden="1" x14ac:dyDescent="0.25">
      <c r="A11127">
        <v>195257051</v>
      </c>
      <c r="B11127">
        <v>803401</v>
      </c>
      <c r="C11127" t="s">
        <v>318</v>
      </c>
      <c r="D11127">
        <v>2004597</v>
      </c>
      <c r="E11127" t="s">
        <v>279</v>
      </c>
      <c r="F11127" t="s">
        <v>214</v>
      </c>
      <c r="G11127" t="s">
        <v>215</v>
      </c>
      <c r="H11127">
        <v>2</v>
      </c>
      <c r="I11127">
        <v>2019</v>
      </c>
      <c r="J11127">
        <v>1</v>
      </c>
      <c r="L11127">
        <v>23120232</v>
      </c>
      <c r="M11127">
        <v>5.8</v>
      </c>
      <c r="P11127" s="29">
        <f t="shared" si="447"/>
        <v>0.79999999999999993</v>
      </c>
    </row>
    <row r="11128" spans="1:16" hidden="1" x14ac:dyDescent="0.25">
      <c r="A11128">
        <v>195257051</v>
      </c>
      <c r="B11128">
        <v>803401</v>
      </c>
      <c r="C11128" t="s">
        <v>318</v>
      </c>
      <c r="D11128">
        <v>2021744</v>
      </c>
      <c r="E11128" t="s">
        <v>262</v>
      </c>
      <c r="F11128" t="s">
        <v>214</v>
      </c>
      <c r="G11128" t="s">
        <v>215</v>
      </c>
      <c r="H11128">
        <v>2</v>
      </c>
      <c r="I11128">
        <v>2019</v>
      </c>
      <c r="J11128">
        <v>1</v>
      </c>
      <c r="L11128">
        <v>23123927</v>
      </c>
      <c r="M11128">
        <v>5.7</v>
      </c>
      <c r="P11128" s="29">
        <f t="shared" si="447"/>
        <v>0.78333333333333333</v>
      </c>
    </row>
    <row r="11129" spans="1:16" hidden="1" x14ac:dyDescent="0.25">
      <c r="A11129">
        <v>195257051</v>
      </c>
      <c r="B11129">
        <v>803401</v>
      </c>
      <c r="C11129" t="s">
        <v>318</v>
      </c>
      <c r="D11129">
        <v>2004587</v>
      </c>
      <c r="E11129" t="s">
        <v>288</v>
      </c>
      <c r="F11129" t="s">
        <v>214</v>
      </c>
      <c r="G11129" t="s">
        <v>215</v>
      </c>
      <c r="H11129">
        <v>2</v>
      </c>
      <c r="I11129">
        <v>2019</v>
      </c>
      <c r="J11129">
        <v>1</v>
      </c>
      <c r="L11129">
        <v>23120020</v>
      </c>
      <c r="M11129">
        <v>5.3</v>
      </c>
      <c r="P11129" s="29">
        <f t="shared" si="447"/>
        <v>0.71666666666666667</v>
      </c>
    </row>
    <row r="11130" spans="1:16" hidden="1" x14ac:dyDescent="0.25">
      <c r="A11130">
        <v>195257051</v>
      </c>
      <c r="B11130">
        <v>803401</v>
      </c>
      <c r="C11130" t="s">
        <v>318</v>
      </c>
      <c r="D11130">
        <v>2004586</v>
      </c>
      <c r="E11130" t="s">
        <v>325</v>
      </c>
      <c r="F11130" t="s">
        <v>214</v>
      </c>
      <c r="G11130" t="s">
        <v>215</v>
      </c>
      <c r="H11130">
        <v>2</v>
      </c>
      <c r="I11130">
        <v>2019</v>
      </c>
      <c r="J11130">
        <v>1</v>
      </c>
      <c r="L11130">
        <v>23120018</v>
      </c>
      <c r="M11130">
        <v>5.8</v>
      </c>
      <c r="P11130" s="29">
        <f t="shared" si="447"/>
        <v>0.79999999999999993</v>
      </c>
    </row>
    <row r="11131" spans="1:16" hidden="1" x14ac:dyDescent="0.25">
      <c r="A11131">
        <v>195257051</v>
      </c>
      <c r="B11131">
        <v>803401</v>
      </c>
      <c r="C11131" t="s">
        <v>318</v>
      </c>
      <c r="D11131">
        <v>2021723</v>
      </c>
      <c r="E11131" t="s">
        <v>299</v>
      </c>
      <c r="F11131" t="s">
        <v>214</v>
      </c>
      <c r="G11131" t="s">
        <v>215</v>
      </c>
      <c r="H11131">
        <v>2</v>
      </c>
      <c r="I11131">
        <v>2019</v>
      </c>
      <c r="J11131">
        <v>1</v>
      </c>
      <c r="L11131">
        <v>23123925</v>
      </c>
      <c r="M11131">
        <v>5.8</v>
      </c>
      <c r="P11131" s="29">
        <f t="shared" si="447"/>
        <v>0.79999999999999993</v>
      </c>
    </row>
    <row r="11132" spans="1:16" hidden="1" x14ac:dyDescent="0.25">
      <c r="A11132">
        <v>195257051</v>
      </c>
      <c r="B11132">
        <v>803401</v>
      </c>
      <c r="C11132" t="s">
        <v>318</v>
      </c>
      <c r="D11132">
        <v>2021631</v>
      </c>
      <c r="E11132" t="s">
        <v>302</v>
      </c>
      <c r="F11132" t="s">
        <v>214</v>
      </c>
      <c r="G11132" t="s">
        <v>215</v>
      </c>
      <c r="H11132">
        <v>1</v>
      </c>
      <c r="I11132">
        <v>2019</v>
      </c>
      <c r="J11132">
        <v>2</v>
      </c>
      <c r="L11132">
        <v>23129790</v>
      </c>
      <c r="P11132" s="29" t="str">
        <f t="shared" si="447"/>
        <v>NULL</v>
      </c>
    </row>
    <row r="11133" spans="1:16" hidden="1" x14ac:dyDescent="0.25">
      <c r="A11133">
        <v>195257051</v>
      </c>
      <c r="B11133">
        <v>803401</v>
      </c>
      <c r="C11133" t="s">
        <v>318</v>
      </c>
      <c r="D11133">
        <v>2021865</v>
      </c>
      <c r="E11133" t="s">
        <v>301</v>
      </c>
      <c r="F11133" t="s">
        <v>214</v>
      </c>
      <c r="G11133" t="s">
        <v>215</v>
      </c>
      <c r="H11133">
        <v>1</v>
      </c>
      <c r="I11133">
        <v>2019</v>
      </c>
      <c r="J11133">
        <v>2</v>
      </c>
      <c r="L11133">
        <v>23130441</v>
      </c>
      <c r="P11133" s="29" t="str">
        <f t="shared" si="447"/>
        <v>NULL</v>
      </c>
    </row>
    <row r="11134" spans="1:16" hidden="1" x14ac:dyDescent="0.25">
      <c r="A11134">
        <v>195257051</v>
      </c>
      <c r="B11134">
        <v>803401</v>
      </c>
      <c r="C11134" t="s">
        <v>318</v>
      </c>
      <c r="D11134">
        <v>2004602</v>
      </c>
      <c r="E11134" t="s">
        <v>277</v>
      </c>
      <c r="F11134" t="s">
        <v>214</v>
      </c>
      <c r="G11134" t="s">
        <v>215</v>
      </c>
      <c r="H11134">
        <v>1</v>
      </c>
      <c r="I11134">
        <v>2019</v>
      </c>
      <c r="J11134">
        <v>2</v>
      </c>
      <c r="L11134">
        <v>23129802</v>
      </c>
      <c r="P11134" s="29" t="str">
        <f t="shared" si="447"/>
        <v>NULL</v>
      </c>
    </row>
    <row r="11135" spans="1:16" hidden="1" x14ac:dyDescent="0.25">
      <c r="A11135">
        <v>195257051</v>
      </c>
      <c r="B11135">
        <v>803401</v>
      </c>
      <c r="C11135" t="s">
        <v>318</v>
      </c>
      <c r="D11135">
        <v>2021671</v>
      </c>
      <c r="E11135" t="s">
        <v>303</v>
      </c>
      <c r="F11135" t="s">
        <v>214</v>
      </c>
      <c r="G11135" t="s">
        <v>215</v>
      </c>
      <c r="H11135">
        <v>1</v>
      </c>
      <c r="I11135">
        <v>2019</v>
      </c>
      <c r="J11135">
        <v>2</v>
      </c>
      <c r="L11135">
        <v>23130363</v>
      </c>
      <c r="P11135" s="29" t="str">
        <f t="shared" si="447"/>
        <v>NULL</v>
      </c>
    </row>
    <row r="11136" spans="1:16" hidden="1" x14ac:dyDescent="0.25">
      <c r="A11136">
        <v>195257051</v>
      </c>
      <c r="B11136">
        <v>803401</v>
      </c>
      <c r="C11136" t="s">
        <v>318</v>
      </c>
      <c r="D11136">
        <v>2027110</v>
      </c>
      <c r="E11136" t="s">
        <v>365</v>
      </c>
      <c r="F11136" t="s">
        <v>320</v>
      </c>
      <c r="G11136" t="s">
        <v>321</v>
      </c>
      <c r="H11136">
        <v>1</v>
      </c>
      <c r="I11136">
        <v>2019</v>
      </c>
      <c r="J11136">
        <v>2</v>
      </c>
      <c r="L11136">
        <v>23130219</v>
      </c>
      <c r="P11136" s="29" t="str">
        <f t="shared" si="447"/>
        <v>NULL</v>
      </c>
    </row>
    <row r="11137" spans="1:16" hidden="1" x14ac:dyDescent="0.25">
      <c r="A11137">
        <v>195257051</v>
      </c>
      <c r="B11137">
        <v>803401</v>
      </c>
      <c r="C11137" t="s">
        <v>318</v>
      </c>
      <c r="D11137">
        <v>2024921</v>
      </c>
      <c r="E11137" t="s">
        <v>225</v>
      </c>
      <c r="F11137" t="s">
        <v>214</v>
      </c>
      <c r="G11137" t="s">
        <v>215</v>
      </c>
      <c r="H11137">
        <v>1</v>
      </c>
      <c r="I11137">
        <v>2019</v>
      </c>
      <c r="J11137">
        <v>2</v>
      </c>
      <c r="L11137">
        <v>23129804</v>
      </c>
      <c r="P11137" s="29" t="str">
        <f t="shared" si="447"/>
        <v>NULL</v>
      </c>
    </row>
    <row r="11138" spans="1:16" hidden="1" x14ac:dyDescent="0.25">
      <c r="A11138">
        <v>195257051</v>
      </c>
      <c r="B11138">
        <v>803401</v>
      </c>
      <c r="C11138" t="s">
        <v>318</v>
      </c>
      <c r="D11138">
        <v>2024864</v>
      </c>
      <c r="E11138" t="s">
        <v>310</v>
      </c>
      <c r="F11138" t="s">
        <v>214</v>
      </c>
      <c r="G11138" t="s">
        <v>215</v>
      </c>
      <c r="H11138">
        <v>1</v>
      </c>
      <c r="I11138">
        <v>2019</v>
      </c>
      <c r="J11138">
        <v>2</v>
      </c>
      <c r="L11138">
        <v>23129359</v>
      </c>
      <c r="P11138" s="29" t="str">
        <f t="shared" si="447"/>
        <v>NULL</v>
      </c>
    </row>
    <row r="11139" spans="1:16" hidden="1" x14ac:dyDescent="0.25">
      <c r="A11139">
        <v>195261768</v>
      </c>
      <c r="B11139">
        <v>803401</v>
      </c>
      <c r="C11139" t="s">
        <v>318</v>
      </c>
      <c r="D11139">
        <v>2005118</v>
      </c>
      <c r="E11139" t="s">
        <v>223</v>
      </c>
      <c r="F11139" t="s">
        <v>214</v>
      </c>
      <c r="G11139" t="s">
        <v>215</v>
      </c>
      <c r="H11139">
        <v>2</v>
      </c>
      <c r="I11139">
        <v>2015</v>
      </c>
      <c r="J11139">
        <v>1</v>
      </c>
      <c r="L11139">
        <v>23067520</v>
      </c>
      <c r="M11139">
        <v>4.8</v>
      </c>
      <c r="P11139" s="29">
        <f t="shared" ref="P11139:P11154" si="448">IF(AND(ISNUMBER(M11139),H11139&lt;&gt;4,N11139&lt;&gt;"X"),(M11139-1)/6,IF(H11139=4,"DRP",IF(AND(H11139=3,M11139="NA"),"BAD",IF(AND(H11139=2),"CVL",IF(AND(H11139=1,ISBLANK(M11139)),"NULL","UNK")))))</f>
        <v>0.6333333333333333</v>
      </c>
    </row>
    <row r="11140" spans="1:16" hidden="1" x14ac:dyDescent="0.25">
      <c r="A11140">
        <v>195261768</v>
      </c>
      <c r="B11140">
        <v>803401</v>
      </c>
      <c r="C11140" t="s">
        <v>318</v>
      </c>
      <c r="D11140">
        <v>2021600</v>
      </c>
      <c r="E11140" t="s">
        <v>219</v>
      </c>
      <c r="F11140" t="s">
        <v>214</v>
      </c>
      <c r="G11140" t="s">
        <v>215</v>
      </c>
      <c r="H11140">
        <v>3</v>
      </c>
      <c r="I11140">
        <v>2015</v>
      </c>
      <c r="J11140">
        <v>1</v>
      </c>
      <c r="L11140">
        <v>23066438</v>
      </c>
      <c r="M11140">
        <v>2.8</v>
      </c>
      <c r="P11140" s="29">
        <f t="shared" si="448"/>
        <v>0.3</v>
      </c>
    </row>
    <row r="11141" spans="1:16" hidden="1" x14ac:dyDescent="0.25">
      <c r="A11141">
        <v>195261768</v>
      </c>
      <c r="B11141">
        <v>803401</v>
      </c>
      <c r="C11141" t="s">
        <v>318</v>
      </c>
      <c r="D11141">
        <v>2005099</v>
      </c>
      <c r="E11141" t="s">
        <v>217</v>
      </c>
      <c r="F11141" t="s">
        <v>214</v>
      </c>
      <c r="G11141" t="s">
        <v>215</v>
      </c>
      <c r="H11141">
        <v>2</v>
      </c>
      <c r="I11141">
        <v>2015</v>
      </c>
      <c r="J11141">
        <v>1</v>
      </c>
      <c r="L11141">
        <v>23066428</v>
      </c>
      <c r="M11141">
        <v>4.5</v>
      </c>
      <c r="P11141" s="29">
        <f t="shared" si="448"/>
        <v>0.58333333333333337</v>
      </c>
    </row>
    <row r="11142" spans="1:16" hidden="1" x14ac:dyDescent="0.25">
      <c r="A11142">
        <v>195261768</v>
      </c>
      <c r="B11142">
        <v>803401</v>
      </c>
      <c r="C11142" t="s">
        <v>318</v>
      </c>
      <c r="D11142">
        <v>2021754</v>
      </c>
      <c r="E11142" t="s">
        <v>216</v>
      </c>
      <c r="F11142" t="s">
        <v>214</v>
      </c>
      <c r="G11142" t="s">
        <v>215</v>
      </c>
      <c r="H11142">
        <v>3</v>
      </c>
      <c r="I11142">
        <v>2015</v>
      </c>
      <c r="J11142">
        <v>1</v>
      </c>
      <c r="L11142">
        <v>23066480</v>
      </c>
      <c r="M11142">
        <v>2.8</v>
      </c>
      <c r="P11142" s="29">
        <f t="shared" si="448"/>
        <v>0.3</v>
      </c>
    </row>
    <row r="11143" spans="1:16" hidden="1" x14ac:dyDescent="0.25">
      <c r="A11143">
        <v>195261768</v>
      </c>
      <c r="B11143">
        <v>803401</v>
      </c>
      <c r="C11143" t="s">
        <v>318</v>
      </c>
      <c r="D11143">
        <v>2005102</v>
      </c>
      <c r="E11143" t="s">
        <v>218</v>
      </c>
      <c r="F11143" t="s">
        <v>214</v>
      </c>
      <c r="G11143" t="s">
        <v>215</v>
      </c>
      <c r="H11143">
        <v>2</v>
      </c>
      <c r="I11143">
        <v>2015</v>
      </c>
      <c r="J11143">
        <v>1</v>
      </c>
      <c r="L11143">
        <v>23066489</v>
      </c>
      <c r="M11143">
        <v>4.5</v>
      </c>
      <c r="P11143" s="29">
        <f t="shared" si="448"/>
        <v>0.58333333333333337</v>
      </c>
    </row>
    <row r="11144" spans="1:16" hidden="1" x14ac:dyDescent="0.25">
      <c r="A11144">
        <v>195261768</v>
      </c>
      <c r="B11144">
        <v>803401</v>
      </c>
      <c r="C11144" t="s">
        <v>318</v>
      </c>
      <c r="D11144">
        <v>2004098</v>
      </c>
      <c r="E11144" t="s">
        <v>213</v>
      </c>
      <c r="F11144" t="s">
        <v>214</v>
      </c>
      <c r="G11144" t="s">
        <v>215</v>
      </c>
      <c r="H11144">
        <v>2</v>
      </c>
      <c r="I11144">
        <v>2015</v>
      </c>
      <c r="J11144">
        <v>1</v>
      </c>
      <c r="L11144">
        <v>23066601</v>
      </c>
      <c r="M11144">
        <v>5.4</v>
      </c>
      <c r="P11144" s="29">
        <f t="shared" si="448"/>
        <v>0.73333333333333339</v>
      </c>
    </row>
    <row r="11145" spans="1:16" hidden="1" x14ac:dyDescent="0.25">
      <c r="A11145">
        <v>195261768</v>
      </c>
      <c r="B11145">
        <v>803401</v>
      </c>
      <c r="C11145" t="s">
        <v>318</v>
      </c>
      <c r="D11145">
        <v>2021754</v>
      </c>
      <c r="E11145" t="s">
        <v>216</v>
      </c>
      <c r="F11145" t="s">
        <v>214</v>
      </c>
      <c r="G11145" t="s">
        <v>215</v>
      </c>
      <c r="H11145">
        <v>4</v>
      </c>
      <c r="I11145">
        <v>2015</v>
      </c>
      <c r="J11145">
        <v>2</v>
      </c>
      <c r="L11145">
        <v>23074131</v>
      </c>
      <c r="P11145" s="29" t="str">
        <f t="shared" si="448"/>
        <v>DRP</v>
      </c>
    </row>
    <row r="11146" spans="1:16" hidden="1" x14ac:dyDescent="0.25">
      <c r="A11146">
        <v>195261768</v>
      </c>
      <c r="B11146">
        <v>803401</v>
      </c>
      <c r="C11146" t="s">
        <v>318</v>
      </c>
      <c r="D11146">
        <v>2021580</v>
      </c>
      <c r="E11146" t="s">
        <v>241</v>
      </c>
      <c r="F11146" t="s">
        <v>214</v>
      </c>
      <c r="G11146" t="s">
        <v>215</v>
      </c>
      <c r="H11146">
        <v>4</v>
      </c>
      <c r="I11146">
        <v>2015</v>
      </c>
      <c r="J11146">
        <v>2</v>
      </c>
      <c r="L11146">
        <v>23072001</v>
      </c>
      <c r="P11146" s="29" t="str">
        <f t="shared" si="448"/>
        <v>DRP</v>
      </c>
    </row>
    <row r="11147" spans="1:16" hidden="1" x14ac:dyDescent="0.25">
      <c r="A11147">
        <v>195261768</v>
      </c>
      <c r="B11147">
        <v>803401</v>
      </c>
      <c r="C11147" t="s">
        <v>318</v>
      </c>
      <c r="D11147">
        <v>2005117</v>
      </c>
      <c r="E11147" t="s">
        <v>220</v>
      </c>
      <c r="F11147" t="s">
        <v>214</v>
      </c>
      <c r="G11147" t="s">
        <v>215</v>
      </c>
      <c r="H11147">
        <v>4</v>
      </c>
      <c r="I11147">
        <v>2015</v>
      </c>
      <c r="J11147">
        <v>2</v>
      </c>
      <c r="L11147">
        <v>23070387</v>
      </c>
      <c r="P11147" s="29" t="str">
        <f t="shared" si="448"/>
        <v>DRP</v>
      </c>
    </row>
    <row r="11148" spans="1:16" hidden="1" x14ac:dyDescent="0.25">
      <c r="A11148">
        <v>195261768</v>
      </c>
      <c r="B11148">
        <v>803401</v>
      </c>
      <c r="C11148" t="s">
        <v>318</v>
      </c>
      <c r="D11148">
        <v>2004116</v>
      </c>
      <c r="E11148" t="s">
        <v>229</v>
      </c>
      <c r="F11148" t="s">
        <v>214</v>
      </c>
      <c r="G11148" t="s">
        <v>215</v>
      </c>
      <c r="H11148">
        <v>4</v>
      </c>
      <c r="I11148">
        <v>2015</v>
      </c>
      <c r="J11148">
        <v>2</v>
      </c>
      <c r="L11148">
        <v>23073043</v>
      </c>
      <c r="P11148" s="29" t="str">
        <f t="shared" si="448"/>
        <v>DRP</v>
      </c>
    </row>
    <row r="11149" spans="1:16" hidden="1" x14ac:dyDescent="0.25">
      <c r="A11149">
        <v>195261768</v>
      </c>
      <c r="B11149">
        <v>803401</v>
      </c>
      <c r="C11149" t="s">
        <v>318</v>
      </c>
      <c r="D11149">
        <v>2021600</v>
      </c>
      <c r="E11149" t="s">
        <v>219</v>
      </c>
      <c r="F11149" t="s">
        <v>214</v>
      </c>
      <c r="G11149" t="s">
        <v>215</v>
      </c>
      <c r="H11149">
        <v>2</v>
      </c>
      <c r="I11149">
        <v>2015</v>
      </c>
      <c r="J11149">
        <v>2</v>
      </c>
      <c r="L11149">
        <v>23071941</v>
      </c>
      <c r="M11149">
        <v>5</v>
      </c>
      <c r="P11149" s="29">
        <f t="shared" si="448"/>
        <v>0.66666666666666663</v>
      </c>
    </row>
    <row r="11150" spans="1:16" hidden="1" x14ac:dyDescent="0.25">
      <c r="A11150">
        <v>195261768</v>
      </c>
      <c r="B11150">
        <v>803401</v>
      </c>
      <c r="C11150" t="s">
        <v>318</v>
      </c>
      <c r="D11150">
        <v>2021754</v>
      </c>
      <c r="E11150" t="s">
        <v>216</v>
      </c>
      <c r="F11150" t="s">
        <v>214</v>
      </c>
      <c r="G11150" t="s">
        <v>215</v>
      </c>
      <c r="H11150">
        <v>2</v>
      </c>
      <c r="I11150">
        <v>2015</v>
      </c>
      <c r="J11150">
        <v>2</v>
      </c>
      <c r="L11150">
        <v>23074131</v>
      </c>
      <c r="M11150">
        <v>5.9</v>
      </c>
      <c r="P11150" s="29">
        <f t="shared" si="448"/>
        <v>0.81666666666666676</v>
      </c>
    </row>
    <row r="11151" spans="1:16" hidden="1" x14ac:dyDescent="0.25">
      <c r="A11151">
        <v>195261768</v>
      </c>
      <c r="B11151">
        <v>803401</v>
      </c>
      <c r="C11151" t="s">
        <v>318</v>
      </c>
      <c r="D11151">
        <v>2005131</v>
      </c>
      <c r="E11151" t="s">
        <v>228</v>
      </c>
      <c r="F11151" t="s">
        <v>214</v>
      </c>
      <c r="G11151" t="s">
        <v>215</v>
      </c>
      <c r="H11151">
        <v>2</v>
      </c>
      <c r="I11151">
        <v>2015</v>
      </c>
      <c r="J11151">
        <v>2</v>
      </c>
      <c r="L11151">
        <v>23070713</v>
      </c>
      <c r="M11151">
        <v>5.6</v>
      </c>
      <c r="P11151" s="29">
        <f t="shared" si="448"/>
        <v>0.76666666666666661</v>
      </c>
    </row>
    <row r="11152" spans="1:16" hidden="1" x14ac:dyDescent="0.25">
      <c r="A11152">
        <v>195261768</v>
      </c>
      <c r="B11152">
        <v>803401</v>
      </c>
      <c r="C11152" t="s">
        <v>318</v>
      </c>
      <c r="D11152">
        <v>2005117</v>
      </c>
      <c r="E11152" t="s">
        <v>220</v>
      </c>
      <c r="F11152" t="s">
        <v>214</v>
      </c>
      <c r="G11152" t="s">
        <v>215</v>
      </c>
      <c r="H11152">
        <v>2</v>
      </c>
      <c r="I11152">
        <v>2015</v>
      </c>
      <c r="J11152">
        <v>2</v>
      </c>
      <c r="L11152">
        <v>23070390</v>
      </c>
      <c r="M11152">
        <v>4.3</v>
      </c>
      <c r="P11152" s="29">
        <f t="shared" si="448"/>
        <v>0.54999999999999993</v>
      </c>
    </row>
    <row r="11153" spans="1:16" hidden="1" x14ac:dyDescent="0.25">
      <c r="A11153">
        <v>195261768</v>
      </c>
      <c r="B11153">
        <v>803401</v>
      </c>
      <c r="C11153" t="s">
        <v>318</v>
      </c>
      <c r="D11153">
        <v>2021580</v>
      </c>
      <c r="E11153" t="s">
        <v>241</v>
      </c>
      <c r="F11153" t="s">
        <v>214</v>
      </c>
      <c r="G11153" t="s">
        <v>215</v>
      </c>
      <c r="H11153">
        <v>2</v>
      </c>
      <c r="I11153">
        <v>2015</v>
      </c>
      <c r="J11153">
        <v>2</v>
      </c>
      <c r="L11153">
        <v>23072003</v>
      </c>
      <c r="M11153">
        <v>6.2</v>
      </c>
      <c r="P11153" s="29">
        <f t="shared" si="448"/>
        <v>0.8666666666666667</v>
      </c>
    </row>
    <row r="11154" spans="1:16" hidden="1" x14ac:dyDescent="0.25">
      <c r="A11154">
        <v>195261768</v>
      </c>
      <c r="B11154">
        <v>803401</v>
      </c>
      <c r="C11154" t="s">
        <v>318</v>
      </c>
      <c r="D11154">
        <v>2004112</v>
      </c>
      <c r="E11154" t="s">
        <v>244</v>
      </c>
      <c r="F11154" t="s">
        <v>214</v>
      </c>
      <c r="G11154" t="s">
        <v>215</v>
      </c>
      <c r="H11154">
        <v>2</v>
      </c>
      <c r="I11154">
        <v>2015</v>
      </c>
      <c r="J11154">
        <v>2</v>
      </c>
      <c r="L11154">
        <v>23073229</v>
      </c>
      <c r="M11154">
        <v>4.4000000000000004</v>
      </c>
      <c r="P11154" s="29">
        <f t="shared" si="448"/>
        <v>0.56666666666666676</v>
      </c>
    </row>
    <row r="11155" spans="1:16" hidden="1" x14ac:dyDescent="0.25">
      <c r="A11155">
        <v>195261768</v>
      </c>
      <c r="B11155">
        <v>803401</v>
      </c>
      <c r="C11155" t="s">
        <v>318</v>
      </c>
      <c r="D11155">
        <v>2005120</v>
      </c>
      <c r="E11155" t="s">
        <v>293</v>
      </c>
      <c r="F11155" t="s">
        <v>214</v>
      </c>
      <c r="G11155" t="s">
        <v>215</v>
      </c>
      <c r="H11155">
        <v>2</v>
      </c>
      <c r="I11155">
        <v>2016</v>
      </c>
      <c r="J11155">
        <v>1</v>
      </c>
      <c r="M11155">
        <v>5</v>
      </c>
      <c r="N11155" t="s">
        <v>231</v>
      </c>
      <c r="P11155" s="29">
        <f t="shared" ref="P11155:P11186" si="449">IF(AND(ISNUMBER(M11155),H11155&lt;&gt;4),(M11155-1)/6,IF(H11155=4,"DRP",IF(AND(H11155=3,M11155="NA"),"BAD",IF(AND(H11155=2),"CVL",IF(AND(H11155=1,ISBLANK(M11155)),"NULL","UNK")))))</f>
        <v>0.66666666666666663</v>
      </c>
    </row>
    <row r="11156" spans="1:16" hidden="1" x14ac:dyDescent="0.25">
      <c r="A11156">
        <v>195261768</v>
      </c>
      <c r="B11156">
        <v>803401</v>
      </c>
      <c r="C11156" t="s">
        <v>318</v>
      </c>
      <c r="D11156">
        <v>2021763</v>
      </c>
      <c r="E11156" t="s">
        <v>298</v>
      </c>
      <c r="F11156" t="s">
        <v>214</v>
      </c>
      <c r="G11156" t="s">
        <v>215</v>
      </c>
      <c r="H11156">
        <v>2</v>
      </c>
      <c r="I11156">
        <v>2016</v>
      </c>
      <c r="J11156">
        <v>1</v>
      </c>
      <c r="L11156">
        <v>23081192</v>
      </c>
      <c r="M11156">
        <v>5</v>
      </c>
      <c r="P11156" s="29">
        <f t="shared" si="449"/>
        <v>0.66666666666666663</v>
      </c>
    </row>
    <row r="11157" spans="1:16" hidden="1" x14ac:dyDescent="0.25">
      <c r="A11157">
        <v>195261768</v>
      </c>
      <c r="B11157">
        <v>803401</v>
      </c>
      <c r="C11157" t="s">
        <v>318</v>
      </c>
      <c r="D11157">
        <v>2021756</v>
      </c>
      <c r="E11157" t="s">
        <v>253</v>
      </c>
      <c r="F11157" t="s">
        <v>214</v>
      </c>
      <c r="G11157" t="s">
        <v>215</v>
      </c>
      <c r="H11157">
        <v>2</v>
      </c>
      <c r="I11157">
        <v>2016</v>
      </c>
      <c r="J11157">
        <v>1</v>
      </c>
      <c r="L11157">
        <v>23081182</v>
      </c>
      <c r="M11157">
        <v>5.7</v>
      </c>
      <c r="P11157" s="29">
        <f t="shared" si="449"/>
        <v>0.78333333333333333</v>
      </c>
    </row>
    <row r="11158" spans="1:16" hidden="1" x14ac:dyDescent="0.25">
      <c r="A11158">
        <v>195261768</v>
      </c>
      <c r="B11158">
        <v>803401</v>
      </c>
      <c r="C11158" t="s">
        <v>318</v>
      </c>
      <c r="D11158">
        <v>2021602</v>
      </c>
      <c r="E11158" t="s">
        <v>242</v>
      </c>
      <c r="F11158" t="s">
        <v>214</v>
      </c>
      <c r="G11158" t="s">
        <v>215</v>
      </c>
      <c r="H11158">
        <v>2</v>
      </c>
      <c r="I11158">
        <v>2016</v>
      </c>
      <c r="J11158">
        <v>1</v>
      </c>
      <c r="L11158">
        <v>23081144</v>
      </c>
      <c r="M11158">
        <v>5</v>
      </c>
      <c r="P11158" s="29">
        <f t="shared" si="449"/>
        <v>0.66666666666666663</v>
      </c>
    </row>
    <row r="11159" spans="1:16" hidden="1" x14ac:dyDescent="0.25">
      <c r="A11159">
        <v>195261768</v>
      </c>
      <c r="B11159">
        <v>803401</v>
      </c>
      <c r="C11159" t="s">
        <v>318</v>
      </c>
      <c r="D11159">
        <v>2004099</v>
      </c>
      <c r="E11159" t="s">
        <v>245</v>
      </c>
      <c r="F11159" t="s">
        <v>214</v>
      </c>
      <c r="G11159" t="s">
        <v>215</v>
      </c>
      <c r="H11159">
        <v>2</v>
      </c>
      <c r="I11159">
        <v>2016</v>
      </c>
      <c r="J11159">
        <v>1</v>
      </c>
      <c r="L11159">
        <v>23073320</v>
      </c>
      <c r="M11159">
        <v>5.6</v>
      </c>
      <c r="P11159" s="29">
        <f t="shared" si="449"/>
        <v>0.76666666666666661</v>
      </c>
    </row>
    <row r="11160" spans="1:16" hidden="1" x14ac:dyDescent="0.25">
      <c r="A11160">
        <v>195261768</v>
      </c>
      <c r="B11160">
        <v>803401</v>
      </c>
      <c r="C11160" t="s">
        <v>318</v>
      </c>
      <c r="D11160">
        <v>2004116</v>
      </c>
      <c r="E11160" t="s">
        <v>229</v>
      </c>
      <c r="F11160" t="s">
        <v>214</v>
      </c>
      <c r="G11160" t="s">
        <v>215</v>
      </c>
      <c r="H11160">
        <v>2</v>
      </c>
      <c r="I11160">
        <v>2016</v>
      </c>
      <c r="J11160">
        <v>1</v>
      </c>
      <c r="L11160">
        <v>23073301</v>
      </c>
      <c r="M11160">
        <v>5.7</v>
      </c>
      <c r="P11160" s="29">
        <f t="shared" si="449"/>
        <v>0.78333333333333333</v>
      </c>
    </row>
    <row r="11161" spans="1:16" hidden="1" x14ac:dyDescent="0.25">
      <c r="A11161">
        <v>195261768</v>
      </c>
      <c r="B11161">
        <v>803401</v>
      </c>
      <c r="C11161" t="s">
        <v>318</v>
      </c>
      <c r="D11161">
        <v>2021993</v>
      </c>
      <c r="E11161" t="s">
        <v>256</v>
      </c>
      <c r="F11161" t="s">
        <v>214</v>
      </c>
      <c r="G11161" t="s">
        <v>215</v>
      </c>
      <c r="H11161">
        <v>2</v>
      </c>
      <c r="I11161">
        <v>2016</v>
      </c>
      <c r="J11161">
        <v>2</v>
      </c>
      <c r="L11161">
        <v>23086519</v>
      </c>
      <c r="M11161">
        <v>5.2</v>
      </c>
      <c r="P11161" s="29">
        <f t="shared" si="449"/>
        <v>0.70000000000000007</v>
      </c>
    </row>
    <row r="11162" spans="1:16" hidden="1" x14ac:dyDescent="0.25">
      <c r="A11162">
        <v>195261768</v>
      </c>
      <c r="B11162">
        <v>803401</v>
      </c>
      <c r="C11162" t="s">
        <v>318</v>
      </c>
      <c r="D11162">
        <v>2021874</v>
      </c>
      <c r="E11162" t="s">
        <v>226</v>
      </c>
      <c r="F11162" t="s">
        <v>214</v>
      </c>
      <c r="G11162" t="s">
        <v>215</v>
      </c>
      <c r="H11162">
        <v>2</v>
      </c>
      <c r="I11162">
        <v>2016</v>
      </c>
      <c r="J11162">
        <v>2</v>
      </c>
      <c r="L11162">
        <v>23086862</v>
      </c>
      <c r="M11162">
        <v>5</v>
      </c>
      <c r="P11162" s="29">
        <f t="shared" si="449"/>
        <v>0.66666666666666663</v>
      </c>
    </row>
    <row r="11163" spans="1:16" hidden="1" x14ac:dyDescent="0.25">
      <c r="A11163">
        <v>195261768</v>
      </c>
      <c r="B11163">
        <v>803401</v>
      </c>
      <c r="C11163" t="s">
        <v>318</v>
      </c>
      <c r="D11163">
        <v>2021638</v>
      </c>
      <c r="E11163" t="s">
        <v>250</v>
      </c>
      <c r="F11163" t="s">
        <v>214</v>
      </c>
      <c r="G11163" t="s">
        <v>215</v>
      </c>
      <c r="H11163">
        <v>2</v>
      </c>
      <c r="I11163">
        <v>2016</v>
      </c>
      <c r="J11163">
        <v>2</v>
      </c>
      <c r="L11163">
        <v>23086852</v>
      </c>
      <c r="M11163">
        <v>4.0999999999999996</v>
      </c>
      <c r="P11163" s="29">
        <f t="shared" si="449"/>
        <v>0.51666666666666661</v>
      </c>
    </row>
    <row r="11164" spans="1:16" hidden="1" x14ac:dyDescent="0.25">
      <c r="A11164">
        <v>195261768</v>
      </c>
      <c r="B11164">
        <v>803401</v>
      </c>
      <c r="C11164" t="s">
        <v>318</v>
      </c>
      <c r="D11164">
        <v>2021596</v>
      </c>
      <c r="E11164" t="s">
        <v>294</v>
      </c>
      <c r="F11164" t="s">
        <v>214</v>
      </c>
      <c r="G11164" t="s">
        <v>215</v>
      </c>
      <c r="H11164">
        <v>2</v>
      </c>
      <c r="I11164">
        <v>2016</v>
      </c>
      <c r="J11164">
        <v>2</v>
      </c>
      <c r="L11164">
        <v>23086860</v>
      </c>
      <c r="M11164">
        <v>5.8</v>
      </c>
      <c r="P11164" s="29">
        <f t="shared" si="449"/>
        <v>0.79999999999999993</v>
      </c>
    </row>
    <row r="11165" spans="1:16" hidden="1" x14ac:dyDescent="0.25">
      <c r="A11165">
        <v>195261768</v>
      </c>
      <c r="B11165">
        <v>803401</v>
      </c>
      <c r="C11165" t="s">
        <v>318</v>
      </c>
      <c r="D11165">
        <v>2021781</v>
      </c>
      <c r="E11165" t="s">
        <v>235</v>
      </c>
      <c r="F11165" t="s">
        <v>214</v>
      </c>
      <c r="G11165" t="s">
        <v>215</v>
      </c>
      <c r="H11165">
        <v>2</v>
      </c>
      <c r="I11165">
        <v>2016</v>
      </c>
      <c r="J11165">
        <v>2</v>
      </c>
      <c r="L11165">
        <v>23086901</v>
      </c>
      <c r="M11165">
        <v>5.8</v>
      </c>
      <c r="P11165" s="29">
        <f t="shared" si="449"/>
        <v>0.79999999999999993</v>
      </c>
    </row>
    <row r="11166" spans="1:16" hidden="1" x14ac:dyDescent="0.25">
      <c r="A11166">
        <v>195261768</v>
      </c>
      <c r="B11166">
        <v>803401</v>
      </c>
      <c r="C11166" t="s">
        <v>318</v>
      </c>
      <c r="D11166">
        <v>2004591</v>
      </c>
      <c r="E11166" t="s">
        <v>271</v>
      </c>
      <c r="F11166" t="s">
        <v>214</v>
      </c>
      <c r="G11166" t="s">
        <v>215</v>
      </c>
      <c r="H11166">
        <v>2</v>
      </c>
      <c r="I11166">
        <v>2017</v>
      </c>
      <c r="J11166">
        <v>1</v>
      </c>
      <c r="L11166">
        <v>23093319</v>
      </c>
      <c r="M11166">
        <v>6.2</v>
      </c>
      <c r="P11166" s="29">
        <f t="shared" si="449"/>
        <v>0.8666666666666667</v>
      </c>
    </row>
    <row r="11167" spans="1:16" hidden="1" x14ac:dyDescent="0.25">
      <c r="A11167">
        <v>195261768</v>
      </c>
      <c r="B11167">
        <v>803401</v>
      </c>
      <c r="C11167" t="s">
        <v>318</v>
      </c>
      <c r="D11167">
        <v>2004752</v>
      </c>
      <c r="E11167" t="s">
        <v>290</v>
      </c>
      <c r="F11167" t="s">
        <v>214</v>
      </c>
      <c r="G11167" t="s">
        <v>215</v>
      </c>
      <c r="H11167">
        <v>2</v>
      </c>
      <c r="I11167">
        <v>2017</v>
      </c>
      <c r="J11167">
        <v>1</v>
      </c>
      <c r="L11167">
        <v>23093323</v>
      </c>
      <c r="M11167">
        <v>4.5999999999999996</v>
      </c>
      <c r="P11167" s="29">
        <f t="shared" si="449"/>
        <v>0.6</v>
      </c>
    </row>
    <row r="11168" spans="1:16" hidden="1" x14ac:dyDescent="0.25">
      <c r="A11168">
        <v>195261768</v>
      </c>
      <c r="B11168">
        <v>803401</v>
      </c>
      <c r="C11168" t="s">
        <v>318</v>
      </c>
      <c r="D11168">
        <v>2021640</v>
      </c>
      <c r="E11168" t="s">
        <v>227</v>
      </c>
      <c r="F11168" t="s">
        <v>214</v>
      </c>
      <c r="G11168" t="s">
        <v>215</v>
      </c>
      <c r="H11168">
        <v>2</v>
      </c>
      <c r="I11168">
        <v>2017</v>
      </c>
      <c r="J11168">
        <v>1</v>
      </c>
      <c r="L11168">
        <v>23092942</v>
      </c>
      <c r="M11168">
        <v>5.2</v>
      </c>
      <c r="P11168" s="29">
        <f t="shared" si="449"/>
        <v>0.70000000000000007</v>
      </c>
    </row>
    <row r="11169" spans="1:16" hidden="1" x14ac:dyDescent="0.25">
      <c r="A11169">
        <v>195261768</v>
      </c>
      <c r="B11169">
        <v>803401</v>
      </c>
      <c r="C11169" t="s">
        <v>318</v>
      </c>
      <c r="D11169">
        <v>2021787</v>
      </c>
      <c r="E11169" t="s">
        <v>292</v>
      </c>
      <c r="F11169" t="s">
        <v>214</v>
      </c>
      <c r="G11169" t="s">
        <v>215</v>
      </c>
      <c r="H11169">
        <v>2</v>
      </c>
      <c r="I11169">
        <v>2017</v>
      </c>
      <c r="J11169">
        <v>1</v>
      </c>
      <c r="L11169">
        <v>23093320</v>
      </c>
      <c r="M11169">
        <v>6.1</v>
      </c>
      <c r="P11169" s="29">
        <f t="shared" si="449"/>
        <v>0.85</v>
      </c>
    </row>
    <row r="11170" spans="1:16" hidden="1" x14ac:dyDescent="0.25">
      <c r="A11170">
        <v>195261768</v>
      </c>
      <c r="B11170">
        <v>803401</v>
      </c>
      <c r="C11170" t="s">
        <v>318</v>
      </c>
      <c r="D11170">
        <v>2021750</v>
      </c>
      <c r="E11170" t="s">
        <v>296</v>
      </c>
      <c r="F11170" t="s">
        <v>214</v>
      </c>
      <c r="G11170" t="s">
        <v>215</v>
      </c>
      <c r="H11170">
        <v>2</v>
      </c>
      <c r="I11170">
        <v>2017</v>
      </c>
      <c r="J11170">
        <v>1</v>
      </c>
      <c r="L11170">
        <v>23091959</v>
      </c>
      <c r="M11170">
        <v>5.5</v>
      </c>
      <c r="P11170" s="29">
        <f t="shared" si="449"/>
        <v>0.75</v>
      </c>
    </row>
    <row r="11171" spans="1:16" hidden="1" x14ac:dyDescent="0.25">
      <c r="A11171">
        <v>195261768</v>
      </c>
      <c r="B11171">
        <v>803401</v>
      </c>
      <c r="C11171" t="s">
        <v>318</v>
      </c>
      <c r="D11171">
        <v>2021679</v>
      </c>
      <c r="E11171" t="s">
        <v>259</v>
      </c>
      <c r="F11171" t="s">
        <v>214</v>
      </c>
      <c r="G11171" t="s">
        <v>215</v>
      </c>
      <c r="H11171">
        <v>2</v>
      </c>
      <c r="I11171">
        <v>2017</v>
      </c>
      <c r="J11171">
        <v>1</v>
      </c>
      <c r="L11171">
        <v>23092951</v>
      </c>
      <c r="M11171">
        <v>6.5</v>
      </c>
      <c r="P11171" s="29">
        <f t="shared" si="449"/>
        <v>0.91666666666666663</v>
      </c>
    </row>
    <row r="11172" spans="1:16" hidden="1" x14ac:dyDescent="0.25">
      <c r="A11172">
        <v>195261768</v>
      </c>
      <c r="B11172">
        <v>803401</v>
      </c>
      <c r="C11172" t="s">
        <v>318</v>
      </c>
      <c r="D11172">
        <v>2021725</v>
      </c>
      <c r="E11172" t="s">
        <v>257</v>
      </c>
      <c r="F11172" t="s">
        <v>214</v>
      </c>
      <c r="G11172" t="s">
        <v>215</v>
      </c>
      <c r="H11172">
        <v>2</v>
      </c>
      <c r="I11172">
        <v>2017</v>
      </c>
      <c r="J11172">
        <v>1</v>
      </c>
      <c r="L11172">
        <v>23091960</v>
      </c>
      <c r="M11172">
        <v>4.8</v>
      </c>
      <c r="P11172" s="29">
        <f t="shared" si="449"/>
        <v>0.6333333333333333</v>
      </c>
    </row>
    <row r="11173" spans="1:16" hidden="1" x14ac:dyDescent="0.25">
      <c r="A11173">
        <v>195261768</v>
      </c>
      <c r="B11173">
        <v>803401</v>
      </c>
      <c r="C11173" t="s">
        <v>318</v>
      </c>
      <c r="D11173">
        <v>2019271</v>
      </c>
      <c r="E11173" t="s">
        <v>236</v>
      </c>
      <c r="F11173" t="s">
        <v>214</v>
      </c>
      <c r="G11173" t="s">
        <v>215</v>
      </c>
      <c r="H11173">
        <v>2</v>
      </c>
      <c r="I11173">
        <v>2017</v>
      </c>
      <c r="J11173">
        <v>2</v>
      </c>
      <c r="L11173">
        <v>23097915</v>
      </c>
      <c r="M11173">
        <v>6.4</v>
      </c>
      <c r="P11173" s="29">
        <f t="shared" si="449"/>
        <v>0.9</v>
      </c>
    </row>
    <row r="11174" spans="1:16" hidden="1" x14ac:dyDescent="0.25">
      <c r="A11174">
        <v>195261768</v>
      </c>
      <c r="B11174">
        <v>803401</v>
      </c>
      <c r="C11174" t="s">
        <v>318</v>
      </c>
      <c r="D11174">
        <v>2021723</v>
      </c>
      <c r="E11174" t="s">
        <v>299</v>
      </c>
      <c r="F11174" t="s">
        <v>214</v>
      </c>
      <c r="G11174" t="s">
        <v>215</v>
      </c>
      <c r="H11174">
        <v>2</v>
      </c>
      <c r="I11174">
        <v>2017</v>
      </c>
      <c r="J11174">
        <v>2</v>
      </c>
      <c r="L11174">
        <v>23097633</v>
      </c>
      <c r="M11174">
        <v>6.6</v>
      </c>
      <c r="P11174" s="29">
        <f t="shared" si="449"/>
        <v>0.93333333333333324</v>
      </c>
    </row>
    <row r="11175" spans="1:16" hidden="1" x14ac:dyDescent="0.25">
      <c r="A11175">
        <v>195261768</v>
      </c>
      <c r="B11175">
        <v>803401</v>
      </c>
      <c r="C11175" t="s">
        <v>318</v>
      </c>
      <c r="D11175">
        <v>2004586</v>
      </c>
      <c r="E11175" t="s">
        <v>325</v>
      </c>
      <c r="F11175" t="s">
        <v>214</v>
      </c>
      <c r="G11175" t="s">
        <v>215</v>
      </c>
      <c r="H11175">
        <v>2</v>
      </c>
      <c r="I11175">
        <v>2017</v>
      </c>
      <c r="J11175">
        <v>2</v>
      </c>
      <c r="L11175">
        <v>23097712</v>
      </c>
      <c r="M11175">
        <v>5.0999999999999996</v>
      </c>
      <c r="P11175" s="29">
        <f t="shared" si="449"/>
        <v>0.68333333333333324</v>
      </c>
    </row>
    <row r="11176" spans="1:16" hidden="1" x14ac:dyDescent="0.25">
      <c r="A11176">
        <v>195261768</v>
      </c>
      <c r="B11176">
        <v>803401</v>
      </c>
      <c r="C11176" t="s">
        <v>318</v>
      </c>
      <c r="D11176">
        <v>2021631</v>
      </c>
      <c r="E11176" t="s">
        <v>302</v>
      </c>
      <c r="F11176" t="s">
        <v>214</v>
      </c>
      <c r="G11176" t="s">
        <v>215</v>
      </c>
      <c r="H11176">
        <v>2</v>
      </c>
      <c r="I11176">
        <v>2017</v>
      </c>
      <c r="J11176">
        <v>2</v>
      </c>
      <c r="L11176">
        <v>23101235</v>
      </c>
      <c r="M11176">
        <v>5.7</v>
      </c>
      <c r="P11176" s="29">
        <f t="shared" si="449"/>
        <v>0.78333333333333333</v>
      </c>
    </row>
    <row r="11177" spans="1:16" hidden="1" x14ac:dyDescent="0.25">
      <c r="A11177">
        <v>195261768</v>
      </c>
      <c r="B11177">
        <v>803401</v>
      </c>
      <c r="C11177" t="s">
        <v>318</v>
      </c>
      <c r="D11177">
        <v>2021591</v>
      </c>
      <c r="E11177" t="s">
        <v>240</v>
      </c>
      <c r="F11177" t="s">
        <v>214</v>
      </c>
      <c r="G11177" t="s">
        <v>215</v>
      </c>
      <c r="H11177">
        <v>2</v>
      </c>
      <c r="I11177">
        <v>2017</v>
      </c>
      <c r="J11177">
        <v>2</v>
      </c>
      <c r="L11177">
        <v>23097630</v>
      </c>
      <c r="M11177">
        <v>5.7</v>
      </c>
      <c r="P11177" s="29">
        <f t="shared" si="449"/>
        <v>0.78333333333333333</v>
      </c>
    </row>
    <row r="11178" spans="1:16" hidden="1" x14ac:dyDescent="0.25">
      <c r="A11178">
        <v>195261768</v>
      </c>
      <c r="B11178">
        <v>803401</v>
      </c>
      <c r="C11178" t="s">
        <v>318</v>
      </c>
      <c r="D11178">
        <v>2021865</v>
      </c>
      <c r="E11178" t="s">
        <v>301</v>
      </c>
      <c r="F11178" t="s">
        <v>214</v>
      </c>
      <c r="G11178" t="s">
        <v>215</v>
      </c>
      <c r="H11178">
        <v>2</v>
      </c>
      <c r="I11178">
        <v>2017</v>
      </c>
      <c r="J11178">
        <v>2</v>
      </c>
      <c r="L11178">
        <v>23097629</v>
      </c>
      <c r="M11178">
        <v>5</v>
      </c>
      <c r="P11178" s="29">
        <f t="shared" si="449"/>
        <v>0.66666666666666663</v>
      </c>
    </row>
    <row r="11179" spans="1:16" hidden="1" x14ac:dyDescent="0.25">
      <c r="A11179">
        <v>195261768</v>
      </c>
      <c r="B11179">
        <v>803401</v>
      </c>
      <c r="C11179" t="s">
        <v>318</v>
      </c>
      <c r="D11179">
        <v>2024862</v>
      </c>
      <c r="E11179" t="s">
        <v>289</v>
      </c>
      <c r="F11179" t="s">
        <v>214</v>
      </c>
      <c r="G11179" t="s">
        <v>215</v>
      </c>
      <c r="H11179">
        <v>2</v>
      </c>
      <c r="I11179">
        <v>2017</v>
      </c>
      <c r="J11179">
        <v>2</v>
      </c>
      <c r="L11179">
        <v>23097632</v>
      </c>
      <c r="M11179">
        <v>5.5</v>
      </c>
      <c r="P11179" s="29">
        <f t="shared" si="449"/>
        <v>0.75</v>
      </c>
    </row>
    <row r="11180" spans="1:16" hidden="1" x14ac:dyDescent="0.25">
      <c r="A11180">
        <v>195261768</v>
      </c>
      <c r="B11180">
        <v>803401</v>
      </c>
      <c r="C11180" t="s">
        <v>318</v>
      </c>
      <c r="D11180">
        <v>2004587</v>
      </c>
      <c r="E11180" t="s">
        <v>288</v>
      </c>
      <c r="F11180" t="s">
        <v>214</v>
      </c>
      <c r="G11180" t="s">
        <v>215</v>
      </c>
      <c r="H11180">
        <v>2</v>
      </c>
      <c r="I11180">
        <v>2018</v>
      </c>
      <c r="J11180">
        <v>1</v>
      </c>
      <c r="L11180">
        <v>23108036</v>
      </c>
      <c r="M11180">
        <v>5.8</v>
      </c>
      <c r="P11180" s="29">
        <f t="shared" si="449"/>
        <v>0.79999999999999993</v>
      </c>
    </row>
    <row r="11181" spans="1:16" hidden="1" x14ac:dyDescent="0.25">
      <c r="A11181">
        <v>195261768</v>
      </c>
      <c r="B11181">
        <v>803401</v>
      </c>
      <c r="C11181" t="s">
        <v>318</v>
      </c>
      <c r="D11181">
        <v>2021775</v>
      </c>
      <c r="E11181" t="s">
        <v>286</v>
      </c>
      <c r="F11181" t="s">
        <v>214</v>
      </c>
      <c r="G11181" t="s">
        <v>215</v>
      </c>
      <c r="H11181">
        <v>2</v>
      </c>
      <c r="I11181">
        <v>2018</v>
      </c>
      <c r="J11181">
        <v>1</v>
      </c>
      <c r="M11181">
        <v>6.3</v>
      </c>
      <c r="P11181" s="29">
        <f t="shared" si="449"/>
        <v>0.8833333333333333</v>
      </c>
    </row>
    <row r="11182" spans="1:16" hidden="1" x14ac:dyDescent="0.25">
      <c r="A11182">
        <v>195261768</v>
      </c>
      <c r="B11182">
        <v>803401</v>
      </c>
      <c r="C11182" t="s">
        <v>318</v>
      </c>
      <c r="D11182">
        <v>2004597</v>
      </c>
      <c r="E11182" t="s">
        <v>279</v>
      </c>
      <c r="F11182" t="s">
        <v>214</v>
      </c>
      <c r="G11182" t="s">
        <v>215</v>
      </c>
      <c r="H11182">
        <v>2</v>
      </c>
      <c r="I11182">
        <v>2018</v>
      </c>
      <c r="J11182">
        <v>1</v>
      </c>
      <c r="L11182">
        <v>23107759</v>
      </c>
      <c r="M11182">
        <v>6.2</v>
      </c>
      <c r="P11182" s="29">
        <f t="shared" si="449"/>
        <v>0.8666666666666667</v>
      </c>
    </row>
    <row r="11183" spans="1:16" hidden="1" x14ac:dyDescent="0.25">
      <c r="A11183">
        <v>195261768</v>
      </c>
      <c r="B11183">
        <v>803401</v>
      </c>
      <c r="C11183" t="s">
        <v>318</v>
      </c>
      <c r="D11183">
        <v>2024863</v>
      </c>
      <c r="E11183" t="s">
        <v>304</v>
      </c>
      <c r="F11183" t="s">
        <v>214</v>
      </c>
      <c r="G11183" t="s">
        <v>215</v>
      </c>
      <c r="H11183">
        <v>2</v>
      </c>
      <c r="I11183">
        <v>2018</v>
      </c>
      <c r="J11183">
        <v>1</v>
      </c>
      <c r="L11183">
        <v>23107771</v>
      </c>
      <c r="M11183">
        <v>5.4</v>
      </c>
      <c r="P11183" s="29">
        <f t="shared" si="449"/>
        <v>0.73333333333333339</v>
      </c>
    </row>
    <row r="11184" spans="1:16" hidden="1" x14ac:dyDescent="0.25">
      <c r="A11184">
        <v>195261768</v>
      </c>
      <c r="B11184">
        <v>803401</v>
      </c>
      <c r="C11184" t="s">
        <v>318</v>
      </c>
      <c r="D11184">
        <v>2004587</v>
      </c>
      <c r="E11184" t="s">
        <v>288</v>
      </c>
      <c r="F11184" t="s">
        <v>214</v>
      </c>
      <c r="G11184" t="s">
        <v>215</v>
      </c>
      <c r="H11184">
        <v>4</v>
      </c>
      <c r="I11184">
        <v>2018</v>
      </c>
      <c r="J11184">
        <v>1</v>
      </c>
      <c r="L11184">
        <v>23107718</v>
      </c>
      <c r="P11184" s="29" t="str">
        <f t="shared" si="449"/>
        <v>DRP</v>
      </c>
    </row>
    <row r="11185" spans="1:16" hidden="1" x14ac:dyDescent="0.25">
      <c r="A11185">
        <v>195261768</v>
      </c>
      <c r="B11185">
        <v>803401</v>
      </c>
      <c r="C11185" t="s">
        <v>318</v>
      </c>
      <c r="D11185">
        <v>2004597</v>
      </c>
      <c r="E11185" t="s">
        <v>279</v>
      </c>
      <c r="F11185" t="s">
        <v>214</v>
      </c>
      <c r="G11185" t="s">
        <v>215</v>
      </c>
      <c r="H11185">
        <v>4</v>
      </c>
      <c r="I11185">
        <v>2018</v>
      </c>
      <c r="J11185">
        <v>1</v>
      </c>
      <c r="L11185">
        <v>23107759</v>
      </c>
      <c r="P11185" s="29" t="str">
        <f t="shared" si="449"/>
        <v>DRP</v>
      </c>
    </row>
    <row r="11186" spans="1:16" hidden="1" x14ac:dyDescent="0.25">
      <c r="A11186">
        <v>195261768</v>
      </c>
      <c r="B11186">
        <v>803401</v>
      </c>
      <c r="C11186" t="s">
        <v>318</v>
      </c>
      <c r="D11186">
        <v>2024921</v>
      </c>
      <c r="E11186" t="s">
        <v>225</v>
      </c>
      <c r="F11186" t="s">
        <v>214</v>
      </c>
      <c r="G11186" t="s">
        <v>215</v>
      </c>
      <c r="H11186">
        <v>4</v>
      </c>
      <c r="I11186">
        <v>2018</v>
      </c>
      <c r="J11186">
        <v>1</v>
      </c>
      <c r="L11186">
        <v>23107811</v>
      </c>
      <c r="P11186" s="29" t="str">
        <f t="shared" si="449"/>
        <v>DRP</v>
      </c>
    </row>
    <row r="11187" spans="1:16" hidden="1" x14ac:dyDescent="0.25">
      <c r="A11187">
        <v>195261768</v>
      </c>
      <c r="B11187">
        <v>803401</v>
      </c>
      <c r="C11187" t="s">
        <v>318</v>
      </c>
      <c r="D11187">
        <v>2021716</v>
      </c>
      <c r="E11187" t="s">
        <v>291</v>
      </c>
      <c r="F11187" t="s">
        <v>214</v>
      </c>
      <c r="G11187" t="s">
        <v>215</v>
      </c>
      <c r="H11187">
        <v>2</v>
      </c>
      <c r="I11187">
        <v>2018</v>
      </c>
      <c r="J11187">
        <v>1</v>
      </c>
      <c r="L11187">
        <v>23107801</v>
      </c>
      <c r="M11187">
        <v>5.7</v>
      </c>
      <c r="P11187" s="29">
        <f t="shared" ref="P11187:P11218" si="450">IF(AND(ISNUMBER(M11187),H11187&lt;&gt;4),(M11187-1)/6,IF(H11187=4,"DRP",IF(AND(H11187=3,M11187="NA"),"BAD",IF(AND(H11187=2),"CVL",IF(AND(H11187=1,ISBLANK(M11187)),"NULL","UNK")))))</f>
        <v>0.78333333333333333</v>
      </c>
    </row>
    <row r="11188" spans="1:16" hidden="1" x14ac:dyDescent="0.25">
      <c r="A11188">
        <v>195261768</v>
      </c>
      <c r="B11188">
        <v>803401</v>
      </c>
      <c r="C11188" t="s">
        <v>318</v>
      </c>
      <c r="D11188">
        <v>2021661</v>
      </c>
      <c r="E11188" t="s">
        <v>305</v>
      </c>
      <c r="F11188" t="s">
        <v>214</v>
      </c>
      <c r="G11188" t="s">
        <v>215</v>
      </c>
      <c r="H11188">
        <v>2</v>
      </c>
      <c r="I11188">
        <v>2018</v>
      </c>
      <c r="J11188">
        <v>1</v>
      </c>
      <c r="L11188">
        <v>23107773</v>
      </c>
      <c r="M11188">
        <v>5.0999999999999996</v>
      </c>
      <c r="P11188" s="29">
        <f t="shared" si="450"/>
        <v>0.68333333333333324</v>
      </c>
    </row>
    <row r="11189" spans="1:16" hidden="1" x14ac:dyDescent="0.25">
      <c r="A11189">
        <v>195261768</v>
      </c>
      <c r="B11189">
        <v>803401</v>
      </c>
      <c r="C11189" t="s">
        <v>318</v>
      </c>
      <c r="D11189">
        <v>2021615</v>
      </c>
      <c r="E11189" t="s">
        <v>255</v>
      </c>
      <c r="F11189" t="s">
        <v>214</v>
      </c>
      <c r="G11189" t="s">
        <v>215</v>
      </c>
      <c r="H11189">
        <v>2</v>
      </c>
      <c r="I11189">
        <v>2018</v>
      </c>
      <c r="J11189">
        <v>1</v>
      </c>
      <c r="L11189">
        <v>23107757</v>
      </c>
      <c r="M11189">
        <v>5</v>
      </c>
      <c r="P11189" s="29">
        <f t="shared" si="450"/>
        <v>0.66666666666666663</v>
      </c>
    </row>
    <row r="11190" spans="1:16" hidden="1" x14ac:dyDescent="0.25">
      <c r="A11190">
        <v>195261768</v>
      </c>
      <c r="B11190">
        <v>803401</v>
      </c>
      <c r="C11190" t="s">
        <v>318</v>
      </c>
      <c r="D11190">
        <v>2019272</v>
      </c>
      <c r="E11190" t="s">
        <v>249</v>
      </c>
      <c r="F11190" t="s">
        <v>214</v>
      </c>
      <c r="G11190" t="s">
        <v>215</v>
      </c>
      <c r="H11190">
        <v>2</v>
      </c>
      <c r="I11190">
        <v>2018</v>
      </c>
      <c r="J11190">
        <v>1</v>
      </c>
      <c r="L11190">
        <v>23104909</v>
      </c>
      <c r="M11190">
        <v>6.2</v>
      </c>
      <c r="P11190" s="29">
        <f t="shared" si="450"/>
        <v>0.8666666666666667</v>
      </c>
    </row>
    <row r="11191" spans="1:16" hidden="1" x14ac:dyDescent="0.25">
      <c r="A11191">
        <v>195261768</v>
      </c>
      <c r="B11191">
        <v>803401</v>
      </c>
      <c r="C11191" t="s">
        <v>318</v>
      </c>
      <c r="D11191">
        <v>2021671</v>
      </c>
      <c r="E11191" t="s">
        <v>303</v>
      </c>
      <c r="F11191" t="s">
        <v>214</v>
      </c>
      <c r="G11191" t="s">
        <v>215</v>
      </c>
      <c r="H11191">
        <v>2</v>
      </c>
      <c r="I11191">
        <v>2018</v>
      </c>
      <c r="J11191">
        <v>2</v>
      </c>
      <c r="L11191">
        <v>23115919</v>
      </c>
      <c r="M11191">
        <v>5.2</v>
      </c>
      <c r="P11191" s="29">
        <f t="shared" si="450"/>
        <v>0.70000000000000007</v>
      </c>
    </row>
    <row r="11192" spans="1:16" hidden="1" x14ac:dyDescent="0.25">
      <c r="A11192">
        <v>195261768</v>
      </c>
      <c r="B11192">
        <v>803401</v>
      </c>
      <c r="C11192" t="s">
        <v>318</v>
      </c>
      <c r="D11192">
        <v>2021664</v>
      </c>
      <c r="E11192" t="s">
        <v>311</v>
      </c>
      <c r="F11192" t="s">
        <v>214</v>
      </c>
      <c r="G11192" t="s">
        <v>215</v>
      </c>
      <c r="H11192">
        <v>2</v>
      </c>
      <c r="I11192">
        <v>2018</v>
      </c>
      <c r="J11192">
        <v>2</v>
      </c>
      <c r="L11192">
        <v>23115915</v>
      </c>
      <c r="M11192">
        <v>6</v>
      </c>
      <c r="P11192" s="29">
        <f t="shared" si="450"/>
        <v>0.83333333333333337</v>
      </c>
    </row>
    <row r="11193" spans="1:16" hidden="1" x14ac:dyDescent="0.25">
      <c r="A11193">
        <v>195261768</v>
      </c>
      <c r="B11193">
        <v>803401</v>
      </c>
      <c r="C11193" t="s">
        <v>318</v>
      </c>
      <c r="D11193">
        <v>2019273</v>
      </c>
      <c r="E11193" t="s">
        <v>248</v>
      </c>
      <c r="F11193" t="s">
        <v>214</v>
      </c>
      <c r="G11193" t="s">
        <v>215</v>
      </c>
      <c r="H11193">
        <v>2</v>
      </c>
      <c r="I11193">
        <v>2018</v>
      </c>
      <c r="J11193">
        <v>2</v>
      </c>
      <c r="L11193">
        <v>23114619</v>
      </c>
      <c r="M11193">
        <v>5.9</v>
      </c>
      <c r="P11193" s="29">
        <f t="shared" si="450"/>
        <v>0.81666666666666676</v>
      </c>
    </row>
    <row r="11194" spans="1:16" hidden="1" x14ac:dyDescent="0.25">
      <c r="A11194">
        <v>195261768</v>
      </c>
      <c r="B11194">
        <v>803401</v>
      </c>
      <c r="C11194" t="s">
        <v>318</v>
      </c>
      <c r="D11194">
        <v>2004602</v>
      </c>
      <c r="E11194" t="s">
        <v>277</v>
      </c>
      <c r="F11194" t="s">
        <v>214</v>
      </c>
      <c r="G11194" t="s">
        <v>215</v>
      </c>
      <c r="H11194">
        <v>2</v>
      </c>
      <c r="I11194">
        <v>2018</v>
      </c>
      <c r="J11194">
        <v>2</v>
      </c>
      <c r="L11194">
        <v>23115918</v>
      </c>
      <c r="M11194">
        <v>5.9</v>
      </c>
      <c r="P11194" s="29">
        <f t="shared" si="450"/>
        <v>0.81666666666666676</v>
      </c>
    </row>
    <row r="11195" spans="1:16" hidden="1" x14ac:dyDescent="0.25">
      <c r="A11195">
        <v>195261768</v>
      </c>
      <c r="B11195">
        <v>803401</v>
      </c>
      <c r="C11195" t="s">
        <v>318</v>
      </c>
      <c r="D11195">
        <v>2021744</v>
      </c>
      <c r="E11195" t="s">
        <v>262</v>
      </c>
      <c r="F11195" t="s">
        <v>214</v>
      </c>
      <c r="G11195" t="s">
        <v>215</v>
      </c>
      <c r="H11195">
        <v>2</v>
      </c>
      <c r="I11195">
        <v>2018</v>
      </c>
      <c r="J11195">
        <v>2</v>
      </c>
      <c r="L11195">
        <v>23115906</v>
      </c>
      <c r="M11195">
        <v>5.8</v>
      </c>
      <c r="P11195" s="29">
        <f t="shared" si="450"/>
        <v>0.79999999999999993</v>
      </c>
    </row>
    <row r="11196" spans="1:16" hidden="1" x14ac:dyDescent="0.25">
      <c r="A11196">
        <v>195261768</v>
      </c>
      <c r="B11196">
        <v>803401</v>
      </c>
      <c r="C11196" t="s">
        <v>318</v>
      </c>
      <c r="D11196">
        <v>2024921</v>
      </c>
      <c r="E11196" t="s">
        <v>225</v>
      </c>
      <c r="F11196" t="s">
        <v>214</v>
      </c>
      <c r="G11196" t="s">
        <v>215</v>
      </c>
      <c r="H11196">
        <v>2</v>
      </c>
      <c r="I11196">
        <v>2018</v>
      </c>
      <c r="J11196">
        <v>2</v>
      </c>
      <c r="L11196">
        <v>23115972</v>
      </c>
      <c r="M11196">
        <v>5.4</v>
      </c>
      <c r="P11196" s="29">
        <f t="shared" si="450"/>
        <v>0.73333333333333339</v>
      </c>
    </row>
    <row r="11197" spans="1:16" hidden="1" x14ac:dyDescent="0.25">
      <c r="A11197">
        <v>195261768</v>
      </c>
      <c r="B11197">
        <v>803401</v>
      </c>
      <c r="C11197" t="s">
        <v>318</v>
      </c>
      <c r="D11197">
        <v>2024864</v>
      </c>
      <c r="E11197" t="s">
        <v>310</v>
      </c>
      <c r="F11197" t="s">
        <v>214</v>
      </c>
      <c r="G11197" t="s">
        <v>215</v>
      </c>
      <c r="H11197">
        <v>2</v>
      </c>
      <c r="I11197">
        <v>2018</v>
      </c>
      <c r="J11197">
        <v>2</v>
      </c>
      <c r="L11197">
        <v>23115914</v>
      </c>
      <c r="M11197">
        <v>5.5</v>
      </c>
      <c r="P11197" s="29">
        <f t="shared" si="450"/>
        <v>0.75</v>
      </c>
    </row>
    <row r="11198" spans="1:16" hidden="1" x14ac:dyDescent="0.25">
      <c r="A11198">
        <v>195261768</v>
      </c>
      <c r="B11198">
        <v>803401</v>
      </c>
      <c r="C11198" t="s">
        <v>318</v>
      </c>
      <c r="D11198">
        <v>2019274</v>
      </c>
      <c r="E11198" t="s">
        <v>247</v>
      </c>
      <c r="F11198" t="s">
        <v>214</v>
      </c>
      <c r="G11198" t="s">
        <v>215</v>
      </c>
      <c r="H11198">
        <v>2</v>
      </c>
      <c r="I11198">
        <v>2019</v>
      </c>
      <c r="J11198">
        <v>1</v>
      </c>
      <c r="L11198">
        <v>23123504</v>
      </c>
      <c r="M11198">
        <v>6</v>
      </c>
      <c r="P11198" s="29">
        <f t="shared" si="450"/>
        <v>0.83333333333333337</v>
      </c>
    </row>
    <row r="11199" spans="1:16" hidden="1" x14ac:dyDescent="0.25">
      <c r="A11199">
        <v>195261768</v>
      </c>
      <c r="B11199">
        <v>803401</v>
      </c>
      <c r="C11199" t="s">
        <v>318</v>
      </c>
      <c r="D11199">
        <v>2024865</v>
      </c>
      <c r="E11199" t="s">
        <v>284</v>
      </c>
      <c r="F11199" t="s">
        <v>214</v>
      </c>
      <c r="G11199" t="s">
        <v>215</v>
      </c>
      <c r="H11199">
        <v>2</v>
      </c>
      <c r="I11199">
        <v>2019</v>
      </c>
      <c r="J11199">
        <v>1</v>
      </c>
      <c r="L11199">
        <v>23123875</v>
      </c>
      <c r="M11199">
        <v>5.6</v>
      </c>
      <c r="P11199" s="29">
        <f t="shared" si="450"/>
        <v>0.76666666666666661</v>
      </c>
    </row>
    <row r="11200" spans="1:16" hidden="1" x14ac:dyDescent="0.25">
      <c r="A11200">
        <v>195261768</v>
      </c>
      <c r="B11200">
        <v>803401</v>
      </c>
      <c r="C11200" t="s">
        <v>318</v>
      </c>
      <c r="D11200">
        <v>2021730</v>
      </c>
      <c r="E11200" t="s">
        <v>307</v>
      </c>
      <c r="F11200" t="s">
        <v>214</v>
      </c>
      <c r="G11200" t="s">
        <v>215</v>
      </c>
      <c r="H11200">
        <v>2</v>
      </c>
      <c r="I11200">
        <v>2019</v>
      </c>
      <c r="J11200">
        <v>1</v>
      </c>
      <c r="L11200">
        <v>23120313</v>
      </c>
      <c r="M11200">
        <v>6</v>
      </c>
      <c r="P11200" s="29">
        <f t="shared" si="450"/>
        <v>0.83333333333333337</v>
      </c>
    </row>
    <row r="11201" spans="1:16" hidden="1" x14ac:dyDescent="0.25">
      <c r="A11201">
        <v>195261768</v>
      </c>
      <c r="B11201">
        <v>803401</v>
      </c>
      <c r="C11201" t="s">
        <v>318</v>
      </c>
      <c r="D11201">
        <v>2021760</v>
      </c>
      <c r="E11201" t="s">
        <v>254</v>
      </c>
      <c r="F11201" t="s">
        <v>214</v>
      </c>
      <c r="G11201" t="s">
        <v>215</v>
      </c>
      <c r="H11201">
        <v>2</v>
      </c>
      <c r="I11201">
        <v>2019</v>
      </c>
      <c r="J11201">
        <v>1</v>
      </c>
      <c r="L11201">
        <v>23120307</v>
      </c>
      <c r="M11201">
        <v>6.1</v>
      </c>
      <c r="P11201" s="29">
        <f t="shared" si="450"/>
        <v>0.85</v>
      </c>
    </row>
    <row r="11202" spans="1:16" hidden="1" x14ac:dyDescent="0.25">
      <c r="A11202">
        <v>195261768</v>
      </c>
      <c r="B11202">
        <v>803401</v>
      </c>
      <c r="C11202" t="s">
        <v>318</v>
      </c>
      <c r="D11202">
        <v>2027111</v>
      </c>
      <c r="E11202" t="s">
        <v>322</v>
      </c>
      <c r="F11202" t="s">
        <v>320</v>
      </c>
      <c r="G11202" t="s">
        <v>321</v>
      </c>
      <c r="H11202">
        <v>2</v>
      </c>
      <c r="I11202">
        <v>2019</v>
      </c>
      <c r="J11202">
        <v>1</v>
      </c>
      <c r="L11202">
        <v>23121971</v>
      </c>
      <c r="M11202">
        <v>5.8</v>
      </c>
      <c r="P11202" s="29">
        <f t="shared" si="450"/>
        <v>0.79999999999999993</v>
      </c>
    </row>
    <row r="11203" spans="1:16" hidden="1" x14ac:dyDescent="0.25">
      <c r="A11203">
        <v>195261768</v>
      </c>
      <c r="B11203">
        <v>803401</v>
      </c>
      <c r="C11203" t="s">
        <v>318</v>
      </c>
      <c r="D11203">
        <v>2021841</v>
      </c>
      <c r="E11203" t="s">
        <v>306</v>
      </c>
      <c r="F11203" t="s">
        <v>214</v>
      </c>
      <c r="G11203" t="s">
        <v>215</v>
      </c>
      <c r="H11203">
        <v>2</v>
      </c>
      <c r="I11203">
        <v>2019</v>
      </c>
      <c r="J11203">
        <v>1</v>
      </c>
      <c r="L11203">
        <v>23120306</v>
      </c>
      <c r="M11203">
        <v>6.7</v>
      </c>
      <c r="P11203" s="29">
        <f t="shared" si="450"/>
        <v>0.95000000000000007</v>
      </c>
    </row>
    <row r="11204" spans="1:16" hidden="1" x14ac:dyDescent="0.25">
      <c r="A11204">
        <v>195261768</v>
      </c>
      <c r="B11204">
        <v>803401</v>
      </c>
      <c r="C11204" t="s">
        <v>318</v>
      </c>
      <c r="D11204">
        <v>2021689</v>
      </c>
      <c r="E11204" t="s">
        <v>312</v>
      </c>
      <c r="F11204" t="s">
        <v>214</v>
      </c>
      <c r="G11204" t="s">
        <v>215</v>
      </c>
      <c r="H11204">
        <v>4</v>
      </c>
      <c r="I11204">
        <v>2019</v>
      </c>
      <c r="J11204">
        <v>1</v>
      </c>
      <c r="L11204">
        <v>23120247</v>
      </c>
      <c r="P11204" s="29" t="str">
        <f t="shared" si="450"/>
        <v>DRP</v>
      </c>
    </row>
    <row r="11205" spans="1:16" hidden="1" x14ac:dyDescent="0.25">
      <c r="A11205">
        <v>195261768</v>
      </c>
      <c r="B11205">
        <v>803401</v>
      </c>
      <c r="C11205" t="s">
        <v>318</v>
      </c>
      <c r="D11205">
        <v>2021808</v>
      </c>
      <c r="E11205" t="s">
        <v>283</v>
      </c>
      <c r="F11205" t="s">
        <v>214</v>
      </c>
      <c r="G11205" t="s">
        <v>215</v>
      </c>
      <c r="H11205">
        <v>2</v>
      </c>
      <c r="I11205">
        <v>2019</v>
      </c>
      <c r="J11205">
        <v>1</v>
      </c>
      <c r="L11205">
        <v>23120308</v>
      </c>
      <c r="M11205">
        <v>6.6</v>
      </c>
      <c r="P11205" s="29">
        <f t="shared" si="450"/>
        <v>0.93333333333333324</v>
      </c>
    </row>
    <row r="11206" spans="1:16" hidden="1" x14ac:dyDescent="0.25">
      <c r="A11206">
        <v>195261768</v>
      </c>
      <c r="B11206">
        <v>803401</v>
      </c>
      <c r="C11206" t="s">
        <v>318</v>
      </c>
      <c r="D11206">
        <v>2004609</v>
      </c>
      <c r="E11206" t="s">
        <v>309</v>
      </c>
      <c r="F11206" t="s">
        <v>214</v>
      </c>
      <c r="G11206" t="s">
        <v>215</v>
      </c>
      <c r="H11206">
        <v>1</v>
      </c>
      <c r="I11206">
        <v>2019</v>
      </c>
      <c r="J11206">
        <v>2</v>
      </c>
      <c r="L11206">
        <v>23129808</v>
      </c>
      <c r="P11206" s="29" t="str">
        <f t="shared" si="450"/>
        <v>NULL</v>
      </c>
    </row>
    <row r="11207" spans="1:16" hidden="1" x14ac:dyDescent="0.25">
      <c r="A11207">
        <v>195261768</v>
      </c>
      <c r="B11207">
        <v>803401</v>
      </c>
      <c r="C11207" t="s">
        <v>318</v>
      </c>
      <c r="D11207">
        <v>2021621</v>
      </c>
      <c r="E11207" t="s">
        <v>314</v>
      </c>
      <c r="F11207" t="s">
        <v>214</v>
      </c>
      <c r="G11207" t="s">
        <v>215</v>
      </c>
      <c r="H11207">
        <v>1</v>
      </c>
      <c r="I11207">
        <v>2019</v>
      </c>
      <c r="J11207">
        <v>2</v>
      </c>
      <c r="L11207">
        <v>23130528</v>
      </c>
      <c r="P11207" s="29" t="str">
        <f t="shared" si="450"/>
        <v>NULL</v>
      </c>
    </row>
    <row r="11208" spans="1:16" hidden="1" x14ac:dyDescent="0.25">
      <c r="A11208">
        <v>195261768</v>
      </c>
      <c r="B11208">
        <v>803401</v>
      </c>
      <c r="C11208" t="s">
        <v>318</v>
      </c>
      <c r="D11208">
        <v>2021710</v>
      </c>
      <c r="E11208" t="s">
        <v>278</v>
      </c>
      <c r="F11208" t="s">
        <v>214</v>
      </c>
      <c r="G11208" t="s">
        <v>215</v>
      </c>
      <c r="H11208">
        <v>1</v>
      </c>
      <c r="I11208">
        <v>2019</v>
      </c>
      <c r="J11208">
        <v>2</v>
      </c>
      <c r="L11208">
        <v>23129397</v>
      </c>
      <c r="P11208" s="29" t="str">
        <f t="shared" si="450"/>
        <v>NULL</v>
      </c>
    </row>
    <row r="11209" spans="1:16" hidden="1" x14ac:dyDescent="0.25">
      <c r="A11209">
        <v>195261768</v>
      </c>
      <c r="B11209">
        <v>803401</v>
      </c>
      <c r="C11209" t="s">
        <v>318</v>
      </c>
      <c r="D11209">
        <v>2021818</v>
      </c>
      <c r="E11209" t="s">
        <v>285</v>
      </c>
      <c r="F11209" t="s">
        <v>214</v>
      </c>
      <c r="G11209" t="s">
        <v>215</v>
      </c>
      <c r="H11209">
        <v>1</v>
      </c>
      <c r="I11209">
        <v>2019</v>
      </c>
      <c r="J11209">
        <v>2</v>
      </c>
      <c r="L11209">
        <v>23130530</v>
      </c>
      <c r="P11209" s="29" t="str">
        <f t="shared" si="450"/>
        <v>NULL</v>
      </c>
    </row>
    <row r="11210" spans="1:16" hidden="1" x14ac:dyDescent="0.25">
      <c r="A11210">
        <v>195261768</v>
      </c>
      <c r="B11210">
        <v>803401</v>
      </c>
      <c r="C11210" t="s">
        <v>318</v>
      </c>
      <c r="D11210">
        <v>2021862</v>
      </c>
      <c r="E11210" t="s">
        <v>313</v>
      </c>
      <c r="F11210" t="s">
        <v>214</v>
      </c>
      <c r="G11210" t="s">
        <v>215</v>
      </c>
      <c r="H11210">
        <v>1</v>
      </c>
      <c r="I11210">
        <v>2019</v>
      </c>
      <c r="J11210">
        <v>2</v>
      </c>
      <c r="L11210">
        <v>23129813</v>
      </c>
      <c r="P11210" s="29" t="str">
        <f t="shared" si="450"/>
        <v>NULL</v>
      </c>
    </row>
    <row r="11211" spans="1:16" hidden="1" x14ac:dyDescent="0.25">
      <c r="A11211">
        <v>195261768</v>
      </c>
      <c r="B11211">
        <v>803401</v>
      </c>
      <c r="C11211" t="s">
        <v>318</v>
      </c>
      <c r="D11211">
        <v>2021689</v>
      </c>
      <c r="E11211" t="s">
        <v>312</v>
      </c>
      <c r="F11211" t="s">
        <v>214</v>
      </c>
      <c r="G11211" t="s">
        <v>215</v>
      </c>
      <c r="H11211">
        <v>1</v>
      </c>
      <c r="I11211">
        <v>2019</v>
      </c>
      <c r="J11211">
        <v>2</v>
      </c>
      <c r="L11211">
        <v>23129811</v>
      </c>
      <c r="P11211" s="29" t="str">
        <f t="shared" si="450"/>
        <v>NULL</v>
      </c>
    </row>
    <row r="11212" spans="1:16" hidden="1" x14ac:dyDescent="0.25">
      <c r="A11212">
        <v>195262896</v>
      </c>
      <c r="B11212">
        <v>803407</v>
      </c>
      <c r="C11212" t="s">
        <v>317</v>
      </c>
      <c r="D11212">
        <v>2004098</v>
      </c>
      <c r="E11212" t="s">
        <v>213</v>
      </c>
      <c r="F11212" t="s">
        <v>214</v>
      </c>
      <c r="G11212" t="s">
        <v>215</v>
      </c>
      <c r="H11212">
        <v>2</v>
      </c>
      <c r="I11212">
        <v>2016</v>
      </c>
      <c r="J11212">
        <v>1</v>
      </c>
      <c r="L11212">
        <v>23078142</v>
      </c>
      <c r="M11212">
        <v>6.9</v>
      </c>
      <c r="P11212" s="29">
        <f t="shared" si="450"/>
        <v>0.98333333333333339</v>
      </c>
    </row>
    <row r="11213" spans="1:16" hidden="1" x14ac:dyDescent="0.25">
      <c r="A11213">
        <v>195262896</v>
      </c>
      <c r="B11213">
        <v>803407</v>
      </c>
      <c r="C11213" t="s">
        <v>317</v>
      </c>
      <c r="D11213">
        <v>2021600</v>
      </c>
      <c r="E11213" t="s">
        <v>219</v>
      </c>
      <c r="F11213" t="s">
        <v>214</v>
      </c>
      <c r="G11213" t="s">
        <v>215</v>
      </c>
      <c r="H11213">
        <v>2</v>
      </c>
      <c r="I11213">
        <v>2016</v>
      </c>
      <c r="J11213">
        <v>1</v>
      </c>
      <c r="L11213">
        <v>23081087</v>
      </c>
      <c r="M11213">
        <v>4.3</v>
      </c>
      <c r="P11213" s="29">
        <f t="shared" si="450"/>
        <v>0.54999999999999993</v>
      </c>
    </row>
    <row r="11214" spans="1:16" hidden="1" x14ac:dyDescent="0.25">
      <c r="A11214">
        <v>195262896</v>
      </c>
      <c r="B11214">
        <v>803407</v>
      </c>
      <c r="C11214" t="s">
        <v>317</v>
      </c>
      <c r="D11214">
        <v>2005099</v>
      </c>
      <c r="E11214" t="s">
        <v>217</v>
      </c>
      <c r="F11214" t="s">
        <v>214</v>
      </c>
      <c r="G11214" t="s">
        <v>215</v>
      </c>
      <c r="H11214">
        <v>2</v>
      </c>
      <c r="I11214">
        <v>2016</v>
      </c>
      <c r="J11214">
        <v>1</v>
      </c>
      <c r="L11214">
        <v>23081379</v>
      </c>
      <c r="M11214">
        <v>4.0999999999999996</v>
      </c>
      <c r="P11214" s="29">
        <f t="shared" si="450"/>
        <v>0.51666666666666661</v>
      </c>
    </row>
    <row r="11215" spans="1:16" hidden="1" x14ac:dyDescent="0.25">
      <c r="A11215">
        <v>195262896</v>
      </c>
      <c r="B11215">
        <v>803407</v>
      </c>
      <c r="C11215" t="s">
        <v>317</v>
      </c>
      <c r="D11215">
        <v>2005102</v>
      </c>
      <c r="E11215" t="s">
        <v>218</v>
      </c>
      <c r="F11215" t="s">
        <v>214</v>
      </c>
      <c r="G11215" t="s">
        <v>215</v>
      </c>
      <c r="H11215">
        <v>2</v>
      </c>
      <c r="I11215">
        <v>2016</v>
      </c>
      <c r="J11215">
        <v>1</v>
      </c>
      <c r="L11215">
        <v>23081364</v>
      </c>
      <c r="M11215">
        <v>4.4000000000000004</v>
      </c>
      <c r="P11215" s="29">
        <f t="shared" si="450"/>
        <v>0.56666666666666676</v>
      </c>
    </row>
    <row r="11216" spans="1:16" hidden="1" x14ac:dyDescent="0.25">
      <c r="A11216">
        <v>195262896</v>
      </c>
      <c r="B11216">
        <v>803407</v>
      </c>
      <c r="C11216" t="s">
        <v>317</v>
      </c>
      <c r="D11216">
        <v>2021754</v>
      </c>
      <c r="E11216" t="s">
        <v>216</v>
      </c>
      <c r="F11216" t="s">
        <v>214</v>
      </c>
      <c r="G11216" t="s">
        <v>215</v>
      </c>
      <c r="H11216">
        <v>3</v>
      </c>
      <c r="I11216">
        <v>2016</v>
      </c>
      <c r="J11216">
        <v>1</v>
      </c>
      <c r="L11216">
        <v>23081132</v>
      </c>
      <c r="M11216" t="s">
        <v>221</v>
      </c>
      <c r="P11216" s="29" t="str">
        <f t="shared" si="450"/>
        <v>BAD</v>
      </c>
    </row>
    <row r="11217" spans="1:16" hidden="1" x14ac:dyDescent="0.25">
      <c r="A11217">
        <v>195262896</v>
      </c>
      <c r="B11217">
        <v>803407</v>
      </c>
      <c r="C11217" t="s">
        <v>317</v>
      </c>
      <c r="D11217">
        <v>2005118</v>
      </c>
      <c r="E11217" t="s">
        <v>223</v>
      </c>
      <c r="F11217" t="s">
        <v>214</v>
      </c>
      <c r="G11217" t="s">
        <v>215</v>
      </c>
      <c r="H11217">
        <v>3</v>
      </c>
      <c r="I11217">
        <v>2016</v>
      </c>
      <c r="J11217">
        <v>1</v>
      </c>
      <c r="L11217">
        <v>23081297</v>
      </c>
      <c r="M11217">
        <v>3.2</v>
      </c>
      <c r="P11217" s="29">
        <f t="shared" si="450"/>
        <v>0.3666666666666667</v>
      </c>
    </row>
    <row r="11218" spans="1:16" hidden="1" x14ac:dyDescent="0.25">
      <c r="A11218">
        <v>195262896</v>
      </c>
      <c r="B11218">
        <v>803407</v>
      </c>
      <c r="C11218" t="s">
        <v>317</v>
      </c>
      <c r="D11218">
        <v>2004112</v>
      </c>
      <c r="E11218" t="s">
        <v>244</v>
      </c>
      <c r="F11218" t="s">
        <v>214</v>
      </c>
      <c r="G11218" t="s">
        <v>215</v>
      </c>
      <c r="H11218">
        <v>2</v>
      </c>
      <c r="I11218">
        <v>2016</v>
      </c>
      <c r="J11218">
        <v>2</v>
      </c>
      <c r="L11218">
        <v>23085513</v>
      </c>
      <c r="M11218">
        <v>4.3</v>
      </c>
      <c r="P11218" s="29">
        <f t="shared" si="450"/>
        <v>0.54999999999999993</v>
      </c>
    </row>
    <row r="11219" spans="1:16" hidden="1" x14ac:dyDescent="0.25">
      <c r="A11219">
        <v>195262896</v>
      </c>
      <c r="B11219">
        <v>803407</v>
      </c>
      <c r="C11219" t="s">
        <v>317</v>
      </c>
      <c r="D11219">
        <v>2021580</v>
      </c>
      <c r="E11219" t="s">
        <v>241</v>
      </c>
      <c r="F11219" t="s">
        <v>214</v>
      </c>
      <c r="G11219" t="s">
        <v>215</v>
      </c>
      <c r="H11219">
        <v>3</v>
      </c>
      <c r="I11219">
        <v>2016</v>
      </c>
      <c r="J11219">
        <v>2</v>
      </c>
      <c r="L11219">
        <v>23086825</v>
      </c>
      <c r="M11219">
        <v>3.3</v>
      </c>
      <c r="P11219" s="29">
        <f t="shared" ref="P11219:P11255" si="451">IF(AND(ISNUMBER(M11219),H11219&lt;&gt;4),(M11219-1)/6,IF(H11219=4,"DRP",IF(AND(H11219=3,M11219="NA"),"BAD",IF(AND(H11219=2),"CVL",IF(AND(H11219=1,ISBLANK(M11219)),"NULL","UNK")))))</f>
        <v>0.3833333333333333</v>
      </c>
    </row>
    <row r="11220" spans="1:16" hidden="1" x14ac:dyDescent="0.25">
      <c r="A11220">
        <v>195262896</v>
      </c>
      <c r="B11220">
        <v>803407</v>
      </c>
      <c r="C11220" t="s">
        <v>317</v>
      </c>
      <c r="D11220">
        <v>2021602</v>
      </c>
      <c r="E11220" t="s">
        <v>242</v>
      </c>
      <c r="F11220" t="s">
        <v>214</v>
      </c>
      <c r="G11220" t="s">
        <v>215</v>
      </c>
      <c r="H11220">
        <v>3</v>
      </c>
      <c r="I11220">
        <v>2016</v>
      </c>
      <c r="J11220">
        <v>2</v>
      </c>
      <c r="L11220">
        <v>23086748</v>
      </c>
      <c r="M11220">
        <v>3.6</v>
      </c>
      <c r="P11220" s="29">
        <f t="shared" si="451"/>
        <v>0.43333333333333335</v>
      </c>
    </row>
    <row r="11221" spans="1:16" hidden="1" x14ac:dyDescent="0.25">
      <c r="A11221">
        <v>195262896</v>
      </c>
      <c r="B11221">
        <v>803407</v>
      </c>
      <c r="C11221" t="s">
        <v>317</v>
      </c>
      <c r="D11221">
        <v>2005117</v>
      </c>
      <c r="E11221" t="s">
        <v>220</v>
      </c>
      <c r="F11221" t="s">
        <v>214</v>
      </c>
      <c r="G11221" t="s">
        <v>215</v>
      </c>
      <c r="H11221">
        <v>2</v>
      </c>
      <c r="I11221">
        <v>2016</v>
      </c>
      <c r="J11221">
        <v>2</v>
      </c>
      <c r="L11221">
        <v>23084477</v>
      </c>
      <c r="M11221">
        <v>4</v>
      </c>
      <c r="P11221" s="29">
        <f t="shared" si="451"/>
        <v>0.5</v>
      </c>
    </row>
    <row r="11222" spans="1:16" hidden="1" x14ac:dyDescent="0.25">
      <c r="A11222">
        <v>195262896</v>
      </c>
      <c r="B11222">
        <v>803407</v>
      </c>
      <c r="C11222" t="s">
        <v>317</v>
      </c>
      <c r="D11222">
        <v>2005118</v>
      </c>
      <c r="E11222" t="s">
        <v>223</v>
      </c>
      <c r="F11222" t="s">
        <v>214</v>
      </c>
      <c r="G11222" t="s">
        <v>215</v>
      </c>
      <c r="H11222">
        <v>2</v>
      </c>
      <c r="I11222">
        <v>2016</v>
      </c>
      <c r="J11222">
        <v>2</v>
      </c>
      <c r="L11222">
        <v>23086742</v>
      </c>
      <c r="M11222">
        <v>4.7</v>
      </c>
      <c r="P11222" s="29">
        <f t="shared" si="451"/>
        <v>0.6166666666666667</v>
      </c>
    </row>
    <row r="11223" spans="1:16" hidden="1" x14ac:dyDescent="0.25">
      <c r="A11223">
        <v>195262896</v>
      </c>
      <c r="B11223">
        <v>803407</v>
      </c>
      <c r="C11223" t="s">
        <v>317</v>
      </c>
      <c r="D11223">
        <v>2021754</v>
      </c>
      <c r="E11223" t="s">
        <v>216</v>
      </c>
      <c r="F11223" t="s">
        <v>214</v>
      </c>
      <c r="G11223" t="s">
        <v>215</v>
      </c>
      <c r="H11223">
        <v>3</v>
      </c>
      <c r="I11223">
        <v>2016</v>
      </c>
      <c r="J11223">
        <v>2</v>
      </c>
      <c r="L11223">
        <v>23086735</v>
      </c>
      <c r="M11223">
        <v>3.4</v>
      </c>
      <c r="P11223" s="29">
        <f t="shared" si="451"/>
        <v>0.39999999999999997</v>
      </c>
    </row>
    <row r="11224" spans="1:16" hidden="1" x14ac:dyDescent="0.25">
      <c r="A11224">
        <v>195262896</v>
      </c>
      <c r="B11224">
        <v>803407</v>
      </c>
      <c r="C11224" t="s">
        <v>317</v>
      </c>
      <c r="D11224">
        <v>2021754</v>
      </c>
      <c r="E11224" t="s">
        <v>216</v>
      </c>
      <c r="F11224" t="s">
        <v>214</v>
      </c>
      <c r="G11224" t="s">
        <v>215</v>
      </c>
      <c r="H11224">
        <v>2</v>
      </c>
      <c r="I11224">
        <v>2017</v>
      </c>
      <c r="J11224">
        <v>1</v>
      </c>
      <c r="L11224">
        <v>23092902</v>
      </c>
      <c r="M11224">
        <v>4</v>
      </c>
      <c r="P11224" s="29">
        <f t="shared" si="451"/>
        <v>0.5</v>
      </c>
    </row>
    <row r="11225" spans="1:16" hidden="1" x14ac:dyDescent="0.25">
      <c r="A11225">
        <v>195262896</v>
      </c>
      <c r="B11225">
        <v>803407</v>
      </c>
      <c r="C11225" t="s">
        <v>317</v>
      </c>
      <c r="D11225">
        <v>2021602</v>
      </c>
      <c r="E11225" t="s">
        <v>242</v>
      </c>
      <c r="F11225" t="s">
        <v>214</v>
      </c>
      <c r="G11225" t="s">
        <v>215</v>
      </c>
      <c r="H11225">
        <v>3</v>
      </c>
      <c r="I11225">
        <v>2017</v>
      </c>
      <c r="J11225">
        <v>1</v>
      </c>
      <c r="L11225">
        <v>23095499</v>
      </c>
      <c r="M11225">
        <v>2.9</v>
      </c>
      <c r="P11225" s="29">
        <f t="shared" si="451"/>
        <v>0.31666666666666665</v>
      </c>
    </row>
    <row r="11226" spans="1:16" hidden="1" x14ac:dyDescent="0.25">
      <c r="A11226">
        <v>195262896</v>
      </c>
      <c r="B11226">
        <v>803407</v>
      </c>
      <c r="C11226" t="s">
        <v>317</v>
      </c>
      <c r="D11226">
        <v>2004116</v>
      </c>
      <c r="E11226" t="s">
        <v>229</v>
      </c>
      <c r="F11226" t="s">
        <v>214</v>
      </c>
      <c r="G11226" t="s">
        <v>215</v>
      </c>
      <c r="H11226">
        <v>2</v>
      </c>
      <c r="I11226">
        <v>2017</v>
      </c>
      <c r="J11226">
        <v>1</v>
      </c>
      <c r="L11226">
        <v>23092362</v>
      </c>
      <c r="M11226">
        <v>5.6</v>
      </c>
      <c r="P11226" s="29">
        <f t="shared" si="451"/>
        <v>0.76666666666666661</v>
      </c>
    </row>
    <row r="11227" spans="1:16" hidden="1" x14ac:dyDescent="0.25">
      <c r="A11227">
        <v>195262896</v>
      </c>
      <c r="B11227">
        <v>803407</v>
      </c>
      <c r="C11227" t="s">
        <v>317</v>
      </c>
      <c r="D11227">
        <v>2021580</v>
      </c>
      <c r="E11227" t="s">
        <v>241</v>
      </c>
      <c r="F11227" t="s">
        <v>214</v>
      </c>
      <c r="G11227" t="s">
        <v>215</v>
      </c>
      <c r="H11227">
        <v>2</v>
      </c>
      <c r="I11227">
        <v>2017</v>
      </c>
      <c r="J11227">
        <v>1</v>
      </c>
      <c r="L11227">
        <v>23092926</v>
      </c>
      <c r="M11227">
        <v>4.2</v>
      </c>
      <c r="P11227" s="29">
        <f t="shared" si="451"/>
        <v>0.53333333333333333</v>
      </c>
    </row>
    <row r="11228" spans="1:16" hidden="1" x14ac:dyDescent="0.25">
      <c r="A11228">
        <v>195262896</v>
      </c>
      <c r="B11228">
        <v>803407</v>
      </c>
      <c r="C11228" t="s">
        <v>317</v>
      </c>
      <c r="D11228">
        <v>2021793</v>
      </c>
      <c r="E11228" t="s">
        <v>293</v>
      </c>
      <c r="F11228" t="s">
        <v>214</v>
      </c>
      <c r="G11228" t="s">
        <v>215</v>
      </c>
      <c r="H11228">
        <v>3</v>
      </c>
      <c r="I11228">
        <v>2017</v>
      </c>
      <c r="J11228">
        <v>1</v>
      </c>
      <c r="L11228">
        <v>23091518</v>
      </c>
      <c r="M11228">
        <v>3.3</v>
      </c>
      <c r="P11228" s="29">
        <f t="shared" si="451"/>
        <v>0.3833333333333333</v>
      </c>
    </row>
    <row r="11229" spans="1:16" hidden="1" x14ac:dyDescent="0.25">
      <c r="A11229">
        <v>195262896</v>
      </c>
      <c r="B11229">
        <v>803407</v>
      </c>
      <c r="C11229" t="s">
        <v>317</v>
      </c>
      <c r="D11229">
        <v>2005131</v>
      </c>
      <c r="E11229" t="s">
        <v>228</v>
      </c>
      <c r="F11229" t="s">
        <v>214</v>
      </c>
      <c r="G11229" t="s">
        <v>215</v>
      </c>
      <c r="H11229">
        <v>2</v>
      </c>
      <c r="I11229">
        <v>2017</v>
      </c>
      <c r="J11229">
        <v>1</v>
      </c>
      <c r="L11229">
        <v>23093316</v>
      </c>
      <c r="M11229">
        <v>5.0999999999999996</v>
      </c>
      <c r="P11229" s="29">
        <f t="shared" si="451"/>
        <v>0.68333333333333324</v>
      </c>
    </row>
    <row r="11230" spans="1:16" hidden="1" x14ac:dyDescent="0.25">
      <c r="A11230">
        <v>195262896</v>
      </c>
      <c r="B11230">
        <v>803407</v>
      </c>
      <c r="C11230" t="s">
        <v>317</v>
      </c>
      <c r="D11230">
        <v>2021756</v>
      </c>
      <c r="E11230" t="s">
        <v>253</v>
      </c>
      <c r="F11230" t="s">
        <v>214</v>
      </c>
      <c r="G11230" t="s">
        <v>215</v>
      </c>
      <c r="H11230">
        <v>3</v>
      </c>
      <c r="I11230">
        <v>2017</v>
      </c>
      <c r="J11230">
        <v>2</v>
      </c>
      <c r="L11230">
        <v>23101097</v>
      </c>
      <c r="M11230">
        <v>3.2</v>
      </c>
      <c r="P11230" s="29">
        <f t="shared" si="451"/>
        <v>0.3666666666666667</v>
      </c>
    </row>
    <row r="11231" spans="1:16" hidden="1" x14ac:dyDescent="0.25">
      <c r="A11231">
        <v>195262896</v>
      </c>
      <c r="B11231">
        <v>803407</v>
      </c>
      <c r="C11231" t="s">
        <v>317</v>
      </c>
      <c r="D11231">
        <v>2019154</v>
      </c>
      <c r="E11231" t="s">
        <v>225</v>
      </c>
      <c r="F11231" t="s">
        <v>214</v>
      </c>
      <c r="G11231" t="s">
        <v>215</v>
      </c>
      <c r="H11231">
        <v>2</v>
      </c>
      <c r="I11231">
        <v>2017</v>
      </c>
      <c r="J11231">
        <v>2</v>
      </c>
      <c r="L11231">
        <v>23097717</v>
      </c>
      <c r="M11231">
        <v>5.6</v>
      </c>
      <c r="P11231" s="29">
        <f t="shared" si="451"/>
        <v>0.76666666666666661</v>
      </c>
    </row>
    <row r="11232" spans="1:16" hidden="1" x14ac:dyDescent="0.25">
      <c r="A11232">
        <v>195262896</v>
      </c>
      <c r="B11232">
        <v>803407</v>
      </c>
      <c r="C11232" t="s">
        <v>317</v>
      </c>
      <c r="D11232">
        <v>2021602</v>
      </c>
      <c r="E11232" t="s">
        <v>242</v>
      </c>
      <c r="F11232" t="s">
        <v>214</v>
      </c>
      <c r="G11232" t="s">
        <v>215</v>
      </c>
      <c r="H11232">
        <v>2</v>
      </c>
      <c r="I11232">
        <v>2017</v>
      </c>
      <c r="J11232">
        <v>2</v>
      </c>
      <c r="L11232">
        <v>23101093</v>
      </c>
      <c r="M11232">
        <v>4</v>
      </c>
      <c r="P11232" s="29">
        <f t="shared" si="451"/>
        <v>0.5</v>
      </c>
    </row>
    <row r="11233" spans="1:16" hidden="1" x14ac:dyDescent="0.25">
      <c r="A11233">
        <v>195262896</v>
      </c>
      <c r="B11233">
        <v>803407</v>
      </c>
      <c r="C11233" t="s">
        <v>317</v>
      </c>
      <c r="D11233">
        <v>2019271</v>
      </c>
      <c r="E11233" t="s">
        <v>236</v>
      </c>
      <c r="F11233" t="s">
        <v>214</v>
      </c>
      <c r="G11233" t="s">
        <v>215</v>
      </c>
      <c r="H11233">
        <v>2</v>
      </c>
      <c r="I11233">
        <v>2017</v>
      </c>
      <c r="J11233">
        <v>2</v>
      </c>
      <c r="L11233">
        <v>23097909</v>
      </c>
      <c r="M11233">
        <v>5.3</v>
      </c>
      <c r="P11233" s="29">
        <f t="shared" si="451"/>
        <v>0.71666666666666667</v>
      </c>
    </row>
    <row r="11234" spans="1:16" hidden="1" x14ac:dyDescent="0.25">
      <c r="A11234">
        <v>195262896</v>
      </c>
      <c r="B11234">
        <v>803407</v>
      </c>
      <c r="C11234" t="s">
        <v>317</v>
      </c>
      <c r="D11234">
        <v>2021763</v>
      </c>
      <c r="E11234" t="s">
        <v>298</v>
      </c>
      <c r="F11234" t="s">
        <v>214</v>
      </c>
      <c r="G11234" t="s">
        <v>215</v>
      </c>
      <c r="H11234">
        <v>2</v>
      </c>
      <c r="I11234">
        <v>2017</v>
      </c>
      <c r="J11234">
        <v>2</v>
      </c>
      <c r="L11234">
        <v>23097795</v>
      </c>
      <c r="M11234">
        <v>5.5</v>
      </c>
      <c r="P11234" s="29">
        <f t="shared" si="451"/>
        <v>0.75</v>
      </c>
    </row>
    <row r="11235" spans="1:16" hidden="1" x14ac:dyDescent="0.25">
      <c r="A11235">
        <v>195262896</v>
      </c>
      <c r="B11235">
        <v>803407</v>
      </c>
      <c r="C11235" t="s">
        <v>317</v>
      </c>
      <c r="D11235">
        <v>2021756</v>
      </c>
      <c r="E11235" t="s">
        <v>253</v>
      </c>
      <c r="F11235" t="s">
        <v>214</v>
      </c>
      <c r="G11235" t="s">
        <v>215</v>
      </c>
      <c r="H11235">
        <v>2</v>
      </c>
      <c r="I11235">
        <v>2018</v>
      </c>
      <c r="J11235">
        <v>1</v>
      </c>
      <c r="L11235">
        <v>23108117</v>
      </c>
      <c r="M11235">
        <v>4</v>
      </c>
      <c r="P11235" s="29">
        <f t="shared" si="451"/>
        <v>0.5</v>
      </c>
    </row>
    <row r="11236" spans="1:16" hidden="1" x14ac:dyDescent="0.25">
      <c r="A11236">
        <v>195262896</v>
      </c>
      <c r="B11236">
        <v>803407</v>
      </c>
      <c r="C11236" t="s">
        <v>317</v>
      </c>
      <c r="D11236">
        <v>2021993</v>
      </c>
      <c r="E11236" t="s">
        <v>256</v>
      </c>
      <c r="F11236" t="s">
        <v>214</v>
      </c>
      <c r="G11236" t="s">
        <v>215</v>
      </c>
      <c r="H11236">
        <v>3</v>
      </c>
      <c r="I11236">
        <v>2018</v>
      </c>
      <c r="J11236">
        <v>1</v>
      </c>
      <c r="L11236">
        <v>23107716</v>
      </c>
      <c r="M11236">
        <v>3.1</v>
      </c>
      <c r="P11236" s="29">
        <f t="shared" si="451"/>
        <v>0.35000000000000003</v>
      </c>
    </row>
    <row r="11237" spans="1:16" hidden="1" x14ac:dyDescent="0.25">
      <c r="A11237">
        <v>195262896</v>
      </c>
      <c r="B11237">
        <v>803407</v>
      </c>
      <c r="C11237" t="s">
        <v>317</v>
      </c>
      <c r="D11237">
        <v>2021638</v>
      </c>
      <c r="E11237" t="s">
        <v>250</v>
      </c>
      <c r="F11237" t="s">
        <v>214</v>
      </c>
      <c r="G11237" t="s">
        <v>215</v>
      </c>
      <c r="H11237">
        <v>3</v>
      </c>
      <c r="I11237">
        <v>2018</v>
      </c>
      <c r="J11237">
        <v>1</v>
      </c>
      <c r="L11237">
        <v>23108054</v>
      </c>
      <c r="M11237">
        <v>3.7</v>
      </c>
      <c r="P11237" s="29">
        <f t="shared" si="451"/>
        <v>0.45</v>
      </c>
    </row>
    <row r="11238" spans="1:16" hidden="1" x14ac:dyDescent="0.25">
      <c r="A11238">
        <v>195262896</v>
      </c>
      <c r="B11238">
        <v>803407</v>
      </c>
      <c r="C11238" t="s">
        <v>317</v>
      </c>
      <c r="D11238">
        <v>2021596</v>
      </c>
      <c r="E11238" t="s">
        <v>294</v>
      </c>
      <c r="F11238" t="s">
        <v>214</v>
      </c>
      <c r="G11238" t="s">
        <v>215</v>
      </c>
      <c r="H11238">
        <v>3</v>
      </c>
      <c r="I11238">
        <v>2018</v>
      </c>
      <c r="J11238">
        <v>1</v>
      </c>
      <c r="L11238">
        <v>23108100</v>
      </c>
      <c r="M11238">
        <v>2.2999999999999998</v>
      </c>
      <c r="P11238" s="29">
        <f t="shared" si="451"/>
        <v>0.21666666666666665</v>
      </c>
    </row>
    <row r="11239" spans="1:16" hidden="1" x14ac:dyDescent="0.25">
      <c r="A11239">
        <v>195262896</v>
      </c>
      <c r="B11239">
        <v>803407</v>
      </c>
      <c r="C11239" t="s">
        <v>317</v>
      </c>
      <c r="D11239">
        <v>2021781</v>
      </c>
      <c r="E11239" t="s">
        <v>235</v>
      </c>
      <c r="F11239" t="s">
        <v>214</v>
      </c>
      <c r="G11239" t="s">
        <v>215</v>
      </c>
      <c r="H11239">
        <v>2</v>
      </c>
      <c r="I11239">
        <v>2018</v>
      </c>
      <c r="J11239">
        <v>1</v>
      </c>
      <c r="L11239">
        <v>23108207</v>
      </c>
      <c r="M11239">
        <v>4</v>
      </c>
      <c r="P11239" s="29">
        <f t="shared" si="451"/>
        <v>0.5</v>
      </c>
    </row>
    <row r="11240" spans="1:16" hidden="1" x14ac:dyDescent="0.25">
      <c r="A11240">
        <v>195262896</v>
      </c>
      <c r="B11240">
        <v>803407</v>
      </c>
      <c r="C11240" t="s">
        <v>317</v>
      </c>
      <c r="D11240">
        <v>2021793</v>
      </c>
      <c r="E11240" t="s">
        <v>293</v>
      </c>
      <c r="F11240" t="s">
        <v>214</v>
      </c>
      <c r="G11240" t="s">
        <v>215</v>
      </c>
      <c r="H11240">
        <v>2</v>
      </c>
      <c r="I11240">
        <v>2018</v>
      </c>
      <c r="J11240">
        <v>1</v>
      </c>
      <c r="M11240">
        <v>5.6</v>
      </c>
      <c r="N11240" t="s">
        <v>231</v>
      </c>
      <c r="P11240" s="29">
        <f t="shared" si="451"/>
        <v>0.76666666666666661</v>
      </c>
    </row>
    <row r="11241" spans="1:16" hidden="1" x14ac:dyDescent="0.25">
      <c r="A11241">
        <v>195262896</v>
      </c>
      <c r="B11241">
        <v>803407</v>
      </c>
      <c r="C11241" t="s">
        <v>317</v>
      </c>
      <c r="D11241">
        <v>2021638</v>
      </c>
      <c r="E11241" t="s">
        <v>250</v>
      </c>
      <c r="F11241" t="s">
        <v>214</v>
      </c>
      <c r="G11241" t="s">
        <v>215</v>
      </c>
      <c r="H11241">
        <v>2</v>
      </c>
      <c r="I11241">
        <v>2018</v>
      </c>
      <c r="J11241">
        <v>2</v>
      </c>
      <c r="L11241">
        <v>23116219</v>
      </c>
      <c r="M11241">
        <v>4</v>
      </c>
      <c r="P11241" s="29">
        <f t="shared" si="451"/>
        <v>0.5</v>
      </c>
    </row>
    <row r="11242" spans="1:16" hidden="1" x14ac:dyDescent="0.25">
      <c r="A11242">
        <v>195262896</v>
      </c>
      <c r="B11242">
        <v>803407</v>
      </c>
      <c r="C11242" t="s">
        <v>317</v>
      </c>
      <c r="D11242">
        <v>2021735</v>
      </c>
      <c r="E11242" t="s">
        <v>252</v>
      </c>
      <c r="F11242" t="s">
        <v>214</v>
      </c>
      <c r="G11242" t="s">
        <v>215</v>
      </c>
      <c r="H11242">
        <v>2</v>
      </c>
      <c r="I11242">
        <v>2018</v>
      </c>
      <c r="J11242">
        <v>2</v>
      </c>
      <c r="L11242">
        <v>23115611</v>
      </c>
      <c r="M11242">
        <v>4.4000000000000004</v>
      </c>
      <c r="P11242" s="29">
        <f t="shared" si="451"/>
        <v>0.56666666666666676</v>
      </c>
    </row>
    <row r="11243" spans="1:16" hidden="1" x14ac:dyDescent="0.25">
      <c r="A11243">
        <v>195262896</v>
      </c>
      <c r="B11243">
        <v>803407</v>
      </c>
      <c r="C11243" t="s">
        <v>317</v>
      </c>
      <c r="D11243">
        <v>2019272</v>
      </c>
      <c r="E11243" t="s">
        <v>249</v>
      </c>
      <c r="F11243" t="s">
        <v>214</v>
      </c>
      <c r="G11243" t="s">
        <v>215</v>
      </c>
      <c r="H11243">
        <v>2</v>
      </c>
      <c r="I11243">
        <v>2018</v>
      </c>
      <c r="J11243">
        <v>2</v>
      </c>
      <c r="L11243">
        <v>23115029</v>
      </c>
      <c r="M11243">
        <v>5.5</v>
      </c>
      <c r="P11243" s="29">
        <f t="shared" si="451"/>
        <v>0.75</v>
      </c>
    </row>
    <row r="11244" spans="1:16" hidden="1" x14ac:dyDescent="0.25">
      <c r="A11244">
        <v>195262896</v>
      </c>
      <c r="B11244">
        <v>803407</v>
      </c>
      <c r="C11244" t="s">
        <v>317</v>
      </c>
      <c r="D11244">
        <v>2021874</v>
      </c>
      <c r="E11244" t="s">
        <v>226</v>
      </c>
      <c r="F11244" t="s">
        <v>214</v>
      </c>
      <c r="G11244" t="s">
        <v>215</v>
      </c>
      <c r="H11244">
        <v>3</v>
      </c>
      <c r="I11244">
        <v>2018</v>
      </c>
      <c r="J11244">
        <v>2</v>
      </c>
      <c r="L11244">
        <v>23115835</v>
      </c>
      <c r="M11244">
        <v>3</v>
      </c>
      <c r="P11244" s="29">
        <f t="shared" si="451"/>
        <v>0.33333333333333331</v>
      </c>
    </row>
    <row r="11245" spans="1:16" hidden="1" x14ac:dyDescent="0.25">
      <c r="A11245">
        <v>195262896</v>
      </c>
      <c r="B11245">
        <v>803407</v>
      </c>
      <c r="C11245" t="s">
        <v>317</v>
      </c>
      <c r="D11245">
        <v>2021596</v>
      </c>
      <c r="E11245" t="s">
        <v>294</v>
      </c>
      <c r="F11245" t="s">
        <v>214</v>
      </c>
      <c r="G11245" t="s">
        <v>215</v>
      </c>
      <c r="H11245">
        <v>2</v>
      </c>
      <c r="I11245">
        <v>2018</v>
      </c>
      <c r="J11245">
        <v>2</v>
      </c>
      <c r="L11245">
        <v>23116284</v>
      </c>
      <c r="M11245">
        <v>5.2</v>
      </c>
      <c r="P11245" s="29">
        <f t="shared" si="451"/>
        <v>0.70000000000000007</v>
      </c>
    </row>
    <row r="11246" spans="1:16" hidden="1" x14ac:dyDescent="0.25">
      <c r="A11246">
        <v>195262896</v>
      </c>
      <c r="B11246">
        <v>803407</v>
      </c>
      <c r="C11246" t="s">
        <v>317</v>
      </c>
      <c r="D11246">
        <v>2021993</v>
      </c>
      <c r="E11246" t="s">
        <v>256</v>
      </c>
      <c r="F11246" t="s">
        <v>214</v>
      </c>
      <c r="G11246" t="s">
        <v>215</v>
      </c>
      <c r="H11246">
        <v>2</v>
      </c>
      <c r="I11246">
        <v>2018</v>
      </c>
      <c r="J11246">
        <v>2</v>
      </c>
      <c r="L11246">
        <v>23115851</v>
      </c>
      <c r="M11246">
        <v>5.5</v>
      </c>
      <c r="P11246" s="29">
        <f t="shared" si="451"/>
        <v>0.75</v>
      </c>
    </row>
    <row r="11247" spans="1:16" hidden="1" x14ac:dyDescent="0.25">
      <c r="A11247">
        <v>195262896</v>
      </c>
      <c r="B11247">
        <v>803407</v>
      </c>
      <c r="C11247" t="s">
        <v>317</v>
      </c>
      <c r="D11247">
        <v>2004099</v>
      </c>
      <c r="E11247" t="s">
        <v>245</v>
      </c>
      <c r="F11247" t="s">
        <v>214</v>
      </c>
      <c r="G11247" t="s">
        <v>215</v>
      </c>
      <c r="H11247">
        <v>2</v>
      </c>
      <c r="I11247">
        <v>2018</v>
      </c>
      <c r="J11247">
        <v>2</v>
      </c>
      <c r="L11247">
        <v>23114480</v>
      </c>
      <c r="M11247">
        <v>4.0999999999999996</v>
      </c>
      <c r="P11247" s="29">
        <f t="shared" si="451"/>
        <v>0.51666666666666661</v>
      </c>
    </row>
    <row r="11248" spans="1:16" hidden="1" x14ac:dyDescent="0.25">
      <c r="A11248">
        <v>195262896</v>
      </c>
      <c r="B11248">
        <v>803407</v>
      </c>
      <c r="C11248" t="s">
        <v>317</v>
      </c>
      <c r="D11248">
        <v>2021787</v>
      </c>
      <c r="E11248" t="s">
        <v>292</v>
      </c>
      <c r="F11248" t="s">
        <v>214</v>
      </c>
      <c r="G11248" t="s">
        <v>215</v>
      </c>
      <c r="H11248">
        <v>3</v>
      </c>
      <c r="I11248">
        <v>2019</v>
      </c>
      <c r="J11248">
        <v>1</v>
      </c>
      <c r="L11248">
        <v>23119964</v>
      </c>
      <c r="M11248" t="s">
        <v>221</v>
      </c>
      <c r="P11248" s="29" t="str">
        <f t="shared" si="451"/>
        <v>BAD</v>
      </c>
    </row>
    <row r="11249" spans="1:16" hidden="1" x14ac:dyDescent="0.25">
      <c r="A11249">
        <v>195262896</v>
      </c>
      <c r="B11249">
        <v>803407</v>
      </c>
      <c r="C11249" t="s">
        <v>317</v>
      </c>
      <c r="D11249">
        <v>2021679</v>
      </c>
      <c r="E11249" t="s">
        <v>259</v>
      </c>
      <c r="F11249" t="s">
        <v>214</v>
      </c>
      <c r="G11249" t="s">
        <v>215</v>
      </c>
      <c r="H11249">
        <v>3</v>
      </c>
      <c r="I11249">
        <v>2019</v>
      </c>
      <c r="J11249">
        <v>1</v>
      </c>
      <c r="L11249">
        <v>23122095</v>
      </c>
      <c r="M11249">
        <v>3.4</v>
      </c>
      <c r="P11249" s="29">
        <f t="shared" si="451"/>
        <v>0.39999999999999997</v>
      </c>
    </row>
    <row r="11250" spans="1:16" hidden="1" x14ac:dyDescent="0.25">
      <c r="A11250">
        <v>195262896</v>
      </c>
      <c r="B11250">
        <v>803407</v>
      </c>
      <c r="C11250" t="s">
        <v>317</v>
      </c>
      <c r="D11250">
        <v>2021640</v>
      </c>
      <c r="E11250" t="s">
        <v>227</v>
      </c>
      <c r="F11250" t="s">
        <v>214</v>
      </c>
      <c r="G11250" t="s">
        <v>215</v>
      </c>
      <c r="H11250">
        <v>2</v>
      </c>
      <c r="I11250">
        <v>2019</v>
      </c>
      <c r="J11250">
        <v>1</v>
      </c>
      <c r="L11250">
        <v>23122092</v>
      </c>
      <c r="M11250">
        <v>4.5</v>
      </c>
      <c r="P11250" s="29">
        <f t="shared" si="451"/>
        <v>0.58333333333333337</v>
      </c>
    </row>
    <row r="11251" spans="1:16" hidden="1" x14ac:dyDescent="0.25">
      <c r="A11251">
        <v>195262896</v>
      </c>
      <c r="B11251">
        <v>803407</v>
      </c>
      <c r="C11251" t="s">
        <v>317</v>
      </c>
      <c r="D11251">
        <v>2021874</v>
      </c>
      <c r="E11251" t="s">
        <v>226</v>
      </c>
      <c r="F11251" t="s">
        <v>214</v>
      </c>
      <c r="G11251" t="s">
        <v>215</v>
      </c>
      <c r="H11251">
        <v>3</v>
      </c>
      <c r="I11251">
        <v>2019</v>
      </c>
      <c r="J11251">
        <v>1</v>
      </c>
      <c r="L11251">
        <v>23119875</v>
      </c>
      <c r="M11251">
        <v>3.4</v>
      </c>
      <c r="P11251" s="29">
        <f t="shared" si="451"/>
        <v>0.39999999999999997</v>
      </c>
    </row>
    <row r="11252" spans="1:16" hidden="1" x14ac:dyDescent="0.25">
      <c r="A11252">
        <v>195262896</v>
      </c>
      <c r="B11252">
        <v>803407</v>
      </c>
      <c r="C11252" t="s">
        <v>317</v>
      </c>
      <c r="D11252">
        <v>2021706</v>
      </c>
      <c r="E11252" t="s">
        <v>271</v>
      </c>
      <c r="F11252" t="s">
        <v>214</v>
      </c>
      <c r="G11252" t="s">
        <v>215</v>
      </c>
      <c r="H11252">
        <v>2</v>
      </c>
      <c r="I11252">
        <v>2019</v>
      </c>
      <c r="J11252">
        <v>1</v>
      </c>
      <c r="L11252">
        <v>23120027</v>
      </c>
      <c r="M11252">
        <v>5.6</v>
      </c>
      <c r="P11252" s="29">
        <f t="shared" si="451"/>
        <v>0.76666666666666661</v>
      </c>
    </row>
    <row r="11253" spans="1:16" hidden="1" x14ac:dyDescent="0.25">
      <c r="A11253">
        <v>195262896</v>
      </c>
      <c r="B11253">
        <v>803407</v>
      </c>
      <c r="C11253" t="s">
        <v>317</v>
      </c>
      <c r="D11253">
        <v>2021787</v>
      </c>
      <c r="E11253" t="s">
        <v>292</v>
      </c>
      <c r="F11253" t="s">
        <v>214</v>
      </c>
      <c r="G11253" t="s">
        <v>215</v>
      </c>
      <c r="H11253">
        <v>1</v>
      </c>
      <c r="I11253">
        <v>2019</v>
      </c>
      <c r="J11253">
        <v>2</v>
      </c>
      <c r="L11253">
        <v>23129786</v>
      </c>
      <c r="P11253" s="29" t="str">
        <f t="shared" si="451"/>
        <v>NULL</v>
      </c>
    </row>
    <row r="11254" spans="1:16" hidden="1" x14ac:dyDescent="0.25">
      <c r="A11254">
        <v>195262896</v>
      </c>
      <c r="B11254">
        <v>803407</v>
      </c>
      <c r="C11254" t="s">
        <v>317</v>
      </c>
      <c r="D11254">
        <v>2021679</v>
      </c>
      <c r="E11254" t="s">
        <v>259</v>
      </c>
      <c r="F11254" t="s">
        <v>214</v>
      </c>
      <c r="G11254" t="s">
        <v>215</v>
      </c>
      <c r="H11254">
        <v>1</v>
      </c>
      <c r="I11254">
        <v>2019</v>
      </c>
      <c r="J11254">
        <v>2</v>
      </c>
      <c r="L11254">
        <v>23127023</v>
      </c>
      <c r="P11254" s="29" t="str">
        <f t="shared" si="451"/>
        <v>NULL</v>
      </c>
    </row>
    <row r="11255" spans="1:16" hidden="1" x14ac:dyDescent="0.25">
      <c r="A11255">
        <v>195262896</v>
      </c>
      <c r="B11255">
        <v>803407</v>
      </c>
      <c r="C11255" t="s">
        <v>317</v>
      </c>
      <c r="D11255">
        <v>2021874</v>
      </c>
      <c r="E11255" t="s">
        <v>226</v>
      </c>
      <c r="F11255" t="s">
        <v>214</v>
      </c>
      <c r="G11255" t="s">
        <v>215</v>
      </c>
      <c r="H11255">
        <v>1</v>
      </c>
      <c r="I11255">
        <v>2019</v>
      </c>
      <c r="J11255">
        <v>2</v>
      </c>
      <c r="L11255">
        <v>23129782</v>
      </c>
      <c r="P11255" s="29" t="str">
        <f t="shared" si="451"/>
        <v>NULL</v>
      </c>
    </row>
    <row r="11256" spans="1:16" hidden="1" x14ac:dyDescent="0.25">
      <c r="A11256">
        <v>195265720</v>
      </c>
      <c r="B11256">
        <v>803401</v>
      </c>
      <c r="C11256" t="s">
        <v>318</v>
      </c>
      <c r="D11256">
        <v>2005118</v>
      </c>
      <c r="E11256" t="s">
        <v>223</v>
      </c>
      <c r="F11256" t="s">
        <v>214</v>
      </c>
      <c r="G11256" t="s">
        <v>215</v>
      </c>
      <c r="H11256">
        <v>2</v>
      </c>
      <c r="I11256">
        <v>2015</v>
      </c>
      <c r="J11256">
        <v>1</v>
      </c>
      <c r="L11256">
        <v>23067524</v>
      </c>
      <c r="M11256">
        <v>5.2</v>
      </c>
      <c r="P11256" s="29">
        <f t="shared" ref="P11256:P11268" si="452">IF(AND(ISNUMBER(M11256),H11256&lt;&gt;4,N11256&lt;&gt;"X"),(M11256-1)/6,IF(H11256=4,"DRP",IF(AND(H11256=3,M11256="NA"),"BAD",IF(AND(H11256=2),"CVL",IF(AND(H11256=1,ISBLANK(M11256)),"NULL","UNK")))))</f>
        <v>0.70000000000000007</v>
      </c>
    </row>
    <row r="11257" spans="1:16" hidden="1" x14ac:dyDescent="0.25">
      <c r="A11257">
        <v>195265720</v>
      </c>
      <c r="B11257">
        <v>803401</v>
      </c>
      <c r="C11257" t="s">
        <v>318</v>
      </c>
      <c r="D11257">
        <v>2021600</v>
      </c>
      <c r="E11257" t="s">
        <v>219</v>
      </c>
      <c r="F11257" t="s">
        <v>214</v>
      </c>
      <c r="G11257" t="s">
        <v>215</v>
      </c>
      <c r="H11257">
        <v>2</v>
      </c>
      <c r="I11257">
        <v>2015</v>
      </c>
      <c r="J11257">
        <v>1</v>
      </c>
      <c r="L11257">
        <v>23066442</v>
      </c>
      <c r="M11257">
        <v>4.2</v>
      </c>
      <c r="P11257" s="29">
        <f t="shared" si="452"/>
        <v>0.53333333333333333</v>
      </c>
    </row>
    <row r="11258" spans="1:16" hidden="1" x14ac:dyDescent="0.25">
      <c r="A11258">
        <v>195265720</v>
      </c>
      <c r="B11258">
        <v>803401</v>
      </c>
      <c r="C11258" t="s">
        <v>318</v>
      </c>
      <c r="D11258">
        <v>2005099</v>
      </c>
      <c r="E11258" t="s">
        <v>217</v>
      </c>
      <c r="F11258" t="s">
        <v>214</v>
      </c>
      <c r="G11258" t="s">
        <v>215</v>
      </c>
      <c r="H11258">
        <v>2</v>
      </c>
      <c r="I11258">
        <v>2015</v>
      </c>
      <c r="J11258">
        <v>1</v>
      </c>
      <c r="L11258">
        <v>23066434</v>
      </c>
      <c r="M11258">
        <v>5.2</v>
      </c>
      <c r="P11258" s="29">
        <f t="shared" si="452"/>
        <v>0.70000000000000007</v>
      </c>
    </row>
    <row r="11259" spans="1:16" hidden="1" x14ac:dyDescent="0.25">
      <c r="A11259">
        <v>195265720</v>
      </c>
      <c r="B11259">
        <v>803401</v>
      </c>
      <c r="C11259" t="s">
        <v>318</v>
      </c>
      <c r="D11259">
        <v>2021754</v>
      </c>
      <c r="E11259" t="s">
        <v>216</v>
      </c>
      <c r="F11259" t="s">
        <v>214</v>
      </c>
      <c r="G11259" t="s">
        <v>215</v>
      </c>
      <c r="H11259">
        <v>2</v>
      </c>
      <c r="I11259">
        <v>2015</v>
      </c>
      <c r="J11259">
        <v>1</v>
      </c>
      <c r="L11259">
        <v>23066482</v>
      </c>
      <c r="M11259">
        <v>5.0999999999999996</v>
      </c>
      <c r="P11259" s="29">
        <f t="shared" si="452"/>
        <v>0.68333333333333324</v>
      </c>
    </row>
    <row r="11260" spans="1:16" hidden="1" x14ac:dyDescent="0.25">
      <c r="A11260">
        <v>195265720</v>
      </c>
      <c r="B11260">
        <v>803401</v>
      </c>
      <c r="C11260" t="s">
        <v>318</v>
      </c>
      <c r="D11260">
        <v>2005102</v>
      </c>
      <c r="E11260" t="s">
        <v>218</v>
      </c>
      <c r="F11260" t="s">
        <v>214</v>
      </c>
      <c r="G11260" t="s">
        <v>215</v>
      </c>
      <c r="H11260">
        <v>2</v>
      </c>
      <c r="I11260">
        <v>2015</v>
      </c>
      <c r="J11260">
        <v>1</v>
      </c>
      <c r="L11260">
        <v>23066495</v>
      </c>
      <c r="M11260">
        <v>5</v>
      </c>
      <c r="P11260" s="29">
        <f t="shared" si="452"/>
        <v>0.66666666666666663</v>
      </c>
    </row>
    <row r="11261" spans="1:16" hidden="1" x14ac:dyDescent="0.25">
      <c r="A11261">
        <v>195265720</v>
      </c>
      <c r="B11261">
        <v>803401</v>
      </c>
      <c r="C11261" t="s">
        <v>318</v>
      </c>
      <c r="D11261">
        <v>2004098</v>
      </c>
      <c r="E11261" t="s">
        <v>213</v>
      </c>
      <c r="F11261" t="s">
        <v>214</v>
      </c>
      <c r="G11261" t="s">
        <v>215</v>
      </c>
      <c r="H11261">
        <v>2</v>
      </c>
      <c r="I11261">
        <v>2015</v>
      </c>
      <c r="J11261">
        <v>1</v>
      </c>
      <c r="L11261">
        <v>23066516</v>
      </c>
      <c r="M11261">
        <v>5.8</v>
      </c>
      <c r="P11261" s="29">
        <f t="shared" si="452"/>
        <v>0.79999999999999993</v>
      </c>
    </row>
    <row r="11262" spans="1:16" hidden="1" x14ac:dyDescent="0.25">
      <c r="A11262">
        <v>195265720</v>
      </c>
      <c r="B11262">
        <v>803401</v>
      </c>
      <c r="C11262" t="s">
        <v>318</v>
      </c>
      <c r="D11262">
        <v>2004112</v>
      </c>
      <c r="E11262" t="s">
        <v>244</v>
      </c>
      <c r="F11262" t="s">
        <v>214</v>
      </c>
      <c r="G11262" t="s">
        <v>215</v>
      </c>
      <c r="H11262">
        <v>2</v>
      </c>
      <c r="I11262">
        <v>2015</v>
      </c>
      <c r="J11262">
        <v>2</v>
      </c>
      <c r="L11262">
        <v>23073232</v>
      </c>
      <c r="M11262">
        <v>5.4</v>
      </c>
      <c r="P11262" s="29">
        <f t="shared" si="452"/>
        <v>0.73333333333333339</v>
      </c>
    </row>
    <row r="11263" spans="1:16" hidden="1" x14ac:dyDescent="0.25">
      <c r="A11263">
        <v>195265720</v>
      </c>
      <c r="B11263">
        <v>803401</v>
      </c>
      <c r="C11263" t="s">
        <v>318</v>
      </c>
      <c r="D11263">
        <v>2021580</v>
      </c>
      <c r="E11263" t="s">
        <v>241</v>
      </c>
      <c r="F11263" t="s">
        <v>214</v>
      </c>
      <c r="G11263" t="s">
        <v>215</v>
      </c>
      <c r="H11263">
        <v>2</v>
      </c>
      <c r="I11263">
        <v>2015</v>
      </c>
      <c r="J11263">
        <v>2</v>
      </c>
      <c r="L11263">
        <v>23072001</v>
      </c>
      <c r="M11263">
        <v>4</v>
      </c>
      <c r="P11263" s="29">
        <f t="shared" si="452"/>
        <v>0.5</v>
      </c>
    </row>
    <row r="11264" spans="1:16" hidden="1" x14ac:dyDescent="0.25">
      <c r="A11264">
        <v>195265720</v>
      </c>
      <c r="B11264">
        <v>803401</v>
      </c>
      <c r="C11264" t="s">
        <v>318</v>
      </c>
      <c r="D11264">
        <v>2005117</v>
      </c>
      <c r="E11264" t="s">
        <v>220</v>
      </c>
      <c r="F11264" t="s">
        <v>214</v>
      </c>
      <c r="G11264" t="s">
        <v>215</v>
      </c>
      <c r="H11264">
        <v>2</v>
      </c>
      <c r="I11264">
        <v>2015</v>
      </c>
      <c r="J11264">
        <v>2</v>
      </c>
      <c r="L11264">
        <v>23070387</v>
      </c>
      <c r="M11264">
        <v>4</v>
      </c>
      <c r="P11264" s="29">
        <f t="shared" si="452"/>
        <v>0.5</v>
      </c>
    </row>
    <row r="11265" spans="1:16" hidden="1" x14ac:dyDescent="0.25">
      <c r="A11265">
        <v>195265720</v>
      </c>
      <c r="B11265">
        <v>803401</v>
      </c>
      <c r="C11265" t="s">
        <v>318</v>
      </c>
      <c r="D11265">
        <v>2021756</v>
      </c>
      <c r="E11265" t="s">
        <v>253</v>
      </c>
      <c r="F11265" t="s">
        <v>214</v>
      </c>
      <c r="G11265" t="s">
        <v>215</v>
      </c>
      <c r="H11265">
        <v>2</v>
      </c>
      <c r="I11265">
        <v>2015</v>
      </c>
      <c r="J11265">
        <v>2</v>
      </c>
      <c r="L11265">
        <v>23074181</v>
      </c>
      <c r="M11265">
        <v>4</v>
      </c>
      <c r="P11265" s="29">
        <f t="shared" si="452"/>
        <v>0.5</v>
      </c>
    </row>
    <row r="11266" spans="1:16" hidden="1" x14ac:dyDescent="0.25">
      <c r="A11266">
        <v>195265720</v>
      </c>
      <c r="B11266">
        <v>803401</v>
      </c>
      <c r="C11266" t="s">
        <v>318</v>
      </c>
      <c r="D11266">
        <v>2021763</v>
      </c>
      <c r="E11266" t="s">
        <v>298</v>
      </c>
      <c r="F11266" t="s">
        <v>214</v>
      </c>
      <c r="G11266" t="s">
        <v>215</v>
      </c>
      <c r="H11266">
        <v>2</v>
      </c>
      <c r="I11266">
        <v>2015</v>
      </c>
      <c r="J11266">
        <v>2</v>
      </c>
      <c r="L11266">
        <v>23071924</v>
      </c>
      <c r="M11266">
        <v>4.4000000000000004</v>
      </c>
      <c r="P11266" s="29">
        <f t="shared" si="452"/>
        <v>0.56666666666666676</v>
      </c>
    </row>
    <row r="11267" spans="1:16" hidden="1" x14ac:dyDescent="0.25">
      <c r="A11267">
        <v>195265720</v>
      </c>
      <c r="B11267">
        <v>803401</v>
      </c>
      <c r="C11267" t="s">
        <v>318</v>
      </c>
      <c r="D11267">
        <v>2021602</v>
      </c>
      <c r="E11267" t="s">
        <v>242</v>
      </c>
      <c r="F11267" t="s">
        <v>214</v>
      </c>
      <c r="G11267" t="s">
        <v>215</v>
      </c>
      <c r="H11267">
        <v>2</v>
      </c>
      <c r="I11267">
        <v>2015</v>
      </c>
      <c r="J11267">
        <v>2</v>
      </c>
      <c r="L11267">
        <v>23072005</v>
      </c>
      <c r="M11267">
        <v>4.3</v>
      </c>
      <c r="P11267" s="29">
        <f t="shared" si="452"/>
        <v>0.54999999999999993</v>
      </c>
    </row>
    <row r="11268" spans="1:16" hidden="1" x14ac:dyDescent="0.25">
      <c r="A11268">
        <v>195265720</v>
      </c>
      <c r="B11268">
        <v>803401</v>
      </c>
      <c r="C11268" t="s">
        <v>318</v>
      </c>
      <c r="D11268">
        <v>2005131</v>
      </c>
      <c r="E11268" t="s">
        <v>228</v>
      </c>
      <c r="F11268" t="s">
        <v>214</v>
      </c>
      <c r="G11268" t="s">
        <v>215</v>
      </c>
      <c r="H11268">
        <v>2</v>
      </c>
      <c r="I11268">
        <v>2015</v>
      </c>
      <c r="J11268">
        <v>2</v>
      </c>
      <c r="L11268">
        <v>23070707</v>
      </c>
      <c r="M11268">
        <v>5.2</v>
      </c>
      <c r="P11268" s="29">
        <f t="shared" si="452"/>
        <v>0.70000000000000007</v>
      </c>
    </row>
    <row r="11269" spans="1:16" hidden="1" x14ac:dyDescent="0.25">
      <c r="A11269">
        <v>195265720</v>
      </c>
      <c r="B11269">
        <v>803401</v>
      </c>
      <c r="C11269" t="s">
        <v>318</v>
      </c>
      <c r="D11269">
        <v>2004116</v>
      </c>
      <c r="E11269" t="s">
        <v>229</v>
      </c>
      <c r="F11269" t="s">
        <v>214</v>
      </c>
      <c r="G11269" t="s">
        <v>215</v>
      </c>
      <c r="H11269">
        <v>2</v>
      </c>
      <c r="I11269">
        <v>2016</v>
      </c>
      <c r="J11269">
        <v>1</v>
      </c>
      <c r="L11269">
        <v>23073045</v>
      </c>
      <c r="M11269">
        <v>4.8</v>
      </c>
      <c r="P11269" s="29">
        <f t="shared" ref="P11269:P11300" si="453">IF(AND(ISNUMBER(M11269),H11269&lt;&gt;4),(M11269-1)/6,IF(H11269=4,"DRP",IF(AND(H11269=3,M11269="NA"),"BAD",IF(AND(H11269=2),"CVL",IF(AND(H11269=1,ISBLANK(M11269)),"NULL","UNK")))))</f>
        <v>0.6333333333333333</v>
      </c>
    </row>
    <row r="11270" spans="1:16" hidden="1" x14ac:dyDescent="0.25">
      <c r="A11270">
        <v>195265720</v>
      </c>
      <c r="B11270">
        <v>803401</v>
      </c>
      <c r="C11270" t="s">
        <v>318</v>
      </c>
      <c r="D11270">
        <v>2004099</v>
      </c>
      <c r="E11270" t="s">
        <v>245</v>
      </c>
      <c r="F11270" t="s">
        <v>214</v>
      </c>
      <c r="G11270" t="s">
        <v>215</v>
      </c>
      <c r="H11270">
        <v>2</v>
      </c>
      <c r="I11270">
        <v>2016</v>
      </c>
      <c r="J11270">
        <v>1</v>
      </c>
      <c r="L11270">
        <v>23073318</v>
      </c>
      <c r="M11270">
        <v>6</v>
      </c>
      <c r="P11270" s="29">
        <f t="shared" si="453"/>
        <v>0.83333333333333337</v>
      </c>
    </row>
    <row r="11271" spans="1:16" hidden="1" x14ac:dyDescent="0.25">
      <c r="A11271">
        <v>195265720</v>
      </c>
      <c r="B11271">
        <v>803401</v>
      </c>
      <c r="C11271" t="s">
        <v>318</v>
      </c>
      <c r="D11271">
        <v>2005120</v>
      </c>
      <c r="E11271" t="s">
        <v>293</v>
      </c>
      <c r="F11271" t="s">
        <v>214</v>
      </c>
      <c r="G11271" t="s">
        <v>215</v>
      </c>
      <c r="H11271">
        <v>2</v>
      </c>
      <c r="I11271">
        <v>2016</v>
      </c>
      <c r="J11271">
        <v>1</v>
      </c>
      <c r="L11271">
        <v>23079732</v>
      </c>
      <c r="M11271">
        <v>4.0999999999999996</v>
      </c>
      <c r="P11271" s="29">
        <f t="shared" si="453"/>
        <v>0.51666666666666661</v>
      </c>
    </row>
    <row r="11272" spans="1:16" hidden="1" x14ac:dyDescent="0.25">
      <c r="A11272">
        <v>195265720</v>
      </c>
      <c r="B11272">
        <v>803401</v>
      </c>
      <c r="C11272" t="s">
        <v>318</v>
      </c>
      <c r="D11272">
        <v>2021596</v>
      </c>
      <c r="E11272" t="s">
        <v>294</v>
      </c>
      <c r="F11272" t="s">
        <v>214</v>
      </c>
      <c r="G11272" t="s">
        <v>215</v>
      </c>
      <c r="H11272">
        <v>2</v>
      </c>
      <c r="I11272">
        <v>2016</v>
      </c>
      <c r="J11272">
        <v>1</v>
      </c>
      <c r="L11272">
        <v>23081196</v>
      </c>
      <c r="M11272">
        <v>5.4</v>
      </c>
      <c r="P11272" s="29">
        <f t="shared" si="453"/>
        <v>0.73333333333333339</v>
      </c>
    </row>
    <row r="11273" spans="1:16" hidden="1" x14ac:dyDescent="0.25">
      <c r="A11273">
        <v>195265720</v>
      </c>
      <c r="B11273">
        <v>803401</v>
      </c>
      <c r="C11273" t="s">
        <v>318</v>
      </c>
      <c r="D11273">
        <v>2021638</v>
      </c>
      <c r="E11273" t="s">
        <v>250</v>
      </c>
      <c r="F11273" t="s">
        <v>214</v>
      </c>
      <c r="G11273" t="s">
        <v>215</v>
      </c>
      <c r="H11273">
        <v>2</v>
      </c>
      <c r="I11273">
        <v>2016</v>
      </c>
      <c r="J11273">
        <v>1</v>
      </c>
      <c r="L11273">
        <v>23081193</v>
      </c>
      <c r="M11273">
        <v>4</v>
      </c>
      <c r="P11273" s="29">
        <f t="shared" si="453"/>
        <v>0.5</v>
      </c>
    </row>
    <row r="11274" spans="1:16" hidden="1" x14ac:dyDescent="0.25">
      <c r="A11274">
        <v>195265720</v>
      </c>
      <c r="B11274">
        <v>803401</v>
      </c>
      <c r="C11274" t="s">
        <v>318</v>
      </c>
      <c r="D11274">
        <v>2021874</v>
      </c>
      <c r="E11274" t="s">
        <v>226</v>
      </c>
      <c r="F11274" t="s">
        <v>214</v>
      </c>
      <c r="G11274" t="s">
        <v>215</v>
      </c>
      <c r="H11274">
        <v>2</v>
      </c>
      <c r="I11274">
        <v>2016</v>
      </c>
      <c r="J11274">
        <v>1</v>
      </c>
      <c r="L11274">
        <v>23081225</v>
      </c>
      <c r="M11274">
        <v>4</v>
      </c>
      <c r="P11274" s="29">
        <f t="shared" si="453"/>
        <v>0.5</v>
      </c>
    </row>
    <row r="11275" spans="1:16" hidden="1" x14ac:dyDescent="0.25">
      <c r="A11275">
        <v>195265720</v>
      </c>
      <c r="B11275">
        <v>803401</v>
      </c>
      <c r="C11275" t="s">
        <v>318</v>
      </c>
      <c r="D11275">
        <v>2021781</v>
      </c>
      <c r="E11275" t="s">
        <v>235</v>
      </c>
      <c r="F11275" t="s">
        <v>214</v>
      </c>
      <c r="G11275" t="s">
        <v>215</v>
      </c>
      <c r="H11275">
        <v>2</v>
      </c>
      <c r="I11275">
        <v>2016</v>
      </c>
      <c r="J11275">
        <v>1</v>
      </c>
      <c r="L11275">
        <v>23081229</v>
      </c>
      <c r="M11275">
        <v>4.7</v>
      </c>
      <c r="P11275" s="29">
        <f t="shared" si="453"/>
        <v>0.6166666666666667</v>
      </c>
    </row>
    <row r="11276" spans="1:16" hidden="1" x14ac:dyDescent="0.25">
      <c r="A11276">
        <v>195265720</v>
      </c>
      <c r="B11276">
        <v>803401</v>
      </c>
      <c r="C11276" t="s">
        <v>318</v>
      </c>
      <c r="D11276">
        <v>2021591</v>
      </c>
      <c r="E11276" t="s">
        <v>240</v>
      </c>
      <c r="F11276" t="s">
        <v>214</v>
      </c>
      <c r="G11276" t="s">
        <v>215</v>
      </c>
      <c r="H11276">
        <v>3</v>
      </c>
      <c r="I11276">
        <v>2016</v>
      </c>
      <c r="J11276">
        <v>2</v>
      </c>
      <c r="M11276" t="s">
        <v>221</v>
      </c>
      <c r="P11276" s="29" t="str">
        <f t="shared" si="453"/>
        <v>BAD</v>
      </c>
    </row>
    <row r="11277" spans="1:16" hidden="1" x14ac:dyDescent="0.25">
      <c r="A11277">
        <v>195265720</v>
      </c>
      <c r="B11277">
        <v>803401</v>
      </c>
      <c r="C11277" t="s">
        <v>318</v>
      </c>
      <c r="D11277">
        <v>2021750</v>
      </c>
      <c r="E11277" t="s">
        <v>296</v>
      </c>
      <c r="F11277" t="s">
        <v>214</v>
      </c>
      <c r="G11277" t="s">
        <v>215</v>
      </c>
      <c r="H11277">
        <v>2</v>
      </c>
      <c r="I11277">
        <v>2016</v>
      </c>
      <c r="J11277">
        <v>2</v>
      </c>
      <c r="L11277">
        <v>23086902</v>
      </c>
      <c r="M11277">
        <v>4.0999999999999996</v>
      </c>
      <c r="P11277" s="29">
        <f t="shared" si="453"/>
        <v>0.51666666666666661</v>
      </c>
    </row>
    <row r="11278" spans="1:16" hidden="1" x14ac:dyDescent="0.25">
      <c r="A11278">
        <v>195265720</v>
      </c>
      <c r="B11278">
        <v>803401</v>
      </c>
      <c r="C11278" t="s">
        <v>318</v>
      </c>
      <c r="D11278">
        <v>2021787</v>
      </c>
      <c r="E11278" t="s">
        <v>292</v>
      </c>
      <c r="F11278" t="s">
        <v>214</v>
      </c>
      <c r="G11278" t="s">
        <v>215</v>
      </c>
      <c r="H11278">
        <v>2</v>
      </c>
      <c r="I11278">
        <v>2016</v>
      </c>
      <c r="J11278">
        <v>2</v>
      </c>
      <c r="L11278">
        <v>23086676</v>
      </c>
      <c r="M11278">
        <v>4.3</v>
      </c>
      <c r="P11278" s="29">
        <f t="shared" si="453"/>
        <v>0.54999999999999993</v>
      </c>
    </row>
    <row r="11279" spans="1:16" hidden="1" x14ac:dyDescent="0.25">
      <c r="A11279">
        <v>195265720</v>
      </c>
      <c r="B11279">
        <v>803401</v>
      </c>
      <c r="C11279" t="s">
        <v>318</v>
      </c>
      <c r="D11279">
        <v>2021679</v>
      </c>
      <c r="E11279" t="s">
        <v>259</v>
      </c>
      <c r="F11279" t="s">
        <v>214</v>
      </c>
      <c r="G11279" t="s">
        <v>215</v>
      </c>
      <c r="H11279">
        <v>3</v>
      </c>
      <c r="I11279">
        <v>2016</v>
      </c>
      <c r="J11279">
        <v>2</v>
      </c>
      <c r="L11279">
        <v>23086909</v>
      </c>
      <c r="M11279">
        <v>3.1</v>
      </c>
      <c r="P11279" s="29">
        <f t="shared" si="453"/>
        <v>0.35000000000000003</v>
      </c>
    </row>
    <row r="11280" spans="1:16" hidden="1" x14ac:dyDescent="0.25">
      <c r="A11280">
        <v>195265720</v>
      </c>
      <c r="B11280">
        <v>803401</v>
      </c>
      <c r="C11280" t="s">
        <v>318</v>
      </c>
      <c r="D11280">
        <v>2021725</v>
      </c>
      <c r="E11280" t="s">
        <v>257</v>
      </c>
      <c r="F11280" t="s">
        <v>214</v>
      </c>
      <c r="G11280" t="s">
        <v>215</v>
      </c>
      <c r="H11280">
        <v>3</v>
      </c>
      <c r="I11280">
        <v>2016</v>
      </c>
      <c r="J11280">
        <v>2</v>
      </c>
      <c r="L11280">
        <v>23086905</v>
      </c>
      <c r="M11280">
        <v>3.6</v>
      </c>
      <c r="P11280" s="29">
        <f t="shared" si="453"/>
        <v>0.43333333333333335</v>
      </c>
    </row>
    <row r="11281" spans="1:16" hidden="1" x14ac:dyDescent="0.25">
      <c r="A11281">
        <v>195265720</v>
      </c>
      <c r="B11281">
        <v>803401</v>
      </c>
      <c r="C11281" t="s">
        <v>318</v>
      </c>
      <c r="D11281">
        <v>2021993</v>
      </c>
      <c r="E11281" t="s">
        <v>256</v>
      </c>
      <c r="F11281" t="s">
        <v>214</v>
      </c>
      <c r="G11281" t="s">
        <v>215</v>
      </c>
      <c r="H11281">
        <v>2</v>
      </c>
      <c r="I11281">
        <v>2016</v>
      </c>
      <c r="J11281">
        <v>2</v>
      </c>
      <c r="L11281">
        <v>23086519</v>
      </c>
      <c r="M11281">
        <v>4.3</v>
      </c>
      <c r="P11281" s="29">
        <f t="shared" si="453"/>
        <v>0.54999999999999993</v>
      </c>
    </row>
    <row r="11282" spans="1:16" hidden="1" x14ac:dyDescent="0.25">
      <c r="A11282">
        <v>195265720</v>
      </c>
      <c r="B11282">
        <v>803401</v>
      </c>
      <c r="C11282" t="s">
        <v>318</v>
      </c>
      <c r="D11282">
        <v>2021640</v>
      </c>
      <c r="E11282" t="s">
        <v>227</v>
      </c>
      <c r="F11282" t="s">
        <v>214</v>
      </c>
      <c r="G11282" t="s">
        <v>215</v>
      </c>
      <c r="H11282">
        <v>3</v>
      </c>
      <c r="I11282">
        <v>2016</v>
      </c>
      <c r="J11282">
        <v>2</v>
      </c>
      <c r="L11282">
        <v>23086870</v>
      </c>
      <c r="M11282" t="s">
        <v>221</v>
      </c>
      <c r="P11282" s="29" t="str">
        <f t="shared" si="453"/>
        <v>BAD</v>
      </c>
    </row>
    <row r="11283" spans="1:16" hidden="1" x14ac:dyDescent="0.25">
      <c r="A11283">
        <v>195265720</v>
      </c>
      <c r="B11283">
        <v>803401</v>
      </c>
      <c r="C11283" t="s">
        <v>318</v>
      </c>
      <c r="D11283">
        <v>2021591</v>
      </c>
      <c r="E11283" t="s">
        <v>240</v>
      </c>
      <c r="F11283" t="s">
        <v>214</v>
      </c>
      <c r="G11283" t="s">
        <v>215</v>
      </c>
      <c r="H11283">
        <v>4</v>
      </c>
      <c r="I11283">
        <v>2017</v>
      </c>
      <c r="J11283">
        <v>1</v>
      </c>
      <c r="L11283">
        <v>23093478</v>
      </c>
      <c r="P11283" s="29" t="str">
        <f t="shared" si="453"/>
        <v>DRP</v>
      </c>
    </row>
    <row r="11284" spans="1:16" hidden="1" x14ac:dyDescent="0.25">
      <c r="A11284">
        <v>195265720</v>
      </c>
      <c r="B11284">
        <v>803401</v>
      </c>
      <c r="C11284" t="s">
        <v>318</v>
      </c>
      <c r="D11284">
        <v>2021725</v>
      </c>
      <c r="E11284" t="s">
        <v>257</v>
      </c>
      <c r="F11284" t="s">
        <v>214</v>
      </c>
      <c r="G11284" t="s">
        <v>215</v>
      </c>
      <c r="H11284">
        <v>2</v>
      </c>
      <c r="I11284">
        <v>2017</v>
      </c>
      <c r="J11284">
        <v>1</v>
      </c>
      <c r="L11284">
        <v>23091960</v>
      </c>
      <c r="M11284">
        <v>4.2</v>
      </c>
      <c r="P11284" s="29">
        <f t="shared" si="453"/>
        <v>0.53333333333333333</v>
      </c>
    </row>
    <row r="11285" spans="1:16" hidden="1" x14ac:dyDescent="0.25">
      <c r="A11285">
        <v>195265720</v>
      </c>
      <c r="B11285">
        <v>803401</v>
      </c>
      <c r="C11285" t="s">
        <v>318</v>
      </c>
      <c r="D11285">
        <v>2021679</v>
      </c>
      <c r="E11285" t="s">
        <v>259</v>
      </c>
      <c r="F11285" t="s">
        <v>214</v>
      </c>
      <c r="G11285" t="s">
        <v>215</v>
      </c>
      <c r="H11285">
        <v>2</v>
      </c>
      <c r="I11285">
        <v>2017</v>
      </c>
      <c r="J11285">
        <v>1</v>
      </c>
      <c r="L11285">
        <v>23092951</v>
      </c>
      <c r="M11285">
        <v>4.4000000000000004</v>
      </c>
      <c r="P11285" s="29">
        <f t="shared" si="453"/>
        <v>0.56666666666666676</v>
      </c>
    </row>
    <row r="11286" spans="1:16" hidden="1" x14ac:dyDescent="0.25">
      <c r="A11286">
        <v>195265720</v>
      </c>
      <c r="B11286">
        <v>803401</v>
      </c>
      <c r="C11286" t="s">
        <v>318</v>
      </c>
      <c r="D11286">
        <v>2021640</v>
      </c>
      <c r="E11286" t="s">
        <v>227</v>
      </c>
      <c r="F11286" t="s">
        <v>214</v>
      </c>
      <c r="G11286" t="s">
        <v>215</v>
      </c>
      <c r="H11286">
        <v>2</v>
      </c>
      <c r="I11286">
        <v>2017</v>
      </c>
      <c r="J11286">
        <v>1</v>
      </c>
      <c r="L11286">
        <v>23092942</v>
      </c>
      <c r="M11286">
        <v>4.0999999999999996</v>
      </c>
      <c r="P11286" s="29">
        <f t="shared" si="453"/>
        <v>0.51666666666666661</v>
      </c>
    </row>
    <row r="11287" spans="1:16" hidden="1" x14ac:dyDescent="0.25">
      <c r="A11287">
        <v>195265720</v>
      </c>
      <c r="B11287">
        <v>803401</v>
      </c>
      <c r="C11287" t="s">
        <v>318</v>
      </c>
      <c r="D11287">
        <v>2021723</v>
      </c>
      <c r="E11287" t="s">
        <v>299</v>
      </c>
      <c r="F11287" t="s">
        <v>214</v>
      </c>
      <c r="G11287" t="s">
        <v>215</v>
      </c>
      <c r="H11287">
        <v>2</v>
      </c>
      <c r="I11287">
        <v>2017</v>
      </c>
      <c r="J11287">
        <v>1</v>
      </c>
      <c r="L11287">
        <v>23093324</v>
      </c>
      <c r="M11287">
        <v>5.7</v>
      </c>
      <c r="P11287" s="29">
        <f t="shared" si="453"/>
        <v>0.78333333333333333</v>
      </c>
    </row>
    <row r="11288" spans="1:16" hidden="1" x14ac:dyDescent="0.25">
      <c r="A11288">
        <v>195265720</v>
      </c>
      <c r="B11288">
        <v>803401</v>
      </c>
      <c r="C11288" t="s">
        <v>318</v>
      </c>
      <c r="D11288">
        <v>2004752</v>
      </c>
      <c r="E11288" t="s">
        <v>290</v>
      </c>
      <c r="F11288" t="s">
        <v>214</v>
      </c>
      <c r="G11288" t="s">
        <v>215</v>
      </c>
      <c r="H11288">
        <v>2</v>
      </c>
      <c r="I11288">
        <v>2017</v>
      </c>
      <c r="J11288">
        <v>1</v>
      </c>
      <c r="L11288">
        <v>23093323</v>
      </c>
      <c r="M11288">
        <v>4</v>
      </c>
      <c r="P11288" s="29">
        <f t="shared" si="453"/>
        <v>0.5</v>
      </c>
    </row>
    <row r="11289" spans="1:16" hidden="1" x14ac:dyDescent="0.25">
      <c r="A11289">
        <v>195265720</v>
      </c>
      <c r="B11289">
        <v>803401</v>
      </c>
      <c r="C11289" t="s">
        <v>318</v>
      </c>
      <c r="D11289">
        <v>2004591</v>
      </c>
      <c r="E11289" t="s">
        <v>271</v>
      </c>
      <c r="F11289" t="s">
        <v>214</v>
      </c>
      <c r="G11289" t="s">
        <v>215</v>
      </c>
      <c r="H11289">
        <v>2</v>
      </c>
      <c r="I11289">
        <v>2017</v>
      </c>
      <c r="J11289">
        <v>1</v>
      </c>
      <c r="L11289">
        <v>23093319</v>
      </c>
      <c r="M11289">
        <v>4.8</v>
      </c>
      <c r="P11289" s="29">
        <f t="shared" si="453"/>
        <v>0.6333333333333333</v>
      </c>
    </row>
    <row r="11290" spans="1:16" hidden="1" x14ac:dyDescent="0.25">
      <c r="A11290">
        <v>195265720</v>
      </c>
      <c r="B11290">
        <v>803401</v>
      </c>
      <c r="C11290" t="s">
        <v>318</v>
      </c>
      <c r="D11290">
        <v>2019271</v>
      </c>
      <c r="E11290" t="s">
        <v>236</v>
      </c>
      <c r="F11290" t="s">
        <v>214</v>
      </c>
      <c r="G11290" t="s">
        <v>215</v>
      </c>
      <c r="H11290">
        <v>2</v>
      </c>
      <c r="I11290">
        <v>2017</v>
      </c>
      <c r="J11290">
        <v>1</v>
      </c>
      <c r="L11290">
        <v>23090696</v>
      </c>
      <c r="M11290">
        <v>5.6</v>
      </c>
      <c r="P11290" s="29">
        <f t="shared" si="453"/>
        <v>0.76666666666666661</v>
      </c>
    </row>
    <row r="11291" spans="1:16" hidden="1" x14ac:dyDescent="0.25">
      <c r="A11291">
        <v>195265720</v>
      </c>
      <c r="B11291">
        <v>803401</v>
      </c>
      <c r="C11291" t="s">
        <v>318</v>
      </c>
      <c r="D11291">
        <v>2021591</v>
      </c>
      <c r="E11291" t="s">
        <v>240</v>
      </c>
      <c r="F11291" t="s">
        <v>214</v>
      </c>
      <c r="G11291" t="s">
        <v>215</v>
      </c>
      <c r="H11291">
        <v>2</v>
      </c>
      <c r="I11291">
        <v>2017</v>
      </c>
      <c r="J11291">
        <v>2</v>
      </c>
      <c r="L11291">
        <v>23097630</v>
      </c>
      <c r="M11291">
        <v>4.3</v>
      </c>
      <c r="P11291" s="29">
        <f t="shared" si="453"/>
        <v>0.54999999999999993</v>
      </c>
    </row>
    <row r="11292" spans="1:16" hidden="1" x14ac:dyDescent="0.25">
      <c r="A11292">
        <v>195265720</v>
      </c>
      <c r="B11292">
        <v>803401</v>
      </c>
      <c r="C11292" t="s">
        <v>318</v>
      </c>
      <c r="D11292">
        <v>2024862</v>
      </c>
      <c r="E11292" t="s">
        <v>289</v>
      </c>
      <c r="F11292" t="s">
        <v>214</v>
      </c>
      <c r="G11292" t="s">
        <v>215</v>
      </c>
      <c r="H11292">
        <v>2</v>
      </c>
      <c r="I11292">
        <v>2017</v>
      </c>
      <c r="J11292">
        <v>2</v>
      </c>
      <c r="L11292">
        <v>23097632</v>
      </c>
      <c r="M11292">
        <v>5.8</v>
      </c>
      <c r="P11292" s="29">
        <f t="shared" si="453"/>
        <v>0.79999999999999993</v>
      </c>
    </row>
    <row r="11293" spans="1:16" hidden="1" x14ac:dyDescent="0.25">
      <c r="A11293">
        <v>195265720</v>
      </c>
      <c r="B11293">
        <v>803401</v>
      </c>
      <c r="C11293" t="s">
        <v>318</v>
      </c>
      <c r="D11293">
        <v>2021865</v>
      </c>
      <c r="E11293" t="s">
        <v>301</v>
      </c>
      <c r="F11293" t="s">
        <v>214</v>
      </c>
      <c r="G11293" t="s">
        <v>215</v>
      </c>
      <c r="H11293">
        <v>3</v>
      </c>
      <c r="I11293">
        <v>2017</v>
      </c>
      <c r="J11293">
        <v>2</v>
      </c>
      <c r="L11293">
        <v>23097629</v>
      </c>
      <c r="M11293">
        <v>3.8</v>
      </c>
      <c r="P11293" s="29">
        <f t="shared" si="453"/>
        <v>0.46666666666666662</v>
      </c>
    </row>
    <row r="11294" spans="1:16" hidden="1" x14ac:dyDescent="0.25">
      <c r="A11294">
        <v>195265720</v>
      </c>
      <c r="B11294">
        <v>803401</v>
      </c>
      <c r="C11294" t="s">
        <v>318</v>
      </c>
      <c r="D11294">
        <v>2021615</v>
      </c>
      <c r="E11294" t="s">
        <v>255</v>
      </c>
      <c r="F11294" t="s">
        <v>214</v>
      </c>
      <c r="G11294" t="s">
        <v>215</v>
      </c>
      <c r="H11294">
        <v>3</v>
      </c>
      <c r="I11294">
        <v>2017</v>
      </c>
      <c r="J11294">
        <v>2</v>
      </c>
      <c r="L11294">
        <v>23097634</v>
      </c>
      <c r="M11294">
        <v>3.3</v>
      </c>
      <c r="P11294" s="29">
        <f t="shared" si="453"/>
        <v>0.3833333333333333</v>
      </c>
    </row>
    <row r="11295" spans="1:16" hidden="1" x14ac:dyDescent="0.25">
      <c r="A11295">
        <v>195265720</v>
      </c>
      <c r="B11295">
        <v>803401</v>
      </c>
      <c r="C11295" t="s">
        <v>318</v>
      </c>
      <c r="D11295">
        <v>2021631</v>
      </c>
      <c r="E11295" t="s">
        <v>302</v>
      </c>
      <c r="F11295" t="s">
        <v>214</v>
      </c>
      <c r="G11295" t="s">
        <v>215</v>
      </c>
      <c r="H11295">
        <v>2</v>
      </c>
      <c r="I11295">
        <v>2017</v>
      </c>
      <c r="J11295">
        <v>2</v>
      </c>
      <c r="L11295">
        <v>23101235</v>
      </c>
      <c r="M11295">
        <v>5.2</v>
      </c>
      <c r="P11295" s="29">
        <f t="shared" si="453"/>
        <v>0.70000000000000007</v>
      </c>
    </row>
    <row r="11296" spans="1:16" hidden="1" x14ac:dyDescent="0.25">
      <c r="A11296">
        <v>195265720</v>
      </c>
      <c r="B11296">
        <v>803401</v>
      </c>
      <c r="C11296" t="s">
        <v>318</v>
      </c>
      <c r="D11296">
        <v>2004587</v>
      </c>
      <c r="E11296" t="s">
        <v>288</v>
      </c>
      <c r="F11296" t="s">
        <v>214</v>
      </c>
      <c r="G11296" t="s">
        <v>215</v>
      </c>
      <c r="H11296">
        <v>2</v>
      </c>
      <c r="I11296">
        <v>2017</v>
      </c>
      <c r="J11296">
        <v>2</v>
      </c>
      <c r="L11296">
        <v>23097714</v>
      </c>
      <c r="M11296">
        <v>4.0999999999999996</v>
      </c>
      <c r="P11296" s="29">
        <f t="shared" si="453"/>
        <v>0.51666666666666661</v>
      </c>
    </row>
    <row r="11297" spans="1:16" hidden="1" x14ac:dyDescent="0.25">
      <c r="A11297">
        <v>195265720</v>
      </c>
      <c r="B11297">
        <v>803401</v>
      </c>
      <c r="C11297" t="s">
        <v>318</v>
      </c>
      <c r="D11297">
        <v>2004586</v>
      </c>
      <c r="E11297" t="s">
        <v>325</v>
      </c>
      <c r="F11297" t="s">
        <v>214</v>
      </c>
      <c r="G11297" t="s">
        <v>215</v>
      </c>
      <c r="H11297">
        <v>2</v>
      </c>
      <c r="I11297">
        <v>2017</v>
      </c>
      <c r="J11297">
        <v>2</v>
      </c>
      <c r="L11297">
        <v>23097183</v>
      </c>
      <c r="M11297">
        <v>4.0999999999999996</v>
      </c>
      <c r="P11297" s="29">
        <f t="shared" si="453"/>
        <v>0.51666666666666661</v>
      </c>
    </row>
    <row r="11298" spans="1:16" hidden="1" x14ac:dyDescent="0.25">
      <c r="A11298">
        <v>195265720</v>
      </c>
      <c r="B11298">
        <v>803401</v>
      </c>
      <c r="C11298" t="s">
        <v>318</v>
      </c>
      <c r="D11298">
        <v>2021661</v>
      </c>
      <c r="E11298" t="s">
        <v>305</v>
      </c>
      <c r="F11298" t="s">
        <v>214</v>
      </c>
      <c r="G11298" t="s">
        <v>215</v>
      </c>
      <c r="H11298">
        <v>2</v>
      </c>
      <c r="I11298">
        <v>2018</v>
      </c>
      <c r="J11298">
        <v>1</v>
      </c>
      <c r="L11298">
        <v>23107773</v>
      </c>
      <c r="M11298">
        <v>4.4000000000000004</v>
      </c>
      <c r="P11298" s="29">
        <f t="shared" si="453"/>
        <v>0.56666666666666676</v>
      </c>
    </row>
    <row r="11299" spans="1:16" hidden="1" x14ac:dyDescent="0.25">
      <c r="A11299">
        <v>195265720</v>
      </c>
      <c r="B11299">
        <v>803401</v>
      </c>
      <c r="C11299" t="s">
        <v>318</v>
      </c>
      <c r="D11299">
        <v>2021716</v>
      </c>
      <c r="E11299" t="s">
        <v>291</v>
      </c>
      <c r="F11299" t="s">
        <v>214</v>
      </c>
      <c r="G11299" t="s">
        <v>215</v>
      </c>
      <c r="H11299">
        <v>2</v>
      </c>
      <c r="I11299">
        <v>2018</v>
      </c>
      <c r="J11299">
        <v>1</v>
      </c>
      <c r="L11299">
        <v>23107801</v>
      </c>
      <c r="M11299">
        <v>4</v>
      </c>
      <c r="P11299" s="29">
        <f t="shared" si="453"/>
        <v>0.5</v>
      </c>
    </row>
    <row r="11300" spans="1:16" hidden="1" x14ac:dyDescent="0.25">
      <c r="A11300">
        <v>195265720</v>
      </c>
      <c r="B11300">
        <v>803401</v>
      </c>
      <c r="C11300" t="s">
        <v>318</v>
      </c>
      <c r="D11300">
        <v>2021744</v>
      </c>
      <c r="E11300" t="s">
        <v>262</v>
      </c>
      <c r="F11300" t="s">
        <v>214</v>
      </c>
      <c r="G11300" t="s">
        <v>215</v>
      </c>
      <c r="H11300">
        <v>2</v>
      </c>
      <c r="I11300">
        <v>2018</v>
      </c>
      <c r="J11300">
        <v>1</v>
      </c>
      <c r="L11300">
        <v>23107805</v>
      </c>
      <c r="M11300">
        <v>5.3</v>
      </c>
      <c r="P11300" s="29">
        <f t="shared" si="453"/>
        <v>0.71666666666666667</v>
      </c>
    </row>
    <row r="11301" spans="1:16" hidden="1" x14ac:dyDescent="0.25">
      <c r="A11301">
        <v>195265720</v>
      </c>
      <c r="B11301">
        <v>803401</v>
      </c>
      <c r="C11301" t="s">
        <v>318</v>
      </c>
      <c r="D11301">
        <v>2004597</v>
      </c>
      <c r="E11301" t="s">
        <v>279</v>
      </c>
      <c r="F11301" t="s">
        <v>214</v>
      </c>
      <c r="G11301" t="s">
        <v>215</v>
      </c>
      <c r="H11301">
        <v>2</v>
      </c>
      <c r="I11301">
        <v>2018</v>
      </c>
      <c r="J11301">
        <v>1</v>
      </c>
      <c r="L11301">
        <v>23107759</v>
      </c>
      <c r="M11301">
        <v>4.2</v>
      </c>
      <c r="P11301" s="29">
        <f t="shared" ref="P11301:P11332" si="454">IF(AND(ISNUMBER(M11301),H11301&lt;&gt;4),(M11301-1)/6,IF(H11301=4,"DRP",IF(AND(H11301=3,M11301="NA"),"BAD",IF(AND(H11301=2),"CVL",IF(AND(H11301=1,ISBLANK(M11301)),"NULL","UNK")))))</f>
        <v>0.53333333333333333</v>
      </c>
    </row>
    <row r="11302" spans="1:16" hidden="1" x14ac:dyDescent="0.25">
      <c r="A11302">
        <v>195265720</v>
      </c>
      <c r="B11302">
        <v>803401</v>
      </c>
      <c r="C11302" t="s">
        <v>318</v>
      </c>
      <c r="D11302">
        <v>2024863</v>
      </c>
      <c r="E11302" t="s">
        <v>304</v>
      </c>
      <c r="F11302" t="s">
        <v>214</v>
      </c>
      <c r="G11302" t="s">
        <v>215</v>
      </c>
      <c r="H11302">
        <v>3</v>
      </c>
      <c r="I11302">
        <v>2018</v>
      </c>
      <c r="J11302">
        <v>1</v>
      </c>
      <c r="L11302">
        <v>23107771</v>
      </c>
      <c r="M11302">
        <v>3.7</v>
      </c>
      <c r="P11302" s="29">
        <f t="shared" si="454"/>
        <v>0.45</v>
      </c>
    </row>
    <row r="11303" spans="1:16" hidden="1" x14ac:dyDescent="0.25">
      <c r="A11303">
        <v>195265720</v>
      </c>
      <c r="B11303">
        <v>803401</v>
      </c>
      <c r="C11303" t="s">
        <v>318</v>
      </c>
      <c r="D11303">
        <v>2021775</v>
      </c>
      <c r="E11303" t="s">
        <v>286</v>
      </c>
      <c r="F11303" t="s">
        <v>214</v>
      </c>
      <c r="G11303" t="s">
        <v>215</v>
      </c>
      <c r="H11303">
        <v>2</v>
      </c>
      <c r="I11303">
        <v>2018</v>
      </c>
      <c r="J11303">
        <v>1</v>
      </c>
      <c r="M11303">
        <v>6.3</v>
      </c>
      <c r="P11303" s="29">
        <f t="shared" si="454"/>
        <v>0.8833333333333333</v>
      </c>
    </row>
    <row r="11304" spans="1:16" hidden="1" x14ac:dyDescent="0.25">
      <c r="A11304">
        <v>195265720</v>
      </c>
      <c r="B11304">
        <v>803401</v>
      </c>
      <c r="C11304" t="s">
        <v>318</v>
      </c>
      <c r="D11304">
        <v>2021615</v>
      </c>
      <c r="E11304" t="s">
        <v>255</v>
      </c>
      <c r="F11304" t="s">
        <v>214</v>
      </c>
      <c r="G11304" t="s">
        <v>215</v>
      </c>
      <c r="H11304">
        <v>2</v>
      </c>
      <c r="I11304">
        <v>2018</v>
      </c>
      <c r="J11304">
        <v>1</v>
      </c>
      <c r="L11304">
        <v>23107757</v>
      </c>
      <c r="M11304">
        <v>4.0999999999999996</v>
      </c>
      <c r="P11304" s="29">
        <f t="shared" si="454"/>
        <v>0.51666666666666661</v>
      </c>
    </row>
    <row r="11305" spans="1:16" hidden="1" x14ac:dyDescent="0.25">
      <c r="A11305">
        <v>195265720</v>
      </c>
      <c r="B11305">
        <v>803401</v>
      </c>
      <c r="C11305" t="s">
        <v>318</v>
      </c>
      <c r="D11305">
        <v>2021865</v>
      </c>
      <c r="E11305" t="s">
        <v>301</v>
      </c>
      <c r="F11305" t="s">
        <v>214</v>
      </c>
      <c r="G11305" t="s">
        <v>215</v>
      </c>
      <c r="H11305">
        <v>2</v>
      </c>
      <c r="I11305">
        <v>2018</v>
      </c>
      <c r="J11305">
        <v>1</v>
      </c>
      <c r="L11305">
        <v>23107721</v>
      </c>
      <c r="M11305">
        <v>4.9000000000000004</v>
      </c>
      <c r="P11305" s="29">
        <f t="shared" si="454"/>
        <v>0.65</v>
      </c>
    </row>
    <row r="11306" spans="1:16" hidden="1" x14ac:dyDescent="0.25">
      <c r="A11306">
        <v>195265720</v>
      </c>
      <c r="B11306">
        <v>803401</v>
      </c>
      <c r="C11306" t="s">
        <v>318</v>
      </c>
      <c r="D11306">
        <v>2024863</v>
      </c>
      <c r="E11306" t="s">
        <v>304</v>
      </c>
      <c r="F11306" t="s">
        <v>214</v>
      </c>
      <c r="G11306" t="s">
        <v>215</v>
      </c>
      <c r="H11306">
        <v>2</v>
      </c>
      <c r="I11306">
        <v>2018</v>
      </c>
      <c r="J11306">
        <v>2</v>
      </c>
      <c r="L11306">
        <v>23115905</v>
      </c>
      <c r="M11306">
        <v>4.4000000000000004</v>
      </c>
      <c r="P11306" s="29">
        <f t="shared" si="454"/>
        <v>0.56666666666666676</v>
      </c>
    </row>
    <row r="11307" spans="1:16" hidden="1" x14ac:dyDescent="0.25">
      <c r="A11307">
        <v>195265720</v>
      </c>
      <c r="B11307">
        <v>803401</v>
      </c>
      <c r="C11307" t="s">
        <v>318</v>
      </c>
      <c r="D11307">
        <v>2004602</v>
      </c>
      <c r="E11307" t="s">
        <v>277</v>
      </c>
      <c r="F11307" t="s">
        <v>214</v>
      </c>
      <c r="G11307" t="s">
        <v>215</v>
      </c>
      <c r="H11307">
        <v>2</v>
      </c>
      <c r="I11307">
        <v>2018</v>
      </c>
      <c r="J11307">
        <v>2</v>
      </c>
      <c r="L11307">
        <v>23115918</v>
      </c>
      <c r="M11307">
        <v>4.4000000000000004</v>
      </c>
      <c r="P11307" s="29">
        <f t="shared" si="454"/>
        <v>0.56666666666666676</v>
      </c>
    </row>
    <row r="11308" spans="1:16" hidden="1" x14ac:dyDescent="0.25">
      <c r="A11308">
        <v>195265720</v>
      </c>
      <c r="B11308">
        <v>803401</v>
      </c>
      <c r="C11308" t="s">
        <v>318</v>
      </c>
      <c r="D11308">
        <v>2019272</v>
      </c>
      <c r="E11308" t="s">
        <v>249</v>
      </c>
      <c r="F11308" t="s">
        <v>214</v>
      </c>
      <c r="G11308" t="s">
        <v>215</v>
      </c>
      <c r="H11308">
        <v>2</v>
      </c>
      <c r="I11308">
        <v>2018</v>
      </c>
      <c r="J11308">
        <v>2</v>
      </c>
      <c r="L11308">
        <v>23115038</v>
      </c>
      <c r="M11308">
        <v>5.2</v>
      </c>
      <c r="P11308" s="29">
        <f t="shared" si="454"/>
        <v>0.70000000000000007</v>
      </c>
    </row>
    <row r="11309" spans="1:16" hidden="1" x14ac:dyDescent="0.25">
      <c r="A11309">
        <v>195265720</v>
      </c>
      <c r="B11309">
        <v>803401</v>
      </c>
      <c r="C11309" t="s">
        <v>318</v>
      </c>
      <c r="D11309">
        <v>2021664</v>
      </c>
      <c r="E11309" t="s">
        <v>311</v>
      </c>
      <c r="F11309" t="s">
        <v>214</v>
      </c>
      <c r="G11309" t="s">
        <v>215</v>
      </c>
      <c r="H11309">
        <v>2</v>
      </c>
      <c r="I11309">
        <v>2018</v>
      </c>
      <c r="J11309">
        <v>2</v>
      </c>
      <c r="L11309">
        <v>23115915</v>
      </c>
      <c r="M11309">
        <v>5.5</v>
      </c>
      <c r="P11309" s="29">
        <f t="shared" si="454"/>
        <v>0.75</v>
      </c>
    </row>
    <row r="11310" spans="1:16" hidden="1" x14ac:dyDescent="0.25">
      <c r="A11310">
        <v>195265720</v>
      </c>
      <c r="B11310">
        <v>803401</v>
      </c>
      <c r="C11310" t="s">
        <v>318</v>
      </c>
      <c r="D11310">
        <v>2021671</v>
      </c>
      <c r="E11310" t="s">
        <v>303</v>
      </c>
      <c r="F11310" t="s">
        <v>214</v>
      </c>
      <c r="G11310" t="s">
        <v>215</v>
      </c>
      <c r="H11310">
        <v>2</v>
      </c>
      <c r="I11310">
        <v>2018</v>
      </c>
      <c r="J11310">
        <v>2</v>
      </c>
      <c r="L11310">
        <v>23115919</v>
      </c>
      <c r="M11310">
        <v>5.2</v>
      </c>
      <c r="P11310" s="29">
        <f t="shared" si="454"/>
        <v>0.70000000000000007</v>
      </c>
    </row>
    <row r="11311" spans="1:16" hidden="1" x14ac:dyDescent="0.25">
      <c r="A11311">
        <v>195265720</v>
      </c>
      <c r="B11311">
        <v>803401</v>
      </c>
      <c r="C11311" t="s">
        <v>318</v>
      </c>
      <c r="D11311">
        <v>2021689</v>
      </c>
      <c r="E11311" t="s">
        <v>312</v>
      </c>
      <c r="F11311" t="s">
        <v>214</v>
      </c>
      <c r="G11311" t="s">
        <v>215</v>
      </c>
      <c r="H11311">
        <v>2</v>
      </c>
      <c r="I11311">
        <v>2018</v>
      </c>
      <c r="J11311">
        <v>2</v>
      </c>
      <c r="L11311">
        <v>23115916</v>
      </c>
      <c r="M11311">
        <v>5.4</v>
      </c>
      <c r="P11311" s="29">
        <f t="shared" si="454"/>
        <v>0.73333333333333339</v>
      </c>
    </row>
    <row r="11312" spans="1:16" hidden="1" x14ac:dyDescent="0.25">
      <c r="A11312">
        <v>195265720</v>
      </c>
      <c r="B11312">
        <v>803401</v>
      </c>
      <c r="C11312" t="s">
        <v>318</v>
      </c>
      <c r="D11312">
        <v>2024921</v>
      </c>
      <c r="E11312" t="s">
        <v>225</v>
      </c>
      <c r="F11312" t="s">
        <v>214</v>
      </c>
      <c r="G11312" t="s">
        <v>215</v>
      </c>
      <c r="H11312">
        <v>2</v>
      </c>
      <c r="I11312">
        <v>2018</v>
      </c>
      <c r="J11312">
        <v>2</v>
      </c>
      <c r="L11312">
        <v>23115972</v>
      </c>
      <c r="M11312">
        <v>5</v>
      </c>
      <c r="P11312" s="29">
        <f t="shared" si="454"/>
        <v>0.66666666666666663</v>
      </c>
    </row>
    <row r="11313" spans="1:16" hidden="1" x14ac:dyDescent="0.25">
      <c r="A11313">
        <v>195265720</v>
      </c>
      <c r="B11313">
        <v>803401</v>
      </c>
      <c r="C11313" t="s">
        <v>318</v>
      </c>
      <c r="D11313">
        <v>2024865</v>
      </c>
      <c r="E11313" t="s">
        <v>284</v>
      </c>
      <c r="F11313" t="s">
        <v>214</v>
      </c>
      <c r="G11313" t="s">
        <v>215</v>
      </c>
      <c r="H11313">
        <v>2</v>
      </c>
      <c r="I11313">
        <v>2019</v>
      </c>
      <c r="J11313">
        <v>1</v>
      </c>
      <c r="L11313">
        <v>23123875</v>
      </c>
      <c r="M11313">
        <v>5</v>
      </c>
      <c r="P11313" s="29">
        <f t="shared" si="454"/>
        <v>0.66666666666666663</v>
      </c>
    </row>
    <row r="11314" spans="1:16" hidden="1" x14ac:dyDescent="0.25">
      <c r="A11314">
        <v>195265720</v>
      </c>
      <c r="B11314">
        <v>803401</v>
      </c>
      <c r="C11314" t="s">
        <v>318</v>
      </c>
      <c r="D11314">
        <v>2019273</v>
      </c>
      <c r="E11314" t="s">
        <v>248</v>
      </c>
      <c r="F11314" t="s">
        <v>214</v>
      </c>
      <c r="G11314" t="s">
        <v>215</v>
      </c>
      <c r="H11314">
        <v>2</v>
      </c>
      <c r="I11314">
        <v>2019</v>
      </c>
      <c r="J11314">
        <v>1</v>
      </c>
      <c r="L11314">
        <v>23121997</v>
      </c>
      <c r="M11314">
        <v>4.5999999999999996</v>
      </c>
      <c r="P11314" s="29">
        <f t="shared" si="454"/>
        <v>0.6</v>
      </c>
    </row>
    <row r="11315" spans="1:16" hidden="1" x14ac:dyDescent="0.25">
      <c r="A11315">
        <v>195265720</v>
      </c>
      <c r="B11315">
        <v>803401</v>
      </c>
      <c r="C11315" t="s">
        <v>318</v>
      </c>
      <c r="D11315">
        <v>2024864</v>
      </c>
      <c r="E11315" t="s">
        <v>310</v>
      </c>
      <c r="F11315" t="s">
        <v>214</v>
      </c>
      <c r="G11315" t="s">
        <v>215</v>
      </c>
      <c r="H11315">
        <v>2</v>
      </c>
      <c r="I11315">
        <v>2019</v>
      </c>
      <c r="J11315">
        <v>1</v>
      </c>
      <c r="L11315">
        <v>23120245</v>
      </c>
      <c r="M11315">
        <v>6.2</v>
      </c>
      <c r="P11315" s="29">
        <f t="shared" si="454"/>
        <v>0.8666666666666667</v>
      </c>
    </row>
    <row r="11316" spans="1:16" hidden="1" x14ac:dyDescent="0.25">
      <c r="A11316">
        <v>195265720</v>
      </c>
      <c r="B11316">
        <v>803401</v>
      </c>
      <c r="C11316" t="s">
        <v>318</v>
      </c>
      <c r="D11316">
        <v>2021730</v>
      </c>
      <c r="E11316" t="s">
        <v>307</v>
      </c>
      <c r="F11316" t="s">
        <v>214</v>
      </c>
      <c r="G11316" t="s">
        <v>215</v>
      </c>
      <c r="H11316">
        <v>2</v>
      </c>
      <c r="I11316">
        <v>2019</v>
      </c>
      <c r="J11316">
        <v>1</v>
      </c>
      <c r="L11316">
        <v>23120313</v>
      </c>
      <c r="M11316">
        <v>5.0999999999999996</v>
      </c>
      <c r="P11316" s="29">
        <f t="shared" si="454"/>
        <v>0.68333333333333324</v>
      </c>
    </row>
    <row r="11317" spans="1:16" hidden="1" x14ac:dyDescent="0.25">
      <c r="A11317">
        <v>195265720</v>
      </c>
      <c r="B11317">
        <v>803401</v>
      </c>
      <c r="C11317" t="s">
        <v>318</v>
      </c>
      <c r="D11317">
        <v>2027111</v>
      </c>
      <c r="E11317" t="s">
        <v>322</v>
      </c>
      <c r="F11317" t="s">
        <v>320</v>
      </c>
      <c r="G11317" t="s">
        <v>321</v>
      </c>
      <c r="H11317">
        <v>2</v>
      </c>
      <c r="I11317">
        <v>2019</v>
      </c>
      <c r="J11317">
        <v>1</v>
      </c>
      <c r="L11317">
        <v>23121984</v>
      </c>
      <c r="M11317">
        <v>5.9</v>
      </c>
      <c r="P11317" s="29">
        <f t="shared" si="454"/>
        <v>0.81666666666666676</v>
      </c>
    </row>
    <row r="11318" spans="1:16" hidden="1" x14ac:dyDescent="0.25">
      <c r="A11318">
        <v>195265720</v>
      </c>
      <c r="B11318">
        <v>803401</v>
      </c>
      <c r="C11318" t="s">
        <v>318</v>
      </c>
      <c r="D11318">
        <v>2021760</v>
      </c>
      <c r="E11318" t="s">
        <v>254</v>
      </c>
      <c r="F11318" t="s">
        <v>214</v>
      </c>
      <c r="G11318" t="s">
        <v>215</v>
      </c>
      <c r="H11318">
        <v>2</v>
      </c>
      <c r="I11318">
        <v>2019</v>
      </c>
      <c r="J11318">
        <v>1</v>
      </c>
      <c r="L11318">
        <v>23120307</v>
      </c>
      <c r="M11318">
        <v>6.3</v>
      </c>
      <c r="P11318" s="29">
        <f t="shared" si="454"/>
        <v>0.8833333333333333</v>
      </c>
    </row>
    <row r="11319" spans="1:16" hidden="1" x14ac:dyDescent="0.25">
      <c r="A11319">
        <v>195265720</v>
      </c>
      <c r="B11319">
        <v>803401</v>
      </c>
      <c r="C11319" t="s">
        <v>318</v>
      </c>
      <c r="D11319">
        <v>2021841</v>
      </c>
      <c r="E11319" t="s">
        <v>306</v>
      </c>
      <c r="F11319" t="s">
        <v>214</v>
      </c>
      <c r="G11319" t="s">
        <v>215</v>
      </c>
      <c r="H11319">
        <v>2</v>
      </c>
      <c r="I11319">
        <v>2019</v>
      </c>
      <c r="J11319">
        <v>1</v>
      </c>
      <c r="L11319">
        <v>23120306</v>
      </c>
      <c r="M11319">
        <v>6.5</v>
      </c>
      <c r="P11319" s="29">
        <f t="shared" si="454"/>
        <v>0.91666666666666663</v>
      </c>
    </row>
    <row r="11320" spans="1:16" hidden="1" x14ac:dyDescent="0.25">
      <c r="A11320">
        <v>195265720</v>
      </c>
      <c r="B11320">
        <v>803401</v>
      </c>
      <c r="C11320" t="s">
        <v>318</v>
      </c>
      <c r="D11320">
        <v>2019274</v>
      </c>
      <c r="E11320" t="s">
        <v>247</v>
      </c>
      <c r="F11320" t="s">
        <v>214</v>
      </c>
      <c r="G11320" t="s">
        <v>215</v>
      </c>
      <c r="H11320">
        <v>1</v>
      </c>
      <c r="I11320">
        <v>2019</v>
      </c>
      <c r="J11320">
        <v>2</v>
      </c>
      <c r="L11320">
        <v>23131286</v>
      </c>
      <c r="P11320" s="29" t="str">
        <f t="shared" si="454"/>
        <v>NULL</v>
      </c>
    </row>
    <row r="11321" spans="1:16" hidden="1" x14ac:dyDescent="0.25">
      <c r="A11321">
        <v>195265720</v>
      </c>
      <c r="B11321">
        <v>803401</v>
      </c>
      <c r="C11321" t="s">
        <v>318</v>
      </c>
      <c r="D11321">
        <v>2004609</v>
      </c>
      <c r="E11321" t="s">
        <v>309</v>
      </c>
      <c r="F11321" t="s">
        <v>214</v>
      </c>
      <c r="G11321" t="s">
        <v>215</v>
      </c>
      <c r="H11321">
        <v>1</v>
      </c>
      <c r="I11321">
        <v>2019</v>
      </c>
      <c r="J11321">
        <v>2</v>
      </c>
      <c r="L11321">
        <v>23129808</v>
      </c>
      <c r="P11321" s="29" t="str">
        <f t="shared" si="454"/>
        <v>NULL</v>
      </c>
    </row>
    <row r="11322" spans="1:16" hidden="1" x14ac:dyDescent="0.25">
      <c r="A11322">
        <v>195265720</v>
      </c>
      <c r="B11322">
        <v>803401</v>
      </c>
      <c r="C11322" t="s">
        <v>318</v>
      </c>
      <c r="D11322">
        <v>2021710</v>
      </c>
      <c r="E11322" t="s">
        <v>278</v>
      </c>
      <c r="F11322" t="s">
        <v>214</v>
      </c>
      <c r="G11322" t="s">
        <v>215</v>
      </c>
      <c r="H11322">
        <v>1</v>
      </c>
      <c r="I11322">
        <v>2019</v>
      </c>
      <c r="J11322">
        <v>2</v>
      </c>
      <c r="L11322">
        <v>23129397</v>
      </c>
      <c r="P11322" s="29" t="str">
        <f t="shared" si="454"/>
        <v>NULL</v>
      </c>
    </row>
    <row r="11323" spans="1:16" hidden="1" x14ac:dyDescent="0.25">
      <c r="A11323">
        <v>195265720</v>
      </c>
      <c r="B11323">
        <v>803401</v>
      </c>
      <c r="C11323" t="s">
        <v>318</v>
      </c>
      <c r="D11323">
        <v>2021808</v>
      </c>
      <c r="E11323" t="s">
        <v>283</v>
      </c>
      <c r="F11323" t="s">
        <v>214</v>
      </c>
      <c r="G11323" t="s">
        <v>215</v>
      </c>
      <c r="H11323">
        <v>1</v>
      </c>
      <c r="I11323">
        <v>2019</v>
      </c>
      <c r="J11323">
        <v>2</v>
      </c>
      <c r="L11323">
        <v>23130448</v>
      </c>
      <c r="P11323" s="29" t="str">
        <f t="shared" si="454"/>
        <v>NULL</v>
      </c>
    </row>
    <row r="11324" spans="1:16" hidden="1" x14ac:dyDescent="0.25">
      <c r="A11324">
        <v>195265720</v>
      </c>
      <c r="B11324">
        <v>803401</v>
      </c>
      <c r="C11324" t="s">
        <v>318</v>
      </c>
      <c r="D11324">
        <v>2021621</v>
      </c>
      <c r="E11324" t="s">
        <v>314</v>
      </c>
      <c r="F11324" t="s">
        <v>214</v>
      </c>
      <c r="G11324" t="s">
        <v>215</v>
      </c>
      <c r="H11324">
        <v>1</v>
      </c>
      <c r="I11324">
        <v>2019</v>
      </c>
      <c r="J11324">
        <v>2</v>
      </c>
      <c r="L11324">
        <v>23130528</v>
      </c>
      <c r="P11324" s="29" t="str">
        <f t="shared" si="454"/>
        <v>NULL</v>
      </c>
    </row>
    <row r="11325" spans="1:16" hidden="1" x14ac:dyDescent="0.25">
      <c r="A11325">
        <v>195265720</v>
      </c>
      <c r="B11325">
        <v>803401</v>
      </c>
      <c r="C11325" t="s">
        <v>318</v>
      </c>
      <c r="D11325">
        <v>2021862</v>
      </c>
      <c r="E11325" t="s">
        <v>313</v>
      </c>
      <c r="F11325" t="s">
        <v>214</v>
      </c>
      <c r="G11325" t="s">
        <v>215</v>
      </c>
      <c r="H11325">
        <v>1</v>
      </c>
      <c r="I11325">
        <v>2019</v>
      </c>
      <c r="J11325">
        <v>2</v>
      </c>
      <c r="L11325">
        <v>23129813</v>
      </c>
      <c r="P11325" s="29" t="str">
        <f t="shared" si="454"/>
        <v>NULL</v>
      </c>
    </row>
    <row r="11326" spans="1:16" hidden="1" x14ac:dyDescent="0.25">
      <c r="A11326">
        <v>195275343</v>
      </c>
      <c r="B11326">
        <v>803400</v>
      </c>
      <c r="C11326" t="s">
        <v>212</v>
      </c>
      <c r="D11326">
        <v>2005117</v>
      </c>
      <c r="E11326" t="s">
        <v>220</v>
      </c>
      <c r="F11326" t="s">
        <v>214</v>
      </c>
      <c r="G11326" t="s">
        <v>215</v>
      </c>
      <c r="H11326">
        <v>3</v>
      </c>
      <c r="I11326">
        <v>2016</v>
      </c>
      <c r="J11326">
        <v>1</v>
      </c>
      <c r="L11326">
        <v>23078732</v>
      </c>
      <c r="M11326">
        <v>1.8</v>
      </c>
      <c r="P11326" s="29">
        <f t="shared" si="454"/>
        <v>0.13333333333333333</v>
      </c>
    </row>
    <row r="11327" spans="1:16" hidden="1" x14ac:dyDescent="0.25">
      <c r="A11327">
        <v>195275343</v>
      </c>
      <c r="B11327">
        <v>803400</v>
      </c>
      <c r="C11327" t="s">
        <v>212</v>
      </c>
      <c r="D11327">
        <v>2021754</v>
      </c>
      <c r="E11327" t="s">
        <v>216</v>
      </c>
      <c r="F11327" t="s">
        <v>214</v>
      </c>
      <c r="G11327" t="s">
        <v>215</v>
      </c>
      <c r="H11327">
        <v>2</v>
      </c>
      <c r="I11327">
        <v>2016</v>
      </c>
      <c r="J11327">
        <v>1</v>
      </c>
      <c r="L11327">
        <v>23081141</v>
      </c>
      <c r="M11327">
        <v>4</v>
      </c>
      <c r="P11327" s="29">
        <f t="shared" si="454"/>
        <v>0.5</v>
      </c>
    </row>
    <row r="11328" spans="1:16" hidden="1" x14ac:dyDescent="0.25">
      <c r="A11328">
        <v>195275343</v>
      </c>
      <c r="B11328">
        <v>803400</v>
      </c>
      <c r="C11328" t="s">
        <v>212</v>
      </c>
      <c r="D11328">
        <v>2005102</v>
      </c>
      <c r="E11328" t="s">
        <v>218</v>
      </c>
      <c r="F11328" t="s">
        <v>214</v>
      </c>
      <c r="G11328" t="s">
        <v>215</v>
      </c>
      <c r="H11328">
        <v>3</v>
      </c>
      <c r="I11328">
        <v>2016</v>
      </c>
      <c r="J11328">
        <v>1</v>
      </c>
      <c r="L11328">
        <v>23081365</v>
      </c>
      <c r="M11328">
        <v>3.1</v>
      </c>
      <c r="P11328" s="29">
        <f t="shared" si="454"/>
        <v>0.35000000000000003</v>
      </c>
    </row>
    <row r="11329" spans="1:16" hidden="1" x14ac:dyDescent="0.25">
      <c r="A11329">
        <v>195275343</v>
      </c>
      <c r="B11329">
        <v>803400</v>
      </c>
      <c r="C11329" t="s">
        <v>212</v>
      </c>
      <c r="D11329">
        <v>2005099</v>
      </c>
      <c r="E11329" t="s">
        <v>217</v>
      </c>
      <c r="F11329" t="s">
        <v>214</v>
      </c>
      <c r="G11329" t="s">
        <v>215</v>
      </c>
      <c r="H11329">
        <v>2</v>
      </c>
      <c r="I11329">
        <v>2016</v>
      </c>
      <c r="J11329">
        <v>1</v>
      </c>
      <c r="L11329">
        <v>23081380</v>
      </c>
      <c r="M11329">
        <v>5</v>
      </c>
      <c r="P11329" s="29">
        <f t="shared" si="454"/>
        <v>0.66666666666666663</v>
      </c>
    </row>
    <row r="11330" spans="1:16" hidden="1" x14ac:dyDescent="0.25">
      <c r="A11330">
        <v>195275343</v>
      </c>
      <c r="B11330">
        <v>803400</v>
      </c>
      <c r="C11330" t="s">
        <v>212</v>
      </c>
      <c r="D11330">
        <v>2021600</v>
      </c>
      <c r="E11330" t="s">
        <v>219</v>
      </c>
      <c r="F11330" t="s">
        <v>214</v>
      </c>
      <c r="G11330" t="s">
        <v>215</v>
      </c>
      <c r="H11330">
        <v>2</v>
      </c>
      <c r="I11330">
        <v>2016</v>
      </c>
      <c r="J11330">
        <v>1</v>
      </c>
      <c r="L11330">
        <v>23081088</v>
      </c>
      <c r="M11330">
        <v>4.8</v>
      </c>
      <c r="P11330" s="29">
        <f t="shared" si="454"/>
        <v>0.6333333333333333</v>
      </c>
    </row>
    <row r="11331" spans="1:16" hidden="1" x14ac:dyDescent="0.25">
      <c r="A11331">
        <v>195275343</v>
      </c>
      <c r="B11331">
        <v>803400</v>
      </c>
      <c r="C11331" t="s">
        <v>212</v>
      </c>
      <c r="D11331">
        <v>2004098</v>
      </c>
      <c r="E11331" t="s">
        <v>213</v>
      </c>
      <c r="F11331" t="s">
        <v>214</v>
      </c>
      <c r="G11331" t="s">
        <v>215</v>
      </c>
      <c r="H11331">
        <v>2</v>
      </c>
      <c r="I11331">
        <v>2016</v>
      </c>
      <c r="J11331">
        <v>1</v>
      </c>
      <c r="L11331">
        <v>23078065</v>
      </c>
      <c r="M11331">
        <v>5.5</v>
      </c>
      <c r="P11331" s="29">
        <f t="shared" si="454"/>
        <v>0.75</v>
      </c>
    </row>
    <row r="11332" spans="1:16" hidden="1" x14ac:dyDescent="0.25">
      <c r="A11332">
        <v>195275343</v>
      </c>
      <c r="B11332">
        <v>803400</v>
      </c>
      <c r="C11332" t="s">
        <v>212</v>
      </c>
      <c r="D11332">
        <v>2005117</v>
      </c>
      <c r="E11332" t="s">
        <v>220</v>
      </c>
      <c r="F11332" t="s">
        <v>214</v>
      </c>
      <c r="G11332" t="s">
        <v>215</v>
      </c>
      <c r="H11332">
        <v>3</v>
      </c>
      <c r="I11332">
        <v>2016</v>
      </c>
      <c r="J11332">
        <v>2</v>
      </c>
      <c r="L11332">
        <v>23084477</v>
      </c>
      <c r="M11332">
        <v>2.5</v>
      </c>
      <c r="P11332" s="29">
        <f t="shared" si="454"/>
        <v>0.25</v>
      </c>
    </row>
    <row r="11333" spans="1:16" hidden="1" x14ac:dyDescent="0.25">
      <c r="A11333">
        <v>195275343</v>
      </c>
      <c r="B11333">
        <v>803400</v>
      </c>
      <c r="C11333" t="s">
        <v>212</v>
      </c>
      <c r="D11333">
        <v>2005102</v>
      </c>
      <c r="E11333" t="s">
        <v>218</v>
      </c>
      <c r="F11333" t="s">
        <v>214</v>
      </c>
      <c r="G11333" t="s">
        <v>215</v>
      </c>
      <c r="H11333">
        <v>3</v>
      </c>
      <c r="I11333">
        <v>2016</v>
      </c>
      <c r="J11333">
        <v>2</v>
      </c>
      <c r="L11333">
        <v>23086740</v>
      </c>
      <c r="M11333">
        <v>2.4</v>
      </c>
      <c r="P11333" s="29">
        <f t="shared" ref="P11333:P11339" si="455">IF(AND(ISNUMBER(M11333),H11333&lt;&gt;4),(M11333-1)/6,IF(H11333=4,"DRP",IF(AND(H11333=3,M11333="NA"),"BAD",IF(AND(H11333=2),"CVL",IF(AND(H11333=1,ISBLANK(M11333)),"NULL","UNK")))))</f>
        <v>0.23333333333333331</v>
      </c>
    </row>
    <row r="11334" spans="1:16" hidden="1" x14ac:dyDescent="0.25">
      <c r="A11334">
        <v>195275343</v>
      </c>
      <c r="B11334">
        <v>803400</v>
      </c>
      <c r="C11334" t="s">
        <v>212</v>
      </c>
      <c r="D11334">
        <v>2005118</v>
      </c>
      <c r="E11334" t="s">
        <v>223</v>
      </c>
      <c r="F11334" t="s">
        <v>214</v>
      </c>
      <c r="G11334" t="s">
        <v>215</v>
      </c>
      <c r="H11334">
        <v>3</v>
      </c>
      <c r="I11334">
        <v>2016</v>
      </c>
      <c r="J11334">
        <v>2</v>
      </c>
      <c r="L11334">
        <v>23086744</v>
      </c>
      <c r="M11334" t="s">
        <v>221</v>
      </c>
      <c r="P11334" s="29" t="str">
        <f t="shared" si="455"/>
        <v>BAD</v>
      </c>
    </row>
    <row r="11335" spans="1:16" hidden="1" x14ac:dyDescent="0.25">
      <c r="A11335">
        <v>195275343</v>
      </c>
      <c r="B11335">
        <v>803400</v>
      </c>
      <c r="C11335" t="s">
        <v>212</v>
      </c>
      <c r="D11335">
        <v>2005131</v>
      </c>
      <c r="E11335" t="s">
        <v>228</v>
      </c>
      <c r="F11335" t="s">
        <v>214</v>
      </c>
      <c r="G11335" t="s">
        <v>215</v>
      </c>
      <c r="H11335">
        <v>2</v>
      </c>
      <c r="I11335">
        <v>2016</v>
      </c>
      <c r="J11335">
        <v>2</v>
      </c>
      <c r="L11335">
        <v>23086517</v>
      </c>
      <c r="M11335">
        <v>4.5</v>
      </c>
      <c r="P11335" s="29">
        <f t="shared" si="455"/>
        <v>0.58333333333333337</v>
      </c>
    </row>
    <row r="11336" spans="1:16" hidden="1" x14ac:dyDescent="0.25">
      <c r="A11336">
        <v>195275343</v>
      </c>
      <c r="B11336">
        <v>803400</v>
      </c>
      <c r="C11336" t="s">
        <v>212</v>
      </c>
      <c r="D11336">
        <v>2021756</v>
      </c>
      <c r="E11336" t="s">
        <v>253</v>
      </c>
      <c r="F11336" t="s">
        <v>214</v>
      </c>
      <c r="G11336" t="s">
        <v>215</v>
      </c>
      <c r="H11336">
        <v>3</v>
      </c>
      <c r="I11336">
        <v>2016</v>
      </c>
      <c r="J11336">
        <v>2</v>
      </c>
      <c r="L11336">
        <v>23086838</v>
      </c>
      <c r="M11336">
        <v>2.5</v>
      </c>
      <c r="P11336" s="29">
        <f t="shared" si="455"/>
        <v>0.25</v>
      </c>
    </row>
    <row r="11337" spans="1:16" hidden="1" x14ac:dyDescent="0.25">
      <c r="A11337">
        <v>195275343</v>
      </c>
      <c r="B11337">
        <v>803400</v>
      </c>
      <c r="C11337" t="s">
        <v>212</v>
      </c>
      <c r="D11337">
        <v>2021602</v>
      </c>
      <c r="E11337" t="s">
        <v>242</v>
      </c>
      <c r="F11337" t="s">
        <v>214</v>
      </c>
      <c r="G11337" t="s">
        <v>215</v>
      </c>
      <c r="H11337">
        <v>3</v>
      </c>
      <c r="I11337">
        <v>2016</v>
      </c>
      <c r="J11337">
        <v>2</v>
      </c>
      <c r="L11337">
        <v>23086746</v>
      </c>
      <c r="M11337">
        <v>1.8</v>
      </c>
      <c r="P11337" s="29">
        <f t="shared" si="455"/>
        <v>0.13333333333333333</v>
      </c>
    </row>
    <row r="11338" spans="1:16" hidden="1" x14ac:dyDescent="0.25">
      <c r="A11338">
        <v>195275343</v>
      </c>
      <c r="B11338">
        <v>803400</v>
      </c>
      <c r="C11338" t="s">
        <v>212</v>
      </c>
      <c r="D11338">
        <v>2021580</v>
      </c>
      <c r="E11338" t="s">
        <v>241</v>
      </c>
      <c r="F11338" t="s">
        <v>214</v>
      </c>
      <c r="G11338" t="s">
        <v>215</v>
      </c>
      <c r="H11338">
        <v>3</v>
      </c>
      <c r="I11338">
        <v>2016</v>
      </c>
      <c r="J11338">
        <v>2</v>
      </c>
      <c r="L11338">
        <v>23086828</v>
      </c>
      <c r="M11338" t="s">
        <v>221</v>
      </c>
      <c r="P11338" s="29" t="str">
        <f t="shared" si="455"/>
        <v>BAD</v>
      </c>
    </row>
    <row r="11339" spans="1:16" hidden="1" x14ac:dyDescent="0.25">
      <c r="A11339">
        <v>195275343</v>
      </c>
      <c r="B11339">
        <v>803400</v>
      </c>
      <c r="C11339" t="s">
        <v>212</v>
      </c>
      <c r="D11339">
        <v>2004112</v>
      </c>
      <c r="E11339" t="s">
        <v>244</v>
      </c>
      <c r="F11339" t="s">
        <v>214</v>
      </c>
      <c r="G11339" t="s">
        <v>215</v>
      </c>
      <c r="H11339">
        <v>2</v>
      </c>
      <c r="I11339">
        <v>2016</v>
      </c>
      <c r="J11339">
        <v>2</v>
      </c>
      <c r="L11339">
        <v>23085509</v>
      </c>
      <c r="M11339">
        <v>6.5</v>
      </c>
      <c r="P11339" s="29">
        <f t="shared" si="455"/>
        <v>0.91666666666666663</v>
      </c>
    </row>
    <row r="11340" spans="1:16" hidden="1" x14ac:dyDescent="0.25">
      <c r="A11340">
        <v>195284393</v>
      </c>
      <c r="B11340">
        <v>803400</v>
      </c>
      <c r="C11340" t="s">
        <v>212</v>
      </c>
      <c r="D11340">
        <v>2004098</v>
      </c>
      <c r="E11340" t="s">
        <v>213</v>
      </c>
      <c r="F11340" t="s">
        <v>214</v>
      </c>
      <c r="G11340" t="s">
        <v>215</v>
      </c>
      <c r="H11340">
        <v>2</v>
      </c>
      <c r="I11340">
        <v>2015</v>
      </c>
      <c r="J11340">
        <v>1</v>
      </c>
      <c r="L11340">
        <v>23066603</v>
      </c>
      <c r="M11340">
        <v>6.7</v>
      </c>
      <c r="P11340" s="29">
        <f t="shared" ref="P11340:P11352" si="456">IF(AND(ISNUMBER(M11340),H11340&lt;&gt;4,N11340&lt;&gt;"X"),(M11340-1)/6,IF(H11340=4,"DRP",IF(AND(H11340=3,M11340="NA"),"BAD",IF(AND(H11340=2),"CVL",IF(AND(H11340=1,ISBLANK(M11340)),"NULL","UNK")))))</f>
        <v>0.95000000000000007</v>
      </c>
    </row>
    <row r="11341" spans="1:16" hidden="1" x14ac:dyDescent="0.25">
      <c r="A11341">
        <v>195284393</v>
      </c>
      <c r="B11341">
        <v>803400</v>
      </c>
      <c r="C11341" t="s">
        <v>212</v>
      </c>
      <c r="D11341">
        <v>2021754</v>
      </c>
      <c r="E11341" t="s">
        <v>216</v>
      </c>
      <c r="F11341" t="s">
        <v>214</v>
      </c>
      <c r="G11341" t="s">
        <v>215</v>
      </c>
      <c r="H11341">
        <v>3</v>
      </c>
      <c r="I11341">
        <v>2015</v>
      </c>
      <c r="J11341">
        <v>1</v>
      </c>
      <c r="L11341">
        <v>23066449</v>
      </c>
      <c r="M11341" t="s">
        <v>221</v>
      </c>
      <c r="P11341" s="29" t="str">
        <f t="shared" si="456"/>
        <v>BAD</v>
      </c>
    </row>
    <row r="11342" spans="1:16" hidden="1" x14ac:dyDescent="0.25">
      <c r="A11342">
        <v>195284393</v>
      </c>
      <c r="B11342">
        <v>803400</v>
      </c>
      <c r="C11342" t="s">
        <v>212</v>
      </c>
      <c r="D11342">
        <v>2005099</v>
      </c>
      <c r="E11342" t="s">
        <v>217</v>
      </c>
      <c r="F11342" t="s">
        <v>214</v>
      </c>
      <c r="G11342" t="s">
        <v>215</v>
      </c>
      <c r="H11342">
        <v>2</v>
      </c>
      <c r="I11342">
        <v>2015</v>
      </c>
      <c r="J11342">
        <v>1</v>
      </c>
      <c r="L11342">
        <v>23066432</v>
      </c>
      <c r="M11342">
        <v>4.4000000000000004</v>
      </c>
      <c r="P11342" s="29">
        <f t="shared" si="456"/>
        <v>0.56666666666666676</v>
      </c>
    </row>
    <row r="11343" spans="1:16" hidden="1" x14ac:dyDescent="0.25">
      <c r="A11343">
        <v>195284393</v>
      </c>
      <c r="B11343">
        <v>803400</v>
      </c>
      <c r="C11343" t="s">
        <v>212</v>
      </c>
      <c r="D11343">
        <v>2005102</v>
      </c>
      <c r="E11343" t="s">
        <v>218</v>
      </c>
      <c r="F11343" t="s">
        <v>214</v>
      </c>
      <c r="G11343" t="s">
        <v>215</v>
      </c>
      <c r="H11343">
        <v>2</v>
      </c>
      <c r="I11343">
        <v>2015</v>
      </c>
      <c r="J11343">
        <v>1</v>
      </c>
      <c r="L11343">
        <v>23066493</v>
      </c>
      <c r="M11343">
        <v>4</v>
      </c>
      <c r="P11343" s="29">
        <f t="shared" si="456"/>
        <v>0.5</v>
      </c>
    </row>
    <row r="11344" spans="1:16" hidden="1" x14ac:dyDescent="0.25">
      <c r="A11344">
        <v>195284393</v>
      </c>
      <c r="B11344">
        <v>803400</v>
      </c>
      <c r="C11344" t="s">
        <v>212</v>
      </c>
      <c r="D11344">
        <v>2021600</v>
      </c>
      <c r="E11344" t="s">
        <v>219</v>
      </c>
      <c r="F11344" t="s">
        <v>214</v>
      </c>
      <c r="G11344" t="s">
        <v>215</v>
      </c>
      <c r="H11344">
        <v>3</v>
      </c>
      <c r="I11344">
        <v>2015</v>
      </c>
      <c r="J11344">
        <v>1</v>
      </c>
      <c r="L11344">
        <v>23066440</v>
      </c>
      <c r="M11344">
        <v>3.5</v>
      </c>
      <c r="P11344" s="29">
        <f t="shared" si="456"/>
        <v>0.41666666666666669</v>
      </c>
    </row>
    <row r="11345" spans="1:16" hidden="1" x14ac:dyDescent="0.25">
      <c r="A11345">
        <v>195284393</v>
      </c>
      <c r="B11345">
        <v>803400</v>
      </c>
      <c r="C11345" t="s">
        <v>212</v>
      </c>
      <c r="D11345">
        <v>2005117</v>
      </c>
      <c r="E11345" t="s">
        <v>220</v>
      </c>
      <c r="F11345" t="s">
        <v>214</v>
      </c>
      <c r="G11345" t="s">
        <v>215</v>
      </c>
      <c r="H11345">
        <v>2</v>
      </c>
      <c r="I11345">
        <v>2015</v>
      </c>
      <c r="J11345">
        <v>1</v>
      </c>
      <c r="L11345">
        <v>23065518</v>
      </c>
      <c r="M11345">
        <v>5.7</v>
      </c>
      <c r="P11345" s="29">
        <f t="shared" si="456"/>
        <v>0.78333333333333333</v>
      </c>
    </row>
    <row r="11346" spans="1:16" hidden="1" x14ac:dyDescent="0.25">
      <c r="A11346">
        <v>195284393</v>
      </c>
      <c r="B11346">
        <v>803400</v>
      </c>
      <c r="C11346" t="s">
        <v>212</v>
      </c>
      <c r="D11346">
        <v>2004112</v>
      </c>
      <c r="E11346" t="s">
        <v>244</v>
      </c>
      <c r="F11346" t="s">
        <v>214</v>
      </c>
      <c r="G11346" t="s">
        <v>215</v>
      </c>
      <c r="H11346">
        <v>3</v>
      </c>
      <c r="I11346">
        <v>2015</v>
      </c>
      <c r="J11346">
        <v>2</v>
      </c>
      <c r="L11346">
        <v>23073238</v>
      </c>
      <c r="M11346">
        <v>1</v>
      </c>
      <c r="P11346" s="29">
        <f t="shared" si="456"/>
        <v>0</v>
      </c>
    </row>
    <row r="11347" spans="1:16" hidden="1" x14ac:dyDescent="0.25">
      <c r="A11347">
        <v>195284393</v>
      </c>
      <c r="B11347">
        <v>803400</v>
      </c>
      <c r="C11347" t="s">
        <v>212</v>
      </c>
      <c r="D11347">
        <v>2004116</v>
      </c>
      <c r="E11347" t="s">
        <v>229</v>
      </c>
      <c r="F11347" t="s">
        <v>214</v>
      </c>
      <c r="G11347" t="s">
        <v>215</v>
      </c>
      <c r="H11347">
        <v>3</v>
      </c>
      <c r="I11347">
        <v>2015</v>
      </c>
      <c r="J11347">
        <v>2</v>
      </c>
      <c r="L11347">
        <v>23073045</v>
      </c>
      <c r="M11347" t="s">
        <v>221</v>
      </c>
      <c r="P11347" s="29" t="str">
        <f t="shared" si="456"/>
        <v>BAD</v>
      </c>
    </row>
    <row r="11348" spans="1:16" hidden="1" x14ac:dyDescent="0.25">
      <c r="A11348">
        <v>195284393</v>
      </c>
      <c r="B11348">
        <v>803400</v>
      </c>
      <c r="C11348" t="s">
        <v>212</v>
      </c>
      <c r="D11348">
        <v>2021580</v>
      </c>
      <c r="E11348" t="s">
        <v>241</v>
      </c>
      <c r="F11348" t="s">
        <v>214</v>
      </c>
      <c r="G11348" t="s">
        <v>215</v>
      </c>
      <c r="H11348">
        <v>3</v>
      </c>
      <c r="I11348">
        <v>2015</v>
      </c>
      <c r="J11348">
        <v>2</v>
      </c>
      <c r="L11348">
        <v>23072001</v>
      </c>
      <c r="M11348">
        <v>1.7</v>
      </c>
      <c r="P11348" s="29">
        <f t="shared" si="456"/>
        <v>0.11666666666666665</v>
      </c>
    </row>
    <row r="11349" spans="1:16" hidden="1" x14ac:dyDescent="0.25">
      <c r="A11349">
        <v>195284393</v>
      </c>
      <c r="B11349">
        <v>803400</v>
      </c>
      <c r="C11349" t="s">
        <v>212</v>
      </c>
      <c r="D11349">
        <v>2005118</v>
      </c>
      <c r="E11349" t="s">
        <v>223</v>
      </c>
      <c r="F11349" t="s">
        <v>214</v>
      </c>
      <c r="G11349" t="s">
        <v>215</v>
      </c>
      <c r="H11349">
        <v>3</v>
      </c>
      <c r="I11349">
        <v>2015</v>
      </c>
      <c r="J11349">
        <v>2</v>
      </c>
      <c r="L11349">
        <v>23071572</v>
      </c>
      <c r="M11349" t="s">
        <v>221</v>
      </c>
      <c r="P11349" s="29" t="str">
        <f t="shared" si="456"/>
        <v>BAD</v>
      </c>
    </row>
    <row r="11350" spans="1:16" hidden="1" x14ac:dyDescent="0.25">
      <c r="A11350">
        <v>195284393</v>
      </c>
      <c r="B11350">
        <v>803400</v>
      </c>
      <c r="C11350" t="s">
        <v>212</v>
      </c>
      <c r="D11350">
        <v>2021795</v>
      </c>
      <c r="E11350" t="s">
        <v>222</v>
      </c>
      <c r="F11350" t="s">
        <v>214</v>
      </c>
      <c r="G11350" t="s">
        <v>215</v>
      </c>
      <c r="H11350">
        <v>3</v>
      </c>
      <c r="I11350">
        <v>2015</v>
      </c>
      <c r="J11350">
        <v>2</v>
      </c>
      <c r="L11350">
        <v>23070473</v>
      </c>
      <c r="M11350" t="s">
        <v>221</v>
      </c>
      <c r="P11350" s="29" t="str">
        <f t="shared" si="456"/>
        <v>BAD</v>
      </c>
    </row>
    <row r="11351" spans="1:16" hidden="1" x14ac:dyDescent="0.25">
      <c r="A11351">
        <v>195284393</v>
      </c>
      <c r="B11351">
        <v>803400</v>
      </c>
      <c r="C11351" t="s">
        <v>212</v>
      </c>
      <c r="D11351">
        <v>2021754</v>
      </c>
      <c r="E11351" t="s">
        <v>216</v>
      </c>
      <c r="F11351" t="s">
        <v>214</v>
      </c>
      <c r="G11351" t="s">
        <v>215</v>
      </c>
      <c r="H11351">
        <v>3</v>
      </c>
      <c r="I11351">
        <v>2015</v>
      </c>
      <c r="J11351">
        <v>2</v>
      </c>
      <c r="L11351">
        <v>23074127</v>
      </c>
      <c r="M11351" t="s">
        <v>221</v>
      </c>
      <c r="P11351" s="29" t="str">
        <f t="shared" si="456"/>
        <v>BAD</v>
      </c>
    </row>
    <row r="11352" spans="1:16" hidden="1" x14ac:dyDescent="0.25">
      <c r="A11352">
        <v>195284393</v>
      </c>
      <c r="B11352">
        <v>803400</v>
      </c>
      <c r="C11352" t="s">
        <v>212</v>
      </c>
      <c r="D11352">
        <v>2021600</v>
      </c>
      <c r="E11352" t="s">
        <v>219</v>
      </c>
      <c r="F11352" t="s">
        <v>214</v>
      </c>
      <c r="G11352" t="s">
        <v>215</v>
      </c>
      <c r="H11352">
        <v>3</v>
      </c>
      <c r="I11352">
        <v>2015</v>
      </c>
      <c r="J11352">
        <v>2</v>
      </c>
      <c r="L11352">
        <v>23071941</v>
      </c>
      <c r="M11352">
        <v>2.5</v>
      </c>
      <c r="P11352" s="29">
        <f t="shared" si="456"/>
        <v>0.25</v>
      </c>
    </row>
    <row r="11353" spans="1:16" hidden="1" x14ac:dyDescent="0.25">
      <c r="A11353">
        <v>195288917</v>
      </c>
      <c r="B11353">
        <v>803401</v>
      </c>
      <c r="C11353" t="s">
        <v>318</v>
      </c>
      <c r="D11353">
        <v>2004098</v>
      </c>
      <c r="E11353" t="s">
        <v>213</v>
      </c>
      <c r="F11353" t="s">
        <v>214</v>
      </c>
      <c r="G11353" t="s">
        <v>215</v>
      </c>
      <c r="H11353">
        <v>2</v>
      </c>
      <c r="I11353">
        <v>2016</v>
      </c>
      <c r="J11353">
        <v>1</v>
      </c>
      <c r="L11353">
        <v>23078147</v>
      </c>
      <c r="M11353">
        <v>5.6</v>
      </c>
      <c r="P11353" s="29">
        <f t="shared" ref="P11353:P11384" si="457">IF(AND(ISNUMBER(M11353),H11353&lt;&gt;4),(M11353-1)/6,IF(H11353=4,"DRP",IF(AND(H11353=3,M11353="NA"),"BAD",IF(AND(H11353=2),"CVL",IF(AND(H11353=1,ISBLANK(M11353)),"NULL","UNK")))))</f>
        <v>0.76666666666666661</v>
      </c>
    </row>
    <row r="11354" spans="1:16" hidden="1" x14ac:dyDescent="0.25">
      <c r="A11354">
        <v>195288917</v>
      </c>
      <c r="B11354">
        <v>803401</v>
      </c>
      <c r="C11354" t="s">
        <v>318</v>
      </c>
      <c r="D11354">
        <v>2021600</v>
      </c>
      <c r="E11354" t="s">
        <v>219</v>
      </c>
      <c r="F11354" t="s">
        <v>214</v>
      </c>
      <c r="G11354" t="s">
        <v>215</v>
      </c>
      <c r="H11354">
        <v>2</v>
      </c>
      <c r="I11354">
        <v>2016</v>
      </c>
      <c r="J11354">
        <v>1</v>
      </c>
      <c r="L11354">
        <v>23081078</v>
      </c>
      <c r="M11354">
        <v>5.2</v>
      </c>
      <c r="P11354" s="29">
        <f t="shared" si="457"/>
        <v>0.70000000000000007</v>
      </c>
    </row>
    <row r="11355" spans="1:16" hidden="1" x14ac:dyDescent="0.25">
      <c r="A11355">
        <v>195288917</v>
      </c>
      <c r="B11355">
        <v>803401</v>
      </c>
      <c r="C11355" t="s">
        <v>318</v>
      </c>
      <c r="D11355">
        <v>2005099</v>
      </c>
      <c r="E11355" t="s">
        <v>217</v>
      </c>
      <c r="F11355" t="s">
        <v>214</v>
      </c>
      <c r="G11355" t="s">
        <v>215</v>
      </c>
      <c r="H11355">
        <v>2</v>
      </c>
      <c r="I11355">
        <v>2016</v>
      </c>
      <c r="J11355">
        <v>1</v>
      </c>
      <c r="L11355">
        <v>23081299</v>
      </c>
      <c r="M11355">
        <v>6</v>
      </c>
      <c r="P11355" s="29">
        <f t="shared" si="457"/>
        <v>0.83333333333333337</v>
      </c>
    </row>
    <row r="11356" spans="1:16" hidden="1" x14ac:dyDescent="0.25">
      <c r="A11356">
        <v>195288917</v>
      </c>
      <c r="B11356">
        <v>803401</v>
      </c>
      <c r="C11356" t="s">
        <v>318</v>
      </c>
      <c r="D11356">
        <v>2005102</v>
      </c>
      <c r="E11356" t="s">
        <v>218</v>
      </c>
      <c r="F11356" t="s">
        <v>214</v>
      </c>
      <c r="G11356" t="s">
        <v>215</v>
      </c>
      <c r="H11356">
        <v>2</v>
      </c>
      <c r="I11356">
        <v>2016</v>
      </c>
      <c r="J11356">
        <v>1</v>
      </c>
      <c r="L11356">
        <v>23081381</v>
      </c>
      <c r="M11356">
        <v>6.6</v>
      </c>
      <c r="P11356" s="29">
        <f t="shared" si="457"/>
        <v>0.93333333333333324</v>
      </c>
    </row>
    <row r="11357" spans="1:16" hidden="1" x14ac:dyDescent="0.25">
      <c r="A11357">
        <v>195288917</v>
      </c>
      <c r="B11357">
        <v>803401</v>
      </c>
      <c r="C11357" t="s">
        <v>318</v>
      </c>
      <c r="D11357">
        <v>2021754</v>
      </c>
      <c r="E11357" t="s">
        <v>216</v>
      </c>
      <c r="F11357" t="s">
        <v>214</v>
      </c>
      <c r="G11357" t="s">
        <v>215</v>
      </c>
      <c r="H11357">
        <v>2</v>
      </c>
      <c r="I11357">
        <v>2016</v>
      </c>
      <c r="J11357">
        <v>1</v>
      </c>
      <c r="L11357">
        <v>23081090</v>
      </c>
      <c r="M11357">
        <v>4.4000000000000004</v>
      </c>
      <c r="P11357" s="29">
        <f t="shared" si="457"/>
        <v>0.56666666666666676</v>
      </c>
    </row>
    <row r="11358" spans="1:16" hidden="1" x14ac:dyDescent="0.25">
      <c r="A11358">
        <v>195288917</v>
      </c>
      <c r="B11358">
        <v>803401</v>
      </c>
      <c r="C11358" t="s">
        <v>318</v>
      </c>
      <c r="D11358">
        <v>2005118</v>
      </c>
      <c r="E11358" t="s">
        <v>223</v>
      </c>
      <c r="F11358" t="s">
        <v>214</v>
      </c>
      <c r="G11358" t="s">
        <v>215</v>
      </c>
      <c r="H11358">
        <v>2</v>
      </c>
      <c r="I11358">
        <v>2016</v>
      </c>
      <c r="J11358">
        <v>1</v>
      </c>
      <c r="L11358">
        <v>23081292</v>
      </c>
      <c r="M11358">
        <v>6.1</v>
      </c>
      <c r="P11358" s="29">
        <f t="shared" si="457"/>
        <v>0.85</v>
      </c>
    </row>
    <row r="11359" spans="1:16" hidden="1" x14ac:dyDescent="0.25">
      <c r="A11359">
        <v>195288917</v>
      </c>
      <c r="B11359">
        <v>803401</v>
      </c>
      <c r="C11359" t="s">
        <v>318</v>
      </c>
      <c r="D11359">
        <v>2004112</v>
      </c>
      <c r="E11359" t="s">
        <v>244</v>
      </c>
      <c r="F11359" t="s">
        <v>214</v>
      </c>
      <c r="G11359" t="s">
        <v>215</v>
      </c>
      <c r="H11359">
        <v>2</v>
      </c>
      <c r="I11359">
        <v>2016</v>
      </c>
      <c r="J11359">
        <v>2</v>
      </c>
      <c r="L11359">
        <v>23085512</v>
      </c>
      <c r="M11359">
        <v>5.8</v>
      </c>
      <c r="P11359" s="29">
        <f t="shared" si="457"/>
        <v>0.79999999999999993</v>
      </c>
    </row>
    <row r="11360" spans="1:16" hidden="1" x14ac:dyDescent="0.25">
      <c r="A11360">
        <v>195288917</v>
      </c>
      <c r="B11360">
        <v>803401</v>
      </c>
      <c r="C11360" t="s">
        <v>318</v>
      </c>
      <c r="D11360">
        <v>2021580</v>
      </c>
      <c r="E11360" t="s">
        <v>241</v>
      </c>
      <c r="F11360" t="s">
        <v>214</v>
      </c>
      <c r="G11360" t="s">
        <v>215</v>
      </c>
      <c r="H11360">
        <v>2</v>
      </c>
      <c r="I11360">
        <v>2016</v>
      </c>
      <c r="J11360">
        <v>2</v>
      </c>
      <c r="L11360">
        <v>23086825</v>
      </c>
      <c r="M11360">
        <v>5.0999999999999996</v>
      </c>
      <c r="P11360" s="29">
        <f t="shared" si="457"/>
        <v>0.68333333333333324</v>
      </c>
    </row>
    <row r="11361" spans="1:16" hidden="1" x14ac:dyDescent="0.25">
      <c r="A11361">
        <v>195288917</v>
      </c>
      <c r="B11361">
        <v>803401</v>
      </c>
      <c r="C11361" t="s">
        <v>318</v>
      </c>
      <c r="D11361">
        <v>2021602</v>
      </c>
      <c r="E11361" t="s">
        <v>242</v>
      </c>
      <c r="F11361" t="s">
        <v>214</v>
      </c>
      <c r="G11361" t="s">
        <v>215</v>
      </c>
      <c r="H11361">
        <v>2</v>
      </c>
      <c r="I11361">
        <v>2016</v>
      </c>
      <c r="J11361">
        <v>2</v>
      </c>
      <c r="L11361">
        <v>23086745</v>
      </c>
      <c r="M11361">
        <v>5.3</v>
      </c>
      <c r="P11361" s="29">
        <f t="shared" si="457"/>
        <v>0.71666666666666667</v>
      </c>
    </row>
    <row r="11362" spans="1:16" hidden="1" x14ac:dyDescent="0.25">
      <c r="A11362">
        <v>195288917</v>
      </c>
      <c r="B11362">
        <v>803401</v>
      </c>
      <c r="C11362" t="s">
        <v>318</v>
      </c>
      <c r="D11362">
        <v>2021756</v>
      </c>
      <c r="E11362" t="s">
        <v>253</v>
      </c>
      <c r="F11362" t="s">
        <v>214</v>
      </c>
      <c r="G11362" t="s">
        <v>215</v>
      </c>
      <c r="H11362">
        <v>2</v>
      </c>
      <c r="I11362">
        <v>2016</v>
      </c>
      <c r="J11362">
        <v>2</v>
      </c>
      <c r="L11362">
        <v>23086836</v>
      </c>
      <c r="M11362">
        <v>4.9000000000000004</v>
      </c>
      <c r="P11362" s="29">
        <f t="shared" si="457"/>
        <v>0.65</v>
      </c>
    </row>
    <row r="11363" spans="1:16" hidden="1" x14ac:dyDescent="0.25">
      <c r="A11363">
        <v>195288917</v>
      </c>
      <c r="B11363">
        <v>803401</v>
      </c>
      <c r="C11363" t="s">
        <v>318</v>
      </c>
      <c r="D11363">
        <v>2005117</v>
      </c>
      <c r="E11363" t="s">
        <v>220</v>
      </c>
      <c r="F11363" t="s">
        <v>214</v>
      </c>
      <c r="G11363" t="s">
        <v>215</v>
      </c>
      <c r="H11363">
        <v>2</v>
      </c>
      <c r="I11363">
        <v>2016</v>
      </c>
      <c r="J11363">
        <v>2</v>
      </c>
      <c r="L11363">
        <v>23084475</v>
      </c>
      <c r="M11363">
        <v>4.8</v>
      </c>
      <c r="P11363" s="29">
        <f t="shared" si="457"/>
        <v>0.6333333333333333</v>
      </c>
    </row>
    <row r="11364" spans="1:16" hidden="1" x14ac:dyDescent="0.25">
      <c r="A11364">
        <v>195288917</v>
      </c>
      <c r="B11364">
        <v>803401</v>
      </c>
      <c r="C11364" t="s">
        <v>318</v>
      </c>
      <c r="D11364">
        <v>2021763</v>
      </c>
      <c r="E11364" t="s">
        <v>298</v>
      </c>
      <c r="F11364" t="s">
        <v>214</v>
      </c>
      <c r="G11364" t="s">
        <v>215</v>
      </c>
      <c r="H11364">
        <v>2</v>
      </c>
      <c r="I11364">
        <v>2016</v>
      </c>
      <c r="J11364">
        <v>2</v>
      </c>
      <c r="L11364">
        <v>23086845</v>
      </c>
      <c r="M11364">
        <v>5.5</v>
      </c>
      <c r="P11364" s="29">
        <f t="shared" si="457"/>
        <v>0.75</v>
      </c>
    </row>
    <row r="11365" spans="1:16" hidden="1" x14ac:dyDescent="0.25">
      <c r="A11365">
        <v>195288917</v>
      </c>
      <c r="B11365">
        <v>803401</v>
      </c>
      <c r="C11365" t="s">
        <v>318</v>
      </c>
      <c r="D11365">
        <v>2004116</v>
      </c>
      <c r="E11365" t="s">
        <v>229</v>
      </c>
      <c r="F11365" t="s">
        <v>214</v>
      </c>
      <c r="G11365" t="s">
        <v>215</v>
      </c>
      <c r="H11365">
        <v>2</v>
      </c>
      <c r="I11365">
        <v>2017</v>
      </c>
      <c r="J11365">
        <v>1</v>
      </c>
      <c r="L11365">
        <v>23092374</v>
      </c>
      <c r="M11365">
        <v>4.9000000000000004</v>
      </c>
      <c r="P11365" s="29">
        <f t="shared" si="457"/>
        <v>0.65</v>
      </c>
    </row>
    <row r="11366" spans="1:16" hidden="1" x14ac:dyDescent="0.25">
      <c r="A11366">
        <v>195288917</v>
      </c>
      <c r="B11366">
        <v>803401</v>
      </c>
      <c r="C11366" t="s">
        <v>318</v>
      </c>
      <c r="D11366">
        <v>2005120</v>
      </c>
      <c r="E11366" t="s">
        <v>293</v>
      </c>
      <c r="F11366" t="s">
        <v>214</v>
      </c>
      <c r="G11366" t="s">
        <v>215</v>
      </c>
      <c r="H11366">
        <v>2</v>
      </c>
      <c r="I11366">
        <v>2017</v>
      </c>
      <c r="J11366">
        <v>1</v>
      </c>
      <c r="L11366">
        <v>23094176</v>
      </c>
      <c r="M11366">
        <v>5.3</v>
      </c>
      <c r="P11366" s="29">
        <f t="shared" si="457"/>
        <v>0.71666666666666667</v>
      </c>
    </row>
    <row r="11367" spans="1:16" hidden="1" x14ac:dyDescent="0.25">
      <c r="A11367">
        <v>195288917</v>
      </c>
      <c r="B11367">
        <v>803401</v>
      </c>
      <c r="C11367" t="s">
        <v>318</v>
      </c>
      <c r="D11367">
        <v>2005131</v>
      </c>
      <c r="E11367" t="s">
        <v>228</v>
      </c>
      <c r="F11367" t="s">
        <v>214</v>
      </c>
      <c r="G11367" t="s">
        <v>215</v>
      </c>
      <c r="H11367">
        <v>2</v>
      </c>
      <c r="I11367">
        <v>2017</v>
      </c>
      <c r="J11367">
        <v>1</v>
      </c>
      <c r="L11367">
        <v>23093315</v>
      </c>
      <c r="M11367">
        <v>6.1</v>
      </c>
      <c r="P11367" s="29">
        <f t="shared" si="457"/>
        <v>0.85</v>
      </c>
    </row>
    <row r="11368" spans="1:16" hidden="1" x14ac:dyDescent="0.25">
      <c r="A11368">
        <v>195288917</v>
      </c>
      <c r="B11368">
        <v>803401</v>
      </c>
      <c r="C11368" t="s">
        <v>318</v>
      </c>
      <c r="D11368">
        <v>2021596</v>
      </c>
      <c r="E11368" t="s">
        <v>294</v>
      </c>
      <c r="F11368" t="s">
        <v>214</v>
      </c>
      <c r="G11368" t="s">
        <v>215</v>
      </c>
      <c r="H11368">
        <v>2</v>
      </c>
      <c r="I11368">
        <v>2017</v>
      </c>
      <c r="J11368">
        <v>1</v>
      </c>
      <c r="L11368">
        <v>23092936</v>
      </c>
      <c r="M11368">
        <v>5.3</v>
      </c>
      <c r="P11368" s="29">
        <f t="shared" si="457"/>
        <v>0.71666666666666667</v>
      </c>
    </row>
    <row r="11369" spans="1:16" hidden="1" x14ac:dyDescent="0.25">
      <c r="A11369">
        <v>195288917</v>
      </c>
      <c r="B11369">
        <v>803401</v>
      </c>
      <c r="C11369" t="s">
        <v>318</v>
      </c>
      <c r="D11369">
        <v>2021874</v>
      </c>
      <c r="E11369" t="s">
        <v>226</v>
      </c>
      <c r="F11369" t="s">
        <v>214</v>
      </c>
      <c r="G11369" t="s">
        <v>215</v>
      </c>
      <c r="H11369">
        <v>2</v>
      </c>
      <c r="I11369">
        <v>2017</v>
      </c>
      <c r="J11369">
        <v>1</v>
      </c>
      <c r="L11369">
        <v>23091992</v>
      </c>
      <c r="M11369">
        <v>4.3</v>
      </c>
      <c r="P11369" s="29">
        <f t="shared" si="457"/>
        <v>0.54999999999999993</v>
      </c>
    </row>
    <row r="11370" spans="1:16" hidden="1" x14ac:dyDescent="0.25">
      <c r="A11370">
        <v>195288917</v>
      </c>
      <c r="B11370">
        <v>803401</v>
      </c>
      <c r="C11370" t="s">
        <v>318</v>
      </c>
      <c r="D11370">
        <v>2021638</v>
      </c>
      <c r="E11370" t="s">
        <v>250</v>
      </c>
      <c r="F11370" t="s">
        <v>214</v>
      </c>
      <c r="G11370" t="s">
        <v>215</v>
      </c>
      <c r="H11370">
        <v>2</v>
      </c>
      <c r="I11370">
        <v>2017</v>
      </c>
      <c r="J11370">
        <v>1</v>
      </c>
      <c r="L11370">
        <v>23092934</v>
      </c>
      <c r="M11370">
        <v>6.1</v>
      </c>
      <c r="P11370" s="29">
        <f t="shared" si="457"/>
        <v>0.85</v>
      </c>
    </row>
    <row r="11371" spans="1:16" hidden="1" x14ac:dyDescent="0.25">
      <c r="A11371">
        <v>195288917</v>
      </c>
      <c r="B11371">
        <v>803401</v>
      </c>
      <c r="C11371" t="s">
        <v>318</v>
      </c>
      <c r="D11371">
        <v>2004099</v>
      </c>
      <c r="E11371" t="s">
        <v>245</v>
      </c>
      <c r="F11371" t="s">
        <v>214</v>
      </c>
      <c r="G11371" t="s">
        <v>215</v>
      </c>
      <c r="H11371">
        <v>2</v>
      </c>
      <c r="I11371">
        <v>2017</v>
      </c>
      <c r="J11371">
        <v>2</v>
      </c>
      <c r="L11371">
        <v>23097867</v>
      </c>
      <c r="M11371">
        <v>4.4000000000000004</v>
      </c>
      <c r="P11371" s="29">
        <f t="shared" si="457"/>
        <v>0.56666666666666676</v>
      </c>
    </row>
    <row r="11372" spans="1:16" hidden="1" x14ac:dyDescent="0.25">
      <c r="A11372">
        <v>195288917</v>
      </c>
      <c r="B11372">
        <v>803401</v>
      </c>
      <c r="C11372" t="s">
        <v>318</v>
      </c>
      <c r="D11372">
        <v>2021640</v>
      </c>
      <c r="E11372" t="s">
        <v>227</v>
      </c>
      <c r="F11372" t="s">
        <v>214</v>
      </c>
      <c r="G11372" t="s">
        <v>215</v>
      </c>
      <c r="H11372">
        <v>2</v>
      </c>
      <c r="I11372">
        <v>2017</v>
      </c>
      <c r="J11372">
        <v>2</v>
      </c>
      <c r="L11372">
        <v>23101195</v>
      </c>
      <c r="M11372">
        <v>4.4000000000000004</v>
      </c>
      <c r="P11372" s="29">
        <f t="shared" si="457"/>
        <v>0.56666666666666676</v>
      </c>
    </row>
    <row r="11373" spans="1:16" hidden="1" x14ac:dyDescent="0.25">
      <c r="A11373">
        <v>195288917</v>
      </c>
      <c r="B11373">
        <v>803401</v>
      </c>
      <c r="C11373" t="s">
        <v>318</v>
      </c>
      <c r="D11373">
        <v>2021725</v>
      </c>
      <c r="E11373" t="s">
        <v>257</v>
      </c>
      <c r="F11373" t="s">
        <v>214</v>
      </c>
      <c r="G11373" t="s">
        <v>215</v>
      </c>
      <c r="H11373">
        <v>2</v>
      </c>
      <c r="I11373">
        <v>2017</v>
      </c>
      <c r="J11373">
        <v>2</v>
      </c>
      <c r="L11373">
        <v>23097532</v>
      </c>
      <c r="M11373">
        <v>5</v>
      </c>
      <c r="P11373" s="29">
        <f t="shared" si="457"/>
        <v>0.66666666666666663</v>
      </c>
    </row>
    <row r="11374" spans="1:16" hidden="1" x14ac:dyDescent="0.25">
      <c r="A11374">
        <v>195288917</v>
      </c>
      <c r="B11374">
        <v>803401</v>
      </c>
      <c r="C11374" t="s">
        <v>318</v>
      </c>
      <c r="D11374">
        <v>2021750</v>
      </c>
      <c r="E11374" t="s">
        <v>296</v>
      </c>
      <c r="F11374" t="s">
        <v>214</v>
      </c>
      <c r="G11374" t="s">
        <v>215</v>
      </c>
      <c r="H11374">
        <v>2</v>
      </c>
      <c r="I11374">
        <v>2017</v>
      </c>
      <c r="J11374">
        <v>2</v>
      </c>
      <c r="L11374">
        <v>23097531</v>
      </c>
      <c r="M11374">
        <v>4.7</v>
      </c>
      <c r="P11374" s="29">
        <f t="shared" si="457"/>
        <v>0.6166666666666667</v>
      </c>
    </row>
    <row r="11375" spans="1:16" hidden="1" x14ac:dyDescent="0.25">
      <c r="A11375">
        <v>195288917</v>
      </c>
      <c r="B11375">
        <v>803401</v>
      </c>
      <c r="C11375" t="s">
        <v>318</v>
      </c>
      <c r="D11375">
        <v>2021781</v>
      </c>
      <c r="E11375" t="s">
        <v>235</v>
      </c>
      <c r="F11375" t="s">
        <v>214</v>
      </c>
      <c r="G11375" t="s">
        <v>215</v>
      </c>
      <c r="H11375">
        <v>2</v>
      </c>
      <c r="I11375">
        <v>2017</v>
      </c>
      <c r="J11375">
        <v>2</v>
      </c>
      <c r="L11375">
        <v>23101188</v>
      </c>
      <c r="M11375">
        <v>5.5</v>
      </c>
      <c r="P11375" s="29">
        <f t="shared" si="457"/>
        <v>0.75</v>
      </c>
    </row>
    <row r="11376" spans="1:16" hidden="1" x14ac:dyDescent="0.25">
      <c r="A11376">
        <v>195288917</v>
      </c>
      <c r="B11376">
        <v>803401</v>
      </c>
      <c r="C11376" t="s">
        <v>318</v>
      </c>
      <c r="D11376">
        <v>2021993</v>
      </c>
      <c r="E11376" t="s">
        <v>256</v>
      </c>
      <c r="F11376" t="s">
        <v>214</v>
      </c>
      <c r="G11376" t="s">
        <v>215</v>
      </c>
      <c r="H11376">
        <v>2</v>
      </c>
      <c r="I11376">
        <v>2017</v>
      </c>
      <c r="J11376">
        <v>2</v>
      </c>
      <c r="L11376">
        <v>23097538</v>
      </c>
      <c r="M11376">
        <v>4.2</v>
      </c>
      <c r="P11376" s="29">
        <f t="shared" si="457"/>
        <v>0.53333333333333333</v>
      </c>
    </row>
    <row r="11377" spans="1:16" hidden="1" x14ac:dyDescent="0.25">
      <c r="A11377">
        <v>195288917</v>
      </c>
      <c r="B11377">
        <v>803401</v>
      </c>
      <c r="C11377" t="s">
        <v>318</v>
      </c>
      <c r="D11377">
        <v>2021615</v>
      </c>
      <c r="E11377" t="s">
        <v>255</v>
      </c>
      <c r="F11377" t="s">
        <v>214</v>
      </c>
      <c r="G11377" t="s">
        <v>215</v>
      </c>
      <c r="H11377">
        <v>4</v>
      </c>
      <c r="I11377">
        <v>2017</v>
      </c>
      <c r="J11377">
        <v>2</v>
      </c>
      <c r="L11377">
        <v>23097634</v>
      </c>
      <c r="P11377" s="29" t="str">
        <f t="shared" si="457"/>
        <v>DRP</v>
      </c>
    </row>
    <row r="11378" spans="1:16" hidden="1" x14ac:dyDescent="0.25">
      <c r="A11378">
        <v>195288917</v>
      </c>
      <c r="B11378">
        <v>803401</v>
      </c>
      <c r="C11378" t="s">
        <v>318</v>
      </c>
      <c r="D11378">
        <v>2004591</v>
      </c>
      <c r="E11378" t="s">
        <v>271</v>
      </c>
      <c r="F11378" t="s">
        <v>214</v>
      </c>
      <c r="G11378" t="s">
        <v>215</v>
      </c>
      <c r="H11378">
        <v>2</v>
      </c>
      <c r="I11378">
        <v>2018</v>
      </c>
      <c r="J11378">
        <v>1</v>
      </c>
      <c r="L11378">
        <v>23108870</v>
      </c>
      <c r="M11378">
        <v>4.4000000000000004</v>
      </c>
      <c r="P11378" s="29">
        <f t="shared" si="457"/>
        <v>0.56666666666666676</v>
      </c>
    </row>
    <row r="11379" spans="1:16" hidden="1" x14ac:dyDescent="0.25">
      <c r="A11379">
        <v>195288917</v>
      </c>
      <c r="B11379">
        <v>803401</v>
      </c>
      <c r="C11379" t="s">
        <v>318</v>
      </c>
      <c r="D11379">
        <v>2021787</v>
      </c>
      <c r="E11379" t="s">
        <v>292</v>
      </c>
      <c r="F11379" t="s">
        <v>214</v>
      </c>
      <c r="G11379" t="s">
        <v>215</v>
      </c>
      <c r="H11379">
        <v>2</v>
      </c>
      <c r="I11379">
        <v>2018</v>
      </c>
      <c r="J11379">
        <v>1</v>
      </c>
      <c r="L11379">
        <v>23107720</v>
      </c>
      <c r="M11379">
        <v>4.5</v>
      </c>
      <c r="P11379" s="29">
        <f t="shared" si="457"/>
        <v>0.58333333333333337</v>
      </c>
    </row>
    <row r="11380" spans="1:16" hidden="1" x14ac:dyDescent="0.25">
      <c r="A11380">
        <v>195288917</v>
      </c>
      <c r="B11380">
        <v>803401</v>
      </c>
      <c r="C11380" t="s">
        <v>318</v>
      </c>
      <c r="D11380">
        <v>2004586</v>
      </c>
      <c r="E11380" t="s">
        <v>325</v>
      </c>
      <c r="F11380" t="s">
        <v>214</v>
      </c>
      <c r="G11380" t="s">
        <v>215</v>
      </c>
      <c r="H11380">
        <v>2</v>
      </c>
      <c r="I11380">
        <v>2018</v>
      </c>
      <c r="J11380">
        <v>1</v>
      </c>
      <c r="L11380">
        <v>23107717</v>
      </c>
      <c r="M11380">
        <v>5.0999999999999996</v>
      </c>
      <c r="P11380" s="29">
        <f t="shared" si="457"/>
        <v>0.68333333333333324</v>
      </c>
    </row>
    <row r="11381" spans="1:16" hidden="1" x14ac:dyDescent="0.25">
      <c r="A11381">
        <v>195288917</v>
      </c>
      <c r="B11381">
        <v>803401</v>
      </c>
      <c r="C11381" t="s">
        <v>318</v>
      </c>
      <c r="D11381">
        <v>2004752</v>
      </c>
      <c r="E11381" t="s">
        <v>290</v>
      </c>
      <c r="F11381" t="s">
        <v>214</v>
      </c>
      <c r="G11381" t="s">
        <v>215</v>
      </c>
      <c r="H11381">
        <v>2</v>
      </c>
      <c r="I11381">
        <v>2018</v>
      </c>
      <c r="J11381">
        <v>1</v>
      </c>
      <c r="L11381">
        <v>23107719</v>
      </c>
      <c r="M11381">
        <v>4.7</v>
      </c>
      <c r="P11381" s="29">
        <f t="shared" si="457"/>
        <v>0.6166666666666667</v>
      </c>
    </row>
    <row r="11382" spans="1:16" hidden="1" x14ac:dyDescent="0.25">
      <c r="A11382">
        <v>195288917</v>
      </c>
      <c r="B11382">
        <v>803401</v>
      </c>
      <c r="C11382" t="s">
        <v>318</v>
      </c>
      <c r="D11382">
        <v>2004587</v>
      </c>
      <c r="E11382" t="s">
        <v>288</v>
      </c>
      <c r="F11382" t="s">
        <v>214</v>
      </c>
      <c r="G11382" t="s">
        <v>215</v>
      </c>
      <c r="H11382">
        <v>2</v>
      </c>
      <c r="I11382">
        <v>2018</v>
      </c>
      <c r="J11382">
        <v>1</v>
      </c>
      <c r="L11382">
        <v>23107718</v>
      </c>
      <c r="M11382">
        <v>6.3</v>
      </c>
      <c r="P11382" s="29">
        <f t="shared" si="457"/>
        <v>0.8833333333333333</v>
      </c>
    </row>
    <row r="11383" spans="1:16" hidden="1" x14ac:dyDescent="0.25">
      <c r="A11383">
        <v>195288917</v>
      </c>
      <c r="B11383">
        <v>803401</v>
      </c>
      <c r="C11383" t="s">
        <v>318</v>
      </c>
      <c r="D11383">
        <v>2021679</v>
      </c>
      <c r="E11383" t="s">
        <v>259</v>
      </c>
      <c r="F11383" t="s">
        <v>214</v>
      </c>
      <c r="G11383" t="s">
        <v>215</v>
      </c>
      <c r="H11383">
        <v>2</v>
      </c>
      <c r="I11383">
        <v>2018</v>
      </c>
      <c r="J11383">
        <v>1</v>
      </c>
      <c r="L11383">
        <v>23108211</v>
      </c>
      <c r="M11383">
        <v>5.5</v>
      </c>
      <c r="P11383" s="29">
        <f t="shared" si="457"/>
        <v>0.75</v>
      </c>
    </row>
    <row r="11384" spans="1:16" hidden="1" x14ac:dyDescent="0.25">
      <c r="A11384">
        <v>195288917</v>
      </c>
      <c r="B11384">
        <v>803401</v>
      </c>
      <c r="C11384" t="s">
        <v>318</v>
      </c>
      <c r="D11384">
        <v>2024862</v>
      </c>
      <c r="E11384" t="s">
        <v>289</v>
      </c>
      <c r="F11384" t="s">
        <v>214</v>
      </c>
      <c r="G11384" t="s">
        <v>215</v>
      </c>
      <c r="H11384">
        <v>2</v>
      </c>
      <c r="I11384">
        <v>2018</v>
      </c>
      <c r="J11384">
        <v>2</v>
      </c>
      <c r="L11384">
        <v>23115892</v>
      </c>
      <c r="M11384">
        <v>6.6</v>
      </c>
      <c r="P11384" s="29">
        <f t="shared" si="457"/>
        <v>0.93333333333333324</v>
      </c>
    </row>
    <row r="11385" spans="1:16" hidden="1" x14ac:dyDescent="0.25">
      <c r="A11385">
        <v>195288917</v>
      </c>
      <c r="B11385">
        <v>803401</v>
      </c>
      <c r="C11385" t="s">
        <v>318</v>
      </c>
      <c r="D11385">
        <v>2021615</v>
      </c>
      <c r="E11385" t="s">
        <v>255</v>
      </c>
      <c r="F11385" t="s">
        <v>214</v>
      </c>
      <c r="G11385" t="s">
        <v>215</v>
      </c>
      <c r="H11385">
        <v>2</v>
      </c>
      <c r="I11385">
        <v>2018</v>
      </c>
      <c r="J11385">
        <v>2</v>
      </c>
      <c r="L11385">
        <v>23115891</v>
      </c>
      <c r="M11385">
        <v>6.6</v>
      </c>
      <c r="P11385" s="29">
        <f t="shared" ref="P11385:P11404" si="458">IF(AND(ISNUMBER(M11385),H11385&lt;&gt;4),(M11385-1)/6,IF(H11385=4,"DRP",IF(AND(H11385=3,M11385="NA"),"BAD",IF(AND(H11385=2),"CVL",IF(AND(H11385=1,ISBLANK(M11385)),"NULL","UNK")))))</f>
        <v>0.93333333333333324</v>
      </c>
    </row>
    <row r="11386" spans="1:16" hidden="1" x14ac:dyDescent="0.25">
      <c r="A11386">
        <v>195288917</v>
      </c>
      <c r="B11386">
        <v>803401</v>
      </c>
      <c r="C11386" t="s">
        <v>318</v>
      </c>
      <c r="D11386">
        <v>2021591</v>
      </c>
      <c r="E11386" t="s">
        <v>240</v>
      </c>
      <c r="F11386" t="s">
        <v>214</v>
      </c>
      <c r="G11386" t="s">
        <v>215</v>
      </c>
      <c r="H11386">
        <v>2</v>
      </c>
      <c r="I11386">
        <v>2018</v>
      </c>
      <c r="J11386">
        <v>2</v>
      </c>
      <c r="L11386">
        <v>23115890</v>
      </c>
      <c r="M11386">
        <v>5.8</v>
      </c>
      <c r="P11386" s="29">
        <f t="shared" si="458"/>
        <v>0.79999999999999993</v>
      </c>
    </row>
    <row r="11387" spans="1:16" hidden="1" x14ac:dyDescent="0.25">
      <c r="A11387">
        <v>195288917</v>
      </c>
      <c r="B11387">
        <v>803401</v>
      </c>
      <c r="C11387" t="s">
        <v>318</v>
      </c>
      <c r="D11387">
        <v>2021865</v>
      </c>
      <c r="E11387" t="s">
        <v>301</v>
      </c>
      <c r="F11387" t="s">
        <v>214</v>
      </c>
      <c r="G11387" t="s">
        <v>215</v>
      </c>
      <c r="H11387">
        <v>2</v>
      </c>
      <c r="I11387">
        <v>2018</v>
      </c>
      <c r="J11387">
        <v>2</v>
      </c>
      <c r="L11387">
        <v>23115887</v>
      </c>
      <c r="M11387">
        <v>5.3</v>
      </c>
      <c r="P11387" s="29">
        <f t="shared" si="458"/>
        <v>0.71666666666666667</v>
      </c>
    </row>
    <row r="11388" spans="1:16" hidden="1" x14ac:dyDescent="0.25">
      <c r="A11388">
        <v>195288917</v>
      </c>
      <c r="B11388">
        <v>803401</v>
      </c>
      <c r="C11388" t="s">
        <v>318</v>
      </c>
      <c r="D11388">
        <v>2021631</v>
      </c>
      <c r="E11388" t="s">
        <v>302</v>
      </c>
      <c r="F11388" t="s">
        <v>214</v>
      </c>
      <c r="G11388" t="s">
        <v>215</v>
      </c>
      <c r="H11388">
        <v>2</v>
      </c>
      <c r="I11388">
        <v>2018</v>
      </c>
      <c r="J11388">
        <v>2</v>
      </c>
      <c r="L11388">
        <v>23115885</v>
      </c>
      <c r="M11388">
        <v>6.1</v>
      </c>
      <c r="P11388" s="29">
        <f t="shared" si="458"/>
        <v>0.85</v>
      </c>
    </row>
    <row r="11389" spans="1:16" hidden="1" x14ac:dyDescent="0.25">
      <c r="A11389">
        <v>195288917</v>
      </c>
      <c r="B11389">
        <v>803401</v>
      </c>
      <c r="C11389" t="s">
        <v>318</v>
      </c>
      <c r="D11389">
        <v>2021723</v>
      </c>
      <c r="E11389" t="s">
        <v>299</v>
      </c>
      <c r="F11389" t="s">
        <v>214</v>
      </c>
      <c r="G11389" t="s">
        <v>215</v>
      </c>
      <c r="H11389">
        <v>2</v>
      </c>
      <c r="I11389">
        <v>2018</v>
      </c>
      <c r="J11389">
        <v>2</v>
      </c>
      <c r="L11389">
        <v>23115889</v>
      </c>
      <c r="M11389">
        <v>5.5</v>
      </c>
      <c r="P11389" s="29">
        <f t="shared" si="458"/>
        <v>0.75</v>
      </c>
    </row>
    <row r="11390" spans="1:16" hidden="1" x14ac:dyDescent="0.25">
      <c r="A11390">
        <v>195288917</v>
      </c>
      <c r="B11390">
        <v>803401</v>
      </c>
      <c r="C11390" t="s">
        <v>318</v>
      </c>
      <c r="D11390">
        <v>2019271</v>
      </c>
      <c r="E11390" t="s">
        <v>236</v>
      </c>
      <c r="F11390" t="s">
        <v>214</v>
      </c>
      <c r="G11390" t="s">
        <v>215</v>
      </c>
      <c r="H11390">
        <v>2</v>
      </c>
      <c r="I11390">
        <v>2018</v>
      </c>
      <c r="J11390">
        <v>2</v>
      </c>
      <c r="L11390">
        <v>23114991</v>
      </c>
      <c r="M11390">
        <v>5.7</v>
      </c>
      <c r="P11390" s="29">
        <f t="shared" si="458"/>
        <v>0.78333333333333333</v>
      </c>
    </row>
    <row r="11391" spans="1:16" hidden="1" x14ac:dyDescent="0.25">
      <c r="A11391">
        <v>195288917</v>
      </c>
      <c r="B11391">
        <v>803401</v>
      </c>
      <c r="C11391" t="s">
        <v>318</v>
      </c>
      <c r="D11391">
        <v>2024863</v>
      </c>
      <c r="E11391" t="s">
        <v>304</v>
      </c>
      <c r="F11391" t="s">
        <v>214</v>
      </c>
      <c r="G11391" t="s">
        <v>215</v>
      </c>
      <c r="H11391">
        <v>2</v>
      </c>
      <c r="I11391">
        <v>2019</v>
      </c>
      <c r="J11391">
        <v>1</v>
      </c>
      <c r="L11391">
        <v>23120233</v>
      </c>
      <c r="M11391">
        <v>5.8</v>
      </c>
      <c r="P11391" s="29">
        <f t="shared" si="458"/>
        <v>0.79999999999999993</v>
      </c>
    </row>
    <row r="11392" spans="1:16" hidden="1" x14ac:dyDescent="0.25">
      <c r="A11392">
        <v>195288917</v>
      </c>
      <c r="B11392">
        <v>803401</v>
      </c>
      <c r="C11392" t="s">
        <v>318</v>
      </c>
      <c r="D11392">
        <v>2019272</v>
      </c>
      <c r="E11392" t="s">
        <v>249</v>
      </c>
      <c r="F11392" t="s">
        <v>214</v>
      </c>
      <c r="G11392" t="s">
        <v>215</v>
      </c>
      <c r="H11392">
        <v>2</v>
      </c>
      <c r="I11392">
        <v>2019</v>
      </c>
      <c r="J11392">
        <v>1</v>
      </c>
      <c r="L11392">
        <v>23120703</v>
      </c>
      <c r="M11392">
        <v>5</v>
      </c>
      <c r="P11392" s="29">
        <f t="shared" si="458"/>
        <v>0.66666666666666663</v>
      </c>
    </row>
    <row r="11393" spans="1:16" hidden="1" x14ac:dyDescent="0.25">
      <c r="A11393">
        <v>195288917</v>
      </c>
      <c r="B11393">
        <v>803401</v>
      </c>
      <c r="C11393" t="s">
        <v>318</v>
      </c>
      <c r="D11393">
        <v>2021775</v>
      </c>
      <c r="E11393" t="s">
        <v>286</v>
      </c>
      <c r="F11393" t="s">
        <v>214</v>
      </c>
      <c r="G11393" t="s">
        <v>215</v>
      </c>
      <c r="H11393">
        <v>2</v>
      </c>
      <c r="I11393">
        <v>2019</v>
      </c>
      <c r="J11393">
        <v>1</v>
      </c>
      <c r="L11393">
        <v>23124866</v>
      </c>
      <c r="M11393">
        <v>4.8</v>
      </c>
      <c r="P11393" s="29">
        <f t="shared" si="458"/>
        <v>0.6333333333333333</v>
      </c>
    </row>
    <row r="11394" spans="1:16" hidden="1" x14ac:dyDescent="0.25">
      <c r="A11394">
        <v>195288917</v>
      </c>
      <c r="B11394">
        <v>803401</v>
      </c>
      <c r="C11394" t="s">
        <v>318</v>
      </c>
      <c r="D11394">
        <v>2021661</v>
      </c>
      <c r="E11394" t="s">
        <v>305</v>
      </c>
      <c r="F11394" t="s">
        <v>214</v>
      </c>
      <c r="G11394" t="s">
        <v>215</v>
      </c>
      <c r="H11394">
        <v>2</v>
      </c>
      <c r="I11394">
        <v>2019</v>
      </c>
      <c r="J11394">
        <v>1</v>
      </c>
      <c r="L11394">
        <v>23120234</v>
      </c>
      <c r="M11394">
        <v>5.9</v>
      </c>
      <c r="P11394" s="29">
        <f t="shared" si="458"/>
        <v>0.81666666666666676</v>
      </c>
    </row>
    <row r="11395" spans="1:16" hidden="1" x14ac:dyDescent="0.25">
      <c r="A11395">
        <v>195288917</v>
      </c>
      <c r="B11395">
        <v>803401</v>
      </c>
      <c r="C11395" t="s">
        <v>318</v>
      </c>
      <c r="D11395">
        <v>2004597</v>
      </c>
      <c r="E11395" t="s">
        <v>279</v>
      </c>
      <c r="F11395" t="s">
        <v>214</v>
      </c>
      <c r="G11395" t="s">
        <v>215</v>
      </c>
      <c r="H11395">
        <v>2</v>
      </c>
      <c r="I11395">
        <v>2019</v>
      </c>
      <c r="J11395">
        <v>1</v>
      </c>
      <c r="L11395">
        <v>23120232</v>
      </c>
      <c r="M11395">
        <v>6.3</v>
      </c>
      <c r="P11395" s="29">
        <f t="shared" si="458"/>
        <v>0.8833333333333333</v>
      </c>
    </row>
    <row r="11396" spans="1:16" hidden="1" x14ac:dyDescent="0.25">
      <c r="A11396">
        <v>195288917</v>
      </c>
      <c r="B11396">
        <v>803401</v>
      </c>
      <c r="C11396" t="s">
        <v>318</v>
      </c>
      <c r="D11396">
        <v>2021716</v>
      </c>
      <c r="E11396" t="s">
        <v>291</v>
      </c>
      <c r="F11396" t="s">
        <v>214</v>
      </c>
      <c r="G11396" t="s">
        <v>215</v>
      </c>
      <c r="H11396">
        <v>2</v>
      </c>
      <c r="I11396">
        <v>2019</v>
      </c>
      <c r="J11396">
        <v>1</v>
      </c>
      <c r="L11396">
        <v>23120235</v>
      </c>
      <c r="M11396">
        <v>5.4</v>
      </c>
      <c r="P11396" s="29">
        <f t="shared" si="458"/>
        <v>0.73333333333333339</v>
      </c>
    </row>
    <row r="11397" spans="1:16" hidden="1" x14ac:dyDescent="0.25">
      <c r="A11397">
        <v>195288917</v>
      </c>
      <c r="B11397">
        <v>803401</v>
      </c>
      <c r="C11397" t="s">
        <v>318</v>
      </c>
      <c r="D11397">
        <v>2021744</v>
      </c>
      <c r="E11397" t="s">
        <v>262</v>
      </c>
      <c r="F11397" t="s">
        <v>214</v>
      </c>
      <c r="G11397" t="s">
        <v>215</v>
      </c>
      <c r="H11397">
        <v>2</v>
      </c>
      <c r="I11397">
        <v>2019</v>
      </c>
      <c r="J11397">
        <v>1</v>
      </c>
      <c r="L11397">
        <v>23123927</v>
      </c>
      <c r="M11397">
        <v>6</v>
      </c>
      <c r="P11397" s="29">
        <f t="shared" si="458"/>
        <v>0.83333333333333337</v>
      </c>
    </row>
    <row r="11398" spans="1:16" hidden="1" x14ac:dyDescent="0.25">
      <c r="A11398">
        <v>195288917</v>
      </c>
      <c r="B11398">
        <v>803401</v>
      </c>
      <c r="C11398" t="s">
        <v>318</v>
      </c>
      <c r="D11398">
        <v>2019273</v>
      </c>
      <c r="E11398" t="s">
        <v>248</v>
      </c>
      <c r="F11398" t="s">
        <v>214</v>
      </c>
      <c r="G11398" t="s">
        <v>215</v>
      </c>
      <c r="H11398">
        <v>1</v>
      </c>
      <c r="I11398">
        <v>2019</v>
      </c>
      <c r="J11398">
        <v>2</v>
      </c>
      <c r="L11398">
        <v>23129162</v>
      </c>
      <c r="P11398" s="29" t="str">
        <f t="shared" si="458"/>
        <v>NULL</v>
      </c>
    </row>
    <row r="11399" spans="1:16" hidden="1" x14ac:dyDescent="0.25">
      <c r="A11399">
        <v>195288917</v>
      </c>
      <c r="B11399">
        <v>803401</v>
      </c>
      <c r="C11399" t="s">
        <v>318</v>
      </c>
      <c r="D11399">
        <v>2024864</v>
      </c>
      <c r="E11399" t="s">
        <v>310</v>
      </c>
      <c r="F11399" t="s">
        <v>214</v>
      </c>
      <c r="G11399" t="s">
        <v>215</v>
      </c>
      <c r="H11399">
        <v>1</v>
      </c>
      <c r="I11399">
        <v>2019</v>
      </c>
      <c r="J11399">
        <v>2</v>
      </c>
      <c r="L11399">
        <v>23129359</v>
      </c>
      <c r="P11399" s="29" t="str">
        <f t="shared" si="458"/>
        <v>NULL</v>
      </c>
    </row>
    <row r="11400" spans="1:16" hidden="1" x14ac:dyDescent="0.25">
      <c r="A11400">
        <v>195288917</v>
      </c>
      <c r="B11400">
        <v>803401</v>
      </c>
      <c r="C11400" t="s">
        <v>318</v>
      </c>
      <c r="D11400">
        <v>2024921</v>
      </c>
      <c r="E11400" t="s">
        <v>225</v>
      </c>
      <c r="F11400" t="s">
        <v>214</v>
      </c>
      <c r="G11400" t="s">
        <v>215</v>
      </c>
      <c r="H11400">
        <v>1</v>
      </c>
      <c r="I11400">
        <v>2019</v>
      </c>
      <c r="J11400">
        <v>2</v>
      </c>
      <c r="L11400">
        <v>23129804</v>
      </c>
      <c r="P11400" s="29" t="str">
        <f t="shared" si="458"/>
        <v>NULL</v>
      </c>
    </row>
    <row r="11401" spans="1:16" hidden="1" x14ac:dyDescent="0.25">
      <c r="A11401">
        <v>195288917</v>
      </c>
      <c r="B11401">
        <v>803401</v>
      </c>
      <c r="C11401" t="s">
        <v>318</v>
      </c>
      <c r="D11401">
        <v>2004602</v>
      </c>
      <c r="E11401" t="s">
        <v>277</v>
      </c>
      <c r="F11401" t="s">
        <v>214</v>
      </c>
      <c r="G11401" t="s">
        <v>215</v>
      </c>
      <c r="H11401">
        <v>1</v>
      </c>
      <c r="I11401">
        <v>2019</v>
      </c>
      <c r="J11401">
        <v>2</v>
      </c>
      <c r="L11401">
        <v>23129803</v>
      </c>
      <c r="P11401" s="29" t="str">
        <f t="shared" si="458"/>
        <v>NULL</v>
      </c>
    </row>
    <row r="11402" spans="1:16" hidden="1" x14ac:dyDescent="0.25">
      <c r="A11402">
        <v>195288917</v>
      </c>
      <c r="B11402">
        <v>803401</v>
      </c>
      <c r="C11402" t="s">
        <v>318</v>
      </c>
      <c r="D11402">
        <v>2021664</v>
      </c>
      <c r="E11402" t="s">
        <v>311</v>
      </c>
      <c r="F11402" t="s">
        <v>214</v>
      </c>
      <c r="G11402" t="s">
        <v>215</v>
      </c>
      <c r="H11402">
        <v>1</v>
      </c>
      <c r="I11402">
        <v>2019</v>
      </c>
      <c r="J11402">
        <v>2</v>
      </c>
      <c r="L11402">
        <v>23129807</v>
      </c>
      <c r="P11402" s="29" t="str">
        <f t="shared" si="458"/>
        <v>NULL</v>
      </c>
    </row>
    <row r="11403" spans="1:16" hidden="1" x14ac:dyDescent="0.25">
      <c r="A11403">
        <v>195288917</v>
      </c>
      <c r="B11403">
        <v>803401</v>
      </c>
      <c r="C11403" t="s">
        <v>318</v>
      </c>
      <c r="D11403">
        <v>2021671</v>
      </c>
      <c r="E11403" t="s">
        <v>303</v>
      </c>
      <c r="F11403" t="s">
        <v>214</v>
      </c>
      <c r="G11403" t="s">
        <v>215</v>
      </c>
      <c r="H11403">
        <v>1</v>
      </c>
      <c r="I11403">
        <v>2019</v>
      </c>
      <c r="J11403">
        <v>2</v>
      </c>
      <c r="L11403">
        <v>23130535</v>
      </c>
      <c r="P11403" s="29" t="str">
        <f t="shared" si="458"/>
        <v>NULL</v>
      </c>
    </row>
    <row r="11404" spans="1:16" hidden="1" x14ac:dyDescent="0.25">
      <c r="A11404">
        <v>195288917</v>
      </c>
      <c r="B11404">
        <v>803401</v>
      </c>
      <c r="C11404" t="s">
        <v>318</v>
      </c>
      <c r="D11404">
        <v>2021689</v>
      </c>
      <c r="E11404" t="s">
        <v>312</v>
      </c>
      <c r="F11404" t="s">
        <v>214</v>
      </c>
      <c r="G11404" t="s">
        <v>215</v>
      </c>
      <c r="H11404">
        <v>1</v>
      </c>
      <c r="I11404">
        <v>2019</v>
      </c>
      <c r="J11404">
        <v>2</v>
      </c>
      <c r="L11404">
        <v>23129811</v>
      </c>
      <c r="P11404" s="29" t="str">
        <f t="shared" si="458"/>
        <v>NULL</v>
      </c>
    </row>
    <row r="11405" spans="1:16" hidden="1" x14ac:dyDescent="0.25">
      <c r="A11405">
        <v>195318182</v>
      </c>
      <c r="B11405">
        <v>803403</v>
      </c>
      <c r="C11405" t="s">
        <v>224</v>
      </c>
      <c r="D11405">
        <v>2021900</v>
      </c>
      <c r="E11405" t="s">
        <v>216</v>
      </c>
      <c r="F11405" t="s">
        <v>214</v>
      </c>
      <c r="G11405" t="s">
        <v>215</v>
      </c>
      <c r="H11405">
        <v>2</v>
      </c>
      <c r="I11405">
        <v>2015</v>
      </c>
      <c r="J11405">
        <v>1</v>
      </c>
      <c r="L11405">
        <v>23065093</v>
      </c>
      <c r="M11405">
        <v>5.9</v>
      </c>
      <c r="P11405" s="29">
        <f t="shared" ref="P11405:P11418" si="459">IF(AND(ISNUMBER(M11405),H11405&lt;&gt;4,N11405&lt;&gt;"X"),(M11405-1)/6,IF(H11405=4,"DRP",IF(AND(H11405=3,M11405="NA"),"BAD",IF(AND(H11405=2),"CVL",IF(AND(H11405=1,ISBLANK(M11405)),"NULL","UNK")))))</f>
        <v>0.81666666666666676</v>
      </c>
    </row>
    <row r="11406" spans="1:16" hidden="1" x14ac:dyDescent="0.25">
      <c r="A11406">
        <v>195318182</v>
      </c>
      <c r="B11406">
        <v>803403</v>
      </c>
      <c r="C11406" t="s">
        <v>224</v>
      </c>
      <c r="D11406">
        <v>2021879</v>
      </c>
      <c r="E11406" t="s">
        <v>219</v>
      </c>
      <c r="F11406" t="s">
        <v>214</v>
      </c>
      <c r="G11406" t="s">
        <v>215</v>
      </c>
      <c r="H11406">
        <v>2</v>
      </c>
      <c r="I11406">
        <v>2015</v>
      </c>
      <c r="J11406">
        <v>1</v>
      </c>
      <c r="L11406">
        <v>23065089</v>
      </c>
      <c r="M11406">
        <v>4.9000000000000004</v>
      </c>
      <c r="P11406" s="29">
        <f t="shared" si="459"/>
        <v>0.65</v>
      </c>
    </row>
    <row r="11407" spans="1:16" hidden="1" x14ac:dyDescent="0.25">
      <c r="A11407">
        <v>195318182</v>
      </c>
      <c r="B11407">
        <v>803403</v>
      </c>
      <c r="C11407" t="s">
        <v>224</v>
      </c>
      <c r="D11407">
        <v>2005125</v>
      </c>
      <c r="E11407" t="s">
        <v>223</v>
      </c>
      <c r="F11407" t="s">
        <v>214</v>
      </c>
      <c r="G11407" t="s">
        <v>215</v>
      </c>
      <c r="H11407">
        <v>2</v>
      </c>
      <c r="I11407">
        <v>2015</v>
      </c>
      <c r="J11407">
        <v>1</v>
      </c>
      <c r="L11407">
        <v>23065084</v>
      </c>
      <c r="M11407">
        <v>4.4000000000000004</v>
      </c>
      <c r="P11407" s="29">
        <f t="shared" si="459"/>
        <v>0.56666666666666676</v>
      </c>
    </row>
    <row r="11408" spans="1:16" hidden="1" x14ac:dyDescent="0.25">
      <c r="A11408">
        <v>195318182</v>
      </c>
      <c r="B11408">
        <v>803403</v>
      </c>
      <c r="C11408" t="s">
        <v>224</v>
      </c>
      <c r="D11408">
        <v>2005111</v>
      </c>
      <c r="E11408" t="s">
        <v>218</v>
      </c>
      <c r="F11408" t="s">
        <v>214</v>
      </c>
      <c r="G11408" t="s">
        <v>215</v>
      </c>
      <c r="H11408">
        <v>2</v>
      </c>
      <c r="I11408">
        <v>2015</v>
      </c>
      <c r="J11408">
        <v>1</v>
      </c>
      <c r="L11408">
        <v>23065095</v>
      </c>
      <c r="M11408">
        <v>5.6</v>
      </c>
      <c r="P11408" s="29">
        <f t="shared" si="459"/>
        <v>0.76666666666666661</v>
      </c>
    </row>
    <row r="11409" spans="1:16" hidden="1" x14ac:dyDescent="0.25">
      <c r="A11409">
        <v>195318182</v>
      </c>
      <c r="B11409">
        <v>803403</v>
      </c>
      <c r="C11409" t="s">
        <v>224</v>
      </c>
      <c r="D11409">
        <v>2005108</v>
      </c>
      <c r="E11409" t="s">
        <v>217</v>
      </c>
      <c r="F11409" t="s">
        <v>214</v>
      </c>
      <c r="G11409" t="s">
        <v>215</v>
      </c>
      <c r="H11409">
        <v>2</v>
      </c>
      <c r="I11409">
        <v>2015</v>
      </c>
      <c r="J11409">
        <v>1</v>
      </c>
      <c r="L11409">
        <v>23065086</v>
      </c>
      <c r="M11409">
        <v>6</v>
      </c>
      <c r="P11409" s="29">
        <f t="shared" si="459"/>
        <v>0.83333333333333337</v>
      </c>
    </row>
    <row r="11410" spans="1:16" hidden="1" x14ac:dyDescent="0.25">
      <c r="A11410">
        <v>195318182</v>
      </c>
      <c r="B11410">
        <v>803403</v>
      </c>
      <c r="C11410" t="s">
        <v>224</v>
      </c>
      <c r="D11410">
        <v>2004172</v>
      </c>
      <c r="E11410" t="s">
        <v>213</v>
      </c>
      <c r="F11410" t="s">
        <v>214</v>
      </c>
      <c r="G11410" t="s">
        <v>215</v>
      </c>
      <c r="H11410">
        <v>2</v>
      </c>
      <c r="I11410">
        <v>2015</v>
      </c>
      <c r="J11410">
        <v>1</v>
      </c>
      <c r="L11410">
        <v>23067045</v>
      </c>
      <c r="M11410">
        <v>4.2</v>
      </c>
      <c r="P11410" s="29">
        <f t="shared" si="459"/>
        <v>0.53333333333333333</v>
      </c>
    </row>
    <row r="11411" spans="1:16" hidden="1" x14ac:dyDescent="0.25">
      <c r="A11411">
        <v>195318182</v>
      </c>
      <c r="B11411">
        <v>803403</v>
      </c>
      <c r="C11411" t="s">
        <v>224</v>
      </c>
      <c r="D11411">
        <v>2005124</v>
      </c>
      <c r="E11411" t="s">
        <v>220</v>
      </c>
      <c r="F11411" t="s">
        <v>214</v>
      </c>
      <c r="G11411" t="s">
        <v>215</v>
      </c>
      <c r="H11411">
        <v>2</v>
      </c>
      <c r="I11411">
        <v>2015</v>
      </c>
      <c r="J11411">
        <v>2</v>
      </c>
      <c r="L11411">
        <v>23072066</v>
      </c>
      <c r="M11411">
        <v>4.8</v>
      </c>
      <c r="P11411" s="29">
        <f t="shared" si="459"/>
        <v>0.6333333333333333</v>
      </c>
    </row>
    <row r="11412" spans="1:16" hidden="1" x14ac:dyDescent="0.25">
      <c r="A11412">
        <v>195318182</v>
      </c>
      <c r="B11412">
        <v>803403</v>
      </c>
      <c r="C11412" t="s">
        <v>224</v>
      </c>
      <c r="D11412">
        <v>2021880</v>
      </c>
      <c r="E11412" t="s">
        <v>242</v>
      </c>
      <c r="F11412" t="s">
        <v>214</v>
      </c>
      <c r="G11412" t="s">
        <v>215</v>
      </c>
      <c r="H11412">
        <v>2</v>
      </c>
      <c r="I11412">
        <v>2015</v>
      </c>
      <c r="J11412">
        <v>2</v>
      </c>
      <c r="L11412">
        <v>23072063</v>
      </c>
      <c r="M11412">
        <v>4</v>
      </c>
      <c r="P11412" s="29">
        <f t="shared" si="459"/>
        <v>0.5</v>
      </c>
    </row>
    <row r="11413" spans="1:16" hidden="1" x14ac:dyDescent="0.25">
      <c r="A11413">
        <v>195318182</v>
      </c>
      <c r="B11413">
        <v>803403</v>
      </c>
      <c r="C11413" t="s">
        <v>224</v>
      </c>
      <c r="D11413">
        <v>2021994</v>
      </c>
      <c r="E11413" t="s">
        <v>298</v>
      </c>
      <c r="F11413" t="s">
        <v>214</v>
      </c>
      <c r="G11413" t="s">
        <v>215</v>
      </c>
      <c r="H11413">
        <v>2</v>
      </c>
      <c r="I11413">
        <v>2015</v>
      </c>
      <c r="J11413">
        <v>2</v>
      </c>
      <c r="L11413">
        <v>23072067</v>
      </c>
      <c r="M11413">
        <v>5</v>
      </c>
      <c r="P11413" s="29">
        <f t="shared" si="459"/>
        <v>0.66666666666666663</v>
      </c>
    </row>
    <row r="11414" spans="1:16" hidden="1" x14ac:dyDescent="0.25">
      <c r="A11414">
        <v>195318182</v>
      </c>
      <c r="B11414">
        <v>803403</v>
      </c>
      <c r="C11414" t="s">
        <v>224</v>
      </c>
      <c r="D11414">
        <v>2021876</v>
      </c>
      <c r="E11414" t="s">
        <v>241</v>
      </c>
      <c r="F11414" t="s">
        <v>214</v>
      </c>
      <c r="G11414" t="s">
        <v>215</v>
      </c>
      <c r="H11414">
        <v>2</v>
      </c>
      <c r="I11414">
        <v>2015</v>
      </c>
      <c r="J11414">
        <v>2</v>
      </c>
      <c r="L11414">
        <v>23072064</v>
      </c>
      <c r="M11414">
        <v>4.5</v>
      </c>
      <c r="P11414" s="29">
        <f t="shared" si="459"/>
        <v>0.58333333333333337</v>
      </c>
    </row>
    <row r="11415" spans="1:16" hidden="1" x14ac:dyDescent="0.25">
      <c r="A11415">
        <v>195318182</v>
      </c>
      <c r="B11415">
        <v>803403</v>
      </c>
      <c r="C11415" t="s">
        <v>224</v>
      </c>
      <c r="D11415">
        <v>2021901</v>
      </c>
      <c r="E11415" t="s">
        <v>253</v>
      </c>
      <c r="F11415" t="s">
        <v>214</v>
      </c>
      <c r="G11415" t="s">
        <v>215</v>
      </c>
      <c r="H11415">
        <v>2</v>
      </c>
      <c r="I11415">
        <v>2015</v>
      </c>
      <c r="J11415">
        <v>2</v>
      </c>
      <c r="L11415">
        <v>23072065</v>
      </c>
      <c r="M11415">
        <v>5.4</v>
      </c>
      <c r="P11415" s="29">
        <f t="shared" si="459"/>
        <v>0.73333333333333339</v>
      </c>
    </row>
    <row r="11416" spans="1:16" hidden="1" x14ac:dyDescent="0.25">
      <c r="A11416">
        <v>195318182</v>
      </c>
      <c r="B11416">
        <v>803403</v>
      </c>
      <c r="C11416" t="s">
        <v>224</v>
      </c>
      <c r="D11416">
        <v>2004183</v>
      </c>
      <c r="E11416" t="s">
        <v>244</v>
      </c>
      <c r="F11416" t="s">
        <v>214</v>
      </c>
      <c r="G11416" t="s">
        <v>215</v>
      </c>
      <c r="H11416">
        <v>4</v>
      </c>
      <c r="I11416">
        <v>2015</v>
      </c>
      <c r="J11416">
        <v>2</v>
      </c>
      <c r="L11416">
        <v>23072620</v>
      </c>
      <c r="P11416" s="29" t="str">
        <f t="shared" si="459"/>
        <v>DRP</v>
      </c>
    </row>
    <row r="11417" spans="1:16" hidden="1" x14ac:dyDescent="0.25">
      <c r="A11417">
        <v>195318182</v>
      </c>
      <c r="B11417">
        <v>803403</v>
      </c>
      <c r="C11417" t="s">
        <v>224</v>
      </c>
      <c r="D11417">
        <v>2004183</v>
      </c>
      <c r="E11417" t="s">
        <v>244</v>
      </c>
      <c r="F11417" t="s">
        <v>214</v>
      </c>
      <c r="G11417" t="s">
        <v>215</v>
      </c>
      <c r="H11417">
        <v>4</v>
      </c>
      <c r="I11417">
        <v>2015</v>
      </c>
      <c r="J11417">
        <v>2</v>
      </c>
      <c r="L11417">
        <v>23072794</v>
      </c>
      <c r="P11417" s="29" t="str">
        <f t="shared" si="459"/>
        <v>DRP</v>
      </c>
    </row>
    <row r="11418" spans="1:16" hidden="1" x14ac:dyDescent="0.25">
      <c r="A11418">
        <v>195318182</v>
      </c>
      <c r="B11418">
        <v>803403</v>
      </c>
      <c r="C11418" t="s">
        <v>224</v>
      </c>
      <c r="D11418">
        <v>2004183</v>
      </c>
      <c r="E11418" t="s">
        <v>244</v>
      </c>
      <c r="F11418" t="s">
        <v>214</v>
      </c>
      <c r="G11418" t="s">
        <v>215</v>
      </c>
      <c r="H11418">
        <v>2</v>
      </c>
      <c r="I11418">
        <v>2015</v>
      </c>
      <c r="J11418">
        <v>2</v>
      </c>
      <c r="L11418">
        <v>23072794</v>
      </c>
      <c r="M11418">
        <v>5.8</v>
      </c>
      <c r="P11418" s="29">
        <f t="shared" si="459"/>
        <v>0.79999999999999993</v>
      </c>
    </row>
    <row r="11419" spans="1:16" hidden="1" x14ac:dyDescent="0.25">
      <c r="A11419">
        <v>195318182</v>
      </c>
      <c r="B11419">
        <v>803403</v>
      </c>
      <c r="C11419" t="s">
        <v>224</v>
      </c>
      <c r="D11419">
        <v>2021878</v>
      </c>
      <c r="E11419" t="s">
        <v>294</v>
      </c>
      <c r="F11419" t="s">
        <v>214</v>
      </c>
      <c r="G11419" t="s">
        <v>215</v>
      </c>
      <c r="H11419">
        <v>3</v>
      </c>
      <c r="I11419">
        <v>2016</v>
      </c>
      <c r="J11419">
        <v>1</v>
      </c>
      <c r="L11419">
        <v>23078567</v>
      </c>
      <c r="M11419">
        <v>3.8</v>
      </c>
      <c r="P11419" s="29">
        <f t="shared" ref="P11419:P11482" si="460">IF(AND(ISNUMBER(M11419),H11419&lt;&gt;4),(M11419-1)/6,IF(H11419=4,"DRP",IF(AND(H11419=3,M11419="NA"),"BAD",IF(AND(H11419=2),"CVL",IF(AND(H11419=1,ISBLANK(M11419)),"NULL","UNK")))))</f>
        <v>0.46666666666666662</v>
      </c>
    </row>
    <row r="11420" spans="1:16" hidden="1" x14ac:dyDescent="0.25">
      <c r="A11420">
        <v>195318182</v>
      </c>
      <c r="B11420">
        <v>803403</v>
      </c>
      <c r="C11420" t="s">
        <v>224</v>
      </c>
      <c r="D11420">
        <v>2021885</v>
      </c>
      <c r="E11420" t="s">
        <v>295</v>
      </c>
      <c r="F11420" t="s">
        <v>214</v>
      </c>
      <c r="G11420" t="s">
        <v>215</v>
      </c>
      <c r="H11420">
        <v>2</v>
      </c>
      <c r="I11420">
        <v>2016</v>
      </c>
      <c r="J11420">
        <v>1</v>
      </c>
      <c r="L11420">
        <v>23078565</v>
      </c>
      <c r="M11420">
        <v>5.5</v>
      </c>
      <c r="P11420" s="29">
        <f t="shared" si="460"/>
        <v>0.75</v>
      </c>
    </row>
    <row r="11421" spans="1:16" hidden="1" x14ac:dyDescent="0.25">
      <c r="A11421">
        <v>195318182</v>
      </c>
      <c r="B11421">
        <v>803403</v>
      </c>
      <c r="C11421" t="s">
        <v>224</v>
      </c>
      <c r="D11421">
        <v>2021916</v>
      </c>
      <c r="E11421" t="s">
        <v>226</v>
      </c>
      <c r="F11421" t="s">
        <v>214</v>
      </c>
      <c r="G11421" t="s">
        <v>215</v>
      </c>
      <c r="H11421">
        <v>2</v>
      </c>
      <c r="I11421">
        <v>2016</v>
      </c>
      <c r="J11421">
        <v>1</v>
      </c>
      <c r="L11421">
        <v>23078559</v>
      </c>
      <c r="M11421">
        <v>5.3</v>
      </c>
      <c r="P11421" s="29">
        <f t="shared" si="460"/>
        <v>0.71666666666666667</v>
      </c>
    </row>
    <row r="11422" spans="1:16" hidden="1" x14ac:dyDescent="0.25">
      <c r="A11422">
        <v>195318182</v>
      </c>
      <c r="B11422">
        <v>803403</v>
      </c>
      <c r="C11422" t="s">
        <v>224</v>
      </c>
      <c r="D11422">
        <v>2005133</v>
      </c>
      <c r="E11422" t="s">
        <v>228</v>
      </c>
      <c r="F11422" t="s">
        <v>214</v>
      </c>
      <c r="G11422" t="s">
        <v>215</v>
      </c>
      <c r="H11422">
        <v>2</v>
      </c>
      <c r="I11422">
        <v>2016</v>
      </c>
      <c r="J11422">
        <v>1</v>
      </c>
      <c r="L11422">
        <v>23078573</v>
      </c>
      <c r="M11422">
        <v>5.0999999999999996</v>
      </c>
      <c r="P11422" s="29">
        <f t="shared" si="460"/>
        <v>0.68333333333333324</v>
      </c>
    </row>
    <row r="11423" spans="1:16" hidden="1" x14ac:dyDescent="0.25">
      <c r="A11423">
        <v>195318182</v>
      </c>
      <c r="B11423">
        <v>803403</v>
      </c>
      <c r="C11423" t="s">
        <v>224</v>
      </c>
      <c r="D11423">
        <v>2005127</v>
      </c>
      <c r="E11423" t="s">
        <v>293</v>
      </c>
      <c r="F11423" t="s">
        <v>214</v>
      </c>
      <c r="G11423" t="s">
        <v>215</v>
      </c>
      <c r="H11423">
        <v>2</v>
      </c>
      <c r="I11423">
        <v>2016</v>
      </c>
      <c r="J11423">
        <v>1</v>
      </c>
      <c r="L11423">
        <v>23078552</v>
      </c>
      <c r="M11423">
        <v>5.9</v>
      </c>
      <c r="P11423" s="29">
        <f t="shared" si="460"/>
        <v>0.81666666666666676</v>
      </c>
    </row>
    <row r="11424" spans="1:16" hidden="1" x14ac:dyDescent="0.25">
      <c r="A11424">
        <v>195318182</v>
      </c>
      <c r="B11424">
        <v>803403</v>
      </c>
      <c r="C11424" t="s">
        <v>224</v>
      </c>
      <c r="D11424">
        <v>2004186</v>
      </c>
      <c r="E11424" t="s">
        <v>229</v>
      </c>
      <c r="F11424" t="s">
        <v>214</v>
      </c>
      <c r="G11424" t="s">
        <v>215</v>
      </c>
      <c r="H11424">
        <v>2</v>
      </c>
      <c r="I11424">
        <v>2016</v>
      </c>
      <c r="J11424">
        <v>1</v>
      </c>
      <c r="L11424">
        <v>23078312</v>
      </c>
      <c r="M11424">
        <v>6.5</v>
      </c>
      <c r="P11424" s="29">
        <f t="shared" si="460"/>
        <v>0.91666666666666663</v>
      </c>
    </row>
    <row r="11425" spans="1:16" hidden="1" x14ac:dyDescent="0.25">
      <c r="A11425">
        <v>195318182</v>
      </c>
      <c r="B11425">
        <v>803403</v>
      </c>
      <c r="C11425" t="s">
        <v>224</v>
      </c>
      <c r="D11425">
        <v>2021886</v>
      </c>
      <c r="E11425" t="s">
        <v>227</v>
      </c>
      <c r="F11425" t="s">
        <v>214</v>
      </c>
      <c r="G11425" t="s">
        <v>215</v>
      </c>
      <c r="H11425">
        <v>2</v>
      </c>
      <c r="I11425">
        <v>2016</v>
      </c>
      <c r="J11425">
        <v>2</v>
      </c>
      <c r="L11425">
        <v>23072075</v>
      </c>
      <c r="M11425">
        <v>4.3</v>
      </c>
      <c r="P11425" s="29">
        <f t="shared" si="460"/>
        <v>0.54999999999999993</v>
      </c>
    </row>
    <row r="11426" spans="1:16" hidden="1" x14ac:dyDescent="0.25">
      <c r="A11426">
        <v>195318182</v>
      </c>
      <c r="B11426">
        <v>803403</v>
      </c>
      <c r="C11426" t="s">
        <v>224</v>
      </c>
      <c r="D11426">
        <v>2004173</v>
      </c>
      <c r="E11426" t="s">
        <v>245</v>
      </c>
      <c r="F11426" t="s">
        <v>214</v>
      </c>
      <c r="G11426" t="s">
        <v>215</v>
      </c>
      <c r="H11426">
        <v>2</v>
      </c>
      <c r="I11426">
        <v>2016</v>
      </c>
      <c r="J11426">
        <v>2</v>
      </c>
      <c r="L11426">
        <v>23085257</v>
      </c>
      <c r="M11426">
        <v>6.2</v>
      </c>
      <c r="P11426" s="29">
        <f t="shared" si="460"/>
        <v>0.8666666666666667</v>
      </c>
    </row>
    <row r="11427" spans="1:16" hidden="1" x14ac:dyDescent="0.25">
      <c r="A11427">
        <v>195318182</v>
      </c>
      <c r="B11427">
        <v>803403</v>
      </c>
      <c r="C11427" t="s">
        <v>224</v>
      </c>
      <c r="D11427">
        <v>2021899</v>
      </c>
      <c r="E11427" t="s">
        <v>296</v>
      </c>
      <c r="F11427" t="s">
        <v>214</v>
      </c>
      <c r="G11427" t="s">
        <v>215</v>
      </c>
      <c r="H11427">
        <v>2</v>
      </c>
      <c r="I11427">
        <v>2016</v>
      </c>
      <c r="J11427">
        <v>2</v>
      </c>
      <c r="L11427">
        <v>23086008</v>
      </c>
      <c r="M11427">
        <v>4.7</v>
      </c>
      <c r="P11427" s="29">
        <f t="shared" si="460"/>
        <v>0.6166666666666667</v>
      </c>
    </row>
    <row r="11428" spans="1:16" hidden="1" x14ac:dyDescent="0.25">
      <c r="A11428">
        <v>195318182</v>
      </c>
      <c r="B11428">
        <v>803403</v>
      </c>
      <c r="C11428" t="s">
        <v>224</v>
      </c>
      <c r="D11428">
        <v>2021903</v>
      </c>
      <c r="E11428" t="s">
        <v>256</v>
      </c>
      <c r="F11428" t="s">
        <v>214</v>
      </c>
      <c r="G11428" t="s">
        <v>215</v>
      </c>
      <c r="H11428">
        <v>2</v>
      </c>
      <c r="I11428">
        <v>2016</v>
      </c>
      <c r="J11428">
        <v>2</v>
      </c>
      <c r="L11428">
        <v>23086033</v>
      </c>
      <c r="M11428">
        <v>6</v>
      </c>
      <c r="P11428" s="29">
        <f t="shared" si="460"/>
        <v>0.83333333333333337</v>
      </c>
    </row>
    <row r="11429" spans="1:16" hidden="1" x14ac:dyDescent="0.25">
      <c r="A11429">
        <v>195318182</v>
      </c>
      <c r="B11429">
        <v>803403</v>
      </c>
      <c r="C11429" t="s">
        <v>224</v>
      </c>
      <c r="D11429">
        <v>2021906</v>
      </c>
      <c r="E11429" t="s">
        <v>235</v>
      </c>
      <c r="F11429" t="s">
        <v>214</v>
      </c>
      <c r="G11429" t="s">
        <v>215</v>
      </c>
      <c r="H11429">
        <v>2</v>
      </c>
      <c r="I11429">
        <v>2016</v>
      </c>
      <c r="J11429">
        <v>2</v>
      </c>
      <c r="L11429">
        <v>23086009</v>
      </c>
      <c r="M11429">
        <v>4.7</v>
      </c>
      <c r="P11429" s="29">
        <f t="shared" si="460"/>
        <v>0.6166666666666667</v>
      </c>
    </row>
    <row r="11430" spans="1:16" hidden="1" x14ac:dyDescent="0.25">
      <c r="A11430">
        <v>195318182</v>
      </c>
      <c r="B11430">
        <v>803403</v>
      </c>
      <c r="C11430" t="s">
        <v>224</v>
      </c>
      <c r="D11430">
        <v>2021907</v>
      </c>
      <c r="E11430" t="s">
        <v>257</v>
      </c>
      <c r="F11430" t="s">
        <v>214</v>
      </c>
      <c r="G11430" t="s">
        <v>215</v>
      </c>
      <c r="H11430">
        <v>2</v>
      </c>
      <c r="I11430">
        <v>2016</v>
      </c>
      <c r="J11430">
        <v>2</v>
      </c>
      <c r="L11430">
        <v>23086032</v>
      </c>
      <c r="M11430">
        <v>5.8</v>
      </c>
      <c r="P11430" s="29">
        <f t="shared" si="460"/>
        <v>0.79999999999999993</v>
      </c>
    </row>
    <row r="11431" spans="1:16" hidden="1" x14ac:dyDescent="0.25">
      <c r="A11431">
        <v>195318182</v>
      </c>
      <c r="B11431">
        <v>803403</v>
      </c>
      <c r="C11431" t="s">
        <v>224</v>
      </c>
      <c r="D11431">
        <v>2021878</v>
      </c>
      <c r="E11431" t="s">
        <v>294</v>
      </c>
      <c r="F11431" t="s">
        <v>214</v>
      </c>
      <c r="G11431" t="s">
        <v>215</v>
      </c>
      <c r="H11431">
        <v>2</v>
      </c>
      <c r="I11431">
        <v>2016</v>
      </c>
      <c r="J11431">
        <v>2</v>
      </c>
      <c r="L11431">
        <v>23087849</v>
      </c>
      <c r="M11431">
        <v>5.3</v>
      </c>
      <c r="P11431" s="29">
        <f t="shared" si="460"/>
        <v>0.71666666666666667</v>
      </c>
    </row>
    <row r="11432" spans="1:16" hidden="1" x14ac:dyDescent="0.25">
      <c r="A11432">
        <v>195318182</v>
      </c>
      <c r="B11432">
        <v>803403</v>
      </c>
      <c r="C11432" t="s">
        <v>224</v>
      </c>
      <c r="D11432">
        <v>2004764</v>
      </c>
      <c r="E11432" t="s">
        <v>290</v>
      </c>
      <c r="F11432" t="s">
        <v>214</v>
      </c>
      <c r="G11432" t="s">
        <v>215</v>
      </c>
      <c r="H11432">
        <v>2</v>
      </c>
      <c r="I11432">
        <v>2017</v>
      </c>
      <c r="J11432">
        <v>1</v>
      </c>
      <c r="L11432">
        <v>23091015</v>
      </c>
      <c r="M11432">
        <v>4.9000000000000004</v>
      </c>
      <c r="P11432" s="29">
        <f t="shared" si="460"/>
        <v>0.65</v>
      </c>
    </row>
    <row r="11433" spans="1:16" hidden="1" x14ac:dyDescent="0.25">
      <c r="A11433">
        <v>195318182</v>
      </c>
      <c r="B11433">
        <v>803403</v>
      </c>
      <c r="C11433" t="s">
        <v>224</v>
      </c>
      <c r="D11433">
        <v>2004671</v>
      </c>
      <c r="E11433" t="s">
        <v>288</v>
      </c>
      <c r="F11433" t="s">
        <v>214</v>
      </c>
      <c r="G11433" t="s">
        <v>215</v>
      </c>
      <c r="H11433">
        <v>2</v>
      </c>
      <c r="I11433">
        <v>2017</v>
      </c>
      <c r="J11433">
        <v>1</v>
      </c>
      <c r="L11433">
        <v>23091008</v>
      </c>
      <c r="M11433">
        <v>5.0999999999999996</v>
      </c>
      <c r="P11433" s="29">
        <f t="shared" si="460"/>
        <v>0.68333333333333324</v>
      </c>
    </row>
    <row r="11434" spans="1:16" hidden="1" x14ac:dyDescent="0.25">
      <c r="A11434">
        <v>195318182</v>
      </c>
      <c r="B11434">
        <v>803403</v>
      </c>
      <c r="C11434" t="s">
        <v>224</v>
      </c>
      <c r="D11434">
        <v>2021891</v>
      </c>
      <c r="E11434" t="s">
        <v>259</v>
      </c>
      <c r="F11434" t="s">
        <v>214</v>
      </c>
      <c r="G11434" t="s">
        <v>215</v>
      </c>
      <c r="H11434">
        <v>2</v>
      </c>
      <c r="I11434">
        <v>2017</v>
      </c>
      <c r="J11434">
        <v>1</v>
      </c>
      <c r="L11434">
        <v>23094672</v>
      </c>
      <c r="M11434">
        <v>6.9</v>
      </c>
      <c r="P11434" s="29">
        <f t="shared" si="460"/>
        <v>0.98333333333333339</v>
      </c>
    </row>
    <row r="11435" spans="1:16" hidden="1" x14ac:dyDescent="0.25">
      <c r="A11435">
        <v>195318182</v>
      </c>
      <c r="B11435">
        <v>803403</v>
      </c>
      <c r="C11435" t="s">
        <v>224</v>
      </c>
      <c r="D11435">
        <v>2021897</v>
      </c>
      <c r="E11435" t="s">
        <v>292</v>
      </c>
      <c r="F11435" t="s">
        <v>214</v>
      </c>
      <c r="G11435" t="s">
        <v>215</v>
      </c>
      <c r="H11435">
        <v>2</v>
      </c>
      <c r="I11435">
        <v>2017</v>
      </c>
      <c r="J11435">
        <v>1</v>
      </c>
      <c r="L11435">
        <v>23091014</v>
      </c>
      <c r="M11435">
        <v>4</v>
      </c>
      <c r="P11435" s="29">
        <f t="shared" si="460"/>
        <v>0.5</v>
      </c>
    </row>
    <row r="11436" spans="1:16" hidden="1" x14ac:dyDescent="0.25">
      <c r="A11436">
        <v>195318182</v>
      </c>
      <c r="B11436">
        <v>803403</v>
      </c>
      <c r="C11436" t="s">
        <v>224</v>
      </c>
      <c r="D11436">
        <v>2022925</v>
      </c>
      <c r="E11436" t="s">
        <v>297</v>
      </c>
      <c r="F11436" t="s">
        <v>214</v>
      </c>
      <c r="G11436" t="s">
        <v>215</v>
      </c>
      <c r="H11436">
        <v>2</v>
      </c>
      <c r="I11436">
        <v>2017</v>
      </c>
      <c r="J11436">
        <v>1</v>
      </c>
      <c r="L11436">
        <v>23091007</v>
      </c>
      <c r="M11436">
        <v>4</v>
      </c>
      <c r="P11436" s="29">
        <f t="shared" si="460"/>
        <v>0.5</v>
      </c>
    </row>
    <row r="11437" spans="1:16" hidden="1" x14ac:dyDescent="0.25">
      <c r="A11437">
        <v>195318182</v>
      </c>
      <c r="B11437">
        <v>803403</v>
      </c>
      <c r="C11437" t="s">
        <v>224</v>
      </c>
      <c r="D11437">
        <v>2004675</v>
      </c>
      <c r="E11437" t="s">
        <v>271</v>
      </c>
      <c r="F11437" t="s">
        <v>214</v>
      </c>
      <c r="G11437" t="s">
        <v>215</v>
      </c>
      <c r="H11437">
        <v>2</v>
      </c>
      <c r="I11437">
        <v>2017</v>
      </c>
      <c r="J11437">
        <v>1</v>
      </c>
      <c r="L11437">
        <v>23091013</v>
      </c>
      <c r="M11437">
        <v>6</v>
      </c>
      <c r="P11437" s="29">
        <f t="shared" si="460"/>
        <v>0.83333333333333337</v>
      </c>
    </row>
    <row r="11438" spans="1:16" hidden="1" x14ac:dyDescent="0.25">
      <c r="A11438">
        <v>195318182</v>
      </c>
      <c r="B11438">
        <v>803403</v>
      </c>
      <c r="C11438" t="s">
        <v>224</v>
      </c>
      <c r="D11438">
        <v>2021896</v>
      </c>
      <c r="E11438" t="s">
        <v>299</v>
      </c>
      <c r="F11438" t="s">
        <v>214</v>
      </c>
      <c r="G11438" t="s">
        <v>215</v>
      </c>
      <c r="H11438">
        <v>2</v>
      </c>
      <c r="I11438">
        <v>2017</v>
      </c>
      <c r="J11438">
        <v>2</v>
      </c>
      <c r="L11438">
        <v>23099432</v>
      </c>
      <c r="M11438">
        <v>5.5</v>
      </c>
      <c r="P11438" s="29">
        <f t="shared" si="460"/>
        <v>0.75</v>
      </c>
    </row>
    <row r="11439" spans="1:16" hidden="1" x14ac:dyDescent="0.25">
      <c r="A11439">
        <v>195318182</v>
      </c>
      <c r="B11439">
        <v>803403</v>
      </c>
      <c r="C11439" t="s">
        <v>224</v>
      </c>
      <c r="D11439">
        <v>2021892</v>
      </c>
      <c r="E11439" t="s">
        <v>289</v>
      </c>
      <c r="F11439" t="s">
        <v>214</v>
      </c>
      <c r="G11439" t="s">
        <v>215</v>
      </c>
      <c r="H11439">
        <v>2</v>
      </c>
      <c r="I11439">
        <v>2017</v>
      </c>
      <c r="J11439">
        <v>2</v>
      </c>
      <c r="L11439">
        <v>23099434</v>
      </c>
      <c r="M11439">
        <v>6.1</v>
      </c>
      <c r="P11439" s="29">
        <f t="shared" si="460"/>
        <v>0.85</v>
      </c>
    </row>
    <row r="11440" spans="1:16" hidden="1" x14ac:dyDescent="0.25">
      <c r="A11440">
        <v>195318182</v>
      </c>
      <c r="B11440">
        <v>803403</v>
      </c>
      <c r="C11440" t="s">
        <v>224</v>
      </c>
      <c r="D11440">
        <v>2021884</v>
      </c>
      <c r="E11440" t="s">
        <v>302</v>
      </c>
      <c r="F11440" t="s">
        <v>214</v>
      </c>
      <c r="G11440" t="s">
        <v>215</v>
      </c>
      <c r="H11440">
        <v>2</v>
      </c>
      <c r="I11440">
        <v>2017</v>
      </c>
      <c r="J11440">
        <v>2</v>
      </c>
      <c r="L11440">
        <v>23099431</v>
      </c>
      <c r="M11440">
        <v>5.2</v>
      </c>
      <c r="P11440" s="29">
        <f t="shared" si="460"/>
        <v>0.70000000000000007</v>
      </c>
    </row>
    <row r="11441" spans="1:16" hidden="1" x14ac:dyDescent="0.25">
      <c r="A11441">
        <v>195318182</v>
      </c>
      <c r="B11441">
        <v>803403</v>
      </c>
      <c r="C11441" t="s">
        <v>224</v>
      </c>
      <c r="D11441">
        <v>2021881</v>
      </c>
      <c r="E11441" t="s">
        <v>255</v>
      </c>
      <c r="F11441" t="s">
        <v>214</v>
      </c>
      <c r="G11441" t="s">
        <v>215</v>
      </c>
      <c r="H11441">
        <v>2</v>
      </c>
      <c r="I11441">
        <v>2017</v>
      </c>
      <c r="J11441">
        <v>2</v>
      </c>
      <c r="L11441">
        <v>23099437</v>
      </c>
      <c r="M11441">
        <v>4.8</v>
      </c>
      <c r="P11441" s="29">
        <f t="shared" si="460"/>
        <v>0.6333333333333333</v>
      </c>
    </row>
    <row r="11442" spans="1:16" hidden="1" x14ac:dyDescent="0.25">
      <c r="A11442">
        <v>195318182</v>
      </c>
      <c r="B11442">
        <v>803403</v>
      </c>
      <c r="C11442" t="s">
        <v>224</v>
      </c>
      <c r="D11442">
        <v>2021915</v>
      </c>
      <c r="E11442" t="s">
        <v>301</v>
      </c>
      <c r="F11442" t="s">
        <v>214</v>
      </c>
      <c r="G11442" t="s">
        <v>215</v>
      </c>
      <c r="H11442">
        <v>2</v>
      </c>
      <c r="I11442">
        <v>2017</v>
      </c>
      <c r="J11442">
        <v>2</v>
      </c>
      <c r="L11442">
        <v>23099430</v>
      </c>
      <c r="M11442">
        <v>6.1</v>
      </c>
      <c r="P11442" s="29">
        <f t="shared" si="460"/>
        <v>0.85</v>
      </c>
    </row>
    <row r="11443" spans="1:16" hidden="1" x14ac:dyDescent="0.25">
      <c r="A11443">
        <v>195318182</v>
      </c>
      <c r="B11443">
        <v>803403</v>
      </c>
      <c r="C11443" t="s">
        <v>224</v>
      </c>
      <c r="D11443">
        <v>2021877</v>
      </c>
      <c r="E11443" t="s">
        <v>240</v>
      </c>
      <c r="F11443" t="s">
        <v>214</v>
      </c>
      <c r="G11443" t="s">
        <v>215</v>
      </c>
      <c r="H11443">
        <v>2</v>
      </c>
      <c r="I11443">
        <v>2017</v>
      </c>
      <c r="J11443">
        <v>2</v>
      </c>
      <c r="L11443">
        <v>23099436</v>
      </c>
      <c r="M11443">
        <v>4.7</v>
      </c>
      <c r="P11443" s="29">
        <f t="shared" si="460"/>
        <v>0.6166666666666667</v>
      </c>
    </row>
    <row r="11444" spans="1:16" hidden="1" x14ac:dyDescent="0.25">
      <c r="A11444">
        <v>195318182</v>
      </c>
      <c r="B11444">
        <v>803403</v>
      </c>
      <c r="C11444" t="s">
        <v>224</v>
      </c>
      <c r="D11444">
        <v>2019324</v>
      </c>
      <c r="E11444" t="s">
        <v>236</v>
      </c>
      <c r="F11444" t="s">
        <v>214</v>
      </c>
      <c r="G11444" t="s">
        <v>215</v>
      </c>
      <c r="H11444">
        <v>2</v>
      </c>
      <c r="I11444">
        <v>2017</v>
      </c>
      <c r="J11444">
        <v>2</v>
      </c>
      <c r="L11444">
        <v>23099707</v>
      </c>
      <c r="M11444">
        <v>6.6</v>
      </c>
      <c r="P11444" s="29">
        <f t="shared" si="460"/>
        <v>0.93333333333333324</v>
      </c>
    </row>
    <row r="11445" spans="1:16" hidden="1" x14ac:dyDescent="0.25">
      <c r="A11445">
        <v>195318182</v>
      </c>
      <c r="B11445">
        <v>803403</v>
      </c>
      <c r="C11445" t="s">
        <v>224</v>
      </c>
      <c r="D11445">
        <v>2021904</v>
      </c>
      <c r="E11445" t="s">
        <v>286</v>
      </c>
      <c r="F11445" t="s">
        <v>214</v>
      </c>
      <c r="G11445" t="s">
        <v>215</v>
      </c>
      <c r="H11445">
        <v>2</v>
      </c>
      <c r="I11445">
        <v>2018</v>
      </c>
      <c r="J11445">
        <v>1</v>
      </c>
      <c r="M11445">
        <v>6.6</v>
      </c>
      <c r="P11445" s="29">
        <f t="shared" si="460"/>
        <v>0.93333333333333324</v>
      </c>
    </row>
    <row r="11446" spans="1:16" hidden="1" x14ac:dyDescent="0.25">
      <c r="A11446">
        <v>195318182</v>
      </c>
      <c r="B11446">
        <v>803403</v>
      </c>
      <c r="C11446" t="s">
        <v>224</v>
      </c>
      <c r="D11446">
        <v>2015618</v>
      </c>
      <c r="E11446" t="s">
        <v>377</v>
      </c>
      <c r="F11446" t="s">
        <v>320</v>
      </c>
      <c r="G11446" t="s">
        <v>321</v>
      </c>
      <c r="H11446">
        <v>4</v>
      </c>
      <c r="I11446">
        <v>2018</v>
      </c>
      <c r="J11446">
        <v>1</v>
      </c>
      <c r="L11446">
        <v>23105505</v>
      </c>
      <c r="P11446" s="29" t="str">
        <f t="shared" si="460"/>
        <v>DRP</v>
      </c>
    </row>
    <row r="11447" spans="1:16" hidden="1" x14ac:dyDescent="0.25">
      <c r="A11447">
        <v>195318182</v>
      </c>
      <c r="B11447">
        <v>803403</v>
      </c>
      <c r="C11447" t="s">
        <v>224</v>
      </c>
      <c r="D11447">
        <v>2004765</v>
      </c>
      <c r="E11447" t="s">
        <v>284</v>
      </c>
      <c r="F11447" t="s">
        <v>214</v>
      </c>
      <c r="G11447" t="s">
        <v>215</v>
      </c>
      <c r="H11447">
        <v>4</v>
      </c>
      <c r="I11447">
        <v>2018</v>
      </c>
      <c r="J11447">
        <v>1</v>
      </c>
      <c r="L11447">
        <v>23105579</v>
      </c>
      <c r="P11447" s="29" t="str">
        <f t="shared" si="460"/>
        <v>DRP</v>
      </c>
    </row>
    <row r="11448" spans="1:16" hidden="1" x14ac:dyDescent="0.25">
      <c r="A11448">
        <v>195318182</v>
      </c>
      <c r="B11448">
        <v>803403</v>
      </c>
      <c r="C11448" t="s">
        <v>224</v>
      </c>
      <c r="D11448">
        <v>2004047</v>
      </c>
      <c r="E11448" t="s">
        <v>319</v>
      </c>
      <c r="F11448" t="s">
        <v>320</v>
      </c>
      <c r="G11448" t="s">
        <v>321</v>
      </c>
      <c r="H11448">
        <v>2</v>
      </c>
      <c r="I11448">
        <v>2018</v>
      </c>
      <c r="J11448">
        <v>1</v>
      </c>
      <c r="L11448">
        <v>23105502</v>
      </c>
      <c r="M11448">
        <v>4.5999999999999996</v>
      </c>
      <c r="P11448" s="29">
        <f t="shared" si="460"/>
        <v>0.6</v>
      </c>
    </row>
    <row r="11449" spans="1:16" hidden="1" x14ac:dyDescent="0.25">
      <c r="A11449">
        <v>195318182</v>
      </c>
      <c r="B11449">
        <v>803403</v>
      </c>
      <c r="C11449" t="s">
        <v>224</v>
      </c>
      <c r="D11449">
        <v>2021911</v>
      </c>
      <c r="E11449" t="s">
        <v>304</v>
      </c>
      <c r="F11449" t="s">
        <v>214</v>
      </c>
      <c r="G11449" t="s">
        <v>215</v>
      </c>
      <c r="H11449">
        <v>2</v>
      </c>
      <c r="I11449">
        <v>2018</v>
      </c>
      <c r="J11449">
        <v>1</v>
      </c>
      <c r="L11449">
        <v>23105438</v>
      </c>
      <c r="M11449">
        <v>4.3</v>
      </c>
      <c r="P11449" s="29">
        <f t="shared" si="460"/>
        <v>0.54999999999999993</v>
      </c>
    </row>
    <row r="11450" spans="1:16" hidden="1" x14ac:dyDescent="0.25">
      <c r="A11450">
        <v>195318182</v>
      </c>
      <c r="B11450">
        <v>803403</v>
      </c>
      <c r="C11450" t="s">
        <v>224</v>
      </c>
      <c r="D11450">
        <v>2021898</v>
      </c>
      <c r="E11450" t="s">
        <v>262</v>
      </c>
      <c r="F11450" t="s">
        <v>214</v>
      </c>
      <c r="G11450" t="s">
        <v>215</v>
      </c>
      <c r="H11450">
        <v>2</v>
      </c>
      <c r="I11450">
        <v>2018</v>
      </c>
      <c r="J11450">
        <v>1</v>
      </c>
      <c r="L11450">
        <v>23105527</v>
      </c>
      <c r="M11450">
        <v>5.9</v>
      </c>
      <c r="P11450" s="29">
        <f t="shared" si="460"/>
        <v>0.81666666666666676</v>
      </c>
    </row>
    <row r="11451" spans="1:16" hidden="1" x14ac:dyDescent="0.25">
      <c r="A11451">
        <v>195318182</v>
      </c>
      <c r="B11451">
        <v>803403</v>
      </c>
      <c r="C11451" t="s">
        <v>224</v>
      </c>
      <c r="D11451">
        <v>2021895</v>
      </c>
      <c r="E11451" t="s">
        <v>291</v>
      </c>
      <c r="F11451" t="s">
        <v>214</v>
      </c>
      <c r="G11451" t="s">
        <v>215</v>
      </c>
      <c r="H11451">
        <v>2</v>
      </c>
      <c r="I11451">
        <v>2018</v>
      </c>
      <c r="J11451">
        <v>1</v>
      </c>
      <c r="L11451">
        <v>23105526</v>
      </c>
      <c r="M11451">
        <v>5.6</v>
      </c>
      <c r="P11451" s="29">
        <f t="shared" si="460"/>
        <v>0.76666666666666661</v>
      </c>
    </row>
    <row r="11452" spans="1:16" hidden="1" x14ac:dyDescent="0.25">
      <c r="A11452">
        <v>195318182</v>
      </c>
      <c r="B11452">
        <v>803403</v>
      </c>
      <c r="C11452" t="s">
        <v>224</v>
      </c>
      <c r="D11452">
        <v>2019325</v>
      </c>
      <c r="E11452" t="s">
        <v>249</v>
      </c>
      <c r="F11452" t="s">
        <v>214</v>
      </c>
      <c r="G11452" t="s">
        <v>215</v>
      </c>
      <c r="H11452">
        <v>2</v>
      </c>
      <c r="I11452">
        <v>2018</v>
      </c>
      <c r="J11452">
        <v>1</v>
      </c>
      <c r="L11452">
        <v>23105010</v>
      </c>
      <c r="M11452">
        <v>5.5</v>
      </c>
      <c r="P11452" s="29">
        <f t="shared" si="460"/>
        <v>0.75</v>
      </c>
    </row>
    <row r="11453" spans="1:16" hidden="1" x14ac:dyDescent="0.25">
      <c r="A11453">
        <v>195318182</v>
      </c>
      <c r="B11453">
        <v>803403</v>
      </c>
      <c r="C11453" t="s">
        <v>224</v>
      </c>
      <c r="D11453">
        <v>2021887</v>
      </c>
      <c r="E11453" t="s">
        <v>279</v>
      </c>
      <c r="F11453" t="s">
        <v>214</v>
      </c>
      <c r="G11453" t="s">
        <v>215</v>
      </c>
      <c r="H11453">
        <v>2</v>
      </c>
      <c r="I11453">
        <v>2018</v>
      </c>
      <c r="J11453">
        <v>1</v>
      </c>
      <c r="L11453">
        <v>23105443</v>
      </c>
      <c r="M11453">
        <v>5.2</v>
      </c>
      <c r="P11453" s="29">
        <f t="shared" si="460"/>
        <v>0.70000000000000007</v>
      </c>
    </row>
    <row r="11454" spans="1:16" hidden="1" x14ac:dyDescent="0.25">
      <c r="A11454">
        <v>195318182</v>
      </c>
      <c r="B11454">
        <v>803403</v>
      </c>
      <c r="C11454" t="s">
        <v>224</v>
      </c>
      <c r="D11454">
        <v>2021888</v>
      </c>
      <c r="E11454" t="s">
        <v>305</v>
      </c>
      <c r="F11454" t="s">
        <v>214</v>
      </c>
      <c r="G11454" t="s">
        <v>215</v>
      </c>
      <c r="H11454">
        <v>2</v>
      </c>
      <c r="I11454">
        <v>2018</v>
      </c>
      <c r="J11454">
        <v>1</v>
      </c>
      <c r="L11454">
        <v>23105439</v>
      </c>
      <c r="M11454">
        <v>4.0999999999999996</v>
      </c>
      <c r="P11454" s="29">
        <f t="shared" si="460"/>
        <v>0.51666666666666661</v>
      </c>
    </row>
    <row r="11455" spans="1:16" hidden="1" x14ac:dyDescent="0.25">
      <c r="A11455">
        <v>195318182</v>
      </c>
      <c r="B11455">
        <v>803403</v>
      </c>
      <c r="C11455" t="s">
        <v>224</v>
      </c>
      <c r="D11455">
        <v>2019326</v>
      </c>
      <c r="E11455" t="s">
        <v>248</v>
      </c>
      <c r="F11455" t="s">
        <v>214</v>
      </c>
      <c r="G11455" t="s">
        <v>215</v>
      </c>
      <c r="H11455">
        <v>3</v>
      </c>
      <c r="I11455">
        <v>2019</v>
      </c>
      <c r="J11455">
        <v>1</v>
      </c>
      <c r="L11455">
        <v>23119820</v>
      </c>
      <c r="M11455" t="s">
        <v>221</v>
      </c>
      <c r="P11455" s="29" t="str">
        <f t="shared" si="460"/>
        <v>BAD</v>
      </c>
    </row>
    <row r="11456" spans="1:16" hidden="1" x14ac:dyDescent="0.25">
      <c r="A11456">
        <v>195318182</v>
      </c>
      <c r="B11456">
        <v>803403</v>
      </c>
      <c r="C11456" t="s">
        <v>224</v>
      </c>
      <c r="D11456">
        <v>2004769</v>
      </c>
      <c r="E11456" t="s">
        <v>307</v>
      </c>
      <c r="F11456" t="s">
        <v>214</v>
      </c>
      <c r="G11456" t="s">
        <v>215</v>
      </c>
      <c r="H11456">
        <v>2</v>
      </c>
      <c r="I11456">
        <v>2019</v>
      </c>
      <c r="J11456">
        <v>1</v>
      </c>
      <c r="L11456">
        <v>23123989</v>
      </c>
      <c r="M11456">
        <v>5</v>
      </c>
      <c r="P11456" s="29">
        <f t="shared" si="460"/>
        <v>0.66666666666666663</v>
      </c>
    </row>
    <row r="11457" spans="1:16" hidden="1" x14ac:dyDescent="0.25">
      <c r="A11457">
        <v>195318182</v>
      </c>
      <c r="B11457">
        <v>803403</v>
      </c>
      <c r="C11457" t="s">
        <v>224</v>
      </c>
      <c r="D11457">
        <v>2019326</v>
      </c>
      <c r="E11457" t="s">
        <v>248</v>
      </c>
      <c r="F11457" t="s">
        <v>214</v>
      </c>
      <c r="G11457" t="s">
        <v>215</v>
      </c>
      <c r="H11457">
        <v>1</v>
      </c>
      <c r="I11457">
        <v>2019</v>
      </c>
      <c r="J11457">
        <v>2</v>
      </c>
      <c r="L11457">
        <v>23127790</v>
      </c>
      <c r="P11457" s="29" t="str">
        <f t="shared" si="460"/>
        <v>NULL</v>
      </c>
    </row>
    <row r="11458" spans="1:16" hidden="1" x14ac:dyDescent="0.25">
      <c r="A11458">
        <v>195318182</v>
      </c>
      <c r="B11458">
        <v>803403</v>
      </c>
      <c r="C11458" t="s">
        <v>224</v>
      </c>
      <c r="D11458">
        <v>2021913</v>
      </c>
      <c r="E11458" t="s">
        <v>300</v>
      </c>
      <c r="F11458" t="s">
        <v>214</v>
      </c>
      <c r="G11458" t="s">
        <v>215</v>
      </c>
      <c r="H11458">
        <v>1</v>
      </c>
      <c r="I11458">
        <v>2019</v>
      </c>
      <c r="J11458">
        <v>2</v>
      </c>
      <c r="L11458">
        <v>23129114</v>
      </c>
      <c r="P11458" s="29" t="str">
        <f t="shared" si="460"/>
        <v>NULL</v>
      </c>
    </row>
    <row r="11459" spans="1:16" hidden="1" x14ac:dyDescent="0.25">
      <c r="A11459">
        <v>195318182</v>
      </c>
      <c r="B11459">
        <v>803403</v>
      </c>
      <c r="C11459" t="s">
        <v>224</v>
      </c>
      <c r="D11459">
        <v>2021893</v>
      </c>
      <c r="E11459" t="s">
        <v>312</v>
      </c>
      <c r="F11459" t="s">
        <v>214</v>
      </c>
      <c r="G11459" t="s">
        <v>215</v>
      </c>
      <c r="H11459">
        <v>1</v>
      </c>
      <c r="I11459">
        <v>2019</v>
      </c>
      <c r="J11459">
        <v>2</v>
      </c>
      <c r="L11459">
        <v>23129116</v>
      </c>
      <c r="P11459" s="29" t="str">
        <f t="shared" si="460"/>
        <v>NULL</v>
      </c>
    </row>
    <row r="11460" spans="1:16" hidden="1" x14ac:dyDescent="0.25">
      <c r="A11460">
        <v>195318182</v>
      </c>
      <c r="B11460">
        <v>803403</v>
      </c>
      <c r="C11460" t="s">
        <v>224</v>
      </c>
      <c r="D11460">
        <v>2021889</v>
      </c>
      <c r="E11460" t="s">
        <v>311</v>
      </c>
      <c r="F11460" t="s">
        <v>214</v>
      </c>
      <c r="G11460" t="s">
        <v>215</v>
      </c>
      <c r="H11460">
        <v>1</v>
      </c>
      <c r="I11460">
        <v>2019</v>
      </c>
      <c r="J11460">
        <v>2</v>
      </c>
      <c r="L11460">
        <v>23129112</v>
      </c>
      <c r="P11460" s="29" t="str">
        <f t="shared" si="460"/>
        <v>NULL</v>
      </c>
    </row>
    <row r="11461" spans="1:16" hidden="1" x14ac:dyDescent="0.25">
      <c r="A11461">
        <v>195318182</v>
      </c>
      <c r="B11461">
        <v>803403</v>
      </c>
      <c r="C11461" t="s">
        <v>224</v>
      </c>
      <c r="D11461">
        <v>2021883</v>
      </c>
      <c r="E11461" t="s">
        <v>310</v>
      </c>
      <c r="F11461" t="s">
        <v>214</v>
      </c>
      <c r="G11461" t="s">
        <v>215</v>
      </c>
      <c r="H11461">
        <v>1</v>
      </c>
      <c r="I11461">
        <v>2019</v>
      </c>
      <c r="J11461">
        <v>2</v>
      </c>
      <c r="L11461">
        <v>23129107</v>
      </c>
      <c r="P11461" s="29" t="str">
        <f t="shared" si="460"/>
        <v>NULL</v>
      </c>
    </row>
    <row r="11462" spans="1:16" hidden="1" x14ac:dyDescent="0.25">
      <c r="A11462">
        <v>195318182</v>
      </c>
      <c r="B11462">
        <v>803403</v>
      </c>
      <c r="C11462" t="s">
        <v>224</v>
      </c>
      <c r="D11462">
        <v>2004686</v>
      </c>
      <c r="E11462" t="s">
        <v>277</v>
      </c>
      <c r="F11462" t="s">
        <v>214</v>
      </c>
      <c r="G11462" t="s">
        <v>215</v>
      </c>
      <c r="H11462">
        <v>1</v>
      </c>
      <c r="I11462">
        <v>2019</v>
      </c>
      <c r="J11462">
        <v>2</v>
      </c>
      <c r="L11462">
        <v>23129105</v>
      </c>
      <c r="P11462" s="29" t="str">
        <f t="shared" si="460"/>
        <v>NULL</v>
      </c>
    </row>
    <row r="11463" spans="1:16" hidden="1" x14ac:dyDescent="0.25">
      <c r="A11463">
        <v>195318182</v>
      </c>
      <c r="B11463">
        <v>803403</v>
      </c>
      <c r="C11463" t="s">
        <v>224</v>
      </c>
      <c r="D11463">
        <v>2021890</v>
      </c>
      <c r="E11463" t="s">
        <v>303</v>
      </c>
      <c r="F11463" t="s">
        <v>214</v>
      </c>
      <c r="G11463" t="s">
        <v>215</v>
      </c>
      <c r="H11463">
        <v>1</v>
      </c>
      <c r="I11463">
        <v>2019</v>
      </c>
      <c r="J11463">
        <v>2</v>
      </c>
      <c r="L11463">
        <v>23129119</v>
      </c>
      <c r="P11463" s="29" t="str">
        <f t="shared" si="460"/>
        <v>NULL</v>
      </c>
    </row>
    <row r="11464" spans="1:16" hidden="1" x14ac:dyDescent="0.25">
      <c r="A11464">
        <v>195362386</v>
      </c>
      <c r="B11464">
        <v>803403</v>
      </c>
      <c r="C11464" t="s">
        <v>224</v>
      </c>
      <c r="D11464">
        <v>2021879</v>
      </c>
      <c r="E11464" t="s">
        <v>219</v>
      </c>
      <c r="F11464" t="s">
        <v>214</v>
      </c>
      <c r="G11464" t="s">
        <v>215</v>
      </c>
      <c r="H11464">
        <v>3</v>
      </c>
      <c r="I11464">
        <v>2016</v>
      </c>
      <c r="J11464">
        <v>1</v>
      </c>
      <c r="L11464">
        <v>23078551</v>
      </c>
      <c r="M11464">
        <v>2.6</v>
      </c>
      <c r="P11464" s="29">
        <f t="shared" si="460"/>
        <v>0.26666666666666666</v>
      </c>
    </row>
    <row r="11465" spans="1:16" hidden="1" x14ac:dyDescent="0.25">
      <c r="A11465">
        <v>195362386</v>
      </c>
      <c r="B11465">
        <v>803403</v>
      </c>
      <c r="C11465" t="s">
        <v>224</v>
      </c>
      <c r="D11465">
        <v>2021900</v>
      </c>
      <c r="E11465" t="s">
        <v>216</v>
      </c>
      <c r="F11465" t="s">
        <v>214</v>
      </c>
      <c r="G11465" t="s">
        <v>215</v>
      </c>
      <c r="H11465">
        <v>2</v>
      </c>
      <c r="I11465">
        <v>2016</v>
      </c>
      <c r="J11465">
        <v>1</v>
      </c>
      <c r="L11465">
        <v>23078554</v>
      </c>
      <c r="M11465">
        <v>4.5</v>
      </c>
      <c r="P11465" s="29">
        <f t="shared" si="460"/>
        <v>0.58333333333333337</v>
      </c>
    </row>
    <row r="11466" spans="1:16" hidden="1" x14ac:dyDescent="0.25">
      <c r="A11466">
        <v>195362386</v>
      </c>
      <c r="B11466">
        <v>803403</v>
      </c>
      <c r="C11466" t="s">
        <v>224</v>
      </c>
      <c r="D11466">
        <v>2005125</v>
      </c>
      <c r="E11466" t="s">
        <v>223</v>
      </c>
      <c r="F11466" t="s">
        <v>214</v>
      </c>
      <c r="G11466" t="s">
        <v>215</v>
      </c>
      <c r="H11466">
        <v>2</v>
      </c>
      <c r="I11466">
        <v>2016</v>
      </c>
      <c r="J11466">
        <v>1</v>
      </c>
      <c r="L11466">
        <v>23078449</v>
      </c>
      <c r="M11466">
        <v>4</v>
      </c>
      <c r="P11466" s="29">
        <f t="shared" si="460"/>
        <v>0.5</v>
      </c>
    </row>
    <row r="11467" spans="1:16" hidden="1" x14ac:dyDescent="0.25">
      <c r="A11467">
        <v>195362386</v>
      </c>
      <c r="B11467">
        <v>803403</v>
      </c>
      <c r="C11467" t="s">
        <v>224</v>
      </c>
      <c r="D11467">
        <v>2004172</v>
      </c>
      <c r="E11467" t="s">
        <v>213</v>
      </c>
      <c r="F11467" t="s">
        <v>214</v>
      </c>
      <c r="G11467" t="s">
        <v>215</v>
      </c>
      <c r="H11467">
        <v>2</v>
      </c>
      <c r="I11467">
        <v>2016</v>
      </c>
      <c r="J11467">
        <v>1</v>
      </c>
      <c r="L11467">
        <v>23078276</v>
      </c>
      <c r="M11467">
        <v>6.8</v>
      </c>
      <c r="P11467" s="29">
        <f t="shared" si="460"/>
        <v>0.96666666666666667</v>
      </c>
    </row>
    <row r="11468" spans="1:16" hidden="1" x14ac:dyDescent="0.25">
      <c r="A11468">
        <v>195362386</v>
      </c>
      <c r="B11468">
        <v>803403</v>
      </c>
      <c r="C11468" t="s">
        <v>224</v>
      </c>
      <c r="D11468">
        <v>2005108</v>
      </c>
      <c r="E11468" t="s">
        <v>217</v>
      </c>
      <c r="F11468" t="s">
        <v>214</v>
      </c>
      <c r="G11468" t="s">
        <v>215</v>
      </c>
      <c r="H11468">
        <v>2</v>
      </c>
      <c r="I11468">
        <v>2016</v>
      </c>
      <c r="J11468">
        <v>1</v>
      </c>
      <c r="L11468">
        <v>23078550</v>
      </c>
      <c r="M11468">
        <v>4</v>
      </c>
      <c r="P11468" s="29">
        <f t="shared" si="460"/>
        <v>0.5</v>
      </c>
    </row>
    <row r="11469" spans="1:16" hidden="1" x14ac:dyDescent="0.25">
      <c r="A11469">
        <v>195362386</v>
      </c>
      <c r="B11469">
        <v>803403</v>
      </c>
      <c r="C11469" t="s">
        <v>224</v>
      </c>
      <c r="D11469">
        <v>2005111</v>
      </c>
      <c r="E11469" t="s">
        <v>218</v>
      </c>
      <c r="F11469" t="s">
        <v>214</v>
      </c>
      <c r="G11469" t="s">
        <v>215</v>
      </c>
      <c r="H11469">
        <v>2</v>
      </c>
      <c r="I11469">
        <v>2016</v>
      </c>
      <c r="J11469">
        <v>1</v>
      </c>
      <c r="L11469">
        <v>23078557</v>
      </c>
      <c r="M11469">
        <v>4.0999999999999996</v>
      </c>
      <c r="P11469" s="29">
        <f t="shared" si="460"/>
        <v>0.51666666666666661</v>
      </c>
    </row>
    <row r="11470" spans="1:16" hidden="1" x14ac:dyDescent="0.25">
      <c r="A11470">
        <v>195362386</v>
      </c>
      <c r="B11470">
        <v>803403</v>
      </c>
      <c r="C11470" t="s">
        <v>224</v>
      </c>
      <c r="D11470">
        <v>2005124</v>
      </c>
      <c r="E11470" t="s">
        <v>220</v>
      </c>
      <c r="F11470" t="s">
        <v>214</v>
      </c>
      <c r="G11470" t="s">
        <v>215</v>
      </c>
      <c r="H11470">
        <v>2</v>
      </c>
      <c r="I11470">
        <v>2016</v>
      </c>
      <c r="J11470">
        <v>2</v>
      </c>
      <c r="L11470">
        <v>23086006</v>
      </c>
      <c r="M11470">
        <v>4</v>
      </c>
      <c r="P11470" s="29">
        <f t="shared" si="460"/>
        <v>0.5</v>
      </c>
    </row>
    <row r="11471" spans="1:16" hidden="1" x14ac:dyDescent="0.25">
      <c r="A11471">
        <v>195362386</v>
      </c>
      <c r="B11471">
        <v>803403</v>
      </c>
      <c r="C11471" t="s">
        <v>224</v>
      </c>
      <c r="D11471">
        <v>2004183</v>
      </c>
      <c r="E11471" t="s">
        <v>244</v>
      </c>
      <c r="F11471" t="s">
        <v>214</v>
      </c>
      <c r="G11471" t="s">
        <v>215</v>
      </c>
      <c r="H11471">
        <v>2</v>
      </c>
      <c r="I11471">
        <v>2016</v>
      </c>
      <c r="J11471">
        <v>2</v>
      </c>
      <c r="L11471">
        <v>23085267</v>
      </c>
      <c r="M11471">
        <v>4.9000000000000004</v>
      </c>
      <c r="P11471" s="29">
        <f t="shared" si="460"/>
        <v>0.65</v>
      </c>
    </row>
    <row r="11472" spans="1:16" hidden="1" x14ac:dyDescent="0.25">
      <c r="A11472">
        <v>195362386</v>
      </c>
      <c r="B11472">
        <v>803403</v>
      </c>
      <c r="C11472" t="s">
        <v>224</v>
      </c>
      <c r="D11472">
        <v>2021876</v>
      </c>
      <c r="E11472" t="s">
        <v>241</v>
      </c>
      <c r="F11472" t="s">
        <v>214</v>
      </c>
      <c r="G11472" t="s">
        <v>215</v>
      </c>
      <c r="H11472">
        <v>2</v>
      </c>
      <c r="I11472">
        <v>2016</v>
      </c>
      <c r="J11472">
        <v>2</v>
      </c>
      <c r="L11472">
        <v>23085996</v>
      </c>
      <c r="M11472">
        <v>4.5999999999999996</v>
      </c>
      <c r="P11472" s="29">
        <f t="shared" si="460"/>
        <v>0.6</v>
      </c>
    </row>
    <row r="11473" spans="1:16" hidden="1" x14ac:dyDescent="0.25">
      <c r="A11473">
        <v>195362386</v>
      </c>
      <c r="B11473">
        <v>803403</v>
      </c>
      <c r="C11473" t="s">
        <v>224</v>
      </c>
      <c r="D11473">
        <v>2021994</v>
      </c>
      <c r="E11473" t="s">
        <v>298</v>
      </c>
      <c r="F11473" t="s">
        <v>214</v>
      </c>
      <c r="G11473" t="s">
        <v>215</v>
      </c>
      <c r="H11473">
        <v>2</v>
      </c>
      <c r="I11473">
        <v>2016</v>
      </c>
      <c r="J11473">
        <v>2</v>
      </c>
      <c r="L11473">
        <v>23086007</v>
      </c>
      <c r="M11473">
        <v>5.0999999999999996</v>
      </c>
      <c r="P11473" s="29">
        <f t="shared" si="460"/>
        <v>0.68333333333333324</v>
      </c>
    </row>
    <row r="11474" spans="1:16" hidden="1" x14ac:dyDescent="0.25">
      <c r="A11474">
        <v>195362386</v>
      </c>
      <c r="B11474">
        <v>803403</v>
      </c>
      <c r="C11474" t="s">
        <v>224</v>
      </c>
      <c r="D11474">
        <v>2021879</v>
      </c>
      <c r="E11474" t="s">
        <v>219</v>
      </c>
      <c r="F11474" t="s">
        <v>214</v>
      </c>
      <c r="G11474" t="s">
        <v>215</v>
      </c>
      <c r="H11474">
        <v>2</v>
      </c>
      <c r="I11474">
        <v>2016</v>
      </c>
      <c r="J11474">
        <v>2</v>
      </c>
      <c r="L11474">
        <v>23085992</v>
      </c>
      <c r="M11474">
        <v>4</v>
      </c>
      <c r="P11474" s="29">
        <f t="shared" si="460"/>
        <v>0.5</v>
      </c>
    </row>
    <row r="11475" spans="1:16" hidden="1" x14ac:dyDescent="0.25">
      <c r="A11475">
        <v>195362386</v>
      </c>
      <c r="B11475">
        <v>803403</v>
      </c>
      <c r="C11475" t="s">
        <v>224</v>
      </c>
      <c r="D11475">
        <v>2021916</v>
      </c>
      <c r="E11475" t="s">
        <v>226</v>
      </c>
      <c r="F11475" t="s">
        <v>214</v>
      </c>
      <c r="G11475" t="s">
        <v>215</v>
      </c>
      <c r="H11475">
        <v>2</v>
      </c>
      <c r="I11475">
        <v>2017</v>
      </c>
      <c r="J11475">
        <v>1</v>
      </c>
      <c r="L11475">
        <v>23090993</v>
      </c>
      <c r="M11475">
        <v>4</v>
      </c>
      <c r="P11475" s="29">
        <f t="shared" si="460"/>
        <v>0.5</v>
      </c>
    </row>
    <row r="11476" spans="1:16" hidden="1" x14ac:dyDescent="0.25">
      <c r="A11476">
        <v>195362386</v>
      </c>
      <c r="B11476">
        <v>803403</v>
      </c>
      <c r="C11476" t="s">
        <v>224</v>
      </c>
      <c r="D11476">
        <v>2005133</v>
      </c>
      <c r="E11476" t="s">
        <v>228</v>
      </c>
      <c r="F11476" t="s">
        <v>214</v>
      </c>
      <c r="G11476" t="s">
        <v>215</v>
      </c>
      <c r="H11476">
        <v>2</v>
      </c>
      <c r="I11476">
        <v>2017</v>
      </c>
      <c r="J11476">
        <v>1</v>
      </c>
      <c r="L11476">
        <v>23091004</v>
      </c>
      <c r="M11476">
        <v>4</v>
      </c>
      <c r="P11476" s="29">
        <f t="shared" si="460"/>
        <v>0.5</v>
      </c>
    </row>
    <row r="11477" spans="1:16" hidden="1" x14ac:dyDescent="0.25">
      <c r="A11477">
        <v>195362386</v>
      </c>
      <c r="B11477">
        <v>803403</v>
      </c>
      <c r="C11477" t="s">
        <v>224</v>
      </c>
      <c r="D11477">
        <v>2004186</v>
      </c>
      <c r="E11477" t="s">
        <v>229</v>
      </c>
      <c r="F11477" t="s">
        <v>214</v>
      </c>
      <c r="G11477" t="s">
        <v>215</v>
      </c>
      <c r="H11477">
        <v>2</v>
      </c>
      <c r="I11477">
        <v>2017</v>
      </c>
      <c r="J11477">
        <v>1</v>
      </c>
      <c r="L11477">
        <v>23092051</v>
      </c>
      <c r="M11477">
        <v>5</v>
      </c>
      <c r="P11477" s="29">
        <f t="shared" si="460"/>
        <v>0.66666666666666663</v>
      </c>
    </row>
    <row r="11478" spans="1:16" hidden="1" x14ac:dyDescent="0.25">
      <c r="A11478">
        <v>195362386</v>
      </c>
      <c r="B11478">
        <v>803403</v>
      </c>
      <c r="C11478" t="s">
        <v>224</v>
      </c>
      <c r="D11478">
        <v>2019324</v>
      </c>
      <c r="E11478" t="s">
        <v>236</v>
      </c>
      <c r="F11478" t="s">
        <v>214</v>
      </c>
      <c r="G11478" t="s">
        <v>215</v>
      </c>
      <c r="H11478">
        <v>2</v>
      </c>
      <c r="I11478">
        <v>2017</v>
      </c>
      <c r="J11478">
        <v>1</v>
      </c>
      <c r="M11478">
        <v>6.7</v>
      </c>
      <c r="N11478" t="s">
        <v>231</v>
      </c>
      <c r="P11478" s="29">
        <f t="shared" si="460"/>
        <v>0.95000000000000007</v>
      </c>
    </row>
    <row r="11479" spans="1:16" hidden="1" x14ac:dyDescent="0.25">
      <c r="A11479">
        <v>195362386</v>
      </c>
      <c r="B11479">
        <v>803403</v>
      </c>
      <c r="C11479" t="s">
        <v>224</v>
      </c>
      <c r="D11479">
        <v>2005127</v>
      </c>
      <c r="E11479" t="s">
        <v>293</v>
      </c>
      <c r="F11479" t="s">
        <v>214</v>
      </c>
      <c r="G11479" t="s">
        <v>215</v>
      </c>
      <c r="H11479">
        <v>2</v>
      </c>
      <c r="I11479">
        <v>2017</v>
      </c>
      <c r="J11479">
        <v>1</v>
      </c>
      <c r="L11479">
        <v>23090986</v>
      </c>
      <c r="M11479">
        <v>4.0999999999999996</v>
      </c>
      <c r="P11479" s="29">
        <f t="shared" si="460"/>
        <v>0.51666666666666661</v>
      </c>
    </row>
    <row r="11480" spans="1:16" hidden="1" x14ac:dyDescent="0.25">
      <c r="A11480">
        <v>195362386</v>
      </c>
      <c r="B11480">
        <v>803403</v>
      </c>
      <c r="C11480" t="s">
        <v>224</v>
      </c>
      <c r="D11480">
        <v>2004173</v>
      </c>
      <c r="E11480" t="s">
        <v>245</v>
      </c>
      <c r="F11480" t="s">
        <v>214</v>
      </c>
      <c r="G11480" t="s">
        <v>215</v>
      </c>
      <c r="H11480">
        <v>2</v>
      </c>
      <c r="I11480">
        <v>2017</v>
      </c>
      <c r="J11480">
        <v>2</v>
      </c>
      <c r="L11480">
        <v>23099837</v>
      </c>
      <c r="M11480">
        <v>4.7</v>
      </c>
      <c r="P11480" s="29">
        <f t="shared" si="460"/>
        <v>0.6166666666666667</v>
      </c>
    </row>
    <row r="11481" spans="1:16" hidden="1" x14ac:dyDescent="0.25">
      <c r="A11481">
        <v>195362386</v>
      </c>
      <c r="B11481">
        <v>803403</v>
      </c>
      <c r="C11481" t="s">
        <v>224</v>
      </c>
      <c r="D11481">
        <v>2021907</v>
      </c>
      <c r="E11481" t="s">
        <v>257</v>
      </c>
      <c r="F11481" t="s">
        <v>214</v>
      </c>
      <c r="G11481" t="s">
        <v>215</v>
      </c>
      <c r="H11481">
        <v>2</v>
      </c>
      <c r="I11481">
        <v>2017</v>
      </c>
      <c r="J11481">
        <v>2</v>
      </c>
      <c r="L11481">
        <v>23099425</v>
      </c>
      <c r="M11481">
        <v>4.5</v>
      </c>
      <c r="P11481" s="29">
        <f t="shared" si="460"/>
        <v>0.58333333333333337</v>
      </c>
    </row>
    <row r="11482" spans="1:16" hidden="1" x14ac:dyDescent="0.25">
      <c r="A11482">
        <v>195362386</v>
      </c>
      <c r="B11482">
        <v>803403</v>
      </c>
      <c r="C11482" t="s">
        <v>224</v>
      </c>
      <c r="D11482">
        <v>2021880</v>
      </c>
      <c r="E11482" t="s">
        <v>242</v>
      </c>
      <c r="F11482" t="s">
        <v>214</v>
      </c>
      <c r="G11482" t="s">
        <v>215</v>
      </c>
      <c r="H11482">
        <v>2</v>
      </c>
      <c r="I11482">
        <v>2017</v>
      </c>
      <c r="J11482">
        <v>2</v>
      </c>
      <c r="L11482">
        <v>23100212</v>
      </c>
      <c r="M11482">
        <v>4</v>
      </c>
      <c r="P11482" s="29">
        <f t="shared" si="460"/>
        <v>0.5</v>
      </c>
    </row>
    <row r="11483" spans="1:16" hidden="1" x14ac:dyDescent="0.25">
      <c r="A11483">
        <v>195362386</v>
      </c>
      <c r="B11483">
        <v>803403</v>
      </c>
      <c r="C11483" t="s">
        <v>224</v>
      </c>
      <c r="D11483">
        <v>2021899</v>
      </c>
      <c r="E11483" t="s">
        <v>296</v>
      </c>
      <c r="F11483" t="s">
        <v>214</v>
      </c>
      <c r="G11483" t="s">
        <v>215</v>
      </c>
      <c r="H11483">
        <v>2</v>
      </c>
      <c r="I11483">
        <v>2017</v>
      </c>
      <c r="J11483">
        <v>2</v>
      </c>
      <c r="L11483">
        <v>23102408</v>
      </c>
      <c r="M11483">
        <v>4.7</v>
      </c>
      <c r="P11483" s="29">
        <f t="shared" ref="P11483:P11546" si="461">IF(AND(ISNUMBER(M11483),H11483&lt;&gt;4),(M11483-1)/6,IF(H11483=4,"DRP",IF(AND(H11483=3,M11483="NA"),"BAD",IF(AND(H11483=2),"CVL",IF(AND(H11483=1,ISBLANK(M11483)),"NULL","UNK")))))</f>
        <v>0.6166666666666667</v>
      </c>
    </row>
    <row r="11484" spans="1:16" hidden="1" x14ac:dyDescent="0.25">
      <c r="A11484">
        <v>195362386</v>
      </c>
      <c r="B11484">
        <v>803403</v>
      </c>
      <c r="C11484" t="s">
        <v>224</v>
      </c>
      <c r="D11484">
        <v>2021901</v>
      </c>
      <c r="E11484" t="s">
        <v>253</v>
      </c>
      <c r="F11484" t="s">
        <v>214</v>
      </c>
      <c r="G11484" t="s">
        <v>215</v>
      </c>
      <c r="H11484">
        <v>2</v>
      </c>
      <c r="I11484">
        <v>2017</v>
      </c>
      <c r="J11484">
        <v>2</v>
      </c>
      <c r="L11484">
        <v>23100213</v>
      </c>
      <c r="M11484">
        <v>5.4</v>
      </c>
      <c r="P11484" s="29">
        <f t="shared" si="461"/>
        <v>0.73333333333333339</v>
      </c>
    </row>
    <row r="11485" spans="1:16" hidden="1" x14ac:dyDescent="0.25">
      <c r="A11485">
        <v>195362386</v>
      </c>
      <c r="B11485">
        <v>803403</v>
      </c>
      <c r="C11485" t="s">
        <v>224</v>
      </c>
      <c r="D11485">
        <v>2019325</v>
      </c>
      <c r="E11485" t="s">
        <v>249</v>
      </c>
      <c r="F11485" t="s">
        <v>214</v>
      </c>
      <c r="G11485" t="s">
        <v>215</v>
      </c>
      <c r="H11485">
        <v>3</v>
      </c>
      <c r="I11485">
        <v>2017</v>
      </c>
      <c r="J11485">
        <v>2</v>
      </c>
      <c r="L11485">
        <v>23099714</v>
      </c>
      <c r="M11485" t="s">
        <v>221</v>
      </c>
      <c r="P11485" s="29" t="str">
        <f t="shared" si="461"/>
        <v>BAD</v>
      </c>
    </row>
    <row r="11486" spans="1:16" hidden="1" x14ac:dyDescent="0.25">
      <c r="A11486">
        <v>195362386</v>
      </c>
      <c r="B11486">
        <v>803403</v>
      </c>
      <c r="C11486" t="s">
        <v>224</v>
      </c>
      <c r="D11486">
        <v>2004671</v>
      </c>
      <c r="E11486" t="s">
        <v>288</v>
      </c>
      <c r="F11486" t="s">
        <v>214</v>
      </c>
      <c r="G11486" t="s">
        <v>215</v>
      </c>
      <c r="H11486">
        <v>2</v>
      </c>
      <c r="I11486">
        <v>2018</v>
      </c>
      <c r="J11486">
        <v>1</v>
      </c>
      <c r="L11486">
        <v>23105430</v>
      </c>
      <c r="M11486">
        <v>5</v>
      </c>
      <c r="P11486" s="29">
        <f t="shared" si="461"/>
        <v>0.66666666666666663</v>
      </c>
    </row>
    <row r="11487" spans="1:16" hidden="1" x14ac:dyDescent="0.25">
      <c r="A11487">
        <v>195362386</v>
      </c>
      <c r="B11487">
        <v>803403</v>
      </c>
      <c r="C11487" t="s">
        <v>224</v>
      </c>
      <c r="D11487">
        <v>2021878</v>
      </c>
      <c r="E11487" t="s">
        <v>294</v>
      </c>
      <c r="F11487" t="s">
        <v>214</v>
      </c>
      <c r="G11487" t="s">
        <v>215</v>
      </c>
      <c r="H11487">
        <v>2</v>
      </c>
      <c r="I11487">
        <v>2018</v>
      </c>
      <c r="J11487">
        <v>1</v>
      </c>
      <c r="L11487">
        <v>23106319</v>
      </c>
      <c r="M11487">
        <v>4</v>
      </c>
      <c r="P11487" s="29">
        <f t="shared" si="461"/>
        <v>0.5</v>
      </c>
    </row>
    <row r="11488" spans="1:16" hidden="1" x14ac:dyDescent="0.25">
      <c r="A11488">
        <v>195362386</v>
      </c>
      <c r="B11488">
        <v>803403</v>
      </c>
      <c r="C11488" t="s">
        <v>224</v>
      </c>
      <c r="D11488">
        <v>2021885</v>
      </c>
      <c r="E11488" t="s">
        <v>295</v>
      </c>
      <c r="F11488" t="s">
        <v>214</v>
      </c>
      <c r="G11488" t="s">
        <v>215</v>
      </c>
      <c r="H11488">
        <v>2</v>
      </c>
      <c r="I11488">
        <v>2018</v>
      </c>
      <c r="J11488">
        <v>1</v>
      </c>
      <c r="L11488">
        <v>23106269</v>
      </c>
      <c r="M11488">
        <v>4.8</v>
      </c>
      <c r="P11488" s="29">
        <f t="shared" si="461"/>
        <v>0.6333333333333333</v>
      </c>
    </row>
    <row r="11489" spans="1:16" hidden="1" x14ac:dyDescent="0.25">
      <c r="A11489">
        <v>195362386</v>
      </c>
      <c r="B11489">
        <v>803403</v>
      </c>
      <c r="C11489" t="s">
        <v>224</v>
      </c>
      <c r="D11489">
        <v>2019325</v>
      </c>
      <c r="E11489" t="s">
        <v>249</v>
      </c>
      <c r="F11489" t="s">
        <v>214</v>
      </c>
      <c r="G11489" t="s">
        <v>215</v>
      </c>
      <c r="H11489">
        <v>2</v>
      </c>
      <c r="I11489">
        <v>2018</v>
      </c>
      <c r="J11489">
        <v>1</v>
      </c>
      <c r="L11489">
        <v>23105015</v>
      </c>
      <c r="M11489">
        <v>5.4</v>
      </c>
      <c r="P11489" s="29">
        <f t="shared" si="461"/>
        <v>0.73333333333333339</v>
      </c>
    </row>
    <row r="11490" spans="1:16" hidden="1" x14ac:dyDescent="0.25">
      <c r="A11490">
        <v>195362386</v>
      </c>
      <c r="B11490">
        <v>803403</v>
      </c>
      <c r="C11490" t="s">
        <v>224</v>
      </c>
      <c r="D11490">
        <v>2004671</v>
      </c>
      <c r="E11490" t="s">
        <v>288</v>
      </c>
      <c r="F11490" t="s">
        <v>214</v>
      </c>
      <c r="G11490" t="s">
        <v>215</v>
      </c>
      <c r="H11490">
        <v>4</v>
      </c>
      <c r="I11490">
        <v>2018</v>
      </c>
      <c r="J11490">
        <v>1</v>
      </c>
      <c r="L11490">
        <v>23105430</v>
      </c>
      <c r="P11490" s="29" t="str">
        <f t="shared" si="461"/>
        <v>DRP</v>
      </c>
    </row>
    <row r="11491" spans="1:16" hidden="1" x14ac:dyDescent="0.25">
      <c r="A11491">
        <v>195362386</v>
      </c>
      <c r="B11491">
        <v>803403</v>
      </c>
      <c r="C11491" t="s">
        <v>224</v>
      </c>
      <c r="D11491">
        <v>2021885</v>
      </c>
      <c r="E11491" t="s">
        <v>295</v>
      </c>
      <c r="F11491" t="s">
        <v>214</v>
      </c>
      <c r="G11491" t="s">
        <v>215</v>
      </c>
      <c r="H11491">
        <v>4</v>
      </c>
      <c r="I11491">
        <v>2018</v>
      </c>
      <c r="J11491">
        <v>1</v>
      </c>
      <c r="L11491">
        <v>23106269</v>
      </c>
      <c r="P11491" s="29" t="str">
        <f t="shared" si="461"/>
        <v>DRP</v>
      </c>
    </row>
    <row r="11492" spans="1:16" hidden="1" x14ac:dyDescent="0.25">
      <c r="A11492">
        <v>195362386</v>
      </c>
      <c r="B11492">
        <v>803403</v>
      </c>
      <c r="C11492" t="s">
        <v>224</v>
      </c>
      <c r="D11492">
        <v>2021903</v>
      </c>
      <c r="E11492" t="s">
        <v>256</v>
      </c>
      <c r="F11492" t="s">
        <v>214</v>
      </c>
      <c r="G11492" t="s">
        <v>215</v>
      </c>
      <c r="H11492">
        <v>2</v>
      </c>
      <c r="I11492">
        <v>2018</v>
      </c>
      <c r="J11492">
        <v>2</v>
      </c>
      <c r="L11492">
        <v>23113927</v>
      </c>
      <c r="M11492">
        <v>4.5</v>
      </c>
      <c r="P11492" s="29">
        <f t="shared" si="461"/>
        <v>0.58333333333333337</v>
      </c>
    </row>
    <row r="11493" spans="1:16" hidden="1" x14ac:dyDescent="0.25">
      <c r="A11493">
        <v>195362386</v>
      </c>
      <c r="B11493">
        <v>803403</v>
      </c>
      <c r="C11493" t="s">
        <v>224</v>
      </c>
      <c r="D11493">
        <v>2021892</v>
      </c>
      <c r="E11493" t="s">
        <v>289</v>
      </c>
      <c r="F11493" t="s">
        <v>214</v>
      </c>
      <c r="G11493" t="s">
        <v>215</v>
      </c>
      <c r="H11493">
        <v>4</v>
      </c>
      <c r="I11493">
        <v>2018</v>
      </c>
      <c r="J11493">
        <v>2</v>
      </c>
      <c r="L11493">
        <v>23113940</v>
      </c>
      <c r="P11493" s="29" t="str">
        <f t="shared" si="461"/>
        <v>DRP</v>
      </c>
    </row>
    <row r="11494" spans="1:16" hidden="1" x14ac:dyDescent="0.25">
      <c r="A11494">
        <v>195362386</v>
      </c>
      <c r="B11494">
        <v>803403</v>
      </c>
      <c r="C11494" t="s">
        <v>224</v>
      </c>
      <c r="D11494">
        <v>2019326</v>
      </c>
      <c r="E11494" t="s">
        <v>248</v>
      </c>
      <c r="F11494" t="s">
        <v>214</v>
      </c>
      <c r="G11494" t="s">
        <v>215</v>
      </c>
      <c r="H11494">
        <v>2</v>
      </c>
      <c r="I11494">
        <v>2018</v>
      </c>
      <c r="J11494">
        <v>2</v>
      </c>
      <c r="L11494">
        <v>23112886</v>
      </c>
      <c r="M11494">
        <v>5.2</v>
      </c>
      <c r="P11494" s="29">
        <f t="shared" si="461"/>
        <v>0.70000000000000007</v>
      </c>
    </row>
    <row r="11495" spans="1:16" hidden="1" x14ac:dyDescent="0.25">
      <c r="A11495">
        <v>195362386</v>
      </c>
      <c r="B11495">
        <v>803403</v>
      </c>
      <c r="C11495" t="s">
        <v>224</v>
      </c>
      <c r="D11495">
        <v>2021877</v>
      </c>
      <c r="E11495" t="s">
        <v>240</v>
      </c>
      <c r="F11495" t="s">
        <v>214</v>
      </c>
      <c r="G11495" t="s">
        <v>215</v>
      </c>
      <c r="H11495">
        <v>2</v>
      </c>
      <c r="I11495">
        <v>2018</v>
      </c>
      <c r="J11495">
        <v>2</v>
      </c>
      <c r="L11495">
        <v>23113937</v>
      </c>
      <c r="M11495">
        <v>4.3</v>
      </c>
      <c r="P11495" s="29">
        <f t="shared" si="461"/>
        <v>0.54999999999999993</v>
      </c>
    </row>
    <row r="11496" spans="1:16" hidden="1" x14ac:dyDescent="0.25">
      <c r="A11496">
        <v>195362386</v>
      </c>
      <c r="B11496">
        <v>803403</v>
      </c>
      <c r="C11496" t="s">
        <v>224</v>
      </c>
      <c r="D11496">
        <v>2021906</v>
      </c>
      <c r="E11496" t="s">
        <v>235</v>
      </c>
      <c r="F11496" t="s">
        <v>214</v>
      </c>
      <c r="G11496" t="s">
        <v>215</v>
      </c>
      <c r="H11496">
        <v>2</v>
      </c>
      <c r="I11496">
        <v>2018</v>
      </c>
      <c r="J11496">
        <v>2</v>
      </c>
      <c r="L11496">
        <v>23115202</v>
      </c>
      <c r="M11496">
        <v>4.5</v>
      </c>
      <c r="P11496" s="29">
        <f t="shared" si="461"/>
        <v>0.58333333333333337</v>
      </c>
    </row>
    <row r="11497" spans="1:16" hidden="1" x14ac:dyDescent="0.25">
      <c r="A11497">
        <v>195362386</v>
      </c>
      <c r="B11497">
        <v>803403</v>
      </c>
      <c r="C11497" t="s">
        <v>224</v>
      </c>
      <c r="D11497">
        <v>2021886</v>
      </c>
      <c r="E11497" t="s">
        <v>227</v>
      </c>
      <c r="F11497" t="s">
        <v>214</v>
      </c>
      <c r="G11497" t="s">
        <v>215</v>
      </c>
      <c r="H11497">
        <v>2</v>
      </c>
      <c r="I11497">
        <v>2018</v>
      </c>
      <c r="J11497">
        <v>2</v>
      </c>
      <c r="L11497">
        <v>23115200</v>
      </c>
      <c r="M11497">
        <v>4.3</v>
      </c>
      <c r="P11497" s="29">
        <f t="shared" si="461"/>
        <v>0.54999999999999993</v>
      </c>
    </row>
    <row r="11498" spans="1:16" hidden="1" x14ac:dyDescent="0.25">
      <c r="A11498">
        <v>195362386</v>
      </c>
      <c r="B11498">
        <v>803403</v>
      </c>
      <c r="C11498" t="s">
        <v>224</v>
      </c>
      <c r="D11498">
        <v>2022925</v>
      </c>
      <c r="E11498" t="s">
        <v>297</v>
      </c>
      <c r="F11498" t="s">
        <v>214</v>
      </c>
      <c r="G11498" t="s">
        <v>215</v>
      </c>
      <c r="H11498">
        <v>2</v>
      </c>
      <c r="I11498">
        <v>2019</v>
      </c>
      <c r="J11498">
        <v>1</v>
      </c>
      <c r="L11498">
        <v>23120631</v>
      </c>
      <c r="M11498">
        <v>4</v>
      </c>
      <c r="P11498" s="29">
        <f t="shared" si="461"/>
        <v>0.5</v>
      </c>
    </row>
    <row r="11499" spans="1:16" hidden="1" x14ac:dyDescent="0.25">
      <c r="A11499">
        <v>195362386</v>
      </c>
      <c r="B11499">
        <v>803403</v>
      </c>
      <c r="C11499" t="s">
        <v>224</v>
      </c>
      <c r="D11499">
        <v>2004764</v>
      </c>
      <c r="E11499" t="s">
        <v>290</v>
      </c>
      <c r="F11499" t="s">
        <v>214</v>
      </c>
      <c r="G11499" t="s">
        <v>215</v>
      </c>
      <c r="H11499">
        <v>2</v>
      </c>
      <c r="I11499">
        <v>2019</v>
      </c>
      <c r="J11499">
        <v>1</v>
      </c>
      <c r="L11499">
        <v>23120635</v>
      </c>
      <c r="M11499">
        <v>4.2</v>
      </c>
      <c r="P11499" s="29">
        <f t="shared" si="461"/>
        <v>0.53333333333333333</v>
      </c>
    </row>
    <row r="11500" spans="1:16" hidden="1" x14ac:dyDescent="0.25">
      <c r="A11500">
        <v>195362386</v>
      </c>
      <c r="B11500">
        <v>803403</v>
      </c>
      <c r="C11500" t="s">
        <v>224</v>
      </c>
      <c r="D11500">
        <v>2021891</v>
      </c>
      <c r="E11500" t="s">
        <v>259</v>
      </c>
      <c r="F11500" t="s">
        <v>214</v>
      </c>
      <c r="G11500" t="s">
        <v>215</v>
      </c>
      <c r="H11500">
        <v>2</v>
      </c>
      <c r="I11500">
        <v>2019</v>
      </c>
      <c r="J11500">
        <v>1</v>
      </c>
      <c r="L11500">
        <v>23121307</v>
      </c>
      <c r="M11500">
        <v>5.7</v>
      </c>
      <c r="P11500" s="29">
        <f t="shared" si="461"/>
        <v>0.78333333333333333</v>
      </c>
    </row>
    <row r="11501" spans="1:16" hidden="1" x14ac:dyDescent="0.25">
      <c r="A11501">
        <v>195362386</v>
      </c>
      <c r="B11501">
        <v>803403</v>
      </c>
      <c r="C11501" t="s">
        <v>224</v>
      </c>
      <c r="D11501">
        <v>2021911</v>
      </c>
      <c r="E11501" t="s">
        <v>304</v>
      </c>
      <c r="F11501" t="s">
        <v>214</v>
      </c>
      <c r="G11501" t="s">
        <v>215</v>
      </c>
      <c r="H11501">
        <v>2</v>
      </c>
      <c r="I11501">
        <v>2019</v>
      </c>
      <c r="J11501">
        <v>1</v>
      </c>
      <c r="L11501">
        <v>23120638</v>
      </c>
      <c r="M11501">
        <v>5.2</v>
      </c>
      <c r="P11501" s="29">
        <f t="shared" si="461"/>
        <v>0.70000000000000007</v>
      </c>
    </row>
    <row r="11502" spans="1:16" hidden="1" x14ac:dyDescent="0.25">
      <c r="A11502">
        <v>195362386</v>
      </c>
      <c r="B11502">
        <v>803403</v>
      </c>
      <c r="C11502" t="s">
        <v>224</v>
      </c>
      <c r="D11502">
        <v>2004675</v>
      </c>
      <c r="E11502" t="s">
        <v>271</v>
      </c>
      <c r="F11502" t="s">
        <v>214</v>
      </c>
      <c r="G11502" t="s">
        <v>215</v>
      </c>
      <c r="H11502">
        <v>2</v>
      </c>
      <c r="I11502">
        <v>2019</v>
      </c>
      <c r="J11502">
        <v>1</v>
      </c>
      <c r="L11502">
        <v>23120629</v>
      </c>
      <c r="M11502">
        <v>6.2</v>
      </c>
      <c r="P11502" s="29">
        <f t="shared" si="461"/>
        <v>0.8666666666666667</v>
      </c>
    </row>
    <row r="11503" spans="1:16" hidden="1" x14ac:dyDescent="0.25">
      <c r="A11503">
        <v>195362386</v>
      </c>
      <c r="B11503">
        <v>803403</v>
      </c>
      <c r="C11503" t="s">
        <v>224</v>
      </c>
      <c r="D11503">
        <v>2021897</v>
      </c>
      <c r="E11503" t="s">
        <v>292</v>
      </c>
      <c r="F11503" t="s">
        <v>214</v>
      </c>
      <c r="G11503" t="s">
        <v>215</v>
      </c>
      <c r="H11503">
        <v>2</v>
      </c>
      <c r="I11503">
        <v>2019</v>
      </c>
      <c r="J11503">
        <v>1</v>
      </c>
      <c r="L11503">
        <v>23120633</v>
      </c>
      <c r="M11503">
        <v>4.2</v>
      </c>
      <c r="P11503" s="29">
        <f t="shared" si="461"/>
        <v>0.53333333333333333</v>
      </c>
    </row>
    <row r="11504" spans="1:16" hidden="1" x14ac:dyDescent="0.25">
      <c r="A11504">
        <v>195362386</v>
      </c>
      <c r="B11504">
        <v>803401</v>
      </c>
      <c r="C11504" t="s">
        <v>318</v>
      </c>
      <c r="D11504">
        <v>2005099</v>
      </c>
      <c r="E11504" t="s">
        <v>217</v>
      </c>
      <c r="F11504" t="s">
        <v>214</v>
      </c>
      <c r="G11504" t="s">
        <v>215</v>
      </c>
      <c r="H11504">
        <v>2</v>
      </c>
      <c r="I11504">
        <v>2019</v>
      </c>
      <c r="J11504">
        <v>2</v>
      </c>
      <c r="M11504">
        <v>4</v>
      </c>
      <c r="N11504" t="s">
        <v>231</v>
      </c>
      <c r="P11504" s="29">
        <f t="shared" si="461"/>
        <v>0.5</v>
      </c>
    </row>
    <row r="11505" spans="1:16" hidden="1" x14ac:dyDescent="0.25">
      <c r="A11505">
        <v>195362386</v>
      </c>
      <c r="B11505">
        <v>803401</v>
      </c>
      <c r="C11505" t="s">
        <v>318</v>
      </c>
      <c r="D11505">
        <v>2005102</v>
      </c>
      <c r="E11505" t="s">
        <v>218</v>
      </c>
      <c r="F11505" t="s">
        <v>214</v>
      </c>
      <c r="G11505" t="s">
        <v>215</v>
      </c>
      <c r="H11505">
        <v>2</v>
      </c>
      <c r="I11505">
        <v>2019</v>
      </c>
      <c r="J11505">
        <v>2</v>
      </c>
      <c r="M11505">
        <v>4.0999999999999996</v>
      </c>
      <c r="N11505" t="s">
        <v>231</v>
      </c>
      <c r="P11505" s="29">
        <f t="shared" si="461"/>
        <v>0.51666666666666661</v>
      </c>
    </row>
    <row r="11506" spans="1:16" hidden="1" x14ac:dyDescent="0.25">
      <c r="A11506">
        <v>195362386</v>
      </c>
      <c r="B11506">
        <v>803401</v>
      </c>
      <c r="C11506" t="s">
        <v>318</v>
      </c>
      <c r="D11506">
        <v>2005118</v>
      </c>
      <c r="E11506" t="s">
        <v>223</v>
      </c>
      <c r="F11506" t="s">
        <v>214</v>
      </c>
      <c r="G11506" t="s">
        <v>215</v>
      </c>
      <c r="H11506">
        <v>2</v>
      </c>
      <c r="I11506">
        <v>2019</v>
      </c>
      <c r="J11506">
        <v>2</v>
      </c>
      <c r="M11506">
        <v>4</v>
      </c>
      <c r="N11506" t="s">
        <v>231</v>
      </c>
      <c r="P11506" s="29">
        <f t="shared" si="461"/>
        <v>0.5</v>
      </c>
    </row>
    <row r="11507" spans="1:16" hidden="1" x14ac:dyDescent="0.25">
      <c r="A11507">
        <v>195362386</v>
      </c>
      <c r="B11507">
        <v>803401</v>
      </c>
      <c r="C11507" t="s">
        <v>318</v>
      </c>
      <c r="D11507">
        <v>2021754</v>
      </c>
      <c r="E11507" t="s">
        <v>216</v>
      </c>
      <c r="F11507" t="s">
        <v>214</v>
      </c>
      <c r="G11507" t="s">
        <v>215</v>
      </c>
      <c r="H11507">
        <v>2</v>
      </c>
      <c r="I11507">
        <v>2019</v>
      </c>
      <c r="J11507">
        <v>2</v>
      </c>
      <c r="M11507">
        <v>4.5</v>
      </c>
      <c r="N11507" t="s">
        <v>231</v>
      </c>
      <c r="P11507" s="29">
        <f t="shared" si="461"/>
        <v>0.58333333333333337</v>
      </c>
    </row>
    <row r="11508" spans="1:16" hidden="1" x14ac:dyDescent="0.25">
      <c r="A11508">
        <v>195362386</v>
      </c>
      <c r="B11508">
        <v>803401</v>
      </c>
      <c r="C11508" t="s">
        <v>318</v>
      </c>
      <c r="D11508">
        <v>2024862</v>
      </c>
      <c r="E11508" t="s">
        <v>289</v>
      </c>
      <c r="F11508" t="s">
        <v>214</v>
      </c>
      <c r="G11508" t="s">
        <v>215</v>
      </c>
      <c r="H11508">
        <v>4</v>
      </c>
      <c r="I11508">
        <v>2019</v>
      </c>
      <c r="J11508">
        <v>2</v>
      </c>
      <c r="L11508">
        <v>23129788</v>
      </c>
      <c r="P11508" s="29" t="str">
        <f t="shared" si="461"/>
        <v>DRP</v>
      </c>
    </row>
    <row r="11509" spans="1:16" hidden="1" x14ac:dyDescent="0.25">
      <c r="A11509">
        <v>195397082</v>
      </c>
      <c r="B11509">
        <v>803400</v>
      </c>
      <c r="C11509" t="s">
        <v>212</v>
      </c>
      <c r="D11509">
        <v>2005117</v>
      </c>
      <c r="E11509" t="s">
        <v>220</v>
      </c>
      <c r="F11509" t="s">
        <v>214</v>
      </c>
      <c r="G11509" t="s">
        <v>215</v>
      </c>
      <c r="H11509">
        <v>2</v>
      </c>
      <c r="I11509">
        <v>2016</v>
      </c>
      <c r="J11509">
        <v>1</v>
      </c>
      <c r="L11509">
        <v>23078733</v>
      </c>
      <c r="M11509">
        <v>5</v>
      </c>
      <c r="P11509" s="29">
        <f t="shared" si="461"/>
        <v>0.66666666666666663</v>
      </c>
    </row>
    <row r="11510" spans="1:16" hidden="1" x14ac:dyDescent="0.25">
      <c r="A11510">
        <v>195397082</v>
      </c>
      <c r="B11510">
        <v>803400</v>
      </c>
      <c r="C11510" t="s">
        <v>212</v>
      </c>
      <c r="D11510">
        <v>2021754</v>
      </c>
      <c r="E11510" t="s">
        <v>216</v>
      </c>
      <c r="F11510" t="s">
        <v>214</v>
      </c>
      <c r="G11510" t="s">
        <v>215</v>
      </c>
      <c r="H11510">
        <v>3</v>
      </c>
      <c r="I11510">
        <v>2016</v>
      </c>
      <c r="J11510">
        <v>1</v>
      </c>
      <c r="L11510">
        <v>23081130</v>
      </c>
      <c r="M11510">
        <v>3.1</v>
      </c>
      <c r="P11510" s="29">
        <f t="shared" si="461"/>
        <v>0.35000000000000003</v>
      </c>
    </row>
    <row r="11511" spans="1:16" hidden="1" x14ac:dyDescent="0.25">
      <c r="A11511">
        <v>195397082</v>
      </c>
      <c r="B11511">
        <v>803400</v>
      </c>
      <c r="C11511" t="s">
        <v>212</v>
      </c>
      <c r="D11511">
        <v>2005102</v>
      </c>
      <c r="E11511" t="s">
        <v>218</v>
      </c>
      <c r="F11511" t="s">
        <v>214</v>
      </c>
      <c r="G11511" t="s">
        <v>215</v>
      </c>
      <c r="H11511">
        <v>2</v>
      </c>
      <c r="I11511">
        <v>2016</v>
      </c>
      <c r="J11511">
        <v>1</v>
      </c>
      <c r="L11511">
        <v>23081385</v>
      </c>
      <c r="M11511">
        <v>4</v>
      </c>
      <c r="P11511" s="29">
        <f t="shared" si="461"/>
        <v>0.5</v>
      </c>
    </row>
    <row r="11512" spans="1:16" hidden="1" x14ac:dyDescent="0.25">
      <c r="A11512">
        <v>195397082</v>
      </c>
      <c r="B11512">
        <v>803400</v>
      </c>
      <c r="C11512" t="s">
        <v>212</v>
      </c>
      <c r="D11512">
        <v>2005099</v>
      </c>
      <c r="E11512" t="s">
        <v>217</v>
      </c>
      <c r="F11512" t="s">
        <v>214</v>
      </c>
      <c r="G11512" t="s">
        <v>215</v>
      </c>
      <c r="H11512">
        <v>2</v>
      </c>
      <c r="I11512">
        <v>2016</v>
      </c>
      <c r="J11512">
        <v>1</v>
      </c>
      <c r="L11512">
        <v>23081378</v>
      </c>
      <c r="M11512">
        <v>4.3</v>
      </c>
      <c r="P11512" s="29">
        <f t="shared" si="461"/>
        <v>0.54999999999999993</v>
      </c>
    </row>
    <row r="11513" spans="1:16" hidden="1" x14ac:dyDescent="0.25">
      <c r="A11513">
        <v>195397082</v>
      </c>
      <c r="B11513">
        <v>803400</v>
      </c>
      <c r="C11513" t="s">
        <v>212</v>
      </c>
      <c r="D11513">
        <v>2021600</v>
      </c>
      <c r="E11513" t="s">
        <v>219</v>
      </c>
      <c r="F11513" t="s">
        <v>214</v>
      </c>
      <c r="G11513" t="s">
        <v>215</v>
      </c>
      <c r="H11513">
        <v>2</v>
      </c>
      <c r="I11513">
        <v>2016</v>
      </c>
      <c r="J11513">
        <v>1</v>
      </c>
      <c r="L11513">
        <v>23081085</v>
      </c>
      <c r="M11513">
        <v>5</v>
      </c>
      <c r="P11513" s="29">
        <f t="shared" si="461"/>
        <v>0.66666666666666663</v>
      </c>
    </row>
    <row r="11514" spans="1:16" hidden="1" x14ac:dyDescent="0.25">
      <c r="A11514">
        <v>195397082</v>
      </c>
      <c r="B11514">
        <v>803400</v>
      </c>
      <c r="C11514" t="s">
        <v>212</v>
      </c>
      <c r="D11514">
        <v>2004098</v>
      </c>
      <c r="E11514" t="s">
        <v>213</v>
      </c>
      <c r="F11514" t="s">
        <v>214</v>
      </c>
      <c r="G11514" t="s">
        <v>215</v>
      </c>
      <c r="H11514">
        <v>2</v>
      </c>
      <c r="I11514">
        <v>2016</v>
      </c>
      <c r="J11514">
        <v>1</v>
      </c>
      <c r="L11514">
        <v>23078141</v>
      </c>
      <c r="M11514">
        <v>6.4</v>
      </c>
      <c r="P11514" s="29">
        <f t="shared" si="461"/>
        <v>0.9</v>
      </c>
    </row>
    <row r="11515" spans="1:16" hidden="1" x14ac:dyDescent="0.25">
      <c r="A11515">
        <v>195397082</v>
      </c>
      <c r="B11515">
        <v>803400</v>
      </c>
      <c r="C11515" t="s">
        <v>212</v>
      </c>
      <c r="D11515">
        <v>2021602</v>
      </c>
      <c r="E11515" t="s">
        <v>242</v>
      </c>
      <c r="F11515" t="s">
        <v>214</v>
      </c>
      <c r="G11515" t="s">
        <v>215</v>
      </c>
      <c r="H11515">
        <v>4</v>
      </c>
      <c r="I11515">
        <v>2016</v>
      </c>
      <c r="J11515">
        <v>2</v>
      </c>
      <c r="L11515">
        <v>23086748</v>
      </c>
      <c r="P11515" s="29" t="str">
        <f t="shared" si="461"/>
        <v>DRP</v>
      </c>
    </row>
    <row r="11516" spans="1:16" hidden="1" x14ac:dyDescent="0.25">
      <c r="A11516">
        <v>195397082</v>
      </c>
      <c r="B11516">
        <v>803400</v>
      </c>
      <c r="C11516" t="s">
        <v>212</v>
      </c>
      <c r="D11516">
        <v>2021602</v>
      </c>
      <c r="E11516" t="s">
        <v>242</v>
      </c>
      <c r="F11516" t="s">
        <v>214</v>
      </c>
      <c r="G11516" t="s">
        <v>215</v>
      </c>
      <c r="H11516">
        <v>4</v>
      </c>
      <c r="I11516">
        <v>2016</v>
      </c>
      <c r="J11516">
        <v>2</v>
      </c>
      <c r="L11516">
        <v>23086747</v>
      </c>
      <c r="P11516" s="29" t="str">
        <f t="shared" si="461"/>
        <v>DRP</v>
      </c>
    </row>
    <row r="11517" spans="1:16" hidden="1" x14ac:dyDescent="0.25">
      <c r="A11517">
        <v>195397082</v>
      </c>
      <c r="B11517">
        <v>803400</v>
      </c>
      <c r="C11517" t="s">
        <v>212</v>
      </c>
      <c r="D11517">
        <v>2019271</v>
      </c>
      <c r="E11517" t="s">
        <v>236</v>
      </c>
      <c r="F11517" t="s">
        <v>214</v>
      </c>
      <c r="G11517" t="s">
        <v>215</v>
      </c>
      <c r="H11517">
        <v>2</v>
      </c>
      <c r="I11517">
        <v>2016</v>
      </c>
      <c r="J11517">
        <v>2</v>
      </c>
      <c r="M11517" t="s">
        <v>232</v>
      </c>
      <c r="N11517" t="s">
        <v>231</v>
      </c>
      <c r="P11517" s="29" t="str">
        <f t="shared" si="461"/>
        <v>CVL</v>
      </c>
    </row>
    <row r="11518" spans="1:16" hidden="1" x14ac:dyDescent="0.25">
      <c r="A11518">
        <v>195397082</v>
      </c>
      <c r="B11518">
        <v>803400</v>
      </c>
      <c r="C11518" t="s">
        <v>212</v>
      </c>
      <c r="D11518">
        <v>2019272</v>
      </c>
      <c r="E11518" t="s">
        <v>249</v>
      </c>
      <c r="F11518" t="s">
        <v>214</v>
      </c>
      <c r="G11518" t="s">
        <v>215</v>
      </c>
      <c r="H11518">
        <v>2</v>
      </c>
      <c r="I11518">
        <v>2016</v>
      </c>
      <c r="J11518">
        <v>2</v>
      </c>
      <c r="M11518" t="s">
        <v>232</v>
      </c>
      <c r="N11518" t="s">
        <v>231</v>
      </c>
      <c r="P11518" s="29" t="str">
        <f t="shared" si="461"/>
        <v>CVL</v>
      </c>
    </row>
    <row r="11519" spans="1:16" hidden="1" x14ac:dyDescent="0.25">
      <c r="A11519">
        <v>195397082</v>
      </c>
      <c r="B11519">
        <v>803400</v>
      </c>
      <c r="C11519" t="s">
        <v>212</v>
      </c>
      <c r="D11519">
        <v>2019273</v>
      </c>
      <c r="E11519" t="s">
        <v>248</v>
      </c>
      <c r="F11519" t="s">
        <v>214</v>
      </c>
      <c r="G11519" t="s">
        <v>215</v>
      </c>
      <c r="H11519">
        <v>2</v>
      </c>
      <c r="I11519">
        <v>2016</v>
      </c>
      <c r="J11519">
        <v>2</v>
      </c>
      <c r="M11519" t="s">
        <v>232</v>
      </c>
      <c r="N11519" t="s">
        <v>231</v>
      </c>
      <c r="P11519" s="29" t="str">
        <f t="shared" si="461"/>
        <v>CVL</v>
      </c>
    </row>
    <row r="11520" spans="1:16" hidden="1" x14ac:dyDescent="0.25">
      <c r="A11520">
        <v>195397082</v>
      </c>
      <c r="B11520">
        <v>803400</v>
      </c>
      <c r="C11520" t="s">
        <v>212</v>
      </c>
      <c r="D11520">
        <v>2019274</v>
      </c>
      <c r="E11520" t="s">
        <v>247</v>
      </c>
      <c r="F11520" t="s">
        <v>214</v>
      </c>
      <c r="G11520" t="s">
        <v>215</v>
      </c>
      <c r="H11520">
        <v>2</v>
      </c>
      <c r="I11520">
        <v>2016</v>
      </c>
      <c r="J11520">
        <v>2</v>
      </c>
      <c r="M11520" t="s">
        <v>232</v>
      </c>
      <c r="N11520" t="s">
        <v>231</v>
      </c>
      <c r="P11520" s="29" t="str">
        <f t="shared" si="461"/>
        <v>CVL</v>
      </c>
    </row>
    <row r="11521" spans="1:16" hidden="1" x14ac:dyDescent="0.25">
      <c r="A11521">
        <v>195397082</v>
      </c>
      <c r="B11521">
        <v>803400</v>
      </c>
      <c r="C11521" t="s">
        <v>212</v>
      </c>
      <c r="D11521">
        <v>2004112</v>
      </c>
      <c r="E11521" t="s">
        <v>244</v>
      </c>
      <c r="F11521" t="s">
        <v>214</v>
      </c>
      <c r="G11521" t="s">
        <v>215</v>
      </c>
      <c r="H11521">
        <v>2</v>
      </c>
      <c r="I11521">
        <v>2016</v>
      </c>
      <c r="J11521">
        <v>2</v>
      </c>
      <c r="L11521">
        <v>23085510</v>
      </c>
      <c r="M11521">
        <v>6.1</v>
      </c>
      <c r="P11521" s="29">
        <f t="shared" si="461"/>
        <v>0.85</v>
      </c>
    </row>
    <row r="11522" spans="1:16" hidden="1" x14ac:dyDescent="0.25">
      <c r="A11522">
        <v>195397082</v>
      </c>
      <c r="B11522">
        <v>803400</v>
      </c>
      <c r="C11522" t="s">
        <v>212</v>
      </c>
      <c r="D11522">
        <v>2021754</v>
      </c>
      <c r="E11522" t="s">
        <v>216</v>
      </c>
      <c r="F11522" t="s">
        <v>214</v>
      </c>
      <c r="G11522" t="s">
        <v>215</v>
      </c>
      <c r="H11522">
        <v>2</v>
      </c>
      <c r="I11522">
        <v>2016</v>
      </c>
      <c r="J11522">
        <v>2</v>
      </c>
      <c r="L11522">
        <v>23086733</v>
      </c>
      <c r="M11522">
        <v>4.3</v>
      </c>
      <c r="P11522" s="29">
        <f t="shared" si="461"/>
        <v>0.54999999999999993</v>
      </c>
    </row>
    <row r="11523" spans="1:16" hidden="1" x14ac:dyDescent="0.25">
      <c r="A11523">
        <v>195397082</v>
      </c>
      <c r="B11523">
        <v>803400</v>
      </c>
      <c r="C11523" t="s">
        <v>212</v>
      </c>
      <c r="D11523">
        <v>2005118</v>
      </c>
      <c r="E11523" t="s">
        <v>223</v>
      </c>
      <c r="F11523" t="s">
        <v>214</v>
      </c>
      <c r="G11523" t="s">
        <v>215</v>
      </c>
      <c r="H11523">
        <v>3</v>
      </c>
      <c r="I11523">
        <v>2016</v>
      </c>
      <c r="J11523">
        <v>2</v>
      </c>
      <c r="L11523">
        <v>23086743</v>
      </c>
      <c r="M11523">
        <v>3.4</v>
      </c>
      <c r="P11523" s="29">
        <f t="shared" si="461"/>
        <v>0.39999999999999997</v>
      </c>
    </row>
    <row r="11524" spans="1:16" hidden="1" x14ac:dyDescent="0.25">
      <c r="A11524">
        <v>195397082</v>
      </c>
      <c r="B11524">
        <v>803400</v>
      </c>
      <c r="C11524" t="s">
        <v>212</v>
      </c>
      <c r="D11524">
        <v>2021580</v>
      </c>
      <c r="E11524" t="s">
        <v>241</v>
      </c>
      <c r="F11524" t="s">
        <v>214</v>
      </c>
      <c r="G11524" t="s">
        <v>215</v>
      </c>
      <c r="H11524">
        <v>2</v>
      </c>
      <c r="I11524">
        <v>2016</v>
      </c>
      <c r="J11524">
        <v>2</v>
      </c>
      <c r="L11524">
        <v>23086827</v>
      </c>
      <c r="M11524">
        <v>4.2</v>
      </c>
      <c r="P11524" s="29">
        <f t="shared" si="461"/>
        <v>0.53333333333333333</v>
      </c>
    </row>
    <row r="11525" spans="1:16" hidden="1" x14ac:dyDescent="0.25">
      <c r="A11525">
        <v>195397082</v>
      </c>
      <c r="B11525">
        <v>803400</v>
      </c>
      <c r="C11525" t="s">
        <v>212</v>
      </c>
      <c r="D11525">
        <v>2021602</v>
      </c>
      <c r="E11525" t="s">
        <v>242</v>
      </c>
      <c r="F11525" t="s">
        <v>214</v>
      </c>
      <c r="G11525" t="s">
        <v>215</v>
      </c>
      <c r="H11525">
        <v>3</v>
      </c>
      <c r="I11525">
        <v>2016</v>
      </c>
      <c r="J11525">
        <v>2</v>
      </c>
      <c r="L11525">
        <v>23086748</v>
      </c>
      <c r="M11525">
        <v>2.5</v>
      </c>
      <c r="P11525" s="29">
        <f t="shared" si="461"/>
        <v>0.25</v>
      </c>
    </row>
    <row r="11526" spans="1:16" hidden="1" x14ac:dyDescent="0.25">
      <c r="A11526">
        <v>195397082</v>
      </c>
      <c r="B11526">
        <v>803400</v>
      </c>
      <c r="C11526" t="s">
        <v>212</v>
      </c>
      <c r="D11526">
        <v>2021795</v>
      </c>
      <c r="E11526" t="s">
        <v>222</v>
      </c>
      <c r="F11526" t="s">
        <v>214</v>
      </c>
      <c r="G11526" t="s">
        <v>215</v>
      </c>
      <c r="H11526">
        <v>2</v>
      </c>
      <c r="I11526">
        <v>2016</v>
      </c>
      <c r="J11526">
        <v>2</v>
      </c>
      <c r="L11526">
        <v>23084481</v>
      </c>
      <c r="M11526">
        <v>5.2</v>
      </c>
      <c r="P11526" s="29">
        <f t="shared" si="461"/>
        <v>0.70000000000000007</v>
      </c>
    </row>
    <row r="11527" spans="1:16" hidden="1" x14ac:dyDescent="0.25">
      <c r="A11527">
        <v>195397082</v>
      </c>
      <c r="B11527">
        <v>803400</v>
      </c>
      <c r="C11527" t="s">
        <v>212</v>
      </c>
      <c r="D11527">
        <v>2021602</v>
      </c>
      <c r="E11527" t="s">
        <v>242</v>
      </c>
      <c r="F11527" t="s">
        <v>214</v>
      </c>
      <c r="G11527" t="s">
        <v>215</v>
      </c>
      <c r="H11527">
        <v>2</v>
      </c>
      <c r="I11527">
        <v>2017</v>
      </c>
      <c r="J11527">
        <v>1</v>
      </c>
      <c r="L11527">
        <v>23095499</v>
      </c>
      <c r="M11527">
        <v>4.3</v>
      </c>
      <c r="P11527" s="29">
        <f t="shared" si="461"/>
        <v>0.54999999999999993</v>
      </c>
    </row>
    <row r="11528" spans="1:16" hidden="1" x14ac:dyDescent="0.25">
      <c r="A11528">
        <v>195397082</v>
      </c>
      <c r="B11528">
        <v>803400</v>
      </c>
      <c r="C11528" t="s">
        <v>212</v>
      </c>
      <c r="D11528">
        <v>2005118</v>
      </c>
      <c r="E11528" t="s">
        <v>223</v>
      </c>
      <c r="F11528" t="s">
        <v>214</v>
      </c>
      <c r="G11528" t="s">
        <v>215</v>
      </c>
      <c r="H11528">
        <v>2</v>
      </c>
      <c r="I11528">
        <v>2017</v>
      </c>
      <c r="J11528">
        <v>1</v>
      </c>
      <c r="L11528">
        <v>23094576</v>
      </c>
      <c r="M11528">
        <v>5</v>
      </c>
      <c r="P11528" s="29">
        <f t="shared" si="461"/>
        <v>0.66666666666666663</v>
      </c>
    </row>
    <row r="11529" spans="1:16" hidden="1" x14ac:dyDescent="0.25">
      <c r="A11529">
        <v>195397082</v>
      </c>
      <c r="B11529">
        <v>803400</v>
      </c>
      <c r="C11529" t="s">
        <v>212</v>
      </c>
      <c r="D11529">
        <v>2021756</v>
      </c>
      <c r="E11529" t="s">
        <v>253</v>
      </c>
      <c r="F11529" t="s">
        <v>214</v>
      </c>
      <c r="G11529" t="s">
        <v>215</v>
      </c>
      <c r="H11529">
        <v>2</v>
      </c>
      <c r="I11529">
        <v>2017</v>
      </c>
      <c r="J11529">
        <v>1</v>
      </c>
      <c r="L11529">
        <v>23092932</v>
      </c>
      <c r="M11529">
        <v>4.2</v>
      </c>
      <c r="P11529" s="29">
        <f t="shared" si="461"/>
        <v>0.53333333333333333</v>
      </c>
    </row>
    <row r="11530" spans="1:16" hidden="1" x14ac:dyDescent="0.25">
      <c r="A11530">
        <v>195397082</v>
      </c>
      <c r="B11530">
        <v>803400</v>
      </c>
      <c r="C11530" t="s">
        <v>212</v>
      </c>
      <c r="D11530">
        <v>2005131</v>
      </c>
      <c r="E11530" t="s">
        <v>228</v>
      </c>
      <c r="F11530" t="s">
        <v>214</v>
      </c>
      <c r="G11530" t="s">
        <v>215</v>
      </c>
      <c r="H11530">
        <v>2</v>
      </c>
      <c r="I11530">
        <v>2017</v>
      </c>
      <c r="J11530">
        <v>1</v>
      </c>
      <c r="L11530">
        <v>23093315</v>
      </c>
      <c r="M11530">
        <v>5.7</v>
      </c>
      <c r="P11530" s="29">
        <f t="shared" si="461"/>
        <v>0.78333333333333333</v>
      </c>
    </row>
    <row r="11531" spans="1:16" hidden="1" x14ac:dyDescent="0.25">
      <c r="A11531">
        <v>195397082</v>
      </c>
      <c r="B11531">
        <v>803400</v>
      </c>
      <c r="C11531" t="s">
        <v>212</v>
      </c>
      <c r="D11531">
        <v>2004116</v>
      </c>
      <c r="E11531" t="s">
        <v>229</v>
      </c>
      <c r="F11531" t="s">
        <v>214</v>
      </c>
      <c r="G11531" t="s">
        <v>215</v>
      </c>
      <c r="H11531">
        <v>2</v>
      </c>
      <c r="I11531">
        <v>2017</v>
      </c>
      <c r="J11531">
        <v>1</v>
      </c>
      <c r="L11531">
        <v>23092363</v>
      </c>
      <c r="M11531">
        <v>5.0999999999999996</v>
      </c>
      <c r="P11531" s="29">
        <f t="shared" si="461"/>
        <v>0.68333333333333324</v>
      </c>
    </row>
    <row r="11532" spans="1:16" hidden="1" x14ac:dyDescent="0.25">
      <c r="A11532">
        <v>195397082</v>
      </c>
      <c r="B11532">
        <v>803400</v>
      </c>
      <c r="C11532" t="s">
        <v>212</v>
      </c>
      <c r="D11532">
        <v>2004452</v>
      </c>
      <c r="E11532" t="s">
        <v>240</v>
      </c>
      <c r="F11532" t="s">
        <v>214</v>
      </c>
      <c r="G11532" t="s">
        <v>215</v>
      </c>
      <c r="H11532">
        <v>4</v>
      </c>
      <c r="I11532">
        <v>2017</v>
      </c>
      <c r="J11532">
        <v>1</v>
      </c>
      <c r="L11532">
        <v>23091430</v>
      </c>
      <c r="P11532" s="29" t="str">
        <f t="shared" si="461"/>
        <v>DRP</v>
      </c>
    </row>
    <row r="11533" spans="1:16" hidden="1" x14ac:dyDescent="0.25">
      <c r="A11533">
        <v>195397082</v>
      </c>
      <c r="B11533">
        <v>803400</v>
      </c>
      <c r="C11533" t="s">
        <v>212</v>
      </c>
      <c r="D11533">
        <v>2004453</v>
      </c>
      <c r="E11533" t="s">
        <v>239</v>
      </c>
      <c r="F11533" t="s">
        <v>214</v>
      </c>
      <c r="G11533" t="s">
        <v>215</v>
      </c>
      <c r="H11533">
        <v>4</v>
      </c>
      <c r="I11533">
        <v>2017</v>
      </c>
      <c r="J11533">
        <v>1</v>
      </c>
      <c r="L11533">
        <v>23091429</v>
      </c>
      <c r="P11533" s="29" t="str">
        <f t="shared" si="461"/>
        <v>DRP</v>
      </c>
    </row>
    <row r="11534" spans="1:16" hidden="1" x14ac:dyDescent="0.25">
      <c r="A11534">
        <v>195397082</v>
      </c>
      <c r="B11534">
        <v>803400</v>
      </c>
      <c r="C11534" t="s">
        <v>212</v>
      </c>
      <c r="D11534">
        <v>2004099</v>
      </c>
      <c r="E11534" t="s">
        <v>245</v>
      </c>
      <c r="F11534" t="s">
        <v>214</v>
      </c>
      <c r="G11534" t="s">
        <v>215</v>
      </c>
      <c r="H11534">
        <v>2</v>
      </c>
      <c r="I11534">
        <v>2017</v>
      </c>
      <c r="J11534">
        <v>2</v>
      </c>
      <c r="L11534">
        <v>23097867</v>
      </c>
      <c r="M11534">
        <v>5.2</v>
      </c>
      <c r="P11534" s="29">
        <f t="shared" si="461"/>
        <v>0.70000000000000007</v>
      </c>
    </row>
    <row r="11535" spans="1:16" hidden="1" x14ac:dyDescent="0.25">
      <c r="A11535">
        <v>195397082</v>
      </c>
      <c r="B11535">
        <v>803400</v>
      </c>
      <c r="C11535" t="s">
        <v>212</v>
      </c>
      <c r="D11535">
        <v>2021993</v>
      </c>
      <c r="E11535" t="s">
        <v>256</v>
      </c>
      <c r="F11535" t="s">
        <v>214</v>
      </c>
      <c r="G11535" t="s">
        <v>215</v>
      </c>
      <c r="H11535">
        <v>2</v>
      </c>
      <c r="I11535">
        <v>2017</v>
      </c>
      <c r="J11535">
        <v>2</v>
      </c>
      <c r="L11535">
        <v>23097537</v>
      </c>
      <c r="M11535">
        <v>4.3</v>
      </c>
      <c r="P11535" s="29">
        <f t="shared" si="461"/>
        <v>0.54999999999999993</v>
      </c>
    </row>
    <row r="11536" spans="1:16" hidden="1" x14ac:dyDescent="0.25">
      <c r="A11536">
        <v>195397082</v>
      </c>
      <c r="B11536">
        <v>803400</v>
      </c>
      <c r="C11536" t="s">
        <v>212</v>
      </c>
      <c r="D11536">
        <v>2021874</v>
      </c>
      <c r="E11536" t="s">
        <v>226</v>
      </c>
      <c r="F11536" t="s">
        <v>214</v>
      </c>
      <c r="G11536" t="s">
        <v>215</v>
      </c>
      <c r="H11536">
        <v>2</v>
      </c>
      <c r="I11536">
        <v>2017</v>
      </c>
      <c r="J11536">
        <v>2</v>
      </c>
      <c r="L11536">
        <v>23101602</v>
      </c>
      <c r="M11536">
        <v>4.7</v>
      </c>
      <c r="P11536" s="29">
        <f t="shared" si="461"/>
        <v>0.6166666666666667</v>
      </c>
    </row>
    <row r="11537" spans="1:16" hidden="1" x14ac:dyDescent="0.25">
      <c r="A11537">
        <v>195397082</v>
      </c>
      <c r="B11537">
        <v>803400</v>
      </c>
      <c r="C11537" t="s">
        <v>212</v>
      </c>
      <c r="D11537">
        <v>2021638</v>
      </c>
      <c r="E11537" t="s">
        <v>250</v>
      </c>
      <c r="F11537" t="s">
        <v>214</v>
      </c>
      <c r="G11537" t="s">
        <v>215</v>
      </c>
      <c r="H11537">
        <v>2</v>
      </c>
      <c r="I11537">
        <v>2017</v>
      </c>
      <c r="J11537">
        <v>2</v>
      </c>
      <c r="L11537">
        <v>23101182</v>
      </c>
      <c r="M11537">
        <v>4</v>
      </c>
      <c r="P11537" s="29">
        <f t="shared" si="461"/>
        <v>0.5</v>
      </c>
    </row>
    <row r="11538" spans="1:16" hidden="1" x14ac:dyDescent="0.25">
      <c r="A11538">
        <v>195397082</v>
      </c>
      <c r="B11538">
        <v>803400</v>
      </c>
      <c r="C11538" t="s">
        <v>212</v>
      </c>
      <c r="D11538">
        <v>2021781</v>
      </c>
      <c r="E11538" t="s">
        <v>235</v>
      </c>
      <c r="F11538" t="s">
        <v>214</v>
      </c>
      <c r="G11538" t="s">
        <v>215</v>
      </c>
      <c r="H11538">
        <v>2</v>
      </c>
      <c r="I11538">
        <v>2017</v>
      </c>
      <c r="J11538">
        <v>2</v>
      </c>
      <c r="L11538">
        <v>23101188</v>
      </c>
      <c r="M11538">
        <v>5.4</v>
      </c>
      <c r="P11538" s="29">
        <f t="shared" si="461"/>
        <v>0.73333333333333339</v>
      </c>
    </row>
    <row r="11539" spans="1:16" hidden="1" x14ac:dyDescent="0.25">
      <c r="A11539">
        <v>195397082</v>
      </c>
      <c r="B11539">
        <v>803400</v>
      </c>
      <c r="C11539" t="s">
        <v>212</v>
      </c>
      <c r="D11539">
        <v>2019154</v>
      </c>
      <c r="E11539" t="s">
        <v>225</v>
      </c>
      <c r="F11539" t="s">
        <v>214</v>
      </c>
      <c r="G11539" t="s">
        <v>215</v>
      </c>
      <c r="H11539">
        <v>4</v>
      </c>
      <c r="I11539">
        <v>2017</v>
      </c>
      <c r="J11539">
        <v>2</v>
      </c>
      <c r="L11539">
        <v>23097717</v>
      </c>
      <c r="P11539" s="29" t="str">
        <f t="shared" si="461"/>
        <v>DRP</v>
      </c>
    </row>
    <row r="11540" spans="1:16" hidden="1" x14ac:dyDescent="0.25">
      <c r="A11540">
        <v>195397082</v>
      </c>
      <c r="B11540">
        <v>803400</v>
      </c>
      <c r="C11540" t="s">
        <v>212</v>
      </c>
      <c r="D11540">
        <v>2019154</v>
      </c>
      <c r="E11540" t="s">
        <v>225</v>
      </c>
      <c r="F11540" t="s">
        <v>214</v>
      </c>
      <c r="G11540" t="s">
        <v>215</v>
      </c>
      <c r="H11540">
        <v>4</v>
      </c>
      <c r="I11540">
        <v>2018</v>
      </c>
      <c r="J11540">
        <v>1</v>
      </c>
      <c r="L11540">
        <v>23107811</v>
      </c>
      <c r="P11540" s="29" t="str">
        <f t="shared" si="461"/>
        <v>DRP</v>
      </c>
    </row>
    <row r="11541" spans="1:16" hidden="1" x14ac:dyDescent="0.25">
      <c r="A11541">
        <v>195397082</v>
      </c>
      <c r="B11541">
        <v>803400</v>
      </c>
      <c r="C11541" t="s">
        <v>212</v>
      </c>
      <c r="D11541">
        <v>2021797</v>
      </c>
      <c r="E11541" t="s">
        <v>234</v>
      </c>
      <c r="F11541" t="s">
        <v>214</v>
      </c>
      <c r="G11541" t="s">
        <v>215</v>
      </c>
      <c r="H11541">
        <v>3</v>
      </c>
      <c r="I11541">
        <v>2018</v>
      </c>
      <c r="J11541">
        <v>1</v>
      </c>
      <c r="L11541">
        <v>23107076</v>
      </c>
      <c r="M11541">
        <v>3.3</v>
      </c>
      <c r="P11541" s="29">
        <f t="shared" si="461"/>
        <v>0.3833333333333333</v>
      </c>
    </row>
    <row r="11542" spans="1:16" hidden="1" x14ac:dyDescent="0.25">
      <c r="A11542">
        <v>195397082</v>
      </c>
      <c r="B11542">
        <v>803400</v>
      </c>
      <c r="C11542" t="s">
        <v>212</v>
      </c>
      <c r="D11542">
        <v>2021725</v>
      </c>
      <c r="E11542" t="s">
        <v>257</v>
      </c>
      <c r="F11542" t="s">
        <v>214</v>
      </c>
      <c r="G11542" t="s">
        <v>215</v>
      </c>
      <c r="H11542">
        <v>2</v>
      </c>
      <c r="I11542">
        <v>2018</v>
      </c>
      <c r="J11542">
        <v>1</v>
      </c>
      <c r="L11542">
        <v>23107715</v>
      </c>
      <c r="M11542">
        <v>5.8</v>
      </c>
      <c r="P11542" s="29">
        <f t="shared" si="461"/>
        <v>0.79999999999999993</v>
      </c>
    </row>
    <row r="11543" spans="1:16" hidden="1" x14ac:dyDescent="0.25">
      <c r="A11543">
        <v>195397082</v>
      </c>
      <c r="B11543">
        <v>803400</v>
      </c>
      <c r="C11543" t="s">
        <v>212</v>
      </c>
      <c r="D11543">
        <v>2021706</v>
      </c>
      <c r="E11543" t="s">
        <v>271</v>
      </c>
      <c r="F11543" t="s">
        <v>214</v>
      </c>
      <c r="G11543" t="s">
        <v>215</v>
      </c>
      <c r="H11543">
        <v>2</v>
      </c>
      <c r="I11543">
        <v>2018</v>
      </c>
      <c r="J11543">
        <v>1</v>
      </c>
      <c r="L11543">
        <v>23108870</v>
      </c>
      <c r="M11543">
        <v>4</v>
      </c>
      <c r="P11543" s="29">
        <f t="shared" si="461"/>
        <v>0.5</v>
      </c>
    </row>
    <row r="11544" spans="1:16" hidden="1" x14ac:dyDescent="0.25">
      <c r="A11544">
        <v>195397082</v>
      </c>
      <c r="B11544">
        <v>803400</v>
      </c>
      <c r="C11544" t="s">
        <v>212</v>
      </c>
      <c r="D11544">
        <v>2021679</v>
      </c>
      <c r="E11544" t="s">
        <v>259</v>
      </c>
      <c r="F11544" t="s">
        <v>214</v>
      </c>
      <c r="G11544" t="s">
        <v>215</v>
      </c>
      <c r="H11544">
        <v>2</v>
      </c>
      <c r="I11544">
        <v>2018</v>
      </c>
      <c r="J11544">
        <v>1</v>
      </c>
      <c r="L11544">
        <v>23108211</v>
      </c>
      <c r="M11544">
        <v>4.3</v>
      </c>
      <c r="P11544" s="29">
        <f t="shared" si="461"/>
        <v>0.54999999999999993</v>
      </c>
    </row>
    <row r="11545" spans="1:16" hidden="1" x14ac:dyDescent="0.25">
      <c r="A11545">
        <v>195397082</v>
      </c>
      <c r="B11545">
        <v>803400</v>
      </c>
      <c r="C11545" t="s">
        <v>212</v>
      </c>
      <c r="D11545">
        <v>2021640</v>
      </c>
      <c r="E11545" t="s">
        <v>227</v>
      </c>
      <c r="F11545" t="s">
        <v>214</v>
      </c>
      <c r="G11545" t="s">
        <v>215</v>
      </c>
      <c r="H11545">
        <v>2</v>
      </c>
      <c r="I11545">
        <v>2018</v>
      </c>
      <c r="J11545">
        <v>1</v>
      </c>
      <c r="L11545">
        <v>23108119</v>
      </c>
      <c r="M11545">
        <v>4</v>
      </c>
      <c r="P11545" s="29">
        <f t="shared" si="461"/>
        <v>0.5</v>
      </c>
    </row>
    <row r="11546" spans="1:16" hidden="1" x14ac:dyDescent="0.25">
      <c r="A11546">
        <v>195397082</v>
      </c>
      <c r="B11546">
        <v>803400</v>
      </c>
      <c r="C11546" t="s">
        <v>212</v>
      </c>
      <c r="D11546">
        <v>2021615</v>
      </c>
      <c r="E11546" t="s">
        <v>255</v>
      </c>
      <c r="F11546" t="s">
        <v>214</v>
      </c>
      <c r="G11546" t="s">
        <v>215</v>
      </c>
      <c r="H11546">
        <v>2</v>
      </c>
      <c r="I11546">
        <v>2018</v>
      </c>
      <c r="J11546">
        <v>2</v>
      </c>
      <c r="L11546">
        <v>23115891</v>
      </c>
      <c r="M11546">
        <v>5.6</v>
      </c>
      <c r="P11546" s="29">
        <f t="shared" si="461"/>
        <v>0.76666666666666661</v>
      </c>
    </row>
    <row r="11547" spans="1:16" hidden="1" x14ac:dyDescent="0.25">
      <c r="A11547">
        <v>195397082</v>
      </c>
      <c r="B11547">
        <v>803400</v>
      </c>
      <c r="C11547" t="s">
        <v>212</v>
      </c>
      <c r="D11547">
        <v>2019154</v>
      </c>
      <c r="E11547" t="s">
        <v>225</v>
      </c>
      <c r="F11547" t="s">
        <v>214</v>
      </c>
      <c r="G11547" t="s">
        <v>215</v>
      </c>
      <c r="H11547">
        <v>2</v>
      </c>
      <c r="I11547">
        <v>2018</v>
      </c>
      <c r="J11547">
        <v>2</v>
      </c>
      <c r="L11547">
        <v>23116173</v>
      </c>
      <c r="M11547">
        <v>6.4</v>
      </c>
      <c r="P11547" s="29">
        <f t="shared" ref="P11547:P11610" si="462">IF(AND(ISNUMBER(M11547),H11547&lt;&gt;4),(M11547-1)/6,IF(H11547=4,"DRP",IF(AND(H11547=3,M11547="NA"),"BAD",IF(AND(H11547=2),"CVL",IF(AND(H11547=1,ISBLANK(M11547)),"NULL","UNK")))))</f>
        <v>0.9</v>
      </c>
    </row>
    <row r="11548" spans="1:16" hidden="1" x14ac:dyDescent="0.25">
      <c r="A11548">
        <v>195397082</v>
      </c>
      <c r="B11548">
        <v>803400</v>
      </c>
      <c r="C11548" t="s">
        <v>212</v>
      </c>
      <c r="D11548">
        <v>2004452</v>
      </c>
      <c r="E11548" t="s">
        <v>240</v>
      </c>
      <c r="F11548" t="s">
        <v>214</v>
      </c>
      <c r="G11548" t="s">
        <v>215</v>
      </c>
      <c r="H11548">
        <v>2</v>
      </c>
      <c r="I11548">
        <v>2018</v>
      </c>
      <c r="J11548">
        <v>2</v>
      </c>
      <c r="L11548">
        <v>23114782</v>
      </c>
      <c r="M11548">
        <v>6.1</v>
      </c>
      <c r="P11548" s="29">
        <f t="shared" si="462"/>
        <v>0.85</v>
      </c>
    </row>
    <row r="11549" spans="1:16" hidden="1" x14ac:dyDescent="0.25">
      <c r="A11549">
        <v>195397082</v>
      </c>
      <c r="B11549">
        <v>803400</v>
      </c>
      <c r="C11549" t="s">
        <v>212</v>
      </c>
      <c r="D11549">
        <v>2021797</v>
      </c>
      <c r="E11549" t="s">
        <v>234</v>
      </c>
      <c r="F11549" t="s">
        <v>214</v>
      </c>
      <c r="G11549" t="s">
        <v>215</v>
      </c>
      <c r="H11549">
        <v>2</v>
      </c>
      <c r="I11549">
        <v>2018</v>
      </c>
      <c r="J11549">
        <v>2</v>
      </c>
      <c r="L11549">
        <v>23114791</v>
      </c>
      <c r="M11549">
        <v>6.1</v>
      </c>
      <c r="P11549" s="29">
        <f t="shared" si="462"/>
        <v>0.85</v>
      </c>
    </row>
    <row r="11550" spans="1:16" hidden="1" x14ac:dyDescent="0.25">
      <c r="A11550">
        <v>195397082</v>
      </c>
      <c r="B11550">
        <v>803400</v>
      </c>
      <c r="C11550" t="s">
        <v>212</v>
      </c>
      <c r="D11550">
        <v>2021720</v>
      </c>
      <c r="E11550" t="s">
        <v>263</v>
      </c>
      <c r="F11550" t="s">
        <v>214</v>
      </c>
      <c r="G11550" t="s">
        <v>215</v>
      </c>
      <c r="H11550">
        <v>2</v>
      </c>
      <c r="I11550">
        <v>2019</v>
      </c>
      <c r="J11550">
        <v>1</v>
      </c>
      <c r="L11550">
        <v>23120794</v>
      </c>
      <c r="M11550">
        <v>4.9000000000000004</v>
      </c>
      <c r="P11550" s="29">
        <f t="shared" si="462"/>
        <v>0.65</v>
      </c>
    </row>
    <row r="11551" spans="1:16" hidden="1" x14ac:dyDescent="0.25">
      <c r="A11551">
        <v>195397082</v>
      </c>
      <c r="B11551">
        <v>803400</v>
      </c>
      <c r="C11551" t="s">
        <v>212</v>
      </c>
      <c r="D11551">
        <v>2004453</v>
      </c>
      <c r="E11551" t="s">
        <v>239</v>
      </c>
      <c r="F11551" t="s">
        <v>214</v>
      </c>
      <c r="G11551" t="s">
        <v>215</v>
      </c>
      <c r="H11551">
        <v>2</v>
      </c>
      <c r="I11551">
        <v>2019</v>
      </c>
      <c r="J11551">
        <v>1</v>
      </c>
      <c r="L11551">
        <v>23120790</v>
      </c>
      <c r="M11551">
        <v>5.5</v>
      </c>
      <c r="P11551" s="29">
        <f t="shared" si="462"/>
        <v>0.75</v>
      </c>
    </row>
    <row r="11552" spans="1:16" hidden="1" x14ac:dyDescent="0.25">
      <c r="A11552">
        <v>195397082</v>
      </c>
      <c r="B11552">
        <v>803400</v>
      </c>
      <c r="C11552" t="s">
        <v>212</v>
      </c>
      <c r="D11552">
        <v>2021645</v>
      </c>
      <c r="E11552" t="s">
        <v>251</v>
      </c>
      <c r="F11552" t="s">
        <v>214</v>
      </c>
      <c r="G11552" t="s">
        <v>215</v>
      </c>
      <c r="H11552">
        <v>2</v>
      </c>
      <c r="I11552">
        <v>2019</v>
      </c>
      <c r="J11552">
        <v>1</v>
      </c>
      <c r="L11552">
        <v>23120787</v>
      </c>
      <c r="M11552">
        <v>6.7</v>
      </c>
      <c r="P11552" s="29">
        <f t="shared" si="462"/>
        <v>0.95000000000000007</v>
      </c>
    </row>
    <row r="11553" spans="1:16" hidden="1" x14ac:dyDescent="0.25">
      <c r="A11553">
        <v>195397082</v>
      </c>
      <c r="B11553">
        <v>803400</v>
      </c>
      <c r="C11553" t="s">
        <v>212</v>
      </c>
      <c r="D11553">
        <v>2021853</v>
      </c>
      <c r="E11553" t="s">
        <v>258</v>
      </c>
      <c r="F11553" t="s">
        <v>214</v>
      </c>
      <c r="G11553" t="s">
        <v>215</v>
      </c>
      <c r="H11553">
        <v>2</v>
      </c>
      <c r="I11553">
        <v>2019</v>
      </c>
      <c r="J11553">
        <v>1</v>
      </c>
      <c r="M11553">
        <v>6.4</v>
      </c>
      <c r="N11553" t="s">
        <v>231</v>
      </c>
      <c r="P11553" s="29">
        <f t="shared" si="462"/>
        <v>0.9</v>
      </c>
    </row>
    <row r="11554" spans="1:16" hidden="1" x14ac:dyDescent="0.25">
      <c r="A11554">
        <v>195397082</v>
      </c>
      <c r="B11554">
        <v>803400</v>
      </c>
      <c r="C11554" t="s">
        <v>212</v>
      </c>
      <c r="D11554">
        <v>2004459</v>
      </c>
      <c r="E11554" t="s">
        <v>238</v>
      </c>
      <c r="F11554" t="s">
        <v>214</v>
      </c>
      <c r="G11554" t="s">
        <v>215</v>
      </c>
      <c r="H11554">
        <v>1</v>
      </c>
      <c r="I11554">
        <v>2019</v>
      </c>
      <c r="J11554">
        <v>2</v>
      </c>
      <c r="L11554">
        <v>23128837</v>
      </c>
      <c r="P11554" s="29" t="str">
        <f t="shared" si="462"/>
        <v>NULL</v>
      </c>
    </row>
    <row r="11555" spans="1:16" hidden="1" x14ac:dyDescent="0.25">
      <c r="A11555">
        <v>195397082</v>
      </c>
      <c r="B11555">
        <v>803400</v>
      </c>
      <c r="C11555" t="s">
        <v>212</v>
      </c>
      <c r="D11555">
        <v>2021742</v>
      </c>
      <c r="E11555" t="s">
        <v>262</v>
      </c>
      <c r="F11555" t="s">
        <v>214</v>
      </c>
      <c r="G11555" t="s">
        <v>215</v>
      </c>
      <c r="H11555">
        <v>1</v>
      </c>
      <c r="I11555">
        <v>2019</v>
      </c>
      <c r="J11555">
        <v>2</v>
      </c>
      <c r="L11555">
        <v>23120240</v>
      </c>
      <c r="P11555" s="29" t="str">
        <f t="shared" si="462"/>
        <v>NULL</v>
      </c>
    </row>
    <row r="11556" spans="1:16" hidden="1" x14ac:dyDescent="0.25">
      <c r="A11556">
        <v>195397082</v>
      </c>
      <c r="B11556">
        <v>803400</v>
      </c>
      <c r="C11556" t="s">
        <v>212</v>
      </c>
      <c r="D11556">
        <v>2021758</v>
      </c>
      <c r="E11556" t="s">
        <v>254</v>
      </c>
      <c r="F11556" t="s">
        <v>214</v>
      </c>
      <c r="G11556" t="s">
        <v>215</v>
      </c>
      <c r="H11556">
        <v>1</v>
      </c>
      <c r="I11556">
        <v>2019</v>
      </c>
      <c r="J11556">
        <v>2</v>
      </c>
      <c r="L11556">
        <v>23128841</v>
      </c>
      <c r="P11556" s="29" t="str">
        <f t="shared" si="462"/>
        <v>NULL</v>
      </c>
    </row>
    <row r="11557" spans="1:16" hidden="1" x14ac:dyDescent="0.25">
      <c r="A11557">
        <v>195397082</v>
      </c>
      <c r="B11557">
        <v>803400</v>
      </c>
      <c r="C11557" t="s">
        <v>212</v>
      </c>
      <c r="D11557">
        <v>2021747</v>
      </c>
      <c r="E11557" t="s">
        <v>270</v>
      </c>
      <c r="F11557" t="s">
        <v>214</v>
      </c>
      <c r="G11557" t="s">
        <v>215</v>
      </c>
      <c r="H11557">
        <v>1</v>
      </c>
      <c r="I11557">
        <v>2019</v>
      </c>
      <c r="J11557">
        <v>2</v>
      </c>
      <c r="L11557">
        <v>23128838</v>
      </c>
      <c r="P11557" s="29" t="str">
        <f t="shared" si="462"/>
        <v>NULL</v>
      </c>
    </row>
    <row r="11558" spans="1:16" hidden="1" x14ac:dyDescent="0.25">
      <c r="A11558">
        <v>195397082</v>
      </c>
      <c r="B11558">
        <v>803400</v>
      </c>
      <c r="C11558" t="s">
        <v>212</v>
      </c>
      <c r="D11558">
        <v>2021850</v>
      </c>
      <c r="E11558" t="s">
        <v>233</v>
      </c>
      <c r="F11558" t="s">
        <v>214</v>
      </c>
      <c r="G11558" t="s">
        <v>215</v>
      </c>
      <c r="H11558">
        <v>1</v>
      </c>
      <c r="I11558">
        <v>2019</v>
      </c>
      <c r="J11558">
        <v>2</v>
      </c>
      <c r="L11558">
        <v>23128839</v>
      </c>
      <c r="P11558" s="29" t="str">
        <f t="shared" si="462"/>
        <v>NULL</v>
      </c>
    </row>
    <row r="11559" spans="1:16" hidden="1" x14ac:dyDescent="0.25">
      <c r="A11559">
        <v>195397341</v>
      </c>
      <c r="B11559">
        <v>803401</v>
      </c>
      <c r="C11559" t="s">
        <v>318</v>
      </c>
      <c r="D11559">
        <v>2004098</v>
      </c>
      <c r="E11559" t="s">
        <v>213</v>
      </c>
      <c r="F11559" t="s">
        <v>214</v>
      </c>
      <c r="G11559" t="s">
        <v>215</v>
      </c>
      <c r="H11559">
        <v>2</v>
      </c>
      <c r="I11559">
        <v>2016</v>
      </c>
      <c r="J11559">
        <v>1</v>
      </c>
      <c r="L11559">
        <v>23078147</v>
      </c>
      <c r="M11559">
        <v>5</v>
      </c>
      <c r="P11559" s="29">
        <f t="shared" si="462"/>
        <v>0.66666666666666663</v>
      </c>
    </row>
    <row r="11560" spans="1:16" hidden="1" x14ac:dyDescent="0.25">
      <c r="A11560">
        <v>195397341</v>
      </c>
      <c r="B11560">
        <v>803401</v>
      </c>
      <c r="C11560" t="s">
        <v>318</v>
      </c>
      <c r="D11560">
        <v>2021600</v>
      </c>
      <c r="E11560" t="s">
        <v>219</v>
      </c>
      <c r="F11560" t="s">
        <v>214</v>
      </c>
      <c r="G11560" t="s">
        <v>215</v>
      </c>
      <c r="H11560">
        <v>2</v>
      </c>
      <c r="I11560">
        <v>2016</v>
      </c>
      <c r="J11560">
        <v>1</v>
      </c>
      <c r="L11560">
        <v>23081081</v>
      </c>
      <c r="M11560">
        <v>5</v>
      </c>
      <c r="P11560" s="29">
        <f t="shared" si="462"/>
        <v>0.66666666666666663</v>
      </c>
    </row>
    <row r="11561" spans="1:16" hidden="1" x14ac:dyDescent="0.25">
      <c r="A11561">
        <v>195397341</v>
      </c>
      <c r="B11561">
        <v>803401</v>
      </c>
      <c r="C11561" t="s">
        <v>318</v>
      </c>
      <c r="D11561">
        <v>2005099</v>
      </c>
      <c r="E11561" t="s">
        <v>217</v>
      </c>
      <c r="F11561" t="s">
        <v>214</v>
      </c>
      <c r="G11561" t="s">
        <v>215</v>
      </c>
      <c r="H11561">
        <v>2</v>
      </c>
      <c r="I11561">
        <v>2016</v>
      </c>
      <c r="J11561">
        <v>1</v>
      </c>
      <c r="L11561">
        <v>23081376</v>
      </c>
      <c r="M11561">
        <v>6</v>
      </c>
      <c r="P11561" s="29">
        <f t="shared" si="462"/>
        <v>0.83333333333333337</v>
      </c>
    </row>
    <row r="11562" spans="1:16" hidden="1" x14ac:dyDescent="0.25">
      <c r="A11562">
        <v>195397341</v>
      </c>
      <c r="B11562">
        <v>803401</v>
      </c>
      <c r="C11562" t="s">
        <v>318</v>
      </c>
      <c r="D11562">
        <v>2005102</v>
      </c>
      <c r="E11562" t="s">
        <v>218</v>
      </c>
      <c r="F11562" t="s">
        <v>214</v>
      </c>
      <c r="G11562" t="s">
        <v>215</v>
      </c>
      <c r="H11562">
        <v>2</v>
      </c>
      <c r="I11562">
        <v>2016</v>
      </c>
      <c r="J11562">
        <v>1</v>
      </c>
      <c r="L11562">
        <v>23081383</v>
      </c>
      <c r="M11562">
        <v>6.5</v>
      </c>
      <c r="P11562" s="29">
        <f t="shared" si="462"/>
        <v>0.91666666666666663</v>
      </c>
    </row>
    <row r="11563" spans="1:16" hidden="1" x14ac:dyDescent="0.25">
      <c r="A11563">
        <v>195397341</v>
      </c>
      <c r="B11563">
        <v>803401</v>
      </c>
      <c r="C11563" t="s">
        <v>318</v>
      </c>
      <c r="D11563">
        <v>2021754</v>
      </c>
      <c r="E11563" t="s">
        <v>216</v>
      </c>
      <c r="F11563" t="s">
        <v>214</v>
      </c>
      <c r="G11563" t="s">
        <v>215</v>
      </c>
      <c r="H11563">
        <v>2</v>
      </c>
      <c r="I11563">
        <v>2016</v>
      </c>
      <c r="J11563">
        <v>1</v>
      </c>
      <c r="L11563">
        <v>23081096</v>
      </c>
      <c r="M11563">
        <v>5.3</v>
      </c>
      <c r="P11563" s="29">
        <f t="shared" si="462"/>
        <v>0.71666666666666667</v>
      </c>
    </row>
    <row r="11564" spans="1:16" hidden="1" x14ac:dyDescent="0.25">
      <c r="A11564">
        <v>195397341</v>
      </c>
      <c r="B11564">
        <v>803401</v>
      </c>
      <c r="C11564" t="s">
        <v>318</v>
      </c>
      <c r="D11564">
        <v>2005118</v>
      </c>
      <c r="E11564" t="s">
        <v>223</v>
      </c>
      <c r="F11564" t="s">
        <v>214</v>
      </c>
      <c r="G11564" t="s">
        <v>215</v>
      </c>
      <c r="H11564">
        <v>2</v>
      </c>
      <c r="I11564">
        <v>2016</v>
      </c>
      <c r="J11564">
        <v>1</v>
      </c>
      <c r="L11564">
        <v>23081294</v>
      </c>
      <c r="M11564">
        <v>4.0999999999999996</v>
      </c>
      <c r="P11564" s="29">
        <f t="shared" si="462"/>
        <v>0.51666666666666661</v>
      </c>
    </row>
    <row r="11565" spans="1:16" hidden="1" x14ac:dyDescent="0.25">
      <c r="A11565">
        <v>195397341</v>
      </c>
      <c r="B11565">
        <v>803401</v>
      </c>
      <c r="C11565" t="s">
        <v>318</v>
      </c>
      <c r="D11565">
        <v>2005131</v>
      </c>
      <c r="E11565" t="s">
        <v>228</v>
      </c>
      <c r="F11565" t="s">
        <v>214</v>
      </c>
      <c r="G11565" t="s">
        <v>215</v>
      </c>
      <c r="H11565">
        <v>2</v>
      </c>
      <c r="I11565">
        <v>2016</v>
      </c>
      <c r="J11565">
        <v>2</v>
      </c>
      <c r="L11565">
        <v>23086517</v>
      </c>
      <c r="M11565">
        <v>5.3</v>
      </c>
      <c r="P11565" s="29">
        <f t="shared" si="462"/>
        <v>0.71666666666666667</v>
      </c>
    </row>
    <row r="11566" spans="1:16" hidden="1" x14ac:dyDescent="0.25">
      <c r="A11566">
        <v>195397341</v>
      </c>
      <c r="B11566">
        <v>803401</v>
      </c>
      <c r="C11566" t="s">
        <v>318</v>
      </c>
      <c r="D11566">
        <v>2021763</v>
      </c>
      <c r="E11566" t="s">
        <v>298</v>
      </c>
      <c r="F11566" t="s">
        <v>214</v>
      </c>
      <c r="G11566" t="s">
        <v>215</v>
      </c>
      <c r="H11566">
        <v>2</v>
      </c>
      <c r="I11566">
        <v>2016</v>
      </c>
      <c r="J11566">
        <v>2</v>
      </c>
      <c r="L11566">
        <v>23086845</v>
      </c>
      <c r="M11566">
        <v>4.0999999999999996</v>
      </c>
      <c r="P11566" s="29">
        <f t="shared" si="462"/>
        <v>0.51666666666666661</v>
      </c>
    </row>
    <row r="11567" spans="1:16" hidden="1" x14ac:dyDescent="0.25">
      <c r="A11567">
        <v>195397341</v>
      </c>
      <c r="B11567">
        <v>803401</v>
      </c>
      <c r="C11567" t="s">
        <v>318</v>
      </c>
      <c r="D11567">
        <v>2005117</v>
      </c>
      <c r="E11567" t="s">
        <v>220</v>
      </c>
      <c r="F11567" t="s">
        <v>214</v>
      </c>
      <c r="G11567" t="s">
        <v>215</v>
      </c>
      <c r="H11567">
        <v>2</v>
      </c>
      <c r="I11567">
        <v>2016</v>
      </c>
      <c r="J11567">
        <v>2</v>
      </c>
      <c r="L11567">
        <v>23084477</v>
      </c>
      <c r="M11567">
        <v>4</v>
      </c>
      <c r="P11567" s="29">
        <f t="shared" si="462"/>
        <v>0.5</v>
      </c>
    </row>
    <row r="11568" spans="1:16" hidden="1" x14ac:dyDescent="0.25">
      <c r="A11568">
        <v>195397341</v>
      </c>
      <c r="B11568">
        <v>803401</v>
      </c>
      <c r="C11568" t="s">
        <v>318</v>
      </c>
      <c r="D11568">
        <v>2021756</v>
      </c>
      <c r="E11568" t="s">
        <v>253</v>
      </c>
      <c r="F11568" t="s">
        <v>214</v>
      </c>
      <c r="G11568" t="s">
        <v>215</v>
      </c>
      <c r="H11568">
        <v>3</v>
      </c>
      <c r="I11568">
        <v>2016</v>
      </c>
      <c r="J11568">
        <v>2</v>
      </c>
      <c r="L11568">
        <v>23086834</v>
      </c>
      <c r="M11568">
        <v>2.4</v>
      </c>
      <c r="P11568" s="29">
        <f t="shared" si="462"/>
        <v>0.23333333333333331</v>
      </c>
    </row>
    <row r="11569" spans="1:16" hidden="1" x14ac:dyDescent="0.25">
      <c r="A11569">
        <v>195397341</v>
      </c>
      <c r="B11569">
        <v>803401</v>
      </c>
      <c r="C11569" t="s">
        <v>318</v>
      </c>
      <c r="D11569">
        <v>2021602</v>
      </c>
      <c r="E11569" t="s">
        <v>242</v>
      </c>
      <c r="F11569" t="s">
        <v>214</v>
      </c>
      <c r="G11569" t="s">
        <v>215</v>
      </c>
      <c r="H11569">
        <v>3</v>
      </c>
      <c r="I11569">
        <v>2016</v>
      </c>
      <c r="J11569">
        <v>2</v>
      </c>
      <c r="L11569">
        <v>23086747</v>
      </c>
      <c r="M11569">
        <v>3.4</v>
      </c>
      <c r="P11569" s="29">
        <f t="shared" si="462"/>
        <v>0.39999999999999997</v>
      </c>
    </row>
    <row r="11570" spans="1:16" hidden="1" x14ac:dyDescent="0.25">
      <c r="A11570">
        <v>195397341</v>
      </c>
      <c r="B11570">
        <v>803401</v>
      </c>
      <c r="C11570" t="s">
        <v>318</v>
      </c>
      <c r="D11570">
        <v>2021580</v>
      </c>
      <c r="E11570" t="s">
        <v>241</v>
      </c>
      <c r="F11570" t="s">
        <v>214</v>
      </c>
      <c r="G11570" t="s">
        <v>215</v>
      </c>
      <c r="H11570">
        <v>2</v>
      </c>
      <c r="I11570">
        <v>2016</v>
      </c>
      <c r="J11570">
        <v>2</v>
      </c>
      <c r="L11570">
        <v>23086826</v>
      </c>
      <c r="M11570">
        <v>4</v>
      </c>
      <c r="P11570" s="29">
        <f t="shared" si="462"/>
        <v>0.5</v>
      </c>
    </row>
    <row r="11571" spans="1:16" hidden="1" x14ac:dyDescent="0.25">
      <c r="A11571">
        <v>195397341</v>
      </c>
      <c r="B11571">
        <v>803401</v>
      </c>
      <c r="C11571" t="s">
        <v>318</v>
      </c>
      <c r="D11571">
        <v>2004112</v>
      </c>
      <c r="E11571" t="s">
        <v>244</v>
      </c>
      <c r="F11571" t="s">
        <v>214</v>
      </c>
      <c r="G11571" t="s">
        <v>215</v>
      </c>
      <c r="H11571">
        <v>2</v>
      </c>
      <c r="I11571">
        <v>2016</v>
      </c>
      <c r="J11571">
        <v>2</v>
      </c>
      <c r="L11571">
        <v>23085449</v>
      </c>
      <c r="M11571">
        <v>6.4</v>
      </c>
      <c r="P11571" s="29">
        <f t="shared" si="462"/>
        <v>0.9</v>
      </c>
    </row>
    <row r="11572" spans="1:16" hidden="1" x14ac:dyDescent="0.25">
      <c r="A11572">
        <v>195397341</v>
      </c>
      <c r="B11572">
        <v>803401</v>
      </c>
      <c r="C11572" t="s">
        <v>318</v>
      </c>
      <c r="D11572">
        <v>2004587</v>
      </c>
      <c r="E11572" t="s">
        <v>288</v>
      </c>
      <c r="F11572" t="s">
        <v>214</v>
      </c>
      <c r="G11572" t="s">
        <v>215</v>
      </c>
      <c r="H11572">
        <v>4</v>
      </c>
      <c r="I11572">
        <v>2017</v>
      </c>
      <c r="J11572">
        <v>1</v>
      </c>
      <c r="L11572">
        <v>23094958</v>
      </c>
      <c r="P11572" s="29" t="str">
        <f t="shared" si="462"/>
        <v>DRP</v>
      </c>
    </row>
    <row r="11573" spans="1:16" hidden="1" x14ac:dyDescent="0.25">
      <c r="A11573">
        <v>195397341</v>
      </c>
      <c r="B11573">
        <v>803401</v>
      </c>
      <c r="C11573" t="s">
        <v>318</v>
      </c>
      <c r="D11573">
        <v>2004752</v>
      </c>
      <c r="E11573" t="s">
        <v>290</v>
      </c>
      <c r="F11573" t="s">
        <v>214</v>
      </c>
      <c r="G11573" t="s">
        <v>215</v>
      </c>
      <c r="H11573">
        <v>4</v>
      </c>
      <c r="I11573">
        <v>2017</v>
      </c>
      <c r="J11573">
        <v>1</v>
      </c>
      <c r="L11573">
        <v>23093323</v>
      </c>
      <c r="P11573" s="29" t="str">
        <f t="shared" si="462"/>
        <v>DRP</v>
      </c>
    </row>
    <row r="11574" spans="1:16" hidden="1" x14ac:dyDescent="0.25">
      <c r="A11574">
        <v>195397341</v>
      </c>
      <c r="B11574">
        <v>803401</v>
      </c>
      <c r="C11574" t="s">
        <v>318</v>
      </c>
      <c r="D11574">
        <v>2021756</v>
      </c>
      <c r="E11574" t="s">
        <v>253</v>
      </c>
      <c r="F11574" t="s">
        <v>214</v>
      </c>
      <c r="G11574" t="s">
        <v>215</v>
      </c>
      <c r="H11574">
        <v>2</v>
      </c>
      <c r="I11574">
        <v>2017</v>
      </c>
      <c r="J11574">
        <v>1</v>
      </c>
      <c r="L11574">
        <v>23092929</v>
      </c>
      <c r="M11574">
        <v>4.0999999999999996</v>
      </c>
      <c r="P11574" s="29">
        <f t="shared" si="462"/>
        <v>0.51666666666666661</v>
      </c>
    </row>
    <row r="11575" spans="1:16" hidden="1" x14ac:dyDescent="0.25">
      <c r="A11575">
        <v>195397341</v>
      </c>
      <c r="B11575">
        <v>803401</v>
      </c>
      <c r="C11575" t="s">
        <v>318</v>
      </c>
      <c r="D11575">
        <v>2021602</v>
      </c>
      <c r="E11575" t="s">
        <v>242</v>
      </c>
      <c r="F11575" t="s">
        <v>214</v>
      </c>
      <c r="G11575" t="s">
        <v>215</v>
      </c>
      <c r="H11575">
        <v>2</v>
      </c>
      <c r="I11575">
        <v>2017</v>
      </c>
      <c r="J11575">
        <v>1</v>
      </c>
      <c r="L11575">
        <v>23095499</v>
      </c>
      <c r="M11575">
        <v>4</v>
      </c>
      <c r="P11575" s="29">
        <f t="shared" si="462"/>
        <v>0.5</v>
      </c>
    </row>
    <row r="11576" spans="1:16" hidden="1" x14ac:dyDescent="0.25">
      <c r="A11576">
        <v>195397341</v>
      </c>
      <c r="B11576">
        <v>803401</v>
      </c>
      <c r="C11576" t="s">
        <v>318</v>
      </c>
      <c r="D11576">
        <v>2005120</v>
      </c>
      <c r="E11576" t="s">
        <v>293</v>
      </c>
      <c r="F11576" t="s">
        <v>214</v>
      </c>
      <c r="G11576" t="s">
        <v>215</v>
      </c>
      <c r="H11576">
        <v>2</v>
      </c>
      <c r="I11576">
        <v>2017</v>
      </c>
      <c r="J11576">
        <v>1</v>
      </c>
      <c r="L11576">
        <v>23094178</v>
      </c>
      <c r="M11576">
        <v>4</v>
      </c>
      <c r="P11576" s="29">
        <f t="shared" si="462"/>
        <v>0.5</v>
      </c>
    </row>
    <row r="11577" spans="1:16" hidden="1" x14ac:dyDescent="0.25">
      <c r="A11577">
        <v>195397341</v>
      </c>
      <c r="B11577">
        <v>803401</v>
      </c>
      <c r="C11577" t="s">
        <v>318</v>
      </c>
      <c r="D11577">
        <v>2004116</v>
      </c>
      <c r="E11577" t="s">
        <v>229</v>
      </c>
      <c r="F11577" t="s">
        <v>214</v>
      </c>
      <c r="G11577" t="s">
        <v>215</v>
      </c>
      <c r="H11577">
        <v>2</v>
      </c>
      <c r="I11577">
        <v>2017</v>
      </c>
      <c r="J11577">
        <v>1</v>
      </c>
      <c r="L11577">
        <v>23092358</v>
      </c>
      <c r="M11577">
        <v>5.0999999999999996</v>
      </c>
      <c r="P11577" s="29">
        <f t="shared" si="462"/>
        <v>0.68333333333333324</v>
      </c>
    </row>
    <row r="11578" spans="1:16" hidden="1" x14ac:dyDescent="0.25">
      <c r="A11578">
        <v>195397341</v>
      </c>
      <c r="B11578">
        <v>803401</v>
      </c>
      <c r="C11578" t="s">
        <v>318</v>
      </c>
      <c r="D11578">
        <v>2021993</v>
      </c>
      <c r="E11578" t="s">
        <v>256</v>
      </c>
      <c r="F11578" t="s">
        <v>214</v>
      </c>
      <c r="G11578" t="s">
        <v>215</v>
      </c>
      <c r="H11578">
        <v>2</v>
      </c>
      <c r="I11578">
        <v>2017</v>
      </c>
      <c r="J11578">
        <v>2</v>
      </c>
      <c r="L11578">
        <v>23097537</v>
      </c>
      <c r="M11578">
        <v>4</v>
      </c>
      <c r="P11578" s="29">
        <f t="shared" si="462"/>
        <v>0.5</v>
      </c>
    </row>
    <row r="11579" spans="1:16" hidden="1" x14ac:dyDescent="0.25">
      <c r="A11579">
        <v>195397341</v>
      </c>
      <c r="B11579">
        <v>803401</v>
      </c>
      <c r="C11579" t="s">
        <v>318</v>
      </c>
      <c r="D11579">
        <v>2021638</v>
      </c>
      <c r="E11579" t="s">
        <v>250</v>
      </c>
      <c r="F11579" t="s">
        <v>214</v>
      </c>
      <c r="G11579" t="s">
        <v>215</v>
      </c>
      <c r="H11579">
        <v>3</v>
      </c>
      <c r="I11579">
        <v>2017</v>
      </c>
      <c r="J11579">
        <v>2</v>
      </c>
      <c r="L11579">
        <v>23101182</v>
      </c>
      <c r="M11579">
        <v>2.5</v>
      </c>
      <c r="P11579" s="29">
        <f t="shared" si="462"/>
        <v>0.25</v>
      </c>
    </row>
    <row r="11580" spans="1:16" hidden="1" x14ac:dyDescent="0.25">
      <c r="A11580">
        <v>195397341</v>
      </c>
      <c r="B11580">
        <v>803401</v>
      </c>
      <c r="C11580" t="s">
        <v>318</v>
      </c>
      <c r="D11580">
        <v>2021596</v>
      </c>
      <c r="E11580" t="s">
        <v>294</v>
      </c>
      <c r="F11580" t="s">
        <v>214</v>
      </c>
      <c r="G11580" t="s">
        <v>215</v>
      </c>
      <c r="H11580">
        <v>3</v>
      </c>
      <c r="I11580">
        <v>2017</v>
      </c>
      <c r="J11580">
        <v>2</v>
      </c>
      <c r="L11580">
        <v>23101186</v>
      </c>
      <c r="M11580">
        <v>3.2</v>
      </c>
      <c r="P11580" s="29">
        <f t="shared" si="462"/>
        <v>0.3666666666666667</v>
      </c>
    </row>
    <row r="11581" spans="1:16" hidden="1" x14ac:dyDescent="0.25">
      <c r="A11581">
        <v>195397341</v>
      </c>
      <c r="B11581">
        <v>803401</v>
      </c>
      <c r="C11581" t="s">
        <v>318</v>
      </c>
      <c r="D11581">
        <v>2021874</v>
      </c>
      <c r="E11581" t="s">
        <v>226</v>
      </c>
      <c r="F11581" t="s">
        <v>214</v>
      </c>
      <c r="G11581" t="s">
        <v>215</v>
      </c>
      <c r="H11581">
        <v>2</v>
      </c>
      <c r="I11581">
        <v>2017</v>
      </c>
      <c r="J11581">
        <v>2</v>
      </c>
      <c r="L11581">
        <v>23101602</v>
      </c>
      <c r="M11581">
        <v>4.2</v>
      </c>
      <c r="P11581" s="29">
        <f t="shared" si="462"/>
        <v>0.53333333333333333</v>
      </c>
    </row>
    <row r="11582" spans="1:16" hidden="1" x14ac:dyDescent="0.25">
      <c r="A11582">
        <v>195397341</v>
      </c>
      <c r="B11582">
        <v>803401</v>
      </c>
      <c r="C11582" t="s">
        <v>318</v>
      </c>
      <c r="D11582">
        <v>2004099</v>
      </c>
      <c r="E11582" t="s">
        <v>245</v>
      </c>
      <c r="F11582" t="s">
        <v>214</v>
      </c>
      <c r="G11582" t="s">
        <v>215</v>
      </c>
      <c r="H11582">
        <v>2</v>
      </c>
      <c r="I11582">
        <v>2017</v>
      </c>
      <c r="J11582">
        <v>2</v>
      </c>
      <c r="L11582">
        <v>23097867</v>
      </c>
      <c r="M11582">
        <v>5.6</v>
      </c>
      <c r="P11582" s="29">
        <f t="shared" si="462"/>
        <v>0.76666666666666661</v>
      </c>
    </row>
    <row r="11583" spans="1:16" hidden="1" x14ac:dyDescent="0.25">
      <c r="A11583">
        <v>195397341</v>
      </c>
      <c r="B11583">
        <v>803401</v>
      </c>
      <c r="C11583" t="s">
        <v>318</v>
      </c>
      <c r="D11583">
        <v>2019271</v>
      </c>
      <c r="E11583" t="s">
        <v>236</v>
      </c>
      <c r="F11583" t="s">
        <v>214</v>
      </c>
      <c r="G11583" t="s">
        <v>215</v>
      </c>
      <c r="H11583">
        <v>2</v>
      </c>
      <c r="I11583">
        <v>2017</v>
      </c>
      <c r="J11583">
        <v>2</v>
      </c>
      <c r="L11583">
        <v>23097916</v>
      </c>
      <c r="M11583">
        <v>6.2</v>
      </c>
      <c r="P11583" s="29">
        <f t="shared" si="462"/>
        <v>0.8666666666666667</v>
      </c>
    </row>
    <row r="11584" spans="1:16" hidden="1" x14ac:dyDescent="0.25">
      <c r="A11584">
        <v>195397341</v>
      </c>
      <c r="B11584">
        <v>803401</v>
      </c>
      <c r="C11584" t="s">
        <v>318</v>
      </c>
      <c r="D11584">
        <v>2021781</v>
      </c>
      <c r="E11584" t="s">
        <v>235</v>
      </c>
      <c r="F11584" t="s">
        <v>214</v>
      </c>
      <c r="G11584" t="s">
        <v>215</v>
      </c>
      <c r="H11584">
        <v>2</v>
      </c>
      <c r="I11584">
        <v>2017</v>
      </c>
      <c r="J11584">
        <v>2</v>
      </c>
      <c r="L11584">
        <v>23101189</v>
      </c>
      <c r="M11584">
        <v>5.0999999999999996</v>
      </c>
      <c r="P11584" s="29">
        <f t="shared" si="462"/>
        <v>0.68333333333333324</v>
      </c>
    </row>
    <row r="11585" spans="1:16" hidden="1" x14ac:dyDescent="0.25">
      <c r="A11585">
        <v>195397341</v>
      </c>
      <c r="B11585">
        <v>803401</v>
      </c>
      <c r="C11585" t="s">
        <v>318</v>
      </c>
      <c r="D11585">
        <v>2004752</v>
      </c>
      <c r="E11585" t="s">
        <v>290</v>
      </c>
      <c r="F11585" t="s">
        <v>214</v>
      </c>
      <c r="G11585" t="s">
        <v>215</v>
      </c>
      <c r="H11585">
        <v>2</v>
      </c>
      <c r="I11585">
        <v>2018</v>
      </c>
      <c r="J11585">
        <v>1</v>
      </c>
      <c r="L11585">
        <v>23107719</v>
      </c>
      <c r="M11585">
        <v>4</v>
      </c>
      <c r="P11585" s="29">
        <f t="shared" si="462"/>
        <v>0.5</v>
      </c>
    </row>
    <row r="11586" spans="1:16" hidden="1" x14ac:dyDescent="0.25">
      <c r="A11586">
        <v>195397341</v>
      </c>
      <c r="B11586">
        <v>803401</v>
      </c>
      <c r="C11586" t="s">
        <v>318</v>
      </c>
      <c r="D11586">
        <v>2024862</v>
      </c>
      <c r="E11586" t="s">
        <v>289</v>
      </c>
      <c r="F11586" t="s">
        <v>214</v>
      </c>
      <c r="G11586" t="s">
        <v>215</v>
      </c>
      <c r="H11586">
        <v>2</v>
      </c>
      <c r="I11586">
        <v>2018</v>
      </c>
      <c r="J11586">
        <v>1</v>
      </c>
      <c r="L11586">
        <v>23107752</v>
      </c>
      <c r="M11586">
        <v>5.7</v>
      </c>
      <c r="P11586" s="29">
        <f t="shared" si="462"/>
        <v>0.78333333333333333</v>
      </c>
    </row>
    <row r="11587" spans="1:16" hidden="1" x14ac:dyDescent="0.25">
      <c r="A11587">
        <v>195397341</v>
      </c>
      <c r="B11587">
        <v>803401</v>
      </c>
      <c r="C11587" t="s">
        <v>318</v>
      </c>
      <c r="D11587">
        <v>2021596</v>
      </c>
      <c r="E11587" t="s">
        <v>294</v>
      </c>
      <c r="F11587" t="s">
        <v>214</v>
      </c>
      <c r="G11587" t="s">
        <v>215</v>
      </c>
      <c r="H11587">
        <v>2</v>
      </c>
      <c r="I11587">
        <v>2018</v>
      </c>
      <c r="J11587">
        <v>1</v>
      </c>
      <c r="L11587">
        <v>23108100</v>
      </c>
      <c r="M11587">
        <v>4.2</v>
      </c>
      <c r="P11587" s="29">
        <f t="shared" si="462"/>
        <v>0.53333333333333333</v>
      </c>
    </row>
    <row r="11588" spans="1:16" hidden="1" x14ac:dyDescent="0.25">
      <c r="A11588">
        <v>195397341</v>
      </c>
      <c r="B11588">
        <v>803401</v>
      </c>
      <c r="C11588" t="s">
        <v>318</v>
      </c>
      <c r="D11588">
        <v>2021638</v>
      </c>
      <c r="E11588" t="s">
        <v>250</v>
      </c>
      <c r="F11588" t="s">
        <v>214</v>
      </c>
      <c r="G11588" t="s">
        <v>215</v>
      </c>
      <c r="H11588">
        <v>3</v>
      </c>
      <c r="I11588">
        <v>2018</v>
      </c>
      <c r="J11588">
        <v>1</v>
      </c>
      <c r="L11588">
        <v>23108054</v>
      </c>
      <c r="M11588">
        <v>3.8</v>
      </c>
      <c r="P11588" s="29">
        <f t="shared" si="462"/>
        <v>0.46666666666666662</v>
      </c>
    </row>
    <row r="11589" spans="1:16" hidden="1" x14ac:dyDescent="0.25">
      <c r="A11589">
        <v>195397341</v>
      </c>
      <c r="B11589">
        <v>803401</v>
      </c>
      <c r="C11589" t="s">
        <v>318</v>
      </c>
      <c r="D11589">
        <v>2004591</v>
      </c>
      <c r="E11589" t="s">
        <v>271</v>
      </c>
      <c r="F11589" t="s">
        <v>214</v>
      </c>
      <c r="G11589" t="s">
        <v>215</v>
      </c>
      <c r="H11589">
        <v>4</v>
      </c>
      <c r="I11589">
        <v>2018</v>
      </c>
      <c r="J11589">
        <v>1</v>
      </c>
      <c r="L11589">
        <v>23108870</v>
      </c>
      <c r="P11589" s="29" t="str">
        <f t="shared" si="462"/>
        <v>DRP</v>
      </c>
    </row>
    <row r="11590" spans="1:16" hidden="1" x14ac:dyDescent="0.25">
      <c r="A11590">
        <v>195397341</v>
      </c>
      <c r="B11590">
        <v>803401</v>
      </c>
      <c r="C11590" t="s">
        <v>318</v>
      </c>
      <c r="D11590">
        <v>2021591</v>
      </c>
      <c r="E11590" t="s">
        <v>240</v>
      </c>
      <c r="F11590" t="s">
        <v>214</v>
      </c>
      <c r="G11590" t="s">
        <v>215</v>
      </c>
      <c r="H11590">
        <v>2</v>
      </c>
      <c r="I11590">
        <v>2018</v>
      </c>
      <c r="J11590">
        <v>2</v>
      </c>
      <c r="L11590">
        <v>23116692</v>
      </c>
      <c r="M11590">
        <v>5.2</v>
      </c>
      <c r="P11590" s="29">
        <f t="shared" si="462"/>
        <v>0.70000000000000007</v>
      </c>
    </row>
    <row r="11591" spans="1:16" hidden="1" x14ac:dyDescent="0.25">
      <c r="A11591">
        <v>195397341</v>
      </c>
      <c r="B11591">
        <v>803401</v>
      </c>
      <c r="C11591" t="s">
        <v>318</v>
      </c>
      <c r="D11591">
        <v>2021638</v>
      </c>
      <c r="E11591" t="s">
        <v>250</v>
      </c>
      <c r="F11591" t="s">
        <v>214</v>
      </c>
      <c r="G11591" t="s">
        <v>215</v>
      </c>
      <c r="H11591">
        <v>2</v>
      </c>
      <c r="I11591">
        <v>2018</v>
      </c>
      <c r="J11591">
        <v>2</v>
      </c>
      <c r="L11591">
        <v>23116219</v>
      </c>
      <c r="M11591">
        <v>5.2</v>
      </c>
      <c r="P11591" s="29">
        <f t="shared" si="462"/>
        <v>0.70000000000000007</v>
      </c>
    </row>
    <row r="11592" spans="1:16" hidden="1" x14ac:dyDescent="0.25">
      <c r="A11592">
        <v>195397341</v>
      </c>
      <c r="B11592">
        <v>803401</v>
      </c>
      <c r="C11592" t="s">
        <v>318</v>
      </c>
      <c r="D11592">
        <v>2019272</v>
      </c>
      <c r="E11592" t="s">
        <v>249</v>
      </c>
      <c r="F11592" t="s">
        <v>214</v>
      </c>
      <c r="G11592" t="s">
        <v>215</v>
      </c>
      <c r="H11592">
        <v>2</v>
      </c>
      <c r="I11592">
        <v>2018</v>
      </c>
      <c r="J11592">
        <v>2</v>
      </c>
      <c r="L11592">
        <v>23115025</v>
      </c>
      <c r="M11592">
        <v>5.4</v>
      </c>
      <c r="P11592" s="29">
        <f t="shared" si="462"/>
        <v>0.73333333333333339</v>
      </c>
    </row>
    <row r="11593" spans="1:16" hidden="1" x14ac:dyDescent="0.25">
      <c r="A11593">
        <v>195397341</v>
      </c>
      <c r="B11593">
        <v>803401</v>
      </c>
      <c r="C11593" t="s">
        <v>318</v>
      </c>
      <c r="D11593">
        <v>2004591</v>
      </c>
      <c r="E11593" t="s">
        <v>271</v>
      </c>
      <c r="F11593" t="s">
        <v>214</v>
      </c>
      <c r="G11593" t="s">
        <v>215</v>
      </c>
      <c r="H11593">
        <v>2</v>
      </c>
      <c r="I11593">
        <v>2018</v>
      </c>
      <c r="J11593">
        <v>2</v>
      </c>
      <c r="L11593">
        <v>23115874</v>
      </c>
      <c r="M11593">
        <v>5.9</v>
      </c>
      <c r="P11593" s="29">
        <f t="shared" si="462"/>
        <v>0.81666666666666676</v>
      </c>
    </row>
    <row r="11594" spans="1:16" hidden="1" x14ac:dyDescent="0.25">
      <c r="A11594">
        <v>195397341</v>
      </c>
      <c r="B11594">
        <v>803401</v>
      </c>
      <c r="C11594" t="s">
        <v>318</v>
      </c>
      <c r="D11594">
        <v>2021640</v>
      </c>
      <c r="E11594" t="s">
        <v>227</v>
      </c>
      <c r="F11594" t="s">
        <v>214</v>
      </c>
      <c r="G11594" t="s">
        <v>215</v>
      </c>
      <c r="H11594">
        <v>2</v>
      </c>
      <c r="I11594">
        <v>2019</v>
      </c>
      <c r="J11594">
        <v>1</v>
      </c>
      <c r="L11594">
        <v>23122092</v>
      </c>
      <c r="M11594">
        <v>4</v>
      </c>
      <c r="P11594" s="29">
        <f t="shared" si="462"/>
        <v>0.5</v>
      </c>
    </row>
    <row r="11595" spans="1:16" hidden="1" x14ac:dyDescent="0.25">
      <c r="A11595">
        <v>195397341</v>
      </c>
      <c r="B11595">
        <v>803401</v>
      </c>
      <c r="C11595" t="s">
        <v>318</v>
      </c>
      <c r="D11595">
        <v>2021679</v>
      </c>
      <c r="E11595" t="s">
        <v>259</v>
      </c>
      <c r="F11595" t="s">
        <v>214</v>
      </c>
      <c r="G11595" t="s">
        <v>215</v>
      </c>
      <c r="H11595">
        <v>2</v>
      </c>
      <c r="I11595">
        <v>2019</v>
      </c>
      <c r="J11595">
        <v>1</v>
      </c>
      <c r="L11595">
        <v>23122095</v>
      </c>
      <c r="M11595">
        <v>4.5999999999999996</v>
      </c>
      <c r="P11595" s="29">
        <f t="shared" si="462"/>
        <v>0.6</v>
      </c>
    </row>
    <row r="11596" spans="1:16" hidden="1" x14ac:dyDescent="0.25">
      <c r="A11596">
        <v>195397341</v>
      </c>
      <c r="B11596">
        <v>803401</v>
      </c>
      <c r="C11596" t="s">
        <v>318</v>
      </c>
      <c r="D11596">
        <v>2021750</v>
      </c>
      <c r="E11596" t="s">
        <v>296</v>
      </c>
      <c r="F11596" t="s">
        <v>214</v>
      </c>
      <c r="G11596" t="s">
        <v>215</v>
      </c>
      <c r="H11596">
        <v>2</v>
      </c>
      <c r="I11596">
        <v>2019</v>
      </c>
      <c r="J11596">
        <v>1</v>
      </c>
      <c r="L11596">
        <v>23120000</v>
      </c>
      <c r="M11596">
        <v>5.7</v>
      </c>
      <c r="P11596" s="29">
        <f t="shared" si="462"/>
        <v>0.78333333333333333</v>
      </c>
    </row>
    <row r="11597" spans="1:16" hidden="1" x14ac:dyDescent="0.25">
      <c r="A11597">
        <v>195397341</v>
      </c>
      <c r="B11597">
        <v>803401</v>
      </c>
      <c r="C11597" t="s">
        <v>318</v>
      </c>
      <c r="D11597">
        <v>2021725</v>
      </c>
      <c r="E11597" t="s">
        <v>257</v>
      </c>
      <c r="F11597" t="s">
        <v>214</v>
      </c>
      <c r="G11597" t="s">
        <v>215</v>
      </c>
      <c r="H11597">
        <v>2</v>
      </c>
      <c r="I11597">
        <v>2019</v>
      </c>
      <c r="J11597">
        <v>1</v>
      </c>
      <c r="L11597">
        <v>23120001</v>
      </c>
      <c r="M11597">
        <v>4.4000000000000004</v>
      </c>
      <c r="P11597" s="29">
        <f t="shared" si="462"/>
        <v>0.56666666666666676</v>
      </c>
    </row>
    <row r="11598" spans="1:16" hidden="1" x14ac:dyDescent="0.25">
      <c r="A11598">
        <v>195397341</v>
      </c>
      <c r="B11598">
        <v>803401</v>
      </c>
      <c r="C11598" t="s">
        <v>318</v>
      </c>
      <c r="D11598">
        <v>2021787</v>
      </c>
      <c r="E11598" t="s">
        <v>292</v>
      </c>
      <c r="F11598" t="s">
        <v>214</v>
      </c>
      <c r="G11598" t="s">
        <v>215</v>
      </c>
      <c r="H11598">
        <v>2</v>
      </c>
      <c r="I11598">
        <v>2019</v>
      </c>
      <c r="J11598">
        <v>1</v>
      </c>
      <c r="L11598">
        <v>23119964</v>
      </c>
      <c r="M11598">
        <v>4.2</v>
      </c>
      <c r="P11598" s="29">
        <f t="shared" si="462"/>
        <v>0.53333333333333333</v>
      </c>
    </row>
    <row r="11599" spans="1:16" hidden="1" x14ac:dyDescent="0.25">
      <c r="A11599">
        <v>195397341</v>
      </c>
      <c r="B11599">
        <v>803401</v>
      </c>
      <c r="C11599" t="s">
        <v>318</v>
      </c>
      <c r="D11599">
        <v>2004586</v>
      </c>
      <c r="E11599" t="s">
        <v>325</v>
      </c>
      <c r="F11599" t="s">
        <v>214</v>
      </c>
      <c r="G11599" t="s">
        <v>215</v>
      </c>
      <c r="H11599">
        <v>1</v>
      </c>
      <c r="I11599">
        <v>2019</v>
      </c>
      <c r="J11599">
        <v>2</v>
      </c>
      <c r="L11599">
        <v>23130408</v>
      </c>
      <c r="P11599" s="29" t="str">
        <f t="shared" si="462"/>
        <v>NULL</v>
      </c>
    </row>
    <row r="11600" spans="1:16" hidden="1" x14ac:dyDescent="0.25">
      <c r="A11600">
        <v>195397341</v>
      </c>
      <c r="B11600">
        <v>803401</v>
      </c>
      <c r="C11600" t="s">
        <v>318</v>
      </c>
      <c r="D11600">
        <v>2004587</v>
      </c>
      <c r="E11600" t="s">
        <v>288</v>
      </c>
      <c r="F11600" t="s">
        <v>214</v>
      </c>
      <c r="G11600" t="s">
        <v>215</v>
      </c>
      <c r="H11600">
        <v>1</v>
      </c>
      <c r="I11600">
        <v>2019</v>
      </c>
      <c r="J11600">
        <v>2</v>
      </c>
      <c r="L11600">
        <v>23130322</v>
      </c>
      <c r="P11600" s="29" t="str">
        <f t="shared" si="462"/>
        <v>NULL</v>
      </c>
    </row>
    <row r="11601" spans="1:16" hidden="1" x14ac:dyDescent="0.25">
      <c r="A11601">
        <v>195397341</v>
      </c>
      <c r="B11601">
        <v>803401</v>
      </c>
      <c r="C11601" t="s">
        <v>318</v>
      </c>
      <c r="D11601">
        <v>2021723</v>
      </c>
      <c r="E11601" t="s">
        <v>299</v>
      </c>
      <c r="F11601" t="s">
        <v>214</v>
      </c>
      <c r="G11601" t="s">
        <v>215</v>
      </c>
      <c r="H11601">
        <v>1</v>
      </c>
      <c r="I11601">
        <v>2019</v>
      </c>
      <c r="J11601">
        <v>2</v>
      </c>
      <c r="L11601">
        <v>23129792</v>
      </c>
      <c r="P11601" s="29" t="str">
        <f t="shared" si="462"/>
        <v>NULL</v>
      </c>
    </row>
    <row r="11602" spans="1:16" hidden="1" x14ac:dyDescent="0.25">
      <c r="A11602">
        <v>195397341</v>
      </c>
      <c r="B11602">
        <v>803401</v>
      </c>
      <c r="C11602" t="s">
        <v>318</v>
      </c>
      <c r="D11602">
        <v>2021615</v>
      </c>
      <c r="E11602" t="s">
        <v>255</v>
      </c>
      <c r="F11602" t="s">
        <v>214</v>
      </c>
      <c r="G11602" t="s">
        <v>215</v>
      </c>
      <c r="H11602">
        <v>1</v>
      </c>
      <c r="I11602">
        <v>2019</v>
      </c>
      <c r="J11602">
        <v>2</v>
      </c>
      <c r="L11602">
        <v>23129300</v>
      </c>
      <c r="P11602" s="29" t="str">
        <f t="shared" si="462"/>
        <v>NULL</v>
      </c>
    </row>
    <row r="11603" spans="1:16" hidden="1" x14ac:dyDescent="0.25">
      <c r="A11603">
        <v>195397341</v>
      </c>
      <c r="B11603">
        <v>803401</v>
      </c>
      <c r="C11603" t="s">
        <v>318</v>
      </c>
      <c r="D11603">
        <v>2021865</v>
      </c>
      <c r="E11603" t="s">
        <v>301</v>
      </c>
      <c r="F11603" t="s">
        <v>214</v>
      </c>
      <c r="G11603" t="s">
        <v>215</v>
      </c>
      <c r="H11603">
        <v>1</v>
      </c>
      <c r="I11603">
        <v>2019</v>
      </c>
      <c r="J11603">
        <v>2</v>
      </c>
      <c r="L11603">
        <v>23130441</v>
      </c>
      <c r="P11603" s="29" t="str">
        <f t="shared" si="462"/>
        <v>NULL</v>
      </c>
    </row>
    <row r="11604" spans="1:16" hidden="1" x14ac:dyDescent="0.25">
      <c r="A11604">
        <v>195397341</v>
      </c>
      <c r="B11604">
        <v>803401</v>
      </c>
      <c r="C11604" t="s">
        <v>318</v>
      </c>
      <c r="D11604">
        <v>2021744</v>
      </c>
      <c r="E11604" t="s">
        <v>262</v>
      </c>
      <c r="F11604" t="s">
        <v>214</v>
      </c>
      <c r="G11604" t="s">
        <v>215</v>
      </c>
      <c r="H11604">
        <v>1</v>
      </c>
      <c r="I11604">
        <v>2019</v>
      </c>
      <c r="J11604">
        <v>2</v>
      </c>
      <c r="L11604">
        <v>23120240</v>
      </c>
      <c r="P11604" s="29" t="str">
        <f t="shared" si="462"/>
        <v>NULL</v>
      </c>
    </row>
    <row r="11605" spans="1:16" hidden="1" x14ac:dyDescent="0.25">
      <c r="A11605">
        <v>195397848</v>
      </c>
      <c r="B11605">
        <v>803401</v>
      </c>
      <c r="C11605" t="s">
        <v>318</v>
      </c>
      <c r="D11605">
        <v>2005118</v>
      </c>
      <c r="E11605" t="s">
        <v>223</v>
      </c>
      <c r="F11605" t="s">
        <v>214</v>
      </c>
      <c r="G11605" t="s">
        <v>215</v>
      </c>
      <c r="H11605">
        <v>2</v>
      </c>
      <c r="I11605">
        <v>2016</v>
      </c>
      <c r="J11605">
        <v>1</v>
      </c>
      <c r="L11605">
        <v>23081292</v>
      </c>
      <c r="M11605">
        <v>4.3</v>
      </c>
      <c r="P11605" s="29">
        <f t="shared" si="462"/>
        <v>0.54999999999999993</v>
      </c>
    </row>
    <row r="11606" spans="1:16" hidden="1" x14ac:dyDescent="0.25">
      <c r="A11606">
        <v>195397848</v>
      </c>
      <c r="B11606">
        <v>803401</v>
      </c>
      <c r="C11606" t="s">
        <v>318</v>
      </c>
      <c r="D11606">
        <v>2021754</v>
      </c>
      <c r="E11606" t="s">
        <v>216</v>
      </c>
      <c r="F11606" t="s">
        <v>214</v>
      </c>
      <c r="G11606" t="s">
        <v>215</v>
      </c>
      <c r="H11606">
        <v>2</v>
      </c>
      <c r="I11606">
        <v>2016</v>
      </c>
      <c r="J11606">
        <v>1</v>
      </c>
      <c r="L11606">
        <v>23081091</v>
      </c>
      <c r="M11606">
        <v>4</v>
      </c>
      <c r="P11606" s="29">
        <f t="shared" si="462"/>
        <v>0.5</v>
      </c>
    </row>
    <row r="11607" spans="1:16" hidden="1" x14ac:dyDescent="0.25">
      <c r="A11607">
        <v>195397848</v>
      </c>
      <c r="B11607">
        <v>803401</v>
      </c>
      <c r="C11607" t="s">
        <v>318</v>
      </c>
      <c r="D11607">
        <v>2005102</v>
      </c>
      <c r="E11607" t="s">
        <v>218</v>
      </c>
      <c r="F11607" t="s">
        <v>214</v>
      </c>
      <c r="G11607" t="s">
        <v>215</v>
      </c>
      <c r="H11607">
        <v>2</v>
      </c>
      <c r="I11607">
        <v>2016</v>
      </c>
      <c r="J11607">
        <v>1</v>
      </c>
      <c r="L11607">
        <v>23081381</v>
      </c>
      <c r="M11607">
        <v>6</v>
      </c>
      <c r="P11607" s="29">
        <f t="shared" si="462"/>
        <v>0.83333333333333337</v>
      </c>
    </row>
    <row r="11608" spans="1:16" hidden="1" x14ac:dyDescent="0.25">
      <c r="A11608">
        <v>195397848</v>
      </c>
      <c r="B11608">
        <v>803401</v>
      </c>
      <c r="C11608" t="s">
        <v>318</v>
      </c>
      <c r="D11608">
        <v>2005099</v>
      </c>
      <c r="E11608" t="s">
        <v>217</v>
      </c>
      <c r="F11608" t="s">
        <v>214</v>
      </c>
      <c r="G11608" t="s">
        <v>215</v>
      </c>
      <c r="H11608">
        <v>2</v>
      </c>
      <c r="I11608">
        <v>2016</v>
      </c>
      <c r="J11608">
        <v>1</v>
      </c>
      <c r="L11608">
        <v>23081299</v>
      </c>
      <c r="M11608">
        <v>5.2</v>
      </c>
      <c r="P11608" s="29">
        <f t="shared" si="462"/>
        <v>0.70000000000000007</v>
      </c>
    </row>
    <row r="11609" spans="1:16" hidden="1" x14ac:dyDescent="0.25">
      <c r="A11609">
        <v>195397848</v>
      </c>
      <c r="B11609">
        <v>803401</v>
      </c>
      <c r="C11609" t="s">
        <v>318</v>
      </c>
      <c r="D11609">
        <v>2021600</v>
      </c>
      <c r="E11609" t="s">
        <v>219</v>
      </c>
      <c r="F11609" t="s">
        <v>214</v>
      </c>
      <c r="G11609" t="s">
        <v>215</v>
      </c>
      <c r="H11609">
        <v>2</v>
      </c>
      <c r="I11609">
        <v>2016</v>
      </c>
      <c r="J11609">
        <v>1</v>
      </c>
      <c r="L11609">
        <v>23081078</v>
      </c>
      <c r="M11609">
        <v>6.1</v>
      </c>
      <c r="P11609" s="29">
        <f t="shared" si="462"/>
        <v>0.85</v>
      </c>
    </row>
    <row r="11610" spans="1:16" hidden="1" x14ac:dyDescent="0.25">
      <c r="A11610">
        <v>195397848</v>
      </c>
      <c r="B11610">
        <v>803401</v>
      </c>
      <c r="C11610" t="s">
        <v>318</v>
      </c>
      <c r="D11610">
        <v>2004098</v>
      </c>
      <c r="E11610" t="s">
        <v>213</v>
      </c>
      <c r="F11610" t="s">
        <v>214</v>
      </c>
      <c r="G11610" t="s">
        <v>215</v>
      </c>
      <c r="H11610">
        <v>2</v>
      </c>
      <c r="I11610">
        <v>2016</v>
      </c>
      <c r="J11610">
        <v>1</v>
      </c>
      <c r="L11610">
        <v>23081503</v>
      </c>
      <c r="M11610">
        <v>6.2</v>
      </c>
      <c r="P11610" s="29">
        <f t="shared" si="462"/>
        <v>0.8666666666666667</v>
      </c>
    </row>
    <row r="11611" spans="1:16" hidden="1" x14ac:dyDescent="0.25">
      <c r="A11611">
        <v>195397848</v>
      </c>
      <c r="B11611">
        <v>803401</v>
      </c>
      <c r="C11611" t="s">
        <v>318</v>
      </c>
      <c r="D11611">
        <v>2021602</v>
      </c>
      <c r="E11611" t="s">
        <v>242</v>
      </c>
      <c r="F11611" t="s">
        <v>214</v>
      </c>
      <c r="G11611" t="s">
        <v>215</v>
      </c>
      <c r="H11611">
        <v>3</v>
      </c>
      <c r="I11611">
        <v>2016</v>
      </c>
      <c r="J11611">
        <v>2</v>
      </c>
      <c r="L11611">
        <v>23086745</v>
      </c>
      <c r="M11611">
        <v>2.9</v>
      </c>
      <c r="P11611" s="29">
        <f t="shared" ref="P11611:P11630" si="463">IF(AND(ISNUMBER(M11611),H11611&lt;&gt;4),(M11611-1)/6,IF(H11611=4,"DRP",IF(AND(H11611=3,M11611="NA"),"BAD",IF(AND(H11611=2),"CVL",IF(AND(H11611=1,ISBLANK(M11611)),"NULL","UNK")))))</f>
        <v>0.31666666666666665</v>
      </c>
    </row>
    <row r="11612" spans="1:16" hidden="1" x14ac:dyDescent="0.25">
      <c r="A11612">
        <v>195397848</v>
      </c>
      <c r="B11612">
        <v>803401</v>
      </c>
      <c r="C11612" t="s">
        <v>318</v>
      </c>
      <c r="D11612">
        <v>2021580</v>
      </c>
      <c r="E11612" t="s">
        <v>241</v>
      </c>
      <c r="F11612" t="s">
        <v>214</v>
      </c>
      <c r="G11612" t="s">
        <v>215</v>
      </c>
      <c r="H11612">
        <v>2</v>
      </c>
      <c r="I11612">
        <v>2016</v>
      </c>
      <c r="J11612">
        <v>2</v>
      </c>
      <c r="L11612">
        <v>23086825</v>
      </c>
      <c r="M11612">
        <v>4.4000000000000004</v>
      </c>
      <c r="P11612" s="29">
        <f t="shared" si="463"/>
        <v>0.56666666666666676</v>
      </c>
    </row>
    <row r="11613" spans="1:16" hidden="1" x14ac:dyDescent="0.25">
      <c r="A11613">
        <v>195397848</v>
      </c>
      <c r="B11613">
        <v>803401</v>
      </c>
      <c r="C11613" t="s">
        <v>318</v>
      </c>
      <c r="D11613">
        <v>2004112</v>
      </c>
      <c r="E11613" t="s">
        <v>244</v>
      </c>
      <c r="F11613" t="s">
        <v>214</v>
      </c>
      <c r="G11613" t="s">
        <v>215</v>
      </c>
      <c r="H11613">
        <v>2</v>
      </c>
      <c r="I11613">
        <v>2016</v>
      </c>
      <c r="J11613">
        <v>2</v>
      </c>
      <c r="L11613">
        <v>23085500</v>
      </c>
      <c r="M11613">
        <v>4.0999999999999996</v>
      </c>
      <c r="P11613" s="29">
        <f t="shared" si="463"/>
        <v>0.51666666666666661</v>
      </c>
    </row>
    <row r="11614" spans="1:16" hidden="1" x14ac:dyDescent="0.25">
      <c r="A11614">
        <v>195397848</v>
      </c>
      <c r="B11614">
        <v>803401</v>
      </c>
      <c r="C11614" t="s">
        <v>318</v>
      </c>
      <c r="D11614">
        <v>2021756</v>
      </c>
      <c r="E11614" t="s">
        <v>253</v>
      </c>
      <c r="F11614" t="s">
        <v>214</v>
      </c>
      <c r="G11614" t="s">
        <v>215</v>
      </c>
      <c r="H11614">
        <v>4</v>
      </c>
      <c r="I11614">
        <v>2016</v>
      </c>
      <c r="J11614">
        <v>2</v>
      </c>
      <c r="L11614">
        <v>23086834</v>
      </c>
      <c r="P11614" s="29" t="str">
        <f t="shared" si="463"/>
        <v>DRP</v>
      </c>
    </row>
    <row r="11615" spans="1:16" hidden="1" x14ac:dyDescent="0.25">
      <c r="A11615">
        <v>195397848</v>
      </c>
      <c r="B11615">
        <v>803401</v>
      </c>
      <c r="C11615" t="s">
        <v>318</v>
      </c>
      <c r="D11615">
        <v>2005117</v>
      </c>
      <c r="E11615" t="s">
        <v>220</v>
      </c>
      <c r="F11615" t="s">
        <v>214</v>
      </c>
      <c r="G11615" t="s">
        <v>215</v>
      </c>
      <c r="H11615">
        <v>4</v>
      </c>
      <c r="I11615">
        <v>2016</v>
      </c>
      <c r="J11615">
        <v>2</v>
      </c>
      <c r="L11615">
        <v>23084476</v>
      </c>
      <c r="P11615" s="29" t="str">
        <f t="shared" si="463"/>
        <v>DRP</v>
      </c>
    </row>
    <row r="11616" spans="1:16" hidden="1" x14ac:dyDescent="0.25">
      <c r="A11616">
        <v>195397848</v>
      </c>
      <c r="B11616">
        <v>803401</v>
      </c>
      <c r="C11616" t="s">
        <v>318</v>
      </c>
      <c r="D11616">
        <v>2021763</v>
      </c>
      <c r="E11616" t="s">
        <v>298</v>
      </c>
      <c r="F11616" t="s">
        <v>214</v>
      </c>
      <c r="G11616" t="s">
        <v>215</v>
      </c>
      <c r="H11616">
        <v>2</v>
      </c>
      <c r="I11616">
        <v>2016</v>
      </c>
      <c r="J11616">
        <v>2</v>
      </c>
      <c r="L11616">
        <v>23086847</v>
      </c>
      <c r="M11616">
        <v>4.5999999999999996</v>
      </c>
      <c r="P11616" s="29">
        <f t="shared" si="463"/>
        <v>0.6</v>
      </c>
    </row>
    <row r="11617" spans="1:16" hidden="1" x14ac:dyDescent="0.25">
      <c r="A11617">
        <v>195397848</v>
      </c>
      <c r="B11617">
        <v>803401</v>
      </c>
      <c r="C11617" t="s">
        <v>318</v>
      </c>
      <c r="D11617">
        <v>2005117</v>
      </c>
      <c r="E11617" t="s">
        <v>220</v>
      </c>
      <c r="F11617" t="s">
        <v>214</v>
      </c>
      <c r="G11617" t="s">
        <v>215</v>
      </c>
      <c r="H11617">
        <v>3</v>
      </c>
      <c r="I11617">
        <v>2016</v>
      </c>
      <c r="J11617">
        <v>2</v>
      </c>
      <c r="L11617">
        <v>23084479</v>
      </c>
      <c r="M11617" t="s">
        <v>221</v>
      </c>
      <c r="P11617" s="29" t="str">
        <f t="shared" si="463"/>
        <v>BAD</v>
      </c>
    </row>
    <row r="11618" spans="1:16" hidden="1" x14ac:dyDescent="0.25">
      <c r="A11618">
        <v>195397848</v>
      </c>
      <c r="B11618">
        <v>803401</v>
      </c>
      <c r="C11618" t="s">
        <v>318</v>
      </c>
      <c r="D11618">
        <v>2021756</v>
      </c>
      <c r="E11618" t="s">
        <v>253</v>
      </c>
      <c r="F11618" t="s">
        <v>214</v>
      </c>
      <c r="G11618" t="s">
        <v>215</v>
      </c>
      <c r="H11618">
        <v>3</v>
      </c>
      <c r="I11618">
        <v>2016</v>
      </c>
      <c r="J11618">
        <v>2</v>
      </c>
      <c r="L11618">
        <v>23086834</v>
      </c>
      <c r="M11618">
        <v>2.8</v>
      </c>
      <c r="P11618" s="29">
        <f t="shared" si="463"/>
        <v>0.3</v>
      </c>
    </row>
    <row r="11619" spans="1:16" hidden="1" x14ac:dyDescent="0.25">
      <c r="A11619">
        <v>195397848</v>
      </c>
      <c r="B11619">
        <v>803401</v>
      </c>
      <c r="C11619" t="s">
        <v>318</v>
      </c>
      <c r="D11619">
        <v>2005117</v>
      </c>
      <c r="E11619" t="s">
        <v>220</v>
      </c>
      <c r="F11619" t="s">
        <v>214</v>
      </c>
      <c r="G11619" t="s">
        <v>215</v>
      </c>
      <c r="H11619">
        <v>3</v>
      </c>
      <c r="I11619">
        <v>2017</v>
      </c>
      <c r="J11619">
        <v>1</v>
      </c>
      <c r="L11619">
        <v>23091395</v>
      </c>
      <c r="M11619">
        <v>3.5</v>
      </c>
      <c r="P11619" s="29">
        <f t="shared" si="463"/>
        <v>0.41666666666666669</v>
      </c>
    </row>
    <row r="11620" spans="1:16" hidden="1" x14ac:dyDescent="0.25">
      <c r="A11620">
        <v>195397848</v>
      </c>
      <c r="B11620">
        <v>803401</v>
      </c>
      <c r="C11620" t="s">
        <v>318</v>
      </c>
      <c r="D11620">
        <v>2021602</v>
      </c>
      <c r="E11620" t="s">
        <v>242</v>
      </c>
      <c r="F11620" t="s">
        <v>214</v>
      </c>
      <c r="G11620" t="s">
        <v>215</v>
      </c>
      <c r="H11620">
        <v>2</v>
      </c>
      <c r="I11620">
        <v>2017</v>
      </c>
      <c r="J11620">
        <v>1</v>
      </c>
      <c r="L11620">
        <v>23095499</v>
      </c>
      <c r="M11620">
        <v>4</v>
      </c>
      <c r="P11620" s="29">
        <f t="shared" si="463"/>
        <v>0.5</v>
      </c>
    </row>
    <row r="11621" spans="1:16" hidden="1" x14ac:dyDescent="0.25">
      <c r="A11621">
        <v>195397848</v>
      </c>
      <c r="B11621">
        <v>803401</v>
      </c>
      <c r="C11621" t="s">
        <v>318</v>
      </c>
      <c r="D11621">
        <v>2021756</v>
      </c>
      <c r="E11621" t="s">
        <v>253</v>
      </c>
      <c r="F11621" t="s">
        <v>214</v>
      </c>
      <c r="G11621" t="s">
        <v>215</v>
      </c>
      <c r="H11621">
        <v>3</v>
      </c>
      <c r="I11621">
        <v>2017</v>
      </c>
      <c r="J11621">
        <v>1</v>
      </c>
      <c r="L11621">
        <v>23092931</v>
      </c>
      <c r="M11621">
        <v>3.3</v>
      </c>
      <c r="P11621" s="29">
        <f t="shared" si="463"/>
        <v>0.3833333333333333</v>
      </c>
    </row>
    <row r="11622" spans="1:16" hidden="1" x14ac:dyDescent="0.25">
      <c r="A11622">
        <v>195397848</v>
      </c>
      <c r="B11622">
        <v>803401</v>
      </c>
      <c r="C11622" t="s">
        <v>318</v>
      </c>
      <c r="D11622">
        <v>2005131</v>
      </c>
      <c r="E11622" t="s">
        <v>228</v>
      </c>
      <c r="F11622" t="s">
        <v>214</v>
      </c>
      <c r="G11622" t="s">
        <v>215</v>
      </c>
      <c r="H11622">
        <v>2</v>
      </c>
      <c r="I11622">
        <v>2017</v>
      </c>
      <c r="J11622">
        <v>1</v>
      </c>
      <c r="L11622">
        <v>23093315</v>
      </c>
      <c r="M11622">
        <v>5</v>
      </c>
      <c r="P11622" s="29">
        <f t="shared" si="463"/>
        <v>0.66666666666666663</v>
      </c>
    </row>
    <row r="11623" spans="1:16" hidden="1" x14ac:dyDescent="0.25">
      <c r="A11623">
        <v>195397848</v>
      </c>
      <c r="B11623">
        <v>803401</v>
      </c>
      <c r="C11623" t="s">
        <v>318</v>
      </c>
      <c r="D11623">
        <v>2004099</v>
      </c>
      <c r="E11623" t="s">
        <v>245</v>
      </c>
      <c r="F11623" t="s">
        <v>214</v>
      </c>
      <c r="G11623" t="s">
        <v>215</v>
      </c>
      <c r="H11623">
        <v>3</v>
      </c>
      <c r="I11623">
        <v>2017</v>
      </c>
      <c r="J11623">
        <v>1</v>
      </c>
      <c r="L11623">
        <v>23092377</v>
      </c>
      <c r="M11623">
        <v>2.8</v>
      </c>
      <c r="P11623" s="29">
        <f t="shared" si="463"/>
        <v>0.3</v>
      </c>
    </row>
    <row r="11624" spans="1:16" hidden="1" x14ac:dyDescent="0.25">
      <c r="A11624">
        <v>195397848</v>
      </c>
      <c r="B11624">
        <v>803401</v>
      </c>
      <c r="C11624" t="s">
        <v>318</v>
      </c>
      <c r="D11624">
        <v>2004116</v>
      </c>
      <c r="E11624" t="s">
        <v>229</v>
      </c>
      <c r="F11624" t="s">
        <v>214</v>
      </c>
      <c r="G11624" t="s">
        <v>215</v>
      </c>
      <c r="H11624">
        <v>2</v>
      </c>
      <c r="I11624">
        <v>2017</v>
      </c>
      <c r="J11624">
        <v>1</v>
      </c>
      <c r="L11624">
        <v>23092362</v>
      </c>
      <c r="M11624">
        <v>5.7</v>
      </c>
      <c r="P11624" s="29">
        <f t="shared" si="463"/>
        <v>0.78333333333333333</v>
      </c>
    </row>
    <row r="11625" spans="1:16" hidden="1" x14ac:dyDescent="0.25">
      <c r="A11625">
        <v>195397848</v>
      </c>
      <c r="B11625">
        <v>803401</v>
      </c>
      <c r="C11625" t="s">
        <v>318</v>
      </c>
      <c r="D11625">
        <v>2021596</v>
      </c>
      <c r="E11625" t="s">
        <v>294</v>
      </c>
      <c r="F11625" t="s">
        <v>214</v>
      </c>
      <c r="G11625" t="s">
        <v>215</v>
      </c>
      <c r="H11625">
        <v>4</v>
      </c>
      <c r="I11625">
        <v>2017</v>
      </c>
      <c r="J11625">
        <v>2</v>
      </c>
      <c r="L11625">
        <v>23101186</v>
      </c>
      <c r="P11625" s="29" t="str">
        <f t="shared" si="463"/>
        <v>DRP</v>
      </c>
    </row>
    <row r="11626" spans="1:16" hidden="1" x14ac:dyDescent="0.25">
      <c r="A11626">
        <v>195397848</v>
      </c>
      <c r="B11626">
        <v>803401</v>
      </c>
      <c r="C11626" t="s">
        <v>318</v>
      </c>
      <c r="D11626">
        <v>2021638</v>
      </c>
      <c r="E11626" t="s">
        <v>250</v>
      </c>
      <c r="F11626" t="s">
        <v>214</v>
      </c>
      <c r="G11626" t="s">
        <v>215</v>
      </c>
      <c r="H11626">
        <v>4</v>
      </c>
      <c r="I11626">
        <v>2017</v>
      </c>
      <c r="J11626">
        <v>2</v>
      </c>
      <c r="L11626">
        <v>23101182</v>
      </c>
      <c r="P11626" s="29" t="str">
        <f t="shared" si="463"/>
        <v>DRP</v>
      </c>
    </row>
    <row r="11627" spans="1:16" hidden="1" x14ac:dyDescent="0.25">
      <c r="A11627">
        <v>195397848</v>
      </c>
      <c r="B11627">
        <v>803401</v>
      </c>
      <c r="C11627" t="s">
        <v>318</v>
      </c>
      <c r="D11627">
        <v>2021993</v>
      </c>
      <c r="E11627" t="s">
        <v>256</v>
      </c>
      <c r="F11627" t="s">
        <v>214</v>
      </c>
      <c r="G11627" t="s">
        <v>215</v>
      </c>
      <c r="H11627">
        <v>4</v>
      </c>
      <c r="I11627">
        <v>2017</v>
      </c>
      <c r="J11627">
        <v>2</v>
      </c>
      <c r="L11627">
        <v>23097537</v>
      </c>
      <c r="P11627" s="29" t="str">
        <f t="shared" si="463"/>
        <v>DRP</v>
      </c>
    </row>
    <row r="11628" spans="1:16" hidden="1" x14ac:dyDescent="0.25">
      <c r="A11628">
        <v>195397848</v>
      </c>
      <c r="B11628">
        <v>803401</v>
      </c>
      <c r="C11628" t="s">
        <v>318</v>
      </c>
      <c r="D11628">
        <v>2005117</v>
      </c>
      <c r="E11628" t="s">
        <v>220</v>
      </c>
      <c r="F11628" t="s">
        <v>214</v>
      </c>
      <c r="G11628" t="s">
        <v>215</v>
      </c>
      <c r="H11628">
        <v>4</v>
      </c>
      <c r="I11628">
        <v>2017</v>
      </c>
      <c r="J11628">
        <v>2</v>
      </c>
      <c r="L11628">
        <v>23098971</v>
      </c>
      <c r="P11628" s="29" t="str">
        <f t="shared" si="463"/>
        <v>DRP</v>
      </c>
    </row>
    <row r="11629" spans="1:16" hidden="1" x14ac:dyDescent="0.25">
      <c r="A11629">
        <v>195397848</v>
      </c>
      <c r="B11629">
        <v>803401</v>
      </c>
      <c r="C11629" t="s">
        <v>318</v>
      </c>
      <c r="D11629">
        <v>2021756</v>
      </c>
      <c r="E11629" t="s">
        <v>253</v>
      </c>
      <c r="F11629" t="s">
        <v>214</v>
      </c>
      <c r="G11629" t="s">
        <v>215</v>
      </c>
      <c r="H11629">
        <v>4</v>
      </c>
      <c r="I11629">
        <v>2017</v>
      </c>
      <c r="J11629">
        <v>2</v>
      </c>
      <c r="L11629">
        <v>23101099</v>
      </c>
      <c r="P11629" s="29" t="str">
        <f t="shared" si="463"/>
        <v>DRP</v>
      </c>
    </row>
    <row r="11630" spans="1:16" hidden="1" x14ac:dyDescent="0.25">
      <c r="A11630">
        <v>195397848</v>
      </c>
      <c r="B11630">
        <v>803401</v>
      </c>
      <c r="C11630" t="s">
        <v>318</v>
      </c>
      <c r="D11630">
        <v>2004099</v>
      </c>
      <c r="E11630" t="s">
        <v>245</v>
      </c>
      <c r="F11630" t="s">
        <v>214</v>
      </c>
      <c r="G11630" t="s">
        <v>215</v>
      </c>
      <c r="H11630">
        <v>4</v>
      </c>
      <c r="I11630">
        <v>2017</v>
      </c>
      <c r="J11630">
        <v>2</v>
      </c>
      <c r="L11630">
        <v>23098976</v>
      </c>
      <c r="P11630" s="29" t="str">
        <f t="shared" si="463"/>
        <v>DRP</v>
      </c>
    </row>
    <row r="11631" spans="1:16" hidden="1" x14ac:dyDescent="0.25">
      <c r="A11631">
        <v>195398240</v>
      </c>
      <c r="B11631">
        <v>803401</v>
      </c>
      <c r="C11631" t="s">
        <v>318</v>
      </c>
      <c r="D11631">
        <v>2005099</v>
      </c>
      <c r="E11631" t="s">
        <v>217</v>
      </c>
      <c r="F11631" t="s">
        <v>214</v>
      </c>
      <c r="G11631" t="s">
        <v>215</v>
      </c>
      <c r="H11631">
        <v>2</v>
      </c>
      <c r="I11631">
        <v>2015</v>
      </c>
      <c r="J11631">
        <v>1</v>
      </c>
      <c r="L11631">
        <v>23066434</v>
      </c>
      <c r="M11631">
        <v>4.3</v>
      </c>
      <c r="P11631" s="29">
        <f t="shared" ref="P11631:P11650" si="464">IF(AND(ISNUMBER(M11631),H11631&lt;&gt;4,N11631&lt;&gt;"X"),(M11631-1)/6,IF(H11631=4,"DRP",IF(AND(H11631=3,M11631="NA"),"BAD",IF(AND(H11631=2),"CVL",IF(AND(H11631=1,ISBLANK(M11631)),"NULL","UNK")))))</f>
        <v>0.54999999999999993</v>
      </c>
    </row>
    <row r="11632" spans="1:16" hidden="1" x14ac:dyDescent="0.25">
      <c r="A11632">
        <v>195398240</v>
      </c>
      <c r="B11632">
        <v>803401</v>
      </c>
      <c r="C11632" t="s">
        <v>318</v>
      </c>
      <c r="D11632">
        <v>2021600</v>
      </c>
      <c r="E11632" t="s">
        <v>219</v>
      </c>
      <c r="F11632" t="s">
        <v>214</v>
      </c>
      <c r="G11632" t="s">
        <v>215</v>
      </c>
      <c r="H11632">
        <v>2</v>
      </c>
      <c r="I11632">
        <v>2015</v>
      </c>
      <c r="J11632">
        <v>1</v>
      </c>
      <c r="L11632">
        <v>23066442</v>
      </c>
      <c r="M11632">
        <v>5.3</v>
      </c>
      <c r="P11632" s="29">
        <f t="shared" si="464"/>
        <v>0.71666666666666667</v>
      </c>
    </row>
    <row r="11633" spans="1:16" hidden="1" x14ac:dyDescent="0.25">
      <c r="A11633">
        <v>195398240</v>
      </c>
      <c r="B11633">
        <v>803401</v>
      </c>
      <c r="C11633" t="s">
        <v>318</v>
      </c>
      <c r="D11633">
        <v>2005118</v>
      </c>
      <c r="E11633" t="s">
        <v>223</v>
      </c>
      <c r="F11633" t="s">
        <v>214</v>
      </c>
      <c r="G11633" t="s">
        <v>215</v>
      </c>
      <c r="H11633">
        <v>2</v>
      </c>
      <c r="I11633">
        <v>2015</v>
      </c>
      <c r="J11633">
        <v>1</v>
      </c>
      <c r="L11633">
        <v>23067524</v>
      </c>
      <c r="M11633">
        <v>5</v>
      </c>
      <c r="P11633" s="29">
        <f t="shared" si="464"/>
        <v>0.66666666666666663</v>
      </c>
    </row>
    <row r="11634" spans="1:16" hidden="1" x14ac:dyDescent="0.25">
      <c r="A11634">
        <v>195398240</v>
      </c>
      <c r="B11634">
        <v>803401</v>
      </c>
      <c r="C11634" t="s">
        <v>318</v>
      </c>
      <c r="D11634">
        <v>2021754</v>
      </c>
      <c r="E11634" t="s">
        <v>216</v>
      </c>
      <c r="F11634" t="s">
        <v>214</v>
      </c>
      <c r="G11634" t="s">
        <v>215</v>
      </c>
      <c r="H11634">
        <v>3</v>
      </c>
      <c r="I11634">
        <v>2015</v>
      </c>
      <c r="J11634">
        <v>1</v>
      </c>
      <c r="L11634">
        <v>23066482</v>
      </c>
      <c r="M11634">
        <v>2.9</v>
      </c>
      <c r="P11634" s="29">
        <f t="shared" si="464"/>
        <v>0.31666666666666665</v>
      </c>
    </row>
    <row r="11635" spans="1:16" hidden="1" x14ac:dyDescent="0.25">
      <c r="A11635">
        <v>195398240</v>
      </c>
      <c r="B11635">
        <v>803401</v>
      </c>
      <c r="C11635" t="s">
        <v>318</v>
      </c>
      <c r="D11635">
        <v>2005102</v>
      </c>
      <c r="E11635" t="s">
        <v>218</v>
      </c>
      <c r="F11635" t="s">
        <v>214</v>
      </c>
      <c r="G11635" t="s">
        <v>215</v>
      </c>
      <c r="H11635">
        <v>2</v>
      </c>
      <c r="I11635">
        <v>2015</v>
      </c>
      <c r="J11635">
        <v>1</v>
      </c>
      <c r="L11635">
        <v>23066495</v>
      </c>
      <c r="M11635">
        <v>4</v>
      </c>
      <c r="P11635" s="29">
        <f t="shared" si="464"/>
        <v>0.5</v>
      </c>
    </row>
    <row r="11636" spans="1:16" hidden="1" x14ac:dyDescent="0.25">
      <c r="A11636">
        <v>195398240</v>
      </c>
      <c r="B11636">
        <v>803401</v>
      </c>
      <c r="C11636" t="s">
        <v>318</v>
      </c>
      <c r="D11636">
        <v>2004098</v>
      </c>
      <c r="E11636" t="s">
        <v>213</v>
      </c>
      <c r="F11636" t="s">
        <v>214</v>
      </c>
      <c r="G11636" t="s">
        <v>215</v>
      </c>
      <c r="H11636">
        <v>2</v>
      </c>
      <c r="I11636">
        <v>2015</v>
      </c>
      <c r="J11636">
        <v>1</v>
      </c>
      <c r="L11636">
        <v>23066523</v>
      </c>
      <c r="M11636">
        <v>5.6</v>
      </c>
      <c r="P11636" s="29">
        <f t="shared" si="464"/>
        <v>0.76666666666666661</v>
      </c>
    </row>
    <row r="11637" spans="1:16" hidden="1" x14ac:dyDescent="0.25">
      <c r="A11637">
        <v>195398240</v>
      </c>
      <c r="B11637">
        <v>803401</v>
      </c>
      <c r="C11637" t="s">
        <v>318</v>
      </c>
      <c r="D11637">
        <v>2005117</v>
      </c>
      <c r="E11637" t="s">
        <v>220</v>
      </c>
      <c r="F11637" t="s">
        <v>214</v>
      </c>
      <c r="G11637" t="s">
        <v>215</v>
      </c>
      <c r="H11637">
        <v>3</v>
      </c>
      <c r="I11637">
        <v>2015</v>
      </c>
      <c r="J11637">
        <v>2</v>
      </c>
      <c r="L11637">
        <v>23070387</v>
      </c>
      <c r="M11637" t="s">
        <v>221</v>
      </c>
      <c r="P11637" s="29" t="str">
        <f t="shared" si="464"/>
        <v>BAD</v>
      </c>
    </row>
    <row r="11638" spans="1:16" hidden="1" x14ac:dyDescent="0.25">
      <c r="A11638">
        <v>195398240</v>
      </c>
      <c r="B11638">
        <v>803401</v>
      </c>
      <c r="C11638" t="s">
        <v>318</v>
      </c>
      <c r="D11638">
        <v>2021602</v>
      </c>
      <c r="E11638" t="s">
        <v>242</v>
      </c>
      <c r="F11638" t="s">
        <v>214</v>
      </c>
      <c r="G11638" t="s">
        <v>215</v>
      </c>
      <c r="H11638">
        <v>2</v>
      </c>
      <c r="I11638">
        <v>2015</v>
      </c>
      <c r="J11638">
        <v>2</v>
      </c>
      <c r="L11638">
        <v>23072007</v>
      </c>
      <c r="M11638">
        <v>4.0999999999999996</v>
      </c>
      <c r="P11638" s="29">
        <f t="shared" si="464"/>
        <v>0.51666666666666661</v>
      </c>
    </row>
    <row r="11639" spans="1:16" hidden="1" x14ac:dyDescent="0.25">
      <c r="A11639">
        <v>195398240</v>
      </c>
      <c r="B11639">
        <v>803401</v>
      </c>
      <c r="C11639" t="s">
        <v>318</v>
      </c>
      <c r="D11639">
        <v>2021754</v>
      </c>
      <c r="E11639" t="s">
        <v>216</v>
      </c>
      <c r="F11639" t="s">
        <v>214</v>
      </c>
      <c r="G11639" t="s">
        <v>215</v>
      </c>
      <c r="H11639">
        <v>3</v>
      </c>
      <c r="I11639">
        <v>2015</v>
      </c>
      <c r="J11639">
        <v>2</v>
      </c>
      <c r="L11639">
        <v>23074133</v>
      </c>
      <c r="M11639">
        <v>3.5</v>
      </c>
      <c r="P11639" s="29">
        <f t="shared" si="464"/>
        <v>0.41666666666666669</v>
      </c>
    </row>
    <row r="11640" spans="1:16" hidden="1" x14ac:dyDescent="0.25">
      <c r="A11640">
        <v>195398240</v>
      </c>
      <c r="B11640">
        <v>803401</v>
      </c>
      <c r="C11640" t="s">
        <v>318</v>
      </c>
      <c r="D11640">
        <v>2021580</v>
      </c>
      <c r="E11640" t="s">
        <v>241</v>
      </c>
      <c r="F11640" t="s">
        <v>214</v>
      </c>
      <c r="G11640" t="s">
        <v>215</v>
      </c>
      <c r="H11640">
        <v>2</v>
      </c>
      <c r="I11640">
        <v>2015</v>
      </c>
      <c r="J11640">
        <v>2</v>
      </c>
      <c r="L11640">
        <v>23072001</v>
      </c>
      <c r="M11640">
        <v>4.0999999999999996</v>
      </c>
      <c r="P11640" s="29">
        <f t="shared" si="464"/>
        <v>0.51666666666666661</v>
      </c>
    </row>
    <row r="11641" spans="1:16" hidden="1" x14ac:dyDescent="0.25">
      <c r="A11641">
        <v>195398240</v>
      </c>
      <c r="B11641">
        <v>803401</v>
      </c>
      <c r="C11641" t="s">
        <v>318</v>
      </c>
      <c r="D11641">
        <v>2004116</v>
      </c>
      <c r="E11641" t="s">
        <v>229</v>
      </c>
      <c r="F11641" t="s">
        <v>214</v>
      </c>
      <c r="G11641" t="s">
        <v>215</v>
      </c>
      <c r="H11641">
        <v>2</v>
      </c>
      <c r="I11641">
        <v>2015</v>
      </c>
      <c r="J11641">
        <v>2</v>
      </c>
      <c r="L11641">
        <v>23073043</v>
      </c>
      <c r="M11641">
        <v>6</v>
      </c>
      <c r="P11641" s="29">
        <f t="shared" si="464"/>
        <v>0.83333333333333337</v>
      </c>
    </row>
    <row r="11642" spans="1:16" hidden="1" x14ac:dyDescent="0.25">
      <c r="A11642">
        <v>195398240</v>
      </c>
      <c r="B11642">
        <v>803401</v>
      </c>
      <c r="C11642" t="s">
        <v>318</v>
      </c>
      <c r="D11642">
        <v>2004112</v>
      </c>
      <c r="E11642" t="s">
        <v>244</v>
      </c>
      <c r="F11642" t="s">
        <v>214</v>
      </c>
      <c r="G11642" t="s">
        <v>215</v>
      </c>
      <c r="H11642">
        <v>2</v>
      </c>
      <c r="I11642">
        <v>2015</v>
      </c>
      <c r="J11642">
        <v>2</v>
      </c>
      <c r="L11642">
        <v>23073238</v>
      </c>
      <c r="M11642">
        <v>5</v>
      </c>
      <c r="P11642" s="29">
        <f t="shared" si="464"/>
        <v>0.66666666666666663</v>
      </c>
    </row>
    <row r="11643" spans="1:16" hidden="1" x14ac:dyDescent="0.25">
      <c r="A11643">
        <v>195398240</v>
      </c>
      <c r="B11643">
        <v>803401</v>
      </c>
      <c r="C11643" t="s">
        <v>318</v>
      </c>
      <c r="D11643">
        <v>2005131</v>
      </c>
      <c r="E11643" t="s">
        <v>228</v>
      </c>
      <c r="F11643" t="s">
        <v>214</v>
      </c>
      <c r="G11643" t="s">
        <v>215</v>
      </c>
      <c r="H11643">
        <v>4</v>
      </c>
      <c r="I11643">
        <v>2015</v>
      </c>
      <c r="J11643">
        <v>2</v>
      </c>
      <c r="L11643">
        <v>23070707</v>
      </c>
      <c r="P11643" s="29" t="str">
        <f t="shared" si="464"/>
        <v>DRP</v>
      </c>
    </row>
    <row r="11644" spans="1:16" hidden="1" x14ac:dyDescent="0.25">
      <c r="A11644">
        <v>195398240</v>
      </c>
      <c r="B11644">
        <v>803401</v>
      </c>
      <c r="C11644" t="s">
        <v>318</v>
      </c>
      <c r="D11644">
        <v>2005131</v>
      </c>
      <c r="E11644" t="s">
        <v>228</v>
      </c>
      <c r="F11644" t="s">
        <v>214</v>
      </c>
      <c r="G11644" t="s">
        <v>215</v>
      </c>
      <c r="H11644">
        <v>4</v>
      </c>
      <c r="I11644">
        <v>2015</v>
      </c>
      <c r="J11644">
        <v>2</v>
      </c>
      <c r="L11644">
        <v>23070713</v>
      </c>
      <c r="P11644" s="29" t="str">
        <f t="shared" si="464"/>
        <v>DRP</v>
      </c>
    </row>
    <row r="11645" spans="1:16" hidden="1" x14ac:dyDescent="0.25">
      <c r="A11645">
        <v>195398240</v>
      </c>
      <c r="B11645">
        <v>803401</v>
      </c>
      <c r="C11645" t="s">
        <v>318</v>
      </c>
      <c r="D11645">
        <v>2021580</v>
      </c>
      <c r="E11645" t="s">
        <v>241</v>
      </c>
      <c r="F11645" t="s">
        <v>214</v>
      </c>
      <c r="G11645" t="s">
        <v>215</v>
      </c>
      <c r="H11645">
        <v>4</v>
      </c>
      <c r="I11645">
        <v>2015</v>
      </c>
      <c r="J11645">
        <v>2</v>
      </c>
      <c r="L11645">
        <v>23072000</v>
      </c>
      <c r="P11645" s="29" t="str">
        <f t="shared" si="464"/>
        <v>DRP</v>
      </c>
    </row>
    <row r="11646" spans="1:16" hidden="1" x14ac:dyDescent="0.25">
      <c r="A11646">
        <v>195398240</v>
      </c>
      <c r="B11646">
        <v>803401</v>
      </c>
      <c r="C11646" t="s">
        <v>318</v>
      </c>
      <c r="D11646">
        <v>2005117</v>
      </c>
      <c r="E11646" t="s">
        <v>220</v>
      </c>
      <c r="F11646" t="s">
        <v>214</v>
      </c>
      <c r="G11646" t="s">
        <v>215</v>
      </c>
      <c r="H11646">
        <v>4</v>
      </c>
      <c r="I11646">
        <v>2015</v>
      </c>
      <c r="J11646">
        <v>2</v>
      </c>
      <c r="L11646">
        <v>23070388</v>
      </c>
      <c r="P11646" s="29" t="str">
        <f t="shared" si="464"/>
        <v>DRP</v>
      </c>
    </row>
    <row r="11647" spans="1:16" hidden="1" x14ac:dyDescent="0.25">
      <c r="A11647">
        <v>195398240</v>
      </c>
      <c r="B11647">
        <v>803401</v>
      </c>
      <c r="C11647" t="s">
        <v>318</v>
      </c>
      <c r="D11647">
        <v>2004116</v>
      </c>
      <c r="E11647" t="s">
        <v>229</v>
      </c>
      <c r="F11647" t="s">
        <v>214</v>
      </c>
      <c r="G11647" t="s">
        <v>215</v>
      </c>
      <c r="H11647">
        <v>4</v>
      </c>
      <c r="I11647">
        <v>2015</v>
      </c>
      <c r="J11647">
        <v>2</v>
      </c>
      <c r="L11647">
        <v>23073043</v>
      </c>
      <c r="P11647" s="29" t="str">
        <f t="shared" si="464"/>
        <v>DRP</v>
      </c>
    </row>
    <row r="11648" spans="1:16" hidden="1" x14ac:dyDescent="0.25">
      <c r="A11648">
        <v>195398240</v>
      </c>
      <c r="B11648">
        <v>803401</v>
      </c>
      <c r="C11648" t="s">
        <v>318</v>
      </c>
      <c r="D11648">
        <v>2004112</v>
      </c>
      <c r="E11648" t="s">
        <v>244</v>
      </c>
      <c r="F11648" t="s">
        <v>214</v>
      </c>
      <c r="G11648" t="s">
        <v>215</v>
      </c>
      <c r="H11648">
        <v>4</v>
      </c>
      <c r="I11648">
        <v>2015</v>
      </c>
      <c r="J11648">
        <v>2</v>
      </c>
      <c r="L11648">
        <v>23073238</v>
      </c>
      <c r="P11648" s="29" t="str">
        <f t="shared" si="464"/>
        <v>DRP</v>
      </c>
    </row>
    <row r="11649" spans="1:16" hidden="1" x14ac:dyDescent="0.25">
      <c r="A11649">
        <v>195398240</v>
      </c>
      <c r="B11649">
        <v>803401</v>
      </c>
      <c r="C11649" t="s">
        <v>318</v>
      </c>
      <c r="D11649">
        <v>2021754</v>
      </c>
      <c r="E11649" t="s">
        <v>216</v>
      </c>
      <c r="F11649" t="s">
        <v>214</v>
      </c>
      <c r="G11649" t="s">
        <v>215</v>
      </c>
      <c r="H11649">
        <v>4</v>
      </c>
      <c r="I11649">
        <v>2015</v>
      </c>
      <c r="J11649">
        <v>2</v>
      </c>
      <c r="L11649">
        <v>23074130</v>
      </c>
      <c r="P11649" s="29" t="str">
        <f t="shared" si="464"/>
        <v>DRP</v>
      </c>
    </row>
    <row r="11650" spans="1:16" hidden="1" x14ac:dyDescent="0.25">
      <c r="A11650">
        <v>195398240</v>
      </c>
      <c r="B11650">
        <v>803401</v>
      </c>
      <c r="C11650" t="s">
        <v>318</v>
      </c>
      <c r="D11650">
        <v>2021602</v>
      </c>
      <c r="E11650" t="s">
        <v>242</v>
      </c>
      <c r="F11650" t="s">
        <v>214</v>
      </c>
      <c r="G11650" t="s">
        <v>215</v>
      </c>
      <c r="H11650">
        <v>4</v>
      </c>
      <c r="I11650">
        <v>2015</v>
      </c>
      <c r="J11650">
        <v>2</v>
      </c>
      <c r="L11650">
        <v>23072007</v>
      </c>
      <c r="P11650" s="29" t="str">
        <f t="shared" si="464"/>
        <v>DRP</v>
      </c>
    </row>
    <row r="11651" spans="1:16" hidden="1" x14ac:dyDescent="0.25">
      <c r="A11651">
        <v>195398240</v>
      </c>
      <c r="B11651">
        <v>803401</v>
      </c>
      <c r="C11651" t="s">
        <v>318</v>
      </c>
      <c r="D11651">
        <v>2005117</v>
      </c>
      <c r="E11651" t="s">
        <v>220</v>
      </c>
      <c r="F11651" t="s">
        <v>214</v>
      </c>
      <c r="G11651" t="s">
        <v>215</v>
      </c>
      <c r="H11651">
        <v>2</v>
      </c>
      <c r="I11651">
        <v>2016</v>
      </c>
      <c r="J11651">
        <v>1</v>
      </c>
      <c r="L11651">
        <v>23078736</v>
      </c>
      <c r="M11651">
        <v>4</v>
      </c>
      <c r="P11651" s="29">
        <f t="shared" ref="P11651:P11682" si="465">IF(AND(ISNUMBER(M11651),H11651&lt;&gt;4),(M11651-1)/6,IF(H11651=4,"DRP",IF(AND(H11651=3,M11651="NA"),"BAD",IF(AND(H11651=2),"CVL",IF(AND(H11651=1,ISBLANK(M11651)),"NULL","UNK")))))</f>
        <v>0.5</v>
      </c>
    </row>
    <row r="11652" spans="1:16" hidden="1" x14ac:dyDescent="0.25">
      <c r="A11652">
        <v>195398240</v>
      </c>
      <c r="B11652">
        <v>803401</v>
      </c>
      <c r="C11652" t="s">
        <v>318</v>
      </c>
      <c r="D11652">
        <v>2021754</v>
      </c>
      <c r="E11652" t="s">
        <v>216</v>
      </c>
      <c r="F11652" t="s">
        <v>214</v>
      </c>
      <c r="G11652" t="s">
        <v>215</v>
      </c>
      <c r="H11652">
        <v>2</v>
      </c>
      <c r="I11652">
        <v>2016</v>
      </c>
      <c r="J11652">
        <v>1</v>
      </c>
      <c r="L11652">
        <v>23081127</v>
      </c>
      <c r="M11652">
        <v>4</v>
      </c>
      <c r="P11652" s="29">
        <f t="shared" si="465"/>
        <v>0.5</v>
      </c>
    </row>
    <row r="11653" spans="1:16" hidden="1" x14ac:dyDescent="0.25">
      <c r="A11653">
        <v>195398240</v>
      </c>
      <c r="B11653">
        <v>803401</v>
      </c>
      <c r="C11653" t="s">
        <v>318</v>
      </c>
      <c r="D11653">
        <v>2021638</v>
      </c>
      <c r="E11653" t="s">
        <v>250</v>
      </c>
      <c r="F11653" t="s">
        <v>214</v>
      </c>
      <c r="G11653" t="s">
        <v>215</v>
      </c>
      <c r="H11653">
        <v>3</v>
      </c>
      <c r="I11653">
        <v>2016</v>
      </c>
      <c r="J11653">
        <v>1</v>
      </c>
      <c r="L11653">
        <v>23081193</v>
      </c>
      <c r="M11653" t="s">
        <v>221</v>
      </c>
      <c r="P11653" s="29" t="str">
        <f t="shared" si="465"/>
        <v>BAD</v>
      </c>
    </row>
    <row r="11654" spans="1:16" hidden="1" x14ac:dyDescent="0.25">
      <c r="A11654">
        <v>195398240</v>
      </c>
      <c r="B11654">
        <v>803401</v>
      </c>
      <c r="C11654" t="s">
        <v>318</v>
      </c>
      <c r="D11654">
        <v>2021596</v>
      </c>
      <c r="E11654" t="s">
        <v>294</v>
      </c>
      <c r="F11654" t="s">
        <v>214</v>
      </c>
      <c r="G11654" t="s">
        <v>215</v>
      </c>
      <c r="H11654">
        <v>3</v>
      </c>
      <c r="I11654">
        <v>2016</v>
      </c>
      <c r="J11654">
        <v>1</v>
      </c>
      <c r="L11654">
        <v>23081196</v>
      </c>
      <c r="M11654" t="s">
        <v>221</v>
      </c>
      <c r="P11654" s="29" t="str">
        <f t="shared" si="465"/>
        <v>BAD</v>
      </c>
    </row>
    <row r="11655" spans="1:16" hidden="1" x14ac:dyDescent="0.25">
      <c r="A11655">
        <v>195398240</v>
      </c>
      <c r="B11655">
        <v>803401</v>
      </c>
      <c r="C11655" t="s">
        <v>318</v>
      </c>
      <c r="D11655">
        <v>2005131</v>
      </c>
      <c r="E11655" t="s">
        <v>228</v>
      </c>
      <c r="F11655" t="s">
        <v>214</v>
      </c>
      <c r="G11655" t="s">
        <v>215</v>
      </c>
      <c r="H11655">
        <v>2</v>
      </c>
      <c r="I11655">
        <v>2016</v>
      </c>
      <c r="J11655">
        <v>1</v>
      </c>
      <c r="L11655">
        <v>23081641</v>
      </c>
      <c r="M11655">
        <v>5.2</v>
      </c>
      <c r="P11655" s="29">
        <f t="shared" si="465"/>
        <v>0.70000000000000007</v>
      </c>
    </row>
    <row r="11656" spans="1:16" hidden="1" x14ac:dyDescent="0.25">
      <c r="A11656">
        <v>195398240</v>
      </c>
      <c r="B11656">
        <v>803401</v>
      </c>
      <c r="C11656" t="s">
        <v>318</v>
      </c>
      <c r="D11656">
        <v>2004099</v>
      </c>
      <c r="E11656" t="s">
        <v>245</v>
      </c>
      <c r="F11656" t="s">
        <v>214</v>
      </c>
      <c r="G11656" t="s">
        <v>215</v>
      </c>
      <c r="H11656">
        <v>2</v>
      </c>
      <c r="I11656">
        <v>2016</v>
      </c>
      <c r="J11656">
        <v>2</v>
      </c>
      <c r="L11656">
        <v>23085315</v>
      </c>
      <c r="M11656">
        <v>5.7</v>
      </c>
      <c r="P11656" s="29">
        <f t="shared" si="465"/>
        <v>0.78333333333333333</v>
      </c>
    </row>
    <row r="11657" spans="1:16" hidden="1" x14ac:dyDescent="0.25">
      <c r="A11657">
        <v>195398240</v>
      </c>
      <c r="B11657">
        <v>803401</v>
      </c>
      <c r="C11657" t="s">
        <v>318</v>
      </c>
      <c r="D11657">
        <v>2021756</v>
      </c>
      <c r="E11657" t="s">
        <v>253</v>
      </c>
      <c r="F11657" t="s">
        <v>214</v>
      </c>
      <c r="G11657" t="s">
        <v>215</v>
      </c>
      <c r="H11657">
        <v>3</v>
      </c>
      <c r="I11657">
        <v>2016</v>
      </c>
      <c r="J11657">
        <v>2</v>
      </c>
      <c r="L11657">
        <v>23086841</v>
      </c>
      <c r="M11657">
        <v>3</v>
      </c>
      <c r="P11657" s="29">
        <f t="shared" si="465"/>
        <v>0.33333333333333331</v>
      </c>
    </row>
    <row r="11658" spans="1:16" hidden="1" x14ac:dyDescent="0.25">
      <c r="A11658">
        <v>195398240</v>
      </c>
      <c r="B11658">
        <v>803401</v>
      </c>
      <c r="C11658" t="s">
        <v>318</v>
      </c>
      <c r="D11658">
        <v>2021763</v>
      </c>
      <c r="E11658" t="s">
        <v>298</v>
      </c>
      <c r="F11658" t="s">
        <v>214</v>
      </c>
      <c r="G11658" t="s">
        <v>215</v>
      </c>
      <c r="H11658">
        <v>3</v>
      </c>
      <c r="I11658">
        <v>2016</v>
      </c>
      <c r="J11658">
        <v>2</v>
      </c>
      <c r="L11658">
        <v>23086846</v>
      </c>
      <c r="M11658">
        <v>3.1</v>
      </c>
      <c r="P11658" s="29">
        <f t="shared" si="465"/>
        <v>0.35000000000000003</v>
      </c>
    </row>
    <row r="11659" spans="1:16" hidden="1" x14ac:dyDescent="0.25">
      <c r="A11659">
        <v>195398240</v>
      </c>
      <c r="B11659">
        <v>803401</v>
      </c>
      <c r="C11659" t="s">
        <v>318</v>
      </c>
      <c r="D11659">
        <v>2021993</v>
      </c>
      <c r="E11659" t="s">
        <v>256</v>
      </c>
      <c r="F11659" t="s">
        <v>214</v>
      </c>
      <c r="G11659" t="s">
        <v>215</v>
      </c>
      <c r="H11659">
        <v>2</v>
      </c>
      <c r="I11659">
        <v>2016</v>
      </c>
      <c r="J11659">
        <v>2</v>
      </c>
      <c r="L11659">
        <v>23086520</v>
      </c>
      <c r="M11659">
        <v>5</v>
      </c>
      <c r="P11659" s="29">
        <f t="shared" si="465"/>
        <v>0.66666666666666663</v>
      </c>
    </row>
    <row r="11660" spans="1:16" hidden="1" x14ac:dyDescent="0.25">
      <c r="A11660">
        <v>195398240</v>
      </c>
      <c r="B11660">
        <v>803401</v>
      </c>
      <c r="C11660" t="s">
        <v>318</v>
      </c>
      <c r="D11660">
        <v>2021596</v>
      </c>
      <c r="E11660" t="s">
        <v>294</v>
      </c>
      <c r="F11660" t="s">
        <v>214</v>
      </c>
      <c r="G11660" t="s">
        <v>215</v>
      </c>
      <c r="H11660">
        <v>2</v>
      </c>
      <c r="I11660">
        <v>2016</v>
      </c>
      <c r="J11660">
        <v>2</v>
      </c>
      <c r="L11660">
        <v>23086860</v>
      </c>
      <c r="M11660">
        <v>4</v>
      </c>
      <c r="P11660" s="29">
        <f t="shared" si="465"/>
        <v>0.5</v>
      </c>
    </row>
    <row r="11661" spans="1:16" hidden="1" x14ac:dyDescent="0.25">
      <c r="A11661">
        <v>195398240</v>
      </c>
      <c r="B11661">
        <v>803401</v>
      </c>
      <c r="C11661" t="s">
        <v>318</v>
      </c>
      <c r="D11661">
        <v>2021638</v>
      </c>
      <c r="E11661" t="s">
        <v>250</v>
      </c>
      <c r="F11661" t="s">
        <v>214</v>
      </c>
      <c r="G11661" t="s">
        <v>215</v>
      </c>
      <c r="H11661">
        <v>3</v>
      </c>
      <c r="I11661">
        <v>2016</v>
      </c>
      <c r="J11661">
        <v>2</v>
      </c>
      <c r="L11661">
        <v>23086851</v>
      </c>
      <c r="M11661">
        <v>3.4</v>
      </c>
      <c r="P11661" s="29">
        <f t="shared" si="465"/>
        <v>0.39999999999999997</v>
      </c>
    </row>
    <row r="11662" spans="1:16" hidden="1" x14ac:dyDescent="0.25">
      <c r="A11662">
        <v>195398240</v>
      </c>
      <c r="B11662">
        <v>803401</v>
      </c>
      <c r="C11662" t="s">
        <v>318</v>
      </c>
      <c r="D11662">
        <v>2021756</v>
      </c>
      <c r="E11662" t="s">
        <v>253</v>
      </c>
      <c r="F11662" t="s">
        <v>214</v>
      </c>
      <c r="G11662" t="s">
        <v>215</v>
      </c>
      <c r="H11662">
        <v>2</v>
      </c>
      <c r="I11662">
        <v>2017</v>
      </c>
      <c r="J11662">
        <v>1</v>
      </c>
      <c r="L11662">
        <v>23092932</v>
      </c>
      <c r="M11662">
        <v>4</v>
      </c>
      <c r="P11662" s="29">
        <f t="shared" si="465"/>
        <v>0.5</v>
      </c>
    </row>
    <row r="11663" spans="1:16" hidden="1" x14ac:dyDescent="0.25">
      <c r="A11663">
        <v>195398240</v>
      </c>
      <c r="B11663">
        <v>803401</v>
      </c>
      <c r="C11663" t="s">
        <v>318</v>
      </c>
      <c r="D11663">
        <v>2021638</v>
      </c>
      <c r="E11663" t="s">
        <v>250</v>
      </c>
      <c r="F11663" t="s">
        <v>214</v>
      </c>
      <c r="G11663" t="s">
        <v>215</v>
      </c>
      <c r="H11663">
        <v>3</v>
      </c>
      <c r="I11663">
        <v>2017</v>
      </c>
      <c r="J11663">
        <v>1</v>
      </c>
      <c r="L11663">
        <v>23092934</v>
      </c>
      <c r="M11663">
        <v>3.7</v>
      </c>
      <c r="P11663" s="29">
        <f t="shared" si="465"/>
        <v>0.45</v>
      </c>
    </row>
    <row r="11664" spans="1:16" hidden="1" x14ac:dyDescent="0.25">
      <c r="A11664">
        <v>195398240</v>
      </c>
      <c r="B11664">
        <v>803401</v>
      </c>
      <c r="C11664" t="s">
        <v>318</v>
      </c>
      <c r="D11664">
        <v>2021763</v>
      </c>
      <c r="E11664" t="s">
        <v>298</v>
      </c>
      <c r="F11664" t="s">
        <v>214</v>
      </c>
      <c r="G11664" t="s">
        <v>215</v>
      </c>
      <c r="H11664">
        <v>2</v>
      </c>
      <c r="I11664">
        <v>2017</v>
      </c>
      <c r="J11664">
        <v>1</v>
      </c>
      <c r="L11664">
        <v>23091987</v>
      </c>
      <c r="M11664">
        <v>5.3</v>
      </c>
      <c r="P11664" s="29">
        <f t="shared" si="465"/>
        <v>0.71666666666666667</v>
      </c>
    </row>
    <row r="11665" spans="1:16" hidden="1" x14ac:dyDescent="0.25">
      <c r="A11665">
        <v>195398240</v>
      </c>
      <c r="B11665">
        <v>803401</v>
      </c>
      <c r="C11665" t="s">
        <v>318</v>
      </c>
      <c r="D11665">
        <v>2021781</v>
      </c>
      <c r="E11665" t="s">
        <v>235</v>
      </c>
      <c r="F11665" t="s">
        <v>214</v>
      </c>
      <c r="G11665" t="s">
        <v>215</v>
      </c>
      <c r="H11665">
        <v>2</v>
      </c>
      <c r="I11665">
        <v>2017</v>
      </c>
      <c r="J11665">
        <v>1</v>
      </c>
      <c r="L11665">
        <v>23092946</v>
      </c>
      <c r="M11665">
        <v>5</v>
      </c>
      <c r="P11665" s="29">
        <f t="shared" si="465"/>
        <v>0.66666666666666663</v>
      </c>
    </row>
    <row r="11666" spans="1:16" hidden="1" x14ac:dyDescent="0.25">
      <c r="A11666">
        <v>195398240</v>
      </c>
      <c r="B11666">
        <v>803401</v>
      </c>
      <c r="C11666" t="s">
        <v>318</v>
      </c>
      <c r="D11666">
        <v>2005120</v>
      </c>
      <c r="E11666" t="s">
        <v>293</v>
      </c>
      <c r="F11666" t="s">
        <v>214</v>
      </c>
      <c r="G11666" t="s">
        <v>215</v>
      </c>
      <c r="H11666">
        <v>2</v>
      </c>
      <c r="I11666">
        <v>2017</v>
      </c>
      <c r="J11666">
        <v>1</v>
      </c>
      <c r="L11666">
        <v>23094177</v>
      </c>
      <c r="M11666">
        <v>5</v>
      </c>
      <c r="P11666" s="29">
        <f t="shared" si="465"/>
        <v>0.66666666666666663</v>
      </c>
    </row>
    <row r="11667" spans="1:16" hidden="1" x14ac:dyDescent="0.25">
      <c r="A11667">
        <v>195398240</v>
      </c>
      <c r="B11667">
        <v>803401</v>
      </c>
      <c r="C11667" t="s">
        <v>318</v>
      </c>
      <c r="D11667">
        <v>2004591</v>
      </c>
      <c r="E11667" t="s">
        <v>271</v>
      </c>
      <c r="F11667" t="s">
        <v>214</v>
      </c>
      <c r="G11667" t="s">
        <v>215</v>
      </c>
      <c r="H11667">
        <v>2</v>
      </c>
      <c r="I11667">
        <v>2017</v>
      </c>
      <c r="J11667">
        <v>1</v>
      </c>
      <c r="L11667">
        <v>23093319</v>
      </c>
      <c r="M11667">
        <v>5.2</v>
      </c>
      <c r="P11667" s="29">
        <f t="shared" si="465"/>
        <v>0.70000000000000007</v>
      </c>
    </row>
    <row r="11668" spans="1:16" hidden="1" x14ac:dyDescent="0.25">
      <c r="A11668">
        <v>195398240</v>
      </c>
      <c r="B11668">
        <v>803401</v>
      </c>
      <c r="C11668" t="s">
        <v>318</v>
      </c>
      <c r="D11668">
        <v>2024862</v>
      </c>
      <c r="E11668" t="s">
        <v>289</v>
      </c>
      <c r="F11668" t="s">
        <v>214</v>
      </c>
      <c r="G11668" t="s">
        <v>215</v>
      </c>
      <c r="H11668">
        <v>4</v>
      </c>
      <c r="I11668">
        <v>2017</v>
      </c>
      <c r="J11668">
        <v>2</v>
      </c>
      <c r="L11668">
        <v>23097632</v>
      </c>
      <c r="P11668" s="29" t="str">
        <f t="shared" si="465"/>
        <v>DRP</v>
      </c>
    </row>
    <row r="11669" spans="1:16" hidden="1" x14ac:dyDescent="0.25">
      <c r="A11669">
        <v>195398240</v>
      </c>
      <c r="B11669">
        <v>803401</v>
      </c>
      <c r="C11669" t="s">
        <v>318</v>
      </c>
      <c r="D11669">
        <v>2019271</v>
      </c>
      <c r="E11669" t="s">
        <v>236</v>
      </c>
      <c r="F11669" t="s">
        <v>214</v>
      </c>
      <c r="G11669" t="s">
        <v>215</v>
      </c>
      <c r="H11669">
        <v>2</v>
      </c>
      <c r="I11669">
        <v>2017</v>
      </c>
      <c r="J11669">
        <v>2</v>
      </c>
      <c r="L11669">
        <v>23097916</v>
      </c>
      <c r="M11669">
        <v>4.8</v>
      </c>
      <c r="P11669" s="29">
        <f t="shared" si="465"/>
        <v>0.6333333333333333</v>
      </c>
    </row>
    <row r="11670" spans="1:16" hidden="1" x14ac:dyDescent="0.25">
      <c r="A11670">
        <v>195398240</v>
      </c>
      <c r="B11670">
        <v>803401</v>
      </c>
      <c r="C11670" t="s">
        <v>318</v>
      </c>
      <c r="D11670">
        <v>2021679</v>
      </c>
      <c r="E11670" t="s">
        <v>259</v>
      </c>
      <c r="F11670" t="s">
        <v>214</v>
      </c>
      <c r="G11670" t="s">
        <v>215</v>
      </c>
      <c r="H11670">
        <v>2</v>
      </c>
      <c r="I11670">
        <v>2017</v>
      </c>
      <c r="J11670">
        <v>2</v>
      </c>
      <c r="L11670">
        <v>23101199</v>
      </c>
      <c r="M11670">
        <v>4.3</v>
      </c>
      <c r="P11670" s="29">
        <f t="shared" si="465"/>
        <v>0.54999999999999993</v>
      </c>
    </row>
    <row r="11671" spans="1:16" hidden="1" x14ac:dyDescent="0.25">
      <c r="A11671">
        <v>195398240</v>
      </c>
      <c r="B11671">
        <v>803401</v>
      </c>
      <c r="C11671" t="s">
        <v>318</v>
      </c>
      <c r="D11671">
        <v>2021615</v>
      </c>
      <c r="E11671" t="s">
        <v>255</v>
      </c>
      <c r="F11671" t="s">
        <v>214</v>
      </c>
      <c r="G11671" t="s">
        <v>215</v>
      </c>
      <c r="H11671">
        <v>2</v>
      </c>
      <c r="I11671">
        <v>2017</v>
      </c>
      <c r="J11671">
        <v>2</v>
      </c>
      <c r="L11671">
        <v>23097634</v>
      </c>
      <c r="M11671">
        <v>4</v>
      </c>
      <c r="P11671" s="29">
        <f t="shared" si="465"/>
        <v>0.5</v>
      </c>
    </row>
    <row r="11672" spans="1:16" hidden="1" x14ac:dyDescent="0.25">
      <c r="A11672">
        <v>195398240</v>
      </c>
      <c r="B11672">
        <v>803401</v>
      </c>
      <c r="C11672" t="s">
        <v>318</v>
      </c>
      <c r="D11672">
        <v>2021874</v>
      </c>
      <c r="E11672" t="s">
        <v>226</v>
      </c>
      <c r="F11672" t="s">
        <v>214</v>
      </c>
      <c r="G11672" t="s">
        <v>215</v>
      </c>
      <c r="H11672">
        <v>2</v>
      </c>
      <c r="I11672">
        <v>2017</v>
      </c>
      <c r="J11672">
        <v>2</v>
      </c>
      <c r="L11672">
        <v>23101908</v>
      </c>
      <c r="M11672">
        <v>4</v>
      </c>
      <c r="P11672" s="29">
        <f t="shared" si="465"/>
        <v>0.5</v>
      </c>
    </row>
    <row r="11673" spans="1:16" hidden="1" x14ac:dyDescent="0.25">
      <c r="A11673">
        <v>195398240</v>
      </c>
      <c r="B11673">
        <v>803401</v>
      </c>
      <c r="C11673" t="s">
        <v>318</v>
      </c>
      <c r="D11673">
        <v>2004752</v>
      </c>
      <c r="E11673" t="s">
        <v>290</v>
      </c>
      <c r="F11673" t="s">
        <v>214</v>
      </c>
      <c r="G11673" t="s">
        <v>215</v>
      </c>
      <c r="H11673">
        <v>3</v>
      </c>
      <c r="I11673">
        <v>2017</v>
      </c>
      <c r="J11673">
        <v>2</v>
      </c>
      <c r="L11673">
        <v>23101236</v>
      </c>
      <c r="M11673">
        <v>3.5</v>
      </c>
      <c r="P11673" s="29">
        <f t="shared" si="465"/>
        <v>0.41666666666666669</v>
      </c>
    </row>
    <row r="11674" spans="1:16" hidden="1" x14ac:dyDescent="0.25">
      <c r="A11674">
        <v>195398240</v>
      </c>
      <c r="B11674">
        <v>803401</v>
      </c>
      <c r="C11674" t="s">
        <v>318</v>
      </c>
      <c r="D11674">
        <v>2021865</v>
      </c>
      <c r="E11674" t="s">
        <v>301</v>
      </c>
      <c r="F11674" t="s">
        <v>214</v>
      </c>
      <c r="G11674" t="s">
        <v>215</v>
      </c>
      <c r="H11674">
        <v>3</v>
      </c>
      <c r="I11674">
        <v>2017</v>
      </c>
      <c r="J11674">
        <v>2</v>
      </c>
      <c r="L11674">
        <v>23097629</v>
      </c>
      <c r="M11674">
        <v>3.1</v>
      </c>
      <c r="P11674" s="29">
        <f t="shared" si="465"/>
        <v>0.35000000000000003</v>
      </c>
    </row>
    <row r="11675" spans="1:16" hidden="1" x14ac:dyDescent="0.25">
      <c r="A11675">
        <v>195398240</v>
      </c>
      <c r="B11675">
        <v>803401</v>
      </c>
      <c r="C11675" t="s">
        <v>318</v>
      </c>
      <c r="D11675">
        <v>2021638</v>
      </c>
      <c r="E11675" t="s">
        <v>250</v>
      </c>
      <c r="F11675" t="s">
        <v>214</v>
      </c>
      <c r="G11675" t="s">
        <v>215</v>
      </c>
      <c r="H11675">
        <v>2</v>
      </c>
      <c r="I11675">
        <v>2017</v>
      </c>
      <c r="J11675">
        <v>2</v>
      </c>
      <c r="L11675">
        <v>23101182</v>
      </c>
      <c r="M11675">
        <v>4.2</v>
      </c>
      <c r="P11675" s="29">
        <f t="shared" si="465"/>
        <v>0.53333333333333333</v>
      </c>
    </row>
    <row r="11676" spans="1:16" hidden="1" x14ac:dyDescent="0.25">
      <c r="A11676">
        <v>195398240</v>
      </c>
      <c r="B11676">
        <v>803401</v>
      </c>
      <c r="C11676" t="s">
        <v>318</v>
      </c>
      <c r="D11676">
        <v>2021631</v>
      </c>
      <c r="E11676" t="s">
        <v>302</v>
      </c>
      <c r="F11676" t="s">
        <v>214</v>
      </c>
      <c r="G11676" t="s">
        <v>215</v>
      </c>
      <c r="H11676">
        <v>4</v>
      </c>
      <c r="I11676">
        <v>2018</v>
      </c>
      <c r="J11676">
        <v>1</v>
      </c>
      <c r="L11676">
        <v>23107753</v>
      </c>
      <c r="P11676" s="29" t="str">
        <f t="shared" si="465"/>
        <v>DRP</v>
      </c>
    </row>
    <row r="11677" spans="1:16" hidden="1" x14ac:dyDescent="0.25">
      <c r="A11677">
        <v>195398240</v>
      </c>
      <c r="B11677">
        <v>803401</v>
      </c>
      <c r="C11677" t="s">
        <v>318</v>
      </c>
      <c r="D11677">
        <v>2004752</v>
      </c>
      <c r="E11677" t="s">
        <v>290</v>
      </c>
      <c r="F11677" t="s">
        <v>214</v>
      </c>
      <c r="G11677" t="s">
        <v>215</v>
      </c>
      <c r="H11677">
        <v>3</v>
      </c>
      <c r="I11677">
        <v>2018</v>
      </c>
      <c r="J11677">
        <v>1</v>
      </c>
      <c r="L11677">
        <v>23107719</v>
      </c>
      <c r="M11677">
        <v>3.4</v>
      </c>
      <c r="P11677" s="29">
        <f t="shared" si="465"/>
        <v>0.39999999999999997</v>
      </c>
    </row>
    <row r="11678" spans="1:16" hidden="1" x14ac:dyDescent="0.25">
      <c r="A11678">
        <v>195398240</v>
      </c>
      <c r="B11678">
        <v>803401</v>
      </c>
      <c r="C11678" t="s">
        <v>318</v>
      </c>
      <c r="D11678">
        <v>2021865</v>
      </c>
      <c r="E11678" t="s">
        <v>301</v>
      </c>
      <c r="F11678" t="s">
        <v>214</v>
      </c>
      <c r="G11678" t="s">
        <v>215</v>
      </c>
      <c r="H11678">
        <v>2</v>
      </c>
      <c r="I11678">
        <v>2018</v>
      </c>
      <c r="J11678">
        <v>1</v>
      </c>
      <c r="L11678">
        <v>23107721</v>
      </c>
      <c r="M11678">
        <v>4</v>
      </c>
      <c r="P11678" s="29">
        <f t="shared" si="465"/>
        <v>0.5</v>
      </c>
    </row>
    <row r="11679" spans="1:16" hidden="1" x14ac:dyDescent="0.25">
      <c r="A11679">
        <v>195398240</v>
      </c>
      <c r="B11679">
        <v>803401</v>
      </c>
      <c r="C11679" t="s">
        <v>318</v>
      </c>
      <c r="D11679">
        <v>2021725</v>
      </c>
      <c r="E11679" t="s">
        <v>257</v>
      </c>
      <c r="F11679" t="s">
        <v>214</v>
      </c>
      <c r="G11679" t="s">
        <v>215</v>
      </c>
      <c r="H11679">
        <v>2</v>
      </c>
      <c r="I11679">
        <v>2018</v>
      </c>
      <c r="J11679">
        <v>1</v>
      </c>
      <c r="L11679">
        <v>23109661</v>
      </c>
      <c r="M11679">
        <v>4</v>
      </c>
      <c r="P11679" s="29">
        <f t="shared" si="465"/>
        <v>0.5</v>
      </c>
    </row>
    <row r="11680" spans="1:16" hidden="1" x14ac:dyDescent="0.25">
      <c r="A11680">
        <v>195398240</v>
      </c>
      <c r="B11680">
        <v>803401</v>
      </c>
      <c r="C11680" t="s">
        <v>318</v>
      </c>
      <c r="D11680">
        <v>2021787</v>
      </c>
      <c r="E11680" t="s">
        <v>292</v>
      </c>
      <c r="F11680" t="s">
        <v>214</v>
      </c>
      <c r="G11680" t="s">
        <v>215</v>
      </c>
      <c r="H11680">
        <v>2</v>
      </c>
      <c r="I11680">
        <v>2018</v>
      </c>
      <c r="J11680">
        <v>1</v>
      </c>
      <c r="L11680">
        <v>23107720</v>
      </c>
      <c r="M11680">
        <v>4</v>
      </c>
      <c r="P11680" s="29">
        <f t="shared" si="465"/>
        <v>0.5</v>
      </c>
    </row>
    <row r="11681" spans="1:16" hidden="1" x14ac:dyDescent="0.25">
      <c r="A11681">
        <v>195398240</v>
      </c>
      <c r="B11681">
        <v>803401</v>
      </c>
      <c r="C11681" t="s">
        <v>318</v>
      </c>
      <c r="D11681">
        <v>2021750</v>
      </c>
      <c r="E11681" t="s">
        <v>296</v>
      </c>
      <c r="F11681" t="s">
        <v>214</v>
      </c>
      <c r="G11681" t="s">
        <v>215</v>
      </c>
      <c r="H11681">
        <v>2</v>
      </c>
      <c r="I11681">
        <v>2018</v>
      </c>
      <c r="J11681">
        <v>1</v>
      </c>
      <c r="L11681">
        <v>23108399</v>
      </c>
      <c r="M11681">
        <v>4.4000000000000004</v>
      </c>
      <c r="P11681" s="29">
        <f t="shared" si="465"/>
        <v>0.56666666666666676</v>
      </c>
    </row>
    <row r="11682" spans="1:16" hidden="1" x14ac:dyDescent="0.25">
      <c r="A11682">
        <v>195398240</v>
      </c>
      <c r="B11682">
        <v>803401</v>
      </c>
      <c r="C11682" t="s">
        <v>318</v>
      </c>
      <c r="D11682">
        <v>2021591</v>
      </c>
      <c r="E11682" t="s">
        <v>240</v>
      </c>
      <c r="F11682" t="s">
        <v>214</v>
      </c>
      <c r="G11682" t="s">
        <v>215</v>
      </c>
      <c r="H11682">
        <v>2</v>
      </c>
      <c r="I11682">
        <v>2018</v>
      </c>
      <c r="J11682">
        <v>1</v>
      </c>
      <c r="L11682">
        <v>23107750</v>
      </c>
      <c r="M11682">
        <v>5.4</v>
      </c>
      <c r="P11682" s="29">
        <f t="shared" si="465"/>
        <v>0.73333333333333339</v>
      </c>
    </row>
    <row r="11683" spans="1:16" hidden="1" x14ac:dyDescent="0.25">
      <c r="A11683">
        <v>195398240</v>
      </c>
      <c r="B11683">
        <v>803401</v>
      </c>
      <c r="C11683" t="s">
        <v>318</v>
      </c>
      <c r="D11683">
        <v>2004587</v>
      </c>
      <c r="E11683" t="s">
        <v>288</v>
      </c>
      <c r="F11683" t="s">
        <v>214</v>
      </c>
      <c r="G11683" t="s">
        <v>215</v>
      </c>
      <c r="H11683">
        <v>2</v>
      </c>
      <c r="I11683">
        <v>2018</v>
      </c>
      <c r="J11683">
        <v>2</v>
      </c>
      <c r="L11683">
        <v>23115867</v>
      </c>
      <c r="M11683">
        <v>5.5</v>
      </c>
      <c r="P11683" s="29">
        <f t="shared" ref="P11683:P11701" si="466">IF(AND(ISNUMBER(M11683),H11683&lt;&gt;4),(M11683-1)/6,IF(H11683=4,"DRP",IF(AND(H11683=3,M11683="NA"),"BAD",IF(AND(H11683=2),"CVL",IF(AND(H11683=1,ISBLANK(M11683)),"NULL","UNK")))))</f>
        <v>0.75</v>
      </c>
    </row>
    <row r="11684" spans="1:16" hidden="1" x14ac:dyDescent="0.25">
      <c r="A11684">
        <v>195398240</v>
      </c>
      <c r="B11684">
        <v>803401</v>
      </c>
      <c r="C11684" t="s">
        <v>318</v>
      </c>
      <c r="D11684">
        <v>2024862</v>
      </c>
      <c r="E11684" t="s">
        <v>289</v>
      </c>
      <c r="F11684" t="s">
        <v>214</v>
      </c>
      <c r="G11684" t="s">
        <v>215</v>
      </c>
      <c r="H11684">
        <v>2</v>
      </c>
      <c r="I11684">
        <v>2018</v>
      </c>
      <c r="J11684">
        <v>2</v>
      </c>
      <c r="L11684">
        <v>23115892</v>
      </c>
      <c r="M11684">
        <v>6.8</v>
      </c>
      <c r="P11684" s="29">
        <f t="shared" si="466"/>
        <v>0.96666666666666667</v>
      </c>
    </row>
    <row r="11685" spans="1:16" hidden="1" x14ac:dyDescent="0.25">
      <c r="A11685">
        <v>195398240</v>
      </c>
      <c r="B11685">
        <v>803401</v>
      </c>
      <c r="C11685" t="s">
        <v>318</v>
      </c>
      <c r="D11685">
        <v>2004752</v>
      </c>
      <c r="E11685" t="s">
        <v>290</v>
      </c>
      <c r="F11685" t="s">
        <v>214</v>
      </c>
      <c r="G11685" t="s">
        <v>215</v>
      </c>
      <c r="H11685">
        <v>2</v>
      </c>
      <c r="I11685">
        <v>2018</v>
      </c>
      <c r="J11685">
        <v>2</v>
      </c>
      <c r="L11685">
        <v>23115876</v>
      </c>
      <c r="M11685">
        <v>4.4000000000000004</v>
      </c>
      <c r="P11685" s="29">
        <f t="shared" si="466"/>
        <v>0.56666666666666676</v>
      </c>
    </row>
    <row r="11686" spans="1:16" hidden="1" x14ac:dyDescent="0.25">
      <c r="A11686">
        <v>195398240</v>
      </c>
      <c r="B11686">
        <v>803401</v>
      </c>
      <c r="C11686" t="s">
        <v>318</v>
      </c>
      <c r="D11686">
        <v>2021661</v>
      </c>
      <c r="E11686" t="s">
        <v>305</v>
      </c>
      <c r="F11686" t="s">
        <v>214</v>
      </c>
      <c r="G11686" t="s">
        <v>215</v>
      </c>
      <c r="H11686">
        <v>3</v>
      </c>
      <c r="I11686">
        <v>2018</v>
      </c>
      <c r="J11686">
        <v>2</v>
      </c>
      <c r="L11686">
        <v>23115901</v>
      </c>
      <c r="M11686">
        <v>3</v>
      </c>
      <c r="P11686" s="29">
        <f t="shared" si="466"/>
        <v>0.33333333333333331</v>
      </c>
    </row>
    <row r="11687" spans="1:16" hidden="1" x14ac:dyDescent="0.25">
      <c r="A11687">
        <v>195398240</v>
      </c>
      <c r="B11687">
        <v>803401</v>
      </c>
      <c r="C11687" t="s">
        <v>318</v>
      </c>
      <c r="D11687">
        <v>2021631</v>
      </c>
      <c r="E11687" t="s">
        <v>302</v>
      </c>
      <c r="F11687" t="s">
        <v>214</v>
      </c>
      <c r="G11687" t="s">
        <v>215</v>
      </c>
      <c r="H11687">
        <v>2</v>
      </c>
      <c r="I11687">
        <v>2018</v>
      </c>
      <c r="J11687">
        <v>2</v>
      </c>
      <c r="L11687">
        <v>23115885</v>
      </c>
      <c r="M11687">
        <v>5.5</v>
      </c>
      <c r="P11687" s="29">
        <f t="shared" si="466"/>
        <v>0.75</v>
      </c>
    </row>
    <row r="11688" spans="1:16" hidden="1" x14ac:dyDescent="0.25">
      <c r="A11688">
        <v>195398240</v>
      </c>
      <c r="B11688">
        <v>803401</v>
      </c>
      <c r="C11688" t="s">
        <v>318</v>
      </c>
      <c r="D11688">
        <v>2019272</v>
      </c>
      <c r="E11688" t="s">
        <v>249</v>
      </c>
      <c r="F11688" t="s">
        <v>214</v>
      </c>
      <c r="G11688" t="s">
        <v>215</v>
      </c>
      <c r="H11688">
        <v>2</v>
      </c>
      <c r="I11688">
        <v>2018</v>
      </c>
      <c r="J11688">
        <v>2</v>
      </c>
      <c r="L11688">
        <v>23114562</v>
      </c>
      <c r="M11688">
        <v>5.4</v>
      </c>
      <c r="P11688" s="29">
        <f t="shared" si="466"/>
        <v>0.73333333333333339</v>
      </c>
    </row>
    <row r="11689" spans="1:16" hidden="1" x14ac:dyDescent="0.25">
      <c r="A11689">
        <v>195398240</v>
      </c>
      <c r="B11689">
        <v>803401</v>
      </c>
      <c r="C11689" t="s">
        <v>318</v>
      </c>
      <c r="D11689">
        <v>2021689</v>
      </c>
      <c r="E11689" t="s">
        <v>312</v>
      </c>
      <c r="F11689" t="s">
        <v>214</v>
      </c>
      <c r="G11689" t="s">
        <v>215</v>
      </c>
      <c r="H11689">
        <v>2</v>
      </c>
      <c r="I11689">
        <v>2019</v>
      </c>
      <c r="J11689">
        <v>1</v>
      </c>
      <c r="L11689">
        <v>23120247</v>
      </c>
      <c r="M11689">
        <v>4.3</v>
      </c>
      <c r="P11689" s="29">
        <f t="shared" si="466"/>
        <v>0.54999999999999993</v>
      </c>
    </row>
    <row r="11690" spans="1:16" hidden="1" x14ac:dyDescent="0.25">
      <c r="A11690">
        <v>195398240</v>
      </c>
      <c r="B11690">
        <v>803401</v>
      </c>
      <c r="C11690" t="s">
        <v>318</v>
      </c>
      <c r="D11690">
        <v>2021661</v>
      </c>
      <c r="E11690" t="s">
        <v>305</v>
      </c>
      <c r="F11690" t="s">
        <v>214</v>
      </c>
      <c r="G11690" t="s">
        <v>215</v>
      </c>
      <c r="H11690">
        <v>2</v>
      </c>
      <c r="I11690">
        <v>2019</v>
      </c>
      <c r="J11690">
        <v>1</v>
      </c>
      <c r="L11690">
        <v>23120234</v>
      </c>
      <c r="M11690">
        <v>4.8</v>
      </c>
      <c r="P11690" s="29">
        <f t="shared" si="466"/>
        <v>0.6333333333333333</v>
      </c>
    </row>
    <row r="11691" spans="1:16" hidden="1" x14ac:dyDescent="0.25">
      <c r="A11691">
        <v>195398240</v>
      </c>
      <c r="B11691">
        <v>803401</v>
      </c>
      <c r="C11691" t="s">
        <v>318</v>
      </c>
      <c r="D11691">
        <v>2021640</v>
      </c>
      <c r="E11691" t="s">
        <v>227</v>
      </c>
      <c r="F11691" t="s">
        <v>214</v>
      </c>
      <c r="G11691" t="s">
        <v>215</v>
      </c>
      <c r="H11691">
        <v>3</v>
      </c>
      <c r="I11691">
        <v>2019</v>
      </c>
      <c r="J11691">
        <v>1</v>
      </c>
      <c r="L11691">
        <v>23122092</v>
      </c>
      <c r="M11691" t="s">
        <v>221</v>
      </c>
      <c r="P11691" s="29" t="str">
        <f t="shared" si="466"/>
        <v>BAD</v>
      </c>
    </row>
    <row r="11692" spans="1:16" hidden="1" x14ac:dyDescent="0.25">
      <c r="A11692">
        <v>195398240</v>
      </c>
      <c r="B11692">
        <v>803401</v>
      </c>
      <c r="C11692" t="s">
        <v>318</v>
      </c>
      <c r="D11692">
        <v>2021716</v>
      </c>
      <c r="E11692" t="s">
        <v>291</v>
      </c>
      <c r="F11692" t="s">
        <v>214</v>
      </c>
      <c r="G11692" t="s">
        <v>215</v>
      </c>
      <c r="H11692">
        <v>2</v>
      </c>
      <c r="I11692">
        <v>2019</v>
      </c>
      <c r="J11692">
        <v>1</v>
      </c>
      <c r="L11692">
        <v>23120235</v>
      </c>
      <c r="M11692">
        <v>5.2</v>
      </c>
      <c r="P11692" s="29">
        <f t="shared" si="466"/>
        <v>0.70000000000000007</v>
      </c>
    </row>
    <row r="11693" spans="1:16" hidden="1" x14ac:dyDescent="0.25">
      <c r="A11693">
        <v>195398240</v>
      </c>
      <c r="B11693">
        <v>803401</v>
      </c>
      <c r="C11693" t="s">
        <v>318</v>
      </c>
      <c r="D11693">
        <v>2027112</v>
      </c>
      <c r="E11693" t="s">
        <v>323</v>
      </c>
      <c r="F11693" t="s">
        <v>320</v>
      </c>
      <c r="G11693" t="s">
        <v>321</v>
      </c>
      <c r="H11693">
        <v>2</v>
      </c>
      <c r="I11693">
        <v>2019</v>
      </c>
      <c r="J11693">
        <v>1</v>
      </c>
      <c r="L11693">
        <v>23121992</v>
      </c>
      <c r="M11693">
        <v>5.7</v>
      </c>
      <c r="P11693" s="29">
        <f t="shared" si="466"/>
        <v>0.78333333333333333</v>
      </c>
    </row>
    <row r="11694" spans="1:16" hidden="1" x14ac:dyDescent="0.25">
      <c r="A11694">
        <v>195398240</v>
      </c>
      <c r="B11694">
        <v>803401</v>
      </c>
      <c r="C11694" t="s">
        <v>318</v>
      </c>
      <c r="D11694">
        <v>2004586</v>
      </c>
      <c r="E11694" t="s">
        <v>325</v>
      </c>
      <c r="F11694" t="s">
        <v>214</v>
      </c>
      <c r="G11694" t="s">
        <v>215</v>
      </c>
      <c r="H11694">
        <v>3</v>
      </c>
      <c r="I11694">
        <v>2019</v>
      </c>
      <c r="J11694">
        <v>1</v>
      </c>
      <c r="L11694">
        <v>23120019</v>
      </c>
      <c r="M11694">
        <v>3.2</v>
      </c>
      <c r="P11694" s="29">
        <f t="shared" si="466"/>
        <v>0.3666666666666667</v>
      </c>
    </row>
    <row r="11695" spans="1:16" hidden="1" x14ac:dyDescent="0.25">
      <c r="A11695">
        <v>195398240</v>
      </c>
      <c r="B11695">
        <v>803401</v>
      </c>
      <c r="C11695" t="s">
        <v>318</v>
      </c>
      <c r="D11695">
        <v>2021723</v>
      </c>
      <c r="E11695" t="s">
        <v>299</v>
      </c>
      <c r="F11695" t="s">
        <v>214</v>
      </c>
      <c r="G11695" t="s">
        <v>215</v>
      </c>
      <c r="H11695">
        <v>2</v>
      </c>
      <c r="I11695">
        <v>2019</v>
      </c>
      <c r="J11695">
        <v>1</v>
      </c>
      <c r="L11695">
        <v>23123925</v>
      </c>
      <c r="M11695">
        <v>5</v>
      </c>
      <c r="P11695" s="29">
        <f t="shared" si="466"/>
        <v>0.66666666666666663</v>
      </c>
    </row>
    <row r="11696" spans="1:16" hidden="1" x14ac:dyDescent="0.25">
      <c r="A11696">
        <v>195398240</v>
      </c>
      <c r="B11696">
        <v>803401</v>
      </c>
      <c r="C11696" t="s">
        <v>318</v>
      </c>
      <c r="D11696">
        <v>2021664</v>
      </c>
      <c r="E11696" t="s">
        <v>311</v>
      </c>
      <c r="F11696" t="s">
        <v>214</v>
      </c>
      <c r="G11696" t="s">
        <v>215</v>
      </c>
      <c r="H11696">
        <v>1</v>
      </c>
      <c r="I11696">
        <v>2019</v>
      </c>
      <c r="J11696">
        <v>2</v>
      </c>
      <c r="L11696">
        <v>23129806</v>
      </c>
      <c r="P11696" s="29" t="str">
        <f t="shared" si="466"/>
        <v>NULL</v>
      </c>
    </row>
    <row r="11697" spans="1:16" hidden="1" x14ac:dyDescent="0.25">
      <c r="A11697">
        <v>195398240</v>
      </c>
      <c r="B11697">
        <v>803401</v>
      </c>
      <c r="C11697" t="s">
        <v>318</v>
      </c>
      <c r="D11697">
        <v>2024863</v>
      </c>
      <c r="E11697" t="s">
        <v>304</v>
      </c>
      <c r="F11697" t="s">
        <v>214</v>
      </c>
      <c r="G11697" t="s">
        <v>215</v>
      </c>
      <c r="H11697">
        <v>1</v>
      </c>
      <c r="I11697">
        <v>2019</v>
      </c>
      <c r="J11697">
        <v>2</v>
      </c>
      <c r="L11697">
        <v>23129796</v>
      </c>
      <c r="P11697" s="29" t="str">
        <f t="shared" si="466"/>
        <v>NULL</v>
      </c>
    </row>
    <row r="11698" spans="1:16" hidden="1" x14ac:dyDescent="0.25">
      <c r="A11698">
        <v>195398240</v>
      </c>
      <c r="B11698">
        <v>803401</v>
      </c>
      <c r="C11698" t="s">
        <v>318</v>
      </c>
      <c r="D11698">
        <v>2021744</v>
      </c>
      <c r="E11698" t="s">
        <v>262</v>
      </c>
      <c r="F11698" t="s">
        <v>214</v>
      </c>
      <c r="G11698" t="s">
        <v>215</v>
      </c>
      <c r="H11698">
        <v>1</v>
      </c>
      <c r="I11698">
        <v>2019</v>
      </c>
      <c r="J11698">
        <v>2</v>
      </c>
      <c r="L11698">
        <v>23120240</v>
      </c>
      <c r="P11698" s="29" t="str">
        <f t="shared" si="466"/>
        <v>NULL</v>
      </c>
    </row>
    <row r="11699" spans="1:16" hidden="1" x14ac:dyDescent="0.25">
      <c r="A11699">
        <v>195398240</v>
      </c>
      <c r="B11699">
        <v>803401</v>
      </c>
      <c r="C11699" t="s">
        <v>318</v>
      </c>
      <c r="D11699">
        <v>2004597</v>
      </c>
      <c r="E11699" t="s">
        <v>279</v>
      </c>
      <c r="F11699" t="s">
        <v>214</v>
      </c>
      <c r="G11699" t="s">
        <v>215</v>
      </c>
      <c r="H11699">
        <v>1</v>
      </c>
      <c r="I11699">
        <v>2019</v>
      </c>
      <c r="J11699">
        <v>2</v>
      </c>
      <c r="L11699">
        <v>23129794</v>
      </c>
      <c r="P11699" s="29" t="str">
        <f t="shared" si="466"/>
        <v>NULL</v>
      </c>
    </row>
    <row r="11700" spans="1:16" hidden="1" x14ac:dyDescent="0.25">
      <c r="A11700">
        <v>195398240</v>
      </c>
      <c r="B11700">
        <v>803401</v>
      </c>
      <c r="C11700" t="s">
        <v>318</v>
      </c>
      <c r="D11700">
        <v>2004586</v>
      </c>
      <c r="E11700" t="s">
        <v>325</v>
      </c>
      <c r="F11700" t="s">
        <v>214</v>
      </c>
      <c r="G11700" t="s">
        <v>215</v>
      </c>
      <c r="H11700">
        <v>1</v>
      </c>
      <c r="I11700">
        <v>2019</v>
      </c>
      <c r="J11700">
        <v>2</v>
      </c>
      <c r="L11700">
        <v>23130406</v>
      </c>
      <c r="P11700" s="29" t="str">
        <f t="shared" si="466"/>
        <v>NULL</v>
      </c>
    </row>
    <row r="11701" spans="1:16" hidden="1" x14ac:dyDescent="0.25">
      <c r="A11701">
        <v>195398240</v>
      </c>
      <c r="B11701">
        <v>803401</v>
      </c>
      <c r="C11701" t="s">
        <v>318</v>
      </c>
      <c r="D11701">
        <v>2021640</v>
      </c>
      <c r="E11701" t="s">
        <v>227</v>
      </c>
      <c r="F11701" t="s">
        <v>214</v>
      </c>
      <c r="G11701" t="s">
        <v>215</v>
      </c>
      <c r="H11701">
        <v>1</v>
      </c>
      <c r="I11701">
        <v>2019</v>
      </c>
      <c r="J11701">
        <v>2</v>
      </c>
      <c r="L11701">
        <v>23127005</v>
      </c>
      <c r="P11701" s="29" t="str">
        <f t="shared" si="466"/>
        <v>NULL</v>
      </c>
    </row>
    <row r="11702" spans="1:16" hidden="1" x14ac:dyDescent="0.25">
      <c r="A11702">
        <v>195401322</v>
      </c>
      <c r="B11702">
        <v>803401</v>
      </c>
      <c r="C11702" t="s">
        <v>318</v>
      </c>
      <c r="D11702">
        <v>2005118</v>
      </c>
      <c r="E11702" t="s">
        <v>223</v>
      </c>
      <c r="F11702" t="s">
        <v>214</v>
      </c>
      <c r="G11702" t="s">
        <v>215</v>
      </c>
      <c r="H11702">
        <v>2</v>
      </c>
      <c r="I11702">
        <v>2015</v>
      </c>
      <c r="J11702">
        <v>1</v>
      </c>
      <c r="L11702">
        <v>23066497</v>
      </c>
      <c r="M11702">
        <v>5</v>
      </c>
      <c r="P11702" s="29">
        <f t="shared" ref="P11702:P11712" si="467">IF(AND(ISNUMBER(M11702),H11702&lt;&gt;4,N11702&lt;&gt;"X"),(M11702-1)/6,IF(H11702=4,"DRP",IF(AND(H11702=3,M11702="NA"),"BAD",IF(AND(H11702=2),"CVL",IF(AND(H11702=1,ISBLANK(M11702)),"NULL","UNK")))))</f>
        <v>0.66666666666666663</v>
      </c>
    </row>
    <row r="11703" spans="1:16" hidden="1" x14ac:dyDescent="0.25">
      <c r="A11703">
        <v>195401322</v>
      </c>
      <c r="B11703">
        <v>803401</v>
      </c>
      <c r="C11703" t="s">
        <v>318</v>
      </c>
      <c r="D11703">
        <v>2021600</v>
      </c>
      <c r="E11703" t="s">
        <v>219</v>
      </c>
      <c r="F11703" t="s">
        <v>214</v>
      </c>
      <c r="G11703" t="s">
        <v>215</v>
      </c>
      <c r="H11703">
        <v>2</v>
      </c>
      <c r="I11703">
        <v>2015</v>
      </c>
      <c r="J11703">
        <v>1</v>
      </c>
      <c r="L11703">
        <v>23066437</v>
      </c>
      <c r="M11703">
        <v>5.2</v>
      </c>
      <c r="P11703" s="29">
        <f t="shared" si="467"/>
        <v>0.70000000000000007</v>
      </c>
    </row>
    <row r="11704" spans="1:16" hidden="1" x14ac:dyDescent="0.25">
      <c r="A11704">
        <v>195401322</v>
      </c>
      <c r="B11704">
        <v>803401</v>
      </c>
      <c r="C11704" t="s">
        <v>318</v>
      </c>
      <c r="D11704">
        <v>2005099</v>
      </c>
      <c r="E11704" t="s">
        <v>217</v>
      </c>
      <c r="F11704" t="s">
        <v>214</v>
      </c>
      <c r="G11704" t="s">
        <v>215</v>
      </c>
      <c r="H11704">
        <v>2</v>
      </c>
      <c r="I11704">
        <v>2015</v>
      </c>
      <c r="J11704">
        <v>1</v>
      </c>
      <c r="L11704">
        <v>23066427</v>
      </c>
      <c r="M11704">
        <v>5.5</v>
      </c>
      <c r="P11704" s="29">
        <f t="shared" si="467"/>
        <v>0.75</v>
      </c>
    </row>
    <row r="11705" spans="1:16" hidden="1" x14ac:dyDescent="0.25">
      <c r="A11705">
        <v>195401322</v>
      </c>
      <c r="B11705">
        <v>803401</v>
      </c>
      <c r="C11705" t="s">
        <v>318</v>
      </c>
      <c r="D11705">
        <v>2021754</v>
      </c>
      <c r="E11705" t="s">
        <v>216</v>
      </c>
      <c r="F11705" t="s">
        <v>214</v>
      </c>
      <c r="G11705" t="s">
        <v>215</v>
      </c>
      <c r="H11705">
        <v>3</v>
      </c>
      <c r="I11705">
        <v>2015</v>
      </c>
      <c r="J11705">
        <v>1</v>
      </c>
      <c r="L11705">
        <v>23066446</v>
      </c>
      <c r="M11705" t="s">
        <v>221</v>
      </c>
      <c r="P11705" s="29" t="str">
        <f t="shared" si="467"/>
        <v>BAD</v>
      </c>
    </row>
    <row r="11706" spans="1:16" hidden="1" x14ac:dyDescent="0.25">
      <c r="A11706">
        <v>195401322</v>
      </c>
      <c r="B11706">
        <v>803401</v>
      </c>
      <c r="C11706" t="s">
        <v>318</v>
      </c>
      <c r="D11706">
        <v>2005102</v>
      </c>
      <c r="E11706" t="s">
        <v>218</v>
      </c>
      <c r="F11706" t="s">
        <v>214</v>
      </c>
      <c r="G11706" t="s">
        <v>215</v>
      </c>
      <c r="H11706">
        <v>2</v>
      </c>
      <c r="I11706">
        <v>2015</v>
      </c>
      <c r="J11706">
        <v>1</v>
      </c>
      <c r="L11706">
        <v>23066488</v>
      </c>
      <c r="M11706">
        <v>5.5</v>
      </c>
      <c r="P11706" s="29">
        <f t="shared" si="467"/>
        <v>0.75</v>
      </c>
    </row>
    <row r="11707" spans="1:16" hidden="1" x14ac:dyDescent="0.25">
      <c r="A11707">
        <v>195401322</v>
      </c>
      <c r="B11707">
        <v>803401</v>
      </c>
      <c r="C11707" t="s">
        <v>318</v>
      </c>
      <c r="D11707">
        <v>2004098</v>
      </c>
      <c r="E11707" t="s">
        <v>213</v>
      </c>
      <c r="F11707" t="s">
        <v>214</v>
      </c>
      <c r="G11707" t="s">
        <v>215</v>
      </c>
      <c r="H11707">
        <v>2</v>
      </c>
      <c r="I11707">
        <v>2015</v>
      </c>
      <c r="J11707">
        <v>1</v>
      </c>
      <c r="L11707">
        <v>23066602</v>
      </c>
      <c r="M11707">
        <v>5.9</v>
      </c>
      <c r="P11707" s="29">
        <f t="shared" si="467"/>
        <v>0.81666666666666676</v>
      </c>
    </row>
    <row r="11708" spans="1:16" hidden="1" x14ac:dyDescent="0.25">
      <c r="A11708">
        <v>195401322</v>
      </c>
      <c r="B11708">
        <v>803401</v>
      </c>
      <c r="C11708" t="s">
        <v>318</v>
      </c>
      <c r="D11708">
        <v>2021754</v>
      </c>
      <c r="E11708" t="s">
        <v>216</v>
      </c>
      <c r="F11708" t="s">
        <v>214</v>
      </c>
      <c r="G11708" t="s">
        <v>215</v>
      </c>
      <c r="H11708">
        <v>3</v>
      </c>
      <c r="I11708">
        <v>2015</v>
      </c>
      <c r="J11708">
        <v>2</v>
      </c>
      <c r="L11708">
        <v>23074127</v>
      </c>
      <c r="M11708">
        <v>3.6</v>
      </c>
      <c r="P11708" s="29">
        <f t="shared" si="467"/>
        <v>0.43333333333333335</v>
      </c>
    </row>
    <row r="11709" spans="1:16" hidden="1" x14ac:dyDescent="0.25">
      <c r="A11709">
        <v>195401322</v>
      </c>
      <c r="B11709">
        <v>803401</v>
      </c>
      <c r="C11709" t="s">
        <v>318</v>
      </c>
      <c r="D11709">
        <v>2021602</v>
      </c>
      <c r="E11709" t="s">
        <v>242</v>
      </c>
      <c r="F11709" t="s">
        <v>214</v>
      </c>
      <c r="G11709" t="s">
        <v>215</v>
      </c>
      <c r="H11709">
        <v>2</v>
      </c>
      <c r="I11709">
        <v>2015</v>
      </c>
      <c r="J11709">
        <v>2</v>
      </c>
      <c r="L11709">
        <v>23072005</v>
      </c>
      <c r="M11709">
        <v>5.5</v>
      </c>
      <c r="P11709" s="29">
        <f t="shared" si="467"/>
        <v>0.75</v>
      </c>
    </row>
    <row r="11710" spans="1:16" hidden="1" x14ac:dyDescent="0.25">
      <c r="A11710">
        <v>195401322</v>
      </c>
      <c r="B11710">
        <v>803401</v>
      </c>
      <c r="C11710" t="s">
        <v>318</v>
      </c>
      <c r="D11710">
        <v>2005117</v>
      </c>
      <c r="E11710" t="s">
        <v>220</v>
      </c>
      <c r="F11710" t="s">
        <v>214</v>
      </c>
      <c r="G11710" t="s">
        <v>215</v>
      </c>
      <c r="H11710">
        <v>3</v>
      </c>
      <c r="I11710">
        <v>2015</v>
      </c>
      <c r="J11710">
        <v>2</v>
      </c>
      <c r="L11710">
        <v>23070387</v>
      </c>
      <c r="M11710" t="s">
        <v>221</v>
      </c>
      <c r="P11710" s="29" t="str">
        <f t="shared" si="467"/>
        <v>BAD</v>
      </c>
    </row>
    <row r="11711" spans="1:16" hidden="1" x14ac:dyDescent="0.25">
      <c r="A11711">
        <v>195401322</v>
      </c>
      <c r="B11711">
        <v>803401</v>
      </c>
      <c r="C11711" t="s">
        <v>318</v>
      </c>
      <c r="D11711">
        <v>2021580</v>
      </c>
      <c r="E11711" t="s">
        <v>241</v>
      </c>
      <c r="F11711" t="s">
        <v>214</v>
      </c>
      <c r="G11711" t="s">
        <v>215</v>
      </c>
      <c r="H11711">
        <v>3</v>
      </c>
      <c r="I11711">
        <v>2015</v>
      </c>
      <c r="J11711">
        <v>2</v>
      </c>
      <c r="L11711">
        <v>23072001</v>
      </c>
      <c r="M11711">
        <v>3.8</v>
      </c>
      <c r="P11711" s="29">
        <f t="shared" si="467"/>
        <v>0.46666666666666662</v>
      </c>
    </row>
    <row r="11712" spans="1:16" hidden="1" x14ac:dyDescent="0.25">
      <c r="A11712">
        <v>195401322</v>
      </c>
      <c r="B11712">
        <v>803401</v>
      </c>
      <c r="C11712" t="s">
        <v>318</v>
      </c>
      <c r="D11712">
        <v>2004112</v>
      </c>
      <c r="E11712" t="s">
        <v>244</v>
      </c>
      <c r="F11712" t="s">
        <v>214</v>
      </c>
      <c r="G11712" t="s">
        <v>215</v>
      </c>
      <c r="H11712">
        <v>2</v>
      </c>
      <c r="I11712">
        <v>2015</v>
      </c>
      <c r="J11712">
        <v>2</v>
      </c>
      <c r="L11712">
        <v>23073240</v>
      </c>
      <c r="M11712">
        <v>6</v>
      </c>
      <c r="P11712" s="29">
        <f t="shared" si="467"/>
        <v>0.83333333333333337</v>
      </c>
    </row>
    <row r="11713" spans="1:16" hidden="1" x14ac:dyDescent="0.25">
      <c r="A11713">
        <v>195401322</v>
      </c>
      <c r="B11713">
        <v>803401</v>
      </c>
      <c r="C11713" t="s">
        <v>318</v>
      </c>
      <c r="D11713">
        <v>2004116</v>
      </c>
      <c r="E11713" t="s">
        <v>229</v>
      </c>
      <c r="F11713" t="s">
        <v>214</v>
      </c>
      <c r="G11713" t="s">
        <v>215</v>
      </c>
      <c r="H11713">
        <v>3</v>
      </c>
      <c r="I11713">
        <v>2016</v>
      </c>
      <c r="J11713">
        <v>1</v>
      </c>
      <c r="L11713">
        <v>23073043</v>
      </c>
      <c r="M11713">
        <v>1</v>
      </c>
      <c r="P11713" s="29">
        <f>IF(AND(ISNUMBER(M11713),H11713&lt;&gt;4),(M11713-1)/6,IF(H11713=4,"DRP",IF(AND(H11713=3,M11713="NA"),"BAD",IF(AND(H11713=2),"CVL",IF(AND(H11713=1,ISBLANK(M11713)),"NULL","UNK")))))</f>
        <v>0</v>
      </c>
    </row>
    <row r="11714" spans="1:16" hidden="1" x14ac:dyDescent="0.25">
      <c r="A11714">
        <v>195401322</v>
      </c>
      <c r="B11714">
        <v>803401</v>
      </c>
      <c r="C11714" t="s">
        <v>318</v>
      </c>
      <c r="D11714">
        <v>2004116</v>
      </c>
      <c r="E11714" t="s">
        <v>229</v>
      </c>
      <c r="F11714" t="s">
        <v>214</v>
      </c>
      <c r="G11714" t="s">
        <v>215</v>
      </c>
      <c r="H11714">
        <v>2</v>
      </c>
      <c r="I11714">
        <v>2016</v>
      </c>
      <c r="J11714">
        <v>2</v>
      </c>
      <c r="L11714">
        <v>23085551</v>
      </c>
      <c r="M11714">
        <v>4.5</v>
      </c>
      <c r="P11714" s="29">
        <f>IF(AND(ISNUMBER(M11714),H11714&lt;&gt;4),(M11714-1)/6,IF(H11714=4,"DRP",IF(AND(H11714=3,M11714="NA"),"BAD",IF(AND(H11714=2),"CVL",IF(AND(H11714=1,ISBLANK(M11714)),"NULL","UNK")))))</f>
        <v>0.58333333333333337</v>
      </c>
    </row>
    <row r="11715" spans="1:16" hidden="1" x14ac:dyDescent="0.25">
      <c r="A11715">
        <v>195401845</v>
      </c>
      <c r="B11715">
        <v>803401</v>
      </c>
      <c r="C11715" t="s">
        <v>318</v>
      </c>
      <c r="D11715">
        <v>2005118</v>
      </c>
      <c r="E11715" t="s">
        <v>223</v>
      </c>
      <c r="F11715" t="s">
        <v>214</v>
      </c>
      <c r="G11715" t="s">
        <v>215</v>
      </c>
      <c r="H11715">
        <v>3</v>
      </c>
      <c r="I11715">
        <v>2015</v>
      </c>
      <c r="J11715">
        <v>1</v>
      </c>
      <c r="L11715">
        <v>23067524</v>
      </c>
      <c r="M11715">
        <v>3</v>
      </c>
      <c r="P11715" s="29">
        <f t="shared" ref="P11715:P11727" si="468">IF(AND(ISNUMBER(M11715),H11715&lt;&gt;4,N11715&lt;&gt;"X"),(M11715-1)/6,IF(H11715=4,"DRP",IF(AND(H11715=3,M11715="NA"),"BAD",IF(AND(H11715=2),"CVL",IF(AND(H11715=1,ISBLANK(M11715)),"NULL","UNK")))))</f>
        <v>0.33333333333333331</v>
      </c>
    </row>
    <row r="11716" spans="1:16" hidden="1" x14ac:dyDescent="0.25">
      <c r="A11716">
        <v>195401845</v>
      </c>
      <c r="B11716">
        <v>803401</v>
      </c>
      <c r="C11716" t="s">
        <v>318</v>
      </c>
      <c r="D11716">
        <v>2021600</v>
      </c>
      <c r="E11716" t="s">
        <v>219</v>
      </c>
      <c r="F11716" t="s">
        <v>214</v>
      </c>
      <c r="G11716" t="s">
        <v>215</v>
      </c>
      <c r="H11716">
        <v>3</v>
      </c>
      <c r="I11716">
        <v>2015</v>
      </c>
      <c r="J11716">
        <v>1</v>
      </c>
      <c r="L11716">
        <v>23066442</v>
      </c>
      <c r="M11716">
        <v>3.4</v>
      </c>
      <c r="P11716" s="29">
        <f t="shared" si="468"/>
        <v>0.39999999999999997</v>
      </c>
    </row>
    <row r="11717" spans="1:16" hidden="1" x14ac:dyDescent="0.25">
      <c r="A11717">
        <v>195401845</v>
      </c>
      <c r="B11717">
        <v>803401</v>
      </c>
      <c r="C11717" t="s">
        <v>318</v>
      </c>
      <c r="D11717">
        <v>2005102</v>
      </c>
      <c r="E11717" t="s">
        <v>218</v>
      </c>
      <c r="F11717" t="s">
        <v>214</v>
      </c>
      <c r="G11717" t="s">
        <v>215</v>
      </c>
      <c r="H11717">
        <v>3</v>
      </c>
      <c r="I11717">
        <v>2015</v>
      </c>
      <c r="J11717">
        <v>1</v>
      </c>
      <c r="L11717">
        <v>23066495</v>
      </c>
      <c r="M11717">
        <v>1.1000000000000001</v>
      </c>
      <c r="P11717" s="29">
        <f t="shared" si="468"/>
        <v>1.666666666666668E-2</v>
      </c>
    </row>
    <row r="11718" spans="1:16" hidden="1" x14ac:dyDescent="0.25">
      <c r="A11718">
        <v>195401845</v>
      </c>
      <c r="B11718">
        <v>803401</v>
      </c>
      <c r="C11718" t="s">
        <v>318</v>
      </c>
      <c r="D11718">
        <v>2005099</v>
      </c>
      <c r="E11718" t="s">
        <v>217</v>
      </c>
      <c r="F11718" t="s">
        <v>214</v>
      </c>
      <c r="G11718" t="s">
        <v>215</v>
      </c>
      <c r="H11718">
        <v>3</v>
      </c>
      <c r="I11718">
        <v>2015</v>
      </c>
      <c r="J11718">
        <v>1</v>
      </c>
      <c r="L11718">
        <v>23066434</v>
      </c>
      <c r="M11718">
        <v>2.2000000000000002</v>
      </c>
      <c r="P11718" s="29">
        <f t="shared" si="468"/>
        <v>0.20000000000000004</v>
      </c>
    </row>
    <row r="11719" spans="1:16" hidden="1" x14ac:dyDescent="0.25">
      <c r="A11719">
        <v>195401845</v>
      </c>
      <c r="B11719">
        <v>803401</v>
      </c>
      <c r="C11719" t="s">
        <v>318</v>
      </c>
      <c r="D11719">
        <v>2021754</v>
      </c>
      <c r="E11719" t="s">
        <v>216</v>
      </c>
      <c r="F11719" t="s">
        <v>214</v>
      </c>
      <c r="G11719" t="s">
        <v>215</v>
      </c>
      <c r="H11719">
        <v>3</v>
      </c>
      <c r="I11719">
        <v>2015</v>
      </c>
      <c r="J11719">
        <v>1</v>
      </c>
      <c r="L11719">
        <v>23066482</v>
      </c>
      <c r="M11719">
        <v>2.4</v>
      </c>
      <c r="P11719" s="29">
        <f t="shared" si="468"/>
        <v>0.23333333333333331</v>
      </c>
    </row>
    <row r="11720" spans="1:16" hidden="1" x14ac:dyDescent="0.25">
      <c r="A11720">
        <v>195401845</v>
      </c>
      <c r="B11720">
        <v>803401</v>
      </c>
      <c r="C11720" t="s">
        <v>318</v>
      </c>
      <c r="D11720">
        <v>2004098</v>
      </c>
      <c r="E11720" t="s">
        <v>213</v>
      </c>
      <c r="F11720" t="s">
        <v>214</v>
      </c>
      <c r="G11720" t="s">
        <v>215</v>
      </c>
      <c r="H11720">
        <v>3</v>
      </c>
      <c r="I11720">
        <v>2015</v>
      </c>
      <c r="J11720">
        <v>1</v>
      </c>
      <c r="L11720">
        <v>23066601</v>
      </c>
      <c r="M11720" t="s">
        <v>221</v>
      </c>
      <c r="P11720" s="29" t="str">
        <f t="shared" si="468"/>
        <v>BAD</v>
      </c>
    </row>
    <row r="11721" spans="1:16" hidden="1" x14ac:dyDescent="0.25">
      <c r="A11721">
        <v>195401845</v>
      </c>
      <c r="B11721">
        <v>803401</v>
      </c>
      <c r="C11721" t="s">
        <v>318</v>
      </c>
      <c r="D11721">
        <v>2005099</v>
      </c>
      <c r="E11721" t="s">
        <v>217</v>
      </c>
      <c r="F11721" t="s">
        <v>214</v>
      </c>
      <c r="G11721" t="s">
        <v>215</v>
      </c>
      <c r="H11721">
        <v>3</v>
      </c>
      <c r="I11721">
        <v>2015</v>
      </c>
      <c r="J11721">
        <v>2</v>
      </c>
      <c r="L11721">
        <v>23071928</v>
      </c>
      <c r="M11721" t="s">
        <v>221</v>
      </c>
      <c r="P11721" s="29" t="str">
        <f t="shared" si="468"/>
        <v>BAD</v>
      </c>
    </row>
    <row r="11722" spans="1:16" hidden="1" x14ac:dyDescent="0.25">
      <c r="A11722">
        <v>195401845</v>
      </c>
      <c r="B11722">
        <v>803401</v>
      </c>
      <c r="C11722" t="s">
        <v>318</v>
      </c>
      <c r="D11722">
        <v>2021600</v>
      </c>
      <c r="E11722" t="s">
        <v>219</v>
      </c>
      <c r="F11722" t="s">
        <v>214</v>
      </c>
      <c r="G11722" t="s">
        <v>215</v>
      </c>
      <c r="H11722">
        <v>3</v>
      </c>
      <c r="I11722">
        <v>2015</v>
      </c>
      <c r="J11722">
        <v>2</v>
      </c>
      <c r="L11722">
        <v>23071942</v>
      </c>
      <c r="M11722" t="s">
        <v>221</v>
      </c>
      <c r="P11722" s="29" t="str">
        <f t="shared" si="468"/>
        <v>BAD</v>
      </c>
    </row>
    <row r="11723" spans="1:16" hidden="1" x14ac:dyDescent="0.25">
      <c r="A11723">
        <v>195401845</v>
      </c>
      <c r="B11723">
        <v>803401</v>
      </c>
      <c r="C11723" t="s">
        <v>318</v>
      </c>
      <c r="D11723">
        <v>2004098</v>
      </c>
      <c r="E11723" t="s">
        <v>213</v>
      </c>
      <c r="F11723" t="s">
        <v>214</v>
      </c>
      <c r="G11723" t="s">
        <v>215</v>
      </c>
      <c r="H11723">
        <v>3</v>
      </c>
      <c r="I11723">
        <v>2015</v>
      </c>
      <c r="J11723">
        <v>2</v>
      </c>
      <c r="L11723">
        <v>23072838</v>
      </c>
      <c r="M11723" t="s">
        <v>221</v>
      </c>
      <c r="P11723" s="29" t="str">
        <f t="shared" si="468"/>
        <v>BAD</v>
      </c>
    </row>
    <row r="11724" spans="1:16" hidden="1" x14ac:dyDescent="0.25">
      <c r="A11724">
        <v>195401845</v>
      </c>
      <c r="B11724">
        <v>803401</v>
      </c>
      <c r="C11724" t="s">
        <v>318</v>
      </c>
      <c r="D11724">
        <v>2005118</v>
      </c>
      <c r="E11724" t="s">
        <v>223</v>
      </c>
      <c r="F11724" t="s">
        <v>214</v>
      </c>
      <c r="G11724" t="s">
        <v>215</v>
      </c>
      <c r="H11724">
        <v>3</v>
      </c>
      <c r="I11724">
        <v>2015</v>
      </c>
      <c r="J11724">
        <v>2</v>
      </c>
      <c r="L11724">
        <v>23071573</v>
      </c>
      <c r="M11724">
        <v>2.2000000000000002</v>
      </c>
      <c r="P11724" s="29">
        <f t="shared" si="468"/>
        <v>0.20000000000000004</v>
      </c>
    </row>
    <row r="11725" spans="1:16" hidden="1" x14ac:dyDescent="0.25">
      <c r="A11725">
        <v>195401845</v>
      </c>
      <c r="B11725">
        <v>803401</v>
      </c>
      <c r="C11725" t="s">
        <v>318</v>
      </c>
      <c r="D11725">
        <v>2004112</v>
      </c>
      <c r="E11725" t="s">
        <v>244</v>
      </c>
      <c r="F11725" t="s">
        <v>214</v>
      </c>
      <c r="G11725" t="s">
        <v>215</v>
      </c>
      <c r="H11725">
        <v>3</v>
      </c>
      <c r="I11725">
        <v>2015</v>
      </c>
      <c r="J11725">
        <v>2</v>
      </c>
      <c r="L11725">
        <v>23073234</v>
      </c>
      <c r="M11725" t="s">
        <v>221</v>
      </c>
      <c r="P11725" s="29" t="str">
        <f t="shared" si="468"/>
        <v>BAD</v>
      </c>
    </row>
    <row r="11726" spans="1:16" hidden="1" x14ac:dyDescent="0.25">
      <c r="A11726">
        <v>195401845</v>
      </c>
      <c r="B11726">
        <v>803401</v>
      </c>
      <c r="C11726" t="s">
        <v>318</v>
      </c>
      <c r="D11726">
        <v>2005102</v>
      </c>
      <c r="E11726" t="s">
        <v>218</v>
      </c>
      <c r="F11726" t="s">
        <v>214</v>
      </c>
      <c r="G11726" t="s">
        <v>215</v>
      </c>
      <c r="H11726">
        <v>3</v>
      </c>
      <c r="I11726">
        <v>2015</v>
      </c>
      <c r="J11726">
        <v>2</v>
      </c>
      <c r="L11726">
        <v>23071946</v>
      </c>
      <c r="M11726">
        <v>2</v>
      </c>
      <c r="P11726" s="29">
        <f t="shared" si="468"/>
        <v>0.16666666666666666</v>
      </c>
    </row>
    <row r="11727" spans="1:16" hidden="1" x14ac:dyDescent="0.25">
      <c r="A11727">
        <v>195401845</v>
      </c>
      <c r="B11727">
        <v>803401</v>
      </c>
      <c r="C11727" t="s">
        <v>318</v>
      </c>
      <c r="D11727">
        <v>2021754</v>
      </c>
      <c r="E11727" t="s">
        <v>216</v>
      </c>
      <c r="F11727" t="s">
        <v>214</v>
      </c>
      <c r="G11727" t="s">
        <v>215</v>
      </c>
      <c r="H11727">
        <v>3</v>
      </c>
      <c r="I11727">
        <v>2015</v>
      </c>
      <c r="J11727">
        <v>2</v>
      </c>
      <c r="L11727">
        <v>23074133</v>
      </c>
      <c r="M11727" t="s">
        <v>221</v>
      </c>
      <c r="P11727" s="29" t="str">
        <f t="shared" si="468"/>
        <v>BAD</v>
      </c>
    </row>
    <row r="11728" spans="1:16" hidden="1" x14ac:dyDescent="0.25">
      <c r="A11728">
        <v>195403899</v>
      </c>
      <c r="B11728">
        <v>803401</v>
      </c>
      <c r="C11728" t="s">
        <v>318</v>
      </c>
      <c r="D11728">
        <v>2021754</v>
      </c>
      <c r="E11728" t="s">
        <v>216</v>
      </c>
      <c r="F11728" t="s">
        <v>214</v>
      </c>
      <c r="G11728" t="s">
        <v>215</v>
      </c>
      <c r="H11728">
        <v>2</v>
      </c>
      <c r="I11728">
        <v>2016</v>
      </c>
      <c r="J11728">
        <v>1</v>
      </c>
      <c r="L11728">
        <v>23081096</v>
      </c>
      <c r="M11728">
        <v>4</v>
      </c>
      <c r="P11728" s="29">
        <f t="shared" ref="P11728:P11746" si="469">IF(AND(ISNUMBER(M11728),H11728&lt;&gt;4),(M11728-1)/6,IF(H11728=4,"DRP",IF(AND(H11728=3,M11728="NA"),"BAD",IF(AND(H11728=2),"CVL",IF(AND(H11728=1,ISBLANK(M11728)),"NULL","UNK")))))</f>
        <v>0.5</v>
      </c>
    </row>
    <row r="11729" spans="1:16" hidden="1" x14ac:dyDescent="0.25">
      <c r="A11729">
        <v>195403899</v>
      </c>
      <c r="B11729">
        <v>803401</v>
      </c>
      <c r="C11729" t="s">
        <v>318</v>
      </c>
      <c r="D11729">
        <v>2005102</v>
      </c>
      <c r="E11729" t="s">
        <v>218</v>
      </c>
      <c r="F11729" t="s">
        <v>214</v>
      </c>
      <c r="G11729" t="s">
        <v>215</v>
      </c>
      <c r="H11729">
        <v>2</v>
      </c>
      <c r="I11729">
        <v>2016</v>
      </c>
      <c r="J11729">
        <v>1</v>
      </c>
      <c r="L11729">
        <v>23081383</v>
      </c>
      <c r="M11729">
        <v>4.2</v>
      </c>
      <c r="P11729" s="29">
        <f t="shared" si="469"/>
        <v>0.53333333333333333</v>
      </c>
    </row>
    <row r="11730" spans="1:16" hidden="1" x14ac:dyDescent="0.25">
      <c r="A11730">
        <v>195403899</v>
      </c>
      <c r="B11730">
        <v>803401</v>
      </c>
      <c r="C11730" t="s">
        <v>318</v>
      </c>
      <c r="D11730">
        <v>2005099</v>
      </c>
      <c r="E11730" t="s">
        <v>217</v>
      </c>
      <c r="F11730" t="s">
        <v>214</v>
      </c>
      <c r="G11730" t="s">
        <v>215</v>
      </c>
      <c r="H11730">
        <v>2</v>
      </c>
      <c r="I11730">
        <v>2016</v>
      </c>
      <c r="J11730">
        <v>1</v>
      </c>
      <c r="L11730">
        <v>23081376</v>
      </c>
      <c r="M11730">
        <v>4.3</v>
      </c>
      <c r="P11730" s="29">
        <f t="shared" si="469"/>
        <v>0.54999999999999993</v>
      </c>
    </row>
    <row r="11731" spans="1:16" hidden="1" x14ac:dyDescent="0.25">
      <c r="A11731">
        <v>195403899</v>
      </c>
      <c r="B11731">
        <v>803401</v>
      </c>
      <c r="C11731" t="s">
        <v>318</v>
      </c>
      <c r="D11731">
        <v>2021600</v>
      </c>
      <c r="E11731" t="s">
        <v>219</v>
      </c>
      <c r="F11731" t="s">
        <v>214</v>
      </c>
      <c r="G11731" t="s">
        <v>215</v>
      </c>
      <c r="H11731">
        <v>2</v>
      </c>
      <c r="I11731">
        <v>2016</v>
      </c>
      <c r="J11731">
        <v>1</v>
      </c>
      <c r="L11731">
        <v>23081081</v>
      </c>
      <c r="M11731">
        <v>4.4000000000000004</v>
      </c>
      <c r="P11731" s="29">
        <f t="shared" si="469"/>
        <v>0.56666666666666676</v>
      </c>
    </row>
    <row r="11732" spans="1:16" hidden="1" x14ac:dyDescent="0.25">
      <c r="A11732">
        <v>195403899</v>
      </c>
      <c r="B11732">
        <v>803401</v>
      </c>
      <c r="C11732" t="s">
        <v>318</v>
      </c>
      <c r="D11732">
        <v>2004098</v>
      </c>
      <c r="E11732" t="s">
        <v>213</v>
      </c>
      <c r="F11732" t="s">
        <v>214</v>
      </c>
      <c r="G11732" t="s">
        <v>215</v>
      </c>
      <c r="H11732">
        <v>2</v>
      </c>
      <c r="I11732">
        <v>2016</v>
      </c>
      <c r="J11732">
        <v>1</v>
      </c>
      <c r="L11732">
        <v>23081503</v>
      </c>
      <c r="M11732">
        <v>5.7</v>
      </c>
      <c r="P11732" s="29">
        <f t="shared" si="469"/>
        <v>0.78333333333333333</v>
      </c>
    </row>
    <row r="11733" spans="1:16" hidden="1" x14ac:dyDescent="0.25">
      <c r="A11733">
        <v>195403899</v>
      </c>
      <c r="B11733">
        <v>803401</v>
      </c>
      <c r="C11733" t="s">
        <v>318</v>
      </c>
      <c r="D11733">
        <v>2005118</v>
      </c>
      <c r="E11733" t="s">
        <v>223</v>
      </c>
      <c r="F11733" t="s">
        <v>214</v>
      </c>
      <c r="G11733" t="s">
        <v>215</v>
      </c>
      <c r="H11733">
        <v>3</v>
      </c>
      <c r="I11733">
        <v>2016</v>
      </c>
      <c r="J11733">
        <v>1</v>
      </c>
      <c r="L11733">
        <v>23081294</v>
      </c>
      <c r="M11733">
        <v>2.7</v>
      </c>
      <c r="P11733" s="29">
        <f t="shared" si="469"/>
        <v>0.28333333333333338</v>
      </c>
    </row>
    <row r="11734" spans="1:16" hidden="1" x14ac:dyDescent="0.25">
      <c r="A11734">
        <v>195403899</v>
      </c>
      <c r="B11734">
        <v>803401</v>
      </c>
      <c r="C11734" t="s">
        <v>318</v>
      </c>
      <c r="D11734">
        <v>2005118</v>
      </c>
      <c r="E11734" t="s">
        <v>223</v>
      </c>
      <c r="F11734" t="s">
        <v>214</v>
      </c>
      <c r="G11734" t="s">
        <v>215</v>
      </c>
      <c r="H11734">
        <v>3</v>
      </c>
      <c r="I11734">
        <v>2016</v>
      </c>
      <c r="J11734">
        <v>2</v>
      </c>
      <c r="L11734">
        <v>23086742</v>
      </c>
      <c r="M11734">
        <v>2.9</v>
      </c>
      <c r="P11734" s="29">
        <f t="shared" si="469"/>
        <v>0.31666666666666665</v>
      </c>
    </row>
    <row r="11735" spans="1:16" hidden="1" x14ac:dyDescent="0.25">
      <c r="A11735">
        <v>195403899</v>
      </c>
      <c r="B11735">
        <v>803401</v>
      </c>
      <c r="C11735" t="s">
        <v>318</v>
      </c>
      <c r="D11735">
        <v>2021763</v>
      </c>
      <c r="E11735" t="s">
        <v>298</v>
      </c>
      <c r="F11735" t="s">
        <v>214</v>
      </c>
      <c r="G11735" t="s">
        <v>215</v>
      </c>
      <c r="H11735">
        <v>3</v>
      </c>
      <c r="I11735">
        <v>2016</v>
      </c>
      <c r="J11735">
        <v>2</v>
      </c>
      <c r="L11735">
        <v>23086846</v>
      </c>
      <c r="M11735">
        <v>3.9</v>
      </c>
      <c r="P11735" s="29">
        <f t="shared" si="469"/>
        <v>0.48333333333333334</v>
      </c>
    </row>
    <row r="11736" spans="1:16" hidden="1" x14ac:dyDescent="0.25">
      <c r="A11736">
        <v>195403899</v>
      </c>
      <c r="B11736">
        <v>803401</v>
      </c>
      <c r="C11736" t="s">
        <v>318</v>
      </c>
      <c r="D11736">
        <v>2005117</v>
      </c>
      <c r="E11736" t="s">
        <v>220</v>
      </c>
      <c r="F11736" t="s">
        <v>214</v>
      </c>
      <c r="G11736" t="s">
        <v>215</v>
      </c>
      <c r="H11736">
        <v>3</v>
      </c>
      <c r="I11736">
        <v>2016</v>
      </c>
      <c r="J11736">
        <v>2</v>
      </c>
      <c r="L11736">
        <v>23084478</v>
      </c>
      <c r="M11736">
        <v>3.5</v>
      </c>
      <c r="P11736" s="29">
        <f t="shared" si="469"/>
        <v>0.41666666666666669</v>
      </c>
    </row>
    <row r="11737" spans="1:16" hidden="1" x14ac:dyDescent="0.25">
      <c r="A11737">
        <v>195403899</v>
      </c>
      <c r="B11737">
        <v>803401</v>
      </c>
      <c r="C11737" t="s">
        <v>318</v>
      </c>
      <c r="D11737">
        <v>2021756</v>
      </c>
      <c r="E11737" t="s">
        <v>253</v>
      </c>
      <c r="F11737" t="s">
        <v>214</v>
      </c>
      <c r="G11737" t="s">
        <v>215</v>
      </c>
      <c r="H11737">
        <v>3</v>
      </c>
      <c r="I11737">
        <v>2016</v>
      </c>
      <c r="J11737">
        <v>2</v>
      </c>
      <c r="L11737">
        <v>23086838</v>
      </c>
      <c r="M11737">
        <v>3.3</v>
      </c>
      <c r="P11737" s="29">
        <f t="shared" si="469"/>
        <v>0.3833333333333333</v>
      </c>
    </row>
    <row r="11738" spans="1:16" hidden="1" x14ac:dyDescent="0.25">
      <c r="A11738">
        <v>195403899</v>
      </c>
      <c r="B11738">
        <v>803401</v>
      </c>
      <c r="C11738" t="s">
        <v>318</v>
      </c>
      <c r="D11738">
        <v>2021602</v>
      </c>
      <c r="E11738" t="s">
        <v>242</v>
      </c>
      <c r="F11738" t="s">
        <v>214</v>
      </c>
      <c r="G11738" t="s">
        <v>215</v>
      </c>
      <c r="H11738">
        <v>3</v>
      </c>
      <c r="I11738">
        <v>2016</v>
      </c>
      <c r="J11738">
        <v>2</v>
      </c>
      <c r="L11738">
        <v>23086747</v>
      </c>
      <c r="M11738">
        <v>2.6</v>
      </c>
      <c r="P11738" s="29">
        <f t="shared" si="469"/>
        <v>0.26666666666666666</v>
      </c>
    </row>
    <row r="11739" spans="1:16" hidden="1" x14ac:dyDescent="0.25">
      <c r="A11739">
        <v>195403899</v>
      </c>
      <c r="B11739">
        <v>803401</v>
      </c>
      <c r="C11739" t="s">
        <v>318</v>
      </c>
      <c r="D11739">
        <v>2021580</v>
      </c>
      <c r="E11739" t="s">
        <v>241</v>
      </c>
      <c r="F11739" t="s">
        <v>214</v>
      </c>
      <c r="G11739" t="s">
        <v>215</v>
      </c>
      <c r="H11739">
        <v>3</v>
      </c>
      <c r="I11739">
        <v>2016</v>
      </c>
      <c r="J11739">
        <v>2</v>
      </c>
      <c r="L11739">
        <v>23086827</v>
      </c>
      <c r="M11739">
        <v>2.6</v>
      </c>
      <c r="P11739" s="29">
        <f t="shared" si="469"/>
        <v>0.26666666666666666</v>
      </c>
    </row>
    <row r="11740" spans="1:16" hidden="1" x14ac:dyDescent="0.25">
      <c r="A11740">
        <v>195403899</v>
      </c>
      <c r="B11740">
        <v>803401</v>
      </c>
      <c r="C11740" t="s">
        <v>318</v>
      </c>
      <c r="D11740">
        <v>2004112</v>
      </c>
      <c r="E11740" t="s">
        <v>244</v>
      </c>
      <c r="F11740" t="s">
        <v>214</v>
      </c>
      <c r="G11740" t="s">
        <v>215</v>
      </c>
      <c r="H11740">
        <v>2</v>
      </c>
      <c r="I11740">
        <v>2016</v>
      </c>
      <c r="J11740">
        <v>2</v>
      </c>
      <c r="L11740">
        <v>23085447</v>
      </c>
      <c r="M11740">
        <v>4.4000000000000004</v>
      </c>
      <c r="P11740" s="29">
        <f t="shared" si="469"/>
        <v>0.56666666666666676</v>
      </c>
    </row>
    <row r="11741" spans="1:16" hidden="1" x14ac:dyDescent="0.25">
      <c r="A11741">
        <v>195403899</v>
      </c>
      <c r="B11741">
        <v>803401</v>
      </c>
      <c r="C11741" t="s">
        <v>318</v>
      </c>
      <c r="D11741">
        <v>2005117</v>
      </c>
      <c r="E11741" t="s">
        <v>220</v>
      </c>
      <c r="F11741" t="s">
        <v>214</v>
      </c>
      <c r="G11741" t="s">
        <v>215</v>
      </c>
      <c r="H11741">
        <v>4</v>
      </c>
      <c r="I11741">
        <v>2017</v>
      </c>
      <c r="J11741">
        <v>1</v>
      </c>
      <c r="L11741">
        <v>23091396</v>
      </c>
      <c r="P11741" s="29" t="str">
        <f t="shared" si="469"/>
        <v>DRP</v>
      </c>
    </row>
    <row r="11742" spans="1:16" hidden="1" x14ac:dyDescent="0.25">
      <c r="A11742">
        <v>195403899</v>
      </c>
      <c r="B11742">
        <v>803401</v>
      </c>
      <c r="C11742" t="s">
        <v>318</v>
      </c>
      <c r="D11742">
        <v>2021763</v>
      </c>
      <c r="E11742" t="s">
        <v>298</v>
      </c>
      <c r="F11742" t="s">
        <v>214</v>
      </c>
      <c r="G11742" t="s">
        <v>215</v>
      </c>
      <c r="H11742">
        <v>2</v>
      </c>
      <c r="I11742">
        <v>2017</v>
      </c>
      <c r="J11742">
        <v>1</v>
      </c>
      <c r="L11742">
        <v>23091986</v>
      </c>
      <c r="M11742">
        <v>5.8</v>
      </c>
      <c r="P11742" s="29">
        <f t="shared" si="469"/>
        <v>0.79999999999999993</v>
      </c>
    </row>
    <row r="11743" spans="1:16" hidden="1" x14ac:dyDescent="0.25">
      <c r="A11743">
        <v>195403899</v>
      </c>
      <c r="B11743">
        <v>803401</v>
      </c>
      <c r="C11743" t="s">
        <v>318</v>
      </c>
      <c r="D11743">
        <v>2021756</v>
      </c>
      <c r="E11743" t="s">
        <v>253</v>
      </c>
      <c r="F11743" t="s">
        <v>214</v>
      </c>
      <c r="G11743" t="s">
        <v>215</v>
      </c>
      <c r="H11743">
        <v>3</v>
      </c>
      <c r="I11743">
        <v>2017</v>
      </c>
      <c r="J11743">
        <v>1</v>
      </c>
      <c r="L11743">
        <v>23092932</v>
      </c>
      <c r="M11743">
        <v>3.4</v>
      </c>
      <c r="P11743" s="29">
        <f t="shared" si="469"/>
        <v>0.39999999999999997</v>
      </c>
    </row>
    <row r="11744" spans="1:16" hidden="1" x14ac:dyDescent="0.25">
      <c r="A11744">
        <v>195403899</v>
      </c>
      <c r="B11744">
        <v>803401</v>
      </c>
      <c r="C11744" t="s">
        <v>318</v>
      </c>
      <c r="D11744">
        <v>2021602</v>
      </c>
      <c r="E11744" t="s">
        <v>242</v>
      </c>
      <c r="F11744" t="s">
        <v>214</v>
      </c>
      <c r="G11744" t="s">
        <v>215</v>
      </c>
      <c r="H11744">
        <v>3</v>
      </c>
      <c r="I11744">
        <v>2017</v>
      </c>
      <c r="J11744">
        <v>1</v>
      </c>
      <c r="L11744">
        <v>23092928</v>
      </c>
      <c r="M11744">
        <v>2.4</v>
      </c>
      <c r="P11744" s="29">
        <f t="shared" si="469"/>
        <v>0.23333333333333331</v>
      </c>
    </row>
    <row r="11745" spans="1:16" hidden="1" x14ac:dyDescent="0.25">
      <c r="A11745">
        <v>195403899</v>
      </c>
      <c r="B11745">
        <v>803401</v>
      </c>
      <c r="C11745" t="s">
        <v>318</v>
      </c>
      <c r="D11745">
        <v>2021580</v>
      </c>
      <c r="E11745" t="s">
        <v>241</v>
      </c>
      <c r="F11745" t="s">
        <v>214</v>
      </c>
      <c r="G11745" t="s">
        <v>215</v>
      </c>
      <c r="H11745">
        <v>3</v>
      </c>
      <c r="I11745">
        <v>2017</v>
      </c>
      <c r="J11745">
        <v>1</v>
      </c>
      <c r="L11745">
        <v>23092926</v>
      </c>
      <c r="M11745">
        <v>2.1</v>
      </c>
      <c r="P11745" s="29">
        <f t="shared" si="469"/>
        <v>0.18333333333333335</v>
      </c>
    </row>
    <row r="11746" spans="1:16" hidden="1" x14ac:dyDescent="0.25">
      <c r="A11746">
        <v>195403899</v>
      </c>
      <c r="B11746">
        <v>803401</v>
      </c>
      <c r="C11746" t="s">
        <v>318</v>
      </c>
      <c r="D11746">
        <v>2005118</v>
      </c>
      <c r="E11746" t="s">
        <v>223</v>
      </c>
      <c r="F11746" t="s">
        <v>214</v>
      </c>
      <c r="G11746" t="s">
        <v>215</v>
      </c>
      <c r="H11746">
        <v>2</v>
      </c>
      <c r="I11746">
        <v>2017</v>
      </c>
      <c r="J11746">
        <v>1</v>
      </c>
      <c r="L11746">
        <v>23094577</v>
      </c>
      <c r="M11746">
        <v>4.2</v>
      </c>
      <c r="P11746" s="29">
        <f t="shared" si="469"/>
        <v>0.53333333333333333</v>
      </c>
    </row>
    <row r="11747" spans="1:16" hidden="1" x14ac:dyDescent="0.25">
      <c r="A11747">
        <v>195455724</v>
      </c>
      <c r="B11747">
        <v>803401</v>
      </c>
      <c r="C11747" t="s">
        <v>318</v>
      </c>
      <c r="D11747">
        <v>2005117</v>
      </c>
      <c r="E11747" t="s">
        <v>220</v>
      </c>
      <c r="F11747" t="s">
        <v>214</v>
      </c>
      <c r="G11747" t="s">
        <v>215</v>
      </c>
      <c r="H11747">
        <v>4</v>
      </c>
      <c r="I11747">
        <v>2015</v>
      </c>
      <c r="J11747">
        <v>1</v>
      </c>
      <c r="L11747">
        <v>23065520</v>
      </c>
      <c r="P11747" s="29" t="str">
        <f t="shared" ref="P11747:P11759" si="470">IF(AND(ISNUMBER(M11747),H11747&lt;&gt;4,N11747&lt;&gt;"X"),(M11747-1)/6,IF(H11747=4,"DRP",IF(AND(H11747=3,M11747="NA"),"BAD",IF(AND(H11747=2),"CVL",IF(AND(H11747=1,ISBLANK(M11747)),"NULL","UNK")))))</f>
        <v>DRP</v>
      </c>
    </row>
    <row r="11748" spans="1:16" hidden="1" x14ac:dyDescent="0.25">
      <c r="A11748">
        <v>195455724</v>
      </c>
      <c r="B11748">
        <v>803401</v>
      </c>
      <c r="C11748" t="s">
        <v>318</v>
      </c>
      <c r="D11748">
        <v>2005118</v>
      </c>
      <c r="E11748" t="s">
        <v>223</v>
      </c>
      <c r="F11748" t="s">
        <v>214</v>
      </c>
      <c r="G11748" t="s">
        <v>215</v>
      </c>
      <c r="H11748">
        <v>3</v>
      </c>
      <c r="I11748">
        <v>2015</v>
      </c>
      <c r="J11748">
        <v>1</v>
      </c>
      <c r="L11748">
        <v>23067523</v>
      </c>
      <c r="M11748">
        <v>3.8</v>
      </c>
      <c r="P11748" s="29">
        <f t="shared" si="470"/>
        <v>0.46666666666666662</v>
      </c>
    </row>
    <row r="11749" spans="1:16" hidden="1" x14ac:dyDescent="0.25">
      <c r="A11749">
        <v>195455724</v>
      </c>
      <c r="B11749">
        <v>803401</v>
      </c>
      <c r="C11749" t="s">
        <v>318</v>
      </c>
      <c r="D11749">
        <v>2021600</v>
      </c>
      <c r="E11749" t="s">
        <v>219</v>
      </c>
      <c r="F11749" t="s">
        <v>214</v>
      </c>
      <c r="G11749" t="s">
        <v>215</v>
      </c>
      <c r="H11749">
        <v>3</v>
      </c>
      <c r="I11749">
        <v>2015</v>
      </c>
      <c r="J11749">
        <v>1</v>
      </c>
      <c r="L11749">
        <v>23066439</v>
      </c>
      <c r="M11749">
        <v>3.3</v>
      </c>
      <c r="P11749" s="29">
        <f t="shared" si="470"/>
        <v>0.3833333333333333</v>
      </c>
    </row>
    <row r="11750" spans="1:16" hidden="1" x14ac:dyDescent="0.25">
      <c r="A11750">
        <v>195455724</v>
      </c>
      <c r="B11750">
        <v>803401</v>
      </c>
      <c r="C11750" t="s">
        <v>318</v>
      </c>
      <c r="D11750">
        <v>2005099</v>
      </c>
      <c r="E11750" t="s">
        <v>217</v>
      </c>
      <c r="F11750" t="s">
        <v>214</v>
      </c>
      <c r="G11750" t="s">
        <v>215</v>
      </c>
      <c r="H11750">
        <v>2</v>
      </c>
      <c r="I11750">
        <v>2015</v>
      </c>
      <c r="J11750">
        <v>1</v>
      </c>
      <c r="L11750">
        <v>23066430</v>
      </c>
      <c r="M11750">
        <v>4.4000000000000004</v>
      </c>
      <c r="P11750" s="29">
        <f t="shared" si="470"/>
        <v>0.56666666666666676</v>
      </c>
    </row>
    <row r="11751" spans="1:16" hidden="1" x14ac:dyDescent="0.25">
      <c r="A11751">
        <v>195455724</v>
      </c>
      <c r="B11751">
        <v>803401</v>
      </c>
      <c r="C11751" t="s">
        <v>318</v>
      </c>
      <c r="D11751">
        <v>2021754</v>
      </c>
      <c r="E11751" t="s">
        <v>216</v>
      </c>
      <c r="F11751" t="s">
        <v>214</v>
      </c>
      <c r="G11751" t="s">
        <v>215</v>
      </c>
      <c r="H11751">
        <v>3</v>
      </c>
      <c r="I11751">
        <v>2015</v>
      </c>
      <c r="J11751">
        <v>1</v>
      </c>
      <c r="L11751">
        <v>23066478</v>
      </c>
      <c r="M11751" t="s">
        <v>221</v>
      </c>
      <c r="P11751" s="29" t="str">
        <f t="shared" si="470"/>
        <v>BAD</v>
      </c>
    </row>
    <row r="11752" spans="1:16" hidden="1" x14ac:dyDescent="0.25">
      <c r="A11752">
        <v>195455724</v>
      </c>
      <c r="B11752">
        <v>803401</v>
      </c>
      <c r="C11752" t="s">
        <v>318</v>
      </c>
      <c r="D11752">
        <v>2005102</v>
      </c>
      <c r="E11752" t="s">
        <v>218</v>
      </c>
      <c r="F11752" t="s">
        <v>214</v>
      </c>
      <c r="G11752" t="s">
        <v>215</v>
      </c>
      <c r="H11752">
        <v>2</v>
      </c>
      <c r="I11752">
        <v>2015</v>
      </c>
      <c r="J11752">
        <v>1</v>
      </c>
      <c r="L11752">
        <v>23066492</v>
      </c>
      <c r="M11752">
        <v>4</v>
      </c>
      <c r="P11752" s="29">
        <f t="shared" si="470"/>
        <v>0.5</v>
      </c>
    </row>
    <row r="11753" spans="1:16" hidden="1" x14ac:dyDescent="0.25">
      <c r="A11753">
        <v>195455724</v>
      </c>
      <c r="B11753">
        <v>803401</v>
      </c>
      <c r="C11753" t="s">
        <v>318</v>
      </c>
      <c r="D11753">
        <v>2004098</v>
      </c>
      <c r="E11753" t="s">
        <v>213</v>
      </c>
      <c r="F11753" t="s">
        <v>214</v>
      </c>
      <c r="G11753" t="s">
        <v>215</v>
      </c>
      <c r="H11753">
        <v>2</v>
      </c>
      <c r="I11753">
        <v>2015</v>
      </c>
      <c r="J11753">
        <v>1</v>
      </c>
      <c r="L11753">
        <v>23066524</v>
      </c>
      <c r="M11753">
        <v>5.7</v>
      </c>
      <c r="P11753" s="29">
        <f t="shared" si="470"/>
        <v>0.78333333333333333</v>
      </c>
    </row>
    <row r="11754" spans="1:16" hidden="1" x14ac:dyDescent="0.25">
      <c r="A11754">
        <v>195455724</v>
      </c>
      <c r="B11754">
        <v>803401</v>
      </c>
      <c r="C11754" t="s">
        <v>318</v>
      </c>
      <c r="D11754">
        <v>2004112</v>
      </c>
      <c r="E11754" t="s">
        <v>244</v>
      </c>
      <c r="F11754" t="s">
        <v>214</v>
      </c>
      <c r="G11754" t="s">
        <v>215</v>
      </c>
      <c r="H11754">
        <v>2</v>
      </c>
      <c r="I11754">
        <v>2015</v>
      </c>
      <c r="J11754">
        <v>2</v>
      </c>
      <c r="L11754">
        <v>23073230</v>
      </c>
      <c r="M11754">
        <v>6.1</v>
      </c>
      <c r="P11754" s="29">
        <f t="shared" si="470"/>
        <v>0.85</v>
      </c>
    </row>
    <row r="11755" spans="1:16" hidden="1" x14ac:dyDescent="0.25">
      <c r="A11755">
        <v>195455724</v>
      </c>
      <c r="B11755">
        <v>803401</v>
      </c>
      <c r="C11755" t="s">
        <v>318</v>
      </c>
      <c r="D11755">
        <v>2021580</v>
      </c>
      <c r="E11755" t="s">
        <v>241</v>
      </c>
      <c r="F11755" t="s">
        <v>214</v>
      </c>
      <c r="G11755" t="s">
        <v>215</v>
      </c>
      <c r="H11755">
        <v>3</v>
      </c>
      <c r="I11755">
        <v>2015</v>
      </c>
      <c r="J11755">
        <v>2</v>
      </c>
      <c r="L11755">
        <v>23074971</v>
      </c>
      <c r="M11755">
        <v>3.7</v>
      </c>
      <c r="P11755" s="29">
        <f t="shared" si="470"/>
        <v>0.45</v>
      </c>
    </row>
    <row r="11756" spans="1:16" hidden="1" x14ac:dyDescent="0.25">
      <c r="A11756">
        <v>195455724</v>
      </c>
      <c r="B11756">
        <v>803401</v>
      </c>
      <c r="C11756" t="s">
        <v>318</v>
      </c>
      <c r="D11756">
        <v>2005117</v>
      </c>
      <c r="E11756" t="s">
        <v>220</v>
      </c>
      <c r="F11756" t="s">
        <v>214</v>
      </c>
      <c r="G11756" t="s">
        <v>215</v>
      </c>
      <c r="H11756">
        <v>3</v>
      </c>
      <c r="I11756">
        <v>2015</v>
      </c>
      <c r="J11756">
        <v>2</v>
      </c>
      <c r="L11756">
        <v>23070398</v>
      </c>
      <c r="M11756">
        <v>3.2</v>
      </c>
      <c r="P11756" s="29">
        <f t="shared" si="470"/>
        <v>0.3666666666666667</v>
      </c>
    </row>
    <row r="11757" spans="1:16" hidden="1" x14ac:dyDescent="0.25">
      <c r="A11757">
        <v>195455724</v>
      </c>
      <c r="B11757">
        <v>803401</v>
      </c>
      <c r="C11757" t="s">
        <v>318</v>
      </c>
      <c r="D11757">
        <v>2005118</v>
      </c>
      <c r="E11757" t="s">
        <v>223</v>
      </c>
      <c r="F11757" t="s">
        <v>214</v>
      </c>
      <c r="G11757" t="s">
        <v>215</v>
      </c>
      <c r="H11757">
        <v>2</v>
      </c>
      <c r="I11757">
        <v>2015</v>
      </c>
      <c r="J11757">
        <v>2</v>
      </c>
      <c r="L11757">
        <v>23071573</v>
      </c>
      <c r="M11757">
        <v>4.0999999999999996</v>
      </c>
      <c r="P11757" s="29">
        <f t="shared" si="470"/>
        <v>0.51666666666666661</v>
      </c>
    </row>
    <row r="11758" spans="1:16" hidden="1" x14ac:dyDescent="0.25">
      <c r="A11758">
        <v>195455724</v>
      </c>
      <c r="B11758">
        <v>803401</v>
      </c>
      <c r="C11758" t="s">
        <v>318</v>
      </c>
      <c r="D11758">
        <v>2021754</v>
      </c>
      <c r="E11758" t="s">
        <v>216</v>
      </c>
      <c r="F11758" t="s">
        <v>214</v>
      </c>
      <c r="G11758" t="s">
        <v>215</v>
      </c>
      <c r="H11758">
        <v>2</v>
      </c>
      <c r="I11758">
        <v>2015</v>
      </c>
      <c r="J11758">
        <v>2</v>
      </c>
      <c r="L11758">
        <v>23074133</v>
      </c>
      <c r="M11758">
        <v>4.4000000000000004</v>
      </c>
      <c r="P11758" s="29">
        <f t="shared" si="470"/>
        <v>0.56666666666666676</v>
      </c>
    </row>
    <row r="11759" spans="1:16" hidden="1" x14ac:dyDescent="0.25">
      <c r="A11759">
        <v>195455724</v>
      </c>
      <c r="B11759">
        <v>803401</v>
      </c>
      <c r="C11759" t="s">
        <v>318</v>
      </c>
      <c r="D11759">
        <v>2021600</v>
      </c>
      <c r="E11759" t="s">
        <v>219</v>
      </c>
      <c r="F11759" t="s">
        <v>214</v>
      </c>
      <c r="G11759" t="s">
        <v>215</v>
      </c>
      <c r="H11759">
        <v>2</v>
      </c>
      <c r="I11759">
        <v>2015</v>
      </c>
      <c r="J11759">
        <v>2</v>
      </c>
      <c r="L11759">
        <v>23071942</v>
      </c>
      <c r="M11759">
        <v>5.2</v>
      </c>
      <c r="P11759" s="29">
        <f t="shared" si="470"/>
        <v>0.70000000000000007</v>
      </c>
    </row>
    <row r="11760" spans="1:16" hidden="1" x14ac:dyDescent="0.25">
      <c r="A11760">
        <v>195455724</v>
      </c>
      <c r="B11760">
        <v>803401</v>
      </c>
      <c r="C11760" t="s">
        <v>318</v>
      </c>
      <c r="D11760">
        <v>2021580</v>
      </c>
      <c r="E11760" t="s">
        <v>241</v>
      </c>
      <c r="F11760" t="s">
        <v>214</v>
      </c>
      <c r="G11760" t="s">
        <v>215</v>
      </c>
      <c r="H11760">
        <v>3</v>
      </c>
      <c r="I11760">
        <v>2016</v>
      </c>
      <c r="J11760">
        <v>1</v>
      </c>
      <c r="L11760">
        <v>23081157</v>
      </c>
      <c r="M11760">
        <v>1.9</v>
      </c>
      <c r="P11760" s="29">
        <f t="shared" ref="P11760:P11791" si="471">IF(AND(ISNUMBER(M11760),H11760&lt;&gt;4),(M11760-1)/6,IF(H11760=4,"DRP",IF(AND(H11760=3,M11760="NA"),"BAD",IF(AND(H11760=2),"CVL",IF(AND(H11760=1,ISBLANK(M11760)),"NULL","UNK")))))</f>
        <v>0.15</v>
      </c>
    </row>
    <row r="11761" spans="1:16" hidden="1" x14ac:dyDescent="0.25">
      <c r="A11761">
        <v>195455724</v>
      </c>
      <c r="B11761">
        <v>803401</v>
      </c>
      <c r="C11761" t="s">
        <v>318</v>
      </c>
      <c r="D11761">
        <v>2005117</v>
      </c>
      <c r="E11761" t="s">
        <v>220</v>
      </c>
      <c r="F11761" t="s">
        <v>214</v>
      </c>
      <c r="G11761" t="s">
        <v>215</v>
      </c>
      <c r="H11761">
        <v>2</v>
      </c>
      <c r="I11761">
        <v>2016</v>
      </c>
      <c r="J11761">
        <v>1</v>
      </c>
      <c r="L11761">
        <v>23078737</v>
      </c>
      <c r="M11761">
        <v>5.4</v>
      </c>
      <c r="P11761" s="29">
        <f t="shared" si="471"/>
        <v>0.73333333333333339</v>
      </c>
    </row>
    <row r="11762" spans="1:16" hidden="1" x14ac:dyDescent="0.25">
      <c r="A11762">
        <v>195455724</v>
      </c>
      <c r="B11762">
        <v>803401</v>
      </c>
      <c r="C11762" t="s">
        <v>318</v>
      </c>
      <c r="D11762">
        <v>2021756</v>
      </c>
      <c r="E11762" t="s">
        <v>253</v>
      </c>
      <c r="F11762" t="s">
        <v>214</v>
      </c>
      <c r="G11762" t="s">
        <v>215</v>
      </c>
      <c r="H11762">
        <v>3</v>
      </c>
      <c r="I11762">
        <v>2016</v>
      </c>
      <c r="J11762">
        <v>1</v>
      </c>
      <c r="L11762">
        <v>23081185</v>
      </c>
      <c r="M11762">
        <v>3.1</v>
      </c>
      <c r="P11762" s="29">
        <f t="shared" si="471"/>
        <v>0.35000000000000003</v>
      </c>
    </row>
    <row r="11763" spans="1:16" hidden="1" x14ac:dyDescent="0.25">
      <c r="A11763">
        <v>195455724</v>
      </c>
      <c r="B11763">
        <v>803401</v>
      </c>
      <c r="C11763" t="s">
        <v>318</v>
      </c>
      <c r="D11763">
        <v>2021602</v>
      </c>
      <c r="E11763" t="s">
        <v>242</v>
      </c>
      <c r="F11763" t="s">
        <v>214</v>
      </c>
      <c r="G11763" t="s">
        <v>215</v>
      </c>
      <c r="H11763">
        <v>3</v>
      </c>
      <c r="I11763">
        <v>2016</v>
      </c>
      <c r="J11763">
        <v>1</v>
      </c>
      <c r="L11763">
        <v>23081144</v>
      </c>
      <c r="M11763">
        <v>2.6</v>
      </c>
      <c r="P11763" s="29">
        <f t="shared" si="471"/>
        <v>0.26666666666666666</v>
      </c>
    </row>
    <row r="11764" spans="1:16" hidden="1" x14ac:dyDescent="0.25">
      <c r="A11764">
        <v>195455724</v>
      </c>
      <c r="B11764">
        <v>803401</v>
      </c>
      <c r="C11764" t="s">
        <v>318</v>
      </c>
      <c r="D11764">
        <v>2005131</v>
      </c>
      <c r="E11764" t="s">
        <v>228</v>
      </c>
      <c r="F11764" t="s">
        <v>214</v>
      </c>
      <c r="G11764" t="s">
        <v>215</v>
      </c>
      <c r="H11764">
        <v>2</v>
      </c>
      <c r="I11764">
        <v>2016</v>
      </c>
      <c r="J11764">
        <v>1</v>
      </c>
      <c r="L11764">
        <v>23081641</v>
      </c>
      <c r="M11764">
        <v>5.0999999999999996</v>
      </c>
      <c r="P11764" s="29">
        <f t="shared" si="471"/>
        <v>0.68333333333333324</v>
      </c>
    </row>
    <row r="11765" spans="1:16" hidden="1" x14ac:dyDescent="0.25">
      <c r="A11765">
        <v>195455724</v>
      </c>
      <c r="B11765">
        <v>803401</v>
      </c>
      <c r="C11765" t="s">
        <v>318</v>
      </c>
      <c r="D11765">
        <v>2004099</v>
      </c>
      <c r="E11765" t="s">
        <v>245</v>
      </c>
      <c r="F11765" t="s">
        <v>214</v>
      </c>
      <c r="G11765" t="s">
        <v>215</v>
      </c>
      <c r="H11765">
        <v>2</v>
      </c>
      <c r="I11765">
        <v>2016</v>
      </c>
      <c r="J11765">
        <v>1</v>
      </c>
      <c r="L11765">
        <v>23073320</v>
      </c>
      <c r="M11765">
        <v>5.0999999999999996</v>
      </c>
      <c r="P11765" s="29">
        <f t="shared" si="471"/>
        <v>0.68333333333333324</v>
      </c>
    </row>
    <row r="11766" spans="1:16" hidden="1" x14ac:dyDescent="0.25">
      <c r="A11766">
        <v>195455724</v>
      </c>
      <c r="B11766">
        <v>803401</v>
      </c>
      <c r="C11766" t="s">
        <v>318</v>
      </c>
      <c r="D11766">
        <v>2004116</v>
      </c>
      <c r="E11766" t="s">
        <v>229</v>
      </c>
      <c r="F11766" t="s">
        <v>214</v>
      </c>
      <c r="G11766" t="s">
        <v>215</v>
      </c>
      <c r="H11766">
        <v>2</v>
      </c>
      <c r="I11766">
        <v>2016</v>
      </c>
      <c r="J11766">
        <v>1</v>
      </c>
      <c r="L11766">
        <v>23073301</v>
      </c>
      <c r="M11766">
        <v>5.5</v>
      </c>
      <c r="P11766" s="29">
        <f t="shared" si="471"/>
        <v>0.75</v>
      </c>
    </row>
    <row r="11767" spans="1:16" hidden="1" x14ac:dyDescent="0.25">
      <c r="A11767">
        <v>195455724</v>
      </c>
      <c r="B11767">
        <v>803401</v>
      </c>
      <c r="C11767" t="s">
        <v>318</v>
      </c>
      <c r="D11767">
        <v>2005120</v>
      </c>
      <c r="E11767" t="s">
        <v>293</v>
      </c>
      <c r="F11767" t="s">
        <v>214</v>
      </c>
      <c r="G11767" t="s">
        <v>215</v>
      </c>
      <c r="H11767">
        <v>4</v>
      </c>
      <c r="I11767">
        <v>2016</v>
      </c>
      <c r="J11767">
        <v>2</v>
      </c>
      <c r="L11767">
        <v>23086515</v>
      </c>
      <c r="P11767" s="29" t="str">
        <f t="shared" si="471"/>
        <v>DRP</v>
      </c>
    </row>
    <row r="11768" spans="1:16" hidden="1" x14ac:dyDescent="0.25">
      <c r="A11768">
        <v>195455724</v>
      </c>
      <c r="B11768">
        <v>803401</v>
      </c>
      <c r="C11768" t="s">
        <v>318</v>
      </c>
      <c r="D11768">
        <v>2021756</v>
      </c>
      <c r="E11768" t="s">
        <v>253</v>
      </c>
      <c r="F11768" t="s">
        <v>214</v>
      </c>
      <c r="G11768" t="s">
        <v>215</v>
      </c>
      <c r="H11768">
        <v>3</v>
      </c>
      <c r="I11768">
        <v>2016</v>
      </c>
      <c r="J11768">
        <v>2</v>
      </c>
      <c r="L11768">
        <v>23086838</v>
      </c>
      <c r="M11768">
        <v>3.6</v>
      </c>
      <c r="P11768" s="29">
        <f t="shared" si="471"/>
        <v>0.43333333333333335</v>
      </c>
    </row>
    <row r="11769" spans="1:16" hidden="1" x14ac:dyDescent="0.25">
      <c r="A11769">
        <v>195455724</v>
      </c>
      <c r="B11769">
        <v>803401</v>
      </c>
      <c r="C11769" t="s">
        <v>318</v>
      </c>
      <c r="D11769">
        <v>2021602</v>
      </c>
      <c r="E11769" t="s">
        <v>242</v>
      </c>
      <c r="F11769" t="s">
        <v>214</v>
      </c>
      <c r="G11769" t="s">
        <v>215</v>
      </c>
      <c r="H11769">
        <v>2</v>
      </c>
      <c r="I11769">
        <v>2016</v>
      </c>
      <c r="J11769">
        <v>2</v>
      </c>
      <c r="L11769">
        <v>23086745</v>
      </c>
      <c r="M11769">
        <v>4.7</v>
      </c>
      <c r="P11769" s="29">
        <f t="shared" si="471"/>
        <v>0.6166666666666667</v>
      </c>
    </row>
    <row r="11770" spans="1:16" hidden="1" x14ac:dyDescent="0.25">
      <c r="A11770">
        <v>195455724</v>
      </c>
      <c r="B11770">
        <v>803401</v>
      </c>
      <c r="C11770" t="s">
        <v>318</v>
      </c>
      <c r="D11770">
        <v>2021580</v>
      </c>
      <c r="E11770" t="s">
        <v>241</v>
      </c>
      <c r="F11770" t="s">
        <v>214</v>
      </c>
      <c r="G11770" t="s">
        <v>215</v>
      </c>
      <c r="H11770">
        <v>2</v>
      </c>
      <c r="I11770">
        <v>2016</v>
      </c>
      <c r="J11770">
        <v>2</v>
      </c>
      <c r="L11770">
        <v>23086827</v>
      </c>
      <c r="M11770">
        <v>4.2</v>
      </c>
      <c r="P11770" s="29">
        <f t="shared" si="471"/>
        <v>0.53333333333333333</v>
      </c>
    </row>
    <row r="11771" spans="1:16" hidden="1" x14ac:dyDescent="0.25">
      <c r="A11771">
        <v>195455724</v>
      </c>
      <c r="B11771">
        <v>803401</v>
      </c>
      <c r="C11771" t="s">
        <v>318</v>
      </c>
      <c r="D11771">
        <v>2021763</v>
      </c>
      <c r="E11771" t="s">
        <v>298</v>
      </c>
      <c r="F11771" t="s">
        <v>214</v>
      </c>
      <c r="G11771" t="s">
        <v>215</v>
      </c>
      <c r="H11771">
        <v>2</v>
      </c>
      <c r="I11771">
        <v>2016</v>
      </c>
      <c r="J11771">
        <v>2</v>
      </c>
      <c r="L11771">
        <v>23086845</v>
      </c>
      <c r="M11771">
        <v>4.3</v>
      </c>
      <c r="P11771" s="29">
        <f t="shared" si="471"/>
        <v>0.54999999999999993</v>
      </c>
    </row>
    <row r="11772" spans="1:16" hidden="1" x14ac:dyDescent="0.25">
      <c r="A11772">
        <v>195455724</v>
      </c>
      <c r="B11772">
        <v>803401</v>
      </c>
      <c r="C11772" t="s">
        <v>318</v>
      </c>
      <c r="D11772">
        <v>2021756</v>
      </c>
      <c r="E11772" t="s">
        <v>253</v>
      </c>
      <c r="F11772" t="s">
        <v>214</v>
      </c>
      <c r="G11772" t="s">
        <v>215</v>
      </c>
      <c r="H11772">
        <v>2</v>
      </c>
      <c r="I11772">
        <v>2017</v>
      </c>
      <c r="J11772">
        <v>1</v>
      </c>
      <c r="L11772">
        <v>23092930</v>
      </c>
      <c r="M11772">
        <v>5.8</v>
      </c>
      <c r="P11772" s="29">
        <f t="shared" si="471"/>
        <v>0.79999999999999993</v>
      </c>
    </row>
    <row r="11773" spans="1:16" hidden="1" x14ac:dyDescent="0.25">
      <c r="A11773">
        <v>195455724</v>
      </c>
      <c r="B11773">
        <v>803401</v>
      </c>
      <c r="C11773" t="s">
        <v>318</v>
      </c>
      <c r="D11773">
        <v>2021993</v>
      </c>
      <c r="E11773" t="s">
        <v>256</v>
      </c>
      <c r="F11773" t="s">
        <v>214</v>
      </c>
      <c r="G11773" t="s">
        <v>215</v>
      </c>
      <c r="H11773">
        <v>2</v>
      </c>
      <c r="I11773">
        <v>2017</v>
      </c>
      <c r="J11773">
        <v>1</v>
      </c>
      <c r="L11773">
        <v>23093317</v>
      </c>
      <c r="M11773">
        <v>4.0999999999999996</v>
      </c>
      <c r="P11773" s="29">
        <f t="shared" si="471"/>
        <v>0.51666666666666661</v>
      </c>
    </row>
    <row r="11774" spans="1:16" hidden="1" x14ac:dyDescent="0.25">
      <c r="A11774">
        <v>195455724</v>
      </c>
      <c r="B11774">
        <v>803401</v>
      </c>
      <c r="C11774" t="s">
        <v>318</v>
      </c>
      <c r="D11774">
        <v>2021781</v>
      </c>
      <c r="E11774" t="s">
        <v>235</v>
      </c>
      <c r="F11774" t="s">
        <v>214</v>
      </c>
      <c r="G11774" t="s">
        <v>215</v>
      </c>
      <c r="H11774">
        <v>2</v>
      </c>
      <c r="I11774">
        <v>2017</v>
      </c>
      <c r="J11774">
        <v>1</v>
      </c>
      <c r="L11774">
        <v>23092946</v>
      </c>
      <c r="M11774">
        <v>5.0999999999999996</v>
      </c>
      <c r="P11774" s="29">
        <f t="shared" si="471"/>
        <v>0.68333333333333324</v>
      </c>
    </row>
    <row r="11775" spans="1:16" hidden="1" x14ac:dyDescent="0.25">
      <c r="A11775">
        <v>195455724</v>
      </c>
      <c r="B11775">
        <v>803401</v>
      </c>
      <c r="C11775" t="s">
        <v>318</v>
      </c>
      <c r="D11775">
        <v>2021596</v>
      </c>
      <c r="E11775" t="s">
        <v>294</v>
      </c>
      <c r="F11775" t="s">
        <v>214</v>
      </c>
      <c r="G11775" t="s">
        <v>215</v>
      </c>
      <c r="H11775">
        <v>3</v>
      </c>
      <c r="I11775">
        <v>2017</v>
      </c>
      <c r="J11775">
        <v>1</v>
      </c>
      <c r="L11775">
        <v>23092937</v>
      </c>
      <c r="M11775">
        <v>3.5</v>
      </c>
      <c r="P11775" s="29">
        <f t="shared" si="471"/>
        <v>0.41666666666666669</v>
      </c>
    </row>
    <row r="11776" spans="1:16" hidden="1" x14ac:dyDescent="0.25">
      <c r="A11776">
        <v>195455724</v>
      </c>
      <c r="B11776">
        <v>803401</v>
      </c>
      <c r="C11776" t="s">
        <v>318</v>
      </c>
      <c r="D11776">
        <v>2021638</v>
      </c>
      <c r="E11776" t="s">
        <v>250</v>
      </c>
      <c r="F11776" t="s">
        <v>214</v>
      </c>
      <c r="G11776" t="s">
        <v>215</v>
      </c>
      <c r="H11776">
        <v>2</v>
      </c>
      <c r="I11776">
        <v>2017</v>
      </c>
      <c r="J11776">
        <v>1</v>
      </c>
      <c r="L11776">
        <v>23092934</v>
      </c>
      <c r="M11776">
        <v>4</v>
      </c>
      <c r="P11776" s="29">
        <f t="shared" si="471"/>
        <v>0.5</v>
      </c>
    </row>
    <row r="11777" spans="1:16" hidden="1" x14ac:dyDescent="0.25">
      <c r="A11777">
        <v>195455724</v>
      </c>
      <c r="B11777">
        <v>803401</v>
      </c>
      <c r="C11777" t="s">
        <v>318</v>
      </c>
      <c r="D11777">
        <v>2004591</v>
      </c>
      <c r="E11777" t="s">
        <v>271</v>
      </c>
      <c r="F11777" t="s">
        <v>214</v>
      </c>
      <c r="G11777" t="s">
        <v>215</v>
      </c>
      <c r="H11777">
        <v>2</v>
      </c>
      <c r="I11777">
        <v>2017</v>
      </c>
      <c r="J11777">
        <v>1</v>
      </c>
      <c r="L11777">
        <v>23093319</v>
      </c>
      <c r="M11777">
        <v>4</v>
      </c>
      <c r="P11777" s="29">
        <f t="shared" si="471"/>
        <v>0.5</v>
      </c>
    </row>
    <row r="11778" spans="1:16" hidden="1" x14ac:dyDescent="0.25">
      <c r="A11778">
        <v>195455724</v>
      </c>
      <c r="B11778">
        <v>803401</v>
      </c>
      <c r="C11778" t="s">
        <v>318</v>
      </c>
      <c r="D11778">
        <v>2021591</v>
      </c>
      <c r="E11778" t="s">
        <v>240</v>
      </c>
      <c r="F11778" t="s">
        <v>214</v>
      </c>
      <c r="G11778" t="s">
        <v>215</v>
      </c>
      <c r="H11778">
        <v>4</v>
      </c>
      <c r="I11778">
        <v>2017</v>
      </c>
      <c r="J11778">
        <v>2</v>
      </c>
      <c r="L11778">
        <v>23097631</v>
      </c>
      <c r="P11778" s="29" t="str">
        <f t="shared" si="471"/>
        <v>DRP</v>
      </c>
    </row>
    <row r="11779" spans="1:16" hidden="1" x14ac:dyDescent="0.25">
      <c r="A11779">
        <v>195455724</v>
      </c>
      <c r="B11779">
        <v>803401</v>
      </c>
      <c r="C11779" t="s">
        <v>318</v>
      </c>
      <c r="D11779">
        <v>2024862</v>
      </c>
      <c r="E11779" t="s">
        <v>289</v>
      </c>
      <c r="F11779" t="s">
        <v>214</v>
      </c>
      <c r="G11779" t="s">
        <v>215</v>
      </c>
      <c r="H11779">
        <v>4</v>
      </c>
      <c r="I11779">
        <v>2017</v>
      </c>
      <c r="J11779">
        <v>2</v>
      </c>
      <c r="L11779">
        <v>23097632</v>
      </c>
      <c r="P11779" s="29" t="str">
        <f t="shared" si="471"/>
        <v>DRP</v>
      </c>
    </row>
    <row r="11780" spans="1:16" hidden="1" x14ac:dyDescent="0.25">
      <c r="A11780">
        <v>195455724</v>
      </c>
      <c r="B11780">
        <v>803401</v>
      </c>
      <c r="C11780" t="s">
        <v>318</v>
      </c>
      <c r="D11780">
        <v>2021615</v>
      </c>
      <c r="E11780" t="s">
        <v>255</v>
      </c>
      <c r="F11780" t="s">
        <v>214</v>
      </c>
      <c r="G11780" t="s">
        <v>215</v>
      </c>
      <c r="H11780">
        <v>4</v>
      </c>
      <c r="I11780">
        <v>2017</v>
      </c>
      <c r="J11780">
        <v>2</v>
      </c>
      <c r="L11780">
        <v>23101907</v>
      </c>
      <c r="P11780" s="29" t="str">
        <f t="shared" si="471"/>
        <v>DRP</v>
      </c>
    </row>
    <row r="11781" spans="1:16" hidden="1" x14ac:dyDescent="0.25">
      <c r="A11781">
        <v>195455724</v>
      </c>
      <c r="B11781">
        <v>803401</v>
      </c>
      <c r="C11781" t="s">
        <v>318</v>
      </c>
      <c r="D11781">
        <v>2005120</v>
      </c>
      <c r="E11781" t="s">
        <v>293</v>
      </c>
      <c r="F11781" t="s">
        <v>214</v>
      </c>
      <c r="G11781" t="s">
        <v>215</v>
      </c>
      <c r="H11781">
        <v>4</v>
      </c>
      <c r="I11781">
        <v>2017</v>
      </c>
      <c r="J11781">
        <v>2</v>
      </c>
      <c r="L11781">
        <v>23097530</v>
      </c>
      <c r="P11781" s="29" t="str">
        <f t="shared" si="471"/>
        <v>DRP</v>
      </c>
    </row>
    <row r="11782" spans="1:16" hidden="1" x14ac:dyDescent="0.25">
      <c r="A11782">
        <v>195455724</v>
      </c>
      <c r="B11782">
        <v>803401</v>
      </c>
      <c r="C11782" t="s">
        <v>318</v>
      </c>
      <c r="D11782">
        <v>2021596</v>
      </c>
      <c r="E11782" t="s">
        <v>294</v>
      </c>
      <c r="F11782" t="s">
        <v>214</v>
      </c>
      <c r="G11782" t="s">
        <v>215</v>
      </c>
      <c r="H11782">
        <v>2</v>
      </c>
      <c r="I11782">
        <v>2017</v>
      </c>
      <c r="J11782">
        <v>2</v>
      </c>
      <c r="L11782">
        <v>23101186</v>
      </c>
      <c r="M11782">
        <v>4</v>
      </c>
      <c r="P11782" s="29">
        <f t="shared" si="471"/>
        <v>0.5</v>
      </c>
    </row>
    <row r="11783" spans="1:16" hidden="1" x14ac:dyDescent="0.25">
      <c r="A11783">
        <v>195455724</v>
      </c>
      <c r="B11783">
        <v>803401</v>
      </c>
      <c r="C11783" t="s">
        <v>318</v>
      </c>
      <c r="D11783">
        <v>2021865</v>
      </c>
      <c r="E11783" t="s">
        <v>301</v>
      </c>
      <c r="F11783" t="s">
        <v>214</v>
      </c>
      <c r="G11783" t="s">
        <v>215</v>
      </c>
      <c r="H11783">
        <v>3</v>
      </c>
      <c r="I11783">
        <v>2017</v>
      </c>
      <c r="J11783">
        <v>2</v>
      </c>
      <c r="L11783">
        <v>23097629</v>
      </c>
      <c r="M11783">
        <v>3.4</v>
      </c>
      <c r="P11783" s="29">
        <f t="shared" si="471"/>
        <v>0.39999999999999997</v>
      </c>
    </row>
    <row r="11784" spans="1:16" hidden="1" x14ac:dyDescent="0.25">
      <c r="A11784">
        <v>195455724</v>
      </c>
      <c r="B11784">
        <v>803401</v>
      </c>
      <c r="C11784" t="s">
        <v>318</v>
      </c>
      <c r="D11784">
        <v>2021874</v>
      </c>
      <c r="E11784" t="s">
        <v>226</v>
      </c>
      <c r="F11784" t="s">
        <v>214</v>
      </c>
      <c r="G11784" t="s">
        <v>215</v>
      </c>
      <c r="H11784">
        <v>2</v>
      </c>
      <c r="I11784">
        <v>2017</v>
      </c>
      <c r="J11784">
        <v>2</v>
      </c>
      <c r="L11784">
        <v>23101908</v>
      </c>
      <c r="M11784">
        <v>4.8</v>
      </c>
      <c r="P11784" s="29">
        <f t="shared" si="471"/>
        <v>0.6333333333333333</v>
      </c>
    </row>
    <row r="11785" spans="1:16" hidden="1" x14ac:dyDescent="0.25">
      <c r="A11785">
        <v>195455724</v>
      </c>
      <c r="B11785">
        <v>803401</v>
      </c>
      <c r="C11785" t="s">
        <v>318</v>
      </c>
      <c r="D11785">
        <v>2004752</v>
      </c>
      <c r="E11785" t="s">
        <v>290</v>
      </c>
      <c r="F11785" t="s">
        <v>214</v>
      </c>
      <c r="G11785" t="s">
        <v>215</v>
      </c>
      <c r="H11785">
        <v>2</v>
      </c>
      <c r="I11785">
        <v>2017</v>
      </c>
      <c r="J11785">
        <v>2</v>
      </c>
      <c r="L11785">
        <v>23101236</v>
      </c>
      <c r="M11785">
        <v>4.5</v>
      </c>
      <c r="P11785" s="29">
        <f t="shared" si="471"/>
        <v>0.58333333333333337</v>
      </c>
    </row>
    <row r="11786" spans="1:16" hidden="1" x14ac:dyDescent="0.25">
      <c r="A11786">
        <v>195455724</v>
      </c>
      <c r="B11786">
        <v>803401</v>
      </c>
      <c r="C11786" t="s">
        <v>318</v>
      </c>
      <c r="D11786">
        <v>2021679</v>
      </c>
      <c r="E11786" t="s">
        <v>259</v>
      </c>
      <c r="F11786" t="s">
        <v>214</v>
      </c>
      <c r="G11786" t="s">
        <v>215</v>
      </c>
      <c r="H11786">
        <v>2</v>
      </c>
      <c r="I11786">
        <v>2017</v>
      </c>
      <c r="J11786">
        <v>2</v>
      </c>
      <c r="L11786">
        <v>23101199</v>
      </c>
      <c r="M11786">
        <v>6.4</v>
      </c>
      <c r="P11786" s="29">
        <f t="shared" si="471"/>
        <v>0.9</v>
      </c>
    </row>
    <row r="11787" spans="1:16" hidden="1" x14ac:dyDescent="0.25">
      <c r="A11787">
        <v>195455724</v>
      </c>
      <c r="B11787">
        <v>803401</v>
      </c>
      <c r="C11787" t="s">
        <v>318</v>
      </c>
      <c r="D11787">
        <v>2021640</v>
      </c>
      <c r="E11787" t="s">
        <v>227</v>
      </c>
      <c r="F11787" t="s">
        <v>214</v>
      </c>
      <c r="G11787" t="s">
        <v>215</v>
      </c>
      <c r="H11787">
        <v>4</v>
      </c>
      <c r="I11787">
        <v>2018</v>
      </c>
      <c r="J11787">
        <v>1</v>
      </c>
      <c r="L11787">
        <v>23108119</v>
      </c>
      <c r="P11787" s="29" t="str">
        <f t="shared" si="471"/>
        <v>DRP</v>
      </c>
    </row>
    <row r="11788" spans="1:16" hidden="1" x14ac:dyDescent="0.25">
      <c r="A11788">
        <v>195455724</v>
      </c>
      <c r="B11788">
        <v>803401</v>
      </c>
      <c r="C11788" t="s">
        <v>318</v>
      </c>
      <c r="D11788">
        <v>2021750</v>
      </c>
      <c r="E11788" t="s">
        <v>296</v>
      </c>
      <c r="F11788" t="s">
        <v>214</v>
      </c>
      <c r="G11788" t="s">
        <v>215</v>
      </c>
      <c r="H11788">
        <v>4</v>
      </c>
      <c r="I11788">
        <v>2018</v>
      </c>
      <c r="J11788">
        <v>1</v>
      </c>
      <c r="L11788">
        <v>23107714</v>
      </c>
      <c r="P11788" s="29" t="str">
        <f t="shared" si="471"/>
        <v>DRP</v>
      </c>
    </row>
    <row r="11789" spans="1:16" hidden="1" x14ac:dyDescent="0.25">
      <c r="A11789">
        <v>195455724</v>
      </c>
      <c r="B11789">
        <v>803401</v>
      </c>
      <c r="C11789" t="s">
        <v>318</v>
      </c>
      <c r="D11789">
        <v>2005120</v>
      </c>
      <c r="E11789" t="s">
        <v>293</v>
      </c>
      <c r="F11789" t="s">
        <v>214</v>
      </c>
      <c r="G11789" t="s">
        <v>215</v>
      </c>
      <c r="H11789">
        <v>4</v>
      </c>
      <c r="I11789">
        <v>2018</v>
      </c>
      <c r="J11789">
        <v>1</v>
      </c>
      <c r="L11789">
        <v>23107706</v>
      </c>
      <c r="P11789" s="29" t="str">
        <f t="shared" si="471"/>
        <v>DRP</v>
      </c>
    </row>
    <row r="11790" spans="1:16" hidden="1" x14ac:dyDescent="0.25">
      <c r="A11790">
        <v>195455724</v>
      </c>
      <c r="B11790">
        <v>803401</v>
      </c>
      <c r="C11790" t="s">
        <v>318</v>
      </c>
      <c r="D11790">
        <v>2021865</v>
      </c>
      <c r="E11790" t="s">
        <v>301</v>
      </c>
      <c r="F11790" t="s">
        <v>214</v>
      </c>
      <c r="G11790" t="s">
        <v>215</v>
      </c>
      <c r="H11790">
        <v>2</v>
      </c>
      <c r="I11790">
        <v>2018</v>
      </c>
      <c r="J11790">
        <v>1</v>
      </c>
      <c r="L11790">
        <v>23107721</v>
      </c>
      <c r="M11790">
        <v>4.8</v>
      </c>
      <c r="P11790" s="29">
        <f t="shared" si="471"/>
        <v>0.6333333333333333</v>
      </c>
    </row>
    <row r="11791" spans="1:16" hidden="1" x14ac:dyDescent="0.25">
      <c r="A11791">
        <v>195455724</v>
      </c>
      <c r="B11791">
        <v>803401</v>
      </c>
      <c r="C11791" t="s">
        <v>318</v>
      </c>
      <c r="D11791">
        <v>2021750</v>
      </c>
      <c r="E11791" t="s">
        <v>296</v>
      </c>
      <c r="F11791" t="s">
        <v>214</v>
      </c>
      <c r="G11791" t="s">
        <v>215</v>
      </c>
      <c r="H11791">
        <v>2</v>
      </c>
      <c r="I11791">
        <v>2018</v>
      </c>
      <c r="J11791">
        <v>1</v>
      </c>
      <c r="L11791">
        <v>23109662</v>
      </c>
      <c r="M11791">
        <v>5</v>
      </c>
      <c r="P11791" s="29">
        <f t="shared" si="471"/>
        <v>0.66666666666666663</v>
      </c>
    </row>
    <row r="11792" spans="1:16" hidden="1" x14ac:dyDescent="0.25">
      <c r="A11792">
        <v>195455724</v>
      </c>
      <c r="B11792">
        <v>803401</v>
      </c>
      <c r="C11792" t="s">
        <v>318</v>
      </c>
      <c r="D11792">
        <v>2021591</v>
      </c>
      <c r="E11792" t="s">
        <v>240</v>
      </c>
      <c r="F11792" t="s">
        <v>214</v>
      </c>
      <c r="G11792" t="s">
        <v>215</v>
      </c>
      <c r="H11792">
        <v>2</v>
      </c>
      <c r="I11792">
        <v>2018</v>
      </c>
      <c r="J11792">
        <v>1</v>
      </c>
      <c r="L11792">
        <v>23107750</v>
      </c>
      <c r="M11792">
        <v>5.4</v>
      </c>
      <c r="P11792" s="29">
        <f t="shared" ref="P11792:P11817" si="472">IF(AND(ISNUMBER(M11792),H11792&lt;&gt;4),(M11792-1)/6,IF(H11792=4,"DRP",IF(AND(H11792=3,M11792="NA"),"BAD",IF(AND(H11792=2),"CVL",IF(AND(H11792=1,ISBLANK(M11792)),"NULL","UNK")))))</f>
        <v>0.73333333333333339</v>
      </c>
    </row>
    <row r="11793" spans="1:16" hidden="1" x14ac:dyDescent="0.25">
      <c r="A11793">
        <v>195455724</v>
      </c>
      <c r="B11793">
        <v>803401</v>
      </c>
      <c r="C11793" t="s">
        <v>318</v>
      </c>
      <c r="D11793">
        <v>2021615</v>
      </c>
      <c r="E11793" t="s">
        <v>255</v>
      </c>
      <c r="F11793" t="s">
        <v>214</v>
      </c>
      <c r="G11793" t="s">
        <v>215</v>
      </c>
      <c r="H11793">
        <v>2</v>
      </c>
      <c r="I11793">
        <v>2018</v>
      </c>
      <c r="J11793">
        <v>1</v>
      </c>
      <c r="L11793">
        <v>23107757</v>
      </c>
      <c r="M11793">
        <v>4.3</v>
      </c>
      <c r="P11793" s="29">
        <f t="shared" si="472"/>
        <v>0.54999999999999993</v>
      </c>
    </row>
    <row r="11794" spans="1:16" hidden="1" x14ac:dyDescent="0.25">
      <c r="A11794">
        <v>195455724</v>
      </c>
      <c r="B11794">
        <v>803401</v>
      </c>
      <c r="C11794" t="s">
        <v>318</v>
      </c>
      <c r="D11794">
        <v>2021591</v>
      </c>
      <c r="E11794" t="s">
        <v>240</v>
      </c>
      <c r="F11794" t="s">
        <v>214</v>
      </c>
      <c r="G11794" t="s">
        <v>215</v>
      </c>
      <c r="H11794">
        <v>4</v>
      </c>
      <c r="I11794">
        <v>2018</v>
      </c>
      <c r="J11794">
        <v>1</v>
      </c>
      <c r="L11794">
        <v>23107750</v>
      </c>
      <c r="P11794" s="29" t="str">
        <f t="shared" si="472"/>
        <v>DRP</v>
      </c>
    </row>
    <row r="11795" spans="1:16" hidden="1" x14ac:dyDescent="0.25">
      <c r="A11795">
        <v>195455724</v>
      </c>
      <c r="B11795">
        <v>803401</v>
      </c>
      <c r="C11795" t="s">
        <v>318</v>
      </c>
      <c r="D11795">
        <v>2021787</v>
      </c>
      <c r="E11795" t="s">
        <v>292</v>
      </c>
      <c r="F11795" t="s">
        <v>214</v>
      </c>
      <c r="G11795" t="s">
        <v>215</v>
      </c>
      <c r="H11795">
        <v>2</v>
      </c>
      <c r="I11795">
        <v>2018</v>
      </c>
      <c r="J11795">
        <v>1</v>
      </c>
      <c r="L11795">
        <v>23107720</v>
      </c>
      <c r="M11795">
        <v>4.3</v>
      </c>
      <c r="P11795" s="29">
        <f t="shared" si="472"/>
        <v>0.54999999999999993</v>
      </c>
    </row>
    <row r="11796" spans="1:16" hidden="1" x14ac:dyDescent="0.25">
      <c r="A11796">
        <v>195455724</v>
      </c>
      <c r="B11796">
        <v>803401</v>
      </c>
      <c r="C11796" t="s">
        <v>318</v>
      </c>
      <c r="D11796">
        <v>2021631</v>
      </c>
      <c r="E11796" t="s">
        <v>302</v>
      </c>
      <c r="F11796" t="s">
        <v>214</v>
      </c>
      <c r="G11796" t="s">
        <v>215</v>
      </c>
      <c r="H11796">
        <v>2</v>
      </c>
      <c r="I11796">
        <v>2018</v>
      </c>
      <c r="J11796">
        <v>1</v>
      </c>
      <c r="L11796">
        <v>23107753</v>
      </c>
      <c r="M11796">
        <v>5.9</v>
      </c>
      <c r="P11796" s="29">
        <f t="shared" si="472"/>
        <v>0.81666666666666676</v>
      </c>
    </row>
    <row r="11797" spans="1:16" hidden="1" x14ac:dyDescent="0.25">
      <c r="A11797">
        <v>195455724</v>
      </c>
      <c r="B11797">
        <v>803401</v>
      </c>
      <c r="C11797" t="s">
        <v>318</v>
      </c>
      <c r="D11797">
        <v>2019271</v>
      </c>
      <c r="E11797" t="s">
        <v>236</v>
      </c>
      <c r="F11797" t="s">
        <v>214</v>
      </c>
      <c r="G11797" t="s">
        <v>215</v>
      </c>
      <c r="H11797">
        <v>2</v>
      </c>
      <c r="I11797">
        <v>2018</v>
      </c>
      <c r="J11797">
        <v>1</v>
      </c>
      <c r="L11797">
        <v>23104771</v>
      </c>
      <c r="M11797">
        <v>5.3</v>
      </c>
      <c r="P11797" s="29">
        <f t="shared" si="472"/>
        <v>0.71666666666666667</v>
      </c>
    </row>
    <row r="11798" spans="1:16" hidden="1" x14ac:dyDescent="0.25">
      <c r="A11798">
        <v>195455724</v>
      </c>
      <c r="B11798">
        <v>803401</v>
      </c>
      <c r="C11798" t="s">
        <v>318</v>
      </c>
      <c r="D11798">
        <v>2024862</v>
      </c>
      <c r="E11798" t="s">
        <v>289</v>
      </c>
      <c r="F11798" t="s">
        <v>214</v>
      </c>
      <c r="G11798" t="s">
        <v>215</v>
      </c>
      <c r="H11798">
        <v>2</v>
      </c>
      <c r="I11798">
        <v>2018</v>
      </c>
      <c r="J11798">
        <v>2</v>
      </c>
      <c r="L11798">
        <v>23115892</v>
      </c>
      <c r="M11798">
        <v>6.9</v>
      </c>
      <c r="P11798" s="29">
        <f t="shared" si="472"/>
        <v>0.98333333333333339</v>
      </c>
    </row>
    <row r="11799" spans="1:16" hidden="1" x14ac:dyDescent="0.25">
      <c r="A11799">
        <v>195455724</v>
      </c>
      <c r="B11799">
        <v>803401</v>
      </c>
      <c r="C11799" t="s">
        <v>318</v>
      </c>
      <c r="D11799">
        <v>2021725</v>
      </c>
      <c r="E11799" t="s">
        <v>257</v>
      </c>
      <c r="F11799" t="s">
        <v>214</v>
      </c>
      <c r="G11799" t="s">
        <v>215</v>
      </c>
      <c r="H11799">
        <v>2</v>
      </c>
      <c r="I11799">
        <v>2018</v>
      </c>
      <c r="J11799">
        <v>2</v>
      </c>
      <c r="L11799">
        <v>23115855</v>
      </c>
      <c r="M11799">
        <v>6.6</v>
      </c>
      <c r="P11799" s="29">
        <f t="shared" si="472"/>
        <v>0.93333333333333324</v>
      </c>
    </row>
    <row r="11800" spans="1:16" hidden="1" x14ac:dyDescent="0.25">
      <c r="A11800">
        <v>195455724</v>
      </c>
      <c r="B11800">
        <v>803401</v>
      </c>
      <c r="C11800" t="s">
        <v>318</v>
      </c>
      <c r="D11800">
        <v>2021744</v>
      </c>
      <c r="E11800" t="s">
        <v>262</v>
      </c>
      <c r="F11800" t="s">
        <v>214</v>
      </c>
      <c r="G11800" t="s">
        <v>215</v>
      </c>
      <c r="H11800">
        <v>2</v>
      </c>
      <c r="I11800">
        <v>2018</v>
      </c>
      <c r="J11800">
        <v>2</v>
      </c>
      <c r="L11800">
        <v>23115906</v>
      </c>
      <c r="M11800">
        <v>5.6</v>
      </c>
      <c r="P11800" s="29">
        <f t="shared" si="472"/>
        <v>0.76666666666666661</v>
      </c>
    </row>
    <row r="11801" spans="1:16" hidden="1" x14ac:dyDescent="0.25">
      <c r="A11801">
        <v>195455724</v>
      </c>
      <c r="B11801">
        <v>803401</v>
      </c>
      <c r="C11801" t="s">
        <v>318</v>
      </c>
      <c r="D11801">
        <v>2021723</v>
      </c>
      <c r="E11801" t="s">
        <v>299</v>
      </c>
      <c r="F11801" t="s">
        <v>214</v>
      </c>
      <c r="G11801" t="s">
        <v>215</v>
      </c>
      <c r="H11801">
        <v>2</v>
      </c>
      <c r="I11801">
        <v>2018</v>
      </c>
      <c r="J11801">
        <v>2</v>
      </c>
      <c r="L11801">
        <v>23115895</v>
      </c>
      <c r="M11801">
        <v>4.2</v>
      </c>
      <c r="P11801" s="29">
        <f t="shared" si="472"/>
        <v>0.53333333333333333</v>
      </c>
    </row>
    <row r="11802" spans="1:16" hidden="1" x14ac:dyDescent="0.25">
      <c r="A11802">
        <v>195455724</v>
      </c>
      <c r="B11802">
        <v>803401</v>
      </c>
      <c r="C11802" t="s">
        <v>318</v>
      </c>
      <c r="D11802">
        <v>2019272</v>
      </c>
      <c r="E11802" t="s">
        <v>249</v>
      </c>
      <c r="F11802" t="s">
        <v>214</v>
      </c>
      <c r="G11802" t="s">
        <v>215</v>
      </c>
      <c r="H11802">
        <v>2</v>
      </c>
      <c r="I11802">
        <v>2018</v>
      </c>
      <c r="J11802">
        <v>2</v>
      </c>
      <c r="L11802">
        <v>23115029</v>
      </c>
      <c r="M11802">
        <v>6.5</v>
      </c>
      <c r="P11802" s="29">
        <f t="shared" si="472"/>
        <v>0.91666666666666663</v>
      </c>
    </row>
    <row r="11803" spans="1:16" hidden="1" x14ac:dyDescent="0.25">
      <c r="A11803">
        <v>195455724</v>
      </c>
      <c r="B11803">
        <v>803401</v>
      </c>
      <c r="C11803" t="s">
        <v>318</v>
      </c>
      <c r="D11803">
        <v>2005120</v>
      </c>
      <c r="E11803" t="s">
        <v>293</v>
      </c>
      <c r="F11803" t="s">
        <v>214</v>
      </c>
      <c r="G11803" t="s">
        <v>215</v>
      </c>
      <c r="H11803">
        <v>2</v>
      </c>
      <c r="I11803">
        <v>2018</v>
      </c>
      <c r="J11803">
        <v>2</v>
      </c>
      <c r="L11803">
        <v>23115832</v>
      </c>
      <c r="M11803">
        <v>5.7</v>
      </c>
      <c r="P11803" s="29">
        <f t="shared" si="472"/>
        <v>0.78333333333333333</v>
      </c>
    </row>
    <row r="11804" spans="1:16" hidden="1" x14ac:dyDescent="0.25">
      <c r="A11804">
        <v>195455724</v>
      </c>
      <c r="B11804">
        <v>803401</v>
      </c>
      <c r="C11804" t="s">
        <v>318</v>
      </c>
      <c r="D11804">
        <v>2021723</v>
      </c>
      <c r="E11804" t="s">
        <v>299</v>
      </c>
      <c r="F11804" t="s">
        <v>214</v>
      </c>
      <c r="G11804" t="s">
        <v>215</v>
      </c>
      <c r="H11804">
        <v>4</v>
      </c>
      <c r="I11804">
        <v>2018</v>
      </c>
      <c r="J11804">
        <v>2</v>
      </c>
      <c r="L11804">
        <v>23115889</v>
      </c>
      <c r="P11804" s="29" t="str">
        <f t="shared" si="472"/>
        <v>DRP</v>
      </c>
    </row>
    <row r="11805" spans="1:16" hidden="1" x14ac:dyDescent="0.25">
      <c r="A11805">
        <v>195455724</v>
      </c>
      <c r="B11805">
        <v>803401</v>
      </c>
      <c r="C11805" t="s">
        <v>318</v>
      </c>
      <c r="D11805">
        <v>2004587</v>
      </c>
      <c r="E11805" t="s">
        <v>288</v>
      </c>
      <c r="F11805" t="s">
        <v>214</v>
      </c>
      <c r="G11805" t="s">
        <v>215</v>
      </c>
      <c r="H11805">
        <v>2</v>
      </c>
      <c r="I11805">
        <v>2019</v>
      </c>
      <c r="J11805">
        <v>1</v>
      </c>
      <c r="L11805">
        <v>23120023</v>
      </c>
      <c r="M11805">
        <v>5.0999999999999996</v>
      </c>
      <c r="P11805" s="29">
        <f t="shared" si="472"/>
        <v>0.68333333333333324</v>
      </c>
    </row>
    <row r="11806" spans="1:16" hidden="1" x14ac:dyDescent="0.25">
      <c r="A11806">
        <v>195455724</v>
      </c>
      <c r="B11806">
        <v>803401</v>
      </c>
      <c r="C11806" t="s">
        <v>318</v>
      </c>
      <c r="D11806">
        <v>2024863</v>
      </c>
      <c r="E11806" t="s">
        <v>304</v>
      </c>
      <c r="F11806" t="s">
        <v>214</v>
      </c>
      <c r="G11806" t="s">
        <v>215</v>
      </c>
      <c r="H11806">
        <v>2</v>
      </c>
      <c r="I11806">
        <v>2019</v>
      </c>
      <c r="J11806">
        <v>1</v>
      </c>
      <c r="L11806">
        <v>23120228</v>
      </c>
      <c r="M11806">
        <v>5</v>
      </c>
      <c r="P11806" s="29">
        <f t="shared" si="472"/>
        <v>0.66666666666666663</v>
      </c>
    </row>
    <row r="11807" spans="1:16" hidden="1" x14ac:dyDescent="0.25">
      <c r="A11807">
        <v>195455724</v>
      </c>
      <c r="B11807">
        <v>803401</v>
      </c>
      <c r="C11807" t="s">
        <v>318</v>
      </c>
      <c r="D11807">
        <v>2004597</v>
      </c>
      <c r="E11807" t="s">
        <v>279</v>
      </c>
      <c r="F11807" t="s">
        <v>214</v>
      </c>
      <c r="G11807" t="s">
        <v>215</v>
      </c>
      <c r="H11807">
        <v>2</v>
      </c>
      <c r="I11807">
        <v>2019</v>
      </c>
      <c r="J11807">
        <v>1</v>
      </c>
      <c r="L11807">
        <v>23120232</v>
      </c>
      <c r="M11807">
        <v>5.2</v>
      </c>
      <c r="P11807" s="29">
        <f t="shared" si="472"/>
        <v>0.70000000000000007</v>
      </c>
    </row>
    <row r="11808" spans="1:16" hidden="1" x14ac:dyDescent="0.25">
      <c r="A11808">
        <v>195455724</v>
      </c>
      <c r="B11808">
        <v>803401</v>
      </c>
      <c r="C11808" t="s">
        <v>318</v>
      </c>
      <c r="D11808">
        <v>2004586</v>
      </c>
      <c r="E11808" t="s">
        <v>325</v>
      </c>
      <c r="F11808" t="s">
        <v>214</v>
      </c>
      <c r="G11808" t="s">
        <v>215</v>
      </c>
      <c r="H11808">
        <v>2</v>
      </c>
      <c r="I11808">
        <v>2019</v>
      </c>
      <c r="J11808">
        <v>1</v>
      </c>
      <c r="L11808">
        <v>23120017</v>
      </c>
      <c r="M11808">
        <v>4.2</v>
      </c>
      <c r="P11808" s="29">
        <f t="shared" si="472"/>
        <v>0.53333333333333333</v>
      </c>
    </row>
    <row r="11809" spans="1:16" hidden="1" x14ac:dyDescent="0.25">
      <c r="A11809">
        <v>195455724</v>
      </c>
      <c r="B11809">
        <v>803401</v>
      </c>
      <c r="C11809" t="s">
        <v>318</v>
      </c>
      <c r="D11809">
        <v>2021640</v>
      </c>
      <c r="E11809" t="s">
        <v>227</v>
      </c>
      <c r="F11809" t="s">
        <v>214</v>
      </c>
      <c r="G11809" t="s">
        <v>215</v>
      </c>
      <c r="H11809">
        <v>3</v>
      </c>
      <c r="I11809">
        <v>2019</v>
      </c>
      <c r="J11809">
        <v>1</v>
      </c>
      <c r="L11809">
        <v>23122091</v>
      </c>
      <c r="M11809">
        <v>3.4</v>
      </c>
      <c r="P11809" s="29">
        <f t="shared" si="472"/>
        <v>0.39999999999999997</v>
      </c>
    </row>
    <row r="11810" spans="1:16" hidden="1" x14ac:dyDescent="0.25">
      <c r="A11810">
        <v>195455724</v>
      </c>
      <c r="B11810">
        <v>803401</v>
      </c>
      <c r="C11810" t="s">
        <v>318</v>
      </c>
      <c r="D11810">
        <v>2021775</v>
      </c>
      <c r="E11810" t="s">
        <v>286</v>
      </c>
      <c r="F11810" t="s">
        <v>214</v>
      </c>
      <c r="G11810" t="s">
        <v>215</v>
      </c>
      <c r="H11810">
        <v>2</v>
      </c>
      <c r="I11810">
        <v>2019</v>
      </c>
      <c r="J11810">
        <v>1</v>
      </c>
      <c r="L11810">
        <v>23124866</v>
      </c>
      <c r="M11810">
        <v>5.8</v>
      </c>
      <c r="P11810" s="29">
        <f t="shared" si="472"/>
        <v>0.79999999999999993</v>
      </c>
    </row>
    <row r="11811" spans="1:16" hidden="1" x14ac:dyDescent="0.25">
      <c r="A11811">
        <v>195455724</v>
      </c>
      <c r="B11811">
        <v>803401</v>
      </c>
      <c r="C11811" t="s">
        <v>318</v>
      </c>
      <c r="D11811">
        <v>2004602</v>
      </c>
      <c r="E11811" t="s">
        <v>277</v>
      </c>
      <c r="F11811" t="s">
        <v>214</v>
      </c>
      <c r="G11811" t="s">
        <v>215</v>
      </c>
      <c r="H11811">
        <v>1</v>
      </c>
      <c r="I11811">
        <v>2019</v>
      </c>
      <c r="J11811">
        <v>2</v>
      </c>
      <c r="L11811">
        <v>23129802</v>
      </c>
      <c r="P11811" s="29" t="str">
        <f t="shared" si="472"/>
        <v>NULL</v>
      </c>
    </row>
    <row r="11812" spans="1:16" hidden="1" x14ac:dyDescent="0.25">
      <c r="A11812">
        <v>195455724</v>
      </c>
      <c r="B11812">
        <v>803401</v>
      </c>
      <c r="C11812" t="s">
        <v>318</v>
      </c>
      <c r="D11812">
        <v>2021716</v>
      </c>
      <c r="E11812" t="s">
        <v>291</v>
      </c>
      <c r="F11812" t="s">
        <v>214</v>
      </c>
      <c r="G11812" t="s">
        <v>215</v>
      </c>
      <c r="H11812">
        <v>1</v>
      </c>
      <c r="I11812">
        <v>2019</v>
      </c>
      <c r="J11812">
        <v>2</v>
      </c>
      <c r="L11812">
        <v>23129800</v>
      </c>
      <c r="P11812" s="29" t="str">
        <f t="shared" si="472"/>
        <v>NULL</v>
      </c>
    </row>
    <row r="11813" spans="1:16" hidden="1" x14ac:dyDescent="0.25">
      <c r="A11813">
        <v>195455724</v>
      </c>
      <c r="B11813">
        <v>803401</v>
      </c>
      <c r="C11813" t="s">
        <v>318</v>
      </c>
      <c r="D11813">
        <v>2024864</v>
      </c>
      <c r="E11813" t="s">
        <v>310</v>
      </c>
      <c r="F11813" t="s">
        <v>214</v>
      </c>
      <c r="G11813" t="s">
        <v>215</v>
      </c>
      <c r="H11813">
        <v>1</v>
      </c>
      <c r="I11813">
        <v>2019</v>
      </c>
      <c r="J11813">
        <v>2</v>
      </c>
      <c r="L11813">
        <v>23129359</v>
      </c>
      <c r="P11813" s="29" t="str">
        <f t="shared" si="472"/>
        <v>NULL</v>
      </c>
    </row>
    <row r="11814" spans="1:16" hidden="1" x14ac:dyDescent="0.25">
      <c r="A11814">
        <v>195455724</v>
      </c>
      <c r="B11814">
        <v>803401</v>
      </c>
      <c r="C11814" t="s">
        <v>318</v>
      </c>
      <c r="D11814">
        <v>2019273</v>
      </c>
      <c r="E11814" t="s">
        <v>248</v>
      </c>
      <c r="F11814" t="s">
        <v>214</v>
      </c>
      <c r="G11814" t="s">
        <v>215</v>
      </c>
      <c r="H11814">
        <v>1</v>
      </c>
      <c r="I11814">
        <v>2019</v>
      </c>
      <c r="J11814">
        <v>2</v>
      </c>
      <c r="L11814">
        <v>23129165</v>
      </c>
      <c r="P11814" s="29" t="str">
        <f t="shared" si="472"/>
        <v>NULL</v>
      </c>
    </row>
    <row r="11815" spans="1:16" hidden="1" x14ac:dyDescent="0.25">
      <c r="A11815">
        <v>195455724</v>
      </c>
      <c r="B11815">
        <v>803401</v>
      </c>
      <c r="C11815" t="s">
        <v>318</v>
      </c>
      <c r="D11815">
        <v>2021640</v>
      </c>
      <c r="E11815" t="s">
        <v>227</v>
      </c>
      <c r="F11815" t="s">
        <v>214</v>
      </c>
      <c r="G11815" t="s">
        <v>215</v>
      </c>
      <c r="H11815">
        <v>1</v>
      </c>
      <c r="I11815">
        <v>2019</v>
      </c>
      <c r="J11815">
        <v>2</v>
      </c>
      <c r="L11815">
        <v>23127005</v>
      </c>
      <c r="P11815" s="29" t="str">
        <f t="shared" si="472"/>
        <v>NULL</v>
      </c>
    </row>
    <row r="11816" spans="1:16" hidden="1" x14ac:dyDescent="0.25">
      <c r="A11816">
        <v>195455724</v>
      </c>
      <c r="B11816">
        <v>803401</v>
      </c>
      <c r="C11816" t="s">
        <v>318</v>
      </c>
      <c r="D11816">
        <v>2021671</v>
      </c>
      <c r="E11816" t="s">
        <v>303</v>
      </c>
      <c r="F11816" t="s">
        <v>214</v>
      </c>
      <c r="G11816" t="s">
        <v>215</v>
      </c>
      <c r="H11816">
        <v>1</v>
      </c>
      <c r="I11816">
        <v>2019</v>
      </c>
      <c r="J11816">
        <v>2</v>
      </c>
      <c r="L11816">
        <v>23130363</v>
      </c>
      <c r="P11816" s="29" t="str">
        <f t="shared" si="472"/>
        <v>NULL</v>
      </c>
    </row>
    <row r="11817" spans="1:16" hidden="1" x14ac:dyDescent="0.25">
      <c r="A11817">
        <v>195455724</v>
      </c>
      <c r="B11817">
        <v>803401</v>
      </c>
      <c r="C11817" t="s">
        <v>318</v>
      </c>
      <c r="D11817">
        <v>2021661</v>
      </c>
      <c r="E11817" t="s">
        <v>305</v>
      </c>
      <c r="F11817" t="s">
        <v>214</v>
      </c>
      <c r="G11817" t="s">
        <v>215</v>
      </c>
      <c r="H11817">
        <v>1</v>
      </c>
      <c r="I11817">
        <v>2019</v>
      </c>
      <c r="J11817">
        <v>2</v>
      </c>
      <c r="L11817">
        <v>23129799</v>
      </c>
      <c r="P11817" s="29" t="str">
        <f t="shared" si="472"/>
        <v>NULL</v>
      </c>
    </row>
    <row r="11818" spans="1:16" hidden="1" x14ac:dyDescent="0.25">
      <c r="A11818">
        <v>195457298</v>
      </c>
      <c r="B11818">
        <v>803401</v>
      </c>
      <c r="C11818" t="s">
        <v>318</v>
      </c>
      <c r="D11818">
        <v>2004098</v>
      </c>
      <c r="E11818" t="s">
        <v>213</v>
      </c>
      <c r="F11818" t="s">
        <v>214</v>
      </c>
      <c r="G11818" t="s">
        <v>215</v>
      </c>
      <c r="H11818">
        <v>2</v>
      </c>
      <c r="I11818">
        <v>2015</v>
      </c>
      <c r="J11818">
        <v>1</v>
      </c>
      <c r="L11818">
        <v>23066602</v>
      </c>
      <c r="M11818">
        <v>6</v>
      </c>
      <c r="P11818" s="29">
        <f t="shared" ref="P11818:P11831" si="473">IF(AND(ISNUMBER(M11818),H11818&lt;&gt;4,N11818&lt;&gt;"X"),(M11818-1)/6,IF(H11818=4,"DRP",IF(AND(H11818=3,M11818="NA"),"BAD",IF(AND(H11818=2),"CVL",IF(AND(H11818=1,ISBLANK(M11818)),"NULL","UNK")))))</f>
        <v>0.83333333333333337</v>
      </c>
    </row>
    <row r="11819" spans="1:16" hidden="1" x14ac:dyDescent="0.25">
      <c r="A11819">
        <v>195457298</v>
      </c>
      <c r="B11819">
        <v>803401</v>
      </c>
      <c r="C11819" t="s">
        <v>318</v>
      </c>
      <c r="D11819">
        <v>2021754</v>
      </c>
      <c r="E11819" t="s">
        <v>216</v>
      </c>
      <c r="F11819" t="s">
        <v>214</v>
      </c>
      <c r="G11819" t="s">
        <v>215</v>
      </c>
      <c r="H11819">
        <v>3</v>
      </c>
      <c r="I11819">
        <v>2015</v>
      </c>
      <c r="J11819">
        <v>1</v>
      </c>
      <c r="L11819">
        <v>23066481</v>
      </c>
      <c r="M11819">
        <v>1.6</v>
      </c>
      <c r="P11819" s="29">
        <f t="shared" si="473"/>
        <v>0.10000000000000002</v>
      </c>
    </row>
    <row r="11820" spans="1:16" hidden="1" x14ac:dyDescent="0.25">
      <c r="A11820">
        <v>195457298</v>
      </c>
      <c r="B11820">
        <v>803401</v>
      </c>
      <c r="C11820" t="s">
        <v>318</v>
      </c>
      <c r="D11820">
        <v>2005099</v>
      </c>
      <c r="E11820" t="s">
        <v>217</v>
      </c>
      <c r="F11820" t="s">
        <v>214</v>
      </c>
      <c r="G11820" t="s">
        <v>215</v>
      </c>
      <c r="H11820">
        <v>3</v>
      </c>
      <c r="I11820">
        <v>2015</v>
      </c>
      <c r="J11820">
        <v>1</v>
      </c>
      <c r="L11820">
        <v>23066433</v>
      </c>
      <c r="M11820">
        <v>1.7</v>
      </c>
      <c r="P11820" s="29">
        <f t="shared" si="473"/>
        <v>0.11666666666666665</v>
      </c>
    </row>
    <row r="11821" spans="1:16" hidden="1" x14ac:dyDescent="0.25">
      <c r="A11821">
        <v>195457298</v>
      </c>
      <c r="B11821">
        <v>803401</v>
      </c>
      <c r="C11821" t="s">
        <v>318</v>
      </c>
      <c r="D11821">
        <v>2005102</v>
      </c>
      <c r="E11821" t="s">
        <v>218</v>
      </c>
      <c r="F11821" t="s">
        <v>214</v>
      </c>
      <c r="G11821" t="s">
        <v>215</v>
      </c>
      <c r="H11821">
        <v>3</v>
      </c>
      <c r="I11821">
        <v>2015</v>
      </c>
      <c r="J11821">
        <v>1</v>
      </c>
      <c r="L11821">
        <v>23066494</v>
      </c>
      <c r="M11821">
        <v>2.4</v>
      </c>
      <c r="P11821" s="29">
        <f t="shared" si="473"/>
        <v>0.23333333333333331</v>
      </c>
    </row>
    <row r="11822" spans="1:16" hidden="1" x14ac:dyDescent="0.25">
      <c r="A11822">
        <v>195457298</v>
      </c>
      <c r="B11822">
        <v>803401</v>
      </c>
      <c r="C11822" t="s">
        <v>318</v>
      </c>
      <c r="D11822">
        <v>2021600</v>
      </c>
      <c r="E11822" t="s">
        <v>219</v>
      </c>
      <c r="F11822" t="s">
        <v>214</v>
      </c>
      <c r="G11822" t="s">
        <v>215</v>
      </c>
      <c r="H11822">
        <v>3</v>
      </c>
      <c r="I11822">
        <v>2015</v>
      </c>
      <c r="J11822">
        <v>1</v>
      </c>
      <c r="L11822">
        <v>23066441</v>
      </c>
      <c r="M11822">
        <v>2.8</v>
      </c>
      <c r="P11822" s="29">
        <f t="shared" si="473"/>
        <v>0.3</v>
      </c>
    </row>
    <row r="11823" spans="1:16" hidden="1" x14ac:dyDescent="0.25">
      <c r="A11823">
        <v>195457298</v>
      </c>
      <c r="B11823">
        <v>803401</v>
      </c>
      <c r="C11823" t="s">
        <v>318</v>
      </c>
      <c r="D11823">
        <v>2005118</v>
      </c>
      <c r="E11823" t="s">
        <v>223</v>
      </c>
      <c r="F11823" t="s">
        <v>214</v>
      </c>
      <c r="G11823" t="s">
        <v>215</v>
      </c>
      <c r="H11823">
        <v>3</v>
      </c>
      <c r="I11823">
        <v>2015</v>
      </c>
      <c r="J11823">
        <v>1</v>
      </c>
      <c r="L11823">
        <v>23067523</v>
      </c>
      <c r="M11823">
        <v>2.7</v>
      </c>
      <c r="P11823" s="29">
        <f t="shared" si="473"/>
        <v>0.28333333333333338</v>
      </c>
    </row>
    <row r="11824" spans="1:16" hidden="1" x14ac:dyDescent="0.25">
      <c r="A11824">
        <v>195457298</v>
      </c>
      <c r="B11824">
        <v>803401</v>
      </c>
      <c r="C11824" t="s">
        <v>318</v>
      </c>
      <c r="D11824">
        <v>2004112</v>
      </c>
      <c r="E11824" t="s">
        <v>244</v>
      </c>
      <c r="F11824" t="s">
        <v>214</v>
      </c>
      <c r="G11824" t="s">
        <v>215</v>
      </c>
      <c r="H11824">
        <v>3</v>
      </c>
      <c r="I11824">
        <v>2015</v>
      </c>
      <c r="J11824">
        <v>2</v>
      </c>
      <c r="L11824">
        <v>23073234</v>
      </c>
      <c r="M11824" t="s">
        <v>221</v>
      </c>
      <c r="P11824" s="29" t="str">
        <f t="shared" si="473"/>
        <v>BAD</v>
      </c>
    </row>
    <row r="11825" spans="1:16" hidden="1" x14ac:dyDescent="0.25">
      <c r="A11825">
        <v>195457298</v>
      </c>
      <c r="B11825">
        <v>803401</v>
      </c>
      <c r="C11825" t="s">
        <v>318</v>
      </c>
      <c r="D11825">
        <v>2005117</v>
      </c>
      <c r="E11825" t="s">
        <v>220</v>
      </c>
      <c r="F11825" t="s">
        <v>214</v>
      </c>
      <c r="G11825" t="s">
        <v>215</v>
      </c>
      <c r="H11825">
        <v>3</v>
      </c>
      <c r="I11825">
        <v>2015</v>
      </c>
      <c r="J11825">
        <v>2</v>
      </c>
      <c r="L11825">
        <v>23070458</v>
      </c>
      <c r="M11825" t="s">
        <v>221</v>
      </c>
      <c r="P11825" s="29" t="str">
        <f t="shared" si="473"/>
        <v>BAD</v>
      </c>
    </row>
    <row r="11826" spans="1:16" hidden="1" x14ac:dyDescent="0.25">
      <c r="A11826">
        <v>195457298</v>
      </c>
      <c r="B11826">
        <v>803401</v>
      </c>
      <c r="C11826" t="s">
        <v>318</v>
      </c>
      <c r="D11826">
        <v>2021754</v>
      </c>
      <c r="E11826" t="s">
        <v>216</v>
      </c>
      <c r="F11826" t="s">
        <v>214</v>
      </c>
      <c r="G11826" t="s">
        <v>215</v>
      </c>
      <c r="H11826">
        <v>3</v>
      </c>
      <c r="I11826">
        <v>2015</v>
      </c>
      <c r="J11826">
        <v>2</v>
      </c>
      <c r="L11826">
        <v>23074752</v>
      </c>
      <c r="M11826" t="s">
        <v>221</v>
      </c>
      <c r="P11826" s="29" t="str">
        <f t="shared" si="473"/>
        <v>BAD</v>
      </c>
    </row>
    <row r="11827" spans="1:16" hidden="1" x14ac:dyDescent="0.25">
      <c r="A11827">
        <v>195457298</v>
      </c>
      <c r="B11827">
        <v>803401</v>
      </c>
      <c r="C11827" t="s">
        <v>318</v>
      </c>
      <c r="D11827">
        <v>2005118</v>
      </c>
      <c r="E11827" t="s">
        <v>223</v>
      </c>
      <c r="F11827" t="s">
        <v>214</v>
      </c>
      <c r="G11827" t="s">
        <v>215</v>
      </c>
      <c r="H11827">
        <v>3</v>
      </c>
      <c r="I11827">
        <v>2015</v>
      </c>
      <c r="J11827">
        <v>2</v>
      </c>
      <c r="L11827">
        <v>23071574</v>
      </c>
      <c r="M11827">
        <v>1.9</v>
      </c>
      <c r="P11827" s="29">
        <f t="shared" si="473"/>
        <v>0.15</v>
      </c>
    </row>
    <row r="11828" spans="1:16" hidden="1" x14ac:dyDescent="0.25">
      <c r="A11828">
        <v>195457298</v>
      </c>
      <c r="B11828">
        <v>803401</v>
      </c>
      <c r="C11828" t="s">
        <v>318</v>
      </c>
      <c r="D11828">
        <v>2005102</v>
      </c>
      <c r="E11828" t="s">
        <v>218</v>
      </c>
      <c r="F11828" t="s">
        <v>214</v>
      </c>
      <c r="G11828" t="s">
        <v>215</v>
      </c>
      <c r="H11828">
        <v>3</v>
      </c>
      <c r="I11828">
        <v>2015</v>
      </c>
      <c r="J11828">
        <v>2</v>
      </c>
      <c r="L11828">
        <v>23071946</v>
      </c>
      <c r="M11828" t="s">
        <v>221</v>
      </c>
      <c r="P11828" s="29" t="str">
        <f t="shared" si="473"/>
        <v>BAD</v>
      </c>
    </row>
    <row r="11829" spans="1:16" hidden="1" x14ac:dyDescent="0.25">
      <c r="A11829">
        <v>195457298</v>
      </c>
      <c r="B11829">
        <v>803401</v>
      </c>
      <c r="C11829" t="s">
        <v>318</v>
      </c>
      <c r="D11829">
        <v>2021600</v>
      </c>
      <c r="E11829" t="s">
        <v>219</v>
      </c>
      <c r="F11829" t="s">
        <v>214</v>
      </c>
      <c r="G11829" t="s">
        <v>215</v>
      </c>
      <c r="H11829">
        <v>3</v>
      </c>
      <c r="I11829">
        <v>2015</v>
      </c>
      <c r="J11829">
        <v>2</v>
      </c>
      <c r="L11829">
        <v>23071943</v>
      </c>
      <c r="M11829" t="s">
        <v>221</v>
      </c>
      <c r="P11829" s="29" t="str">
        <f t="shared" si="473"/>
        <v>BAD</v>
      </c>
    </row>
    <row r="11830" spans="1:16" hidden="1" x14ac:dyDescent="0.25">
      <c r="A11830">
        <v>195457298</v>
      </c>
      <c r="B11830">
        <v>803401</v>
      </c>
      <c r="C11830" t="s">
        <v>318</v>
      </c>
      <c r="D11830">
        <v>2005099</v>
      </c>
      <c r="E11830" t="s">
        <v>217</v>
      </c>
      <c r="F11830" t="s">
        <v>214</v>
      </c>
      <c r="G11830" t="s">
        <v>215</v>
      </c>
      <c r="H11830">
        <v>3</v>
      </c>
      <c r="I11830">
        <v>2015</v>
      </c>
      <c r="J11830">
        <v>2</v>
      </c>
      <c r="L11830">
        <v>23071932</v>
      </c>
      <c r="M11830" t="s">
        <v>221</v>
      </c>
      <c r="P11830" s="29" t="str">
        <f t="shared" si="473"/>
        <v>BAD</v>
      </c>
    </row>
    <row r="11831" spans="1:16" hidden="1" x14ac:dyDescent="0.25">
      <c r="A11831">
        <v>195457298</v>
      </c>
      <c r="B11831">
        <v>803401</v>
      </c>
      <c r="C11831" t="s">
        <v>318</v>
      </c>
      <c r="D11831">
        <v>2021754</v>
      </c>
      <c r="E11831" t="s">
        <v>216</v>
      </c>
      <c r="F11831" t="s">
        <v>214</v>
      </c>
      <c r="G11831" t="s">
        <v>215</v>
      </c>
      <c r="H11831">
        <v>4</v>
      </c>
      <c r="I11831">
        <v>2015</v>
      </c>
      <c r="J11831">
        <v>2</v>
      </c>
      <c r="L11831">
        <v>23074130</v>
      </c>
      <c r="P11831" s="29" t="str">
        <f t="shared" si="473"/>
        <v>DRP</v>
      </c>
    </row>
    <row r="11832" spans="1:16" hidden="1" x14ac:dyDescent="0.25">
      <c r="A11832">
        <v>195467404</v>
      </c>
      <c r="B11832">
        <v>803401</v>
      </c>
      <c r="C11832" t="s">
        <v>318</v>
      </c>
      <c r="D11832">
        <v>2005099</v>
      </c>
      <c r="E11832" t="s">
        <v>217</v>
      </c>
      <c r="F11832" t="s">
        <v>214</v>
      </c>
      <c r="G11832" t="s">
        <v>215</v>
      </c>
      <c r="H11832">
        <v>3</v>
      </c>
      <c r="I11832">
        <v>2016</v>
      </c>
      <c r="J11832">
        <v>1</v>
      </c>
      <c r="L11832">
        <v>23081375</v>
      </c>
      <c r="M11832">
        <v>3</v>
      </c>
      <c r="P11832" s="29">
        <f t="shared" ref="P11832:P11837" si="474">IF(AND(ISNUMBER(M11832),H11832&lt;&gt;4),(M11832-1)/6,IF(H11832=4,"DRP",IF(AND(H11832=3,M11832="NA"),"BAD",IF(AND(H11832=2),"CVL",IF(AND(H11832=1,ISBLANK(M11832)),"NULL","UNK")))))</f>
        <v>0.33333333333333331</v>
      </c>
    </row>
    <row r="11833" spans="1:16" hidden="1" x14ac:dyDescent="0.25">
      <c r="A11833">
        <v>195467404</v>
      </c>
      <c r="B11833">
        <v>803401</v>
      </c>
      <c r="C11833" t="s">
        <v>318</v>
      </c>
      <c r="D11833">
        <v>2005102</v>
      </c>
      <c r="E11833" t="s">
        <v>218</v>
      </c>
      <c r="F11833" t="s">
        <v>214</v>
      </c>
      <c r="G11833" t="s">
        <v>215</v>
      </c>
      <c r="H11833">
        <v>3</v>
      </c>
      <c r="I11833">
        <v>2016</v>
      </c>
      <c r="J11833">
        <v>1</v>
      </c>
      <c r="L11833">
        <v>23081382</v>
      </c>
      <c r="M11833" t="s">
        <v>221</v>
      </c>
      <c r="P11833" s="29" t="str">
        <f t="shared" si="474"/>
        <v>BAD</v>
      </c>
    </row>
    <row r="11834" spans="1:16" hidden="1" x14ac:dyDescent="0.25">
      <c r="A11834">
        <v>195467404</v>
      </c>
      <c r="B11834">
        <v>803401</v>
      </c>
      <c r="C11834" t="s">
        <v>318</v>
      </c>
      <c r="D11834">
        <v>2021600</v>
      </c>
      <c r="E11834" t="s">
        <v>219</v>
      </c>
      <c r="F11834" t="s">
        <v>214</v>
      </c>
      <c r="G11834" t="s">
        <v>215</v>
      </c>
      <c r="H11834">
        <v>3</v>
      </c>
      <c r="I11834">
        <v>2016</v>
      </c>
      <c r="J11834">
        <v>1</v>
      </c>
      <c r="L11834">
        <v>23081079</v>
      </c>
      <c r="M11834">
        <v>2.7</v>
      </c>
      <c r="P11834" s="29">
        <f t="shared" si="474"/>
        <v>0.28333333333333338</v>
      </c>
    </row>
    <row r="11835" spans="1:16" hidden="1" x14ac:dyDescent="0.25">
      <c r="A11835">
        <v>195467404</v>
      </c>
      <c r="B11835">
        <v>803401</v>
      </c>
      <c r="C11835" t="s">
        <v>318</v>
      </c>
      <c r="D11835">
        <v>2021754</v>
      </c>
      <c r="E11835" t="s">
        <v>216</v>
      </c>
      <c r="F11835" t="s">
        <v>214</v>
      </c>
      <c r="G11835" t="s">
        <v>215</v>
      </c>
      <c r="H11835">
        <v>3</v>
      </c>
      <c r="I11835">
        <v>2016</v>
      </c>
      <c r="J11835">
        <v>1</v>
      </c>
      <c r="L11835">
        <v>23081094</v>
      </c>
      <c r="M11835" t="s">
        <v>221</v>
      </c>
      <c r="P11835" s="29" t="str">
        <f t="shared" si="474"/>
        <v>BAD</v>
      </c>
    </row>
    <row r="11836" spans="1:16" hidden="1" x14ac:dyDescent="0.25">
      <c r="A11836">
        <v>195467404</v>
      </c>
      <c r="B11836">
        <v>803401</v>
      </c>
      <c r="C11836" t="s">
        <v>318</v>
      </c>
      <c r="D11836">
        <v>2005118</v>
      </c>
      <c r="E11836" t="s">
        <v>223</v>
      </c>
      <c r="F11836" t="s">
        <v>214</v>
      </c>
      <c r="G11836" t="s">
        <v>215</v>
      </c>
      <c r="H11836">
        <v>3</v>
      </c>
      <c r="I11836">
        <v>2016</v>
      </c>
      <c r="J11836">
        <v>1</v>
      </c>
      <c r="L11836">
        <v>23081293</v>
      </c>
      <c r="M11836" t="s">
        <v>221</v>
      </c>
      <c r="P11836" s="29" t="str">
        <f t="shared" si="474"/>
        <v>BAD</v>
      </c>
    </row>
    <row r="11837" spans="1:16" hidden="1" x14ac:dyDescent="0.25">
      <c r="A11837">
        <v>195467404</v>
      </c>
      <c r="B11837">
        <v>803401</v>
      </c>
      <c r="C11837" t="s">
        <v>318</v>
      </c>
      <c r="D11837">
        <v>2004098</v>
      </c>
      <c r="E11837" t="s">
        <v>213</v>
      </c>
      <c r="F11837" t="s">
        <v>214</v>
      </c>
      <c r="G11837" t="s">
        <v>215</v>
      </c>
      <c r="H11837">
        <v>3</v>
      </c>
      <c r="I11837">
        <v>2016</v>
      </c>
      <c r="J11837">
        <v>1</v>
      </c>
      <c r="L11837">
        <v>23081503</v>
      </c>
      <c r="M11837" t="s">
        <v>221</v>
      </c>
      <c r="P11837" s="29" t="str">
        <f t="shared" si="474"/>
        <v>BAD</v>
      </c>
    </row>
    <row r="11838" spans="1:16" hidden="1" x14ac:dyDescent="0.25">
      <c r="A11838">
        <v>195481911</v>
      </c>
      <c r="B11838">
        <v>803401</v>
      </c>
      <c r="C11838" t="s">
        <v>318</v>
      </c>
      <c r="D11838">
        <v>2004098</v>
      </c>
      <c r="E11838" t="s">
        <v>213</v>
      </c>
      <c r="F11838" t="s">
        <v>214</v>
      </c>
      <c r="G11838" t="s">
        <v>215</v>
      </c>
      <c r="H11838">
        <v>2</v>
      </c>
      <c r="I11838">
        <v>2015</v>
      </c>
      <c r="J11838">
        <v>1</v>
      </c>
      <c r="L11838">
        <v>23066602</v>
      </c>
      <c r="M11838">
        <v>5.9</v>
      </c>
      <c r="P11838" s="29">
        <f t="shared" ref="P11838:P11853" si="475">IF(AND(ISNUMBER(M11838),H11838&lt;&gt;4,N11838&lt;&gt;"X"),(M11838-1)/6,IF(H11838=4,"DRP",IF(AND(H11838=3,M11838="NA"),"BAD",IF(AND(H11838=2),"CVL",IF(AND(H11838=1,ISBLANK(M11838)),"NULL","UNK")))))</f>
        <v>0.81666666666666676</v>
      </c>
    </row>
    <row r="11839" spans="1:16" hidden="1" x14ac:dyDescent="0.25">
      <c r="A11839">
        <v>195481911</v>
      </c>
      <c r="B11839">
        <v>803401</v>
      </c>
      <c r="C11839" t="s">
        <v>318</v>
      </c>
      <c r="D11839">
        <v>2021754</v>
      </c>
      <c r="E11839" t="s">
        <v>216</v>
      </c>
      <c r="F11839" t="s">
        <v>214</v>
      </c>
      <c r="G11839" t="s">
        <v>215</v>
      </c>
      <c r="H11839">
        <v>3</v>
      </c>
      <c r="I11839">
        <v>2015</v>
      </c>
      <c r="J11839">
        <v>1</v>
      </c>
      <c r="L11839">
        <v>23066481</v>
      </c>
      <c r="M11839">
        <v>1.6</v>
      </c>
      <c r="P11839" s="29">
        <f t="shared" si="475"/>
        <v>0.10000000000000002</v>
      </c>
    </row>
    <row r="11840" spans="1:16" hidden="1" x14ac:dyDescent="0.25">
      <c r="A11840">
        <v>195481911</v>
      </c>
      <c r="B11840">
        <v>803401</v>
      </c>
      <c r="C11840" t="s">
        <v>318</v>
      </c>
      <c r="D11840">
        <v>2005099</v>
      </c>
      <c r="E11840" t="s">
        <v>217</v>
      </c>
      <c r="F11840" t="s">
        <v>214</v>
      </c>
      <c r="G11840" t="s">
        <v>215</v>
      </c>
      <c r="H11840">
        <v>3</v>
      </c>
      <c r="I11840">
        <v>2015</v>
      </c>
      <c r="J11840">
        <v>1</v>
      </c>
      <c r="L11840">
        <v>23066433</v>
      </c>
      <c r="M11840">
        <v>3.7</v>
      </c>
      <c r="P11840" s="29">
        <f t="shared" si="475"/>
        <v>0.45</v>
      </c>
    </row>
    <row r="11841" spans="1:16" hidden="1" x14ac:dyDescent="0.25">
      <c r="A11841">
        <v>195481911</v>
      </c>
      <c r="B11841">
        <v>803401</v>
      </c>
      <c r="C11841" t="s">
        <v>318</v>
      </c>
      <c r="D11841">
        <v>2005102</v>
      </c>
      <c r="E11841" t="s">
        <v>218</v>
      </c>
      <c r="F11841" t="s">
        <v>214</v>
      </c>
      <c r="G11841" t="s">
        <v>215</v>
      </c>
      <c r="H11841">
        <v>3</v>
      </c>
      <c r="I11841">
        <v>2015</v>
      </c>
      <c r="J11841">
        <v>1</v>
      </c>
      <c r="L11841">
        <v>23066494</v>
      </c>
      <c r="M11841">
        <v>2.4</v>
      </c>
      <c r="P11841" s="29">
        <f t="shared" si="475"/>
        <v>0.23333333333333331</v>
      </c>
    </row>
    <row r="11842" spans="1:16" hidden="1" x14ac:dyDescent="0.25">
      <c r="A11842">
        <v>195481911</v>
      </c>
      <c r="B11842">
        <v>803401</v>
      </c>
      <c r="C11842" t="s">
        <v>318</v>
      </c>
      <c r="D11842">
        <v>2021600</v>
      </c>
      <c r="E11842" t="s">
        <v>219</v>
      </c>
      <c r="F11842" t="s">
        <v>214</v>
      </c>
      <c r="G11842" t="s">
        <v>215</v>
      </c>
      <c r="H11842">
        <v>3</v>
      </c>
      <c r="I11842">
        <v>2015</v>
      </c>
      <c r="J11842">
        <v>1</v>
      </c>
      <c r="L11842">
        <v>23066441</v>
      </c>
      <c r="M11842">
        <v>3.6</v>
      </c>
      <c r="P11842" s="29">
        <f t="shared" si="475"/>
        <v>0.43333333333333335</v>
      </c>
    </row>
    <row r="11843" spans="1:16" hidden="1" x14ac:dyDescent="0.25">
      <c r="A11843">
        <v>195481911</v>
      </c>
      <c r="B11843">
        <v>803401</v>
      </c>
      <c r="C11843" t="s">
        <v>318</v>
      </c>
      <c r="D11843">
        <v>2005118</v>
      </c>
      <c r="E11843" t="s">
        <v>223</v>
      </c>
      <c r="F11843" t="s">
        <v>214</v>
      </c>
      <c r="G11843" t="s">
        <v>215</v>
      </c>
      <c r="H11843">
        <v>2</v>
      </c>
      <c r="I11843">
        <v>2015</v>
      </c>
      <c r="J11843">
        <v>1</v>
      </c>
      <c r="L11843">
        <v>23067523</v>
      </c>
      <c r="M11843">
        <v>5</v>
      </c>
      <c r="P11843" s="29">
        <f t="shared" si="475"/>
        <v>0.66666666666666663</v>
      </c>
    </row>
    <row r="11844" spans="1:16" hidden="1" x14ac:dyDescent="0.25">
      <c r="A11844">
        <v>195481911</v>
      </c>
      <c r="B11844">
        <v>803401</v>
      </c>
      <c r="C11844" t="s">
        <v>318</v>
      </c>
      <c r="D11844">
        <v>2004112</v>
      </c>
      <c r="E11844" t="s">
        <v>244</v>
      </c>
      <c r="F11844" t="s">
        <v>214</v>
      </c>
      <c r="G11844" t="s">
        <v>215</v>
      </c>
      <c r="H11844">
        <v>2</v>
      </c>
      <c r="I11844">
        <v>2015</v>
      </c>
      <c r="J11844">
        <v>2</v>
      </c>
      <c r="L11844">
        <v>23073230</v>
      </c>
      <c r="M11844">
        <v>4.4000000000000004</v>
      </c>
      <c r="P11844" s="29">
        <f t="shared" si="475"/>
        <v>0.56666666666666676</v>
      </c>
    </row>
    <row r="11845" spans="1:16" hidden="1" x14ac:dyDescent="0.25">
      <c r="A11845">
        <v>195481911</v>
      </c>
      <c r="B11845">
        <v>803401</v>
      </c>
      <c r="C11845" t="s">
        <v>318</v>
      </c>
      <c r="D11845">
        <v>2004116</v>
      </c>
      <c r="E11845" t="s">
        <v>229</v>
      </c>
      <c r="F11845" t="s">
        <v>214</v>
      </c>
      <c r="G11845" t="s">
        <v>215</v>
      </c>
      <c r="H11845">
        <v>2</v>
      </c>
      <c r="I11845">
        <v>2015</v>
      </c>
      <c r="J11845">
        <v>2</v>
      </c>
      <c r="L11845">
        <v>23073304</v>
      </c>
      <c r="M11845">
        <v>5.9</v>
      </c>
      <c r="P11845" s="29">
        <f t="shared" si="475"/>
        <v>0.81666666666666676</v>
      </c>
    </row>
    <row r="11846" spans="1:16" hidden="1" x14ac:dyDescent="0.25">
      <c r="A11846">
        <v>195481911</v>
      </c>
      <c r="B11846">
        <v>803401</v>
      </c>
      <c r="C11846" t="s">
        <v>318</v>
      </c>
      <c r="D11846">
        <v>2005117</v>
      </c>
      <c r="E11846" t="s">
        <v>220</v>
      </c>
      <c r="F11846" t="s">
        <v>214</v>
      </c>
      <c r="G11846" t="s">
        <v>215</v>
      </c>
      <c r="H11846">
        <v>3</v>
      </c>
      <c r="I11846">
        <v>2015</v>
      </c>
      <c r="J11846">
        <v>2</v>
      </c>
      <c r="L11846">
        <v>23070398</v>
      </c>
      <c r="M11846" t="s">
        <v>221</v>
      </c>
      <c r="P11846" s="29" t="str">
        <f t="shared" si="475"/>
        <v>BAD</v>
      </c>
    </row>
    <row r="11847" spans="1:16" hidden="1" x14ac:dyDescent="0.25">
      <c r="A11847">
        <v>195481911</v>
      </c>
      <c r="B11847">
        <v>803401</v>
      </c>
      <c r="C11847" t="s">
        <v>318</v>
      </c>
      <c r="D11847">
        <v>2021754</v>
      </c>
      <c r="E11847" t="s">
        <v>216</v>
      </c>
      <c r="F11847" t="s">
        <v>214</v>
      </c>
      <c r="G11847" t="s">
        <v>215</v>
      </c>
      <c r="H11847">
        <v>3</v>
      </c>
      <c r="I11847">
        <v>2015</v>
      </c>
      <c r="J11847">
        <v>2</v>
      </c>
      <c r="L11847">
        <v>23074070</v>
      </c>
      <c r="M11847" t="s">
        <v>221</v>
      </c>
      <c r="P11847" s="29" t="str">
        <f t="shared" si="475"/>
        <v>BAD</v>
      </c>
    </row>
    <row r="11848" spans="1:16" hidden="1" x14ac:dyDescent="0.25">
      <c r="A11848">
        <v>195481911</v>
      </c>
      <c r="B11848">
        <v>803401</v>
      </c>
      <c r="C11848" t="s">
        <v>318</v>
      </c>
      <c r="D11848">
        <v>2005099</v>
      </c>
      <c r="E11848" t="s">
        <v>217</v>
      </c>
      <c r="F11848" t="s">
        <v>214</v>
      </c>
      <c r="G11848" t="s">
        <v>215</v>
      </c>
      <c r="H11848">
        <v>3</v>
      </c>
      <c r="I11848">
        <v>2015</v>
      </c>
      <c r="J11848">
        <v>2</v>
      </c>
      <c r="L11848">
        <v>23071932</v>
      </c>
      <c r="M11848">
        <v>3</v>
      </c>
      <c r="P11848" s="29">
        <f t="shared" si="475"/>
        <v>0.33333333333333331</v>
      </c>
    </row>
    <row r="11849" spans="1:16" hidden="1" x14ac:dyDescent="0.25">
      <c r="A11849">
        <v>195481911</v>
      </c>
      <c r="B11849">
        <v>803401</v>
      </c>
      <c r="C11849" t="s">
        <v>318</v>
      </c>
      <c r="D11849">
        <v>2005102</v>
      </c>
      <c r="E11849" t="s">
        <v>218</v>
      </c>
      <c r="F11849" t="s">
        <v>214</v>
      </c>
      <c r="G11849" t="s">
        <v>215</v>
      </c>
      <c r="H11849">
        <v>3</v>
      </c>
      <c r="I11849">
        <v>2015</v>
      </c>
      <c r="J11849">
        <v>2</v>
      </c>
      <c r="L11849">
        <v>23071946</v>
      </c>
      <c r="M11849">
        <v>2.8</v>
      </c>
      <c r="P11849" s="29">
        <f t="shared" si="475"/>
        <v>0.3</v>
      </c>
    </row>
    <row r="11850" spans="1:16" hidden="1" x14ac:dyDescent="0.25">
      <c r="A11850">
        <v>195481911</v>
      </c>
      <c r="B11850">
        <v>803401</v>
      </c>
      <c r="C11850" t="s">
        <v>318</v>
      </c>
      <c r="D11850">
        <v>2021600</v>
      </c>
      <c r="E11850" t="s">
        <v>219</v>
      </c>
      <c r="F11850" t="s">
        <v>214</v>
      </c>
      <c r="G11850" t="s">
        <v>215</v>
      </c>
      <c r="H11850">
        <v>3</v>
      </c>
      <c r="I11850">
        <v>2015</v>
      </c>
      <c r="J11850">
        <v>2</v>
      </c>
      <c r="L11850">
        <v>23071943</v>
      </c>
      <c r="M11850">
        <v>3.6</v>
      </c>
      <c r="P11850" s="29">
        <f t="shared" si="475"/>
        <v>0.43333333333333335</v>
      </c>
    </row>
    <row r="11851" spans="1:16" hidden="1" x14ac:dyDescent="0.25">
      <c r="A11851">
        <v>195481911</v>
      </c>
      <c r="B11851">
        <v>803401</v>
      </c>
      <c r="C11851" t="s">
        <v>318</v>
      </c>
      <c r="D11851">
        <v>2004112</v>
      </c>
      <c r="E11851" t="s">
        <v>244</v>
      </c>
      <c r="F11851" t="s">
        <v>214</v>
      </c>
      <c r="G11851" t="s">
        <v>215</v>
      </c>
      <c r="H11851">
        <v>4</v>
      </c>
      <c r="I11851">
        <v>2015</v>
      </c>
      <c r="J11851">
        <v>2</v>
      </c>
      <c r="L11851">
        <v>23073240</v>
      </c>
      <c r="P11851" s="29" t="str">
        <f t="shared" si="475"/>
        <v>DRP</v>
      </c>
    </row>
    <row r="11852" spans="1:16" hidden="1" x14ac:dyDescent="0.25">
      <c r="A11852">
        <v>195481911</v>
      </c>
      <c r="B11852">
        <v>803401</v>
      </c>
      <c r="C11852" t="s">
        <v>318</v>
      </c>
      <c r="D11852">
        <v>2005117</v>
      </c>
      <c r="E11852" t="s">
        <v>220</v>
      </c>
      <c r="F11852" t="s">
        <v>214</v>
      </c>
      <c r="G11852" t="s">
        <v>215</v>
      </c>
      <c r="H11852">
        <v>4</v>
      </c>
      <c r="I11852">
        <v>2015</v>
      </c>
      <c r="J11852">
        <v>2</v>
      </c>
      <c r="L11852">
        <v>23070387</v>
      </c>
      <c r="P11852" s="29" t="str">
        <f t="shared" si="475"/>
        <v>DRP</v>
      </c>
    </row>
    <row r="11853" spans="1:16" hidden="1" x14ac:dyDescent="0.25">
      <c r="A11853">
        <v>195481911</v>
      </c>
      <c r="B11853">
        <v>803401</v>
      </c>
      <c r="C11853" t="s">
        <v>318</v>
      </c>
      <c r="D11853">
        <v>2005131</v>
      </c>
      <c r="E11853" t="s">
        <v>228</v>
      </c>
      <c r="F11853" t="s">
        <v>214</v>
      </c>
      <c r="G11853" t="s">
        <v>215</v>
      </c>
      <c r="H11853">
        <v>4</v>
      </c>
      <c r="I11853">
        <v>2015</v>
      </c>
      <c r="J11853">
        <v>2</v>
      </c>
      <c r="L11853">
        <v>23070713</v>
      </c>
      <c r="P11853" s="29" t="str">
        <f t="shared" si="475"/>
        <v>DRP</v>
      </c>
    </row>
    <row r="11854" spans="1:16" hidden="1" x14ac:dyDescent="0.25">
      <c r="A11854">
        <v>195481911</v>
      </c>
      <c r="B11854">
        <v>803401</v>
      </c>
      <c r="C11854" t="s">
        <v>318</v>
      </c>
      <c r="D11854">
        <v>2004099</v>
      </c>
      <c r="E11854" t="s">
        <v>245</v>
      </c>
      <c r="F11854" t="s">
        <v>214</v>
      </c>
      <c r="G11854" t="s">
        <v>215</v>
      </c>
      <c r="H11854">
        <v>3</v>
      </c>
      <c r="I11854">
        <v>2018</v>
      </c>
      <c r="J11854">
        <v>1</v>
      </c>
      <c r="L11854">
        <v>23109476</v>
      </c>
      <c r="M11854" t="s">
        <v>221</v>
      </c>
      <c r="P11854" s="29" t="str">
        <f t="shared" ref="P11854:P11868" si="476">IF(AND(ISNUMBER(M11854),H11854&lt;&gt;4),(M11854-1)/6,IF(H11854=4,"DRP",IF(AND(H11854=3,M11854="NA"),"BAD",IF(AND(H11854=2),"CVL",IF(AND(H11854=1,ISBLANK(M11854)),"NULL","UNK")))))</f>
        <v>BAD</v>
      </c>
    </row>
    <row r="11855" spans="1:16" hidden="1" x14ac:dyDescent="0.25">
      <c r="A11855">
        <v>195481911</v>
      </c>
      <c r="B11855">
        <v>803401</v>
      </c>
      <c r="C11855" t="s">
        <v>318</v>
      </c>
      <c r="D11855">
        <v>2004099</v>
      </c>
      <c r="E11855" t="s">
        <v>245</v>
      </c>
      <c r="F11855" t="s">
        <v>214</v>
      </c>
      <c r="G11855" t="s">
        <v>215</v>
      </c>
      <c r="H11855">
        <v>3</v>
      </c>
      <c r="I11855">
        <v>2018</v>
      </c>
      <c r="J11855">
        <v>2</v>
      </c>
      <c r="L11855">
        <v>23114483</v>
      </c>
      <c r="M11855" t="s">
        <v>221</v>
      </c>
      <c r="P11855" s="29" t="str">
        <f t="shared" si="476"/>
        <v>BAD</v>
      </c>
    </row>
    <row r="11856" spans="1:16" hidden="1" x14ac:dyDescent="0.25">
      <c r="A11856">
        <v>195481911</v>
      </c>
      <c r="B11856">
        <v>803401</v>
      </c>
      <c r="C11856" t="s">
        <v>318</v>
      </c>
      <c r="D11856">
        <v>2027111</v>
      </c>
      <c r="E11856" t="s">
        <v>322</v>
      </c>
      <c r="F11856" t="s">
        <v>320</v>
      </c>
      <c r="G11856" t="s">
        <v>321</v>
      </c>
      <c r="H11856">
        <v>3</v>
      </c>
      <c r="I11856">
        <v>2018</v>
      </c>
      <c r="J11856">
        <v>2</v>
      </c>
      <c r="L11856">
        <v>23114641</v>
      </c>
      <c r="M11856" t="s">
        <v>221</v>
      </c>
      <c r="P11856" s="29" t="str">
        <f t="shared" si="476"/>
        <v>BAD</v>
      </c>
    </row>
    <row r="11857" spans="1:16" hidden="1" x14ac:dyDescent="0.25">
      <c r="A11857">
        <v>195499691</v>
      </c>
      <c r="B11857">
        <v>803407</v>
      </c>
      <c r="C11857" t="s">
        <v>317</v>
      </c>
      <c r="D11857">
        <v>2005118</v>
      </c>
      <c r="E11857" t="s">
        <v>223</v>
      </c>
      <c r="F11857" t="s">
        <v>214</v>
      </c>
      <c r="G11857" t="s">
        <v>215</v>
      </c>
      <c r="H11857">
        <v>3</v>
      </c>
      <c r="I11857">
        <v>2016</v>
      </c>
      <c r="J11857">
        <v>1</v>
      </c>
      <c r="L11857">
        <v>23081297</v>
      </c>
      <c r="M11857" t="s">
        <v>221</v>
      </c>
      <c r="P11857" s="29" t="str">
        <f t="shared" si="476"/>
        <v>BAD</v>
      </c>
    </row>
    <row r="11858" spans="1:16" hidden="1" x14ac:dyDescent="0.25">
      <c r="A11858">
        <v>195499691</v>
      </c>
      <c r="B11858">
        <v>803407</v>
      </c>
      <c r="C11858" t="s">
        <v>317</v>
      </c>
      <c r="D11858">
        <v>2021754</v>
      </c>
      <c r="E11858" t="s">
        <v>216</v>
      </c>
      <c r="F11858" t="s">
        <v>214</v>
      </c>
      <c r="G11858" t="s">
        <v>215</v>
      </c>
      <c r="H11858">
        <v>3</v>
      </c>
      <c r="I11858">
        <v>2016</v>
      </c>
      <c r="J11858">
        <v>1</v>
      </c>
      <c r="L11858">
        <v>23081141</v>
      </c>
      <c r="M11858">
        <v>2.6</v>
      </c>
      <c r="P11858" s="29">
        <f t="shared" si="476"/>
        <v>0.26666666666666666</v>
      </c>
    </row>
    <row r="11859" spans="1:16" hidden="1" x14ac:dyDescent="0.25">
      <c r="A11859">
        <v>195499691</v>
      </c>
      <c r="B11859">
        <v>803407</v>
      </c>
      <c r="C11859" t="s">
        <v>317</v>
      </c>
      <c r="D11859">
        <v>2005102</v>
      </c>
      <c r="E11859" t="s">
        <v>218</v>
      </c>
      <c r="F11859" t="s">
        <v>214</v>
      </c>
      <c r="G11859" t="s">
        <v>215</v>
      </c>
      <c r="H11859">
        <v>3</v>
      </c>
      <c r="I11859">
        <v>2016</v>
      </c>
      <c r="J11859">
        <v>1</v>
      </c>
      <c r="L11859">
        <v>23081364</v>
      </c>
      <c r="M11859">
        <v>1.2</v>
      </c>
      <c r="P11859" s="29">
        <f t="shared" si="476"/>
        <v>3.3333333333333326E-2</v>
      </c>
    </row>
    <row r="11860" spans="1:16" hidden="1" x14ac:dyDescent="0.25">
      <c r="A11860">
        <v>195499691</v>
      </c>
      <c r="B11860">
        <v>803407</v>
      </c>
      <c r="C11860" t="s">
        <v>317</v>
      </c>
      <c r="D11860">
        <v>2005099</v>
      </c>
      <c r="E11860" t="s">
        <v>217</v>
      </c>
      <c r="F11860" t="s">
        <v>214</v>
      </c>
      <c r="G11860" t="s">
        <v>215</v>
      </c>
      <c r="H11860">
        <v>3</v>
      </c>
      <c r="I11860">
        <v>2016</v>
      </c>
      <c r="J11860">
        <v>1</v>
      </c>
      <c r="L11860">
        <v>23081379</v>
      </c>
      <c r="M11860" t="s">
        <v>221</v>
      </c>
      <c r="P11860" s="29" t="str">
        <f t="shared" si="476"/>
        <v>BAD</v>
      </c>
    </row>
    <row r="11861" spans="1:16" hidden="1" x14ac:dyDescent="0.25">
      <c r="A11861">
        <v>195499691</v>
      </c>
      <c r="B11861">
        <v>803407</v>
      </c>
      <c r="C11861" t="s">
        <v>317</v>
      </c>
      <c r="D11861">
        <v>2021600</v>
      </c>
      <c r="E11861" t="s">
        <v>219</v>
      </c>
      <c r="F11861" t="s">
        <v>214</v>
      </c>
      <c r="G11861" t="s">
        <v>215</v>
      </c>
      <c r="H11861">
        <v>3</v>
      </c>
      <c r="I11861">
        <v>2016</v>
      </c>
      <c r="J11861">
        <v>1</v>
      </c>
      <c r="L11861">
        <v>23081087</v>
      </c>
      <c r="M11861" t="s">
        <v>221</v>
      </c>
      <c r="P11861" s="29" t="str">
        <f t="shared" si="476"/>
        <v>BAD</v>
      </c>
    </row>
    <row r="11862" spans="1:16" hidden="1" x14ac:dyDescent="0.25">
      <c r="A11862">
        <v>195499691</v>
      </c>
      <c r="B11862">
        <v>803407</v>
      </c>
      <c r="C11862" t="s">
        <v>317</v>
      </c>
      <c r="D11862">
        <v>2004098</v>
      </c>
      <c r="E11862" t="s">
        <v>213</v>
      </c>
      <c r="F11862" t="s">
        <v>214</v>
      </c>
      <c r="G11862" t="s">
        <v>215</v>
      </c>
      <c r="H11862">
        <v>3</v>
      </c>
      <c r="I11862">
        <v>2016</v>
      </c>
      <c r="J11862">
        <v>1</v>
      </c>
      <c r="L11862">
        <v>23078139</v>
      </c>
      <c r="M11862" t="s">
        <v>221</v>
      </c>
      <c r="P11862" s="29" t="str">
        <f t="shared" si="476"/>
        <v>BAD</v>
      </c>
    </row>
    <row r="11863" spans="1:16" hidden="1" x14ac:dyDescent="0.25">
      <c r="A11863">
        <v>195499691</v>
      </c>
      <c r="B11863">
        <v>803407</v>
      </c>
      <c r="C11863" t="s">
        <v>317</v>
      </c>
      <c r="D11863">
        <v>2021754</v>
      </c>
      <c r="E11863" t="s">
        <v>216</v>
      </c>
      <c r="F11863" t="s">
        <v>214</v>
      </c>
      <c r="G11863" t="s">
        <v>215</v>
      </c>
      <c r="H11863">
        <v>3</v>
      </c>
      <c r="I11863">
        <v>2016</v>
      </c>
      <c r="J11863">
        <v>2</v>
      </c>
      <c r="L11863">
        <v>23086737</v>
      </c>
      <c r="M11863" t="s">
        <v>221</v>
      </c>
      <c r="P11863" s="29" t="str">
        <f t="shared" si="476"/>
        <v>BAD</v>
      </c>
    </row>
    <row r="11864" spans="1:16" hidden="1" x14ac:dyDescent="0.25">
      <c r="A11864">
        <v>195499691</v>
      </c>
      <c r="B11864">
        <v>803407</v>
      </c>
      <c r="C11864" t="s">
        <v>317</v>
      </c>
      <c r="D11864">
        <v>2021600</v>
      </c>
      <c r="E11864" t="s">
        <v>219</v>
      </c>
      <c r="F11864" t="s">
        <v>214</v>
      </c>
      <c r="G11864" t="s">
        <v>215</v>
      </c>
      <c r="H11864">
        <v>3</v>
      </c>
      <c r="I11864">
        <v>2016</v>
      </c>
      <c r="J11864">
        <v>2</v>
      </c>
      <c r="L11864">
        <v>23086545</v>
      </c>
      <c r="M11864" t="s">
        <v>221</v>
      </c>
      <c r="P11864" s="29" t="str">
        <f t="shared" si="476"/>
        <v>BAD</v>
      </c>
    </row>
    <row r="11865" spans="1:16" hidden="1" x14ac:dyDescent="0.25">
      <c r="A11865">
        <v>195499691</v>
      </c>
      <c r="B11865">
        <v>803407</v>
      </c>
      <c r="C11865" t="s">
        <v>317</v>
      </c>
      <c r="D11865">
        <v>2005118</v>
      </c>
      <c r="E11865" t="s">
        <v>223</v>
      </c>
      <c r="F11865" t="s">
        <v>214</v>
      </c>
      <c r="G11865" t="s">
        <v>215</v>
      </c>
      <c r="H11865">
        <v>3</v>
      </c>
      <c r="I11865">
        <v>2016</v>
      </c>
      <c r="J11865">
        <v>2</v>
      </c>
      <c r="L11865">
        <v>23086744</v>
      </c>
      <c r="M11865" t="s">
        <v>221</v>
      </c>
      <c r="P11865" s="29" t="str">
        <f t="shared" si="476"/>
        <v>BAD</v>
      </c>
    </row>
    <row r="11866" spans="1:16" hidden="1" x14ac:dyDescent="0.25">
      <c r="A11866">
        <v>195499691</v>
      </c>
      <c r="B11866">
        <v>803407</v>
      </c>
      <c r="C11866" t="s">
        <v>317</v>
      </c>
      <c r="D11866">
        <v>2005102</v>
      </c>
      <c r="E11866" t="s">
        <v>218</v>
      </c>
      <c r="F11866" t="s">
        <v>214</v>
      </c>
      <c r="G11866" t="s">
        <v>215</v>
      </c>
      <c r="H11866">
        <v>3</v>
      </c>
      <c r="I11866">
        <v>2016</v>
      </c>
      <c r="J11866">
        <v>2</v>
      </c>
      <c r="L11866">
        <v>23086740</v>
      </c>
      <c r="M11866" t="s">
        <v>221</v>
      </c>
      <c r="P11866" s="29" t="str">
        <f t="shared" si="476"/>
        <v>BAD</v>
      </c>
    </row>
    <row r="11867" spans="1:16" hidden="1" x14ac:dyDescent="0.25">
      <c r="A11867">
        <v>195499691</v>
      </c>
      <c r="B11867">
        <v>803407</v>
      </c>
      <c r="C11867" t="s">
        <v>317</v>
      </c>
      <c r="D11867">
        <v>2005099</v>
      </c>
      <c r="E11867" t="s">
        <v>217</v>
      </c>
      <c r="F11867" t="s">
        <v>214</v>
      </c>
      <c r="G11867" t="s">
        <v>215</v>
      </c>
      <c r="H11867">
        <v>3</v>
      </c>
      <c r="I11867">
        <v>2016</v>
      </c>
      <c r="J11867">
        <v>2</v>
      </c>
      <c r="L11867">
        <v>23086540</v>
      </c>
      <c r="M11867" t="s">
        <v>221</v>
      </c>
      <c r="P11867" s="29" t="str">
        <f t="shared" si="476"/>
        <v>BAD</v>
      </c>
    </row>
    <row r="11868" spans="1:16" hidden="1" x14ac:dyDescent="0.25">
      <c r="A11868">
        <v>195499691</v>
      </c>
      <c r="B11868">
        <v>803407</v>
      </c>
      <c r="C11868" t="s">
        <v>317</v>
      </c>
      <c r="D11868">
        <v>2004098</v>
      </c>
      <c r="E11868" t="s">
        <v>213</v>
      </c>
      <c r="F11868" t="s">
        <v>214</v>
      </c>
      <c r="G11868" t="s">
        <v>215</v>
      </c>
      <c r="H11868">
        <v>3</v>
      </c>
      <c r="I11868">
        <v>2016</v>
      </c>
      <c r="J11868">
        <v>2</v>
      </c>
      <c r="L11868">
        <v>23085303</v>
      </c>
      <c r="M11868" t="s">
        <v>221</v>
      </c>
      <c r="P11868" s="29" t="str">
        <f t="shared" si="476"/>
        <v>BAD</v>
      </c>
    </row>
    <row r="11869" spans="1:16" hidden="1" x14ac:dyDescent="0.25">
      <c r="A11869">
        <v>195506191</v>
      </c>
      <c r="B11869">
        <v>803401</v>
      </c>
      <c r="C11869" t="s">
        <v>318</v>
      </c>
      <c r="D11869">
        <v>2005118</v>
      </c>
      <c r="E11869" t="s">
        <v>223</v>
      </c>
      <c r="F11869" t="s">
        <v>214</v>
      </c>
      <c r="G11869" t="s">
        <v>215</v>
      </c>
      <c r="H11869">
        <v>3</v>
      </c>
      <c r="I11869">
        <v>2015</v>
      </c>
      <c r="J11869">
        <v>1</v>
      </c>
      <c r="L11869">
        <v>23067520</v>
      </c>
      <c r="M11869">
        <v>3.4</v>
      </c>
      <c r="P11869" s="29">
        <f t="shared" ref="P11869:P11881" si="477">IF(AND(ISNUMBER(M11869),H11869&lt;&gt;4,N11869&lt;&gt;"X"),(M11869-1)/6,IF(H11869=4,"DRP",IF(AND(H11869=3,M11869="NA"),"BAD",IF(AND(H11869=2),"CVL",IF(AND(H11869=1,ISBLANK(M11869)),"NULL","UNK")))))</f>
        <v>0.39999999999999997</v>
      </c>
    </row>
    <row r="11870" spans="1:16" hidden="1" x14ac:dyDescent="0.25">
      <c r="A11870">
        <v>195506191</v>
      </c>
      <c r="B11870">
        <v>803401</v>
      </c>
      <c r="C11870" t="s">
        <v>318</v>
      </c>
      <c r="D11870">
        <v>2021600</v>
      </c>
      <c r="E11870" t="s">
        <v>219</v>
      </c>
      <c r="F11870" t="s">
        <v>214</v>
      </c>
      <c r="G11870" t="s">
        <v>215</v>
      </c>
      <c r="H11870">
        <v>3</v>
      </c>
      <c r="I11870">
        <v>2015</v>
      </c>
      <c r="J11870">
        <v>1</v>
      </c>
      <c r="L11870">
        <v>23066439</v>
      </c>
      <c r="M11870">
        <v>1.9</v>
      </c>
      <c r="P11870" s="29">
        <f t="shared" si="477"/>
        <v>0.15</v>
      </c>
    </row>
    <row r="11871" spans="1:16" hidden="1" x14ac:dyDescent="0.25">
      <c r="A11871">
        <v>195506191</v>
      </c>
      <c r="B11871">
        <v>803401</v>
      </c>
      <c r="C11871" t="s">
        <v>318</v>
      </c>
      <c r="D11871">
        <v>2005102</v>
      </c>
      <c r="E11871" t="s">
        <v>218</v>
      </c>
      <c r="F11871" t="s">
        <v>214</v>
      </c>
      <c r="G11871" t="s">
        <v>215</v>
      </c>
      <c r="H11871">
        <v>3</v>
      </c>
      <c r="I11871">
        <v>2015</v>
      </c>
      <c r="J11871">
        <v>1</v>
      </c>
      <c r="L11871">
        <v>23066492</v>
      </c>
      <c r="M11871">
        <v>1.5</v>
      </c>
      <c r="P11871" s="29">
        <f t="shared" si="477"/>
        <v>8.3333333333333329E-2</v>
      </c>
    </row>
    <row r="11872" spans="1:16" hidden="1" x14ac:dyDescent="0.25">
      <c r="A11872">
        <v>195506191</v>
      </c>
      <c r="B11872">
        <v>803401</v>
      </c>
      <c r="C11872" t="s">
        <v>318</v>
      </c>
      <c r="D11872">
        <v>2005099</v>
      </c>
      <c r="E11872" t="s">
        <v>217</v>
      </c>
      <c r="F11872" t="s">
        <v>214</v>
      </c>
      <c r="G11872" t="s">
        <v>215</v>
      </c>
      <c r="H11872">
        <v>3</v>
      </c>
      <c r="I11872">
        <v>2015</v>
      </c>
      <c r="J11872">
        <v>1</v>
      </c>
      <c r="L11872">
        <v>23066430</v>
      </c>
      <c r="M11872">
        <v>1.1000000000000001</v>
      </c>
      <c r="P11872" s="29">
        <f t="shared" si="477"/>
        <v>1.666666666666668E-2</v>
      </c>
    </row>
    <row r="11873" spans="1:16" hidden="1" x14ac:dyDescent="0.25">
      <c r="A11873">
        <v>195506191</v>
      </c>
      <c r="B11873">
        <v>803401</v>
      </c>
      <c r="C11873" t="s">
        <v>318</v>
      </c>
      <c r="D11873">
        <v>2021754</v>
      </c>
      <c r="E11873" t="s">
        <v>216</v>
      </c>
      <c r="F11873" t="s">
        <v>214</v>
      </c>
      <c r="G11873" t="s">
        <v>215</v>
      </c>
      <c r="H11873">
        <v>3</v>
      </c>
      <c r="I11873">
        <v>2015</v>
      </c>
      <c r="J11873">
        <v>1</v>
      </c>
      <c r="L11873">
        <v>23066478</v>
      </c>
      <c r="M11873">
        <v>2.5</v>
      </c>
      <c r="P11873" s="29">
        <f t="shared" si="477"/>
        <v>0.25</v>
      </c>
    </row>
    <row r="11874" spans="1:16" hidden="1" x14ac:dyDescent="0.25">
      <c r="A11874">
        <v>195506191</v>
      </c>
      <c r="B11874">
        <v>803401</v>
      </c>
      <c r="C11874" t="s">
        <v>318</v>
      </c>
      <c r="D11874">
        <v>2004098</v>
      </c>
      <c r="E11874" t="s">
        <v>213</v>
      </c>
      <c r="F11874" t="s">
        <v>214</v>
      </c>
      <c r="G11874" t="s">
        <v>215</v>
      </c>
      <c r="H11874">
        <v>2</v>
      </c>
      <c r="I11874">
        <v>2015</v>
      </c>
      <c r="J11874">
        <v>1</v>
      </c>
      <c r="L11874">
        <v>23066601</v>
      </c>
      <c r="M11874">
        <v>5.7</v>
      </c>
      <c r="P11874" s="29">
        <f t="shared" si="477"/>
        <v>0.78333333333333333</v>
      </c>
    </row>
    <row r="11875" spans="1:16" hidden="1" x14ac:dyDescent="0.25">
      <c r="A11875">
        <v>195506191</v>
      </c>
      <c r="B11875">
        <v>803401</v>
      </c>
      <c r="C11875" t="s">
        <v>318</v>
      </c>
      <c r="D11875">
        <v>2004112</v>
      </c>
      <c r="E11875" t="s">
        <v>244</v>
      </c>
      <c r="F11875" t="s">
        <v>214</v>
      </c>
      <c r="G11875" t="s">
        <v>215</v>
      </c>
      <c r="H11875">
        <v>2</v>
      </c>
      <c r="I11875">
        <v>2015</v>
      </c>
      <c r="J11875">
        <v>2</v>
      </c>
      <c r="L11875">
        <v>23073233</v>
      </c>
      <c r="M11875">
        <v>6</v>
      </c>
      <c r="P11875" s="29">
        <f t="shared" si="477"/>
        <v>0.83333333333333337</v>
      </c>
    </row>
    <row r="11876" spans="1:16" hidden="1" x14ac:dyDescent="0.25">
      <c r="A11876">
        <v>195506191</v>
      </c>
      <c r="B11876">
        <v>803401</v>
      </c>
      <c r="C11876" t="s">
        <v>318</v>
      </c>
      <c r="D11876">
        <v>2005117</v>
      </c>
      <c r="E11876" t="s">
        <v>220</v>
      </c>
      <c r="F11876" t="s">
        <v>214</v>
      </c>
      <c r="G11876" t="s">
        <v>215</v>
      </c>
      <c r="H11876">
        <v>3</v>
      </c>
      <c r="I11876">
        <v>2015</v>
      </c>
      <c r="J11876">
        <v>2</v>
      </c>
      <c r="L11876">
        <v>23070393</v>
      </c>
      <c r="M11876" t="s">
        <v>221</v>
      </c>
      <c r="P11876" s="29" t="str">
        <f t="shared" si="477"/>
        <v>BAD</v>
      </c>
    </row>
    <row r="11877" spans="1:16" hidden="1" x14ac:dyDescent="0.25">
      <c r="A11877">
        <v>195506191</v>
      </c>
      <c r="B11877">
        <v>803401</v>
      </c>
      <c r="C11877" t="s">
        <v>318</v>
      </c>
      <c r="D11877">
        <v>2021754</v>
      </c>
      <c r="E11877" t="s">
        <v>216</v>
      </c>
      <c r="F11877" t="s">
        <v>214</v>
      </c>
      <c r="G11877" t="s">
        <v>215</v>
      </c>
      <c r="H11877">
        <v>3</v>
      </c>
      <c r="I11877">
        <v>2015</v>
      </c>
      <c r="J11877">
        <v>2</v>
      </c>
      <c r="L11877">
        <v>23074074</v>
      </c>
      <c r="M11877">
        <v>1.8</v>
      </c>
      <c r="P11877" s="29">
        <f t="shared" si="477"/>
        <v>0.13333333333333333</v>
      </c>
    </row>
    <row r="11878" spans="1:16" hidden="1" x14ac:dyDescent="0.25">
      <c r="A11878">
        <v>195506191</v>
      </c>
      <c r="B11878">
        <v>803401</v>
      </c>
      <c r="C11878" t="s">
        <v>318</v>
      </c>
      <c r="D11878">
        <v>2005102</v>
      </c>
      <c r="E11878" t="s">
        <v>218</v>
      </c>
      <c r="F11878" t="s">
        <v>214</v>
      </c>
      <c r="G11878" t="s">
        <v>215</v>
      </c>
      <c r="H11878">
        <v>3</v>
      </c>
      <c r="I11878">
        <v>2015</v>
      </c>
      <c r="J11878">
        <v>2</v>
      </c>
      <c r="L11878">
        <v>23071945</v>
      </c>
      <c r="M11878">
        <v>2.5</v>
      </c>
      <c r="P11878" s="29">
        <f t="shared" si="477"/>
        <v>0.25</v>
      </c>
    </row>
    <row r="11879" spans="1:16" hidden="1" x14ac:dyDescent="0.25">
      <c r="A11879">
        <v>195506191</v>
      </c>
      <c r="B11879">
        <v>803401</v>
      </c>
      <c r="C11879" t="s">
        <v>318</v>
      </c>
      <c r="D11879">
        <v>2005099</v>
      </c>
      <c r="E11879" t="s">
        <v>217</v>
      </c>
      <c r="F11879" t="s">
        <v>214</v>
      </c>
      <c r="G11879" t="s">
        <v>215</v>
      </c>
      <c r="H11879">
        <v>3</v>
      </c>
      <c r="I11879">
        <v>2015</v>
      </c>
      <c r="J11879">
        <v>2</v>
      </c>
      <c r="L11879">
        <v>23071928</v>
      </c>
      <c r="M11879" t="s">
        <v>221</v>
      </c>
      <c r="P11879" s="29" t="str">
        <f t="shared" si="477"/>
        <v>BAD</v>
      </c>
    </row>
    <row r="11880" spans="1:16" hidden="1" x14ac:dyDescent="0.25">
      <c r="A11880">
        <v>195506191</v>
      </c>
      <c r="B11880">
        <v>803401</v>
      </c>
      <c r="C11880" t="s">
        <v>318</v>
      </c>
      <c r="D11880">
        <v>2005118</v>
      </c>
      <c r="E11880" t="s">
        <v>223</v>
      </c>
      <c r="F11880" t="s">
        <v>214</v>
      </c>
      <c r="G11880" t="s">
        <v>215</v>
      </c>
      <c r="H11880">
        <v>3</v>
      </c>
      <c r="I11880">
        <v>2015</v>
      </c>
      <c r="J11880">
        <v>2</v>
      </c>
      <c r="L11880">
        <v>23071573</v>
      </c>
      <c r="M11880" t="s">
        <v>221</v>
      </c>
      <c r="P11880" s="29" t="str">
        <f t="shared" si="477"/>
        <v>BAD</v>
      </c>
    </row>
    <row r="11881" spans="1:16" hidden="1" x14ac:dyDescent="0.25">
      <c r="A11881">
        <v>195506191</v>
      </c>
      <c r="B11881">
        <v>803401</v>
      </c>
      <c r="C11881" t="s">
        <v>318</v>
      </c>
      <c r="D11881">
        <v>2021600</v>
      </c>
      <c r="E11881" t="s">
        <v>219</v>
      </c>
      <c r="F11881" t="s">
        <v>214</v>
      </c>
      <c r="G11881" t="s">
        <v>215</v>
      </c>
      <c r="H11881">
        <v>3</v>
      </c>
      <c r="I11881">
        <v>2015</v>
      </c>
      <c r="J11881">
        <v>2</v>
      </c>
      <c r="L11881">
        <v>23071941</v>
      </c>
      <c r="M11881" t="s">
        <v>221</v>
      </c>
      <c r="P11881" s="29" t="str">
        <f t="shared" si="477"/>
        <v>BAD</v>
      </c>
    </row>
    <row r="11882" spans="1:16" hidden="1" x14ac:dyDescent="0.25">
      <c r="A11882">
        <v>195514836</v>
      </c>
      <c r="B11882">
        <v>803401</v>
      </c>
      <c r="C11882" t="s">
        <v>318</v>
      </c>
      <c r="D11882">
        <v>2005118</v>
      </c>
      <c r="E11882" t="s">
        <v>223</v>
      </c>
      <c r="F11882" t="s">
        <v>214</v>
      </c>
      <c r="G11882" t="s">
        <v>215</v>
      </c>
      <c r="H11882">
        <v>2</v>
      </c>
      <c r="I11882">
        <v>2016</v>
      </c>
      <c r="J11882">
        <v>1</v>
      </c>
      <c r="L11882">
        <v>23081294</v>
      </c>
      <c r="M11882">
        <v>4.2</v>
      </c>
      <c r="P11882" s="29">
        <f t="shared" ref="P11882:P11913" si="478">IF(AND(ISNUMBER(M11882),H11882&lt;&gt;4),(M11882-1)/6,IF(H11882=4,"DRP",IF(AND(H11882=3,M11882="NA"),"BAD",IF(AND(H11882=2),"CVL",IF(AND(H11882=1,ISBLANK(M11882)),"NULL","UNK")))))</f>
        <v>0.53333333333333333</v>
      </c>
    </row>
    <row r="11883" spans="1:16" hidden="1" x14ac:dyDescent="0.25">
      <c r="A11883">
        <v>195514836</v>
      </c>
      <c r="B11883">
        <v>803401</v>
      </c>
      <c r="C11883" t="s">
        <v>318</v>
      </c>
      <c r="D11883">
        <v>2021754</v>
      </c>
      <c r="E11883" t="s">
        <v>216</v>
      </c>
      <c r="F11883" t="s">
        <v>214</v>
      </c>
      <c r="G11883" t="s">
        <v>215</v>
      </c>
      <c r="H11883">
        <v>2</v>
      </c>
      <c r="I11883">
        <v>2016</v>
      </c>
      <c r="J11883">
        <v>1</v>
      </c>
      <c r="L11883">
        <v>23081096</v>
      </c>
      <c r="M11883">
        <v>4.5999999999999996</v>
      </c>
      <c r="P11883" s="29">
        <f t="shared" si="478"/>
        <v>0.6</v>
      </c>
    </row>
    <row r="11884" spans="1:16" hidden="1" x14ac:dyDescent="0.25">
      <c r="A11884">
        <v>195514836</v>
      </c>
      <c r="B11884">
        <v>803401</v>
      </c>
      <c r="C11884" t="s">
        <v>318</v>
      </c>
      <c r="D11884">
        <v>2005102</v>
      </c>
      <c r="E11884" t="s">
        <v>218</v>
      </c>
      <c r="F11884" t="s">
        <v>214</v>
      </c>
      <c r="G11884" t="s">
        <v>215</v>
      </c>
      <c r="H11884">
        <v>2</v>
      </c>
      <c r="I11884">
        <v>2016</v>
      </c>
      <c r="J11884">
        <v>1</v>
      </c>
      <c r="L11884">
        <v>23081383</v>
      </c>
      <c r="M11884">
        <v>5.5</v>
      </c>
      <c r="P11884" s="29">
        <f t="shared" si="478"/>
        <v>0.75</v>
      </c>
    </row>
    <row r="11885" spans="1:16" hidden="1" x14ac:dyDescent="0.25">
      <c r="A11885">
        <v>195514836</v>
      </c>
      <c r="B11885">
        <v>803401</v>
      </c>
      <c r="C11885" t="s">
        <v>318</v>
      </c>
      <c r="D11885">
        <v>2005099</v>
      </c>
      <c r="E11885" t="s">
        <v>217</v>
      </c>
      <c r="F11885" t="s">
        <v>214</v>
      </c>
      <c r="G11885" t="s">
        <v>215</v>
      </c>
      <c r="H11885">
        <v>2</v>
      </c>
      <c r="I11885">
        <v>2016</v>
      </c>
      <c r="J11885">
        <v>1</v>
      </c>
      <c r="L11885">
        <v>23081376</v>
      </c>
      <c r="M11885">
        <v>4.5</v>
      </c>
      <c r="P11885" s="29">
        <f t="shared" si="478"/>
        <v>0.58333333333333337</v>
      </c>
    </row>
    <row r="11886" spans="1:16" hidden="1" x14ac:dyDescent="0.25">
      <c r="A11886">
        <v>195514836</v>
      </c>
      <c r="B11886">
        <v>803401</v>
      </c>
      <c r="C11886" t="s">
        <v>318</v>
      </c>
      <c r="D11886">
        <v>2021600</v>
      </c>
      <c r="E11886" t="s">
        <v>219</v>
      </c>
      <c r="F11886" t="s">
        <v>214</v>
      </c>
      <c r="G11886" t="s">
        <v>215</v>
      </c>
      <c r="H11886">
        <v>2</v>
      </c>
      <c r="I11886">
        <v>2016</v>
      </c>
      <c r="J11886">
        <v>1</v>
      </c>
      <c r="L11886">
        <v>23081081</v>
      </c>
      <c r="M11886">
        <v>4</v>
      </c>
      <c r="P11886" s="29">
        <f t="shared" si="478"/>
        <v>0.5</v>
      </c>
    </row>
    <row r="11887" spans="1:16" hidden="1" x14ac:dyDescent="0.25">
      <c r="A11887">
        <v>195514836</v>
      </c>
      <c r="B11887">
        <v>803401</v>
      </c>
      <c r="C11887" t="s">
        <v>318</v>
      </c>
      <c r="D11887">
        <v>2004098</v>
      </c>
      <c r="E11887" t="s">
        <v>213</v>
      </c>
      <c r="F11887" t="s">
        <v>214</v>
      </c>
      <c r="G11887" t="s">
        <v>215</v>
      </c>
      <c r="H11887">
        <v>2</v>
      </c>
      <c r="I11887">
        <v>2016</v>
      </c>
      <c r="J11887">
        <v>1</v>
      </c>
      <c r="L11887">
        <v>23081502</v>
      </c>
      <c r="M11887">
        <v>6.2</v>
      </c>
      <c r="P11887" s="29">
        <f t="shared" si="478"/>
        <v>0.8666666666666667</v>
      </c>
    </row>
    <row r="11888" spans="1:16" hidden="1" x14ac:dyDescent="0.25">
      <c r="A11888">
        <v>195514836</v>
      </c>
      <c r="B11888">
        <v>803401</v>
      </c>
      <c r="C11888" t="s">
        <v>318</v>
      </c>
      <c r="D11888">
        <v>2005131</v>
      </c>
      <c r="E11888" t="s">
        <v>228</v>
      </c>
      <c r="F11888" t="s">
        <v>214</v>
      </c>
      <c r="G11888" t="s">
        <v>215</v>
      </c>
      <c r="H11888">
        <v>2</v>
      </c>
      <c r="I11888">
        <v>2016</v>
      </c>
      <c r="J11888">
        <v>2</v>
      </c>
      <c r="L11888">
        <v>23086518</v>
      </c>
      <c r="M11888">
        <v>5.9</v>
      </c>
      <c r="P11888" s="29">
        <f t="shared" si="478"/>
        <v>0.81666666666666676</v>
      </c>
    </row>
    <row r="11889" spans="1:16" hidden="1" x14ac:dyDescent="0.25">
      <c r="A11889">
        <v>195514836</v>
      </c>
      <c r="B11889">
        <v>803401</v>
      </c>
      <c r="C11889" t="s">
        <v>318</v>
      </c>
      <c r="D11889">
        <v>2005117</v>
      </c>
      <c r="E11889" t="s">
        <v>220</v>
      </c>
      <c r="F11889" t="s">
        <v>214</v>
      </c>
      <c r="G11889" t="s">
        <v>215</v>
      </c>
      <c r="H11889">
        <v>3</v>
      </c>
      <c r="I11889">
        <v>2016</v>
      </c>
      <c r="J11889">
        <v>2</v>
      </c>
      <c r="L11889">
        <v>23088410</v>
      </c>
      <c r="M11889">
        <v>3.3</v>
      </c>
      <c r="P11889" s="29">
        <f t="shared" si="478"/>
        <v>0.3833333333333333</v>
      </c>
    </row>
    <row r="11890" spans="1:16" hidden="1" x14ac:dyDescent="0.25">
      <c r="A11890">
        <v>195514836</v>
      </c>
      <c r="B11890">
        <v>803401</v>
      </c>
      <c r="C11890" t="s">
        <v>318</v>
      </c>
      <c r="D11890">
        <v>2021763</v>
      </c>
      <c r="E11890" t="s">
        <v>298</v>
      </c>
      <c r="F11890" t="s">
        <v>214</v>
      </c>
      <c r="G11890" t="s">
        <v>215</v>
      </c>
      <c r="H11890">
        <v>3</v>
      </c>
      <c r="I11890">
        <v>2016</v>
      </c>
      <c r="J11890">
        <v>2</v>
      </c>
      <c r="L11890">
        <v>23086846</v>
      </c>
      <c r="M11890">
        <v>3.3</v>
      </c>
      <c r="P11890" s="29">
        <f t="shared" si="478"/>
        <v>0.3833333333333333</v>
      </c>
    </row>
    <row r="11891" spans="1:16" hidden="1" x14ac:dyDescent="0.25">
      <c r="A11891">
        <v>195514836</v>
      </c>
      <c r="B11891">
        <v>803401</v>
      </c>
      <c r="C11891" t="s">
        <v>318</v>
      </c>
      <c r="D11891">
        <v>2021756</v>
      </c>
      <c r="E11891" t="s">
        <v>253</v>
      </c>
      <c r="F11891" t="s">
        <v>214</v>
      </c>
      <c r="G11891" t="s">
        <v>215</v>
      </c>
      <c r="H11891">
        <v>3</v>
      </c>
      <c r="I11891">
        <v>2016</v>
      </c>
      <c r="J11891">
        <v>2</v>
      </c>
      <c r="L11891">
        <v>23086837</v>
      </c>
      <c r="M11891">
        <v>3.2</v>
      </c>
      <c r="P11891" s="29">
        <f t="shared" si="478"/>
        <v>0.3666666666666667</v>
      </c>
    </row>
    <row r="11892" spans="1:16" hidden="1" x14ac:dyDescent="0.25">
      <c r="A11892">
        <v>195514836</v>
      </c>
      <c r="B11892">
        <v>803401</v>
      </c>
      <c r="C11892" t="s">
        <v>318</v>
      </c>
      <c r="D11892">
        <v>2021602</v>
      </c>
      <c r="E11892" t="s">
        <v>242</v>
      </c>
      <c r="F11892" t="s">
        <v>214</v>
      </c>
      <c r="G11892" t="s">
        <v>215</v>
      </c>
      <c r="H11892">
        <v>3</v>
      </c>
      <c r="I11892">
        <v>2016</v>
      </c>
      <c r="J11892">
        <v>2</v>
      </c>
      <c r="L11892">
        <v>23086747</v>
      </c>
      <c r="M11892">
        <v>3</v>
      </c>
      <c r="P11892" s="29">
        <f t="shared" si="478"/>
        <v>0.33333333333333331</v>
      </c>
    </row>
    <row r="11893" spans="1:16" hidden="1" x14ac:dyDescent="0.25">
      <c r="A11893">
        <v>195514836</v>
      </c>
      <c r="B11893">
        <v>803401</v>
      </c>
      <c r="C11893" t="s">
        <v>318</v>
      </c>
      <c r="D11893">
        <v>2021580</v>
      </c>
      <c r="E11893" t="s">
        <v>241</v>
      </c>
      <c r="F11893" t="s">
        <v>214</v>
      </c>
      <c r="G11893" t="s">
        <v>215</v>
      </c>
      <c r="H11893">
        <v>3</v>
      </c>
      <c r="I11893">
        <v>2016</v>
      </c>
      <c r="J11893">
        <v>2</v>
      </c>
      <c r="L11893">
        <v>23086825</v>
      </c>
      <c r="M11893">
        <v>3.1</v>
      </c>
      <c r="P11893" s="29">
        <f t="shared" si="478"/>
        <v>0.35000000000000003</v>
      </c>
    </row>
    <row r="11894" spans="1:16" hidden="1" x14ac:dyDescent="0.25">
      <c r="A11894">
        <v>195514836</v>
      </c>
      <c r="B11894">
        <v>803401</v>
      </c>
      <c r="C11894" t="s">
        <v>318</v>
      </c>
      <c r="D11894">
        <v>2004116</v>
      </c>
      <c r="E11894" t="s">
        <v>229</v>
      </c>
      <c r="F11894" t="s">
        <v>214</v>
      </c>
      <c r="G11894" t="s">
        <v>215</v>
      </c>
      <c r="H11894">
        <v>2</v>
      </c>
      <c r="I11894">
        <v>2016</v>
      </c>
      <c r="J11894">
        <v>2</v>
      </c>
      <c r="L11894">
        <v>23085552</v>
      </c>
      <c r="M11894">
        <v>5.6</v>
      </c>
      <c r="P11894" s="29">
        <f t="shared" si="478"/>
        <v>0.76666666666666661</v>
      </c>
    </row>
    <row r="11895" spans="1:16" hidden="1" x14ac:dyDescent="0.25">
      <c r="A11895">
        <v>195514836</v>
      </c>
      <c r="B11895">
        <v>803401</v>
      </c>
      <c r="C11895" t="s">
        <v>318</v>
      </c>
      <c r="D11895">
        <v>2004112</v>
      </c>
      <c r="E11895" t="s">
        <v>244</v>
      </c>
      <c r="F11895" t="s">
        <v>214</v>
      </c>
      <c r="G11895" t="s">
        <v>215</v>
      </c>
      <c r="H11895">
        <v>2</v>
      </c>
      <c r="I11895">
        <v>2017</v>
      </c>
      <c r="J11895">
        <v>1</v>
      </c>
      <c r="L11895">
        <v>23092346</v>
      </c>
      <c r="M11895">
        <v>6.3</v>
      </c>
      <c r="P11895" s="29">
        <f t="shared" si="478"/>
        <v>0.8833333333333333</v>
      </c>
    </row>
    <row r="11896" spans="1:16" hidden="1" x14ac:dyDescent="0.25">
      <c r="A11896">
        <v>195514836</v>
      </c>
      <c r="B11896">
        <v>803401</v>
      </c>
      <c r="C11896" t="s">
        <v>318</v>
      </c>
      <c r="D11896">
        <v>2005117</v>
      </c>
      <c r="E11896" t="s">
        <v>220</v>
      </c>
      <c r="F11896" t="s">
        <v>214</v>
      </c>
      <c r="G11896" t="s">
        <v>215</v>
      </c>
      <c r="H11896">
        <v>2</v>
      </c>
      <c r="I11896">
        <v>2017</v>
      </c>
      <c r="J11896">
        <v>1</v>
      </c>
      <c r="L11896">
        <v>23091395</v>
      </c>
      <c r="M11896">
        <v>4.8</v>
      </c>
      <c r="P11896" s="29">
        <f t="shared" si="478"/>
        <v>0.6333333333333333</v>
      </c>
    </row>
    <row r="11897" spans="1:16" hidden="1" x14ac:dyDescent="0.25">
      <c r="A11897">
        <v>195514836</v>
      </c>
      <c r="B11897">
        <v>803401</v>
      </c>
      <c r="C11897" t="s">
        <v>318</v>
      </c>
      <c r="D11897">
        <v>2021580</v>
      </c>
      <c r="E11897" t="s">
        <v>241</v>
      </c>
      <c r="F11897" t="s">
        <v>214</v>
      </c>
      <c r="G11897" t="s">
        <v>215</v>
      </c>
      <c r="H11897">
        <v>2</v>
      </c>
      <c r="I11897">
        <v>2017</v>
      </c>
      <c r="J11897">
        <v>1</v>
      </c>
      <c r="L11897">
        <v>23093919</v>
      </c>
      <c r="M11897">
        <v>4</v>
      </c>
      <c r="P11897" s="29">
        <f t="shared" si="478"/>
        <v>0.5</v>
      </c>
    </row>
    <row r="11898" spans="1:16" hidden="1" x14ac:dyDescent="0.25">
      <c r="A11898">
        <v>195514836</v>
      </c>
      <c r="B11898">
        <v>803401</v>
      </c>
      <c r="C11898" t="s">
        <v>318</v>
      </c>
      <c r="D11898">
        <v>2021602</v>
      </c>
      <c r="E11898" t="s">
        <v>242</v>
      </c>
      <c r="F11898" t="s">
        <v>214</v>
      </c>
      <c r="G11898" t="s">
        <v>215</v>
      </c>
      <c r="H11898">
        <v>2</v>
      </c>
      <c r="I11898">
        <v>2017</v>
      </c>
      <c r="J11898">
        <v>1</v>
      </c>
      <c r="L11898">
        <v>23092928</v>
      </c>
      <c r="M11898">
        <v>4</v>
      </c>
      <c r="P11898" s="29">
        <f t="shared" si="478"/>
        <v>0.5</v>
      </c>
    </row>
    <row r="11899" spans="1:16" hidden="1" x14ac:dyDescent="0.25">
      <c r="A11899">
        <v>195514836</v>
      </c>
      <c r="B11899">
        <v>803401</v>
      </c>
      <c r="C11899" t="s">
        <v>318</v>
      </c>
      <c r="D11899">
        <v>2021756</v>
      </c>
      <c r="E11899" t="s">
        <v>253</v>
      </c>
      <c r="F11899" t="s">
        <v>214</v>
      </c>
      <c r="G11899" t="s">
        <v>215</v>
      </c>
      <c r="H11899">
        <v>2</v>
      </c>
      <c r="I11899">
        <v>2017</v>
      </c>
      <c r="J11899">
        <v>1</v>
      </c>
      <c r="L11899">
        <v>23093908</v>
      </c>
      <c r="M11899">
        <v>5</v>
      </c>
      <c r="P11899" s="29">
        <f t="shared" si="478"/>
        <v>0.66666666666666663</v>
      </c>
    </row>
    <row r="11900" spans="1:16" hidden="1" x14ac:dyDescent="0.25">
      <c r="A11900">
        <v>195514836</v>
      </c>
      <c r="B11900">
        <v>803401</v>
      </c>
      <c r="C11900" t="s">
        <v>318</v>
      </c>
      <c r="D11900">
        <v>2021763</v>
      </c>
      <c r="E11900" t="s">
        <v>298</v>
      </c>
      <c r="F11900" t="s">
        <v>214</v>
      </c>
      <c r="G11900" t="s">
        <v>215</v>
      </c>
      <c r="H11900">
        <v>2</v>
      </c>
      <c r="I11900">
        <v>2017</v>
      </c>
      <c r="J11900">
        <v>1</v>
      </c>
      <c r="L11900">
        <v>23091987</v>
      </c>
      <c r="M11900">
        <v>5.5</v>
      </c>
      <c r="P11900" s="29">
        <f t="shared" si="478"/>
        <v>0.75</v>
      </c>
    </row>
    <row r="11901" spans="1:16" hidden="1" x14ac:dyDescent="0.25">
      <c r="A11901">
        <v>195514836</v>
      </c>
      <c r="B11901">
        <v>803401</v>
      </c>
      <c r="C11901" t="s">
        <v>318</v>
      </c>
      <c r="D11901">
        <v>2021596</v>
      </c>
      <c r="E11901" t="s">
        <v>294</v>
      </c>
      <c r="F11901" t="s">
        <v>214</v>
      </c>
      <c r="G11901" t="s">
        <v>215</v>
      </c>
      <c r="H11901">
        <v>3</v>
      </c>
      <c r="I11901">
        <v>2017</v>
      </c>
      <c r="J11901">
        <v>2</v>
      </c>
      <c r="L11901">
        <v>23101186</v>
      </c>
      <c r="M11901" t="s">
        <v>221</v>
      </c>
      <c r="P11901" s="29" t="str">
        <f t="shared" si="478"/>
        <v>BAD</v>
      </c>
    </row>
    <row r="11902" spans="1:16" hidden="1" x14ac:dyDescent="0.25">
      <c r="A11902">
        <v>195514836</v>
      </c>
      <c r="B11902">
        <v>803401</v>
      </c>
      <c r="C11902" t="s">
        <v>318</v>
      </c>
      <c r="D11902">
        <v>2021993</v>
      </c>
      <c r="E11902" t="s">
        <v>256</v>
      </c>
      <c r="F11902" t="s">
        <v>214</v>
      </c>
      <c r="G11902" t="s">
        <v>215</v>
      </c>
      <c r="H11902">
        <v>2</v>
      </c>
      <c r="I11902">
        <v>2017</v>
      </c>
      <c r="J11902">
        <v>2</v>
      </c>
      <c r="L11902">
        <v>23097537</v>
      </c>
      <c r="M11902">
        <v>4.5</v>
      </c>
      <c r="P11902" s="29">
        <f t="shared" si="478"/>
        <v>0.58333333333333337</v>
      </c>
    </row>
    <row r="11903" spans="1:16" hidden="1" x14ac:dyDescent="0.25">
      <c r="A11903">
        <v>195514836</v>
      </c>
      <c r="B11903">
        <v>803401</v>
      </c>
      <c r="C11903" t="s">
        <v>318</v>
      </c>
      <c r="D11903">
        <v>2021638</v>
      </c>
      <c r="E11903" t="s">
        <v>250</v>
      </c>
      <c r="F11903" t="s">
        <v>214</v>
      </c>
      <c r="G11903" t="s">
        <v>215</v>
      </c>
      <c r="H11903">
        <v>2</v>
      </c>
      <c r="I11903">
        <v>2017</v>
      </c>
      <c r="J11903">
        <v>2</v>
      </c>
      <c r="L11903">
        <v>23101182</v>
      </c>
      <c r="M11903">
        <v>4.0999999999999996</v>
      </c>
      <c r="P11903" s="29">
        <f t="shared" si="478"/>
        <v>0.51666666666666661</v>
      </c>
    </row>
    <row r="11904" spans="1:16" hidden="1" x14ac:dyDescent="0.25">
      <c r="A11904">
        <v>195514836</v>
      </c>
      <c r="B11904">
        <v>803401</v>
      </c>
      <c r="C11904" t="s">
        <v>318</v>
      </c>
      <c r="D11904">
        <v>2005120</v>
      </c>
      <c r="E11904" t="s">
        <v>293</v>
      </c>
      <c r="F11904" t="s">
        <v>214</v>
      </c>
      <c r="G11904" t="s">
        <v>215</v>
      </c>
      <c r="H11904">
        <v>2</v>
      </c>
      <c r="I11904">
        <v>2017</v>
      </c>
      <c r="J11904">
        <v>2</v>
      </c>
      <c r="L11904">
        <v>23097529</v>
      </c>
      <c r="M11904">
        <v>5.5</v>
      </c>
      <c r="P11904" s="29">
        <f t="shared" si="478"/>
        <v>0.75</v>
      </c>
    </row>
    <row r="11905" spans="1:16" hidden="1" x14ac:dyDescent="0.25">
      <c r="A11905">
        <v>195514836</v>
      </c>
      <c r="B11905">
        <v>803401</v>
      </c>
      <c r="C11905" t="s">
        <v>318</v>
      </c>
      <c r="D11905">
        <v>2021874</v>
      </c>
      <c r="E11905" t="s">
        <v>226</v>
      </c>
      <c r="F11905" t="s">
        <v>214</v>
      </c>
      <c r="G11905" t="s">
        <v>215</v>
      </c>
      <c r="H11905">
        <v>2</v>
      </c>
      <c r="I11905">
        <v>2017</v>
      </c>
      <c r="J11905">
        <v>2</v>
      </c>
      <c r="L11905">
        <v>23101602</v>
      </c>
      <c r="M11905">
        <v>4.7</v>
      </c>
      <c r="P11905" s="29">
        <f t="shared" si="478"/>
        <v>0.6166666666666667</v>
      </c>
    </row>
    <row r="11906" spans="1:16" hidden="1" x14ac:dyDescent="0.25">
      <c r="A11906">
        <v>195514836</v>
      </c>
      <c r="B11906">
        <v>803401</v>
      </c>
      <c r="C11906" t="s">
        <v>318</v>
      </c>
      <c r="D11906">
        <v>2004099</v>
      </c>
      <c r="E11906" t="s">
        <v>245</v>
      </c>
      <c r="F11906" t="s">
        <v>214</v>
      </c>
      <c r="G11906" t="s">
        <v>215</v>
      </c>
      <c r="H11906">
        <v>2</v>
      </c>
      <c r="I11906">
        <v>2017</v>
      </c>
      <c r="J11906">
        <v>2</v>
      </c>
      <c r="L11906">
        <v>23097864</v>
      </c>
      <c r="M11906">
        <v>5.3</v>
      </c>
      <c r="P11906" s="29">
        <f t="shared" si="478"/>
        <v>0.71666666666666667</v>
      </c>
    </row>
    <row r="11907" spans="1:16" hidden="1" x14ac:dyDescent="0.25">
      <c r="A11907">
        <v>195514836</v>
      </c>
      <c r="B11907">
        <v>803401</v>
      </c>
      <c r="C11907" t="s">
        <v>318</v>
      </c>
      <c r="D11907">
        <v>2021596</v>
      </c>
      <c r="E11907" t="s">
        <v>294</v>
      </c>
      <c r="F11907" t="s">
        <v>214</v>
      </c>
      <c r="G11907" t="s">
        <v>215</v>
      </c>
      <c r="H11907">
        <v>2</v>
      </c>
      <c r="I11907">
        <v>2018</v>
      </c>
      <c r="J11907">
        <v>1</v>
      </c>
      <c r="L11907">
        <v>23108100</v>
      </c>
      <c r="M11907">
        <v>5</v>
      </c>
      <c r="P11907" s="29">
        <f t="shared" si="478"/>
        <v>0.66666666666666663</v>
      </c>
    </row>
    <row r="11908" spans="1:16" hidden="1" x14ac:dyDescent="0.25">
      <c r="A11908">
        <v>195514836</v>
      </c>
      <c r="B11908">
        <v>803401</v>
      </c>
      <c r="C11908" t="s">
        <v>318</v>
      </c>
      <c r="D11908">
        <v>2021640</v>
      </c>
      <c r="E11908" t="s">
        <v>227</v>
      </c>
      <c r="F11908" t="s">
        <v>214</v>
      </c>
      <c r="G11908" t="s">
        <v>215</v>
      </c>
      <c r="H11908">
        <v>2</v>
      </c>
      <c r="I11908">
        <v>2018</v>
      </c>
      <c r="J11908">
        <v>1</v>
      </c>
      <c r="L11908">
        <v>23108119</v>
      </c>
      <c r="M11908">
        <v>5</v>
      </c>
      <c r="P11908" s="29">
        <f t="shared" si="478"/>
        <v>0.66666666666666663</v>
      </c>
    </row>
    <row r="11909" spans="1:16" hidden="1" x14ac:dyDescent="0.25">
      <c r="A11909">
        <v>195514836</v>
      </c>
      <c r="B11909">
        <v>803401</v>
      </c>
      <c r="C11909" t="s">
        <v>318</v>
      </c>
      <c r="D11909">
        <v>2004752</v>
      </c>
      <c r="E11909" t="s">
        <v>290</v>
      </c>
      <c r="F11909" t="s">
        <v>214</v>
      </c>
      <c r="G11909" t="s">
        <v>215</v>
      </c>
      <c r="H11909">
        <v>2</v>
      </c>
      <c r="I11909">
        <v>2018</v>
      </c>
      <c r="J11909">
        <v>1</v>
      </c>
      <c r="L11909">
        <v>23107719</v>
      </c>
      <c r="M11909">
        <v>4</v>
      </c>
      <c r="P11909" s="29">
        <f t="shared" si="478"/>
        <v>0.5</v>
      </c>
    </row>
    <row r="11910" spans="1:16" hidden="1" x14ac:dyDescent="0.25">
      <c r="A11910">
        <v>195514836</v>
      </c>
      <c r="B11910">
        <v>803401</v>
      </c>
      <c r="C11910" t="s">
        <v>318</v>
      </c>
      <c r="D11910">
        <v>2004591</v>
      </c>
      <c r="E11910" t="s">
        <v>271</v>
      </c>
      <c r="F11910" t="s">
        <v>214</v>
      </c>
      <c r="G11910" t="s">
        <v>215</v>
      </c>
      <c r="H11910">
        <v>2</v>
      </c>
      <c r="I11910">
        <v>2018</v>
      </c>
      <c r="J11910">
        <v>1</v>
      </c>
      <c r="L11910">
        <v>23108870</v>
      </c>
      <c r="M11910">
        <v>4.2</v>
      </c>
      <c r="P11910" s="29">
        <f t="shared" si="478"/>
        <v>0.53333333333333333</v>
      </c>
    </row>
    <row r="11911" spans="1:16" hidden="1" x14ac:dyDescent="0.25">
      <c r="A11911">
        <v>195514836</v>
      </c>
      <c r="B11911">
        <v>803401</v>
      </c>
      <c r="C11911" t="s">
        <v>318</v>
      </c>
      <c r="D11911">
        <v>2021750</v>
      </c>
      <c r="E11911" t="s">
        <v>296</v>
      </c>
      <c r="F11911" t="s">
        <v>214</v>
      </c>
      <c r="G11911" t="s">
        <v>215</v>
      </c>
      <c r="H11911">
        <v>2</v>
      </c>
      <c r="I11911">
        <v>2018</v>
      </c>
      <c r="J11911">
        <v>1</v>
      </c>
      <c r="L11911">
        <v>23107714</v>
      </c>
      <c r="M11911">
        <v>5.3</v>
      </c>
      <c r="P11911" s="29">
        <f t="shared" si="478"/>
        <v>0.71666666666666667</v>
      </c>
    </row>
    <row r="11912" spans="1:16" hidden="1" x14ac:dyDescent="0.25">
      <c r="A11912">
        <v>195514836</v>
      </c>
      <c r="B11912">
        <v>803401</v>
      </c>
      <c r="C11912" t="s">
        <v>318</v>
      </c>
      <c r="D11912">
        <v>2019271</v>
      </c>
      <c r="E11912" t="s">
        <v>236</v>
      </c>
      <c r="F11912" t="s">
        <v>214</v>
      </c>
      <c r="G11912" t="s">
        <v>215</v>
      </c>
      <c r="H11912">
        <v>2</v>
      </c>
      <c r="I11912">
        <v>2018</v>
      </c>
      <c r="J11912">
        <v>1</v>
      </c>
      <c r="L11912">
        <v>23104771</v>
      </c>
      <c r="M11912">
        <v>4.0999999999999996</v>
      </c>
      <c r="P11912" s="29">
        <f t="shared" si="478"/>
        <v>0.51666666666666661</v>
      </c>
    </row>
    <row r="11913" spans="1:16" hidden="1" x14ac:dyDescent="0.25">
      <c r="A11913">
        <v>195514836</v>
      </c>
      <c r="B11913">
        <v>803401</v>
      </c>
      <c r="C11913" t="s">
        <v>318</v>
      </c>
      <c r="D11913">
        <v>2021615</v>
      </c>
      <c r="E11913" t="s">
        <v>255</v>
      </c>
      <c r="F11913" t="s">
        <v>214</v>
      </c>
      <c r="G11913" t="s">
        <v>215</v>
      </c>
      <c r="H11913">
        <v>2</v>
      </c>
      <c r="I11913">
        <v>2018</v>
      </c>
      <c r="J11913">
        <v>2</v>
      </c>
      <c r="L11913">
        <v>23116698</v>
      </c>
      <c r="M11913">
        <v>5.9</v>
      </c>
      <c r="P11913" s="29">
        <f t="shared" si="478"/>
        <v>0.81666666666666676</v>
      </c>
    </row>
    <row r="11914" spans="1:16" hidden="1" x14ac:dyDescent="0.25">
      <c r="A11914">
        <v>195514836</v>
      </c>
      <c r="B11914">
        <v>803401</v>
      </c>
      <c r="C11914" t="s">
        <v>318</v>
      </c>
      <c r="D11914">
        <v>2021781</v>
      </c>
      <c r="E11914" t="s">
        <v>235</v>
      </c>
      <c r="F11914" t="s">
        <v>214</v>
      </c>
      <c r="G11914" t="s">
        <v>215</v>
      </c>
      <c r="H11914">
        <v>2</v>
      </c>
      <c r="I11914">
        <v>2018</v>
      </c>
      <c r="J11914">
        <v>2</v>
      </c>
      <c r="L11914">
        <v>23116294</v>
      </c>
      <c r="M11914">
        <v>4.3</v>
      </c>
      <c r="P11914" s="29">
        <f t="shared" ref="P11914:P11933" si="479">IF(AND(ISNUMBER(M11914),H11914&lt;&gt;4),(M11914-1)/6,IF(H11914=4,"DRP",IF(AND(H11914=3,M11914="NA"),"BAD",IF(AND(H11914=2),"CVL",IF(AND(H11914=1,ISBLANK(M11914)),"NULL","UNK")))))</f>
        <v>0.54999999999999993</v>
      </c>
    </row>
    <row r="11915" spans="1:16" hidden="1" x14ac:dyDescent="0.25">
      <c r="A11915">
        <v>195514836</v>
      </c>
      <c r="B11915">
        <v>803401</v>
      </c>
      <c r="C11915" t="s">
        <v>318</v>
      </c>
      <c r="D11915">
        <v>2021865</v>
      </c>
      <c r="E11915" t="s">
        <v>301</v>
      </c>
      <c r="F11915" t="s">
        <v>214</v>
      </c>
      <c r="G11915" t="s">
        <v>215</v>
      </c>
      <c r="H11915">
        <v>2</v>
      </c>
      <c r="I11915">
        <v>2018</v>
      </c>
      <c r="J11915">
        <v>2</v>
      </c>
      <c r="L11915">
        <v>23115887</v>
      </c>
      <c r="M11915">
        <v>5.3</v>
      </c>
      <c r="P11915" s="29">
        <f t="shared" si="479"/>
        <v>0.71666666666666667</v>
      </c>
    </row>
    <row r="11916" spans="1:16" hidden="1" x14ac:dyDescent="0.25">
      <c r="A11916">
        <v>195514836</v>
      </c>
      <c r="B11916">
        <v>803401</v>
      </c>
      <c r="C11916" t="s">
        <v>318</v>
      </c>
      <c r="D11916">
        <v>2019272</v>
      </c>
      <c r="E11916" t="s">
        <v>249</v>
      </c>
      <c r="F11916" t="s">
        <v>214</v>
      </c>
      <c r="G11916" t="s">
        <v>215</v>
      </c>
      <c r="H11916">
        <v>2</v>
      </c>
      <c r="I11916">
        <v>2018</v>
      </c>
      <c r="J11916">
        <v>2</v>
      </c>
      <c r="L11916">
        <v>23114562</v>
      </c>
      <c r="M11916">
        <v>5.2</v>
      </c>
      <c r="P11916" s="29">
        <f t="shared" si="479"/>
        <v>0.70000000000000007</v>
      </c>
    </row>
    <row r="11917" spans="1:16" hidden="1" x14ac:dyDescent="0.25">
      <c r="A11917">
        <v>195514836</v>
      </c>
      <c r="B11917">
        <v>803401</v>
      </c>
      <c r="C11917" t="s">
        <v>318</v>
      </c>
      <c r="D11917">
        <v>2004587</v>
      </c>
      <c r="E11917" t="s">
        <v>288</v>
      </c>
      <c r="F11917" t="s">
        <v>214</v>
      </c>
      <c r="G11917" t="s">
        <v>215</v>
      </c>
      <c r="H11917">
        <v>2</v>
      </c>
      <c r="I11917">
        <v>2018</v>
      </c>
      <c r="J11917">
        <v>2</v>
      </c>
      <c r="L11917">
        <v>23115868</v>
      </c>
      <c r="M11917">
        <v>6.2</v>
      </c>
      <c r="P11917" s="29">
        <f t="shared" si="479"/>
        <v>0.8666666666666667</v>
      </c>
    </row>
    <row r="11918" spans="1:16" hidden="1" x14ac:dyDescent="0.25">
      <c r="A11918">
        <v>195514836</v>
      </c>
      <c r="B11918">
        <v>803401</v>
      </c>
      <c r="C11918" t="s">
        <v>318</v>
      </c>
      <c r="D11918">
        <v>2021725</v>
      </c>
      <c r="E11918" t="s">
        <v>257</v>
      </c>
      <c r="F11918" t="s">
        <v>214</v>
      </c>
      <c r="G11918" t="s">
        <v>215</v>
      </c>
      <c r="H11918">
        <v>2</v>
      </c>
      <c r="I11918">
        <v>2018</v>
      </c>
      <c r="J11918">
        <v>2</v>
      </c>
      <c r="L11918">
        <v>23115856</v>
      </c>
      <c r="M11918">
        <v>5.6</v>
      </c>
      <c r="P11918" s="29">
        <f t="shared" si="479"/>
        <v>0.76666666666666661</v>
      </c>
    </row>
    <row r="11919" spans="1:16" hidden="1" x14ac:dyDescent="0.25">
      <c r="A11919">
        <v>195514836</v>
      </c>
      <c r="B11919">
        <v>803401</v>
      </c>
      <c r="C11919" t="s">
        <v>318</v>
      </c>
      <c r="D11919">
        <v>2004597</v>
      </c>
      <c r="E11919" t="s">
        <v>279</v>
      </c>
      <c r="F11919" t="s">
        <v>214</v>
      </c>
      <c r="G11919" t="s">
        <v>215</v>
      </c>
      <c r="H11919">
        <v>2</v>
      </c>
      <c r="I11919">
        <v>2019</v>
      </c>
      <c r="J11919">
        <v>1</v>
      </c>
      <c r="L11919">
        <v>23120232</v>
      </c>
      <c r="M11919">
        <v>5.3</v>
      </c>
      <c r="P11919" s="29">
        <f t="shared" si="479"/>
        <v>0.71666666666666667</v>
      </c>
    </row>
    <row r="11920" spans="1:16" hidden="1" x14ac:dyDescent="0.25">
      <c r="A11920">
        <v>195514836</v>
      </c>
      <c r="B11920">
        <v>803401</v>
      </c>
      <c r="C11920" t="s">
        <v>318</v>
      </c>
      <c r="D11920">
        <v>2019273</v>
      </c>
      <c r="E11920" t="s">
        <v>248</v>
      </c>
      <c r="F11920" t="s">
        <v>214</v>
      </c>
      <c r="G11920" t="s">
        <v>215</v>
      </c>
      <c r="H11920">
        <v>4</v>
      </c>
      <c r="I11920">
        <v>2019</v>
      </c>
      <c r="J11920">
        <v>1</v>
      </c>
      <c r="L11920">
        <v>23122002</v>
      </c>
      <c r="P11920" s="29" t="str">
        <f t="shared" si="479"/>
        <v>DRP</v>
      </c>
    </row>
    <row r="11921" spans="1:16" hidden="1" x14ac:dyDescent="0.25">
      <c r="A11921">
        <v>195514836</v>
      </c>
      <c r="B11921">
        <v>803401</v>
      </c>
      <c r="C11921" t="s">
        <v>318</v>
      </c>
      <c r="D11921">
        <v>2004586</v>
      </c>
      <c r="E11921" t="s">
        <v>325</v>
      </c>
      <c r="F11921" t="s">
        <v>214</v>
      </c>
      <c r="G11921" t="s">
        <v>215</v>
      </c>
      <c r="H11921">
        <v>2</v>
      </c>
      <c r="I11921">
        <v>2019</v>
      </c>
      <c r="J11921">
        <v>1</v>
      </c>
      <c r="L11921">
        <v>23120018</v>
      </c>
      <c r="M11921">
        <v>4.7</v>
      </c>
      <c r="P11921" s="29">
        <f t="shared" si="479"/>
        <v>0.6166666666666667</v>
      </c>
    </row>
    <row r="11922" spans="1:16" hidden="1" x14ac:dyDescent="0.25">
      <c r="A11922">
        <v>195514836</v>
      </c>
      <c r="B11922">
        <v>803401</v>
      </c>
      <c r="C11922" t="s">
        <v>318</v>
      </c>
      <c r="D11922">
        <v>2024863</v>
      </c>
      <c r="E11922" t="s">
        <v>304</v>
      </c>
      <c r="F11922" t="s">
        <v>214</v>
      </c>
      <c r="G11922" t="s">
        <v>215</v>
      </c>
      <c r="H11922">
        <v>2</v>
      </c>
      <c r="I11922">
        <v>2019</v>
      </c>
      <c r="J11922">
        <v>1</v>
      </c>
      <c r="L11922">
        <v>23120228</v>
      </c>
      <c r="M11922">
        <v>5.2</v>
      </c>
      <c r="P11922" s="29">
        <f t="shared" si="479"/>
        <v>0.70000000000000007</v>
      </c>
    </row>
    <row r="11923" spans="1:16" hidden="1" x14ac:dyDescent="0.25">
      <c r="A11923">
        <v>195514836</v>
      </c>
      <c r="B11923">
        <v>803401</v>
      </c>
      <c r="C11923" t="s">
        <v>318</v>
      </c>
      <c r="D11923">
        <v>2021679</v>
      </c>
      <c r="E11923" t="s">
        <v>259</v>
      </c>
      <c r="F11923" t="s">
        <v>214</v>
      </c>
      <c r="G11923" t="s">
        <v>215</v>
      </c>
      <c r="H11923">
        <v>2</v>
      </c>
      <c r="I11923">
        <v>2019</v>
      </c>
      <c r="J11923">
        <v>1</v>
      </c>
      <c r="L11923">
        <v>23122095</v>
      </c>
      <c r="M11923">
        <v>5.7</v>
      </c>
      <c r="P11923" s="29">
        <f t="shared" si="479"/>
        <v>0.78333333333333333</v>
      </c>
    </row>
    <row r="11924" spans="1:16" hidden="1" x14ac:dyDescent="0.25">
      <c r="A11924">
        <v>195514836</v>
      </c>
      <c r="B11924">
        <v>803401</v>
      </c>
      <c r="C11924" t="s">
        <v>318</v>
      </c>
      <c r="D11924">
        <v>2021787</v>
      </c>
      <c r="E11924" t="s">
        <v>292</v>
      </c>
      <c r="F11924" t="s">
        <v>214</v>
      </c>
      <c r="G11924" t="s">
        <v>215</v>
      </c>
      <c r="H11924">
        <v>2</v>
      </c>
      <c r="I11924">
        <v>2019</v>
      </c>
      <c r="J11924">
        <v>1</v>
      </c>
      <c r="L11924">
        <v>23119964</v>
      </c>
      <c r="M11924">
        <v>4.2</v>
      </c>
      <c r="P11924" s="29">
        <f t="shared" si="479"/>
        <v>0.53333333333333333</v>
      </c>
    </row>
    <row r="11925" spans="1:16" hidden="1" x14ac:dyDescent="0.25">
      <c r="A11925">
        <v>195514836</v>
      </c>
      <c r="B11925">
        <v>803401</v>
      </c>
      <c r="C11925" t="s">
        <v>318</v>
      </c>
      <c r="D11925">
        <v>2021591</v>
      </c>
      <c r="E11925" t="s">
        <v>240</v>
      </c>
      <c r="F11925" t="s">
        <v>214</v>
      </c>
      <c r="G11925" t="s">
        <v>215</v>
      </c>
      <c r="H11925">
        <v>2</v>
      </c>
      <c r="I11925">
        <v>2019</v>
      </c>
      <c r="J11925">
        <v>1</v>
      </c>
      <c r="L11925">
        <v>23120225</v>
      </c>
      <c r="M11925">
        <v>5.7</v>
      </c>
      <c r="P11925" s="29">
        <f t="shared" si="479"/>
        <v>0.78333333333333333</v>
      </c>
    </row>
    <row r="11926" spans="1:16" hidden="1" x14ac:dyDescent="0.25">
      <c r="A11926">
        <v>195514836</v>
      </c>
      <c r="B11926">
        <v>803401</v>
      </c>
      <c r="C11926" t="s">
        <v>318</v>
      </c>
      <c r="D11926">
        <v>2024862</v>
      </c>
      <c r="E11926" t="s">
        <v>289</v>
      </c>
      <c r="F11926" t="s">
        <v>214</v>
      </c>
      <c r="G11926" t="s">
        <v>215</v>
      </c>
      <c r="H11926">
        <v>2</v>
      </c>
      <c r="I11926">
        <v>2019</v>
      </c>
      <c r="J11926">
        <v>1</v>
      </c>
      <c r="L11926">
        <v>23120230</v>
      </c>
      <c r="M11926">
        <v>5.6</v>
      </c>
      <c r="P11926" s="29">
        <f t="shared" si="479"/>
        <v>0.76666666666666661</v>
      </c>
    </row>
    <row r="11927" spans="1:16" hidden="1" x14ac:dyDescent="0.25">
      <c r="A11927">
        <v>195514836</v>
      </c>
      <c r="B11927">
        <v>803401</v>
      </c>
      <c r="C11927" t="s">
        <v>318</v>
      </c>
      <c r="D11927">
        <v>2019273</v>
      </c>
      <c r="E11927" t="s">
        <v>248</v>
      </c>
      <c r="F11927" t="s">
        <v>214</v>
      </c>
      <c r="G11927" t="s">
        <v>215</v>
      </c>
      <c r="H11927">
        <v>1</v>
      </c>
      <c r="I11927">
        <v>2019</v>
      </c>
      <c r="J11927">
        <v>2</v>
      </c>
      <c r="L11927">
        <v>23129162</v>
      </c>
      <c r="P11927" s="29" t="str">
        <f t="shared" si="479"/>
        <v>NULL</v>
      </c>
    </row>
    <row r="11928" spans="1:16" hidden="1" x14ac:dyDescent="0.25">
      <c r="A11928">
        <v>195514836</v>
      </c>
      <c r="B11928">
        <v>803401</v>
      </c>
      <c r="C11928" t="s">
        <v>318</v>
      </c>
      <c r="D11928">
        <v>2004602</v>
      </c>
      <c r="E11928" t="s">
        <v>277</v>
      </c>
      <c r="F11928" t="s">
        <v>214</v>
      </c>
      <c r="G11928" t="s">
        <v>215</v>
      </c>
      <c r="H11928">
        <v>1</v>
      </c>
      <c r="I11928">
        <v>2019</v>
      </c>
      <c r="J11928">
        <v>2</v>
      </c>
      <c r="L11928">
        <v>23129802</v>
      </c>
      <c r="P11928" s="29" t="str">
        <f t="shared" si="479"/>
        <v>NULL</v>
      </c>
    </row>
    <row r="11929" spans="1:16" hidden="1" x14ac:dyDescent="0.25">
      <c r="A11929">
        <v>195514836</v>
      </c>
      <c r="B11929">
        <v>803401</v>
      </c>
      <c r="C11929" t="s">
        <v>318</v>
      </c>
      <c r="D11929">
        <v>2021631</v>
      </c>
      <c r="E11929" t="s">
        <v>302</v>
      </c>
      <c r="F11929" t="s">
        <v>214</v>
      </c>
      <c r="G11929" t="s">
        <v>215</v>
      </c>
      <c r="H11929">
        <v>1</v>
      </c>
      <c r="I11929">
        <v>2019</v>
      </c>
      <c r="J11929">
        <v>2</v>
      </c>
      <c r="L11929">
        <v>23129790</v>
      </c>
      <c r="P11929" s="29" t="str">
        <f t="shared" si="479"/>
        <v>NULL</v>
      </c>
    </row>
    <row r="11930" spans="1:16" hidden="1" x14ac:dyDescent="0.25">
      <c r="A11930">
        <v>195514836</v>
      </c>
      <c r="B11930">
        <v>803401</v>
      </c>
      <c r="C11930" t="s">
        <v>318</v>
      </c>
      <c r="D11930">
        <v>2021661</v>
      </c>
      <c r="E11930" t="s">
        <v>305</v>
      </c>
      <c r="F11930" t="s">
        <v>214</v>
      </c>
      <c r="G11930" t="s">
        <v>215</v>
      </c>
      <c r="H11930">
        <v>1</v>
      </c>
      <c r="I11930">
        <v>2019</v>
      </c>
      <c r="J11930">
        <v>2</v>
      </c>
      <c r="L11930">
        <v>23129798</v>
      </c>
      <c r="P11930" s="29" t="str">
        <f t="shared" si="479"/>
        <v>NULL</v>
      </c>
    </row>
    <row r="11931" spans="1:16" hidden="1" x14ac:dyDescent="0.25">
      <c r="A11931">
        <v>195514836</v>
      </c>
      <c r="B11931">
        <v>803401</v>
      </c>
      <c r="C11931" t="s">
        <v>318</v>
      </c>
      <c r="D11931">
        <v>2021723</v>
      </c>
      <c r="E11931" t="s">
        <v>299</v>
      </c>
      <c r="F11931" t="s">
        <v>214</v>
      </c>
      <c r="G11931" t="s">
        <v>215</v>
      </c>
      <c r="H11931">
        <v>1</v>
      </c>
      <c r="I11931">
        <v>2019</v>
      </c>
      <c r="J11931">
        <v>2</v>
      </c>
      <c r="L11931">
        <v>23129792</v>
      </c>
      <c r="P11931" s="29" t="str">
        <f t="shared" si="479"/>
        <v>NULL</v>
      </c>
    </row>
    <row r="11932" spans="1:16" hidden="1" x14ac:dyDescent="0.25">
      <c r="A11932">
        <v>195514836</v>
      </c>
      <c r="B11932">
        <v>803401</v>
      </c>
      <c r="C11932" t="s">
        <v>318</v>
      </c>
      <c r="D11932">
        <v>2024921</v>
      </c>
      <c r="E11932" t="s">
        <v>225</v>
      </c>
      <c r="F11932" t="s">
        <v>214</v>
      </c>
      <c r="G11932" t="s">
        <v>215</v>
      </c>
      <c r="H11932">
        <v>1</v>
      </c>
      <c r="I11932">
        <v>2019</v>
      </c>
      <c r="J11932">
        <v>2</v>
      </c>
      <c r="L11932">
        <v>23129804</v>
      </c>
      <c r="P11932" s="29" t="str">
        <f t="shared" si="479"/>
        <v>NULL</v>
      </c>
    </row>
    <row r="11933" spans="1:16" hidden="1" x14ac:dyDescent="0.25">
      <c r="A11933">
        <v>195514836</v>
      </c>
      <c r="B11933">
        <v>803401</v>
      </c>
      <c r="C11933" t="s">
        <v>318</v>
      </c>
      <c r="D11933">
        <v>2021744</v>
      </c>
      <c r="E11933" t="s">
        <v>262</v>
      </c>
      <c r="F11933" t="s">
        <v>214</v>
      </c>
      <c r="G11933" t="s">
        <v>215</v>
      </c>
      <c r="H11933">
        <v>1</v>
      </c>
      <c r="I11933">
        <v>2019</v>
      </c>
      <c r="J11933">
        <v>2</v>
      </c>
      <c r="L11933">
        <v>23120240</v>
      </c>
      <c r="P11933" s="29" t="str">
        <f t="shared" si="479"/>
        <v>NULL</v>
      </c>
    </row>
    <row r="11934" spans="1:16" hidden="1" x14ac:dyDescent="0.25">
      <c r="A11934">
        <v>195518076</v>
      </c>
      <c r="B11934">
        <v>803401</v>
      </c>
      <c r="C11934" t="s">
        <v>318</v>
      </c>
      <c r="D11934">
        <v>2021600</v>
      </c>
      <c r="E11934" t="s">
        <v>219</v>
      </c>
      <c r="F11934" t="s">
        <v>214</v>
      </c>
      <c r="G11934" t="s">
        <v>215</v>
      </c>
      <c r="H11934">
        <v>2</v>
      </c>
      <c r="I11934">
        <v>2015</v>
      </c>
      <c r="J11934">
        <v>1</v>
      </c>
      <c r="L11934">
        <v>23066442</v>
      </c>
      <c r="M11934">
        <v>6</v>
      </c>
      <c r="P11934" s="29">
        <f t="shared" ref="P11934:P11945" si="480">IF(AND(ISNUMBER(M11934),H11934&lt;&gt;4,N11934&lt;&gt;"X"),(M11934-1)/6,IF(H11934=4,"DRP",IF(AND(H11934=3,M11934="NA"),"BAD",IF(AND(H11934=2),"CVL",IF(AND(H11934=1,ISBLANK(M11934)),"NULL","UNK")))))</f>
        <v>0.83333333333333337</v>
      </c>
    </row>
    <row r="11935" spans="1:16" hidden="1" x14ac:dyDescent="0.25">
      <c r="A11935">
        <v>195518076</v>
      </c>
      <c r="B11935">
        <v>803401</v>
      </c>
      <c r="C11935" t="s">
        <v>318</v>
      </c>
      <c r="D11935">
        <v>2005118</v>
      </c>
      <c r="E11935" t="s">
        <v>223</v>
      </c>
      <c r="F11935" t="s">
        <v>214</v>
      </c>
      <c r="G11935" t="s">
        <v>215</v>
      </c>
      <c r="H11935">
        <v>2</v>
      </c>
      <c r="I11935">
        <v>2015</v>
      </c>
      <c r="J11935">
        <v>1</v>
      </c>
      <c r="L11935">
        <v>23067524</v>
      </c>
      <c r="M11935">
        <v>6</v>
      </c>
      <c r="P11935" s="29">
        <f t="shared" si="480"/>
        <v>0.83333333333333337</v>
      </c>
    </row>
    <row r="11936" spans="1:16" hidden="1" x14ac:dyDescent="0.25">
      <c r="A11936">
        <v>195518076</v>
      </c>
      <c r="B11936">
        <v>803401</v>
      </c>
      <c r="C11936" t="s">
        <v>318</v>
      </c>
      <c r="D11936">
        <v>2005099</v>
      </c>
      <c r="E11936" t="s">
        <v>217</v>
      </c>
      <c r="F11936" t="s">
        <v>214</v>
      </c>
      <c r="G11936" t="s">
        <v>215</v>
      </c>
      <c r="H11936">
        <v>2</v>
      </c>
      <c r="I11936">
        <v>2015</v>
      </c>
      <c r="J11936">
        <v>1</v>
      </c>
      <c r="L11936">
        <v>23066434</v>
      </c>
      <c r="M11936">
        <v>6.1</v>
      </c>
      <c r="P11936" s="29">
        <f t="shared" si="480"/>
        <v>0.85</v>
      </c>
    </row>
    <row r="11937" spans="1:16" hidden="1" x14ac:dyDescent="0.25">
      <c r="A11937">
        <v>195518076</v>
      </c>
      <c r="B11937">
        <v>803401</v>
      </c>
      <c r="C11937" t="s">
        <v>318</v>
      </c>
      <c r="D11937">
        <v>2021754</v>
      </c>
      <c r="E11937" t="s">
        <v>216</v>
      </c>
      <c r="F11937" t="s">
        <v>214</v>
      </c>
      <c r="G11937" t="s">
        <v>215</v>
      </c>
      <c r="H11937">
        <v>2</v>
      </c>
      <c r="I11937">
        <v>2015</v>
      </c>
      <c r="J11937">
        <v>1</v>
      </c>
      <c r="L11937">
        <v>23066482</v>
      </c>
      <c r="M11937">
        <v>5.0999999999999996</v>
      </c>
      <c r="P11937" s="29">
        <f t="shared" si="480"/>
        <v>0.68333333333333324</v>
      </c>
    </row>
    <row r="11938" spans="1:16" hidden="1" x14ac:dyDescent="0.25">
      <c r="A11938">
        <v>195518076</v>
      </c>
      <c r="B11938">
        <v>803401</v>
      </c>
      <c r="C11938" t="s">
        <v>318</v>
      </c>
      <c r="D11938">
        <v>2005102</v>
      </c>
      <c r="E11938" t="s">
        <v>218</v>
      </c>
      <c r="F11938" t="s">
        <v>214</v>
      </c>
      <c r="G11938" t="s">
        <v>215</v>
      </c>
      <c r="H11938">
        <v>2</v>
      </c>
      <c r="I11938">
        <v>2015</v>
      </c>
      <c r="J11938">
        <v>1</v>
      </c>
      <c r="L11938">
        <v>23066495</v>
      </c>
      <c r="M11938">
        <v>6.5</v>
      </c>
      <c r="P11938" s="29">
        <f t="shared" si="480"/>
        <v>0.91666666666666663</v>
      </c>
    </row>
    <row r="11939" spans="1:16" hidden="1" x14ac:dyDescent="0.25">
      <c r="A11939">
        <v>195518076</v>
      </c>
      <c r="B11939">
        <v>803401</v>
      </c>
      <c r="C11939" t="s">
        <v>318</v>
      </c>
      <c r="D11939">
        <v>2004098</v>
      </c>
      <c r="E11939" t="s">
        <v>213</v>
      </c>
      <c r="F11939" t="s">
        <v>214</v>
      </c>
      <c r="G11939" t="s">
        <v>215</v>
      </c>
      <c r="H11939">
        <v>2</v>
      </c>
      <c r="I11939">
        <v>2015</v>
      </c>
      <c r="J11939">
        <v>1</v>
      </c>
      <c r="L11939">
        <v>23066516</v>
      </c>
      <c r="M11939">
        <v>6.2</v>
      </c>
      <c r="P11939" s="29">
        <f t="shared" si="480"/>
        <v>0.8666666666666667</v>
      </c>
    </row>
    <row r="11940" spans="1:16" hidden="1" x14ac:dyDescent="0.25">
      <c r="A11940">
        <v>195518076</v>
      </c>
      <c r="B11940">
        <v>803401</v>
      </c>
      <c r="C11940" t="s">
        <v>318</v>
      </c>
      <c r="D11940">
        <v>2021602</v>
      </c>
      <c r="E11940" t="s">
        <v>242</v>
      </c>
      <c r="F11940" t="s">
        <v>214</v>
      </c>
      <c r="G11940" t="s">
        <v>215</v>
      </c>
      <c r="H11940">
        <v>2</v>
      </c>
      <c r="I11940">
        <v>2015</v>
      </c>
      <c r="J11940">
        <v>2</v>
      </c>
      <c r="L11940">
        <v>23072005</v>
      </c>
      <c r="M11940">
        <v>6.1</v>
      </c>
      <c r="P11940" s="29">
        <f t="shared" si="480"/>
        <v>0.85</v>
      </c>
    </row>
    <row r="11941" spans="1:16" hidden="1" x14ac:dyDescent="0.25">
      <c r="A11941">
        <v>195518076</v>
      </c>
      <c r="B11941">
        <v>803401</v>
      </c>
      <c r="C11941" t="s">
        <v>318</v>
      </c>
      <c r="D11941">
        <v>2021763</v>
      </c>
      <c r="E11941" t="s">
        <v>298</v>
      </c>
      <c r="F11941" t="s">
        <v>214</v>
      </c>
      <c r="G11941" t="s">
        <v>215</v>
      </c>
      <c r="H11941">
        <v>2</v>
      </c>
      <c r="I11941">
        <v>2015</v>
      </c>
      <c r="J11941">
        <v>2</v>
      </c>
      <c r="L11941">
        <v>23071924</v>
      </c>
      <c r="M11941">
        <v>5.7</v>
      </c>
      <c r="P11941" s="29">
        <f t="shared" si="480"/>
        <v>0.78333333333333333</v>
      </c>
    </row>
    <row r="11942" spans="1:16" hidden="1" x14ac:dyDescent="0.25">
      <c r="A11942">
        <v>195518076</v>
      </c>
      <c r="B11942">
        <v>803401</v>
      </c>
      <c r="C11942" t="s">
        <v>318</v>
      </c>
      <c r="D11942">
        <v>2021756</v>
      </c>
      <c r="E11942" t="s">
        <v>253</v>
      </c>
      <c r="F11942" t="s">
        <v>214</v>
      </c>
      <c r="G11942" t="s">
        <v>215</v>
      </c>
      <c r="H11942">
        <v>2</v>
      </c>
      <c r="I11942">
        <v>2015</v>
      </c>
      <c r="J11942">
        <v>2</v>
      </c>
      <c r="L11942">
        <v>23074181</v>
      </c>
      <c r="M11942">
        <v>5</v>
      </c>
      <c r="P11942" s="29">
        <f t="shared" si="480"/>
        <v>0.66666666666666663</v>
      </c>
    </row>
    <row r="11943" spans="1:16" hidden="1" x14ac:dyDescent="0.25">
      <c r="A11943">
        <v>195518076</v>
      </c>
      <c r="B11943">
        <v>803401</v>
      </c>
      <c r="C11943" t="s">
        <v>318</v>
      </c>
      <c r="D11943">
        <v>2005117</v>
      </c>
      <c r="E11943" t="s">
        <v>220</v>
      </c>
      <c r="F11943" t="s">
        <v>214</v>
      </c>
      <c r="G11943" t="s">
        <v>215</v>
      </c>
      <c r="H11943">
        <v>2</v>
      </c>
      <c r="I11943">
        <v>2015</v>
      </c>
      <c r="J11943">
        <v>2</v>
      </c>
      <c r="L11943">
        <v>23070388</v>
      </c>
      <c r="M11943">
        <v>4.9000000000000004</v>
      </c>
      <c r="P11943" s="29">
        <f t="shared" si="480"/>
        <v>0.65</v>
      </c>
    </row>
    <row r="11944" spans="1:16" hidden="1" x14ac:dyDescent="0.25">
      <c r="A11944">
        <v>195518076</v>
      </c>
      <c r="B11944">
        <v>803401</v>
      </c>
      <c r="C11944" t="s">
        <v>318</v>
      </c>
      <c r="D11944">
        <v>2021580</v>
      </c>
      <c r="E11944" t="s">
        <v>241</v>
      </c>
      <c r="F11944" t="s">
        <v>214</v>
      </c>
      <c r="G11944" t="s">
        <v>215</v>
      </c>
      <c r="H11944">
        <v>2</v>
      </c>
      <c r="I11944">
        <v>2015</v>
      </c>
      <c r="J11944">
        <v>2</v>
      </c>
      <c r="L11944">
        <v>23072000</v>
      </c>
      <c r="M11944">
        <v>6.7</v>
      </c>
      <c r="P11944" s="29">
        <f t="shared" si="480"/>
        <v>0.95000000000000007</v>
      </c>
    </row>
    <row r="11945" spans="1:16" hidden="1" x14ac:dyDescent="0.25">
      <c r="A11945">
        <v>195518076</v>
      </c>
      <c r="B11945">
        <v>803401</v>
      </c>
      <c r="C11945" t="s">
        <v>318</v>
      </c>
      <c r="D11945">
        <v>2004112</v>
      </c>
      <c r="E11945" t="s">
        <v>244</v>
      </c>
      <c r="F11945" t="s">
        <v>214</v>
      </c>
      <c r="G11945" t="s">
        <v>215</v>
      </c>
      <c r="H11945">
        <v>2</v>
      </c>
      <c r="I11945">
        <v>2015</v>
      </c>
      <c r="J11945">
        <v>2</v>
      </c>
      <c r="L11945">
        <v>23073238</v>
      </c>
      <c r="M11945">
        <v>5.2</v>
      </c>
      <c r="P11945" s="29">
        <f t="shared" si="480"/>
        <v>0.70000000000000007</v>
      </c>
    </row>
    <row r="11946" spans="1:16" hidden="1" x14ac:dyDescent="0.25">
      <c r="A11946">
        <v>195518076</v>
      </c>
      <c r="B11946">
        <v>803401</v>
      </c>
      <c r="C11946" t="s">
        <v>318</v>
      </c>
      <c r="D11946">
        <v>2004116</v>
      </c>
      <c r="E11946" t="s">
        <v>229</v>
      </c>
      <c r="F11946" t="s">
        <v>214</v>
      </c>
      <c r="G11946" t="s">
        <v>215</v>
      </c>
      <c r="H11946">
        <v>2</v>
      </c>
      <c r="I11946">
        <v>2016</v>
      </c>
      <c r="J11946">
        <v>1</v>
      </c>
      <c r="L11946">
        <v>23073301</v>
      </c>
      <c r="M11946">
        <v>5.4</v>
      </c>
      <c r="P11946" s="29">
        <f t="shared" ref="P11946:P11977" si="481">IF(AND(ISNUMBER(M11946),H11946&lt;&gt;4),(M11946-1)/6,IF(H11946=4,"DRP",IF(AND(H11946=3,M11946="NA"),"BAD",IF(AND(H11946=2),"CVL",IF(AND(H11946=1,ISBLANK(M11946)),"NULL","UNK")))))</f>
        <v>0.73333333333333339</v>
      </c>
    </row>
    <row r="11947" spans="1:16" hidden="1" x14ac:dyDescent="0.25">
      <c r="A11947">
        <v>195518076</v>
      </c>
      <c r="B11947">
        <v>803401</v>
      </c>
      <c r="C11947" t="s">
        <v>318</v>
      </c>
      <c r="D11947">
        <v>2021874</v>
      </c>
      <c r="E11947" t="s">
        <v>226</v>
      </c>
      <c r="F11947" t="s">
        <v>214</v>
      </c>
      <c r="G11947" t="s">
        <v>215</v>
      </c>
      <c r="H11947">
        <v>2</v>
      </c>
      <c r="I11947">
        <v>2016</v>
      </c>
      <c r="J11947">
        <v>1</v>
      </c>
      <c r="L11947">
        <v>23081199</v>
      </c>
      <c r="M11947">
        <v>5.6</v>
      </c>
      <c r="P11947" s="29">
        <f t="shared" si="481"/>
        <v>0.76666666666666661</v>
      </c>
    </row>
    <row r="11948" spans="1:16" hidden="1" x14ac:dyDescent="0.25">
      <c r="A11948">
        <v>195518076</v>
      </c>
      <c r="B11948">
        <v>803401</v>
      </c>
      <c r="C11948" t="s">
        <v>318</v>
      </c>
      <c r="D11948">
        <v>2005120</v>
      </c>
      <c r="E11948" t="s">
        <v>293</v>
      </c>
      <c r="F11948" t="s">
        <v>214</v>
      </c>
      <c r="G11948" t="s">
        <v>215</v>
      </c>
      <c r="H11948">
        <v>2</v>
      </c>
      <c r="I11948">
        <v>2016</v>
      </c>
      <c r="J11948">
        <v>1</v>
      </c>
      <c r="L11948">
        <v>23079732</v>
      </c>
      <c r="M11948">
        <v>5.0999999999999996</v>
      </c>
      <c r="P11948" s="29">
        <f t="shared" si="481"/>
        <v>0.68333333333333324</v>
      </c>
    </row>
    <row r="11949" spans="1:16" hidden="1" x14ac:dyDescent="0.25">
      <c r="A11949">
        <v>195518076</v>
      </c>
      <c r="B11949">
        <v>803401</v>
      </c>
      <c r="C11949" t="s">
        <v>318</v>
      </c>
      <c r="D11949">
        <v>2005131</v>
      </c>
      <c r="E11949" t="s">
        <v>228</v>
      </c>
      <c r="F11949" t="s">
        <v>214</v>
      </c>
      <c r="G11949" t="s">
        <v>215</v>
      </c>
      <c r="H11949">
        <v>2</v>
      </c>
      <c r="I11949">
        <v>2016</v>
      </c>
      <c r="J11949">
        <v>1</v>
      </c>
      <c r="L11949">
        <v>23081639</v>
      </c>
      <c r="M11949">
        <v>6.1</v>
      </c>
      <c r="P11949" s="29">
        <f t="shared" si="481"/>
        <v>0.85</v>
      </c>
    </row>
    <row r="11950" spans="1:16" hidden="1" x14ac:dyDescent="0.25">
      <c r="A11950">
        <v>195518076</v>
      </c>
      <c r="B11950">
        <v>803401</v>
      </c>
      <c r="C11950" t="s">
        <v>318</v>
      </c>
      <c r="D11950">
        <v>2021596</v>
      </c>
      <c r="E11950" t="s">
        <v>294</v>
      </c>
      <c r="F11950" t="s">
        <v>214</v>
      </c>
      <c r="G11950" t="s">
        <v>215</v>
      </c>
      <c r="H11950">
        <v>2</v>
      </c>
      <c r="I11950">
        <v>2016</v>
      </c>
      <c r="J11950">
        <v>1</v>
      </c>
      <c r="L11950">
        <v>23081197</v>
      </c>
      <c r="M11950">
        <v>5.4</v>
      </c>
      <c r="P11950" s="29">
        <f t="shared" si="481"/>
        <v>0.73333333333333339</v>
      </c>
    </row>
    <row r="11951" spans="1:16" hidden="1" x14ac:dyDescent="0.25">
      <c r="A11951">
        <v>195518076</v>
      </c>
      <c r="B11951">
        <v>803401</v>
      </c>
      <c r="C11951" t="s">
        <v>318</v>
      </c>
      <c r="D11951">
        <v>2021638</v>
      </c>
      <c r="E11951" t="s">
        <v>250</v>
      </c>
      <c r="F11951" t="s">
        <v>214</v>
      </c>
      <c r="G11951" t="s">
        <v>215</v>
      </c>
      <c r="H11951">
        <v>2</v>
      </c>
      <c r="I11951">
        <v>2016</v>
      </c>
      <c r="J11951">
        <v>1</v>
      </c>
      <c r="L11951">
        <v>23081193</v>
      </c>
      <c r="M11951">
        <v>5.5</v>
      </c>
      <c r="P11951" s="29">
        <f t="shared" si="481"/>
        <v>0.75</v>
      </c>
    </row>
    <row r="11952" spans="1:16" hidden="1" x14ac:dyDescent="0.25">
      <c r="A11952">
        <v>195518076</v>
      </c>
      <c r="B11952">
        <v>803401</v>
      </c>
      <c r="C11952" t="s">
        <v>318</v>
      </c>
      <c r="D11952">
        <v>2021781</v>
      </c>
      <c r="E11952" t="s">
        <v>235</v>
      </c>
      <c r="F11952" t="s">
        <v>214</v>
      </c>
      <c r="G11952" t="s">
        <v>215</v>
      </c>
      <c r="H11952">
        <v>2</v>
      </c>
      <c r="I11952">
        <v>2016</v>
      </c>
      <c r="J11952">
        <v>2</v>
      </c>
      <c r="L11952">
        <v>23086871</v>
      </c>
      <c r="M11952">
        <v>5.4</v>
      </c>
      <c r="P11952" s="29">
        <f t="shared" si="481"/>
        <v>0.73333333333333339</v>
      </c>
    </row>
    <row r="11953" spans="1:16" hidden="1" x14ac:dyDescent="0.25">
      <c r="A11953">
        <v>195518076</v>
      </c>
      <c r="B11953">
        <v>803401</v>
      </c>
      <c r="C11953" t="s">
        <v>318</v>
      </c>
      <c r="D11953">
        <v>2021993</v>
      </c>
      <c r="E11953" t="s">
        <v>256</v>
      </c>
      <c r="F11953" t="s">
        <v>214</v>
      </c>
      <c r="G11953" t="s">
        <v>215</v>
      </c>
      <c r="H11953">
        <v>2</v>
      </c>
      <c r="I11953">
        <v>2016</v>
      </c>
      <c r="J11953">
        <v>2</v>
      </c>
      <c r="L11953">
        <v>23086520</v>
      </c>
      <c r="M11953">
        <v>6.9</v>
      </c>
      <c r="P11953" s="29">
        <f t="shared" si="481"/>
        <v>0.98333333333333339</v>
      </c>
    </row>
    <row r="11954" spans="1:16" hidden="1" x14ac:dyDescent="0.25">
      <c r="A11954">
        <v>195518076</v>
      </c>
      <c r="B11954">
        <v>803401</v>
      </c>
      <c r="C11954" t="s">
        <v>318</v>
      </c>
      <c r="D11954">
        <v>2004099</v>
      </c>
      <c r="E11954" t="s">
        <v>245</v>
      </c>
      <c r="F11954" t="s">
        <v>214</v>
      </c>
      <c r="G11954" t="s">
        <v>215</v>
      </c>
      <c r="H11954">
        <v>2</v>
      </c>
      <c r="I11954">
        <v>2016</v>
      </c>
      <c r="J11954">
        <v>2</v>
      </c>
      <c r="L11954">
        <v>23085315</v>
      </c>
      <c r="M11954">
        <v>5.9</v>
      </c>
      <c r="P11954" s="29">
        <f t="shared" si="481"/>
        <v>0.81666666666666676</v>
      </c>
    </row>
    <row r="11955" spans="1:16" hidden="1" x14ac:dyDescent="0.25">
      <c r="A11955">
        <v>195518076</v>
      </c>
      <c r="B11955">
        <v>803401</v>
      </c>
      <c r="C11955" t="s">
        <v>318</v>
      </c>
      <c r="D11955">
        <v>2021725</v>
      </c>
      <c r="E11955" t="s">
        <v>257</v>
      </c>
      <c r="F11955" t="s">
        <v>214</v>
      </c>
      <c r="G11955" t="s">
        <v>215</v>
      </c>
      <c r="H11955">
        <v>2</v>
      </c>
      <c r="I11955">
        <v>2016</v>
      </c>
      <c r="J11955">
        <v>2</v>
      </c>
      <c r="L11955">
        <v>23086905</v>
      </c>
      <c r="M11955">
        <v>4.3</v>
      </c>
      <c r="P11955" s="29">
        <f t="shared" si="481"/>
        <v>0.54999999999999993</v>
      </c>
    </row>
    <row r="11956" spans="1:16" hidden="1" x14ac:dyDescent="0.25">
      <c r="A11956">
        <v>195518076</v>
      </c>
      <c r="B11956">
        <v>803401</v>
      </c>
      <c r="C11956" t="s">
        <v>318</v>
      </c>
      <c r="D11956">
        <v>2021640</v>
      </c>
      <c r="E11956" t="s">
        <v>227</v>
      </c>
      <c r="F11956" t="s">
        <v>214</v>
      </c>
      <c r="G11956" t="s">
        <v>215</v>
      </c>
      <c r="H11956">
        <v>2</v>
      </c>
      <c r="I11956">
        <v>2016</v>
      </c>
      <c r="J11956">
        <v>2</v>
      </c>
      <c r="L11956">
        <v>23086870</v>
      </c>
      <c r="M11956">
        <v>5.3</v>
      </c>
      <c r="P11956" s="29">
        <f t="shared" si="481"/>
        <v>0.71666666666666667</v>
      </c>
    </row>
    <row r="11957" spans="1:16" hidden="1" x14ac:dyDescent="0.25">
      <c r="A11957">
        <v>195518076</v>
      </c>
      <c r="B11957">
        <v>803401</v>
      </c>
      <c r="C11957" t="s">
        <v>318</v>
      </c>
      <c r="D11957">
        <v>2021750</v>
      </c>
      <c r="E11957" t="s">
        <v>296</v>
      </c>
      <c r="F11957" t="s">
        <v>214</v>
      </c>
      <c r="G11957" t="s">
        <v>215</v>
      </c>
      <c r="H11957">
        <v>2</v>
      </c>
      <c r="I11957">
        <v>2016</v>
      </c>
      <c r="J11957">
        <v>2</v>
      </c>
      <c r="L11957">
        <v>23086902</v>
      </c>
      <c r="M11957">
        <v>4.8</v>
      </c>
      <c r="P11957" s="29">
        <f t="shared" si="481"/>
        <v>0.6333333333333333</v>
      </c>
    </row>
    <row r="11958" spans="1:16" hidden="1" x14ac:dyDescent="0.25">
      <c r="A11958">
        <v>195518076</v>
      </c>
      <c r="B11958">
        <v>803401</v>
      </c>
      <c r="C11958" t="s">
        <v>318</v>
      </c>
      <c r="D11958">
        <v>2004752</v>
      </c>
      <c r="E11958" t="s">
        <v>290</v>
      </c>
      <c r="F11958" t="s">
        <v>214</v>
      </c>
      <c r="G11958" t="s">
        <v>215</v>
      </c>
      <c r="H11958">
        <v>2</v>
      </c>
      <c r="I11958">
        <v>2017</v>
      </c>
      <c r="J11958">
        <v>1</v>
      </c>
      <c r="L11958">
        <v>23093323</v>
      </c>
      <c r="M11958">
        <v>5</v>
      </c>
      <c r="P11958" s="29">
        <f t="shared" si="481"/>
        <v>0.66666666666666663</v>
      </c>
    </row>
    <row r="11959" spans="1:16" hidden="1" x14ac:dyDescent="0.25">
      <c r="A11959">
        <v>195518076</v>
      </c>
      <c r="B11959">
        <v>803401</v>
      </c>
      <c r="C11959" t="s">
        <v>318</v>
      </c>
      <c r="D11959">
        <v>2004586</v>
      </c>
      <c r="E11959" t="s">
        <v>325</v>
      </c>
      <c r="F11959" t="s">
        <v>214</v>
      </c>
      <c r="G11959" t="s">
        <v>215</v>
      </c>
      <c r="H11959">
        <v>2</v>
      </c>
      <c r="I11959">
        <v>2017</v>
      </c>
      <c r="J11959">
        <v>1</v>
      </c>
      <c r="L11959">
        <v>23094956</v>
      </c>
      <c r="M11959">
        <v>5</v>
      </c>
      <c r="P11959" s="29">
        <f t="shared" si="481"/>
        <v>0.66666666666666663</v>
      </c>
    </row>
    <row r="11960" spans="1:16" hidden="1" x14ac:dyDescent="0.25">
      <c r="A11960">
        <v>195518076</v>
      </c>
      <c r="B11960">
        <v>803401</v>
      </c>
      <c r="C11960" t="s">
        <v>318</v>
      </c>
      <c r="D11960">
        <v>2021787</v>
      </c>
      <c r="E11960" t="s">
        <v>292</v>
      </c>
      <c r="F11960" t="s">
        <v>214</v>
      </c>
      <c r="G11960" t="s">
        <v>215</v>
      </c>
      <c r="H11960">
        <v>2</v>
      </c>
      <c r="I11960">
        <v>2017</v>
      </c>
      <c r="J11960">
        <v>1</v>
      </c>
      <c r="L11960">
        <v>23093320</v>
      </c>
      <c r="M11960">
        <v>5</v>
      </c>
      <c r="P11960" s="29">
        <f t="shared" si="481"/>
        <v>0.66666666666666663</v>
      </c>
    </row>
    <row r="11961" spans="1:16" hidden="1" x14ac:dyDescent="0.25">
      <c r="A11961">
        <v>195518076</v>
      </c>
      <c r="B11961">
        <v>803401</v>
      </c>
      <c r="C11961" t="s">
        <v>318</v>
      </c>
      <c r="D11961">
        <v>2021679</v>
      </c>
      <c r="E11961" t="s">
        <v>259</v>
      </c>
      <c r="F11961" t="s">
        <v>214</v>
      </c>
      <c r="G11961" t="s">
        <v>215</v>
      </c>
      <c r="H11961">
        <v>2</v>
      </c>
      <c r="I11961">
        <v>2017</v>
      </c>
      <c r="J11961">
        <v>1</v>
      </c>
      <c r="L11961">
        <v>23092951</v>
      </c>
      <c r="M11961">
        <v>6.5</v>
      </c>
      <c r="P11961" s="29">
        <f t="shared" si="481"/>
        <v>0.91666666666666663</v>
      </c>
    </row>
    <row r="11962" spans="1:16" hidden="1" x14ac:dyDescent="0.25">
      <c r="A11962">
        <v>195518076</v>
      </c>
      <c r="B11962">
        <v>803401</v>
      </c>
      <c r="C11962" t="s">
        <v>318</v>
      </c>
      <c r="D11962">
        <v>2004586</v>
      </c>
      <c r="E11962" t="s">
        <v>325</v>
      </c>
      <c r="F11962" t="s">
        <v>214</v>
      </c>
      <c r="G11962" t="s">
        <v>215</v>
      </c>
      <c r="H11962">
        <v>4</v>
      </c>
      <c r="I11962">
        <v>2017</v>
      </c>
      <c r="J11962">
        <v>1</v>
      </c>
      <c r="L11962">
        <v>23094956</v>
      </c>
      <c r="P11962" s="29" t="str">
        <f t="shared" si="481"/>
        <v>DRP</v>
      </c>
    </row>
    <row r="11963" spans="1:16" hidden="1" x14ac:dyDescent="0.25">
      <c r="A11963">
        <v>195518076</v>
      </c>
      <c r="B11963">
        <v>803401</v>
      </c>
      <c r="C11963" t="s">
        <v>318</v>
      </c>
      <c r="D11963">
        <v>2019271</v>
      </c>
      <c r="E11963" t="s">
        <v>236</v>
      </c>
      <c r="F11963" t="s">
        <v>214</v>
      </c>
      <c r="G11963" t="s">
        <v>215</v>
      </c>
      <c r="H11963">
        <v>2</v>
      </c>
      <c r="I11963">
        <v>2017</v>
      </c>
      <c r="J11963">
        <v>1</v>
      </c>
      <c r="L11963">
        <v>23090695</v>
      </c>
      <c r="M11963">
        <v>6</v>
      </c>
      <c r="P11963" s="29">
        <f t="shared" si="481"/>
        <v>0.83333333333333337</v>
      </c>
    </row>
    <row r="11964" spans="1:16" hidden="1" x14ac:dyDescent="0.25">
      <c r="A11964">
        <v>195518076</v>
      </c>
      <c r="B11964">
        <v>803401</v>
      </c>
      <c r="C11964" t="s">
        <v>318</v>
      </c>
      <c r="D11964">
        <v>2004587</v>
      </c>
      <c r="E11964" t="s">
        <v>288</v>
      </c>
      <c r="F11964" t="s">
        <v>214</v>
      </c>
      <c r="G11964" t="s">
        <v>215</v>
      </c>
      <c r="H11964">
        <v>2</v>
      </c>
      <c r="I11964">
        <v>2017</v>
      </c>
      <c r="J11964">
        <v>1</v>
      </c>
      <c r="L11964">
        <v>23094958</v>
      </c>
      <c r="M11964">
        <v>5.6</v>
      </c>
      <c r="P11964" s="29">
        <f t="shared" si="481"/>
        <v>0.76666666666666661</v>
      </c>
    </row>
    <row r="11965" spans="1:16" hidden="1" x14ac:dyDescent="0.25">
      <c r="A11965">
        <v>195518076</v>
      </c>
      <c r="B11965">
        <v>803401</v>
      </c>
      <c r="C11965" t="s">
        <v>318</v>
      </c>
      <c r="D11965">
        <v>2004591</v>
      </c>
      <c r="E11965" t="s">
        <v>271</v>
      </c>
      <c r="F11965" t="s">
        <v>214</v>
      </c>
      <c r="G11965" t="s">
        <v>215</v>
      </c>
      <c r="H11965">
        <v>2</v>
      </c>
      <c r="I11965">
        <v>2017</v>
      </c>
      <c r="J11965">
        <v>1</v>
      </c>
      <c r="L11965">
        <v>23093318</v>
      </c>
      <c r="M11965">
        <v>5.4</v>
      </c>
      <c r="P11965" s="29">
        <f t="shared" si="481"/>
        <v>0.73333333333333339</v>
      </c>
    </row>
    <row r="11966" spans="1:16" hidden="1" x14ac:dyDescent="0.25">
      <c r="A11966">
        <v>195518076</v>
      </c>
      <c r="B11966">
        <v>803401</v>
      </c>
      <c r="C11966" t="s">
        <v>318</v>
      </c>
      <c r="D11966">
        <v>2021591</v>
      </c>
      <c r="E11966" t="s">
        <v>240</v>
      </c>
      <c r="F11966" t="s">
        <v>214</v>
      </c>
      <c r="G11966" t="s">
        <v>215</v>
      </c>
      <c r="H11966">
        <v>2</v>
      </c>
      <c r="I11966">
        <v>2017</v>
      </c>
      <c r="J11966">
        <v>2</v>
      </c>
      <c r="L11966">
        <v>23097631</v>
      </c>
      <c r="M11966">
        <v>5.9</v>
      </c>
      <c r="P11966" s="29">
        <f t="shared" si="481"/>
        <v>0.81666666666666676</v>
      </c>
    </row>
    <row r="11967" spans="1:16" hidden="1" x14ac:dyDescent="0.25">
      <c r="A11967">
        <v>195518076</v>
      </c>
      <c r="B11967">
        <v>803401</v>
      </c>
      <c r="C11967" t="s">
        <v>318</v>
      </c>
      <c r="D11967">
        <v>2021631</v>
      </c>
      <c r="E11967" t="s">
        <v>302</v>
      </c>
      <c r="F11967" t="s">
        <v>214</v>
      </c>
      <c r="G11967" t="s">
        <v>215</v>
      </c>
      <c r="H11967">
        <v>2</v>
      </c>
      <c r="I11967">
        <v>2017</v>
      </c>
      <c r="J11967">
        <v>2</v>
      </c>
      <c r="L11967">
        <v>23101235</v>
      </c>
      <c r="M11967">
        <v>6</v>
      </c>
      <c r="P11967" s="29">
        <f t="shared" si="481"/>
        <v>0.83333333333333337</v>
      </c>
    </row>
    <row r="11968" spans="1:16" hidden="1" x14ac:dyDescent="0.25">
      <c r="A11968">
        <v>195518076</v>
      </c>
      <c r="B11968">
        <v>803401</v>
      </c>
      <c r="C11968" t="s">
        <v>318</v>
      </c>
      <c r="D11968">
        <v>2021723</v>
      </c>
      <c r="E11968" t="s">
        <v>299</v>
      </c>
      <c r="F11968" t="s">
        <v>214</v>
      </c>
      <c r="G11968" t="s">
        <v>215</v>
      </c>
      <c r="H11968">
        <v>2</v>
      </c>
      <c r="I11968">
        <v>2017</v>
      </c>
      <c r="J11968">
        <v>2</v>
      </c>
      <c r="L11968">
        <v>23097633</v>
      </c>
      <c r="M11968">
        <v>6</v>
      </c>
      <c r="P11968" s="29">
        <f t="shared" si="481"/>
        <v>0.83333333333333337</v>
      </c>
    </row>
    <row r="11969" spans="1:16" hidden="1" x14ac:dyDescent="0.25">
      <c r="A11969">
        <v>195518076</v>
      </c>
      <c r="B11969">
        <v>803401</v>
      </c>
      <c r="C11969" t="s">
        <v>318</v>
      </c>
      <c r="D11969">
        <v>2021865</v>
      </c>
      <c r="E11969" t="s">
        <v>301</v>
      </c>
      <c r="F11969" t="s">
        <v>214</v>
      </c>
      <c r="G11969" t="s">
        <v>215</v>
      </c>
      <c r="H11969">
        <v>2</v>
      </c>
      <c r="I11969">
        <v>2017</v>
      </c>
      <c r="J11969">
        <v>2</v>
      </c>
      <c r="L11969">
        <v>23097629</v>
      </c>
      <c r="M11969">
        <v>5</v>
      </c>
      <c r="P11969" s="29">
        <f t="shared" si="481"/>
        <v>0.66666666666666663</v>
      </c>
    </row>
    <row r="11970" spans="1:16" hidden="1" x14ac:dyDescent="0.25">
      <c r="A11970">
        <v>195518076</v>
      </c>
      <c r="B11970">
        <v>803401</v>
      </c>
      <c r="C11970" t="s">
        <v>318</v>
      </c>
      <c r="D11970">
        <v>2021615</v>
      </c>
      <c r="E11970" t="s">
        <v>255</v>
      </c>
      <c r="F11970" t="s">
        <v>214</v>
      </c>
      <c r="G11970" t="s">
        <v>215</v>
      </c>
      <c r="H11970">
        <v>2</v>
      </c>
      <c r="I11970">
        <v>2017</v>
      </c>
      <c r="J11970">
        <v>2</v>
      </c>
      <c r="L11970">
        <v>23101907</v>
      </c>
      <c r="M11970">
        <v>4.0999999999999996</v>
      </c>
      <c r="P11970" s="29">
        <f t="shared" si="481"/>
        <v>0.51666666666666661</v>
      </c>
    </row>
    <row r="11971" spans="1:16" hidden="1" x14ac:dyDescent="0.25">
      <c r="A11971">
        <v>195518076</v>
      </c>
      <c r="B11971">
        <v>803401</v>
      </c>
      <c r="C11971" t="s">
        <v>318</v>
      </c>
      <c r="D11971">
        <v>2019272</v>
      </c>
      <c r="E11971" t="s">
        <v>249</v>
      </c>
      <c r="F11971" t="s">
        <v>214</v>
      </c>
      <c r="G11971" t="s">
        <v>215</v>
      </c>
      <c r="H11971">
        <v>2</v>
      </c>
      <c r="I11971">
        <v>2017</v>
      </c>
      <c r="J11971">
        <v>2</v>
      </c>
      <c r="L11971">
        <v>23097955</v>
      </c>
      <c r="M11971">
        <v>5.5</v>
      </c>
      <c r="P11971" s="29">
        <f t="shared" si="481"/>
        <v>0.75</v>
      </c>
    </row>
    <row r="11972" spans="1:16" hidden="1" x14ac:dyDescent="0.25">
      <c r="A11972">
        <v>195518076</v>
      </c>
      <c r="B11972">
        <v>803401</v>
      </c>
      <c r="C11972" t="s">
        <v>318</v>
      </c>
      <c r="D11972">
        <v>2024862</v>
      </c>
      <c r="E11972" t="s">
        <v>289</v>
      </c>
      <c r="F11972" t="s">
        <v>214</v>
      </c>
      <c r="G11972" t="s">
        <v>215</v>
      </c>
      <c r="H11972">
        <v>2</v>
      </c>
      <c r="I11972">
        <v>2017</v>
      </c>
      <c r="J11972">
        <v>2</v>
      </c>
      <c r="L11972">
        <v>23097632</v>
      </c>
      <c r="M11972">
        <v>6.2</v>
      </c>
      <c r="P11972" s="29">
        <f t="shared" si="481"/>
        <v>0.8666666666666667</v>
      </c>
    </row>
    <row r="11973" spans="1:16" hidden="1" x14ac:dyDescent="0.25">
      <c r="A11973">
        <v>195518076</v>
      </c>
      <c r="B11973">
        <v>803401</v>
      </c>
      <c r="C11973" t="s">
        <v>318</v>
      </c>
      <c r="D11973">
        <v>2021775</v>
      </c>
      <c r="E11973" t="s">
        <v>286</v>
      </c>
      <c r="F11973" t="s">
        <v>214</v>
      </c>
      <c r="G11973" t="s">
        <v>215</v>
      </c>
      <c r="H11973">
        <v>2</v>
      </c>
      <c r="I11973">
        <v>2018</v>
      </c>
      <c r="J11973">
        <v>1</v>
      </c>
      <c r="M11973">
        <v>6.3</v>
      </c>
      <c r="P11973" s="29">
        <f t="shared" si="481"/>
        <v>0.8833333333333333</v>
      </c>
    </row>
    <row r="11974" spans="1:16" hidden="1" x14ac:dyDescent="0.25">
      <c r="A11974">
        <v>195518076</v>
      </c>
      <c r="B11974">
        <v>803401</v>
      </c>
      <c r="C11974" t="s">
        <v>318</v>
      </c>
      <c r="D11974">
        <v>2021671</v>
      </c>
      <c r="E11974" t="s">
        <v>303</v>
      </c>
      <c r="F11974" t="s">
        <v>214</v>
      </c>
      <c r="G11974" t="s">
        <v>215</v>
      </c>
      <c r="H11974">
        <v>4</v>
      </c>
      <c r="I11974">
        <v>2018</v>
      </c>
      <c r="J11974">
        <v>1</v>
      </c>
      <c r="L11974">
        <v>23107817</v>
      </c>
      <c r="P11974" s="29" t="str">
        <f t="shared" si="481"/>
        <v>DRP</v>
      </c>
    </row>
    <row r="11975" spans="1:16" hidden="1" x14ac:dyDescent="0.25">
      <c r="A11975">
        <v>195518076</v>
      </c>
      <c r="B11975">
        <v>803401</v>
      </c>
      <c r="C11975" t="s">
        <v>318</v>
      </c>
      <c r="D11975">
        <v>2024921</v>
      </c>
      <c r="E11975" t="s">
        <v>225</v>
      </c>
      <c r="F11975" t="s">
        <v>214</v>
      </c>
      <c r="G11975" t="s">
        <v>215</v>
      </c>
      <c r="H11975">
        <v>2</v>
      </c>
      <c r="I11975">
        <v>2018</v>
      </c>
      <c r="J11975">
        <v>1</v>
      </c>
      <c r="L11975">
        <v>23107811</v>
      </c>
      <c r="M11975">
        <v>5.7</v>
      </c>
      <c r="P11975" s="29">
        <f t="shared" si="481"/>
        <v>0.78333333333333333</v>
      </c>
    </row>
    <row r="11976" spans="1:16" hidden="1" x14ac:dyDescent="0.25">
      <c r="A11976">
        <v>195518076</v>
      </c>
      <c r="B11976">
        <v>803401</v>
      </c>
      <c r="C11976" t="s">
        <v>318</v>
      </c>
      <c r="D11976">
        <v>2024863</v>
      </c>
      <c r="E11976" t="s">
        <v>304</v>
      </c>
      <c r="F11976" t="s">
        <v>214</v>
      </c>
      <c r="G11976" t="s">
        <v>215</v>
      </c>
      <c r="H11976">
        <v>2</v>
      </c>
      <c r="I11976">
        <v>2018</v>
      </c>
      <c r="J11976">
        <v>1</v>
      </c>
      <c r="L11976">
        <v>23107771</v>
      </c>
      <c r="M11976">
        <v>5.0999999999999996</v>
      </c>
      <c r="P11976" s="29">
        <f t="shared" si="481"/>
        <v>0.68333333333333324</v>
      </c>
    </row>
    <row r="11977" spans="1:16" hidden="1" x14ac:dyDescent="0.25">
      <c r="A11977">
        <v>195518076</v>
      </c>
      <c r="B11977">
        <v>803401</v>
      </c>
      <c r="C11977" t="s">
        <v>318</v>
      </c>
      <c r="D11977">
        <v>2019273</v>
      </c>
      <c r="E11977" t="s">
        <v>248</v>
      </c>
      <c r="F11977" t="s">
        <v>214</v>
      </c>
      <c r="G11977" t="s">
        <v>215</v>
      </c>
      <c r="H11977">
        <v>2</v>
      </c>
      <c r="I11977">
        <v>2018</v>
      </c>
      <c r="J11977">
        <v>1</v>
      </c>
      <c r="L11977">
        <v>23104977</v>
      </c>
      <c r="M11977">
        <v>5.4</v>
      </c>
      <c r="P11977" s="29">
        <f t="shared" si="481"/>
        <v>0.73333333333333339</v>
      </c>
    </row>
    <row r="11978" spans="1:16" hidden="1" x14ac:dyDescent="0.25">
      <c r="A11978">
        <v>195518076</v>
      </c>
      <c r="B11978">
        <v>803401</v>
      </c>
      <c r="C11978" t="s">
        <v>318</v>
      </c>
      <c r="D11978">
        <v>2021744</v>
      </c>
      <c r="E11978" t="s">
        <v>262</v>
      </c>
      <c r="F11978" t="s">
        <v>214</v>
      </c>
      <c r="G11978" t="s">
        <v>215</v>
      </c>
      <c r="H11978">
        <v>2</v>
      </c>
      <c r="I11978">
        <v>2018</v>
      </c>
      <c r="J11978">
        <v>1</v>
      </c>
      <c r="L11978">
        <v>23107805</v>
      </c>
      <c r="M11978">
        <v>5.7</v>
      </c>
      <c r="P11978" s="29">
        <f t="shared" ref="P11978:P12009" si="482">IF(AND(ISNUMBER(M11978),H11978&lt;&gt;4),(M11978-1)/6,IF(H11978=4,"DRP",IF(AND(H11978=3,M11978="NA"),"BAD",IF(AND(H11978=2),"CVL",IF(AND(H11978=1,ISBLANK(M11978)),"NULL","UNK")))))</f>
        <v>0.78333333333333333</v>
      </c>
    </row>
    <row r="11979" spans="1:16" hidden="1" x14ac:dyDescent="0.25">
      <c r="A11979">
        <v>195518076</v>
      </c>
      <c r="B11979">
        <v>803401</v>
      </c>
      <c r="C11979" t="s">
        <v>318</v>
      </c>
      <c r="D11979">
        <v>2021716</v>
      </c>
      <c r="E11979" t="s">
        <v>291</v>
      </c>
      <c r="F11979" t="s">
        <v>214</v>
      </c>
      <c r="G11979" t="s">
        <v>215</v>
      </c>
      <c r="H11979">
        <v>2</v>
      </c>
      <c r="I11979">
        <v>2018</v>
      </c>
      <c r="J11979">
        <v>1</v>
      </c>
      <c r="L11979">
        <v>23107801</v>
      </c>
      <c r="M11979">
        <v>5.5</v>
      </c>
      <c r="P11979" s="29">
        <f t="shared" si="482"/>
        <v>0.75</v>
      </c>
    </row>
    <row r="11980" spans="1:16" hidden="1" x14ac:dyDescent="0.25">
      <c r="A11980">
        <v>195518076</v>
      </c>
      <c r="B11980">
        <v>803401</v>
      </c>
      <c r="C11980" t="s">
        <v>318</v>
      </c>
      <c r="D11980">
        <v>2021661</v>
      </c>
      <c r="E11980" t="s">
        <v>305</v>
      </c>
      <c r="F11980" t="s">
        <v>214</v>
      </c>
      <c r="G11980" t="s">
        <v>215</v>
      </c>
      <c r="H11980">
        <v>2</v>
      </c>
      <c r="I11980">
        <v>2018</v>
      </c>
      <c r="J11980">
        <v>1</v>
      </c>
      <c r="L11980">
        <v>23107773</v>
      </c>
      <c r="M11980">
        <v>5.5</v>
      </c>
      <c r="P11980" s="29">
        <f t="shared" si="482"/>
        <v>0.75</v>
      </c>
    </row>
    <row r="11981" spans="1:16" hidden="1" x14ac:dyDescent="0.25">
      <c r="A11981">
        <v>195518076</v>
      </c>
      <c r="B11981">
        <v>803401</v>
      </c>
      <c r="C11981" t="s">
        <v>318</v>
      </c>
      <c r="D11981">
        <v>2004597</v>
      </c>
      <c r="E11981" t="s">
        <v>279</v>
      </c>
      <c r="F11981" t="s">
        <v>214</v>
      </c>
      <c r="G11981" t="s">
        <v>215</v>
      </c>
      <c r="H11981">
        <v>2</v>
      </c>
      <c r="I11981">
        <v>2018</v>
      </c>
      <c r="J11981">
        <v>1</v>
      </c>
      <c r="L11981">
        <v>23107759</v>
      </c>
      <c r="M11981">
        <v>4.3</v>
      </c>
      <c r="P11981" s="29">
        <f t="shared" si="482"/>
        <v>0.54999999999999993</v>
      </c>
    </row>
    <row r="11982" spans="1:16" hidden="1" x14ac:dyDescent="0.25">
      <c r="A11982">
        <v>195518076</v>
      </c>
      <c r="B11982">
        <v>803401</v>
      </c>
      <c r="C11982" t="s">
        <v>318</v>
      </c>
      <c r="D11982">
        <v>2024865</v>
      </c>
      <c r="E11982" t="s">
        <v>284</v>
      </c>
      <c r="F11982" t="s">
        <v>214</v>
      </c>
      <c r="G11982" t="s">
        <v>215</v>
      </c>
      <c r="H11982">
        <v>2</v>
      </c>
      <c r="I11982">
        <v>2018</v>
      </c>
      <c r="J11982">
        <v>2</v>
      </c>
      <c r="L11982">
        <v>23115960</v>
      </c>
      <c r="M11982">
        <v>5.2</v>
      </c>
      <c r="P11982" s="29">
        <f t="shared" si="482"/>
        <v>0.70000000000000007</v>
      </c>
    </row>
    <row r="11983" spans="1:16" hidden="1" x14ac:dyDescent="0.25">
      <c r="A11983">
        <v>195518076</v>
      </c>
      <c r="B11983">
        <v>803401</v>
      </c>
      <c r="C11983" t="s">
        <v>318</v>
      </c>
      <c r="D11983">
        <v>2024864</v>
      </c>
      <c r="E11983" t="s">
        <v>310</v>
      </c>
      <c r="F11983" t="s">
        <v>214</v>
      </c>
      <c r="G11983" t="s">
        <v>215</v>
      </c>
      <c r="H11983">
        <v>2</v>
      </c>
      <c r="I11983">
        <v>2018</v>
      </c>
      <c r="J11983">
        <v>2</v>
      </c>
      <c r="L11983">
        <v>23115914</v>
      </c>
      <c r="M11983">
        <v>5.7</v>
      </c>
      <c r="P11983" s="29">
        <f t="shared" si="482"/>
        <v>0.78333333333333333</v>
      </c>
    </row>
    <row r="11984" spans="1:16" hidden="1" x14ac:dyDescent="0.25">
      <c r="A11984">
        <v>195518076</v>
      </c>
      <c r="B11984">
        <v>803401</v>
      </c>
      <c r="C11984" t="s">
        <v>318</v>
      </c>
      <c r="D11984">
        <v>2021689</v>
      </c>
      <c r="E11984" t="s">
        <v>312</v>
      </c>
      <c r="F11984" t="s">
        <v>214</v>
      </c>
      <c r="G11984" t="s">
        <v>215</v>
      </c>
      <c r="H11984">
        <v>2</v>
      </c>
      <c r="I11984">
        <v>2018</v>
      </c>
      <c r="J11984">
        <v>2</v>
      </c>
      <c r="L11984">
        <v>23115916</v>
      </c>
      <c r="M11984">
        <v>5.6</v>
      </c>
      <c r="P11984" s="29">
        <f t="shared" si="482"/>
        <v>0.76666666666666661</v>
      </c>
    </row>
    <row r="11985" spans="1:16" hidden="1" x14ac:dyDescent="0.25">
      <c r="A11985">
        <v>195518076</v>
      </c>
      <c r="B11985">
        <v>803401</v>
      </c>
      <c r="C11985" t="s">
        <v>318</v>
      </c>
      <c r="D11985">
        <v>2021671</v>
      </c>
      <c r="E11985" t="s">
        <v>303</v>
      </c>
      <c r="F11985" t="s">
        <v>214</v>
      </c>
      <c r="G11985" t="s">
        <v>215</v>
      </c>
      <c r="H11985">
        <v>2</v>
      </c>
      <c r="I11985">
        <v>2018</v>
      </c>
      <c r="J11985">
        <v>2</v>
      </c>
      <c r="L11985">
        <v>23115919</v>
      </c>
      <c r="M11985">
        <v>5.0999999999999996</v>
      </c>
      <c r="P11985" s="29">
        <f t="shared" si="482"/>
        <v>0.68333333333333324</v>
      </c>
    </row>
    <row r="11986" spans="1:16" hidden="1" x14ac:dyDescent="0.25">
      <c r="A11986">
        <v>195518076</v>
      </c>
      <c r="B11986">
        <v>803401</v>
      </c>
      <c r="C11986" t="s">
        <v>318</v>
      </c>
      <c r="D11986">
        <v>2019274</v>
      </c>
      <c r="E11986" t="s">
        <v>247</v>
      </c>
      <c r="F11986" t="s">
        <v>214</v>
      </c>
      <c r="G11986" t="s">
        <v>215</v>
      </c>
      <c r="H11986">
        <v>4</v>
      </c>
      <c r="I11986">
        <v>2018</v>
      </c>
      <c r="J11986">
        <v>2</v>
      </c>
      <c r="L11986">
        <v>23115071</v>
      </c>
      <c r="P11986" s="29" t="str">
        <f t="shared" si="482"/>
        <v>DRP</v>
      </c>
    </row>
    <row r="11987" spans="1:16" hidden="1" x14ac:dyDescent="0.25">
      <c r="A11987">
        <v>195518076</v>
      </c>
      <c r="B11987">
        <v>803401</v>
      </c>
      <c r="C11987" t="s">
        <v>318</v>
      </c>
      <c r="D11987">
        <v>2021664</v>
      </c>
      <c r="E11987" t="s">
        <v>311</v>
      </c>
      <c r="F11987" t="s">
        <v>214</v>
      </c>
      <c r="G11987" t="s">
        <v>215</v>
      </c>
      <c r="H11987">
        <v>2</v>
      </c>
      <c r="I11987">
        <v>2018</v>
      </c>
      <c r="J11987">
        <v>2</v>
      </c>
      <c r="L11987">
        <v>23115915</v>
      </c>
      <c r="M11987">
        <v>6.1</v>
      </c>
      <c r="P11987" s="29">
        <f t="shared" si="482"/>
        <v>0.85</v>
      </c>
    </row>
    <row r="11988" spans="1:16" hidden="1" x14ac:dyDescent="0.25">
      <c r="A11988">
        <v>195518076</v>
      </c>
      <c r="B11988">
        <v>803401</v>
      </c>
      <c r="C11988" t="s">
        <v>318</v>
      </c>
      <c r="D11988">
        <v>2004602</v>
      </c>
      <c r="E11988" t="s">
        <v>277</v>
      </c>
      <c r="F11988" t="s">
        <v>214</v>
      </c>
      <c r="G11988" t="s">
        <v>215</v>
      </c>
      <c r="H11988">
        <v>2</v>
      </c>
      <c r="I11988">
        <v>2018</v>
      </c>
      <c r="J11988">
        <v>2</v>
      </c>
      <c r="L11988">
        <v>23115918</v>
      </c>
      <c r="M11988">
        <v>5.7</v>
      </c>
      <c r="P11988" s="29">
        <f t="shared" si="482"/>
        <v>0.78333333333333333</v>
      </c>
    </row>
    <row r="11989" spans="1:16" hidden="1" x14ac:dyDescent="0.25">
      <c r="A11989">
        <v>195518076</v>
      </c>
      <c r="B11989">
        <v>803401</v>
      </c>
      <c r="C11989" t="s">
        <v>318</v>
      </c>
      <c r="D11989">
        <v>2021710</v>
      </c>
      <c r="E11989" t="s">
        <v>278</v>
      </c>
      <c r="F11989" t="s">
        <v>214</v>
      </c>
      <c r="G11989" t="s">
        <v>215</v>
      </c>
      <c r="H11989">
        <v>2</v>
      </c>
      <c r="I11989">
        <v>2019</v>
      </c>
      <c r="J11989">
        <v>1</v>
      </c>
      <c r="L11989">
        <v>23120323</v>
      </c>
      <c r="M11989">
        <v>6.3</v>
      </c>
      <c r="P11989" s="29">
        <f t="shared" si="482"/>
        <v>0.8833333333333333</v>
      </c>
    </row>
    <row r="11990" spans="1:16" hidden="1" x14ac:dyDescent="0.25">
      <c r="A11990">
        <v>195518076</v>
      </c>
      <c r="B11990">
        <v>803401</v>
      </c>
      <c r="C11990" t="s">
        <v>318</v>
      </c>
      <c r="D11990">
        <v>2021730</v>
      </c>
      <c r="E11990" t="s">
        <v>307</v>
      </c>
      <c r="F11990" t="s">
        <v>214</v>
      </c>
      <c r="G11990" t="s">
        <v>215</v>
      </c>
      <c r="H11990">
        <v>2</v>
      </c>
      <c r="I11990">
        <v>2019</v>
      </c>
      <c r="J11990">
        <v>1</v>
      </c>
      <c r="L11990">
        <v>23120313</v>
      </c>
      <c r="M11990">
        <v>5.5</v>
      </c>
      <c r="P11990" s="29">
        <f t="shared" si="482"/>
        <v>0.75</v>
      </c>
    </row>
    <row r="11991" spans="1:16" hidden="1" x14ac:dyDescent="0.25">
      <c r="A11991">
        <v>195518076</v>
      </c>
      <c r="B11991">
        <v>803401</v>
      </c>
      <c r="C11991" t="s">
        <v>318</v>
      </c>
      <c r="D11991">
        <v>2021779</v>
      </c>
      <c r="E11991" t="s">
        <v>329</v>
      </c>
      <c r="F11991" t="s">
        <v>214</v>
      </c>
      <c r="G11991" t="s">
        <v>215</v>
      </c>
      <c r="H11991">
        <v>2</v>
      </c>
      <c r="I11991">
        <v>2019</v>
      </c>
      <c r="J11991">
        <v>1</v>
      </c>
      <c r="L11991">
        <v>23124865</v>
      </c>
      <c r="M11991">
        <v>6.3</v>
      </c>
      <c r="P11991" s="29">
        <f t="shared" si="482"/>
        <v>0.8833333333333333</v>
      </c>
    </row>
    <row r="11992" spans="1:16" hidden="1" x14ac:dyDescent="0.25">
      <c r="A11992">
        <v>195518076</v>
      </c>
      <c r="B11992">
        <v>803401</v>
      </c>
      <c r="C11992" t="s">
        <v>318</v>
      </c>
      <c r="D11992">
        <v>2019274</v>
      </c>
      <c r="E11992" t="s">
        <v>247</v>
      </c>
      <c r="F11992" t="s">
        <v>214</v>
      </c>
      <c r="G11992" t="s">
        <v>215</v>
      </c>
      <c r="H11992">
        <v>2</v>
      </c>
      <c r="I11992">
        <v>2019</v>
      </c>
      <c r="J11992">
        <v>1</v>
      </c>
      <c r="L11992">
        <v>23122026</v>
      </c>
      <c r="M11992">
        <v>5.4</v>
      </c>
      <c r="P11992" s="29">
        <f t="shared" si="482"/>
        <v>0.73333333333333339</v>
      </c>
    </row>
    <row r="11993" spans="1:16" hidden="1" x14ac:dyDescent="0.25">
      <c r="A11993">
        <v>195518076</v>
      </c>
      <c r="B11993">
        <v>803401</v>
      </c>
      <c r="C11993" t="s">
        <v>318</v>
      </c>
      <c r="D11993">
        <v>2021760</v>
      </c>
      <c r="E11993" t="s">
        <v>254</v>
      </c>
      <c r="F11993" t="s">
        <v>214</v>
      </c>
      <c r="G11993" t="s">
        <v>215</v>
      </c>
      <c r="H11993">
        <v>2</v>
      </c>
      <c r="I11993">
        <v>2019</v>
      </c>
      <c r="J11993">
        <v>1</v>
      </c>
      <c r="L11993">
        <v>23120307</v>
      </c>
      <c r="M11993">
        <v>6.2</v>
      </c>
      <c r="P11993" s="29">
        <f t="shared" si="482"/>
        <v>0.8666666666666667</v>
      </c>
    </row>
    <row r="11994" spans="1:16" hidden="1" x14ac:dyDescent="0.25">
      <c r="A11994">
        <v>195518076</v>
      </c>
      <c r="B11994">
        <v>803401</v>
      </c>
      <c r="C11994" t="s">
        <v>318</v>
      </c>
      <c r="D11994">
        <v>2027111</v>
      </c>
      <c r="E11994" t="s">
        <v>322</v>
      </c>
      <c r="F11994" t="s">
        <v>320</v>
      </c>
      <c r="G11994" t="s">
        <v>321</v>
      </c>
      <c r="H11994">
        <v>2</v>
      </c>
      <c r="I11994">
        <v>2019</v>
      </c>
      <c r="J11994">
        <v>1</v>
      </c>
      <c r="L11994">
        <v>23121971</v>
      </c>
      <c r="M11994">
        <v>5.9</v>
      </c>
      <c r="P11994" s="29">
        <f t="shared" si="482"/>
        <v>0.81666666666666676</v>
      </c>
    </row>
    <row r="11995" spans="1:16" hidden="1" x14ac:dyDescent="0.25">
      <c r="A11995">
        <v>195518076</v>
      </c>
      <c r="B11995">
        <v>803401</v>
      </c>
      <c r="C11995" t="s">
        <v>318</v>
      </c>
      <c r="D11995">
        <v>2021841</v>
      </c>
      <c r="E11995" t="s">
        <v>306</v>
      </c>
      <c r="F11995" t="s">
        <v>214</v>
      </c>
      <c r="G11995" t="s">
        <v>215</v>
      </c>
      <c r="H11995">
        <v>2</v>
      </c>
      <c r="I11995">
        <v>2019</v>
      </c>
      <c r="J11995">
        <v>1</v>
      </c>
      <c r="L11995">
        <v>23120306</v>
      </c>
      <c r="M11995">
        <v>6.6</v>
      </c>
      <c r="P11995" s="29">
        <f t="shared" si="482"/>
        <v>0.93333333333333324</v>
      </c>
    </row>
    <row r="11996" spans="1:16" hidden="1" x14ac:dyDescent="0.25">
      <c r="A11996">
        <v>195518076</v>
      </c>
      <c r="B11996">
        <v>803401</v>
      </c>
      <c r="C11996" t="s">
        <v>318</v>
      </c>
      <c r="D11996">
        <v>2021808</v>
      </c>
      <c r="E11996" t="s">
        <v>283</v>
      </c>
      <c r="F11996" t="s">
        <v>214</v>
      </c>
      <c r="G11996" t="s">
        <v>215</v>
      </c>
      <c r="H11996">
        <v>2</v>
      </c>
      <c r="I11996">
        <v>2019</v>
      </c>
      <c r="J11996">
        <v>1</v>
      </c>
      <c r="L11996">
        <v>23120308</v>
      </c>
      <c r="M11996">
        <v>6.6</v>
      </c>
      <c r="P11996" s="29">
        <f t="shared" si="482"/>
        <v>0.93333333333333324</v>
      </c>
    </row>
    <row r="11997" spans="1:16" hidden="1" x14ac:dyDescent="0.25">
      <c r="A11997">
        <v>195518076</v>
      </c>
      <c r="B11997">
        <v>803401</v>
      </c>
      <c r="C11997" t="s">
        <v>318</v>
      </c>
      <c r="D11997">
        <v>2021818</v>
      </c>
      <c r="E11997" t="s">
        <v>285</v>
      </c>
      <c r="F11997" t="s">
        <v>214</v>
      </c>
      <c r="G11997" t="s">
        <v>215</v>
      </c>
      <c r="H11997">
        <v>1</v>
      </c>
      <c r="I11997">
        <v>2019</v>
      </c>
      <c r="J11997">
        <v>2</v>
      </c>
      <c r="L11997">
        <v>23130530</v>
      </c>
      <c r="P11997" s="29" t="str">
        <f t="shared" si="482"/>
        <v>NULL</v>
      </c>
    </row>
    <row r="11998" spans="1:16" hidden="1" x14ac:dyDescent="0.25">
      <c r="A11998">
        <v>195518076</v>
      </c>
      <c r="B11998">
        <v>803401</v>
      </c>
      <c r="C11998" t="s">
        <v>318</v>
      </c>
      <c r="D11998">
        <v>2021621</v>
      </c>
      <c r="E11998" t="s">
        <v>314</v>
      </c>
      <c r="F11998" t="s">
        <v>214</v>
      </c>
      <c r="G11998" t="s">
        <v>215</v>
      </c>
      <c r="H11998">
        <v>1</v>
      </c>
      <c r="I11998">
        <v>2019</v>
      </c>
      <c r="J11998">
        <v>2</v>
      </c>
      <c r="L11998">
        <v>23130528</v>
      </c>
      <c r="P11998" s="29" t="str">
        <f t="shared" si="482"/>
        <v>NULL</v>
      </c>
    </row>
    <row r="11999" spans="1:16" hidden="1" x14ac:dyDescent="0.25">
      <c r="A11999">
        <v>195518076</v>
      </c>
      <c r="B11999">
        <v>803401</v>
      </c>
      <c r="C11999" t="s">
        <v>318</v>
      </c>
      <c r="D11999">
        <v>2004609</v>
      </c>
      <c r="E11999" t="s">
        <v>309</v>
      </c>
      <c r="F11999" t="s">
        <v>214</v>
      </c>
      <c r="G11999" t="s">
        <v>215</v>
      </c>
      <c r="H11999">
        <v>1</v>
      </c>
      <c r="I11999">
        <v>2019</v>
      </c>
      <c r="J11999">
        <v>2</v>
      </c>
      <c r="L11999">
        <v>23129808</v>
      </c>
      <c r="P11999" s="29" t="str">
        <f t="shared" si="482"/>
        <v>NULL</v>
      </c>
    </row>
    <row r="12000" spans="1:16" hidden="1" x14ac:dyDescent="0.25">
      <c r="A12000">
        <v>195518076</v>
      </c>
      <c r="B12000">
        <v>803401</v>
      </c>
      <c r="C12000" t="s">
        <v>318</v>
      </c>
      <c r="D12000">
        <v>2021862</v>
      </c>
      <c r="E12000" t="s">
        <v>313</v>
      </c>
      <c r="F12000" t="s">
        <v>214</v>
      </c>
      <c r="G12000" t="s">
        <v>215</v>
      </c>
      <c r="H12000">
        <v>1</v>
      </c>
      <c r="I12000">
        <v>2019</v>
      </c>
      <c r="J12000">
        <v>2</v>
      </c>
      <c r="L12000">
        <v>23129813</v>
      </c>
      <c r="P12000" s="29" t="str">
        <f t="shared" si="482"/>
        <v>NULL</v>
      </c>
    </row>
    <row r="12001" spans="1:16" hidden="1" x14ac:dyDescent="0.25">
      <c r="A12001">
        <v>195612285</v>
      </c>
      <c r="B12001">
        <v>803400</v>
      </c>
      <c r="C12001" t="s">
        <v>212</v>
      </c>
      <c r="D12001">
        <v>2004098</v>
      </c>
      <c r="E12001" t="s">
        <v>213</v>
      </c>
      <c r="F12001" t="s">
        <v>214</v>
      </c>
      <c r="G12001" t="s">
        <v>215</v>
      </c>
      <c r="H12001">
        <v>2</v>
      </c>
      <c r="I12001">
        <v>2016</v>
      </c>
      <c r="J12001">
        <v>1</v>
      </c>
      <c r="L12001">
        <v>23078141</v>
      </c>
      <c r="M12001">
        <v>6.6</v>
      </c>
      <c r="P12001" s="29">
        <f t="shared" si="482"/>
        <v>0.93333333333333324</v>
      </c>
    </row>
    <row r="12002" spans="1:16" hidden="1" x14ac:dyDescent="0.25">
      <c r="A12002">
        <v>195612285</v>
      </c>
      <c r="B12002">
        <v>803400</v>
      </c>
      <c r="C12002" t="s">
        <v>212</v>
      </c>
      <c r="D12002">
        <v>2021600</v>
      </c>
      <c r="E12002" t="s">
        <v>219</v>
      </c>
      <c r="F12002" t="s">
        <v>214</v>
      </c>
      <c r="G12002" t="s">
        <v>215</v>
      </c>
      <c r="H12002">
        <v>2</v>
      </c>
      <c r="I12002">
        <v>2016</v>
      </c>
      <c r="J12002">
        <v>1</v>
      </c>
      <c r="L12002">
        <v>23081085</v>
      </c>
      <c r="M12002">
        <v>6.6</v>
      </c>
      <c r="P12002" s="29">
        <f t="shared" si="482"/>
        <v>0.93333333333333324</v>
      </c>
    </row>
    <row r="12003" spans="1:16" hidden="1" x14ac:dyDescent="0.25">
      <c r="A12003">
        <v>195612285</v>
      </c>
      <c r="B12003">
        <v>803400</v>
      </c>
      <c r="C12003" t="s">
        <v>212</v>
      </c>
      <c r="D12003">
        <v>2005099</v>
      </c>
      <c r="E12003" t="s">
        <v>217</v>
      </c>
      <c r="F12003" t="s">
        <v>214</v>
      </c>
      <c r="G12003" t="s">
        <v>215</v>
      </c>
      <c r="H12003">
        <v>2</v>
      </c>
      <c r="I12003">
        <v>2016</v>
      </c>
      <c r="J12003">
        <v>1</v>
      </c>
      <c r="L12003">
        <v>23081378</v>
      </c>
      <c r="M12003">
        <v>5.6</v>
      </c>
      <c r="P12003" s="29">
        <f t="shared" si="482"/>
        <v>0.76666666666666661</v>
      </c>
    </row>
    <row r="12004" spans="1:16" hidden="1" x14ac:dyDescent="0.25">
      <c r="A12004">
        <v>195612285</v>
      </c>
      <c r="B12004">
        <v>803400</v>
      </c>
      <c r="C12004" t="s">
        <v>212</v>
      </c>
      <c r="D12004">
        <v>2005117</v>
      </c>
      <c r="E12004" t="s">
        <v>220</v>
      </c>
      <c r="F12004" t="s">
        <v>214</v>
      </c>
      <c r="G12004" t="s">
        <v>215</v>
      </c>
      <c r="H12004">
        <v>2</v>
      </c>
      <c r="I12004">
        <v>2016</v>
      </c>
      <c r="J12004">
        <v>1</v>
      </c>
      <c r="L12004">
        <v>23078733</v>
      </c>
      <c r="M12004">
        <v>6.5</v>
      </c>
      <c r="P12004" s="29">
        <f t="shared" si="482"/>
        <v>0.91666666666666663</v>
      </c>
    </row>
    <row r="12005" spans="1:16" hidden="1" x14ac:dyDescent="0.25">
      <c r="A12005">
        <v>195612285</v>
      </c>
      <c r="B12005">
        <v>803400</v>
      </c>
      <c r="C12005" t="s">
        <v>212</v>
      </c>
      <c r="D12005">
        <v>2021754</v>
      </c>
      <c r="E12005" t="s">
        <v>216</v>
      </c>
      <c r="F12005" t="s">
        <v>214</v>
      </c>
      <c r="G12005" t="s">
        <v>215</v>
      </c>
      <c r="H12005">
        <v>2</v>
      </c>
      <c r="I12005">
        <v>2016</v>
      </c>
      <c r="J12005">
        <v>1</v>
      </c>
      <c r="L12005">
        <v>23081130</v>
      </c>
      <c r="M12005">
        <v>5.7</v>
      </c>
      <c r="P12005" s="29">
        <f t="shared" si="482"/>
        <v>0.78333333333333333</v>
      </c>
    </row>
    <row r="12006" spans="1:16" hidden="1" x14ac:dyDescent="0.25">
      <c r="A12006">
        <v>195612285</v>
      </c>
      <c r="B12006">
        <v>803400</v>
      </c>
      <c r="C12006" t="s">
        <v>212</v>
      </c>
      <c r="D12006">
        <v>2005102</v>
      </c>
      <c r="E12006" t="s">
        <v>218</v>
      </c>
      <c r="F12006" t="s">
        <v>214</v>
      </c>
      <c r="G12006" t="s">
        <v>215</v>
      </c>
      <c r="H12006">
        <v>2</v>
      </c>
      <c r="I12006">
        <v>2016</v>
      </c>
      <c r="J12006">
        <v>1</v>
      </c>
      <c r="L12006">
        <v>23081385</v>
      </c>
      <c r="M12006">
        <v>6</v>
      </c>
      <c r="P12006" s="29">
        <f t="shared" si="482"/>
        <v>0.83333333333333337</v>
      </c>
    </row>
    <row r="12007" spans="1:16" hidden="1" x14ac:dyDescent="0.25">
      <c r="A12007">
        <v>195612285</v>
      </c>
      <c r="B12007">
        <v>803400</v>
      </c>
      <c r="C12007" t="s">
        <v>212</v>
      </c>
      <c r="D12007">
        <v>2004112</v>
      </c>
      <c r="E12007" t="s">
        <v>244</v>
      </c>
      <c r="F12007" t="s">
        <v>214</v>
      </c>
      <c r="G12007" t="s">
        <v>215</v>
      </c>
      <c r="H12007">
        <v>2</v>
      </c>
      <c r="I12007">
        <v>2016</v>
      </c>
      <c r="J12007">
        <v>2</v>
      </c>
      <c r="L12007">
        <v>23085520</v>
      </c>
      <c r="M12007">
        <v>7</v>
      </c>
      <c r="P12007" s="29">
        <f t="shared" si="482"/>
        <v>1</v>
      </c>
    </row>
    <row r="12008" spans="1:16" hidden="1" x14ac:dyDescent="0.25">
      <c r="A12008">
        <v>195612285</v>
      </c>
      <c r="B12008">
        <v>803400</v>
      </c>
      <c r="C12008" t="s">
        <v>212</v>
      </c>
      <c r="D12008">
        <v>2004099</v>
      </c>
      <c r="E12008" t="s">
        <v>245</v>
      </c>
      <c r="F12008" t="s">
        <v>214</v>
      </c>
      <c r="G12008" t="s">
        <v>215</v>
      </c>
      <c r="H12008">
        <v>2</v>
      </c>
      <c r="I12008">
        <v>2016</v>
      </c>
      <c r="J12008">
        <v>2</v>
      </c>
      <c r="L12008">
        <v>23085310</v>
      </c>
      <c r="M12008">
        <v>6.3</v>
      </c>
      <c r="P12008" s="29">
        <f t="shared" si="482"/>
        <v>0.8833333333333333</v>
      </c>
    </row>
    <row r="12009" spans="1:16" hidden="1" x14ac:dyDescent="0.25">
      <c r="A12009">
        <v>195612285</v>
      </c>
      <c r="B12009">
        <v>803400</v>
      </c>
      <c r="C12009" t="s">
        <v>212</v>
      </c>
      <c r="D12009">
        <v>2021580</v>
      </c>
      <c r="E12009" t="s">
        <v>241</v>
      </c>
      <c r="F12009" t="s">
        <v>214</v>
      </c>
      <c r="G12009" t="s">
        <v>215</v>
      </c>
      <c r="H12009">
        <v>2</v>
      </c>
      <c r="I12009">
        <v>2016</v>
      </c>
      <c r="J12009">
        <v>2</v>
      </c>
      <c r="L12009">
        <v>23086827</v>
      </c>
      <c r="M12009">
        <v>4.0999999999999996</v>
      </c>
      <c r="P12009" s="29">
        <f t="shared" si="482"/>
        <v>0.51666666666666661</v>
      </c>
    </row>
    <row r="12010" spans="1:16" hidden="1" x14ac:dyDescent="0.25">
      <c r="A12010">
        <v>195612285</v>
      </c>
      <c r="B12010">
        <v>803400</v>
      </c>
      <c r="C12010" t="s">
        <v>212</v>
      </c>
      <c r="D12010">
        <v>2021602</v>
      </c>
      <c r="E12010" t="s">
        <v>242</v>
      </c>
      <c r="F12010" t="s">
        <v>214</v>
      </c>
      <c r="G12010" t="s">
        <v>215</v>
      </c>
      <c r="H12010">
        <v>2</v>
      </c>
      <c r="I12010">
        <v>2016</v>
      </c>
      <c r="J12010">
        <v>2</v>
      </c>
      <c r="L12010">
        <v>23086746</v>
      </c>
      <c r="M12010">
        <v>4.8</v>
      </c>
      <c r="P12010" s="29">
        <f t="shared" ref="P12010:P12041" si="483">IF(AND(ISNUMBER(M12010),H12010&lt;&gt;4),(M12010-1)/6,IF(H12010=4,"DRP",IF(AND(H12010=3,M12010="NA"),"BAD",IF(AND(H12010=2),"CVL",IF(AND(H12010=1,ISBLANK(M12010)),"NULL","UNK")))))</f>
        <v>0.6333333333333333</v>
      </c>
    </row>
    <row r="12011" spans="1:16" hidden="1" x14ac:dyDescent="0.25">
      <c r="A12011">
        <v>195612285</v>
      </c>
      <c r="B12011">
        <v>803400</v>
      </c>
      <c r="C12011" t="s">
        <v>212</v>
      </c>
      <c r="D12011">
        <v>2021756</v>
      </c>
      <c r="E12011" t="s">
        <v>253</v>
      </c>
      <c r="F12011" t="s">
        <v>214</v>
      </c>
      <c r="G12011" t="s">
        <v>215</v>
      </c>
      <c r="H12011">
        <v>2</v>
      </c>
      <c r="I12011">
        <v>2016</v>
      </c>
      <c r="J12011">
        <v>2</v>
      </c>
      <c r="L12011">
        <v>23086833</v>
      </c>
      <c r="M12011">
        <v>5.9</v>
      </c>
      <c r="P12011" s="29">
        <f t="shared" si="483"/>
        <v>0.81666666666666676</v>
      </c>
    </row>
    <row r="12012" spans="1:16" hidden="1" x14ac:dyDescent="0.25">
      <c r="A12012">
        <v>195612285</v>
      </c>
      <c r="B12012">
        <v>803400</v>
      </c>
      <c r="C12012" t="s">
        <v>212</v>
      </c>
      <c r="D12012">
        <v>2005118</v>
      </c>
      <c r="E12012" t="s">
        <v>223</v>
      </c>
      <c r="F12012" t="s">
        <v>214</v>
      </c>
      <c r="G12012" t="s">
        <v>215</v>
      </c>
      <c r="H12012">
        <v>2</v>
      </c>
      <c r="I12012">
        <v>2016</v>
      </c>
      <c r="J12012">
        <v>2</v>
      </c>
      <c r="L12012">
        <v>23086743</v>
      </c>
      <c r="M12012">
        <v>6.3</v>
      </c>
      <c r="P12012" s="29">
        <f t="shared" si="483"/>
        <v>0.8833333333333333</v>
      </c>
    </row>
    <row r="12013" spans="1:16" hidden="1" x14ac:dyDescent="0.25">
      <c r="A12013">
        <v>195612285</v>
      </c>
      <c r="B12013">
        <v>803400</v>
      </c>
      <c r="C12013" t="s">
        <v>212</v>
      </c>
      <c r="D12013">
        <v>2005118</v>
      </c>
      <c r="E12013" t="s">
        <v>223</v>
      </c>
      <c r="F12013" t="s">
        <v>214</v>
      </c>
      <c r="G12013" t="s">
        <v>215</v>
      </c>
      <c r="H12013">
        <v>4</v>
      </c>
      <c r="I12013">
        <v>2016</v>
      </c>
      <c r="J12013">
        <v>2</v>
      </c>
      <c r="L12013">
        <v>23086742</v>
      </c>
      <c r="P12013" s="29" t="str">
        <f t="shared" si="483"/>
        <v>DRP</v>
      </c>
    </row>
    <row r="12014" spans="1:16" hidden="1" x14ac:dyDescent="0.25">
      <c r="A12014">
        <v>195612285</v>
      </c>
      <c r="B12014">
        <v>803400</v>
      </c>
      <c r="C12014" t="s">
        <v>212</v>
      </c>
      <c r="D12014">
        <v>2021795</v>
      </c>
      <c r="E12014" t="s">
        <v>222</v>
      </c>
      <c r="F12014" t="s">
        <v>214</v>
      </c>
      <c r="G12014" t="s">
        <v>215</v>
      </c>
      <c r="H12014">
        <v>2</v>
      </c>
      <c r="I12014">
        <v>2016</v>
      </c>
      <c r="J12014">
        <v>2</v>
      </c>
      <c r="L12014">
        <v>23084483</v>
      </c>
      <c r="M12014">
        <v>6.7</v>
      </c>
      <c r="P12014" s="29">
        <f t="shared" si="483"/>
        <v>0.95000000000000007</v>
      </c>
    </row>
    <row r="12015" spans="1:16" hidden="1" x14ac:dyDescent="0.25">
      <c r="A12015">
        <v>195612285</v>
      </c>
      <c r="B12015">
        <v>803400</v>
      </c>
      <c r="C12015" t="s">
        <v>212</v>
      </c>
      <c r="D12015">
        <v>2021615</v>
      </c>
      <c r="E12015" t="s">
        <v>255</v>
      </c>
      <c r="F12015" t="s">
        <v>214</v>
      </c>
      <c r="G12015" t="s">
        <v>215</v>
      </c>
      <c r="H12015">
        <v>4</v>
      </c>
      <c r="I12015">
        <v>2017</v>
      </c>
      <c r="J12015">
        <v>1</v>
      </c>
      <c r="L12015">
        <v>23093477</v>
      </c>
      <c r="P12015" s="29" t="str">
        <f t="shared" si="483"/>
        <v>DRP</v>
      </c>
    </row>
    <row r="12016" spans="1:16" hidden="1" x14ac:dyDescent="0.25">
      <c r="A12016">
        <v>195612285</v>
      </c>
      <c r="B12016">
        <v>803400</v>
      </c>
      <c r="C12016" t="s">
        <v>212</v>
      </c>
      <c r="D12016">
        <v>2004116</v>
      </c>
      <c r="E12016" t="s">
        <v>229</v>
      </c>
      <c r="F12016" t="s">
        <v>214</v>
      </c>
      <c r="G12016" t="s">
        <v>215</v>
      </c>
      <c r="H12016">
        <v>2</v>
      </c>
      <c r="I12016">
        <v>2017</v>
      </c>
      <c r="J12016">
        <v>1</v>
      </c>
      <c r="L12016">
        <v>23092362</v>
      </c>
      <c r="M12016">
        <v>6.4</v>
      </c>
      <c r="P12016" s="29">
        <f t="shared" si="483"/>
        <v>0.9</v>
      </c>
    </row>
    <row r="12017" spans="1:16" hidden="1" x14ac:dyDescent="0.25">
      <c r="A12017">
        <v>195612285</v>
      </c>
      <c r="B12017">
        <v>803400</v>
      </c>
      <c r="C12017" t="s">
        <v>212</v>
      </c>
      <c r="D12017">
        <v>2019271</v>
      </c>
      <c r="E12017" t="s">
        <v>236</v>
      </c>
      <c r="F12017" t="s">
        <v>214</v>
      </c>
      <c r="G12017" t="s">
        <v>215</v>
      </c>
      <c r="H12017">
        <v>2</v>
      </c>
      <c r="I12017">
        <v>2017</v>
      </c>
      <c r="J12017">
        <v>1</v>
      </c>
      <c r="L12017">
        <v>23090694</v>
      </c>
      <c r="M12017">
        <v>6.5</v>
      </c>
      <c r="P12017" s="29">
        <f t="shared" si="483"/>
        <v>0.91666666666666663</v>
      </c>
    </row>
    <row r="12018" spans="1:16" hidden="1" x14ac:dyDescent="0.25">
      <c r="A12018">
        <v>195612285</v>
      </c>
      <c r="B12018">
        <v>803400</v>
      </c>
      <c r="C12018" t="s">
        <v>212</v>
      </c>
      <c r="D12018">
        <v>2005131</v>
      </c>
      <c r="E12018" t="s">
        <v>228</v>
      </c>
      <c r="F12018" t="s">
        <v>214</v>
      </c>
      <c r="G12018" t="s">
        <v>215</v>
      </c>
      <c r="H12018">
        <v>2</v>
      </c>
      <c r="I12018">
        <v>2017</v>
      </c>
      <c r="J12018">
        <v>1</v>
      </c>
      <c r="L12018">
        <v>23093315</v>
      </c>
      <c r="M12018">
        <v>6</v>
      </c>
      <c r="P12018" s="29">
        <f t="shared" si="483"/>
        <v>0.83333333333333337</v>
      </c>
    </row>
    <row r="12019" spans="1:16" hidden="1" x14ac:dyDescent="0.25">
      <c r="A12019">
        <v>195612285</v>
      </c>
      <c r="B12019">
        <v>803400</v>
      </c>
      <c r="C12019" t="s">
        <v>212</v>
      </c>
      <c r="D12019">
        <v>2021781</v>
      </c>
      <c r="E12019" t="s">
        <v>235</v>
      </c>
      <c r="F12019" t="s">
        <v>214</v>
      </c>
      <c r="G12019" t="s">
        <v>215</v>
      </c>
      <c r="H12019">
        <v>2</v>
      </c>
      <c r="I12019">
        <v>2017</v>
      </c>
      <c r="J12019">
        <v>1</v>
      </c>
      <c r="L12019">
        <v>23092946</v>
      </c>
      <c r="M12019">
        <v>6.8</v>
      </c>
      <c r="P12019" s="29">
        <f t="shared" si="483"/>
        <v>0.96666666666666667</v>
      </c>
    </row>
    <row r="12020" spans="1:16" hidden="1" x14ac:dyDescent="0.25">
      <c r="A12020">
        <v>195612285</v>
      </c>
      <c r="B12020">
        <v>803400</v>
      </c>
      <c r="C12020" t="s">
        <v>212</v>
      </c>
      <c r="D12020">
        <v>2021797</v>
      </c>
      <c r="E12020" t="s">
        <v>234</v>
      </c>
      <c r="F12020" t="s">
        <v>214</v>
      </c>
      <c r="G12020" t="s">
        <v>215</v>
      </c>
      <c r="H12020">
        <v>2</v>
      </c>
      <c r="I12020">
        <v>2017</v>
      </c>
      <c r="J12020">
        <v>1</v>
      </c>
      <c r="L12020">
        <v>23091399</v>
      </c>
      <c r="M12020">
        <v>6.9</v>
      </c>
      <c r="P12020" s="29">
        <f t="shared" si="483"/>
        <v>0.98333333333333339</v>
      </c>
    </row>
    <row r="12021" spans="1:16" hidden="1" x14ac:dyDescent="0.25">
      <c r="A12021">
        <v>195612285</v>
      </c>
      <c r="B12021">
        <v>803400</v>
      </c>
      <c r="C12021" t="s">
        <v>212</v>
      </c>
      <c r="D12021">
        <v>2021874</v>
      </c>
      <c r="E12021" t="s">
        <v>226</v>
      </c>
      <c r="F12021" t="s">
        <v>214</v>
      </c>
      <c r="G12021" t="s">
        <v>215</v>
      </c>
      <c r="H12021">
        <v>2</v>
      </c>
      <c r="I12021">
        <v>2017</v>
      </c>
      <c r="J12021">
        <v>1</v>
      </c>
      <c r="L12021">
        <v>23091989</v>
      </c>
      <c r="M12021">
        <v>4</v>
      </c>
      <c r="P12021" s="29">
        <f t="shared" si="483"/>
        <v>0.5</v>
      </c>
    </row>
    <row r="12022" spans="1:16" hidden="1" x14ac:dyDescent="0.25">
      <c r="A12022">
        <v>195612285</v>
      </c>
      <c r="B12022">
        <v>803400</v>
      </c>
      <c r="C12022" t="s">
        <v>212</v>
      </c>
      <c r="D12022">
        <v>2021638</v>
      </c>
      <c r="E12022" t="s">
        <v>250</v>
      </c>
      <c r="F12022" t="s">
        <v>214</v>
      </c>
      <c r="G12022" t="s">
        <v>215</v>
      </c>
      <c r="H12022">
        <v>2</v>
      </c>
      <c r="I12022">
        <v>2017</v>
      </c>
      <c r="J12022">
        <v>1</v>
      </c>
      <c r="L12022">
        <v>23092934</v>
      </c>
      <c r="M12022">
        <v>4.0999999999999996</v>
      </c>
      <c r="P12022" s="29">
        <f t="shared" si="483"/>
        <v>0.51666666666666661</v>
      </c>
    </row>
    <row r="12023" spans="1:16" hidden="1" x14ac:dyDescent="0.25">
      <c r="A12023">
        <v>195612285</v>
      </c>
      <c r="B12023">
        <v>803400</v>
      </c>
      <c r="C12023" t="s">
        <v>212</v>
      </c>
      <c r="D12023">
        <v>2019154</v>
      </c>
      <c r="E12023" t="s">
        <v>225</v>
      </c>
      <c r="F12023" t="s">
        <v>214</v>
      </c>
      <c r="G12023" t="s">
        <v>215</v>
      </c>
      <c r="H12023">
        <v>2</v>
      </c>
      <c r="I12023">
        <v>2017</v>
      </c>
      <c r="J12023">
        <v>2</v>
      </c>
      <c r="L12023">
        <v>23097717</v>
      </c>
      <c r="M12023">
        <v>5.2</v>
      </c>
      <c r="P12023" s="29">
        <f t="shared" si="483"/>
        <v>0.70000000000000007</v>
      </c>
    </row>
    <row r="12024" spans="1:16" hidden="1" x14ac:dyDescent="0.25">
      <c r="A12024">
        <v>195612285</v>
      </c>
      <c r="B12024">
        <v>803400</v>
      </c>
      <c r="C12024" t="s">
        <v>212</v>
      </c>
      <c r="D12024">
        <v>2021993</v>
      </c>
      <c r="E12024" t="s">
        <v>256</v>
      </c>
      <c r="F12024" t="s">
        <v>214</v>
      </c>
      <c r="G12024" t="s">
        <v>215</v>
      </c>
      <c r="H12024">
        <v>2</v>
      </c>
      <c r="I12024">
        <v>2017</v>
      </c>
      <c r="J12024">
        <v>2</v>
      </c>
      <c r="L12024">
        <v>23097538</v>
      </c>
      <c r="M12024">
        <v>4.3</v>
      </c>
      <c r="P12024" s="29">
        <f t="shared" si="483"/>
        <v>0.54999999999999993</v>
      </c>
    </row>
    <row r="12025" spans="1:16" hidden="1" x14ac:dyDescent="0.25">
      <c r="A12025">
        <v>195612285</v>
      </c>
      <c r="B12025">
        <v>803400</v>
      </c>
      <c r="C12025" t="s">
        <v>212</v>
      </c>
      <c r="D12025">
        <v>2019272</v>
      </c>
      <c r="E12025" t="s">
        <v>249</v>
      </c>
      <c r="F12025" t="s">
        <v>214</v>
      </c>
      <c r="G12025" t="s">
        <v>215</v>
      </c>
      <c r="H12025">
        <v>2</v>
      </c>
      <c r="I12025">
        <v>2017</v>
      </c>
      <c r="J12025">
        <v>2</v>
      </c>
      <c r="L12025">
        <v>23097958</v>
      </c>
      <c r="M12025">
        <v>6.1</v>
      </c>
      <c r="P12025" s="29">
        <f t="shared" si="483"/>
        <v>0.85</v>
      </c>
    </row>
    <row r="12026" spans="1:16" hidden="1" x14ac:dyDescent="0.25">
      <c r="A12026">
        <v>195612285</v>
      </c>
      <c r="B12026">
        <v>803400</v>
      </c>
      <c r="C12026" t="s">
        <v>212</v>
      </c>
      <c r="D12026">
        <v>2021640</v>
      </c>
      <c r="E12026" t="s">
        <v>227</v>
      </c>
      <c r="F12026" t="s">
        <v>214</v>
      </c>
      <c r="G12026" t="s">
        <v>215</v>
      </c>
      <c r="H12026">
        <v>3</v>
      </c>
      <c r="I12026">
        <v>2017</v>
      </c>
      <c r="J12026">
        <v>2</v>
      </c>
      <c r="L12026">
        <v>23101196</v>
      </c>
      <c r="M12026">
        <v>3.2</v>
      </c>
      <c r="P12026" s="29">
        <f t="shared" si="483"/>
        <v>0.3666666666666667</v>
      </c>
    </row>
    <row r="12027" spans="1:16" hidden="1" x14ac:dyDescent="0.25">
      <c r="A12027">
        <v>195612285</v>
      </c>
      <c r="B12027">
        <v>803400</v>
      </c>
      <c r="C12027" t="s">
        <v>212</v>
      </c>
      <c r="D12027">
        <v>2021679</v>
      </c>
      <c r="E12027" t="s">
        <v>259</v>
      </c>
      <c r="F12027" t="s">
        <v>214</v>
      </c>
      <c r="G12027" t="s">
        <v>215</v>
      </c>
      <c r="H12027">
        <v>2</v>
      </c>
      <c r="I12027">
        <v>2017</v>
      </c>
      <c r="J12027">
        <v>2</v>
      </c>
      <c r="L12027">
        <v>23101199</v>
      </c>
      <c r="M12027">
        <v>6.3</v>
      </c>
      <c r="P12027" s="29">
        <f t="shared" si="483"/>
        <v>0.8833333333333333</v>
      </c>
    </row>
    <row r="12028" spans="1:16" hidden="1" x14ac:dyDescent="0.25">
      <c r="A12028">
        <v>195612285</v>
      </c>
      <c r="B12028">
        <v>803400</v>
      </c>
      <c r="C12028" t="s">
        <v>212</v>
      </c>
      <c r="D12028">
        <v>2021645</v>
      </c>
      <c r="E12028" t="s">
        <v>251</v>
      </c>
      <c r="F12028" t="s">
        <v>214</v>
      </c>
      <c r="G12028" t="s">
        <v>215</v>
      </c>
      <c r="H12028">
        <v>2</v>
      </c>
      <c r="I12028">
        <v>2017</v>
      </c>
      <c r="J12028">
        <v>2</v>
      </c>
      <c r="L12028">
        <v>23099058</v>
      </c>
      <c r="M12028">
        <v>5.7</v>
      </c>
      <c r="P12028" s="29">
        <f t="shared" si="483"/>
        <v>0.78333333333333333</v>
      </c>
    </row>
    <row r="12029" spans="1:16" hidden="1" x14ac:dyDescent="0.25">
      <c r="A12029">
        <v>195612285</v>
      </c>
      <c r="B12029">
        <v>803400</v>
      </c>
      <c r="C12029" t="s">
        <v>212</v>
      </c>
      <c r="D12029">
        <v>2021725</v>
      </c>
      <c r="E12029" t="s">
        <v>257</v>
      </c>
      <c r="F12029" t="s">
        <v>214</v>
      </c>
      <c r="G12029" t="s">
        <v>215</v>
      </c>
      <c r="H12029">
        <v>2</v>
      </c>
      <c r="I12029">
        <v>2017</v>
      </c>
      <c r="J12029">
        <v>2</v>
      </c>
      <c r="L12029">
        <v>23097532</v>
      </c>
      <c r="M12029">
        <v>4</v>
      </c>
      <c r="P12029" s="29">
        <f t="shared" si="483"/>
        <v>0.5</v>
      </c>
    </row>
    <row r="12030" spans="1:16" hidden="1" x14ac:dyDescent="0.25">
      <c r="A12030">
        <v>195612285</v>
      </c>
      <c r="B12030">
        <v>803400</v>
      </c>
      <c r="C12030" t="s">
        <v>212</v>
      </c>
      <c r="D12030">
        <v>2004452</v>
      </c>
      <c r="E12030" t="s">
        <v>240</v>
      </c>
      <c r="F12030" t="s">
        <v>214</v>
      </c>
      <c r="G12030" t="s">
        <v>215</v>
      </c>
      <c r="H12030">
        <v>2</v>
      </c>
      <c r="I12030">
        <v>2018</v>
      </c>
      <c r="J12030">
        <v>1</v>
      </c>
      <c r="L12030">
        <v>23106897</v>
      </c>
      <c r="M12030">
        <v>5.3</v>
      </c>
      <c r="P12030" s="29">
        <f t="shared" si="483"/>
        <v>0.71666666666666667</v>
      </c>
    </row>
    <row r="12031" spans="1:16" hidden="1" x14ac:dyDescent="0.25">
      <c r="A12031">
        <v>195612285</v>
      </c>
      <c r="B12031">
        <v>803400</v>
      </c>
      <c r="C12031" t="s">
        <v>212</v>
      </c>
      <c r="D12031">
        <v>2004453</v>
      </c>
      <c r="E12031" t="s">
        <v>239</v>
      </c>
      <c r="F12031" t="s">
        <v>214</v>
      </c>
      <c r="G12031" t="s">
        <v>215</v>
      </c>
      <c r="H12031">
        <v>2</v>
      </c>
      <c r="I12031">
        <v>2018</v>
      </c>
      <c r="J12031">
        <v>1</v>
      </c>
      <c r="L12031">
        <v>23107081</v>
      </c>
      <c r="M12031">
        <v>5.9</v>
      </c>
      <c r="P12031" s="29">
        <f t="shared" si="483"/>
        <v>0.81666666666666676</v>
      </c>
    </row>
    <row r="12032" spans="1:16" hidden="1" x14ac:dyDescent="0.25">
      <c r="A12032">
        <v>195612285</v>
      </c>
      <c r="B12032">
        <v>803400</v>
      </c>
      <c r="C12032" t="s">
        <v>212</v>
      </c>
      <c r="D12032">
        <v>2021706</v>
      </c>
      <c r="E12032" t="s">
        <v>271</v>
      </c>
      <c r="F12032" t="s">
        <v>214</v>
      </c>
      <c r="G12032" t="s">
        <v>215</v>
      </c>
      <c r="H12032">
        <v>2</v>
      </c>
      <c r="I12032">
        <v>2018</v>
      </c>
      <c r="J12032">
        <v>1</v>
      </c>
      <c r="L12032">
        <v>23108870</v>
      </c>
      <c r="M12032">
        <v>5.0999999999999996</v>
      </c>
      <c r="P12032" s="29">
        <f t="shared" si="483"/>
        <v>0.68333333333333324</v>
      </c>
    </row>
    <row r="12033" spans="1:16" hidden="1" x14ac:dyDescent="0.25">
      <c r="A12033">
        <v>195612285</v>
      </c>
      <c r="B12033">
        <v>803400</v>
      </c>
      <c r="C12033" t="s">
        <v>212</v>
      </c>
      <c r="D12033">
        <v>2021734</v>
      </c>
      <c r="E12033" t="s">
        <v>252</v>
      </c>
      <c r="F12033" t="s">
        <v>214</v>
      </c>
      <c r="G12033" t="s">
        <v>215</v>
      </c>
      <c r="H12033">
        <v>2</v>
      </c>
      <c r="I12033">
        <v>2018</v>
      </c>
      <c r="J12033">
        <v>1</v>
      </c>
      <c r="L12033">
        <v>23107096</v>
      </c>
      <c r="M12033">
        <v>6.7</v>
      </c>
      <c r="P12033" s="29">
        <f t="shared" si="483"/>
        <v>0.95000000000000007</v>
      </c>
    </row>
    <row r="12034" spans="1:16" hidden="1" x14ac:dyDescent="0.25">
      <c r="A12034">
        <v>195612285</v>
      </c>
      <c r="B12034">
        <v>803400</v>
      </c>
      <c r="C12034" t="s">
        <v>212</v>
      </c>
      <c r="D12034">
        <v>2019273</v>
      </c>
      <c r="E12034" t="s">
        <v>248</v>
      </c>
      <c r="F12034" t="s">
        <v>214</v>
      </c>
      <c r="G12034" t="s">
        <v>215</v>
      </c>
      <c r="H12034">
        <v>2</v>
      </c>
      <c r="I12034">
        <v>2018</v>
      </c>
      <c r="J12034">
        <v>1</v>
      </c>
      <c r="L12034">
        <v>23104977</v>
      </c>
      <c r="M12034">
        <v>5.7</v>
      </c>
      <c r="P12034" s="29">
        <f t="shared" si="483"/>
        <v>0.78333333333333333</v>
      </c>
    </row>
    <row r="12035" spans="1:16" hidden="1" x14ac:dyDescent="0.25">
      <c r="A12035">
        <v>195612285</v>
      </c>
      <c r="B12035">
        <v>803400</v>
      </c>
      <c r="C12035" t="s">
        <v>212</v>
      </c>
      <c r="D12035">
        <v>2021640</v>
      </c>
      <c r="E12035" t="s">
        <v>227</v>
      </c>
      <c r="F12035" t="s">
        <v>214</v>
      </c>
      <c r="G12035" t="s">
        <v>215</v>
      </c>
      <c r="H12035">
        <v>2</v>
      </c>
      <c r="I12035">
        <v>2018</v>
      </c>
      <c r="J12035">
        <v>1</v>
      </c>
      <c r="L12035">
        <v>23108119</v>
      </c>
      <c r="M12035">
        <v>6</v>
      </c>
      <c r="P12035" s="29">
        <f t="shared" si="483"/>
        <v>0.83333333333333337</v>
      </c>
    </row>
    <row r="12036" spans="1:16" hidden="1" x14ac:dyDescent="0.25">
      <c r="A12036">
        <v>195612285</v>
      </c>
      <c r="B12036">
        <v>803400</v>
      </c>
      <c r="C12036" t="s">
        <v>212</v>
      </c>
      <c r="D12036">
        <v>2021615</v>
      </c>
      <c r="E12036" t="s">
        <v>255</v>
      </c>
      <c r="F12036" t="s">
        <v>214</v>
      </c>
      <c r="G12036" t="s">
        <v>215</v>
      </c>
      <c r="H12036">
        <v>4</v>
      </c>
      <c r="I12036">
        <v>2018</v>
      </c>
      <c r="J12036">
        <v>1</v>
      </c>
      <c r="L12036">
        <v>23107757</v>
      </c>
      <c r="P12036" s="29" t="str">
        <f t="shared" si="483"/>
        <v>DRP</v>
      </c>
    </row>
    <row r="12037" spans="1:16" hidden="1" x14ac:dyDescent="0.25">
      <c r="A12037">
        <v>195612285</v>
      </c>
      <c r="B12037">
        <v>803400</v>
      </c>
      <c r="C12037" t="s">
        <v>212</v>
      </c>
      <c r="D12037">
        <v>2019274</v>
      </c>
      <c r="E12037" t="s">
        <v>247</v>
      </c>
      <c r="F12037" t="s">
        <v>214</v>
      </c>
      <c r="G12037" t="s">
        <v>215</v>
      </c>
      <c r="H12037">
        <v>2</v>
      </c>
      <c r="I12037">
        <v>2018</v>
      </c>
      <c r="J12037">
        <v>2</v>
      </c>
      <c r="L12037">
        <v>23115179</v>
      </c>
      <c r="M12037">
        <v>6</v>
      </c>
      <c r="P12037" s="29">
        <f t="shared" si="483"/>
        <v>0.83333333333333337</v>
      </c>
    </row>
    <row r="12038" spans="1:16" hidden="1" x14ac:dyDescent="0.25">
      <c r="A12038">
        <v>195612285</v>
      </c>
      <c r="B12038">
        <v>803400</v>
      </c>
      <c r="C12038" t="s">
        <v>212</v>
      </c>
      <c r="D12038">
        <v>2021747</v>
      </c>
      <c r="E12038" t="s">
        <v>270</v>
      </c>
      <c r="F12038" t="s">
        <v>214</v>
      </c>
      <c r="G12038" t="s">
        <v>215</v>
      </c>
      <c r="H12038">
        <v>2</v>
      </c>
      <c r="I12038">
        <v>2018</v>
      </c>
      <c r="J12038">
        <v>2</v>
      </c>
      <c r="L12038">
        <v>23114826</v>
      </c>
      <c r="M12038">
        <v>6.5</v>
      </c>
      <c r="P12038" s="29">
        <f t="shared" si="483"/>
        <v>0.91666666666666663</v>
      </c>
    </row>
    <row r="12039" spans="1:16" hidden="1" x14ac:dyDescent="0.25">
      <c r="A12039">
        <v>195612285</v>
      </c>
      <c r="B12039">
        <v>803400</v>
      </c>
      <c r="C12039" t="s">
        <v>212</v>
      </c>
      <c r="D12039">
        <v>2021850</v>
      </c>
      <c r="E12039" t="s">
        <v>233</v>
      </c>
      <c r="F12039" t="s">
        <v>214</v>
      </c>
      <c r="G12039" t="s">
        <v>215</v>
      </c>
      <c r="H12039">
        <v>2</v>
      </c>
      <c r="I12039">
        <v>2018</v>
      </c>
      <c r="J12039">
        <v>2</v>
      </c>
      <c r="L12039">
        <v>23114827</v>
      </c>
      <c r="M12039">
        <v>6.3</v>
      </c>
      <c r="P12039" s="29">
        <f t="shared" si="483"/>
        <v>0.8833333333333333</v>
      </c>
    </row>
    <row r="12040" spans="1:16" hidden="1" x14ac:dyDescent="0.25">
      <c r="A12040">
        <v>195612285</v>
      </c>
      <c r="B12040">
        <v>803400</v>
      </c>
      <c r="C12040" t="s">
        <v>212</v>
      </c>
      <c r="D12040">
        <v>2021624</v>
      </c>
      <c r="E12040" t="s">
        <v>243</v>
      </c>
      <c r="F12040" t="s">
        <v>214</v>
      </c>
      <c r="G12040" t="s">
        <v>215</v>
      </c>
      <c r="H12040">
        <v>2</v>
      </c>
      <c r="I12040">
        <v>2018</v>
      </c>
      <c r="J12040">
        <v>2</v>
      </c>
      <c r="L12040">
        <v>23114829</v>
      </c>
      <c r="M12040">
        <v>6.2</v>
      </c>
      <c r="P12040" s="29">
        <f t="shared" si="483"/>
        <v>0.8666666666666667</v>
      </c>
    </row>
    <row r="12041" spans="1:16" hidden="1" x14ac:dyDescent="0.25">
      <c r="A12041">
        <v>195612285</v>
      </c>
      <c r="B12041">
        <v>803400</v>
      </c>
      <c r="C12041" t="s">
        <v>212</v>
      </c>
      <c r="D12041">
        <v>2021615</v>
      </c>
      <c r="E12041" t="s">
        <v>255</v>
      </c>
      <c r="F12041" t="s">
        <v>214</v>
      </c>
      <c r="G12041" t="s">
        <v>215</v>
      </c>
      <c r="H12041">
        <v>2</v>
      </c>
      <c r="I12041">
        <v>2018</v>
      </c>
      <c r="J12041">
        <v>2</v>
      </c>
      <c r="L12041">
        <v>23115891</v>
      </c>
      <c r="M12041">
        <v>5.7</v>
      </c>
      <c r="P12041" s="29">
        <f t="shared" si="483"/>
        <v>0.78333333333333333</v>
      </c>
    </row>
    <row r="12042" spans="1:16" hidden="1" x14ac:dyDescent="0.25">
      <c r="A12042">
        <v>195612285</v>
      </c>
      <c r="B12042">
        <v>803400</v>
      </c>
      <c r="C12042" t="s">
        <v>212</v>
      </c>
      <c r="D12042">
        <v>2021853</v>
      </c>
      <c r="E12042" t="s">
        <v>258</v>
      </c>
      <c r="F12042" t="s">
        <v>214</v>
      </c>
      <c r="G12042" t="s">
        <v>215</v>
      </c>
      <c r="H12042">
        <v>2</v>
      </c>
      <c r="I12042">
        <v>2018</v>
      </c>
      <c r="J12042">
        <v>2</v>
      </c>
      <c r="L12042">
        <v>23114793</v>
      </c>
      <c r="M12042">
        <v>5.3</v>
      </c>
      <c r="P12042" s="29">
        <f t="shared" ref="P12042:P12057" si="484">IF(AND(ISNUMBER(M12042),H12042&lt;&gt;4),(M12042-1)/6,IF(H12042=4,"DRP",IF(AND(H12042=3,M12042="NA"),"BAD",IF(AND(H12042=2),"CVL",IF(AND(H12042=1,ISBLANK(M12042)),"NULL","UNK")))))</f>
        <v>0.71666666666666667</v>
      </c>
    </row>
    <row r="12043" spans="1:16" hidden="1" x14ac:dyDescent="0.25">
      <c r="A12043">
        <v>195612285</v>
      </c>
      <c r="B12043">
        <v>803400</v>
      </c>
      <c r="C12043" t="s">
        <v>212</v>
      </c>
      <c r="D12043">
        <v>2004459</v>
      </c>
      <c r="E12043" t="s">
        <v>238</v>
      </c>
      <c r="F12043" t="s">
        <v>214</v>
      </c>
      <c r="G12043" t="s">
        <v>215</v>
      </c>
      <c r="H12043">
        <v>2</v>
      </c>
      <c r="I12043">
        <v>2018</v>
      </c>
      <c r="J12043">
        <v>2</v>
      </c>
      <c r="L12043">
        <v>23114825</v>
      </c>
      <c r="M12043">
        <v>5.8</v>
      </c>
      <c r="P12043" s="29">
        <f t="shared" si="484"/>
        <v>0.79999999999999993</v>
      </c>
    </row>
    <row r="12044" spans="1:16" hidden="1" x14ac:dyDescent="0.25">
      <c r="A12044">
        <v>195612285</v>
      </c>
      <c r="B12044">
        <v>803400</v>
      </c>
      <c r="C12044" t="s">
        <v>212</v>
      </c>
      <c r="D12044">
        <v>2021695</v>
      </c>
      <c r="E12044" t="s">
        <v>264</v>
      </c>
      <c r="F12044" t="s">
        <v>214</v>
      </c>
      <c r="G12044" t="s">
        <v>215</v>
      </c>
      <c r="H12044">
        <v>2</v>
      </c>
      <c r="I12044">
        <v>2019</v>
      </c>
      <c r="J12044">
        <v>1</v>
      </c>
      <c r="L12044">
        <v>23120811</v>
      </c>
      <c r="M12044">
        <v>5.0999999999999996</v>
      </c>
      <c r="P12044" s="29">
        <f t="shared" si="484"/>
        <v>0.68333333333333324</v>
      </c>
    </row>
    <row r="12045" spans="1:16" hidden="1" x14ac:dyDescent="0.25">
      <c r="A12045">
        <v>195612285</v>
      </c>
      <c r="B12045">
        <v>803400</v>
      </c>
      <c r="C12045" t="s">
        <v>212</v>
      </c>
      <c r="D12045">
        <v>2021858</v>
      </c>
      <c r="E12045" t="s">
        <v>230</v>
      </c>
      <c r="F12045" t="s">
        <v>214</v>
      </c>
      <c r="G12045" t="s">
        <v>215</v>
      </c>
      <c r="H12045">
        <v>2</v>
      </c>
      <c r="I12045">
        <v>2019</v>
      </c>
      <c r="J12045">
        <v>1</v>
      </c>
      <c r="L12045">
        <v>23120796</v>
      </c>
      <c r="M12045">
        <v>6.9</v>
      </c>
      <c r="P12045" s="29">
        <f t="shared" si="484"/>
        <v>0.98333333333333339</v>
      </c>
    </row>
    <row r="12046" spans="1:16" hidden="1" x14ac:dyDescent="0.25">
      <c r="A12046">
        <v>195612285</v>
      </c>
      <c r="B12046">
        <v>803400</v>
      </c>
      <c r="C12046" t="s">
        <v>212</v>
      </c>
      <c r="D12046">
        <v>2021742</v>
      </c>
      <c r="E12046" t="s">
        <v>262</v>
      </c>
      <c r="F12046" t="s">
        <v>214</v>
      </c>
      <c r="G12046" t="s">
        <v>215</v>
      </c>
      <c r="H12046">
        <v>2</v>
      </c>
      <c r="I12046">
        <v>2019</v>
      </c>
      <c r="J12046">
        <v>1</v>
      </c>
      <c r="L12046">
        <v>23123927</v>
      </c>
      <c r="M12046">
        <v>6.3</v>
      </c>
      <c r="P12046" s="29">
        <f t="shared" si="484"/>
        <v>0.8833333333333333</v>
      </c>
    </row>
    <row r="12047" spans="1:16" hidden="1" x14ac:dyDescent="0.25">
      <c r="A12047">
        <v>195612285</v>
      </c>
      <c r="B12047">
        <v>803400</v>
      </c>
      <c r="C12047" t="s">
        <v>212</v>
      </c>
      <c r="D12047">
        <v>2021720</v>
      </c>
      <c r="E12047" t="s">
        <v>263</v>
      </c>
      <c r="F12047" t="s">
        <v>214</v>
      </c>
      <c r="G12047" t="s">
        <v>215</v>
      </c>
      <c r="H12047">
        <v>2</v>
      </c>
      <c r="I12047">
        <v>2019</v>
      </c>
      <c r="J12047">
        <v>1</v>
      </c>
      <c r="L12047">
        <v>23120794</v>
      </c>
      <c r="M12047">
        <v>6.1</v>
      </c>
      <c r="P12047" s="29">
        <f t="shared" si="484"/>
        <v>0.85</v>
      </c>
    </row>
    <row r="12048" spans="1:16" hidden="1" x14ac:dyDescent="0.25">
      <c r="A12048">
        <v>195612285</v>
      </c>
      <c r="B12048">
        <v>803400</v>
      </c>
      <c r="C12048" t="s">
        <v>212</v>
      </c>
      <c r="D12048">
        <v>2004469</v>
      </c>
      <c r="E12048" t="s">
        <v>266</v>
      </c>
      <c r="F12048" t="s">
        <v>214</v>
      </c>
      <c r="G12048" t="s">
        <v>215</v>
      </c>
      <c r="H12048">
        <v>2</v>
      </c>
      <c r="I12048">
        <v>2019</v>
      </c>
      <c r="J12048">
        <v>1</v>
      </c>
      <c r="L12048">
        <v>23120808</v>
      </c>
      <c r="M12048">
        <v>5.9</v>
      </c>
      <c r="P12048" s="29">
        <f t="shared" si="484"/>
        <v>0.81666666666666676</v>
      </c>
    </row>
    <row r="12049" spans="1:16" hidden="1" x14ac:dyDescent="0.25">
      <c r="A12049">
        <v>195612285</v>
      </c>
      <c r="B12049">
        <v>803400</v>
      </c>
      <c r="C12049" t="s">
        <v>212</v>
      </c>
      <c r="D12049">
        <v>2021831</v>
      </c>
      <c r="E12049" t="s">
        <v>261</v>
      </c>
      <c r="F12049" t="s">
        <v>214</v>
      </c>
      <c r="G12049" t="s">
        <v>215</v>
      </c>
      <c r="H12049">
        <v>2</v>
      </c>
      <c r="I12049">
        <v>2019</v>
      </c>
      <c r="J12049">
        <v>1</v>
      </c>
      <c r="L12049">
        <v>23120813</v>
      </c>
      <c r="M12049">
        <v>6.8</v>
      </c>
      <c r="P12049" s="29">
        <f t="shared" si="484"/>
        <v>0.96666666666666667</v>
      </c>
    </row>
    <row r="12050" spans="1:16" hidden="1" x14ac:dyDescent="0.25">
      <c r="A12050">
        <v>195612285</v>
      </c>
      <c r="B12050">
        <v>803400</v>
      </c>
      <c r="C12050" t="s">
        <v>212</v>
      </c>
      <c r="D12050">
        <v>2021585</v>
      </c>
      <c r="E12050" t="s">
        <v>265</v>
      </c>
      <c r="F12050" t="s">
        <v>214</v>
      </c>
      <c r="G12050" t="s">
        <v>215</v>
      </c>
      <c r="H12050">
        <v>2</v>
      </c>
      <c r="I12050">
        <v>2019</v>
      </c>
      <c r="J12050">
        <v>1</v>
      </c>
      <c r="L12050">
        <v>23120812</v>
      </c>
      <c r="M12050">
        <v>6.5</v>
      </c>
      <c r="P12050" s="29">
        <f t="shared" si="484"/>
        <v>0.91666666666666663</v>
      </c>
    </row>
    <row r="12051" spans="1:16" hidden="1" x14ac:dyDescent="0.25">
      <c r="A12051">
        <v>195612285</v>
      </c>
      <c r="B12051">
        <v>803400</v>
      </c>
      <c r="C12051" t="s">
        <v>212</v>
      </c>
      <c r="D12051">
        <v>2021647</v>
      </c>
      <c r="E12051" t="s">
        <v>279</v>
      </c>
      <c r="F12051" t="s">
        <v>214</v>
      </c>
      <c r="G12051" t="s">
        <v>215</v>
      </c>
      <c r="H12051">
        <v>1</v>
      </c>
      <c r="I12051">
        <v>2019</v>
      </c>
      <c r="J12051">
        <v>2</v>
      </c>
      <c r="L12051">
        <v>23128847</v>
      </c>
      <c r="P12051" s="29" t="str">
        <f t="shared" si="484"/>
        <v>NULL</v>
      </c>
    </row>
    <row r="12052" spans="1:16" hidden="1" x14ac:dyDescent="0.25">
      <c r="A12052">
        <v>195612285</v>
      </c>
      <c r="B12052">
        <v>803400</v>
      </c>
      <c r="C12052" t="s">
        <v>212</v>
      </c>
      <c r="D12052">
        <v>2021686</v>
      </c>
      <c r="E12052" t="s">
        <v>272</v>
      </c>
      <c r="F12052" t="s">
        <v>214</v>
      </c>
      <c r="G12052" t="s">
        <v>215</v>
      </c>
      <c r="H12052">
        <v>1</v>
      </c>
      <c r="I12052">
        <v>2019</v>
      </c>
      <c r="J12052">
        <v>2</v>
      </c>
      <c r="L12052">
        <v>23128844</v>
      </c>
      <c r="P12052" s="29" t="str">
        <f t="shared" si="484"/>
        <v>NULL</v>
      </c>
    </row>
    <row r="12053" spans="1:16" hidden="1" x14ac:dyDescent="0.25">
      <c r="A12053">
        <v>195612285</v>
      </c>
      <c r="B12053">
        <v>803400</v>
      </c>
      <c r="C12053" t="s">
        <v>212</v>
      </c>
      <c r="D12053">
        <v>2021715</v>
      </c>
      <c r="E12053" t="s">
        <v>260</v>
      </c>
      <c r="F12053" t="s">
        <v>214</v>
      </c>
      <c r="G12053" t="s">
        <v>215</v>
      </c>
      <c r="H12053">
        <v>1</v>
      </c>
      <c r="I12053">
        <v>2019</v>
      </c>
      <c r="J12053">
        <v>2</v>
      </c>
      <c r="L12053">
        <v>23128848</v>
      </c>
      <c r="P12053" s="29" t="str">
        <f t="shared" si="484"/>
        <v>NULL</v>
      </c>
    </row>
    <row r="12054" spans="1:16" hidden="1" x14ac:dyDescent="0.25">
      <c r="A12054">
        <v>195612285</v>
      </c>
      <c r="B12054">
        <v>803400</v>
      </c>
      <c r="C12054" t="s">
        <v>212</v>
      </c>
      <c r="D12054">
        <v>2021758</v>
      </c>
      <c r="E12054" t="s">
        <v>254</v>
      </c>
      <c r="F12054" t="s">
        <v>214</v>
      </c>
      <c r="G12054" t="s">
        <v>215</v>
      </c>
      <c r="H12054">
        <v>1</v>
      </c>
      <c r="I12054">
        <v>2019</v>
      </c>
      <c r="J12054">
        <v>2</v>
      </c>
      <c r="L12054">
        <v>23128841</v>
      </c>
      <c r="P12054" s="29" t="str">
        <f t="shared" si="484"/>
        <v>NULL</v>
      </c>
    </row>
    <row r="12055" spans="1:16" hidden="1" x14ac:dyDescent="0.25">
      <c r="A12055">
        <v>195612285</v>
      </c>
      <c r="B12055">
        <v>803400</v>
      </c>
      <c r="C12055" t="s">
        <v>212</v>
      </c>
      <c r="D12055">
        <v>2021837</v>
      </c>
      <c r="E12055" t="s">
        <v>268</v>
      </c>
      <c r="F12055" t="s">
        <v>214</v>
      </c>
      <c r="G12055" t="s">
        <v>215</v>
      </c>
      <c r="H12055">
        <v>1</v>
      </c>
      <c r="I12055">
        <v>2019</v>
      </c>
      <c r="J12055">
        <v>2</v>
      </c>
      <c r="L12055">
        <v>23128849</v>
      </c>
      <c r="P12055" s="29" t="str">
        <f t="shared" si="484"/>
        <v>NULL</v>
      </c>
    </row>
    <row r="12056" spans="1:16" hidden="1" x14ac:dyDescent="0.25">
      <c r="A12056">
        <v>195612285</v>
      </c>
      <c r="B12056">
        <v>803400</v>
      </c>
      <c r="C12056" t="s">
        <v>212</v>
      </c>
      <c r="D12056">
        <v>2021860</v>
      </c>
      <c r="E12056" t="s">
        <v>267</v>
      </c>
      <c r="F12056" t="s">
        <v>214</v>
      </c>
      <c r="G12056" t="s">
        <v>215</v>
      </c>
      <c r="H12056">
        <v>1</v>
      </c>
      <c r="I12056">
        <v>2019</v>
      </c>
      <c r="J12056">
        <v>2</v>
      </c>
      <c r="L12056">
        <v>23128845</v>
      </c>
      <c r="P12056" s="29" t="str">
        <f t="shared" si="484"/>
        <v>NULL</v>
      </c>
    </row>
    <row r="12057" spans="1:16" hidden="1" x14ac:dyDescent="0.25">
      <c r="A12057">
        <v>195612285</v>
      </c>
      <c r="B12057">
        <v>803400</v>
      </c>
      <c r="C12057" t="s">
        <v>212</v>
      </c>
      <c r="D12057">
        <v>2027110</v>
      </c>
      <c r="E12057" t="s">
        <v>365</v>
      </c>
      <c r="F12057" t="s">
        <v>320</v>
      </c>
      <c r="G12057" t="s">
        <v>321</v>
      </c>
      <c r="H12057">
        <v>1</v>
      </c>
      <c r="I12057">
        <v>2019</v>
      </c>
      <c r="J12057">
        <v>2</v>
      </c>
      <c r="L12057">
        <v>23130219</v>
      </c>
      <c r="P12057" s="29" t="str">
        <f t="shared" si="484"/>
        <v>NULL</v>
      </c>
    </row>
    <row r="12058" spans="1:16" hidden="1" x14ac:dyDescent="0.25">
      <c r="A12058">
        <v>195625425</v>
      </c>
      <c r="B12058">
        <v>803407</v>
      </c>
      <c r="C12058" t="s">
        <v>317</v>
      </c>
      <c r="D12058">
        <v>2004098</v>
      </c>
      <c r="E12058" t="s">
        <v>213</v>
      </c>
      <c r="F12058" t="s">
        <v>214</v>
      </c>
      <c r="G12058" t="s">
        <v>215</v>
      </c>
      <c r="H12058">
        <v>2</v>
      </c>
      <c r="I12058">
        <v>2015</v>
      </c>
      <c r="J12058">
        <v>1</v>
      </c>
      <c r="L12058">
        <v>23066518</v>
      </c>
      <c r="M12058">
        <v>6.5</v>
      </c>
      <c r="P12058" s="29">
        <f t="shared" ref="P12058:P12069" si="485">IF(AND(ISNUMBER(M12058),H12058&lt;&gt;4,N12058&lt;&gt;"X"),(M12058-1)/6,IF(H12058=4,"DRP",IF(AND(H12058=3,M12058="NA"),"BAD",IF(AND(H12058=2),"CVL",IF(AND(H12058=1,ISBLANK(M12058)),"NULL","UNK")))))</f>
        <v>0.91666666666666663</v>
      </c>
    </row>
    <row r="12059" spans="1:16" hidden="1" x14ac:dyDescent="0.25">
      <c r="A12059">
        <v>195625425</v>
      </c>
      <c r="B12059">
        <v>803407</v>
      </c>
      <c r="C12059" t="s">
        <v>317</v>
      </c>
      <c r="D12059">
        <v>2021754</v>
      </c>
      <c r="E12059" t="s">
        <v>216</v>
      </c>
      <c r="F12059" t="s">
        <v>214</v>
      </c>
      <c r="G12059" t="s">
        <v>215</v>
      </c>
      <c r="H12059">
        <v>3</v>
      </c>
      <c r="I12059">
        <v>2015</v>
      </c>
      <c r="J12059">
        <v>1</v>
      </c>
      <c r="L12059">
        <v>23066478</v>
      </c>
      <c r="M12059" t="s">
        <v>221</v>
      </c>
      <c r="P12059" s="29" t="str">
        <f t="shared" si="485"/>
        <v>BAD</v>
      </c>
    </row>
    <row r="12060" spans="1:16" hidden="1" x14ac:dyDescent="0.25">
      <c r="A12060">
        <v>195625425</v>
      </c>
      <c r="B12060">
        <v>803407</v>
      </c>
      <c r="C12060" t="s">
        <v>317</v>
      </c>
      <c r="D12060">
        <v>2005099</v>
      </c>
      <c r="E12060" t="s">
        <v>217</v>
      </c>
      <c r="F12060" t="s">
        <v>214</v>
      </c>
      <c r="G12060" t="s">
        <v>215</v>
      </c>
      <c r="H12060">
        <v>2</v>
      </c>
      <c r="I12060">
        <v>2015</v>
      </c>
      <c r="J12060">
        <v>1</v>
      </c>
      <c r="L12060">
        <v>23066427</v>
      </c>
      <c r="M12060">
        <v>5.5</v>
      </c>
      <c r="P12060" s="29">
        <f t="shared" si="485"/>
        <v>0.75</v>
      </c>
    </row>
    <row r="12061" spans="1:16" hidden="1" x14ac:dyDescent="0.25">
      <c r="A12061">
        <v>195625425</v>
      </c>
      <c r="B12061">
        <v>803407</v>
      </c>
      <c r="C12061" t="s">
        <v>317</v>
      </c>
      <c r="D12061">
        <v>2005102</v>
      </c>
      <c r="E12061" t="s">
        <v>218</v>
      </c>
      <c r="F12061" t="s">
        <v>214</v>
      </c>
      <c r="G12061" t="s">
        <v>215</v>
      </c>
      <c r="H12061">
        <v>2</v>
      </c>
      <c r="I12061">
        <v>2015</v>
      </c>
      <c r="J12061">
        <v>1</v>
      </c>
      <c r="L12061">
        <v>23066488</v>
      </c>
      <c r="M12061">
        <v>5.3</v>
      </c>
      <c r="P12061" s="29">
        <f t="shared" si="485"/>
        <v>0.71666666666666667</v>
      </c>
    </row>
    <row r="12062" spans="1:16" hidden="1" x14ac:dyDescent="0.25">
      <c r="A12062">
        <v>195625425</v>
      </c>
      <c r="B12062">
        <v>803407</v>
      </c>
      <c r="C12062" t="s">
        <v>317</v>
      </c>
      <c r="D12062">
        <v>2021600</v>
      </c>
      <c r="E12062" t="s">
        <v>219</v>
      </c>
      <c r="F12062" t="s">
        <v>214</v>
      </c>
      <c r="G12062" t="s">
        <v>215</v>
      </c>
      <c r="H12062">
        <v>2</v>
      </c>
      <c r="I12062">
        <v>2015</v>
      </c>
      <c r="J12062">
        <v>1</v>
      </c>
      <c r="L12062">
        <v>23066437</v>
      </c>
      <c r="M12062">
        <v>5.7</v>
      </c>
      <c r="P12062" s="29">
        <f t="shared" si="485"/>
        <v>0.78333333333333333</v>
      </c>
    </row>
    <row r="12063" spans="1:16" hidden="1" x14ac:dyDescent="0.25">
      <c r="A12063">
        <v>195625425</v>
      </c>
      <c r="B12063">
        <v>803407</v>
      </c>
      <c r="C12063" t="s">
        <v>317</v>
      </c>
      <c r="D12063">
        <v>2005118</v>
      </c>
      <c r="E12063" t="s">
        <v>223</v>
      </c>
      <c r="F12063" t="s">
        <v>214</v>
      </c>
      <c r="G12063" t="s">
        <v>215</v>
      </c>
      <c r="H12063">
        <v>3</v>
      </c>
      <c r="I12063">
        <v>2015</v>
      </c>
      <c r="J12063">
        <v>1</v>
      </c>
      <c r="L12063">
        <v>23066497</v>
      </c>
      <c r="M12063">
        <v>3.5</v>
      </c>
      <c r="P12063" s="29">
        <f t="shared" si="485"/>
        <v>0.41666666666666669</v>
      </c>
    </row>
    <row r="12064" spans="1:16" hidden="1" x14ac:dyDescent="0.25">
      <c r="A12064">
        <v>195625425</v>
      </c>
      <c r="B12064">
        <v>803407</v>
      </c>
      <c r="C12064" t="s">
        <v>317</v>
      </c>
      <c r="D12064">
        <v>2004112</v>
      </c>
      <c r="E12064" t="s">
        <v>244</v>
      </c>
      <c r="F12064" t="s">
        <v>214</v>
      </c>
      <c r="G12064" t="s">
        <v>215</v>
      </c>
      <c r="H12064">
        <v>2</v>
      </c>
      <c r="I12064">
        <v>2015</v>
      </c>
      <c r="J12064">
        <v>2</v>
      </c>
      <c r="L12064">
        <v>23073240</v>
      </c>
      <c r="M12064">
        <v>6</v>
      </c>
      <c r="P12064" s="29">
        <f t="shared" si="485"/>
        <v>0.83333333333333337</v>
      </c>
    </row>
    <row r="12065" spans="1:16" hidden="1" x14ac:dyDescent="0.25">
      <c r="A12065">
        <v>195625425</v>
      </c>
      <c r="B12065">
        <v>803407</v>
      </c>
      <c r="C12065" t="s">
        <v>317</v>
      </c>
      <c r="D12065">
        <v>2021580</v>
      </c>
      <c r="E12065" t="s">
        <v>241</v>
      </c>
      <c r="F12065" t="s">
        <v>214</v>
      </c>
      <c r="G12065" t="s">
        <v>215</v>
      </c>
      <c r="H12065">
        <v>2</v>
      </c>
      <c r="I12065">
        <v>2015</v>
      </c>
      <c r="J12065">
        <v>2</v>
      </c>
      <c r="L12065">
        <v>23072001</v>
      </c>
      <c r="M12065">
        <v>4.5999999999999996</v>
      </c>
      <c r="P12065" s="29">
        <f t="shared" si="485"/>
        <v>0.6</v>
      </c>
    </row>
    <row r="12066" spans="1:16" hidden="1" x14ac:dyDescent="0.25">
      <c r="A12066">
        <v>195625425</v>
      </c>
      <c r="B12066">
        <v>803407</v>
      </c>
      <c r="C12066" t="s">
        <v>317</v>
      </c>
      <c r="D12066">
        <v>2005117</v>
      </c>
      <c r="E12066" t="s">
        <v>220</v>
      </c>
      <c r="F12066" t="s">
        <v>214</v>
      </c>
      <c r="G12066" t="s">
        <v>215</v>
      </c>
      <c r="H12066">
        <v>2</v>
      </c>
      <c r="I12066">
        <v>2015</v>
      </c>
      <c r="J12066">
        <v>2</v>
      </c>
      <c r="L12066">
        <v>23070398</v>
      </c>
      <c r="M12066">
        <v>6.2</v>
      </c>
      <c r="P12066" s="29">
        <f t="shared" si="485"/>
        <v>0.8666666666666667</v>
      </c>
    </row>
    <row r="12067" spans="1:16" hidden="1" x14ac:dyDescent="0.25">
      <c r="A12067">
        <v>195625425</v>
      </c>
      <c r="B12067">
        <v>803407</v>
      </c>
      <c r="C12067" t="s">
        <v>317</v>
      </c>
      <c r="D12067">
        <v>2021602</v>
      </c>
      <c r="E12067" t="s">
        <v>242</v>
      </c>
      <c r="F12067" t="s">
        <v>214</v>
      </c>
      <c r="G12067" t="s">
        <v>215</v>
      </c>
      <c r="H12067">
        <v>2</v>
      </c>
      <c r="I12067">
        <v>2015</v>
      </c>
      <c r="J12067">
        <v>2</v>
      </c>
      <c r="L12067">
        <v>23072005</v>
      </c>
      <c r="M12067">
        <v>5.7</v>
      </c>
      <c r="P12067" s="29">
        <f t="shared" si="485"/>
        <v>0.78333333333333333</v>
      </c>
    </row>
    <row r="12068" spans="1:16" hidden="1" x14ac:dyDescent="0.25">
      <c r="A12068">
        <v>195625425</v>
      </c>
      <c r="B12068">
        <v>803407</v>
      </c>
      <c r="C12068" t="s">
        <v>317</v>
      </c>
      <c r="D12068">
        <v>2021754</v>
      </c>
      <c r="E12068" t="s">
        <v>216</v>
      </c>
      <c r="F12068" t="s">
        <v>214</v>
      </c>
      <c r="G12068" t="s">
        <v>215</v>
      </c>
      <c r="H12068">
        <v>2</v>
      </c>
      <c r="I12068">
        <v>2015</v>
      </c>
      <c r="J12068">
        <v>2</v>
      </c>
      <c r="L12068">
        <v>23074125</v>
      </c>
      <c r="M12068">
        <v>5.6</v>
      </c>
      <c r="P12068" s="29">
        <f t="shared" si="485"/>
        <v>0.76666666666666661</v>
      </c>
    </row>
    <row r="12069" spans="1:16" hidden="1" x14ac:dyDescent="0.25">
      <c r="A12069">
        <v>195625425</v>
      </c>
      <c r="B12069">
        <v>803407</v>
      </c>
      <c r="C12069" t="s">
        <v>317</v>
      </c>
      <c r="D12069">
        <v>2005118</v>
      </c>
      <c r="E12069" t="s">
        <v>223</v>
      </c>
      <c r="F12069" t="s">
        <v>214</v>
      </c>
      <c r="G12069" t="s">
        <v>215</v>
      </c>
      <c r="H12069">
        <v>2</v>
      </c>
      <c r="I12069">
        <v>2015</v>
      </c>
      <c r="J12069">
        <v>2</v>
      </c>
      <c r="L12069">
        <v>23071574</v>
      </c>
      <c r="M12069">
        <v>5</v>
      </c>
      <c r="P12069" s="29">
        <f t="shared" si="485"/>
        <v>0.66666666666666663</v>
      </c>
    </row>
    <row r="12070" spans="1:16" hidden="1" x14ac:dyDescent="0.25">
      <c r="A12070">
        <v>195640734</v>
      </c>
      <c r="B12070">
        <v>803401</v>
      </c>
      <c r="C12070" t="s">
        <v>318</v>
      </c>
      <c r="D12070">
        <v>2004098</v>
      </c>
      <c r="E12070" t="s">
        <v>213</v>
      </c>
      <c r="F12070" t="s">
        <v>214</v>
      </c>
      <c r="G12070" t="s">
        <v>215</v>
      </c>
      <c r="H12070">
        <v>4</v>
      </c>
      <c r="I12070">
        <v>2016</v>
      </c>
      <c r="J12070">
        <v>1</v>
      </c>
      <c r="L12070">
        <v>23081503</v>
      </c>
      <c r="P12070" s="29" t="str">
        <f t="shared" ref="P12070:P12101" si="486">IF(AND(ISNUMBER(M12070),H12070&lt;&gt;4),(M12070-1)/6,IF(H12070=4,"DRP",IF(AND(H12070=3,M12070="NA"),"BAD",IF(AND(H12070=2),"CVL",IF(AND(H12070=1,ISBLANK(M12070)),"NULL","UNK")))))</f>
        <v>DRP</v>
      </c>
    </row>
    <row r="12071" spans="1:16" hidden="1" x14ac:dyDescent="0.25">
      <c r="A12071">
        <v>195640734</v>
      </c>
      <c r="B12071">
        <v>803401</v>
      </c>
      <c r="C12071" t="s">
        <v>318</v>
      </c>
      <c r="D12071">
        <v>2005099</v>
      </c>
      <c r="E12071" t="s">
        <v>217</v>
      </c>
      <c r="F12071" t="s">
        <v>214</v>
      </c>
      <c r="G12071" t="s">
        <v>215</v>
      </c>
      <c r="H12071">
        <v>4</v>
      </c>
      <c r="I12071">
        <v>2016</v>
      </c>
      <c r="J12071">
        <v>1</v>
      </c>
      <c r="L12071">
        <v>23081299</v>
      </c>
      <c r="P12071" s="29" t="str">
        <f t="shared" si="486"/>
        <v>DRP</v>
      </c>
    </row>
    <row r="12072" spans="1:16" hidden="1" x14ac:dyDescent="0.25">
      <c r="A12072">
        <v>195640734</v>
      </c>
      <c r="B12072">
        <v>803401</v>
      </c>
      <c r="C12072" t="s">
        <v>318</v>
      </c>
      <c r="D12072">
        <v>2005102</v>
      </c>
      <c r="E12072" t="s">
        <v>218</v>
      </c>
      <c r="F12072" t="s">
        <v>214</v>
      </c>
      <c r="G12072" t="s">
        <v>215</v>
      </c>
      <c r="H12072">
        <v>4</v>
      </c>
      <c r="I12072">
        <v>2016</v>
      </c>
      <c r="J12072">
        <v>1</v>
      </c>
      <c r="L12072">
        <v>23081382</v>
      </c>
      <c r="P12072" s="29" t="str">
        <f t="shared" si="486"/>
        <v>DRP</v>
      </c>
    </row>
    <row r="12073" spans="1:16" hidden="1" x14ac:dyDescent="0.25">
      <c r="A12073">
        <v>195640734</v>
      </c>
      <c r="B12073">
        <v>803401</v>
      </c>
      <c r="C12073" t="s">
        <v>318</v>
      </c>
      <c r="D12073">
        <v>2005118</v>
      </c>
      <c r="E12073" t="s">
        <v>223</v>
      </c>
      <c r="F12073" t="s">
        <v>214</v>
      </c>
      <c r="G12073" t="s">
        <v>215</v>
      </c>
      <c r="H12073">
        <v>4</v>
      </c>
      <c r="I12073">
        <v>2016</v>
      </c>
      <c r="J12073">
        <v>1</v>
      </c>
      <c r="L12073">
        <v>23081579</v>
      </c>
      <c r="P12073" s="29" t="str">
        <f t="shared" si="486"/>
        <v>DRP</v>
      </c>
    </row>
    <row r="12074" spans="1:16" hidden="1" x14ac:dyDescent="0.25">
      <c r="A12074">
        <v>195640734</v>
      </c>
      <c r="B12074">
        <v>803401</v>
      </c>
      <c r="C12074" t="s">
        <v>318</v>
      </c>
      <c r="D12074">
        <v>2021600</v>
      </c>
      <c r="E12074" t="s">
        <v>219</v>
      </c>
      <c r="F12074" t="s">
        <v>214</v>
      </c>
      <c r="G12074" t="s">
        <v>215</v>
      </c>
      <c r="H12074">
        <v>4</v>
      </c>
      <c r="I12074">
        <v>2016</v>
      </c>
      <c r="J12074">
        <v>1</v>
      </c>
      <c r="L12074">
        <v>23081079</v>
      </c>
      <c r="P12074" s="29" t="str">
        <f t="shared" si="486"/>
        <v>DRP</v>
      </c>
    </row>
    <row r="12075" spans="1:16" hidden="1" x14ac:dyDescent="0.25">
      <c r="A12075">
        <v>195640734</v>
      </c>
      <c r="B12075">
        <v>803401</v>
      </c>
      <c r="C12075" t="s">
        <v>318</v>
      </c>
      <c r="D12075">
        <v>2021754</v>
      </c>
      <c r="E12075" t="s">
        <v>216</v>
      </c>
      <c r="F12075" t="s">
        <v>214</v>
      </c>
      <c r="G12075" t="s">
        <v>215</v>
      </c>
      <c r="H12075">
        <v>4</v>
      </c>
      <c r="I12075">
        <v>2016</v>
      </c>
      <c r="J12075">
        <v>1</v>
      </c>
      <c r="L12075">
        <v>23081126</v>
      </c>
      <c r="P12075" s="29" t="str">
        <f t="shared" si="486"/>
        <v>DRP</v>
      </c>
    </row>
    <row r="12076" spans="1:16" hidden="1" x14ac:dyDescent="0.25">
      <c r="A12076">
        <v>195640734</v>
      </c>
      <c r="B12076">
        <v>803401</v>
      </c>
      <c r="C12076" t="s">
        <v>318</v>
      </c>
      <c r="D12076">
        <v>2004098</v>
      </c>
      <c r="E12076" t="s">
        <v>213</v>
      </c>
      <c r="F12076" t="s">
        <v>214</v>
      </c>
      <c r="G12076" t="s">
        <v>215</v>
      </c>
      <c r="H12076">
        <v>4</v>
      </c>
      <c r="I12076">
        <v>2016</v>
      </c>
      <c r="J12076">
        <v>1</v>
      </c>
      <c r="L12076">
        <v>23078142</v>
      </c>
      <c r="P12076" s="29" t="str">
        <f t="shared" si="486"/>
        <v>DRP</v>
      </c>
    </row>
    <row r="12077" spans="1:16" hidden="1" x14ac:dyDescent="0.25">
      <c r="A12077">
        <v>195640734</v>
      </c>
      <c r="B12077">
        <v>803401</v>
      </c>
      <c r="C12077" t="s">
        <v>318</v>
      </c>
      <c r="D12077">
        <v>2005099</v>
      </c>
      <c r="E12077" t="s">
        <v>217</v>
      </c>
      <c r="F12077" t="s">
        <v>214</v>
      </c>
      <c r="G12077" t="s">
        <v>215</v>
      </c>
      <c r="H12077">
        <v>4</v>
      </c>
      <c r="I12077">
        <v>2016</v>
      </c>
      <c r="J12077">
        <v>1</v>
      </c>
      <c r="L12077">
        <v>23081375</v>
      </c>
      <c r="P12077" s="29" t="str">
        <f t="shared" si="486"/>
        <v>DRP</v>
      </c>
    </row>
    <row r="12078" spans="1:16" hidden="1" x14ac:dyDescent="0.25">
      <c r="A12078">
        <v>195640734</v>
      </c>
      <c r="B12078">
        <v>803401</v>
      </c>
      <c r="C12078" t="s">
        <v>318</v>
      </c>
      <c r="D12078">
        <v>2005118</v>
      </c>
      <c r="E12078" t="s">
        <v>223</v>
      </c>
      <c r="F12078" t="s">
        <v>214</v>
      </c>
      <c r="G12078" t="s">
        <v>215</v>
      </c>
      <c r="H12078">
        <v>4</v>
      </c>
      <c r="I12078">
        <v>2016</v>
      </c>
      <c r="J12078">
        <v>1</v>
      </c>
      <c r="L12078">
        <v>23081293</v>
      </c>
      <c r="P12078" s="29" t="str">
        <f t="shared" si="486"/>
        <v>DRP</v>
      </c>
    </row>
    <row r="12079" spans="1:16" hidden="1" x14ac:dyDescent="0.25">
      <c r="A12079">
        <v>195640734</v>
      </c>
      <c r="B12079">
        <v>803401</v>
      </c>
      <c r="C12079" t="s">
        <v>318</v>
      </c>
      <c r="D12079">
        <v>2021754</v>
      </c>
      <c r="E12079" t="s">
        <v>216</v>
      </c>
      <c r="F12079" t="s">
        <v>214</v>
      </c>
      <c r="G12079" t="s">
        <v>215</v>
      </c>
      <c r="H12079">
        <v>4</v>
      </c>
      <c r="I12079">
        <v>2016</v>
      </c>
      <c r="J12079">
        <v>1</v>
      </c>
      <c r="L12079">
        <v>23081094</v>
      </c>
      <c r="P12079" s="29" t="str">
        <f t="shared" si="486"/>
        <v>DRP</v>
      </c>
    </row>
    <row r="12080" spans="1:16" hidden="1" x14ac:dyDescent="0.25">
      <c r="A12080">
        <v>195645701</v>
      </c>
      <c r="B12080">
        <v>803401</v>
      </c>
      <c r="C12080" t="s">
        <v>318</v>
      </c>
      <c r="D12080">
        <v>2004098</v>
      </c>
      <c r="E12080" t="s">
        <v>213</v>
      </c>
      <c r="F12080" t="s">
        <v>214</v>
      </c>
      <c r="G12080" t="s">
        <v>215</v>
      </c>
      <c r="H12080">
        <v>3</v>
      </c>
      <c r="I12080">
        <v>2016</v>
      </c>
      <c r="J12080">
        <v>1</v>
      </c>
      <c r="L12080">
        <v>23081503</v>
      </c>
      <c r="M12080">
        <v>1</v>
      </c>
      <c r="P12080" s="29">
        <f t="shared" si="486"/>
        <v>0</v>
      </c>
    </row>
    <row r="12081" spans="1:16" hidden="1" x14ac:dyDescent="0.25">
      <c r="A12081">
        <v>195645701</v>
      </c>
      <c r="B12081">
        <v>803401</v>
      </c>
      <c r="C12081" t="s">
        <v>318</v>
      </c>
      <c r="D12081">
        <v>2021754</v>
      </c>
      <c r="E12081" t="s">
        <v>216</v>
      </c>
      <c r="F12081" t="s">
        <v>214</v>
      </c>
      <c r="G12081" t="s">
        <v>215</v>
      </c>
      <c r="H12081">
        <v>3</v>
      </c>
      <c r="I12081">
        <v>2016</v>
      </c>
      <c r="J12081">
        <v>1</v>
      </c>
      <c r="L12081">
        <v>23081091</v>
      </c>
      <c r="M12081">
        <v>3.2</v>
      </c>
      <c r="P12081" s="29">
        <f t="shared" si="486"/>
        <v>0.3666666666666667</v>
      </c>
    </row>
    <row r="12082" spans="1:16" hidden="1" x14ac:dyDescent="0.25">
      <c r="A12082">
        <v>195645701</v>
      </c>
      <c r="B12082">
        <v>803401</v>
      </c>
      <c r="C12082" t="s">
        <v>318</v>
      </c>
      <c r="D12082">
        <v>2005118</v>
      </c>
      <c r="E12082" t="s">
        <v>223</v>
      </c>
      <c r="F12082" t="s">
        <v>214</v>
      </c>
      <c r="G12082" t="s">
        <v>215</v>
      </c>
      <c r="H12082">
        <v>3</v>
      </c>
      <c r="I12082">
        <v>2016</v>
      </c>
      <c r="J12082">
        <v>1</v>
      </c>
      <c r="L12082">
        <v>23081292</v>
      </c>
      <c r="M12082">
        <v>3.9</v>
      </c>
      <c r="P12082" s="29">
        <f t="shared" si="486"/>
        <v>0.48333333333333334</v>
      </c>
    </row>
    <row r="12083" spans="1:16" hidden="1" x14ac:dyDescent="0.25">
      <c r="A12083">
        <v>195645701</v>
      </c>
      <c r="B12083">
        <v>803401</v>
      </c>
      <c r="C12083" t="s">
        <v>318</v>
      </c>
      <c r="D12083">
        <v>2021600</v>
      </c>
      <c r="E12083" t="s">
        <v>219</v>
      </c>
      <c r="F12083" t="s">
        <v>214</v>
      </c>
      <c r="G12083" t="s">
        <v>215</v>
      </c>
      <c r="H12083">
        <v>2</v>
      </c>
      <c r="I12083">
        <v>2016</v>
      </c>
      <c r="J12083">
        <v>1</v>
      </c>
      <c r="L12083">
        <v>23081078</v>
      </c>
      <c r="M12083">
        <v>4.5999999999999996</v>
      </c>
      <c r="P12083" s="29">
        <f t="shared" si="486"/>
        <v>0.6</v>
      </c>
    </row>
    <row r="12084" spans="1:16" hidden="1" x14ac:dyDescent="0.25">
      <c r="A12084">
        <v>195645701</v>
      </c>
      <c r="B12084">
        <v>803401</v>
      </c>
      <c r="C12084" t="s">
        <v>318</v>
      </c>
      <c r="D12084">
        <v>2005099</v>
      </c>
      <c r="E12084" t="s">
        <v>217</v>
      </c>
      <c r="F12084" t="s">
        <v>214</v>
      </c>
      <c r="G12084" t="s">
        <v>215</v>
      </c>
      <c r="H12084">
        <v>2</v>
      </c>
      <c r="I12084">
        <v>2016</v>
      </c>
      <c r="J12084">
        <v>1</v>
      </c>
      <c r="L12084">
        <v>23081299</v>
      </c>
      <c r="M12084">
        <v>4.5</v>
      </c>
      <c r="P12084" s="29">
        <f t="shared" si="486"/>
        <v>0.58333333333333337</v>
      </c>
    </row>
    <row r="12085" spans="1:16" hidden="1" x14ac:dyDescent="0.25">
      <c r="A12085">
        <v>195645701</v>
      </c>
      <c r="B12085">
        <v>803401</v>
      </c>
      <c r="C12085" t="s">
        <v>318</v>
      </c>
      <c r="D12085">
        <v>2005102</v>
      </c>
      <c r="E12085" t="s">
        <v>218</v>
      </c>
      <c r="F12085" t="s">
        <v>214</v>
      </c>
      <c r="G12085" t="s">
        <v>215</v>
      </c>
      <c r="H12085">
        <v>2</v>
      </c>
      <c r="I12085">
        <v>2016</v>
      </c>
      <c r="J12085">
        <v>1</v>
      </c>
      <c r="L12085">
        <v>23081381</v>
      </c>
      <c r="M12085">
        <v>4.3</v>
      </c>
      <c r="P12085" s="29">
        <f t="shared" si="486"/>
        <v>0.54999999999999993</v>
      </c>
    </row>
    <row r="12086" spans="1:16" hidden="1" x14ac:dyDescent="0.25">
      <c r="A12086">
        <v>195645701</v>
      </c>
      <c r="B12086">
        <v>803401</v>
      </c>
      <c r="C12086" t="s">
        <v>318</v>
      </c>
      <c r="D12086">
        <v>2021754</v>
      </c>
      <c r="E12086" t="s">
        <v>216</v>
      </c>
      <c r="F12086" t="s">
        <v>214</v>
      </c>
      <c r="G12086" t="s">
        <v>215</v>
      </c>
      <c r="H12086">
        <v>3</v>
      </c>
      <c r="I12086">
        <v>2016</v>
      </c>
      <c r="J12086">
        <v>2</v>
      </c>
      <c r="L12086">
        <v>23086737</v>
      </c>
      <c r="M12086">
        <v>2.7</v>
      </c>
      <c r="P12086" s="29">
        <f t="shared" si="486"/>
        <v>0.28333333333333338</v>
      </c>
    </row>
    <row r="12087" spans="1:16" hidden="1" x14ac:dyDescent="0.25">
      <c r="A12087">
        <v>195645701</v>
      </c>
      <c r="B12087">
        <v>803401</v>
      </c>
      <c r="C12087" t="s">
        <v>318</v>
      </c>
      <c r="D12087">
        <v>2005118</v>
      </c>
      <c r="E12087" t="s">
        <v>223</v>
      </c>
      <c r="F12087" t="s">
        <v>214</v>
      </c>
      <c r="G12087" t="s">
        <v>215</v>
      </c>
      <c r="H12087">
        <v>3</v>
      </c>
      <c r="I12087">
        <v>2016</v>
      </c>
      <c r="J12087">
        <v>2</v>
      </c>
      <c r="L12087">
        <v>23086742</v>
      </c>
      <c r="M12087">
        <v>3.7</v>
      </c>
      <c r="P12087" s="29">
        <f t="shared" si="486"/>
        <v>0.45</v>
      </c>
    </row>
    <row r="12088" spans="1:16" hidden="1" x14ac:dyDescent="0.25">
      <c r="A12088">
        <v>195645701</v>
      </c>
      <c r="B12088">
        <v>803401</v>
      </c>
      <c r="C12088" t="s">
        <v>318</v>
      </c>
      <c r="D12088">
        <v>2004098</v>
      </c>
      <c r="E12088" t="s">
        <v>213</v>
      </c>
      <c r="F12088" t="s">
        <v>214</v>
      </c>
      <c r="G12088" t="s">
        <v>215</v>
      </c>
      <c r="H12088">
        <v>2</v>
      </c>
      <c r="I12088">
        <v>2016</v>
      </c>
      <c r="J12088">
        <v>2</v>
      </c>
      <c r="L12088">
        <v>23085303</v>
      </c>
      <c r="M12088">
        <v>6.3</v>
      </c>
      <c r="P12088" s="29">
        <f t="shared" si="486"/>
        <v>0.8833333333333333</v>
      </c>
    </row>
    <row r="12089" spans="1:16" hidden="1" x14ac:dyDescent="0.25">
      <c r="A12089">
        <v>195645701</v>
      </c>
      <c r="B12089">
        <v>803401</v>
      </c>
      <c r="C12089" t="s">
        <v>318</v>
      </c>
      <c r="D12089">
        <v>2005117</v>
      </c>
      <c r="E12089" t="s">
        <v>220</v>
      </c>
      <c r="F12089" t="s">
        <v>214</v>
      </c>
      <c r="G12089" t="s">
        <v>215</v>
      </c>
      <c r="H12089">
        <v>3</v>
      </c>
      <c r="I12089">
        <v>2016</v>
      </c>
      <c r="J12089">
        <v>2</v>
      </c>
      <c r="L12089">
        <v>23084480</v>
      </c>
      <c r="M12089">
        <v>3.4</v>
      </c>
      <c r="P12089" s="29">
        <f t="shared" si="486"/>
        <v>0.39999999999999997</v>
      </c>
    </row>
    <row r="12090" spans="1:16" hidden="1" x14ac:dyDescent="0.25">
      <c r="A12090">
        <v>195645701</v>
      </c>
      <c r="B12090">
        <v>803401</v>
      </c>
      <c r="C12090" t="s">
        <v>318</v>
      </c>
      <c r="D12090">
        <v>2021602</v>
      </c>
      <c r="E12090" t="s">
        <v>242</v>
      </c>
      <c r="F12090" t="s">
        <v>214</v>
      </c>
      <c r="G12090" t="s">
        <v>215</v>
      </c>
      <c r="H12090">
        <v>3</v>
      </c>
      <c r="I12090">
        <v>2016</v>
      </c>
      <c r="J12090">
        <v>2</v>
      </c>
      <c r="L12090">
        <v>23086746</v>
      </c>
      <c r="M12090">
        <v>1.6</v>
      </c>
      <c r="P12090" s="29">
        <f t="shared" si="486"/>
        <v>0.10000000000000002</v>
      </c>
    </row>
    <row r="12091" spans="1:16" hidden="1" x14ac:dyDescent="0.25">
      <c r="A12091">
        <v>195645701</v>
      </c>
      <c r="B12091">
        <v>803401</v>
      </c>
      <c r="C12091" t="s">
        <v>318</v>
      </c>
      <c r="D12091">
        <v>2021580</v>
      </c>
      <c r="E12091" t="s">
        <v>241</v>
      </c>
      <c r="F12091" t="s">
        <v>214</v>
      </c>
      <c r="G12091" t="s">
        <v>215</v>
      </c>
      <c r="H12091">
        <v>3</v>
      </c>
      <c r="I12091">
        <v>2016</v>
      </c>
      <c r="J12091">
        <v>2</v>
      </c>
      <c r="L12091">
        <v>23086828</v>
      </c>
      <c r="M12091">
        <v>2.2000000000000002</v>
      </c>
      <c r="P12091" s="29">
        <f t="shared" si="486"/>
        <v>0.20000000000000004</v>
      </c>
    </row>
    <row r="12092" spans="1:16" hidden="1" x14ac:dyDescent="0.25">
      <c r="A12092">
        <v>195645701</v>
      </c>
      <c r="B12092">
        <v>803401</v>
      </c>
      <c r="C12092" t="s">
        <v>318</v>
      </c>
      <c r="D12092">
        <v>2004112</v>
      </c>
      <c r="E12092" t="s">
        <v>244</v>
      </c>
      <c r="F12092" t="s">
        <v>214</v>
      </c>
      <c r="G12092" t="s">
        <v>215</v>
      </c>
      <c r="H12092">
        <v>2</v>
      </c>
      <c r="I12092">
        <v>2016</v>
      </c>
      <c r="J12092">
        <v>2</v>
      </c>
      <c r="L12092">
        <v>23085449</v>
      </c>
      <c r="M12092">
        <v>4.5999999999999996</v>
      </c>
      <c r="P12092" s="29">
        <f t="shared" si="486"/>
        <v>0.6</v>
      </c>
    </row>
    <row r="12093" spans="1:16" hidden="1" x14ac:dyDescent="0.25">
      <c r="A12093">
        <v>195645701</v>
      </c>
      <c r="B12093">
        <v>803401</v>
      </c>
      <c r="C12093" t="s">
        <v>318</v>
      </c>
      <c r="D12093">
        <v>2005131</v>
      </c>
      <c r="E12093" t="s">
        <v>228</v>
      </c>
      <c r="F12093" t="s">
        <v>214</v>
      </c>
      <c r="G12093" t="s">
        <v>215</v>
      </c>
      <c r="H12093">
        <v>4</v>
      </c>
      <c r="I12093">
        <v>2017</v>
      </c>
      <c r="J12093">
        <v>1</v>
      </c>
      <c r="L12093">
        <v>23093316</v>
      </c>
      <c r="P12093" s="29" t="str">
        <f t="shared" si="486"/>
        <v>DRP</v>
      </c>
    </row>
    <row r="12094" spans="1:16" hidden="1" x14ac:dyDescent="0.25">
      <c r="A12094">
        <v>195645701</v>
      </c>
      <c r="B12094">
        <v>803401</v>
      </c>
      <c r="C12094" t="s">
        <v>318</v>
      </c>
      <c r="D12094">
        <v>2021602</v>
      </c>
      <c r="E12094" t="s">
        <v>242</v>
      </c>
      <c r="F12094" t="s">
        <v>214</v>
      </c>
      <c r="G12094" t="s">
        <v>215</v>
      </c>
      <c r="H12094">
        <v>3</v>
      </c>
      <c r="I12094">
        <v>2017</v>
      </c>
      <c r="J12094">
        <v>1</v>
      </c>
      <c r="L12094">
        <v>23092928</v>
      </c>
      <c r="M12094">
        <v>2</v>
      </c>
      <c r="P12094" s="29">
        <f t="shared" si="486"/>
        <v>0.16666666666666666</v>
      </c>
    </row>
    <row r="12095" spans="1:16" hidden="1" x14ac:dyDescent="0.25">
      <c r="A12095">
        <v>195645701</v>
      </c>
      <c r="B12095">
        <v>803401</v>
      </c>
      <c r="C12095" t="s">
        <v>318</v>
      </c>
      <c r="D12095">
        <v>2021580</v>
      </c>
      <c r="E12095" t="s">
        <v>241</v>
      </c>
      <c r="F12095" t="s">
        <v>214</v>
      </c>
      <c r="G12095" t="s">
        <v>215</v>
      </c>
      <c r="H12095">
        <v>3</v>
      </c>
      <c r="I12095">
        <v>2017</v>
      </c>
      <c r="J12095">
        <v>1</v>
      </c>
      <c r="L12095">
        <v>23092926</v>
      </c>
      <c r="M12095">
        <v>1.3</v>
      </c>
      <c r="P12095" s="29">
        <f t="shared" si="486"/>
        <v>5.000000000000001E-2</v>
      </c>
    </row>
    <row r="12096" spans="1:16" hidden="1" x14ac:dyDescent="0.25">
      <c r="A12096">
        <v>195645701</v>
      </c>
      <c r="B12096">
        <v>803401</v>
      </c>
      <c r="C12096" t="s">
        <v>318</v>
      </c>
      <c r="D12096">
        <v>2021754</v>
      </c>
      <c r="E12096" t="s">
        <v>216</v>
      </c>
      <c r="F12096" t="s">
        <v>214</v>
      </c>
      <c r="G12096" t="s">
        <v>215</v>
      </c>
      <c r="H12096">
        <v>2</v>
      </c>
      <c r="I12096">
        <v>2017</v>
      </c>
      <c r="J12096">
        <v>1</v>
      </c>
      <c r="L12096">
        <v>23092905</v>
      </c>
      <c r="M12096">
        <v>4.4000000000000004</v>
      </c>
      <c r="P12096" s="29">
        <f t="shared" si="486"/>
        <v>0.56666666666666676</v>
      </c>
    </row>
    <row r="12097" spans="1:16" hidden="1" x14ac:dyDescent="0.25">
      <c r="A12097">
        <v>195645701</v>
      </c>
      <c r="B12097">
        <v>803401</v>
      </c>
      <c r="C12097" t="s">
        <v>318</v>
      </c>
      <c r="D12097">
        <v>2005118</v>
      </c>
      <c r="E12097" t="s">
        <v>223</v>
      </c>
      <c r="F12097" t="s">
        <v>214</v>
      </c>
      <c r="G12097" t="s">
        <v>215</v>
      </c>
      <c r="H12097">
        <v>2</v>
      </c>
      <c r="I12097">
        <v>2017</v>
      </c>
      <c r="J12097">
        <v>1</v>
      </c>
      <c r="L12097">
        <v>23094577</v>
      </c>
      <c r="M12097">
        <v>4</v>
      </c>
      <c r="P12097" s="29">
        <f t="shared" si="486"/>
        <v>0.5</v>
      </c>
    </row>
    <row r="12098" spans="1:16" hidden="1" x14ac:dyDescent="0.25">
      <c r="A12098">
        <v>195645701</v>
      </c>
      <c r="B12098">
        <v>803401</v>
      </c>
      <c r="C12098" t="s">
        <v>318</v>
      </c>
      <c r="D12098">
        <v>2021602</v>
      </c>
      <c r="E12098" t="s">
        <v>242</v>
      </c>
      <c r="F12098" t="s">
        <v>214</v>
      </c>
      <c r="G12098" t="s">
        <v>215</v>
      </c>
      <c r="H12098">
        <v>3</v>
      </c>
      <c r="I12098">
        <v>2017</v>
      </c>
      <c r="J12098">
        <v>2</v>
      </c>
      <c r="L12098">
        <v>23101095</v>
      </c>
      <c r="M12098">
        <v>2.7</v>
      </c>
      <c r="P12098" s="29">
        <f t="shared" si="486"/>
        <v>0.28333333333333338</v>
      </c>
    </row>
    <row r="12099" spans="1:16" hidden="1" x14ac:dyDescent="0.25">
      <c r="A12099">
        <v>195645701</v>
      </c>
      <c r="B12099">
        <v>803401</v>
      </c>
      <c r="C12099" t="s">
        <v>318</v>
      </c>
      <c r="D12099">
        <v>2021580</v>
      </c>
      <c r="E12099" t="s">
        <v>241</v>
      </c>
      <c r="F12099" t="s">
        <v>214</v>
      </c>
      <c r="G12099" t="s">
        <v>215</v>
      </c>
      <c r="H12099">
        <v>3</v>
      </c>
      <c r="I12099">
        <v>2017</v>
      </c>
      <c r="J12099">
        <v>2</v>
      </c>
      <c r="L12099">
        <v>23101084</v>
      </c>
      <c r="M12099">
        <v>2.9</v>
      </c>
      <c r="P12099" s="29">
        <f t="shared" si="486"/>
        <v>0.31666666666666665</v>
      </c>
    </row>
    <row r="12100" spans="1:16" hidden="1" x14ac:dyDescent="0.25">
      <c r="A12100">
        <v>195645701</v>
      </c>
      <c r="B12100">
        <v>803401</v>
      </c>
      <c r="C12100" t="s">
        <v>318</v>
      </c>
      <c r="D12100">
        <v>2005117</v>
      </c>
      <c r="E12100" t="s">
        <v>220</v>
      </c>
      <c r="F12100" t="s">
        <v>214</v>
      </c>
      <c r="G12100" t="s">
        <v>215</v>
      </c>
      <c r="H12100">
        <v>2</v>
      </c>
      <c r="I12100">
        <v>2017</v>
      </c>
      <c r="J12100">
        <v>2</v>
      </c>
      <c r="L12100">
        <v>23098971</v>
      </c>
      <c r="M12100">
        <v>4.5999999999999996</v>
      </c>
      <c r="P12100" s="29">
        <f t="shared" si="486"/>
        <v>0.6</v>
      </c>
    </row>
    <row r="12101" spans="1:16" hidden="1" x14ac:dyDescent="0.25">
      <c r="A12101">
        <v>195645701</v>
      </c>
      <c r="B12101">
        <v>803401</v>
      </c>
      <c r="C12101" t="s">
        <v>318</v>
      </c>
      <c r="D12101">
        <v>2021763</v>
      </c>
      <c r="E12101" t="s">
        <v>298</v>
      </c>
      <c r="F12101" t="s">
        <v>214</v>
      </c>
      <c r="G12101" t="s">
        <v>215</v>
      </c>
      <c r="H12101">
        <v>3</v>
      </c>
      <c r="I12101">
        <v>2017</v>
      </c>
      <c r="J12101">
        <v>2</v>
      </c>
      <c r="L12101">
        <v>23097795</v>
      </c>
      <c r="M12101">
        <v>3.6</v>
      </c>
      <c r="P12101" s="29">
        <f t="shared" si="486"/>
        <v>0.43333333333333335</v>
      </c>
    </row>
    <row r="12102" spans="1:16" hidden="1" x14ac:dyDescent="0.25">
      <c r="A12102">
        <v>195645701</v>
      </c>
      <c r="B12102">
        <v>803401</v>
      </c>
      <c r="C12102" t="s">
        <v>318</v>
      </c>
      <c r="D12102">
        <v>2021756</v>
      </c>
      <c r="E12102" t="s">
        <v>253</v>
      </c>
      <c r="F12102" t="s">
        <v>214</v>
      </c>
      <c r="G12102" t="s">
        <v>215</v>
      </c>
      <c r="H12102">
        <v>3</v>
      </c>
      <c r="I12102">
        <v>2017</v>
      </c>
      <c r="J12102">
        <v>2</v>
      </c>
      <c r="L12102">
        <v>23101177</v>
      </c>
      <c r="M12102">
        <v>3.2</v>
      </c>
      <c r="P12102" s="29">
        <f t="shared" ref="P12102:P12120" si="487">IF(AND(ISNUMBER(M12102),H12102&lt;&gt;4),(M12102-1)/6,IF(H12102=4,"DRP",IF(AND(H12102=3,M12102="NA"),"BAD",IF(AND(H12102=2),"CVL",IF(AND(H12102=1,ISBLANK(M12102)),"NULL","UNK")))))</f>
        <v>0.3666666666666667</v>
      </c>
    </row>
    <row r="12103" spans="1:16" hidden="1" x14ac:dyDescent="0.25">
      <c r="A12103">
        <v>195645701</v>
      </c>
      <c r="B12103">
        <v>803401</v>
      </c>
      <c r="C12103" t="s">
        <v>318</v>
      </c>
      <c r="D12103">
        <v>2004116</v>
      </c>
      <c r="E12103" t="s">
        <v>229</v>
      </c>
      <c r="F12103" t="s">
        <v>214</v>
      </c>
      <c r="G12103" t="s">
        <v>215</v>
      </c>
      <c r="H12103">
        <v>2</v>
      </c>
      <c r="I12103">
        <v>2017</v>
      </c>
      <c r="J12103">
        <v>2</v>
      </c>
      <c r="L12103">
        <v>23098582</v>
      </c>
      <c r="M12103">
        <v>4.5999999999999996</v>
      </c>
      <c r="P12103" s="29">
        <f t="shared" si="487"/>
        <v>0.6</v>
      </c>
    </row>
    <row r="12104" spans="1:16" hidden="1" x14ac:dyDescent="0.25">
      <c r="A12104">
        <v>195646457</v>
      </c>
      <c r="B12104">
        <v>803407</v>
      </c>
      <c r="C12104" t="s">
        <v>317</v>
      </c>
      <c r="D12104">
        <v>2005118</v>
      </c>
      <c r="E12104" t="s">
        <v>223</v>
      </c>
      <c r="F12104" t="s">
        <v>214</v>
      </c>
      <c r="G12104" t="s">
        <v>215</v>
      </c>
      <c r="H12104">
        <v>3</v>
      </c>
      <c r="I12104">
        <v>2016</v>
      </c>
      <c r="J12104">
        <v>1</v>
      </c>
      <c r="L12104">
        <v>23081297</v>
      </c>
      <c r="M12104">
        <v>2.8</v>
      </c>
      <c r="P12104" s="29">
        <f t="shared" si="487"/>
        <v>0.3</v>
      </c>
    </row>
    <row r="12105" spans="1:16" hidden="1" x14ac:dyDescent="0.25">
      <c r="A12105">
        <v>195646457</v>
      </c>
      <c r="B12105">
        <v>803407</v>
      </c>
      <c r="C12105" t="s">
        <v>317</v>
      </c>
      <c r="D12105">
        <v>2021754</v>
      </c>
      <c r="E12105" t="s">
        <v>216</v>
      </c>
      <c r="F12105" t="s">
        <v>214</v>
      </c>
      <c r="G12105" t="s">
        <v>215</v>
      </c>
      <c r="H12105">
        <v>2</v>
      </c>
      <c r="I12105">
        <v>2016</v>
      </c>
      <c r="J12105">
        <v>1</v>
      </c>
      <c r="L12105">
        <v>23081132</v>
      </c>
      <c r="M12105">
        <v>4.2</v>
      </c>
      <c r="P12105" s="29">
        <f t="shared" si="487"/>
        <v>0.53333333333333333</v>
      </c>
    </row>
    <row r="12106" spans="1:16" hidden="1" x14ac:dyDescent="0.25">
      <c r="A12106">
        <v>195646457</v>
      </c>
      <c r="B12106">
        <v>803407</v>
      </c>
      <c r="C12106" t="s">
        <v>317</v>
      </c>
      <c r="D12106">
        <v>2005099</v>
      </c>
      <c r="E12106" t="s">
        <v>217</v>
      </c>
      <c r="F12106" t="s">
        <v>214</v>
      </c>
      <c r="G12106" t="s">
        <v>215</v>
      </c>
      <c r="H12106">
        <v>3</v>
      </c>
      <c r="I12106">
        <v>2016</v>
      </c>
      <c r="J12106">
        <v>1</v>
      </c>
      <c r="L12106">
        <v>23081379</v>
      </c>
      <c r="M12106">
        <v>2.7</v>
      </c>
      <c r="P12106" s="29">
        <f t="shared" si="487"/>
        <v>0.28333333333333338</v>
      </c>
    </row>
    <row r="12107" spans="1:16" hidden="1" x14ac:dyDescent="0.25">
      <c r="A12107">
        <v>195646457</v>
      </c>
      <c r="B12107">
        <v>803407</v>
      </c>
      <c r="C12107" t="s">
        <v>317</v>
      </c>
      <c r="D12107">
        <v>2021600</v>
      </c>
      <c r="E12107" t="s">
        <v>219</v>
      </c>
      <c r="F12107" t="s">
        <v>214</v>
      </c>
      <c r="G12107" t="s">
        <v>215</v>
      </c>
      <c r="H12107">
        <v>3</v>
      </c>
      <c r="I12107">
        <v>2016</v>
      </c>
      <c r="J12107">
        <v>1</v>
      </c>
      <c r="L12107">
        <v>23081087</v>
      </c>
      <c r="M12107">
        <v>3</v>
      </c>
      <c r="P12107" s="29">
        <f t="shared" si="487"/>
        <v>0.33333333333333331</v>
      </c>
    </row>
    <row r="12108" spans="1:16" hidden="1" x14ac:dyDescent="0.25">
      <c r="A12108">
        <v>195646457</v>
      </c>
      <c r="B12108">
        <v>803407</v>
      </c>
      <c r="C12108" t="s">
        <v>317</v>
      </c>
      <c r="D12108">
        <v>2004098</v>
      </c>
      <c r="E12108" t="s">
        <v>213</v>
      </c>
      <c r="F12108" t="s">
        <v>214</v>
      </c>
      <c r="G12108" t="s">
        <v>215</v>
      </c>
      <c r="H12108">
        <v>2</v>
      </c>
      <c r="I12108">
        <v>2016</v>
      </c>
      <c r="J12108">
        <v>1</v>
      </c>
      <c r="L12108">
        <v>23078142</v>
      </c>
      <c r="M12108">
        <v>5</v>
      </c>
      <c r="P12108" s="29">
        <f t="shared" si="487"/>
        <v>0.66666666666666663</v>
      </c>
    </row>
    <row r="12109" spans="1:16" hidden="1" x14ac:dyDescent="0.25">
      <c r="A12109">
        <v>195646457</v>
      </c>
      <c r="B12109">
        <v>803407</v>
      </c>
      <c r="C12109" t="s">
        <v>317</v>
      </c>
      <c r="D12109">
        <v>2005102</v>
      </c>
      <c r="E12109" t="s">
        <v>218</v>
      </c>
      <c r="F12109" t="s">
        <v>214</v>
      </c>
      <c r="G12109" t="s">
        <v>215</v>
      </c>
      <c r="H12109">
        <v>3</v>
      </c>
      <c r="I12109">
        <v>2016</v>
      </c>
      <c r="J12109">
        <v>1</v>
      </c>
      <c r="L12109">
        <v>23081364</v>
      </c>
      <c r="M12109">
        <v>3</v>
      </c>
      <c r="P12109" s="29">
        <f t="shared" si="487"/>
        <v>0.33333333333333331</v>
      </c>
    </row>
    <row r="12110" spans="1:16" hidden="1" x14ac:dyDescent="0.25">
      <c r="A12110">
        <v>195646457</v>
      </c>
      <c r="B12110">
        <v>803407</v>
      </c>
      <c r="C12110" t="s">
        <v>317</v>
      </c>
      <c r="D12110">
        <v>2005117</v>
      </c>
      <c r="E12110" t="s">
        <v>220</v>
      </c>
      <c r="F12110" t="s">
        <v>214</v>
      </c>
      <c r="G12110" t="s">
        <v>215</v>
      </c>
      <c r="H12110">
        <v>2</v>
      </c>
      <c r="I12110">
        <v>2016</v>
      </c>
      <c r="J12110">
        <v>2</v>
      </c>
      <c r="L12110">
        <v>23084480</v>
      </c>
      <c r="M12110">
        <v>4</v>
      </c>
      <c r="P12110" s="29">
        <f t="shared" si="487"/>
        <v>0.5</v>
      </c>
    </row>
    <row r="12111" spans="1:16" hidden="1" x14ac:dyDescent="0.25">
      <c r="A12111">
        <v>195646457</v>
      </c>
      <c r="B12111">
        <v>803407</v>
      </c>
      <c r="C12111" t="s">
        <v>317</v>
      </c>
      <c r="D12111">
        <v>2021763</v>
      </c>
      <c r="E12111" t="s">
        <v>298</v>
      </c>
      <c r="F12111" t="s">
        <v>214</v>
      </c>
      <c r="G12111" t="s">
        <v>215</v>
      </c>
      <c r="H12111">
        <v>3</v>
      </c>
      <c r="I12111">
        <v>2016</v>
      </c>
      <c r="J12111">
        <v>2</v>
      </c>
      <c r="L12111">
        <v>23086845</v>
      </c>
      <c r="M12111">
        <v>3</v>
      </c>
      <c r="P12111" s="29">
        <f t="shared" si="487"/>
        <v>0.33333333333333331</v>
      </c>
    </row>
    <row r="12112" spans="1:16" hidden="1" x14ac:dyDescent="0.25">
      <c r="A12112">
        <v>195646457</v>
      </c>
      <c r="B12112">
        <v>803407</v>
      </c>
      <c r="C12112" t="s">
        <v>317</v>
      </c>
      <c r="D12112">
        <v>2021600</v>
      </c>
      <c r="E12112" t="s">
        <v>219</v>
      </c>
      <c r="F12112" t="s">
        <v>214</v>
      </c>
      <c r="G12112" t="s">
        <v>215</v>
      </c>
      <c r="H12112">
        <v>3</v>
      </c>
      <c r="I12112">
        <v>2016</v>
      </c>
      <c r="J12112">
        <v>2</v>
      </c>
      <c r="L12112">
        <v>23086547</v>
      </c>
      <c r="M12112">
        <v>2.1</v>
      </c>
      <c r="P12112" s="29">
        <f t="shared" si="487"/>
        <v>0.18333333333333335</v>
      </c>
    </row>
    <row r="12113" spans="1:16" hidden="1" x14ac:dyDescent="0.25">
      <c r="A12113">
        <v>195646457</v>
      </c>
      <c r="B12113">
        <v>803407</v>
      </c>
      <c r="C12113" t="s">
        <v>317</v>
      </c>
      <c r="D12113">
        <v>2005099</v>
      </c>
      <c r="E12113" t="s">
        <v>217</v>
      </c>
      <c r="F12113" t="s">
        <v>214</v>
      </c>
      <c r="G12113" t="s">
        <v>215</v>
      </c>
      <c r="H12113">
        <v>3</v>
      </c>
      <c r="I12113">
        <v>2016</v>
      </c>
      <c r="J12113">
        <v>2</v>
      </c>
      <c r="L12113">
        <v>23086541</v>
      </c>
      <c r="M12113">
        <v>2.8</v>
      </c>
      <c r="P12113" s="29">
        <f t="shared" si="487"/>
        <v>0.3</v>
      </c>
    </row>
    <row r="12114" spans="1:16" hidden="1" x14ac:dyDescent="0.25">
      <c r="A12114">
        <v>195646457</v>
      </c>
      <c r="B12114">
        <v>803407</v>
      </c>
      <c r="C12114" t="s">
        <v>317</v>
      </c>
      <c r="D12114">
        <v>2005118</v>
      </c>
      <c r="E12114" t="s">
        <v>223</v>
      </c>
      <c r="F12114" t="s">
        <v>214</v>
      </c>
      <c r="G12114" t="s">
        <v>215</v>
      </c>
      <c r="H12114">
        <v>3</v>
      </c>
      <c r="I12114">
        <v>2016</v>
      </c>
      <c r="J12114">
        <v>2</v>
      </c>
      <c r="L12114">
        <v>23086744</v>
      </c>
      <c r="M12114">
        <v>2.7</v>
      </c>
      <c r="P12114" s="29">
        <f t="shared" si="487"/>
        <v>0.28333333333333338</v>
      </c>
    </row>
    <row r="12115" spans="1:16" hidden="1" x14ac:dyDescent="0.25">
      <c r="A12115">
        <v>195646457</v>
      </c>
      <c r="B12115">
        <v>803407</v>
      </c>
      <c r="C12115" t="s">
        <v>317</v>
      </c>
      <c r="D12115">
        <v>2005102</v>
      </c>
      <c r="E12115" t="s">
        <v>218</v>
      </c>
      <c r="F12115" t="s">
        <v>214</v>
      </c>
      <c r="G12115" t="s">
        <v>215</v>
      </c>
      <c r="H12115">
        <v>3</v>
      </c>
      <c r="I12115">
        <v>2016</v>
      </c>
      <c r="J12115">
        <v>2</v>
      </c>
      <c r="L12115">
        <v>23086740</v>
      </c>
      <c r="M12115">
        <v>2.7</v>
      </c>
      <c r="P12115" s="29">
        <f t="shared" si="487"/>
        <v>0.28333333333333338</v>
      </c>
    </row>
    <row r="12116" spans="1:16" hidden="1" x14ac:dyDescent="0.25">
      <c r="A12116">
        <v>195646457</v>
      </c>
      <c r="B12116">
        <v>803407</v>
      </c>
      <c r="C12116" t="s">
        <v>317</v>
      </c>
      <c r="D12116">
        <v>2005102</v>
      </c>
      <c r="E12116" t="s">
        <v>218</v>
      </c>
      <c r="F12116" t="s">
        <v>214</v>
      </c>
      <c r="G12116" t="s">
        <v>215</v>
      </c>
      <c r="H12116">
        <v>3</v>
      </c>
      <c r="I12116">
        <v>2017</v>
      </c>
      <c r="J12116">
        <v>1</v>
      </c>
      <c r="L12116">
        <v>23092918</v>
      </c>
      <c r="M12116">
        <v>2.2999999999999998</v>
      </c>
      <c r="P12116" s="29">
        <f t="shared" si="487"/>
        <v>0.21666666666666665</v>
      </c>
    </row>
    <row r="12117" spans="1:16" hidden="1" x14ac:dyDescent="0.25">
      <c r="A12117">
        <v>195646457</v>
      </c>
      <c r="B12117">
        <v>803407</v>
      </c>
      <c r="C12117" t="s">
        <v>317</v>
      </c>
      <c r="D12117">
        <v>2005118</v>
      </c>
      <c r="E12117" t="s">
        <v>223</v>
      </c>
      <c r="F12117" t="s">
        <v>214</v>
      </c>
      <c r="G12117" t="s">
        <v>215</v>
      </c>
      <c r="H12117">
        <v>3</v>
      </c>
      <c r="I12117">
        <v>2017</v>
      </c>
      <c r="J12117">
        <v>1</v>
      </c>
      <c r="L12117">
        <v>23094576</v>
      </c>
      <c r="M12117">
        <v>2.7</v>
      </c>
      <c r="P12117" s="29">
        <f t="shared" si="487"/>
        <v>0.28333333333333338</v>
      </c>
    </row>
    <row r="12118" spans="1:16" hidden="1" x14ac:dyDescent="0.25">
      <c r="A12118">
        <v>195646457</v>
      </c>
      <c r="B12118">
        <v>803407</v>
      </c>
      <c r="C12118" t="s">
        <v>317</v>
      </c>
      <c r="D12118">
        <v>2005099</v>
      </c>
      <c r="E12118" t="s">
        <v>217</v>
      </c>
      <c r="F12118" t="s">
        <v>214</v>
      </c>
      <c r="G12118" t="s">
        <v>215</v>
      </c>
      <c r="H12118">
        <v>3</v>
      </c>
      <c r="I12118">
        <v>2017</v>
      </c>
      <c r="J12118">
        <v>1</v>
      </c>
      <c r="L12118">
        <v>23092792</v>
      </c>
      <c r="M12118" t="s">
        <v>221</v>
      </c>
      <c r="P12118" s="29" t="str">
        <f t="shared" si="487"/>
        <v>BAD</v>
      </c>
    </row>
    <row r="12119" spans="1:16" hidden="1" x14ac:dyDescent="0.25">
      <c r="A12119">
        <v>195646457</v>
      </c>
      <c r="B12119">
        <v>803407</v>
      </c>
      <c r="C12119" t="s">
        <v>317</v>
      </c>
      <c r="D12119">
        <v>2021600</v>
      </c>
      <c r="E12119" t="s">
        <v>219</v>
      </c>
      <c r="F12119" t="s">
        <v>214</v>
      </c>
      <c r="G12119" t="s">
        <v>215</v>
      </c>
      <c r="H12119">
        <v>3</v>
      </c>
      <c r="I12119">
        <v>2017</v>
      </c>
      <c r="J12119">
        <v>1</v>
      </c>
      <c r="L12119">
        <v>23092798</v>
      </c>
      <c r="M12119">
        <v>2.2999999999999998</v>
      </c>
      <c r="P12119" s="29">
        <f t="shared" si="487"/>
        <v>0.21666666666666665</v>
      </c>
    </row>
    <row r="12120" spans="1:16" hidden="1" x14ac:dyDescent="0.25">
      <c r="A12120">
        <v>195646457</v>
      </c>
      <c r="B12120">
        <v>803407</v>
      </c>
      <c r="C12120" t="s">
        <v>317</v>
      </c>
      <c r="D12120">
        <v>2021763</v>
      </c>
      <c r="E12120" t="s">
        <v>298</v>
      </c>
      <c r="F12120" t="s">
        <v>214</v>
      </c>
      <c r="G12120" t="s">
        <v>215</v>
      </c>
      <c r="H12120">
        <v>3</v>
      </c>
      <c r="I12120">
        <v>2017</v>
      </c>
      <c r="J12120">
        <v>1</v>
      </c>
      <c r="L12120">
        <v>23091986</v>
      </c>
      <c r="M12120">
        <v>2.6</v>
      </c>
      <c r="P12120" s="29">
        <f t="shared" si="487"/>
        <v>0.26666666666666666</v>
      </c>
    </row>
    <row r="12121" spans="1:16" hidden="1" x14ac:dyDescent="0.25">
      <c r="A12121">
        <v>195647984</v>
      </c>
      <c r="B12121">
        <v>803400</v>
      </c>
      <c r="C12121" t="s">
        <v>212</v>
      </c>
      <c r="D12121">
        <v>2005117</v>
      </c>
      <c r="E12121" t="s">
        <v>220</v>
      </c>
      <c r="F12121" t="s">
        <v>214</v>
      </c>
      <c r="G12121" t="s">
        <v>215</v>
      </c>
      <c r="H12121">
        <v>3</v>
      </c>
      <c r="I12121">
        <v>2015</v>
      </c>
      <c r="J12121">
        <v>1</v>
      </c>
      <c r="L12121">
        <v>23065518</v>
      </c>
      <c r="M12121">
        <v>3.8</v>
      </c>
      <c r="P12121" s="29">
        <f t="shared" ref="P12121:P12134" si="488">IF(AND(ISNUMBER(M12121),H12121&lt;&gt;4,N12121&lt;&gt;"X"),(M12121-1)/6,IF(H12121=4,"DRP",IF(AND(H12121=3,M12121="NA"),"BAD",IF(AND(H12121=2),"CVL",IF(AND(H12121=1,ISBLANK(M12121)),"NULL","UNK")))))</f>
        <v>0.46666666666666662</v>
      </c>
    </row>
    <row r="12122" spans="1:16" hidden="1" x14ac:dyDescent="0.25">
      <c r="A12122">
        <v>195647984</v>
      </c>
      <c r="B12122">
        <v>803400</v>
      </c>
      <c r="C12122" t="s">
        <v>212</v>
      </c>
      <c r="D12122">
        <v>2021600</v>
      </c>
      <c r="E12122" t="s">
        <v>219</v>
      </c>
      <c r="F12122" t="s">
        <v>214</v>
      </c>
      <c r="G12122" t="s">
        <v>215</v>
      </c>
      <c r="H12122">
        <v>3</v>
      </c>
      <c r="I12122">
        <v>2015</v>
      </c>
      <c r="J12122">
        <v>1</v>
      </c>
      <c r="L12122">
        <v>23066440</v>
      </c>
      <c r="M12122">
        <v>3.4</v>
      </c>
      <c r="P12122" s="29">
        <f t="shared" si="488"/>
        <v>0.39999999999999997</v>
      </c>
    </row>
    <row r="12123" spans="1:16" hidden="1" x14ac:dyDescent="0.25">
      <c r="A12123">
        <v>195647984</v>
      </c>
      <c r="B12123">
        <v>803400</v>
      </c>
      <c r="C12123" t="s">
        <v>212</v>
      </c>
      <c r="D12123">
        <v>2005102</v>
      </c>
      <c r="E12123" t="s">
        <v>218</v>
      </c>
      <c r="F12123" t="s">
        <v>214</v>
      </c>
      <c r="G12123" t="s">
        <v>215</v>
      </c>
      <c r="H12123">
        <v>3</v>
      </c>
      <c r="I12123">
        <v>2015</v>
      </c>
      <c r="J12123">
        <v>1</v>
      </c>
      <c r="L12123">
        <v>23066493</v>
      </c>
      <c r="M12123">
        <v>2.9</v>
      </c>
      <c r="P12123" s="29">
        <f t="shared" si="488"/>
        <v>0.31666666666666665</v>
      </c>
    </row>
    <row r="12124" spans="1:16" hidden="1" x14ac:dyDescent="0.25">
      <c r="A12124">
        <v>195647984</v>
      </c>
      <c r="B12124">
        <v>803400</v>
      </c>
      <c r="C12124" t="s">
        <v>212</v>
      </c>
      <c r="D12124">
        <v>2005099</v>
      </c>
      <c r="E12124" t="s">
        <v>217</v>
      </c>
      <c r="F12124" t="s">
        <v>214</v>
      </c>
      <c r="G12124" t="s">
        <v>215</v>
      </c>
      <c r="H12124">
        <v>3</v>
      </c>
      <c r="I12124">
        <v>2015</v>
      </c>
      <c r="J12124">
        <v>1</v>
      </c>
      <c r="L12124">
        <v>23066432</v>
      </c>
      <c r="M12124">
        <v>3.7</v>
      </c>
      <c r="P12124" s="29">
        <f t="shared" si="488"/>
        <v>0.45</v>
      </c>
    </row>
    <row r="12125" spans="1:16" hidden="1" x14ac:dyDescent="0.25">
      <c r="A12125">
        <v>195647984</v>
      </c>
      <c r="B12125">
        <v>803400</v>
      </c>
      <c r="C12125" t="s">
        <v>212</v>
      </c>
      <c r="D12125">
        <v>2021754</v>
      </c>
      <c r="E12125" t="s">
        <v>216</v>
      </c>
      <c r="F12125" t="s">
        <v>214</v>
      </c>
      <c r="G12125" t="s">
        <v>215</v>
      </c>
      <c r="H12125">
        <v>3</v>
      </c>
      <c r="I12125">
        <v>2015</v>
      </c>
      <c r="J12125">
        <v>1</v>
      </c>
      <c r="L12125">
        <v>23066480</v>
      </c>
      <c r="M12125">
        <v>2.5</v>
      </c>
      <c r="P12125" s="29">
        <f t="shared" si="488"/>
        <v>0.25</v>
      </c>
    </row>
    <row r="12126" spans="1:16" hidden="1" x14ac:dyDescent="0.25">
      <c r="A12126">
        <v>195647984</v>
      </c>
      <c r="B12126">
        <v>803400</v>
      </c>
      <c r="C12126" t="s">
        <v>212</v>
      </c>
      <c r="D12126">
        <v>2004098</v>
      </c>
      <c r="E12126" t="s">
        <v>213</v>
      </c>
      <c r="F12126" t="s">
        <v>214</v>
      </c>
      <c r="G12126" t="s">
        <v>215</v>
      </c>
      <c r="H12126">
        <v>2</v>
      </c>
      <c r="I12126">
        <v>2015</v>
      </c>
      <c r="J12126">
        <v>1</v>
      </c>
      <c r="L12126">
        <v>23066603</v>
      </c>
      <c r="M12126">
        <v>6.7</v>
      </c>
      <c r="P12126" s="29">
        <f t="shared" si="488"/>
        <v>0.95000000000000007</v>
      </c>
    </row>
    <row r="12127" spans="1:16" hidden="1" x14ac:dyDescent="0.25">
      <c r="A12127">
        <v>195647984</v>
      </c>
      <c r="B12127">
        <v>803400</v>
      </c>
      <c r="C12127" t="s">
        <v>212</v>
      </c>
      <c r="D12127">
        <v>2004112</v>
      </c>
      <c r="E12127" t="s">
        <v>244</v>
      </c>
      <c r="F12127" t="s">
        <v>214</v>
      </c>
      <c r="G12127" t="s">
        <v>215</v>
      </c>
      <c r="H12127">
        <v>2</v>
      </c>
      <c r="I12127">
        <v>2015</v>
      </c>
      <c r="J12127">
        <v>2</v>
      </c>
      <c r="L12127">
        <v>23073233</v>
      </c>
      <c r="M12127">
        <v>6.5</v>
      </c>
      <c r="P12127" s="29">
        <f t="shared" si="488"/>
        <v>0.91666666666666663</v>
      </c>
    </row>
    <row r="12128" spans="1:16" hidden="1" x14ac:dyDescent="0.25">
      <c r="A12128">
        <v>195647984</v>
      </c>
      <c r="B12128">
        <v>803400</v>
      </c>
      <c r="C12128" t="s">
        <v>212</v>
      </c>
      <c r="D12128">
        <v>2005118</v>
      </c>
      <c r="E12128" t="s">
        <v>223</v>
      </c>
      <c r="F12128" t="s">
        <v>214</v>
      </c>
      <c r="G12128" t="s">
        <v>215</v>
      </c>
      <c r="H12128">
        <v>2</v>
      </c>
      <c r="I12128">
        <v>2015</v>
      </c>
      <c r="J12128">
        <v>2</v>
      </c>
      <c r="L12128">
        <v>23071574</v>
      </c>
      <c r="M12128">
        <v>5.0999999999999996</v>
      </c>
      <c r="P12128" s="29">
        <f t="shared" si="488"/>
        <v>0.68333333333333324</v>
      </c>
    </row>
    <row r="12129" spans="1:16" hidden="1" x14ac:dyDescent="0.25">
      <c r="A12129">
        <v>195647984</v>
      </c>
      <c r="B12129">
        <v>803400</v>
      </c>
      <c r="C12129" t="s">
        <v>212</v>
      </c>
      <c r="D12129">
        <v>2021754</v>
      </c>
      <c r="E12129" t="s">
        <v>216</v>
      </c>
      <c r="F12129" t="s">
        <v>214</v>
      </c>
      <c r="G12129" t="s">
        <v>215</v>
      </c>
      <c r="H12129">
        <v>4</v>
      </c>
      <c r="I12129">
        <v>2015</v>
      </c>
      <c r="J12129">
        <v>2</v>
      </c>
      <c r="L12129">
        <v>23074129</v>
      </c>
      <c r="P12129" s="29" t="str">
        <f t="shared" si="488"/>
        <v>DRP</v>
      </c>
    </row>
    <row r="12130" spans="1:16" hidden="1" x14ac:dyDescent="0.25">
      <c r="A12130">
        <v>195647984</v>
      </c>
      <c r="B12130">
        <v>803400</v>
      </c>
      <c r="C12130" t="s">
        <v>212</v>
      </c>
      <c r="D12130">
        <v>2021754</v>
      </c>
      <c r="E12130" t="s">
        <v>216</v>
      </c>
      <c r="F12130" t="s">
        <v>214</v>
      </c>
      <c r="G12130" t="s">
        <v>215</v>
      </c>
      <c r="H12130">
        <v>3</v>
      </c>
      <c r="I12130">
        <v>2015</v>
      </c>
      <c r="J12130">
        <v>2</v>
      </c>
      <c r="L12130">
        <v>23074129</v>
      </c>
      <c r="M12130">
        <v>3.2</v>
      </c>
      <c r="P12130" s="29">
        <f t="shared" si="488"/>
        <v>0.3666666666666667</v>
      </c>
    </row>
    <row r="12131" spans="1:16" hidden="1" x14ac:dyDescent="0.25">
      <c r="A12131">
        <v>195647984</v>
      </c>
      <c r="B12131">
        <v>803400</v>
      </c>
      <c r="C12131" t="s">
        <v>212</v>
      </c>
      <c r="D12131">
        <v>2005102</v>
      </c>
      <c r="E12131" t="s">
        <v>218</v>
      </c>
      <c r="F12131" t="s">
        <v>214</v>
      </c>
      <c r="G12131" t="s">
        <v>215</v>
      </c>
      <c r="H12131">
        <v>2</v>
      </c>
      <c r="I12131">
        <v>2015</v>
      </c>
      <c r="J12131">
        <v>2</v>
      </c>
      <c r="L12131">
        <v>23072204</v>
      </c>
      <c r="M12131">
        <v>4.5999999999999996</v>
      </c>
      <c r="P12131" s="29">
        <f t="shared" si="488"/>
        <v>0.6</v>
      </c>
    </row>
    <row r="12132" spans="1:16" hidden="1" x14ac:dyDescent="0.25">
      <c r="A12132">
        <v>195647984</v>
      </c>
      <c r="B12132">
        <v>803400</v>
      </c>
      <c r="C12132" t="s">
        <v>212</v>
      </c>
      <c r="D12132">
        <v>2005099</v>
      </c>
      <c r="E12132" t="s">
        <v>217</v>
      </c>
      <c r="F12132" t="s">
        <v>214</v>
      </c>
      <c r="G12132" t="s">
        <v>215</v>
      </c>
      <c r="H12132">
        <v>2</v>
      </c>
      <c r="I12132">
        <v>2015</v>
      </c>
      <c r="J12132">
        <v>2</v>
      </c>
      <c r="L12132">
        <v>23071932</v>
      </c>
      <c r="M12132">
        <v>6.2</v>
      </c>
      <c r="P12132" s="29">
        <f t="shared" si="488"/>
        <v>0.8666666666666667</v>
      </c>
    </row>
    <row r="12133" spans="1:16" hidden="1" x14ac:dyDescent="0.25">
      <c r="A12133">
        <v>195647984</v>
      </c>
      <c r="B12133">
        <v>803400</v>
      </c>
      <c r="C12133" t="s">
        <v>212</v>
      </c>
      <c r="D12133">
        <v>2005117</v>
      </c>
      <c r="E12133" t="s">
        <v>220</v>
      </c>
      <c r="F12133" t="s">
        <v>214</v>
      </c>
      <c r="G12133" t="s">
        <v>215</v>
      </c>
      <c r="H12133">
        <v>2</v>
      </c>
      <c r="I12133">
        <v>2015</v>
      </c>
      <c r="J12133">
        <v>2</v>
      </c>
      <c r="L12133">
        <v>23070393</v>
      </c>
      <c r="M12133">
        <v>6</v>
      </c>
      <c r="P12133" s="29">
        <f t="shared" si="488"/>
        <v>0.83333333333333337</v>
      </c>
    </row>
    <row r="12134" spans="1:16" hidden="1" x14ac:dyDescent="0.25">
      <c r="A12134">
        <v>195647984</v>
      </c>
      <c r="B12134">
        <v>803400</v>
      </c>
      <c r="C12134" t="s">
        <v>212</v>
      </c>
      <c r="D12134">
        <v>2021600</v>
      </c>
      <c r="E12134" t="s">
        <v>219</v>
      </c>
      <c r="F12134" t="s">
        <v>214</v>
      </c>
      <c r="G12134" t="s">
        <v>215</v>
      </c>
      <c r="H12134">
        <v>2</v>
      </c>
      <c r="I12134">
        <v>2015</v>
      </c>
      <c r="J12134">
        <v>2</v>
      </c>
      <c r="L12134">
        <v>23071943</v>
      </c>
      <c r="M12134">
        <v>4.0999999999999996</v>
      </c>
      <c r="P12134" s="29">
        <f t="shared" si="488"/>
        <v>0.51666666666666661</v>
      </c>
    </row>
    <row r="12135" spans="1:16" hidden="1" x14ac:dyDescent="0.25">
      <c r="A12135">
        <v>195647984</v>
      </c>
      <c r="B12135">
        <v>803400</v>
      </c>
      <c r="C12135" t="s">
        <v>212</v>
      </c>
      <c r="D12135">
        <v>2004116</v>
      </c>
      <c r="E12135" t="s">
        <v>229</v>
      </c>
      <c r="F12135" t="s">
        <v>214</v>
      </c>
      <c r="G12135" t="s">
        <v>215</v>
      </c>
      <c r="H12135">
        <v>3</v>
      </c>
      <c r="I12135">
        <v>2016</v>
      </c>
      <c r="J12135">
        <v>1</v>
      </c>
      <c r="L12135">
        <v>23073301</v>
      </c>
      <c r="M12135" t="s">
        <v>221</v>
      </c>
      <c r="P12135" s="29" t="str">
        <f t="shared" ref="P12135:P12166" si="489">IF(AND(ISNUMBER(M12135),H12135&lt;&gt;4),(M12135-1)/6,IF(H12135=4,"DRP",IF(AND(H12135=3,M12135="NA"),"BAD",IF(AND(H12135=2),"CVL",IF(AND(H12135=1,ISBLANK(M12135)),"NULL","UNK")))))</f>
        <v>BAD</v>
      </c>
    </row>
    <row r="12136" spans="1:16" hidden="1" x14ac:dyDescent="0.25">
      <c r="A12136">
        <v>195647984</v>
      </c>
      <c r="B12136">
        <v>803400</v>
      </c>
      <c r="C12136" t="s">
        <v>212</v>
      </c>
      <c r="D12136">
        <v>2005131</v>
      </c>
      <c r="E12136" t="s">
        <v>228</v>
      </c>
      <c r="F12136" t="s">
        <v>214</v>
      </c>
      <c r="G12136" t="s">
        <v>215</v>
      </c>
      <c r="H12136">
        <v>3</v>
      </c>
      <c r="I12136">
        <v>2016</v>
      </c>
      <c r="J12136">
        <v>1</v>
      </c>
      <c r="L12136">
        <v>23081641</v>
      </c>
      <c r="M12136">
        <v>3.3</v>
      </c>
      <c r="P12136" s="29">
        <f t="shared" si="489"/>
        <v>0.3833333333333333</v>
      </c>
    </row>
    <row r="12137" spans="1:16" hidden="1" x14ac:dyDescent="0.25">
      <c r="A12137">
        <v>195647984</v>
      </c>
      <c r="B12137">
        <v>803400</v>
      </c>
      <c r="C12137" t="s">
        <v>212</v>
      </c>
      <c r="D12137">
        <v>2021795</v>
      </c>
      <c r="E12137" t="s">
        <v>222</v>
      </c>
      <c r="F12137" t="s">
        <v>214</v>
      </c>
      <c r="G12137" t="s">
        <v>215</v>
      </c>
      <c r="H12137">
        <v>3</v>
      </c>
      <c r="I12137">
        <v>2016</v>
      </c>
      <c r="J12137">
        <v>1</v>
      </c>
      <c r="L12137">
        <v>23078735</v>
      </c>
      <c r="M12137" t="s">
        <v>221</v>
      </c>
      <c r="P12137" s="29" t="str">
        <f t="shared" si="489"/>
        <v>BAD</v>
      </c>
    </row>
    <row r="12138" spans="1:16" hidden="1" x14ac:dyDescent="0.25">
      <c r="A12138">
        <v>195647984</v>
      </c>
      <c r="B12138">
        <v>803400</v>
      </c>
      <c r="C12138" t="s">
        <v>212</v>
      </c>
      <c r="D12138">
        <v>2021580</v>
      </c>
      <c r="E12138" t="s">
        <v>241</v>
      </c>
      <c r="F12138" t="s">
        <v>214</v>
      </c>
      <c r="G12138" t="s">
        <v>215</v>
      </c>
      <c r="H12138">
        <v>3</v>
      </c>
      <c r="I12138">
        <v>2016</v>
      </c>
      <c r="J12138">
        <v>1</v>
      </c>
      <c r="L12138">
        <v>23081157</v>
      </c>
      <c r="M12138" t="s">
        <v>221</v>
      </c>
      <c r="P12138" s="29" t="str">
        <f t="shared" si="489"/>
        <v>BAD</v>
      </c>
    </row>
    <row r="12139" spans="1:16" hidden="1" x14ac:dyDescent="0.25">
      <c r="A12139">
        <v>195647984</v>
      </c>
      <c r="B12139">
        <v>803400</v>
      </c>
      <c r="C12139" t="s">
        <v>212</v>
      </c>
      <c r="D12139">
        <v>2021602</v>
      </c>
      <c r="E12139" t="s">
        <v>242</v>
      </c>
      <c r="F12139" t="s">
        <v>214</v>
      </c>
      <c r="G12139" t="s">
        <v>215</v>
      </c>
      <c r="H12139">
        <v>3</v>
      </c>
      <c r="I12139">
        <v>2016</v>
      </c>
      <c r="J12139">
        <v>1</v>
      </c>
      <c r="L12139">
        <v>23081144</v>
      </c>
      <c r="M12139" t="s">
        <v>221</v>
      </c>
      <c r="P12139" s="29" t="str">
        <f t="shared" si="489"/>
        <v>BAD</v>
      </c>
    </row>
    <row r="12140" spans="1:16" hidden="1" x14ac:dyDescent="0.25">
      <c r="A12140">
        <v>195647984</v>
      </c>
      <c r="B12140">
        <v>803400</v>
      </c>
      <c r="C12140" t="s">
        <v>212</v>
      </c>
      <c r="D12140">
        <v>2021754</v>
      </c>
      <c r="E12140" t="s">
        <v>216</v>
      </c>
      <c r="F12140" t="s">
        <v>214</v>
      </c>
      <c r="G12140" t="s">
        <v>215</v>
      </c>
      <c r="H12140">
        <v>2</v>
      </c>
      <c r="I12140">
        <v>2016</v>
      </c>
      <c r="J12140">
        <v>1</v>
      </c>
      <c r="L12140">
        <v>23081126</v>
      </c>
      <c r="M12140">
        <v>5.6</v>
      </c>
      <c r="P12140" s="29">
        <f t="shared" si="489"/>
        <v>0.76666666666666661</v>
      </c>
    </row>
    <row r="12141" spans="1:16" hidden="1" x14ac:dyDescent="0.25">
      <c r="A12141">
        <v>195647984</v>
      </c>
      <c r="B12141">
        <v>803400</v>
      </c>
      <c r="C12141" t="s">
        <v>212</v>
      </c>
      <c r="D12141">
        <v>2021754</v>
      </c>
      <c r="E12141" t="s">
        <v>216</v>
      </c>
      <c r="F12141" t="s">
        <v>214</v>
      </c>
      <c r="G12141" t="s">
        <v>215</v>
      </c>
      <c r="H12141">
        <v>4</v>
      </c>
      <c r="I12141">
        <v>2016</v>
      </c>
      <c r="J12141">
        <v>1</v>
      </c>
      <c r="L12141">
        <v>23081091</v>
      </c>
      <c r="P12141" s="29" t="str">
        <f t="shared" si="489"/>
        <v>DRP</v>
      </c>
    </row>
    <row r="12142" spans="1:16" hidden="1" x14ac:dyDescent="0.25">
      <c r="A12142">
        <v>195647984</v>
      </c>
      <c r="B12142">
        <v>803400</v>
      </c>
      <c r="C12142" t="s">
        <v>212</v>
      </c>
      <c r="D12142">
        <v>2021754</v>
      </c>
      <c r="E12142" t="s">
        <v>216</v>
      </c>
      <c r="F12142" t="s">
        <v>214</v>
      </c>
      <c r="G12142" t="s">
        <v>215</v>
      </c>
      <c r="H12142">
        <v>4</v>
      </c>
      <c r="I12142">
        <v>2016</v>
      </c>
      <c r="J12142">
        <v>1</v>
      </c>
      <c r="L12142">
        <v>23081090</v>
      </c>
      <c r="P12142" s="29" t="str">
        <f t="shared" si="489"/>
        <v>DRP</v>
      </c>
    </row>
    <row r="12143" spans="1:16" hidden="1" x14ac:dyDescent="0.25">
      <c r="A12143">
        <v>195647984</v>
      </c>
      <c r="B12143">
        <v>803400</v>
      </c>
      <c r="C12143" t="s">
        <v>212</v>
      </c>
      <c r="D12143">
        <v>2005131</v>
      </c>
      <c r="E12143" t="s">
        <v>228</v>
      </c>
      <c r="F12143" t="s">
        <v>214</v>
      </c>
      <c r="G12143" t="s">
        <v>215</v>
      </c>
      <c r="H12143">
        <v>4</v>
      </c>
      <c r="I12143">
        <v>2016</v>
      </c>
      <c r="J12143">
        <v>2</v>
      </c>
      <c r="L12143">
        <v>23086517</v>
      </c>
      <c r="P12143" s="29" t="str">
        <f t="shared" si="489"/>
        <v>DRP</v>
      </c>
    </row>
    <row r="12144" spans="1:16" hidden="1" x14ac:dyDescent="0.25">
      <c r="A12144">
        <v>195647984</v>
      </c>
      <c r="B12144">
        <v>803400</v>
      </c>
      <c r="C12144" t="s">
        <v>212</v>
      </c>
      <c r="D12144">
        <v>2021580</v>
      </c>
      <c r="E12144" t="s">
        <v>241</v>
      </c>
      <c r="F12144" t="s">
        <v>214</v>
      </c>
      <c r="G12144" t="s">
        <v>215</v>
      </c>
      <c r="H12144">
        <v>4</v>
      </c>
      <c r="I12144">
        <v>2016</v>
      </c>
      <c r="J12144">
        <v>2</v>
      </c>
      <c r="L12144">
        <v>23086825</v>
      </c>
      <c r="P12144" s="29" t="str">
        <f t="shared" si="489"/>
        <v>DRP</v>
      </c>
    </row>
    <row r="12145" spans="1:16" hidden="1" x14ac:dyDescent="0.25">
      <c r="A12145">
        <v>195647984</v>
      </c>
      <c r="B12145">
        <v>803400</v>
      </c>
      <c r="C12145" t="s">
        <v>212</v>
      </c>
      <c r="D12145">
        <v>2021795</v>
      </c>
      <c r="E12145" t="s">
        <v>222</v>
      </c>
      <c r="F12145" t="s">
        <v>214</v>
      </c>
      <c r="G12145" t="s">
        <v>215</v>
      </c>
      <c r="H12145">
        <v>3</v>
      </c>
      <c r="I12145">
        <v>2016</v>
      </c>
      <c r="J12145">
        <v>2</v>
      </c>
      <c r="L12145">
        <v>23084483</v>
      </c>
      <c r="M12145" t="s">
        <v>221</v>
      </c>
      <c r="P12145" s="29" t="str">
        <f t="shared" si="489"/>
        <v>BAD</v>
      </c>
    </row>
    <row r="12146" spans="1:16" hidden="1" x14ac:dyDescent="0.25">
      <c r="A12146">
        <v>195647984</v>
      </c>
      <c r="B12146">
        <v>803400</v>
      </c>
      <c r="C12146" t="s">
        <v>212</v>
      </c>
      <c r="D12146">
        <v>2021580</v>
      </c>
      <c r="E12146" t="s">
        <v>241</v>
      </c>
      <c r="F12146" t="s">
        <v>214</v>
      </c>
      <c r="G12146" t="s">
        <v>215</v>
      </c>
      <c r="H12146">
        <v>3</v>
      </c>
      <c r="I12146">
        <v>2016</v>
      </c>
      <c r="J12146">
        <v>2</v>
      </c>
      <c r="L12146">
        <v>23086828</v>
      </c>
      <c r="M12146" t="s">
        <v>221</v>
      </c>
      <c r="P12146" s="29" t="str">
        <f t="shared" si="489"/>
        <v>BAD</v>
      </c>
    </row>
    <row r="12147" spans="1:16" hidden="1" x14ac:dyDescent="0.25">
      <c r="A12147">
        <v>195647984</v>
      </c>
      <c r="B12147">
        <v>803400</v>
      </c>
      <c r="C12147" t="s">
        <v>212</v>
      </c>
      <c r="D12147">
        <v>2004116</v>
      </c>
      <c r="E12147" t="s">
        <v>229</v>
      </c>
      <c r="F12147" t="s">
        <v>214</v>
      </c>
      <c r="G12147" t="s">
        <v>215</v>
      </c>
      <c r="H12147">
        <v>3</v>
      </c>
      <c r="I12147">
        <v>2016</v>
      </c>
      <c r="J12147">
        <v>2</v>
      </c>
      <c r="L12147">
        <v>23085552</v>
      </c>
      <c r="M12147" t="s">
        <v>221</v>
      </c>
      <c r="P12147" s="29" t="str">
        <f t="shared" si="489"/>
        <v>BAD</v>
      </c>
    </row>
    <row r="12148" spans="1:16" hidden="1" x14ac:dyDescent="0.25">
      <c r="A12148">
        <v>195647984</v>
      </c>
      <c r="B12148">
        <v>803400</v>
      </c>
      <c r="C12148" t="s">
        <v>212</v>
      </c>
      <c r="D12148">
        <v>2021602</v>
      </c>
      <c r="E12148" t="s">
        <v>242</v>
      </c>
      <c r="F12148" t="s">
        <v>214</v>
      </c>
      <c r="G12148" t="s">
        <v>215</v>
      </c>
      <c r="H12148">
        <v>3</v>
      </c>
      <c r="I12148">
        <v>2016</v>
      </c>
      <c r="J12148">
        <v>2</v>
      </c>
      <c r="L12148">
        <v>23086746</v>
      </c>
      <c r="M12148">
        <v>1.8</v>
      </c>
      <c r="P12148" s="29">
        <f t="shared" si="489"/>
        <v>0.13333333333333333</v>
      </c>
    </row>
    <row r="12149" spans="1:16" hidden="1" x14ac:dyDescent="0.25">
      <c r="A12149">
        <v>195647984</v>
      </c>
      <c r="B12149">
        <v>803400</v>
      </c>
      <c r="C12149" t="s">
        <v>212</v>
      </c>
      <c r="D12149">
        <v>2019154</v>
      </c>
      <c r="E12149" t="s">
        <v>225</v>
      </c>
      <c r="F12149" t="s">
        <v>214</v>
      </c>
      <c r="G12149" t="s">
        <v>215</v>
      </c>
      <c r="H12149">
        <v>3</v>
      </c>
      <c r="I12149">
        <v>2016</v>
      </c>
      <c r="J12149">
        <v>2</v>
      </c>
      <c r="L12149">
        <v>23086752</v>
      </c>
      <c r="M12149" t="s">
        <v>221</v>
      </c>
      <c r="P12149" s="29" t="str">
        <f t="shared" si="489"/>
        <v>BAD</v>
      </c>
    </row>
    <row r="12150" spans="1:16" hidden="1" x14ac:dyDescent="0.25">
      <c r="A12150">
        <v>195647984</v>
      </c>
      <c r="B12150">
        <v>803400</v>
      </c>
      <c r="C12150" t="s">
        <v>212</v>
      </c>
      <c r="D12150">
        <v>2021756</v>
      </c>
      <c r="E12150" t="s">
        <v>253</v>
      </c>
      <c r="F12150" t="s">
        <v>214</v>
      </c>
      <c r="G12150" t="s">
        <v>215</v>
      </c>
      <c r="H12150">
        <v>3</v>
      </c>
      <c r="I12150">
        <v>2016</v>
      </c>
      <c r="J12150">
        <v>2</v>
      </c>
      <c r="L12150">
        <v>23086838</v>
      </c>
      <c r="M12150" t="s">
        <v>221</v>
      </c>
      <c r="P12150" s="29" t="str">
        <f t="shared" si="489"/>
        <v>BAD</v>
      </c>
    </row>
    <row r="12151" spans="1:16" hidden="1" x14ac:dyDescent="0.25">
      <c r="A12151">
        <v>195647984</v>
      </c>
      <c r="B12151">
        <v>803400</v>
      </c>
      <c r="C12151" t="s">
        <v>212</v>
      </c>
      <c r="D12151">
        <v>2004099</v>
      </c>
      <c r="E12151" t="s">
        <v>245</v>
      </c>
      <c r="F12151" t="s">
        <v>214</v>
      </c>
      <c r="G12151" t="s">
        <v>215</v>
      </c>
      <c r="H12151">
        <v>3</v>
      </c>
      <c r="I12151">
        <v>2016</v>
      </c>
      <c r="J12151">
        <v>2</v>
      </c>
      <c r="L12151">
        <v>23085314</v>
      </c>
      <c r="M12151" t="s">
        <v>221</v>
      </c>
      <c r="P12151" s="29" t="str">
        <f t="shared" si="489"/>
        <v>BAD</v>
      </c>
    </row>
    <row r="12152" spans="1:16" hidden="1" x14ac:dyDescent="0.25">
      <c r="A12152">
        <v>195647984</v>
      </c>
      <c r="B12152">
        <v>803400</v>
      </c>
      <c r="C12152" t="s">
        <v>212</v>
      </c>
      <c r="D12152">
        <v>2019274</v>
      </c>
      <c r="E12152" t="s">
        <v>247</v>
      </c>
      <c r="F12152" t="s">
        <v>214</v>
      </c>
      <c r="G12152" t="s">
        <v>215</v>
      </c>
      <c r="H12152">
        <v>2</v>
      </c>
      <c r="I12152">
        <v>2016</v>
      </c>
      <c r="J12152">
        <v>2</v>
      </c>
      <c r="M12152" t="s">
        <v>232</v>
      </c>
      <c r="N12152" t="s">
        <v>231</v>
      </c>
      <c r="P12152" s="29" t="str">
        <f t="shared" si="489"/>
        <v>CVL</v>
      </c>
    </row>
    <row r="12153" spans="1:16" hidden="1" x14ac:dyDescent="0.25">
      <c r="A12153">
        <v>195647984</v>
      </c>
      <c r="B12153">
        <v>803400</v>
      </c>
      <c r="C12153" t="s">
        <v>212</v>
      </c>
      <c r="D12153">
        <v>2019273</v>
      </c>
      <c r="E12153" t="s">
        <v>248</v>
      </c>
      <c r="F12153" t="s">
        <v>214</v>
      </c>
      <c r="G12153" t="s">
        <v>215</v>
      </c>
      <c r="H12153">
        <v>2</v>
      </c>
      <c r="I12153">
        <v>2016</v>
      </c>
      <c r="J12153">
        <v>2</v>
      </c>
      <c r="M12153" t="s">
        <v>232</v>
      </c>
      <c r="N12153" t="s">
        <v>231</v>
      </c>
      <c r="P12153" s="29" t="str">
        <f t="shared" si="489"/>
        <v>CVL</v>
      </c>
    </row>
    <row r="12154" spans="1:16" hidden="1" x14ac:dyDescent="0.25">
      <c r="A12154">
        <v>195647984</v>
      </c>
      <c r="B12154">
        <v>803400</v>
      </c>
      <c r="C12154" t="s">
        <v>212</v>
      </c>
      <c r="D12154">
        <v>2019272</v>
      </c>
      <c r="E12154" t="s">
        <v>249</v>
      </c>
      <c r="F12154" t="s">
        <v>214</v>
      </c>
      <c r="G12154" t="s">
        <v>215</v>
      </c>
      <c r="H12154">
        <v>2</v>
      </c>
      <c r="I12154">
        <v>2016</v>
      </c>
      <c r="J12154">
        <v>2</v>
      </c>
      <c r="M12154" t="s">
        <v>232</v>
      </c>
      <c r="N12154" t="s">
        <v>231</v>
      </c>
      <c r="P12154" s="29" t="str">
        <f t="shared" si="489"/>
        <v>CVL</v>
      </c>
    </row>
    <row r="12155" spans="1:16" hidden="1" x14ac:dyDescent="0.25">
      <c r="A12155">
        <v>195647984</v>
      </c>
      <c r="B12155">
        <v>803400</v>
      </c>
      <c r="C12155" t="s">
        <v>212</v>
      </c>
      <c r="D12155">
        <v>2019271</v>
      </c>
      <c r="E12155" t="s">
        <v>236</v>
      </c>
      <c r="F12155" t="s">
        <v>214</v>
      </c>
      <c r="G12155" t="s">
        <v>215</v>
      </c>
      <c r="H12155">
        <v>2</v>
      </c>
      <c r="I12155">
        <v>2016</v>
      </c>
      <c r="J12155">
        <v>2</v>
      </c>
      <c r="M12155" t="s">
        <v>232</v>
      </c>
      <c r="N12155" t="s">
        <v>231</v>
      </c>
      <c r="P12155" s="29" t="str">
        <f t="shared" si="489"/>
        <v>CVL</v>
      </c>
    </row>
    <row r="12156" spans="1:16" hidden="1" x14ac:dyDescent="0.25">
      <c r="A12156">
        <v>195662940</v>
      </c>
      <c r="B12156">
        <v>803401</v>
      </c>
      <c r="C12156" t="s">
        <v>318</v>
      </c>
      <c r="D12156">
        <v>2005118</v>
      </c>
      <c r="E12156" t="s">
        <v>223</v>
      </c>
      <c r="F12156" t="s">
        <v>214</v>
      </c>
      <c r="G12156" t="s">
        <v>215</v>
      </c>
      <c r="H12156">
        <v>3</v>
      </c>
      <c r="I12156">
        <v>2016</v>
      </c>
      <c r="J12156">
        <v>1</v>
      </c>
      <c r="L12156">
        <v>23081297</v>
      </c>
      <c r="M12156">
        <v>3.8</v>
      </c>
      <c r="P12156" s="29">
        <f t="shared" si="489"/>
        <v>0.46666666666666662</v>
      </c>
    </row>
    <row r="12157" spans="1:16" hidden="1" x14ac:dyDescent="0.25">
      <c r="A12157">
        <v>195662940</v>
      </c>
      <c r="B12157">
        <v>803401</v>
      </c>
      <c r="C12157" t="s">
        <v>318</v>
      </c>
      <c r="D12157">
        <v>2021754</v>
      </c>
      <c r="E12157" t="s">
        <v>216</v>
      </c>
      <c r="F12157" t="s">
        <v>214</v>
      </c>
      <c r="G12157" t="s">
        <v>215</v>
      </c>
      <c r="H12157">
        <v>2</v>
      </c>
      <c r="I12157">
        <v>2016</v>
      </c>
      <c r="J12157">
        <v>1</v>
      </c>
      <c r="L12157">
        <v>23081134</v>
      </c>
      <c r="M12157">
        <v>4.2</v>
      </c>
      <c r="P12157" s="29">
        <f t="shared" si="489"/>
        <v>0.53333333333333333</v>
      </c>
    </row>
    <row r="12158" spans="1:16" hidden="1" x14ac:dyDescent="0.25">
      <c r="A12158">
        <v>195662940</v>
      </c>
      <c r="B12158">
        <v>803401</v>
      </c>
      <c r="C12158" t="s">
        <v>318</v>
      </c>
      <c r="D12158">
        <v>2005102</v>
      </c>
      <c r="E12158" t="s">
        <v>218</v>
      </c>
      <c r="F12158" t="s">
        <v>214</v>
      </c>
      <c r="G12158" t="s">
        <v>215</v>
      </c>
      <c r="H12158">
        <v>2</v>
      </c>
      <c r="I12158">
        <v>2016</v>
      </c>
      <c r="J12158">
        <v>1</v>
      </c>
      <c r="L12158">
        <v>23081364</v>
      </c>
      <c r="M12158">
        <v>4.3</v>
      </c>
      <c r="P12158" s="29">
        <f t="shared" si="489"/>
        <v>0.54999999999999993</v>
      </c>
    </row>
    <row r="12159" spans="1:16" hidden="1" x14ac:dyDescent="0.25">
      <c r="A12159">
        <v>195662940</v>
      </c>
      <c r="B12159">
        <v>803401</v>
      </c>
      <c r="C12159" t="s">
        <v>318</v>
      </c>
      <c r="D12159">
        <v>2005099</v>
      </c>
      <c r="E12159" t="s">
        <v>217</v>
      </c>
      <c r="F12159" t="s">
        <v>214</v>
      </c>
      <c r="G12159" t="s">
        <v>215</v>
      </c>
      <c r="H12159">
        <v>2</v>
      </c>
      <c r="I12159">
        <v>2016</v>
      </c>
      <c r="J12159">
        <v>1</v>
      </c>
      <c r="L12159">
        <v>23081379</v>
      </c>
      <c r="M12159">
        <v>4.0999999999999996</v>
      </c>
      <c r="P12159" s="29">
        <f t="shared" si="489"/>
        <v>0.51666666666666661</v>
      </c>
    </row>
    <row r="12160" spans="1:16" hidden="1" x14ac:dyDescent="0.25">
      <c r="A12160">
        <v>195662940</v>
      </c>
      <c r="B12160">
        <v>803401</v>
      </c>
      <c r="C12160" t="s">
        <v>318</v>
      </c>
      <c r="D12160">
        <v>2021600</v>
      </c>
      <c r="E12160" t="s">
        <v>219</v>
      </c>
      <c r="F12160" t="s">
        <v>214</v>
      </c>
      <c r="G12160" t="s">
        <v>215</v>
      </c>
      <c r="H12160">
        <v>2</v>
      </c>
      <c r="I12160">
        <v>2016</v>
      </c>
      <c r="J12160">
        <v>1</v>
      </c>
      <c r="L12160">
        <v>23081087</v>
      </c>
      <c r="M12160">
        <v>4</v>
      </c>
      <c r="P12160" s="29">
        <f t="shared" si="489"/>
        <v>0.5</v>
      </c>
    </row>
    <row r="12161" spans="1:16" hidden="1" x14ac:dyDescent="0.25">
      <c r="A12161">
        <v>195662940</v>
      </c>
      <c r="B12161">
        <v>803401</v>
      </c>
      <c r="C12161" t="s">
        <v>318</v>
      </c>
      <c r="D12161">
        <v>2004098</v>
      </c>
      <c r="E12161" t="s">
        <v>213</v>
      </c>
      <c r="F12161" t="s">
        <v>214</v>
      </c>
      <c r="G12161" t="s">
        <v>215</v>
      </c>
      <c r="H12161">
        <v>2</v>
      </c>
      <c r="I12161">
        <v>2016</v>
      </c>
      <c r="J12161">
        <v>1</v>
      </c>
      <c r="L12161">
        <v>23078140</v>
      </c>
      <c r="M12161">
        <v>5.5</v>
      </c>
      <c r="P12161" s="29">
        <f t="shared" si="489"/>
        <v>0.75</v>
      </c>
    </row>
    <row r="12162" spans="1:16" hidden="1" x14ac:dyDescent="0.25">
      <c r="A12162">
        <v>195662940</v>
      </c>
      <c r="B12162">
        <v>803401</v>
      </c>
      <c r="C12162" t="s">
        <v>318</v>
      </c>
      <c r="D12162">
        <v>2021763</v>
      </c>
      <c r="E12162" t="s">
        <v>298</v>
      </c>
      <c r="F12162" t="s">
        <v>214</v>
      </c>
      <c r="G12162" t="s">
        <v>215</v>
      </c>
      <c r="H12162">
        <v>3</v>
      </c>
      <c r="I12162">
        <v>2016</v>
      </c>
      <c r="J12162">
        <v>2</v>
      </c>
      <c r="L12162">
        <v>23086846</v>
      </c>
      <c r="M12162">
        <v>3.6</v>
      </c>
      <c r="P12162" s="29">
        <f t="shared" si="489"/>
        <v>0.43333333333333335</v>
      </c>
    </row>
    <row r="12163" spans="1:16" hidden="1" x14ac:dyDescent="0.25">
      <c r="A12163">
        <v>195662940</v>
      </c>
      <c r="B12163">
        <v>803401</v>
      </c>
      <c r="C12163" t="s">
        <v>318</v>
      </c>
      <c r="D12163">
        <v>2005118</v>
      </c>
      <c r="E12163" t="s">
        <v>223</v>
      </c>
      <c r="F12163" t="s">
        <v>214</v>
      </c>
      <c r="G12163" t="s">
        <v>215</v>
      </c>
      <c r="H12163">
        <v>2</v>
      </c>
      <c r="I12163">
        <v>2016</v>
      </c>
      <c r="J12163">
        <v>2</v>
      </c>
      <c r="L12163">
        <v>23086742</v>
      </c>
      <c r="M12163">
        <v>4.4000000000000004</v>
      </c>
      <c r="P12163" s="29">
        <f t="shared" si="489"/>
        <v>0.56666666666666676</v>
      </c>
    </row>
    <row r="12164" spans="1:16" hidden="1" x14ac:dyDescent="0.25">
      <c r="A12164">
        <v>195662940</v>
      </c>
      <c r="B12164">
        <v>803401</v>
      </c>
      <c r="C12164" t="s">
        <v>318</v>
      </c>
      <c r="D12164">
        <v>2004112</v>
      </c>
      <c r="E12164" t="s">
        <v>244</v>
      </c>
      <c r="F12164" t="s">
        <v>214</v>
      </c>
      <c r="G12164" t="s">
        <v>215</v>
      </c>
      <c r="H12164">
        <v>4</v>
      </c>
      <c r="I12164">
        <v>2016</v>
      </c>
      <c r="J12164">
        <v>2</v>
      </c>
      <c r="L12164">
        <v>23085514</v>
      </c>
      <c r="P12164" s="29" t="str">
        <f t="shared" si="489"/>
        <v>DRP</v>
      </c>
    </row>
    <row r="12165" spans="1:16" hidden="1" x14ac:dyDescent="0.25">
      <c r="A12165">
        <v>195662940</v>
      </c>
      <c r="B12165">
        <v>803401</v>
      </c>
      <c r="C12165" t="s">
        <v>318</v>
      </c>
      <c r="D12165">
        <v>2005117</v>
      </c>
      <c r="E12165" t="s">
        <v>220</v>
      </c>
      <c r="F12165" t="s">
        <v>214</v>
      </c>
      <c r="G12165" t="s">
        <v>215</v>
      </c>
      <c r="H12165">
        <v>3</v>
      </c>
      <c r="I12165">
        <v>2016</v>
      </c>
      <c r="J12165">
        <v>2</v>
      </c>
      <c r="L12165">
        <v>23084478</v>
      </c>
      <c r="M12165">
        <v>3.6</v>
      </c>
      <c r="P12165" s="29">
        <f t="shared" si="489"/>
        <v>0.43333333333333335</v>
      </c>
    </row>
    <row r="12166" spans="1:16" hidden="1" x14ac:dyDescent="0.25">
      <c r="A12166">
        <v>195662940</v>
      </c>
      <c r="B12166">
        <v>803401</v>
      </c>
      <c r="C12166" t="s">
        <v>318</v>
      </c>
      <c r="D12166">
        <v>2021756</v>
      </c>
      <c r="E12166" t="s">
        <v>253</v>
      </c>
      <c r="F12166" t="s">
        <v>214</v>
      </c>
      <c r="G12166" t="s">
        <v>215</v>
      </c>
      <c r="H12166">
        <v>3</v>
      </c>
      <c r="I12166">
        <v>2016</v>
      </c>
      <c r="J12166">
        <v>2</v>
      </c>
      <c r="L12166">
        <v>23086833</v>
      </c>
      <c r="M12166">
        <v>2.6</v>
      </c>
      <c r="P12166" s="29">
        <f t="shared" si="489"/>
        <v>0.26666666666666666</v>
      </c>
    </row>
    <row r="12167" spans="1:16" hidden="1" x14ac:dyDescent="0.25">
      <c r="A12167">
        <v>195662940</v>
      </c>
      <c r="B12167">
        <v>803401</v>
      </c>
      <c r="C12167" t="s">
        <v>318</v>
      </c>
      <c r="D12167">
        <v>2021602</v>
      </c>
      <c r="E12167" t="s">
        <v>242</v>
      </c>
      <c r="F12167" t="s">
        <v>214</v>
      </c>
      <c r="G12167" t="s">
        <v>215</v>
      </c>
      <c r="H12167">
        <v>2</v>
      </c>
      <c r="I12167">
        <v>2016</v>
      </c>
      <c r="J12167">
        <v>2</v>
      </c>
      <c r="L12167">
        <v>23086746</v>
      </c>
      <c r="M12167">
        <v>4</v>
      </c>
      <c r="P12167" s="29">
        <f t="shared" ref="P12167:P12198" si="490">IF(AND(ISNUMBER(M12167),H12167&lt;&gt;4),(M12167-1)/6,IF(H12167=4,"DRP",IF(AND(H12167=3,M12167="NA"),"BAD",IF(AND(H12167=2),"CVL",IF(AND(H12167=1,ISBLANK(M12167)),"NULL","UNK")))))</f>
        <v>0.5</v>
      </c>
    </row>
    <row r="12168" spans="1:16" hidden="1" x14ac:dyDescent="0.25">
      <c r="A12168">
        <v>195662940</v>
      </c>
      <c r="B12168">
        <v>803401</v>
      </c>
      <c r="C12168" t="s">
        <v>318</v>
      </c>
      <c r="D12168">
        <v>2021580</v>
      </c>
      <c r="E12168" t="s">
        <v>241</v>
      </c>
      <c r="F12168" t="s">
        <v>214</v>
      </c>
      <c r="G12168" t="s">
        <v>215</v>
      </c>
      <c r="H12168">
        <v>3</v>
      </c>
      <c r="I12168">
        <v>2016</v>
      </c>
      <c r="J12168">
        <v>2</v>
      </c>
      <c r="L12168">
        <v>23086825</v>
      </c>
      <c r="M12168">
        <v>2.5</v>
      </c>
      <c r="P12168" s="29">
        <f t="shared" si="490"/>
        <v>0.25</v>
      </c>
    </row>
    <row r="12169" spans="1:16" hidden="1" x14ac:dyDescent="0.25">
      <c r="A12169">
        <v>195662940</v>
      </c>
      <c r="B12169">
        <v>803401</v>
      </c>
      <c r="C12169" t="s">
        <v>318</v>
      </c>
      <c r="D12169">
        <v>2004112</v>
      </c>
      <c r="E12169" t="s">
        <v>244</v>
      </c>
      <c r="F12169" t="s">
        <v>214</v>
      </c>
      <c r="G12169" t="s">
        <v>215</v>
      </c>
      <c r="H12169">
        <v>2</v>
      </c>
      <c r="I12169">
        <v>2016</v>
      </c>
      <c r="J12169">
        <v>2</v>
      </c>
      <c r="L12169">
        <v>23085509</v>
      </c>
      <c r="M12169">
        <v>6.3</v>
      </c>
      <c r="P12169" s="29">
        <f t="shared" si="490"/>
        <v>0.8833333333333333</v>
      </c>
    </row>
    <row r="12170" spans="1:16" hidden="1" x14ac:dyDescent="0.25">
      <c r="A12170">
        <v>195662940</v>
      </c>
      <c r="B12170">
        <v>803401</v>
      </c>
      <c r="C12170" t="s">
        <v>318</v>
      </c>
      <c r="D12170">
        <v>2005117</v>
      </c>
      <c r="E12170" t="s">
        <v>220</v>
      </c>
      <c r="F12170" t="s">
        <v>214</v>
      </c>
      <c r="G12170" t="s">
        <v>215</v>
      </c>
      <c r="H12170">
        <v>2</v>
      </c>
      <c r="I12170">
        <v>2017</v>
      </c>
      <c r="J12170">
        <v>1</v>
      </c>
      <c r="L12170">
        <v>23091397</v>
      </c>
      <c r="M12170">
        <v>6.4</v>
      </c>
      <c r="P12170" s="29">
        <f t="shared" si="490"/>
        <v>0.9</v>
      </c>
    </row>
    <row r="12171" spans="1:16" hidden="1" x14ac:dyDescent="0.25">
      <c r="A12171">
        <v>195662940</v>
      </c>
      <c r="B12171">
        <v>803401</v>
      </c>
      <c r="C12171" t="s">
        <v>318</v>
      </c>
      <c r="D12171">
        <v>2021756</v>
      </c>
      <c r="E12171" t="s">
        <v>253</v>
      </c>
      <c r="F12171" t="s">
        <v>214</v>
      </c>
      <c r="G12171" t="s">
        <v>215</v>
      </c>
      <c r="H12171">
        <v>2</v>
      </c>
      <c r="I12171">
        <v>2017</v>
      </c>
      <c r="J12171">
        <v>1</v>
      </c>
      <c r="L12171">
        <v>23092929</v>
      </c>
      <c r="M12171">
        <v>4.2</v>
      </c>
      <c r="P12171" s="29">
        <f t="shared" si="490"/>
        <v>0.53333333333333333</v>
      </c>
    </row>
    <row r="12172" spans="1:16" hidden="1" x14ac:dyDescent="0.25">
      <c r="A12172">
        <v>195662940</v>
      </c>
      <c r="B12172">
        <v>803401</v>
      </c>
      <c r="C12172" t="s">
        <v>318</v>
      </c>
      <c r="D12172">
        <v>2021580</v>
      </c>
      <c r="E12172" t="s">
        <v>241</v>
      </c>
      <c r="F12172" t="s">
        <v>214</v>
      </c>
      <c r="G12172" t="s">
        <v>215</v>
      </c>
      <c r="H12172">
        <v>2</v>
      </c>
      <c r="I12172">
        <v>2017</v>
      </c>
      <c r="J12172">
        <v>1</v>
      </c>
      <c r="L12172">
        <v>23093919</v>
      </c>
      <c r="M12172">
        <v>4.5</v>
      </c>
      <c r="P12172" s="29">
        <f t="shared" si="490"/>
        <v>0.58333333333333337</v>
      </c>
    </row>
    <row r="12173" spans="1:16" hidden="1" x14ac:dyDescent="0.25">
      <c r="A12173">
        <v>195662940</v>
      </c>
      <c r="B12173">
        <v>803401</v>
      </c>
      <c r="C12173" t="s">
        <v>318</v>
      </c>
      <c r="D12173">
        <v>2021763</v>
      </c>
      <c r="E12173" t="s">
        <v>298</v>
      </c>
      <c r="F12173" t="s">
        <v>214</v>
      </c>
      <c r="G12173" t="s">
        <v>215</v>
      </c>
      <c r="H12173">
        <v>2</v>
      </c>
      <c r="I12173">
        <v>2017</v>
      </c>
      <c r="J12173">
        <v>1</v>
      </c>
      <c r="L12173">
        <v>23091986</v>
      </c>
      <c r="M12173">
        <v>5.3</v>
      </c>
      <c r="P12173" s="29">
        <f t="shared" si="490"/>
        <v>0.71666666666666667</v>
      </c>
    </row>
    <row r="12174" spans="1:16" hidden="1" x14ac:dyDescent="0.25">
      <c r="A12174">
        <v>195662940</v>
      </c>
      <c r="B12174">
        <v>803401</v>
      </c>
      <c r="C12174" t="s">
        <v>318</v>
      </c>
      <c r="D12174">
        <v>2021874</v>
      </c>
      <c r="E12174" t="s">
        <v>226</v>
      </c>
      <c r="F12174" t="s">
        <v>214</v>
      </c>
      <c r="G12174" t="s">
        <v>215</v>
      </c>
      <c r="H12174">
        <v>2</v>
      </c>
      <c r="I12174">
        <v>2017</v>
      </c>
      <c r="J12174">
        <v>2</v>
      </c>
      <c r="L12174">
        <v>23101908</v>
      </c>
      <c r="M12174">
        <v>4.7</v>
      </c>
      <c r="P12174" s="29">
        <f t="shared" si="490"/>
        <v>0.6166666666666667</v>
      </c>
    </row>
    <row r="12175" spans="1:16" hidden="1" x14ac:dyDescent="0.25">
      <c r="A12175">
        <v>195662940</v>
      </c>
      <c r="B12175">
        <v>803401</v>
      </c>
      <c r="C12175" t="s">
        <v>318</v>
      </c>
      <c r="D12175">
        <v>2021638</v>
      </c>
      <c r="E12175" t="s">
        <v>250</v>
      </c>
      <c r="F12175" t="s">
        <v>214</v>
      </c>
      <c r="G12175" t="s">
        <v>215</v>
      </c>
      <c r="H12175">
        <v>2</v>
      </c>
      <c r="I12175">
        <v>2017</v>
      </c>
      <c r="J12175">
        <v>2</v>
      </c>
      <c r="L12175">
        <v>23101182</v>
      </c>
      <c r="M12175">
        <v>5.2</v>
      </c>
      <c r="P12175" s="29">
        <f t="shared" si="490"/>
        <v>0.70000000000000007</v>
      </c>
    </row>
    <row r="12176" spans="1:16" hidden="1" x14ac:dyDescent="0.25">
      <c r="A12176">
        <v>195662940</v>
      </c>
      <c r="B12176">
        <v>803401</v>
      </c>
      <c r="C12176" t="s">
        <v>318</v>
      </c>
      <c r="D12176">
        <v>2021596</v>
      </c>
      <c r="E12176" t="s">
        <v>294</v>
      </c>
      <c r="F12176" t="s">
        <v>214</v>
      </c>
      <c r="G12176" t="s">
        <v>215</v>
      </c>
      <c r="H12176">
        <v>2</v>
      </c>
      <c r="I12176">
        <v>2017</v>
      </c>
      <c r="J12176">
        <v>2</v>
      </c>
      <c r="L12176">
        <v>23101186</v>
      </c>
      <c r="M12176">
        <v>4.2</v>
      </c>
      <c r="P12176" s="29">
        <f t="shared" si="490"/>
        <v>0.53333333333333333</v>
      </c>
    </row>
    <row r="12177" spans="1:16" hidden="1" x14ac:dyDescent="0.25">
      <c r="A12177">
        <v>195662940</v>
      </c>
      <c r="B12177">
        <v>803401</v>
      </c>
      <c r="C12177" t="s">
        <v>318</v>
      </c>
      <c r="D12177">
        <v>2005131</v>
      </c>
      <c r="E12177" t="s">
        <v>228</v>
      </c>
      <c r="F12177" t="s">
        <v>214</v>
      </c>
      <c r="G12177" t="s">
        <v>215</v>
      </c>
      <c r="H12177">
        <v>2</v>
      </c>
      <c r="I12177">
        <v>2017</v>
      </c>
      <c r="J12177">
        <v>2</v>
      </c>
      <c r="L12177">
        <v>23097528</v>
      </c>
      <c r="M12177">
        <v>4.5999999999999996</v>
      </c>
      <c r="P12177" s="29">
        <f t="shared" si="490"/>
        <v>0.6</v>
      </c>
    </row>
    <row r="12178" spans="1:16" hidden="1" x14ac:dyDescent="0.25">
      <c r="A12178">
        <v>195662940</v>
      </c>
      <c r="B12178">
        <v>803401</v>
      </c>
      <c r="C12178" t="s">
        <v>318</v>
      </c>
      <c r="D12178">
        <v>2005120</v>
      </c>
      <c r="E12178" t="s">
        <v>293</v>
      </c>
      <c r="F12178" t="s">
        <v>214</v>
      </c>
      <c r="G12178" t="s">
        <v>215</v>
      </c>
      <c r="H12178">
        <v>2</v>
      </c>
      <c r="I12178">
        <v>2017</v>
      </c>
      <c r="J12178">
        <v>2</v>
      </c>
      <c r="L12178">
        <v>23097530</v>
      </c>
      <c r="M12178">
        <v>5.8</v>
      </c>
      <c r="P12178" s="29">
        <f t="shared" si="490"/>
        <v>0.79999999999999993</v>
      </c>
    </row>
    <row r="12179" spans="1:16" hidden="1" x14ac:dyDescent="0.25">
      <c r="A12179">
        <v>195662940</v>
      </c>
      <c r="B12179">
        <v>803401</v>
      </c>
      <c r="C12179" t="s">
        <v>318</v>
      </c>
      <c r="D12179">
        <v>2004116</v>
      </c>
      <c r="E12179" t="s">
        <v>229</v>
      </c>
      <c r="F12179" t="s">
        <v>214</v>
      </c>
      <c r="G12179" t="s">
        <v>215</v>
      </c>
      <c r="H12179">
        <v>2</v>
      </c>
      <c r="I12179">
        <v>2017</v>
      </c>
      <c r="J12179">
        <v>2</v>
      </c>
      <c r="L12179">
        <v>23098585</v>
      </c>
      <c r="M12179">
        <v>4.9000000000000004</v>
      </c>
      <c r="P12179" s="29">
        <f t="shared" si="490"/>
        <v>0.65</v>
      </c>
    </row>
    <row r="12180" spans="1:16" hidden="1" x14ac:dyDescent="0.25">
      <c r="A12180">
        <v>195662940</v>
      </c>
      <c r="B12180">
        <v>803401</v>
      </c>
      <c r="C12180" t="s">
        <v>318</v>
      </c>
      <c r="D12180">
        <v>2019271</v>
      </c>
      <c r="E12180" t="s">
        <v>236</v>
      </c>
      <c r="F12180" t="s">
        <v>214</v>
      </c>
      <c r="G12180" t="s">
        <v>215</v>
      </c>
      <c r="H12180">
        <v>2</v>
      </c>
      <c r="I12180">
        <v>2017</v>
      </c>
      <c r="J12180">
        <v>2</v>
      </c>
      <c r="M12180" t="s">
        <v>232</v>
      </c>
      <c r="N12180" t="s">
        <v>231</v>
      </c>
      <c r="P12180" s="29" t="str">
        <f t="shared" si="490"/>
        <v>CVL</v>
      </c>
    </row>
    <row r="12181" spans="1:16" hidden="1" x14ac:dyDescent="0.25">
      <c r="A12181">
        <v>195662940</v>
      </c>
      <c r="B12181">
        <v>803401</v>
      </c>
      <c r="C12181" t="s">
        <v>318</v>
      </c>
      <c r="D12181">
        <v>2019272</v>
      </c>
      <c r="E12181" t="s">
        <v>249</v>
      </c>
      <c r="F12181" t="s">
        <v>214</v>
      </c>
      <c r="G12181" t="s">
        <v>215</v>
      </c>
      <c r="H12181">
        <v>2</v>
      </c>
      <c r="I12181">
        <v>2018</v>
      </c>
      <c r="J12181">
        <v>1</v>
      </c>
      <c r="L12181">
        <v>23104912</v>
      </c>
      <c r="M12181">
        <v>4.7</v>
      </c>
      <c r="P12181" s="29">
        <f t="shared" si="490"/>
        <v>0.6166666666666667</v>
      </c>
    </row>
    <row r="12182" spans="1:16" hidden="1" x14ac:dyDescent="0.25">
      <c r="A12182">
        <v>195662940</v>
      </c>
      <c r="B12182">
        <v>803401</v>
      </c>
      <c r="C12182" t="s">
        <v>318</v>
      </c>
      <c r="D12182">
        <v>2021640</v>
      </c>
      <c r="E12182" t="s">
        <v>227</v>
      </c>
      <c r="F12182" t="s">
        <v>214</v>
      </c>
      <c r="G12182" t="s">
        <v>215</v>
      </c>
      <c r="H12182">
        <v>2</v>
      </c>
      <c r="I12182">
        <v>2018</v>
      </c>
      <c r="J12182">
        <v>1</v>
      </c>
      <c r="L12182">
        <v>23108120</v>
      </c>
      <c r="M12182">
        <v>4</v>
      </c>
      <c r="P12182" s="29">
        <f t="shared" si="490"/>
        <v>0.5</v>
      </c>
    </row>
    <row r="12183" spans="1:16" hidden="1" x14ac:dyDescent="0.25">
      <c r="A12183">
        <v>195662940</v>
      </c>
      <c r="B12183">
        <v>803401</v>
      </c>
      <c r="C12183" t="s">
        <v>318</v>
      </c>
      <c r="D12183">
        <v>2021725</v>
      </c>
      <c r="E12183" t="s">
        <v>257</v>
      </c>
      <c r="F12183" t="s">
        <v>214</v>
      </c>
      <c r="G12183" t="s">
        <v>215</v>
      </c>
      <c r="H12183">
        <v>2</v>
      </c>
      <c r="I12183">
        <v>2018</v>
      </c>
      <c r="J12183">
        <v>1</v>
      </c>
      <c r="L12183">
        <v>23108653</v>
      </c>
      <c r="M12183">
        <v>4.4000000000000004</v>
      </c>
      <c r="P12183" s="29">
        <f t="shared" si="490"/>
        <v>0.56666666666666676</v>
      </c>
    </row>
    <row r="12184" spans="1:16" hidden="1" x14ac:dyDescent="0.25">
      <c r="A12184">
        <v>195662940</v>
      </c>
      <c r="B12184">
        <v>803401</v>
      </c>
      <c r="C12184" t="s">
        <v>318</v>
      </c>
      <c r="D12184">
        <v>2021781</v>
      </c>
      <c r="E12184" t="s">
        <v>235</v>
      </c>
      <c r="F12184" t="s">
        <v>214</v>
      </c>
      <c r="G12184" t="s">
        <v>215</v>
      </c>
      <c r="H12184">
        <v>2</v>
      </c>
      <c r="I12184">
        <v>2018</v>
      </c>
      <c r="J12184">
        <v>1</v>
      </c>
      <c r="L12184">
        <v>23108207</v>
      </c>
      <c r="M12184">
        <v>5.4</v>
      </c>
      <c r="P12184" s="29">
        <f t="shared" si="490"/>
        <v>0.73333333333333339</v>
      </c>
    </row>
    <row r="12185" spans="1:16" hidden="1" x14ac:dyDescent="0.25">
      <c r="A12185">
        <v>195662940</v>
      </c>
      <c r="B12185">
        <v>803401</v>
      </c>
      <c r="C12185" t="s">
        <v>318</v>
      </c>
      <c r="D12185">
        <v>2021993</v>
      </c>
      <c r="E12185" t="s">
        <v>256</v>
      </c>
      <c r="F12185" t="s">
        <v>214</v>
      </c>
      <c r="G12185" t="s">
        <v>215</v>
      </c>
      <c r="H12185">
        <v>2</v>
      </c>
      <c r="I12185">
        <v>2018</v>
      </c>
      <c r="J12185">
        <v>1</v>
      </c>
      <c r="L12185">
        <v>23107716</v>
      </c>
      <c r="M12185">
        <v>4.2</v>
      </c>
      <c r="P12185" s="29">
        <f t="shared" si="490"/>
        <v>0.53333333333333333</v>
      </c>
    </row>
    <row r="12186" spans="1:16" hidden="1" x14ac:dyDescent="0.25">
      <c r="A12186">
        <v>195662940</v>
      </c>
      <c r="B12186">
        <v>803401</v>
      </c>
      <c r="C12186" t="s">
        <v>318</v>
      </c>
      <c r="D12186">
        <v>2021725</v>
      </c>
      <c r="E12186" t="s">
        <v>257</v>
      </c>
      <c r="F12186" t="s">
        <v>214</v>
      </c>
      <c r="G12186" t="s">
        <v>215</v>
      </c>
      <c r="H12186">
        <v>4</v>
      </c>
      <c r="I12186">
        <v>2018</v>
      </c>
      <c r="J12186">
        <v>1</v>
      </c>
      <c r="L12186">
        <v>23108653</v>
      </c>
      <c r="P12186" s="29" t="str">
        <f t="shared" si="490"/>
        <v>DRP</v>
      </c>
    </row>
    <row r="12187" spans="1:16" hidden="1" x14ac:dyDescent="0.25">
      <c r="A12187">
        <v>195662940</v>
      </c>
      <c r="B12187">
        <v>803401</v>
      </c>
      <c r="C12187" t="s">
        <v>318</v>
      </c>
      <c r="D12187">
        <v>2004591</v>
      </c>
      <c r="E12187" t="s">
        <v>271</v>
      </c>
      <c r="F12187" t="s">
        <v>214</v>
      </c>
      <c r="G12187" t="s">
        <v>215</v>
      </c>
      <c r="H12187">
        <v>2</v>
      </c>
      <c r="I12187">
        <v>2018</v>
      </c>
      <c r="J12187">
        <v>2</v>
      </c>
      <c r="L12187">
        <v>23115874</v>
      </c>
      <c r="M12187">
        <v>6</v>
      </c>
      <c r="P12187" s="29">
        <f t="shared" si="490"/>
        <v>0.83333333333333337</v>
      </c>
    </row>
    <row r="12188" spans="1:16" hidden="1" x14ac:dyDescent="0.25">
      <c r="A12188">
        <v>195662940</v>
      </c>
      <c r="B12188">
        <v>803401</v>
      </c>
      <c r="C12188" t="s">
        <v>318</v>
      </c>
      <c r="D12188">
        <v>2021750</v>
      </c>
      <c r="E12188" t="s">
        <v>296</v>
      </c>
      <c r="F12188" t="s">
        <v>214</v>
      </c>
      <c r="G12188" t="s">
        <v>215</v>
      </c>
      <c r="H12188">
        <v>2</v>
      </c>
      <c r="I12188">
        <v>2018</v>
      </c>
      <c r="J12188">
        <v>2</v>
      </c>
      <c r="L12188">
        <v>23115845</v>
      </c>
      <c r="M12188">
        <v>5.6</v>
      </c>
      <c r="P12188" s="29">
        <f t="shared" si="490"/>
        <v>0.76666666666666661</v>
      </c>
    </row>
    <row r="12189" spans="1:16" hidden="1" x14ac:dyDescent="0.25">
      <c r="A12189">
        <v>195662940</v>
      </c>
      <c r="B12189">
        <v>803401</v>
      </c>
      <c r="C12189" t="s">
        <v>318</v>
      </c>
      <c r="D12189">
        <v>2021787</v>
      </c>
      <c r="E12189" t="s">
        <v>292</v>
      </c>
      <c r="F12189" t="s">
        <v>214</v>
      </c>
      <c r="G12189" t="s">
        <v>215</v>
      </c>
      <c r="H12189">
        <v>2</v>
      </c>
      <c r="I12189">
        <v>2018</v>
      </c>
      <c r="J12189">
        <v>2</v>
      </c>
      <c r="L12189">
        <v>23115872</v>
      </c>
      <c r="M12189">
        <v>5.4</v>
      </c>
      <c r="P12189" s="29">
        <f t="shared" si="490"/>
        <v>0.73333333333333339</v>
      </c>
    </row>
    <row r="12190" spans="1:16" hidden="1" x14ac:dyDescent="0.25">
      <c r="A12190">
        <v>195662940</v>
      </c>
      <c r="B12190">
        <v>803401</v>
      </c>
      <c r="C12190" t="s">
        <v>318</v>
      </c>
      <c r="D12190">
        <v>2024863</v>
      </c>
      <c r="E12190" t="s">
        <v>304</v>
      </c>
      <c r="F12190" t="s">
        <v>214</v>
      </c>
      <c r="G12190" t="s">
        <v>215</v>
      </c>
      <c r="H12190">
        <v>2</v>
      </c>
      <c r="I12190">
        <v>2018</v>
      </c>
      <c r="J12190">
        <v>2</v>
      </c>
      <c r="L12190">
        <v>23115905</v>
      </c>
      <c r="M12190">
        <v>4.5999999999999996</v>
      </c>
      <c r="P12190" s="29">
        <f t="shared" si="490"/>
        <v>0.6</v>
      </c>
    </row>
    <row r="12191" spans="1:16" hidden="1" x14ac:dyDescent="0.25">
      <c r="A12191">
        <v>195662940</v>
      </c>
      <c r="B12191">
        <v>803401</v>
      </c>
      <c r="C12191" t="s">
        <v>318</v>
      </c>
      <c r="D12191">
        <v>2004099</v>
      </c>
      <c r="E12191" t="s">
        <v>245</v>
      </c>
      <c r="F12191" t="s">
        <v>214</v>
      </c>
      <c r="G12191" t="s">
        <v>215</v>
      </c>
      <c r="H12191">
        <v>2</v>
      </c>
      <c r="I12191">
        <v>2018</v>
      </c>
      <c r="J12191">
        <v>2</v>
      </c>
      <c r="L12191">
        <v>23114480</v>
      </c>
      <c r="M12191">
        <v>4.2</v>
      </c>
      <c r="P12191" s="29">
        <f t="shared" si="490"/>
        <v>0.53333333333333333</v>
      </c>
    </row>
    <row r="12192" spans="1:16" hidden="1" x14ac:dyDescent="0.25">
      <c r="A12192">
        <v>195662940</v>
      </c>
      <c r="B12192">
        <v>803401</v>
      </c>
      <c r="C12192" t="s">
        <v>318</v>
      </c>
      <c r="D12192">
        <v>2004752</v>
      </c>
      <c r="E12192" t="s">
        <v>290</v>
      </c>
      <c r="F12192" t="s">
        <v>214</v>
      </c>
      <c r="G12192" t="s">
        <v>215</v>
      </c>
      <c r="H12192">
        <v>2</v>
      </c>
      <c r="I12192">
        <v>2018</v>
      </c>
      <c r="J12192">
        <v>2</v>
      </c>
      <c r="L12192">
        <v>23115876</v>
      </c>
      <c r="M12192">
        <v>4.8</v>
      </c>
      <c r="P12192" s="29">
        <f t="shared" si="490"/>
        <v>0.6333333333333333</v>
      </c>
    </row>
    <row r="12193" spans="1:16" hidden="1" x14ac:dyDescent="0.25">
      <c r="A12193">
        <v>195662940</v>
      </c>
      <c r="B12193">
        <v>803401</v>
      </c>
      <c r="C12193" t="s">
        <v>318</v>
      </c>
      <c r="D12193">
        <v>2004587</v>
      </c>
      <c r="E12193" t="s">
        <v>288</v>
      </c>
      <c r="F12193" t="s">
        <v>214</v>
      </c>
      <c r="G12193" t="s">
        <v>215</v>
      </c>
      <c r="H12193">
        <v>2</v>
      </c>
      <c r="I12193">
        <v>2019</v>
      </c>
      <c r="J12193">
        <v>1</v>
      </c>
      <c r="L12193">
        <v>23120022</v>
      </c>
      <c r="M12193">
        <v>5.3</v>
      </c>
      <c r="P12193" s="29">
        <f t="shared" si="490"/>
        <v>0.71666666666666667</v>
      </c>
    </row>
    <row r="12194" spans="1:16" hidden="1" x14ac:dyDescent="0.25">
      <c r="A12194">
        <v>195662940</v>
      </c>
      <c r="B12194">
        <v>803401</v>
      </c>
      <c r="C12194" t="s">
        <v>318</v>
      </c>
      <c r="D12194">
        <v>2021591</v>
      </c>
      <c r="E12194" t="s">
        <v>240</v>
      </c>
      <c r="F12194" t="s">
        <v>214</v>
      </c>
      <c r="G12194" t="s">
        <v>215</v>
      </c>
      <c r="H12194">
        <v>2</v>
      </c>
      <c r="I12194">
        <v>2019</v>
      </c>
      <c r="J12194">
        <v>1</v>
      </c>
      <c r="L12194">
        <v>23120225</v>
      </c>
      <c r="M12194">
        <v>5.9</v>
      </c>
      <c r="P12194" s="29">
        <f t="shared" si="490"/>
        <v>0.81666666666666676</v>
      </c>
    </row>
    <row r="12195" spans="1:16" hidden="1" x14ac:dyDescent="0.25">
      <c r="A12195">
        <v>195662940</v>
      </c>
      <c r="B12195">
        <v>803401</v>
      </c>
      <c r="C12195" t="s">
        <v>318</v>
      </c>
      <c r="D12195">
        <v>2021679</v>
      </c>
      <c r="E12195" t="s">
        <v>259</v>
      </c>
      <c r="F12195" t="s">
        <v>214</v>
      </c>
      <c r="G12195" t="s">
        <v>215</v>
      </c>
      <c r="H12195">
        <v>2</v>
      </c>
      <c r="I12195">
        <v>2019</v>
      </c>
      <c r="J12195">
        <v>1</v>
      </c>
      <c r="L12195">
        <v>23122095</v>
      </c>
      <c r="M12195">
        <v>6.2</v>
      </c>
      <c r="P12195" s="29">
        <f t="shared" si="490"/>
        <v>0.8666666666666667</v>
      </c>
    </row>
    <row r="12196" spans="1:16" hidden="1" x14ac:dyDescent="0.25">
      <c r="A12196">
        <v>195662940</v>
      </c>
      <c r="B12196">
        <v>803401</v>
      </c>
      <c r="C12196" t="s">
        <v>318</v>
      </c>
      <c r="D12196">
        <v>2004586</v>
      </c>
      <c r="E12196" t="s">
        <v>325</v>
      </c>
      <c r="F12196" t="s">
        <v>214</v>
      </c>
      <c r="G12196" t="s">
        <v>215</v>
      </c>
      <c r="H12196">
        <v>2</v>
      </c>
      <c r="I12196">
        <v>2019</v>
      </c>
      <c r="J12196">
        <v>1</v>
      </c>
      <c r="L12196">
        <v>23120018</v>
      </c>
      <c r="M12196">
        <v>6</v>
      </c>
      <c r="P12196" s="29">
        <f t="shared" si="490"/>
        <v>0.83333333333333337</v>
      </c>
    </row>
    <row r="12197" spans="1:16" hidden="1" x14ac:dyDescent="0.25">
      <c r="A12197">
        <v>195662940</v>
      </c>
      <c r="B12197">
        <v>803401</v>
      </c>
      <c r="C12197" t="s">
        <v>318</v>
      </c>
      <c r="D12197">
        <v>2021723</v>
      </c>
      <c r="E12197" t="s">
        <v>299</v>
      </c>
      <c r="F12197" t="s">
        <v>214</v>
      </c>
      <c r="G12197" t="s">
        <v>215</v>
      </c>
      <c r="H12197">
        <v>2</v>
      </c>
      <c r="I12197">
        <v>2019</v>
      </c>
      <c r="J12197">
        <v>1</v>
      </c>
      <c r="L12197">
        <v>23123925</v>
      </c>
      <c r="M12197">
        <v>6.1</v>
      </c>
      <c r="P12197" s="29">
        <f t="shared" si="490"/>
        <v>0.85</v>
      </c>
    </row>
    <row r="12198" spans="1:16" hidden="1" x14ac:dyDescent="0.25">
      <c r="A12198">
        <v>195662940</v>
      </c>
      <c r="B12198">
        <v>803401</v>
      </c>
      <c r="C12198" t="s">
        <v>318</v>
      </c>
      <c r="D12198">
        <v>2024862</v>
      </c>
      <c r="E12198" t="s">
        <v>289</v>
      </c>
      <c r="F12198" t="s">
        <v>214</v>
      </c>
      <c r="G12198" t="s">
        <v>215</v>
      </c>
      <c r="H12198">
        <v>2</v>
      </c>
      <c r="I12198">
        <v>2019</v>
      </c>
      <c r="J12198">
        <v>1</v>
      </c>
      <c r="L12198">
        <v>23119873</v>
      </c>
      <c r="M12198">
        <v>5.5</v>
      </c>
      <c r="P12198" s="29">
        <f t="shared" si="490"/>
        <v>0.75</v>
      </c>
    </row>
    <row r="12199" spans="1:16" hidden="1" x14ac:dyDescent="0.25">
      <c r="A12199">
        <v>195662940</v>
      </c>
      <c r="B12199">
        <v>803401</v>
      </c>
      <c r="C12199" t="s">
        <v>318</v>
      </c>
      <c r="D12199">
        <v>2021615</v>
      </c>
      <c r="E12199" t="s">
        <v>255</v>
      </c>
      <c r="F12199" t="s">
        <v>214</v>
      </c>
      <c r="G12199" t="s">
        <v>215</v>
      </c>
      <c r="H12199">
        <v>2</v>
      </c>
      <c r="I12199">
        <v>2019</v>
      </c>
      <c r="J12199">
        <v>1</v>
      </c>
      <c r="L12199">
        <v>23120231</v>
      </c>
      <c r="M12199">
        <v>6.3</v>
      </c>
      <c r="P12199" s="29">
        <f t="shared" ref="P12199:P12206" si="491">IF(AND(ISNUMBER(M12199),H12199&lt;&gt;4),(M12199-1)/6,IF(H12199=4,"DRP",IF(AND(H12199=3,M12199="NA"),"BAD",IF(AND(H12199=2),"CVL",IF(AND(H12199=1,ISBLANK(M12199)),"NULL","UNK")))))</f>
        <v>0.8833333333333333</v>
      </c>
    </row>
    <row r="12200" spans="1:16" hidden="1" x14ac:dyDescent="0.25">
      <c r="A12200">
        <v>195662940</v>
      </c>
      <c r="B12200">
        <v>803401</v>
      </c>
      <c r="C12200" t="s">
        <v>318</v>
      </c>
      <c r="D12200">
        <v>2021631</v>
      </c>
      <c r="E12200" t="s">
        <v>302</v>
      </c>
      <c r="F12200" t="s">
        <v>214</v>
      </c>
      <c r="G12200" t="s">
        <v>215</v>
      </c>
      <c r="H12200">
        <v>1</v>
      </c>
      <c r="I12200">
        <v>2019</v>
      </c>
      <c r="J12200">
        <v>2</v>
      </c>
      <c r="L12200">
        <v>23129790</v>
      </c>
      <c r="P12200" s="29" t="str">
        <f t="shared" si="491"/>
        <v>NULL</v>
      </c>
    </row>
    <row r="12201" spans="1:16" hidden="1" x14ac:dyDescent="0.25">
      <c r="A12201">
        <v>195662940</v>
      </c>
      <c r="B12201">
        <v>803401</v>
      </c>
      <c r="C12201" t="s">
        <v>318</v>
      </c>
      <c r="D12201">
        <v>2021744</v>
      </c>
      <c r="E12201" t="s">
        <v>262</v>
      </c>
      <c r="F12201" t="s">
        <v>214</v>
      </c>
      <c r="G12201" t="s">
        <v>215</v>
      </c>
      <c r="H12201">
        <v>1</v>
      </c>
      <c r="I12201">
        <v>2019</v>
      </c>
      <c r="J12201">
        <v>2</v>
      </c>
      <c r="L12201">
        <v>23120240</v>
      </c>
      <c r="P12201" s="29" t="str">
        <f t="shared" si="491"/>
        <v>NULL</v>
      </c>
    </row>
    <row r="12202" spans="1:16" hidden="1" x14ac:dyDescent="0.25">
      <c r="A12202">
        <v>195662940</v>
      </c>
      <c r="B12202">
        <v>803401</v>
      </c>
      <c r="C12202" t="s">
        <v>318</v>
      </c>
      <c r="D12202">
        <v>2021865</v>
      </c>
      <c r="E12202" t="s">
        <v>301</v>
      </c>
      <c r="F12202" t="s">
        <v>214</v>
      </c>
      <c r="G12202" t="s">
        <v>215</v>
      </c>
      <c r="H12202">
        <v>1</v>
      </c>
      <c r="I12202">
        <v>2019</v>
      </c>
      <c r="J12202">
        <v>2</v>
      </c>
      <c r="L12202">
        <v>23130441</v>
      </c>
      <c r="P12202" s="29" t="str">
        <f t="shared" si="491"/>
        <v>NULL</v>
      </c>
    </row>
    <row r="12203" spans="1:16" hidden="1" x14ac:dyDescent="0.25">
      <c r="A12203">
        <v>195662940</v>
      </c>
      <c r="B12203">
        <v>803401</v>
      </c>
      <c r="C12203" t="s">
        <v>318</v>
      </c>
      <c r="D12203">
        <v>2021671</v>
      </c>
      <c r="E12203" t="s">
        <v>303</v>
      </c>
      <c r="F12203" t="s">
        <v>214</v>
      </c>
      <c r="G12203" t="s">
        <v>215</v>
      </c>
      <c r="H12203">
        <v>1</v>
      </c>
      <c r="I12203">
        <v>2019</v>
      </c>
      <c r="J12203">
        <v>2</v>
      </c>
      <c r="L12203">
        <v>23130363</v>
      </c>
      <c r="P12203" s="29" t="str">
        <f t="shared" si="491"/>
        <v>NULL</v>
      </c>
    </row>
    <row r="12204" spans="1:16" hidden="1" x14ac:dyDescent="0.25">
      <c r="A12204">
        <v>195662940</v>
      </c>
      <c r="B12204">
        <v>803401</v>
      </c>
      <c r="C12204" t="s">
        <v>318</v>
      </c>
      <c r="D12204">
        <v>2024921</v>
      </c>
      <c r="E12204" t="s">
        <v>225</v>
      </c>
      <c r="F12204" t="s">
        <v>214</v>
      </c>
      <c r="G12204" t="s">
        <v>215</v>
      </c>
      <c r="H12204">
        <v>1</v>
      </c>
      <c r="I12204">
        <v>2019</v>
      </c>
      <c r="J12204">
        <v>2</v>
      </c>
      <c r="L12204">
        <v>23129804</v>
      </c>
      <c r="P12204" s="29" t="str">
        <f t="shared" si="491"/>
        <v>NULL</v>
      </c>
    </row>
    <row r="12205" spans="1:16" hidden="1" x14ac:dyDescent="0.25">
      <c r="A12205">
        <v>195662940</v>
      </c>
      <c r="B12205">
        <v>803401</v>
      </c>
      <c r="C12205" t="s">
        <v>318</v>
      </c>
      <c r="D12205">
        <v>2004597</v>
      </c>
      <c r="E12205" t="s">
        <v>279</v>
      </c>
      <c r="F12205" t="s">
        <v>214</v>
      </c>
      <c r="G12205" t="s">
        <v>215</v>
      </c>
      <c r="H12205">
        <v>1</v>
      </c>
      <c r="I12205">
        <v>2019</v>
      </c>
      <c r="J12205">
        <v>2</v>
      </c>
      <c r="L12205">
        <v>23129794</v>
      </c>
      <c r="P12205" s="29" t="str">
        <f t="shared" si="491"/>
        <v>NULL</v>
      </c>
    </row>
    <row r="12206" spans="1:16" hidden="1" x14ac:dyDescent="0.25">
      <c r="A12206">
        <v>195662940</v>
      </c>
      <c r="B12206">
        <v>803401</v>
      </c>
      <c r="C12206" t="s">
        <v>318</v>
      </c>
      <c r="D12206">
        <v>2019273</v>
      </c>
      <c r="E12206" t="s">
        <v>248</v>
      </c>
      <c r="F12206" t="s">
        <v>214</v>
      </c>
      <c r="G12206" t="s">
        <v>215</v>
      </c>
      <c r="H12206">
        <v>1</v>
      </c>
      <c r="I12206">
        <v>2019</v>
      </c>
      <c r="J12206">
        <v>2</v>
      </c>
      <c r="L12206">
        <v>23129162</v>
      </c>
      <c r="P12206" s="29" t="str">
        <f t="shared" si="491"/>
        <v>NULL</v>
      </c>
    </row>
    <row r="12207" spans="1:16" hidden="1" x14ac:dyDescent="0.25">
      <c r="A12207">
        <v>195671141</v>
      </c>
      <c r="B12207">
        <v>803401</v>
      </c>
      <c r="C12207" t="s">
        <v>318</v>
      </c>
      <c r="D12207">
        <v>2004098</v>
      </c>
      <c r="E12207" t="s">
        <v>213</v>
      </c>
      <c r="F12207" t="s">
        <v>214</v>
      </c>
      <c r="G12207" t="s">
        <v>215</v>
      </c>
      <c r="H12207">
        <v>2</v>
      </c>
      <c r="I12207">
        <v>2015</v>
      </c>
      <c r="J12207">
        <v>1</v>
      </c>
      <c r="M12207">
        <v>6.1</v>
      </c>
      <c r="N12207" t="s">
        <v>231</v>
      </c>
      <c r="P12207" s="29" t="str">
        <f t="shared" ref="P12207:P12221" si="492">IF(AND(ISNUMBER(M12207),H12207&lt;&gt;4,N12207&lt;&gt;"X"),(M12207-1)/6,IF(H12207=4,"DRP",IF(AND(H12207=3,M12207="NA"),"BAD",IF(AND(H12207=2),"CVL",IF(AND(H12207=1,ISBLANK(M12207)),"NULL","UNK")))))</f>
        <v>CVL</v>
      </c>
    </row>
    <row r="12208" spans="1:16" hidden="1" x14ac:dyDescent="0.25">
      <c r="A12208">
        <v>195671141</v>
      </c>
      <c r="B12208">
        <v>803403</v>
      </c>
      <c r="C12208" t="s">
        <v>224</v>
      </c>
      <c r="D12208">
        <v>2005125</v>
      </c>
      <c r="E12208" t="s">
        <v>223</v>
      </c>
      <c r="F12208" t="s">
        <v>214</v>
      </c>
      <c r="G12208" t="s">
        <v>215</v>
      </c>
      <c r="H12208">
        <v>3</v>
      </c>
      <c r="I12208">
        <v>2015</v>
      </c>
      <c r="J12208">
        <v>1</v>
      </c>
      <c r="L12208">
        <v>23065084</v>
      </c>
      <c r="M12208">
        <v>3.1</v>
      </c>
      <c r="P12208" s="29">
        <f t="shared" si="492"/>
        <v>0.35000000000000003</v>
      </c>
    </row>
    <row r="12209" spans="1:16" hidden="1" x14ac:dyDescent="0.25">
      <c r="A12209">
        <v>195671141</v>
      </c>
      <c r="B12209">
        <v>803403</v>
      </c>
      <c r="C12209" t="s">
        <v>224</v>
      </c>
      <c r="D12209">
        <v>2005108</v>
      </c>
      <c r="E12209" t="s">
        <v>217</v>
      </c>
      <c r="F12209" t="s">
        <v>214</v>
      </c>
      <c r="G12209" t="s">
        <v>215</v>
      </c>
      <c r="H12209">
        <v>3</v>
      </c>
      <c r="I12209">
        <v>2015</v>
      </c>
      <c r="J12209">
        <v>1</v>
      </c>
      <c r="L12209">
        <v>23065086</v>
      </c>
      <c r="M12209">
        <v>3.6</v>
      </c>
      <c r="P12209" s="29">
        <f t="shared" si="492"/>
        <v>0.43333333333333335</v>
      </c>
    </row>
    <row r="12210" spans="1:16" hidden="1" x14ac:dyDescent="0.25">
      <c r="A12210">
        <v>195671141</v>
      </c>
      <c r="B12210">
        <v>803403</v>
      </c>
      <c r="C12210" t="s">
        <v>224</v>
      </c>
      <c r="D12210">
        <v>2021900</v>
      </c>
      <c r="E12210" t="s">
        <v>216</v>
      </c>
      <c r="F12210" t="s">
        <v>214</v>
      </c>
      <c r="G12210" t="s">
        <v>215</v>
      </c>
      <c r="H12210">
        <v>2</v>
      </c>
      <c r="I12210">
        <v>2015</v>
      </c>
      <c r="J12210">
        <v>1</v>
      </c>
      <c r="L12210">
        <v>23065093</v>
      </c>
      <c r="M12210">
        <v>4.4000000000000004</v>
      </c>
      <c r="P12210" s="29">
        <f t="shared" si="492"/>
        <v>0.56666666666666676</v>
      </c>
    </row>
    <row r="12211" spans="1:16" hidden="1" x14ac:dyDescent="0.25">
      <c r="A12211">
        <v>195671141</v>
      </c>
      <c r="B12211">
        <v>803403</v>
      </c>
      <c r="C12211" t="s">
        <v>224</v>
      </c>
      <c r="D12211">
        <v>2021879</v>
      </c>
      <c r="E12211" t="s">
        <v>219</v>
      </c>
      <c r="F12211" t="s">
        <v>214</v>
      </c>
      <c r="G12211" t="s">
        <v>215</v>
      </c>
      <c r="H12211">
        <v>2</v>
      </c>
      <c r="I12211">
        <v>2015</v>
      </c>
      <c r="J12211">
        <v>1</v>
      </c>
      <c r="L12211">
        <v>23065089</v>
      </c>
      <c r="M12211">
        <v>4.0999999999999996</v>
      </c>
      <c r="P12211" s="29">
        <f t="shared" si="492"/>
        <v>0.51666666666666661</v>
      </c>
    </row>
    <row r="12212" spans="1:16" hidden="1" x14ac:dyDescent="0.25">
      <c r="A12212">
        <v>195671141</v>
      </c>
      <c r="B12212">
        <v>803403</v>
      </c>
      <c r="C12212" t="s">
        <v>224</v>
      </c>
      <c r="D12212">
        <v>2005111</v>
      </c>
      <c r="E12212" t="s">
        <v>218</v>
      </c>
      <c r="F12212" t="s">
        <v>214</v>
      </c>
      <c r="G12212" t="s">
        <v>215</v>
      </c>
      <c r="H12212">
        <v>2</v>
      </c>
      <c r="I12212">
        <v>2015</v>
      </c>
      <c r="J12212">
        <v>1</v>
      </c>
      <c r="L12212">
        <v>23065095</v>
      </c>
      <c r="M12212">
        <v>4</v>
      </c>
      <c r="P12212" s="29">
        <f t="shared" si="492"/>
        <v>0.5</v>
      </c>
    </row>
    <row r="12213" spans="1:16" hidden="1" x14ac:dyDescent="0.25">
      <c r="A12213">
        <v>195671141</v>
      </c>
      <c r="B12213">
        <v>803403</v>
      </c>
      <c r="C12213" t="s">
        <v>224</v>
      </c>
      <c r="D12213">
        <v>2004172</v>
      </c>
      <c r="E12213" t="s">
        <v>213</v>
      </c>
      <c r="F12213" t="s">
        <v>214</v>
      </c>
      <c r="G12213" t="s">
        <v>215</v>
      </c>
      <c r="H12213">
        <v>2</v>
      </c>
      <c r="I12213">
        <v>2015</v>
      </c>
      <c r="J12213">
        <v>1</v>
      </c>
      <c r="L12213">
        <v>23067045</v>
      </c>
      <c r="M12213">
        <v>6.1</v>
      </c>
      <c r="P12213" s="29">
        <f t="shared" si="492"/>
        <v>0.85</v>
      </c>
    </row>
    <row r="12214" spans="1:16" hidden="1" x14ac:dyDescent="0.25">
      <c r="A12214">
        <v>195671141</v>
      </c>
      <c r="B12214">
        <v>803401</v>
      </c>
      <c r="C12214" t="s">
        <v>318</v>
      </c>
      <c r="D12214">
        <v>2004112</v>
      </c>
      <c r="E12214" t="s">
        <v>244</v>
      </c>
      <c r="F12214" t="s">
        <v>214</v>
      </c>
      <c r="G12214" t="s">
        <v>215</v>
      </c>
      <c r="H12214">
        <v>2</v>
      </c>
      <c r="I12214">
        <v>2015</v>
      </c>
      <c r="J12214">
        <v>2</v>
      </c>
      <c r="M12214">
        <v>6.1</v>
      </c>
      <c r="N12214" t="s">
        <v>231</v>
      </c>
      <c r="P12214" s="29" t="str">
        <f t="shared" si="492"/>
        <v>CVL</v>
      </c>
    </row>
    <row r="12215" spans="1:16" hidden="1" x14ac:dyDescent="0.25">
      <c r="A12215">
        <v>195671141</v>
      </c>
      <c r="B12215">
        <v>803403</v>
      </c>
      <c r="C12215" t="s">
        <v>224</v>
      </c>
      <c r="D12215">
        <v>2004183</v>
      </c>
      <c r="E12215" t="s">
        <v>244</v>
      </c>
      <c r="F12215" t="s">
        <v>214</v>
      </c>
      <c r="G12215" t="s">
        <v>215</v>
      </c>
      <c r="H12215">
        <v>2</v>
      </c>
      <c r="I12215">
        <v>2015</v>
      </c>
      <c r="J12215">
        <v>2</v>
      </c>
      <c r="L12215">
        <v>23072786</v>
      </c>
      <c r="M12215">
        <v>6.1</v>
      </c>
      <c r="P12215" s="29">
        <f t="shared" si="492"/>
        <v>0.85</v>
      </c>
    </row>
    <row r="12216" spans="1:16" hidden="1" x14ac:dyDescent="0.25">
      <c r="A12216">
        <v>195671141</v>
      </c>
      <c r="B12216">
        <v>803403</v>
      </c>
      <c r="C12216" t="s">
        <v>224</v>
      </c>
      <c r="D12216">
        <v>2005124</v>
      </c>
      <c r="E12216" t="s">
        <v>220</v>
      </c>
      <c r="F12216" t="s">
        <v>214</v>
      </c>
      <c r="G12216" t="s">
        <v>215</v>
      </c>
      <c r="H12216">
        <v>2</v>
      </c>
      <c r="I12216">
        <v>2015</v>
      </c>
      <c r="J12216">
        <v>2</v>
      </c>
      <c r="L12216">
        <v>23072066</v>
      </c>
      <c r="M12216">
        <v>4</v>
      </c>
      <c r="P12216" s="29">
        <f t="shared" si="492"/>
        <v>0.5</v>
      </c>
    </row>
    <row r="12217" spans="1:16" hidden="1" x14ac:dyDescent="0.25">
      <c r="A12217">
        <v>195671141</v>
      </c>
      <c r="B12217">
        <v>803403</v>
      </c>
      <c r="C12217" t="s">
        <v>224</v>
      </c>
      <c r="D12217">
        <v>2021994</v>
      </c>
      <c r="E12217" t="s">
        <v>298</v>
      </c>
      <c r="F12217" t="s">
        <v>214</v>
      </c>
      <c r="G12217" t="s">
        <v>215</v>
      </c>
      <c r="H12217">
        <v>2</v>
      </c>
      <c r="I12217">
        <v>2015</v>
      </c>
      <c r="J12217">
        <v>2</v>
      </c>
      <c r="L12217">
        <v>23072067</v>
      </c>
      <c r="M12217">
        <v>4.5</v>
      </c>
      <c r="P12217" s="29">
        <f t="shared" si="492"/>
        <v>0.58333333333333337</v>
      </c>
    </row>
    <row r="12218" spans="1:16" hidden="1" x14ac:dyDescent="0.25">
      <c r="A12218">
        <v>195671141</v>
      </c>
      <c r="B12218">
        <v>803403</v>
      </c>
      <c r="C12218" t="s">
        <v>224</v>
      </c>
      <c r="D12218">
        <v>2021880</v>
      </c>
      <c r="E12218" t="s">
        <v>242</v>
      </c>
      <c r="F12218" t="s">
        <v>214</v>
      </c>
      <c r="G12218" t="s">
        <v>215</v>
      </c>
      <c r="H12218">
        <v>3</v>
      </c>
      <c r="I12218">
        <v>2015</v>
      </c>
      <c r="J12218">
        <v>2</v>
      </c>
      <c r="L12218">
        <v>23072063</v>
      </c>
      <c r="M12218">
        <v>3.4</v>
      </c>
      <c r="P12218" s="29">
        <f t="shared" si="492"/>
        <v>0.39999999999999997</v>
      </c>
    </row>
    <row r="12219" spans="1:16" hidden="1" x14ac:dyDescent="0.25">
      <c r="A12219">
        <v>195671141</v>
      </c>
      <c r="B12219">
        <v>803403</v>
      </c>
      <c r="C12219" t="s">
        <v>224</v>
      </c>
      <c r="D12219">
        <v>2021901</v>
      </c>
      <c r="E12219" t="s">
        <v>253</v>
      </c>
      <c r="F12219" t="s">
        <v>214</v>
      </c>
      <c r="G12219" t="s">
        <v>215</v>
      </c>
      <c r="H12219">
        <v>2</v>
      </c>
      <c r="I12219">
        <v>2015</v>
      </c>
      <c r="J12219">
        <v>2</v>
      </c>
      <c r="L12219">
        <v>23072065</v>
      </c>
      <c r="M12219">
        <v>4.0999999999999996</v>
      </c>
      <c r="P12219" s="29">
        <f t="shared" si="492"/>
        <v>0.51666666666666661</v>
      </c>
    </row>
    <row r="12220" spans="1:16" hidden="1" x14ac:dyDescent="0.25">
      <c r="A12220">
        <v>195671141</v>
      </c>
      <c r="B12220">
        <v>803403</v>
      </c>
      <c r="C12220" t="s">
        <v>224</v>
      </c>
      <c r="D12220">
        <v>2005108</v>
      </c>
      <c r="E12220" t="s">
        <v>217</v>
      </c>
      <c r="F12220" t="s">
        <v>214</v>
      </c>
      <c r="G12220" t="s">
        <v>215</v>
      </c>
      <c r="H12220">
        <v>2</v>
      </c>
      <c r="I12220">
        <v>2015</v>
      </c>
      <c r="J12220">
        <v>2</v>
      </c>
      <c r="L12220">
        <v>23072062</v>
      </c>
      <c r="M12220">
        <v>5.4</v>
      </c>
      <c r="P12220" s="29">
        <f t="shared" si="492"/>
        <v>0.73333333333333339</v>
      </c>
    </row>
    <row r="12221" spans="1:16" hidden="1" x14ac:dyDescent="0.25">
      <c r="A12221">
        <v>195671141</v>
      </c>
      <c r="B12221">
        <v>803403</v>
      </c>
      <c r="C12221" t="s">
        <v>224</v>
      </c>
      <c r="D12221">
        <v>2004186</v>
      </c>
      <c r="E12221" t="s">
        <v>229</v>
      </c>
      <c r="F12221" t="s">
        <v>214</v>
      </c>
      <c r="G12221" t="s">
        <v>215</v>
      </c>
      <c r="H12221">
        <v>4</v>
      </c>
      <c r="I12221">
        <v>2015</v>
      </c>
      <c r="J12221">
        <v>2</v>
      </c>
      <c r="L12221">
        <v>23072879</v>
      </c>
      <c r="P12221" s="29" t="str">
        <f t="shared" si="492"/>
        <v>DRP</v>
      </c>
    </row>
    <row r="12222" spans="1:16" hidden="1" x14ac:dyDescent="0.25">
      <c r="A12222">
        <v>195671141</v>
      </c>
      <c r="B12222">
        <v>803401</v>
      </c>
      <c r="C12222" t="s">
        <v>318</v>
      </c>
      <c r="D12222">
        <v>2004116</v>
      </c>
      <c r="E12222" t="s">
        <v>229</v>
      </c>
      <c r="F12222" t="s">
        <v>214</v>
      </c>
      <c r="G12222" t="s">
        <v>215</v>
      </c>
      <c r="H12222">
        <v>2</v>
      </c>
      <c r="I12222">
        <v>2016</v>
      </c>
      <c r="J12222">
        <v>1</v>
      </c>
      <c r="M12222">
        <v>6.3</v>
      </c>
      <c r="N12222" t="s">
        <v>231</v>
      </c>
      <c r="P12222" s="29">
        <f t="shared" ref="P12222:P12253" si="493">IF(AND(ISNUMBER(M12222),H12222&lt;&gt;4),(M12222-1)/6,IF(H12222=4,"DRP",IF(AND(H12222=3,M12222="NA"),"BAD",IF(AND(H12222=2),"CVL",IF(AND(H12222=1,ISBLANK(M12222)),"NULL","UNK")))))</f>
        <v>0.8833333333333333</v>
      </c>
    </row>
    <row r="12223" spans="1:16" hidden="1" x14ac:dyDescent="0.25">
      <c r="A12223">
        <v>195671141</v>
      </c>
      <c r="B12223">
        <v>803403</v>
      </c>
      <c r="C12223" t="s">
        <v>224</v>
      </c>
      <c r="D12223">
        <v>2004186</v>
      </c>
      <c r="E12223" t="s">
        <v>229</v>
      </c>
      <c r="F12223" t="s">
        <v>214</v>
      </c>
      <c r="G12223" t="s">
        <v>215</v>
      </c>
      <c r="H12223">
        <v>2</v>
      </c>
      <c r="I12223">
        <v>2016</v>
      </c>
      <c r="J12223">
        <v>1</v>
      </c>
      <c r="L12223">
        <v>23078310</v>
      </c>
      <c r="M12223">
        <v>6.3</v>
      </c>
      <c r="P12223" s="29">
        <f t="shared" si="493"/>
        <v>0.8833333333333333</v>
      </c>
    </row>
    <row r="12224" spans="1:16" hidden="1" x14ac:dyDescent="0.25">
      <c r="A12224">
        <v>195671141</v>
      </c>
      <c r="B12224">
        <v>803403</v>
      </c>
      <c r="C12224" t="s">
        <v>224</v>
      </c>
      <c r="D12224">
        <v>2005127</v>
      </c>
      <c r="E12224" t="s">
        <v>293</v>
      </c>
      <c r="F12224" t="s">
        <v>214</v>
      </c>
      <c r="G12224" t="s">
        <v>215</v>
      </c>
      <c r="H12224">
        <v>2</v>
      </c>
      <c r="I12224">
        <v>2016</v>
      </c>
      <c r="J12224">
        <v>1</v>
      </c>
      <c r="L12224">
        <v>23078552</v>
      </c>
      <c r="M12224">
        <v>5</v>
      </c>
      <c r="P12224" s="29">
        <f t="shared" si="493"/>
        <v>0.66666666666666663</v>
      </c>
    </row>
    <row r="12225" spans="1:16" hidden="1" x14ac:dyDescent="0.25">
      <c r="A12225">
        <v>195671141</v>
      </c>
      <c r="B12225">
        <v>803403</v>
      </c>
      <c r="C12225" t="s">
        <v>224</v>
      </c>
      <c r="D12225">
        <v>2005133</v>
      </c>
      <c r="E12225" t="s">
        <v>228</v>
      </c>
      <c r="F12225" t="s">
        <v>214</v>
      </c>
      <c r="G12225" t="s">
        <v>215</v>
      </c>
      <c r="H12225">
        <v>2</v>
      </c>
      <c r="I12225">
        <v>2016</v>
      </c>
      <c r="J12225">
        <v>1</v>
      </c>
      <c r="L12225">
        <v>23078573</v>
      </c>
      <c r="M12225">
        <v>4.5999999999999996</v>
      </c>
      <c r="P12225" s="29">
        <f t="shared" si="493"/>
        <v>0.6</v>
      </c>
    </row>
    <row r="12226" spans="1:16" hidden="1" x14ac:dyDescent="0.25">
      <c r="A12226">
        <v>195671141</v>
      </c>
      <c r="B12226">
        <v>803403</v>
      </c>
      <c r="C12226" t="s">
        <v>224</v>
      </c>
      <c r="D12226">
        <v>2021880</v>
      </c>
      <c r="E12226" t="s">
        <v>242</v>
      </c>
      <c r="F12226" t="s">
        <v>214</v>
      </c>
      <c r="G12226" t="s">
        <v>215</v>
      </c>
      <c r="H12226">
        <v>2</v>
      </c>
      <c r="I12226">
        <v>2016</v>
      </c>
      <c r="J12226">
        <v>1</v>
      </c>
      <c r="L12226">
        <v>23082590</v>
      </c>
      <c r="M12226">
        <v>4.0999999999999996</v>
      </c>
      <c r="P12226" s="29">
        <f t="shared" si="493"/>
        <v>0.51666666666666661</v>
      </c>
    </row>
    <row r="12227" spans="1:16" hidden="1" x14ac:dyDescent="0.25">
      <c r="A12227">
        <v>195671141</v>
      </c>
      <c r="B12227">
        <v>803403</v>
      </c>
      <c r="C12227" t="s">
        <v>224</v>
      </c>
      <c r="D12227">
        <v>2005125</v>
      </c>
      <c r="E12227" t="s">
        <v>223</v>
      </c>
      <c r="F12227" t="s">
        <v>214</v>
      </c>
      <c r="G12227" t="s">
        <v>215</v>
      </c>
      <c r="H12227">
        <v>2</v>
      </c>
      <c r="I12227">
        <v>2016</v>
      </c>
      <c r="J12227">
        <v>1</v>
      </c>
      <c r="L12227">
        <v>23078449</v>
      </c>
      <c r="M12227">
        <v>4.0999999999999996</v>
      </c>
      <c r="P12227" s="29">
        <f t="shared" si="493"/>
        <v>0.51666666666666661</v>
      </c>
    </row>
    <row r="12228" spans="1:16" hidden="1" x14ac:dyDescent="0.25">
      <c r="A12228">
        <v>195671141</v>
      </c>
      <c r="B12228">
        <v>803403</v>
      </c>
      <c r="C12228" t="s">
        <v>224</v>
      </c>
      <c r="D12228">
        <v>2004173</v>
      </c>
      <c r="E12228" t="s">
        <v>245</v>
      </c>
      <c r="F12228" t="s">
        <v>214</v>
      </c>
      <c r="G12228" t="s">
        <v>215</v>
      </c>
      <c r="H12228">
        <v>4</v>
      </c>
      <c r="I12228">
        <v>2016</v>
      </c>
      <c r="J12228">
        <v>1</v>
      </c>
      <c r="L12228">
        <v>23078293</v>
      </c>
      <c r="P12228" s="29" t="str">
        <f t="shared" si="493"/>
        <v>DRP</v>
      </c>
    </row>
    <row r="12229" spans="1:16" hidden="1" x14ac:dyDescent="0.25">
      <c r="A12229">
        <v>195671141</v>
      </c>
      <c r="B12229">
        <v>803401</v>
      </c>
      <c r="C12229" t="s">
        <v>318</v>
      </c>
      <c r="D12229">
        <v>2004099</v>
      </c>
      <c r="E12229" t="s">
        <v>245</v>
      </c>
      <c r="F12229" t="s">
        <v>214</v>
      </c>
      <c r="G12229" t="s">
        <v>215</v>
      </c>
      <c r="H12229">
        <v>2</v>
      </c>
      <c r="I12229">
        <v>2016</v>
      </c>
      <c r="J12229">
        <v>2</v>
      </c>
      <c r="M12229">
        <v>6.2</v>
      </c>
      <c r="N12229" t="s">
        <v>231</v>
      </c>
      <c r="P12229" s="29">
        <f t="shared" si="493"/>
        <v>0.8666666666666667</v>
      </c>
    </row>
    <row r="12230" spans="1:16" hidden="1" x14ac:dyDescent="0.25">
      <c r="A12230">
        <v>195671141</v>
      </c>
      <c r="B12230">
        <v>803403</v>
      </c>
      <c r="C12230" t="s">
        <v>224</v>
      </c>
      <c r="D12230">
        <v>2004173</v>
      </c>
      <c r="E12230" t="s">
        <v>245</v>
      </c>
      <c r="F12230" t="s">
        <v>214</v>
      </c>
      <c r="G12230" t="s">
        <v>215</v>
      </c>
      <c r="H12230">
        <v>2</v>
      </c>
      <c r="I12230">
        <v>2016</v>
      </c>
      <c r="J12230">
        <v>2</v>
      </c>
      <c r="L12230">
        <v>23085257</v>
      </c>
      <c r="M12230">
        <v>6.2</v>
      </c>
      <c r="P12230" s="29">
        <f t="shared" si="493"/>
        <v>0.8666666666666667</v>
      </c>
    </row>
    <row r="12231" spans="1:16" hidden="1" x14ac:dyDescent="0.25">
      <c r="A12231">
        <v>195671141</v>
      </c>
      <c r="B12231">
        <v>803403</v>
      </c>
      <c r="C12231" t="s">
        <v>224</v>
      </c>
      <c r="D12231">
        <v>2021876</v>
      </c>
      <c r="E12231" t="s">
        <v>241</v>
      </c>
      <c r="F12231" t="s">
        <v>214</v>
      </c>
      <c r="G12231" t="s">
        <v>215</v>
      </c>
      <c r="H12231">
        <v>2</v>
      </c>
      <c r="I12231">
        <v>2016</v>
      </c>
      <c r="J12231">
        <v>2</v>
      </c>
      <c r="L12231">
        <v>23085996</v>
      </c>
      <c r="M12231">
        <v>4</v>
      </c>
      <c r="P12231" s="29">
        <f t="shared" si="493"/>
        <v>0.5</v>
      </c>
    </row>
    <row r="12232" spans="1:16" hidden="1" x14ac:dyDescent="0.25">
      <c r="A12232">
        <v>195671141</v>
      </c>
      <c r="B12232">
        <v>803403</v>
      </c>
      <c r="C12232" t="s">
        <v>224</v>
      </c>
      <c r="D12232">
        <v>2021903</v>
      </c>
      <c r="E12232" t="s">
        <v>256</v>
      </c>
      <c r="F12232" t="s">
        <v>214</v>
      </c>
      <c r="G12232" t="s">
        <v>215</v>
      </c>
      <c r="H12232">
        <v>2</v>
      </c>
      <c r="I12232">
        <v>2016</v>
      </c>
      <c r="J12232">
        <v>2</v>
      </c>
      <c r="L12232">
        <v>23086033</v>
      </c>
      <c r="M12232">
        <v>5.8</v>
      </c>
      <c r="P12232" s="29">
        <f t="shared" si="493"/>
        <v>0.79999999999999993</v>
      </c>
    </row>
    <row r="12233" spans="1:16" hidden="1" x14ac:dyDescent="0.25">
      <c r="A12233">
        <v>195671141</v>
      </c>
      <c r="B12233">
        <v>803403</v>
      </c>
      <c r="C12233" t="s">
        <v>224</v>
      </c>
      <c r="D12233">
        <v>2021877</v>
      </c>
      <c r="E12233" t="s">
        <v>240</v>
      </c>
      <c r="F12233" t="s">
        <v>214</v>
      </c>
      <c r="G12233" t="s">
        <v>215</v>
      </c>
      <c r="H12233">
        <v>2</v>
      </c>
      <c r="I12233">
        <v>2016</v>
      </c>
      <c r="J12233">
        <v>2</v>
      </c>
      <c r="L12233">
        <v>23086044</v>
      </c>
      <c r="M12233">
        <v>4</v>
      </c>
      <c r="P12233" s="29">
        <f t="shared" si="493"/>
        <v>0.5</v>
      </c>
    </row>
    <row r="12234" spans="1:16" hidden="1" x14ac:dyDescent="0.25">
      <c r="A12234">
        <v>195671141</v>
      </c>
      <c r="B12234">
        <v>803403</v>
      </c>
      <c r="C12234" t="s">
        <v>224</v>
      </c>
      <c r="D12234">
        <v>2021878</v>
      </c>
      <c r="E12234" t="s">
        <v>294</v>
      </c>
      <c r="F12234" t="s">
        <v>214</v>
      </c>
      <c r="G12234" t="s">
        <v>215</v>
      </c>
      <c r="H12234">
        <v>2</v>
      </c>
      <c r="I12234">
        <v>2016</v>
      </c>
      <c r="J12234">
        <v>2</v>
      </c>
      <c r="L12234">
        <v>23087849</v>
      </c>
      <c r="M12234">
        <v>4</v>
      </c>
      <c r="P12234" s="29">
        <f t="shared" si="493"/>
        <v>0.5</v>
      </c>
    </row>
    <row r="12235" spans="1:16" hidden="1" x14ac:dyDescent="0.25">
      <c r="A12235">
        <v>195671141</v>
      </c>
      <c r="B12235">
        <v>803403</v>
      </c>
      <c r="C12235" t="s">
        <v>224</v>
      </c>
      <c r="D12235">
        <v>2019324</v>
      </c>
      <c r="E12235" t="s">
        <v>236</v>
      </c>
      <c r="F12235" t="s">
        <v>214</v>
      </c>
      <c r="G12235" t="s">
        <v>215</v>
      </c>
      <c r="H12235">
        <v>2</v>
      </c>
      <c r="I12235">
        <v>2017</v>
      </c>
      <c r="J12235">
        <v>1</v>
      </c>
      <c r="L12235">
        <v>23090574</v>
      </c>
      <c r="M12235">
        <v>4.7</v>
      </c>
      <c r="P12235" s="29">
        <f t="shared" si="493"/>
        <v>0.6166666666666667</v>
      </c>
    </row>
    <row r="12236" spans="1:16" hidden="1" x14ac:dyDescent="0.25">
      <c r="A12236">
        <v>195671141</v>
      </c>
      <c r="B12236">
        <v>803403</v>
      </c>
      <c r="C12236" t="s">
        <v>224</v>
      </c>
      <c r="D12236">
        <v>2021885</v>
      </c>
      <c r="E12236" t="s">
        <v>295</v>
      </c>
      <c r="F12236" t="s">
        <v>214</v>
      </c>
      <c r="G12236" t="s">
        <v>215</v>
      </c>
      <c r="H12236">
        <v>2</v>
      </c>
      <c r="I12236">
        <v>2017</v>
      </c>
      <c r="J12236">
        <v>1</v>
      </c>
      <c r="L12236">
        <v>23094881</v>
      </c>
      <c r="M12236">
        <v>4.5999999999999996</v>
      </c>
      <c r="P12236" s="29">
        <f t="shared" si="493"/>
        <v>0.6</v>
      </c>
    </row>
    <row r="12237" spans="1:16" hidden="1" x14ac:dyDescent="0.25">
      <c r="A12237">
        <v>195671141</v>
      </c>
      <c r="B12237">
        <v>803403</v>
      </c>
      <c r="C12237" t="s">
        <v>224</v>
      </c>
      <c r="D12237">
        <v>2021916</v>
      </c>
      <c r="E12237" t="s">
        <v>226</v>
      </c>
      <c r="F12237" t="s">
        <v>214</v>
      </c>
      <c r="G12237" t="s">
        <v>215</v>
      </c>
      <c r="H12237">
        <v>2</v>
      </c>
      <c r="I12237">
        <v>2017</v>
      </c>
      <c r="J12237">
        <v>1</v>
      </c>
      <c r="L12237">
        <v>23090993</v>
      </c>
      <c r="M12237">
        <v>4.5999999999999996</v>
      </c>
      <c r="P12237" s="29">
        <f t="shared" si="493"/>
        <v>0.6</v>
      </c>
    </row>
    <row r="12238" spans="1:16" hidden="1" x14ac:dyDescent="0.25">
      <c r="A12238">
        <v>195671141</v>
      </c>
      <c r="B12238">
        <v>803403</v>
      </c>
      <c r="C12238" t="s">
        <v>224</v>
      </c>
      <c r="D12238">
        <v>2004764</v>
      </c>
      <c r="E12238" t="s">
        <v>290</v>
      </c>
      <c r="F12238" t="s">
        <v>214</v>
      </c>
      <c r="G12238" t="s">
        <v>215</v>
      </c>
      <c r="H12238">
        <v>2</v>
      </c>
      <c r="I12238">
        <v>2017</v>
      </c>
      <c r="J12238">
        <v>1</v>
      </c>
      <c r="L12238">
        <v>23091015</v>
      </c>
      <c r="M12238">
        <v>4.2</v>
      </c>
      <c r="P12238" s="29">
        <f t="shared" si="493"/>
        <v>0.53333333333333333</v>
      </c>
    </row>
    <row r="12239" spans="1:16" hidden="1" x14ac:dyDescent="0.25">
      <c r="A12239">
        <v>195671141</v>
      </c>
      <c r="B12239">
        <v>803403</v>
      </c>
      <c r="C12239" t="s">
        <v>224</v>
      </c>
      <c r="D12239">
        <v>2004675</v>
      </c>
      <c r="E12239" t="s">
        <v>271</v>
      </c>
      <c r="F12239" t="s">
        <v>214</v>
      </c>
      <c r="G12239" t="s">
        <v>215</v>
      </c>
      <c r="H12239">
        <v>2</v>
      </c>
      <c r="I12239">
        <v>2017</v>
      </c>
      <c r="J12239">
        <v>1</v>
      </c>
      <c r="L12239">
        <v>23091013</v>
      </c>
      <c r="M12239">
        <v>4.7</v>
      </c>
      <c r="P12239" s="29">
        <f t="shared" si="493"/>
        <v>0.6166666666666667</v>
      </c>
    </row>
    <row r="12240" spans="1:16" hidden="1" x14ac:dyDescent="0.25">
      <c r="A12240">
        <v>195671141</v>
      </c>
      <c r="B12240">
        <v>803403</v>
      </c>
      <c r="C12240" t="s">
        <v>224</v>
      </c>
      <c r="D12240">
        <v>2021881</v>
      </c>
      <c r="E12240" t="s">
        <v>255</v>
      </c>
      <c r="F12240" t="s">
        <v>214</v>
      </c>
      <c r="G12240" t="s">
        <v>215</v>
      </c>
      <c r="H12240">
        <v>2</v>
      </c>
      <c r="I12240">
        <v>2017</v>
      </c>
      <c r="J12240">
        <v>2</v>
      </c>
      <c r="L12240">
        <v>23099437</v>
      </c>
      <c r="M12240">
        <v>4.8</v>
      </c>
      <c r="P12240" s="29">
        <f t="shared" si="493"/>
        <v>0.6333333333333333</v>
      </c>
    </row>
    <row r="12241" spans="1:16" hidden="1" x14ac:dyDescent="0.25">
      <c r="A12241">
        <v>195671141</v>
      </c>
      <c r="B12241">
        <v>803403</v>
      </c>
      <c r="C12241" t="s">
        <v>224</v>
      </c>
      <c r="D12241">
        <v>2021886</v>
      </c>
      <c r="E12241" t="s">
        <v>227</v>
      </c>
      <c r="F12241" t="s">
        <v>214</v>
      </c>
      <c r="G12241" t="s">
        <v>215</v>
      </c>
      <c r="H12241">
        <v>2</v>
      </c>
      <c r="I12241">
        <v>2017</v>
      </c>
      <c r="J12241">
        <v>2</v>
      </c>
      <c r="L12241">
        <v>23099394</v>
      </c>
      <c r="M12241">
        <v>4.0999999999999996</v>
      </c>
      <c r="P12241" s="29">
        <f t="shared" si="493"/>
        <v>0.51666666666666661</v>
      </c>
    </row>
    <row r="12242" spans="1:16" hidden="1" x14ac:dyDescent="0.25">
      <c r="A12242">
        <v>195671141</v>
      </c>
      <c r="B12242">
        <v>803403</v>
      </c>
      <c r="C12242" t="s">
        <v>224</v>
      </c>
      <c r="D12242">
        <v>2021899</v>
      </c>
      <c r="E12242" t="s">
        <v>296</v>
      </c>
      <c r="F12242" t="s">
        <v>214</v>
      </c>
      <c r="G12242" t="s">
        <v>215</v>
      </c>
      <c r="H12242">
        <v>2</v>
      </c>
      <c r="I12242">
        <v>2017</v>
      </c>
      <c r="J12242">
        <v>2</v>
      </c>
      <c r="L12242">
        <v>23099397</v>
      </c>
      <c r="M12242">
        <v>5.0999999999999996</v>
      </c>
      <c r="P12242" s="29">
        <f t="shared" si="493"/>
        <v>0.68333333333333324</v>
      </c>
    </row>
    <row r="12243" spans="1:16" hidden="1" x14ac:dyDescent="0.25">
      <c r="A12243">
        <v>195671141</v>
      </c>
      <c r="B12243">
        <v>803403</v>
      </c>
      <c r="C12243" t="s">
        <v>224</v>
      </c>
      <c r="D12243">
        <v>2021907</v>
      </c>
      <c r="E12243" t="s">
        <v>257</v>
      </c>
      <c r="F12243" t="s">
        <v>214</v>
      </c>
      <c r="G12243" t="s">
        <v>215</v>
      </c>
      <c r="H12243">
        <v>2</v>
      </c>
      <c r="I12243">
        <v>2017</v>
      </c>
      <c r="J12243">
        <v>2</v>
      </c>
      <c r="L12243">
        <v>23099425</v>
      </c>
      <c r="M12243">
        <v>4.8</v>
      </c>
      <c r="P12243" s="29">
        <f t="shared" si="493"/>
        <v>0.6333333333333333</v>
      </c>
    </row>
    <row r="12244" spans="1:16" hidden="1" x14ac:dyDescent="0.25">
      <c r="A12244">
        <v>195671141</v>
      </c>
      <c r="B12244">
        <v>803403</v>
      </c>
      <c r="C12244" t="s">
        <v>224</v>
      </c>
      <c r="D12244">
        <v>2021915</v>
      </c>
      <c r="E12244" t="s">
        <v>301</v>
      </c>
      <c r="F12244" t="s">
        <v>214</v>
      </c>
      <c r="G12244" t="s">
        <v>215</v>
      </c>
      <c r="H12244">
        <v>2</v>
      </c>
      <c r="I12244">
        <v>2017</v>
      </c>
      <c r="J12244">
        <v>2</v>
      </c>
      <c r="L12244">
        <v>23099430</v>
      </c>
      <c r="M12244">
        <v>5.3</v>
      </c>
      <c r="P12244" s="29">
        <f t="shared" si="493"/>
        <v>0.71666666666666667</v>
      </c>
    </row>
    <row r="12245" spans="1:16" hidden="1" x14ac:dyDescent="0.25">
      <c r="A12245">
        <v>195671141</v>
      </c>
      <c r="B12245">
        <v>803403</v>
      </c>
      <c r="C12245" t="s">
        <v>224</v>
      </c>
      <c r="D12245">
        <v>2019325</v>
      </c>
      <c r="E12245" t="s">
        <v>249</v>
      </c>
      <c r="F12245" t="s">
        <v>214</v>
      </c>
      <c r="G12245" t="s">
        <v>215</v>
      </c>
      <c r="H12245">
        <v>2</v>
      </c>
      <c r="I12245">
        <v>2017</v>
      </c>
      <c r="J12245">
        <v>2</v>
      </c>
      <c r="L12245">
        <v>23099710</v>
      </c>
      <c r="M12245">
        <v>4.5</v>
      </c>
      <c r="P12245" s="29">
        <f t="shared" si="493"/>
        <v>0.58333333333333337</v>
      </c>
    </row>
    <row r="12246" spans="1:16" hidden="1" x14ac:dyDescent="0.25">
      <c r="A12246">
        <v>195671141</v>
      </c>
      <c r="B12246">
        <v>803403</v>
      </c>
      <c r="C12246" t="s">
        <v>224</v>
      </c>
      <c r="D12246">
        <v>2021906</v>
      </c>
      <c r="E12246" t="s">
        <v>235</v>
      </c>
      <c r="F12246" t="s">
        <v>214</v>
      </c>
      <c r="G12246" t="s">
        <v>215</v>
      </c>
      <c r="H12246">
        <v>3</v>
      </c>
      <c r="I12246">
        <v>2017</v>
      </c>
      <c r="J12246">
        <v>2</v>
      </c>
      <c r="L12246">
        <v>23100214</v>
      </c>
      <c r="M12246">
        <v>3.6</v>
      </c>
      <c r="P12246" s="29">
        <f t="shared" si="493"/>
        <v>0.43333333333333335</v>
      </c>
    </row>
    <row r="12247" spans="1:16" hidden="1" x14ac:dyDescent="0.25">
      <c r="A12247">
        <v>195671141</v>
      </c>
      <c r="B12247">
        <v>803403</v>
      </c>
      <c r="C12247" t="s">
        <v>224</v>
      </c>
      <c r="D12247">
        <v>2022925</v>
      </c>
      <c r="E12247" t="s">
        <v>297</v>
      </c>
      <c r="F12247" t="s">
        <v>214</v>
      </c>
      <c r="G12247" t="s">
        <v>215</v>
      </c>
      <c r="H12247">
        <v>3</v>
      </c>
      <c r="I12247">
        <v>2018</v>
      </c>
      <c r="J12247">
        <v>1</v>
      </c>
      <c r="L12247">
        <v>23105429</v>
      </c>
      <c r="M12247">
        <v>3.7</v>
      </c>
      <c r="P12247" s="29">
        <f t="shared" si="493"/>
        <v>0.45</v>
      </c>
    </row>
    <row r="12248" spans="1:16" hidden="1" x14ac:dyDescent="0.25">
      <c r="A12248">
        <v>195671141</v>
      </c>
      <c r="B12248">
        <v>803403</v>
      </c>
      <c r="C12248" t="s">
        <v>224</v>
      </c>
      <c r="D12248">
        <v>2019326</v>
      </c>
      <c r="E12248" t="s">
        <v>248</v>
      </c>
      <c r="F12248" t="s">
        <v>214</v>
      </c>
      <c r="G12248" t="s">
        <v>215</v>
      </c>
      <c r="H12248">
        <v>2</v>
      </c>
      <c r="I12248">
        <v>2018</v>
      </c>
      <c r="J12248">
        <v>1</v>
      </c>
      <c r="L12248">
        <v>23105019</v>
      </c>
      <c r="M12248">
        <v>4.0999999999999996</v>
      </c>
      <c r="P12248" s="29">
        <f t="shared" si="493"/>
        <v>0.51666666666666661</v>
      </c>
    </row>
    <row r="12249" spans="1:16" hidden="1" x14ac:dyDescent="0.25">
      <c r="A12249">
        <v>195671141</v>
      </c>
      <c r="B12249">
        <v>803403</v>
      </c>
      <c r="C12249" t="s">
        <v>224</v>
      </c>
      <c r="D12249">
        <v>2004671</v>
      </c>
      <c r="E12249" t="s">
        <v>288</v>
      </c>
      <c r="F12249" t="s">
        <v>214</v>
      </c>
      <c r="G12249" t="s">
        <v>215</v>
      </c>
      <c r="H12249">
        <v>2</v>
      </c>
      <c r="I12249">
        <v>2018</v>
      </c>
      <c r="J12249">
        <v>1</v>
      </c>
      <c r="L12249">
        <v>23105430</v>
      </c>
      <c r="M12249">
        <v>5.4</v>
      </c>
      <c r="P12249" s="29">
        <f t="shared" si="493"/>
        <v>0.73333333333333339</v>
      </c>
    </row>
    <row r="12250" spans="1:16" hidden="1" x14ac:dyDescent="0.25">
      <c r="A12250">
        <v>195671141</v>
      </c>
      <c r="B12250">
        <v>803403</v>
      </c>
      <c r="C12250" t="s">
        <v>224</v>
      </c>
      <c r="D12250">
        <v>2021898</v>
      </c>
      <c r="E12250" t="s">
        <v>262</v>
      </c>
      <c r="F12250" t="s">
        <v>214</v>
      </c>
      <c r="G12250" t="s">
        <v>215</v>
      </c>
      <c r="H12250">
        <v>2</v>
      </c>
      <c r="I12250">
        <v>2018</v>
      </c>
      <c r="J12250">
        <v>1</v>
      </c>
      <c r="L12250">
        <v>23105527</v>
      </c>
      <c r="M12250">
        <v>5.8</v>
      </c>
      <c r="P12250" s="29">
        <f t="shared" si="493"/>
        <v>0.79999999999999993</v>
      </c>
    </row>
    <row r="12251" spans="1:16" hidden="1" x14ac:dyDescent="0.25">
      <c r="A12251">
        <v>195671141</v>
      </c>
      <c r="B12251">
        <v>803403</v>
      </c>
      <c r="C12251" t="s">
        <v>224</v>
      </c>
      <c r="D12251">
        <v>2021887</v>
      </c>
      <c r="E12251" t="s">
        <v>279</v>
      </c>
      <c r="F12251" t="s">
        <v>214</v>
      </c>
      <c r="G12251" t="s">
        <v>215</v>
      </c>
      <c r="H12251">
        <v>2</v>
      </c>
      <c r="I12251">
        <v>2018</v>
      </c>
      <c r="J12251">
        <v>1</v>
      </c>
      <c r="L12251">
        <v>23105443</v>
      </c>
      <c r="M12251">
        <v>4.8</v>
      </c>
      <c r="P12251" s="29">
        <f t="shared" si="493"/>
        <v>0.6333333333333333</v>
      </c>
    </row>
    <row r="12252" spans="1:16" hidden="1" x14ac:dyDescent="0.25">
      <c r="A12252">
        <v>195671141</v>
      </c>
      <c r="B12252">
        <v>803401</v>
      </c>
      <c r="C12252" t="s">
        <v>318</v>
      </c>
      <c r="D12252">
        <v>2021596</v>
      </c>
      <c r="E12252" t="s">
        <v>294</v>
      </c>
      <c r="F12252" t="s">
        <v>214</v>
      </c>
      <c r="G12252" t="s">
        <v>215</v>
      </c>
      <c r="H12252">
        <v>2</v>
      </c>
      <c r="I12252">
        <v>2018</v>
      </c>
      <c r="J12252">
        <v>2</v>
      </c>
      <c r="M12252">
        <v>4</v>
      </c>
      <c r="N12252" t="s">
        <v>231</v>
      </c>
      <c r="P12252" s="29">
        <f t="shared" si="493"/>
        <v>0.5</v>
      </c>
    </row>
    <row r="12253" spans="1:16" hidden="1" x14ac:dyDescent="0.25">
      <c r="A12253">
        <v>195671141</v>
      </c>
      <c r="B12253">
        <v>803401</v>
      </c>
      <c r="C12253" t="s">
        <v>318</v>
      </c>
      <c r="D12253">
        <v>2021600</v>
      </c>
      <c r="E12253" t="s">
        <v>219</v>
      </c>
      <c r="F12253" t="s">
        <v>214</v>
      </c>
      <c r="G12253" t="s">
        <v>215</v>
      </c>
      <c r="H12253">
        <v>2</v>
      </c>
      <c r="I12253">
        <v>2018</v>
      </c>
      <c r="J12253">
        <v>2</v>
      </c>
      <c r="M12253">
        <v>4.0999999999999996</v>
      </c>
      <c r="N12253" t="s">
        <v>231</v>
      </c>
      <c r="P12253" s="29">
        <f t="shared" si="493"/>
        <v>0.51666666666666661</v>
      </c>
    </row>
    <row r="12254" spans="1:16" hidden="1" x14ac:dyDescent="0.25">
      <c r="A12254">
        <v>195671141</v>
      </c>
      <c r="B12254">
        <v>803401</v>
      </c>
      <c r="C12254" t="s">
        <v>318</v>
      </c>
      <c r="D12254">
        <v>2021602</v>
      </c>
      <c r="E12254" t="s">
        <v>242</v>
      </c>
      <c r="F12254" t="s">
        <v>214</v>
      </c>
      <c r="G12254" t="s">
        <v>215</v>
      </c>
      <c r="H12254">
        <v>2</v>
      </c>
      <c r="I12254">
        <v>2018</v>
      </c>
      <c r="J12254">
        <v>2</v>
      </c>
      <c r="M12254">
        <v>4.0999999999999996</v>
      </c>
      <c r="N12254" t="s">
        <v>231</v>
      </c>
      <c r="P12254" s="29">
        <f t="shared" ref="P12254:P12285" si="494">IF(AND(ISNUMBER(M12254),H12254&lt;&gt;4),(M12254-1)/6,IF(H12254=4,"DRP",IF(AND(H12254=3,M12254="NA"),"BAD",IF(AND(H12254=2),"CVL",IF(AND(H12254=1,ISBLANK(M12254)),"NULL","UNK")))))</f>
        <v>0.51666666666666661</v>
      </c>
    </row>
    <row r="12255" spans="1:16" hidden="1" x14ac:dyDescent="0.25">
      <c r="A12255">
        <v>195671141</v>
      </c>
      <c r="B12255">
        <v>803401</v>
      </c>
      <c r="C12255" t="s">
        <v>318</v>
      </c>
      <c r="D12255">
        <v>2021615</v>
      </c>
      <c r="E12255" t="s">
        <v>255</v>
      </c>
      <c r="F12255" t="s">
        <v>214</v>
      </c>
      <c r="G12255" t="s">
        <v>215</v>
      </c>
      <c r="H12255">
        <v>2</v>
      </c>
      <c r="I12255">
        <v>2018</v>
      </c>
      <c r="J12255">
        <v>2</v>
      </c>
      <c r="M12255">
        <v>4.8</v>
      </c>
      <c r="N12255" t="s">
        <v>231</v>
      </c>
      <c r="P12255" s="29">
        <f t="shared" si="494"/>
        <v>0.6333333333333333</v>
      </c>
    </row>
    <row r="12256" spans="1:16" hidden="1" x14ac:dyDescent="0.25">
      <c r="A12256">
        <v>195671141</v>
      </c>
      <c r="B12256">
        <v>803401</v>
      </c>
      <c r="C12256" t="s">
        <v>318</v>
      </c>
      <c r="D12256">
        <v>2021638</v>
      </c>
      <c r="E12256" t="s">
        <v>250</v>
      </c>
      <c r="F12256" t="s">
        <v>214</v>
      </c>
      <c r="G12256" t="s">
        <v>215</v>
      </c>
      <c r="H12256">
        <v>2</v>
      </c>
      <c r="I12256">
        <v>2018</v>
      </c>
      <c r="J12256">
        <v>2</v>
      </c>
      <c r="M12256">
        <v>4.5999999999999996</v>
      </c>
      <c r="N12256" t="s">
        <v>231</v>
      </c>
      <c r="P12256" s="29">
        <f t="shared" si="494"/>
        <v>0.6</v>
      </c>
    </row>
    <row r="12257" spans="1:16" hidden="1" x14ac:dyDescent="0.25">
      <c r="A12257">
        <v>195671141</v>
      </c>
      <c r="B12257">
        <v>803401</v>
      </c>
      <c r="C12257" t="s">
        <v>318</v>
      </c>
      <c r="D12257">
        <v>2021640</v>
      </c>
      <c r="E12257" t="s">
        <v>227</v>
      </c>
      <c r="F12257" t="s">
        <v>214</v>
      </c>
      <c r="G12257" t="s">
        <v>215</v>
      </c>
      <c r="H12257">
        <v>2</v>
      </c>
      <c r="I12257">
        <v>2018</v>
      </c>
      <c r="J12257">
        <v>2</v>
      </c>
      <c r="M12257">
        <v>4.0999999999999996</v>
      </c>
      <c r="N12257" t="s">
        <v>231</v>
      </c>
      <c r="P12257" s="29">
        <f t="shared" si="494"/>
        <v>0.51666666666666661</v>
      </c>
    </row>
    <row r="12258" spans="1:16" hidden="1" x14ac:dyDescent="0.25">
      <c r="A12258">
        <v>195671141</v>
      </c>
      <c r="B12258">
        <v>803401</v>
      </c>
      <c r="C12258" t="s">
        <v>318</v>
      </c>
      <c r="D12258">
        <v>2021725</v>
      </c>
      <c r="E12258" t="s">
        <v>257</v>
      </c>
      <c r="F12258" t="s">
        <v>214</v>
      </c>
      <c r="G12258" t="s">
        <v>215</v>
      </c>
      <c r="H12258">
        <v>2</v>
      </c>
      <c r="I12258">
        <v>2018</v>
      </c>
      <c r="J12258">
        <v>2</v>
      </c>
      <c r="M12258">
        <v>4.8</v>
      </c>
      <c r="N12258" t="s">
        <v>231</v>
      </c>
      <c r="P12258" s="29">
        <f t="shared" si="494"/>
        <v>0.6333333333333333</v>
      </c>
    </row>
    <row r="12259" spans="1:16" hidden="1" x14ac:dyDescent="0.25">
      <c r="A12259">
        <v>195671141</v>
      </c>
      <c r="B12259">
        <v>803401</v>
      </c>
      <c r="C12259" t="s">
        <v>318</v>
      </c>
      <c r="D12259">
        <v>2021744</v>
      </c>
      <c r="E12259" t="s">
        <v>262</v>
      </c>
      <c r="F12259" t="s">
        <v>214</v>
      </c>
      <c r="G12259" t="s">
        <v>215</v>
      </c>
      <c r="H12259">
        <v>2</v>
      </c>
      <c r="I12259">
        <v>2018</v>
      </c>
      <c r="J12259">
        <v>2</v>
      </c>
      <c r="M12259">
        <v>5.8</v>
      </c>
      <c r="N12259" t="s">
        <v>231</v>
      </c>
      <c r="P12259" s="29">
        <f t="shared" si="494"/>
        <v>0.79999999999999993</v>
      </c>
    </row>
    <row r="12260" spans="1:16" hidden="1" x14ac:dyDescent="0.25">
      <c r="A12260">
        <v>195671141</v>
      </c>
      <c r="B12260">
        <v>803401</v>
      </c>
      <c r="C12260" t="s">
        <v>318</v>
      </c>
      <c r="D12260">
        <v>2021750</v>
      </c>
      <c r="E12260" t="s">
        <v>296</v>
      </c>
      <c r="F12260" t="s">
        <v>214</v>
      </c>
      <c r="G12260" t="s">
        <v>215</v>
      </c>
      <c r="H12260">
        <v>2</v>
      </c>
      <c r="I12260">
        <v>2018</v>
      </c>
      <c r="J12260">
        <v>2</v>
      </c>
      <c r="M12260">
        <v>5.0999999999999996</v>
      </c>
      <c r="N12260" t="s">
        <v>231</v>
      </c>
      <c r="P12260" s="29">
        <f t="shared" si="494"/>
        <v>0.68333333333333324</v>
      </c>
    </row>
    <row r="12261" spans="1:16" hidden="1" x14ac:dyDescent="0.25">
      <c r="A12261">
        <v>195671141</v>
      </c>
      <c r="B12261">
        <v>803401</v>
      </c>
      <c r="C12261" t="s">
        <v>318</v>
      </c>
      <c r="D12261">
        <v>2021754</v>
      </c>
      <c r="E12261" t="s">
        <v>216</v>
      </c>
      <c r="F12261" t="s">
        <v>214</v>
      </c>
      <c r="G12261" t="s">
        <v>215</v>
      </c>
      <c r="H12261">
        <v>2</v>
      </c>
      <c r="I12261">
        <v>2018</v>
      </c>
      <c r="J12261">
        <v>2</v>
      </c>
      <c r="M12261">
        <v>4.4000000000000004</v>
      </c>
      <c r="N12261" t="s">
        <v>231</v>
      </c>
      <c r="P12261" s="29">
        <f t="shared" si="494"/>
        <v>0.56666666666666676</v>
      </c>
    </row>
    <row r="12262" spans="1:16" hidden="1" x14ac:dyDescent="0.25">
      <c r="A12262">
        <v>195671141</v>
      </c>
      <c r="B12262">
        <v>803401</v>
      </c>
      <c r="C12262" t="s">
        <v>318</v>
      </c>
      <c r="D12262">
        <v>2021756</v>
      </c>
      <c r="E12262" t="s">
        <v>253</v>
      </c>
      <c r="F12262" t="s">
        <v>214</v>
      </c>
      <c r="G12262" t="s">
        <v>215</v>
      </c>
      <c r="H12262">
        <v>2</v>
      </c>
      <c r="I12262">
        <v>2018</v>
      </c>
      <c r="J12262">
        <v>2</v>
      </c>
      <c r="M12262">
        <v>4.0999999999999996</v>
      </c>
      <c r="N12262" t="s">
        <v>231</v>
      </c>
      <c r="P12262" s="29">
        <f t="shared" si="494"/>
        <v>0.51666666666666661</v>
      </c>
    </row>
    <row r="12263" spans="1:16" hidden="1" x14ac:dyDescent="0.25">
      <c r="A12263">
        <v>195671141</v>
      </c>
      <c r="B12263">
        <v>803401</v>
      </c>
      <c r="C12263" t="s">
        <v>318</v>
      </c>
      <c r="D12263">
        <v>2021763</v>
      </c>
      <c r="E12263" t="s">
        <v>298</v>
      </c>
      <c r="F12263" t="s">
        <v>214</v>
      </c>
      <c r="G12263" t="s">
        <v>215</v>
      </c>
      <c r="H12263">
        <v>2</v>
      </c>
      <c r="I12263">
        <v>2018</v>
      </c>
      <c r="J12263">
        <v>2</v>
      </c>
      <c r="M12263">
        <v>4.5</v>
      </c>
      <c r="N12263" t="s">
        <v>231</v>
      </c>
      <c r="P12263" s="29">
        <f t="shared" si="494"/>
        <v>0.58333333333333337</v>
      </c>
    </row>
    <row r="12264" spans="1:16" hidden="1" x14ac:dyDescent="0.25">
      <c r="A12264">
        <v>195671141</v>
      </c>
      <c r="B12264">
        <v>803401</v>
      </c>
      <c r="C12264" t="s">
        <v>318</v>
      </c>
      <c r="D12264">
        <v>2021865</v>
      </c>
      <c r="E12264" t="s">
        <v>301</v>
      </c>
      <c r="F12264" t="s">
        <v>214</v>
      </c>
      <c r="G12264" t="s">
        <v>215</v>
      </c>
      <c r="H12264">
        <v>2</v>
      </c>
      <c r="I12264">
        <v>2018</v>
      </c>
      <c r="J12264">
        <v>2</v>
      </c>
      <c r="M12264">
        <v>5.3</v>
      </c>
      <c r="N12264" t="s">
        <v>231</v>
      </c>
      <c r="P12264" s="29">
        <f t="shared" si="494"/>
        <v>0.71666666666666667</v>
      </c>
    </row>
    <row r="12265" spans="1:16" hidden="1" x14ac:dyDescent="0.25">
      <c r="A12265">
        <v>195671141</v>
      </c>
      <c r="B12265">
        <v>803401</v>
      </c>
      <c r="C12265" t="s">
        <v>318</v>
      </c>
      <c r="D12265">
        <v>2021874</v>
      </c>
      <c r="E12265" t="s">
        <v>226</v>
      </c>
      <c r="F12265" t="s">
        <v>214</v>
      </c>
      <c r="G12265" t="s">
        <v>215</v>
      </c>
      <c r="H12265">
        <v>2</v>
      </c>
      <c r="I12265">
        <v>2018</v>
      </c>
      <c r="J12265">
        <v>2</v>
      </c>
      <c r="M12265">
        <v>4.5999999999999996</v>
      </c>
      <c r="N12265" t="s">
        <v>231</v>
      </c>
      <c r="P12265" s="29">
        <f t="shared" si="494"/>
        <v>0.6</v>
      </c>
    </row>
    <row r="12266" spans="1:16" hidden="1" x14ac:dyDescent="0.25">
      <c r="A12266">
        <v>195671141</v>
      </c>
      <c r="B12266">
        <v>803401</v>
      </c>
      <c r="C12266" t="s">
        <v>318</v>
      </c>
      <c r="D12266">
        <v>2021993</v>
      </c>
      <c r="E12266" t="s">
        <v>256</v>
      </c>
      <c r="F12266" t="s">
        <v>214</v>
      </c>
      <c r="G12266" t="s">
        <v>215</v>
      </c>
      <c r="H12266">
        <v>2</v>
      </c>
      <c r="I12266">
        <v>2018</v>
      </c>
      <c r="J12266">
        <v>2</v>
      </c>
      <c r="M12266">
        <v>5.8</v>
      </c>
      <c r="N12266" t="s">
        <v>231</v>
      </c>
      <c r="P12266" s="29">
        <f t="shared" si="494"/>
        <v>0.79999999999999993</v>
      </c>
    </row>
    <row r="12267" spans="1:16" hidden="1" x14ac:dyDescent="0.25">
      <c r="A12267">
        <v>195671141</v>
      </c>
      <c r="B12267">
        <v>803401</v>
      </c>
      <c r="C12267" t="s">
        <v>318</v>
      </c>
      <c r="D12267">
        <v>2004602</v>
      </c>
      <c r="E12267" t="s">
        <v>277</v>
      </c>
      <c r="F12267" t="s">
        <v>214</v>
      </c>
      <c r="G12267" t="s">
        <v>215</v>
      </c>
      <c r="H12267">
        <v>3</v>
      </c>
      <c r="I12267">
        <v>2018</v>
      </c>
      <c r="J12267">
        <v>2</v>
      </c>
      <c r="L12267">
        <v>23115922</v>
      </c>
      <c r="M12267">
        <v>3.3</v>
      </c>
      <c r="P12267" s="29">
        <f t="shared" si="494"/>
        <v>0.3833333333333333</v>
      </c>
    </row>
    <row r="12268" spans="1:16" hidden="1" x14ac:dyDescent="0.25">
      <c r="A12268">
        <v>195671141</v>
      </c>
      <c r="B12268">
        <v>803401</v>
      </c>
      <c r="C12268" t="s">
        <v>318</v>
      </c>
      <c r="D12268">
        <v>2021671</v>
      </c>
      <c r="E12268" t="s">
        <v>303</v>
      </c>
      <c r="F12268" t="s">
        <v>214</v>
      </c>
      <c r="G12268" t="s">
        <v>215</v>
      </c>
      <c r="H12268">
        <v>3</v>
      </c>
      <c r="I12268">
        <v>2018</v>
      </c>
      <c r="J12268">
        <v>2</v>
      </c>
      <c r="L12268">
        <v>23115920</v>
      </c>
      <c r="M12268">
        <v>3.1</v>
      </c>
      <c r="P12268" s="29">
        <f t="shared" si="494"/>
        <v>0.35000000000000003</v>
      </c>
    </row>
    <row r="12269" spans="1:16" hidden="1" x14ac:dyDescent="0.25">
      <c r="A12269">
        <v>195671141</v>
      </c>
      <c r="B12269">
        <v>803401</v>
      </c>
      <c r="C12269" t="s">
        <v>318</v>
      </c>
      <c r="D12269">
        <v>2021689</v>
      </c>
      <c r="E12269" t="s">
        <v>312</v>
      </c>
      <c r="F12269" t="s">
        <v>214</v>
      </c>
      <c r="G12269" t="s">
        <v>215</v>
      </c>
      <c r="H12269">
        <v>2</v>
      </c>
      <c r="I12269">
        <v>2018</v>
      </c>
      <c r="J12269">
        <v>2</v>
      </c>
      <c r="L12269">
        <v>23115916</v>
      </c>
      <c r="M12269">
        <v>4.0999999999999996</v>
      </c>
      <c r="P12269" s="29">
        <f t="shared" si="494"/>
        <v>0.51666666666666661</v>
      </c>
    </row>
    <row r="12270" spans="1:16" hidden="1" x14ac:dyDescent="0.25">
      <c r="A12270">
        <v>195671141</v>
      </c>
      <c r="B12270">
        <v>803401</v>
      </c>
      <c r="C12270" t="s">
        <v>318</v>
      </c>
      <c r="D12270">
        <v>2021781</v>
      </c>
      <c r="E12270" t="s">
        <v>235</v>
      </c>
      <c r="F12270" t="s">
        <v>214</v>
      </c>
      <c r="G12270" t="s">
        <v>215</v>
      </c>
      <c r="H12270">
        <v>3</v>
      </c>
      <c r="I12270">
        <v>2018</v>
      </c>
      <c r="J12270">
        <v>2</v>
      </c>
      <c r="L12270">
        <v>23116294</v>
      </c>
      <c r="M12270">
        <v>3.6</v>
      </c>
      <c r="P12270" s="29">
        <f t="shared" si="494"/>
        <v>0.43333333333333335</v>
      </c>
    </row>
    <row r="12271" spans="1:16" hidden="1" x14ac:dyDescent="0.25">
      <c r="A12271">
        <v>195671141</v>
      </c>
      <c r="B12271">
        <v>803401</v>
      </c>
      <c r="C12271" t="s">
        <v>318</v>
      </c>
      <c r="D12271">
        <v>2024862</v>
      </c>
      <c r="E12271" t="s">
        <v>289</v>
      </c>
      <c r="F12271" t="s">
        <v>214</v>
      </c>
      <c r="G12271" t="s">
        <v>215</v>
      </c>
      <c r="H12271">
        <v>2</v>
      </c>
      <c r="I12271">
        <v>2018</v>
      </c>
      <c r="J12271">
        <v>2</v>
      </c>
      <c r="L12271">
        <v>23115892</v>
      </c>
      <c r="M12271">
        <v>6</v>
      </c>
      <c r="P12271" s="29">
        <f t="shared" si="494"/>
        <v>0.83333333333333337</v>
      </c>
    </row>
    <row r="12272" spans="1:16" hidden="1" x14ac:dyDescent="0.25">
      <c r="A12272">
        <v>195671141</v>
      </c>
      <c r="B12272">
        <v>803401</v>
      </c>
      <c r="C12272" t="s">
        <v>318</v>
      </c>
      <c r="D12272">
        <v>2004586</v>
      </c>
      <c r="E12272" t="s">
        <v>325</v>
      </c>
      <c r="F12272" t="s">
        <v>214</v>
      </c>
      <c r="G12272" t="s">
        <v>215</v>
      </c>
      <c r="H12272">
        <v>3</v>
      </c>
      <c r="I12272">
        <v>2018</v>
      </c>
      <c r="J12272">
        <v>2</v>
      </c>
      <c r="L12272">
        <v>23115864</v>
      </c>
      <c r="M12272">
        <v>2.8</v>
      </c>
      <c r="P12272" s="29">
        <f t="shared" si="494"/>
        <v>0.3</v>
      </c>
    </row>
    <row r="12273" spans="1:16" hidden="1" x14ac:dyDescent="0.25">
      <c r="A12273">
        <v>195671141</v>
      </c>
      <c r="B12273">
        <v>803401</v>
      </c>
      <c r="C12273" t="s">
        <v>318</v>
      </c>
      <c r="D12273">
        <v>2004587</v>
      </c>
      <c r="E12273" t="s">
        <v>288</v>
      </c>
      <c r="F12273" t="s">
        <v>214</v>
      </c>
      <c r="G12273" t="s">
        <v>215</v>
      </c>
      <c r="H12273">
        <v>2</v>
      </c>
      <c r="I12273">
        <v>2018</v>
      </c>
      <c r="J12273">
        <v>2</v>
      </c>
      <c r="M12273">
        <v>5.4</v>
      </c>
      <c r="N12273" t="s">
        <v>231</v>
      </c>
      <c r="P12273" s="29">
        <f t="shared" si="494"/>
        <v>0.73333333333333339</v>
      </c>
    </row>
    <row r="12274" spans="1:16" hidden="1" x14ac:dyDescent="0.25">
      <c r="A12274">
        <v>195671141</v>
      </c>
      <c r="B12274">
        <v>803401</v>
      </c>
      <c r="C12274" t="s">
        <v>318</v>
      </c>
      <c r="D12274">
        <v>2004591</v>
      </c>
      <c r="E12274" t="s">
        <v>271</v>
      </c>
      <c r="F12274" t="s">
        <v>214</v>
      </c>
      <c r="G12274" t="s">
        <v>215</v>
      </c>
      <c r="H12274">
        <v>2</v>
      </c>
      <c r="I12274">
        <v>2018</v>
      </c>
      <c r="J12274">
        <v>2</v>
      </c>
      <c r="M12274">
        <v>4.7</v>
      </c>
      <c r="N12274" t="s">
        <v>231</v>
      </c>
      <c r="P12274" s="29">
        <f t="shared" si="494"/>
        <v>0.6166666666666667</v>
      </c>
    </row>
    <row r="12275" spans="1:16" hidden="1" x14ac:dyDescent="0.25">
      <c r="A12275">
        <v>195671141</v>
      </c>
      <c r="B12275">
        <v>803401</v>
      </c>
      <c r="C12275" t="s">
        <v>318</v>
      </c>
      <c r="D12275">
        <v>2004597</v>
      </c>
      <c r="E12275" t="s">
        <v>279</v>
      </c>
      <c r="F12275" t="s">
        <v>214</v>
      </c>
      <c r="G12275" t="s">
        <v>215</v>
      </c>
      <c r="H12275">
        <v>2</v>
      </c>
      <c r="I12275">
        <v>2018</v>
      </c>
      <c r="J12275">
        <v>2</v>
      </c>
      <c r="M12275">
        <v>4.8</v>
      </c>
      <c r="N12275" t="s">
        <v>231</v>
      </c>
      <c r="P12275" s="29">
        <f t="shared" si="494"/>
        <v>0.6333333333333333</v>
      </c>
    </row>
    <row r="12276" spans="1:16" hidden="1" x14ac:dyDescent="0.25">
      <c r="A12276">
        <v>195671141</v>
      </c>
      <c r="B12276">
        <v>803401</v>
      </c>
      <c r="C12276" t="s">
        <v>318</v>
      </c>
      <c r="D12276">
        <v>2004752</v>
      </c>
      <c r="E12276" t="s">
        <v>290</v>
      </c>
      <c r="F12276" t="s">
        <v>214</v>
      </c>
      <c r="G12276" t="s">
        <v>215</v>
      </c>
      <c r="H12276">
        <v>2</v>
      </c>
      <c r="I12276">
        <v>2018</v>
      </c>
      <c r="J12276">
        <v>2</v>
      </c>
      <c r="M12276">
        <v>4.2</v>
      </c>
      <c r="N12276" t="s">
        <v>231</v>
      </c>
      <c r="P12276" s="29">
        <f t="shared" si="494"/>
        <v>0.53333333333333333</v>
      </c>
    </row>
    <row r="12277" spans="1:16" hidden="1" x14ac:dyDescent="0.25">
      <c r="A12277">
        <v>195671141</v>
      </c>
      <c r="B12277">
        <v>803401</v>
      </c>
      <c r="C12277" t="s">
        <v>318</v>
      </c>
      <c r="D12277">
        <v>2005099</v>
      </c>
      <c r="E12277" t="s">
        <v>217</v>
      </c>
      <c r="F12277" t="s">
        <v>214</v>
      </c>
      <c r="G12277" t="s">
        <v>215</v>
      </c>
      <c r="H12277">
        <v>2</v>
      </c>
      <c r="I12277">
        <v>2018</v>
      </c>
      <c r="J12277">
        <v>2</v>
      </c>
      <c r="M12277">
        <v>5.4</v>
      </c>
      <c r="N12277" t="s">
        <v>231</v>
      </c>
      <c r="P12277" s="29">
        <f t="shared" si="494"/>
        <v>0.73333333333333339</v>
      </c>
    </row>
    <row r="12278" spans="1:16" hidden="1" x14ac:dyDescent="0.25">
      <c r="A12278">
        <v>195671141</v>
      </c>
      <c r="B12278">
        <v>803401</v>
      </c>
      <c r="C12278" t="s">
        <v>318</v>
      </c>
      <c r="D12278">
        <v>2005102</v>
      </c>
      <c r="E12278" t="s">
        <v>218</v>
      </c>
      <c r="F12278" t="s">
        <v>214</v>
      </c>
      <c r="G12278" t="s">
        <v>215</v>
      </c>
      <c r="H12278">
        <v>2</v>
      </c>
      <c r="I12278">
        <v>2018</v>
      </c>
      <c r="J12278">
        <v>2</v>
      </c>
      <c r="M12278">
        <v>4</v>
      </c>
      <c r="N12278" t="s">
        <v>231</v>
      </c>
      <c r="P12278" s="29">
        <f t="shared" si="494"/>
        <v>0.5</v>
      </c>
    </row>
    <row r="12279" spans="1:16" hidden="1" x14ac:dyDescent="0.25">
      <c r="A12279">
        <v>195671141</v>
      </c>
      <c r="B12279">
        <v>803401</v>
      </c>
      <c r="C12279" t="s">
        <v>318</v>
      </c>
      <c r="D12279">
        <v>2005117</v>
      </c>
      <c r="E12279" t="s">
        <v>220</v>
      </c>
      <c r="F12279" t="s">
        <v>214</v>
      </c>
      <c r="G12279" t="s">
        <v>215</v>
      </c>
      <c r="H12279">
        <v>2</v>
      </c>
      <c r="I12279">
        <v>2018</v>
      </c>
      <c r="J12279">
        <v>2</v>
      </c>
      <c r="M12279">
        <v>4</v>
      </c>
      <c r="N12279" t="s">
        <v>231</v>
      </c>
      <c r="P12279" s="29">
        <f t="shared" si="494"/>
        <v>0.5</v>
      </c>
    </row>
    <row r="12280" spans="1:16" hidden="1" x14ac:dyDescent="0.25">
      <c r="A12280">
        <v>195671141</v>
      </c>
      <c r="B12280">
        <v>803401</v>
      </c>
      <c r="C12280" t="s">
        <v>318</v>
      </c>
      <c r="D12280">
        <v>2005118</v>
      </c>
      <c r="E12280" t="s">
        <v>223</v>
      </c>
      <c r="F12280" t="s">
        <v>214</v>
      </c>
      <c r="G12280" t="s">
        <v>215</v>
      </c>
      <c r="H12280">
        <v>2</v>
      </c>
      <c r="I12280">
        <v>2018</v>
      </c>
      <c r="J12280">
        <v>2</v>
      </c>
      <c r="M12280">
        <v>4.0999999999999996</v>
      </c>
      <c r="N12280" t="s">
        <v>231</v>
      </c>
      <c r="P12280" s="29">
        <f t="shared" si="494"/>
        <v>0.51666666666666661</v>
      </c>
    </row>
    <row r="12281" spans="1:16" hidden="1" x14ac:dyDescent="0.25">
      <c r="A12281">
        <v>195671141</v>
      </c>
      <c r="B12281">
        <v>803401</v>
      </c>
      <c r="C12281" t="s">
        <v>318</v>
      </c>
      <c r="D12281">
        <v>2005120</v>
      </c>
      <c r="E12281" t="s">
        <v>293</v>
      </c>
      <c r="F12281" t="s">
        <v>214</v>
      </c>
      <c r="G12281" t="s">
        <v>215</v>
      </c>
      <c r="H12281">
        <v>2</v>
      </c>
      <c r="I12281">
        <v>2018</v>
      </c>
      <c r="J12281">
        <v>2</v>
      </c>
      <c r="M12281">
        <v>5</v>
      </c>
      <c r="N12281" t="s">
        <v>231</v>
      </c>
      <c r="P12281" s="29">
        <f t="shared" si="494"/>
        <v>0.66666666666666663</v>
      </c>
    </row>
    <row r="12282" spans="1:16" hidden="1" x14ac:dyDescent="0.25">
      <c r="A12282">
        <v>195671141</v>
      </c>
      <c r="B12282">
        <v>803401</v>
      </c>
      <c r="C12282" t="s">
        <v>318</v>
      </c>
      <c r="D12282">
        <v>2005131</v>
      </c>
      <c r="E12282" t="s">
        <v>228</v>
      </c>
      <c r="F12282" t="s">
        <v>214</v>
      </c>
      <c r="G12282" t="s">
        <v>215</v>
      </c>
      <c r="H12282">
        <v>2</v>
      </c>
      <c r="I12282">
        <v>2018</v>
      </c>
      <c r="J12282">
        <v>2</v>
      </c>
      <c r="M12282">
        <v>4.5999999999999996</v>
      </c>
      <c r="N12282" t="s">
        <v>231</v>
      </c>
      <c r="P12282" s="29">
        <f t="shared" si="494"/>
        <v>0.6</v>
      </c>
    </row>
    <row r="12283" spans="1:16" hidden="1" x14ac:dyDescent="0.25">
      <c r="A12283">
        <v>195671141</v>
      </c>
      <c r="B12283">
        <v>803401</v>
      </c>
      <c r="C12283" t="s">
        <v>318</v>
      </c>
      <c r="D12283">
        <v>2019271</v>
      </c>
      <c r="E12283" t="s">
        <v>236</v>
      </c>
      <c r="F12283" t="s">
        <v>214</v>
      </c>
      <c r="G12283" t="s">
        <v>215</v>
      </c>
      <c r="H12283">
        <v>2</v>
      </c>
      <c r="I12283">
        <v>2018</v>
      </c>
      <c r="J12283">
        <v>2</v>
      </c>
      <c r="M12283">
        <v>4.7</v>
      </c>
      <c r="N12283" t="s">
        <v>231</v>
      </c>
      <c r="P12283" s="29">
        <f t="shared" si="494"/>
        <v>0.6166666666666667</v>
      </c>
    </row>
    <row r="12284" spans="1:16" hidden="1" x14ac:dyDescent="0.25">
      <c r="A12284">
        <v>195671141</v>
      </c>
      <c r="B12284">
        <v>803401</v>
      </c>
      <c r="C12284" t="s">
        <v>318</v>
      </c>
      <c r="D12284">
        <v>2019272</v>
      </c>
      <c r="E12284" t="s">
        <v>249</v>
      </c>
      <c r="F12284" t="s">
        <v>214</v>
      </c>
      <c r="G12284" t="s">
        <v>215</v>
      </c>
      <c r="H12284">
        <v>2</v>
      </c>
      <c r="I12284">
        <v>2018</v>
      </c>
      <c r="J12284">
        <v>2</v>
      </c>
      <c r="M12284">
        <v>4.5</v>
      </c>
      <c r="N12284" t="s">
        <v>231</v>
      </c>
      <c r="P12284" s="29">
        <f t="shared" si="494"/>
        <v>0.58333333333333337</v>
      </c>
    </row>
    <row r="12285" spans="1:16" hidden="1" x14ac:dyDescent="0.25">
      <c r="A12285">
        <v>195671141</v>
      </c>
      <c r="B12285">
        <v>803401</v>
      </c>
      <c r="C12285" t="s">
        <v>318</v>
      </c>
      <c r="D12285">
        <v>2019273</v>
      </c>
      <c r="E12285" t="s">
        <v>248</v>
      </c>
      <c r="F12285" t="s">
        <v>214</v>
      </c>
      <c r="G12285" t="s">
        <v>215</v>
      </c>
      <c r="H12285">
        <v>2</v>
      </c>
      <c r="I12285">
        <v>2018</v>
      </c>
      <c r="J12285">
        <v>2</v>
      </c>
      <c r="M12285">
        <v>4.0999999999999996</v>
      </c>
      <c r="N12285" t="s">
        <v>231</v>
      </c>
      <c r="P12285" s="29">
        <f t="shared" si="494"/>
        <v>0.51666666666666661</v>
      </c>
    </row>
    <row r="12286" spans="1:16" hidden="1" x14ac:dyDescent="0.25">
      <c r="A12286">
        <v>195671141</v>
      </c>
      <c r="B12286">
        <v>803401</v>
      </c>
      <c r="C12286" t="s">
        <v>318</v>
      </c>
      <c r="D12286">
        <v>2021580</v>
      </c>
      <c r="E12286" t="s">
        <v>241</v>
      </c>
      <c r="F12286" t="s">
        <v>214</v>
      </c>
      <c r="G12286" t="s">
        <v>215</v>
      </c>
      <c r="H12286">
        <v>2</v>
      </c>
      <c r="I12286">
        <v>2018</v>
      </c>
      <c r="J12286">
        <v>2</v>
      </c>
      <c r="M12286">
        <v>4</v>
      </c>
      <c r="N12286" t="s">
        <v>231</v>
      </c>
      <c r="P12286" s="29">
        <f t="shared" ref="P12286:P12317" si="495">IF(AND(ISNUMBER(M12286),H12286&lt;&gt;4),(M12286-1)/6,IF(H12286=4,"DRP",IF(AND(H12286=3,M12286="NA"),"BAD",IF(AND(H12286=2),"CVL",IF(AND(H12286=1,ISBLANK(M12286)),"NULL","UNK")))))</f>
        <v>0.5</v>
      </c>
    </row>
    <row r="12287" spans="1:16" hidden="1" x14ac:dyDescent="0.25">
      <c r="A12287">
        <v>195671141</v>
      </c>
      <c r="B12287">
        <v>803401</v>
      </c>
      <c r="C12287" t="s">
        <v>318</v>
      </c>
      <c r="D12287">
        <v>2021591</v>
      </c>
      <c r="E12287" t="s">
        <v>240</v>
      </c>
      <c r="F12287" t="s">
        <v>214</v>
      </c>
      <c r="G12287" t="s">
        <v>215</v>
      </c>
      <c r="H12287">
        <v>2</v>
      </c>
      <c r="I12287">
        <v>2018</v>
      </c>
      <c r="J12287">
        <v>2</v>
      </c>
      <c r="M12287">
        <v>4</v>
      </c>
      <c r="N12287" t="s">
        <v>231</v>
      </c>
      <c r="P12287" s="29">
        <f t="shared" si="495"/>
        <v>0.5</v>
      </c>
    </row>
    <row r="12288" spans="1:16" hidden="1" x14ac:dyDescent="0.25">
      <c r="A12288">
        <v>195671141</v>
      </c>
      <c r="B12288">
        <v>803401</v>
      </c>
      <c r="C12288" t="s">
        <v>318</v>
      </c>
      <c r="D12288">
        <v>2021781</v>
      </c>
      <c r="E12288" t="s">
        <v>235</v>
      </c>
      <c r="F12288" t="s">
        <v>214</v>
      </c>
      <c r="G12288" t="s">
        <v>215</v>
      </c>
      <c r="H12288">
        <v>2</v>
      </c>
      <c r="I12288">
        <v>2019</v>
      </c>
      <c r="J12288">
        <v>1</v>
      </c>
      <c r="L12288">
        <v>23122093</v>
      </c>
      <c r="M12288">
        <v>4.4000000000000004</v>
      </c>
      <c r="P12288" s="29">
        <f t="shared" si="495"/>
        <v>0.56666666666666676</v>
      </c>
    </row>
    <row r="12289" spans="1:16" hidden="1" x14ac:dyDescent="0.25">
      <c r="A12289">
        <v>195671141</v>
      </c>
      <c r="B12289">
        <v>803401</v>
      </c>
      <c r="C12289" t="s">
        <v>318</v>
      </c>
      <c r="D12289">
        <v>2004586</v>
      </c>
      <c r="E12289" t="s">
        <v>325</v>
      </c>
      <c r="F12289" t="s">
        <v>214</v>
      </c>
      <c r="G12289" t="s">
        <v>215</v>
      </c>
      <c r="H12289">
        <v>2</v>
      </c>
      <c r="I12289">
        <v>2019</v>
      </c>
      <c r="J12289">
        <v>1</v>
      </c>
      <c r="L12289">
        <v>23124771</v>
      </c>
      <c r="M12289">
        <v>4.4000000000000004</v>
      </c>
      <c r="P12289" s="29">
        <f t="shared" si="495"/>
        <v>0.56666666666666676</v>
      </c>
    </row>
    <row r="12290" spans="1:16" hidden="1" x14ac:dyDescent="0.25">
      <c r="A12290">
        <v>195671141</v>
      </c>
      <c r="B12290">
        <v>803401</v>
      </c>
      <c r="C12290" t="s">
        <v>318</v>
      </c>
      <c r="D12290">
        <v>2024863</v>
      </c>
      <c r="E12290" t="s">
        <v>304</v>
      </c>
      <c r="F12290" t="s">
        <v>214</v>
      </c>
      <c r="G12290" t="s">
        <v>215</v>
      </c>
      <c r="H12290">
        <v>2</v>
      </c>
      <c r="I12290">
        <v>2019</v>
      </c>
      <c r="J12290">
        <v>1</v>
      </c>
      <c r="L12290">
        <v>23120228</v>
      </c>
      <c r="M12290">
        <v>4</v>
      </c>
      <c r="P12290" s="29">
        <f t="shared" si="495"/>
        <v>0.5</v>
      </c>
    </row>
    <row r="12291" spans="1:16" hidden="1" x14ac:dyDescent="0.25">
      <c r="A12291">
        <v>195671141</v>
      </c>
      <c r="B12291">
        <v>803401</v>
      </c>
      <c r="C12291" t="s">
        <v>318</v>
      </c>
      <c r="D12291">
        <v>2019274</v>
      </c>
      <c r="E12291" t="s">
        <v>247</v>
      </c>
      <c r="F12291" t="s">
        <v>214</v>
      </c>
      <c r="G12291" t="s">
        <v>215</v>
      </c>
      <c r="H12291">
        <v>4</v>
      </c>
      <c r="I12291">
        <v>2019</v>
      </c>
      <c r="J12291">
        <v>1</v>
      </c>
      <c r="L12291">
        <v>23120723</v>
      </c>
      <c r="P12291" s="29" t="str">
        <f t="shared" si="495"/>
        <v>DRP</v>
      </c>
    </row>
    <row r="12292" spans="1:16" hidden="1" x14ac:dyDescent="0.25">
      <c r="A12292">
        <v>195671141</v>
      </c>
      <c r="B12292">
        <v>803401</v>
      </c>
      <c r="C12292" t="s">
        <v>318</v>
      </c>
      <c r="D12292">
        <v>2004602</v>
      </c>
      <c r="E12292" t="s">
        <v>277</v>
      </c>
      <c r="F12292" t="s">
        <v>214</v>
      </c>
      <c r="G12292" t="s">
        <v>215</v>
      </c>
      <c r="H12292">
        <v>2</v>
      </c>
      <c r="I12292">
        <v>2019</v>
      </c>
      <c r="J12292">
        <v>1</v>
      </c>
      <c r="L12292">
        <v>23123799</v>
      </c>
      <c r="M12292">
        <v>5</v>
      </c>
      <c r="P12292" s="29">
        <f t="shared" si="495"/>
        <v>0.66666666666666663</v>
      </c>
    </row>
    <row r="12293" spans="1:16" hidden="1" x14ac:dyDescent="0.25">
      <c r="A12293">
        <v>195671141</v>
      </c>
      <c r="B12293">
        <v>803401</v>
      </c>
      <c r="C12293" t="s">
        <v>318</v>
      </c>
      <c r="D12293">
        <v>2021671</v>
      </c>
      <c r="E12293" t="s">
        <v>303</v>
      </c>
      <c r="F12293" t="s">
        <v>214</v>
      </c>
      <c r="G12293" t="s">
        <v>215</v>
      </c>
      <c r="H12293">
        <v>2</v>
      </c>
      <c r="I12293">
        <v>2019</v>
      </c>
      <c r="J12293">
        <v>1</v>
      </c>
      <c r="L12293">
        <v>23120274</v>
      </c>
      <c r="M12293">
        <v>4.4000000000000004</v>
      </c>
      <c r="P12293" s="29">
        <f t="shared" si="495"/>
        <v>0.56666666666666676</v>
      </c>
    </row>
    <row r="12294" spans="1:16" hidden="1" x14ac:dyDescent="0.25">
      <c r="A12294">
        <v>195671141</v>
      </c>
      <c r="B12294">
        <v>803401</v>
      </c>
      <c r="C12294" t="s">
        <v>318</v>
      </c>
      <c r="D12294">
        <v>2024865</v>
      </c>
      <c r="E12294" t="s">
        <v>284</v>
      </c>
      <c r="F12294" t="s">
        <v>214</v>
      </c>
      <c r="G12294" t="s">
        <v>215</v>
      </c>
      <c r="H12294">
        <v>1</v>
      </c>
      <c r="I12294">
        <v>2019</v>
      </c>
      <c r="J12294">
        <v>2</v>
      </c>
      <c r="L12294">
        <v>23131253</v>
      </c>
      <c r="P12294" s="29" t="str">
        <f t="shared" si="495"/>
        <v>NULL</v>
      </c>
    </row>
    <row r="12295" spans="1:16" hidden="1" x14ac:dyDescent="0.25">
      <c r="A12295">
        <v>195671141</v>
      </c>
      <c r="B12295">
        <v>803401</v>
      </c>
      <c r="C12295" t="s">
        <v>318</v>
      </c>
      <c r="D12295">
        <v>2019274</v>
      </c>
      <c r="E12295" t="s">
        <v>247</v>
      </c>
      <c r="F12295" t="s">
        <v>214</v>
      </c>
      <c r="G12295" t="s">
        <v>215</v>
      </c>
      <c r="H12295">
        <v>1</v>
      </c>
      <c r="I12295">
        <v>2019</v>
      </c>
      <c r="J12295">
        <v>2</v>
      </c>
      <c r="L12295">
        <v>23129171</v>
      </c>
      <c r="P12295" s="29" t="str">
        <f t="shared" si="495"/>
        <v>NULL</v>
      </c>
    </row>
    <row r="12296" spans="1:16" hidden="1" x14ac:dyDescent="0.25">
      <c r="A12296">
        <v>195671141</v>
      </c>
      <c r="B12296">
        <v>803401</v>
      </c>
      <c r="C12296" t="s">
        <v>318</v>
      </c>
      <c r="D12296">
        <v>2024921</v>
      </c>
      <c r="E12296" t="s">
        <v>225</v>
      </c>
      <c r="F12296" t="s">
        <v>214</v>
      </c>
      <c r="G12296" t="s">
        <v>215</v>
      </c>
      <c r="H12296">
        <v>1</v>
      </c>
      <c r="I12296">
        <v>2019</v>
      </c>
      <c r="J12296">
        <v>2</v>
      </c>
      <c r="L12296">
        <v>23129804</v>
      </c>
      <c r="P12296" s="29" t="str">
        <f t="shared" si="495"/>
        <v>NULL</v>
      </c>
    </row>
    <row r="12297" spans="1:16" hidden="1" x14ac:dyDescent="0.25">
      <c r="A12297">
        <v>195671141</v>
      </c>
      <c r="B12297">
        <v>803401</v>
      </c>
      <c r="C12297" t="s">
        <v>318</v>
      </c>
      <c r="D12297">
        <v>2024864</v>
      </c>
      <c r="E12297" t="s">
        <v>310</v>
      </c>
      <c r="F12297" t="s">
        <v>214</v>
      </c>
      <c r="G12297" t="s">
        <v>215</v>
      </c>
      <c r="H12297">
        <v>1</v>
      </c>
      <c r="I12297">
        <v>2019</v>
      </c>
      <c r="J12297">
        <v>2</v>
      </c>
      <c r="L12297">
        <v>23129359</v>
      </c>
      <c r="P12297" s="29" t="str">
        <f t="shared" si="495"/>
        <v>NULL</v>
      </c>
    </row>
    <row r="12298" spans="1:16" hidden="1" x14ac:dyDescent="0.25">
      <c r="A12298">
        <v>195671141</v>
      </c>
      <c r="B12298">
        <v>803401</v>
      </c>
      <c r="C12298" t="s">
        <v>318</v>
      </c>
      <c r="D12298">
        <v>2021679</v>
      </c>
      <c r="E12298" t="s">
        <v>259</v>
      </c>
      <c r="F12298" t="s">
        <v>214</v>
      </c>
      <c r="G12298" t="s">
        <v>215</v>
      </c>
      <c r="H12298">
        <v>1</v>
      </c>
      <c r="I12298">
        <v>2019</v>
      </c>
      <c r="J12298">
        <v>2</v>
      </c>
      <c r="L12298">
        <v>23127023</v>
      </c>
      <c r="P12298" s="29" t="str">
        <f t="shared" si="495"/>
        <v>NULL</v>
      </c>
    </row>
    <row r="12299" spans="1:16" hidden="1" x14ac:dyDescent="0.25">
      <c r="A12299">
        <v>195671141</v>
      </c>
      <c r="B12299">
        <v>803401</v>
      </c>
      <c r="C12299" t="s">
        <v>318</v>
      </c>
      <c r="D12299">
        <v>2021787</v>
      </c>
      <c r="E12299" t="s">
        <v>292</v>
      </c>
      <c r="F12299" t="s">
        <v>214</v>
      </c>
      <c r="G12299" t="s">
        <v>215</v>
      </c>
      <c r="H12299">
        <v>1</v>
      </c>
      <c r="I12299">
        <v>2019</v>
      </c>
      <c r="J12299">
        <v>2</v>
      </c>
      <c r="L12299">
        <v>23129786</v>
      </c>
      <c r="P12299" s="29" t="str">
        <f t="shared" si="495"/>
        <v>NULL</v>
      </c>
    </row>
    <row r="12300" spans="1:16" hidden="1" x14ac:dyDescent="0.25">
      <c r="A12300">
        <v>195673284</v>
      </c>
      <c r="B12300">
        <v>803400</v>
      </c>
      <c r="C12300" t="s">
        <v>212</v>
      </c>
      <c r="D12300">
        <v>2004098</v>
      </c>
      <c r="E12300" t="s">
        <v>213</v>
      </c>
      <c r="F12300" t="s">
        <v>214</v>
      </c>
      <c r="G12300" t="s">
        <v>215</v>
      </c>
      <c r="H12300">
        <v>2</v>
      </c>
      <c r="I12300">
        <v>2016</v>
      </c>
      <c r="J12300">
        <v>1</v>
      </c>
      <c r="L12300">
        <v>23078141</v>
      </c>
      <c r="M12300">
        <v>5.9</v>
      </c>
      <c r="P12300" s="29">
        <f t="shared" si="495"/>
        <v>0.81666666666666676</v>
      </c>
    </row>
    <row r="12301" spans="1:16" hidden="1" x14ac:dyDescent="0.25">
      <c r="A12301">
        <v>195673284</v>
      </c>
      <c r="B12301">
        <v>803400</v>
      </c>
      <c r="C12301" t="s">
        <v>212</v>
      </c>
      <c r="D12301">
        <v>2005117</v>
      </c>
      <c r="E12301" t="s">
        <v>220</v>
      </c>
      <c r="F12301" t="s">
        <v>214</v>
      </c>
      <c r="G12301" t="s">
        <v>215</v>
      </c>
      <c r="H12301">
        <v>2</v>
      </c>
      <c r="I12301">
        <v>2016</v>
      </c>
      <c r="J12301">
        <v>1</v>
      </c>
      <c r="L12301">
        <v>23078732</v>
      </c>
      <c r="M12301">
        <v>6</v>
      </c>
      <c r="P12301" s="29">
        <f t="shared" si="495"/>
        <v>0.83333333333333337</v>
      </c>
    </row>
    <row r="12302" spans="1:16" hidden="1" x14ac:dyDescent="0.25">
      <c r="A12302">
        <v>195673284</v>
      </c>
      <c r="B12302">
        <v>803400</v>
      </c>
      <c r="C12302" t="s">
        <v>212</v>
      </c>
      <c r="D12302">
        <v>2021754</v>
      </c>
      <c r="E12302" t="s">
        <v>216</v>
      </c>
      <c r="F12302" t="s">
        <v>214</v>
      </c>
      <c r="G12302" t="s">
        <v>215</v>
      </c>
      <c r="H12302">
        <v>2</v>
      </c>
      <c r="I12302">
        <v>2016</v>
      </c>
      <c r="J12302">
        <v>1</v>
      </c>
      <c r="L12302">
        <v>23081129</v>
      </c>
      <c r="M12302">
        <v>4.4000000000000004</v>
      </c>
      <c r="P12302" s="29">
        <f t="shared" si="495"/>
        <v>0.56666666666666676</v>
      </c>
    </row>
    <row r="12303" spans="1:16" hidden="1" x14ac:dyDescent="0.25">
      <c r="A12303">
        <v>195673284</v>
      </c>
      <c r="B12303">
        <v>803400</v>
      </c>
      <c r="C12303" t="s">
        <v>212</v>
      </c>
      <c r="D12303">
        <v>2005102</v>
      </c>
      <c r="E12303" t="s">
        <v>218</v>
      </c>
      <c r="F12303" t="s">
        <v>214</v>
      </c>
      <c r="G12303" t="s">
        <v>215</v>
      </c>
      <c r="H12303">
        <v>2</v>
      </c>
      <c r="I12303">
        <v>2016</v>
      </c>
      <c r="J12303">
        <v>1</v>
      </c>
      <c r="L12303">
        <v>23081385</v>
      </c>
      <c r="M12303">
        <v>5.5</v>
      </c>
      <c r="P12303" s="29">
        <f t="shared" si="495"/>
        <v>0.75</v>
      </c>
    </row>
    <row r="12304" spans="1:16" hidden="1" x14ac:dyDescent="0.25">
      <c r="A12304">
        <v>195673284</v>
      </c>
      <c r="B12304">
        <v>803400</v>
      </c>
      <c r="C12304" t="s">
        <v>212</v>
      </c>
      <c r="D12304">
        <v>2021600</v>
      </c>
      <c r="E12304" t="s">
        <v>219</v>
      </c>
      <c r="F12304" t="s">
        <v>214</v>
      </c>
      <c r="G12304" t="s">
        <v>215</v>
      </c>
      <c r="H12304">
        <v>2</v>
      </c>
      <c r="I12304">
        <v>2016</v>
      </c>
      <c r="J12304">
        <v>1</v>
      </c>
      <c r="L12304">
        <v>23081085</v>
      </c>
      <c r="M12304">
        <v>5.7</v>
      </c>
      <c r="P12304" s="29">
        <f t="shared" si="495"/>
        <v>0.78333333333333333</v>
      </c>
    </row>
    <row r="12305" spans="1:16" hidden="1" x14ac:dyDescent="0.25">
      <c r="A12305">
        <v>195673284</v>
      </c>
      <c r="B12305">
        <v>803400</v>
      </c>
      <c r="C12305" t="s">
        <v>212</v>
      </c>
      <c r="D12305">
        <v>2005099</v>
      </c>
      <c r="E12305" t="s">
        <v>217</v>
      </c>
      <c r="F12305" t="s">
        <v>214</v>
      </c>
      <c r="G12305" t="s">
        <v>215</v>
      </c>
      <c r="H12305">
        <v>2</v>
      </c>
      <c r="I12305">
        <v>2016</v>
      </c>
      <c r="J12305">
        <v>1</v>
      </c>
      <c r="L12305">
        <v>23081378</v>
      </c>
      <c r="M12305">
        <v>5.5</v>
      </c>
      <c r="P12305" s="29">
        <f t="shared" si="495"/>
        <v>0.75</v>
      </c>
    </row>
    <row r="12306" spans="1:16" hidden="1" x14ac:dyDescent="0.25">
      <c r="A12306">
        <v>195673284</v>
      </c>
      <c r="B12306">
        <v>803400</v>
      </c>
      <c r="C12306" t="s">
        <v>212</v>
      </c>
      <c r="D12306">
        <v>2021602</v>
      </c>
      <c r="E12306" t="s">
        <v>242</v>
      </c>
      <c r="F12306" t="s">
        <v>214</v>
      </c>
      <c r="G12306" t="s">
        <v>215</v>
      </c>
      <c r="H12306">
        <v>2</v>
      </c>
      <c r="I12306">
        <v>2016</v>
      </c>
      <c r="J12306">
        <v>2</v>
      </c>
      <c r="L12306">
        <v>23086747</v>
      </c>
      <c r="M12306">
        <v>4.7</v>
      </c>
      <c r="P12306" s="29">
        <f t="shared" si="495"/>
        <v>0.6166666666666667</v>
      </c>
    </row>
    <row r="12307" spans="1:16" hidden="1" x14ac:dyDescent="0.25">
      <c r="A12307">
        <v>195673284</v>
      </c>
      <c r="B12307">
        <v>803400</v>
      </c>
      <c r="C12307" t="s">
        <v>212</v>
      </c>
      <c r="D12307">
        <v>2021580</v>
      </c>
      <c r="E12307" t="s">
        <v>241</v>
      </c>
      <c r="F12307" t="s">
        <v>214</v>
      </c>
      <c r="G12307" t="s">
        <v>215</v>
      </c>
      <c r="H12307">
        <v>2</v>
      </c>
      <c r="I12307">
        <v>2016</v>
      </c>
      <c r="J12307">
        <v>2</v>
      </c>
      <c r="L12307">
        <v>23086826</v>
      </c>
      <c r="M12307">
        <v>5</v>
      </c>
      <c r="P12307" s="29">
        <f t="shared" si="495"/>
        <v>0.66666666666666663</v>
      </c>
    </row>
    <row r="12308" spans="1:16" hidden="1" x14ac:dyDescent="0.25">
      <c r="A12308">
        <v>195673284</v>
      </c>
      <c r="B12308">
        <v>803400</v>
      </c>
      <c r="C12308" t="s">
        <v>212</v>
      </c>
      <c r="D12308">
        <v>2021756</v>
      </c>
      <c r="E12308" t="s">
        <v>253</v>
      </c>
      <c r="F12308" t="s">
        <v>214</v>
      </c>
      <c r="G12308" t="s">
        <v>215</v>
      </c>
      <c r="H12308">
        <v>2</v>
      </c>
      <c r="I12308">
        <v>2016</v>
      </c>
      <c r="J12308">
        <v>2</v>
      </c>
      <c r="L12308">
        <v>23086832</v>
      </c>
      <c r="M12308">
        <v>4.4000000000000004</v>
      </c>
      <c r="P12308" s="29">
        <f t="shared" si="495"/>
        <v>0.56666666666666676</v>
      </c>
    </row>
    <row r="12309" spans="1:16" hidden="1" x14ac:dyDescent="0.25">
      <c r="A12309">
        <v>195673284</v>
      </c>
      <c r="B12309">
        <v>803400</v>
      </c>
      <c r="C12309" t="s">
        <v>212</v>
      </c>
      <c r="D12309">
        <v>2021795</v>
      </c>
      <c r="E12309" t="s">
        <v>222</v>
      </c>
      <c r="F12309" t="s">
        <v>214</v>
      </c>
      <c r="G12309" t="s">
        <v>215</v>
      </c>
      <c r="H12309">
        <v>2</v>
      </c>
      <c r="I12309">
        <v>2016</v>
      </c>
      <c r="J12309">
        <v>2</v>
      </c>
      <c r="L12309">
        <v>23084481</v>
      </c>
      <c r="M12309">
        <v>5.5</v>
      </c>
      <c r="P12309" s="29">
        <f t="shared" si="495"/>
        <v>0.75</v>
      </c>
    </row>
    <row r="12310" spans="1:16" hidden="1" x14ac:dyDescent="0.25">
      <c r="A12310">
        <v>195673284</v>
      </c>
      <c r="B12310">
        <v>803400</v>
      </c>
      <c r="C12310" t="s">
        <v>212</v>
      </c>
      <c r="D12310">
        <v>2005118</v>
      </c>
      <c r="E12310" t="s">
        <v>223</v>
      </c>
      <c r="F12310" t="s">
        <v>214</v>
      </c>
      <c r="G12310" t="s">
        <v>215</v>
      </c>
      <c r="H12310">
        <v>2</v>
      </c>
      <c r="I12310">
        <v>2016</v>
      </c>
      <c r="J12310">
        <v>2</v>
      </c>
      <c r="L12310">
        <v>23086743</v>
      </c>
      <c r="M12310">
        <v>5</v>
      </c>
      <c r="P12310" s="29">
        <f t="shared" si="495"/>
        <v>0.66666666666666663</v>
      </c>
    </row>
    <row r="12311" spans="1:16" hidden="1" x14ac:dyDescent="0.25">
      <c r="A12311">
        <v>195673284</v>
      </c>
      <c r="B12311">
        <v>803400</v>
      </c>
      <c r="C12311" t="s">
        <v>212</v>
      </c>
      <c r="D12311">
        <v>2004112</v>
      </c>
      <c r="E12311" t="s">
        <v>244</v>
      </c>
      <c r="F12311" t="s">
        <v>214</v>
      </c>
      <c r="G12311" t="s">
        <v>215</v>
      </c>
      <c r="H12311">
        <v>2</v>
      </c>
      <c r="I12311">
        <v>2016</v>
      </c>
      <c r="J12311">
        <v>2</v>
      </c>
      <c r="L12311">
        <v>23085510</v>
      </c>
      <c r="M12311">
        <v>6.2</v>
      </c>
      <c r="P12311" s="29">
        <f t="shared" si="495"/>
        <v>0.8666666666666667</v>
      </c>
    </row>
    <row r="12312" spans="1:16" hidden="1" x14ac:dyDescent="0.25">
      <c r="A12312">
        <v>195673284</v>
      </c>
      <c r="B12312">
        <v>803400</v>
      </c>
      <c r="C12312" t="s">
        <v>212</v>
      </c>
      <c r="D12312">
        <v>2019274</v>
      </c>
      <c r="E12312" t="s">
        <v>247</v>
      </c>
      <c r="F12312" t="s">
        <v>214</v>
      </c>
      <c r="G12312" t="s">
        <v>215</v>
      </c>
      <c r="H12312">
        <v>2</v>
      </c>
      <c r="I12312">
        <v>2016</v>
      </c>
      <c r="J12312">
        <v>2</v>
      </c>
      <c r="M12312" t="s">
        <v>232</v>
      </c>
      <c r="N12312" t="s">
        <v>231</v>
      </c>
      <c r="P12312" s="29" t="str">
        <f t="shared" si="495"/>
        <v>CVL</v>
      </c>
    </row>
    <row r="12313" spans="1:16" hidden="1" x14ac:dyDescent="0.25">
      <c r="A12313">
        <v>195673284</v>
      </c>
      <c r="B12313">
        <v>803400</v>
      </c>
      <c r="C12313" t="s">
        <v>212</v>
      </c>
      <c r="D12313">
        <v>2019273</v>
      </c>
      <c r="E12313" t="s">
        <v>248</v>
      </c>
      <c r="F12313" t="s">
        <v>214</v>
      </c>
      <c r="G12313" t="s">
        <v>215</v>
      </c>
      <c r="H12313">
        <v>2</v>
      </c>
      <c r="I12313">
        <v>2016</v>
      </c>
      <c r="J12313">
        <v>2</v>
      </c>
      <c r="M12313" t="s">
        <v>232</v>
      </c>
      <c r="N12313" t="s">
        <v>231</v>
      </c>
      <c r="P12313" s="29" t="str">
        <f t="shared" si="495"/>
        <v>CVL</v>
      </c>
    </row>
    <row r="12314" spans="1:16" hidden="1" x14ac:dyDescent="0.25">
      <c r="A12314">
        <v>195673284</v>
      </c>
      <c r="B12314">
        <v>803400</v>
      </c>
      <c r="C12314" t="s">
        <v>212</v>
      </c>
      <c r="D12314">
        <v>2019272</v>
      </c>
      <c r="E12314" t="s">
        <v>249</v>
      </c>
      <c r="F12314" t="s">
        <v>214</v>
      </c>
      <c r="G12314" t="s">
        <v>215</v>
      </c>
      <c r="H12314">
        <v>2</v>
      </c>
      <c r="I12314">
        <v>2016</v>
      </c>
      <c r="J12314">
        <v>2</v>
      </c>
      <c r="M12314" t="s">
        <v>232</v>
      </c>
      <c r="N12314" t="s">
        <v>231</v>
      </c>
      <c r="P12314" s="29" t="str">
        <f t="shared" si="495"/>
        <v>CVL</v>
      </c>
    </row>
    <row r="12315" spans="1:16" hidden="1" x14ac:dyDescent="0.25">
      <c r="A12315">
        <v>195673284</v>
      </c>
      <c r="B12315">
        <v>803400</v>
      </c>
      <c r="C12315" t="s">
        <v>212</v>
      </c>
      <c r="D12315">
        <v>2019271</v>
      </c>
      <c r="E12315" t="s">
        <v>236</v>
      </c>
      <c r="F12315" t="s">
        <v>214</v>
      </c>
      <c r="G12315" t="s">
        <v>215</v>
      </c>
      <c r="H12315">
        <v>2</v>
      </c>
      <c r="I12315">
        <v>2016</v>
      </c>
      <c r="J12315">
        <v>2</v>
      </c>
      <c r="M12315" t="s">
        <v>232</v>
      </c>
      <c r="N12315" t="s">
        <v>231</v>
      </c>
      <c r="P12315" s="29" t="str">
        <f t="shared" si="495"/>
        <v>CVL</v>
      </c>
    </row>
    <row r="12316" spans="1:16" hidden="1" x14ac:dyDescent="0.25">
      <c r="A12316">
        <v>195673284</v>
      </c>
      <c r="B12316">
        <v>803400</v>
      </c>
      <c r="C12316" t="s">
        <v>212</v>
      </c>
      <c r="D12316">
        <v>2021638</v>
      </c>
      <c r="E12316" t="s">
        <v>250</v>
      </c>
      <c r="F12316" t="s">
        <v>214</v>
      </c>
      <c r="G12316" t="s">
        <v>215</v>
      </c>
      <c r="H12316">
        <v>2</v>
      </c>
      <c r="I12316">
        <v>2017</v>
      </c>
      <c r="J12316">
        <v>1</v>
      </c>
      <c r="L12316">
        <v>23092934</v>
      </c>
      <c r="M12316">
        <v>4.9000000000000004</v>
      </c>
      <c r="P12316" s="29">
        <f t="shared" si="495"/>
        <v>0.65</v>
      </c>
    </row>
    <row r="12317" spans="1:16" hidden="1" x14ac:dyDescent="0.25">
      <c r="A12317">
        <v>195673284</v>
      </c>
      <c r="B12317">
        <v>803400</v>
      </c>
      <c r="C12317" t="s">
        <v>212</v>
      </c>
      <c r="D12317">
        <v>2021797</v>
      </c>
      <c r="E12317" t="s">
        <v>234</v>
      </c>
      <c r="F12317" t="s">
        <v>214</v>
      </c>
      <c r="G12317" t="s">
        <v>215</v>
      </c>
      <c r="H12317">
        <v>2</v>
      </c>
      <c r="I12317">
        <v>2017</v>
      </c>
      <c r="J12317">
        <v>1</v>
      </c>
      <c r="L12317">
        <v>23091399</v>
      </c>
      <c r="M12317">
        <v>6</v>
      </c>
      <c r="P12317" s="29">
        <f t="shared" si="495"/>
        <v>0.83333333333333337</v>
      </c>
    </row>
    <row r="12318" spans="1:16" hidden="1" x14ac:dyDescent="0.25">
      <c r="A12318">
        <v>195673284</v>
      </c>
      <c r="B12318">
        <v>803400</v>
      </c>
      <c r="C12318" t="s">
        <v>212</v>
      </c>
      <c r="D12318">
        <v>2021874</v>
      </c>
      <c r="E12318" t="s">
        <v>226</v>
      </c>
      <c r="F12318" t="s">
        <v>214</v>
      </c>
      <c r="G12318" t="s">
        <v>215</v>
      </c>
      <c r="H12318">
        <v>2</v>
      </c>
      <c r="I12318">
        <v>2017</v>
      </c>
      <c r="J12318">
        <v>1</v>
      </c>
      <c r="L12318">
        <v>23091992</v>
      </c>
      <c r="M12318">
        <v>5</v>
      </c>
      <c r="P12318" s="29">
        <f t="shared" ref="P12318:P12349" si="496">IF(AND(ISNUMBER(M12318),H12318&lt;&gt;4),(M12318-1)/6,IF(H12318=4,"DRP",IF(AND(H12318=3,M12318="NA"),"BAD",IF(AND(H12318=2),"CVL",IF(AND(H12318=1,ISBLANK(M12318)),"NULL","UNK")))))</f>
        <v>0.66666666666666663</v>
      </c>
    </row>
    <row r="12319" spans="1:16" hidden="1" x14ac:dyDescent="0.25">
      <c r="A12319">
        <v>195673284</v>
      </c>
      <c r="B12319">
        <v>803400</v>
      </c>
      <c r="C12319" t="s">
        <v>212</v>
      </c>
      <c r="D12319">
        <v>2021781</v>
      </c>
      <c r="E12319" t="s">
        <v>235</v>
      </c>
      <c r="F12319" t="s">
        <v>214</v>
      </c>
      <c r="G12319" t="s">
        <v>215</v>
      </c>
      <c r="H12319">
        <v>2</v>
      </c>
      <c r="I12319">
        <v>2017</v>
      </c>
      <c r="J12319">
        <v>1</v>
      </c>
      <c r="L12319">
        <v>23092946</v>
      </c>
      <c r="M12319">
        <v>5.7</v>
      </c>
      <c r="P12319" s="29">
        <f t="shared" si="496"/>
        <v>0.78333333333333333</v>
      </c>
    </row>
    <row r="12320" spans="1:16" hidden="1" x14ac:dyDescent="0.25">
      <c r="A12320">
        <v>195673284</v>
      </c>
      <c r="B12320">
        <v>803400</v>
      </c>
      <c r="C12320" t="s">
        <v>212</v>
      </c>
      <c r="D12320">
        <v>2005131</v>
      </c>
      <c r="E12320" t="s">
        <v>228</v>
      </c>
      <c r="F12320" t="s">
        <v>214</v>
      </c>
      <c r="G12320" t="s">
        <v>215</v>
      </c>
      <c r="H12320">
        <v>2</v>
      </c>
      <c r="I12320">
        <v>2017</v>
      </c>
      <c r="J12320">
        <v>1</v>
      </c>
      <c r="L12320">
        <v>23093315</v>
      </c>
      <c r="M12320">
        <v>6.4</v>
      </c>
      <c r="P12320" s="29">
        <f t="shared" si="496"/>
        <v>0.9</v>
      </c>
    </row>
    <row r="12321" spans="1:16" hidden="1" x14ac:dyDescent="0.25">
      <c r="A12321">
        <v>195673284</v>
      </c>
      <c r="B12321">
        <v>803400</v>
      </c>
      <c r="C12321" t="s">
        <v>212</v>
      </c>
      <c r="D12321">
        <v>2004116</v>
      </c>
      <c r="E12321" t="s">
        <v>229</v>
      </c>
      <c r="F12321" t="s">
        <v>214</v>
      </c>
      <c r="G12321" t="s">
        <v>215</v>
      </c>
      <c r="H12321">
        <v>2</v>
      </c>
      <c r="I12321">
        <v>2017</v>
      </c>
      <c r="J12321">
        <v>1</v>
      </c>
      <c r="L12321">
        <v>23092363</v>
      </c>
      <c r="M12321">
        <v>5.4</v>
      </c>
      <c r="P12321" s="29">
        <f t="shared" si="496"/>
        <v>0.73333333333333339</v>
      </c>
    </row>
    <row r="12322" spans="1:16" hidden="1" x14ac:dyDescent="0.25">
      <c r="A12322">
        <v>195673284</v>
      </c>
      <c r="B12322">
        <v>803400</v>
      </c>
      <c r="C12322" t="s">
        <v>212</v>
      </c>
      <c r="D12322">
        <v>2019154</v>
      </c>
      <c r="E12322" t="s">
        <v>225</v>
      </c>
      <c r="F12322" t="s">
        <v>214</v>
      </c>
      <c r="G12322" t="s">
        <v>215</v>
      </c>
      <c r="H12322">
        <v>2</v>
      </c>
      <c r="I12322">
        <v>2017</v>
      </c>
      <c r="J12322">
        <v>2</v>
      </c>
      <c r="L12322">
        <v>23097717</v>
      </c>
      <c r="M12322">
        <v>5.7</v>
      </c>
      <c r="P12322" s="29">
        <f t="shared" si="496"/>
        <v>0.78333333333333333</v>
      </c>
    </row>
    <row r="12323" spans="1:16" hidden="1" x14ac:dyDescent="0.25">
      <c r="A12323">
        <v>195673284</v>
      </c>
      <c r="B12323">
        <v>803400</v>
      </c>
      <c r="C12323" t="s">
        <v>212</v>
      </c>
      <c r="D12323">
        <v>2004099</v>
      </c>
      <c r="E12323" t="s">
        <v>245</v>
      </c>
      <c r="F12323" t="s">
        <v>214</v>
      </c>
      <c r="G12323" t="s">
        <v>215</v>
      </c>
      <c r="H12323">
        <v>2</v>
      </c>
      <c r="I12323">
        <v>2017</v>
      </c>
      <c r="J12323">
        <v>2</v>
      </c>
      <c r="L12323">
        <v>23097867</v>
      </c>
      <c r="M12323">
        <v>5.8</v>
      </c>
      <c r="P12323" s="29">
        <f t="shared" si="496"/>
        <v>0.79999999999999993</v>
      </c>
    </row>
    <row r="12324" spans="1:16" hidden="1" x14ac:dyDescent="0.25">
      <c r="A12324">
        <v>195673284</v>
      </c>
      <c r="B12324">
        <v>803400</v>
      </c>
      <c r="C12324" t="s">
        <v>212</v>
      </c>
      <c r="D12324">
        <v>2021993</v>
      </c>
      <c r="E12324" t="s">
        <v>256</v>
      </c>
      <c r="F12324" t="s">
        <v>214</v>
      </c>
      <c r="G12324" t="s">
        <v>215</v>
      </c>
      <c r="H12324">
        <v>2</v>
      </c>
      <c r="I12324">
        <v>2017</v>
      </c>
      <c r="J12324">
        <v>2</v>
      </c>
      <c r="L12324">
        <v>23097537</v>
      </c>
      <c r="M12324">
        <v>5.0999999999999996</v>
      </c>
      <c r="P12324" s="29">
        <f t="shared" si="496"/>
        <v>0.68333333333333324</v>
      </c>
    </row>
    <row r="12325" spans="1:16" hidden="1" x14ac:dyDescent="0.25">
      <c r="A12325">
        <v>195673284</v>
      </c>
      <c r="B12325">
        <v>803400</v>
      </c>
      <c r="C12325" t="s">
        <v>212</v>
      </c>
      <c r="D12325">
        <v>2021725</v>
      </c>
      <c r="E12325" t="s">
        <v>257</v>
      </c>
      <c r="F12325" t="s">
        <v>214</v>
      </c>
      <c r="G12325" t="s">
        <v>215</v>
      </c>
      <c r="H12325">
        <v>2</v>
      </c>
      <c r="I12325">
        <v>2017</v>
      </c>
      <c r="J12325">
        <v>2</v>
      </c>
      <c r="L12325">
        <v>23097532</v>
      </c>
      <c r="M12325">
        <v>4.2</v>
      </c>
      <c r="P12325" s="29">
        <f t="shared" si="496"/>
        <v>0.53333333333333333</v>
      </c>
    </row>
    <row r="12326" spans="1:16" hidden="1" x14ac:dyDescent="0.25">
      <c r="A12326">
        <v>195673284</v>
      </c>
      <c r="B12326">
        <v>803400</v>
      </c>
      <c r="C12326" t="s">
        <v>212</v>
      </c>
      <c r="D12326">
        <v>2021679</v>
      </c>
      <c r="E12326" t="s">
        <v>259</v>
      </c>
      <c r="F12326" t="s">
        <v>214</v>
      </c>
      <c r="G12326" t="s">
        <v>215</v>
      </c>
      <c r="H12326">
        <v>2</v>
      </c>
      <c r="I12326">
        <v>2017</v>
      </c>
      <c r="J12326">
        <v>2</v>
      </c>
      <c r="L12326">
        <v>23101199</v>
      </c>
      <c r="M12326">
        <v>6.6</v>
      </c>
      <c r="P12326" s="29">
        <f t="shared" si="496"/>
        <v>0.93333333333333324</v>
      </c>
    </row>
    <row r="12327" spans="1:16" hidden="1" x14ac:dyDescent="0.25">
      <c r="A12327">
        <v>195673284</v>
      </c>
      <c r="B12327">
        <v>803400</v>
      </c>
      <c r="C12327" t="s">
        <v>212</v>
      </c>
      <c r="D12327">
        <v>2021645</v>
      </c>
      <c r="E12327" t="s">
        <v>251</v>
      </c>
      <c r="F12327" t="s">
        <v>214</v>
      </c>
      <c r="G12327" t="s">
        <v>215</v>
      </c>
      <c r="H12327">
        <v>2</v>
      </c>
      <c r="I12327">
        <v>2017</v>
      </c>
      <c r="J12327">
        <v>2</v>
      </c>
      <c r="L12327">
        <v>23099058</v>
      </c>
      <c r="M12327">
        <v>4.8</v>
      </c>
      <c r="P12327" s="29">
        <f t="shared" si="496"/>
        <v>0.6333333333333333</v>
      </c>
    </row>
    <row r="12328" spans="1:16" hidden="1" x14ac:dyDescent="0.25">
      <c r="A12328">
        <v>195673284</v>
      </c>
      <c r="B12328">
        <v>803400</v>
      </c>
      <c r="C12328" t="s">
        <v>212</v>
      </c>
      <c r="D12328">
        <v>2021640</v>
      </c>
      <c r="E12328" t="s">
        <v>227</v>
      </c>
      <c r="F12328" t="s">
        <v>214</v>
      </c>
      <c r="G12328" t="s">
        <v>215</v>
      </c>
      <c r="H12328">
        <v>2</v>
      </c>
      <c r="I12328">
        <v>2017</v>
      </c>
      <c r="J12328">
        <v>2</v>
      </c>
      <c r="L12328">
        <v>23101195</v>
      </c>
      <c r="M12328">
        <v>4</v>
      </c>
      <c r="P12328" s="29">
        <f t="shared" si="496"/>
        <v>0.5</v>
      </c>
    </row>
    <row r="12329" spans="1:16" hidden="1" x14ac:dyDescent="0.25">
      <c r="A12329">
        <v>195673284</v>
      </c>
      <c r="B12329">
        <v>803400</v>
      </c>
      <c r="C12329" t="s">
        <v>212</v>
      </c>
      <c r="D12329">
        <v>2021720</v>
      </c>
      <c r="E12329" t="s">
        <v>263</v>
      </c>
      <c r="F12329" t="s">
        <v>214</v>
      </c>
      <c r="G12329" t="s">
        <v>215</v>
      </c>
      <c r="H12329">
        <v>2</v>
      </c>
      <c r="I12329">
        <v>2018</v>
      </c>
      <c r="J12329">
        <v>1</v>
      </c>
      <c r="L12329">
        <v>23107097</v>
      </c>
      <c r="M12329">
        <v>5.4</v>
      </c>
      <c r="P12329" s="29">
        <f t="shared" si="496"/>
        <v>0.73333333333333339</v>
      </c>
    </row>
    <row r="12330" spans="1:16" hidden="1" x14ac:dyDescent="0.25">
      <c r="A12330">
        <v>195673284</v>
      </c>
      <c r="B12330">
        <v>803400</v>
      </c>
      <c r="C12330" t="s">
        <v>212</v>
      </c>
      <c r="D12330">
        <v>2004452</v>
      </c>
      <c r="E12330" t="s">
        <v>240</v>
      </c>
      <c r="F12330" t="s">
        <v>214</v>
      </c>
      <c r="G12330" t="s">
        <v>215</v>
      </c>
      <c r="H12330">
        <v>2</v>
      </c>
      <c r="I12330">
        <v>2018</v>
      </c>
      <c r="J12330">
        <v>1</v>
      </c>
      <c r="L12330">
        <v>23106897</v>
      </c>
      <c r="M12330">
        <v>5.0999999999999996</v>
      </c>
      <c r="P12330" s="29">
        <f t="shared" si="496"/>
        <v>0.68333333333333324</v>
      </c>
    </row>
    <row r="12331" spans="1:16" hidden="1" x14ac:dyDescent="0.25">
      <c r="A12331">
        <v>195673284</v>
      </c>
      <c r="B12331">
        <v>803400</v>
      </c>
      <c r="C12331" t="s">
        <v>212</v>
      </c>
      <c r="D12331">
        <v>2004453</v>
      </c>
      <c r="E12331" t="s">
        <v>239</v>
      </c>
      <c r="F12331" t="s">
        <v>214</v>
      </c>
      <c r="G12331" t="s">
        <v>215</v>
      </c>
      <c r="H12331">
        <v>2</v>
      </c>
      <c r="I12331">
        <v>2018</v>
      </c>
      <c r="J12331">
        <v>1</v>
      </c>
      <c r="L12331">
        <v>23107081</v>
      </c>
      <c r="M12331">
        <v>6.1</v>
      </c>
      <c r="P12331" s="29">
        <f t="shared" si="496"/>
        <v>0.85</v>
      </c>
    </row>
    <row r="12332" spans="1:16" hidden="1" x14ac:dyDescent="0.25">
      <c r="A12332">
        <v>195673284</v>
      </c>
      <c r="B12332">
        <v>803400</v>
      </c>
      <c r="C12332" t="s">
        <v>212</v>
      </c>
      <c r="D12332">
        <v>2021706</v>
      </c>
      <c r="E12332" t="s">
        <v>271</v>
      </c>
      <c r="F12332" t="s">
        <v>214</v>
      </c>
      <c r="G12332" t="s">
        <v>215</v>
      </c>
      <c r="H12332">
        <v>2</v>
      </c>
      <c r="I12332">
        <v>2018</v>
      </c>
      <c r="J12332">
        <v>1</v>
      </c>
      <c r="L12332">
        <v>23108870</v>
      </c>
      <c r="M12332">
        <v>4.2</v>
      </c>
      <c r="P12332" s="29">
        <f t="shared" si="496"/>
        <v>0.53333333333333333</v>
      </c>
    </row>
    <row r="12333" spans="1:16" hidden="1" x14ac:dyDescent="0.25">
      <c r="A12333">
        <v>195673284</v>
      </c>
      <c r="B12333">
        <v>803400</v>
      </c>
      <c r="C12333" t="s">
        <v>212</v>
      </c>
      <c r="D12333">
        <v>2021734</v>
      </c>
      <c r="E12333" t="s">
        <v>252</v>
      </c>
      <c r="F12333" t="s">
        <v>214</v>
      </c>
      <c r="G12333" t="s">
        <v>215</v>
      </c>
      <c r="H12333">
        <v>2</v>
      </c>
      <c r="I12333">
        <v>2018</v>
      </c>
      <c r="J12333">
        <v>1</v>
      </c>
      <c r="L12333">
        <v>23107096</v>
      </c>
      <c r="M12333">
        <v>6.6</v>
      </c>
      <c r="P12333" s="29">
        <f t="shared" si="496"/>
        <v>0.93333333333333324</v>
      </c>
    </row>
    <row r="12334" spans="1:16" hidden="1" x14ac:dyDescent="0.25">
      <c r="A12334">
        <v>195673284</v>
      </c>
      <c r="B12334">
        <v>803400</v>
      </c>
      <c r="C12334" t="s">
        <v>212</v>
      </c>
      <c r="D12334">
        <v>2021858</v>
      </c>
      <c r="E12334" t="s">
        <v>230</v>
      </c>
      <c r="F12334" t="s">
        <v>214</v>
      </c>
      <c r="G12334" t="s">
        <v>215</v>
      </c>
      <c r="H12334">
        <v>2</v>
      </c>
      <c r="I12334">
        <v>2018</v>
      </c>
      <c r="J12334">
        <v>1</v>
      </c>
      <c r="L12334">
        <v>23107204</v>
      </c>
      <c r="M12334">
        <v>6.9</v>
      </c>
      <c r="P12334" s="29">
        <f t="shared" si="496"/>
        <v>0.98333333333333339</v>
      </c>
    </row>
    <row r="12335" spans="1:16" hidden="1" x14ac:dyDescent="0.25">
      <c r="A12335">
        <v>195673284</v>
      </c>
      <c r="B12335">
        <v>803400</v>
      </c>
      <c r="C12335" t="s">
        <v>212</v>
      </c>
      <c r="D12335">
        <v>2021758</v>
      </c>
      <c r="E12335" t="s">
        <v>254</v>
      </c>
      <c r="F12335" t="s">
        <v>214</v>
      </c>
      <c r="G12335" t="s">
        <v>215</v>
      </c>
      <c r="H12335">
        <v>2</v>
      </c>
      <c r="I12335">
        <v>2018</v>
      </c>
      <c r="J12335">
        <v>2</v>
      </c>
      <c r="L12335">
        <v>23114832</v>
      </c>
      <c r="M12335">
        <v>6.1</v>
      </c>
      <c r="P12335" s="29">
        <f t="shared" si="496"/>
        <v>0.85</v>
      </c>
    </row>
    <row r="12336" spans="1:16" hidden="1" x14ac:dyDescent="0.25">
      <c r="A12336">
        <v>195673284</v>
      </c>
      <c r="B12336">
        <v>803400</v>
      </c>
      <c r="C12336" t="s">
        <v>212</v>
      </c>
      <c r="D12336">
        <v>2021747</v>
      </c>
      <c r="E12336" t="s">
        <v>270</v>
      </c>
      <c r="F12336" t="s">
        <v>214</v>
      </c>
      <c r="G12336" t="s">
        <v>215</v>
      </c>
      <c r="H12336">
        <v>2</v>
      </c>
      <c r="I12336">
        <v>2018</v>
      </c>
      <c r="J12336">
        <v>2</v>
      </c>
      <c r="L12336">
        <v>23114826</v>
      </c>
      <c r="M12336">
        <v>6.3</v>
      </c>
      <c r="P12336" s="29">
        <f t="shared" si="496"/>
        <v>0.8833333333333333</v>
      </c>
    </row>
    <row r="12337" spans="1:16" hidden="1" x14ac:dyDescent="0.25">
      <c r="A12337">
        <v>195673284</v>
      </c>
      <c r="B12337">
        <v>803400</v>
      </c>
      <c r="C12337" t="s">
        <v>212</v>
      </c>
      <c r="D12337">
        <v>2021850</v>
      </c>
      <c r="E12337" t="s">
        <v>233</v>
      </c>
      <c r="F12337" t="s">
        <v>214</v>
      </c>
      <c r="G12337" t="s">
        <v>215</v>
      </c>
      <c r="H12337">
        <v>2</v>
      </c>
      <c r="I12337">
        <v>2018</v>
      </c>
      <c r="J12337">
        <v>2</v>
      </c>
      <c r="L12337">
        <v>23114827</v>
      </c>
      <c r="M12337">
        <v>6.3</v>
      </c>
      <c r="P12337" s="29">
        <f t="shared" si="496"/>
        <v>0.8833333333333333</v>
      </c>
    </row>
    <row r="12338" spans="1:16" hidden="1" x14ac:dyDescent="0.25">
      <c r="A12338">
        <v>195673284</v>
      </c>
      <c r="B12338">
        <v>803400</v>
      </c>
      <c r="C12338" t="s">
        <v>212</v>
      </c>
      <c r="D12338">
        <v>2021624</v>
      </c>
      <c r="E12338" t="s">
        <v>243</v>
      </c>
      <c r="F12338" t="s">
        <v>214</v>
      </c>
      <c r="G12338" t="s">
        <v>215</v>
      </c>
      <c r="H12338">
        <v>2</v>
      </c>
      <c r="I12338">
        <v>2018</v>
      </c>
      <c r="J12338">
        <v>2</v>
      </c>
      <c r="L12338">
        <v>23114829</v>
      </c>
      <c r="M12338">
        <v>6.1</v>
      </c>
      <c r="P12338" s="29">
        <f t="shared" si="496"/>
        <v>0.85</v>
      </c>
    </row>
    <row r="12339" spans="1:16" hidden="1" x14ac:dyDescent="0.25">
      <c r="A12339">
        <v>195673284</v>
      </c>
      <c r="B12339">
        <v>803400</v>
      </c>
      <c r="C12339" t="s">
        <v>212</v>
      </c>
      <c r="D12339">
        <v>2021615</v>
      </c>
      <c r="E12339" t="s">
        <v>255</v>
      </c>
      <c r="F12339" t="s">
        <v>214</v>
      </c>
      <c r="G12339" t="s">
        <v>215</v>
      </c>
      <c r="H12339">
        <v>2</v>
      </c>
      <c r="I12339">
        <v>2018</v>
      </c>
      <c r="J12339">
        <v>2</v>
      </c>
      <c r="L12339">
        <v>23115891</v>
      </c>
      <c r="M12339">
        <v>6.4</v>
      </c>
      <c r="P12339" s="29">
        <f t="shared" si="496"/>
        <v>0.9</v>
      </c>
    </row>
    <row r="12340" spans="1:16" hidden="1" x14ac:dyDescent="0.25">
      <c r="A12340">
        <v>195673284</v>
      </c>
      <c r="B12340">
        <v>803400</v>
      </c>
      <c r="C12340" t="s">
        <v>212</v>
      </c>
      <c r="D12340">
        <v>2021853</v>
      </c>
      <c r="E12340" t="s">
        <v>258</v>
      </c>
      <c r="F12340" t="s">
        <v>214</v>
      </c>
      <c r="G12340" t="s">
        <v>215</v>
      </c>
      <c r="H12340">
        <v>2</v>
      </c>
      <c r="I12340">
        <v>2018</v>
      </c>
      <c r="J12340">
        <v>2</v>
      </c>
      <c r="L12340">
        <v>23114793</v>
      </c>
      <c r="M12340">
        <v>5</v>
      </c>
      <c r="P12340" s="29">
        <f t="shared" si="496"/>
        <v>0.66666666666666663</v>
      </c>
    </row>
    <row r="12341" spans="1:16" hidden="1" x14ac:dyDescent="0.25">
      <c r="A12341">
        <v>195673284</v>
      </c>
      <c r="B12341">
        <v>803400</v>
      </c>
      <c r="C12341" t="s">
        <v>212</v>
      </c>
      <c r="D12341">
        <v>2004459</v>
      </c>
      <c r="E12341" t="s">
        <v>238</v>
      </c>
      <c r="F12341" t="s">
        <v>214</v>
      </c>
      <c r="G12341" t="s">
        <v>215</v>
      </c>
      <c r="H12341">
        <v>2</v>
      </c>
      <c r="I12341">
        <v>2018</v>
      </c>
      <c r="J12341">
        <v>2</v>
      </c>
      <c r="L12341">
        <v>23114825</v>
      </c>
      <c r="M12341">
        <v>5.4</v>
      </c>
      <c r="P12341" s="29">
        <f t="shared" si="496"/>
        <v>0.73333333333333339</v>
      </c>
    </row>
    <row r="12342" spans="1:16" hidden="1" x14ac:dyDescent="0.25">
      <c r="A12342">
        <v>195673284</v>
      </c>
      <c r="B12342">
        <v>803400</v>
      </c>
      <c r="C12342" t="s">
        <v>212</v>
      </c>
      <c r="D12342">
        <v>2021742</v>
      </c>
      <c r="E12342" t="s">
        <v>262</v>
      </c>
      <c r="F12342" t="s">
        <v>214</v>
      </c>
      <c r="G12342" t="s">
        <v>215</v>
      </c>
      <c r="H12342">
        <v>2</v>
      </c>
      <c r="I12342">
        <v>2019</v>
      </c>
      <c r="J12342">
        <v>1</v>
      </c>
      <c r="L12342">
        <v>23123927</v>
      </c>
      <c r="M12342">
        <v>5.7</v>
      </c>
      <c r="P12342" s="29">
        <f t="shared" si="496"/>
        <v>0.78333333333333333</v>
      </c>
    </row>
    <row r="12343" spans="1:16" hidden="1" x14ac:dyDescent="0.25">
      <c r="A12343">
        <v>195673284</v>
      </c>
      <c r="B12343">
        <v>803400</v>
      </c>
      <c r="C12343" t="s">
        <v>212</v>
      </c>
      <c r="D12343">
        <v>2004469</v>
      </c>
      <c r="E12343" t="s">
        <v>266</v>
      </c>
      <c r="F12343" t="s">
        <v>214</v>
      </c>
      <c r="G12343" t="s">
        <v>215</v>
      </c>
      <c r="H12343">
        <v>2</v>
      </c>
      <c r="I12343">
        <v>2019</v>
      </c>
      <c r="J12343">
        <v>1</v>
      </c>
      <c r="L12343">
        <v>23120808</v>
      </c>
      <c r="M12343">
        <v>5.8</v>
      </c>
      <c r="P12343" s="29">
        <f t="shared" si="496"/>
        <v>0.79999999999999993</v>
      </c>
    </row>
    <row r="12344" spans="1:16" hidden="1" x14ac:dyDescent="0.25">
      <c r="A12344">
        <v>195673284</v>
      </c>
      <c r="B12344">
        <v>803400</v>
      </c>
      <c r="C12344" t="s">
        <v>212</v>
      </c>
      <c r="D12344">
        <v>2021713</v>
      </c>
      <c r="E12344" t="s">
        <v>273</v>
      </c>
      <c r="F12344" t="s">
        <v>214</v>
      </c>
      <c r="G12344" t="s">
        <v>215</v>
      </c>
      <c r="H12344">
        <v>2</v>
      </c>
      <c r="I12344">
        <v>2019</v>
      </c>
      <c r="J12344">
        <v>1</v>
      </c>
      <c r="L12344">
        <v>23120810</v>
      </c>
      <c r="M12344">
        <v>6.2</v>
      </c>
      <c r="P12344" s="29">
        <f t="shared" si="496"/>
        <v>0.8666666666666667</v>
      </c>
    </row>
    <row r="12345" spans="1:16" hidden="1" x14ac:dyDescent="0.25">
      <c r="A12345">
        <v>195673284</v>
      </c>
      <c r="B12345">
        <v>803400</v>
      </c>
      <c r="C12345" t="s">
        <v>212</v>
      </c>
      <c r="D12345">
        <v>2021773</v>
      </c>
      <c r="E12345" t="s">
        <v>286</v>
      </c>
      <c r="F12345" t="s">
        <v>214</v>
      </c>
      <c r="G12345" t="s">
        <v>215</v>
      </c>
      <c r="H12345">
        <v>2</v>
      </c>
      <c r="I12345">
        <v>2019</v>
      </c>
      <c r="J12345">
        <v>1</v>
      </c>
      <c r="L12345">
        <v>23120814</v>
      </c>
      <c r="M12345">
        <v>5.3</v>
      </c>
      <c r="P12345" s="29">
        <f t="shared" si="496"/>
        <v>0.71666666666666667</v>
      </c>
    </row>
    <row r="12346" spans="1:16" hidden="1" x14ac:dyDescent="0.25">
      <c r="A12346">
        <v>195673284</v>
      </c>
      <c r="B12346">
        <v>803400</v>
      </c>
      <c r="C12346" t="s">
        <v>212</v>
      </c>
      <c r="D12346">
        <v>2021831</v>
      </c>
      <c r="E12346" t="s">
        <v>261</v>
      </c>
      <c r="F12346" t="s">
        <v>214</v>
      </c>
      <c r="G12346" t="s">
        <v>215</v>
      </c>
      <c r="H12346">
        <v>2</v>
      </c>
      <c r="I12346">
        <v>2019</v>
      </c>
      <c r="J12346">
        <v>1</v>
      </c>
      <c r="L12346">
        <v>23120813</v>
      </c>
      <c r="M12346">
        <v>6.7</v>
      </c>
      <c r="P12346" s="29">
        <f t="shared" si="496"/>
        <v>0.95000000000000007</v>
      </c>
    </row>
    <row r="12347" spans="1:16" hidden="1" x14ac:dyDescent="0.25">
      <c r="A12347">
        <v>195673284</v>
      </c>
      <c r="B12347">
        <v>803400</v>
      </c>
      <c r="C12347" t="s">
        <v>212</v>
      </c>
      <c r="D12347">
        <v>2021585</v>
      </c>
      <c r="E12347" t="s">
        <v>265</v>
      </c>
      <c r="F12347" t="s">
        <v>214</v>
      </c>
      <c r="G12347" t="s">
        <v>215</v>
      </c>
      <c r="H12347">
        <v>2</v>
      </c>
      <c r="I12347">
        <v>2019</v>
      </c>
      <c r="J12347">
        <v>1</v>
      </c>
      <c r="L12347">
        <v>23120812</v>
      </c>
      <c r="M12347">
        <v>6.3</v>
      </c>
      <c r="P12347" s="29">
        <f t="shared" si="496"/>
        <v>0.8833333333333333</v>
      </c>
    </row>
    <row r="12348" spans="1:16" hidden="1" x14ac:dyDescent="0.25">
      <c r="A12348">
        <v>195673284</v>
      </c>
      <c r="B12348">
        <v>803400</v>
      </c>
      <c r="C12348" t="s">
        <v>212</v>
      </c>
      <c r="D12348">
        <v>2021695</v>
      </c>
      <c r="E12348" t="s">
        <v>264</v>
      </c>
      <c r="F12348" t="s">
        <v>214</v>
      </c>
      <c r="G12348" t="s">
        <v>215</v>
      </c>
      <c r="H12348">
        <v>2</v>
      </c>
      <c r="I12348">
        <v>2019</v>
      </c>
      <c r="J12348">
        <v>1</v>
      </c>
      <c r="L12348">
        <v>23120811</v>
      </c>
      <c r="M12348">
        <v>5.2</v>
      </c>
      <c r="P12348" s="29">
        <f t="shared" si="496"/>
        <v>0.70000000000000007</v>
      </c>
    </row>
    <row r="12349" spans="1:16" hidden="1" x14ac:dyDescent="0.25">
      <c r="A12349">
        <v>195673284</v>
      </c>
      <c r="B12349">
        <v>803400</v>
      </c>
      <c r="C12349" t="s">
        <v>212</v>
      </c>
      <c r="D12349">
        <v>2021647</v>
      </c>
      <c r="E12349" t="s">
        <v>279</v>
      </c>
      <c r="F12349" t="s">
        <v>214</v>
      </c>
      <c r="G12349" t="s">
        <v>215</v>
      </c>
      <c r="H12349">
        <v>1</v>
      </c>
      <c r="I12349">
        <v>2019</v>
      </c>
      <c r="J12349">
        <v>2</v>
      </c>
      <c r="L12349">
        <v>23128847</v>
      </c>
      <c r="P12349" s="29" t="str">
        <f t="shared" si="496"/>
        <v>NULL</v>
      </c>
    </row>
    <row r="12350" spans="1:16" hidden="1" x14ac:dyDescent="0.25">
      <c r="A12350">
        <v>195673284</v>
      </c>
      <c r="B12350">
        <v>803400</v>
      </c>
      <c r="C12350" t="s">
        <v>212</v>
      </c>
      <c r="D12350">
        <v>2021686</v>
      </c>
      <c r="E12350" t="s">
        <v>272</v>
      </c>
      <c r="F12350" t="s">
        <v>214</v>
      </c>
      <c r="G12350" t="s">
        <v>215</v>
      </c>
      <c r="H12350">
        <v>1</v>
      </c>
      <c r="I12350">
        <v>2019</v>
      </c>
      <c r="J12350">
        <v>2</v>
      </c>
      <c r="L12350">
        <v>23128844</v>
      </c>
      <c r="P12350" s="29" t="str">
        <f t="shared" ref="P12350:P12376" si="497">IF(AND(ISNUMBER(M12350),H12350&lt;&gt;4),(M12350-1)/6,IF(H12350=4,"DRP",IF(AND(H12350=3,M12350="NA"),"BAD",IF(AND(H12350=2),"CVL",IF(AND(H12350=1,ISBLANK(M12350)),"NULL","UNK")))))</f>
        <v>NULL</v>
      </c>
    </row>
    <row r="12351" spans="1:16" hidden="1" x14ac:dyDescent="0.25">
      <c r="A12351">
        <v>195673284</v>
      </c>
      <c r="B12351">
        <v>803400</v>
      </c>
      <c r="C12351" t="s">
        <v>212</v>
      </c>
      <c r="D12351">
        <v>2021767</v>
      </c>
      <c r="E12351" t="s">
        <v>269</v>
      </c>
      <c r="F12351" t="s">
        <v>214</v>
      </c>
      <c r="G12351" t="s">
        <v>215</v>
      </c>
      <c r="H12351">
        <v>1</v>
      </c>
      <c r="I12351">
        <v>2019</v>
      </c>
      <c r="J12351">
        <v>2</v>
      </c>
      <c r="L12351">
        <v>23128843</v>
      </c>
      <c r="P12351" s="29" t="str">
        <f t="shared" si="497"/>
        <v>NULL</v>
      </c>
    </row>
    <row r="12352" spans="1:16" hidden="1" x14ac:dyDescent="0.25">
      <c r="A12352">
        <v>195673284</v>
      </c>
      <c r="B12352">
        <v>803400</v>
      </c>
      <c r="C12352" t="s">
        <v>212</v>
      </c>
      <c r="D12352">
        <v>2021715</v>
      </c>
      <c r="E12352" t="s">
        <v>260</v>
      </c>
      <c r="F12352" t="s">
        <v>214</v>
      </c>
      <c r="G12352" t="s">
        <v>215</v>
      </c>
      <c r="H12352">
        <v>1</v>
      </c>
      <c r="I12352">
        <v>2019</v>
      </c>
      <c r="J12352">
        <v>2</v>
      </c>
      <c r="L12352">
        <v>23128848</v>
      </c>
      <c r="P12352" s="29" t="str">
        <f t="shared" si="497"/>
        <v>NULL</v>
      </c>
    </row>
    <row r="12353" spans="1:16" hidden="1" x14ac:dyDescent="0.25">
      <c r="A12353">
        <v>195673284</v>
      </c>
      <c r="B12353">
        <v>803400</v>
      </c>
      <c r="C12353" t="s">
        <v>212</v>
      </c>
      <c r="D12353">
        <v>2021837</v>
      </c>
      <c r="E12353" t="s">
        <v>268</v>
      </c>
      <c r="F12353" t="s">
        <v>214</v>
      </c>
      <c r="G12353" t="s">
        <v>215</v>
      </c>
      <c r="H12353">
        <v>1</v>
      </c>
      <c r="I12353">
        <v>2019</v>
      </c>
      <c r="J12353">
        <v>2</v>
      </c>
      <c r="L12353">
        <v>23128849</v>
      </c>
      <c r="P12353" s="29" t="str">
        <f t="shared" si="497"/>
        <v>NULL</v>
      </c>
    </row>
    <row r="12354" spans="1:16" hidden="1" x14ac:dyDescent="0.25">
      <c r="A12354">
        <v>195673284</v>
      </c>
      <c r="B12354">
        <v>803400</v>
      </c>
      <c r="C12354" t="s">
        <v>212</v>
      </c>
      <c r="D12354">
        <v>2021860</v>
      </c>
      <c r="E12354" t="s">
        <v>267</v>
      </c>
      <c r="F12354" t="s">
        <v>214</v>
      </c>
      <c r="G12354" t="s">
        <v>215</v>
      </c>
      <c r="H12354">
        <v>1</v>
      </c>
      <c r="I12354">
        <v>2019</v>
      </c>
      <c r="J12354">
        <v>2</v>
      </c>
      <c r="L12354">
        <v>23128845</v>
      </c>
      <c r="P12354" s="29" t="str">
        <f t="shared" si="497"/>
        <v>NULL</v>
      </c>
    </row>
    <row r="12355" spans="1:16" hidden="1" x14ac:dyDescent="0.25">
      <c r="A12355">
        <v>195693692</v>
      </c>
      <c r="B12355">
        <v>803407</v>
      </c>
      <c r="C12355" t="s">
        <v>317</v>
      </c>
      <c r="D12355">
        <v>2004098</v>
      </c>
      <c r="E12355" t="s">
        <v>213</v>
      </c>
      <c r="F12355" t="s">
        <v>214</v>
      </c>
      <c r="G12355" t="s">
        <v>215</v>
      </c>
      <c r="H12355">
        <v>2</v>
      </c>
      <c r="I12355">
        <v>2016</v>
      </c>
      <c r="J12355">
        <v>1</v>
      </c>
      <c r="L12355">
        <v>23078142</v>
      </c>
      <c r="M12355">
        <v>6</v>
      </c>
      <c r="P12355" s="29">
        <f t="shared" si="497"/>
        <v>0.83333333333333337</v>
      </c>
    </row>
    <row r="12356" spans="1:16" hidden="1" x14ac:dyDescent="0.25">
      <c r="A12356">
        <v>195693692</v>
      </c>
      <c r="B12356">
        <v>803407</v>
      </c>
      <c r="C12356" t="s">
        <v>317</v>
      </c>
      <c r="D12356">
        <v>2021600</v>
      </c>
      <c r="E12356" t="s">
        <v>219</v>
      </c>
      <c r="F12356" t="s">
        <v>214</v>
      </c>
      <c r="G12356" t="s">
        <v>215</v>
      </c>
      <c r="H12356">
        <v>3</v>
      </c>
      <c r="I12356">
        <v>2016</v>
      </c>
      <c r="J12356">
        <v>1</v>
      </c>
      <c r="L12356">
        <v>23081087</v>
      </c>
      <c r="M12356" t="s">
        <v>221</v>
      </c>
      <c r="P12356" s="29" t="str">
        <f t="shared" si="497"/>
        <v>BAD</v>
      </c>
    </row>
    <row r="12357" spans="1:16" hidden="1" x14ac:dyDescent="0.25">
      <c r="A12357">
        <v>195693692</v>
      </c>
      <c r="B12357">
        <v>803407</v>
      </c>
      <c r="C12357" t="s">
        <v>317</v>
      </c>
      <c r="D12357">
        <v>2005099</v>
      </c>
      <c r="E12357" t="s">
        <v>217</v>
      </c>
      <c r="F12357" t="s">
        <v>214</v>
      </c>
      <c r="G12357" t="s">
        <v>215</v>
      </c>
      <c r="H12357">
        <v>2</v>
      </c>
      <c r="I12357">
        <v>2016</v>
      </c>
      <c r="J12357">
        <v>1</v>
      </c>
      <c r="L12357">
        <v>23081379</v>
      </c>
      <c r="M12357">
        <v>4.2</v>
      </c>
      <c r="P12357" s="29">
        <f t="shared" si="497"/>
        <v>0.53333333333333333</v>
      </c>
    </row>
    <row r="12358" spans="1:16" hidden="1" x14ac:dyDescent="0.25">
      <c r="A12358">
        <v>195693692</v>
      </c>
      <c r="B12358">
        <v>803407</v>
      </c>
      <c r="C12358" t="s">
        <v>317</v>
      </c>
      <c r="D12358">
        <v>2005102</v>
      </c>
      <c r="E12358" t="s">
        <v>218</v>
      </c>
      <c r="F12358" t="s">
        <v>214</v>
      </c>
      <c r="G12358" t="s">
        <v>215</v>
      </c>
      <c r="H12358">
        <v>2</v>
      </c>
      <c r="I12358">
        <v>2016</v>
      </c>
      <c r="J12358">
        <v>1</v>
      </c>
      <c r="L12358">
        <v>23081364</v>
      </c>
      <c r="M12358">
        <v>4.0999999999999996</v>
      </c>
      <c r="P12358" s="29">
        <f t="shared" si="497"/>
        <v>0.51666666666666661</v>
      </c>
    </row>
    <row r="12359" spans="1:16" hidden="1" x14ac:dyDescent="0.25">
      <c r="A12359">
        <v>195693692</v>
      </c>
      <c r="B12359">
        <v>803407</v>
      </c>
      <c r="C12359" t="s">
        <v>317</v>
      </c>
      <c r="D12359">
        <v>2021754</v>
      </c>
      <c r="E12359" t="s">
        <v>216</v>
      </c>
      <c r="F12359" t="s">
        <v>214</v>
      </c>
      <c r="G12359" t="s">
        <v>215</v>
      </c>
      <c r="H12359">
        <v>3</v>
      </c>
      <c r="I12359">
        <v>2016</v>
      </c>
      <c r="J12359">
        <v>1</v>
      </c>
      <c r="L12359">
        <v>23081132</v>
      </c>
      <c r="M12359">
        <v>3.1</v>
      </c>
      <c r="P12359" s="29">
        <f t="shared" si="497"/>
        <v>0.35000000000000003</v>
      </c>
    </row>
    <row r="12360" spans="1:16" hidden="1" x14ac:dyDescent="0.25">
      <c r="A12360">
        <v>195693692</v>
      </c>
      <c r="B12360">
        <v>803407</v>
      </c>
      <c r="C12360" t="s">
        <v>317</v>
      </c>
      <c r="D12360">
        <v>2005118</v>
      </c>
      <c r="E12360" t="s">
        <v>223</v>
      </c>
      <c r="F12360" t="s">
        <v>214</v>
      </c>
      <c r="G12360" t="s">
        <v>215</v>
      </c>
      <c r="H12360">
        <v>3</v>
      </c>
      <c r="I12360">
        <v>2016</v>
      </c>
      <c r="J12360">
        <v>1</v>
      </c>
      <c r="L12360">
        <v>23081297</v>
      </c>
      <c r="M12360">
        <v>2.9</v>
      </c>
      <c r="P12360" s="29">
        <f t="shared" si="497"/>
        <v>0.31666666666666665</v>
      </c>
    </row>
    <row r="12361" spans="1:16" hidden="1" x14ac:dyDescent="0.25">
      <c r="A12361">
        <v>195693692</v>
      </c>
      <c r="B12361">
        <v>803407</v>
      </c>
      <c r="C12361" t="s">
        <v>317</v>
      </c>
      <c r="D12361">
        <v>2021754</v>
      </c>
      <c r="E12361" t="s">
        <v>216</v>
      </c>
      <c r="F12361" t="s">
        <v>214</v>
      </c>
      <c r="G12361" t="s">
        <v>215</v>
      </c>
      <c r="H12361">
        <v>3</v>
      </c>
      <c r="I12361">
        <v>2016</v>
      </c>
      <c r="J12361">
        <v>2</v>
      </c>
      <c r="L12361">
        <v>23086734</v>
      </c>
      <c r="M12361" t="s">
        <v>221</v>
      </c>
      <c r="P12361" s="29" t="str">
        <f t="shared" si="497"/>
        <v>BAD</v>
      </c>
    </row>
    <row r="12362" spans="1:16" hidden="1" x14ac:dyDescent="0.25">
      <c r="A12362">
        <v>195693692</v>
      </c>
      <c r="B12362">
        <v>803407</v>
      </c>
      <c r="C12362" t="s">
        <v>317</v>
      </c>
      <c r="D12362">
        <v>2021600</v>
      </c>
      <c r="E12362" t="s">
        <v>219</v>
      </c>
      <c r="F12362" t="s">
        <v>214</v>
      </c>
      <c r="G12362" t="s">
        <v>215</v>
      </c>
      <c r="H12362">
        <v>3</v>
      </c>
      <c r="I12362">
        <v>2016</v>
      </c>
      <c r="J12362">
        <v>2</v>
      </c>
      <c r="L12362">
        <v>23086545</v>
      </c>
      <c r="M12362" t="s">
        <v>221</v>
      </c>
      <c r="P12362" s="29" t="str">
        <f t="shared" si="497"/>
        <v>BAD</v>
      </c>
    </row>
    <row r="12363" spans="1:16" hidden="1" x14ac:dyDescent="0.25">
      <c r="A12363">
        <v>195693692</v>
      </c>
      <c r="B12363">
        <v>803407</v>
      </c>
      <c r="C12363" t="s">
        <v>317</v>
      </c>
      <c r="D12363">
        <v>2004116</v>
      </c>
      <c r="E12363" t="s">
        <v>229</v>
      </c>
      <c r="F12363" t="s">
        <v>214</v>
      </c>
      <c r="G12363" t="s">
        <v>215</v>
      </c>
      <c r="H12363">
        <v>3</v>
      </c>
      <c r="I12363">
        <v>2016</v>
      </c>
      <c r="J12363">
        <v>2</v>
      </c>
      <c r="L12363">
        <v>23085561</v>
      </c>
      <c r="M12363" t="s">
        <v>221</v>
      </c>
      <c r="P12363" s="29" t="str">
        <f t="shared" si="497"/>
        <v>BAD</v>
      </c>
    </row>
    <row r="12364" spans="1:16" hidden="1" x14ac:dyDescent="0.25">
      <c r="A12364">
        <v>195693692</v>
      </c>
      <c r="B12364">
        <v>803407</v>
      </c>
      <c r="C12364" t="s">
        <v>317</v>
      </c>
      <c r="D12364">
        <v>2004112</v>
      </c>
      <c r="E12364" t="s">
        <v>244</v>
      </c>
      <c r="F12364" t="s">
        <v>214</v>
      </c>
      <c r="G12364" t="s">
        <v>215</v>
      </c>
      <c r="H12364">
        <v>3</v>
      </c>
      <c r="I12364">
        <v>2016</v>
      </c>
      <c r="J12364">
        <v>2</v>
      </c>
      <c r="L12364">
        <v>23085516</v>
      </c>
      <c r="M12364" t="s">
        <v>221</v>
      </c>
      <c r="P12364" s="29" t="str">
        <f t="shared" si="497"/>
        <v>BAD</v>
      </c>
    </row>
    <row r="12365" spans="1:16" hidden="1" x14ac:dyDescent="0.25">
      <c r="A12365">
        <v>195693692</v>
      </c>
      <c r="B12365">
        <v>803407</v>
      </c>
      <c r="C12365" t="s">
        <v>317</v>
      </c>
      <c r="D12365">
        <v>2005118</v>
      </c>
      <c r="E12365" t="s">
        <v>223</v>
      </c>
      <c r="F12365" t="s">
        <v>214</v>
      </c>
      <c r="G12365" t="s">
        <v>215</v>
      </c>
      <c r="H12365">
        <v>3</v>
      </c>
      <c r="I12365">
        <v>2016</v>
      </c>
      <c r="J12365">
        <v>2</v>
      </c>
      <c r="L12365">
        <v>23086742</v>
      </c>
      <c r="M12365">
        <v>2.8</v>
      </c>
      <c r="P12365" s="29">
        <f t="shared" si="497"/>
        <v>0.3</v>
      </c>
    </row>
    <row r="12366" spans="1:16" hidden="1" x14ac:dyDescent="0.25">
      <c r="A12366">
        <v>195693692</v>
      </c>
      <c r="B12366">
        <v>803407</v>
      </c>
      <c r="C12366" t="s">
        <v>317</v>
      </c>
      <c r="D12366">
        <v>2005131</v>
      </c>
      <c r="E12366" t="s">
        <v>228</v>
      </c>
      <c r="F12366" t="s">
        <v>214</v>
      </c>
      <c r="G12366" t="s">
        <v>215</v>
      </c>
      <c r="H12366">
        <v>3</v>
      </c>
      <c r="I12366">
        <v>2016</v>
      </c>
      <c r="J12366">
        <v>2</v>
      </c>
      <c r="L12366">
        <v>23086517</v>
      </c>
      <c r="M12366" t="s">
        <v>221</v>
      </c>
      <c r="P12366" s="29" t="str">
        <f t="shared" si="497"/>
        <v>BAD</v>
      </c>
    </row>
    <row r="12367" spans="1:16" hidden="1" x14ac:dyDescent="0.25">
      <c r="A12367">
        <v>195693692</v>
      </c>
      <c r="B12367">
        <v>803407</v>
      </c>
      <c r="C12367" t="s">
        <v>317</v>
      </c>
      <c r="D12367">
        <v>2005117</v>
      </c>
      <c r="E12367" t="s">
        <v>220</v>
      </c>
      <c r="F12367" t="s">
        <v>214</v>
      </c>
      <c r="G12367" t="s">
        <v>215</v>
      </c>
      <c r="H12367">
        <v>3</v>
      </c>
      <c r="I12367">
        <v>2016</v>
      </c>
      <c r="J12367">
        <v>2</v>
      </c>
      <c r="L12367">
        <v>23084479</v>
      </c>
      <c r="M12367" t="s">
        <v>221</v>
      </c>
      <c r="P12367" s="29" t="str">
        <f t="shared" si="497"/>
        <v>BAD</v>
      </c>
    </row>
    <row r="12368" spans="1:16" hidden="1" x14ac:dyDescent="0.25">
      <c r="A12368">
        <v>195693692</v>
      </c>
      <c r="B12368">
        <v>803407</v>
      </c>
      <c r="C12368" t="s">
        <v>317</v>
      </c>
      <c r="D12368">
        <v>2021580</v>
      </c>
      <c r="E12368" t="s">
        <v>241</v>
      </c>
      <c r="F12368" t="s">
        <v>214</v>
      </c>
      <c r="G12368" t="s">
        <v>215</v>
      </c>
      <c r="H12368">
        <v>3</v>
      </c>
      <c r="I12368">
        <v>2016</v>
      </c>
      <c r="J12368">
        <v>2</v>
      </c>
      <c r="L12368">
        <v>23086825</v>
      </c>
      <c r="M12368" t="s">
        <v>221</v>
      </c>
      <c r="P12368" s="29" t="str">
        <f t="shared" si="497"/>
        <v>BAD</v>
      </c>
    </row>
    <row r="12369" spans="1:16" hidden="1" x14ac:dyDescent="0.25">
      <c r="A12369">
        <v>195693692</v>
      </c>
      <c r="B12369">
        <v>803407</v>
      </c>
      <c r="C12369" t="s">
        <v>317</v>
      </c>
      <c r="D12369">
        <v>2005131</v>
      </c>
      <c r="E12369" t="s">
        <v>228</v>
      </c>
      <c r="F12369" t="s">
        <v>214</v>
      </c>
      <c r="G12369" t="s">
        <v>215</v>
      </c>
      <c r="H12369">
        <v>3</v>
      </c>
      <c r="I12369">
        <v>2017</v>
      </c>
      <c r="J12369">
        <v>1</v>
      </c>
      <c r="L12369">
        <v>23093315</v>
      </c>
      <c r="M12369">
        <v>2.5</v>
      </c>
      <c r="P12369" s="29">
        <f t="shared" si="497"/>
        <v>0.25</v>
      </c>
    </row>
    <row r="12370" spans="1:16" hidden="1" x14ac:dyDescent="0.25">
      <c r="A12370">
        <v>195693692</v>
      </c>
      <c r="B12370">
        <v>803407</v>
      </c>
      <c r="C12370" t="s">
        <v>317</v>
      </c>
      <c r="D12370">
        <v>2004112</v>
      </c>
      <c r="E12370" t="s">
        <v>244</v>
      </c>
      <c r="F12370" t="s">
        <v>214</v>
      </c>
      <c r="G12370" t="s">
        <v>215</v>
      </c>
      <c r="H12370">
        <v>2</v>
      </c>
      <c r="I12370">
        <v>2017</v>
      </c>
      <c r="J12370">
        <v>1</v>
      </c>
      <c r="L12370">
        <v>23092347</v>
      </c>
      <c r="M12370">
        <v>4.7</v>
      </c>
      <c r="P12370" s="29">
        <f t="shared" si="497"/>
        <v>0.6166666666666667</v>
      </c>
    </row>
    <row r="12371" spans="1:16" hidden="1" x14ac:dyDescent="0.25">
      <c r="A12371">
        <v>195693692</v>
      </c>
      <c r="B12371">
        <v>803407</v>
      </c>
      <c r="C12371" t="s">
        <v>317</v>
      </c>
      <c r="D12371">
        <v>2005118</v>
      </c>
      <c r="E12371" t="s">
        <v>223</v>
      </c>
      <c r="F12371" t="s">
        <v>214</v>
      </c>
      <c r="G12371" t="s">
        <v>215</v>
      </c>
      <c r="H12371">
        <v>3</v>
      </c>
      <c r="I12371">
        <v>2017</v>
      </c>
      <c r="J12371">
        <v>1</v>
      </c>
      <c r="L12371">
        <v>23094577</v>
      </c>
      <c r="M12371">
        <v>3.6</v>
      </c>
      <c r="P12371" s="29">
        <f t="shared" si="497"/>
        <v>0.43333333333333335</v>
      </c>
    </row>
    <row r="12372" spans="1:16" hidden="1" x14ac:dyDescent="0.25">
      <c r="A12372">
        <v>195693692</v>
      </c>
      <c r="B12372">
        <v>803407</v>
      </c>
      <c r="C12372" t="s">
        <v>317</v>
      </c>
      <c r="D12372">
        <v>2021580</v>
      </c>
      <c r="E12372" t="s">
        <v>241</v>
      </c>
      <c r="F12372" t="s">
        <v>214</v>
      </c>
      <c r="G12372" t="s">
        <v>215</v>
      </c>
      <c r="H12372">
        <v>3</v>
      </c>
      <c r="I12372">
        <v>2017</v>
      </c>
      <c r="J12372">
        <v>1</v>
      </c>
      <c r="L12372">
        <v>23092926</v>
      </c>
      <c r="M12372">
        <v>1.2</v>
      </c>
      <c r="P12372" s="29">
        <f t="shared" si="497"/>
        <v>3.3333333333333326E-2</v>
      </c>
    </row>
    <row r="12373" spans="1:16" hidden="1" x14ac:dyDescent="0.25">
      <c r="A12373">
        <v>195693692</v>
      </c>
      <c r="B12373">
        <v>803407</v>
      </c>
      <c r="C12373" t="s">
        <v>317</v>
      </c>
      <c r="D12373">
        <v>2021600</v>
      </c>
      <c r="E12373" t="s">
        <v>219</v>
      </c>
      <c r="F12373" t="s">
        <v>214</v>
      </c>
      <c r="G12373" t="s">
        <v>215</v>
      </c>
      <c r="H12373">
        <v>3</v>
      </c>
      <c r="I12373">
        <v>2017</v>
      </c>
      <c r="J12373">
        <v>1</v>
      </c>
      <c r="L12373">
        <v>23092795</v>
      </c>
      <c r="M12373">
        <v>2.4</v>
      </c>
      <c r="P12373" s="29">
        <f t="shared" si="497"/>
        <v>0.23333333333333331</v>
      </c>
    </row>
    <row r="12374" spans="1:16" hidden="1" x14ac:dyDescent="0.25">
      <c r="A12374">
        <v>195693692</v>
      </c>
      <c r="B12374">
        <v>803407</v>
      </c>
      <c r="C12374" t="s">
        <v>317</v>
      </c>
      <c r="D12374">
        <v>2021754</v>
      </c>
      <c r="E12374" t="s">
        <v>216</v>
      </c>
      <c r="F12374" t="s">
        <v>214</v>
      </c>
      <c r="G12374" t="s">
        <v>215</v>
      </c>
      <c r="H12374">
        <v>3</v>
      </c>
      <c r="I12374">
        <v>2017</v>
      </c>
      <c r="J12374">
        <v>1</v>
      </c>
      <c r="L12374">
        <v>23092907</v>
      </c>
      <c r="M12374">
        <v>3.4</v>
      </c>
      <c r="P12374" s="29">
        <f t="shared" si="497"/>
        <v>0.39999999999999997</v>
      </c>
    </row>
    <row r="12375" spans="1:16" hidden="1" x14ac:dyDescent="0.25">
      <c r="A12375">
        <v>195693692</v>
      </c>
      <c r="B12375">
        <v>803407</v>
      </c>
      <c r="C12375" t="s">
        <v>317</v>
      </c>
      <c r="D12375">
        <v>2005117</v>
      </c>
      <c r="E12375" t="s">
        <v>220</v>
      </c>
      <c r="F12375" t="s">
        <v>214</v>
      </c>
      <c r="G12375" t="s">
        <v>215</v>
      </c>
      <c r="H12375">
        <v>4</v>
      </c>
      <c r="I12375">
        <v>2017</v>
      </c>
      <c r="J12375">
        <v>1</v>
      </c>
      <c r="L12375">
        <v>23091396</v>
      </c>
      <c r="P12375" s="29" t="str">
        <f t="shared" si="497"/>
        <v>DRP</v>
      </c>
    </row>
    <row r="12376" spans="1:16" hidden="1" x14ac:dyDescent="0.25">
      <c r="A12376">
        <v>195693692</v>
      </c>
      <c r="B12376">
        <v>803407</v>
      </c>
      <c r="C12376" t="s">
        <v>317</v>
      </c>
      <c r="D12376">
        <v>2004116</v>
      </c>
      <c r="E12376" t="s">
        <v>229</v>
      </c>
      <c r="F12376" t="s">
        <v>214</v>
      </c>
      <c r="G12376" t="s">
        <v>215</v>
      </c>
      <c r="H12376">
        <v>4</v>
      </c>
      <c r="I12376">
        <v>2017</v>
      </c>
      <c r="J12376">
        <v>1</v>
      </c>
      <c r="L12376">
        <v>23092358</v>
      </c>
      <c r="P12376" s="29" t="str">
        <f t="shared" si="497"/>
        <v>DRP</v>
      </c>
    </row>
    <row r="12377" spans="1:16" hidden="1" x14ac:dyDescent="0.25">
      <c r="A12377">
        <v>195712719</v>
      </c>
      <c r="B12377">
        <v>803400</v>
      </c>
      <c r="C12377" t="s">
        <v>212</v>
      </c>
      <c r="D12377">
        <v>2004098</v>
      </c>
      <c r="E12377" t="s">
        <v>213</v>
      </c>
      <c r="F12377" t="s">
        <v>214</v>
      </c>
      <c r="G12377" t="s">
        <v>215</v>
      </c>
      <c r="H12377">
        <v>4</v>
      </c>
      <c r="I12377">
        <v>2015</v>
      </c>
      <c r="J12377">
        <v>1</v>
      </c>
      <c r="L12377">
        <v>23066524</v>
      </c>
      <c r="P12377" s="29" t="str">
        <f t="shared" ref="P12377:P12395" si="498">IF(AND(ISNUMBER(M12377),H12377&lt;&gt;4,N12377&lt;&gt;"X"),(M12377-1)/6,IF(H12377=4,"DRP",IF(AND(H12377=3,M12377="NA"),"BAD",IF(AND(H12377=2),"CVL",IF(AND(H12377=1,ISBLANK(M12377)),"NULL","UNK")))))</f>
        <v>DRP</v>
      </c>
    </row>
    <row r="12378" spans="1:16" hidden="1" x14ac:dyDescent="0.25">
      <c r="A12378">
        <v>195712719</v>
      </c>
      <c r="B12378">
        <v>803400</v>
      </c>
      <c r="C12378" t="s">
        <v>212</v>
      </c>
      <c r="D12378">
        <v>2005099</v>
      </c>
      <c r="E12378" t="s">
        <v>217</v>
      </c>
      <c r="F12378" t="s">
        <v>214</v>
      </c>
      <c r="G12378" t="s">
        <v>215</v>
      </c>
      <c r="H12378">
        <v>4</v>
      </c>
      <c r="I12378">
        <v>2015</v>
      </c>
      <c r="J12378">
        <v>1</v>
      </c>
      <c r="L12378">
        <v>23066428</v>
      </c>
      <c r="P12378" s="29" t="str">
        <f t="shared" si="498"/>
        <v>DRP</v>
      </c>
    </row>
    <row r="12379" spans="1:16" hidden="1" x14ac:dyDescent="0.25">
      <c r="A12379">
        <v>195712719</v>
      </c>
      <c r="B12379">
        <v>803400</v>
      </c>
      <c r="C12379" t="s">
        <v>212</v>
      </c>
      <c r="D12379">
        <v>2005102</v>
      </c>
      <c r="E12379" t="s">
        <v>218</v>
      </c>
      <c r="F12379" t="s">
        <v>214</v>
      </c>
      <c r="G12379" t="s">
        <v>215</v>
      </c>
      <c r="H12379">
        <v>4</v>
      </c>
      <c r="I12379">
        <v>2015</v>
      </c>
      <c r="J12379">
        <v>1</v>
      </c>
      <c r="L12379">
        <v>23066489</v>
      </c>
      <c r="P12379" s="29" t="str">
        <f t="shared" si="498"/>
        <v>DRP</v>
      </c>
    </row>
    <row r="12380" spans="1:16" hidden="1" x14ac:dyDescent="0.25">
      <c r="A12380">
        <v>195712719</v>
      </c>
      <c r="B12380">
        <v>803400</v>
      </c>
      <c r="C12380" t="s">
        <v>212</v>
      </c>
      <c r="D12380">
        <v>2005117</v>
      </c>
      <c r="E12380" t="s">
        <v>220</v>
      </c>
      <c r="F12380" t="s">
        <v>214</v>
      </c>
      <c r="G12380" t="s">
        <v>215</v>
      </c>
      <c r="H12380">
        <v>4</v>
      </c>
      <c r="I12380">
        <v>2015</v>
      </c>
      <c r="J12380">
        <v>1</v>
      </c>
      <c r="L12380">
        <v>23065517</v>
      </c>
      <c r="P12380" s="29" t="str">
        <f t="shared" si="498"/>
        <v>DRP</v>
      </c>
    </row>
    <row r="12381" spans="1:16" hidden="1" x14ac:dyDescent="0.25">
      <c r="A12381">
        <v>195712719</v>
      </c>
      <c r="B12381">
        <v>803400</v>
      </c>
      <c r="C12381" t="s">
        <v>212</v>
      </c>
      <c r="D12381">
        <v>2021600</v>
      </c>
      <c r="E12381" t="s">
        <v>219</v>
      </c>
      <c r="F12381" t="s">
        <v>214</v>
      </c>
      <c r="G12381" t="s">
        <v>215</v>
      </c>
      <c r="H12381">
        <v>4</v>
      </c>
      <c r="I12381">
        <v>2015</v>
      </c>
      <c r="J12381">
        <v>1</v>
      </c>
      <c r="L12381">
        <v>23066438</v>
      </c>
      <c r="M12381">
        <v>1</v>
      </c>
      <c r="P12381" s="29" t="str">
        <f t="shared" si="498"/>
        <v>DRP</v>
      </c>
    </row>
    <row r="12382" spans="1:16" hidden="1" x14ac:dyDescent="0.25">
      <c r="A12382">
        <v>195712719</v>
      </c>
      <c r="B12382">
        <v>803400</v>
      </c>
      <c r="C12382" t="s">
        <v>212</v>
      </c>
      <c r="D12382">
        <v>2021754</v>
      </c>
      <c r="E12382" t="s">
        <v>216</v>
      </c>
      <c r="F12382" t="s">
        <v>214</v>
      </c>
      <c r="G12382" t="s">
        <v>215</v>
      </c>
      <c r="H12382">
        <v>4</v>
      </c>
      <c r="I12382">
        <v>2015</v>
      </c>
      <c r="J12382">
        <v>1</v>
      </c>
      <c r="L12382">
        <v>23066449</v>
      </c>
      <c r="P12382" s="29" t="str">
        <f t="shared" si="498"/>
        <v>DRP</v>
      </c>
    </row>
    <row r="12383" spans="1:16" hidden="1" x14ac:dyDescent="0.25">
      <c r="A12383">
        <v>195725306</v>
      </c>
      <c r="B12383">
        <v>803401</v>
      </c>
      <c r="C12383" t="s">
        <v>318</v>
      </c>
      <c r="D12383">
        <v>2005118</v>
      </c>
      <c r="E12383" t="s">
        <v>223</v>
      </c>
      <c r="F12383" t="s">
        <v>214</v>
      </c>
      <c r="G12383" t="s">
        <v>215</v>
      </c>
      <c r="H12383">
        <v>2</v>
      </c>
      <c r="I12383">
        <v>2015</v>
      </c>
      <c r="J12383">
        <v>1</v>
      </c>
      <c r="L12383">
        <v>23067524</v>
      </c>
      <c r="M12383">
        <v>5.3</v>
      </c>
      <c r="P12383" s="29">
        <f t="shared" si="498"/>
        <v>0.71666666666666667</v>
      </c>
    </row>
    <row r="12384" spans="1:16" hidden="1" x14ac:dyDescent="0.25">
      <c r="A12384">
        <v>195725306</v>
      </c>
      <c r="B12384">
        <v>803401</v>
      </c>
      <c r="C12384" t="s">
        <v>318</v>
      </c>
      <c r="D12384">
        <v>2021600</v>
      </c>
      <c r="E12384" t="s">
        <v>219</v>
      </c>
      <c r="F12384" t="s">
        <v>214</v>
      </c>
      <c r="G12384" t="s">
        <v>215</v>
      </c>
      <c r="H12384">
        <v>3</v>
      </c>
      <c r="I12384">
        <v>2015</v>
      </c>
      <c r="J12384">
        <v>1</v>
      </c>
      <c r="L12384">
        <v>23066442</v>
      </c>
      <c r="M12384">
        <v>3.5</v>
      </c>
      <c r="P12384" s="29">
        <f t="shared" si="498"/>
        <v>0.41666666666666669</v>
      </c>
    </row>
    <row r="12385" spans="1:16" hidden="1" x14ac:dyDescent="0.25">
      <c r="A12385">
        <v>195725306</v>
      </c>
      <c r="B12385">
        <v>803401</v>
      </c>
      <c r="C12385" t="s">
        <v>318</v>
      </c>
      <c r="D12385">
        <v>2005099</v>
      </c>
      <c r="E12385" t="s">
        <v>217</v>
      </c>
      <c r="F12385" t="s">
        <v>214</v>
      </c>
      <c r="G12385" t="s">
        <v>215</v>
      </c>
      <c r="H12385">
        <v>3</v>
      </c>
      <c r="I12385">
        <v>2015</v>
      </c>
      <c r="J12385">
        <v>1</v>
      </c>
      <c r="L12385">
        <v>23066434</v>
      </c>
      <c r="M12385">
        <v>2.8</v>
      </c>
      <c r="P12385" s="29">
        <f t="shared" si="498"/>
        <v>0.3</v>
      </c>
    </row>
    <row r="12386" spans="1:16" hidden="1" x14ac:dyDescent="0.25">
      <c r="A12386">
        <v>195725306</v>
      </c>
      <c r="B12386">
        <v>803401</v>
      </c>
      <c r="C12386" t="s">
        <v>318</v>
      </c>
      <c r="D12386">
        <v>2021754</v>
      </c>
      <c r="E12386" t="s">
        <v>216</v>
      </c>
      <c r="F12386" t="s">
        <v>214</v>
      </c>
      <c r="G12386" t="s">
        <v>215</v>
      </c>
      <c r="H12386">
        <v>3</v>
      </c>
      <c r="I12386">
        <v>2015</v>
      </c>
      <c r="J12386">
        <v>1</v>
      </c>
      <c r="L12386">
        <v>23066482</v>
      </c>
      <c r="M12386">
        <v>3.1</v>
      </c>
      <c r="P12386" s="29">
        <f t="shared" si="498"/>
        <v>0.35000000000000003</v>
      </c>
    </row>
    <row r="12387" spans="1:16" hidden="1" x14ac:dyDescent="0.25">
      <c r="A12387">
        <v>195725306</v>
      </c>
      <c r="B12387">
        <v>803401</v>
      </c>
      <c r="C12387" t="s">
        <v>318</v>
      </c>
      <c r="D12387">
        <v>2005102</v>
      </c>
      <c r="E12387" t="s">
        <v>218</v>
      </c>
      <c r="F12387" t="s">
        <v>214</v>
      </c>
      <c r="G12387" t="s">
        <v>215</v>
      </c>
      <c r="H12387">
        <v>3</v>
      </c>
      <c r="I12387">
        <v>2015</v>
      </c>
      <c r="J12387">
        <v>1</v>
      </c>
      <c r="L12387">
        <v>23066495</v>
      </c>
      <c r="M12387">
        <v>3.2</v>
      </c>
      <c r="P12387" s="29">
        <f t="shared" si="498"/>
        <v>0.3666666666666667</v>
      </c>
    </row>
    <row r="12388" spans="1:16" hidden="1" x14ac:dyDescent="0.25">
      <c r="A12388">
        <v>195725306</v>
      </c>
      <c r="B12388">
        <v>803401</v>
      </c>
      <c r="C12388" t="s">
        <v>318</v>
      </c>
      <c r="D12388">
        <v>2004098</v>
      </c>
      <c r="E12388" t="s">
        <v>213</v>
      </c>
      <c r="F12388" t="s">
        <v>214</v>
      </c>
      <c r="G12388" t="s">
        <v>215</v>
      </c>
      <c r="H12388">
        <v>2</v>
      </c>
      <c r="I12388">
        <v>2015</v>
      </c>
      <c r="J12388">
        <v>1</v>
      </c>
      <c r="L12388">
        <v>23066520</v>
      </c>
      <c r="M12388">
        <v>6.4</v>
      </c>
      <c r="P12388" s="29">
        <f t="shared" si="498"/>
        <v>0.9</v>
      </c>
    </row>
    <row r="12389" spans="1:16" hidden="1" x14ac:dyDescent="0.25">
      <c r="A12389">
        <v>195725306</v>
      </c>
      <c r="B12389">
        <v>803401</v>
      </c>
      <c r="C12389" t="s">
        <v>318</v>
      </c>
      <c r="D12389">
        <v>2021600</v>
      </c>
      <c r="E12389" t="s">
        <v>219</v>
      </c>
      <c r="F12389" t="s">
        <v>214</v>
      </c>
      <c r="G12389" t="s">
        <v>215</v>
      </c>
      <c r="H12389">
        <v>2</v>
      </c>
      <c r="I12389">
        <v>2015</v>
      </c>
      <c r="J12389">
        <v>2</v>
      </c>
      <c r="L12389">
        <v>23071942</v>
      </c>
      <c r="M12389">
        <v>4</v>
      </c>
      <c r="P12389" s="29">
        <f t="shared" si="498"/>
        <v>0.5</v>
      </c>
    </row>
    <row r="12390" spans="1:16" hidden="1" x14ac:dyDescent="0.25">
      <c r="A12390">
        <v>195725306</v>
      </c>
      <c r="B12390">
        <v>803401</v>
      </c>
      <c r="C12390" t="s">
        <v>318</v>
      </c>
      <c r="D12390">
        <v>2005099</v>
      </c>
      <c r="E12390" t="s">
        <v>217</v>
      </c>
      <c r="F12390" t="s">
        <v>214</v>
      </c>
      <c r="G12390" t="s">
        <v>215</v>
      </c>
      <c r="H12390">
        <v>3</v>
      </c>
      <c r="I12390">
        <v>2015</v>
      </c>
      <c r="J12390">
        <v>2</v>
      </c>
      <c r="L12390">
        <v>23071928</v>
      </c>
      <c r="M12390">
        <v>3.4</v>
      </c>
      <c r="P12390" s="29">
        <f t="shared" si="498"/>
        <v>0.39999999999999997</v>
      </c>
    </row>
    <row r="12391" spans="1:16" hidden="1" x14ac:dyDescent="0.25">
      <c r="A12391">
        <v>195725306</v>
      </c>
      <c r="B12391">
        <v>803401</v>
      </c>
      <c r="C12391" t="s">
        <v>318</v>
      </c>
      <c r="D12391">
        <v>2005102</v>
      </c>
      <c r="E12391" t="s">
        <v>218</v>
      </c>
      <c r="F12391" t="s">
        <v>214</v>
      </c>
      <c r="G12391" t="s">
        <v>215</v>
      </c>
      <c r="H12391">
        <v>2</v>
      </c>
      <c r="I12391">
        <v>2015</v>
      </c>
      <c r="J12391">
        <v>2</v>
      </c>
      <c r="L12391">
        <v>23072204</v>
      </c>
      <c r="M12391">
        <v>4.2</v>
      </c>
      <c r="P12391" s="29">
        <f t="shared" si="498"/>
        <v>0.53333333333333333</v>
      </c>
    </row>
    <row r="12392" spans="1:16" hidden="1" x14ac:dyDescent="0.25">
      <c r="A12392">
        <v>195725306</v>
      </c>
      <c r="B12392">
        <v>803401</v>
      </c>
      <c r="C12392" t="s">
        <v>318</v>
      </c>
      <c r="D12392">
        <v>2021754</v>
      </c>
      <c r="E12392" t="s">
        <v>216</v>
      </c>
      <c r="F12392" t="s">
        <v>214</v>
      </c>
      <c r="G12392" t="s">
        <v>215</v>
      </c>
      <c r="H12392">
        <v>3</v>
      </c>
      <c r="I12392">
        <v>2015</v>
      </c>
      <c r="J12392">
        <v>2</v>
      </c>
      <c r="L12392">
        <v>23074140</v>
      </c>
      <c r="M12392">
        <v>3.6</v>
      </c>
      <c r="P12392" s="29">
        <f t="shared" si="498"/>
        <v>0.43333333333333335</v>
      </c>
    </row>
    <row r="12393" spans="1:16" hidden="1" x14ac:dyDescent="0.25">
      <c r="A12393">
        <v>195725306</v>
      </c>
      <c r="B12393">
        <v>803401</v>
      </c>
      <c r="C12393" t="s">
        <v>318</v>
      </c>
      <c r="D12393">
        <v>2005117</v>
      </c>
      <c r="E12393" t="s">
        <v>220</v>
      </c>
      <c r="F12393" t="s">
        <v>214</v>
      </c>
      <c r="G12393" t="s">
        <v>215</v>
      </c>
      <c r="H12393">
        <v>3</v>
      </c>
      <c r="I12393">
        <v>2015</v>
      </c>
      <c r="J12393">
        <v>2</v>
      </c>
      <c r="L12393">
        <v>23070398</v>
      </c>
      <c r="M12393">
        <v>2.8</v>
      </c>
      <c r="P12393" s="29">
        <f t="shared" si="498"/>
        <v>0.3</v>
      </c>
    </row>
    <row r="12394" spans="1:16" hidden="1" x14ac:dyDescent="0.25">
      <c r="A12394">
        <v>195725306</v>
      </c>
      <c r="B12394">
        <v>803401</v>
      </c>
      <c r="C12394" t="s">
        <v>318</v>
      </c>
      <c r="D12394">
        <v>2004112</v>
      </c>
      <c r="E12394" t="s">
        <v>244</v>
      </c>
      <c r="F12394" t="s">
        <v>214</v>
      </c>
      <c r="G12394" t="s">
        <v>215</v>
      </c>
      <c r="H12394">
        <v>2</v>
      </c>
      <c r="I12394">
        <v>2015</v>
      </c>
      <c r="J12394">
        <v>2</v>
      </c>
      <c r="L12394">
        <v>23073233</v>
      </c>
      <c r="M12394">
        <v>4.9000000000000004</v>
      </c>
      <c r="P12394" s="29">
        <f t="shared" si="498"/>
        <v>0.65</v>
      </c>
    </row>
    <row r="12395" spans="1:16" hidden="1" x14ac:dyDescent="0.25">
      <c r="A12395">
        <v>195725306</v>
      </c>
      <c r="B12395">
        <v>803401</v>
      </c>
      <c r="C12395" t="s">
        <v>318</v>
      </c>
      <c r="D12395">
        <v>2005131</v>
      </c>
      <c r="E12395" t="s">
        <v>228</v>
      </c>
      <c r="F12395" t="s">
        <v>214</v>
      </c>
      <c r="G12395" t="s">
        <v>215</v>
      </c>
      <c r="H12395">
        <v>4</v>
      </c>
      <c r="I12395">
        <v>2015</v>
      </c>
      <c r="J12395">
        <v>2</v>
      </c>
      <c r="L12395">
        <v>23070713</v>
      </c>
      <c r="P12395" s="29" t="str">
        <f t="shared" si="498"/>
        <v>DRP</v>
      </c>
    </row>
    <row r="12396" spans="1:16" hidden="1" x14ac:dyDescent="0.25">
      <c r="A12396">
        <v>195725306</v>
      </c>
      <c r="B12396">
        <v>803401</v>
      </c>
      <c r="C12396" t="s">
        <v>318</v>
      </c>
      <c r="D12396">
        <v>2004116</v>
      </c>
      <c r="E12396" t="s">
        <v>229</v>
      </c>
      <c r="F12396" t="s">
        <v>214</v>
      </c>
      <c r="G12396" t="s">
        <v>215</v>
      </c>
      <c r="H12396">
        <v>2</v>
      </c>
      <c r="I12396">
        <v>2016</v>
      </c>
      <c r="J12396">
        <v>1</v>
      </c>
      <c r="L12396">
        <v>23073043</v>
      </c>
      <c r="M12396">
        <v>5.0999999999999996</v>
      </c>
      <c r="P12396" s="29">
        <f t="shared" ref="P12396:P12427" si="499">IF(AND(ISNUMBER(M12396),H12396&lt;&gt;4),(M12396-1)/6,IF(H12396=4,"DRP",IF(AND(H12396=3,M12396="NA"),"BAD",IF(AND(H12396=2),"CVL",IF(AND(H12396=1,ISBLANK(M12396)),"NULL","UNK")))))</f>
        <v>0.68333333333333324</v>
      </c>
    </row>
    <row r="12397" spans="1:16" hidden="1" x14ac:dyDescent="0.25">
      <c r="A12397">
        <v>195725306</v>
      </c>
      <c r="B12397">
        <v>803401</v>
      </c>
      <c r="C12397" t="s">
        <v>318</v>
      </c>
      <c r="D12397">
        <v>2005131</v>
      </c>
      <c r="E12397" t="s">
        <v>228</v>
      </c>
      <c r="F12397" t="s">
        <v>214</v>
      </c>
      <c r="G12397" t="s">
        <v>215</v>
      </c>
      <c r="H12397">
        <v>2</v>
      </c>
      <c r="I12397">
        <v>2016</v>
      </c>
      <c r="J12397">
        <v>1</v>
      </c>
      <c r="L12397">
        <v>23081641</v>
      </c>
      <c r="M12397">
        <v>6</v>
      </c>
      <c r="P12397" s="29">
        <f t="shared" si="499"/>
        <v>0.83333333333333337</v>
      </c>
    </row>
    <row r="12398" spans="1:16" hidden="1" x14ac:dyDescent="0.25">
      <c r="A12398">
        <v>195725306</v>
      </c>
      <c r="B12398">
        <v>803401</v>
      </c>
      <c r="C12398" t="s">
        <v>318</v>
      </c>
      <c r="D12398">
        <v>2021602</v>
      </c>
      <c r="E12398" t="s">
        <v>242</v>
      </c>
      <c r="F12398" t="s">
        <v>214</v>
      </c>
      <c r="G12398" t="s">
        <v>215</v>
      </c>
      <c r="H12398">
        <v>2</v>
      </c>
      <c r="I12398">
        <v>2016</v>
      </c>
      <c r="J12398">
        <v>1</v>
      </c>
      <c r="L12398">
        <v>23081144</v>
      </c>
      <c r="M12398">
        <v>4.5999999999999996</v>
      </c>
      <c r="P12398" s="29">
        <f t="shared" si="499"/>
        <v>0.6</v>
      </c>
    </row>
    <row r="12399" spans="1:16" hidden="1" x14ac:dyDescent="0.25">
      <c r="A12399">
        <v>195725306</v>
      </c>
      <c r="B12399">
        <v>803401</v>
      </c>
      <c r="C12399" t="s">
        <v>318</v>
      </c>
      <c r="D12399">
        <v>2005099</v>
      </c>
      <c r="E12399" t="s">
        <v>217</v>
      </c>
      <c r="F12399" t="s">
        <v>214</v>
      </c>
      <c r="G12399" t="s">
        <v>215</v>
      </c>
      <c r="H12399">
        <v>2</v>
      </c>
      <c r="I12399">
        <v>2016</v>
      </c>
      <c r="J12399">
        <v>1</v>
      </c>
      <c r="L12399">
        <v>23081377</v>
      </c>
      <c r="M12399">
        <v>5.3</v>
      </c>
      <c r="P12399" s="29">
        <f t="shared" si="499"/>
        <v>0.71666666666666667</v>
      </c>
    </row>
    <row r="12400" spans="1:16" hidden="1" x14ac:dyDescent="0.25">
      <c r="A12400">
        <v>195725306</v>
      </c>
      <c r="B12400">
        <v>803401</v>
      </c>
      <c r="C12400" t="s">
        <v>318</v>
      </c>
      <c r="D12400">
        <v>2005117</v>
      </c>
      <c r="E12400" t="s">
        <v>220</v>
      </c>
      <c r="F12400" t="s">
        <v>214</v>
      </c>
      <c r="G12400" t="s">
        <v>215</v>
      </c>
      <c r="H12400">
        <v>2</v>
      </c>
      <c r="I12400">
        <v>2016</v>
      </c>
      <c r="J12400">
        <v>1</v>
      </c>
      <c r="L12400">
        <v>23078737</v>
      </c>
      <c r="M12400">
        <v>4</v>
      </c>
      <c r="P12400" s="29">
        <f t="shared" si="499"/>
        <v>0.5</v>
      </c>
    </row>
    <row r="12401" spans="1:16" hidden="1" x14ac:dyDescent="0.25">
      <c r="A12401">
        <v>195725306</v>
      </c>
      <c r="B12401">
        <v>803401</v>
      </c>
      <c r="C12401" t="s">
        <v>318</v>
      </c>
      <c r="D12401">
        <v>2021754</v>
      </c>
      <c r="E12401" t="s">
        <v>216</v>
      </c>
      <c r="F12401" t="s">
        <v>214</v>
      </c>
      <c r="G12401" t="s">
        <v>215</v>
      </c>
      <c r="H12401">
        <v>2</v>
      </c>
      <c r="I12401">
        <v>2016</v>
      </c>
      <c r="J12401">
        <v>1</v>
      </c>
      <c r="L12401">
        <v>23081126</v>
      </c>
      <c r="M12401">
        <v>4.4000000000000004</v>
      </c>
      <c r="P12401" s="29">
        <f t="shared" si="499"/>
        <v>0.56666666666666676</v>
      </c>
    </row>
    <row r="12402" spans="1:16" hidden="1" x14ac:dyDescent="0.25">
      <c r="A12402">
        <v>195725306</v>
      </c>
      <c r="B12402">
        <v>803401</v>
      </c>
      <c r="C12402" t="s">
        <v>318</v>
      </c>
      <c r="D12402">
        <v>2021993</v>
      </c>
      <c r="E12402" t="s">
        <v>256</v>
      </c>
      <c r="F12402" t="s">
        <v>214</v>
      </c>
      <c r="G12402" t="s">
        <v>215</v>
      </c>
      <c r="H12402">
        <v>2</v>
      </c>
      <c r="I12402">
        <v>2016</v>
      </c>
      <c r="J12402">
        <v>2</v>
      </c>
      <c r="L12402">
        <v>23086519</v>
      </c>
      <c r="M12402">
        <v>4.3</v>
      </c>
      <c r="P12402" s="29">
        <f t="shared" si="499"/>
        <v>0.54999999999999993</v>
      </c>
    </row>
    <row r="12403" spans="1:16" hidden="1" x14ac:dyDescent="0.25">
      <c r="A12403">
        <v>195725306</v>
      </c>
      <c r="B12403">
        <v>803401</v>
      </c>
      <c r="C12403" t="s">
        <v>318</v>
      </c>
      <c r="D12403">
        <v>2021756</v>
      </c>
      <c r="E12403" t="s">
        <v>253</v>
      </c>
      <c r="F12403" t="s">
        <v>214</v>
      </c>
      <c r="G12403" t="s">
        <v>215</v>
      </c>
      <c r="H12403">
        <v>3</v>
      </c>
      <c r="I12403">
        <v>2016</v>
      </c>
      <c r="J12403">
        <v>2</v>
      </c>
      <c r="L12403">
        <v>23086835</v>
      </c>
      <c r="M12403">
        <v>2.2999999999999998</v>
      </c>
      <c r="P12403" s="29">
        <f t="shared" si="499"/>
        <v>0.21666666666666665</v>
      </c>
    </row>
    <row r="12404" spans="1:16" hidden="1" x14ac:dyDescent="0.25">
      <c r="A12404">
        <v>195725306</v>
      </c>
      <c r="B12404">
        <v>803401</v>
      </c>
      <c r="C12404" t="s">
        <v>318</v>
      </c>
      <c r="D12404">
        <v>2021580</v>
      </c>
      <c r="E12404" t="s">
        <v>241</v>
      </c>
      <c r="F12404" t="s">
        <v>214</v>
      </c>
      <c r="G12404" t="s">
        <v>215</v>
      </c>
      <c r="H12404">
        <v>3</v>
      </c>
      <c r="I12404">
        <v>2016</v>
      </c>
      <c r="J12404">
        <v>2</v>
      </c>
      <c r="L12404">
        <v>23086825</v>
      </c>
      <c r="M12404">
        <v>3.1</v>
      </c>
      <c r="P12404" s="29">
        <f t="shared" si="499"/>
        <v>0.35000000000000003</v>
      </c>
    </row>
    <row r="12405" spans="1:16" hidden="1" x14ac:dyDescent="0.25">
      <c r="A12405">
        <v>195725306</v>
      </c>
      <c r="B12405">
        <v>803401</v>
      </c>
      <c r="C12405" t="s">
        <v>318</v>
      </c>
      <c r="D12405">
        <v>2004099</v>
      </c>
      <c r="E12405" t="s">
        <v>245</v>
      </c>
      <c r="F12405" t="s">
        <v>214</v>
      </c>
      <c r="G12405" t="s">
        <v>215</v>
      </c>
      <c r="H12405">
        <v>2</v>
      </c>
      <c r="I12405">
        <v>2016</v>
      </c>
      <c r="J12405">
        <v>2</v>
      </c>
      <c r="L12405">
        <v>23085315</v>
      </c>
      <c r="M12405">
        <v>4.9000000000000004</v>
      </c>
      <c r="P12405" s="29">
        <f t="shared" si="499"/>
        <v>0.65</v>
      </c>
    </row>
    <row r="12406" spans="1:16" hidden="1" x14ac:dyDescent="0.25">
      <c r="A12406">
        <v>195725306</v>
      </c>
      <c r="B12406">
        <v>803401</v>
      </c>
      <c r="C12406" t="s">
        <v>318</v>
      </c>
      <c r="D12406">
        <v>2005120</v>
      </c>
      <c r="E12406" t="s">
        <v>293</v>
      </c>
      <c r="F12406" t="s">
        <v>214</v>
      </c>
      <c r="G12406" t="s">
        <v>215</v>
      </c>
      <c r="H12406">
        <v>2</v>
      </c>
      <c r="I12406">
        <v>2016</v>
      </c>
      <c r="J12406">
        <v>2</v>
      </c>
      <c r="L12406">
        <v>23086515</v>
      </c>
      <c r="M12406">
        <v>5.0999999999999996</v>
      </c>
      <c r="P12406" s="29">
        <f t="shared" si="499"/>
        <v>0.68333333333333324</v>
      </c>
    </row>
    <row r="12407" spans="1:16" hidden="1" x14ac:dyDescent="0.25">
      <c r="A12407">
        <v>195725306</v>
      </c>
      <c r="B12407">
        <v>803401</v>
      </c>
      <c r="C12407" t="s">
        <v>318</v>
      </c>
      <c r="D12407">
        <v>2021763</v>
      </c>
      <c r="E12407" t="s">
        <v>298</v>
      </c>
      <c r="F12407" t="s">
        <v>214</v>
      </c>
      <c r="G12407" t="s">
        <v>215</v>
      </c>
      <c r="H12407">
        <v>3</v>
      </c>
      <c r="I12407">
        <v>2016</v>
      </c>
      <c r="J12407">
        <v>2</v>
      </c>
      <c r="L12407">
        <v>23086846</v>
      </c>
      <c r="M12407">
        <v>3.3</v>
      </c>
      <c r="P12407" s="29">
        <f t="shared" si="499"/>
        <v>0.3833333333333333</v>
      </c>
    </row>
    <row r="12408" spans="1:16" hidden="1" x14ac:dyDescent="0.25">
      <c r="A12408">
        <v>195725306</v>
      </c>
      <c r="B12408">
        <v>803401</v>
      </c>
      <c r="C12408" t="s">
        <v>318</v>
      </c>
      <c r="D12408">
        <v>2004591</v>
      </c>
      <c r="E12408" t="s">
        <v>271</v>
      </c>
      <c r="F12408" t="s">
        <v>214</v>
      </c>
      <c r="G12408" t="s">
        <v>215</v>
      </c>
      <c r="H12408">
        <v>2</v>
      </c>
      <c r="I12408">
        <v>2017</v>
      </c>
      <c r="J12408">
        <v>1</v>
      </c>
      <c r="L12408">
        <v>23093319</v>
      </c>
      <c r="M12408">
        <v>6</v>
      </c>
      <c r="P12408" s="29">
        <f t="shared" si="499"/>
        <v>0.83333333333333337</v>
      </c>
    </row>
    <row r="12409" spans="1:16" hidden="1" x14ac:dyDescent="0.25">
      <c r="A12409">
        <v>195725306</v>
      </c>
      <c r="B12409">
        <v>803401</v>
      </c>
      <c r="C12409" t="s">
        <v>318</v>
      </c>
      <c r="D12409">
        <v>2021580</v>
      </c>
      <c r="E12409" t="s">
        <v>241</v>
      </c>
      <c r="F12409" t="s">
        <v>214</v>
      </c>
      <c r="G12409" t="s">
        <v>215</v>
      </c>
      <c r="H12409">
        <v>2</v>
      </c>
      <c r="I12409">
        <v>2017</v>
      </c>
      <c r="J12409">
        <v>1</v>
      </c>
      <c r="L12409">
        <v>23092926</v>
      </c>
      <c r="M12409">
        <v>4.2</v>
      </c>
      <c r="P12409" s="29">
        <f t="shared" si="499"/>
        <v>0.53333333333333333</v>
      </c>
    </row>
    <row r="12410" spans="1:16" hidden="1" x14ac:dyDescent="0.25">
      <c r="A12410">
        <v>195725306</v>
      </c>
      <c r="B12410">
        <v>803401</v>
      </c>
      <c r="C12410" t="s">
        <v>318</v>
      </c>
      <c r="D12410">
        <v>2021756</v>
      </c>
      <c r="E12410" t="s">
        <v>253</v>
      </c>
      <c r="F12410" t="s">
        <v>214</v>
      </c>
      <c r="G12410" t="s">
        <v>215</v>
      </c>
      <c r="H12410">
        <v>2</v>
      </c>
      <c r="I12410">
        <v>2017</v>
      </c>
      <c r="J12410">
        <v>1</v>
      </c>
      <c r="L12410">
        <v>23092931</v>
      </c>
      <c r="M12410">
        <v>4.2</v>
      </c>
      <c r="P12410" s="29">
        <f t="shared" si="499"/>
        <v>0.53333333333333333</v>
      </c>
    </row>
    <row r="12411" spans="1:16" hidden="1" x14ac:dyDescent="0.25">
      <c r="A12411">
        <v>195725306</v>
      </c>
      <c r="B12411">
        <v>803401</v>
      </c>
      <c r="C12411" t="s">
        <v>318</v>
      </c>
      <c r="D12411">
        <v>2021763</v>
      </c>
      <c r="E12411" t="s">
        <v>298</v>
      </c>
      <c r="F12411" t="s">
        <v>214</v>
      </c>
      <c r="G12411" t="s">
        <v>215</v>
      </c>
      <c r="H12411">
        <v>2</v>
      </c>
      <c r="I12411">
        <v>2017</v>
      </c>
      <c r="J12411">
        <v>1</v>
      </c>
      <c r="L12411">
        <v>23091987</v>
      </c>
      <c r="M12411">
        <v>6</v>
      </c>
      <c r="P12411" s="29">
        <f t="shared" si="499"/>
        <v>0.83333333333333337</v>
      </c>
    </row>
    <row r="12412" spans="1:16" hidden="1" x14ac:dyDescent="0.25">
      <c r="A12412">
        <v>195725306</v>
      </c>
      <c r="B12412">
        <v>803401</v>
      </c>
      <c r="C12412" t="s">
        <v>318</v>
      </c>
      <c r="D12412">
        <v>2021638</v>
      </c>
      <c r="E12412" t="s">
        <v>250</v>
      </c>
      <c r="F12412" t="s">
        <v>214</v>
      </c>
      <c r="G12412" t="s">
        <v>215</v>
      </c>
      <c r="H12412">
        <v>3</v>
      </c>
      <c r="I12412">
        <v>2017</v>
      </c>
      <c r="J12412">
        <v>2</v>
      </c>
      <c r="L12412">
        <v>23101182</v>
      </c>
      <c r="M12412">
        <v>3.1</v>
      </c>
      <c r="P12412" s="29">
        <f t="shared" si="499"/>
        <v>0.35000000000000003</v>
      </c>
    </row>
    <row r="12413" spans="1:16" hidden="1" x14ac:dyDescent="0.25">
      <c r="A12413">
        <v>195725306</v>
      </c>
      <c r="B12413">
        <v>803401</v>
      </c>
      <c r="C12413" t="s">
        <v>318</v>
      </c>
      <c r="D12413">
        <v>2021781</v>
      </c>
      <c r="E12413" t="s">
        <v>235</v>
      </c>
      <c r="F12413" t="s">
        <v>214</v>
      </c>
      <c r="G12413" t="s">
        <v>215</v>
      </c>
      <c r="H12413">
        <v>3</v>
      </c>
      <c r="I12413">
        <v>2017</v>
      </c>
      <c r="J12413">
        <v>2</v>
      </c>
      <c r="L12413">
        <v>23101189</v>
      </c>
      <c r="M12413">
        <v>3.1</v>
      </c>
      <c r="P12413" s="29">
        <f t="shared" si="499"/>
        <v>0.35000000000000003</v>
      </c>
    </row>
    <row r="12414" spans="1:16" hidden="1" x14ac:dyDescent="0.25">
      <c r="A12414">
        <v>195725306</v>
      </c>
      <c r="B12414">
        <v>803401</v>
      </c>
      <c r="C12414" t="s">
        <v>318</v>
      </c>
      <c r="D12414">
        <v>2021874</v>
      </c>
      <c r="E12414" t="s">
        <v>226</v>
      </c>
      <c r="F12414" t="s">
        <v>214</v>
      </c>
      <c r="G12414" t="s">
        <v>215</v>
      </c>
      <c r="H12414">
        <v>2</v>
      </c>
      <c r="I12414">
        <v>2017</v>
      </c>
      <c r="J12414">
        <v>2</v>
      </c>
      <c r="L12414">
        <v>23101908</v>
      </c>
      <c r="M12414">
        <v>4</v>
      </c>
      <c r="P12414" s="29">
        <f t="shared" si="499"/>
        <v>0.5</v>
      </c>
    </row>
    <row r="12415" spans="1:16" hidden="1" x14ac:dyDescent="0.25">
      <c r="A12415">
        <v>195725306</v>
      </c>
      <c r="B12415">
        <v>803401</v>
      </c>
      <c r="C12415" t="s">
        <v>318</v>
      </c>
      <c r="D12415">
        <v>2021615</v>
      </c>
      <c r="E12415" t="s">
        <v>255</v>
      </c>
      <c r="F12415" t="s">
        <v>214</v>
      </c>
      <c r="G12415" t="s">
        <v>215</v>
      </c>
      <c r="H12415">
        <v>2</v>
      </c>
      <c r="I12415">
        <v>2017</v>
      </c>
      <c r="J12415">
        <v>2</v>
      </c>
      <c r="L12415">
        <v>23097634</v>
      </c>
      <c r="M12415">
        <v>4</v>
      </c>
      <c r="P12415" s="29">
        <f t="shared" si="499"/>
        <v>0.5</v>
      </c>
    </row>
    <row r="12416" spans="1:16" hidden="1" x14ac:dyDescent="0.25">
      <c r="A12416">
        <v>195725306</v>
      </c>
      <c r="B12416">
        <v>803401</v>
      </c>
      <c r="C12416" t="s">
        <v>318</v>
      </c>
      <c r="D12416">
        <v>2019271</v>
      </c>
      <c r="E12416" t="s">
        <v>236</v>
      </c>
      <c r="F12416" t="s">
        <v>214</v>
      </c>
      <c r="G12416" t="s">
        <v>215</v>
      </c>
      <c r="H12416">
        <v>2</v>
      </c>
      <c r="I12416">
        <v>2017</v>
      </c>
      <c r="J12416">
        <v>2</v>
      </c>
      <c r="L12416">
        <v>23097916</v>
      </c>
      <c r="M12416">
        <v>4.8</v>
      </c>
      <c r="P12416" s="29">
        <f t="shared" si="499"/>
        <v>0.6333333333333333</v>
      </c>
    </row>
    <row r="12417" spans="1:16" hidden="1" x14ac:dyDescent="0.25">
      <c r="A12417">
        <v>195725306</v>
      </c>
      <c r="B12417">
        <v>803401</v>
      </c>
      <c r="C12417" t="s">
        <v>318</v>
      </c>
      <c r="D12417">
        <v>2021596</v>
      </c>
      <c r="E12417" t="s">
        <v>294</v>
      </c>
      <c r="F12417" t="s">
        <v>214</v>
      </c>
      <c r="G12417" t="s">
        <v>215</v>
      </c>
      <c r="H12417">
        <v>3</v>
      </c>
      <c r="I12417">
        <v>2017</v>
      </c>
      <c r="J12417">
        <v>2</v>
      </c>
      <c r="L12417">
        <v>23101186</v>
      </c>
      <c r="M12417">
        <v>3.2</v>
      </c>
      <c r="P12417" s="29">
        <f t="shared" si="499"/>
        <v>0.3666666666666667</v>
      </c>
    </row>
    <row r="12418" spans="1:16" hidden="1" x14ac:dyDescent="0.25">
      <c r="A12418">
        <v>195725306</v>
      </c>
      <c r="B12418">
        <v>803401</v>
      </c>
      <c r="C12418" t="s">
        <v>318</v>
      </c>
      <c r="D12418">
        <v>2004752</v>
      </c>
      <c r="E12418" t="s">
        <v>290</v>
      </c>
      <c r="F12418" t="s">
        <v>214</v>
      </c>
      <c r="G12418" t="s">
        <v>215</v>
      </c>
      <c r="H12418">
        <v>3</v>
      </c>
      <c r="I12418">
        <v>2017</v>
      </c>
      <c r="J12418">
        <v>2</v>
      </c>
      <c r="L12418">
        <v>23101236</v>
      </c>
      <c r="M12418">
        <v>3.8</v>
      </c>
      <c r="P12418" s="29">
        <f t="shared" si="499"/>
        <v>0.46666666666666662</v>
      </c>
    </row>
    <row r="12419" spans="1:16" hidden="1" x14ac:dyDescent="0.25">
      <c r="A12419">
        <v>195725306</v>
      </c>
      <c r="B12419">
        <v>803401</v>
      </c>
      <c r="C12419" t="s">
        <v>318</v>
      </c>
      <c r="D12419">
        <v>2021591</v>
      </c>
      <c r="E12419" t="s">
        <v>240</v>
      </c>
      <c r="F12419" t="s">
        <v>214</v>
      </c>
      <c r="G12419" t="s">
        <v>215</v>
      </c>
      <c r="H12419">
        <v>4</v>
      </c>
      <c r="I12419">
        <v>2017</v>
      </c>
      <c r="J12419">
        <v>2</v>
      </c>
      <c r="L12419">
        <v>23097630</v>
      </c>
      <c r="P12419" s="29" t="str">
        <f t="shared" si="499"/>
        <v>DRP</v>
      </c>
    </row>
    <row r="12420" spans="1:16" hidden="1" x14ac:dyDescent="0.25">
      <c r="A12420">
        <v>195725306</v>
      </c>
      <c r="B12420">
        <v>803401</v>
      </c>
      <c r="C12420" t="s">
        <v>318</v>
      </c>
      <c r="D12420">
        <v>2024862</v>
      </c>
      <c r="E12420" t="s">
        <v>289</v>
      </c>
      <c r="F12420" t="s">
        <v>214</v>
      </c>
      <c r="G12420" t="s">
        <v>215</v>
      </c>
      <c r="H12420">
        <v>4</v>
      </c>
      <c r="I12420">
        <v>2017</v>
      </c>
      <c r="J12420">
        <v>2</v>
      </c>
      <c r="L12420">
        <v>23097632</v>
      </c>
      <c r="P12420" s="29" t="str">
        <f t="shared" si="499"/>
        <v>DRP</v>
      </c>
    </row>
    <row r="12421" spans="1:16" hidden="1" x14ac:dyDescent="0.25">
      <c r="A12421">
        <v>195725306</v>
      </c>
      <c r="B12421">
        <v>803401</v>
      </c>
      <c r="C12421" t="s">
        <v>318</v>
      </c>
      <c r="D12421">
        <v>2021638</v>
      </c>
      <c r="E12421" t="s">
        <v>250</v>
      </c>
      <c r="F12421" t="s">
        <v>214</v>
      </c>
      <c r="G12421" t="s">
        <v>215</v>
      </c>
      <c r="H12421">
        <v>2</v>
      </c>
      <c r="I12421">
        <v>2018</v>
      </c>
      <c r="J12421">
        <v>1</v>
      </c>
      <c r="L12421">
        <v>23108054</v>
      </c>
      <c r="M12421">
        <v>5</v>
      </c>
      <c r="P12421" s="29">
        <f t="shared" si="499"/>
        <v>0.66666666666666663</v>
      </c>
    </row>
    <row r="12422" spans="1:16" hidden="1" x14ac:dyDescent="0.25">
      <c r="A12422">
        <v>195725306</v>
      </c>
      <c r="B12422">
        <v>803401</v>
      </c>
      <c r="C12422" t="s">
        <v>318</v>
      </c>
      <c r="D12422">
        <v>2021725</v>
      </c>
      <c r="E12422" t="s">
        <v>257</v>
      </c>
      <c r="F12422" t="s">
        <v>214</v>
      </c>
      <c r="G12422" t="s">
        <v>215</v>
      </c>
      <c r="H12422">
        <v>3</v>
      </c>
      <c r="I12422">
        <v>2018</v>
      </c>
      <c r="J12422">
        <v>1</v>
      </c>
      <c r="L12422">
        <v>23109661</v>
      </c>
      <c r="M12422">
        <v>3.8</v>
      </c>
      <c r="P12422" s="29">
        <f t="shared" si="499"/>
        <v>0.46666666666666662</v>
      </c>
    </row>
    <row r="12423" spans="1:16" hidden="1" x14ac:dyDescent="0.25">
      <c r="A12423">
        <v>195725306</v>
      </c>
      <c r="B12423">
        <v>803401</v>
      </c>
      <c r="C12423" t="s">
        <v>318</v>
      </c>
      <c r="D12423">
        <v>2021865</v>
      </c>
      <c r="E12423" t="s">
        <v>301</v>
      </c>
      <c r="F12423" t="s">
        <v>214</v>
      </c>
      <c r="G12423" t="s">
        <v>215</v>
      </c>
      <c r="H12423">
        <v>2</v>
      </c>
      <c r="I12423">
        <v>2018</v>
      </c>
      <c r="J12423">
        <v>1</v>
      </c>
      <c r="L12423">
        <v>23107721</v>
      </c>
      <c r="M12423">
        <v>4.5999999999999996</v>
      </c>
      <c r="P12423" s="29">
        <f t="shared" si="499"/>
        <v>0.6</v>
      </c>
    </row>
    <row r="12424" spans="1:16" hidden="1" x14ac:dyDescent="0.25">
      <c r="A12424">
        <v>195725306</v>
      </c>
      <c r="B12424">
        <v>803401</v>
      </c>
      <c r="C12424" t="s">
        <v>318</v>
      </c>
      <c r="D12424">
        <v>2021750</v>
      </c>
      <c r="E12424" t="s">
        <v>296</v>
      </c>
      <c r="F12424" t="s">
        <v>214</v>
      </c>
      <c r="G12424" t="s">
        <v>215</v>
      </c>
      <c r="H12424">
        <v>2</v>
      </c>
      <c r="I12424">
        <v>2018</v>
      </c>
      <c r="J12424">
        <v>1</v>
      </c>
      <c r="L12424">
        <v>23108399</v>
      </c>
      <c r="M12424">
        <v>4.8</v>
      </c>
      <c r="P12424" s="29">
        <f t="shared" si="499"/>
        <v>0.6333333333333333</v>
      </c>
    </row>
    <row r="12425" spans="1:16" hidden="1" x14ac:dyDescent="0.25">
      <c r="A12425">
        <v>195725306</v>
      </c>
      <c r="B12425">
        <v>803401</v>
      </c>
      <c r="C12425" t="s">
        <v>318</v>
      </c>
      <c r="D12425">
        <v>2021781</v>
      </c>
      <c r="E12425" t="s">
        <v>235</v>
      </c>
      <c r="F12425" t="s">
        <v>214</v>
      </c>
      <c r="G12425" t="s">
        <v>215</v>
      </c>
      <c r="H12425">
        <v>2</v>
      </c>
      <c r="I12425">
        <v>2018</v>
      </c>
      <c r="J12425">
        <v>1</v>
      </c>
      <c r="L12425">
        <v>23108207</v>
      </c>
      <c r="M12425">
        <v>4.0999999999999996</v>
      </c>
      <c r="P12425" s="29">
        <f t="shared" si="499"/>
        <v>0.51666666666666661</v>
      </c>
    </row>
    <row r="12426" spans="1:16" hidden="1" x14ac:dyDescent="0.25">
      <c r="A12426">
        <v>195725306</v>
      </c>
      <c r="B12426">
        <v>803401</v>
      </c>
      <c r="C12426" t="s">
        <v>318</v>
      </c>
      <c r="D12426">
        <v>2021591</v>
      </c>
      <c r="E12426" t="s">
        <v>240</v>
      </c>
      <c r="F12426" t="s">
        <v>214</v>
      </c>
      <c r="G12426" t="s">
        <v>215</v>
      </c>
      <c r="H12426">
        <v>4</v>
      </c>
      <c r="I12426">
        <v>2018</v>
      </c>
      <c r="J12426">
        <v>1</v>
      </c>
      <c r="L12426">
        <v>23107750</v>
      </c>
      <c r="P12426" s="29" t="str">
        <f t="shared" si="499"/>
        <v>DRP</v>
      </c>
    </row>
    <row r="12427" spans="1:16" hidden="1" x14ac:dyDescent="0.25">
      <c r="A12427">
        <v>195725306</v>
      </c>
      <c r="B12427">
        <v>803401</v>
      </c>
      <c r="C12427" t="s">
        <v>318</v>
      </c>
      <c r="D12427">
        <v>2024862</v>
      </c>
      <c r="E12427" t="s">
        <v>289</v>
      </c>
      <c r="F12427" t="s">
        <v>214</v>
      </c>
      <c r="G12427" t="s">
        <v>215</v>
      </c>
      <c r="H12427">
        <v>4</v>
      </c>
      <c r="I12427">
        <v>2018</v>
      </c>
      <c r="J12427">
        <v>1</v>
      </c>
      <c r="L12427">
        <v>23107752</v>
      </c>
      <c r="P12427" s="29" t="str">
        <f t="shared" si="499"/>
        <v>DRP</v>
      </c>
    </row>
    <row r="12428" spans="1:16" hidden="1" x14ac:dyDescent="0.25">
      <c r="A12428">
        <v>195725306</v>
      </c>
      <c r="B12428">
        <v>803401</v>
      </c>
      <c r="C12428" t="s">
        <v>318</v>
      </c>
      <c r="D12428">
        <v>2021591</v>
      </c>
      <c r="E12428" t="s">
        <v>240</v>
      </c>
      <c r="F12428" t="s">
        <v>214</v>
      </c>
      <c r="G12428" t="s">
        <v>215</v>
      </c>
      <c r="H12428">
        <v>2</v>
      </c>
      <c r="I12428">
        <v>2018</v>
      </c>
      <c r="J12428">
        <v>2</v>
      </c>
      <c r="L12428">
        <v>23115890</v>
      </c>
      <c r="M12428">
        <v>4.0999999999999996</v>
      </c>
      <c r="P12428" s="29">
        <f t="shared" ref="P12428:P12449" si="500">IF(AND(ISNUMBER(M12428),H12428&lt;&gt;4),(M12428-1)/6,IF(H12428=4,"DRP",IF(AND(H12428=3,M12428="NA"),"BAD",IF(AND(H12428=2),"CVL",IF(AND(H12428=1,ISBLANK(M12428)),"NULL","UNK")))))</f>
        <v>0.51666666666666661</v>
      </c>
    </row>
    <row r="12429" spans="1:16" hidden="1" x14ac:dyDescent="0.25">
      <c r="A12429">
        <v>195725306</v>
      </c>
      <c r="B12429">
        <v>803401</v>
      </c>
      <c r="C12429" t="s">
        <v>318</v>
      </c>
      <c r="D12429">
        <v>2021787</v>
      </c>
      <c r="E12429" t="s">
        <v>292</v>
      </c>
      <c r="F12429" t="s">
        <v>214</v>
      </c>
      <c r="G12429" t="s">
        <v>215</v>
      </c>
      <c r="H12429">
        <v>2</v>
      </c>
      <c r="I12429">
        <v>2018</v>
      </c>
      <c r="J12429">
        <v>2</v>
      </c>
      <c r="L12429">
        <v>23115872</v>
      </c>
      <c r="M12429">
        <v>4.2</v>
      </c>
      <c r="P12429" s="29">
        <f t="shared" si="500"/>
        <v>0.53333333333333333</v>
      </c>
    </row>
    <row r="12430" spans="1:16" hidden="1" x14ac:dyDescent="0.25">
      <c r="A12430">
        <v>195725306</v>
      </c>
      <c r="B12430">
        <v>803401</v>
      </c>
      <c r="C12430" t="s">
        <v>318</v>
      </c>
      <c r="D12430">
        <v>2004587</v>
      </c>
      <c r="E12430" t="s">
        <v>288</v>
      </c>
      <c r="F12430" t="s">
        <v>214</v>
      </c>
      <c r="G12430" t="s">
        <v>215</v>
      </c>
      <c r="H12430">
        <v>2</v>
      </c>
      <c r="I12430">
        <v>2018</v>
      </c>
      <c r="J12430">
        <v>2</v>
      </c>
      <c r="L12430">
        <v>23115868</v>
      </c>
      <c r="M12430">
        <v>6.7</v>
      </c>
      <c r="P12430" s="29">
        <f t="shared" si="500"/>
        <v>0.95000000000000007</v>
      </c>
    </row>
    <row r="12431" spans="1:16" hidden="1" x14ac:dyDescent="0.25">
      <c r="A12431">
        <v>195725306</v>
      </c>
      <c r="B12431">
        <v>803401</v>
      </c>
      <c r="C12431" t="s">
        <v>318</v>
      </c>
      <c r="D12431">
        <v>2021596</v>
      </c>
      <c r="E12431" t="s">
        <v>294</v>
      </c>
      <c r="F12431" t="s">
        <v>214</v>
      </c>
      <c r="G12431" t="s">
        <v>215</v>
      </c>
      <c r="H12431">
        <v>2</v>
      </c>
      <c r="I12431">
        <v>2018</v>
      </c>
      <c r="J12431">
        <v>2</v>
      </c>
      <c r="L12431">
        <v>23116284</v>
      </c>
      <c r="M12431">
        <v>4.4000000000000004</v>
      </c>
      <c r="P12431" s="29">
        <f t="shared" si="500"/>
        <v>0.56666666666666676</v>
      </c>
    </row>
    <row r="12432" spans="1:16" hidden="1" x14ac:dyDescent="0.25">
      <c r="A12432">
        <v>195725306</v>
      </c>
      <c r="B12432">
        <v>803401</v>
      </c>
      <c r="C12432" t="s">
        <v>318</v>
      </c>
      <c r="D12432">
        <v>2021679</v>
      </c>
      <c r="E12432" t="s">
        <v>259</v>
      </c>
      <c r="F12432" t="s">
        <v>214</v>
      </c>
      <c r="G12432" t="s">
        <v>215</v>
      </c>
      <c r="H12432">
        <v>2</v>
      </c>
      <c r="I12432">
        <v>2018</v>
      </c>
      <c r="J12432">
        <v>2</v>
      </c>
      <c r="L12432">
        <v>23116297</v>
      </c>
      <c r="M12432">
        <v>4</v>
      </c>
      <c r="P12432" s="29">
        <f t="shared" si="500"/>
        <v>0.5</v>
      </c>
    </row>
    <row r="12433" spans="1:16" hidden="1" x14ac:dyDescent="0.25">
      <c r="A12433">
        <v>195725306</v>
      </c>
      <c r="B12433">
        <v>803401</v>
      </c>
      <c r="C12433" t="s">
        <v>318</v>
      </c>
      <c r="D12433">
        <v>2004752</v>
      </c>
      <c r="E12433" t="s">
        <v>290</v>
      </c>
      <c r="F12433" t="s">
        <v>214</v>
      </c>
      <c r="G12433" t="s">
        <v>215</v>
      </c>
      <c r="H12433">
        <v>2</v>
      </c>
      <c r="I12433">
        <v>2018</v>
      </c>
      <c r="J12433">
        <v>2</v>
      </c>
      <c r="L12433">
        <v>23115876</v>
      </c>
      <c r="M12433">
        <v>4</v>
      </c>
      <c r="P12433" s="29">
        <f t="shared" si="500"/>
        <v>0.5</v>
      </c>
    </row>
    <row r="12434" spans="1:16" hidden="1" x14ac:dyDescent="0.25">
      <c r="A12434">
        <v>195725306</v>
      </c>
      <c r="B12434">
        <v>803401</v>
      </c>
      <c r="C12434" t="s">
        <v>318</v>
      </c>
      <c r="D12434">
        <v>2021725</v>
      </c>
      <c r="E12434" t="s">
        <v>257</v>
      </c>
      <c r="F12434" t="s">
        <v>214</v>
      </c>
      <c r="G12434" t="s">
        <v>215</v>
      </c>
      <c r="H12434">
        <v>4</v>
      </c>
      <c r="I12434">
        <v>2018</v>
      </c>
      <c r="J12434">
        <v>2</v>
      </c>
      <c r="L12434">
        <v>23115855</v>
      </c>
      <c r="P12434" s="29" t="str">
        <f t="shared" si="500"/>
        <v>DRP</v>
      </c>
    </row>
    <row r="12435" spans="1:16" hidden="1" x14ac:dyDescent="0.25">
      <c r="A12435">
        <v>195725306</v>
      </c>
      <c r="B12435">
        <v>803401</v>
      </c>
      <c r="C12435" t="s">
        <v>318</v>
      </c>
      <c r="D12435">
        <v>2021640</v>
      </c>
      <c r="E12435" t="s">
        <v>227</v>
      </c>
      <c r="F12435" t="s">
        <v>214</v>
      </c>
      <c r="G12435" t="s">
        <v>215</v>
      </c>
      <c r="H12435">
        <v>2</v>
      </c>
      <c r="I12435">
        <v>2019</v>
      </c>
      <c r="J12435">
        <v>1</v>
      </c>
      <c r="L12435">
        <v>23122092</v>
      </c>
      <c r="M12435">
        <v>4</v>
      </c>
      <c r="P12435" s="29">
        <f t="shared" si="500"/>
        <v>0.5</v>
      </c>
    </row>
    <row r="12436" spans="1:16" hidden="1" x14ac:dyDescent="0.25">
      <c r="A12436">
        <v>195725306</v>
      </c>
      <c r="B12436">
        <v>803401</v>
      </c>
      <c r="C12436" t="s">
        <v>318</v>
      </c>
      <c r="D12436">
        <v>2024862</v>
      </c>
      <c r="E12436" t="s">
        <v>289</v>
      </c>
      <c r="F12436" t="s">
        <v>214</v>
      </c>
      <c r="G12436" t="s">
        <v>215</v>
      </c>
      <c r="H12436">
        <v>4</v>
      </c>
      <c r="I12436">
        <v>2019</v>
      </c>
      <c r="J12436">
        <v>1</v>
      </c>
      <c r="L12436">
        <v>23119873</v>
      </c>
      <c r="P12436" s="29" t="str">
        <f t="shared" si="500"/>
        <v>DRP</v>
      </c>
    </row>
    <row r="12437" spans="1:16" hidden="1" x14ac:dyDescent="0.25">
      <c r="A12437">
        <v>195725306</v>
      </c>
      <c r="B12437">
        <v>803401</v>
      </c>
      <c r="C12437" t="s">
        <v>318</v>
      </c>
      <c r="D12437">
        <v>2021723</v>
      </c>
      <c r="E12437" t="s">
        <v>299</v>
      </c>
      <c r="F12437" t="s">
        <v>214</v>
      </c>
      <c r="G12437" t="s">
        <v>215</v>
      </c>
      <c r="H12437">
        <v>2</v>
      </c>
      <c r="I12437">
        <v>2019</v>
      </c>
      <c r="J12437">
        <v>1</v>
      </c>
      <c r="L12437">
        <v>23123925</v>
      </c>
      <c r="M12437">
        <v>5.2</v>
      </c>
      <c r="P12437" s="29">
        <f t="shared" si="500"/>
        <v>0.70000000000000007</v>
      </c>
    </row>
    <row r="12438" spans="1:16" hidden="1" x14ac:dyDescent="0.25">
      <c r="A12438">
        <v>195725306</v>
      </c>
      <c r="B12438">
        <v>803401</v>
      </c>
      <c r="C12438" t="s">
        <v>318</v>
      </c>
      <c r="D12438">
        <v>2021631</v>
      </c>
      <c r="E12438" t="s">
        <v>302</v>
      </c>
      <c r="F12438" t="s">
        <v>214</v>
      </c>
      <c r="G12438" t="s">
        <v>215</v>
      </c>
      <c r="H12438">
        <v>2</v>
      </c>
      <c r="I12438">
        <v>2019</v>
      </c>
      <c r="J12438">
        <v>1</v>
      </c>
      <c r="L12438">
        <v>23123877</v>
      </c>
      <c r="M12438">
        <v>5.8</v>
      </c>
      <c r="P12438" s="29">
        <f t="shared" si="500"/>
        <v>0.79999999999999993</v>
      </c>
    </row>
    <row r="12439" spans="1:16" hidden="1" x14ac:dyDescent="0.25">
      <c r="A12439">
        <v>195725306</v>
      </c>
      <c r="B12439">
        <v>803401</v>
      </c>
      <c r="C12439" t="s">
        <v>318</v>
      </c>
      <c r="D12439">
        <v>2021661</v>
      </c>
      <c r="E12439" t="s">
        <v>305</v>
      </c>
      <c r="F12439" t="s">
        <v>214</v>
      </c>
      <c r="G12439" t="s">
        <v>215</v>
      </c>
      <c r="H12439">
        <v>2</v>
      </c>
      <c r="I12439">
        <v>2019</v>
      </c>
      <c r="J12439">
        <v>1</v>
      </c>
      <c r="L12439">
        <v>23120234</v>
      </c>
      <c r="M12439">
        <v>4.2</v>
      </c>
      <c r="P12439" s="29">
        <f t="shared" si="500"/>
        <v>0.53333333333333333</v>
      </c>
    </row>
    <row r="12440" spans="1:16" hidden="1" x14ac:dyDescent="0.25">
      <c r="A12440">
        <v>195725306</v>
      </c>
      <c r="B12440">
        <v>803401</v>
      </c>
      <c r="C12440" t="s">
        <v>318</v>
      </c>
      <c r="D12440">
        <v>2027112</v>
      </c>
      <c r="E12440" t="s">
        <v>323</v>
      </c>
      <c r="F12440" t="s">
        <v>320</v>
      </c>
      <c r="G12440" t="s">
        <v>321</v>
      </c>
      <c r="H12440">
        <v>2</v>
      </c>
      <c r="I12440">
        <v>2019</v>
      </c>
      <c r="J12440">
        <v>1</v>
      </c>
      <c r="L12440">
        <v>23121992</v>
      </c>
      <c r="M12440">
        <v>6.2</v>
      </c>
      <c r="P12440" s="29">
        <f t="shared" si="500"/>
        <v>0.8666666666666667</v>
      </c>
    </row>
    <row r="12441" spans="1:16" hidden="1" x14ac:dyDescent="0.25">
      <c r="A12441">
        <v>195725306</v>
      </c>
      <c r="B12441">
        <v>803401</v>
      </c>
      <c r="C12441" t="s">
        <v>318</v>
      </c>
      <c r="D12441">
        <v>2021725</v>
      </c>
      <c r="E12441" t="s">
        <v>257</v>
      </c>
      <c r="F12441" t="s">
        <v>214</v>
      </c>
      <c r="G12441" t="s">
        <v>215</v>
      </c>
      <c r="H12441">
        <v>2</v>
      </c>
      <c r="I12441">
        <v>2019</v>
      </c>
      <c r="J12441">
        <v>1</v>
      </c>
      <c r="L12441">
        <v>23120003</v>
      </c>
      <c r="M12441">
        <v>4.5</v>
      </c>
      <c r="P12441" s="29">
        <f t="shared" si="500"/>
        <v>0.58333333333333337</v>
      </c>
    </row>
    <row r="12442" spans="1:16" hidden="1" x14ac:dyDescent="0.25">
      <c r="A12442">
        <v>195725306</v>
      </c>
      <c r="B12442">
        <v>803401</v>
      </c>
      <c r="C12442" t="s">
        <v>318</v>
      </c>
      <c r="D12442">
        <v>2021689</v>
      </c>
      <c r="E12442" t="s">
        <v>312</v>
      </c>
      <c r="F12442" t="s">
        <v>214</v>
      </c>
      <c r="G12442" t="s">
        <v>215</v>
      </c>
      <c r="H12442">
        <v>2</v>
      </c>
      <c r="I12442">
        <v>2019</v>
      </c>
      <c r="J12442">
        <v>1</v>
      </c>
      <c r="L12442">
        <v>23120247</v>
      </c>
      <c r="M12442">
        <v>4.4000000000000004</v>
      </c>
      <c r="P12442" s="29">
        <f t="shared" si="500"/>
        <v>0.56666666666666676</v>
      </c>
    </row>
    <row r="12443" spans="1:16" hidden="1" x14ac:dyDescent="0.25">
      <c r="A12443">
        <v>195725306</v>
      </c>
      <c r="B12443">
        <v>803401</v>
      </c>
      <c r="C12443" t="s">
        <v>318</v>
      </c>
      <c r="D12443">
        <v>2004586</v>
      </c>
      <c r="E12443" t="s">
        <v>325</v>
      </c>
      <c r="F12443" t="s">
        <v>214</v>
      </c>
      <c r="G12443" t="s">
        <v>215</v>
      </c>
      <c r="H12443">
        <v>1</v>
      </c>
      <c r="I12443">
        <v>2019</v>
      </c>
      <c r="J12443">
        <v>2</v>
      </c>
      <c r="L12443">
        <v>23130408</v>
      </c>
      <c r="P12443" s="29" t="str">
        <f t="shared" si="500"/>
        <v>NULL</v>
      </c>
    </row>
    <row r="12444" spans="1:16" hidden="1" x14ac:dyDescent="0.25">
      <c r="A12444">
        <v>195725306</v>
      </c>
      <c r="B12444">
        <v>803401</v>
      </c>
      <c r="C12444" t="s">
        <v>318</v>
      </c>
      <c r="D12444">
        <v>2004597</v>
      </c>
      <c r="E12444" t="s">
        <v>279</v>
      </c>
      <c r="F12444" t="s">
        <v>214</v>
      </c>
      <c r="G12444" t="s">
        <v>215</v>
      </c>
      <c r="H12444">
        <v>1</v>
      </c>
      <c r="I12444">
        <v>2019</v>
      </c>
      <c r="J12444">
        <v>2</v>
      </c>
      <c r="L12444">
        <v>23129794</v>
      </c>
      <c r="P12444" s="29" t="str">
        <f t="shared" si="500"/>
        <v>NULL</v>
      </c>
    </row>
    <row r="12445" spans="1:16" hidden="1" x14ac:dyDescent="0.25">
      <c r="A12445">
        <v>195725306</v>
      </c>
      <c r="B12445">
        <v>803401</v>
      </c>
      <c r="C12445" t="s">
        <v>318</v>
      </c>
      <c r="D12445">
        <v>2021716</v>
      </c>
      <c r="E12445" t="s">
        <v>291</v>
      </c>
      <c r="F12445" t="s">
        <v>214</v>
      </c>
      <c r="G12445" t="s">
        <v>215</v>
      </c>
      <c r="H12445">
        <v>1</v>
      </c>
      <c r="I12445">
        <v>2019</v>
      </c>
      <c r="J12445">
        <v>2</v>
      </c>
      <c r="L12445">
        <v>23129800</v>
      </c>
      <c r="P12445" s="29" t="str">
        <f t="shared" si="500"/>
        <v>NULL</v>
      </c>
    </row>
    <row r="12446" spans="1:16" hidden="1" x14ac:dyDescent="0.25">
      <c r="A12446">
        <v>195725306</v>
      </c>
      <c r="B12446">
        <v>803401</v>
      </c>
      <c r="C12446" t="s">
        <v>318</v>
      </c>
      <c r="D12446">
        <v>2021744</v>
      </c>
      <c r="E12446" t="s">
        <v>262</v>
      </c>
      <c r="F12446" t="s">
        <v>214</v>
      </c>
      <c r="G12446" t="s">
        <v>215</v>
      </c>
      <c r="H12446">
        <v>1</v>
      </c>
      <c r="I12446">
        <v>2019</v>
      </c>
      <c r="J12446">
        <v>2</v>
      </c>
      <c r="L12446">
        <v>23120240</v>
      </c>
      <c r="P12446" s="29" t="str">
        <f t="shared" si="500"/>
        <v>NULL</v>
      </c>
    </row>
    <row r="12447" spans="1:16" hidden="1" x14ac:dyDescent="0.25">
      <c r="A12447">
        <v>195725306</v>
      </c>
      <c r="B12447">
        <v>803401</v>
      </c>
      <c r="C12447" t="s">
        <v>318</v>
      </c>
      <c r="D12447">
        <v>2024862</v>
      </c>
      <c r="E12447" t="s">
        <v>289</v>
      </c>
      <c r="F12447" t="s">
        <v>214</v>
      </c>
      <c r="G12447" t="s">
        <v>215</v>
      </c>
      <c r="H12447">
        <v>1</v>
      </c>
      <c r="I12447">
        <v>2019</v>
      </c>
      <c r="J12447">
        <v>2</v>
      </c>
      <c r="L12447">
        <v>23129789</v>
      </c>
      <c r="P12447" s="29" t="str">
        <f t="shared" si="500"/>
        <v>NULL</v>
      </c>
    </row>
    <row r="12448" spans="1:16" hidden="1" x14ac:dyDescent="0.25">
      <c r="A12448">
        <v>195725306</v>
      </c>
      <c r="B12448">
        <v>803401</v>
      </c>
      <c r="C12448" t="s">
        <v>318</v>
      </c>
      <c r="D12448">
        <v>2021664</v>
      </c>
      <c r="E12448" t="s">
        <v>311</v>
      </c>
      <c r="F12448" t="s">
        <v>214</v>
      </c>
      <c r="G12448" t="s">
        <v>215</v>
      </c>
      <c r="H12448">
        <v>1</v>
      </c>
      <c r="I12448">
        <v>2019</v>
      </c>
      <c r="J12448">
        <v>2</v>
      </c>
      <c r="L12448">
        <v>23129806</v>
      </c>
      <c r="P12448" s="29" t="str">
        <f t="shared" si="500"/>
        <v>NULL</v>
      </c>
    </row>
    <row r="12449" spans="1:16" hidden="1" x14ac:dyDescent="0.25">
      <c r="A12449">
        <v>195725306</v>
      </c>
      <c r="B12449">
        <v>803401</v>
      </c>
      <c r="C12449" t="s">
        <v>318</v>
      </c>
      <c r="D12449">
        <v>2024863</v>
      </c>
      <c r="E12449" t="s">
        <v>304</v>
      </c>
      <c r="F12449" t="s">
        <v>214</v>
      </c>
      <c r="G12449" t="s">
        <v>215</v>
      </c>
      <c r="H12449">
        <v>1</v>
      </c>
      <c r="I12449">
        <v>2019</v>
      </c>
      <c r="J12449">
        <v>2</v>
      </c>
      <c r="L12449">
        <v>23129796</v>
      </c>
      <c r="P12449" s="29" t="str">
        <f t="shared" si="500"/>
        <v>NULL</v>
      </c>
    </row>
    <row r="12450" spans="1:16" hidden="1" x14ac:dyDescent="0.25">
      <c r="A12450">
        <v>195728658</v>
      </c>
      <c r="B12450">
        <v>803401</v>
      </c>
      <c r="C12450" t="s">
        <v>318</v>
      </c>
      <c r="D12450">
        <v>2005118</v>
      </c>
      <c r="E12450" t="s">
        <v>223</v>
      </c>
      <c r="F12450" t="s">
        <v>214</v>
      </c>
      <c r="G12450" t="s">
        <v>215</v>
      </c>
      <c r="H12450">
        <v>3</v>
      </c>
      <c r="I12450">
        <v>2015</v>
      </c>
      <c r="J12450">
        <v>1</v>
      </c>
      <c r="L12450">
        <v>23066498</v>
      </c>
      <c r="M12450">
        <v>3.4</v>
      </c>
      <c r="P12450" s="29">
        <f t="shared" ref="P12450:P12462" si="501">IF(AND(ISNUMBER(M12450),H12450&lt;&gt;4,N12450&lt;&gt;"X"),(M12450-1)/6,IF(H12450=4,"DRP",IF(AND(H12450=3,M12450="NA"),"BAD",IF(AND(H12450=2),"CVL",IF(AND(H12450=1,ISBLANK(M12450)),"NULL","UNK")))))</f>
        <v>0.39999999999999997</v>
      </c>
    </row>
    <row r="12451" spans="1:16" hidden="1" x14ac:dyDescent="0.25">
      <c r="A12451">
        <v>195728658</v>
      </c>
      <c r="B12451">
        <v>803401</v>
      </c>
      <c r="C12451" t="s">
        <v>318</v>
      </c>
      <c r="D12451">
        <v>2021600</v>
      </c>
      <c r="E12451" t="s">
        <v>219</v>
      </c>
      <c r="F12451" t="s">
        <v>214</v>
      </c>
      <c r="G12451" t="s">
        <v>215</v>
      </c>
      <c r="H12451">
        <v>3</v>
      </c>
      <c r="I12451">
        <v>2015</v>
      </c>
      <c r="J12451">
        <v>1</v>
      </c>
      <c r="L12451">
        <v>23066439</v>
      </c>
      <c r="M12451">
        <v>3.2</v>
      </c>
      <c r="P12451" s="29">
        <f t="shared" si="501"/>
        <v>0.3666666666666667</v>
      </c>
    </row>
    <row r="12452" spans="1:16" hidden="1" x14ac:dyDescent="0.25">
      <c r="A12452">
        <v>195728658</v>
      </c>
      <c r="B12452">
        <v>803401</v>
      </c>
      <c r="C12452" t="s">
        <v>318</v>
      </c>
      <c r="D12452">
        <v>2005099</v>
      </c>
      <c r="E12452" t="s">
        <v>217</v>
      </c>
      <c r="F12452" t="s">
        <v>214</v>
      </c>
      <c r="G12452" t="s">
        <v>215</v>
      </c>
      <c r="H12452">
        <v>3</v>
      </c>
      <c r="I12452">
        <v>2015</v>
      </c>
      <c r="J12452">
        <v>1</v>
      </c>
      <c r="L12452">
        <v>23066430</v>
      </c>
      <c r="M12452">
        <v>2.9</v>
      </c>
      <c r="P12452" s="29">
        <f t="shared" si="501"/>
        <v>0.31666666666666665</v>
      </c>
    </row>
    <row r="12453" spans="1:16" hidden="1" x14ac:dyDescent="0.25">
      <c r="A12453">
        <v>195728658</v>
      </c>
      <c r="B12453">
        <v>803401</v>
      </c>
      <c r="C12453" t="s">
        <v>318</v>
      </c>
      <c r="D12453">
        <v>2021754</v>
      </c>
      <c r="E12453" t="s">
        <v>216</v>
      </c>
      <c r="F12453" t="s">
        <v>214</v>
      </c>
      <c r="G12453" t="s">
        <v>215</v>
      </c>
      <c r="H12453">
        <v>3</v>
      </c>
      <c r="I12453">
        <v>2015</v>
      </c>
      <c r="J12453">
        <v>1</v>
      </c>
      <c r="L12453">
        <v>23066478</v>
      </c>
      <c r="M12453">
        <v>2.9</v>
      </c>
      <c r="P12453" s="29">
        <f t="shared" si="501"/>
        <v>0.31666666666666665</v>
      </c>
    </row>
    <row r="12454" spans="1:16" hidden="1" x14ac:dyDescent="0.25">
      <c r="A12454">
        <v>195728658</v>
      </c>
      <c r="B12454">
        <v>803401</v>
      </c>
      <c r="C12454" t="s">
        <v>318</v>
      </c>
      <c r="D12454">
        <v>2005102</v>
      </c>
      <c r="E12454" t="s">
        <v>218</v>
      </c>
      <c r="F12454" t="s">
        <v>214</v>
      </c>
      <c r="G12454" t="s">
        <v>215</v>
      </c>
      <c r="H12454">
        <v>3</v>
      </c>
      <c r="I12454">
        <v>2015</v>
      </c>
      <c r="J12454">
        <v>1</v>
      </c>
      <c r="L12454">
        <v>23066492</v>
      </c>
      <c r="M12454">
        <v>2.2000000000000002</v>
      </c>
      <c r="P12454" s="29">
        <f t="shared" si="501"/>
        <v>0.20000000000000004</v>
      </c>
    </row>
    <row r="12455" spans="1:16" hidden="1" x14ac:dyDescent="0.25">
      <c r="A12455">
        <v>195728658</v>
      </c>
      <c r="B12455">
        <v>803401</v>
      </c>
      <c r="C12455" t="s">
        <v>318</v>
      </c>
      <c r="D12455">
        <v>2004098</v>
      </c>
      <c r="E12455" t="s">
        <v>213</v>
      </c>
      <c r="F12455" t="s">
        <v>214</v>
      </c>
      <c r="G12455" t="s">
        <v>215</v>
      </c>
      <c r="H12455">
        <v>2</v>
      </c>
      <c r="I12455">
        <v>2015</v>
      </c>
      <c r="J12455">
        <v>1</v>
      </c>
      <c r="L12455">
        <v>23066523</v>
      </c>
      <c r="M12455">
        <v>5.5</v>
      </c>
      <c r="P12455" s="29">
        <f t="shared" si="501"/>
        <v>0.75</v>
      </c>
    </row>
    <row r="12456" spans="1:16" hidden="1" x14ac:dyDescent="0.25">
      <c r="A12456">
        <v>195728658</v>
      </c>
      <c r="B12456">
        <v>803401</v>
      </c>
      <c r="C12456" t="s">
        <v>318</v>
      </c>
      <c r="D12456">
        <v>2021600</v>
      </c>
      <c r="E12456" t="s">
        <v>219</v>
      </c>
      <c r="F12456" t="s">
        <v>214</v>
      </c>
      <c r="G12456" t="s">
        <v>215</v>
      </c>
      <c r="H12456">
        <v>3</v>
      </c>
      <c r="I12456">
        <v>2015</v>
      </c>
      <c r="J12456">
        <v>2</v>
      </c>
      <c r="L12456">
        <v>23071942</v>
      </c>
      <c r="M12456">
        <v>3.1</v>
      </c>
      <c r="P12456" s="29">
        <f t="shared" si="501"/>
        <v>0.35000000000000003</v>
      </c>
    </row>
    <row r="12457" spans="1:16" hidden="1" x14ac:dyDescent="0.25">
      <c r="A12457">
        <v>195728658</v>
      </c>
      <c r="B12457">
        <v>803401</v>
      </c>
      <c r="C12457" t="s">
        <v>318</v>
      </c>
      <c r="D12457">
        <v>2005117</v>
      </c>
      <c r="E12457" t="s">
        <v>220</v>
      </c>
      <c r="F12457" t="s">
        <v>214</v>
      </c>
      <c r="G12457" t="s">
        <v>215</v>
      </c>
      <c r="H12457">
        <v>3</v>
      </c>
      <c r="I12457">
        <v>2015</v>
      </c>
      <c r="J12457">
        <v>2</v>
      </c>
      <c r="L12457">
        <v>23070398</v>
      </c>
      <c r="M12457">
        <v>2.8</v>
      </c>
      <c r="P12457" s="29">
        <f t="shared" si="501"/>
        <v>0.3</v>
      </c>
    </row>
    <row r="12458" spans="1:16" hidden="1" x14ac:dyDescent="0.25">
      <c r="A12458">
        <v>195728658</v>
      </c>
      <c r="B12458">
        <v>803401</v>
      </c>
      <c r="C12458" t="s">
        <v>318</v>
      </c>
      <c r="D12458">
        <v>2004112</v>
      </c>
      <c r="E12458" t="s">
        <v>244</v>
      </c>
      <c r="F12458" t="s">
        <v>214</v>
      </c>
      <c r="G12458" t="s">
        <v>215</v>
      </c>
      <c r="H12458">
        <v>4</v>
      </c>
      <c r="I12458">
        <v>2015</v>
      </c>
      <c r="J12458">
        <v>2</v>
      </c>
      <c r="L12458">
        <v>23073230</v>
      </c>
      <c r="P12458" s="29" t="str">
        <f t="shared" si="501"/>
        <v>DRP</v>
      </c>
    </row>
    <row r="12459" spans="1:16" hidden="1" x14ac:dyDescent="0.25">
      <c r="A12459">
        <v>195728658</v>
      </c>
      <c r="B12459">
        <v>803401</v>
      </c>
      <c r="C12459" t="s">
        <v>318</v>
      </c>
      <c r="D12459">
        <v>2005099</v>
      </c>
      <c r="E12459" t="s">
        <v>217</v>
      </c>
      <c r="F12459" t="s">
        <v>214</v>
      </c>
      <c r="G12459" t="s">
        <v>215</v>
      </c>
      <c r="H12459">
        <v>4</v>
      </c>
      <c r="I12459">
        <v>2015</v>
      </c>
      <c r="J12459">
        <v>2</v>
      </c>
      <c r="L12459">
        <v>23071928</v>
      </c>
      <c r="M12459">
        <v>2.2999999999999998</v>
      </c>
      <c r="P12459" s="29" t="str">
        <f t="shared" si="501"/>
        <v>DRP</v>
      </c>
    </row>
    <row r="12460" spans="1:16" hidden="1" x14ac:dyDescent="0.25">
      <c r="A12460">
        <v>195728658</v>
      </c>
      <c r="B12460">
        <v>803401</v>
      </c>
      <c r="C12460" t="s">
        <v>318</v>
      </c>
      <c r="D12460">
        <v>2005102</v>
      </c>
      <c r="E12460" t="s">
        <v>218</v>
      </c>
      <c r="F12460" t="s">
        <v>214</v>
      </c>
      <c r="G12460" t="s">
        <v>215</v>
      </c>
      <c r="H12460">
        <v>4</v>
      </c>
      <c r="I12460">
        <v>2015</v>
      </c>
      <c r="J12460">
        <v>2</v>
      </c>
      <c r="L12460">
        <v>23071946</v>
      </c>
      <c r="M12460">
        <v>2</v>
      </c>
      <c r="P12460" s="29" t="str">
        <f t="shared" si="501"/>
        <v>DRP</v>
      </c>
    </row>
    <row r="12461" spans="1:16" hidden="1" x14ac:dyDescent="0.25">
      <c r="A12461">
        <v>195728658</v>
      </c>
      <c r="B12461">
        <v>803401</v>
      </c>
      <c r="C12461" t="s">
        <v>318</v>
      </c>
      <c r="D12461">
        <v>2005118</v>
      </c>
      <c r="E12461" t="s">
        <v>223</v>
      </c>
      <c r="F12461" t="s">
        <v>214</v>
      </c>
      <c r="G12461" t="s">
        <v>215</v>
      </c>
      <c r="H12461">
        <v>4</v>
      </c>
      <c r="I12461">
        <v>2015</v>
      </c>
      <c r="J12461">
        <v>2</v>
      </c>
      <c r="L12461">
        <v>23071573</v>
      </c>
      <c r="P12461" s="29" t="str">
        <f t="shared" si="501"/>
        <v>DRP</v>
      </c>
    </row>
    <row r="12462" spans="1:16" hidden="1" x14ac:dyDescent="0.25">
      <c r="A12462">
        <v>195728658</v>
      </c>
      <c r="B12462">
        <v>803401</v>
      </c>
      <c r="C12462" t="s">
        <v>318</v>
      </c>
      <c r="D12462">
        <v>2021754</v>
      </c>
      <c r="E12462" t="s">
        <v>216</v>
      </c>
      <c r="F12462" t="s">
        <v>214</v>
      </c>
      <c r="G12462" t="s">
        <v>215</v>
      </c>
      <c r="H12462">
        <v>4</v>
      </c>
      <c r="I12462">
        <v>2015</v>
      </c>
      <c r="J12462">
        <v>2</v>
      </c>
      <c r="L12462">
        <v>23074140</v>
      </c>
      <c r="M12462">
        <v>2.2000000000000002</v>
      </c>
      <c r="P12462" s="29" t="str">
        <f t="shared" si="501"/>
        <v>DRP</v>
      </c>
    </row>
    <row r="12463" spans="1:16" hidden="1" x14ac:dyDescent="0.25">
      <c r="A12463">
        <v>195728658</v>
      </c>
      <c r="B12463">
        <v>803401</v>
      </c>
      <c r="C12463" t="s">
        <v>318</v>
      </c>
      <c r="D12463">
        <v>2004112</v>
      </c>
      <c r="E12463" t="s">
        <v>244</v>
      </c>
      <c r="F12463" t="s">
        <v>214</v>
      </c>
      <c r="G12463" t="s">
        <v>215</v>
      </c>
      <c r="H12463">
        <v>2</v>
      </c>
      <c r="I12463">
        <v>2016</v>
      </c>
      <c r="J12463">
        <v>2</v>
      </c>
      <c r="L12463">
        <v>23085448</v>
      </c>
      <c r="M12463">
        <v>5.6</v>
      </c>
      <c r="P12463" s="29">
        <f t="shared" ref="P12463:P12482" si="502">IF(AND(ISNUMBER(M12463),H12463&lt;&gt;4),(M12463-1)/6,IF(H12463=4,"DRP",IF(AND(H12463=3,M12463="NA"),"BAD",IF(AND(H12463=2),"CVL",IF(AND(H12463=1,ISBLANK(M12463)),"NULL","UNK")))))</f>
        <v>0.76666666666666661</v>
      </c>
    </row>
    <row r="12464" spans="1:16" hidden="1" x14ac:dyDescent="0.25">
      <c r="A12464">
        <v>195728658</v>
      </c>
      <c r="B12464">
        <v>803401</v>
      </c>
      <c r="C12464" t="s">
        <v>318</v>
      </c>
      <c r="D12464">
        <v>2004116</v>
      </c>
      <c r="E12464" t="s">
        <v>229</v>
      </c>
      <c r="F12464" t="s">
        <v>214</v>
      </c>
      <c r="G12464" t="s">
        <v>215</v>
      </c>
      <c r="H12464">
        <v>2</v>
      </c>
      <c r="I12464">
        <v>2017</v>
      </c>
      <c r="J12464">
        <v>1</v>
      </c>
      <c r="L12464">
        <v>23092362</v>
      </c>
      <c r="M12464">
        <v>6.2</v>
      </c>
      <c r="P12464" s="29">
        <f t="shared" si="502"/>
        <v>0.8666666666666667</v>
      </c>
    </row>
    <row r="12465" spans="1:16" hidden="1" x14ac:dyDescent="0.25">
      <c r="A12465">
        <v>195748063</v>
      </c>
      <c r="B12465">
        <v>803407</v>
      </c>
      <c r="C12465" t="s">
        <v>317</v>
      </c>
      <c r="D12465">
        <v>2004098</v>
      </c>
      <c r="E12465" t="s">
        <v>213</v>
      </c>
      <c r="F12465" t="s">
        <v>214</v>
      </c>
      <c r="G12465" t="s">
        <v>215</v>
      </c>
      <c r="H12465">
        <v>2</v>
      </c>
      <c r="I12465">
        <v>2016</v>
      </c>
      <c r="J12465">
        <v>1</v>
      </c>
      <c r="L12465">
        <v>23078140</v>
      </c>
      <c r="M12465">
        <v>5.5</v>
      </c>
      <c r="P12465" s="29">
        <f t="shared" si="502"/>
        <v>0.75</v>
      </c>
    </row>
    <row r="12466" spans="1:16" hidden="1" x14ac:dyDescent="0.25">
      <c r="A12466">
        <v>195748063</v>
      </c>
      <c r="B12466">
        <v>803407</v>
      </c>
      <c r="C12466" t="s">
        <v>317</v>
      </c>
      <c r="D12466">
        <v>2021600</v>
      </c>
      <c r="E12466" t="s">
        <v>219</v>
      </c>
      <c r="F12466" t="s">
        <v>214</v>
      </c>
      <c r="G12466" t="s">
        <v>215</v>
      </c>
      <c r="H12466">
        <v>3</v>
      </c>
      <c r="I12466">
        <v>2016</v>
      </c>
      <c r="J12466">
        <v>1</v>
      </c>
      <c r="L12466">
        <v>23081087</v>
      </c>
      <c r="M12466">
        <v>2.8</v>
      </c>
      <c r="P12466" s="29">
        <f t="shared" si="502"/>
        <v>0.3</v>
      </c>
    </row>
    <row r="12467" spans="1:16" hidden="1" x14ac:dyDescent="0.25">
      <c r="A12467">
        <v>195748063</v>
      </c>
      <c r="B12467">
        <v>803407</v>
      </c>
      <c r="C12467" t="s">
        <v>317</v>
      </c>
      <c r="D12467">
        <v>2005099</v>
      </c>
      <c r="E12467" t="s">
        <v>217</v>
      </c>
      <c r="F12467" t="s">
        <v>214</v>
      </c>
      <c r="G12467" t="s">
        <v>215</v>
      </c>
      <c r="H12467">
        <v>3</v>
      </c>
      <c r="I12467">
        <v>2016</v>
      </c>
      <c r="J12467">
        <v>1</v>
      </c>
      <c r="L12467">
        <v>23081379</v>
      </c>
      <c r="M12467">
        <v>2.5</v>
      </c>
      <c r="P12467" s="29">
        <f t="shared" si="502"/>
        <v>0.25</v>
      </c>
    </row>
    <row r="12468" spans="1:16" hidden="1" x14ac:dyDescent="0.25">
      <c r="A12468">
        <v>195748063</v>
      </c>
      <c r="B12468">
        <v>803407</v>
      </c>
      <c r="C12468" t="s">
        <v>317</v>
      </c>
      <c r="D12468">
        <v>2005102</v>
      </c>
      <c r="E12468" t="s">
        <v>218</v>
      </c>
      <c r="F12468" t="s">
        <v>214</v>
      </c>
      <c r="G12468" t="s">
        <v>215</v>
      </c>
      <c r="H12468">
        <v>3</v>
      </c>
      <c r="I12468">
        <v>2016</v>
      </c>
      <c r="J12468">
        <v>1</v>
      </c>
      <c r="L12468">
        <v>23081364</v>
      </c>
      <c r="M12468">
        <v>3.4</v>
      </c>
      <c r="P12468" s="29">
        <f t="shared" si="502"/>
        <v>0.39999999999999997</v>
      </c>
    </row>
    <row r="12469" spans="1:16" hidden="1" x14ac:dyDescent="0.25">
      <c r="A12469">
        <v>195748063</v>
      </c>
      <c r="B12469">
        <v>803407</v>
      </c>
      <c r="C12469" t="s">
        <v>317</v>
      </c>
      <c r="D12469">
        <v>2021754</v>
      </c>
      <c r="E12469" t="s">
        <v>216</v>
      </c>
      <c r="F12469" t="s">
        <v>214</v>
      </c>
      <c r="G12469" t="s">
        <v>215</v>
      </c>
      <c r="H12469">
        <v>3</v>
      </c>
      <c r="I12469">
        <v>2016</v>
      </c>
      <c r="J12469">
        <v>1</v>
      </c>
      <c r="L12469">
        <v>23081134</v>
      </c>
      <c r="M12469">
        <v>3.3</v>
      </c>
      <c r="P12469" s="29">
        <f t="shared" si="502"/>
        <v>0.3833333333333333</v>
      </c>
    </row>
    <row r="12470" spans="1:16" hidden="1" x14ac:dyDescent="0.25">
      <c r="A12470">
        <v>195748063</v>
      </c>
      <c r="B12470">
        <v>803407</v>
      </c>
      <c r="C12470" t="s">
        <v>317</v>
      </c>
      <c r="D12470">
        <v>2005118</v>
      </c>
      <c r="E12470" t="s">
        <v>223</v>
      </c>
      <c r="F12470" t="s">
        <v>214</v>
      </c>
      <c r="G12470" t="s">
        <v>215</v>
      </c>
      <c r="H12470">
        <v>3</v>
      </c>
      <c r="I12470">
        <v>2016</v>
      </c>
      <c r="J12470">
        <v>1</v>
      </c>
      <c r="L12470">
        <v>23081297</v>
      </c>
      <c r="M12470">
        <v>2.5</v>
      </c>
      <c r="P12470" s="29">
        <f t="shared" si="502"/>
        <v>0.25</v>
      </c>
    </row>
    <row r="12471" spans="1:16" hidden="1" x14ac:dyDescent="0.25">
      <c r="A12471">
        <v>195748063</v>
      </c>
      <c r="B12471">
        <v>803407</v>
      </c>
      <c r="C12471" t="s">
        <v>317</v>
      </c>
      <c r="D12471">
        <v>2005102</v>
      </c>
      <c r="E12471" t="s">
        <v>218</v>
      </c>
      <c r="F12471" t="s">
        <v>214</v>
      </c>
      <c r="G12471" t="s">
        <v>215</v>
      </c>
      <c r="H12471">
        <v>3</v>
      </c>
      <c r="I12471">
        <v>2016</v>
      </c>
      <c r="J12471">
        <v>2</v>
      </c>
      <c r="L12471">
        <v>23086740</v>
      </c>
      <c r="M12471">
        <v>2.8</v>
      </c>
      <c r="P12471" s="29">
        <f t="shared" si="502"/>
        <v>0.3</v>
      </c>
    </row>
    <row r="12472" spans="1:16" hidden="1" x14ac:dyDescent="0.25">
      <c r="A12472">
        <v>195748063</v>
      </c>
      <c r="B12472">
        <v>803407</v>
      </c>
      <c r="C12472" t="s">
        <v>317</v>
      </c>
      <c r="D12472">
        <v>2005099</v>
      </c>
      <c r="E12472" t="s">
        <v>217</v>
      </c>
      <c r="F12472" t="s">
        <v>214</v>
      </c>
      <c r="G12472" t="s">
        <v>215</v>
      </c>
      <c r="H12472">
        <v>3</v>
      </c>
      <c r="I12472">
        <v>2016</v>
      </c>
      <c r="J12472">
        <v>2</v>
      </c>
      <c r="L12472">
        <v>23086540</v>
      </c>
      <c r="M12472">
        <v>3.3</v>
      </c>
      <c r="P12472" s="29">
        <f t="shared" si="502"/>
        <v>0.3833333333333333</v>
      </c>
    </row>
    <row r="12473" spans="1:16" hidden="1" x14ac:dyDescent="0.25">
      <c r="A12473">
        <v>195748063</v>
      </c>
      <c r="B12473">
        <v>803407</v>
      </c>
      <c r="C12473" t="s">
        <v>317</v>
      </c>
      <c r="D12473">
        <v>2021754</v>
      </c>
      <c r="E12473" t="s">
        <v>216</v>
      </c>
      <c r="F12473" t="s">
        <v>214</v>
      </c>
      <c r="G12473" t="s">
        <v>215</v>
      </c>
      <c r="H12473">
        <v>3</v>
      </c>
      <c r="I12473">
        <v>2016</v>
      </c>
      <c r="J12473">
        <v>2</v>
      </c>
      <c r="L12473">
        <v>23086734</v>
      </c>
      <c r="M12473">
        <v>2.7</v>
      </c>
      <c r="P12473" s="29">
        <f t="shared" si="502"/>
        <v>0.28333333333333338</v>
      </c>
    </row>
    <row r="12474" spans="1:16" hidden="1" x14ac:dyDescent="0.25">
      <c r="A12474">
        <v>195748063</v>
      </c>
      <c r="B12474">
        <v>803407</v>
      </c>
      <c r="C12474" t="s">
        <v>317</v>
      </c>
      <c r="D12474">
        <v>2021600</v>
      </c>
      <c r="E12474" t="s">
        <v>219</v>
      </c>
      <c r="F12474" t="s">
        <v>214</v>
      </c>
      <c r="G12474" t="s">
        <v>215</v>
      </c>
      <c r="H12474">
        <v>3</v>
      </c>
      <c r="I12474">
        <v>2016</v>
      </c>
      <c r="J12474">
        <v>2</v>
      </c>
      <c r="L12474">
        <v>23086547</v>
      </c>
      <c r="M12474">
        <v>1.8</v>
      </c>
      <c r="P12474" s="29">
        <f t="shared" si="502"/>
        <v>0.13333333333333333</v>
      </c>
    </row>
    <row r="12475" spans="1:16" hidden="1" x14ac:dyDescent="0.25">
      <c r="A12475">
        <v>195748063</v>
      </c>
      <c r="B12475">
        <v>803407</v>
      </c>
      <c r="C12475" t="s">
        <v>317</v>
      </c>
      <c r="D12475">
        <v>2005118</v>
      </c>
      <c r="E12475" t="s">
        <v>223</v>
      </c>
      <c r="F12475" t="s">
        <v>214</v>
      </c>
      <c r="G12475" t="s">
        <v>215</v>
      </c>
      <c r="H12475">
        <v>2</v>
      </c>
      <c r="I12475">
        <v>2016</v>
      </c>
      <c r="J12475">
        <v>2</v>
      </c>
      <c r="L12475">
        <v>23086742</v>
      </c>
      <c r="M12475">
        <v>4.2</v>
      </c>
      <c r="P12475" s="29">
        <f t="shared" si="502"/>
        <v>0.53333333333333333</v>
      </c>
    </row>
    <row r="12476" spans="1:16" hidden="1" x14ac:dyDescent="0.25">
      <c r="A12476">
        <v>195748063</v>
      </c>
      <c r="B12476">
        <v>803407</v>
      </c>
      <c r="C12476" t="s">
        <v>317</v>
      </c>
      <c r="D12476">
        <v>2004112</v>
      </c>
      <c r="E12476" t="s">
        <v>244</v>
      </c>
      <c r="F12476" t="s">
        <v>214</v>
      </c>
      <c r="G12476" t="s">
        <v>215</v>
      </c>
      <c r="H12476">
        <v>3</v>
      </c>
      <c r="I12476">
        <v>2016</v>
      </c>
      <c r="J12476">
        <v>2</v>
      </c>
      <c r="L12476">
        <v>23085512</v>
      </c>
      <c r="M12476" t="s">
        <v>221</v>
      </c>
      <c r="P12476" s="29" t="str">
        <f t="shared" si="502"/>
        <v>BAD</v>
      </c>
    </row>
    <row r="12477" spans="1:16" hidden="1" x14ac:dyDescent="0.25">
      <c r="A12477">
        <v>195820260</v>
      </c>
      <c r="B12477">
        <v>803407</v>
      </c>
      <c r="C12477" t="s">
        <v>317</v>
      </c>
      <c r="D12477">
        <v>2004098</v>
      </c>
      <c r="E12477" t="s">
        <v>213</v>
      </c>
      <c r="F12477" t="s">
        <v>214</v>
      </c>
      <c r="G12477" t="s">
        <v>215</v>
      </c>
      <c r="H12477">
        <v>3</v>
      </c>
      <c r="I12477">
        <v>2016</v>
      </c>
      <c r="J12477">
        <v>1</v>
      </c>
      <c r="L12477">
        <v>23078140</v>
      </c>
      <c r="M12477" t="s">
        <v>221</v>
      </c>
      <c r="P12477" s="29" t="str">
        <f t="shared" si="502"/>
        <v>BAD</v>
      </c>
    </row>
    <row r="12478" spans="1:16" hidden="1" x14ac:dyDescent="0.25">
      <c r="A12478">
        <v>195820260</v>
      </c>
      <c r="B12478">
        <v>803407</v>
      </c>
      <c r="C12478" t="s">
        <v>317</v>
      </c>
      <c r="D12478">
        <v>2005099</v>
      </c>
      <c r="E12478" t="s">
        <v>217</v>
      </c>
      <c r="F12478" t="s">
        <v>214</v>
      </c>
      <c r="G12478" t="s">
        <v>215</v>
      </c>
      <c r="H12478">
        <v>3</v>
      </c>
      <c r="I12478">
        <v>2016</v>
      </c>
      <c r="J12478">
        <v>1</v>
      </c>
      <c r="L12478">
        <v>23081379</v>
      </c>
      <c r="M12478">
        <v>2.1</v>
      </c>
      <c r="P12478" s="29">
        <f t="shared" si="502"/>
        <v>0.18333333333333335</v>
      </c>
    </row>
    <row r="12479" spans="1:16" hidden="1" x14ac:dyDescent="0.25">
      <c r="A12479">
        <v>195820260</v>
      </c>
      <c r="B12479">
        <v>803407</v>
      </c>
      <c r="C12479" t="s">
        <v>317</v>
      </c>
      <c r="D12479">
        <v>2005102</v>
      </c>
      <c r="E12479" t="s">
        <v>218</v>
      </c>
      <c r="F12479" t="s">
        <v>214</v>
      </c>
      <c r="G12479" t="s">
        <v>215</v>
      </c>
      <c r="H12479">
        <v>3</v>
      </c>
      <c r="I12479">
        <v>2016</v>
      </c>
      <c r="J12479">
        <v>1</v>
      </c>
      <c r="L12479">
        <v>23081364</v>
      </c>
      <c r="M12479">
        <v>3.4</v>
      </c>
      <c r="P12479" s="29">
        <f t="shared" si="502"/>
        <v>0.39999999999999997</v>
      </c>
    </row>
    <row r="12480" spans="1:16" hidden="1" x14ac:dyDescent="0.25">
      <c r="A12480">
        <v>195820260</v>
      </c>
      <c r="B12480">
        <v>803407</v>
      </c>
      <c r="C12480" t="s">
        <v>317</v>
      </c>
      <c r="D12480">
        <v>2005118</v>
      </c>
      <c r="E12480" t="s">
        <v>223</v>
      </c>
      <c r="F12480" t="s">
        <v>214</v>
      </c>
      <c r="G12480" t="s">
        <v>215</v>
      </c>
      <c r="H12480">
        <v>3</v>
      </c>
      <c r="I12480">
        <v>2016</v>
      </c>
      <c r="J12480">
        <v>1</v>
      </c>
      <c r="L12480">
        <v>23081297</v>
      </c>
      <c r="M12480">
        <v>3.3</v>
      </c>
      <c r="P12480" s="29">
        <f t="shared" si="502"/>
        <v>0.3833333333333333</v>
      </c>
    </row>
    <row r="12481" spans="1:16" hidden="1" x14ac:dyDescent="0.25">
      <c r="A12481">
        <v>195820260</v>
      </c>
      <c r="B12481">
        <v>803407</v>
      </c>
      <c r="C12481" t="s">
        <v>317</v>
      </c>
      <c r="D12481">
        <v>2021754</v>
      </c>
      <c r="E12481" t="s">
        <v>216</v>
      </c>
      <c r="F12481" t="s">
        <v>214</v>
      </c>
      <c r="G12481" t="s">
        <v>215</v>
      </c>
      <c r="H12481">
        <v>3</v>
      </c>
      <c r="I12481">
        <v>2016</v>
      </c>
      <c r="J12481">
        <v>1</v>
      </c>
      <c r="L12481">
        <v>23081134</v>
      </c>
      <c r="M12481" t="s">
        <v>221</v>
      </c>
      <c r="P12481" s="29" t="str">
        <f t="shared" si="502"/>
        <v>BAD</v>
      </c>
    </row>
    <row r="12482" spans="1:16" hidden="1" x14ac:dyDescent="0.25">
      <c r="A12482">
        <v>195820260</v>
      </c>
      <c r="B12482">
        <v>803407</v>
      </c>
      <c r="C12482" t="s">
        <v>317</v>
      </c>
      <c r="D12482">
        <v>2021600</v>
      </c>
      <c r="E12482" t="s">
        <v>219</v>
      </c>
      <c r="F12482" t="s">
        <v>214</v>
      </c>
      <c r="G12482" t="s">
        <v>215</v>
      </c>
      <c r="H12482">
        <v>3</v>
      </c>
      <c r="I12482">
        <v>2016</v>
      </c>
      <c r="J12482">
        <v>1</v>
      </c>
      <c r="L12482">
        <v>23081087</v>
      </c>
      <c r="M12482">
        <v>3</v>
      </c>
      <c r="P12482" s="29">
        <f t="shared" si="502"/>
        <v>0.33333333333333331</v>
      </c>
    </row>
    <row r="12483" spans="1:16" hidden="1" x14ac:dyDescent="0.25">
      <c r="A12483">
        <v>195851255</v>
      </c>
      <c r="B12483">
        <v>803400</v>
      </c>
      <c r="C12483" t="s">
        <v>212</v>
      </c>
      <c r="D12483">
        <v>2004098</v>
      </c>
      <c r="E12483" t="s">
        <v>213</v>
      </c>
      <c r="F12483" t="s">
        <v>214</v>
      </c>
      <c r="G12483" t="s">
        <v>215</v>
      </c>
      <c r="H12483">
        <v>2</v>
      </c>
      <c r="I12483">
        <v>2015</v>
      </c>
      <c r="J12483">
        <v>1</v>
      </c>
      <c r="L12483">
        <v>23066603</v>
      </c>
      <c r="M12483">
        <v>6.7</v>
      </c>
      <c r="P12483" s="29">
        <f t="shared" ref="P12483:P12494" si="503">IF(AND(ISNUMBER(M12483),H12483&lt;&gt;4,N12483&lt;&gt;"X"),(M12483-1)/6,IF(H12483=4,"DRP",IF(AND(H12483=3,M12483="NA"),"BAD",IF(AND(H12483=2),"CVL",IF(AND(H12483=1,ISBLANK(M12483)),"NULL","UNK")))))</f>
        <v>0.95000000000000007</v>
      </c>
    </row>
    <row r="12484" spans="1:16" hidden="1" x14ac:dyDescent="0.25">
      <c r="A12484">
        <v>195851255</v>
      </c>
      <c r="B12484">
        <v>803400</v>
      </c>
      <c r="C12484" t="s">
        <v>212</v>
      </c>
      <c r="D12484">
        <v>2021754</v>
      </c>
      <c r="E12484" t="s">
        <v>216</v>
      </c>
      <c r="F12484" t="s">
        <v>214</v>
      </c>
      <c r="G12484" t="s">
        <v>215</v>
      </c>
      <c r="H12484">
        <v>3</v>
      </c>
      <c r="I12484">
        <v>2015</v>
      </c>
      <c r="J12484">
        <v>1</v>
      </c>
      <c r="L12484">
        <v>23066480</v>
      </c>
      <c r="M12484">
        <v>1.8</v>
      </c>
      <c r="P12484" s="29">
        <f t="shared" si="503"/>
        <v>0.13333333333333333</v>
      </c>
    </row>
    <row r="12485" spans="1:16" hidden="1" x14ac:dyDescent="0.25">
      <c r="A12485">
        <v>195851255</v>
      </c>
      <c r="B12485">
        <v>803400</v>
      </c>
      <c r="C12485" t="s">
        <v>212</v>
      </c>
      <c r="D12485">
        <v>2005099</v>
      </c>
      <c r="E12485" t="s">
        <v>217</v>
      </c>
      <c r="F12485" t="s">
        <v>214</v>
      </c>
      <c r="G12485" t="s">
        <v>215</v>
      </c>
      <c r="H12485">
        <v>3</v>
      </c>
      <c r="I12485">
        <v>2015</v>
      </c>
      <c r="J12485">
        <v>1</v>
      </c>
      <c r="L12485">
        <v>23066432</v>
      </c>
      <c r="M12485" t="s">
        <v>221</v>
      </c>
      <c r="P12485" s="29" t="str">
        <f t="shared" si="503"/>
        <v>BAD</v>
      </c>
    </row>
    <row r="12486" spans="1:16" hidden="1" x14ac:dyDescent="0.25">
      <c r="A12486">
        <v>195851255</v>
      </c>
      <c r="B12486">
        <v>803400</v>
      </c>
      <c r="C12486" t="s">
        <v>212</v>
      </c>
      <c r="D12486">
        <v>2005102</v>
      </c>
      <c r="E12486" t="s">
        <v>218</v>
      </c>
      <c r="F12486" t="s">
        <v>214</v>
      </c>
      <c r="G12486" t="s">
        <v>215</v>
      </c>
      <c r="H12486">
        <v>3</v>
      </c>
      <c r="I12486">
        <v>2015</v>
      </c>
      <c r="J12486">
        <v>1</v>
      </c>
      <c r="L12486">
        <v>23066493</v>
      </c>
      <c r="M12486">
        <v>3.5</v>
      </c>
      <c r="P12486" s="29">
        <f t="shared" si="503"/>
        <v>0.41666666666666669</v>
      </c>
    </row>
    <row r="12487" spans="1:16" hidden="1" x14ac:dyDescent="0.25">
      <c r="A12487">
        <v>195851255</v>
      </c>
      <c r="B12487">
        <v>803400</v>
      </c>
      <c r="C12487" t="s">
        <v>212</v>
      </c>
      <c r="D12487">
        <v>2005117</v>
      </c>
      <c r="E12487" t="s">
        <v>220</v>
      </c>
      <c r="F12487" t="s">
        <v>214</v>
      </c>
      <c r="G12487" t="s">
        <v>215</v>
      </c>
      <c r="H12487">
        <v>3</v>
      </c>
      <c r="I12487">
        <v>2015</v>
      </c>
      <c r="J12487">
        <v>1</v>
      </c>
      <c r="L12487">
        <v>23065518</v>
      </c>
      <c r="M12487" t="s">
        <v>221</v>
      </c>
      <c r="P12487" s="29" t="str">
        <f t="shared" si="503"/>
        <v>BAD</v>
      </c>
    </row>
    <row r="12488" spans="1:16" hidden="1" x14ac:dyDescent="0.25">
      <c r="A12488">
        <v>195851255</v>
      </c>
      <c r="B12488">
        <v>803400</v>
      </c>
      <c r="C12488" t="s">
        <v>212</v>
      </c>
      <c r="D12488">
        <v>2021600</v>
      </c>
      <c r="E12488" t="s">
        <v>219</v>
      </c>
      <c r="F12488" t="s">
        <v>214</v>
      </c>
      <c r="G12488" t="s">
        <v>215</v>
      </c>
      <c r="H12488">
        <v>3</v>
      </c>
      <c r="I12488">
        <v>2015</v>
      </c>
      <c r="J12488">
        <v>1</v>
      </c>
      <c r="L12488">
        <v>23066440</v>
      </c>
      <c r="M12488">
        <v>3.6</v>
      </c>
      <c r="P12488" s="29">
        <f t="shared" si="503"/>
        <v>0.43333333333333335</v>
      </c>
    </row>
    <row r="12489" spans="1:16" hidden="1" x14ac:dyDescent="0.25">
      <c r="A12489">
        <v>195851255</v>
      </c>
      <c r="B12489">
        <v>803400</v>
      </c>
      <c r="C12489" t="s">
        <v>212</v>
      </c>
      <c r="D12489">
        <v>2021754</v>
      </c>
      <c r="E12489" t="s">
        <v>216</v>
      </c>
      <c r="F12489" t="s">
        <v>214</v>
      </c>
      <c r="G12489" t="s">
        <v>215</v>
      </c>
      <c r="H12489">
        <v>4</v>
      </c>
      <c r="I12489">
        <v>2015</v>
      </c>
      <c r="J12489">
        <v>2</v>
      </c>
      <c r="L12489">
        <v>23074130</v>
      </c>
      <c r="P12489" s="29" t="str">
        <f t="shared" si="503"/>
        <v>DRP</v>
      </c>
    </row>
    <row r="12490" spans="1:16" hidden="1" x14ac:dyDescent="0.25">
      <c r="A12490">
        <v>195851255</v>
      </c>
      <c r="B12490">
        <v>803400</v>
      </c>
      <c r="C12490" t="s">
        <v>212</v>
      </c>
      <c r="D12490">
        <v>2021754</v>
      </c>
      <c r="E12490" t="s">
        <v>216</v>
      </c>
      <c r="F12490" t="s">
        <v>214</v>
      </c>
      <c r="G12490" t="s">
        <v>215</v>
      </c>
      <c r="H12490">
        <v>3</v>
      </c>
      <c r="I12490">
        <v>2015</v>
      </c>
      <c r="J12490">
        <v>2</v>
      </c>
      <c r="L12490">
        <v>23074752</v>
      </c>
      <c r="M12490" t="s">
        <v>221</v>
      </c>
      <c r="P12490" s="29" t="str">
        <f t="shared" si="503"/>
        <v>BAD</v>
      </c>
    </row>
    <row r="12491" spans="1:16" hidden="1" x14ac:dyDescent="0.25">
      <c r="A12491">
        <v>195851255</v>
      </c>
      <c r="B12491">
        <v>803400</v>
      </c>
      <c r="C12491" t="s">
        <v>212</v>
      </c>
      <c r="D12491">
        <v>2005102</v>
      </c>
      <c r="E12491" t="s">
        <v>218</v>
      </c>
      <c r="F12491" t="s">
        <v>214</v>
      </c>
      <c r="G12491" t="s">
        <v>215</v>
      </c>
      <c r="H12491">
        <v>3</v>
      </c>
      <c r="I12491">
        <v>2015</v>
      </c>
      <c r="J12491">
        <v>2</v>
      </c>
      <c r="L12491">
        <v>23072204</v>
      </c>
      <c r="M12491" t="s">
        <v>221</v>
      </c>
      <c r="P12491" s="29" t="str">
        <f t="shared" si="503"/>
        <v>BAD</v>
      </c>
    </row>
    <row r="12492" spans="1:16" hidden="1" x14ac:dyDescent="0.25">
      <c r="A12492">
        <v>195851255</v>
      </c>
      <c r="B12492">
        <v>803400</v>
      </c>
      <c r="C12492" t="s">
        <v>212</v>
      </c>
      <c r="D12492">
        <v>2021600</v>
      </c>
      <c r="E12492" t="s">
        <v>219</v>
      </c>
      <c r="F12492" t="s">
        <v>214</v>
      </c>
      <c r="G12492" t="s">
        <v>215</v>
      </c>
      <c r="H12492">
        <v>3</v>
      </c>
      <c r="I12492">
        <v>2015</v>
      </c>
      <c r="J12492">
        <v>2</v>
      </c>
      <c r="L12492">
        <v>23071943</v>
      </c>
      <c r="M12492" t="s">
        <v>221</v>
      </c>
      <c r="P12492" s="29" t="str">
        <f t="shared" si="503"/>
        <v>BAD</v>
      </c>
    </row>
    <row r="12493" spans="1:16" hidden="1" x14ac:dyDescent="0.25">
      <c r="A12493">
        <v>195851255</v>
      </c>
      <c r="B12493">
        <v>803400</v>
      </c>
      <c r="C12493" t="s">
        <v>212</v>
      </c>
      <c r="D12493">
        <v>2005099</v>
      </c>
      <c r="E12493" t="s">
        <v>217</v>
      </c>
      <c r="F12493" t="s">
        <v>214</v>
      </c>
      <c r="G12493" t="s">
        <v>215</v>
      </c>
      <c r="H12493">
        <v>3</v>
      </c>
      <c r="I12493">
        <v>2015</v>
      </c>
      <c r="J12493">
        <v>2</v>
      </c>
      <c r="L12493">
        <v>23071932</v>
      </c>
      <c r="M12493" t="s">
        <v>221</v>
      </c>
      <c r="P12493" s="29" t="str">
        <f t="shared" si="503"/>
        <v>BAD</v>
      </c>
    </row>
    <row r="12494" spans="1:16" hidden="1" x14ac:dyDescent="0.25">
      <c r="A12494">
        <v>195851255</v>
      </c>
      <c r="B12494">
        <v>803400</v>
      </c>
      <c r="C12494" t="s">
        <v>212</v>
      </c>
      <c r="D12494">
        <v>2005117</v>
      </c>
      <c r="E12494" t="s">
        <v>220</v>
      </c>
      <c r="F12494" t="s">
        <v>214</v>
      </c>
      <c r="G12494" t="s">
        <v>215</v>
      </c>
      <c r="H12494">
        <v>3</v>
      </c>
      <c r="I12494">
        <v>2015</v>
      </c>
      <c r="J12494">
        <v>2</v>
      </c>
      <c r="L12494">
        <v>23070458</v>
      </c>
      <c r="M12494" t="s">
        <v>221</v>
      </c>
      <c r="P12494" s="29" t="str">
        <f t="shared" si="503"/>
        <v>BAD</v>
      </c>
    </row>
    <row r="12495" spans="1:16" hidden="1" x14ac:dyDescent="0.25">
      <c r="A12495">
        <v>195879168</v>
      </c>
      <c r="B12495">
        <v>803401</v>
      </c>
      <c r="C12495" t="s">
        <v>318</v>
      </c>
      <c r="D12495">
        <v>2004098</v>
      </c>
      <c r="E12495" t="s">
        <v>213</v>
      </c>
      <c r="F12495" t="s">
        <v>214</v>
      </c>
      <c r="G12495" t="s">
        <v>215</v>
      </c>
      <c r="H12495">
        <v>2</v>
      </c>
      <c r="I12495">
        <v>2016</v>
      </c>
      <c r="J12495">
        <v>1</v>
      </c>
      <c r="L12495">
        <v>23081501</v>
      </c>
      <c r="M12495">
        <v>5.6</v>
      </c>
      <c r="P12495" s="29">
        <f t="shared" ref="P12495:P12526" si="504">IF(AND(ISNUMBER(M12495),H12495&lt;&gt;4),(M12495-1)/6,IF(H12495=4,"DRP",IF(AND(H12495=3,M12495="NA"),"BAD",IF(AND(H12495=2),"CVL",IF(AND(H12495=1,ISBLANK(M12495)),"NULL","UNK")))))</f>
        <v>0.76666666666666661</v>
      </c>
    </row>
    <row r="12496" spans="1:16" hidden="1" x14ac:dyDescent="0.25">
      <c r="A12496">
        <v>195879168</v>
      </c>
      <c r="B12496">
        <v>803401</v>
      </c>
      <c r="C12496" t="s">
        <v>318</v>
      </c>
      <c r="D12496">
        <v>2021600</v>
      </c>
      <c r="E12496" t="s">
        <v>219</v>
      </c>
      <c r="F12496" t="s">
        <v>214</v>
      </c>
      <c r="G12496" t="s">
        <v>215</v>
      </c>
      <c r="H12496">
        <v>2</v>
      </c>
      <c r="I12496">
        <v>2016</v>
      </c>
      <c r="J12496">
        <v>1</v>
      </c>
      <c r="L12496">
        <v>23081078</v>
      </c>
      <c r="M12496">
        <v>4.4000000000000004</v>
      </c>
      <c r="P12496" s="29">
        <f t="shared" si="504"/>
        <v>0.56666666666666676</v>
      </c>
    </row>
    <row r="12497" spans="1:16" hidden="1" x14ac:dyDescent="0.25">
      <c r="A12497">
        <v>195879168</v>
      </c>
      <c r="B12497">
        <v>803401</v>
      </c>
      <c r="C12497" t="s">
        <v>318</v>
      </c>
      <c r="D12497">
        <v>2005099</v>
      </c>
      <c r="E12497" t="s">
        <v>217</v>
      </c>
      <c r="F12497" t="s">
        <v>214</v>
      </c>
      <c r="G12497" t="s">
        <v>215</v>
      </c>
      <c r="H12497">
        <v>2</v>
      </c>
      <c r="I12497">
        <v>2016</v>
      </c>
      <c r="J12497">
        <v>1</v>
      </c>
      <c r="L12497">
        <v>23081299</v>
      </c>
      <c r="M12497">
        <v>4.5</v>
      </c>
      <c r="P12497" s="29">
        <f t="shared" si="504"/>
        <v>0.58333333333333337</v>
      </c>
    </row>
    <row r="12498" spans="1:16" hidden="1" x14ac:dyDescent="0.25">
      <c r="A12498">
        <v>195879168</v>
      </c>
      <c r="B12498">
        <v>803401</v>
      </c>
      <c r="C12498" t="s">
        <v>318</v>
      </c>
      <c r="D12498">
        <v>2005102</v>
      </c>
      <c r="E12498" t="s">
        <v>218</v>
      </c>
      <c r="F12498" t="s">
        <v>214</v>
      </c>
      <c r="G12498" t="s">
        <v>215</v>
      </c>
      <c r="H12498">
        <v>2</v>
      </c>
      <c r="I12498">
        <v>2016</v>
      </c>
      <c r="J12498">
        <v>1</v>
      </c>
      <c r="L12498">
        <v>23081381</v>
      </c>
      <c r="M12498">
        <v>5.7</v>
      </c>
      <c r="P12498" s="29">
        <f t="shared" si="504"/>
        <v>0.78333333333333333</v>
      </c>
    </row>
    <row r="12499" spans="1:16" hidden="1" x14ac:dyDescent="0.25">
      <c r="A12499">
        <v>195879168</v>
      </c>
      <c r="B12499">
        <v>803401</v>
      </c>
      <c r="C12499" t="s">
        <v>318</v>
      </c>
      <c r="D12499">
        <v>2021754</v>
      </c>
      <c r="E12499" t="s">
        <v>216</v>
      </c>
      <c r="F12499" t="s">
        <v>214</v>
      </c>
      <c r="G12499" t="s">
        <v>215</v>
      </c>
      <c r="H12499">
        <v>3</v>
      </c>
      <c r="I12499">
        <v>2016</v>
      </c>
      <c r="J12499">
        <v>1</v>
      </c>
      <c r="L12499">
        <v>23081090</v>
      </c>
      <c r="M12499">
        <v>3.3</v>
      </c>
      <c r="P12499" s="29">
        <f t="shared" si="504"/>
        <v>0.3833333333333333</v>
      </c>
    </row>
    <row r="12500" spans="1:16" hidden="1" x14ac:dyDescent="0.25">
      <c r="A12500">
        <v>195879168</v>
      </c>
      <c r="B12500">
        <v>803401</v>
      </c>
      <c r="C12500" t="s">
        <v>318</v>
      </c>
      <c r="D12500">
        <v>2005118</v>
      </c>
      <c r="E12500" t="s">
        <v>223</v>
      </c>
      <c r="F12500" t="s">
        <v>214</v>
      </c>
      <c r="G12500" t="s">
        <v>215</v>
      </c>
      <c r="H12500">
        <v>2</v>
      </c>
      <c r="I12500">
        <v>2016</v>
      </c>
      <c r="J12500">
        <v>1</v>
      </c>
      <c r="L12500">
        <v>23081292</v>
      </c>
      <c r="M12500">
        <v>4.0999999999999996</v>
      </c>
      <c r="P12500" s="29">
        <f t="shared" si="504"/>
        <v>0.51666666666666661</v>
      </c>
    </row>
    <row r="12501" spans="1:16" hidden="1" x14ac:dyDescent="0.25">
      <c r="A12501">
        <v>195879168</v>
      </c>
      <c r="B12501">
        <v>803401</v>
      </c>
      <c r="C12501" t="s">
        <v>318</v>
      </c>
      <c r="D12501">
        <v>2021754</v>
      </c>
      <c r="E12501" t="s">
        <v>216</v>
      </c>
      <c r="F12501" t="s">
        <v>214</v>
      </c>
      <c r="G12501" t="s">
        <v>215</v>
      </c>
      <c r="H12501">
        <v>3</v>
      </c>
      <c r="I12501">
        <v>2016</v>
      </c>
      <c r="J12501">
        <v>2</v>
      </c>
      <c r="L12501">
        <v>23086735</v>
      </c>
      <c r="M12501">
        <v>2.2000000000000002</v>
      </c>
      <c r="P12501" s="29">
        <f t="shared" si="504"/>
        <v>0.20000000000000004</v>
      </c>
    </row>
    <row r="12502" spans="1:16" hidden="1" x14ac:dyDescent="0.25">
      <c r="A12502">
        <v>195879168</v>
      </c>
      <c r="B12502">
        <v>803401</v>
      </c>
      <c r="C12502" t="s">
        <v>318</v>
      </c>
      <c r="D12502">
        <v>2005117</v>
      </c>
      <c r="E12502" t="s">
        <v>220</v>
      </c>
      <c r="F12502" t="s">
        <v>214</v>
      </c>
      <c r="G12502" t="s">
        <v>215</v>
      </c>
      <c r="H12502">
        <v>3</v>
      </c>
      <c r="I12502">
        <v>2016</v>
      </c>
      <c r="J12502">
        <v>2</v>
      </c>
      <c r="L12502">
        <v>23084476</v>
      </c>
      <c r="M12502">
        <v>3.4</v>
      </c>
      <c r="P12502" s="29">
        <f t="shared" si="504"/>
        <v>0.39999999999999997</v>
      </c>
    </row>
    <row r="12503" spans="1:16" hidden="1" x14ac:dyDescent="0.25">
      <c r="A12503">
        <v>195879168</v>
      </c>
      <c r="B12503">
        <v>803401</v>
      </c>
      <c r="C12503" t="s">
        <v>318</v>
      </c>
      <c r="D12503">
        <v>2021602</v>
      </c>
      <c r="E12503" t="s">
        <v>242</v>
      </c>
      <c r="F12503" t="s">
        <v>214</v>
      </c>
      <c r="G12503" t="s">
        <v>215</v>
      </c>
      <c r="H12503">
        <v>3</v>
      </c>
      <c r="I12503">
        <v>2016</v>
      </c>
      <c r="J12503">
        <v>2</v>
      </c>
      <c r="L12503">
        <v>23086745</v>
      </c>
      <c r="M12503">
        <v>2.4</v>
      </c>
      <c r="P12503" s="29">
        <f t="shared" si="504"/>
        <v>0.23333333333333331</v>
      </c>
    </row>
    <row r="12504" spans="1:16" hidden="1" x14ac:dyDescent="0.25">
      <c r="A12504">
        <v>195879168</v>
      </c>
      <c r="B12504">
        <v>803401</v>
      </c>
      <c r="C12504" t="s">
        <v>318</v>
      </c>
      <c r="D12504">
        <v>2021580</v>
      </c>
      <c r="E12504" t="s">
        <v>241</v>
      </c>
      <c r="F12504" t="s">
        <v>214</v>
      </c>
      <c r="G12504" t="s">
        <v>215</v>
      </c>
      <c r="H12504">
        <v>3</v>
      </c>
      <c r="I12504">
        <v>2016</v>
      </c>
      <c r="J12504">
        <v>2</v>
      </c>
      <c r="L12504">
        <v>23086825</v>
      </c>
      <c r="M12504">
        <v>3</v>
      </c>
      <c r="P12504" s="29">
        <f t="shared" si="504"/>
        <v>0.33333333333333331</v>
      </c>
    </row>
    <row r="12505" spans="1:16" hidden="1" x14ac:dyDescent="0.25">
      <c r="A12505">
        <v>195879168</v>
      </c>
      <c r="B12505">
        <v>803401</v>
      </c>
      <c r="C12505" t="s">
        <v>318</v>
      </c>
      <c r="D12505">
        <v>2004116</v>
      </c>
      <c r="E12505" t="s">
        <v>229</v>
      </c>
      <c r="F12505" t="s">
        <v>214</v>
      </c>
      <c r="G12505" t="s">
        <v>215</v>
      </c>
      <c r="H12505">
        <v>2</v>
      </c>
      <c r="I12505">
        <v>2016</v>
      </c>
      <c r="J12505">
        <v>2</v>
      </c>
      <c r="L12505">
        <v>23085554</v>
      </c>
      <c r="M12505">
        <v>6.3</v>
      </c>
      <c r="P12505" s="29">
        <f t="shared" si="504"/>
        <v>0.8833333333333333</v>
      </c>
    </row>
    <row r="12506" spans="1:16" hidden="1" x14ac:dyDescent="0.25">
      <c r="A12506">
        <v>195879168</v>
      </c>
      <c r="B12506">
        <v>803401</v>
      </c>
      <c r="C12506" t="s">
        <v>318</v>
      </c>
      <c r="D12506">
        <v>2004112</v>
      </c>
      <c r="E12506" t="s">
        <v>244</v>
      </c>
      <c r="F12506" t="s">
        <v>214</v>
      </c>
      <c r="G12506" t="s">
        <v>215</v>
      </c>
      <c r="H12506">
        <v>2</v>
      </c>
      <c r="I12506">
        <v>2016</v>
      </c>
      <c r="J12506">
        <v>2</v>
      </c>
      <c r="L12506">
        <v>23085447</v>
      </c>
      <c r="M12506">
        <v>5.8</v>
      </c>
      <c r="P12506" s="29">
        <f t="shared" si="504"/>
        <v>0.79999999999999993</v>
      </c>
    </row>
    <row r="12507" spans="1:16" hidden="1" x14ac:dyDescent="0.25">
      <c r="A12507">
        <v>195879168</v>
      </c>
      <c r="B12507">
        <v>803401</v>
      </c>
      <c r="C12507" t="s">
        <v>318</v>
      </c>
      <c r="D12507">
        <v>2005131</v>
      </c>
      <c r="E12507" t="s">
        <v>228</v>
      </c>
      <c r="F12507" t="s">
        <v>214</v>
      </c>
      <c r="G12507" t="s">
        <v>215</v>
      </c>
      <c r="H12507">
        <v>2</v>
      </c>
      <c r="I12507">
        <v>2017</v>
      </c>
      <c r="J12507">
        <v>1</v>
      </c>
      <c r="L12507">
        <v>23093316</v>
      </c>
      <c r="M12507">
        <v>5</v>
      </c>
      <c r="P12507" s="29">
        <f t="shared" si="504"/>
        <v>0.66666666666666663</v>
      </c>
    </row>
    <row r="12508" spans="1:16" hidden="1" x14ac:dyDescent="0.25">
      <c r="A12508">
        <v>195879168</v>
      </c>
      <c r="B12508">
        <v>803401</v>
      </c>
      <c r="C12508" t="s">
        <v>318</v>
      </c>
      <c r="D12508">
        <v>2005117</v>
      </c>
      <c r="E12508" t="s">
        <v>220</v>
      </c>
      <c r="F12508" t="s">
        <v>214</v>
      </c>
      <c r="G12508" t="s">
        <v>215</v>
      </c>
      <c r="H12508">
        <v>2</v>
      </c>
      <c r="I12508">
        <v>2017</v>
      </c>
      <c r="J12508">
        <v>1</v>
      </c>
      <c r="L12508">
        <v>23091397</v>
      </c>
      <c r="M12508">
        <v>4</v>
      </c>
      <c r="P12508" s="29">
        <f t="shared" si="504"/>
        <v>0.5</v>
      </c>
    </row>
    <row r="12509" spans="1:16" hidden="1" x14ac:dyDescent="0.25">
      <c r="A12509">
        <v>195879168</v>
      </c>
      <c r="B12509">
        <v>803401</v>
      </c>
      <c r="C12509" t="s">
        <v>318</v>
      </c>
      <c r="D12509">
        <v>2021602</v>
      </c>
      <c r="E12509" t="s">
        <v>242</v>
      </c>
      <c r="F12509" t="s">
        <v>214</v>
      </c>
      <c r="G12509" t="s">
        <v>215</v>
      </c>
      <c r="H12509">
        <v>3</v>
      </c>
      <c r="I12509">
        <v>2017</v>
      </c>
      <c r="J12509">
        <v>1</v>
      </c>
      <c r="L12509">
        <v>23095499</v>
      </c>
      <c r="M12509">
        <v>3</v>
      </c>
      <c r="P12509" s="29">
        <f t="shared" si="504"/>
        <v>0.33333333333333331</v>
      </c>
    </row>
    <row r="12510" spans="1:16" hidden="1" x14ac:dyDescent="0.25">
      <c r="A12510">
        <v>195879168</v>
      </c>
      <c r="B12510">
        <v>803401</v>
      </c>
      <c r="C12510" t="s">
        <v>318</v>
      </c>
      <c r="D12510">
        <v>2021580</v>
      </c>
      <c r="E12510" t="s">
        <v>241</v>
      </c>
      <c r="F12510" t="s">
        <v>214</v>
      </c>
      <c r="G12510" t="s">
        <v>215</v>
      </c>
      <c r="H12510">
        <v>3</v>
      </c>
      <c r="I12510">
        <v>2017</v>
      </c>
      <c r="J12510">
        <v>1</v>
      </c>
      <c r="L12510">
        <v>23092926</v>
      </c>
      <c r="M12510">
        <v>2.8</v>
      </c>
      <c r="P12510" s="29">
        <f t="shared" si="504"/>
        <v>0.3</v>
      </c>
    </row>
    <row r="12511" spans="1:16" hidden="1" x14ac:dyDescent="0.25">
      <c r="A12511">
        <v>195879168</v>
      </c>
      <c r="B12511">
        <v>803401</v>
      </c>
      <c r="C12511" t="s">
        <v>318</v>
      </c>
      <c r="D12511">
        <v>2021754</v>
      </c>
      <c r="E12511" t="s">
        <v>216</v>
      </c>
      <c r="F12511" t="s">
        <v>214</v>
      </c>
      <c r="G12511" t="s">
        <v>215</v>
      </c>
      <c r="H12511">
        <v>2</v>
      </c>
      <c r="I12511">
        <v>2017</v>
      </c>
      <c r="J12511">
        <v>1</v>
      </c>
      <c r="L12511">
        <v>23092909</v>
      </c>
      <c r="M12511">
        <v>4.0999999999999996</v>
      </c>
      <c r="P12511" s="29">
        <f t="shared" si="504"/>
        <v>0.51666666666666661</v>
      </c>
    </row>
    <row r="12512" spans="1:16" hidden="1" x14ac:dyDescent="0.25">
      <c r="A12512">
        <v>195879168</v>
      </c>
      <c r="B12512">
        <v>803401</v>
      </c>
      <c r="C12512" t="s">
        <v>318</v>
      </c>
      <c r="D12512">
        <v>2004099</v>
      </c>
      <c r="E12512" t="s">
        <v>245</v>
      </c>
      <c r="F12512" t="s">
        <v>214</v>
      </c>
      <c r="G12512" t="s">
        <v>215</v>
      </c>
      <c r="H12512">
        <v>3</v>
      </c>
      <c r="I12512">
        <v>2017</v>
      </c>
      <c r="J12512">
        <v>1</v>
      </c>
      <c r="L12512">
        <v>23092379</v>
      </c>
      <c r="M12512">
        <v>3.7</v>
      </c>
      <c r="P12512" s="29">
        <f t="shared" si="504"/>
        <v>0.45</v>
      </c>
    </row>
    <row r="12513" spans="1:16" hidden="1" x14ac:dyDescent="0.25">
      <c r="A12513">
        <v>195879168</v>
      </c>
      <c r="B12513">
        <v>803401</v>
      </c>
      <c r="C12513" t="s">
        <v>318</v>
      </c>
      <c r="D12513">
        <v>2004591</v>
      </c>
      <c r="E12513" t="s">
        <v>271</v>
      </c>
      <c r="F12513" t="s">
        <v>214</v>
      </c>
      <c r="G12513" t="s">
        <v>215</v>
      </c>
      <c r="H12513">
        <v>4</v>
      </c>
      <c r="I12513">
        <v>2017</v>
      </c>
      <c r="J12513">
        <v>2</v>
      </c>
      <c r="L12513">
        <v>23097625</v>
      </c>
      <c r="P12513" s="29" t="str">
        <f t="shared" si="504"/>
        <v>DRP</v>
      </c>
    </row>
    <row r="12514" spans="1:16" hidden="1" x14ac:dyDescent="0.25">
      <c r="A12514">
        <v>195879168</v>
      </c>
      <c r="B12514">
        <v>803401</v>
      </c>
      <c r="C12514" t="s">
        <v>318</v>
      </c>
      <c r="D12514">
        <v>2021756</v>
      </c>
      <c r="E12514" t="s">
        <v>253</v>
      </c>
      <c r="F12514" t="s">
        <v>214</v>
      </c>
      <c r="G12514" t="s">
        <v>215</v>
      </c>
      <c r="H12514">
        <v>4</v>
      </c>
      <c r="I12514">
        <v>2017</v>
      </c>
      <c r="J12514">
        <v>2</v>
      </c>
      <c r="L12514">
        <v>23101099</v>
      </c>
      <c r="M12514">
        <v>3.1</v>
      </c>
      <c r="P12514" s="29" t="str">
        <f t="shared" si="504"/>
        <v>DRP</v>
      </c>
    </row>
    <row r="12515" spans="1:16" hidden="1" x14ac:dyDescent="0.25">
      <c r="A12515">
        <v>195879168</v>
      </c>
      <c r="B12515">
        <v>803401</v>
      </c>
      <c r="C12515" t="s">
        <v>318</v>
      </c>
      <c r="D12515">
        <v>2021763</v>
      </c>
      <c r="E12515" t="s">
        <v>298</v>
      </c>
      <c r="F12515" t="s">
        <v>214</v>
      </c>
      <c r="G12515" t="s">
        <v>215</v>
      </c>
      <c r="H12515">
        <v>4</v>
      </c>
      <c r="I12515">
        <v>2017</v>
      </c>
      <c r="J12515">
        <v>2</v>
      </c>
      <c r="L12515">
        <v>23097795</v>
      </c>
      <c r="M12515">
        <v>4.7</v>
      </c>
      <c r="P12515" s="29" t="str">
        <f t="shared" si="504"/>
        <v>DRP</v>
      </c>
    </row>
    <row r="12516" spans="1:16" hidden="1" x14ac:dyDescent="0.25">
      <c r="A12516">
        <v>195879168</v>
      </c>
      <c r="B12516">
        <v>803401</v>
      </c>
      <c r="C12516" t="s">
        <v>318</v>
      </c>
      <c r="D12516">
        <v>2021580</v>
      </c>
      <c r="E12516" t="s">
        <v>241</v>
      </c>
      <c r="F12516" t="s">
        <v>214</v>
      </c>
      <c r="G12516" t="s">
        <v>215</v>
      </c>
      <c r="H12516">
        <v>4</v>
      </c>
      <c r="I12516">
        <v>2017</v>
      </c>
      <c r="J12516">
        <v>2</v>
      </c>
      <c r="L12516">
        <v>23101085</v>
      </c>
      <c r="M12516">
        <v>2.2000000000000002</v>
      </c>
      <c r="P12516" s="29" t="str">
        <f t="shared" si="504"/>
        <v>DRP</v>
      </c>
    </row>
    <row r="12517" spans="1:16" hidden="1" x14ac:dyDescent="0.25">
      <c r="A12517">
        <v>195879168</v>
      </c>
      <c r="B12517">
        <v>803401</v>
      </c>
      <c r="C12517" t="s">
        <v>318</v>
      </c>
      <c r="D12517">
        <v>2004099</v>
      </c>
      <c r="E12517" t="s">
        <v>245</v>
      </c>
      <c r="F12517" t="s">
        <v>214</v>
      </c>
      <c r="G12517" t="s">
        <v>215</v>
      </c>
      <c r="H12517">
        <v>4</v>
      </c>
      <c r="I12517">
        <v>2017</v>
      </c>
      <c r="J12517">
        <v>2</v>
      </c>
      <c r="L12517">
        <v>23097864</v>
      </c>
      <c r="P12517" s="29" t="str">
        <f t="shared" si="504"/>
        <v>DRP</v>
      </c>
    </row>
    <row r="12518" spans="1:16" hidden="1" x14ac:dyDescent="0.25">
      <c r="A12518">
        <v>195879168</v>
      </c>
      <c r="B12518">
        <v>803401</v>
      </c>
      <c r="C12518" t="s">
        <v>318</v>
      </c>
      <c r="D12518">
        <v>2021602</v>
      </c>
      <c r="E12518" t="s">
        <v>242</v>
      </c>
      <c r="F12518" t="s">
        <v>214</v>
      </c>
      <c r="G12518" t="s">
        <v>215</v>
      </c>
      <c r="H12518">
        <v>4</v>
      </c>
      <c r="I12518">
        <v>2017</v>
      </c>
      <c r="J12518">
        <v>2</v>
      </c>
      <c r="L12518">
        <v>23101095</v>
      </c>
      <c r="M12518">
        <v>2.7</v>
      </c>
      <c r="P12518" s="29" t="str">
        <f t="shared" si="504"/>
        <v>DRP</v>
      </c>
    </row>
    <row r="12519" spans="1:16" hidden="1" x14ac:dyDescent="0.25">
      <c r="A12519">
        <v>195909903</v>
      </c>
      <c r="B12519">
        <v>803401</v>
      </c>
      <c r="C12519" t="s">
        <v>318</v>
      </c>
      <c r="D12519">
        <v>2004098</v>
      </c>
      <c r="E12519" t="s">
        <v>213</v>
      </c>
      <c r="F12519" t="s">
        <v>214</v>
      </c>
      <c r="G12519" t="s">
        <v>215</v>
      </c>
      <c r="H12519">
        <v>4</v>
      </c>
      <c r="I12519">
        <v>2016</v>
      </c>
      <c r="J12519">
        <v>1</v>
      </c>
      <c r="L12519">
        <v>23078140</v>
      </c>
      <c r="P12519" s="29" t="str">
        <f t="shared" si="504"/>
        <v>DRP</v>
      </c>
    </row>
    <row r="12520" spans="1:16" hidden="1" x14ac:dyDescent="0.25">
      <c r="A12520">
        <v>195909903</v>
      </c>
      <c r="B12520">
        <v>803401</v>
      </c>
      <c r="C12520" t="s">
        <v>318</v>
      </c>
      <c r="D12520">
        <v>2005118</v>
      </c>
      <c r="E12520" t="s">
        <v>223</v>
      </c>
      <c r="F12520" t="s">
        <v>214</v>
      </c>
      <c r="G12520" t="s">
        <v>215</v>
      </c>
      <c r="H12520">
        <v>3</v>
      </c>
      <c r="I12520">
        <v>2016</v>
      </c>
      <c r="J12520">
        <v>1</v>
      </c>
      <c r="L12520">
        <v>23081297</v>
      </c>
      <c r="M12520">
        <v>2.7</v>
      </c>
      <c r="P12520" s="29">
        <f t="shared" si="504"/>
        <v>0.28333333333333338</v>
      </c>
    </row>
    <row r="12521" spans="1:16" hidden="1" x14ac:dyDescent="0.25">
      <c r="A12521">
        <v>195909903</v>
      </c>
      <c r="B12521">
        <v>803401</v>
      </c>
      <c r="C12521" t="s">
        <v>318</v>
      </c>
      <c r="D12521">
        <v>2021754</v>
      </c>
      <c r="E12521" t="s">
        <v>216</v>
      </c>
      <c r="F12521" t="s">
        <v>214</v>
      </c>
      <c r="G12521" t="s">
        <v>215</v>
      </c>
      <c r="H12521">
        <v>3</v>
      </c>
      <c r="I12521">
        <v>2016</v>
      </c>
      <c r="J12521">
        <v>1</v>
      </c>
      <c r="L12521">
        <v>23081130</v>
      </c>
      <c r="M12521">
        <v>2.9</v>
      </c>
      <c r="P12521" s="29">
        <f t="shared" si="504"/>
        <v>0.31666666666666665</v>
      </c>
    </row>
    <row r="12522" spans="1:16" hidden="1" x14ac:dyDescent="0.25">
      <c r="A12522">
        <v>195909903</v>
      </c>
      <c r="B12522">
        <v>803401</v>
      </c>
      <c r="C12522" t="s">
        <v>318</v>
      </c>
      <c r="D12522">
        <v>2005102</v>
      </c>
      <c r="E12522" t="s">
        <v>218</v>
      </c>
      <c r="F12522" t="s">
        <v>214</v>
      </c>
      <c r="G12522" t="s">
        <v>215</v>
      </c>
      <c r="H12522">
        <v>3</v>
      </c>
      <c r="I12522">
        <v>2016</v>
      </c>
      <c r="J12522">
        <v>1</v>
      </c>
      <c r="L12522">
        <v>23081385</v>
      </c>
      <c r="M12522">
        <v>1.5</v>
      </c>
      <c r="P12522" s="29">
        <f t="shared" si="504"/>
        <v>8.3333333333333329E-2</v>
      </c>
    </row>
    <row r="12523" spans="1:16" hidden="1" x14ac:dyDescent="0.25">
      <c r="A12523">
        <v>195909903</v>
      </c>
      <c r="B12523">
        <v>803401</v>
      </c>
      <c r="C12523" t="s">
        <v>318</v>
      </c>
      <c r="D12523">
        <v>2005099</v>
      </c>
      <c r="E12523" t="s">
        <v>217</v>
      </c>
      <c r="F12523" t="s">
        <v>214</v>
      </c>
      <c r="G12523" t="s">
        <v>215</v>
      </c>
      <c r="H12523">
        <v>3</v>
      </c>
      <c r="I12523">
        <v>2016</v>
      </c>
      <c r="J12523">
        <v>1</v>
      </c>
      <c r="L12523">
        <v>23081378</v>
      </c>
      <c r="M12523">
        <v>1.5</v>
      </c>
      <c r="P12523" s="29">
        <f t="shared" si="504"/>
        <v>8.3333333333333329E-2</v>
      </c>
    </row>
    <row r="12524" spans="1:16" hidden="1" x14ac:dyDescent="0.25">
      <c r="A12524">
        <v>195909903</v>
      </c>
      <c r="B12524">
        <v>803401</v>
      </c>
      <c r="C12524" t="s">
        <v>318</v>
      </c>
      <c r="D12524">
        <v>2021600</v>
      </c>
      <c r="E12524" t="s">
        <v>219</v>
      </c>
      <c r="F12524" t="s">
        <v>214</v>
      </c>
      <c r="G12524" t="s">
        <v>215</v>
      </c>
      <c r="H12524">
        <v>3</v>
      </c>
      <c r="I12524">
        <v>2016</v>
      </c>
      <c r="J12524">
        <v>1</v>
      </c>
      <c r="L12524">
        <v>23081085</v>
      </c>
      <c r="M12524">
        <v>1.8</v>
      </c>
      <c r="P12524" s="29">
        <f t="shared" si="504"/>
        <v>0.13333333333333333</v>
      </c>
    </row>
    <row r="12525" spans="1:16" hidden="1" x14ac:dyDescent="0.25">
      <c r="A12525">
        <v>195909903</v>
      </c>
      <c r="B12525">
        <v>803401</v>
      </c>
      <c r="C12525" t="s">
        <v>318</v>
      </c>
      <c r="D12525">
        <v>2021754</v>
      </c>
      <c r="E12525" t="s">
        <v>216</v>
      </c>
      <c r="F12525" t="s">
        <v>214</v>
      </c>
      <c r="G12525" t="s">
        <v>215</v>
      </c>
      <c r="H12525">
        <v>3</v>
      </c>
      <c r="I12525">
        <v>2016</v>
      </c>
      <c r="J12525">
        <v>2</v>
      </c>
      <c r="L12525">
        <v>23086734</v>
      </c>
      <c r="M12525" t="s">
        <v>221</v>
      </c>
      <c r="P12525" s="29" t="str">
        <f t="shared" si="504"/>
        <v>BAD</v>
      </c>
    </row>
    <row r="12526" spans="1:16" hidden="1" x14ac:dyDescent="0.25">
      <c r="A12526">
        <v>195909903</v>
      </c>
      <c r="B12526">
        <v>803401</v>
      </c>
      <c r="C12526" t="s">
        <v>318</v>
      </c>
      <c r="D12526">
        <v>2021600</v>
      </c>
      <c r="E12526" t="s">
        <v>219</v>
      </c>
      <c r="F12526" t="s">
        <v>214</v>
      </c>
      <c r="G12526" t="s">
        <v>215</v>
      </c>
      <c r="H12526">
        <v>3</v>
      </c>
      <c r="I12526">
        <v>2016</v>
      </c>
      <c r="J12526">
        <v>2</v>
      </c>
      <c r="L12526">
        <v>23086545</v>
      </c>
      <c r="M12526" t="s">
        <v>221</v>
      </c>
      <c r="P12526" s="29" t="str">
        <f t="shared" si="504"/>
        <v>BAD</v>
      </c>
    </row>
    <row r="12527" spans="1:16" hidden="1" x14ac:dyDescent="0.25">
      <c r="A12527">
        <v>195909903</v>
      </c>
      <c r="B12527">
        <v>803401</v>
      </c>
      <c r="C12527" t="s">
        <v>318</v>
      </c>
      <c r="D12527">
        <v>2005118</v>
      </c>
      <c r="E12527" t="s">
        <v>223</v>
      </c>
      <c r="F12527" t="s">
        <v>214</v>
      </c>
      <c r="G12527" t="s">
        <v>215</v>
      </c>
      <c r="H12527">
        <v>3</v>
      </c>
      <c r="I12527">
        <v>2016</v>
      </c>
      <c r="J12527">
        <v>2</v>
      </c>
      <c r="L12527">
        <v>23086744</v>
      </c>
      <c r="M12527" t="s">
        <v>221</v>
      </c>
      <c r="P12527" s="29" t="str">
        <f t="shared" ref="P12527:P12555" si="505">IF(AND(ISNUMBER(M12527),H12527&lt;&gt;4),(M12527-1)/6,IF(H12527=4,"DRP",IF(AND(H12527=3,M12527="NA"),"BAD",IF(AND(H12527=2),"CVL",IF(AND(H12527=1,ISBLANK(M12527)),"NULL","UNK")))))</f>
        <v>BAD</v>
      </c>
    </row>
    <row r="12528" spans="1:16" hidden="1" x14ac:dyDescent="0.25">
      <c r="A12528">
        <v>195909903</v>
      </c>
      <c r="B12528">
        <v>803401</v>
      </c>
      <c r="C12528" t="s">
        <v>318</v>
      </c>
      <c r="D12528">
        <v>2005102</v>
      </c>
      <c r="E12528" t="s">
        <v>218</v>
      </c>
      <c r="F12528" t="s">
        <v>214</v>
      </c>
      <c r="G12528" t="s">
        <v>215</v>
      </c>
      <c r="H12528">
        <v>3</v>
      </c>
      <c r="I12528">
        <v>2016</v>
      </c>
      <c r="J12528">
        <v>2</v>
      </c>
      <c r="L12528">
        <v>23086740</v>
      </c>
      <c r="M12528" t="s">
        <v>221</v>
      </c>
      <c r="P12528" s="29" t="str">
        <f t="shared" si="505"/>
        <v>BAD</v>
      </c>
    </row>
    <row r="12529" spans="1:16" hidden="1" x14ac:dyDescent="0.25">
      <c r="A12529">
        <v>195909903</v>
      </c>
      <c r="B12529">
        <v>803401</v>
      </c>
      <c r="C12529" t="s">
        <v>318</v>
      </c>
      <c r="D12529">
        <v>2005099</v>
      </c>
      <c r="E12529" t="s">
        <v>217</v>
      </c>
      <c r="F12529" t="s">
        <v>214</v>
      </c>
      <c r="G12529" t="s">
        <v>215</v>
      </c>
      <c r="H12529">
        <v>3</v>
      </c>
      <c r="I12529">
        <v>2016</v>
      </c>
      <c r="J12529">
        <v>2</v>
      </c>
      <c r="L12529">
        <v>23086541</v>
      </c>
      <c r="M12529" t="s">
        <v>221</v>
      </c>
      <c r="P12529" s="29" t="str">
        <f t="shared" si="505"/>
        <v>BAD</v>
      </c>
    </row>
    <row r="12530" spans="1:16" hidden="1" x14ac:dyDescent="0.25">
      <c r="A12530">
        <v>195909903</v>
      </c>
      <c r="B12530">
        <v>803401</v>
      </c>
      <c r="C12530" t="s">
        <v>318</v>
      </c>
      <c r="D12530">
        <v>2004098</v>
      </c>
      <c r="E12530" t="s">
        <v>213</v>
      </c>
      <c r="F12530" t="s">
        <v>214</v>
      </c>
      <c r="G12530" t="s">
        <v>215</v>
      </c>
      <c r="H12530">
        <v>3</v>
      </c>
      <c r="I12530">
        <v>2016</v>
      </c>
      <c r="J12530">
        <v>2</v>
      </c>
      <c r="L12530">
        <v>23085303</v>
      </c>
      <c r="M12530" t="s">
        <v>221</v>
      </c>
      <c r="P12530" s="29" t="str">
        <f t="shared" si="505"/>
        <v>BAD</v>
      </c>
    </row>
    <row r="12531" spans="1:16" hidden="1" x14ac:dyDescent="0.25">
      <c r="A12531">
        <v>195909903</v>
      </c>
      <c r="B12531">
        <v>803401</v>
      </c>
      <c r="C12531" t="s">
        <v>318</v>
      </c>
      <c r="D12531">
        <v>2004116</v>
      </c>
      <c r="E12531" t="s">
        <v>229</v>
      </c>
      <c r="F12531" t="s">
        <v>214</v>
      </c>
      <c r="G12531" t="s">
        <v>215</v>
      </c>
      <c r="H12531">
        <v>3</v>
      </c>
      <c r="I12531">
        <v>2016</v>
      </c>
      <c r="J12531">
        <v>2</v>
      </c>
      <c r="L12531">
        <v>23085555</v>
      </c>
      <c r="M12531" t="s">
        <v>221</v>
      </c>
      <c r="P12531" s="29" t="str">
        <f t="shared" si="505"/>
        <v>BAD</v>
      </c>
    </row>
    <row r="12532" spans="1:16" hidden="1" x14ac:dyDescent="0.25">
      <c r="A12532">
        <v>195941041</v>
      </c>
      <c r="B12532">
        <v>803400</v>
      </c>
      <c r="C12532" t="s">
        <v>212</v>
      </c>
      <c r="D12532">
        <v>2021600</v>
      </c>
      <c r="E12532" t="s">
        <v>219</v>
      </c>
      <c r="F12532" t="s">
        <v>214</v>
      </c>
      <c r="G12532" t="s">
        <v>215</v>
      </c>
      <c r="H12532">
        <v>2</v>
      </c>
      <c r="I12532">
        <v>2016</v>
      </c>
      <c r="J12532">
        <v>1</v>
      </c>
      <c r="L12532">
        <v>23081088</v>
      </c>
      <c r="M12532">
        <v>4</v>
      </c>
      <c r="P12532" s="29">
        <f t="shared" si="505"/>
        <v>0.5</v>
      </c>
    </row>
    <row r="12533" spans="1:16" hidden="1" x14ac:dyDescent="0.25">
      <c r="A12533">
        <v>195941041</v>
      </c>
      <c r="B12533">
        <v>803400</v>
      </c>
      <c r="C12533" t="s">
        <v>212</v>
      </c>
      <c r="D12533">
        <v>2005099</v>
      </c>
      <c r="E12533" t="s">
        <v>217</v>
      </c>
      <c r="F12533" t="s">
        <v>214</v>
      </c>
      <c r="G12533" t="s">
        <v>215</v>
      </c>
      <c r="H12533">
        <v>3</v>
      </c>
      <c r="I12533">
        <v>2016</v>
      </c>
      <c r="J12533">
        <v>1</v>
      </c>
      <c r="L12533">
        <v>23081380</v>
      </c>
      <c r="M12533">
        <v>3.8</v>
      </c>
      <c r="P12533" s="29">
        <f t="shared" si="505"/>
        <v>0.46666666666666662</v>
      </c>
    </row>
    <row r="12534" spans="1:16" hidden="1" x14ac:dyDescent="0.25">
      <c r="A12534">
        <v>195941041</v>
      </c>
      <c r="B12534">
        <v>803400</v>
      </c>
      <c r="C12534" t="s">
        <v>212</v>
      </c>
      <c r="D12534">
        <v>2005102</v>
      </c>
      <c r="E12534" t="s">
        <v>218</v>
      </c>
      <c r="F12534" t="s">
        <v>214</v>
      </c>
      <c r="G12534" t="s">
        <v>215</v>
      </c>
      <c r="H12534">
        <v>2</v>
      </c>
      <c r="I12534">
        <v>2016</v>
      </c>
      <c r="J12534">
        <v>1</v>
      </c>
      <c r="L12534">
        <v>23081365</v>
      </c>
      <c r="M12534">
        <v>4.5999999999999996</v>
      </c>
      <c r="P12534" s="29">
        <f t="shared" si="505"/>
        <v>0.6</v>
      </c>
    </row>
    <row r="12535" spans="1:16" hidden="1" x14ac:dyDescent="0.25">
      <c r="A12535">
        <v>195941041</v>
      </c>
      <c r="B12535">
        <v>803400</v>
      </c>
      <c r="C12535" t="s">
        <v>212</v>
      </c>
      <c r="D12535">
        <v>2021754</v>
      </c>
      <c r="E12535" t="s">
        <v>216</v>
      </c>
      <c r="F12535" t="s">
        <v>214</v>
      </c>
      <c r="G12535" t="s">
        <v>215</v>
      </c>
      <c r="H12535">
        <v>2</v>
      </c>
      <c r="I12535">
        <v>2016</v>
      </c>
      <c r="J12535">
        <v>1</v>
      </c>
      <c r="L12535">
        <v>23081141</v>
      </c>
      <c r="M12535">
        <v>4.2</v>
      </c>
      <c r="P12535" s="29">
        <f t="shared" si="505"/>
        <v>0.53333333333333333</v>
      </c>
    </row>
    <row r="12536" spans="1:16" hidden="1" x14ac:dyDescent="0.25">
      <c r="A12536">
        <v>195941041</v>
      </c>
      <c r="B12536">
        <v>803400</v>
      </c>
      <c r="C12536" t="s">
        <v>212</v>
      </c>
      <c r="D12536">
        <v>2005117</v>
      </c>
      <c r="E12536" t="s">
        <v>220</v>
      </c>
      <c r="F12536" t="s">
        <v>214</v>
      </c>
      <c r="G12536" t="s">
        <v>215</v>
      </c>
      <c r="H12536">
        <v>3</v>
      </c>
      <c r="I12536">
        <v>2016</v>
      </c>
      <c r="J12536">
        <v>1</v>
      </c>
      <c r="L12536">
        <v>23078733</v>
      </c>
      <c r="M12536">
        <v>3.2</v>
      </c>
      <c r="P12536" s="29">
        <f t="shared" si="505"/>
        <v>0.3666666666666667</v>
      </c>
    </row>
    <row r="12537" spans="1:16" hidden="1" x14ac:dyDescent="0.25">
      <c r="A12537">
        <v>195941041</v>
      </c>
      <c r="B12537">
        <v>803400</v>
      </c>
      <c r="C12537" t="s">
        <v>212</v>
      </c>
      <c r="D12537">
        <v>2004098</v>
      </c>
      <c r="E12537" t="s">
        <v>213</v>
      </c>
      <c r="F12537" t="s">
        <v>214</v>
      </c>
      <c r="G12537" t="s">
        <v>215</v>
      </c>
      <c r="H12537">
        <v>3</v>
      </c>
      <c r="I12537">
        <v>2016</v>
      </c>
      <c r="J12537">
        <v>1</v>
      </c>
      <c r="L12537">
        <v>23078065</v>
      </c>
      <c r="M12537">
        <v>1</v>
      </c>
      <c r="P12537" s="29">
        <f t="shared" si="505"/>
        <v>0</v>
      </c>
    </row>
    <row r="12538" spans="1:16" hidden="1" x14ac:dyDescent="0.25">
      <c r="A12538">
        <v>195941041</v>
      </c>
      <c r="B12538">
        <v>803400</v>
      </c>
      <c r="C12538" t="s">
        <v>212</v>
      </c>
      <c r="D12538">
        <v>2004112</v>
      </c>
      <c r="E12538" t="s">
        <v>244</v>
      </c>
      <c r="F12538" t="s">
        <v>214</v>
      </c>
      <c r="G12538" t="s">
        <v>215</v>
      </c>
      <c r="H12538">
        <v>2</v>
      </c>
      <c r="I12538">
        <v>2016</v>
      </c>
      <c r="J12538">
        <v>2</v>
      </c>
      <c r="L12538">
        <v>23085520</v>
      </c>
      <c r="M12538">
        <v>5.2</v>
      </c>
      <c r="P12538" s="29">
        <f t="shared" si="505"/>
        <v>0.70000000000000007</v>
      </c>
    </row>
    <row r="12539" spans="1:16" hidden="1" x14ac:dyDescent="0.25">
      <c r="A12539">
        <v>195941041</v>
      </c>
      <c r="B12539">
        <v>803400</v>
      </c>
      <c r="C12539" t="s">
        <v>212</v>
      </c>
      <c r="D12539">
        <v>2021602</v>
      </c>
      <c r="E12539" t="s">
        <v>242</v>
      </c>
      <c r="F12539" t="s">
        <v>214</v>
      </c>
      <c r="G12539" t="s">
        <v>215</v>
      </c>
      <c r="H12539">
        <v>3</v>
      </c>
      <c r="I12539">
        <v>2016</v>
      </c>
      <c r="J12539">
        <v>2</v>
      </c>
      <c r="L12539">
        <v>23086746</v>
      </c>
      <c r="M12539">
        <v>2.9</v>
      </c>
      <c r="P12539" s="29">
        <f t="shared" si="505"/>
        <v>0.31666666666666665</v>
      </c>
    </row>
    <row r="12540" spans="1:16" hidden="1" x14ac:dyDescent="0.25">
      <c r="A12540">
        <v>195941041</v>
      </c>
      <c r="B12540">
        <v>803400</v>
      </c>
      <c r="C12540" t="s">
        <v>212</v>
      </c>
      <c r="D12540">
        <v>2021756</v>
      </c>
      <c r="E12540" t="s">
        <v>253</v>
      </c>
      <c r="F12540" t="s">
        <v>214</v>
      </c>
      <c r="G12540" t="s">
        <v>215</v>
      </c>
      <c r="H12540">
        <v>3</v>
      </c>
      <c r="I12540">
        <v>2016</v>
      </c>
      <c r="J12540">
        <v>2</v>
      </c>
      <c r="L12540">
        <v>23086841</v>
      </c>
      <c r="M12540">
        <v>2.4</v>
      </c>
      <c r="P12540" s="29">
        <f t="shared" si="505"/>
        <v>0.23333333333333331</v>
      </c>
    </row>
    <row r="12541" spans="1:16" hidden="1" x14ac:dyDescent="0.25">
      <c r="A12541">
        <v>195941041</v>
      </c>
      <c r="B12541">
        <v>803400</v>
      </c>
      <c r="C12541" t="s">
        <v>212</v>
      </c>
      <c r="D12541">
        <v>2005118</v>
      </c>
      <c r="E12541" t="s">
        <v>223</v>
      </c>
      <c r="F12541" t="s">
        <v>214</v>
      </c>
      <c r="G12541" t="s">
        <v>215</v>
      </c>
      <c r="H12541">
        <v>2</v>
      </c>
      <c r="I12541">
        <v>2016</v>
      </c>
      <c r="J12541">
        <v>2</v>
      </c>
      <c r="L12541">
        <v>23086742</v>
      </c>
      <c r="M12541">
        <v>4</v>
      </c>
      <c r="P12541" s="29">
        <f t="shared" si="505"/>
        <v>0.5</v>
      </c>
    </row>
    <row r="12542" spans="1:16" hidden="1" x14ac:dyDescent="0.25">
      <c r="A12542">
        <v>195941041</v>
      </c>
      <c r="B12542">
        <v>803400</v>
      </c>
      <c r="C12542" t="s">
        <v>212</v>
      </c>
      <c r="D12542">
        <v>2005099</v>
      </c>
      <c r="E12542" t="s">
        <v>217</v>
      </c>
      <c r="F12542" t="s">
        <v>214</v>
      </c>
      <c r="G12542" t="s">
        <v>215</v>
      </c>
      <c r="H12542">
        <v>2</v>
      </c>
      <c r="I12542">
        <v>2016</v>
      </c>
      <c r="J12542">
        <v>2</v>
      </c>
      <c r="L12542">
        <v>23086541</v>
      </c>
      <c r="M12542">
        <v>4</v>
      </c>
      <c r="P12542" s="29">
        <f t="shared" si="505"/>
        <v>0.5</v>
      </c>
    </row>
    <row r="12543" spans="1:16" hidden="1" x14ac:dyDescent="0.25">
      <c r="A12543">
        <v>195941041</v>
      </c>
      <c r="B12543">
        <v>803400</v>
      </c>
      <c r="C12543" t="s">
        <v>212</v>
      </c>
      <c r="D12543">
        <v>2005117</v>
      </c>
      <c r="E12543" t="s">
        <v>220</v>
      </c>
      <c r="F12543" t="s">
        <v>214</v>
      </c>
      <c r="G12543" t="s">
        <v>215</v>
      </c>
      <c r="H12543">
        <v>2</v>
      </c>
      <c r="I12543">
        <v>2016</v>
      </c>
      <c r="J12543">
        <v>2</v>
      </c>
      <c r="L12543">
        <v>23084480</v>
      </c>
      <c r="M12543">
        <v>5.3</v>
      </c>
      <c r="P12543" s="29">
        <f t="shared" si="505"/>
        <v>0.71666666666666667</v>
      </c>
    </row>
    <row r="12544" spans="1:16" hidden="1" x14ac:dyDescent="0.25">
      <c r="A12544">
        <v>195941041</v>
      </c>
      <c r="B12544">
        <v>803400</v>
      </c>
      <c r="C12544" t="s">
        <v>212</v>
      </c>
      <c r="D12544">
        <v>2004098</v>
      </c>
      <c r="E12544" t="s">
        <v>213</v>
      </c>
      <c r="F12544" t="s">
        <v>214</v>
      </c>
      <c r="G12544" t="s">
        <v>215</v>
      </c>
      <c r="H12544">
        <v>3</v>
      </c>
      <c r="I12544">
        <v>2016</v>
      </c>
      <c r="J12544">
        <v>2</v>
      </c>
      <c r="L12544">
        <v>23085305</v>
      </c>
      <c r="M12544" t="s">
        <v>221</v>
      </c>
      <c r="P12544" s="29" t="str">
        <f t="shared" si="505"/>
        <v>BAD</v>
      </c>
    </row>
    <row r="12545" spans="1:16" hidden="1" x14ac:dyDescent="0.25">
      <c r="A12545">
        <v>195941041</v>
      </c>
      <c r="B12545">
        <v>803400</v>
      </c>
      <c r="C12545" t="s">
        <v>212</v>
      </c>
      <c r="D12545">
        <v>2019271</v>
      </c>
      <c r="E12545" t="s">
        <v>236</v>
      </c>
      <c r="F12545" t="s">
        <v>214</v>
      </c>
      <c r="G12545" t="s">
        <v>215</v>
      </c>
      <c r="H12545">
        <v>2</v>
      </c>
      <c r="I12545">
        <v>2017</v>
      </c>
      <c r="J12545">
        <v>1</v>
      </c>
      <c r="M12545" t="s">
        <v>232</v>
      </c>
      <c r="N12545" t="s">
        <v>231</v>
      </c>
      <c r="P12545" s="29" t="str">
        <f t="shared" si="505"/>
        <v>CVL</v>
      </c>
    </row>
    <row r="12546" spans="1:16" hidden="1" x14ac:dyDescent="0.25">
      <c r="A12546">
        <v>195941041</v>
      </c>
      <c r="B12546">
        <v>803400</v>
      </c>
      <c r="C12546" t="s">
        <v>212</v>
      </c>
      <c r="D12546">
        <v>2021795</v>
      </c>
      <c r="E12546" t="s">
        <v>222</v>
      </c>
      <c r="F12546" t="s">
        <v>214</v>
      </c>
      <c r="G12546" t="s">
        <v>215</v>
      </c>
      <c r="H12546">
        <v>2</v>
      </c>
      <c r="I12546">
        <v>2017</v>
      </c>
      <c r="J12546">
        <v>1</v>
      </c>
      <c r="L12546">
        <v>23091398</v>
      </c>
      <c r="M12546">
        <v>4.9000000000000004</v>
      </c>
      <c r="P12546" s="29">
        <f t="shared" si="505"/>
        <v>0.65</v>
      </c>
    </row>
    <row r="12547" spans="1:16" hidden="1" x14ac:dyDescent="0.25">
      <c r="A12547">
        <v>195941041</v>
      </c>
      <c r="B12547">
        <v>803400</v>
      </c>
      <c r="C12547" t="s">
        <v>212</v>
      </c>
      <c r="D12547">
        <v>2021580</v>
      </c>
      <c r="E12547" t="s">
        <v>241</v>
      </c>
      <c r="F12547" t="s">
        <v>214</v>
      </c>
      <c r="G12547" t="s">
        <v>215</v>
      </c>
      <c r="H12547">
        <v>3</v>
      </c>
      <c r="I12547">
        <v>2017</v>
      </c>
      <c r="J12547">
        <v>1</v>
      </c>
      <c r="L12547">
        <v>23093919</v>
      </c>
      <c r="M12547">
        <v>2.5</v>
      </c>
      <c r="P12547" s="29">
        <f t="shared" si="505"/>
        <v>0.25</v>
      </c>
    </row>
    <row r="12548" spans="1:16" hidden="1" x14ac:dyDescent="0.25">
      <c r="A12548">
        <v>195941041</v>
      </c>
      <c r="B12548">
        <v>803400</v>
      </c>
      <c r="C12548" t="s">
        <v>212</v>
      </c>
      <c r="D12548">
        <v>2004098</v>
      </c>
      <c r="E12548" t="s">
        <v>213</v>
      </c>
      <c r="F12548" t="s">
        <v>214</v>
      </c>
      <c r="G12548" t="s">
        <v>215</v>
      </c>
      <c r="H12548">
        <v>2</v>
      </c>
      <c r="I12548">
        <v>2017</v>
      </c>
      <c r="J12548">
        <v>1</v>
      </c>
      <c r="L12548">
        <v>23092308</v>
      </c>
      <c r="M12548">
        <v>4.7</v>
      </c>
      <c r="P12548" s="29">
        <f t="shared" si="505"/>
        <v>0.6166666666666667</v>
      </c>
    </row>
    <row r="12549" spans="1:16" hidden="1" x14ac:dyDescent="0.25">
      <c r="A12549">
        <v>195941041</v>
      </c>
      <c r="B12549">
        <v>803400</v>
      </c>
      <c r="C12549" t="s">
        <v>212</v>
      </c>
      <c r="D12549">
        <v>2021602</v>
      </c>
      <c r="E12549" t="s">
        <v>242</v>
      </c>
      <c r="F12549" t="s">
        <v>214</v>
      </c>
      <c r="G12549" t="s">
        <v>215</v>
      </c>
      <c r="H12549">
        <v>3</v>
      </c>
      <c r="I12549">
        <v>2017</v>
      </c>
      <c r="J12549">
        <v>1</v>
      </c>
      <c r="L12549">
        <v>23092928</v>
      </c>
      <c r="M12549">
        <v>3.1</v>
      </c>
      <c r="P12549" s="29">
        <f t="shared" si="505"/>
        <v>0.35000000000000003</v>
      </c>
    </row>
    <row r="12550" spans="1:16" hidden="1" x14ac:dyDescent="0.25">
      <c r="A12550">
        <v>195941041</v>
      </c>
      <c r="B12550">
        <v>803400</v>
      </c>
      <c r="C12550" t="s">
        <v>212</v>
      </c>
      <c r="D12550">
        <v>2021756</v>
      </c>
      <c r="E12550" t="s">
        <v>253</v>
      </c>
      <c r="F12550" t="s">
        <v>214</v>
      </c>
      <c r="G12550" t="s">
        <v>215</v>
      </c>
      <c r="H12550">
        <v>3</v>
      </c>
      <c r="I12550">
        <v>2017</v>
      </c>
      <c r="J12550">
        <v>1</v>
      </c>
      <c r="L12550">
        <v>23092932</v>
      </c>
      <c r="M12550">
        <v>3.6</v>
      </c>
      <c r="P12550" s="29">
        <f t="shared" si="505"/>
        <v>0.43333333333333335</v>
      </c>
    </row>
    <row r="12551" spans="1:16" hidden="1" x14ac:dyDescent="0.25">
      <c r="A12551">
        <v>195941041</v>
      </c>
      <c r="B12551">
        <v>803400</v>
      </c>
      <c r="C12551" t="s">
        <v>212</v>
      </c>
      <c r="D12551">
        <v>2004116</v>
      </c>
      <c r="E12551" t="s">
        <v>229</v>
      </c>
      <c r="F12551" t="s">
        <v>214</v>
      </c>
      <c r="G12551" t="s">
        <v>215</v>
      </c>
      <c r="H12551">
        <v>2</v>
      </c>
      <c r="I12551">
        <v>2017</v>
      </c>
      <c r="J12551">
        <v>1</v>
      </c>
      <c r="L12551">
        <v>23092362</v>
      </c>
      <c r="M12551">
        <v>6</v>
      </c>
      <c r="P12551" s="29">
        <f t="shared" si="505"/>
        <v>0.83333333333333337</v>
      </c>
    </row>
    <row r="12552" spans="1:16" hidden="1" x14ac:dyDescent="0.25">
      <c r="A12552">
        <v>195941041</v>
      </c>
      <c r="B12552">
        <v>803400</v>
      </c>
      <c r="C12552" t="s">
        <v>212</v>
      </c>
      <c r="D12552">
        <v>2021580</v>
      </c>
      <c r="E12552" t="s">
        <v>241</v>
      </c>
      <c r="F12552" t="s">
        <v>214</v>
      </c>
      <c r="G12552" t="s">
        <v>215</v>
      </c>
      <c r="H12552">
        <v>3</v>
      </c>
      <c r="I12552">
        <v>2017</v>
      </c>
      <c r="J12552">
        <v>2</v>
      </c>
      <c r="L12552">
        <v>23101085</v>
      </c>
      <c r="M12552">
        <v>3.3</v>
      </c>
      <c r="P12552" s="29">
        <f t="shared" si="505"/>
        <v>0.3833333333333333</v>
      </c>
    </row>
    <row r="12553" spans="1:16" hidden="1" x14ac:dyDescent="0.25">
      <c r="A12553">
        <v>195941041</v>
      </c>
      <c r="B12553">
        <v>803400</v>
      </c>
      <c r="C12553" t="s">
        <v>212</v>
      </c>
      <c r="D12553">
        <v>2021756</v>
      </c>
      <c r="E12553" t="s">
        <v>253</v>
      </c>
      <c r="F12553" t="s">
        <v>214</v>
      </c>
      <c r="G12553" t="s">
        <v>215</v>
      </c>
      <c r="H12553">
        <v>3</v>
      </c>
      <c r="I12553">
        <v>2017</v>
      </c>
      <c r="J12553">
        <v>2</v>
      </c>
      <c r="L12553">
        <v>23101097</v>
      </c>
      <c r="M12553">
        <v>3.2</v>
      </c>
      <c r="P12553" s="29">
        <f t="shared" si="505"/>
        <v>0.3666666666666667</v>
      </c>
    </row>
    <row r="12554" spans="1:16" hidden="1" x14ac:dyDescent="0.25">
      <c r="A12554">
        <v>195941041</v>
      </c>
      <c r="B12554">
        <v>803400</v>
      </c>
      <c r="C12554" t="s">
        <v>212</v>
      </c>
      <c r="D12554">
        <v>2021602</v>
      </c>
      <c r="E12554" t="s">
        <v>242</v>
      </c>
      <c r="F12554" t="s">
        <v>214</v>
      </c>
      <c r="G12554" t="s">
        <v>215</v>
      </c>
      <c r="H12554">
        <v>2</v>
      </c>
      <c r="I12554">
        <v>2017</v>
      </c>
      <c r="J12554">
        <v>2</v>
      </c>
      <c r="L12554">
        <v>23101093</v>
      </c>
      <c r="M12554">
        <v>4.2</v>
      </c>
      <c r="P12554" s="29">
        <f t="shared" si="505"/>
        <v>0.53333333333333333</v>
      </c>
    </row>
    <row r="12555" spans="1:16" hidden="1" x14ac:dyDescent="0.25">
      <c r="A12555">
        <v>195941041</v>
      </c>
      <c r="B12555">
        <v>803400</v>
      </c>
      <c r="C12555" t="s">
        <v>212</v>
      </c>
      <c r="D12555">
        <v>2019154</v>
      </c>
      <c r="E12555" t="s">
        <v>225</v>
      </c>
      <c r="F12555" t="s">
        <v>214</v>
      </c>
      <c r="G12555" t="s">
        <v>215</v>
      </c>
      <c r="H12555">
        <v>2</v>
      </c>
      <c r="I12555">
        <v>2017</v>
      </c>
      <c r="J12555">
        <v>2</v>
      </c>
      <c r="L12555">
        <v>23097717</v>
      </c>
      <c r="M12555">
        <v>5.2</v>
      </c>
      <c r="P12555" s="29">
        <f t="shared" si="505"/>
        <v>0.70000000000000007</v>
      </c>
    </row>
    <row r="12556" spans="1:16" hidden="1" x14ac:dyDescent="0.25">
      <c r="A12556">
        <v>195949573</v>
      </c>
      <c r="B12556">
        <v>803401</v>
      </c>
      <c r="C12556" t="s">
        <v>318</v>
      </c>
      <c r="D12556">
        <v>2005118</v>
      </c>
      <c r="E12556" t="s">
        <v>223</v>
      </c>
      <c r="F12556" t="s">
        <v>214</v>
      </c>
      <c r="G12556" t="s">
        <v>215</v>
      </c>
      <c r="H12556">
        <v>2</v>
      </c>
      <c r="I12556">
        <v>2015</v>
      </c>
      <c r="J12556">
        <v>1</v>
      </c>
      <c r="L12556">
        <v>23067524</v>
      </c>
      <c r="M12556">
        <v>5</v>
      </c>
      <c r="P12556" s="29">
        <f t="shared" ref="P12556:P12569" si="506">IF(AND(ISNUMBER(M12556),H12556&lt;&gt;4,N12556&lt;&gt;"X"),(M12556-1)/6,IF(H12556=4,"DRP",IF(AND(H12556=3,M12556="NA"),"BAD",IF(AND(H12556=2),"CVL",IF(AND(H12556=1,ISBLANK(M12556)),"NULL","UNK")))))</f>
        <v>0.66666666666666663</v>
      </c>
    </row>
    <row r="12557" spans="1:16" hidden="1" x14ac:dyDescent="0.25">
      <c r="A12557">
        <v>195949573</v>
      </c>
      <c r="B12557">
        <v>803401</v>
      </c>
      <c r="C12557" t="s">
        <v>318</v>
      </c>
      <c r="D12557">
        <v>2005102</v>
      </c>
      <c r="E12557" t="s">
        <v>218</v>
      </c>
      <c r="F12557" t="s">
        <v>214</v>
      </c>
      <c r="G12557" t="s">
        <v>215</v>
      </c>
      <c r="H12557">
        <v>3</v>
      </c>
      <c r="I12557">
        <v>2015</v>
      </c>
      <c r="J12557">
        <v>1</v>
      </c>
      <c r="L12557">
        <v>23066495</v>
      </c>
      <c r="M12557">
        <v>3.3</v>
      </c>
      <c r="P12557" s="29">
        <f t="shared" si="506"/>
        <v>0.3833333333333333</v>
      </c>
    </row>
    <row r="12558" spans="1:16" hidden="1" x14ac:dyDescent="0.25">
      <c r="A12558">
        <v>195949573</v>
      </c>
      <c r="B12558">
        <v>803401</v>
      </c>
      <c r="C12558" t="s">
        <v>318</v>
      </c>
      <c r="D12558">
        <v>2004098</v>
      </c>
      <c r="E12558" t="s">
        <v>213</v>
      </c>
      <c r="F12558" t="s">
        <v>214</v>
      </c>
      <c r="G12558" t="s">
        <v>215</v>
      </c>
      <c r="H12558">
        <v>2</v>
      </c>
      <c r="I12558">
        <v>2015</v>
      </c>
      <c r="J12558">
        <v>1</v>
      </c>
      <c r="L12558">
        <v>23066520</v>
      </c>
      <c r="M12558">
        <v>6.4</v>
      </c>
      <c r="P12558" s="29">
        <f t="shared" si="506"/>
        <v>0.9</v>
      </c>
    </row>
    <row r="12559" spans="1:16" hidden="1" x14ac:dyDescent="0.25">
      <c r="A12559">
        <v>195949573</v>
      </c>
      <c r="B12559">
        <v>803401</v>
      </c>
      <c r="C12559" t="s">
        <v>318</v>
      </c>
      <c r="D12559">
        <v>2021600</v>
      </c>
      <c r="E12559" t="s">
        <v>219</v>
      </c>
      <c r="F12559" t="s">
        <v>214</v>
      </c>
      <c r="G12559" t="s">
        <v>215</v>
      </c>
      <c r="H12559">
        <v>2</v>
      </c>
      <c r="I12559">
        <v>2015</v>
      </c>
      <c r="J12559">
        <v>1</v>
      </c>
      <c r="L12559">
        <v>23066442</v>
      </c>
      <c r="M12559">
        <v>4.5</v>
      </c>
      <c r="P12559" s="29">
        <f t="shared" si="506"/>
        <v>0.58333333333333337</v>
      </c>
    </row>
    <row r="12560" spans="1:16" hidden="1" x14ac:dyDescent="0.25">
      <c r="A12560">
        <v>195949573</v>
      </c>
      <c r="B12560">
        <v>803401</v>
      </c>
      <c r="C12560" t="s">
        <v>318</v>
      </c>
      <c r="D12560">
        <v>2005099</v>
      </c>
      <c r="E12560" t="s">
        <v>217</v>
      </c>
      <c r="F12560" t="s">
        <v>214</v>
      </c>
      <c r="G12560" t="s">
        <v>215</v>
      </c>
      <c r="H12560">
        <v>3</v>
      </c>
      <c r="I12560">
        <v>2015</v>
      </c>
      <c r="J12560">
        <v>1</v>
      </c>
      <c r="L12560">
        <v>23066434</v>
      </c>
      <c r="M12560">
        <v>3.1</v>
      </c>
      <c r="P12560" s="29">
        <f t="shared" si="506"/>
        <v>0.35000000000000003</v>
      </c>
    </row>
    <row r="12561" spans="1:16" hidden="1" x14ac:dyDescent="0.25">
      <c r="A12561">
        <v>195949573</v>
      </c>
      <c r="B12561">
        <v>803401</v>
      </c>
      <c r="C12561" t="s">
        <v>318</v>
      </c>
      <c r="D12561">
        <v>2021754</v>
      </c>
      <c r="E12561" t="s">
        <v>216</v>
      </c>
      <c r="F12561" t="s">
        <v>214</v>
      </c>
      <c r="G12561" t="s">
        <v>215</v>
      </c>
      <c r="H12561">
        <v>3</v>
      </c>
      <c r="I12561">
        <v>2015</v>
      </c>
      <c r="J12561">
        <v>1</v>
      </c>
      <c r="L12561">
        <v>23066482</v>
      </c>
      <c r="M12561">
        <v>3.2</v>
      </c>
      <c r="P12561" s="29">
        <f t="shared" si="506"/>
        <v>0.3666666666666667</v>
      </c>
    </row>
    <row r="12562" spans="1:16" hidden="1" x14ac:dyDescent="0.25">
      <c r="A12562">
        <v>195949573</v>
      </c>
      <c r="B12562">
        <v>803401</v>
      </c>
      <c r="C12562" t="s">
        <v>318</v>
      </c>
      <c r="D12562">
        <v>2021602</v>
      </c>
      <c r="E12562" t="s">
        <v>242</v>
      </c>
      <c r="F12562" t="s">
        <v>214</v>
      </c>
      <c r="G12562" t="s">
        <v>215</v>
      </c>
      <c r="H12562">
        <v>3</v>
      </c>
      <c r="I12562">
        <v>2015</v>
      </c>
      <c r="J12562">
        <v>2</v>
      </c>
      <c r="L12562">
        <v>23072008</v>
      </c>
      <c r="M12562">
        <v>3.8</v>
      </c>
      <c r="P12562" s="29">
        <f t="shared" si="506"/>
        <v>0.46666666666666662</v>
      </c>
    </row>
    <row r="12563" spans="1:16" hidden="1" x14ac:dyDescent="0.25">
      <c r="A12563">
        <v>195949573</v>
      </c>
      <c r="B12563">
        <v>803401</v>
      </c>
      <c r="C12563" t="s">
        <v>318</v>
      </c>
      <c r="D12563">
        <v>2005131</v>
      </c>
      <c r="E12563" t="s">
        <v>228</v>
      </c>
      <c r="F12563" t="s">
        <v>214</v>
      </c>
      <c r="G12563" t="s">
        <v>215</v>
      </c>
      <c r="H12563">
        <v>2</v>
      </c>
      <c r="I12563">
        <v>2015</v>
      </c>
      <c r="J12563">
        <v>2</v>
      </c>
      <c r="L12563">
        <v>23070713</v>
      </c>
      <c r="M12563">
        <v>5</v>
      </c>
      <c r="P12563" s="29">
        <f t="shared" si="506"/>
        <v>0.66666666666666663</v>
      </c>
    </row>
    <row r="12564" spans="1:16" hidden="1" x14ac:dyDescent="0.25">
      <c r="A12564">
        <v>195949573</v>
      </c>
      <c r="B12564">
        <v>803401</v>
      </c>
      <c r="C12564" t="s">
        <v>318</v>
      </c>
      <c r="D12564">
        <v>2005102</v>
      </c>
      <c r="E12564" t="s">
        <v>218</v>
      </c>
      <c r="F12564" t="s">
        <v>214</v>
      </c>
      <c r="G12564" t="s">
        <v>215</v>
      </c>
      <c r="H12564">
        <v>2</v>
      </c>
      <c r="I12564">
        <v>2015</v>
      </c>
      <c r="J12564">
        <v>2</v>
      </c>
      <c r="L12564">
        <v>23071945</v>
      </c>
      <c r="M12564">
        <v>5.2</v>
      </c>
      <c r="P12564" s="29">
        <f t="shared" si="506"/>
        <v>0.70000000000000007</v>
      </c>
    </row>
    <row r="12565" spans="1:16" hidden="1" x14ac:dyDescent="0.25">
      <c r="A12565">
        <v>195949573</v>
      </c>
      <c r="B12565">
        <v>803401</v>
      </c>
      <c r="C12565" t="s">
        <v>318</v>
      </c>
      <c r="D12565">
        <v>2005099</v>
      </c>
      <c r="E12565" t="s">
        <v>217</v>
      </c>
      <c r="F12565" t="s">
        <v>214</v>
      </c>
      <c r="G12565" t="s">
        <v>215</v>
      </c>
      <c r="H12565">
        <v>2</v>
      </c>
      <c r="I12565">
        <v>2015</v>
      </c>
      <c r="J12565">
        <v>2</v>
      </c>
      <c r="L12565">
        <v>23071932</v>
      </c>
      <c r="M12565">
        <v>4.5999999999999996</v>
      </c>
      <c r="P12565" s="29">
        <f t="shared" si="506"/>
        <v>0.6</v>
      </c>
    </row>
    <row r="12566" spans="1:16" hidden="1" x14ac:dyDescent="0.25">
      <c r="A12566">
        <v>195949573</v>
      </c>
      <c r="B12566">
        <v>803401</v>
      </c>
      <c r="C12566" t="s">
        <v>318</v>
      </c>
      <c r="D12566">
        <v>2021754</v>
      </c>
      <c r="E12566" t="s">
        <v>216</v>
      </c>
      <c r="F12566" t="s">
        <v>214</v>
      </c>
      <c r="G12566" t="s">
        <v>215</v>
      </c>
      <c r="H12566">
        <v>4</v>
      </c>
      <c r="I12566">
        <v>2015</v>
      </c>
      <c r="J12566">
        <v>2</v>
      </c>
      <c r="L12566">
        <v>23074131</v>
      </c>
      <c r="P12566" s="29" t="str">
        <f t="shared" si="506"/>
        <v>DRP</v>
      </c>
    </row>
    <row r="12567" spans="1:16" hidden="1" x14ac:dyDescent="0.25">
      <c r="A12567">
        <v>195949573</v>
      </c>
      <c r="B12567">
        <v>803401</v>
      </c>
      <c r="C12567" t="s">
        <v>318</v>
      </c>
      <c r="D12567">
        <v>2021754</v>
      </c>
      <c r="E12567" t="s">
        <v>216</v>
      </c>
      <c r="F12567" t="s">
        <v>214</v>
      </c>
      <c r="G12567" t="s">
        <v>215</v>
      </c>
      <c r="H12567">
        <v>2</v>
      </c>
      <c r="I12567">
        <v>2015</v>
      </c>
      <c r="J12567">
        <v>2</v>
      </c>
      <c r="L12567">
        <v>23074131</v>
      </c>
      <c r="M12567">
        <v>4.3</v>
      </c>
      <c r="P12567" s="29">
        <f t="shared" si="506"/>
        <v>0.54999999999999993</v>
      </c>
    </row>
    <row r="12568" spans="1:16" hidden="1" x14ac:dyDescent="0.25">
      <c r="A12568">
        <v>195949573</v>
      </c>
      <c r="B12568">
        <v>803401</v>
      </c>
      <c r="C12568" t="s">
        <v>318</v>
      </c>
      <c r="D12568">
        <v>2005117</v>
      </c>
      <c r="E12568" t="s">
        <v>220</v>
      </c>
      <c r="F12568" t="s">
        <v>214</v>
      </c>
      <c r="G12568" t="s">
        <v>215</v>
      </c>
      <c r="H12568">
        <v>2</v>
      </c>
      <c r="I12568">
        <v>2015</v>
      </c>
      <c r="J12568">
        <v>2</v>
      </c>
      <c r="L12568">
        <v>23070387</v>
      </c>
      <c r="M12568">
        <v>4</v>
      </c>
      <c r="P12568" s="29">
        <f t="shared" si="506"/>
        <v>0.5</v>
      </c>
    </row>
    <row r="12569" spans="1:16" hidden="1" x14ac:dyDescent="0.25">
      <c r="A12569">
        <v>195949573</v>
      </c>
      <c r="B12569">
        <v>803401</v>
      </c>
      <c r="C12569" t="s">
        <v>318</v>
      </c>
      <c r="D12569">
        <v>2004112</v>
      </c>
      <c r="E12569" t="s">
        <v>244</v>
      </c>
      <c r="F12569" t="s">
        <v>214</v>
      </c>
      <c r="G12569" t="s">
        <v>215</v>
      </c>
      <c r="H12569">
        <v>2</v>
      </c>
      <c r="I12569">
        <v>2015</v>
      </c>
      <c r="J12569">
        <v>2</v>
      </c>
      <c r="L12569">
        <v>23073237</v>
      </c>
      <c r="M12569">
        <v>5.0999999999999996</v>
      </c>
      <c r="P12569" s="29">
        <f t="shared" si="506"/>
        <v>0.68333333333333324</v>
      </c>
    </row>
    <row r="12570" spans="1:16" hidden="1" x14ac:dyDescent="0.25">
      <c r="A12570">
        <v>195949573</v>
      </c>
      <c r="B12570">
        <v>803401</v>
      </c>
      <c r="C12570" t="s">
        <v>318</v>
      </c>
      <c r="D12570">
        <v>2004099</v>
      </c>
      <c r="E12570" t="s">
        <v>245</v>
      </c>
      <c r="F12570" t="s">
        <v>214</v>
      </c>
      <c r="G12570" t="s">
        <v>215</v>
      </c>
      <c r="H12570">
        <v>2</v>
      </c>
      <c r="I12570">
        <v>2016</v>
      </c>
      <c r="J12570">
        <v>1</v>
      </c>
      <c r="L12570">
        <v>23073318</v>
      </c>
      <c r="M12570">
        <v>5.3</v>
      </c>
      <c r="P12570" s="29">
        <f t="shared" ref="P12570:P12601" si="507">IF(AND(ISNUMBER(M12570),H12570&lt;&gt;4),(M12570-1)/6,IF(H12570=4,"DRP",IF(AND(H12570=3,M12570="NA"),"BAD",IF(AND(H12570=2),"CVL",IF(AND(H12570=1,ISBLANK(M12570)),"NULL","UNK")))))</f>
        <v>0.71666666666666667</v>
      </c>
    </row>
    <row r="12571" spans="1:16" hidden="1" x14ac:dyDescent="0.25">
      <c r="A12571">
        <v>195949573</v>
      </c>
      <c r="B12571">
        <v>803401</v>
      </c>
      <c r="C12571" t="s">
        <v>318</v>
      </c>
      <c r="D12571">
        <v>2004116</v>
      </c>
      <c r="E12571" t="s">
        <v>229</v>
      </c>
      <c r="F12571" t="s">
        <v>214</v>
      </c>
      <c r="G12571" t="s">
        <v>215</v>
      </c>
      <c r="H12571">
        <v>2</v>
      </c>
      <c r="I12571">
        <v>2016</v>
      </c>
      <c r="J12571">
        <v>1</v>
      </c>
      <c r="L12571">
        <v>23073045</v>
      </c>
      <c r="M12571">
        <v>5.5</v>
      </c>
      <c r="P12571" s="29">
        <f t="shared" si="507"/>
        <v>0.75</v>
      </c>
    </row>
    <row r="12572" spans="1:16" hidden="1" x14ac:dyDescent="0.25">
      <c r="A12572">
        <v>195949573</v>
      </c>
      <c r="B12572">
        <v>803401</v>
      </c>
      <c r="C12572" t="s">
        <v>318</v>
      </c>
      <c r="D12572">
        <v>2021763</v>
      </c>
      <c r="E12572" t="s">
        <v>298</v>
      </c>
      <c r="F12572" t="s">
        <v>214</v>
      </c>
      <c r="G12572" t="s">
        <v>215</v>
      </c>
      <c r="H12572">
        <v>2</v>
      </c>
      <c r="I12572">
        <v>2016</v>
      </c>
      <c r="J12572">
        <v>1</v>
      </c>
      <c r="L12572">
        <v>23081191</v>
      </c>
      <c r="M12572">
        <v>5.4</v>
      </c>
      <c r="P12572" s="29">
        <f t="shared" si="507"/>
        <v>0.73333333333333339</v>
      </c>
    </row>
    <row r="12573" spans="1:16" hidden="1" x14ac:dyDescent="0.25">
      <c r="A12573">
        <v>195949573</v>
      </c>
      <c r="B12573">
        <v>803401</v>
      </c>
      <c r="C12573" t="s">
        <v>318</v>
      </c>
      <c r="D12573">
        <v>2021756</v>
      </c>
      <c r="E12573" t="s">
        <v>253</v>
      </c>
      <c r="F12573" t="s">
        <v>214</v>
      </c>
      <c r="G12573" t="s">
        <v>215</v>
      </c>
      <c r="H12573">
        <v>3</v>
      </c>
      <c r="I12573">
        <v>2016</v>
      </c>
      <c r="J12573">
        <v>1</v>
      </c>
      <c r="L12573">
        <v>23081185</v>
      </c>
      <c r="M12573">
        <v>3.7</v>
      </c>
      <c r="P12573" s="29">
        <f t="shared" si="507"/>
        <v>0.45</v>
      </c>
    </row>
    <row r="12574" spans="1:16" hidden="1" x14ac:dyDescent="0.25">
      <c r="A12574">
        <v>195949573</v>
      </c>
      <c r="B12574">
        <v>803401</v>
      </c>
      <c r="C12574" t="s">
        <v>318</v>
      </c>
      <c r="D12574">
        <v>2021580</v>
      </c>
      <c r="E12574" t="s">
        <v>241</v>
      </c>
      <c r="F12574" t="s">
        <v>214</v>
      </c>
      <c r="G12574" t="s">
        <v>215</v>
      </c>
      <c r="H12574">
        <v>3</v>
      </c>
      <c r="I12574">
        <v>2016</v>
      </c>
      <c r="J12574">
        <v>1</v>
      </c>
      <c r="L12574">
        <v>23081157</v>
      </c>
      <c r="M12574">
        <v>3.7</v>
      </c>
      <c r="P12574" s="29">
        <f t="shared" si="507"/>
        <v>0.45</v>
      </c>
    </row>
    <row r="12575" spans="1:16" hidden="1" x14ac:dyDescent="0.25">
      <c r="A12575">
        <v>195949573</v>
      </c>
      <c r="B12575">
        <v>803401</v>
      </c>
      <c r="C12575" t="s">
        <v>318</v>
      </c>
      <c r="D12575">
        <v>2021602</v>
      </c>
      <c r="E12575" t="s">
        <v>242</v>
      </c>
      <c r="F12575" t="s">
        <v>214</v>
      </c>
      <c r="G12575" t="s">
        <v>215</v>
      </c>
      <c r="H12575">
        <v>3</v>
      </c>
      <c r="I12575">
        <v>2016</v>
      </c>
      <c r="J12575">
        <v>1</v>
      </c>
      <c r="L12575">
        <v>23081144</v>
      </c>
      <c r="M12575">
        <v>3.7</v>
      </c>
      <c r="P12575" s="29">
        <f t="shared" si="507"/>
        <v>0.45</v>
      </c>
    </row>
    <row r="12576" spans="1:16" hidden="1" x14ac:dyDescent="0.25">
      <c r="A12576">
        <v>195949573</v>
      </c>
      <c r="B12576">
        <v>803401</v>
      </c>
      <c r="C12576" t="s">
        <v>318</v>
      </c>
      <c r="D12576">
        <v>2005120</v>
      </c>
      <c r="E12576" t="s">
        <v>293</v>
      </c>
      <c r="F12576" t="s">
        <v>214</v>
      </c>
      <c r="G12576" t="s">
        <v>215</v>
      </c>
      <c r="H12576">
        <v>2</v>
      </c>
      <c r="I12576">
        <v>2016</v>
      </c>
      <c r="J12576">
        <v>1</v>
      </c>
      <c r="M12576">
        <v>5.5</v>
      </c>
      <c r="N12576" t="s">
        <v>231</v>
      </c>
      <c r="P12576" s="29">
        <f t="shared" si="507"/>
        <v>0.75</v>
      </c>
    </row>
    <row r="12577" spans="1:16" hidden="1" x14ac:dyDescent="0.25">
      <c r="A12577">
        <v>195949573</v>
      </c>
      <c r="B12577">
        <v>803401</v>
      </c>
      <c r="C12577" t="s">
        <v>318</v>
      </c>
      <c r="D12577">
        <v>2021756</v>
      </c>
      <c r="E12577" t="s">
        <v>253</v>
      </c>
      <c r="F12577" t="s">
        <v>214</v>
      </c>
      <c r="G12577" t="s">
        <v>215</v>
      </c>
      <c r="H12577">
        <v>2</v>
      </c>
      <c r="I12577">
        <v>2016</v>
      </c>
      <c r="J12577">
        <v>2</v>
      </c>
      <c r="L12577">
        <v>23086835</v>
      </c>
      <c r="M12577">
        <v>4.9000000000000004</v>
      </c>
      <c r="P12577" s="29">
        <f t="shared" si="507"/>
        <v>0.65</v>
      </c>
    </row>
    <row r="12578" spans="1:16" hidden="1" x14ac:dyDescent="0.25">
      <c r="A12578">
        <v>195949573</v>
      </c>
      <c r="B12578">
        <v>803401</v>
      </c>
      <c r="C12578" t="s">
        <v>318</v>
      </c>
      <c r="D12578">
        <v>2021602</v>
      </c>
      <c r="E12578" t="s">
        <v>242</v>
      </c>
      <c r="F12578" t="s">
        <v>214</v>
      </c>
      <c r="G12578" t="s">
        <v>215</v>
      </c>
      <c r="H12578">
        <v>2</v>
      </c>
      <c r="I12578">
        <v>2016</v>
      </c>
      <c r="J12578">
        <v>2</v>
      </c>
      <c r="L12578">
        <v>23086745</v>
      </c>
      <c r="M12578">
        <v>6.2</v>
      </c>
      <c r="P12578" s="29">
        <f t="shared" si="507"/>
        <v>0.8666666666666667</v>
      </c>
    </row>
    <row r="12579" spans="1:16" hidden="1" x14ac:dyDescent="0.25">
      <c r="A12579">
        <v>195949573</v>
      </c>
      <c r="B12579">
        <v>803401</v>
      </c>
      <c r="C12579" t="s">
        <v>318</v>
      </c>
      <c r="D12579">
        <v>2021580</v>
      </c>
      <c r="E12579" t="s">
        <v>241</v>
      </c>
      <c r="F12579" t="s">
        <v>214</v>
      </c>
      <c r="G12579" t="s">
        <v>215</v>
      </c>
      <c r="H12579">
        <v>2</v>
      </c>
      <c r="I12579">
        <v>2016</v>
      </c>
      <c r="J12579">
        <v>2</v>
      </c>
      <c r="L12579">
        <v>23086828</v>
      </c>
      <c r="M12579">
        <v>4.9000000000000004</v>
      </c>
      <c r="P12579" s="29">
        <f t="shared" si="507"/>
        <v>0.65</v>
      </c>
    </row>
    <row r="12580" spans="1:16" hidden="1" x14ac:dyDescent="0.25">
      <c r="A12580">
        <v>195949573</v>
      </c>
      <c r="B12580">
        <v>803401</v>
      </c>
      <c r="C12580" t="s">
        <v>318</v>
      </c>
      <c r="D12580">
        <v>2021615</v>
      </c>
      <c r="E12580" t="s">
        <v>255</v>
      </c>
      <c r="F12580" t="s">
        <v>214</v>
      </c>
      <c r="G12580" t="s">
        <v>215</v>
      </c>
      <c r="H12580">
        <v>4</v>
      </c>
      <c r="I12580">
        <v>2017</v>
      </c>
      <c r="J12580">
        <v>1</v>
      </c>
      <c r="L12580">
        <v>23093477</v>
      </c>
      <c r="P12580" s="29" t="str">
        <f t="shared" si="507"/>
        <v>DRP</v>
      </c>
    </row>
    <row r="12581" spans="1:16" hidden="1" x14ac:dyDescent="0.25">
      <c r="A12581">
        <v>195949573</v>
      </c>
      <c r="B12581">
        <v>803401</v>
      </c>
      <c r="C12581" t="s">
        <v>318</v>
      </c>
      <c r="D12581">
        <v>2004587</v>
      </c>
      <c r="E12581" t="s">
        <v>288</v>
      </c>
      <c r="F12581" t="s">
        <v>214</v>
      </c>
      <c r="G12581" t="s">
        <v>215</v>
      </c>
      <c r="H12581">
        <v>4</v>
      </c>
      <c r="I12581">
        <v>2017</v>
      </c>
      <c r="J12581">
        <v>1</v>
      </c>
      <c r="L12581">
        <v>23092072</v>
      </c>
      <c r="P12581" s="29" t="str">
        <f t="shared" si="507"/>
        <v>DRP</v>
      </c>
    </row>
    <row r="12582" spans="1:16" hidden="1" x14ac:dyDescent="0.25">
      <c r="A12582">
        <v>195949573</v>
      </c>
      <c r="B12582">
        <v>803401</v>
      </c>
      <c r="C12582" t="s">
        <v>318</v>
      </c>
      <c r="D12582">
        <v>2019271</v>
      </c>
      <c r="E12582" t="s">
        <v>236</v>
      </c>
      <c r="F12582" t="s">
        <v>214</v>
      </c>
      <c r="G12582" t="s">
        <v>215</v>
      </c>
      <c r="H12582">
        <v>2</v>
      </c>
      <c r="I12582">
        <v>2017</v>
      </c>
      <c r="J12582">
        <v>1</v>
      </c>
      <c r="L12582">
        <v>23090695</v>
      </c>
      <c r="M12582">
        <v>5.0999999999999996</v>
      </c>
      <c r="P12582" s="29">
        <f t="shared" si="507"/>
        <v>0.68333333333333324</v>
      </c>
    </row>
    <row r="12583" spans="1:16" hidden="1" x14ac:dyDescent="0.25">
      <c r="A12583">
        <v>195949573</v>
      </c>
      <c r="B12583">
        <v>803401</v>
      </c>
      <c r="C12583" t="s">
        <v>318</v>
      </c>
      <c r="D12583">
        <v>2004587</v>
      </c>
      <c r="E12583" t="s">
        <v>288</v>
      </c>
      <c r="F12583" t="s">
        <v>214</v>
      </c>
      <c r="G12583" t="s">
        <v>215</v>
      </c>
      <c r="H12583">
        <v>3</v>
      </c>
      <c r="I12583">
        <v>2017</v>
      </c>
      <c r="J12583">
        <v>1</v>
      </c>
      <c r="M12583" t="s">
        <v>221</v>
      </c>
      <c r="N12583" t="s">
        <v>231</v>
      </c>
      <c r="P12583" s="29" t="str">
        <f t="shared" si="507"/>
        <v>BAD</v>
      </c>
    </row>
    <row r="12584" spans="1:16" hidden="1" x14ac:dyDescent="0.25">
      <c r="A12584">
        <v>195949573</v>
      </c>
      <c r="B12584">
        <v>803401</v>
      </c>
      <c r="C12584" t="s">
        <v>318</v>
      </c>
      <c r="D12584">
        <v>2021993</v>
      </c>
      <c r="E12584" t="s">
        <v>256</v>
      </c>
      <c r="F12584" t="s">
        <v>214</v>
      </c>
      <c r="G12584" t="s">
        <v>215</v>
      </c>
      <c r="H12584">
        <v>2</v>
      </c>
      <c r="I12584">
        <v>2017</v>
      </c>
      <c r="J12584">
        <v>1</v>
      </c>
      <c r="L12584">
        <v>23093317</v>
      </c>
      <c r="M12584">
        <v>5.4</v>
      </c>
      <c r="P12584" s="29">
        <f t="shared" si="507"/>
        <v>0.73333333333333339</v>
      </c>
    </row>
    <row r="12585" spans="1:16" hidden="1" x14ac:dyDescent="0.25">
      <c r="A12585">
        <v>195949573</v>
      </c>
      <c r="B12585">
        <v>803401</v>
      </c>
      <c r="C12585" t="s">
        <v>318</v>
      </c>
      <c r="D12585">
        <v>2021596</v>
      </c>
      <c r="E12585" t="s">
        <v>294</v>
      </c>
      <c r="F12585" t="s">
        <v>214</v>
      </c>
      <c r="G12585" t="s">
        <v>215</v>
      </c>
      <c r="H12585">
        <v>3</v>
      </c>
      <c r="I12585">
        <v>2017</v>
      </c>
      <c r="J12585">
        <v>1</v>
      </c>
      <c r="L12585">
        <v>23092936</v>
      </c>
      <c r="M12585">
        <v>3.5</v>
      </c>
      <c r="P12585" s="29">
        <f t="shared" si="507"/>
        <v>0.41666666666666669</v>
      </c>
    </row>
    <row r="12586" spans="1:16" hidden="1" x14ac:dyDescent="0.25">
      <c r="A12586">
        <v>195949573</v>
      </c>
      <c r="B12586">
        <v>803401</v>
      </c>
      <c r="C12586" t="s">
        <v>318</v>
      </c>
      <c r="D12586">
        <v>2021638</v>
      </c>
      <c r="E12586" t="s">
        <v>250</v>
      </c>
      <c r="F12586" t="s">
        <v>214</v>
      </c>
      <c r="G12586" t="s">
        <v>215</v>
      </c>
      <c r="H12586">
        <v>2</v>
      </c>
      <c r="I12586">
        <v>2017</v>
      </c>
      <c r="J12586">
        <v>1</v>
      </c>
      <c r="L12586">
        <v>23092935</v>
      </c>
      <c r="M12586">
        <v>4.0999999999999996</v>
      </c>
      <c r="P12586" s="29">
        <f t="shared" si="507"/>
        <v>0.51666666666666661</v>
      </c>
    </row>
    <row r="12587" spans="1:16" hidden="1" x14ac:dyDescent="0.25">
      <c r="A12587">
        <v>195949573</v>
      </c>
      <c r="B12587">
        <v>803401</v>
      </c>
      <c r="C12587" t="s">
        <v>318</v>
      </c>
      <c r="D12587">
        <v>2021874</v>
      </c>
      <c r="E12587" t="s">
        <v>226</v>
      </c>
      <c r="F12587" t="s">
        <v>214</v>
      </c>
      <c r="G12587" t="s">
        <v>215</v>
      </c>
      <c r="H12587">
        <v>3</v>
      </c>
      <c r="I12587">
        <v>2017</v>
      </c>
      <c r="J12587">
        <v>1</v>
      </c>
      <c r="L12587">
        <v>23095591</v>
      </c>
      <c r="M12587">
        <v>3.3</v>
      </c>
      <c r="P12587" s="29">
        <f t="shared" si="507"/>
        <v>0.3833333333333333</v>
      </c>
    </row>
    <row r="12588" spans="1:16" hidden="1" x14ac:dyDescent="0.25">
      <c r="A12588">
        <v>195949573</v>
      </c>
      <c r="B12588">
        <v>803401</v>
      </c>
      <c r="C12588" t="s">
        <v>318</v>
      </c>
      <c r="D12588">
        <v>2021781</v>
      </c>
      <c r="E12588" t="s">
        <v>235</v>
      </c>
      <c r="F12588" t="s">
        <v>214</v>
      </c>
      <c r="G12588" t="s">
        <v>215</v>
      </c>
      <c r="H12588">
        <v>2</v>
      </c>
      <c r="I12588">
        <v>2017</v>
      </c>
      <c r="J12588">
        <v>1</v>
      </c>
      <c r="L12588">
        <v>23092946</v>
      </c>
      <c r="M12588">
        <v>5.4</v>
      </c>
      <c r="P12588" s="29">
        <f t="shared" si="507"/>
        <v>0.73333333333333339</v>
      </c>
    </row>
    <row r="12589" spans="1:16" hidden="1" x14ac:dyDescent="0.25">
      <c r="A12589">
        <v>195949573</v>
      </c>
      <c r="B12589">
        <v>803401</v>
      </c>
      <c r="C12589" t="s">
        <v>318</v>
      </c>
      <c r="D12589">
        <v>2004587</v>
      </c>
      <c r="E12589" t="s">
        <v>288</v>
      </c>
      <c r="F12589" t="s">
        <v>214</v>
      </c>
      <c r="G12589" t="s">
        <v>215</v>
      </c>
      <c r="H12589">
        <v>4</v>
      </c>
      <c r="I12589">
        <v>2017</v>
      </c>
      <c r="J12589">
        <v>2</v>
      </c>
      <c r="L12589">
        <v>23097714</v>
      </c>
      <c r="P12589" s="29" t="str">
        <f t="shared" si="507"/>
        <v>DRP</v>
      </c>
    </row>
    <row r="12590" spans="1:16" hidden="1" x14ac:dyDescent="0.25">
      <c r="A12590">
        <v>195949573</v>
      </c>
      <c r="B12590">
        <v>803401</v>
      </c>
      <c r="C12590" t="s">
        <v>318</v>
      </c>
      <c r="D12590">
        <v>2004752</v>
      </c>
      <c r="E12590" t="s">
        <v>290</v>
      </c>
      <c r="F12590" t="s">
        <v>214</v>
      </c>
      <c r="G12590" t="s">
        <v>215</v>
      </c>
      <c r="H12590">
        <v>2</v>
      </c>
      <c r="I12590">
        <v>2017</v>
      </c>
      <c r="J12590">
        <v>2</v>
      </c>
      <c r="L12590">
        <v>23101236</v>
      </c>
      <c r="M12590">
        <v>4.4000000000000004</v>
      </c>
      <c r="P12590" s="29">
        <f t="shared" si="507"/>
        <v>0.56666666666666676</v>
      </c>
    </row>
    <row r="12591" spans="1:16" hidden="1" x14ac:dyDescent="0.25">
      <c r="A12591">
        <v>195949573</v>
      </c>
      <c r="B12591">
        <v>803401</v>
      </c>
      <c r="C12591" t="s">
        <v>318</v>
      </c>
      <c r="D12591">
        <v>2021679</v>
      </c>
      <c r="E12591" t="s">
        <v>259</v>
      </c>
      <c r="F12591" t="s">
        <v>214</v>
      </c>
      <c r="G12591" t="s">
        <v>215</v>
      </c>
      <c r="H12591">
        <v>2</v>
      </c>
      <c r="I12591">
        <v>2017</v>
      </c>
      <c r="J12591">
        <v>2</v>
      </c>
      <c r="L12591">
        <v>23101199</v>
      </c>
      <c r="M12591">
        <v>6.3</v>
      </c>
      <c r="P12591" s="29">
        <f t="shared" si="507"/>
        <v>0.8833333333333333</v>
      </c>
    </row>
    <row r="12592" spans="1:16" hidden="1" x14ac:dyDescent="0.25">
      <c r="A12592">
        <v>195949573</v>
      </c>
      <c r="B12592">
        <v>803401</v>
      </c>
      <c r="C12592" t="s">
        <v>318</v>
      </c>
      <c r="D12592">
        <v>2004591</v>
      </c>
      <c r="E12592" t="s">
        <v>271</v>
      </c>
      <c r="F12592" t="s">
        <v>214</v>
      </c>
      <c r="G12592" t="s">
        <v>215</v>
      </c>
      <c r="H12592">
        <v>2</v>
      </c>
      <c r="I12592">
        <v>2017</v>
      </c>
      <c r="J12592">
        <v>2</v>
      </c>
      <c r="L12592">
        <v>23101930</v>
      </c>
      <c r="M12592">
        <v>5.5</v>
      </c>
      <c r="P12592" s="29">
        <f t="shared" si="507"/>
        <v>0.75</v>
      </c>
    </row>
    <row r="12593" spans="1:16" hidden="1" x14ac:dyDescent="0.25">
      <c r="A12593">
        <v>195949573</v>
      </c>
      <c r="B12593">
        <v>803401</v>
      </c>
      <c r="C12593" t="s">
        <v>318</v>
      </c>
      <c r="D12593">
        <v>2021874</v>
      </c>
      <c r="E12593" t="s">
        <v>226</v>
      </c>
      <c r="F12593" t="s">
        <v>214</v>
      </c>
      <c r="G12593" t="s">
        <v>215</v>
      </c>
      <c r="H12593">
        <v>2</v>
      </c>
      <c r="I12593">
        <v>2017</v>
      </c>
      <c r="J12593">
        <v>2</v>
      </c>
      <c r="L12593">
        <v>23101908</v>
      </c>
      <c r="M12593">
        <v>4.0999999999999996</v>
      </c>
      <c r="P12593" s="29">
        <f t="shared" si="507"/>
        <v>0.51666666666666661</v>
      </c>
    </row>
    <row r="12594" spans="1:16" hidden="1" x14ac:dyDescent="0.25">
      <c r="A12594">
        <v>195949573</v>
      </c>
      <c r="B12594">
        <v>803401</v>
      </c>
      <c r="C12594" t="s">
        <v>318</v>
      </c>
      <c r="D12594">
        <v>2021640</v>
      </c>
      <c r="E12594" t="s">
        <v>227</v>
      </c>
      <c r="F12594" t="s">
        <v>214</v>
      </c>
      <c r="G12594" t="s">
        <v>215</v>
      </c>
      <c r="H12594">
        <v>3</v>
      </c>
      <c r="I12594">
        <v>2017</v>
      </c>
      <c r="J12594">
        <v>2</v>
      </c>
      <c r="L12594">
        <v>23101196</v>
      </c>
      <c r="M12594">
        <v>3.4</v>
      </c>
      <c r="P12594" s="29">
        <f t="shared" si="507"/>
        <v>0.39999999999999997</v>
      </c>
    </row>
    <row r="12595" spans="1:16" hidden="1" x14ac:dyDescent="0.25">
      <c r="A12595">
        <v>195949573</v>
      </c>
      <c r="B12595">
        <v>803401</v>
      </c>
      <c r="C12595" t="s">
        <v>318</v>
      </c>
      <c r="D12595">
        <v>2019272</v>
      </c>
      <c r="E12595" t="s">
        <v>249</v>
      </c>
      <c r="F12595" t="s">
        <v>214</v>
      </c>
      <c r="G12595" t="s">
        <v>215</v>
      </c>
      <c r="H12595">
        <v>2</v>
      </c>
      <c r="I12595">
        <v>2017</v>
      </c>
      <c r="J12595">
        <v>2</v>
      </c>
      <c r="L12595">
        <v>23097956</v>
      </c>
      <c r="M12595">
        <v>4.2</v>
      </c>
      <c r="P12595" s="29">
        <f t="shared" si="507"/>
        <v>0.53333333333333333</v>
      </c>
    </row>
    <row r="12596" spans="1:16" hidden="1" x14ac:dyDescent="0.25">
      <c r="A12596">
        <v>195949573</v>
      </c>
      <c r="B12596">
        <v>803401</v>
      </c>
      <c r="C12596" t="s">
        <v>318</v>
      </c>
      <c r="D12596">
        <v>2021596</v>
      </c>
      <c r="E12596" t="s">
        <v>294</v>
      </c>
      <c r="F12596" t="s">
        <v>214</v>
      </c>
      <c r="G12596" t="s">
        <v>215</v>
      </c>
      <c r="H12596">
        <v>3</v>
      </c>
      <c r="I12596">
        <v>2017</v>
      </c>
      <c r="J12596">
        <v>2</v>
      </c>
      <c r="L12596">
        <v>23101186</v>
      </c>
      <c r="M12596">
        <v>3.5</v>
      </c>
      <c r="P12596" s="29">
        <f t="shared" si="507"/>
        <v>0.41666666666666669</v>
      </c>
    </row>
    <row r="12597" spans="1:16" hidden="1" x14ac:dyDescent="0.25">
      <c r="A12597">
        <v>195949573</v>
      </c>
      <c r="B12597">
        <v>803401</v>
      </c>
      <c r="C12597" t="s">
        <v>318</v>
      </c>
      <c r="D12597">
        <v>2021640</v>
      </c>
      <c r="E12597" t="s">
        <v>227</v>
      </c>
      <c r="F12597" t="s">
        <v>214</v>
      </c>
      <c r="G12597" t="s">
        <v>215</v>
      </c>
      <c r="H12597">
        <v>4</v>
      </c>
      <c r="I12597">
        <v>2018</v>
      </c>
      <c r="J12597">
        <v>1</v>
      </c>
      <c r="L12597">
        <v>23108119</v>
      </c>
      <c r="P12597" s="29" t="str">
        <f t="shared" si="507"/>
        <v>DRP</v>
      </c>
    </row>
    <row r="12598" spans="1:16" hidden="1" x14ac:dyDescent="0.25">
      <c r="A12598">
        <v>195949573</v>
      </c>
      <c r="B12598">
        <v>803401</v>
      </c>
      <c r="C12598" t="s">
        <v>318</v>
      </c>
      <c r="D12598">
        <v>2021596</v>
      </c>
      <c r="E12598" t="s">
        <v>294</v>
      </c>
      <c r="F12598" t="s">
        <v>214</v>
      </c>
      <c r="G12598" t="s">
        <v>215</v>
      </c>
      <c r="H12598">
        <v>2</v>
      </c>
      <c r="I12598">
        <v>2018</v>
      </c>
      <c r="J12598">
        <v>1</v>
      </c>
      <c r="L12598">
        <v>23108100</v>
      </c>
      <c r="M12598">
        <v>5</v>
      </c>
      <c r="P12598" s="29">
        <f t="shared" si="507"/>
        <v>0.66666666666666663</v>
      </c>
    </row>
    <row r="12599" spans="1:16" hidden="1" x14ac:dyDescent="0.25">
      <c r="A12599">
        <v>195949573</v>
      </c>
      <c r="B12599">
        <v>803401</v>
      </c>
      <c r="C12599" t="s">
        <v>318</v>
      </c>
      <c r="D12599">
        <v>2021865</v>
      </c>
      <c r="E12599" t="s">
        <v>301</v>
      </c>
      <c r="F12599" t="s">
        <v>214</v>
      </c>
      <c r="G12599" t="s">
        <v>215</v>
      </c>
      <c r="H12599">
        <v>2</v>
      </c>
      <c r="I12599">
        <v>2018</v>
      </c>
      <c r="J12599">
        <v>1</v>
      </c>
      <c r="L12599">
        <v>23107721</v>
      </c>
      <c r="M12599">
        <v>4</v>
      </c>
      <c r="P12599" s="29">
        <f t="shared" si="507"/>
        <v>0.5</v>
      </c>
    </row>
    <row r="12600" spans="1:16" hidden="1" x14ac:dyDescent="0.25">
      <c r="A12600">
        <v>195949573</v>
      </c>
      <c r="B12600">
        <v>803401</v>
      </c>
      <c r="C12600" t="s">
        <v>318</v>
      </c>
      <c r="D12600">
        <v>2021787</v>
      </c>
      <c r="E12600" t="s">
        <v>292</v>
      </c>
      <c r="F12600" t="s">
        <v>214</v>
      </c>
      <c r="G12600" t="s">
        <v>215</v>
      </c>
      <c r="H12600">
        <v>2</v>
      </c>
      <c r="I12600">
        <v>2018</v>
      </c>
      <c r="J12600">
        <v>1</v>
      </c>
      <c r="L12600">
        <v>23107720</v>
      </c>
      <c r="M12600">
        <v>4.2</v>
      </c>
      <c r="P12600" s="29">
        <f t="shared" si="507"/>
        <v>0.53333333333333333</v>
      </c>
    </row>
    <row r="12601" spans="1:16" hidden="1" x14ac:dyDescent="0.25">
      <c r="A12601">
        <v>195949573</v>
      </c>
      <c r="B12601">
        <v>803401</v>
      </c>
      <c r="C12601" t="s">
        <v>318</v>
      </c>
      <c r="D12601">
        <v>2021750</v>
      </c>
      <c r="E12601" t="s">
        <v>296</v>
      </c>
      <c r="F12601" t="s">
        <v>214</v>
      </c>
      <c r="G12601" t="s">
        <v>215</v>
      </c>
      <c r="H12601">
        <v>2</v>
      </c>
      <c r="I12601">
        <v>2018</v>
      </c>
      <c r="J12601">
        <v>1</v>
      </c>
      <c r="L12601">
        <v>23108399</v>
      </c>
      <c r="M12601">
        <v>4.9000000000000004</v>
      </c>
      <c r="P12601" s="29">
        <f t="shared" si="507"/>
        <v>0.65</v>
      </c>
    </row>
    <row r="12602" spans="1:16" hidden="1" x14ac:dyDescent="0.25">
      <c r="A12602">
        <v>195949573</v>
      </c>
      <c r="B12602">
        <v>803401</v>
      </c>
      <c r="C12602" t="s">
        <v>318</v>
      </c>
      <c r="D12602">
        <v>2021615</v>
      </c>
      <c r="E12602" t="s">
        <v>255</v>
      </c>
      <c r="F12602" t="s">
        <v>214</v>
      </c>
      <c r="G12602" t="s">
        <v>215</v>
      </c>
      <c r="H12602">
        <v>2</v>
      </c>
      <c r="I12602">
        <v>2018</v>
      </c>
      <c r="J12602">
        <v>1</v>
      </c>
      <c r="L12602">
        <v>23107757</v>
      </c>
      <c r="M12602">
        <v>4.0999999999999996</v>
      </c>
      <c r="P12602" s="29">
        <f t="shared" ref="P12602:P12633" si="508">IF(AND(ISNUMBER(M12602),H12602&lt;&gt;4),(M12602-1)/6,IF(H12602=4,"DRP",IF(AND(H12602=3,M12602="NA"),"BAD",IF(AND(H12602=2),"CVL",IF(AND(H12602=1,ISBLANK(M12602)),"NULL","UNK")))))</f>
        <v>0.51666666666666661</v>
      </c>
    </row>
    <row r="12603" spans="1:16" hidden="1" x14ac:dyDescent="0.25">
      <c r="A12603">
        <v>195949573</v>
      </c>
      <c r="B12603">
        <v>803401</v>
      </c>
      <c r="C12603" t="s">
        <v>318</v>
      </c>
      <c r="D12603">
        <v>2021591</v>
      </c>
      <c r="E12603" t="s">
        <v>240</v>
      </c>
      <c r="F12603" t="s">
        <v>214</v>
      </c>
      <c r="G12603" t="s">
        <v>215</v>
      </c>
      <c r="H12603">
        <v>2</v>
      </c>
      <c r="I12603">
        <v>2018</v>
      </c>
      <c r="J12603">
        <v>1</v>
      </c>
      <c r="L12603">
        <v>23107750</v>
      </c>
      <c r="M12603">
        <v>5.3</v>
      </c>
      <c r="P12603" s="29">
        <f t="shared" si="508"/>
        <v>0.71666666666666667</v>
      </c>
    </row>
    <row r="12604" spans="1:16" hidden="1" x14ac:dyDescent="0.25">
      <c r="A12604">
        <v>195949573</v>
      </c>
      <c r="B12604">
        <v>803401</v>
      </c>
      <c r="C12604" t="s">
        <v>318</v>
      </c>
      <c r="D12604">
        <v>2021631</v>
      </c>
      <c r="E12604" t="s">
        <v>302</v>
      </c>
      <c r="F12604" t="s">
        <v>214</v>
      </c>
      <c r="G12604" t="s">
        <v>215</v>
      </c>
      <c r="H12604">
        <v>2</v>
      </c>
      <c r="I12604">
        <v>2018</v>
      </c>
      <c r="J12604">
        <v>2</v>
      </c>
      <c r="L12604">
        <v>23115886</v>
      </c>
      <c r="M12604">
        <v>5.7</v>
      </c>
      <c r="P12604" s="29">
        <f t="shared" si="508"/>
        <v>0.78333333333333333</v>
      </c>
    </row>
    <row r="12605" spans="1:16" hidden="1" x14ac:dyDescent="0.25">
      <c r="A12605">
        <v>195949573</v>
      </c>
      <c r="B12605">
        <v>803401</v>
      </c>
      <c r="C12605" t="s">
        <v>318</v>
      </c>
      <c r="D12605">
        <v>2004587</v>
      </c>
      <c r="E12605" t="s">
        <v>288</v>
      </c>
      <c r="F12605" t="s">
        <v>214</v>
      </c>
      <c r="G12605" t="s">
        <v>215</v>
      </c>
      <c r="H12605">
        <v>4</v>
      </c>
      <c r="I12605">
        <v>2018</v>
      </c>
      <c r="J12605">
        <v>2</v>
      </c>
      <c r="L12605">
        <v>23115867</v>
      </c>
      <c r="P12605" s="29" t="str">
        <f t="shared" si="508"/>
        <v>DRP</v>
      </c>
    </row>
    <row r="12606" spans="1:16" hidden="1" x14ac:dyDescent="0.25">
      <c r="A12606">
        <v>195949573</v>
      </c>
      <c r="B12606">
        <v>803401</v>
      </c>
      <c r="C12606" t="s">
        <v>318</v>
      </c>
      <c r="D12606">
        <v>2024862</v>
      </c>
      <c r="E12606" t="s">
        <v>289</v>
      </c>
      <c r="F12606" t="s">
        <v>214</v>
      </c>
      <c r="G12606" t="s">
        <v>215</v>
      </c>
      <c r="H12606">
        <v>2</v>
      </c>
      <c r="I12606">
        <v>2018</v>
      </c>
      <c r="J12606">
        <v>2</v>
      </c>
      <c r="L12606">
        <v>23115900</v>
      </c>
      <c r="M12606">
        <v>5.2</v>
      </c>
      <c r="P12606" s="29">
        <f t="shared" si="508"/>
        <v>0.70000000000000007</v>
      </c>
    </row>
    <row r="12607" spans="1:16" hidden="1" x14ac:dyDescent="0.25">
      <c r="A12607">
        <v>195949573</v>
      </c>
      <c r="B12607">
        <v>803401</v>
      </c>
      <c r="C12607" t="s">
        <v>318</v>
      </c>
      <c r="D12607">
        <v>2021725</v>
      </c>
      <c r="E12607" t="s">
        <v>257</v>
      </c>
      <c r="F12607" t="s">
        <v>214</v>
      </c>
      <c r="G12607" t="s">
        <v>215</v>
      </c>
      <c r="H12607">
        <v>2</v>
      </c>
      <c r="I12607">
        <v>2018</v>
      </c>
      <c r="J12607">
        <v>2</v>
      </c>
      <c r="L12607">
        <v>23115854</v>
      </c>
      <c r="M12607">
        <v>5.2</v>
      </c>
      <c r="P12607" s="29">
        <f t="shared" si="508"/>
        <v>0.70000000000000007</v>
      </c>
    </row>
    <row r="12608" spans="1:16" hidden="1" x14ac:dyDescent="0.25">
      <c r="A12608">
        <v>195949573</v>
      </c>
      <c r="B12608">
        <v>803401</v>
      </c>
      <c r="C12608" t="s">
        <v>318</v>
      </c>
      <c r="D12608">
        <v>2021640</v>
      </c>
      <c r="E12608" t="s">
        <v>227</v>
      </c>
      <c r="F12608" t="s">
        <v>214</v>
      </c>
      <c r="G12608" t="s">
        <v>215</v>
      </c>
      <c r="H12608">
        <v>2</v>
      </c>
      <c r="I12608">
        <v>2018</v>
      </c>
      <c r="J12608">
        <v>2</v>
      </c>
      <c r="L12608">
        <v>23116289</v>
      </c>
      <c r="M12608">
        <v>4.2</v>
      </c>
      <c r="P12608" s="29">
        <f t="shared" si="508"/>
        <v>0.53333333333333333</v>
      </c>
    </row>
    <row r="12609" spans="1:16" hidden="1" x14ac:dyDescent="0.25">
      <c r="A12609">
        <v>195949573</v>
      </c>
      <c r="B12609">
        <v>803401</v>
      </c>
      <c r="C12609" t="s">
        <v>318</v>
      </c>
      <c r="D12609">
        <v>2021744</v>
      </c>
      <c r="E12609" t="s">
        <v>262</v>
      </c>
      <c r="F12609" t="s">
        <v>214</v>
      </c>
      <c r="G12609" t="s">
        <v>215</v>
      </c>
      <c r="H12609">
        <v>2</v>
      </c>
      <c r="I12609">
        <v>2018</v>
      </c>
      <c r="J12609">
        <v>2</v>
      </c>
      <c r="L12609">
        <v>23115906</v>
      </c>
      <c r="M12609">
        <v>5.3</v>
      </c>
      <c r="P12609" s="29">
        <f t="shared" si="508"/>
        <v>0.71666666666666667</v>
      </c>
    </row>
    <row r="12610" spans="1:16" hidden="1" x14ac:dyDescent="0.25">
      <c r="A12610">
        <v>195949573</v>
      </c>
      <c r="B12610">
        <v>803401</v>
      </c>
      <c r="C12610" t="s">
        <v>318</v>
      </c>
      <c r="D12610">
        <v>2021661</v>
      </c>
      <c r="E12610" t="s">
        <v>305</v>
      </c>
      <c r="F12610" t="s">
        <v>214</v>
      </c>
      <c r="G12610" t="s">
        <v>215</v>
      </c>
      <c r="H12610">
        <v>2</v>
      </c>
      <c r="I12610">
        <v>2018</v>
      </c>
      <c r="J12610">
        <v>2</v>
      </c>
      <c r="L12610">
        <v>23115901</v>
      </c>
      <c r="M12610">
        <v>4.5</v>
      </c>
      <c r="P12610" s="29">
        <f t="shared" si="508"/>
        <v>0.58333333333333337</v>
      </c>
    </row>
    <row r="12611" spans="1:16" hidden="1" x14ac:dyDescent="0.25">
      <c r="A12611">
        <v>195949573</v>
      </c>
      <c r="B12611">
        <v>803401</v>
      </c>
      <c r="C12611" t="s">
        <v>318</v>
      </c>
      <c r="D12611">
        <v>2021723</v>
      </c>
      <c r="E12611" t="s">
        <v>299</v>
      </c>
      <c r="F12611" t="s">
        <v>214</v>
      </c>
      <c r="G12611" t="s">
        <v>215</v>
      </c>
      <c r="H12611">
        <v>4</v>
      </c>
      <c r="I12611">
        <v>2019</v>
      </c>
      <c r="J12611">
        <v>1</v>
      </c>
      <c r="L12611">
        <v>23123925</v>
      </c>
      <c r="P12611" s="29" t="str">
        <f t="shared" si="508"/>
        <v>DRP</v>
      </c>
    </row>
    <row r="12612" spans="1:16" hidden="1" x14ac:dyDescent="0.25">
      <c r="A12612">
        <v>195949573</v>
      </c>
      <c r="B12612">
        <v>803401</v>
      </c>
      <c r="C12612" t="s">
        <v>318</v>
      </c>
      <c r="D12612">
        <v>2021775</v>
      </c>
      <c r="E12612" t="s">
        <v>286</v>
      </c>
      <c r="F12612" t="s">
        <v>214</v>
      </c>
      <c r="G12612" t="s">
        <v>215</v>
      </c>
      <c r="H12612">
        <v>2</v>
      </c>
      <c r="I12612">
        <v>2019</v>
      </c>
      <c r="J12612">
        <v>1</v>
      </c>
      <c r="L12612">
        <v>23124866</v>
      </c>
      <c r="M12612">
        <v>6</v>
      </c>
      <c r="P12612" s="29">
        <f t="shared" si="508"/>
        <v>0.83333333333333337</v>
      </c>
    </row>
    <row r="12613" spans="1:16" hidden="1" x14ac:dyDescent="0.25">
      <c r="A12613">
        <v>195949573</v>
      </c>
      <c r="B12613">
        <v>803401</v>
      </c>
      <c r="C12613" t="s">
        <v>318</v>
      </c>
      <c r="D12613">
        <v>2019273</v>
      </c>
      <c r="E12613" t="s">
        <v>248</v>
      </c>
      <c r="F12613" t="s">
        <v>214</v>
      </c>
      <c r="G12613" t="s">
        <v>215</v>
      </c>
      <c r="H12613">
        <v>3</v>
      </c>
      <c r="I12613">
        <v>2019</v>
      </c>
      <c r="J12613">
        <v>1</v>
      </c>
      <c r="L12613">
        <v>23122000</v>
      </c>
      <c r="M12613">
        <v>3.5</v>
      </c>
      <c r="P12613" s="29">
        <f t="shared" si="508"/>
        <v>0.41666666666666669</v>
      </c>
    </row>
    <row r="12614" spans="1:16" hidden="1" x14ac:dyDescent="0.25">
      <c r="A12614">
        <v>195949573</v>
      </c>
      <c r="B12614">
        <v>803401</v>
      </c>
      <c r="C12614" t="s">
        <v>318</v>
      </c>
      <c r="D12614">
        <v>2004587</v>
      </c>
      <c r="E12614" t="s">
        <v>288</v>
      </c>
      <c r="F12614" t="s">
        <v>214</v>
      </c>
      <c r="G12614" t="s">
        <v>215</v>
      </c>
      <c r="H12614">
        <v>2</v>
      </c>
      <c r="I12614">
        <v>2019</v>
      </c>
      <c r="J12614">
        <v>1</v>
      </c>
      <c r="L12614">
        <v>23120020</v>
      </c>
      <c r="M12614">
        <v>5.2</v>
      </c>
      <c r="P12614" s="29">
        <f t="shared" si="508"/>
        <v>0.70000000000000007</v>
      </c>
    </row>
    <row r="12615" spans="1:16" hidden="1" x14ac:dyDescent="0.25">
      <c r="A12615">
        <v>195949573</v>
      </c>
      <c r="B12615">
        <v>803401</v>
      </c>
      <c r="C12615" t="s">
        <v>318</v>
      </c>
      <c r="D12615">
        <v>2004597</v>
      </c>
      <c r="E12615" t="s">
        <v>279</v>
      </c>
      <c r="F12615" t="s">
        <v>214</v>
      </c>
      <c r="G12615" t="s">
        <v>215</v>
      </c>
      <c r="H12615">
        <v>2</v>
      </c>
      <c r="I12615">
        <v>2019</v>
      </c>
      <c r="J12615">
        <v>1</v>
      </c>
      <c r="L12615">
        <v>23120232</v>
      </c>
      <c r="M12615">
        <v>4.7</v>
      </c>
      <c r="P12615" s="29">
        <f t="shared" si="508"/>
        <v>0.6166666666666667</v>
      </c>
    </row>
    <row r="12616" spans="1:16" hidden="1" x14ac:dyDescent="0.25">
      <c r="A12616">
        <v>195949573</v>
      </c>
      <c r="B12616">
        <v>803401</v>
      </c>
      <c r="C12616" t="s">
        <v>318</v>
      </c>
      <c r="D12616">
        <v>2024863</v>
      </c>
      <c r="E12616" t="s">
        <v>304</v>
      </c>
      <c r="F12616" t="s">
        <v>214</v>
      </c>
      <c r="G12616" t="s">
        <v>215</v>
      </c>
      <c r="H12616">
        <v>2</v>
      </c>
      <c r="I12616">
        <v>2019</v>
      </c>
      <c r="J12616">
        <v>1</v>
      </c>
      <c r="L12616">
        <v>23120228</v>
      </c>
      <c r="M12616">
        <v>5.4</v>
      </c>
      <c r="P12616" s="29">
        <f t="shared" si="508"/>
        <v>0.73333333333333339</v>
      </c>
    </row>
    <row r="12617" spans="1:16" hidden="1" x14ac:dyDescent="0.25">
      <c r="A12617">
        <v>195949573</v>
      </c>
      <c r="B12617">
        <v>803401</v>
      </c>
      <c r="C12617" t="s">
        <v>318</v>
      </c>
      <c r="D12617">
        <v>2004586</v>
      </c>
      <c r="E12617" t="s">
        <v>325</v>
      </c>
      <c r="F12617" t="s">
        <v>214</v>
      </c>
      <c r="G12617" t="s">
        <v>215</v>
      </c>
      <c r="H12617">
        <v>3</v>
      </c>
      <c r="I12617">
        <v>2019</v>
      </c>
      <c r="J12617">
        <v>1</v>
      </c>
      <c r="L12617">
        <v>23120018</v>
      </c>
      <c r="M12617">
        <v>2.8</v>
      </c>
      <c r="P12617" s="29">
        <f t="shared" si="508"/>
        <v>0.3</v>
      </c>
    </row>
    <row r="12618" spans="1:16" hidden="1" x14ac:dyDescent="0.25">
      <c r="A12618">
        <v>195949573</v>
      </c>
      <c r="B12618">
        <v>803401</v>
      </c>
      <c r="C12618" t="s">
        <v>318</v>
      </c>
      <c r="D12618">
        <v>2021716</v>
      </c>
      <c r="E12618" t="s">
        <v>291</v>
      </c>
      <c r="F12618" t="s">
        <v>214</v>
      </c>
      <c r="G12618" t="s">
        <v>215</v>
      </c>
      <c r="H12618">
        <v>4</v>
      </c>
      <c r="I12618">
        <v>2019</v>
      </c>
      <c r="J12618">
        <v>1</v>
      </c>
      <c r="L12618">
        <v>23123929</v>
      </c>
      <c r="P12618" s="29" t="str">
        <f t="shared" si="508"/>
        <v>DRP</v>
      </c>
    </row>
    <row r="12619" spans="1:16" hidden="1" x14ac:dyDescent="0.25">
      <c r="A12619">
        <v>195949573</v>
      </c>
      <c r="B12619">
        <v>803401</v>
      </c>
      <c r="C12619" t="s">
        <v>318</v>
      </c>
      <c r="D12619">
        <v>2021723</v>
      </c>
      <c r="E12619" t="s">
        <v>299</v>
      </c>
      <c r="F12619" t="s">
        <v>214</v>
      </c>
      <c r="G12619" t="s">
        <v>215</v>
      </c>
      <c r="H12619">
        <v>2</v>
      </c>
      <c r="I12619">
        <v>2019</v>
      </c>
      <c r="J12619">
        <v>1</v>
      </c>
      <c r="L12619">
        <v>23123925</v>
      </c>
      <c r="M12619">
        <v>5.0999999999999996</v>
      </c>
      <c r="P12619" s="29">
        <f t="shared" si="508"/>
        <v>0.68333333333333324</v>
      </c>
    </row>
    <row r="12620" spans="1:16" hidden="1" x14ac:dyDescent="0.25">
      <c r="A12620">
        <v>195949573</v>
      </c>
      <c r="B12620">
        <v>803401</v>
      </c>
      <c r="C12620" t="s">
        <v>318</v>
      </c>
      <c r="D12620">
        <v>2004602</v>
      </c>
      <c r="E12620" t="s">
        <v>277</v>
      </c>
      <c r="F12620" t="s">
        <v>214</v>
      </c>
      <c r="G12620" t="s">
        <v>215</v>
      </c>
      <c r="H12620">
        <v>1</v>
      </c>
      <c r="I12620">
        <v>2019</v>
      </c>
      <c r="J12620">
        <v>2</v>
      </c>
      <c r="L12620">
        <v>23129802</v>
      </c>
      <c r="P12620" s="29" t="str">
        <f t="shared" si="508"/>
        <v>NULL</v>
      </c>
    </row>
    <row r="12621" spans="1:16" hidden="1" x14ac:dyDescent="0.25">
      <c r="A12621">
        <v>195949573</v>
      </c>
      <c r="B12621">
        <v>803401</v>
      </c>
      <c r="C12621" t="s">
        <v>318</v>
      </c>
      <c r="D12621">
        <v>2021664</v>
      </c>
      <c r="E12621" t="s">
        <v>311</v>
      </c>
      <c r="F12621" t="s">
        <v>214</v>
      </c>
      <c r="G12621" t="s">
        <v>215</v>
      </c>
      <c r="H12621">
        <v>1</v>
      </c>
      <c r="I12621">
        <v>2019</v>
      </c>
      <c r="J12621">
        <v>2</v>
      </c>
      <c r="L12621">
        <v>23129806</v>
      </c>
      <c r="P12621" s="29" t="str">
        <f t="shared" si="508"/>
        <v>NULL</v>
      </c>
    </row>
    <row r="12622" spans="1:16" hidden="1" x14ac:dyDescent="0.25">
      <c r="A12622">
        <v>195949573</v>
      </c>
      <c r="B12622">
        <v>803401</v>
      </c>
      <c r="C12622" t="s">
        <v>318</v>
      </c>
      <c r="D12622">
        <v>2021671</v>
      </c>
      <c r="E12622" t="s">
        <v>303</v>
      </c>
      <c r="F12622" t="s">
        <v>214</v>
      </c>
      <c r="G12622" t="s">
        <v>215</v>
      </c>
      <c r="H12622">
        <v>1</v>
      </c>
      <c r="I12622">
        <v>2019</v>
      </c>
      <c r="J12622">
        <v>2</v>
      </c>
      <c r="L12622">
        <v>23130363</v>
      </c>
      <c r="P12622" s="29" t="str">
        <f t="shared" si="508"/>
        <v>NULL</v>
      </c>
    </row>
    <row r="12623" spans="1:16" hidden="1" x14ac:dyDescent="0.25">
      <c r="A12623">
        <v>195949573</v>
      </c>
      <c r="B12623">
        <v>803401</v>
      </c>
      <c r="C12623" t="s">
        <v>318</v>
      </c>
      <c r="D12623">
        <v>2004586</v>
      </c>
      <c r="E12623" t="s">
        <v>325</v>
      </c>
      <c r="F12623" t="s">
        <v>214</v>
      </c>
      <c r="G12623" t="s">
        <v>215</v>
      </c>
      <c r="H12623">
        <v>1</v>
      </c>
      <c r="I12623">
        <v>2019</v>
      </c>
      <c r="J12623">
        <v>2</v>
      </c>
      <c r="L12623">
        <v>23131205</v>
      </c>
      <c r="P12623" s="29" t="str">
        <f t="shared" si="508"/>
        <v>NULL</v>
      </c>
    </row>
    <row r="12624" spans="1:16" hidden="1" x14ac:dyDescent="0.25">
      <c r="A12624">
        <v>195949573</v>
      </c>
      <c r="B12624">
        <v>803401</v>
      </c>
      <c r="C12624" t="s">
        <v>318</v>
      </c>
      <c r="D12624">
        <v>2021689</v>
      </c>
      <c r="E12624" t="s">
        <v>312</v>
      </c>
      <c r="F12624" t="s">
        <v>214</v>
      </c>
      <c r="G12624" t="s">
        <v>215</v>
      </c>
      <c r="H12624">
        <v>1</v>
      </c>
      <c r="I12624">
        <v>2019</v>
      </c>
      <c r="J12624">
        <v>2</v>
      </c>
      <c r="L12624">
        <v>23129810</v>
      </c>
      <c r="P12624" s="29" t="str">
        <f t="shared" si="508"/>
        <v>NULL</v>
      </c>
    </row>
    <row r="12625" spans="1:16" hidden="1" x14ac:dyDescent="0.25">
      <c r="A12625">
        <v>195949573</v>
      </c>
      <c r="B12625">
        <v>803401</v>
      </c>
      <c r="C12625" t="s">
        <v>318</v>
      </c>
      <c r="D12625">
        <v>2021716</v>
      </c>
      <c r="E12625" t="s">
        <v>291</v>
      </c>
      <c r="F12625" t="s">
        <v>214</v>
      </c>
      <c r="G12625" t="s">
        <v>215</v>
      </c>
      <c r="H12625">
        <v>1</v>
      </c>
      <c r="I12625">
        <v>2019</v>
      </c>
      <c r="J12625">
        <v>2</v>
      </c>
      <c r="L12625">
        <v>23131325</v>
      </c>
      <c r="P12625" s="29" t="str">
        <f t="shared" si="508"/>
        <v>NULL</v>
      </c>
    </row>
    <row r="12626" spans="1:16" hidden="1" x14ac:dyDescent="0.25">
      <c r="A12626">
        <v>195949573</v>
      </c>
      <c r="B12626">
        <v>803401</v>
      </c>
      <c r="C12626" t="s">
        <v>318</v>
      </c>
      <c r="D12626">
        <v>2024921</v>
      </c>
      <c r="E12626" t="s">
        <v>225</v>
      </c>
      <c r="F12626" t="s">
        <v>214</v>
      </c>
      <c r="G12626" t="s">
        <v>215</v>
      </c>
      <c r="H12626">
        <v>1</v>
      </c>
      <c r="I12626">
        <v>2019</v>
      </c>
      <c r="J12626">
        <v>2</v>
      </c>
      <c r="L12626">
        <v>23129804</v>
      </c>
      <c r="P12626" s="29" t="str">
        <f t="shared" si="508"/>
        <v>NULL</v>
      </c>
    </row>
    <row r="12627" spans="1:16" hidden="1" x14ac:dyDescent="0.25">
      <c r="A12627">
        <v>195996598</v>
      </c>
      <c r="B12627">
        <v>803401</v>
      </c>
      <c r="C12627" t="s">
        <v>318</v>
      </c>
      <c r="D12627">
        <v>2005099</v>
      </c>
      <c r="E12627" t="s">
        <v>217</v>
      </c>
      <c r="F12627" t="s">
        <v>214</v>
      </c>
      <c r="G12627" t="s">
        <v>215</v>
      </c>
      <c r="H12627">
        <v>4</v>
      </c>
      <c r="I12627">
        <v>2016</v>
      </c>
      <c r="J12627">
        <v>1</v>
      </c>
      <c r="L12627">
        <v>23081375</v>
      </c>
      <c r="P12627" s="29" t="str">
        <f t="shared" si="508"/>
        <v>DRP</v>
      </c>
    </row>
    <row r="12628" spans="1:16" hidden="1" x14ac:dyDescent="0.25">
      <c r="A12628">
        <v>195996598</v>
      </c>
      <c r="B12628">
        <v>803401</v>
      </c>
      <c r="C12628" t="s">
        <v>318</v>
      </c>
      <c r="D12628">
        <v>2005102</v>
      </c>
      <c r="E12628" t="s">
        <v>218</v>
      </c>
      <c r="F12628" t="s">
        <v>214</v>
      </c>
      <c r="G12628" t="s">
        <v>215</v>
      </c>
      <c r="H12628">
        <v>4</v>
      </c>
      <c r="I12628">
        <v>2016</v>
      </c>
      <c r="J12628">
        <v>1</v>
      </c>
      <c r="L12628">
        <v>23081382</v>
      </c>
      <c r="P12628" s="29" t="str">
        <f t="shared" si="508"/>
        <v>DRP</v>
      </c>
    </row>
    <row r="12629" spans="1:16" hidden="1" x14ac:dyDescent="0.25">
      <c r="A12629">
        <v>195996598</v>
      </c>
      <c r="B12629">
        <v>803401</v>
      </c>
      <c r="C12629" t="s">
        <v>318</v>
      </c>
      <c r="D12629">
        <v>2005118</v>
      </c>
      <c r="E12629" t="s">
        <v>223</v>
      </c>
      <c r="F12629" t="s">
        <v>214</v>
      </c>
      <c r="G12629" t="s">
        <v>215</v>
      </c>
      <c r="H12629">
        <v>4</v>
      </c>
      <c r="I12629">
        <v>2016</v>
      </c>
      <c r="J12629">
        <v>1</v>
      </c>
      <c r="L12629">
        <v>23081293</v>
      </c>
      <c r="P12629" s="29" t="str">
        <f t="shared" si="508"/>
        <v>DRP</v>
      </c>
    </row>
    <row r="12630" spans="1:16" hidden="1" x14ac:dyDescent="0.25">
      <c r="A12630">
        <v>195996598</v>
      </c>
      <c r="B12630">
        <v>803401</v>
      </c>
      <c r="C12630" t="s">
        <v>318</v>
      </c>
      <c r="D12630">
        <v>2021600</v>
      </c>
      <c r="E12630" t="s">
        <v>219</v>
      </c>
      <c r="F12630" t="s">
        <v>214</v>
      </c>
      <c r="G12630" t="s">
        <v>215</v>
      </c>
      <c r="H12630">
        <v>4</v>
      </c>
      <c r="I12630">
        <v>2016</v>
      </c>
      <c r="J12630">
        <v>1</v>
      </c>
      <c r="L12630">
        <v>23081079</v>
      </c>
      <c r="P12630" s="29" t="str">
        <f t="shared" si="508"/>
        <v>DRP</v>
      </c>
    </row>
    <row r="12631" spans="1:16" hidden="1" x14ac:dyDescent="0.25">
      <c r="A12631">
        <v>195996598</v>
      </c>
      <c r="B12631">
        <v>803401</v>
      </c>
      <c r="C12631" t="s">
        <v>318</v>
      </c>
      <c r="D12631">
        <v>2021754</v>
      </c>
      <c r="E12631" t="s">
        <v>216</v>
      </c>
      <c r="F12631" t="s">
        <v>214</v>
      </c>
      <c r="G12631" t="s">
        <v>215</v>
      </c>
      <c r="H12631">
        <v>4</v>
      </c>
      <c r="I12631">
        <v>2016</v>
      </c>
      <c r="J12631">
        <v>1</v>
      </c>
      <c r="L12631">
        <v>23081092</v>
      </c>
      <c r="P12631" s="29" t="str">
        <f t="shared" si="508"/>
        <v>DRP</v>
      </c>
    </row>
    <row r="12632" spans="1:16" hidden="1" x14ac:dyDescent="0.25">
      <c r="A12632">
        <v>195996598</v>
      </c>
      <c r="B12632">
        <v>803401</v>
      </c>
      <c r="C12632" t="s">
        <v>318</v>
      </c>
      <c r="D12632">
        <v>2004098</v>
      </c>
      <c r="E12632" t="s">
        <v>213</v>
      </c>
      <c r="F12632" t="s">
        <v>214</v>
      </c>
      <c r="G12632" t="s">
        <v>215</v>
      </c>
      <c r="H12632">
        <v>4</v>
      </c>
      <c r="I12632">
        <v>2016</v>
      </c>
      <c r="J12632">
        <v>1</v>
      </c>
      <c r="L12632">
        <v>23081501</v>
      </c>
      <c r="P12632" s="29" t="str">
        <f t="shared" si="508"/>
        <v>DRP</v>
      </c>
    </row>
    <row r="12633" spans="1:16" hidden="1" x14ac:dyDescent="0.25">
      <c r="A12633">
        <v>196057676</v>
      </c>
      <c r="B12633">
        <v>803400</v>
      </c>
      <c r="C12633" t="s">
        <v>212</v>
      </c>
      <c r="D12633">
        <v>2021754</v>
      </c>
      <c r="E12633" t="s">
        <v>216</v>
      </c>
      <c r="F12633" t="s">
        <v>214</v>
      </c>
      <c r="G12633" t="s">
        <v>215</v>
      </c>
      <c r="H12633">
        <v>2</v>
      </c>
      <c r="I12633">
        <v>2016</v>
      </c>
      <c r="J12633">
        <v>1</v>
      </c>
      <c r="L12633">
        <v>23081141</v>
      </c>
      <c r="M12633">
        <v>5.0999999999999996</v>
      </c>
      <c r="P12633" s="29">
        <f t="shared" si="508"/>
        <v>0.68333333333333324</v>
      </c>
    </row>
    <row r="12634" spans="1:16" hidden="1" x14ac:dyDescent="0.25">
      <c r="A12634">
        <v>196057676</v>
      </c>
      <c r="B12634">
        <v>803400</v>
      </c>
      <c r="C12634" t="s">
        <v>212</v>
      </c>
      <c r="D12634">
        <v>2005099</v>
      </c>
      <c r="E12634" t="s">
        <v>217</v>
      </c>
      <c r="F12634" t="s">
        <v>214</v>
      </c>
      <c r="G12634" t="s">
        <v>215</v>
      </c>
      <c r="H12634">
        <v>2</v>
      </c>
      <c r="I12634">
        <v>2016</v>
      </c>
      <c r="J12634">
        <v>1</v>
      </c>
      <c r="L12634">
        <v>23081380</v>
      </c>
      <c r="M12634">
        <v>4</v>
      </c>
      <c r="P12634" s="29">
        <f t="shared" ref="P12634:P12665" si="509">IF(AND(ISNUMBER(M12634),H12634&lt;&gt;4),(M12634-1)/6,IF(H12634=4,"DRP",IF(AND(H12634=3,M12634="NA"),"BAD",IF(AND(H12634=2),"CVL",IF(AND(H12634=1,ISBLANK(M12634)),"NULL","UNK")))))</f>
        <v>0.5</v>
      </c>
    </row>
    <row r="12635" spans="1:16" hidden="1" x14ac:dyDescent="0.25">
      <c r="A12635">
        <v>196057676</v>
      </c>
      <c r="B12635">
        <v>803400</v>
      </c>
      <c r="C12635" t="s">
        <v>212</v>
      </c>
      <c r="D12635">
        <v>2005102</v>
      </c>
      <c r="E12635" t="s">
        <v>218</v>
      </c>
      <c r="F12635" t="s">
        <v>214</v>
      </c>
      <c r="G12635" t="s">
        <v>215</v>
      </c>
      <c r="H12635">
        <v>3</v>
      </c>
      <c r="I12635">
        <v>2016</v>
      </c>
      <c r="J12635">
        <v>1</v>
      </c>
      <c r="L12635">
        <v>23081365</v>
      </c>
      <c r="M12635">
        <v>3.4</v>
      </c>
      <c r="P12635" s="29">
        <f t="shared" si="509"/>
        <v>0.39999999999999997</v>
      </c>
    </row>
    <row r="12636" spans="1:16" hidden="1" x14ac:dyDescent="0.25">
      <c r="A12636">
        <v>196057676</v>
      </c>
      <c r="B12636">
        <v>803400</v>
      </c>
      <c r="C12636" t="s">
        <v>212</v>
      </c>
      <c r="D12636">
        <v>2005117</v>
      </c>
      <c r="E12636" t="s">
        <v>220</v>
      </c>
      <c r="F12636" t="s">
        <v>214</v>
      </c>
      <c r="G12636" t="s">
        <v>215</v>
      </c>
      <c r="H12636">
        <v>3</v>
      </c>
      <c r="I12636">
        <v>2016</v>
      </c>
      <c r="J12636">
        <v>1</v>
      </c>
      <c r="L12636">
        <v>23078733</v>
      </c>
      <c r="M12636">
        <v>3.4</v>
      </c>
      <c r="P12636" s="29">
        <f t="shared" si="509"/>
        <v>0.39999999999999997</v>
      </c>
    </row>
    <row r="12637" spans="1:16" hidden="1" x14ac:dyDescent="0.25">
      <c r="A12637">
        <v>196057676</v>
      </c>
      <c r="B12637">
        <v>803400</v>
      </c>
      <c r="C12637" t="s">
        <v>212</v>
      </c>
      <c r="D12637">
        <v>2004098</v>
      </c>
      <c r="E12637" t="s">
        <v>213</v>
      </c>
      <c r="F12637" t="s">
        <v>214</v>
      </c>
      <c r="G12637" t="s">
        <v>215</v>
      </c>
      <c r="H12637">
        <v>2</v>
      </c>
      <c r="I12637">
        <v>2016</v>
      </c>
      <c r="J12637">
        <v>1</v>
      </c>
      <c r="L12637">
        <v>23078065</v>
      </c>
      <c r="M12637">
        <v>6</v>
      </c>
      <c r="P12637" s="29">
        <f t="shared" si="509"/>
        <v>0.83333333333333337</v>
      </c>
    </row>
    <row r="12638" spans="1:16" hidden="1" x14ac:dyDescent="0.25">
      <c r="A12638">
        <v>196057676</v>
      </c>
      <c r="B12638">
        <v>803400</v>
      </c>
      <c r="C12638" t="s">
        <v>212</v>
      </c>
      <c r="D12638">
        <v>2021600</v>
      </c>
      <c r="E12638" t="s">
        <v>219</v>
      </c>
      <c r="F12638" t="s">
        <v>214</v>
      </c>
      <c r="G12638" t="s">
        <v>215</v>
      </c>
      <c r="H12638">
        <v>2</v>
      </c>
      <c r="I12638">
        <v>2016</v>
      </c>
      <c r="J12638">
        <v>1</v>
      </c>
      <c r="L12638">
        <v>23081088</v>
      </c>
      <c r="M12638">
        <v>4.3</v>
      </c>
      <c r="P12638" s="29">
        <f t="shared" si="509"/>
        <v>0.54999999999999993</v>
      </c>
    </row>
    <row r="12639" spans="1:16" hidden="1" x14ac:dyDescent="0.25">
      <c r="A12639">
        <v>196057676</v>
      </c>
      <c r="B12639">
        <v>803400</v>
      </c>
      <c r="C12639" t="s">
        <v>212</v>
      </c>
      <c r="D12639">
        <v>2019271</v>
      </c>
      <c r="E12639" t="s">
        <v>236</v>
      </c>
      <c r="F12639" t="s">
        <v>214</v>
      </c>
      <c r="G12639" t="s">
        <v>215</v>
      </c>
      <c r="H12639">
        <v>2</v>
      </c>
      <c r="I12639">
        <v>2016</v>
      </c>
      <c r="J12639">
        <v>2</v>
      </c>
      <c r="M12639" t="s">
        <v>232</v>
      </c>
      <c r="N12639" t="s">
        <v>231</v>
      </c>
      <c r="P12639" s="29" t="str">
        <f t="shared" si="509"/>
        <v>CVL</v>
      </c>
    </row>
    <row r="12640" spans="1:16" hidden="1" x14ac:dyDescent="0.25">
      <c r="A12640">
        <v>196057676</v>
      </c>
      <c r="B12640">
        <v>803400</v>
      </c>
      <c r="C12640" t="s">
        <v>212</v>
      </c>
      <c r="D12640">
        <v>2019272</v>
      </c>
      <c r="E12640" t="s">
        <v>249</v>
      </c>
      <c r="F12640" t="s">
        <v>214</v>
      </c>
      <c r="G12640" t="s">
        <v>215</v>
      </c>
      <c r="H12640">
        <v>2</v>
      </c>
      <c r="I12640">
        <v>2016</v>
      </c>
      <c r="J12640">
        <v>2</v>
      </c>
      <c r="M12640" t="s">
        <v>232</v>
      </c>
      <c r="N12640" t="s">
        <v>231</v>
      </c>
      <c r="P12640" s="29" t="str">
        <f t="shared" si="509"/>
        <v>CVL</v>
      </c>
    </row>
    <row r="12641" spans="1:16" hidden="1" x14ac:dyDescent="0.25">
      <c r="A12641">
        <v>196057676</v>
      </c>
      <c r="B12641">
        <v>803400</v>
      </c>
      <c r="C12641" t="s">
        <v>212</v>
      </c>
      <c r="D12641">
        <v>2019273</v>
      </c>
      <c r="E12641" t="s">
        <v>248</v>
      </c>
      <c r="F12641" t="s">
        <v>214</v>
      </c>
      <c r="G12641" t="s">
        <v>215</v>
      </c>
      <c r="H12641">
        <v>2</v>
      </c>
      <c r="I12641">
        <v>2016</v>
      </c>
      <c r="J12641">
        <v>2</v>
      </c>
      <c r="M12641" t="s">
        <v>232</v>
      </c>
      <c r="N12641" t="s">
        <v>231</v>
      </c>
      <c r="P12641" s="29" t="str">
        <f t="shared" si="509"/>
        <v>CVL</v>
      </c>
    </row>
    <row r="12642" spans="1:16" hidden="1" x14ac:dyDescent="0.25">
      <c r="A12642">
        <v>196057676</v>
      </c>
      <c r="B12642">
        <v>803400</v>
      </c>
      <c r="C12642" t="s">
        <v>212</v>
      </c>
      <c r="D12642">
        <v>2019274</v>
      </c>
      <c r="E12642" t="s">
        <v>247</v>
      </c>
      <c r="F12642" t="s">
        <v>214</v>
      </c>
      <c r="G12642" t="s">
        <v>215</v>
      </c>
      <c r="H12642">
        <v>2</v>
      </c>
      <c r="I12642">
        <v>2016</v>
      </c>
      <c r="J12642">
        <v>2</v>
      </c>
      <c r="M12642" t="s">
        <v>232</v>
      </c>
      <c r="N12642" t="s">
        <v>231</v>
      </c>
      <c r="P12642" s="29" t="str">
        <f t="shared" si="509"/>
        <v>CVL</v>
      </c>
    </row>
    <row r="12643" spans="1:16" hidden="1" x14ac:dyDescent="0.25">
      <c r="A12643">
        <v>196057676</v>
      </c>
      <c r="B12643">
        <v>803400</v>
      </c>
      <c r="C12643" t="s">
        <v>212</v>
      </c>
      <c r="D12643">
        <v>2004112</v>
      </c>
      <c r="E12643" t="s">
        <v>244</v>
      </c>
      <c r="F12643" t="s">
        <v>214</v>
      </c>
      <c r="G12643" t="s">
        <v>215</v>
      </c>
      <c r="H12643">
        <v>2</v>
      </c>
      <c r="I12643">
        <v>2016</v>
      </c>
      <c r="J12643">
        <v>2</v>
      </c>
      <c r="L12643">
        <v>23085520</v>
      </c>
      <c r="M12643">
        <v>6.5</v>
      </c>
      <c r="P12643" s="29">
        <f t="shared" si="509"/>
        <v>0.91666666666666663</v>
      </c>
    </row>
    <row r="12644" spans="1:16" hidden="1" x14ac:dyDescent="0.25">
      <c r="A12644">
        <v>196057676</v>
      </c>
      <c r="B12644">
        <v>803400</v>
      </c>
      <c r="C12644" t="s">
        <v>212</v>
      </c>
      <c r="D12644">
        <v>2021580</v>
      </c>
      <c r="E12644" t="s">
        <v>241</v>
      </c>
      <c r="F12644" t="s">
        <v>214</v>
      </c>
      <c r="G12644" t="s">
        <v>215</v>
      </c>
      <c r="H12644">
        <v>3</v>
      </c>
      <c r="I12644">
        <v>2016</v>
      </c>
      <c r="J12644">
        <v>2</v>
      </c>
      <c r="L12644">
        <v>23086827</v>
      </c>
      <c r="M12644">
        <v>3.2</v>
      </c>
      <c r="P12644" s="29">
        <f t="shared" si="509"/>
        <v>0.3666666666666667</v>
      </c>
    </row>
    <row r="12645" spans="1:16" hidden="1" x14ac:dyDescent="0.25">
      <c r="A12645">
        <v>196057676</v>
      </c>
      <c r="B12645">
        <v>803400</v>
      </c>
      <c r="C12645" t="s">
        <v>212</v>
      </c>
      <c r="D12645">
        <v>2021602</v>
      </c>
      <c r="E12645" t="s">
        <v>242</v>
      </c>
      <c r="F12645" t="s">
        <v>214</v>
      </c>
      <c r="G12645" t="s">
        <v>215</v>
      </c>
      <c r="H12645">
        <v>3</v>
      </c>
      <c r="I12645">
        <v>2016</v>
      </c>
      <c r="J12645">
        <v>2</v>
      </c>
      <c r="L12645">
        <v>23086746</v>
      </c>
      <c r="M12645">
        <v>1.7</v>
      </c>
      <c r="P12645" s="29">
        <f t="shared" si="509"/>
        <v>0.11666666666666665</v>
      </c>
    </row>
    <row r="12646" spans="1:16" hidden="1" x14ac:dyDescent="0.25">
      <c r="A12646">
        <v>196057676</v>
      </c>
      <c r="B12646">
        <v>803400</v>
      </c>
      <c r="C12646" t="s">
        <v>212</v>
      </c>
      <c r="D12646">
        <v>2021756</v>
      </c>
      <c r="E12646" t="s">
        <v>253</v>
      </c>
      <c r="F12646" t="s">
        <v>214</v>
      </c>
      <c r="G12646" t="s">
        <v>215</v>
      </c>
      <c r="H12646">
        <v>3</v>
      </c>
      <c r="I12646">
        <v>2016</v>
      </c>
      <c r="J12646">
        <v>2</v>
      </c>
      <c r="L12646">
        <v>23086833</v>
      </c>
      <c r="M12646">
        <v>1.9</v>
      </c>
      <c r="P12646" s="29">
        <f t="shared" si="509"/>
        <v>0.15</v>
      </c>
    </row>
    <row r="12647" spans="1:16" hidden="1" x14ac:dyDescent="0.25">
      <c r="A12647">
        <v>196057676</v>
      </c>
      <c r="B12647">
        <v>803400</v>
      </c>
      <c r="C12647" t="s">
        <v>212</v>
      </c>
      <c r="D12647">
        <v>2005118</v>
      </c>
      <c r="E12647" t="s">
        <v>223</v>
      </c>
      <c r="F12647" t="s">
        <v>214</v>
      </c>
      <c r="G12647" t="s">
        <v>215</v>
      </c>
      <c r="H12647">
        <v>3</v>
      </c>
      <c r="I12647">
        <v>2016</v>
      </c>
      <c r="J12647">
        <v>2</v>
      </c>
      <c r="L12647">
        <v>23086743</v>
      </c>
      <c r="M12647">
        <v>3.1</v>
      </c>
      <c r="P12647" s="29">
        <f t="shared" si="509"/>
        <v>0.35000000000000003</v>
      </c>
    </row>
    <row r="12648" spans="1:16" hidden="1" x14ac:dyDescent="0.25">
      <c r="A12648">
        <v>196057676</v>
      </c>
      <c r="B12648">
        <v>803400</v>
      </c>
      <c r="C12648" t="s">
        <v>212</v>
      </c>
      <c r="D12648">
        <v>2005117</v>
      </c>
      <c r="E12648" t="s">
        <v>220</v>
      </c>
      <c r="F12648" t="s">
        <v>214</v>
      </c>
      <c r="G12648" t="s">
        <v>215</v>
      </c>
      <c r="H12648">
        <v>2</v>
      </c>
      <c r="I12648">
        <v>2016</v>
      </c>
      <c r="J12648">
        <v>2</v>
      </c>
      <c r="L12648">
        <v>23084479</v>
      </c>
      <c r="M12648">
        <v>4.3</v>
      </c>
      <c r="P12648" s="29">
        <f t="shared" si="509"/>
        <v>0.54999999999999993</v>
      </c>
    </row>
    <row r="12649" spans="1:16" hidden="1" x14ac:dyDescent="0.25">
      <c r="A12649">
        <v>196057676</v>
      </c>
      <c r="B12649">
        <v>803400</v>
      </c>
      <c r="C12649" t="s">
        <v>212</v>
      </c>
      <c r="D12649">
        <v>2005102</v>
      </c>
      <c r="E12649" t="s">
        <v>218</v>
      </c>
      <c r="F12649" t="s">
        <v>214</v>
      </c>
      <c r="G12649" t="s">
        <v>215</v>
      </c>
      <c r="H12649">
        <v>3</v>
      </c>
      <c r="I12649">
        <v>2016</v>
      </c>
      <c r="J12649">
        <v>2</v>
      </c>
      <c r="L12649">
        <v>23086740</v>
      </c>
      <c r="M12649">
        <v>1.9</v>
      </c>
      <c r="P12649" s="29">
        <f t="shared" si="509"/>
        <v>0.15</v>
      </c>
    </row>
    <row r="12650" spans="1:16" hidden="1" x14ac:dyDescent="0.25">
      <c r="A12650">
        <v>196057676</v>
      </c>
      <c r="B12650">
        <v>803400</v>
      </c>
      <c r="C12650" t="s">
        <v>212</v>
      </c>
      <c r="D12650">
        <v>2004116</v>
      </c>
      <c r="E12650" t="s">
        <v>229</v>
      </c>
      <c r="F12650" t="s">
        <v>214</v>
      </c>
      <c r="G12650" t="s">
        <v>215</v>
      </c>
      <c r="H12650">
        <v>2</v>
      </c>
      <c r="I12650">
        <v>2017</v>
      </c>
      <c r="J12650">
        <v>1</v>
      </c>
      <c r="L12650">
        <v>23092362</v>
      </c>
      <c r="M12650">
        <v>6.5</v>
      </c>
      <c r="P12650" s="29">
        <f t="shared" si="509"/>
        <v>0.91666666666666663</v>
      </c>
    </row>
    <row r="12651" spans="1:16" hidden="1" x14ac:dyDescent="0.25">
      <c r="A12651">
        <v>196057676</v>
      </c>
      <c r="B12651">
        <v>803400</v>
      </c>
      <c r="C12651" t="s">
        <v>212</v>
      </c>
      <c r="D12651">
        <v>2021795</v>
      </c>
      <c r="E12651" t="s">
        <v>222</v>
      </c>
      <c r="F12651" t="s">
        <v>214</v>
      </c>
      <c r="G12651" t="s">
        <v>215</v>
      </c>
      <c r="H12651">
        <v>3</v>
      </c>
      <c r="I12651">
        <v>2017</v>
      </c>
      <c r="J12651">
        <v>1</v>
      </c>
      <c r="L12651">
        <v>23091398</v>
      </c>
      <c r="M12651" t="s">
        <v>221</v>
      </c>
      <c r="P12651" s="29" t="str">
        <f t="shared" si="509"/>
        <v>BAD</v>
      </c>
    </row>
    <row r="12652" spans="1:16" hidden="1" x14ac:dyDescent="0.25">
      <c r="A12652">
        <v>196057676</v>
      </c>
      <c r="B12652">
        <v>803400</v>
      </c>
      <c r="C12652" t="s">
        <v>212</v>
      </c>
      <c r="D12652">
        <v>2021756</v>
      </c>
      <c r="E12652" t="s">
        <v>253</v>
      </c>
      <c r="F12652" t="s">
        <v>214</v>
      </c>
      <c r="G12652" t="s">
        <v>215</v>
      </c>
      <c r="H12652">
        <v>3</v>
      </c>
      <c r="I12652">
        <v>2017</v>
      </c>
      <c r="J12652">
        <v>1</v>
      </c>
      <c r="L12652">
        <v>23092932</v>
      </c>
      <c r="M12652" t="s">
        <v>221</v>
      </c>
      <c r="P12652" s="29" t="str">
        <f t="shared" si="509"/>
        <v>BAD</v>
      </c>
    </row>
    <row r="12653" spans="1:16" hidden="1" x14ac:dyDescent="0.25">
      <c r="A12653">
        <v>196057676</v>
      </c>
      <c r="B12653">
        <v>803400</v>
      </c>
      <c r="C12653" t="s">
        <v>212</v>
      </c>
      <c r="D12653">
        <v>2021602</v>
      </c>
      <c r="E12653" t="s">
        <v>242</v>
      </c>
      <c r="F12653" t="s">
        <v>214</v>
      </c>
      <c r="G12653" t="s">
        <v>215</v>
      </c>
      <c r="H12653">
        <v>3</v>
      </c>
      <c r="I12653">
        <v>2017</v>
      </c>
      <c r="J12653">
        <v>1</v>
      </c>
      <c r="L12653">
        <v>23092928</v>
      </c>
      <c r="M12653">
        <v>1.5</v>
      </c>
      <c r="P12653" s="29">
        <f t="shared" si="509"/>
        <v>8.3333333333333329E-2</v>
      </c>
    </row>
    <row r="12654" spans="1:16" hidden="1" x14ac:dyDescent="0.25">
      <c r="A12654">
        <v>196057676</v>
      </c>
      <c r="B12654">
        <v>803400</v>
      </c>
      <c r="C12654" t="s">
        <v>212</v>
      </c>
      <c r="D12654">
        <v>2021580</v>
      </c>
      <c r="E12654" t="s">
        <v>241</v>
      </c>
      <c r="F12654" t="s">
        <v>214</v>
      </c>
      <c r="G12654" t="s">
        <v>215</v>
      </c>
      <c r="H12654">
        <v>3</v>
      </c>
      <c r="I12654">
        <v>2017</v>
      </c>
      <c r="J12654">
        <v>1</v>
      </c>
      <c r="L12654">
        <v>23092926</v>
      </c>
      <c r="M12654">
        <v>2</v>
      </c>
      <c r="P12654" s="29">
        <f t="shared" si="509"/>
        <v>0.16666666666666666</v>
      </c>
    </row>
    <row r="12655" spans="1:16" hidden="1" x14ac:dyDescent="0.25">
      <c r="A12655">
        <v>196057676</v>
      </c>
      <c r="B12655">
        <v>803400</v>
      </c>
      <c r="C12655" t="s">
        <v>212</v>
      </c>
      <c r="D12655">
        <v>2005118</v>
      </c>
      <c r="E12655" t="s">
        <v>223</v>
      </c>
      <c r="F12655" t="s">
        <v>214</v>
      </c>
      <c r="G12655" t="s">
        <v>215</v>
      </c>
      <c r="H12655">
        <v>3</v>
      </c>
      <c r="I12655">
        <v>2017</v>
      </c>
      <c r="J12655">
        <v>1</v>
      </c>
      <c r="L12655">
        <v>23094577</v>
      </c>
      <c r="M12655">
        <v>2.4</v>
      </c>
      <c r="P12655" s="29">
        <f t="shared" si="509"/>
        <v>0.23333333333333331</v>
      </c>
    </row>
    <row r="12656" spans="1:16" hidden="1" x14ac:dyDescent="0.25">
      <c r="A12656">
        <v>196057676</v>
      </c>
      <c r="B12656">
        <v>803400</v>
      </c>
      <c r="C12656" t="s">
        <v>212</v>
      </c>
      <c r="D12656">
        <v>2005102</v>
      </c>
      <c r="E12656" t="s">
        <v>218</v>
      </c>
      <c r="F12656" t="s">
        <v>214</v>
      </c>
      <c r="G12656" t="s">
        <v>215</v>
      </c>
      <c r="H12656">
        <v>4</v>
      </c>
      <c r="I12656">
        <v>2017</v>
      </c>
      <c r="J12656">
        <v>1</v>
      </c>
      <c r="L12656">
        <v>23092916</v>
      </c>
      <c r="P12656" s="29" t="str">
        <f t="shared" si="509"/>
        <v>DRP</v>
      </c>
    </row>
    <row r="12657" spans="1:16" hidden="1" x14ac:dyDescent="0.25">
      <c r="A12657">
        <v>196057676</v>
      </c>
      <c r="B12657">
        <v>803400</v>
      </c>
      <c r="C12657" t="s">
        <v>212</v>
      </c>
      <c r="D12657">
        <v>2005131</v>
      </c>
      <c r="E12657" t="s">
        <v>228</v>
      </c>
      <c r="F12657" t="s">
        <v>214</v>
      </c>
      <c r="G12657" t="s">
        <v>215</v>
      </c>
      <c r="H12657">
        <v>4</v>
      </c>
      <c r="I12657">
        <v>2017</v>
      </c>
      <c r="J12657">
        <v>1</v>
      </c>
      <c r="L12657">
        <v>23093315</v>
      </c>
      <c r="P12657" s="29" t="str">
        <f t="shared" si="509"/>
        <v>DRP</v>
      </c>
    </row>
    <row r="12658" spans="1:16" hidden="1" x14ac:dyDescent="0.25">
      <c r="A12658">
        <v>196059296</v>
      </c>
      <c r="B12658">
        <v>803400</v>
      </c>
      <c r="C12658" t="s">
        <v>212</v>
      </c>
      <c r="D12658">
        <v>2004098</v>
      </c>
      <c r="E12658" t="s">
        <v>213</v>
      </c>
      <c r="F12658" t="s">
        <v>214</v>
      </c>
      <c r="G12658" t="s">
        <v>215</v>
      </c>
      <c r="H12658">
        <v>2</v>
      </c>
      <c r="I12658">
        <v>2016</v>
      </c>
      <c r="J12658">
        <v>1</v>
      </c>
      <c r="L12658">
        <v>23078141</v>
      </c>
      <c r="M12658">
        <v>6.1</v>
      </c>
      <c r="P12658" s="29">
        <f t="shared" si="509"/>
        <v>0.85</v>
      </c>
    </row>
    <row r="12659" spans="1:16" hidden="1" x14ac:dyDescent="0.25">
      <c r="A12659">
        <v>196059296</v>
      </c>
      <c r="B12659">
        <v>803400</v>
      </c>
      <c r="C12659" t="s">
        <v>212</v>
      </c>
      <c r="D12659">
        <v>2005099</v>
      </c>
      <c r="E12659" t="s">
        <v>217</v>
      </c>
      <c r="F12659" t="s">
        <v>214</v>
      </c>
      <c r="G12659" t="s">
        <v>215</v>
      </c>
      <c r="H12659">
        <v>3</v>
      </c>
      <c r="I12659">
        <v>2016</v>
      </c>
      <c r="J12659">
        <v>1</v>
      </c>
      <c r="L12659">
        <v>23081378</v>
      </c>
      <c r="M12659">
        <v>3.3</v>
      </c>
      <c r="P12659" s="29">
        <f t="shared" si="509"/>
        <v>0.3833333333333333</v>
      </c>
    </row>
    <row r="12660" spans="1:16" hidden="1" x14ac:dyDescent="0.25">
      <c r="A12660">
        <v>196059296</v>
      </c>
      <c r="B12660">
        <v>803400</v>
      </c>
      <c r="C12660" t="s">
        <v>212</v>
      </c>
      <c r="D12660">
        <v>2005102</v>
      </c>
      <c r="E12660" t="s">
        <v>218</v>
      </c>
      <c r="F12660" t="s">
        <v>214</v>
      </c>
      <c r="G12660" t="s">
        <v>215</v>
      </c>
      <c r="H12660">
        <v>3</v>
      </c>
      <c r="I12660">
        <v>2016</v>
      </c>
      <c r="J12660">
        <v>1</v>
      </c>
      <c r="L12660">
        <v>23081385</v>
      </c>
      <c r="M12660" t="s">
        <v>221</v>
      </c>
      <c r="P12660" s="29" t="str">
        <f t="shared" si="509"/>
        <v>BAD</v>
      </c>
    </row>
    <row r="12661" spans="1:16" hidden="1" x14ac:dyDescent="0.25">
      <c r="A12661">
        <v>196059296</v>
      </c>
      <c r="B12661">
        <v>803400</v>
      </c>
      <c r="C12661" t="s">
        <v>212</v>
      </c>
      <c r="D12661">
        <v>2021600</v>
      </c>
      <c r="E12661" t="s">
        <v>219</v>
      </c>
      <c r="F12661" t="s">
        <v>214</v>
      </c>
      <c r="G12661" t="s">
        <v>215</v>
      </c>
      <c r="H12661">
        <v>3</v>
      </c>
      <c r="I12661">
        <v>2016</v>
      </c>
      <c r="J12661">
        <v>1</v>
      </c>
      <c r="L12661">
        <v>23081085</v>
      </c>
      <c r="M12661" t="s">
        <v>221</v>
      </c>
      <c r="P12661" s="29" t="str">
        <f t="shared" si="509"/>
        <v>BAD</v>
      </c>
    </row>
    <row r="12662" spans="1:16" hidden="1" x14ac:dyDescent="0.25">
      <c r="A12662">
        <v>196059296</v>
      </c>
      <c r="B12662">
        <v>803400</v>
      </c>
      <c r="C12662" t="s">
        <v>212</v>
      </c>
      <c r="D12662">
        <v>2021754</v>
      </c>
      <c r="E12662" t="s">
        <v>216</v>
      </c>
      <c r="F12662" t="s">
        <v>214</v>
      </c>
      <c r="G12662" t="s">
        <v>215</v>
      </c>
      <c r="H12662">
        <v>3</v>
      </c>
      <c r="I12662">
        <v>2016</v>
      </c>
      <c r="J12662">
        <v>1</v>
      </c>
      <c r="L12662">
        <v>23081130</v>
      </c>
      <c r="M12662">
        <v>3.4</v>
      </c>
      <c r="P12662" s="29">
        <f t="shared" si="509"/>
        <v>0.39999999999999997</v>
      </c>
    </row>
    <row r="12663" spans="1:16" hidden="1" x14ac:dyDescent="0.25">
      <c r="A12663">
        <v>196059296</v>
      </c>
      <c r="B12663">
        <v>803400</v>
      </c>
      <c r="C12663" t="s">
        <v>212</v>
      </c>
      <c r="D12663">
        <v>2005117</v>
      </c>
      <c r="E12663" t="s">
        <v>220</v>
      </c>
      <c r="F12663" t="s">
        <v>214</v>
      </c>
      <c r="G12663" t="s">
        <v>215</v>
      </c>
      <c r="H12663">
        <v>3</v>
      </c>
      <c r="I12663">
        <v>2016</v>
      </c>
      <c r="J12663">
        <v>1</v>
      </c>
      <c r="L12663">
        <v>23078732</v>
      </c>
      <c r="M12663">
        <v>3.1</v>
      </c>
      <c r="P12663" s="29">
        <f t="shared" si="509"/>
        <v>0.35000000000000003</v>
      </c>
    </row>
    <row r="12664" spans="1:16" hidden="1" x14ac:dyDescent="0.25">
      <c r="A12664">
        <v>196059296</v>
      </c>
      <c r="B12664">
        <v>803400</v>
      </c>
      <c r="C12664" t="s">
        <v>212</v>
      </c>
      <c r="D12664">
        <v>2005099</v>
      </c>
      <c r="E12664" t="s">
        <v>217</v>
      </c>
      <c r="F12664" t="s">
        <v>214</v>
      </c>
      <c r="G12664" t="s">
        <v>215</v>
      </c>
      <c r="H12664">
        <v>4</v>
      </c>
      <c r="I12664">
        <v>2016</v>
      </c>
      <c r="J12664">
        <v>2</v>
      </c>
      <c r="L12664">
        <v>23086540</v>
      </c>
      <c r="P12664" s="29" t="str">
        <f t="shared" si="509"/>
        <v>DRP</v>
      </c>
    </row>
    <row r="12665" spans="1:16" hidden="1" x14ac:dyDescent="0.25">
      <c r="A12665">
        <v>196059296</v>
      </c>
      <c r="B12665">
        <v>803400</v>
      </c>
      <c r="C12665" t="s">
        <v>212</v>
      </c>
      <c r="D12665">
        <v>2005102</v>
      </c>
      <c r="E12665" t="s">
        <v>218</v>
      </c>
      <c r="F12665" t="s">
        <v>214</v>
      </c>
      <c r="G12665" t="s">
        <v>215</v>
      </c>
      <c r="H12665">
        <v>4</v>
      </c>
      <c r="I12665">
        <v>2016</v>
      </c>
      <c r="J12665">
        <v>2</v>
      </c>
      <c r="L12665">
        <v>23086741</v>
      </c>
      <c r="P12665" s="29" t="str">
        <f t="shared" si="509"/>
        <v>DRP</v>
      </c>
    </row>
    <row r="12666" spans="1:16" hidden="1" x14ac:dyDescent="0.25">
      <c r="A12666">
        <v>196059296</v>
      </c>
      <c r="B12666">
        <v>803400</v>
      </c>
      <c r="C12666" t="s">
        <v>212</v>
      </c>
      <c r="D12666">
        <v>2021600</v>
      </c>
      <c r="E12666" t="s">
        <v>219</v>
      </c>
      <c r="F12666" t="s">
        <v>214</v>
      </c>
      <c r="G12666" t="s">
        <v>215</v>
      </c>
      <c r="H12666">
        <v>4</v>
      </c>
      <c r="I12666">
        <v>2016</v>
      </c>
      <c r="J12666">
        <v>2</v>
      </c>
      <c r="L12666">
        <v>23086545</v>
      </c>
      <c r="P12666" s="29" t="str">
        <f t="shared" ref="P12666:P12696" si="510">IF(AND(ISNUMBER(M12666),H12666&lt;&gt;4),(M12666-1)/6,IF(H12666=4,"DRP",IF(AND(H12666=3,M12666="NA"),"BAD",IF(AND(H12666=2),"CVL",IF(AND(H12666=1,ISBLANK(M12666)),"NULL","UNK")))))</f>
        <v>DRP</v>
      </c>
    </row>
    <row r="12667" spans="1:16" hidden="1" x14ac:dyDescent="0.25">
      <c r="A12667">
        <v>196059296</v>
      </c>
      <c r="B12667">
        <v>803400</v>
      </c>
      <c r="C12667" t="s">
        <v>212</v>
      </c>
      <c r="D12667">
        <v>2021754</v>
      </c>
      <c r="E12667" t="s">
        <v>216</v>
      </c>
      <c r="F12667" t="s">
        <v>214</v>
      </c>
      <c r="G12667" t="s">
        <v>215</v>
      </c>
      <c r="H12667">
        <v>4</v>
      </c>
      <c r="I12667">
        <v>2016</v>
      </c>
      <c r="J12667">
        <v>2</v>
      </c>
      <c r="L12667">
        <v>23086733</v>
      </c>
      <c r="P12667" s="29" t="str">
        <f t="shared" si="510"/>
        <v>DRP</v>
      </c>
    </row>
    <row r="12668" spans="1:16" hidden="1" x14ac:dyDescent="0.25">
      <c r="A12668">
        <v>196059512</v>
      </c>
      <c r="B12668">
        <v>803400</v>
      </c>
      <c r="C12668" t="s">
        <v>212</v>
      </c>
      <c r="D12668">
        <v>2004098</v>
      </c>
      <c r="E12668" t="s">
        <v>213</v>
      </c>
      <c r="F12668" t="s">
        <v>214</v>
      </c>
      <c r="G12668" t="s">
        <v>215</v>
      </c>
      <c r="H12668">
        <v>3</v>
      </c>
      <c r="I12668">
        <v>2016</v>
      </c>
      <c r="J12668">
        <v>1</v>
      </c>
      <c r="L12668">
        <v>23078065</v>
      </c>
      <c r="M12668">
        <v>1</v>
      </c>
      <c r="P12668" s="29">
        <f t="shared" si="510"/>
        <v>0</v>
      </c>
    </row>
    <row r="12669" spans="1:16" hidden="1" x14ac:dyDescent="0.25">
      <c r="A12669">
        <v>196059512</v>
      </c>
      <c r="B12669">
        <v>803400</v>
      </c>
      <c r="C12669" t="s">
        <v>212</v>
      </c>
      <c r="D12669">
        <v>2021600</v>
      </c>
      <c r="E12669" t="s">
        <v>219</v>
      </c>
      <c r="F12669" t="s">
        <v>214</v>
      </c>
      <c r="G12669" t="s">
        <v>215</v>
      </c>
      <c r="H12669">
        <v>2</v>
      </c>
      <c r="I12669">
        <v>2016</v>
      </c>
      <c r="J12669">
        <v>1</v>
      </c>
      <c r="L12669">
        <v>23081085</v>
      </c>
      <c r="M12669">
        <v>4</v>
      </c>
      <c r="P12669" s="29">
        <f t="shared" si="510"/>
        <v>0.5</v>
      </c>
    </row>
    <row r="12670" spans="1:16" hidden="1" x14ac:dyDescent="0.25">
      <c r="A12670">
        <v>196059512</v>
      </c>
      <c r="B12670">
        <v>803400</v>
      </c>
      <c r="C12670" t="s">
        <v>212</v>
      </c>
      <c r="D12670">
        <v>2005117</v>
      </c>
      <c r="E12670" t="s">
        <v>220</v>
      </c>
      <c r="F12670" t="s">
        <v>214</v>
      </c>
      <c r="G12670" t="s">
        <v>215</v>
      </c>
      <c r="H12670">
        <v>2</v>
      </c>
      <c r="I12670">
        <v>2016</v>
      </c>
      <c r="J12670">
        <v>1</v>
      </c>
      <c r="L12670">
        <v>23078732</v>
      </c>
      <c r="M12670">
        <v>5.8</v>
      </c>
      <c r="P12670" s="29">
        <f t="shared" si="510"/>
        <v>0.79999999999999993</v>
      </c>
    </row>
    <row r="12671" spans="1:16" hidden="1" x14ac:dyDescent="0.25">
      <c r="A12671">
        <v>196059512</v>
      </c>
      <c r="B12671">
        <v>803400</v>
      </c>
      <c r="C12671" t="s">
        <v>212</v>
      </c>
      <c r="D12671">
        <v>2021754</v>
      </c>
      <c r="E12671" t="s">
        <v>216</v>
      </c>
      <c r="F12671" t="s">
        <v>214</v>
      </c>
      <c r="G12671" t="s">
        <v>215</v>
      </c>
      <c r="H12671">
        <v>3</v>
      </c>
      <c r="I12671">
        <v>2016</v>
      </c>
      <c r="J12671">
        <v>1</v>
      </c>
      <c r="L12671">
        <v>23081129</v>
      </c>
      <c r="M12671" t="s">
        <v>221</v>
      </c>
      <c r="P12671" s="29" t="str">
        <f t="shared" si="510"/>
        <v>BAD</v>
      </c>
    </row>
    <row r="12672" spans="1:16" hidden="1" x14ac:dyDescent="0.25">
      <c r="A12672">
        <v>196059512</v>
      </c>
      <c r="B12672">
        <v>803400</v>
      </c>
      <c r="C12672" t="s">
        <v>212</v>
      </c>
      <c r="D12672">
        <v>2005102</v>
      </c>
      <c r="E12672" t="s">
        <v>218</v>
      </c>
      <c r="F12672" t="s">
        <v>214</v>
      </c>
      <c r="G12672" t="s">
        <v>215</v>
      </c>
      <c r="H12672">
        <v>3</v>
      </c>
      <c r="I12672">
        <v>2016</v>
      </c>
      <c r="J12672">
        <v>1</v>
      </c>
      <c r="L12672">
        <v>23081385</v>
      </c>
      <c r="M12672">
        <v>3.1</v>
      </c>
      <c r="P12672" s="29">
        <f t="shared" si="510"/>
        <v>0.35000000000000003</v>
      </c>
    </row>
    <row r="12673" spans="1:16" hidden="1" x14ac:dyDescent="0.25">
      <c r="A12673">
        <v>196059512</v>
      </c>
      <c r="B12673">
        <v>803400</v>
      </c>
      <c r="C12673" t="s">
        <v>212</v>
      </c>
      <c r="D12673">
        <v>2005099</v>
      </c>
      <c r="E12673" t="s">
        <v>217</v>
      </c>
      <c r="F12673" t="s">
        <v>214</v>
      </c>
      <c r="G12673" t="s">
        <v>215</v>
      </c>
      <c r="H12673">
        <v>3</v>
      </c>
      <c r="I12673">
        <v>2016</v>
      </c>
      <c r="J12673">
        <v>1</v>
      </c>
      <c r="L12673">
        <v>23081378</v>
      </c>
      <c r="M12673">
        <v>3.3</v>
      </c>
      <c r="P12673" s="29">
        <f t="shared" si="510"/>
        <v>0.3833333333333333</v>
      </c>
    </row>
    <row r="12674" spans="1:16" hidden="1" x14ac:dyDescent="0.25">
      <c r="A12674">
        <v>196059512</v>
      </c>
      <c r="B12674">
        <v>803400</v>
      </c>
      <c r="C12674" t="s">
        <v>212</v>
      </c>
      <c r="D12674">
        <v>2021795</v>
      </c>
      <c r="E12674" t="s">
        <v>222</v>
      </c>
      <c r="F12674" t="s">
        <v>214</v>
      </c>
      <c r="G12674" t="s">
        <v>215</v>
      </c>
      <c r="H12674">
        <v>4</v>
      </c>
      <c r="I12674">
        <v>2016</v>
      </c>
      <c r="J12674">
        <v>2</v>
      </c>
      <c r="L12674">
        <v>23084481</v>
      </c>
      <c r="P12674" s="29" t="str">
        <f t="shared" si="510"/>
        <v>DRP</v>
      </c>
    </row>
    <row r="12675" spans="1:16" hidden="1" x14ac:dyDescent="0.25">
      <c r="A12675">
        <v>196059512</v>
      </c>
      <c r="B12675">
        <v>803400</v>
      </c>
      <c r="C12675" t="s">
        <v>212</v>
      </c>
      <c r="D12675">
        <v>2005102</v>
      </c>
      <c r="E12675" t="s">
        <v>218</v>
      </c>
      <c r="F12675" t="s">
        <v>214</v>
      </c>
      <c r="G12675" t="s">
        <v>215</v>
      </c>
      <c r="H12675">
        <v>3</v>
      </c>
      <c r="I12675">
        <v>2016</v>
      </c>
      <c r="J12675">
        <v>2</v>
      </c>
      <c r="L12675">
        <v>23086740</v>
      </c>
      <c r="M12675">
        <v>3</v>
      </c>
      <c r="P12675" s="29">
        <f t="shared" si="510"/>
        <v>0.33333333333333331</v>
      </c>
    </row>
    <row r="12676" spans="1:16" hidden="1" x14ac:dyDescent="0.25">
      <c r="A12676">
        <v>196059512</v>
      </c>
      <c r="B12676">
        <v>803400</v>
      </c>
      <c r="C12676" t="s">
        <v>212</v>
      </c>
      <c r="D12676">
        <v>2021754</v>
      </c>
      <c r="E12676" t="s">
        <v>216</v>
      </c>
      <c r="F12676" t="s">
        <v>214</v>
      </c>
      <c r="G12676" t="s">
        <v>215</v>
      </c>
      <c r="H12676">
        <v>2</v>
      </c>
      <c r="I12676">
        <v>2016</v>
      </c>
      <c r="J12676">
        <v>2</v>
      </c>
      <c r="L12676">
        <v>23086733</v>
      </c>
      <c r="M12676">
        <v>4</v>
      </c>
      <c r="P12676" s="29">
        <f t="shared" si="510"/>
        <v>0.5</v>
      </c>
    </row>
    <row r="12677" spans="1:16" hidden="1" x14ac:dyDescent="0.25">
      <c r="A12677">
        <v>196059512</v>
      </c>
      <c r="B12677">
        <v>803400</v>
      </c>
      <c r="C12677" t="s">
        <v>212</v>
      </c>
      <c r="D12677">
        <v>2005099</v>
      </c>
      <c r="E12677" t="s">
        <v>217</v>
      </c>
      <c r="F12677" t="s">
        <v>214</v>
      </c>
      <c r="G12677" t="s">
        <v>215</v>
      </c>
      <c r="H12677">
        <v>2</v>
      </c>
      <c r="I12677">
        <v>2016</v>
      </c>
      <c r="J12677">
        <v>2</v>
      </c>
      <c r="L12677">
        <v>23086541</v>
      </c>
      <c r="M12677">
        <v>4.5</v>
      </c>
      <c r="P12677" s="29">
        <f t="shared" si="510"/>
        <v>0.58333333333333337</v>
      </c>
    </row>
    <row r="12678" spans="1:16" hidden="1" x14ac:dyDescent="0.25">
      <c r="A12678">
        <v>196059512</v>
      </c>
      <c r="B12678">
        <v>803400</v>
      </c>
      <c r="C12678" t="s">
        <v>212</v>
      </c>
      <c r="D12678">
        <v>2004098</v>
      </c>
      <c r="E12678" t="s">
        <v>213</v>
      </c>
      <c r="F12678" t="s">
        <v>214</v>
      </c>
      <c r="G12678" t="s">
        <v>215</v>
      </c>
      <c r="H12678">
        <v>2</v>
      </c>
      <c r="I12678">
        <v>2016</v>
      </c>
      <c r="J12678">
        <v>2</v>
      </c>
      <c r="L12678">
        <v>23085303</v>
      </c>
      <c r="M12678">
        <v>5.5</v>
      </c>
      <c r="P12678" s="29">
        <f t="shared" si="510"/>
        <v>0.75</v>
      </c>
    </row>
    <row r="12679" spans="1:16" hidden="1" x14ac:dyDescent="0.25">
      <c r="A12679">
        <v>196059512</v>
      </c>
      <c r="B12679">
        <v>803400</v>
      </c>
      <c r="C12679" t="s">
        <v>212</v>
      </c>
      <c r="D12679">
        <v>2021795</v>
      </c>
      <c r="E12679" t="s">
        <v>222</v>
      </c>
      <c r="F12679" t="s">
        <v>214</v>
      </c>
      <c r="G12679" t="s">
        <v>215</v>
      </c>
      <c r="H12679">
        <v>2</v>
      </c>
      <c r="I12679">
        <v>2016</v>
      </c>
      <c r="J12679">
        <v>2</v>
      </c>
      <c r="L12679">
        <v>23084483</v>
      </c>
      <c r="M12679">
        <v>4.5999999999999996</v>
      </c>
      <c r="P12679" s="29">
        <f t="shared" si="510"/>
        <v>0.6</v>
      </c>
    </row>
    <row r="12680" spans="1:16" hidden="1" x14ac:dyDescent="0.25">
      <c r="A12680">
        <v>196059512</v>
      </c>
      <c r="B12680">
        <v>803400</v>
      </c>
      <c r="C12680" t="s">
        <v>212</v>
      </c>
      <c r="D12680">
        <v>2005118</v>
      </c>
      <c r="E12680" t="s">
        <v>223</v>
      </c>
      <c r="F12680" t="s">
        <v>214</v>
      </c>
      <c r="G12680" t="s">
        <v>215</v>
      </c>
      <c r="H12680">
        <v>2</v>
      </c>
      <c r="I12680">
        <v>2016</v>
      </c>
      <c r="J12680">
        <v>2</v>
      </c>
      <c r="L12680">
        <v>23086744</v>
      </c>
      <c r="M12680">
        <v>4.4000000000000004</v>
      </c>
      <c r="P12680" s="29">
        <f t="shared" si="510"/>
        <v>0.56666666666666676</v>
      </c>
    </row>
    <row r="12681" spans="1:16" hidden="1" x14ac:dyDescent="0.25">
      <c r="A12681">
        <v>196059512</v>
      </c>
      <c r="B12681">
        <v>803400</v>
      </c>
      <c r="C12681" t="s">
        <v>212</v>
      </c>
      <c r="D12681">
        <v>2004112</v>
      </c>
      <c r="E12681" t="s">
        <v>244</v>
      </c>
      <c r="F12681" t="s">
        <v>214</v>
      </c>
      <c r="G12681" t="s">
        <v>215</v>
      </c>
      <c r="H12681">
        <v>2</v>
      </c>
      <c r="I12681">
        <v>2016</v>
      </c>
      <c r="J12681">
        <v>2</v>
      </c>
      <c r="L12681">
        <v>23085449</v>
      </c>
      <c r="M12681">
        <v>4.9000000000000004</v>
      </c>
      <c r="P12681" s="29">
        <f t="shared" si="510"/>
        <v>0.65</v>
      </c>
    </row>
    <row r="12682" spans="1:16" hidden="1" x14ac:dyDescent="0.25">
      <c r="A12682">
        <v>196059512</v>
      </c>
      <c r="B12682">
        <v>803400</v>
      </c>
      <c r="C12682" t="s">
        <v>212</v>
      </c>
      <c r="D12682">
        <v>2005102</v>
      </c>
      <c r="E12682" t="s">
        <v>218</v>
      </c>
      <c r="F12682" t="s">
        <v>214</v>
      </c>
      <c r="G12682" t="s">
        <v>215</v>
      </c>
      <c r="H12682">
        <v>2</v>
      </c>
      <c r="I12682">
        <v>2017</v>
      </c>
      <c r="J12682">
        <v>1</v>
      </c>
      <c r="L12682">
        <v>23092915</v>
      </c>
      <c r="M12682">
        <v>4.5999999999999996</v>
      </c>
      <c r="P12682" s="29">
        <f t="shared" si="510"/>
        <v>0.6</v>
      </c>
    </row>
    <row r="12683" spans="1:16" hidden="1" x14ac:dyDescent="0.25">
      <c r="A12683">
        <v>196059512</v>
      </c>
      <c r="B12683">
        <v>803400</v>
      </c>
      <c r="C12683" t="s">
        <v>212</v>
      </c>
      <c r="D12683">
        <v>2021580</v>
      </c>
      <c r="E12683" t="s">
        <v>241</v>
      </c>
      <c r="F12683" t="s">
        <v>214</v>
      </c>
      <c r="G12683" t="s">
        <v>215</v>
      </c>
      <c r="H12683">
        <v>3</v>
      </c>
      <c r="I12683">
        <v>2017</v>
      </c>
      <c r="J12683">
        <v>1</v>
      </c>
      <c r="L12683">
        <v>23093919</v>
      </c>
      <c r="M12683">
        <v>3.3</v>
      </c>
      <c r="P12683" s="29">
        <f t="shared" si="510"/>
        <v>0.3833333333333333</v>
      </c>
    </row>
    <row r="12684" spans="1:16" hidden="1" x14ac:dyDescent="0.25">
      <c r="A12684">
        <v>196059512</v>
      </c>
      <c r="B12684">
        <v>803400</v>
      </c>
      <c r="C12684" t="s">
        <v>212</v>
      </c>
      <c r="D12684">
        <v>2021756</v>
      </c>
      <c r="E12684" t="s">
        <v>253</v>
      </c>
      <c r="F12684" t="s">
        <v>214</v>
      </c>
      <c r="G12684" t="s">
        <v>215</v>
      </c>
      <c r="H12684">
        <v>3</v>
      </c>
      <c r="I12684">
        <v>2017</v>
      </c>
      <c r="J12684">
        <v>1</v>
      </c>
      <c r="L12684">
        <v>23093908</v>
      </c>
      <c r="M12684" t="s">
        <v>221</v>
      </c>
      <c r="P12684" s="29" t="str">
        <f t="shared" si="510"/>
        <v>BAD</v>
      </c>
    </row>
    <row r="12685" spans="1:16" hidden="1" x14ac:dyDescent="0.25">
      <c r="A12685">
        <v>196059512</v>
      </c>
      <c r="B12685">
        <v>803400</v>
      </c>
      <c r="C12685" t="s">
        <v>212</v>
      </c>
      <c r="D12685">
        <v>2021602</v>
      </c>
      <c r="E12685" t="s">
        <v>242</v>
      </c>
      <c r="F12685" t="s">
        <v>214</v>
      </c>
      <c r="G12685" t="s">
        <v>215</v>
      </c>
      <c r="H12685">
        <v>3</v>
      </c>
      <c r="I12685">
        <v>2017</v>
      </c>
      <c r="J12685">
        <v>1</v>
      </c>
      <c r="L12685">
        <v>23092928</v>
      </c>
      <c r="M12685">
        <v>3.2</v>
      </c>
      <c r="P12685" s="29">
        <f t="shared" si="510"/>
        <v>0.3666666666666667</v>
      </c>
    </row>
    <row r="12686" spans="1:16" hidden="1" x14ac:dyDescent="0.25">
      <c r="A12686">
        <v>196059512</v>
      </c>
      <c r="B12686">
        <v>803400</v>
      </c>
      <c r="C12686" t="s">
        <v>212</v>
      </c>
      <c r="D12686">
        <v>2005131</v>
      </c>
      <c r="E12686" t="s">
        <v>228</v>
      </c>
      <c r="F12686" t="s">
        <v>214</v>
      </c>
      <c r="G12686" t="s">
        <v>215</v>
      </c>
      <c r="H12686">
        <v>3</v>
      </c>
      <c r="I12686">
        <v>2017</v>
      </c>
      <c r="J12686">
        <v>1</v>
      </c>
      <c r="L12686">
        <v>23093315</v>
      </c>
      <c r="M12686">
        <v>2.1</v>
      </c>
      <c r="P12686" s="29">
        <f t="shared" si="510"/>
        <v>0.18333333333333335</v>
      </c>
    </row>
    <row r="12687" spans="1:16" hidden="1" x14ac:dyDescent="0.25">
      <c r="A12687">
        <v>196059512</v>
      </c>
      <c r="B12687">
        <v>803400</v>
      </c>
      <c r="C12687" t="s">
        <v>212</v>
      </c>
      <c r="D12687">
        <v>2004099</v>
      </c>
      <c r="E12687" t="s">
        <v>245</v>
      </c>
      <c r="F12687" t="s">
        <v>214</v>
      </c>
      <c r="G12687" t="s">
        <v>215</v>
      </c>
      <c r="H12687">
        <v>3</v>
      </c>
      <c r="I12687">
        <v>2017</v>
      </c>
      <c r="J12687">
        <v>1</v>
      </c>
      <c r="L12687">
        <v>23094982</v>
      </c>
      <c r="M12687" t="s">
        <v>221</v>
      </c>
      <c r="P12687" s="29" t="str">
        <f t="shared" si="510"/>
        <v>BAD</v>
      </c>
    </row>
    <row r="12688" spans="1:16" hidden="1" x14ac:dyDescent="0.25">
      <c r="A12688">
        <v>196059512</v>
      </c>
      <c r="B12688">
        <v>803400</v>
      </c>
      <c r="C12688" t="s">
        <v>212</v>
      </c>
      <c r="D12688">
        <v>2004116</v>
      </c>
      <c r="E12688" t="s">
        <v>229</v>
      </c>
      <c r="F12688" t="s">
        <v>214</v>
      </c>
      <c r="G12688" t="s">
        <v>215</v>
      </c>
      <c r="H12688">
        <v>3</v>
      </c>
      <c r="I12688">
        <v>2017</v>
      </c>
      <c r="J12688">
        <v>1</v>
      </c>
      <c r="L12688">
        <v>23092358</v>
      </c>
      <c r="M12688" t="s">
        <v>221</v>
      </c>
      <c r="P12688" s="29" t="str">
        <f t="shared" si="510"/>
        <v>BAD</v>
      </c>
    </row>
    <row r="12689" spans="1:16" hidden="1" x14ac:dyDescent="0.25">
      <c r="A12689">
        <v>196059512</v>
      </c>
      <c r="B12689">
        <v>803400</v>
      </c>
      <c r="C12689" t="s">
        <v>212</v>
      </c>
      <c r="D12689">
        <v>2021756</v>
      </c>
      <c r="E12689" t="s">
        <v>253</v>
      </c>
      <c r="F12689" t="s">
        <v>214</v>
      </c>
      <c r="G12689" t="s">
        <v>215</v>
      </c>
      <c r="H12689">
        <v>3</v>
      </c>
      <c r="I12689">
        <v>2017</v>
      </c>
      <c r="J12689">
        <v>2</v>
      </c>
      <c r="L12689">
        <v>23101098</v>
      </c>
      <c r="M12689" t="s">
        <v>221</v>
      </c>
      <c r="P12689" s="29" t="str">
        <f t="shared" si="510"/>
        <v>BAD</v>
      </c>
    </row>
    <row r="12690" spans="1:16" hidden="1" x14ac:dyDescent="0.25">
      <c r="A12690">
        <v>196059512</v>
      </c>
      <c r="B12690">
        <v>803400</v>
      </c>
      <c r="C12690" t="s">
        <v>212</v>
      </c>
      <c r="D12690">
        <v>2019271</v>
      </c>
      <c r="E12690" t="s">
        <v>236</v>
      </c>
      <c r="F12690" t="s">
        <v>214</v>
      </c>
      <c r="G12690" t="s">
        <v>215</v>
      </c>
      <c r="H12690">
        <v>3</v>
      </c>
      <c r="I12690">
        <v>2017</v>
      </c>
      <c r="J12690">
        <v>2</v>
      </c>
      <c r="L12690">
        <v>23097910</v>
      </c>
      <c r="M12690" t="s">
        <v>221</v>
      </c>
      <c r="P12690" s="29" t="str">
        <f t="shared" si="510"/>
        <v>BAD</v>
      </c>
    </row>
    <row r="12691" spans="1:16" hidden="1" x14ac:dyDescent="0.25">
      <c r="A12691">
        <v>196059512</v>
      </c>
      <c r="B12691">
        <v>803400</v>
      </c>
      <c r="C12691" t="s">
        <v>212</v>
      </c>
      <c r="D12691">
        <v>2004099</v>
      </c>
      <c r="E12691" t="s">
        <v>245</v>
      </c>
      <c r="F12691" t="s">
        <v>214</v>
      </c>
      <c r="G12691" t="s">
        <v>215</v>
      </c>
      <c r="H12691">
        <v>3</v>
      </c>
      <c r="I12691">
        <v>2017</v>
      </c>
      <c r="J12691">
        <v>2</v>
      </c>
      <c r="L12691">
        <v>23097860</v>
      </c>
      <c r="M12691">
        <v>2.5</v>
      </c>
      <c r="P12691" s="29">
        <f t="shared" si="510"/>
        <v>0.25</v>
      </c>
    </row>
    <row r="12692" spans="1:16" hidden="1" x14ac:dyDescent="0.25">
      <c r="A12692">
        <v>196059512</v>
      </c>
      <c r="B12692">
        <v>803400</v>
      </c>
      <c r="C12692" t="s">
        <v>212</v>
      </c>
      <c r="D12692">
        <v>2005131</v>
      </c>
      <c r="E12692" t="s">
        <v>228</v>
      </c>
      <c r="F12692" t="s">
        <v>214</v>
      </c>
      <c r="G12692" t="s">
        <v>215</v>
      </c>
      <c r="H12692">
        <v>3</v>
      </c>
      <c r="I12692">
        <v>2017</v>
      </c>
      <c r="J12692">
        <v>2</v>
      </c>
      <c r="L12692">
        <v>23097528</v>
      </c>
      <c r="M12692">
        <v>3.1</v>
      </c>
      <c r="P12692" s="29">
        <f t="shared" si="510"/>
        <v>0.35000000000000003</v>
      </c>
    </row>
    <row r="12693" spans="1:16" hidden="1" x14ac:dyDescent="0.25">
      <c r="A12693">
        <v>196059512</v>
      </c>
      <c r="B12693">
        <v>803400</v>
      </c>
      <c r="C12693" t="s">
        <v>212</v>
      </c>
      <c r="D12693">
        <v>2021602</v>
      </c>
      <c r="E12693" t="s">
        <v>242</v>
      </c>
      <c r="F12693" t="s">
        <v>214</v>
      </c>
      <c r="G12693" t="s">
        <v>215</v>
      </c>
      <c r="H12693">
        <v>3</v>
      </c>
      <c r="I12693">
        <v>2017</v>
      </c>
      <c r="J12693">
        <v>2</v>
      </c>
      <c r="L12693">
        <v>23101093</v>
      </c>
      <c r="M12693">
        <v>2.5</v>
      </c>
      <c r="P12693" s="29">
        <f t="shared" si="510"/>
        <v>0.25</v>
      </c>
    </row>
    <row r="12694" spans="1:16" hidden="1" x14ac:dyDescent="0.25">
      <c r="A12694">
        <v>196059512</v>
      </c>
      <c r="B12694">
        <v>803400</v>
      </c>
      <c r="C12694" t="s">
        <v>212</v>
      </c>
      <c r="D12694">
        <v>2019271</v>
      </c>
      <c r="E12694" t="s">
        <v>236</v>
      </c>
      <c r="F12694" t="s">
        <v>214</v>
      </c>
      <c r="G12694" t="s">
        <v>215</v>
      </c>
      <c r="H12694">
        <v>4</v>
      </c>
      <c r="I12694">
        <v>2017</v>
      </c>
      <c r="J12694">
        <v>2</v>
      </c>
      <c r="L12694">
        <v>23097910</v>
      </c>
      <c r="P12694" s="29" t="str">
        <f t="shared" si="510"/>
        <v>DRP</v>
      </c>
    </row>
    <row r="12695" spans="1:16" hidden="1" x14ac:dyDescent="0.25">
      <c r="A12695">
        <v>196059512</v>
      </c>
      <c r="B12695">
        <v>803400</v>
      </c>
      <c r="C12695" t="s">
        <v>212</v>
      </c>
      <c r="D12695">
        <v>2019271</v>
      </c>
      <c r="E12695" t="s">
        <v>236</v>
      </c>
      <c r="F12695" t="s">
        <v>214</v>
      </c>
      <c r="G12695" t="s">
        <v>215</v>
      </c>
      <c r="H12695">
        <v>4</v>
      </c>
      <c r="I12695">
        <v>2017</v>
      </c>
      <c r="J12695">
        <v>2</v>
      </c>
      <c r="L12695">
        <v>23097913</v>
      </c>
      <c r="P12695" s="29" t="str">
        <f t="shared" si="510"/>
        <v>DRP</v>
      </c>
    </row>
    <row r="12696" spans="1:16" hidden="1" x14ac:dyDescent="0.25">
      <c r="A12696">
        <v>196059512</v>
      </c>
      <c r="B12696">
        <v>803400</v>
      </c>
      <c r="C12696" t="s">
        <v>212</v>
      </c>
      <c r="D12696">
        <v>2021580</v>
      </c>
      <c r="E12696" t="s">
        <v>241</v>
      </c>
      <c r="F12696" t="s">
        <v>214</v>
      </c>
      <c r="G12696" t="s">
        <v>215</v>
      </c>
      <c r="H12696">
        <v>3</v>
      </c>
      <c r="I12696">
        <v>2017</v>
      </c>
      <c r="J12696">
        <v>2</v>
      </c>
      <c r="L12696">
        <v>23101084</v>
      </c>
      <c r="M12696" t="s">
        <v>221</v>
      </c>
      <c r="P12696" s="29" t="str">
        <f t="shared" si="510"/>
        <v>BAD</v>
      </c>
    </row>
    <row r="12697" spans="1:16" hidden="1" x14ac:dyDescent="0.25">
      <c r="A12697">
        <v>196060723</v>
      </c>
      <c r="B12697">
        <v>803400</v>
      </c>
      <c r="C12697" t="s">
        <v>212</v>
      </c>
      <c r="D12697">
        <v>2005117</v>
      </c>
      <c r="E12697" t="s">
        <v>220</v>
      </c>
      <c r="F12697" t="s">
        <v>214</v>
      </c>
      <c r="G12697" t="s">
        <v>215</v>
      </c>
      <c r="H12697">
        <v>2</v>
      </c>
      <c r="I12697">
        <v>2015</v>
      </c>
      <c r="J12697">
        <v>1</v>
      </c>
      <c r="L12697">
        <v>23065517</v>
      </c>
      <c r="M12697">
        <v>5.7</v>
      </c>
      <c r="P12697" s="29">
        <f t="shared" ref="P12697:P12722" si="511">IF(AND(ISNUMBER(M12697),H12697&lt;&gt;4,N12697&lt;&gt;"X"),(M12697-1)/6,IF(H12697=4,"DRP",IF(AND(H12697=3,M12697="NA"),"BAD",IF(AND(H12697=2),"CVL",IF(AND(H12697=1,ISBLANK(M12697)),"NULL","UNK")))))</f>
        <v>0.78333333333333333</v>
      </c>
    </row>
    <row r="12698" spans="1:16" hidden="1" x14ac:dyDescent="0.25">
      <c r="A12698">
        <v>196060723</v>
      </c>
      <c r="B12698">
        <v>803400</v>
      </c>
      <c r="C12698" t="s">
        <v>212</v>
      </c>
      <c r="D12698">
        <v>2021600</v>
      </c>
      <c r="E12698" t="s">
        <v>219</v>
      </c>
      <c r="F12698" t="s">
        <v>214</v>
      </c>
      <c r="G12698" t="s">
        <v>215</v>
      </c>
      <c r="H12698">
        <v>2</v>
      </c>
      <c r="I12698">
        <v>2015</v>
      </c>
      <c r="J12698">
        <v>1</v>
      </c>
      <c r="L12698">
        <v>23066438</v>
      </c>
      <c r="M12698">
        <v>5.6</v>
      </c>
      <c r="P12698" s="29">
        <f t="shared" si="511"/>
        <v>0.76666666666666661</v>
      </c>
    </row>
    <row r="12699" spans="1:16" hidden="1" x14ac:dyDescent="0.25">
      <c r="A12699">
        <v>196060723</v>
      </c>
      <c r="B12699">
        <v>803400</v>
      </c>
      <c r="C12699" t="s">
        <v>212</v>
      </c>
      <c r="D12699">
        <v>2005102</v>
      </c>
      <c r="E12699" t="s">
        <v>218</v>
      </c>
      <c r="F12699" t="s">
        <v>214</v>
      </c>
      <c r="G12699" t="s">
        <v>215</v>
      </c>
      <c r="H12699">
        <v>2</v>
      </c>
      <c r="I12699">
        <v>2015</v>
      </c>
      <c r="J12699">
        <v>1</v>
      </c>
      <c r="L12699">
        <v>23066489</v>
      </c>
      <c r="M12699">
        <v>4.5999999999999996</v>
      </c>
      <c r="P12699" s="29">
        <f t="shared" si="511"/>
        <v>0.6</v>
      </c>
    </row>
    <row r="12700" spans="1:16" hidden="1" x14ac:dyDescent="0.25">
      <c r="A12700">
        <v>196060723</v>
      </c>
      <c r="B12700">
        <v>803400</v>
      </c>
      <c r="C12700" t="s">
        <v>212</v>
      </c>
      <c r="D12700">
        <v>2005099</v>
      </c>
      <c r="E12700" t="s">
        <v>217</v>
      </c>
      <c r="F12700" t="s">
        <v>214</v>
      </c>
      <c r="G12700" t="s">
        <v>215</v>
      </c>
      <c r="H12700">
        <v>2</v>
      </c>
      <c r="I12700">
        <v>2015</v>
      </c>
      <c r="J12700">
        <v>1</v>
      </c>
      <c r="L12700">
        <v>23066428</v>
      </c>
      <c r="M12700">
        <v>6</v>
      </c>
      <c r="P12700" s="29">
        <f t="shared" si="511"/>
        <v>0.83333333333333337</v>
      </c>
    </row>
    <row r="12701" spans="1:16" hidden="1" x14ac:dyDescent="0.25">
      <c r="A12701">
        <v>196060723</v>
      </c>
      <c r="B12701">
        <v>803400</v>
      </c>
      <c r="C12701" t="s">
        <v>212</v>
      </c>
      <c r="D12701">
        <v>2021754</v>
      </c>
      <c r="E12701" t="s">
        <v>216</v>
      </c>
      <c r="F12701" t="s">
        <v>214</v>
      </c>
      <c r="G12701" t="s">
        <v>215</v>
      </c>
      <c r="H12701">
        <v>3</v>
      </c>
      <c r="I12701">
        <v>2015</v>
      </c>
      <c r="J12701">
        <v>1</v>
      </c>
      <c r="L12701">
        <v>23066449</v>
      </c>
      <c r="M12701">
        <v>3.7</v>
      </c>
      <c r="P12701" s="29">
        <f t="shared" si="511"/>
        <v>0.45</v>
      </c>
    </row>
    <row r="12702" spans="1:16" hidden="1" x14ac:dyDescent="0.25">
      <c r="A12702">
        <v>196060723</v>
      </c>
      <c r="B12702">
        <v>803400</v>
      </c>
      <c r="C12702" t="s">
        <v>212</v>
      </c>
      <c r="D12702">
        <v>2004098</v>
      </c>
      <c r="E12702" t="s">
        <v>213</v>
      </c>
      <c r="F12702" t="s">
        <v>214</v>
      </c>
      <c r="G12702" t="s">
        <v>215</v>
      </c>
      <c r="H12702">
        <v>2</v>
      </c>
      <c r="I12702">
        <v>2015</v>
      </c>
      <c r="J12702">
        <v>1</v>
      </c>
      <c r="L12702">
        <v>23066524</v>
      </c>
      <c r="M12702">
        <v>6.3</v>
      </c>
      <c r="P12702" s="29">
        <f t="shared" si="511"/>
        <v>0.8833333333333333</v>
      </c>
    </row>
    <row r="12703" spans="1:16" hidden="1" x14ac:dyDescent="0.25">
      <c r="A12703">
        <v>196060723</v>
      </c>
      <c r="B12703">
        <v>803400</v>
      </c>
      <c r="C12703" t="s">
        <v>212</v>
      </c>
      <c r="D12703">
        <v>2004112</v>
      </c>
      <c r="E12703" t="s">
        <v>244</v>
      </c>
      <c r="F12703" t="s">
        <v>214</v>
      </c>
      <c r="G12703" t="s">
        <v>215</v>
      </c>
      <c r="H12703">
        <v>3</v>
      </c>
      <c r="I12703">
        <v>2015</v>
      </c>
      <c r="J12703">
        <v>2</v>
      </c>
      <c r="L12703">
        <v>23073238</v>
      </c>
      <c r="M12703">
        <v>1</v>
      </c>
      <c r="P12703" s="29">
        <f t="shared" si="511"/>
        <v>0</v>
      </c>
    </row>
    <row r="12704" spans="1:16" hidden="1" x14ac:dyDescent="0.25">
      <c r="A12704">
        <v>196060723</v>
      </c>
      <c r="B12704">
        <v>803400</v>
      </c>
      <c r="C12704" t="s">
        <v>212</v>
      </c>
      <c r="D12704">
        <v>2021580</v>
      </c>
      <c r="E12704" t="s">
        <v>241</v>
      </c>
      <c r="F12704" t="s">
        <v>214</v>
      </c>
      <c r="G12704" t="s">
        <v>215</v>
      </c>
      <c r="H12704">
        <v>3</v>
      </c>
      <c r="I12704">
        <v>2015</v>
      </c>
      <c r="J12704">
        <v>2</v>
      </c>
      <c r="L12704">
        <v>23072001</v>
      </c>
      <c r="M12704">
        <v>3.3</v>
      </c>
      <c r="P12704" s="29">
        <f t="shared" si="511"/>
        <v>0.3833333333333333</v>
      </c>
    </row>
    <row r="12705" spans="1:16" hidden="1" x14ac:dyDescent="0.25">
      <c r="A12705">
        <v>196060723</v>
      </c>
      <c r="B12705">
        <v>803400</v>
      </c>
      <c r="C12705" t="s">
        <v>212</v>
      </c>
      <c r="D12705">
        <v>2005118</v>
      </c>
      <c r="E12705" t="s">
        <v>223</v>
      </c>
      <c r="F12705" t="s">
        <v>214</v>
      </c>
      <c r="G12705" t="s">
        <v>215</v>
      </c>
      <c r="H12705">
        <v>3</v>
      </c>
      <c r="I12705">
        <v>2015</v>
      </c>
      <c r="J12705">
        <v>2</v>
      </c>
      <c r="L12705">
        <v>23071572</v>
      </c>
      <c r="M12705" t="s">
        <v>221</v>
      </c>
      <c r="P12705" s="29" t="str">
        <f t="shared" si="511"/>
        <v>BAD</v>
      </c>
    </row>
    <row r="12706" spans="1:16" hidden="1" x14ac:dyDescent="0.25">
      <c r="A12706">
        <v>196060723</v>
      </c>
      <c r="B12706">
        <v>803400</v>
      </c>
      <c r="C12706" t="s">
        <v>212</v>
      </c>
      <c r="D12706">
        <v>2021795</v>
      </c>
      <c r="E12706" t="s">
        <v>222</v>
      </c>
      <c r="F12706" t="s">
        <v>214</v>
      </c>
      <c r="G12706" t="s">
        <v>215</v>
      </c>
      <c r="H12706">
        <v>3</v>
      </c>
      <c r="I12706">
        <v>2015</v>
      </c>
      <c r="J12706">
        <v>2</v>
      </c>
      <c r="L12706">
        <v>23070473</v>
      </c>
      <c r="M12706" t="s">
        <v>221</v>
      </c>
      <c r="P12706" s="29" t="str">
        <f t="shared" si="511"/>
        <v>BAD</v>
      </c>
    </row>
    <row r="12707" spans="1:16" hidden="1" x14ac:dyDescent="0.25">
      <c r="A12707">
        <v>196060723</v>
      </c>
      <c r="B12707">
        <v>803400</v>
      </c>
      <c r="C12707" t="s">
        <v>212</v>
      </c>
      <c r="D12707">
        <v>2021602</v>
      </c>
      <c r="E12707" t="s">
        <v>242</v>
      </c>
      <c r="F12707" t="s">
        <v>214</v>
      </c>
      <c r="G12707" t="s">
        <v>215</v>
      </c>
      <c r="H12707">
        <v>3</v>
      </c>
      <c r="I12707">
        <v>2015</v>
      </c>
      <c r="J12707">
        <v>2</v>
      </c>
      <c r="L12707">
        <v>23072005</v>
      </c>
      <c r="M12707">
        <v>3</v>
      </c>
      <c r="P12707" s="29">
        <f t="shared" si="511"/>
        <v>0.33333333333333331</v>
      </c>
    </row>
    <row r="12708" spans="1:16" hidden="1" x14ac:dyDescent="0.25">
      <c r="A12708">
        <v>196060723</v>
      </c>
      <c r="B12708">
        <v>803400</v>
      </c>
      <c r="C12708" t="s">
        <v>212</v>
      </c>
      <c r="D12708">
        <v>2021754</v>
      </c>
      <c r="E12708" t="s">
        <v>216</v>
      </c>
      <c r="F12708" t="s">
        <v>214</v>
      </c>
      <c r="G12708" t="s">
        <v>215</v>
      </c>
      <c r="H12708">
        <v>3</v>
      </c>
      <c r="I12708">
        <v>2015</v>
      </c>
      <c r="J12708">
        <v>2</v>
      </c>
      <c r="L12708">
        <v>23074127</v>
      </c>
      <c r="M12708" t="s">
        <v>221</v>
      </c>
      <c r="P12708" s="29" t="str">
        <f t="shared" si="511"/>
        <v>BAD</v>
      </c>
    </row>
    <row r="12709" spans="1:16" hidden="1" x14ac:dyDescent="0.25">
      <c r="A12709">
        <v>196060723</v>
      </c>
      <c r="B12709">
        <v>803400</v>
      </c>
      <c r="C12709" t="s">
        <v>212</v>
      </c>
      <c r="D12709">
        <v>2004116</v>
      </c>
      <c r="E12709" t="s">
        <v>229</v>
      </c>
      <c r="F12709" t="s">
        <v>214</v>
      </c>
      <c r="G12709" t="s">
        <v>215</v>
      </c>
      <c r="H12709">
        <v>4</v>
      </c>
      <c r="I12709">
        <v>2015</v>
      </c>
      <c r="J12709">
        <v>2</v>
      </c>
      <c r="L12709">
        <v>23073045</v>
      </c>
      <c r="P12709" s="29" t="str">
        <f t="shared" si="511"/>
        <v>DRP</v>
      </c>
    </row>
    <row r="12710" spans="1:16" hidden="1" x14ac:dyDescent="0.25">
      <c r="A12710">
        <v>196064893</v>
      </c>
      <c r="B12710">
        <v>803407</v>
      </c>
      <c r="C12710" t="s">
        <v>317</v>
      </c>
      <c r="D12710">
        <v>2005118</v>
      </c>
      <c r="E12710" t="s">
        <v>223</v>
      </c>
      <c r="F12710" t="s">
        <v>214</v>
      </c>
      <c r="G12710" t="s">
        <v>215</v>
      </c>
      <c r="H12710">
        <v>2</v>
      </c>
      <c r="I12710">
        <v>2015</v>
      </c>
      <c r="J12710">
        <v>1</v>
      </c>
      <c r="L12710">
        <v>23066497</v>
      </c>
      <c r="M12710">
        <v>4.3</v>
      </c>
      <c r="P12710" s="29">
        <f t="shared" si="511"/>
        <v>0.54999999999999993</v>
      </c>
    </row>
    <row r="12711" spans="1:16" hidden="1" x14ac:dyDescent="0.25">
      <c r="A12711">
        <v>196064893</v>
      </c>
      <c r="B12711">
        <v>803407</v>
      </c>
      <c r="C12711" t="s">
        <v>317</v>
      </c>
      <c r="D12711">
        <v>2021600</v>
      </c>
      <c r="E12711" t="s">
        <v>219</v>
      </c>
      <c r="F12711" t="s">
        <v>214</v>
      </c>
      <c r="G12711" t="s">
        <v>215</v>
      </c>
      <c r="H12711">
        <v>3</v>
      </c>
      <c r="I12711">
        <v>2015</v>
      </c>
      <c r="J12711">
        <v>1</v>
      </c>
      <c r="L12711">
        <v>23066437</v>
      </c>
      <c r="M12711">
        <v>3.2</v>
      </c>
      <c r="P12711" s="29">
        <f t="shared" si="511"/>
        <v>0.3666666666666667</v>
      </c>
    </row>
    <row r="12712" spans="1:16" hidden="1" x14ac:dyDescent="0.25">
      <c r="A12712">
        <v>196064893</v>
      </c>
      <c r="B12712">
        <v>803407</v>
      </c>
      <c r="C12712" t="s">
        <v>317</v>
      </c>
      <c r="D12712">
        <v>2005102</v>
      </c>
      <c r="E12712" t="s">
        <v>218</v>
      </c>
      <c r="F12712" t="s">
        <v>214</v>
      </c>
      <c r="G12712" t="s">
        <v>215</v>
      </c>
      <c r="H12712">
        <v>2</v>
      </c>
      <c r="I12712">
        <v>2015</v>
      </c>
      <c r="J12712">
        <v>1</v>
      </c>
      <c r="L12712">
        <v>23066488</v>
      </c>
      <c r="M12712">
        <v>4.0999999999999996</v>
      </c>
      <c r="P12712" s="29">
        <f t="shared" si="511"/>
        <v>0.51666666666666661</v>
      </c>
    </row>
    <row r="12713" spans="1:16" hidden="1" x14ac:dyDescent="0.25">
      <c r="A12713">
        <v>196064893</v>
      </c>
      <c r="B12713">
        <v>803407</v>
      </c>
      <c r="C12713" t="s">
        <v>317</v>
      </c>
      <c r="D12713">
        <v>2005099</v>
      </c>
      <c r="E12713" t="s">
        <v>217</v>
      </c>
      <c r="F12713" t="s">
        <v>214</v>
      </c>
      <c r="G12713" t="s">
        <v>215</v>
      </c>
      <c r="H12713">
        <v>2</v>
      </c>
      <c r="I12713">
        <v>2015</v>
      </c>
      <c r="J12713">
        <v>1</v>
      </c>
      <c r="L12713">
        <v>23066427</v>
      </c>
      <c r="M12713">
        <v>4.7</v>
      </c>
      <c r="P12713" s="29">
        <f t="shared" si="511"/>
        <v>0.6166666666666667</v>
      </c>
    </row>
    <row r="12714" spans="1:16" hidden="1" x14ac:dyDescent="0.25">
      <c r="A12714">
        <v>196064893</v>
      </c>
      <c r="B12714">
        <v>803407</v>
      </c>
      <c r="C12714" t="s">
        <v>317</v>
      </c>
      <c r="D12714">
        <v>2021754</v>
      </c>
      <c r="E12714" t="s">
        <v>216</v>
      </c>
      <c r="F12714" t="s">
        <v>214</v>
      </c>
      <c r="G12714" t="s">
        <v>215</v>
      </c>
      <c r="H12714">
        <v>3</v>
      </c>
      <c r="I12714">
        <v>2015</v>
      </c>
      <c r="J12714">
        <v>1</v>
      </c>
      <c r="L12714">
        <v>23066446</v>
      </c>
      <c r="M12714">
        <v>2.5</v>
      </c>
      <c r="P12714" s="29">
        <f t="shared" si="511"/>
        <v>0.25</v>
      </c>
    </row>
    <row r="12715" spans="1:16" hidden="1" x14ac:dyDescent="0.25">
      <c r="A12715">
        <v>196064893</v>
      </c>
      <c r="B12715">
        <v>803407</v>
      </c>
      <c r="C12715" t="s">
        <v>317</v>
      </c>
      <c r="D12715">
        <v>2004098</v>
      </c>
      <c r="E12715" t="s">
        <v>213</v>
      </c>
      <c r="F12715" t="s">
        <v>214</v>
      </c>
      <c r="G12715" t="s">
        <v>215</v>
      </c>
      <c r="H12715">
        <v>2</v>
      </c>
      <c r="I12715">
        <v>2015</v>
      </c>
      <c r="J12715">
        <v>1</v>
      </c>
      <c r="L12715">
        <v>23066521</v>
      </c>
      <c r="M12715">
        <v>4.5</v>
      </c>
      <c r="P12715" s="29">
        <f t="shared" si="511"/>
        <v>0.58333333333333337</v>
      </c>
    </row>
    <row r="12716" spans="1:16" hidden="1" x14ac:dyDescent="0.25">
      <c r="A12716">
        <v>196064893</v>
      </c>
      <c r="B12716">
        <v>803407</v>
      </c>
      <c r="C12716" t="s">
        <v>317</v>
      </c>
      <c r="D12716">
        <v>2021754</v>
      </c>
      <c r="E12716" t="s">
        <v>216</v>
      </c>
      <c r="F12716" t="s">
        <v>214</v>
      </c>
      <c r="G12716" t="s">
        <v>215</v>
      </c>
      <c r="H12716">
        <v>4</v>
      </c>
      <c r="I12716">
        <v>2015</v>
      </c>
      <c r="J12716">
        <v>2</v>
      </c>
      <c r="L12716">
        <v>23074129</v>
      </c>
      <c r="P12716" s="29" t="str">
        <f t="shared" si="511"/>
        <v>DRP</v>
      </c>
    </row>
    <row r="12717" spans="1:16" hidden="1" x14ac:dyDescent="0.25">
      <c r="A12717">
        <v>196064893</v>
      </c>
      <c r="B12717">
        <v>803407</v>
      </c>
      <c r="C12717" t="s">
        <v>317</v>
      </c>
      <c r="D12717">
        <v>2004112</v>
      </c>
      <c r="E12717" t="s">
        <v>244</v>
      </c>
      <c r="F12717" t="s">
        <v>214</v>
      </c>
      <c r="G12717" t="s">
        <v>215</v>
      </c>
      <c r="H12717">
        <v>2</v>
      </c>
      <c r="I12717">
        <v>2015</v>
      </c>
      <c r="J12717">
        <v>2</v>
      </c>
      <c r="L12717">
        <v>23073233</v>
      </c>
      <c r="M12717">
        <v>4</v>
      </c>
      <c r="P12717" s="29">
        <f t="shared" si="511"/>
        <v>0.5</v>
      </c>
    </row>
    <row r="12718" spans="1:16" hidden="1" x14ac:dyDescent="0.25">
      <c r="A12718">
        <v>196064893</v>
      </c>
      <c r="B12718">
        <v>803407</v>
      </c>
      <c r="C12718" t="s">
        <v>317</v>
      </c>
      <c r="D12718">
        <v>2021600</v>
      </c>
      <c r="E12718" t="s">
        <v>219</v>
      </c>
      <c r="F12718" t="s">
        <v>214</v>
      </c>
      <c r="G12718" t="s">
        <v>215</v>
      </c>
      <c r="H12718">
        <v>3</v>
      </c>
      <c r="I12718">
        <v>2015</v>
      </c>
      <c r="J12718">
        <v>2</v>
      </c>
      <c r="L12718">
        <v>23071941</v>
      </c>
      <c r="M12718">
        <v>2.9</v>
      </c>
      <c r="P12718" s="29">
        <f t="shared" si="511"/>
        <v>0.31666666666666665</v>
      </c>
    </row>
    <row r="12719" spans="1:16" hidden="1" x14ac:dyDescent="0.25">
      <c r="A12719">
        <v>196064893</v>
      </c>
      <c r="B12719">
        <v>803407</v>
      </c>
      <c r="C12719" t="s">
        <v>317</v>
      </c>
      <c r="D12719">
        <v>2021754</v>
      </c>
      <c r="E12719" t="s">
        <v>216</v>
      </c>
      <c r="F12719" t="s">
        <v>214</v>
      </c>
      <c r="G12719" t="s">
        <v>215</v>
      </c>
      <c r="H12719">
        <v>3</v>
      </c>
      <c r="I12719">
        <v>2015</v>
      </c>
      <c r="J12719">
        <v>2</v>
      </c>
      <c r="L12719">
        <v>23074753</v>
      </c>
      <c r="M12719">
        <v>3.5</v>
      </c>
      <c r="P12719" s="29">
        <f t="shared" si="511"/>
        <v>0.41666666666666669</v>
      </c>
    </row>
    <row r="12720" spans="1:16" hidden="1" x14ac:dyDescent="0.25">
      <c r="A12720">
        <v>196064893</v>
      </c>
      <c r="B12720">
        <v>803407</v>
      </c>
      <c r="C12720" t="s">
        <v>317</v>
      </c>
      <c r="D12720">
        <v>2005131</v>
      </c>
      <c r="E12720" t="s">
        <v>228</v>
      </c>
      <c r="F12720" t="s">
        <v>214</v>
      </c>
      <c r="G12720" t="s">
        <v>215</v>
      </c>
      <c r="H12720">
        <v>2</v>
      </c>
      <c r="I12720">
        <v>2015</v>
      </c>
      <c r="J12720">
        <v>2</v>
      </c>
      <c r="L12720">
        <v>23070713</v>
      </c>
      <c r="M12720">
        <v>4.2</v>
      </c>
      <c r="P12720" s="29">
        <f t="shared" si="511"/>
        <v>0.53333333333333333</v>
      </c>
    </row>
    <row r="12721" spans="1:16" hidden="1" x14ac:dyDescent="0.25">
      <c r="A12721">
        <v>196064893</v>
      </c>
      <c r="B12721">
        <v>803407</v>
      </c>
      <c r="C12721" t="s">
        <v>317</v>
      </c>
      <c r="D12721">
        <v>2005117</v>
      </c>
      <c r="E12721" t="s">
        <v>220</v>
      </c>
      <c r="F12721" t="s">
        <v>214</v>
      </c>
      <c r="G12721" t="s">
        <v>215</v>
      </c>
      <c r="H12721">
        <v>3</v>
      </c>
      <c r="I12721">
        <v>2015</v>
      </c>
      <c r="J12721">
        <v>2</v>
      </c>
      <c r="L12721">
        <v>23070390</v>
      </c>
      <c r="M12721">
        <v>2.8</v>
      </c>
      <c r="P12721" s="29">
        <f t="shared" si="511"/>
        <v>0.3</v>
      </c>
    </row>
    <row r="12722" spans="1:16" hidden="1" x14ac:dyDescent="0.25">
      <c r="A12722">
        <v>196064893</v>
      </c>
      <c r="B12722">
        <v>803407</v>
      </c>
      <c r="C12722" t="s">
        <v>317</v>
      </c>
      <c r="D12722">
        <v>2021580</v>
      </c>
      <c r="E12722" t="s">
        <v>241</v>
      </c>
      <c r="F12722" t="s">
        <v>214</v>
      </c>
      <c r="G12722" t="s">
        <v>215</v>
      </c>
      <c r="H12722">
        <v>3</v>
      </c>
      <c r="I12722">
        <v>2015</v>
      </c>
      <c r="J12722">
        <v>2</v>
      </c>
      <c r="L12722">
        <v>23074971</v>
      </c>
      <c r="M12722">
        <v>1.8</v>
      </c>
      <c r="P12722" s="29">
        <f t="shared" si="511"/>
        <v>0.13333333333333333</v>
      </c>
    </row>
    <row r="12723" spans="1:16" hidden="1" x14ac:dyDescent="0.25">
      <c r="A12723">
        <v>196064893</v>
      </c>
      <c r="B12723">
        <v>803407</v>
      </c>
      <c r="C12723" t="s">
        <v>317</v>
      </c>
      <c r="D12723">
        <v>2021600</v>
      </c>
      <c r="E12723" t="s">
        <v>219</v>
      </c>
      <c r="F12723" t="s">
        <v>214</v>
      </c>
      <c r="G12723" t="s">
        <v>215</v>
      </c>
      <c r="H12723">
        <v>2</v>
      </c>
      <c r="I12723">
        <v>2016</v>
      </c>
      <c r="J12723">
        <v>1</v>
      </c>
      <c r="L12723">
        <v>23081083</v>
      </c>
      <c r="M12723">
        <v>6.2</v>
      </c>
      <c r="P12723" s="29">
        <f t="shared" ref="P12723:P12753" si="512">IF(AND(ISNUMBER(M12723),H12723&lt;&gt;4),(M12723-1)/6,IF(H12723=4,"DRP",IF(AND(H12723=3,M12723="NA"),"BAD",IF(AND(H12723=2),"CVL",IF(AND(H12723=1,ISBLANK(M12723)),"NULL","UNK")))))</f>
        <v>0.8666666666666667</v>
      </c>
    </row>
    <row r="12724" spans="1:16" hidden="1" x14ac:dyDescent="0.25">
      <c r="A12724">
        <v>196064893</v>
      </c>
      <c r="B12724">
        <v>803407</v>
      </c>
      <c r="C12724" t="s">
        <v>317</v>
      </c>
      <c r="D12724">
        <v>2021754</v>
      </c>
      <c r="E12724" t="s">
        <v>216</v>
      </c>
      <c r="F12724" t="s">
        <v>214</v>
      </c>
      <c r="G12724" t="s">
        <v>215</v>
      </c>
      <c r="H12724">
        <v>2</v>
      </c>
      <c r="I12724">
        <v>2016</v>
      </c>
      <c r="J12724">
        <v>1</v>
      </c>
      <c r="L12724">
        <v>23081127</v>
      </c>
      <c r="M12724">
        <v>5.4</v>
      </c>
      <c r="P12724" s="29">
        <f t="shared" si="512"/>
        <v>0.73333333333333339</v>
      </c>
    </row>
    <row r="12725" spans="1:16" hidden="1" x14ac:dyDescent="0.25">
      <c r="A12725">
        <v>196064893</v>
      </c>
      <c r="B12725">
        <v>803407</v>
      </c>
      <c r="C12725" t="s">
        <v>317</v>
      </c>
      <c r="D12725">
        <v>2021580</v>
      </c>
      <c r="E12725" t="s">
        <v>241</v>
      </c>
      <c r="F12725" t="s">
        <v>214</v>
      </c>
      <c r="G12725" t="s">
        <v>215</v>
      </c>
      <c r="H12725">
        <v>3</v>
      </c>
      <c r="I12725">
        <v>2016</v>
      </c>
      <c r="J12725">
        <v>1</v>
      </c>
      <c r="L12725">
        <v>23081157</v>
      </c>
      <c r="M12725">
        <v>3.3</v>
      </c>
      <c r="P12725" s="29">
        <f t="shared" si="512"/>
        <v>0.3833333333333333</v>
      </c>
    </row>
    <row r="12726" spans="1:16" hidden="1" x14ac:dyDescent="0.25">
      <c r="A12726">
        <v>196064893</v>
      </c>
      <c r="B12726">
        <v>803407</v>
      </c>
      <c r="C12726" t="s">
        <v>317</v>
      </c>
      <c r="D12726">
        <v>2004116</v>
      </c>
      <c r="E12726" t="s">
        <v>229</v>
      </c>
      <c r="F12726" t="s">
        <v>214</v>
      </c>
      <c r="G12726" t="s">
        <v>215</v>
      </c>
      <c r="H12726">
        <v>2</v>
      </c>
      <c r="I12726">
        <v>2016</v>
      </c>
      <c r="J12726">
        <v>1</v>
      </c>
      <c r="L12726">
        <v>23073304</v>
      </c>
      <c r="M12726">
        <v>5.6</v>
      </c>
      <c r="P12726" s="29">
        <f t="shared" si="512"/>
        <v>0.76666666666666661</v>
      </c>
    </row>
    <row r="12727" spans="1:16" hidden="1" x14ac:dyDescent="0.25">
      <c r="A12727">
        <v>196064893</v>
      </c>
      <c r="B12727">
        <v>803407</v>
      </c>
      <c r="C12727" t="s">
        <v>317</v>
      </c>
      <c r="D12727">
        <v>2019274</v>
      </c>
      <c r="E12727" t="s">
        <v>247</v>
      </c>
      <c r="F12727" t="s">
        <v>214</v>
      </c>
      <c r="G12727" t="s">
        <v>215</v>
      </c>
      <c r="H12727">
        <v>2</v>
      </c>
      <c r="I12727">
        <v>2016</v>
      </c>
      <c r="J12727">
        <v>1</v>
      </c>
      <c r="M12727" t="s">
        <v>232</v>
      </c>
      <c r="N12727" t="s">
        <v>231</v>
      </c>
      <c r="P12727" s="29" t="str">
        <f t="shared" si="512"/>
        <v>CVL</v>
      </c>
    </row>
    <row r="12728" spans="1:16" hidden="1" x14ac:dyDescent="0.25">
      <c r="A12728">
        <v>196064893</v>
      </c>
      <c r="B12728">
        <v>803407</v>
      </c>
      <c r="C12728" t="s">
        <v>317</v>
      </c>
      <c r="D12728">
        <v>2019273</v>
      </c>
      <c r="E12728" t="s">
        <v>248</v>
      </c>
      <c r="F12728" t="s">
        <v>214</v>
      </c>
      <c r="G12728" t="s">
        <v>215</v>
      </c>
      <c r="H12728">
        <v>2</v>
      </c>
      <c r="I12728">
        <v>2016</v>
      </c>
      <c r="J12728">
        <v>1</v>
      </c>
      <c r="M12728" t="s">
        <v>232</v>
      </c>
      <c r="N12728" t="s">
        <v>231</v>
      </c>
      <c r="P12728" s="29" t="str">
        <f t="shared" si="512"/>
        <v>CVL</v>
      </c>
    </row>
    <row r="12729" spans="1:16" hidden="1" x14ac:dyDescent="0.25">
      <c r="A12729">
        <v>196064893</v>
      </c>
      <c r="B12729">
        <v>803407</v>
      </c>
      <c r="C12729" t="s">
        <v>317</v>
      </c>
      <c r="D12729">
        <v>2019272</v>
      </c>
      <c r="E12729" t="s">
        <v>249</v>
      </c>
      <c r="F12729" t="s">
        <v>214</v>
      </c>
      <c r="G12729" t="s">
        <v>215</v>
      </c>
      <c r="H12729">
        <v>2</v>
      </c>
      <c r="I12729">
        <v>2016</v>
      </c>
      <c r="J12729">
        <v>1</v>
      </c>
      <c r="M12729" t="s">
        <v>232</v>
      </c>
      <c r="N12729" t="s">
        <v>231</v>
      </c>
      <c r="P12729" s="29" t="str">
        <f t="shared" si="512"/>
        <v>CVL</v>
      </c>
    </row>
    <row r="12730" spans="1:16" hidden="1" x14ac:dyDescent="0.25">
      <c r="A12730">
        <v>196064893</v>
      </c>
      <c r="B12730">
        <v>803407</v>
      </c>
      <c r="C12730" t="s">
        <v>317</v>
      </c>
      <c r="D12730">
        <v>2019271</v>
      </c>
      <c r="E12730" t="s">
        <v>236</v>
      </c>
      <c r="F12730" t="s">
        <v>214</v>
      </c>
      <c r="G12730" t="s">
        <v>215</v>
      </c>
      <c r="H12730">
        <v>2</v>
      </c>
      <c r="I12730">
        <v>2016</v>
      </c>
      <c r="J12730">
        <v>1</v>
      </c>
      <c r="M12730" t="s">
        <v>232</v>
      </c>
      <c r="N12730" t="s">
        <v>231</v>
      </c>
      <c r="P12730" s="29" t="str">
        <f t="shared" si="512"/>
        <v>CVL</v>
      </c>
    </row>
    <row r="12731" spans="1:16" hidden="1" x14ac:dyDescent="0.25">
      <c r="A12731">
        <v>196064893</v>
      </c>
      <c r="B12731">
        <v>803407</v>
      </c>
      <c r="C12731" t="s">
        <v>317</v>
      </c>
      <c r="D12731">
        <v>2005117</v>
      </c>
      <c r="E12731" t="s">
        <v>220</v>
      </c>
      <c r="F12731" t="s">
        <v>214</v>
      </c>
      <c r="G12731" t="s">
        <v>215</v>
      </c>
      <c r="H12731">
        <v>2</v>
      </c>
      <c r="I12731">
        <v>2016</v>
      </c>
      <c r="J12731">
        <v>1</v>
      </c>
      <c r="L12731">
        <v>23078737</v>
      </c>
      <c r="M12731">
        <v>5</v>
      </c>
      <c r="P12731" s="29">
        <f t="shared" si="512"/>
        <v>0.66666666666666663</v>
      </c>
    </row>
    <row r="12732" spans="1:16" hidden="1" x14ac:dyDescent="0.25">
      <c r="A12732">
        <v>196064893</v>
      </c>
      <c r="B12732">
        <v>803407</v>
      </c>
      <c r="C12732" t="s">
        <v>317</v>
      </c>
      <c r="D12732">
        <v>2021580</v>
      </c>
      <c r="E12732" t="s">
        <v>241</v>
      </c>
      <c r="F12732" t="s">
        <v>214</v>
      </c>
      <c r="G12732" t="s">
        <v>215</v>
      </c>
      <c r="H12732">
        <v>3</v>
      </c>
      <c r="I12732">
        <v>2016</v>
      </c>
      <c r="J12732">
        <v>2</v>
      </c>
      <c r="L12732">
        <v>23086825</v>
      </c>
      <c r="M12732">
        <v>3.1</v>
      </c>
      <c r="P12732" s="29">
        <f t="shared" si="512"/>
        <v>0.35000000000000003</v>
      </c>
    </row>
    <row r="12733" spans="1:16" hidden="1" x14ac:dyDescent="0.25">
      <c r="A12733">
        <v>196064893</v>
      </c>
      <c r="B12733">
        <v>803407</v>
      </c>
      <c r="C12733" t="s">
        <v>317</v>
      </c>
      <c r="D12733">
        <v>2021763</v>
      </c>
      <c r="E12733" t="s">
        <v>298</v>
      </c>
      <c r="F12733" t="s">
        <v>214</v>
      </c>
      <c r="G12733" t="s">
        <v>215</v>
      </c>
      <c r="H12733">
        <v>3</v>
      </c>
      <c r="I12733">
        <v>2016</v>
      </c>
      <c r="J12733">
        <v>2</v>
      </c>
      <c r="L12733">
        <v>23086846</v>
      </c>
      <c r="M12733">
        <v>2.7</v>
      </c>
      <c r="P12733" s="29">
        <f t="shared" si="512"/>
        <v>0.28333333333333338</v>
      </c>
    </row>
    <row r="12734" spans="1:16" hidden="1" x14ac:dyDescent="0.25">
      <c r="A12734">
        <v>196064893</v>
      </c>
      <c r="B12734">
        <v>803407</v>
      </c>
      <c r="C12734" t="s">
        <v>317</v>
      </c>
      <c r="D12734">
        <v>2021756</v>
      </c>
      <c r="E12734" t="s">
        <v>253</v>
      </c>
      <c r="F12734" t="s">
        <v>214</v>
      </c>
      <c r="G12734" t="s">
        <v>215</v>
      </c>
      <c r="H12734">
        <v>3</v>
      </c>
      <c r="I12734">
        <v>2016</v>
      </c>
      <c r="J12734">
        <v>2</v>
      </c>
      <c r="L12734">
        <v>23086836</v>
      </c>
      <c r="M12734" t="s">
        <v>221</v>
      </c>
      <c r="P12734" s="29" t="str">
        <f t="shared" si="512"/>
        <v>BAD</v>
      </c>
    </row>
    <row r="12735" spans="1:16" hidden="1" x14ac:dyDescent="0.25">
      <c r="A12735">
        <v>196064893</v>
      </c>
      <c r="B12735">
        <v>803407</v>
      </c>
      <c r="C12735" t="s">
        <v>317</v>
      </c>
      <c r="D12735">
        <v>2021602</v>
      </c>
      <c r="E12735" t="s">
        <v>242</v>
      </c>
      <c r="F12735" t="s">
        <v>214</v>
      </c>
      <c r="G12735" t="s">
        <v>215</v>
      </c>
      <c r="H12735">
        <v>3</v>
      </c>
      <c r="I12735">
        <v>2016</v>
      </c>
      <c r="J12735">
        <v>2</v>
      </c>
      <c r="L12735">
        <v>23086746</v>
      </c>
      <c r="M12735">
        <v>1.9</v>
      </c>
      <c r="P12735" s="29">
        <f t="shared" si="512"/>
        <v>0.15</v>
      </c>
    </row>
    <row r="12736" spans="1:16" hidden="1" x14ac:dyDescent="0.25">
      <c r="A12736">
        <v>196064893</v>
      </c>
      <c r="B12736">
        <v>803407</v>
      </c>
      <c r="C12736" t="s">
        <v>317</v>
      </c>
      <c r="D12736">
        <v>2004099</v>
      </c>
      <c r="E12736" t="s">
        <v>245</v>
      </c>
      <c r="F12736" t="s">
        <v>214</v>
      </c>
      <c r="G12736" t="s">
        <v>215</v>
      </c>
      <c r="H12736">
        <v>2</v>
      </c>
      <c r="I12736">
        <v>2016</v>
      </c>
      <c r="J12736">
        <v>2</v>
      </c>
      <c r="L12736">
        <v>23085316</v>
      </c>
      <c r="M12736">
        <v>4.9000000000000004</v>
      </c>
      <c r="P12736" s="29">
        <f t="shared" si="512"/>
        <v>0.65</v>
      </c>
    </row>
    <row r="12737" spans="1:16" hidden="1" x14ac:dyDescent="0.25">
      <c r="A12737">
        <v>196067035</v>
      </c>
      <c r="B12737">
        <v>803401</v>
      </c>
      <c r="C12737" t="s">
        <v>318</v>
      </c>
      <c r="D12737">
        <v>2004098</v>
      </c>
      <c r="E12737" t="s">
        <v>213</v>
      </c>
      <c r="F12737" t="s">
        <v>214</v>
      </c>
      <c r="G12737" t="s">
        <v>215</v>
      </c>
      <c r="H12737">
        <v>2</v>
      </c>
      <c r="I12737">
        <v>2016</v>
      </c>
      <c r="J12737">
        <v>1</v>
      </c>
      <c r="L12737">
        <v>23081502</v>
      </c>
      <c r="M12737">
        <v>4</v>
      </c>
      <c r="P12737" s="29">
        <f t="shared" si="512"/>
        <v>0.5</v>
      </c>
    </row>
    <row r="12738" spans="1:16" hidden="1" x14ac:dyDescent="0.25">
      <c r="A12738">
        <v>196067035</v>
      </c>
      <c r="B12738">
        <v>803401</v>
      </c>
      <c r="C12738" t="s">
        <v>318</v>
      </c>
      <c r="D12738">
        <v>2021600</v>
      </c>
      <c r="E12738" t="s">
        <v>219</v>
      </c>
      <c r="F12738" t="s">
        <v>214</v>
      </c>
      <c r="G12738" t="s">
        <v>215</v>
      </c>
      <c r="H12738">
        <v>2</v>
      </c>
      <c r="I12738">
        <v>2016</v>
      </c>
      <c r="J12738">
        <v>1</v>
      </c>
      <c r="L12738">
        <v>23081078</v>
      </c>
      <c r="M12738">
        <v>4.9000000000000004</v>
      </c>
      <c r="P12738" s="29">
        <f t="shared" si="512"/>
        <v>0.65</v>
      </c>
    </row>
    <row r="12739" spans="1:16" hidden="1" x14ac:dyDescent="0.25">
      <c r="A12739">
        <v>196067035</v>
      </c>
      <c r="B12739">
        <v>803401</v>
      </c>
      <c r="C12739" t="s">
        <v>318</v>
      </c>
      <c r="D12739">
        <v>2005099</v>
      </c>
      <c r="E12739" t="s">
        <v>217</v>
      </c>
      <c r="F12739" t="s">
        <v>214</v>
      </c>
      <c r="G12739" t="s">
        <v>215</v>
      </c>
      <c r="H12739">
        <v>2</v>
      </c>
      <c r="I12739">
        <v>2016</v>
      </c>
      <c r="J12739">
        <v>1</v>
      </c>
      <c r="L12739">
        <v>23081299</v>
      </c>
      <c r="M12739">
        <v>4.2</v>
      </c>
      <c r="P12739" s="29">
        <f t="shared" si="512"/>
        <v>0.53333333333333333</v>
      </c>
    </row>
    <row r="12740" spans="1:16" hidden="1" x14ac:dyDescent="0.25">
      <c r="A12740">
        <v>196067035</v>
      </c>
      <c r="B12740">
        <v>803401</v>
      </c>
      <c r="C12740" t="s">
        <v>318</v>
      </c>
      <c r="D12740">
        <v>2005102</v>
      </c>
      <c r="E12740" t="s">
        <v>218</v>
      </c>
      <c r="F12740" t="s">
        <v>214</v>
      </c>
      <c r="G12740" t="s">
        <v>215</v>
      </c>
      <c r="H12740">
        <v>2</v>
      </c>
      <c r="I12740">
        <v>2016</v>
      </c>
      <c r="J12740">
        <v>1</v>
      </c>
      <c r="L12740">
        <v>23081381</v>
      </c>
      <c r="M12740">
        <v>5.0999999999999996</v>
      </c>
      <c r="P12740" s="29">
        <f t="shared" si="512"/>
        <v>0.68333333333333324</v>
      </c>
    </row>
    <row r="12741" spans="1:16" hidden="1" x14ac:dyDescent="0.25">
      <c r="A12741">
        <v>196067035</v>
      </c>
      <c r="B12741">
        <v>803401</v>
      </c>
      <c r="C12741" t="s">
        <v>318</v>
      </c>
      <c r="D12741">
        <v>2021754</v>
      </c>
      <c r="E12741" t="s">
        <v>216</v>
      </c>
      <c r="F12741" t="s">
        <v>214</v>
      </c>
      <c r="G12741" t="s">
        <v>215</v>
      </c>
      <c r="H12741">
        <v>3</v>
      </c>
      <c r="I12741">
        <v>2016</v>
      </c>
      <c r="J12741">
        <v>1</v>
      </c>
      <c r="L12741">
        <v>23081091</v>
      </c>
      <c r="M12741">
        <v>3.6</v>
      </c>
      <c r="P12741" s="29">
        <f t="shared" si="512"/>
        <v>0.43333333333333335</v>
      </c>
    </row>
    <row r="12742" spans="1:16" hidden="1" x14ac:dyDescent="0.25">
      <c r="A12742">
        <v>196067035</v>
      </c>
      <c r="B12742">
        <v>803401</v>
      </c>
      <c r="C12742" t="s">
        <v>318</v>
      </c>
      <c r="D12742">
        <v>2005118</v>
      </c>
      <c r="E12742" t="s">
        <v>223</v>
      </c>
      <c r="F12742" t="s">
        <v>214</v>
      </c>
      <c r="G12742" t="s">
        <v>215</v>
      </c>
      <c r="H12742">
        <v>3</v>
      </c>
      <c r="I12742">
        <v>2016</v>
      </c>
      <c r="J12742">
        <v>1</v>
      </c>
      <c r="L12742">
        <v>23081292</v>
      </c>
      <c r="M12742">
        <v>3.9</v>
      </c>
      <c r="P12742" s="29">
        <f t="shared" si="512"/>
        <v>0.48333333333333334</v>
      </c>
    </row>
    <row r="12743" spans="1:16" hidden="1" x14ac:dyDescent="0.25">
      <c r="A12743">
        <v>196067035</v>
      </c>
      <c r="B12743">
        <v>803401</v>
      </c>
      <c r="C12743" t="s">
        <v>318</v>
      </c>
      <c r="D12743">
        <v>2004112</v>
      </c>
      <c r="E12743" t="s">
        <v>244</v>
      </c>
      <c r="F12743" t="s">
        <v>214</v>
      </c>
      <c r="G12743" t="s">
        <v>215</v>
      </c>
      <c r="H12743">
        <v>2</v>
      </c>
      <c r="I12743">
        <v>2016</v>
      </c>
      <c r="J12743">
        <v>2</v>
      </c>
      <c r="L12743">
        <v>23085449</v>
      </c>
      <c r="M12743">
        <v>4.7</v>
      </c>
      <c r="P12743" s="29">
        <f t="shared" si="512"/>
        <v>0.6166666666666667</v>
      </c>
    </row>
    <row r="12744" spans="1:16" hidden="1" x14ac:dyDescent="0.25">
      <c r="A12744">
        <v>196067035</v>
      </c>
      <c r="B12744">
        <v>803401</v>
      </c>
      <c r="C12744" t="s">
        <v>318</v>
      </c>
      <c r="D12744">
        <v>2021580</v>
      </c>
      <c r="E12744" t="s">
        <v>241</v>
      </c>
      <c r="F12744" t="s">
        <v>214</v>
      </c>
      <c r="G12744" t="s">
        <v>215</v>
      </c>
      <c r="H12744">
        <v>3</v>
      </c>
      <c r="I12744">
        <v>2016</v>
      </c>
      <c r="J12744">
        <v>2</v>
      </c>
      <c r="L12744">
        <v>23086827</v>
      </c>
      <c r="M12744">
        <v>2.5</v>
      </c>
      <c r="P12744" s="29">
        <f t="shared" si="512"/>
        <v>0.25</v>
      </c>
    </row>
    <row r="12745" spans="1:16" hidden="1" x14ac:dyDescent="0.25">
      <c r="A12745">
        <v>196067035</v>
      </c>
      <c r="B12745">
        <v>803401</v>
      </c>
      <c r="C12745" t="s">
        <v>318</v>
      </c>
      <c r="D12745">
        <v>2021602</v>
      </c>
      <c r="E12745" t="s">
        <v>242</v>
      </c>
      <c r="F12745" t="s">
        <v>214</v>
      </c>
      <c r="G12745" t="s">
        <v>215</v>
      </c>
      <c r="H12745">
        <v>3</v>
      </c>
      <c r="I12745">
        <v>2016</v>
      </c>
      <c r="J12745">
        <v>2</v>
      </c>
      <c r="L12745">
        <v>23086745</v>
      </c>
      <c r="M12745">
        <v>2.6</v>
      </c>
      <c r="P12745" s="29">
        <f t="shared" si="512"/>
        <v>0.26666666666666666</v>
      </c>
    </row>
    <row r="12746" spans="1:16" hidden="1" x14ac:dyDescent="0.25">
      <c r="A12746">
        <v>196067035</v>
      </c>
      <c r="B12746">
        <v>803401</v>
      </c>
      <c r="C12746" t="s">
        <v>318</v>
      </c>
      <c r="D12746">
        <v>2005117</v>
      </c>
      <c r="E12746" t="s">
        <v>220</v>
      </c>
      <c r="F12746" t="s">
        <v>214</v>
      </c>
      <c r="G12746" t="s">
        <v>215</v>
      </c>
      <c r="H12746">
        <v>3</v>
      </c>
      <c r="I12746">
        <v>2016</v>
      </c>
      <c r="J12746">
        <v>2</v>
      </c>
      <c r="L12746">
        <v>23084480</v>
      </c>
      <c r="M12746">
        <v>3.3</v>
      </c>
      <c r="P12746" s="29">
        <f t="shared" si="512"/>
        <v>0.3833333333333333</v>
      </c>
    </row>
    <row r="12747" spans="1:16" hidden="1" x14ac:dyDescent="0.25">
      <c r="A12747">
        <v>196067035</v>
      </c>
      <c r="B12747">
        <v>803401</v>
      </c>
      <c r="C12747" t="s">
        <v>318</v>
      </c>
      <c r="D12747">
        <v>2005118</v>
      </c>
      <c r="E12747" t="s">
        <v>223</v>
      </c>
      <c r="F12747" t="s">
        <v>214</v>
      </c>
      <c r="G12747" t="s">
        <v>215</v>
      </c>
      <c r="H12747">
        <v>3</v>
      </c>
      <c r="I12747">
        <v>2016</v>
      </c>
      <c r="J12747">
        <v>2</v>
      </c>
      <c r="L12747">
        <v>23086744</v>
      </c>
      <c r="M12747" t="s">
        <v>221</v>
      </c>
      <c r="P12747" s="29" t="str">
        <f t="shared" si="512"/>
        <v>BAD</v>
      </c>
    </row>
    <row r="12748" spans="1:16" hidden="1" x14ac:dyDescent="0.25">
      <c r="A12748">
        <v>196067035</v>
      </c>
      <c r="B12748">
        <v>803401</v>
      </c>
      <c r="C12748" t="s">
        <v>318</v>
      </c>
      <c r="D12748">
        <v>2021754</v>
      </c>
      <c r="E12748" t="s">
        <v>216</v>
      </c>
      <c r="F12748" t="s">
        <v>214</v>
      </c>
      <c r="G12748" t="s">
        <v>215</v>
      </c>
      <c r="H12748">
        <v>3</v>
      </c>
      <c r="I12748">
        <v>2016</v>
      </c>
      <c r="J12748">
        <v>2</v>
      </c>
      <c r="L12748">
        <v>23086737</v>
      </c>
      <c r="M12748" t="s">
        <v>221</v>
      </c>
      <c r="P12748" s="29" t="str">
        <f t="shared" si="512"/>
        <v>BAD</v>
      </c>
    </row>
    <row r="12749" spans="1:16" hidden="1" x14ac:dyDescent="0.25">
      <c r="A12749">
        <v>196067035</v>
      </c>
      <c r="B12749">
        <v>803401</v>
      </c>
      <c r="C12749" t="s">
        <v>318</v>
      </c>
      <c r="D12749">
        <v>2004112</v>
      </c>
      <c r="E12749" t="s">
        <v>244</v>
      </c>
      <c r="F12749" t="s">
        <v>214</v>
      </c>
      <c r="G12749" t="s">
        <v>215</v>
      </c>
      <c r="H12749">
        <v>4</v>
      </c>
      <c r="I12749">
        <v>2016</v>
      </c>
      <c r="J12749">
        <v>2</v>
      </c>
      <c r="L12749">
        <v>23085447</v>
      </c>
      <c r="P12749" s="29" t="str">
        <f t="shared" si="512"/>
        <v>DRP</v>
      </c>
    </row>
    <row r="12750" spans="1:16" hidden="1" x14ac:dyDescent="0.25">
      <c r="A12750">
        <v>196067035</v>
      </c>
      <c r="B12750">
        <v>803401</v>
      </c>
      <c r="C12750" t="s">
        <v>318</v>
      </c>
      <c r="D12750">
        <v>2005117</v>
      </c>
      <c r="E12750" t="s">
        <v>220</v>
      </c>
      <c r="F12750" t="s">
        <v>214</v>
      </c>
      <c r="G12750" t="s">
        <v>215</v>
      </c>
      <c r="H12750">
        <v>4</v>
      </c>
      <c r="I12750">
        <v>2016</v>
      </c>
      <c r="J12750">
        <v>2</v>
      </c>
      <c r="L12750">
        <v>23084478</v>
      </c>
      <c r="P12750" s="29" t="str">
        <f t="shared" si="512"/>
        <v>DRP</v>
      </c>
    </row>
    <row r="12751" spans="1:16" hidden="1" x14ac:dyDescent="0.25">
      <c r="A12751">
        <v>196067035</v>
      </c>
      <c r="B12751">
        <v>803401</v>
      </c>
      <c r="C12751" t="s">
        <v>318</v>
      </c>
      <c r="D12751">
        <v>2021580</v>
      </c>
      <c r="E12751" t="s">
        <v>241</v>
      </c>
      <c r="F12751" t="s">
        <v>214</v>
      </c>
      <c r="G12751" t="s">
        <v>215</v>
      </c>
      <c r="H12751">
        <v>4</v>
      </c>
      <c r="I12751">
        <v>2016</v>
      </c>
      <c r="J12751">
        <v>2</v>
      </c>
      <c r="L12751">
        <v>23086827</v>
      </c>
      <c r="P12751" s="29" t="str">
        <f t="shared" si="512"/>
        <v>DRP</v>
      </c>
    </row>
    <row r="12752" spans="1:16" hidden="1" x14ac:dyDescent="0.25">
      <c r="A12752">
        <v>196067035</v>
      </c>
      <c r="B12752">
        <v>803401</v>
      </c>
      <c r="C12752" t="s">
        <v>318</v>
      </c>
      <c r="D12752">
        <v>2021602</v>
      </c>
      <c r="E12752" t="s">
        <v>242</v>
      </c>
      <c r="F12752" t="s">
        <v>214</v>
      </c>
      <c r="G12752" t="s">
        <v>215</v>
      </c>
      <c r="H12752">
        <v>4</v>
      </c>
      <c r="I12752">
        <v>2016</v>
      </c>
      <c r="J12752">
        <v>2</v>
      </c>
      <c r="L12752">
        <v>23086745</v>
      </c>
      <c r="P12752" s="29" t="str">
        <f t="shared" si="512"/>
        <v>DRP</v>
      </c>
    </row>
    <row r="12753" spans="1:16" hidden="1" x14ac:dyDescent="0.25">
      <c r="A12753">
        <v>196067035</v>
      </c>
      <c r="B12753">
        <v>803401</v>
      </c>
      <c r="C12753" t="s">
        <v>318</v>
      </c>
      <c r="D12753">
        <v>2005118</v>
      </c>
      <c r="E12753" t="s">
        <v>223</v>
      </c>
      <c r="F12753" t="s">
        <v>214</v>
      </c>
      <c r="G12753" t="s">
        <v>215</v>
      </c>
      <c r="H12753">
        <v>4</v>
      </c>
      <c r="I12753">
        <v>2016</v>
      </c>
      <c r="J12753">
        <v>2</v>
      </c>
      <c r="L12753">
        <v>23086742</v>
      </c>
      <c r="P12753" s="29" t="str">
        <f t="shared" si="512"/>
        <v>DRP</v>
      </c>
    </row>
    <row r="12754" spans="1:16" hidden="1" x14ac:dyDescent="0.25">
      <c r="A12754">
        <v>196070540</v>
      </c>
      <c r="B12754">
        <v>803401</v>
      </c>
      <c r="C12754" t="s">
        <v>318</v>
      </c>
      <c r="D12754">
        <v>2004098</v>
      </c>
      <c r="E12754" t="s">
        <v>213</v>
      </c>
      <c r="F12754" t="s">
        <v>214</v>
      </c>
      <c r="G12754" t="s">
        <v>215</v>
      </c>
      <c r="H12754">
        <v>2</v>
      </c>
      <c r="I12754">
        <v>2015</v>
      </c>
      <c r="J12754">
        <v>1</v>
      </c>
      <c r="L12754">
        <v>23066601</v>
      </c>
      <c r="M12754">
        <v>6.4</v>
      </c>
      <c r="P12754" s="29">
        <f t="shared" ref="P12754:P12766" si="513">IF(AND(ISNUMBER(M12754),H12754&lt;&gt;4,N12754&lt;&gt;"X"),(M12754-1)/6,IF(H12754=4,"DRP",IF(AND(H12754=3,M12754="NA"),"BAD",IF(AND(H12754=2),"CVL",IF(AND(H12754=1,ISBLANK(M12754)),"NULL","UNK")))))</f>
        <v>0.9</v>
      </c>
    </row>
    <row r="12755" spans="1:16" hidden="1" x14ac:dyDescent="0.25">
      <c r="A12755">
        <v>196070540</v>
      </c>
      <c r="B12755">
        <v>803401</v>
      </c>
      <c r="C12755" t="s">
        <v>318</v>
      </c>
      <c r="D12755">
        <v>2021754</v>
      </c>
      <c r="E12755" t="s">
        <v>216</v>
      </c>
      <c r="F12755" t="s">
        <v>214</v>
      </c>
      <c r="G12755" t="s">
        <v>215</v>
      </c>
      <c r="H12755">
        <v>3</v>
      </c>
      <c r="I12755">
        <v>2015</v>
      </c>
      <c r="J12755">
        <v>1</v>
      </c>
      <c r="L12755">
        <v>23066482</v>
      </c>
      <c r="M12755">
        <v>3.7</v>
      </c>
      <c r="P12755" s="29">
        <f t="shared" si="513"/>
        <v>0.45</v>
      </c>
    </row>
    <row r="12756" spans="1:16" hidden="1" x14ac:dyDescent="0.25">
      <c r="A12756">
        <v>196070540</v>
      </c>
      <c r="B12756">
        <v>803401</v>
      </c>
      <c r="C12756" t="s">
        <v>318</v>
      </c>
      <c r="D12756">
        <v>2005099</v>
      </c>
      <c r="E12756" t="s">
        <v>217</v>
      </c>
      <c r="F12756" t="s">
        <v>214</v>
      </c>
      <c r="G12756" t="s">
        <v>215</v>
      </c>
      <c r="H12756">
        <v>2</v>
      </c>
      <c r="I12756">
        <v>2015</v>
      </c>
      <c r="J12756">
        <v>1</v>
      </c>
      <c r="L12756">
        <v>23066434</v>
      </c>
      <c r="M12756">
        <v>5.3</v>
      </c>
      <c r="P12756" s="29">
        <f t="shared" si="513"/>
        <v>0.71666666666666667</v>
      </c>
    </row>
    <row r="12757" spans="1:16" hidden="1" x14ac:dyDescent="0.25">
      <c r="A12757">
        <v>196070540</v>
      </c>
      <c r="B12757">
        <v>803401</v>
      </c>
      <c r="C12757" t="s">
        <v>318</v>
      </c>
      <c r="D12757">
        <v>2005102</v>
      </c>
      <c r="E12757" t="s">
        <v>218</v>
      </c>
      <c r="F12757" t="s">
        <v>214</v>
      </c>
      <c r="G12757" t="s">
        <v>215</v>
      </c>
      <c r="H12757">
        <v>2</v>
      </c>
      <c r="I12757">
        <v>2015</v>
      </c>
      <c r="J12757">
        <v>1</v>
      </c>
      <c r="L12757">
        <v>23066495</v>
      </c>
      <c r="M12757">
        <v>5.4</v>
      </c>
      <c r="P12757" s="29">
        <f t="shared" si="513"/>
        <v>0.73333333333333339</v>
      </c>
    </row>
    <row r="12758" spans="1:16" hidden="1" x14ac:dyDescent="0.25">
      <c r="A12758">
        <v>196070540</v>
      </c>
      <c r="B12758">
        <v>803401</v>
      </c>
      <c r="C12758" t="s">
        <v>318</v>
      </c>
      <c r="D12758">
        <v>2021600</v>
      </c>
      <c r="E12758" t="s">
        <v>219</v>
      </c>
      <c r="F12758" t="s">
        <v>214</v>
      </c>
      <c r="G12758" t="s">
        <v>215</v>
      </c>
      <c r="H12758">
        <v>2</v>
      </c>
      <c r="I12758">
        <v>2015</v>
      </c>
      <c r="J12758">
        <v>1</v>
      </c>
      <c r="L12758">
        <v>23066442</v>
      </c>
      <c r="M12758">
        <v>6</v>
      </c>
      <c r="P12758" s="29">
        <f t="shared" si="513"/>
        <v>0.83333333333333337</v>
      </c>
    </row>
    <row r="12759" spans="1:16" hidden="1" x14ac:dyDescent="0.25">
      <c r="A12759">
        <v>196070540</v>
      </c>
      <c r="B12759">
        <v>803401</v>
      </c>
      <c r="C12759" t="s">
        <v>318</v>
      </c>
      <c r="D12759">
        <v>2005118</v>
      </c>
      <c r="E12759" t="s">
        <v>223</v>
      </c>
      <c r="F12759" t="s">
        <v>214</v>
      </c>
      <c r="G12759" t="s">
        <v>215</v>
      </c>
      <c r="H12759">
        <v>2</v>
      </c>
      <c r="I12759">
        <v>2015</v>
      </c>
      <c r="J12759">
        <v>1</v>
      </c>
      <c r="L12759">
        <v>23067524</v>
      </c>
      <c r="M12759">
        <v>5.0999999999999996</v>
      </c>
      <c r="P12759" s="29">
        <f t="shared" si="513"/>
        <v>0.68333333333333324</v>
      </c>
    </row>
    <row r="12760" spans="1:16" hidden="1" x14ac:dyDescent="0.25">
      <c r="A12760">
        <v>196070540</v>
      </c>
      <c r="B12760">
        <v>803401</v>
      </c>
      <c r="C12760" t="s">
        <v>318</v>
      </c>
      <c r="D12760">
        <v>2021754</v>
      </c>
      <c r="E12760" t="s">
        <v>216</v>
      </c>
      <c r="F12760" t="s">
        <v>214</v>
      </c>
      <c r="G12760" t="s">
        <v>215</v>
      </c>
      <c r="H12760">
        <v>2</v>
      </c>
      <c r="I12760">
        <v>2015</v>
      </c>
      <c r="J12760">
        <v>2</v>
      </c>
      <c r="L12760">
        <v>23074125</v>
      </c>
      <c r="M12760">
        <v>4.0999999999999996</v>
      </c>
      <c r="P12760" s="29">
        <f t="shared" si="513"/>
        <v>0.51666666666666661</v>
      </c>
    </row>
    <row r="12761" spans="1:16" hidden="1" x14ac:dyDescent="0.25">
      <c r="A12761">
        <v>196070540</v>
      </c>
      <c r="B12761">
        <v>803401</v>
      </c>
      <c r="C12761" t="s">
        <v>318</v>
      </c>
      <c r="D12761">
        <v>2021602</v>
      </c>
      <c r="E12761" t="s">
        <v>242</v>
      </c>
      <c r="F12761" t="s">
        <v>214</v>
      </c>
      <c r="G12761" t="s">
        <v>215</v>
      </c>
      <c r="H12761">
        <v>2</v>
      </c>
      <c r="I12761">
        <v>2015</v>
      </c>
      <c r="J12761">
        <v>2</v>
      </c>
      <c r="L12761">
        <v>23072005</v>
      </c>
      <c r="M12761">
        <v>5.2</v>
      </c>
      <c r="P12761" s="29">
        <f t="shared" si="513"/>
        <v>0.70000000000000007</v>
      </c>
    </row>
    <row r="12762" spans="1:16" hidden="1" x14ac:dyDescent="0.25">
      <c r="A12762">
        <v>196070540</v>
      </c>
      <c r="B12762">
        <v>803401</v>
      </c>
      <c r="C12762" t="s">
        <v>318</v>
      </c>
      <c r="D12762">
        <v>2005131</v>
      </c>
      <c r="E12762" t="s">
        <v>228</v>
      </c>
      <c r="F12762" t="s">
        <v>214</v>
      </c>
      <c r="G12762" t="s">
        <v>215</v>
      </c>
      <c r="H12762">
        <v>2</v>
      </c>
      <c r="I12762">
        <v>2015</v>
      </c>
      <c r="J12762">
        <v>2</v>
      </c>
      <c r="L12762">
        <v>23070707</v>
      </c>
      <c r="M12762">
        <v>5.2</v>
      </c>
      <c r="P12762" s="29">
        <f t="shared" si="513"/>
        <v>0.70000000000000007</v>
      </c>
    </row>
    <row r="12763" spans="1:16" hidden="1" x14ac:dyDescent="0.25">
      <c r="A12763">
        <v>196070540</v>
      </c>
      <c r="B12763">
        <v>803401</v>
      </c>
      <c r="C12763" t="s">
        <v>318</v>
      </c>
      <c r="D12763">
        <v>2005117</v>
      </c>
      <c r="E12763" t="s">
        <v>220</v>
      </c>
      <c r="F12763" t="s">
        <v>214</v>
      </c>
      <c r="G12763" t="s">
        <v>215</v>
      </c>
      <c r="H12763">
        <v>2</v>
      </c>
      <c r="I12763">
        <v>2015</v>
      </c>
      <c r="J12763">
        <v>2</v>
      </c>
      <c r="L12763">
        <v>23070388</v>
      </c>
      <c r="M12763">
        <v>4.2</v>
      </c>
      <c r="P12763" s="29">
        <f t="shared" si="513"/>
        <v>0.53333333333333333</v>
      </c>
    </row>
    <row r="12764" spans="1:16" hidden="1" x14ac:dyDescent="0.25">
      <c r="A12764">
        <v>196070540</v>
      </c>
      <c r="B12764">
        <v>803401</v>
      </c>
      <c r="C12764" t="s">
        <v>318</v>
      </c>
      <c r="D12764">
        <v>2021580</v>
      </c>
      <c r="E12764" t="s">
        <v>241</v>
      </c>
      <c r="F12764" t="s">
        <v>214</v>
      </c>
      <c r="G12764" t="s">
        <v>215</v>
      </c>
      <c r="H12764">
        <v>2</v>
      </c>
      <c r="I12764">
        <v>2015</v>
      </c>
      <c r="J12764">
        <v>2</v>
      </c>
      <c r="L12764">
        <v>23072000</v>
      </c>
      <c r="M12764">
        <v>5.5</v>
      </c>
      <c r="P12764" s="29">
        <f t="shared" si="513"/>
        <v>0.75</v>
      </c>
    </row>
    <row r="12765" spans="1:16" hidden="1" x14ac:dyDescent="0.25">
      <c r="A12765">
        <v>196070540</v>
      </c>
      <c r="B12765">
        <v>803401</v>
      </c>
      <c r="C12765" t="s">
        <v>318</v>
      </c>
      <c r="D12765">
        <v>2004116</v>
      </c>
      <c r="E12765" t="s">
        <v>229</v>
      </c>
      <c r="F12765" t="s">
        <v>214</v>
      </c>
      <c r="G12765" t="s">
        <v>215</v>
      </c>
      <c r="H12765">
        <v>2</v>
      </c>
      <c r="I12765">
        <v>2015</v>
      </c>
      <c r="J12765">
        <v>2</v>
      </c>
      <c r="L12765">
        <v>23073043</v>
      </c>
      <c r="M12765">
        <v>6.7</v>
      </c>
      <c r="P12765" s="29">
        <f t="shared" si="513"/>
        <v>0.95000000000000007</v>
      </c>
    </row>
    <row r="12766" spans="1:16" hidden="1" x14ac:dyDescent="0.25">
      <c r="A12766">
        <v>196070540</v>
      </c>
      <c r="B12766">
        <v>803401</v>
      </c>
      <c r="C12766" t="s">
        <v>318</v>
      </c>
      <c r="D12766">
        <v>2004112</v>
      </c>
      <c r="E12766" t="s">
        <v>244</v>
      </c>
      <c r="F12766" t="s">
        <v>214</v>
      </c>
      <c r="G12766" t="s">
        <v>215</v>
      </c>
      <c r="H12766">
        <v>2</v>
      </c>
      <c r="I12766">
        <v>2015</v>
      </c>
      <c r="J12766">
        <v>2</v>
      </c>
      <c r="L12766">
        <v>23073238</v>
      </c>
      <c r="M12766">
        <v>6</v>
      </c>
      <c r="P12766" s="29">
        <f t="shared" si="513"/>
        <v>0.83333333333333337</v>
      </c>
    </row>
    <row r="12767" spans="1:16" hidden="1" x14ac:dyDescent="0.25">
      <c r="A12767">
        <v>196070540</v>
      </c>
      <c r="B12767">
        <v>803401</v>
      </c>
      <c r="C12767" t="s">
        <v>318</v>
      </c>
      <c r="D12767">
        <v>2005120</v>
      </c>
      <c r="E12767" t="s">
        <v>293</v>
      </c>
      <c r="F12767" t="s">
        <v>214</v>
      </c>
      <c r="G12767" t="s">
        <v>215</v>
      </c>
      <c r="H12767">
        <v>4</v>
      </c>
      <c r="I12767">
        <v>2016</v>
      </c>
      <c r="J12767">
        <v>1</v>
      </c>
      <c r="L12767">
        <v>23079731</v>
      </c>
      <c r="P12767" s="29" t="str">
        <f t="shared" ref="P12767:P12810" si="514">IF(AND(ISNUMBER(M12767),H12767&lt;&gt;4),(M12767-1)/6,IF(H12767=4,"DRP",IF(AND(H12767=3,M12767="NA"),"BAD",IF(AND(H12767=2),"CVL",IF(AND(H12767=1,ISBLANK(M12767)),"NULL","UNK")))))</f>
        <v>DRP</v>
      </c>
    </row>
    <row r="12768" spans="1:16" hidden="1" x14ac:dyDescent="0.25">
      <c r="A12768">
        <v>196070540</v>
      </c>
      <c r="B12768">
        <v>803401</v>
      </c>
      <c r="C12768" t="s">
        <v>318</v>
      </c>
      <c r="D12768">
        <v>2004099</v>
      </c>
      <c r="E12768" t="s">
        <v>245</v>
      </c>
      <c r="F12768" t="s">
        <v>214</v>
      </c>
      <c r="G12768" t="s">
        <v>215</v>
      </c>
      <c r="H12768">
        <v>2</v>
      </c>
      <c r="I12768">
        <v>2016</v>
      </c>
      <c r="J12768">
        <v>1</v>
      </c>
      <c r="L12768">
        <v>23073324</v>
      </c>
      <c r="M12768">
        <v>5.5</v>
      </c>
      <c r="P12768" s="29">
        <f t="shared" si="514"/>
        <v>0.75</v>
      </c>
    </row>
    <row r="12769" spans="1:16" hidden="1" x14ac:dyDescent="0.25">
      <c r="A12769">
        <v>196070540</v>
      </c>
      <c r="B12769">
        <v>803401</v>
      </c>
      <c r="C12769" t="s">
        <v>318</v>
      </c>
      <c r="D12769">
        <v>2021596</v>
      </c>
      <c r="E12769" t="s">
        <v>294</v>
      </c>
      <c r="F12769" t="s">
        <v>214</v>
      </c>
      <c r="G12769" t="s">
        <v>215</v>
      </c>
      <c r="H12769">
        <v>2</v>
      </c>
      <c r="I12769">
        <v>2016</v>
      </c>
      <c r="J12769">
        <v>1</v>
      </c>
      <c r="L12769">
        <v>23081196</v>
      </c>
      <c r="M12769">
        <v>4</v>
      </c>
      <c r="P12769" s="29">
        <f t="shared" si="514"/>
        <v>0.5</v>
      </c>
    </row>
    <row r="12770" spans="1:16" hidden="1" x14ac:dyDescent="0.25">
      <c r="A12770">
        <v>196070540</v>
      </c>
      <c r="B12770">
        <v>803401</v>
      </c>
      <c r="C12770" t="s">
        <v>318</v>
      </c>
      <c r="D12770">
        <v>2021638</v>
      </c>
      <c r="E12770" t="s">
        <v>250</v>
      </c>
      <c r="F12770" t="s">
        <v>214</v>
      </c>
      <c r="G12770" t="s">
        <v>215</v>
      </c>
      <c r="H12770">
        <v>2</v>
      </c>
      <c r="I12770">
        <v>2016</v>
      </c>
      <c r="J12770">
        <v>1</v>
      </c>
      <c r="L12770">
        <v>23081193</v>
      </c>
      <c r="M12770">
        <v>4.4000000000000004</v>
      </c>
      <c r="P12770" s="29">
        <f t="shared" si="514"/>
        <v>0.56666666666666676</v>
      </c>
    </row>
    <row r="12771" spans="1:16" hidden="1" x14ac:dyDescent="0.25">
      <c r="A12771">
        <v>196070540</v>
      </c>
      <c r="B12771">
        <v>803401</v>
      </c>
      <c r="C12771" t="s">
        <v>318</v>
      </c>
      <c r="D12771">
        <v>2021763</v>
      </c>
      <c r="E12771" t="s">
        <v>298</v>
      </c>
      <c r="F12771" t="s">
        <v>214</v>
      </c>
      <c r="G12771" t="s">
        <v>215</v>
      </c>
      <c r="H12771">
        <v>2</v>
      </c>
      <c r="I12771">
        <v>2016</v>
      </c>
      <c r="J12771">
        <v>1</v>
      </c>
      <c r="L12771">
        <v>23081192</v>
      </c>
      <c r="M12771">
        <v>4.2</v>
      </c>
      <c r="P12771" s="29">
        <f t="shared" si="514"/>
        <v>0.53333333333333333</v>
      </c>
    </row>
    <row r="12772" spans="1:16" hidden="1" x14ac:dyDescent="0.25">
      <c r="A12772">
        <v>196070540</v>
      </c>
      <c r="B12772">
        <v>803401</v>
      </c>
      <c r="C12772" t="s">
        <v>318</v>
      </c>
      <c r="D12772">
        <v>2021756</v>
      </c>
      <c r="E12772" t="s">
        <v>253</v>
      </c>
      <c r="F12772" t="s">
        <v>214</v>
      </c>
      <c r="G12772" t="s">
        <v>215</v>
      </c>
      <c r="H12772">
        <v>3</v>
      </c>
      <c r="I12772">
        <v>2016</v>
      </c>
      <c r="J12772">
        <v>1</v>
      </c>
      <c r="L12772">
        <v>23081181</v>
      </c>
      <c r="M12772">
        <v>3.5</v>
      </c>
      <c r="P12772" s="29">
        <f t="shared" si="514"/>
        <v>0.41666666666666669</v>
      </c>
    </row>
    <row r="12773" spans="1:16" hidden="1" x14ac:dyDescent="0.25">
      <c r="A12773">
        <v>196070540</v>
      </c>
      <c r="B12773">
        <v>803401</v>
      </c>
      <c r="C12773" t="s">
        <v>318</v>
      </c>
      <c r="D12773">
        <v>2005120</v>
      </c>
      <c r="E12773" t="s">
        <v>293</v>
      </c>
      <c r="F12773" t="s">
        <v>214</v>
      </c>
      <c r="G12773" t="s">
        <v>215</v>
      </c>
      <c r="H12773">
        <v>2</v>
      </c>
      <c r="I12773">
        <v>2016</v>
      </c>
      <c r="J12773">
        <v>2</v>
      </c>
      <c r="M12773">
        <v>5.2</v>
      </c>
      <c r="N12773" t="s">
        <v>231</v>
      </c>
      <c r="P12773" s="29">
        <f t="shared" si="514"/>
        <v>0.70000000000000007</v>
      </c>
    </row>
    <row r="12774" spans="1:16" hidden="1" x14ac:dyDescent="0.25">
      <c r="A12774">
        <v>196070540</v>
      </c>
      <c r="B12774">
        <v>803401</v>
      </c>
      <c r="C12774" t="s">
        <v>318</v>
      </c>
      <c r="D12774">
        <v>2021756</v>
      </c>
      <c r="E12774" t="s">
        <v>253</v>
      </c>
      <c r="F12774" t="s">
        <v>214</v>
      </c>
      <c r="G12774" t="s">
        <v>215</v>
      </c>
      <c r="H12774">
        <v>2</v>
      </c>
      <c r="I12774">
        <v>2016</v>
      </c>
      <c r="J12774">
        <v>2</v>
      </c>
      <c r="L12774">
        <v>23086837</v>
      </c>
      <c r="M12774">
        <v>5.9</v>
      </c>
      <c r="P12774" s="29">
        <f t="shared" si="514"/>
        <v>0.81666666666666676</v>
      </c>
    </row>
    <row r="12775" spans="1:16" hidden="1" x14ac:dyDescent="0.25">
      <c r="A12775">
        <v>196070540</v>
      </c>
      <c r="B12775">
        <v>803401</v>
      </c>
      <c r="C12775" t="s">
        <v>318</v>
      </c>
      <c r="D12775">
        <v>2021781</v>
      </c>
      <c r="E12775" t="s">
        <v>235</v>
      </c>
      <c r="F12775" t="s">
        <v>214</v>
      </c>
      <c r="G12775" t="s">
        <v>215</v>
      </c>
      <c r="H12775">
        <v>2</v>
      </c>
      <c r="I12775">
        <v>2016</v>
      </c>
      <c r="J12775">
        <v>2</v>
      </c>
      <c r="L12775">
        <v>23086871</v>
      </c>
      <c r="M12775">
        <v>5</v>
      </c>
      <c r="P12775" s="29">
        <f t="shared" si="514"/>
        <v>0.66666666666666663</v>
      </c>
    </row>
    <row r="12776" spans="1:16" hidden="1" x14ac:dyDescent="0.25">
      <c r="A12776">
        <v>196070540</v>
      </c>
      <c r="B12776">
        <v>803401</v>
      </c>
      <c r="C12776" t="s">
        <v>318</v>
      </c>
      <c r="D12776">
        <v>2021993</v>
      </c>
      <c r="E12776" t="s">
        <v>256</v>
      </c>
      <c r="F12776" t="s">
        <v>214</v>
      </c>
      <c r="G12776" t="s">
        <v>215</v>
      </c>
      <c r="H12776">
        <v>2</v>
      </c>
      <c r="I12776">
        <v>2016</v>
      </c>
      <c r="J12776">
        <v>2</v>
      </c>
      <c r="L12776">
        <v>23086519</v>
      </c>
      <c r="M12776">
        <v>5.5</v>
      </c>
      <c r="P12776" s="29">
        <f t="shared" si="514"/>
        <v>0.75</v>
      </c>
    </row>
    <row r="12777" spans="1:16" hidden="1" x14ac:dyDescent="0.25">
      <c r="A12777">
        <v>196070540</v>
      </c>
      <c r="B12777">
        <v>803401</v>
      </c>
      <c r="C12777" t="s">
        <v>318</v>
      </c>
      <c r="D12777">
        <v>2004591</v>
      </c>
      <c r="E12777" t="s">
        <v>271</v>
      </c>
      <c r="F12777" t="s">
        <v>214</v>
      </c>
      <c r="G12777" t="s">
        <v>215</v>
      </c>
      <c r="H12777">
        <v>4</v>
      </c>
      <c r="I12777">
        <v>2017</v>
      </c>
      <c r="J12777">
        <v>1</v>
      </c>
      <c r="L12777">
        <v>23093319</v>
      </c>
      <c r="P12777" s="29" t="str">
        <f t="shared" si="514"/>
        <v>DRP</v>
      </c>
    </row>
    <row r="12778" spans="1:16" hidden="1" x14ac:dyDescent="0.25">
      <c r="A12778">
        <v>196070540</v>
      </c>
      <c r="B12778">
        <v>803401</v>
      </c>
      <c r="C12778" t="s">
        <v>318</v>
      </c>
      <c r="D12778">
        <v>2021787</v>
      </c>
      <c r="E12778" t="s">
        <v>292</v>
      </c>
      <c r="F12778" t="s">
        <v>214</v>
      </c>
      <c r="G12778" t="s">
        <v>215</v>
      </c>
      <c r="H12778">
        <v>4</v>
      </c>
      <c r="I12778">
        <v>2017</v>
      </c>
      <c r="J12778">
        <v>1</v>
      </c>
      <c r="L12778">
        <v>23093320</v>
      </c>
      <c r="P12778" s="29" t="str">
        <f t="shared" si="514"/>
        <v>DRP</v>
      </c>
    </row>
    <row r="12779" spans="1:16" hidden="1" x14ac:dyDescent="0.25">
      <c r="A12779">
        <v>196070540</v>
      </c>
      <c r="B12779">
        <v>803401</v>
      </c>
      <c r="C12779" t="s">
        <v>318</v>
      </c>
      <c r="D12779">
        <v>2021640</v>
      </c>
      <c r="E12779" t="s">
        <v>227</v>
      </c>
      <c r="F12779" t="s">
        <v>214</v>
      </c>
      <c r="G12779" t="s">
        <v>215</v>
      </c>
      <c r="H12779">
        <v>3</v>
      </c>
      <c r="I12779">
        <v>2017</v>
      </c>
      <c r="J12779">
        <v>1</v>
      </c>
      <c r="L12779">
        <v>23092943</v>
      </c>
      <c r="M12779">
        <v>3</v>
      </c>
      <c r="P12779" s="29">
        <f t="shared" si="514"/>
        <v>0.33333333333333331</v>
      </c>
    </row>
    <row r="12780" spans="1:16" hidden="1" x14ac:dyDescent="0.25">
      <c r="A12780">
        <v>196070540</v>
      </c>
      <c r="B12780">
        <v>803401</v>
      </c>
      <c r="C12780" t="s">
        <v>318</v>
      </c>
      <c r="D12780">
        <v>2021679</v>
      </c>
      <c r="E12780" t="s">
        <v>259</v>
      </c>
      <c r="F12780" t="s">
        <v>214</v>
      </c>
      <c r="G12780" t="s">
        <v>215</v>
      </c>
      <c r="H12780">
        <v>2</v>
      </c>
      <c r="I12780">
        <v>2017</v>
      </c>
      <c r="J12780">
        <v>1</v>
      </c>
      <c r="L12780">
        <v>23095788</v>
      </c>
      <c r="M12780">
        <v>5.4</v>
      </c>
      <c r="P12780" s="29">
        <f t="shared" si="514"/>
        <v>0.73333333333333339</v>
      </c>
    </row>
    <row r="12781" spans="1:16" hidden="1" x14ac:dyDescent="0.25">
      <c r="A12781">
        <v>196070540</v>
      </c>
      <c r="B12781">
        <v>803401</v>
      </c>
      <c r="C12781" t="s">
        <v>318</v>
      </c>
      <c r="D12781">
        <v>2021874</v>
      </c>
      <c r="E12781" t="s">
        <v>226</v>
      </c>
      <c r="F12781" t="s">
        <v>214</v>
      </c>
      <c r="G12781" t="s">
        <v>215</v>
      </c>
      <c r="H12781">
        <v>2</v>
      </c>
      <c r="I12781">
        <v>2017</v>
      </c>
      <c r="J12781">
        <v>1</v>
      </c>
      <c r="L12781">
        <v>23095592</v>
      </c>
      <c r="M12781">
        <v>4.2</v>
      </c>
      <c r="P12781" s="29">
        <f t="shared" si="514"/>
        <v>0.53333333333333333</v>
      </c>
    </row>
    <row r="12782" spans="1:16" hidden="1" x14ac:dyDescent="0.25">
      <c r="A12782">
        <v>196070540</v>
      </c>
      <c r="B12782">
        <v>803401</v>
      </c>
      <c r="C12782" t="s">
        <v>318</v>
      </c>
      <c r="D12782">
        <v>2004752</v>
      </c>
      <c r="E12782" t="s">
        <v>290</v>
      </c>
      <c r="F12782" t="s">
        <v>214</v>
      </c>
      <c r="G12782" t="s">
        <v>215</v>
      </c>
      <c r="H12782">
        <v>2</v>
      </c>
      <c r="I12782">
        <v>2017</v>
      </c>
      <c r="J12782">
        <v>1</v>
      </c>
      <c r="L12782">
        <v>23093323</v>
      </c>
      <c r="M12782">
        <v>4</v>
      </c>
      <c r="P12782" s="29">
        <f t="shared" si="514"/>
        <v>0.5</v>
      </c>
    </row>
    <row r="12783" spans="1:16" hidden="1" x14ac:dyDescent="0.25">
      <c r="A12783">
        <v>196070540</v>
      </c>
      <c r="B12783">
        <v>803401</v>
      </c>
      <c r="C12783" t="s">
        <v>318</v>
      </c>
      <c r="D12783">
        <v>2021640</v>
      </c>
      <c r="E12783" t="s">
        <v>227</v>
      </c>
      <c r="F12783" t="s">
        <v>214</v>
      </c>
      <c r="G12783" t="s">
        <v>215</v>
      </c>
      <c r="H12783">
        <v>3</v>
      </c>
      <c r="I12783">
        <v>2017</v>
      </c>
      <c r="J12783">
        <v>2</v>
      </c>
      <c r="L12783">
        <v>23101196</v>
      </c>
      <c r="M12783">
        <v>3.5</v>
      </c>
      <c r="P12783" s="29">
        <f t="shared" si="514"/>
        <v>0.41666666666666669</v>
      </c>
    </row>
    <row r="12784" spans="1:16" hidden="1" x14ac:dyDescent="0.25">
      <c r="A12784">
        <v>196070540</v>
      </c>
      <c r="B12784">
        <v>803401</v>
      </c>
      <c r="C12784" t="s">
        <v>318</v>
      </c>
      <c r="D12784">
        <v>2021725</v>
      </c>
      <c r="E12784" t="s">
        <v>257</v>
      </c>
      <c r="F12784" t="s">
        <v>214</v>
      </c>
      <c r="G12784" t="s">
        <v>215</v>
      </c>
      <c r="H12784">
        <v>3</v>
      </c>
      <c r="I12784">
        <v>2017</v>
      </c>
      <c r="J12784">
        <v>2</v>
      </c>
      <c r="L12784">
        <v>23097532</v>
      </c>
      <c r="M12784">
        <v>3.1</v>
      </c>
      <c r="P12784" s="29">
        <f t="shared" si="514"/>
        <v>0.35000000000000003</v>
      </c>
    </row>
    <row r="12785" spans="1:16" hidden="1" x14ac:dyDescent="0.25">
      <c r="A12785">
        <v>196070540</v>
      </c>
      <c r="B12785">
        <v>803401</v>
      </c>
      <c r="C12785" t="s">
        <v>318</v>
      </c>
      <c r="D12785">
        <v>2004591</v>
      </c>
      <c r="E12785" t="s">
        <v>271</v>
      </c>
      <c r="F12785" t="s">
        <v>214</v>
      </c>
      <c r="G12785" t="s">
        <v>215</v>
      </c>
      <c r="H12785">
        <v>2</v>
      </c>
      <c r="I12785">
        <v>2017</v>
      </c>
      <c r="J12785">
        <v>2</v>
      </c>
      <c r="L12785">
        <v>23101930</v>
      </c>
      <c r="M12785">
        <v>4</v>
      </c>
      <c r="P12785" s="29">
        <f t="shared" si="514"/>
        <v>0.5</v>
      </c>
    </row>
    <row r="12786" spans="1:16" hidden="1" x14ac:dyDescent="0.25">
      <c r="A12786">
        <v>196070540</v>
      </c>
      <c r="B12786">
        <v>803401</v>
      </c>
      <c r="C12786" t="s">
        <v>318</v>
      </c>
      <c r="D12786">
        <v>2021787</v>
      </c>
      <c r="E12786" t="s">
        <v>292</v>
      </c>
      <c r="F12786" t="s">
        <v>214</v>
      </c>
      <c r="G12786" t="s">
        <v>215</v>
      </c>
      <c r="H12786">
        <v>2</v>
      </c>
      <c r="I12786">
        <v>2017</v>
      </c>
      <c r="J12786">
        <v>2</v>
      </c>
      <c r="L12786">
        <v>23097627</v>
      </c>
      <c r="M12786">
        <v>5.4</v>
      </c>
      <c r="P12786" s="29">
        <f t="shared" si="514"/>
        <v>0.73333333333333339</v>
      </c>
    </row>
    <row r="12787" spans="1:16" hidden="1" x14ac:dyDescent="0.25">
      <c r="A12787">
        <v>196070540</v>
      </c>
      <c r="B12787">
        <v>803401</v>
      </c>
      <c r="C12787" t="s">
        <v>318</v>
      </c>
      <c r="D12787">
        <v>2021750</v>
      </c>
      <c r="E12787" t="s">
        <v>296</v>
      </c>
      <c r="F12787" t="s">
        <v>214</v>
      </c>
      <c r="G12787" t="s">
        <v>215</v>
      </c>
      <c r="H12787">
        <v>2</v>
      </c>
      <c r="I12787">
        <v>2017</v>
      </c>
      <c r="J12787">
        <v>2</v>
      </c>
      <c r="L12787">
        <v>23097531</v>
      </c>
      <c r="M12787">
        <v>5.5</v>
      </c>
      <c r="P12787" s="29">
        <f t="shared" si="514"/>
        <v>0.75</v>
      </c>
    </row>
    <row r="12788" spans="1:16" hidden="1" x14ac:dyDescent="0.25">
      <c r="A12788">
        <v>196070540</v>
      </c>
      <c r="B12788">
        <v>803401</v>
      </c>
      <c r="C12788" t="s">
        <v>318</v>
      </c>
      <c r="D12788">
        <v>2019271</v>
      </c>
      <c r="E12788" t="s">
        <v>236</v>
      </c>
      <c r="F12788" t="s">
        <v>214</v>
      </c>
      <c r="G12788" t="s">
        <v>215</v>
      </c>
      <c r="H12788">
        <v>2</v>
      </c>
      <c r="I12788">
        <v>2017</v>
      </c>
      <c r="J12788">
        <v>2</v>
      </c>
      <c r="L12788">
        <v>23097915</v>
      </c>
      <c r="M12788">
        <v>6.3</v>
      </c>
      <c r="P12788" s="29">
        <f t="shared" si="514"/>
        <v>0.8833333333333333</v>
      </c>
    </row>
    <row r="12789" spans="1:16" hidden="1" x14ac:dyDescent="0.25">
      <c r="A12789">
        <v>196070540</v>
      </c>
      <c r="B12789">
        <v>803401</v>
      </c>
      <c r="C12789" t="s">
        <v>318</v>
      </c>
      <c r="D12789">
        <v>2019272</v>
      </c>
      <c r="E12789" t="s">
        <v>249</v>
      </c>
      <c r="F12789" t="s">
        <v>214</v>
      </c>
      <c r="G12789" t="s">
        <v>215</v>
      </c>
      <c r="H12789">
        <v>2</v>
      </c>
      <c r="I12789">
        <v>2018</v>
      </c>
      <c r="J12789">
        <v>1</v>
      </c>
      <c r="L12789">
        <v>23104906</v>
      </c>
      <c r="M12789">
        <v>6.2</v>
      </c>
      <c r="P12789" s="29">
        <f t="shared" si="514"/>
        <v>0.8666666666666667</v>
      </c>
    </row>
    <row r="12790" spans="1:16" hidden="1" x14ac:dyDescent="0.25">
      <c r="A12790">
        <v>196070540</v>
      </c>
      <c r="B12790">
        <v>803401</v>
      </c>
      <c r="C12790" t="s">
        <v>318</v>
      </c>
      <c r="D12790">
        <v>2021615</v>
      </c>
      <c r="E12790" t="s">
        <v>255</v>
      </c>
      <c r="F12790" t="s">
        <v>214</v>
      </c>
      <c r="G12790" t="s">
        <v>215</v>
      </c>
      <c r="H12790">
        <v>2</v>
      </c>
      <c r="I12790">
        <v>2018</v>
      </c>
      <c r="J12790">
        <v>1</v>
      </c>
      <c r="L12790">
        <v>23107757</v>
      </c>
      <c r="M12790">
        <v>4</v>
      </c>
      <c r="P12790" s="29">
        <f t="shared" si="514"/>
        <v>0.5</v>
      </c>
    </row>
    <row r="12791" spans="1:16" hidden="1" x14ac:dyDescent="0.25">
      <c r="A12791">
        <v>196070540</v>
      </c>
      <c r="B12791">
        <v>803401</v>
      </c>
      <c r="C12791" t="s">
        <v>318</v>
      </c>
      <c r="D12791">
        <v>2021661</v>
      </c>
      <c r="E12791" t="s">
        <v>305</v>
      </c>
      <c r="F12791" t="s">
        <v>214</v>
      </c>
      <c r="G12791" t="s">
        <v>215</v>
      </c>
      <c r="H12791">
        <v>3</v>
      </c>
      <c r="I12791">
        <v>2018</v>
      </c>
      <c r="J12791">
        <v>1</v>
      </c>
      <c r="L12791">
        <v>23107773</v>
      </c>
      <c r="M12791">
        <v>3.2</v>
      </c>
      <c r="P12791" s="29">
        <f t="shared" si="514"/>
        <v>0.3666666666666667</v>
      </c>
    </row>
    <row r="12792" spans="1:16" hidden="1" x14ac:dyDescent="0.25">
      <c r="A12792">
        <v>196070540</v>
      </c>
      <c r="B12792">
        <v>803401</v>
      </c>
      <c r="C12792" t="s">
        <v>318</v>
      </c>
      <c r="D12792">
        <v>2021723</v>
      </c>
      <c r="E12792" t="s">
        <v>299</v>
      </c>
      <c r="F12792" t="s">
        <v>214</v>
      </c>
      <c r="G12792" t="s">
        <v>215</v>
      </c>
      <c r="H12792">
        <v>3</v>
      </c>
      <c r="I12792">
        <v>2018</v>
      </c>
      <c r="J12792">
        <v>1</v>
      </c>
      <c r="L12792">
        <v>23108090</v>
      </c>
      <c r="M12792" t="s">
        <v>221</v>
      </c>
      <c r="P12792" s="29" t="str">
        <f t="shared" si="514"/>
        <v>BAD</v>
      </c>
    </row>
    <row r="12793" spans="1:16" hidden="1" x14ac:dyDescent="0.25">
      <c r="A12793">
        <v>196070540</v>
      </c>
      <c r="B12793">
        <v>803401</v>
      </c>
      <c r="C12793" t="s">
        <v>318</v>
      </c>
      <c r="D12793">
        <v>2021640</v>
      </c>
      <c r="E12793" t="s">
        <v>227</v>
      </c>
      <c r="F12793" t="s">
        <v>214</v>
      </c>
      <c r="G12793" t="s">
        <v>215</v>
      </c>
      <c r="H12793">
        <v>3</v>
      </c>
      <c r="I12793">
        <v>2018</v>
      </c>
      <c r="J12793">
        <v>1</v>
      </c>
      <c r="L12793">
        <v>23108119</v>
      </c>
      <c r="M12793">
        <v>3.7</v>
      </c>
      <c r="P12793" s="29">
        <f t="shared" si="514"/>
        <v>0.45</v>
      </c>
    </row>
    <row r="12794" spans="1:16" hidden="1" x14ac:dyDescent="0.25">
      <c r="A12794">
        <v>196070540</v>
      </c>
      <c r="B12794">
        <v>803401</v>
      </c>
      <c r="C12794" t="s">
        <v>318</v>
      </c>
      <c r="D12794">
        <v>2021725</v>
      </c>
      <c r="E12794" t="s">
        <v>257</v>
      </c>
      <c r="F12794" t="s">
        <v>214</v>
      </c>
      <c r="G12794" t="s">
        <v>215</v>
      </c>
      <c r="H12794">
        <v>2</v>
      </c>
      <c r="I12794">
        <v>2018</v>
      </c>
      <c r="J12794">
        <v>1</v>
      </c>
      <c r="L12794">
        <v>23108653</v>
      </c>
      <c r="M12794">
        <v>5.0999999999999996</v>
      </c>
      <c r="P12794" s="29">
        <f t="shared" si="514"/>
        <v>0.68333333333333324</v>
      </c>
    </row>
    <row r="12795" spans="1:16" hidden="1" x14ac:dyDescent="0.25">
      <c r="A12795">
        <v>196070540</v>
      </c>
      <c r="B12795">
        <v>803401</v>
      </c>
      <c r="C12795" t="s">
        <v>318</v>
      </c>
      <c r="D12795">
        <v>2021631</v>
      </c>
      <c r="E12795" t="s">
        <v>302</v>
      </c>
      <c r="F12795" t="s">
        <v>214</v>
      </c>
      <c r="G12795" t="s">
        <v>215</v>
      </c>
      <c r="H12795">
        <v>2</v>
      </c>
      <c r="I12795">
        <v>2018</v>
      </c>
      <c r="J12795">
        <v>2</v>
      </c>
      <c r="L12795">
        <v>23115885</v>
      </c>
      <c r="M12795">
        <v>5.8</v>
      </c>
      <c r="P12795" s="29">
        <f t="shared" si="514"/>
        <v>0.79999999999999993</v>
      </c>
    </row>
    <row r="12796" spans="1:16" hidden="1" x14ac:dyDescent="0.25">
      <c r="A12796">
        <v>196070540</v>
      </c>
      <c r="B12796">
        <v>803401</v>
      </c>
      <c r="C12796" t="s">
        <v>318</v>
      </c>
      <c r="D12796">
        <v>2021661</v>
      </c>
      <c r="E12796" t="s">
        <v>305</v>
      </c>
      <c r="F12796" t="s">
        <v>214</v>
      </c>
      <c r="G12796" t="s">
        <v>215</v>
      </c>
      <c r="H12796">
        <v>3</v>
      </c>
      <c r="I12796">
        <v>2018</v>
      </c>
      <c r="J12796">
        <v>2</v>
      </c>
      <c r="L12796">
        <v>23115901</v>
      </c>
      <c r="M12796">
        <v>3.6</v>
      </c>
      <c r="P12796" s="29">
        <f t="shared" si="514"/>
        <v>0.43333333333333335</v>
      </c>
    </row>
    <row r="12797" spans="1:16" hidden="1" x14ac:dyDescent="0.25">
      <c r="A12797">
        <v>196070540</v>
      </c>
      <c r="B12797">
        <v>803401</v>
      </c>
      <c r="C12797" t="s">
        <v>318</v>
      </c>
      <c r="D12797">
        <v>2021640</v>
      </c>
      <c r="E12797" t="s">
        <v>227</v>
      </c>
      <c r="F12797" t="s">
        <v>214</v>
      </c>
      <c r="G12797" t="s">
        <v>215</v>
      </c>
      <c r="H12797">
        <v>2</v>
      </c>
      <c r="I12797">
        <v>2018</v>
      </c>
      <c r="J12797">
        <v>2</v>
      </c>
      <c r="L12797">
        <v>23116289</v>
      </c>
      <c r="M12797">
        <v>4.5</v>
      </c>
      <c r="P12797" s="29">
        <f t="shared" si="514"/>
        <v>0.58333333333333337</v>
      </c>
    </row>
    <row r="12798" spans="1:16" hidden="1" x14ac:dyDescent="0.25">
      <c r="A12798">
        <v>196070540</v>
      </c>
      <c r="B12798">
        <v>803401</v>
      </c>
      <c r="C12798" t="s">
        <v>318</v>
      </c>
      <c r="D12798">
        <v>2021723</v>
      </c>
      <c r="E12798" t="s">
        <v>299</v>
      </c>
      <c r="F12798" t="s">
        <v>214</v>
      </c>
      <c r="G12798" t="s">
        <v>215</v>
      </c>
      <c r="H12798">
        <v>4</v>
      </c>
      <c r="I12798">
        <v>2018</v>
      </c>
      <c r="J12798">
        <v>2</v>
      </c>
      <c r="L12798">
        <v>23115889</v>
      </c>
      <c r="P12798" s="29" t="str">
        <f t="shared" si="514"/>
        <v>DRP</v>
      </c>
    </row>
    <row r="12799" spans="1:16" hidden="1" x14ac:dyDescent="0.25">
      <c r="A12799">
        <v>196070540</v>
      </c>
      <c r="B12799">
        <v>803401</v>
      </c>
      <c r="C12799" t="s">
        <v>318</v>
      </c>
      <c r="D12799">
        <v>2004587</v>
      </c>
      <c r="E12799" t="s">
        <v>288</v>
      </c>
      <c r="F12799" t="s">
        <v>214</v>
      </c>
      <c r="G12799" t="s">
        <v>215</v>
      </c>
      <c r="H12799">
        <v>2</v>
      </c>
      <c r="I12799">
        <v>2019</v>
      </c>
      <c r="J12799">
        <v>1</v>
      </c>
      <c r="L12799">
        <v>23124772</v>
      </c>
      <c r="M12799">
        <v>5</v>
      </c>
      <c r="P12799" s="29">
        <f t="shared" si="514"/>
        <v>0.66666666666666663</v>
      </c>
    </row>
    <row r="12800" spans="1:16" hidden="1" x14ac:dyDescent="0.25">
      <c r="A12800">
        <v>196070540</v>
      </c>
      <c r="B12800">
        <v>803401</v>
      </c>
      <c r="C12800" t="s">
        <v>318</v>
      </c>
      <c r="D12800">
        <v>2021661</v>
      </c>
      <c r="E12800" t="s">
        <v>305</v>
      </c>
      <c r="F12800" t="s">
        <v>214</v>
      </c>
      <c r="G12800" t="s">
        <v>215</v>
      </c>
      <c r="H12800">
        <v>3</v>
      </c>
      <c r="I12800">
        <v>2019</v>
      </c>
      <c r="J12800">
        <v>1</v>
      </c>
      <c r="L12800">
        <v>23120234</v>
      </c>
      <c r="M12800">
        <v>3.4</v>
      </c>
      <c r="P12800" s="29">
        <f t="shared" si="514"/>
        <v>0.39999999999999997</v>
      </c>
    </row>
    <row r="12801" spans="1:16" hidden="1" x14ac:dyDescent="0.25">
      <c r="A12801">
        <v>196070540</v>
      </c>
      <c r="B12801">
        <v>803401</v>
      </c>
      <c r="C12801" t="s">
        <v>318</v>
      </c>
      <c r="D12801">
        <v>2019273</v>
      </c>
      <c r="E12801" t="s">
        <v>248</v>
      </c>
      <c r="F12801" t="s">
        <v>214</v>
      </c>
      <c r="G12801" t="s">
        <v>215</v>
      </c>
      <c r="H12801">
        <v>2</v>
      </c>
      <c r="I12801">
        <v>2019</v>
      </c>
      <c r="J12801">
        <v>1</v>
      </c>
      <c r="L12801">
        <v>23121998</v>
      </c>
      <c r="M12801">
        <v>4.4000000000000004</v>
      </c>
      <c r="P12801" s="29">
        <f t="shared" si="514"/>
        <v>0.56666666666666676</v>
      </c>
    </row>
    <row r="12802" spans="1:16" hidden="1" x14ac:dyDescent="0.25">
      <c r="A12802">
        <v>196070540</v>
      </c>
      <c r="B12802">
        <v>803401</v>
      </c>
      <c r="C12802" t="s">
        <v>318</v>
      </c>
      <c r="D12802">
        <v>2021591</v>
      </c>
      <c r="E12802" t="s">
        <v>240</v>
      </c>
      <c r="F12802" t="s">
        <v>214</v>
      </c>
      <c r="G12802" t="s">
        <v>215</v>
      </c>
      <c r="H12802">
        <v>2</v>
      </c>
      <c r="I12802">
        <v>2019</v>
      </c>
      <c r="J12802">
        <v>1</v>
      </c>
      <c r="L12802">
        <v>23120225</v>
      </c>
      <c r="M12802">
        <v>4.0999999999999996</v>
      </c>
      <c r="P12802" s="29">
        <f t="shared" si="514"/>
        <v>0.51666666666666661</v>
      </c>
    </row>
    <row r="12803" spans="1:16" hidden="1" x14ac:dyDescent="0.25">
      <c r="A12803">
        <v>196070540</v>
      </c>
      <c r="B12803">
        <v>803401</v>
      </c>
      <c r="C12803" t="s">
        <v>318</v>
      </c>
      <c r="D12803">
        <v>2021723</v>
      </c>
      <c r="E12803" t="s">
        <v>299</v>
      </c>
      <c r="F12803" t="s">
        <v>214</v>
      </c>
      <c r="G12803" t="s">
        <v>215</v>
      </c>
      <c r="H12803">
        <v>3</v>
      </c>
      <c r="I12803">
        <v>2019</v>
      </c>
      <c r="J12803">
        <v>1</v>
      </c>
      <c r="L12803">
        <v>23123925</v>
      </c>
      <c r="M12803">
        <v>2.9</v>
      </c>
      <c r="P12803" s="29">
        <f t="shared" si="514"/>
        <v>0.31666666666666665</v>
      </c>
    </row>
    <row r="12804" spans="1:16" hidden="1" x14ac:dyDescent="0.25">
      <c r="A12804">
        <v>196070540</v>
      </c>
      <c r="B12804">
        <v>803401</v>
      </c>
      <c r="C12804" t="s">
        <v>318</v>
      </c>
      <c r="D12804">
        <v>2004586</v>
      </c>
      <c r="E12804" t="s">
        <v>325</v>
      </c>
      <c r="F12804" t="s">
        <v>214</v>
      </c>
      <c r="G12804" t="s">
        <v>215</v>
      </c>
      <c r="H12804">
        <v>3</v>
      </c>
      <c r="I12804">
        <v>2019</v>
      </c>
      <c r="J12804">
        <v>1</v>
      </c>
      <c r="L12804">
        <v>23124771</v>
      </c>
      <c r="M12804">
        <v>3.3</v>
      </c>
      <c r="P12804" s="29">
        <f t="shared" si="514"/>
        <v>0.3833333333333333</v>
      </c>
    </row>
    <row r="12805" spans="1:16" hidden="1" x14ac:dyDescent="0.25">
      <c r="A12805">
        <v>196070540</v>
      </c>
      <c r="B12805">
        <v>803401</v>
      </c>
      <c r="C12805" t="s">
        <v>318</v>
      </c>
      <c r="D12805">
        <v>2004586</v>
      </c>
      <c r="E12805" t="s">
        <v>325</v>
      </c>
      <c r="F12805" t="s">
        <v>214</v>
      </c>
      <c r="G12805" t="s">
        <v>215</v>
      </c>
      <c r="H12805">
        <v>1</v>
      </c>
      <c r="I12805">
        <v>2019</v>
      </c>
      <c r="J12805">
        <v>2</v>
      </c>
      <c r="L12805">
        <v>23130406</v>
      </c>
      <c r="P12805" s="29" t="str">
        <f t="shared" si="514"/>
        <v>NULL</v>
      </c>
    </row>
    <row r="12806" spans="1:16" hidden="1" x14ac:dyDescent="0.25">
      <c r="A12806">
        <v>196070540</v>
      </c>
      <c r="B12806">
        <v>803401</v>
      </c>
      <c r="C12806" t="s">
        <v>318</v>
      </c>
      <c r="D12806">
        <v>2021661</v>
      </c>
      <c r="E12806" t="s">
        <v>305</v>
      </c>
      <c r="F12806" t="s">
        <v>214</v>
      </c>
      <c r="G12806" t="s">
        <v>215</v>
      </c>
      <c r="H12806">
        <v>1</v>
      </c>
      <c r="I12806">
        <v>2019</v>
      </c>
      <c r="J12806">
        <v>2</v>
      </c>
      <c r="L12806">
        <v>23129798</v>
      </c>
      <c r="P12806" s="29" t="str">
        <f t="shared" si="514"/>
        <v>NULL</v>
      </c>
    </row>
    <row r="12807" spans="1:16" hidden="1" x14ac:dyDescent="0.25">
      <c r="A12807">
        <v>196070540</v>
      </c>
      <c r="B12807">
        <v>803401</v>
      </c>
      <c r="C12807" t="s">
        <v>318</v>
      </c>
      <c r="D12807">
        <v>2021723</v>
      </c>
      <c r="E12807" t="s">
        <v>299</v>
      </c>
      <c r="F12807" t="s">
        <v>214</v>
      </c>
      <c r="G12807" t="s">
        <v>215</v>
      </c>
      <c r="H12807">
        <v>1</v>
      </c>
      <c r="I12807">
        <v>2019</v>
      </c>
      <c r="J12807">
        <v>2</v>
      </c>
      <c r="L12807">
        <v>23129792</v>
      </c>
      <c r="P12807" s="29" t="str">
        <f t="shared" si="514"/>
        <v>NULL</v>
      </c>
    </row>
    <row r="12808" spans="1:16" hidden="1" x14ac:dyDescent="0.25">
      <c r="A12808">
        <v>196070540</v>
      </c>
      <c r="B12808">
        <v>803401</v>
      </c>
      <c r="C12808" t="s">
        <v>318</v>
      </c>
      <c r="D12808">
        <v>2021744</v>
      </c>
      <c r="E12808" t="s">
        <v>262</v>
      </c>
      <c r="F12808" t="s">
        <v>214</v>
      </c>
      <c r="G12808" t="s">
        <v>215</v>
      </c>
      <c r="H12808">
        <v>1</v>
      </c>
      <c r="I12808">
        <v>2019</v>
      </c>
      <c r="J12808">
        <v>2</v>
      </c>
      <c r="L12808">
        <v>23120240</v>
      </c>
      <c r="P12808" s="29" t="str">
        <f t="shared" si="514"/>
        <v>NULL</v>
      </c>
    </row>
    <row r="12809" spans="1:16" hidden="1" x14ac:dyDescent="0.25">
      <c r="A12809">
        <v>196070540</v>
      </c>
      <c r="B12809">
        <v>803401</v>
      </c>
      <c r="C12809" t="s">
        <v>318</v>
      </c>
      <c r="D12809">
        <v>2004597</v>
      </c>
      <c r="E12809" t="s">
        <v>279</v>
      </c>
      <c r="F12809" t="s">
        <v>214</v>
      </c>
      <c r="G12809" t="s">
        <v>215</v>
      </c>
      <c r="H12809">
        <v>1</v>
      </c>
      <c r="I12809">
        <v>2019</v>
      </c>
      <c r="J12809">
        <v>2</v>
      </c>
      <c r="L12809">
        <v>23129794</v>
      </c>
      <c r="P12809" s="29" t="str">
        <f t="shared" si="514"/>
        <v>NULL</v>
      </c>
    </row>
    <row r="12810" spans="1:16" hidden="1" x14ac:dyDescent="0.25">
      <c r="A12810">
        <v>196070540</v>
      </c>
      <c r="B12810">
        <v>803401</v>
      </c>
      <c r="C12810" t="s">
        <v>318</v>
      </c>
      <c r="D12810">
        <v>2021716</v>
      </c>
      <c r="E12810" t="s">
        <v>291</v>
      </c>
      <c r="F12810" t="s">
        <v>214</v>
      </c>
      <c r="G12810" t="s">
        <v>215</v>
      </c>
      <c r="H12810">
        <v>1</v>
      </c>
      <c r="I12810">
        <v>2019</v>
      </c>
      <c r="J12810">
        <v>2</v>
      </c>
      <c r="L12810">
        <v>23129800</v>
      </c>
      <c r="P12810" s="29" t="str">
        <f t="shared" si="514"/>
        <v>NULL</v>
      </c>
    </row>
    <row r="12811" spans="1:16" hidden="1" x14ac:dyDescent="0.25">
      <c r="A12811">
        <v>196079165</v>
      </c>
      <c r="B12811">
        <v>803403</v>
      </c>
      <c r="C12811" t="s">
        <v>224</v>
      </c>
      <c r="D12811">
        <v>2004172</v>
      </c>
      <c r="E12811" t="s">
        <v>213</v>
      </c>
      <c r="F12811" t="s">
        <v>214</v>
      </c>
      <c r="G12811" t="s">
        <v>215</v>
      </c>
      <c r="H12811">
        <v>2</v>
      </c>
      <c r="I12811">
        <v>2015</v>
      </c>
      <c r="J12811">
        <v>1</v>
      </c>
      <c r="L12811">
        <v>23067065</v>
      </c>
      <c r="M12811">
        <v>6</v>
      </c>
      <c r="P12811" s="29">
        <f t="shared" ref="P12811:P12823" si="515">IF(AND(ISNUMBER(M12811),H12811&lt;&gt;4,N12811&lt;&gt;"X"),(M12811-1)/6,IF(H12811=4,"DRP",IF(AND(H12811=3,M12811="NA"),"BAD",IF(AND(H12811=2),"CVL",IF(AND(H12811=1,ISBLANK(M12811)),"NULL","UNK")))))</f>
        <v>0.83333333333333337</v>
      </c>
    </row>
    <row r="12812" spans="1:16" hidden="1" x14ac:dyDescent="0.25">
      <c r="A12812">
        <v>196079165</v>
      </c>
      <c r="B12812">
        <v>803403</v>
      </c>
      <c r="C12812" t="s">
        <v>224</v>
      </c>
      <c r="D12812">
        <v>2005111</v>
      </c>
      <c r="E12812" t="s">
        <v>218</v>
      </c>
      <c r="F12812" t="s">
        <v>214</v>
      </c>
      <c r="G12812" t="s">
        <v>215</v>
      </c>
      <c r="H12812">
        <v>2</v>
      </c>
      <c r="I12812">
        <v>2015</v>
      </c>
      <c r="J12812">
        <v>1</v>
      </c>
      <c r="L12812">
        <v>23065095</v>
      </c>
      <c r="M12812">
        <v>5.3</v>
      </c>
      <c r="P12812" s="29">
        <f t="shared" si="515"/>
        <v>0.71666666666666667</v>
      </c>
    </row>
    <row r="12813" spans="1:16" hidden="1" x14ac:dyDescent="0.25">
      <c r="A12813">
        <v>196079165</v>
      </c>
      <c r="B12813">
        <v>803403</v>
      </c>
      <c r="C12813" t="s">
        <v>224</v>
      </c>
      <c r="D12813">
        <v>2005125</v>
      </c>
      <c r="E12813" t="s">
        <v>223</v>
      </c>
      <c r="F12813" t="s">
        <v>214</v>
      </c>
      <c r="G12813" t="s">
        <v>215</v>
      </c>
      <c r="H12813">
        <v>2</v>
      </c>
      <c r="I12813">
        <v>2015</v>
      </c>
      <c r="J12813">
        <v>1</v>
      </c>
      <c r="L12813">
        <v>23065084</v>
      </c>
      <c r="M12813">
        <v>4.3</v>
      </c>
      <c r="P12813" s="29">
        <f t="shared" si="515"/>
        <v>0.54999999999999993</v>
      </c>
    </row>
    <row r="12814" spans="1:16" hidden="1" x14ac:dyDescent="0.25">
      <c r="A12814">
        <v>196079165</v>
      </c>
      <c r="B12814">
        <v>803403</v>
      </c>
      <c r="C12814" t="s">
        <v>224</v>
      </c>
      <c r="D12814">
        <v>2021879</v>
      </c>
      <c r="E12814" t="s">
        <v>219</v>
      </c>
      <c r="F12814" t="s">
        <v>214</v>
      </c>
      <c r="G12814" t="s">
        <v>215</v>
      </c>
      <c r="H12814">
        <v>2</v>
      </c>
      <c r="I12814">
        <v>2015</v>
      </c>
      <c r="J12814">
        <v>1</v>
      </c>
      <c r="L12814">
        <v>23065089</v>
      </c>
      <c r="M12814">
        <v>4</v>
      </c>
      <c r="P12814" s="29">
        <f t="shared" si="515"/>
        <v>0.5</v>
      </c>
    </row>
    <row r="12815" spans="1:16" hidden="1" x14ac:dyDescent="0.25">
      <c r="A12815">
        <v>196079165</v>
      </c>
      <c r="B12815">
        <v>803403</v>
      </c>
      <c r="C12815" t="s">
        <v>224</v>
      </c>
      <c r="D12815">
        <v>2021900</v>
      </c>
      <c r="E12815" t="s">
        <v>216</v>
      </c>
      <c r="F12815" t="s">
        <v>214</v>
      </c>
      <c r="G12815" t="s">
        <v>215</v>
      </c>
      <c r="H12815">
        <v>2</v>
      </c>
      <c r="I12815">
        <v>2015</v>
      </c>
      <c r="J12815">
        <v>1</v>
      </c>
      <c r="L12815">
        <v>23065093</v>
      </c>
      <c r="M12815">
        <v>5.8</v>
      </c>
      <c r="P12815" s="29">
        <f t="shared" si="515"/>
        <v>0.79999999999999993</v>
      </c>
    </row>
    <row r="12816" spans="1:16" hidden="1" x14ac:dyDescent="0.25">
      <c r="A12816">
        <v>196079165</v>
      </c>
      <c r="B12816">
        <v>803403</v>
      </c>
      <c r="C12816" t="s">
        <v>224</v>
      </c>
      <c r="D12816">
        <v>2005108</v>
      </c>
      <c r="E12816" t="s">
        <v>217</v>
      </c>
      <c r="F12816" t="s">
        <v>214</v>
      </c>
      <c r="G12816" t="s">
        <v>215</v>
      </c>
      <c r="H12816">
        <v>3</v>
      </c>
      <c r="I12816">
        <v>2015</v>
      </c>
      <c r="J12816">
        <v>1</v>
      </c>
      <c r="L12816">
        <v>23065086</v>
      </c>
      <c r="M12816">
        <v>3.6</v>
      </c>
      <c r="P12816" s="29">
        <f t="shared" si="515"/>
        <v>0.43333333333333335</v>
      </c>
    </row>
    <row r="12817" spans="1:16" hidden="1" x14ac:dyDescent="0.25">
      <c r="A12817">
        <v>196079165</v>
      </c>
      <c r="B12817">
        <v>803403</v>
      </c>
      <c r="C12817" t="s">
        <v>224</v>
      </c>
      <c r="D12817">
        <v>2004183</v>
      </c>
      <c r="E12817" t="s">
        <v>244</v>
      </c>
      <c r="F12817" t="s">
        <v>214</v>
      </c>
      <c r="G12817" t="s">
        <v>215</v>
      </c>
      <c r="H12817">
        <v>2</v>
      </c>
      <c r="I12817">
        <v>2015</v>
      </c>
      <c r="J12817">
        <v>2</v>
      </c>
      <c r="L12817">
        <v>23072785</v>
      </c>
      <c r="M12817">
        <v>6</v>
      </c>
      <c r="P12817" s="29">
        <f t="shared" si="515"/>
        <v>0.83333333333333337</v>
      </c>
    </row>
    <row r="12818" spans="1:16" hidden="1" x14ac:dyDescent="0.25">
      <c r="A12818">
        <v>196079165</v>
      </c>
      <c r="B12818">
        <v>803403</v>
      </c>
      <c r="C12818" t="s">
        <v>224</v>
      </c>
      <c r="D12818">
        <v>2005124</v>
      </c>
      <c r="E12818" t="s">
        <v>220</v>
      </c>
      <c r="F12818" t="s">
        <v>214</v>
      </c>
      <c r="G12818" t="s">
        <v>215</v>
      </c>
      <c r="H12818">
        <v>2</v>
      </c>
      <c r="I12818">
        <v>2015</v>
      </c>
      <c r="J12818">
        <v>2</v>
      </c>
      <c r="L12818">
        <v>23072066</v>
      </c>
      <c r="M12818">
        <v>4.0999999999999996</v>
      </c>
      <c r="P12818" s="29">
        <f t="shared" si="515"/>
        <v>0.51666666666666661</v>
      </c>
    </row>
    <row r="12819" spans="1:16" hidden="1" x14ac:dyDescent="0.25">
      <c r="A12819">
        <v>196079165</v>
      </c>
      <c r="B12819">
        <v>803403</v>
      </c>
      <c r="C12819" t="s">
        <v>224</v>
      </c>
      <c r="D12819">
        <v>2021994</v>
      </c>
      <c r="E12819" t="s">
        <v>298</v>
      </c>
      <c r="F12819" t="s">
        <v>214</v>
      </c>
      <c r="G12819" t="s">
        <v>215</v>
      </c>
      <c r="H12819">
        <v>2</v>
      </c>
      <c r="I12819">
        <v>2015</v>
      </c>
      <c r="J12819">
        <v>2</v>
      </c>
      <c r="L12819">
        <v>23072067</v>
      </c>
      <c r="M12819">
        <v>5.2</v>
      </c>
      <c r="P12819" s="29">
        <f t="shared" si="515"/>
        <v>0.70000000000000007</v>
      </c>
    </row>
    <row r="12820" spans="1:16" hidden="1" x14ac:dyDescent="0.25">
      <c r="A12820">
        <v>196079165</v>
      </c>
      <c r="B12820">
        <v>803403</v>
      </c>
      <c r="C12820" t="s">
        <v>224</v>
      </c>
      <c r="D12820">
        <v>2021880</v>
      </c>
      <c r="E12820" t="s">
        <v>242</v>
      </c>
      <c r="F12820" t="s">
        <v>214</v>
      </c>
      <c r="G12820" t="s">
        <v>215</v>
      </c>
      <c r="H12820">
        <v>3</v>
      </c>
      <c r="I12820">
        <v>2015</v>
      </c>
      <c r="J12820">
        <v>2</v>
      </c>
      <c r="L12820">
        <v>23072063</v>
      </c>
      <c r="M12820">
        <v>3.2</v>
      </c>
      <c r="P12820" s="29">
        <f t="shared" si="515"/>
        <v>0.3666666666666667</v>
      </c>
    </row>
    <row r="12821" spans="1:16" hidden="1" x14ac:dyDescent="0.25">
      <c r="A12821">
        <v>196079165</v>
      </c>
      <c r="B12821">
        <v>803403</v>
      </c>
      <c r="C12821" t="s">
        <v>224</v>
      </c>
      <c r="D12821">
        <v>2021901</v>
      </c>
      <c r="E12821" t="s">
        <v>253</v>
      </c>
      <c r="F12821" t="s">
        <v>214</v>
      </c>
      <c r="G12821" t="s">
        <v>215</v>
      </c>
      <c r="H12821">
        <v>2</v>
      </c>
      <c r="I12821">
        <v>2015</v>
      </c>
      <c r="J12821">
        <v>2</v>
      </c>
      <c r="L12821">
        <v>23072065</v>
      </c>
      <c r="M12821">
        <v>4.8</v>
      </c>
      <c r="P12821" s="29">
        <f t="shared" si="515"/>
        <v>0.6333333333333333</v>
      </c>
    </row>
    <row r="12822" spans="1:16" hidden="1" x14ac:dyDescent="0.25">
      <c r="A12822">
        <v>196079165</v>
      </c>
      <c r="B12822">
        <v>803403</v>
      </c>
      <c r="C12822" t="s">
        <v>224</v>
      </c>
      <c r="D12822">
        <v>2005108</v>
      </c>
      <c r="E12822" t="s">
        <v>217</v>
      </c>
      <c r="F12822" t="s">
        <v>214</v>
      </c>
      <c r="G12822" t="s">
        <v>215</v>
      </c>
      <c r="H12822">
        <v>2</v>
      </c>
      <c r="I12822">
        <v>2015</v>
      </c>
      <c r="J12822">
        <v>2</v>
      </c>
      <c r="L12822">
        <v>23072062</v>
      </c>
      <c r="M12822">
        <v>5.3</v>
      </c>
      <c r="P12822" s="29">
        <f t="shared" si="515"/>
        <v>0.71666666666666667</v>
      </c>
    </row>
    <row r="12823" spans="1:16" hidden="1" x14ac:dyDescent="0.25">
      <c r="A12823">
        <v>196079165</v>
      </c>
      <c r="B12823">
        <v>803403</v>
      </c>
      <c r="C12823" t="s">
        <v>224</v>
      </c>
      <c r="D12823">
        <v>2004186</v>
      </c>
      <c r="E12823" t="s">
        <v>229</v>
      </c>
      <c r="F12823" t="s">
        <v>214</v>
      </c>
      <c r="G12823" t="s">
        <v>215</v>
      </c>
      <c r="H12823">
        <v>4</v>
      </c>
      <c r="I12823">
        <v>2015</v>
      </c>
      <c r="J12823">
        <v>2</v>
      </c>
      <c r="L12823">
        <v>23072798</v>
      </c>
      <c r="P12823" s="29" t="str">
        <f t="shared" si="515"/>
        <v>DRP</v>
      </c>
    </row>
    <row r="12824" spans="1:16" hidden="1" x14ac:dyDescent="0.25">
      <c r="A12824">
        <v>196079165</v>
      </c>
      <c r="B12824">
        <v>803403</v>
      </c>
      <c r="C12824" t="s">
        <v>224</v>
      </c>
      <c r="D12824">
        <v>2004186</v>
      </c>
      <c r="E12824" t="s">
        <v>229</v>
      </c>
      <c r="F12824" t="s">
        <v>214</v>
      </c>
      <c r="G12824" t="s">
        <v>215</v>
      </c>
      <c r="H12824">
        <v>2</v>
      </c>
      <c r="I12824">
        <v>2016</v>
      </c>
      <c r="J12824">
        <v>1</v>
      </c>
      <c r="L12824">
        <v>23078311</v>
      </c>
      <c r="M12824">
        <v>6.2</v>
      </c>
      <c r="P12824" s="29">
        <f t="shared" ref="P12824:P12887" si="516">IF(AND(ISNUMBER(M12824),H12824&lt;&gt;4),(M12824-1)/6,IF(H12824=4,"DRP",IF(AND(H12824=3,M12824="NA"),"BAD",IF(AND(H12824=2),"CVL",IF(AND(H12824=1,ISBLANK(M12824)),"NULL","UNK")))))</f>
        <v>0.8666666666666667</v>
      </c>
    </row>
    <row r="12825" spans="1:16" hidden="1" x14ac:dyDescent="0.25">
      <c r="A12825">
        <v>196079165</v>
      </c>
      <c r="B12825">
        <v>803403</v>
      </c>
      <c r="C12825" t="s">
        <v>224</v>
      </c>
      <c r="D12825">
        <v>2005127</v>
      </c>
      <c r="E12825" t="s">
        <v>293</v>
      </c>
      <c r="F12825" t="s">
        <v>214</v>
      </c>
      <c r="G12825" t="s">
        <v>215</v>
      </c>
      <c r="H12825">
        <v>2</v>
      </c>
      <c r="I12825">
        <v>2016</v>
      </c>
      <c r="J12825">
        <v>1</v>
      </c>
      <c r="L12825">
        <v>23078552</v>
      </c>
      <c r="M12825">
        <v>4</v>
      </c>
      <c r="P12825" s="29">
        <f t="shared" si="516"/>
        <v>0.5</v>
      </c>
    </row>
    <row r="12826" spans="1:16" hidden="1" x14ac:dyDescent="0.25">
      <c r="A12826">
        <v>196079165</v>
      </c>
      <c r="B12826">
        <v>803403</v>
      </c>
      <c r="C12826" t="s">
        <v>224</v>
      </c>
      <c r="D12826">
        <v>2005133</v>
      </c>
      <c r="E12826" t="s">
        <v>228</v>
      </c>
      <c r="F12826" t="s">
        <v>214</v>
      </c>
      <c r="G12826" t="s">
        <v>215</v>
      </c>
      <c r="H12826">
        <v>2</v>
      </c>
      <c r="I12826">
        <v>2016</v>
      </c>
      <c r="J12826">
        <v>1</v>
      </c>
      <c r="L12826">
        <v>23078573</v>
      </c>
      <c r="M12826">
        <v>4.7</v>
      </c>
      <c r="P12826" s="29">
        <f t="shared" si="516"/>
        <v>0.6166666666666667</v>
      </c>
    </row>
    <row r="12827" spans="1:16" hidden="1" x14ac:dyDescent="0.25">
      <c r="A12827">
        <v>196079165</v>
      </c>
      <c r="B12827">
        <v>803403</v>
      </c>
      <c r="C12827" t="s">
        <v>224</v>
      </c>
      <c r="D12827">
        <v>2021880</v>
      </c>
      <c r="E12827" t="s">
        <v>242</v>
      </c>
      <c r="F12827" t="s">
        <v>214</v>
      </c>
      <c r="G12827" t="s">
        <v>215</v>
      </c>
      <c r="H12827">
        <v>2</v>
      </c>
      <c r="I12827">
        <v>2016</v>
      </c>
      <c r="J12827">
        <v>1</v>
      </c>
      <c r="L12827">
        <v>23082590</v>
      </c>
      <c r="M12827">
        <v>4.4000000000000004</v>
      </c>
      <c r="P12827" s="29">
        <f t="shared" si="516"/>
        <v>0.56666666666666676</v>
      </c>
    </row>
    <row r="12828" spans="1:16" hidden="1" x14ac:dyDescent="0.25">
      <c r="A12828">
        <v>196079165</v>
      </c>
      <c r="B12828">
        <v>803403</v>
      </c>
      <c r="C12828" t="s">
        <v>224</v>
      </c>
      <c r="D12828">
        <v>2019324</v>
      </c>
      <c r="E12828" t="s">
        <v>236</v>
      </c>
      <c r="F12828" t="s">
        <v>214</v>
      </c>
      <c r="G12828" t="s">
        <v>215</v>
      </c>
      <c r="H12828">
        <v>2</v>
      </c>
      <c r="I12828">
        <v>2016</v>
      </c>
      <c r="J12828">
        <v>1</v>
      </c>
      <c r="L12828">
        <v>23077845</v>
      </c>
      <c r="M12828">
        <v>5.7</v>
      </c>
      <c r="P12828" s="29">
        <f t="shared" si="516"/>
        <v>0.78333333333333333</v>
      </c>
    </row>
    <row r="12829" spans="1:16" hidden="1" x14ac:dyDescent="0.25">
      <c r="A12829">
        <v>196079165</v>
      </c>
      <c r="B12829">
        <v>803403</v>
      </c>
      <c r="C12829" t="s">
        <v>224</v>
      </c>
      <c r="D12829">
        <v>2004173</v>
      </c>
      <c r="E12829" t="s">
        <v>245</v>
      </c>
      <c r="F12829" t="s">
        <v>214</v>
      </c>
      <c r="G12829" t="s">
        <v>215</v>
      </c>
      <c r="H12829">
        <v>4</v>
      </c>
      <c r="I12829">
        <v>2016</v>
      </c>
      <c r="J12829">
        <v>1</v>
      </c>
      <c r="L12829">
        <v>23078293</v>
      </c>
      <c r="P12829" s="29" t="str">
        <f t="shared" si="516"/>
        <v>DRP</v>
      </c>
    </row>
    <row r="12830" spans="1:16" hidden="1" x14ac:dyDescent="0.25">
      <c r="A12830">
        <v>196079165</v>
      </c>
      <c r="B12830">
        <v>803403</v>
      </c>
      <c r="C12830" t="s">
        <v>224</v>
      </c>
      <c r="D12830">
        <v>2004173</v>
      </c>
      <c r="E12830" t="s">
        <v>245</v>
      </c>
      <c r="F12830" t="s">
        <v>214</v>
      </c>
      <c r="G12830" t="s">
        <v>215</v>
      </c>
      <c r="H12830">
        <v>2</v>
      </c>
      <c r="I12830">
        <v>2016</v>
      </c>
      <c r="J12830">
        <v>2</v>
      </c>
      <c r="L12830">
        <v>23085258</v>
      </c>
      <c r="M12830">
        <v>6.6</v>
      </c>
      <c r="P12830" s="29">
        <f t="shared" si="516"/>
        <v>0.93333333333333324</v>
      </c>
    </row>
    <row r="12831" spans="1:16" hidden="1" x14ac:dyDescent="0.25">
      <c r="A12831">
        <v>196079165</v>
      </c>
      <c r="B12831">
        <v>803403</v>
      </c>
      <c r="C12831" t="s">
        <v>224</v>
      </c>
      <c r="D12831">
        <v>2021876</v>
      </c>
      <c r="E12831" t="s">
        <v>241</v>
      </c>
      <c r="F12831" t="s">
        <v>214</v>
      </c>
      <c r="G12831" t="s">
        <v>215</v>
      </c>
      <c r="H12831">
        <v>2</v>
      </c>
      <c r="I12831">
        <v>2016</v>
      </c>
      <c r="J12831">
        <v>2</v>
      </c>
      <c r="L12831">
        <v>23085996</v>
      </c>
      <c r="M12831">
        <v>4.4000000000000004</v>
      </c>
      <c r="P12831" s="29">
        <f t="shared" si="516"/>
        <v>0.56666666666666676</v>
      </c>
    </row>
    <row r="12832" spans="1:16" hidden="1" x14ac:dyDescent="0.25">
      <c r="A12832">
        <v>196079165</v>
      </c>
      <c r="B12832">
        <v>803403</v>
      </c>
      <c r="C12832" t="s">
        <v>224</v>
      </c>
      <c r="D12832">
        <v>2021877</v>
      </c>
      <c r="E12832" t="s">
        <v>240</v>
      </c>
      <c r="F12832" t="s">
        <v>214</v>
      </c>
      <c r="G12832" t="s">
        <v>215</v>
      </c>
      <c r="H12832">
        <v>2</v>
      </c>
      <c r="I12832">
        <v>2016</v>
      </c>
      <c r="J12832">
        <v>2</v>
      </c>
      <c r="L12832">
        <v>23086044</v>
      </c>
      <c r="M12832">
        <v>4.5</v>
      </c>
      <c r="P12832" s="29">
        <f t="shared" si="516"/>
        <v>0.58333333333333337</v>
      </c>
    </row>
    <row r="12833" spans="1:16" hidden="1" x14ac:dyDescent="0.25">
      <c r="A12833">
        <v>196079165</v>
      </c>
      <c r="B12833">
        <v>803403</v>
      </c>
      <c r="C12833" t="s">
        <v>224</v>
      </c>
      <c r="D12833">
        <v>2021903</v>
      </c>
      <c r="E12833" t="s">
        <v>256</v>
      </c>
      <c r="F12833" t="s">
        <v>214</v>
      </c>
      <c r="G12833" t="s">
        <v>215</v>
      </c>
      <c r="H12833">
        <v>2</v>
      </c>
      <c r="I12833">
        <v>2016</v>
      </c>
      <c r="J12833">
        <v>2</v>
      </c>
      <c r="L12833">
        <v>23086033</v>
      </c>
      <c r="M12833">
        <v>5</v>
      </c>
      <c r="P12833" s="29">
        <f t="shared" si="516"/>
        <v>0.66666666666666663</v>
      </c>
    </row>
    <row r="12834" spans="1:16" hidden="1" x14ac:dyDescent="0.25">
      <c r="A12834">
        <v>196079165</v>
      </c>
      <c r="B12834">
        <v>803403</v>
      </c>
      <c r="C12834" t="s">
        <v>224</v>
      </c>
      <c r="D12834">
        <v>2021906</v>
      </c>
      <c r="E12834" t="s">
        <v>235</v>
      </c>
      <c r="F12834" t="s">
        <v>214</v>
      </c>
      <c r="G12834" t="s">
        <v>215</v>
      </c>
      <c r="H12834">
        <v>2</v>
      </c>
      <c r="I12834">
        <v>2016</v>
      </c>
      <c r="J12834">
        <v>2</v>
      </c>
      <c r="L12834">
        <v>23086009</v>
      </c>
      <c r="M12834">
        <v>4</v>
      </c>
      <c r="P12834" s="29">
        <f t="shared" si="516"/>
        <v>0.5</v>
      </c>
    </row>
    <row r="12835" spans="1:16" hidden="1" x14ac:dyDescent="0.25">
      <c r="A12835">
        <v>196079165</v>
      </c>
      <c r="B12835">
        <v>803403</v>
      </c>
      <c r="C12835" t="s">
        <v>224</v>
      </c>
      <c r="D12835">
        <v>2021878</v>
      </c>
      <c r="E12835" t="s">
        <v>294</v>
      </c>
      <c r="F12835" t="s">
        <v>214</v>
      </c>
      <c r="G12835" t="s">
        <v>215</v>
      </c>
      <c r="H12835">
        <v>3</v>
      </c>
      <c r="I12835">
        <v>2016</v>
      </c>
      <c r="J12835">
        <v>2</v>
      </c>
      <c r="L12835">
        <v>23087849</v>
      </c>
      <c r="M12835">
        <v>2.7</v>
      </c>
      <c r="P12835" s="29">
        <f t="shared" si="516"/>
        <v>0.28333333333333338</v>
      </c>
    </row>
    <row r="12836" spans="1:16" hidden="1" x14ac:dyDescent="0.25">
      <c r="A12836">
        <v>196079165</v>
      </c>
      <c r="B12836">
        <v>803403</v>
      </c>
      <c r="C12836" t="s">
        <v>224</v>
      </c>
      <c r="D12836">
        <v>2021878</v>
      </c>
      <c r="E12836" t="s">
        <v>294</v>
      </c>
      <c r="F12836" t="s">
        <v>214</v>
      </c>
      <c r="G12836" t="s">
        <v>215</v>
      </c>
      <c r="H12836">
        <v>2</v>
      </c>
      <c r="I12836">
        <v>2017</v>
      </c>
      <c r="J12836">
        <v>1</v>
      </c>
      <c r="L12836">
        <v>23094882</v>
      </c>
      <c r="M12836">
        <v>5.2</v>
      </c>
      <c r="P12836" s="29">
        <f t="shared" si="516"/>
        <v>0.70000000000000007</v>
      </c>
    </row>
    <row r="12837" spans="1:16" hidden="1" x14ac:dyDescent="0.25">
      <c r="A12837">
        <v>196079165</v>
      </c>
      <c r="B12837">
        <v>803403</v>
      </c>
      <c r="C12837" t="s">
        <v>224</v>
      </c>
      <c r="D12837">
        <v>2021885</v>
      </c>
      <c r="E12837" t="s">
        <v>295</v>
      </c>
      <c r="F12837" t="s">
        <v>214</v>
      </c>
      <c r="G12837" t="s">
        <v>215</v>
      </c>
      <c r="H12837">
        <v>2</v>
      </c>
      <c r="I12837">
        <v>2017</v>
      </c>
      <c r="J12837">
        <v>1</v>
      </c>
      <c r="L12837">
        <v>23094881</v>
      </c>
      <c r="M12837">
        <v>4.5999999999999996</v>
      </c>
      <c r="P12837" s="29">
        <f t="shared" si="516"/>
        <v>0.6</v>
      </c>
    </row>
    <row r="12838" spans="1:16" hidden="1" x14ac:dyDescent="0.25">
      <c r="A12838">
        <v>196079165</v>
      </c>
      <c r="B12838">
        <v>803403</v>
      </c>
      <c r="C12838" t="s">
        <v>224</v>
      </c>
      <c r="D12838">
        <v>2021916</v>
      </c>
      <c r="E12838" t="s">
        <v>226</v>
      </c>
      <c r="F12838" t="s">
        <v>214</v>
      </c>
      <c r="G12838" t="s">
        <v>215</v>
      </c>
      <c r="H12838">
        <v>2</v>
      </c>
      <c r="I12838">
        <v>2017</v>
      </c>
      <c r="J12838">
        <v>1</v>
      </c>
      <c r="L12838">
        <v>23090993</v>
      </c>
      <c r="M12838">
        <v>4.8</v>
      </c>
      <c r="P12838" s="29">
        <f t="shared" si="516"/>
        <v>0.6333333333333333</v>
      </c>
    </row>
    <row r="12839" spans="1:16" hidden="1" x14ac:dyDescent="0.25">
      <c r="A12839">
        <v>196079165</v>
      </c>
      <c r="B12839">
        <v>803403</v>
      </c>
      <c r="C12839" t="s">
        <v>224</v>
      </c>
      <c r="D12839">
        <v>2021891</v>
      </c>
      <c r="E12839" t="s">
        <v>259</v>
      </c>
      <c r="F12839" t="s">
        <v>214</v>
      </c>
      <c r="G12839" t="s">
        <v>215</v>
      </c>
      <c r="H12839">
        <v>2</v>
      </c>
      <c r="I12839">
        <v>2017</v>
      </c>
      <c r="J12839">
        <v>1</v>
      </c>
      <c r="L12839">
        <v>23094672</v>
      </c>
      <c r="M12839">
        <v>4.7</v>
      </c>
      <c r="P12839" s="29">
        <f t="shared" si="516"/>
        <v>0.6166666666666667</v>
      </c>
    </row>
    <row r="12840" spans="1:16" hidden="1" x14ac:dyDescent="0.25">
      <c r="A12840">
        <v>196079165</v>
      </c>
      <c r="B12840">
        <v>803403</v>
      </c>
      <c r="C12840" t="s">
        <v>224</v>
      </c>
      <c r="D12840">
        <v>2004764</v>
      </c>
      <c r="E12840" t="s">
        <v>290</v>
      </c>
      <c r="F12840" t="s">
        <v>214</v>
      </c>
      <c r="G12840" t="s">
        <v>215</v>
      </c>
      <c r="H12840">
        <v>2</v>
      </c>
      <c r="I12840">
        <v>2017</v>
      </c>
      <c r="J12840">
        <v>1</v>
      </c>
      <c r="L12840">
        <v>23091015</v>
      </c>
      <c r="M12840">
        <v>6.4</v>
      </c>
      <c r="P12840" s="29">
        <f t="shared" si="516"/>
        <v>0.9</v>
      </c>
    </row>
    <row r="12841" spans="1:16" hidden="1" x14ac:dyDescent="0.25">
      <c r="A12841">
        <v>196079165</v>
      </c>
      <c r="B12841">
        <v>803403</v>
      </c>
      <c r="C12841" t="s">
        <v>224</v>
      </c>
      <c r="D12841">
        <v>2004675</v>
      </c>
      <c r="E12841" t="s">
        <v>271</v>
      </c>
      <c r="F12841" t="s">
        <v>214</v>
      </c>
      <c r="G12841" t="s">
        <v>215</v>
      </c>
      <c r="H12841">
        <v>2</v>
      </c>
      <c r="I12841">
        <v>2017</v>
      </c>
      <c r="J12841">
        <v>1</v>
      </c>
      <c r="L12841">
        <v>23091013</v>
      </c>
      <c r="M12841">
        <v>5.7</v>
      </c>
      <c r="P12841" s="29">
        <f t="shared" si="516"/>
        <v>0.78333333333333333</v>
      </c>
    </row>
    <row r="12842" spans="1:16" hidden="1" x14ac:dyDescent="0.25">
      <c r="A12842">
        <v>196079165</v>
      </c>
      <c r="B12842">
        <v>803403</v>
      </c>
      <c r="C12842" t="s">
        <v>224</v>
      </c>
      <c r="D12842">
        <v>2021886</v>
      </c>
      <c r="E12842" t="s">
        <v>227</v>
      </c>
      <c r="F12842" t="s">
        <v>214</v>
      </c>
      <c r="G12842" t="s">
        <v>215</v>
      </c>
      <c r="H12842">
        <v>2</v>
      </c>
      <c r="I12842">
        <v>2017</v>
      </c>
      <c r="J12842">
        <v>2</v>
      </c>
      <c r="L12842">
        <v>23099394</v>
      </c>
      <c r="M12842">
        <v>4</v>
      </c>
      <c r="P12842" s="29">
        <f t="shared" si="516"/>
        <v>0.5</v>
      </c>
    </row>
    <row r="12843" spans="1:16" hidden="1" x14ac:dyDescent="0.25">
      <c r="A12843">
        <v>196079165</v>
      </c>
      <c r="B12843">
        <v>803403</v>
      </c>
      <c r="C12843" t="s">
        <v>224</v>
      </c>
      <c r="D12843">
        <v>2021915</v>
      </c>
      <c r="E12843" t="s">
        <v>301</v>
      </c>
      <c r="F12843" t="s">
        <v>214</v>
      </c>
      <c r="G12843" t="s">
        <v>215</v>
      </c>
      <c r="H12843">
        <v>2</v>
      </c>
      <c r="I12843">
        <v>2017</v>
      </c>
      <c r="J12843">
        <v>2</v>
      </c>
      <c r="L12843">
        <v>23099430</v>
      </c>
      <c r="M12843">
        <v>5.8</v>
      </c>
      <c r="P12843" s="29">
        <f t="shared" si="516"/>
        <v>0.79999999999999993</v>
      </c>
    </row>
    <row r="12844" spans="1:16" hidden="1" x14ac:dyDescent="0.25">
      <c r="A12844">
        <v>196079165</v>
      </c>
      <c r="B12844">
        <v>803403</v>
      </c>
      <c r="C12844" t="s">
        <v>224</v>
      </c>
      <c r="D12844">
        <v>2021907</v>
      </c>
      <c r="E12844" t="s">
        <v>257</v>
      </c>
      <c r="F12844" t="s">
        <v>214</v>
      </c>
      <c r="G12844" t="s">
        <v>215</v>
      </c>
      <c r="H12844">
        <v>2</v>
      </c>
      <c r="I12844">
        <v>2017</v>
      </c>
      <c r="J12844">
        <v>2</v>
      </c>
      <c r="L12844">
        <v>23099425</v>
      </c>
      <c r="M12844">
        <v>5</v>
      </c>
      <c r="P12844" s="29">
        <f t="shared" si="516"/>
        <v>0.66666666666666663</v>
      </c>
    </row>
    <row r="12845" spans="1:16" hidden="1" x14ac:dyDescent="0.25">
      <c r="A12845">
        <v>196079165</v>
      </c>
      <c r="B12845">
        <v>803403</v>
      </c>
      <c r="C12845" t="s">
        <v>224</v>
      </c>
      <c r="D12845">
        <v>2021899</v>
      </c>
      <c r="E12845" t="s">
        <v>296</v>
      </c>
      <c r="F12845" t="s">
        <v>214</v>
      </c>
      <c r="G12845" t="s">
        <v>215</v>
      </c>
      <c r="H12845">
        <v>2</v>
      </c>
      <c r="I12845">
        <v>2017</v>
      </c>
      <c r="J12845">
        <v>2</v>
      </c>
      <c r="L12845">
        <v>23099397</v>
      </c>
      <c r="M12845">
        <v>5.3</v>
      </c>
      <c r="P12845" s="29">
        <f t="shared" si="516"/>
        <v>0.71666666666666667</v>
      </c>
    </row>
    <row r="12846" spans="1:16" hidden="1" x14ac:dyDescent="0.25">
      <c r="A12846">
        <v>196079165</v>
      </c>
      <c r="B12846">
        <v>803403</v>
      </c>
      <c r="C12846" t="s">
        <v>224</v>
      </c>
      <c r="D12846">
        <v>2021892</v>
      </c>
      <c r="E12846" t="s">
        <v>289</v>
      </c>
      <c r="F12846" t="s">
        <v>214</v>
      </c>
      <c r="G12846" t="s">
        <v>215</v>
      </c>
      <c r="H12846">
        <v>2</v>
      </c>
      <c r="I12846">
        <v>2017</v>
      </c>
      <c r="J12846">
        <v>2</v>
      </c>
      <c r="L12846">
        <v>23099434</v>
      </c>
      <c r="M12846">
        <v>5.0999999999999996</v>
      </c>
      <c r="P12846" s="29">
        <f t="shared" si="516"/>
        <v>0.68333333333333324</v>
      </c>
    </row>
    <row r="12847" spans="1:16" hidden="1" x14ac:dyDescent="0.25">
      <c r="A12847">
        <v>196079165</v>
      </c>
      <c r="B12847">
        <v>803403</v>
      </c>
      <c r="C12847" t="s">
        <v>224</v>
      </c>
      <c r="D12847">
        <v>2021884</v>
      </c>
      <c r="E12847" t="s">
        <v>302</v>
      </c>
      <c r="F12847" t="s">
        <v>214</v>
      </c>
      <c r="G12847" t="s">
        <v>215</v>
      </c>
      <c r="H12847">
        <v>2</v>
      </c>
      <c r="I12847">
        <v>2017</v>
      </c>
      <c r="J12847">
        <v>2</v>
      </c>
      <c r="L12847">
        <v>23099431</v>
      </c>
      <c r="M12847">
        <v>4.7</v>
      </c>
      <c r="P12847" s="29">
        <f t="shared" si="516"/>
        <v>0.6166666666666667</v>
      </c>
    </row>
    <row r="12848" spans="1:16" hidden="1" x14ac:dyDescent="0.25">
      <c r="A12848">
        <v>196079165</v>
      </c>
      <c r="B12848">
        <v>803403</v>
      </c>
      <c r="C12848" t="s">
        <v>224</v>
      </c>
      <c r="D12848">
        <v>2021881</v>
      </c>
      <c r="E12848" t="s">
        <v>255</v>
      </c>
      <c r="F12848" t="s">
        <v>214</v>
      </c>
      <c r="G12848" t="s">
        <v>215</v>
      </c>
      <c r="H12848">
        <v>2</v>
      </c>
      <c r="I12848">
        <v>2017</v>
      </c>
      <c r="J12848">
        <v>2</v>
      </c>
      <c r="L12848">
        <v>23099437</v>
      </c>
      <c r="M12848">
        <v>5.5</v>
      </c>
      <c r="P12848" s="29">
        <f t="shared" si="516"/>
        <v>0.75</v>
      </c>
    </row>
    <row r="12849" spans="1:16" hidden="1" x14ac:dyDescent="0.25">
      <c r="A12849">
        <v>196079165</v>
      </c>
      <c r="B12849">
        <v>803403</v>
      </c>
      <c r="C12849" t="s">
        <v>224</v>
      </c>
      <c r="D12849">
        <v>2022925</v>
      </c>
      <c r="E12849" t="s">
        <v>297</v>
      </c>
      <c r="F12849" t="s">
        <v>214</v>
      </c>
      <c r="G12849" t="s">
        <v>215</v>
      </c>
      <c r="H12849">
        <v>2</v>
      </c>
      <c r="I12849">
        <v>2018</v>
      </c>
      <c r="J12849">
        <v>1</v>
      </c>
      <c r="L12849">
        <v>23105429</v>
      </c>
      <c r="M12849">
        <v>4</v>
      </c>
      <c r="P12849" s="29">
        <f t="shared" si="516"/>
        <v>0.5</v>
      </c>
    </row>
    <row r="12850" spans="1:16" hidden="1" x14ac:dyDescent="0.25">
      <c r="A12850">
        <v>196079165</v>
      </c>
      <c r="B12850">
        <v>803403</v>
      </c>
      <c r="C12850" t="s">
        <v>224</v>
      </c>
      <c r="D12850">
        <v>2004671</v>
      </c>
      <c r="E12850" t="s">
        <v>288</v>
      </c>
      <c r="F12850" t="s">
        <v>214</v>
      </c>
      <c r="G12850" t="s">
        <v>215</v>
      </c>
      <c r="H12850">
        <v>2</v>
      </c>
      <c r="I12850">
        <v>2018</v>
      </c>
      <c r="J12850">
        <v>1</v>
      </c>
      <c r="L12850">
        <v>23105430</v>
      </c>
      <c r="M12850">
        <v>5.0999999999999996</v>
      </c>
      <c r="P12850" s="29">
        <f t="shared" si="516"/>
        <v>0.68333333333333324</v>
      </c>
    </row>
    <row r="12851" spans="1:16" hidden="1" x14ac:dyDescent="0.25">
      <c r="A12851">
        <v>196079165</v>
      </c>
      <c r="B12851">
        <v>803403</v>
      </c>
      <c r="C12851" t="s">
        <v>224</v>
      </c>
      <c r="D12851">
        <v>2021895</v>
      </c>
      <c r="E12851" t="s">
        <v>291</v>
      </c>
      <c r="F12851" t="s">
        <v>214</v>
      </c>
      <c r="G12851" t="s">
        <v>215</v>
      </c>
      <c r="H12851">
        <v>2</v>
      </c>
      <c r="I12851">
        <v>2018</v>
      </c>
      <c r="J12851">
        <v>1</v>
      </c>
      <c r="L12851">
        <v>23105526</v>
      </c>
      <c r="M12851">
        <v>5.4</v>
      </c>
      <c r="P12851" s="29">
        <f t="shared" si="516"/>
        <v>0.73333333333333339</v>
      </c>
    </row>
    <row r="12852" spans="1:16" hidden="1" x14ac:dyDescent="0.25">
      <c r="A12852">
        <v>196079165</v>
      </c>
      <c r="B12852">
        <v>803403</v>
      </c>
      <c r="C12852" t="s">
        <v>224</v>
      </c>
      <c r="D12852">
        <v>2021898</v>
      </c>
      <c r="E12852" t="s">
        <v>262</v>
      </c>
      <c r="F12852" t="s">
        <v>214</v>
      </c>
      <c r="G12852" t="s">
        <v>215</v>
      </c>
      <c r="H12852">
        <v>2</v>
      </c>
      <c r="I12852">
        <v>2018</v>
      </c>
      <c r="J12852">
        <v>1</v>
      </c>
      <c r="L12852">
        <v>23105527</v>
      </c>
      <c r="M12852">
        <v>5.7</v>
      </c>
      <c r="P12852" s="29">
        <f t="shared" si="516"/>
        <v>0.78333333333333333</v>
      </c>
    </row>
    <row r="12853" spans="1:16" hidden="1" x14ac:dyDescent="0.25">
      <c r="A12853">
        <v>196079165</v>
      </c>
      <c r="B12853">
        <v>803403</v>
      </c>
      <c r="C12853" t="s">
        <v>224</v>
      </c>
      <c r="D12853">
        <v>2021897</v>
      </c>
      <c r="E12853" t="s">
        <v>292</v>
      </c>
      <c r="F12853" t="s">
        <v>214</v>
      </c>
      <c r="G12853" t="s">
        <v>215</v>
      </c>
      <c r="H12853">
        <v>2</v>
      </c>
      <c r="I12853">
        <v>2018</v>
      </c>
      <c r="J12853">
        <v>1</v>
      </c>
      <c r="L12853">
        <v>23105431</v>
      </c>
      <c r="M12853">
        <v>4.2</v>
      </c>
      <c r="P12853" s="29">
        <f t="shared" si="516"/>
        <v>0.53333333333333333</v>
      </c>
    </row>
    <row r="12854" spans="1:16" hidden="1" x14ac:dyDescent="0.25">
      <c r="A12854">
        <v>196079165</v>
      </c>
      <c r="B12854">
        <v>803403</v>
      </c>
      <c r="C12854" t="s">
        <v>224</v>
      </c>
      <c r="D12854">
        <v>2021887</v>
      </c>
      <c r="E12854" t="s">
        <v>279</v>
      </c>
      <c r="F12854" t="s">
        <v>214</v>
      </c>
      <c r="G12854" t="s">
        <v>215</v>
      </c>
      <c r="H12854">
        <v>2</v>
      </c>
      <c r="I12854">
        <v>2018</v>
      </c>
      <c r="J12854">
        <v>1</v>
      </c>
      <c r="L12854">
        <v>23105443</v>
      </c>
      <c r="M12854">
        <v>5.4</v>
      </c>
      <c r="P12854" s="29">
        <f t="shared" si="516"/>
        <v>0.73333333333333339</v>
      </c>
    </row>
    <row r="12855" spans="1:16" hidden="1" x14ac:dyDescent="0.25">
      <c r="A12855">
        <v>196079165</v>
      </c>
      <c r="B12855">
        <v>803403</v>
      </c>
      <c r="C12855" t="s">
        <v>224</v>
      </c>
      <c r="D12855">
        <v>2019325</v>
      </c>
      <c r="E12855" t="s">
        <v>249</v>
      </c>
      <c r="F12855" t="s">
        <v>214</v>
      </c>
      <c r="G12855" t="s">
        <v>215</v>
      </c>
      <c r="H12855">
        <v>2</v>
      </c>
      <c r="I12855">
        <v>2018</v>
      </c>
      <c r="J12855">
        <v>1</v>
      </c>
      <c r="L12855">
        <v>23105013</v>
      </c>
      <c r="M12855">
        <v>5</v>
      </c>
      <c r="P12855" s="29">
        <f t="shared" si="516"/>
        <v>0.66666666666666663</v>
      </c>
    </row>
    <row r="12856" spans="1:16" hidden="1" x14ac:dyDescent="0.25">
      <c r="A12856">
        <v>196079165</v>
      </c>
      <c r="B12856">
        <v>803403</v>
      </c>
      <c r="C12856" t="s">
        <v>224</v>
      </c>
      <c r="D12856">
        <v>2021904</v>
      </c>
      <c r="E12856" t="s">
        <v>286</v>
      </c>
      <c r="F12856" t="s">
        <v>214</v>
      </c>
      <c r="G12856" t="s">
        <v>215</v>
      </c>
      <c r="H12856">
        <v>2</v>
      </c>
      <c r="I12856">
        <v>2018</v>
      </c>
      <c r="J12856">
        <v>2</v>
      </c>
      <c r="M12856">
        <v>5.9</v>
      </c>
      <c r="P12856" s="29">
        <f t="shared" si="516"/>
        <v>0.81666666666666676</v>
      </c>
    </row>
    <row r="12857" spans="1:16" hidden="1" x14ac:dyDescent="0.25">
      <c r="A12857">
        <v>196079165</v>
      </c>
      <c r="B12857">
        <v>803403</v>
      </c>
      <c r="C12857" t="s">
        <v>224</v>
      </c>
      <c r="D12857">
        <v>2019326</v>
      </c>
      <c r="E12857" t="s">
        <v>248</v>
      </c>
      <c r="F12857" t="s">
        <v>214</v>
      </c>
      <c r="G12857" t="s">
        <v>215</v>
      </c>
      <c r="H12857">
        <v>2</v>
      </c>
      <c r="I12857">
        <v>2018</v>
      </c>
      <c r="J12857">
        <v>2</v>
      </c>
      <c r="L12857">
        <v>23112885</v>
      </c>
      <c r="M12857">
        <v>5.2</v>
      </c>
      <c r="P12857" s="29">
        <f t="shared" si="516"/>
        <v>0.70000000000000007</v>
      </c>
    </row>
    <row r="12858" spans="1:16" hidden="1" x14ac:dyDescent="0.25">
      <c r="A12858">
        <v>196079165</v>
      </c>
      <c r="B12858">
        <v>803403</v>
      </c>
      <c r="C12858" t="s">
        <v>224</v>
      </c>
      <c r="D12858">
        <v>2021913</v>
      </c>
      <c r="E12858" t="s">
        <v>300</v>
      </c>
      <c r="F12858" t="s">
        <v>214</v>
      </c>
      <c r="G12858" t="s">
        <v>215</v>
      </c>
      <c r="H12858">
        <v>2</v>
      </c>
      <c r="I12858">
        <v>2018</v>
      </c>
      <c r="J12858">
        <v>2</v>
      </c>
      <c r="L12858">
        <v>23113975</v>
      </c>
      <c r="M12858">
        <v>5</v>
      </c>
      <c r="P12858" s="29">
        <f t="shared" si="516"/>
        <v>0.66666666666666663</v>
      </c>
    </row>
    <row r="12859" spans="1:16" hidden="1" x14ac:dyDescent="0.25">
      <c r="A12859">
        <v>196079165</v>
      </c>
      <c r="B12859">
        <v>803403</v>
      </c>
      <c r="C12859" t="s">
        <v>224</v>
      </c>
      <c r="D12859">
        <v>2021896</v>
      </c>
      <c r="E12859" t="s">
        <v>299</v>
      </c>
      <c r="F12859" t="s">
        <v>214</v>
      </c>
      <c r="G12859" t="s">
        <v>215</v>
      </c>
      <c r="H12859">
        <v>2</v>
      </c>
      <c r="I12859">
        <v>2018</v>
      </c>
      <c r="J12859">
        <v>2</v>
      </c>
      <c r="L12859">
        <v>23113934</v>
      </c>
      <c r="M12859">
        <v>4.8</v>
      </c>
      <c r="P12859" s="29">
        <f t="shared" si="516"/>
        <v>0.6333333333333333</v>
      </c>
    </row>
    <row r="12860" spans="1:16" hidden="1" x14ac:dyDescent="0.25">
      <c r="A12860">
        <v>196079165</v>
      </c>
      <c r="B12860">
        <v>803403</v>
      </c>
      <c r="C12860" t="s">
        <v>224</v>
      </c>
      <c r="D12860">
        <v>2021893</v>
      </c>
      <c r="E12860" t="s">
        <v>312</v>
      </c>
      <c r="F12860" t="s">
        <v>214</v>
      </c>
      <c r="G12860" t="s">
        <v>215</v>
      </c>
      <c r="H12860">
        <v>2</v>
      </c>
      <c r="I12860">
        <v>2018</v>
      </c>
      <c r="J12860">
        <v>2</v>
      </c>
      <c r="L12860">
        <v>23113976</v>
      </c>
      <c r="M12860">
        <v>5.7</v>
      </c>
      <c r="P12860" s="29">
        <f t="shared" si="516"/>
        <v>0.78333333333333333</v>
      </c>
    </row>
    <row r="12861" spans="1:16" hidden="1" x14ac:dyDescent="0.25">
      <c r="A12861">
        <v>196079165</v>
      </c>
      <c r="B12861">
        <v>803403</v>
      </c>
      <c r="C12861" t="s">
        <v>224</v>
      </c>
      <c r="D12861">
        <v>2021890</v>
      </c>
      <c r="E12861" t="s">
        <v>303</v>
      </c>
      <c r="F12861" t="s">
        <v>214</v>
      </c>
      <c r="G12861" t="s">
        <v>215</v>
      </c>
      <c r="H12861">
        <v>2</v>
      </c>
      <c r="I12861">
        <v>2018</v>
      </c>
      <c r="J12861">
        <v>2</v>
      </c>
      <c r="L12861">
        <v>23113977</v>
      </c>
      <c r="M12861">
        <v>6.2</v>
      </c>
      <c r="P12861" s="29">
        <f t="shared" si="516"/>
        <v>0.8666666666666667</v>
      </c>
    </row>
    <row r="12862" spans="1:16" hidden="1" x14ac:dyDescent="0.25">
      <c r="A12862">
        <v>196079165</v>
      </c>
      <c r="B12862">
        <v>803403</v>
      </c>
      <c r="C12862" t="s">
        <v>224</v>
      </c>
      <c r="D12862">
        <v>2004686</v>
      </c>
      <c r="E12862" t="s">
        <v>277</v>
      </c>
      <c r="F12862" t="s">
        <v>214</v>
      </c>
      <c r="G12862" t="s">
        <v>215</v>
      </c>
      <c r="H12862">
        <v>2</v>
      </c>
      <c r="I12862">
        <v>2018</v>
      </c>
      <c r="J12862">
        <v>2</v>
      </c>
      <c r="L12862">
        <v>23113942</v>
      </c>
      <c r="M12862">
        <v>5.6</v>
      </c>
      <c r="P12862" s="29">
        <f t="shared" si="516"/>
        <v>0.76666666666666661</v>
      </c>
    </row>
    <row r="12863" spans="1:16" hidden="1" x14ac:dyDescent="0.25">
      <c r="A12863">
        <v>196079165</v>
      </c>
      <c r="B12863">
        <v>803403</v>
      </c>
      <c r="C12863" t="s">
        <v>224</v>
      </c>
      <c r="D12863">
        <v>2021888</v>
      </c>
      <c r="E12863" t="s">
        <v>305</v>
      </c>
      <c r="F12863" t="s">
        <v>214</v>
      </c>
      <c r="G12863" t="s">
        <v>215</v>
      </c>
      <c r="H12863">
        <v>2</v>
      </c>
      <c r="I12863">
        <v>2019</v>
      </c>
      <c r="J12863">
        <v>1</v>
      </c>
      <c r="L12863">
        <v>23120639</v>
      </c>
      <c r="M12863">
        <v>5</v>
      </c>
      <c r="P12863" s="29">
        <f t="shared" si="516"/>
        <v>0.66666666666666663</v>
      </c>
    </row>
    <row r="12864" spans="1:16" hidden="1" x14ac:dyDescent="0.25">
      <c r="A12864">
        <v>196079165</v>
      </c>
      <c r="B12864">
        <v>803403</v>
      </c>
      <c r="C12864" t="s">
        <v>224</v>
      </c>
      <c r="D12864">
        <v>2004765</v>
      </c>
      <c r="E12864" t="s">
        <v>284</v>
      </c>
      <c r="F12864" t="s">
        <v>214</v>
      </c>
      <c r="G12864" t="s">
        <v>215</v>
      </c>
      <c r="H12864">
        <v>2</v>
      </c>
      <c r="I12864">
        <v>2019</v>
      </c>
      <c r="J12864">
        <v>1</v>
      </c>
      <c r="L12864">
        <v>23120647</v>
      </c>
      <c r="M12864">
        <v>5.7</v>
      </c>
      <c r="P12864" s="29">
        <f t="shared" si="516"/>
        <v>0.78333333333333333</v>
      </c>
    </row>
    <row r="12865" spans="1:16" hidden="1" x14ac:dyDescent="0.25">
      <c r="A12865">
        <v>196079165</v>
      </c>
      <c r="B12865">
        <v>803403</v>
      </c>
      <c r="C12865" t="s">
        <v>224</v>
      </c>
      <c r="D12865">
        <v>2019327</v>
      </c>
      <c r="E12865" t="s">
        <v>247</v>
      </c>
      <c r="F12865" t="s">
        <v>214</v>
      </c>
      <c r="G12865" t="s">
        <v>215</v>
      </c>
      <c r="H12865">
        <v>2</v>
      </c>
      <c r="I12865">
        <v>2019</v>
      </c>
      <c r="J12865">
        <v>1</v>
      </c>
      <c r="L12865">
        <v>23119877</v>
      </c>
      <c r="M12865">
        <v>5.3</v>
      </c>
      <c r="P12865" s="29">
        <f t="shared" si="516"/>
        <v>0.71666666666666667</v>
      </c>
    </row>
    <row r="12866" spans="1:16" hidden="1" x14ac:dyDescent="0.25">
      <c r="A12866">
        <v>196079165</v>
      </c>
      <c r="B12866">
        <v>803403</v>
      </c>
      <c r="C12866" t="s">
        <v>224</v>
      </c>
      <c r="D12866">
        <v>2021911</v>
      </c>
      <c r="E12866" t="s">
        <v>304</v>
      </c>
      <c r="F12866" t="s">
        <v>214</v>
      </c>
      <c r="G12866" t="s">
        <v>215</v>
      </c>
      <c r="H12866">
        <v>2</v>
      </c>
      <c r="I12866">
        <v>2019</v>
      </c>
      <c r="J12866">
        <v>1</v>
      </c>
      <c r="L12866">
        <v>23120638</v>
      </c>
      <c r="M12866">
        <v>5</v>
      </c>
      <c r="P12866" s="29">
        <f t="shared" si="516"/>
        <v>0.66666666666666663</v>
      </c>
    </row>
    <row r="12867" spans="1:16" hidden="1" x14ac:dyDescent="0.25">
      <c r="A12867">
        <v>196079165</v>
      </c>
      <c r="B12867">
        <v>803403</v>
      </c>
      <c r="C12867" t="s">
        <v>224</v>
      </c>
      <c r="D12867">
        <v>2027150</v>
      </c>
      <c r="E12867" t="s">
        <v>365</v>
      </c>
      <c r="F12867" t="s">
        <v>320</v>
      </c>
      <c r="G12867" t="s">
        <v>321</v>
      </c>
      <c r="H12867">
        <v>2</v>
      </c>
      <c r="I12867">
        <v>2019</v>
      </c>
      <c r="J12867">
        <v>1</v>
      </c>
      <c r="L12867">
        <v>23119920</v>
      </c>
      <c r="M12867">
        <v>5.6</v>
      </c>
      <c r="P12867" s="29">
        <f t="shared" si="516"/>
        <v>0.76666666666666661</v>
      </c>
    </row>
    <row r="12868" spans="1:16" hidden="1" x14ac:dyDescent="0.25">
      <c r="A12868">
        <v>196079165</v>
      </c>
      <c r="B12868">
        <v>803403</v>
      </c>
      <c r="C12868" t="s">
        <v>224</v>
      </c>
      <c r="D12868">
        <v>2004769</v>
      </c>
      <c r="E12868" t="s">
        <v>307</v>
      </c>
      <c r="F12868" t="s">
        <v>214</v>
      </c>
      <c r="G12868" t="s">
        <v>215</v>
      </c>
      <c r="H12868">
        <v>2</v>
      </c>
      <c r="I12868">
        <v>2019</v>
      </c>
      <c r="J12868">
        <v>1</v>
      </c>
      <c r="L12868">
        <v>23123989</v>
      </c>
      <c r="M12868">
        <v>4.5</v>
      </c>
      <c r="P12868" s="29">
        <f t="shared" si="516"/>
        <v>0.58333333333333337</v>
      </c>
    </row>
    <row r="12869" spans="1:16" hidden="1" x14ac:dyDescent="0.25">
      <c r="A12869">
        <v>196079165</v>
      </c>
      <c r="B12869">
        <v>803403</v>
      </c>
      <c r="C12869" t="s">
        <v>224</v>
      </c>
      <c r="D12869">
        <v>2021889</v>
      </c>
      <c r="E12869" t="s">
        <v>311</v>
      </c>
      <c r="F12869" t="s">
        <v>214</v>
      </c>
      <c r="G12869" t="s">
        <v>215</v>
      </c>
      <c r="H12869">
        <v>1</v>
      </c>
      <c r="I12869">
        <v>2019</v>
      </c>
      <c r="J12869">
        <v>2</v>
      </c>
      <c r="L12869">
        <v>23129112</v>
      </c>
      <c r="P12869" s="29" t="str">
        <f t="shared" si="516"/>
        <v>NULL</v>
      </c>
    </row>
    <row r="12870" spans="1:16" hidden="1" x14ac:dyDescent="0.25">
      <c r="A12870">
        <v>196079165</v>
      </c>
      <c r="B12870">
        <v>803403</v>
      </c>
      <c r="C12870" t="s">
        <v>224</v>
      </c>
      <c r="D12870">
        <v>2021883</v>
      </c>
      <c r="E12870" t="s">
        <v>310</v>
      </c>
      <c r="F12870" t="s">
        <v>214</v>
      </c>
      <c r="G12870" t="s">
        <v>215</v>
      </c>
      <c r="H12870">
        <v>1</v>
      </c>
      <c r="I12870">
        <v>2019</v>
      </c>
      <c r="J12870">
        <v>2</v>
      </c>
      <c r="L12870">
        <v>23129107</v>
      </c>
      <c r="P12870" s="29" t="str">
        <f t="shared" si="516"/>
        <v>NULL</v>
      </c>
    </row>
    <row r="12871" spans="1:16" hidden="1" x14ac:dyDescent="0.25">
      <c r="A12871">
        <v>196079165</v>
      </c>
      <c r="B12871">
        <v>803403</v>
      </c>
      <c r="C12871" t="s">
        <v>224</v>
      </c>
      <c r="D12871">
        <v>2021894</v>
      </c>
      <c r="E12871" t="s">
        <v>278</v>
      </c>
      <c r="F12871" t="s">
        <v>214</v>
      </c>
      <c r="G12871" t="s">
        <v>215</v>
      </c>
      <c r="H12871">
        <v>1</v>
      </c>
      <c r="I12871">
        <v>2019</v>
      </c>
      <c r="J12871">
        <v>2</v>
      </c>
      <c r="L12871">
        <v>23129135</v>
      </c>
      <c r="P12871" s="29" t="str">
        <f t="shared" si="516"/>
        <v>NULL</v>
      </c>
    </row>
    <row r="12872" spans="1:16" hidden="1" x14ac:dyDescent="0.25">
      <c r="A12872">
        <v>196079165</v>
      </c>
      <c r="B12872">
        <v>803403</v>
      </c>
      <c r="C12872" t="s">
        <v>224</v>
      </c>
      <c r="D12872">
        <v>2004693</v>
      </c>
      <c r="E12872" t="s">
        <v>309</v>
      </c>
      <c r="F12872" t="s">
        <v>214</v>
      </c>
      <c r="G12872" t="s">
        <v>215</v>
      </c>
      <c r="H12872">
        <v>1</v>
      </c>
      <c r="I12872">
        <v>2019</v>
      </c>
      <c r="J12872">
        <v>2</v>
      </c>
      <c r="L12872">
        <v>23129124</v>
      </c>
      <c r="P12872" s="29" t="str">
        <f t="shared" si="516"/>
        <v>NULL</v>
      </c>
    </row>
    <row r="12873" spans="1:16" hidden="1" x14ac:dyDescent="0.25">
      <c r="A12873">
        <v>196101969</v>
      </c>
      <c r="B12873">
        <v>803401</v>
      </c>
      <c r="C12873" t="s">
        <v>318</v>
      </c>
      <c r="D12873">
        <v>2004098</v>
      </c>
      <c r="E12873" t="s">
        <v>213</v>
      </c>
      <c r="F12873" t="s">
        <v>214</v>
      </c>
      <c r="G12873" t="s">
        <v>215</v>
      </c>
      <c r="H12873">
        <v>2</v>
      </c>
      <c r="I12873">
        <v>2016</v>
      </c>
      <c r="J12873">
        <v>1</v>
      </c>
      <c r="L12873">
        <v>23081501</v>
      </c>
      <c r="M12873">
        <v>5.6</v>
      </c>
      <c r="P12873" s="29">
        <f t="shared" si="516"/>
        <v>0.76666666666666661</v>
      </c>
    </row>
    <row r="12874" spans="1:16" hidden="1" x14ac:dyDescent="0.25">
      <c r="A12874">
        <v>196101969</v>
      </c>
      <c r="B12874">
        <v>803401</v>
      </c>
      <c r="C12874" t="s">
        <v>318</v>
      </c>
      <c r="D12874">
        <v>2021600</v>
      </c>
      <c r="E12874" t="s">
        <v>219</v>
      </c>
      <c r="F12874" t="s">
        <v>214</v>
      </c>
      <c r="G12874" t="s">
        <v>215</v>
      </c>
      <c r="H12874">
        <v>2</v>
      </c>
      <c r="I12874">
        <v>2016</v>
      </c>
      <c r="J12874">
        <v>1</v>
      </c>
      <c r="L12874">
        <v>23081079</v>
      </c>
      <c r="M12874">
        <v>4.9000000000000004</v>
      </c>
      <c r="P12874" s="29">
        <f t="shared" si="516"/>
        <v>0.65</v>
      </c>
    </row>
    <row r="12875" spans="1:16" hidden="1" x14ac:dyDescent="0.25">
      <c r="A12875">
        <v>196101969</v>
      </c>
      <c r="B12875">
        <v>803401</v>
      </c>
      <c r="C12875" t="s">
        <v>318</v>
      </c>
      <c r="D12875">
        <v>2005099</v>
      </c>
      <c r="E12875" t="s">
        <v>217</v>
      </c>
      <c r="F12875" t="s">
        <v>214</v>
      </c>
      <c r="G12875" t="s">
        <v>215</v>
      </c>
      <c r="H12875">
        <v>2</v>
      </c>
      <c r="I12875">
        <v>2016</v>
      </c>
      <c r="J12875">
        <v>1</v>
      </c>
      <c r="L12875">
        <v>23081375</v>
      </c>
      <c r="M12875">
        <v>5.7</v>
      </c>
      <c r="P12875" s="29">
        <f t="shared" si="516"/>
        <v>0.78333333333333333</v>
      </c>
    </row>
    <row r="12876" spans="1:16" hidden="1" x14ac:dyDescent="0.25">
      <c r="A12876">
        <v>196101969</v>
      </c>
      <c r="B12876">
        <v>803401</v>
      </c>
      <c r="C12876" t="s">
        <v>318</v>
      </c>
      <c r="D12876">
        <v>2005102</v>
      </c>
      <c r="E12876" t="s">
        <v>218</v>
      </c>
      <c r="F12876" t="s">
        <v>214</v>
      </c>
      <c r="G12876" t="s">
        <v>215</v>
      </c>
      <c r="H12876">
        <v>2</v>
      </c>
      <c r="I12876">
        <v>2016</v>
      </c>
      <c r="J12876">
        <v>1</v>
      </c>
      <c r="L12876">
        <v>23081382</v>
      </c>
      <c r="M12876">
        <v>5.2</v>
      </c>
      <c r="P12876" s="29">
        <f t="shared" si="516"/>
        <v>0.70000000000000007</v>
      </c>
    </row>
    <row r="12877" spans="1:16" hidden="1" x14ac:dyDescent="0.25">
      <c r="A12877">
        <v>196101969</v>
      </c>
      <c r="B12877">
        <v>803401</v>
      </c>
      <c r="C12877" t="s">
        <v>318</v>
      </c>
      <c r="D12877">
        <v>2021754</v>
      </c>
      <c r="E12877" t="s">
        <v>216</v>
      </c>
      <c r="F12877" t="s">
        <v>214</v>
      </c>
      <c r="G12877" t="s">
        <v>215</v>
      </c>
      <c r="H12877">
        <v>2</v>
      </c>
      <c r="I12877">
        <v>2016</v>
      </c>
      <c r="J12877">
        <v>1</v>
      </c>
      <c r="L12877">
        <v>23081094</v>
      </c>
      <c r="M12877">
        <v>4.2</v>
      </c>
      <c r="P12877" s="29">
        <f t="shared" si="516"/>
        <v>0.53333333333333333</v>
      </c>
    </row>
    <row r="12878" spans="1:16" hidden="1" x14ac:dyDescent="0.25">
      <c r="A12878">
        <v>196101969</v>
      </c>
      <c r="B12878">
        <v>803401</v>
      </c>
      <c r="C12878" t="s">
        <v>318</v>
      </c>
      <c r="D12878">
        <v>2005118</v>
      </c>
      <c r="E12878" t="s">
        <v>223</v>
      </c>
      <c r="F12878" t="s">
        <v>214</v>
      </c>
      <c r="G12878" t="s">
        <v>215</v>
      </c>
      <c r="H12878">
        <v>3</v>
      </c>
      <c r="I12878">
        <v>2016</v>
      </c>
      <c r="J12878">
        <v>1</v>
      </c>
      <c r="L12878">
        <v>23081293</v>
      </c>
      <c r="M12878">
        <v>3.6</v>
      </c>
      <c r="P12878" s="29">
        <f t="shared" si="516"/>
        <v>0.43333333333333335</v>
      </c>
    </row>
    <row r="12879" spans="1:16" hidden="1" x14ac:dyDescent="0.25">
      <c r="A12879">
        <v>196101969</v>
      </c>
      <c r="B12879">
        <v>803401</v>
      </c>
      <c r="C12879" t="s">
        <v>318</v>
      </c>
      <c r="D12879">
        <v>2005118</v>
      </c>
      <c r="E12879" t="s">
        <v>223</v>
      </c>
      <c r="F12879" t="s">
        <v>214</v>
      </c>
      <c r="G12879" t="s">
        <v>215</v>
      </c>
      <c r="H12879">
        <v>2</v>
      </c>
      <c r="I12879">
        <v>2016</v>
      </c>
      <c r="J12879">
        <v>2</v>
      </c>
      <c r="L12879">
        <v>23086742</v>
      </c>
      <c r="M12879">
        <v>5.4</v>
      </c>
      <c r="P12879" s="29">
        <f t="shared" si="516"/>
        <v>0.73333333333333339</v>
      </c>
    </row>
    <row r="12880" spans="1:16" hidden="1" x14ac:dyDescent="0.25">
      <c r="A12880">
        <v>196101969</v>
      </c>
      <c r="B12880">
        <v>803401</v>
      </c>
      <c r="C12880" t="s">
        <v>318</v>
      </c>
      <c r="D12880">
        <v>2021763</v>
      </c>
      <c r="E12880" t="s">
        <v>298</v>
      </c>
      <c r="F12880" t="s">
        <v>214</v>
      </c>
      <c r="G12880" t="s">
        <v>215</v>
      </c>
      <c r="H12880">
        <v>2</v>
      </c>
      <c r="I12880">
        <v>2016</v>
      </c>
      <c r="J12880">
        <v>2</v>
      </c>
      <c r="L12880">
        <v>23086847</v>
      </c>
      <c r="M12880">
        <v>4.0999999999999996</v>
      </c>
      <c r="P12880" s="29">
        <f t="shared" si="516"/>
        <v>0.51666666666666661</v>
      </c>
    </row>
    <row r="12881" spans="1:16" hidden="1" x14ac:dyDescent="0.25">
      <c r="A12881">
        <v>196101969</v>
      </c>
      <c r="B12881">
        <v>803401</v>
      </c>
      <c r="C12881" t="s">
        <v>318</v>
      </c>
      <c r="D12881">
        <v>2005117</v>
      </c>
      <c r="E12881" t="s">
        <v>220</v>
      </c>
      <c r="F12881" t="s">
        <v>214</v>
      </c>
      <c r="G12881" t="s">
        <v>215</v>
      </c>
      <c r="H12881">
        <v>2</v>
      </c>
      <c r="I12881">
        <v>2016</v>
      </c>
      <c r="J12881">
        <v>2</v>
      </c>
      <c r="L12881">
        <v>23084479</v>
      </c>
      <c r="M12881">
        <v>4.4000000000000004</v>
      </c>
      <c r="P12881" s="29">
        <f t="shared" si="516"/>
        <v>0.56666666666666676</v>
      </c>
    </row>
    <row r="12882" spans="1:16" hidden="1" x14ac:dyDescent="0.25">
      <c r="A12882">
        <v>196101969</v>
      </c>
      <c r="B12882">
        <v>803401</v>
      </c>
      <c r="C12882" t="s">
        <v>318</v>
      </c>
      <c r="D12882">
        <v>2021756</v>
      </c>
      <c r="E12882" t="s">
        <v>253</v>
      </c>
      <c r="F12882" t="s">
        <v>214</v>
      </c>
      <c r="G12882" t="s">
        <v>215</v>
      </c>
      <c r="H12882">
        <v>2</v>
      </c>
      <c r="I12882">
        <v>2016</v>
      </c>
      <c r="J12882">
        <v>2</v>
      </c>
      <c r="L12882">
        <v>23086832</v>
      </c>
      <c r="M12882">
        <v>4</v>
      </c>
      <c r="P12882" s="29">
        <f t="shared" si="516"/>
        <v>0.5</v>
      </c>
    </row>
    <row r="12883" spans="1:16" hidden="1" x14ac:dyDescent="0.25">
      <c r="A12883">
        <v>196101969</v>
      </c>
      <c r="B12883">
        <v>803401</v>
      </c>
      <c r="C12883" t="s">
        <v>318</v>
      </c>
      <c r="D12883">
        <v>2021602</v>
      </c>
      <c r="E12883" t="s">
        <v>242</v>
      </c>
      <c r="F12883" t="s">
        <v>214</v>
      </c>
      <c r="G12883" t="s">
        <v>215</v>
      </c>
      <c r="H12883">
        <v>2</v>
      </c>
      <c r="I12883">
        <v>2016</v>
      </c>
      <c r="J12883">
        <v>2</v>
      </c>
      <c r="L12883">
        <v>23086745</v>
      </c>
      <c r="M12883">
        <v>4.7</v>
      </c>
      <c r="P12883" s="29">
        <f t="shared" si="516"/>
        <v>0.6166666666666667</v>
      </c>
    </row>
    <row r="12884" spans="1:16" hidden="1" x14ac:dyDescent="0.25">
      <c r="A12884">
        <v>196101969</v>
      </c>
      <c r="B12884">
        <v>803401</v>
      </c>
      <c r="C12884" t="s">
        <v>318</v>
      </c>
      <c r="D12884">
        <v>2021580</v>
      </c>
      <c r="E12884" t="s">
        <v>241</v>
      </c>
      <c r="F12884" t="s">
        <v>214</v>
      </c>
      <c r="G12884" t="s">
        <v>215</v>
      </c>
      <c r="H12884">
        <v>2</v>
      </c>
      <c r="I12884">
        <v>2016</v>
      </c>
      <c r="J12884">
        <v>2</v>
      </c>
      <c r="L12884">
        <v>23086825</v>
      </c>
      <c r="M12884">
        <v>4.4000000000000004</v>
      </c>
      <c r="P12884" s="29">
        <f t="shared" si="516"/>
        <v>0.56666666666666676</v>
      </c>
    </row>
    <row r="12885" spans="1:16" hidden="1" x14ac:dyDescent="0.25">
      <c r="A12885">
        <v>196101969</v>
      </c>
      <c r="B12885">
        <v>803401</v>
      </c>
      <c r="C12885" t="s">
        <v>318</v>
      </c>
      <c r="D12885">
        <v>2004112</v>
      </c>
      <c r="E12885" t="s">
        <v>244</v>
      </c>
      <c r="F12885" t="s">
        <v>214</v>
      </c>
      <c r="G12885" t="s">
        <v>215</v>
      </c>
      <c r="H12885">
        <v>2</v>
      </c>
      <c r="I12885">
        <v>2016</v>
      </c>
      <c r="J12885">
        <v>2</v>
      </c>
      <c r="L12885">
        <v>23085447</v>
      </c>
      <c r="M12885">
        <v>4.7</v>
      </c>
      <c r="P12885" s="29">
        <f t="shared" si="516"/>
        <v>0.6166666666666667</v>
      </c>
    </row>
    <row r="12886" spans="1:16" hidden="1" x14ac:dyDescent="0.25">
      <c r="A12886">
        <v>196101969</v>
      </c>
      <c r="B12886">
        <v>803401</v>
      </c>
      <c r="C12886" t="s">
        <v>318</v>
      </c>
      <c r="D12886">
        <v>2021638</v>
      </c>
      <c r="E12886" t="s">
        <v>250</v>
      </c>
      <c r="F12886" t="s">
        <v>214</v>
      </c>
      <c r="G12886" t="s">
        <v>215</v>
      </c>
      <c r="H12886">
        <v>2</v>
      </c>
      <c r="I12886">
        <v>2017</v>
      </c>
      <c r="J12886">
        <v>1</v>
      </c>
      <c r="L12886">
        <v>23092934</v>
      </c>
      <c r="M12886">
        <v>5.6</v>
      </c>
      <c r="P12886" s="29">
        <f t="shared" si="516"/>
        <v>0.76666666666666661</v>
      </c>
    </row>
    <row r="12887" spans="1:16" hidden="1" x14ac:dyDescent="0.25">
      <c r="A12887">
        <v>196101969</v>
      </c>
      <c r="B12887">
        <v>803401</v>
      </c>
      <c r="C12887" t="s">
        <v>318</v>
      </c>
      <c r="D12887">
        <v>2021596</v>
      </c>
      <c r="E12887" t="s">
        <v>294</v>
      </c>
      <c r="F12887" t="s">
        <v>214</v>
      </c>
      <c r="G12887" t="s">
        <v>215</v>
      </c>
      <c r="H12887">
        <v>2</v>
      </c>
      <c r="I12887">
        <v>2017</v>
      </c>
      <c r="J12887">
        <v>1</v>
      </c>
      <c r="L12887">
        <v>23092936</v>
      </c>
      <c r="M12887">
        <v>4.0999999999999996</v>
      </c>
      <c r="P12887" s="29">
        <f t="shared" si="516"/>
        <v>0.51666666666666661</v>
      </c>
    </row>
    <row r="12888" spans="1:16" hidden="1" x14ac:dyDescent="0.25">
      <c r="A12888">
        <v>196101969</v>
      </c>
      <c r="B12888">
        <v>803401</v>
      </c>
      <c r="C12888" t="s">
        <v>318</v>
      </c>
      <c r="D12888">
        <v>2021874</v>
      </c>
      <c r="E12888" t="s">
        <v>226</v>
      </c>
      <c r="F12888" t="s">
        <v>214</v>
      </c>
      <c r="G12888" t="s">
        <v>215</v>
      </c>
      <c r="H12888">
        <v>2</v>
      </c>
      <c r="I12888">
        <v>2017</v>
      </c>
      <c r="J12888">
        <v>1</v>
      </c>
      <c r="L12888">
        <v>23091992</v>
      </c>
      <c r="M12888">
        <v>4</v>
      </c>
      <c r="P12888" s="29">
        <f t="shared" ref="P12888:P12951" si="517">IF(AND(ISNUMBER(M12888),H12888&lt;&gt;4),(M12888-1)/6,IF(H12888=4,"DRP",IF(AND(H12888=3,M12888="NA"),"BAD",IF(AND(H12888=2),"CVL",IF(AND(H12888=1,ISBLANK(M12888)),"NULL","UNK")))))</f>
        <v>0.5</v>
      </c>
    </row>
    <row r="12889" spans="1:16" hidden="1" x14ac:dyDescent="0.25">
      <c r="A12889">
        <v>196101969</v>
      </c>
      <c r="B12889">
        <v>803401</v>
      </c>
      <c r="C12889" t="s">
        <v>318</v>
      </c>
      <c r="D12889">
        <v>2005120</v>
      </c>
      <c r="E12889" t="s">
        <v>293</v>
      </c>
      <c r="F12889" t="s">
        <v>214</v>
      </c>
      <c r="G12889" t="s">
        <v>215</v>
      </c>
      <c r="H12889">
        <v>2</v>
      </c>
      <c r="I12889">
        <v>2017</v>
      </c>
      <c r="J12889">
        <v>1</v>
      </c>
      <c r="L12889">
        <v>23094176</v>
      </c>
      <c r="M12889">
        <v>5</v>
      </c>
      <c r="P12889" s="29">
        <f t="shared" si="517"/>
        <v>0.66666666666666663</v>
      </c>
    </row>
    <row r="12890" spans="1:16" hidden="1" x14ac:dyDescent="0.25">
      <c r="A12890">
        <v>196101969</v>
      </c>
      <c r="B12890">
        <v>803401</v>
      </c>
      <c r="C12890" t="s">
        <v>318</v>
      </c>
      <c r="D12890">
        <v>2005131</v>
      </c>
      <c r="E12890" t="s">
        <v>228</v>
      </c>
      <c r="F12890" t="s">
        <v>214</v>
      </c>
      <c r="G12890" t="s">
        <v>215</v>
      </c>
      <c r="H12890">
        <v>2</v>
      </c>
      <c r="I12890">
        <v>2017</v>
      </c>
      <c r="J12890">
        <v>1</v>
      </c>
      <c r="L12890">
        <v>23093315</v>
      </c>
      <c r="M12890">
        <v>5.0999999999999996</v>
      </c>
      <c r="P12890" s="29">
        <f t="shared" si="517"/>
        <v>0.68333333333333324</v>
      </c>
    </row>
    <row r="12891" spans="1:16" hidden="1" x14ac:dyDescent="0.25">
      <c r="A12891">
        <v>196101969</v>
      </c>
      <c r="B12891">
        <v>803401</v>
      </c>
      <c r="C12891" t="s">
        <v>318</v>
      </c>
      <c r="D12891">
        <v>2004116</v>
      </c>
      <c r="E12891" t="s">
        <v>229</v>
      </c>
      <c r="F12891" t="s">
        <v>214</v>
      </c>
      <c r="G12891" t="s">
        <v>215</v>
      </c>
      <c r="H12891">
        <v>2</v>
      </c>
      <c r="I12891">
        <v>2017</v>
      </c>
      <c r="J12891">
        <v>1</v>
      </c>
      <c r="L12891">
        <v>23092374</v>
      </c>
      <c r="M12891">
        <v>4.7</v>
      </c>
      <c r="P12891" s="29">
        <f t="shared" si="517"/>
        <v>0.6166666666666667</v>
      </c>
    </row>
    <row r="12892" spans="1:16" hidden="1" x14ac:dyDescent="0.25">
      <c r="A12892">
        <v>196101969</v>
      </c>
      <c r="B12892">
        <v>803401</v>
      </c>
      <c r="C12892" t="s">
        <v>318</v>
      </c>
      <c r="D12892">
        <v>2004099</v>
      </c>
      <c r="E12892" t="s">
        <v>245</v>
      </c>
      <c r="F12892" t="s">
        <v>214</v>
      </c>
      <c r="G12892" t="s">
        <v>215</v>
      </c>
      <c r="H12892">
        <v>2</v>
      </c>
      <c r="I12892">
        <v>2017</v>
      </c>
      <c r="J12892">
        <v>2</v>
      </c>
      <c r="L12892">
        <v>23097866</v>
      </c>
      <c r="M12892">
        <v>5.3</v>
      </c>
      <c r="P12892" s="29">
        <f t="shared" si="517"/>
        <v>0.71666666666666667</v>
      </c>
    </row>
    <row r="12893" spans="1:16" hidden="1" x14ac:dyDescent="0.25">
      <c r="A12893">
        <v>196101969</v>
      </c>
      <c r="B12893">
        <v>803401</v>
      </c>
      <c r="C12893" t="s">
        <v>318</v>
      </c>
      <c r="D12893">
        <v>2021750</v>
      </c>
      <c r="E12893" t="s">
        <v>296</v>
      </c>
      <c r="F12893" t="s">
        <v>214</v>
      </c>
      <c r="G12893" t="s">
        <v>215</v>
      </c>
      <c r="H12893">
        <v>2</v>
      </c>
      <c r="I12893">
        <v>2017</v>
      </c>
      <c r="J12893">
        <v>2</v>
      </c>
      <c r="L12893">
        <v>23097531</v>
      </c>
      <c r="M12893">
        <v>4.4000000000000004</v>
      </c>
      <c r="P12893" s="29">
        <f t="shared" si="517"/>
        <v>0.56666666666666676</v>
      </c>
    </row>
    <row r="12894" spans="1:16" hidden="1" x14ac:dyDescent="0.25">
      <c r="A12894">
        <v>196101969</v>
      </c>
      <c r="B12894">
        <v>803401</v>
      </c>
      <c r="C12894" t="s">
        <v>318</v>
      </c>
      <c r="D12894">
        <v>2021640</v>
      </c>
      <c r="E12894" t="s">
        <v>227</v>
      </c>
      <c r="F12894" t="s">
        <v>214</v>
      </c>
      <c r="G12894" t="s">
        <v>215</v>
      </c>
      <c r="H12894">
        <v>2</v>
      </c>
      <c r="I12894">
        <v>2017</v>
      </c>
      <c r="J12894">
        <v>2</v>
      </c>
      <c r="L12894">
        <v>23101195</v>
      </c>
      <c r="M12894">
        <v>4.0999999999999996</v>
      </c>
      <c r="P12894" s="29">
        <f t="shared" si="517"/>
        <v>0.51666666666666661</v>
      </c>
    </row>
    <row r="12895" spans="1:16" hidden="1" x14ac:dyDescent="0.25">
      <c r="A12895">
        <v>196101969</v>
      </c>
      <c r="B12895">
        <v>803401</v>
      </c>
      <c r="C12895" t="s">
        <v>318</v>
      </c>
      <c r="D12895">
        <v>2021725</v>
      </c>
      <c r="E12895" t="s">
        <v>257</v>
      </c>
      <c r="F12895" t="s">
        <v>214</v>
      </c>
      <c r="G12895" t="s">
        <v>215</v>
      </c>
      <c r="H12895">
        <v>2</v>
      </c>
      <c r="I12895">
        <v>2017</v>
      </c>
      <c r="J12895">
        <v>2</v>
      </c>
      <c r="L12895">
        <v>23097532</v>
      </c>
      <c r="M12895">
        <v>4</v>
      </c>
      <c r="P12895" s="29">
        <f t="shared" si="517"/>
        <v>0.5</v>
      </c>
    </row>
    <row r="12896" spans="1:16" hidden="1" x14ac:dyDescent="0.25">
      <c r="A12896">
        <v>196101969</v>
      </c>
      <c r="B12896">
        <v>803401</v>
      </c>
      <c r="C12896" t="s">
        <v>318</v>
      </c>
      <c r="D12896">
        <v>2021781</v>
      </c>
      <c r="E12896" t="s">
        <v>235</v>
      </c>
      <c r="F12896" t="s">
        <v>214</v>
      </c>
      <c r="G12896" t="s">
        <v>215</v>
      </c>
      <c r="H12896">
        <v>2</v>
      </c>
      <c r="I12896">
        <v>2017</v>
      </c>
      <c r="J12896">
        <v>2</v>
      </c>
      <c r="L12896">
        <v>23101188</v>
      </c>
      <c r="M12896">
        <v>5.5</v>
      </c>
      <c r="P12896" s="29">
        <f t="shared" si="517"/>
        <v>0.75</v>
      </c>
    </row>
    <row r="12897" spans="1:16" hidden="1" x14ac:dyDescent="0.25">
      <c r="A12897">
        <v>196101969</v>
      </c>
      <c r="B12897">
        <v>803401</v>
      </c>
      <c r="C12897" t="s">
        <v>318</v>
      </c>
      <c r="D12897">
        <v>2021993</v>
      </c>
      <c r="E12897" t="s">
        <v>256</v>
      </c>
      <c r="F12897" t="s">
        <v>214</v>
      </c>
      <c r="G12897" t="s">
        <v>215</v>
      </c>
      <c r="H12897">
        <v>2</v>
      </c>
      <c r="I12897">
        <v>2017</v>
      </c>
      <c r="J12897">
        <v>2</v>
      </c>
      <c r="L12897">
        <v>23097538</v>
      </c>
      <c r="M12897">
        <v>4.5</v>
      </c>
      <c r="P12897" s="29">
        <f t="shared" si="517"/>
        <v>0.58333333333333337</v>
      </c>
    </row>
    <row r="12898" spans="1:16" hidden="1" x14ac:dyDescent="0.25">
      <c r="A12898">
        <v>196101969</v>
      </c>
      <c r="B12898">
        <v>803401</v>
      </c>
      <c r="C12898" t="s">
        <v>318</v>
      </c>
      <c r="D12898">
        <v>2019271</v>
      </c>
      <c r="E12898" t="s">
        <v>236</v>
      </c>
      <c r="F12898" t="s">
        <v>214</v>
      </c>
      <c r="G12898" t="s">
        <v>215</v>
      </c>
      <c r="H12898">
        <v>2</v>
      </c>
      <c r="I12898">
        <v>2018</v>
      </c>
      <c r="J12898">
        <v>1</v>
      </c>
      <c r="L12898">
        <v>23104768</v>
      </c>
      <c r="M12898">
        <v>5.8</v>
      </c>
      <c r="P12898" s="29">
        <f t="shared" si="517"/>
        <v>0.79999999999999993</v>
      </c>
    </row>
    <row r="12899" spans="1:16" hidden="1" x14ac:dyDescent="0.25">
      <c r="A12899">
        <v>196101969</v>
      </c>
      <c r="B12899">
        <v>803401</v>
      </c>
      <c r="C12899" t="s">
        <v>318</v>
      </c>
      <c r="D12899">
        <v>2004591</v>
      </c>
      <c r="E12899" t="s">
        <v>271</v>
      </c>
      <c r="F12899" t="s">
        <v>214</v>
      </c>
      <c r="G12899" t="s">
        <v>215</v>
      </c>
      <c r="H12899">
        <v>2</v>
      </c>
      <c r="I12899">
        <v>2018</v>
      </c>
      <c r="J12899">
        <v>1</v>
      </c>
      <c r="L12899">
        <v>23108870</v>
      </c>
      <c r="M12899">
        <v>5.4</v>
      </c>
      <c r="P12899" s="29">
        <f t="shared" si="517"/>
        <v>0.73333333333333339</v>
      </c>
    </row>
    <row r="12900" spans="1:16" hidden="1" x14ac:dyDescent="0.25">
      <c r="A12900">
        <v>196101969</v>
      </c>
      <c r="B12900">
        <v>803401</v>
      </c>
      <c r="C12900" t="s">
        <v>318</v>
      </c>
      <c r="D12900">
        <v>2021679</v>
      </c>
      <c r="E12900" t="s">
        <v>259</v>
      </c>
      <c r="F12900" t="s">
        <v>214</v>
      </c>
      <c r="G12900" t="s">
        <v>215</v>
      </c>
      <c r="H12900">
        <v>2</v>
      </c>
      <c r="I12900">
        <v>2018</v>
      </c>
      <c r="J12900">
        <v>1</v>
      </c>
      <c r="L12900">
        <v>23108211</v>
      </c>
      <c r="M12900">
        <v>5.6</v>
      </c>
      <c r="P12900" s="29">
        <f t="shared" si="517"/>
        <v>0.76666666666666661</v>
      </c>
    </row>
    <row r="12901" spans="1:16" hidden="1" x14ac:dyDescent="0.25">
      <c r="A12901">
        <v>196101969</v>
      </c>
      <c r="B12901">
        <v>803401</v>
      </c>
      <c r="C12901" t="s">
        <v>318</v>
      </c>
      <c r="D12901">
        <v>2004586</v>
      </c>
      <c r="E12901" t="s">
        <v>325</v>
      </c>
      <c r="F12901" t="s">
        <v>214</v>
      </c>
      <c r="G12901" t="s">
        <v>215</v>
      </c>
      <c r="H12901">
        <v>2</v>
      </c>
      <c r="I12901">
        <v>2018</v>
      </c>
      <c r="J12901">
        <v>1</v>
      </c>
      <c r="L12901">
        <v>23108652</v>
      </c>
      <c r="M12901">
        <v>4.5999999999999996</v>
      </c>
      <c r="P12901" s="29">
        <f t="shared" si="517"/>
        <v>0.6</v>
      </c>
    </row>
    <row r="12902" spans="1:16" hidden="1" x14ac:dyDescent="0.25">
      <c r="A12902">
        <v>196101969</v>
      </c>
      <c r="B12902">
        <v>803401</v>
      </c>
      <c r="C12902" t="s">
        <v>318</v>
      </c>
      <c r="D12902">
        <v>2004752</v>
      </c>
      <c r="E12902" t="s">
        <v>290</v>
      </c>
      <c r="F12902" t="s">
        <v>214</v>
      </c>
      <c r="G12902" t="s">
        <v>215</v>
      </c>
      <c r="H12902">
        <v>2</v>
      </c>
      <c r="I12902">
        <v>2018</v>
      </c>
      <c r="J12902">
        <v>1</v>
      </c>
      <c r="L12902">
        <v>23107719</v>
      </c>
      <c r="M12902">
        <v>4.2</v>
      </c>
      <c r="P12902" s="29">
        <f t="shared" si="517"/>
        <v>0.53333333333333333</v>
      </c>
    </row>
    <row r="12903" spans="1:16" hidden="1" x14ac:dyDescent="0.25">
      <c r="A12903">
        <v>196101969</v>
      </c>
      <c r="B12903">
        <v>803401</v>
      </c>
      <c r="C12903" t="s">
        <v>318</v>
      </c>
      <c r="D12903">
        <v>2021787</v>
      </c>
      <c r="E12903" t="s">
        <v>292</v>
      </c>
      <c r="F12903" t="s">
        <v>214</v>
      </c>
      <c r="G12903" t="s">
        <v>215</v>
      </c>
      <c r="H12903">
        <v>2</v>
      </c>
      <c r="I12903">
        <v>2018</v>
      </c>
      <c r="J12903">
        <v>1</v>
      </c>
      <c r="L12903">
        <v>23107720</v>
      </c>
      <c r="M12903">
        <v>5.0999999999999996</v>
      </c>
      <c r="P12903" s="29">
        <f t="shared" si="517"/>
        <v>0.68333333333333324</v>
      </c>
    </row>
    <row r="12904" spans="1:16" hidden="1" x14ac:dyDescent="0.25">
      <c r="A12904">
        <v>196101969</v>
      </c>
      <c r="B12904">
        <v>803401</v>
      </c>
      <c r="C12904" t="s">
        <v>318</v>
      </c>
      <c r="D12904">
        <v>2004587</v>
      </c>
      <c r="E12904" t="s">
        <v>288</v>
      </c>
      <c r="F12904" t="s">
        <v>214</v>
      </c>
      <c r="G12904" t="s">
        <v>215</v>
      </c>
      <c r="H12904">
        <v>2</v>
      </c>
      <c r="I12904">
        <v>2018</v>
      </c>
      <c r="J12904">
        <v>1</v>
      </c>
      <c r="L12904">
        <v>23107718</v>
      </c>
      <c r="M12904">
        <v>4.2</v>
      </c>
      <c r="P12904" s="29">
        <f t="shared" si="517"/>
        <v>0.53333333333333333</v>
      </c>
    </row>
    <row r="12905" spans="1:16" hidden="1" x14ac:dyDescent="0.25">
      <c r="A12905">
        <v>196101969</v>
      </c>
      <c r="B12905">
        <v>803401</v>
      </c>
      <c r="C12905" t="s">
        <v>318</v>
      </c>
      <c r="D12905">
        <v>2021723</v>
      </c>
      <c r="E12905" t="s">
        <v>299</v>
      </c>
      <c r="F12905" t="s">
        <v>214</v>
      </c>
      <c r="G12905" t="s">
        <v>215</v>
      </c>
      <c r="H12905">
        <v>2</v>
      </c>
      <c r="I12905">
        <v>2018</v>
      </c>
      <c r="J12905">
        <v>2</v>
      </c>
      <c r="L12905">
        <v>23115889</v>
      </c>
      <c r="M12905">
        <v>5.2</v>
      </c>
      <c r="P12905" s="29">
        <f t="shared" si="517"/>
        <v>0.70000000000000007</v>
      </c>
    </row>
    <row r="12906" spans="1:16" hidden="1" x14ac:dyDescent="0.25">
      <c r="A12906">
        <v>196101969</v>
      </c>
      <c r="B12906">
        <v>803401</v>
      </c>
      <c r="C12906" t="s">
        <v>318</v>
      </c>
      <c r="D12906">
        <v>2021631</v>
      </c>
      <c r="E12906" t="s">
        <v>302</v>
      </c>
      <c r="F12906" t="s">
        <v>214</v>
      </c>
      <c r="G12906" t="s">
        <v>215</v>
      </c>
      <c r="H12906">
        <v>2</v>
      </c>
      <c r="I12906">
        <v>2018</v>
      </c>
      <c r="J12906">
        <v>2</v>
      </c>
      <c r="L12906">
        <v>23115885</v>
      </c>
      <c r="M12906">
        <v>5</v>
      </c>
      <c r="P12906" s="29">
        <f t="shared" si="517"/>
        <v>0.66666666666666663</v>
      </c>
    </row>
    <row r="12907" spans="1:16" hidden="1" x14ac:dyDescent="0.25">
      <c r="A12907">
        <v>196101969</v>
      </c>
      <c r="B12907">
        <v>803401</v>
      </c>
      <c r="C12907" t="s">
        <v>318</v>
      </c>
      <c r="D12907">
        <v>2021865</v>
      </c>
      <c r="E12907" t="s">
        <v>301</v>
      </c>
      <c r="F12907" t="s">
        <v>214</v>
      </c>
      <c r="G12907" t="s">
        <v>215</v>
      </c>
      <c r="H12907">
        <v>2</v>
      </c>
      <c r="I12907">
        <v>2018</v>
      </c>
      <c r="J12907">
        <v>2</v>
      </c>
      <c r="L12907">
        <v>23115887</v>
      </c>
      <c r="M12907">
        <v>5.5</v>
      </c>
      <c r="P12907" s="29">
        <f t="shared" si="517"/>
        <v>0.75</v>
      </c>
    </row>
    <row r="12908" spans="1:16" hidden="1" x14ac:dyDescent="0.25">
      <c r="A12908">
        <v>196101969</v>
      </c>
      <c r="B12908">
        <v>803401</v>
      </c>
      <c r="C12908" t="s">
        <v>318</v>
      </c>
      <c r="D12908">
        <v>2021591</v>
      </c>
      <c r="E12908" t="s">
        <v>240</v>
      </c>
      <c r="F12908" t="s">
        <v>214</v>
      </c>
      <c r="G12908" t="s">
        <v>215</v>
      </c>
      <c r="H12908">
        <v>2</v>
      </c>
      <c r="I12908">
        <v>2018</v>
      </c>
      <c r="J12908">
        <v>2</v>
      </c>
      <c r="L12908">
        <v>23115890</v>
      </c>
      <c r="M12908">
        <v>5.7</v>
      </c>
      <c r="P12908" s="29">
        <f t="shared" si="517"/>
        <v>0.78333333333333333</v>
      </c>
    </row>
    <row r="12909" spans="1:16" hidden="1" x14ac:dyDescent="0.25">
      <c r="A12909">
        <v>196101969</v>
      </c>
      <c r="B12909">
        <v>803401</v>
      </c>
      <c r="C12909" t="s">
        <v>318</v>
      </c>
      <c r="D12909">
        <v>2021615</v>
      </c>
      <c r="E12909" t="s">
        <v>255</v>
      </c>
      <c r="F12909" t="s">
        <v>214</v>
      </c>
      <c r="G12909" t="s">
        <v>215</v>
      </c>
      <c r="H12909">
        <v>2</v>
      </c>
      <c r="I12909">
        <v>2018</v>
      </c>
      <c r="J12909">
        <v>2</v>
      </c>
      <c r="L12909">
        <v>23115891</v>
      </c>
      <c r="M12909">
        <v>5.6</v>
      </c>
      <c r="P12909" s="29">
        <f t="shared" si="517"/>
        <v>0.76666666666666661</v>
      </c>
    </row>
    <row r="12910" spans="1:16" hidden="1" x14ac:dyDescent="0.25">
      <c r="A12910">
        <v>196101969</v>
      </c>
      <c r="B12910">
        <v>803401</v>
      </c>
      <c r="C12910" t="s">
        <v>318</v>
      </c>
      <c r="D12910">
        <v>2024862</v>
      </c>
      <c r="E12910" t="s">
        <v>289</v>
      </c>
      <c r="F12910" t="s">
        <v>214</v>
      </c>
      <c r="G12910" t="s">
        <v>215</v>
      </c>
      <c r="H12910">
        <v>2</v>
      </c>
      <c r="I12910">
        <v>2018</v>
      </c>
      <c r="J12910">
        <v>2</v>
      </c>
      <c r="L12910">
        <v>23115892</v>
      </c>
      <c r="M12910">
        <v>6.3</v>
      </c>
      <c r="P12910" s="29">
        <f t="shared" si="517"/>
        <v>0.8833333333333333</v>
      </c>
    </row>
    <row r="12911" spans="1:16" hidden="1" x14ac:dyDescent="0.25">
      <c r="A12911">
        <v>196101969</v>
      </c>
      <c r="B12911">
        <v>803401</v>
      </c>
      <c r="C12911" t="s">
        <v>318</v>
      </c>
      <c r="D12911">
        <v>2019272</v>
      </c>
      <c r="E12911" t="s">
        <v>249</v>
      </c>
      <c r="F12911" t="s">
        <v>214</v>
      </c>
      <c r="G12911" t="s">
        <v>215</v>
      </c>
      <c r="H12911">
        <v>4</v>
      </c>
      <c r="I12911">
        <v>2018</v>
      </c>
      <c r="J12911">
        <v>2</v>
      </c>
      <c r="L12911">
        <v>23115028</v>
      </c>
      <c r="P12911" s="29" t="str">
        <f t="shared" si="517"/>
        <v>DRP</v>
      </c>
    </row>
    <row r="12912" spans="1:16" hidden="1" x14ac:dyDescent="0.25">
      <c r="A12912">
        <v>196101969</v>
      </c>
      <c r="B12912">
        <v>803401</v>
      </c>
      <c r="C12912" t="s">
        <v>318</v>
      </c>
      <c r="D12912">
        <v>2021775</v>
      </c>
      <c r="E12912" t="s">
        <v>286</v>
      </c>
      <c r="F12912" t="s">
        <v>214</v>
      </c>
      <c r="G12912" t="s">
        <v>215</v>
      </c>
      <c r="H12912">
        <v>2</v>
      </c>
      <c r="I12912">
        <v>2019</v>
      </c>
      <c r="J12912">
        <v>1</v>
      </c>
      <c r="L12912">
        <v>23124866</v>
      </c>
      <c r="M12912">
        <v>5.5</v>
      </c>
      <c r="P12912" s="29">
        <f t="shared" si="517"/>
        <v>0.75</v>
      </c>
    </row>
    <row r="12913" spans="1:16" hidden="1" x14ac:dyDescent="0.25">
      <c r="A12913">
        <v>196101969</v>
      </c>
      <c r="B12913">
        <v>803401</v>
      </c>
      <c r="C12913" t="s">
        <v>318</v>
      </c>
      <c r="D12913">
        <v>2019272</v>
      </c>
      <c r="E12913" t="s">
        <v>249</v>
      </c>
      <c r="F12913" t="s">
        <v>214</v>
      </c>
      <c r="G12913" t="s">
        <v>215</v>
      </c>
      <c r="H12913">
        <v>2</v>
      </c>
      <c r="I12913">
        <v>2019</v>
      </c>
      <c r="J12913">
        <v>1</v>
      </c>
      <c r="L12913">
        <v>23120699</v>
      </c>
      <c r="M12913">
        <v>5.8</v>
      </c>
      <c r="P12913" s="29">
        <f t="shared" si="517"/>
        <v>0.79999999999999993</v>
      </c>
    </row>
    <row r="12914" spans="1:16" hidden="1" x14ac:dyDescent="0.25">
      <c r="A12914">
        <v>196101969</v>
      </c>
      <c r="B12914">
        <v>803401</v>
      </c>
      <c r="C12914" t="s">
        <v>318</v>
      </c>
      <c r="D12914">
        <v>2021661</v>
      </c>
      <c r="E12914" t="s">
        <v>305</v>
      </c>
      <c r="F12914" t="s">
        <v>214</v>
      </c>
      <c r="G12914" t="s">
        <v>215</v>
      </c>
      <c r="H12914">
        <v>2</v>
      </c>
      <c r="I12914">
        <v>2019</v>
      </c>
      <c r="J12914">
        <v>1</v>
      </c>
      <c r="L12914">
        <v>23120234</v>
      </c>
      <c r="M12914">
        <v>5.7</v>
      </c>
      <c r="P12914" s="29">
        <f t="shared" si="517"/>
        <v>0.78333333333333333</v>
      </c>
    </row>
    <row r="12915" spans="1:16" hidden="1" x14ac:dyDescent="0.25">
      <c r="A12915">
        <v>196101969</v>
      </c>
      <c r="B12915">
        <v>803401</v>
      </c>
      <c r="C12915" t="s">
        <v>318</v>
      </c>
      <c r="D12915">
        <v>2024863</v>
      </c>
      <c r="E12915" t="s">
        <v>304</v>
      </c>
      <c r="F12915" t="s">
        <v>214</v>
      </c>
      <c r="G12915" t="s">
        <v>215</v>
      </c>
      <c r="H12915">
        <v>2</v>
      </c>
      <c r="I12915">
        <v>2019</v>
      </c>
      <c r="J12915">
        <v>1</v>
      </c>
      <c r="L12915">
        <v>23120233</v>
      </c>
      <c r="M12915">
        <v>4.7</v>
      </c>
      <c r="P12915" s="29">
        <f t="shared" si="517"/>
        <v>0.6166666666666667</v>
      </c>
    </row>
    <row r="12916" spans="1:16" hidden="1" x14ac:dyDescent="0.25">
      <c r="A12916">
        <v>196101969</v>
      </c>
      <c r="B12916">
        <v>803401</v>
      </c>
      <c r="C12916" t="s">
        <v>318</v>
      </c>
      <c r="D12916">
        <v>2004597</v>
      </c>
      <c r="E12916" t="s">
        <v>279</v>
      </c>
      <c r="F12916" t="s">
        <v>214</v>
      </c>
      <c r="G12916" t="s">
        <v>215</v>
      </c>
      <c r="H12916">
        <v>2</v>
      </c>
      <c r="I12916">
        <v>2019</v>
      </c>
      <c r="J12916">
        <v>1</v>
      </c>
      <c r="L12916">
        <v>23120232</v>
      </c>
      <c r="M12916">
        <v>5.9</v>
      </c>
      <c r="P12916" s="29">
        <f t="shared" si="517"/>
        <v>0.81666666666666676</v>
      </c>
    </row>
    <row r="12917" spans="1:16" hidden="1" x14ac:dyDescent="0.25">
      <c r="A12917">
        <v>196101969</v>
      </c>
      <c r="B12917">
        <v>803401</v>
      </c>
      <c r="C12917" t="s">
        <v>318</v>
      </c>
      <c r="D12917">
        <v>2021716</v>
      </c>
      <c r="E12917" t="s">
        <v>291</v>
      </c>
      <c r="F12917" t="s">
        <v>214</v>
      </c>
      <c r="G12917" t="s">
        <v>215</v>
      </c>
      <c r="H12917">
        <v>2</v>
      </c>
      <c r="I12917">
        <v>2019</v>
      </c>
      <c r="J12917">
        <v>1</v>
      </c>
      <c r="L12917">
        <v>23120235</v>
      </c>
      <c r="M12917">
        <v>5.2</v>
      </c>
      <c r="P12917" s="29">
        <f t="shared" si="517"/>
        <v>0.70000000000000007</v>
      </c>
    </row>
    <row r="12918" spans="1:16" hidden="1" x14ac:dyDescent="0.25">
      <c r="A12918">
        <v>196101969</v>
      </c>
      <c r="B12918">
        <v>803401</v>
      </c>
      <c r="C12918" t="s">
        <v>318</v>
      </c>
      <c r="D12918">
        <v>2021744</v>
      </c>
      <c r="E12918" t="s">
        <v>262</v>
      </c>
      <c r="F12918" t="s">
        <v>214</v>
      </c>
      <c r="G12918" t="s">
        <v>215</v>
      </c>
      <c r="H12918">
        <v>2</v>
      </c>
      <c r="I12918">
        <v>2019</v>
      </c>
      <c r="J12918">
        <v>1</v>
      </c>
      <c r="L12918">
        <v>23123927</v>
      </c>
      <c r="M12918">
        <v>5.8</v>
      </c>
      <c r="P12918" s="29">
        <f t="shared" si="517"/>
        <v>0.79999999999999993</v>
      </c>
    </row>
    <row r="12919" spans="1:16" hidden="1" x14ac:dyDescent="0.25">
      <c r="A12919">
        <v>196101969</v>
      </c>
      <c r="B12919">
        <v>803401</v>
      </c>
      <c r="C12919" t="s">
        <v>318</v>
      </c>
      <c r="D12919">
        <v>2021664</v>
      </c>
      <c r="E12919" t="s">
        <v>311</v>
      </c>
      <c r="F12919" t="s">
        <v>214</v>
      </c>
      <c r="G12919" t="s">
        <v>215</v>
      </c>
      <c r="H12919">
        <v>1</v>
      </c>
      <c r="I12919">
        <v>2019</v>
      </c>
      <c r="J12919">
        <v>2</v>
      </c>
      <c r="L12919">
        <v>23129806</v>
      </c>
      <c r="P12919" s="29" t="str">
        <f t="shared" si="517"/>
        <v>NULL</v>
      </c>
    </row>
    <row r="12920" spans="1:16" hidden="1" x14ac:dyDescent="0.25">
      <c r="A12920">
        <v>196101969</v>
      </c>
      <c r="B12920">
        <v>803401</v>
      </c>
      <c r="C12920" t="s">
        <v>318</v>
      </c>
      <c r="D12920">
        <v>2004602</v>
      </c>
      <c r="E12920" t="s">
        <v>277</v>
      </c>
      <c r="F12920" t="s">
        <v>214</v>
      </c>
      <c r="G12920" t="s">
        <v>215</v>
      </c>
      <c r="H12920">
        <v>1</v>
      </c>
      <c r="I12920">
        <v>2019</v>
      </c>
      <c r="J12920">
        <v>2</v>
      </c>
      <c r="L12920">
        <v>23129802</v>
      </c>
      <c r="P12920" s="29" t="str">
        <f t="shared" si="517"/>
        <v>NULL</v>
      </c>
    </row>
    <row r="12921" spans="1:16" hidden="1" x14ac:dyDescent="0.25">
      <c r="A12921">
        <v>196101969</v>
      </c>
      <c r="B12921">
        <v>803401</v>
      </c>
      <c r="C12921" t="s">
        <v>318</v>
      </c>
      <c r="D12921">
        <v>2021671</v>
      </c>
      <c r="E12921" t="s">
        <v>303</v>
      </c>
      <c r="F12921" t="s">
        <v>214</v>
      </c>
      <c r="G12921" t="s">
        <v>215</v>
      </c>
      <c r="H12921">
        <v>1</v>
      </c>
      <c r="I12921">
        <v>2019</v>
      </c>
      <c r="J12921">
        <v>2</v>
      </c>
      <c r="L12921">
        <v>23130363</v>
      </c>
      <c r="P12921" s="29" t="str">
        <f t="shared" si="517"/>
        <v>NULL</v>
      </c>
    </row>
    <row r="12922" spans="1:16" hidden="1" x14ac:dyDescent="0.25">
      <c r="A12922">
        <v>196101969</v>
      </c>
      <c r="B12922">
        <v>803401</v>
      </c>
      <c r="C12922" t="s">
        <v>318</v>
      </c>
      <c r="D12922">
        <v>2021689</v>
      </c>
      <c r="E12922" t="s">
        <v>312</v>
      </c>
      <c r="F12922" t="s">
        <v>214</v>
      </c>
      <c r="G12922" t="s">
        <v>215</v>
      </c>
      <c r="H12922">
        <v>1</v>
      </c>
      <c r="I12922">
        <v>2019</v>
      </c>
      <c r="J12922">
        <v>2</v>
      </c>
      <c r="L12922">
        <v>23129810</v>
      </c>
      <c r="P12922" s="29" t="str">
        <f t="shared" si="517"/>
        <v>NULL</v>
      </c>
    </row>
    <row r="12923" spans="1:16" hidden="1" x14ac:dyDescent="0.25">
      <c r="A12923">
        <v>196101969</v>
      </c>
      <c r="B12923">
        <v>803401</v>
      </c>
      <c r="C12923" t="s">
        <v>318</v>
      </c>
      <c r="D12923">
        <v>2024864</v>
      </c>
      <c r="E12923" t="s">
        <v>310</v>
      </c>
      <c r="F12923" t="s">
        <v>214</v>
      </c>
      <c r="G12923" t="s">
        <v>215</v>
      </c>
      <c r="H12923">
        <v>1</v>
      </c>
      <c r="I12923">
        <v>2019</v>
      </c>
      <c r="J12923">
        <v>2</v>
      </c>
      <c r="L12923">
        <v>23129359</v>
      </c>
      <c r="P12923" s="29" t="str">
        <f t="shared" si="517"/>
        <v>NULL</v>
      </c>
    </row>
    <row r="12924" spans="1:16" hidden="1" x14ac:dyDescent="0.25">
      <c r="A12924">
        <v>196101969</v>
      </c>
      <c r="B12924">
        <v>803401</v>
      </c>
      <c r="C12924" t="s">
        <v>318</v>
      </c>
      <c r="D12924">
        <v>2024921</v>
      </c>
      <c r="E12924" t="s">
        <v>225</v>
      </c>
      <c r="F12924" t="s">
        <v>214</v>
      </c>
      <c r="G12924" t="s">
        <v>215</v>
      </c>
      <c r="H12924">
        <v>1</v>
      </c>
      <c r="I12924">
        <v>2019</v>
      </c>
      <c r="J12924">
        <v>2</v>
      </c>
      <c r="L12924">
        <v>23129804</v>
      </c>
      <c r="P12924" s="29" t="str">
        <f t="shared" si="517"/>
        <v>NULL</v>
      </c>
    </row>
    <row r="12925" spans="1:16" hidden="1" x14ac:dyDescent="0.25">
      <c r="A12925">
        <v>196177175</v>
      </c>
      <c r="B12925">
        <v>803401</v>
      </c>
      <c r="C12925" t="s">
        <v>318</v>
      </c>
      <c r="D12925">
        <v>2005118</v>
      </c>
      <c r="E12925" t="s">
        <v>223</v>
      </c>
      <c r="F12925" t="s">
        <v>214</v>
      </c>
      <c r="G12925" t="s">
        <v>215</v>
      </c>
      <c r="H12925">
        <v>3</v>
      </c>
      <c r="I12925">
        <v>2016</v>
      </c>
      <c r="J12925">
        <v>1</v>
      </c>
      <c r="L12925">
        <v>23081292</v>
      </c>
      <c r="M12925">
        <v>2.6</v>
      </c>
      <c r="P12925" s="29">
        <f t="shared" si="517"/>
        <v>0.26666666666666666</v>
      </c>
    </row>
    <row r="12926" spans="1:16" hidden="1" x14ac:dyDescent="0.25">
      <c r="A12926">
        <v>196177175</v>
      </c>
      <c r="B12926">
        <v>803401</v>
      </c>
      <c r="C12926" t="s">
        <v>318</v>
      </c>
      <c r="D12926">
        <v>2021754</v>
      </c>
      <c r="E12926" t="s">
        <v>216</v>
      </c>
      <c r="F12926" t="s">
        <v>214</v>
      </c>
      <c r="G12926" t="s">
        <v>215</v>
      </c>
      <c r="H12926">
        <v>3</v>
      </c>
      <c r="I12926">
        <v>2016</v>
      </c>
      <c r="J12926">
        <v>1</v>
      </c>
      <c r="L12926">
        <v>23081091</v>
      </c>
      <c r="M12926">
        <v>3.5</v>
      </c>
      <c r="P12926" s="29">
        <f t="shared" si="517"/>
        <v>0.41666666666666669</v>
      </c>
    </row>
    <row r="12927" spans="1:16" hidden="1" x14ac:dyDescent="0.25">
      <c r="A12927">
        <v>196177175</v>
      </c>
      <c r="B12927">
        <v>803401</v>
      </c>
      <c r="C12927" t="s">
        <v>318</v>
      </c>
      <c r="D12927">
        <v>2005102</v>
      </c>
      <c r="E12927" t="s">
        <v>218</v>
      </c>
      <c r="F12927" t="s">
        <v>214</v>
      </c>
      <c r="G12927" t="s">
        <v>215</v>
      </c>
      <c r="H12927">
        <v>2</v>
      </c>
      <c r="I12927">
        <v>2016</v>
      </c>
      <c r="J12927">
        <v>1</v>
      </c>
      <c r="L12927">
        <v>23081381</v>
      </c>
      <c r="M12927">
        <v>4</v>
      </c>
      <c r="P12927" s="29">
        <f t="shared" si="517"/>
        <v>0.5</v>
      </c>
    </row>
    <row r="12928" spans="1:16" hidden="1" x14ac:dyDescent="0.25">
      <c r="A12928">
        <v>196177175</v>
      </c>
      <c r="B12928">
        <v>803401</v>
      </c>
      <c r="C12928" t="s">
        <v>318</v>
      </c>
      <c r="D12928">
        <v>2004098</v>
      </c>
      <c r="E12928" t="s">
        <v>213</v>
      </c>
      <c r="F12928" t="s">
        <v>214</v>
      </c>
      <c r="G12928" t="s">
        <v>215</v>
      </c>
      <c r="H12928">
        <v>2</v>
      </c>
      <c r="I12928">
        <v>2016</v>
      </c>
      <c r="J12928">
        <v>1</v>
      </c>
      <c r="L12928">
        <v>23078147</v>
      </c>
      <c r="M12928">
        <v>4.8</v>
      </c>
      <c r="P12928" s="29">
        <f t="shared" si="517"/>
        <v>0.6333333333333333</v>
      </c>
    </row>
    <row r="12929" spans="1:16" hidden="1" x14ac:dyDescent="0.25">
      <c r="A12929">
        <v>196177175</v>
      </c>
      <c r="B12929">
        <v>803401</v>
      </c>
      <c r="C12929" t="s">
        <v>318</v>
      </c>
      <c r="D12929">
        <v>2021600</v>
      </c>
      <c r="E12929" t="s">
        <v>219</v>
      </c>
      <c r="F12929" t="s">
        <v>214</v>
      </c>
      <c r="G12929" t="s">
        <v>215</v>
      </c>
      <c r="H12929">
        <v>3</v>
      </c>
      <c r="I12929">
        <v>2016</v>
      </c>
      <c r="J12929">
        <v>1</v>
      </c>
      <c r="L12929">
        <v>23081078</v>
      </c>
      <c r="M12929">
        <v>2.8</v>
      </c>
      <c r="P12929" s="29">
        <f t="shared" si="517"/>
        <v>0.3</v>
      </c>
    </row>
    <row r="12930" spans="1:16" hidden="1" x14ac:dyDescent="0.25">
      <c r="A12930">
        <v>196177175</v>
      </c>
      <c r="B12930">
        <v>803401</v>
      </c>
      <c r="C12930" t="s">
        <v>318</v>
      </c>
      <c r="D12930">
        <v>2005099</v>
      </c>
      <c r="E12930" t="s">
        <v>217</v>
      </c>
      <c r="F12930" t="s">
        <v>214</v>
      </c>
      <c r="G12930" t="s">
        <v>215</v>
      </c>
      <c r="H12930">
        <v>3</v>
      </c>
      <c r="I12930">
        <v>2016</v>
      </c>
      <c r="J12930">
        <v>1</v>
      </c>
      <c r="L12930">
        <v>23081299</v>
      </c>
      <c r="M12930">
        <v>3.1</v>
      </c>
      <c r="P12930" s="29">
        <f t="shared" si="517"/>
        <v>0.35000000000000003</v>
      </c>
    </row>
    <row r="12931" spans="1:16" hidden="1" x14ac:dyDescent="0.25">
      <c r="A12931">
        <v>196177175</v>
      </c>
      <c r="B12931">
        <v>803401</v>
      </c>
      <c r="C12931" t="s">
        <v>318</v>
      </c>
      <c r="D12931">
        <v>2004116</v>
      </c>
      <c r="E12931" t="s">
        <v>229</v>
      </c>
      <c r="F12931" t="s">
        <v>214</v>
      </c>
      <c r="G12931" t="s">
        <v>215</v>
      </c>
      <c r="H12931">
        <v>4</v>
      </c>
      <c r="I12931">
        <v>2016</v>
      </c>
      <c r="J12931">
        <v>2</v>
      </c>
      <c r="L12931">
        <v>23085551</v>
      </c>
      <c r="P12931" s="29" t="str">
        <f t="shared" si="517"/>
        <v>DRP</v>
      </c>
    </row>
    <row r="12932" spans="1:16" hidden="1" x14ac:dyDescent="0.25">
      <c r="A12932">
        <v>196177175</v>
      </c>
      <c r="B12932">
        <v>803401</v>
      </c>
      <c r="C12932" t="s">
        <v>318</v>
      </c>
      <c r="D12932">
        <v>2004112</v>
      </c>
      <c r="E12932" t="s">
        <v>244</v>
      </c>
      <c r="F12932" t="s">
        <v>214</v>
      </c>
      <c r="G12932" t="s">
        <v>215</v>
      </c>
      <c r="H12932">
        <v>4</v>
      </c>
      <c r="I12932">
        <v>2016</v>
      </c>
      <c r="J12932">
        <v>2</v>
      </c>
      <c r="L12932">
        <v>23085449</v>
      </c>
      <c r="P12932" s="29" t="str">
        <f t="shared" si="517"/>
        <v>DRP</v>
      </c>
    </row>
    <row r="12933" spans="1:16" hidden="1" x14ac:dyDescent="0.25">
      <c r="A12933">
        <v>196177175</v>
      </c>
      <c r="B12933">
        <v>803401</v>
      </c>
      <c r="C12933" t="s">
        <v>318</v>
      </c>
      <c r="D12933">
        <v>2005117</v>
      </c>
      <c r="E12933" t="s">
        <v>220</v>
      </c>
      <c r="F12933" t="s">
        <v>214</v>
      </c>
      <c r="G12933" t="s">
        <v>215</v>
      </c>
      <c r="H12933">
        <v>4</v>
      </c>
      <c r="I12933">
        <v>2016</v>
      </c>
      <c r="J12933">
        <v>2</v>
      </c>
      <c r="L12933">
        <v>23084478</v>
      </c>
      <c r="P12933" s="29" t="str">
        <f t="shared" si="517"/>
        <v>DRP</v>
      </c>
    </row>
    <row r="12934" spans="1:16" hidden="1" x14ac:dyDescent="0.25">
      <c r="A12934">
        <v>196177175</v>
      </c>
      <c r="B12934">
        <v>803401</v>
      </c>
      <c r="C12934" t="s">
        <v>318</v>
      </c>
      <c r="D12934">
        <v>2021754</v>
      </c>
      <c r="E12934" t="s">
        <v>216</v>
      </c>
      <c r="F12934" t="s">
        <v>214</v>
      </c>
      <c r="G12934" t="s">
        <v>215</v>
      </c>
      <c r="H12934">
        <v>4</v>
      </c>
      <c r="I12934">
        <v>2016</v>
      </c>
      <c r="J12934">
        <v>2</v>
      </c>
      <c r="L12934">
        <v>23086737</v>
      </c>
      <c r="P12934" s="29" t="str">
        <f t="shared" si="517"/>
        <v>DRP</v>
      </c>
    </row>
    <row r="12935" spans="1:16" hidden="1" x14ac:dyDescent="0.25">
      <c r="A12935">
        <v>196177175</v>
      </c>
      <c r="B12935">
        <v>803401</v>
      </c>
      <c r="C12935" t="s">
        <v>318</v>
      </c>
      <c r="D12935">
        <v>2021600</v>
      </c>
      <c r="E12935" t="s">
        <v>219</v>
      </c>
      <c r="F12935" t="s">
        <v>214</v>
      </c>
      <c r="G12935" t="s">
        <v>215</v>
      </c>
      <c r="H12935">
        <v>4</v>
      </c>
      <c r="I12935">
        <v>2016</v>
      </c>
      <c r="J12935">
        <v>2</v>
      </c>
      <c r="L12935">
        <v>23086545</v>
      </c>
      <c r="M12935">
        <v>1.9</v>
      </c>
      <c r="P12935" s="29" t="str">
        <f t="shared" si="517"/>
        <v>DRP</v>
      </c>
    </row>
    <row r="12936" spans="1:16" hidden="1" x14ac:dyDescent="0.25">
      <c r="A12936">
        <v>196177175</v>
      </c>
      <c r="B12936">
        <v>803401</v>
      </c>
      <c r="C12936" t="s">
        <v>318</v>
      </c>
      <c r="D12936">
        <v>2005118</v>
      </c>
      <c r="E12936" t="s">
        <v>223</v>
      </c>
      <c r="F12936" t="s">
        <v>214</v>
      </c>
      <c r="G12936" t="s">
        <v>215</v>
      </c>
      <c r="H12936">
        <v>4</v>
      </c>
      <c r="I12936">
        <v>2016</v>
      </c>
      <c r="J12936">
        <v>2</v>
      </c>
      <c r="L12936">
        <v>23086742</v>
      </c>
      <c r="P12936" s="29" t="str">
        <f t="shared" si="517"/>
        <v>DRP</v>
      </c>
    </row>
    <row r="12937" spans="1:16" hidden="1" x14ac:dyDescent="0.25">
      <c r="A12937">
        <v>196177175</v>
      </c>
      <c r="B12937">
        <v>803401</v>
      </c>
      <c r="C12937" t="s">
        <v>318</v>
      </c>
      <c r="D12937">
        <v>2005099</v>
      </c>
      <c r="E12937" t="s">
        <v>217</v>
      </c>
      <c r="F12937" t="s">
        <v>214</v>
      </c>
      <c r="G12937" t="s">
        <v>215</v>
      </c>
      <c r="H12937">
        <v>4</v>
      </c>
      <c r="I12937">
        <v>2016</v>
      </c>
      <c r="J12937">
        <v>2</v>
      </c>
      <c r="L12937">
        <v>23086541</v>
      </c>
      <c r="P12937" s="29" t="str">
        <f t="shared" si="517"/>
        <v>DRP</v>
      </c>
    </row>
    <row r="12938" spans="1:16" hidden="1" x14ac:dyDescent="0.25">
      <c r="A12938">
        <v>196177175</v>
      </c>
      <c r="B12938">
        <v>803401</v>
      </c>
      <c r="C12938" t="s">
        <v>318</v>
      </c>
      <c r="D12938">
        <v>2004112</v>
      </c>
      <c r="E12938" t="s">
        <v>244</v>
      </c>
      <c r="F12938" t="s">
        <v>214</v>
      </c>
      <c r="G12938" t="s">
        <v>215</v>
      </c>
      <c r="H12938">
        <v>2</v>
      </c>
      <c r="I12938">
        <v>2017</v>
      </c>
      <c r="J12938">
        <v>2</v>
      </c>
      <c r="L12938">
        <v>23098538</v>
      </c>
      <c r="M12938">
        <v>6.5</v>
      </c>
      <c r="P12938" s="29">
        <f t="shared" si="517"/>
        <v>0.91666666666666663</v>
      </c>
    </row>
    <row r="12939" spans="1:16" hidden="1" x14ac:dyDescent="0.25">
      <c r="A12939">
        <v>196177175</v>
      </c>
      <c r="B12939">
        <v>803401</v>
      </c>
      <c r="C12939" t="s">
        <v>318</v>
      </c>
      <c r="D12939">
        <v>2004116</v>
      </c>
      <c r="E12939" t="s">
        <v>229</v>
      </c>
      <c r="F12939" t="s">
        <v>214</v>
      </c>
      <c r="G12939" t="s">
        <v>215</v>
      </c>
      <c r="H12939">
        <v>2</v>
      </c>
      <c r="I12939">
        <v>2018</v>
      </c>
      <c r="J12939">
        <v>2</v>
      </c>
      <c r="L12939">
        <v>23114464</v>
      </c>
      <c r="M12939">
        <v>6.3</v>
      </c>
      <c r="P12939" s="29">
        <f t="shared" si="517"/>
        <v>0.8833333333333333</v>
      </c>
    </row>
    <row r="12940" spans="1:16" hidden="1" x14ac:dyDescent="0.25">
      <c r="A12940">
        <v>196177175</v>
      </c>
      <c r="B12940">
        <v>803401</v>
      </c>
      <c r="C12940" t="s">
        <v>318</v>
      </c>
      <c r="D12940">
        <v>2027111</v>
      </c>
      <c r="E12940" t="s">
        <v>322</v>
      </c>
      <c r="F12940" t="s">
        <v>320</v>
      </c>
      <c r="G12940" t="s">
        <v>321</v>
      </c>
      <c r="H12940">
        <v>2</v>
      </c>
      <c r="I12940">
        <v>2019</v>
      </c>
      <c r="J12940">
        <v>1</v>
      </c>
      <c r="L12940">
        <v>23121989</v>
      </c>
      <c r="M12940">
        <v>5.6</v>
      </c>
      <c r="P12940" s="29">
        <f t="shared" si="517"/>
        <v>0.76666666666666661</v>
      </c>
    </row>
    <row r="12941" spans="1:16" hidden="1" x14ac:dyDescent="0.25">
      <c r="A12941">
        <v>196187545</v>
      </c>
      <c r="B12941">
        <v>803407</v>
      </c>
      <c r="C12941" t="s">
        <v>317</v>
      </c>
      <c r="D12941">
        <v>2004098</v>
      </c>
      <c r="E12941" t="s">
        <v>213</v>
      </c>
      <c r="F12941" t="s">
        <v>214</v>
      </c>
      <c r="G12941" t="s">
        <v>215</v>
      </c>
      <c r="H12941">
        <v>2</v>
      </c>
      <c r="I12941">
        <v>2016</v>
      </c>
      <c r="J12941">
        <v>1</v>
      </c>
      <c r="L12941">
        <v>23078139</v>
      </c>
      <c r="M12941">
        <v>5.4</v>
      </c>
      <c r="P12941" s="29">
        <f t="shared" si="517"/>
        <v>0.73333333333333339</v>
      </c>
    </row>
    <row r="12942" spans="1:16" hidden="1" x14ac:dyDescent="0.25">
      <c r="A12942">
        <v>196187545</v>
      </c>
      <c r="B12942">
        <v>803407</v>
      </c>
      <c r="C12942" t="s">
        <v>317</v>
      </c>
      <c r="D12942">
        <v>2021600</v>
      </c>
      <c r="E12942" t="s">
        <v>219</v>
      </c>
      <c r="F12942" t="s">
        <v>214</v>
      </c>
      <c r="G12942" t="s">
        <v>215</v>
      </c>
      <c r="H12942">
        <v>2</v>
      </c>
      <c r="I12942">
        <v>2016</v>
      </c>
      <c r="J12942">
        <v>1</v>
      </c>
      <c r="L12942">
        <v>23081087</v>
      </c>
      <c r="M12942">
        <v>4.9000000000000004</v>
      </c>
      <c r="P12942" s="29">
        <f t="shared" si="517"/>
        <v>0.65</v>
      </c>
    </row>
    <row r="12943" spans="1:16" hidden="1" x14ac:dyDescent="0.25">
      <c r="A12943">
        <v>196187545</v>
      </c>
      <c r="B12943">
        <v>803407</v>
      </c>
      <c r="C12943" t="s">
        <v>317</v>
      </c>
      <c r="D12943">
        <v>2005099</v>
      </c>
      <c r="E12943" t="s">
        <v>217</v>
      </c>
      <c r="F12943" t="s">
        <v>214</v>
      </c>
      <c r="G12943" t="s">
        <v>215</v>
      </c>
      <c r="H12943">
        <v>2</v>
      </c>
      <c r="I12943">
        <v>2016</v>
      </c>
      <c r="J12943">
        <v>1</v>
      </c>
      <c r="L12943">
        <v>23081379</v>
      </c>
      <c r="M12943">
        <v>5.2</v>
      </c>
      <c r="P12943" s="29">
        <f t="shared" si="517"/>
        <v>0.70000000000000007</v>
      </c>
    </row>
    <row r="12944" spans="1:16" hidden="1" x14ac:dyDescent="0.25">
      <c r="A12944">
        <v>196187545</v>
      </c>
      <c r="B12944">
        <v>803407</v>
      </c>
      <c r="C12944" t="s">
        <v>317</v>
      </c>
      <c r="D12944">
        <v>2005102</v>
      </c>
      <c r="E12944" t="s">
        <v>218</v>
      </c>
      <c r="F12944" t="s">
        <v>214</v>
      </c>
      <c r="G12944" t="s">
        <v>215</v>
      </c>
      <c r="H12944">
        <v>2</v>
      </c>
      <c r="I12944">
        <v>2016</v>
      </c>
      <c r="J12944">
        <v>1</v>
      </c>
      <c r="L12944">
        <v>23081364</v>
      </c>
      <c r="M12944">
        <v>4.4000000000000004</v>
      </c>
      <c r="P12944" s="29">
        <f t="shared" si="517"/>
        <v>0.56666666666666676</v>
      </c>
    </row>
    <row r="12945" spans="1:16" hidden="1" x14ac:dyDescent="0.25">
      <c r="A12945">
        <v>196187545</v>
      </c>
      <c r="B12945">
        <v>803407</v>
      </c>
      <c r="C12945" t="s">
        <v>317</v>
      </c>
      <c r="D12945">
        <v>2021754</v>
      </c>
      <c r="E12945" t="s">
        <v>216</v>
      </c>
      <c r="F12945" t="s">
        <v>214</v>
      </c>
      <c r="G12945" t="s">
        <v>215</v>
      </c>
      <c r="H12945">
        <v>2</v>
      </c>
      <c r="I12945">
        <v>2016</v>
      </c>
      <c r="J12945">
        <v>1</v>
      </c>
      <c r="L12945">
        <v>23081132</v>
      </c>
      <c r="M12945">
        <v>4.3</v>
      </c>
      <c r="P12945" s="29">
        <f t="shared" si="517"/>
        <v>0.54999999999999993</v>
      </c>
    </row>
    <row r="12946" spans="1:16" hidden="1" x14ac:dyDescent="0.25">
      <c r="A12946">
        <v>196187545</v>
      </c>
      <c r="B12946">
        <v>803407</v>
      </c>
      <c r="C12946" t="s">
        <v>317</v>
      </c>
      <c r="D12946">
        <v>2005118</v>
      </c>
      <c r="E12946" t="s">
        <v>223</v>
      </c>
      <c r="F12946" t="s">
        <v>214</v>
      </c>
      <c r="G12946" t="s">
        <v>215</v>
      </c>
      <c r="H12946">
        <v>2</v>
      </c>
      <c r="I12946">
        <v>2016</v>
      </c>
      <c r="J12946">
        <v>1</v>
      </c>
      <c r="L12946">
        <v>23081297</v>
      </c>
      <c r="M12946">
        <v>4.0999999999999996</v>
      </c>
      <c r="P12946" s="29">
        <f t="shared" si="517"/>
        <v>0.51666666666666661</v>
      </c>
    </row>
    <row r="12947" spans="1:16" hidden="1" x14ac:dyDescent="0.25">
      <c r="A12947">
        <v>196187545</v>
      </c>
      <c r="B12947">
        <v>803407</v>
      </c>
      <c r="C12947" t="s">
        <v>317</v>
      </c>
      <c r="D12947">
        <v>2004112</v>
      </c>
      <c r="E12947" t="s">
        <v>244</v>
      </c>
      <c r="F12947" t="s">
        <v>214</v>
      </c>
      <c r="G12947" t="s">
        <v>215</v>
      </c>
      <c r="H12947">
        <v>2</v>
      </c>
      <c r="I12947">
        <v>2016</v>
      </c>
      <c r="J12947">
        <v>2</v>
      </c>
      <c r="L12947">
        <v>23085520</v>
      </c>
      <c r="M12947">
        <v>7</v>
      </c>
      <c r="P12947" s="29">
        <f t="shared" si="517"/>
        <v>1</v>
      </c>
    </row>
    <row r="12948" spans="1:16" hidden="1" x14ac:dyDescent="0.25">
      <c r="A12948">
        <v>196187545</v>
      </c>
      <c r="B12948">
        <v>803407</v>
      </c>
      <c r="C12948" t="s">
        <v>317</v>
      </c>
      <c r="D12948">
        <v>2021580</v>
      </c>
      <c r="E12948" t="s">
        <v>241</v>
      </c>
      <c r="F12948" t="s">
        <v>214</v>
      </c>
      <c r="G12948" t="s">
        <v>215</v>
      </c>
      <c r="H12948">
        <v>2</v>
      </c>
      <c r="I12948">
        <v>2016</v>
      </c>
      <c r="J12948">
        <v>2</v>
      </c>
      <c r="L12948">
        <v>23086826</v>
      </c>
      <c r="M12948">
        <v>4</v>
      </c>
      <c r="P12948" s="29">
        <f t="shared" si="517"/>
        <v>0.5</v>
      </c>
    </row>
    <row r="12949" spans="1:16" hidden="1" x14ac:dyDescent="0.25">
      <c r="A12949">
        <v>196187545</v>
      </c>
      <c r="B12949">
        <v>803407</v>
      </c>
      <c r="C12949" t="s">
        <v>317</v>
      </c>
      <c r="D12949">
        <v>2021602</v>
      </c>
      <c r="E12949" t="s">
        <v>242</v>
      </c>
      <c r="F12949" t="s">
        <v>214</v>
      </c>
      <c r="G12949" t="s">
        <v>215</v>
      </c>
      <c r="H12949">
        <v>2</v>
      </c>
      <c r="I12949">
        <v>2016</v>
      </c>
      <c r="J12949">
        <v>2</v>
      </c>
      <c r="L12949">
        <v>23086746</v>
      </c>
      <c r="M12949">
        <v>4.4000000000000004</v>
      </c>
      <c r="P12949" s="29">
        <f t="shared" si="517"/>
        <v>0.56666666666666676</v>
      </c>
    </row>
    <row r="12950" spans="1:16" hidden="1" x14ac:dyDescent="0.25">
      <c r="A12950">
        <v>196187545</v>
      </c>
      <c r="B12950">
        <v>803407</v>
      </c>
      <c r="C12950" t="s">
        <v>317</v>
      </c>
      <c r="D12950">
        <v>2021756</v>
      </c>
      <c r="E12950" t="s">
        <v>253</v>
      </c>
      <c r="F12950" t="s">
        <v>214</v>
      </c>
      <c r="G12950" t="s">
        <v>215</v>
      </c>
      <c r="H12950">
        <v>2</v>
      </c>
      <c r="I12950">
        <v>2016</v>
      </c>
      <c r="J12950">
        <v>2</v>
      </c>
      <c r="L12950">
        <v>23086833</v>
      </c>
      <c r="M12950">
        <v>4</v>
      </c>
      <c r="P12950" s="29">
        <f t="shared" si="517"/>
        <v>0.5</v>
      </c>
    </row>
    <row r="12951" spans="1:16" hidden="1" x14ac:dyDescent="0.25">
      <c r="A12951">
        <v>196187545</v>
      </c>
      <c r="B12951">
        <v>803407</v>
      </c>
      <c r="C12951" t="s">
        <v>317</v>
      </c>
      <c r="D12951">
        <v>2005117</v>
      </c>
      <c r="E12951" t="s">
        <v>220</v>
      </c>
      <c r="F12951" t="s">
        <v>214</v>
      </c>
      <c r="G12951" t="s">
        <v>215</v>
      </c>
      <c r="H12951">
        <v>2</v>
      </c>
      <c r="I12951">
        <v>2016</v>
      </c>
      <c r="J12951">
        <v>2</v>
      </c>
      <c r="L12951">
        <v>23084479</v>
      </c>
      <c r="M12951">
        <v>4.0999999999999996</v>
      </c>
      <c r="P12951" s="29">
        <f t="shared" si="517"/>
        <v>0.51666666666666661</v>
      </c>
    </row>
    <row r="12952" spans="1:16" hidden="1" x14ac:dyDescent="0.25">
      <c r="A12952">
        <v>196187545</v>
      </c>
      <c r="B12952">
        <v>803407</v>
      </c>
      <c r="C12952" t="s">
        <v>317</v>
      </c>
      <c r="D12952">
        <v>2021763</v>
      </c>
      <c r="E12952" t="s">
        <v>298</v>
      </c>
      <c r="F12952" t="s">
        <v>214</v>
      </c>
      <c r="G12952" t="s">
        <v>215</v>
      </c>
      <c r="H12952">
        <v>2</v>
      </c>
      <c r="I12952">
        <v>2016</v>
      </c>
      <c r="J12952">
        <v>2</v>
      </c>
      <c r="L12952">
        <v>23086847</v>
      </c>
      <c r="M12952">
        <v>4.3</v>
      </c>
      <c r="P12952" s="29">
        <f t="shared" ref="P12952:P13015" si="518">IF(AND(ISNUMBER(M12952),H12952&lt;&gt;4),(M12952-1)/6,IF(H12952=4,"DRP",IF(AND(H12952=3,M12952="NA"),"BAD",IF(AND(H12952=2),"CVL",IF(AND(H12952=1,ISBLANK(M12952)),"NULL","UNK")))))</f>
        <v>0.54999999999999993</v>
      </c>
    </row>
    <row r="12953" spans="1:16" hidden="1" x14ac:dyDescent="0.25">
      <c r="A12953">
        <v>196187545</v>
      </c>
      <c r="B12953">
        <v>803407</v>
      </c>
      <c r="C12953" t="s">
        <v>317</v>
      </c>
      <c r="D12953">
        <v>2021638</v>
      </c>
      <c r="E12953" t="s">
        <v>250</v>
      </c>
      <c r="F12953" t="s">
        <v>214</v>
      </c>
      <c r="G12953" t="s">
        <v>215</v>
      </c>
      <c r="H12953">
        <v>2</v>
      </c>
      <c r="I12953">
        <v>2017</v>
      </c>
      <c r="J12953">
        <v>1</v>
      </c>
      <c r="L12953">
        <v>23092934</v>
      </c>
      <c r="M12953">
        <v>5</v>
      </c>
      <c r="P12953" s="29">
        <f t="shared" si="518"/>
        <v>0.66666666666666663</v>
      </c>
    </row>
    <row r="12954" spans="1:16" hidden="1" x14ac:dyDescent="0.25">
      <c r="A12954">
        <v>196187545</v>
      </c>
      <c r="B12954">
        <v>803407</v>
      </c>
      <c r="C12954" t="s">
        <v>317</v>
      </c>
      <c r="D12954">
        <v>2021596</v>
      </c>
      <c r="E12954" t="s">
        <v>294</v>
      </c>
      <c r="F12954" t="s">
        <v>214</v>
      </c>
      <c r="G12954" t="s">
        <v>215</v>
      </c>
      <c r="H12954">
        <v>3</v>
      </c>
      <c r="I12954">
        <v>2017</v>
      </c>
      <c r="J12954">
        <v>1</v>
      </c>
      <c r="L12954">
        <v>23092936</v>
      </c>
      <c r="M12954">
        <v>3.6</v>
      </c>
      <c r="P12954" s="29">
        <f t="shared" si="518"/>
        <v>0.43333333333333335</v>
      </c>
    </row>
    <row r="12955" spans="1:16" hidden="1" x14ac:dyDescent="0.25">
      <c r="A12955">
        <v>196187545</v>
      </c>
      <c r="B12955">
        <v>803407</v>
      </c>
      <c r="C12955" t="s">
        <v>317</v>
      </c>
      <c r="D12955">
        <v>2021874</v>
      </c>
      <c r="E12955" t="s">
        <v>226</v>
      </c>
      <c r="F12955" t="s">
        <v>214</v>
      </c>
      <c r="G12955" t="s">
        <v>215</v>
      </c>
      <c r="H12955">
        <v>3</v>
      </c>
      <c r="I12955">
        <v>2017</v>
      </c>
      <c r="J12955">
        <v>1</v>
      </c>
      <c r="L12955">
        <v>23091992</v>
      </c>
      <c r="M12955">
        <v>3</v>
      </c>
      <c r="P12955" s="29">
        <f t="shared" si="518"/>
        <v>0.33333333333333331</v>
      </c>
    </row>
    <row r="12956" spans="1:16" hidden="1" x14ac:dyDescent="0.25">
      <c r="A12956">
        <v>196187545</v>
      </c>
      <c r="B12956">
        <v>803407</v>
      </c>
      <c r="C12956" t="s">
        <v>317</v>
      </c>
      <c r="D12956">
        <v>2021793</v>
      </c>
      <c r="E12956" t="s">
        <v>293</v>
      </c>
      <c r="F12956" t="s">
        <v>214</v>
      </c>
      <c r="G12956" t="s">
        <v>215</v>
      </c>
      <c r="H12956">
        <v>3</v>
      </c>
      <c r="I12956">
        <v>2017</v>
      </c>
      <c r="J12956">
        <v>1</v>
      </c>
      <c r="L12956">
        <v>23091518</v>
      </c>
      <c r="M12956">
        <v>2.2999999999999998</v>
      </c>
      <c r="P12956" s="29">
        <f t="shared" si="518"/>
        <v>0.21666666666666665</v>
      </c>
    </row>
    <row r="12957" spans="1:16" hidden="1" x14ac:dyDescent="0.25">
      <c r="A12957">
        <v>196187545</v>
      </c>
      <c r="B12957">
        <v>803407</v>
      </c>
      <c r="C12957" t="s">
        <v>317</v>
      </c>
      <c r="D12957">
        <v>2005131</v>
      </c>
      <c r="E12957" t="s">
        <v>228</v>
      </c>
      <c r="F12957" t="s">
        <v>214</v>
      </c>
      <c r="G12957" t="s">
        <v>215</v>
      </c>
      <c r="H12957">
        <v>2</v>
      </c>
      <c r="I12957">
        <v>2017</v>
      </c>
      <c r="J12957">
        <v>1</v>
      </c>
      <c r="L12957">
        <v>23093315</v>
      </c>
      <c r="M12957">
        <v>4.3</v>
      </c>
      <c r="P12957" s="29">
        <f t="shared" si="518"/>
        <v>0.54999999999999993</v>
      </c>
    </row>
    <row r="12958" spans="1:16" hidden="1" x14ac:dyDescent="0.25">
      <c r="A12958">
        <v>196187545</v>
      </c>
      <c r="B12958">
        <v>803407</v>
      </c>
      <c r="C12958" t="s">
        <v>317</v>
      </c>
      <c r="D12958">
        <v>2004116</v>
      </c>
      <c r="E12958" t="s">
        <v>229</v>
      </c>
      <c r="F12958" t="s">
        <v>214</v>
      </c>
      <c r="G12958" t="s">
        <v>215</v>
      </c>
      <c r="H12958">
        <v>2</v>
      </c>
      <c r="I12958">
        <v>2017</v>
      </c>
      <c r="J12958">
        <v>1</v>
      </c>
      <c r="L12958">
        <v>23092359</v>
      </c>
      <c r="M12958">
        <v>4.5</v>
      </c>
      <c r="P12958" s="29">
        <f t="shared" si="518"/>
        <v>0.58333333333333337</v>
      </c>
    </row>
    <row r="12959" spans="1:16" hidden="1" x14ac:dyDescent="0.25">
      <c r="A12959">
        <v>196187545</v>
      </c>
      <c r="B12959">
        <v>803407</v>
      </c>
      <c r="C12959" t="s">
        <v>317</v>
      </c>
      <c r="D12959">
        <v>2021874</v>
      </c>
      <c r="E12959" t="s">
        <v>226</v>
      </c>
      <c r="F12959" t="s">
        <v>214</v>
      </c>
      <c r="G12959" t="s">
        <v>215</v>
      </c>
      <c r="H12959">
        <v>2</v>
      </c>
      <c r="I12959">
        <v>2017</v>
      </c>
      <c r="J12959">
        <v>2</v>
      </c>
      <c r="L12959">
        <v>23101602</v>
      </c>
      <c r="M12959">
        <v>4.5</v>
      </c>
      <c r="P12959" s="29">
        <f t="shared" si="518"/>
        <v>0.58333333333333337</v>
      </c>
    </row>
    <row r="12960" spans="1:16" hidden="1" x14ac:dyDescent="0.25">
      <c r="A12960">
        <v>196187545</v>
      </c>
      <c r="B12960">
        <v>803407</v>
      </c>
      <c r="C12960" t="s">
        <v>317</v>
      </c>
      <c r="D12960">
        <v>2021596</v>
      </c>
      <c r="E12960" t="s">
        <v>294</v>
      </c>
      <c r="F12960" t="s">
        <v>214</v>
      </c>
      <c r="G12960" t="s">
        <v>215</v>
      </c>
      <c r="H12960">
        <v>2</v>
      </c>
      <c r="I12960">
        <v>2017</v>
      </c>
      <c r="J12960">
        <v>2</v>
      </c>
      <c r="L12960">
        <v>23101186</v>
      </c>
      <c r="M12960">
        <v>5</v>
      </c>
      <c r="P12960" s="29">
        <f t="shared" si="518"/>
        <v>0.66666666666666663</v>
      </c>
    </row>
    <row r="12961" spans="1:16" hidden="1" x14ac:dyDescent="0.25">
      <c r="A12961">
        <v>196187545</v>
      </c>
      <c r="B12961">
        <v>803407</v>
      </c>
      <c r="C12961" t="s">
        <v>317</v>
      </c>
      <c r="D12961">
        <v>2021993</v>
      </c>
      <c r="E12961" t="s">
        <v>256</v>
      </c>
      <c r="F12961" t="s">
        <v>214</v>
      </c>
      <c r="G12961" t="s">
        <v>215</v>
      </c>
      <c r="H12961">
        <v>3</v>
      </c>
      <c r="I12961">
        <v>2017</v>
      </c>
      <c r="J12961">
        <v>2</v>
      </c>
      <c r="L12961">
        <v>23097538</v>
      </c>
      <c r="M12961">
        <v>3.3</v>
      </c>
      <c r="P12961" s="29">
        <f t="shared" si="518"/>
        <v>0.3833333333333333</v>
      </c>
    </row>
    <row r="12962" spans="1:16" hidden="1" x14ac:dyDescent="0.25">
      <c r="A12962">
        <v>196187545</v>
      </c>
      <c r="B12962">
        <v>803407</v>
      </c>
      <c r="C12962" t="s">
        <v>317</v>
      </c>
      <c r="D12962">
        <v>2021781</v>
      </c>
      <c r="E12962" t="s">
        <v>235</v>
      </c>
      <c r="F12962" t="s">
        <v>214</v>
      </c>
      <c r="G12962" t="s">
        <v>215</v>
      </c>
      <c r="H12962">
        <v>2</v>
      </c>
      <c r="I12962">
        <v>2017</v>
      </c>
      <c r="J12962">
        <v>2</v>
      </c>
      <c r="L12962">
        <v>23101189</v>
      </c>
      <c r="M12962">
        <v>5.3</v>
      </c>
      <c r="P12962" s="29">
        <f t="shared" si="518"/>
        <v>0.71666666666666667</v>
      </c>
    </row>
    <row r="12963" spans="1:16" hidden="1" x14ac:dyDescent="0.25">
      <c r="A12963">
        <v>196187545</v>
      </c>
      <c r="B12963">
        <v>803407</v>
      </c>
      <c r="C12963" t="s">
        <v>317</v>
      </c>
      <c r="D12963">
        <v>2021640</v>
      </c>
      <c r="E12963" t="s">
        <v>227</v>
      </c>
      <c r="F12963" t="s">
        <v>214</v>
      </c>
      <c r="G12963" t="s">
        <v>215</v>
      </c>
      <c r="H12963">
        <v>2</v>
      </c>
      <c r="I12963">
        <v>2017</v>
      </c>
      <c r="J12963">
        <v>2</v>
      </c>
      <c r="L12963">
        <v>23101196</v>
      </c>
      <c r="M12963">
        <v>4</v>
      </c>
      <c r="P12963" s="29">
        <f t="shared" si="518"/>
        <v>0.5</v>
      </c>
    </row>
    <row r="12964" spans="1:16" hidden="1" x14ac:dyDescent="0.25">
      <c r="A12964">
        <v>196187545</v>
      </c>
      <c r="B12964">
        <v>803407</v>
      </c>
      <c r="C12964" t="s">
        <v>317</v>
      </c>
      <c r="D12964">
        <v>2004099</v>
      </c>
      <c r="E12964" t="s">
        <v>245</v>
      </c>
      <c r="F12964" t="s">
        <v>214</v>
      </c>
      <c r="G12964" t="s">
        <v>215</v>
      </c>
      <c r="H12964">
        <v>2</v>
      </c>
      <c r="I12964">
        <v>2017</v>
      </c>
      <c r="J12964">
        <v>2</v>
      </c>
      <c r="L12964">
        <v>23097867</v>
      </c>
      <c r="M12964">
        <v>4</v>
      </c>
      <c r="P12964" s="29">
        <f t="shared" si="518"/>
        <v>0.5</v>
      </c>
    </row>
    <row r="12965" spans="1:16" hidden="1" x14ac:dyDescent="0.25">
      <c r="A12965">
        <v>196187545</v>
      </c>
      <c r="B12965">
        <v>803407</v>
      </c>
      <c r="C12965" t="s">
        <v>317</v>
      </c>
      <c r="D12965">
        <v>2021793</v>
      </c>
      <c r="E12965" t="s">
        <v>293</v>
      </c>
      <c r="F12965" t="s">
        <v>214</v>
      </c>
      <c r="G12965" t="s">
        <v>215</v>
      </c>
      <c r="H12965">
        <v>4</v>
      </c>
      <c r="I12965">
        <v>2018</v>
      </c>
      <c r="J12965">
        <v>1</v>
      </c>
      <c r="L12965">
        <v>23106136</v>
      </c>
      <c r="P12965" s="29" t="str">
        <f t="shared" si="518"/>
        <v>DRP</v>
      </c>
    </row>
    <row r="12966" spans="1:16" hidden="1" x14ac:dyDescent="0.25">
      <c r="A12966">
        <v>196187545</v>
      </c>
      <c r="B12966">
        <v>803407</v>
      </c>
      <c r="C12966" t="s">
        <v>317</v>
      </c>
      <c r="D12966">
        <v>2021993</v>
      </c>
      <c r="E12966" t="s">
        <v>256</v>
      </c>
      <c r="F12966" t="s">
        <v>214</v>
      </c>
      <c r="G12966" t="s">
        <v>215</v>
      </c>
      <c r="H12966">
        <v>2</v>
      </c>
      <c r="I12966">
        <v>2018</v>
      </c>
      <c r="J12966">
        <v>1</v>
      </c>
      <c r="L12966">
        <v>23107716</v>
      </c>
      <c r="M12966">
        <v>4</v>
      </c>
      <c r="P12966" s="29">
        <f t="shared" si="518"/>
        <v>0.5</v>
      </c>
    </row>
    <row r="12967" spans="1:16" hidden="1" x14ac:dyDescent="0.25">
      <c r="A12967">
        <v>196187545</v>
      </c>
      <c r="B12967">
        <v>803407</v>
      </c>
      <c r="C12967" t="s">
        <v>317</v>
      </c>
      <c r="D12967">
        <v>2019154</v>
      </c>
      <c r="E12967" t="s">
        <v>225</v>
      </c>
      <c r="F12967" t="s">
        <v>214</v>
      </c>
      <c r="G12967" t="s">
        <v>215</v>
      </c>
      <c r="H12967">
        <v>2</v>
      </c>
      <c r="I12967">
        <v>2018</v>
      </c>
      <c r="J12967">
        <v>1</v>
      </c>
      <c r="L12967">
        <v>23107811</v>
      </c>
      <c r="M12967">
        <v>5.3</v>
      </c>
      <c r="P12967" s="29">
        <f t="shared" si="518"/>
        <v>0.71666666666666667</v>
      </c>
    </row>
    <row r="12968" spans="1:16" hidden="1" x14ac:dyDescent="0.25">
      <c r="A12968">
        <v>196187545</v>
      </c>
      <c r="B12968">
        <v>803407</v>
      </c>
      <c r="C12968" t="s">
        <v>317</v>
      </c>
      <c r="D12968">
        <v>2021604</v>
      </c>
      <c r="E12968" t="s">
        <v>330</v>
      </c>
      <c r="F12968" t="s">
        <v>214</v>
      </c>
      <c r="G12968" t="s">
        <v>215</v>
      </c>
      <c r="H12968">
        <v>3</v>
      </c>
      <c r="I12968">
        <v>2018</v>
      </c>
      <c r="J12968">
        <v>1</v>
      </c>
      <c r="L12968">
        <v>23108142</v>
      </c>
      <c r="M12968">
        <v>3.7</v>
      </c>
      <c r="P12968" s="29">
        <f t="shared" si="518"/>
        <v>0.45</v>
      </c>
    </row>
    <row r="12969" spans="1:16" hidden="1" x14ac:dyDescent="0.25">
      <c r="A12969">
        <v>196187545</v>
      </c>
      <c r="B12969">
        <v>803407</v>
      </c>
      <c r="C12969" t="s">
        <v>317</v>
      </c>
      <c r="D12969">
        <v>2021725</v>
      </c>
      <c r="E12969" t="s">
        <v>257</v>
      </c>
      <c r="F12969" t="s">
        <v>214</v>
      </c>
      <c r="G12969" t="s">
        <v>215</v>
      </c>
      <c r="H12969">
        <v>2</v>
      </c>
      <c r="I12969">
        <v>2018</v>
      </c>
      <c r="J12969">
        <v>1</v>
      </c>
      <c r="L12969">
        <v>23108653</v>
      </c>
      <c r="M12969">
        <v>4.3</v>
      </c>
      <c r="P12969" s="29">
        <f t="shared" si="518"/>
        <v>0.54999999999999993</v>
      </c>
    </row>
    <row r="12970" spans="1:16" hidden="1" x14ac:dyDescent="0.25">
      <c r="A12970">
        <v>196187545</v>
      </c>
      <c r="B12970">
        <v>803407</v>
      </c>
      <c r="C12970" t="s">
        <v>317</v>
      </c>
      <c r="D12970">
        <v>2019271</v>
      </c>
      <c r="E12970" t="s">
        <v>236</v>
      </c>
      <c r="F12970" t="s">
        <v>214</v>
      </c>
      <c r="G12970" t="s">
        <v>215</v>
      </c>
      <c r="H12970">
        <v>2</v>
      </c>
      <c r="I12970">
        <v>2018</v>
      </c>
      <c r="J12970">
        <v>1</v>
      </c>
      <c r="L12970">
        <v>23104773</v>
      </c>
      <c r="M12970">
        <v>5</v>
      </c>
      <c r="P12970" s="29">
        <f t="shared" si="518"/>
        <v>0.66666666666666663</v>
      </c>
    </row>
    <row r="12971" spans="1:16" hidden="1" x14ac:dyDescent="0.25">
      <c r="A12971">
        <v>196187545</v>
      </c>
      <c r="B12971">
        <v>803407</v>
      </c>
      <c r="C12971" t="s">
        <v>317</v>
      </c>
      <c r="D12971">
        <v>2021793</v>
      </c>
      <c r="E12971" t="s">
        <v>293</v>
      </c>
      <c r="F12971" t="s">
        <v>214</v>
      </c>
      <c r="G12971" t="s">
        <v>215</v>
      </c>
      <c r="H12971">
        <v>2</v>
      </c>
      <c r="I12971">
        <v>2018</v>
      </c>
      <c r="J12971">
        <v>1</v>
      </c>
      <c r="M12971">
        <v>5.7</v>
      </c>
      <c r="N12971" t="s">
        <v>231</v>
      </c>
      <c r="P12971" s="29">
        <f t="shared" si="518"/>
        <v>0.78333333333333333</v>
      </c>
    </row>
    <row r="12972" spans="1:16" hidden="1" x14ac:dyDescent="0.25">
      <c r="A12972">
        <v>196187545</v>
      </c>
      <c r="B12972">
        <v>803407</v>
      </c>
      <c r="C12972" t="s">
        <v>317</v>
      </c>
      <c r="D12972">
        <v>2021679</v>
      </c>
      <c r="E12972" t="s">
        <v>259</v>
      </c>
      <c r="F12972" t="s">
        <v>214</v>
      </c>
      <c r="G12972" t="s">
        <v>215</v>
      </c>
      <c r="H12972">
        <v>2</v>
      </c>
      <c r="I12972">
        <v>2018</v>
      </c>
      <c r="J12972">
        <v>2</v>
      </c>
      <c r="L12972">
        <v>23116297</v>
      </c>
      <c r="M12972">
        <v>4.4000000000000004</v>
      </c>
      <c r="P12972" s="29">
        <f t="shared" si="518"/>
        <v>0.56666666666666676</v>
      </c>
    </row>
    <row r="12973" spans="1:16" hidden="1" x14ac:dyDescent="0.25">
      <c r="A12973">
        <v>196187545</v>
      </c>
      <c r="B12973">
        <v>803407</v>
      </c>
      <c r="C12973" t="s">
        <v>317</v>
      </c>
      <c r="D12973">
        <v>2021706</v>
      </c>
      <c r="E12973" t="s">
        <v>271</v>
      </c>
      <c r="F12973" t="s">
        <v>214</v>
      </c>
      <c r="G12973" t="s">
        <v>215</v>
      </c>
      <c r="H12973">
        <v>2</v>
      </c>
      <c r="I12973">
        <v>2018</v>
      </c>
      <c r="J12973">
        <v>2</v>
      </c>
      <c r="L12973">
        <v>23115874</v>
      </c>
      <c r="M12973">
        <v>4.3</v>
      </c>
      <c r="P12973" s="29">
        <f t="shared" si="518"/>
        <v>0.54999999999999993</v>
      </c>
    </row>
    <row r="12974" spans="1:16" hidden="1" x14ac:dyDescent="0.25">
      <c r="A12974">
        <v>196187545</v>
      </c>
      <c r="B12974">
        <v>803407</v>
      </c>
      <c r="C12974" t="s">
        <v>317</v>
      </c>
      <c r="D12974">
        <v>2021735</v>
      </c>
      <c r="E12974" t="s">
        <v>252</v>
      </c>
      <c r="F12974" t="s">
        <v>214</v>
      </c>
      <c r="G12974" t="s">
        <v>215</v>
      </c>
      <c r="H12974">
        <v>3</v>
      </c>
      <c r="I12974">
        <v>2018</v>
      </c>
      <c r="J12974">
        <v>2</v>
      </c>
      <c r="L12974">
        <v>23115611</v>
      </c>
      <c r="M12974">
        <v>2</v>
      </c>
      <c r="P12974" s="29">
        <f t="shared" si="518"/>
        <v>0.16666666666666666</v>
      </c>
    </row>
    <row r="12975" spans="1:16" hidden="1" x14ac:dyDescent="0.25">
      <c r="A12975">
        <v>196187545</v>
      </c>
      <c r="B12975">
        <v>803407</v>
      </c>
      <c r="C12975" t="s">
        <v>317</v>
      </c>
      <c r="D12975">
        <v>2019272</v>
      </c>
      <c r="E12975" t="s">
        <v>249</v>
      </c>
      <c r="F12975" t="s">
        <v>214</v>
      </c>
      <c r="G12975" t="s">
        <v>215</v>
      </c>
      <c r="H12975">
        <v>2</v>
      </c>
      <c r="I12975">
        <v>2018</v>
      </c>
      <c r="J12975">
        <v>2</v>
      </c>
      <c r="L12975">
        <v>23114573</v>
      </c>
      <c r="M12975">
        <v>5.9</v>
      </c>
      <c r="P12975" s="29">
        <f t="shared" si="518"/>
        <v>0.81666666666666676</v>
      </c>
    </row>
    <row r="12976" spans="1:16" hidden="1" x14ac:dyDescent="0.25">
      <c r="A12976">
        <v>196187545</v>
      </c>
      <c r="B12976">
        <v>803407</v>
      </c>
      <c r="C12976" t="s">
        <v>317</v>
      </c>
      <c r="D12976">
        <v>2004520</v>
      </c>
      <c r="E12976" t="s">
        <v>335</v>
      </c>
      <c r="F12976" t="s">
        <v>214</v>
      </c>
      <c r="G12976" t="s">
        <v>215</v>
      </c>
      <c r="H12976">
        <v>3</v>
      </c>
      <c r="I12976">
        <v>2018</v>
      </c>
      <c r="J12976">
        <v>2</v>
      </c>
      <c r="L12976">
        <v>23115612</v>
      </c>
      <c r="M12976">
        <v>3.4</v>
      </c>
      <c r="P12976" s="29">
        <f t="shared" si="518"/>
        <v>0.39999999999999997</v>
      </c>
    </row>
    <row r="12977" spans="1:16" hidden="1" x14ac:dyDescent="0.25">
      <c r="A12977">
        <v>196187545</v>
      </c>
      <c r="B12977">
        <v>803407</v>
      </c>
      <c r="C12977" t="s">
        <v>317</v>
      </c>
      <c r="D12977">
        <v>2004522</v>
      </c>
      <c r="E12977" t="s">
        <v>334</v>
      </c>
      <c r="F12977" t="s">
        <v>214</v>
      </c>
      <c r="G12977" t="s">
        <v>215</v>
      </c>
      <c r="H12977">
        <v>2</v>
      </c>
      <c r="I12977">
        <v>2018</v>
      </c>
      <c r="J12977">
        <v>2</v>
      </c>
      <c r="L12977">
        <v>23115613</v>
      </c>
      <c r="M12977">
        <v>4.0999999999999996</v>
      </c>
      <c r="P12977" s="29">
        <f t="shared" si="518"/>
        <v>0.51666666666666661</v>
      </c>
    </row>
    <row r="12978" spans="1:16" hidden="1" x14ac:dyDescent="0.25">
      <c r="A12978">
        <v>196187545</v>
      </c>
      <c r="B12978">
        <v>803407</v>
      </c>
      <c r="C12978" t="s">
        <v>317</v>
      </c>
      <c r="D12978">
        <v>2021604</v>
      </c>
      <c r="E12978" t="s">
        <v>330</v>
      </c>
      <c r="F12978" t="s">
        <v>214</v>
      </c>
      <c r="G12978" t="s">
        <v>215</v>
      </c>
      <c r="H12978">
        <v>2</v>
      </c>
      <c r="I12978">
        <v>2019</v>
      </c>
      <c r="J12978">
        <v>1</v>
      </c>
      <c r="L12978">
        <v>23120757</v>
      </c>
      <c r="M12978">
        <v>4.3</v>
      </c>
      <c r="P12978" s="29">
        <f t="shared" si="518"/>
        <v>0.54999999999999993</v>
      </c>
    </row>
    <row r="12979" spans="1:16" hidden="1" x14ac:dyDescent="0.25">
      <c r="A12979">
        <v>196187545</v>
      </c>
      <c r="B12979">
        <v>803407</v>
      </c>
      <c r="C12979" t="s">
        <v>317</v>
      </c>
      <c r="D12979">
        <v>2021868</v>
      </c>
      <c r="E12979" t="s">
        <v>331</v>
      </c>
      <c r="F12979" t="s">
        <v>214</v>
      </c>
      <c r="G12979" t="s">
        <v>215</v>
      </c>
      <c r="H12979">
        <v>2</v>
      </c>
      <c r="I12979">
        <v>2019</v>
      </c>
      <c r="J12979">
        <v>1</v>
      </c>
      <c r="L12979">
        <v>23120758</v>
      </c>
      <c r="M12979">
        <v>4.4000000000000004</v>
      </c>
      <c r="P12979" s="29">
        <f t="shared" si="518"/>
        <v>0.56666666666666676</v>
      </c>
    </row>
    <row r="12980" spans="1:16" hidden="1" x14ac:dyDescent="0.25">
      <c r="A12980">
        <v>196187545</v>
      </c>
      <c r="B12980">
        <v>803407</v>
      </c>
      <c r="C12980" t="s">
        <v>317</v>
      </c>
      <c r="D12980">
        <v>2021735</v>
      </c>
      <c r="E12980" t="s">
        <v>252</v>
      </c>
      <c r="F12980" t="s">
        <v>214</v>
      </c>
      <c r="G12980" t="s">
        <v>215</v>
      </c>
      <c r="H12980">
        <v>2</v>
      </c>
      <c r="I12980">
        <v>2019</v>
      </c>
      <c r="J12980">
        <v>1</v>
      </c>
      <c r="L12980">
        <v>23120754</v>
      </c>
      <c r="M12980">
        <v>5.4</v>
      </c>
      <c r="P12980" s="29">
        <f t="shared" si="518"/>
        <v>0.73333333333333339</v>
      </c>
    </row>
    <row r="12981" spans="1:16" hidden="1" x14ac:dyDescent="0.25">
      <c r="A12981">
        <v>196187545</v>
      </c>
      <c r="B12981">
        <v>803407</v>
      </c>
      <c r="C12981" t="s">
        <v>317</v>
      </c>
      <c r="D12981">
        <v>2021615</v>
      </c>
      <c r="E12981" t="s">
        <v>255</v>
      </c>
      <c r="F12981" t="s">
        <v>214</v>
      </c>
      <c r="G12981" t="s">
        <v>215</v>
      </c>
      <c r="H12981">
        <v>2</v>
      </c>
      <c r="I12981">
        <v>2019</v>
      </c>
      <c r="J12981">
        <v>1</v>
      </c>
      <c r="L12981">
        <v>23120231</v>
      </c>
      <c r="M12981">
        <v>4.2</v>
      </c>
      <c r="P12981" s="29">
        <f t="shared" si="518"/>
        <v>0.53333333333333333</v>
      </c>
    </row>
    <row r="12982" spans="1:16" hidden="1" x14ac:dyDescent="0.25">
      <c r="A12982">
        <v>196187545</v>
      </c>
      <c r="B12982">
        <v>803407</v>
      </c>
      <c r="C12982" t="s">
        <v>317</v>
      </c>
      <c r="D12982">
        <v>2021787</v>
      </c>
      <c r="E12982" t="s">
        <v>292</v>
      </c>
      <c r="F12982" t="s">
        <v>214</v>
      </c>
      <c r="G12982" t="s">
        <v>215</v>
      </c>
      <c r="H12982">
        <v>2</v>
      </c>
      <c r="I12982">
        <v>2019</v>
      </c>
      <c r="J12982">
        <v>1</v>
      </c>
      <c r="M12982">
        <v>5.7</v>
      </c>
      <c r="N12982" t="s">
        <v>231</v>
      </c>
      <c r="P12982" s="29">
        <f t="shared" si="518"/>
        <v>0.78333333333333333</v>
      </c>
    </row>
    <row r="12983" spans="1:16" hidden="1" x14ac:dyDescent="0.25">
      <c r="A12983">
        <v>196187545</v>
      </c>
      <c r="B12983">
        <v>803407</v>
      </c>
      <c r="C12983" t="s">
        <v>317</v>
      </c>
      <c r="D12983">
        <v>2004520</v>
      </c>
      <c r="E12983" t="s">
        <v>335</v>
      </c>
      <c r="F12983" t="s">
        <v>214</v>
      </c>
      <c r="G12983" t="s">
        <v>215</v>
      </c>
      <c r="H12983">
        <v>1</v>
      </c>
      <c r="I12983">
        <v>2019</v>
      </c>
      <c r="J12983">
        <v>2</v>
      </c>
      <c r="L12983">
        <v>23128688</v>
      </c>
      <c r="P12983" s="29" t="str">
        <f t="shared" si="518"/>
        <v>NULL</v>
      </c>
    </row>
    <row r="12984" spans="1:16" hidden="1" x14ac:dyDescent="0.25">
      <c r="A12984">
        <v>196187545</v>
      </c>
      <c r="B12984">
        <v>803407</v>
      </c>
      <c r="C12984" t="s">
        <v>317</v>
      </c>
      <c r="D12984">
        <v>2021740</v>
      </c>
      <c r="E12984" t="s">
        <v>332</v>
      </c>
      <c r="F12984" t="s">
        <v>214</v>
      </c>
      <c r="G12984" t="s">
        <v>215</v>
      </c>
      <c r="H12984">
        <v>1</v>
      </c>
      <c r="I12984">
        <v>2019</v>
      </c>
      <c r="J12984">
        <v>2</v>
      </c>
      <c r="L12984">
        <v>23128691</v>
      </c>
      <c r="P12984" s="29" t="str">
        <f t="shared" si="518"/>
        <v>NULL</v>
      </c>
    </row>
    <row r="12985" spans="1:16" hidden="1" x14ac:dyDescent="0.25">
      <c r="A12985">
        <v>196187545</v>
      </c>
      <c r="B12985">
        <v>803407</v>
      </c>
      <c r="C12985" t="s">
        <v>317</v>
      </c>
      <c r="D12985">
        <v>2021594</v>
      </c>
      <c r="E12985" t="s">
        <v>342</v>
      </c>
      <c r="F12985" t="s">
        <v>214</v>
      </c>
      <c r="G12985" t="s">
        <v>215</v>
      </c>
      <c r="H12985">
        <v>1</v>
      </c>
      <c r="I12985">
        <v>2019</v>
      </c>
      <c r="J12985">
        <v>2</v>
      </c>
      <c r="L12985">
        <v>23128697</v>
      </c>
      <c r="P12985" s="29" t="str">
        <f t="shared" si="518"/>
        <v>NULL</v>
      </c>
    </row>
    <row r="12986" spans="1:16" hidden="1" x14ac:dyDescent="0.25">
      <c r="A12986">
        <v>196187545</v>
      </c>
      <c r="B12986">
        <v>803407</v>
      </c>
      <c r="C12986" t="s">
        <v>317</v>
      </c>
      <c r="D12986">
        <v>2021742</v>
      </c>
      <c r="E12986" t="s">
        <v>262</v>
      </c>
      <c r="F12986" t="s">
        <v>214</v>
      </c>
      <c r="G12986" t="s">
        <v>215</v>
      </c>
      <c r="H12986">
        <v>1</v>
      </c>
      <c r="I12986">
        <v>2019</v>
      </c>
      <c r="J12986">
        <v>2</v>
      </c>
      <c r="L12986">
        <v>23120240</v>
      </c>
      <c r="P12986" s="29" t="str">
        <f t="shared" si="518"/>
        <v>NULL</v>
      </c>
    </row>
    <row r="12987" spans="1:16" hidden="1" x14ac:dyDescent="0.25">
      <c r="A12987">
        <v>196187545</v>
      </c>
      <c r="B12987">
        <v>803407</v>
      </c>
      <c r="C12987" t="s">
        <v>317</v>
      </c>
      <c r="D12987">
        <v>2021606</v>
      </c>
      <c r="E12987" t="s">
        <v>333</v>
      </c>
      <c r="F12987" t="s">
        <v>214</v>
      </c>
      <c r="G12987" t="s">
        <v>215</v>
      </c>
      <c r="H12987">
        <v>1</v>
      </c>
      <c r="I12987">
        <v>2019</v>
      </c>
      <c r="J12987">
        <v>2</v>
      </c>
      <c r="L12987">
        <v>23128690</v>
      </c>
      <c r="P12987" s="29" t="str">
        <f t="shared" si="518"/>
        <v>NULL</v>
      </c>
    </row>
    <row r="12988" spans="1:16" hidden="1" x14ac:dyDescent="0.25">
      <c r="A12988">
        <v>196195327</v>
      </c>
      <c r="B12988">
        <v>803401</v>
      </c>
      <c r="C12988" t="s">
        <v>318</v>
      </c>
      <c r="D12988">
        <v>2005118</v>
      </c>
      <c r="E12988" t="s">
        <v>223</v>
      </c>
      <c r="F12988" t="s">
        <v>214</v>
      </c>
      <c r="G12988" t="s">
        <v>215</v>
      </c>
      <c r="H12988">
        <v>2</v>
      </c>
      <c r="I12988">
        <v>2016</v>
      </c>
      <c r="J12988">
        <v>1</v>
      </c>
      <c r="L12988">
        <v>23081294</v>
      </c>
      <c r="M12988">
        <v>4.7</v>
      </c>
      <c r="P12988" s="29">
        <f t="shared" si="518"/>
        <v>0.6166666666666667</v>
      </c>
    </row>
    <row r="12989" spans="1:16" hidden="1" x14ac:dyDescent="0.25">
      <c r="A12989">
        <v>196195327</v>
      </c>
      <c r="B12989">
        <v>803401</v>
      </c>
      <c r="C12989" t="s">
        <v>318</v>
      </c>
      <c r="D12989">
        <v>2021754</v>
      </c>
      <c r="E12989" t="s">
        <v>216</v>
      </c>
      <c r="F12989" t="s">
        <v>214</v>
      </c>
      <c r="G12989" t="s">
        <v>215</v>
      </c>
      <c r="H12989">
        <v>2</v>
      </c>
      <c r="I12989">
        <v>2016</v>
      </c>
      <c r="J12989">
        <v>1</v>
      </c>
      <c r="L12989">
        <v>23081096</v>
      </c>
      <c r="M12989">
        <v>5.2</v>
      </c>
      <c r="P12989" s="29">
        <f t="shared" si="518"/>
        <v>0.70000000000000007</v>
      </c>
    </row>
    <row r="12990" spans="1:16" hidden="1" x14ac:dyDescent="0.25">
      <c r="A12990">
        <v>196195327</v>
      </c>
      <c r="B12990">
        <v>803401</v>
      </c>
      <c r="C12990" t="s">
        <v>318</v>
      </c>
      <c r="D12990">
        <v>2005102</v>
      </c>
      <c r="E12990" t="s">
        <v>218</v>
      </c>
      <c r="F12990" t="s">
        <v>214</v>
      </c>
      <c r="G12990" t="s">
        <v>215</v>
      </c>
      <c r="H12990">
        <v>2</v>
      </c>
      <c r="I12990">
        <v>2016</v>
      </c>
      <c r="J12990">
        <v>1</v>
      </c>
      <c r="L12990">
        <v>23081383</v>
      </c>
      <c r="M12990">
        <v>5.6</v>
      </c>
      <c r="P12990" s="29">
        <f t="shared" si="518"/>
        <v>0.76666666666666661</v>
      </c>
    </row>
    <row r="12991" spans="1:16" hidden="1" x14ac:dyDescent="0.25">
      <c r="A12991">
        <v>196195327</v>
      </c>
      <c r="B12991">
        <v>803401</v>
      </c>
      <c r="C12991" t="s">
        <v>318</v>
      </c>
      <c r="D12991">
        <v>2004098</v>
      </c>
      <c r="E12991" t="s">
        <v>213</v>
      </c>
      <c r="F12991" t="s">
        <v>214</v>
      </c>
      <c r="G12991" t="s">
        <v>215</v>
      </c>
      <c r="H12991">
        <v>2</v>
      </c>
      <c r="I12991">
        <v>2016</v>
      </c>
      <c r="J12991">
        <v>1</v>
      </c>
      <c r="L12991">
        <v>23081501</v>
      </c>
      <c r="M12991">
        <v>5.3</v>
      </c>
      <c r="P12991" s="29">
        <f t="shared" si="518"/>
        <v>0.71666666666666667</v>
      </c>
    </row>
    <row r="12992" spans="1:16" hidden="1" x14ac:dyDescent="0.25">
      <c r="A12992">
        <v>196195327</v>
      </c>
      <c r="B12992">
        <v>803401</v>
      </c>
      <c r="C12992" t="s">
        <v>318</v>
      </c>
      <c r="D12992">
        <v>2021600</v>
      </c>
      <c r="E12992" t="s">
        <v>219</v>
      </c>
      <c r="F12992" t="s">
        <v>214</v>
      </c>
      <c r="G12992" t="s">
        <v>215</v>
      </c>
      <c r="H12992">
        <v>2</v>
      </c>
      <c r="I12992">
        <v>2016</v>
      </c>
      <c r="J12992">
        <v>1</v>
      </c>
      <c r="L12992">
        <v>23081081</v>
      </c>
      <c r="M12992">
        <v>5</v>
      </c>
      <c r="P12992" s="29">
        <f t="shared" si="518"/>
        <v>0.66666666666666663</v>
      </c>
    </row>
    <row r="12993" spans="1:16" hidden="1" x14ac:dyDescent="0.25">
      <c r="A12993">
        <v>196195327</v>
      </c>
      <c r="B12993">
        <v>803401</v>
      </c>
      <c r="C12993" t="s">
        <v>318</v>
      </c>
      <c r="D12993">
        <v>2005099</v>
      </c>
      <c r="E12993" t="s">
        <v>217</v>
      </c>
      <c r="F12993" t="s">
        <v>214</v>
      </c>
      <c r="G12993" t="s">
        <v>215</v>
      </c>
      <c r="H12993">
        <v>2</v>
      </c>
      <c r="I12993">
        <v>2016</v>
      </c>
      <c r="J12993">
        <v>1</v>
      </c>
      <c r="L12993">
        <v>23081376</v>
      </c>
      <c r="M12993">
        <v>5.8</v>
      </c>
      <c r="P12993" s="29">
        <f t="shared" si="518"/>
        <v>0.79999999999999993</v>
      </c>
    </row>
    <row r="12994" spans="1:16" hidden="1" x14ac:dyDescent="0.25">
      <c r="A12994">
        <v>196195327</v>
      </c>
      <c r="B12994">
        <v>803401</v>
      </c>
      <c r="C12994" t="s">
        <v>318</v>
      </c>
      <c r="D12994">
        <v>2021763</v>
      </c>
      <c r="E12994" t="s">
        <v>298</v>
      </c>
      <c r="F12994" t="s">
        <v>214</v>
      </c>
      <c r="G12994" t="s">
        <v>215</v>
      </c>
      <c r="H12994">
        <v>2</v>
      </c>
      <c r="I12994">
        <v>2016</v>
      </c>
      <c r="J12994">
        <v>2</v>
      </c>
      <c r="L12994">
        <v>23086847</v>
      </c>
      <c r="M12994">
        <v>4.0999999999999996</v>
      </c>
      <c r="P12994" s="29">
        <f t="shared" si="518"/>
        <v>0.51666666666666661</v>
      </c>
    </row>
    <row r="12995" spans="1:16" hidden="1" x14ac:dyDescent="0.25">
      <c r="A12995">
        <v>196195327</v>
      </c>
      <c r="B12995">
        <v>803401</v>
      </c>
      <c r="C12995" t="s">
        <v>318</v>
      </c>
      <c r="D12995">
        <v>2005117</v>
      </c>
      <c r="E12995" t="s">
        <v>220</v>
      </c>
      <c r="F12995" t="s">
        <v>214</v>
      </c>
      <c r="G12995" t="s">
        <v>215</v>
      </c>
      <c r="H12995">
        <v>2</v>
      </c>
      <c r="I12995">
        <v>2016</v>
      </c>
      <c r="J12995">
        <v>2</v>
      </c>
      <c r="L12995">
        <v>23084477</v>
      </c>
      <c r="M12995">
        <v>4.5</v>
      </c>
      <c r="P12995" s="29">
        <f t="shared" si="518"/>
        <v>0.58333333333333337</v>
      </c>
    </row>
    <row r="12996" spans="1:16" hidden="1" x14ac:dyDescent="0.25">
      <c r="A12996">
        <v>196195327</v>
      </c>
      <c r="B12996">
        <v>803401</v>
      </c>
      <c r="C12996" t="s">
        <v>318</v>
      </c>
      <c r="D12996">
        <v>2021756</v>
      </c>
      <c r="E12996" t="s">
        <v>253</v>
      </c>
      <c r="F12996" t="s">
        <v>214</v>
      </c>
      <c r="G12996" t="s">
        <v>215</v>
      </c>
      <c r="H12996">
        <v>3</v>
      </c>
      <c r="I12996">
        <v>2016</v>
      </c>
      <c r="J12996">
        <v>2</v>
      </c>
      <c r="L12996">
        <v>23086834</v>
      </c>
      <c r="M12996">
        <v>1.7</v>
      </c>
      <c r="P12996" s="29">
        <f t="shared" si="518"/>
        <v>0.11666666666666665</v>
      </c>
    </row>
    <row r="12997" spans="1:16" hidden="1" x14ac:dyDescent="0.25">
      <c r="A12997">
        <v>196195327</v>
      </c>
      <c r="B12997">
        <v>803401</v>
      </c>
      <c r="C12997" t="s">
        <v>318</v>
      </c>
      <c r="D12997">
        <v>2021602</v>
      </c>
      <c r="E12997" t="s">
        <v>242</v>
      </c>
      <c r="F12997" t="s">
        <v>214</v>
      </c>
      <c r="G12997" t="s">
        <v>215</v>
      </c>
      <c r="H12997">
        <v>3</v>
      </c>
      <c r="I12997">
        <v>2016</v>
      </c>
      <c r="J12997">
        <v>2</v>
      </c>
      <c r="L12997">
        <v>23086747</v>
      </c>
      <c r="M12997">
        <v>3.8</v>
      </c>
      <c r="P12997" s="29">
        <f t="shared" si="518"/>
        <v>0.46666666666666662</v>
      </c>
    </row>
    <row r="12998" spans="1:16" hidden="1" x14ac:dyDescent="0.25">
      <c r="A12998">
        <v>196195327</v>
      </c>
      <c r="B12998">
        <v>803401</v>
      </c>
      <c r="C12998" t="s">
        <v>318</v>
      </c>
      <c r="D12998">
        <v>2005117</v>
      </c>
      <c r="E12998" t="s">
        <v>220</v>
      </c>
      <c r="F12998" t="s">
        <v>214</v>
      </c>
      <c r="G12998" t="s">
        <v>215</v>
      </c>
      <c r="H12998">
        <v>4</v>
      </c>
      <c r="I12998">
        <v>2016</v>
      </c>
      <c r="J12998">
        <v>2</v>
      </c>
      <c r="L12998">
        <v>23084475</v>
      </c>
      <c r="P12998" s="29" t="str">
        <f t="shared" si="518"/>
        <v>DRP</v>
      </c>
    </row>
    <row r="12999" spans="1:16" hidden="1" x14ac:dyDescent="0.25">
      <c r="A12999">
        <v>196195327</v>
      </c>
      <c r="B12999">
        <v>803401</v>
      </c>
      <c r="C12999" t="s">
        <v>318</v>
      </c>
      <c r="D12999">
        <v>2004112</v>
      </c>
      <c r="E12999" t="s">
        <v>244</v>
      </c>
      <c r="F12999" t="s">
        <v>214</v>
      </c>
      <c r="G12999" t="s">
        <v>215</v>
      </c>
      <c r="H12999">
        <v>2</v>
      </c>
      <c r="I12999">
        <v>2016</v>
      </c>
      <c r="J12999">
        <v>2</v>
      </c>
      <c r="L12999">
        <v>23085520</v>
      </c>
      <c r="M12999">
        <v>6</v>
      </c>
      <c r="P12999" s="29">
        <f t="shared" si="518"/>
        <v>0.83333333333333337</v>
      </c>
    </row>
    <row r="13000" spans="1:16" hidden="1" x14ac:dyDescent="0.25">
      <c r="A13000">
        <v>196195327</v>
      </c>
      <c r="B13000">
        <v>803401</v>
      </c>
      <c r="C13000" t="s">
        <v>318</v>
      </c>
      <c r="D13000">
        <v>2021580</v>
      </c>
      <c r="E13000" t="s">
        <v>241</v>
      </c>
      <c r="F13000" t="s">
        <v>214</v>
      </c>
      <c r="G13000" t="s">
        <v>215</v>
      </c>
      <c r="H13000">
        <v>2</v>
      </c>
      <c r="I13000">
        <v>2016</v>
      </c>
      <c r="J13000">
        <v>2</v>
      </c>
      <c r="L13000">
        <v>23086826</v>
      </c>
      <c r="M13000">
        <v>4.0999999999999996</v>
      </c>
      <c r="P13000" s="29">
        <f t="shared" si="518"/>
        <v>0.51666666666666661</v>
      </c>
    </row>
    <row r="13001" spans="1:16" hidden="1" x14ac:dyDescent="0.25">
      <c r="A13001">
        <v>196195327</v>
      </c>
      <c r="B13001">
        <v>803401</v>
      </c>
      <c r="C13001" t="s">
        <v>318</v>
      </c>
      <c r="D13001">
        <v>2005120</v>
      </c>
      <c r="E13001" t="s">
        <v>293</v>
      </c>
      <c r="F13001" t="s">
        <v>214</v>
      </c>
      <c r="G13001" t="s">
        <v>215</v>
      </c>
      <c r="H13001">
        <v>2</v>
      </c>
      <c r="I13001">
        <v>2017</v>
      </c>
      <c r="J13001">
        <v>1</v>
      </c>
      <c r="L13001">
        <v>23094177</v>
      </c>
      <c r="M13001">
        <v>6.1</v>
      </c>
      <c r="P13001" s="29">
        <f t="shared" si="518"/>
        <v>0.85</v>
      </c>
    </row>
    <row r="13002" spans="1:16" hidden="1" x14ac:dyDescent="0.25">
      <c r="A13002">
        <v>196195327</v>
      </c>
      <c r="B13002">
        <v>803401</v>
      </c>
      <c r="C13002" t="s">
        <v>318</v>
      </c>
      <c r="D13002">
        <v>2004099</v>
      </c>
      <c r="E13002" t="s">
        <v>245</v>
      </c>
      <c r="F13002" t="s">
        <v>214</v>
      </c>
      <c r="G13002" t="s">
        <v>215</v>
      </c>
      <c r="H13002">
        <v>2</v>
      </c>
      <c r="I13002">
        <v>2017</v>
      </c>
      <c r="J13002">
        <v>1</v>
      </c>
      <c r="L13002">
        <v>23092377</v>
      </c>
      <c r="M13002">
        <v>4.5</v>
      </c>
      <c r="P13002" s="29">
        <f t="shared" si="518"/>
        <v>0.58333333333333337</v>
      </c>
    </row>
    <row r="13003" spans="1:16" hidden="1" x14ac:dyDescent="0.25">
      <c r="A13003">
        <v>196195327</v>
      </c>
      <c r="B13003">
        <v>803401</v>
      </c>
      <c r="C13003" t="s">
        <v>318</v>
      </c>
      <c r="D13003">
        <v>2004116</v>
      </c>
      <c r="E13003" t="s">
        <v>229</v>
      </c>
      <c r="F13003" t="s">
        <v>214</v>
      </c>
      <c r="G13003" t="s">
        <v>215</v>
      </c>
      <c r="H13003">
        <v>2</v>
      </c>
      <c r="I13003">
        <v>2017</v>
      </c>
      <c r="J13003">
        <v>1</v>
      </c>
      <c r="L13003">
        <v>23092367</v>
      </c>
      <c r="M13003">
        <v>5.0999999999999996</v>
      </c>
      <c r="P13003" s="29">
        <f t="shared" si="518"/>
        <v>0.68333333333333324</v>
      </c>
    </row>
    <row r="13004" spans="1:16" hidden="1" x14ac:dyDescent="0.25">
      <c r="A13004">
        <v>196195327</v>
      </c>
      <c r="B13004">
        <v>803401</v>
      </c>
      <c r="C13004" t="s">
        <v>318</v>
      </c>
      <c r="D13004">
        <v>2005131</v>
      </c>
      <c r="E13004" t="s">
        <v>228</v>
      </c>
      <c r="F13004" t="s">
        <v>214</v>
      </c>
      <c r="G13004" t="s">
        <v>215</v>
      </c>
      <c r="H13004">
        <v>2</v>
      </c>
      <c r="I13004">
        <v>2017</v>
      </c>
      <c r="J13004">
        <v>1</v>
      </c>
      <c r="L13004">
        <v>23093316</v>
      </c>
      <c r="M13004">
        <v>6.1</v>
      </c>
      <c r="P13004" s="29">
        <f t="shared" si="518"/>
        <v>0.85</v>
      </c>
    </row>
    <row r="13005" spans="1:16" hidden="1" x14ac:dyDescent="0.25">
      <c r="A13005">
        <v>196195327</v>
      </c>
      <c r="B13005">
        <v>803401</v>
      </c>
      <c r="C13005" t="s">
        <v>318</v>
      </c>
      <c r="D13005">
        <v>2021602</v>
      </c>
      <c r="E13005" t="s">
        <v>242</v>
      </c>
      <c r="F13005" t="s">
        <v>214</v>
      </c>
      <c r="G13005" t="s">
        <v>215</v>
      </c>
      <c r="H13005">
        <v>2</v>
      </c>
      <c r="I13005">
        <v>2017</v>
      </c>
      <c r="J13005">
        <v>1</v>
      </c>
      <c r="L13005">
        <v>23095499</v>
      </c>
      <c r="M13005">
        <v>4.3</v>
      </c>
      <c r="P13005" s="29">
        <f t="shared" si="518"/>
        <v>0.54999999999999993</v>
      </c>
    </row>
    <row r="13006" spans="1:16" hidden="1" x14ac:dyDescent="0.25">
      <c r="A13006">
        <v>196195327</v>
      </c>
      <c r="B13006">
        <v>803401</v>
      </c>
      <c r="C13006" t="s">
        <v>318</v>
      </c>
      <c r="D13006">
        <v>2021756</v>
      </c>
      <c r="E13006" t="s">
        <v>253</v>
      </c>
      <c r="F13006" t="s">
        <v>214</v>
      </c>
      <c r="G13006" t="s">
        <v>215</v>
      </c>
      <c r="H13006">
        <v>2</v>
      </c>
      <c r="I13006">
        <v>2017</v>
      </c>
      <c r="J13006">
        <v>1</v>
      </c>
      <c r="L13006">
        <v>23092929</v>
      </c>
      <c r="M13006">
        <v>4.2</v>
      </c>
      <c r="P13006" s="29">
        <f t="shared" si="518"/>
        <v>0.53333333333333333</v>
      </c>
    </row>
    <row r="13007" spans="1:16" hidden="1" x14ac:dyDescent="0.25">
      <c r="A13007">
        <v>196195327</v>
      </c>
      <c r="B13007">
        <v>803401</v>
      </c>
      <c r="C13007" t="s">
        <v>318</v>
      </c>
      <c r="D13007">
        <v>2021993</v>
      </c>
      <c r="E13007" t="s">
        <v>256</v>
      </c>
      <c r="F13007" t="s">
        <v>214</v>
      </c>
      <c r="G13007" t="s">
        <v>215</v>
      </c>
      <c r="H13007">
        <v>2</v>
      </c>
      <c r="I13007">
        <v>2017</v>
      </c>
      <c r="J13007">
        <v>2</v>
      </c>
      <c r="L13007">
        <v>23097537</v>
      </c>
      <c r="M13007">
        <v>4</v>
      </c>
      <c r="P13007" s="29">
        <f t="shared" si="518"/>
        <v>0.5</v>
      </c>
    </row>
    <row r="13008" spans="1:16" hidden="1" x14ac:dyDescent="0.25">
      <c r="A13008">
        <v>196195327</v>
      </c>
      <c r="B13008">
        <v>803401</v>
      </c>
      <c r="C13008" t="s">
        <v>318</v>
      </c>
      <c r="D13008">
        <v>2021638</v>
      </c>
      <c r="E13008" t="s">
        <v>250</v>
      </c>
      <c r="F13008" t="s">
        <v>214</v>
      </c>
      <c r="G13008" t="s">
        <v>215</v>
      </c>
      <c r="H13008">
        <v>2</v>
      </c>
      <c r="I13008">
        <v>2017</v>
      </c>
      <c r="J13008">
        <v>2</v>
      </c>
      <c r="L13008">
        <v>23101182</v>
      </c>
      <c r="M13008">
        <v>5</v>
      </c>
      <c r="P13008" s="29">
        <f t="shared" si="518"/>
        <v>0.66666666666666663</v>
      </c>
    </row>
    <row r="13009" spans="1:16" hidden="1" x14ac:dyDescent="0.25">
      <c r="A13009">
        <v>196195327</v>
      </c>
      <c r="B13009">
        <v>803401</v>
      </c>
      <c r="C13009" t="s">
        <v>318</v>
      </c>
      <c r="D13009">
        <v>2021596</v>
      </c>
      <c r="E13009" t="s">
        <v>294</v>
      </c>
      <c r="F13009" t="s">
        <v>214</v>
      </c>
      <c r="G13009" t="s">
        <v>215</v>
      </c>
      <c r="H13009">
        <v>2</v>
      </c>
      <c r="I13009">
        <v>2017</v>
      </c>
      <c r="J13009">
        <v>2</v>
      </c>
      <c r="L13009">
        <v>23101186</v>
      </c>
      <c r="M13009">
        <v>4</v>
      </c>
      <c r="P13009" s="29">
        <f t="shared" si="518"/>
        <v>0.5</v>
      </c>
    </row>
    <row r="13010" spans="1:16" hidden="1" x14ac:dyDescent="0.25">
      <c r="A13010">
        <v>196195327</v>
      </c>
      <c r="B13010">
        <v>803401</v>
      </c>
      <c r="C13010" t="s">
        <v>318</v>
      </c>
      <c r="D13010">
        <v>2021874</v>
      </c>
      <c r="E13010" t="s">
        <v>226</v>
      </c>
      <c r="F13010" t="s">
        <v>214</v>
      </c>
      <c r="G13010" t="s">
        <v>215</v>
      </c>
      <c r="H13010">
        <v>2</v>
      </c>
      <c r="I13010">
        <v>2017</v>
      </c>
      <c r="J13010">
        <v>2</v>
      </c>
      <c r="L13010">
        <v>23101602</v>
      </c>
      <c r="M13010">
        <v>5.3</v>
      </c>
      <c r="P13010" s="29">
        <f t="shared" si="518"/>
        <v>0.71666666666666667</v>
      </c>
    </row>
    <row r="13011" spans="1:16" hidden="1" x14ac:dyDescent="0.25">
      <c r="A13011">
        <v>196195327</v>
      </c>
      <c r="B13011">
        <v>803401</v>
      </c>
      <c r="C13011" t="s">
        <v>318</v>
      </c>
      <c r="D13011">
        <v>2021781</v>
      </c>
      <c r="E13011" t="s">
        <v>235</v>
      </c>
      <c r="F13011" t="s">
        <v>214</v>
      </c>
      <c r="G13011" t="s">
        <v>215</v>
      </c>
      <c r="H13011">
        <v>2</v>
      </c>
      <c r="I13011">
        <v>2017</v>
      </c>
      <c r="J13011">
        <v>2</v>
      </c>
      <c r="L13011">
        <v>23101189</v>
      </c>
      <c r="M13011">
        <v>5.6</v>
      </c>
      <c r="P13011" s="29">
        <f t="shared" si="518"/>
        <v>0.76666666666666661</v>
      </c>
    </row>
    <row r="13012" spans="1:16" hidden="1" x14ac:dyDescent="0.25">
      <c r="A13012">
        <v>196195327</v>
      </c>
      <c r="B13012">
        <v>803401</v>
      </c>
      <c r="C13012" t="s">
        <v>318</v>
      </c>
      <c r="D13012">
        <v>2021781</v>
      </c>
      <c r="E13012" t="s">
        <v>235</v>
      </c>
      <c r="F13012" t="s">
        <v>214</v>
      </c>
      <c r="G13012" t="s">
        <v>215</v>
      </c>
      <c r="H13012">
        <v>4</v>
      </c>
      <c r="I13012">
        <v>2017</v>
      </c>
      <c r="J13012">
        <v>2</v>
      </c>
      <c r="L13012">
        <v>23101188</v>
      </c>
      <c r="P13012" s="29" t="str">
        <f t="shared" si="518"/>
        <v>DRP</v>
      </c>
    </row>
    <row r="13013" spans="1:16" hidden="1" x14ac:dyDescent="0.25">
      <c r="A13013">
        <v>196195327</v>
      </c>
      <c r="B13013">
        <v>803401</v>
      </c>
      <c r="C13013" t="s">
        <v>318</v>
      </c>
      <c r="D13013">
        <v>2004752</v>
      </c>
      <c r="E13013" t="s">
        <v>290</v>
      </c>
      <c r="F13013" t="s">
        <v>214</v>
      </c>
      <c r="G13013" t="s">
        <v>215</v>
      </c>
      <c r="H13013">
        <v>2</v>
      </c>
      <c r="I13013">
        <v>2018</v>
      </c>
      <c r="J13013">
        <v>1</v>
      </c>
      <c r="L13013">
        <v>23107719</v>
      </c>
      <c r="M13013">
        <v>4</v>
      </c>
      <c r="P13013" s="29">
        <f t="shared" si="518"/>
        <v>0.5</v>
      </c>
    </row>
    <row r="13014" spans="1:16" hidden="1" x14ac:dyDescent="0.25">
      <c r="A13014">
        <v>196195327</v>
      </c>
      <c r="B13014">
        <v>803401</v>
      </c>
      <c r="C13014" t="s">
        <v>318</v>
      </c>
      <c r="D13014">
        <v>2019271</v>
      </c>
      <c r="E13014" t="s">
        <v>236</v>
      </c>
      <c r="F13014" t="s">
        <v>214</v>
      </c>
      <c r="G13014" t="s">
        <v>215</v>
      </c>
      <c r="H13014">
        <v>2</v>
      </c>
      <c r="I13014">
        <v>2018</v>
      </c>
      <c r="J13014">
        <v>1</v>
      </c>
      <c r="L13014">
        <v>23106548</v>
      </c>
      <c r="M13014">
        <v>5.6</v>
      </c>
      <c r="P13014" s="29">
        <f t="shared" si="518"/>
        <v>0.76666666666666661</v>
      </c>
    </row>
    <row r="13015" spans="1:16" hidden="1" x14ac:dyDescent="0.25">
      <c r="A13015">
        <v>196195327</v>
      </c>
      <c r="B13015">
        <v>803401</v>
      </c>
      <c r="C13015" t="s">
        <v>318</v>
      </c>
      <c r="D13015">
        <v>2021725</v>
      </c>
      <c r="E13015" t="s">
        <v>257</v>
      </c>
      <c r="F13015" t="s">
        <v>214</v>
      </c>
      <c r="G13015" t="s">
        <v>215</v>
      </c>
      <c r="H13015">
        <v>2</v>
      </c>
      <c r="I13015">
        <v>2018</v>
      </c>
      <c r="J13015">
        <v>1</v>
      </c>
      <c r="L13015">
        <v>23107715</v>
      </c>
      <c r="M13015">
        <v>4.2</v>
      </c>
      <c r="P13015" s="29">
        <f t="shared" si="518"/>
        <v>0.53333333333333333</v>
      </c>
    </row>
    <row r="13016" spans="1:16" hidden="1" x14ac:dyDescent="0.25">
      <c r="A13016">
        <v>196195327</v>
      </c>
      <c r="B13016">
        <v>803401</v>
      </c>
      <c r="C13016" t="s">
        <v>318</v>
      </c>
      <c r="D13016">
        <v>2021679</v>
      </c>
      <c r="E13016" t="s">
        <v>259</v>
      </c>
      <c r="F13016" t="s">
        <v>214</v>
      </c>
      <c r="G13016" t="s">
        <v>215</v>
      </c>
      <c r="H13016">
        <v>2</v>
      </c>
      <c r="I13016">
        <v>2018</v>
      </c>
      <c r="J13016">
        <v>1</v>
      </c>
      <c r="L13016">
        <v>23108211</v>
      </c>
      <c r="M13016">
        <v>5</v>
      </c>
      <c r="P13016" s="29">
        <f t="shared" ref="P13016:P13040" si="519">IF(AND(ISNUMBER(M13016),H13016&lt;&gt;4),(M13016-1)/6,IF(H13016=4,"DRP",IF(AND(H13016=3,M13016="NA"),"BAD",IF(AND(H13016=2),"CVL",IF(AND(H13016=1,ISBLANK(M13016)),"NULL","UNK")))))</f>
        <v>0.66666666666666663</v>
      </c>
    </row>
    <row r="13017" spans="1:16" hidden="1" x14ac:dyDescent="0.25">
      <c r="A13017">
        <v>196195327</v>
      </c>
      <c r="B13017">
        <v>803401</v>
      </c>
      <c r="C13017" t="s">
        <v>318</v>
      </c>
      <c r="D13017">
        <v>2021640</v>
      </c>
      <c r="E13017" t="s">
        <v>227</v>
      </c>
      <c r="F13017" t="s">
        <v>214</v>
      </c>
      <c r="G13017" t="s">
        <v>215</v>
      </c>
      <c r="H13017">
        <v>2</v>
      </c>
      <c r="I13017">
        <v>2018</v>
      </c>
      <c r="J13017">
        <v>1</v>
      </c>
      <c r="L13017">
        <v>23108119</v>
      </c>
      <c r="M13017">
        <v>5.3</v>
      </c>
      <c r="P13017" s="29">
        <f t="shared" si="519"/>
        <v>0.71666666666666667</v>
      </c>
    </row>
    <row r="13018" spans="1:16" hidden="1" x14ac:dyDescent="0.25">
      <c r="A13018">
        <v>196195327</v>
      </c>
      <c r="B13018">
        <v>803401</v>
      </c>
      <c r="C13018" t="s">
        <v>318</v>
      </c>
      <c r="D13018">
        <v>2004591</v>
      </c>
      <c r="E13018" t="s">
        <v>271</v>
      </c>
      <c r="F13018" t="s">
        <v>214</v>
      </c>
      <c r="G13018" t="s">
        <v>215</v>
      </c>
      <c r="H13018">
        <v>2</v>
      </c>
      <c r="I13018">
        <v>2018</v>
      </c>
      <c r="J13018">
        <v>1</v>
      </c>
      <c r="L13018">
        <v>23108870</v>
      </c>
      <c r="M13018">
        <v>4.4000000000000004</v>
      </c>
      <c r="P13018" s="29">
        <f t="shared" si="519"/>
        <v>0.56666666666666676</v>
      </c>
    </row>
    <row r="13019" spans="1:16" hidden="1" x14ac:dyDescent="0.25">
      <c r="A13019">
        <v>196195327</v>
      </c>
      <c r="B13019">
        <v>803401</v>
      </c>
      <c r="C13019" t="s">
        <v>318</v>
      </c>
      <c r="D13019">
        <v>2021750</v>
      </c>
      <c r="E13019" t="s">
        <v>296</v>
      </c>
      <c r="F13019" t="s">
        <v>214</v>
      </c>
      <c r="G13019" t="s">
        <v>215</v>
      </c>
      <c r="H13019">
        <v>2</v>
      </c>
      <c r="I13019">
        <v>2018</v>
      </c>
      <c r="J13019">
        <v>1</v>
      </c>
      <c r="L13019">
        <v>23107714</v>
      </c>
      <c r="M13019">
        <v>5.0999999999999996</v>
      </c>
      <c r="P13019" s="29">
        <f t="shared" si="519"/>
        <v>0.68333333333333324</v>
      </c>
    </row>
    <row r="13020" spans="1:16" hidden="1" x14ac:dyDescent="0.25">
      <c r="A13020">
        <v>196195327</v>
      </c>
      <c r="B13020">
        <v>803401</v>
      </c>
      <c r="C13020" t="s">
        <v>318</v>
      </c>
      <c r="D13020">
        <v>2021865</v>
      </c>
      <c r="E13020" t="s">
        <v>301</v>
      </c>
      <c r="F13020" t="s">
        <v>214</v>
      </c>
      <c r="G13020" t="s">
        <v>215</v>
      </c>
      <c r="H13020">
        <v>2</v>
      </c>
      <c r="I13020">
        <v>2018</v>
      </c>
      <c r="J13020">
        <v>2</v>
      </c>
      <c r="L13020">
        <v>23115887</v>
      </c>
      <c r="M13020">
        <v>5</v>
      </c>
      <c r="P13020" s="29">
        <f t="shared" si="519"/>
        <v>0.66666666666666663</v>
      </c>
    </row>
    <row r="13021" spans="1:16" hidden="1" x14ac:dyDescent="0.25">
      <c r="A13021">
        <v>196195327</v>
      </c>
      <c r="B13021">
        <v>803401</v>
      </c>
      <c r="C13021" t="s">
        <v>318</v>
      </c>
      <c r="D13021">
        <v>2021591</v>
      </c>
      <c r="E13021" t="s">
        <v>240</v>
      </c>
      <c r="F13021" t="s">
        <v>214</v>
      </c>
      <c r="G13021" t="s">
        <v>215</v>
      </c>
      <c r="H13021">
        <v>2</v>
      </c>
      <c r="I13021">
        <v>2018</v>
      </c>
      <c r="J13021">
        <v>2</v>
      </c>
      <c r="L13021">
        <v>23115890</v>
      </c>
      <c r="M13021">
        <v>5.5</v>
      </c>
      <c r="P13021" s="29">
        <f t="shared" si="519"/>
        <v>0.75</v>
      </c>
    </row>
    <row r="13022" spans="1:16" hidden="1" x14ac:dyDescent="0.25">
      <c r="A13022">
        <v>196195327</v>
      </c>
      <c r="B13022">
        <v>803401</v>
      </c>
      <c r="C13022" t="s">
        <v>318</v>
      </c>
      <c r="D13022">
        <v>2021615</v>
      </c>
      <c r="E13022" t="s">
        <v>255</v>
      </c>
      <c r="F13022" t="s">
        <v>214</v>
      </c>
      <c r="G13022" t="s">
        <v>215</v>
      </c>
      <c r="H13022">
        <v>2</v>
      </c>
      <c r="I13022">
        <v>2018</v>
      </c>
      <c r="J13022">
        <v>2</v>
      </c>
      <c r="L13022">
        <v>23115891</v>
      </c>
      <c r="M13022">
        <v>5.7</v>
      </c>
      <c r="P13022" s="29">
        <f t="shared" si="519"/>
        <v>0.78333333333333333</v>
      </c>
    </row>
    <row r="13023" spans="1:16" hidden="1" x14ac:dyDescent="0.25">
      <c r="A13023">
        <v>196195327</v>
      </c>
      <c r="B13023">
        <v>803401</v>
      </c>
      <c r="C13023" t="s">
        <v>318</v>
      </c>
      <c r="D13023">
        <v>2021787</v>
      </c>
      <c r="E13023" t="s">
        <v>292</v>
      </c>
      <c r="F13023" t="s">
        <v>214</v>
      </c>
      <c r="G13023" t="s">
        <v>215</v>
      </c>
      <c r="H13023">
        <v>3</v>
      </c>
      <c r="I13023">
        <v>2018</v>
      </c>
      <c r="J13023">
        <v>2</v>
      </c>
      <c r="L13023">
        <v>23115872</v>
      </c>
      <c r="M13023">
        <v>3.5</v>
      </c>
      <c r="P13023" s="29">
        <f t="shared" si="519"/>
        <v>0.41666666666666669</v>
      </c>
    </row>
    <row r="13024" spans="1:16" hidden="1" x14ac:dyDescent="0.25">
      <c r="A13024">
        <v>196195327</v>
      </c>
      <c r="B13024">
        <v>803401</v>
      </c>
      <c r="C13024" t="s">
        <v>318</v>
      </c>
      <c r="D13024">
        <v>2004586</v>
      </c>
      <c r="E13024" t="s">
        <v>325</v>
      </c>
      <c r="F13024" t="s">
        <v>214</v>
      </c>
      <c r="G13024" t="s">
        <v>215</v>
      </c>
      <c r="H13024">
        <v>2</v>
      </c>
      <c r="I13024">
        <v>2018</v>
      </c>
      <c r="J13024">
        <v>2</v>
      </c>
      <c r="L13024">
        <v>23115864</v>
      </c>
      <c r="M13024">
        <v>4.7</v>
      </c>
      <c r="P13024" s="29">
        <f t="shared" si="519"/>
        <v>0.6166666666666667</v>
      </c>
    </row>
    <row r="13025" spans="1:16" hidden="1" x14ac:dyDescent="0.25">
      <c r="A13025">
        <v>196195327</v>
      </c>
      <c r="B13025">
        <v>803401</v>
      </c>
      <c r="C13025" t="s">
        <v>318</v>
      </c>
      <c r="D13025">
        <v>2004587</v>
      </c>
      <c r="E13025" t="s">
        <v>288</v>
      </c>
      <c r="F13025" t="s">
        <v>214</v>
      </c>
      <c r="G13025" t="s">
        <v>215</v>
      </c>
      <c r="H13025">
        <v>2</v>
      </c>
      <c r="I13025">
        <v>2018</v>
      </c>
      <c r="J13025">
        <v>2</v>
      </c>
      <c r="L13025">
        <v>23115868</v>
      </c>
      <c r="M13025">
        <v>5.7</v>
      </c>
      <c r="P13025" s="29">
        <f t="shared" si="519"/>
        <v>0.78333333333333333</v>
      </c>
    </row>
    <row r="13026" spans="1:16" hidden="1" x14ac:dyDescent="0.25">
      <c r="A13026">
        <v>196195327</v>
      </c>
      <c r="B13026">
        <v>803401</v>
      </c>
      <c r="C13026" t="s">
        <v>318</v>
      </c>
      <c r="D13026">
        <v>2021631</v>
      </c>
      <c r="E13026" t="s">
        <v>302</v>
      </c>
      <c r="F13026" t="s">
        <v>214</v>
      </c>
      <c r="G13026" t="s">
        <v>215</v>
      </c>
      <c r="H13026">
        <v>2</v>
      </c>
      <c r="I13026">
        <v>2019</v>
      </c>
      <c r="J13026">
        <v>1</v>
      </c>
      <c r="L13026">
        <v>23123877</v>
      </c>
      <c r="M13026">
        <v>5.2</v>
      </c>
      <c r="P13026" s="29">
        <f t="shared" si="519"/>
        <v>0.70000000000000007</v>
      </c>
    </row>
    <row r="13027" spans="1:16" hidden="1" x14ac:dyDescent="0.25">
      <c r="A13027">
        <v>196195327</v>
      </c>
      <c r="B13027">
        <v>803401</v>
      </c>
      <c r="C13027" t="s">
        <v>318</v>
      </c>
      <c r="D13027">
        <v>2021744</v>
      </c>
      <c r="E13027" t="s">
        <v>262</v>
      </c>
      <c r="F13027" t="s">
        <v>214</v>
      </c>
      <c r="G13027" t="s">
        <v>215</v>
      </c>
      <c r="H13027">
        <v>2</v>
      </c>
      <c r="I13027">
        <v>2019</v>
      </c>
      <c r="J13027">
        <v>1</v>
      </c>
      <c r="L13027">
        <v>23123927</v>
      </c>
      <c r="M13027">
        <v>6</v>
      </c>
      <c r="P13027" s="29">
        <f t="shared" si="519"/>
        <v>0.83333333333333337</v>
      </c>
    </row>
    <row r="13028" spans="1:16" hidden="1" x14ac:dyDescent="0.25">
      <c r="A13028">
        <v>196195327</v>
      </c>
      <c r="B13028">
        <v>803401</v>
      </c>
      <c r="C13028" t="s">
        <v>318</v>
      </c>
      <c r="D13028">
        <v>2024921</v>
      </c>
      <c r="E13028" t="s">
        <v>225</v>
      </c>
      <c r="F13028" t="s">
        <v>214</v>
      </c>
      <c r="G13028" t="s">
        <v>215</v>
      </c>
      <c r="H13028">
        <v>2</v>
      </c>
      <c r="I13028">
        <v>2019</v>
      </c>
      <c r="J13028">
        <v>1</v>
      </c>
      <c r="L13028">
        <v>23120244</v>
      </c>
      <c r="M13028">
        <v>6.7</v>
      </c>
      <c r="P13028" s="29">
        <f t="shared" si="519"/>
        <v>0.95000000000000007</v>
      </c>
    </row>
    <row r="13029" spans="1:16" hidden="1" x14ac:dyDescent="0.25">
      <c r="A13029">
        <v>196195327</v>
      </c>
      <c r="B13029">
        <v>803401</v>
      </c>
      <c r="C13029" t="s">
        <v>318</v>
      </c>
      <c r="D13029">
        <v>2021787</v>
      </c>
      <c r="E13029" t="s">
        <v>292</v>
      </c>
      <c r="F13029" t="s">
        <v>214</v>
      </c>
      <c r="G13029" t="s">
        <v>215</v>
      </c>
      <c r="H13029">
        <v>2</v>
      </c>
      <c r="I13029">
        <v>2019</v>
      </c>
      <c r="J13029">
        <v>1</v>
      </c>
      <c r="L13029">
        <v>23123738</v>
      </c>
      <c r="M13029">
        <v>4.5999999999999996</v>
      </c>
      <c r="P13029" s="29">
        <f t="shared" si="519"/>
        <v>0.6</v>
      </c>
    </row>
    <row r="13030" spans="1:16" hidden="1" x14ac:dyDescent="0.25">
      <c r="A13030">
        <v>196195327</v>
      </c>
      <c r="B13030">
        <v>803401</v>
      </c>
      <c r="C13030" t="s">
        <v>318</v>
      </c>
      <c r="D13030">
        <v>2024863</v>
      </c>
      <c r="E13030" t="s">
        <v>304</v>
      </c>
      <c r="F13030" t="s">
        <v>214</v>
      </c>
      <c r="G13030" t="s">
        <v>215</v>
      </c>
      <c r="H13030">
        <v>2</v>
      </c>
      <c r="I13030">
        <v>2019</v>
      </c>
      <c r="J13030">
        <v>1</v>
      </c>
      <c r="L13030">
        <v>23120233</v>
      </c>
      <c r="M13030">
        <v>4.9000000000000004</v>
      </c>
      <c r="P13030" s="29">
        <f t="shared" si="519"/>
        <v>0.65</v>
      </c>
    </row>
    <row r="13031" spans="1:16" hidden="1" x14ac:dyDescent="0.25">
      <c r="A13031">
        <v>196195327</v>
      </c>
      <c r="B13031">
        <v>803401</v>
      </c>
      <c r="C13031" t="s">
        <v>318</v>
      </c>
      <c r="D13031">
        <v>2019272</v>
      </c>
      <c r="E13031" t="s">
        <v>249</v>
      </c>
      <c r="F13031" t="s">
        <v>214</v>
      </c>
      <c r="G13031" t="s">
        <v>215</v>
      </c>
      <c r="H13031">
        <v>2</v>
      </c>
      <c r="I13031">
        <v>2019</v>
      </c>
      <c r="J13031">
        <v>1</v>
      </c>
      <c r="L13031">
        <v>23120699</v>
      </c>
      <c r="M13031">
        <v>5.3</v>
      </c>
      <c r="P13031" s="29">
        <f t="shared" si="519"/>
        <v>0.71666666666666667</v>
      </c>
    </row>
    <row r="13032" spans="1:16" hidden="1" x14ac:dyDescent="0.25">
      <c r="A13032">
        <v>196195327</v>
      </c>
      <c r="B13032">
        <v>803401</v>
      </c>
      <c r="C13032" t="s">
        <v>318</v>
      </c>
      <c r="D13032">
        <v>2024862</v>
      </c>
      <c r="E13032" t="s">
        <v>289</v>
      </c>
      <c r="F13032" t="s">
        <v>214</v>
      </c>
      <c r="G13032" t="s">
        <v>215</v>
      </c>
      <c r="H13032">
        <v>2</v>
      </c>
      <c r="I13032">
        <v>2019</v>
      </c>
      <c r="J13032">
        <v>1</v>
      </c>
      <c r="L13032">
        <v>23119873</v>
      </c>
      <c r="M13032">
        <v>5.9</v>
      </c>
      <c r="P13032" s="29">
        <f t="shared" si="519"/>
        <v>0.81666666666666676</v>
      </c>
    </row>
    <row r="13033" spans="1:16" hidden="1" x14ac:dyDescent="0.25">
      <c r="A13033">
        <v>196195327</v>
      </c>
      <c r="B13033">
        <v>803401</v>
      </c>
      <c r="C13033" t="s">
        <v>318</v>
      </c>
      <c r="D13033">
        <v>2004597</v>
      </c>
      <c r="E13033" t="s">
        <v>279</v>
      </c>
      <c r="F13033" t="s">
        <v>214</v>
      </c>
      <c r="G13033" t="s">
        <v>215</v>
      </c>
      <c r="H13033">
        <v>1</v>
      </c>
      <c r="I13033">
        <v>2019</v>
      </c>
      <c r="J13033">
        <v>2</v>
      </c>
      <c r="L13033">
        <v>23129794</v>
      </c>
      <c r="P13033" s="29" t="str">
        <f t="shared" si="519"/>
        <v>NULL</v>
      </c>
    </row>
    <row r="13034" spans="1:16" hidden="1" x14ac:dyDescent="0.25">
      <c r="A13034">
        <v>196195327</v>
      </c>
      <c r="B13034">
        <v>803401</v>
      </c>
      <c r="C13034" t="s">
        <v>318</v>
      </c>
      <c r="D13034">
        <v>2021689</v>
      </c>
      <c r="E13034" t="s">
        <v>312</v>
      </c>
      <c r="F13034" t="s">
        <v>214</v>
      </c>
      <c r="G13034" t="s">
        <v>215</v>
      </c>
      <c r="H13034">
        <v>1</v>
      </c>
      <c r="I13034">
        <v>2019</v>
      </c>
      <c r="J13034">
        <v>2</v>
      </c>
      <c r="L13034">
        <v>23129810</v>
      </c>
      <c r="P13034" s="29" t="str">
        <f t="shared" si="519"/>
        <v>NULL</v>
      </c>
    </row>
    <row r="13035" spans="1:16" hidden="1" x14ac:dyDescent="0.25">
      <c r="A13035">
        <v>196195327</v>
      </c>
      <c r="B13035">
        <v>803401</v>
      </c>
      <c r="C13035" t="s">
        <v>318</v>
      </c>
      <c r="D13035">
        <v>2024864</v>
      </c>
      <c r="E13035" t="s">
        <v>310</v>
      </c>
      <c r="F13035" t="s">
        <v>214</v>
      </c>
      <c r="G13035" t="s">
        <v>215</v>
      </c>
      <c r="H13035">
        <v>1</v>
      </c>
      <c r="I13035">
        <v>2019</v>
      </c>
      <c r="J13035">
        <v>2</v>
      </c>
      <c r="L13035">
        <v>23129359</v>
      </c>
      <c r="P13035" s="29" t="str">
        <f t="shared" si="519"/>
        <v>NULL</v>
      </c>
    </row>
    <row r="13036" spans="1:16" hidden="1" x14ac:dyDescent="0.25">
      <c r="A13036">
        <v>196195327</v>
      </c>
      <c r="B13036">
        <v>803401</v>
      </c>
      <c r="C13036" t="s">
        <v>318</v>
      </c>
      <c r="D13036">
        <v>2021716</v>
      </c>
      <c r="E13036" t="s">
        <v>291</v>
      </c>
      <c r="F13036" t="s">
        <v>214</v>
      </c>
      <c r="G13036" t="s">
        <v>215</v>
      </c>
      <c r="H13036">
        <v>1</v>
      </c>
      <c r="I13036">
        <v>2019</v>
      </c>
      <c r="J13036">
        <v>2</v>
      </c>
      <c r="L13036">
        <v>23129800</v>
      </c>
      <c r="P13036" s="29" t="str">
        <f t="shared" si="519"/>
        <v>NULL</v>
      </c>
    </row>
    <row r="13037" spans="1:16" hidden="1" x14ac:dyDescent="0.25">
      <c r="A13037">
        <v>196195327</v>
      </c>
      <c r="B13037">
        <v>803401</v>
      </c>
      <c r="C13037" t="s">
        <v>318</v>
      </c>
      <c r="D13037">
        <v>2021723</v>
      </c>
      <c r="E13037" t="s">
        <v>299</v>
      </c>
      <c r="F13037" t="s">
        <v>214</v>
      </c>
      <c r="G13037" t="s">
        <v>215</v>
      </c>
      <c r="H13037">
        <v>1</v>
      </c>
      <c r="I13037">
        <v>2019</v>
      </c>
      <c r="J13037">
        <v>2</v>
      </c>
      <c r="L13037">
        <v>23129792</v>
      </c>
      <c r="P13037" s="29" t="str">
        <f t="shared" si="519"/>
        <v>NULL</v>
      </c>
    </row>
    <row r="13038" spans="1:16" hidden="1" x14ac:dyDescent="0.25">
      <c r="A13038">
        <v>196195327</v>
      </c>
      <c r="B13038">
        <v>803401</v>
      </c>
      <c r="C13038" t="s">
        <v>318</v>
      </c>
      <c r="D13038">
        <v>2021671</v>
      </c>
      <c r="E13038" t="s">
        <v>303</v>
      </c>
      <c r="F13038" t="s">
        <v>214</v>
      </c>
      <c r="G13038" t="s">
        <v>215</v>
      </c>
      <c r="H13038">
        <v>4</v>
      </c>
      <c r="I13038">
        <v>2019</v>
      </c>
      <c r="J13038">
        <v>2</v>
      </c>
      <c r="L13038">
        <v>23130363</v>
      </c>
      <c r="P13038" s="29" t="str">
        <f t="shared" si="519"/>
        <v>DRP</v>
      </c>
    </row>
    <row r="13039" spans="1:16" hidden="1" x14ac:dyDescent="0.25">
      <c r="A13039">
        <v>196195327</v>
      </c>
      <c r="B13039">
        <v>803401</v>
      </c>
      <c r="C13039" t="s">
        <v>318</v>
      </c>
      <c r="D13039">
        <v>2021661</v>
      </c>
      <c r="E13039" t="s">
        <v>305</v>
      </c>
      <c r="F13039" t="s">
        <v>214</v>
      </c>
      <c r="G13039" t="s">
        <v>215</v>
      </c>
      <c r="H13039">
        <v>1</v>
      </c>
      <c r="I13039">
        <v>2019</v>
      </c>
      <c r="J13039">
        <v>2</v>
      </c>
      <c r="L13039">
        <v>23129798</v>
      </c>
      <c r="P13039" s="29" t="str">
        <f t="shared" si="519"/>
        <v>NULL</v>
      </c>
    </row>
    <row r="13040" spans="1:16" hidden="1" x14ac:dyDescent="0.25">
      <c r="A13040">
        <v>196195327</v>
      </c>
      <c r="B13040">
        <v>803401</v>
      </c>
      <c r="C13040" t="s">
        <v>318</v>
      </c>
      <c r="D13040">
        <v>2021671</v>
      </c>
      <c r="E13040" t="s">
        <v>303</v>
      </c>
      <c r="F13040" t="s">
        <v>214</v>
      </c>
      <c r="G13040" t="s">
        <v>215</v>
      </c>
      <c r="H13040">
        <v>1</v>
      </c>
      <c r="I13040">
        <v>2019</v>
      </c>
      <c r="J13040">
        <v>2</v>
      </c>
      <c r="L13040">
        <v>23130535</v>
      </c>
      <c r="P13040" s="29" t="str">
        <f t="shared" si="519"/>
        <v>NULL</v>
      </c>
    </row>
    <row r="13041" spans="1:16" hidden="1" x14ac:dyDescent="0.25">
      <c r="A13041">
        <v>196305386</v>
      </c>
      <c r="B13041">
        <v>803401</v>
      </c>
      <c r="C13041" t="s">
        <v>318</v>
      </c>
      <c r="D13041">
        <v>2005118</v>
      </c>
      <c r="E13041" t="s">
        <v>223</v>
      </c>
      <c r="F13041" t="s">
        <v>214</v>
      </c>
      <c r="G13041" t="s">
        <v>215</v>
      </c>
      <c r="H13041">
        <v>3</v>
      </c>
      <c r="I13041">
        <v>2015</v>
      </c>
      <c r="J13041">
        <v>1</v>
      </c>
      <c r="L13041">
        <v>23067520</v>
      </c>
      <c r="M13041">
        <v>2.2999999999999998</v>
      </c>
      <c r="P13041" s="29">
        <f t="shared" ref="P13041:P13065" si="520">IF(AND(ISNUMBER(M13041),H13041&lt;&gt;4,N13041&lt;&gt;"X"),(M13041-1)/6,IF(H13041=4,"DRP",IF(AND(H13041=3,M13041="NA"),"BAD",IF(AND(H13041=2),"CVL",IF(AND(H13041=1,ISBLANK(M13041)),"NULL","UNK")))))</f>
        <v>0.21666666666666665</v>
      </c>
    </row>
    <row r="13042" spans="1:16" hidden="1" x14ac:dyDescent="0.25">
      <c r="A13042">
        <v>196305386</v>
      </c>
      <c r="B13042">
        <v>803401</v>
      </c>
      <c r="C13042" t="s">
        <v>318</v>
      </c>
      <c r="D13042">
        <v>2021600</v>
      </c>
      <c r="E13042" t="s">
        <v>219</v>
      </c>
      <c r="F13042" t="s">
        <v>214</v>
      </c>
      <c r="G13042" t="s">
        <v>215</v>
      </c>
      <c r="H13042">
        <v>3</v>
      </c>
      <c r="I13042">
        <v>2015</v>
      </c>
      <c r="J13042">
        <v>1</v>
      </c>
      <c r="L13042">
        <v>23066440</v>
      </c>
      <c r="M13042">
        <v>3.1</v>
      </c>
      <c r="P13042" s="29">
        <f t="shared" si="520"/>
        <v>0.35000000000000003</v>
      </c>
    </row>
    <row r="13043" spans="1:16" hidden="1" x14ac:dyDescent="0.25">
      <c r="A13043">
        <v>196305386</v>
      </c>
      <c r="B13043">
        <v>803401</v>
      </c>
      <c r="C13043" t="s">
        <v>318</v>
      </c>
      <c r="D13043">
        <v>2005102</v>
      </c>
      <c r="E13043" t="s">
        <v>218</v>
      </c>
      <c r="F13043" t="s">
        <v>214</v>
      </c>
      <c r="G13043" t="s">
        <v>215</v>
      </c>
      <c r="H13043">
        <v>3</v>
      </c>
      <c r="I13043">
        <v>2015</v>
      </c>
      <c r="J13043">
        <v>1</v>
      </c>
      <c r="L13043">
        <v>23066493</v>
      </c>
      <c r="M13043">
        <v>2.7</v>
      </c>
      <c r="P13043" s="29">
        <f t="shared" si="520"/>
        <v>0.28333333333333338</v>
      </c>
    </row>
    <row r="13044" spans="1:16" hidden="1" x14ac:dyDescent="0.25">
      <c r="A13044">
        <v>196305386</v>
      </c>
      <c r="B13044">
        <v>803401</v>
      </c>
      <c r="C13044" t="s">
        <v>318</v>
      </c>
      <c r="D13044">
        <v>2005099</v>
      </c>
      <c r="E13044" t="s">
        <v>217</v>
      </c>
      <c r="F13044" t="s">
        <v>214</v>
      </c>
      <c r="G13044" t="s">
        <v>215</v>
      </c>
      <c r="H13044">
        <v>3</v>
      </c>
      <c r="I13044">
        <v>2015</v>
      </c>
      <c r="J13044">
        <v>1</v>
      </c>
      <c r="L13044">
        <v>23066432</v>
      </c>
      <c r="M13044">
        <v>3.7</v>
      </c>
      <c r="P13044" s="29">
        <f t="shared" si="520"/>
        <v>0.45</v>
      </c>
    </row>
    <row r="13045" spans="1:16" hidden="1" x14ac:dyDescent="0.25">
      <c r="A13045">
        <v>196305386</v>
      </c>
      <c r="B13045">
        <v>803401</v>
      </c>
      <c r="C13045" t="s">
        <v>318</v>
      </c>
      <c r="D13045">
        <v>2021754</v>
      </c>
      <c r="E13045" t="s">
        <v>216</v>
      </c>
      <c r="F13045" t="s">
        <v>214</v>
      </c>
      <c r="G13045" t="s">
        <v>215</v>
      </c>
      <c r="H13045">
        <v>3</v>
      </c>
      <c r="I13045">
        <v>2015</v>
      </c>
      <c r="J13045">
        <v>1</v>
      </c>
      <c r="L13045">
        <v>23066480</v>
      </c>
      <c r="M13045">
        <v>2.1</v>
      </c>
      <c r="P13045" s="29">
        <f t="shared" si="520"/>
        <v>0.18333333333333335</v>
      </c>
    </row>
    <row r="13046" spans="1:16" hidden="1" x14ac:dyDescent="0.25">
      <c r="A13046">
        <v>196305386</v>
      </c>
      <c r="B13046">
        <v>803401</v>
      </c>
      <c r="C13046" t="s">
        <v>318</v>
      </c>
      <c r="D13046">
        <v>2004098</v>
      </c>
      <c r="E13046" t="s">
        <v>213</v>
      </c>
      <c r="F13046" t="s">
        <v>214</v>
      </c>
      <c r="G13046" t="s">
        <v>215</v>
      </c>
      <c r="H13046">
        <v>2</v>
      </c>
      <c r="I13046">
        <v>2015</v>
      </c>
      <c r="J13046">
        <v>1</v>
      </c>
      <c r="L13046">
        <v>23066601</v>
      </c>
      <c r="M13046">
        <v>5</v>
      </c>
      <c r="P13046" s="29">
        <f t="shared" si="520"/>
        <v>0.66666666666666663</v>
      </c>
    </row>
    <row r="13047" spans="1:16" hidden="1" x14ac:dyDescent="0.25">
      <c r="A13047">
        <v>196305386</v>
      </c>
      <c r="B13047">
        <v>803401</v>
      </c>
      <c r="C13047" t="s">
        <v>318</v>
      </c>
      <c r="D13047">
        <v>2004112</v>
      </c>
      <c r="E13047" t="s">
        <v>244</v>
      </c>
      <c r="F13047" t="s">
        <v>214</v>
      </c>
      <c r="G13047" t="s">
        <v>215</v>
      </c>
      <c r="H13047">
        <v>2</v>
      </c>
      <c r="I13047">
        <v>2015</v>
      </c>
      <c r="J13047">
        <v>2</v>
      </c>
      <c r="L13047">
        <v>23073233</v>
      </c>
      <c r="M13047">
        <v>4.8</v>
      </c>
      <c r="P13047" s="29">
        <f t="shared" si="520"/>
        <v>0.6333333333333333</v>
      </c>
    </row>
    <row r="13048" spans="1:16" hidden="1" x14ac:dyDescent="0.25">
      <c r="A13048">
        <v>196305386</v>
      </c>
      <c r="B13048">
        <v>803401</v>
      </c>
      <c r="C13048" t="s">
        <v>318</v>
      </c>
      <c r="D13048">
        <v>2005117</v>
      </c>
      <c r="E13048" t="s">
        <v>220</v>
      </c>
      <c r="F13048" t="s">
        <v>214</v>
      </c>
      <c r="G13048" t="s">
        <v>215</v>
      </c>
      <c r="H13048">
        <v>3</v>
      </c>
      <c r="I13048">
        <v>2015</v>
      </c>
      <c r="J13048">
        <v>2</v>
      </c>
      <c r="L13048">
        <v>23070393</v>
      </c>
      <c r="M13048">
        <v>2.7</v>
      </c>
      <c r="P13048" s="29">
        <f t="shared" si="520"/>
        <v>0.28333333333333338</v>
      </c>
    </row>
    <row r="13049" spans="1:16" hidden="1" x14ac:dyDescent="0.25">
      <c r="A13049">
        <v>196305386</v>
      </c>
      <c r="B13049">
        <v>803401</v>
      </c>
      <c r="C13049" t="s">
        <v>318</v>
      </c>
      <c r="D13049">
        <v>2021754</v>
      </c>
      <c r="E13049" t="s">
        <v>216</v>
      </c>
      <c r="F13049" t="s">
        <v>214</v>
      </c>
      <c r="G13049" t="s">
        <v>215</v>
      </c>
      <c r="H13049">
        <v>3</v>
      </c>
      <c r="I13049">
        <v>2015</v>
      </c>
      <c r="J13049">
        <v>2</v>
      </c>
      <c r="L13049">
        <v>23074129</v>
      </c>
      <c r="M13049">
        <v>3.3</v>
      </c>
      <c r="P13049" s="29">
        <f t="shared" si="520"/>
        <v>0.3833333333333333</v>
      </c>
    </row>
    <row r="13050" spans="1:16" hidden="1" x14ac:dyDescent="0.25">
      <c r="A13050">
        <v>196305386</v>
      </c>
      <c r="B13050">
        <v>803401</v>
      </c>
      <c r="C13050" t="s">
        <v>318</v>
      </c>
      <c r="D13050">
        <v>2005102</v>
      </c>
      <c r="E13050" t="s">
        <v>218</v>
      </c>
      <c r="F13050" t="s">
        <v>214</v>
      </c>
      <c r="G13050" t="s">
        <v>215</v>
      </c>
      <c r="H13050">
        <v>3</v>
      </c>
      <c r="I13050">
        <v>2015</v>
      </c>
      <c r="J13050">
        <v>2</v>
      </c>
      <c r="L13050">
        <v>23072204</v>
      </c>
      <c r="M13050">
        <v>3.9</v>
      </c>
      <c r="P13050" s="29">
        <f t="shared" si="520"/>
        <v>0.48333333333333334</v>
      </c>
    </row>
    <row r="13051" spans="1:16" hidden="1" x14ac:dyDescent="0.25">
      <c r="A13051">
        <v>196305386</v>
      </c>
      <c r="B13051">
        <v>803401</v>
      </c>
      <c r="C13051" t="s">
        <v>318</v>
      </c>
      <c r="D13051">
        <v>2005118</v>
      </c>
      <c r="E13051" t="s">
        <v>223</v>
      </c>
      <c r="F13051" t="s">
        <v>214</v>
      </c>
      <c r="G13051" t="s">
        <v>215</v>
      </c>
      <c r="H13051">
        <v>3</v>
      </c>
      <c r="I13051">
        <v>2015</v>
      </c>
      <c r="J13051">
        <v>2</v>
      </c>
      <c r="L13051">
        <v>23071574</v>
      </c>
      <c r="M13051">
        <v>3.3</v>
      </c>
      <c r="P13051" s="29">
        <f t="shared" si="520"/>
        <v>0.3833333333333333</v>
      </c>
    </row>
    <row r="13052" spans="1:16" hidden="1" x14ac:dyDescent="0.25">
      <c r="A13052">
        <v>196305386</v>
      </c>
      <c r="B13052">
        <v>803401</v>
      </c>
      <c r="C13052" t="s">
        <v>318</v>
      </c>
      <c r="D13052">
        <v>2005099</v>
      </c>
      <c r="E13052" t="s">
        <v>217</v>
      </c>
      <c r="F13052" t="s">
        <v>214</v>
      </c>
      <c r="G13052" t="s">
        <v>215</v>
      </c>
      <c r="H13052">
        <v>2</v>
      </c>
      <c r="I13052">
        <v>2015</v>
      </c>
      <c r="J13052">
        <v>2</v>
      </c>
      <c r="L13052">
        <v>23071932</v>
      </c>
      <c r="M13052">
        <v>5</v>
      </c>
      <c r="P13052" s="29">
        <f t="shared" si="520"/>
        <v>0.66666666666666663</v>
      </c>
    </row>
    <row r="13053" spans="1:16" hidden="1" x14ac:dyDescent="0.25">
      <c r="A13053">
        <v>196305386</v>
      </c>
      <c r="B13053">
        <v>803401</v>
      </c>
      <c r="C13053" t="s">
        <v>318</v>
      </c>
      <c r="D13053">
        <v>2021600</v>
      </c>
      <c r="E13053" t="s">
        <v>219</v>
      </c>
      <c r="F13053" t="s">
        <v>214</v>
      </c>
      <c r="G13053" t="s">
        <v>215</v>
      </c>
      <c r="H13053">
        <v>2</v>
      </c>
      <c r="I13053">
        <v>2015</v>
      </c>
      <c r="J13053">
        <v>2</v>
      </c>
      <c r="L13053">
        <v>23071942</v>
      </c>
      <c r="M13053">
        <v>4</v>
      </c>
      <c r="P13053" s="29">
        <f t="shared" si="520"/>
        <v>0.5</v>
      </c>
    </row>
    <row r="13054" spans="1:16" hidden="1" x14ac:dyDescent="0.25">
      <c r="A13054">
        <v>196305386</v>
      </c>
      <c r="B13054">
        <v>803401</v>
      </c>
      <c r="C13054" t="s">
        <v>318</v>
      </c>
      <c r="D13054">
        <v>2021754</v>
      </c>
      <c r="E13054" t="s">
        <v>216</v>
      </c>
      <c r="F13054" t="s">
        <v>214</v>
      </c>
      <c r="G13054" t="s">
        <v>215</v>
      </c>
      <c r="H13054">
        <v>4</v>
      </c>
      <c r="I13054">
        <v>2015</v>
      </c>
      <c r="J13054">
        <v>2</v>
      </c>
      <c r="L13054">
        <v>23074130</v>
      </c>
      <c r="P13054" s="29" t="str">
        <f t="shared" si="520"/>
        <v>DRP</v>
      </c>
    </row>
    <row r="13055" spans="1:16" hidden="1" x14ac:dyDescent="0.25">
      <c r="A13055">
        <v>196316906</v>
      </c>
      <c r="B13055">
        <v>803407</v>
      </c>
      <c r="C13055" t="s">
        <v>317</v>
      </c>
      <c r="D13055">
        <v>2004098</v>
      </c>
      <c r="E13055" t="s">
        <v>213</v>
      </c>
      <c r="F13055" t="s">
        <v>214</v>
      </c>
      <c r="G13055" t="s">
        <v>215</v>
      </c>
      <c r="H13055">
        <v>2</v>
      </c>
      <c r="I13055">
        <v>2015</v>
      </c>
      <c r="J13055">
        <v>1</v>
      </c>
      <c r="L13055">
        <v>23066521</v>
      </c>
      <c r="M13055">
        <v>5.0999999999999996</v>
      </c>
      <c r="P13055" s="29">
        <f t="shared" si="520"/>
        <v>0.68333333333333324</v>
      </c>
    </row>
    <row r="13056" spans="1:16" hidden="1" x14ac:dyDescent="0.25">
      <c r="A13056">
        <v>196316906</v>
      </c>
      <c r="B13056">
        <v>803407</v>
      </c>
      <c r="C13056" t="s">
        <v>317</v>
      </c>
      <c r="D13056">
        <v>2021754</v>
      </c>
      <c r="E13056" t="s">
        <v>216</v>
      </c>
      <c r="F13056" t="s">
        <v>214</v>
      </c>
      <c r="G13056" t="s">
        <v>215</v>
      </c>
      <c r="H13056">
        <v>3</v>
      </c>
      <c r="I13056">
        <v>2015</v>
      </c>
      <c r="J13056">
        <v>1</v>
      </c>
      <c r="L13056">
        <v>23066478</v>
      </c>
      <c r="M13056" t="s">
        <v>221</v>
      </c>
      <c r="P13056" s="29" t="str">
        <f t="shared" si="520"/>
        <v>BAD</v>
      </c>
    </row>
    <row r="13057" spans="1:16" hidden="1" x14ac:dyDescent="0.25">
      <c r="A13057">
        <v>196316906</v>
      </c>
      <c r="B13057">
        <v>803407</v>
      </c>
      <c r="C13057" t="s">
        <v>317</v>
      </c>
      <c r="D13057">
        <v>2005099</v>
      </c>
      <c r="E13057" t="s">
        <v>217</v>
      </c>
      <c r="F13057" t="s">
        <v>214</v>
      </c>
      <c r="G13057" t="s">
        <v>215</v>
      </c>
      <c r="H13057">
        <v>3</v>
      </c>
      <c r="I13057">
        <v>2015</v>
      </c>
      <c r="J13057">
        <v>1</v>
      </c>
      <c r="L13057">
        <v>23066430</v>
      </c>
      <c r="M13057" t="s">
        <v>221</v>
      </c>
      <c r="P13057" s="29" t="str">
        <f t="shared" si="520"/>
        <v>BAD</v>
      </c>
    </row>
    <row r="13058" spans="1:16" hidden="1" x14ac:dyDescent="0.25">
      <c r="A13058">
        <v>196316906</v>
      </c>
      <c r="B13058">
        <v>803407</v>
      </c>
      <c r="C13058" t="s">
        <v>317</v>
      </c>
      <c r="D13058">
        <v>2005102</v>
      </c>
      <c r="E13058" t="s">
        <v>218</v>
      </c>
      <c r="F13058" t="s">
        <v>214</v>
      </c>
      <c r="G13058" t="s">
        <v>215</v>
      </c>
      <c r="H13058">
        <v>3</v>
      </c>
      <c r="I13058">
        <v>2015</v>
      </c>
      <c r="J13058">
        <v>1</v>
      </c>
      <c r="L13058">
        <v>23066492</v>
      </c>
      <c r="M13058">
        <v>2.4</v>
      </c>
      <c r="P13058" s="29">
        <f t="shared" si="520"/>
        <v>0.23333333333333331</v>
      </c>
    </row>
    <row r="13059" spans="1:16" hidden="1" x14ac:dyDescent="0.25">
      <c r="A13059">
        <v>196316906</v>
      </c>
      <c r="B13059">
        <v>803407</v>
      </c>
      <c r="C13059" t="s">
        <v>317</v>
      </c>
      <c r="D13059">
        <v>2005118</v>
      </c>
      <c r="E13059" t="s">
        <v>223</v>
      </c>
      <c r="F13059" t="s">
        <v>214</v>
      </c>
      <c r="G13059" t="s">
        <v>215</v>
      </c>
      <c r="H13059">
        <v>3</v>
      </c>
      <c r="I13059">
        <v>2015</v>
      </c>
      <c r="J13059">
        <v>1</v>
      </c>
      <c r="L13059">
        <v>23066498</v>
      </c>
      <c r="M13059">
        <v>2.6</v>
      </c>
      <c r="P13059" s="29">
        <f t="shared" si="520"/>
        <v>0.26666666666666666</v>
      </c>
    </row>
    <row r="13060" spans="1:16" hidden="1" x14ac:dyDescent="0.25">
      <c r="A13060">
        <v>196316906</v>
      </c>
      <c r="B13060">
        <v>803407</v>
      </c>
      <c r="C13060" t="s">
        <v>317</v>
      </c>
      <c r="D13060">
        <v>2021600</v>
      </c>
      <c r="E13060" t="s">
        <v>219</v>
      </c>
      <c r="F13060" t="s">
        <v>214</v>
      </c>
      <c r="G13060" t="s">
        <v>215</v>
      </c>
      <c r="H13060">
        <v>3</v>
      </c>
      <c r="I13060">
        <v>2015</v>
      </c>
      <c r="J13060">
        <v>1</v>
      </c>
      <c r="L13060">
        <v>23066439</v>
      </c>
      <c r="M13060">
        <v>2.9</v>
      </c>
      <c r="P13060" s="29">
        <f t="shared" si="520"/>
        <v>0.31666666666666665</v>
      </c>
    </row>
    <row r="13061" spans="1:16" hidden="1" x14ac:dyDescent="0.25">
      <c r="A13061">
        <v>196316906</v>
      </c>
      <c r="B13061">
        <v>803407</v>
      </c>
      <c r="C13061" t="s">
        <v>317</v>
      </c>
      <c r="D13061">
        <v>2021754</v>
      </c>
      <c r="E13061" t="s">
        <v>216</v>
      </c>
      <c r="F13061" t="s">
        <v>214</v>
      </c>
      <c r="G13061" t="s">
        <v>215</v>
      </c>
      <c r="H13061">
        <v>3</v>
      </c>
      <c r="I13061">
        <v>2015</v>
      </c>
      <c r="J13061">
        <v>2</v>
      </c>
      <c r="L13061">
        <v>23074070</v>
      </c>
      <c r="M13061" t="s">
        <v>221</v>
      </c>
      <c r="P13061" s="29" t="str">
        <f t="shared" si="520"/>
        <v>BAD</v>
      </c>
    </row>
    <row r="13062" spans="1:16" hidden="1" x14ac:dyDescent="0.25">
      <c r="A13062">
        <v>196316906</v>
      </c>
      <c r="B13062">
        <v>803407</v>
      </c>
      <c r="C13062" t="s">
        <v>317</v>
      </c>
      <c r="D13062">
        <v>2005102</v>
      </c>
      <c r="E13062" t="s">
        <v>218</v>
      </c>
      <c r="F13062" t="s">
        <v>214</v>
      </c>
      <c r="G13062" t="s">
        <v>215</v>
      </c>
      <c r="H13062">
        <v>3</v>
      </c>
      <c r="I13062">
        <v>2015</v>
      </c>
      <c r="J13062">
        <v>2</v>
      </c>
      <c r="L13062">
        <v>23072204</v>
      </c>
      <c r="M13062" t="s">
        <v>221</v>
      </c>
      <c r="P13062" s="29" t="str">
        <f t="shared" si="520"/>
        <v>BAD</v>
      </c>
    </row>
    <row r="13063" spans="1:16" hidden="1" x14ac:dyDescent="0.25">
      <c r="A13063">
        <v>196316906</v>
      </c>
      <c r="B13063">
        <v>803407</v>
      </c>
      <c r="C13063" t="s">
        <v>317</v>
      </c>
      <c r="D13063">
        <v>2021600</v>
      </c>
      <c r="E13063" t="s">
        <v>219</v>
      </c>
      <c r="F13063" t="s">
        <v>214</v>
      </c>
      <c r="G13063" t="s">
        <v>215</v>
      </c>
      <c r="H13063">
        <v>3</v>
      </c>
      <c r="I13063">
        <v>2015</v>
      </c>
      <c r="J13063">
        <v>2</v>
      </c>
      <c r="L13063">
        <v>23071943</v>
      </c>
      <c r="M13063" t="s">
        <v>221</v>
      </c>
      <c r="P13063" s="29" t="str">
        <f t="shared" si="520"/>
        <v>BAD</v>
      </c>
    </row>
    <row r="13064" spans="1:16" hidden="1" x14ac:dyDescent="0.25">
      <c r="A13064">
        <v>196316906</v>
      </c>
      <c r="B13064">
        <v>803407</v>
      </c>
      <c r="C13064" t="s">
        <v>317</v>
      </c>
      <c r="D13064">
        <v>2005099</v>
      </c>
      <c r="E13064" t="s">
        <v>217</v>
      </c>
      <c r="F13064" t="s">
        <v>214</v>
      </c>
      <c r="G13064" t="s">
        <v>215</v>
      </c>
      <c r="H13064">
        <v>3</v>
      </c>
      <c r="I13064">
        <v>2015</v>
      </c>
      <c r="J13064">
        <v>2</v>
      </c>
      <c r="L13064">
        <v>23071932</v>
      </c>
      <c r="M13064" t="s">
        <v>221</v>
      </c>
      <c r="P13064" s="29" t="str">
        <f t="shared" si="520"/>
        <v>BAD</v>
      </c>
    </row>
    <row r="13065" spans="1:16" hidden="1" x14ac:dyDescent="0.25">
      <c r="A13065">
        <v>196316906</v>
      </c>
      <c r="B13065">
        <v>803407</v>
      </c>
      <c r="C13065" t="s">
        <v>317</v>
      </c>
      <c r="D13065">
        <v>2005118</v>
      </c>
      <c r="E13065" t="s">
        <v>223</v>
      </c>
      <c r="F13065" t="s">
        <v>214</v>
      </c>
      <c r="G13065" t="s">
        <v>215</v>
      </c>
      <c r="H13065">
        <v>3</v>
      </c>
      <c r="I13065">
        <v>2015</v>
      </c>
      <c r="J13065">
        <v>2</v>
      </c>
      <c r="L13065">
        <v>23071574</v>
      </c>
      <c r="M13065" t="s">
        <v>221</v>
      </c>
      <c r="P13065" s="29" t="str">
        <f t="shared" si="520"/>
        <v>BAD</v>
      </c>
    </row>
    <row r="13066" spans="1:16" hidden="1" x14ac:dyDescent="0.25">
      <c r="A13066">
        <v>196326960</v>
      </c>
      <c r="B13066">
        <v>803401</v>
      </c>
      <c r="C13066" t="s">
        <v>318</v>
      </c>
      <c r="D13066">
        <v>2005118</v>
      </c>
      <c r="E13066" t="s">
        <v>223</v>
      </c>
      <c r="F13066" t="s">
        <v>214</v>
      </c>
      <c r="G13066" t="s">
        <v>215</v>
      </c>
      <c r="H13066">
        <v>2</v>
      </c>
      <c r="I13066">
        <v>2016</v>
      </c>
      <c r="J13066">
        <v>1</v>
      </c>
      <c r="L13066">
        <v>23081292</v>
      </c>
      <c r="M13066">
        <v>5.6</v>
      </c>
      <c r="P13066" s="29">
        <f t="shared" ref="P13066:P13097" si="521">IF(AND(ISNUMBER(M13066),H13066&lt;&gt;4),(M13066-1)/6,IF(H13066=4,"DRP",IF(AND(H13066=3,M13066="NA"),"BAD",IF(AND(H13066=2),"CVL",IF(AND(H13066=1,ISBLANK(M13066)),"NULL","UNK")))))</f>
        <v>0.76666666666666661</v>
      </c>
    </row>
    <row r="13067" spans="1:16" hidden="1" x14ac:dyDescent="0.25">
      <c r="A13067">
        <v>196326960</v>
      </c>
      <c r="B13067">
        <v>803401</v>
      </c>
      <c r="C13067" t="s">
        <v>318</v>
      </c>
      <c r="D13067">
        <v>2021754</v>
      </c>
      <c r="E13067" t="s">
        <v>216</v>
      </c>
      <c r="F13067" t="s">
        <v>214</v>
      </c>
      <c r="G13067" t="s">
        <v>215</v>
      </c>
      <c r="H13067">
        <v>2</v>
      </c>
      <c r="I13067">
        <v>2016</v>
      </c>
      <c r="J13067">
        <v>1</v>
      </c>
      <c r="L13067">
        <v>23081091</v>
      </c>
      <c r="M13067">
        <v>5.2</v>
      </c>
      <c r="P13067" s="29">
        <f t="shared" si="521"/>
        <v>0.70000000000000007</v>
      </c>
    </row>
    <row r="13068" spans="1:16" hidden="1" x14ac:dyDescent="0.25">
      <c r="A13068">
        <v>196326960</v>
      </c>
      <c r="B13068">
        <v>803401</v>
      </c>
      <c r="C13068" t="s">
        <v>318</v>
      </c>
      <c r="D13068">
        <v>2005102</v>
      </c>
      <c r="E13068" t="s">
        <v>218</v>
      </c>
      <c r="F13068" t="s">
        <v>214</v>
      </c>
      <c r="G13068" t="s">
        <v>215</v>
      </c>
      <c r="H13068">
        <v>2</v>
      </c>
      <c r="I13068">
        <v>2016</v>
      </c>
      <c r="J13068">
        <v>1</v>
      </c>
      <c r="L13068">
        <v>23081381</v>
      </c>
      <c r="M13068">
        <v>6.1</v>
      </c>
      <c r="P13068" s="29">
        <f t="shared" si="521"/>
        <v>0.85</v>
      </c>
    </row>
    <row r="13069" spans="1:16" hidden="1" x14ac:dyDescent="0.25">
      <c r="A13069">
        <v>196326960</v>
      </c>
      <c r="B13069">
        <v>803401</v>
      </c>
      <c r="C13069" t="s">
        <v>318</v>
      </c>
      <c r="D13069">
        <v>2005099</v>
      </c>
      <c r="E13069" t="s">
        <v>217</v>
      </c>
      <c r="F13069" t="s">
        <v>214</v>
      </c>
      <c r="G13069" t="s">
        <v>215</v>
      </c>
      <c r="H13069">
        <v>2</v>
      </c>
      <c r="I13069">
        <v>2016</v>
      </c>
      <c r="J13069">
        <v>1</v>
      </c>
      <c r="L13069">
        <v>23081299</v>
      </c>
      <c r="M13069">
        <v>5</v>
      </c>
      <c r="P13069" s="29">
        <f t="shared" si="521"/>
        <v>0.66666666666666663</v>
      </c>
    </row>
    <row r="13070" spans="1:16" hidden="1" x14ac:dyDescent="0.25">
      <c r="A13070">
        <v>196326960</v>
      </c>
      <c r="B13070">
        <v>803401</v>
      </c>
      <c r="C13070" t="s">
        <v>318</v>
      </c>
      <c r="D13070">
        <v>2021600</v>
      </c>
      <c r="E13070" t="s">
        <v>219</v>
      </c>
      <c r="F13070" t="s">
        <v>214</v>
      </c>
      <c r="G13070" t="s">
        <v>215</v>
      </c>
      <c r="H13070">
        <v>2</v>
      </c>
      <c r="I13070">
        <v>2016</v>
      </c>
      <c r="J13070">
        <v>1</v>
      </c>
      <c r="L13070">
        <v>23081078</v>
      </c>
      <c r="M13070">
        <v>5.2</v>
      </c>
      <c r="P13070" s="29">
        <f t="shared" si="521"/>
        <v>0.70000000000000007</v>
      </c>
    </row>
    <row r="13071" spans="1:16" hidden="1" x14ac:dyDescent="0.25">
      <c r="A13071">
        <v>196326960</v>
      </c>
      <c r="B13071">
        <v>803401</v>
      </c>
      <c r="C13071" t="s">
        <v>318</v>
      </c>
      <c r="D13071">
        <v>2004098</v>
      </c>
      <c r="E13071" t="s">
        <v>213</v>
      </c>
      <c r="F13071" t="s">
        <v>214</v>
      </c>
      <c r="G13071" t="s">
        <v>215</v>
      </c>
      <c r="H13071">
        <v>2</v>
      </c>
      <c r="I13071">
        <v>2016</v>
      </c>
      <c r="J13071">
        <v>1</v>
      </c>
      <c r="L13071">
        <v>23081501</v>
      </c>
      <c r="M13071">
        <v>5.0999999999999996</v>
      </c>
      <c r="P13071" s="29">
        <f t="shared" si="521"/>
        <v>0.68333333333333324</v>
      </c>
    </row>
    <row r="13072" spans="1:16" hidden="1" x14ac:dyDescent="0.25">
      <c r="A13072">
        <v>196326960</v>
      </c>
      <c r="B13072">
        <v>803401</v>
      </c>
      <c r="C13072" t="s">
        <v>318</v>
      </c>
      <c r="D13072">
        <v>2004112</v>
      </c>
      <c r="E13072" t="s">
        <v>244</v>
      </c>
      <c r="F13072" t="s">
        <v>214</v>
      </c>
      <c r="G13072" t="s">
        <v>215</v>
      </c>
      <c r="H13072">
        <v>2</v>
      </c>
      <c r="I13072">
        <v>2016</v>
      </c>
      <c r="J13072">
        <v>2</v>
      </c>
      <c r="L13072">
        <v>23085510</v>
      </c>
      <c r="M13072">
        <v>5.4</v>
      </c>
      <c r="P13072" s="29">
        <f t="shared" si="521"/>
        <v>0.73333333333333339</v>
      </c>
    </row>
    <row r="13073" spans="1:16" hidden="1" x14ac:dyDescent="0.25">
      <c r="A13073">
        <v>196326960</v>
      </c>
      <c r="B13073">
        <v>803401</v>
      </c>
      <c r="C13073" t="s">
        <v>318</v>
      </c>
      <c r="D13073">
        <v>2021580</v>
      </c>
      <c r="E13073" t="s">
        <v>241</v>
      </c>
      <c r="F13073" t="s">
        <v>214</v>
      </c>
      <c r="G13073" t="s">
        <v>215</v>
      </c>
      <c r="H13073">
        <v>2</v>
      </c>
      <c r="I13073">
        <v>2016</v>
      </c>
      <c r="J13073">
        <v>2</v>
      </c>
      <c r="L13073">
        <v>23086827</v>
      </c>
      <c r="M13073">
        <v>4</v>
      </c>
      <c r="P13073" s="29">
        <f t="shared" si="521"/>
        <v>0.5</v>
      </c>
    </row>
    <row r="13074" spans="1:16" hidden="1" x14ac:dyDescent="0.25">
      <c r="A13074">
        <v>196326960</v>
      </c>
      <c r="B13074">
        <v>803401</v>
      </c>
      <c r="C13074" t="s">
        <v>318</v>
      </c>
      <c r="D13074">
        <v>2021602</v>
      </c>
      <c r="E13074" t="s">
        <v>242</v>
      </c>
      <c r="F13074" t="s">
        <v>214</v>
      </c>
      <c r="G13074" t="s">
        <v>215</v>
      </c>
      <c r="H13074">
        <v>2</v>
      </c>
      <c r="I13074">
        <v>2016</v>
      </c>
      <c r="J13074">
        <v>2</v>
      </c>
      <c r="L13074">
        <v>23086748</v>
      </c>
      <c r="M13074">
        <v>4.4000000000000004</v>
      </c>
      <c r="P13074" s="29">
        <f t="shared" si="521"/>
        <v>0.56666666666666676</v>
      </c>
    </row>
    <row r="13075" spans="1:16" hidden="1" x14ac:dyDescent="0.25">
      <c r="A13075">
        <v>196326960</v>
      </c>
      <c r="B13075">
        <v>803401</v>
      </c>
      <c r="C13075" t="s">
        <v>318</v>
      </c>
      <c r="D13075">
        <v>2021756</v>
      </c>
      <c r="E13075" t="s">
        <v>253</v>
      </c>
      <c r="F13075" t="s">
        <v>214</v>
      </c>
      <c r="G13075" t="s">
        <v>215</v>
      </c>
      <c r="H13075">
        <v>2</v>
      </c>
      <c r="I13075">
        <v>2016</v>
      </c>
      <c r="J13075">
        <v>2</v>
      </c>
      <c r="L13075">
        <v>23086832</v>
      </c>
      <c r="M13075">
        <v>4.9000000000000004</v>
      </c>
      <c r="P13075" s="29">
        <f t="shared" si="521"/>
        <v>0.65</v>
      </c>
    </row>
    <row r="13076" spans="1:16" hidden="1" x14ac:dyDescent="0.25">
      <c r="A13076">
        <v>196326960</v>
      </c>
      <c r="B13076">
        <v>803401</v>
      </c>
      <c r="C13076" t="s">
        <v>318</v>
      </c>
      <c r="D13076">
        <v>2005117</v>
      </c>
      <c r="E13076" t="s">
        <v>220</v>
      </c>
      <c r="F13076" t="s">
        <v>214</v>
      </c>
      <c r="G13076" t="s">
        <v>215</v>
      </c>
      <c r="H13076">
        <v>3</v>
      </c>
      <c r="I13076">
        <v>2016</v>
      </c>
      <c r="J13076">
        <v>2</v>
      </c>
      <c r="L13076">
        <v>23084476</v>
      </c>
      <c r="M13076">
        <v>3.8</v>
      </c>
      <c r="P13076" s="29">
        <f t="shared" si="521"/>
        <v>0.46666666666666662</v>
      </c>
    </row>
    <row r="13077" spans="1:16" hidden="1" x14ac:dyDescent="0.25">
      <c r="A13077">
        <v>196326960</v>
      </c>
      <c r="B13077">
        <v>803401</v>
      </c>
      <c r="C13077" t="s">
        <v>318</v>
      </c>
      <c r="D13077">
        <v>2021763</v>
      </c>
      <c r="E13077" t="s">
        <v>298</v>
      </c>
      <c r="F13077" t="s">
        <v>214</v>
      </c>
      <c r="G13077" t="s">
        <v>215</v>
      </c>
      <c r="H13077">
        <v>2</v>
      </c>
      <c r="I13077">
        <v>2016</v>
      </c>
      <c r="J13077">
        <v>2</v>
      </c>
      <c r="L13077">
        <v>23086846</v>
      </c>
      <c r="M13077">
        <v>4.5</v>
      </c>
      <c r="P13077" s="29">
        <f t="shared" si="521"/>
        <v>0.58333333333333337</v>
      </c>
    </row>
    <row r="13078" spans="1:16" hidden="1" x14ac:dyDescent="0.25">
      <c r="A13078">
        <v>196326960</v>
      </c>
      <c r="B13078">
        <v>803401</v>
      </c>
      <c r="C13078" t="s">
        <v>318</v>
      </c>
      <c r="D13078">
        <v>2005117</v>
      </c>
      <c r="E13078" t="s">
        <v>220</v>
      </c>
      <c r="F13078" t="s">
        <v>214</v>
      </c>
      <c r="G13078" t="s">
        <v>215</v>
      </c>
      <c r="H13078">
        <v>2</v>
      </c>
      <c r="I13078">
        <v>2017</v>
      </c>
      <c r="J13078">
        <v>1</v>
      </c>
      <c r="L13078">
        <v>23091397</v>
      </c>
      <c r="M13078">
        <v>5.2</v>
      </c>
      <c r="P13078" s="29">
        <f t="shared" si="521"/>
        <v>0.70000000000000007</v>
      </c>
    </row>
    <row r="13079" spans="1:16" hidden="1" x14ac:dyDescent="0.25">
      <c r="A13079">
        <v>196326960</v>
      </c>
      <c r="B13079">
        <v>803401</v>
      </c>
      <c r="C13079" t="s">
        <v>318</v>
      </c>
      <c r="D13079">
        <v>2021596</v>
      </c>
      <c r="E13079" t="s">
        <v>294</v>
      </c>
      <c r="F13079" t="s">
        <v>214</v>
      </c>
      <c r="G13079" t="s">
        <v>215</v>
      </c>
      <c r="H13079">
        <v>2</v>
      </c>
      <c r="I13079">
        <v>2017</v>
      </c>
      <c r="J13079">
        <v>1</v>
      </c>
      <c r="L13079">
        <v>23092936</v>
      </c>
      <c r="M13079">
        <v>4</v>
      </c>
      <c r="P13079" s="29">
        <f t="shared" si="521"/>
        <v>0.5</v>
      </c>
    </row>
    <row r="13080" spans="1:16" hidden="1" x14ac:dyDescent="0.25">
      <c r="A13080">
        <v>196326960</v>
      </c>
      <c r="B13080">
        <v>803401</v>
      </c>
      <c r="C13080" t="s">
        <v>318</v>
      </c>
      <c r="D13080">
        <v>2021874</v>
      </c>
      <c r="E13080" t="s">
        <v>226</v>
      </c>
      <c r="F13080" t="s">
        <v>214</v>
      </c>
      <c r="G13080" t="s">
        <v>215</v>
      </c>
      <c r="H13080">
        <v>2</v>
      </c>
      <c r="I13080">
        <v>2017</v>
      </c>
      <c r="J13080">
        <v>1</v>
      </c>
      <c r="L13080">
        <v>23091992</v>
      </c>
      <c r="M13080">
        <v>4.9000000000000004</v>
      </c>
      <c r="P13080" s="29">
        <f t="shared" si="521"/>
        <v>0.65</v>
      </c>
    </row>
    <row r="13081" spans="1:16" hidden="1" x14ac:dyDescent="0.25">
      <c r="A13081">
        <v>196326960</v>
      </c>
      <c r="B13081">
        <v>803401</v>
      </c>
      <c r="C13081" t="s">
        <v>318</v>
      </c>
      <c r="D13081">
        <v>2021638</v>
      </c>
      <c r="E13081" t="s">
        <v>250</v>
      </c>
      <c r="F13081" t="s">
        <v>214</v>
      </c>
      <c r="G13081" t="s">
        <v>215</v>
      </c>
      <c r="H13081">
        <v>2</v>
      </c>
      <c r="I13081">
        <v>2017</v>
      </c>
      <c r="J13081">
        <v>1</v>
      </c>
      <c r="L13081">
        <v>23092934</v>
      </c>
      <c r="M13081">
        <v>4.4000000000000004</v>
      </c>
      <c r="P13081" s="29">
        <f t="shared" si="521"/>
        <v>0.56666666666666676</v>
      </c>
    </row>
    <row r="13082" spans="1:16" hidden="1" x14ac:dyDescent="0.25">
      <c r="A13082">
        <v>196326960</v>
      </c>
      <c r="B13082">
        <v>803401</v>
      </c>
      <c r="C13082" t="s">
        <v>318</v>
      </c>
      <c r="D13082">
        <v>2005131</v>
      </c>
      <c r="E13082" t="s">
        <v>228</v>
      </c>
      <c r="F13082" t="s">
        <v>214</v>
      </c>
      <c r="G13082" t="s">
        <v>215</v>
      </c>
      <c r="H13082">
        <v>2</v>
      </c>
      <c r="I13082">
        <v>2017</v>
      </c>
      <c r="J13082">
        <v>1</v>
      </c>
      <c r="L13082">
        <v>23093316</v>
      </c>
      <c r="M13082">
        <v>5.6</v>
      </c>
      <c r="P13082" s="29">
        <f t="shared" si="521"/>
        <v>0.76666666666666661</v>
      </c>
    </row>
    <row r="13083" spans="1:16" hidden="1" x14ac:dyDescent="0.25">
      <c r="A13083">
        <v>196326960</v>
      </c>
      <c r="B13083">
        <v>803401</v>
      </c>
      <c r="C13083" t="s">
        <v>318</v>
      </c>
      <c r="D13083">
        <v>2004116</v>
      </c>
      <c r="E13083" t="s">
        <v>229</v>
      </c>
      <c r="F13083" t="s">
        <v>214</v>
      </c>
      <c r="G13083" t="s">
        <v>215</v>
      </c>
      <c r="H13083">
        <v>2</v>
      </c>
      <c r="I13083">
        <v>2017</v>
      </c>
      <c r="J13083">
        <v>1</v>
      </c>
      <c r="L13083">
        <v>23092366</v>
      </c>
      <c r="M13083">
        <v>6</v>
      </c>
      <c r="P13083" s="29">
        <f t="shared" si="521"/>
        <v>0.83333333333333337</v>
      </c>
    </row>
    <row r="13084" spans="1:16" hidden="1" x14ac:dyDescent="0.25">
      <c r="A13084">
        <v>196326960</v>
      </c>
      <c r="B13084">
        <v>803401</v>
      </c>
      <c r="C13084" t="s">
        <v>318</v>
      </c>
      <c r="D13084">
        <v>2004099</v>
      </c>
      <c r="E13084" t="s">
        <v>245</v>
      </c>
      <c r="F13084" t="s">
        <v>214</v>
      </c>
      <c r="G13084" t="s">
        <v>215</v>
      </c>
      <c r="H13084">
        <v>4</v>
      </c>
      <c r="I13084">
        <v>2017</v>
      </c>
      <c r="J13084">
        <v>1</v>
      </c>
      <c r="L13084">
        <v>23092382</v>
      </c>
      <c r="P13084" s="29" t="str">
        <f t="shared" si="521"/>
        <v>DRP</v>
      </c>
    </row>
    <row r="13085" spans="1:16" hidden="1" x14ac:dyDescent="0.25">
      <c r="A13085">
        <v>196326960</v>
      </c>
      <c r="B13085">
        <v>803401</v>
      </c>
      <c r="C13085" t="s">
        <v>318</v>
      </c>
      <c r="D13085">
        <v>2004099</v>
      </c>
      <c r="E13085" t="s">
        <v>245</v>
      </c>
      <c r="F13085" t="s">
        <v>214</v>
      </c>
      <c r="G13085" t="s">
        <v>215</v>
      </c>
      <c r="H13085">
        <v>4</v>
      </c>
      <c r="I13085">
        <v>2017</v>
      </c>
      <c r="J13085">
        <v>2</v>
      </c>
      <c r="L13085">
        <v>23097860</v>
      </c>
      <c r="P13085" s="29" t="str">
        <f t="shared" si="521"/>
        <v>DRP</v>
      </c>
    </row>
    <row r="13086" spans="1:16" hidden="1" x14ac:dyDescent="0.25">
      <c r="A13086">
        <v>196326960</v>
      </c>
      <c r="B13086">
        <v>803401</v>
      </c>
      <c r="C13086" t="s">
        <v>318</v>
      </c>
      <c r="D13086">
        <v>2021615</v>
      </c>
      <c r="E13086" t="s">
        <v>255</v>
      </c>
      <c r="F13086" t="s">
        <v>214</v>
      </c>
      <c r="G13086" t="s">
        <v>215</v>
      </c>
      <c r="H13086">
        <v>4</v>
      </c>
      <c r="I13086">
        <v>2017</v>
      </c>
      <c r="J13086">
        <v>2</v>
      </c>
      <c r="L13086">
        <v>23097634</v>
      </c>
      <c r="P13086" s="29" t="str">
        <f t="shared" si="521"/>
        <v>DRP</v>
      </c>
    </row>
    <row r="13087" spans="1:16" hidden="1" x14ac:dyDescent="0.25">
      <c r="A13087">
        <v>196326960</v>
      </c>
      <c r="B13087">
        <v>803401</v>
      </c>
      <c r="C13087" t="s">
        <v>318</v>
      </c>
      <c r="D13087">
        <v>2019271</v>
      </c>
      <c r="E13087" t="s">
        <v>236</v>
      </c>
      <c r="F13087" t="s">
        <v>214</v>
      </c>
      <c r="G13087" t="s">
        <v>215</v>
      </c>
      <c r="H13087">
        <v>2</v>
      </c>
      <c r="I13087">
        <v>2017</v>
      </c>
      <c r="J13087">
        <v>2</v>
      </c>
      <c r="L13087">
        <v>23097910</v>
      </c>
      <c r="M13087">
        <v>6.2</v>
      </c>
      <c r="P13087" s="29">
        <f t="shared" si="521"/>
        <v>0.8666666666666667</v>
      </c>
    </row>
    <row r="13088" spans="1:16" hidden="1" x14ac:dyDescent="0.25">
      <c r="A13088">
        <v>196326960</v>
      </c>
      <c r="B13088">
        <v>803401</v>
      </c>
      <c r="C13088" t="s">
        <v>318</v>
      </c>
      <c r="D13088">
        <v>2021725</v>
      </c>
      <c r="E13088" t="s">
        <v>257</v>
      </c>
      <c r="F13088" t="s">
        <v>214</v>
      </c>
      <c r="G13088" t="s">
        <v>215</v>
      </c>
      <c r="H13088">
        <v>2</v>
      </c>
      <c r="I13088">
        <v>2017</v>
      </c>
      <c r="J13088">
        <v>2</v>
      </c>
      <c r="L13088">
        <v>23097532</v>
      </c>
      <c r="M13088">
        <v>4.2</v>
      </c>
      <c r="P13088" s="29">
        <f t="shared" si="521"/>
        <v>0.53333333333333333</v>
      </c>
    </row>
    <row r="13089" spans="1:16" hidden="1" x14ac:dyDescent="0.25">
      <c r="A13089">
        <v>196326960</v>
      </c>
      <c r="B13089">
        <v>803401</v>
      </c>
      <c r="C13089" t="s">
        <v>318</v>
      </c>
      <c r="D13089">
        <v>2021781</v>
      </c>
      <c r="E13089" t="s">
        <v>235</v>
      </c>
      <c r="F13089" t="s">
        <v>214</v>
      </c>
      <c r="G13089" t="s">
        <v>215</v>
      </c>
      <c r="H13089">
        <v>2</v>
      </c>
      <c r="I13089">
        <v>2017</v>
      </c>
      <c r="J13089">
        <v>2</v>
      </c>
      <c r="L13089">
        <v>23101188</v>
      </c>
      <c r="M13089">
        <v>4.9000000000000004</v>
      </c>
      <c r="P13089" s="29">
        <f t="shared" si="521"/>
        <v>0.65</v>
      </c>
    </row>
    <row r="13090" spans="1:16" hidden="1" x14ac:dyDescent="0.25">
      <c r="A13090">
        <v>196326960</v>
      </c>
      <c r="B13090">
        <v>803401</v>
      </c>
      <c r="C13090" t="s">
        <v>318</v>
      </c>
      <c r="D13090">
        <v>2005120</v>
      </c>
      <c r="E13090" t="s">
        <v>293</v>
      </c>
      <c r="F13090" t="s">
        <v>214</v>
      </c>
      <c r="G13090" t="s">
        <v>215</v>
      </c>
      <c r="H13090">
        <v>2</v>
      </c>
      <c r="I13090">
        <v>2017</v>
      </c>
      <c r="J13090">
        <v>2</v>
      </c>
      <c r="L13090">
        <v>23097529</v>
      </c>
      <c r="M13090">
        <v>4.5999999999999996</v>
      </c>
      <c r="P13090" s="29">
        <f t="shared" si="521"/>
        <v>0.6</v>
      </c>
    </row>
    <row r="13091" spans="1:16" hidden="1" x14ac:dyDescent="0.25">
      <c r="A13091">
        <v>196326960</v>
      </c>
      <c r="B13091">
        <v>803401</v>
      </c>
      <c r="C13091" t="s">
        <v>318</v>
      </c>
      <c r="D13091">
        <v>2021640</v>
      </c>
      <c r="E13091" t="s">
        <v>227</v>
      </c>
      <c r="F13091" t="s">
        <v>214</v>
      </c>
      <c r="G13091" t="s">
        <v>215</v>
      </c>
      <c r="H13091">
        <v>2</v>
      </c>
      <c r="I13091">
        <v>2017</v>
      </c>
      <c r="J13091">
        <v>2</v>
      </c>
      <c r="L13091">
        <v>23101195</v>
      </c>
      <c r="M13091">
        <v>4.7</v>
      </c>
      <c r="P13091" s="29">
        <f t="shared" si="521"/>
        <v>0.6166666666666667</v>
      </c>
    </row>
    <row r="13092" spans="1:16" hidden="1" x14ac:dyDescent="0.25">
      <c r="A13092">
        <v>196326960</v>
      </c>
      <c r="B13092">
        <v>803401</v>
      </c>
      <c r="C13092" t="s">
        <v>318</v>
      </c>
      <c r="D13092">
        <v>2021750</v>
      </c>
      <c r="E13092" t="s">
        <v>296</v>
      </c>
      <c r="F13092" t="s">
        <v>214</v>
      </c>
      <c r="G13092" t="s">
        <v>215</v>
      </c>
      <c r="H13092">
        <v>2</v>
      </c>
      <c r="I13092">
        <v>2017</v>
      </c>
      <c r="J13092">
        <v>2</v>
      </c>
      <c r="L13092">
        <v>23097531</v>
      </c>
      <c r="M13092">
        <v>5.6</v>
      </c>
      <c r="P13092" s="29">
        <f t="shared" si="521"/>
        <v>0.76666666666666661</v>
      </c>
    </row>
    <row r="13093" spans="1:16" hidden="1" x14ac:dyDescent="0.25">
      <c r="A13093">
        <v>196326960</v>
      </c>
      <c r="B13093">
        <v>803401</v>
      </c>
      <c r="C13093" t="s">
        <v>318</v>
      </c>
      <c r="D13093">
        <v>2021993</v>
      </c>
      <c r="E13093" t="s">
        <v>256</v>
      </c>
      <c r="F13093" t="s">
        <v>214</v>
      </c>
      <c r="G13093" t="s">
        <v>215</v>
      </c>
      <c r="H13093">
        <v>2</v>
      </c>
      <c r="I13093">
        <v>2017</v>
      </c>
      <c r="J13093">
        <v>2</v>
      </c>
      <c r="L13093">
        <v>23097538</v>
      </c>
      <c r="M13093">
        <v>4.3</v>
      </c>
      <c r="P13093" s="29">
        <f t="shared" si="521"/>
        <v>0.54999999999999993</v>
      </c>
    </row>
    <row r="13094" spans="1:16" hidden="1" x14ac:dyDescent="0.25">
      <c r="A13094">
        <v>196326960</v>
      </c>
      <c r="B13094">
        <v>803401</v>
      </c>
      <c r="C13094" t="s">
        <v>318</v>
      </c>
      <c r="D13094">
        <v>2004586</v>
      </c>
      <c r="E13094" t="s">
        <v>325</v>
      </c>
      <c r="F13094" t="s">
        <v>214</v>
      </c>
      <c r="G13094" t="s">
        <v>215</v>
      </c>
      <c r="H13094">
        <v>2</v>
      </c>
      <c r="I13094">
        <v>2018</v>
      </c>
      <c r="J13094">
        <v>1</v>
      </c>
      <c r="L13094">
        <v>23107717</v>
      </c>
      <c r="M13094">
        <v>5.2</v>
      </c>
      <c r="P13094" s="29">
        <f t="shared" si="521"/>
        <v>0.70000000000000007</v>
      </c>
    </row>
    <row r="13095" spans="1:16" hidden="1" x14ac:dyDescent="0.25">
      <c r="A13095">
        <v>196326960</v>
      </c>
      <c r="B13095">
        <v>803401</v>
      </c>
      <c r="C13095" t="s">
        <v>318</v>
      </c>
      <c r="D13095">
        <v>2004587</v>
      </c>
      <c r="E13095" t="s">
        <v>288</v>
      </c>
      <c r="F13095" t="s">
        <v>214</v>
      </c>
      <c r="G13095" t="s">
        <v>215</v>
      </c>
      <c r="H13095">
        <v>2</v>
      </c>
      <c r="I13095">
        <v>2018</v>
      </c>
      <c r="J13095">
        <v>1</v>
      </c>
      <c r="L13095">
        <v>23108651</v>
      </c>
      <c r="M13095">
        <v>4.2</v>
      </c>
      <c r="P13095" s="29">
        <f t="shared" si="521"/>
        <v>0.53333333333333333</v>
      </c>
    </row>
    <row r="13096" spans="1:16" hidden="1" x14ac:dyDescent="0.25">
      <c r="A13096">
        <v>196326960</v>
      </c>
      <c r="B13096">
        <v>803401</v>
      </c>
      <c r="C13096" t="s">
        <v>318</v>
      </c>
      <c r="D13096">
        <v>2004752</v>
      </c>
      <c r="E13096" t="s">
        <v>290</v>
      </c>
      <c r="F13096" t="s">
        <v>214</v>
      </c>
      <c r="G13096" t="s">
        <v>215</v>
      </c>
      <c r="H13096">
        <v>2</v>
      </c>
      <c r="I13096">
        <v>2018</v>
      </c>
      <c r="J13096">
        <v>1</v>
      </c>
      <c r="L13096">
        <v>23107719</v>
      </c>
      <c r="M13096">
        <v>5</v>
      </c>
      <c r="P13096" s="29">
        <f t="shared" si="521"/>
        <v>0.66666666666666663</v>
      </c>
    </row>
    <row r="13097" spans="1:16" hidden="1" x14ac:dyDescent="0.25">
      <c r="A13097">
        <v>196326960</v>
      </c>
      <c r="B13097">
        <v>803401</v>
      </c>
      <c r="C13097" t="s">
        <v>318</v>
      </c>
      <c r="D13097">
        <v>2021679</v>
      </c>
      <c r="E13097" t="s">
        <v>259</v>
      </c>
      <c r="F13097" t="s">
        <v>214</v>
      </c>
      <c r="G13097" t="s">
        <v>215</v>
      </c>
      <c r="H13097">
        <v>2</v>
      </c>
      <c r="I13097">
        <v>2018</v>
      </c>
      <c r="J13097">
        <v>1</v>
      </c>
      <c r="L13097">
        <v>23108211</v>
      </c>
      <c r="M13097">
        <v>5</v>
      </c>
      <c r="P13097" s="29">
        <f t="shared" si="521"/>
        <v>0.66666666666666663</v>
      </c>
    </row>
    <row r="13098" spans="1:16" hidden="1" x14ac:dyDescent="0.25">
      <c r="A13098">
        <v>196326960</v>
      </c>
      <c r="B13098">
        <v>803401</v>
      </c>
      <c r="C13098" t="s">
        <v>318</v>
      </c>
      <c r="D13098">
        <v>2021787</v>
      </c>
      <c r="E13098" t="s">
        <v>292</v>
      </c>
      <c r="F13098" t="s">
        <v>214</v>
      </c>
      <c r="G13098" t="s">
        <v>215</v>
      </c>
      <c r="H13098">
        <v>2</v>
      </c>
      <c r="I13098">
        <v>2018</v>
      </c>
      <c r="J13098">
        <v>1</v>
      </c>
      <c r="L13098">
        <v>23107720</v>
      </c>
      <c r="M13098">
        <v>4.5999999999999996</v>
      </c>
      <c r="P13098" s="29">
        <f t="shared" ref="P13098:P13119" si="522">IF(AND(ISNUMBER(M13098),H13098&lt;&gt;4),(M13098-1)/6,IF(H13098=4,"DRP",IF(AND(H13098=3,M13098="NA"),"BAD",IF(AND(H13098=2),"CVL",IF(AND(H13098=1,ISBLANK(M13098)),"NULL","UNK")))))</f>
        <v>0.6</v>
      </c>
    </row>
    <row r="13099" spans="1:16" hidden="1" x14ac:dyDescent="0.25">
      <c r="A13099">
        <v>196326960</v>
      </c>
      <c r="B13099">
        <v>803401</v>
      </c>
      <c r="C13099" t="s">
        <v>318</v>
      </c>
      <c r="D13099">
        <v>2004591</v>
      </c>
      <c r="E13099" t="s">
        <v>271</v>
      </c>
      <c r="F13099" t="s">
        <v>214</v>
      </c>
      <c r="G13099" t="s">
        <v>215</v>
      </c>
      <c r="H13099">
        <v>2</v>
      </c>
      <c r="I13099">
        <v>2018</v>
      </c>
      <c r="J13099">
        <v>1</v>
      </c>
      <c r="L13099">
        <v>23108870</v>
      </c>
      <c r="M13099">
        <v>4.5999999999999996</v>
      </c>
      <c r="P13099" s="29">
        <f t="shared" si="522"/>
        <v>0.6</v>
      </c>
    </row>
    <row r="13100" spans="1:16" hidden="1" x14ac:dyDescent="0.25">
      <c r="A13100">
        <v>196326960</v>
      </c>
      <c r="B13100">
        <v>803401</v>
      </c>
      <c r="C13100" t="s">
        <v>318</v>
      </c>
      <c r="D13100">
        <v>2019272</v>
      </c>
      <c r="E13100" t="s">
        <v>249</v>
      </c>
      <c r="F13100" t="s">
        <v>214</v>
      </c>
      <c r="G13100" t="s">
        <v>215</v>
      </c>
      <c r="H13100">
        <v>2</v>
      </c>
      <c r="I13100">
        <v>2018</v>
      </c>
      <c r="J13100">
        <v>1</v>
      </c>
      <c r="L13100">
        <v>23104910</v>
      </c>
      <c r="M13100">
        <v>5.5</v>
      </c>
      <c r="P13100" s="29">
        <f t="shared" si="522"/>
        <v>0.75</v>
      </c>
    </row>
    <row r="13101" spans="1:16" hidden="1" x14ac:dyDescent="0.25">
      <c r="A13101">
        <v>196326960</v>
      </c>
      <c r="B13101">
        <v>803401</v>
      </c>
      <c r="C13101" t="s">
        <v>318</v>
      </c>
      <c r="D13101">
        <v>2004099</v>
      </c>
      <c r="E13101" t="s">
        <v>245</v>
      </c>
      <c r="F13101" t="s">
        <v>214</v>
      </c>
      <c r="G13101" t="s">
        <v>215</v>
      </c>
      <c r="H13101">
        <v>2</v>
      </c>
      <c r="I13101">
        <v>2018</v>
      </c>
      <c r="J13101">
        <v>2</v>
      </c>
      <c r="L13101">
        <v>23114485</v>
      </c>
      <c r="M13101">
        <v>5.2</v>
      </c>
      <c r="P13101" s="29">
        <f t="shared" si="522"/>
        <v>0.70000000000000007</v>
      </c>
    </row>
    <row r="13102" spans="1:16" hidden="1" x14ac:dyDescent="0.25">
      <c r="A13102">
        <v>196326960</v>
      </c>
      <c r="B13102">
        <v>803401</v>
      </c>
      <c r="C13102" t="s">
        <v>318</v>
      </c>
      <c r="D13102">
        <v>2024862</v>
      </c>
      <c r="E13102" t="s">
        <v>289</v>
      </c>
      <c r="F13102" t="s">
        <v>214</v>
      </c>
      <c r="G13102" t="s">
        <v>215</v>
      </c>
      <c r="H13102">
        <v>2</v>
      </c>
      <c r="I13102">
        <v>2018</v>
      </c>
      <c r="J13102">
        <v>2</v>
      </c>
      <c r="L13102">
        <v>23115892</v>
      </c>
      <c r="M13102">
        <v>5.9</v>
      </c>
      <c r="P13102" s="29">
        <f t="shared" si="522"/>
        <v>0.81666666666666676</v>
      </c>
    </row>
    <row r="13103" spans="1:16" hidden="1" x14ac:dyDescent="0.25">
      <c r="A13103">
        <v>196326960</v>
      </c>
      <c r="B13103">
        <v>803401</v>
      </c>
      <c r="C13103" t="s">
        <v>318</v>
      </c>
      <c r="D13103">
        <v>2021615</v>
      </c>
      <c r="E13103" t="s">
        <v>255</v>
      </c>
      <c r="F13103" t="s">
        <v>214</v>
      </c>
      <c r="G13103" t="s">
        <v>215</v>
      </c>
      <c r="H13103">
        <v>2</v>
      </c>
      <c r="I13103">
        <v>2018</v>
      </c>
      <c r="J13103">
        <v>2</v>
      </c>
      <c r="L13103">
        <v>23115891</v>
      </c>
      <c r="M13103">
        <v>5.5</v>
      </c>
      <c r="P13103" s="29">
        <f t="shared" si="522"/>
        <v>0.75</v>
      </c>
    </row>
    <row r="13104" spans="1:16" hidden="1" x14ac:dyDescent="0.25">
      <c r="A13104">
        <v>196326960</v>
      </c>
      <c r="B13104">
        <v>803401</v>
      </c>
      <c r="C13104" t="s">
        <v>318</v>
      </c>
      <c r="D13104">
        <v>2021591</v>
      </c>
      <c r="E13104" t="s">
        <v>240</v>
      </c>
      <c r="F13104" t="s">
        <v>214</v>
      </c>
      <c r="G13104" t="s">
        <v>215</v>
      </c>
      <c r="H13104">
        <v>2</v>
      </c>
      <c r="I13104">
        <v>2018</v>
      </c>
      <c r="J13104">
        <v>2</v>
      </c>
      <c r="L13104">
        <v>23115890</v>
      </c>
      <c r="M13104">
        <v>5.5</v>
      </c>
      <c r="P13104" s="29">
        <f t="shared" si="522"/>
        <v>0.75</v>
      </c>
    </row>
    <row r="13105" spans="1:16" hidden="1" x14ac:dyDescent="0.25">
      <c r="A13105">
        <v>196326960</v>
      </c>
      <c r="B13105">
        <v>803401</v>
      </c>
      <c r="C13105" t="s">
        <v>318</v>
      </c>
      <c r="D13105">
        <v>2021865</v>
      </c>
      <c r="E13105" t="s">
        <v>301</v>
      </c>
      <c r="F13105" t="s">
        <v>214</v>
      </c>
      <c r="G13105" t="s">
        <v>215</v>
      </c>
      <c r="H13105">
        <v>2</v>
      </c>
      <c r="I13105">
        <v>2018</v>
      </c>
      <c r="J13105">
        <v>2</v>
      </c>
      <c r="L13105">
        <v>23115887</v>
      </c>
      <c r="M13105">
        <v>5.0999999999999996</v>
      </c>
      <c r="P13105" s="29">
        <f t="shared" si="522"/>
        <v>0.68333333333333324</v>
      </c>
    </row>
    <row r="13106" spans="1:16" hidden="1" x14ac:dyDescent="0.25">
      <c r="A13106">
        <v>196326960</v>
      </c>
      <c r="B13106">
        <v>803401</v>
      </c>
      <c r="C13106" t="s">
        <v>318</v>
      </c>
      <c r="D13106">
        <v>2021631</v>
      </c>
      <c r="E13106" t="s">
        <v>302</v>
      </c>
      <c r="F13106" t="s">
        <v>214</v>
      </c>
      <c r="G13106" t="s">
        <v>215</v>
      </c>
      <c r="H13106">
        <v>2</v>
      </c>
      <c r="I13106">
        <v>2018</v>
      </c>
      <c r="J13106">
        <v>2</v>
      </c>
      <c r="L13106">
        <v>23115885</v>
      </c>
      <c r="M13106">
        <v>5</v>
      </c>
      <c r="P13106" s="29">
        <f t="shared" si="522"/>
        <v>0.66666666666666663</v>
      </c>
    </row>
    <row r="13107" spans="1:16" hidden="1" x14ac:dyDescent="0.25">
      <c r="A13107">
        <v>196326960</v>
      </c>
      <c r="B13107">
        <v>803401</v>
      </c>
      <c r="C13107" t="s">
        <v>318</v>
      </c>
      <c r="D13107">
        <v>2021723</v>
      </c>
      <c r="E13107" t="s">
        <v>299</v>
      </c>
      <c r="F13107" t="s">
        <v>214</v>
      </c>
      <c r="G13107" t="s">
        <v>215</v>
      </c>
      <c r="H13107">
        <v>2</v>
      </c>
      <c r="I13107">
        <v>2018</v>
      </c>
      <c r="J13107">
        <v>2</v>
      </c>
      <c r="L13107">
        <v>23115889</v>
      </c>
      <c r="M13107">
        <v>4.2</v>
      </c>
      <c r="P13107" s="29">
        <f t="shared" si="522"/>
        <v>0.53333333333333333</v>
      </c>
    </row>
    <row r="13108" spans="1:16" hidden="1" x14ac:dyDescent="0.25">
      <c r="A13108">
        <v>196326960</v>
      </c>
      <c r="B13108">
        <v>803401</v>
      </c>
      <c r="C13108" t="s">
        <v>318</v>
      </c>
      <c r="D13108">
        <v>2021716</v>
      </c>
      <c r="E13108" t="s">
        <v>291</v>
      </c>
      <c r="F13108" t="s">
        <v>214</v>
      </c>
      <c r="G13108" t="s">
        <v>215</v>
      </c>
      <c r="H13108">
        <v>2</v>
      </c>
      <c r="I13108">
        <v>2019</v>
      </c>
      <c r="J13108">
        <v>1</v>
      </c>
      <c r="L13108">
        <v>23120235</v>
      </c>
      <c r="M13108">
        <v>5.2</v>
      </c>
      <c r="P13108" s="29">
        <f t="shared" si="522"/>
        <v>0.70000000000000007</v>
      </c>
    </row>
    <row r="13109" spans="1:16" hidden="1" x14ac:dyDescent="0.25">
      <c r="A13109">
        <v>196326960</v>
      </c>
      <c r="B13109">
        <v>803401</v>
      </c>
      <c r="C13109" t="s">
        <v>318</v>
      </c>
      <c r="D13109">
        <v>2021744</v>
      </c>
      <c r="E13109" t="s">
        <v>262</v>
      </c>
      <c r="F13109" t="s">
        <v>214</v>
      </c>
      <c r="G13109" t="s">
        <v>215</v>
      </c>
      <c r="H13109">
        <v>2</v>
      </c>
      <c r="I13109">
        <v>2019</v>
      </c>
      <c r="J13109">
        <v>1</v>
      </c>
      <c r="L13109">
        <v>23123927</v>
      </c>
      <c r="M13109">
        <v>5.6</v>
      </c>
      <c r="P13109" s="29">
        <f t="shared" si="522"/>
        <v>0.76666666666666661</v>
      </c>
    </row>
    <row r="13110" spans="1:16" hidden="1" x14ac:dyDescent="0.25">
      <c r="A13110">
        <v>196326960</v>
      </c>
      <c r="B13110">
        <v>803401</v>
      </c>
      <c r="C13110" t="s">
        <v>318</v>
      </c>
      <c r="D13110">
        <v>2019273</v>
      </c>
      <c r="E13110" t="s">
        <v>248</v>
      </c>
      <c r="F13110" t="s">
        <v>214</v>
      </c>
      <c r="G13110" t="s">
        <v>215</v>
      </c>
      <c r="H13110">
        <v>2</v>
      </c>
      <c r="I13110">
        <v>2019</v>
      </c>
      <c r="J13110">
        <v>1</v>
      </c>
      <c r="L13110">
        <v>23123503</v>
      </c>
      <c r="M13110">
        <v>5</v>
      </c>
      <c r="P13110" s="29">
        <f t="shared" si="522"/>
        <v>0.66666666666666663</v>
      </c>
    </row>
    <row r="13111" spans="1:16" hidden="1" x14ac:dyDescent="0.25">
      <c r="A13111">
        <v>196326960</v>
      </c>
      <c r="B13111">
        <v>803401</v>
      </c>
      <c r="C13111" t="s">
        <v>318</v>
      </c>
      <c r="D13111">
        <v>2021661</v>
      </c>
      <c r="E13111" t="s">
        <v>305</v>
      </c>
      <c r="F13111" t="s">
        <v>214</v>
      </c>
      <c r="G13111" t="s">
        <v>215</v>
      </c>
      <c r="H13111">
        <v>2</v>
      </c>
      <c r="I13111">
        <v>2019</v>
      </c>
      <c r="J13111">
        <v>1</v>
      </c>
      <c r="L13111">
        <v>23120234</v>
      </c>
      <c r="M13111">
        <v>5.6</v>
      </c>
      <c r="P13111" s="29">
        <f t="shared" si="522"/>
        <v>0.76666666666666661</v>
      </c>
    </row>
    <row r="13112" spans="1:16" hidden="1" x14ac:dyDescent="0.25">
      <c r="A13112">
        <v>196326960</v>
      </c>
      <c r="B13112">
        <v>803401</v>
      </c>
      <c r="C13112" t="s">
        <v>318</v>
      </c>
      <c r="D13112">
        <v>2024863</v>
      </c>
      <c r="E13112" t="s">
        <v>304</v>
      </c>
      <c r="F13112" t="s">
        <v>214</v>
      </c>
      <c r="G13112" t="s">
        <v>215</v>
      </c>
      <c r="H13112">
        <v>2</v>
      </c>
      <c r="I13112">
        <v>2019</v>
      </c>
      <c r="J13112">
        <v>1</v>
      </c>
      <c r="L13112">
        <v>23120233</v>
      </c>
      <c r="M13112">
        <v>4.0999999999999996</v>
      </c>
      <c r="P13112" s="29">
        <f t="shared" si="522"/>
        <v>0.51666666666666661</v>
      </c>
    </row>
    <row r="13113" spans="1:16" hidden="1" x14ac:dyDescent="0.25">
      <c r="A13113">
        <v>196326960</v>
      </c>
      <c r="B13113">
        <v>803401</v>
      </c>
      <c r="C13113" t="s">
        <v>318</v>
      </c>
      <c r="D13113">
        <v>2004597</v>
      </c>
      <c r="E13113" t="s">
        <v>279</v>
      </c>
      <c r="F13113" t="s">
        <v>214</v>
      </c>
      <c r="G13113" t="s">
        <v>215</v>
      </c>
      <c r="H13113">
        <v>2</v>
      </c>
      <c r="I13113">
        <v>2019</v>
      </c>
      <c r="J13113">
        <v>1</v>
      </c>
      <c r="L13113">
        <v>23120232</v>
      </c>
      <c r="M13113">
        <v>5.3</v>
      </c>
      <c r="P13113" s="29">
        <f t="shared" si="522"/>
        <v>0.71666666666666667</v>
      </c>
    </row>
    <row r="13114" spans="1:16" hidden="1" x14ac:dyDescent="0.25">
      <c r="A13114">
        <v>196326960</v>
      </c>
      <c r="B13114">
        <v>803401</v>
      </c>
      <c r="C13114" t="s">
        <v>318</v>
      </c>
      <c r="D13114">
        <v>2021671</v>
      </c>
      <c r="E13114" t="s">
        <v>303</v>
      </c>
      <c r="F13114" t="s">
        <v>214</v>
      </c>
      <c r="G13114" t="s">
        <v>215</v>
      </c>
      <c r="H13114">
        <v>1</v>
      </c>
      <c r="I13114">
        <v>2019</v>
      </c>
      <c r="J13114">
        <v>2</v>
      </c>
      <c r="L13114">
        <v>23130363</v>
      </c>
      <c r="P13114" s="29" t="str">
        <f t="shared" si="522"/>
        <v>NULL</v>
      </c>
    </row>
    <row r="13115" spans="1:16" hidden="1" x14ac:dyDescent="0.25">
      <c r="A13115">
        <v>196326960</v>
      </c>
      <c r="B13115">
        <v>803401</v>
      </c>
      <c r="C13115" t="s">
        <v>318</v>
      </c>
      <c r="D13115">
        <v>2024921</v>
      </c>
      <c r="E13115" t="s">
        <v>225</v>
      </c>
      <c r="F13115" t="s">
        <v>214</v>
      </c>
      <c r="G13115" t="s">
        <v>215</v>
      </c>
      <c r="H13115">
        <v>1</v>
      </c>
      <c r="I13115">
        <v>2019</v>
      </c>
      <c r="J13115">
        <v>2</v>
      </c>
      <c r="L13115">
        <v>23129804</v>
      </c>
      <c r="P13115" s="29" t="str">
        <f t="shared" si="522"/>
        <v>NULL</v>
      </c>
    </row>
    <row r="13116" spans="1:16" hidden="1" x14ac:dyDescent="0.25">
      <c r="A13116">
        <v>196326960</v>
      </c>
      <c r="B13116">
        <v>803401</v>
      </c>
      <c r="C13116" t="s">
        <v>318</v>
      </c>
      <c r="D13116">
        <v>2021689</v>
      </c>
      <c r="E13116" t="s">
        <v>312</v>
      </c>
      <c r="F13116" t="s">
        <v>214</v>
      </c>
      <c r="G13116" t="s">
        <v>215</v>
      </c>
      <c r="H13116">
        <v>1</v>
      </c>
      <c r="I13116">
        <v>2019</v>
      </c>
      <c r="J13116">
        <v>2</v>
      </c>
      <c r="L13116">
        <v>23129810</v>
      </c>
      <c r="P13116" s="29" t="str">
        <f t="shared" si="522"/>
        <v>NULL</v>
      </c>
    </row>
    <row r="13117" spans="1:16" hidden="1" x14ac:dyDescent="0.25">
      <c r="A13117">
        <v>196326960</v>
      </c>
      <c r="B13117">
        <v>803401</v>
      </c>
      <c r="C13117" t="s">
        <v>318</v>
      </c>
      <c r="D13117">
        <v>2021664</v>
      </c>
      <c r="E13117" t="s">
        <v>311</v>
      </c>
      <c r="F13117" t="s">
        <v>214</v>
      </c>
      <c r="G13117" t="s">
        <v>215</v>
      </c>
      <c r="H13117">
        <v>1</v>
      </c>
      <c r="I13117">
        <v>2019</v>
      </c>
      <c r="J13117">
        <v>2</v>
      </c>
      <c r="L13117">
        <v>23129806</v>
      </c>
      <c r="P13117" s="29" t="str">
        <f t="shared" si="522"/>
        <v>NULL</v>
      </c>
    </row>
    <row r="13118" spans="1:16" hidden="1" x14ac:dyDescent="0.25">
      <c r="A13118">
        <v>196326960</v>
      </c>
      <c r="B13118">
        <v>803401</v>
      </c>
      <c r="C13118" t="s">
        <v>318</v>
      </c>
      <c r="D13118">
        <v>2004602</v>
      </c>
      <c r="E13118" t="s">
        <v>277</v>
      </c>
      <c r="F13118" t="s">
        <v>214</v>
      </c>
      <c r="G13118" t="s">
        <v>215</v>
      </c>
      <c r="H13118">
        <v>1</v>
      </c>
      <c r="I13118">
        <v>2019</v>
      </c>
      <c r="J13118">
        <v>2</v>
      </c>
      <c r="L13118">
        <v>23129802</v>
      </c>
      <c r="P13118" s="29" t="str">
        <f t="shared" si="522"/>
        <v>NULL</v>
      </c>
    </row>
    <row r="13119" spans="1:16" hidden="1" x14ac:dyDescent="0.25">
      <c r="A13119">
        <v>196326960</v>
      </c>
      <c r="B13119">
        <v>803401</v>
      </c>
      <c r="C13119" t="s">
        <v>318</v>
      </c>
      <c r="D13119">
        <v>2024864</v>
      </c>
      <c r="E13119" t="s">
        <v>310</v>
      </c>
      <c r="F13119" t="s">
        <v>214</v>
      </c>
      <c r="G13119" t="s">
        <v>215</v>
      </c>
      <c r="H13119">
        <v>1</v>
      </c>
      <c r="I13119">
        <v>2019</v>
      </c>
      <c r="J13119">
        <v>2</v>
      </c>
      <c r="L13119">
        <v>23129359</v>
      </c>
      <c r="P13119" s="29" t="str">
        <f t="shared" si="522"/>
        <v>NULL</v>
      </c>
    </row>
    <row r="13120" spans="1:16" hidden="1" x14ac:dyDescent="0.25">
      <c r="A13120">
        <v>196338497</v>
      </c>
      <c r="B13120">
        <v>803401</v>
      </c>
      <c r="C13120" t="s">
        <v>318</v>
      </c>
      <c r="D13120">
        <v>2004098</v>
      </c>
      <c r="E13120" t="s">
        <v>213</v>
      </c>
      <c r="F13120" t="s">
        <v>214</v>
      </c>
      <c r="G13120" t="s">
        <v>215</v>
      </c>
      <c r="H13120">
        <v>2</v>
      </c>
      <c r="I13120">
        <v>2015</v>
      </c>
      <c r="J13120">
        <v>1</v>
      </c>
      <c r="L13120">
        <v>23066523</v>
      </c>
      <c r="M13120">
        <v>6.1</v>
      </c>
      <c r="P13120" s="29">
        <f t="shared" ref="P13120:P13132" si="523">IF(AND(ISNUMBER(M13120),H13120&lt;&gt;4,N13120&lt;&gt;"X"),(M13120-1)/6,IF(H13120=4,"DRP",IF(AND(H13120=3,M13120="NA"),"BAD",IF(AND(H13120=2),"CVL",IF(AND(H13120=1,ISBLANK(M13120)),"NULL","UNK")))))</f>
        <v>0.85</v>
      </c>
    </row>
    <row r="13121" spans="1:16" hidden="1" x14ac:dyDescent="0.25">
      <c r="A13121">
        <v>196338497</v>
      </c>
      <c r="B13121">
        <v>803401</v>
      </c>
      <c r="C13121" t="s">
        <v>318</v>
      </c>
      <c r="D13121">
        <v>2005102</v>
      </c>
      <c r="E13121" t="s">
        <v>218</v>
      </c>
      <c r="F13121" t="s">
        <v>214</v>
      </c>
      <c r="G13121" t="s">
        <v>215</v>
      </c>
      <c r="H13121">
        <v>2</v>
      </c>
      <c r="I13121">
        <v>2015</v>
      </c>
      <c r="J13121">
        <v>1</v>
      </c>
      <c r="L13121">
        <v>23066489</v>
      </c>
      <c r="M13121">
        <v>5</v>
      </c>
      <c r="P13121" s="29">
        <f t="shared" si="523"/>
        <v>0.66666666666666663</v>
      </c>
    </row>
    <row r="13122" spans="1:16" hidden="1" x14ac:dyDescent="0.25">
      <c r="A13122">
        <v>196338497</v>
      </c>
      <c r="B13122">
        <v>803401</v>
      </c>
      <c r="C13122" t="s">
        <v>318</v>
      </c>
      <c r="D13122">
        <v>2021754</v>
      </c>
      <c r="E13122" t="s">
        <v>216</v>
      </c>
      <c r="F13122" t="s">
        <v>214</v>
      </c>
      <c r="G13122" t="s">
        <v>215</v>
      </c>
      <c r="H13122">
        <v>3</v>
      </c>
      <c r="I13122">
        <v>2015</v>
      </c>
      <c r="J13122">
        <v>1</v>
      </c>
      <c r="L13122">
        <v>23066478</v>
      </c>
      <c r="M13122">
        <v>2.2000000000000002</v>
      </c>
      <c r="P13122" s="29">
        <f t="shared" si="523"/>
        <v>0.20000000000000004</v>
      </c>
    </row>
    <row r="13123" spans="1:16" hidden="1" x14ac:dyDescent="0.25">
      <c r="A13123">
        <v>196338497</v>
      </c>
      <c r="B13123">
        <v>803401</v>
      </c>
      <c r="C13123" t="s">
        <v>318</v>
      </c>
      <c r="D13123">
        <v>2005099</v>
      </c>
      <c r="E13123" t="s">
        <v>217</v>
      </c>
      <c r="F13123" t="s">
        <v>214</v>
      </c>
      <c r="G13123" t="s">
        <v>215</v>
      </c>
      <c r="H13123">
        <v>2</v>
      </c>
      <c r="I13123">
        <v>2015</v>
      </c>
      <c r="J13123">
        <v>1</v>
      </c>
      <c r="L13123">
        <v>23066428</v>
      </c>
      <c r="M13123">
        <v>5.4</v>
      </c>
      <c r="P13123" s="29">
        <f t="shared" si="523"/>
        <v>0.73333333333333339</v>
      </c>
    </row>
    <row r="13124" spans="1:16" hidden="1" x14ac:dyDescent="0.25">
      <c r="A13124">
        <v>196338497</v>
      </c>
      <c r="B13124">
        <v>803401</v>
      </c>
      <c r="C13124" t="s">
        <v>318</v>
      </c>
      <c r="D13124">
        <v>2021600</v>
      </c>
      <c r="E13124" t="s">
        <v>219</v>
      </c>
      <c r="F13124" t="s">
        <v>214</v>
      </c>
      <c r="G13124" t="s">
        <v>215</v>
      </c>
      <c r="H13124">
        <v>2</v>
      </c>
      <c r="I13124">
        <v>2015</v>
      </c>
      <c r="J13124">
        <v>1</v>
      </c>
      <c r="L13124">
        <v>23066438</v>
      </c>
      <c r="M13124">
        <v>4.7</v>
      </c>
      <c r="P13124" s="29">
        <f t="shared" si="523"/>
        <v>0.6166666666666667</v>
      </c>
    </row>
    <row r="13125" spans="1:16" hidden="1" x14ac:dyDescent="0.25">
      <c r="A13125">
        <v>196338497</v>
      </c>
      <c r="B13125">
        <v>803401</v>
      </c>
      <c r="C13125" t="s">
        <v>318</v>
      </c>
      <c r="D13125">
        <v>2005118</v>
      </c>
      <c r="E13125" t="s">
        <v>223</v>
      </c>
      <c r="F13125" t="s">
        <v>214</v>
      </c>
      <c r="G13125" t="s">
        <v>215</v>
      </c>
      <c r="H13125">
        <v>2</v>
      </c>
      <c r="I13125">
        <v>2015</v>
      </c>
      <c r="J13125">
        <v>1</v>
      </c>
      <c r="L13125">
        <v>23067520</v>
      </c>
      <c r="M13125">
        <v>5.0999999999999996</v>
      </c>
      <c r="P13125" s="29">
        <f t="shared" si="523"/>
        <v>0.68333333333333324</v>
      </c>
    </row>
    <row r="13126" spans="1:16" hidden="1" x14ac:dyDescent="0.25">
      <c r="A13126">
        <v>196338497</v>
      </c>
      <c r="B13126">
        <v>803401</v>
      </c>
      <c r="C13126" t="s">
        <v>318</v>
      </c>
      <c r="D13126">
        <v>2004116</v>
      </c>
      <c r="E13126" t="s">
        <v>229</v>
      </c>
      <c r="F13126" t="s">
        <v>214</v>
      </c>
      <c r="G13126" t="s">
        <v>215</v>
      </c>
      <c r="H13126">
        <v>4</v>
      </c>
      <c r="I13126">
        <v>2015</v>
      </c>
      <c r="J13126">
        <v>2</v>
      </c>
      <c r="L13126">
        <v>23073043</v>
      </c>
      <c r="P13126" s="29" t="str">
        <f t="shared" si="523"/>
        <v>DRP</v>
      </c>
    </row>
    <row r="13127" spans="1:16" hidden="1" x14ac:dyDescent="0.25">
      <c r="A13127">
        <v>196338497</v>
      </c>
      <c r="B13127">
        <v>803401</v>
      </c>
      <c r="C13127" t="s">
        <v>318</v>
      </c>
      <c r="D13127">
        <v>2021754</v>
      </c>
      <c r="E13127" t="s">
        <v>216</v>
      </c>
      <c r="F13127" t="s">
        <v>214</v>
      </c>
      <c r="G13127" t="s">
        <v>215</v>
      </c>
      <c r="H13127">
        <v>2</v>
      </c>
      <c r="I13127">
        <v>2015</v>
      </c>
      <c r="J13127">
        <v>2</v>
      </c>
      <c r="L13127">
        <v>23074125</v>
      </c>
      <c r="M13127">
        <v>4.5999999999999996</v>
      </c>
      <c r="P13127" s="29">
        <f t="shared" si="523"/>
        <v>0.6</v>
      </c>
    </row>
    <row r="13128" spans="1:16" hidden="1" x14ac:dyDescent="0.25">
      <c r="A13128">
        <v>196338497</v>
      </c>
      <c r="B13128">
        <v>803401</v>
      </c>
      <c r="C13128" t="s">
        <v>318</v>
      </c>
      <c r="D13128">
        <v>2021602</v>
      </c>
      <c r="E13128" t="s">
        <v>242</v>
      </c>
      <c r="F13128" t="s">
        <v>214</v>
      </c>
      <c r="G13128" t="s">
        <v>215</v>
      </c>
      <c r="H13128">
        <v>2</v>
      </c>
      <c r="I13128">
        <v>2015</v>
      </c>
      <c r="J13128">
        <v>2</v>
      </c>
      <c r="L13128">
        <v>23072005</v>
      </c>
      <c r="M13128">
        <v>5.4</v>
      </c>
      <c r="P13128" s="29">
        <f t="shared" si="523"/>
        <v>0.73333333333333339</v>
      </c>
    </row>
    <row r="13129" spans="1:16" hidden="1" x14ac:dyDescent="0.25">
      <c r="A13129">
        <v>196338497</v>
      </c>
      <c r="B13129">
        <v>803401</v>
      </c>
      <c r="C13129" t="s">
        <v>318</v>
      </c>
      <c r="D13129">
        <v>2005131</v>
      </c>
      <c r="E13129" t="s">
        <v>228</v>
      </c>
      <c r="F13129" t="s">
        <v>214</v>
      </c>
      <c r="G13129" t="s">
        <v>215</v>
      </c>
      <c r="H13129">
        <v>2</v>
      </c>
      <c r="I13129">
        <v>2015</v>
      </c>
      <c r="J13129">
        <v>2</v>
      </c>
      <c r="L13129">
        <v>23070707</v>
      </c>
      <c r="M13129">
        <v>4.4000000000000004</v>
      </c>
      <c r="P13129" s="29">
        <f t="shared" si="523"/>
        <v>0.56666666666666676</v>
      </c>
    </row>
    <row r="13130" spans="1:16" hidden="1" x14ac:dyDescent="0.25">
      <c r="A13130">
        <v>196338497</v>
      </c>
      <c r="B13130">
        <v>803401</v>
      </c>
      <c r="C13130" t="s">
        <v>318</v>
      </c>
      <c r="D13130">
        <v>2005117</v>
      </c>
      <c r="E13130" t="s">
        <v>220</v>
      </c>
      <c r="F13130" t="s">
        <v>214</v>
      </c>
      <c r="G13130" t="s">
        <v>215</v>
      </c>
      <c r="H13130">
        <v>2</v>
      </c>
      <c r="I13130">
        <v>2015</v>
      </c>
      <c r="J13130">
        <v>2</v>
      </c>
      <c r="L13130">
        <v>23070388</v>
      </c>
      <c r="M13130">
        <v>4.7</v>
      </c>
      <c r="P13130" s="29">
        <f t="shared" si="523"/>
        <v>0.6166666666666667</v>
      </c>
    </row>
    <row r="13131" spans="1:16" hidden="1" x14ac:dyDescent="0.25">
      <c r="A13131">
        <v>196338497</v>
      </c>
      <c r="B13131">
        <v>803401</v>
      </c>
      <c r="C13131" t="s">
        <v>318</v>
      </c>
      <c r="D13131">
        <v>2021580</v>
      </c>
      <c r="E13131" t="s">
        <v>241</v>
      </c>
      <c r="F13131" t="s">
        <v>214</v>
      </c>
      <c r="G13131" t="s">
        <v>215</v>
      </c>
      <c r="H13131">
        <v>2</v>
      </c>
      <c r="I13131">
        <v>2015</v>
      </c>
      <c r="J13131">
        <v>2</v>
      </c>
      <c r="L13131">
        <v>23072000</v>
      </c>
      <c r="M13131">
        <v>6.4</v>
      </c>
      <c r="P13131" s="29">
        <f t="shared" si="523"/>
        <v>0.9</v>
      </c>
    </row>
    <row r="13132" spans="1:16" hidden="1" x14ac:dyDescent="0.25">
      <c r="A13132">
        <v>196338497</v>
      </c>
      <c r="B13132">
        <v>803401</v>
      </c>
      <c r="C13132" t="s">
        <v>318</v>
      </c>
      <c r="D13132">
        <v>2004112</v>
      </c>
      <c r="E13132" t="s">
        <v>244</v>
      </c>
      <c r="F13132" t="s">
        <v>214</v>
      </c>
      <c r="G13132" t="s">
        <v>215</v>
      </c>
      <c r="H13132">
        <v>2</v>
      </c>
      <c r="I13132">
        <v>2015</v>
      </c>
      <c r="J13132">
        <v>2</v>
      </c>
      <c r="L13132">
        <v>23073238</v>
      </c>
      <c r="M13132">
        <v>5.5</v>
      </c>
      <c r="P13132" s="29">
        <f t="shared" si="523"/>
        <v>0.75</v>
      </c>
    </row>
    <row r="13133" spans="1:16" hidden="1" x14ac:dyDescent="0.25">
      <c r="A13133">
        <v>196338497</v>
      </c>
      <c r="B13133">
        <v>803401</v>
      </c>
      <c r="C13133" t="s">
        <v>318</v>
      </c>
      <c r="D13133">
        <v>2004116</v>
      </c>
      <c r="E13133" t="s">
        <v>229</v>
      </c>
      <c r="F13133" t="s">
        <v>214</v>
      </c>
      <c r="G13133" t="s">
        <v>215</v>
      </c>
      <c r="H13133">
        <v>2</v>
      </c>
      <c r="I13133">
        <v>2016</v>
      </c>
      <c r="J13133">
        <v>1</v>
      </c>
      <c r="L13133">
        <v>23073301</v>
      </c>
      <c r="M13133">
        <v>5.5</v>
      </c>
      <c r="P13133" s="29">
        <f t="shared" ref="P13133:P13164" si="524">IF(AND(ISNUMBER(M13133),H13133&lt;&gt;4),(M13133-1)/6,IF(H13133=4,"DRP",IF(AND(H13133=3,M13133="NA"),"BAD",IF(AND(H13133=2),"CVL",IF(AND(H13133=1,ISBLANK(M13133)),"NULL","UNK")))))</f>
        <v>0.75</v>
      </c>
    </row>
    <row r="13134" spans="1:16" hidden="1" x14ac:dyDescent="0.25">
      <c r="A13134">
        <v>196338497</v>
      </c>
      <c r="B13134">
        <v>803401</v>
      </c>
      <c r="C13134" t="s">
        <v>318</v>
      </c>
      <c r="D13134">
        <v>2021596</v>
      </c>
      <c r="E13134" t="s">
        <v>294</v>
      </c>
      <c r="F13134" t="s">
        <v>214</v>
      </c>
      <c r="G13134" t="s">
        <v>215</v>
      </c>
      <c r="H13134">
        <v>2</v>
      </c>
      <c r="I13134">
        <v>2016</v>
      </c>
      <c r="J13134">
        <v>1</v>
      </c>
      <c r="L13134">
        <v>23081196</v>
      </c>
      <c r="M13134">
        <v>4.2</v>
      </c>
      <c r="P13134" s="29">
        <f t="shared" si="524"/>
        <v>0.53333333333333333</v>
      </c>
    </row>
    <row r="13135" spans="1:16" hidden="1" x14ac:dyDescent="0.25">
      <c r="A13135">
        <v>196338497</v>
      </c>
      <c r="B13135">
        <v>803401</v>
      </c>
      <c r="C13135" t="s">
        <v>318</v>
      </c>
      <c r="D13135">
        <v>2021763</v>
      </c>
      <c r="E13135" t="s">
        <v>298</v>
      </c>
      <c r="F13135" t="s">
        <v>214</v>
      </c>
      <c r="G13135" t="s">
        <v>215</v>
      </c>
      <c r="H13135">
        <v>2</v>
      </c>
      <c r="I13135">
        <v>2016</v>
      </c>
      <c r="J13135">
        <v>1</v>
      </c>
      <c r="L13135">
        <v>23081192</v>
      </c>
      <c r="M13135">
        <v>5.0999999999999996</v>
      </c>
      <c r="P13135" s="29">
        <f t="shared" si="524"/>
        <v>0.68333333333333324</v>
      </c>
    </row>
    <row r="13136" spans="1:16" hidden="1" x14ac:dyDescent="0.25">
      <c r="A13136">
        <v>196338497</v>
      </c>
      <c r="B13136">
        <v>803401</v>
      </c>
      <c r="C13136" t="s">
        <v>318</v>
      </c>
      <c r="D13136">
        <v>2021638</v>
      </c>
      <c r="E13136" t="s">
        <v>250</v>
      </c>
      <c r="F13136" t="s">
        <v>214</v>
      </c>
      <c r="G13136" t="s">
        <v>215</v>
      </c>
      <c r="H13136">
        <v>2</v>
      </c>
      <c r="I13136">
        <v>2016</v>
      </c>
      <c r="J13136">
        <v>1</v>
      </c>
      <c r="L13136">
        <v>23081193</v>
      </c>
      <c r="M13136">
        <v>4.4000000000000004</v>
      </c>
      <c r="P13136" s="29">
        <f t="shared" si="524"/>
        <v>0.56666666666666676</v>
      </c>
    </row>
    <row r="13137" spans="1:16" hidden="1" x14ac:dyDescent="0.25">
      <c r="A13137">
        <v>196338497</v>
      </c>
      <c r="B13137">
        <v>803401</v>
      </c>
      <c r="C13137" t="s">
        <v>318</v>
      </c>
      <c r="D13137">
        <v>2021756</v>
      </c>
      <c r="E13137" t="s">
        <v>253</v>
      </c>
      <c r="F13137" t="s">
        <v>214</v>
      </c>
      <c r="G13137" t="s">
        <v>215</v>
      </c>
      <c r="H13137">
        <v>2</v>
      </c>
      <c r="I13137">
        <v>2016</v>
      </c>
      <c r="J13137">
        <v>1</v>
      </c>
      <c r="L13137">
        <v>23081181</v>
      </c>
      <c r="M13137">
        <v>5</v>
      </c>
      <c r="P13137" s="29">
        <f t="shared" si="524"/>
        <v>0.66666666666666663</v>
      </c>
    </row>
    <row r="13138" spans="1:16" hidden="1" x14ac:dyDescent="0.25">
      <c r="A13138">
        <v>196338497</v>
      </c>
      <c r="B13138">
        <v>803401</v>
      </c>
      <c r="C13138" t="s">
        <v>318</v>
      </c>
      <c r="D13138">
        <v>2021781</v>
      </c>
      <c r="E13138" t="s">
        <v>235</v>
      </c>
      <c r="F13138" t="s">
        <v>214</v>
      </c>
      <c r="G13138" t="s">
        <v>215</v>
      </c>
      <c r="H13138">
        <v>4</v>
      </c>
      <c r="I13138">
        <v>2016</v>
      </c>
      <c r="J13138">
        <v>1</v>
      </c>
      <c r="L13138">
        <v>23081230</v>
      </c>
      <c r="P13138" s="29" t="str">
        <f t="shared" si="524"/>
        <v>DRP</v>
      </c>
    </row>
    <row r="13139" spans="1:16" hidden="1" x14ac:dyDescent="0.25">
      <c r="A13139">
        <v>196338497</v>
      </c>
      <c r="B13139">
        <v>803401</v>
      </c>
      <c r="C13139" t="s">
        <v>318</v>
      </c>
      <c r="D13139">
        <v>2021640</v>
      </c>
      <c r="E13139" t="s">
        <v>227</v>
      </c>
      <c r="F13139" t="s">
        <v>214</v>
      </c>
      <c r="G13139" t="s">
        <v>215</v>
      </c>
      <c r="H13139">
        <v>3</v>
      </c>
      <c r="I13139">
        <v>2016</v>
      </c>
      <c r="J13139">
        <v>2</v>
      </c>
      <c r="L13139">
        <v>23086864</v>
      </c>
      <c r="M13139" t="s">
        <v>221</v>
      </c>
      <c r="P13139" s="29" t="str">
        <f t="shared" si="524"/>
        <v>BAD</v>
      </c>
    </row>
    <row r="13140" spans="1:16" hidden="1" x14ac:dyDescent="0.25">
      <c r="A13140">
        <v>196338497</v>
      </c>
      <c r="B13140">
        <v>803401</v>
      </c>
      <c r="C13140" t="s">
        <v>318</v>
      </c>
      <c r="D13140">
        <v>2021993</v>
      </c>
      <c r="E13140" t="s">
        <v>256</v>
      </c>
      <c r="F13140" t="s">
        <v>214</v>
      </c>
      <c r="G13140" t="s">
        <v>215</v>
      </c>
      <c r="H13140">
        <v>2</v>
      </c>
      <c r="I13140">
        <v>2016</v>
      </c>
      <c r="J13140">
        <v>2</v>
      </c>
      <c r="L13140">
        <v>23086519</v>
      </c>
      <c r="M13140">
        <v>5.0999999999999996</v>
      </c>
      <c r="P13140" s="29">
        <f t="shared" si="524"/>
        <v>0.68333333333333324</v>
      </c>
    </row>
    <row r="13141" spans="1:16" hidden="1" x14ac:dyDescent="0.25">
      <c r="A13141">
        <v>196338497</v>
      </c>
      <c r="B13141">
        <v>803401</v>
      </c>
      <c r="C13141" t="s">
        <v>318</v>
      </c>
      <c r="D13141">
        <v>2021874</v>
      </c>
      <c r="E13141" t="s">
        <v>226</v>
      </c>
      <c r="F13141" t="s">
        <v>214</v>
      </c>
      <c r="G13141" t="s">
        <v>215</v>
      </c>
      <c r="H13141">
        <v>2</v>
      </c>
      <c r="I13141">
        <v>2016</v>
      </c>
      <c r="J13141">
        <v>2</v>
      </c>
      <c r="L13141">
        <v>23086862</v>
      </c>
      <c r="M13141">
        <v>4.3</v>
      </c>
      <c r="P13141" s="29">
        <f t="shared" si="524"/>
        <v>0.54999999999999993</v>
      </c>
    </row>
    <row r="13142" spans="1:16" hidden="1" x14ac:dyDescent="0.25">
      <c r="A13142">
        <v>196338497</v>
      </c>
      <c r="B13142">
        <v>803401</v>
      </c>
      <c r="C13142" t="s">
        <v>318</v>
      </c>
      <c r="D13142">
        <v>2021781</v>
      </c>
      <c r="E13142" t="s">
        <v>235</v>
      </c>
      <c r="F13142" t="s">
        <v>214</v>
      </c>
      <c r="G13142" t="s">
        <v>215</v>
      </c>
      <c r="H13142">
        <v>2</v>
      </c>
      <c r="I13142">
        <v>2016</v>
      </c>
      <c r="J13142">
        <v>2</v>
      </c>
      <c r="L13142">
        <v>23086901</v>
      </c>
      <c r="M13142">
        <v>5.7</v>
      </c>
      <c r="P13142" s="29">
        <f t="shared" si="524"/>
        <v>0.78333333333333333</v>
      </c>
    </row>
    <row r="13143" spans="1:16" hidden="1" x14ac:dyDescent="0.25">
      <c r="A13143">
        <v>196338497</v>
      </c>
      <c r="B13143">
        <v>803401</v>
      </c>
      <c r="C13143" t="s">
        <v>318</v>
      </c>
      <c r="D13143">
        <v>2004099</v>
      </c>
      <c r="E13143" t="s">
        <v>245</v>
      </c>
      <c r="F13143" t="s">
        <v>214</v>
      </c>
      <c r="G13143" t="s">
        <v>215</v>
      </c>
      <c r="H13143">
        <v>2</v>
      </c>
      <c r="I13143">
        <v>2016</v>
      </c>
      <c r="J13143">
        <v>2</v>
      </c>
      <c r="L13143">
        <v>23085315</v>
      </c>
      <c r="M13143">
        <v>5.4</v>
      </c>
      <c r="P13143" s="29">
        <f t="shared" si="524"/>
        <v>0.73333333333333339</v>
      </c>
    </row>
    <row r="13144" spans="1:16" hidden="1" x14ac:dyDescent="0.25">
      <c r="A13144">
        <v>196338497</v>
      </c>
      <c r="B13144">
        <v>803401</v>
      </c>
      <c r="C13144" t="s">
        <v>318</v>
      </c>
      <c r="D13144">
        <v>2005120</v>
      </c>
      <c r="E13144" t="s">
        <v>293</v>
      </c>
      <c r="F13144" t="s">
        <v>214</v>
      </c>
      <c r="G13144" t="s">
        <v>215</v>
      </c>
      <c r="H13144">
        <v>2</v>
      </c>
      <c r="I13144">
        <v>2016</v>
      </c>
      <c r="J13144">
        <v>2</v>
      </c>
      <c r="M13144">
        <v>4.9000000000000004</v>
      </c>
      <c r="N13144" t="s">
        <v>231</v>
      </c>
      <c r="P13144" s="29">
        <f t="shared" si="524"/>
        <v>0.65</v>
      </c>
    </row>
    <row r="13145" spans="1:16" hidden="1" x14ac:dyDescent="0.25">
      <c r="A13145">
        <v>196338497</v>
      </c>
      <c r="B13145">
        <v>803401</v>
      </c>
      <c r="C13145" t="s">
        <v>318</v>
      </c>
      <c r="D13145">
        <v>2004587</v>
      </c>
      <c r="E13145" t="s">
        <v>288</v>
      </c>
      <c r="F13145" t="s">
        <v>214</v>
      </c>
      <c r="G13145" t="s">
        <v>215</v>
      </c>
      <c r="H13145">
        <v>4</v>
      </c>
      <c r="I13145">
        <v>2016</v>
      </c>
      <c r="J13145">
        <v>2</v>
      </c>
      <c r="L13145">
        <v>23087635</v>
      </c>
      <c r="P13145" s="29" t="str">
        <f t="shared" si="524"/>
        <v>DRP</v>
      </c>
    </row>
    <row r="13146" spans="1:16" hidden="1" x14ac:dyDescent="0.25">
      <c r="A13146">
        <v>196338497</v>
      </c>
      <c r="B13146">
        <v>803401</v>
      </c>
      <c r="C13146" t="s">
        <v>318</v>
      </c>
      <c r="D13146">
        <v>2005120</v>
      </c>
      <c r="E13146" t="s">
        <v>293</v>
      </c>
      <c r="F13146" t="s">
        <v>214</v>
      </c>
      <c r="G13146" t="s">
        <v>215</v>
      </c>
      <c r="H13146">
        <v>4</v>
      </c>
      <c r="I13146">
        <v>2016</v>
      </c>
      <c r="J13146">
        <v>2</v>
      </c>
      <c r="L13146">
        <v>23086515</v>
      </c>
      <c r="P13146" s="29" t="str">
        <f t="shared" si="524"/>
        <v>DRP</v>
      </c>
    </row>
    <row r="13147" spans="1:16" hidden="1" x14ac:dyDescent="0.25">
      <c r="A13147">
        <v>196338497</v>
      </c>
      <c r="B13147">
        <v>803401</v>
      </c>
      <c r="C13147" t="s">
        <v>318</v>
      </c>
      <c r="D13147">
        <v>2019271</v>
      </c>
      <c r="E13147" t="s">
        <v>236</v>
      </c>
      <c r="F13147" t="s">
        <v>214</v>
      </c>
      <c r="G13147" t="s">
        <v>215</v>
      </c>
      <c r="H13147">
        <v>4</v>
      </c>
      <c r="I13147">
        <v>2017</v>
      </c>
      <c r="J13147">
        <v>1</v>
      </c>
      <c r="L13147">
        <v>23090694</v>
      </c>
      <c r="P13147" s="29" t="str">
        <f t="shared" si="524"/>
        <v>DRP</v>
      </c>
    </row>
    <row r="13148" spans="1:16" hidden="1" x14ac:dyDescent="0.25">
      <c r="A13148">
        <v>196338497</v>
      </c>
      <c r="B13148">
        <v>803401</v>
      </c>
      <c r="C13148" t="s">
        <v>318</v>
      </c>
      <c r="D13148">
        <v>2004752</v>
      </c>
      <c r="E13148" t="s">
        <v>290</v>
      </c>
      <c r="F13148" t="s">
        <v>214</v>
      </c>
      <c r="G13148" t="s">
        <v>215</v>
      </c>
      <c r="H13148">
        <v>4</v>
      </c>
      <c r="I13148">
        <v>2017</v>
      </c>
      <c r="J13148">
        <v>1</v>
      </c>
      <c r="L13148">
        <v>23093323</v>
      </c>
      <c r="P13148" s="29" t="str">
        <f t="shared" si="524"/>
        <v>DRP</v>
      </c>
    </row>
    <row r="13149" spans="1:16" hidden="1" x14ac:dyDescent="0.25">
      <c r="A13149">
        <v>196338497</v>
      </c>
      <c r="B13149">
        <v>803401</v>
      </c>
      <c r="C13149" t="s">
        <v>318</v>
      </c>
      <c r="D13149">
        <v>2021640</v>
      </c>
      <c r="E13149" t="s">
        <v>227</v>
      </c>
      <c r="F13149" t="s">
        <v>214</v>
      </c>
      <c r="G13149" t="s">
        <v>215</v>
      </c>
      <c r="H13149">
        <v>2</v>
      </c>
      <c r="I13149">
        <v>2017</v>
      </c>
      <c r="J13149">
        <v>1</v>
      </c>
      <c r="L13149">
        <v>23092942</v>
      </c>
      <c r="M13149">
        <v>4.2</v>
      </c>
      <c r="P13149" s="29">
        <f t="shared" si="524"/>
        <v>0.53333333333333333</v>
      </c>
    </row>
    <row r="13150" spans="1:16" hidden="1" x14ac:dyDescent="0.25">
      <c r="A13150">
        <v>196338497</v>
      </c>
      <c r="B13150">
        <v>803401</v>
      </c>
      <c r="C13150" t="s">
        <v>318</v>
      </c>
      <c r="D13150">
        <v>2021725</v>
      </c>
      <c r="E13150" t="s">
        <v>257</v>
      </c>
      <c r="F13150" t="s">
        <v>214</v>
      </c>
      <c r="G13150" t="s">
        <v>215</v>
      </c>
      <c r="H13150">
        <v>2</v>
      </c>
      <c r="I13150">
        <v>2017</v>
      </c>
      <c r="J13150">
        <v>1</v>
      </c>
      <c r="L13150">
        <v>23091960</v>
      </c>
      <c r="M13150">
        <v>4</v>
      </c>
      <c r="P13150" s="29">
        <f t="shared" si="524"/>
        <v>0.5</v>
      </c>
    </row>
    <row r="13151" spans="1:16" hidden="1" x14ac:dyDescent="0.25">
      <c r="A13151">
        <v>196338497</v>
      </c>
      <c r="B13151">
        <v>803401</v>
      </c>
      <c r="C13151" t="s">
        <v>318</v>
      </c>
      <c r="D13151">
        <v>2021750</v>
      </c>
      <c r="E13151" t="s">
        <v>296</v>
      </c>
      <c r="F13151" t="s">
        <v>214</v>
      </c>
      <c r="G13151" t="s">
        <v>215</v>
      </c>
      <c r="H13151">
        <v>2</v>
      </c>
      <c r="I13151">
        <v>2017</v>
      </c>
      <c r="J13151">
        <v>1</v>
      </c>
      <c r="L13151">
        <v>23091959</v>
      </c>
      <c r="M13151">
        <v>4.4000000000000004</v>
      </c>
      <c r="P13151" s="29">
        <f t="shared" si="524"/>
        <v>0.56666666666666676</v>
      </c>
    </row>
    <row r="13152" spans="1:16" hidden="1" x14ac:dyDescent="0.25">
      <c r="A13152">
        <v>196338497</v>
      </c>
      <c r="B13152">
        <v>803401</v>
      </c>
      <c r="C13152" t="s">
        <v>318</v>
      </c>
      <c r="D13152">
        <v>2021787</v>
      </c>
      <c r="E13152" t="s">
        <v>292</v>
      </c>
      <c r="F13152" t="s">
        <v>214</v>
      </c>
      <c r="G13152" t="s">
        <v>215</v>
      </c>
      <c r="H13152">
        <v>2</v>
      </c>
      <c r="I13152">
        <v>2017</v>
      </c>
      <c r="J13152">
        <v>1</v>
      </c>
      <c r="L13152">
        <v>23093320</v>
      </c>
      <c r="M13152">
        <v>6</v>
      </c>
      <c r="P13152" s="29">
        <f t="shared" si="524"/>
        <v>0.83333333333333337</v>
      </c>
    </row>
    <row r="13153" spans="1:16" hidden="1" x14ac:dyDescent="0.25">
      <c r="A13153">
        <v>196338497</v>
      </c>
      <c r="B13153">
        <v>803401</v>
      </c>
      <c r="C13153" t="s">
        <v>318</v>
      </c>
      <c r="D13153">
        <v>2021679</v>
      </c>
      <c r="E13153" t="s">
        <v>259</v>
      </c>
      <c r="F13153" t="s">
        <v>214</v>
      </c>
      <c r="G13153" t="s">
        <v>215</v>
      </c>
      <c r="H13153">
        <v>2</v>
      </c>
      <c r="I13153">
        <v>2017</v>
      </c>
      <c r="J13153">
        <v>1</v>
      </c>
      <c r="L13153">
        <v>23095788</v>
      </c>
      <c r="M13153">
        <v>5.4</v>
      </c>
      <c r="P13153" s="29">
        <f t="shared" si="524"/>
        <v>0.73333333333333339</v>
      </c>
    </row>
    <row r="13154" spans="1:16" hidden="1" x14ac:dyDescent="0.25">
      <c r="A13154">
        <v>196338497</v>
      </c>
      <c r="B13154">
        <v>803401</v>
      </c>
      <c r="C13154" t="s">
        <v>318</v>
      </c>
      <c r="D13154">
        <v>2004591</v>
      </c>
      <c r="E13154" t="s">
        <v>271</v>
      </c>
      <c r="F13154" t="s">
        <v>214</v>
      </c>
      <c r="G13154" t="s">
        <v>215</v>
      </c>
      <c r="H13154">
        <v>2</v>
      </c>
      <c r="I13154">
        <v>2017</v>
      </c>
      <c r="J13154">
        <v>1</v>
      </c>
      <c r="L13154">
        <v>23093319</v>
      </c>
      <c r="M13154">
        <v>5.2</v>
      </c>
      <c r="P13154" s="29">
        <f t="shared" si="524"/>
        <v>0.70000000000000007</v>
      </c>
    </row>
    <row r="13155" spans="1:16" hidden="1" x14ac:dyDescent="0.25">
      <c r="A13155">
        <v>196338497</v>
      </c>
      <c r="B13155">
        <v>803401</v>
      </c>
      <c r="C13155" t="s">
        <v>318</v>
      </c>
      <c r="D13155">
        <v>2021591</v>
      </c>
      <c r="E13155" t="s">
        <v>240</v>
      </c>
      <c r="F13155" t="s">
        <v>214</v>
      </c>
      <c r="G13155" t="s">
        <v>215</v>
      </c>
      <c r="H13155">
        <v>2</v>
      </c>
      <c r="I13155">
        <v>2017</v>
      </c>
      <c r="J13155">
        <v>2</v>
      </c>
      <c r="L13155">
        <v>23097630</v>
      </c>
      <c r="M13155">
        <v>5.5</v>
      </c>
      <c r="P13155" s="29">
        <f t="shared" si="524"/>
        <v>0.75</v>
      </c>
    </row>
    <row r="13156" spans="1:16" hidden="1" x14ac:dyDescent="0.25">
      <c r="A13156">
        <v>196338497</v>
      </c>
      <c r="B13156">
        <v>803401</v>
      </c>
      <c r="C13156" t="s">
        <v>318</v>
      </c>
      <c r="D13156">
        <v>2019271</v>
      </c>
      <c r="E13156" t="s">
        <v>236</v>
      </c>
      <c r="F13156" t="s">
        <v>214</v>
      </c>
      <c r="G13156" t="s">
        <v>215</v>
      </c>
      <c r="H13156">
        <v>2</v>
      </c>
      <c r="I13156">
        <v>2017</v>
      </c>
      <c r="J13156">
        <v>2</v>
      </c>
      <c r="L13156">
        <v>23097916</v>
      </c>
      <c r="M13156">
        <v>4.9000000000000004</v>
      </c>
      <c r="P13156" s="29">
        <f t="shared" si="524"/>
        <v>0.65</v>
      </c>
    </row>
    <row r="13157" spans="1:16" hidden="1" x14ac:dyDescent="0.25">
      <c r="A13157">
        <v>196338497</v>
      </c>
      <c r="B13157">
        <v>803401</v>
      </c>
      <c r="C13157" t="s">
        <v>318</v>
      </c>
      <c r="D13157">
        <v>2021723</v>
      </c>
      <c r="E13157" t="s">
        <v>299</v>
      </c>
      <c r="F13157" t="s">
        <v>214</v>
      </c>
      <c r="G13157" t="s">
        <v>215</v>
      </c>
      <c r="H13157">
        <v>2</v>
      </c>
      <c r="I13157">
        <v>2017</v>
      </c>
      <c r="J13157">
        <v>2</v>
      </c>
      <c r="L13157">
        <v>23097633</v>
      </c>
      <c r="M13157">
        <v>6</v>
      </c>
      <c r="P13157" s="29">
        <f t="shared" si="524"/>
        <v>0.83333333333333337</v>
      </c>
    </row>
    <row r="13158" spans="1:16" hidden="1" x14ac:dyDescent="0.25">
      <c r="A13158">
        <v>196338497</v>
      </c>
      <c r="B13158">
        <v>803401</v>
      </c>
      <c r="C13158" t="s">
        <v>318</v>
      </c>
      <c r="D13158">
        <v>2004586</v>
      </c>
      <c r="E13158" t="s">
        <v>325</v>
      </c>
      <c r="F13158" t="s">
        <v>214</v>
      </c>
      <c r="G13158" t="s">
        <v>215</v>
      </c>
      <c r="H13158">
        <v>2</v>
      </c>
      <c r="I13158">
        <v>2017</v>
      </c>
      <c r="J13158">
        <v>2</v>
      </c>
      <c r="L13158">
        <v>23097712</v>
      </c>
      <c r="M13158">
        <v>5</v>
      </c>
      <c r="P13158" s="29">
        <f t="shared" si="524"/>
        <v>0.66666666666666663</v>
      </c>
    </row>
    <row r="13159" spans="1:16" hidden="1" x14ac:dyDescent="0.25">
      <c r="A13159">
        <v>196338497</v>
      </c>
      <c r="B13159">
        <v>803401</v>
      </c>
      <c r="C13159" t="s">
        <v>318</v>
      </c>
      <c r="D13159">
        <v>2004752</v>
      </c>
      <c r="E13159" t="s">
        <v>290</v>
      </c>
      <c r="F13159" t="s">
        <v>214</v>
      </c>
      <c r="G13159" t="s">
        <v>215</v>
      </c>
      <c r="H13159">
        <v>2</v>
      </c>
      <c r="I13159">
        <v>2017</v>
      </c>
      <c r="J13159">
        <v>2</v>
      </c>
      <c r="L13159">
        <v>23101236</v>
      </c>
      <c r="M13159">
        <v>4.8</v>
      </c>
      <c r="P13159" s="29">
        <f t="shared" si="524"/>
        <v>0.6333333333333333</v>
      </c>
    </row>
    <row r="13160" spans="1:16" hidden="1" x14ac:dyDescent="0.25">
      <c r="A13160">
        <v>196338497</v>
      </c>
      <c r="B13160">
        <v>803401</v>
      </c>
      <c r="C13160" t="s">
        <v>318</v>
      </c>
      <c r="D13160">
        <v>2021631</v>
      </c>
      <c r="E13160" t="s">
        <v>302</v>
      </c>
      <c r="F13160" t="s">
        <v>214</v>
      </c>
      <c r="G13160" t="s">
        <v>215</v>
      </c>
      <c r="H13160">
        <v>2</v>
      </c>
      <c r="I13160">
        <v>2017</v>
      </c>
      <c r="J13160">
        <v>2</v>
      </c>
      <c r="L13160">
        <v>23101235</v>
      </c>
      <c r="M13160">
        <v>5.6</v>
      </c>
      <c r="P13160" s="29">
        <f t="shared" si="524"/>
        <v>0.76666666666666661</v>
      </c>
    </row>
    <row r="13161" spans="1:16" hidden="1" x14ac:dyDescent="0.25">
      <c r="A13161">
        <v>196338497</v>
      </c>
      <c r="B13161">
        <v>803401</v>
      </c>
      <c r="C13161" t="s">
        <v>318</v>
      </c>
      <c r="D13161">
        <v>2021865</v>
      </c>
      <c r="E13161" t="s">
        <v>301</v>
      </c>
      <c r="F13161" t="s">
        <v>214</v>
      </c>
      <c r="G13161" t="s">
        <v>215</v>
      </c>
      <c r="H13161">
        <v>3</v>
      </c>
      <c r="I13161">
        <v>2017</v>
      </c>
      <c r="J13161">
        <v>2</v>
      </c>
      <c r="L13161">
        <v>23097629</v>
      </c>
      <c r="M13161" t="s">
        <v>221</v>
      </c>
      <c r="P13161" s="29" t="str">
        <f t="shared" si="524"/>
        <v>BAD</v>
      </c>
    </row>
    <row r="13162" spans="1:16" hidden="1" x14ac:dyDescent="0.25">
      <c r="A13162">
        <v>196338497</v>
      </c>
      <c r="B13162">
        <v>803401</v>
      </c>
      <c r="C13162" t="s">
        <v>318</v>
      </c>
      <c r="D13162">
        <v>2024862</v>
      </c>
      <c r="E13162" t="s">
        <v>289</v>
      </c>
      <c r="F13162" t="s">
        <v>214</v>
      </c>
      <c r="G13162" t="s">
        <v>215</v>
      </c>
      <c r="H13162">
        <v>2</v>
      </c>
      <c r="I13162">
        <v>2017</v>
      </c>
      <c r="J13162">
        <v>2</v>
      </c>
      <c r="L13162">
        <v>23097632</v>
      </c>
      <c r="M13162">
        <v>5.9</v>
      </c>
      <c r="P13162" s="29">
        <f t="shared" si="524"/>
        <v>0.81666666666666676</v>
      </c>
    </row>
    <row r="13163" spans="1:16" hidden="1" x14ac:dyDescent="0.25">
      <c r="A13163">
        <v>196338497</v>
      </c>
      <c r="B13163">
        <v>803401</v>
      </c>
      <c r="C13163" t="s">
        <v>318</v>
      </c>
      <c r="D13163">
        <v>2019271</v>
      </c>
      <c r="E13163" t="s">
        <v>236</v>
      </c>
      <c r="F13163" t="s">
        <v>214</v>
      </c>
      <c r="G13163" t="s">
        <v>215</v>
      </c>
      <c r="H13163">
        <v>4</v>
      </c>
      <c r="I13163">
        <v>2017</v>
      </c>
      <c r="J13163">
        <v>2</v>
      </c>
      <c r="L13163">
        <v>23097908</v>
      </c>
      <c r="P13163" s="29" t="str">
        <f t="shared" si="524"/>
        <v>DRP</v>
      </c>
    </row>
    <row r="13164" spans="1:16" hidden="1" x14ac:dyDescent="0.25">
      <c r="A13164">
        <v>196338497</v>
      </c>
      <c r="B13164">
        <v>803401</v>
      </c>
      <c r="C13164" t="s">
        <v>318</v>
      </c>
      <c r="D13164">
        <v>2019272</v>
      </c>
      <c r="E13164" t="s">
        <v>249</v>
      </c>
      <c r="F13164" t="s">
        <v>214</v>
      </c>
      <c r="G13164" t="s">
        <v>215</v>
      </c>
      <c r="H13164">
        <v>2</v>
      </c>
      <c r="I13164">
        <v>2018</v>
      </c>
      <c r="J13164">
        <v>1</v>
      </c>
      <c r="L13164">
        <v>23104906</v>
      </c>
      <c r="M13164">
        <v>5.7</v>
      </c>
      <c r="P13164" s="29">
        <f t="shared" si="524"/>
        <v>0.78333333333333333</v>
      </c>
    </row>
    <row r="13165" spans="1:16" hidden="1" x14ac:dyDescent="0.25">
      <c r="A13165">
        <v>196338497</v>
      </c>
      <c r="B13165">
        <v>803401</v>
      </c>
      <c r="C13165" t="s">
        <v>318</v>
      </c>
      <c r="D13165">
        <v>2004597</v>
      </c>
      <c r="E13165" t="s">
        <v>279</v>
      </c>
      <c r="F13165" t="s">
        <v>214</v>
      </c>
      <c r="G13165" t="s">
        <v>215</v>
      </c>
      <c r="H13165">
        <v>2</v>
      </c>
      <c r="I13165">
        <v>2018</v>
      </c>
      <c r="J13165">
        <v>1</v>
      </c>
      <c r="L13165">
        <v>23107759</v>
      </c>
      <c r="M13165">
        <v>6.4</v>
      </c>
      <c r="P13165" s="29">
        <f t="shared" ref="P13165:P13196" si="525">IF(AND(ISNUMBER(M13165),H13165&lt;&gt;4),(M13165-1)/6,IF(H13165=4,"DRP",IF(AND(H13165=3,M13165="NA"),"BAD",IF(AND(H13165=2),"CVL",IF(AND(H13165=1,ISBLANK(M13165)),"NULL","UNK")))))</f>
        <v>0.9</v>
      </c>
    </row>
    <row r="13166" spans="1:16" hidden="1" x14ac:dyDescent="0.25">
      <c r="A13166">
        <v>196338497</v>
      </c>
      <c r="B13166">
        <v>803401</v>
      </c>
      <c r="C13166" t="s">
        <v>318</v>
      </c>
      <c r="D13166">
        <v>2021661</v>
      </c>
      <c r="E13166" t="s">
        <v>305</v>
      </c>
      <c r="F13166" t="s">
        <v>214</v>
      </c>
      <c r="G13166" t="s">
        <v>215</v>
      </c>
      <c r="H13166">
        <v>2</v>
      </c>
      <c r="I13166">
        <v>2018</v>
      </c>
      <c r="J13166">
        <v>1</v>
      </c>
      <c r="L13166">
        <v>23107773</v>
      </c>
      <c r="M13166">
        <v>5.0999999999999996</v>
      </c>
      <c r="P13166" s="29">
        <f t="shared" si="525"/>
        <v>0.68333333333333324</v>
      </c>
    </row>
    <row r="13167" spans="1:16" hidden="1" x14ac:dyDescent="0.25">
      <c r="A13167">
        <v>196338497</v>
      </c>
      <c r="B13167">
        <v>803401</v>
      </c>
      <c r="C13167" t="s">
        <v>318</v>
      </c>
      <c r="D13167">
        <v>2021716</v>
      </c>
      <c r="E13167" t="s">
        <v>291</v>
      </c>
      <c r="F13167" t="s">
        <v>214</v>
      </c>
      <c r="G13167" t="s">
        <v>215</v>
      </c>
      <c r="H13167">
        <v>2</v>
      </c>
      <c r="I13167">
        <v>2018</v>
      </c>
      <c r="J13167">
        <v>1</v>
      </c>
      <c r="L13167">
        <v>23107801</v>
      </c>
      <c r="M13167">
        <v>5</v>
      </c>
      <c r="P13167" s="29">
        <f t="shared" si="525"/>
        <v>0.66666666666666663</v>
      </c>
    </row>
    <row r="13168" spans="1:16" hidden="1" x14ac:dyDescent="0.25">
      <c r="A13168">
        <v>196338497</v>
      </c>
      <c r="B13168">
        <v>803401</v>
      </c>
      <c r="C13168" t="s">
        <v>318</v>
      </c>
      <c r="D13168">
        <v>2021615</v>
      </c>
      <c r="E13168" t="s">
        <v>255</v>
      </c>
      <c r="F13168" t="s">
        <v>214</v>
      </c>
      <c r="G13168" t="s">
        <v>215</v>
      </c>
      <c r="H13168">
        <v>2</v>
      </c>
      <c r="I13168">
        <v>2018</v>
      </c>
      <c r="J13168">
        <v>1</v>
      </c>
      <c r="L13168">
        <v>23107757</v>
      </c>
      <c r="M13168">
        <v>4.7</v>
      </c>
      <c r="P13168" s="29">
        <f t="shared" si="525"/>
        <v>0.6166666666666667</v>
      </c>
    </row>
    <row r="13169" spans="1:16" hidden="1" x14ac:dyDescent="0.25">
      <c r="A13169">
        <v>196338497</v>
      </c>
      <c r="B13169">
        <v>803401</v>
      </c>
      <c r="C13169" t="s">
        <v>318</v>
      </c>
      <c r="D13169">
        <v>2024863</v>
      </c>
      <c r="E13169" t="s">
        <v>304</v>
      </c>
      <c r="F13169" t="s">
        <v>214</v>
      </c>
      <c r="G13169" t="s">
        <v>215</v>
      </c>
      <c r="H13169">
        <v>2</v>
      </c>
      <c r="I13169">
        <v>2018</v>
      </c>
      <c r="J13169">
        <v>1</v>
      </c>
      <c r="L13169">
        <v>23107771</v>
      </c>
      <c r="M13169">
        <v>4.5</v>
      </c>
      <c r="P13169" s="29">
        <f t="shared" si="525"/>
        <v>0.58333333333333337</v>
      </c>
    </row>
    <row r="13170" spans="1:16" hidden="1" x14ac:dyDescent="0.25">
      <c r="A13170">
        <v>196338497</v>
      </c>
      <c r="B13170">
        <v>803401</v>
      </c>
      <c r="C13170" t="s">
        <v>318</v>
      </c>
      <c r="D13170">
        <v>2021865</v>
      </c>
      <c r="E13170" t="s">
        <v>301</v>
      </c>
      <c r="F13170" t="s">
        <v>214</v>
      </c>
      <c r="G13170" t="s">
        <v>215</v>
      </c>
      <c r="H13170">
        <v>2</v>
      </c>
      <c r="I13170">
        <v>2018</v>
      </c>
      <c r="J13170">
        <v>1</v>
      </c>
      <c r="L13170">
        <v>23107721</v>
      </c>
      <c r="M13170">
        <v>5.4</v>
      </c>
      <c r="P13170" s="29">
        <f t="shared" si="525"/>
        <v>0.73333333333333339</v>
      </c>
    </row>
    <row r="13171" spans="1:16" hidden="1" x14ac:dyDescent="0.25">
      <c r="A13171">
        <v>196338497</v>
      </c>
      <c r="B13171">
        <v>803401</v>
      </c>
      <c r="C13171" t="s">
        <v>318</v>
      </c>
      <c r="D13171">
        <v>2021775</v>
      </c>
      <c r="E13171" t="s">
        <v>286</v>
      </c>
      <c r="F13171" t="s">
        <v>214</v>
      </c>
      <c r="G13171" t="s">
        <v>215</v>
      </c>
      <c r="H13171">
        <v>2</v>
      </c>
      <c r="I13171">
        <v>2018</v>
      </c>
      <c r="J13171">
        <v>1</v>
      </c>
      <c r="M13171">
        <v>6</v>
      </c>
      <c r="P13171" s="29">
        <f t="shared" si="525"/>
        <v>0.83333333333333337</v>
      </c>
    </row>
    <row r="13172" spans="1:16" hidden="1" x14ac:dyDescent="0.25">
      <c r="A13172">
        <v>196338497</v>
      </c>
      <c r="B13172">
        <v>803401</v>
      </c>
      <c r="C13172" t="s">
        <v>318</v>
      </c>
      <c r="D13172">
        <v>2019273</v>
      </c>
      <c r="E13172" t="s">
        <v>248</v>
      </c>
      <c r="F13172" t="s">
        <v>214</v>
      </c>
      <c r="G13172" t="s">
        <v>215</v>
      </c>
      <c r="H13172">
        <v>4</v>
      </c>
      <c r="I13172">
        <v>2018</v>
      </c>
      <c r="J13172">
        <v>2</v>
      </c>
      <c r="L13172">
        <v>23114619</v>
      </c>
      <c r="P13172" s="29" t="str">
        <f t="shared" si="525"/>
        <v>DRP</v>
      </c>
    </row>
    <row r="13173" spans="1:16" hidden="1" x14ac:dyDescent="0.25">
      <c r="A13173">
        <v>196338497</v>
      </c>
      <c r="B13173">
        <v>803401</v>
      </c>
      <c r="C13173" t="s">
        <v>318</v>
      </c>
      <c r="D13173">
        <v>2004602</v>
      </c>
      <c r="E13173" t="s">
        <v>277</v>
      </c>
      <c r="F13173" t="s">
        <v>214</v>
      </c>
      <c r="G13173" t="s">
        <v>215</v>
      </c>
      <c r="H13173">
        <v>2</v>
      </c>
      <c r="I13173">
        <v>2018</v>
      </c>
      <c r="J13173">
        <v>2</v>
      </c>
      <c r="L13173">
        <v>23115918</v>
      </c>
      <c r="M13173">
        <v>5.3</v>
      </c>
      <c r="P13173" s="29">
        <f t="shared" si="525"/>
        <v>0.71666666666666667</v>
      </c>
    </row>
    <row r="13174" spans="1:16" hidden="1" x14ac:dyDescent="0.25">
      <c r="A13174">
        <v>196338497</v>
      </c>
      <c r="B13174">
        <v>803401</v>
      </c>
      <c r="C13174" t="s">
        <v>318</v>
      </c>
      <c r="D13174">
        <v>2021664</v>
      </c>
      <c r="E13174" t="s">
        <v>311</v>
      </c>
      <c r="F13174" t="s">
        <v>214</v>
      </c>
      <c r="G13174" t="s">
        <v>215</v>
      </c>
      <c r="H13174">
        <v>2</v>
      </c>
      <c r="I13174">
        <v>2018</v>
      </c>
      <c r="J13174">
        <v>2</v>
      </c>
      <c r="L13174">
        <v>23115915</v>
      </c>
      <c r="M13174">
        <v>6.3</v>
      </c>
      <c r="P13174" s="29">
        <f t="shared" si="525"/>
        <v>0.8833333333333333</v>
      </c>
    </row>
    <row r="13175" spans="1:16" hidden="1" x14ac:dyDescent="0.25">
      <c r="A13175">
        <v>196338497</v>
      </c>
      <c r="B13175">
        <v>803401</v>
      </c>
      <c r="C13175" t="s">
        <v>318</v>
      </c>
      <c r="D13175">
        <v>2021671</v>
      </c>
      <c r="E13175" t="s">
        <v>303</v>
      </c>
      <c r="F13175" t="s">
        <v>214</v>
      </c>
      <c r="G13175" t="s">
        <v>215</v>
      </c>
      <c r="H13175">
        <v>2</v>
      </c>
      <c r="I13175">
        <v>2018</v>
      </c>
      <c r="J13175">
        <v>2</v>
      </c>
      <c r="L13175">
        <v>23115919</v>
      </c>
      <c r="M13175">
        <v>5</v>
      </c>
      <c r="P13175" s="29">
        <f t="shared" si="525"/>
        <v>0.66666666666666663</v>
      </c>
    </row>
    <row r="13176" spans="1:16" hidden="1" x14ac:dyDescent="0.25">
      <c r="A13176">
        <v>196338497</v>
      </c>
      <c r="B13176">
        <v>803401</v>
      </c>
      <c r="C13176" t="s">
        <v>318</v>
      </c>
      <c r="D13176">
        <v>2021744</v>
      </c>
      <c r="E13176" t="s">
        <v>262</v>
      </c>
      <c r="F13176" t="s">
        <v>214</v>
      </c>
      <c r="G13176" t="s">
        <v>215</v>
      </c>
      <c r="H13176">
        <v>2</v>
      </c>
      <c r="I13176">
        <v>2018</v>
      </c>
      <c r="J13176">
        <v>2</v>
      </c>
      <c r="L13176">
        <v>23115906</v>
      </c>
      <c r="M13176">
        <v>5.9</v>
      </c>
      <c r="P13176" s="29">
        <f t="shared" si="525"/>
        <v>0.81666666666666676</v>
      </c>
    </row>
    <row r="13177" spans="1:16" hidden="1" x14ac:dyDescent="0.25">
      <c r="A13177">
        <v>196338497</v>
      </c>
      <c r="B13177">
        <v>803401</v>
      </c>
      <c r="C13177" t="s">
        <v>318</v>
      </c>
      <c r="D13177">
        <v>2024921</v>
      </c>
      <c r="E13177" t="s">
        <v>225</v>
      </c>
      <c r="F13177" t="s">
        <v>214</v>
      </c>
      <c r="G13177" t="s">
        <v>215</v>
      </c>
      <c r="H13177">
        <v>2</v>
      </c>
      <c r="I13177">
        <v>2018</v>
      </c>
      <c r="J13177">
        <v>2</v>
      </c>
      <c r="L13177">
        <v>23115972</v>
      </c>
      <c r="M13177">
        <v>6.1</v>
      </c>
      <c r="P13177" s="29">
        <f t="shared" si="525"/>
        <v>0.85</v>
      </c>
    </row>
    <row r="13178" spans="1:16" hidden="1" x14ac:dyDescent="0.25">
      <c r="A13178">
        <v>196338497</v>
      </c>
      <c r="B13178">
        <v>803401</v>
      </c>
      <c r="C13178" t="s">
        <v>318</v>
      </c>
      <c r="D13178">
        <v>2024864</v>
      </c>
      <c r="E13178" t="s">
        <v>310</v>
      </c>
      <c r="F13178" t="s">
        <v>214</v>
      </c>
      <c r="G13178" t="s">
        <v>215</v>
      </c>
      <c r="H13178">
        <v>2</v>
      </c>
      <c r="I13178">
        <v>2018</v>
      </c>
      <c r="J13178">
        <v>2</v>
      </c>
      <c r="L13178">
        <v>23115914</v>
      </c>
      <c r="M13178">
        <v>5.5</v>
      </c>
      <c r="P13178" s="29">
        <f t="shared" si="525"/>
        <v>0.75</v>
      </c>
    </row>
    <row r="13179" spans="1:16" hidden="1" x14ac:dyDescent="0.25">
      <c r="A13179">
        <v>196338497</v>
      </c>
      <c r="B13179">
        <v>803401</v>
      </c>
      <c r="C13179" t="s">
        <v>318</v>
      </c>
      <c r="D13179">
        <v>2004587</v>
      </c>
      <c r="E13179" t="s">
        <v>288</v>
      </c>
      <c r="F13179" t="s">
        <v>214</v>
      </c>
      <c r="G13179" t="s">
        <v>215</v>
      </c>
      <c r="H13179">
        <v>2</v>
      </c>
      <c r="I13179">
        <v>2018</v>
      </c>
      <c r="J13179">
        <v>2</v>
      </c>
      <c r="L13179">
        <v>23115867</v>
      </c>
      <c r="M13179">
        <v>5.6</v>
      </c>
      <c r="P13179" s="29">
        <f t="shared" si="525"/>
        <v>0.76666666666666661</v>
      </c>
    </row>
    <row r="13180" spans="1:16" hidden="1" x14ac:dyDescent="0.25">
      <c r="A13180">
        <v>196338497</v>
      </c>
      <c r="B13180">
        <v>803401</v>
      </c>
      <c r="C13180" t="s">
        <v>318</v>
      </c>
      <c r="D13180">
        <v>2019273</v>
      </c>
      <c r="E13180" t="s">
        <v>248</v>
      </c>
      <c r="F13180" t="s">
        <v>214</v>
      </c>
      <c r="G13180" t="s">
        <v>215</v>
      </c>
      <c r="H13180">
        <v>2</v>
      </c>
      <c r="I13180">
        <v>2019</v>
      </c>
      <c r="J13180">
        <v>1</v>
      </c>
      <c r="L13180">
        <v>23121998</v>
      </c>
      <c r="M13180">
        <v>6.3</v>
      </c>
      <c r="P13180" s="29">
        <f t="shared" si="525"/>
        <v>0.8833333333333333</v>
      </c>
    </row>
    <row r="13181" spans="1:16" hidden="1" x14ac:dyDescent="0.25">
      <c r="A13181">
        <v>196338497</v>
      </c>
      <c r="B13181">
        <v>803401</v>
      </c>
      <c r="C13181" t="s">
        <v>318</v>
      </c>
      <c r="D13181">
        <v>2021841</v>
      </c>
      <c r="E13181" t="s">
        <v>306</v>
      </c>
      <c r="F13181" t="s">
        <v>214</v>
      </c>
      <c r="G13181" t="s">
        <v>215</v>
      </c>
      <c r="H13181">
        <v>2</v>
      </c>
      <c r="I13181">
        <v>2019</v>
      </c>
      <c r="J13181">
        <v>1</v>
      </c>
      <c r="L13181">
        <v>23120306</v>
      </c>
      <c r="M13181">
        <v>6.6</v>
      </c>
      <c r="P13181" s="29">
        <f t="shared" si="525"/>
        <v>0.93333333333333324</v>
      </c>
    </row>
    <row r="13182" spans="1:16" hidden="1" x14ac:dyDescent="0.25">
      <c r="A13182">
        <v>196338497</v>
      </c>
      <c r="B13182">
        <v>803401</v>
      </c>
      <c r="C13182" t="s">
        <v>318</v>
      </c>
      <c r="D13182">
        <v>2027111</v>
      </c>
      <c r="E13182" t="s">
        <v>322</v>
      </c>
      <c r="F13182" t="s">
        <v>320</v>
      </c>
      <c r="G13182" t="s">
        <v>321</v>
      </c>
      <c r="H13182">
        <v>2</v>
      </c>
      <c r="I13182">
        <v>2019</v>
      </c>
      <c r="J13182">
        <v>1</v>
      </c>
      <c r="L13182">
        <v>23121971</v>
      </c>
      <c r="M13182">
        <v>6.1</v>
      </c>
      <c r="P13182" s="29">
        <f t="shared" si="525"/>
        <v>0.85</v>
      </c>
    </row>
    <row r="13183" spans="1:16" hidden="1" x14ac:dyDescent="0.25">
      <c r="A13183">
        <v>196338497</v>
      </c>
      <c r="B13183">
        <v>803401</v>
      </c>
      <c r="C13183" t="s">
        <v>318</v>
      </c>
      <c r="D13183">
        <v>2021760</v>
      </c>
      <c r="E13183" t="s">
        <v>254</v>
      </c>
      <c r="F13183" t="s">
        <v>214</v>
      </c>
      <c r="G13183" t="s">
        <v>215</v>
      </c>
      <c r="H13183">
        <v>2</v>
      </c>
      <c r="I13183">
        <v>2019</v>
      </c>
      <c r="J13183">
        <v>1</v>
      </c>
      <c r="L13183">
        <v>23120307</v>
      </c>
      <c r="M13183">
        <v>6.1</v>
      </c>
      <c r="P13183" s="29">
        <f t="shared" si="525"/>
        <v>0.85</v>
      </c>
    </row>
    <row r="13184" spans="1:16" hidden="1" x14ac:dyDescent="0.25">
      <c r="A13184">
        <v>196338497</v>
      </c>
      <c r="B13184">
        <v>803401</v>
      </c>
      <c r="C13184" t="s">
        <v>318</v>
      </c>
      <c r="D13184">
        <v>2021730</v>
      </c>
      <c r="E13184" t="s">
        <v>307</v>
      </c>
      <c r="F13184" t="s">
        <v>214</v>
      </c>
      <c r="G13184" t="s">
        <v>215</v>
      </c>
      <c r="H13184">
        <v>2</v>
      </c>
      <c r="I13184">
        <v>2019</v>
      </c>
      <c r="J13184">
        <v>1</v>
      </c>
      <c r="L13184">
        <v>23120313</v>
      </c>
      <c r="M13184">
        <v>5.9</v>
      </c>
      <c r="P13184" s="29">
        <f t="shared" si="525"/>
        <v>0.81666666666666676</v>
      </c>
    </row>
    <row r="13185" spans="1:16" hidden="1" x14ac:dyDescent="0.25">
      <c r="A13185">
        <v>196338497</v>
      </c>
      <c r="B13185">
        <v>803401</v>
      </c>
      <c r="C13185" t="s">
        <v>318</v>
      </c>
      <c r="D13185">
        <v>2024865</v>
      </c>
      <c r="E13185" t="s">
        <v>284</v>
      </c>
      <c r="F13185" t="s">
        <v>214</v>
      </c>
      <c r="G13185" t="s">
        <v>215</v>
      </c>
      <c r="H13185">
        <v>2</v>
      </c>
      <c r="I13185">
        <v>2019</v>
      </c>
      <c r="J13185">
        <v>1</v>
      </c>
      <c r="L13185">
        <v>23123875</v>
      </c>
      <c r="M13185">
        <v>5.6</v>
      </c>
      <c r="P13185" s="29">
        <f t="shared" si="525"/>
        <v>0.76666666666666661</v>
      </c>
    </row>
    <row r="13186" spans="1:16" hidden="1" x14ac:dyDescent="0.25">
      <c r="A13186">
        <v>196338497</v>
      </c>
      <c r="B13186">
        <v>803401</v>
      </c>
      <c r="C13186" t="s">
        <v>318</v>
      </c>
      <c r="D13186">
        <v>2021808</v>
      </c>
      <c r="E13186" t="s">
        <v>283</v>
      </c>
      <c r="F13186" t="s">
        <v>214</v>
      </c>
      <c r="G13186" t="s">
        <v>215</v>
      </c>
      <c r="H13186">
        <v>2</v>
      </c>
      <c r="I13186">
        <v>2019</v>
      </c>
      <c r="J13186">
        <v>1</v>
      </c>
      <c r="L13186">
        <v>23120308</v>
      </c>
      <c r="M13186">
        <v>6.6</v>
      </c>
      <c r="P13186" s="29">
        <f t="shared" si="525"/>
        <v>0.93333333333333324</v>
      </c>
    </row>
    <row r="13187" spans="1:16" hidden="1" x14ac:dyDescent="0.25">
      <c r="A13187">
        <v>196338497</v>
      </c>
      <c r="B13187">
        <v>803401</v>
      </c>
      <c r="C13187" t="s">
        <v>318</v>
      </c>
      <c r="D13187">
        <v>2021689</v>
      </c>
      <c r="E13187" t="s">
        <v>312</v>
      </c>
      <c r="F13187" t="s">
        <v>214</v>
      </c>
      <c r="G13187" t="s">
        <v>215</v>
      </c>
      <c r="H13187">
        <v>1</v>
      </c>
      <c r="I13187">
        <v>2019</v>
      </c>
      <c r="J13187">
        <v>2</v>
      </c>
      <c r="L13187">
        <v>23129811</v>
      </c>
      <c r="P13187" s="29" t="str">
        <f t="shared" si="525"/>
        <v>NULL</v>
      </c>
    </row>
    <row r="13188" spans="1:16" hidden="1" x14ac:dyDescent="0.25">
      <c r="A13188">
        <v>196338497</v>
      </c>
      <c r="B13188">
        <v>803401</v>
      </c>
      <c r="C13188" t="s">
        <v>318</v>
      </c>
      <c r="D13188">
        <v>2021862</v>
      </c>
      <c r="E13188" t="s">
        <v>313</v>
      </c>
      <c r="F13188" t="s">
        <v>214</v>
      </c>
      <c r="G13188" t="s">
        <v>215</v>
      </c>
      <c r="H13188">
        <v>1</v>
      </c>
      <c r="I13188">
        <v>2019</v>
      </c>
      <c r="J13188">
        <v>2</v>
      </c>
      <c r="L13188">
        <v>23129813</v>
      </c>
      <c r="P13188" s="29" t="str">
        <f t="shared" si="525"/>
        <v>NULL</v>
      </c>
    </row>
    <row r="13189" spans="1:16" hidden="1" x14ac:dyDescent="0.25">
      <c r="A13189">
        <v>196338497</v>
      </c>
      <c r="B13189">
        <v>803401</v>
      </c>
      <c r="C13189" t="s">
        <v>318</v>
      </c>
      <c r="D13189">
        <v>2021818</v>
      </c>
      <c r="E13189" t="s">
        <v>285</v>
      </c>
      <c r="F13189" t="s">
        <v>214</v>
      </c>
      <c r="G13189" t="s">
        <v>215</v>
      </c>
      <c r="H13189">
        <v>1</v>
      </c>
      <c r="I13189">
        <v>2019</v>
      </c>
      <c r="J13189">
        <v>2</v>
      </c>
      <c r="L13189">
        <v>23130530</v>
      </c>
      <c r="P13189" s="29" t="str">
        <f t="shared" si="525"/>
        <v>NULL</v>
      </c>
    </row>
    <row r="13190" spans="1:16" hidden="1" x14ac:dyDescent="0.25">
      <c r="A13190">
        <v>196338497</v>
      </c>
      <c r="B13190">
        <v>803401</v>
      </c>
      <c r="C13190" t="s">
        <v>318</v>
      </c>
      <c r="D13190">
        <v>2021621</v>
      </c>
      <c r="E13190" t="s">
        <v>314</v>
      </c>
      <c r="F13190" t="s">
        <v>214</v>
      </c>
      <c r="G13190" t="s">
        <v>215</v>
      </c>
      <c r="H13190">
        <v>1</v>
      </c>
      <c r="I13190">
        <v>2019</v>
      </c>
      <c r="J13190">
        <v>2</v>
      </c>
      <c r="L13190">
        <v>23130528</v>
      </c>
      <c r="P13190" s="29" t="str">
        <f t="shared" si="525"/>
        <v>NULL</v>
      </c>
    </row>
    <row r="13191" spans="1:16" hidden="1" x14ac:dyDescent="0.25">
      <c r="A13191">
        <v>196338497</v>
      </c>
      <c r="B13191">
        <v>803401</v>
      </c>
      <c r="C13191" t="s">
        <v>318</v>
      </c>
      <c r="D13191">
        <v>2021710</v>
      </c>
      <c r="E13191" t="s">
        <v>278</v>
      </c>
      <c r="F13191" t="s">
        <v>214</v>
      </c>
      <c r="G13191" t="s">
        <v>215</v>
      </c>
      <c r="H13191">
        <v>1</v>
      </c>
      <c r="I13191">
        <v>2019</v>
      </c>
      <c r="J13191">
        <v>2</v>
      </c>
      <c r="L13191">
        <v>23129397</v>
      </c>
      <c r="P13191" s="29" t="str">
        <f t="shared" si="525"/>
        <v>NULL</v>
      </c>
    </row>
    <row r="13192" spans="1:16" hidden="1" x14ac:dyDescent="0.25">
      <c r="A13192">
        <v>196338497</v>
      </c>
      <c r="B13192">
        <v>803401</v>
      </c>
      <c r="C13192" t="s">
        <v>318</v>
      </c>
      <c r="D13192">
        <v>2004609</v>
      </c>
      <c r="E13192" t="s">
        <v>309</v>
      </c>
      <c r="F13192" t="s">
        <v>214</v>
      </c>
      <c r="G13192" t="s">
        <v>215</v>
      </c>
      <c r="H13192">
        <v>1</v>
      </c>
      <c r="I13192">
        <v>2019</v>
      </c>
      <c r="J13192">
        <v>2</v>
      </c>
      <c r="L13192">
        <v>23129808</v>
      </c>
      <c r="P13192" s="29" t="str">
        <f t="shared" si="525"/>
        <v>NULL</v>
      </c>
    </row>
    <row r="13193" spans="1:16" hidden="1" x14ac:dyDescent="0.25">
      <c r="A13193">
        <v>196338497</v>
      </c>
      <c r="B13193">
        <v>803401</v>
      </c>
      <c r="C13193" t="s">
        <v>318</v>
      </c>
      <c r="D13193">
        <v>2019274</v>
      </c>
      <c r="E13193" t="s">
        <v>247</v>
      </c>
      <c r="F13193" t="s">
        <v>214</v>
      </c>
      <c r="G13193" t="s">
        <v>215</v>
      </c>
      <c r="H13193">
        <v>1</v>
      </c>
      <c r="I13193">
        <v>2019</v>
      </c>
      <c r="J13193">
        <v>2</v>
      </c>
      <c r="L13193">
        <v>23129171</v>
      </c>
      <c r="P13193" s="29" t="str">
        <f t="shared" si="525"/>
        <v>NULL</v>
      </c>
    </row>
    <row r="13194" spans="1:16" hidden="1" x14ac:dyDescent="0.25">
      <c r="A13194">
        <v>196345000</v>
      </c>
      <c r="B13194">
        <v>803401</v>
      </c>
      <c r="C13194" t="s">
        <v>318</v>
      </c>
      <c r="D13194">
        <v>2005118</v>
      </c>
      <c r="E13194" t="s">
        <v>223</v>
      </c>
      <c r="F13194" t="s">
        <v>214</v>
      </c>
      <c r="G13194" t="s">
        <v>215</v>
      </c>
      <c r="H13194">
        <v>3</v>
      </c>
      <c r="I13194">
        <v>2016</v>
      </c>
      <c r="J13194">
        <v>1</v>
      </c>
      <c r="L13194">
        <v>23081294</v>
      </c>
      <c r="M13194">
        <v>3.4</v>
      </c>
      <c r="P13194" s="29">
        <f t="shared" si="525"/>
        <v>0.39999999999999997</v>
      </c>
    </row>
    <row r="13195" spans="1:16" hidden="1" x14ac:dyDescent="0.25">
      <c r="A13195">
        <v>196345000</v>
      </c>
      <c r="B13195">
        <v>803401</v>
      </c>
      <c r="C13195" t="s">
        <v>318</v>
      </c>
      <c r="D13195">
        <v>2021754</v>
      </c>
      <c r="E13195" t="s">
        <v>216</v>
      </c>
      <c r="F13195" t="s">
        <v>214</v>
      </c>
      <c r="G13195" t="s">
        <v>215</v>
      </c>
      <c r="H13195">
        <v>2</v>
      </c>
      <c r="I13195">
        <v>2016</v>
      </c>
      <c r="J13195">
        <v>1</v>
      </c>
      <c r="L13195">
        <v>23081096</v>
      </c>
      <c r="M13195">
        <v>5</v>
      </c>
      <c r="P13195" s="29">
        <f t="shared" si="525"/>
        <v>0.66666666666666663</v>
      </c>
    </row>
    <row r="13196" spans="1:16" hidden="1" x14ac:dyDescent="0.25">
      <c r="A13196">
        <v>196345000</v>
      </c>
      <c r="B13196">
        <v>803401</v>
      </c>
      <c r="C13196" t="s">
        <v>318</v>
      </c>
      <c r="D13196">
        <v>2005102</v>
      </c>
      <c r="E13196" t="s">
        <v>218</v>
      </c>
      <c r="F13196" t="s">
        <v>214</v>
      </c>
      <c r="G13196" t="s">
        <v>215</v>
      </c>
      <c r="H13196">
        <v>3</v>
      </c>
      <c r="I13196">
        <v>2016</v>
      </c>
      <c r="J13196">
        <v>1</v>
      </c>
      <c r="L13196">
        <v>23081383</v>
      </c>
      <c r="M13196">
        <v>3.8</v>
      </c>
      <c r="P13196" s="29">
        <f t="shared" si="525"/>
        <v>0.46666666666666662</v>
      </c>
    </row>
    <row r="13197" spans="1:16" hidden="1" x14ac:dyDescent="0.25">
      <c r="A13197">
        <v>196345000</v>
      </c>
      <c r="B13197">
        <v>803401</v>
      </c>
      <c r="C13197" t="s">
        <v>318</v>
      </c>
      <c r="D13197">
        <v>2005099</v>
      </c>
      <c r="E13197" t="s">
        <v>217</v>
      </c>
      <c r="F13197" t="s">
        <v>214</v>
      </c>
      <c r="G13197" t="s">
        <v>215</v>
      </c>
      <c r="H13197">
        <v>2</v>
      </c>
      <c r="I13197">
        <v>2016</v>
      </c>
      <c r="J13197">
        <v>1</v>
      </c>
      <c r="L13197">
        <v>23081376</v>
      </c>
      <c r="M13197">
        <v>5.8</v>
      </c>
      <c r="P13197" s="29">
        <f t="shared" ref="P13197:P13219" si="526">IF(AND(ISNUMBER(M13197),H13197&lt;&gt;4),(M13197-1)/6,IF(H13197=4,"DRP",IF(AND(H13197=3,M13197="NA"),"BAD",IF(AND(H13197=2),"CVL",IF(AND(H13197=1,ISBLANK(M13197)),"NULL","UNK")))))</f>
        <v>0.79999999999999993</v>
      </c>
    </row>
    <row r="13198" spans="1:16" hidden="1" x14ac:dyDescent="0.25">
      <c r="A13198">
        <v>196345000</v>
      </c>
      <c r="B13198">
        <v>803401</v>
      </c>
      <c r="C13198" t="s">
        <v>318</v>
      </c>
      <c r="D13198">
        <v>2021600</v>
      </c>
      <c r="E13198" t="s">
        <v>219</v>
      </c>
      <c r="F13198" t="s">
        <v>214</v>
      </c>
      <c r="G13198" t="s">
        <v>215</v>
      </c>
      <c r="H13198">
        <v>2</v>
      </c>
      <c r="I13198">
        <v>2016</v>
      </c>
      <c r="J13198">
        <v>1</v>
      </c>
      <c r="L13198">
        <v>23081081</v>
      </c>
      <c r="M13198">
        <v>4</v>
      </c>
      <c r="P13198" s="29">
        <f t="shared" si="526"/>
        <v>0.5</v>
      </c>
    </row>
    <row r="13199" spans="1:16" hidden="1" x14ac:dyDescent="0.25">
      <c r="A13199">
        <v>196345000</v>
      </c>
      <c r="B13199">
        <v>803401</v>
      </c>
      <c r="C13199" t="s">
        <v>318</v>
      </c>
      <c r="D13199">
        <v>2004098</v>
      </c>
      <c r="E13199" t="s">
        <v>213</v>
      </c>
      <c r="F13199" t="s">
        <v>214</v>
      </c>
      <c r="G13199" t="s">
        <v>215</v>
      </c>
      <c r="H13199">
        <v>2</v>
      </c>
      <c r="I13199">
        <v>2016</v>
      </c>
      <c r="J13199">
        <v>1</v>
      </c>
      <c r="L13199">
        <v>23078147</v>
      </c>
      <c r="M13199">
        <v>4.9000000000000004</v>
      </c>
      <c r="P13199" s="29">
        <f t="shared" si="526"/>
        <v>0.65</v>
      </c>
    </row>
    <row r="13200" spans="1:16" hidden="1" x14ac:dyDescent="0.25">
      <c r="A13200">
        <v>196345000</v>
      </c>
      <c r="B13200">
        <v>803401</v>
      </c>
      <c r="C13200" t="s">
        <v>318</v>
      </c>
      <c r="D13200">
        <v>2005118</v>
      </c>
      <c r="E13200" t="s">
        <v>223</v>
      </c>
      <c r="F13200" t="s">
        <v>214</v>
      </c>
      <c r="G13200" t="s">
        <v>215</v>
      </c>
      <c r="H13200">
        <v>3</v>
      </c>
      <c r="I13200">
        <v>2016</v>
      </c>
      <c r="J13200">
        <v>2</v>
      </c>
      <c r="L13200">
        <v>23086744</v>
      </c>
      <c r="M13200">
        <v>2.8</v>
      </c>
      <c r="P13200" s="29">
        <f t="shared" si="526"/>
        <v>0.3</v>
      </c>
    </row>
    <row r="13201" spans="1:16" hidden="1" x14ac:dyDescent="0.25">
      <c r="A13201">
        <v>196345000</v>
      </c>
      <c r="B13201">
        <v>803401</v>
      </c>
      <c r="C13201" t="s">
        <v>318</v>
      </c>
      <c r="D13201">
        <v>2005102</v>
      </c>
      <c r="E13201" t="s">
        <v>218</v>
      </c>
      <c r="F13201" t="s">
        <v>214</v>
      </c>
      <c r="G13201" t="s">
        <v>215</v>
      </c>
      <c r="H13201">
        <v>3</v>
      </c>
      <c r="I13201">
        <v>2016</v>
      </c>
      <c r="J13201">
        <v>2</v>
      </c>
      <c r="L13201">
        <v>23086741</v>
      </c>
      <c r="M13201">
        <v>2.1</v>
      </c>
      <c r="P13201" s="29">
        <f t="shared" si="526"/>
        <v>0.18333333333333335</v>
      </c>
    </row>
    <row r="13202" spans="1:16" hidden="1" x14ac:dyDescent="0.25">
      <c r="A13202">
        <v>196345000</v>
      </c>
      <c r="B13202">
        <v>803401</v>
      </c>
      <c r="C13202" t="s">
        <v>318</v>
      </c>
      <c r="D13202">
        <v>2021763</v>
      </c>
      <c r="E13202" t="s">
        <v>298</v>
      </c>
      <c r="F13202" t="s">
        <v>214</v>
      </c>
      <c r="G13202" t="s">
        <v>215</v>
      </c>
      <c r="H13202">
        <v>3</v>
      </c>
      <c r="I13202">
        <v>2016</v>
      </c>
      <c r="J13202">
        <v>2</v>
      </c>
      <c r="L13202">
        <v>23086847</v>
      </c>
      <c r="M13202">
        <v>2.5</v>
      </c>
      <c r="P13202" s="29">
        <f t="shared" si="526"/>
        <v>0.25</v>
      </c>
    </row>
    <row r="13203" spans="1:16" hidden="1" x14ac:dyDescent="0.25">
      <c r="A13203">
        <v>196345000</v>
      </c>
      <c r="B13203">
        <v>803401</v>
      </c>
      <c r="C13203" t="s">
        <v>318</v>
      </c>
      <c r="D13203">
        <v>2005117</v>
      </c>
      <c r="E13203" t="s">
        <v>220</v>
      </c>
      <c r="F13203" t="s">
        <v>214</v>
      </c>
      <c r="G13203" t="s">
        <v>215</v>
      </c>
      <c r="H13203">
        <v>3</v>
      </c>
      <c r="I13203">
        <v>2016</v>
      </c>
      <c r="J13203">
        <v>2</v>
      </c>
      <c r="L13203">
        <v>23084480</v>
      </c>
      <c r="M13203">
        <v>2</v>
      </c>
      <c r="P13203" s="29">
        <f t="shared" si="526"/>
        <v>0.16666666666666666</v>
      </c>
    </row>
    <row r="13204" spans="1:16" hidden="1" x14ac:dyDescent="0.25">
      <c r="A13204">
        <v>196345000</v>
      </c>
      <c r="B13204">
        <v>803401</v>
      </c>
      <c r="C13204" t="s">
        <v>318</v>
      </c>
      <c r="D13204">
        <v>2021756</v>
      </c>
      <c r="E13204" t="s">
        <v>253</v>
      </c>
      <c r="F13204" t="s">
        <v>214</v>
      </c>
      <c r="G13204" t="s">
        <v>215</v>
      </c>
      <c r="H13204">
        <v>3</v>
      </c>
      <c r="I13204">
        <v>2016</v>
      </c>
      <c r="J13204">
        <v>2</v>
      </c>
      <c r="L13204">
        <v>23086838</v>
      </c>
      <c r="M13204">
        <v>2.4</v>
      </c>
      <c r="P13204" s="29">
        <f t="shared" si="526"/>
        <v>0.23333333333333331</v>
      </c>
    </row>
    <row r="13205" spans="1:16" hidden="1" x14ac:dyDescent="0.25">
      <c r="A13205">
        <v>196345000</v>
      </c>
      <c r="B13205">
        <v>803401</v>
      </c>
      <c r="C13205" t="s">
        <v>318</v>
      </c>
      <c r="D13205">
        <v>2021602</v>
      </c>
      <c r="E13205" t="s">
        <v>242</v>
      </c>
      <c r="F13205" t="s">
        <v>214</v>
      </c>
      <c r="G13205" t="s">
        <v>215</v>
      </c>
      <c r="H13205">
        <v>3</v>
      </c>
      <c r="I13205">
        <v>2016</v>
      </c>
      <c r="J13205">
        <v>2</v>
      </c>
      <c r="L13205">
        <v>23086745</v>
      </c>
      <c r="M13205">
        <v>2.5</v>
      </c>
      <c r="P13205" s="29">
        <f t="shared" si="526"/>
        <v>0.25</v>
      </c>
    </row>
    <row r="13206" spans="1:16" hidden="1" x14ac:dyDescent="0.25">
      <c r="A13206">
        <v>196345000</v>
      </c>
      <c r="B13206">
        <v>803401</v>
      </c>
      <c r="C13206" t="s">
        <v>318</v>
      </c>
      <c r="D13206">
        <v>2021580</v>
      </c>
      <c r="E13206" t="s">
        <v>241</v>
      </c>
      <c r="F13206" t="s">
        <v>214</v>
      </c>
      <c r="G13206" t="s">
        <v>215</v>
      </c>
      <c r="H13206">
        <v>3</v>
      </c>
      <c r="I13206">
        <v>2016</v>
      </c>
      <c r="J13206">
        <v>2</v>
      </c>
      <c r="L13206">
        <v>23086827</v>
      </c>
      <c r="M13206">
        <v>2.5</v>
      </c>
      <c r="P13206" s="29">
        <f t="shared" si="526"/>
        <v>0.25</v>
      </c>
    </row>
    <row r="13207" spans="1:16" hidden="1" x14ac:dyDescent="0.25">
      <c r="A13207">
        <v>196359419</v>
      </c>
      <c r="B13207">
        <v>803403</v>
      </c>
      <c r="C13207" t="s">
        <v>224</v>
      </c>
      <c r="D13207">
        <v>2021900</v>
      </c>
      <c r="E13207" t="s">
        <v>216</v>
      </c>
      <c r="F13207" t="s">
        <v>214</v>
      </c>
      <c r="G13207" t="s">
        <v>215</v>
      </c>
      <c r="H13207">
        <v>2</v>
      </c>
      <c r="I13207">
        <v>2016</v>
      </c>
      <c r="J13207">
        <v>1</v>
      </c>
      <c r="L13207">
        <v>23078554</v>
      </c>
      <c r="M13207">
        <v>5.7</v>
      </c>
      <c r="P13207" s="29">
        <f t="shared" si="526"/>
        <v>0.78333333333333333</v>
      </c>
    </row>
    <row r="13208" spans="1:16" hidden="1" x14ac:dyDescent="0.25">
      <c r="A13208">
        <v>196359419</v>
      </c>
      <c r="B13208">
        <v>803403</v>
      </c>
      <c r="C13208" t="s">
        <v>224</v>
      </c>
      <c r="D13208">
        <v>2021879</v>
      </c>
      <c r="E13208" t="s">
        <v>219</v>
      </c>
      <c r="F13208" t="s">
        <v>214</v>
      </c>
      <c r="G13208" t="s">
        <v>215</v>
      </c>
      <c r="H13208">
        <v>2</v>
      </c>
      <c r="I13208">
        <v>2016</v>
      </c>
      <c r="J13208">
        <v>1</v>
      </c>
      <c r="L13208">
        <v>23078551</v>
      </c>
      <c r="M13208">
        <v>4</v>
      </c>
      <c r="P13208" s="29">
        <f t="shared" si="526"/>
        <v>0.5</v>
      </c>
    </row>
    <row r="13209" spans="1:16" hidden="1" x14ac:dyDescent="0.25">
      <c r="A13209">
        <v>196359419</v>
      </c>
      <c r="B13209">
        <v>803403</v>
      </c>
      <c r="C13209" t="s">
        <v>224</v>
      </c>
      <c r="D13209">
        <v>2005125</v>
      </c>
      <c r="E13209" t="s">
        <v>223</v>
      </c>
      <c r="F13209" t="s">
        <v>214</v>
      </c>
      <c r="G13209" t="s">
        <v>215</v>
      </c>
      <c r="H13209">
        <v>2</v>
      </c>
      <c r="I13209">
        <v>2016</v>
      </c>
      <c r="J13209">
        <v>1</v>
      </c>
      <c r="L13209">
        <v>23078449</v>
      </c>
      <c r="M13209">
        <v>5.7</v>
      </c>
      <c r="P13209" s="29">
        <f t="shared" si="526"/>
        <v>0.78333333333333333</v>
      </c>
    </row>
    <row r="13210" spans="1:16" hidden="1" x14ac:dyDescent="0.25">
      <c r="A13210">
        <v>196359419</v>
      </c>
      <c r="B13210">
        <v>803403</v>
      </c>
      <c r="C13210" t="s">
        <v>224</v>
      </c>
      <c r="D13210">
        <v>2005111</v>
      </c>
      <c r="E13210" t="s">
        <v>218</v>
      </c>
      <c r="F13210" t="s">
        <v>214</v>
      </c>
      <c r="G13210" t="s">
        <v>215</v>
      </c>
      <c r="H13210">
        <v>2</v>
      </c>
      <c r="I13210">
        <v>2016</v>
      </c>
      <c r="J13210">
        <v>1</v>
      </c>
      <c r="L13210">
        <v>23078557</v>
      </c>
      <c r="M13210">
        <v>5.5</v>
      </c>
      <c r="P13210" s="29">
        <f t="shared" si="526"/>
        <v>0.75</v>
      </c>
    </row>
    <row r="13211" spans="1:16" hidden="1" x14ac:dyDescent="0.25">
      <c r="A13211">
        <v>196359419</v>
      </c>
      <c r="B13211">
        <v>803403</v>
      </c>
      <c r="C13211" t="s">
        <v>224</v>
      </c>
      <c r="D13211">
        <v>2005108</v>
      </c>
      <c r="E13211" t="s">
        <v>217</v>
      </c>
      <c r="F13211" t="s">
        <v>214</v>
      </c>
      <c r="G13211" t="s">
        <v>215</v>
      </c>
      <c r="H13211">
        <v>2</v>
      </c>
      <c r="I13211">
        <v>2016</v>
      </c>
      <c r="J13211">
        <v>1</v>
      </c>
      <c r="L13211">
        <v>23078550</v>
      </c>
      <c r="M13211">
        <v>4.5</v>
      </c>
      <c r="P13211" s="29">
        <f t="shared" si="526"/>
        <v>0.58333333333333337</v>
      </c>
    </row>
    <row r="13212" spans="1:16" hidden="1" x14ac:dyDescent="0.25">
      <c r="A13212">
        <v>196359419</v>
      </c>
      <c r="B13212">
        <v>803403</v>
      </c>
      <c r="C13212" t="s">
        <v>224</v>
      </c>
      <c r="D13212">
        <v>2004172</v>
      </c>
      <c r="E13212" t="s">
        <v>213</v>
      </c>
      <c r="F13212" t="s">
        <v>214</v>
      </c>
      <c r="G13212" t="s">
        <v>215</v>
      </c>
      <c r="H13212">
        <v>2</v>
      </c>
      <c r="I13212">
        <v>2016</v>
      </c>
      <c r="J13212">
        <v>1</v>
      </c>
      <c r="L13212">
        <v>23078276</v>
      </c>
      <c r="M13212">
        <v>6.6</v>
      </c>
      <c r="P13212" s="29">
        <f t="shared" si="526"/>
        <v>0.93333333333333324</v>
      </c>
    </row>
    <row r="13213" spans="1:16" hidden="1" x14ac:dyDescent="0.25">
      <c r="A13213">
        <v>196359419</v>
      </c>
      <c r="B13213">
        <v>803403</v>
      </c>
      <c r="C13213" t="s">
        <v>224</v>
      </c>
      <c r="D13213">
        <v>2021994</v>
      </c>
      <c r="E13213" t="s">
        <v>298</v>
      </c>
      <c r="F13213" t="s">
        <v>214</v>
      </c>
      <c r="G13213" t="s">
        <v>215</v>
      </c>
      <c r="H13213">
        <v>3</v>
      </c>
      <c r="I13213">
        <v>2016</v>
      </c>
      <c r="J13213">
        <v>2</v>
      </c>
      <c r="L13213">
        <v>23086007</v>
      </c>
      <c r="M13213" t="s">
        <v>221</v>
      </c>
      <c r="P13213" s="29" t="str">
        <f t="shared" si="526"/>
        <v>BAD</v>
      </c>
    </row>
    <row r="13214" spans="1:16" hidden="1" x14ac:dyDescent="0.25">
      <c r="A13214">
        <v>196359419</v>
      </c>
      <c r="B13214">
        <v>803403</v>
      </c>
      <c r="C13214" t="s">
        <v>224</v>
      </c>
      <c r="D13214">
        <v>2021880</v>
      </c>
      <c r="E13214" t="s">
        <v>242</v>
      </c>
      <c r="F13214" t="s">
        <v>214</v>
      </c>
      <c r="G13214" t="s">
        <v>215</v>
      </c>
      <c r="H13214">
        <v>3</v>
      </c>
      <c r="I13214">
        <v>2016</v>
      </c>
      <c r="J13214">
        <v>2</v>
      </c>
      <c r="L13214">
        <v>23085994</v>
      </c>
      <c r="M13214" t="s">
        <v>221</v>
      </c>
      <c r="P13214" s="29" t="str">
        <f t="shared" si="526"/>
        <v>BAD</v>
      </c>
    </row>
    <row r="13215" spans="1:16" hidden="1" x14ac:dyDescent="0.25">
      <c r="A13215">
        <v>196359419</v>
      </c>
      <c r="B13215">
        <v>803403</v>
      </c>
      <c r="C13215" t="s">
        <v>224</v>
      </c>
      <c r="D13215">
        <v>2021901</v>
      </c>
      <c r="E13215" t="s">
        <v>253</v>
      </c>
      <c r="F13215" t="s">
        <v>214</v>
      </c>
      <c r="G13215" t="s">
        <v>215</v>
      </c>
      <c r="H13215">
        <v>3</v>
      </c>
      <c r="I13215">
        <v>2016</v>
      </c>
      <c r="J13215">
        <v>2</v>
      </c>
      <c r="L13215">
        <v>23086001</v>
      </c>
      <c r="M13215">
        <v>3.7</v>
      </c>
      <c r="P13215" s="29">
        <f t="shared" si="526"/>
        <v>0.45</v>
      </c>
    </row>
    <row r="13216" spans="1:16" hidden="1" x14ac:dyDescent="0.25">
      <c r="A13216">
        <v>196359419</v>
      </c>
      <c r="B13216">
        <v>803403</v>
      </c>
      <c r="C13216" t="s">
        <v>224</v>
      </c>
      <c r="D13216">
        <v>2021876</v>
      </c>
      <c r="E13216" t="s">
        <v>241</v>
      </c>
      <c r="F13216" t="s">
        <v>214</v>
      </c>
      <c r="G13216" t="s">
        <v>215</v>
      </c>
      <c r="H13216">
        <v>3</v>
      </c>
      <c r="I13216">
        <v>2016</v>
      </c>
      <c r="J13216">
        <v>2</v>
      </c>
      <c r="L13216">
        <v>23085996</v>
      </c>
      <c r="M13216">
        <v>2.8</v>
      </c>
      <c r="P13216" s="29">
        <f t="shared" si="526"/>
        <v>0.3</v>
      </c>
    </row>
    <row r="13217" spans="1:16" hidden="1" x14ac:dyDescent="0.25">
      <c r="A13217">
        <v>196359419</v>
      </c>
      <c r="B13217">
        <v>803403</v>
      </c>
      <c r="C13217" t="s">
        <v>224</v>
      </c>
      <c r="D13217">
        <v>2005124</v>
      </c>
      <c r="E13217" t="s">
        <v>220</v>
      </c>
      <c r="F13217" t="s">
        <v>214</v>
      </c>
      <c r="G13217" t="s">
        <v>215</v>
      </c>
      <c r="H13217">
        <v>3</v>
      </c>
      <c r="I13217">
        <v>2016</v>
      </c>
      <c r="J13217">
        <v>2</v>
      </c>
      <c r="L13217">
        <v>23086006</v>
      </c>
      <c r="M13217">
        <v>3.1</v>
      </c>
      <c r="P13217" s="29">
        <f t="shared" si="526"/>
        <v>0.35000000000000003</v>
      </c>
    </row>
    <row r="13218" spans="1:16" hidden="1" x14ac:dyDescent="0.25">
      <c r="A13218">
        <v>196359419</v>
      </c>
      <c r="B13218">
        <v>803403</v>
      </c>
      <c r="C13218" t="s">
        <v>224</v>
      </c>
      <c r="D13218">
        <v>2004173</v>
      </c>
      <c r="E13218" t="s">
        <v>245</v>
      </c>
      <c r="F13218" t="s">
        <v>214</v>
      </c>
      <c r="G13218" t="s">
        <v>215</v>
      </c>
      <c r="H13218">
        <v>3</v>
      </c>
      <c r="I13218">
        <v>2016</v>
      </c>
      <c r="J13218">
        <v>2</v>
      </c>
      <c r="L13218">
        <v>23085258</v>
      </c>
      <c r="M13218" t="s">
        <v>221</v>
      </c>
      <c r="P13218" s="29" t="str">
        <f t="shared" si="526"/>
        <v>BAD</v>
      </c>
    </row>
    <row r="13219" spans="1:16" hidden="1" x14ac:dyDescent="0.25">
      <c r="A13219">
        <v>196359419</v>
      </c>
      <c r="B13219">
        <v>803403</v>
      </c>
      <c r="C13219" t="s">
        <v>224</v>
      </c>
      <c r="D13219">
        <v>2004183</v>
      </c>
      <c r="E13219" t="s">
        <v>244</v>
      </c>
      <c r="F13219" t="s">
        <v>214</v>
      </c>
      <c r="G13219" t="s">
        <v>215</v>
      </c>
      <c r="H13219">
        <v>2</v>
      </c>
      <c r="I13219">
        <v>2016</v>
      </c>
      <c r="J13219">
        <v>2</v>
      </c>
      <c r="L13219">
        <v>23088005</v>
      </c>
      <c r="M13219">
        <v>5.9</v>
      </c>
      <c r="P13219" s="29">
        <f t="shared" si="526"/>
        <v>0.81666666666666676</v>
      </c>
    </row>
    <row r="13220" spans="1:16" hidden="1" x14ac:dyDescent="0.25">
      <c r="A13220">
        <v>196359567</v>
      </c>
      <c r="B13220">
        <v>803401</v>
      </c>
      <c r="C13220" t="s">
        <v>318</v>
      </c>
      <c r="D13220">
        <v>2004098</v>
      </c>
      <c r="E13220" t="s">
        <v>213</v>
      </c>
      <c r="F13220" t="s">
        <v>214</v>
      </c>
      <c r="G13220" t="s">
        <v>215</v>
      </c>
      <c r="H13220">
        <v>2</v>
      </c>
      <c r="I13220">
        <v>2015</v>
      </c>
      <c r="J13220">
        <v>1</v>
      </c>
      <c r="L13220">
        <v>23066601</v>
      </c>
      <c r="M13220">
        <v>6</v>
      </c>
      <c r="P13220" s="29">
        <f t="shared" ref="P13220:P13231" si="527">IF(AND(ISNUMBER(M13220),H13220&lt;&gt;4,N13220&lt;&gt;"X"),(M13220-1)/6,IF(H13220=4,"DRP",IF(AND(H13220=3,M13220="NA"),"BAD",IF(AND(H13220=2),"CVL",IF(AND(H13220=1,ISBLANK(M13220)),"NULL","UNK")))))</f>
        <v>0.83333333333333337</v>
      </c>
    </row>
    <row r="13221" spans="1:16" hidden="1" x14ac:dyDescent="0.25">
      <c r="A13221">
        <v>196359567</v>
      </c>
      <c r="B13221">
        <v>803401</v>
      </c>
      <c r="C13221" t="s">
        <v>318</v>
      </c>
      <c r="D13221">
        <v>2005102</v>
      </c>
      <c r="E13221" t="s">
        <v>218</v>
      </c>
      <c r="F13221" t="s">
        <v>214</v>
      </c>
      <c r="G13221" t="s">
        <v>215</v>
      </c>
      <c r="H13221">
        <v>2</v>
      </c>
      <c r="I13221">
        <v>2015</v>
      </c>
      <c r="J13221">
        <v>1</v>
      </c>
      <c r="L13221">
        <v>23066492</v>
      </c>
      <c r="M13221">
        <v>4</v>
      </c>
      <c r="P13221" s="29">
        <f t="shared" si="527"/>
        <v>0.5</v>
      </c>
    </row>
    <row r="13222" spans="1:16" hidden="1" x14ac:dyDescent="0.25">
      <c r="A13222">
        <v>196359567</v>
      </c>
      <c r="B13222">
        <v>803401</v>
      </c>
      <c r="C13222" t="s">
        <v>318</v>
      </c>
      <c r="D13222">
        <v>2021754</v>
      </c>
      <c r="E13222" t="s">
        <v>216</v>
      </c>
      <c r="F13222" t="s">
        <v>214</v>
      </c>
      <c r="G13222" t="s">
        <v>215</v>
      </c>
      <c r="H13222">
        <v>3</v>
      </c>
      <c r="I13222">
        <v>2015</v>
      </c>
      <c r="J13222">
        <v>1</v>
      </c>
      <c r="L13222">
        <v>23066478</v>
      </c>
      <c r="M13222" t="s">
        <v>221</v>
      </c>
      <c r="P13222" s="29" t="str">
        <f t="shared" si="527"/>
        <v>BAD</v>
      </c>
    </row>
    <row r="13223" spans="1:16" hidden="1" x14ac:dyDescent="0.25">
      <c r="A13223">
        <v>196359567</v>
      </c>
      <c r="B13223">
        <v>803401</v>
      </c>
      <c r="C13223" t="s">
        <v>318</v>
      </c>
      <c r="D13223">
        <v>2005099</v>
      </c>
      <c r="E13223" t="s">
        <v>217</v>
      </c>
      <c r="F13223" t="s">
        <v>214</v>
      </c>
      <c r="G13223" t="s">
        <v>215</v>
      </c>
      <c r="H13223">
        <v>2</v>
      </c>
      <c r="I13223">
        <v>2015</v>
      </c>
      <c r="J13223">
        <v>1</v>
      </c>
      <c r="L13223">
        <v>23066430</v>
      </c>
      <c r="M13223">
        <v>4.5</v>
      </c>
      <c r="P13223" s="29">
        <f t="shared" si="527"/>
        <v>0.58333333333333337</v>
      </c>
    </row>
    <row r="13224" spans="1:16" hidden="1" x14ac:dyDescent="0.25">
      <c r="A13224">
        <v>196359567</v>
      </c>
      <c r="B13224">
        <v>803401</v>
      </c>
      <c r="C13224" t="s">
        <v>318</v>
      </c>
      <c r="D13224">
        <v>2021600</v>
      </c>
      <c r="E13224" t="s">
        <v>219</v>
      </c>
      <c r="F13224" t="s">
        <v>214</v>
      </c>
      <c r="G13224" t="s">
        <v>215</v>
      </c>
      <c r="H13224">
        <v>2</v>
      </c>
      <c r="I13224">
        <v>2015</v>
      </c>
      <c r="J13224">
        <v>1</v>
      </c>
      <c r="L13224">
        <v>23066439</v>
      </c>
      <c r="M13224">
        <v>4.2</v>
      </c>
      <c r="P13224" s="29">
        <f t="shared" si="527"/>
        <v>0.53333333333333333</v>
      </c>
    </row>
    <row r="13225" spans="1:16" hidden="1" x14ac:dyDescent="0.25">
      <c r="A13225">
        <v>196359567</v>
      </c>
      <c r="B13225">
        <v>803401</v>
      </c>
      <c r="C13225" t="s">
        <v>318</v>
      </c>
      <c r="D13225">
        <v>2005118</v>
      </c>
      <c r="E13225" t="s">
        <v>223</v>
      </c>
      <c r="F13225" t="s">
        <v>214</v>
      </c>
      <c r="G13225" t="s">
        <v>215</v>
      </c>
      <c r="H13225">
        <v>2</v>
      </c>
      <c r="I13225">
        <v>2015</v>
      </c>
      <c r="J13225">
        <v>1</v>
      </c>
      <c r="L13225">
        <v>23067520</v>
      </c>
      <c r="M13225">
        <v>4.7</v>
      </c>
      <c r="P13225" s="29">
        <f t="shared" si="527"/>
        <v>0.6166666666666667</v>
      </c>
    </row>
    <row r="13226" spans="1:16" hidden="1" x14ac:dyDescent="0.25">
      <c r="A13226">
        <v>196359567</v>
      </c>
      <c r="B13226">
        <v>803401</v>
      </c>
      <c r="C13226" t="s">
        <v>318</v>
      </c>
      <c r="D13226">
        <v>2004112</v>
      </c>
      <c r="E13226" t="s">
        <v>244</v>
      </c>
      <c r="F13226" t="s">
        <v>214</v>
      </c>
      <c r="G13226" t="s">
        <v>215</v>
      </c>
      <c r="H13226">
        <v>2</v>
      </c>
      <c r="I13226">
        <v>2015</v>
      </c>
      <c r="J13226">
        <v>2</v>
      </c>
      <c r="L13226">
        <v>23073236</v>
      </c>
      <c r="M13226">
        <v>5.8</v>
      </c>
      <c r="P13226" s="29">
        <f t="shared" si="527"/>
        <v>0.79999999999999993</v>
      </c>
    </row>
    <row r="13227" spans="1:16" hidden="1" x14ac:dyDescent="0.25">
      <c r="A13227">
        <v>196359567</v>
      </c>
      <c r="B13227">
        <v>803401</v>
      </c>
      <c r="C13227" t="s">
        <v>318</v>
      </c>
      <c r="D13227">
        <v>2004116</v>
      </c>
      <c r="E13227" t="s">
        <v>229</v>
      </c>
      <c r="F13227" t="s">
        <v>214</v>
      </c>
      <c r="G13227" t="s">
        <v>215</v>
      </c>
      <c r="H13227">
        <v>2</v>
      </c>
      <c r="I13227">
        <v>2015</v>
      </c>
      <c r="J13227">
        <v>2</v>
      </c>
      <c r="L13227">
        <v>23073301</v>
      </c>
      <c r="M13227">
        <v>5.8</v>
      </c>
      <c r="P13227" s="29">
        <f t="shared" si="527"/>
        <v>0.79999999999999993</v>
      </c>
    </row>
    <row r="13228" spans="1:16" hidden="1" x14ac:dyDescent="0.25">
      <c r="A13228">
        <v>196359567</v>
      </c>
      <c r="B13228">
        <v>803401</v>
      </c>
      <c r="C13228" t="s">
        <v>318</v>
      </c>
      <c r="D13228">
        <v>2021580</v>
      </c>
      <c r="E13228" t="s">
        <v>241</v>
      </c>
      <c r="F13228" t="s">
        <v>214</v>
      </c>
      <c r="G13228" t="s">
        <v>215</v>
      </c>
      <c r="H13228">
        <v>3</v>
      </c>
      <c r="I13228">
        <v>2015</v>
      </c>
      <c r="J13228">
        <v>2</v>
      </c>
      <c r="L13228">
        <v>23072000</v>
      </c>
      <c r="M13228">
        <v>3.7</v>
      </c>
      <c r="P13228" s="29">
        <f t="shared" si="527"/>
        <v>0.45</v>
      </c>
    </row>
    <row r="13229" spans="1:16" hidden="1" x14ac:dyDescent="0.25">
      <c r="A13229">
        <v>196359567</v>
      </c>
      <c r="B13229">
        <v>803401</v>
      </c>
      <c r="C13229" t="s">
        <v>318</v>
      </c>
      <c r="D13229">
        <v>2005117</v>
      </c>
      <c r="E13229" t="s">
        <v>220</v>
      </c>
      <c r="F13229" t="s">
        <v>214</v>
      </c>
      <c r="G13229" t="s">
        <v>215</v>
      </c>
      <c r="H13229">
        <v>3</v>
      </c>
      <c r="I13229">
        <v>2015</v>
      </c>
      <c r="J13229">
        <v>2</v>
      </c>
      <c r="L13229">
        <v>23070387</v>
      </c>
      <c r="M13229">
        <v>2.2999999999999998</v>
      </c>
      <c r="P13229" s="29">
        <f t="shared" si="527"/>
        <v>0.21666666666666665</v>
      </c>
    </row>
    <row r="13230" spans="1:16" hidden="1" x14ac:dyDescent="0.25">
      <c r="A13230">
        <v>196359567</v>
      </c>
      <c r="B13230">
        <v>803401</v>
      </c>
      <c r="C13230" t="s">
        <v>318</v>
      </c>
      <c r="D13230">
        <v>2021602</v>
      </c>
      <c r="E13230" t="s">
        <v>242</v>
      </c>
      <c r="F13230" t="s">
        <v>214</v>
      </c>
      <c r="G13230" t="s">
        <v>215</v>
      </c>
      <c r="H13230">
        <v>2</v>
      </c>
      <c r="I13230">
        <v>2015</v>
      </c>
      <c r="J13230">
        <v>2</v>
      </c>
      <c r="L13230">
        <v>23072008</v>
      </c>
      <c r="M13230">
        <v>4.5999999999999996</v>
      </c>
      <c r="P13230" s="29">
        <f t="shared" si="527"/>
        <v>0.6</v>
      </c>
    </row>
    <row r="13231" spans="1:16" hidden="1" x14ac:dyDescent="0.25">
      <c r="A13231">
        <v>196359567</v>
      </c>
      <c r="B13231">
        <v>803401</v>
      </c>
      <c r="C13231" t="s">
        <v>318</v>
      </c>
      <c r="D13231">
        <v>2021754</v>
      </c>
      <c r="E13231" t="s">
        <v>216</v>
      </c>
      <c r="F13231" t="s">
        <v>214</v>
      </c>
      <c r="G13231" t="s">
        <v>215</v>
      </c>
      <c r="H13231">
        <v>3</v>
      </c>
      <c r="I13231">
        <v>2015</v>
      </c>
      <c r="J13231">
        <v>2</v>
      </c>
      <c r="L13231">
        <v>23074127</v>
      </c>
      <c r="M13231">
        <v>3.3</v>
      </c>
      <c r="P13231" s="29">
        <f t="shared" si="527"/>
        <v>0.3833333333333333</v>
      </c>
    </row>
    <row r="13232" spans="1:16" hidden="1" x14ac:dyDescent="0.25">
      <c r="A13232">
        <v>196359567</v>
      </c>
      <c r="B13232">
        <v>803401</v>
      </c>
      <c r="C13232" t="s">
        <v>318</v>
      </c>
      <c r="D13232">
        <v>2004099</v>
      </c>
      <c r="E13232" t="s">
        <v>245</v>
      </c>
      <c r="F13232" t="s">
        <v>214</v>
      </c>
      <c r="G13232" t="s">
        <v>215</v>
      </c>
      <c r="H13232">
        <v>2</v>
      </c>
      <c r="I13232">
        <v>2016</v>
      </c>
      <c r="J13232">
        <v>1</v>
      </c>
      <c r="L13232">
        <v>23073324</v>
      </c>
      <c r="M13232">
        <v>6.6</v>
      </c>
      <c r="P13232" s="29">
        <f t="shared" ref="P13232:P13295" si="528">IF(AND(ISNUMBER(M13232),H13232&lt;&gt;4),(M13232-1)/6,IF(H13232=4,"DRP",IF(AND(H13232=3,M13232="NA"),"BAD",IF(AND(H13232=2),"CVL",IF(AND(H13232=1,ISBLANK(M13232)),"NULL","UNK")))))</f>
        <v>0.93333333333333324</v>
      </c>
    </row>
    <row r="13233" spans="1:16" hidden="1" x14ac:dyDescent="0.25">
      <c r="A13233">
        <v>196359567</v>
      </c>
      <c r="B13233">
        <v>803401</v>
      </c>
      <c r="C13233" t="s">
        <v>318</v>
      </c>
      <c r="D13233">
        <v>2021754</v>
      </c>
      <c r="E13233" t="s">
        <v>216</v>
      </c>
      <c r="F13233" t="s">
        <v>214</v>
      </c>
      <c r="G13233" t="s">
        <v>215</v>
      </c>
      <c r="H13233">
        <v>2</v>
      </c>
      <c r="I13233">
        <v>2016</v>
      </c>
      <c r="J13233">
        <v>1</v>
      </c>
      <c r="L13233">
        <v>23081127</v>
      </c>
      <c r="M13233">
        <v>5.0999999999999996</v>
      </c>
      <c r="P13233" s="29">
        <f t="shared" si="528"/>
        <v>0.68333333333333324</v>
      </c>
    </row>
    <row r="13234" spans="1:16" hidden="1" x14ac:dyDescent="0.25">
      <c r="A13234">
        <v>196359567</v>
      </c>
      <c r="B13234">
        <v>803401</v>
      </c>
      <c r="C13234" t="s">
        <v>318</v>
      </c>
      <c r="D13234">
        <v>2021580</v>
      </c>
      <c r="E13234" t="s">
        <v>241</v>
      </c>
      <c r="F13234" t="s">
        <v>214</v>
      </c>
      <c r="G13234" t="s">
        <v>215</v>
      </c>
      <c r="H13234">
        <v>2</v>
      </c>
      <c r="I13234">
        <v>2016</v>
      </c>
      <c r="J13234">
        <v>1</v>
      </c>
      <c r="L13234">
        <v>23081157</v>
      </c>
      <c r="M13234">
        <v>5.4</v>
      </c>
      <c r="P13234" s="29">
        <f t="shared" si="528"/>
        <v>0.73333333333333339</v>
      </c>
    </row>
    <row r="13235" spans="1:16" hidden="1" x14ac:dyDescent="0.25">
      <c r="A13235">
        <v>196359567</v>
      </c>
      <c r="B13235">
        <v>803401</v>
      </c>
      <c r="C13235" t="s">
        <v>318</v>
      </c>
      <c r="D13235">
        <v>2005117</v>
      </c>
      <c r="E13235" t="s">
        <v>220</v>
      </c>
      <c r="F13235" t="s">
        <v>214</v>
      </c>
      <c r="G13235" t="s">
        <v>215</v>
      </c>
      <c r="H13235">
        <v>2</v>
      </c>
      <c r="I13235">
        <v>2016</v>
      </c>
      <c r="J13235">
        <v>1</v>
      </c>
      <c r="L13235">
        <v>23078736</v>
      </c>
      <c r="M13235">
        <v>5</v>
      </c>
      <c r="P13235" s="29">
        <f t="shared" si="528"/>
        <v>0.66666666666666663</v>
      </c>
    </row>
    <row r="13236" spans="1:16" hidden="1" x14ac:dyDescent="0.25">
      <c r="A13236">
        <v>196359567</v>
      </c>
      <c r="B13236">
        <v>803401</v>
      </c>
      <c r="C13236" t="s">
        <v>318</v>
      </c>
      <c r="D13236">
        <v>2005131</v>
      </c>
      <c r="E13236" t="s">
        <v>228</v>
      </c>
      <c r="F13236" t="s">
        <v>214</v>
      </c>
      <c r="G13236" t="s">
        <v>215</v>
      </c>
      <c r="H13236">
        <v>2</v>
      </c>
      <c r="I13236">
        <v>2016</v>
      </c>
      <c r="J13236">
        <v>1</v>
      </c>
      <c r="L13236">
        <v>23081641</v>
      </c>
      <c r="M13236">
        <v>6.3</v>
      </c>
      <c r="P13236" s="29">
        <f t="shared" si="528"/>
        <v>0.8833333333333333</v>
      </c>
    </row>
    <row r="13237" spans="1:16" hidden="1" x14ac:dyDescent="0.25">
      <c r="A13237">
        <v>196359567</v>
      </c>
      <c r="B13237">
        <v>803401</v>
      </c>
      <c r="C13237" t="s">
        <v>318</v>
      </c>
      <c r="D13237">
        <v>2021638</v>
      </c>
      <c r="E13237" t="s">
        <v>250</v>
      </c>
      <c r="F13237" t="s">
        <v>214</v>
      </c>
      <c r="G13237" t="s">
        <v>215</v>
      </c>
      <c r="H13237">
        <v>2</v>
      </c>
      <c r="I13237">
        <v>2016</v>
      </c>
      <c r="J13237">
        <v>2</v>
      </c>
      <c r="L13237">
        <v>23086852</v>
      </c>
      <c r="M13237">
        <v>4</v>
      </c>
      <c r="P13237" s="29">
        <f t="shared" si="528"/>
        <v>0.5</v>
      </c>
    </row>
    <row r="13238" spans="1:16" hidden="1" x14ac:dyDescent="0.25">
      <c r="A13238">
        <v>196359567</v>
      </c>
      <c r="B13238">
        <v>803401</v>
      </c>
      <c r="C13238" t="s">
        <v>318</v>
      </c>
      <c r="D13238">
        <v>2021596</v>
      </c>
      <c r="E13238" t="s">
        <v>294</v>
      </c>
      <c r="F13238" t="s">
        <v>214</v>
      </c>
      <c r="G13238" t="s">
        <v>215</v>
      </c>
      <c r="H13238">
        <v>2</v>
      </c>
      <c r="I13238">
        <v>2016</v>
      </c>
      <c r="J13238">
        <v>2</v>
      </c>
      <c r="L13238">
        <v>23086860</v>
      </c>
      <c r="M13238">
        <v>4.2</v>
      </c>
      <c r="P13238" s="29">
        <f t="shared" si="528"/>
        <v>0.53333333333333333</v>
      </c>
    </row>
    <row r="13239" spans="1:16" hidden="1" x14ac:dyDescent="0.25">
      <c r="A13239">
        <v>196359567</v>
      </c>
      <c r="B13239">
        <v>803401</v>
      </c>
      <c r="C13239" t="s">
        <v>318</v>
      </c>
      <c r="D13239">
        <v>2021781</v>
      </c>
      <c r="E13239" t="s">
        <v>235</v>
      </c>
      <c r="F13239" t="s">
        <v>214</v>
      </c>
      <c r="G13239" t="s">
        <v>215</v>
      </c>
      <c r="H13239">
        <v>2</v>
      </c>
      <c r="I13239">
        <v>2016</v>
      </c>
      <c r="J13239">
        <v>2</v>
      </c>
      <c r="L13239">
        <v>23086901</v>
      </c>
      <c r="M13239">
        <v>4.7</v>
      </c>
      <c r="P13239" s="29">
        <f t="shared" si="528"/>
        <v>0.6166666666666667</v>
      </c>
    </row>
    <row r="13240" spans="1:16" hidden="1" x14ac:dyDescent="0.25">
      <c r="A13240">
        <v>196359567</v>
      </c>
      <c r="B13240">
        <v>803401</v>
      </c>
      <c r="C13240" t="s">
        <v>318</v>
      </c>
      <c r="D13240">
        <v>2021763</v>
      </c>
      <c r="E13240" t="s">
        <v>298</v>
      </c>
      <c r="F13240" t="s">
        <v>214</v>
      </c>
      <c r="G13240" t="s">
        <v>215</v>
      </c>
      <c r="H13240">
        <v>2</v>
      </c>
      <c r="I13240">
        <v>2016</v>
      </c>
      <c r="J13240">
        <v>2</v>
      </c>
      <c r="L13240">
        <v>23086845</v>
      </c>
      <c r="M13240">
        <v>5.2</v>
      </c>
      <c r="P13240" s="29">
        <f t="shared" si="528"/>
        <v>0.70000000000000007</v>
      </c>
    </row>
    <row r="13241" spans="1:16" hidden="1" x14ac:dyDescent="0.25">
      <c r="A13241">
        <v>196359567</v>
      </c>
      <c r="B13241">
        <v>803401</v>
      </c>
      <c r="C13241" t="s">
        <v>318</v>
      </c>
      <c r="D13241">
        <v>2021756</v>
      </c>
      <c r="E13241" t="s">
        <v>253</v>
      </c>
      <c r="F13241" t="s">
        <v>214</v>
      </c>
      <c r="G13241" t="s">
        <v>215</v>
      </c>
      <c r="H13241">
        <v>2</v>
      </c>
      <c r="I13241">
        <v>2016</v>
      </c>
      <c r="J13241">
        <v>2</v>
      </c>
      <c r="L13241">
        <v>23086837</v>
      </c>
      <c r="M13241">
        <v>4</v>
      </c>
      <c r="P13241" s="29">
        <f t="shared" si="528"/>
        <v>0.5</v>
      </c>
    </row>
    <row r="13242" spans="1:16" hidden="1" x14ac:dyDescent="0.25">
      <c r="A13242">
        <v>196359567</v>
      </c>
      <c r="B13242">
        <v>803401</v>
      </c>
      <c r="C13242" t="s">
        <v>318</v>
      </c>
      <c r="D13242">
        <v>2021993</v>
      </c>
      <c r="E13242" t="s">
        <v>256</v>
      </c>
      <c r="F13242" t="s">
        <v>214</v>
      </c>
      <c r="G13242" t="s">
        <v>215</v>
      </c>
      <c r="H13242">
        <v>2</v>
      </c>
      <c r="I13242">
        <v>2017</v>
      </c>
      <c r="J13242">
        <v>1</v>
      </c>
      <c r="L13242">
        <v>23093317</v>
      </c>
      <c r="M13242">
        <v>5.7</v>
      </c>
      <c r="P13242" s="29">
        <f t="shared" si="528"/>
        <v>0.78333333333333333</v>
      </c>
    </row>
    <row r="13243" spans="1:16" hidden="1" x14ac:dyDescent="0.25">
      <c r="A13243">
        <v>196359567</v>
      </c>
      <c r="B13243">
        <v>803401</v>
      </c>
      <c r="C13243" t="s">
        <v>318</v>
      </c>
      <c r="D13243">
        <v>2021874</v>
      </c>
      <c r="E13243" t="s">
        <v>226</v>
      </c>
      <c r="F13243" t="s">
        <v>214</v>
      </c>
      <c r="G13243" t="s">
        <v>215</v>
      </c>
      <c r="H13243">
        <v>2</v>
      </c>
      <c r="I13243">
        <v>2017</v>
      </c>
      <c r="J13243">
        <v>1</v>
      </c>
      <c r="L13243">
        <v>23095591</v>
      </c>
      <c r="M13243">
        <v>4.2</v>
      </c>
      <c r="P13243" s="29">
        <f t="shared" si="528"/>
        <v>0.53333333333333333</v>
      </c>
    </row>
    <row r="13244" spans="1:16" hidden="1" x14ac:dyDescent="0.25">
      <c r="A13244">
        <v>196359567</v>
      </c>
      <c r="B13244">
        <v>803401</v>
      </c>
      <c r="C13244" t="s">
        <v>318</v>
      </c>
      <c r="D13244">
        <v>2021640</v>
      </c>
      <c r="E13244" t="s">
        <v>227</v>
      </c>
      <c r="F13244" t="s">
        <v>214</v>
      </c>
      <c r="G13244" t="s">
        <v>215</v>
      </c>
      <c r="H13244">
        <v>2</v>
      </c>
      <c r="I13244">
        <v>2017</v>
      </c>
      <c r="J13244">
        <v>1</v>
      </c>
      <c r="L13244">
        <v>23092943</v>
      </c>
      <c r="M13244">
        <v>4.4000000000000004</v>
      </c>
      <c r="P13244" s="29">
        <f t="shared" si="528"/>
        <v>0.56666666666666676</v>
      </c>
    </row>
    <row r="13245" spans="1:16" hidden="1" x14ac:dyDescent="0.25">
      <c r="A13245">
        <v>196359567</v>
      </c>
      <c r="B13245">
        <v>803401</v>
      </c>
      <c r="C13245" t="s">
        <v>318</v>
      </c>
      <c r="D13245">
        <v>2021679</v>
      </c>
      <c r="E13245" t="s">
        <v>259</v>
      </c>
      <c r="F13245" t="s">
        <v>214</v>
      </c>
      <c r="G13245" t="s">
        <v>215</v>
      </c>
      <c r="H13245">
        <v>2</v>
      </c>
      <c r="I13245">
        <v>2017</v>
      </c>
      <c r="J13245">
        <v>1</v>
      </c>
      <c r="L13245">
        <v>23095788</v>
      </c>
      <c r="M13245">
        <v>5.8</v>
      </c>
      <c r="P13245" s="29">
        <f t="shared" si="528"/>
        <v>0.79999999999999993</v>
      </c>
    </row>
    <row r="13246" spans="1:16" hidden="1" x14ac:dyDescent="0.25">
      <c r="A13246">
        <v>196359567</v>
      </c>
      <c r="B13246">
        <v>803401</v>
      </c>
      <c r="C13246" t="s">
        <v>318</v>
      </c>
      <c r="D13246">
        <v>2005120</v>
      </c>
      <c r="E13246" t="s">
        <v>293</v>
      </c>
      <c r="F13246" t="s">
        <v>214</v>
      </c>
      <c r="G13246" t="s">
        <v>215</v>
      </c>
      <c r="H13246">
        <v>2</v>
      </c>
      <c r="I13246">
        <v>2017</v>
      </c>
      <c r="J13246">
        <v>1</v>
      </c>
      <c r="L13246">
        <v>23094177</v>
      </c>
      <c r="M13246">
        <v>6.1</v>
      </c>
      <c r="P13246" s="29">
        <f t="shared" si="528"/>
        <v>0.85</v>
      </c>
    </row>
    <row r="13247" spans="1:16" hidden="1" x14ac:dyDescent="0.25">
      <c r="A13247">
        <v>196359567</v>
      </c>
      <c r="B13247">
        <v>803401</v>
      </c>
      <c r="C13247" t="s">
        <v>318</v>
      </c>
      <c r="D13247">
        <v>2019271</v>
      </c>
      <c r="E13247" t="s">
        <v>236</v>
      </c>
      <c r="F13247" t="s">
        <v>214</v>
      </c>
      <c r="G13247" t="s">
        <v>215</v>
      </c>
      <c r="H13247">
        <v>2</v>
      </c>
      <c r="I13247">
        <v>2017</v>
      </c>
      <c r="J13247">
        <v>2</v>
      </c>
      <c r="L13247">
        <v>23097908</v>
      </c>
      <c r="M13247">
        <v>5.8</v>
      </c>
      <c r="P13247" s="29">
        <f t="shared" si="528"/>
        <v>0.79999999999999993</v>
      </c>
    </row>
    <row r="13248" spans="1:16" hidden="1" x14ac:dyDescent="0.25">
      <c r="A13248">
        <v>196359567</v>
      </c>
      <c r="B13248">
        <v>803401</v>
      </c>
      <c r="C13248" t="s">
        <v>318</v>
      </c>
      <c r="D13248">
        <v>2004591</v>
      </c>
      <c r="E13248" t="s">
        <v>271</v>
      </c>
      <c r="F13248" t="s">
        <v>214</v>
      </c>
      <c r="G13248" t="s">
        <v>215</v>
      </c>
      <c r="H13248">
        <v>2</v>
      </c>
      <c r="I13248">
        <v>2017</v>
      </c>
      <c r="J13248">
        <v>2</v>
      </c>
      <c r="L13248">
        <v>23097625</v>
      </c>
      <c r="M13248">
        <v>4.9000000000000004</v>
      </c>
      <c r="P13248" s="29">
        <f t="shared" si="528"/>
        <v>0.65</v>
      </c>
    </row>
    <row r="13249" spans="1:16" hidden="1" x14ac:dyDescent="0.25">
      <c r="A13249">
        <v>196359567</v>
      </c>
      <c r="B13249">
        <v>803401</v>
      </c>
      <c r="C13249" t="s">
        <v>318</v>
      </c>
      <c r="D13249">
        <v>2004752</v>
      </c>
      <c r="E13249" t="s">
        <v>290</v>
      </c>
      <c r="F13249" t="s">
        <v>214</v>
      </c>
      <c r="G13249" t="s">
        <v>215</v>
      </c>
      <c r="H13249">
        <v>2</v>
      </c>
      <c r="I13249">
        <v>2017</v>
      </c>
      <c r="J13249">
        <v>2</v>
      </c>
      <c r="L13249">
        <v>23101236</v>
      </c>
      <c r="M13249">
        <v>4.9000000000000004</v>
      </c>
      <c r="P13249" s="29">
        <f t="shared" si="528"/>
        <v>0.65</v>
      </c>
    </row>
    <row r="13250" spans="1:16" hidden="1" x14ac:dyDescent="0.25">
      <c r="A13250">
        <v>196359567</v>
      </c>
      <c r="B13250">
        <v>803401</v>
      </c>
      <c r="C13250" t="s">
        <v>318</v>
      </c>
      <c r="D13250">
        <v>2024862</v>
      </c>
      <c r="E13250" t="s">
        <v>289</v>
      </c>
      <c r="F13250" t="s">
        <v>214</v>
      </c>
      <c r="G13250" t="s">
        <v>215</v>
      </c>
      <c r="H13250">
        <v>2</v>
      </c>
      <c r="I13250">
        <v>2017</v>
      </c>
      <c r="J13250">
        <v>2</v>
      </c>
      <c r="L13250">
        <v>23097632</v>
      </c>
      <c r="M13250">
        <v>5</v>
      </c>
      <c r="P13250" s="29">
        <f t="shared" si="528"/>
        <v>0.66666666666666663</v>
      </c>
    </row>
    <row r="13251" spans="1:16" hidden="1" x14ac:dyDescent="0.25">
      <c r="A13251">
        <v>196359567</v>
      </c>
      <c r="B13251">
        <v>803401</v>
      </c>
      <c r="C13251" t="s">
        <v>318</v>
      </c>
      <c r="D13251">
        <v>2021787</v>
      </c>
      <c r="E13251" t="s">
        <v>292</v>
      </c>
      <c r="F13251" t="s">
        <v>214</v>
      </c>
      <c r="G13251" t="s">
        <v>215</v>
      </c>
      <c r="H13251">
        <v>2</v>
      </c>
      <c r="I13251">
        <v>2017</v>
      </c>
      <c r="J13251">
        <v>2</v>
      </c>
      <c r="L13251">
        <v>23097627</v>
      </c>
      <c r="M13251">
        <v>5.0999999999999996</v>
      </c>
      <c r="P13251" s="29">
        <f t="shared" si="528"/>
        <v>0.68333333333333324</v>
      </c>
    </row>
    <row r="13252" spans="1:16" hidden="1" x14ac:dyDescent="0.25">
      <c r="A13252">
        <v>196359567</v>
      </c>
      <c r="B13252">
        <v>803401</v>
      </c>
      <c r="C13252" t="s">
        <v>318</v>
      </c>
      <c r="D13252">
        <v>2021750</v>
      </c>
      <c r="E13252" t="s">
        <v>296</v>
      </c>
      <c r="F13252" t="s">
        <v>214</v>
      </c>
      <c r="G13252" t="s">
        <v>215</v>
      </c>
      <c r="H13252">
        <v>2</v>
      </c>
      <c r="I13252">
        <v>2017</v>
      </c>
      <c r="J13252">
        <v>2</v>
      </c>
      <c r="L13252">
        <v>23097531</v>
      </c>
      <c r="M13252">
        <v>4.5999999999999996</v>
      </c>
      <c r="P13252" s="29">
        <f t="shared" si="528"/>
        <v>0.6</v>
      </c>
    </row>
    <row r="13253" spans="1:16" hidden="1" x14ac:dyDescent="0.25">
      <c r="A13253">
        <v>196359567</v>
      </c>
      <c r="B13253">
        <v>803401</v>
      </c>
      <c r="C13253" t="s">
        <v>318</v>
      </c>
      <c r="D13253">
        <v>2021725</v>
      </c>
      <c r="E13253" t="s">
        <v>257</v>
      </c>
      <c r="F13253" t="s">
        <v>214</v>
      </c>
      <c r="G13253" t="s">
        <v>215</v>
      </c>
      <c r="H13253">
        <v>2</v>
      </c>
      <c r="I13253">
        <v>2017</v>
      </c>
      <c r="J13253">
        <v>2</v>
      </c>
      <c r="L13253">
        <v>23097532</v>
      </c>
      <c r="M13253">
        <v>4</v>
      </c>
      <c r="P13253" s="29">
        <f t="shared" si="528"/>
        <v>0.5</v>
      </c>
    </row>
    <row r="13254" spans="1:16" hidden="1" x14ac:dyDescent="0.25">
      <c r="A13254">
        <v>196359567</v>
      </c>
      <c r="B13254">
        <v>803401</v>
      </c>
      <c r="C13254" t="s">
        <v>318</v>
      </c>
      <c r="D13254">
        <v>2021661</v>
      </c>
      <c r="E13254" t="s">
        <v>305</v>
      </c>
      <c r="F13254" t="s">
        <v>214</v>
      </c>
      <c r="G13254" t="s">
        <v>215</v>
      </c>
      <c r="H13254">
        <v>2</v>
      </c>
      <c r="I13254">
        <v>2018</v>
      </c>
      <c r="J13254">
        <v>1</v>
      </c>
      <c r="L13254">
        <v>23107773</v>
      </c>
      <c r="M13254">
        <v>4.5</v>
      </c>
      <c r="P13254" s="29">
        <f t="shared" si="528"/>
        <v>0.58333333333333337</v>
      </c>
    </row>
    <row r="13255" spans="1:16" hidden="1" x14ac:dyDescent="0.25">
      <c r="A13255">
        <v>196359567</v>
      </c>
      <c r="B13255">
        <v>803401</v>
      </c>
      <c r="C13255" t="s">
        <v>318</v>
      </c>
      <c r="D13255">
        <v>2021865</v>
      </c>
      <c r="E13255" t="s">
        <v>301</v>
      </c>
      <c r="F13255" t="s">
        <v>214</v>
      </c>
      <c r="G13255" t="s">
        <v>215</v>
      </c>
      <c r="H13255">
        <v>2</v>
      </c>
      <c r="I13255">
        <v>2018</v>
      </c>
      <c r="J13255">
        <v>1</v>
      </c>
      <c r="L13255">
        <v>23107721</v>
      </c>
      <c r="M13255">
        <v>4</v>
      </c>
      <c r="P13255" s="29">
        <f t="shared" si="528"/>
        <v>0.5</v>
      </c>
    </row>
    <row r="13256" spans="1:16" hidden="1" x14ac:dyDescent="0.25">
      <c r="A13256">
        <v>196359567</v>
      </c>
      <c r="B13256">
        <v>803401</v>
      </c>
      <c r="C13256" t="s">
        <v>318</v>
      </c>
      <c r="D13256">
        <v>2021615</v>
      </c>
      <c r="E13256" t="s">
        <v>255</v>
      </c>
      <c r="F13256" t="s">
        <v>214</v>
      </c>
      <c r="G13256" t="s">
        <v>215</v>
      </c>
      <c r="H13256">
        <v>2</v>
      </c>
      <c r="I13256">
        <v>2018</v>
      </c>
      <c r="J13256">
        <v>1</v>
      </c>
      <c r="L13256">
        <v>23107757</v>
      </c>
      <c r="M13256">
        <v>4.2</v>
      </c>
      <c r="P13256" s="29">
        <f t="shared" si="528"/>
        <v>0.53333333333333333</v>
      </c>
    </row>
    <row r="13257" spans="1:16" hidden="1" x14ac:dyDescent="0.25">
      <c r="A13257">
        <v>196359567</v>
      </c>
      <c r="B13257">
        <v>803401</v>
      </c>
      <c r="C13257" t="s">
        <v>318</v>
      </c>
      <c r="D13257">
        <v>2021591</v>
      </c>
      <c r="E13257" t="s">
        <v>240</v>
      </c>
      <c r="F13257" t="s">
        <v>214</v>
      </c>
      <c r="G13257" t="s">
        <v>215</v>
      </c>
      <c r="H13257">
        <v>2</v>
      </c>
      <c r="I13257">
        <v>2018</v>
      </c>
      <c r="J13257">
        <v>1</v>
      </c>
      <c r="L13257">
        <v>23107750</v>
      </c>
      <c r="M13257">
        <v>5.7</v>
      </c>
      <c r="P13257" s="29">
        <f t="shared" si="528"/>
        <v>0.78333333333333333</v>
      </c>
    </row>
    <row r="13258" spans="1:16" hidden="1" x14ac:dyDescent="0.25">
      <c r="A13258">
        <v>196359567</v>
      </c>
      <c r="B13258">
        <v>803401</v>
      </c>
      <c r="C13258" t="s">
        <v>318</v>
      </c>
      <c r="D13258">
        <v>2021723</v>
      </c>
      <c r="E13258" t="s">
        <v>299</v>
      </c>
      <c r="F13258" t="s">
        <v>214</v>
      </c>
      <c r="G13258" t="s">
        <v>215</v>
      </c>
      <c r="H13258">
        <v>2</v>
      </c>
      <c r="I13258">
        <v>2018</v>
      </c>
      <c r="J13258">
        <v>1</v>
      </c>
      <c r="L13258">
        <v>23107755</v>
      </c>
      <c r="M13258">
        <v>4.2</v>
      </c>
      <c r="P13258" s="29">
        <f t="shared" si="528"/>
        <v>0.53333333333333333</v>
      </c>
    </row>
    <row r="13259" spans="1:16" hidden="1" x14ac:dyDescent="0.25">
      <c r="A13259">
        <v>196359567</v>
      </c>
      <c r="B13259">
        <v>803401</v>
      </c>
      <c r="C13259" t="s">
        <v>318</v>
      </c>
      <c r="D13259">
        <v>2004586</v>
      </c>
      <c r="E13259" t="s">
        <v>325</v>
      </c>
      <c r="F13259" t="s">
        <v>214</v>
      </c>
      <c r="G13259" t="s">
        <v>215</v>
      </c>
      <c r="H13259">
        <v>2</v>
      </c>
      <c r="I13259">
        <v>2018</v>
      </c>
      <c r="J13259">
        <v>1</v>
      </c>
      <c r="L13259">
        <v>23108652</v>
      </c>
      <c r="M13259">
        <v>4.0999999999999996</v>
      </c>
      <c r="P13259" s="29">
        <f t="shared" si="528"/>
        <v>0.51666666666666661</v>
      </c>
    </row>
    <row r="13260" spans="1:16" hidden="1" x14ac:dyDescent="0.25">
      <c r="A13260">
        <v>196359567</v>
      </c>
      <c r="B13260">
        <v>803401</v>
      </c>
      <c r="C13260" t="s">
        <v>318</v>
      </c>
      <c r="D13260">
        <v>2019272</v>
      </c>
      <c r="E13260" t="s">
        <v>249</v>
      </c>
      <c r="F13260" t="s">
        <v>214</v>
      </c>
      <c r="G13260" t="s">
        <v>215</v>
      </c>
      <c r="H13260">
        <v>2</v>
      </c>
      <c r="I13260">
        <v>2018</v>
      </c>
      <c r="J13260">
        <v>2</v>
      </c>
      <c r="L13260">
        <v>23114562</v>
      </c>
      <c r="M13260">
        <v>5.5</v>
      </c>
      <c r="P13260" s="29">
        <f t="shared" si="528"/>
        <v>0.75</v>
      </c>
    </row>
    <row r="13261" spans="1:16" hidden="1" x14ac:dyDescent="0.25">
      <c r="A13261">
        <v>196359567</v>
      </c>
      <c r="B13261">
        <v>803401</v>
      </c>
      <c r="C13261" t="s">
        <v>318</v>
      </c>
      <c r="D13261">
        <v>2021631</v>
      </c>
      <c r="E13261" t="s">
        <v>302</v>
      </c>
      <c r="F13261" t="s">
        <v>214</v>
      </c>
      <c r="G13261" t="s">
        <v>215</v>
      </c>
      <c r="H13261">
        <v>2</v>
      </c>
      <c r="I13261">
        <v>2018</v>
      </c>
      <c r="J13261">
        <v>2</v>
      </c>
      <c r="L13261">
        <v>23115885</v>
      </c>
      <c r="M13261">
        <v>6.2</v>
      </c>
      <c r="P13261" s="29">
        <f t="shared" si="528"/>
        <v>0.8666666666666667</v>
      </c>
    </row>
    <row r="13262" spans="1:16" hidden="1" x14ac:dyDescent="0.25">
      <c r="A13262">
        <v>196359567</v>
      </c>
      <c r="B13262">
        <v>803401</v>
      </c>
      <c r="C13262" t="s">
        <v>318</v>
      </c>
      <c r="D13262">
        <v>2021664</v>
      </c>
      <c r="E13262" t="s">
        <v>311</v>
      </c>
      <c r="F13262" t="s">
        <v>214</v>
      </c>
      <c r="G13262" t="s">
        <v>215</v>
      </c>
      <c r="H13262">
        <v>2</v>
      </c>
      <c r="I13262">
        <v>2018</v>
      </c>
      <c r="J13262">
        <v>2</v>
      </c>
      <c r="L13262">
        <v>23115915</v>
      </c>
      <c r="M13262">
        <v>6.1</v>
      </c>
      <c r="P13262" s="29">
        <f t="shared" si="528"/>
        <v>0.85</v>
      </c>
    </row>
    <row r="13263" spans="1:16" hidden="1" x14ac:dyDescent="0.25">
      <c r="A13263">
        <v>196359567</v>
      </c>
      <c r="B13263">
        <v>803401</v>
      </c>
      <c r="C13263" t="s">
        <v>318</v>
      </c>
      <c r="D13263">
        <v>2021671</v>
      </c>
      <c r="E13263" t="s">
        <v>303</v>
      </c>
      <c r="F13263" t="s">
        <v>214</v>
      </c>
      <c r="G13263" t="s">
        <v>215</v>
      </c>
      <c r="H13263">
        <v>2</v>
      </c>
      <c r="I13263">
        <v>2018</v>
      </c>
      <c r="J13263">
        <v>2</v>
      </c>
      <c r="L13263">
        <v>23115919</v>
      </c>
      <c r="M13263">
        <v>5.3</v>
      </c>
      <c r="P13263" s="29">
        <f t="shared" si="528"/>
        <v>0.71666666666666667</v>
      </c>
    </row>
    <row r="13264" spans="1:16" hidden="1" x14ac:dyDescent="0.25">
      <c r="A13264">
        <v>196359567</v>
      </c>
      <c r="B13264">
        <v>803401</v>
      </c>
      <c r="C13264" t="s">
        <v>318</v>
      </c>
      <c r="D13264">
        <v>2021744</v>
      </c>
      <c r="E13264" t="s">
        <v>262</v>
      </c>
      <c r="F13264" t="s">
        <v>214</v>
      </c>
      <c r="G13264" t="s">
        <v>215</v>
      </c>
      <c r="H13264">
        <v>2</v>
      </c>
      <c r="I13264">
        <v>2018</v>
      </c>
      <c r="J13264">
        <v>2</v>
      </c>
      <c r="L13264">
        <v>23115906</v>
      </c>
      <c r="M13264">
        <v>5.8</v>
      </c>
      <c r="P13264" s="29">
        <f t="shared" si="528"/>
        <v>0.79999999999999993</v>
      </c>
    </row>
    <row r="13265" spans="1:16" hidden="1" x14ac:dyDescent="0.25">
      <c r="A13265">
        <v>196359567</v>
      </c>
      <c r="B13265">
        <v>803401</v>
      </c>
      <c r="C13265" t="s">
        <v>318</v>
      </c>
      <c r="D13265">
        <v>2024921</v>
      </c>
      <c r="E13265" t="s">
        <v>225</v>
      </c>
      <c r="F13265" t="s">
        <v>214</v>
      </c>
      <c r="G13265" t="s">
        <v>215</v>
      </c>
      <c r="H13265">
        <v>2</v>
      </c>
      <c r="I13265">
        <v>2018</v>
      </c>
      <c r="J13265">
        <v>2</v>
      </c>
      <c r="L13265">
        <v>23115972</v>
      </c>
      <c r="M13265">
        <v>5</v>
      </c>
      <c r="P13265" s="29">
        <f t="shared" si="528"/>
        <v>0.66666666666666663</v>
      </c>
    </row>
    <row r="13266" spans="1:16" hidden="1" x14ac:dyDescent="0.25">
      <c r="A13266">
        <v>196359567</v>
      </c>
      <c r="B13266">
        <v>803401</v>
      </c>
      <c r="C13266" t="s">
        <v>318</v>
      </c>
      <c r="D13266">
        <v>2004587</v>
      </c>
      <c r="E13266" t="s">
        <v>288</v>
      </c>
      <c r="F13266" t="s">
        <v>214</v>
      </c>
      <c r="G13266" t="s">
        <v>215</v>
      </c>
      <c r="H13266">
        <v>2</v>
      </c>
      <c r="I13266">
        <v>2018</v>
      </c>
      <c r="J13266">
        <v>2</v>
      </c>
      <c r="L13266">
        <v>23115868</v>
      </c>
      <c r="M13266">
        <v>6.3</v>
      </c>
      <c r="P13266" s="29">
        <f t="shared" si="528"/>
        <v>0.8833333333333333</v>
      </c>
    </row>
    <row r="13267" spans="1:16" hidden="1" x14ac:dyDescent="0.25">
      <c r="A13267">
        <v>196359567</v>
      </c>
      <c r="B13267">
        <v>803401</v>
      </c>
      <c r="C13267" t="s">
        <v>318</v>
      </c>
      <c r="D13267">
        <v>2019273</v>
      </c>
      <c r="E13267" t="s">
        <v>248</v>
      </c>
      <c r="F13267" t="s">
        <v>214</v>
      </c>
      <c r="G13267" t="s">
        <v>215</v>
      </c>
      <c r="H13267">
        <v>2</v>
      </c>
      <c r="I13267">
        <v>2019</v>
      </c>
      <c r="J13267">
        <v>1</v>
      </c>
      <c r="L13267">
        <v>23123502</v>
      </c>
      <c r="M13267">
        <v>6</v>
      </c>
      <c r="P13267" s="29">
        <f t="shared" si="528"/>
        <v>0.83333333333333337</v>
      </c>
    </row>
    <row r="13268" spans="1:16" hidden="1" x14ac:dyDescent="0.25">
      <c r="A13268">
        <v>196359567</v>
      </c>
      <c r="B13268">
        <v>803401</v>
      </c>
      <c r="C13268" t="s">
        <v>318</v>
      </c>
      <c r="D13268">
        <v>2021716</v>
      </c>
      <c r="E13268" t="s">
        <v>291</v>
      </c>
      <c r="F13268" t="s">
        <v>214</v>
      </c>
      <c r="G13268" t="s">
        <v>215</v>
      </c>
      <c r="H13268">
        <v>2</v>
      </c>
      <c r="I13268">
        <v>2019</v>
      </c>
      <c r="J13268">
        <v>1</v>
      </c>
      <c r="L13268">
        <v>23120235</v>
      </c>
      <c r="M13268">
        <v>5.9</v>
      </c>
      <c r="P13268" s="29">
        <f t="shared" si="528"/>
        <v>0.81666666666666676</v>
      </c>
    </row>
    <row r="13269" spans="1:16" hidden="1" x14ac:dyDescent="0.25">
      <c r="A13269">
        <v>196359567</v>
      </c>
      <c r="B13269">
        <v>803401</v>
      </c>
      <c r="C13269" t="s">
        <v>318</v>
      </c>
      <c r="D13269">
        <v>2021760</v>
      </c>
      <c r="E13269" t="s">
        <v>254</v>
      </c>
      <c r="F13269" t="s">
        <v>214</v>
      </c>
      <c r="G13269" t="s">
        <v>215</v>
      </c>
      <c r="H13269">
        <v>2</v>
      </c>
      <c r="I13269">
        <v>2019</v>
      </c>
      <c r="J13269">
        <v>1</v>
      </c>
      <c r="L13269">
        <v>23120307</v>
      </c>
      <c r="M13269">
        <v>6.2</v>
      </c>
      <c r="P13269" s="29">
        <f t="shared" si="528"/>
        <v>0.8666666666666667</v>
      </c>
    </row>
    <row r="13270" spans="1:16" hidden="1" x14ac:dyDescent="0.25">
      <c r="A13270">
        <v>196359567</v>
      </c>
      <c r="B13270">
        <v>803401</v>
      </c>
      <c r="C13270" t="s">
        <v>318</v>
      </c>
      <c r="D13270">
        <v>2004597</v>
      </c>
      <c r="E13270" t="s">
        <v>279</v>
      </c>
      <c r="F13270" t="s">
        <v>214</v>
      </c>
      <c r="G13270" t="s">
        <v>215</v>
      </c>
      <c r="H13270">
        <v>2</v>
      </c>
      <c r="I13270">
        <v>2019</v>
      </c>
      <c r="J13270">
        <v>1</v>
      </c>
      <c r="L13270">
        <v>23120232</v>
      </c>
      <c r="M13270">
        <v>5.8</v>
      </c>
      <c r="P13270" s="29">
        <f t="shared" si="528"/>
        <v>0.79999999999999993</v>
      </c>
    </row>
    <row r="13271" spans="1:16" hidden="1" x14ac:dyDescent="0.25">
      <c r="A13271">
        <v>196359567</v>
      </c>
      <c r="B13271">
        <v>803401</v>
      </c>
      <c r="C13271" t="s">
        <v>318</v>
      </c>
      <c r="D13271">
        <v>2024863</v>
      </c>
      <c r="E13271" t="s">
        <v>304</v>
      </c>
      <c r="F13271" t="s">
        <v>214</v>
      </c>
      <c r="G13271" t="s">
        <v>215</v>
      </c>
      <c r="H13271">
        <v>2</v>
      </c>
      <c r="I13271">
        <v>2019</v>
      </c>
      <c r="J13271">
        <v>1</v>
      </c>
      <c r="L13271">
        <v>23120233</v>
      </c>
      <c r="M13271">
        <v>5</v>
      </c>
      <c r="P13271" s="29">
        <f t="shared" si="528"/>
        <v>0.66666666666666663</v>
      </c>
    </row>
    <row r="13272" spans="1:16" hidden="1" x14ac:dyDescent="0.25">
      <c r="A13272">
        <v>196359567</v>
      </c>
      <c r="B13272">
        <v>803401</v>
      </c>
      <c r="C13272" t="s">
        <v>318</v>
      </c>
      <c r="D13272">
        <v>2021689</v>
      </c>
      <c r="E13272" t="s">
        <v>312</v>
      </c>
      <c r="F13272" t="s">
        <v>214</v>
      </c>
      <c r="G13272" t="s">
        <v>215</v>
      </c>
      <c r="H13272">
        <v>2</v>
      </c>
      <c r="I13272">
        <v>2019</v>
      </c>
      <c r="J13272">
        <v>1</v>
      </c>
      <c r="L13272">
        <v>23120247</v>
      </c>
      <c r="M13272">
        <v>5.4</v>
      </c>
      <c r="P13272" s="29">
        <f t="shared" si="528"/>
        <v>0.73333333333333339</v>
      </c>
    </row>
    <row r="13273" spans="1:16" hidden="1" x14ac:dyDescent="0.25">
      <c r="A13273">
        <v>196359567</v>
      </c>
      <c r="B13273">
        <v>803401</v>
      </c>
      <c r="C13273" t="s">
        <v>318</v>
      </c>
      <c r="D13273">
        <v>2021775</v>
      </c>
      <c r="E13273" t="s">
        <v>286</v>
      </c>
      <c r="F13273" t="s">
        <v>214</v>
      </c>
      <c r="G13273" t="s">
        <v>215</v>
      </c>
      <c r="H13273">
        <v>2</v>
      </c>
      <c r="I13273">
        <v>2019</v>
      </c>
      <c r="J13273">
        <v>1</v>
      </c>
      <c r="L13273">
        <v>23124866</v>
      </c>
      <c r="M13273">
        <v>5.8</v>
      </c>
      <c r="P13273" s="29">
        <f t="shared" si="528"/>
        <v>0.79999999999999993</v>
      </c>
    </row>
    <row r="13274" spans="1:16" hidden="1" x14ac:dyDescent="0.25">
      <c r="A13274">
        <v>196359567</v>
      </c>
      <c r="B13274">
        <v>803401</v>
      </c>
      <c r="C13274" t="s">
        <v>318</v>
      </c>
      <c r="D13274">
        <v>2004602</v>
      </c>
      <c r="E13274" t="s">
        <v>277</v>
      </c>
      <c r="F13274" t="s">
        <v>214</v>
      </c>
      <c r="G13274" t="s">
        <v>215</v>
      </c>
      <c r="H13274">
        <v>1</v>
      </c>
      <c r="I13274">
        <v>2019</v>
      </c>
      <c r="J13274">
        <v>2</v>
      </c>
      <c r="L13274">
        <v>23129802</v>
      </c>
      <c r="P13274" s="29" t="str">
        <f t="shared" si="528"/>
        <v>NULL</v>
      </c>
    </row>
    <row r="13275" spans="1:16" hidden="1" x14ac:dyDescent="0.25">
      <c r="A13275">
        <v>196359567</v>
      </c>
      <c r="B13275">
        <v>803401</v>
      </c>
      <c r="C13275" t="s">
        <v>318</v>
      </c>
      <c r="D13275">
        <v>2021730</v>
      </c>
      <c r="E13275" t="s">
        <v>307</v>
      </c>
      <c r="F13275" t="s">
        <v>214</v>
      </c>
      <c r="G13275" t="s">
        <v>215</v>
      </c>
      <c r="H13275">
        <v>1</v>
      </c>
      <c r="I13275">
        <v>2019</v>
      </c>
      <c r="J13275">
        <v>2</v>
      </c>
      <c r="L13275">
        <v>23130525</v>
      </c>
      <c r="P13275" s="29" t="str">
        <f t="shared" si="528"/>
        <v>NULL</v>
      </c>
    </row>
    <row r="13276" spans="1:16" hidden="1" x14ac:dyDescent="0.25">
      <c r="A13276">
        <v>196359567</v>
      </c>
      <c r="B13276">
        <v>803401</v>
      </c>
      <c r="C13276" t="s">
        <v>318</v>
      </c>
      <c r="D13276">
        <v>2021841</v>
      </c>
      <c r="E13276" t="s">
        <v>306</v>
      </c>
      <c r="F13276" t="s">
        <v>214</v>
      </c>
      <c r="G13276" t="s">
        <v>215</v>
      </c>
      <c r="H13276">
        <v>1</v>
      </c>
      <c r="I13276">
        <v>2019</v>
      </c>
      <c r="J13276">
        <v>2</v>
      </c>
      <c r="L13276">
        <v>23130443</v>
      </c>
      <c r="P13276" s="29" t="str">
        <f t="shared" si="528"/>
        <v>NULL</v>
      </c>
    </row>
    <row r="13277" spans="1:16" hidden="1" x14ac:dyDescent="0.25">
      <c r="A13277">
        <v>196359567</v>
      </c>
      <c r="B13277">
        <v>803401</v>
      </c>
      <c r="C13277" t="s">
        <v>318</v>
      </c>
      <c r="D13277">
        <v>2024864</v>
      </c>
      <c r="E13277" t="s">
        <v>310</v>
      </c>
      <c r="F13277" t="s">
        <v>214</v>
      </c>
      <c r="G13277" t="s">
        <v>215</v>
      </c>
      <c r="H13277">
        <v>1</v>
      </c>
      <c r="I13277">
        <v>2019</v>
      </c>
      <c r="J13277">
        <v>2</v>
      </c>
      <c r="L13277">
        <v>23129359</v>
      </c>
      <c r="P13277" s="29" t="str">
        <f t="shared" si="528"/>
        <v>NULL</v>
      </c>
    </row>
    <row r="13278" spans="1:16" hidden="1" x14ac:dyDescent="0.25">
      <c r="A13278">
        <v>196359567</v>
      </c>
      <c r="B13278">
        <v>803401</v>
      </c>
      <c r="C13278" t="s">
        <v>318</v>
      </c>
      <c r="D13278">
        <v>2019274</v>
      </c>
      <c r="E13278" t="s">
        <v>247</v>
      </c>
      <c r="F13278" t="s">
        <v>214</v>
      </c>
      <c r="G13278" t="s">
        <v>215</v>
      </c>
      <c r="H13278">
        <v>1</v>
      </c>
      <c r="I13278">
        <v>2019</v>
      </c>
      <c r="J13278">
        <v>2</v>
      </c>
      <c r="L13278">
        <v>23129171</v>
      </c>
      <c r="P13278" s="29" t="str">
        <f t="shared" si="528"/>
        <v>NULL</v>
      </c>
    </row>
    <row r="13279" spans="1:16" hidden="1" x14ac:dyDescent="0.25">
      <c r="A13279">
        <v>196359567</v>
      </c>
      <c r="B13279">
        <v>803401</v>
      </c>
      <c r="C13279" t="s">
        <v>318</v>
      </c>
      <c r="D13279">
        <v>2027110</v>
      </c>
      <c r="E13279" t="s">
        <v>365</v>
      </c>
      <c r="F13279" t="s">
        <v>320</v>
      </c>
      <c r="G13279" t="s">
        <v>321</v>
      </c>
      <c r="H13279">
        <v>1</v>
      </c>
      <c r="I13279">
        <v>2019</v>
      </c>
      <c r="J13279">
        <v>2</v>
      </c>
      <c r="L13279">
        <v>23130219</v>
      </c>
      <c r="P13279" s="29" t="str">
        <f t="shared" si="528"/>
        <v>NULL</v>
      </c>
    </row>
    <row r="13280" spans="1:16" hidden="1" x14ac:dyDescent="0.25">
      <c r="A13280">
        <v>196359567</v>
      </c>
      <c r="B13280">
        <v>803401</v>
      </c>
      <c r="C13280" t="s">
        <v>318</v>
      </c>
      <c r="D13280">
        <v>2024865</v>
      </c>
      <c r="E13280" t="s">
        <v>284</v>
      </c>
      <c r="F13280" t="s">
        <v>214</v>
      </c>
      <c r="G13280" t="s">
        <v>215</v>
      </c>
      <c r="H13280">
        <v>1</v>
      </c>
      <c r="I13280">
        <v>2019</v>
      </c>
      <c r="J13280">
        <v>2</v>
      </c>
      <c r="L13280">
        <v>23131253</v>
      </c>
      <c r="P13280" s="29" t="str">
        <f t="shared" si="528"/>
        <v>NULL</v>
      </c>
    </row>
    <row r="13281" spans="1:16" hidden="1" x14ac:dyDescent="0.25">
      <c r="A13281">
        <v>196371273</v>
      </c>
      <c r="B13281">
        <v>803400</v>
      </c>
      <c r="C13281" t="s">
        <v>212</v>
      </c>
      <c r="D13281">
        <v>2005117</v>
      </c>
      <c r="E13281" t="s">
        <v>220</v>
      </c>
      <c r="F13281" t="s">
        <v>214</v>
      </c>
      <c r="G13281" t="s">
        <v>215</v>
      </c>
      <c r="H13281">
        <v>2</v>
      </c>
      <c r="I13281">
        <v>2016</v>
      </c>
      <c r="J13281">
        <v>1</v>
      </c>
      <c r="L13281">
        <v>23078733</v>
      </c>
      <c r="M13281">
        <v>5.3</v>
      </c>
      <c r="P13281" s="29">
        <f t="shared" si="528"/>
        <v>0.71666666666666667</v>
      </c>
    </row>
    <row r="13282" spans="1:16" hidden="1" x14ac:dyDescent="0.25">
      <c r="A13282">
        <v>196371273</v>
      </c>
      <c r="B13282">
        <v>803400</v>
      </c>
      <c r="C13282" t="s">
        <v>212</v>
      </c>
      <c r="D13282">
        <v>2021754</v>
      </c>
      <c r="E13282" t="s">
        <v>216</v>
      </c>
      <c r="F13282" t="s">
        <v>214</v>
      </c>
      <c r="G13282" t="s">
        <v>215</v>
      </c>
      <c r="H13282">
        <v>2</v>
      </c>
      <c r="I13282">
        <v>2016</v>
      </c>
      <c r="J13282">
        <v>1</v>
      </c>
      <c r="L13282">
        <v>23081130</v>
      </c>
      <c r="M13282">
        <v>4.5999999999999996</v>
      </c>
      <c r="P13282" s="29">
        <f t="shared" si="528"/>
        <v>0.6</v>
      </c>
    </row>
    <row r="13283" spans="1:16" hidden="1" x14ac:dyDescent="0.25">
      <c r="A13283">
        <v>196371273</v>
      </c>
      <c r="B13283">
        <v>803400</v>
      </c>
      <c r="C13283" t="s">
        <v>212</v>
      </c>
      <c r="D13283">
        <v>2005102</v>
      </c>
      <c r="E13283" t="s">
        <v>218</v>
      </c>
      <c r="F13283" t="s">
        <v>214</v>
      </c>
      <c r="G13283" t="s">
        <v>215</v>
      </c>
      <c r="H13283">
        <v>2</v>
      </c>
      <c r="I13283">
        <v>2016</v>
      </c>
      <c r="J13283">
        <v>1</v>
      </c>
      <c r="L13283">
        <v>23081385</v>
      </c>
      <c r="M13283">
        <v>6.3</v>
      </c>
      <c r="P13283" s="29">
        <f t="shared" si="528"/>
        <v>0.8833333333333333</v>
      </c>
    </row>
    <row r="13284" spans="1:16" hidden="1" x14ac:dyDescent="0.25">
      <c r="A13284">
        <v>196371273</v>
      </c>
      <c r="B13284">
        <v>803400</v>
      </c>
      <c r="C13284" t="s">
        <v>212</v>
      </c>
      <c r="D13284">
        <v>2005099</v>
      </c>
      <c r="E13284" t="s">
        <v>217</v>
      </c>
      <c r="F13284" t="s">
        <v>214</v>
      </c>
      <c r="G13284" t="s">
        <v>215</v>
      </c>
      <c r="H13284">
        <v>2</v>
      </c>
      <c r="I13284">
        <v>2016</v>
      </c>
      <c r="J13284">
        <v>1</v>
      </c>
      <c r="L13284">
        <v>23081378</v>
      </c>
      <c r="M13284">
        <v>6.6</v>
      </c>
      <c r="P13284" s="29">
        <f t="shared" si="528"/>
        <v>0.93333333333333324</v>
      </c>
    </row>
    <row r="13285" spans="1:16" hidden="1" x14ac:dyDescent="0.25">
      <c r="A13285">
        <v>196371273</v>
      </c>
      <c r="B13285">
        <v>803400</v>
      </c>
      <c r="C13285" t="s">
        <v>212</v>
      </c>
      <c r="D13285">
        <v>2021600</v>
      </c>
      <c r="E13285" t="s">
        <v>219</v>
      </c>
      <c r="F13285" t="s">
        <v>214</v>
      </c>
      <c r="G13285" t="s">
        <v>215</v>
      </c>
      <c r="H13285">
        <v>2</v>
      </c>
      <c r="I13285">
        <v>2016</v>
      </c>
      <c r="J13285">
        <v>1</v>
      </c>
      <c r="L13285">
        <v>23081085</v>
      </c>
      <c r="M13285">
        <v>6.1</v>
      </c>
      <c r="P13285" s="29">
        <f t="shared" si="528"/>
        <v>0.85</v>
      </c>
    </row>
    <row r="13286" spans="1:16" hidden="1" x14ac:dyDescent="0.25">
      <c r="A13286">
        <v>196371273</v>
      </c>
      <c r="B13286">
        <v>803400</v>
      </c>
      <c r="C13286" t="s">
        <v>212</v>
      </c>
      <c r="D13286">
        <v>2004098</v>
      </c>
      <c r="E13286" t="s">
        <v>213</v>
      </c>
      <c r="F13286" t="s">
        <v>214</v>
      </c>
      <c r="G13286" t="s">
        <v>215</v>
      </c>
      <c r="H13286">
        <v>2</v>
      </c>
      <c r="I13286">
        <v>2016</v>
      </c>
      <c r="J13286">
        <v>1</v>
      </c>
      <c r="L13286">
        <v>23078141</v>
      </c>
      <c r="M13286">
        <v>5.9</v>
      </c>
      <c r="P13286" s="29">
        <f t="shared" si="528"/>
        <v>0.81666666666666676</v>
      </c>
    </row>
    <row r="13287" spans="1:16" hidden="1" x14ac:dyDescent="0.25">
      <c r="A13287">
        <v>196371273</v>
      </c>
      <c r="B13287">
        <v>803400</v>
      </c>
      <c r="C13287" t="s">
        <v>212</v>
      </c>
      <c r="D13287">
        <v>2021795</v>
      </c>
      <c r="E13287" t="s">
        <v>222</v>
      </c>
      <c r="F13287" t="s">
        <v>214</v>
      </c>
      <c r="G13287" t="s">
        <v>215</v>
      </c>
      <c r="H13287">
        <v>2</v>
      </c>
      <c r="I13287">
        <v>2016</v>
      </c>
      <c r="J13287">
        <v>2</v>
      </c>
      <c r="L13287">
        <v>23084483</v>
      </c>
      <c r="M13287">
        <v>4.2</v>
      </c>
      <c r="P13287" s="29">
        <f t="shared" si="528"/>
        <v>0.53333333333333333</v>
      </c>
    </row>
    <row r="13288" spans="1:16" hidden="1" x14ac:dyDescent="0.25">
      <c r="A13288">
        <v>196371273</v>
      </c>
      <c r="B13288">
        <v>803400</v>
      </c>
      <c r="C13288" t="s">
        <v>212</v>
      </c>
      <c r="D13288">
        <v>2005118</v>
      </c>
      <c r="E13288" t="s">
        <v>223</v>
      </c>
      <c r="F13288" t="s">
        <v>214</v>
      </c>
      <c r="G13288" t="s">
        <v>215</v>
      </c>
      <c r="H13288">
        <v>2</v>
      </c>
      <c r="I13288">
        <v>2016</v>
      </c>
      <c r="J13288">
        <v>2</v>
      </c>
      <c r="L13288">
        <v>23086743</v>
      </c>
      <c r="M13288">
        <v>5</v>
      </c>
      <c r="P13288" s="29">
        <f t="shared" si="528"/>
        <v>0.66666666666666663</v>
      </c>
    </row>
    <row r="13289" spans="1:16" hidden="1" x14ac:dyDescent="0.25">
      <c r="A13289">
        <v>196371273</v>
      </c>
      <c r="B13289">
        <v>803400</v>
      </c>
      <c r="C13289" t="s">
        <v>212</v>
      </c>
      <c r="D13289">
        <v>2021756</v>
      </c>
      <c r="E13289" t="s">
        <v>253</v>
      </c>
      <c r="F13289" t="s">
        <v>214</v>
      </c>
      <c r="G13289" t="s">
        <v>215</v>
      </c>
      <c r="H13289">
        <v>3</v>
      </c>
      <c r="I13289">
        <v>2016</v>
      </c>
      <c r="J13289">
        <v>2</v>
      </c>
      <c r="L13289">
        <v>23086833</v>
      </c>
      <c r="M13289">
        <v>3.8</v>
      </c>
      <c r="P13289" s="29">
        <f t="shared" si="528"/>
        <v>0.46666666666666662</v>
      </c>
    </row>
    <row r="13290" spans="1:16" hidden="1" x14ac:dyDescent="0.25">
      <c r="A13290">
        <v>196371273</v>
      </c>
      <c r="B13290">
        <v>803400</v>
      </c>
      <c r="C13290" t="s">
        <v>212</v>
      </c>
      <c r="D13290">
        <v>2021602</v>
      </c>
      <c r="E13290" t="s">
        <v>242</v>
      </c>
      <c r="F13290" t="s">
        <v>214</v>
      </c>
      <c r="G13290" t="s">
        <v>215</v>
      </c>
      <c r="H13290">
        <v>2</v>
      </c>
      <c r="I13290">
        <v>2016</v>
      </c>
      <c r="J13290">
        <v>2</v>
      </c>
      <c r="L13290">
        <v>23086748</v>
      </c>
      <c r="M13290">
        <v>4</v>
      </c>
      <c r="P13290" s="29">
        <f t="shared" si="528"/>
        <v>0.5</v>
      </c>
    </row>
    <row r="13291" spans="1:16" hidden="1" x14ac:dyDescent="0.25">
      <c r="A13291">
        <v>196371273</v>
      </c>
      <c r="B13291">
        <v>803400</v>
      </c>
      <c r="C13291" t="s">
        <v>212</v>
      </c>
      <c r="D13291">
        <v>2021580</v>
      </c>
      <c r="E13291" t="s">
        <v>241</v>
      </c>
      <c r="F13291" t="s">
        <v>214</v>
      </c>
      <c r="G13291" t="s">
        <v>215</v>
      </c>
      <c r="H13291">
        <v>2</v>
      </c>
      <c r="I13291">
        <v>2016</v>
      </c>
      <c r="J13291">
        <v>2</v>
      </c>
      <c r="L13291">
        <v>23086826</v>
      </c>
      <c r="M13291">
        <v>4.3</v>
      </c>
      <c r="P13291" s="29">
        <f t="shared" si="528"/>
        <v>0.54999999999999993</v>
      </c>
    </row>
    <row r="13292" spans="1:16" hidden="1" x14ac:dyDescent="0.25">
      <c r="A13292">
        <v>196371273</v>
      </c>
      <c r="B13292">
        <v>803400</v>
      </c>
      <c r="C13292" t="s">
        <v>212</v>
      </c>
      <c r="D13292">
        <v>2004112</v>
      </c>
      <c r="E13292" t="s">
        <v>244</v>
      </c>
      <c r="F13292" t="s">
        <v>214</v>
      </c>
      <c r="G13292" t="s">
        <v>215</v>
      </c>
      <c r="H13292">
        <v>2</v>
      </c>
      <c r="I13292">
        <v>2016</v>
      </c>
      <c r="J13292">
        <v>2</v>
      </c>
      <c r="L13292">
        <v>23085518</v>
      </c>
      <c r="M13292">
        <v>6.1</v>
      </c>
      <c r="P13292" s="29">
        <f t="shared" si="528"/>
        <v>0.85</v>
      </c>
    </row>
    <row r="13293" spans="1:16" hidden="1" x14ac:dyDescent="0.25">
      <c r="A13293">
        <v>196371273</v>
      </c>
      <c r="B13293">
        <v>803400</v>
      </c>
      <c r="C13293" t="s">
        <v>212</v>
      </c>
      <c r="D13293">
        <v>2004112</v>
      </c>
      <c r="E13293" t="s">
        <v>244</v>
      </c>
      <c r="F13293" t="s">
        <v>214</v>
      </c>
      <c r="G13293" t="s">
        <v>215</v>
      </c>
      <c r="H13293">
        <v>4</v>
      </c>
      <c r="I13293">
        <v>2016</v>
      </c>
      <c r="J13293">
        <v>2</v>
      </c>
      <c r="L13293">
        <v>23085512</v>
      </c>
      <c r="P13293" s="29" t="str">
        <f t="shared" si="528"/>
        <v>DRP</v>
      </c>
    </row>
    <row r="13294" spans="1:16" hidden="1" x14ac:dyDescent="0.25">
      <c r="A13294">
        <v>196371273</v>
      </c>
      <c r="B13294">
        <v>803400</v>
      </c>
      <c r="C13294" t="s">
        <v>212</v>
      </c>
      <c r="D13294">
        <v>2021797</v>
      </c>
      <c r="E13294" t="s">
        <v>234</v>
      </c>
      <c r="F13294" t="s">
        <v>214</v>
      </c>
      <c r="G13294" t="s">
        <v>215</v>
      </c>
      <c r="H13294">
        <v>2</v>
      </c>
      <c r="I13294">
        <v>2017</v>
      </c>
      <c r="J13294">
        <v>1</v>
      </c>
      <c r="M13294">
        <v>4.5</v>
      </c>
      <c r="N13294" t="s">
        <v>231</v>
      </c>
      <c r="P13294" s="29">
        <f t="shared" si="528"/>
        <v>0.58333333333333337</v>
      </c>
    </row>
    <row r="13295" spans="1:16" hidden="1" x14ac:dyDescent="0.25">
      <c r="A13295">
        <v>196371273</v>
      </c>
      <c r="B13295">
        <v>803400</v>
      </c>
      <c r="C13295" t="s">
        <v>212</v>
      </c>
      <c r="D13295">
        <v>2004099</v>
      </c>
      <c r="E13295" t="s">
        <v>245</v>
      </c>
      <c r="F13295" t="s">
        <v>214</v>
      </c>
      <c r="G13295" t="s">
        <v>215</v>
      </c>
      <c r="H13295">
        <v>2</v>
      </c>
      <c r="I13295">
        <v>2017</v>
      </c>
      <c r="J13295">
        <v>1</v>
      </c>
      <c r="L13295">
        <v>23092377</v>
      </c>
      <c r="M13295">
        <v>4.3</v>
      </c>
      <c r="P13295" s="29">
        <f t="shared" si="528"/>
        <v>0.54999999999999993</v>
      </c>
    </row>
    <row r="13296" spans="1:16" hidden="1" x14ac:dyDescent="0.25">
      <c r="A13296">
        <v>196371273</v>
      </c>
      <c r="B13296">
        <v>803400</v>
      </c>
      <c r="C13296" t="s">
        <v>212</v>
      </c>
      <c r="D13296">
        <v>2019271</v>
      </c>
      <c r="E13296" t="s">
        <v>236</v>
      </c>
      <c r="F13296" t="s">
        <v>214</v>
      </c>
      <c r="G13296" t="s">
        <v>215</v>
      </c>
      <c r="H13296">
        <v>2</v>
      </c>
      <c r="I13296">
        <v>2017</v>
      </c>
      <c r="J13296">
        <v>1</v>
      </c>
      <c r="L13296">
        <v>23090696</v>
      </c>
      <c r="M13296">
        <v>5</v>
      </c>
      <c r="P13296" s="29">
        <f t="shared" ref="P13296:P13359" si="529">IF(AND(ISNUMBER(M13296),H13296&lt;&gt;4),(M13296-1)/6,IF(H13296=4,"DRP",IF(AND(H13296=3,M13296="NA"),"BAD",IF(AND(H13296=2),"CVL",IF(AND(H13296=1,ISBLANK(M13296)),"NULL","UNK")))))</f>
        <v>0.66666666666666663</v>
      </c>
    </row>
    <row r="13297" spans="1:16" hidden="1" x14ac:dyDescent="0.25">
      <c r="A13297">
        <v>196371273</v>
      </c>
      <c r="B13297">
        <v>803400</v>
      </c>
      <c r="C13297" t="s">
        <v>212</v>
      </c>
      <c r="D13297">
        <v>2005131</v>
      </c>
      <c r="E13297" t="s">
        <v>228</v>
      </c>
      <c r="F13297" t="s">
        <v>214</v>
      </c>
      <c r="G13297" t="s">
        <v>215</v>
      </c>
      <c r="H13297">
        <v>2</v>
      </c>
      <c r="I13297">
        <v>2017</v>
      </c>
      <c r="J13297">
        <v>1</v>
      </c>
      <c r="L13297">
        <v>23093315</v>
      </c>
      <c r="M13297">
        <v>5.5</v>
      </c>
      <c r="P13297" s="29">
        <f t="shared" si="529"/>
        <v>0.75</v>
      </c>
    </row>
    <row r="13298" spans="1:16" hidden="1" x14ac:dyDescent="0.25">
      <c r="A13298">
        <v>196371273</v>
      </c>
      <c r="B13298">
        <v>803400</v>
      </c>
      <c r="C13298" t="s">
        <v>212</v>
      </c>
      <c r="D13298">
        <v>2019154</v>
      </c>
      <c r="E13298" t="s">
        <v>225</v>
      </c>
      <c r="F13298" t="s">
        <v>214</v>
      </c>
      <c r="G13298" t="s">
        <v>215</v>
      </c>
      <c r="H13298">
        <v>2</v>
      </c>
      <c r="I13298">
        <v>2017</v>
      </c>
      <c r="J13298">
        <v>1</v>
      </c>
      <c r="L13298">
        <v>23093771</v>
      </c>
      <c r="M13298">
        <v>4.7</v>
      </c>
      <c r="P13298" s="29">
        <f t="shared" si="529"/>
        <v>0.6166666666666667</v>
      </c>
    </row>
    <row r="13299" spans="1:16" hidden="1" x14ac:dyDescent="0.25">
      <c r="A13299">
        <v>196371273</v>
      </c>
      <c r="B13299">
        <v>803400</v>
      </c>
      <c r="C13299" t="s">
        <v>212</v>
      </c>
      <c r="D13299">
        <v>2021781</v>
      </c>
      <c r="E13299" t="s">
        <v>235</v>
      </c>
      <c r="F13299" t="s">
        <v>214</v>
      </c>
      <c r="G13299" t="s">
        <v>215</v>
      </c>
      <c r="H13299">
        <v>2</v>
      </c>
      <c r="I13299">
        <v>2017</v>
      </c>
      <c r="J13299">
        <v>1</v>
      </c>
      <c r="L13299">
        <v>23092946</v>
      </c>
      <c r="M13299">
        <v>6.1</v>
      </c>
      <c r="P13299" s="29">
        <f t="shared" si="529"/>
        <v>0.85</v>
      </c>
    </row>
    <row r="13300" spans="1:16" hidden="1" x14ac:dyDescent="0.25">
      <c r="A13300">
        <v>196371273</v>
      </c>
      <c r="B13300">
        <v>803400</v>
      </c>
      <c r="C13300" t="s">
        <v>212</v>
      </c>
      <c r="D13300">
        <v>2021756</v>
      </c>
      <c r="E13300" t="s">
        <v>253</v>
      </c>
      <c r="F13300" t="s">
        <v>214</v>
      </c>
      <c r="G13300" t="s">
        <v>215</v>
      </c>
      <c r="H13300">
        <v>2</v>
      </c>
      <c r="I13300">
        <v>2017</v>
      </c>
      <c r="J13300">
        <v>1</v>
      </c>
      <c r="L13300">
        <v>23092929</v>
      </c>
      <c r="M13300">
        <v>4.2</v>
      </c>
      <c r="P13300" s="29">
        <f t="shared" si="529"/>
        <v>0.53333333333333333</v>
      </c>
    </row>
    <row r="13301" spans="1:16" hidden="1" x14ac:dyDescent="0.25">
      <c r="A13301">
        <v>196371273</v>
      </c>
      <c r="B13301">
        <v>803400</v>
      </c>
      <c r="C13301" t="s">
        <v>212</v>
      </c>
      <c r="D13301">
        <v>2021638</v>
      </c>
      <c r="E13301" t="s">
        <v>250</v>
      </c>
      <c r="F13301" t="s">
        <v>214</v>
      </c>
      <c r="G13301" t="s">
        <v>215</v>
      </c>
      <c r="H13301">
        <v>2</v>
      </c>
      <c r="I13301">
        <v>2017</v>
      </c>
      <c r="J13301">
        <v>1</v>
      </c>
      <c r="L13301">
        <v>23092935</v>
      </c>
      <c r="M13301">
        <v>5.7</v>
      </c>
      <c r="P13301" s="29">
        <f t="shared" si="529"/>
        <v>0.78333333333333333</v>
      </c>
    </row>
    <row r="13302" spans="1:16" hidden="1" x14ac:dyDescent="0.25">
      <c r="A13302">
        <v>196371273</v>
      </c>
      <c r="B13302">
        <v>803400</v>
      </c>
      <c r="C13302" t="s">
        <v>212</v>
      </c>
      <c r="D13302">
        <v>2004116</v>
      </c>
      <c r="E13302" t="s">
        <v>229</v>
      </c>
      <c r="F13302" t="s">
        <v>214</v>
      </c>
      <c r="G13302" t="s">
        <v>215</v>
      </c>
      <c r="H13302">
        <v>2</v>
      </c>
      <c r="I13302">
        <v>2017</v>
      </c>
      <c r="J13302">
        <v>2</v>
      </c>
      <c r="L13302">
        <v>23098586</v>
      </c>
      <c r="M13302">
        <v>4.2</v>
      </c>
      <c r="P13302" s="29">
        <f t="shared" si="529"/>
        <v>0.53333333333333333</v>
      </c>
    </row>
    <row r="13303" spans="1:16" hidden="1" x14ac:dyDescent="0.25">
      <c r="A13303">
        <v>196371273</v>
      </c>
      <c r="B13303">
        <v>803400</v>
      </c>
      <c r="C13303" t="s">
        <v>212</v>
      </c>
      <c r="D13303">
        <v>2021679</v>
      </c>
      <c r="E13303" t="s">
        <v>259</v>
      </c>
      <c r="F13303" t="s">
        <v>214</v>
      </c>
      <c r="G13303" t="s">
        <v>215</v>
      </c>
      <c r="H13303">
        <v>2</v>
      </c>
      <c r="I13303">
        <v>2017</v>
      </c>
      <c r="J13303">
        <v>2</v>
      </c>
      <c r="L13303">
        <v>23101199</v>
      </c>
      <c r="M13303">
        <v>6.1</v>
      </c>
      <c r="P13303" s="29">
        <f t="shared" si="529"/>
        <v>0.85</v>
      </c>
    </row>
    <row r="13304" spans="1:16" hidden="1" x14ac:dyDescent="0.25">
      <c r="A13304">
        <v>196371273</v>
      </c>
      <c r="B13304">
        <v>803400</v>
      </c>
      <c r="C13304" t="s">
        <v>212</v>
      </c>
      <c r="D13304">
        <v>2021874</v>
      </c>
      <c r="E13304" t="s">
        <v>226</v>
      </c>
      <c r="F13304" t="s">
        <v>214</v>
      </c>
      <c r="G13304" t="s">
        <v>215</v>
      </c>
      <c r="H13304">
        <v>3</v>
      </c>
      <c r="I13304">
        <v>2017</v>
      </c>
      <c r="J13304">
        <v>2</v>
      </c>
      <c r="L13304">
        <v>23101602</v>
      </c>
      <c r="M13304">
        <v>3.4</v>
      </c>
      <c r="P13304" s="29">
        <f t="shared" si="529"/>
        <v>0.39999999999999997</v>
      </c>
    </row>
    <row r="13305" spans="1:16" hidden="1" x14ac:dyDescent="0.25">
      <c r="A13305">
        <v>196371273</v>
      </c>
      <c r="B13305">
        <v>803400</v>
      </c>
      <c r="C13305" t="s">
        <v>212</v>
      </c>
      <c r="D13305">
        <v>2021645</v>
      </c>
      <c r="E13305" t="s">
        <v>251</v>
      </c>
      <c r="F13305" t="s">
        <v>214</v>
      </c>
      <c r="G13305" t="s">
        <v>215</v>
      </c>
      <c r="H13305">
        <v>3</v>
      </c>
      <c r="I13305">
        <v>2017</v>
      </c>
      <c r="J13305">
        <v>2</v>
      </c>
      <c r="L13305">
        <v>23099058</v>
      </c>
      <c r="M13305">
        <v>3.1</v>
      </c>
      <c r="P13305" s="29">
        <f t="shared" si="529"/>
        <v>0.35000000000000003</v>
      </c>
    </row>
    <row r="13306" spans="1:16" hidden="1" x14ac:dyDescent="0.25">
      <c r="A13306">
        <v>196371273</v>
      </c>
      <c r="B13306">
        <v>803400</v>
      </c>
      <c r="C13306" t="s">
        <v>212</v>
      </c>
      <c r="D13306">
        <v>2021993</v>
      </c>
      <c r="E13306" t="s">
        <v>256</v>
      </c>
      <c r="F13306" t="s">
        <v>214</v>
      </c>
      <c r="G13306" t="s">
        <v>215</v>
      </c>
      <c r="H13306">
        <v>3</v>
      </c>
      <c r="I13306">
        <v>2017</v>
      </c>
      <c r="J13306">
        <v>2</v>
      </c>
      <c r="L13306">
        <v>23097538</v>
      </c>
      <c r="M13306">
        <v>1.6</v>
      </c>
      <c r="P13306" s="29">
        <f t="shared" si="529"/>
        <v>0.10000000000000002</v>
      </c>
    </row>
    <row r="13307" spans="1:16" hidden="1" x14ac:dyDescent="0.25">
      <c r="A13307">
        <v>196371273</v>
      </c>
      <c r="B13307">
        <v>803400</v>
      </c>
      <c r="C13307" t="s">
        <v>212</v>
      </c>
      <c r="D13307">
        <v>2021640</v>
      </c>
      <c r="E13307" t="s">
        <v>227</v>
      </c>
      <c r="F13307" t="s">
        <v>214</v>
      </c>
      <c r="G13307" t="s">
        <v>215</v>
      </c>
      <c r="H13307">
        <v>3</v>
      </c>
      <c r="I13307">
        <v>2017</v>
      </c>
      <c r="J13307">
        <v>2</v>
      </c>
      <c r="L13307">
        <v>23101195</v>
      </c>
      <c r="M13307" t="s">
        <v>221</v>
      </c>
      <c r="P13307" s="29" t="str">
        <f t="shared" si="529"/>
        <v>BAD</v>
      </c>
    </row>
    <row r="13308" spans="1:16" hidden="1" x14ac:dyDescent="0.25">
      <c r="A13308">
        <v>196371273</v>
      </c>
      <c r="B13308">
        <v>803400</v>
      </c>
      <c r="C13308" t="s">
        <v>212</v>
      </c>
      <c r="D13308">
        <v>2004453</v>
      </c>
      <c r="E13308" t="s">
        <v>239</v>
      </c>
      <c r="F13308" t="s">
        <v>214</v>
      </c>
      <c r="G13308" t="s">
        <v>215</v>
      </c>
      <c r="H13308">
        <v>2</v>
      </c>
      <c r="I13308">
        <v>2018</v>
      </c>
      <c r="J13308">
        <v>1</v>
      </c>
      <c r="L13308">
        <v>23107081</v>
      </c>
      <c r="M13308">
        <v>4.7</v>
      </c>
      <c r="P13308" s="29">
        <f t="shared" si="529"/>
        <v>0.6166666666666667</v>
      </c>
    </row>
    <row r="13309" spans="1:16" hidden="1" x14ac:dyDescent="0.25">
      <c r="A13309">
        <v>196371273</v>
      </c>
      <c r="B13309">
        <v>803400</v>
      </c>
      <c r="C13309" t="s">
        <v>212</v>
      </c>
      <c r="D13309">
        <v>2004452</v>
      </c>
      <c r="E13309" t="s">
        <v>240</v>
      </c>
      <c r="F13309" t="s">
        <v>214</v>
      </c>
      <c r="G13309" t="s">
        <v>215</v>
      </c>
      <c r="H13309">
        <v>2</v>
      </c>
      <c r="I13309">
        <v>2018</v>
      </c>
      <c r="J13309">
        <v>1</v>
      </c>
      <c r="L13309">
        <v>23106897</v>
      </c>
      <c r="M13309">
        <v>4.8</v>
      </c>
      <c r="P13309" s="29">
        <f t="shared" si="529"/>
        <v>0.6333333333333333</v>
      </c>
    </row>
    <row r="13310" spans="1:16" hidden="1" x14ac:dyDescent="0.25">
      <c r="A13310">
        <v>196371273</v>
      </c>
      <c r="B13310">
        <v>803400</v>
      </c>
      <c r="C13310" t="s">
        <v>212</v>
      </c>
      <c r="D13310">
        <v>2019272</v>
      </c>
      <c r="E13310" t="s">
        <v>249</v>
      </c>
      <c r="F13310" t="s">
        <v>214</v>
      </c>
      <c r="G13310" t="s">
        <v>215</v>
      </c>
      <c r="H13310">
        <v>2</v>
      </c>
      <c r="I13310">
        <v>2018</v>
      </c>
      <c r="J13310">
        <v>1</v>
      </c>
      <c r="L13310">
        <v>23104914</v>
      </c>
      <c r="M13310">
        <v>5.3</v>
      </c>
      <c r="P13310" s="29">
        <f t="shared" si="529"/>
        <v>0.71666666666666667</v>
      </c>
    </row>
    <row r="13311" spans="1:16" hidden="1" x14ac:dyDescent="0.25">
      <c r="A13311">
        <v>196371273</v>
      </c>
      <c r="B13311">
        <v>803400</v>
      </c>
      <c r="C13311" t="s">
        <v>212</v>
      </c>
      <c r="D13311">
        <v>2021993</v>
      </c>
      <c r="E13311" t="s">
        <v>256</v>
      </c>
      <c r="F13311" t="s">
        <v>214</v>
      </c>
      <c r="G13311" t="s">
        <v>215</v>
      </c>
      <c r="H13311">
        <v>3</v>
      </c>
      <c r="I13311">
        <v>2018</v>
      </c>
      <c r="J13311">
        <v>1</v>
      </c>
      <c r="L13311">
        <v>23107716</v>
      </c>
      <c r="M13311">
        <v>3.8</v>
      </c>
      <c r="P13311" s="29">
        <f t="shared" si="529"/>
        <v>0.46666666666666662</v>
      </c>
    </row>
    <row r="13312" spans="1:16" hidden="1" x14ac:dyDescent="0.25">
      <c r="A13312">
        <v>196371273</v>
      </c>
      <c r="B13312">
        <v>803400</v>
      </c>
      <c r="C13312" t="s">
        <v>212</v>
      </c>
      <c r="D13312">
        <v>2021874</v>
      </c>
      <c r="E13312" t="s">
        <v>226</v>
      </c>
      <c r="F13312" t="s">
        <v>214</v>
      </c>
      <c r="G13312" t="s">
        <v>215</v>
      </c>
      <c r="H13312">
        <v>3</v>
      </c>
      <c r="I13312">
        <v>2018</v>
      </c>
      <c r="J13312">
        <v>1</v>
      </c>
      <c r="L13312">
        <v>23107712</v>
      </c>
      <c r="M13312">
        <v>3.4</v>
      </c>
      <c r="P13312" s="29">
        <f t="shared" si="529"/>
        <v>0.39999999999999997</v>
      </c>
    </row>
    <row r="13313" spans="1:16" hidden="1" x14ac:dyDescent="0.25">
      <c r="A13313">
        <v>196371273</v>
      </c>
      <c r="B13313">
        <v>803400</v>
      </c>
      <c r="C13313" t="s">
        <v>212</v>
      </c>
      <c r="D13313">
        <v>2021640</v>
      </c>
      <c r="E13313" t="s">
        <v>227</v>
      </c>
      <c r="F13313" t="s">
        <v>214</v>
      </c>
      <c r="G13313" t="s">
        <v>215</v>
      </c>
      <c r="H13313">
        <v>3</v>
      </c>
      <c r="I13313">
        <v>2018</v>
      </c>
      <c r="J13313">
        <v>1</v>
      </c>
      <c r="L13313">
        <v>23108119</v>
      </c>
      <c r="M13313">
        <v>3.5</v>
      </c>
      <c r="P13313" s="29">
        <f t="shared" si="529"/>
        <v>0.41666666666666669</v>
      </c>
    </row>
    <row r="13314" spans="1:16" hidden="1" x14ac:dyDescent="0.25">
      <c r="A13314">
        <v>196371273</v>
      </c>
      <c r="B13314">
        <v>803400</v>
      </c>
      <c r="C13314" t="s">
        <v>212</v>
      </c>
      <c r="D13314">
        <v>2021645</v>
      </c>
      <c r="E13314" t="s">
        <v>251</v>
      </c>
      <c r="F13314" t="s">
        <v>214</v>
      </c>
      <c r="G13314" t="s">
        <v>215</v>
      </c>
      <c r="H13314">
        <v>2</v>
      </c>
      <c r="I13314">
        <v>2018</v>
      </c>
      <c r="J13314">
        <v>1</v>
      </c>
      <c r="L13314">
        <v>23107080</v>
      </c>
      <c r="M13314">
        <v>4</v>
      </c>
      <c r="P13314" s="29">
        <f t="shared" si="529"/>
        <v>0.5</v>
      </c>
    </row>
    <row r="13315" spans="1:16" hidden="1" x14ac:dyDescent="0.25">
      <c r="A13315">
        <v>196371273</v>
      </c>
      <c r="B13315">
        <v>803400</v>
      </c>
      <c r="C13315" t="s">
        <v>212</v>
      </c>
      <c r="D13315">
        <v>2021747</v>
      </c>
      <c r="E13315" t="s">
        <v>270</v>
      </c>
      <c r="F13315" t="s">
        <v>214</v>
      </c>
      <c r="G13315" t="s">
        <v>215</v>
      </c>
      <c r="H13315">
        <v>2</v>
      </c>
      <c r="I13315">
        <v>2018</v>
      </c>
      <c r="J13315">
        <v>2</v>
      </c>
      <c r="L13315">
        <v>23114826</v>
      </c>
      <c r="M13315">
        <v>5.5</v>
      </c>
      <c r="P13315" s="29">
        <f t="shared" si="529"/>
        <v>0.75</v>
      </c>
    </row>
    <row r="13316" spans="1:16" hidden="1" x14ac:dyDescent="0.25">
      <c r="A13316">
        <v>196371273</v>
      </c>
      <c r="B13316">
        <v>803400</v>
      </c>
      <c r="C13316" t="s">
        <v>212</v>
      </c>
      <c r="D13316">
        <v>2021874</v>
      </c>
      <c r="E13316" t="s">
        <v>226</v>
      </c>
      <c r="F13316" t="s">
        <v>214</v>
      </c>
      <c r="G13316" t="s">
        <v>215</v>
      </c>
      <c r="H13316">
        <v>2</v>
      </c>
      <c r="I13316">
        <v>2018</v>
      </c>
      <c r="J13316">
        <v>2</v>
      </c>
      <c r="L13316">
        <v>23115833</v>
      </c>
      <c r="M13316">
        <v>4.8</v>
      </c>
      <c r="P13316" s="29">
        <f t="shared" si="529"/>
        <v>0.6333333333333333</v>
      </c>
    </row>
    <row r="13317" spans="1:16" hidden="1" x14ac:dyDescent="0.25">
      <c r="A13317">
        <v>196371273</v>
      </c>
      <c r="B13317">
        <v>803400</v>
      </c>
      <c r="C13317" t="s">
        <v>212</v>
      </c>
      <c r="D13317">
        <v>2021640</v>
      </c>
      <c r="E13317" t="s">
        <v>227</v>
      </c>
      <c r="F13317" t="s">
        <v>214</v>
      </c>
      <c r="G13317" t="s">
        <v>215</v>
      </c>
      <c r="H13317">
        <v>2</v>
      </c>
      <c r="I13317">
        <v>2018</v>
      </c>
      <c r="J13317">
        <v>2</v>
      </c>
      <c r="L13317">
        <v>23116289</v>
      </c>
      <c r="M13317">
        <v>5.9</v>
      </c>
      <c r="P13317" s="29">
        <f t="shared" si="529"/>
        <v>0.81666666666666676</v>
      </c>
    </row>
    <row r="13318" spans="1:16" hidden="1" x14ac:dyDescent="0.25">
      <c r="A13318">
        <v>196371273</v>
      </c>
      <c r="B13318">
        <v>803400</v>
      </c>
      <c r="C13318" t="s">
        <v>212</v>
      </c>
      <c r="D13318">
        <v>2021993</v>
      </c>
      <c r="E13318" t="s">
        <v>256</v>
      </c>
      <c r="F13318" t="s">
        <v>214</v>
      </c>
      <c r="G13318" t="s">
        <v>215</v>
      </c>
      <c r="H13318">
        <v>2</v>
      </c>
      <c r="I13318">
        <v>2018</v>
      </c>
      <c r="J13318">
        <v>2</v>
      </c>
      <c r="L13318">
        <v>23116174</v>
      </c>
      <c r="M13318">
        <v>6</v>
      </c>
      <c r="P13318" s="29">
        <f t="shared" si="529"/>
        <v>0.83333333333333337</v>
      </c>
    </row>
    <row r="13319" spans="1:16" hidden="1" x14ac:dyDescent="0.25">
      <c r="A13319">
        <v>196371273</v>
      </c>
      <c r="B13319">
        <v>803400</v>
      </c>
      <c r="C13319" t="s">
        <v>212</v>
      </c>
      <c r="D13319">
        <v>2021720</v>
      </c>
      <c r="E13319" t="s">
        <v>263</v>
      </c>
      <c r="F13319" t="s">
        <v>214</v>
      </c>
      <c r="G13319" t="s">
        <v>215</v>
      </c>
      <c r="H13319">
        <v>2</v>
      </c>
      <c r="I13319">
        <v>2019</v>
      </c>
      <c r="J13319">
        <v>1</v>
      </c>
      <c r="L13319">
        <v>23120794</v>
      </c>
      <c r="M13319">
        <v>5.0999999999999996</v>
      </c>
      <c r="P13319" s="29">
        <f t="shared" si="529"/>
        <v>0.68333333333333324</v>
      </c>
    </row>
    <row r="13320" spans="1:16" hidden="1" x14ac:dyDescent="0.25">
      <c r="A13320">
        <v>196371273</v>
      </c>
      <c r="B13320">
        <v>803400</v>
      </c>
      <c r="C13320" t="s">
        <v>212</v>
      </c>
      <c r="D13320">
        <v>2021725</v>
      </c>
      <c r="E13320" t="s">
        <v>257</v>
      </c>
      <c r="F13320" t="s">
        <v>214</v>
      </c>
      <c r="G13320" t="s">
        <v>215</v>
      </c>
      <c r="H13320">
        <v>2</v>
      </c>
      <c r="I13320">
        <v>2019</v>
      </c>
      <c r="J13320">
        <v>1</v>
      </c>
      <c r="L13320">
        <v>23120004</v>
      </c>
      <c r="M13320">
        <v>4.7</v>
      </c>
      <c r="P13320" s="29">
        <f t="shared" si="529"/>
        <v>0.6166666666666667</v>
      </c>
    </row>
    <row r="13321" spans="1:16" hidden="1" x14ac:dyDescent="0.25">
      <c r="A13321">
        <v>196371273</v>
      </c>
      <c r="B13321">
        <v>803400</v>
      </c>
      <c r="C13321" t="s">
        <v>212</v>
      </c>
      <c r="D13321">
        <v>2021706</v>
      </c>
      <c r="E13321" t="s">
        <v>271</v>
      </c>
      <c r="F13321" t="s">
        <v>214</v>
      </c>
      <c r="G13321" t="s">
        <v>215</v>
      </c>
      <c r="H13321">
        <v>2</v>
      </c>
      <c r="I13321">
        <v>2019</v>
      </c>
      <c r="J13321">
        <v>1</v>
      </c>
      <c r="L13321">
        <v>23120027</v>
      </c>
      <c r="M13321">
        <v>6.6</v>
      </c>
      <c r="P13321" s="29">
        <f t="shared" si="529"/>
        <v>0.93333333333333324</v>
      </c>
    </row>
    <row r="13322" spans="1:16" hidden="1" x14ac:dyDescent="0.25">
      <c r="A13322">
        <v>196371273</v>
      </c>
      <c r="B13322">
        <v>803400</v>
      </c>
      <c r="C13322" t="s">
        <v>212</v>
      </c>
      <c r="D13322">
        <v>2021734</v>
      </c>
      <c r="E13322" t="s">
        <v>252</v>
      </c>
      <c r="F13322" t="s">
        <v>214</v>
      </c>
      <c r="G13322" t="s">
        <v>215</v>
      </c>
      <c r="H13322">
        <v>2</v>
      </c>
      <c r="I13322">
        <v>2019</v>
      </c>
      <c r="J13322">
        <v>1</v>
      </c>
      <c r="L13322">
        <v>23120792</v>
      </c>
      <c r="M13322">
        <v>5.6</v>
      </c>
      <c r="P13322" s="29">
        <f t="shared" si="529"/>
        <v>0.76666666666666661</v>
      </c>
    </row>
    <row r="13323" spans="1:16" hidden="1" x14ac:dyDescent="0.25">
      <c r="A13323">
        <v>196371273</v>
      </c>
      <c r="B13323">
        <v>803400</v>
      </c>
      <c r="C13323" t="s">
        <v>212</v>
      </c>
      <c r="D13323">
        <v>2021858</v>
      </c>
      <c r="E13323" t="s">
        <v>230</v>
      </c>
      <c r="F13323" t="s">
        <v>214</v>
      </c>
      <c r="G13323" t="s">
        <v>215</v>
      </c>
      <c r="H13323">
        <v>2</v>
      </c>
      <c r="I13323">
        <v>2019</v>
      </c>
      <c r="J13323">
        <v>1</v>
      </c>
      <c r="L13323">
        <v>23120796</v>
      </c>
      <c r="M13323">
        <v>4.9000000000000004</v>
      </c>
      <c r="P13323" s="29">
        <f t="shared" si="529"/>
        <v>0.65</v>
      </c>
    </row>
    <row r="13324" spans="1:16" hidden="1" x14ac:dyDescent="0.25">
      <c r="A13324">
        <v>196371273</v>
      </c>
      <c r="B13324">
        <v>803400</v>
      </c>
      <c r="C13324" t="s">
        <v>212</v>
      </c>
      <c r="D13324">
        <v>2021624</v>
      </c>
      <c r="E13324" t="s">
        <v>243</v>
      </c>
      <c r="F13324" t="s">
        <v>214</v>
      </c>
      <c r="G13324" t="s">
        <v>215</v>
      </c>
      <c r="H13324">
        <v>1</v>
      </c>
      <c r="I13324">
        <v>2019</v>
      </c>
      <c r="J13324">
        <v>2</v>
      </c>
      <c r="L13324">
        <v>23128840</v>
      </c>
      <c r="P13324" s="29" t="str">
        <f t="shared" si="529"/>
        <v>NULL</v>
      </c>
    </row>
    <row r="13325" spans="1:16" hidden="1" x14ac:dyDescent="0.25">
      <c r="A13325">
        <v>196371273</v>
      </c>
      <c r="B13325">
        <v>803400</v>
      </c>
      <c r="C13325" t="s">
        <v>212</v>
      </c>
      <c r="D13325">
        <v>2021758</v>
      </c>
      <c r="E13325" t="s">
        <v>254</v>
      </c>
      <c r="F13325" t="s">
        <v>214</v>
      </c>
      <c r="G13325" t="s">
        <v>215</v>
      </c>
      <c r="H13325">
        <v>1</v>
      </c>
      <c r="I13325">
        <v>2019</v>
      </c>
      <c r="J13325">
        <v>2</v>
      </c>
      <c r="L13325">
        <v>23128841</v>
      </c>
      <c r="P13325" s="29" t="str">
        <f t="shared" si="529"/>
        <v>NULL</v>
      </c>
    </row>
    <row r="13326" spans="1:16" hidden="1" x14ac:dyDescent="0.25">
      <c r="A13326">
        <v>196371273</v>
      </c>
      <c r="B13326">
        <v>803400</v>
      </c>
      <c r="C13326" t="s">
        <v>212</v>
      </c>
      <c r="D13326">
        <v>2021850</v>
      </c>
      <c r="E13326" t="s">
        <v>233</v>
      </c>
      <c r="F13326" t="s">
        <v>214</v>
      </c>
      <c r="G13326" t="s">
        <v>215</v>
      </c>
      <c r="H13326">
        <v>1</v>
      </c>
      <c r="I13326">
        <v>2019</v>
      </c>
      <c r="J13326">
        <v>2</v>
      </c>
      <c r="L13326">
        <v>23128839</v>
      </c>
      <c r="P13326" s="29" t="str">
        <f t="shared" si="529"/>
        <v>NULL</v>
      </c>
    </row>
    <row r="13327" spans="1:16" hidden="1" x14ac:dyDescent="0.25">
      <c r="A13327">
        <v>196371273</v>
      </c>
      <c r="B13327">
        <v>803400</v>
      </c>
      <c r="C13327" t="s">
        <v>212</v>
      </c>
      <c r="D13327">
        <v>2021853</v>
      </c>
      <c r="E13327" t="s">
        <v>258</v>
      </c>
      <c r="F13327" t="s">
        <v>214</v>
      </c>
      <c r="G13327" t="s">
        <v>215</v>
      </c>
      <c r="H13327">
        <v>1</v>
      </c>
      <c r="I13327">
        <v>2019</v>
      </c>
      <c r="J13327">
        <v>2</v>
      </c>
      <c r="L13327">
        <v>23128834</v>
      </c>
      <c r="P13327" s="29" t="str">
        <f t="shared" si="529"/>
        <v>NULL</v>
      </c>
    </row>
    <row r="13328" spans="1:16" hidden="1" x14ac:dyDescent="0.25">
      <c r="A13328">
        <v>196371273</v>
      </c>
      <c r="B13328">
        <v>803400</v>
      </c>
      <c r="C13328" t="s">
        <v>212</v>
      </c>
      <c r="D13328">
        <v>2021615</v>
      </c>
      <c r="E13328" t="s">
        <v>255</v>
      </c>
      <c r="F13328" t="s">
        <v>214</v>
      </c>
      <c r="G13328" t="s">
        <v>215</v>
      </c>
      <c r="H13328">
        <v>1</v>
      </c>
      <c r="I13328">
        <v>2019</v>
      </c>
      <c r="J13328">
        <v>2</v>
      </c>
      <c r="L13328">
        <v>23129300</v>
      </c>
      <c r="P13328" s="29" t="str">
        <f t="shared" si="529"/>
        <v>NULL</v>
      </c>
    </row>
    <row r="13329" spans="1:16" hidden="1" x14ac:dyDescent="0.25">
      <c r="A13329">
        <v>196371273</v>
      </c>
      <c r="B13329">
        <v>803400</v>
      </c>
      <c r="C13329" t="s">
        <v>212</v>
      </c>
      <c r="D13329">
        <v>2004459</v>
      </c>
      <c r="E13329" t="s">
        <v>238</v>
      </c>
      <c r="F13329" t="s">
        <v>214</v>
      </c>
      <c r="G13329" t="s">
        <v>215</v>
      </c>
      <c r="H13329">
        <v>1</v>
      </c>
      <c r="I13329">
        <v>2019</v>
      </c>
      <c r="J13329">
        <v>2</v>
      </c>
      <c r="L13329">
        <v>23128837</v>
      </c>
      <c r="P13329" s="29" t="str">
        <f t="shared" si="529"/>
        <v>NULL</v>
      </c>
    </row>
    <row r="13330" spans="1:16" hidden="1" x14ac:dyDescent="0.25">
      <c r="A13330">
        <v>196375457</v>
      </c>
      <c r="B13330">
        <v>803407</v>
      </c>
      <c r="C13330" t="s">
        <v>317</v>
      </c>
      <c r="D13330">
        <v>2004098</v>
      </c>
      <c r="E13330" t="s">
        <v>213</v>
      </c>
      <c r="F13330" t="s">
        <v>214</v>
      </c>
      <c r="G13330" t="s">
        <v>215</v>
      </c>
      <c r="H13330">
        <v>2</v>
      </c>
      <c r="I13330">
        <v>2016</v>
      </c>
      <c r="J13330">
        <v>1</v>
      </c>
      <c r="L13330">
        <v>23078139</v>
      </c>
      <c r="M13330">
        <v>4.9000000000000004</v>
      </c>
      <c r="P13330" s="29">
        <f t="shared" si="529"/>
        <v>0.65</v>
      </c>
    </row>
    <row r="13331" spans="1:16" hidden="1" x14ac:dyDescent="0.25">
      <c r="A13331">
        <v>196375457</v>
      </c>
      <c r="B13331">
        <v>803407</v>
      </c>
      <c r="C13331" t="s">
        <v>317</v>
      </c>
      <c r="D13331">
        <v>2021600</v>
      </c>
      <c r="E13331" t="s">
        <v>219</v>
      </c>
      <c r="F13331" t="s">
        <v>214</v>
      </c>
      <c r="G13331" t="s">
        <v>215</v>
      </c>
      <c r="H13331">
        <v>3</v>
      </c>
      <c r="I13331">
        <v>2016</v>
      </c>
      <c r="J13331">
        <v>1</v>
      </c>
      <c r="L13331">
        <v>23081087</v>
      </c>
      <c r="M13331">
        <v>3.6</v>
      </c>
      <c r="P13331" s="29">
        <f t="shared" si="529"/>
        <v>0.43333333333333335</v>
      </c>
    </row>
    <row r="13332" spans="1:16" hidden="1" x14ac:dyDescent="0.25">
      <c r="A13332">
        <v>196375457</v>
      </c>
      <c r="B13332">
        <v>803407</v>
      </c>
      <c r="C13332" t="s">
        <v>317</v>
      </c>
      <c r="D13332">
        <v>2005099</v>
      </c>
      <c r="E13332" t="s">
        <v>217</v>
      </c>
      <c r="F13332" t="s">
        <v>214</v>
      </c>
      <c r="G13332" t="s">
        <v>215</v>
      </c>
      <c r="H13332">
        <v>2</v>
      </c>
      <c r="I13332">
        <v>2016</v>
      </c>
      <c r="J13332">
        <v>1</v>
      </c>
      <c r="L13332">
        <v>23081379</v>
      </c>
      <c r="M13332">
        <v>4.0999999999999996</v>
      </c>
      <c r="P13332" s="29">
        <f t="shared" si="529"/>
        <v>0.51666666666666661</v>
      </c>
    </row>
    <row r="13333" spans="1:16" hidden="1" x14ac:dyDescent="0.25">
      <c r="A13333">
        <v>196375457</v>
      </c>
      <c r="B13333">
        <v>803407</v>
      </c>
      <c r="C13333" t="s">
        <v>317</v>
      </c>
      <c r="D13333">
        <v>2005102</v>
      </c>
      <c r="E13333" t="s">
        <v>218</v>
      </c>
      <c r="F13333" t="s">
        <v>214</v>
      </c>
      <c r="G13333" t="s">
        <v>215</v>
      </c>
      <c r="H13333">
        <v>3</v>
      </c>
      <c r="I13333">
        <v>2016</v>
      </c>
      <c r="J13333">
        <v>1</v>
      </c>
      <c r="L13333">
        <v>23081364</v>
      </c>
      <c r="M13333">
        <v>3.6</v>
      </c>
      <c r="P13333" s="29">
        <f t="shared" si="529"/>
        <v>0.43333333333333335</v>
      </c>
    </row>
    <row r="13334" spans="1:16" hidden="1" x14ac:dyDescent="0.25">
      <c r="A13334">
        <v>196375457</v>
      </c>
      <c r="B13334">
        <v>803407</v>
      </c>
      <c r="C13334" t="s">
        <v>317</v>
      </c>
      <c r="D13334">
        <v>2021754</v>
      </c>
      <c r="E13334" t="s">
        <v>216</v>
      </c>
      <c r="F13334" t="s">
        <v>214</v>
      </c>
      <c r="G13334" t="s">
        <v>215</v>
      </c>
      <c r="H13334">
        <v>3</v>
      </c>
      <c r="I13334">
        <v>2016</v>
      </c>
      <c r="J13334">
        <v>1</v>
      </c>
      <c r="L13334">
        <v>23081132</v>
      </c>
      <c r="M13334" t="s">
        <v>221</v>
      </c>
      <c r="P13334" s="29" t="str">
        <f t="shared" si="529"/>
        <v>BAD</v>
      </c>
    </row>
    <row r="13335" spans="1:16" hidden="1" x14ac:dyDescent="0.25">
      <c r="A13335">
        <v>196375457</v>
      </c>
      <c r="B13335">
        <v>803407</v>
      </c>
      <c r="C13335" t="s">
        <v>317</v>
      </c>
      <c r="D13335">
        <v>2005118</v>
      </c>
      <c r="E13335" t="s">
        <v>223</v>
      </c>
      <c r="F13335" t="s">
        <v>214</v>
      </c>
      <c r="G13335" t="s">
        <v>215</v>
      </c>
      <c r="H13335">
        <v>3</v>
      </c>
      <c r="I13335">
        <v>2016</v>
      </c>
      <c r="J13335">
        <v>1</v>
      </c>
      <c r="L13335">
        <v>23081297</v>
      </c>
      <c r="M13335">
        <v>3.7</v>
      </c>
      <c r="P13335" s="29">
        <f t="shared" si="529"/>
        <v>0.45</v>
      </c>
    </row>
    <row r="13336" spans="1:16" hidden="1" x14ac:dyDescent="0.25">
      <c r="A13336">
        <v>196375457</v>
      </c>
      <c r="B13336">
        <v>803407</v>
      </c>
      <c r="C13336" t="s">
        <v>317</v>
      </c>
      <c r="D13336">
        <v>2021580</v>
      </c>
      <c r="E13336" t="s">
        <v>241</v>
      </c>
      <c r="F13336" t="s">
        <v>214</v>
      </c>
      <c r="G13336" t="s">
        <v>215</v>
      </c>
      <c r="H13336">
        <v>4</v>
      </c>
      <c r="I13336">
        <v>2016</v>
      </c>
      <c r="J13336">
        <v>2</v>
      </c>
      <c r="L13336">
        <v>23086826</v>
      </c>
      <c r="P13336" s="29" t="str">
        <f t="shared" si="529"/>
        <v>DRP</v>
      </c>
    </row>
    <row r="13337" spans="1:16" hidden="1" x14ac:dyDescent="0.25">
      <c r="A13337">
        <v>196375457</v>
      </c>
      <c r="B13337">
        <v>803407</v>
      </c>
      <c r="C13337" t="s">
        <v>317</v>
      </c>
      <c r="D13337">
        <v>2021754</v>
      </c>
      <c r="E13337" t="s">
        <v>216</v>
      </c>
      <c r="F13337" t="s">
        <v>214</v>
      </c>
      <c r="G13337" t="s">
        <v>215</v>
      </c>
      <c r="H13337">
        <v>3</v>
      </c>
      <c r="I13337">
        <v>2016</v>
      </c>
      <c r="J13337">
        <v>2</v>
      </c>
      <c r="L13337">
        <v>23086735</v>
      </c>
      <c r="M13337">
        <v>3</v>
      </c>
      <c r="P13337" s="29">
        <f t="shared" si="529"/>
        <v>0.33333333333333331</v>
      </c>
    </row>
    <row r="13338" spans="1:16" hidden="1" x14ac:dyDescent="0.25">
      <c r="A13338">
        <v>196375457</v>
      </c>
      <c r="B13338">
        <v>803407</v>
      </c>
      <c r="C13338" t="s">
        <v>317</v>
      </c>
      <c r="D13338">
        <v>2021600</v>
      </c>
      <c r="E13338" t="s">
        <v>219</v>
      </c>
      <c r="F13338" t="s">
        <v>214</v>
      </c>
      <c r="G13338" t="s">
        <v>215</v>
      </c>
      <c r="H13338">
        <v>3</v>
      </c>
      <c r="I13338">
        <v>2016</v>
      </c>
      <c r="J13338">
        <v>2</v>
      </c>
      <c r="L13338">
        <v>23086545</v>
      </c>
      <c r="M13338">
        <v>2.9</v>
      </c>
      <c r="P13338" s="29">
        <f t="shared" si="529"/>
        <v>0.31666666666666665</v>
      </c>
    </row>
    <row r="13339" spans="1:16" hidden="1" x14ac:dyDescent="0.25">
      <c r="A13339">
        <v>196375457</v>
      </c>
      <c r="B13339">
        <v>803407</v>
      </c>
      <c r="C13339" t="s">
        <v>317</v>
      </c>
      <c r="D13339">
        <v>2005118</v>
      </c>
      <c r="E13339" t="s">
        <v>223</v>
      </c>
      <c r="F13339" t="s">
        <v>214</v>
      </c>
      <c r="G13339" t="s">
        <v>215</v>
      </c>
      <c r="H13339">
        <v>2</v>
      </c>
      <c r="I13339">
        <v>2016</v>
      </c>
      <c r="J13339">
        <v>2</v>
      </c>
      <c r="L13339">
        <v>23086743</v>
      </c>
      <c r="M13339">
        <v>4.2</v>
      </c>
      <c r="P13339" s="29">
        <f t="shared" si="529"/>
        <v>0.53333333333333333</v>
      </c>
    </row>
    <row r="13340" spans="1:16" hidden="1" x14ac:dyDescent="0.25">
      <c r="A13340">
        <v>196375457</v>
      </c>
      <c r="B13340">
        <v>803407</v>
      </c>
      <c r="C13340" t="s">
        <v>317</v>
      </c>
      <c r="D13340">
        <v>2005102</v>
      </c>
      <c r="E13340" t="s">
        <v>218</v>
      </c>
      <c r="F13340" t="s">
        <v>214</v>
      </c>
      <c r="G13340" t="s">
        <v>215</v>
      </c>
      <c r="H13340">
        <v>2</v>
      </c>
      <c r="I13340">
        <v>2016</v>
      </c>
      <c r="J13340">
        <v>2</v>
      </c>
      <c r="L13340">
        <v>23086741</v>
      </c>
      <c r="M13340">
        <v>4.9000000000000004</v>
      </c>
      <c r="P13340" s="29">
        <f t="shared" si="529"/>
        <v>0.65</v>
      </c>
    </row>
    <row r="13341" spans="1:16" hidden="1" x14ac:dyDescent="0.25">
      <c r="A13341">
        <v>196375457</v>
      </c>
      <c r="B13341">
        <v>803407</v>
      </c>
      <c r="C13341" t="s">
        <v>317</v>
      </c>
      <c r="D13341">
        <v>2021580</v>
      </c>
      <c r="E13341" t="s">
        <v>241</v>
      </c>
      <c r="F13341" t="s">
        <v>214</v>
      </c>
      <c r="G13341" t="s">
        <v>215</v>
      </c>
      <c r="H13341">
        <v>3</v>
      </c>
      <c r="I13341">
        <v>2016</v>
      </c>
      <c r="J13341">
        <v>2</v>
      </c>
      <c r="L13341">
        <v>23086828</v>
      </c>
      <c r="M13341">
        <v>2.2000000000000002</v>
      </c>
      <c r="P13341" s="29">
        <f t="shared" si="529"/>
        <v>0.20000000000000004</v>
      </c>
    </row>
    <row r="13342" spans="1:16" hidden="1" x14ac:dyDescent="0.25">
      <c r="A13342">
        <v>196375457</v>
      </c>
      <c r="B13342">
        <v>803407</v>
      </c>
      <c r="C13342" t="s">
        <v>317</v>
      </c>
      <c r="D13342">
        <v>2004112</v>
      </c>
      <c r="E13342" t="s">
        <v>244</v>
      </c>
      <c r="F13342" t="s">
        <v>214</v>
      </c>
      <c r="G13342" t="s">
        <v>215</v>
      </c>
      <c r="H13342">
        <v>2</v>
      </c>
      <c r="I13342">
        <v>2016</v>
      </c>
      <c r="J13342">
        <v>2</v>
      </c>
      <c r="L13342">
        <v>23085520</v>
      </c>
      <c r="M13342">
        <v>7</v>
      </c>
      <c r="P13342" s="29">
        <f t="shared" si="529"/>
        <v>1</v>
      </c>
    </row>
    <row r="13343" spans="1:16" hidden="1" x14ac:dyDescent="0.25">
      <c r="A13343">
        <v>196375457</v>
      </c>
      <c r="B13343">
        <v>803407</v>
      </c>
      <c r="C13343" t="s">
        <v>317</v>
      </c>
      <c r="D13343">
        <v>2021580</v>
      </c>
      <c r="E13343" t="s">
        <v>241</v>
      </c>
      <c r="F13343" t="s">
        <v>214</v>
      </c>
      <c r="G13343" t="s">
        <v>215</v>
      </c>
      <c r="H13343">
        <v>3</v>
      </c>
      <c r="I13343">
        <v>2017</v>
      </c>
      <c r="J13343">
        <v>1</v>
      </c>
      <c r="L13343">
        <v>23092926</v>
      </c>
      <c r="M13343">
        <v>3</v>
      </c>
      <c r="P13343" s="29">
        <f t="shared" si="529"/>
        <v>0.33333333333333331</v>
      </c>
    </row>
    <row r="13344" spans="1:16" hidden="1" x14ac:dyDescent="0.25">
      <c r="A13344">
        <v>196375457</v>
      </c>
      <c r="B13344">
        <v>803407</v>
      </c>
      <c r="C13344" t="s">
        <v>317</v>
      </c>
      <c r="D13344">
        <v>2021754</v>
      </c>
      <c r="E13344" t="s">
        <v>216</v>
      </c>
      <c r="F13344" t="s">
        <v>214</v>
      </c>
      <c r="G13344" t="s">
        <v>215</v>
      </c>
      <c r="H13344">
        <v>2</v>
      </c>
      <c r="I13344">
        <v>2017</v>
      </c>
      <c r="J13344">
        <v>1</v>
      </c>
      <c r="L13344">
        <v>23092902</v>
      </c>
      <c r="M13344">
        <v>5</v>
      </c>
      <c r="P13344" s="29">
        <f t="shared" si="529"/>
        <v>0.66666666666666663</v>
      </c>
    </row>
    <row r="13345" spans="1:16" hidden="1" x14ac:dyDescent="0.25">
      <c r="A13345">
        <v>196375457</v>
      </c>
      <c r="B13345">
        <v>803407</v>
      </c>
      <c r="C13345" t="s">
        <v>317</v>
      </c>
      <c r="D13345">
        <v>2021600</v>
      </c>
      <c r="E13345" t="s">
        <v>219</v>
      </c>
      <c r="F13345" t="s">
        <v>214</v>
      </c>
      <c r="G13345" t="s">
        <v>215</v>
      </c>
      <c r="H13345">
        <v>2</v>
      </c>
      <c r="I13345">
        <v>2017</v>
      </c>
      <c r="J13345">
        <v>1</v>
      </c>
      <c r="L13345">
        <v>23092796</v>
      </c>
      <c r="M13345">
        <v>4</v>
      </c>
      <c r="P13345" s="29">
        <f t="shared" si="529"/>
        <v>0.5</v>
      </c>
    </row>
    <row r="13346" spans="1:16" hidden="1" x14ac:dyDescent="0.25">
      <c r="A13346">
        <v>196375457</v>
      </c>
      <c r="B13346">
        <v>803407</v>
      </c>
      <c r="C13346" t="s">
        <v>317</v>
      </c>
      <c r="D13346">
        <v>2005117</v>
      </c>
      <c r="E13346" t="s">
        <v>220</v>
      </c>
      <c r="F13346" t="s">
        <v>214</v>
      </c>
      <c r="G13346" t="s">
        <v>215</v>
      </c>
      <c r="H13346">
        <v>3</v>
      </c>
      <c r="I13346">
        <v>2017</v>
      </c>
      <c r="J13346">
        <v>1</v>
      </c>
      <c r="L13346">
        <v>23091396</v>
      </c>
      <c r="M13346">
        <v>3.3</v>
      </c>
      <c r="P13346" s="29">
        <f t="shared" si="529"/>
        <v>0.3833333333333333</v>
      </c>
    </row>
    <row r="13347" spans="1:16" hidden="1" x14ac:dyDescent="0.25">
      <c r="A13347">
        <v>196375457</v>
      </c>
      <c r="B13347">
        <v>803407</v>
      </c>
      <c r="C13347" t="s">
        <v>317</v>
      </c>
      <c r="D13347">
        <v>2005131</v>
      </c>
      <c r="E13347" t="s">
        <v>228</v>
      </c>
      <c r="F13347" t="s">
        <v>214</v>
      </c>
      <c r="G13347" t="s">
        <v>215</v>
      </c>
      <c r="H13347">
        <v>2</v>
      </c>
      <c r="I13347">
        <v>2017</v>
      </c>
      <c r="J13347">
        <v>1</v>
      </c>
      <c r="L13347">
        <v>23093315</v>
      </c>
      <c r="M13347">
        <v>4.5999999999999996</v>
      </c>
      <c r="P13347" s="29">
        <f t="shared" si="529"/>
        <v>0.6</v>
      </c>
    </row>
    <row r="13348" spans="1:16" hidden="1" x14ac:dyDescent="0.25">
      <c r="A13348">
        <v>196375457</v>
      </c>
      <c r="B13348">
        <v>803407</v>
      </c>
      <c r="C13348" t="s">
        <v>317</v>
      </c>
      <c r="D13348">
        <v>2004116</v>
      </c>
      <c r="E13348" t="s">
        <v>229</v>
      </c>
      <c r="F13348" t="s">
        <v>214</v>
      </c>
      <c r="G13348" t="s">
        <v>215</v>
      </c>
      <c r="H13348">
        <v>2</v>
      </c>
      <c r="I13348">
        <v>2017</v>
      </c>
      <c r="J13348">
        <v>1</v>
      </c>
      <c r="L13348">
        <v>23092359</v>
      </c>
      <c r="M13348">
        <v>4.5999999999999996</v>
      </c>
      <c r="P13348" s="29">
        <f t="shared" si="529"/>
        <v>0.6</v>
      </c>
    </row>
    <row r="13349" spans="1:16" hidden="1" x14ac:dyDescent="0.25">
      <c r="A13349">
        <v>196375457</v>
      </c>
      <c r="B13349">
        <v>803407</v>
      </c>
      <c r="C13349" t="s">
        <v>317</v>
      </c>
      <c r="D13349">
        <v>2021602</v>
      </c>
      <c r="E13349" t="s">
        <v>242</v>
      </c>
      <c r="F13349" t="s">
        <v>214</v>
      </c>
      <c r="G13349" t="s">
        <v>215</v>
      </c>
      <c r="H13349">
        <v>3</v>
      </c>
      <c r="I13349">
        <v>2017</v>
      </c>
      <c r="J13349">
        <v>2</v>
      </c>
      <c r="L13349">
        <v>23101095</v>
      </c>
      <c r="M13349">
        <v>2.4</v>
      </c>
      <c r="P13349" s="29">
        <f t="shared" si="529"/>
        <v>0.23333333333333331</v>
      </c>
    </row>
    <row r="13350" spans="1:16" hidden="1" x14ac:dyDescent="0.25">
      <c r="A13350">
        <v>196375457</v>
      </c>
      <c r="B13350">
        <v>803407</v>
      </c>
      <c r="C13350" t="s">
        <v>317</v>
      </c>
      <c r="D13350">
        <v>2021756</v>
      </c>
      <c r="E13350" t="s">
        <v>253</v>
      </c>
      <c r="F13350" t="s">
        <v>214</v>
      </c>
      <c r="G13350" t="s">
        <v>215</v>
      </c>
      <c r="H13350">
        <v>3</v>
      </c>
      <c r="I13350">
        <v>2017</v>
      </c>
      <c r="J13350">
        <v>2</v>
      </c>
      <c r="L13350">
        <v>23101177</v>
      </c>
      <c r="M13350">
        <v>2.8</v>
      </c>
      <c r="P13350" s="29">
        <f t="shared" si="529"/>
        <v>0.3</v>
      </c>
    </row>
    <row r="13351" spans="1:16" hidden="1" x14ac:dyDescent="0.25">
      <c r="A13351">
        <v>196375457</v>
      </c>
      <c r="B13351">
        <v>803407</v>
      </c>
      <c r="C13351" t="s">
        <v>317</v>
      </c>
      <c r="D13351">
        <v>2021763</v>
      </c>
      <c r="E13351" t="s">
        <v>298</v>
      </c>
      <c r="F13351" t="s">
        <v>214</v>
      </c>
      <c r="G13351" t="s">
        <v>215</v>
      </c>
      <c r="H13351">
        <v>3</v>
      </c>
      <c r="I13351">
        <v>2017</v>
      </c>
      <c r="J13351">
        <v>2</v>
      </c>
      <c r="L13351">
        <v>23097795</v>
      </c>
      <c r="M13351">
        <v>3.6</v>
      </c>
      <c r="P13351" s="29">
        <f t="shared" si="529"/>
        <v>0.43333333333333335</v>
      </c>
    </row>
    <row r="13352" spans="1:16" hidden="1" x14ac:dyDescent="0.25">
      <c r="A13352">
        <v>196375457</v>
      </c>
      <c r="B13352">
        <v>803407</v>
      </c>
      <c r="C13352" t="s">
        <v>317</v>
      </c>
      <c r="D13352">
        <v>2005117</v>
      </c>
      <c r="E13352" t="s">
        <v>220</v>
      </c>
      <c r="F13352" t="s">
        <v>214</v>
      </c>
      <c r="G13352" t="s">
        <v>215</v>
      </c>
      <c r="H13352">
        <v>2</v>
      </c>
      <c r="I13352">
        <v>2017</v>
      </c>
      <c r="J13352">
        <v>2</v>
      </c>
      <c r="L13352">
        <v>23098971</v>
      </c>
      <c r="M13352">
        <v>4</v>
      </c>
      <c r="P13352" s="29">
        <f t="shared" si="529"/>
        <v>0.5</v>
      </c>
    </row>
    <row r="13353" spans="1:16" hidden="1" x14ac:dyDescent="0.25">
      <c r="A13353">
        <v>196375457</v>
      </c>
      <c r="B13353">
        <v>803407</v>
      </c>
      <c r="C13353" t="s">
        <v>317</v>
      </c>
      <c r="D13353">
        <v>2021580</v>
      </c>
      <c r="E13353" t="s">
        <v>241</v>
      </c>
      <c r="F13353" t="s">
        <v>214</v>
      </c>
      <c r="G13353" t="s">
        <v>215</v>
      </c>
      <c r="H13353">
        <v>3</v>
      </c>
      <c r="I13353">
        <v>2017</v>
      </c>
      <c r="J13353">
        <v>2</v>
      </c>
      <c r="L13353">
        <v>23101084</v>
      </c>
      <c r="M13353">
        <v>3.4</v>
      </c>
      <c r="P13353" s="29">
        <f t="shared" si="529"/>
        <v>0.39999999999999997</v>
      </c>
    </row>
    <row r="13354" spans="1:16" hidden="1" x14ac:dyDescent="0.25">
      <c r="A13354">
        <v>196375457</v>
      </c>
      <c r="B13354">
        <v>803407</v>
      </c>
      <c r="C13354" t="s">
        <v>317</v>
      </c>
      <c r="D13354">
        <v>2021793</v>
      </c>
      <c r="E13354" t="s">
        <v>293</v>
      </c>
      <c r="F13354" t="s">
        <v>214</v>
      </c>
      <c r="G13354" t="s">
        <v>215</v>
      </c>
      <c r="H13354">
        <v>4</v>
      </c>
      <c r="I13354">
        <v>2018</v>
      </c>
      <c r="J13354">
        <v>1</v>
      </c>
      <c r="L13354">
        <v>23106136</v>
      </c>
      <c r="P13354" s="29" t="str">
        <f t="shared" si="529"/>
        <v>DRP</v>
      </c>
    </row>
    <row r="13355" spans="1:16" hidden="1" x14ac:dyDescent="0.25">
      <c r="A13355">
        <v>196375457</v>
      </c>
      <c r="B13355">
        <v>803407</v>
      </c>
      <c r="C13355" t="s">
        <v>317</v>
      </c>
      <c r="D13355">
        <v>2021763</v>
      </c>
      <c r="E13355" t="s">
        <v>298</v>
      </c>
      <c r="F13355" t="s">
        <v>214</v>
      </c>
      <c r="G13355" t="s">
        <v>215</v>
      </c>
      <c r="H13355">
        <v>3</v>
      </c>
      <c r="I13355">
        <v>2018</v>
      </c>
      <c r="J13355">
        <v>1</v>
      </c>
      <c r="L13355">
        <v>23107704</v>
      </c>
      <c r="M13355">
        <v>3.2</v>
      </c>
      <c r="P13355" s="29">
        <f t="shared" si="529"/>
        <v>0.3666666666666667</v>
      </c>
    </row>
    <row r="13356" spans="1:16" hidden="1" x14ac:dyDescent="0.25">
      <c r="A13356">
        <v>196375457</v>
      </c>
      <c r="B13356">
        <v>803407</v>
      </c>
      <c r="C13356" t="s">
        <v>317</v>
      </c>
      <c r="D13356">
        <v>2021602</v>
      </c>
      <c r="E13356" t="s">
        <v>242</v>
      </c>
      <c r="F13356" t="s">
        <v>214</v>
      </c>
      <c r="G13356" t="s">
        <v>215</v>
      </c>
      <c r="H13356">
        <v>3</v>
      </c>
      <c r="I13356">
        <v>2018</v>
      </c>
      <c r="J13356">
        <v>1</v>
      </c>
      <c r="L13356">
        <v>23108070</v>
      </c>
      <c r="M13356">
        <v>2.2999999999999998</v>
      </c>
      <c r="P13356" s="29">
        <f t="shared" si="529"/>
        <v>0.21666666666666665</v>
      </c>
    </row>
    <row r="13357" spans="1:16" hidden="1" x14ac:dyDescent="0.25">
      <c r="A13357">
        <v>196375457</v>
      </c>
      <c r="B13357">
        <v>803407</v>
      </c>
      <c r="C13357" t="s">
        <v>317</v>
      </c>
      <c r="D13357">
        <v>2021756</v>
      </c>
      <c r="E13357" t="s">
        <v>253</v>
      </c>
      <c r="F13357" t="s">
        <v>214</v>
      </c>
      <c r="G13357" t="s">
        <v>215</v>
      </c>
      <c r="H13357">
        <v>2</v>
      </c>
      <c r="I13357">
        <v>2018</v>
      </c>
      <c r="J13357">
        <v>1</v>
      </c>
      <c r="L13357">
        <v>23108117</v>
      </c>
      <c r="M13357">
        <v>4.0999999999999996</v>
      </c>
      <c r="P13357" s="29">
        <f t="shared" si="529"/>
        <v>0.51666666666666661</v>
      </c>
    </row>
    <row r="13358" spans="1:16" hidden="1" x14ac:dyDescent="0.25">
      <c r="A13358">
        <v>196375457</v>
      </c>
      <c r="B13358">
        <v>803407</v>
      </c>
      <c r="C13358" t="s">
        <v>317</v>
      </c>
      <c r="D13358">
        <v>2021580</v>
      </c>
      <c r="E13358" t="s">
        <v>241</v>
      </c>
      <c r="F13358" t="s">
        <v>214</v>
      </c>
      <c r="G13358" t="s">
        <v>215</v>
      </c>
      <c r="H13358">
        <v>2</v>
      </c>
      <c r="I13358">
        <v>2018</v>
      </c>
      <c r="J13358">
        <v>1</v>
      </c>
      <c r="L13358">
        <v>23108050</v>
      </c>
      <c r="M13358">
        <v>4</v>
      </c>
      <c r="P13358" s="29">
        <f t="shared" si="529"/>
        <v>0.5</v>
      </c>
    </row>
    <row r="13359" spans="1:16" hidden="1" x14ac:dyDescent="0.25">
      <c r="A13359">
        <v>196375457</v>
      </c>
      <c r="B13359">
        <v>803407</v>
      </c>
      <c r="C13359" t="s">
        <v>317</v>
      </c>
      <c r="D13359">
        <v>2019271</v>
      </c>
      <c r="E13359" t="s">
        <v>236</v>
      </c>
      <c r="F13359" t="s">
        <v>214</v>
      </c>
      <c r="G13359" t="s">
        <v>215</v>
      </c>
      <c r="H13359">
        <v>2</v>
      </c>
      <c r="I13359">
        <v>2018</v>
      </c>
      <c r="J13359">
        <v>1</v>
      </c>
      <c r="L13359">
        <v>23104773</v>
      </c>
      <c r="M13359">
        <v>5.2</v>
      </c>
      <c r="P13359" s="29">
        <f t="shared" si="529"/>
        <v>0.70000000000000007</v>
      </c>
    </row>
    <row r="13360" spans="1:16" hidden="1" x14ac:dyDescent="0.25">
      <c r="A13360">
        <v>196375457</v>
      </c>
      <c r="B13360">
        <v>803407</v>
      </c>
      <c r="C13360" t="s">
        <v>317</v>
      </c>
      <c r="D13360">
        <v>2019272</v>
      </c>
      <c r="E13360" t="s">
        <v>249</v>
      </c>
      <c r="F13360" t="s">
        <v>214</v>
      </c>
      <c r="G13360" t="s">
        <v>215</v>
      </c>
      <c r="H13360">
        <v>2</v>
      </c>
      <c r="I13360">
        <v>2018</v>
      </c>
      <c r="J13360">
        <v>2</v>
      </c>
      <c r="L13360">
        <v>23115026</v>
      </c>
      <c r="M13360">
        <v>5.9</v>
      </c>
      <c r="P13360" s="29">
        <f t="shared" ref="P13360:P13423" si="530">IF(AND(ISNUMBER(M13360),H13360&lt;&gt;4),(M13360-1)/6,IF(H13360=4,"DRP",IF(AND(H13360=3,M13360="NA"),"BAD",IF(AND(H13360=2),"CVL",IF(AND(H13360=1,ISBLANK(M13360)),"NULL","UNK")))))</f>
        <v>0.81666666666666676</v>
      </c>
    </row>
    <row r="13361" spans="1:16" hidden="1" x14ac:dyDescent="0.25">
      <c r="A13361">
        <v>196375457</v>
      </c>
      <c r="B13361">
        <v>803407</v>
      </c>
      <c r="C13361" t="s">
        <v>317</v>
      </c>
      <c r="D13361">
        <v>2021793</v>
      </c>
      <c r="E13361" t="s">
        <v>293</v>
      </c>
      <c r="F13361" t="s">
        <v>214</v>
      </c>
      <c r="G13361" t="s">
        <v>215</v>
      </c>
      <c r="H13361">
        <v>3</v>
      </c>
      <c r="I13361">
        <v>2018</v>
      </c>
      <c r="J13361">
        <v>2</v>
      </c>
      <c r="L13361">
        <v>23115609</v>
      </c>
      <c r="M13361">
        <v>2.2999999999999998</v>
      </c>
      <c r="P13361" s="29">
        <f t="shared" si="530"/>
        <v>0.21666666666666665</v>
      </c>
    </row>
    <row r="13362" spans="1:16" hidden="1" x14ac:dyDescent="0.25">
      <c r="A13362">
        <v>196375457</v>
      </c>
      <c r="B13362">
        <v>803407</v>
      </c>
      <c r="C13362" t="s">
        <v>317</v>
      </c>
      <c r="D13362">
        <v>2019154</v>
      </c>
      <c r="E13362" t="s">
        <v>225</v>
      </c>
      <c r="F13362" t="s">
        <v>214</v>
      </c>
      <c r="G13362" t="s">
        <v>215</v>
      </c>
      <c r="H13362">
        <v>2</v>
      </c>
      <c r="I13362">
        <v>2018</v>
      </c>
      <c r="J13362">
        <v>2</v>
      </c>
      <c r="L13362">
        <v>23116173</v>
      </c>
      <c r="M13362">
        <v>5.5</v>
      </c>
      <c r="P13362" s="29">
        <f t="shared" si="530"/>
        <v>0.75</v>
      </c>
    </row>
    <row r="13363" spans="1:16" hidden="1" x14ac:dyDescent="0.25">
      <c r="A13363">
        <v>196375457</v>
      </c>
      <c r="B13363">
        <v>803407</v>
      </c>
      <c r="C13363" t="s">
        <v>317</v>
      </c>
      <c r="D13363">
        <v>2021602</v>
      </c>
      <c r="E13363" t="s">
        <v>242</v>
      </c>
      <c r="F13363" t="s">
        <v>214</v>
      </c>
      <c r="G13363" t="s">
        <v>215</v>
      </c>
      <c r="H13363">
        <v>3</v>
      </c>
      <c r="I13363">
        <v>2018</v>
      </c>
      <c r="J13363">
        <v>2</v>
      </c>
      <c r="L13363">
        <v>23116280</v>
      </c>
      <c r="M13363">
        <v>3.6</v>
      </c>
      <c r="P13363" s="29">
        <f t="shared" si="530"/>
        <v>0.43333333333333335</v>
      </c>
    </row>
    <row r="13364" spans="1:16" hidden="1" x14ac:dyDescent="0.25">
      <c r="A13364">
        <v>196375457</v>
      </c>
      <c r="B13364">
        <v>803407</v>
      </c>
      <c r="C13364" t="s">
        <v>317</v>
      </c>
      <c r="D13364">
        <v>2021763</v>
      </c>
      <c r="E13364" t="s">
        <v>298</v>
      </c>
      <c r="F13364" t="s">
        <v>214</v>
      </c>
      <c r="G13364" t="s">
        <v>215</v>
      </c>
      <c r="H13364">
        <v>2</v>
      </c>
      <c r="I13364">
        <v>2018</v>
      </c>
      <c r="J13364">
        <v>2</v>
      </c>
      <c r="L13364">
        <v>23115618</v>
      </c>
      <c r="M13364">
        <v>4.3</v>
      </c>
      <c r="P13364" s="29">
        <f t="shared" si="530"/>
        <v>0.54999999999999993</v>
      </c>
    </row>
    <row r="13365" spans="1:16" hidden="1" x14ac:dyDescent="0.25">
      <c r="A13365">
        <v>196375457</v>
      </c>
      <c r="B13365">
        <v>803407</v>
      </c>
      <c r="C13365" t="s">
        <v>317</v>
      </c>
      <c r="D13365">
        <v>2004099</v>
      </c>
      <c r="E13365" t="s">
        <v>245</v>
      </c>
      <c r="F13365" t="s">
        <v>214</v>
      </c>
      <c r="G13365" t="s">
        <v>215</v>
      </c>
      <c r="H13365">
        <v>2</v>
      </c>
      <c r="I13365">
        <v>2018</v>
      </c>
      <c r="J13365">
        <v>2</v>
      </c>
      <c r="L13365">
        <v>23114487</v>
      </c>
      <c r="M13365">
        <v>4.9000000000000004</v>
      </c>
      <c r="P13365" s="29">
        <f t="shared" si="530"/>
        <v>0.65</v>
      </c>
    </row>
    <row r="13366" spans="1:16" hidden="1" x14ac:dyDescent="0.25">
      <c r="A13366">
        <v>196375775</v>
      </c>
      <c r="B13366">
        <v>803400</v>
      </c>
      <c r="C13366" t="s">
        <v>212</v>
      </c>
      <c r="D13366">
        <v>2005117</v>
      </c>
      <c r="E13366" t="s">
        <v>220</v>
      </c>
      <c r="F13366" t="s">
        <v>214</v>
      </c>
      <c r="G13366" t="s">
        <v>215</v>
      </c>
      <c r="H13366">
        <v>2</v>
      </c>
      <c r="I13366">
        <v>2016</v>
      </c>
      <c r="J13366">
        <v>1</v>
      </c>
      <c r="L13366">
        <v>23078732</v>
      </c>
      <c r="M13366">
        <v>6</v>
      </c>
      <c r="P13366" s="29">
        <f t="shared" si="530"/>
        <v>0.83333333333333337</v>
      </c>
    </row>
    <row r="13367" spans="1:16" hidden="1" x14ac:dyDescent="0.25">
      <c r="A13367">
        <v>196375775</v>
      </c>
      <c r="B13367">
        <v>803400</v>
      </c>
      <c r="C13367" t="s">
        <v>212</v>
      </c>
      <c r="D13367">
        <v>2021754</v>
      </c>
      <c r="E13367" t="s">
        <v>216</v>
      </c>
      <c r="F13367" t="s">
        <v>214</v>
      </c>
      <c r="G13367" t="s">
        <v>215</v>
      </c>
      <c r="H13367">
        <v>2</v>
      </c>
      <c r="I13367">
        <v>2016</v>
      </c>
      <c r="J13367">
        <v>1</v>
      </c>
      <c r="L13367">
        <v>23081129</v>
      </c>
      <c r="M13367">
        <v>5.5</v>
      </c>
      <c r="P13367" s="29">
        <f t="shared" si="530"/>
        <v>0.75</v>
      </c>
    </row>
    <row r="13368" spans="1:16" hidden="1" x14ac:dyDescent="0.25">
      <c r="A13368">
        <v>196375775</v>
      </c>
      <c r="B13368">
        <v>803400</v>
      </c>
      <c r="C13368" t="s">
        <v>212</v>
      </c>
      <c r="D13368">
        <v>2005102</v>
      </c>
      <c r="E13368" t="s">
        <v>218</v>
      </c>
      <c r="F13368" t="s">
        <v>214</v>
      </c>
      <c r="G13368" t="s">
        <v>215</v>
      </c>
      <c r="H13368">
        <v>2</v>
      </c>
      <c r="I13368">
        <v>2016</v>
      </c>
      <c r="J13368">
        <v>1</v>
      </c>
      <c r="L13368">
        <v>23081385</v>
      </c>
      <c r="M13368">
        <v>6.5</v>
      </c>
      <c r="P13368" s="29">
        <f t="shared" si="530"/>
        <v>0.91666666666666663</v>
      </c>
    </row>
    <row r="13369" spans="1:16" hidden="1" x14ac:dyDescent="0.25">
      <c r="A13369">
        <v>196375775</v>
      </c>
      <c r="B13369">
        <v>803400</v>
      </c>
      <c r="C13369" t="s">
        <v>212</v>
      </c>
      <c r="D13369">
        <v>2005099</v>
      </c>
      <c r="E13369" t="s">
        <v>217</v>
      </c>
      <c r="F13369" t="s">
        <v>214</v>
      </c>
      <c r="G13369" t="s">
        <v>215</v>
      </c>
      <c r="H13369">
        <v>2</v>
      </c>
      <c r="I13369">
        <v>2016</v>
      </c>
      <c r="J13369">
        <v>1</v>
      </c>
      <c r="L13369">
        <v>23081378</v>
      </c>
      <c r="M13369">
        <v>6.3</v>
      </c>
      <c r="P13369" s="29">
        <f t="shared" si="530"/>
        <v>0.8833333333333333</v>
      </c>
    </row>
    <row r="13370" spans="1:16" hidden="1" x14ac:dyDescent="0.25">
      <c r="A13370">
        <v>196375775</v>
      </c>
      <c r="B13370">
        <v>803400</v>
      </c>
      <c r="C13370" t="s">
        <v>212</v>
      </c>
      <c r="D13370">
        <v>2021600</v>
      </c>
      <c r="E13370" t="s">
        <v>219</v>
      </c>
      <c r="F13370" t="s">
        <v>214</v>
      </c>
      <c r="G13370" t="s">
        <v>215</v>
      </c>
      <c r="H13370">
        <v>2</v>
      </c>
      <c r="I13370">
        <v>2016</v>
      </c>
      <c r="J13370">
        <v>1</v>
      </c>
      <c r="L13370">
        <v>23081085</v>
      </c>
      <c r="M13370">
        <v>6.2</v>
      </c>
      <c r="P13370" s="29">
        <f t="shared" si="530"/>
        <v>0.8666666666666667</v>
      </c>
    </row>
    <row r="13371" spans="1:16" hidden="1" x14ac:dyDescent="0.25">
      <c r="A13371">
        <v>196375775</v>
      </c>
      <c r="B13371">
        <v>803400</v>
      </c>
      <c r="C13371" t="s">
        <v>212</v>
      </c>
      <c r="D13371">
        <v>2004098</v>
      </c>
      <c r="E13371" t="s">
        <v>213</v>
      </c>
      <c r="F13371" t="s">
        <v>214</v>
      </c>
      <c r="G13371" t="s">
        <v>215</v>
      </c>
      <c r="H13371">
        <v>2</v>
      </c>
      <c r="I13371">
        <v>2016</v>
      </c>
      <c r="J13371">
        <v>1</v>
      </c>
      <c r="L13371">
        <v>23078141</v>
      </c>
      <c r="M13371">
        <v>6.2</v>
      </c>
      <c r="P13371" s="29">
        <f t="shared" si="530"/>
        <v>0.8666666666666667</v>
      </c>
    </row>
    <row r="13372" spans="1:16" hidden="1" x14ac:dyDescent="0.25">
      <c r="A13372">
        <v>196375775</v>
      </c>
      <c r="B13372">
        <v>803400</v>
      </c>
      <c r="C13372" t="s">
        <v>212</v>
      </c>
      <c r="D13372">
        <v>2019154</v>
      </c>
      <c r="E13372" t="s">
        <v>225</v>
      </c>
      <c r="F13372" t="s">
        <v>214</v>
      </c>
      <c r="G13372" t="s">
        <v>215</v>
      </c>
      <c r="H13372">
        <v>4</v>
      </c>
      <c r="I13372">
        <v>2016</v>
      </c>
      <c r="J13372">
        <v>2</v>
      </c>
      <c r="L13372">
        <v>23086752</v>
      </c>
      <c r="P13372" s="29" t="str">
        <f t="shared" si="530"/>
        <v>DRP</v>
      </c>
    </row>
    <row r="13373" spans="1:16" hidden="1" x14ac:dyDescent="0.25">
      <c r="A13373">
        <v>196375775</v>
      </c>
      <c r="B13373">
        <v>803400</v>
      </c>
      <c r="C13373" t="s">
        <v>212</v>
      </c>
      <c r="D13373">
        <v>2004112</v>
      </c>
      <c r="E13373" t="s">
        <v>244</v>
      </c>
      <c r="F13373" t="s">
        <v>214</v>
      </c>
      <c r="G13373" t="s">
        <v>215</v>
      </c>
      <c r="H13373">
        <v>2</v>
      </c>
      <c r="I13373">
        <v>2016</v>
      </c>
      <c r="J13373">
        <v>2</v>
      </c>
      <c r="L13373">
        <v>23085520</v>
      </c>
      <c r="M13373">
        <v>5.0999999999999996</v>
      </c>
      <c r="P13373" s="29">
        <f t="shared" si="530"/>
        <v>0.68333333333333324</v>
      </c>
    </row>
    <row r="13374" spans="1:16" hidden="1" x14ac:dyDescent="0.25">
      <c r="A13374">
        <v>196375775</v>
      </c>
      <c r="B13374">
        <v>803400</v>
      </c>
      <c r="C13374" t="s">
        <v>212</v>
      </c>
      <c r="D13374">
        <v>2004099</v>
      </c>
      <c r="E13374" t="s">
        <v>245</v>
      </c>
      <c r="F13374" t="s">
        <v>214</v>
      </c>
      <c r="G13374" t="s">
        <v>215</v>
      </c>
      <c r="H13374">
        <v>2</v>
      </c>
      <c r="I13374">
        <v>2016</v>
      </c>
      <c r="J13374">
        <v>2</v>
      </c>
      <c r="L13374">
        <v>23085310</v>
      </c>
      <c r="M13374">
        <v>5.6</v>
      </c>
      <c r="P13374" s="29">
        <f t="shared" si="530"/>
        <v>0.76666666666666661</v>
      </c>
    </row>
    <row r="13375" spans="1:16" hidden="1" x14ac:dyDescent="0.25">
      <c r="A13375">
        <v>196375775</v>
      </c>
      <c r="B13375">
        <v>803400</v>
      </c>
      <c r="C13375" t="s">
        <v>212</v>
      </c>
      <c r="D13375">
        <v>2021580</v>
      </c>
      <c r="E13375" t="s">
        <v>241</v>
      </c>
      <c r="F13375" t="s">
        <v>214</v>
      </c>
      <c r="G13375" t="s">
        <v>215</v>
      </c>
      <c r="H13375">
        <v>2</v>
      </c>
      <c r="I13375">
        <v>2016</v>
      </c>
      <c r="J13375">
        <v>2</v>
      </c>
      <c r="L13375">
        <v>23086827</v>
      </c>
      <c r="M13375">
        <v>5.8</v>
      </c>
      <c r="P13375" s="29">
        <f t="shared" si="530"/>
        <v>0.79999999999999993</v>
      </c>
    </row>
    <row r="13376" spans="1:16" hidden="1" x14ac:dyDescent="0.25">
      <c r="A13376">
        <v>196375775</v>
      </c>
      <c r="B13376">
        <v>803400</v>
      </c>
      <c r="C13376" t="s">
        <v>212</v>
      </c>
      <c r="D13376">
        <v>2021602</v>
      </c>
      <c r="E13376" t="s">
        <v>242</v>
      </c>
      <c r="F13376" t="s">
        <v>214</v>
      </c>
      <c r="G13376" t="s">
        <v>215</v>
      </c>
      <c r="H13376">
        <v>2</v>
      </c>
      <c r="I13376">
        <v>2016</v>
      </c>
      <c r="J13376">
        <v>2</v>
      </c>
      <c r="L13376">
        <v>23086746</v>
      </c>
      <c r="M13376">
        <v>5.2</v>
      </c>
      <c r="P13376" s="29">
        <f t="shared" si="530"/>
        <v>0.70000000000000007</v>
      </c>
    </row>
    <row r="13377" spans="1:16" hidden="1" x14ac:dyDescent="0.25">
      <c r="A13377">
        <v>196375775</v>
      </c>
      <c r="B13377">
        <v>803400</v>
      </c>
      <c r="C13377" t="s">
        <v>212</v>
      </c>
      <c r="D13377">
        <v>2021756</v>
      </c>
      <c r="E13377" t="s">
        <v>253</v>
      </c>
      <c r="F13377" t="s">
        <v>214</v>
      </c>
      <c r="G13377" t="s">
        <v>215</v>
      </c>
      <c r="H13377">
        <v>2</v>
      </c>
      <c r="I13377">
        <v>2016</v>
      </c>
      <c r="J13377">
        <v>2</v>
      </c>
      <c r="L13377">
        <v>23086833</v>
      </c>
      <c r="M13377">
        <v>4.2</v>
      </c>
      <c r="P13377" s="29">
        <f t="shared" si="530"/>
        <v>0.53333333333333333</v>
      </c>
    </row>
    <row r="13378" spans="1:16" hidden="1" x14ac:dyDescent="0.25">
      <c r="A13378">
        <v>196375775</v>
      </c>
      <c r="B13378">
        <v>803400</v>
      </c>
      <c r="C13378" t="s">
        <v>212</v>
      </c>
      <c r="D13378">
        <v>2005118</v>
      </c>
      <c r="E13378" t="s">
        <v>223</v>
      </c>
      <c r="F13378" t="s">
        <v>214</v>
      </c>
      <c r="G13378" t="s">
        <v>215</v>
      </c>
      <c r="H13378">
        <v>2</v>
      </c>
      <c r="I13378">
        <v>2016</v>
      </c>
      <c r="J13378">
        <v>2</v>
      </c>
      <c r="L13378">
        <v>23086743</v>
      </c>
      <c r="M13378">
        <v>5.7</v>
      </c>
      <c r="P13378" s="29">
        <f t="shared" si="530"/>
        <v>0.78333333333333333</v>
      </c>
    </row>
    <row r="13379" spans="1:16" hidden="1" x14ac:dyDescent="0.25">
      <c r="A13379">
        <v>196375775</v>
      </c>
      <c r="B13379">
        <v>803400</v>
      </c>
      <c r="C13379" t="s">
        <v>212</v>
      </c>
      <c r="D13379">
        <v>2021795</v>
      </c>
      <c r="E13379" t="s">
        <v>222</v>
      </c>
      <c r="F13379" t="s">
        <v>214</v>
      </c>
      <c r="G13379" t="s">
        <v>215</v>
      </c>
      <c r="H13379">
        <v>2</v>
      </c>
      <c r="I13379">
        <v>2016</v>
      </c>
      <c r="J13379">
        <v>2</v>
      </c>
      <c r="L13379">
        <v>23084481</v>
      </c>
      <c r="M13379">
        <v>6.4</v>
      </c>
      <c r="P13379" s="29">
        <f t="shared" si="530"/>
        <v>0.9</v>
      </c>
    </row>
    <row r="13380" spans="1:16" hidden="1" x14ac:dyDescent="0.25">
      <c r="A13380">
        <v>196375775</v>
      </c>
      <c r="B13380">
        <v>803400</v>
      </c>
      <c r="C13380" t="s">
        <v>212</v>
      </c>
      <c r="D13380">
        <v>2019271</v>
      </c>
      <c r="E13380" t="s">
        <v>236</v>
      </c>
      <c r="F13380" t="s">
        <v>214</v>
      </c>
      <c r="G13380" t="s">
        <v>215</v>
      </c>
      <c r="H13380">
        <v>4</v>
      </c>
      <c r="I13380">
        <v>2017</v>
      </c>
      <c r="J13380">
        <v>1</v>
      </c>
      <c r="L13380">
        <v>23090694</v>
      </c>
      <c r="P13380" s="29" t="str">
        <f t="shared" si="530"/>
        <v>DRP</v>
      </c>
    </row>
    <row r="13381" spans="1:16" hidden="1" x14ac:dyDescent="0.25">
      <c r="A13381">
        <v>196375775</v>
      </c>
      <c r="B13381">
        <v>803400</v>
      </c>
      <c r="C13381" t="s">
        <v>212</v>
      </c>
      <c r="D13381">
        <v>2021781</v>
      </c>
      <c r="E13381" t="s">
        <v>235</v>
      </c>
      <c r="F13381" t="s">
        <v>214</v>
      </c>
      <c r="G13381" t="s">
        <v>215</v>
      </c>
      <c r="H13381">
        <v>2</v>
      </c>
      <c r="I13381">
        <v>2017</v>
      </c>
      <c r="J13381">
        <v>1</v>
      </c>
      <c r="L13381">
        <v>23092946</v>
      </c>
      <c r="M13381">
        <v>6.6</v>
      </c>
      <c r="P13381" s="29">
        <f t="shared" si="530"/>
        <v>0.93333333333333324</v>
      </c>
    </row>
    <row r="13382" spans="1:16" hidden="1" x14ac:dyDescent="0.25">
      <c r="A13382">
        <v>196375775</v>
      </c>
      <c r="B13382">
        <v>803400</v>
      </c>
      <c r="C13382" t="s">
        <v>212</v>
      </c>
      <c r="D13382">
        <v>2021797</v>
      </c>
      <c r="E13382" t="s">
        <v>234</v>
      </c>
      <c r="F13382" t="s">
        <v>214</v>
      </c>
      <c r="G13382" t="s">
        <v>215</v>
      </c>
      <c r="H13382">
        <v>2</v>
      </c>
      <c r="I13382">
        <v>2017</v>
      </c>
      <c r="J13382">
        <v>1</v>
      </c>
      <c r="L13382">
        <v>23091399</v>
      </c>
      <c r="M13382">
        <v>6.4</v>
      </c>
      <c r="P13382" s="29">
        <f t="shared" si="530"/>
        <v>0.9</v>
      </c>
    </row>
    <row r="13383" spans="1:16" hidden="1" x14ac:dyDescent="0.25">
      <c r="A13383">
        <v>196375775</v>
      </c>
      <c r="B13383">
        <v>803400</v>
      </c>
      <c r="C13383" t="s">
        <v>212</v>
      </c>
      <c r="D13383">
        <v>2021874</v>
      </c>
      <c r="E13383" t="s">
        <v>226</v>
      </c>
      <c r="F13383" t="s">
        <v>214</v>
      </c>
      <c r="G13383" t="s">
        <v>215</v>
      </c>
      <c r="H13383">
        <v>2</v>
      </c>
      <c r="I13383">
        <v>2017</v>
      </c>
      <c r="J13383">
        <v>1</v>
      </c>
      <c r="L13383">
        <v>23091989</v>
      </c>
      <c r="M13383">
        <v>4.5</v>
      </c>
      <c r="P13383" s="29">
        <f t="shared" si="530"/>
        <v>0.58333333333333337</v>
      </c>
    </row>
    <row r="13384" spans="1:16" hidden="1" x14ac:dyDescent="0.25">
      <c r="A13384">
        <v>196375775</v>
      </c>
      <c r="B13384">
        <v>803400</v>
      </c>
      <c r="C13384" t="s">
        <v>212</v>
      </c>
      <c r="D13384">
        <v>2021638</v>
      </c>
      <c r="E13384" t="s">
        <v>250</v>
      </c>
      <c r="F13384" t="s">
        <v>214</v>
      </c>
      <c r="G13384" t="s">
        <v>215</v>
      </c>
      <c r="H13384">
        <v>2</v>
      </c>
      <c r="I13384">
        <v>2017</v>
      </c>
      <c r="J13384">
        <v>1</v>
      </c>
      <c r="L13384">
        <v>23092935</v>
      </c>
      <c r="M13384">
        <v>5.6</v>
      </c>
      <c r="P13384" s="29">
        <f t="shared" si="530"/>
        <v>0.76666666666666661</v>
      </c>
    </row>
    <row r="13385" spans="1:16" hidden="1" x14ac:dyDescent="0.25">
      <c r="A13385">
        <v>196375775</v>
      </c>
      <c r="B13385">
        <v>803400</v>
      </c>
      <c r="C13385" t="s">
        <v>212</v>
      </c>
      <c r="D13385">
        <v>2005131</v>
      </c>
      <c r="E13385" t="s">
        <v>228</v>
      </c>
      <c r="F13385" t="s">
        <v>214</v>
      </c>
      <c r="G13385" t="s">
        <v>215</v>
      </c>
      <c r="H13385">
        <v>2</v>
      </c>
      <c r="I13385">
        <v>2017</v>
      </c>
      <c r="J13385">
        <v>1</v>
      </c>
      <c r="L13385">
        <v>23093315</v>
      </c>
      <c r="M13385">
        <v>5.7</v>
      </c>
      <c r="P13385" s="29">
        <f t="shared" si="530"/>
        <v>0.78333333333333333</v>
      </c>
    </row>
    <row r="13386" spans="1:16" hidden="1" x14ac:dyDescent="0.25">
      <c r="A13386">
        <v>196375775</v>
      </c>
      <c r="B13386">
        <v>803400</v>
      </c>
      <c r="C13386" t="s">
        <v>212</v>
      </c>
      <c r="D13386">
        <v>2004116</v>
      </c>
      <c r="E13386" t="s">
        <v>229</v>
      </c>
      <c r="F13386" t="s">
        <v>214</v>
      </c>
      <c r="G13386" t="s">
        <v>215</v>
      </c>
      <c r="H13386">
        <v>2</v>
      </c>
      <c r="I13386">
        <v>2017</v>
      </c>
      <c r="J13386">
        <v>1</v>
      </c>
      <c r="L13386">
        <v>23092362</v>
      </c>
      <c r="M13386">
        <v>6.5</v>
      </c>
      <c r="P13386" s="29">
        <f t="shared" si="530"/>
        <v>0.91666666666666663</v>
      </c>
    </row>
    <row r="13387" spans="1:16" hidden="1" x14ac:dyDescent="0.25">
      <c r="A13387">
        <v>196375775</v>
      </c>
      <c r="B13387">
        <v>803400</v>
      </c>
      <c r="C13387" t="s">
        <v>212</v>
      </c>
      <c r="D13387">
        <v>2019271</v>
      </c>
      <c r="E13387" t="s">
        <v>236</v>
      </c>
      <c r="F13387" t="s">
        <v>214</v>
      </c>
      <c r="G13387" t="s">
        <v>215</v>
      </c>
      <c r="H13387">
        <v>2</v>
      </c>
      <c r="I13387">
        <v>2017</v>
      </c>
      <c r="J13387">
        <v>1</v>
      </c>
      <c r="M13387" t="s">
        <v>232</v>
      </c>
      <c r="N13387" t="s">
        <v>231</v>
      </c>
      <c r="P13387" s="29" t="str">
        <f t="shared" si="530"/>
        <v>CVL</v>
      </c>
    </row>
    <row r="13388" spans="1:16" hidden="1" x14ac:dyDescent="0.25">
      <c r="A13388">
        <v>196375775</v>
      </c>
      <c r="B13388">
        <v>803400</v>
      </c>
      <c r="C13388" t="s">
        <v>212</v>
      </c>
      <c r="D13388">
        <v>2019272</v>
      </c>
      <c r="E13388" t="s">
        <v>249</v>
      </c>
      <c r="F13388" t="s">
        <v>214</v>
      </c>
      <c r="G13388" t="s">
        <v>215</v>
      </c>
      <c r="H13388">
        <v>2</v>
      </c>
      <c r="I13388">
        <v>2017</v>
      </c>
      <c r="J13388">
        <v>1</v>
      </c>
      <c r="M13388" t="s">
        <v>232</v>
      </c>
      <c r="N13388" t="s">
        <v>231</v>
      </c>
      <c r="P13388" s="29" t="str">
        <f t="shared" si="530"/>
        <v>CVL</v>
      </c>
    </row>
    <row r="13389" spans="1:16" hidden="1" x14ac:dyDescent="0.25">
      <c r="A13389">
        <v>196375775</v>
      </c>
      <c r="B13389">
        <v>803400</v>
      </c>
      <c r="C13389" t="s">
        <v>212</v>
      </c>
      <c r="D13389">
        <v>2019273</v>
      </c>
      <c r="E13389" t="s">
        <v>248</v>
      </c>
      <c r="F13389" t="s">
        <v>214</v>
      </c>
      <c r="G13389" t="s">
        <v>215</v>
      </c>
      <c r="H13389">
        <v>2</v>
      </c>
      <c r="I13389">
        <v>2017</v>
      </c>
      <c r="J13389">
        <v>1</v>
      </c>
      <c r="M13389" t="s">
        <v>232</v>
      </c>
      <c r="N13389" t="s">
        <v>231</v>
      </c>
      <c r="P13389" s="29" t="str">
        <f t="shared" si="530"/>
        <v>CVL</v>
      </c>
    </row>
    <row r="13390" spans="1:16" hidden="1" x14ac:dyDescent="0.25">
      <c r="A13390">
        <v>196375775</v>
      </c>
      <c r="B13390">
        <v>803400</v>
      </c>
      <c r="C13390" t="s">
        <v>212</v>
      </c>
      <c r="D13390">
        <v>2021645</v>
      </c>
      <c r="E13390" t="s">
        <v>251</v>
      </c>
      <c r="F13390" t="s">
        <v>214</v>
      </c>
      <c r="G13390" t="s">
        <v>215</v>
      </c>
      <c r="H13390">
        <v>2</v>
      </c>
      <c r="I13390">
        <v>2017</v>
      </c>
      <c r="J13390">
        <v>2</v>
      </c>
      <c r="L13390">
        <v>23099058</v>
      </c>
      <c r="M13390">
        <v>5.5</v>
      </c>
      <c r="P13390" s="29">
        <f t="shared" si="530"/>
        <v>0.75</v>
      </c>
    </row>
    <row r="13391" spans="1:16" hidden="1" x14ac:dyDescent="0.25">
      <c r="A13391">
        <v>196375775</v>
      </c>
      <c r="B13391">
        <v>803400</v>
      </c>
      <c r="C13391" t="s">
        <v>212</v>
      </c>
      <c r="D13391">
        <v>2021725</v>
      </c>
      <c r="E13391" t="s">
        <v>257</v>
      </c>
      <c r="F13391" t="s">
        <v>214</v>
      </c>
      <c r="G13391" t="s">
        <v>215</v>
      </c>
      <c r="H13391">
        <v>2</v>
      </c>
      <c r="I13391">
        <v>2017</v>
      </c>
      <c r="J13391">
        <v>2</v>
      </c>
      <c r="L13391">
        <v>23097532</v>
      </c>
      <c r="M13391">
        <v>4.2</v>
      </c>
      <c r="P13391" s="29">
        <f t="shared" si="530"/>
        <v>0.53333333333333333</v>
      </c>
    </row>
    <row r="13392" spans="1:16" hidden="1" x14ac:dyDescent="0.25">
      <c r="A13392">
        <v>196375775</v>
      </c>
      <c r="B13392">
        <v>803400</v>
      </c>
      <c r="C13392" t="s">
        <v>212</v>
      </c>
      <c r="D13392">
        <v>2021679</v>
      </c>
      <c r="E13392" t="s">
        <v>259</v>
      </c>
      <c r="F13392" t="s">
        <v>214</v>
      </c>
      <c r="G13392" t="s">
        <v>215</v>
      </c>
      <c r="H13392">
        <v>2</v>
      </c>
      <c r="I13392">
        <v>2017</v>
      </c>
      <c r="J13392">
        <v>2</v>
      </c>
      <c r="L13392">
        <v>23101199</v>
      </c>
      <c r="M13392">
        <v>6.7</v>
      </c>
      <c r="P13392" s="29">
        <f t="shared" si="530"/>
        <v>0.95000000000000007</v>
      </c>
    </row>
    <row r="13393" spans="1:16" hidden="1" x14ac:dyDescent="0.25">
      <c r="A13393">
        <v>196375775</v>
      </c>
      <c r="B13393">
        <v>803400</v>
      </c>
      <c r="C13393" t="s">
        <v>212</v>
      </c>
      <c r="D13393">
        <v>2021640</v>
      </c>
      <c r="E13393" t="s">
        <v>227</v>
      </c>
      <c r="F13393" t="s">
        <v>214</v>
      </c>
      <c r="G13393" t="s">
        <v>215</v>
      </c>
      <c r="H13393">
        <v>2</v>
      </c>
      <c r="I13393">
        <v>2017</v>
      </c>
      <c r="J13393">
        <v>2</v>
      </c>
      <c r="L13393">
        <v>23101197</v>
      </c>
      <c r="M13393">
        <v>4</v>
      </c>
      <c r="P13393" s="29">
        <f t="shared" si="530"/>
        <v>0.5</v>
      </c>
    </row>
    <row r="13394" spans="1:16" hidden="1" x14ac:dyDescent="0.25">
      <c r="A13394">
        <v>196375775</v>
      </c>
      <c r="B13394">
        <v>803400</v>
      </c>
      <c r="C13394" t="s">
        <v>212</v>
      </c>
      <c r="D13394">
        <v>2021993</v>
      </c>
      <c r="E13394" t="s">
        <v>256</v>
      </c>
      <c r="F13394" t="s">
        <v>214</v>
      </c>
      <c r="G13394" t="s">
        <v>215</v>
      </c>
      <c r="H13394">
        <v>2</v>
      </c>
      <c r="I13394">
        <v>2017</v>
      </c>
      <c r="J13394">
        <v>2</v>
      </c>
      <c r="L13394">
        <v>23097537</v>
      </c>
      <c r="M13394">
        <v>4.5</v>
      </c>
      <c r="P13394" s="29">
        <f t="shared" si="530"/>
        <v>0.58333333333333337</v>
      </c>
    </row>
    <row r="13395" spans="1:16" hidden="1" x14ac:dyDescent="0.25">
      <c r="A13395">
        <v>196375775</v>
      </c>
      <c r="B13395">
        <v>803400</v>
      </c>
      <c r="C13395" t="s">
        <v>212</v>
      </c>
      <c r="D13395">
        <v>2019154</v>
      </c>
      <c r="E13395" t="s">
        <v>225</v>
      </c>
      <c r="F13395" t="s">
        <v>214</v>
      </c>
      <c r="G13395" t="s">
        <v>215</v>
      </c>
      <c r="H13395">
        <v>2</v>
      </c>
      <c r="I13395">
        <v>2017</v>
      </c>
      <c r="J13395">
        <v>2</v>
      </c>
      <c r="L13395">
        <v>23097717</v>
      </c>
      <c r="M13395">
        <v>5.2</v>
      </c>
      <c r="P13395" s="29">
        <f t="shared" si="530"/>
        <v>0.70000000000000007</v>
      </c>
    </row>
    <row r="13396" spans="1:16" hidden="1" x14ac:dyDescent="0.25">
      <c r="A13396">
        <v>196375775</v>
      </c>
      <c r="B13396">
        <v>803400</v>
      </c>
      <c r="C13396" t="s">
        <v>212</v>
      </c>
      <c r="D13396">
        <v>2021720</v>
      </c>
      <c r="E13396" t="s">
        <v>263</v>
      </c>
      <c r="F13396" t="s">
        <v>214</v>
      </c>
      <c r="G13396" t="s">
        <v>215</v>
      </c>
      <c r="H13396">
        <v>2</v>
      </c>
      <c r="I13396">
        <v>2018</v>
      </c>
      <c r="J13396">
        <v>1</v>
      </c>
      <c r="L13396">
        <v>23107097</v>
      </c>
      <c r="M13396">
        <v>5.6</v>
      </c>
      <c r="P13396" s="29">
        <f t="shared" si="530"/>
        <v>0.76666666666666661</v>
      </c>
    </row>
    <row r="13397" spans="1:16" hidden="1" x14ac:dyDescent="0.25">
      <c r="A13397">
        <v>196375775</v>
      </c>
      <c r="B13397">
        <v>803400</v>
      </c>
      <c r="C13397" t="s">
        <v>212</v>
      </c>
      <c r="D13397">
        <v>2004452</v>
      </c>
      <c r="E13397" t="s">
        <v>240</v>
      </c>
      <c r="F13397" t="s">
        <v>214</v>
      </c>
      <c r="G13397" t="s">
        <v>215</v>
      </c>
      <c r="H13397">
        <v>2</v>
      </c>
      <c r="I13397">
        <v>2018</v>
      </c>
      <c r="J13397">
        <v>1</v>
      </c>
      <c r="L13397">
        <v>23106897</v>
      </c>
      <c r="M13397">
        <v>5.2</v>
      </c>
      <c r="P13397" s="29">
        <f t="shared" si="530"/>
        <v>0.70000000000000007</v>
      </c>
    </row>
    <row r="13398" spans="1:16" hidden="1" x14ac:dyDescent="0.25">
      <c r="A13398">
        <v>196375775</v>
      </c>
      <c r="B13398">
        <v>803400</v>
      </c>
      <c r="C13398" t="s">
        <v>212</v>
      </c>
      <c r="D13398">
        <v>2004453</v>
      </c>
      <c r="E13398" t="s">
        <v>239</v>
      </c>
      <c r="F13398" t="s">
        <v>214</v>
      </c>
      <c r="G13398" t="s">
        <v>215</v>
      </c>
      <c r="H13398">
        <v>2</v>
      </c>
      <c r="I13398">
        <v>2018</v>
      </c>
      <c r="J13398">
        <v>1</v>
      </c>
      <c r="L13398">
        <v>23107081</v>
      </c>
      <c r="M13398">
        <v>5.6</v>
      </c>
      <c r="P13398" s="29">
        <f t="shared" si="530"/>
        <v>0.76666666666666661</v>
      </c>
    </row>
    <row r="13399" spans="1:16" hidden="1" x14ac:dyDescent="0.25">
      <c r="A13399">
        <v>196375775</v>
      </c>
      <c r="B13399">
        <v>803400</v>
      </c>
      <c r="C13399" t="s">
        <v>212</v>
      </c>
      <c r="D13399">
        <v>2021858</v>
      </c>
      <c r="E13399" t="s">
        <v>230</v>
      </c>
      <c r="F13399" t="s">
        <v>214</v>
      </c>
      <c r="G13399" t="s">
        <v>215</v>
      </c>
      <c r="H13399">
        <v>2</v>
      </c>
      <c r="I13399">
        <v>2018</v>
      </c>
      <c r="J13399">
        <v>1</v>
      </c>
      <c r="L13399">
        <v>23107204</v>
      </c>
      <c r="M13399">
        <v>6.2</v>
      </c>
      <c r="P13399" s="29">
        <f t="shared" si="530"/>
        <v>0.8666666666666667</v>
      </c>
    </row>
    <row r="13400" spans="1:16" hidden="1" x14ac:dyDescent="0.25">
      <c r="A13400">
        <v>196375775</v>
      </c>
      <c r="B13400">
        <v>803400</v>
      </c>
      <c r="C13400" t="s">
        <v>212</v>
      </c>
      <c r="D13400">
        <v>2021734</v>
      </c>
      <c r="E13400" t="s">
        <v>252</v>
      </c>
      <c r="F13400" t="s">
        <v>214</v>
      </c>
      <c r="G13400" t="s">
        <v>215</v>
      </c>
      <c r="H13400">
        <v>2</v>
      </c>
      <c r="I13400">
        <v>2018</v>
      </c>
      <c r="J13400">
        <v>1</v>
      </c>
      <c r="L13400">
        <v>23107096</v>
      </c>
      <c r="M13400">
        <v>6.5</v>
      </c>
      <c r="P13400" s="29">
        <f t="shared" si="530"/>
        <v>0.91666666666666663</v>
      </c>
    </row>
    <row r="13401" spans="1:16" hidden="1" x14ac:dyDescent="0.25">
      <c r="A13401">
        <v>196375775</v>
      </c>
      <c r="B13401">
        <v>803400</v>
      </c>
      <c r="C13401" t="s">
        <v>212</v>
      </c>
      <c r="D13401">
        <v>2021706</v>
      </c>
      <c r="E13401" t="s">
        <v>271</v>
      </c>
      <c r="F13401" t="s">
        <v>214</v>
      </c>
      <c r="G13401" t="s">
        <v>215</v>
      </c>
      <c r="H13401">
        <v>2</v>
      </c>
      <c r="I13401">
        <v>2018</v>
      </c>
      <c r="J13401">
        <v>1</v>
      </c>
      <c r="L13401">
        <v>23108870</v>
      </c>
      <c r="M13401">
        <v>5.4</v>
      </c>
      <c r="P13401" s="29">
        <f t="shared" si="530"/>
        <v>0.73333333333333339</v>
      </c>
    </row>
    <row r="13402" spans="1:16" hidden="1" x14ac:dyDescent="0.25">
      <c r="A13402">
        <v>196375775</v>
      </c>
      <c r="B13402">
        <v>803400</v>
      </c>
      <c r="C13402" t="s">
        <v>212</v>
      </c>
      <c r="D13402">
        <v>2004459</v>
      </c>
      <c r="E13402" t="s">
        <v>238</v>
      </c>
      <c r="F13402" t="s">
        <v>214</v>
      </c>
      <c r="G13402" t="s">
        <v>215</v>
      </c>
      <c r="H13402">
        <v>2</v>
      </c>
      <c r="I13402">
        <v>2018</v>
      </c>
      <c r="J13402">
        <v>2</v>
      </c>
      <c r="L13402">
        <v>23114825</v>
      </c>
      <c r="M13402">
        <v>5.4</v>
      </c>
      <c r="P13402" s="29">
        <f t="shared" si="530"/>
        <v>0.73333333333333339</v>
      </c>
    </row>
    <row r="13403" spans="1:16" hidden="1" x14ac:dyDescent="0.25">
      <c r="A13403">
        <v>196375775</v>
      </c>
      <c r="B13403">
        <v>803400</v>
      </c>
      <c r="C13403" t="s">
        <v>212</v>
      </c>
      <c r="D13403">
        <v>2021853</v>
      </c>
      <c r="E13403" t="s">
        <v>258</v>
      </c>
      <c r="F13403" t="s">
        <v>214</v>
      </c>
      <c r="G13403" t="s">
        <v>215</v>
      </c>
      <c r="H13403">
        <v>2</v>
      </c>
      <c r="I13403">
        <v>2018</v>
      </c>
      <c r="J13403">
        <v>2</v>
      </c>
      <c r="L13403">
        <v>23114793</v>
      </c>
      <c r="M13403">
        <v>5.4</v>
      </c>
      <c r="P13403" s="29">
        <f t="shared" si="530"/>
        <v>0.73333333333333339</v>
      </c>
    </row>
    <row r="13404" spans="1:16" hidden="1" x14ac:dyDescent="0.25">
      <c r="A13404">
        <v>196375775</v>
      </c>
      <c r="B13404">
        <v>803400</v>
      </c>
      <c r="C13404" t="s">
        <v>212</v>
      </c>
      <c r="D13404">
        <v>2021615</v>
      </c>
      <c r="E13404" t="s">
        <v>255</v>
      </c>
      <c r="F13404" t="s">
        <v>214</v>
      </c>
      <c r="G13404" t="s">
        <v>215</v>
      </c>
      <c r="H13404">
        <v>2</v>
      </c>
      <c r="I13404">
        <v>2018</v>
      </c>
      <c r="J13404">
        <v>2</v>
      </c>
      <c r="L13404">
        <v>23115891</v>
      </c>
      <c r="M13404">
        <v>5.6</v>
      </c>
      <c r="P13404" s="29">
        <f t="shared" si="530"/>
        <v>0.76666666666666661</v>
      </c>
    </row>
    <row r="13405" spans="1:16" hidden="1" x14ac:dyDescent="0.25">
      <c r="A13405">
        <v>196375775</v>
      </c>
      <c r="B13405">
        <v>803400</v>
      </c>
      <c r="C13405" t="s">
        <v>212</v>
      </c>
      <c r="D13405">
        <v>2021624</v>
      </c>
      <c r="E13405" t="s">
        <v>243</v>
      </c>
      <c r="F13405" t="s">
        <v>214</v>
      </c>
      <c r="G13405" t="s">
        <v>215</v>
      </c>
      <c r="H13405">
        <v>2</v>
      </c>
      <c r="I13405">
        <v>2018</v>
      </c>
      <c r="J13405">
        <v>2</v>
      </c>
      <c r="L13405">
        <v>23114829</v>
      </c>
      <c r="M13405">
        <v>6.2</v>
      </c>
      <c r="P13405" s="29">
        <f t="shared" si="530"/>
        <v>0.8666666666666667</v>
      </c>
    </row>
    <row r="13406" spans="1:16" hidden="1" x14ac:dyDescent="0.25">
      <c r="A13406">
        <v>196375775</v>
      </c>
      <c r="B13406">
        <v>803400</v>
      </c>
      <c r="C13406" t="s">
        <v>212</v>
      </c>
      <c r="D13406">
        <v>2021850</v>
      </c>
      <c r="E13406" t="s">
        <v>233</v>
      </c>
      <c r="F13406" t="s">
        <v>214</v>
      </c>
      <c r="G13406" t="s">
        <v>215</v>
      </c>
      <c r="H13406">
        <v>2</v>
      </c>
      <c r="I13406">
        <v>2018</v>
      </c>
      <c r="J13406">
        <v>2</v>
      </c>
      <c r="L13406">
        <v>23114827</v>
      </c>
      <c r="M13406">
        <v>6</v>
      </c>
      <c r="P13406" s="29">
        <f t="shared" si="530"/>
        <v>0.83333333333333337</v>
      </c>
    </row>
    <row r="13407" spans="1:16" hidden="1" x14ac:dyDescent="0.25">
      <c r="A13407">
        <v>196375775</v>
      </c>
      <c r="B13407">
        <v>803400</v>
      </c>
      <c r="C13407" t="s">
        <v>212</v>
      </c>
      <c r="D13407">
        <v>2021747</v>
      </c>
      <c r="E13407" t="s">
        <v>270</v>
      </c>
      <c r="F13407" t="s">
        <v>214</v>
      </c>
      <c r="G13407" t="s">
        <v>215</v>
      </c>
      <c r="H13407">
        <v>2</v>
      </c>
      <c r="I13407">
        <v>2018</v>
      </c>
      <c r="J13407">
        <v>2</v>
      </c>
      <c r="L13407">
        <v>23114826</v>
      </c>
      <c r="M13407">
        <v>6.8</v>
      </c>
      <c r="P13407" s="29">
        <f t="shared" si="530"/>
        <v>0.96666666666666667</v>
      </c>
    </row>
    <row r="13408" spans="1:16" hidden="1" x14ac:dyDescent="0.25">
      <c r="A13408">
        <v>196375775</v>
      </c>
      <c r="B13408">
        <v>803400</v>
      </c>
      <c r="C13408" t="s">
        <v>212</v>
      </c>
      <c r="D13408">
        <v>2021758</v>
      </c>
      <c r="E13408" t="s">
        <v>254</v>
      </c>
      <c r="F13408" t="s">
        <v>214</v>
      </c>
      <c r="G13408" t="s">
        <v>215</v>
      </c>
      <c r="H13408">
        <v>2</v>
      </c>
      <c r="I13408">
        <v>2018</v>
      </c>
      <c r="J13408">
        <v>2</v>
      </c>
      <c r="L13408">
        <v>23114832</v>
      </c>
      <c r="M13408">
        <v>5.7</v>
      </c>
      <c r="P13408" s="29">
        <f t="shared" si="530"/>
        <v>0.78333333333333333</v>
      </c>
    </row>
    <row r="13409" spans="1:16" hidden="1" x14ac:dyDescent="0.25">
      <c r="A13409">
        <v>196375775</v>
      </c>
      <c r="B13409">
        <v>803400</v>
      </c>
      <c r="C13409" t="s">
        <v>212</v>
      </c>
      <c r="D13409">
        <v>2014251</v>
      </c>
      <c r="E13409" t="s">
        <v>369</v>
      </c>
      <c r="F13409" t="s">
        <v>320</v>
      </c>
      <c r="G13409" t="s">
        <v>321</v>
      </c>
      <c r="H13409">
        <v>2</v>
      </c>
      <c r="I13409">
        <v>2019</v>
      </c>
      <c r="J13409">
        <v>1</v>
      </c>
      <c r="L13409">
        <v>23121994</v>
      </c>
      <c r="M13409">
        <v>6.6</v>
      </c>
      <c r="P13409" s="29">
        <f t="shared" si="530"/>
        <v>0.93333333333333324</v>
      </c>
    </row>
    <row r="13410" spans="1:16" hidden="1" x14ac:dyDescent="0.25">
      <c r="A13410">
        <v>196375775</v>
      </c>
      <c r="B13410">
        <v>803400</v>
      </c>
      <c r="C13410" t="s">
        <v>212</v>
      </c>
      <c r="D13410">
        <v>2027112</v>
      </c>
      <c r="E13410" t="s">
        <v>323</v>
      </c>
      <c r="F13410" t="s">
        <v>320</v>
      </c>
      <c r="G13410" t="s">
        <v>321</v>
      </c>
      <c r="H13410">
        <v>4</v>
      </c>
      <c r="I13410">
        <v>2019</v>
      </c>
      <c r="J13410">
        <v>1</v>
      </c>
      <c r="L13410">
        <v>23121994</v>
      </c>
      <c r="P13410" s="29" t="str">
        <f t="shared" si="530"/>
        <v>DRP</v>
      </c>
    </row>
    <row r="13411" spans="1:16" hidden="1" x14ac:dyDescent="0.25">
      <c r="A13411">
        <v>196375775</v>
      </c>
      <c r="B13411">
        <v>803400</v>
      </c>
      <c r="C13411" t="s">
        <v>212</v>
      </c>
      <c r="D13411">
        <v>2004469</v>
      </c>
      <c r="E13411" t="s">
        <v>266</v>
      </c>
      <c r="F13411" t="s">
        <v>214</v>
      </c>
      <c r="G13411" t="s">
        <v>215</v>
      </c>
      <c r="H13411">
        <v>2</v>
      </c>
      <c r="I13411">
        <v>2019</v>
      </c>
      <c r="J13411">
        <v>1</v>
      </c>
      <c r="L13411">
        <v>23120808</v>
      </c>
      <c r="M13411">
        <v>5.9</v>
      </c>
      <c r="P13411" s="29">
        <f t="shared" si="530"/>
        <v>0.81666666666666676</v>
      </c>
    </row>
    <row r="13412" spans="1:16" hidden="1" x14ac:dyDescent="0.25">
      <c r="A13412">
        <v>196375775</v>
      </c>
      <c r="B13412">
        <v>803400</v>
      </c>
      <c r="C13412" t="s">
        <v>212</v>
      </c>
      <c r="D13412">
        <v>2021713</v>
      </c>
      <c r="E13412" t="s">
        <v>273</v>
      </c>
      <c r="F13412" t="s">
        <v>214</v>
      </c>
      <c r="G13412" t="s">
        <v>215</v>
      </c>
      <c r="H13412">
        <v>2</v>
      </c>
      <c r="I13412">
        <v>2019</v>
      </c>
      <c r="J13412">
        <v>1</v>
      </c>
      <c r="L13412">
        <v>23120810</v>
      </c>
      <c r="M13412">
        <v>6</v>
      </c>
      <c r="P13412" s="29">
        <f t="shared" si="530"/>
        <v>0.83333333333333337</v>
      </c>
    </row>
    <row r="13413" spans="1:16" hidden="1" x14ac:dyDescent="0.25">
      <c r="A13413">
        <v>196375775</v>
      </c>
      <c r="B13413">
        <v>803400</v>
      </c>
      <c r="C13413" t="s">
        <v>212</v>
      </c>
      <c r="D13413">
        <v>2021742</v>
      </c>
      <c r="E13413" t="s">
        <v>262</v>
      </c>
      <c r="F13413" t="s">
        <v>214</v>
      </c>
      <c r="G13413" t="s">
        <v>215</v>
      </c>
      <c r="H13413">
        <v>2</v>
      </c>
      <c r="I13413">
        <v>2019</v>
      </c>
      <c r="J13413">
        <v>1</v>
      </c>
      <c r="L13413">
        <v>23123927</v>
      </c>
      <c r="M13413">
        <v>6</v>
      </c>
      <c r="P13413" s="29">
        <f t="shared" si="530"/>
        <v>0.83333333333333337</v>
      </c>
    </row>
    <row r="13414" spans="1:16" hidden="1" x14ac:dyDescent="0.25">
      <c r="A13414">
        <v>196375775</v>
      </c>
      <c r="B13414">
        <v>803400</v>
      </c>
      <c r="C13414" t="s">
        <v>212</v>
      </c>
      <c r="D13414">
        <v>2021773</v>
      </c>
      <c r="E13414" t="s">
        <v>286</v>
      </c>
      <c r="F13414" t="s">
        <v>214</v>
      </c>
      <c r="G13414" t="s">
        <v>215</v>
      </c>
      <c r="H13414">
        <v>2</v>
      </c>
      <c r="I13414">
        <v>2019</v>
      </c>
      <c r="J13414">
        <v>1</v>
      </c>
      <c r="L13414">
        <v>23120814</v>
      </c>
      <c r="M13414">
        <v>5</v>
      </c>
      <c r="P13414" s="29">
        <f t="shared" si="530"/>
        <v>0.66666666666666663</v>
      </c>
    </row>
    <row r="13415" spans="1:16" hidden="1" x14ac:dyDescent="0.25">
      <c r="A13415">
        <v>196375775</v>
      </c>
      <c r="B13415">
        <v>803400</v>
      </c>
      <c r="C13415" t="s">
        <v>212</v>
      </c>
      <c r="D13415">
        <v>2021585</v>
      </c>
      <c r="E13415" t="s">
        <v>265</v>
      </c>
      <c r="F13415" t="s">
        <v>214</v>
      </c>
      <c r="G13415" t="s">
        <v>215</v>
      </c>
      <c r="H13415">
        <v>2</v>
      </c>
      <c r="I13415">
        <v>2019</v>
      </c>
      <c r="J13415">
        <v>1</v>
      </c>
      <c r="L13415">
        <v>23120812</v>
      </c>
      <c r="M13415">
        <v>6.5</v>
      </c>
      <c r="P13415" s="29">
        <f t="shared" si="530"/>
        <v>0.91666666666666663</v>
      </c>
    </row>
    <row r="13416" spans="1:16" hidden="1" x14ac:dyDescent="0.25">
      <c r="A13416">
        <v>196375775</v>
      </c>
      <c r="B13416">
        <v>803400</v>
      </c>
      <c r="C13416" t="s">
        <v>212</v>
      </c>
      <c r="D13416">
        <v>2021831</v>
      </c>
      <c r="E13416" t="s">
        <v>261</v>
      </c>
      <c r="F13416" t="s">
        <v>214</v>
      </c>
      <c r="G13416" t="s">
        <v>215</v>
      </c>
      <c r="H13416">
        <v>2</v>
      </c>
      <c r="I13416">
        <v>2019</v>
      </c>
      <c r="J13416">
        <v>1</v>
      </c>
      <c r="L13416">
        <v>23120813</v>
      </c>
      <c r="M13416">
        <v>6.8</v>
      </c>
      <c r="P13416" s="29">
        <f t="shared" si="530"/>
        <v>0.96666666666666667</v>
      </c>
    </row>
    <row r="13417" spans="1:16" hidden="1" x14ac:dyDescent="0.25">
      <c r="A13417">
        <v>196375775</v>
      </c>
      <c r="B13417">
        <v>803400</v>
      </c>
      <c r="C13417" t="s">
        <v>212</v>
      </c>
      <c r="D13417">
        <v>2021695</v>
      </c>
      <c r="E13417" t="s">
        <v>264</v>
      </c>
      <c r="F13417" t="s">
        <v>214</v>
      </c>
      <c r="G13417" t="s">
        <v>215</v>
      </c>
      <c r="H13417">
        <v>2</v>
      </c>
      <c r="I13417">
        <v>2019</v>
      </c>
      <c r="J13417">
        <v>1</v>
      </c>
      <c r="L13417">
        <v>23120811</v>
      </c>
      <c r="M13417">
        <v>5.2</v>
      </c>
      <c r="P13417" s="29">
        <f t="shared" si="530"/>
        <v>0.70000000000000007</v>
      </c>
    </row>
    <row r="13418" spans="1:16" hidden="1" x14ac:dyDescent="0.25">
      <c r="A13418">
        <v>196375775</v>
      </c>
      <c r="B13418">
        <v>803400</v>
      </c>
      <c r="C13418" t="s">
        <v>212</v>
      </c>
      <c r="D13418">
        <v>2021860</v>
      </c>
      <c r="E13418" t="s">
        <v>267</v>
      </c>
      <c r="F13418" t="s">
        <v>214</v>
      </c>
      <c r="G13418" t="s">
        <v>215</v>
      </c>
      <c r="H13418">
        <v>1</v>
      </c>
      <c r="I13418">
        <v>2019</v>
      </c>
      <c r="J13418">
        <v>2</v>
      </c>
      <c r="L13418">
        <v>23128845</v>
      </c>
      <c r="P13418" s="29" t="str">
        <f t="shared" si="530"/>
        <v>NULL</v>
      </c>
    </row>
    <row r="13419" spans="1:16" hidden="1" x14ac:dyDescent="0.25">
      <c r="A13419">
        <v>196375775</v>
      </c>
      <c r="B13419">
        <v>803400</v>
      </c>
      <c r="C13419" t="s">
        <v>212</v>
      </c>
      <c r="D13419">
        <v>2021837</v>
      </c>
      <c r="E13419" t="s">
        <v>268</v>
      </c>
      <c r="F13419" t="s">
        <v>214</v>
      </c>
      <c r="G13419" t="s">
        <v>215</v>
      </c>
      <c r="H13419">
        <v>1</v>
      </c>
      <c r="I13419">
        <v>2019</v>
      </c>
      <c r="J13419">
        <v>2</v>
      </c>
      <c r="L13419">
        <v>23128849</v>
      </c>
      <c r="P13419" s="29" t="str">
        <f t="shared" si="530"/>
        <v>NULL</v>
      </c>
    </row>
    <row r="13420" spans="1:16" hidden="1" x14ac:dyDescent="0.25">
      <c r="A13420">
        <v>196375775</v>
      </c>
      <c r="B13420">
        <v>803400</v>
      </c>
      <c r="C13420" t="s">
        <v>212</v>
      </c>
      <c r="D13420">
        <v>2019274</v>
      </c>
      <c r="E13420" t="s">
        <v>247</v>
      </c>
      <c r="F13420" t="s">
        <v>214</v>
      </c>
      <c r="G13420" t="s">
        <v>215</v>
      </c>
      <c r="H13420">
        <v>1</v>
      </c>
      <c r="I13420">
        <v>2019</v>
      </c>
      <c r="J13420">
        <v>2</v>
      </c>
      <c r="L13420">
        <v>23129171</v>
      </c>
      <c r="P13420" s="29" t="str">
        <f t="shared" si="530"/>
        <v>NULL</v>
      </c>
    </row>
    <row r="13421" spans="1:16" hidden="1" x14ac:dyDescent="0.25">
      <c r="A13421">
        <v>196375775</v>
      </c>
      <c r="B13421">
        <v>803400</v>
      </c>
      <c r="C13421" t="s">
        <v>212</v>
      </c>
      <c r="D13421">
        <v>2021767</v>
      </c>
      <c r="E13421" t="s">
        <v>269</v>
      </c>
      <c r="F13421" t="s">
        <v>214</v>
      </c>
      <c r="G13421" t="s">
        <v>215</v>
      </c>
      <c r="H13421">
        <v>1</v>
      </c>
      <c r="I13421">
        <v>2019</v>
      </c>
      <c r="J13421">
        <v>2</v>
      </c>
      <c r="L13421">
        <v>23128843</v>
      </c>
      <c r="P13421" s="29" t="str">
        <f t="shared" si="530"/>
        <v>NULL</v>
      </c>
    </row>
    <row r="13422" spans="1:16" hidden="1" x14ac:dyDescent="0.25">
      <c r="A13422">
        <v>196375775</v>
      </c>
      <c r="B13422">
        <v>803400</v>
      </c>
      <c r="C13422" t="s">
        <v>212</v>
      </c>
      <c r="D13422">
        <v>2021715</v>
      </c>
      <c r="E13422" t="s">
        <v>260</v>
      </c>
      <c r="F13422" t="s">
        <v>214</v>
      </c>
      <c r="G13422" t="s">
        <v>215</v>
      </c>
      <c r="H13422">
        <v>1</v>
      </c>
      <c r="I13422">
        <v>2019</v>
      </c>
      <c r="J13422">
        <v>2</v>
      </c>
      <c r="L13422">
        <v>23128848</v>
      </c>
      <c r="P13422" s="29" t="str">
        <f t="shared" si="530"/>
        <v>NULL</v>
      </c>
    </row>
    <row r="13423" spans="1:16" hidden="1" x14ac:dyDescent="0.25">
      <c r="A13423">
        <v>196375775</v>
      </c>
      <c r="B13423">
        <v>803400</v>
      </c>
      <c r="C13423" t="s">
        <v>212</v>
      </c>
      <c r="D13423">
        <v>2021686</v>
      </c>
      <c r="E13423" t="s">
        <v>272</v>
      </c>
      <c r="F13423" t="s">
        <v>214</v>
      </c>
      <c r="G13423" t="s">
        <v>215</v>
      </c>
      <c r="H13423">
        <v>1</v>
      </c>
      <c r="I13423">
        <v>2019</v>
      </c>
      <c r="J13423">
        <v>2</v>
      </c>
      <c r="L13423">
        <v>23128844</v>
      </c>
      <c r="P13423" s="29" t="str">
        <f t="shared" si="530"/>
        <v>NULL</v>
      </c>
    </row>
    <row r="13424" spans="1:16" hidden="1" x14ac:dyDescent="0.25">
      <c r="A13424">
        <v>196375775</v>
      </c>
      <c r="B13424">
        <v>803400</v>
      </c>
      <c r="C13424" t="s">
        <v>212</v>
      </c>
      <c r="D13424">
        <v>2021647</v>
      </c>
      <c r="E13424" t="s">
        <v>279</v>
      </c>
      <c r="F13424" t="s">
        <v>214</v>
      </c>
      <c r="G13424" t="s">
        <v>215</v>
      </c>
      <c r="H13424">
        <v>1</v>
      </c>
      <c r="I13424">
        <v>2019</v>
      </c>
      <c r="J13424">
        <v>2</v>
      </c>
      <c r="L13424">
        <v>23128847</v>
      </c>
      <c r="P13424" s="29" t="str">
        <f t="shared" ref="P13424:P13478" si="531">IF(AND(ISNUMBER(M13424),H13424&lt;&gt;4),(M13424-1)/6,IF(H13424=4,"DRP",IF(AND(H13424=3,M13424="NA"),"BAD",IF(AND(H13424=2),"CVL",IF(AND(H13424=1,ISBLANK(M13424)),"NULL","UNK")))))</f>
        <v>NULL</v>
      </c>
    </row>
    <row r="13425" spans="1:16" hidden="1" x14ac:dyDescent="0.25">
      <c r="A13425">
        <v>196376747</v>
      </c>
      <c r="B13425">
        <v>803401</v>
      </c>
      <c r="C13425" t="s">
        <v>318</v>
      </c>
      <c r="D13425">
        <v>2004098</v>
      </c>
      <c r="E13425" t="s">
        <v>213</v>
      </c>
      <c r="F13425" t="s">
        <v>214</v>
      </c>
      <c r="G13425" t="s">
        <v>215</v>
      </c>
      <c r="H13425">
        <v>2</v>
      </c>
      <c r="I13425">
        <v>2016</v>
      </c>
      <c r="J13425">
        <v>1</v>
      </c>
      <c r="L13425">
        <v>23081501</v>
      </c>
      <c r="M13425">
        <v>5.3</v>
      </c>
      <c r="P13425" s="29">
        <f t="shared" si="531"/>
        <v>0.71666666666666667</v>
      </c>
    </row>
    <row r="13426" spans="1:16" hidden="1" x14ac:dyDescent="0.25">
      <c r="A13426">
        <v>196376747</v>
      </c>
      <c r="B13426">
        <v>803401</v>
      </c>
      <c r="C13426" t="s">
        <v>318</v>
      </c>
      <c r="D13426">
        <v>2021600</v>
      </c>
      <c r="E13426" t="s">
        <v>219</v>
      </c>
      <c r="F13426" t="s">
        <v>214</v>
      </c>
      <c r="G13426" t="s">
        <v>215</v>
      </c>
      <c r="H13426">
        <v>2</v>
      </c>
      <c r="I13426">
        <v>2016</v>
      </c>
      <c r="J13426">
        <v>1</v>
      </c>
      <c r="L13426">
        <v>23081079</v>
      </c>
      <c r="M13426">
        <v>4</v>
      </c>
      <c r="P13426" s="29">
        <f t="shared" si="531"/>
        <v>0.5</v>
      </c>
    </row>
    <row r="13427" spans="1:16" hidden="1" x14ac:dyDescent="0.25">
      <c r="A13427">
        <v>196376747</v>
      </c>
      <c r="B13427">
        <v>803401</v>
      </c>
      <c r="C13427" t="s">
        <v>318</v>
      </c>
      <c r="D13427">
        <v>2005099</v>
      </c>
      <c r="E13427" t="s">
        <v>217</v>
      </c>
      <c r="F13427" t="s">
        <v>214</v>
      </c>
      <c r="G13427" t="s">
        <v>215</v>
      </c>
      <c r="H13427">
        <v>2</v>
      </c>
      <c r="I13427">
        <v>2016</v>
      </c>
      <c r="J13427">
        <v>1</v>
      </c>
      <c r="L13427">
        <v>23081375</v>
      </c>
      <c r="M13427">
        <v>5.4</v>
      </c>
      <c r="P13427" s="29">
        <f t="shared" si="531"/>
        <v>0.73333333333333339</v>
      </c>
    </row>
    <row r="13428" spans="1:16" hidden="1" x14ac:dyDescent="0.25">
      <c r="A13428">
        <v>196376747</v>
      </c>
      <c r="B13428">
        <v>803401</v>
      </c>
      <c r="C13428" t="s">
        <v>318</v>
      </c>
      <c r="D13428">
        <v>2005102</v>
      </c>
      <c r="E13428" t="s">
        <v>218</v>
      </c>
      <c r="F13428" t="s">
        <v>214</v>
      </c>
      <c r="G13428" t="s">
        <v>215</v>
      </c>
      <c r="H13428">
        <v>2</v>
      </c>
      <c r="I13428">
        <v>2016</v>
      </c>
      <c r="J13428">
        <v>1</v>
      </c>
      <c r="L13428">
        <v>23081382</v>
      </c>
      <c r="M13428">
        <v>5.3</v>
      </c>
      <c r="P13428" s="29">
        <f t="shared" si="531"/>
        <v>0.71666666666666667</v>
      </c>
    </row>
    <row r="13429" spans="1:16" hidden="1" x14ac:dyDescent="0.25">
      <c r="A13429">
        <v>196376747</v>
      </c>
      <c r="B13429">
        <v>803401</v>
      </c>
      <c r="C13429" t="s">
        <v>318</v>
      </c>
      <c r="D13429">
        <v>2021754</v>
      </c>
      <c r="E13429" t="s">
        <v>216</v>
      </c>
      <c r="F13429" t="s">
        <v>214</v>
      </c>
      <c r="G13429" t="s">
        <v>215</v>
      </c>
      <c r="H13429">
        <v>2</v>
      </c>
      <c r="I13429">
        <v>2016</v>
      </c>
      <c r="J13429">
        <v>1</v>
      </c>
      <c r="L13429">
        <v>23081092</v>
      </c>
      <c r="M13429">
        <v>4.4000000000000004</v>
      </c>
      <c r="P13429" s="29">
        <f t="shared" si="531"/>
        <v>0.56666666666666676</v>
      </c>
    </row>
    <row r="13430" spans="1:16" hidden="1" x14ac:dyDescent="0.25">
      <c r="A13430">
        <v>196376747</v>
      </c>
      <c r="B13430">
        <v>803401</v>
      </c>
      <c r="C13430" t="s">
        <v>318</v>
      </c>
      <c r="D13430">
        <v>2005118</v>
      </c>
      <c r="E13430" t="s">
        <v>223</v>
      </c>
      <c r="F13430" t="s">
        <v>214</v>
      </c>
      <c r="G13430" t="s">
        <v>215</v>
      </c>
      <c r="H13430">
        <v>3</v>
      </c>
      <c r="I13430">
        <v>2016</v>
      </c>
      <c r="J13430">
        <v>1</v>
      </c>
      <c r="L13430">
        <v>23081293</v>
      </c>
      <c r="M13430">
        <v>3.3</v>
      </c>
      <c r="P13430" s="29">
        <f t="shared" si="531"/>
        <v>0.3833333333333333</v>
      </c>
    </row>
    <row r="13431" spans="1:16" hidden="1" x14ac:dyDescent="0.25">
      <c r="A13431">
        <v>196376747</v>
      </c>
      <c r="B13431">
        <v>803401</v>
      </c>
      <c r="C13431" t="s">
        <v>318</v>
      </c>
      <c r="D13431">
        <v>2005117</v>
      </c>
      <c r="E13431" t="s">
        <v>220</v>
      </c>
      <c r="F13431" t="s">
        <v>214</v>
      </c>
      <c r="G13431" t="s">
        <v>215</v>
      </c>
      <c r="H13431">
        <v>2</v>
      </c>
      <c r="I13431">
        <v>2016</v>
      </c>
      <c r="J13431">
        <v>2</v>
      </c>
      <c r="L13431">
        <v>23084478</v>
      </c>
      <c r="M13431">
        <v>4.7</v>
      </c>
      <c r="P13431" s="29">
        <f t="shared" si="531"/>
        <v>0.6166666666666667</v>
      </c>
    </row>
    <row r="13432" spans="1:16" hidden="1" x14ac:dyDescent="0.25">
      <c r="A13432">
        <v>196376747</v>
      </c>
      <c r="B13432">
        <v>803401</v>
      </c>
      <c r="C13432" t="s">
        <v>318</v>
      </c>
      <c r="D13432">
        <v>2021756</v>
      </c>
      <c r="E13432" t="s">
        <v>253</v>
      </c>
      <c r="F13432" t="s">
        <v>214</v>
      </c>
      <c r="G13432" t="s">
        <v>215</v>
      </c>
      <c r="H13432">
        <v>3</v>
      </c>
      <c r="I13432">
        <v>2016</v>
      </c>
      <c r="J13432">
        <v>2</v>
      </c>
      <c r="L13432">
        <v>23086837</v>
      </c>
      <c r="M13432">
        <v>3.8</v>
      </c>
      <c r="P13432" s="29">
        <f t="shared" si="531"/>
        <v>0.46666666666666662</v>
      </c>
    </row>
    <row r="13433" spans="1:16" hidden="1" x14ac:dyDescent="0.25">
      <c r="A13433">
        <v>196376747</v>
      </c>
      <c r="B13433">
        <v>803401</v>
      </c>
      <c r="C13433" t="s">
        <v>318</v>
      </c>
      <c r="D13433">
        <v>2021602</v>
      </c>
      <c r="E13433" t="s">
        <v>242</v>
      </c>
      <c r="F13433" t="s">
        <v>214</v>
      </c>
      <c r="G13433" t="s">
        <v>215</v>
      </c>
      <c r="H13433">
        <v>2</v>
      </c>
      <c r="I13433">
        <v>2016</v>
      </c>
      <c r="J13433">
        <v>2</v>
      </c>
      <c r="L13433">
        <v>23086745</v>
      </c>
      <c r="M13433">
        <v>5</v>
      </c>
      <c r="P13433" s="29">
        <f t="shared" si="531"/>
        <v>0.66666666666666663</v>
      </c>
    </row>
    <row r="13434" spans="1:16" hidden="1" x14ac:dyDescent="0.25">
      <c r="A13434">
        <v>196376747</v>
      </c>
      <c r="B13434">
        <v>803401</v>
      </c>
      <c r="C13434" t="s">
        <v>318</v>
      </c>
      <c r="D13434">
        <v>2021580</v>
      </c>
      <c r="E13434" t="s">
        <v>241</v>
      </c>
      <c r="F13434" t="s">
        <v>214</v>
      </c>
      <c r="G13434" t="s">
        <v>215</v>
      </c>
      <c r="H13434">
        <v>2</v>
      </c>
      <c r="I13434">
        <v>2016</v>
      </c>
      <c r="J13434">
        <v>2</v>
      </c>
      <c r="L13434">
        <v>23086825</v>
      </c>
      <c r="M13434">
        <v>5.4</v>
      </c>
      <c r="P13434" s="29">
        <f t="shared" si="531"/>
        <v>0.73333333333333339</v>
      </c>
    </row>
    <row r="13435" spans="1:16" hidden="1" x14ac:dyDescent="0.25">
      <c r="A13435">
        <v>196376747</v>
      </c>
      <c r="B13435">
        <v>803401</v>
      </c>
      <c r="C13435" t="s">
        <v>318</v>
      </c>
      <c r="D13435">
        <v>2004112</v>
      </c>
      <c r="E13435" t="s">
        <v>244</v>
      </c>
      <c r="F13435" t="s">
        <v>214</v>
      </c>
      <c r="G13435" t="s">
        <v>215</v>
      </c>
      <c r="H13435">
        <v>2</v>
      </c>
      <c r="I13435">
        <v>2016</v>
      </c>
      <c r="J13435">
        <v>2</v>
      </c>
      <c r="L13435">
        <v>23085447</v>
      </c>
      <c r="M13435">
        <v>5.5</v>
      </c>
      <c r="P13435" s="29">
        <f t="shared" si="531"/>
        <v>0.75</v>
      </c>
    </row>
    <row r="13436" spans="1:16" hidden="1" x14ac:dyDescent="0.25">
      <c r="A13436">
        <v>196376747</v>
      </c>
      <c r="B13436">
        <v>803401</v>
      </c>
      <c r="C13436" t="s">
        <v>318</v>
      </c>
      <c r="D13436">
        <v>2021763</v>
      </c>
      <c r="E13436" t="s">
        <v>298</v>
      </c>
      <c r="F13436" t="s">
        <v>214</v>
      </c>
      <c r="G13436" t="s">
        <v>215</v>
      </c>
      <c r="H13436">
        <v>2</v>
      </c>
      <c r="I13436">
        <v>2016</v>
      </c>
      <c r="J13436">
        <v>2</v>
      </c>
      <c r="L13436">
        <v>23086847</v>
      </c>
      <c r="M13436">
        <v>5.7</v>
      </c>
      <c r="P13436" s="29">
        <f t="shared" si="531"/>
        <v>0.78333333333333333</v>
      </c>
    </row>
    <row r="13437" spans="1:16" hidden="1" x14ac:dyDescent="0.25">
      <c r="A13437">
        <v>196376747</v>
      </c>
      <c r="B13437">
        <v>803401</v>
      </c>
      <c r="C13437" t="s">
        <v>318</v>
      </c>
      <c r="D13437">
        <v>2005118</v>
      </c>
      <c r="E13437" t="s">
        <v>223</v>
      </c>
      <c r="F13437" t="s">
        <v>214</v>
      </c>
      <c r="G13437" t="s">
        <v>215</v>
      </c>
      <c r="H13437">
        <v>2</v>
      </c>
      <c r="I13437">
        <v>2016</v>
      </c>
      <c r="J13437">
        <v>2</v>
      </c>
      <c r="L13437">
        <v>23086742</v>
      </c>
      <c r="M13437">
        <v>5.9</v>
      </c>
      <c r="P13437" s="29">
        <f t="shared" si="531"/>
        <v>0.81666666666666676</v>
      </c>
    </row>
    <row r="13438" spans="1:16" hidden="1" x14ac:dyDescent="0.25">
      <c r="A13438">
        <v>196376747</v>
      </c>
      <c r="B13438">
        <v>803401</v>
      </c>
      <c r="C13438" t="s">
        <v>318</v>
      </c>
      <c r="D13438">
        <v>2004116</v>
      </c>
      <c r="E13438" t="s">
        <v>229</v>
      </c>
      <c r="F13438" t="s">
        <v>214</v>
      </c>
      <c r="G13438" t="s">
        <v>215</v>
      </c>
      <c r="H13438">
        <v>2</v>
      </c>
      <c r="I13438">
        <v>2017</v>
      </c>
      <c r="J13438">
        <v>1</v>
      </c>
      <c r="L13438">
        <v>23092374</v>
      </c>
      <c r="M13438">
        <v>4.9000000000000004</v>
      </c>
      <c r="P13438" s="29">
        <f t="shared" si="531"/>
        <v>0.65</v>
      </c>
    </row>
    <row r="13439" spans="1:16" hidden="1" x14ac:dyDescent="0.25">
      <c r="A13439">
        <v>196376747</v>
      </c>
      <c r="B13439">
        <v>803401</v>
      </c>
      <c r="C13439" t="s">
        <v>318</v>
      </c>
      <c r="D13439">
        <v>2005120</v>
      </c>
      <c r="E13439" t="s">
        <v>293</v>
      </c>
      <c r="F13439" t="s">
        <v>214</v>
      </c>
      <c r="G13439" t="s">
        <v>215</v>
      </c>
      <c r="H13439">
        <v>2</v>
      </c>
      <c r="I13439">
        <v>2017</v>
      </c>
      <c r="J13439">
        <v>1</v>
      </c>
      <c r="L13439">
        <v>23094176</v>
      </c>
      <c r="M13439">
        <v>5.9</v>
      </c>
      <c r="P13439" s="29">
        <f t="shared" si="531"/>
        <v>0.81666666666666676</v>
      </c>
    </row>
    <row r="13440" spans="1:16" hidden="1" x14ac:dyDescent="0.25">
      <c r="A13440">
        <v>196376747</v>
      </c>
      <c r="B13440">
        <v>803401</v>
      </c>
      <c r="C13440" t="s">
        <v>318</v>
      </c>
      <c r="D13440">
        <v>2005131</v>
      </c>
      <c r="E13440" t="s">
        <v>228</v>
      </c>
      <c r="F13440" t="s">
        <v>214</v>
      </c>
      <c r="G13440" t="s">
        <v>215</v>
      </c>
      <c r="H13440">
        <v>2</v>
      </c>
      <c r="I13440">
        <v>2017</v>
      </c>
      <c r="J13440">
        <v>1</v>
      </c>
      <c r="L13440">
        <v>23093315</v>
      </c>
      <c r="M13440">
        <v>6.1</v>
      </c>
      <c r="P13440" s="29">
        <f t="shared" si="531"/>
        <v>0.85</v>
      </c>
    </row>
    <row r="13441" spans="1:16" hidden="1" x14ac:dyDescent="0.25">
      <c r="A13441">
        <v>196376747</v>
      </c>
      <c r="B13441">
        <v>803401</v>
      </c>
      <c r="C13441" t="s">
        <v>318</v>
      </c>
      <c r="D13441">
        <v>2021596</v>
      </c>
      <c r="E13441" t="s">
        <v>294</v>
      </c>
      <c r="F13441" t="s">
        <v>214</v>
      </c>
      <c r="G13441" t="s">
        <v>215</v>
      </c>
      <c r="H13441">
        <v>2</v>
      </c>
      <c r="I13441">
        <v>2017</v>
      </c>
      <c r="J13441">
        <v>1</v>
      </c>
      <c r="L13441">
        <v>23092936</v>
      </c>
      <c r="M13441">
        <v>4.3</v>
      </c>
      <c r="P13441" s="29">
        <f t="shared" si="531"/>
        <v>0.54999999999999993</v>
      </c>
    </row>
    <row r="13442" spans="1:16" hidden="1" x14ac:dyDescent="0.25">
      <c r="A13442">
        <v>196376747</v>
      </c>
      <c r="B13442">
        <v>803401</v>
      </c>
      <c r="C13442" t="s">
        <v>318</v>
      </c>
      <c r="D13442">
        <v>2021638</v>
      </c>
      <c r="E13442" t="s">
        <v>250</v>
      </c>
      <c r="F13442" t="s">
        <v>214</v>
      </c>
      <c r="G13442" t="s">
        <v>215</v>
      </c>
      <c r="H13442">
        <v>2</v>
      </c>
      <c r="I13442">
        <v>2017</v>
      </c>
      <c r="J13442">
        <v>1</v>
      </c>
      <c r="L13442">
        <v>23092934</v>
      </c>
      <c r="M13442">
        <v>5.0999999999999996</v>
      </c>
      <c r="P13442" s="29">
        <f t="shared" si="531"/>
        <v>0.68333333333333324</v>
      </c>
    </row>
    <row r="13443" spans="1:16" hidden="1" x14ac:dyDescent="0.25">
      <c r="A13443">
        <v>196376747</v>
      </c>
      <c r="B13443">
        <v>803401</v>
      </c>
      <c r="C13443" t="s">
        <v>318</v>
      </c>
      <c r="D13443">
        <v>2021756</v>
      </c>
      <c r="E13443" t="s">
        <v>253</v>
      </c>
      <c r="F13443" t="s">
        <v>214</v>
      </c>
      <c r="G13443" t="s">
        <v>215</v>
      </c>
      <c r="H13443">
        <v>2</v>
      </c>
      <c r="I13443">
        <v>2017</v>
      </c>
      <c r="J13443">
        <v>1</v>
      </c>
      <c r="L13443">
        <v>23092929</v>
      </c>
      <c r="M13443">
        <v>4.4000000000000004</v>
      </c>
      <c r="P13443" s="29">
        <f t="shared" si="531"/>
        <v>0.56666666666666676</v>
      </c>
    </row>
    <row r="13444" spans="1:16" hidden="1" x14ac:dyDescent="0.25">
      <c r="A13444">
        <v>196376747</v>
      </c>
      <c r="B13444">
        <v>803401</v>
      </c>
      <c r="C13444" t="s">
        <v>318</v>
      </c>
      <c r="D13444">
        <v>2004099</v>
      </c>
      <c r="E13444" t="s">
        <v>245</v>
      </c>
      <c r="F13444" t="s">
        <v>214</v>
      </c>
      <c r="G13444" t="s">
        <v>215</v>
      </c>
      <c r="H13444">
        <v>2</v>
      </c>
      <c r="I13444">
        <v>2017</v>
      </c>
      <c r="J13444">
        <v>2</v>
      </c>
      <c r="L13444">
        <v>23097866</v>
      </c>
      <c r="M13444">
        <v>5.8</v>
      </c>
      <c r="P13444" s="29">
        <f t="shared" si="531"/>
        <v>0.79999999999999993</v>
      </c>
    </row>
    <row r="13445" spans="1:16" hidden="1" x14ac:dyDescent="0.25">
      <c r="A13445">
        <v>196376747</v>
      </c>
      <c r="B13445">
        <v>803401</v>
      </c>
      <c r="C13445" t="s">
        <v>318</v>
      </c>
      <c r="D13445">
        <v>2021781</v>
      </c>
      <c r="E13445" t="s">
        <v>235</v>
      </c>
      <c r="F13445" t="s">
        <v>214</v>
      </c>
      <c r="G13445" t="s">
        <v>215</v>
      </c>
      <c r="H13445">
        <v>2</v>
      </c>
      <c r="I13445">
        <v>2017</v>
      </c>
      <c r="J13445">
        <v>2</v>
      </c>
      <c r="L13445">
        <v>23101188</v>
      </c>
      <c r="M13445">
        <v>6</v>
      </c>
      <c r="P13445" s="29">
        <f t="shared" si="531"/>
        <v>0.83333333333333337</v>
      </c>
    </row>
    <row r="13446" spans="1:16" hidden="1" x14ac:dyDescent="0.25">
      <c r="A13446">
        <v>196376747</v>
      </c>
      <c r="B13446">
        <v>803401</v>
      </c>
      <c r="C13446" t="s">
        <v>318</v>
      </c>
      <c r="D13446">
        <v>2021640</v>
      </c>
      <c r="E13446" t="s">
        <v>227</v>
      </c>
      <c r="F13446" t="s">
        <v>214</v>
      </c>
      <c r="G13446" t="s">
        <v>215</v>
      </c>
      <c r="H13446">
        <v>2</v>
      </c>
      <c r="I13446">
        <v>2017</v>
      </c>
      <c r="J13446">
        <v>2</v>
      </c>
      <c r="L13446">
        <v>23101195</v>
      </c>
      <c r="M13446">
        <v>4</v>
      </c>
      <c r="P13446" s="29">
        <f t="shared" si="531"/>
        <v>0.5</v>
      </c>
    </row>
    <row r="13447" spans="1:16" hidden="1" x14ac:dyDescent="0.25">
      <c r="A13447">
        <v>196376747</v>
      </c>
      <c r="B13447">
        <v>803401</v>
      </c>
      <c r="C13447" t="s">
        <v>318</v>
      </c>
      <c r="D13447">
        <v>2021874</v>
      </c>
      <c r="E13447" t="s">
        <v>226</v>
      </c>
      <c r="F13447" t="s">
        <v>214</v>
      </c>
      <c r="G13447" t="s">
        <v>215</v>
      </c>
      <c r="H13447">
        <v>2</v>
      </c>
      <c r="I13447">
        <v>2017</v>
      </c>
      <c r="J13447">
        <v>2</v>
      </c>
      <c r="L13447">
        <v>23101908</v>
      </c>
      <c r="M13447">
        <v>5</v>
      </c>
      <c r="P13447" s="29">
        <f t="shared" si="531"/>
        <v>0.66666666666666663</v>
      </c>
    </row>
    <row r="13448" spans="1:16" hidden="1" x14ac:dyDescent="0.25">
      <c r="A13448">
        <v>196376747</v>
      </c>
      <c r="B13448">
        <v>803401</v>
      </c>
      <c r="C13448" t="s">
        <v>318</v>
      </c>
      <c r="D13448">
        <v>2021993</v>
      </c>
      <c r="E13448" t="s">
        <v>256</v>
      </c>
      <c r="F13448" t="s">
        <v>214</v>
      </c>
      <c r="G13448" t="s">
        <v>215</v>
      </c>
      <c r="H13448">
        <v>2</v>
      </c>
      <c r="I13448">
        <v>2017</v>
      </c>
      <c r="J13448">
        <v>2</v>
      </c>
      <c r="L13448">
        <v>23097538</v>
      </c>
      <c r="M13448">
        <v>5</v>
      </c>
      <c r="P13448" s="29">
        <f t="shared" si="531"/>
        <v>0.66666666666666663</v>
      </c>
    </row>
    <row r="13449" spans="1:16" hidden="1" x14ac:dyDescent="0.25">
      <c r="A13449">
        <v>196376747</v>
      </c>
      <c r="B13449">
        <v>803401</v>
      </c>
      <c r="C13449" t="s">
        <v>318</v>
      </c>
      <c r="D13449">
        <v>2021750</v>
      </c>
      <c r="E13449" t="s">
        <v>296</v>
      </c>
      <c r="F13449" t="s">
        <v>214</v>
      </c>
      <c r="G13449" t="s">
        <v>215</v>
      </c>
      <c r="H13449">
        <v>4</v>
      </c>
      <c r="I13449">
        <v>2018</v>
      </c>
      <c r="J13449">
        <v>1</v>
      </c>
      <c r="L13449">
        <v>23108399</v>
      </c>
      <c r="P13449" s="29" t="str">
        <f t="shared" si="531"/>
        <v>DRP</v>
      </c>
    </row>
    <row r="13450" spans="1:16" hidden="1" x14ac:dyDescent="0.25">
      <c r="A13450">
        <v>196376747</v>
      </c>
      <c r="B13450">
        <v>803401</v>
      </c>
      <c r="C13450" t="s">
        <v>318</v>
      </c>
      <c r="D13450">
        <v>2021750</v>
      </c>
      <c r="E13450" t="s">
        <v>296</v>
      </c>
      <c r="F13450" t="s">
        <v>214</v>
      </c>
      <c r="G13450" t="s">
        <v>215</v>
      </c>
      <c r="H13450">
        <v>2</v>
      </c>
      <c r="I13450">
        <v>2018</v>
      </c>
      <c r="J13450">
        <v>1</v>
      </c>
      <c r="L13450">
        <v>23109662</v>
      </c>
      <c r="M13450">
        <v>5.6</v>
      </c>
      <c r="P13450" s="29">
        <f t="shared" si="531"/>
        <v>0.76666666666666661</v>
      </c>
    </row>
    <row r="13451" spans="1:16" hidden="1" x14ac:dyDescent="0.25">
      <c r="A13451">
        <v>196376747</v>
      </c>
      <c r="B13451">
        <v>803401</v>
      </c>
      <c r="C13451" t="s">
        <v>318</v>
      </c>
      <c r="D13451">
        <v>2021679</v>
      </c>
      <c r="E13451" t="s">
        <v>259</v>
      </c>
      <c r="F13451" t="s">
        <v>214</v>
      </c>
      <c r="G13451" t="s">
        <v>215</v>
      </c>
      <c r="H13451">
        <v>2</v>
      </c>
      <c r="I13451">
        <v>2018</v>
      </c>
      <c r="J13451">
        <v>1</v>
      </c>
      <c r="L13451">
        <v>23108211</v>
      </c>
      <c r="M13451">
        <v>5.2</v>
      </c>
      <c r="P13451" s="29">
        <f t="shared" si="531"/>
        <v>0.70000000000000007</v>
      </c>
    </row>
    <row r="13452" spans="1:16" hidden="1" x14ac:dyDescent="0.25">
      <c r="A13452">
        <v>196376747</v>
      </c>
      <c r="B13452">
        <v>803401</v>
      </c>
      <c r="C13452" t="s">
        <v>318</v>
      </c>
      <c r="D13452">
        <v>2021787</v>
      </c>
      <c r="E13452" t="s">
        <v>292</v>
      </c>
      <c r="F13452" t="s">
        <v>214</v>
      </c>
      <c r="G13452" t="s">
        <v>215</v>
      </c>
      <c r="H13452">
        <v>2</v>
      </c>
      <c r="I13452">
        <v>2018</v>
      </c>
      <c r="J13452">
        <v>1</v>
      </c>
      <c r="L13452">
        <v>23107720</v>
      </c>
      <c r="M13452">
        <v>4.0999999999999996</v>
      </c>
      <c r="P13452" s="29">
        <f t="shared" si="531"/>
        <v>0.51666666666666661</v>
      </c>
    </row>
    <row r="13453" spans="1:16" hidden="1" x14ac:dyDescent="0.25">
      <c r="A13453">
        <v>196376747</v>
      </c>
      <c r="B13453">
        <v>803401</v>
      </c>
      <c r="C13453" t="s">
        <v>318</v>
      </c>
      <c r="D13453">
        <v>2021725</v>
      </c>
      <c r="E13453" t="s">
        <v>257</v>
      </c>
      <c r="F13453" t="s">
        <v>214</v>
      </c>
      <c r="G13453" t="s">
        <v>215</v>
      </c>
      <c r="H13453">
        <v>2</v>
      </c>
      <c r="I13453">
        <v>2018</v>
      </c>
      <c r="J13453">
        <v>1</v>
      </c>
      <c r="L13453">
        <v>23107715</v>
      </c>
      <c r="M13453">
        <v>5.2</v>
      </c>
      <c r="P13453" s="29">
        <f t="shared" si="531"/>
        <v>0.70000000000000007</v>
      </c>
    </row>
    <row r="13454" spans="1:16" hidden="1" x14ac:dyDescent="0.25">
      <c r="A13454">
        <v>196376747</v>
      </c>
      <c r="B13454">
        <v>803401</v>
      </c>
      <c r="C13454" t="s">
        <v>318</v>
      </c>
      <c r="D13454">
        <v>2004752</v>
      </c>
      <c r="E13454" t="s">
        <v>290</v>
      </c>
      <c r="F13454" t="s">
        <v>214</v>
      </c>
      <c r="G13454" t="s">
        <v>215</v>
      </c>
      <c r="H13454">
        <v>2</v>
      </c>
      <c r="I13454">
        <v>2018</v>
      </c>
      <c r="J13454">
        <v>1</v>
      </c>
      <c r="L13454">
        <v>23107719</v>
      </c>
      <c r="M13454">
        <v>4.8</v>
      </c>
      <c r="P13454" s="29">
        <f t="shared" si="531"/>
        <v>0.6333333333333333</v>
      </c>
    </row>
    <row r="13455" spans="1:16" hidden="1" x14ac:dyDescent="0.25">
      <c r="A13455">
        <v>196376747</v>
      </c>
      <c r="B13455">
        <v>803401</v>
      </c>
      <c r="C13455" t="s">
        <v>318</v>
      </c>
      <c r="D13455">
        <v>2004591</v>
      </c>
      <c r="E13455" t="s">
        <v>271</v>
      </c>
      <c r="F13455" t="s">
        <v>214</v>
      </c>
      <c r="G13455" t="s">
        <v>215</v>
      </c>
      <c r="H13455">
        <v>2</v>
      </c>
      <c r="I13455">
        <v>2018</v>
      </c>
      <c r="J13455">
        <v>1</v>
      </c>
      <c r="L13455">
        <v>23108870</v>
      </c>
      <c r="M13455">
        <v>5</v>
      </c>
      <c r="P13455" s="29">
        <f t="shared" si="531"/>
        <v>0.66666666666666663</v>
      </c>
    </row>
    <row r="13456" spans="1:16" hidden="1" x14ac:dyDescent="0.25">
      <c r="A13456">
        <v>196376747</v>
      </c>
      <c r="B13456">
        <v>803401</v>
      </c>
      <c r="C13456" t="s">
        <v>318</v>
      </c>
      <c r="D13456">
        <v>2019271</v>
      </c>
      <c r="E13456" t="s">
        <v>236</v>
      </c>
      <c r="F13456" t="s">
        <v>214</v>
      </c>
      <c r="G13456" t="s">
        <v>215</v>
      </c>
      <c r="H13456">
        <v>2</v>
      </c>
      <c r="I13456">
        <v>2018</v>
      </c>
      <c r="J13456">
        <v>1</v>
      </c>
      <c r="L13456">
        <v>23104768</v>
      </c>
      <c r="M13456">
        <v>6.2</v>
      </c>
      <c r="P13456" s="29">
        <f t="shared" si="531"/>
        <v>0.8666666666666667</v>
      </c>
    </row>
    <row r="13457" spans="1:16" hidden="1" x14ac:dyDescent="0.25">
      <c r="A13457">
        <v>196376747</v>
      </c>
      <c r="B13457">
        <v>803401</v>
      </c>
      <c r="C13457" t="s">
        <v>318</v>
      </c>
      <c r="D13457">
        <v>2004586</v>
      </c>
      <c r="E13457" t="s">
        <v>325</v>
      </c>
      <c r="F13457" t="s">
        <v>214</v>
      </c>
      <c r="G13457" t="s">
        <v>215</v>
      </c>
      <c r="H13457">
        <v>2</v>
      </c>
      <c r="I13457">
        <v>2018</v>
      </c>
      <c r="J13457">
        <v>2</v>
      </c>
      <c r="L13457">
        <v>23115863</v>
      </c>
      <c r="M13457">
        <v>4.8</v>
      </c>
      <c r="P13457" s="29">
        <f t="shared" si="531"/>
        <v>0.6333333333333333</v>
      </c>
    </row>
    <row r="13458" spans="1:16" hidden="1" x14ac:dyDescent="0.25">
      <c r="A13458">
        <v>196376747</v>
      </c>
      <c r="B13458">
        <v>803401</v>
      </c>
      <c r="C13458" t="s">
        <v>318</v>
      </c>
      <c r="D13458">
        <v>2024862</v>
      </c>
      <c r="E13458" t="s">
        <v>289</v>
      </c>
      <c r="F13458" t="s">
        <v>214</v>
      </c>
      <c r="G13458" t="s">
        <v>215</v>
      </c>
      <c r="H13458">
        <v>2</v>
      </c>
      <c r="I13458">
        <v>2018</v>
      </c>
      <c r="J13458">
        <v>2</v>
      </c>
      <c r="L13458">
        <v>23115892</v>
      </c>
      <c r="M13458">
        <v>6.1</v>
      </c>
      <c r="P13458" s="29">
        <f t="shared" si="531"/>
        <v>0.85</v>
      </c>
    </row>
    <row r="13459" spans="1:16" hidden="1" x14ac:dyDescent="0.25">
      <c r="A13459">
        <v>196376747</v>
      </c>
      <c r="B13459">
        <v>803401</v>
      </c>
      <c r="C13459" t="s">
        <v>318</v>
      </c>
      <c r="D13459">
        <v>2021615</v>
      </c>
      <c r="E13459" t="s">
        <v>255</v>
      </c>
      <c r="F13459" t="s">
        <v>214</v>
      </c>
      <c r="G13459" t="s">
        <v>215</v>
      </c>
      <c r="H13459">
        <v>2</v>
      </c>
      <c r="I13459">
        <v>2018</v>
      </c>
      <c r="J13459">
        <v>2</v>
      </c>
      <c r="L13459">
        <v>23115891</v>
      </c>
      <c r="M13459">
        <v>6</v>
      </c>
      <c r="P13459" s="29">
        <f t="shared" si="531"/>
        <v>0.83333333333333337</v>
      </c>
    </row>
    <row r="13460" spans="1:16" hidden="1" x14ac:dyDescent="0.25">
      <c r="A13460">
        <v>196376747</v>
      </c>
      <c r="B13460">
        <v>803401</v>
      </c>
      <c r="C13460" t="s">
        <v>318</v>
      </c>
      <c r="D13460">
        <v>2021591</v>
      </c>
      <c r="E13460" t="s">
        <v>240</v>
      </c>
      <c r="F13460" t="s">
        <v>214</v>
      </c>
      <c r="G13460" t="s">
        <v>215</v>
      </c>
      <c r="H13460">
        <v>2</v>
      </c>
      <c r="I13460">
        <v>2018</v>
      </c>
      <c r="J13460">
        <v>2</v>
      </c>
      <c r="L13460">
        <v>23115890</v>
      </c>
      <c r="M13460">
        <v>5.2</v>
      </c>
      <c r="P13460" s="29">
        <f t="shared" si="531"/>
        <v>0.70000000000000007</v>
      </c>
    </row>
    <row r="13461" spans="1:16" hidden="1" x14ac:dyDescent="0.25">
      <c r="A13461">
        <v>196376747</v>
      </c>
      <c r="B13461">
        <v>803401</v>
      </c>
      <c r="C13461" t="s">
        <v>318</v>
      </c>
      <c r="D13461">
        <v>2021865</v>
      </c>
      <c r="E13461" t="s">
        <v>301</v>
      </c>
      <c r="F13461" t="s">
        <v>214</v>
      </c>
      <c r="G13461" t="s">
        <v>215</v>
      </c>
      <c r="H13461">
        <v>2</v>
      </c>
      <c r="I13461">
        <v>2018</v>
      </c>
      <c r="J13461">
        <v>2</v>
      </c>
      <c r="L13461">
        <v>23115887</v>
      </c>
      <c r="M13461">
        <v>5</v>
      </c>
      <c r="P13461" s="29">
        <f t="shared" si="531"/>
        <v>0.66666666666666663</v>
      </c>
    </row>
    <row r="13462" spans="1:16" hidden="1" x14ac:dyDescent="0.25">
      <c r="A13462">
        <v>196376747</v>
      </c>
      <c r="B13462">
        <v>803401</v>
      </c>
      <c r="C13462" t="s">
        <v>318</v>
      </c>
      <c r="D13462">
        <v>2021631</v>
      </c>
      <c r="E13462" t="s">
        <v>302</v>
      </c>
      <c r="F13462" t="s">
        <v>214</v>
      </c>
      <c r="G13462" t="s">
        <v>215</v>
      </c>
      <c r="H13462">
        <v>2</v>
      </c>
      <c r="I13462">
        <v>2018</v>
      </c>
      <c r="J13462">
        <v>2</v>
      </c>
      <c r="L13462">
        <v>23115885</v>
      </c>
      <c r="M13462">
        <v>5.3</v>
      </c>
      <c r="P13462" s="29">
        <f t="shared" si="531"/>
        <v>0.71666666666666667</v>
      </c>
    </row>
    <row r="13463" spans="1:16" hidden="1" x14ac:dyDescent="0.25">
      <c r="A13463">
        <v>196376747</v>
      </c>
      <c r="B13463">
        <v>803401</v>
      </c>
      <c r="C13463" t="s">
        <v>318</v>
      </c>
      <c r="D13463">
        <v>2021723</v>
      </c>
      <c r="E13463" t="s">
        <v>299</v>
      </c>
      <c r="F13463" t="s">
        <v>214</v>
      </c>
      <c r="G13463" t="s">
        <v>215</v>
      </c>
      <c r="H13463">
        <v>2</v>
      </c>
      <c r="I13463">
        <v>2018</v>
      </c>
      <c r="J13463">
        <v>2</v>
      </c>
      <c r="L13463">
        <v>23115889</v>
      </c>
      <c r="M13463">
        <v>4.5</v>
      </c>
      <c r="P13463" s="29">
        <f t="shared" si="531"/>
        <v>0.58333333333333337</v>
      </c>
    </row>
    <row r="13464" spans="1:16" hidden="1" x14ac:dyDescent="0.25">
      <c r="A13464">
        <v>196376747</v>
      </c>
      <c r="B13464">
        <v>803401</v>
      </c>
      <c r="C13464" t="s">
        <v>318</v>
      </c>
      <c r="D13464">
        <v>2021716</v>
      </c>
      <c r="E13464" t="s">
        <v>291</v>
      </c>
      <c r="F13464" t="s">
        <v>214</v>
      </c>
      <c r="G13464" t="s">
        <v>215</v>
      </c>
      <c r="H13464">
        <v>2</v>
      </c>
      <c r="I13464">
        <v>2019</v>
      </c>
      <c r="J13464">
        <v>1</v>
      </c>
      <c r="L13464">
        <v>23120235</v>
      </c>
      <c r="M13464">
        <v>5.7</v>
      </c>
      <c r="P13464" s="29">
        <f t="shared" si="531"/>
        <v>0.78333333333333333</v>
      </c>
    </row>
    <row r="13465" spans="1:16" hidden="1" x14ac:dyDescent="0.25">
      <c r="A13465">
        <v>196376747</v>
      </c>
      <c r="B13465">
        <v>803401</v>
      </c>
      <c r="C13465" t="s">
        <v>318</v>
      </c>
      <c r="D13465">
        <v>2004597</v>
      </c>
      <c r="E13465" t="s">
        <v>279</v>
      </c>
      <c r="F13465" t="s">
        <v>214</v>
      </c>
      <c r="G13465" t="s">
        <v>215</v>
      </c>
      <c r="H13465">
        <v>2</v>
      </c>
      <c r="I13465">
        <v>2019</v>
      </c>
      <c r="J13465">
        <v>1</v>
      </c>
      <c r="L13465">
        <v>23120232</v>
      </c>
      <c r="M13465">
        <v>6.2</v>
      </c>
      <c r="P13465" s="29">
        <f t="shared" si="531"/>
        <v>0.8666666666666667</v>
      </c>
    </row>
    <row r="13466" spans="1:16" hidden="1" x14ac:dyDescent="0.25">
      <c r="A13466">
        <v>196376747</v>
      </c>
      <c r="B13466">
        <v>803401</v>
      </c>
      <c r="C13466" t="s">
        <v>318</v>
      </c>
      <c r="D13466">
        <v>2021744</v>
      </c>
      <c r="E13466" t="s">
        <v>262</v>
      </c>
      <c r="F13466" t="s">
        <v>214</v>
      </c>
      <c r="G13466" t="s">
        <v>215</v>
      </c>
      <c r="H13466">
        <v>2</v>
      </c>
      <c r="I13466">
        <v>2019</v>
      </c>
      <c r="J13466">
        <v>1</v>
      </c>
      <c r="L13466">
        <v>23123927</v>
      </c>
      <c r="M13466">
        <v>5.7</v>
      </c>
      <c r="P13466" s="29">
        <f t="shared" si="531"/>
        <v>0.78333333333333333</v>
      </c>
    </row>
    <row r="13467" spans="1:16" hidden="1" x14ac:dyDescent="0.25">
      <c r="A13467">
        <v>196376747</v>
      </c>
      <c r="B13467">
        <v>803401</v>
      </c>
      <c r="C13467" t="s">
        <v>318</v>
      </c>
      <c r="D13467">
        <v>2021661</v>
      </c>
      <c r="E13467" t="s">
        <v>305</v>
      </c>
      <c r="F13467" t="s">
        <v>214</v>
      </c>
      <c r="G13467" t="s">
        <v>215</v>
      </c>
      <c r="H13467">
        <v>2</v>
      </c>
      <c r="I13467">
        <v>2019</v>
      </c>
      <c r="J13467">
        <v>1</v>
      </c>
      <c r="L13467">
        <v>23120234</v>
      </c>
      <c r="M13467">
        <v>5.8</v>
      </c>
      <c r="P13467" s="29">
        <f t="shared" si="531"/>
        <v>0.79999999999999993</v>
      </c>
    </row>
    <row r="13468" spans="1:16" hidden="1" x14ac:dyDescent="0.25">
      <c r="A13468">
        <v>196376747</v>
      </c>
      <c r="B13468">
        <v>803401</v>
      </c>
      <c r="C13468" t="s">
        <v>318</v>
      </c>
      <c r="D13468">
        <v>2019272</v>
      </c>
      <c r="E13468" t="s">
        <v>249</v>
      </c>
      <c r="F13468" t="s">
        <v>214</v>
      </c>
      <c r="G13468" t="s">
        <v>215</v>
      </c>
      <c r="H13468">
        <v>2</v>
      </c>
      <c r="I13468">
        <v>2019</v>
      </c>
      <c r="J13468">
        <v>1</v>
      </c>
      <c r="L13468">
        <v>23120699</v>
      </c>
      <c r="M13468">
        <v>5.9</v>
      </c>
      <c r="P13468" s="29">
        <f t="shared" si="531"/>
        <v>0.81666666666666676</v>
      </c>
    </row>
    <row r="13469" spans="1:16" hidden="1" x14ac:dyDescent="0.25">
      <c r="A13469">
        <v>196376747</v>
      </c>
      <c r="B13469">
        <v>803401</v>
      </c>
      <c r="C13469" t="s">
        <v>318</v>
      </c>
      <c r="D13469">
        <v>2021775</v>
      </c>
      <c r="E13469" t="s">
        <v>286</v>
      </c>
      <c r="F13469" t="s">
        <v>214</v>
      </c>
      <c r="G13469" t="s">
        <v>215</v>
      </c>
      <c r="H13469">
        <v>2</v>
      </c>
      <c r="I13469">
        <v>2019</v>
      </c>
      <c r="J13469">
        <v>1</v>
      </c>
      <c r="L13469">
        <v>23124866</v>
      </c>
      <c r="M13469">
        <v>6</v>
      </c>
      <c r="P13469" s="29">
        <f t="shared" si="531"/>
        <v>0.83333333333333337</v>
      </c>
    </row>
    <row r="13470" spans="1:16" hidden="1" x14ac:dyDescent="0.25">
      <c r="A13470">
        <v>196376747</v>
      </c>
      <c r="B13470">
        <v>803401</v>
      </c>
      <c r="C13470" t="s">
        <v>318</v>
      </c>
      <c r="D13470">
        <v>2024863</v>
      </c>
      <c r="E13470" t="s">
        <v>304</v>
      </c>
      <c r="F13470" t="s">
        <v>214</v>
      </c>
      <c r="G13470" t="s">
        <v>215</v>
      </c>
      <c r="H13470">
        <v>2</v>
      </c>
      <c r="I13470">
        <v>2019</v>
      </c>
      <c r="J13470">
        <v>1</v>
      </c>
      <c r="L13470">
        <v>23120233</v>
      </c>
      <c r="M13470">
        <v>5.3</v>
      </c>
      <c r="P13470" s="29">
        <f t="shared" si="531"/>
        <v>0.71666666666666667</v>
      </c>
    </row>
    <row r="13471" spans="1:16" hidden="1" x14ac:dyDescent="0.25">
      <c r="A13471">
        <v>196376747</v>
      </c>
      <c r="B13471">
        <v>803401</v>
      </c>
      <c r="C13471" t="s">
        <v>318</v>
      </c>
      <c r="D13471">
        <v>2024921</v>
      </c>
      <c r="E13471" t="s">
        <v>225</v>
      </c>
      <c r="F13471" t="s">
        <v>214</v>
      </c>
      <c r="G13471" t="s">
        <v>215</v>
      </c>
      <c r="H13471">
        <v>1</v>
      </c>
      <c r="I13471">
        <v>2019</v>
      </c>
      <c r="J13471">
        <v>2</v>
      </c>
      <c r="L13471">
        <v>23129805</v>
      </c>
      <c r="P13471" s="29" t="str">
        <f t="shared" si="531"/>
        <v>NULL</v>
      </c>
    </row>
    <row r="13472" spans="1:16" hidden="1" x14ac:dyDescent="0.25">
      <c r="A13472">
        <v>196376747</v>
      </c>
      <c r="B13472">
        <v>803401</v>
      </c>
      <c r="C13472" t="s">
        <v>318</v>
      </c>
      <c r="D13472">
        <v>2021671</v>
      </c>
      <c r="E13472" t="s">
        <v>303</v>
      </c>
      <c r="F13472" t="s">
        <v>214</v>
      </c>
      <c r="G13472" t="s">
        <v>215</v>
      </c>
      <c r="H13472">
        <v>1</v>
      </c>
      <c r="I13472">
        <v>2019</v>
      </c>
      <c r="J13472">
        <v>2</v>
      </c>
      <c r="L13472">
        <v>23130535</v>
      </c>
      <c r="P13472" s="29" t="str">
        <f t="shared" si="531"/>
        <v>NULL</v>
      </c>
    </row>
    <row r="13473" spans="1:16" hidden="1" x14ac:dyDescent="0.25">
      <c r="A13473">
        <v>196376747</v>
      </c>
      <c r="B13473">
        <v>803401</v>
      </c>
      <c r="C13473" t="s">
        <v>318</v>
      </c>
      <c r="D13473">
        <v>2021689</v>
      </c>
      <c r="E13473" t="s">
        <v>312</v>
      </c>
      <c r="F13473" t="s">
        <v>214</v>
      </c>
      <c r="G13473" t="s">
        <v>215</v>
      </c>
      <c r="H13473">
        <v>1</v>
      </c>
      <c r="I13473">
        <v>2019</v>
      </c>
      <c r="J13473">
        <v>2</v>
      </c>
      <c r="L13473">
        <v>23129810</v>
      </c>
      <c r="P13473" s="29" t="str">
        <f t="shared" si="531"/>
        <v>NULL</v>
      </c>
    </row>
    <row r="13474" spans="1:16" hidden="1" x14ac:dyDescent="0.25">
      <c r="A13474">
        <v>196376747</v>
      </c>
      <c r="B13474">
        <v>803401</v>
      </c>
      <c r="C13474" t="s">
        <v>318</v>
      </c>
      <c r="D13474">
        <v>2021664</v>
      </c>
      <c r="E13474" t="s">
        <v>311</v>
      </c>
      <c r="F13474" t="s">
        <v>214</v>
      </c>
      <c r="G13474" t="s">
        <v>215</v>
      </c>
      <c r="H13474">
        <v>1</v>
      </c>
      <c r="I13474">
        <v>2019</v>
      </c>
      <c r="J13474">
        <v>2</v>
      </c>
      <c r="L13474">
        <v>23129806</v>
      </c>
      <c r="P13474" s="29" t="str">
        <f t="shared" si="531"/>
        <v>NULL</v>
      </c>
    </row>
    <row r="13475" spans="1:16" hidden="1" x14ac:dyDescent="0.25">
      <c r="A13475">
        <v>196376747</v>
      </c>
      <c r="B13475">
        <v>803401</v>
      </c>
      <c r="C13475" t="s">
        <v>318</v>
      </c>
      <c r="D13475">
        <v>2024864</v>
      </c>
      <c r="E13475" t="s">
        <v>310</v>
      </c>
      <c r="F13475" t="s">
        <v>214</v>
      </c>
      <c r="G13475" t="s">
        <v>215</v>
      </c>
      <c r="H13475">
        <v>1</v>
      </c>
      <c r="I13475">
        <v>2019</v>
      </c>
      <c r="J13475">
        <v>2</v>
      </c>
      <c r="L13475">
        <v>23129359</v>
      </c>
      <c r="P13475" s="29" t="str">
        <f t="shared" si="531"/>
        <v>NULL</v>
      </c>
    </row>
    <row r="13476" spans="1:16" hidden="1" x14ac:dyDescent="0.25">
      <c r="A13476">
        <v>196376747</v>
      </c>
      <c r="B13476">
        <v>803401</v>
      </c>
      <c r="C13476" t="s">
        <v>318</v>
      </c>
      <c r="D13476">
        <v>2024921</v>
      </c>
      <c r="E13476" t="s">
        <v>225</v>
      </c>
      <c r="F13476" t="s">
        <v>214</v>
      </c>
      <c r="G13476" t="s">
        <v>215</v>
      </c>
      <c r="H13476">
        <v>4</v>
      </c>
      <c r="I13476">
        <v>2019</v>
      </c>
      <c r="J13476">
        <v>2</v>
      </c>
      <c r="L13476">
        <v>23129804</v>
      </c>
      <c r="P13476" s="29" t="str">
        <f t="shared" si="531"/>
        <v>DRP</v>
      </c>
    </row>
    <row r="13477" spans="1:16" hidden="1" x14ac:dyDescent="0.25">
      <c r="A13477">
        <v>196376747</v>
      </c>
      <c r="B13477">
        <v>803401</v>
      </c>
      <c r="C13477" t="s">
        <v>318</v>
      </c>
      <c r="D13477">
        <v>2004587</v>
      </c>
      <c r="E13477" t="s">
        <v>288</v>
      </c>
      <c r="F13477" t="s">
        <v>214</v>
      </c>
      <c r="G13477" t="s">
        <v>215</v>
      </c>
      <c r="H13477">
        <v>1</v>
      </c>
      <c r="I13477">
        <v>2019</v>
      </c>
      <c r="J13477">
        <v>2</v>
      </c>
      <c r="L13477">
        <v>23130322</v>
      </c>
      <c r="P13477" s="29" t="str">
        <f t="shared" si="531"/>
        <v>NULL</v>
      </c>
    </row>
    <row r="13478" spans="1:16" hidden="1" x14ac:dyDescent="0.25">
      <c r="A13478">
        <v>196376747</v>
      </c>
      <c r="B13478">
        <v>803401</v>
      </c>
      <c r="C13478" t="s">
        <v>318</v>
      </c>
      <c r="D13478">
        <v>2004602</v>
      </c>
      <c r="E13478" t="s">
        <v>277</v>
      </c>
      <c r="F13478" t="s">
        <v>214</v>
      </c>
      <c r="G13478" t="s">
        <v>215</v>
      </c>
      <c r="H13478">
        <v>1</v>
      </c>
      <c r="I13478">
        <v>2019</v>
      </c>
      <c r="J13478">
        <v>2</v>
      </c>
      <c r="L13478">
        <v>23129802</v>
      </c>
      <c r="P13478" s="29" t="str">
        <f t="shared" si="531"/>
        <v>NULL</v>
      </c>
    </row>
    <row r="13479" spans="1:16" hidden="1" x14ac:dyDescent="0.25">
      <c r="A13479">
        <v>196434941</v>
      </c>
      <c r="B13479">
        <v>803401</v>
      </c>
      <c r="C13479" t="s">
        <v>318</v>
      </c>
      <c r="D13479">
        <v>2005118</v>
      </c>
      <c r="E13479" t="s">
        <v>223</v>
      </c>
      <c r="F13479" t="s">
        <v>214</v>
      </c>
      <c r="G13479" t="s">
        <v>215</v>
      </c>
      <c r="H13479">
        <v>2</v>
      </c>
      <c r="I13479">
        <v>2015</v>
      </c>
      <c r="J13479">
        <v>1</v>
      </c>
      <c r="L13479">
        <v>23067523</v>
      </c>
      <c r="M13479">
        <v>5.5</v>
      </c>
      <c r="P13479" s="29">
        <f t="shared" ref="P13479:P13491" si="532">IF(AND(ISNUMBER(M13479),H13479&lt;&gt;4,N13479&lt;&gt;"X"),(M13479-1)/6,IF(H13479=4,"DRP",IF(AND(H13479=3,M13479="NA"),"BAD",IF(AND(H13479=2),"CVL",IF(AND(H13479=1,ISBLANK(M13479)),"NULL","UNK")))))</f>
        <v>0.75</v>
      </c>
    </row>
    <row r="13480" spans="1:16" hidden="1" x14ac:dyDescent="0.25">
      <c r="A13480">
        <v>196434941</v>
      </c>
      <c r="B13480">
        <v>803401</v>
      </c>
      <c r="C13480" t="s">
        <v>318</v>
      </c>
      <c r="D13480">
        <v>2021600</v>
      </c>
      <c r="E13480" t="s">
        <v>219</v>
      </c>
      <c r="F13480" t="s">
        <v>214</v>
      </c>
      <c r="G13480" t="s">
        <v>215</v>
      </c>
      <c r="H13480">
        <v>2</v>
      </c>
      <c r="I13480">
        <v>2015</v>
      </c>
      <c r="J13480">
        <v>1</v>
      </c>
      <c r="L13480">
        <v>23066441</v>
      </c>
      <c r="M13480">
        <v>4.5999999999999996</v>
      </c>
      <c r="P13480" s="29">
        <f t="shared" si="532"/>
        <v>0.6</v>
      </c>
    </row>
    <row r="13481" spans="1:16" hidden="1" x14ac:dyDescent="0.25">
      <c r="A13481">
        <v>196434941</v>
      </c>
      <c r="B13481">
        <v>803401</v>
      </c>
      <c r="C13481" t="s">
        <v>318</v>
      </c>
      <c r="D13481">
        <v>2005099</v>
      </c>
      <c r="E13481" t="s">
        <v>217</v>
      </c>
      <c r="F13481" t="s">
        <v>214</v>
      </c>
      <c r="G13481" t="s">
        <v>215</v>
      </c>
      <c r="H13481">
        <v>2</v>
      </c>
      <c r="I13481">
        <v>2015</v>
      </c>
      <c r="J13481">
        <v>1</v>
      </c>
      <c r="L13481">
        <v>23066433</v>
      </c>
      <c r="M13481">
        <v>6.1</v>
      </c>
      <c r="P13481" s="29">
        <f t="shared" si="532"/>
        <v>0.85</v>
      </c>
    </row>
    <row r="13482" spans="1:16" hidden="1" x14ac:dyDescent="0.25">
      <c r="A13482">
        <v>196434941</v>
      </c>
      <c r="B13482">
        <v>803401</v>
      </c>
      <c r="C13482" t="s">
        <v>318</v>
      </c>
      <c r="D13482">
        <v>2005102</v>
      </c>
      <c r="E13482" t="s">
        <v>218</v>
      </c>
      <c r="F13482" t="s">
        <v>214</v>
      </c>
      <c r="G13482" t="s">
        <v>215</v>
      </c>
      <c r="H13482">
        <v>2</v>
      </c>
      <c r="I13482">
        <v>2015</v>
      </c>
      <c r="J13482">
        <v>1</v>
      </c>
      <c r="L13482">
        <v>23066492</v>
      </c>
      <c r="M13482">
        <v>4.5</v>
      </c>
      <c r="P13482" s="29">
        <f t="shared" si="532"/>
        <v>0.58333333333333337</v>
      </c>
    </row>
    <row r="13483" spans="1:16" hidden="1" x14ac:dyDescent="0.25">
      <c r="A13483">
        <v>196434941</v>
      </c>
      <c r="B13483">
        <v>803401</v>
      </c>
      <c r="C13483" t="s">
        <v>318</v>
      </c>
      <c r="D13483">
        <v>2021754</v>
      </c>
      <c r="E13483" t="s">
        <v>216</v>
      </c>
      <c r="F13483" t="s">
        <v>214</v>
      </c>
      <c r="G13483" t="s">
        <v>215</v>
      </c>
      <c r="H13483">
        <v>3</v>
      </c>
      <c r="I13483">
        <v>2015</v>
      </c>
      <c r="J13483">
        <v>1</v>
      </c>
      <c r="L13483">
        <v>23066481</v>
      </c>
      <c r="M13483">
        <v>3.7</v>
      </c>
      <c r="P13483" s="29">
        <f t="shared" si="532"/>
        <v>0.45</v>
      </c>
    </row>
    <row r="13484" spans="1:16" hidden="1" x14ac:dyDescent="0.25">
      <c r="A13484">
        <v>196434941</v>
      </c>
      <c r="B13484">
        <v>803401</v>
      </c>
      <c r="C13484" t="s">
        <v>318</v>
      </c>
      <c r="D13484">
        <v>2004098</v>
      </c>
      <c r="E13484" t="s">
        <v>213</v>
      </c>
      <c r="F13484" t="s">
        <v>214</v>
      </c>
      <c r="G13484" t="s">
        <v>215</v>
      </c>
      <c r="H13484">
        <v>2</v>
      </c>
      <c r="I13484">
        <v>2015</v>
      </c>
      <c r="J13484">
        <v>1</v>
      </c>
      <c r="L13484">
        <v>23066602</v>
      </c>
      <c r="M13484">
        <v>6.1</v>
      </c>
      <c r="P13484" s="29">
        <f t="shared" si="532"/>
        <v>0.85</v>
      </c>
    </row>
    <row r="13485" spans="1:16" hidden="1" x14ac:dyDescent="0.25">
      <c r="A13485">
        <v>196434941</v>
      </c>
      <c r="B13485">
        <v>803401</v>
      </c>
      <c r="C13485" t="s">
        <v>318</v>
      </c>
      <c r="D13485">
        <v>2021754</v>
      </c>
      <c r="E13485" t="s">
        <v>216</v>
      </c>
      <c r="F13485" t="s">
        <v>214</v>
      </c>
      <c r="G13485" t="s">
        <v>215</v>
      </c>
      <c r="H13485">
        <v>2</v>
      </c>
      <c r="I13485">
        <v>2015</v>
      </c>
      <c r="J13485">
        <v>2</v>
      </c>
      <c r="L13485">
        <v>23074125</v>
      </c>
      <c r="M13485">
        <v>5.5</v>
      </c>
      <c r="P13485" s="29">
        <f t="shared" si="532"/>
        <v>0.75</v>
      </c>
    </row>
    <row r="13486" spans="1:16" hidden="1" x14ac:dyDescent="0.25">
      <c r="A13486">
        <v>196434941</v>
      </c>
      <c r="B13486">
        <v>803401</v>
      </c>
      <c r="C13486" t="s">
        <v>318</v>
      </c>
      <c r="D13486">
        <v>2021602</v>
      </c>
      <c r="E13486" t="s">
        <v>242</v>
      </c>
      <c r="F13486" t="s">
        <v>214</v>
      </c>
      <c r="G13486" t="s">
        <v>215</v>
      </c>
      <c r="H13486">
        <v>2</v>
      </c>
      <c r="I13486">
        <v>2015</v>
      </c>
      <c r="J13486">
        <v>2</v>
      </c>
      <c r="L13486">
        <v>23072005</v>
      </c>
      <c r="M13486">
        <v>5.2</v>
      </c>
      <c r="P13486" s="29">
        <f t="shared" si="532"/>
        <v>0.70000000000000007</v>
      </c>
    </row>
    <row r="13487" spans="1:16" hidden="1" x14ac:dyDescent="0.25">
      <c r="A13487">
        <v>196434941</v>
      </c>
      <c r="B13487">
        <v>803401</v>
      </c>
      <c r="C13487" t="s">
        <v>318</v>
      </c>
      <c r="D13487">
        <v>2005131</v>
      </c>
      <c r="E13487" t="s">
        <v>228</v>
      </c>
      <c r="F13487" t="s">
        <v>214</v>
      </c>
      <c r="G13487" t="s">
        <v>215</v>
      </c>
      <c r="H13487">
        <v>2</v>
      </c>
      <c r="I13487">
        <v>2015</v>
      </c>
      <c r="J13487">
        <v>2</v>
      </c>
      <c r="L13487">
        <v>23070713</v>
      </c>
      <c r="M13487">
        <v>4</v>
      </c>
      <c r="P13487" s="29">
        <f t="shared" si="532"/>
        <v>0.5</v>
      </c>
    </row>
    <row r="13488" spans="1:16" hidden="1" x14ac:dyDescent="0.25">
      <c r="A13488">
        <v>196434941</v>
      </c>
      <c r="B13488">
        <v>803401</v>
      </c>
      <c r="C13488" t="s">
        <v>318</v>
      </c>
      <c r="D13488">
        <v>2005117</v>
      </c>
      <c r="E13488" t="s">
        <v>220</v>
      </c>
      <c r="F13488" t="s">
        <v>214</v>
      </c>
      <c r="G13488" t="s">
        <v>215</v>
      </c>
      <c r="H13488">
        <v>2</v>
      </c>
      <c r="I13488">
        <v>2015</v>
      </c>
      <c r="J13488">
        <v>2</v>
      </c>
      <c r="L13488">
        <v>23070387</v>
      </c>
      <c r="M13488">
        <v>4.0999999999999996</v>
      </c>
      <c r="P13488" s="29">
        <f t="shared" si="532"/>
        <v>0.51666666666666661</v>
      </c>
    </row>
    <row r="13489" spans="1:16" hidden="1" x14ac:dyDescent="0.25">
      <c r="A13489">
        <v>196434941</v>
      </c>
      <c r="B13489">
        <v>803401</v>
      </c>
      <c r="C13489" t="s">
        <v>318</v>
      </c>
      <c r="D13489">
        <v>2021580</v>
      </c>
      <c r="E13489" t="s">
        <v>241</v>
      </c>
      <c r="F13489" t="s">
        <v>214</v>
      </c>
      <c r="G13489" t="s">
        <v>215</v>
      </c>
      <c r="H13489">
        <v>2</v>
      </c>
      <c r="I13489">
        <v>2015</v>
      </c>
      <c r="J13489">
        <v>2</v>
      </c>
      <c r="L13489">
        <v>23072001</v>
      </c>
      <c r="M13489">
        <v>5.9</v>
      </c>
      <c r="P13489" s="29">
        <f t="shared" si="532"/>
        <v>0.81666666666666676</v>
      </c>
    </row>
    <row r="13490" spans="1:16" hidden="1" x14ac:dyDescent="0.25">
      <c r="A13490">
        <v>196434941</v>
      </c>
      <c r="B13490">
        <v>803401</v>
      </c>
      <c r="C13490" t="s">
        <v>318</v>
      </c>
      <c r="D13490">
        <v>2004116</v>
      </c>
      <c r="E13490" t="s">
        <v>229</v>
      </c>
      <c r="F13490" t="s">
        <v>214</v>
      </c>
      <c r="G13490" t="s">
        <v>215</v>
      </c>
      <c r="H13490">
        <v>2</v>
      </c>
      <c r="I13490">
        <v>2015</v>
      </c>
      <c r="J13490">
        <v>2</v>
      </c>
      <c r="L13490">
        <v>23073043</v>
      </c>
      <c r="M13490">
        <v>6.9</v>
      </c>
      <c r="P13490" s="29">
        <f t="shared" si="532"/>
        <v>0.98333333333333339</v>
      </c>
    </row>
    <row r="13491" spans="1:16" hidden="1" x14ac:dyDescent="0.25">
      <c r="A13491">
        <v>196434941</v>
      </c>
      <c r="B13491">
        <v>803401</v>
      </c>
      <c r="C13491" t="s">
        <v>318</v>
      </c>
      <c r="D13491">
        <v>2004112</v>
      </c>
      <c r="E13491" t="s">
        <v>244</v>
      </c>
      <c r="F13491" t="s">
        <v>214</v>
      </c>
      <c r="G13491" t="s">
        <v>215</v>
      </c>
      <c r="H13491">
        <v>2</v>
      </c>
      <c r="I13491">
        <v>2015</v>
      </c>
      <c r="J13491">
        <v>2</v>
      </c>
      <c r="L13491">
        <v>23073231</v>
      </c>
      <c r="M13491">
        <v>5.7</v>
      </c>
      <c r="P13491" s="29">
        <f t="shared" si="532"/>
        <v>0.78333333333333333</v>
      </c>
    </row>
    <row r="13492" spans="1:16" hidden="1" x14ac:dyDescent="0.25">
      <c r="A13492">
        <v>196434941</v>
      </c>
      <c r="B13492">
        <v>803401</v>
      </c>
      <c r="C13492" t="s">
        <v>318</v>
      </c>
      <c r="D13492">
        <v>2005120</v>
      </c>
      <c r="E13492" t="s">
        <v>293</v>
      </c>
      <c r="F13492" t="s">
        <v>214</v>
      </c>
      <c r="G13492" t="s">
        <v>215</v>
      </c>
      <c r="H13492">
        <v>2</v>
      </c>
      <c r="I13492">
        <v>2016</v>
      </c>
      <c r="J13492">
        <v>1</v>
      </c>
      <c r="M13492">
        <v>4.5999999999999996</v>
      </c>
      <c r="N13492" t="s">
        <v>231</v>
      </c>
      <c r="P13492" s="29">
        <f t="shared" ref="P13492:P13523" si="533">IF(AND(ISNUMBER(M13492),H13492&lt;&gt;4),(M13492-1)/6,IF(H13492=4,"DRP",IF(AND(H13492=3,M13492="NA"),"BAD",IF(AND(H13492=2),"CVL",IF(AND(H13492=1,ISBLANK(M13492)),"NULL","UNK")))))</f>
        <v>0.6</v>
      </c>
    </row>
    <row r="13493" spans="1:16" hidden="1" x14ac:dyDescent="0.25">
      <c r="A13493">
        <v>196434941</v>
      </c>
      <c r="B13493">
        <v>803401</v>
      </c>
      <c r="C13493" t="s">
        <v>318</v>
      </c>
      <c r="D13493">
        <v>2021763</v>
      </c>
      <c r="E13493" t="s">
        <v>298</v>
      </c>
      <c r="F13493" t="s">
        <v>214</v>
      </c>
      <c r="G13493" t="s">
        <v>215</v>
      </c>
      <c r="H13493">
        <v>2</v>
      </c>
      <c r="I13493">
        <v>2016</v>
      </c>
      <c r="J13493">
        <v>1</v>
      </c>
      <c r="L13493">
        <v>23081192</v>
      </c>
      <c r="M13493">
        <v>4.4000000000000004</v>
      </c>
      <c r="P13493" s="29">
        <f t="shared" si="533"/>
        <v>0.56666666666666676</v>
      </c>
    </row>
    <row r="13494" spans="1:16" hidden="1" x14ac:dyDescent="0.25">
      <c r="A13494">
        <v>196434941</v>
      </c>
      <c r="B13494">
        <v>803401</v>
      </c>
      <c r="C13494" t="s">
        <v>318</v>
      </c>
      <c r="D13494">
        <v>2021756</v>
      </c>
      <c r="E13494" t="s">
        <v>253</v>
      </c>
      <c r="F13494" t="s">
        <v>214</v>
      </c>
      <c r="G13494" t="s">
        <v>215</v>
      </c>
      <c r="H13494">
        <v>2</v>
      </c>
      <c r="I13494">
        <v>2016</v>
      </c>
      <c r="J13494">
        <v>1</v>
      </c>
      <c r="L13494">
        <v>23081181</v>
      </c>
      <c r="M13494">
        <v>4</v>
      </c>
      <c r="P13494" s="29">
        <f t="shared" si="533"/>
        <v>0.5</v>
      </c>
    </row>
    <row r="13495" spans="1:16" hidden="1" x14ac:dyDescent="0.25">
      <c r="A13495">
        <v>196434941</v>
      </c>
      <c r="B13495">
        <v>803401</v>
      </c>
      <c r="C13495" t="s">
        <v>318</v>
      </c>
      <c r="D13495">
        <v>2021638</v>
      </c>
      <c r="E13495" t="s">
        <v>250</v>
      </c>
      <c r="F13495" t="s">
        <v>214</v>
      </c>
      <c r="G13495" t="s">
        <v>215</v>
      </c>
      <c r="H13495">
        <v>2</v>
      </c>
      <c r="I13495">
        <v>2016</v>
      </c>
      <c r="J13495">
        <v>1</v>
      </c>
      <c r="L13495">
        <v>23081194</v>
      </c>
      <c r="M13495">
        <v>4.0999999999999996</v>
      </c>
      <c r="P13495" s="29">
        <f t="shared" si="533"/>
        <v>0.51666666666666661</v>
      </c>
    </row>
    <row r="13496" spans="1:16" hidden="1" x14ac:dyDescent="0.25">
      <c r="A13496">
        <v>196434941</v>
      </c>
      <c r="B13496">
        <v>803401</v>
      </c>
      <c r="C13496" t="s">
        <v>318</v>
      </c>
      <c r="D13496">
        <v>2021596</v>
      </c>
      <c r="E13496" t="s">
        <v>294</v>
      </c>
      <c r="F13496" t="s">
        <v>214</v>
      </c>
      <c r="G13496" t="s">
        <v>215</v>
      </c>
      <c r="H13496">
        <v>2</v>
      </c>
      <c r="I13496">
        <v>2016</v>
      </c>
      <c r="J13496">
        <v>1</v>
      </c>
      <c r="L13496">
        <v>23081196</v>
      </c>
      <c r="M13496">
        <v>5</v>
      </c>
      <c r="P13496" s="29">
        <f t="shared" si="533"/>
        <v>0.66666666666666663</v>
      </c>
    </row>
    <row r="13497" spans="1:16" hidden="1" x14ac:dyDescent="0.25">
      <c r="A13497">
        <v>196434941</v>
      </c>
      <c r="B13497">
        <v>803401</v>
      </c>
      <c r="C13497" t="s">
        <v>318</v>
      </c>
      <c r="D13497">
        <v>2004099</v>
      </c>
      <c r="E13497" t="s">
        <v>245</v>
      </c>
      <c r="F13497" t="s">
        <v>214</v>
      </c>
      <c r="G13497" t="s">
        <v>215</v>
      </c>
      <c r="H13497">
        <v>2</v>
      </c>
      <c r="I13497">
        <v>2016</v>
      </c>
      <c r="J13497">
        <v>1</v>
      </c>
      <c r="L13497">
        <v>23073318</v>
      </c>
      <c r="M13497">
        <v>4.5999999999999996</v>
      </c>
      <c r="P13497" s="29">
        <f t="shared" si="533"/>
        <v>0.6</v>
      </c>
    </row>
    <row r="13498" spans="1:16" hidden="1" x14ac:dyDescent="0.25">
      <c r="A13498">
        <v>196434941</v>
      </c>
      <c r="B13498">
        <v>803401</v>
      </c>
      <c r="C13498" t="s">
        <v>318</v>
      </c>
      <c r="D13498">
        <v>2021874</v>
      </c>
      <c r="E13498" t="s">
        <v>226</v>
      </c>
      <c r="F13498" t="s">
        <v>214</v>
      </c>
      <c r="G13498" t="s">
        <v>215</v>
      </c>
      <c r="H13498">
        <v>2</v>
      </c>
      <c r="I13498">
        <v>2016</v>
      </c>
      <c r="J13498">
        <v>2</v>
      </c>
      <c r="L13498">
        <v>23086862</v>
      </c>
      <c r="M13498">
        <v>4.7</v>
      </c>
      <c r="P13498" s="29">
        <f t="shared" si="533"/>
        <v>0.6166666666666667</v>
      </c>
    </row>
    <row r="13499" spans="1:16" hidden="1" x14ac:dyDescent="0.25">
      <c r="A13499">
        <v>196434941</v>
      </c>
      <c r="B13499">
        <v>803401</v>
      </c>
      <c r="C13499" t="s">
        <v>318</v>
      </c>
      <c r="D13499">
        <v>2021781</v>
      </c>
      <c r="E13499" t="s">
        <v>235</v>
      </c>
      <c r="F13499" t="s">
        <v>214</v>
      </c>
      <c r="G13499" t="s">
        <v>215</v>
      </c>
      <c r="H13499">
        <v>2</v>
      </c>
      <c r="I13499">
        <v>2016</v>
      </c>
      <c r="J13499">
        <v>2</v>
      </c>
      <c r="L13499">
        <v>23086871</v>
      </c>
      <c r="M13499">
        <v>4</v>
      </c>
      <c r="P13499" s="29">
        <f t="shared" si="533"/>
        <v>0.5</v>
      </c>
    </row>
    <row r="13500" spans="1:16" hidden="1" x14ac:dyDescent="0.25">
      <c r="A13500">
        <v>196434941</v>
      </c>
      <c r="B13500">
        <v>803401</v>
      </c>
      <c r="C13500" t="s">
        <v>318</v>
      </c>
      <c r="D13500">
        <v>2021640</v>
      </c>
      <c r="E13500" t="s">
        <v>227</v>
      </c>
      <c r="F13500" t="s">
        <v>214</v>
      </c>
      <c r="G13500" t="s">
        <v>215</v>
      </c>
      <c r="H13500">
        <v>3</v>
      </c>
      <c r="I13500">
        <v>2016</v>
      </c>
      <c r="J13500">
        <v>2</v>
      </c>
      <c r="L13500">
        <v>23086870</v>
      </c>
      <c r="M13500">
        <v>3.1</v>
      </c>
      <c r="P13500" s="29">
        <f t="shared" si="533"/>
        <v>0.35000000000000003</v>
      </c>
    </row>
    <row r="13501" spans="1:16" hidden="1" x14ac:dyDescent="0.25">
      <c r="A13501">
        <v>196434941</v>
      </c>
      <c r="B13501">
        <v>803401</v>
      </c>
      <c r="C13501" t="s">
        <v>318</v>
      </c>
      <c r="D13501">
        <v>2021993</v>
      </c>
      <c r="E13501" t="s">
        <v>256</v>
      </c>
      <c r="F13501" t="s">
        <v>214</v>
      </c>
      <c r="G13501" t="s">
        <v>215</v>
      </c>
      <c r="H13501">
        <v>2</v>
      </c>
      <c r="I13501">
        <v>2016</v>
      </c>
      <c r="J13501">
        <v>2</v>
      </c>
      <c r="L13501">
        <v>23086520</v>
      </c>
      <c r="M13501">
        <v>5.3</v>
      </c>
      <c r="P13501" s="29">
        <f t="shared" si="533"/>
        <v>0.71666666666666667</v>
      </c>
    </row>
    <row r="13502" spans="1:16" hidden="1" x14ac:dyDescent="0.25">
      <c r="A13502">
        <v>196434941</v>
      </c>
      <c r="B13502">
        <v>803401</v>
      </c>
      <c r="C13502" t="s">
        <v>318</v>
      </c>
      <c r="D13502">
        <v>2021640</v>
      </c>
      <c r="E13502" t="s">
        <v>227</v>
      </c>
      <c r="F13502" t="s">
        <v>214</v>
      </c>
      <c r="G13502" t="s">
        <v>215</v>
      </c>
      <c r="H13502">
        <v>2</v>
      </c>
      <c r="I13502">
        <v>2017</v>
      </c>
      <c r="J13502">
        <v>1</v>
      </c>
      <c r="L13502">
        <v>23092942</v>
      </c>
      <c r="M13502">
        <v>4.2</v>
      </c>
      <c r="P13502" s="29">
        <f t="shared" si="533"/>
        <v>0.53333333333333333</v>
      </c>
    </row>
    <row r="13503" spans="1:16" hidden="1" x14ac:dyDescent="0.25">
      <c r="A13503">
        <v>196434941</v>
      </c>
      <c r="B13503">
        <v>803401</v>
      </c>
      <c r="C13503" t="s">
        <v>318</v>
      </c>
      <c r="D13503">
        <v>2021725</v>
      </c>
      <c r="E13503" t="s">
        <v>257</v>
      </c>
      <c r="F13503" t="s">
        <v>214</v>
      </c>
      <c r="G13503" t="s">
        <v>215</v>
      </c>
      <c r="H13503">
        <v>2</v>
      </c>
      <c r="I13503">
        <v>2017</v>
      </c>
      <c r="J13503">
        <v>1</v>
      </c>
      <c r="L13503">
        <v>23091960</v>
      </c>
      <c r="M13503">
        <v>4.0999999999999996</v>
      </c>
      <c r="P13503" s="29">
        <f t="shared" si="533"/>
        <v>0.51666666666666661</v>
      </c>
    </row>
    <row r="13504" spans="1:16" hidden="1" x14ac:dyDescent="0.25">
      <c r="A13504">
        <v>196434941</v>
      </c>
      <c r="B13504">
        <v>803401</v>
      </c>
      <c r="C13504" t="s">
        <v>318</v>
      </c>
      <c r="D13504">
        <v>2021679</v>
      </c>
      <c r="E13504" t="s">
        <v>259</v>
      </c>
      <c r="F13504" t="s">
        <v>214</v>
      </c>
      <c r="G13504" t="s">
        <v>215</v>
      </c>
      <c r="H13504">
        <v>2</v>
      </c>
      <c r="I13504">
        <v>2017</v>
      </c>
      <c r="J13504">
        <v>1</v>
      </c>
      <c r="L13504">
        <v>23092951</v>
      </c>
      <c r="M13504">
        <v>5.9</v>
      </c>
      <c r="P13504" s="29">
        <f t="shared" si="533"/>
        <v>0.81666666666666676</v>
      </c>
    </row>
    <row r="13505" spans="1:16" hidden="1" x14ac:dyDescent="0.25">
      <c r="A13505">
        <v>196434941</v>
      </c>
      <c r="B13505">
        <v>803401</v>
      </c>
      <c r="C13505" t="s">
        <v>318</v>
      </c>
      <c r="D13505">
        <v>2021750</v>
      </c>
      <c r="E13505" t="s">
        <v>296</v>
      </c>
      <c r="F13505" t="s">
        <v>214</v>
      </c>
      <c r="G13505" t="s">
        <v>215</v>
      </c>
      <c r="H13505">
        <v>2</v>
      </c>
      <c r="I13505">
        <v>2017</v>
      </c>
      <c r="J13505">
        <v>1</v>
      </c>
      <c r="L13505">
        <v>23091959</v>
      </c>
      <c r="M13505">
        <v>4.2</v>
      </c>
      <c r="P13505" s="29">
        <f t="shared" si="533"/>
        <v>0.53333333333333333</v>
      </c>
    </row>
    <row r="13506" spans="1:16" hidden="1" x14ac:dyDescent="0.25">
      <c r="A13506">
        <v>196434941</v>
      </c>
      <c r="B13506">
        <v>803401</v>
      </c>
      <c r="C13506" t="s">
        <v>318</v>
      </c>
      <c r="D13506">
        <v>2021787</v>
      </c>
      <c r="E13506" t="s">
        <v>292</v>
      </c>
      <c r="F13506" t="s">
        <v>214</v>
      </c>
      <c r="G13506" t="s">
        <v>215</v>
      </c>
      <c r="H13506">
        <v>2</v>
      </c>
      <c r="I13506">
        <v>2017</v>
      </c>
      <c r="J13506">
        <v>1</v>
      </c>
      <c r="L13506">
        <v>23093320</v>
      </c>
      <c r="M13506">
        <v>5.7</v>
      </c>
      <c r="P13506" s="29">
        <f t="shared" si="533"/>
        <v>0.78333333333333333</v>
      </c>
    </row>
    <row r="13507" spans="1:16" hidden="1" x14ac:dyDescent="0.25">
      <c r="A13507">
        <v>196434941</v>
      </c>
      <c r="B13507">
        <v>803401</v>
      </c>
      <c r="C13507" t="s">
        <v>318</v>
      </c>
      <c r="D13507">
        <v>2004752</v>
      </c>
      <c r="E13507" t="s">
        <v>290</v>
      </c>
      <c r="F13507" t="s">
        <v>214</v>
      </c>
      <c r="G13507" t="s">
        <v>215</v>
      </c>
      <c r="H13507">
        <v>2</v>
      </c>
      <c r="I13507">
        <v>2017</v>
      </c>
      <c r="J13507">
        <v>1</v>
      </c>
      <c r="L13507">
        <v>23093323</v>
      </c>
      <c r="M13507">
        <v>4.5999999999999996</v>
      </c>
      <c r="P13507" s="29">
        <f t="shared" si="533"/>
        <v>0.6</v>
      </c>
    </row>
    <row r="13508" spans="1:16" hidden="1" x14ac:dyDescent="0.25">
      <c r="A13508">
        <v>196434941</v>
      </c>
      <c r="B13508">
        <v>803401</v>
      </c>
      <c r="C13508" t="s">
        <v>318</v>
      </c>
      <c r="D13508">
        <v>2004591</v>
      </c>
      <c r="E13508" t="s">
        <v>271</v>
      </c>
      <c r="F13508" t="s">
        <v>214</v>
      </c>
      <c r="G13508" t="s">
        <v>215</v>
      </c>
      <c r="H13508">
        <v>2</v>
      </c>
      <c r="I13508">
        <v>2017</v>
      </c>
      <c r="J13508">
        <v>1</v>
      </c>
      <c r="L13508">
        <v>23093319</v>
      </c>
      <c r="M13508">
        <v>5.2</v>
      </c>
      <c r="P13508" s="29">
        <f t="shared" si="533"/>
        <v>0.70000000000000007</v>
      </c>
    </row>
    <row r="13509" spans="1:16" hidden="1" x14ac:dyDescent="0.25">
      <c r="A13509">
        <v>196434941</v>
      </c>
      <c r="B13509">
        <v>803401</v>
      </c>
      <c r="C13509" t="s">
        <v>318</v>
      </c>
      <c r="D13509">
        <v>2019271</v>
      </c>
      <c r="E13509" t="s">
        <v>236</v>
      </c>
      <c r="F13509" t="s">
        <v>214</v>
      </c>
      <c r="G13509" t="s">
        <v>215</v>
      </c>
      <c r="H13509">
        <v>2</v>
      </c>
      <c r="I13509">
        <v>2017</v>
      </c>
      <c r="J13509">
        <v>1</v>
      </c>
      <c r="L13509">
        <v>23090727</v>
      </c>
      <c r="M13509">
        <v>5.6</v>
      </c>
      <c r="P13509" s="29">
        <f t="shared" si="533"/>
        <v>0.76666666666666661</v>
      </c>
    </row>
    <row r="13510" spans="1:16" hidden="1" x14ac:dyDescent="0.25">
      <c r="A13510">
        <v>196434941</v>
      </c>
      <c r="B13510">
        <v>803401</v>
      </c>
      <c r="C13510" t="s">
        <v>318</v>
      </c>
      <c r="D13510">
        <v>2024862</v>
      </c>
      <c r="E13510" t="s">
        <v>289</v>
      </c>
      <c r="F13510" t="s">
        <v>214</v>
      </c>
      <c r="G13510" t="s">
        <v>215</v>
      </c>
      <c r="H13510">
        <v>2</v>
      </c>
      <c r="I13510">
        <v>2017</v>
      </c>
      <c r="J13510">
        <v>2</v>
      </c>
      <c r="L13510">
        <v>23097632</v>
      </c>
      <c r="M13510">
        <v>5.5</v>
      </c>
      <c r="P13510" s="29">
        <f t="shared" si="533"/>
        <v>0.75</v>
      </c>
    </row>
    <row r="13511" spans="1:16" hidden="1" x14ac:dyDescent="0.25">
      <c r="A13511">
        <v>196434941</v>
      </c>
      <c r="B13511">
        <v>803401</v>
      </c>
      <c r="C13511" t="s">
        <v>318</v>
      </c>
      <c r="D13511">
        <v>2021865</v>
      </c>
      <c r="E13511" t="s">
        <v>301</v>
      </c>
      <c r="F13511" t="s">
        <v>214</v>
      </c>
      <c r="G13511" t="s">
        <v>215</v>
      </c>
      <c r="H13511">
        <v>3</v>
      </c>
      <c r="I13511">
        <v>2017</v>
      </c>
      <c r="J13511">
        <v>2</v>
      </c>
      <c r="L13511">
        <v>23097629</v>
      </c>
      <c r="M13511">
        <v>3.7</v>
      </c>
      <c r="P13511" s="29">
        <f t="shared" si="533"/>
        <v>0.45</v>
      </c>
    </row>
    <row r="13512" spans="1:16" hidden="1" x14ac:dyDescent="0.25">
      <c r="A13512">
        <v>196434941</v>
      </c>
      <c r="B13512">
        <v>803401</v>
      </c>
      <c r="C13512" t="s">
        <v>318</v>
      </c>
      <c r="D13512">
        <v>2021723</v>
      </c>
      <c r="E13512" t="s">
        <v>299</v>
      </c>
      <c r="F13512" t="s">
        <v>214</v>
      </c>
      <c r="G13512" t="s">
        <v>215</v>
      </c>
      <c r="H13512">
        <v>2</v>
      </c>
      <c r="I13512">
        <v>2017</v>
      </c>
      <c r="J13512">
        <v>2</v>
      </c>
      <c r="L13512">
        <v>23097633</v>
      </c>
      <c r="M13512">
        <v>6.3</v>
      </c>
      <c r="P13512" s="29">
        <f t="shared" si="533"/>
        <v>0.8833333333333333</v>
      </c>
    </row>
    <row r="13513" spans="1:16" hidden="1" x14ac:dyDescent="0.25">
      <c r="A13513">
        <v>196434941</v>
      </c>
      <c r="B13513">
        <v>803401</v>
      </c>
      <c r="C13513" t="s">
        <v>318</v>
      </c>
      <c r="D13513">
        <v>2021591</v>
      </c>
      <c r="E13513" t="s">
        <v>240</v>
      </c>
      <c r="F13513" t="s">
        <v>214</v>
      </c>
      <c r="G13513" t="s">
        <v>215</v>
      </c>
      <c r="H13513">
        <v>2</v>
      </c>
      <c r="I13513">
        <v>2017</v>
      </c>
      <c r="J13513">
        <v>2</v>
      </c>
      <c r="L13513">
        <v>23097630</v>
      </c>
      <c r="M13513">
        <v>4.4000000000000004</v>
      </c>
      <c r="P13513" s="29">
        <f t="shared" si="533"/>
        <v>0.56666666666666676</v>
      </c>
    </row>
    <row r="13514" spans="1:16" hidden="1" x14ac:dyDescent="0.25">
      <c r="A13514">
        <v>196434941</v>
      </c>
      <c r="B13514">
        <v>803401</v>
      </c>
      <c r="C13514" t="s">
        <v>318</v>
      </c>
      <c r="D13514">
        <v>2004586</v>
      </c>
      <c r="E13514" t="s">
        <v>325</v>
      </c>
      <c r="F13514" t="s">
        <v>214</v>
      </c>
      <c r="G13514" t="s">
        <v>215</v>
      </c>
      <c r="H13514">
        <v>2</v>
      </c>
      <c r="I13514">
        <v>2017</v>
      </c>
      <c r="J13514">
        <v>2</v>
      </c>
      <c r="L13514">
        <v>23097712</v>
      </c>
      <c r="M13514">
        <v>4.4000000000000004</v>
      </c>
      <c r="P13514" s="29">
        <f t="shared" si="533"/>
        <v>0.56666666666666676</v>
      </c>
    </row>
    <row r="13515" spans="1:16" hidden="1" x14ac:dyDescent="0.25">
      <c r="A13515">
        <v>196434941</v>
      </c>
      <c r="B13515">
        <v>803401</v>
      </c>
      <c r="C13515" t="s">
        <v>318</v>
      </c>
      <c r="D13515">
        <v>2021631</v>
      </c>
      <c r="E13515" t="s">
        <v>302</v>
      </c>
      <c r="F13515" t="s">
        <v>214</v>
      </c>
      <c r="G13515" t="s">
        <v>215</v>
      </c>
      <c r="H13515">
        <v>2</v>
      </c>
      <c r="I13515">
        <v>2017</v>
      </c>
      <c r="J13515">
        <v>2</v>
      </c>
      <c r="L13515">
        <v>23101235</v>
      </c>
      <c r="M13515">
        <v>5.8</v>
      </c>
      <c r="P13515" s="29">
        <f t="shared" si="533"/>
        <v>0.79999999999999993</v>
      </c>
    </row>
    <row r="13516" spans="1:16" hidden="1" x14ac:dyDescent="0.25">
      <c r="A13516">
        <v>196434941</v>
      </c>
      <c r="B13516">
        <v>803401</v>
      </c>
      <c r="C13516" t="s">
        <v>318</v>
      </c>
      <c r="D13516">
        <v>2021615</v>
      </c>
      <c r="E13516" t="s">
        <v>255</v>
      </c>
      <c r="F13516" t="s">
        <v>214</v>
      </c>
      <c r="G13516" t="s">
        <v>215</v>
      </c>
      <c r="H13516">
        <v>2</v>
      </c>
      <c r="I13516">
        <v>2017</v>
      </c>
      <c r="J13516">
        <v>2</v>
      </c>
      <c r="L13516">
        <v>23097634</v>
      </c>
      <c r="M13516">
        <v>5.5</v>
      </c>
      <c r="P13516" s="29">
        <f t="shared" si="533"/>
        <v>0.75</v>
      </c>
    </row>
    <row r="13517" spans="1:16" hidden="1" x14ac:dyDescent="0.25">
      <c r="A13517">
        <v>196434941</v>
      </c>
      <c r="B13517">
        <v>803401</v>
      </c>
      <c r="C13517" t="s">
        <v>318</v>
      </c>
      <c r="D13517">
        <v>2004587</v>
      </c>
      <c r="E13517" t="s">
        <v>288</v>
      </c>
      <c r="F13517" t="s">
        <v>214</v>
      </c>
      <c r="G13517" t="s">
        <v>215</v>
      </c>
      <c r="H13517">
        <v>2</v>
      </c>
      <c r="I13517">
        <v>2017</v>
      </c>
      <c r="J13517">
        <v>2</v>
      </c>
      <c r="L13517">
        <v>23097713</v>
      </c>
      <c r="M13517">
        <v>4.9000000000000004</v>
      </c>
      <c r="P13517" s="29">
        <f t="shared" si="533"/>
        <v>0.65</v>
      </c>
    </row>
    <row r="13518" spans="1:16" hidden="1" x14ac:dyDescent="0.25">
      <c r="A13518">
        <v>196434941</v>
      </c>
      <c r="B13518">
        <v>803401</v>
      </c>
      <c r="C13518" t="s">
        <v>318</v>
      </c>
      <c r="D13518">
        <v>2019272</v>
      </c>
      <c r="E13518" t="s">
        <v>249</v>
      </c>
      <c r="F13518" t="s">
        <v>214</v>
      </c>
      <c r="G13518" t="s">
        <v>215</v>
      </c>
      <c r="H13518">
        <v>4</v>
      </c>
      <c r="I13518">
        <v>2018</v>
      </c>
      <c r="J13518">
        <v>1</v>
      </c>
      <c r="L13518">
        <v>23104909</v>
      </c>
      <c r="P13518" s="29" t="str">
        <f t="shared" si="533"/>
        <v>DRP</v>
      </c>
    </row>
    <row r="13519" spans="1:16" hidden="1" x14ac:dyDescent="0.25">
      <c r="A13519">
        <v>196434941</v>
      </c>
      <c r="B13519">
        <v>803401</v>
      </c>
      <c r="C13519" t="s">
        <v>318</v>
      </c>
      <c r="D13519">
        <v>2021865</v>
      </c>
      <c r="E13519" t="s">
        <v>301</v>
      </c>
      <c r="F13519" t="s">
        <v>214</v>
      </c>
      <c r="G13519" t="s">
        <v>215</v>
      </c>
      <c r="H13519">
        <v>2</v>
      </c>
      <c r="I13519">
        <v>2018</v>
      </c>
      <c r="J13519">
        <v>1</v>
      </c>
      <c r="L13519">
        <v>23107721</v>
      </c>
      <c r="M13519">
        <v>5.0999999999999996</v>
      </c>
      <c r="P13519" s="29">
        <f t="shared" si="533"/>
        <v>0.68333333333333324</v>
      </c>
    </row>
    <row r="13520" spans="1:16" hidden="1" x14ac:dyDescent="0.25">
      <c r="A13520">
        <v>196434941</v>
      </c>
      <c r="B13520">
        <v>803401</v>
      </c>
      <c r="C13520" t="s">
        <v>318</v>
      </c>
      <c r="D13520">
        <v>2024863</v>
      </c>
      <c r="E13520" t="s">
        <v>304</v>
      </c>
      <c r="F13520" t="s">
        <v>214</v>
      </c>
      <c r="G13520" t="s">
        <v>215</v>
      </c>
      <c r="H13520">
        <v>2</v>
      </c>
      <c r="I13520">
        <v>2018</v>
      </c>
      <c r="J13520">
        <v>1</v>
      </c>
      <c r="L13520">
        <v>23107771</v>
      </c>
      <c r="M13520">
        <v>5.0999999999999996</v>
      </c>
      <c r="P13520" s="29">
        <f t="shared" si="533"/>
        <v>0.68333333333333324</v>
      </c>
    </row>
    <row r="13521" spans="1:16" hidden="1" x14ac:dyDescent="0.25">
      <c r="A13521">
        <v>196434941</v>
      </c>
      <c r="B13521">
        <v>803401</v>
      </c>
      <c r="C13521" t="s">
        <v>318</v>
      </c>
      <c r="D13521">
        <v>2021661</v>
      </c>
      <c r="E13521" t="s">
        <v>305</v>
      </c>
      <c r="F13521" t="s">
        <v>214</v>
      </c>
      <c r="G13521" t="s">
        <v>215</v>
      </c>
      <c r="H13521">
        <v>2</v>
      </c>
      <c r="I13521">
        <v>2018</v>
      </c>
      <c r="J13521">
        <v>1</v>
      </c>
      <c r="L13521">
        <v>23107773</v>
      </c>
      <c r="M13521">
        <v>4.4000000000000004</v>
      </c>
      <c r="P13521" s="29">
        <f t="shared" si="533"/>
        <v>0.56666666666666676</v>
      </c>
    </row>
    <row r="13522" spans="1:16" hidden="1" x14ac:dyDescent="0.25">
      <c r="A13522">
        <v>196434941</v>
      </c>
      <c r="B13522">
        <v>803401</v>
      </c>
      <c r="C13522" t="s">
        <v>318</v>
      </c>
      <c r="D13522">
        <v>2004597</v>
      </c>
      <c r="E13522" t="s">
        <v>279</v>
      </c>
      <c r="F13522" t="s">
        <v>214</v>
      </c>
      <c r="G13522" t="s">
        <v>215</v>
      </c>
      <c r="H13522">
        <v>2</v>
      </c>
      <c r="I13522">
        <v>2018</v>
      </c>
      <c r="J13522">
        <v>1</v>
      </c>
      <c r="L13522">
        <v>23107759</v>
      </c>
      <c r="M13522">
        <v>5.7</v>
      </c>
      <c r="P13522" s="29">
        <f t="shared" si="533"/>
        <v>0.78333333333333333</v>
      </c>
    </row>
    <row r="13523" spans="1:16" hidden="1" x14ac:dyDescent="0.25">
      <c r="A13523">
        <v>196434941</v>
      </c>
      <c r="B13523">
        <v>803401</v>
      </c>
      <c r="C13523" t="s">
        <v>318</v>
      </c>
      <c r="D13523">
        <v>2021744</v>
      </c>
      <c r="E13523" t="s">
        <v>262</v>
      </c>
      <c r="F13523" t="s">
        <v>214</v>
      </c>
      <c r="G13523" t="s">
        <v>215</v>
      </c>
      <c r="H13523">
        <v>2</v>
      </c>
      <c r="I13523">
        <v>2018</v>
      </c>
      <c r="J13523">
        <v>1</v>
      </c>
      <c r="L13523">
        <v>23107805</v>
      </c>
      <c r="M13523">
        <v>5.4</v>
      </c>
      <c r="P13523" s="29">
        <f t="shared" si="533"/>
        <v>0.73333333333333339</v>
      </c>
    </row>
    <row r="13524" spans="1:16" hidden="1" x14ac:dyDescent="0.25">
      <c r="A13524">
        <v>196434941</v>
      </c>
      <c r="B13524">
        <v>803401</v>
      </c>
      <c r="C13524" t="s">
        <v>318</v>
      </c>
      <c r="D13524">
        <v>2021716</v>
      </c>
      <c r="E13524" t="s">
        <v>291</v>
      </c>
      <c r="F13524" t="s">
        <v>214</v>
      </c>
      <c r="G13524" t="s">
        <v>215</v>
      </c>
      <c r="H13524">
        <v>2</v>
      </c>
      <c r="I13524">
        <v>2018</v>
      </c>
      <c r="J13524">
        <v>1</v>
      </c>
      <c r="L13524">
        <v>23107801</v>
      </c>
      <c r="M13524">
        <v>5.2</v>
      </c>
      <c r="P13524" s="29">
        <f t="shared" ref="P13524:P13555" si="534">IF(AND(ISNUMBER(M13524),H13524&lt;&gt;4),(M13524-1)/6,IF(H13524=4,"DRP",IF(AND(H13524=3,M13524="NA"),"BAD",IF(AND(H13524=2),"CVL",IF(AND(H13524=1,ISBLANK(M13524)),"NULL","UNK")))))</f>
        <v>0.70000000000000007</v>
      </c>
    </row>
    <row r="13525" spans="1:16" hidden="1" x14ac:dyDescent="0.25">
      <c r="A13525">
        <v>196434941</v>
      </c>
      <c r="B13525">
        <v>803401</v>
      </c>
      <c r="C13525" t="s">
        <v>318</v>
      </c>
      <c r="D13525">
        <v>2019272</v>
      </c>
      <c r="E13525" t="s">
        <v>249</v>
      </c>
      <c r="F13525" t="s">
        <v>214</v>
      </c>
      <c r="G13525" t="s">
        <v>215</v>
      </c>
      <c r="H13525">
        <v>2</v>
      </c>
      <c r="I13525">
        <v>2018</v>
      </c>
      <c r="J13525">
        <v>1</v>
      </c>
      <c r="L13525">
        <v>23104907</v>
      </c>
      <c r="M13525">
        <v>4.5999999999999996</v>
      </c>
      <c r="P13525" s="29">
        <f t="shared" si="534"/>
        <v>0.6</v>
      </c>
    </row>
    <row r="13526" spans="1:16" hidden="1" x14ac:dyDescent="0.25">
      <c r="A13526">
        <v>196434941</v>
      </c>
      <c r="B13526">
        <v>803401</v>
      </c>
      <c r="C13526" t="s">
        <v>318</v>
      </c>
      <c r="D13526">
        <v>2021775</v>
      </c>
      <c r="E13526" t="s">
        <v>286</v>
      </c>
      <c r="F13526" t="s">
        <v>214</v>
      </c>
      <c r="G13526" t="s">
        <v>215</v>
      </c>
      <c r="H13526">
        <v>2</v>
      </c>
      <c r="I13526">
        <v>2018</v>
      </c>
      <c r="J13526">
        <v>1</v>
      </c>
      <c r="M13526">
        <v>5.5</v>
      </c>
      <c r="P13526" s="29">
        <f t="shared" si="534"/>
        <v>0.75</v>
      </c>
    </row>
    <row r="13527" spans="1:16" hidden="1" x14ac:dyDescent="0.25">
      <c r="A13527">
        <v>196434941</v>
      </c>
      <c r="B13527">
        <v>803401</v>
      </c>
      <c r="C13527" t="s">
        <v>318</v>
      </c>
      <c r="D13527">
        <v>2004602</v>
      </c>
      <c r="E13527" t="s">
        <v>277</v>
      </c>
      <c r="F13527" t="s">
        <v>214</v>
      </c>
      <c r="G13527" t="s">
        <v>215</v>
      </c>
      <c r="H13527">
        <v>2</v>
      </c>
      <c r="I13527">
        <v>2018</v>
      </c>
      <c r="J13527">
        <v>2</v>
      </c>
      <c r="L13527">
        <v>23115918</v>
      </c>
      <c r="M13527">
        <v>5.6</v>
      </c>
      <c r="P13527" s="29">
        <f t="shared" si="534"/>
        <v>0.76666666666666661</v>
      </c>
    </row>
    <row r="13528" spans="1:16" hidden="1" x14ac:dyDescent="0.25">
      <c r="A13528">
        <v>196434941</v>
      </c>
      <c r="B13528">
        <v>803401</v>
      </c>
      <c r="C13528" t="s">
        <v>318</v>
      </c>
      <c r="D13528">
        <v>2019273</v>
      </c>
      <c r="E13528" t="s">
        <v>248</v>
      </c>
      <c r="F13528" t="s">
        <v>214</v>
      </c>
      <c r="G13528" t="s">
        <v>215</v>
      </c>
      <c r="H13528">
        <v>2</v>
      </c>
      <c r="I13528">
        <v>2018</v>
      </c>
      <c r="J13528">
        <v>2</v>
      </c>
      <c r="L13528">
        <v>23115054</v>
      </c>
      <c r="M13528">
        <v>5</v>
      </c>
      <c r="P13528" s="29">
        <f t="shared" si="534"/>
        <v>0.66666666666666663</v>
      </c>
    </row>
    <row r="13529" spans="1:16" hidden="1" x14ac:dyDescent="0.25">
      <c r="A13529">
        <v>196434941</v>
      </c>
      <c r="B13529">
        <v>803401</v>
      </c>
      <c r="C13529" t="s">
        <v>318</v>
      </c>
      <c r="D13529">
        <v>2021664</v>
      </c>
      <c r="E13529" t="s">
        <v>311</v>
      </c>
      <c r="F13529" t="s">
        <v>214</v>
      </c>
      <c r="G13529" t="s">
        <v>215</v>
      </c>
      <c r="H13529">
        <v>2</v>
      </c>
      <c r="I13529">
        <v>2018</v>
      </c>
      <c r="J13529">
        <v>2</v>
      </c>
      <c r="L13529">
        <v>23115915</v>
      </c>
      <c r="M13529">
        <v>5.5</v>
      </c>
      <c r="P13529" s="29">
        <f t="shared" si="534"/>
        <v>0.75</v>
      </c>
    </row>
    <row r="13530" spans="1:16" hidden="1" x14ac:dyDescent="0.25">
      <c r="A13530">
        <v>196434941</v>
      </c>
      <c r="B13530">
        <v>803401</v>
      </c>
      <c r="C13530" t="s">
        <v>318</v>
      </c>
      <c r="D13530">
        <v>2021671</v>
      </c>
      <c r="E13530" t="s">
        <v>303</v>
      </c>
      <c r="F13530" t="s">
        <v>214</v>
      </c>
      <c r="G13530" t="s">
        <v>215</v>
      </c>
      <c r="H13530">
        <v>2</v>
      </c>
      <c r="I13530">
        <v>2018</v>
      </c>
      <c r="J13530">
        <v>2</v>
      </c>
      <c r="L13530">
        <v>23115919</v>
      </c>
      <c r="M13530">
        <v>4.2</v>
      </c>
      <c r="P13530" s="29">
        <f t="shared" si="534"/>
        <v>0.53333333333333333</v>
      </c>
    </row>
    <row r="13531" spans="1:16" hidden="1" x14ac:dyDescent="0.25">
      <c r="A13531">
        <v>196434941</v>
      </c>
      <c r="B13531">
        <v>803401</v>
      </c>
      <c r="C13531" t="s">
        <v>318</v>
      </c>
      <c r="D13531">
        <v>2021689</v>
      </c>
      <c r="E13531" t="s">
        <v>312</v>
      </c>
      <c r="F13531" t="s">
        <v>214</v>
      </c>
      <c r="G13531" t="s">
        <v>215</v>
      </c>
      <c r="H13531">
        <v>2</v>
      </c>
      <c r="I13531">
        <v>2018</v>
      </c>
      <c r="J13531">
        <v>2</v>
      </c>
      <c r="L13531">
        <v>23115916</v>
      </c>
      <c r="M13531">
        <v>5.5</v>
      </c>
      <c r="P13531" s="29">
        <f t="shared" si="534"/>
        <v>0.75</v>
      </c>
    </row>
    <row r="13532" spans="1:16" hidden="1" x14ac:dyDescent="0.25">
      <c r="A13532">
        <v>196434941</v>
      </c>
      <c r="B13532">
        <v>803401</v>
      </c>
      <c r="C13532" t="s">
        <v>318</v>
      </c>
      <c r="D13532">
        <v>2024921</v>
      </c>
      <c r="E13532" t="s">
        <v>225</v>
      </c>
      <c r="F13532" t="s">
        <v>214</v>
      </c>
      <c r="G13532" t="s">
        <v>215</v>
      </c>
      <c r="H13532">
        <v>2</v>
      </c>
      <c r="I13532">
        <v>2018</v>
      </c>
      <c r="J13532">
        <v>2</v>
      </c>
      <c r="L13532">
        <v>23115972</v>
      </c>
      <c r="M13532">
        <v>5.0999999999999996</v>
      </c>
      <c r="P13532" s="29">
        <f t="shared" si="534"/>
        <v>0.68333333333333324</v>
      </c>
    </row>
    <row r="13533" spans="1:16" hidden="1" x14ac:dyDescent="0.25">
      <c r="A13533">
        <v>196434941</v>
      </c>
      <c r="B13533">
        <v>803401</v>
      </c>
      <c r="C13533" t="s">
        <v>318</v>
      </c>
      <c r="D13533">
        <v>2024864</v>
      </c>
      <c r="E13533" t="s">
        <v>310</v>
      </c>
      <c r="F13533" t="s">
        <v>214</v>
      </c>
      <c r="G13533" t="s">
        <v>215</v>
      </c>
      <c r="H13533">
        <v>2</v>
      </c>
      <c r="I13533">
        <v>2018</v>
      </c>
      <c r="J13533">
        <v>2</v>
      </c>
      <c r="L13533">
        <v>23115914</v>
      </c>
      <c r="M13533">
        <v>5.5</v>
      </c>
      <c r="P13533" s="29">
        <f t="shared" si="534"/>
        <v>0.75</v>
      </c>
    </row>
    <row r="13534" spans="1:16" hidden="1" x14ac:dyDescent="0.25">
      <c r="A13534">
        <v>196434941</v>
      </c>
      <c r="B13534">
        <v>803401</v>
      </c>
      <c r="C13534" t="s">
        <v>318</v>
      </c>
      <c r="D13534">
        <v>2024865</v>
      </c>
      <c r="E13534" t="s">
        <v>284</v>
      </c>
      <c r="F13534" t="s">
        <v>214</v>
      </c>
      <c r="G13534" t="s">
        <v>215</v>
      </c>
      <c r="H13534">
        <v>2</v>
      </c>
      <c r="I13534">
        <v>2019</v>
      </c>
      <c r="J13534">
        <v>1</v>
      </c>
      <c r="L13534">
        <v>23123875</v>
      </c>
      <c r="M13534">
        <v>4.4000000000000004</v>
      </c>
      <c r="P13534" s="29">
        <f t="shared" si="534"/>
        <v>0.56666666666666676</v>
      </c>
    </row>
    <row r="13535" spans="1:16" hidden="1" x14ac:dyDescent="0.25">
      <c r="A13535">
        <v>196434941</v>
      </c>
      <c r="B13535">
        <v>803401</v>
      </c>
      <c r="C13535" t="s">
        <v>318</v>
      </c>
      <c r="D13535">
        <v>2019274</v>
      </c>
      <c r="E13535" t="s">
        <v>247</v>
      </c>
      <c r="F13535" t="s">
        <v>214</v>
      </c>
      <c r="G13535" t="s">
        <v>215</v>
      </c>
      <c r="H13535">
        <v>2</v>
      </c>
      <c r="I13535">
        <v>2019</v>
      </c>
      <c r="J13535">
        <v>1</v>
      </c>
      <c r="L13535">
        <v>23120725</v>
      </c>
      <c r="M13535">
        <v>4.8</v>
      </c>
      <c r="P13535" s="29">
        <f t="shared" si="534"/>
        <v>0.6333333333333333</v>
      </c>
    </row>
    <row r="13536" spans="1:16" hidden="1" x14ac:dyDescent="0.25">
      <c r="A13536">
        <v>196434941</v>
      </c>
      <c r="B13536">
        <v>803401</v>
      </c>
      <c r="C13536" t="s">
        <v>318</v>
      </c>
      <c r="D13536">
        <v>2021808</v>
      </c>
      <c r="E13536" t="s">
        <v>283</v>
      </c>
      <c r="F13536" t="s">
        <v>214</v>
      </c>
      <c r="G13536" t="s">
        <v>215</v>
      </c>
      <c r="H13536">
        <v>2</v>
      </c>
      <c r="I13536">
        <v>2019</v>
      </c>
      <c r="J13536">
        <v>1</v>
      </c>
      <c r="L13536">
        <v>23120308</v>
      </c>
      <c r="M13536">
        <v>5.3</v>
      </c>
      <c r="P13536" s="29">
        <f t="shared" si="534"/>
        <v>0.71666666666666667</v>
      </c>
    </row>
    <row r="13537" spans="1:16" hidden="1" x14ac:dyDescent="0.25">
      <c r="A13537">
        <v>196434941</v>
      </c>
      <c r="B13537">
        <v>803401</v>
      </c>
      <c r="C13537" t="s">
        <v>318</v>
      </c>
      <c r="D13537">
        <v>2021841</v>
      </c>
      <c r="E13537" t="s">
        <v>306</v>
      </c>
      <c r="F13537" t="s">
        <v>214</v>
      </c>
      <c r="G13537" t="s">
        <v>215</v>
      </c>
      <c r="H13537">
        <v>2</v>
      </c>
      <c r="I13537">
        <v>2019</v>
      </c>
      <c r="J13537">
        <v>1</v>
      </c>
      <c r="L13537">
        <v>23120306</v>
      </c>
      <c r="M13537">
        <v>6.7</v>
      </c>
      <c r="P13537" s="29">
        <f t="shared" si="534"/>
        <v>0.95000000000000007</v>
      </c>
    </row>
    <row r="13538" spans="1:16" hidden="1" x14ac:dyDescent="0.25">
      <c r="A13538">
        <v>196434941</v>
      </c>
      <c r="B13538">
        <v>803401</v>
      </c>
      <c r="C13538" t="s">
        <v>318</v>
      </c>
      <c r="D13538">
        <v>2021760</v>
      </c>
      <c r="E13538" t="s">
        <v>254</v>
      </c>
      <c r="F13538" t="s">
        <v>214</v>
      </c>
      <c r="G13538" t="s">
        <v>215</v>
      </c>
      <c r="H13538">
        <v>2</v>
      </c>
      <c r="I13538">
        <v>2019</v>
      </c>
      <c r="J13538">
        <v>1</v>
      </c>
      <c r="L13538">
        <v>23120307</v>
      </c>
      <c r="M13538">
        <v>6.2</v>
      </c>
      <c r="P13538" s="29">
        <f t="shared" si="534"/>
        <v>0.8666666666666667</v>
      </c>
    </row>
    <row r="13539" spans="1:16" hidden="1" x14ac:dyDescent="0.25">
      <c r="A13539">
        <v>196434941</v>
      </c>
      <c r="B13539">
        <v>803401</v>
      </c>
      <c r="C13539" t="s">
        <v>318</v>
      </c>
      <c r="D13539">
        <v>2021730</v>
      </c>
      <c r="E13539" t="s">
        <v>307</v>
      </c>
      <c r="F13539" t="s">
        <v>214</v>
      </c>
      <c r="G13539" t="s">
        <v>215</v>
      </c>
      <c r="H13539">
        <v>2</v>
      </c>
      <c r="I13539">
        <v>2019</v>
      </c>
      <c r="J13539">
        <v>1</v>
      </c>
      <c r="L13539">
        <v>23120313</v>
      </c>
      <c r="M13539">
        <v>5.3</v>
      </c>
      <c r="P13539" s="29">
        <f t="shared" si="534"/>
        <v>0.71666666666666667</v>
      </c>
    </row>
    <row r="13540" spans="1:16" hidden="1" x14ac:dyDescent="0.25">
      <c r="A13540">
        <v>196434941</v>
      </c>
      <c r="B13540">
        <v>803401</v>
      </c>
      <c r="C13540" t="s">
        <v>318</v>
      </c>
      <c r="D13540">
        <v>2027110</v>
      </c>
      <c r="E13540" t="s">
        <v>365</v>
      </c>
      <c r="F13540" t="s">
        <v>320</v>
      </c>
      <c r="G13540" t="s">
        <v>321</v>
      </c>
      <c r="H13540">
        <v>2</v>
      </c>
      <c r="I13540">
        <v>2019</v>
      </c>
      <c r="J13540">
        <v>1</v>
      </c>
      <c r="L13540">
        <v>23121848</v>
      </c>
      <c r="M13540">
        <v>6.2</v>
      </c>
      <c r="P13540" s="29">
        <f t="shared" si="534"/>
        <v>0.8666666666666667</v>
      </c>
    </row>
    <row r="13541" spans="1:16" hidden="1" x14ac:dyDescent="0.25">
      <c r="A13541">
        <v>196434941</v>
      </c>
      <c r="B13541">
        <v>803401</v>
      </c>
      <c r="C13541" t="s">
        <v>318</v>
      </c>
      <c r="D13541">
        <v>2004609</v>
      </c>
      <c r="E13541" t="s">
        <v>309</v>
      </c>
      <c r="F13541" t="s">
        <v>214</v>
      </c>
      <c r="G13541" t="s">
        <v>215</v>
      </c>
      <c r="H13541">
        <v>1</v>
      </c>
      <c r="I13541">
        <v>2019</v>
      </c>
      <c r="J13541">
        <v>2</v>
      </c>
      <c r="L13541">
        <v>23129809</v>
      </c>
      <c r="P13541" s="29" t="str">
        <f t="shared" si="534"/>
        <v>NULL</v>
      </c>
    </row>
    <row r="13542" spans="1:16" hidden="1" x14ac:dyDescent="0.25">
      <c r="A13542">
        <v>196434941</v>
      </c>
      <c r="B13542">
        <v>803401</v>
      </c>
      <c r="C13542" t="s">
        <v>318</v>
      </c>
      <c r="D13542">
        <v>2021621</v>
      </c>
      <c r="E13542" t="s">
        <v>314</v>
      </c>
      <c r="F13542" t="s">
        <v>214</v>
      </c>
      <c r="G13542" t="s">
        <v>215</v>
      </c>
      <c r="H13542">
        <v>1</v>
      </c>
      <c r="I13542">
        <v>2019</v>
      </c>
      <c r="J13542">
        <v>2</v>
      </c>
      <c r="L13542">
        <v>23130529</v>
      </c>
      <c r="P13542" s="29" t="str">
        <f t="shared" si="534"/>
        <v>NULL</v>
      </c>
    </row>
    <row r="13543" spans="1:16" hidden="1" x14ac:dyDescent="0.25">
      <c r="A13543">
        <v>196434941</v>
      </c>
      <c r="B13543">
        <v>803401</v>
      </c>
      <c r="C13543" t="s">
        <v>318</v>
      </c>
      <c r="D13543">
        <v>2021818</v>
      </c>
      <c r="E13543" t="s">
        <v>285</v>
      </c>
      <c r="F13543" t="s">
        <v>214</v>
      </c>
      <c r="G13543" t="s">
        <v>215</v>
      </c>
      <c r="H13543">
        <v>1</v>
      </c>
      <c r="I13543">
        <v>2019</v>
      </c>
      <c r="J13543">
        <v>2</v>
      </c>
      <c r="L13543">
        <v>23130532</v>
      </c>
      <c r="P13543" s="29" t="str">
        <f t="shared" si="534"/>
        <v>NULL</v>
      </c>
    </row>
    <row r="13544" spans="1:16" hidden="1" x14ac:dyDescent="0.25">
      <c r="A13544">
        <v>196434941</v>
      </c>
      <c r="B13544">
        <v>803401</v>
      </c>
      <c r="C13544" t="s">
        <v>318</v>
      </c>
      <c r="D13544">
        <v>2021862</v>
      </c>
      <c r="E13544" t="s">
        <v>313</v>
      </c>
      <c r="F13544" t="s">
        <v>214</v>
      </c>
      <c r="G13544" t="s">
        <v>215</v>
      </c>
      <c r="H13544">
        <v>1</v>
      </c>
      <c r="I13544">
        <v>2019</v>
      </c>
      <c r="J13544">
        <v>2</v>
      </c>
      <c r="L13544">
        <v>23129814</v>
      </c>
      <c r="P13544" s="29" t="str">
        <f t="shared" si="534"/>
        <v>NULL</v>
      </c>
    </row>
    <row r="13545" spans="1:16" hidden="1" x14ac:dyDescent="0.25">
      <c r="A13545">
        <v>196434941</v>
      </c>
      <c r="B13545">
        <v>803401</v>
      </c>
      <c r="C13545" t="s">
        <v>318</v>
      </c>
      <c r="D13545">
        <v>2021710</v>
      </c>
      <c r="E13545" t="s">
        <v>278</v>
      </c>
      <c r="F13545" t="s">
        <v>214</v>
      </c>
      <c r="G13545" t="s">
        <v>215</v>
      </c>
      <c r="H13545">
        <v>1</v>
      </c>
      <c r="I13545">
        <v>2019</v>
      </c>
      <c r="J13545">
        <v>2</v>
      </c>
      <c r="L13545">
        <v>23129370</v>
      </c>
      <c r="P13545" s="29" t="str">
        <f t="shared" si="534"/>
        <v>NULL</v>
      </c>
    </row>
    <row r="13546" spans="1:16" hidden="1" x14ac:dyDescent="0.25">
      <c r="A13546">
        <v>196443916</v>
      </c>
      <c r="B13546">
        <v>803401</v>
      </c>
      <c r="C13546" t="s">
        <v>318</v>
      </c>
      <c r="D13546">
        <v>2005099</v>
      </c>
      <c r="E13546" t="s">
        <v>217</v>
      </c>
      <c r="F13546" t="s">
        <v>214</v>
      </c>
      <c r="G13546" t="s">
        <v>215</v>
      </c>
      <c r="H13546">
        <v>2</v>
      </c>
      <c r="I13546">
        <v>2016</v>
      </c>
      <c r="J13546">
        <v>1</v>
      </c>
      <c r="L13546">
        <v>23081375</v>
      </c>
      <c r="M13546">
        <v>5.7</v>
      </c>
      <c r="P13546" s="29">
        <f t="shared" si="534"/>
        <v>0.78333333333333333</v>
      </c>
    </row>
    <row r="13547" spans="1:16" hidden="1" x14ac:dyDescent="0.25">
      <c r="A13547">
        <v>196443916</v>
      </c>
      <c r="B13547">
        <v>803401</v>
      </c>
      <c r="C13547" t="s">
        <v>318</v>
      </c>
      <c r="D13547">
        <v>2005102</v>
      </c>
      <c r="E13547" t="s">
        <v>218</v>
      </c>
      <c r="F13547" t="s">
        <v>214</v>
      </c>
      <c r="G13547" t="s">
        <v>215</v>
      </c>
      <c r="H13547">
        <v>2</v>
      </c>
      <c r="I13547">
        <v>2016</v>
      </c>
      <c r="J13547">
        <v>1</v>
      </c>
      <c r="L13547">
        <v>23081382</v>
      </c>
      <c r="M13547">
        <v>5.3</v>
      </c>
      <c r="P13547" s="29">
        <f t="shared" si="534"/>
        <v>0.71666666666666667</v>
      </c>
    </row>
    <row r="13548" spans="1:16" hidden="1" x14ac:dyDescent="0.25">
      <c r="A13548">
        <v>196443916</v>
      </c>
      <c r="B13548">
        <v>803401</v>
      </c>
      <c r="C13548" t="s">
        <v>318</v>
      </c>
      <c r="D13548">
        <v>2021754</v>
      </c>
      <c r="E13548" t="s">
        <v>216</v>
      </c>
      <c r="F13548" t="s">
        <v>214</v>
      </c>
      <c r="G13548" t="s">
        <v>215</v>
      </c>
      <c r="H13548">
        <v>2</v>
      </c>
      <c r="I13548">
        <v>2016</v>
      </c>
      <c r="J13548">
        <v>1</v>
      </c>
      <c r="L13548">
        <v>23081092</v>
      </c>
      <c r="M13548">
        <v>4.3</v>
      </c>
      <c r="P13548" s="29">
        <f t="shared" si="534"/>
        <v>0.54999999999999993</v>
      </c>
    </row>
    <row r="13549" spans="1:16" hidden="1" x14ac:dyDescent="0.25">
      <c r="A13549">
        <v>196443916</v>
      </c>
      <c r="B13549">
        <v>803401</v>
      </c>
      <c r="C13549" t="s">
        <v>318</v>
      </c>
      <c r="D13549">
        <v>2005118</v>
      </c>
      <c r="E13549" t="s">
        <v>223</v>
      </c>
      <c r="F13549" t="s">
        <v>214</v>
      </c>
      <c r="G13549" t="s">
        <v>215</v>
      </c>
      <c r="H13549">
        <v>2</v>
      </c>
      <c r="I13549">
        <v>2016</v>
      </c>
      <c r="J13549">
        <v>1</v>
      </c>
      <c r="L13549">
        <v>23081293</v>
      </c>
      <c r="M13549">
        <v>4.7</v>
      </c>
      <c r="P13549" s="29">
        <f t="shared" si="534"/>
        <v>0.6166666666666667</v>
      </c>
    </row>
    <row r="13550" spans="1:16" hidden="1" x14ac:dyDescent="0.25">
      <c r="A13550">
        <v>196443916</v>
      </c>
      <c r="B13550">
        <v>803401</v>
      </c>
      <c r="C13550" t="s">
        <v>318</v>
      </c>
      <c r="D13550">
        <v>2004098</v>
      </c>
      <c r="E13550" t="s">
        <v>213</v>
      </c>
      <c r="F13550" t="s">
        <v>214</v>
      </c>
      <c r="G13550" t="s">
        <v>215</v>
      </c>
      <c r="H13550">
        <v>2</v>
      </c>
      <c r="I13550">
        <v>2016</v>
      </c>
      <c r="J13550">
        <v>1</v>
      </c>
      <c r="L13550">
        <v>23078147</v>
      </c>
      <c r="M13550">
        <v>6</v>
      </c>
      <c r="P13550" s="29">
        <f t="shared" si="534"/>
        <v>0.83333333333333337</v>
      </c>
    </row>
    <row r="13551" spans="1:16" hidden="1" x14ac:dyDescent="0.25">
      <c r="A13551">
        <v>196443916</v>
      </c>
      <c r="B13551">
        <v>803401</v>
      </c>
      <c r="C13551" t="s">
        <v>318</v>
      </c>
      <c r="D13551">
        <v>2021600</v>
      </c>
      <c r="E13551" t="s">
        <v>219</v>
      </c>
      <c r="F13551" t="s">
        <v>214</v>
      </c>
      <c r="G13551" t="s">
        <v>215</v>
      </c>
      <c r="H13551">
        <v>2</v>
      </c>
      <c r="I13551">
        <v>2016</v>
      </c>
      <c r="J13551">
        <v>1</v>
      </c>
      <c r="L13551">
        <v>23081079</v>
      </c>
      <c r="M13551">
        <v>4.8</v>
      </c>
      <c r="P13551" s="29">
        <f t="shared" si="534"/>
        <v>0.6333333333333333</v>
      </c>
    </row>
    <row r="13552" spans="1:16" hidden="1" x14ac:dyDescent="0.25">
      <c r="A13552">
        <v>196443916</v>
      </c>
      <c r="B13552">
        <v>803401</v>
      </c>
      <c r="C13552" t="s">
        <v>318</v>
      </c>
      <c r="D13552">
        <v>2021763</v>
      </c>
      <c r="E13552" t="s">
        <v>298</v>
      </c>
      <c r="F13552" t="s">
        <v>214</v>
      </c>
      <c r="G13552" t="s">
        <v>215</v>
      </c>
      <c r="H13552">
        <v>2</v>
      </c>
      <c r="I13552">
        <v>2016</v>
      </c>
      <c r="J13552">
        <v>2</v>
      </c>
      <c r="L13552">
        <v>23086847</v>
      </c>
      <c r="M13552">
        <v>4</v>
      </c>
      <c r="P13552" s="29">
        <f t="shared" si="534"/>
        <v>0.5</v>
      </c>
    </row>
    <row r="13553" spans="1:16" hidden="1" x14ac:dyDescent="0.25">
      <c r="A13553">
        <v>196443916</v>
      </c>
      <c r="B13553">
        <v>803401</v>
      </c>
      <c r="C13553" t="s">
        <v>318</v>
      </c>
      <c r="D13553">
        <v>2005117</v>
      </c>
      <c r="E13553" t="s">
        <v>220</v>
      </c>
      <c r="F13553" t="s">
        <v>214</v>
      </c>
      <c r="G13553" t="s">
        <v>215</v>
      </c>
      <c r="H13553">
        <v>2</v>
      </c>
      <c r="I13553">
        <v>2016</v>
      </c>
      <c r="J13553">
        <v>2</v>
      </c>
      <c r="L13553">
        <v>23084475</v>
      </c>
      <c r="M13553">
        <v>4.5</v>
      </c>
      <c r="P13553" s="29">
        <f t="shared" si="534"/>
        <v>0.58333333333333337</v>
      </c>
    </row>
    <row r="13554" spans="1:16" hidden="1" x14ac:dyDescent="0.25">
      <c r="A13554">
        <v>196443916</v>
      </c>
      <c r="B13554">
        <v>803401</v>
      </c>
      <c r="C13554" t="s">
        <v>318</v>
      </c>
      <c r="D13554">
        <v>2021756</v>
      </c>
      <c r="E13554" t="s">
        <v>253</v>
      </c>
      <c r="F13554" t="s">
        <v>214</v>
      </c>
      <c r="G13554" t="s">
        <v>215</v>
      </c>
      <c r="H13554">
        <v>3</v>
      </c>
      <c r="I13554">
        <v>2016</v>
      </c>
      <c r="J13554">
        <v>2</v>
      </c>
      <c r="L13554">
        <v>23086833</v>
      </c>
      <c r="M13554">
        <v>3.7</v>
      </c>
      <c r="P13554" s="29">
        <f t="shared" si="534"/>
        <v>0.45</v>
      </c>
    </row>
    <row r="13555" spans="1:16" hidden="1" x14ac:dyDescent="0.25">
      <c r="A13555">
        <v>196443916</v>
      </c>
      <c r="B13555">
        <v>803401</v>
      </c>
      <c r="C13555" t="s">
        <v>318</v>
      </c>
      <c r="D13555">
        <v>2021602</v>
      </c>
      <c r="E13555" t="s">
        <v>242</v>
      </c>
      <c r="F13555" t="s">
        <v>214</v>
      </c>
      <c r="G13555" t="s">
        <v>215</v>
      </c>
      <c r="H13555">
        <v>2</v>
      </c>
      <c r="I13555">
        <v>2016</v>
      </c>
      <c r="J13555">
        <v>2</v>
      </c>
      <c r="L13555">
        <v>23086747</v>
      </c>
      <c r="M13555">
        <v>4.3</v>
      </c>
      <c r="P13555" s="29">
        <f t="shared" si="534"/>
        <v>0.54999999999999993</v>
      </c>
    </row>
    <row r="13556" spans="1:16" hidden="1" x14ac:dyDescent="0.25">
      <c r="A13556">
        <v>196443916</v>
      </c>
      <c r="B13556">
        <v>803401</v>
      </c>
      <c r="C13556" t="s">
        <v>318</v>
      </c>
      <c r="D13556">
        <v>2021580</v>
      </c>
      <c r="E13556" t="s">
        <v>241</v>
      </c>
      <c r="F13556" t="s">
        <v>214</v>
      </c>
      <c r="G13556" t="s">
        <v>215</v>
      </c>
      <c r="H13556">
        <v>2</v>
      </c>
      <c r="I13556">
        <v>2016</v>
      </c>
      <c r="J13556">
        <v>2</v>
      </c>
      <c r="L13556">
        <v>23086826</v>
      </c>
      <c r="M13556">
        <v>4.5999999999999996</v>
      </c>
      <c r="P13556" s="29">
        <f t="shared" ref="P13556:P13587" si="535">IF(AND(ISNUMBER(M13556),H13556&lt;&gt;4),(M13556-1)/6,IF(H13556=4,"DRP",IF(AND(H13556=3,M13556="NA"),"BAD",IF(AND(H13556=2),"CVL",IF(AND(H13556=1,ISBLANK(M13556)),"NULL","UNK")))))</f>
        <v>0.6</v>
      </c>
    </row>
    <row r="13557" spans="1:16" hidden="1" x14ac:dyDescent="0.25">
      <c r="A13557">
        <v>196443916</v>
      </c>
      <c r="B13557">
        <v>803401</v>
      </c>
      <c r="C13557" t="s">
        <v>318</v>
      </c>
      <c r="D13557">
        <v>2004112</v>
      </c>
      <c r="E13557" t="s">
        <v>244</v>
      </c>
      <c r="F13557" t="s">
        <v>214</v>
      </c>
      <c r="G13557" t="s">
        <v>215</v>
      </c>
      <c r="H13557">
        <v>2</v>
      </c>
      <c r="I13557">
        <v>2016</v>
      </c>
      <c r="J13557">
        <v>2</v>
      </c>
      <c r="L13557">
        <v>23085500</v>
      </c>
      <c r="M13557">
        <v>6.2</v>
      </c>
      <c r="P13557" s="29">
        <f t="shared" si="535"/>
        <v>0.8666666666666667</v>
      </c>
    </row>
    <row r="13558" spans="1:16" hidden="1" x14ac:dyDescent="0.25">
      <c r="A13558">
        <v>196443916</v>
      </c>
      <c r="B13558">
        <v>803401</v>
      </c>
      <c r="C13558" t="s">
        <v>318</v>
      </c>
      <c r="D13558">
        <v>2021756</v>
      </c>
      <c r="E13558" t="s">
        <v>253</v>
      </c>
      <c r="F13558" t="s">
        <v>214</v>
      </c>
      <c r="G13558" t="s">
        <v>215</v>
      </c>
      <c r="H13558">
        <v>2</v>
      </c>
      <c r="I13558">
        <v>2017</v>
      </c>
      <c r="J13558">
        <v>1</v>
      </c>
      <c r="L13558">
        <v>23092929</v>
      </c>
      <c r="M13558">
        <v>5.9</v>
      </c>
      <c r="P13558" s="29">
        <f t="shared" si="535"/>
        <v>0.81666666666666676</v>
      </c>
    </row>
    <row r="13559" spans="1:16" hidden="1" x14ac:dyDescent="0.25">
      <c r="A13559">
        <v>196443916</v>
      </c>
      <c r="B13559">
        <v>803401</v>
      </c>
      <c r="C13559" t="s">
        <v>318</v>
      </c>
      <c r="D13559">
        <v>2021638</v>
      </c>
      <c r="E13559" t="s">
        <v>250</v>
      </c>
      <c r="F13559" t="s">
        <v>214</v>
      </c>
      <c r="G13559" t="s">
        <v>215</v>
      </c>
      <c r="H13559">
        <v>2</v>
      </c>
      <c r="I13559">
        <v>2017</v>
      </c>
      <c r="J13559">
        <v>1</v>
      </c>
      <c r="L13559">
        <v>23092935</v>
      </c>
      <c r="M13559">
        <v>5.5</v>
      </c>
      <c r="P13559" s="29">
        <f t="shared" si="535"/>
        <v>0.75</v>
      </c>
    </row>
    <row r="13560" spans="1:16" hidden="1" x14ac:dyDescent="0.25">
      <c r="A13560">
        <v>196443916</v>
      </c>
      <c r="B13560">
        <v>803401</v>
      </c>
      <c r="C13560" t="s">
        <v>318</v>
      </c>
      <c r="D13560">
        <v>2021596</v>
      </c>
      <c r="E13560" t="s">
        <v>294</v>
      </c>
      <c r="F13560" t="s">
        <v>214</v>
      </c>
      <c r="G13560" t="s">
        <v>215</v>
      </c>
      <c r="H13560">
        <v>2</v>
      </c>
      <c r="I13560">
        <v>2017</v>
      </c>
      <c r="J13560">
        <v>1</v>
      </c>
      <c r="L13560">
        <v>23092936</v>
      </c>
      <c r="M13560">
        <v>4.0999999999999996</v>
      </c>
      <c r="P13560" s="29">
        <f t="shared" si="535"/>
        <v>0.51666666666666661</v>
      </c>
    </row>
    <row r="13561" spans="1:16" hidden="1" x14ac:dyDescent="0.25">
      <c r="A13561">
        <v>196443916</v>
      </c>
      <c r="B13561">
        <v>803401</v>
      </c>
      <c r="C13561" t="s">
        <v>318</v>
      </c>
      <c r="D13561">
        <v>2005120</v>
      </c>
      <c r="E13561" t="s">
        <v>293</v>
      </c>
      <c r="F13561" t="s">
        <v>214</v>
      </c>
      <c r="G13561" t="s">
        <v>215</v>
      </c>
      <c r="H13561">
        <v>2</v>
      </c>
      <c r="I13561">
        <v>2017</v>
      </c>
      <c r="J13561">
        <v>1</v>
      </c>
      <c r="L13561">
        <v>23094176</v>
      </c>
      <c r="M13561">
        <v>6</v>
      </c>
      <c r="P13561" s="29">
        <f t="shared" si="535"/>
        <v>0.83333333333333337</v>
      </c>
    </row>
    <row r="13562" spans="1:16" hidden="1" x14ac:dyDescent="0.25">
      <c r="A13562">
        <v>196443916</v>
      </c>
      <c r="B13562">
        <v>803401</v>
      </c>
      <c r="C13562" t="s">
        <v>318</v>
      </c>
      <c r="D13562">
        <v>2005131</v>
      </c>
      <c r="E13562" t="s">
        <v>228</v>
      </c>
      <c r="F13562" t="s">
        <v>214</v>
      </c>
      <c r="G13562" t="s">
        <v>215</v>
      </c>
      <c r="H13562">
        <v>2</v>
      </c>
      <c r="I13562">
        <v>2017</v>
      </c>
      <c r="J13562">
        <v>1</v>
      </c>
      <c r="L13562">
        <v>23093315</v>
      </c>
      <c r="M13562">
        <v>5.0999999999999996</v>
      </c>
      <c r="P13562" s="29">
        <f t="shared" si="535"/>
        <v>0.68333333333333324</v>
      </c>
    </row>
    <row r="13563" spans="1:16" hidden="1" x14ac:dyDescent="0.25">
      <c r="A13563">
        <v>196443916</v>
      </c>
      <c r="B13563">
        <v>803401</v>
      </c>
      <c r="C13563" t="s">
        <v>318</v>
      </c>
      <c r="D13563">
        <v>2004116</v>
      </c>
      <c r="E13563" t="s">
        <v>229</v>
      </c>
      <c r="F13563" t="s">
        <v>214</v>
      </c>
      <c r="G13563" t="s">
        <v>215</v>
      </c>
      <c r="H13563">
        <v>2</v>
      </c>
      <c r="I13563">
        <v>2017</v>
      </c>
      <c r="J13563">
        <v>1</v>
      </c>
      <c r="L13563">
        <v>23092372</v>
      </c>
      <c r="M13563">
        <v>6.1</v>
      </c>
      <c r="P13563" s="29">
        <f t="shared" si="535"/>
        <v>0.85</v>
      </c>
    </row>
    <row r="13564" spans="1:16" hidden="1" x14ac:dyDescent="0.25">
      <c r="A13564">
        <v>196443916</v>
      </c>
      <c r="B13564">
        <v>803401</v>
      </c>
      <c r="C13564" t="s">
        <v>318</v>
      </c>
      <c r="D13564">
        <v>2021993</v>
      </c>
      <c r="E13564" t="s">
        <v>256</v>
      </c>
      <c r="F13564" t="s">
        <v>214</v>
      </c>
      <c r="G13564" t="s">
        <v>215</v>
      </c>
      <c r="H13564">
        <v>2</v>
      </c>
      <c r="I13564">
        <v>2017</v>
      </c>
      <c r="J13564">
        <v>2</v>
      </c>
      <c r="L13564">
        <v>23097538</v>
      </c>
      <c r="M13564">
        <v>4.4000000000000004</v>
      </c>
      <c r="P13564" s="29">
        <f t="shared" si="535"/>
        <v>0.56666666666666676</v>
      </c>
    </row>
    <row r="13565" spans="1:16" hidden="1" x14ac:dyDescent="0.25">
      <c r="A13565">
        <v>196443916</v>
      </c>
      <c r="B13565">
        <v>803401</v>
      </c>
      <c r="C13565" t="s">
        <v>318</v>
      </c>
      <c r="D13565">
        <v>2021640</v>
      </c>
      <c r="E13565" t="s">
        <v>227</v>
      </c>
      <c r="F13565" t="s">
        <v>214</v>
      </c>
      <c r="G13565" t="s">
        <v>215</v>
      </c>
      <c r="H13565">
        <v>3</v>
      </c>
      <c r="I13565">
        <v>2017</v>
      </c>
      <c r="J13565">
        <v>2</v>
      </c>
      <c r="L13565">
        <v>23101196</v>
      </c>
      <c r="M13565">
        <v>3.5</v>
      </c>
      <c r="P13565" s="29">
        <f t="shared" si="535"/>
        <v>0.41666666666666669</v>
      </c>
    </row>
    <row r="13566" spans="1:16" hidden="1" x14ac:dyDescent="0.25">
      <c r="A13566">
        <v>196443916</v>
      </c>
      <c r="B13566">
        <v>803401</v>
      </c>
      <c r="C13566" t="s">
        <v>318</v>
      </c>
      <c r="D13566">
        <v>2021874</v>
      </c>
      <c r="E13566" t="s">
        <v>226</v>
      </c>
      <c r="F13566" t="s">
        <v>214</v>
      </c>
      <c r="G13566" t="s">
        <v>215</v>
      </c>
      <c r="H13566">
        <v>2</v>
      </c>
      <c r="I13566">
        <v>2017</v>
      </c>
      <c r="J13566">
        <v>2</v>
      </c>
      <c r="L13566">
        <v>23101602</v>
      </c>
      <c r="M13566">
        <v>4.4000000000000004</v>
      </c>
      <c r="P13566" s="29">
        <f t="shared" si="535"/>
        <v>0.56666666666666676</v>
      </c>
    </row>
    <row r="13567" spans="1:16" hidden="1" x14ac:dyDescent="0.25">
      <c r="A13567">
        <v>196443916</v>
      </c>
      <c r="B13567">
        <v>803401</v>
      </c>
      <c r="C13567" t="s">
        <v>318</v>
      </c>
      <c r="D13567">
        <v>2021781</v>
      </c>
      <c r="E13567" t="s">
        <v>235</v>
      </c>
      <c r="F13567" t="s">
        <v>214</v>
      </c>
      <c r="G13567" t="s">
        <v>215</v>
      </c>
      <c r="H13567">
        <v>2</v>
      </c>
      <c r="I13567">
        <v>2017</v>
      </c>
      <c r="J13567">
        <v>2</v>
      </c>
      <c r="L13567">
        <v>23101188</v>
      </c>
      <c r="M13567">
        <v>5.8</v>
      </c>
      <c r="P13567" s="29">
        <f t="shared" si="535"/>
        <v>0.79999999999999993</v>
      </c>
    </row>
    <row r="13568" spans="1:16" hidden="1" x14ac:dyDescent="0.25">
      <c r="A13568">
        <v>196443916</v>
      </c>
      <c r="B13568">
        <v>803401</v>
      </c>
      <c r="C13568" t="s">
        <v>318</v>
      </c>
      <c r="D13568">
        <v>2004099</v>
      </c>
      <c r="E13568" t="s">
        <v>245</v>
      </c>
      <c r="F13568" t="s">
        <v>214</v>
      </c>
      <c r="G13568" t="s">
        <v>215</v>
      </c>
      <c r="H13568">
        <v>2</v>
      </c>
      <c r="I13568">
        <v>2017</v>
      </c>
      <c r="J13568">
        <v>2</v>
      </c>
      <c r="L13568">
        <v>23097860</v>
      </c>
      <c r="M13568">
        <v>4.5</v>
      </c>
      <c r="P13568" s="29">
        <f t="shared" si="535"/>
        <v>0.58333333333333337</v>
      </c>
    </row>
    <row r="13569" spans="1:16" hidden="1" x14ac:dyDescent="0.25">
      <c r="A13569">
        <v>196443916</v>
      </c>
      <c r="B13569">
        <v>803401</v>
      </c>
      <c r="C13569" t="s">
        <v>318</v>
      </c>
      <c r="D13569">
        <v>2021679</v>
      </c>
      <c r="E13569" t="s">
        <v>259</v>
      </c>
      <c r="F13569" t="s">
        <v>214</v>
      </c>
      <c r="G13569" t="s">
        <v>215</v>
      </c>
      <c r="H13569">
        <v>2</v>
      </c>
      <c r="I13569">
        <v>2018</v>
      </c>
      <c r="J13569">
        <v>1</v>
      </c>
      <c r="L13569">
        <v>23108211</v>
      </c>
      <c r="M13569">
        <v>5.0999999999999996</v>
      </c>
      <c r="P13569" s="29">
        <f t="shared" si="535"/>
        <v>0.68333333333333324</v>
      </c>
    </row>
    <row r="13570" spans="1:16" hidden="1" x14ac:dyDescent="0.25">
      <c r="A13570">
        <v>196443916</v>
      </c>
      <c r="B13570">
        <v>803401</v>
      </c>
      <c r="C13570" t="s">
        <v>318</v>
      </c>
      <c r="D13570">
        <v>2021725</v>
      </c>
      <c r="E13570" t="s">
        <v>257</v>
      </c>
      <c r="F13570" t="s">
        <v>214</v>
      </c>
      <c r="G13570" t="s">
        <v>215</v>
      </c>
      <c r="H13570">
        <v>2</v>
      </c>
      <c r="I13570">
        <v>2018</v>
      </c>
      <c r="J13570">
        <v>1</v>
      </c>
      <c r="L13570">
        <v>23107715</v>
      </c>
      <c r="M13570">
        <v>5</v>
      </c>
      <c r="P13570" s="29">
        <f t="shared" si="535"/>
        <v>0.66666666666666663</v>
      </c>
    </row>
    <row r="13571" spans="1:16" hidden="1" x14ac:dyDescent="0.25">
      <c r="A13571">
        <v>196443916</v>
      </c>
      <c r="B13571">
        <v>803401</v>
      </c>
      <c r="C13571" t="s">
        <v>318</v>
      </c>
      <c r="D13571">
        <v>2021750</v>
      </c>
      <c r="E13571" t="s">
        <v>296</v>
      </c>
      <c r="F13571" t="s">
        <v>214</v>
      </c>
      <c r="G13571" t="s">
        <v>215</v>
      </c>
      <c r="H13571">
        <v>2</v>
      </c>
      <c r="I13571">
        <v>2018</v>
      </c>
      <c r="J13571">
        <v>1</v>
      </c>
      <c r="L13571">
        <v>23109662</v>
      </c>
      <c r="M13571">
        <v>5.3</v>
      </c>
      <c r="P13571" s="29">
        <f t="shared" si="535"/>
        <v>0.71666666666666667</v>
      </c>
    </row>
    <row r="13572" spans="1:16" hidden="1" x14ac:dyDescent="0.25">
      <c r="A13572">
        <v>196443916</v>
      </c>
      <c r="B13572">
        <v>803401</v>
      </c>
      <c r="C13572" t="s">
        <v>318</v>
      </c>
      <c r="D13572">
        <v>2021640</v>
      </c>
      <c r="E13572" t="s">
        <v>227</v>
      </c>
      <c r="F13572" t="s">
        <v>214</v>
      </c>
      <c r="G13572" t="s">
        <v>215</v>
      </c>
      <c r="H13572">
        <v>2</v>
      </c>
      <c r="I13572">
        <v>2018</v>
      </c>
      <c r="J13572">
        <v>1</v>
      </c>
      <c r="L13572">
        <v>23108119</v>
      </c>
      <c r="M13572">
        <v>4.3</v>
      </c>
      <c r="P13572" s="29">
        <f t="shared" si="535"/>
        <v>0.54999999999999993</v>
      </c>
    </row>
    <row r="13573" spans="1:16" hidden="1" x14ac:dyDescent="0.25">
      <c r="A13573">
        <v>196443916</v>
      </c>
      <c r="B13573">
        <v>803401</v>
      </c>
      <c r="C13573" t="s">
        <v>318</v>
      </c>
      <c r="D13573">
        <v>2021679</v>
      </c>
      <c r="E13573" t="s">
        <v>259</v>
      </c>
      <c r="F13573" t="s">
        <v>214</v>
      </c>
      <c r="G13573" t="s">
        <v>215</v>
      </c>
      <c r="H13573">
        <v>4</v>
      </c>
      <c r="I13573">
        <v>2018</v>
      </c>
      <c r="J13573">
        <v>1</v>
      </c>
      <c r="L13573">
        <v>23108211</v>
      </c>
      <c r="P13573" s="29" t="str">
        <f t="shared" si="535"/>
        <v>DRP</v>
      </c>
    </row>
    <row r="13574" spans="1:16" hidden="1" x14ac:dyDescent="0.25">
      <c r="A13574">
        <v>196443916</v>
      </c>
      <c r="B13574">
        <v>803401</v>
      </c>
      <c r="C13574" t="s">
        <v>318</v>
      </c>
      <c r="D13574">
        <v>2021750</v>
      </c>
      <c r="E13574" t="s">
        <v>296</v>
      </c>
      <c r="F13574" t="s">
        <v>214</v>
      </c>
      <c r="G13574" t="s">
        <v>215</v>
      </c>
      <c r="H13574">
        <v>4</v>
      </c>
      <c r="I13574">
        <v>2018</v>
      </c>
      <c r="J13574">
        <v>1</v>
      </c>
      <c r="L13574">
        <v>23108399</v>
      </c>
      <c r="P13574" s="29" t="str">
        <f t="shared" si="535"/>
        <v>DRP</v>
      </c>
    </row>
    <row r="13575" spans="1:16" hidden="1" x14ac:dyDescent="0.25">
      <c r="A13575">
        <v>196443916</v>
      </c>
      <c r="B13575">
        <v>803401</v>
      </c>
      <c r="C13575" t="s">
        <v>318</v>
      </c>
      <c r="D13575">
        <v>2004591</v>
      </c>
      <c r="E13575" t="s">
        <v>271</v>
      </c>
      <c r="F13575" t="s">
        <v>214</v>
      </c>
      <c r="G13575" t="s">
        <v>215</v>
      </c>
      <c r="H13575">
        <v>2</v>
      </c>
      <c r="I13575">
        <v>2018</v>
      </c>
      <c r="J13575">
        <v>1</v>
      </c>
      <c r="L13575">
        <v>23108870</v>
      </c>
      <c r="M13575">
        <v>4.5</v>
      </c>
      <c r="P13575" s="29">
        <f t="shared" si="535"/>
        <v>0.58333333333333337</v>
      </c>
    </row>
    <row r="13576" spans="1:16" hidden="1" x14ac:dyDescent="0.25">
      <c r="A13576">
        <v>196443916</v>
      </c>
      <c r="B13576">
        <v>803401</v>
      </c>
      <c r="C13576" t="s">
        <v>318</v>
      </c>
      <c r="D13576">
        <v>2004752</v>
      </c>
      <c r="E13576" t="s">
        <v>290</v>
      </c>
      <c r="F13576" t="s">
        <v>214</v>
      </c>
      <c r="G13576" t="s">
        <v>215</v>
      </c>
      <c r="H13576">
        <v>2</v>
      </c>
      <c r="I13576">
        <v>2018</v>
      </c>
      <c r="J13576">
        <v>1</v>
      </c>
      <c r="L13576">
        <v>23107719</v>
      </c>
      <c r="M13576">
        <v>4.3</v>
      </c>
      <c r="P13576" s="29">
        <f t="shared" si="535"/>
        <v>0.54999999999999993</v>
      </c>
    </row>
    <row r="13577" spans="1:16" hidden="1" x14ac:dyDescent="0.25">
      <c r="A13577">
        <v>196443916</v>
      </c>
      <c r="B13577">
        <v>803401</v>
      </c>
      <c r="C13577" t="s">
        <v>318</v>
      </c>
      <c r="D13577">
        <v>2019271</v>
      </c>
      <c r="E13577" t="s">
        <v>236</v>
      </c>
      <c r="F13577" t="s">
        <v>214</v>
      </c>
      <c r="G13577" t="s">
        <v>215</v>
      </c>
      <c r="H13577">
        <v>2</v>
      </c>
      <c r="I13577">
        <v>2018</v>
      </c>
      <c r="J13577">
        <v>1</v>
      </c>
      <c r="L13577">
        <v>23104770</v>
      </c>
      <c r="M13577">
        <v>6.1</v>
      </c>
      <c r="P13577" s="29">
        <f t="shared" si="535"/>
        <v>0.85</v>
      </c>
    </row>
    <row r="13578" spans="1:16" hidden="1" x14ac:dyDescent="0.25">
      <c r="A13578">
        <v>196443916</v>
      </c>
      <c r="B13578">
        <v>803401</v>
      </c>
      <c r="C13578" t="s">
        <v>318</v>
      </c>
      <c r="D13578">
        <v>2004587</v>
      </c>
      <c r="E13578" t="s">
        <v>288</v>
      </c>
      <c r="F13578" t="s">
        <v>214</v>
      </c>
      <c r="G13578" t="s">
        <v>215</v>
      </c>
      <c r="H13578">
        <v>2</v>
      </c>
      <c r="I13578">
        <v>2018</v>
      </c>
      <c r="J13578">
        <v>2</v>
      </c>
      <c r="L13578">
        <v>23115868</v>
      </c>
      <c r="M13578">
        <v>6.5</v>
      </c>
      <c r="P13578" s="29">
        <f t="shared" si="535"/>
        <v>0.91666666666666663</v>
      </c>
    </row>
    <row r="13579" spans="1:16" hidden="1" x14ac:dyDescent="0.25">
      <c r="A13579">
        <v>196443916</v>
      </c>
      <c r="B13579">
        <v>803401</v>
      </c>
      <c r="C13579" t="s">
        <v>318</v>
      </c>
      <c r="D13579">
        <v>2004586</v>
      </c>
      <c r="E13579" t="s">
        <v>325</v>
      </c>
      <c r="F13579" t="s">
        <v>214</v>
      </c>
      <c r="G13579" t="s">
        <v>215</v>
      </c>
      <c r="H13579">
        <v>2</v>
      </c>
      <c r="I13579">
        <v>2018</v>
      </c>
      <c r="J13579">
        <v>2</v>
      </c>
      <c r="L13579">
        <v>23115863</v>
      </c>
      <c r="M13579">
        <v>4.5</v>
      </c>
      <c r="P13579" s="29">
        <f t="shared" si="535"/>
        <v>0.58333333333333337</v>
      </c>
    </row>
    <row r="13580" spans="1:16" hidden="1" x14ac:dyDescent="0.25">
      <c r="A13580">
        <v>196443916</v>
      </c>
      <c r="B13580">
        <v>803401</v>
      </c>
      <c r="C13580" t="s">
        <v>318</v>
      </c>
      <c r="D13580">
        <v>2021787</v>
      </c>
      <c r="E13580" t="s">
        <v>292</v>
      </c>
      <c r="F13580" t="s">
        <v>214</v>
      </c>
      <c r="G13580" t="s">
        <v>215</v>
      </c>
      <c r="H13580">
        <v>2</v>
      </c>
      <c r="I13580">
        <v>2018</v>
      </c>
      <c r="J13580">
        <v>2</v>
      </c>
      <c r="L13580">
        <v>23115872</v>
      </c>
      <c r="M13580">
        <v>4.4000000000000004</v>
      </c>
      <c r="P13580" s="29">
        <f t="shared" si="535"/>
        <v>0.56666666666666676</v>
      </c>
    </row>
    <row r="13581" spans="1:16" hidden="1" x14ac:dyDescent="0.25">
      <c r="A13581">
        <v>196443916</v>
      </c>
      <c r="B13581">
        <v>803401</v>
      </c>
      <c r="C13581" t="s">
        <v>318</v>
      </c>
      <c r="D13581">
        <v>2021615</v>
      </c>
      <c r="E13581" t="s">
        <v>255</v>
      </c>
      <c r="F13581" t="s">
        <v>214</v>
      </c>
      <c r="G13581" t="s">
        <v>215</v>
      </c>
      <c r="H13581">
        <v>2</v>
      </c>
      <c r="I13581">
        <v>2018</v>
      </c>
      <c r="J13581">
        <v>2</v>
      </c>
      <c r="L13581">
        <v>23115891</v>
      </c>
      <c r="M13581">
        <v>5.5</v>
      </c>
      <c r="P13581" s="29">
        <f t="shared" si="535"/>
        <v>0.75</v>
      </c>
    </row>
    <row r="13582" spans="1:16" hidden="1" x14ac:dyDescent="0.25">
      <c r="A13582">
        <v>196443916</v>
      </c>
      <c r="B13582">
        <v>803401</v>
      </c>
      <c r="C13582" t="s">
        <v>318</v>
      </c>
      <c r="D13582">
        <v>2021591</v>
      </c>
      <c r="E13582" t="s">
        <v>240</v>
      </c>
      <c r="F13582" t="s">
        <v>214</v>
      </c>
      <c r="G13582" t="s">
        <v>215</v>
      </c>
      <c r="H13582">
        <v>2</v>
      </c>
      <c r="I13582">
        <v>2018</v>
      </c>
      <c r="J13582">
        <v>2</v>
      </c>
      <c r="L13582">
        <v>23115890</v>
      </c>
      <c r="M13582">
        <v>5.3</v>
      </c>
      <c r="P13582" s="29">
        <f t="shared" si="535"/>
        <v>0.71666666666666667</v>
      </c>
    </row>
    <row r="13583" spans="1:16" hidden="1" x14ac:dyDescent="0.25">
      <c r="A13583">
        <v>196443916</v>
      </c>
      <c r="B13583">
        <v>803401</v>
      </c>
      <c r="C13583" t="s">
        <v>318</v>
      </c>
      <c r="D13583">
        <v>2021631</v>
      </c>
      <c r="E13583" t="s">
        <v>302</v>
      </c>
      <c r="F13583" t="s">
        <v>214</v>
      </c>
      <c r="G13583" t="s">
        <v>215</v>
      </c>
      <c r="H13583">
        <v>2</v>
      </c>
      <c r="I13583">
        <v>2018</v>
      </c>
      <c r="J13583">
        <v>2</v>
      </c>
      <c r="L13583">
        <v>23115885</v>
      </c>
      <c r="M13583">
        <v>6</v>
      </c>
      <c r="P13583" s="29">
        <f t="shared" si="535"/>
        <v>0.83333333333333337</v>
      </c>
    </row>
    <row r="13584" spans="1:16" hidden="1" x14ac:dyDescent="0.25">
      <c r="A13584">
        <v>196443916</v>
      </c>
      <c r="B13584">
        <v>803401</v>
      </c>
      <c r="C13584" t="s">
        <v>318</v>
      </c>
      <c r="D13584">
        <v>2021716</v>
      </c>
      <c r="E13584" t="s">
        <v>291</v>
      </c>
      <c r="F13584" t="s">
        <v>214</v>
      </c>
      <c r="G13584" t="s">
        <v>215</v>
      </c>
      <c r="H13584">
        <v>2</v>
      </c>
      <c r="I13584">
        <v>2019</v>
      </c>
      <c r="J13584">
        <v>1</v>
      </c>
      <c r="L13584">
        <v>23120235</v>
      </c>
      <c r="M13584">
        <v>5.9</v>
      </c>
      <c r="P13584" s="29">
        <f t="shared" si="535"/>
        <v>0.81666666666666676</v>
      </c>
    </row>
    <row r="13585" spans="1:16" hidden="1" x14ac:dyDescent="0.25">
      <c r="A13585">
        <v>196443916</v>
      </c>
      <c r="B13585">
        <v>803401</v>
      </c>
      <c r="C13585" t="s">
        <v>318</v>
      </c>
      <c r="D13585">
        <v>2021865</v>
      </c>
      <c r="E13585" t="s">
        <v>301</v>
      </c>
      <c r="F13585" t="s">
        <v>214</v>
      </c>
      <c r="G13585" t="s">
        <v>215</v>
      </c>
      <c r="H13585">
        <v>2</v>
      </c>
      <c r="I13585">
        <v>2019</v>
      </c>
      <c r="J13585">
        <v>1</v>
      </c>
      <c r="L13585">
        <v>23119973</v>
      </c>
      <c r="M13585">
        <v>5.8</v>
      </c>
      <c r="P13585" s="29">
        <f t="shared" si="535"/>
        <v>0.79999999999999993</v>
      </c>
    </row>
    <row r="13586" spans="1:16" hidden="1" x14ac:dyDescent="0.25">
      <c r="A13586">
        <v>196443916</v>
      </c>
      <c r="B13586">
        <v>803401</v>
      </c>
      <c r="C13586" t="s">
        <v>318</v>
      </c>
      <c r="D13586">
        <v>2021744</v>
      </c>
      <c r="E13586" t="s">
        <v>262</v>
      </c>
      <c r="F13586" t="s">
        <v>214</v>
      </c>
      <c r="G13586" t="s">
        <v>215</v>
      </c>
      <c r="H13586">
        <v>2</v>
      </c>
      <c r="I13586">
        <v>2019</v>
      </c>
      <c r="J13586">
        <v>1</v>
      </c>
      <c r="L13586">
        <v>23123927</v>
      </c>
      <c r="M13586">
        <v>5.7</v>
      </c>
      <c r="P13586" s="29">
        <f t="shared" si="535"/>
        <v>0.78333333333333333</v>
      </c>
    </row>
    <row r="13587" spans="1:16" hidden="1" x14ac:dyDescent="0.25">
      <c r="A13587">
        <v>196443916</v>
      </c>
      <c r="B13587">
        <v>803401</v>
      </c>
      <c r="C13587" t="s">
        <v>318</v>
      </c>
      <c r="D13587">
        <v>2004597</v>
      </c>
      <c r="E13587" t="s">
        <v>279</v>
      </c>
      <c r="F13587" t="s">
        <v>214</v>
      </c>
      <c r="G13587" t="s">
        <v>215</v>
      </c>
      <c r="H13587">
        <v>2</v>
      </c>
      <c r="I13587">
        <v>2019</v>
      </c>
      <c r="J13587">
        <v>1</v>
      </c>
      <c r="L13587">
        <v>23120232</v>
      </c>
      <c r="M13587">
        <v>6.1</v>
      </c>
      <c r="P13587" s="29">
        <f t="shared" si="535"/>
        <v>0.85</v>
      </c>
    </row>
    <row r="13588" spans="1:16" hidden="1" x14ac:dyDescent="0.25">
      <c r="A13588">
        <v>196443916</v>
      </c>
      <c r="B13588">
        <v>803401</v>
      </c>
      <c r="C13588" t="s">
        <v>318</v>
      </c>
      <c r="D13588">
        <v>2019272</v>
      </c>
      <c r="E13588" t="s">
        <v>249</v>
      </c>
      <c r="F13588" t="s">
        <v>214</v>
      </c>
      <c r="G13588" t="s">
        <v>215</v>
      </c>
      <c r="H13588">
        <v>2</v>
      </c>
      <c r="I13588">
        <v>2019</v>
      </c>
      <c r="J13588">
        <v>1</v>
      </c>
      <c r="L13588">
        <v>23120699</v>
      </c>
      <c r="M13588">
        <v>6.2</v>
      </c>
      <c r="P13588" s="29">
        <f t="shared" ref="P13588:P13597" si="536">IF(AND(ISNUMBER(M13588),H13588&lt;&gt;4),(M13588-1)/6,IF(H13588=4,"DRP",IF(AND(H13588=3,M13588="NA"),"BAD",IF(AND(H13588=2),"CVL",IF(AND(H13588=1,ISBLANK(M13588)),"NULL","UNK")))))</f>
        <v>0.8666666666666667</v>
      </c>
    </row>
    <row r="13589" spans="1:16" hidden="1" x14ac:dyDescent="0.25">
      <c r="A13589">
        <v>196443916</v>
      </c>
      <c r="B13589">
        <v>803401</v>
      </c>
      <c r="C13589" t="s">
        <v>318</v>
      </c>
      <c r="D13589">
        <v>2021723</v>
      </c>
      <c r="E13589" t="s">
        <v>299</v>
      </c>
      <c r="F13589" t="s">
        <v>214</v>
      </c>
      <c r="G13589" t="s">
        <v>215</v>
      </c>
      <c r="H13589">
        <v>2</v>
      </c>
      <c r="I13589">
        <v>2019</v>
      </c>
      <c r="J13589">
        <v>1</v>
      </c>
      <c r="L13589">
        <v>23123925</v>
      </c>
      <c r="M13589">
        <v>5.5</v>
      </c>
      <c r="P13589" s="29">
        <f t="shared" si="536"/>
        <v>0.75</v>
      </c>
    </row>
    <row r="13590" spans="1:16" hidden="1" x14ac:dyDescent="0.25">
      <c r="A13590">
        <v>196443916</v>
      </c>
      <c r="B13590">
        <v>803401</v>
      </c>
      <c r="C13590" t="s">
        <v>318</v>
      </c>
      <c r="D13590">
        <v>2024862</v>
      </c>
      <c r="E13590" t="s">
        <v>289</v>
      </c>
      <c r="F13590" t="s">
        <v>214</v>
      </c>
      <c r="G13590" t="s">
        <v>215</v>
      </c>
      <c r="H13590">
        <v>2</v>
      </c>
      <c r="I13590">
        <v>2019</v>
      </c>
      <c r="J13590">
        <v>1</v>
      </c>
      <c r="L13590">
        <v>23119873</v>
      </c>
      <c r="M13590">
        <v>5.9</v>
      </c>
      <c r="P13590" s="29">
        <f t="shared" si="536"/>
        <v>0.81666666666666676</v>
      </c>
    </row>
    <row r="13591" spans="1:16" hidden="1" x14ac:dyDescent="0.25">
      <c r="A13591">
        <v>196443916</v>
      </c>
      <c r="B13591">
        <v>803401</v>
      </c>
      <c r="C13591" t="s">
        <v>318</v>
      </c>
      <c r="D13591">
        <v>2021671</v>
      </c>
      <c r="E13591" t="s">
        <v>303</v>
      </c>
      <c r="F13591" t="s">
        <v>214</v>
      </c>
      <c r="G13591" t="s">
        <v>215</v>
      </c>
      <c r="H13591">
        <v>1</v>
      </c>
      <c r="I13591">
        <v>2019</v>
      </c>
      <c r="J13591">
        <v>2</v>
      </c>
      <c r="L13591">
        <v>23130535</v>
      </c>
      <c r="P13591" s="29" t="str">
        <f t="shared" si="536"/>
        <v>NULL</v>
      </c>
    </row>
    <row r="13592" spans="1:16" hidden="1" x14ac:dyDescent="0.25">
      <c r="A13592">
        <v>196443916</v>
      </c>
      <c r="B13592">
        <v>803401</v>
      </c>
      <c r="C13592" t="s">
        <v>318</v>
      </c>
      <c r="D13592">
        <v>2019273</v>
      </c>
      <c r="E13592" t="s">
        <v>248</v>
      </c>
      <c r="F13592" t="s">
        <v>214</v>
      </c>
      <c r="G13592" t="s">
        <v>215</v>
      </c>
      <c r="H13592">
        <v>1</v>
      </c>
      <c r="I13592">
        <v>2019</v>
      </c>
      <c r="J13592">
        <v>2</v>
      </c>
      <c r="L13592">
        <v>23130157</v>
      </c>
      <c r="P13592" s="29" t="str">
        <f t="shared" si="536"/>
        <v>NULL</v>
      </c>
    </row>
    <row r="13593" spans="1:16" hidden="1" x14ac:dyDescent="0.25">
      <c r="A13593">
        <v>196443916</v>
      </c>
      <c r="B13593">
        <v>803401</v>
      </c>
      <c r="C13593" t="s">
        <v>318</v>
      </c>
      <c r="D13593">
        <v>2024921</v>
      </c>
      <c r="E13593" t="s">
        <v>225</v>
      </c>
      <c r="F13593" t="s">
        <v>214</v>
      </c>
      <c r="G13593" t="s">
        <v>215</v>
      </c>
      <c r="H13593">
        <v>1</v>
      </c>
      <c r="I13593">
        <v>2019</v>
      </c>
      <c r="J13593">
        <v>2</v>
      </c>
      <c r="L13593">
        <v>23129804</v>
      </c>
      <c r="P13593" s="29" t="str">
        <f t="shared" si="536"/>
        <v>NULL</v>
      </c>
    </row>
    <row r="13594" spans="1:16" hidden="1" x14ac:dyDescent="0.25">
      <c r="A13594">
        <v>196443916</v>
      </c>
      <c r="B13594">
        <v>803401</v>
      </c>
      <c r="C13594" t="s">
        <v>318</v>
      </c>
      <c r="D13594">
        <v>2024863</v>
      </c>
      <c r="E13594" t="s">
        <v>304</v>
      </c>
      <c r="F13594" t="s">
        <v>214</v>
      </c>
      <c r="G13594" t="s">
        <v>215</v>
      </c>
      <c r="H13594">
        <v>1</v>
      </c>
      <c r="I13594">
        <v>2019</v>
      </c>
      <c r="J13594">
        <v>2</v>
      </c>
      <c r="L13594">
        <v>23129796</v>
      </c>
      <c r="P13594" s="29" t="str">
        <f t="shared" si="536"/>
        <v>NULL</v>
      </c>
    </row>
    <row r="13595" spans="1:16" hidden="1" x14ac:dyDescent="0.25">
      <c r="A13595">
        <v>196443916</v>
      </c>
      <c r="B13595">
        <v>803401</v>
      </c>
      <c r="C13595" t="s">
        <v>318</v>
      </c>
      <c r="D13595">
        <v>2021689</v>
      </c>
      <c r="E13595" t="s">
        <v>312</v>
      </c>
      <c r="F13595" t="s">
        <v>214</v>
      </c>
      <c r="G13595" t="s">
        <v>215</v>
      </c>
      <c r="H13595">
        <v>1</v>
      </c>
      <c r="I13595">
        <v>2019</v>
      </c>
      <c r="J13595">
        <v>2</v>
      </c>
      <c r="L13595">
        <v>23129810</v>
      </c>
      <c r="P13595" s="29" t="str">
        <f t="shared" si="536"/>
        <v>NULL</v>
      </c>
    </row>
    <row r="13596" spans="1:16" hidden="1" x14ac:dyDescent="0.25">
      <c r="A13596">
        <v>196443916</v>
      </c>
      <c r="B13596">
        <v>803401</v>
      </c>
      <c r="C13596" t="s">
        <v>318</v>
      </c>
      <c r="D13596">
        <v>2021661</v>
      </c>
      <c r="E13596" t="s">
        <v>305</v>
      </c>
      <c r="F13596" t="s">
        <v>214</v>
      </c>
      <c r="G13596" t="s">
        <v>215</v>
      </c>
      <c r="H13596">
        <v>1</v>
      </c>
      <c r="I13596">
        <v>2019</v>
      </c>
      <c r="J13596">
        <v>2</v>
      </c>
      <c r="L13596">
        <v>23129798</v>
      </c>
      <c r="P13596" s="29" t="str">
        <f t="shared" si="536"/>
        <v>NULL</v>
      </c>
    </row>
    <row r="13597" spans="1:16" hidden="1" x14ac:dyDescent="0.25">
      <c r="A13597">
        <v>196443916</v>
      </c>
      <c r="B13597">
        <v>803401</v>
      </c>
      <c r="C13597" t="s">
        <v>318</v>
      </c>
      <c r="D13597">
        <v>2004602</v>
      </c>
      <c r="E13597" t="s">
        <v>277</v>
      </c>
      <c r="F13597" t="s">
        <v>214</v>
      </c>
      <c r="G13597" t="s">
        <v>215</v>
      </c>
      <c r="H13597">
        <v>1</v>
      </c>
      <c r="I13597">
        <v>2019</v>
      </c>
      <c r="J13597">
        <v>2</v>
      </c>
      <c r="L13597">
        <v>23129802</v>
      </c>
      <c r="P13597" s="29" t="str">
        <f t="shared" si="536"/>
        <v>NULL</v>
      </c>
    </row>
    <row r="13598" spans="1:16" hidden="1" x14ac:dyDescent="0.25">
      <c r="A13598">
        <v>196444149</v>
      </c>
      <c r="B13598">
        <v>803407</v>
      </c>
      <c r="C13598" t="s">
        <v>317</v>
      </c>
      <c r="D13598">
        <v>2005118</v>
      </c>
      <c r="E13598" t="s">
        <v>223</v>
      </c>
      <c r="F13598" t="s">
        <v>214</v>
      </c>
      <c r="G13598" t="s">
        <v>215</v>
      </c>
      <c r="H13598">
        <v>2</v>
      </c>
      <c r="I13598">
        <v>2015</v>
      </c>
      <c r="J13598">
        <v>1</v>
      </c>
      <c r="L13598">
        <v>23066497</v>
      </c>
      <c r="M13598">
        <v>4.5</v>
      </c>
      <c r="P13598" s="29">
        <f t="shared" ref="P13598:P13609" si="537">IF(AND(ISNUMBER(M13598),H13598&lt;&gt;4,N13598&lt;&gt;"X"),(M13598-1)/6,IF(H13598=4,"DRP",IF(AND(H13598=3,M13598="NA"),"BAD",IF(AND(H13598=2),"CVL",IF(AND(H13598=1,ISBLANK(M13598)),"NULL","UNK")))))</f>
        <v>0.58333333333333337</v>
      </c>
    </row>
    <row r="13599" spans="1:16" hidden="1" x14ac:dyDescent="0.25">
      <c r="A13599">
        <v>196444149</v>
      </c>
      <c r="B13599">
        <v>803407</v>
      </c>
      <c r="C13599" t="s">
        <v>317</v>
      </c>
      <c r="D13599">
        <v>2021600</v>
      </c>
      <c r="E13599" t="s">
        <v>219</v>
      </c>
      <c r="F13599" t="s">
        <v>214</v>
      </c>
      <c r="G13599" t="s">
        <v>215</v>
      </c>
      <c r="H13599">
        <v>3</v>
      </c>
      <c r="I13599">
        <v>2015</v>
      </c>
      <c r="J13599">
        <v>1</v>
      </c>
      <c r="L13599">
        <v>23066437</v>
      </c>
      <c r="M13599">
        <v>1.7</v>
      </c>
      <c r="P13599" s="29">
        <f t="shared" si="537"/>
        <v>0.11666666666666665</v>
      </c>
    </row>
    <row r="13600" spans="1:16" hidden="1" x14ac:dyDescent="0.25">
      <c r="A13600">
        <v>196444149</v>
      </c>
      <c r="B13600">
        <v>803407</v>
      </c>
      <c r="C13600" t="s">
        <v>317</v>
      </c>
      <c r="D13600">
        <v>2005099</v>
      </c>
      <c r="E13600" t="s">
        <v>217</v>
      </c>
      <c r="F13600" t="s">
        <v>214</v>
      </c>
      <c r="G13600" t="s">
        <v>215</v>
      </c>
      <c r="H13600">
        <v>3</v>
      </c>
      <c r="I13600">
        <v>2015</v>
      </c>
      <c r="J13600">
        <v>1</v>
      </c>
      <c r="L13600">
        <v>23066427</v>
      </c>
      <c r="M13600">
        <v>3.1</v>
      </c>
      <c r="P13600" s="29">
        <f t="shared" si="537"/>
        <v>0.35000000000000003</v>
      </c>
    </row>
    <row r="13601" spans="1:16" hidden="1" x14ac:dyDescent="0.25">
      <c r="A13601">
        <v>196444149</v>
      </c>
      <c r="B13601">
        <v>803407</v>
      </c>
      <c r="C13601" t="s">
        <v>317</v>
      </c>
      <c r="D13601">
        <v>2021754</v>
      </c>
      <c r="E13601" t="s">
        <v>216</v>
      </c>
      <c r="F13601" t="s">
        <v>214</v>
      </c>
      <c r="G13601" t="s">
        <v>215</v>
      </c>
      <c r="H13601">
        <v>3</v>
      </c>
      <c r="I13601">
        <v>2015</v>
      </c>
      <c r="J13601">
        <v>1</v>
      </c>
      <c r="L13601">
        <v>23066446</v>
      </c>
      <c r="M13601">
        <v>2.7</v>
      </c>
      <c r="P13601" s="29">
        <f t="shared" si="537"/>
        <v>0.28333333333333338</v>
      </c>
    </row>
    <row r="13602" spans="1:16" hidden="1" x14ac:dyDescent="0.25">
      <c r="A13602">
        <v>196444149</v>
      </c>
      <c r="B13602">
        <v>803407</v>
      </c>
      <c r="C13602" t="s">
        <v>317</v>
      </c>
      <c r="D13602">
        <v>2005102</v>
      </c>
      <c r="E13602" t="s">
        <v>218</v>
      </c>
      <c r="F13602" t="s">
        <v>214</v>
      </c>
      <c r="G13602" t="s">
        <v>215</v>
      </c>
      <c r="H13602">
        <v>3</v>
      </c>
      <c r="I13602">
        <v>2015</v>
      </c>
      <c r="J13602">
        <v>1</v>
      </c>
      <c r="L13602">
        <v>23066488</v>
      </c>
      <c r="M13602">
        <v>2.9</v>
      </c>
      <c r="P13602" s="29">
        <f t="shared" si="537"/>
        <v>0.31666666666666665</v>
      </c>
    </row>
    <row r="13603" spans="1:16" hidden="1" x14ac:dyDescent="0.25">
      <c r="A13603">
        <v>196444149</v>
      </c>
      <c r="B13603">
        <v>803407</v>
      </c>
      <c r="C13603" t="s">
        <v>317</v>
      </c>
      <c r="D13603">
        <v>2004098</v>
      </c>
      <c r="E13603" t="s">
        <v>213</v>
      </c>
      <c r="F13603" t="s">
        <v>214</v>
      </c>
      <c r="G13603" t="s">
        <v>215</v>
      </c>
      <c r="H13603">
        <v>2</v>
      </c>
      <c r="I13603">
        <v>2015</v>
      </c>
      <c r="J13603">
        <v>1</v>
      </c>
      <c r="L13603">
        <v>23066517</v>
      </c>
      <c r="M13603">
        <v>5.4</v>
      </c>
      <c r="P13603" s="29">
        <f t="shared" si="537"/>
        <v>0.73333333333333339</v>
      </c>
    </row>
    <row r="13604" spans="1:16" hidden="1" x14ac:dyDescent="0.25">
      <c r="A13604">
        <v>196444149</v>
      </c>
      <c r="B13604">
        <v>803407</v>
      </c>
      <c r="C13604" t="s">
        <v>317</v>
      </c>
      <c r="D13604">
        <v>2005117</v>
      </c>
      <c r="E13604" t="s">
        <v>220</v>
      </c>
      <c r="F13604" t="s">
        <v>214</v>
      </c>
      <c r="G13604" t="s">
        <v>215</v>
      </c>
      <c r="H13604">
        <v>3</v>
      </c>
      <c r="I13604">
        <v>2015</v>
      </c>
      <c r="J13604">
        <v>2</v>
      </c>
      <c r="L13604">
        <v>23070398</v>
      </c>
      <c r="M13604">
        <v>1.9</v>
      </c>
      <c r="P13604" s="29">
        <f t="shared" si="537"/>
        <v>0.15</v>
      </c>
    </row>
    <row r="13605" spans="1:16" hidden="1" x14ac:dyDescent="0.25">
      <c r="A13605">
        <v>196444149</v>
      </c>
      <c r="B13605">
        <v>803407</v>
      </c>
      <c r="C13605" t="s">
        <v>317</v>
      </c>
      <c r="D13605">
        <v>2005131</v>
      </c>
      <c r="E13605" t="s">
        <v>228</v>
      </c>
      <c r="F13605" t="s">
        <v>214</v>
      </c>
      <c r="G13605" t="s">
        <v>215</v>
      </c>
      <c r="H13605">
        <v>2</v>
      </c>
      <c r="I13605">
        <v>2015</v>
      </c>
      <c r="J13605">
        <v>2</v>
      </c>
      <c r="L13605">
        <v>23070713</v>
      </c>
      <c r="M13605">
        <v>4.5</v>
      </c>
      <c r="P13605" s="29">
        <f t="shared" si="537"/>
        <v>0.58333333333333337</v>
      </c>
    </row>
    <row r="13606" spans="1:16" hidden="1" x14ac:dyDescent="0.25">
      <c r="A13606">
        <v>196444149</v>
      </c>
      <c r="B13606">
        <v>803407</v>
      </c>
      <c r="C13606" t="s">
        <v>317</v>
      </c>
      <c r="D13606">
        <v>2021754</v>
      </c>
      <c r="E13606" t="s">
        <v>216</v>
      </c>
      <c r="F13606" t="s">
        <v>214</v>
      </c>
      <c r="G13606" t="s">
        <v>215</v>
      </c>
      <c r="H13606">
        <v>3</v>
      </c>
      <c r="I13606">
        <v>2015</v>
      </c>
      <c r="J13606">
        <v>2</v>
      </c>
      <c r="L13606">
        <v>23074074</v>
      </c>
      <c r="M13606">
        <v>3.1</v>
      </c>
      <c r="P13606" s="29">
        <f t="shared" si="537"/>
        <v>0.35000000000000003</v>
      </c>
    </row>
    <row r="13607" spans="1:16" hidden="1" x14ac:dyDescent="0.25">
      <c r="A13607">
        <v>196444149</v>
      </c>
      <c r="B13607">
        <v>803407</v>
      </c>
      <c r="C13607" t="s">
        <v>317</v>
      </c>
      <c r="D13607">
        <v>2005099</v>
      </c>
      <c r="E13607" t="s">
        <v>217</v>
      </c>
      <c r="F13607" t="s">
        <v>214</v>
      </c>
      <c r="G13607" t="s">
        <v>215</v>
      </c>
      <c r="H13607">
        <v>3</v>
      </c>
      <c r="I13607">
        <v>2015</v>
      </c>
      <c r="J13607">
        <v>2</v>
      </c>
      <c r="L13607">
        <v>23071928</v>
      </c>
      <c r="M13607">
        <v>1.9</v>
      </c>
      <c r="P13607" s="29">
        <f t="shared" si="537"/>
        <v>0.15</v>
      </c>
    </row>
    <row r="13608" spans="1:16" hidden="1" x14ac:dyDescent="0.25">
      <c r="A13608">
        <v>196444149</v>
      </c>
      <c r="B13608">
        <v>803407</v>
      </c>
      <c r="C13608" t="s">
        <v>317</v>
      </c>
      <c r="D13608">
        <v>2005102</v>
      </c>
      <c r="E13608" t="s">
        <v>218</v>
      </c>
      <c r="F13608" t="s">
        <v>214</v>
      </c>
      <c r="G13608" t="s">
        <v>215</v>
      </c>
      <c r="H13608">
        <v>3</v>
      </c>
      <c r="I13608">
        <v>2015</v>
      </c>
      <c r="J13608">
        <v>2</v>
      </c>
      <c r="L13608">
        <v>23071945</v>
      </c>
      <c r="M13608">
        <v>2.4</v>
      </c>
      <c r="P13608" s="29">
        <f t="shared" si="537"/>
        <v>0.23333333333333331</v>
      </c>
    </row>
    <row r="13609" spans="1:16" hidden="1" x14ac:dyDescent="0.25">
      <c r="A13609">
        <v>196444149</v>
      </c>
      <c r="B13609">
        <v>803407</v>
      </c>
      <c r="C13609" t="s">
        <v>317</v>
      </c>
      <c r="D13609">
        <v>2021600</v>
      </c>
      <c r="E13609" t="s">
        <v>219</v>
      </c>
      <c r="F13609" t="s">
        <v>214</v>
      </c>
      <c r="G13609" t="s">
        <v>215</v>
      </c>
      <c r="H13609">
        <v>3</v>
      </c>
      <c r="I13609">
        <v>2015</v>
      </c>
      <c r="J13609">
        <v>2</v>
      </c>
      <c r="L13609">
        <v>23071941</v>
      </c>
      <c r="M13609">
        <v>1.6</v>
      </c>
      <c r="P13609" s="29">
        <f t="shared" si="537"/>
        <v>0.10000000000000002</v>
      </c>
    </row>
    <row r="13610" spans="1:16" hidden="1" x14ac:dyDescent="0.25">
      <c r="A13610">
        <v>196444149</v>
      </c>
      <c r="B13610">
        <v>803407</v>
      </c>
      <c r="C13610" t="s">
        <v>317</v>
      </c>
      <c r="D13610">
        <v>2021600</v>
      </c>
      <c r="E13610" t="s">
        <v>219</v>
      </c>
      <c r="F13610" t="s">
        <v>214</v>
      </c>
      <c r="G13610" t="s">
        <v>215</v>
      </c>
      <c r="H13610">
        <v>3</v>
      </c>
      <c r="I13610">
        <v>2016</v>
      </c>
      <c r="J13610">
        <v>1</v>
      </c>
      <c r="L13610">
        <v>23081083</v>
      </c>
      <c r="M13610">
        <v>3</v>
      </c>
      <c r="P13610" s="29">
        <f t="shared" ref="P13610:P13632" si="538">IF(AND(ISNUMBER(M13610),H13610&lt;&gt;4),(M13610-1)/6,IF(H13610=4,"DRP",IF(AND(H13610=3,M13610="NA"),"BAD",IF(AND(H13610=2),"CVL",IF(AND(H13610=1,ISBLANK(M13610)),"NULL","UNK")))))</f>
        <v>0.33333333333333331</v>
      </c>
    </row>
    <row r="13611" spans="1:16" hidden="1" x14ac:dyDescent="0.25">
      <c r="A13611">
        <v>196444149</v>
      </c>
      <c r="B13611">
        <v>803407</v>
      </c>
      <c r="C13611" t="s">
        <v>317</v>
      </c>
      <c r="D13611">
        <v>2021754</v>
      </c>
      <c r="E13611" t="s">
        <v>216</v>
      </c>
      <c r="F13611" t="s">
        <v>214</v>
      </c>
      <c r="G13611" t="s">
        <v>215</v>
      </c>
      <c r="H13611">
        <v>3</v>
      </c>
      <c r="I13611">
        <v>2016</v>
      </c>
      <c r="J13611">
        <v>1</v>
      </c>
      <c r="L13611">
        <v>23081127</v>
      </c>
      <c r="M13611">
        <v>2.7</v>
      </c>
      <c r="P13611" s="29">
        <f t="shared" si="538"/>
        <v>0.28333333333333338</v>
      </c>
    </row>
    <row r="13612" spans="1:16" hidden="1" x14ac:dyDescent="0.25">
      <c r="A13612">
        <v>196444149</v>
      </c>
      <c r="B13612">
        <v>803407</v>
      </c>
      <c r="C13612" t="s">
        <v>317</v>
      </c>
      <c r="D13612">
        <v>2005117</v>
      </c>
      <c r="E13612" t="s">
        <v>220</v>
      </c>
      <c r="F13612" t="s">
        <v>214</v>
      </c>
      <c r="G13612" t="s">
        <v>215</v>
      </c>
      <c r="H13612">
        <v>3</v>
      </c>
      <c r="I13612">
        <v>2016</v>
      </c>
      <c r="J13612">
        <v>1</v>
      </c>
      <c r="L13612">
        <v>23078737</v>
      </c>
      <c r="M13612">
        <v>3.4</v>
      </c>
      <c r="P13612" s="29">
        <f t="shared" si="538"/>
        <v>0.39999999999999997</v>
      </c>
    </row>
    <row r="13613" spans="1:16" hidden="1" x14ac:dyDescent="0.25">
      <c r="A13613">
        <v>196444149</v>
      </c>
      <c r="B13613">
        <v>803407</v>
      </c>
      <c r="C13613" t="s">
        <v>317</v>
      </c>
      <c r="D13613">
        <v>2005102</v>
      </c>
      <c r="E13613" t="s">
        <v>218</v>
      </c>
      <c r="F13613" t="s">
        <v>214</v>
      </c>
      <c r="G13613" t="s">
        <v>215</v>
      </c>
      <c r="H13613">
        <v>3</v>
      </c>
      <c r="I13613">
        <v>2016</v>
      </c>
      <c r="J13613">
        <v>1</v>
      </c>
      <c r="L13613">
        <v>23081365</v>
      </c>
      <c r="M13613">
        <v>3.4</v>
      </c>
      <c r="P13613" s="29">
        <f t="shared" si="538"/>
        <v>0.39999999999999997</v>
      </c>
    </row>
    <row r="13614" spans="1:16" hidden="1" x14ac:dyDescent="0.25">
      <c r="A13614">
        <v>196444149</v>
      </c>
      <c r="B13614">
        <v>803407</v>
      </c>
      <c r="C13614" t="s">
        <v>317</v>
      </c>
      <c r="D13614">
        <v>2005099</v>
      </c>
      <c r="E13614" t="s">
        <v>217</v>
      </c>
      <c r="F13614" t="s">
        <v>214</v>
      </c>
      <c r="G13614" t="s">
        <v>215</v>
      </c>
      <c r="H13614">
        <v>3</v>
      </c>
      <c r="I13614">
        <v>2016</v>
      </c>
      <c r="J13614">
        <v>1</v>
      </c>
      <c r="L13614">
        <v>23081377</v>
      </c>
      <c r="M13614">
        <v>3.7</v>
      </c>
      <c r="P13614" s="29">
        <f t="shared" si="538"/>
        <v>0.45</v>
      </c>
    </row>
    <row r="13615" spans="1:16" hidden="1" x14ac:dyDescent="0.25">
      <c r="A13615">
        <v>196444149</v>
      </c>
      <c r="B13615">
        <v>803407</v>
      </c>
      <c r="C13615" t="s">
        <v>317</v>
      </c>
      <c r="D13615">
        <v>2004112</v>
      </c>
      <c r="E13615" t="s">
        <v>244</v>
      </c>
      <c r="F13615" t="s">
        <v>214</v>
      </c>
      <c r="G13615" t="s">
        <v>215</v>
      </c>
      <c r="H13615">
        <v>3</v>
      </c>
      <c r="I13615">
        <v>2016</v>
      </c>
      <c r="J13615">
        <v>2</v>
      </c>
      <c r="L13615">
        <v>23085446</v>
      </c>
      <c r="M13615">
        <v>3.5</v>
      </c>
      <c r="P13615" s="29">
        <f t="shared" si="538"/>
        <v>0.41666666666666669</v>
      </c>
    </row>
    <row r="13616" spans="1:16" hidden="1" x14ac:dyDescent="0.25">
      <c r="A13616">
        <v>196444149</v>
      </c>
      <c r="B13616">
        <v>803407</v>
      </c>
      <c r="C13616" t="s">
        <v>317</v>
      </c>
      <c r="D13616">
        <v>2004112</v>
      </c>
      <c r="E13616" t="s">
        <v>244</v>
      </c>
      <c r="F13616" t="s">
        <v>214</v>
      </c>
      <c r="G13616" t="s">
        <v>215</v>
      </c>
      <c r="H13616">
        <v>2</v>
      </c>
      <c r="I13616">
        <v>2017</v>
      </c>
      <c r="J13616">
        <v>1</v>
      </c>
      <c r="L13616">
        <v>23092347</v>
      </c>
      <c r="M13616">
        <v>5.0999999999999996</v>
      </c>
      <c r="P13616" s="29">
        <f t="shared" si="538"/>
        <v>0.68333333333333324</v>
      </c>
    </row>
    <row r="13617" spans="1:16" hidden="1" x14ac:dyDescent="0.25">
      <c r="A13617">
        <v>196449345</v>
      </c>
      <c r="B13617">
        <v>803400</v>
      </c>
      <c r="C13617" t="s">
        <v>212</v>
      </c>
      <c r="D13617">
        <v>2004098</v>
      </c>
      <c r="E13617" t="s">
        <v>213</v>
      </c>
      <c r="F13617" t="s">
        <v>214</v>
      </c>
      <c r="G13617" t="s">
        <v>215</v>
      </c>
      <c r="H13617">
        <v>2</v>
      </c>
      <c r="I13617">
        <v>2016</v>
      </c>
      <c r="J13617">
        <v>1</v>
      </c>
      <c r="L13617">
        <v>23078065</v>
      </c>
      <c r="M13617">
        <v>5.8</v>
      </c>
      <c r="P13617" s="29">
        <f t="shared" si="538"/>
        <v>0.79999999999999993</v>
      </c>
    </row>
    <row r="13618" spans="1:16" hidden="1" x14ac:dyDescent="0.25">
      <c r="A13618">
        <v>196449345</v>
      </c>
      <c r="B13618">
        <v>803400</v>
      </c>
      <c r="C13618" t="s">
        <v>212</v>
      </c>
      <c r="D13618">
        <v>2021600</v>
      </c>
      <c r="E13618" t="s">
        <v>219</v>
      </c>
      <c r="F13618" t="s">
        <v>214</v>
      </c>
      <c r="G13618" t="s">
        <v>215</v>
      </c>
      <c r="H13618">
        <v>3</v>
      </c>
      <c r="I13618">
        <v>2016</v>
      </c>
      <c r="J13618">
        <v>1</v>
      </c>
      <c r="L13618">
        <v>23081088</v>
      </c>
      <c r="M13618">
        <v>3.1</v>
      </c>
      <c r="P13618" s="29">
        <f t="shared" si="538"/>
        <v>0.35000000000000003</v>
      </c>
    </row>
    <row r="13619" spans="1:16" hidden="1" x14ac:dyDescent="0.25">
      <c r="A13619">
        <v>196449345</v>
      </c>
      <c r="B13619">
        <v>803400</v>
      </c>
      <c r="C13619" t="s">
        <v>212</v>
      </c>
      <c r="D13619">
        <v>2005099</v>
      </c>
      <c r="E13619" t="s">
        <v>217</v>
      </c>
      <c r="F13619" t="s">
        <v>214</v>
      </c>
      <c r="G13619" t="s">
        <v>215</v>
      </c>
      <c r="H13619">
        <v>3</v>
      </c>
      <c r="I13619">
        <v>2016</v>
      </c>
      <c r="J13619">
        <v>1</v>
      </c>
      <c r="L13619">
        <v>23081380</v>
      </c>
      <c r="M13619">
        <v>2.7</v>
      </c>
      <c r="P13619" s="29">
        <f t="shared" si="538"/>
        <v>0.28333333333333338</v>
      </c>
    </row>
    <row r="13620" spans="1:16" hidden="1" x14ac:dyDescent="0.25">
      <c r="A13620">
        <v>196449345</v>
      </c>
      <c r="B13620">
        <v>803400</v>
      </c>
      <c r="C13620" t="s">
        <v>212</v>
      </c>
      <c r="D13620">
        <v>2021754</v>
      </c>
      <c r="E13620" t="s">
        <v>216</v>
      </c>
      <c r="F13620" t="s">
        <v>214</v>
      </c>
      <c r="G13620" t="s">
        <v>215</v>
      </c>
      <c r="H13620">
        <v>3</v>
      </c>
      <c r="I13620">
        <v>2016</v>
      </c>
      <c r="J13620">
        <v>1</v>
      </c>
      <c r="L13620">
        <v>23081141</v>
      </c>
      <c r="M13620">
        <v>3.5</v>
      </c>
      <c r="P13620" s="29">
        <f t="shared" si="538"/>
        <v>0.41666666666666669</v>
      </c>
    </row>
    <row r="13621" spans="1:16" hidden="1" x14ac:dyDescent="0.25">
      <c r="A13621">
        <v>196449345</v>
      </c>
      <c r="B13621">
        <v>803400</v>
      </c>
      <c r="C13621" t="s">
        <v>212</v>
      </c>
      <c r="D13621">
        <v>2005102</v>
      </c>
      <c r="E13621" t="s">
        <v>218</v>
      </c>
      <c r="F13621" t="s">
        <v>214</v>
      </c>
      <c r="G13621" t="s">
        <v>215</v>
      </c>
      <c r="H13621">
        <v>3</v>
      </c>
      <c r="I13621">
        <v>2016</v>
      </c>
      <c r="J13621">
        <v>1</v>
      </c>
      <c r="L13621">
        <v>23081365</v>
      </c>
      <c r="M13621">
        <v>3.6</v>
      </c>
      <c r="P13621" s="29">
        <f t="shared" si="538"/>
        <v>0.43333333333333335</v>
      </c>
    </row>
    <row r="13622" spans="1:16" hidden="1" x14ac:dyDescent="0.25">
      <c r="A13622">
        <v>196449345</v>
      </c>
      <c r="B13622">
        <v>803400</v>
      </c>
      <c r="C13622" t="s">
        <v>212</v>
      </c>
      <c r="D13622">
        <v>2005117</v>
      </c>
      <c r="E13622" t="s">
        <v>220</v>
      </c>
      <c r="F13622" t="s">
        <v>214</v>
      </c>
      <c r="G13622" t="s">
        <v>215</v>
      </c>
      <c r="H13622">
        <v>3</v>
      </c>
      <c r="I13622">
        <v>2016</v>
      </c>
      <c r="J13622">
        <v>1</v>
      </c>
      <c r="L13622">
        <v>23078733</v>
      </c>
      <c r="M13622" t="s">
        <v>221</v>
      </c>
      <c r="P13622" s="29" t="str">
        <f t="shared" si="538"/>
        <v>BAD</v>
      </c>
    </row>
    <row r="13623" spans="1:16" hidden="1" x14ac:dyDescent="0.25">
      <c r="A13623">
        <v>196449345</v>
      </c>
      <c r="B13623">
        <v>803400</v>
      </c>
      <c r="C13623" t="s">
        <v>212</v>
      </c>
      <c r="D13623">
        <v>2021754</v>
      </c>
      <c r="E13623" t="s">
        <v>216</v>
      </c>
      <c r="F13623" t="s">
        <v>214</v>
      </c>
      <c r="G13623" t="s">
        <v>215</v>
      </c>
      <c r="H13623">
        <v>3</v>
      </c>
      <c r="I13623">
        <v>2016</v>
      </c>
      <c r="J13623">
        <v>2</v>
      </c>
      <c r="L13623">
        <v>23086734</v>
      </c>
      <c r="M13623" t="s">
        <v>221</v>
      </c>
      <c r="P13623" s="29" t="str">
        <f t="shared" si="538"/>
        <v>BAD</v>
      </c>
    </row>
    <row r="13624" spans="1:16" hidden="1" x14ac:dyDescent="0.25">
      <c r="A13624">
        <v>196449345</v>
      </c>
      <c r="B13624">
        <v>803400</v>
      </c>
      <c r="C13624" t="s">
        <v>212</v>
      </c>
      <c r="D13624">
        <v>2004116</v>
      </c>
      <c r="E13624" t="s">
        <v>229</v>
      </c>
      <c r="F13624" t="s">
        <v>214</v>
      </c>
      <c r="G13624" t="s">
        <v>215</v>
      </c>
      <c r="H13624">
        <v>4</v>
      </c>
      <c r="I13624">
        <v>2016</v>
      </c>
      <c r="J13624">
        <v>2</v>
      </c>
      <c r="L13624">
        <v>23085555</v>
      </c>
      <c r="P13624" s="29" t="str">
        <f t="shared" si="538"/>
        <v>DRP</v>
      </c>
    </row>
    <row r="13625" spans="1:16" hidden="1" x14ac:dyDescent="0.25">
      <c r="A13625">
        <v>196449345</v>
      </c>
      <c r="B13625">
        <v>803400</v>
      </c>
      <c r="C13625" t="s">
        <v>212</v>
      </c>
      <c r="D13625">
        <v>2005118</v>
      </c>
      <c r="E13625" t="s">
        <v>223</v>
      </c>
      <c r="F13625" t="s">
        <v>214</v>
      </c>
      <c r="G13625" t="s">
        <v>215</v>
      </c>
      <c r="H13625">
        <v>4</v>
      </c>
      <c r="I13625">
        <v>2016</v>
      </c>
      <c r="J13625">
        <v>2</v>
      </c>
      <c r="L13625">
        <v>23086743</v>
      </c>
      <c r="M13625">
        <v>1.5</v>
      </c>
      <c r="P13625" s="29" t="str">
        <f t="shared" si="538"/>
        <v>DRP</v>
      </c>
    </row>
    <row r="13626" spans="1:16" hidden="1" x14ac:dyDescent="0.25">
      <c r="A13626">
        <v>196449345</v>
      </c>
      <c r="B13626">
        <v>803400</v>
      </c>
      <c r="C13626" t="s">
        <v>212</v>
      </c>
      <c r="D13626">
        <v>2005099</v>
      </c>
      <c r="E13626" t="s">
        <v>217</v>
      </c>
      <c r="F13626" t="s">
        <v>214</v>
      </c>
      <c r="G13626" t="s">
        <v>215</v>
      </c>
      <c r="H13626">
        <v>4</v>
      </c>
      <c r="I13626">
        <v>2016</v>
      </c>
      <c r="J13626">
        <v>2</v>
      </c>
      <c r="L13626">
        <v>23086541</v>
      </c>
      <c r="M13626">
        <v>2.2000000000000002</v>
      </c>
      <c r="P13626" s="29" t="str">
        <f t="shared" si="538"/>
        <v>DRP</v>
      </c>
    </row>
    <row r="13627" spans="1:16" hidden="1" x14ac:dyDescent="0.25">
      <c r="A13627">
        <v>196449345</v>
      </c>
      <c r="B13627">
        <v>803400</v>
      </c>
      <c r="C13627" t="s">
        <v>212</v>
      </c>
      <c r="D13627">
        <v>2005102</v>
      </c>
      <c r="E13627" t="s">
        <v>218</v>
      </c>
      <c r="F13627" t="s">
        <v>214</v>
      </c>
      <c r="G13627" t="s">
        <v>215</v>
      </c>
      <c r="H13627">
        <v>4</v>
      </c>
      <c r="I13627">
        <v>2016</v>
      </c>
      <c r="J13627">
        <v>2</v>
      </c>
      <c r="L13627">
        <v>23086740</v>
      </c>
      <c r="M13627">
        <v>1</v>
      </c>
      <c r="P13627" s="29" t="str">
        <f t="shared" si="538"/>
        <v>DRP</v>
      </c>
    </row>
    <row r="13628" spans="1:16" hidden="1" x14ac:dyDescent="0.25">
      <c r="A13628">
        <v>196449345</v>
      </c>
      <c r="B13628">
        <v>803400</v>
      </c>
      <c r="C13628" t="s">
        <v>212</v>
      </c>
      <c r="D13628">
        <v>2005117</v>
      </c>
      <c r="E13628" t="s">
        <v>220</v>
      </c>
      <c r="F13628" t="s">
        <v>214</v>
      </c>
      <c r="G13628" t="s">
        <v>215</v>
      </c>
      <c r="H13628">
        <v>4</v>
      </c>
      <c r="I13628">
        <v>2016</v>
      </c>
      <c r="J13628">
        <v>2</v>
      </c>
      <c r="L13628">
        <v>23084477</v>
      </c>
      <c r="P13628" s="29" t="str">
        <f t="shared" si="538"/>
        <v>DRP</v>
      </c>
    </row>
    <row r="13629" spans="1:16" hidden="1" x14ac:dyDescent="0.25">
      <c r="A13629">
        <v>196449345</v>
      </c>
      <c r="B13629">
        <v>803400</v>
      </c>
      <c r="C13629" t="s">
        <v>212</v>
      </c>
      <c r="D13629">
        <v>2021600</v>
      </c>
      <c r="E13629" t="s">
        <v>219</v>
      </c>
      <c r="F13629" t="s">
        <v>214</v>
      </c>
      <c r="G13629" t="s">
        <v>215</v>
      </c>
      <c r="H13629">
        <v>4</v>
      </c>
      <c r="I13629">
        <v>2016</v>
      </c>
      <c r="J13629">
        <v>2</v>
      </c>
      <c r="L13629">
        <v>23086545</v>
      </c>
      <c r="M13629">
        <v>1.5</v>
      </c>
      <c r="P13629" s="29" t="str">
        <f t="shared" si="538"/>
        <v>DRP</v>
      </c>
    </row>
    <row r="13630" spans="1:16" hidden="1" x14ac:dyDescent="0.25">
      <c r="A13630">
        <v>196449345</v>
      </c>
      <c r="B13630">
        <v>803400</v>
      </c>
      <c r="C13630" t="s">
        <v>212</v>
      </c>
      <c r="D13630">
        <v>2004116</v>
      </c>
      <c r="E13630" t="s">
        <v>229</v>
      </c>
      <c r="F13630" t="s">
        <v>214</v>
      </c>
      <c r="G13630" t="s">
        <v>215</v>
      </c>
      <c r="H13630">
        <v>3</v>
      </c>
      <c r="I13630">
        <v>2017</v>
      </c>
      <c r="J13630">
        <v>2</v>
      </c>
      <c r="L13630">
        <v>23098541</v>
      </c>
      <c r="M13630" t="s">
        <v>221</v>
      </c>
      <c r="P13630" s="29" t="str">
        <f t="shared" si="538"/>
        <v>BAD</v>
      </c>
    </row>
    <row r="13631" spans="1:16" hidden="1" x14ac:dyDescent="0.25">
      <c r="A13631">
        <v>196449345</v>
      </c>
      <c r="B13631">
        <v>803400</v>
      </c>
      <c r="C13631" t="s">
        <v>212</v>
      </c>
      <c r="D13631">
        <v>2019271</v>
      </c>
      <c r="E13631" t="s">
        <v>236</v>
      </c>
      <c r="F13631" t="s">
        <v>214</v>
      </c>
      <c r="G13631" t="s">
        <v>215</v>
      </c>
      <c r="H13631">
        <v>2</v>
      </c>
      <c r="I13631">
        <v>2018</v>
      </c>
      <c r="J13631">
        <v>1</v>
      </c>
      <c r="L13631">
        <v>23106265</v>
      </c>
      <c r="M13631">
        <v>4.8</v>
      </c>
      <c r="P13631" s="29">
        <f t="shared" si="538"/>
        <v>0.6333333333333333</v>
      </c>
    </row>
    <row r="13632" spans="1:16" hidden="1" x14ac:dyDescent="0.25">
      <c r="A13632">
        <v>196449345</v>
      </c>
      <c r="B13632">
        <v>803400</v>
      </c>
      <c r="C13632" t="s">
        <v>212</v>
      </c>
      <c r="D13632">
        <v>2019272</v>
      </c>
      <c r="E13632" t="s">
        <v>249</v>
      </c>
      <c r="F13632" t="s">
        <v>214</v>
      </c>
      <c r="G13632" t="s">
        <v>215</v>
      </c>
      <c r="H13632">
        <v>1</v>
      </c>
      <c r="I13632">
        <v>2019</v>
      </c>
      <c r="J13632">
        <v>2</v>
      </c>
      <c r="L13632">
        <v>23128976</v>
      </c>
      <c r="P13632" s="29" t="str">
        <f t="shared" si="538"/>
        <v>NULL</v>
      </c>
    </row>
    <row r="13633" spans="1:16" hidden="1" x14ac:dyDescent="0.25">
      <c r="A13633">
        <v>196451404</v>
      </c>
      <c r="B13633">
        <v>803401</v>
      </c>
      <c r="C13633" t="s">
        <v>318</v>
      </c>
      <c r="D13633">
        <v>2021600</v>
      </c>
      <c r="E13633" t="s">
        <v>219</v>
      </c>
      <c r="F13633" t="s">
        <v>214</v>
      </c>
      <c r="G13633" t="s">
        <v>215</v>
      </c>
      <c r="H13633">
        <v>3</v>
      </c>
      <c r="I13633">
        <v>2015</v>
      </c>
      <c r="J13633">
        <v>1</v>
      </c>
      <c r="L13633">
        <v>23066439</v>
      </c>
      <c r="M13633">
        <v>3.4</v>
      </c>
      <c r="P13633" s="29">
        <f t="shared" ref="P13633:P13646" si="539">IF(AND(ISNUMBER(M13633),H13633&lt;&gt;4,N13633&lt;&gt;"X"),(M13633-1)/6,IF(H13633=4,"DRP",IF(AND(H13633=3,M13633="NA"),"BAD",IF(AND(H13633=2),"CVL",IF(AND(H13633=1,ISBLANK(M13633)),"NULL","UNK")))))</f>
        <v>0.39999999999999997</v>
      </c>
    </row>
    <row r="13634" spans="1:16" hidden="1" x14ac:dyDescent="0.25">
      <c r="A13634">
        <v>196451404</v>
      </c>
      <c r="B13634">
        <v>803401</v>
      </c>
      <c r="C13634" t="s">
        <v>318</v>
      </c>
      <c r="D13634">
        <v>2005099</v>
      </c>
      <c r="E13634" t="s">
        <v>217</v>
      </c>
      <c r="F13634" t="s">
        <v>214</v>
      </c>
      <c r="G13634" t="s">
        <v>215</v>
      </c>
      <c r="H13634">
        <v>2</v>
      </c>
      <c r="I13634">
        <v>2015</v>
      </c>
      <c r="J13634">
        <v>1</v>
      </c>
      <c r="L13634">
        <v>23066430</v>
      </c>
      <c r="M13634">
        <v>4.5999999999999996</v>
      </c>
      <c r="P13634" s="29">
        <f t="shared" si="539"/>
        <v>0.6</v>
      </c>
    </row>
    <row r="13635" spans="1:16" hidden="1" x14ac:dyDescent="0.25">
      <c r="A13635">
        <v>196451404</v>
      </c>
      <c r="B13635">
        <v>803401</v>
      </c>
      <c r="C13635" t="s">
        <v>318</v>
      </c>
      <c r="D13635">
        <v>2021754</v>
      </c>
      <c r="E13635" t="s">
        <v>216</v>
      </c>
      <c r="F13635" t="s">
        <v>214</v>
      </c>
      <c r="G13635" t="s">
        <v>215</v>
      </c>
      <c r="H13635">
        <v>3</v>
      </c>
      <c r="I13635">
        <v>2015</v>
      </c>
      <c r="J13635">
        <v>1</v>
      </c>
      <c r="L13635">
        <v>23066446</v>
      </c>
      <c r="M13635">
        <v>3.2</v>
      </c>
      <c r="P13635" s="29">
        <f t="shared" si="539"/>
        <v>0.3666666666666667</v>
      </c>
    </row>
    <row r="13636" spans="1:16" hidden="1" x14ac:dyDescent="0.25">
      <c r="A13636">
        <v>196451404</v>
      </c>
      <c r="B13636">
        <v>803401</v>
      </c>
      <c r="C13636" t="s">
        <v>318</v>
      </c>
      <c r="D13636">
        <v>2005102</v>
      </c>
      <c r="E13636" t="s">
        <v>218</v>
      </c>
      <c r="F13636" t="s">
        <v>214</v>
      </c>
      <c r="G13636" t="s">
        <v>215</v>
      </c>
      <c r="H13636">
        <v>3</v>
      </c>
      <c r="I13636">
        <v>2015</v>
      </c>
      <c r="J13636">
        <v>1</v>
      </c>
      <c r="L13636">
        <v>23066489</v>
      </c>
      <c r="M13636">
        <v>3.4</v>
      </c>
      <c r="P13636" s="29">
        <f t="shared" si="539"/>
        <v>0.39999999999999997</v>
      </c>
    </row>
    <row r="13637" spans="1:16" hidden="1" x14ac:dyDescent="0.25">
      <c r="A13637">
        <v>196451404</v>
      </c>
      <c r="B13637">
        <v>803401</v>
      </c>
      <c r="C13637" t="s">
        <v>318</v>
      </c>
      <c r="D13637">
        <v>2004098</v>
      </c>
      <c r="E13637" t="s">
        <v>213</v>
      </c>
      <c r="F13637" t="s">
        <v>214</v>
      </c>
      <c r="G13637" t="s">
        <v>215</v>
      </c>
      <c r="H13637">
        <v>2</v>
      </c>
      <c r="I13637">
        <v>2015</v>
      </c>
      <c r="J13637">
        <v>1</v>
      </c>
      <c r="L13637">
        <v>23066523</v>
      </c>
      <c r="M13637">
        <v>6.7</v>
      </c>
      <c r="P13637" s="29">
        <f t="shared" si="539"/>
        <v>0.95000000000000007</v>
      </c>
    </row>
    <row r="13638" spans="1:16" hidden="1" x14ac:dyDescent="0.25">
      <c r="A13638">
        <v>196451404</v>
      </c>
      <c r="B13638">
        <v>803401</v>
      </c>
      <c r="C13638" t="s">
        <v>318</v>
      </c>
      <c r="D13638">
        <v>2005118</v>
      </c>
      <c r="E13638" t="s">
        <v>223</v>
      </c>
      <c r="F13638" t="s">
        <v>214</v>
      </c>
      <c r="G13638" t="s">
        <v>215</v>
      </c>
      <c r="H13638">
        <v>2</v>
      </c>
      <c r="I13638">
        <v>2015</v>
      </c>
      <c r="J13638">
        <v>1</v>
      </c>
      <c r="L13638">
        <v>23067520</v>
      </c>
      <c r="M13638">
        <v>4.4000000000000004</v>
      </c>
      <c r="P13638" s="29">
        <f t="shared" si="539"/>
        <v>0.56666666666666676</v>
      </c>
    </row>
    <row r="13639" spans="1:16" hidden="1" x14ac:dyDescent="0.25">
      <c r="A13639">
        <v>196451404</v>
      </c>
      <c r="B13639">
        <v>803401</v>
      </c>
      <c r="C13639" t="s">
        <v>318</v>
      </c>
      <c r="D13639">
        <v>2004112</v>
      </c>
      <c r="E13639" t="s">
        <v>244</v>
      </c>
      <c r="F13639" t="s">
        <v>214</v>
      </c>
      <c r="G13639" t="s">
        <v>215</v>
      </c>
      <c r="H13639">
        <v>2</v>
      </c>
      <c r="I13639">
        <v>2015</v>
      </c>
      <c r="J13639">
        <v>2</v>
      </c>
      <c r="L13639">
        <v>23073240</v>
      </c>
      <c r="M13639">
        <v>5.6</v>
      </c>
      <c r="P13639" s="29">
        <f t="shared" si="539"/>
        <v>0.76666666666666661</v>
      </c>
    </row>
    <row r="13640" spans="1:16" hidden="1" x14ac:dyDescent="0.25">
      <c r="A13640">
        <v>196451404</v>
      </c>
      <c r="B13640">
        <v>803401</v>
      </c>
      <c r="C13640" t="s">
        <v>318</v>
      </c>
      <c r="D13640">
        <v>2021580</v>
      </c>
      <c r="E13640" t="s">
        <v>241</v>
      </c>
      <c r="F13640" t="s">
        <v>214</v>
      </c>
      <c r="G13640" t="s">
        <v>215</v>
      </c>
      <c r="H13640">
        <v>2</v>
      </c>
      <c r="I13640">
        <v>2015</v>
      </c>
      <c r="J13640">
        <v>2</v>
      </c>
      <c r="L13640">
        <v>23072003</v>
      </c>
      <c r="M13640">
        <v>4.4000000000000004</v>
      </c>
      <c r="P13640" s="29">
        <f t="shared" si="539"/>
        <v>0.56666666666666676</v>
      </c>
    </row>
    <row r="13641" spans="1:16" hidden="1" x14ac:dyDescent="0.25">
      <c r="A13641">
        <v>196451404</v>
      </c>
      <c r="B13641">
        <v>803401</v>
      </c>
      <c r="C13641" t="s">
        <v>318</v>
      </c>
      <c r="D13641">
        <v>2005117</v>
      </c>
      <c r="E13641" t="s">
        <v>220</v>
      </c>
      <c r="F13641" t="s">
        <v>214</v>
      </c>
      <c r="G13641" t="s">
        <v>215</v>
      </c>
      <c r="H13641">
        <v>2</v>
      </c>
      <c r="I13641">
        <v>2015</v>
      </c>
      <c r="J13641">
        <v>2</v>
      </c>
      <c r="L13641">
        <v>23070390</v>
      </c>
      <c r="M13641">
        <v>4.3</v>
      </c>
      <c r="P13641" s="29">
        <f t="shared" si="539"/>
        <v>0.54999999999999993</v>
      </c>
    </row>
    <row r="13642" spans="1:16" hidden="1" x14ac:dyDescent="0.25">
      <c r="A13642">
        <v>196451404</v>
      </c>
      <c r="B13642">
        <v>803401</v>
      </c>
      <c r="C13642" t="s">
        <v>318</v>
      </c>
      <c r="D13642">
        <v>2005131</v>
      </c>
      <c r="E13642" t="s">
        <v>228</v>
      </c>
      <c r="F13642" t="s">
        <v>214</v>
      </c>
      <c r="G13642" t="s">
        <v>215</v>
      </c>
      <c r="H13642">
        <v>2</v>
      </c>
      <c r="I13642">
        <v>2015</v>
      </c>
      <c r="J13642">
        <v>2</v>
      </c>
      <c r="L13642">
        <v>23070713</v>
      </c>
      <c r="M13642">
        <v>5.2</v>
      </c>
      <c r="P13642" s="29">
        <f t="shared" si="539"/>
        <v>0.70000000000000007</v>
      </c>
    </row>
    <row r="13643" spans="1:16" hidden="1" x14ac:dyDescent="0.25">
      <c r="A13643">
        <v>196451404</v>
      </c>
      <c r="B13643">
        <v>803401</v>
      </c>
      <c r="C13643" t="s">
        <v>318</v>
      </c>
      <c r="D13643">
        <v>2021754</v>
      </c>
      <c r="E13643" t="s">
        <v>216</v>
      </c>
      <c r="F13643" t="s">
        <v>214</v>
      </c>
      <c r="G13643" t="s">
        <v>215</v>
      </c>
      <c r="H13643">
        <v>2</v>
      </c>
      <c r="I13643">
        <v>2015</v>
      </c>
      <c r="J13643">
        <v>2</v>
      </c>
      <c r="L13643">
        <v>23074133</v>
      </c>
      <c r="M13643">
        <v>4.3</v>
      </c>
      <c r="P13643" s="29">
        <f t="shared" si="539"/>
        <v>0.54999999999999993</v>
      </c>
    </row>
    <row r="13644" spans="1:16" hidden="1" x14ac:dyDescent="0.25">
      <c r="A13644">
        <v>196451404</v>
      </c>
      <c r="B13644">
        <v>803401</v>
      </c>
      <c r="C13644" t="s">
        <v>318</v>
      </c>
      <c r="D13644">
        <v>2005102</v>
      </c>
      <c r="E13644" t="s">
        <v>218</v>
      </c>
      <c r="F13644" t="s">
        <v>214</v>
      </c>
      <c r="G13644" t="s">
        <v>215</v>
      </c>
      <c r="H13644">
        <v>2</v>
      </c>
      <c r="I13644">
        <v>2015</v>
      </c>
      <c r="J13644">
        <v>2</v>
      </c>
      <c r="L13644">
        <v>23071945</v>
      </c>
      <c r="M13644">
        <v>5.3</v>
      </c>
      <c r="P13644" s="29">
        <f t="shared" si="539"/>
        <v>0.71666666666666667</v>
      </c>
    </row>
    <row r="13645" spans="1:16" hidden="1" x14ac:dyDescent="0.25">
      <c r="A13645">
        <v>196451404</v>
      </c>
      <c r="B13645">
        <v>803401</v>
      </c>
      <c r="C13645" t="s">
        <v>318</v>
      </c>
      <c r="D13645">
        <v>2021600</v>
      </c>
      <c r="E13645" t="s">
        <v>219</v>
      </c>
      <c r="F13645" t="s">
        <v>214</v>
      </c>
      <c r="G13645" t="s">
        <v>215</v>
      </c>
      <c r="H13645">
        <v>2</v>
      </c>
      <c r="I13645">
        <v>2015</v>
      </c>
      <c r="J13645">
        <v>2</v>
      </c>
      <c r="L13645">
        <v>23071941</v>
      </c>
      <c r="M13645">
        <v>5.4</v>
      </c>
      <c r="P13645" s="29">
        <f t="shared" si="539"/>
        <v>0.73333333333333339</v>
      </c>
    </row>
    <row r="13646" spans="1:16" hidden="1" x14ac:dyDescent="0.25">
      <c r="A13646">
        <v>196451404</v>
      </c>
      <c r="B13646">
        <v>803401</v>
      </c>
      <c r="C13646" t="s">
        <v>318</v>
      </c>
      <c r="D13646">
        <v>2021580</v>
      </c>
      <c r="E13646" t="s">
        <v>241</v>
      </c>
      <c r="F13646" t="s">
        <v>214</v>
      </c>
      <c r="G13646" t="s">
        <v>215</v>
      </c>
      <c r="H13646">
        <v>4</v>
      </c>
      <c r="I13646">
        <v>2015</v>
      </c>
      <c r="J13646">
        <v>2</v>
      </c>
      <c r="L13646">
        <v>23072001</v>
      </c>
      <c r="P13646" s="29" t="str">
        <f t="shared" si="539"/>
        <v>DRP</v>
      </c>
    </row>
    <row r="13647" spans="1:16" hidden="1" x14ac:dyDescent="0.25">
      <c r="A13647">
        <v>196451404</v>
      </c>
      <c r="B13647">
        <v>803401</v>
      </c>
      <c r="C13647" t="s">
        <v>318</v>
      </c>
      <c r="D13647">
        <v>2021602</v>
      </c>
      <c r="E13647" t="s">
        <v>242</v>
      </c>
      <c r="F13647" t="s">
        <v>214</v>
      </c>
      <c r="G13647" t="s">
        <v>215</v>
      </c>
      <c r="H13647">
        <v>2</v>
      </c>
      <c r="I13647">
        <v>2016</v>
      </c>
      <c r="J13647">
        <v>1</v>
      </c>
      <c r="L13647">
        <v>23081144</v>
      </c>
      <c r="M13647">
        <v>5.4</v>
      </c>
      <c r="P13647" s="29">
        <f t="shared" ref="P13647:P13678" si="540">IF(AND(ISNUMBER(M13647),H13647&lt;&gt;4),(M13647-1)/6,IF(H13647=4,"DRP",IF(AND(H13647=3,M13647="NA"),"BAD",IF(AND(H13647=2),"CVL",IF(AND(H13647=1,ISBLANK(M13647)),"NULL","UNK")))))</f>
        <v>0.73333333333333339</v>
      </c>
    </row>
    <row r="13648" spans="1:16" hidden="1" x14ac:dyDescent="0.25">
      <c r="A13648">
        <v>196451404</v>
      </c>
      <c r="B13648">
        <v>803401</v>
      </c>
      <c r="C13648" t="s">
        <v>318</v>
      </c>
      <c r="D13648">
        <v>2021763</v>
      </c>
      <c r="E13648" t="s">
        <v>298</v>
      </c>
      <c r="F13648" t="s">
        <v>214</v>
      </c>
      <c r="G13648" t="s">
        <v>215</v>
      </c>
      <c r="H13648">
        <v>2</v>
      </c>
      <c r="I13648">
        <v>2016</v>
      </c>
      <c r="J13648">
        <v>1</v>
      </c>
      <c r="L13648">
        <v>23081192</v>
      </c>
      <c r="M13648">
        <v>4.9000000000000004</v>
      </c>
      <c r="P13648" s="29">
        <f t="shared" si="540"/>
        <v>0.65</v>
      </c>
    </row>
    <row r="13649" spans="1:16" hidden="1" x14ac:dyDescent="0.25">
      <c r="A13649">
        <v>196451404</v>
      </c>
      <c r="B13649">
        <v>803401</v>
      </c>
      <c r="C13649" t="s">
        <v>318</v>
      </c>
      <c r="D13649">
        <v>2021756</v>
      </c>
      <c r="E13649" t="s">
        <v>253</v>
      </c>
      <c r="F13649" t="s">
        <v>214</v>
      </c>
      <c r="G13649" t="s">
        <v>215</v>
      </c>
      <c r="H13649">
        <v>2</v>
      </c>
      <c r="I13649">
        <v>2016</v>
      </c>
      <c r="J13649">
        <v>1</v>
      </c>
      <c r="L13649">
        <v>23081182</v>
      </c>
      <c r="M13649">
        <v>5.4</v>
      </c>
      <c r="P13649" s="29">
        <f t="shared" si="540"/>
        <v>0.73333333333333339</v>
      </c>
    </row>
    <row r="13650" spans="1:16" hidden="1" x14ac:dyDescent="0.25">
      <c r="A13650">
        <v>196451404</v>
      </c>
      <c r="B13650">
        <v>803401</v>
      </c>
      <c r="C13650" t="s">
        <v>318</v>
      </c>
      <c r="D13650">
        <v>2019271</v>
      </c>
      <c r="E13650" t="s">
        <v>236</v>
      </c>
      <c r="F13650" t="s">
        <v>214</v>
      </c>
      <c r="G13650" t="s">
        <v>215</v>
      </c>
      <c r="H13650">
        <v>2</v>
      </c>
      <c r="I13650">
        <v>2016</v>
      </c>
      <c r="J13650">
        <v>1</v>
      </c>
      <c r="L13650">
        <v>23080573</v>
      </c>
      <c r="M13650">
        <v>5.3</v>
      </c>
      <c r="P13650" s="29">
        <f t="shared" si="540"/>
        <v>0.71666666666666667</v>
      </c>
    </row>
    <row r="13651" spans="1:16" hidden="1" x14ac:dyDescent="0.25">
      <c r="A13651">
        <v>196451404</v>
      </c>
      <c r="B13651">
        <v>803401</v>
      </c>
      <c r="C13651" t="s">
        <v>318</v>
      </c>
      <c r="D13651">
        <v>2004099</v>
      </c>
      <c r="E13651" t="s">
        <v>245</v>
      </c>
      <c r="F13651" t="s">
        <v>214</v>
      </c>
      <c r="G13651" t="s">
        <v>215</v>
      </c>
      <c r="H13651">
        <v>2</v>
      </c>
      <c r="I13651">
        <v>2016</v>
      </c>
      <c r="J13651">
        <v>1</v>
      </c>
      <c r="L13651">
        <v>23073324</v>
      </c>
      <c r="M13651">
        <v>4.9000000000000004</v>
      </c>
      <c r="P13651" s="29">
        <f t="shared" si="540"/>
        <v>0.65</v>
      </c>
    </row>
    <row r="13652" spans="1:16" hidden="1" x14ac:dyDescent="0.25">
      <c r="A13652">
        <v>196451404</v>
      </c>
      <c r="B13652">
        <v>803401</v>
      </c>
      <c r="C13652" t="s">
        <v>318</v>
      </c>
      <c r="D13652">
        <v>2004116</v>
      </c>
      <c r="E13652" t="s">
        <v>229</v>
      </c>
      <c r="F13652" t="s">
        <v>214</v>
      </c>
      <c r="G13652" t="s">
        <v>215</v>
      </c>
      <c r="H13652">
        <v>2</v>
      </c>
      <c r="I13652">
        <v>2016</v>
      </c>
      <c r="J13652">
        <v>1</v>
      </c>
      <c r="L13652">
        <v>23078178</v>
      </c>
      <c r="M13652">
        <v>5.2</v>
      </c>
      <c r="P13652" s="29">
        <f t="shared" si="540"/>
        <v>0.70000000000000007</v>
      </c>
    </row>
    <row r="13653" spans="1:16" hidden="1" x14ac:dyDescent="0.25">
      <c r="A13653">
        <v>196451404</v>
      </c>
      <c r="B13653">
        <v>803401</v>
      </c>
      <c r="C13653" t="s">
        <v>318</v>
      </c>
      <c r="D13653">
        <v>2019272</v>
      </c>
      <c r="E13653" t="s">
        <v>249</v>
      </c>
      <c r="F13653" t="s">
        <v>214</v>
      </c>
      <c r="G13653" t="s">
        <v>215</v>
      </c>
      <c r="H13653">
        <v>4</v>
      </c>
      <c r="I13653">
        <v>2016</v>
      </c>
      <c r="J13653">
        <v>1</v>
      </c>
      <c r="L13653">
        <v>23080709</v>
      </c>
      <c r="P13653" s="29" t="str">
        <f t="shared" si="540"/>
        <v>DRP</v>
      </c>
    </row>
    <row r="13654" spans="1:16" hidden="1" x14ac:dyDescent="0.25">
      <c r="A13654">
        <v>196451404</v>
      </c>
      <c r="B13654">
        <v>803401</v>
      </c>
      <c r="C13654" t="s">
        <v>318</v>
      </c>
      <c r="D13654">
        <v>2021993</v>
      </c>
      <c r="E13654" t="s">
        <v>256</v>
      </c>
      <c r="F13654" t="s">
        <v>214</v>
      </c>
      <c r="G13654" t="s">
        <v>215</v>
      </c>
      <c r="H13654">
        <v>2</v>
      </c>
      <c r="I13654">
        <v>2016</v>
      </c>
      <c r="J13654">
        <v>2</v>
      </c>
      <c r="L13654">
        <v>23086519</v>
      </c>
      <c r="M13654">
        <v>4.4000000000000004</v>
      </c>
      <c r="P13654" s="29">
        <f t="shared" si="540"/>
        <v>0.56666666666666676</v>
      </c>
    </row>
    <row r="13655" spans="1:16" hidden="1" x14ac:dyDescent="0.25">
      <c r="A13655">
        <v>196451404</v>
      </c>
      <c r="B13655">
        <v>803401</v>
      </c>
      <c r="C13655" t="s">
        <v>318</v>
      </c>
      <c r="D13655">
        <v>2021874</v>
      </c>
      <c r="E13655" t="s">
        <v>226</v>
      </c>
      <c r="F13655" t="s">
        <v>214</v>
      </c>
      <c r="G13655" t="s">
        <v>215</v>
      </c>
      <c r="H13655">
        <v>2</v>
      </c>
      <c r="I13655">
        <v>2016</v>
      </c>
      <c r="J13655">
        <v>2</v>
      </c>
      <c r="L13655">
        <v>23086862</v>
      </c>
      <c r="M13655">
        <v>5.6</v>
      </c>
      <c r="P13655" s="29">
        <f t="shared" si="540"/>
        <v>0.76666666666666661</v>
      </c>
    </row>
    <row r="13656" spans="1:16" hidden="1" x14ac:dyDescent="0.25">
      <c r="A13656">
        <v>196451404</v>
      </c>
      <c r="B13656">
        <v>803401</v>
      </c>
      <c r="C13656" t="s">
        <v>318</v>
      </c>
      <c r="D13656">
        <v>2019272</v>
      </c>
      <c r="E13656" t="s">
        <v>249</v>
      </c>
      <c r="F13656" t="s">
        <v>214</v>
      </c>
      <c r="G13656" t="s">
        <v>215</v>
      </c>
      <c r="H13656">
        <v>4</v>
      </c>
      <c r="I13656">
        <v>2016</v>
      </c>
      <c r="J13656">
        <v>2</v>
      </c>
      <c r="L13656">
        <v>23086064</v>
      </c>
      <c r="P13656" s="29" t="str">
        <f t="shared" si="540"/>
        <v>DRP</v>
      </c>
    </row>
    <row r="13657" spans="1:16" hidden="1" x14ac:dyDescent="0.25">
      <c r="A13657">
        <v>196451404</v>
      </c>
      <c r="B13657">
        <v>803401</v>
      </c>
      <c r="C13657" t="s">
        <v>318</v>
      </c>
      <c r="D13657">
        <v>2021781</v>
      </c>
      <c r="E13657" t="s">
        <v>235</v>
      </c>
      <c r="F13657" t="s">
        <v>214</v>
      </c>
      <c r="G13657" t="s">
        <v>215</v>
      </c>
      <c r="H13657">
        <v>2</v>
      </c>
      <c r="I13657">
        <v>2016</v>
      </c>
      <c r="J13657">
        <v>2</v>
      </c>
      <c r="L13657">
        <v>23086871</v>
      </c>
      <c r="M13657">
        <v>4.2</v>
      </c>
      <c r="P13657" s="29">
        <f t="shared" si="540"/>
        <v>0.53333333333333333</v>
      </c>
    </row>
    <row r="13658" spans="1:16" hidden="1" x14ac:dyDescent="0.25">
      <c r="A13658">
        <v>196451404</v>
      </c>
      <c r="B13658">
        <v>803401</v>
      </c>
      <c r="C13658" t="s">
        <v>318</v>
      </c>
      <c r="D13658">
        <v>2021638</v>
      </c>
      <c r="E13658" t="s">
        <v>250</v>
      </c>
      <c r="F13658" t="s">
        <v>214</v>
      </c>
      <c r="G13658" t="s">
        <v>215</v>
      </c>
      <c r="H13658">
        <v>2</v>
      </c>
      <c r="I13658">
        <v>2016</v>
      </c>
      <c r="J13658">
        <v>2</v>
      </c>
      <c r="L13658">
        <v>23086852</v>
      </c>
      <c r="M13658">
        <v>4.5</v>
      </c>
      <c r="P13658" s="29">
        <f t="shared" si="540"/>
        <v>0.58333333333333337</v>
      </c>
    </row>
    <row r="13659" spans="1:16" hidden="1" x14ac:dyDescent="0.25">
      <c r="A13659">
        <v>196451404</v>
      </c>
      <c r="B13659">
        <v>803401</v>
      </c>
      <c r="C13659" t="s">
        <v>318</v>
      </c>
      <c r="D13659">
        <v>2021596</v>
      </c>
      <c r="E13659" t="s">
        <v>294</v>
      </c>
      <c r="F13659" t="s">
        <v>214</v>
      </c>
      <c r="G13659" t="s">
        <v>215</v>
      </c>
      <c r="H13659">
        <v>2</v>
      </c>
      <c r="I13659">
        <v>2016</v>
      </c>
      <c r="J13659">
        <v>2</v>
      </c>
      <c r="L13659">
        <v>23086860</v>
      </c>
      <c r="M13659">
        <v>4.5</v>
      </c>
      <c r="P13659" s="29">
        <f t="shared" si="540"/>
        <v>0.58333333333333337</v>
      </c>
    </row>
    <row r="13660" spans="1:16" hidden="1" x14ac:dyDescent="0.25">
      <c r="A13660">
        <v>196451404</v>
      </c>
      <c r="B13660">
        <v>803401</v>
      </c>
      <c r="C13660" t="s">
        <v>318</v>
      </c>
      <c r="D13660">
        <v>2005120</v>
      </c>
      <c r="E13660" t="s">
        <v>293</v>
      </c>
      <c r="F13660" t="s">
        <v>214</v>
      </c>
      <c r="G13660" t="s">
        <v>215</v>
      </c>
      <c r="H13660">
        <v>2</v>
      </c>
      <c r="I13660">
        <v>2016</v>
      </c>
      <c r="J13660">
        <v>2</v>
      </c>
      <c r="L13660">
        <v>23086515</v>
      </c>
      <c r="M13660">
        <v>5</v>
      </c>
      <c r="P13660" s="29">
        <f t="shared" si="540"/>
        <v>0.66666666666666663</v>
      </c>
    </row>
    <row r="13661" spans="1:16" hidden="1" x14ac:dyDescent="0.25">
      <c r="A13661">
        <v>196451404</v>
      </c>
      <c r="B13661">
        <v>803401</v>
      </c>
      <c r="C13661" t="s">
        <v>318</v>
      </c>
      <c r="D13661">
        <v>2004591</v>
      </c>
      <c r="E13661" t="s">
        <v>271</v>
      </c>
      <c r="F13661" t="s">
        <v>214</v>
      </c>
      <c r="G13661" t="s">
        <v>215</v>
      </c>
      <c r="H13661">
        <v>2</v>
      </c>
      <c r="I13661">
        <v>2017</v>
      </c>
      <c r="J13661">
        <v>1</v>
      </c>
      <c r="L13661">
        <v>23093319</v>
      </c>
      <c r="M13661">
        <v>5</v>
      </c>
      <c r="P13661" s="29">
        <f t="shared" si="540"/>
        <v>0.66666666666666663</v>
      </c>
    </row>
    <row r="13662" spans="1:16" hidden="1" x14ac:dyDescent="0.25">
      <c r="A13662">
        <v>196451404</v>
      </c>
      <c r="B13662">
        <v>803401</v>
      </c>
      <c r="C13662" t="s">
        <v>318</v>
      </c>
      <c r="D13662">
        <v>2004752</v>
      </c>
      <c r="E13662" t="s">
        <v>290</v>
      </c>
      <c r="F13662" t="s">
        <v>214</v>
      </c>
      <c r="G13662" t="s">
        <v>215</v>
      </c>
      <c r="H13662">
        <v>2</v>
      </c>
      <c r="I13662">
        <v>2017</v>
      </c>
      <c r="J13662">
        <v>1</v>
      </c>
      <c r="L13662">
        <v>23093323</v>
      </c>
      <c r="M13662">
        <v>4.3</v>
      </c>
      <c r="P13662" s="29">
        <f t="shared" si="540"/>
        <v>0.54999999999999993</v>
      </c>
    </row>
    <row r="13663" spans="1:16" hidden="1" x14ac:dyDescent="0.25">
      <c r="A13663">
        <v>196451404</v>
      </c>
      <c r="B13663">
        <v>803401</v>
      </c>
      <c r="C13663" t="s">
        <v>318</v>
      </c>
      <c r="D13663">
        <v>2021640</v>
      </c>
      <c r="E13663" t="s">
        <v>227</v>
      </c>
      <c r="F13663" t="s">
        <v>214</v>
      </c>
      <c r="G13663" t="s">
        <v>215</v>
      </c>
      <c r="H13663">
        <v>2</v>
      </c>
      <c r="I13663">
        <v>2017</v>
      </c>
      <c r="J13663">
        <v>1</v>
      </c>
      <c r="L13663">
        <v>23092942</v>
      </c>
      <c r="M13663">
        <v>4.4000000000000004</v>
      </c>
      <c r="P13663" s="29">
        <f t="shared" si="540"/>
        <v>0.56666666666666676</v>
      </c>
    </row>
    <row r="13664" spans="1:16" hidden="1" x14ac:dyDescent="0.25">
      <c r="A13664">
        <v>196451404</v>
      </c>
      <c r="B13664">
        <v>803401</v>
      </c>
      <c r="C13664" t="s">
        <v>318</v>
      </c>
      <c r="D13664">
        <v>2021787</v>
      </c>
      <c r="E13664" t="s">
        <v>292</v>
      </c>
      <c r="F13664" t="s">
        <v>214</v>
      </c>
      <c r="G13664" t="s">
        <v>215</v>
      </c>
      <c r="H13664">
        <v>2</v>
      </c>
      <c r="I13664">
        <v>2017</v>
      </c>
      <c r="J13664">
        <v>1</v>
      </c>
      <c r="L13664">
        <v>23093320</v>
      </c>
      <c r="M13664">
        <v>5.7</v>
      </c>
      <c r="P13664" s="29">
        <f t="shared" si="540"/>
        <v>0.78333333333333333</v>
      </c>
    </row>
    <row r="13665" spans="1:16" hidden="1" x14ac:dyDescent="0.25">
      <c r="A13665">
        <v>196451404</v>
      </c>
      <c r="B13665">
        <v>803401</v>
      </c>
      <c r="C13665" t="s">
        <v>318</v>
      </c>
      <c r="D13665">
        <v>2021750</v>
      </c>
      <c r="E13665" t="s">
        <v>296</v>
      </c>
      <c r="F13665" t="s">
        <v>214</v>
      </c>
      <c r="G13665" t="s">
        <v>215</v>
      </c>
      <c r="H13665">
        <v>2</v>
      </c>
      <c r="I13665">
        <v>2017</v>
      </c>
      <c r="J13665">
        <v>1</v>
      </c>
      <c r="L13665">
        <v>23091959</v>
      </c>
      <c r="M13665">
        <v>5.4</v>
      </c>
      <c r="P13665" s="29">
        <f t="shared" si="540"/>
        <v>0.73333333333333339</v>
      </c>
    </row>
    <row r="13666" spans="1:16" hidden="1" x14ac:dyDescent="0.25">
      <c r="A13666">
        <v>196451404</v>
      </c>
      <c r="B13666">
        <v>803401</v>
      </c>
      <c r="C13666" t="s">
        <v>318</v>
      </c>
      <c r="D13666">
        <v>2021679</v>
      </c>
      <c r="E13666" t="s">
        <v>259</v>
      </c>
      <c r="F13666" t="s">
        <v>214</v>
      </c>
      <c r="G13666" t="s">
        <v>215</v>
      </c>
      <c r="H13666">
        <v>2</v>
      </c>
      <c r="I13666">
        <v>2017</v>
      </c>
      <c r="J13666">
        <v>1</v>
      </c>
      <c r="L13666">
        <v>23092951</v>
      </c>
      <c r="M13666">
        <v>5.8</v>
      </c>
      <c r="P13666" s="29">
        <f t="shared" si="540"/>
        <v>0.79999999999999993</v>
      </c>
    </row>
    <row r="13667" spans="1:16" hidden="1" x14ac:dyDescent="0.25">
      <c r="A13667">
        <v>196451404</v>
      </c>
      <c r="B13667">
        <v>803401</v>
      </c>
      <c r="C13667" t="s">
        <v>318</v>
      </c>
      <c r="D13667">
        <v>2021725</v>
      </c>
      <c r="E13667" t="s">
        <v>257</v>
      </c>
      <c r="F13667" t="s">
        <v>214</v>
      </c>
      <c r="G13667" t="s">
        <v>215</v>
      </c>
      <c r="H13667">
        <v>2</v>
      </c>
      <c r="I13667">
        <v>2017</v>
      </c>
      <c r="J13667">
        <v>1</v>
      </c>
      <c r="L13667">
        <v>23091960</v>
      </c>
      <c r="M13667">
        <v>4.0999999999999996</v>
      </c>
      <c r="P13667" s="29">
        <f t="shared" si="540"/>
        <v>0.51666666666666661</v>
      </c>
    </row>
    <row r="13668" spans="1:16" hidden="1" x14ac:dyDescent="0.25">
      <c r="A13668">
        <v>196451404</v>
      </c>
      <c r="B13668">
        <v>803401</v>
      </c>
      <c r="C13668" t="s">
        <v>318</v>
      </c>
      <c r="D13668">
        <v>2004586</v>
      </c>
      <c r="E13668" t="s">
        <v>325</v>
      </c>
      <c r="F13668" t="s">
        <v>214</v>
      </c>
      <c r="G13668" t="s">
        <v>215</v>
      </c>
      <c r="H13668">
        <v>2</v>
      </c>
      <c r="I13668">
        <v>2017</v>
      </c>
      <c r="J13668">
        <v>2</v>
      </c>
      <c r="L13668">
        <v>23097712</v>
      </c>
      <c r="M13668">
        <v>5.2</v>
      </c>
      <c r="P13668" s="29">
        <f t="shared" si="540"/>
        <v>0.70000000000000007</v>
      </c>
    </row>
    <row r="13669" spans="1:16" hidden="1" x14ac:dyDescent="0.25">
      <c r="A13669">
        <v>196451404</v>
      </c>
      <c r="B13669">
        <v>803401</v>
      </c>
      <c r="C13669" t="s">
        <v>318</v>
      </c>
      <c r="D13669">
        <v>2021591</v>
      </c>
      <c r="E13669" t="s">
        <v>240</v>
      </c>
      <c r="F13669" t="s">
        <v>214</v>
      </c>
      <c r="G13669" t="s">
        <v>215</v>
      </c>
      <c r="H13669">
        <v>2</v>
      </c>
      <c r="I13669">
        <v>2017</v>
      </c>
      <c r="J13669">
        <v>2</v>
      </c>
      <c r="L13669">
        <v>23097630</v>
      </c>
      <c r="M13669">
        <v>5.3</v>
      </c>
      <c r="P13669" s="29">
        <f t="shared" si="540"/>
        <v>0.71666666666666667</v>
      </c>
    </row>
    <row r="13670" spans="1:16" hidden="1" x14ac:dyDescent="0.25">
      <c r="A13670">
        <v>196451404</v>
      </c>
      <c r="B13670">
        <v>803401</v>
      </c>
      <c r="C13670" t="s">
        <v>318</v>
      </c>
      <c r="D13670">
        <v>2021631</v>
      </c>
      <c r="E13670" t="s">
        <v>302</v>
      </c>
      <c r="F13670" t="s">
        <v>214</v>
      </c>
      <c r="G13670" t="s">
        <v>215</v>
      </c>
      <c r="H13670">
        <v>2</v>
      </c>
      <c r="I13670">
        <v>2017</v>
      </c>
      <c r="J13670">
        <v>2</v>
      </c>
      <c r="L13670">
        <v>23101235</v>
      </c>
      <c r="M13670">
        <v>5.4</v>
      </c>
      <c r="P13670" s="29">
        <f t="shared" si="540"/>
        <v>0.73333333333333339</v>
      </c>
    </row>
    <row r="13671" spans="1:16" hidden="1" x14ac:dyDescent="0.25">
      <c r="A13671">
        <v>196451404</v>
      </c>
      <c r="B13671">
        <v>803401</v>
      </c>
      <c r="C13671" t="s">
        <v>318</v>
      </c>
      <c r="D13671">
        <v>2021723</v>
      </c>
      <c r="E13671" t="s">
        <v>299</v>
      </c>
      <c r="F13671" t="s">
        <v>214</v>
      </c>
      <c r="G13671" t="s">
        <v>215</v>
      </c>
      <c r="H13671">
        <v>2</v>
      </c>
      <c r="I13671">
        <v>2017</v>
      </c>
      <c r="J13671">
        <v>2</v>
      </c>
      <c r="L13671">
        <v>23097633</v>
      </c>
      <c r="M13671">
        <v>6.3</v>
      </c>
      <c r="P13671" s="29">
        <f t="shared" si="540"/>
        <v>0.8833333333333333</v>
      </c>
    </row>
    <row r="13672" spans="1:16" hidden="1" x14ac:dyDescent="0.25">
      <c r="A13672">
        <v>196451404</v>
      </c>
      <c r="B13672">
        <v>803401</v>
      </c>
      <c r="C13672" t="s">
        <v>318</v>
      </c>
      <c r="D13672">
        <v>2021865</v>
      </c>
      <c r="E13672" t="s">
        <v>301</v>
      </c>
      <c r="F13672" t="s">
        <v>214</v>
      </c>
      <c r="G13672" t="s">
        <v>215</v>
      </c>
      <c r="H13672">
        <v>2</v>
      </c>
      <c r="I13672">
        <v>2017</v>
      </c>
      <c r="J13672">
        <v>2</v>
      </c>
      <c r="L13672">
        <v>23097629</v>
      </c>
      <c r="M13672">
        <v>5.2</v>
      </c>
      <c r="P13672" s="29">
        <f t="shared" si="540"/>
        <v>0.70000000000000007</v>
      </c>
    </row>
    <row r="13673" spans="1:16" hidden="1" x14ac:dyDescent="0.25">
      <c r="A13673">
        <v>196451404</v>
      </c>
      <c r="B13673">
        <v>803401</v>
      </c>
      <c r="C13673" t="s">
        <v>318</v>
      </c>
      <c r="D13673">
        <v>2021615</v>
      </c>
      <c r="E13673" t="s">
        <v>255</v>
      </c>
      <c r="F13673" t="s">
        <v>214</v>
      </c>
      <c r="G13673" t="s">
        <v>215</v>
      </c>
      <c r="H13673">
        <v>2</v>
      </c>
      <c r="I13673">
        <v>2017</v>
      </c>
      <c r="J13673">
        <v>2</v>
      </c>
      <c r="L13673">
        <v>23097634</v>
      </c>
      <c r="M13673">
        <v>5</v>
      </c>
      <c r="P13673" s="29">
        <f t="shared" si="540"/>
        <v>0.66666666666666663</v>
      </c>
    </row>
    <row r="13674" spans="1:16" hidden="1" x14ac:dyDescent="0.25">
      <c r="A13674">
        <v>196451404</v>
      </c>
      <c r="B13674">
        <v>803401</v>
      </c>
      <c r="C13674" t="s">
        <v>318</v>
      </c>
      <c r="D13674">
        <v>2024862</v>
      </c>
      <c r="E13674" t="s">
        <v>289</v>
      </c>
      <c r="F13674" t="s">
        <v>214</v>
      </c>
      <c r="G13674" t="s">
        <v>215</v>
      </c>
      <c r="H13674">
        <v>2</v>
      </c>
      <c r="I13674">
        <v>2017</v>
      </c>
      <c r="J13674">
        <v>2</v>
      </c>
      <c r="L13674">
        <v>23097632</v>
      </c>
      <c r="M13674">
        <v>5.8</v>
      </c>
      <c r="P13674" s="29">
        <f t="shared" si="540"/>
        <v>0.79999999999999993</v>
      </c>
    </row>
    <row r="13675" spans="1:16" hidden="1" x14ac:dyDescent="0.25">
      <c r="A13675">
        <v>196451404</v>
      </c>
      <c r="B13675">
        <v>803401</v>
      </c>
      <c r="C13675" t="s">
        <v>318</v>
      </c>
      <c r="D13675">
        <v>2021775</v>
      </c>
      <c r="E13675" t="s">
        <v>286</v>
      </c>
      <c r="F13675" t="s">
        <v>214</v>
      </c>
      <c r="G13675" t="s">
        <v>215</v>
      </c>
      <c r="H13675">
        <v>2</v>
      </c>
      <c r="I13675">
        <v>2018</v>
      </c>
      <c r="J13675">
        <v>1</v>
      </c>
      <c r="M13675">
        <v>6</v>
      </c>
      <c r="P13675" s="29">
        <f t="shared" si="540"/>
        <v>0.83333333333333337</v>
      </c>
    </row>
    <row r="13676" spans="1:16" hidden="1" x14ac:dyDescent="0.25">
      <c r="A13676">
        <v>196451404</v>
      </c>
      <c r="B13676">
        <v>803401</v>
      </c>
      <c r="C13676" t="s">
        <v>318</v>
      </c>
      <c r="D13676">
        <v>2021744</v>
      </c>
      <c r="E13676" t="s">
        <v>262</v>
      </c>
      <c r="F13676" t="s">
        <v>214</v>
      </c>
      <c r="G13676" t="s">
        <v>215</v>
      </c>
      <c r="H13676">
        <v>2</v>
      </c>
      <c r="I13676">
        <v>2018</v>
      </c>
      <c r="J13676">
        <v>1</v>
      </c>
      <c r="L13676">
        <v>23107805</v>
      </c>
      <c r="M13676">
        <v>5.6</v>
      </c>
      <c r="P13676" s="29">
        <f t="shared" si="540"/>
        <v>0.76666666666666661</v>
      </c>
    </row>
    <row r="13677" spans="1:16" hidden="1" x14ac:dyDescent="0.25">
      <c r="A13677">
        <v>196451404</v>
      </c>
      <c r="B13677">
        <v>803401</v>
      </c>
      <c r="C13677" t="s">
        <v>318</v>
      </c>
      <c r="D13677">
        <v>2024863</v>
      </c>
      <c r="E13677" t="s">
        <v>304</v>
      </c>
      <c r="F13677" t="s">
        <v>214</v>
      </c>
      <c r="G13677" t="s">
        <v>215</v>
      </c>
      <c r="H13677">
        <v>2</v>
      </c>
      <c r="I13677">
        <v>2018</v>
      </c>
      <c r="J13677">
        <v>1</v>
      </c>
      <c r="L13677">
        <v>23107771</v>
      </c>
      <c r="M13677">
        <v>5.2</v>
      </c>
      <c r="P13677" s="29">
        <f t="shared" si="540"/>
        <v>0.70000000000000007</v>
      </c>
    </row>
    <row r="13678" spans="1:16" hidden="1" x14ac:dyDescent="0.25">
      <c r="A13678">
        <v>196451404</v>
      </c>
      <c r="B13678">
        <v>803401</v>
      </c>
      <c r="C13678" t="s">
        <v>318</v>
      </c>
      <c r="D13678">
        <v>2024921</v>
      </c>
      <c r="E13678" t="s">
        <v>225</v>
      </c>
      <c r="F13678" t="s">
        <v>214</v>
      </c>
      <c r="G13678" t="s">
        <v>215</v>
      </c>
      <c r="H13678">
        <v>2</v>
      </c>
      <c r="I13678">
        <v>2018</v>
      </c>
      <c r="J13678">
        <v>1</v>
      </c>
      <c r="L13678">
        <v>23107811</v>
      </c>
      <c r="M13678">
        <v>5.9</v>
      </c>
      <c r="P13678" s="29">
        <f t="shared" si="540"/>
        <v>0.81666666666666676</v>
      </c>
    </row>
    <row r="13679" spans="1:16" hidden="1" x14ac:dyDescent="0.25">
      <c r="A13679">
        <v>196451404</v>
      </c>
      <c r="B13679">
        <v>803401</v>
      </c>
      <c r="C13679" t="s">
        <v>318</v>
      </c>
      <c r="D13679">
        <v>2019272</v>
      </c>
      <c r="E13679" t="s">
        <v>249</v>
      </c>
      <c r="F13679" t="s">
        <v>214</v>
      </c>
      <c r="G13679" t="s">
        <v>215</v>
      </c>
      <c r="H13679">
        <v>2</v>
      </c>
      <c r="I13679">
        <v>2018</v>
      </c>
      <c r="J13679">
        <v>1</v>
      </c>
      <c r="L13679">
        <v>23104905</v>
      </c>
      <c r="M13679">
        <v>5.2</v>
      </c>
      <c r="P13679" s="29">
        <f t="shared" ref="P13679:P13708" si="541">IF(AND(ISNUMBER(M13679),H13679&lt;&gt;4),(M13679-1)/6,IF(H13679=4,"DRP",IF(AND(H13679=3,M13679="NA"),"BAD",IF(AND(H13679=2),"CVL",IF(AND(H13679=1,ISBLANK(M13679)),"NULL","UNK")))))</f>
        <v>0.70000000000000007</v>
      </c>
    </row>
    <row r="13680" spans="1:16" hidden="1" x14ac:dyDescent="0.25">
      <c r="A13680">
        <v>196451404</v>
      </c>
      <c r="B13680">
        <v>803401</v>
      </c>
      <c r="C13680" t="s">
        <v>318</v>
      </c>
      <c r="D13680">
        <v>2004597</v>
      </c>
      <c r="E13680" t="s">
        <v>279</v>
      </c>
      <c r="F13680" t="s">
        <v>214</v>
      </c>
      <c r="G13680" t="s">
        <v>215</v>
      </c>
      <c r="H13680">
        <v>2</v>
      </c>
      <c r="I13680">
        <v>2018</v>
      </c>
      <c r="J13680">
        <v>1</v>
      </c>
      <c r="L13680">
        <v>23107759</v>
      </c>
      <c r="M13680">
        <v>6.1</v>
      </c>
      <c r="P13680" s="29">
        <f t="shared" si="541"/>
        <v>0.85</v>
      </c>
    </row>
    <row r="13681" spans="1:16" hidden="1" x14ac:dyDescent="0.25">
      <c r="A13681">
        <v>196451404</v>
      </c>
      <c r="B13681">
        <v>803401</v>
      </c>
      <c r="C13681" t="s">
        <v>318</v>
      </c>
      <c r="D13681">
        <v>2021661</v>
      </c>
      <c r="E13681" t="s">
        <v>305</v>
      </c>
      <c r="F13681" t="s">
        <v>214</v>
      </c>
      <c r="G13681" t="s">
        <v>215</v>
      </c>
      <c r="H13681">
        <v>2</v>
      </c>
      <c r="I13681">
        <v>2018</v>
      </c>
      <c r="J13681">
        <v>1</v>
      </c>
      <c r="L13681">
        <v>23107773</v>
      </c>
      <c r="M13681">
        <v>5.0999999999999996</v>
      </c>
      <c r="P13681" s="29">
        <f t="shared" si="541"/>
        <v>0.68333333333333324</v>
      </c>
    </row>
    <row r="13682" spans="1:16" hidden="1" x14ac:dyDescent="0.25">
      <c r="A13682">
        <v>196451404</v>
      </c>
      <c r="B13682">
        <v>803401</v>
      </c>
      <c r="C13682" t="s">
        <v>318</v>
      </c>
      <c r="D13682">
        <v>2021671</v>
      </c>
      <c r="E13682" t="s">
        <v>303</v>
      </c>
      <c r="F13682" t="s">
        <v>214</v>
      </c>
      <c r="G13682" t="s">
        <v>215</v>
      </c>
      <c r="H13682">
        <v>2</v>
      </c>
      <c r="I13682">
        <v>2018</v>
      </c>
      <c r="J13682">
        <v>1</v>
      </c>
      <c r="L13682">
        <v>23107817</v>
      </c>
      <c r="M13682">
        <v>5.9</v>
      </c>
      <c r="P13682" s="29">
        <f t="shared" si="541"/>
        <v>0.81666666666666676</v>
      </c>
    </row>
    <row r="13683" spans="1:16" hidden="1" x14ac:dyDescent="0.25">
      <c r="A13683">
        <v>196451404</v>
      </c>
      <c r="B13683">
        <v>803401</v>
      </c>
      <c r="C13683" t="s">
        <v>318</v>
      </c>
      <c r="D13683">
        <v>2021716</v>
      </c>
      <c r="E13683" t="s">
        <v>291</v>
      </c>
      <c r="F13683" t="s">
        <v>214</v>
      </c>
      <c r="G13683" t="s">
        <v>215</v>
      </c>
      <c r="H13683">
        <v>2</v>
      </c>
      <c r="I13683">
        <v>2018</v>
      </c>
      <c r="J13683">
        <v>1</v>
      </c>
      <c r="L13683">
        <v>23107801</v>
      </c>
      <c r="M13683">
        <v>5.8</v>
      </c>
      <c r="P13683" s="29">
        <f t="shared" si="541"/>
        <v>0.79999999999999993</v>
      </c>
    </row>
    <row r="13684" spans="1:16" hidden="1" x14ac:dyDescent="0.25">
      <c r="A13684">
        <v>196451404</v>
      </c>
      <c r="B13684">
        <v>803401</v>
      </c>
      <c r="C13684" t="s">
        <v>318</v>
      </c>
      <c r="D13684">
        <v>2004587</v>
      </c>
      <c r="E13684" t="s">
        <v>288</v>
      </c>
      <c r="F13684" t="s">
        <v>214</v>
      </c>
      <c r="G13684" t="s">
        <v>215</v>
      </c>
      <c r="H13684">
        <v>2</v>
      </c>
      <c r="I13684">
        <v>2018</v>
      </c>
      <c r="J13684">
        <v>2</v>
      </c>
      <c r="L13684">
        <v>23115867</v>
      </c>
      <c r="M13684">
        <v>5.5</v>
      </c>
      <c r="P13684" s="29">
        <f t="shared" si="541"/>
        <v>0.75</v>
      </c>
    </row>
    <row r="13685" spans="1:16" hidden="1" x14ac:dyDescent="0.25">
      <c r="A13685">
        <v>196451404</v>
      </c>
      <c r="B13685">
        <v>803401</v>
      </c>
      <c r="C13685" t="s">
        <v>318</v>
      </c>
      <c r="D13685">
        <v>2024864</v>
      </c>
      <c r="E13685" t="s">
        <v>310</v>
      </c>
      <c r="F13685" t="s">
        <v>214</v>
      </c>
      <c r="G13685" t="s">
        <v>215</v>
      </c>
      <c r="H13685">
        <v>2</v>
      </c>
      <c r="I13685">
        <v>2018</v>
      </c>
      <c r="J13685">
        <v>2</v>
      </c>
      <c r="L13685">
        <v>23115914</v>
      </c>
      <c r="M13685">
        <v>5.5</v>
      </c>
      <c r="P13685" s="29">
        <f t="shared" si="541"/>
        <v>0.75</v>
      </c>
    </row>
    <row r="13686" spans="1:16" hidden="1" x14ac:dyDescent="0.25">
      <c r="A13686">
        <v>196451404</v>
      </c>
      <c r="B13686">
        <v>803401</v>
      </c>
      <c r="C13686" t="s">
        <v>318</v>
      </c>
      <c r="D13686">
        <v>2021689</v>
      </c>
      <c r="E13686" t="s">
        <v>312</v>
      </c>
      <c r="F13686" t="s">
        <v>214</v>
      </c>
      <c r="G13686" t="s">
        <v>215</v>
      </c>
      <c r="H13686">
        <v>2</v>
      </c>
      <c r="I13686">
        <v>2018</v>
      </c>
      <c r="J13686">
        <v>2</v>
      </c>
      <c r="L13686">
        <v>23115916</v>
      </c>
      <c r="M13686">
        <v>5.5</v>
      </c>
      <c r="P13686" s="29">
        <f t="shared" si="541"/>
        <v>0.75</v>
      </c>
    </row>
    <row r="13687" spans="1:16" hidden="1" x14ac:dyDescent="0.25">
      <c r="A13687">
        <v>196451404</v>
      </c>
      <c r="B13687">
        <v>803401</v>
      </c>
      <c r="C13687" t="s">
        <v>318</v>
      </c>
      <c r="D13687">
        <v>2021664</v>
      </c>
      <c r="E13687" t="s">
        <v>311</v>
      </c>
      <c r="F13687" t="s">
        <v>214</v>
      </c>
      <c r="G13687" t="s">
        <v>215</v>
      </c>
      <c r="H13687">
        <v>2</v>
      </c>
      <c r="I13687">
        <v>2018</v>
      </c>
      <c r="J13687">
        <v>2</v>
      </c>
      <c r="L13687">
        <v>23115915</v>
      </c>
      <c r="M13687">
        <v>6</v>
      </c>
      <c r="P13687" s="29">
        <f t="shared" si="541"/>
        <v>0.83333333333333337</v>
      </c>
    </row>
    <row r="13688" spans="1:16" hidden="1" x14ac:dyDescent="0.25">
      <c r="A13688">
        <v>196451404</v>
      </c>
      <c r="B13688">
        <v>803401</v>
      </c>
      <c r="C13688" t="s">
        <v>318</v>
      </c>
      <c r="D13688">
        <v>2019273</v>
      </c>
      <c r="E13688" t="s">
        <v>248</v>
      </c>
      <c r="F13688" t="s">
        <v>214</v>
      </c>
      <c r="G13688" t="s">
        <v>215</v>
      </c>
      <c r="H13688">
        <v>2</v>
      </c>
      <c r="I13688">
        <v>2018</v>
      </c>
      <c r="J13688">
        <v>2</v>
      </c>
      <c r="L13688">
        <v>23114619</v>
      </c>
      <c r="M13688">
        <v>5.9</v>
      </c>
      <c r="P13688" s="29">
        <f t="shared" si="541"/>
        <v>0.81666666666666676</v>
      </c>
    </row>
    <row r="13689" spans="1:16" hidden="1" x14ac:dyDescent="0.25">
      <c r="A13689">
        <v>196451404</v>
      </c>
      <c r="B13689">
        <v>803401</v>
      </c>
      <c r="C13689" t="s">
        <v>318</v>
      </c>
      <c r="D13689">
        <v>2004602</v>
      </c>
      <c r="E13689" t="s">
        <v>277</v>
      </c>
      <c r="F13689" t="s">
        <v>214</v>
      </c>
      <c r="G13689" t="s">
        <v>215</v>
      </c>
      <c r="H13689">
        <v>2</v>
      </c>
      <c r="I13689">
        <v>2018</v>
      </c>
      <c r="J13689">
        <v>2</v>
      </c>
      <c r="L13689">
        <v>23115918</v>
      </c>
      <c r="M13689">
        <v>5</v>
      </c>
      <c r="P13689" s="29">
        <f t="shared" si="541"/>
        <v>0.66666666666666663</v>
      </c>
    </row>
    <row r="13690" spans="1:16" hidden="1" x14ac:dyDescent="0.25">
      <c r="A13690">
        <v>196451404</v>
      </c>
      <c r="B13690">
        <v>803401</v>
      </c>
      <c r="C13690" t="s">
        <v>318</v>
      </c>
      <c r="D13690">
        <v>2021808</v>
      </c>
      <c r="E13690" t="s">
        <v>283</v>
      </c>
      <c r="F13690" t="s">
        <v>214</v>
      </c>
      <c r="G13690" t="s">
        <v>215</v>
      </c>
      <c r="H13690">
        <v>2</v>
      </c>
      <c r="I13690">
        <v>2019</v>
      </c>
      <c r="J13690">
        <v>1</v>
      </c>
      <c r="L13690">
        <v>23120308</v>
      </c>
      <c r="M13690">
        <v>6.1</v>
      </c>
      <c r="P13690" s="29">
        <f t="shared" si="541"/>
        <v>0.85</v>
      </c>
    </row>
    <row r="13691" spans="1:16" hidden="1" x14ac:dyDescent="0.25">
      <c r="A13691">
        <v>196451404</v>
      </c>
      <c r="B13691">
        <v>803401</v>
      </c>
      <c r="C13691" t="s">
        <v>318</v>
      </c>
      <c r="D13691">
        <v>2021841</v>
      </c>
      <c r="E13691" t="s">
        <v>306</v>
      </c>
      <c r="F13691" t="s">
        <v>214</v>
      </c>
      <c r="G13691" t="s">
        <v>215</v>
      </c>
      <c r="H13691">
        <v>2</v>
      </c>
      <c r="I13691">
        <v>2019</v>
      </c>
      <c r="J13691">
        <v>1</v>
      </c>
      <c r="L13691">
        <v>23120306</v>
      </c>
      <c r="M13691">
        <v>6.7</v>
      </c>
      <c r="P13691" s="29">
        <f t="shared" si="541"/>
        <v>0.95000000000000007</v>
      </c>
    </row>
    <row r="13692" spans="1:16" hidden="1" x14ac:dyDescent="0.25">
      <c r="A13692">
        <v>196451404</v>
      </c>
      <c r="B13692">
        <v>803401</v>
      </c>
      <c r="C13692" t="s">
        <v>318</v>
      </c>
      <c r="D13692">
        <v>2021760</v>
      </c>
      <c r="E13692" t="s">
        <v>254</v>
      </c>
      <c r="F13692" t="s">
        <v>214</v>
      </c>
      <c r="G13692" t="s">
        <v>215</v>
      </c>
      <c r="H13692">
        <v>2</v>
      </c>
      <c r="I13692">
        <v>2019</v>
      </c>
      <c r="J13692">
        <v>1</v>
      </c>
      <c r="L13692">
        <v>23120307</v>
      </c>
      <c r="M13692">
        <v>6.1</v>
      </c>
      <c r="P13692" s="29">
        <f t="shared" si="541"/>
        <v>0.85</v>
      </c>
    </row>
    <row r="13693" spans="1:16" hidden="1" x14ac:dyDescent="0.25">
      <c r="A13693">
        <v>196451404</v>
      </c>
      <c r="B13693">
        <v>803401</v>
      </c>
      <c r="C13693" t="s">
        <v>318</v>
      </c>
      <c r="D13693">
        <v>2021730</v>
      </c>
      <c r="E13693" t="s">
        <v>307</v>
      </c>
      <c r="F13693" t="s">
        <v>214</v>
      </c>
      <c r="G13693" t="s">
        <v>215</v>
      </c>
      <c r="H13693">
        <v>2</v>
      </c>
      <c r="I13693">
        <v>2019</v>
      </c>
      <c r="J13693">
        <v>1</v>
      </c>
      <c r="L13693">
        <v>23120313</v>
      </c>
      <c r="M13693">
        <v>5.5</v>
      </c>
      <c r="P13693" s="29">
        <f t="shared" si="541"/>
        <v>0.75</v>
      </c>
    </row>
    <row r="13694" spans="1:16" hidden="1" x14ac:dyDescent="0.25">
      <c r="A13694">
        <v>196451404</v>
      </c>
      <c r="B13694">
        <v>803401</v>
      </c>
      <c r="C13694" t="s">
        <v>318</v>
      </c>
      <c r="D13694">
        <v>2024865</v>
      </c>
      <c r="E13694" t="s">
        <v>284</v>
      </c>
      <c r="F13694" t="s">
        <v>214</v>
      </c>
      <c r="G13694" t="s">
        <v>215</v>
      </c>
      <c r="H13694">
        <v>2</v>
      </c>
      <c r="I13694">
        <v>2019</v>
      </c>
      <c r="J13694">
        <v>1</v>
      </c>
      <c r="L13694">
        <v>23123875</v>
      </c>
      <c r="M13694">
        <v>5.6</v>
      </c>
      <c r="P13694" s="29">
        <f t="shared" si="541"/>
        <v>0.76666666666666661</v>
      </c>
    </row>
    <row r="13695" spans="1:16" hidden="1" x14ac:dyDescent="0.25">
      <c r="A13695">
        <v>196451404</v>
      </c>
      <c r="B13695">
        <v>803401</v>
      </c>
      <c r="C13695" t="s">
        <v>318</v>
      </c>
      <c r="D13695">
        <v>2019274</v>
      </c>
      <c r="E13695" t="s">
        <v>247</v>
      </c>
      <c r="F13695" t="s">
        <v>214</v>
      </c>
      <c r="G13695" t="s">
        <v>215</v>
      </c>
      <c r="H13695">
        <v>2</v>
      </c>
      <c r="I13695">
        <v>2019</v>
      </c>
      <c r="J13695">
        <v>1</v>
      </c>
      <c r="L13695">
        <v>23123504</v>
      </c>
      <c r="M13695">
        <v>5.0999999999999996</v>
      </c>
      <c r="P13695" s="29">
        <f t="shared" si="541"/>
        <v>0.68333333333333324</v>
      </c>
    </row>
    <row r="13696" spans="1:16" hidden="1" x14ac:dyDescent="0.25">
      <c r="A13696">
        <v>196451404</v>
      </c>
      <c r="B13696">
        <v>803401</v>
      </c>
      <c r="C13696" t="s">
        <v>318</v>
      </c>
      <c r="D13696">
        <v>2027110</v>
      </c>
      <c r="E13696" t="s">
        <v>365</v>
      </c>
      <c r="F13696" t="s">
        <v>320</v>
      </c>
      <c r="G13696" t="s">
        <v>321</v>
      </c>
      <c r="H13696">
        <v>1</v>
      </c>
      <c r="I13696">
        <v>2019</v>
      </c>
      <c r="J13696">
        <v>2</v>
      </c>
      <c r="L13696">
        <v>23130219</v>
      </c>
      <c r="P13696" s="29" t="str">
        <f t="shared" si="541"/>
        <v>NULL</v>
      </c>
    </row>
    <row r="13697" spans="1:16" hidden="1" x14ac:dyDescent="0.25">
      <c r="A13697">
        <v>196451404</v>
      </c>
      <c r="B13697">
        <v>803401</v>
      </c>
      <c r="C13697" t="s">
        <v>318</v>
      </c>
      <c r="D13697">
        <v>2021818</v>
      </c>
      <c r="E13697" t="s">
        <v>285</v>
      </c>
      <c r="F13697" t="s">
        <v>214</v>
      </c>
      <c r="G13697" t="s">
        <v>215</v>
      </c>
      <c r="H13697">
        <v>1</v>
      </c>
      <c r="I13697">
        <v>2019</v>
      </c>
      <c r="J13697">
        <v>2</v>
      </c>
      <c r="L13697">
        <v>23130530</v>
      </c>
      <c r="P13697" s="29" t="str">
        <f t="shared" si="541"/>
        <v>NULL</v>
      </c>
    </row>
    <row r="13698" spans="1:16" hidden="1" x14ac:dyDescent="0.25">
      <c r="A13698">
        <v>196451404</v>
      </c>
      <c r="B13698">
        <v>803401</v>
      </c>
      <c r="C13698" t="s">
        <v>318</v>
      </c>
      <c r="D13698">
        <v>2021621</v>
      </c>
      <c r="E13698" t="s">
        <v>314</v>
      </c>
      <c r="F13698" t="s">
        <v>214</v>
      </c>
      <c r="G13698" t="s">
        <v>215</v>
      </c>
      <c r="H13698">
        <v>1</v>
      </c>
      <c r="I13698">
        <v>2019</v>
      </c>
      <c r="J13698">
        <v>2</v>
      </c>
      <c r="L13698">
        <v>23130528</v>
      </c>
      <c r="P13698" s="29" t="str">
        <f t="shared" si="541"/>
        <v>NULL</v>
      </c>
    </row>
    <row r="13699" spans="1:16" hidden="1" x14ac:dyDescent="0.25">
      <c r="A13699">
        <v>196451404</v>
      </c>
      <c r="B13699">
        <v>803401</v>
      </c>
      <c r="C13699" t="s">
        <v>318</v>
      </c>
      <c r="D13699">
        <v>2004609</v>
      </c>
      <c r="E13699" t="s">
        <v>309</v>
      </c>
      <c r="F13699" t="s">
        <v>214</v>
      </c>
      <c r="G13699" t="s">
        <v>215</v>
      </c>
      <c r="H13699">
        <v>1</v>
      </c>
      <c r="I13699">
        <v>2019</v>
      </c>
      <c r="J13699">
        <v>2</v>
      </c>
      <c r="L13699">
        <v>23129808</v>
      </c>
      <c r="P13699" s="29" t="str">
        <f t="shared" si="541"/>
        <v>NULL</v>
      </c>
    </row>
    <row r="13700" spans="1:16" hidden="1" x14ac:dyDescent="0.25">
      <c r="A13700">
        <v>196451404</v>
      </c>
      <c r="B13700">
        <v>803401</v>
      </c>
      <c r="C13700" t="s">
        <v>318</v>
      </c>
      <c r="D13700">
        <v>2021862</v>
      </c>
      <c r="E13700" t="s">
        <v>313</v>
      </c>
      <c r="F13700" t="s">
        <v>214</v>
      </c>
      <c r="G13700" t="s">
        <v>215</v>
      </c>
      <c r="H13700">
        <v>1</v>
      </c>
      <c r="I13700">
        <v>2019</v>
      </c>
      <c r="J13700">
        <v>2</v>
      </c>
      <c r="L13700">
        <v>23129813</v>
      </c>
      <c r="P13700" s="29" t="str">
        <f t="shared" si="541"/>
        <v>NULL</v>
      </c>
    </row>
    <row r="13701" spans="1:16" hidden="1" x14ac:dyDescent="0.25">
      <c r="A13701">
        <v>196451404</v>
      </c>
      <c r="B13701">
        <v>803401</v>
      </c>
      <c r="C13701" t="s">
        <v>318</v>
      </c>
      <c r="D13701">
        <v>2021710</v>
      </c>
      <c r="E13701" t="s">
        <v>278</v>
      </c>
      <c r="F13701" t="s">
        <v>214</v>
      </c>
      <c r="G13701" t="s">
        <v>215</v>
      </c>
      <c r="H13701">
        <v>1</v>
      </c>
      <c r="I13701">
        <v>2019</v>
      </c>
      <c r="J13701">
        <v>2</v>
      </c>
      <c r="L13701">
        <v>23129397</v>
      </c>
      <c r="P13701" s="29" t="str">
        <f t="shared" si="541"/>
        <v>NULL</v>
      </c>
    </row>
    <row r="13702" spans="1:16" hidden="1" x14ac:dyDescent="0.25">
      <c r="A13702">
        <v>196451560</v>
      </c>
      <c r="B13702">
        <v>803407</v>
      </c>
      <c r="C13702" t="s">
        <v>317</v>
      </c>
      <c r="D13702">
        <v>2005118</v>
      </c>
      <c r="E13702" t="s">
        <v>223</v>
      </c>
      <c r="F13702" t="s">
        <v>214</v>
      </c>
      <c r="G13702" t="s">
        <v>215</v>
      </c>
      <c r="H13702">
        <v>3</v>
      </c>
      <c r="I13702">
        <v>2016</v>
      </c>
      <c r="J13702">
        <v>1</v>
      </c>
      <c r="L13702">
        <v>23081297</v>
      </c>
      <c r="M13702">
        <v>3.4</v>
      </c>
      <c r="P13702" s="29">
        <f t="shared" si="541"/>
        <v>0.39999999999999997</v>
      </c>
    </row>
    <row r="13703" spans="1:16" hidden="1" x14ac:dyDescent="0.25">
      <c r="A13703">
        <v>196451560</v>
      </c>
      <c r="B13703">
        <v>803407</v>
      </c>
      <c r="C13703" t="s">
        <v>317</v>
      </c>
      <c r="D13703">
        <v>2021754</v>
      </c>
      <c r="E13703" t="s">
        <v>216</v>
      </c>
      <c r="F13703" t="s">
        <v>214</v>
      </c>
      <c r="G13703" t="s">
        <v>215</v>
      </c>
      <c r="H13703">
        <v>2</v>
      </c>
      <c r="I13703">
        <v>2016</v>
      </c>
      <c r="J13703">
        <v>1</v>
      </c>
      <c r="L13703">
        <v>23081132</v>
      </c>
      <c r="M13703">
        <v>5</v>
      </c>
      <c r="P13703" s="29">
        <f t="shared" si="541"/>
        <v>0.66666666666666663</v>
      </c>
    </row>
    <row r="13704" spans="1:16" hidden="1" x14ac:dyDescent="0.25">
      <c r="A13704">
        <v>196451560</v>
      </c>
      <c r="B13704">
        <v>803407</v>
      </c>
      <c r="C13704" t="s">
        <v>317</v>
      </c>
      <c r="D13704">
        <v>2021600</v>
      </c>
      <c r="E13704" t="s">
        <v>219</v>
      </c>
      <c r="F13704" t="s">
        <v>214</v>
      </c>
      <c r="G13704" t="s">
        <v>215</v>
      </c>
      <c r="H13704">
        <v>2</v>
      </c>
      <c r="I13704">
        <v>2016</v>
      </c>
      <c r="J13704">
        <v>1</v>
      </c>
      <c r="L13704">
        <v>23081087</v>
      </c>
      <c r="M13704">
        <v>4</v>
      </c>
      <c r="P13704" s="29">
        <f t="shared" si="541"/>
        <v>0.5</v>
      </c>
    </row>
    <row r="13705" spans="1:16" hidden="1" x14ac:dyDescent="0.25">
      <c r="A13705">
        <v>196451560</v>
      </c>
      <c r="B13705">
        <v>803407</v>
      </c>
      <c r="C13705" t="s">
        <v>317</v>
      </c>
      <c r="D13705">
        <v>2004098</v>
      </c>
      <c r="E13705" t="s">
        <v>213</v>
      </c>
      <c r="F13705" t="s">
        <v>214</v>
      </c>
      <c r="G13705" t="s">
        <v>215</v>
      </c>
      <c r="H13705">
        <v>2</v>
      </c>
      <c r="I13705">
        <v>2016</v>
      </c>
      <c r="J13705">
        <v>1</v>
      </c>
      <c r="L13705">
        <v>23078142</v>
      </c>
      <c r="M13705">
        <v>6.5</v>
      </c>
      <c r="P13705" s="29">
        <f t="shared" si="541"/>
        <v>0.91666666666666663</v>
      </c>
    </row>
    <row r="13706" spans="1:16" hidden="1" x14ac:dyDescent="0.25">
      <c r="A13706">
        <v>196451560</v>
      </c>
      <c r="B13706">
        <v>803407</v>
      </c>
      <c r="C13706" t="s">
        <v>317</v>
      </c>
      <c r="D13706">
        <v>2005099</v>
      </c>
      <c r="E13706" t="s">
        <v>217</v>
      </c>
      <c r="F13706" t="s">
        <v>214</v>
      </c>
      <c r="G13706" t="s">
        <v>215</v>
      </c>
      <c r="H13706">
        <v>2</v>
      </c>
      <c r="I13706">
        <v>2016</v>
      </c>
      <c r="J13706">
        <v>1</v>
      </c>
      <c r="L13706">
        <v>23081379</v>
      </c>
      <c r="M13706">
        <v>4.5</v>
      </c>
      <c r="P13706" s="29">
        <f t="shared" si="541"/>
        <v>0.58333333333333337</v>
      </c>
    </row>
    <row r="13707" spans="1:16" hidden="1" x14ac:dyDescent="0.25">
      <c r="A13707">
        <v>196451560</v>
      </c>
      <c r="B13707">
        <v>803407</v>
      </c>
      <c r="C13707" t="s">
        <v>317</v>
      </c>
      <c r="D13707">
        <v>2005102</v>
      </c>
      <c r="E13707" t="s">
        <v>218</v>
      </c>
      <c r="F13707" t="s">
        <v>214</v>
      </c>
      <c r="G13707" t="s">
        <v>215</v>
      </c>
      <c r="H13707">
        <v>2</v>
      </c>
      <c r="I13707">
        <v>2016</v>
      </c>
      <c r="J13707">
        <v>1</v>
      </c>
      <c r="L13707">
        <v>23081364</v>
      </c>
      <c r="M13707">
        <v>4.5</v>
      </c>
      <c r="P13707" s="29">
        <f t="shared" si="541"/>
        <v>0.58333333333333337</v>
      </c>
    </row>
    <row r="13708" spans="1:16" hidden="1" x14ac:dyDescent="0.25">
      <c r="A13708">
        <v>196451560</v>
      </c>
      <c r="B13708">
        <v>803407</v>
      </c>
      <c r="C13708" t="s">
        <v>317</v>
      </c>
      <c r="D13708">
        <v>2005118</v>
      </c>
      <c r="E13708" t="s">
        <v>223</v>
      </c>
      <c r="F13708" t="s">
        <v>214</v>
      </c>
      <c r="G13708" t="s">
        <v>215</v>
      </c>
      <c r="H13708">
        <v>4</v>
      </c>
      <c r="I13708">
        <v>2016</v>
      </c>
      <c r="J13708">
        <v>2</v>
      </c>
      <c r="L13708">
        <v>23086742</v>
      </c>
      <c r="P13708" s="29" t="str">
        <f t="shared" si="541"/>
        <v>DRP</v>
      </c>
    </row>
    <row r="13709" spans="1:16" hidden="1" x14ac:dyDescent="0.25">
      <c r="A13709">
        <v>196465413</v>
      </c>
      <c r="B13709">
        <v>803400</v>
      </c>
      <c r="C13709" t="s">
        <v>212</v>
      </c>
      <c r="D13709">
        <v>2005099</v>
      </c>
      <c r="E13709" t="s">
        <v>217</v>
      </c>
      <c r="F13709" t="s">
        <v>214</v>
      </c>
      <c r="G13709" t="s">
        <v>215</v>
      </c>
      <c r="H13709">
        <v>3</v>
      </c>
      <c r="I13709">
        <v>2015</v>
      </c>
      <c r="J13709">
        <v>1</v>
      </c>
      <c r="L13709">
        <v>23066428</v>
      </c>
      <c r="M13709">
        <v>3.1</v>
      </c>
      <c r="P13709" s="29">
        <f t="shared" ref="P13709:P13744" si="542">IF(AND(ISNUMBER(M13709),H13709&lt;&gt;4,N13709&lt;&gt;"X"),(M13709-1)/6,IF(H13709=4,"DRP",IF(AND(H13709=3,M13709="NA"),"BAD",IF(AND(H13709=2),"CVL",IF(AND(H13709=1,ISBLANK(M13709)),"NULL","UNK")))))</f>
        <v>0.35000000000000003</v>
      </c>
    </row>
    <row r="13710" spans="1:16" hidden="1" x14ac:dyDescent="0.25">
      <c r="A13710">
        <v>196465413</v>
      </c>
      <c r="B13710">
        <v>803400</v>
      </c>
      <c r="C13710" t="s">
        <v>212</v>
      </c>
      <c r="D13710">
        <v>2021754</v>
      </c>
      <c r="E13710" t="s">
        <v>216</v>
      </c>
      <c r="F13710" t="s">
        <v>214</v>
      </c>
      <c r="G13710" t="s">
        <v>215</v>
      </c>
      <c r="H13710">
        <v>3</v>
      </c>
      <c r="I13710">
        <v>2015</v>
      </c>
      <c r="J13710">
        <v>1</v>
      </c>
      <c r="L13710">
        <v>23066449</v>
      </c>
      <c r="M13710">
        <v>2.7</v>
      </c>
      <c r="P13710" s="29">
        <f t="shared" si="542"/>
        <v>0.28333333333333338</v>
      </c>
    </row>
    <row r="13711" spans="1:16" hidden="1" x14ac:dyDescent="0.25">
      <c r="A13711">
        <v>196465413</v>
      </c>
      <c r="B13711">
        <v>803400</v>
      </c>
      <c r="C13711" t="s">
        <v>212</v>
      </c>
      <c r="D13711">
        <v>2005102</v>
      </c>
      <c r="E13711" t="s">
        <v>218</v>
      </c>
      <c r="F13711" t="s">
        <v>214</v>
      </c>
      <c r="G13711" t="s">
        <v>215</v>
      </c>
      <c r="H13711">
        <v>3</v>
      </c>
      <c r="I13711">
        <v>2015</v>
      </c>
      <c r="J13711">
        <v>1</v>
      </c>
      <c r="L13711">
        <v>23066489</v>
      </c>
      <c r="M13711" t="s">
        <v>221</v>
      </c>
      <c r="P13711" s="29" t="str">
        <f t="shared" si="542"/>
        <v>BAD</v>
      </c>
    </row>
    <row r="13712" spans="1:16" hidden="1" x14ac:dyDescent="0.25">
      <c r="A13712">
        <v>196465413</v>
      </c>
      <c r="B13712">
        <v>803400</v>
      </c>
      <c r="C13712" t="s">
        <v>212</v>
      </c>
      <c r="D13712">
        <v>2021600</v>
      </c>
      <c r="E13712" t="s">
        <v>219</v>
      </c>
      <c r="F13712" t="s">
        <v>214</v>
      </c>
      <c r="G13712" t="s">
        <v>215</v>
      </c>
      <c r="H13712">
        <v>3</v>
      </c>
      <c r="I13712">
        <v>2015</v>
      </c>
      <c r="J13712">
        <v>1</v>
      </c>
      <c r="L13712">
        <v>23066438</v>
      </c>
      <c r="M13712">
        <v>2.1</v>
      </c>
      <c r="P13712" s="29">
        <f t="shared" si="542"/>
        <v>0.18333333333333335</v>
      </c>
    </row>
    <row r="13713" spans="1:16" hidden="1" x14ac:dyDescent="0.25">
      <c r="A13713">
        <v>196465413</v>
      </c>
      <c r="B13713">
        <v>803400</v>
      </c>
      <c r="C13713" t="s">
        <v>212</v>
      </c>
      <c r="D13713">
        <v>2005117</v>
      </c>
      <c r="E13713" t="s">
        <v>220</v>
      </c>
      <c r="F13713" t="s">
        <v>214</v>
      </c>
      <c r="G13713" t="s">
        <v>215</v>
      </c>
      <c r="H13713">
        <v>3</v>
      </c>
      <c r="I13713">
        <v>2015</v>
      </c>
      <c r="J13713">
        <v>1</v>
      </c>
      <c r="L13713">
        <v>23065517</v>
      </c>
      <c r="M13713">
        <v>3.8</v>
      </c>
      <c r="P13713" s="29">
        <f t="shared" si="542"/>
        <v>0.46666666666666662</v>
      </c>
    </row>
    <row r="13714" spans="1:16" hidden="1" x14ac:dyDescent="0.25">
      <c r="A13714">
        <v>196465413</v>
      </c>
      <c r="B13714">
        <v>803400</v>
      </c>
      <c r="C13714" t="s">
        <v>212</v>
      </c>
      <c r="D13714">
        <v>2004098</v>
      </c>
      <c r="E13714" t="s">
        <v>213</v>
      </c>
      <c r="F13714" t="s">
        <v>214</v>
      </c>
      <c r="G13714" t="s">
        <v>215</v>
      </c>
      <c r="H13714">
        <v>2</v>
      </c>
      <c r="I13714">
        <v>2015</v>
      </c>
      <c r="J13714">
        <v>1</v>
      </c>
      <c r="L13714">
        <v>23066524</v>
      </c>
      <c r="M13714">
        <v>6.7</v>
      </c>
      <c r="P13714" s="29">
        <f t="shared" si="542"/>
        <v>0.95000000000000007</v>
      </c>
    </row>
    <row r="13715" spans="1:16" hidden="1" x14ac:dyDescent="0.25">
      <c r="A13715">
        <v>196465413</v>
      </c>
      <c r="B13715">
        <v>803400</v>
      </c>
      <c r="C13715" t="s">
        <v>212</v>
      </c>
      <c r="D13715">
        <v>2005117</v>
      </c>
      <c r="E13715" t="s">
        <v>220</v>
      </c>
      <c r="F13715" t="s">
        <v>214</v>
      </c>
      <c r="G13715" t="s">
        <v>215</v>
      </c>
      <c r="H13715">
        <v>3</v>
      </c>
      <c r="I13715">
        <v>2015</v>
      </c>
      <c r="J13715">
        <v>2</v>
      </c>
      <c r="L13715">
        <v>23070458</v>
      </c>
      <c r="M13715" t="s">
        <v>221</v>
      </c>
      <c r="P13715" s="29" t="str">
        <f t="shared" si="542"/>
        <v>BAD</v>
      </c>
    </row>
    <row r="13716" spans="1:16" hidden="1" x14ac:dyDescent="0.25">
      <c r="A13716">
        <v>196465413</v>
      </c>
      <c r="B13716">
        <v>803400</v>
      </c>
      <c r="C13716" t="s">
        <v>212</v>
      </c>
      <c r="D13716">
        <v>2005099</v>
      </c>
      <c r="E13716" t="s">
        <v>217</v>
      </c>
      <c r="F13716" t="s">
        <v>214</v>
      </c>
      <c r="G13716" t="s">
        <v>215</v>
      </c>
      <c r="H13716">
        <v>3</v>
      </c>
      <c r="I13716">
        <v>2015</v>
      </c>
      <c r="J13716">
        <v>2</v>
      </c>
      <c r="L13716">
        <v>23071932</v>
      </c>
      <c r="M13716" t="s">
        <v>221</v>
      </c>
      <c r="P13716" s="29" t="str">
        <f t="shared" si="542"/>
        <v>BAD</v>
      </c>
    </row>
    <row r="13717" spans="1:16" hidden="1" x14ac:dyDescent="0.25">
      <c r="A13717">
        <v>196465413</v>
      </c>
      <c r="B13717">
        <v>803400</v>
      </c>
      <c r="C13717" t="s">
        <v>212</v>
      </c>
      <c r="D13717">
        <v>2021600</v>
      </c>
      <c r="E13717" t="s">
        <v>219</v>
      </c>
      <c r="F13717" t="s">
        <v>214</v>
      </c>
      <c r="G13717" t="s">
        <v>215</v>
      </c>
      <c r="H13717">
        <v>3</v>
      </c>
      <c r="I13717">
        <v>2015</v>
      </c>
      <c r="J13717">
        <v>2</v>
      </c>
      <c r="L13717">
        <v>23071943</v>
      </c>
      <c r="M13717" t="s">
        <v>221</v>
      </c>
      <c r="P13717" s="29" t="str">
        <f t="shared" si="542"/>
        <v>BAD</v>
      </c>
    </row>
    <row r="13718" spans="1:16" hidden="1" x14ac:dyDescent="0.25">
      <c r="A13718">
        <v>196465413</v>
      </c>
      <c r="B13718">
        <v>803400</v>
      </c>
      <c r="C13718" t="s">
        <v>212</v>
      </c>
      <c r="D13718">
        <v>2005102</v>
      </c>
      <c r="E13718" t="s">
        <v>218</v>
      </c>
      <c r="F13718" t="s">
        <v>214</v>
      </c>
      <c r="G13718" t="s">
        <v>215</v>
      </c>
      <c r="H13718">
        <v>3</v>
      </c>
      <c r="I13718">
        <v>2015</v>
      </c>
      <c r="J13718">
        <v>2</v>
      </c>
      <c r="L13718">
        <v>23072204</v>
      </c>
      <c r="M13718" t="s">
        <v>221</v>
      </c>
      <c r="P13718" s="29" t="str">
        <f t="shared" si="542"/>
        <v>BAD</v>
      </c>
    </row>
    <row r="13719" spans="1:16" hidden="1" x14ac:dyDescent="0.25">
      <c r="A13719">
        <v>196465413</v>
      </c>
      <c r="B13719">
        <v>803400</v>
      </c>
      <c r="C13719" t="s">
        <v>212</v>
      </c>
      <c r="D13719">
        <v>2021754</v>
      </c>
      <c r="E13719" t="s">
        <v>216</v>
      </c>
      <c r="F13719" t="s">
        <v>214</v>
      </c>
      <c r="G13719" t="s">
        <v>215</v>
      </c>
      <c r="H13719">
        <v>3</v>
      </c>
      <c r="I13719">
        <v>2015</v>
      </c>
      <c r="J13719">
        <v>2</v>
      </c>
      <c r="L13719">
        <v>23074140</v>
      </c>
      <c r="M13719" t="s">
        <v>221</v>
      </c>
      <c r="P13719" s="29" t="str">
        <f t="shared" si="542"/>
        <v>BAD</v>
      </c>
    </row>
    <row r="13720" spans="1:16" hidden="1" x14ac:dyDescent="0.25">
      <c r="A13720">
        <v>196466940</v>
      </c>
      <c r="B13720">
        <v>803401</v>
      </c>
      <c r="C13720" t="s">
        <v>318</v>
      </c>
      <c r="D13720">
        <v>2005118</v>
      </c>
      <c r="E13720" t="s">
        <v>223</v>
      </c>
      <c r="F13720" t="s">
        <v>214</v>
      </c>
      <c r="G13720" t="s">
        <v>215</v>
      </c>
      <c r="H13720">
        <v>3</v>
      </c>
      <c r="I13720">
        <v>2015</v>
      </c>
      <c r="J13720">
        <v>1</v>
      </c>
      <c r="L13720">
        <v>23067524</v>
      </c>
      <c r="M13720">
        <v>3.2</v>
      </c>
      <c r="P13720" s="29">
        <f t="shared" si="542"/>
        <v>0.3666666666666667</v>
      </c>
    </row>
    <row r="13721" spans="1:16" hidden="1" x14ac:dyDescent="0.25">
      <c r="A13721">
        <v>196466940</v>
      </c>
      <c r="B13721">
        <v>803401</v>
      </c>
      <c r="C13721" t="s">
        <v>318</v>
      </c>
      <c r="D13721">
        <v>2021600</v>
      </c>
      <c r="E13721" t="s">
        <v>219</v>
      </c>
      <c r="F13721" t="s">
        <v>214</v>
      </c>
      <c r="G13721" t="s">
        <v>215</v>
      </c>
      <c r="H13721">
        <v>3</v>
      </c>
      <c r="I13721">
        <v>2015</v>
      </c>
      <c r="J13721">
        <v>1</v>
      </c>
      <c r="L13721">
        <v>23066442</v>
      </c>
      <c r="M13721">
        <v>2.6</v>
      </c>
      <c r="P13721" s="29">
        <f t="shared" si="542"/>
        <v>0.26666666666666666</v>
      </c>
    </row>
    <row r="13722" spans="1:16" hidden="1" x14ac:dyDescent="0.25">
      <c r="A13722">
        <v>196466940</v>
      </c>
      <c r="B13722">
        <v>803401</v>
      </c>
      <c r="C13722" t="s">
        <v>318</v>
      </c>
      <c r="D13722">
        <v>2005102</v>
      </c>
      <c r="E13722" t="s">
        <v>218</v>
      </c>
      <c r="F13722" t="s">
        <v>214</v>
      </c>
      <c r="G13722" t="s">
        <v>215</v>
      </c>
      <c r="H13722">
        <v>3</v>
      </c>
      <c r="I13722">
        <v>2015</v>
      </c>
      <c r="J13722">
        <v>1</v>
      </c>
      <c r="L13722">
        <v>23066495</v>
      </c>
      <c r="M13722">
        <v>3.2</v>
      </c>
      <c r="P13722" s="29">
        <f t="shared" si="542"/>
        <v>0.3666666666666667</v>
      </c>
    </row>
    <row r="13723" spans="1:16" hidden="1" x14ac:dyDescent="0.25">
      <c r="A13723">
        <v>196466940</v>
      </c>
      <c r="B13723">
        <v>803401</v>
      </c>
      <c r="C13723" t="s">
        <v>318</v>
      </c>
      <c r="D13723">
        <v>2005099</v>
      </c>
      <c r="E13723" t="s">
        <v>217</v>
      </c>
      <c r="F13723" t="s">
        <v>214</v>
      </c>
      <c r="G13723" t="s">
        <v>215</v>
      </c>
      <c r="H13723">
        <v>3</v>
      </c>
      <c r="I13723">
        <v>2015</v>
      </c>
      <c r="J13723">
        <v>1</v>
      </c>
      <c r="L13723">
        <v>23066434</v>
      </c>
      <c r="M13723">
        <v>1.9</v>
      </c>
      <c r="P13723" s="29">
        <f t="shared" si="542"/>
        <v>0.15</v>
      </c>
    </row>
    <row r="13724" spans="1:16" hidden="1" x14ac:dyDescent="0.25">
      <c r="A13724">
        <v>196466940</v>
      </c>
      <c r="B13724">
        <v>803401</v>
      </c>
      <c r="C13724" t="s">
        <v>318</v>
      </c>
      <c r="D13724">
        <v>2021754</v>
      </c>
      <c r="E13724" t="s">
        <v>216</v>
      </c>
      <c r="F13724" t="s">
        <v>214</v>
      </c>
      <c r="G13724" t="s">
        <v>215</v>
      </c>
      <c r="H13724">
        <v>3</v>
      </c>
      <c r="I13724">
        <v>2015</v>
      </c>
      <c r="J13724">
        <v>1</v>
      </c>
      <c r="L13724">
        <v>23066482</v>
      </c>
      <c r="M13724">
        <v>2</v>
      </c>
      <c r="P13724" s="29">
        <f t="shared" si="542"/>
        <v>0.16666666666666666</v>
      </c>
    </row>
    <row r="13725" spans="1:16" hidden="1" x14ac:dyDescent="0.25">
      <c r="A13725">
        <v>196466940</v>
      </c>
      <c r="B13725">
        <v>803401</v>
      </c>
      <c r="C13725" t="s">
        <v>318</v>
      </c>
      <c r="D13725">
        <v>2004098</v>
      </c>
      <c r="E13725" t="s">
        <v>213</v>
      </c>
      <c r="F13725" t="s">
        <v>214</v>
      </c>
      <c r="G13725" t="s">
        <v>215</v>
      </c>
      <c r="H13725">
        <v>2</v>
      </c>
      <c r="I13725">
        <v>2015</v>
      </c>
      <c r="J13725">
        <v>1</v>
      </c>
      <c r="L13725">
        <v>23066520</v>
      </c>
      <c r="M13725">
        <v>5.0999999999999996</v>
      </c>
      <c r="P13725" s="29">
        <f t="shared" si="542"/>
        <v>0.68333333333333324</v>
      </c>
    </row>
    <row r="13726" spans="1:16" hidden="1" x14ac:dyDescent="0.25">
      <c r="A13726">
        <v>196466940</v>
      </c>
      <c r="B13726">
        <v>803401</v>
      </c>
      <c r="C13726" t="s">
        <v>318</v>
      </c>
      <c r="D13726">
        <v>2005099</v>
      </c>
      <c r="E13726" t="s">
        <v>217</v>
      </c>
      <c r="F13726" t="s">
        <v>214</v>
      </c>
      <c r="G13726" t="s">
        <v>215</v>
      </c>
      <c r="H13726">
        <v>3</v>
      </c>
      <c r="I13726">
        <v>2015</v>
      </c>
      <c r="J13726">
        <v>2</v>
      </c>
      <c r="L13726">
        <v>23071928</v>
      </c>
      <c r="M13726" t="s">
        <v>221</v>
      </c>
      <c r="P13726" s="29" t="str">
        <f t="shared" si="542"/>
        <v>BAD</v>
      </c>
    </row>
    <row r="13727" spans="1:16" hidden="1" x14ac:dyDescent="0.25">
      <c r="A13727">
        <v>196466940</v>
      </c>
      <c r="B13727">
        <v>803401</v>
      </c>
      <c r="C13727" t="s">
        <v>318</v>
      </c>
      <c r="D13727">
        <v>2021600</v>
      </c>
      <c r="E13727" t="s">
        <v>219</v>
      </c>
      <c r="F13727" t="s">
        <v>214</v>
      </c>
      <c r="G13727" t="s">
        <v>215</v>
      </c>
      <c r="H13727">
        <v>3</v>
      </c>
      <c r="I13727">
        <v>2015</v>
      </c>
      <c r="J13727">
        <v>2</v>
      </c>
      <c r="L13727">
        <v>23071942</v>
      </c>
      <c r="M13727" t="s">
        <v>221</v>
      </c>
      <c r="P13727" s="29" t="str">
        <f t="shared" si="542"/>
        <v>BAD</v>
      </c>
    </row>
    <row r="13728" spans="1:16" hidden="1" x14ac:dyDescent="0.25">
      <c r="A13728">
        <v>196466940</v>
      </c>
      <c r="B13728">
        <v>803401</v>
      </c>
      <c r="C13728" t="s">
        <v>318</v>
      </c>
      <c r="D13728">
        <v>2005102</v>
      </c>
      <c r="E13728" t="s">
        <v>218</v>
      </c>
      <c r="F13728" t="s">
        <v>214</v>
      </c>
      <c r="G13728" t="s">
        <v>215</v>
      </c>
      <c r="H13728">
        <v>3</v>
      </c>
      <c r="I13728">
        <v>2015</v>
      </c>
      <c r="J13728">
        <v>2</v>
      </c>
      <c r="L13728">
        <v>23071945</v>
      </c>
      <c r="M13728" t="s">
        <v>221</v>
      </c>
      <c r="P13728" s="29" t="str">
        <f t="shared" si="542"/>
        <v>BAD</v>
      </c>
    </row>
    <row r="13729" spans="1:16" hidden="1" x14ac:dyDescent="0.25">
      <c r="A13729">
        <v>196466940</v>
      </c>
      <c r="B13729">
        <v>803401</v>
      </c>
      <c r="C13729" t="s">
        <v>318</v>
      </c>
      <c r="D13729">
        <v>2005118</v>
      </c>
      <c r="E13729" t="s">
        <v>223</v>
      </c>
      <c r="F13729" t="s">
        <v>214</v>
      </c>
      <c r="G13729" t="s">
        <v>215</v>
      </c>
      <c r="H13729">
        <v>3</v>
      </c>
      <c r="I13729">
        <v>2015</v>
      </c>
      <c r="J13729">
        <v>2</v>
      </c>
      <c r="L13729">
        <v>23071573</v>
      </c>
      <c r="M13729">
        <v>2.2000000000000002</v>
      </c>
      <c r="P13729" s="29">
        <f t="shared" si="542"/>
        <v>0.20000000000000004</v>
      </c>
    </row>
    <row r="13730" spans="1:16" hidden="1" x14ac:dyDescent="0.25">
      <c r="A13730">
        <v>196466940</v>
      </c>
      <c r="B13730">
        <v>803401</v>
      </c>
      <c r="C13730" t="s">
        <v>318</v>
      </c>
      <c r="D13730">
        <v>2021754</v>
      </c>
      <c r="E13730" t="s">
        <v>216</v>
      </c>
      <c r="F13730" t="s">
        <v>214</v>
      </c>
      <c r="G13730" t="s">
        <v>215</v>
      </c>
      <c r="H13730">
        <v>3</v>
      </c>
      <c r="I13730">
        <v>2015</v>
      </c>
      <c r="J13730">
        <v>2</v>
      </c>
      <c r="L13730">
        <v>23074129</v>
      </c>
      <c r="M13730" t="s">
        <v>221</v>
      </c>
      <c r="P13730" s="29" t="str">
        <f t="shared" si="542"/>
        <v>BAD</v>
      </c>
    </row>
    <row r="13731" spans="1:16" hidden="1" x14ac:dyDescent="0.25">
      <c r="A13731">
        <v>196466940</v>
      </c>
      <c r="B13731">
        <v>803401</v>
      </c>
      <c r="C13731" t="s">
        <v>318</v>
      </c>
      <c r="D13731">
        <v>2005117</v>
      </c>
      <c r="E13731" t="s">
        <v>220</v>
      </c>
      <c r="F13731" t="s">
        <v>214</v>
      </c>
      <c r="G13731" t="s">
        <v>215</v>
      </c>
      <c r="H13731">
        <v>3</v>
      </c>
      <c r="I13731">
        <v>2015</v>
      </c>
      <c r="J13731">
        <v>2</v>
      </c>
      <c r="L13731">
        <v>23070398</v>
      </c>
      <c r="M13731" t="s">
        <v>221</v>
      </c>
      <c r="P13731" s="29" t="str">
        <f t="shared" si="542"/>
        <v>BAD</v>
      </c>
    </row>
    <row r="13732" spans="1:16" hidden="1" x14ac:dyDescent="0.25">
      <c r="A13732">
        <v>196466940</v>
      </c>
      <c r="B13732">
        <v>803401</v>
      </c>
      <c r="C13732" t="s">
        <v>318</v>
      </c>
      <c r="D13732">
        <v>2004112</v>
      </c>
      <c r="E13732" t="s">
        <v>244</v>
      </c>
      <c r="F13732" t="s">
        <v>214</v>
      </c>
      <c r="G13732" t="s">
        <v>215</v>
      </c>
      <c r="H13732">
        <v>3</v>
      </c>
      <c r="I13732">
        <v>2015</v>
      </c>
      <c r="J13732">
        <v>2</v>
      </c>
      <c r="L13732">
        <v>23073230</v>
      </c>
      <c r="M13732" t="s">
        <v>221</v>
      </c>
      <c r="P13732" s="29" t="str">
        <f t="shared" si="542"/>
        <v>BAD</v>
      </c>
    </row>
    <row r="13733" spans="1:16" hidden="1" x14ac:dyDescent="0.25">
      <c r="A13733">
        <v>196466940</v>
      </c>
      <c r="B13733">
        <v>803401</v>
      </c>
      <c r="C13733" t="s">
        <v>318</v>
      </c>
      <c r="D13733">
        <v>2004112</v>
      </c>
      <c r="E13733" t="s">
        <v>244</v>
      </c>
      <c r="F13733" t="s">
        <v>214</v>
      </c>
      <c r="G13733" t="s">
        <v>215</v>
      </c>
      <c r="H13733">
        <v>4</v>
      </c>
      <c r="I13733">
        <v>2015</v>
      </c>
      <c r="J13733">
        <v>2</v>
      </c>
      <c r="L13733">
        <v>23073232</v>
      </c>
      <c r="P13733" s="29" t="str">
        <f t="shared" si="542"/>
        <v>DRP</v>
      </c>
    </row>
    <row r="13734" spans="1:16" hidden="1" x14ac:dyDescent="0.25">
      <c r="A13734">
        <v>196468307</v>
      </c>
      <c r="B13734">
        <v>803403</v>
      </c>
      <c r="C13734" t="s">
        <v>224</v>
      </c>
      <c r="D13734">
        <v>2004172</v>
      </c>
      <c r="E13734" t="s">
        <v>213</v>
      </c>
      <c r="F13734" t="s">
        <v>214</v>
      </c>
      <c r="G13734" t="s">
        <v>215</v>
      </c>
      <c r="H13734">
        <v>2</v>
      </c>
      <c r="I13734">
        <v>2015</v>
      </c>
      <c r="J13734">
        <v>1</v>
      </c>
      <c r="L13734">
        <v>23067065</v>
      </c>
      <c r="M13734">
        <v>6.5</v>
      </c>
      <c r="P13734" s="29">
        <f t="shared" si="542"/>
        <v>0.91666666666666663</v>
      </c>
    </row>
    <row r="13735" spans="1:16" hidden="1" x14ac:dyDescent="0.25">
      <c r="A13735">
        <v>196468307</v>
      </c>
      <c r="B13735">
        <v>803403</v>
      </c>
      <c r="C13735" t="s">
        <v>224</v>
      </c>
      <c r="D13735">
        <v>2005108</v>
      </c>
      <c r="E13735" t="s">
        <v>217</v>
      </c>
      <c r="F13735" t="s">
        <v>214</v>
      </c>
      <c r="G13735" t="s">
        <v>215</v>
      </c>
      <c r="H13735">
        <v>3</v>
      </c>
      <c r="I13735">
        <v>2015</v>
      </c>
      <c r="J13735">
        <v>1</v>
      </c>
      <c r="L13735">
        <v>23065086</v>
      </c>
      <c r="M13735">
        <v>3.2</v>
      </c>
      <c r="P13735" s="29">
        <f t="shared" si="542"/>
        <v>0.3666666666666667</v>
      </c>
    </row>
    <row r="13736" spans="1:16" hidden="1" x14ac:dyDescent="0.25">
      <c r="A13736">
        <v>196468307</v>
      </c>
      <c r="B13736">
        <v>803403</v>
      </c>
      <c r="C13736" t="s">
        <v>224</v>
      </c>
      <c r="D13736">
        <v>2005111</v>
      </c>
      <c r="E13736" t="s">
        <v>218</v>
      </c>
      <c r="F13736" t="s">
        <v>214</v>
      </c>
      <c r="G13736" t="s">
        <v>215</v>
      </c>
      <c r="H13736">
        <v>3</v>
      </c>
      <c r="I13736">
        <v>2015</v>
      </c>
      <c r="J13736">
        <v>1</v>
      </c>
      <c r="L13736">
        <v>23065095</v>
      </c>
      <c r="M13736">
        <v>2.9</v>
      </c>
      <c r="P13736" s="29">
        <f t="shared" si="542"/>
        <v>0.31666666666666665</v>
      </c>
    </row>
    <row r="13737" spans="1:16" hidden="1" x14ac:dyDescent="0.25">
      <c r="A13737">
        <v>196468307</v>
      </c>
      <c r="B13737">
        <v>803403</v>
      </c>
      <c r="C13737" t="s">
        <v>224</v>
      </c>
      <c r="D13737">
        <v>2005125</v>
      </c>
      <c r="E13737" t="s">
        <v>223</v>
      </c>
      <c r="F13737" t="s">
        <v>214</v>
      </c>
      <c r="G13737" t="s">
        <v>215</v>
      </c>
      <c r="H13737">
        <v>3</v>
      </c>
      <c r="I13737">
        <v>2015</v>
      </c>
      <c r="J13737">
        <v>1</v>
      </c>
      <c r="L13737">
        <v>23065084</v>
      </c>
      <c r="M13737">
        <v>3.2</v>
      </c>
      <c r="P13737" s="29">
        <f t="shared" si="542"/>
        <v>0.3666666666666667</v>
      </c>
    </row>
    <row r="13738" spans="1:16" hidden="1" x14ac:dyDescent="0.25">
      <c r="A13738">
        <v>196468307</v>
      </c>
      <c r="B13738">
        <v>803403</v>
      </c>
      <c r="C13738" t="s">
        <v>224</v>
      </c>
      <c r="D13738">
        <v>2021879</v>
      </c>
      <c r="E13738" t="s">
        <v>219</v>
      </c>
      <c r="F13738" t="s">
        <v>214</v>
      </c>
      <c r="G13738" t="s">
        <v>215</v>
      </c>
      <c r="H13738">
        <v>3</v>
      </c>
      <c r="I13738">
        <v>2015</v>
      </c>
      <c r="J13738">
        <v>1</v>
      </c>
      <c r="L13738">
        <v>23065089</v>
      </c>
      <c r="M13738">
        <v>3.1</v>
      </c>
      <c r="P13738" s="29">
        <f t="shared" si="542"/>
        <v>0.35000000000000003</v>
      </c>
    </row>
    <row r="13739" spans="1:16" hidden="1" x14ac:dyDescent="0.25">
      <c r="A13739">
        <v>196468307</v>
      </c>
      <c r="B13739">
        <v>803403</v>
      </c>
      <c r="C13739" t="s">
        <v>224</v>
      </c>
      <c r="D13739">
        <v>2021900</v>
      </c>
      <c r="E13739" t="s">
        <v>216</v>
      </c>
      <c r="F13739" t="s">
        <v>214</v>
      </c>
      <c r="G13739" t="s">
        <v>215</v>
      </c>
      <c r="H13739">
        <v>3</v>
      </c>
      <c r="I13739">
        <v>2015</v>
      </c>
      <c r="J13739">
        <v>1</v>
      </c>
      <c r="L13739">
        <v>23065093</v>
      </c>
      <c r="M13739">
        <v>3.6</v>
      </c>
      <c r="P13739" s="29">
        <f t="shared" si="542"/>
        <v>0.43333333333333335</v>
      </c>
    </row>
    <row r="13740" spans="1:16" hidden="1" x14ac:dyDescent="0.25">
      <c r="A13740">
        <v>196468307</v>
      </c>
      <c r="B13740">
        <v>803403</v>
      </c>
      <c r="C13740" t="s">
        <v>224</v>
      </c>
      <c r="D13740">
        <v>2021879</v>
      </c>
      <c r="E13740" t="s">
        <v>219</v>
      </c>
      <c r="F13740" t="s">
        <v>214</v>
      </c>
      <c r="G13740" t="s">
        <v>215</v>
      </c>
      <c r="H13740">
        <v>2</v>
      </c>
      <c r="I13740">
        <v>2015</v>
      </c>
      <c r="J13740">
        <v>2</v>
      </c>
      <c r="L13740">
        <v>23072061</v>
      </c>
      <c r="M13740">
        <v>4.3</v>
      </c>
      <c r="P13740" s="29">
        <f t="shared" si="542"/>
        <v>0.54999999999999993</v>
      </c>
    </row>
    <row r="13741" spans="1:16" hidden="1" x14ac:dyDescent="0.25">
      <c r="A13741">
        <v>196468307</v>
      </c>
      <c r="B13741">
        <v>803403</v>
      </c>
      <c r="C13741" t="s">
        <v>224</v>
      </c>
      <c r="D13741">
        <v>2005108</v>
      </c>
      <c r="E13741" t="s">
        <v>217</v>
      </c>
      <c r="F13741" t="s">
        <v>214</v>
      </c>
      <c r="G13741" t="s">
        <v>215</v>
      </c>
      <c r="H13741">
        <v>2</v>
      </c>
      <c r="I13741">
        <v>2015</v>
      </c>
      <c r="J13741">
        <v>2</v>
      </c>
      <c r="L13741">
        <v>23072062</v>
      </c>
      <c r="M13741">
        <v>5.3</v>
      </c>
      <c r="P13741" s="29">
        <f t="shared" si="542"/>
        <v>0.71666666666666667</v>
      </c>
    </row>
    <row r="13742" spans="1:16" hidden="1" x14ac:dyDescent="0.25">
      <c r="A13742">
        <v>196468307</v>
      </c>
      <c r="B13742">
        <v>803403</v>
      </c>
      <c r="C13742" t="s">
        <v>224</v>
      </c>
      <c r="D13742">
        <v>2005124</v>
      </c>
      <c r="E13742" t="s">
        <v>220</v>
      </c>
      <c r="F13742" t="s">
        <v>214</v>
      </c>
      <c r="G13742" t="s">
        <v>215</v>
      </c>
      <c r="H13742">
        <v>2</v>
      </c>
      <c r="I13742">
        <v>2015</v>
      </c>
      <c r="J13742">
        <v>2</v>
      </c>
      <c r="L13742">
        <v>23072066</v>
      </c>
      <c r="M13742">
        <v>4</v>
      </c>
      <c r="P13742" s="29">
        <f t="shared" si="542"/>
        <v>0.5</v>
      </c>
    </row>
    <row r="13743" spans="1:16" hidden="1" x14ac:dyDescent="0.25">
      <c r="A13743">
        <v>196468307</v>
      </c>
      <c r="B13743">
        <v>803403</v>
      </c>
      <c r="C13743" t="s">
        <v>224</v>
      </c>
      <c r="D13743">
        <v>2004186</v>
      </c>
      <c r="E13743" t="s">
        <v>229</v>
      </c>
      <c r="F13743" t="s">
        <v>214</v>
      </c>
      <c r="G13743" t="s">
        <v>215</v>
      </c>
      <c r="H13743">
        <v>2</v>
      </c>
      <c r="I13743">
        <v>2015</v>
      </c>
      <c r="J13743">
        <v>2</v>
      </c>
      <c r="L13743">
        <v>23072879</v>
      </c>
      <c r="M13743">
        <v>5.9</v>
      </c>
      <c r="P13743" s="29">
        <f t="shared" si="542"/>
        <v>0.81666666666666676</v>
      </c>
    </row>
    <row r="13744" spans="1:16" hidden="1" x14ac:dyDescent="0.25">
      <c r="A13744">
        <v>196468307</v>
      </c>
      <c r="B13744">
        <v>803403</v>
      </c>
      <c r="C13744" t="s">
        <v>224</v>
      </c>
      <c r="D13744">
        <v>2004183</v>
      </c>
      <c r="E13744" t="s">
        <v>244</v>
      </c>
      <c r="F13744" t="s">
        <v>214</v>
      </c>
      <c r="G13744" t="s">
        <v>215</v>
      </c>
      <c r="H13744">
        <v>2</v>
      </c>
      <c r="I13744">
        <v>2015</v>
      </c>
      <c r="J13744">
        <v>2</v>
      </c>
      <c r="L13744">
        <v>23072786</v>
      </c>
      <c r="M13744">
        <v>4.8</v>
      </c>
      <c r="P13744" s="29">
        <f t="shared" si="542"/>
        <v>0.6333333333333333</v>
      </c>
    </row>
    <row r="13745" spans="1:16" hidden="1" x14ac:dyDescent="0.25">
      <c r="A13745">
        <v>196468307</v>
      </c>
      <c r="B13745">
        <v>803403</v>
      </c>
      <c r="C13745" t="s">
        <v>224</v>
      </c>
      <c r="D13745">
        <v>2005133</v>
      </c>
      <c r="E13745" t="s">
        <v>228</v>
      </c>
      <c r="F13745" t="s">
        <v>214</v>
      </c>
      <c r="G13745" t="s">
        <v>215</v>
      </c>
      <c r="H13745">
        <v>2</v>
      </c>
      <c r="I13745">
        <v>2016</v>
      </c>
      <c r="J13745">
        <v>1</v>
      </c>
      <c r="L13745">
        <v>23078573</v>
      </c>
      <c r="M13745">
        <v>4.4000000000000004</v>
      </c>
      <c r="P13745" s="29">
        <f t="shared" ref="P13745:P13776" si="543">IF(AND(ISNUMBER(M13745),H13745&lt;&gt;4),(M13745-1)/6,IF(H13745=4,"DRP",IF(AND(H13745=3,M13745="NA"),"BAD",IF(AND(H13745=2),"CVL",IF(AND(H13745=1,ISBLANK(M13745)),"NULL","UNK")))))</f>
        <v>0.56666666666666676</v>
      </c>
    </row>
    <row r="13746" spans="1:16" hidden="1" x14ac:dyDescent="0.25">
      <c r="A13746">
        <v>196468307</v>
      </c>
      <c r="B13746">
        <v>803403</v>
      </c>
      <c r="C13746" t="s">
        <v>224</v>
      </c>
      <c r="D13746">
        <v>2021880</v>
      </c>
      <c r="E13746" t="s">
        <v>242</v>
      </c>
      <c r="F13746" t="s">
        <v>214</v>
      </c>
      <c r="G13746" t="s">
        <v>215</v>
      </c>
      <c r="H13746">
        <v>3</v>
      </c>
      <c r="I13746">
        <v>2016</v>
      </c>
      <c r="J13746">
        <v>1</v>
      </c>
      <c r="L13746">
        <v>23082590</v>
      </c>
      <c r="M13746">
        <v>2</v>
      </c>
      <c r="P13746" s="29">
        <f t="shared" si="543"/>
        <v>0.16666666666666666</v>
      </c>
    </row>
    <row r="13747" spans="1:16" hidden="1" x14ac:dyDescent="0.25">
      <c r="A13747">
        <v>196468307</v>
      </c>
      <c r="B13747">
        <v>803403</v>
      </c>
      <c r="C13747" t="s">
        <v>224</v>
      </c>
      <c r="D13747">
        <v>2005127</v>
      </c>
      <c r="E13747" t="s">
        <v>293</v>
      </c>
      <c r="F13747" t="s">
        <v>214</v>
      </c>
      <c r="G13747" t="s">
        <v>215</v>
      </c>
      <c r="H13747">
        <v>2</v>
      </c>
      <c r="I13747">
        <v>2016</v>
      </c>
      <c r="J13747">
        <v>1</v>
      </c>
      <c r="L13747">
        <v>23078552</v>
      </c>
      <c r="M13747">
        <v>4</v>
      </c>
      <c r="P13747" s="29">
        <f t="shared" si="543"/>
        <v>0.5</v>
      </c>
    </row>
    <row r="13748" spans="1:16" hidden="1" x14ac:dyDescent="0.25">
      <c r="A13748">
        <v>196468307</v>
      </c>
      <c r="B13748">
        <v>803403</v>
      </c>
      <c r="C13748" t="s">
        <v>224</v>
      </c>
      <c r="D13748">
        <v>2021900</v>
      </c>
      <c r="E13748" t="s">
        <v>216</v>
      </c>
      <c r="F13748" t="s">
        <v>214</v>
      </c>
      <c r="G13748" t="s">
        <v>215</v>
      </c>
      <c r="H13748">
        <v>2</v>
      </c>
      <c r="I13748">
        <v>2016</v>
      </c>
      <c r="J13748">
        <v>1</v>
      </c>
      <c r="L13748">
        <v>23078554</v>
      </c>
      <c r="M13748">
        <v>4</v>
      </c>
      <c r="P13748" s="29">
        <f t="shared" si="543"/>
        <v>0.5</v>
      </c>
    </row>
    <row r="13749" spans="1:16" hidden="1" x14ac:dyDescent="0.25">
      <c r="A13749">
        <v>196468307</v>
      </c>
      <c r="B13749">
        <v>803403</v>
      </c>
      <c r="C13749" t="s">
        <v>224</v>
      </c>
      <c r="D13749">
        <v>2005125</v>
      </c>
      <c r="E13749" t="s">
        <v>223</v>
      </c>
      <c r="F13749" t="s">
        <v>214</v>
      </c>
      <c r="G13749" t="s">
        <v>215</v>
      </c>
      <c r="H13749">
        <v>2</v>
      </c>
      <c r="I13749">
        <v>2016</v>
      </c>
      <c r="J13749">
        <v>1</v>
      </c>
      <c r="L13749">
        <v>23078449</v>
      </c>
      <c r="M13749">
        <v>5</v>
      </c>
      <c r="P13749" s="29">
        <f t="shared" si="543"/>
        <v>0.66666666666666663</v>
      </c>
    </row>
    <row r="13750" spans="1:16" hidden="1" x14ac:dyDescent="0.25">
      <c r="A13750">
        <v>196468307</v>
      </c>
      <c r="B13750">
        <v>803403</v>
      </c>
      <c r="C13750" t="s">
        <v>224</v>
      </c>
      <c r="D13750">
        <v>2005111</v>
      </c>
      <c r="E13750" t="s">
        <v>218</v>
      </c>
      <c r="F13750" t="s">
        <v>214</v>
      </c>
      <c r="G13750" t="s">
        <v>215</v>
      </c>
      <c r="H13750">
        <v>2</v>
      </c>
      <c r="I13750">
        <v>2016</v>
      </c>
      <c r="J13750">
        <v>1</v>
      </c>
      <c r="L13750">
        <v>23078557</v>
      </c>
      <c r="M13750">
        <v>4.3</v>
      </c>
      <c r="P13750" s="29">
        <f t="shared" si="543"/>
        <v>0.54999999999999993</v>
      </c>
    </row>
    <row r="13751" spans="1:16" hidden="1" x14ac:dyDescent="0.25">
      <c r="A13751">
        <v>196468307</v>
      </c>
      <c r="B13751">
        <v>803403</v>
      </c>
      <c r="C13751" t="s">
        <v>224</v>
      </c>
      <c r="D13751">
        <v>2021880</v>
      </c>
      <c r="E13751" t="s">
        <v>242</v>
      </c>
      <c r="F13751" t="s">
        <v>214</v>
      </c>
      <c r="G13751" t="s">
        <v>215</v>
      </c>
      <c r="H13751">
        <v>3</v>
      </c>
      <c r="I13751">
        <v>2016</v>
      </c>
      <c r="J13751">
        <v>2</v>
      </c>
      <c r="L13751">
        <v>23085994</v>
      </c>
      <c r="M13751">
        <v>3.6</v>
      </c>
      <c r="P13751" s="29">
        <f t="shared" si="543"/>
        <v>0.43333333333333335</v>
      </c>
    </row>
    <row r="13752" spans="1:16" hidden="1" x14ac:dyDescent="0.25">
      <c r="A13752">
        <v>196468307</v>
      </c>
      <c r="B13752">
        <v>803403</v>
      </c>
      <c r="C13752" t="s">
        <v>224</v>
      </c>
      <c r="D13752">
        <v>2021994</v>
      </c>
      <c r="E13752" t="s">
        <v>298</v>
      </c>
      <c r="F13752" t="s">
        <v>214</v>
      </c>
      <c r="G13752" t="s">
        <v>215</v>
      </c>
      <c r="H13752">
        <v>3</v>
      </c>
      <c r="I13752">
        <v>2016</v>
      </c>
      <c r="J13752">
        <v>2</v>
      </c>
      <c r="L13752">
        <v>23086007</v>
      </c>
      <c r="M13752">
        <v>3.4</v>
      </c>
      <c r="P13752" s="29">
        <f t="shared" si="543"/>
        <v>0.39999999999999997</v>
      </c>
    </row>
    <row r="13753" spans="1:16" hidden="1" x14ac:dyDescent="0.25">
      <c r="A13753">
        <v>196468307</v>
      </c>
      <c r="B13753">
        <v>803403</v>
      </c>
      <c r="C13753" t="s">
        <v>224</v>
      </c>
      <c r="D13753">
        <v>2021901</v>
      </c>
      <c r="E13753" t="s">
        <v>253</v>
      </c>
      <c r="F13753" t="s">
        <v>214</v>
      </c>
      <c r="G13753" t="s">
        <v>215</v>
      </c>
      <c r="H13753">
        <v>3</v>
      </c>
      <c r="I13753">
        <v>2016</v>
      </c>
      <c r="J13753">
        <v>2</v>
      </c>
      <c r="L13753">
        <v>23086001</v>
      </c>
      <c r="M13753">
        <v>3.3</v>
      </c>
      <c r="P13753" s="29">
        <f t="shared" si="543"/>
        <v>0.3833333333333333</v>
      </c>
    </row>
    <row r="13754" spans="1:16" hidden="1" x14ac:dyDescent="0.25">
      <c r="A13754">
        <v>196468307</v>
      </c>
      <c r="B13754">
        <v>803403</v>
      </c>
      <c r="C13754" t="s">
        <v>224</v>
      </c>
      <c r="D13754">
        <v>2021876</v>
      </c>
      <c r="E13754" t="s">
        <v>241</v>
      </c>
      <c r="F13754" t="s">
        <v>214</v>
      </c>
      <c r="G13754" t="s">
        <v>215</v>
      </c>
      <c r="H13754">
        <v>2</v>
      </c>
      <c r="I13754">
        <v>2016</v>
      </c>
      <c r="J13754">
        <v>2</v>
      </c>
      <c r="L13754">
        <v>23085996</v>
      </c>
      <c r="M13754">
        <v>4.2</v>
      </c>
      <c r="P13754" s="29">
        <f t="shared" si="543"/>
        <v>0.53333333333333333</v>
      </c>
    </row>
    <row r="13755" spans="1:16" hidden="1" x14ac:dyDescent="0.25">
      <c r="A13755">
        <v>196468307</v>
      </c>
      <c r="B13755">
        <v>803403</v>
      </c>
      <c r="C13755" t="s">
        <v>224</v>
      </c>
      <c r="D13755">
        <v>2004173</v>
      </c>
      <c r="E13755" t="s">
        <v>245</v>
      </c>
      <c r="F13755" t="s">
        <v>214</v>
      </c>
      <c r="G13755" t="s">
        <v>215</v>
      </c>
      <c r="H13755">
        <v>2</v>
      </c>
      <c r="I13755">
        <v>2016</v>
      </c>
      <c r="J13755">
        <v>2</v>
      </c>
      <c r="L13755">
        <v>23085258</v>
      </c>
      <c r="M13755">
        <v>6.9</v>
      </c>
      <c r="P13755" s="29">
        <f t="shared" si="543"/>
        <v>0.98333333333333339</v>
      </c>
    </row>
    <row r="13756" spans="1:16" hidden="1" x14ac:dyDescent="0.25">
      <c r="A13756">
        <v>196468307</v>
      </c>
      <c r="B13756">
        <v>803403</v>
      </c>
      <c r="C13756" t="s">
        <v>224</v>
      </c>
      <c r="D13756">
        <v>2021916</v>
      </c>
      <c r="E13756" t="s">
        <v>226</v>
      </c>
      <c r="F13756" t="s">
        <v>214</v>
      </c>
      <c r="G13756" t="s">
        <v>215</v>
      </c>
      <c r="H13756">
        <v>2</v>
      </c>
      <c r="I13756">
        <v>2017</v>
      </c>
      <c r="J13756">
        <v>1</v>
      </c>
      <c r="L13756">
        <v>23090993</v>
      </c>
      <c r="M13756">
        <v>4.5</v>
      </c>
      <c r="P13756" s="29">
        <f t="shared" si="543"/>
        <v>0.58333333333333337</v>
      </c>
    </row>
    <row r="13757" spans="1:16" hidden="1" x14ac:dyDescent="0.25">
      <c r="A13757">
        <v>196468307</v>
      </c>
      <c r="B13757">
        <v>803403</v>
      </c>
      <c r="C13757" t="s">
        <v>224</v>
      </c>
      <c r="D13757">
        <v>2021892</v>
      </c>
      <c r="E13757" t="s">
        <v>289</v>
      </c>
      <c r="F13757" t="s">
        <v>214</v>
      </c>
      <c r="G13757" t="s">
        <v>215</v>
      </c>
      <c r="H13757">
        <v>2</v>
      </c>
      <c r="I13757">
        <v>2017</v>
      </c>
      <c r="J13757">
        <v>1</v>
      </c>
      <c r="L13757">
        <v>23091091</v>
      </c>
      <c r="M13757">
        <v>5.5</v>
      </c>
      <c r="P13757" s="29">
        <f t="shared" si="543"/>
        <v>0.75</v>
      </c>
    </row>
    <row r="13758" spans="1:16" hidden="1" x14ac:dyDescent="0.25">
      <c r="A13758">
        <v>196468307</v>
      </c>
      <c r="B13758">
        <v>803403</v>
      </c>
      <c r="C13758" t="s">
        <v>224</v>
      </c>
      <c r="D13758">
        <v>2021885</v>
      </c>
      <c r="E13758" t="s">
        <v>295</v>
      </c>
      <c r="F13758" t="s">
        <v>214</v>
      </c>
      <c r="G13758" t="s">
        <v>215</v>
      </c>
      <c r="H13758">
        <v>3</v>
      </c>
      <c r="I13758">
        <v>2017</v>
      </c>
      <c r="J13758">
        <v>1</v>
      </c>
      <c r="L13758">
        <v>23094881</v>
      </c>
      <c r="M13758">
        <v>3.2</v>
      </c>
      <c r="P13758" s="29">
        <f t="shared" si="543"/>
        <v>0.3666666666666667</v>
      </c>
    </row>
    <row r="13759" spans="1:16" hidden="1" x14ac:dyDescent="0.25">
      <c r="A13759">
        <v>196468307</v>
      </c>
      <c r="B13759">
        <v>803403</v>
      </c>
      <c r="C13759" t="s">
        <v>224</v>
      </c>
      <c r="D13759">
        <v>2021899</v>
      </c>
      <c r="E13759" t="s">
        <v>296</v>
      </c>
      <c r="F13759" t="s">
        <v>214</v>
      </c>
      <c r="G13759" t="s">
        <v>215</v>
      </c>
      <c r="H13759">
        <v>2</v>
      </c>
      <c r="I13759">
        <v>2017</v>
      </c>
      <c r="J13759">
        <v>2</v>
      </c>
      <c r="L13759">
        <v>23102408</v>
      </c>
      <c r="M13759">
        <v>5.6</v>
      </c>
      <c r="P13759" s="29">
        <f t="shared" si="543"/>
        <v>0.76666666666666661</v>
      </c>
    </row>
    <row r="13760" spans="1:16" hidden="1" x14ac:dyDescent="0.25">
      <c r="A13760">
        <v>196468307</v>
      </c>
      <c r="B13760">
        <v>803403</v>
      </c>
      <c r="C13760" t="s">
        <v>224</v>
      </c>
      <c r="D13760">
        <v>2021907</v>
      </c>
      <c r="E13760" t="s">
        <v>257</v>
      </c>
      <c r="F13760" t="s">
        <v>214</v>
      </c>
      <c r="G13760" t="s">
        <v>215</v>
      </c>
      <c r="H13760">
        <v>3</v>
      </c>
      <c r="I13760">
        <v>2017</v>
      </c>
      <c r="J13760">
        <v>2</v>
      </c>
      <c r="L13760">
        <v>23099425</v>
      </c>
      <c r="M13760">
        <v>3.5</v>
      </c>
      <c r="P13760" s="29">
        <f t="shared" si="543"/>
        <v>0.41666666666666669</v>
      </c>
    </row>
    <row r="13761" spans="1:16" hidden="1" x14ac:dyDescent="0.25">
      <c r="A13761">
        <v>196468307</v>
      </c>
      <c r="B13761">
        <v>803403</v>
      </c>
      <c r="C13761" t="s">
        <v>224</v>
      </c>
      <c r="D13761">
        <v>2021994</v>
      </c>
      <c r="E13761" t="s">
        <v>298</v>
      </c>
      <c r="F13761" t="s">
        <v>214</v>
      </c>
      <c r="G13761" t="s">
        <v>215</v>
      </c>
      <c r="H13761">
        <v>2</v>
      </c>
      <c r="I13761">
        <v>2017</v>
      </c>
      <c r="J13761">
        <v>2</v>
      </c>
      <c r="L13761">
        <v>23099391</v>
      </c>
      <c r="M13761">
        <v>6</v>
      </c>
      <c r="P13761" s="29">
        <f t="shared" si="543"/>
        <v>0.83333333333333337</v>
      </c>
    </row>
    <row r="13762" spans="1:16" hidden="1" x14ac:dyDescent="0.25">
      <c r="A13762">
        <v>196468307</v>
      </c>
      <c r="B13762">
        <v>803403</v>
      </c>
      <c r="C13762" t="s">
        <v>224</v>
      </c>
      <c r="D13762">
        <v>2021901</v>
      </c>
      <c r="E13762" t="s">
        <v>253</v>
      </c>
      <c r="F13762" t="s">
        <v>214</v>
      </c>
      <c r="G13762" t="s">
        <v>215</v>
      </c>
      <c r="H13762">
        <v>2</v>
      </c>
      <c r="I13762">
        <v>2017</v>
      </c>
      <c r="J13762">
        <v>2</v>
      </c>
      <c r="L13762">
        <v>23100213</v>
      </c>
      <c r="M13762">
        <v>4.2</v>
      </c>
      <c r="P13762" s="29">
        <f t="shared" si="543"/>
        <v>0.53333333333333333</v>
      </c>
    </row>
    <row r="13763" spans="1:16" hidden="1" x14ac:dyDescent="0.25">
      <c r="A13763">
        <v>196468307</v>
      </c>
      <c r="B13763">
        <v>803403</v>
      </c>
      <c r="C13763" t="s">
        <v>224</v>
      </c>
      <c r="D13763">
        <v>2021880</v>
      </c>
      <c r="E13763" t="s">
        <v>242</v>
      </c>
      <c r="F13763" t="s">
        <v>214</v>
      </c>
      <c r="G13763" t="s">
        <v>215</v>
      </c>
      <c r="H13763">
        <v>2</v>
      </c>
      <c r="I13763">
        <v>2017</v>
      </c>
      <c r="J13763">
        <v>2</v>
      </c>
      <c r="L13763">
        <v>23100212</v>
      </c>
      <c r="M13763">
        <v>4.2</v>
      </c>
      <c r="P13763" s="29">
        <f t="shared" si="543"/>
        <v>0.53333333333333333</v>
      </c>
    </row>
    <row r="13764" spans="1:16" hidden="1" x14ac:dyDescent="0.25">
      <c r="A13764">
        <v>196468307</v>
      </c>
      <c r="B13764">
        <v>803403</v>
      </c>
      <c r="C13764" t="s">
        <v>224</v>
      </c>
      <c r="D13764">
        <v>2019324</v>
      </c>
      <c r="E13764" t="s">
        <v>236</v>
      </c>
      <c r="F13764" t="s">
        <v>214</v>
      </c>
      <c r="G13764" t="s">
        <v>215</v>
      </c>
      <c r="H13764">
        <v>2</v>
      </c>
      <c r="I13764">
        <v>2018</v>
      </c>
      <c r="J13764">
        <v>1</v>
      </c>
      <c r="L13764">
        <v>23105007</v>
      </c>
      <c r="M13764">
        <v>6.6</v>
      </c>
      <c r="P13764" s="29">
        <f t="shared" si="543"/>
        <v>0.93333333333333324</v>
      </c>
    </row>
    <row r="13765" spans="1:16" hidden="1" x14ac:dyDescent="0.25">
      <c r="A13765">
        <v>196468307</v>
      </c>
      <c r="B13765">
        <v>803403</v>
      </c>
      <c r="C13765" t="s">
        <v>224</v>
      </c>
      <c r="D13765">
        <v>2021885</v>
      </c>
      <c r="E13765" t="s">
        <v>295</v>
      </c>
      <c r="F13765" t="s">
        <v>214</v>
      </c>
      <c r="G13765" t="s">
        <v>215</v>
      </c>
      <c r="H13765">
        <v>2</v>
      </c>
      <c r="I13765">
        <v>2018</v>
      </c>
      <c r="J13765">
        <v>1</v>
      </c>
      <c r="L13765">
        <v>23106269</v>
      </c>
      <c r="M13765">
        <v>4.4000000000000004</v>
      </c>
      <c r="P13765" s="29">
        <f t="shared" si="543"/>
        <v>0.56666666666666676</v>
      </c>
    </row>
    <row r="13766" spans="1:16" hidden="1" x14ac:dyDescent="0.25">
      <c r="A13766">
        <v>196468307</v>
      </c>
      <c r="B13766">
        <v>803403</v>
      </c>
      <c r="C13766" t="s">
        <v>224</v>
      </c>
      <c r="D13766">
        <v>2021878</v>
      </c>
      <c r="E13766" t="s">
        <v>294</v>
      </c>
      <c r="F13766" t="s">
        <v>214</v>
      </c>
      <c r="G13766" t="s">
        <v>215</v>
      </c>
      <c r="H13766">
        <v>2</v>
      </c>
      <c r="I13766">
        <v>2018</v>
      </c>
      <c r="J13766">
        <v>1</v>
      </c>
      <c r="L13766">
        <v>23106319</v>
      </c>
      <c r="M13766">
        <v>4.2</v>
      </c>
      <c r="P13766" s="29">
        <f t="shared" si="543"/>
        <v>0.53333333333333333</v>
      </c>
    </row>
    <row r="13767" spans="1:16" hidden="1" x14ac:dyDescent="0.25">
      <c r="A13767">
        <v>196468307</v>
      </c>
      <c r="B13767">
        <v>803403</v>
      </c>
      <c r="C13767" t="s">
        <v>224</v>
      </c>
      <c r="D13767">
        <v>2004671</v>
      </c>
      <c r="E13767" t="s">
        <v>288</v>
      </c>
      <c r="F13767" t="s">
        <v>214</v>
      </c>
      <c r="G13767" t="s">
        <v>215</v>
      </c>
      <c r="H13767">
        <v>2</v>
      </c>
      <c r="I13767">
        <v>2018</v>
      </c>
      <c r="J13767">
        <v>1</v>
      </c>
      <c r="L13767">
        <v>23105430</v>
      </c>
      <c r="M13767">
        <v>5.8</v>
      </c>
      <c r="P13767" s="29">
        <f t="shared" si="543"/>
        <v>0.79999999999999993</v>
      </c>
    </row>
    <row r="13768" spans="1:16" hidden="1" x14ac:dyDescent="0.25">
      <c r="A13768">
        <v>196468307</v>
      </c>
      <c r="B13768">
        <v>803403</v>
      </c>
      <c r="C13768" t="s">
        <v>224</v>
      </c>
      <c r="D13768">
        <v>2021903</v>
      </c>
      <c r="E13768" t="s">
        <v>256</v>
      </c>
      <c r="F13768" t="s">
        <v>214</v>
      </c>
      <c r="G13768" t="s">
        <v>215</v>
      </c>
      <c r="H13768">
        <v>2</v>
      </c>
      <c r="I13768">
        <v>2018</v>
      </c>
      <c r="J13768">
        <v>2</v>
      </c>
      <c r="L13768">
        <v>23113927</v>
      </c>
      <c r="M13768">
        <v>5.7</v>
      </c>
      <c r="P13768" s="29">
        <f t="shared" si="543"/>
        <v>0.78333333333333333</v>
      </c>
    </row>
    <row r="13769" spans="1:16" hidden="1" x14ac:dyDescent="0.25">
      <c r="A13769">
        <v>196468307</v>
      </c>
      <c r="B13769">
        <v>803403</v>
      </c>
      <c r="C13769" t="s">
        <v>224</v>
      </c>
      <c r="D13769">
        <v>2021906</v>
      </c>
      <c r="E13769" t="s">
        <v>235</v>
      </c>
      <c r="F13769" t="s">
        <v>214</v>
      </c>
      <c r="G13769" t="s">
        <v>215</v>
      </c>
      <c r="H13769">
        <v>2</v>
      </c>
      <c r="I13769">
        <v>2018</v>
      </c>
      <c r="J13769">
        <v>2</v>
      </c>
      <c r="L13769">
        <v>23115202</v>
      </c>
      <c r="M13769">
        <v>5.2</v>
      </c>
      <c r="P13769" s="29">
        <f t="shared" si="543"/>
        <v>0.70000000000000007</v>
      </c>
    </row>
    <row r="13770" spans="1:16" hidden="1" x14ac:dyDescent="0.25">
      <c r="A13770">
        <v>196468307</v>
      </c>
      <c r="B13770">
        <v>803403</v>
      </c>
      <c r="C13770" t="s">
        <v>224</v>
      </c>
      <c r="D13770">
        <v>2019325</v>
      </c>
      <c r="E13770" t="s">
        <v>249</v>
      </c>
      <c r="F13770" t="s">
        <v>214</v>
      </c>
      <c r="G13770" t="s">
        <v>215</v>
      </c>
      <c r="H13770">
        <v>2</v>
      </c>
      <c r="I13770">
        <v>2018</v>
      </c>
      <c r="J13770">
        <v>2</v>
      </c>
      <c r="L13770">
        <v>23112810</v>
      </c>
      <c r="M13770">
        <v>5.9</v>
      </c>
      <c r="P13770" s="29">
        <f t="shared" si="543"/>
        <v>0.81666666666666676</v>
      </c>
    </row>
    <row r="13771" spans="1:16" hidden="1" x14ac:dyDescent="0.25">
      <c r="A13771">
        <v>196468307</v>
      </c>
      <c r="B13771">
        <v>803403</v>
      </c>
      <c r="C13771" t="s">
        <v>224</v>
      </c>
      <c r="D13771">
        <v>2021877</v>
      </c>
      <c r="E13771" t="s">
        <v>240</v>
      </c>
      <c r="F13771" t="s">
        <v>214</v>
      </c>
      <c r="G13771" t="s">
        <v>215</v>
      </c>
      <c r="H13771">
        <v>4</v>
      </c>
      <c r="I13771">
        <v>2018</v>
      </c>
      <c r="J13771">
        <v>2</v>
      </c>
      <c r="L13771">
        <v>23113937</v>
      </c>
      <c r="P13771" s="29" t="str">
        <f t="shared" si="543"/>
        <v>DRP</v>
      </c>
    </row>
    <row r="13772" spans="1:16" hidden="1" x14ac:dyDescent="0.25">
      <c r="A13772">
        <v>196468307</v>
      </c>
      <c r="B13772">
        <v>803403</v>
      </c>
      <c r="C13772" t="s">
        <v>224</v>
      </c>
      <c r="D13772">
        <v>2021886</v>
      </c>
      <c r="E13772" t="s">
        <v>227</v>
      </c>
      <c r="F13772" t="s">
        <v>214</v>
      </c>
      <c r="G13772" t="s">
        <v>215</v>
      </c>
      <c r="H13772">
        <v>2</v>
      </c>
      <c r="I13772">
        <v>2018</v>
      </c>
      <c r="J13772">
        <v>2</v>
      </c>
      <c r="L13772">
        <v>23115200</v>
      </c>
      <c r="M13772">
        <v>4.8</v>
      </c>
      <c r="P13772" s="29">
        <f t="shared" si="543"/>
        <v>0.6333333333333333</v>
      </c>
    </row>
    <row r="13773" spans="1:16" hidden="1" x14ac:dyDescent="0.25">
      <c r="A13773">
        <v>196468307</v>
      </c>
      <c r="B13773">
        <v>803403</v>
      </c>
      <c r="C13773" t="s">
        <v>224</v>
      </c>
      <c r="D13773">
        <v>2021907</v>
      </c>
      <c r="E13773" t="s">
        <v>257</v>
      </c>
      <c r="F13773" t="s">
        <v>214</v>
      </c>
      <c r="G13773" t="s">
        <v>215</v>
      </c>
      <c r="H13773">
        <v>2</v>
      </c>
      <c r="I13773">
        <v>2018</v>
      </c>
      <c r="J13773">
        <v>2</v>
      </c>
      <c r="L13773">
        <v>23113925</v>
      </c>
      <c r="M13773">
        <v>4.5999999999999996</v>
      </c>
      <c r="P13773" s="29">
        <f t="shared" si="543"/>
        <v>0.6</v>
      </c>
    </row>
    <row r="13774" spans="1:16" hidden="1" x14ac:dyDescent="0.25">
      <c r="A13774">
        <v>196468307</v>
      </c>
      <c r="B13774">
        <v>803403</v>
      </c>
      <c r="C13774" t="s">
        <v>224</v>
      </c>
      <c r="D13774">
        <v>2022925</v>
      </c>
      <c r="E13774" t="s">
        <v>297</v>
      </c>
      <c r="F13774" t="s">
        <v>214</v>
      </c>
      <c r="G13774" t="s">
        <v>215</v>
      </c>
      <c r="H13774">
        <v>3</v>
      </c>
      <c r="I13774">
        <v>2019</v>
      </c>
      <c r="J13774">
        <v>1</v>
      </c>
      <c r="L13774">
        <v>23120631</v>
      </c>
      <c r="M13774">
        <v>2.9</v>
      </c>
      <c r="P13774" s="29">
        <f t="shared" si="543"/>
        <v>0.31666666666666665</v>
      </c>
    </row>
    <row r="13775" spans="1:16" hidden="1" x14ac:dyDescent="0.25">
      <c r="A13775">
        <v>196468307</v>
      </c>
      <c r="B13775">
        <v>803403</v>
      </c>
      <c r="C13775" t="s">
        <v>224</v>
      </c>
      <c r="D13775">
        <v>2004764</v>
      </c>
      <c r="E13775" t="s">
        <v>290</v>
      </c>
      <c r="F13775" t="s">
        <v>214</v>
      </c>
      <c r="G13775" t="s">
        <v>215</v>
      </c>
      <c r="H13775">
        <v>2</v>
      </c>
      <c r="I13775">
        <v>2019</v>
      </c>
      <c r="J13775">
        <v>1</v>
      </c>
      <c r="L13775">
        <v>23120635</v>
      </c>
      <c r="M13775">
        <v>5</v>
      </c>
      <c r="P13775" s="29">
        <f t="shared" si="543"/>
        <v>0.66666666666666663</v>
      </c>
    </row>
    <row r="13776" spans="1:16" hidden="1" x14ac:dyDescent="0.25">
      <c r="A13776">
        <v>196468307</v>
      </c>
      <c r="B13776">
        <v>803403</v>
      </c>
      <c r="C13776" t="s">
        <v>224</v>
      </c>
      <c r="D13776">
        <v>2021891</v>
      </c>
      <c r="E13776" t="s">
        <v>259</v>
      </c>
      <c r="F13776" t="s">
        <v>214</v>
      </c>
      <c r="G13776" t="s">
        <v>215</v>
      </c>
      <c r="H13776">
        <v>2</v>
      </c>
      <c r="I13776">
        <v>2019</v>
      </c>
      <c r="J13776">
        <v>1</v>
      </c>
      <c r="L13776">
        <v>23121307</v>
      </c>
      <c r="M13776">
        <v>5.8</v>
      </c>
      <c r="P13776" s="29">
        <f t="shared" si="543"/>
        <v>0.79999999999999993</v>
      </c>
    </row>
    <row r="13777" spans="1:16" hidden="1" x14ac:dyDescent="0.25">
      <c r="A13777">
        <v>196468307</v>
      </c>
      <c r="B13777">
        <v>803403</v>
      </c>
      <c r="C13777" t="s">
        <v>224</v>
      </c>
      <c r="D13777">
        <v>2021911</v>
      </c>
      <c r="E13777" t="s">
        <v>304</v>
      </c>
      <c r="F13777" t="s">
        <v>214</v>
      </c>
      <c r="G13777" t="s">
        <v>215</v>
      </c>
      <c r="H13777">
        <v>2</v>
      </c>
      <c r="I13777">
        <v>2019</v>
      </c>
      <c r="J13777">
        <v>1</v>
      </c>
      <c r="L13777">
        <v>23120638</v>
      </c>
      <c r="M13777">
        <v>4.5999999999999996</v>
      </c>
      <c r="P13777" s="29">
        <f t="shared" ref="P13777:P13808" si="544">IF(AND(ISNUMBER(M13777),H13777&lt;&gt;4),(M13777-1)/6,IF(H13777=4,"DRP",IF(AND(H13777=3,M13777="NA"),"BAD",IF(AND(H13777=2),"CVL",IF(AND(H13777=1,ISBLANK(M13777)),"NULL","UNK")))))</f>
        <v>0.6</v>
      </c>
    </row>
    <row r="13778" spans="1:16" hidden="1" x14ac:dyDescent="0.25">
      <c r="A13778">
        <v>196468307</v>
      </c>
      <c r="B13778">
        <v>803403</v>
      </c>
      <c r="C13778" t="s">
        <v>224</v>
      </c>
      <c r="D13778">
        <v>2004675</v>
      </c>
      <c r="E13778" t="s">
        <v>271</v>
      </c>
      <c r="F13778" t="s">
        <v>214</v>
      </c>
      <c r="G13778" t="s">
        <v>215</v>
      </c>
      <c r="H13778">
        <v>2</v>
      </c>
      <c r="I13778">
        <v>2019</v>
      </c>
      <c r="J13778">
        <v>1</v>
      </c>
      <c r="L13778">
        <v>23120629</v>
      </c>
      <c r="M13778">
        <v>6.3</v>
      </c>
      <c r="P13778" s="29">
        <f t="shared" si="544"/>
        <v>0.8833333333333333</v>
      </c>
    </row>
    <row r="13779" spans="1:16" hidden="1" x14ac:dyDescent="0.25">
      <c r="A13779">
        <v>196468307</v>
      </c>
      <c r="B13779">
        <v>803403</v>
      </c>
      <c r="C13779" t="s">
        <v>224</v>
      </c>
      <c r="D13779">
        <v>2021897</v>
      </c>
      <c r="E13779" t="s">
        <v>292</v>
      </c>
      <c r="F13779" t="s">
        <v>214</v>
      </c>
      <c r="G13779" t="s">
        <v>215</v>
      </c>
      <c r="H13779">
        <v>2</v>
      </c>
      <c r="I13779">
        <v>2019</v>
      </c>
      <c r="J13779">
        <v>1</v>
      </c>
      <c r="L13779">
        <v>23120633</v>
      </c>
      <c r="M13779">
        <v>4.7</v>
      </c>
      <c r="P13779" s="29">
        <f t="shared" si="544"/>
        <v>0.6166666666666667</v>
      </c>
    </row>
    <row r="13780" spans="1:16" hidden="1" x14ac:dyDescent="0.25">
      <c r="A13780">
        <v>196468307</v>
      </c>
      <c r="B13780">
        <v>803403</v>
      </c>
      <c r="C13780" t="s">
        <v>224</v>
      </c>
      <c r="D13780">
        <v>2021877</v>
      </c>
      <c r="E13780" t="s">
        <v>240</v>
      </c>
      <c r="F13780" t="s">
        <v>214</v>
      </c>
      <c r="G13780" t="s">
        <v>215</v>
      </c>
      <c r="H13780">
        <v>1</v>
      </c>
      <c r="I13780">
        <v>2019</v>
      </c>
      <c r="J13780">
        <v>2</v>
      </c>
      <c r="L13780">
        <v>23129095</v>
      </c>
      <c r="P13780" s="29" t="str">
        <f t="shared" si="544"/>
        <v>NULL</v>
      </c>
    </row>
    <row r="13781" spans="1:16" hidden="1" x14ac:dyDescent="0.25">
      <c r="A13781">
        <v>196468307</v>
      </c>
      <c r="B13781">
        <v>803403</v>
      </c>
      <c r="C13781" t="s">
        <v>224</v>
      </c>
      <c r="D13781">
        <v>2021881</v>
      </c>
      <c r="E13781" t="s">
        <v>255</v>
      </c>
      <c r="F13781" t="s">
        <v>214</v>
      </c>
      <c r="G13781" t="s">
        <v>215</v>
      </c>
      <c r="H13781">
        <v>1</v>
      </c>
      <c r="I13781">
        <v>2019</v>
      </c>
      <c r="J13781">
        <v>2</v>
      </c>
      <c r="L13781">
        <v>23129098</v>
      </c>
      <c r="P13781" s="29" t="str">
        <f t="shared" si="544"/>
        <v>NULL</v>
      </c>
    </row>
    <row r="13782" spans="1:16" hidden="1" x14ac:dyDescent="0.25">
      <c r="A13782">
        <v>196468307</v>
      </c>
      <c r="B13782">
        <v>803403</v>
      </c>
      <c r="C13782" t="s">
        <v>224</v>
      </c>
      <c r="D13782">
        <v>2021884</v>
      </c>
      <c r="E13782" t="s">
        <v>302</v>
      </c>
      <c r="F13782" t="s">
        <v>214</v>
      </c>
      <c r="G13782" t="s">
        <v>215</v>
      </c>
      <c r="H13782">
        <v>1</v>
      </c>
      <c r="I13782">
        <v>2019</v>
      </c>
      <c r="J13782">
        <v>2</v>
      </c>
      <c r="L13782">
        <v>23129089</v>
      </c>
      <c r="P13782" s="29" t="str">
        <f t="shared" si="544"/>
        <v>NULL</v>
      </c>
    </row>
    <row r="13783" spans="1:16" hidden="1" x14ac:dyDescent="0.25">
      <c r="A13783">
        <v>196468307</v>
      </c>
      <c r="B13783">
        <v>803403</v>
      </c>
      <c r="C13783" t="s">
        <v>224</v>
      </c>
      <c r="D13783">
        <v>2021896</v>
      </c>
      <c r="E13783" t="s">
        <v>299</v>
      </c>
      <c r="F13783" t="s">
        <v>214</v>
      </c>
      <c r="G13783" t="s">
        <v>215</v>
      </c>
      <c r="H13783">
        <v>1</v>
      </c>
      <c r="I13783">
        <v>2019</v>
      </c>
      <c r="J13783">
        <v>2</v>
      </c>
      <c r="L13783">
        <v>23129094</v>
      </c>
      <c r="P13783" s="29" t="str">
        <f t="shared" si="544"/>
        <v>NULL</v>
      </c>
    </row>
    <row r="13784" spans="1:16" hidden="1" x14ac:dyDescent="0.25">
      <c r="A13784">
        <v>196468307</v>
      </c>
      <c r="B13784">
        <v>803403</v>
      </c>
      <c r="C13784" t="s">
        <v>224</v>
      </c>
      <c r="D13784">
        <v>2021915</v>
      </c>
      <c r="E13784" t="s">
        <v>301</v>
      </c>
      <c r="F13784" t="s">
        <v>214</v>
      </c>
      <c r="G13784" t="s">
        <v>215</v>
      </c>
      <c r="H13784">
        <v>1</v>
      </c>
      <c r="I13784">
        <v>2019</v>
      </c>
      <c r="J13784">
        <v>2</v>
      </c>
      <c r="L13784">
        <v>23129091</v>
      </c>
      <c r="P13784" s="29" t="str">
        <f t="shared" si="544"/>
        <v>NULL</v>
      </c>
    </row>
    <row r="13785" spans="1:16" hidden="1" x14ac:dyDescent="0.25">
      <c r="A13785">
        <v>196468307</v>
      </c>
      <c r="B13785">
        <v>803403</v>
      </c>
      <c r="C13785" t="s">
        <v>224</v>
      </c>
      <c r="D13785">
        <v>2019326</v>
      </c>
      <c r="E13785" t="s">
        <v>248</v>
      </c>
      <c r="F13785" t="s">
        <v>214</v>
      </c>
      <c r="G13785" t="s">
        <v>215</v>
      </c>
      <c r="H13785">
        <v>1</v>
      </c>
      <c r="I13785">
        <v>2019</v>
      </c>
      <c r="J13785">
        <v>2</v>
      </c>
      <c r="L13785">
        <v>23127789</v>
      </c>
      <c r="P13785" s="29" t="str">
        <f t="shared" si="544"/>
        <v>NULL</v>
      </c>
    </row>
    <row r="13786" spans="1:16" hidden="1" x14ac:dyDescent="0.25">
      <c r="A13786">
        <v>196471553</v>
      </c>
      <c r="B13786">
        <v>803400</v>
      </c>
      <c r="C13786" t="s">
        <v>212</v>
      </c>
      <c r="D13786">
        <v>2005117</v>
      </c>
      <c r="E13786" t="s">
        <v>220</v>
      </c>
      <c r="F13786" t="s">
        <v>214</v>
      </c>
      <c r="G13786" t="s">
        <v>215</v>
      </c>
      <c r="H13786">
        <v>2</v>
      </c>
      <c r="I13786">
        <v>2016</v>
      </c>
      <c r="J13786">
        <v>1</v>
      </c>
      <c r="L13786">
        <v>23078733</v>
      </c>
      <c r="M13786">
        <v>6</v>
      </c>
      <c r="P13786" s="29">
        <f t="shared" si="544"/>
        <v>0.83333333333333337</v>
      </c>
    </row>
    <row r="13787" spans="1:16" hidden="1" x14ac:dyDescent="0.25">
      <c r="A13787">
        <v>196471553</v>
      </c>
      <c r="B13787">
        <v>803400</v>
      </c>
      <c r="C13787" t="s">
        <v>212</v>
      </c>
      <c r="D13787">
        <v>2021754</v>
      </c>
      <c r="E13787" t="s">
        <v>216</v>
      </c>
      <c r="F13787" t="s">
        <v>214</v>
      </c>
      <c r="G13787" t="s">
        <v>215</v>
      </c>
      <c r="H13787">
        <v>2</v>
      </c>
      <c r="I13787">
        <v>2016</v>
      </c>
      <c r="J13787">
        <v>1</v>
      </c>
      <c r="L13787">
        <v>23081130</v>
      </c>
      <c r="M13787">
        <v>4.8</v>
      </c>
      <c r="P13787" s="29">
        <f t="shared" si="544"/>
        <v>0.6333333333333333</v>
      </c>
    </row>
    <row r="13788" spans="1:16" hidden="1" x14ac:dyDescent="0.25">
      <c r="A13788">
        <v>196471553</v>
      </c>
      <c r="B13788">
        <v>803400</v>
      </c>
      <c r="C13788" t="s">
        <v>212</v>
      </c>
      <c r="D13788">
        <v>2005102</v>
      </c>
      <c r="E13788" t="s">
        <v>218</v>
      </c>
      <c r="F13788" t="s">
        <v>214</v>
      </c>
      <c r="G13788" t="s">
        <v>215</v>
      </c>
      <c r="H13788">
        <v>2</v>
      </c>
      <c r="I13788">
        <v>2016</v>
      </c>
      <c r="J13788">
        <v>1</v>
      </c>
      <c r="L13788">
        <v>23081385</v>
      </c>
      <c r="M13788">
        <v>4</v>
      </c>
      <c r="P13788" s="29">
        <f t="shared" si="544"/>
        <v>0.5</v>
      </c>
    </row>
    <row r="13789" spans="1:16" hidden="1" x14ac:dyDescent="0.25">
      <c r="A13789">
        <v>196471553</v>
      </c>
      <c r="B13789">
        <v>803400</v>
      </c>
      <c r="C13789" t="s">
        <v>212</v>
      </c>
      <c r="D13789">
        <v>2005099</v>
      </c>
      <c r="E13789" t="s">
        <v>217</v>
      </c>
      <c r="F13789" t="s">
        <v>214</v>
      </c>
      <c r="G13789" t="s">
        <v>215</v>
      </c>
      <c r="H13789">
        <v>2</v>
      </c>
      <c r="I13789">
        <v>2016</v>
      </c>
      <c r="J13789">
        <v>1</v>
      </c>
      <c r="L13789">
        <v>23081378</v>
      </c>
      <c r="M13789">
        <v>4.7</v>
      </c>
      <c r="P13789" s="29">
        <f t="shared" si="544"/>
        <v>0.6166666666666667</v>
      </c>
    </row>
    <row r="13790" spans="1:16" hidden="1" x14ac:dyDescent="0.25">
      <c r="A13790">
        <v>196471553</v>
      </c>
      <c r="B13790">
        <v>803400</v>
      </c>
      <c r="C13790" t="s">
        <v>212</v>
      </c>
      <c r="D13790">
        <v>2021600</v>
      </c>
      <c r="E13790" t="s">
        <v>219</v>
      </c>
      <c r="F13790" t="s">
        <v>214</v>
      </c>
      <c r="G13790" t="s">
        <v>215</v>
      </c>
      <c r="H13790">
        <v>2</v>
      </c>
      <c r="I13790">
        <v>2016</v>
      </c>
      <c r="J13790">
        <v>1</v>
      </c>
      <c r="L13790">
        <v>23081085</v>
      </c>
      <c r="M13790">
        <v>5</v>
      </c>
      <c r="P13790" s="29">
        <f t="shared" si="544"/>
        <v>0.66666666666666663</v>
      </c>
    </row>
    <row r="13791" spans="1:16" hidden="1" x14ac:dyDescent="0.25">
      <c r="A13791">
        <v>196471553</v>
      </c>
      <c r="B13791">
        <v>803400</v>
      </c>
      <c r="C13791" t="s">
        <v>212</v>
      </c>
      <c r="D13791">
        <v>2004098</v>
      </c>
      <c r="E13791" t="s">
        <v>213</v>
      </c>
      <c r="F13791" t="s">
        <v>214</v>
      </c>
      <c r="G13791" t="s">
        <v>215</v>
      </c>
      <c r="H13791">
        <v>2</v>
      </c>
      <c r="I13791">
        <v>2016</v>
      </c>
      <c r="J13791">
        <v>1</v>
      </c>
      <c r="L13791">
        <v>23078141</v>
      </c>
      <c r="M13791">
        <v>6.2</v>
      </c>
      <c r="P13791" s="29">
        <f t="shared" si="544"/>
        <v>0.8666666666666667</v>
      </c>
    </row>
    <row r="13792" spans="1:16" hidden="1" x14ac:dyDescent="0.25">
      <c r="A13792">
        <v>196471553</v>
      </c>
      <c r="B13792">
        <v>803400</v>
      </c>
      <c r="C13792" t="s">
        <v>212</v>
      </c>
      <c r="D13792">
        <v>2021795</v>
      </c>
      <c r="E13792" t="s">
        <v>222</v>
      </c>
      <c r="F13792" t="s">
        <v>214</v>
      </c>
      <c r="G13792" t="s">
        <v>215</v>
      </c>
      <c r="H13792">
        <v>2</v>
      </c>
      <c r="I13792">
        <v>2016</v>
      </c>
      <c r="J13792">
        <v>2</v>
      </c>
      <c r="L13792">
        <v>23084481</v>
      </c>
      <c r="M13792">
        <v>5.4</v>
      </c>
      <c r="P13792" s="29">
        <f t="shared" si="544"/>
        <v>0.73333333333333339</v>
      </c>
    </row>
    <row r="13793" spans="1:16" hidden="1" x14ac:dyDescent="0.25">
      <c r="A13793">
        <v>196471553</v>
      </c>
      <c r="B13793">
        <v>803400</v>
      </c>
      <c r="C13793" t="s">
        <v>212</v>
      </c>
      <c r="D13793">
        <v>2005118</v>
      </c>
      <c r="E13793" t="s">
        <v>223</v>
      </c>
      <c r="F13793" t="s">
        <v>214</v>
      </c>
      <c r="G13793" t="s">
        <v>215</v>
      </c>
      <c r="H13793">
        <v>3</v>
      </c>
      <c r="I13793">
        <v>2016</v>
      </c>
      <c r="J13793">
        <v>2</v>
      </c>
      <c r="L13793">
        <v>23086743</v>
      </c>
      <c r="M13793">
        <v>3.3</v>
      </c>
      <c r="P13793" s="29">
        <f t="shared" si="544"/>
        <v>0.3833333333333333</v>
      </c>
    </row>
    <row r="13794" spans="1:16" hidden="1" x14ac:dyDescent="0.25">
      <c r="A13794">
        <v>196471553</v>
      </c>
      <c r="B13794">
        <v>803400</v>
      </c>
      <c r="C13794" t="s">
        <v>212</v>
      </c>
      <c r="D13794">
        <v>2019271</v>
      </c>
      <c r="E13794" t="s">
        <v>236</v>
      </c>
      <c r="F13794" t="s">
        <v>214</v>
      </c>
      <c r="G13794" t="s">
        <v>215</v>
      </c>
      <c r="H13794">
        <v>2</v>
      </c>
      <c r="I13794">
        <v>2016</v>
      </c>
      <c r="J13794">
        <v>2</v>
      </c>
      <c r="M13794" t="s">
        <v>232</v>
      </c>
      <c r="N13794" t="s">
        <v>231</v>
      </c>
      <c r="P13794" s="29" t="str">
        <f t="shared" si="544"/>
        <v>CVL</v>
      </c>
    </row>
    <row r="13795" spans="1:16" hidden="1" x14ac:dyDescent="0.25">
      <c r="A13795">
        <v>196471553</v>
      </c>
      <c r="B13795">
        <v>803400</v>
      </c>
      <c r="C13795" t="s">
        <v>212</v>
      </c>
      <c r="D13795">
        <v>2004112</v>
      </c>
      <c r="E13795" t="s">
        <v>244</v>
      </c>
      <c r="F13795" t="s">
        <v>214</v>
      </c>
      <c r="G13795" t="s">
        <v>215</v>
      </c>
      <c r="H13795">
        <v>2</v>
      </c>
      <c r="I13795">
        <v>2016</v>
      </c>
      <c r="J13795">
        <v>2</v>
      </c>
      <c r="L13795">
        <v>23085510</v>
      </c>
      <c r="M13795">
        <v>5.9</v>
      </c>
      <c r="P13795" s="29">
        <f t="shared" si="544"/>
        <v>0.81666666666666676</v>
      </c>
    </row>
    <row r="13796" spans="1:16" hidden="1" x14ac:dyDescent="0.25">
      <c r="A13796">
        <v>196471553</v>
      </c>
      <c r="B13796">
        <v>803400</v>
      </c>
      <c r="C13796" t="s">
        <v>212</v>
      </c>
      <c r="D13796">
        <v>2021580</v>
      </c>
      <c r="E13796" t="s">
        <v>241</v>
      </c>
      <c r="F13796" t="s">
        <v>214</v>
      </c>
      <c r="G13796" t="s">
        <v>215</v>
      </c>
      <c r="H13796">
        <v>3</v>
      </c>
      <c r="I13796">
        <v>2016</v>
      </c>
      <c r="J13796">
        <v>2</v>
      </c>
      <c r="L13796">
        <v>23086826</v>
      </c>
      <c r="M13796">
        <v>2.9</v>
      </c>
      <c r="P13796" s="29">
        <f t="shared" si="544"/>
        <v>0.31666666666666665</v>
      </c>
    </row>
    <row r="13797" spans="1:16" hidden="1" x14ac:dyDescent="0.25">
      <c r="A13797">
        <v>196471553</v>
      </c>
      <c r="B13797">
        <v>803400</v>
      </c>
      <c r="C13797" t="s">
        <v>212</v>
      </c>
      <c r="D13797">
        <v>2021602</v>
      </c>
      <c r="E13797" t="s">
        <v>242</v>
      </c>
      <c r="F13797" t="s">
        <v>214</v>
      </c>
      <c r="G13797" t="s">
        <v>215</v>
      </c>
      <c r="H13797">
        <v>3</v>
      </c>
      <c r="I13797">
        <v>2016</v>
      </c>
      <c r="J13797">
        <v>2</v>
      </c>
      <c r="L13797">
        <v>23086747</v>
      </c>
      <c r="M13797">
        <v>3.2</v>
      </c>
      <c r="P13797" s="29">
        <f t="shared" si="544"/>
        <v>0.3666666666666667</v>
      </c>
    </row>
    <row r="13798" spans="1:16" hidden="1" x14ac:dyDescent="0.25">
      <c r="A13798">
        <v>196471553</v>
      </c>
      <c r="B13798">
        <v>803400</v>
      </c>
      <c r="C13798" t="s">
        <v>212</v>
      </c>
      <c r="D13798">
        <v>2021756</v>
      </c>
      <c r="E13798" t="s">
        <v>253</v>
      </c>
      <c r="F13798" t="s">
        <v>214</v>
      </c>
      <c r="G13798" t="s">
        <v>215</v>
      </c>
      <c r="H13798">
        <v>3</v>
      </c>
      <c r="I13798">
        <v>2016</v>
      </c>
      <c r="J13798">
        <v>2</v>
      </c>
      <c r="L13798">
        <v>23086840</v>
      </c>
      <c r="M13798">
        <v>3.2</v>
      </c>
      <c r="P13798" s="29">
        <f t="shared" si="544"/>
        <v>0.3666666666666667</v>
      </c>
    </row>
    <row r="13799" spans="1:16" hidden="1" x14ac:dyDescent="0.25">
      <c r="A13799">
        <v>196471553</v>
      </c>
      <c r="B13799">
        <v>803400</v>
      </c>
      <c r="C13799" t="s">
        <v>212</v>
      </c>
      <c r="D13799">
        <v>2021602</v>
      </c>
      <c r="E13799" t="s">
        <v>242</v>
      </c>
      <c r="F13799" t="s">
        <v>214</v>
      </c>
      <c r="G13799" t="s">
        <v>215</v>
      </c>
      <c r="H13799">
        <v>4</v>
      </c>
      <c r="I13799">
        <v>2016</v>
      </c>
      <c r="J13799">
        <v>2</v>
      </c>
      <c r="L13799">
        <v>23086747</v>
      </c>
      <c r="P13799" s="29" t="str">
        <f t="shared" si="544"/>
        <v>DRP</v>
      </c>
    </row>
    <row r="13800" spans="1:16" hidden="1" x14ac:dyDescent="0.25">
      <c r="A13800">
        <v>196471553</v>
      </c>
      <c r="B13800">
        <v>803400</v>
      </c>
      <c r="C13800" t="s">
        <v>212</v>
      </c>
      <c r="D13800">
        <v>2021797</v>
      </c>
      <c r="E13800" t="s">
        <v>234</v>
      </c>
      <c r="F13800" t="s">
        <v>214</v>
      </c>
      <c r="G13800" t="s">
        <v>215</v>
      </c>
      <c r="H13800">
        <v>2</v>
      </c>
      <c r="I13800">
        <v>2017</v>
      </c>
      <c r="J13800">
        <v>1</v>
      </c>
      <c r="M13800">
        <v>4</v>
      </c>
      <c r="N13800" t="s">
        <v>231</v>
      </c>
      <c r="P13800" s="29">
        <f t="shared" si="544"/>
        <v>0.5</v>
      </c>
    </row>
    <row r="13801" spans="1:16" hidden="1" x14ac:dyDescent="0.25">
      <c r="A13801">
        <v>196471553</v>
      </c>
      <c r="B13801">
        <v>803400</v>
      </c>
      <c r="C13801" t="s">
        <v>212</v>
      </c>
      <c r="D13801">
        <v>2021756</v>
      </c>
      <c r="E13801" t="s">
        <v>253</v>
      </c>
      <c r="F13801" t="s">
        <v>214</v>
      </c>
      <c r="G13801" t="s">
        <v>215</v>
      </c>
      <c r="H13801">
        <v>3</v>
      </c>
      <c r="I13801">
        <v>2017</v>
      </c>
      <c r="J13801">
        <v>1</v>
      </c>
      <c r="L13801">
        <v>23092932</v>
      </c>
      <c r="M13801">
        <v>3.6</v>
      </c>
      <c r="P13801" s="29">
        <f t="shared" si="544"/>
        <v>0.43333333333333335</v>
      </c>
    </row>
    <row r="13802" spans="1:16" hidden="1" x14ac:dyDescent="0.25">
      <c r="A13802">
        <v>196471553</v>
      </c>
      <c r="B13802">
        <v>803400</v>
      </c>
      <c r="C13802" t="s">
        <v>212</v>
      </c>
      <c r="D13802">
        <v>2021602</v>
      </c>
      <c r="E13802" t="s">
        <v>242</v>
      </c>
      <c r="F13802" t="s">
        <v>214</v>
      </c>
      <c r="G13802" t="s">
        <v>215</v>
      </c>
      <c r="H13802">
        <v>3</v>
      </c>
      <c r="I13802">
        <v>2017</v>
      </c>
      <c r="J13802">
        <v>1</v>
      </c>
      <c r="L13802">
        <v>23095499</v>
      </c>
      <c r="M13802">
        <v>3</v>
      </c>
      <c r="P13802" s="29">
        <f t="shared" si="544"/>
        <v>0.33333333333333331</v>
      </c>
    </row>
    <row r="13803" spans="1:16" hidden="1" x14ac:dyDescent="0.25">
      <c r="A13803">
        <v>196471553</v>
      </c>
      <c r="B13803">
        <v>803400</v>
      </c>
      <c r="C13803" t="s">
        <v>212</v>
      </c>
      <c r="D13803">
        <v>2021580</v>
      </c>
      <c r="E13803" t="s">
        <v>241</v>
      </c>
      <c r="F13803" t="s">
        <v>214</v>
      </c>
      <c r="G13803" t="s">
        <v>215</v>
      </c>
      <c r="H13803">
        <v>3</v>
      </c>
      <c r="I13803">
        <v>2017</v>
      </c>
      <c r="J13803">
        <v>1</v>
      </c>
      <c r="L13803">
        <v>23092926</v>
      </c>
      <c r="M13803">
        <v>3.4</v>
      </c>
      <c r="P13803" s="29">
        <f t="shared" si="544"/>
        <v>0.39999999999999997</v>
      </c>
    </row>
    <row r="13804" spans="1:16" hidden="1" x14ac:dyDescent="0.25">
      <c r="A13804">
        <v>196471553</v>
      </c>
      <c r="B13804">
        <v>803400</v>
      </c>
      <c r="C13804" t="s">
        <v>212</v>
      </c>
      <c r="D13804">
        <v>2005118</v>
      </c>
      <c r="E13804" t="s">
        <v>223</v>
      </c>
      <c r="F13804" t="s">
        <v>214</v>
      </c>
      <c r="G13804" t="s">
        <v>215</v>
      </c>
      <c r="H13804">
        <v>2</v>
      </c>
      <c r="I13804">
        <v>2017</v>
      </c>
      <c r="J13804">
        <v>1</v>
      </c>
      <c r="L13804">
        <v>23094576</v>
      </c>
      <c r="M13804">
        <v>4.8</v>
      </c>
      <c r="P13804" s="29">
        <f t="shared" si="544"/>
        <v>0.6333333333333333</v>
      </c>
    </row>
    <row r="13805" spans="1:16" hidden="1" x14ac:dyDescent="0.25">
      <c r="A13805">
        <v>196471553</v>
      </c>
      <c r="B13805">
        <v>803400</v>
      </c>
      <c r="C13805" t="s">
        <v>212</v>
      </c>
      <c r="D13805">
        <v>2005131</v>
      </c>
      <c r="E13805" t="s">
        <v>228</v>
      </c>
      <c r="F13805" t="s">
        <v>214</v>
      </c>
      <c r="G13805" t="s">
        <v>215</v>
      </c>
      <c r="H13805">
        <v>2</v>
      </c>
      <c r="I13805">
        <v>2017</v>
      </c>
      <c r="J13805">
        <v>1</v>
      </c>
      <c r="L13805">
        <v>23093315</v>
      </c>
      <c r="M13805">
        <v>5.4</v>
      </c>
      <c r="P13805" s="29">
        <f t="shared" si="544"/>
        <v>0.73333333333333339</v>
      </c>
    </row>
    <row r="13806" spans="1:16" hidden="1" x14ac:dyDescent="0.25">
      <c r="A13806">
        <v>196471553</v>
      </c>
      <c r="B13806">
        <v>803400</v>
      </c>
      <c r="C13806" t="s">
        <v>212</v>
      </c>
      <c r="D13806">
        <v>2004116</v>
      </c>
      <c r="E13806" t="s">
        <v>229</v>
      </c>
      <c r="F13806" t="s">
        <v>214</v>
      </c>
      <c r="G13806" t="s">
        <v>215</v>
      </c>
      <c r="H13806">
        <v>2</v>
      </c>
      <c r="I13806">
        <v>2017</v>
      </c>
      <c r="J13806">
        <v>1</v>
      </c>
      <c r="L13806">
        <v>23092363</v>
      </c>
      <c r="M13806">
        <v>5</v>
      </c>
      <c r="P13806" s="29">
        <f t="shared" si="544"/>
        <v>0.66666666666666663</v>
      </c>
    </row>
    <row r="13807" spans="1:16" hidden="1" x14ac:dyDescent="0.25">
      <c r="A13807">
        <v>196471553</v>
      </c>
      <c r="B13807">
        <v>803400</v>
      </c>
      <c r="C13807" t="s">
        <v>212</v>
      </c>
      <c r="D13807">
        <v>2004099</v>
      </c>
      <c r="E13807" t="s">
        <v>245</v>
      </c>
      <c r="F13807" t="s">
        <v>214</v>
      </c>
      <c r="G13807" t="s">
        <v>215</v>
      </c>
      <c r="H13807">
        <v>4</v>
      </c>
      <c r="I13807">
        <v>2017</v>
      </c>
      <c r="J13807">
        <v>1</v>
      </c>
      <c r="L13807">
        <v>23094982</v>
      </c>
      <c r="P13807" s="29" t="str">
        <f t="shared" si="544"/>
        <v>DRP</v>
      </c>
    </row>
    <row r="13808" spans="1:16" hidden="1" x14ac:dyDescent="0.25">
      <c r="A13808">
        <v>196471553</v>
      </c>
      <c r="B13808">
        <v>803400</v>
      </c>
      <c r="C13808" t="s">
        <v>212</v>
      </c>
      <c r="D13808">
        <v>2004453</v>
      </c>
      <c r="E13808" t="s">
        <v>239</v>
      </c>
      <c r="F13808" t="s">
        <v>214</v>
      </c>
      <c r="G13808" t="s">
        <v>215</v>
      </c>
      <c r="H13808">
        <v>4</v>
      </c>
      <c r="I13808">
        <v>2017</v>
      </c>
      <c r="J13808">
        <v>1</v>
      </c>
      <c r="L13808">
        <v>23091429</v>
      </c>
      <c r="P13808" s="29" t="str">
        <f t="shared" si="544"/>
        <v>DRP</v>
      </c>
    </row>
    <row r="13809" spans="1:16" hidden="1" x14ac:dyDescent="0.25">
      <c r="A13809">
        <v>196471553</v>
      </c>
      <c r="B13809">
        <v>803400</v>
      </c>
      <c r="C13809" t="s">
        <v>212</v>
      </c>
      <c r="D13809">
        <v>2021580</v>
      </c>
      <c r="E13809" t="s">
        <v>241</v>
      </c>
      <c r="F13809" t="s">
        <v>214</v>
      </c>
      <c r="G13809" t="s">
        <v>215</v>
      </c>
      <c r="H13809">
        <v>2</v>
      </c>
      <c r="I13809">
        <v>2017</v>
      </c>
      <c r="J13809">
        <v>2</v>
      </c>
      <c r="L13809">
        <v>23101084</v>
      </c>
      <c r="M13809">
        <v>5</v>
      </c>
      <c r="P13809" s="29">
        <f t="shared" ref="P13809:P13840" si="545">IF(AND(ISNUMBER(M13809),H13809&lt;&gt;4),(M13809-1)/6,IF(H13809=4,"DRP",IF(AND(H13809=3,M13809="NA"),"BAD",IF(AND(H13809=2),"CVL",IF(AND(H13809=1,ISBLANK(M13809)),"NULL","UNK")))))</f>
        <v>0.66666666666666663</v>
      </c>
    </row>
    <row r="13810" spans="1:16" hidden="1" x14ac:dyDescent="0.25">
      <c r="A13810">
        <v>196471553</v>
      </c>
      <c r="B13810">
        <v>803400</v>
      </c>
      <c r="C13810" t="s">
        <v>212</v>
      </c>
      <c r="D13810">
        <v>2021756</v>
      </c>
      <c r="E13810" t="s">
        <v>253</v>
      </c>
      <c r="F13810" t="s">
        <v>214</v>
      </c>
      <c r="G13810" t="s">
        <v>215</v>
      </c>
      <c r="H13810">
        <v>2</v>
      </c>
      <c r="I13810">
        <v>2017</v>
      </c>
      <c r="J13810">
        <v>2</v>
      </c>
      <c r="L13810">
        <v>23101099</v>
      </c>
      <c r="M13810">
        <v>4</v>
      </c>
      <c r="P13810" s="29">
        <f t="shared" si="545"/>
        <v>0.5</v>
      </c>
    </row>
    <row r="13811" spans="1:16" hidden="1" x14ac:dyDescent="0.25">
      <c r="A13811">
        <v>196471553</v>
      </c>
      <c r="B13811">
        <v>803400</v>
      </c>
      <c r="C13811" t="s">
        <v>212</v>
      </c>
      <c r="D13811">
        <v>2021602</v>
      </c>
      <c r="E13811" t="s">
        <v>242</v>
      </c>
      <c r="F13811" t="s">
        <v>214</v>
      </c>
      <c r="G13811" t="s">
        <v>215</v>
      </c>
      <c r="H13811">
        <v>2</v>
      </c>
      <c r="I13811">
        <v>2017</v>
      </c>
      <c r="J13811">
        <v>2</v>
      </c>
      <c r="L13811">
        <v>23101095</v>
      </c>
      <c r="M13811">
        <v>4</v>
      </c>
      <c r="P13811" s="29">
        <f t="shared" si="545"/>
        <v>0.5</v>
      </c>
    </row>
    <row r="13812" spans="1:16" hidden="1" x14ac:dyDescent="0.25">
      <c r="A13812">
        <v>196471553</v>
      </c>
      <c r="B13812">
        <v>803400</v>
      </c>
      <c r="C13812" t="s">
        <v>212</v>
      </c>
      <c r="D13812">
        <v>2019154</v>
      </c>
      <c r="E13812" t="s">
        <v>225</v>
      </c>
      <c r="F13812" t="s">
        <v>214</v>
      </c>
      <c r="G13812" t="s">
        <v>215</v>
      </c>
      <c r="H13812">
        <v>2</v>
      </c>
      <c r="I13812">
        <v>2017</v>
      </c>
      <c r="J13812">
        <v>2</v>
      </c>
      <c r="L13812">
        <v>23097717</v>
      </c>
      <c r="M13812">
        <v>4.5999999999999996</v>
      </c>
      <c r="P13812" s="29">
        <f t="shared" si="545"/>
        <v>0.6</v>
      </c>
    </row>
    <row r="13813" spans="1:16" hidden="1" x14ac:dyDescent="0.25">
      <c r="A13813">
        <v>196471553</v>
      </c>
      <c r="B13813">
        <v>803400</v>
      </c>
      <c r="C13813" t="s">
        <v>212</v>
      </c>
      <c r="D13813">
        <v>2004099</v>
      </c>
      <c r="E13813" t="s">
        <v>245</v>
      </c>
      <c r="F13813" t="s">
        <v>214</v>
      </c>
      <c r="G13813" t="s">
        <v>215</v>
      </c>
      <c r="H13813">
        <v>2</v>
      </c>
      <c r="I13813">
        <v>2017</v>
      </c>
      <c r="J13813">
        <v>2</v>
      </c>
      <c r="L13813">
        <v>23097867</v>
      </c>
      <c r="M13813">
        <v>4</v>
      </c>
      <c r="P13813" s="29">
        <f t="shared" si="545"/>
        <v>0.5</v>
      </c>
    </row>
    <row r="13814" spans="1:16" hidden="1" x14ac:dyDescent="0.25">
      <c r="A13814">
        <v>196471553</v>
      </c>
      <c r="B13814">
        <v>803400</v>
      </c>
      <c r="C13814" t="s">
        <v>212</v>
      </c>
      <c r="D13814">
        <v>2004453</v>
      </c>
      <c r="E13814" t="s">
        <v>239</v>
      </c>
      <c r="F13814" t="s">
        <v>214</v>
      </c>
      <c r="G13814" t="s">
        <v>215</v>
      </c>
      <c r="H13814">
        <v>4</v>
      </c>
      <c r="I13814">
        <v>2018</v>
      </c>
      <c r="J13814">
        <v>1</v>
      </c>
      <c r="L13814">
        <v>23107081</v>
      </c>
      <c r="P13814" s="29" t="str">
        <f t="shared" si="545"/>
        <v>DRP</v>
      </c>
    </row>
    <row r="13815" spans="1:16" hidden="1" x14ac:dyDescent="0.25">
      <c r="A13815">
        <v>196471553</v>
      </c>
      <c r="B13815">
        <v>803400</v>
      </c>
      <c r="C13815" t="s">
        <v>212</v>
      </c>
      <c r="D13815">
        <v>2021993</v>
      </c>
      <c r="E13815" t="s">
        <v>256</v>
      </c>
      <c r="F13815" t="s">
        <v>214</v>
      </c>
      <c r="G13815" t="s">
        <v>215</v>
      </c>
      <c r="H13815">
        <v>2</v>
      </c>
      <c r="I13815">
        <v>2018</v>
      </c>
      <c r="J13815">
        <v>1</v>
      </c>
      <c r="L13815">
        <v>23107716</v>
      </c>
      <c r="M13815">
        <v>4.2</v>
      </c>
      <c r="P13815" s="29">
        <f t="shared" si="545"/>
        <v>0.53333333333333333</v>
      </c>
    </row>
    <row r="13816" spans="1:16" hidden="1" x14ac:dyDescent="0.25">
      <c r="A13816">
        <v>196471553</v>
      </c>
      <c r="B13816">
        <v>803400</v>
      </c>
      <c r="C13816" t="s">
        <v>212</v>
      </c>
      <c r="D13816">
        <v>2021781</v>
      </c>
      <c r="E13816" t="s">
        <v>235</v>
      </c>
      <c r="F13816" t="s">
        <v>214</v>
      </c>
      <c r="G13816" t="s">
        <v>215</v>
      </c>
      <c r="H13816">
        <v>2</v>
      </c>
      <c r="I13816">
        <v>2018</v>
      </c>
      <c r="J13816">
        <v>1</v>
      </c>
      <c r="L13816">
        <v>23108207</v>
      </c>
      <c r="M13816">
        <v>4.8</v>
      </c>
      <c r="P13816" s="29">
        <f t="shared" si="545"/>
        <v>0.6333333333333333</v>
      </c>
    </row>
    <row r="13817" spans="1:16" hidden="1" x14ac:dyDescent="0.25">
      <c r="A13817">
        <v>196471553</v>
      </c>
      <c r="B13817">
        <v>803400</v>
      </c>
      <c r="C13817" t="s">
        <v>212</v>
      </c>
      <c r="D13817">
        <v>2004452</v>
      </c>
      <c r="E13817" t="s">
        <v>240</v>
      </c>
      <c r="F13817" t="s">
        <v>214</v>
      </c>
      <c r="G13817" t="s">
        <v>215</v>
      </c>
      <c r="H13817">
        <v>2</v>
      </c>
      <c r="I13817">
        <v>2018</v>
      </c>
      <c r="J13817">
        <v>1</v>
      </c>
      <c r="L13817">
        <v>23106897</v>
      </c>
      <c r="M13817">
        <v>4.4000000000000004</v>
      </c>
      <c r="P13817" s="29">
        <f t="shared" si="545"/>
        <v>0.56666666666666676</v>
      </c>
    </row>
    <row r="13818" spans="1:16" hidden="1" x14ac:dyDescent="0.25">
      <c r="A13818">
        <v>196471553</v>
      </c>
      <c r="B13818">
        <v>803400</v>
      </c>
      <c r="C13818" t="s">
        <v>212</v>
      </c>
      <c r="D13818">
        <v>2021858</v>
      </c>
      <c r="E13818" t="s">
        <v>230</v>
      </c>
      <c r="F13818" t="s">
        <v>214</v>
      </c>
      <c r="G13818" t="s">
        <v>215</v>
      </c>
      <c r="H13818">
        <v>2</v>
      </c>
      <c r="I13818">
        <v>2018</v>
      </c>
      <c r="J13818">
        <v>1</v>
      </c>
      <c r="L13818">
        <v>23107204</v>
      </c>
      <c r="M13818">
        <v>6.9</v>
      </c>
      <c r="P13818" s="29">
        <f t="shared" si="545"/>
        <v>0.98333333333333339</v>
      </c>
    </row>
    <row r="13819" spans="1:16" hidden="1" x14ac:dyDescent="0.25">
      <c r="A13819">
        <v>196471553</v>
      </c>
      <c r="B13819">
        <v>803400</v>
      </c>
      <c r="C13819" t="s">
        <v>212</v>
      </c>
      <c r="D13819">
        <v>2021874</v>
      </c>
      <c r="E13819" t="s">
        <v>226</v>
      </c>
      <c r="F13819" t="s">
        <v>214</v>
      </c>
      <c r="G13819" t="s">
        <v>215</v>
      </c>
      <c r="H13819">
        <v>2</v>
      </c>
      <c r="I13819">
        <v>2018</v>
      </c>
      <c r="J13819">
        <v>1</v>
      </c>
      <c r="L13819">
        <v>23108398</v>
      </c>
      <c r="M13819">
        <v>4</v>
      </c>
      <c r="P13819" s="29">
        <f t="shared" si="545"/>
        <v>0.5</v>
      </c>
    </row>
    <row r="13820" spans="1:16" hidden="1" x14ac:dyDescent="0.25">
      <c r="A13820">
        <v>196471553</v>
      </c>
      <c r="B13820">
        <v>803400</v>
      </c>
      <c r="C13820" t="s">
        <v>212</v>
      </c>
      <c r="D13820">
        <v>2021645</v>
      </c>
      <c r="E13820" t="s">
        <v>251</v>
      </c>
      <c r="F13820" t="s">
        <v>214</v>
      </c>
      <c r="G13820" t="s">
        <v>215</v>
      </c>
      <c r="H13820">
        <v>2</v>
      </c>
      <c r="I13820">
        <v>2018</v>
      </c>
      <c r="J13820">
        <v>1</v>
      </c>
      <c r="L13820">
        <v>23107080</v>
      </c>
      <c r="M13820">
        <v>4</v>
      </c>
      <c r="P13820" s="29">
        <f t="shared" si="545"/>
        <v>0.5</v>
      </c>
    </row>
    <row r="13821" spans="1:16" hidden="1" x14ac:dyDescent="0.25">
      <c r="A13821">
        <v>196471553</v>
      </c>
      <c r="B13821">
        <v>803400</v>
      </c>
      <c r="C13821" t="s">
        <v>212</v>
      </c>
      <c r="D13821">
        <v>2021638</v>
      </c>
      <c r="E13821" t="s">
        <v>250</v>
      </c>
      <c r="F13821" t="s">
        <v>214</v>
      </c>
      <c r="G13821" t="s">
        <v>215</v>
      </c>
      <c r="H13821">
        <v>2</v>
      </c>
      <c r="I13821">
        <v>2018</v>
      </c>
      <c r="J13821">
        <v>1</v>
      </c>
      <c r="L13821">
        <v>23108054</v>
      </c>
      <c r="M13821">
        <v>4.2</v>
      </c>
      <c r="P13821" s="29">
        <f t="shared" si="545"/>
        <v>0.53333333333333333</v>
      </c>
    </row>
    <row r="13822" spans="1:16" hidden="1" x14ac:dyDescent="0.25">
      <c r="A13822">
        <v>196471553</v>
      </c>
      <c r="B13822">
        <v>803400</v>
      </c>
      <c r="C13822" t="s">
        <v>212</v>
      </c>
      <c r="D13822">
        <v>2021853</v>
      </c>
      <c r="E13822" t="s">
        <v>258</v>
      </c>
      <c r="F13822" t="s">
        <v>214</v>
      </c>
      <c r="G13822" t="s">
        <v>215</v>
      </c>
      <c r="H13822">
        <v>2</v>
      </c>
      <c r="I13822">
        <v>2018</v>
      </c>
      <c r="J13822">
        <v>2</v>
      </c>
      <c r="L13822">
        <v>23114793</v>
      </c>
      <c r="M13822">
        <v>5.4</v>
      </c>
      <c r="P13822" s="29">
        <f t="shared" si="545"/>
        <v>0.73333333333333339</v>
      </c>
    </row>
    <row r="13823" spans="1:16" hidden="1" x14ac:dyDescent="0.25">
      <c r="A13823">
        <v>196471553</v>
      </c>
      <c r="B13823">
        <v>803400</v>
      </c>
      <c r="C13823" t="s">
        <v>212</v>
      </c>
      <c r="D13823">
        <v>2021725</v>
      </c>
      <c r="E13823" t="s">
        <v>257</v>
      </c>
      <c r="F13823" t="s">
        <v>214</v>
      </c>
      <c r="G13823" t="s">
        <v>215</v>
      </c>
      <c r="H13823">
        <v>2</v>
      </c>
      <c r="I13823">
        <v>2018</v>
      </c>
      <c r="J13823">
        <v>2</v>
      </c>
      <c r="L13823">
        <v>23115854</v>
      </c>
      <c r="M13823">
        <v>5</v>
      </c>
      <c r="P13823" s="29">
        <f t="shared" si="545"/>
        <v>0.66666666666666663</v>
      </c>
    </row>
    <row r="13824" spans="1:16" hidden="1" x14ac:dyDescent="0.25">
      <c r="A13824">
        <v>196471553</v>
      </c>
      <c r="B13824">
        <v>803400</v>
      </c>
      <c r="C13824" t="s">
        <v>212</v>
      </c>
      <c r="D13824">
        <v>2021640</v>
      </c>
      <c r="E13824" t="s">
        <v>227</v>
      </c>
      <c r="F13824" t="s">
        <v>214</v>
      </c>
      <c r="G13824" t="s">
        <v>215</v>
      </c>
      <c r="H13824">
        <v>2</v>
      </c>
      <c r="I13824">
        <v>2018</v>
      </c>
      <c r="J13824">
        <v>2</v>
      </c>
      <c r="L13824">
        <v>23116289</v>
      </c>
      <c r="M13824">
        <v>5.0999999999999996</v>
      </c>
      <c r="P13824" s="29">
        <f t="shared" si="545"/>
        <v>0.68333333333333324</v>
      </c>
    </row>
    <row r="13825" spans="1:16" hidden="1" x14ac:dyDescent="0.25">
      <c r="A13825">
        <v>196471553</v>
      </c>
      <c r="B13825">
        <v>803400</v>
      </c>
      <c r="C13825" t="s">
        <v>212</v>
      </c>
      <c r="D13825">
        <v>2021679</v>
      </c>
      <c r="E13825" t="s">
        <v>259</v>
      </c>
      <c r="F13825" t="s">
        <v>214</v>
      </c>
      <c r="G13825" t="s">
        <v>215</v>
      </c>
      <c r="H13825">
        <v>2</v>
      </c>
      <c r="I13825">
        <v>2018</v>
      </c>
      <c r="J13825">
        <v>2</v>
      </c>
      <c r="L13825">
        <v>23116297</v>
      </c>
      <c r="M13825">
        <v>5.7</v>
      </c>
      <c r="P13825" s="29">
        <f t="shared" si="545"/>
        <v>0.78333333333333333</v>
      </c>
    </row>
    <row r="13826" spans="1:16" hidden="1" x14ac:dyDescent="0.25">
      <c r="A13826">
        <v>196471553</v>
      </c>
      <c r="B13826">
        <v>803400</v>
      </c>
      <c r="C13826" t="s">
        <v>212</v>
      </c>
      <c r="D13826">
        <v>2021734</v>
      </c>
      <c r="E13826" t="s">
        <v>252</v>
      </c>
      <c r="F13826" t="s">
        <v>214</v>
      </c>
      <c r="G13826" t="s">
        <v>215</v>
      </c>
      <c r="H13826">
        <v>2</v>
      </c>
      <c r="I13826">
        <v>2019</v>
      </c>
      <c r="J13826">
        <v>1</v>
      </c>
      <c r="L13826">
        <v>23120792</v>
      </c>
      <c r="M13826">
        <v>5.8</v>
      </c>
      <c r="P13826" s="29">
        <f t="shared" si="545"/>
        <v>0.79999999999999993</v>
      </c>
    </row>
    <row r="13827" spans="1:16" hidden="1" x14ac:dyDescent="0.25">
      <c r="A13827">
        <v>196471553</v>
      </c>
      <c r="B13827">
        <v>803400</v>
      </c>
      <c r="C13827" t="s">
        <v>212</v>
      </c>
      <c r="D13827">
        <v>2021720</v>
      </c>
      <c r="E13827" t="s">
        <v>263</v>
      </c>
      <c r="F13827" t="s">
        <v>214</v>
      </c>
      <c r="G13827" t="s">
        <v>215</v>
      </c>
      <c r="H13827">
        <v>2</v>
      </c>
      <c r="I13827">
        <v>2019</v>
      </c>
      <c r="J13827">
        <v>1</v>
      </c>
      <c r="L13827">
        <v>23120794</v>
      </c>
      <c r="M13827">
        <v>5.9</v>
      </c>
      <c r="P13827" s="29">
        <f t="shared" si="545"/>
        <v>0.81666666666666676</v>
      </c>
    </row>
    <row r="13828" spans="1:16" hidden="1" x14ac:dyDescent="0.25">
      <c r="A13828">
        <v>196471553</v>
      </c>
      <c r="B13828">
        <v>803400</v>
      </c>
      <c r="C13828" t="s">
        <v>212</v>
      </c>
      <c r="D13828">
        <v>2021706</v>
      </c>
      <c r="E13828" t="s">
        <v>271</v>
      </c>
      <c r="F13828" t="s">
        <v>214</v>
      </c>
      <c r="G13828" t="s">
        <v>215</v>
      </c>
      <c r="H13828">
        <v>2</v>
      </c>
      <c r="I13828">
        <v>2019</v>
      </c>
      <c r="J13828">
        <v>1</v>
      </c>
      <c r="L13828">
        <v>23120027</v>
      </c>
      <c r="M13828">
        <v>6.6</v>
      </c>
      <c r="P13828" s="29">
        <f t="shared" si="545"/>
        <v>0.93333333333333324</v>
      </c>
    </row>
    <row r="13829" spans="1:16" hidden="1" x14ac:dyDescent="0.25">
      <c r="A13829">
        <v>196471553</v>
      </c>
      <c r="B13829">
        <v>803400</v>
      </c>
      <c r="C13829" t="s">
        <v>212</v>
      </c>
      <c r="D13829">
        <v>2004453</v>
      </c>
      <c r="E13829" t="s">
        <v>239</v>
      </c>
      <c r="F13829" t="s">
        <v>214</v>
      </c>
      <c r="G13829" t="s">
        <v>215</v>
      </c>
      <c r="H13829">
        <v>2</v>
      </c>
      <c r="I13829">
        <v>2019</v>
      </c>
      <c r="J13829">
        <v>1</v>
      </c>
      <c r="L13829">
        <v>23120790</v>
      </c>
      <c r="M13829">
        <v>4.8</v>
      </c>
      <c r="P13829" s="29">
        <f t="shared" si="545"/>
        <v>0.6333333333333333</v>
      </c>
    </row>
    <row r="13830" spans="1:16" hidden="1" x14ac:dyDescent="0.25">
      <c r="A13830">
        <v>196471553</v>
      </c>
      <c r="B13830">
        <v>803400</v>
      </c>
      <c r="C13830" t="s">
        <v>212</v>
      </c>
      <c r="D13830">
        <v>2019272</v>
      </c>
      <c r="E13830" t="s">
        <v>249</v>
      </c>
      <c r="F13830" t="s">
        <v>214</v>
      </c>
      <c r="G13830" t="s">
        <v>215</v>
      </c>
      <c r="H13830">
        <v>1</v>
      </c>
      <c r="I13830">
        <v>2019</v>
      </c>
      <c r="J13830">
        <v>2</v>
      </c>
      <c r="L13830">
        <v>23129157</v>
      </c>
      <c r="P13830" s="29" t="str">
        <f t="shared" si="545"/>
        <v>NULL</v>
      </c>
    </row>
    <row r="13831" spans="1:16" hidden="1" x14ac:dyDescent="0.25">
      <c r="A13831">
        <v>196471553</v>
      </c>
      <c r="B13831">
        <v>803400</v>
      </c>
      <c r="C13831" t="s">
        <v>212</v>
      </c>
      <c r="D13831">
        <v>2021850</v>
      </c>
      <c r="E13831" t="s">
        <v>233</v>
      </c>
      <c r="F13831" t="s">
        <v>214</v>
      </c>
      <c r="G13831" t="s">
        <v>215</v>
      </c>
      <c r="H13831">
        <v>1</v>
      </c>
      <c r="I13831">
        <v>2019</v>
      </c>
      <c r="J13831">
        <v>2</v>
      </c>
      <c r="L13831">
        <v>23128839</v>
      </c>
      <c r="P13831" s="29" t="str">
        <f t="shared" si="545"/>
        <v>NULL</v>
      </c>
    </row>
    <row r="13832" spans="1:16" hidden="1" x14ac:dyDescent="0.25">
      <c r="A13832">
        <v>196471553</v>
      </c>
      <c r="B13832">
        <v>803400</v>
      </c>
      <c r="C13832" t="s">
        <v>212</v>
      </c>
      <c r="D13832">
        <v>2021758</v>
      </c>
      <c r="E13832" t="s">
        <v>254</v>
      </c>
      <c r="F13832" t="s">
        <v>214</v>
      </c>
      <c r="G13832" t="s">
        <v>215</v>
      </c>
      <c r="H13832">
        <v>1</v>
      </c>
      <c r="I13832">
        <v>2019</v>
      </c>
      <c r="J13832">
        <v>2</v>
      </c>
      <c r="L13832">
        <v>23128841</v>
      </c>
      <c r="P13832" s="29" t="str">
        <f t="shared" si="545"/>
        <v>NULL</v>
      </c>
    </row>
    <row r="13833" spans="1:16" hidden="1" x14ac:dyDescent="0.25">
      <c r="A13833">
        <v>196471553</v>
      </c>
      <c r="B13833">
        <v>803400</v>
      </c>
      <c r="C13833" t="s">
        <v>212</v>
      </c>
      <c r="D13833">
        <v>2021747</v>
      </c>
      <c r="E13833" t="s">
        <v>270</v>
      </c>
      <c r="F13833" t="s">
        <v>214</v>
      </c>
      <c r="G13833" t="s">
        <v>215</v>
      </c>
      <c r="H13833">
        <v>1</v>
      </c>
      <c r="I13833">
        <v>2019</v>
      </c>
      <c r="J13833">
        <v>2</v>
      </c>
      <c r="L13833">
        <v>23128838</v>
      </c>
      <c r="P13833" s="29" t="str">
        <f t="shared" si="545"/>
        <v>NULL</v>
      </c>
    </row>
    <row r="13834" spans="1:16" hidden="1" x14ac:dyDescent="0.25">
      <c r="A13834">
        <v>196471553</v>
      </c>
      <c r="B13834">
        <v>803400</v>
      </c>
      <c r="C13834" t="s">
        <v>212</v>
      </c>
      <c r="D13834">
        <v>2021624</v>
      </c>
      <c r="E13834" t="s">
        <v>243</v>
      </c>
      <c r="F13834" t="s">
        <v>214</v>
      </c>
      <c r="G13834" t="s">
        <v>215</v>
      </c>
      <c r="H13834">
        <v>1</v>
      </c>
      <c r="I13834">
        <v>2019</v>
      </c>
      <c r="J13834">
        <v>2</v>
      </c>
      <c r="L13834">
        <v>23128840</v>
      </c>
      <c r="P13834" s="29" t="str">
        <f t="shared" si="545"/>
        <v>NULL</v>
      </c>
    </row>
    <row r="13835" spans="1:16" hidden="1" x14ac:dyDescent="0.25">
      <c r="A13835">
        <v>196471553</v>
      </c>
      <c r="B13835">
        <v>803400</v>
      </c>
      <c r="C13835" t="s">
        <v>212</v>
      </c>
      <c r="D13835">
        <v>2021615</v>
      </c>
      <c r="E13835" t="s">
        <v>255</v>
      </c>
      <c r="F13835" t="s">
        <v>214</v>
      </c>
      <c r="G13835" t="s">
        <v>215</v>
      </c>
      <c r="H13835">
        <v>1</v>
      </c>
      <c r="I13835">
        <v>2019</v>
      </c>
      <c r="J13835">
        <v>2</v>
      </c>
      <c r="L13835">
        <v>23129300</v>
      </c>
      <c r="P13835" s="29" t="str">
        <f t="shared" si="545"/>
        <v>NULL</v>
      </c>
    </row>
    <row r="13836" spans="1:16" hidden="1" x14ac:dyDescent="0.25">
      <c r="A13836">
        <v>196471553</v>
      </c>
      <c r="B13836">
        <v>803400</v>
      </c>
      <c r="C13836" t="s">
        <v>212</v>
      </c>
      <c r="D13836">
        <v>2004459</v>
      </c>
      <c r="E13836" t="s">
        <v>238</v>
      </c>
      <c r="F13836" t="s">
        <v>214</v>
      </c>
      <c r="G13836" t="s">
        <v>215</v>
      </c>
      <c r="H13836">
        <v>1</v>
      </c>
      <c r="I13836">
        <v>2019</v>
      </c>
      <c r="J13836">
        <v>2</v>
      </c>
      <c r="L13836">
        <v>23128837</v>
      </c>
      <c r="P13836" s="29" t="str">
        <f t="shared" si="545"/>
        <v>NULL</v>
      </c>
    </row>
    <row r="13837" spans="1:16" hidden="1" x14ac:dyDescent="0.25">
      <c r="A13837">
        <v>196471855</v>
      </c>
      <c r="B13837">
        <v>803407</v>
      </c>
      <c r="C13837" t="s">
        <v>317</v>
      </c>
      <c r="D13837">
        <v>2021754</v>
      </c>
      <c r="E13837" t="s">
        <v>216</v>
      </c>
      <c r="F13837" t="s">
        <v>214</v>
      </c>
      <c r="G13837" t="s">
        <v>215</v>
      </c>
      <c r="H13837">
        <v>3</v>
      </c>
      <c r="I13837">
        <v>2016</v>
      </c>
      <c r="J13837">
        <v>1</v>
      </c>
      <c r="L13837">
        <v>23081132</v>
      </c>
      <c r="M13837">
        <v>2.7</v>
      </c>
      <c r="P13837" s="29">
        <f t="shared" si="545"/>
        <v>0.28333333333333338</v>
      </c>
    </row>
    <row r="13838" spans="1:16" hidden="1" x14ac:dyDescent="0.25">
      <c r="A13838">
        <v>196471855</v>
      </c>
      <c r="B13838">
        <v>803407</v>
      </c>
      <c r="C13838" t="s">
        <v>317</v>
      </c>
      <c r="D13838">
        <v>2005102</v>
      </c>
      <c r="E13838" t="s">
        <v>218</v>
      </c>
      <c r="F13838" t="s">
        <v>214</v>
      </c>
      <c r="G13838" t="s">
        <v>215</v>
      </c>
      <c r="H13838">
        <v>3</v>
      </c>
      <c r="I13838">
        <v>2016</v>
      </c>
      <c r="J13838">
        <v>1</v>
      </c>
      <c r="L13838">
        <v>23081364</v>
      </c>
      <c r="M13838">
        <v>3.6</v>
      </c>
      <c r="P13838" s="29">
        <f t="shared" si="545"/>
        <v>0.43333333333333335</v>
      </c>
    </row>
    <row r="13839" spans="1:16" hidden="1" x14ac:dyDescent="0.25">
      <c r="A13839">
        <v>196471855</v>
      </c>
      <c r="B13839">
        <v>803407</v>
      </c>
      <c r="C13839" t="s">
        <v>317</v>
      </c>
      <c r="D13839">
        <v>2005099</v>
      </c>
      <c r="E13839" t="s">
        <v>217</v>
      </c>
      <c r="F13839" t="s">
        <v>214</v>
      </c>
      <c r="G13839" t="s">
        <v>215</v>
      </c>
      <c r="H13839">
        <v>2</v>
      </c>
      <c r="I13839">
        <v>2016</v>
      </c>
      <c r="J13839">
        <v>1</v>
      </c>
      <c r="L13839">
        <v>23081379</v>
      </c>
      <c r="M13839">
        <v>4.0999999999999996</v>
      </c>
      <c r="P13839" s="29">
        <f t="shared" si="545"/>
        <v>0.51666666666666661</v>
      </c>
    </row>
    <row r="13840" spans="1:16" hidden="1" x14ac:dyDescent="0.25">
      <c r="A13840">
        <v>196471855</v>
      </c>
      <c r="B13840">
        <v>803407</v>
      </c>
      <c r="C13840" t="s">
        <v>317</v>
      </c>
      <c r="D13840">
        <v>2021600</v>
      </c>
      <c r="E13840" t="s">
        <v>219</v>
      </c>
      <c r="F13840" t="s">
        <v>214</v>
      </c>
      <c r="G13840" t="s">
        <v>215</v>
      </c>
      <c r="H13840">
        <v>3</v>
      </c>
      <c r="I13840">
        <v>2016</v>
      </c>
      <c r="J13840">
        <v>1</v>
      </c>
      <c r="L13840">
        <v>23081087</v>
      </c>
      <c r="M13840" t="s">
        <v>221</v>
      </c>
      <c r="P13840" s="29" t="str">
        <f t="shared" si="545"/>
        <v>BAD</v>
      </c>
    </row>
    <row r="13841" spans="1:16" hidden="1" x14ac:dyDescent="0.25">
      <c r="A13841">
        <v>196471855</v>
      </c>
      <c r="B13841">
        <v>803407</v>
      </c>
      <c r="C13841" t="s">
        <v>317</v>
      </c>
      <c r="D13841">
        <v>2004098</v>
      </c>
      <c r="E13841" t="s">
        <v>213</v>
      </c>
      <c r="F13841" t="s">
        <v>214</v>
      </c>
      <c r="G13841" t="s">
        <v>215</v>
      </c>
      <c r="H13841">
        <v>3</v>
      </c>
      <c r="I13841">
        <v>2016</v>
      </c>
      <c r="J13841">
        <v>1</v>
      </c>
      <c r="L13841">
        <v>23078142</v>
      </c>
      <c r="M13841" t="s">
        <v>221</v>
      </c>
      <c r="P13841" s="29" t="str">
        <f t="shared" ref="P13841:P13872" si="546">IF(AND(ISNUMBER(M13841),H13841&lt;&gt;4),(M13841-1)/6,IF(H13841=4,"DRP",IF(AND(H13841=3,M13841="NA"),"BAD",IF(AND(H13841=2),"CVL",IF(AND(H13841=1,ISBLANK(M13841)),"NULL","UNK")))))</f>
        <v>BAD</v>
      </c>
    </row>
    <row r="13842" spans="1:16" hidden="1" x14ac:dyDescent="0.25">
      <c r="A13842">
        <v>196471855</v>
      </c>
      <c r="B13842">
        <v>803407</v>
      </c>
      <c r="C13842" t="s">
        <v>317</v>
      </c>
      <c r="D13842">
        <v>2005118</v>
      </c>
      <c r="E13842" t="s">
        <v>223</v>
      </c>
      <c r="F13842" t="s">
        <v>214</v>
      </c>
      <c r="G13842" t="s">
        <v>215</v>
      </c>
      <c r="H13842">
        <v>3</v>
      </c>
      <c r="I13842">
        <v>2016</v>
      </c>
      <c r="J13842">
        <v>1</v>
      </c>
      <c r="L13842">
        <v>23081297</v>
      </c>
      <c r="M13842">
        <v>3.2</v>
      </c>
      <c r="P13842" s="29">
        <f t="shared" si="546"/>
        <v>0.3666666666666667</v>
      </c>
    </row>
    <row r="13843" spans="1:16" hidden="1" x14ac:dyDescent="0.25">
      <c r="A13843">
        <v>196471855</v>
      </c>
      <c r="B13843">
        <v>803407</v>
      </c>
      <c r="C13843" t="s">
        <v>317</v>
      </c>
      <c r="D13843">
        <v>2021580</v>
      </c>
      <c r="E13843" t="s">
        <v>241</v>
      </c>
      <c r="F13843" t="s">
        <v>214</v>
      </c>
      <c r="G13843" t="s">
        <v>215</v>
      </c>
      <c r="H13843">
        <v>3</v>
      </c>
      <c r="I13843">
        <v>2016</v>
      </c>
      <c r="J13843">
        <v>2</v>
      </c>
      <c r="L13843">
        <v>23086825</v>
      </c>
      <c r="M13843">
        <v>1.6</v>
      </c>
      <c r="P13843" s="29">
        <f t="shared" si="546"/>
        <v>0.10000000000000002</v>
      </c>
    </row>
    <row r="13844" spans="1:16" hidden="1" x14ac:dyDescent="0.25">
      <c r="A13844">
        <v>196471855</v>
      </c>
      <c r="B13844">
        <v>803407</v>
      </c>
      <c r="C13844" t="s">
        <v>317</v>
      </c>
      <c r="D13844">
        <v>2005117</v>
      </c>
      <c r="E13844" t="s">
        <v>220</v>
      </c>
      <c r="F13844" t="s">
        <v>214</v>
      </c>
      <c r="G13844" t="s">
        <v>215</v>
      </c>
      <c r="H13844">
        <v>3</v>
      </c>
      <c r="I13844">
        <v>2016</v>
      </c>
      <c r="J13844">
        <v>2</v>
      </c>
      <c r="L13844">
        <v>23084478</v>
      </c>
      <c r="M13844">
        <v>1.8</v>
      </c>
      <c r="P13844" s="29">
        <f t="shared" si="546"/>
        <v>0.13333333333333333</v>
      </c>
    </row>
    <row r="13845" spans="1:16" hidden="1" x14ac:dyDescent="0.25">
      <c r="A13845">
        <v>196471855</v>
      </c>
      <c r="B13845">
        <v>803407</v>
      </c>
      <c r="C13845" t="s">
        <v>317</v>
      </c>
      <c r="D13845">
        <v>2004098</v>
      </c>
      <c r="E13845" t="s">
        <v>213</v>
      </c>
      <c r="F13845" t="s">
        <v>214</v>
      </c>
      <c r="G13845" t="s">
        <v>215</v>
      </c>
      <c r="H13845">
        <v>2</v>
      </c>
      <c r="I13845">
        <v>2016</v>
      </c>
      <c r="J13845">
        <v>2</v>
      </c>
      <c r="L13845">
        <v>23085303</v>
      </c>
      <c r="M13845">
        <v>5.7</v>
      </c>
      <c r="P13845" s="29">
        <f t="shared" si="546"/>
        <v>0.78333333333333333</v>
      </c>
    </row>
    <row r="13846" spans="1:16" hidden="1" x14ac:dyDescent="0.25">
      <c r="A13846">
        <v>196471855</v>
      </c>
      <c r="B13846">
        <v>803407</v>
      </c>
      <c r="C13846" t="s">
        <v>317</v>
      </c>
      <c r="D13846">
        <v>2005118</v>
      </c>
      <c r="E13846" t="s">
        <v>223</v>
      </c>
      <c r="F13846" t="s">
        <v>214</v>
      </c>
      <c r="G13846" t="s">
        <v>215</v>
      </c>
      <c r="H13846">
        <v>3</v>
      </c>
      <c r="I13846">
        <v>2016</v>
      </c>
      <c r="J13846">
        <v>2</v>
      </c>
      <c r="L13846">
        <v>23086742</v>
      </c>
      <c r="M13846">
        <v>2.8</v>
      </c>
      <c r="P13846" s="29">
        <f t="shared" si="546"/>
        <v>0.3</v>
      </c>
    </row>
    <row r="13847" spans="1:16" hidden="1" x14ac:dyDescent="0.25">
      <c r="A13847">
        <v>196471855</v>
      </c>
      <c r="B13847">
        <v>803407</v>
      </c>
      <c r="C13847" t="s">
        <v>317</v>
      </c>
      <c r="D13847">
        <v>2021754</v>
      </c>
      <c r="E13847" t="s">
        <v>216</v>
      </c>
      <c r="F13847" t="s">
        <v>214</v>
      </c>
      <c r="G13847" t="s">
        <v>215</v>
      </c>
      <c r="H13847">
        <v>3</v>
      </c>
      <c r="I13847">
        <v>2016</v>
      </c>
      <c r="J13847">
        <v>2</v>
      </c>
      <c r="L13847">
        <v>23086735</v>
      </c>
      <c r="M13847">
        <v>1.5</v>
      </c>
      <c r="P13847" s="29">
        <f t="shared" si="546"/>
        <v>8.3333333333333329E-2</v>
      </c>
    </row>
    <row r="13848" spans="1:16" hidden="1" x14ac:dyDescent="0.25">
      <c r="A13848">
        <v>196471855</v>
      </c>
      <c r="B13848">
        <v>803407</v>
      </c>
      <c r="C13848" t="s">
        <v>317</v>
      </c>
      <c r="D13848">
        <v>2005102</v>
      </c>
      <c r="E13848" t="s">
        <v>218</v>
      </c>
      <c r="F13848" t="s">
        <v>214</v>
      </c>
      <c r="G13848" t="s">
        <v>215</v>
      </c>
      <c r="H13848">
        <v>3</v>
      </c>
      <c r="I13848">
        <v>2016</v>
      </c>
      <c r="J13848">
        <v>2</v>
      </c>
      <c r="L13848">
        <v>23086740</v>
      </c>
      <c r="M13848">
        <v>2</v>
      </c>
      <c r="P13848" s="29">
        <f t="shared" si="546"/>
        <v>0.16666666666666666</v>
      </c>
    </row>
    <row r="13849" spans="1:16" hidden="1" x14ac:dyDescent="0.25">
      <c r="A13849">
        <v>196471855</v>
      </c>
      <c r="B13849">
        <v>803407</v>
      </c>
      <c r="C13849" t="s">
        <v>317</v>
      </c>
      <c r="D13849">
        <v>2021600</v>
      </c>
      <c r="E13849" t="s">
        <v>219</v>
      </c>
      <c r="F13849" t="s">
        <v>214</v>
      </c>
      <c r="G13849" t="s">
        <v>215</v>
      </c>
      <c r="H13849">
        <v>3</v>
      </c>
      <c r="I13849">
        <v>2016</v>
      </c>
      <c r="J13849">
        <v>2</v>
      </c>
      <c r="L13849">
        <v>23086545</v>
      </c>
      <c r="M13849" t="s">
        <v>221</v>
      </c>
      <c r="P13849" s="29" t="str">
        <f t="shared" si="546"/>
        <v>BAD</v>
      </c>
    </row>
    <row r="13850" spans="1:16" hidden="1" x14ac:dyDescent="0.25">
      <c r="A13850">
        <v>196471855</v>
      </c>
      <c r="B13850">
        <v>803407</v>
      </c>
      <c r="C13850" t="s">
        <v>317</v>
      </c>
      <c r="D13850">
        <v>2021580</v>
      </c>
      <c r="E13850" t="s">
        <v>241</v>
      </c>
      <c r="F13850" t="s">
        <v>214</v>
      </c>
      <c r="G13850" t="s">
        <v>215</v>
      </c>
      <c r="H13850">
        <v>4</v>
      </c>
      <c r="I13850">
        <v>2016</v>
      </c>
      <c r="J13850">
        <v>2</v>
      </c>
      <c r="L13850">
        <v>23086825</v>
      </c>
      <c r="P13850" s="29" t="str">
        <f t="shared" si="546"/>
        <v>DRP</v>
      </c>
    </row>
    <row r="13851" spans="1:16" hidden="1" x14ac:dyDescent="0.25">
      <c r="A13851">
        <v>196471855</v>
      </c>
      <c r="B13851">
        <v>803407</v>
      </c>
      <c r="C13851" t="s">
        <v>317</v>
      </c>
      <c r="D13851">
        <v>2005117</v>
      </c>
      <c r="E13851" t="s">
        <v>220</v>
      </c>
      <c r="F13851" t="s">
        <v>214</v>
      </c>
      <c r="G13851" t="s">
        <v>215</v>
      </c>
      <c r="H13851">
        <v>2</v>
      </c>
      <c r="I13851">
        <v>2017</v>
      </c>
      <c r="J13851">
        <v>1</v>
      </c>
      <c r="L13851">
        <v>23091394</v>
      </c>
      <c r="M13851">
        <v>4</v>
      </c>
      <c r="P13851" s="29">
        <f t="shared" si="546"/>
        <v>0.5</v>
      </c>
    </row>
    <row r="13852" spans="1:16" hidden="1" x14ac:dyDescent="0.25">
      <c r="A13852">
        <v>196471855</v>
      </c>
      <c r="B13852">
        <v>803407</v>
      </c>
      <c r="C13852" t="s">
        <v>317</v>
      </c>
      <c r="D13852">
        <v>2005102</v>
      </c>
      <c r="E13852" t="s">
        <v>218</v>
      </c>
      <c r="F13852" t="s">
        <v>214</v>
      </c>
      <c r="G13852" t="s">
        <v>215</v>
      </c>
      <c r="H13852">
        <v>3</v>
      </c>
      <c r="I13852">
        <v>2017</v>
      </c>
      <c r="J13852">
        <v>1</v>
      </c>
      <c r="L13852">
        <v>23092915</v>
      </c>
      <c r="M13852">
        <v>3.4</v>
      </c>
      <c r="P13852" s="29">
        <f t="shared" si="546"/>
        <v>0.39999999999999997</v>
      </c>
    </row>
    <row r="13853" spans="1:16" hidden="1" x14ac:dyDescent="0.25">
      <c r="A13853">
        <v>196471855</v>
      </c>
      <c r="B13853">
        <v>803407</v>
      </c>
      <c r="C13853" t="s">
        <v>317</v>
      </c>
      <c r="D13853">
        <v>2021600</v>
      </c>
      <c r="E13853" t="s">
        <v>219</v>
      </c>
      <c r="F13853" t="s">
        <v>214</v>
      </c>
      <c r="G13853" t="s">
        <v>215</v>
      </c>
      <c r="H13853">
        <v>2</v>
      </c>
      <c r="I13853">
        <v>2017</v>
      </c>
      <c r="J13853">
        <v>1</v>
      </c>
      <c r="L13853">
        <v>23092795</v>
      </c>
      <c r="M13853">
        <v>4</v>
      </c>
      <c r="P13853" s="29">
        <f t="shared" si="546"/>
        <v>0.5</v>
      </c>
    </row>
    <row r="13854" spans="1:16" hidden="1" x14ac:dyDescent="0.25">
      <c r="A13854">
        <v>196471855</v>
      </c>
      <c r="B13854">
        <v>803407</v>
      </c>
      <c r="C13854" t="s">
        <v>317</v>
      </c>
      <c r="D13854">
        <v>2005118</v>
      </c>
      <c r="E13854" t="s">
        <v>223</v>
      </c>
      <c r="F13854" t="s">
        <v>214</v>
      </c>
      <c r="G13854" t="s">
        <v>215</v>
      </c>
      <c r="H13854">
        <v>3</v>
      </c>
      <c r="I13854">
        <v>2017</v>
      </c>
      <c r="J13854">
        <v>1</v>
      </c>
      <c r="L13854">
        <v>23094578</v>
      </c>
      <c r="M13854" t="s">
        <v>221</v>
      </c>
      <c r="P13854" s="29" t="str">
        <f t="shared" si="546"/>
        <v>BAD</v>
      </c>
    </row>
    <row r="13855" spans="1:16" hidden="1" x14ac:dyDescent="0.25">
      <c r="A13855">
        <v>196471855</v>
      </c>
      <c r="B13855">
        <v>803407</v>
      </c>
      <c r="C13855" t="s">
        <v>317</v>
      </c>
      <c r="D13855">
        <v>2021754</v>
      </c>
      <c r="E13855" t="s">
        <v>216</v>
      </c>
      <c r="F13855" t="s">
        <v>214</v>
      </c>
      <c r="G13855" t="s">
        <v>215</v>
      </c>
      <c r="H13855">
        <v>3</v>
      </c>
      <c r="I13855">
        <v>2017</v>
      </c>
      <c r="J13855">
        <v>1</v>
      </c>
      <c r="L13855">
        <v>23092901</v>
      </c>
      <c r="M13855">
        <v>2.9</v>
      </c>
      <c r="P13855" s="29">
        <f t="shared" si="546"/>
        <v>0.31666666666666665</v>
      </c>
    </row>
    <row r="13856" spans="1:16" hidden="1" x14ac:dyDescent="0.25">
      <c r="A13856">
        <v>196471855</v>
      </c>
      <c r="B13856">
        <v>803407</v>
      </c>
      <c r="C13856" t="s">
        <v>317</v>
      </c>
      <c r="D13856">
        <v>2005117</v>
      </c>
      <c r="E13856" t="s">
        <v>220</v>
      </c>
      <c r="F13856" t="s">
        <v>214</v>
      </c>
      <c r="G13856" t="s">
        <v>215</v>
      </c>
      <c r="H13856">
        <v>4</v>
      </c>
      <c r="I13856">
        <v>2017</v>
      </c>
      <c r="J13856">
        <v>1</v>
      </c>
      <c r="L13856">
        <v>23091397</v>
      </c>
      <c r="P13856" s="29" t="str">
        <f t="shared" si="546"/>
        <v>DRP</v>
      </c>
    </row>
    <row r="13857" spans="1:16" hidden="1" x14ac:dyDescent="0.25">
      <c r="A13857">
        <v>196471855</v>
      </c>
      <c r="B13857">
        <v>803407</v>
      </c>
      <c r="C13857" t="s">
        <v>317</v>
      </c>
      <c r="D13857">
        <v>2021580</v>
      </c>
      <c r="E13857" t="s">
        <v>241</v>
      </c>
      <c r="F13857" t="s">
        <v>214</v>
      </c>
      <c r="G13857" t="s">
        <v>215</v>
      </c>
      <c r="H13857">
        <v>4</v>
      </c>
      <c r="I13857">
        <v>2017</v>
      </c>
      <c r="J13857">
        <v>1</v>
      </c>
      <c r="L13857">
        <v>23093919</v>
      </c>
      <c r="P13857" s="29" t="str">
        <f t="shared" si="546"/>
        <v>DRP</v>
      </c>
    </row>
    <row r="13858" spans="1:16" hidden="1" x14ac:dyDescent="0.25">
      <c r="A13858">
        <v>196471995</v>
      </c>
      <c r="B13858">
        <v>803400</v>
      </c>
      <c r="C13858" t="s">
        <v>212</v>
      </c>
      <c r="D13858">
        <v>2005117</v>
      </c>
      <c r="E13858" t="s">
        <v>220</v>
      </c>
      <c r="F13858" t="s">
        <v>214</v>
      </c>
      <c r="G13858" t="s">
        <v>215</v>
      </c>
      <c r="H13858">
        <v>2</v>
      </c>
      <c r="I13858">
        <v>2016</v>
      </c>
      <c r="J13858">
        <v>1</v>
      </c>
      <c r="L13858">
        <v>23078733</v>
      </c>
      <c r="M13858">
        <v>4</v>
      </c>
      <c r="P13858" s="29">
        <f t="shared" si="546"/>
        <v>0.5</v>
      </c>
    </row>
    <row r="13859" spans="1:16" hidden="1" x14ac:dyDescent="0.25">
      <c r="A13859">
        <v>196471995</v>
      </c>
      <c r="B13859">
        <v>803400</v>
      </c>
      <c r="C13859" t="s">
        <v>212</v>
      </c>
      <c r="D13859">
        <v>2021754</v>
      </c>
      <c r="E13859" t="s">
        <v>216</v>
      </c>
      <c r="F13859" t="s">
        <v>214</v>
      </c>
      <c r="G13859" t="s">
        <v>215</v>
      </c>
      <c r="H13859">
        <v>2</v>
      </c>
      <c r="I13859">
        <v>2016</v>
      </c>
      <c r="J13859">
        <v>1</v>
      </c>
      <c r="L13859">
        <v>23081130</v>
      </c>
      <c r="M13859">
        <v>4.5</v>
      </c>
      <c r="P13859" s="29">
        <f t="shared" si="546"/>
        <v>0.58333333333333337</v>
      </c>
    </row>
    <row r="13860" spans="1:16" hidden="1" x14ac:dyDescent="0.25">
      <c r="A13860">
        <v>196471995</v>
      </c>
      <c r="B13860">
        <v>803400</v>
      </c>
      <c r="C13860" t="s">
        <v>212</v>
      </c>
      <c r="D13860">
        <v>2005102</v>
      </c>
      <c r="E13860" t="s">
        <v>218</v>
      </c>
      <c r="F13860" t="s">
        <v>214</v>
      </c>
      <c r="G13860" t="s">
        <v>215</v>
      </c>
      <c r="H13860">
        <v>2</v>
      </c>
      <c r="I13860">
        <v>2016</v>
      </c>
      <c r="J13860">
        <v>1</v>
      </c>
      <c r="L13860">
        <v>23081385</v>
      </c>
      <c r="M13860">
        <v>4.0999999999999996</v>
      </c>
      <c r="P13860" s="29">
        <f t="shared" si="546"/>
        <v>0.51666666666666661</v>
      </c>
    </row>
    <row r="13861" spans="1:16" hidden="1" x14ac:dyDescent="0.25">
      <c r="A13861">
        <v>196471995</v>
      </c>
      <c r="B13861">
        <v>803400</v>
      </c>
      <c r="C13861" t="s">
        <v>212</v>
      </c>
      <c r="D13861">
        <v>2005099</v>
      </c>
      <c r="E13861" t="s">
        <v>217</v>
      </c>
      <c r="F13861" t="s">
        <v>214</v>
      </c>
      <c r="G13861" t="s">
        <v>215</v>
      </c>
      <c r="H13861">
        <v>2</v>
      </c>
      <c r="I13861">
        <v>2016</v>
      </c>
      <c r="J13861">
        <v>1</v>
      </c>
      <c r="L13861">
        <v>23081378</v>
      </c>
      <c r="M13861">
        <v>4.2</v>
      </c>
      <c r="P13861" s="29">
        <f t="shared" si="546"/>
        <v>0.53333333333333333</v>
      </c>
    </row>
    <row r="13862" spans="1:16" hidden="1" x14ac:dyDescent="0.25">
      <c r="A13862">
        <v>196471995</v>
      </c>
      <c r="B13862">
        <v>803400</v>
      </c>
      <c r="C13862" t="s">
        <v>212</v>
      </c>
      <c r="D13862">
        <v>2021600</v>
      </c>
      <c r="E13862" t="s">
        <v>219</v>
      </c>
      <c r="F13862" t="s">
        <v>214</v>
      </c>
      <c r="G13862" t="s">
        <v>215</v>
      </c>
      <c r="H13862">
        <v>2</v>
      </c>
      <c r="I13862">
        <v>2016</v>
      </c>
      <c r="J13862">
        <v>1</v>
      </c>
      <c r="L13862">
        <v>23081085</v>
      </c>
      <c r="M13862">
        <v>4</v>
      </c>
      <c r="P13862" s="29">
        <f t="shared" si="546"/>
        <v>0.5</v>
      </c>
    </row>
    <row r="13863" spans="1:16" hidden="1" x14ac:dyDescent="0.25">
      <c r="A13863">
        <v>196471995</v>
      </c>
      <c r="B13863">
        <v>803400</v>
      </c>
      <c r="C13863" t="s">
        <v>212</v>
      </c>
      <c r="D13863">
        <v>2004098</v>
      </c>
      <c r="E13863" t="s">
        <v>213</v>
      </c>
      <c r="F13863" t="s">
        <v>214</v>
      </c>
      <c r="G13863" t="s">
        <v>215</v>
      </c>
      <c r="H13863">
        <v>2</v>
      </c>
      <c r="I13863">
        <v>2016</v>
      </c>
      <c r="J13863">
        <v>1</v>
      </c>
      <c r="L13863">
        <v>23078065</v>
      </c>
      <c r="M13863">
        <v>5.3</v>
      </c>
      <c r="P13863" s="29">
        <f t="shared" si="546"/>
        <v>0.71666666666666667</v>
      </c>
    </row>
    <row r="13864" spans="1:16" hidden="1" x14ac:dyDescent="0.25">
      <c r="A13864">
        <v>196471995</v>
      </c>
      <c r="B13864">
        <v>803400</v>
      </c>
      <c r="C13864" t="s">
        <v>212</v>
      </c>
      <c r="D13864">
        <v>2004112</v>
      </c>
      <c r="E13864" t="s">
        <v>244</v>
      </c>
      <c r="F13864" t="s">
        <v>214</v>
      </c>
      <c r="G13864" t="s">
        <v>215</v>
      </c>
      <c r="H13864">
        <v>2</v>
      </c>
      <c r="I13864">
        <v>2016</v>
      </c>
      <c r="J13864">
        <v>2</v>
      </c>
      <c r="L13864">
        <v>23085510</v>
      </c>
      <c r="M13864">
        <v>5.4</v>
      </c>
      <c r="P13864" s="29">
        <f t="shared" si="546"/>
        <v>0.73333333333333339</v>
      </c>
    </row>
    <row r="13865" spans="1:16" hidden="1" x14ac:dyDescent="0.25">
      <c r="A13865">
        <v>196471995</v>
      </c>
      <c r="B13865">
        <v>803400</v>
      </c>
      <c r="C13865" t="s">
        <v>212</v>
      </c>
      <c r="D13865">
        <v>2021580</v>
      </c>
      <c r="E13865" t="s">
        <v>241</v>
      </c>
      <c r="F13865" t="s">
        <v>214</v>
      </c>
      <c r="G13865" t="s">
        <v>215</v>
      </c>
      <c r="H13865">
        <v>3</v>
      </c>
      <c r="I13865">
        <v>2016</v>
      </c>
      <c r="J13865">
        <v>2</v>
      </c>
      <c r="L13865">
        <v>23086827</v>
      </c>
      <c r="M13865">
        <v>2.1</v>
      </c>
      <c r="P13865" s="29">
        <f t="shared" si="546"/>
        <v>0.18333333333333335</v>
      </c>
    </row>
    <row r="13866" spans="1:16" hidden="1" x14ac:dyDescent="0.25">
      <c r="A13866">
        <v>196471995</v>
      </c>
      <c r="B13866">
        <v>803400</v>
      </c>
      <c r="C13866" t="s">
        <v>212</v>
      </c>
      <c r="D13866">
        <v>2021602</v>
      </c>
      <c r="E13866" t="s">
        <v>242</v>
      </c>
      <c r="F13866" t="s">
        <v>214</v>
      </c>
      <c r="G13866" t="s">
        <v>215</v>
      </c>
      <c r="H13866">
        <v>3</v>
      </c>
      <c r="I13866">
        <v>2016</v>
      </c>
      <c r="J13866">
        <v>2</v>
      </c>
      <c r="L13866">
        <v>23086747</v>
      </c>
      <c r="M13866">
        <v>3.2</v>
      </c>
      <c r="P13866" s="29">
        <f t="shared" si="546"/>
        <v>0.3666666666666667</v>
      </c>
    </row>
    <row r="13867" spans="1:16" hidden="1" x14ac:dyDescent="0.25">
      <c r="A13867">
        <v>196471995</v>
      </c>
      <c r="B13867">
        <v>803400</v>
      </c>
      <c r="C13867" t="s">
        <v>212</v>
      </c>
      <c r="D13867">
        <v>2021756</v>
      </c>
      <c r="E13867" t="s">
        <v>253</v>
      </c>
      <c r="F13867" t="s">
        <v>214</v>
      </c>
      <c r="G13867" t="s">
        <v>215</v>
      </c>
      <c r="H13867">
        <v>3</v>
      </c>
      <c r="I13867">
        <v>2016</v>
      </c>
      <c r="J13867">
        <v>2</v>
      </c>
      <c r="L13867">
        <v>23086840</v>
      </c>
      <c r="M13867">
        <v>3.1</v>
      </c>
      <c r="P13867" s="29">
        <f t="shared" si="546"/>
        <v>0.35000000000000003</v>
      </c>
    </row>
    <row r="13868" spans="1:16" hidden="1" x14ac:dyDescent="0.25">
      <c r="A13868">
        <v>196471995</v>
      </c>
      <c r="B13868">
        <v>803400</v>
      </c>
      <c r="C13868" t="s">
        <v>212</v>
      </c>
      <c r="D13868">
        <v>2005118</v>
      </c>
      <c r="E13868" t="s">
        <v>223</v>
      </c>
      <c r="F13868" t="s">
        <v>214</v>
      </c>
      <c r="G13868" t="s">
        <v>215</v>
      </c>
      <c r="H13868">
        <v>3</v>
      </c>
      <c r="I13868">
        <v>2016</v>
      </c>
      <c r="J13868">
        <v>2</v>
      </c>
      <c r="L13868">
        <v>23086743</v>
      </c>
      <c r="M13868">
        <v>3</v>
      </c>
      <c r="P13868" s="29">
        <f t="shared" si="546"/>
        <v>0.33333333333333331</v>
      </c>
    </row>
    <row r="13869" spans="1:16" hidden="1" x14ac:dyDescent="0.25">
      <c r="A13869">
        <v>196471995</v>
      </c>
      <c r="B13869">
        <v>803400</v>
      </c>
      <c r="C13869" t="s">
        <v>212</v>
      </c>
      <c r="D13869">
        <v>2021795</v>
      </c>
      <c r="E13869" t="s">
        <v>222</v>
      </c>
      <c r="F13869" t="s">
        <v>214</v>
      </c>
      <c r="G13869" t="s">
        <v>215</v>
      </c>
      <c r="H13869">
        <v>3</v>
      </c>
      <c r="I13869">
        <v>2016</v>
      </c>
      <c r="J13869">
        <v>2</v>
      </c>
      <c r="L13869">
        <v>23084481</v>
      </c>
      <c r="M13869">
        <v>3.8</v>
      </c>
      <c r="P13869" s="29">
        <f t="shared" si="546"/>
        <v>0.46666666666666662</v>
      </c>
    </row>
    <row r="13870" spans="1:16" hidden="1" x14ac:dyDescent="0.25">
      <c r="A13870">
        <v>196471995</v>
      </c>
      <c r="B13870">
        <v>803400</v>
      </c>
      <c r="C13870" t="s">
        <v>212</v>
      </c>
      <c r="D13870">
        <v>2005131</v>
      </c>
      <c r="E13870" t="s">
        <v>228</v>
      </c>
      <c r="F13870" t="s">
        <v>214</v>
      </c>
      <c r="G13870" t="s">
        <v>215</v>
      </c>
      <c r="H13870">
        <v>2</v>
      </c>
      <c r="I13870">
        <v>2017</v>
      </c>
      <c r="J13870">
        <v>1</v>
      </c>
      <c r="L13870">
        <v>23093315</v>
      </c>
      <c r="M13870">
        <v>4.2</v>
      </c>
      <c r="P13870" s="29">
        <f t="shared" si="546"/>
        <v>0.53333333333333333</v>
      </c>
    </row>
    <row r="13871" spans="1:16" hidden="1" x14ac:dyDescent="0.25">
      <c r="A13871">
        <v>196471995</v>
      </c>
      <c r="B13871">
        <v>803400</v>
      </c>
      <c r="C13871" t="s">
        <v>212</v>
      </c>
      <c r="D13871">
        <v>2005118</v>
      </c>
      <c r="E13871" t="s">
        <v>223</v>
      </c>
      <c r="F13871" t="s">
        <v>214</v>
      </c>
      <c r="G13871" t="s">
        <v>215</v>
      </c>
      <c r="H13871">
        <v>2</v>
      </c>
      <c r="I13871">
        <v>2017</v>
      </c>
      <c r="J13871">
        <v>1</v>
      </c>
      <c r="L13871">
        <v>23094576</v>
      </c>
      <c r="M13871">
        <v>4</v>
      </c>
      <c r="P13871" s="29">
        <f t="shared" si="546"/>
        <v>0.5</v>
      </c>
    </row>
    <row r="13872" spans="1:16" hidden="1" x14ac:dyDescent="0.25">
      <c r="A13872">
        <v>196471995</v>
      </c>
      <c r="B13872">
        <v>803400</v>
      </c>
      <c r="C13872" t="s">
        <v>212</v>
      </c>
      <c r="D13872">
        <v>2021602</v>
      </c>
      <c r="E13872" t="s">
        <v>242</v>
      </c>
      <c r="F13872" t="s">
        <v>214</v>
      </c>
      <c r="G13872" t="s">
        <v>215</v>
      </c>
      <c r="H13872">
        <v>3</v>
      </c>
      <c r="I13872">
        <v>2017</v>
      </c>
      <c r="J13872">
        <v>1</v>
      </c>
      <c r="L13872">
        <v>23092928</v>
      </c>
      <c r="M13872">
        <v>1.9</v>
      </c>
      <c r="P13872" s="29">
        <f t="shared" si="546"/>
        <v>0.15</v>
      </c>
    </row>
    <row r="13873" spans="1:16" hidden="1" x14ac:dyDescent="0.25">
      <c r="A13873">
        <v>196471995</v>
      </c>
      <c r="B13873">
        <v>803400</v>
      </c>
      <c r="C13873" t="s">
        <v>212</v>
      </c>
      <c r="D13873">
        <v>2021756</v>
      </c>
      <c r="E13873" t="s">
        <v>253</v>
      </c>
      <c r="F13873" t="s">
        <v>214</v>
      </c>
      <c r="G13873" t="s">
        <v>215</v>
      </c>
      <c r="H13873">
        <v>2</v>
      </c>
      <c r="I13873">
        <v>2017</v>
      </c>
      <c r="J13873">
        <v>1</v>
      </c>
      <c r="L13873">
        <v>23092932</v>
      </c>
      <c r="M13873">
        <v>4.2</v>
      </c>
      <c r="P13873" s="29">
        <f t="shared" ref="P13873:P13881" si="547">IF(AND(ISNUMBER(M13873),H13873&lt;&gt;4),(M13873-1)/6,IF(H13873=4,"DRP",IF(AND(H13873=3,M13873="NA"),"BAD",IF(AND(H13873=2),"CVL",IF(AND(H13873=1,ISBLANK(M13873)),"NULL","UNK")))))</f>
        <v>0.53333333333333333</v>
      </c>
    </row>
    <row r="13874" spans="1:16" hidden="1" x14ac:dyDescent="0.25">
      <c r="A13874">
        <v>196471995</v>
      </c>
      <c r="B13874">
        <v>803400</v>
      </c>
      <c r="C13874" t="s">
        <v>212</v>
      </c>
      <c r="D13874">
        <v>2021795</v>
      </c>
      <c r="E13874" t="s">
        <v>222</v>
      </c>
      <c r="F13874" t="s">
        <v>214</v>
      </c>
      <c r="G13874" t="s">
        <v>215</v>
      </c>
      <c r="H13874">
        <v>2</v>
      </c>
      <c r="I13874">
        <v>2017</v>
      </c>
      <c r="J13874">
        <v>1</v>
      </c>
      <c r="L13874">
        <v>23091398</v>
      </c>
      <c r="M13874">
        <v>4.9000000000000004</v>
      </c>
      <c r="P13874" s="29">
        <f t="shared" si="547"/>
        <v>0.65</v>
      </c>
    </row>
    <row r="13875" spans="1:16" hidden="1" x14ac:dyDescent="0.25">
      <c r="A13875">
        <v>196471995</v>
      </c>
      <c r="B13875">
        <v>803400</v>
      </c>
      <c r="C13875" t="s">
        <v>212</v>
      </c>
      <c r="D13875">
        <v>2021580</v>
      </c>
      <c r="E13875" t="s">
        <v>241</v>
      </c>
      <c r="F13875" t="s">
        <v>214</v>
      </c>
      <c r="G13875" t="s">
        <v>215</v>
      </c>
      <c r="H13875">
        <v>3</v>
      </c>
      <c r="I13875">
        <v>2017</v>
      </c>
      <c r="J13875">
        <v>1</v>
      </c>
      <c r="L13875">
        <v>23092926</v>
      </c>
      <c r="M13875">
        <v>2.9</v>
      </c>
      <c r="P13875" s="29">
        <f t="shared" si="547"/>
        <v>0.31666666666666665</v>
      </c>
    </row>
    <row r="13876" spans="1:16" hidden="1" x14ac:dyDescent="0.25">
      <c r="A13876">
        <v>196471995</v>
      </c>
      <c r="B13876">
        <v>803400</v>
      </c>
      <c r="C13876" t="s">
        <v>212</v>
      </c>
      <c r="D13876">
        <v>2004116</v>
      </c>
      <c r="E13876" t="s">
        <v>229</v>
      </c>
      <c r="F13876" t="s">
        <v>214</v>
      </c>
      <c r="G13876" t="s">
        <v>215</v>
      </c>
      <c r="H13876">
        <v>2</v>
      </c>
      <c r="I13876">
        <v>2017</v>
      </c>
      <c r="J13876">
        <v>1</v>
      </c>
      <c r="L13876">
        <v>23092358</v>
      </c>
      <c r="M13876">
        <v>4</v>
      </c>
      <c r="P13876" s="29">
        <f t="shared" si="547"/>
        <v>0.5</v>
      </c>
    </row>
    <row r="13877" spans="1:16" hidden="1" x14ac:dyDescent="0.25">
      <c r="A13877">
        <v>196471995</v>
      </c>
      <c r="B13877">
        <v>803400</v>
      </c>
      <c r="C13877" t="s">
        <v>212</v>
      </c>
      <c r="D13877">
        <v>2021602</v>
      </c>
      <c r="E13877" t="s">
        <v>242</v>
      </c>
      <c r="F13877" t="s">
        <v>214</v>
      </c>
      <c r="G13877" t="s">
        <v>215</v>
      </c>
      <c r="H13877">
        <v>3</v>
      </c>
      <c r="I13877">
        <v>2017</v>
      </c>
      <c r="J13877">
        <v>2</v>
      </c>
      <c r="L13877">
        <v>23101095</v>
      </c>
      <c r="M13877" t="s">
        <v>221</v>
      </c>
      <c r="P13877" s="29" t="str">
        <f t="shared" si="547"/>
        <v>BAD</v>
      </c>
    </row>
    <row r="13878" spans="1:16" hidden="1" x14ac:dyDescent="0.25">
      <c r="A13878">
        <v>196471995</v>
      </c>
      <c r="B13878">
        <v>803400</v>
      </c>
      <c r="C13878" t="s">
        <v>212</v>
      </c>
      <c r="D13878">
        <v>2021580</v>
      </c>
      <c r="E13878" t="s">
        <v>241</v>
      </c>
      <c r="F13878" t="s">
        <v>214</v>
      </c>
      <c r="G13878" t="s">
        <v>215</v>
      </c>
      <c r="H13878">
        <v>3</v>
      </c>
      <c r="I13878">
        <v>2017</v>
      </c>
      <c r="J13878">
        <v>2</v>
      </c>
      <c r="L13878">
        <v>23101084</v>
      </c>
      <c r="M13878">
        <v>2.8</v>
      </c>
      <c r="P13878" s="29">
        <f t="shared" si="547"/>
        <v>0.3</v>
      </c>
    </row>
    <row r="13879" spans="1:16" hidden="1" x14ac:dyDescent="0.25">
      <c r="A13879">
        <v>196471995</v>
      </c>
      <c r="B13879">
        <v>803400</v>
      </c>
      <c r="C13879" t="s">
        <v>212</v>
      </c>
      <c r="D13879">
        <v>2019154</v>
      </c>
      <c r="E13879" t="s">
        <v>225</v>
      </c>
      <c r="F13879" t="s">
        <v>214</v>
      </c>
      <c r="G13879" t="s">
        <v>215</v>
      </c>
      <c r="H13879">
        <v>3</v>
      </c>
      <c r="I13879">
        <v>2017</v>
      </c>
      <c r="J13879">
        <v>2</v>
      </c>
      <c r="L13879">
        <v>23097717</v>
      </c>
      <c r="M13879" t="s">
        <v>221</v>
      </c>
      <c r="P13879" s="29" t="str">
        <f t="shared" si="547"/>
        <v>BAD</v>
      </c>
    </row>
    <row r="13880" spans="1:16" hidden="1" x14ac:dyDescent="0.25">
      <c r="A13880">
        <v>196471995</v>
      </c>
      <c r="B13880">
        <v>803400</v>
      </c>
      <c r="C13880" t="s">
        <v>212</v>
      </c>
      <c r="D13880">
        <v>2019271</v>
      </c>
      <c r="E13880" t="s">
        <v>236</v>
      </c>
      <c r="F13880" t="s">
        <v>214</v>
      </c>
      <c r="G13880" t="s">
        <v>215</v>
      </c>
      <c r="H13880">
        <v>3</v>
      </c>
      <c r="I13880">
        <v>2017</v>
      </c>
      <c r="J13880">
        <v>2</v>
      </c>
      <c r="L13880">
        <v>23097908</v>
      </c>
      <c r="M13880" t="s">
        <v>221</v>
      </c>
      <c r="P13880" s="29" t="str">
        <f t="shared" si="547"/>
        <v>BAD</v>
      </c>
    </row>
    <row r="13881" spans="1:16" hidden="1" x14ac:dyDescent="0.25">
      <c r="A13881">
        <v>196471995</v>
      </c>
      <c r="B13881">
        <v>803400</v>
      </c>
      <c r="C13881" t="s">
        <v>212</v>
      </c>
      <c r="D13881">
        <v>2004099</v>
      </c>
      <c r="E13881" t="s">
        <v>245</v>
      </c>
      <c r="F13881" t="s">
        <v>214</v>
      </c>
      <c r="G13881" t="s">
        <v>215</v>
      </c>
      <c r="H13881">
        <v>3</v>
      </c>
      <c r="I13881">
        <v>2017</v>
      </c>
      <c r="J13881">
        <v>2</v>
      </c>
      <c r="L13881">
        <v>23097867</v>
      </c>
      <c r="M13881">
        <v>2.1</v>
      </c>
      <c r="P13881" s="29">
        <f t="shared" si="547"/>
        <v>0.18333333333333335</v>
      </c>
    </row>
    <row r="13882" spans="1:16" hidden="1" x14ac:dyDescent="0.25">
      <c r="A13882">
        <v>196472886</v>
      </c>
      <c r="B13882">
        <v>803401</v>
      </c>
      <c r="C13882" t="s">
        <v>318</v>
      </c>
      <c r="D13882">
        <v>2005118</v>
      </c>
      <c r="E13882" t="s">
        <v>223</v>
      </c>
      <c r="F13882" t="s">
        <v>214</v>
      </c>
      <c r="G13882" t="s">
        <v>215</v>
      </c>
      <c r="H13882">
        <v>2</v>
      </c>
      <c r="I13882">
        <v>2015</v>
      </c>
      <c r="J13882">
        <v>1</v>
      </c>
      <c r="L13882">
        <v>23066498</v>
      </c>
      <c r="M13882">
        <v>4.2</v>
      </c>
      <c r="P13882" s="29">
        <f t="shared" ref="P13882:P13893" si="548">IF(AND(ISNUMBER(M13882),H13882&lt;&gt;4,N13882&lt;&gt;"X"),(M13882-1)/6,IF(H13882=4,"DRP",IF(AND(H13882=3,M13882="NA"),"BAD",IF(AND(H13882=2),"CVL",IF(AND(H13882=1,ISBLANK(M13882)),"NULL","UNK")))))</f>
        <v>0.53333333333333333</v>
      </c>
    </row>
    <row r="13883" spans="1:16" hidden="1" x14ac:dyDescent="0.25">
      <c r="A13883">
        <v>196472886</v>
      </c>
      <c r="B13883">
        <v>803401</v>
      </c>
      <c r="C13883" t="s">
        <v>318</v>
      </c>
      <c r="D13883">
        <v>2021600</v>
      </c>
      <c r="E13883" t="s">
        <v>219</v>
      </c>
      <c r="F13883" t="s">
        <v>214</v>
      </c>
      <c r="G13883" t="s">
        <v>215</v>
      </c>
      <c r="H13883">
        <v>3</v>
      </c>
      <c r="I13883">
        <v>2015</v>
      </c>
      <c r="J13883">
        <v>1</v>
      </c>
      <c r="L13883">
        <v>23066439</v>
      </c>
      <c r="M13883">
        <v>3.7</v>
      </c>
      <c r="P13883" s="29">
        <f t="shared" si="548"/>
        <v>0.45</v>
      </c>
    </row>
    <row r="13884" spans="1:16" hidden="1" x14ac:dyDescent="0.25">
      <c r="A13884">
        <v>196472886</v>
      </c>
      <c r="B13884">
        <v>803401</v>
      </c>
      <c r="C13884" t="s">
        <v>318</v>
      </c>
      <c r="D13884">
        <v>2005099</v>
      </c>
      <c r="E13884" t="s">
        <v>217</v>
      </c>
      <c r="F13884" t="s">
        <v>214</v>
      </c>
      <c r="G13884" t="s">
        <v>215</v>
      </c>
      <c r="H13884">
        <v>2</v>
      </c>
      <c r="I13884">
        <v>2015</v>
      </c>
      <c r="J13884">
        <v>1</v>
      </c>
      <c r="L13884">
        <v>23066430</v>
      </c>
      <c r="M13884">
        <v>4.8</v>
      </c>
      <c r="P13884" s="29">
        <f t="shared" si="548"/>
        <v>0.6333333333333333</v>
      </c>
    </row>
    <row r="13885" spans="1:16" hidden="1" x14ac:dyDescent="0.25">
      <c r="A13885">
        <v>196472886</v>
      </c>
      <c r="B13885">
        <v>803401</v>
      </c>
      <c r="C13885" t="s">
        <v>318</v>
      </c>
      <c r="D13885">
        <v>2004098</v>
      </c>
      <c r="E13885" t="s">
        <v>213</v>
      </c>
      <c r="F13885" t="s">
        <v>214</v>
      </c>
      <c r="G13885" t="s">
        <v>215</v>
      </c>
      <c r="H13885">
        <v>2</v>
      </c>
      <c r="I13885">
        <v>2015</v>
      </c>
      <c r="J13885">
        <v>1</v>
      </c>
      <c r="L13885">
        <v>23066524</v>
      </c>
      <c r="M13885">
        <v>6.5</v>
      </c>
      <c r="P13885" s="29">
        <f t="shared" si="548"/>
        <v>0.91666666666666663</v>
      </c>
    </row>
    <row r="13886" spans="1:16" hidden="1" x14ac:dyDescent="0.25">
      <c r="A13886">
        <v>196472886</v>
      </c>
      <c r="B13886">
        <v>803401</v>
      </c>
      <c r="C13886" t="s">
        <v>318</v>
      </c>
      <c r="D13886">
        <v>2005102</v>
      </c>
      <c r="E13886" t="s">
        <v>218</v>
      </c>
      <c r="F13886" t="s">
        <v>214</v>
      </c>
      <c r="G13886" t="s">
        <v>215</v>
      </c>
      <c r="H13886">
        <v>2</v>
      </c>
      <c r="I13886">
        <v>2015</v>
      </c>
      <c r="J13886">
        <v>1</v>
      </c>
      <c r="L13886">
        <v>23066492</v>
      </c>
      <c r="M13886">
        <v>5.2</v>
      </c>
      <c r="P13886" s="29">
        <f t="shared" si="548"/>
        <v>0.70000000000000007</v>
      </c>
    </row>
    <row r="13887" spans="1:16" hidden="1" x14ac:dyDescent="0.25">
      <c r="A13887">
        <v>196472886</v>
      </c>
      <c r="B13887">
        <v>803401</v>
      </c>
      <c r="C13887" t="s">
        <v>318</v>
      </c>
      <c r="D13887">
        <v>2021754</v>
      </c>
      <c r="E13887" t="s">
        <v>216</v>
      </c>
      <c r="F13887" t="s">
        <v>214</v>
      </c>
      <c r="G13887" t="s">
        <v>215</v>
      </c>
      <c r="H13887">
        <v>3</v>
      </c>
      <c r="I13887">
        <v>2015</v>
      </c>
      <c r="J13887">
        <v>1</v>
      </c>
      <c r="L13887">
        <v>23066478</v>
      </c>
      <c r="M13887">
        <v>3.3</v>
      </c>
      <c r="P13887" s="29">
        <f t="shared" si="548"/>
        <v>0.3833333333333333</v>
      </c>
    </row>
    <row r="13888" spans="1:16" hidden="1" x14ac:dyDescent="0.25">
      <c r="A13888">
        <v>196472886</v>
      </c>
      <c r="B13888">
        <v>803401</v>
      </c>
      <c r="C13888" t="s">
        <v>318</v>
      </c>
      <c r="D13888">
        <v>2021600</v>
      </c>
      <c r="E13888" t="s">
        <v>219</v>
      </c>
      <c r="F13888" t="s">
        <v>214</v>
      </c>
      <c r="G13888" t="s">
        <v>215</v>
      </c>
      <c r="H13888">
        <v>2</v>
      </c>
      <c r="I13888">
        <v>2015</v>
      </c>
      <c r="J13888">
        <v>2</v>
      </c>
      <c r="L13888">
        <v>23071941</v>
      </c>
      <c r="M13888">
        <v>5.2</v>
      </c>
      <c r="P13888" s="29">
        <f t="shared" si="548"/>
        <v>0.70000000000000007</v>
      </c>
    </row>
    <row r="13889" spans="1:16" hidden="1" x14ac:dyDescent="0.25">
      <c r="A13889">
        <v>196472886</v>
      </c>
      <c r="B13889">
        <v>803401</v>
      </c>
      <c r="C13889" t="s">
        <v>318</v>
      </c>
      <c r="D13889">
        <v>2021754</v>
      </c>
      <c r="E13889" t="s">
        <v>216</v>
      </c>
      <c r="F13889" t="s">
        <v>214</v>
      </c>
      <c r="G13889" t="s">
        <v>215</v>
      </c>
      <c r="H13889">
        <v>2</v>
      </c>
      <c r="I13889">
        <v>2015</v>
      </c>
      <c r="J13889">
        <v>2</v>
      </c>
      <c r="L13889">
        <v>23074070</v>
      </c>
      <c r="M13889">
        <v>4.4000000000000004</v>
      </c>
      <c r="P13889" s="29">
        <f t="shared" si="548"/>
        <v>0.56666666666666676</v>
      </c>
    </row>
    <row r="13890" spans="1:16" hidden="1" x14ac:dyDescent="0.25">
      <c r="A13890">
        <v>196472886</v>
      </c>
      <c r="B13890">
        <v>803401</v>
      </c>
      <c r="C13890" t="s">
        <v>318</v>
      </c>
      <c r="D13890">
        <v>2005131</v>
      </c>
      <c r="E13890" t="s">
        <v>228</v>
      </c>
      <c r="F13890" t="s">
        <v>214</v>
      </c>
      <c r="G13890" t="s">
        <v>215</v>
      </c>
      <c r="H13890">
        <v>2</v>
      </c>
      <c r="I13890">
        <v>2015</v>
      </c>
      <c r="J13890">
        <v>2</v>
      </c>
      <c r="L13890">
        <v>23070707</v>
      </c>
      <c r="M13890">
        <v>5.7</v>
      </c>
      <c r="P13890" s="29">
        <f t="shared" si="548"/>
        <v>0.78333333333333333</v>
      </c>
    </row>
    <row r="13891" spans="1:16" hidden="1" x14ac:dyDescent="0.25">
      <c r="A13891">
        <v>196472886</v>
      </c>
      <c r="B13891">
        <v>803401</v>
      </c>
      <c r="C13891" t="s">
        <v>318</v>
      </c>
      <c r="D13891">
        <v>2005117</v>
      </c>
      <c r="E13891" t="s">
        <v>220</v>
      </c>
      <c r="F13891" t="s">
        <v>214</v>
      </c>
      <c r="G13891" t="s">
        <v>215</v>
      </c>
      <c r="H13891">
        <v>2</v>
      </c>
      <c r="I13891">
        <v>2015</v>
      </c>
      <c r="J13891">
        <v>2</v>
      </c>
      <c r="L13891">
        <v>23070458</v>
      </c>
      <c r="M13891">
        <v>4.5</v>
      </c>
      <c r="P13891" s="29">
        <f t="shared" si="548"/>
        <v>0.58333333333333337</v>
      </c>
    </row>
    <row r="13892" spans="1:16" hidden="1" x14ac:dyDescent="0.25">
      <c r="A13892">
        <v>196472886</v>
      </c>
      <c r="B13892">
        <v>803401</v>
      </c>
      <c r="C13892" t="s">
        <v>318</v>
      </c>
      <c r="D13892">
        <v>2021580</v>
      </c>
      <c r="E13892" t="s">
        <v>241</v>
      </c>
      <c r="F13892" t="s">
        <v>214</v>
      </c>
      <c r="G13892" t="s">
        <v>215</v>
      </c>
      <c r="H13892">
        <v>2</v>
      </c>
      <c r="I13892">
        <v>2015</v>
      </c>
      <c r="J13892">
        <v>2</v>
      </c>
      <c r="L13892">
        <v>23074971</v>
      </c>
      <c r="M13892">
        <v>5.2</v>
      </c>
      <c r="P13892" s="29">
        <f t="shared" si="548"/>
        <v>0.70000000000000007</v>
      </c>
    </row>
    <row r="13893" spans="1:16" hidden="1" x14ac:dyDescent="0.25">
      <c r="A13893">
        <v>196472886</v>
      </c>
      <c r="B13893">
        <v>803401</v>
      </c>
      <c r="C13893" t="s">
        <v>318</v>
      </c>
      <c r="D13893">
        <v>2004112</v>
      </c>
      <c r="E13893" t="s">
        <v>244</v>
      </c>
      <c r="F13893" t="s">
        <v>214</v>
      </c>
      <c r="G13893" t="s">
        <v>215</v>
      </c>
      <c r="H13893">
        <v>2</v>
      </c>
      <c r="I13893">
        <v>2015</v>
      </c>
      <c r="J13893">
        <v>2</v>
      </c>
      <c r="L13893">
        <v>23073236</v>
      </c>
      <c r="M13893">
        <v>5.3</v>
      </c>
      <c r="P13893" s="29">
        <f t="shared" si="548"/>
        <v>0.71666666666666667</v>
      </c>
    </row>
    <row r="13894" spans="1:16" hidden="1" x14ac:dyDescent="0.25">
      <c r="A13894">
        <v>196472886</v>
      </c>
      <c r="B13894">
        <v>803401</v>
      </c>
      <c r="C13894" t="s">
        <v>318</v>
      </c>
      <c r="D13894">
        <v>2004116</v>
      </c>
      <c r="E13894" t="s">
        <v>229</v>
      </c>
      <c r="F13894" t="s">
        <v>214</v>
      </c>
      <c r="G13894" t="s">
        <v>215</v>
      </c>
      <c r="H13894">
        <v>2</v>
      </c>
      <c r="I13894">
        <v>2016</v>
      </c>
      <c r="J13894">
        <v>1</v>
      </c>
      <c r="L13894">
        <v>23078177</v>
      </c>
      <c r="M13894">
        <v>5.0999999999999996</v>
      </c>
      <c r="P13894" s="29">
        <f t="shared" ref="P13894:P13925" si="549">IF(AND(ISNUMBER(M13894),H13894&lt;&gt;4),(M13894-1)/6,IF(H13894=4,"DRP",IF(AND(H13894=3,M13894="NA"),"BAD",IF(AND(H13894=2),"CVL",IF(AND(H13894=1,ISBLANK(M13894)),"NULL","UNK")))))</f>
        <v>0.68333333333333324</v>
      </c>
    </row>
    <row r="13895" spans="1:16" hidden="1" x14ac:dyDescent="0.25">
      <c r="A13895">
        <v>196472886</v>
      </c>
      <c r="B13895">
        <v>803401</v>
      </c>
      <c r="C13895" t="s">
        <v>318</v>
      </c>
      <c r="D13895">
        <v>2004099</v>
      </c>
      <c r="E13895" t="s">
        <v>245</v>
      </c>
      <c r="F13895" t="s">
        <v>214</v>
      </c>
      <c r="G13895" t="s">
        <v>215</v>
      </c>
      <c r="H13895">
        <v>2</v>
      </c>
      <c r="I13895">
        <v>2016</v>
      </c>
      <c r="J13895">
        <v>1</v>
      </c>
      <c r="L13895">
        <v>23073324</v>
      </c>
      <c r="M13895">
        <v>6.2</v>
      </c>
      <c r="P13895" s="29">
        <f t="shared" si="549"/>
        <v>0.8666666666666667</v>
      </c>
    </row>
    <row r="13896" spans="1:16" hidden="1" x14ac:dyDescent="0.25">
      <c r="A13896">
        <v>196472886</v>
      </c>
      <c r="B13896">
        <v>803401</v>
      </c>
      <c r="C13896" t="s">
        <v>318</v>
      </c>
      <c r="D13896">
        <v>2021756</v>
      </c>
      <c r="E13896" t="s">
        <v>253</v>
      </c>
      <c r="F13896" t="s">
        <v>214</v>
      </c>
      <c r="G13896" t="s">
        <v>215</v>
      </c>
      <c r="H13896">
        <v>2</v>
      </c>
      <c r="I13896">
        <v>2016</v>
      </c>
      <c r="J13896">
        <v>1</v>
      </c>
      <c r="L13896">
        <v>23081182</v>
      </c>
      <c r="M13896">
        <v>5</v>
      </c>
      <c r="P13896" s="29">
        <f t="shared" si="549"/>
        <v>0.66666666666666663</v>
      </c>
    </row>
    <row r="13897" spans="1:16" hidden="1" x14ac:dyDescent="0.25">
      <c r="A13897">
        <v>196472886</v>
      </c>
      <c r="B13897">
        <v>803401</v>
      </c>
      <c r="C13897" t="s">
        <v>318</v>
      </c>
      <c r="D13897">
        <v>2021602</v>
      </c>
      <c r="E13897" t="s">
        <v>242</v>
      </c>
      <c r="F13897" t="s">
        <v>214</v>
      </c>
      <c r="G13897" t="s">
        <v>215</v>
      </c>
      <c r="H13897">
        <v>2</v>
      </c>
      <c r="I13897">
        <v>2016</v>
      </c>
      <c r="J13897">
        <v>1</v>
      </c>
      <c r="L13897">
        <v>23081144</v>
      </c>
      <c r="M13897">
        <v>4.2</v>
      </c>
      <c r="P13897" s="29">
        <f t="shared" si="549"/>
        <v>0.53333333333333333</v>
      </c>
    </row>
    <row r="13898" spans="1:16" hidden="1" x14ac:dyDescent="0.25">
      <c r="A13898">
        <v>196472886</v>
      </c>
      <c r="B13898">
        <v>803401</v>
      </c>
      <c r="C13898" t="s">
        <v>318</v>
      </c>
      <c r="D13898">
        <v>2021763</v>
      </c>
      <c r="E13898" t="s">
        <v>298</v>
      </c>
      <c r="F13898" t="s">
        <v>214</v>
      </c>
      <c r="G13898" t="s">
        <v>215</v>
      </c>
      <c r="H13898">
        <v>2</v>
      </c>
      <c r="I13898">
        <v>2016</v>
      </c>
      <c r="J13898">
        <v>1</v>
      </c>
      <c r="L13898">
        <v>23081192</v>
      </c>
      <c r="M13898">
        <v>4.3</v>
      </c>
      <c r="P13898" s="29">
        <f t="shared" si="549"/>
        <v>0.54999999999999993</v>
      </c>
    </row>
    <row r="13899" spans="1:16" hidden="1" x14ac:dyDescent="0.25">
      <c r="A13899">
        <v>196472886</v>
      </c>
      <c r="B13899">
        <v>803401</v>
      </c>
      <c r="C13899" t="s">
        <v>318</v>
      </c>
      <c r="D13899">
        <v>2021638</v>
      </c>
      <c r="E13899" t="s">
        <v>250</v>
      </c>
      <c r="F13899" t="s">
        <v>214</v>
      </c>
      <c r="G13899" t="s">
        <v>215</v>
      </c>
      <c r="H13899">
        <v>2</v>
      </c>
      <c r="I13899">
        <v>2016</v>
      </c>
      <c r="J13899">
        <v>2</v>
      </c>
      <c r="L13899">
        <v>23086852</v>
      </c>
      <c r="M13899">
        <v>4.4000000000000004</v>
      </c>
      <c r="P13899" s="29">
        <f t="shared" si="549"/>
        <v>0.56666666666666676</v>
      </c>
    </row>
    <row r="13900" spans="1:16" hidden="1" x14ac:dyDescent="0.25">
      <c r="A13900">
        <v>196472886</v>
      </c>
      <c r="B13900">
        <v>803401</v>
      </c>
      <c r="C13900" t="s">
        <v>318</v>
      </c>
      <c r="D13900">
        <v>2021781</v>
      </c>
      <c r="E13900" t="s">
        <v>235</v>
      </c>
      <c r="F13900" t="s">
        <v>214</v>
      </c>
      <c r="G13900" t="s">
        <v>215</v>
      </c>
      <c r="H13900">
        <v>2</v>
      </c>
      <c r="I13900">
        <v>2016</v>
      </c>
      <c r="J13900">
        <v>2</v>
      </c>
      <c r="L13900">
        <v>23086871</v>
      </c>
      <c r="M13900">
        <v>4.4000000000000004</v>
      </c>
      <c r="P13900" s="29">
        <f t="shared" si="549"/>
        <v>0.56666666666666676</v>
      </c>
    </row>
    <row r="13901" spans="1:16" hidden="1" x14ac:dyDescent="0.25">
      <c r="A13901">
        <v>196472886</v>
      </c>
      <c r="B13901">
        <v>803401</v>
      </c>
      <c r="C13901" t="s">
        <v>318</v>
      </c>
      <c r="D13901">
        <v>2021993</v>
      </c>
      <c r="E13901" t="s">
        <v>256</v>
      </c>
      <c r="F13901" t="s">
        <v>214</v>
      </c>
      <c r="G13901" t="s">
        <v>215</v>
      </c>
      <c r="H13901">
        <v>2</v>
      </c>
      <c r="I13901">
        <v>2016</v>
      </c>
      <c r="J13901">
        <v>2</v>
      </c>
      <c r="L13901">
        <v>23086519</v>
      </c>
      <c r="M13901">
        <v>4.4000000000000004</v>
      </c>
      <c r="P13901" s="29">
        <f t="shared" si="549"/>
        <v>0.56666666666666676</v>
      </c>
    </row>
    <row r="13902" spans="1:16" hidden="1" x14ac:dyDescent="0.25">
      <c r="A13902">
        <v>196472886</v>
      </c>
      <c r="B13902">
        <v>803401</v>
      </c>
      <c r="C13902" t="s">
        <v>318</v>
      </c>
      <c r="D13902">
        <v>2021874</v>
      </c>
      <c r="E13902" t="s">
        <v>226</v>
      </c>
      <c r="F13902" t="s">
        <v>214</v>
      </c>
      <c r="G13902" t="s">
        <v>215</v>
      </c>
      <c r="H13902">
        <v>2</v>
      </c>
      <c r="I13902">
        <v>2016</v>
      </c>
      <c r="J13902">
        <v>2</v>
      </c>
      <c r="L13902">
        <v>23086862</v>
      </c>
      <c r="M13902">
        <v>4.0999999999999996</v>
      </c>
      <c r="P13902" s="29">
        <f t="shared" si="549"/>
        <v>0.51666666666666661</v>
      </c>
    </row>
    <row r="13903" spans="1:16" hidden="1" x14ac:dyDescent="0.25">
      <c r="A13903">
        <v>196472886</v>
      </c>
      <c r="B13903">
        <v>803401</v>
      </c>
      <c r="C13903" t="s">
        <v>318</v>
      </c>
      <c r="D13903">
        <v>2021596</v>
      </c>
      <c r="E13903" t="s">
        <v>294</v>
      </c>
      <c r="F13903" t="s">
        <v>214</v>
      </c>
      <c r="G13903" t="s">
        <v>215</v>
      </c>
      <c r="H13903">
        <v>2</v>
      </c>
      <c r="I13903">
        <v>2016</v>
      </c>
      <c r="J13903">
        <v>2</v>
      </c>
      <c r="L13903">
        <v>23086860</v>
      </c>
      <c r="M13903">
        <v>4.0999999999999996</v>
      </c>
      <c r="P13903" s="29">
        <f t="shared" si="549"/>
        <v>0.51666666666666661</v>
      </c>
    </row>
    <row r="13904" spans="1:16" hidden="1" x14ac:dyDescent="0.25">
      <c r="A13904">
        <v>196472886</v>
      </c>
      <c r="B13904">
        <v>803401</v>
      </c>
      <c r="C13904" t="s">
        <v>318</v>
      </c>
      <c r="D13904">
        <v>2005120</v>
      </c>
      <c r="E13904" t="s">
        <v>293</v>
      </c>
      <c r="F13904" t="s">
        <v>214</v>
      </c>
      <c r="G13904" t="s">
        <v>215</v>
      </c>
      <c r="H13904">
        <v>2</v>
      </c>
      <c r="I13904">
        <v>2016</v>
      </c>
      <c r="J13904">
        <v>2</v>
      </c>
      <c r="L13904">
        <v>23086515</v>
      </c>
      <c r="M13904">
        <v>5</v>
      </c>
      <c r="P13904" s="29">
        <f t="shared" si="549"/>
        <v>0.66666666666666663</v>
      </c>
    </row>
    <row r="13905" spans="1:16" hidden="1" x14ac:dyDescent="0.25">
      <c r="A13905">
        <v>196472886</v>
      </c>
      <c r="B13905">
        <v>803401</v>
      </c>
      <c r="C13905" t="s">
        <v>318</v>
      </c>
      <c r="D13905">
        <v>2021679</v>
      </c>
      <c r="E13905" t="s">
        <v>259</v>
      </c>
      <c r="F13905" t="s">
        <v>214</v>
      </c>
      <c r="G13905" t="s">
        <v>215</v>
      </c>
      <c r="H13905">
        <v>2</v>
      </c>
      <c r="I13905">
        <v>2017</v>
      </c>
      <c r="J13905">
        <v>1</v>
      </c>
      <c r="L13905">
        <v>23092951</v>
      </c>
      <c r="M13905">
        <v>6.1</v>
      </c>
      <c r="P13905" s="29">
        <f t="shared" si="549"/>
        <v>0.85</v>
      </c>
    </row>
    <row r="13906" spans="1:16" hidden="1" x14ac:dyDescent="0.25">
      <c r="A13906">
        <v>196472886</v>
      </c>
      <c r="B13906">
        <v>803401</v>
      </c>
      <c r="C13906" t="s">
        <v>318</v>
      </c>
      <c r="D13906">
        <v>2021750</v>
      </c>
      <c r="E13906" t="s">
        <v>296</v>
      </c>
      <c r="F13906" t="s">
        <v>214</v>
      </c>
      <c r="G13906" t="s">
        <v>215</v>
      </c>
      <c r="H13906">
        <v>2</v>
      </c>
      <c r="I13906">
        <v>2017</v>
      </c>
      <c r="J13906">
        <v>1</v>
      </c>
      <c r="L13906">
        <v>23091959</v>
      </c>
      <c r="M13906">
        <v>5</v>
      </c>
      <c r="P13906" s="29">
        <f t="shared" si="549"/>
        <v>0.66666666666666663</v>
      </c>
    </row>
    <row r="13907" spans="1:16" hidden="1" x14ac:dyDescent="0.25">
      <c r="A13907">
        <v>196472886</v>
      </c>
      <c r="B13907">
        <v>803401</v>
      </c>
      <c r="C13907" t="s">
        <v>318</v>
      </c>
      <c r="D13907">
        <v>2021725</v>
      </c>
      <c r="E13907" t="s">
        <v>257</v>
      </c>
      <c r="F13907" t="s">
        <v>214</v>
      </c>
      <c r="G13907" t="s">
        <v>215</v>
      </c>
      <c r="H13907">
        <v>2</v>
      </c>
      <c r="I13907">
        <v>2017</v>
      </c>
      <c r="J13907">
        <v>1</v>
      </c>
      <c r="L13907">
        <v>23091960</v>
      </c>
      <c r="M13907">
        <v>5</v>
      </c>
      <c r="P13907" s="29">
        <f t="shared" si="549"/>
        <v>0.66666666666666663</v>
      </c>
    </row>
    <row r="13908" spans="1:16" hidden="1" x14ac:dyDescent="0.25">
      <c r="A13908">
        <v>196472886</v>
      </c>
      <c r="B13908">
        <v>803401</v>
      </c>
      <c r="C13908" t="s">
        <v>318</v>
      </c>
      <c r="D13908">
        <v>2021787</v>
      </c>
      <c r="E13908" t="s">
        <v>292</v>
      </c>
      <c r="F13908" t="s">
        <v>214</v>
      </c>
      <c r="G13908" t="s">
        <v>215</v>
      </c>
      <c r="H13908">
        <v>2</v>
      </c>
      <c r="I13908">
        <v>2017</v>
      </c>
      <c r="J13908">
        <v>1</v>
      </c>
      <c r="L13908">
        <v>23093320</v>
      </c>
      <c r="M13908">
        <v>5.7</v>
      </c>
      <c r="P13908" s="29">
        <f t="shared" si="549"/>
        <v>0.78333333333333333</v>
      </c>
    </row>
    <row r="13909" spans="1:16" hidden="1" x14ac:dyDescent="0.25">
      <c r="A13909">
        <v>196472886</v>
      </c>
      <c r="B13909">
        <v>803401</v>
      </c>
      <c r="C13909" t="s">
        <v>318</v>
      </c>
      <c r="D13909">
        <v>2004752</v>
      </c>
      <c r="E13909" t="s">
        <v>290</v>
      </c>
      <c r="F13909" t="s">
        <v>214</v>
      </c>
      <c r="G13909" t="s">
        <v>215</v>
      </c>
      <c r="H13909">
        <v>2</v>
      </c>
      <c r="I13909">
        <v>2017</v>
      </c>
      <c r="J13909">
        <v>1</v>
      </c>
      <c r="L13909">
        <v>23093323</v>
      </c>
      <c r="M13909">
        <v>5</v>
      </c>
      <c r="P13909" s="29">
        <f t="shared" si="549"/>
        <v>0.66666666666666663</v>
      </c>
    </row>
    <row r="13910" spans="1:16" hidden="1" x14ac:dyDescent="0.25">
      <c r="A13910">
        <v>196472886</v>
      </c>
      <c r="B13910">
        <v>803401</v>
      </c>
      <c r="C13910" t="s">
        <v>318</v>
      </c>
      <c r="D13910">
        <v>2004591</v>
      </c>
      <c r="E13910" t="s">
        <v>271</v>
      </c>
      <c r="F13910" t="s">
        <v>214</v>
      </c>
      <c r="G13910" t="s">
        <v>215</v>
      </c>
      <c r="H13910">
        <v>2</v>
      </c>
      <c r="I13910">
        <v>2017</v>
      </c>
      <c r="J13910">
        <v>1</v>
      </c>
      <c r="L13910">
        <v>23093319</v>
      </c>
      <c r="M13910">
        <v>5.6</v>
      </c>
      <c r="P13910" s="29">
        <f t="shared" si="549"/>
        <v>0.76666666666666661</v>
      </c>
    </row>
    <row r="13911" spans="1:16" hidden="1" x14ac:dyDescent="0.25">
      <c r="A13911">
        <v>196472886</v>
      </c>
      <c r="B13911">
        <v>803401</v>
      </c>
      <c r="C13911" t="s">
        <v>318</v>
      </c>
      <c r="D13911">
        <v>2004591</v>
      </c>
      <c r="E13911" t="s">
        <v>271</v>
      </c>
      <c r="F13911" t="s">
        <v>214</v>
      </c>
      <c r="G13911" t="s">
        <v>215</v>
      </c>
      <c r="H13911">
        <v>4</v>
      </c>
      <c r="I13911">
        <v>2017</v>
      </c>
      <c r="J13911">
        <v>1</v>
      </c>
      <c r="L13911">
        <v>23093318</v>
      </c>
      <c r="P13911" s="29" t="str">
        <f t="shared" si="549"/>
        <v>DRP</v>
      </c>
    </row>
    <row r="13912" spans="1:16" hidden="1" x14ac:dyDescent="0.25">
      <c r="A13912">
        <v>196472886</v>
      </c>
      <c r="B13912">
        <v>803401</v>
      </c>
      <c r="C13912" t="s">
        <v>318</v>
      </c>
      <c r="D13912">
        <v>2021640</v>
      </c>
      <c r="E13912" t="s">
        <v>227</v>
      </c>
      <c r="F13912" t="s">
        <v>214</v>
      </c>
      <c r="G13912" t="s">
        <v>215</v>
      </c>
      <c r="H13912">
        <v>4</v>
      </c>
      <c r="I13912">
        <v>2017</v>
      </c>
      <c r="J13912">
        <v>1</v>
      </c>
      <c r="L13912">
        <v>23092942</v>
      </c>
      <c r="P13912" s="29" t="str">
        <f t="shared" si="549"/>
        <v>DRP</v>
      </c>
    </row>
    <row r="13913" spans="1:16" hidden="1" x14ac:dyDescent="0.25">
      <c r="A13913">
        <v>196472886</v>
      </c>
      <c r="B13913">
        <v>803401</v>
      </c>
      <c r="C13913" t="s">
        <v>318</v>
      </c>
      <c r="D13913">
        <v>2004586</v>
      </c>
      <c r="E13913" t="s">
        <v>325</v>
      </c>
      <c r="F13913" t="s">
        <v>214</v>
      </c>
      <c r="G13913" t="s">
        <v>215</v>
      </c>
      <c r="H13913">
        <v>2</v>
      </c>
      <c r="I13913">
        <v>2017</v>
      </c>
      <c r="J13913">
        <v>2</v>
      </c>
      <c r="L13913">
        <v>23097183</v>
      </c>
      <c r="M13913">
        <v>5.6</v>
      </c>
      <c r="P13913" s="29">
        <f t="shared" si="549"/>
        <v>0.76666666666666661</v>
      </c>
    </row>
    <row r="13914" spans="1:16" hidden="1" x14ac:dyDescent="0.25">
      <c r="A13914">
        <v>196472886</v>
      </c>
      <c r="B13914">
        <v>803401</v>
      </c>
      <c r="C13914" t="s">
        <v>318</v>
      </c>
      <c r="D13914">
        <v>2004587</v>
      </c>
      <c r="E13914" t="s">
        <v>288</v>
      </c>
      <c r="F13914" t="s">
        <v>214</v>
      </c>
      <c r="G13914" t="s">
        <v>215</v>
      </c>
      <c r="H13914">
        <v>2</v>
      </c>
      <c r="I13914">
        <v>2017</v>
      </c>
      <c r="J13914">
        <v>2</v>
      </c>
      <c r="L13914">
        <v>23097714</v>
      </c>
      <c r="M13914">
        <v>5.0999999999999996</v>
      </c>
      <c r="P13914" s="29">
        <f t="shared" si="549"/>
        <v>0.68333333333333324</v>
      </c>
    </row>
    <row r="13915" spans="1:16" hidden="1" x14ac:dyDescent="0.25">
      <c r="A13915">
        <v>196472886</v>
      </c>
      <c r="B13915">
        <v>803401</v>
      </c>
      <c r="C13915" t="s">
        <v>318</v>
      </c>
      <c r="D13915">
        <v>2021631</v>
      </c>
      <c r="E13915" t="s">
        <v>302</v>
      </c>
      <c r="F13915" t="s">
        <v>214</v>
      </c>
      <c r="G13915" t="s">
        <v>215</v>
      </c>
      <c r="H13915">
        <v>2</v>
      </c>
      <c r="I13915">
        <v>2017</v>
      </c>
      <c r="J13915">
        <v>2</v>
      </c>
      <c r="L13915">
        <v>23101235</v>
      </c>
      <c r="M13915">
        <v>5.9</v>
      </c>
      <c r="P13915" s="29">
        <f t="shared" si="549"/>
        <v>0.81666666666666676</v>
      </c>
    </row>
    <row r="13916" spans="1:16" hidden="1" x14ac:dyDescent="0.25">
      <c r="A13916">
        <v>196472886</v>
      </c>
      <c r="B13916">
        <v>803401</v>
      </c>
      <c r="C13916" t="s">
        <v>318</v>
      </c>
      <c r="D13916">
        <v>2021723</v>
      </c>
      <c r="E13916" t="s">
        <v>299</v>
      </c>
      <c r="F13916" t="s">
        <v>214</v>
      </c>
      <c r="G13916" t="s">
        <v>215</v>
      </c>
      <c r="H13916">
        <v>2</v>
      </c>
      <c r="I13916">
        <v>2017</v>
      </c>
      <c r="J13916">
        <v>2</v>
      </c>
      <c r="L13916">
        <v>23097633</v>
      </c>
      <c r="M13916">
        <v>6.3</v>
      </c>
      <c r="P13916" s="29">
        <f t="shared" si="549"/>
        <v>0.8833333333333333</v>
      </c>
    </row>
    <row r="13917" spans="1:16" hidden="1" x14ac:dyDescent="0.25">
      <c r="A13917">
        <v>196472886</v>
      </c>
      <c r="B13917">
        <v>803401</v>
      </c>
      <c r="C13917" t="s">
        <v>318</v>
      </c>
      <c r="D13917">
        <v>2021615</v>
      </c>
      <c r="E13917" t="s">
        <v>255</v>
      </c>
      <c r="F13917" t="s">
        <v>214</v>
      </c>
      <c r="G13917" t="s">
        <v>215</v>
      </c>
      <c r="H13917">
        <v>2</v>
      </c>
      <c r="I13917">
        <v>2017</v>
      </c>
      <c r="J13917">
        <v>2</v>
      </c>
      <c r="L13917">
        <v>23097634</v>
      </c>
      <c r="M13917">
        <v>5.7</v>
      </c>
      <c r="P13917" s="29">
        <f t="shared" si="549"/>
        <v>0.78333333333333333</v>
      </c>
    </row>
    <row r="13918" spans="1:16" hidden="1" x14ac:dyDescent="0.25">
      <c r="A13918">
        <v>196472886</v>
      </c>
      <c r="B13918">
        <v>803401</v>
      </c>
      <c r="C13918" t="s">
        <v>318</v>
      </c>
      <c r="D13918">
        <v>2021865</v>
      </c>
      <c r="E13918" t="s">
        <v>301</v>
      </c>
      <c r="F13918" t="s">
        <v>214</v>
      </c>
      <c r="G13918" t="s">
        <v>215</v>
      </c>
      <c r="H13918">
        <v>2</v>
      </c>
      <c r="I13918">
        <v>2017</v>
      </c>
      <c r="J13918">
        <v>2</v>
      </c>
      <c r="L13918">
        <v>23097629</v>
      </c>
      <c r="M13918">
        <v>5.0999999999999996</v>
      </c>
      <c r="P13918" s="29">
        <f t="shared" si="549"/>
        <v>0.68333333333333324</v>
      </c>
    </row>
    <row r="13919" spans="1:16" hidden="1" x14ac:dyDescent="0.25">
      <c r="A13919">
        <v>196472886</v>
      </c>
      <c r="B13919">
        <v>803401</v>
      </c>
      <c r="C13919" t="s">
        <v>318</v>
      </c>
      <c r="D13919">
        <v>2021591</v>
      </c>
      <c r="E13919" t="s">
        <v>240</v>
      </c>
      <c r="F13919" t="s">
        <v>214</v>
      </c>
      <c r="G13919" t="s">
        <v>215</v>
      </c>
      <c r="H13919">
        <v>2</v>
      </c>
      <c r="I13919">
        <v>2017</v>
      </c>
      <c r="J13919">
        <v>2</v>
      </c>
      <c r="L13919">
        <v>23097631</v>
      </c>
      <c r="M13919">
        <v>5.4</v>
      </c>
      <c r="P13919" s="29">
        <f t="shared" si="549"/>
        <v>0.73333333333333339</v>
      </c>
    </row>
    <row r="13920" spans="1:16" hidden="1" x14ac:dyDescent="0.25">
      <c r="A13920">
        <v>196472886</v>
      </c>
      <c r="B13920">
        <v>803401</v>
      </c>
      <c r="C13920" t="s">
        <v>318</v>
      </c>
      <c r="D13920">
        <v>2019271</v>
      </c>
      <c r="E13920" t="s">
        <v>236</v>
      </c>
      <c r="F13920" t="s">
        <v>214</v>
      </c>
      <c r="G13920" t="s">
        <v>215</v>
      </c>
      <c r="H13920">
        <v>4</v>
      </c>
      <c r="I13920">
        <v>2017</v>
      </c>
      <c r="J13920">
        <v>2</v>
      </c>
      <c r="L13920">
        <v>23099689</v>
      </c>
      <c r="P13920" s="29" t="str">
        <f t="shared" si="549"/>
        <v>DRP</v>
      </c>
    </row>
    <row r="13921" spans="1:16" hidden="1" x14ac:dyDescent="0.25">
      <c r="A13921">
        <v>196472886</v>
      </c>
      <c r="B13921">
        <v>803401</v>
      </c>
      <c r="C13921" t="s">
        <v>318</v>
      </c>
      <c r="D13921">
        <v>2024862</v>
      </c>
      <c r="E13921" t="s">
        <v>289</v>
      </c>
      <c r="F13921" t="s">
        <v>214</v>
      </c>
      <c r="G13921" t="s">
        <v>215</v>
      </c>
      <c r="H13921">
        <v>2</v>
      </c>
      <c r="I13921">
        <v>2018</v>
      </c>
      <c r="J13921">
        <v>1</v>
      </c>
      <c r="L13921">
        <v>23107752</v>
      </c>
      <c r="M13921">
        <v>6.2</v>
      </c>
      <c r="P13921" s="29">
        <f t="shared" si="549"/>
        <v>0.8666666666666667</v>
      </c>
    </row>
    <row r="13922" spans="1:16" hidden="1" x14ac:dyDescent="0.25">
      <c r="A13922">
        <v>196472886</v>
      </c>
      <c r="B13922">
        <v>803401</v>
      </c>
      <c r="C13922" t="s">
        <v>318</v>
      </c>
      <c r="D13922">
        <v>2024921</v>
      </c>
      <c r="E13922" t="s">
        <v>225</v>
      </c>
      <c r="F13922" t="s">
        <v>214</v>
      </c>
      <c r="G13922" t="s">
        <v>215</v>
      </c>
      <c r="H13922">
        <v>2</v>
      </c>
      <c r="I13922">
        <v>2018</v>
      </c>
      <c r="J13922">
        <v>1</v>
      </c>
      <c r="L13922">
        <v>23107811</v>
      </c>
      <c r="M13922">
        <v>5.6</v>
      </c>
      <c r="P13922" s="29">
        <f t="shared" si="549"/>
        <v>0.76666666666666661</v>
      </c>
    </row>
    <row r="13923" spans="1:16" hidden="1" x14ac:dyDescent="0.25">
      <c r="A13923">
        <v>196472886</v>
      </c>
      <c r="B13923">
        <v>803401</v>
      </c>
      <c r="C13923" t="s">
        <v>318</v>
      </c>
      <c r="D13923">
        <v>2024863</v>
      </c>
      <c r="E13923" t="s">
        <v>304</v>
      </c>
      <c r="F13923" t="s">
        <v>214</v>
      </c>
      <c r="G13923" t="s">
        <v>215</v>
      </c>
      <c r="H13923">
        <v>2</v>
      </c>
      <c r="I13923">
        <v>2018</v>
      </c>
      <c r="J13923">
        <v>1</v>
      </c>
      <c r="L13923">
        <v>23107771</v>
      </c>
      <c r="M13923">
        <v>4.5</v>
      </c>
      <c r="P13923" s="29">
        <f t="shared" si="549"/>
        <v>0.58333333333333337</v>
      </c>
    </row>
    <row r="13924" spans="1:16" hidden="1" x14ac:dyDescent="0.25">
      <c r="A13924">
        <v>196472886</v>
      </c>
      <c r="B13924">
        <v>803401</v>
      </c>
      <c r="C13924" t="s">
        <v>318</v>
      </c>
      <c r="D13924">
        <v>2021744</v>
      </c>
      <c r="E13924" t="s">
        <v>262</v>
      </c>
      <c r="F13924" t="s">
        <v>214</v>
      </c>
      <c r="G13924" t="s">
        <v>215</v>
      </c>
      <c r="H13924">
        <v>2</v>
      </c>
      <c r="I13924">
        <v>2018</v>
      </c>
      <c r="J13924">
        <v>1</v>
      </c>
      <c r="L13924">
        <v>23107805</v>
      </c>
      <c r="M13924">
        <v>5.5</v>
      </c>
      <c r="P13924" s="29">
        <f t="shared" si="549"/>
        <v>0.75</v>
      </c>
    </row>
    <row r="13925" spans="1:16" hidden="1" x14ac:dyDescent="0.25">
      <c r="A13925">
        <v>196472886</v>
      </c>
      <c r="B13925">
        <v>803401</v>
      </c>
      <c r="C13925" t="s">
        <v>318</v>
      </c>
      <c r="D13925">
        <v>2021716</v>
      </c>
      <c r="E13925" t="s">
        <v>291</v>
      </c>
      <c r="F13925" t="s">
        <v>214</v>
      </c>
      <c r="G13925" t="s">
        <v>215</v>
      </c>
      <c r="H13925">
        <v>2</v>
      </c>
      <c r="I13925">
        <v>2018</v>
      </c>
      <c r="J13925">
        <v>1</v>
      </c>
      <c r="L13925">
        <v>23107801</v>
      </c>
      <c r="M13925">
        <v>5.9</v>
      </c>
      <c r="P13925" s="29">
        <f t="shared" si="549"/>
        <v>0.81666666666666676</v>
      </c>
    </row>
    <row r="13926" spans="1:16" hidden="1" x14ac:dyDescent="0.25">
      <c r="A13926">
        <v>196472886</v>
      </c>
      <c r="B13926">
        <v>803401</v>
      </c>
      <c r="C13926" t="s">
        <v>318</v>
      </c>
      <c r="D13926">
        <v>2021661</v>
      </c>
      <c r="E13926" t="s">
        <v>305</v>
      </c>
      <c r="F13926" t="s">
        <v>214</v>
      </c>
      <c r="G13926" t="s">
        <v>215</v>
      </c>
      <c r="H13926">
        <v>2</v>
      </c>
      <c r="I13926">
        <v>2018</v>
      </c>
      <c r="J13926">
        <v>1</v>
      </c>
      <c r="L13926">
        <v>23107773</v>
      </c>
      <c r="M13926">
        <v>5.0999999999999996</v>
      </c>
      <c r="P13926" s="29">
        <f t="shared" ref="P13926:P13947" si="550">IF(AND(ISNUMBER(M13926),H13926&lt;&gt;4),(M13926-1)/6,IF(H13926=4,"DRP",IF(AND(H13926=3,M13926="NA"),"BAD",IF(AND(H13926=2),"CVL",IF(AND(H13926=1,ISBLANK(M13926)),"NULL","UNK")))))</f>
        <v>0.68333333333333324</v>
      </c>
    </row>
    <row r="13927" spans="1:16" hidden="1" x14ac:dyDescent="0.25">
      <c r="A13927">
        <v>196472886</v>
      </c>
      <c r="B13927">
        <v>803401</v>
      </c>
      <c r="C13927" t="s">
        <v>318</v>
      </c>
      <c r="D13927">
        <v>2004597</v>
      </c>
      <c r="E13927" t="s">
        <v>279</v>
      </c>
      <c r="F13927" t="s">
        <v>214</v>
      </c>
      <c r="G13927" t="s">
        <v>215</v>
      </c>
      <c r="H13927">
        <v>2</v>
      </c>
      <c r="I13927">
        <v>2018</v>
      </c>
      <c r="J13927">
        <v>1</v>
      </c>
      <c r="L13927">
        <v>23107759</v>
      </c>
      <c r="M13927">
        <v>5</v>
      </c>
      <c r="P13927" s="29">
        <f t="shared" si="550"/>
        <v>0.66666666666666663</v>
      </c>
    </row>
    <row r="13928" spans="1:16" hidden="1" x14ac:dyDescent="0.25">
      <c r="A13928">
        <v>196472886</v>
      </c>
      <c r="B13928">
        <v>803401</v>
      </c>
      <c r="C13928" t="s">
        <v>318</v>
      </c>
      <c r="D13928">
        <v>2024864</v>
      </c>
      <c r="E13928" t="s">
        <v>310</v>
      </c>
      <c r="F13928" t="s">
        <v>214</v>
      </c>
      <c r="G13928" t="s">
        <v>215</v>
      </c>
      <c r="H13928">
        <v>2</v>
      </c>
      <c r="I13928">
        <v>2018</v>
      </c>
      <c r="J13928">
        <v>2</v>
      </c>
      <c r="L13928">
        <v>23115914</v>
      </c>
      <c r="M13928">
        <v>5.9</v>
      </c>
      <c r="P13928" s="29">
        <f t="shared" si="550"/>
        <v>0.81666666666666676</v>
      </c>
    </row>
    <row r="13929" spans="1:16" hidden="1" x14ac:dyDescent="0.25">
      <c r="A13929">
        <v>196472886</v>
      </c>
      <c r="B13929">
        <v>803401</v>
      </c>
      <c r="C13929" t="s">
        <v>318</v>
      </c>
      <c r="D13929">
        <v>2021640</v>
      </c>
      <c r="E13929" t="s">
        <v>227</v>
      </c>
      <c r="F13929" t="s">
        <v>214</v>
      </c>
      <c r="G13929" t="s">
        <v>215</v>
      </c>
      <c r="H13929">
        <v>2</v>
      </c>
      <c r="I13929">
        <v>2018</v>
      </c>
      <c r="J13929">
        <v>2</v>
      </c>
      <c r="L13929">
        <v>23116289</v>
      </c>
      <c r="M13929">
        <v>6.2</v>
      </c>
      <c r="P13929" s="29">
        <f t="shared" si="550"/>
        <v>0.8666666666666667</v>
      </c>
    </row>
    <row r="13930" spans="1:16" hidden="1" x14ac:dyDescent="0.25">
      <c r="A13930">
        <v>196472886</v>
      </c>
      <c r="B13930">
        <v>803401</v>
      </c>
      <c r="C13930" t="s">
        <v>318</v>
      </c>
      <c r="D13930">
        <v>2021689</v>
      </c>
      <c r="E13930" t="s">
        <v>312</v>
      </c>
      <c r="F13930" t="s">
        <v>214</v>
      </c>
      <c r="G13930" t="s">
        <v>215</v>
      </c>
      <c r="H13930">
        <v>2</v>
      </c>
      <c r="I13930">
        <v>2018</v>
      </c>
      <c r="J13930">
        <v>2</v>
      </c>
      <c r="L13930">
        <v>23115916</v>
      </c>
      <c r="M13930">
        <v>5.9</v>
      </c>
      <c r="P13930" s="29">
        <f t="shared" si="550"/>
        <v>0.81666666666666676</v>
      </c>
    </row>
    <row r="13931" spans="1:16" hidden="1" x14ac:dyDescent="0.25">
      <c r="A13931">
        <v>196472886</v>
      </c>
      <c r="B13931">
        <v>803401</v>
      </c>
      <c r="C13931" t="s">
        <v>318</v>
      </c>
      <c r="D13931">
        <v>2021671</v>
      </c>
      <c r="E13931" t="s">
        <v>303</v>
      </c>
      <c r="F13931" t="s">
        <v>214</v>
      </c>
      <c r="G13931" t="s">
        <v>215</v>
      </c>
      <c r="H13931">
        <v>2</v>
      </c>
      <c r="I13931">
        <v>2018</v>
      </c>
      <c r="J13931">
        <v>2</v>
      </c>
      <c r="L13931">
        <v>23115920</v>
      </c>
      <c r="M13931">
        <v>4.4000000000000004</v>
      </c>
      <c r="P13931" s="29">
        <f t="shared" si="550"/>
        <v>0.56666666666666676</v>
      </c>
    </row>
    <row r="13932" spans="1:16" hidden="1" x14ac:dyDescent="0.25">
      <c r="A13932">
        <v>196472886</v>
      </c>
      <c r="B13932">
        <v>803401</v>
      </c>
      <c r="C13932" t="s">
        <v>318</v>
      </c>
      <c r="D13932">
        <v>2021664</v>
      </c>
      <c r="E13932" t="s">
        <v>311</v>
      </c>
      <c r="F13932" t="s">
        <v>214</v>
      </c>
      <c r="G13932" t="s">
        <v>215</v>
      </c>
      <c r="H13932">
        <v>2</v>
      </c>
      <c r="I13932">
        <v>2018</v>
      </c>
      <c r="J13932">
        <v>2</v>
      </c>
      <c r="L13932">
        <v>23115915</v>
      </c>
      <c r="M13932">
        <v>6.1</v>
      </c>
      <c r="P13932" s="29">
        <f t="shared" si="550"/>
        <v>0.85</v>
      </c>
    </row>
    <row r="13933" spans="1:16" hidden="1" x14ac:dyDescent="0.25">
      <c r="A13933">
        <v>196472886</v>
      </c>
      <c r="B13933">
        <v>803401</v>
      </c>
      <c r="C13933" t="s">
        <v>318</v>
      </c>
      <c r="D13933">
        <v>2019271</v>
      </c>
      <c r="E13933" t="s">
        <v>236</v>
      </c>
      <c r="F13933" t="s">
        <v>214</v>
      </c>
      <c r="G13933" t="s">
        <v>215</v>
      </c>
      <c r="H13933">
        <v>2</v>
      </c>
      <c r="I13933">
        <v>2018</v>
      </c>
      <c r="J13933">
        <v>2</v>
      </c>
      <c r="L13933">
        <v>23114512</v>
      </c>
      <c r="M13933">
        <v>5.7</v>
      </c>
      <c r="P13933" s="29">
        <f t="shared" si="550"/>
        <v>0.78333333333333333</v>
      </c>
    </row>
    <row r="13934" spans="1:16" hidden="1" x14ac:dyDescent="0.25">
      <c r="A13934">
        <v>196472886</v>
      </c>
      <c r="B13934">
        <v>803401</v>
      </c>
      <c r="C13934" t="s">
        <v>318</v>
      </c>
      <c r="D13934">
        <v>2004602</v>
      </c>
      <c r="E13934" t="s">
        <v>277</v>
      </c>
      <c r="F13934" t="s">
        <v>214</v>
      </c>
      <c r="G13934" t="s">
        <v>215</v>
      </c>
      <c r="H13934">
        <v>2</v>
      </c>
      <c r="I13934">
        <v>2018</v>
      </c>
      <c r="J13934">
        <v>2</v>
      </c>
      <c r="L13934">
        <v>23115918</v>
      </c>
      <c r="M13934">
        <v>5.3</v>
      </c>
      <c r="P13934" s="29">
        <f t="shared" si="550"/>
        <v>0.71666666666666667</v>
      </c>
    </row>
    <row r="13935" spans="1:16" hidden="1" x14ac:dyDescent="0.25">
      <c r="A13935">
        <v>196472886</v>
      </c>
      <c r="B13935">
        <v>803401</v>
      </c>
      <c r="C13935" t="s">
        <v>318</v>
      </c>
      <c r="D13935">
        <v>2024865</v>
      </c>
      <c r="E13935" t="s">
        <v>284</v>
      </c>
      <c r="F13935" t="s">
        <v>214</v>
      </c>
      <c r="G13935" t="s">
        <v>215</v>
      </c>
      <c r="H13935">
        <v>2</v>
      </c>
      <c r="I13935">
        <v>2019</v>
      </c>
      <c r="J13935">
        <v>1</v>
      </c>
      <c r="L13935">
        <v>23123875</v>
      </c>
      <c r="M13935">
        <v>5.5</v>
      </c>
      <c r="P13935" s="29">
        <f t="shared" si="550"/>
        <v>0.75</v>
      </c>
    </row>
    <row r="13936" spans="1:16" hidden="1" x14ac:dyDescent="0.25">
      <c r="A13936">
        <v>196472886</v>
      </c>
      <c r="B13936">
        <v>803401</v>
      </c>
      <c r="C13936" t="s">
        <v>318</v>
      </c>
      <c r="D13936">
        <v>2019272</v>
      </c>
      <c r="E13936" t="s">
        <v>249</v>
      </c>
      <c r="F13936" t="s">
        <v>214</v>
      </c>
      <c r="G13936" t="s">
        <v>215</v>
      </c>
      <c r="H13936">
        <v>2</v>
      </c>
      <c r="I13936">
        <v>2019</v>
      </c>
      <c r="J13936">
        <v>1</v>
      </c>
      <c r="L13936">
        <v>23121973</v>
      </c>
      <c r="M13936">
        <v>5.8</v>
      </c>
      <c r="P13936" s="29">
        <f t="shared" si="550"/>
        <v>0.79999999999999993</v>
      </c>
    </row>
    <row r="13937" spans="1:16" hidden="1" x14ac:dyDescent="0.25">
      <c r="A13937">
        <v>196472886</v>
      </c>
      <c r="B13937">
        <v>803401</v>
      </c>
      <c r="C13937" t="s">
        <v>318</v>
      </c>
      <c r="D13937">
        <v>2021730</v>
      </c>
      <c r="E13937" t="s">
        <v>307</v>
      </c>
      <c r="F13937" t="s">
        <v>214</v>
      </c>
      <c r="G13937" t="s">
        <v>215</v>
      </c>
      <c r="H13937">
        <v>2</v>
      </c>
      <c r="I13937">
        <v>2019</v>
      </c>
      <c r="J13937">
        <v>1</v>
      </c>
      <c r="L13937">
        <v>23120313</v>
      </c>
      <c r="M13937">
        <v>5.2</v>
      </c>
      <c r="P13937" s="29">
        <f t="shared" si="550"/>
        <v>0.70000000000000007</v>
      </c>
    </row>
    <row r="13938" spans="1:16" hidden="1" x14ac:dyDescent="0.25">
      <c r="A13938">
        <v>196472886</v>
      </c>
      <c r="B13938">
        <v>803401</v>
      </c>
      <c r="C13938" t="s">
        <v>318</v>
      </c>
      <c r="D13938">
        <v>2021760</v>
      </c>
      <c r="E13938" t="s">
        <v>254</v>
      </c>
      <c r="F13938" t="s">
        <v>214</v>
      </c>
      <c r="G13938" t="s">
        <v>215</v>
      </c>
      <c r="H13938">
        <v>2</v>
      </c>
      <c r="I13938">
        <v>2019</v>
      </c>
      <c r="J13938">
        <v>1</v>
      </c>
      <c r="L13938">
        <v>23120307</v>
      </c>
      <c r="M13938">
        <v>6.2</v>
      </c>
      <c r="P13938" s="29">
        <f t="shared" si="550"/>
        <v>0.8666666666666667</v>
      </c>
    </row>
    <row r="13939" spans="1:16" hidden="1" x14ac:dyDescent="0.25">
      <c r="A13939">
        <v>196472886</v>
      </c>
      <c r="B13939">
        <v>803401</v>
      </c>
      <c r="C13939" t="s">
        <v>318</v>
      </c>
      <c r="D13939">
        <v>2021841</v>
      </c>
      <c r="E13939" t="s">
        <v>306</v>
      </c>
      <c r="F13939" t="s">
        <v>214</v>
      </c>
      <c r="G13939" t="s">
        <v>215</v>
      </c>
      <c r="H13939">
        <v>2</v>
      </c>
      <c r="I13939">
        <v>2019</v>
      </c>
      <c r="J13939">
        <v>1</v>
      </c>
      <c r="L13939">
        <v>23120306</v>
      </c>
      <c r="M13939">
        <v>6.2</v>
      </c>
      <c r="P13939" s="29">
        <f t="shared" si="550"/>
        <v>0.8666666666666667</v>
      </c>
    </row>
    <row r="13940" spans="1:16" hidden="1" x14ac:dyDescent="0.25">
      <c r="A13940">
        <v>196472886</v>
      </c>
      <c r="B13940">
        <v>803401</v>
      </c>
      <c r="C13940" t="s">
        <v>318</v>
      </c>
      <c r="D13940">
        <v>2021808</v>
      </c>
      <c r="E13940" t="s">
        <v>283</v>
      </c>
      <c r="F13940" t="s">
        <v>214</v>
      </c>
      <c r="G13940" t="s">
        <v>215</v>
      </c>
      <c r="H13940">
        <v>2</v>
      </c>
      <c r="I13940">
        <v>2019</v>
      </c>
      <c r="J13940">
        <v>1</v>
      </c>
      <c r="L13940">
        <v>23120308</v>
      </c>
      <c r="M13940">
        <v>6.3</v>
      </c>
      <c r="P13940" s="29">
        <f t="shared" si="550"/>
        <v>0.8833333333333333</v>
      </c>
    </row>
    <row r="13941" spans="1:16" hidden="1" x14ac:dyDescent="0.25">
      <c r="A13941">
        <v>196472886</v>
      </c>
      <c r="B13941">
        <v>803401</v>
      </c>
      <c r="C13941" t="s">
        <v>318</v>
      </c>
      <c r="D13941">
        <v>2019273</v>
      </c>
      <c r="E13941" t="s">
        <v>248</v>
      </c>
      <c r="F13941" t="s">
        <v>214</v>
      </c>
      <c r="G13941" t="s">
        <v>215</v>
      </c>
      <c r="H13941">
        <v>1</v>
      </c>
      <c r="I13941">
        <v>2019</v>
      </c>
      <c r="J13941">
        <v>2</v>
      </c>
      <c r="L13941">
        <v>23129345</v>
      </c>
      <c r="P13941" s="29" t="str">
        <f t="shared" si="550"/>
        <v>NULL</v>
      </c>
    </row>
    <row r="13942" spans="1:16" hidden="1" x14ac:dyDescent="0.25">
      <c r="A13942">
        <v>196472886</v>
      </c>
      <c r="B13942">
        <v>803401</v>
      </c>
      <c r="C13942" t="s">
        <v>318</v>
      </c>
      <c r="D13942">
        <v>2027110</v>
      </c>
      <c r="E13942" t="s">
        <v>365</v>
      </c>
      <c r="F13942" t="s">
        <v>320</v>
      </c>
      <c r="G13942" t="s">
        <v>321</v>
      </c>
      <c r="H13942">
        <v>1</v>
      </c>
      <c r="I13942">
        <v>2019</v>
      </c>
      <c r="J13942">
        <v>2</v>
      </c>
      <c r="L13942">
        <v>23130219</v>
      </c>
      <c r="P13942" s="29" t="str">
        <f t="shared" si="550"/>
        <v>NULL</v>
      </c>
    </row>
    <row r="13943" spans="1:16" hidden="1" x14ac:dyDescent="0.25">
      <c r="A13943">
        <v>196472886</v>
      </c>
      <c r="B13943">
        <v>803401</v>
      </c>
      <c r="C13943" t="s">
        <v>318</v>
      </c>
      <c r="D13943">
        <v>2004609</v>
      </c>
      <c r="E13943" t="s">
        <v>309</v>
      </c>
      <c r="F13943" t="s">
        <v>214</v>
      </c>
      <c r="G13943" t="s">
        <v>215</v>
      </c>
      <c r="H13943">
        <v>1</v>
      </c>
      <c r="I13943">
        <v>2019</v>
      </c>
      <c r="J13943">
        <v>2</v>
      </c>
      <c r="L13943">
        <v>23129808</v>
      </c>
      <c r="P13943" s="29" t="str">
        <f t="shared" si="550"/>
        <v>NULL</v>
      </c>
    </row>
    <row r="13944" spans="1:16" hidden="1" x14ac:dyDescent="0.25">
      <c r="A13944">
        <v>196472886</v>
      </c>
      <c r="B13944">
        <v>803401</v>
      </c>
      <c r="C13944" t="s">
        <v>318</v>
      </c>
      <c r="D13944">
        <v>2021621</v>
      </c>
      <c r="E13944" t="s">
        <v>314</v>
      </c>
      <c r="F13944" t="s">
        <v>214</v>
      </c>
      <c r="G13944" t="s">
        <v>215</v>
      </c>
      <c r="H13944">
        <v>1</v>
      </c>
      <c r="I13944">
        <v>2019</v>
      </c>
      <c r="J13944">
        <v>2</v>
      </c>
      <c r="L13944">
        <v>23130528</v>
      </c>
      <c r="P13944" s="29" t="str">
        <f t="shared" si="550"/>
        <v>NULL</v>
      </c>
    </row>
    <row r="13945" spans="1:16" hidden="1" x14ac:dyDescent="0.25">
      <c r="A13945">
        <v>196472886</v>
      </c>
      <c r="B13945">
        <v>803401</v>
      </c>
      <c r="C13945" t="s">
        <v>318</v>
      </c>
      <c r="D13945">
        <v>2021818</v>
      </c>
      <c r="E13945" t="s">
        <v>285</v>
      </c>
      <c r="F13945" t="s">
        <v>214</v>
      </c>
      <c r="G13945" t="s">
        <v>215</v>
      </c>
      <c r="H13945">
        <v>1</v>
      </c>
      <c r="I13945">
        <v>2019</v>
      </c>
      <c r="J13945">
        <v>2</v>
      </c>
      <c r="L13945">
        <v>23130531</v>
      </c>
      <c r="P13945" s="29" t="str">
        <f t="shared" si="550"/>
        <v>NULL</v>
      </c>
    </row>
    <row r="13946" spans="1:16" hidden="1" x14ac:dyDescent="0.25">
      <c r="A13946">
        <v>196472886</v>
      </c>
      <c r="B13946">
        <v>803401</v>
      </c>
      <c r="C13946" t="s">
        <v>318</v>
      </c>
      <c r="D13946">
        <v>2021862</v>
      </c>
      <c r="E13946" t="s">
        <v>313</v>
      </c>
      <c r="F13946" t="s">
        <v>214</v>
      </c>
      <c r="G13946" t="s">
        <v>215</v>
      </c>
      <c r="H13946">
        <v>1</v>
      </c>
      <c r="I13946">
        <v>2019</v>
      </c>
      <c r="J13946">
        <v>2</v>
      </c>
      <c r="L13946">
        <v>23129813</v>
      </c>
      <c r="P13946" s="29" t="str">
        <f t="shared" si="550"/>
        <v>NULL</v>
      </c>
    </row>
    <row r="13947" spans="1:16" hidden="1" x14ac:dyDescent="0.25">
      <c r="A13947">
        <v>196472886</v>
      </c>
      <c r="B13947">
        <v>803401</v>
      </c>
      <c r="C13947" t="s">
        <v>318</v>
      </c>
      <c r="D13947">
        <v>2021710</v>
      </c>
      <c r="E13947" t="s">
        <v>278</v>
      </c>
      <c r="F13947" t="s">
        <v>214</v>
      </c>
      <c r="G13947" t="s">
        <v>215</v>
      </c>
      <c r="H13947">
        <v>1</v>
      </c>
      <c r="I13947">
        <v>2019</v>
      </c>
      <c r="J13947">
        <v>2</v>
      </c>
      <c r="L13947">
        <v>23129397</v>
      </c>
      <c r="P13947" s="29" t="str">
        <f t="shared" si="550"/>
        <v>NULL</v>
      </c>
    </row>
    <row r="13948" spans="1:16" hidden="1" x14ac:dyDescent="0.25">
      <c r="A13948">
        <v>196477047</v>
      </c>
      <c r="B13948">
        <v>803400</v>
      </c>
      <c r="C13948" t="s">
        <v>212</v>
      </c>
      <c r="D13948">
        <v>2004098</v>
      </c>
      <c r="E13948" t="s">
        <v>213</v>
      </c>
      <c r="F13948" t="s">
        <v>214</v>
      </c>
      <c r="G13948" t="s">
        <v>215</v>
      </c>
      <c r="H13948">
        <v>2</v>
      </c>
      <c r="I13948">
        <v>2015</v>
      </c>
      <c r="J13948">
        <v>1</v>
      </c>
      <c r="L13948">
        <v>23066524</v>
      </c>
      <c r="M13948">
        <v>6.1</v>
      </c>
      <c r="P13948" s="29">
        <f t="shared" ref="P13948:P13959" si="551">IF(AND(ISNUMBER(M13948),H13948&lt;&gt;4,N13948&lt;&gt;"X"),(M13948-1)/6,IF(H13948=4,"DRP",IF(AND(H13948=3,M13948="NA"),"BAD",IF(AND(H13948=2),"CVL",IF(AND(H13948=1,ISBLANK(M13948)),"NULL","UNK")))))</f>
        <v>0.85</v>
      </c>
    </row>
    <row r="13949" spans="1:16" hidden="1" x14ac:dyDescent="0.25">
      <c r="A13949">
        <v>196477047</v>
      </c>
      <c r="B13949">
        <v>803400</v>
      </c>
      <c r="C13949" t="s">
        <v>212</v>
      </c>
      <c r="D13949">
        <v>2005102</v>
      </c>
      <c r="E13949" t="s">
        <v>218</v>
      </c>
      <c r="F13949" t="s">
        <v>214</v>
      </c>
      <c r="G13949" t="s">
        <v>215</v>
      </c>
      <c r="H13949">
        <v>2</v>
      </c>
      <c r="I13949">
        <v>2015</v>
      </c>
      <c r="J13949">
        <v>1</v>
      </c>
      <c r="L13949">
        <v>23066489</v>
      </c>
      <c r="M13949">
        <v>4</v>
      </c>
      <c r="P13949" s="29">
        <f t="shared" si="551"/>
        <v>0.5</v>
      </c>
    </row>
    <row r="13950" spans="1:16" hidden="1" x14ac:dyDescent="0.25">
      <c r="A13950">
        <v>196477047</v>
      </c>
      <c r="B13950">
        <v>803400</v>
      </c>
      <c r="C13950" t="s">
        <v>212</v>
      </c>
      <c r="D13950">
        <v>2021754</v>
      </c>
      <c r="E13950" t="s">
        <v>216</v>
      </c>
      <c r="F13950" t="s">
        <v>214</v>
      </c>
      <c r="G13950" t="s">
        <v>215</v>
      </c>
      <c r="H13950">
        <v>3</v>
      </c>
      <c r="I13950">
        <v>2015</v>
      </c>
      <c r="J13950">
        <v>1</v>
      </c>
      <c r="L13950">
        <v>23066449</v>
      </c>
      <c r="M13950">
        <v>2.7</v>
      </c>
      <c r="P13950" s="29">
        <f t="shared" si="551"/>
        <v>0.28333333333333338</v>
      </c>
    </row>
    <row r="13951" spans="1:16" hidden="1" x14ac:dyDescent="0.25">
      <c r="A13951">
        <v>196477047</v>
      </c>
      <c r="B13951">
        <v>803400</v>
      </c>
      <c r="C13951" t="s">
        <v>212</v>
      </c>
      <c r="D13951">
        <v>2005099</v>
      </c>
      <c r="E13951" t="s">
        <v>217</v>
      </c>
      <c r="F13951" t="s">
        <v>214</v>
      </c>
      <c r="G13951" t="s">
        <v>215</v>
      </c>
      <c r="H13951">
        <v>3</v>
      </c>
      <c r="I13951">
        <v>2015</v>
      </c>
      <c r="J13951">
        <v>1</v>
      </c>
      <c r="L13951">
        <v>23066428</v>
      </c>
      <c r="M13951">
        <v>3.2</v>
      </c>
      <c r="P13951" s="29">
        <f t="shared" si="551"/>
        <v>0.3666666666666667</v>
      </c>
    </row>
    <row r="13952" spans="1:16" hidden="1" x14ac:dyDescent="0.25">
      <c r="A13952">
        <v>196477047</v>
      </c>
      <c r="B13952">
        <v>803400</v>
      </c>
      <c r="C13952" t="s">
        <v>212</v>
      </c>
      <c r="D13952">
        <v>2021600</v>
      </c>
      <c r="E13952" t="s">
        <v>219</v>
      </c>
      <c r="F13952" t="s">
        <v>214</v>
      </c>
      <c r="G13952" t="s">
        <v>215</v>
      </c>
      <c r="H13952">
        <v>3</v>
      </c>
      <c r="I13952">
        <v>2015</v>
      </c>
      <c r="J13952">
        <v>1</v>
      </c>
      <c r="L13952">
        <v>23066438</v>
      </c>
      <c r="M13952">
        <v>2.4</v>
      </c>
      <c r="P13952" s="29">
        <f t="shared" si="551"/>
        <v>0.23333333333333331</v>
      </c>
    </row>
    <row r="13953" spans="1:16" hidden="1" x14ac:dyDescent="0.25">
      <c r="A13953">
        <v>196477047</v>
      </c>
      <c r="B13953">
        <v>803400</v>
      </c>
      <c r="C13953" t="s">
        <v>212</v>
      </c>
      <c r="D13953">
        <v>2005117</v>
      </c>
      <c r="E13953" t="s">
        <v>220</v>
      </c>
      <c r="F13953" t="s">
        <v>214</v>
      </c>
      <c r="G13953" t="s">
        <v>215</v>
      </c>
      <c r="H13953">
        <v>3</v>
      </c>
      <c r="I13953">
        <v>2015</v>
      </c>
      <c r="J13953">
        <v>1</v>
      </c>
      <c r="L13953">
        <v>23065517</v>
      </c>
      <c r="M13953">
        <v>3.8</v>
      </c>
      <c r="P13953" s="29">
        <f t="shared" si="551"/>
        <v>0.46666666666666662</v>
      </c>
    </row>
    <row r="13954" spans="1:16" hidden="1" x14ac:dyDescent="0.25">
      <c r="A13954">
        <v>196477047</v>
      </c>
      <c r="B13954">
        <v>803400</v>
      </c>
      <c r="C13954" t="s">
        <v>212</v>
      </c>
      <c r="D13954">
        <v>2021600</v>
      </c>
      <c r="E13954" t="s">
        <v>219</v>
      </c>
      <c r="F13954" t="s">
        <v>214</v>
      </c>
      <c r="G13954" t="s">
        <v>215</v>
      </c>
      <c r="H13954">
        <v>2</v>
      </c>
      <c r="I13954">
        <v>2015</v>
      </c>
      <c r="J13954">
        <v>2</v>
      </c>
      <c r="L13954">
        <v>23071943</v>
      </c>
      <c r="M13954">
        <v>4</v>
      </c>
      <c r="P13954" s="29">
        <f t="shared" si="551"/>
        <v>0.5</v>
      </c>
    </row>
    <row r="13955" spans="1:16" hidden="1" x14ac:dyDescent="0.25">
      <c r="A13955">
        <v>196477047</v>
      </c>
      <c r="B13955">
        <v>803400</v>
      </c>
      <c r="C13955" t="s">
        <v>212</v>
      </c>
      <c r="D13955">
        <v>2021754</v>
      </c>
      <c r="E13955" t="s">
        <v>216</v>
      </c>
      <c r="F13955" t="s">
        <v>214</v>
      </c>
      <c r="G13955" t="s">
        <v>215</v>
      </c>
      <c r="H13955">
        <v>3</v>
      </c>
      <c r="I13955">
        <v>2015</v>
      </c>
      <c r="J13955">
        <v>2</v>
      </c>
      <c r="L13955">
        <v>23074140</v>
      </c>
      <c r="M13955">
        <v>3.2</v>
      </c>
      <c r="P13955" s="29">
        <f t="shared" si="551"/>
        <v>0.3666666666666667</v>
      </c>
    </row>
    <row r="13956" spans="1:16" hidden="1" x14ac:dyDescent="0.25">
      <c r="A13956">
        <v>196477047</v>
      </c>
      <c r="B13956">
        <v>803400</v>
      </c>
      <c r="C13956" t="s">
        <v>212</v>
      </c>
      <c r="D13956">
        <v>2005117</v>
      </c>
      <c r="E13956" t="s">
        <v>220</v>
      </c>
      <c r="F13956" t="s">
        <v>214</v>
      </c>
      <c r="G13956" t="s">
        <v>215</v>
      </c>
      <c r="H13956">
        <v>2</v>
      </c>
      <c r="I13956">
        <v>2015</v>
      </c>
      <c r="J13956">
        <v>2</v>
      </c>
      <c r="L13956">
        <v>23070458</v>
      </c>
      <c r="M13956">
        <v>5.4</v>
      </c>
      <c r="P13956" s="29">
        <f t="shared" si="551"/>
        <v>0.73333333333333339</v>
      </c>
    </row>
    <row r="13957" spans="1:16" hidden="1" x14ac:dyDescent="0.25">
      <c r="A13957">
        <v>196477047</v>
      </c>
      <c r="B13957">
        <v>803400</v>
      </c>
      <c r="C13957" t="s">
        <v>212</v>
      </c>
      <c r="D13957">
        <v>2004112</v>
      </c>
      <c r="E13957" t="s">
        <v>244</v>
      </c>
      <c r="F13957" t="s">
        <v>214</v>
      </c>
      <c r="G13957" t="s">
        <v>215</v>
      </c>
      <c r="H13957">
        <v>2</v>
      </c>
      <c r="I13957">
        <v>2015</v>
      </c>
      <c r="J13957">
        <v>2</v>
      </c>
      <c r="L13957">
        <v>23073247</v>
      </c>
      <c r="M13957">
        <v>5.8</v>
      </c>
      <c r="P13957" s="29">
        <f t="shared" si="551"/>
        <v>0.79999999999999993</v>
      </c>
    </row>
    <row r="13958" spans="1:16" hidden="1" x14ac:dyDescent="0.25">
      <c r="A13958">
        <v>196477047</v>
      </c>
      <c r="B13958">
        <v>803400</v>
      </c>
      <c r="C13958" t="s">
        <v>212</v>
      </c>
      <c r="D13958">
        <v>2005118</v>
      </c>
      <c r="E13958" t="s">
        <v>223</v>
      </c>
      <c r="F13958" t="s">
        <v>214</v>
      </c>
      <c r="G13958" t="s">
        <v>215</v>
      </c>
      <c r="H13958">
        <v>3</v>
      </c>
      <c r="I13958">
        <v>2015</v>
      </c>
      <c r="J13958">
        <v>2</v>
      </c>
      <c r="L13958">
        <v>23071572</v>
      </c>
      <c r="M13958" t="s">
        <v>221</v>
      </c>
      <c r="P13958" s="29" t="str">
        <f t="shared" si="551"/>
        <v>BAD</v>
      </c>
    </row>
    <row r="13959" spans="1:16" hidden="1" x14ac:dyDescent="0.25">
      <c r="A13959">
        <v>196477047</v>
      </c>
      <c r="B13959">
        <v>803400</v>
      </c>
      <c r="C13959" t="s">
        <v>212</v>
      </c>
      <c r="D13959">
        <v>2005099</v>
      </c>
      <c r="E13959" t="s">
        <v>217</v>
      </c>
      <c r="F13959" t="s">
        <v>214</v>
      </c>
      <c r="G13959" t="s">
        <v>215</v>
      </c>
      <c r="H13959">
        <v>2</v>
      </c>
      <c r="I13959">
        <v>2015</v>
      </c>
      <c r="J13959">
        <v>2</v>
      </c>
      <c r="L13959">
        <v>23071932</v>
      </c>
      <c r="M13959">
        <v>4</v>
      </c>
      <c r="P13959" s="29">
        <f t="shared" si="551"/>
        <v>0.5</v>
      </c>
    </row>
    <row r="13960" spans="1:16" hidden="1" x14ac:dyDescent="0.25">
      <c r="A13960">
        <v>196477047</v>
      </c>
      <c r="B13960">
        <v>803400</v>
      </c>
      <c r="C13960" t="s">
        <v>212</v>
      </c>
      <c r="D13960">
        <v>2021602</v>
      </c>
      <c r="E13960" t="s">
        <v>242</v>
      </c>
      <c r="F13960" t="s">
        <v>214</v>
      </c>
      <c r="G13960" t="s">
        <v>215</v>
      </c>
      <c r="H13960">
        <v>3</v>
      </c>
      <c r="I13960">
        <v>2016</v>
      </c>
      <c r="J13960">
        <v>1</v>
      </c>
      <c r="L13960">
        <v>23081144</v>
      </c>
      <c r="M13960">
        <v>3.1</v>
      </c>
      <c r="P13960" s="29">
        <f t="shared" ref="P13960:P14004" si="552">IF(AND(ISNUMBER(M13960),H13960&lt;&gt;4),(M13960-1)/6,IF(H13960=4,"DRP",IF(AND(H13960=3,M13960="NA"),"BAD",IF(AND(H13960=2),"CVL",IF(AND(H13960=1,ISBLANK(M13960)),"NULL","UNK")))))</f>
        <v>0.35000000000000003</v>
      </c>
    </row>
    <row r="13961" spans="1:16" hidden="1" x14ac:dyDescent="0.25">
      <c r="A13961">
        <v>196477047</v>
      </c>
      <c r="B13961">
        <v>803400</v>
      </c>
      <c r="C13961" t="s">
        <v>212</v>
      </c>
      <c r="D13961">
        <v>2021580</v>
      </c>
      <c r="E13961" t="s">
        <v>241</v>
      </c>
      <c r="F13961" t="s">
        <v>214</v>
      </c>
      <c r="G13961" t="s">
        <v>215</v>
      </c>
      <c r="H13961">
        <v>3</v>
      </c>
      <c r="I13961">
        <v>2016</v>
      </c>
      <c r="J13961">
        <v>1</v>
      </c>
      <c r="L13961">
        <v>23081157</v>
      </c>
      <c r="M13961">
        <v>2.7</v>
      </c>
      <c r="P13961" s="29">
        <f t="shared" si="552"/>
        <v>0.28333333333333338</v>
      </c>
    </row>
    <row r="13962" spans="1:16" hidden="1" x14ac:dyDescent="0.25">
      <c r="A13962">
        <v>196477047</v>
      </c>
      <c r="B13962">
        <v>803400</v>
      </c>
      <c r="C13962" t="s">
        <v>212</v>
      </c>
      <c r="D13962">
        <v>2004116</v>
      </c>
      <c r="E13962" t="s">
        <v>229</v>
      </c>
      <c r="F13962" t="s">
        <v>214</v>
      </c>
      <c r="G13962" t="s">
        <v>215</v>
      </c>
      <c r="H13962">
        <v>2</v>
      </c>
      <c r="I13962">
        <v>2016</v>
      </c>
      <c r="J13962">
        <v>1</v>
      </c>
      <c r="L13962">
        <v>23073045</v>
      </c>
      <c r="M13962">
        <v>5.8</v>
      </c>
      <c r="P13962" s="29">
        <f t="shared" si="552"/>
        <v>0.79999999999999993</v>
      </c>
    </row>
    <row r="13963" spans="1:16" hidden="1" x14ac:dyDescent="0.25">
      <c r="A13963">
        <v>196477047</v>
      </c>
      <c r="B13963">
        <v>803400</v>
      </c>
      <c r="C13963" t="s">
        <v>212</v>
      </c>
      <c r="D13963">
        <v>2021795</v>
      </c>
      <c r="E13963" t="s">
        <v>222</v>
      </c>
      <c r="F13963" t="s">
        <v>214</v>
      </c>
      <c r="G13963" t="s">
        <v>215</v>
      </c>
      <c r="H13963">
        <v>3</v>
      </c>
      <c r="I13963">
        <v>2016</v>
      </c>
      <c r="J13963">
        <v>1</v>
      </c>
      <c r="L13963">
        <v>23078735</v>
      </c>
      <c r="M13963">
        <v>3.3</v>
      </c>
      <c r="P13963" s="29">
        <f t="shared" si="552"/>
        <v>0.3833333333333333</v>
      </c>
    </row>
    <row r="13964" spans="1:16" hidden="1" x14ac:dyDescent="0.25">
      <c r="A13964">
        <v>196477047</v>
      </c>
      <c r="B13964">
        <v>803400</v>
      </c>
      <c r="C13964" t="s">
        <v>212</v>
      </c>
      <c r="D13964">
        <v>2021754</v>
      </c>
      <c r="E13964" t="s">
        <v>216</v>
      </c>
      <c r="F13964" t="s">
        <v>214</v>
      </c>
      <c r="G13964" t="s">
        <v>215</v>
      </c>
      <c r="H13964">
        <v>2</v>
      </c>
      <c r="I13964">
        <v>2016</v>
      </c>
      <c r="J13964">
        <v>1</v>
      </c>
      <c r="L13964">
        <v>23081127</v>
      </c>
      <c r="M13964">
        <v>5</v>
      </c>
      <c r="P13964" s="29">
        <f t="shared" si="552"/>
        <v>0.66666666666666663</v>
      </c>
    </row>
    <row r="13965" spans="1:16" hidden="1" x14ac:dyDescent="0.25">
      <c r="A13965">
        <v>196477047</v>
      </c>
      <c r="B13965">
        <v>803400</v>
      </c>
      <c r="C13965" t="s">
        <v>212</v>
      </c>
      <c r="D13965">
        <v>2005118</v>
      </c>
      <c r="E13965" t="s">
        <v>223</v>
      </c>
      <c r="F13965" t="s">
        <v>214</v>
      </c>
      <c r="G13965" t="s">
        <v>215</v>
      </c>
      <c r="H13965">
        <v>2</v>
      </c>
      <c r="I13965">
        <v>2016</v>
      </c>
      <c r="J13965">
        <v>1</v>
      </c>
      <c r="L13965">
        <v>23081579</v>
      </c>
      <c r="M13965">
        <v>4.0999999999999996</v>
      </c>
      <c r="P13965" s="29">
        <f t="shared" si="552"/>
        <v>0.51666666666666661</v>
      </c>
    </row>
    <row r="13966" spans="1:16" hidden="1" x14ac:dyDescent="0.25">
      <c r="A13966">
        <v>196477047</v>
      </c>
      <c r="B13966">
        <v>803400</v>
      </c>
      <c r="C13966" t="s">
        <v>212</v>
      </c>
      <c r="D13966">
        <v>2005131</v>
      </c>
      <c r="E13966" t="s">
        <v>228</v>
      </c>
      <c r="F13966" t="s">
        <v>214</v>
      </c>
      <c r="G13966" t="s">
        <v>215</v>
      </c>
      <c r="H13966">
        <v>2</v>
      </c>
      <c r="I13966">
        <v>2016</v>
      </c>
      <c r="J13966">
        <v>2</v>
      </c>
      <c r="L13966">
        <v>23086517</v>
      </c>
      <c r="M13966">
        <v>5.6</v>
      </c>
      <c r="P13966" s="29">
        <f t="shared" si="552"/>
        <v>0.76666666666666661</v>
      </c>
    </row>
    <row r="13967" spans="1:16" hidden="1" x14ac:dyDescent="0.25">
      <c r="A13967">
        <v>196477047</v>
      </c>
      <c r="B13967">
        <v>803400</v>
      </c>
      <c r="C13967" t="s">
        <v>212</v>
      </c>
      <c r="D13967">
        <v>2021602</v>
      </c>
      <c r="E13967" t="s">
        <v>242</v>
      </c>
      <c r="F13967" t="s">
        <v>214</v>
      </c>
      <c r="G13967" t="s">
        <v>215</v>
      </c>
      <c r="H13967">
        <v>2</v>
      </c>
      <c r="I13967">
        <v>2016</v>
      </c>
      <c r="J13967">
        <v>2</v>
      </c>
      <c r="L13967">
        <v>23086748</v>
      </c>
      <c r="M13967">
        <v>4.4000000000000004</v>
      </c>
      <c r="P13967" s="29">
        <f t="shared" si="552"/>
        <v>0.56666666666666676</v>
      </c>
    </row>
    <row r="13968" spans="1:16" hidden="1" x14ac:dyDescent="0.25">
      <c r="A13968">
        <v>196477047</v>
      </c>
      <c r="B13968">
        <v>803400</v>
      </c>
      <c r="C13968" t="s">
        <v>212</v>
      </c>
      <c r="D13968">
        <v>2021756</v>
      </c>
      <c r="E13968" t="s">
        <v>253</v>
      </c>
      <c r="F13968" t="s">
        <v>214</v>
      </c>
      <c r="G13968" t="s">
        <v>215</v>
      </c>
      <c r="H13968">
        <v>3</v>
      </c>
      <c r="I13968">
        <v>2016</v>
      </c>
      <c r="J13968">
        <v>2</v>
      </c>
      <c r="L13968">
        <v>23086835</v>
      </c>
      <c r="M13968">
        <v>1.6</v>
      </c>
      <c r="P13968" s="29">
        <f t="shared" si="552"/>
        <v>0.10000000000000002</v>
      </c>
    </row>
    <row r="13969" spans="1:16" hidden="1" x14ac:dyDescent="0.25">
      <c r="A13969">
        <v>196477047</v>
      </c>
      <c r="B13969">
        <v>803400</v>
      </c>
      <c r="C13969" t="s">
        <v>212</v>
      </c>
      <c r="D13969">
        <v>2021580</v>
      </c>
      <c r="E13969" t="s">
        <v>241</v>
      </c>
      <c r="F13969" t="s">
        <v>214</v>
      </c>
      <c r="G13969" t="s">
        <v>215</v>
      </c>
      <c r="H13969">
        <v>2</v>
      </c>
      <c r="I13969">
        <v>2016</v>
      </c>
      <c r="J13969">
        <v>2</v>
      </c>
      <c r="L13969">
        <v>23086827</v>
      </c>
      <c r="M13969">
        <v>4.5</v>
      </c>
      <c r="P13969" s="29">
        <f t="shared" si="552"/>
        <v>0.58333333333333337</v>
      </c>
    </row>
    <row r="13970" spans="1:16" hidden="1" x14ac:dyDescent="0.25">
      <c r="A13970">
        <v>196477047</v>
      </c>
      <c r="B13970">
        <v>803400</v>
      </c>
      <c r="C13970" t="s">
        <v>212</v>
      </c>
      <c r="D13970">
        <v>2004099</v>
      </c>
      <c r="E13970" t="s">
        <v>245</v>
      </c>
      <c r="F13970" t="s">
        <v>214</v>
      </c>
      <c r="G13970" t="s">
        <v>215</v>
      </c>
      <c r="H13970">
        <v>2</v>
      </c>
      <c r="I13970">
        <v>2016</v>
      </c>
      <c r="J13970">
        <v>2</v>
      </c>
      <c r="L13970">
        <v>23085315</v>
      </c>
      <c r="M13970">
        <v>5.4</v>
      </c>
      <c r="P13970" s="29">
        <f t="shared" si="552"/>
        <v>0.73333333333333339</v>
      </c>
    </row>
    <row r="13971" spans="1:16" hidden="1" x14ac:dyDescent="0.25">
      <c r="A13971">
        <v>196477047</v>
      </c>
      <c r="B13971">
        <v>803407</v>
      </c>
      <c r="C13971" t="s">
        <v>317</v>
      </c>
      <c r="D13971">
        <v>2021763</v>
      </c>
      <c r="E13971" t="s">
        <v>298</v>
      </c>
      <c r="F13971" t="s">
        <v>214</v>
      </c>
      <c r="G13971" t="s">
        <v>215</v>
      </c>
      <c r="H13971">
        <v>2</v>
      </c>
      <c r="I13971">
        <v>2016</v>
      </c>
      <c r="J13971">
        <v>2</v>
      </c>
      <c r="L13971">
        <v>23086846</v>
      </c>
      <c r="M13971">
        <v>4.0999999999999996</v>
      </c>
      <c r="P13971" s="29">
        <f t="shared" si="552"/>
        <v>0.51666666666666661</v>
      </c>
    </row>
    <row r="13972" spans="1:16" hidden="1" x14ac:dyDescent="0.25">
      <c r="A13972">
        <v>196477047</v>
      </c>
      <c r="B13972">
        <v>803407</v>
      </c>
      <c r="C13972" t="s">
        <v>317</v>
      </c>
      <c r="D13972">
        <v>2021793</v>
      </c>
      <c r="E13972" t="s">
        <v>293</v>
      </c>
      <c r="F13972" t="s">
        <v>214</v>
      </c>
      <c r="G13972" t="s">
        <v>215</v>
      </c>
      <c r="H13972">
        <v>2</v>
      </c>
      <c r="I13972">
        <v>2016</v>
      </c>
      <c r="J13972">
        <v>2</v>
      </c>
      <c r="M13972">
        <v>4.3</v>
      </c>
      <c r="N13972" t="s">
        <v>231</v>
      </c>
      <c r="P13972" s="29">
        <f t="shared" si="552"/>
        <v>0.54999999999999993</v>
      </c>
    </row>
    <row r="13973" spans="1:16" hidden="1" x14ac:dyDescent="0.25">
      <c r="A13973">
        <v>196477047</v>
      </c>
      <c r="B13973">
        <v>803400</v>
      </c>
      <c r="C13973" t="s">
        <v>212</v>
      </c>
      <c r="D13973">
        <v>2021993</v>
      </c>
      <c r="E13973" t="s">
        <v>256</v>
      </c>
      <c r="F13973" t="s">
        <v>214</v>
      </c>
      <c r="G13973" t="s">
        <v>215</v>
      </c>
      <c r="H13973">
        <v>2</v>
      </c>
      <c r="I13973">
        <v>2017</v>
      </c>
      <c r="J13973">
        <v>1</v>
      </c>
      <c r="L13973">
        <v>23093317</v>
      </c>
      <c r="M13973">
        <v>4.0999999999999996</v>
      </c>
      <c r="P13973" s="29">
        <f t="shared" si="552"/>
        <v>0.51666666666666661</v>
      </c>
    </row>
    <row r="13974" spans="1:16" hidden="1" x14ac:dyDescent="0.25">
      <c r="A13974">
        <v>196477047</v>
      </c>
      <c r="B13974">
        <v>803400</v>
      </c>
      <c r="C13974" t="s">
        <v>212</v>
      </c>
      <c r="D13974">
        <v>2021781</v>
      </c>
      <c r="E13974" t="s">
        <v>235</v>
      </c>
      <c r="F13974" t="s">
        <v>214</v>
      </c>
      <c r="G13974" t="s">
        <v>215</v>
      </c>
      <c r="H13974">
        <v>2</v>
      </c>
      <c r="I13974">
        <v>2017</v>
      </c>
      <c r="J13974">
        <v>1</v>
      </c>
      <c r="L13974">
        <v>23092946</v>
      </c>
      <c r="M13974">
        <v>5.4</v>
      </c>
      <c r="P13974" s="29">
        <f t="shared" si="552"/>
        <v>0.73333333333333339</v>
      </c>
    </row>
    <row r="13975" spans="1:16" hidden="1" x14ac:dyDescent="0.25">
      <c r="A13975">
        <v>196477047</v>
      </c>
      <c r="B13975">
        <v>803400</v>
      </c>
      <c r="C13975" t="s">
        <v>212</v>
      </c>
      <c r="D13975">
        <v>2021756</v>
      </c>
      <c r="E13975" t="s">
        <v>253</v>
      </c>
      <c r="F13975" t="s">
        <v>214</v>
      </c>
      <c r="G13975" t="s">
        <v>215</v>
      </c>
      <c r="H13975">
        <v>2</v>
      </c>
      <c r="I13975">
        <v>2017</v>
      </c>
      <c r="J13975">
        <v>1</v>
      </c>
      <c r="L13975">
        <v>23092932</v>
      </c>
      <c r="M13975">
        <v>4.4000000000000004</v>
      </c>
      <c r="P13975" s="29">
        <f t="shared" si="552"/>
        <v>0.56666666666666676</v>
      </c>
    </row>
    <row r="13976" spans="1:16" hidden="1" x14ac:dyDescent="0.25">
      <c r="A13976">
        <v>196477047</v>
      </c>
      <c r="B13976">
        <v>803400</v>
      </c>
      <c r="C13976" t="s">
        <v>212</v>
      </c>
      <c r="D13976">
        <v>2021638</v>
      </c>
      <c r="E13976" t="s">
        <v>250</v>
      </c>
      <c r="F13976" t="s">
        <v>214</v>
      </c>
      <c r="G13976" t="s">
        <v>215</v>
      </c>
      <c r="H13976">
        <v>3</v>
      </c>
      <c r="I13976">
        <v>2017</v>
      </c>
      <c r="J13976">
        <v>1</v>
      </c>
      <c r="L13976">
        <v>23092935</v>
      </c>
      <c r="M13976">
        <v>3.3</v>
      </c>
      <c r="P13976" s="29">
        <f t="shared" si="552"/>
        <v>0.3833333333333333</v>
      </c>
    </row>
    <row r="13977" spans="1:16" hidden="1" x14ac:dyDescent="0.25">
      <c r="A13977">
        <v>196477047</v>
      </c>
      <c r="B13977">
        <v>803400</v>
      </c>
      <c r="C13977" t="s">
        <v>212</v>
      </c>
      <c r="D13977">
        <v>2019271</v>
      </c>
      <c r="E13977" t="s">
        <v>236</v>
      </c>
      <c r="F13977" t="s">
        <v>214</v>
      </c>
      <c r="G13977" t="s">
        <v>215</v>
      </c>
      <c r="H13977">
        <v>2</v>
      </c>
      <c r="I13977">
        <v>2017</v>
      </c>
      <c r="J13977">
        <v>1</v>
      </c>
      <c r="L13977">
        <v>23090696</v>
      </c>
      <c r="M13977">
        <v>5.6</v>
      </c>
      <c r="P13977" s="29">
        <f t="shared" si="552"/>
        <v>0.76666666666666661</v>
      </c>
    </row>
    <row r="13978" spans="1:16" hidden="1" x14ac:dyDescent="0.25">
      <c r="A13978">
        <v>196477047</v>
      </c>
      <c r="B13978">
        <v>803407</v>
      </c>
      <c r="C13978" t="s">
        <v>317</v>
      </c>
      <c r="D13978">
        <v>2021596</v>
      </c>
      <c r="E13978" t="s">
        <v>294</v>
      </c>
      <c r="F13978" t="s">
        <v>214</v>
      </c>
      <c r="G13978" t="s">
        <v>215</v>
      </c>
      <c r="H13978">
        <v>3</v>
      </c>
      <c r="I13978">
        <v>2017</v>
      </c>
      <c r="J13978">
        <v>1</v>
      </c>
      <c r="L13978">
        <v>23092937</v>
      </c>
      <c r="M13978">
        <v>2.9</v>
      </c>
      <c r="P13978" s="29">
        <f t="shared" si="552"/>
        <v>0.31666666666666665</v>
      </c>
    </row>
    <row r="13979" spans="1:16" hidden="1" x14ac:dyDescent="0.25">
      <c r="A13979">
        <v>196477047</v>
      </c>
      <c r="B13979">
        <v>803400</v>
      </c>
      <c r="C13979" t="s">
        <v>212</v>
      </c>
      <c r="D13979">
        <v>2021638</v>
      </c>
      <c r="E13979" t="s">
        <v>250</v>
      </c>
      <c r="F13979" t="s">
        <v>214</v>
      </c>
      <c r="G13979" t="s">
        <v>215</v>
      </c>
      <c r="H13979">
        <v>2</v>
      </c>
      <c r="I13979">
        <v>2017</v>
      </c>
      <c r="J13979">
        <v>2</v>
      </c>
      <c r="L13979">
        <v>23101182</v>
      </c>
      <c r="M13979">
        <v>5.3</v>
      </c>
      <c r="P13979" s="29">
        <f t="shared" si="552"/>
        <v>0.71666666666666667</v>
      </c>
    </row>
    <row r="13980" spans="1:16" hidden="1" x14ac:dyDescent="0.25">
      <c r="A13980">
        <v>196477047</v>
      </c>
      <c r="B13980">
        <v>803400</v>
      </c>
      <c r="C13980" t="s">
        <v>212</v>
      </c>
      <c r="D13980">
        <v>2021874</v>
      </c>
      <c r="E13980" t="s">
        <v>226</v>
      </c>
      <c r="F13980" t="s">
        <v>214</v>
      </c>
      <c r="G13980" t="s">
        <v>215</v>
      </c>
      <c r="H13980">
        <v>2</v>
      </c>
      <c r="I13980">
        <v>2017</v>
      </c>
      <c r="J13980">
        <v>2</v>
      </c>
      <c r="L13980">
        <v>23101908</v>
      </c>
      <c r="M13980">
        <v>4</v>
      </c>
      <c r="P13980" s="29">
        <f t="shared" si="552"/>
        <v>0.5</v>
      </c>
    </row>
    <row r="13981" spans="1:16" hidden="1" x14ac:dyDescent="0.25">
      <c r="A13981">
        <v>196477047</v>
      </c>
      <c r="B13981">
        <v>803400</v>
      </c>
      <c r="C13981" t="s">
        <v>212</v>
      </c>
      <c r="D13981">
        <v>2021679</v>
      </c>
      <c r="E13981" t="s">
        <v>259</v>
      </c>
      <c r="F13981" t="s">
        <v>214</v>
      </c>
      <c r="G13981" t="s">
        <v>215</v>
      </c>
      <c r="H13981">
        <v>2</v>
      </c>
      <c r="I13981">
        <v>2017</v>
      </c>
      <c r="J13981">
        <v>2</v>
      </c>
      <c r="L13981">
        <v>23101199</v>
      </c>
      <c r="M13981">
        <v>6.4</v>
      </c>
      <c r="P13981" s="29">
        <f t="shared" si="552"/>
        <v>0.9</v>
      </c>
    </row>
    <row r="13982" spans="1:16" hidden="1" x14ac:dyDescent="0.25">
      <c r="A13982">
        <v>196477047</v>
      </c>
      <c r="B13982">
        <v>803407</v>
      </c>
      <c r="C13982" t="s">
        <v>317</v>
      </c>
      <c r="D13982">
        <v>2021596</v>
      </c>
      <c r="E13982" t="s">
        <v>294</v>
      </c>
      <c r="F13982" t="s">
        <v>214</v>
      </c>
      <c r="G13982" t="s">
        <v>215</v>
      </c>
      <c r="H13982">
        <v>2</v>
      </c>
      <c r="I13982">
        <v>2017</v>
      </c>
      <c r="J13982">
        <v>2</v>
      </c>
      <c r="L13982">
        <v>23101186</v>
      </c>
      <c r="M13982">
        <v>4.2</v>
      </c>
      <c r="P13982" s="29">
        <f t="shared" si="552"/>
        <v>0.53333333333333333</v>
      </c>
    </row>
    <row r="13983" spans="1:16" hidden="1" x14ac:dyDescent="0.25">
      <c r="A13983">
        <v>196477047</v>
      </c>
      <c r="B13983">
        <v>803400</v>
      </c>
      <c r="C13983" t="s">
        <v>212</v>
      </c>
      <c r="D13983">
        <v>2021725</v>
      </c>
      <c r="E13983" t="s">
        <v>257</v>
      </c>
      <c r="F13983" t="s">
        <v>214</v>
      </c>
      <c r="G13983" t="s">
        <v>215</v>
      </c>
      <c r="H13983">
        <v>2</v>
      </c>
      <c r="I13983">
        <v>2018</v>
      </c>
      <c r="J13983">
        <v>1</v>
      </c>
      <c r="L13983">
        <v>23108653</v>
      </c>
      <c r="M13983">
        <v>4.5</v>
      </c>
      <c r="P13983" s="29">
        <f t="shared" si="552"/>
        <v>0.58333333333333337</v>
      </c>
    </row>
    <row r="13984" spans="1:16" hidden="1" x14ac:dyDescent="0.25">
      <c r="A13984">
        <v>196477047</v>
      </c>
      <c r="B13984">
        <v>803400</v>
      </c>
      <c r="C13984" t="s">
        <v>212</v>
      </c>
      <c r="D13984">
        <v>2019154</v>
      </c>
      <c r="E13984" t="s">
        <v>225</v>
      </c>
      <c r="F13984" t="s">
        <v>214</v>
      </c>
      <c r="G13984" t="s">
        <v>215</v>
      </c>
      <c r="H13984">
        <v>2</v>
      </c>
      <c r="I13984">
        <v>2018</v>
      </c>
      <c r="J13984">
        <v>1</v>
      </c>
      <c r="L13984">
        <v>23107811</v>
      </c>
      <c r="M13984">
        <v>5.7</v>
      </c>
      <c r="P13984" s="29">
        <f t="shared" si="552"/>
        <v>0.78333333333333333</v>
      </c>
    </row>
    <row r="13985" spans="1:16" hidden="1" x14ac:dyDescent="0.25">
      <c r="A13985">
        <v>196477047</v>
      </c>
      <c r="B13985">
        <v>803400</v>
      </c>
      <c r="C13985" t="s">
        <v>212</v>
      </c>
      <c r="D13985">
        <v>2019272</v>
      </c>
      <c r="E13985" t="s">
        <v>249</v>
      </c>
      <c r="F13985" t="s">
        <v>214</v>
      </c>
      <c r="G13985" t="s">
        <v>215</v>
      </c>
      <c r="H13985">
        <v>2</v>
      </c>
      <c r="I13985">
        <v>2018</v>
      </c>
      <c r="J13985">
        <v>1</v>
      </c>
      <c r="L13985">
        <v>23104907</v>
      </c>
      <c r="M13985">
        <v>5</v>
      </c>
      <c r="P13985" s="29">
        <f t="shared" si="552"/>
        <v>0.66666666666666663</v>
      </c>
    </row>
    <row r="13986" spans="1:16" hidden="1" x14ac:dyDescent="0.25">
      <c r="A13986">
        <v>196477047</v>
      </c>
      <c r="B13986">
        <v>803400</v>
      </c>
      <c r="C13986" t="s">
        <v>212</v>
      </c>
      <c r="D13986">
        <v>2021640</v>
      </c>
      <c r="E13986" t="s">
        <v>227</v>
      </c>
      <c r="F13986" t="s">
        <v>214</v>
      </c>
      <c r="G13986" t="s">
        <v>215</v>
      </c>
      <c r="H13986">
        <v>2</v>
      </c>
      <c r="I13986">
        <v>2018</v>
      </c>
      <c r="J13986">
        <v>1</v>
      </c>
      <c r="L13986">
        <v>23108120</v>
      </c>
      <c r="M13986">
        <v>5.3</v>
      </c>
      <c r="P13986" s="29">
        <f t="shared" si="552"/>
        <v>0.71666666666666667</v>
      </c>
    </row>
    <row r="13987" spans="1:16" hidden="1" x14ac:dyDescent="0.25">
      <c r="A13987">
        <v>196477047</v>
      </c>
      <c r="B13987">
        <v>803400</v>
      </c>
      <c r="C13987" t="s">
        <v>212</v>
      </c>
      <c r="D13987">
        <v>2021706</v>
      </c>
      <c r="E13987" t="s">
        <v>271</v>
      </c>
      <c r="F13987" t="s">
        <v>214</v>
      </c>
      <c r="G13987" t="s">
        <v>215</v>
      </c>
      <c r="H13987">
        <v>2</v>
      </c>
      <c r="I13987">
        <v>2018</v>
      </c>
      <c r="J13987">
        <v>1</v>
      </c>
      <c r="L13987">
        <v>23108870</v>
      </c>
      <c r="M13987">
        <v>4.5999999999999996</v>
      </c>
      <c r="P13987" s="29">
        <f t="shared" si="552"/>
        <v>0.6</v>
      </c>
    </row>
    <row r="13988" spans="1:16" hidden="1" x14ac:dyDescent="0.25">
      <c r="A13988">
        <v>196477047</v>
      </c>
      <c r="B13988">
        <v>803407</v>
      </c>
      <c r="C13988" t="s">
        <v>317</v>
      </c>
      <c r="D13988">
        <v>2021735</v>
      </c>
      <c r="E13988" t="s">
        <v>252</v>
      </c>
      <c r="F13988" t="s">
        <v>214</v>
      </c>
      <c r="G13988" t="s">
        <v>215</v>
      </c>
      <c r="H13988">
        <v>4</v>
      </c>
      <c r="I13988">
        <v>2018</v>
      </c>
      <c r="J13988">
        <v>1</v>
      </c>
      <c r="L13988">
        <v>23108141</v>
      </c>
      <c r="P13988" s="29" t="str">
        <f t="shared" si="552"/>
        <v>DRP</v>
      </c>
    </row>
    <row r="13989" spans="1:16" hidden="1" x14ac:dyDescent="0.25">
      <c r="A13989">
        <v>196477047</v>
      </c>
      <c r="B13989">
        <v>803407</v>
      </c>
      <c r="C13989" t="s">
        <v>317</v>
      </c>
      <c r="D13989">
        <v>2021735</v>
      </c>
      <c r="E13989" t="s">
        <v>252</v>
      </c>
      <c r="F13989" t="s">
        <v>214</v>
      </c>
      <c r="G13989" t="s">
        <v>215</v>
      </c>
      <c r="H13989">
        <v>2</v>
      </c>
      <c r="I13989">
        <v>2018</v>
      </c>
      <c r="J13989">
        <v>1</v>
      </c>
      <c r="L13989">
        <v>23108141</v>
      </c>
      <c r="M13989">
        <v>5.7</v>
      </c>
      <c r="P13989" s="29">
        <f t="shared" si="552"/>
        <v>0.78333333333333333</v>
      </c>
    </row>
    <row r="13990" spans="1:16" hidden="1" x14ac:dyDescent="0.25">
      <c r="A13990">
        <v>196477047</v>
      </c>
      <c r="B13990">
        <v>803400</v>
      </c>
      <c r="C13990" t="s">
        <v>212</v>
      </c>
      <c r="D13990">
        <v>2021615</v>
      </c>
      <c r="E13990" t="s">
        <v>255</v>
      </c>
      <c r="F13990" t="s">
        <v>214</v>
      </c>
      <c r="G13990" t="s">
        <v>215</v>
      </c>
      <c r="H13990">
        <v>2</v>
      </c>
      <c r="I13990">
        <v>2018</v>
      </c>
      <c r="J13990">
        <v>2</v>
      </c>
      <c r="L13990">
        <v>23116698</v>
      </c>
      <c r="M13990">
        <v>4.8</v>
      </c>
      <c r="P13990" s="29">
        <f t="shared" si="552"/>
        <v>0.6333333333333333</v>
      </c>
    </row>
    <row r="13991" spans="1:16" hidden="1" x14ac:dyDescent="0.25">
      <c r="A13991">
        <v>196477047</v>
      </c>
      <c r="B13991">
        <v>803400</v>
      </c>
      <c r="C13991" t="s">
        <v>212</v>
      </c>
      <c r="D13991">
        <v>2019273</v>
      </c>
      <c r="E13991" t="s">
        <v>248</v>
      </c>
      <c r="F13991" t="s">
        <v>214</v>
      </c>
      <c r="G13991" t="s">
        <v>215</v>
      </c>
      <c r="H13991">
        <v>2</v>
      </c>
      <c r="I13991">
        <v>2018</v>
      </c>
      <c r="J13991">
        <v>2</v>
      </c>
      <c r="L13991">
        <v>23115045</v>
      </c>
      <c r="M13991">
        <v>4.5999999999999996</v>
      </c>
      <c r="P13991" s="29">
        <f t="shared" si="552"/>
        <v>0.6</v>
      </c>
    </row>
    <row r="13992" spans="1:16" hidden="1" x14ac:dyDescent="0.25">
      <c r="A13992">
        <v>196477047</v>
      </c>
      <c r="B13992">
        <v>803407</v>
      </c>
      <c r="C13992" t="s">
        <v>317</v>
      </c>
      <c r="D13992">
        <v>2021594</v>
      </c>
      <c r="E13992" t="s">
        <v>342</v>
      </c>
      <c r="F13992" t="s">
        <v>214</v>
      </c>
      <c r="G13992" t="s">
        <v>215</v>
      </c>
      <c r="H13992">
        <v>2</v>
      </c>
      <c r="I13992">
        <v>2018</v>
      </c>
      <c r="J13992">
        <v>2</v>
      </c>
      <c r="L13992">
        <v>23115519</v>
      </c>
      <c r="M13992">
        <v>5.2</v>
      </c>
      <c r="P13992" s="29">
        <f t="shared" si="552"/>
        <v>0.70000000000000007</v>
      </c>
    </row>
    <row r="13993" spans="1:16" hidden="1" x14ac:dyDescent="0.25">
      <c r="A13993">
        <v>196477047</v>
      </c>
      <c r="B13993">
        <v>803407</v>
      </c>
      <c r="C13993" t="s">
        <v>317</v>
      </c>
      <c r="D13993">
        <v>2021787</v>
      </c>
      <c r="E13993" t="s">
        <v>292</v>
      </c>
      <c r="F13993" t="s">
        <v>214</v>
      </c>
      <c r="G13993" t="s">
        <v>215</v>
      </c>
      <c r="H13993">
        <v>3</v>
      </c>
      <c r="I13993">
        <v>2018</v>
      </c>
      <c r="J13993">
        <v>2</v>
      </c>
      <c r="L13993">
        <v>23115872</v>
      </c>
      <c r="M13993">
        <v>3</v>
      </c>
      <c r="P13993" s="29">
        <f t="shared" si="552"/>
        <v>0.33333333333333331</v>
      </c>
    </row>
    <row r="13994" spans="1:16" hidden="1" x14ac:dyDescent="0.25">
      <c r="A13994">
        <v>196477047</v>
      </c>
      <c r="B13994">
        <v>803407</v>
      </c>
      <c r="C13994" t="s">
        <v>317</v>
      </c>
      <c r="D13994">
        <v>2004520</v>
      </c>
      <c r="E13994" t="s">
        <v>335</v>
      </c>
      <c r="F13994" t="s">
        <v>214</v>
      </c>
      <c r="G13994" t="s">
        <v>215</v>
      </c>
      <c r="H13994">
        <v>3</v>
      </c>
      <c r="I13994">
        <v>2018</v>
      </c>
      <c r="J13994">
        <v>2</v>
      </c>
      <c r="L13994">
        <v>23115612</v>
      </c>
      <c r="M13994" t="s">
        <v>221</v>
      </c>
      <c r="P13994" s="29" t="str">
        <f t="shared" si="552"/>
        <v>BAD</v>
      </c>
    </row>
    <row r="13995" spans="1:16" hidden="1" x14ac:dyDescent="0.25">
      <c r="A13995">
        <v>196477047</v>
      </c>
      <c r="B13995">
        <v>803407</v>
      </c>
      <c r="C13995" t="s">
        <v>317</v>
      </c>
      <c r="D13995">
        <v>2004522</v>
      </c>
      <c r="E13995" t="s">
        <v>334</v>
      </c>
      <c r="F13995" t="s">
        <v>214</v>
      </c>
      <c r="G13995" t="s">
        <v>215</v>
      </c>
      <c r="H13995">
        <v>3</v>
      </c>
      <c r="I13995">
        <v>2018</v>
      </c>
      <c r="J13995">
        <v>2</v>
      </c>
      <c r="L13995">
        <v>23115613</v>
      </c>
      <c r="M13995">
        <v>3.1</v>
      </c>
      <c r="P13995" s="29">
        <f t="shared" si="552"/>
        <v>0.35000000000000003</v>
      </c>
    </row>
    <row r="13996" spans="1:16" hidden="1" x14ac:dyDescent="0.25">
      <c r="A13996">
        <v>196477047</v>
      </c>
      <c r="B13996">
        <v>803400</v>
      </c>
      <c r="C13996" t="s">
        <v>212</v>
      </c>
      <c r="D13996">
        <v>2027112</v>
      </c>
      <c r="E13996" t="s">
        <v>323</v>
      </c>
      <c r="F13996" t="s">
        <v>320</v>
      </c>
      <c r="G13996" t="s">
        <v>321</v>
      </c>
      <c r="H13996">
        <v>2</v>
      </c>
      <c r="I13996">
        <v>2019</v>
      </c>
      <c r="J13996">
        <v>1</v>
      </c>
      <c r="L13996">
        <v>23121992</v>
      </c>
      <c r="M13996">
        <v>6.7</v>
      </c>
      <c r="P13996" s="29">
        <f t="shared" si="552"/>
        <v>0.95000000000000007</v>
      </c>
    </row>
    <row r="13997" spans="1:16" hidden="1" x14ac:dyDescent="0.25">
      <c r="A13997">
        <v>196477047</v>
      </c>
      <c r="B13997">
        <v>803407</v>
      </c>
      <c r="C13997" t="s">
        <v>317</v>
      </c>
      <c r="D13997">
        <v>2021604</v>
      </c>
      <c r="E13997" t="s">
        <v>330</v>
      </c>
      <c r="F13997" t="s">
        <v>214</v>
      </c>
      <c r="G13997" t="s">
        <v>215</v>
      </c>
      <c r="H13997">
        <v>2</v>
      </c>
      <c r="I13997">
        <v>2019</v>
      </c>
      <c r="J13997">
        <v>1</v>
      </c>
      <c r="L13997">
        <v>23120757</v>
      </c>
      <c r="M13997">
        <v>4.4000000000000004</v>
      </c>
      <c r="P13997" s="29">
        <f t="shared" si="552"/>
        <v>0.56666666666666676</v>
      </c>
    </row>
    <row r="13998" spans="1:16" hidden="1" x14ac:dyDescent="0.25">
      <c r="A13998">
        <v>196477047</v>
      </c>
      <c r="B13998">
        <v>803407</v>
      </c>
      <c r="C13998" t="s">
        <v>317</v>
      </c>
      <c r="D13998">
        <v>2021868</v>
      </c>
      <c r="E13998" t="s">
        <v>331</v>
      </c>
      <c r="F13998" t="s">
        <v>214</v>
      </c>
      <c r="G13998" t="s">
        <v>215</v>
      </c>
      <c r="H13998">
        <v>2</v>
      </c>
      <c r="I13998">
        <v>2019</v>
      </c>
      <c r="J13998">
        <v>1</v>
      </c>
      <c r="L13998">
        <v>23120758</v>
      </c>
      <c r="M13998">
        <v>5</v>
      </c>
      <c r="P13998" s="29">
        <f t="shared" si="552"/>
        <v>0.66666666666666663</v>
      </c>
    </row>
    <row r="13999" spans="1:16" hidden="1" x14ac:dyDescent="0.25">
      <c r="A13999">
        <v>196477047</v>
      </c>
      <c r="B13999">
        <v>803407</v>
      </c>
      <c r="C13999" t="s">
        <v>317</v>
      </c>
      <c r="D13999">
        <v>2021787</v>
      </c>
      <c r="E13999" t="s">
        <v>292</v>
      </c>
      <c r="F13999" t="s">
        <v>214</v>
      </c>
      <c r="G13999" t="s">
        <v>215</v>
      </c>
      <c r="H13999">
        <v>2</v>
      </c>
      <c r="I13999">
        <v>2019</v>
      </c>
      <c r="J13999">
        <v>1</v>
      </c>
      <c r="L13999">
        <v>23119964</v>
      </c>
      <c r="M13999">
        <v>4</v>
      </c>
      <c r="P13999" s="29">
        <f t="shared" si="552"/>
        <v>0.5</v>
      </c>
    </row>
    <row r="14000" spans="1:16" hidden="1" x14ac:dyDescent="0.25">
      <c r="A14000">
        <v>196477047</v>
      </c>
      <c r="B14000">
        <v>803400</v>
      </c>
      <c r="C14000" t="s">
        <v>212</v>
      </c>
      <c r="D14000">
        <v>2021742</v>
      </c>
      <c r="E14000" t="s">
        <v>262</v>
      </c>
      <c r="F14000" t="s">
        <v>214</v>
      </c>
      <c r="G14000" t="s">
        <v>215</v>
      </c>
      <c r="H14000">
        <v>1</v>
      </c>
      <c r="I14000">
        <v>2019</v>
      </c>
      <c r="J14000">
        <v>2</v>
      </c>
      <c r="L14000">
        <v>23120240</v>
      </c>
      <c r="P14000" s="29" t="str">
        <f t="shared" si="552"/>
        <v>NULL</v>
      </c>
    </row>
    <row r="14001" spans="1:16" hidden="1" x14ac:dyDescent="0.25">
      <c r="A14001">
        <v>196477047</v>
      </c>
      <c r="B14001">
        <v>803407</v>
      </c>
      <c r="C14001" t="s">
        <v>317</v>
      </c>
      <c r="D14001">
        <v>2021740</v>
      </c>
      <c r="E14001" t="s">
        <v>332</v>
      </c>
      <c r="F14001" t="s">
        <v>214</v>
      </c>
      <c r="G14001" t="s">
        <v>215</v>
      </c>
      <c r="H14001">
        <v>1</v>
      </c>
      <c r="I14001">
        <v>2019</v>
      </c>
      <c r="J14001">
        <v>2</v>
      </c>
      <c r="L14001">
        <v>23128691</v>
      </c>
      <c r="P14001" s="29" t="str">
        <f t="shared" si="552"/>
        <v>NULL</v>
      </c>
    </row>
    <row r="14002" spans="1:16" hidden="1" x14ac:dyDescent="0.25">
      <c r="A14002">
        <v>196477047</v>
      </c>
      <c r="B14002">
        <v>803407</v>
      </c>
      <c r="C14002" t="s">
        <v>317</v>
      </c>
      <c r="D14002">
        <v>2021606</v>
      </c>
      <c r="E14002" t="s">
        <v>333</v>
      </c>
      <c r="F14002" t="s">
        <v>214</v>
      </c>
      <c r="G14002" t="s">
        <v>215</v>
      </c>
      <c r="H14002">
        <v>1</v>
      </c>
      <c r="I14002">
        <v>2019</v>
      </c>
      <c r="J14002">
        <v>2</v>
      </c>
      <c r="L14002">
        <v>23128690</v>
      </c>
      <c r="P14002" s="29" t="str">
        <f t="shared" si="552"/>
        <v>NULL</v>
      </c>
    </row>
    <row r="14003" spans="1:16" hidden="1" x14ac:dyDescent="0.25">
      <c r="A14003">
        <v>196477047</v>
      </c>
      <c r="B14003">
        <v>803407</v>
      </c>
      <c r="C14003" t="s">
        <v>317</v>
      </c>
      <c r="D14003">
        <v>2004520</v>
      </c>
      <c r="E14003" t="s">
        <v>335</v>
      </c>
      <c r="F14003" t="s">
        <v>214</v>
      </c>
      <c r="G14003" t="s">
        <v>215</v>
      </c>
      <c r="H14003">
        <v>1</v>
      </c>
      <c r="I14003">
        <v>2019</v>
      </c>
      <c r="J14003">
        <v>2</v>
      </c>
      <c r="L14003">
        <v>23128688</v>
      </c>
      <c r="P14003" s="29" t="str">
        <f t="shared" si="552"/>
        <v>NULL</v>
      </c>
    </row>
    <row r="14004" spans="1:16" hidden="1" x14ac:dyDescent="0.25">
      <c r="A14004">
        <v>196477047</v>
      </c>
      <c r="B14004">
        <v>803407</v>
      </c>
      <c r="C14004" t="s">
        <v>317</v>
      </c>
      <c r="D14004">
        <v>2004522</v>
      </c>
      <c r="E14004" t="s">
        <v>334</v>
      </c>
      <c r="F14004" t="s">
        <v>214</v>
      </c>
      <c r="G14004" t="s">
        <v>215</v>
      </c>
      <c r="H14004">
        <v>1</v>
      </c>
      <c r="I14004">
        <v>2019</v>
      </c>
      <c r="J14004">
        <v>2</v>
      </c>
      <c r="L14004">
        <v>23128689</v>
      </c>
      <c r="P14004" s="29" t="str">
        <f t="shared" si="552"/>
        <v>NULL</v>
      </c>
    </row>
    <row r="14005" spans="1:16" hidden="1" x14ac:dyDescent="0.25">
      <c r="A14005">
        <v>196484876</v>
      </c>
      <c r="B14005">
        <v>803400</v>
      </c>
      <c r="C14005" t="s">
        <v>212</v>
      </c>
      <c r="D14005">
        <v>2005118</v>
      </c>
      <c r="E14005" t="s">
        <v>223</v>
      </c>
      <c r="F14005" t="s">
        <v>214</v>
      </c>
      <c r="G14005" t="s">
        <v>215</v>
      </c>
      <c r="H14005">
        <v>4</v>
      </c>
      <c r="I14005">
        <v>2015</v>
      </c>
      <c r="J14005">
        <v>1</v>
      </c>
      <c r="L14005">
        <v>23066497</v>
      </c>
      <c r="P14005" s="29" t="str">
        <f t="shared" ref="P14005:P14018" si="553">IF(AND(ISNUMBER(M14005),H14005&lt;&gt;4,N14005&lt;&gt;"X"),(M14005-1)/6,IF(H14005=4,"DRP",IF(AND(H14005=3,M14005="NA"),"BAD",IF(AND(H14005=2),"CVL",IF(AND(H14005=1,ISBLANK(M14005)),"NULL","UNK")))))</f>
        <v>DRP</v>
      </c>
    </row>
    <row r="14006" spans="1:16" hidden="1" x14ac:dyDescent="0.25">
      <c r="A14006">
        <v>196484876</v>
      </c>
      <c r="B14006">
        <v>803400</v>
      </c>
      <c r="C14006" t="s">
        <v>212</v>
      </c>
      <c r="D14006">
        <v>2005117</v>
      </c>
      <c r="E14006" t="s">
        <v>220</v>
      </c>
      <c r="F14006" t="s">
        <v>214</v>
      </c>
      <c r="G14006" t="s">
        <v>215</v>
      </c>
      <c r="H14006">
        <v>2</v>
      </c>
      <c r="I14006">
        <v>2015</v>
      </c>
      <c r="J14006">
        <v>1</v>
      </c>
      <c r="L14006">
        <v>23065518</v>
      </c>
      <c r="M14006">
        <v>4</v>
      </c>
      <c r="P14006" s="29">
        <f t="shared" si="553"/>
        <v>0.5</v>
      </c>
    </row>
    <row r="14007" spans="1:16" hidden="1" x14ac:dyDescent="0.25">
      <c r="A14007">
        <v>196484876</v>
      </c>
      <c r="B14007">
        <v>803400</v>
      </c>
      <c r="C14007" t="s">
        <v>212</v>
      </c>
      <c r="D14007">
        <v>2021600</v>
      </c>
      <c r="E14007" t="s">
        <v>219</v>
      </c>
      <c r="F14007" t="s">
        <v>214</v>
      </c>
      <c r="G14007" t="s">
        <v>215</v>
      </c>
      <c r="H14007">
        <v>3</v>
      </c>
      <c r="I14007">
        <v>2015</v>
      </c>
      <c r="J14007">
        <v>1</v>
      </c>
      <c r="L14007">
        <v>23066440</v>
      </c>
      <c r="M14007">
        <v>2.5</v>
      </c>
      <c r="P14007" s="29">
        <f t="shared" si="553"/>
        <v>0.25</v>
      </c>
    </row>
    <row r="14008" spans="1:16" hidden="1" x14ac:dyDescent="0.25">
      <c r="A14008">
        <v>196484876</v>
      </c>
      <c r="B14008">
        <v>803400</v>
      </c>
      <c r="C14008" t="s">
        <v>212</v>
      </c>
      <c r="D14008">
        <v>2005102</v>
      </c>
      <c r="E14008" t="s">
        <v>218</v>
      </c>
      <c r="F14008" t="s">
        <v>214</v>
      </c>
      <c r="G14008" t="s">
        <v>215</v>
      </c>
      <c r="H14008">
        <v>3</v>
      </c>
      <c r="I14008">
        <v>2015</v>
      </c>
      <c r="J14008">
        <v>1</v>
      </c>
      <c r="L14008">
        <v>23066493</v>
      </c>
      <c r="M14008">
        <v>3.1</v>
      </c>
      <c r="P14008" s="29">
        <f t="shared" si="553"/>
        <v>0.35000000000000003</v>
      </c>
    </row>
    <row r="14009" spans="1:16" hidden="1" x14ac:dyDescent="0.25">
      <c r="A14009">
        <v>196484876</v>
      </c>
      <c r="B14009">
        <v>803400</v>
      </c>
      <c r="C14009" t="s">
        <v>212</v>
      </c>
      <c r="D14009">
        <v>2005099</v>
      </c>
      <c r="E14009" t="s">
        <v>217</v>
      </c>
      <c r="F14009" t="s">
        <v>214</v>
      </c>
      <c r="G14009" t="s">
        <v>215</v>
      </c>
      <c r="H14009">
        <v>3</v>
      </c>
      <c r="I14009">
        <v>2015</v>
      </c>
      <c r="J14009">
        <v>1</v>
      </c>
      <c r="L14009">
        <v>23066432</v>
      </c>
      <c r="M14009">
        <v>1.4</v>
      </c>
      <c r="P14009" s="29">
        <f t="shared" si="553"/>
        <v>6.6666666666666652E-2</v>
      </c>
    </row>
    <row r="14010" spans="1:16" hidden="1" x14ac:dyDescent="0.25">
      <c r="A14010">
        <v>196484876</v>
      </c>
      <c r="B14010">
        <v>803400</v>
      </c>
      <c r="C14010" t="s">
        <v>212</v>
      </c>
      <c r="D14010">
        <v>2021754</v>
      </c>
      <c r="E14010" t="s">
        <v>216</v>
      </c>
      <c r="F14010" t="s">
        <v>214</v>
      </c>
      <c r="G14010" t="s">
        <v>215</v>
      </c>
      <c r="H14010">
        <v>3</v>
      </c>
      <c r="I14010">
        <v>2015</v>
      </c>
      <c r="J14010">
        <v>1</v>
      </c>
      <c r="L14010">
        <v>23066480</v>
      </c>
      <c r="M14010">
        <v>1.8</v>
      </c>
      <c r="P14010" s="29">
        <f t="shared" si="553"/>
        <v>0.13333333333333333</v>
      </c>
    </row>
    <row r="14011" spans="1:16" hidden="1" x14ac:dyDescent="0.25">
      <c r="A14011">
        <v>196484876</v>
      </c>
      <c r="B14011">
        <v>803400</v>
      </c>
      <c r="C14011" t="s">
        <v>212</v>
      </c>
      <c r="D14011">
        <v>2004098</v>
      </c>
      <c r="E14011" t="s">
        <v>213</v>
      </c>
      <c r="F14011" t="s">
        <v>214</v>
      </c>
      <c r="G14011" t="s">
        <v>215</v>
      </c>
      <c r="H14011">
        <v>2</v>
      </c>
      <c r="I14011">
        <v>2015</v>
      </c>
      <c r="J14011">
        <v>1</v>
      </c>
      <c r="L14011">
        <v>23066603</v>
      </c>
      <c r="M14011">
        <v>6</v>
      </c>
      <c r="P14011" s="29">
        <f t="shared" si="553"/>
        <v>0.83333333333333337</v>
      </c>
    </row>
    <row r="14012" spans="1:16" hidden="1" x14ac:dyDescent="0.25">
      <c r="A14012">
        <v>196484876</v>
      </c>
      <c r="B14012">
        <v>803400</v>
      </c>
      <c r="C14012" t="s">
        <v>212</v>
      </c>
      <c r="D14012">
        <v>2005099</v>
      </c>
      <c r="E14012" t="s">
        <v>217</v>
      </c>
      <c r="F14012" t="s">
        <v>214</v>
      </c>
      <c r="G14012" t="s">
        <v>215</v>
      </c>
      <c r="H14012">
        <v>3</v>
      </c>
      <c r="I14012">
        <v>2015</v>
      </c>
      <c r="J14012">
        <v>2</v>
      </c>
      <c r="L14012">
        <v>23071932</v>
      </c>
      <c r="M14012" t="s">
        <v>221</v>
      </c>
      <c r="P14012" s="29" t="str">
        <f t="shared" si="553"/>
        <v>BAD</v>
      </c>
    </row>
    <row r="14013" spans="1:16" hidden="1" x14ac:dyDescent="0.25">
      <c r="A14013">
        <v>196484876</v>
      </c>
      <c r="B14013">
        <v>803400</v>
      </c>
      <c r="C14013" t="s">
        <v>212</v>
      </c>
      <c r="D14013">
        <v>2021600</v>
      </c>
      <c r="E14013" t="s">
        <v>219</v>
      </c>
      <c r="F14013" t="s">
        <v>214</v>
      </c>
      <c r="G14013" t="s">
        <v>215</v>
      </c>
      <c r="H14013">
        <v>3</v>
      </c>
      <c r="I14013">
        <v>2015</v>
      </c>
      <c r="J14013">
        <v>2</v>
      </c>
      <c r="L14013">
        <v>23071943</v>
      </c>
      <c r="M14013" t="s">
        <v>221</v>
      </c>
      <c r="P14013" s="29" t="str">
        <f t="shared" si="553"/>
        <v>BAD</v>
      </c>
    </row>
    <row r="14014" spans="1:16" hidden="1" x14ac:dyDescent="0.25">
      <c r="A14014">
        <v>196484876</v>
      </c>
      <c r="B14014">
        <v>803400</v>
      </c>
      <c r="C14014" t="s">
        <v>212</v>
      </c>
      <c r="D14014">
        <v>2005102</v>
      </c>
      <c r="E14014" t="s">
        <v>218</v>
      </c>
      <c r="F14014" t="s">
        <v>214</v>
      </c>
      <c r="G14014" t="s">
        <v>215</v>
      </c>
      <c r="H14014">
        <v>3</v>
      </c>
      <c r="I14014">
        <v>2015</v>
      </c>
      <c r="J14014">
        <v>2</v>
      </c>
      <c r="L14014">
        <v>23072204</v>
      </c>
      <c r="M14014" t="s">
        <v>221</v>
      </c>
      <c r="P14014" s="29" t="str">
        <f t="shared" si="553"/>
        <v>BAD</v>
      </c>
    </row>
    <row r="14015" spans="1:16" hidden="1" x14ac:dyDescent="0.25">
      <c r="A14015">
        <v>196484876</v>
      </c>
      <c r="B14015">
        <v>803400</v>
      </c>
      <c r="C14015" t="s">
        <v>212</v>
      </c>
      <c r="D14015">
        <v>2021754</v>
      </c>
      <c r="E14015" t="s">
        <v>216</v>
      </c>
      <c r="F14015" t="s">
        <v>214</v>
      </c>
      <c r="G14015" t="s">
        <v>215</v>
      </c>
      <c r="H14015">
        <v>3</v>
      </c>
      <c r="I14015">
        <v>2015</v>
      </c>
      <c r="J14015">
        <v>2</v>
      </c>
      <c r="L14015">
        <v>23074129</v>
      </c>
      <c r="M14015" t="s">
        <v>221</v>
      </c>
      <c r="P14015" s="29" t="str">
        <f t="shared" si="553"/>
        <v>BAD</v>
      </c>
    </row>
    <row r="14016" spans="1:16" hidden="1" x14ac:dyDescent="0.25">
      <c r="A14016">
        <v>196484876</v>
      </c>
      <c r="B14016">
        <v>803400</v>
      </c>
      <c r="C14016" t="s">
        <v>212</v>
      </c>
      <c r="D14016">
        <v>2005118</v>
      </c>
      <c r="E14016" t="s">
        <v>223</v>
      </c>
      <c r="F14016" t="s">
        <v>214</v>
      </c>
      <c r="G14016" t="s">
        <v>215</v>
      </c>
      <c r="H14016">
        <v>3</v>
      </c>
      <c r="I14016">
        <v>2015</v>
      </c>
      <c r="J14016">
        <v>2</v>
      </c>
      <c r="L14016">
        <v>23071574</v>
      </c>
      <c r="M14016" t="s">
        <v>221</v>
      </c>
      <c r="P14016" s="29" t="str">
        <f t="shared" si="553"/>
        <v>BAD</v>
      </c>
    </row>
    <row r="14017" spans="1:16" hidden="1" x14ac:dyDescent="0.25">
      <c r="A14017">
        <v>196484876</v>
      </c>
      <c r="B14017">
        <v>803400</v>
      </c>
      <c r="C14017" t="s">
        <v>212</v>
      </c>
      <c r="D14017">
        <v>2021754</v>
      </c>
      <c r="E14017" t="s">
        <v>216</v>
      </c>
      <c r="F14017" t="s">
        <v>214</v>
      </c>
      <c r="G14017" t="s">
        <v>215</v>
      </c>
      <c r="H14017">
        <v>4</v>
      </c>
      <c r="I14017">
        <v>2015</v>
      </c>
      <c r="J14017">
        <v>2</v>
      </c>
      <c r="L14017">
        <v>23074130</v>
      </c>
      <c r="P14017" s="29" t="str">
        <f t="shared" si="553"/>
        <v>DRP</v>
      </c>
    </row>
    <row r="14018" spans="1:16" hidden="1" x14ac:dyDescent="0.25">
      <c r="A14018">
        <v>196484876</v>
      </c>
      <c r="B14018">
        <v>803400</v>
      </c>
      <c r="C14018" t="s">
        <v>212</v>
      </c>
      <c r="D14018">
        <v>2021795</v>
      </c>
      <c r="E14018" t="s">
        <v>222</v>
      </c>
      <c r="F14018" t="s">
        <v>214</v>
      </c>
      <c r="G14018" t="s">
        <v>215</v>
      </c>
      <c r="H14018">
        <v>3</v>
      </c>
      <c r="I14018">
        <v>2015</v>
      </c>
      <c r="J14018">
        <v>2</v>
      </c>
      <c r="L14018">
        <v>23070473</v>
      </c>
      <c r="M14018" t="s">
        <v>221</v>
      </c>
      <c r="P14018" s="29" t="str">
        <f t="shared" si="553"/>
        <v>BAD</v>
      </c>
    </row>
    <row r="14019" spans="1:16" hidden="1" x14ac:dyDescent="0.25">
      <c r="A14019">
        <v>196494863</v>
      </c>
      <c r="B14019">
        <v>803401</v>
      </c>
      <c r="C14019" t="s">
        <v>318</v>
      </c>
      <c r="D14019">
        <v>2019271</v>
      </c>
      <c r="E14019" t="s">
        <v>236</v>
      </c>
      <c r="F14019" t="s">
        <v>214</v>
      </c>
      <c r="G14019" t="s">
        <v>215</v>
      </c>
      <c r="H14019">
        <v>2</v>
      </c>
      <c r="I14019">
        <v>2016</v>
      </c>
      <c r="J14019">
        <v>1</v>
      </c>
      <c r="M14019" t="s">
        <v>232</v>
      </c>
      <c r="N14019" t="s">
        <v>231</v>
      </c>
      <c r="P14019" s="29" t="str">
        <f t="shared" ref="P14019:P14050" si="554">IF(AND(ISNUMBER(M14019),H14019&lt;&gt;4),(M14019-1)/6,IF(H14019=4,"DRP",IF(AND(H14019=3,M14019="NA"),"BAD",IF(AND(H14019=2),"CVL",IF(AND(H14019=1,ISBLANK(M14019)),"NULL","UNK")))))</f>
        <v>CVL</v>
      </c>
    </row>
    <row r="14020" spans="1:16" hidden="1" x14ac:dyDescent="0.25">
      <c r="A14020">
        <v>196494863</v>
      </c>
      <c r="B14020">
        <v>803401</v>
      </c>
      <c r="C14020" t="s">
        <v>318</v>
      </c>
      <c r="D14020">
        <v>2019272</v>
      </c>
      <c r="E14020" t="s">
        <v>249</v>
      </c>
      <c r="F14020" t="s">
        <v>214</v>
      </c>
      <c r="G14020" t="s">
        <v>215</v>
      </c>
      <c r="H14020">
        <v>2</v>
      </c>
      <c r="I14020">
        <v>2016</v>
      </c>
      <c r="J14020">
        <v>1</v>
      </c>
      <c r="M14020" t="s">
        <v>232</v>
      </c>
      <c r="N14020" t="s">
        <v>231</v>
      </c>
      <c r="P14020" s="29" t="str">
        <f t="shared" si="554"/>
        <v>CVL</v>
      </c>
    </row>
    <row r="14021" spans="1:16" hidden="1" x14ac:dyDescent="0.25">
      <c r="A14021">
        <v>196494863</v>
      </c>
      <c r="B14021">
        <v>803401</v>
      </c>
      <c r="C14021" t="s">
        <v>318</v>
      </c>
      <c r="D14021">
        <v>2004098</v>
      </c>
      <c r="E14021" t="s">
        <v>213</v>
      </c>
      <c r="F14021" t="s">
        <v>214</v>
      </c>
      <c r="G14021" t="s">
        <v>215</v>
      </c>
      <c r="H14021">
        <v>2</v>
      </c>
      <c r="I14021">
        <v>2016</v>
      </c>
      <c r="J14021">
        <v>1</v>
      </c>
      <c r="L14021">
        <v>23081501</v>
      </c>
      <c r="M14021">
        <v>5.7</v>
      </c>
      <c r="P14021" s="29">
        <f t="shared" si="554"/>
        <v>0.78333333333333333</v>
      </c>
    </row>
    <row r="14022" spans="1:16" hidden="1" x14ac:dyDescent="0.25">
      <c r="A14022">
        <v>196494863</v>
      </c>
      <c r="B14022">
        <v>803401</v>
      </c>
      <c r="C14022" t="s">
        <v>318</v>
      </c>
      <c r="D14022">
        <v>2021600</v>
      </c>
      <c r="E14022" t="s">
        <v>219</v>
      </c>
      <c r="F14022" t="s">
        <v>214</v>
      </c>
      <c r="G14022" t="s">
        <v>215</v>
      </c>
      <c r="H14022">
        <v>3</v>
      </c>
      <c r="I14022">
        <v>2016</v>
      </c>
      <c r="J14022">
        <v>1</v>
      </c>
      <c r="L14022">
        <v>23081079</v>
      </c>
      <c r="M14022">
        <v>3.4</v>
      </c>
      <c r="P14022" s="29">
        <f t="shared" si="554"/>
        <v>0.39999999999999997</v>
      </c>
    </row>
    <row r="14023" spans="1:16" hidden="1" x14ac:dyDescent="0.25">
      <c r="A14023">
        <v>196494863</v>
      </c>
      <c r="B14023">
        <v>803401</v>
      </c>
      <c r="C14023" t="s">
        <v>318</v>
      </c>
      <c r="D14023">
        <v>2005099</v>
      </c>
      <c r="E14023" t="s">
        <v>217</v>
      </c>
      <c r="F14023" t="s">
        <v>214</v>
      </c>
      <c r="G14023" t="s">
        <v>215</v>
      </c>
      <c r="H14023">
        <v>2</v>
      </c>
      <c r="I14023">
        <v>2016</v>
      </c>
      <c r="J14023">
        <v>1</v>
      </c>
      <c r="L14023">
        <v>23081375</v>
      </c>
      <c r="M14023">
        <v>5.2</v>
      </c>
      <c r="P14023" s="29">
        <f t="shared" si="554"/>
        <v>0.70000000000000007</v>
      </c>
    </row>
    <row r="14024" spans="1:16" hidden="1" x14ac:dyDescent="0.25">
      <c r="A14024">
        <v>196494863</v>
      </c>
      <c r="B14024">
        <v>803401</v>
      </c>
      <c r="C14024" t="s">
        <v>318</v>
      </c>
      <c r="D14024">
        <v>2005102</v>
      </c>
      <c r="E14024" t="s">
        <v>218</v>
      </c>
      <c r="F14024" t="s">
        <v>214</v>
      </c>
      <c r="G14024" t="s">
        <v>215</v>
      </c>
      <c r="H14024">
        <v>2</v>
      </c>
      <c r="I14024">
        <v>2016</v>
      </c>
      <c r="J14024">
        <v>1</v>
      </c>
      <c r="L14024">
        <v>23081382</v>
      </c>
      <c r="M14024">
        <v>4.4000000000000004</v>
      </c>
      <c r="P14024" s="29">
        <f t="shared" si="554"/>
        <v>0.56666666666666676</v>
      </c>
    </row>
    <row r="14025" spans="1:16" hidden="1" x14ac:dyDescent="0.25">
      <c r="A14025">
        <v>196494863</v>
      </c>
      <c r="B14025">
        <v>803401</v>
      </c>
      <c r="C14025" t="s">
        <v>318</v>
      </c>
      <c r="D14025">
        <v>2021754</v>
      </c>
      <c r="E14025" t="s">
        <v>216</v>
      </c>
      <c r="F14025" t="s">
        <v>214</v>
      </c>
      <c r="G14025" t="s">
        <v>215</v>
      </c>
      <c r="H14025">
        <v>3</v>
      </c>
      <c r="I14025">
        <v>2016</v>
      </c>
      <c r="J14025">
        <v>1</v>
      </c>
      <c r="L14025">
        <v>23081094</v>
      </c>
      <c r="M14025">
        <v>2.4</v>
      </c>
      <c r="P14025" s="29">
        <f t="shared" si="554"/>
        <v>0.23333333333333331</v>
      </c>
    </row>
    <row r="14026" spans="1:16" hidden="1" x14ac:dyDescent="0.25">
      <c r="A14026">
        <v>196494863</v>
      </c>
      <c r="B14026">
        <v>803401</v>
      </c>
      <c r="C14026" t="s">
        <v>318</v>
      </c>
      <c r="D14026">
        <v>2005118</v>
      </c>
      <c r="E14026" t="s">
        <v>223</v>
      </c>
      <c r="F14026" t="s">
        <v>214</v>
      </c>
      <c r="G14026" t="s">
        <v>215</v>
      </c>
      <c r="H14026">
        <v>3</v>
      </c>
      <c r="I14026">
        <v>2016</v>
      </c>
      <c r="J14026">
        <v>1</v>
      </c>
      <c r="L14026">
        <v>23081293</v>
      </c>
      <c r="M14026">
        <v>3.6</v>
      </c>
      <c r="P14026" s="29">
        <f t="shared" si="554"/>
        <v>0.43333333333333335</v>
      </c>
    </row>
    <row r="14027" spans="1:16" hidden="1" x14ac:dyDescent="0.25">
      <c r="A14027">
        <v>196494863</v>
      </c>
      <c r="B14027">
        <v>803401</v>
      </c>
      <c r="C14027" t="s">
        <v>318</v>
      </c>
      <c r="D14027">
        <v>2004116</v>
      </c>
      <c r="E14027" t="s">
        <v>229</v>
      </c>
      <c r="F14027" t="s">
        <v>214</v>
      </c>
      <c r="G14027" t="s">
        <v>215</v>
      </c>
      <c r="H14027">
        <v>4</v>
      </c>
      <c r="I14027">
        <v>2016</v>
      </c>
      <c r="J14027">
        <v>2</v>
      </c>
      <c r="L14027">
        <v>23085552</v>
      </c>
      <c r="P14027" s="29" t="str">
        <f t="shared" si="554"/>
        <v>DRP</v>
      </c>
    </row>
    <row r="14028" spans="1:16" hidden="1" x14ac:dyDescent="0.25">
      <c r="A14028">
        <v>196494863</v>
      </c>
      <c r="B14028">
        <v>803401</v>
      </c>
      <c r="C14028" t="s">
        <v>318</v>
      </c>
      <c r="D14028">
        <v>2005131</v>
      </c>
      <c r="E14028" t="s">
        <v>228</v>
      </c>
      <c r="F14028" t="s">
        <v>214</v>
      </c>
      <c r="G14028" t="s">
        <v>215</v>
      </c>
      <c r="H14028">
        <v>4</v>
      </c>
      <c r="I14028">
        <v>2016</v>
      </c>
      <c r="J14028">
        <v>2</v>
      </c>
      <c r="L14028">
        <v>23086518</v>
      </c>
      <c r="P14028" s="29" t="str">
        <f t="shared" si="554"/>
        <v>DRP</v>
      </c>
    </row>
    <row r="14029" spans="1:16" hidden="1" x14ac:dyDescent="0.25">
      <c r="A14029">
        <v>196494863</v>
      </c>
      <c r="B14029">
        <v>803401</v>
      </c>
      <c r="C14029" t="s">
        <v>318</v>
      </c>
      <c r="D14029">
        <v>2021754</v>
      </c>
      <c r="E14029" t="s">
        <v>216</v>
      </c>
      <c r="F14029" t="s">
        <v>214</v>
      </c>
      <c r="G14029" t="s">
        <v>215</v>
      </c>
      <c r="H14029">
        <v>3</v>
      </c>
      <c r="I14029">
        <v>2016</v>
      </c>
      <c r="J14029">
        <v>2</v>
      </c>
      <c r="L14029">
        <v>23086734</v>
      </c>
      <c r="M14029">
        <v>3.3</v>
      </c>
      <c r="P14029" s="29">
        <f t="shared" si="554"/>
        <v>0.3833333333333333</v>
      </c>
    </row>
    <row r="14030" spans="1:16" hidden="1" x14ac:dyDescent="0.25">
      <c r="A14030">
        <v>196494863</v>
      </c>
      <c r="B14030">
        <v>803401</v>
      </c>
      <c r="C14030" t="s">
        <v>318</v>
      </c>
      <c r="D14030">
        <v>2021600</v>
      </c>
      <c r="E14030" t="s">
        <v>219</v>
      </c>
      <c r="F14030" t="s">
        <v>214</v>
      </c>
      <c r="G14030" t="s">
        <v>215</v>
      </c>
      <c r="H14030">
        <v>3</v>
      </c>
      <c r="I14030">
        <v>2016</v>
      </c>
      <c r="J14030">
        <v>2</v>
      </c>
      <c r="L14030">
        <v>23086547</v>
      </c>
      <c r="M14030">
        <v>1.9</v>
      </c>
      <c r="P14030" s="29">
        <f t="shared" si="554"/>
        <v>0.15</v>
      </c>
    </row>
    <row r="14031" spans="1:16" hidden="1" x14ac:dyDescent="0.25">
      <c r="A14031">
        <v>196494863</v>
      </c>
      <c r="B14031">
        <v>803401</v>
      </c>
      <c r="C14031" t="s">
        <v>318</v>
      </c>
      <c r="D14031">
        <v>2005118</v>
      </c>
      <c r="E14031" t="s">
        <v>223</v>
      </c>
      <c r="F14031" t="s">
        <v>214</v>
      </c>
      <c r="G14031" t="s">
        <v>215</v>
      </c>
      <c r="H14031">
        <v>2</v>
      </c>
      <c r="I14031">
        <v>2016</v>
      </c>
      <c r="J14031">
        <v>2</v>
      </c>
      <c r="L14031">
        <v>23086743</v>
      </c>
      <c r="M14031">
        <v>4.3</v>
      </c>
      <c r="P14031" s="29">
        <f t="shared" si="554"/>
        <v>0.54999999999999993</v>
      </c>
    </row>
    <row r="14032" spans="1:16" hidden="1" x14ac:dyDescent="0.25">
      <c r="A14032">
        <v>196494863</v>
      </c>
      <c r="B14032">
        <v>803401</v>
      </c>
      <c r="C14032" t="s">
        <v>318</v>
      </c>
      <c r="D14032">
        <v>2005117</v>
      </c>
      <c r="E14032" t="s">
        <v>220</v>
      </c>
      <c r="F14032" t="s">
        <v>214</v>
      </c>
      <c r="G14032" t="s">
        <v>215</v>
      </c>
      <c r="H14032">
        <v>2</v>
      </c>
      <c r="I14032">
        <v>2016</v>
      </c>
      <c r="J14032">
        <v>2</v>
      </c>
      <c r="L14032">
        <v>23084479</v>
      </c>
      <c r="M14032">
        <v>4.2</v>
      </c>
      <c r="P14032" s="29">
        <f t="shared" si="554"/>
        <v>0.53333333333333333</v>
      </c>
    </row>
    <row r="14033" spans="1:16" hidden="1" x14ac:dyDescent="0.25">
      <c r="A14033">
        <v>196494863</v>
      </c>
      <c r="B14033">
        <v>803401</v>
      </c>
      <c r="C14033" t="s">
        <v>318</v>
      </c>
      <c r="D14033">
        <v>2021580</v>
      </c>
      <c r="E14033" t="s">
        <v>241</v>
      </c>
      <c r="F14033" t="s">
        <v>214</v>
      </c>
      <c r="G14033" t="s">
        <v>215</v>
      </c>
      <c r="H14033">
        <v>3</v>
      </c>
      <c r="I14033">
        <v>2016</v>
      </c>
      <c r="J14033">
        <v>2</v>
      </c>
      <c r="L14033">
        <v>23086825</v>
      </c>
      <c r="M14033">
        <v>3.2</v>
      </c>
      <c r="P14033" s="29">
        <f t="shared" si="554"/>
        <v>0.3666666666666667</v>
      </c>
    </row>
    <row r="14034" spans="1:16" hidden="1" x14ac:dyDescent="0.25">
      <c r="A14034">
        <v>196494863</v>
      </c>
      <c r="B14034">
        <v>803401</v>
      </c>
      <c r="C14034" t="s">
        <v>318</v>
      </c>
      <c r="D14034">
        <v>2004112</v>
      </c>
      <c r="E14034" t="s">
        <v>244</v>
      </c>
      <c r="F14034" t="s">
        <v>214</v>
      </c>
      <c r="G14034" t="s">
        <v>215</v>
      </c>
      <c r="H14034">
        <v>2</v>
      </c>
      <c r="I14034">
        <v>2016</v>
      </c>
      <c r="J14034">
        <v>2</v>
      </c>
      <c r="L14034">
        <v>23085447</v>
      </c>
      <c r="M14034">
        <v>4.5999999999999996</v>
      </c>
      <c r="P14034" s="29">
        <f t="shared" si="554"/>
        <v>0.6</v>
      </c>
    </row>
    <row r="14035" spans="1:16" hidden="1" x14ac:dyDescent="0.25">
      <c r="A14035">
        <v>196494863</v>
      </c>
      <c r="B14035">
        <v>803401</v>
      </c>
      <c r="C14035" t="s">
        <v>318</v>
      </c>
      <c r="D14035">
        <v>2021754</v>
      </c>
      <c r="E14035" t="s">
        <v>216</v>
      </c>
      <c r="F14035" t="s">
        <v>214</v>
      </c>
      <c r="G14035" t="s">
        <v>215</v>
      </c>
      <c r="H14035">
        <v>2</v>
      </c>
      <c r="I14035">
        <v>2017</v>
      </c>
      <c r="J14035">
        <v>1</v>
      </c>
      <c r="L14035">
        <v>23092901</v>
      </c>
      <c r="M14035">
        <v>5.4</v>
      </c>
      <c r="P14035" s="29">
        <f t="shared" si="554"/>
        <v>0.73333333333333339</v>
      </c>
    </row>
    <row r="14036" spans="1:16" hidden="1" x14ac:dyDescent="0.25">
      <c r="A14036">
        <v>196494863</v>
      </c>
      <c r="B14036">
        <v>803401</v>
      </c>
      <c r="C14036" t="s">
        <v>318</v>
      </c>
      <c r="D14036">
        <v>2021600</v>
      </c>
      <c r="E14036" t="s">
        <v>219</v>
      </c>
      <c r="F14036" t="s">
        <v>214</v>
      </c>
      <c r="G14036" t="s">
        <v>215</v>
      </c>
      <c r="H14036">
        <v>2</v>
      </c>
      <c r="I14036">
        <v>2017</v>
      </c>
      <c r="J14036">
        <v>1</v>
      </c>
      <c r="L14036">
        <v>23092794</v>
      </c>
      <c r="M14036">
        <v>5.5</v>
      </c>
      <c r="P14036" s="29">
        <f t="shared" si="554"/>
        <v>0.75</v>
      </c>
    </row>
    <row r="14037" spans="1:16" hidden="1" x14ac:dyDescent="0.25">
      <c r="A14037">
        <v>196494863</v>
      </c>
      <c r="B14037">
        <v>803401</v>
      </c>
      <c r="C14037" t="s">
        <v>318</v>
      </c>
      <c r="D14037">
        <v>2021580</v>
      </c>
      <c r="E14037" t="s">
        <v>241</v>
      </c>
      <c r="F14037" t="s">
        <v>214</v>
      </c>
      <c r="G14037" t="s">
        <v>215</v>
      </c>
      <c r="H14037">
        <v>2</v>
      </c>
      <c r="I14037">
        <v>2017</v>
      </c>
      <c r="J14037">
        <v>1</v>
      </c>
      <c r="L14037">
        <v>23093919</v>
      </c>
      <c r="M14037">
        <v>5.0999999999999996</v>
      </c>
      <c r="P14037" s="29">
        <f t="shared" si="554"/>
        <v>0.68333333333333324</v>
      </c>
    </row>
    <row r="14038" spans="1:16" hidden="1" x14ac:dyDescent="0.25">
      <c r="A14038">
        <v>196494863</v>
      </c>
      <c r="B14038">
        <v>803401</v>
      </c>
      <c r="C14038" t="s">
        <v>318</v>
      </c>
      <c r="D14038">
        <v>2005131</v>
      </c>
      <c r="E14038" t="s">
        <v>228</v>
      </c>
      <c r="F14038" t="s">
        <v>214</v>
      </c>
      <c r="G14038" t="s">
        <v>215</v>
      </c>
      <c r="H14038">
        <v>2</v>
      </c>
      <c r="I14038">
        <v>2017</v>
      </c>
      <c r="J14038">
        <v>1</v>
      </c>
      <c r="L14038">
        <v>23093316</v>
      </c>
      <c r="M14038">
        <v>5</v>
      </c>
      <c r="P14038" s="29">
        <f t="shared" si="554"/>
        <v>0.66666666666666663</v>
      </c>
    </row>
    <row r="14039" spans="1:16" hidden="1" x14ac:dyDescent="0.25">
      <c r="A14039">
        <v>196494863</v>
      </c>
      <c r="B14039">
        <v>803401</v>
      </c>
      <c r="C14039" t="s">
        <v>318</v>
      </c>
      <c r="D14039">
        <v>2004099</v>
      </c>
      <c r="E14039" t="s">
        <v>245</v>
      </c>
      <c r="F14039" t="s">
        <v>214</v>
      </c>
      <c r="G14039" t="s">
        <v>215</v>
      </c>
      <c r="H14039">
        <v>2</v>
      </c>
      <c r="I14039">
        <v>2017</v>
      </c>
      <c r="J14039">
        <v>1</v>
      </c>
      <c r="L14039">
        <v>23094982</v>
      </c>
      <c r="M14039">
        <v>4.9000000000000004</v>
      </c>
      <c r="P14039" s="29">
        <f t="shared" si="554"/>
        <v>0.65</v>
      </c>
    </row>
    <row r="14040" spans="1:16" hidden="1" x14ac:dyDescent="0.25">
      <c r="A14040">
        <v>196494863</v>
      </c>
      <c r="B14040">
        <v>803401</v>
      </c>
      <c r="C14040" t="s">
        <v>318</v>
      </c>
      <c r="D14040">
        <v>2004116</v>
      </c>
      <c r="E14040" t="s">
        <v>229</v>
      </c>
      <c r="F14040" t="s">
        <v>214</v>
      </c>
      <c r="G14040" t="s">
        <v>215</v>
      </c>
      <c r="H14040">
        <v>2</v>
      </c>
      <c r="I14040">
        <v>2017</v>
      </c>
      <c r="J14040">
        <v>1</v>
      </c>
      <c r="L14040">
        <v>23092359</v>
      </c>
      <c r="M14040">
        <v>4.9000000000000004</v>
      </c>
      <c r="P14040" s="29">
        <f t="shared" si="554"/>
        <v>0.65</v>
      </c>
    </row>
    <row r="14041" spans="1:16" hidden="1" x14ac:dyDescent="0.25">
      <c r="A14041">
        <v>196494863</v>
      </c>
      <c r="B14041">
        <v>803401</v>
      </c>
      <c r="C14041" t="s">
        <v>318</v>
      </c>
      <c r="D14041">
        <v>2021756</v>
      </c>
      <c r="E14041" t="s">
        <v>253</v>
      </c>
      <c r="F14041" t="s">
        <v>214</v>
      </c>
      <c r="G14041" t="s">
        <v>215</v>
      </c>
      <c r="H14041">
        <v>2</v>
      </c>
      <c r="I14041">
        <v>2017</v>
      </c>
      <c r="J14041">
        <v>2</v>
      </c>
      <c r="L14041">
        <v>23101176</v>
      </c>
      <c r="M14041">
        <v>5.0999999999999996</v>
      </c>
      <c r="P14041" s="29">
        <f t="shared" si="554"/>
        <v>0.68333333333333324</v>
      </c>
    </row>
    <row r="14042" spans="1:16" hidden="1" x14ac:dyDescent="0.25">
      <c r="A14042">
        <v>196494863</v>
      </c>
      <c r="B14042">
        <v>803401</v>
      </c>
      <c r="C14042" t="s">
        <v>318</v>
      </c>
      <c r="D14042">
        <v>2005120</v>
      </c>
      <c r="E14042" t="s">
        <v>293</v>
      </c>
      <c r="F14042" t="s">
        <v>214</v>
      </c>
      <c r="G14042" t="s">
        <v>215</v>
      </c>
      <c r="H14042">
        <v>2</v>
      </c>
      <c r="I14042">
        <v>2017</v>
      </c>
      <c r="J14042">
        <v>2</v>
      </c>
      <c r="L14042">
        <v>23097530</v>
      </c>
      <c r="M14042">
        <v>5</v>
      </c>
      <c r="P14042" s="29">
        <f t="shared" si="554"/>
        <v>0.66666666666666663</v>
      </c>
    </row>
    <row r="14043" spans="1:16" hidden="1" x14ac:dyDescent="0.25">
      <c r="A14043">
        <v>196494863</v>
      </c>
      <c r="B14043">
        <v>803401</v>
      </c>
      <c r="C14043" t="s">
        <v>318</v>
      </c>
      <c r="D14043">
        <v>2004591</v>
      </c>
      <c r="E14043" t="s">
        <v>271</v>
      </c>
      <c r="F14043" t="s">
        <v>214</v>
      </c>
      <c r="G14043" t="s">
        <v>215</v>
      </c>
      <c r="H14043">
        <v>4</v>
      </c>
      <c r="I14043">
        <v>2017</v>
      </c>
      <c r="J14043">
        <v>2</v>
      </c>
      <c r="L14043">
        <v>23097625</v>
      </c>
      <c r="P14043" s="29" t="str">
        <f t="shared" si="554"/>
        <v>DRP</v>
      </c>
    </row>
    <row r="14044" spans="1:16" hidden="1" x14ac:dyDescent="0.25">
      <c r="A14044">
        <v>196494863</v>
      </c>
      <c r="B14044">
        <v>803401</v>
      </c>
      <c r="C14044" t="s">
        <v>318</v>
      </c>
      <c r="D14044">
        <v>2021763</v>
      </c>
      <c r="E14044" t="s">
        <v>298</v>
      </c>
      <c r="F14044" t="s">
        <v>214</v>
      </c>
      <c r="G14044" t="s">
        <v>215</v>
      </c>
      <c r="H14044">
        <v>2</v>
      </c>
      <c r="I14044">
        <v>2017</v>
      </c>
      <c r="J14044">
        <v>2</v>
      </c>
      <c r="L14044">
        <v>23097794</v>
      </c>
      <c r="M14044">
        <v>4.5999999999999996</v>
      </c>
      <c r="P14044" s="29">
        <f t="shared" si="554"/>
        <v>0.6</v>
      </c>
    </row>
    <row r="14045" spans="1:16" hidden="1" x14ac:dyDescent="0.25">
      <c r="A14045">
        <v>196494863</v>
      </c>
      <c r="B14045">
        <v>803401</v>
      </c>
      <c r="C14045" t="s">
        <v>318</v>
      </c>
      <c r="D14045">
        <v>2021602</v>
      </c>
      <c r="E14045" t="s">
        <v>242</v>
      </c>
      <c r="F14045" t="s">
        <v>214</v>
      </c>
      <c r="G14045" t="s">
        <v>215</v>
      </c>
      <c r="H14045">
        <v>2</v>
      </c>
      <c r="I14045">
        <v>2017</v>
      </c>
      <c r="J14045">
        <v>2</v>
      </c>
      <c r="L14045">
        <v>23101093</v>
      </c>
      <c r="M14045">
        <v>4</v>
      </c>
      <c r="P14045" s="29">
        <f t="shared" si="554"/>
        <v>0.5</v>
      </c>
    </row>
    <row r="14046" spans="1:16" hidden="1" x14ac:dyDescent="0.25">
      <c r="A14046">
        <v>196494863</v>
      </c>
      <c r="B14046">
        <v>803401</v>
      </c>
      <c r="C14046" t="s">
        <v>318</v>
      </c>
      <c r="D14046">
        <v>2021874</v>
      </c>
      <c r="E14046" t="s">
        <v>226</v>
      </c>
      <c r="F14046" t="s">
        <v>214</v>
      </c>
      <c r="G14046" t="s">
        <v>215</v>
      </c>
      <c r="H14046">
        <v>2</v>
      </c>
      <c r="I14046">
        <v>2018</v>
      </c>
      <c r="J14046">
        <v>1</v>
      </c>
      <c r="L14046">
        <v>23108398</v>
      </c>
      <c r="M14046">
        <v>5</v>
      </c>
      <c r="P14046" s="29">
        <f t="shared" si="554"/>
        <v>0.66666666666666663</v>
      </c>
    </row>
    <row r="14047" spans="1:16" hidden="1" x14ac:dyDescent="0.25">
      <c r="A14047">
        <v>196494863</v>
      </c>
      <c r="B14047">
        <v>803401</v>
      </c>
      <c r="C14047" t="s">
        <v>318</v>
      </c>
      <c r="D14047">
        <v>2021781</v>
      </c>
      <c r="E14047" t="s">
        <v>235</v>
      </c>
      <c r="F14047" t="s">
        <v>214</v>
      </c>
      <c r="G14047" t="s">
        <v>215</v>
      </c>
      <c r="H14047">
        <v>2</v>
      </c>
      <c r="I14047">
        <v>2018</v>
      </c>
      <c r="J14047">
        <v>1</v>
      </c>
      <c r="L14047">
        <v>23108207</v>
      </c>
      <c r="M14047">
        <v>5.4</v>
      </c>
      <c r="P14047" s="29">
        <f t="shared" si="554"/>
        <v>0.73333333333333339</v>
      </c>
    </row>
    <row r="14048" spans="1:16" hidden="1" x14ac:dyDescent="0.25">
      <c r="A14048">
        <v>196494863</v>
      </c>
      <c r="B14048">
        <v>803401</v>
      </c>
      <c r="C14048" t="s">
        <v>318</v>
      </c>
      <c r="D14048">
        <v>2021596</v>
      </c>
      <c r="E14048" t="s">
        <v>294</v>
      </c>
      <c r="F14048" t="s">
        <v>214</v>
      </c>
      <c r="G14048" t="s">
        <v>215</v>
      </c>
      <c r="H14048">
        <v>2</v>
      </c>
      <c r="I14048">
        <v>2018</v>
      </c>
      <c r="J14048">
        <v>1</v>
      </c>
      <c r="L14048">
        <v>23108100</v>
      </c>
      <c r="M14048">
        <v>5.8</v>
      </c>
      <c r="P14048" s="29">
        <f t="shared" si="554"/>
        <v>0.79999999999999993</v>
      </c>
    </row>
    <row r="14049" spans="1:16" hidden="1" x14ac:dyDescent="0.25">
      <c r="A14049">
        <v>196494863</v>
      </c>
      <c r="B14049">
        <v>803401</v>
      </c>
      <c r="C14049" t="s">
        <v>318</v>
      </c>
      <c r="D14049">
        <v>2021638</v>
      </c>
      <c r="E14049" t="s">
        <v>250</v>
      </c>
      <c r="F14049" t="s">
        <v>214</v>
      </c>
      <c r="G14049" t="s">
        <v>215</v>
      </c>
      <c r="H14049">
        <v>2</v>
      </c>
      <c r="I14049">
        <v>2018</v>
      </c>
      <c r="J14049">
        <v>1</v>
      </c>
      <c r="L14049">
        <v>23108054</v>
      </c>
      <c r="M14049">
        <v>4.8</v>
      </c>
      <c r="P14049" s="29">
        <f t="shared" si="554"/>
        <v>0.6333333333333333</v>
      </c>
    </row>
    <row r="14050" spans="1:16" hidden="1" x14ac:dyDescent="0.25">
      <c r="A14050">
        <v>196494863</v>
      </c>
      <c r="B14050">
        <v>803401</v>
      </c>
      <c r="C14050" t="s">
        <v>318</v>
      </c>
      <c r="D14050">
        <v>2021993</v>
      </c>
      <c r="E14050" t="s">
        <v>256</v>
      </c>
      <c r="F14050" t="s">
        <v>214</v>
      </c>
      <c r="G14050" t="s">
        <v>215</v>
      </c>
      <c r="H14050">
        <v>3</v>
      </c>
      <c r="I14050">
        <v>2018</v>
      </c>
      <c r="J14050">
        <v>1</v>
      </c>
      <c r="L14050">
        <v>23107716</v>
      </c>
      <c r="M14050">
        <v>2.5</v>
      </c>
      <c r="P14050" s="29">
        <f t="shared" si="554"/>
        <v>0.25</v>
      </c>
    </row>
    <row r="14051" spans="1:16" hidden="1" x14ac:dyDescent="0.25">
      <c r="A14051">
        <v>196494863</v>
      </c>
      <c r="B14051">
        <v>803401</v>
      </c>
      <c r="C14051" t="s">
        <v>318</v>
      </c>
      <c r="D14051">
        <v>2024862</v>
      </c>
      <c r="E14051" t="s">
        <v>289</v>
      </c>
      <c r="F14051" t="s">
        <v>214</v>
      </c>
      <c r="G14051" t="s">
        <v>215</v>
      </c>
      <c r="H14051">
        <v>2</v>
      </c>
      <c r="I14051">
        <v>2018</v>
      </c>
      <c r="J14051">
        <v>1</v>
      </c>
      <c r="L14051">
        <v>23107752</v>
      </c>
      <c r="M14051">
        <v>5.8</v>
      </c>
      <c r="P14051" s="29">
        <f t="shared" ref="P14051:P14082" si="555">IF(AND(ISNUMBER(M14051),H14051&lt;&gt;4),(M14051-1)/6,IF(H14051=4,"DRP",IF(AND(H14051=3,M14051="NA"),"BAD",IF(AND(H14051=2),"CVL",IF(AND(H14051=1,ISBLANK(M14051)),"NULL","UNK")))))</f>
        <v>0.79999999999999993</v>
      </c>
    </row>
    <row r="14052" spans="1:16" hidden="1" x14ac:dyDescent="0.25">
      <c r="A14052">
        <v>196494863</v>
      </c>
      <c r="B14052">
        <v>803401</v>
      </c>
      <c r="C14052" t="s">
        <v>318</v>
      </c>
      <c r="D14052">
        <v>2021993</v>
      </c>
      <c r="E14052" t="s">
        <v>256</v>
      </c>
      <c r="F14052" t="s">
        <v>214</v>
      </c>
      <c r="G14052" t="s">
        <v>215</v>
      </c>
      <c r="H14052">
        <v>2</v>
      </c>
      <c r="I14052">
        <v>2018</v>
      </c>
      <c r="J14052">
        <v>2</v>
      </c>
      <c r="L14052">
        <v>23115850</v>
      </c>
      <c r="M14052">
        <v>4</v>
      </c>
      <c r="P14052" s="29">
        <f t="shared" si="555"/>
        <v>0.5</v>
      </c>
    </row>
    <row r="14053" spans="1:16" hidden="1" x14ac:dyDescent="0.25">
      <c r="A14053">
        <v>196494863</v>
      </c>
      <c r="B14053">
        <v>803401</v>
      </c>
      <c r="C14053" t="s">
        <v>318</v>
      </c>
      <c r="D14053">
        <v>2021725</v>
      </c>
      <c r="E14053" t="s">
        <v>257</v>
      </c>
      <c r="F14053" t="s">
        <v>214</v>
      </c>
      <c r="G14053" t="s">
        <v>215</v>
      </c>
      <c r="H14053">
        <v>2</v>
      </c>
      <c r="I14053">
        <v>2018</v>
      </c>
      <c r="J14053">
        <v>2</v>
      </c>
      <c r="L14053">
        <v>23115854</v>
      </c>
      <c r="M14053">
        <v>5.2</v>
      </c>
      <c r="P14053" s="29">
        <f t="shared" si="555"/>
        <v>0.70000000000000007</v>
      </c>
    </row>
    <row r="14054" spans="1:16" hidden="1" x14ac:dyDescent="0.25">
      <c r="A14054">
        <v>196494863</v>
      </c>
      <c r="B14054">
        <v>803401</v>
      </c>
      <c r="C14054" t="s">
        <v>318</v>
      </c>
      <c r="D14054">
        <v>2021640</v>
      </c>
      <c r="E14054" t="s">
        <v>227</v>
      </c>
      <c r="F14054" t="s">
        <v>214</v>
      </c>
      <c r="G14054" t="s">
        <v>215</v>
      </c>
      <c r="H14054">
        <v>2</v>
      </c>
      <c r="I14054">
        <v>2018</v>
      </c>
      <c r="J14054">
        <v>2</v>
      </c>
      <c r="L14054">
        <v>23116289</v>
      </c>
      <c r="M14054">
        <v>4.3</v>
      </c>
      <c r="P14054" s="29">
        <f t="shared" si="555"/>
        <v>0.54999999999999993</v>
      </c>
    </row>
    <row r="14055" spans="1:16" hidden="1" x14ac:dyDescent="0.25">
      <c r="A14055">
        <v>196494863</v>
      </c>
      <c r="B14055">
        <v>803401</v>
      </c>
      <c r="C14055" t="s">
        <v>318</v>
      </c>
      <c r="D14055">
        <v>2021750</v>
      </c>
      <c r="E14055" t="s">
        <v>296</v>
      </c>
      <c r="F14055" t="s">
        <v>214</v>
      </c>
      <c r="G14055" t="s">
        <v>215</v>
      </c>
      <c r="H14055">
        <v>2</v>
      </c>
      <c r="I14055">
        <v>2018</v>
      </c>
      <c r="J14055">
        <v>2</v>
      </c>
      <c r="L14055">
        <v>23115845</v>
      </c>
      <c r="M14055">
        <v>6.1</v>
      </c>
      <c r="P14055" s="29">
        <f t="shared" si="555"/>
        <v>0.85</v>
      </c>
    </row>
    <row r="14056" spans="1:16" hidden="1" x14ac:dyDescent="0.25">
      <c r="A14056">
        <v>196494863</v>
      </c>
      <c r="B14056">
        <v>803401</v>
      </c>
      <c r="C14056" t="s">
        <v>318</v>
      </c>
      <c r="D14056">
        <v>2004752</v>
      </c>
      <c r="E14056" t="s">
        <v>290</v>
      </c>
      <c r="F14056" t="s">
        <v>214</v>
      </c>
      <c r="G14056" t="s">
        <v>215</v>
      </c>
      <c r="H14056">
        <v>3</v>
      </c>
      <c r="I14056">
        <v>2019</v>
      </c>
      <c r="J14056">
        <v>1</v>
      </c>
      <c r="L14056">
        <v>23123926</v>
      </c>
      <c r="M14056">
        <v>3.5</v>
      </c>
      <c r="P14056" s="29">
        <f t="shared" si="555"/>
        <v>0.41666666666666669</v>
      </c>
    </row>
    <row r="14057" spans="1:16" hidden="1" x14ac:dyDescent="0.25">
      <c r="A14057">
        <v>196494863</v>
      </c>
      <c r="B14057">
        <v>803401</v>
      </c>
      <c r="C14057" t="s">
        <v>318</v>
      </c>
      <c r="D14057">
        <v>2004586</v>
      </c>
      <c r="E14057" t="s">
        <v>325</v>
      </c>
      <c r="F14057" t="s">
        <v>214</v>
      </c>
      <c r="G14057" t="s">
        <v>215</v>
      </c>
      <c r="H14057">
        <v>2</v>
      </c>
      <c r="I14057">
        <v>2019</v>
      </c>
      <c r="J14057">
        <v>1</v>
      </c>
      <c r="L14057">
        <v>23124771</v>
      </c>
      <c r="M14057">
        <v>4.5999999999999996</v>
      </c>
      <c r="P14057" s="29">
        <f t="shared" si="555"/>
        <v>0.6</v>
      </c>
    </row>
    <row r="14058" spans="1:16" hidden="1" x14ac:dyDescent="0.25">
      <c r="A14058">
        <v>196494863</v>
      </c>
      <c r="B14058">
        <v>803401</v>
      </c>
      <c r="C14058" t="s">
        <v>318</v>
      </c>
      <c r="D14058">
        <v>2021679</v>
      </c>
      <c r="E14058" t="s">
        <v>259</v>
      </c>
      <c r="F14058" t="s">
        <v>214</v>
      </c>
      <c r="G14058" t="s">
        <v>215</v>
      </c>
      <c r="H14058">
        <v>2</v>
      </c>
      <c r="I14058">
        <v>2019</v>
      </c>
      <c r="J14058">
        <v>1</v>
      </c>
      <c r="L14058">
        <v>23122095</v>
      </c>
      <c r="M14058">
        <v>4.5999999999999996</v>
      </c>
      <c r="P14058" s="29">
        <f t="shared" si="555"/>
        <v>0.6</v>
      </c>
    </row>
    <row r="14059" spans="1:16" hidden="1" x14ac:dyDescent="0.25">
      <c r="A14059">
        <v>196494863</v>
      </c>
      <c r="B14059">
        <v>803401</v>
      </c>
      <c r="C14059" t="s">
        <v>318</v>
      </c>
      <c r="D14059">
        <v>2021787</v>
      </c>
      <c r="E14059" t="s">
        <v>292</v>
      </c>
      <c r="F14059" t="s">
        <v>214</v>
      </c>
      <c r="G14059" t="s">
        <v>215</v>
      </c>
      <c r="H14059">
        <v>2</v>
      </c>
      <c r="I14059">
        <v>2019</v>
      </c>
      <c r="J14059">
        <v>1</v>
      </c>
      <c r="L14059">
        <v>23119964</v>
      </c>
      <c r="M14059">
        <v>4</v>
      </c>
      <c r="P14059" s="29">
        <f t="shared" si="555"/>
        <v>0.5</v>
      </c>
    </row>
    <row r="14060" spans="1:16" hidden="1" x14ac:dyDescent="0.25">
      <c r="A14060">
        <v>196494863</v>
      </c>
      <c r="B14060">
        <v>803401</v>
      </c>
      <c r="C14060" t="s">
        <v>318</v>
      </c>
      <c r="D14060">
        <v>2021591</v>
      </c>
      <c r="E14060" t="s">
        <v>240</v>
      </c>
      <c r="F14060" t="s">
        <v>214</v>
      </c>
      <c r="G14060" t="s">
        <v>215</v>
      </c>
      <c r="H14060">
        <v>2</v>
      </c>
      <c r="I14060">
        <v>2019</v>
      </c>
      <c r="J14060">
        <v>1</v>
      </c>
      <c r="L14060">
        <v>23120225</v>
      </c>
      <c r="M14060">
        <v>5.6</v>
      </c>
      <c r="P14060" s="29">
        <f t="shared" si="555"/>
        <v>0.76666666666666661</v>
      </c>
    </row>
    <row r="14061" spans="1:16" hidden="1" x14ac:dyDescent="0.25">
      <c r="A14061">
        <v>196494863</v>
      </c>
      <c r="B14061">
        <v>803401</v>
      </c>
      <c r="C14061" t="s">
        <v>318</v>
      </c>
      <c r="D14061">
        <v>2004591</v>
      </c>
      <c r="E14061" t="s">
        <v>271</v>
      </c>
      <c r="F14061" t="s">
        <v>214</v>
      </c>
      <c r="G14061" t="s">
        <v>215</v>
      </c>
      <c r="H14061">
        <v>2</v>
      </c>
      <c r="I14061">
        <v>2019</v>
      </c>
      <c r="J14061">
        <v>1</v>
      </c>
      <c r="L14061">
        <v>23120027</v>
      </c>
      <c r="M14061">
        <v>5.7</v>
      </c>
      <c r="P14061" s="29">
        <f t="shared" si="555"/>
        <v>0.78333333333333333</v>
      </c>
    </row>
    <row r="14062" spans="1:16" hidden="1" x14ac:dyDescent="0.25">
      <c r="A14062">
        <v>196494863</v>
      </c>
      <c r="B14062">
        <v>803401</v>
      </c>
      <c r="C14062" t="s">
        <v>318</v>
      </c>
      <c r="D14062">
        <v>2004587</v>
      </c>
      <c r="E14062" t="s">
        <v>288</v>
      </c>
      <c r="F14062" t="s">
        <v>214</v>
      </c>
      <c r="G14062" t="s">
        <v>215</v>
      </c>
      <c r="H14062">
        <v>2</v>
      </c>
      <c r="I14062">
        <v>2019</v>
      </c>
      <c r="J14062">
        <v>1</v>
      </c>
      <c r="L14062">
        <v>23124772</v>
      </c>
      <c r="M14062">
        <v>5.3</v>
      </c>
      <c r="P14062" s="29">
        <f t="shared" si="555"/>
        <v>0.71666666666666667</v>
      </c>
    </row>
    <row r="14063" spans="1:16" hidden="1" x14ac:dyDescent="0.25">
      <c r="A14063">
        <v>196494863</v>
      </c>
      <c r="B14063">
        <v>803401</v>
      </c>
      <c r="C14063" t="s">
        <v>318</v>
      </c>
      <c r="D14063">
        <v>2004752</v>
      </c>
      <c r="E14063" t="s">
        <v>290</v>
      </c>
      <c r="F14063" t="s">
        <v>214</v>
      </c>
      <c r="G14063" t="s">
        <v>215</v>
      </c>
      <c r="H14063">
        <v>1</v>
      </c>
      <c r="I14063">
        <v>2019</v>
      </c>
      <c r="J14063">
        <v>2</v>
      </c>
      <c r="L14063">
        <v>23120030</v>
      </c>
      <c r="P14063" s="29" t="str">
        <f t="shared" si="555"/>
        <v>NULL</v>
      </c>
    </row>
    <row r="14064" spans="1:16" hidden="1" x14ac:dyDescent="0.25">
      <c r="A14064">
        <v>196494863</v>
      </c>
      <c r="B14064">
        <v>803401</v>
      </c>
      <c r="C14064" t="s">
        <v>318</v>
      </c>
      <c r="D14064">
        <v>2021615</v>
      </c>
      <c r="E14064" t="s">
        <v>255</v>
      </c>
      <c r="F14064" t="s">
        <v>214</v>
      </c>
      <c r="G14064" t="s">
        <v>215</v>
      </c>
      <c r="H14064">
        <v>1</v>
      </c>
      <c r="I14064">
        <v>2019</v>
      </c>
      <c r="J14064">
        <v>2</v>
      </c>
      <c r="L14064">
        <v>23129300</v>
      </c>
      <c r="P14064" s="29" t="str">
        <f t="shared" si="555"/>
        <v>NULL</v>
      </c>
    </row>
    <row r="14065" spans="1:16" hidden="1" x14ac:dyDescent="0.25">
      <c r="A14065">
        <v>196494863</v>
      </c>
      <c r="B14065">
        <v>803401</v>
      </c>
      <c r="C14065" t="s">
        <v>318</v>
      </c>
      <c r="D14065">
        <v>2021865</v>
      </c>
      <c r="E14065" t="s">
        <v>301</v>
      </c>
      <c r="F14065" t="s">
        <v>214</v>
      </c>
      <c r="G14065" t="s">
        <v>215</v>
      </c>
      <c r="H14065">
        <v>1</v>
      </c>
      <c r="I14065">
        <v>2019</v>
      </c>
      <c r="J14065">
        <v>2</v>
      </c>
      <c r="L14065">
        <v>23130441</v>
      </c>
      <c r="P14065" s="29" t="str">
        <f t="shared" si="555"/>
        <v>NULL</v>
      </c>
    </row>
    <row r="14066" spans="1:16" hidden="1" x14ac:dyDescent="0.25">
      <c r="A14066">
        <v>196494863</v>
      </c>
      <c r="B14066">
        <v>803401</v>
      </c>
      <c r="C14066" t="s">
        <v>318</v>
      </c>
      <c r="D14066">
        <v>2021631</v>
      </c>
      <c r="E14066" t="s">
        <v>302</v>
      </c>
      <c r="F14066" t="s">
        <v>214</v>
      </c>
      <c r="G14066" t="s">
        <v>215</v>
      </c>
      <c r="H14066">
        <v>1</v>
      </c>
      <c r="I14066">
        <v>2019</v>
      </c>
      <c r="J14066">
        <v>2</v>
      </c>
      <c r="L14066">
        <v>23129790</v>
      </c>
      <c r="P14066" s="29" t="str">
        <f t="shared" si="555"/>
        <v>NULL</v>
      </c>
    </row>
    <row r="14067" spans="1:16" hidden="1" x14ac:dyDescent="0.25">
      <c r="A14067">
        <v>196494863</v>
      </c>
      <c r="B14067">
        <v>803401</v>
      </c>
      <c r="C14067" t="s">
        <v>318</v>
      </c>
      <c r="D14067">
        <v>2021723</v>
      </c>
      <c r="E14067" t="s">
        <v>299</v>
      </c>
      <c r="F14067" t="s">
        <v>214</v>
      </c>
      <c r="G14067" t="s">
        <v>215</v>
      </c>
      <c r="H14067">
        <v>1</v>
      </c>
      <c r="I14067">
        <v>2019</v>
      </c>
      <c r="J14067">
        <v>2</v>
      </c>
      <c r="L14067">
        <v>23129792</v>
      </c>
      <c r="P14067" s="29" t="str">
        <f t="shared" si="555"/>
        <v>NULL</v>
      </c>
    </row>
    <row r="14068" spans="1:16" hidden="1" x14ac:dyDescent="0.25">
      <c r="A14068">
        <v>196494863</v>
      </c>
      <c r="B14068">
        <v>803401</v>
      </c>
      <c r="C14068" t="s">
        <v>318</v>
      </c>
      <c r="D14068">
        <v>2021744</v>
      </c>
      <c r="E14068" t="s">
        <v>262</v>
      </c>
      <c r="F14068" t="s">
        <v>214</v>
      </c>
      <c r="G14068" t="s">
        <v>215</v>
      </c>
      <c r="H14068">
        <v>1</v>
      </c>
      <c r="I14068">
        <v>2019</v>
      </c>
      <c r="J14068">
        <v>2</v>
      </c>
      <c r="L14068">
        <v>23120240</v>
      </c>
      <c r="P14068" s="29" t="str">
        <f t="shared" si="555"/>
        <v>NULL</v>
      </c>
    </row>
    <row r="14069" spans="1:16" hidden="1" x14ac:dyDescent="0.25">
      <c r="A14069">
        <v>196494863</v>
      </c>
      <c r="B14069">
        <v>803401</v>
      </c>
      <c r="C14069" t="s">
        <v>318</v>
      </c>
      <c r="D14069">
        <v>2024863</v>
      </c>
      <c r="E14069" t="s">
        <v>304</v>
      </c>
      <c r="F14069" t="s">
        <v>214</v>
      </c>
      <c r="G14069" t="s">
        <v>215</v>
      </c>
      <c r="H14069">
        <v>1</v>
      </c>
      <c r="I14069">
        <v>2019</v>
      </c>
      <c r="J14069">
        <v>2</v>
      </c>
      <c r="L14069">
        <v>23129797</v>
      </c>
      <c r="P14069" s="29" t="str">
        <f t="shared" si="555"/>
        <v>NULL</v>
      </c>
    </row>
    <row r="14070" spans="1:16" hidden="1" x14ac:dyDescent="0.25">
      <c r="A14070">
        <v>196496289</v>
      </c>
      <c r="B14070">
        <v>803407</v>
      </c>
      <c r="C14070" t="s">
        <v>317</v>
      </c>
      <c r="D14070">
        <v>2004098</v>
      </c>
      <c r="E14070" t="s">
        <v>213</v>
      </c>
      <c r="F14070" t="s">
        <v>214</v>
      </c>
      <c r="G14070" t="s">
        <v>215</v>
      </c>
      <c r="H14070">
        <v>2</v>
      </c>
      <c r="I14070">
        <v>2016</v>
      </c>
      <c r="J14070">
        <v>1</v>
      </c>
      <c r="L14070">
        <v>23078142</v>
      </c>
      <c r="M14070">
        <v>6.5</v>
      </c>
      <c r="P14070" s="29">
        <f t="shared" si="555"/>
        <v>0.91666666666666663</v>
      </c>
    </row>
    <row r="14071" spans="1:16" hidden="1" x14ac:dyDescent="0.25">
      <c r="A14071">
        <v>196496289</v>
      </c>
      <c r="B14071">
        <v>803407</v>
      </c>
      <c r="C14071" t="s">
        <v>317</v>
      </c>
      <c r="D14071">
        <v>2021600</v>
      </c>
      <c r="E14071" t="s">
        <v>219</v>
      </c>
      <c r="F14071" t="s">
        <v>214</v>
      </c>
      <c r="G14071" t="s">
        <v>215</v>
      </c>
      <c r="H14071">
        <v>3</v>
      </c>
      <c r="I14071">
        <v>2016</v>
      </c>
      <c r="J14071">
        <v>1</v>
      </c>
      <c r="L14071">
        <v>23081087</v>
      </c>
      <c r="M14071">
        <v>2.9</v>
      </c>
      <c r="P14071" s="29">
        <f t="shared" si="555"/>
        <v>0.31666666666666665</v>
      </c>
    </row>
    <row r="14072" spans="1:16" hidden="1" x14ac:dyDescent="0.25">
      <c r="A14072">
        <v>196496289</v>
      </c>
      <c r="B14072">
        <v>803407</v>
      </c>
      <c r="C14072" t="s">
        <v>317</v>
      </c>
      <c r="D14072">
        <v>2005099</v>
      </c>
      <c r="E14072" t="s">
        <v>217</v>
      </c>
      <c r="F14072" t="s">
        <v>214</v>
      </c>
      <c r="G14072" t="s">
        <v>215</v>
      </c>
      <c r="H14072">
        <v>2</v>
      </c>
      <c r="I14072">
        <v>2016</v>
      </c>
      <c r="J14072">
        <v>1</v>
      </c>
      <c r="L14072">
        <v>23081379</v>
      </c>
      <c r="M14072">
        <v>4</v>
      </c>
      <c r="P14072" s="29">
        <f t="shared" si="555"/>
        <v>0.5</v>
      </c>
    </row>
    <row r="14073" spans="1:16" hidden="1" x14ac:dyDescent="0.25">
      <c r="A14073">
        <v>196496289</v>
      </c>
      <c r="B14073">
        <v>803407</v>
      </c>
      <c r="C14073" t="s">
        <v>317</v>
      </c>
      <c r="D14073">
        <v>2005102</v>
      </c>
      <c r="E14073" t="s">
        <v>218</v>
      </c>
      <c r="F14073" t="s">
        <v>214</v>
      </c>
      <c r="G14073" t="s">
        <v>215</v>
      </c>
      <c r="H14073">
        <v>2</v>
      </c>
      <c r="I14073">
        <v>2016</v>
      </c>
      <c r="J14073">
        <v>1</v>
      </c>
      <c r="L14073">
        <v>23081364</v>
      </c>
      <c r="M14073">
        <v>4.2</v>
      </c>
      <c r="P14073" s="29">
        <f t="shared" si="555"/>
        <v>0.53333333333333333</v>
      </c>
    </row>
    <row r="14074" spans="1:16" hidden="1" x14ac:dyDescent="0.25">
      <c r="A14074">
        <v>196496289</v>
      </c>
      <c r="B14074">
        <v>803407</v>
      </c>
      <c r="C14074" t="s">
        <v>317</v>
      </c>
      <c r="D14074">
        <v>2021754</v>
      </c>
      <c r="E14074" t="s">
        <v>216</v>
      </c>
      <c r="F14074" t="s">
        <v>214</v>
      </c>
      <c r="G14074" t="s">
        <v>215</v>
      </c>
      <c r="H14074">
        <v>2</v>
      </c>
      <c r="I14074">
        <v>2016</v>
      </c>
      <c r="J14074">
        <v>1</v>
      </c>
      <c r="L14074">
        <v>23081134</v>
      </c>
      <c r="M14074">
        <v>4</v>
      </c>
      <c r="P14074" s="29">
        <f t="shared" si="555"/>
        <v>0.5</v>
      </c>
    </row>
    <row r="14075" spans="1:16" hidden="1" x14ac:dyDescent="0.25">
      <c r="A14075">
        <v>196496289</v>
      </c>
      <c r="B14075">
        <v>803407</v>
      </c>
      <c r="C14075" t="s">
        <v>317</v>
      </c>
      <c r="D14075">
        <v>2005118</v>
      </c>
      <c r="E14075" t="s">
        <v>223</v>
      </c>
      <c r="F14075" t="s">
        <v>214</v>
      </c>
      <c r="G14075" t="s">
        <v>215</v>
      </c>
      <c r="H14075">
        <v>3</v>
      </c>
      <c r="I14075">
        <v>2016</v>
      </c>
      <c r="J14075">
        <v>1</v>
      </c>
      <c r="L14075">
        <v>23081297</v>
      </c>
      <c r="M14075">
        <v>2.8</v>
      </c>
      <c r="P14075" s="29">
        <f t="shared" si="555"/>
        <v>0.3</v>
      </c>
    </row>
    <row r="14076" spans="1:16" hidden="1" x14ac:dyDescent="0.25">
      <c r="A14076">
        <v>196496289</v>
      </c>
      <c r="B14076">
        <v>803407</v>
      </c>
      <c r="C14076" t="s">
        <v>317</v>
      </c>
      <c r="D14076">
        <v>2005117</v>
      </c>
      <c r="E14076" t="s">
        <v>220</v>
      </c>
      <c r="F14076" t="s">
        <v>214</v>
      </c>
      <c r="G14076" t="s">
        <v>215</v>
      </c>
      <c r="H14076">
        <v>4</v>
      </c>
      <c r="I14076">
        <v>2016</v>
      </c>
      <c r="J14076">
        <v>2</v>
      </c>
      <c r="L14076">
        <v>23084477</v>
      </c>
      <c r="P14076" s="29" t="str">
        <f t="shared" si="555"/>
        <v>DRP</v>
      </c>
    </row>
    <row r="14077" spans="1:16" hidden="1" x14ac:dyDescent="0.25">
      <c r="A14077">
        <v>196496289</v>
      </c>
      <c r="B14077">
        <v>803407</v>
      </c>
      <c r="C14077" t="s">
        <v>317</v>
      </c>
      <c r="D14077">
        <v>2021600</v>
      </c>
      <c r="E14077" t="s">
        <v>219</v>
      </c>
      <c r="F14077" t="s">
        <v>214</v>
      </c>
      <c r="G14077" t="s">
        <v>215</v>
      </c>
      <c r="H14077">
        <v>3</v>
      </c>
      <c r="I14077">
        <v>2016</v>
      </c>
      <c r="J14077">
        <v>2</v>
      </c>
      <c r="L14077">
        <v>23086545</v>
      </c>
      <c r="M14077">
        <v>1.7</v>
      </c>
      <c r="P14077" s="29">
        <f t="shared" si="555"/>
        <v>0.11666666666666665</v>
      </c>
    </row>
    <row r="14078" spans="1:16" hidden="1" x14ac:dyDescent="0.25">
      <c r="A14078">
        <v>196496289</v>
      </c>
      <c r="B14078">
        <v>803407</v>
      </c>
      <c r="C14078" t="s">
        <v>317</v>
      </c>
      <c r="D14078">
        <v>2005118</v>
      </c>
      <c r="E14078" t="s">
        <v>223</v>
      </c>
      <c r="F14078" t="s">
        <v>214</v>
      </c>
      <c r="G14078" t="s">
        <v>215</v>
      </c>
      <c r="H14078">
        <v>2</v>
      </c>
      <c r="I14078">
        <v>2016</v>
      </c>
      <c r="J14078">
        <v>2</v>
      </c>
      <c r="L14078">
        <v>23086743</v>
      </c>
      <c r="M14078">
        <v>5.2</v>
      </c>
      <c r="P14078" s="29">
        <f t="shared" si="555"/>
        <v>0.70000000000000007</v>
      </c>
    </row>
    <row r="14079" spans="1:16" hidden="1" x14ac:dyDescent="0.25">
      <c r="A14079">
        <v>196496289</v>
      </c>
      <c r="B14079">
        <v>803407</v>
      </c>
      <c r="C14079" t="s">
        <v>317</v>
      </c>
      <c r="D14079">
        <v>2021763</v>
      </c>
      <c r="E14079" t="s">
        <v>298</v>
      </c>
      <c r="F14079" t="s">
        <v>214</v>
      </c>
      <c r="G14079" t="s">
        <v>215</v>
      </c>
      <c r="H14079">
        <v>2</v>
      </c>
      <c r="I14079">
        <v>2016</v>
      </c>
      <c r="J14079">
        <v>2</v>
      </c>
      <c r="L14079">
        <v>23086847</v>
      </c>
      <c r="M14079">
        <v>4</v>
      </c>
      <c r="P14079" s="29">
        <f t="shared" si="555"/>
        <v>0.5</v>
      </c>
    </row>
    <row r="14080" spans="1:16" hidden="1" x14ac:dyDescent="0.25">
      <c r="A14080">
        <v>196496289</v>
      </c>
      <c r="B14080">
        <v>803407</v>
      </c>
      <c r="C14080" t="s">
        <v>317</v>
      </c>
      <c r="D14080">
        <v>2005117</v>
      </c>
      <c r="E14080" t="s">
        <v>220</v>
      </c>
      <c r="F14080" t="s">
        <v>214</v>
      </c>
      <c r="G14080" t="s">
        <v>215</v>
      </c>
      <c r="H14080">
        <v>3</v>
      </c>
      <c r="I14080">
        <v>2016</v>
      </c>
      <c r="J14080">
        <v>2</v>
      </c>
      <c r="L14080">
        <v>23084478</v>
      </c>
      <c r="M14080">
        <v>3.4</v>
      </c>
      <c r="P14080" s="29">
        <f t="shared" si="555"/>
        <v>0.39999999999999997</v>
      </c>
    </row>
    <row r="14081" spans="1:16" hidden="1" x14ac:dyDescent="0.25">
      <c r="A14081">
        <v>196496289</v>
      </c>
      <c r="B14081">
        <v>803407</v>
      </c>
      <c r="C14081" t="s">
        <v>317</v>
      </c>
      <c r="D14081">
        <v>2021580</v>
      </c>
      <c r="E14081" t="s">
        <v>241</v>
      </c>
      <c r="F14081" t="s">
        <v>214</v>
      </c>
      <c r="G14081" t="s">
        <v>215</v>
      </c>
      <c r="H14081">
        <v>3</v>
      </c>
      <c r="I14081">
        <v>2016</v>
      </c>
      <c r="J14081">
        <v>2</v>
      </c>
      <c r="L14081">
        <v>23086825</v>
      </c>
      <c r="M14081">
        <v>3.2</v>
      </c>
      <c r="P14081" s="29">
        <f t="shared" si="555"/>
        <v>0.3666666666666667</v>
      </c>
    </row>
    <row r="14082" spans="1:16" hidden="1" x14ac:dyDescent="0.25">
      <c r="A14082">
        <v>196496289</v>
      </c>
      <c r="B14082">
        <v>803407</v>
      </c>
      <c r="C14082" t="s">
        <v>317</v>
      </c>
      <c r="D14082">
        <v>2004112</v>
      </c>
      <c r="E14082" t="s">
        <v>244</v>
      </c>
      <c r="F14082" t="s">
        <v>214</v>
      </c>
      <c r="G14082" t="s">
        <v>215</v>
      </c>
      <c r="H14082">
        <v>2</v>
      </c>
      <c r="I14082">
        <v>2016</v>
      </c>
      <c r="J14082">
        <v>2</v>
      </c>
      <c r="L14082">
        <v>23085447</v>
      </c>
      <c r="M14082">
        <v>4.5999999999999996</v>
      </c>
      <c r="P14082" s="29">
        <f t="shared" si="555"/>
        <v>0.6</v>
      </c>
    </row>
    <row r="14083" spans="1:16" hidden="1" x14ac:dyDescent="0.25">
      <c r="A14083">
        <v>196496289</v>
      </c>
      <c r="B14083">
        <v>803407</v>
      </c>
      <c r="C14083" t="s">
        <v>317</v>
      </c>
      <c r="D14083">
        <v>2021600</v>
      </c>
      <c r="E14083" t="s">
        <v>219</v>
      </c>
      <c r="F14083" t="s">
        <v>214</v>
      </c>
      <c r="G14083" t="s">
        <v>215</v>
      </c>
      <c r="H14083">
        <v>3</v>
      </c>
      <c r="I14083">
        <v>2017</v>
      </c>
      <c r="J14083">
        <v>1</v>
      </c>
      <c r="L14083">
        <v>23092795</v>
      </c>
      <c r="M14083">
        <v>3.2</v>
      </c>
      <c r="P14083" s="29">
        <f t="shared" ref="P14083:P14116" si="556">IF(AND(ISNUMBER(M14083),H14083&lt;&gt;4),(M14083-1)/6,IF(H14083=4,"DRP",IF(AND(H14083=3,M14083="NA"),"BAD",IF(AND(H14083=2),"CVL",IF(AND(H14083=1,ISBLANK(M14083)),"NULL","UNK")))))</f>
        <v>0.3666666666666667</v>
      </c>
    </row>
    <row r="14084" spans="1:16" hidden="1" x14ac:dyDescent="0.25">
      <c r="A14084">
        <v>196496289</v>
      </c>
      <c r="B14084">
        <v>803407</v>
      </c>
      <c r="C14084" t="s">
        <v>317</v>
      </c>
      <c r="D14084">
        <v>2021580</v>
      </c>
      <c r="E14084" t="s">
        <v>241</v>
      </c>
      <c r="F14084" t="s">
        <v>214</v>
      </c>
      <c r="G14084" t="s">
        <v>215</v>
      </c>
      <c r="H14084">
        <v>2</v>
      </c>
      <c r="I14084">
        <v>2017</v>
      </c>
      <c r="J14084">
        <v>1</v>
      </c>
      <c r="L14084">
        <v>23092926</v>
      </c>
      <c r="M14084">
        <v>4</v>
      </c>
      <c r="P14084" s="29">
        <f t="shared" si="556"/>
        <v>0.5</v>
      </c>
    </row>
    <row r="14085" spans="1:16" hidden="1" x14ac:dyDescent="0.25">
      <c r="A14085">
        <v>196496289</v>
      </c>
      <c r="B14085">
        <v>803407</v>
      </c>
      <c r="C14085" t="s">
        <v>317</v>
      </c>
      <c r="D14085">
        <v>2005117</v>
      </c>
      <c r="E14085" t="s">
        <v>220</v>
      </c>
      <c r="F14085" t="s">
        <v>214</v>
      </c>
      <c r="G14085" t="s">
        <v>215</v>
      </c>
      <c r="H14085">
        <v>2</v>
      </c>
      <c r="I14085">
        <v>2017</v>
      </c>
      <c r="J14085">
        <v>1</v>
      </c>
      <c r="L14085">
        <v>23091396</v>
      </c>
      <c r="M14085">
        <v>7</v>
      </c>
      <c r="P14085" s="29">
        <f t="shared" si="556"/>
        <v>1</v>
      </c>
    </row>
    <row r="14086" spans="1:16" hidden="1" x14ac:dyDescent="0.25">
      <c r="A14086">
        <v>196496289</v>
      </c>
      <c r="B14086">
        <v>803407</v>
      </c>
      <c r="C14086" t="s">
        <v>317</v>
      </c>
      <c r="D14086">
        <v>2005131</v>
      </c>
      <c r="E14086" t="s">
        <v>228</v>
      </c>
      <c r="F14086" t="s">
        <v>214</v>
      </c>
      <c r="G14086" t="s">
        <v>215</v>
      </c>
      <c r="H14086">
        <v>2</v>
      </c>
      <c r="I14086">
        <v>2017</v>
      </c>
      <c r="J14086">
        <v>1</v>
      </c>
      <c r="L14086">
        <v>23093315</v>
      </c>
      <c r="M14086">
        <v>5.6</v>
      </c>
      <c r="P14086" s="29">
        <f t="shared" si="556"/>
        <v>0.76666666666666661</v>
      </c>
    </row>
    <row r="14087" spans="1:16" hidden="1" x14ac:dyDescent="0.25">
      <c r="A14087">
        <v>196496289</v>
      </c>
      <c r="B14087">
        <v>803407</v>
      </c>
      <c r="C14087" t="s">
        <v>317</v>
      </c>
      <c r="D14087">
        <v>2004099</v>
      </c>
      <c r="E14087" t="s">
        <v>245</v>
      </c>
      <c r="F14087" t="s">
        <v>214</v>
      </c>
      <c r="G14087" t="s">
        <v>215</v>
      </c>
      <c r="H14087">
        <v>3</v>
      </c>
      <c r="I14087">
        <v>2017</v>
      </c>
      <c r="J14087">
        <v>1</v>
      </c>
      <c r="L14087">
        <v>23092377</v>
      </c>
      <c r="M14087">
        <v>3.5</v>
      </c>
      <c r="P14087" s="29">
        <f t="shared" si="556"/>
        <v>0.41666666666666669</v>
      </c>
    </row>
    <row r="14088" spans="1:16" hidden="1" x14ac:dyDescent="0.25">
      <c r="A14088">
        <v>196496289</v>
      </c>
      <c r="B14088">
        <v>803407</v>
      </c>
      <c r="C14088" t="s">
        <v>317</v>
      </c>
      <c r="D14088">
        <v>2004116</v>
      </c>
      <c r="E14088" t="s">
        <v>229</v>
      </c>
      <c r="F14088" t="s">
        <v>214</v>
      </c>
      <c r="G14088" t="s">
        <v>215</v>
      </c>
      <c r="H14088">
        <v>2</v>
      </c>
      <c r="I14088">
        <v>2017</v>
      </c>
      <c r="J14088">
        <v>1</v>
      </c>
      <c r="L14088">
        <v>23092365</v>
      </c>
      <c r="M14088">
        <v>6</v>
      </c>
      <c r="P14088" s="29">
        <f t="shared" si="556"/>
        <v>0.83333333333333337</v>
      </c>
    </row>
    <row r="14089" spans="1:16" hidden="1" x14ac:dyDescent="0.25">
      <c r="A14089">
        <v>196496289</v>
      </c>
      <c r="B14089">
        <v>803407</v>
      </c>
      <c r="C14089" t="s">
        <v>317</v>
      </c>
      <c r="D14089">
        <v>2021600</v>
      </c>
      <c r="E14089" t="s">
        <v>219</v>
      </c>
      <c r="F14089" t="s">
        <v>214</v>
      </c>
      <c r="G14089" t="s">
        <v>215</v>
      </c>
      <c r="H14089">
        <v>2</v>
      </c>
      <c r="I14089">
        <v>2017</v>
      </c>
      <c r="J14089">
        <v>2</v>
      </c>
      <c r="L14089">
        <v>23101021</v>
      </c>
      <c r="M14089">
        <v>5</v>
      </c>
      <c r="P14089" s="29">
        <f t="shared" si="556"/>
        <v>0.66666666666666663</v>
      </c>
    </row>
    <row r="14090" spans="1:16" hidden="1" x14ac:dyDescent="0.25">
      <c r="A14090">
        <v>196496289</v>
      </c>
      <c r="B14090">
        <v>803407</v>
      </c>
      <c r="C14090" t="s">
        <v>317</v>
      </c>
      <c r="D14090">
        <v>2004099</v>
      </c>
      <c r="E14090" t="s">
        <v>245</v>
      </c>
      <c r="F14090" t="s">
        <v>214</v>
      </c>
      <c r="G14090" t="s">
        <v>215</v>
      </c>
      <c r="H14090">
        <v>2</v>
      </c>
      <c r="I14090">
        <v>2017</v>
      </c>
      <c r="J14090">
        <v>2</v>
      </c>
      <c r="L14090">
        <v>23097866</v>
      </c>
      <c r="M14090">
        <v>5</v>
      </c>
      <c r="P14090" s="29">
        <f t="shared" si="556"/>
        <v>0.66666666666666663</v>
      </c>
    </row>
    <row r="14091" spans="1:16" hidden="1" x14ac:dyDescent="0.25">
      <c r="A14091">
        <v>196496289</v>
      </c>
      <c r="B14091">
        <v>803407</v>
      </c>
      <c r="C14091" t="s">
        <v>317</v>
      </c>
      <c r="D14091">
        <v>2021756</v>
      </c>
      <c r="E14091" t="s">
        <v>253</v>
      </c>
      <c r="F14091" t="s">
        <v>214</v>
      </c>
      <c r="G14091" t="s">
        <v>215</v>
      </c>
      <c r="H14091">
        <v>4</v>
      </c>
      <c r="I14091">
        <v>2018</v>
      </c>
      <c r="J14091">
        <v>1</v>
      </c>
      <c r="L14091">
        <v>23108113</v>
      </c>
      <c r="P14091" s="29" t="str">
        <f t="shared" si="556"/>
        <v>DRP</v>
      </c>
    </row>
    <row r="14092" spans="1:16" hidden="1" x14ac:dyDescent="0.25">
      <c r="A14092">
        <v>196496289</v>
      </c>
      <c r="B14092">
        <v>803407</v>
      </c>
      <c r="C14092" t="s">
        <v>317</v>
      </c>
      <c r="D14092">
        <v>2021602</v>
      </c>
      <c r="E14092" t="s">
        <v>242</v>
      </c>
      <c r="F14092" t="s">
        <v>214</v>
      </c>
      <c r="G14092" t="s">
        <v>215</v>
      </c>
      <c r="H14092">
        <v>4</v>
      </c>
      <c r="I14092">
        <v>2018</v>
      </c>
      <c r="J14092">
        <v>1</v>
      </c>
      <c r="L14092">
        <v>23108070</v>
      </c>
      <c r="P14092" s="29" t="str">
        <f t="shared" si="556"/>
        <v>DRP</v>
      </c>
    </row>
    <row r="14093" spans="1:16" hidden="1" x14ac:dyDescent="0.25">
      <c r="A14093">
        <v>196496289</v>
      </c>
      <c r="B14093">
        <v>803407</v>
      </c>
      <c r="C14093" t="s">
        <v>317</v>
      </c>
      <c r="D14093">
        <v>2021604</v>
      </c>
      <c r="E14093" t="s">
        <v>330</v>
      </c>
      <c r="F14093" t="s">
        <v>214</v>
      </c>
      <c r="G14093" t="s">
        <v>215</v>
      </c>
      <c r="H14093">
        <v>4</v>
      </c>
      <c r="I14093">
        <v>2018</v>
      </c>
      <c r="J14093">
        <v>1</v>
      </c>
      <c r="L14093">
        <v>23108142</v>
      </c>
      <c r="P14093" s="29" t="str">
        <f t="shared" si="556"/>
        <v>DRP</v>
      </c>
    </row>
    <row r="14094" spans="1:16" hidden="1" x14ac:dyDescent="0.25">
      <c r="A14094">
        <v>196496289</v>
      </c>
      <c r="B14094">
        <v>803407</v>
      </c>
      <c r="C14094" t="s">
        <v>317</v>
      </c>
      <c r="D14094">
        <v>2021793</v>
      </c>
      <c r="E14094" t="s">
        <v>293</v>
      </c>
      <c r="F14094" t="s">
        <v>214</v>
      </c>
      <c r="G14094" t="s">
        <v>215</v>
      </c>
      <c r="H14094">
        <v>4</v>
      </c>
      <c r="I14094">
        <v>2018</v>
      </c>
      <c r="J14094">
        <v>1</v>
      </c>
      <c r="L14094">
        <v>23106136</v>
      </c>
      <c r="P14094" s="29" t="str">
        <f t="shared" si="556"/>
        <v>DRP</v>
      </c>
    </row>
    <row r="14095" spans="1:16" hidden="1" x14ac:dyDescent="0.25">
      <c r="A14095">
        <v>196496289</v>
      </c>
      <c r="B14095">
        <v>803407</v>
      </c>
      <c r="C14095" t="s">
        <v>317</v>
      </c>
      <c r="D14095">
        <v>2019271</v>
      </c>
      <c r="E14095" t="s">
        <v>236</v>
      </c>
      <c r="F14095" t="s">
        <v>214</v>
      </c>
      <c r="G14095" t="s">
        <v>215</v>
      </c>
      <c r="H14095">
        <v>4</v>
      </c>
      <c r="I14095">
        <v>2018</v>
      </c>
      <c r="J14095">
        <v>1</v>
      </c>
      <c r="L14095">
        <v>23104771</v>
      </c>
      <c r="P14095" s="29" t="str">
        <f t="shared" si="556"/>
        <v>DRP</v>
      </c>
    </row>
    <row r="14096" spans="1:16" hidden="1" x14ac:dyDescent="0.25">
      <c r="A14096">
        <v>196499458</v>
      </c>
      <c r="B14096">
        <v>803401</v>
      </c>
      <c r="C14096" t="s">
        <v>318</v>
      </c>
      <c r="D14096">
        <v>2005118</v>
      </c>
      <c r="E14096" t="s">
        <v>223</v>
      </c>
      <c r="F14096" t="s">
        <v>214</v>
      </c>
      <c r="G14096" t="s">
        <v>215</v>
      </c>
      <c r="H14096">
        <v>2</v>
      </c>
      <c r="I14096">
        <v>2016</v>
      </c>
      <c r="J14096">
        <v>1</v>
      </c>
      <c r="L14096">
        <v>23081294</v>
      </c>
      <c r="M14096">
        <v>4</v>
      </c>
      <c r="P14096" s="29">
        <f t="shared" si="556"/>
        <v>0.5</v>
      </c>
    </row>
    <row r="14097" spans="1:16" hidden="1" x14ac:dyDescent="0.25">
      <c r="A14097">
        <v>196499458</v>
      </c>
      <c r="B14097">
        <v>803401</v>
      </c>
      <c r="C14097" t="s">
        <v>318</v>
      </c>
      <c r="D14097">
        <v>2021754</v>
      </c>
      <c r="E14097" t="s">
        <v>216</v>
      </c>
      <c r="F14097" t="s">
        <v>214</v>
      </c>
      <c r="G14097" t="s">
        <v>215</v>
      </c>
      <c r="H14097">
        <v>2</v>
      </c>
      <c r="I14097">
        <v>2016</v>
      </c>
      <c r="J14097">
        <v>1</v>
      </c>
      <c r="L14097">
        <v>23081097</v>
      </c>
      <c r="M14097">
        <v>4</v>
      </c>
      <c r="P14097" s="29">
        <f t="shared" si="556"/>
        <v>0.5</v>
      </c>
    </row>
    <row r="14098" spans="1:16" hidden="1" x14ac:dyDescent="0.25">
      <c r="A14098">
        <v>196499458</v>
      </c>
      <c r="B14098">
        <v>803401</v>
      </c>
      <c r="C14098" t="s">
        <v>318</v>
      </c>
      <c r="D14098">
        <v>2005102</v>
      </c>
      <c r="E14098" t="s">
        <v>218</v>
      </c>
      <c r="F14098" t="s">
        <v>214</v>
      </c>
      <c r="G14098" t="s">
        <v>215</v>
      </c>
      <c r="H14098">
        <v>2</v>
      </c>
      <c r="I14098">
        <v>2016</v>
      </c>
      <c r="J14098">
        <v>1</v>
      </c>
      <c r="L14098">
        <v>23081383</v>
      </c>
      <c r="M14098">
        <v>4.3</v>
      </c>
      <c r="P14098" s="29">
        <f t="shared" si="556"/>
        <v>0.54999999999999993</v>
      </c>
    </row>
    <row r="14099" spans="1:16" hidden="1" x14ac:dyDescent="0.25">
      <c r="A14099">
        <v>196499458</v>
      </c>
      <c r="B14099">
        <v>803401</v>
      </c>
      <c r="C14099" t="s">
        <v>318</v>
      </c>
      <c r="D14099">
        <v>2005099</v>
      </c>
      <c r="E14099" t="s">
        <v>217</v>
      </c>
      <c r="F14099" t="s">
        <v>214</v>
      </c>
      <c r="G14099" t="s">
        <v>215</v>
      </c>
      <c r="H14099">
        <v>2</v>
      </c>
      <c r="I14099">
        <v>2016</v>
      </c>
      <c r="J14099">
        <v>1</v>
      </c>
      <c r="L14099">
        <v>23081376</v>
      </c>
      <c r="M14099">
        <v>4.3</v>
      </c>
      <c r="P14099" s="29">
        <f t="shared" si="556"/>
        <v>0.54999999999999993</v>
      </c>
    </row>
    <row r="14100" spans="1:16" hidden="1" x14ac:dyDescent="0.25">
      <c r="A14100">
        <v>196499458</v>
      </c>
      <c r="B14100">
        <v>803401</v>
      </c>
      <c r="C14100" t="s">
        <v>318</v>
      </c>
      <c r="D14100">
        <v>2021600</v>
      </c>
      <c r="E14100" t="s">
        <v>219</v>
      </c>
      <c r="F14100" t="s">
        <v>214</v>
      </c>
      <c r="G14100" t="s">
        <v>215</v>
      </c>
      <c r="H14100">
        <v>2</v>
      </c>
      <c r="I14100">
        <v>2016</v>
      </c>
      <c r="J14100">
        <v>1</v>
      </c>
      <c r="L14100">
        <v>23081081</v>
      </c>
      <c r="M14100">
        <v>4.5</v>
      </c>
      <c r="P14100" s="29">
        <f t="shared" si="556"/>
        <v>0.58333333333333337</v>
      </c>
    </row>
    <row r="14101" spans="1:16" hidden="1" x14ac:dyDescent="0.25">
      <c r="A14101">
        <v>196499458</v>
      </c>
      <c r="B14101">
        <v>803401</v>
      </c>
      <c r="C14101" t="s">
        <v>318</v>
      </c>
      <c r="D14101">
        <v>2004098</v>
      </c>
      <c r="E14101" t="s">
        <v>213</v>
      </c>
      <c r="F14101" t="s">
        <v>214</v>
      </c>
      <c r="G14101" t="s">
        <v>215</v>
      </c>
      <c r="H14101">
        <v>2</v>
      </c>
      <c r="I14101">
        <v>2016</v>
      </c>
      <c r="J14101">
        <v>1</v>
      </c>
      <c r="L14101">
        <v>23081501</v>
      </c>
      <c r="M14101">
        <v>4.5</v>
      </c>
      <c r="P14101" s="29">
        <f t="shared" si="556"/>
        <v>0.58333333333333337</v>
      </c>
    </row>
    <row r="14102" spans="1:16" hidden="1" x14ac:dyDescent="0.25">
      <c r="A14102">
        <v>196499458</v>
      </c>
      <c r="B14102">
        <v>803401</v>
      </c>
      <c r="C14102" t="s">
        <v>318</v>
      </c>
      <c r="D14102">
        <v>2005131</v>
      </c>
      <c r="E14102" t="s">
        <v>228</v>
      </c>
      <c r="F14102" t="s">
        <v>214</v>
      </c>
      <c r="G14102" t="s">
        <v>215</v>
      </c>
      <c r="H14102">
        <v>4</v>
      </c>
      <c r="I14102">
        <v>2016</v>
      </c>
      <c r="J14102">
        <v>2</v>
      </c>
      <c r="L14102">
        <v>23086517</v>
      </c>
      <c r="P14102" s="29" t="str">
        <f t="shared" si="556"/>
        <v>DRP</v>
      </c>
    </row>
    <row r="14103" spans="1:16" hidden="1" x14ac:dyDescent="0.25">
      <c r="A14103">
        <v>196499458</v>
      </c>
      <c r="B14103">
        <v>803401</v>
      </c>
      <c r="C14103" t="s">
        <v>318</v>
      </c>
      <c r="D14103">
        <v>2004099</v>
      </c>
      <c r="E14103" t="s">
        <v>245</v>
      </c>
      <c r="F14103" t="s">
        <v>214</v>
      </c>
      <c r="G14103" t="s">
        <v>215</v>
      </c>
      <c r="H14103">
        <v>4</v>
      </c>
      <c r="I14103">
        <v>2016</v>
      </c>
      <c r="J14103">
        <v>2</v>
      </c>
      <c r="L14103">
        <v>23085306</v>
      </c>
      <c r="P14103" s="29" t="str">
        <f t="shared" si="556"/>
        <v>DRP</v>
      </c>
    </row>
    <row r="14104" spans="1:16" hidden="1" x14ac:dyDescent="0.25">
      <c r="A14104">
        <v>196499458</v>
      </c>
      <c r="B14104">
        <v>803401</v>
      </c>
      <c r="C14104" t="s">
        <v>318</v>
      </c>
      <c r="D14104">
        <v>2004116</v>
      </c>
      <c r="E14104" t="s">
        <v>229</v>
      </c>
      <c r="F14104" t="s">
        <v>214</v>
      </c>
      <c r="G14104" t="s">
        <v>215</v>
      </c>
      <c r="H14104">
        <v>4</v>
      </c>
      <c r="I14104">
        <v>2016</v>
      </c>
      <c r="J14104">
        <v>2</v>
      </c>
      <c r="L14104">
        <v>23085551</v>
      </c>
      <c r="P14104" s="29" t="str">
        <f t="shared" si="556"/>
        <v>DRP</v>
      </c>
    </row>
    <row r="14105" spans="1:16" hidden="1" x14ac:dyDescent="0.25">
      <c r="A14105">
        <v>196499458</v>
      </c>
      <c r="B14105">
        <v>803401</v>
      </c>
      <c r="C14105" t="s">
        <v>318</v>
      </c>
      <c r="D14105">
        <v>2004112</v>
      </c>
      <c r="E14105" t="s">
        <v>244</v>
      </c>
      <c r="F14105" t="s">
        <v>214</v>
      </c>
      <c r="G14105" t="s">
        <v>215</v>
      </c>
      <c r="H14105">
        <v>2</v>
      </c>
      <c r="I14105">
        <v>2016</v>
      </c>
      <c r="J14105">
        <v>2</v>
      </c>
      <c r="L14105">
        <v>23085447</v>
      </c>
      <c r="M14105">
        <v>4.4000000000000004</v>
      </c>
      <c r="P14105" s="29">
        <f t="shared" si="556"/>
        <v>0.56666666666666676</v>
      </c>
    </row>
    <row r="14106" spans="1:16" hidden="1" x14ac:dyDescent="0.25">
      <c r="A14106">
        <v>196499458</v>
      </c>
      <c r="B14106">
        <v>803401</v>
      </c>
      <c r="C14106" t="s">
        <v>318</v>
      </c>
      <c r="D14106">
        <v>2021580</v>
      </c>
      <c r="E14106" t="s">
        <v>241</v>
      </c>
      <c r="F14106" t="s">
        <v>214</v>
      </c>
      <c r="G14106" t="s">
        <v>215</v>
      </c>
      <c r="H14106">
        <v>3</v>
      </c>
      <c r="I14106">
        <v>2016</v>
      </c>
      <c r="J14106">
        <v>2</v>
      </c>
      <c r="L14106">
        <v>23086828</v>
      </c>
      <c r="M14106">
        <v>2.4</v>
      </c>
      <c r="P14106" s="29">
        <f t="shared" si="556"/>
        <v>0.23333333333333331</v>
      </c>
    </row>
    <row r="14107" spans="1:16" hidden="1" x14ac:dyDescent="0.25">
      <c r="A14107">
        <v>196499458</v>
      </c>
      <c r="B14107">
        <v>803401</v>
      </c>
      <c r="C14107" t="s">
        <v>318</v>
      </c>
      <c r="D14107">
        <v>2021756</v>
      </c>
      <c r="E14107" t="s">
        <v>253</v>
      </c>
      <c r="F14107" t="s">
        <v>214</v>
      </c>
      <c r="G14107" t="s">
        <v>215</v>
      </c>
      <c r="H14107">
        <v>3</v>
      </c>
      <c r="I14107">
        <v>2016</v>
      </c>
      <c r="J14107">
        <v>2</v>
      </c>
      <c r="L14107">
        <v>23086834</v>
      </c>
      <c r="M14107">
        <v>2</v>
      </c>
      <c r="P14107" s="29">
        <f t="shared" si="556"/>
        <v>0.16666666666666666</v>
      </c>
    </row>
    <row r="14108" spans="1:16" hidden="1" x14ac:dyDescent="0.25">
      <c r="A14108">
        <v>196499458</v>
      </c>
      <c r="B14108">
        <v>803401</v>
      </c>
      <c r="C14108" t="s">
        <v>318</v>
      </c>
      <c r="D14108">
        <v>2021602</v>
      </c>
      <c r="E14108" t="s">
        <v>242</v>
      </c>
      <c r="F14108" t="s">
        <v>214</v>
      </c>
      <c r="G14108" t="s">
        <v>215</v>
      </c>
      <c r="H14108">
        <v>3</v>
      </c>
      <c r="I14108">
        <v>2016</v>
      </c>
      <c r="J14108">
        <v>2</v>
      </c>
      <c r="L14108">
        <v>23086747</v>
      </c>
      <c r="M14108">
        <v>2.7</v>
      </c>
      <c r="P14108" s="29">
        <f t="shared" si="556"/>
        <v>0.28333333333333338</v>
      </c>
    </row>
    <row r="14109" spans="1:16" hidden="1" x14ac:dyDescent="0.25">
      <c r="A14109">
        <v>196499458</v>
      </c>
      <c r="B14109">
        <v>803401</v>
      </c>
      <c r="C14109" t="s">
        <v>318</v>
      </c>
      <c r="D14109">
        <v>2021763</v>
      </c>
      <c r="E14109" t="s">
        <v>298</v>
      </c>
      <c r="F14109" t="s">
        <v>214</v>
      </c>
      <c r="G14109" t="s">
        <v>215</v>
      </c>
      <c r="H14109">
        <v>3</v>
      </c>
      <c r="I14109">
        <v>2016</v>
      </c>
      <c r="J14109">
        <v>2</v>
      </c>
      <c r="L14109">
        <v>23086847</v>
      </c>
      <c r="M14109">
        <v>3.2</v>
      </c>
      <c r="P14109" s="29">
        <f t="shared" si="556"/>
        <v>0.3666666666666667</v>
      </c>
    </row>
    <row r="14110" spans="1:16" hidden="1" x14ac:dyDescent="0.25">
      <c r="A14110">
        <v>196499458</v>
      </c>
      <c r="B14110">
        <v>803401</v>
      </c>
      <c r="C14110" t="s">
        <v>318</v>
      </c>
      <c r="D14110">
        <v>2005117</v>
      </c>
      <c r="E14110" t="s">
        <v>220</v>
      </c>
      <c r="F14110" t="s">
        <v>214</v>
      </c>
      <c r="G14110" t="s">
        <v>215</v>
      </c>
      <c r="H14110">
        <v>3</v>
      </c>
      <c r="I14110">
        <v>2016</v>
      </c>
      <c r="J14110">
        <v>2</v>
      </c>
      <c r="L14110">
        <v>23084480</v>
      </c>
      <c r="M14110">
        <v>2.5</v>
      </c>
      <c r="P14110" s="29">
        <f t="shared" si="556"/>
        <v>0.25</v>
      </c>
    </row>
    <row r="14111" spans="1:16" hidden="1" x14ac:dyDescent="0.25">
      <c r="A14111">
        <v>196499458</v>
      </c>
      <c r="B14111">
        <v>803401</v>
      </c>
      <c r="C14111" t="s">
        <v>318</v>
      </c>
      <c r="D14111">
        <v>2021763</v>
      </c>
      <c r="E14111" t="s">
        <v>298</v>
      </c>
      <c r="F14111" t="s">
        <v>214</v>
      </c>
      <c r="G14111" t="s">
        <v>215</v>
      </c>
      <c r="H14111">
        <v>2</v>
      </c>
      <c r="I14111">
        <v>2017</v>
      </c>
      <c r="J14111">
        <v>1</v>
      </c>
      <c r="L14111">
        <v>23091986</v>
      </c>
      <c r="M14111">
        <v>4.5999999999999996</v>
      </c>
      <c r="P14111" s="29">
        <f t="shared" si="556"/>
        <v>0.6</v>
      </c>
    </row>
    <row r="14112" spans="1:16" hidden="1" x14ac:dyDescent="0.25">
      <c r="A14112">
        <v>196499458</v>
      </c>
      <c r="B14112">
        <v>803401</v>
      </c>
      <c r="C14112" t="s">
        <v>318</v>
      </c>
      <c r="D14112">
        <v>2021756</v>
      </c>
      <c r="E14112" t="s">
        <v>253</v>
      </c>
      <c r="F14112" t="s">
        <v>214</v>
      </c>
      <c r="G14112" t="s">
        <v>215</v>
      </c>
      <c r="H14112">
        <v>3</v>
      </c>
      <c r="I14112">
        <v>2017</v>
      </c>
      <c r="J14112">
        <v>1</v>
      </c>
      <c r="L14112">
        <v>23092929</v>
      </c>
      <c r="M14112">
        <v>3.2</v>
      </c>
      <c r="P14112" s="29">
        <f t="shared" si="556"/>
        <v>0.3666666666666667</v>
      </c>
    </row>
    <row r="14113" spans="1:16" hidden="1" x14ac:dyDescent="0.25">
      <c r="A14113">
        <v>196499458</v>
      </c>
      <c r="B14113">
        <v>803401</v>
      </c>
      <c r="C14113" t="s">
        <v>318</v>
      </c>
      <c r="D14113">
        <v>2021580</v>
      </c>
      <c r="E14113" t="s">
        <v>241</v>
      </c>
      <c r="F14113" t="s">
        <v>214</v>
      </c>
      <c r="G14113" t="s">
        <v>215</v>
      </c>
      <c r="H14113">
        <v>3</v>
      </c>
      <c r="I14113">
        <v>2017</v>
      </c>
      <c r="J14113">
        <v>1</v>
      </c>
      <c r="L14113">
        <v>23093919</v>
      </c>
      <c r="M14113">
        <v>2.2000000000000002</v>
      </c>
      <c r="P14113" s="29">
        <f t="shared" si="556"/>
        <v>0.20000000000000004</v>
      </c>
    </row>
    <row r="14114" spans="1:16" hidden="1" x14ac:dyDescent="0.25">
      <c r="A14114">
        <v>196499458</v>
      </c>
      <c r="B14114">
        <v>803401</v>
      </c>
      <c r="C14114" t="s">
        <v>318</v>
      </c>
      <c r="D14114">
        <v>2021602</v>
      </c>
      <c r="E14114" t="s">
        <v>242</v>
      </c>
      <c r="F14114" t="s">
        <v>214</v>
      </c>
      <c r="G14114" t="s">
        <v>215</v>
      </c>
      <c r="H14114">
        <v>3</v>
      </c>
      <c r="I14114">
        <v>2017</v>
      </c>
      <c r="J14114">
        <v>1</v>
      </c>
      <c r="L14114">
        <v>23092928</v>
      </c>
      <c r="M14114">
        <v>2.1</v>
      </c>
      <c r="P14114" s="29">
        <f t="shared" si="556"/>
        <v>0.18333333333333335</v>
      </c>
    </row>
    <row r="14115" spans="1:16" hidden="1" x14ac:dyDescent="0.25">
      <c r="A14115">
        <v>196499458</v>
      </c>
      <c r="B14115">
        <v>803401</v>
      </c>
      <c r="C14115" t="s">
        <v>318</v>
      </c>
      <c r="D14115">
        <v>2005117</v>
      </c>
      <c r="E14115" t="s">
        <v>220</v>
      </c>
      <c r="F14115" t="s">
        <v>214</v>
      </c>
      <c r="G14115" t="s">
        <v>215</v>
      </c>
      <c r="H14115">
        <v>3</v>
      </c>
      <c r="I14115">
        <v>2017</v>
      </c>
      <c r="J14115">
        <v>1</v>
      </c>
      <c r="L14115">
        <v>23091395</v>
      </c>
      <c r="M14115">
        <v>3.5</v>
      </c>
      <c r="P14115" s="29">
        <f t="shared" si="556"/>
        <v>0.41666666666666669</v>
      </c>
    </row>
    <row r="14116" spans="1:16" hidden="1" x14ac:dyDescent="0.25">
      <c r="A14116">
        <v>196499458</v>
      </c>
      <c r="B14116">
        <v>803401</v>
      </c>
      <c r="C14116" t="s">
        <v>318</v>
      </c>
      <c r="D14116">
        <v>2004116</v>
      </c>
      <c r="E14116" t="s">
        <v>229</v>
      </c>
      <c r="F14116" t="s">
        <v>214</v>
      </c>
      <c r="G14116" t="s">
        <v>215</v>
      </c>
      <c r="H14116">
        <v>2</v>
      </c>
      <c r="I14116">
        <v>2017</v>
      </c>
      <c r="J14116">
        <v>1</v>
      </c>
      <c r="L14116">
        <v>23092358</v>
      </c>
      <c r="M14116">
        <v>4.0999999999999996</v>
      </c>
      <c r="P14116" s="29">
        <f t="shared" si="556"/>
        <v>0.51666666666666661</v>
      </c>
    </row>
    <row r="14117" spans="1:16" hidden="1" x14ac:dyDescent="0.25">
      <c r="A14117">
        <v>196570098</v>
      </c>
      <c r="B14117">
        <v>803403</v>
      </c>
      <c r="C14117" t="s">
        <v>224</v>
      </c>
      <c r="D14117">
        <v>2021900</v>
      </c>
      <c r="E14117" t="s">
        <v>216</v>
      </c>
      <c r="F14117" t="s">
        <v>214</v>
      </c>
      <c r="G14117" t="s">
        <v>215</v>
      </c>
      <c r="H14117">
        <v>3</v>
      </c>
      <c r="I14117">
        <v>2015</v>
      </c>
      <c r="J14117">
        <v>1</v>
      </c>
      <c r="L14117">
        <v>23065093</v>
      </c>
      <c r="M14117">
        <v>3.3</v>
      </c>
      <c r="P14117" s="29">
        <f t="shared" ref="P14117:P14127" si="557">IF(AND(ISNUMBER(M14117),H14117&lt;&gt;4,N14117&lt;&gt;"X"),(M14117-1)/6,IF(H14117=4,"DRP",IF(AND(H14117=3,M14117="NA"),"BAD",IF(AND(H14117=2),"CVL",IF(AND(H14117=1,ISBLANK(M14117)),"NULL","UNK")))))</f>
        <v>0.3833333333333333</v>
      </c>
    </row>
    <row r="14118" spans="1:16" hidden="1" x14ac:dyDescent="0.25">
      <c r="A14118">
        <v>196570098</v>
      </c>
      <c r="B14118">
        <v>803403</v>
      </c>
      <c r="C14118" t="s">
        <v>224</v>
      </c>
      <c r="D14118">
        <v>2021879</v>
      </c>
      <c r="E14118" t="s">
        <v>219</v>
      </c>
      <c r="F14118" t="s">
        <v>214</v>
      </c>
      <c r="G14118" t="s">
        <v>215</v>
      </c>
      <c r="H14118">
        <v>3</v>
      </c>
      <c r="I14118">
        <v>2015</v>
      </c>
      <c r="J14118">
        <v>1</v>
      </c>
      <c r="L14118">
        <v>23065089</v>
      </c>
      <c r="M14118">
        <v>2.2999999999999998</v>
      </c>
      <c r="P14118" s="29">
        <f t="shared" si="557"/>
        <v>0.21666666666666665</v>
      </c>
    </row>
    <row r="14119" spans="1:16" hidden="1" x14ac:dyDescent="0.25">
      <c r="A14119">
        <v>196570098</v>
      </c>
      <c r="B14119">
        <v>803403</v>
      </c>
      <c r="C14119" t="s">
        <v>224</v>
      </c>
      <c r="D14119">
        <v>2005125</v>
      </c>
      <c r="E14119" t="s">
        <v>223</v>
      </c>
      <c r="F14119" t="s">
        <v>214</v>
      </c>
      <c r="G14119" t="s">
        <v>215</v>
      </c>
      <c r="H14119">
        <v>3</v>
      </c>
      <c r="I14119">
        <v>2015</v>
      </c>
      <c r="J14119">
        <v>1</v>
      </c>
      <c r="L14119">
        <v>23065084</v>
      </c>
      <c r="M14119">
        <v>3.1</v>
      </c>
      <c r="P14119" s="29">
        <f t="shared" si="557"/>
        <v>0.35000000000000003</v>
      </c>
    </row>
    <row r="14120" spans="1:16" hidden="1" x14ac:dyDescent="0.25">
      <c r="A14120">
        <v>196570098</v>
      </c>
      <c r="B14120">
        <v>803403</v>
      </c>
      <c r="C14120" t="s">
        <v>224</v>
      </c>
      <c r="D14120">
        <v>2005111</v>
      </c>
      <c r="E14120" t="s">
        <v>218</v>
      </c>
      <c r="F14120" t="s">
        <v>214</v>
      </c>
      <c r="G14120" t="s">
        <v>215</v>
      </c>
      <c r="H14120">
        <v>3</v>
      </c>
      <c r="I14120">
        <v>2015</v>
      </c>
      <c r="J14120">
        <v>1</v>
      </c>
      <c r="L14120">
        <v>23065095</v>
      </c>
      <c r="M14120">
        <v>1.7</v>
      </c>
      <c r="P14120" s="29">
        <f t="shared" si="557"/>
        <v>0.11666666666666665</v>
      </c>
    </row>
    <row r="14121" spans="1:16" hidden="1" x14ac:dyDescent="0.25">
      <c r="A14121">
        <v>196570098</v>
      </c>
      <c r="B14121">
        <v>803403</v>
      </c>
      <c r="C14121" t="s">
        <v>224</v>
      </c>
      <c r="D14121">
        <v>2005108</v>
      </c>
      <c r="E14121" t="s">
        <v>217</v>
      </c>
      <c r="F14121" t="s">
        <v>214</v>
      </c>
      <c r="G14121" t="s">
        <v>215</v>
      </c>
      <c r="H14121">
        <v>3</v>
      </c>
      <c r="I14121">
        <v>2015</v>
      </c>
      <c r="J14121">
        <v>1</v>
      </c>
      <c r="L14121">
        <v>23065086</v>
      </c>
      <c r="M14121">
        <v>2.9</v>
      </c>
      <c r="P14121" s="29">
        <f t="shared" si="557"/>
        <v>0.31666666666666665</v>
      </c>
    </row>
    <row r="14122" spans="1:16" hidden="1" x14ac:dyDescent="0.25">
      <c r="A14122">
        <v>196570098</v>
      </c>
      <c r="B14122">
        <v>803403</v>
      </c>
      <c r="C14122" t="s">
        <v>224</v>
      </c>
      <c r="D14122">
        <v>2004172</v>
      </c>
      <c r="E14122" t="s">
        <v>213</v>
      </c>
      <c r="F14122" t="s">
        <v>214</v>
      </c>
      <c r="G14122" t="s">
        <v>215</v>
      </c>
      <c r="H14122">
        <v>2</v>
      </c>
      <c r="I14122">
        <v>2015</v>
      </c>
      <c r="J14122">
        <v>1</v>
      </c>
      <c r="L14122">
        <v>23067065</v>
      </c>
      <c r="M14122">
        <v>6.7</v>
      </c>
      <c r="P14122" s="29">
        <f t="shared" si="557"/>
        <v>0.95000000000000007</v>
      </c>
    </row>
    <row r="14123" spans="1:16" hidden="1" x14ac:dyDescent="0.25">
      <c r="A14123">
        <v>196570098</v>
      </c>
      <c r="B14123">
        <v>803403</v>
      </c>
      <c r="C14123" t="s">
        <v>224</v>
      </c>
      <c r="D14123">
        <v>2004183</v>
      </c>
      <c r="E14123" t="s">
        <v>244</v>
      </c>
      <c r="F14123" t="s">
        <v>214</v>
      </c>
      <c r="G14123" t="s">
        <v>215</v>
      </c>
      <c r="H14123">
        <v>4</v>
      </c>
      <c r="I14123">
        <v>2015</v>
      </c>
      <c r="J14123">
        <v>2</v>
      </c>
      <c r="L14123">
        <v>23072786</v>
      </c>
      <c r="P14123" s="29" t="str">
        <f t="shared" si="557"/>
        <v>DRP</v>
      </c>
    </row>
    <row r="14124" spans="1:16" hidden="1" x14ac:dyDescent="0.25">
      <c r="A14124">
        <v>196570098</v>
      </c>
      <c r="B14124">
        <v>803403</v>
      </c>
      <c r="C14124" t="s">
        <v>224</v>
      </c>
      <c r="D14124">
        <v>2004186</v>
      </c>
      <c r="E14124" t="s">
        <v>229</v>
      </c>
      <c r="F14124" t="s">
        <v>214</v>
      </c>
      <c r="G14124" t="s">
        <v>215</v>
      </c>
      <c r="H14124">
        <v>4</v>
      </c>
      <c r="I14124">
        <v>2015</v>
      </c>
      <c r="J14124">
        <v>2</v>
      </c>
      <c r="L14124">
        <v>23072879</v>
      </c>
      <c r="P14124" s="29" t="str">
        <f t="shared" si="557"/>
        <v>DRP</v>
      </c>
    </row>
    <row r="14125" spans="1:16" hidden="1" x14ac:dyDescent="0.25">
      <c r="A14125">
        <v>196570098</v>
      </c>
      <c r="B14125">
        <v>803403</v>
      </c>
      <c r="C14125" t="s">
        <v>224</v>
      </c>
      <c r="D14125">
        <v>2005124</v>
      </c>
      <c r="E14125" t="s">
        <v>220</v>
      </c>
      <c r="F14125" t="s">
        <v>214</v>
      </c>
      <c r="G14125" t="s">
        <v>215</v>
      </c>
      <c r="H14125">
        <v>4</v>
      </c>
      <c r="I14125">
        <v>2015</v>
      </c>
      <c r="J14125">
        <v>2</v>
      </c>
      <c r="L14125">
        <v>23072066</v>
      </c>
      <c r="P14125" s="29" t="str">
        <f t="shared" si="557"/>
        <v>DRP</v>
      </c>
    </row>
    <row r="14126" spans="1:16" hidden="1" x14ac:dyDescent="0.25">
      <c r="A14126">
        <v>196570098</v>
      </c>
      <c r="B14126">
        <v>803403</v>
      </c>
      <c r="C14126" t="s">
        <v>224</v>
      </c>
      <c r="D14126">
        <v>2005108</v>
      </c>
      <c r="E14126" t="s">
        <v>217</v>
      </c>
      <c r="F14126" t="s">
        <v>214</v>
      </c>
      <c r="G14126" t="s">
        <v>215</v>
      </c>
      <c r="H14126">
        <v>4</v>
      </c>
      <c r="I14126">
        <v>2015</v>
      </c>
      <c r="J14126">
        <v>2</v>
      </c>
      <c r="L14126">
        <v>23072062</v>
      </c>
      <c r="P14126" s="29" t="str">
        <f t="shared" si="557"/>
        <v>DRP</v>
      </c>
    </row>
    <row r="14127" spans="1:16" hidden="1" x14ac:dyDescent="0.25">
      <c r="A14127">
        <v>196570098</v>
      </c>
      <c r="B14127">
        <v>803403</v>
      </c>
      <c r="C14127" t="s">
        <v>224</v>
      </c>
      <c r="D14127">
        <v>2021879</v>
      </c>
      <c r="E14127" t="s">
        <v>219</v>
      </c>
      <c r="F14127" t="s">
        <v>214</v>
      </c>
      <c r="G14127" t="s">
        <v>215</v>
      </c>
      <c r="H14127">
        <v>4</v>
      </c>
      <c r="I14127">
        <v>2015</v>
      </c>
      <c r="J14127">
        <v>2</v>
      </c>
      <c r="L14127">
        <v>23072061</v>
      </c>
      <c r="P14127" s="29" t="str">
        <f t="shared" si="557"/>
        <v>DRP</v>
      </c>
    </row>
    <row r="14128" spans="1:16" hidden="1" x14ac:dyDescent="0.25">
      <c r="A14128">
        <v>196570098</v>
      </c>
      <c r="B14128">
        <v>803403</v>
      </c>
      <c r="C14128" t="s">
        <v>224</v>
      </c>
      <c r="D14128">
        <v>2004186</v>
      </c>
      <c r="E14128" t="s">
        <v>229</v>
      </c>
      <c r="F14128" t="s">
        <v>214</v>
      </c>
      <c r="G14128" t="s">
        <v>215</v>
      </c>
      <c r="H14128">
        <v>2</v>
      </c>
      <c r="I14128">
        <v>2017</v>
      </c>
      <c r="J14128">
        <v>1</v>
      </c>
      <c r="L14128">
        <v>23091974</v>
      </c>
      <c r="M14128">
        <v>6.1</v>
      </c>
      <c r="P14128" s="29">
        <f t="shared" ref="P14128:P14170" si="558">IF(AND(ISNUMBER(M14128),H14128&lt;&gt;4),(M14128-1)/6,IF(H14128=4,"DRP",IF(AND(H14128=3,M14128="NA"),"BAD",IF(AND(H14128=2),"CVL",IF(AND(H14128=1,ISBLANK(M14128)),"NULL","UNK")))))</f>
        <v>0.85</v>
      </c>
    </row>
    <row r="14129" spans="1:16" hidden="1" x14ac:dyDescent="0.25">
      <c r="A14129">
        <v>196570098</v>
      </c>
      <c r="B14129">
        <v>803403</v>
      </c>
      <c r="C14129" t="s">
        <v>224</v>
      </c>
      <c r="D14129">
        <v>2004183</v>
      </c>
      <c r="E14129" t="s">
        <v>244</v>
      </c>
      <c r="F14129" t="s">
        <v>214</v>
      </c>
      <c r="G14129" t="s">
        <v>215</v>
      </c>
      <c r="H14129">
        <v>3</v>
      </c>
      <c r="I14129">
        <v>2017</v>
      </c>
      <c r="J14129">
        <v>1</v>
      </c>
      <c r="L14129">
        <v>23091964</v>
      </c>
      <c r="M14129" t="s">
        <v>221</v>
      </c>
      <c r="P14129" s="29" t="str">
        <f t="shared" si="558"/>
        <v>BAD</v>
      </c>
    </row>
    <row r="14130" spans="1:16" hidden="1" x14ac:dyDescent="0.25">
      <c r="A14130">
        <v>196570098</v>
      </c>
      <c r="B14130">
        <v>803403</v>
      </c>
      <c r="C14130" t="s">
        <v>224</v>
      </c>
      <c r="D14130">
        <v>2004183</v>
      </c>
      <c r="E14130" t="s">
        <v>244</v>
      </c>
      <c r="F14130" t="s">
        <v>214</v>
      </c>
      <c r="G14130" t="s">
        <v>215</v>
      </c>
      <c r="H14130">
        <v>2</v>
      </c>
      <c r="I14130">
        <v>2017</v>
      </c>
      <c r="J14130">
        <v>2</v>
      </c>
      <c r="L14130">
        <v>23099822</v>
      </c>
      <c r="M14130">
        <v>5.0999999999999996</v>
      </c>
      <c r="P14130" s="29">
        <f t="shared" si="558"/>
        <v>0.68333333333333324</v>
      </c>
    </row>
    <row r="14131" spans="1:16" hidden="1" x14ac:dyDescent="0.25">
      <c r="A14131">
        <v>196616349</v>
      </c>
      <c r="B14131">
        <v>803400</v>
      </c>
      <c r="C14131" t="s">
        <v>212</v>
      </c>
      <c r="D14131">
        <v>2005117</v>
      </c>
      <c r="E14131" t="s">
        <v>220</v>
      </c>
      <c r="F14131" t="s">
        <v>214</v>
      </c>
      <c r="G14131" t="s">
        <v>215</v>
      </c>
      <c r="H14131">
        <v>2</v>
      </c>
      <c r="I14131">
        <v>2016</v>
      </c>
      <c r="J14131">
        <v>1</v>
      </c>
      <c r="L14131">
        <v>23078732</v>
      </c>
      <c r="M14131">
        <v>6.2</v>
      </c>
      <c r="P14131" s="29">
        <f t="shared" si="558"/>
        <v>0.8666666666666667</v>
      </c>
    </row>
    <row r="14132" spans="1:16" hidden="1" x14ac:dyDescent="0.25">
      <c r="A14132">
        <v>196616349</v>
      </c>
      <c r="B14132">
        <v>803400</v>
      </c>
      <c r="C14132" t="s">
        <v>212</v>
      </c>
      <c r="D14132">
        <v>2021754</v>
      </c>
      <c r="E14132" t="s">
        <v>216</v>
      </c>
      <c r="F14132" t="s">
        <v>214</v>
      </c>
      <c r="G14132" t="s">
        <v>215</v>
      </c>
      <c r="H14132">
        <v>2</v>
      </c>
      <c r="I14132">
        <v>2016</v>
      </c>
      <c r="J14132">
        <v>1</v>
      </c>
      <c r="L14132">
        <v>23081129</v>
      </c>
      <c r="M14132">
        <v>4.5999999999999996</v>
      </c>
      <c r="P14132" s="29">
        <f t="shared" si="558"/>
        <v>0.6</v>
      </c>
    </row>
    <row r="14133" spans="1:16" hidden="1" x14ac:dyDescent="0.25">
      <c r="A14133">
        <v>196616349</v>
      </c>
      <c r="B14133">
        <v>803400</v>
      </c>
      <c r="C14133" t="s">
        <v>212</v>
      </c>
      <c r="D14133">
        <v>2005102</v>
      </c>
      <c r="E14133" t="s">
        <v>218</v>
      </c>
      <c r="F14133" t="s">
        <v>214</v>
      </c>
      <c r="G14133" t="s">
        <v>215</v>
      </c>
      <c r="H14133">
        <v>2</v>
      </c>
      <c r="I14133">
        <v>2016</v>
      </c>
      <c r="J14133">
        <v>1</v>
      </c>
      <c r="L14133">
        <v>23081385</v>
      </c>
      <c r="M14133">
        <v>4.4000000000000004</v>
      </c>
      <c r="P14133" s="29">
        <f t="shared" si="558"/>
        <v>0.56666666666666676</v>
      </c>
    </row>
    <row r="14134" spans="1:16" hidden="1" x14ac:dyDescent="0.25">
      <c r="A14134">
        <v>196616349</v>
      </c>
      <c r="B14134">
        <v>803400</v>
      </c>
      <c r="C14134" t="s">
        <v>212</v>
      </c>
      <c r="D14134">
        <v>2005099</v>
      </c>
      <c r="E14134" t="s">
        <v>217</v>
      </c>
      <c r="F14134" t="s">
        <v>214</v>
      </c>
      <c r="G14134" t="s">
        <v>215</v>
      </c>
      <c r="H14134">
        <v>2</v>
      </c>
      <c r="I14134">
        <v>2016</v>
      </c>
      <c r="J14134">
        <v>1</v>
      </c>
      <c r="L14134">
        <v>23081378</v>
      </c>
      <c r="M14134">
        <v>4.4000000000000004</v>
      </c>
      <c r="P14134" s="29">
        <f t="shared" si="558"/>
        <v>0.56666666666666676</v>
      </c>
    </row>
    <row r="14135" spans="1:16" hidden="1" x14ac:dyDescent="0.25">
      <c r="A14135">
        <v>196616349</v>
      </c>
      <c r="B14135">
        <v>803400</v>
      </c>
      <c r="C14135" t="s">
        <v>212</v>
      </c>
      <c r="D14135">
        <v>2021600</v>
      </c>
      <c r="E14135" t="s">
        <v>219</v>
      </c>
      <c r="F14135" t="s">
        <v>214</v>
      </c>
      <c r="G14135" t="s">
        <v>215</v>
      </c>
      <c r="H14135">
        <v>2</v>
      </c>
      <c r="I14135">
        <v>2016</v>
      </c>
      <c r="J14135">
        <v>1</v>
      </c>
      <c r="L14135">
        <v>23081085</v>
      </c>
      <c r="M14135">
        <v>4</v>
      </c>
      <c r="P14135" s="29">
        <f t="shared" si="558"/>
        <v>0.5</v>
      </c>
    </row>
    <row r="14136" spans="1:16" hidden="1" x14ac:dyDescent="0.25">
      <c r="A14136">
        <v>196616349</v>
      </c>
      <c r="B14136">
        <v>803400</v>
      </c>
      <c r="C14136" t="s">
        <v>212</v>
      </c>
      <c r="D14136">
        <v>2004098</v>
      </c>
      <c r="E14136" t="s">
        <v>213</v>
      </c>
      <c r="F14136" t="s">
        <v>214</v>
      </c>
      <c r="G14136" t="s">
        <v>215</v>
      </c>
      <c r="H14136">
        <v>2</v>
      </c>
      <c r="I14136">
        <v>2016</v>
      </c>
      <c r="J14136">
        <v>1</v>
      </c>
      <c r="L14136">
        <v>23078141</v>
      </c>
      <c r="M14136">
        <v>6.4</v>
      </c>
      <c r="P14136" s="29">
        <f t="shared" si="558"/>
        <v>0.9</v>
      </c>
    </row>
    <row r="14137" spans="1:16" hidden="1" x14ac:dyDescent="0.25">
      <c r="A14137">
        <v>196616349</v>
      </c>
      <c r="B14137">
        <v>803400</v>
      </c>
      <c r="C14137" t="s">
        <v>212</v>
      </c>
      <c r="D14137">
        <v>2021795</v>
      </c>
      <c r="E14137" t="s">
        <v>222</v>
      </c>
      <c r="F14137" t="s">
        <v>214</v>
      </c>
      <c r="G14137" t="s">
        <v>215</v>
      </c>
      <c r="H14137">
        <v>3</v>
      </c>
      <c r="I14137">
        <v>2016</v>
      </c>
      <c r="J14137">
        <v>2</v>
      </c>
      <c r="L14137">
        <v>23084481</v>
      </c>
      <c r="M14137" t="s">
        <v>221</v>
      </c>
      <c r="P14137" s="29" t="str">
        <f t="shared" si="558"/>
        <v>BAD</v>
      </c>
    </row>
    <row r="14138" spans="1:16" hidden="1" x14ac:dyDescent="0.25">
      <c r="A14138">
        <v>196616349</v>
      </c>
      <c r="B14138">
        <v>803400</v>
      </c>
      <c r="C14138" t="s">
        <v>212</v>
      </c>
      <c r="D14138">
        <v>2005118</v>
      </c>
      <c r="E14138" t="s">
        <v>223</v>
      </c>
      <c r="F14138" t="s">
        <v>214</v>
      </c>
      <c r="G14138" t="s">
        <v>215</v>
      </c>
      <c r="H14138">
        <v>3</v>
      </c>
      <c r="I14138">
        <v>2016</v>
      </c>
      <c r="J14138">
        <v>2</v>
      </c>
      <c r="L14138">
        <v>23086743</v>
      </c>
      <c r="M14138">
        <v>3</v>
      </c>
      <c r="P14138" s="29">
        <f t="shared" si="558"/>
        <v>0.33333333333333331</v>
      </c>
    </row>
    <row r="14139" spans="1:16" hidden="1" x14ac:dyDescent="0.25">
      <c r="A14139">
        <v>196616349</v>
      </c>
      <c r="B14139">
        <v>803400</v>
      </c>
      <c r="C14139" t="s">
        <v>212</v>
      </c>
      <c r="D14139">
        <v>2021756</v>
      </c>
      <c r="E14139" t="s">
        <v>253</v>
      </c>
      <c r="F14139" t="s">
        <v>214</v>
      </c>
      <c r="G14139" t="s">
        <v>215</v>
      </c>
      <c r="H14139">
        <v>3</v>
      </c>
      <c r="I14139">
        <v>2016</v>
      </c>
      <c r="J14139">
        <v>2</v>
      </c>
      <c r="L14139">
        <v>23086840</v>
      </c>
      <c r="M14139">
        <v>1.7</v>
      </c>
      <c r="P14139" s="29">
        <f t="shared" si="558"/>
        <v>0.11666666666666665</v>
      </c>
    </row>
    <row r="14140" spans="1:16" hidden="1" x14ac:dyDescent="0.25">
      <c r="A14140">
        <v>196616349</v>
      </c>
      <c r="B14140">
        <v>803400</v>
      </c>
      <c r="C14140" t="s">
        <v>212</v>
      </c>
      <c r="D14140">
        <v>2021602</v>
      </c>
      <c r="E14140" t="s">
        <v>242</v>
      </c>
      <c r="F14140" t="s">
        <v>214</v>
      </c>
      <c r="G14140" t="s">
        <v>215</v>
      </c>
      <c r="H14140">
        <v>3</v>
      </c>
      <c r="I14140">
        <v>2016</v>
      </c>
      <c r="J14140">
        <v>2</v>
      </c>
      <c r="L14140">
        <v>23086747</v>
      </c>
      <c r="M14140">
        <v>2.1</v>
      </c>
      <c r="P14140" s="29">
        <f t="shared" si="558"/>
        <v>0.18333333333333335</v>
      </c>
    </row>
    <row r="14141" spans="1:16" hidden="1" x14ac:dyDescent="0.25">
      <c r="A14141">
        <v>196616349</v>
      </c>
      <c r="B14141">
        <v>803400</v>
      </c>
      <c r="C14141" t="s">
        <v>212</v>
      </c>
      <c r="D14141">
        <v>2021580</v>
      </c>
      <c r="E14141" t="s">
        <v>241</v>
      </c>
      <c r="F14141" t="s">
        <v>214</v>
      </c>
      <c r="G14141" t="s">
        <v>215</v>
      </c>
      <c r="H14141">
        <v>3</v>
      </c>
      <c r="I14141">
        <v>2016</v>
      </c>
      <c r="J14141">
        <v>2</v>
      </c>
      <c r="L14141">
        <v>23086826</v>
      </c>
      <c r="M14141">
        <v>2.4</v>
      </c>
      <c r="P14141" s="29">
        <f t="shared" si="558"/>
        <v>0.23333333333333331</v>
      </c>
    </row>
    <row r="14142" spans="1:16" hidden="1" x14ac:dyDescent="0.25">
      <c r="A14142">
        <v>196616349</v>
      </c>
      <c r="B14142">
        <v>803400</v>
      </c>
      <c r="C14142" t="s">
        <v>212</v>
      </c>
      <c r="D14142">
        <v>2004112</v>
      </c>
      <c r="E14142" t="s">
        <v>244</v>
      </c>
      <c r="F14142" t="s">
        <v>214</v>
      </c>
      <c r="G14142" t="s">
        <v>215</v>
      </c>
      <c r="H14142">
        <v>3</v>
      </c>
      <c r="I14142">
        <v>2016</v>
      </c>
      <c r="J14142">
        <v>2</v>
      </c>
      <c r="L14142">
        <v>23085510</v>
      </c>
      <c r="M14142">
        <v>1.1000000000000001</v>
      </c>
      <c r="P14142" s="29">
        <f t="shared" si="558"/>
        <v>1.666666666666668E-2</v>
      </c>
    </row>
    <row r="14143" spans="1:16" hidden="1" x14ac:dyDescent="0.25">
      <c r="A14143">
        <v>196616349</v>
      </c>
      <c r="B14143">
        <v>803400</v>
      </c>
      <c r="C14143" t="s">
        <v>212</v>
      </c>
      <c r="D14143">
        <v>2019273</v>
      </c>
      <c r="E14143" t="s">
        <v>248</v>
      </c>
      <c r="F14143" t="s">
        <v>214</v>
      </c>
      <c r="G14143" t="s">
        <v>215</v>
      </c>
      <c r="H14143">
        <v>2</v>
      </c>
      <c r="I14143">
        <v>2016</v>
      </c>
      <c r="J14143">
        <v>2</v>
      </c>
      <c r="M14143" t="s">
        <v>232</v>
      </c>
      <c r="N14143" t="s">
        <v>231</v>
      </c>
      <c r="P14143" s="29" t="str">
        <f t="shared" si="558"/>
        <v>CVL</v>
      </c>
    </row>
    <row r="14144" spans="1:16" hidden="1" x14ac:dyDescent="0.25">
      <c r="A14144">
        <v>196616349</v>
      </c>
      <c r="B14144">
        <v>803400</v>
      </c>
      <c r="C14144" t="s">
        <v>212</v>
      </c>
      <c r="D14144">
        <v>2019272</v>
      </c>
      <c r="E14144" t="s">
        <v>249</v>
      </c>
      <c r="F14144" t="s">
        <v>214</v>
      </c>
      <c r="G14144" t="s">
        <v>215</v>
      </c>
      <c r="H14144">
        <v>2</v>
      </c>
      <c r="I14144">
        <v>2016</v>
      </c>
      <c r="J14144">
        <v>2</v>
      </c>
      <c r="M14144" t="s">
        <v>232</v>
      </c>
      <c r="N14144" t="s">
        <v>231</v>
      </c>
      <c r="P14144" s="29" t="str">
        <f t="shared" si="558"/>
        <v>CVL</v>
      </c>
    </row>
    <row r="14145" spans="1:16" hidden="1" x14ac:dyDescent="0.25">
      <c r="A14145">
        <v>196616349</v>
      </c>
      <c r="B14145">
        <v>803400</v>
      </c>
      <c r="C14145" t="s">
        <v>212</v>
      </c>
      <c r="D14145">
        <v>2019271</v>
      </c>
      <c r="E14145" t="s">
        <v>236</v>
      </c>
      <c r="F14145" t="s">
        <v>214</v>
      </c>
      <c r="G14145" t="s">
        <v>215</v>
      </c>
      <c r="H14145">
        <v>2</v>
      </c>
      <c r="I14145">
        <v>2016</v>
      </c>
      <c r="J14145">
        <v>2</v>
      </c>
      <c r="M14145" t="s">
        <v>232</v>
      </c>
      <c r="N14145" t="s">
        <v>231</v>
      </c>
      <c r="P14145" s="29" t="str">
        <f t="shared" si="558"/>
        <v>CVL</v>
      </c>
    </row>
    <row r="14146" spans="1:16" hidden="1" x14ac:dyDescent="0.25">
      <c r="A14146">
        <v>196686746</v>
      </c>
      <c r="B14146">
        <v>803400</v>
      </c>
      <c r="C14146" t="s">
        <v>212</v>
      </c>
      <c r="D14146">
        <v>2021600</v>
      </c>
      <c r="E14146" t="s">
        <v>219</v>
      </c>
      <c r="F14146" t="s">
        <v>214</v>
      </c>
      <c r="G14146" t="s">
        <v>215</v>
      </c>
      <c r="H14146">
        <v>2</v>
      </c>
      <c r="I14146">
        <v>2016</v>
      </c>
      <c r="J14146">
        <v>1</v>
      </c>
      <c r="L14146">
        <v>23081085</v>
      </c>
      <c r="M14146">
        <v>4.2</v>
      </c>
      <c r="P14146" s="29">
        <f t="shared" si="558"/>
        <v>0.53333333333333333</v>
      </c>
    </row>
    <row r="14147" spans="1:16" hidden="1" x14ac:dyDescent="0.25">
      <c r="A14147">
        <v>196686746</v>
      </c>
      <c r="B14147">
        <v>803400</v>
      </c>
      <c r="C14147" t="s">
        <v>212</v>
      </c>
      <c r="D14147">
        <v>2004098</v>
      </c>
      <c r="E14147" t="s">
        <v>213</v>
      </c>
      <c r="F14147" t="s">
        <v>214</v>
      </c>
      <c r="G14147" t="s">
        <v>215</v>
      </c>
      <c r="H14147">
        <v>2</v>
      </c>
      <c r="I14147">
        <v>2016</v>
      </c>
      <c r="J14147">
        <v>1</v>
      </c>
      <c r="L14147">
        <v>23078065</v>
      </c>
      <c r="M14147">
        <v>6</v>
      </c>
      <c r="P14147" s="29">
        <f t="shared" si="558"/>
        <v>0.83333333333333337</v>
      </c>
    </row>
    <row r="14148" spans="1:16" hidden="1" x14ac:dyDescent="0.25">
      <c r="A14148">
        <v>196686746</v>
      </c>
      <c r="B14148">
        <v>803400</v>
      </c>
      <c r="C14148" t="s">
        <v>212</v>
      </c>
      <c r="D14148">
        <v>2005099</v>
      </c>
      <c r="E14148" t="s">
        <v>217</v>
      </c>
      <c r="F14148" t="s">
        <v>214</v>
      </c>
      <c r="G14148" t="s">
        <v>215</v>
      </c>
      <c r="H14148">
        <v>2</v>
      </c>
      <c r="I14148">
        <v>2016</v>
      </c>
      <c r="J14148">
        <v>1</v>
      </c>
      <c r="L14148">
        <v>23081378</v>
      </c>
      <c r="M14148">
        <v>5.4</v>
      </c>
      <c r="P14148" s="29">
        <f t="shared" si="558"/>
        <v>0.73333333333333339</v>
      </c>
    </row>
    <row r="14149" spans="1:16" hidden="1" x14ac:dyDescent="0.25">
      <c r="A14149">
        <v>196686746</v>
      </c>
      <c r="B14149">
        <v>803400</v>
      </c>
      <c r="C14149" t="s">
        <v>212</v>
      </c>
      <c r="D14149">
        <v>2005102</v>
      </c>
      <c r="E14149" t="s">
        <v>218</v>
      </c>
      <c r="F14149" t="s">
        <v>214</v>
      </c>
      <c r="G14149" t="s">
        <v>215</v>
      </c>
      <c r="H14149">
        <v>3</v>
      </c>
      <c r="I14149">
        <v>2016</v>
      </c>
      <c r="J14149">
        <v>1</v>
      </c>
      <c r="L14149">
        <v>23081385</v>
      </c>
      <c r="M14149">
        <v>3.8</v>
      </c>
      <c r="P14149" s="29">
        <f t="shared" si="558"/>
        <v>0.46666666666666662</v>
      </c>
    </row>
    <row r="14150" spans="1:16" hidden="1" x14ac:dyDescent="0.25">
      <c r="A14150">
        <v>196686746</v>
      </c>
      <c r="B14150">
        <v>803400</v>
      </c>
      <c r="C14150" t="s">
        <v>212</v>
      </c>
      <c r="D14150">
        <v>2021754</v>
      </c>
      <c r="E14150" t="s">
        <v>216</v>
      </c>
      <c r="F14150" t="s">
        <v>214</v>
      </c>
      <c r="G14150" t="s">
        <v>215</v>
      </c>
      <c r="H14150">
        <v>2</v>
      </c>
      <c r="I14150">
        <v>2016</v>
      </c>
      <c r="J14150">
        <v>1</v>
      </c>
      <c r="L14150">
        <v>23081130</v>
      </c>
      <c r="M14150">
        <v>4.5999999999999996</v>
      </c>
      <c r="P14150" s="29">
        <f t="shared" si="558"/>
        <v>0.6</v>
      </c>
    </row>
    <row r="14151" spans="1:16" hidden="1" x14ac:dyDescent="0.25">
      <c r="A14151">
        <v>196686746</v>
      </c>
      <c r="B14151">
        <v>803400</v>
      </c>
      <c r="C14151" t="s">
        <v>212</v>
      </c>
      <c r="D14151">
        <v>2005117</v>
      </c>
      <c r="E14151" t="s">
        <v>220</v>
      </c>
      <c r="F14151" t="s">
        <v>214</v>
      </c>
      <c r="G14151" t="s">
        <v>215</v>
      </c>
      <c r="H14151">
        <v>2</v>
      </c>
      <c r="I14151">
        <v>2016</v>
      </c>
      <c r="J14151">
        <v>1</v>
      </c>
      <c r="L14151">
        <v>23078733</v>
      </c>
      <c r="M14151">
        <v>5</v>
      </c>
      <c r="P14151" s="29">
        <f t="shared" si="558"/>
        <v>0.66666666666666663</v>
      </c>
    </row>
    <row r="14152" spans="1:16" hidden="1" x14ac:dyDescent="0.25">
      <c r="A14152">
        <v>196686746</v>
      </c>
      <c r="B14152">
        <v>803400</v>
      </c>
      <c r="C14152" t="s">
        <v>212</v>
      </c>
      <c r="D14152">
        <v>2005102</v>
      </c>
      <c r="E14152" t="s">
        <v>218</v>
      </c>
      <c r="F14152" t="s">
        <v>214</v>
      </c>
      <c r="G14152" t="s">
        <v>215</v>
      </c>
      <c r="H14152">
        <v>3</v>
      </c>
      <c r="I14152">
        <v>2016</v>
      </c>
      <c r="J14152">
        <v>2</v>
      </c>
      <c r="L14152">
        <v>23086740</v>
      </c>
      <c r="M14152" t="s">
        <v>221</v>
      </c>
      <c r="P14152" s="29" t="str">
        <f t="shared" si="558"/>
        <v>BAD</v>
      </c>
    </row>
    <row r="14153" spans="1:16" hidden="1" x14ac:dyDescent="0.25">
      <c r="A14153">
        <v>196686746</v>
      </c>
      <c r="B14153">
        <v>803400</v>
      </c>
      <c r="C14153" t="s">
        <v>212</v>
      </c>
      <c r="D14153">
        <v>2021795</v>
      </c>
      <c r="E14153" t="s">
        <v>222</v>
      </c>
      <c r="F14153" t="s">
        <v>214</v>
      </c>
      <c r="G14153" t="s">
        <v>215</v>
      </c>
      <c r="H14153">
        <v>3</v>
      </c>
      <c r="I14153">
        <v>2016</v>
      </c>
      <c r="J14153">
        <v>2</v>
      </c>
      <c r="L14153">
        <v>23084481</v>
      </c>
      <c r="M14153">
        <v>3.7</v>
      </c>
      <c r="P14153" s="29">
        <f t="shared" si="558"/>
        <v>0.45</v>
      </c>
    </row>
    <row r="14154" spans="1:16" hidden="1" x14ac:dyDescent="0.25">
      <c r="A14154">
        <v>196686746</v>
      </c>
      <c r="B14154">
        <v>803400</v>
      </c>
      <c r="C14154" t="s">
        <v>212</v>
      </c>
      <c r="D14154">
        <v>2005118</v>
      </c>
      <c r="E14154" t="s">
        <v>223</v>
      </c>
      <c r="F14154" t="s">
        <v>214</v>
      </c>
      <c r="G14154" t="s">
        <v>215</v>
      </c>
      <c r="H14154">
        <v>2</v>
      </c>
      <c r="I14154">
        <v>2016</v>
      </c>
      <c r="J14154">
        <v>2</v>
      </c>
      <c r="L14154">
        <v>23086743</v>
      </c>
      <c r="M14154">
        <v>4.3</v>
      </c>
      <c r="P14154" s="29">
        <f t="shared" si="558"/>
        <v>0.54999999999999993</v>
      </c>
    </row>
    <row r="14155" spans="1:16" hidden="1" x14ac:dyDescent="0.25">
      <c r="A14155">
        <v>196686746</v>
      </c>
      <c r="B14155">
        <v>803400</v>
      </c>
      <c r="C14155" t="s">
        <v>212</v>
      </c>
      <c r="D14155">
        <v>2021756</v>
      </c>
      <c r="E14155" t="s">
        <v>253</v>
      </c>
      <c r="F14155" t="s">
        <v>214</v>
      </c>
      <c r="G14155" t="s">
        <v>215</v>
      </c>
      <c r="H14155">
        <v>3</v>
      </c>
      <c r="I14155">
        <v>2016</v>
      </c>
      <c r="J14155">
        <v>2</v>
      </c>
      <c r="L14155">
        <v>23086836</v>
      </c>
      <c r="M14155">
        <v>2.9</v>
      </c>
      <c r="P14155" s="29">
        <f t="shared" si="558"/>
        <v>0.31666666666666665</v>
      </c>
    </row>
    <row r="14156" spans="1:16" hidden="1" x14ac:dyDescent="0.25">
      <c r="A14156">
        <v>196686746</v>
      </c>
      <c r="B14156">
        <v>803400</v>
      </c>
      <c r="C14156" t="s">
        <v>212</v>
      </c>
      <c r="D14156">
        <v>2021602</v>
      </c>
      <c r="E14156" t="s">
        <v>242</v>
      </c>
      <c r="F14156" t="s">
        <v>214</v>
      </c>
      <c r="G14156" t="s">
        <v>215</v>
      </c>
      <c r="H14156">
        <v>3</v>
      </c>
      <c r="I14156">
        <v>2016</v>
      </c>
      <c r="J14156">
        <v>2</v>
      </c>
      <c r="L14156">
        <v>23086747</v>
      </c>
      <c r="M14156">
        <v>2.5</v>
      </c>
      <c r="P14156" s="29">
        <f t="shared" si="558"/>
        <v>0.25</v>
      </c>
    </row>
    <row r="14157" spans="1:16" hidden="1" x14ac:dyDescent="0.25">
      <c r="A14157">
        <v>196686746</v>
      </c>
      <c r="B14157">
        <v>803400</v>
      </c>
      <c r="C14157" t="s">
        <v>212</v>
      </c>
      <c r="D14157">
        <v>2021580</v>
      </c>
      <c r="E14157" t="s">
        <v>241</v>
      </c>
      <c r="F14157" t="s">
        <v>214</v>
      </c>
      <c r="G14157" t="s">
        <v>215</v>
      </c>
      <c r="H14157">
        <v>3</v>
      </c>
      <c r="I14157">
        <v>2016</v>
      </c>
      <c r="J14157">
        <v>2</v>
      </c>
      <c r="L14157">
        <v>23086826</v>
      </c>
      <c r="M14157">
        <v>2.1</v>
      </c>
      <c r="P14157" s="29">
        <f t="shared" si="558"/>
        <v>0.18333333333333335</v>
      </c>
    </row>
    <row r="14158" spans="1:16" hidden="1" x14ac:dyDescent="0.25">
      <c r="A14158">
        <v>196686746</v>
      </c>
      <c r="B14158">
        <v>803400</v>
      </c>
      <c r="C14158" t="s">
        <v>212</v>
      </c>
      <c r="D14158">
        <v>2004112</v>
      </c>
      <c r="E14158" t="s">
        <v>244</v>
      </c>
      <c r="F14158" t="s">
        <v>214</v>
      </c>
      <c r="G14158" t="s">
        <v>215</v>
      </c>
      <c r="H14158">
        <v>2</v>
      </c>
      <c r="I14158">
        <v>2016</v>
      </c>
      <c r="J14158">
        <v>2</v>
      </c>
      <c r="L14158">
        <v>23085510</v>
      </c>
      <c r="M14158">
        <v>5.0999999999999996</v>
      </c>
      <c r="P14158" s="29">
        <f t="shared" si="558"/>
        <v>0.68333333333333324</v>
      </c>
    </row>
    <row r="14159" spans="1:16" hidden="1" x14ac:dyDescent="0.25">
      <c r="A14159">
        <v>196686746</v>
      </c>
      <c r="B14159">
        <v>803400</v>
      </c>
      <c r="C14159" t="s">
        <v>212</v>
      </c>
      <c r="D14159">
        <v>2021756</v>
      </c>
      <c r="E14159" t="s">
        <v>253</v>
      </c>
      <c r="F14159" t="s">
        <v>214</v>
      </c>
      <c r="G14159" t="s">
        <v>215</v>
      </c>
      <c r="H14159">
        <v>4</v>
      </c>
      <c r="I14159">
        <v>2017</v>
      </c>
      <c r="J14159">
        <v>1</v>
      </c>
      <c r="L14159">
        <v>23092930</v>
      </c>
      <c r="P14159" s="29" t="str">
        <f t="shared" si="558"/>
        <v>DRP</v>
      </c>
    </row>
    <row r="14160" spans="1:16" hidden="1" x14ac:dyDescent="0.25">
      <c r="A14160">
        <v>196686746</v>
      </c>
      <c r="B14160">
        <v>803400</v>
      </c>
      <c r="C14160" t="s">
        <v>212</v>
      </c>
      <c r="D14160">
        <v>2004116</v>
      </c>
      <c r="E14160" t="s">
        <v>229</v>
      </c>
      <c r="F14160" t="s">
        <v>214</v>
      </c>
      <c r="G14160" t="s">
        <v>215</v>
      </c>
      <c r="H14160">
        <v>2</v>
      </c>
      <c r="I14160">
        <v>2017</v>
      </c>
      <c r="J14160">
        <v>1</v>
      </c>
      <c r="L14160">
        <v>23092362</v>
      </c>
      <c r="M14160">
        <v>6</v>
      </c>
      <c r="P14160" s="29">
        <f t="shared" si="558"/>
        <v>0.83333333333333337</v>
      </c>
    </row>
    <row r="14161" spans="1:16" hidden="1" x14ac:dyDescent="0.25">
      <c r="A14161">
        <v>196686746</v>
      </c>
      <c r="B14161">
        <v>803400</v>
      </c>
      <c r="C14161" t="s">
        <v>212</v>
      </c>
      <c r="D14161">
        <v>2005131</v>
      </c>
      <c r="E14161" t="s">
        <v>228</v>
      </c>
      <c r="F14161" t="s">
        <v>214</v>
      </c>
      <c r="G14161" t="s">
        <v>215</v>
      </c>
      <c r="H14161">
        <v>2</v>
      </c>
      <c r="I14161">
        <v>2017</v>
      </c>
      <c r="J14161">
        <v>1</v>
      </c>
      <c r="L14161">
        <v>23093315</v>
      </c>
      <c r="M14161">
        <v>5.5</v>
      </c>
      <c r="P14161" s="29">
        <f t="shared" si="558"/>
        <v>0.75</v>
      </c>
    </row>
    <row r="14162" spans="1:16" hidden="1" x14ac:dyDescent="0.25">
      <c r="A14162">
        <v>196686746</v>
      </c>
      <c r="B14162">
        <v>803400</v>
      </c>
      <c r="C14162" t="s">
        <v>212</v>
      </c>
      <c r="D14162">
        <v>2005102</v>
      </c>
      <c r="E14162" t="s">
        <v>218</v>
      </c>
      <c r="F14162" t="s">
        <v>214</v>
      </c>
      <c r="G14162" t="s">
        <v>215</v>
      </c>
      <c r="H14162">
        <v>2</v>
      </c>
      <c r="I14162">
        <v>2017</v>
      </c>
      <c r="J14162">
        <v>1</v>
      </c>
      <c r="L14162">
        <v>23092915</v>
      </c>
      <c r="M14162">
        <v>4</v>
      </c>
      <c r="P14162" s="29">
        <f t="shared" si="558"/>
        <v>0.5</v>
      </c>
    </row>
    <row r="14163" spans="1:16" hidden="1" x14ac:dyDescent="0.25">
      <c r="A14163">
        <v>196686746</v>
      </c>
      <c r="B14163">
        <v>803400</v>
      </c>
      <c r="C14163" t="s">
        <v>212</v>
      </c>
      <c r="D14163">
        <v>2021580</v>
      </c>
      <c r="E14163" t="s">
        <v>241</v>
      </c>
      <c r="F14163" t="s">
        <v>214</v>
      </c>
      <c r="G14163" t="s">
        <v>215</v>
      </c>
      <c r="H14163">
        <v>3</v>
      </c>
      <c r="I14163">
        <v>2017</v>
      </c>
      <c r="J14163">
        <v>1</v>
      </c>
      <c r="L14163">
        <v>23092926</v>
      </c>
      <c r="M14163">
        <v>2.9</v>
      </c>
      <c r="P14163" s="29">
        <f t="shared" si="558"/>
        <v>0.31666666666666665</v>
      </c>
    </row>
    <row r="14164" spans="1:16" hidden="1" x14ac:dyDescent="0.25">
      <c r="A14164">
        <v>196686746</v>
      </c>
      <c r="B14164">
        <v>803400</v>
      </c>
      <c r="C14164" t="s">
        <v>212</v>
      </c>
      <c r="D14164">
        <v>2021602</v>
      </c>
      <c r="E14164" t="s">
        <v>242</v>
      </c>
      <c r="F14164" t="s">
        <v>214</v>
      </c>
      <c r="G14164" t="s">
        <v>215</v>
      </c>
      <c r="H14164">
        <v>3</v>
      </c>
      <c r="I14164">
        <v>2017</v>
      </c>
      <c r="J14164">
        <v>1</v>
      </c>
      <c r="L14164">
        <v>23095499</v>
      </c>
      <c r="M14164">
        <v>2.2000000000000002</v>
      </c>
      <c r="P14164" s="29">
        <f t="shared" si="558"/>
        <v>0.20000000000000004</v>
      </c>
    </row>
    <row r="14165" spans="1:16" hidden="1" x14ac:dyDescent="0.25">
      <c r="A14165">
        <v>196686746</v>
      </c>
      <c r="B14165">
        <v>803400</v>
      </c>
      <c r="C14165" t="s">
        <v>212</v>
      </c>
      <c r="D14165">
        <v>2021795</v>
      </c>
      <c r="E14165" t="s">
        <v>222</v>
      </c>
      <c r="F14165" t="s">
        <v>214</v>
      </c>
      <c r="G14165" t="s">
        <v>215</v>
      </c>
      <c r="H14165">
        <v>2</v>
      </c>
      <c r="I14165">
        <v>2017</v>
      </c>
      <c r="J14165">
        <v>1</v>
      </c>
      <c r="L14165">
        <v>23091398</v>
      </c>
      <c r="M14165">
        <v>4.9000000000000004</v>
      </c>
      <c r="P14165" s="29">
        <f t="shared" si="558"/>
        <v>0.65</v>
      </c>
    </row>
    <row r="14166" spans="1:16" hidden="1" x14ac:dyDescent="0.25">
      <c r="A14166">
        <v>196686746</v>
      </c>
      <c r="B14166">
        <v>803400</v>
      </c>
      <c r="C14166" t="s">
        <v>212</v>
      </c>
      <c r="D14166">
        <v>2021756</v>
      </c>
      <c r="E14166" t="s">
        <v>253</v>
      </c>
      <c r="F14166" t="s">
        <v>214</v>
      </c>
      <c r="G14166" t="s">
        <v>215</v>
      </c>
      <c r="H14166">
        <v>3</v>
      </c>
      <c r="I14166">
        <v>2017</v>
      </c>
      <c r="J14166">
        <v>2</v>
      </c>
      <c r="L14166">
        <v>23101099</v>
      </c>
      <c r="M14166">
        <v>3.5</v>
      </c>
      <c r="P14166" s="29">
        <f t="shared" si="558"/>
        <v>0.41666666666666669</v>
      </c>
    </row>
    <row r="14167" spans="1:16" hidden="1" x14ac:dyDescent="0.25">
      <c r="A14167">
        <v>196686746</v>
      </c>
      <c r="B14167">
        <v>803400</v>
      </c>
      <c r="C14167" t="s">
        <v>212</v>
      </c>
      <c r="D14167">
        <v>2021602</v>
      </c>
      <c r="E14167" t="s">
        <v>242</v>
      </c>
      <c r="F14167" t="s">
        <v>214</v>
      </c>
      <c r="G14167" t="s">
        <v>215</v>
      </c>
      <c r="H14167">
        <v>3</v>
      </c>
      <c r="I14167">
        <v>2017</v>
      </c>
      <c r="J14167">
        <v>2</v>
      </c>
      <c r="L14167">
        <v>23101095</v>
      </c>
      <c r="M14167">
        <v>3</v>
      </c>
      <c r="P14167" s="29">
        <f t="shared" si="558"/>
        <v>0.33333333333333331</v>
      </c>
    </row>
    <row r="14168" spans="1:16" hidden="1" x14ac:dyDescent="0.25">
      <c r="A14168">
        <v>196686746</v>
      </c>
      <c r="B14168">
        <v>803400</v>
      </c>
      <c r="C14168" t="s">
        <v>212</v>
      </c>
      <c r="D14168">
        <v>2021580</v>
      </c>
      <c r="E14168" t="s">
        <v>241</v>
      </c>
      <c r="F14168" t="s">
        <v>214</v>
      </c>
      <c r="G14168" t="s">
        <v>215</v>
      </c>
      <c r="H14168">
        <v>3</v>
      </c>
      <c r="I14168">
        <v>2017</v>
      </c>
      <c r="J14168">
        <v>2</v>
      </c>
      <c r="L14168">
        <v>23101084</v>
      </c>
      <c r="M14168">
        <v>3.5</v>
      </c>
      <c r="P14168" s="29">
        <f t="shared" si="558"/>
        <v>0.41666666666666669</v>
      </c>
    </row>
    <row r="14169" spans="1:16" hidden="1" x14ac:dyDescent="0.25">
      <c r="A14169">
        <v>196686746</v>
      </c>
      <c r="B14169">
        <v>803400</v>
      </c>
      <c r="C14169" t="s">
        <v>212</v>
      </c>
      <c r="D14169">
        <v>2019154</v>
      </c>
      <c r="E14169" t="s">
        <v>225</v>
      </c>
      <c r="F14169" t="s">
        <v>214</v>
      </c>
      <c r="G14169" t="s">
        <v>215</v>
      </c>
      <c r="H14169">
        <v>2</v>
      </c>
      <c r="I14169">
        <v>2017</v>
      </c>
      <c r="J14169">
        <v>2</v>
      </c>
      <c r="L14169">
        <v>23097717</v>
      </c>
      <c r="M14169">
        <v>4.5999999999999996</v>
      </c>
      <c r="P14169" s="29">
        <f t="shared" si="558"/>
        <v>0.6</v>
      </c>
    </row>
    <row r="14170" spans="1:16" hidden="1" x14ac:dyDescent="0.25">
      <c r="A14170">
        <v>196686746</v>
      </c>
      <c r="B14170">
        <v>803400</v>
      </c>
      <c r="C14170" t="s">
        <v>212</v>
      </c>
      <c r="D14170">
        <v>2004099</v>
      </c>
      <c r="E14170" t="s">
        <v>245</v>
      </c>
      <c r="F14170" t="s">
        <v>214</v>
      </c>
      <c r="G14170" t="s">
        <v>215</v>
      </c>
      <c r="H14170">
        <v>2</v>
      </c>
      <c r="I14170">
        <v>2017</v>
      </c>
      <c r="J14170">
        <v>2</v>
      </c>
      <c r="L14170">
        <v>23097860</v>
      </c>
      <c r="M14170">
        <v>4.9000000000000004</v>
      </c>
      <c r="P14170" s="29">
        <f t="shared" si="558"/>
        <v>0.65</v>
      </c>
    </row>
    <row r="14171" spans="1:16" hidden="1" x14ac:dyDescent="0.25">
      <c r="A14171">
        <v>196688617</v>
      </c>
      <c r="B14171">
        <v>803401</v>
      </c>
      <c r="C14171" t="s">
        <v>318</v>
      </c>
      <c r="D14171">
        <v>2005118</v>
      </c>
      <c r="E14171" t="s">
        <v>223</v>
      </c>
      <c r="F14171" t="s">
        <v>214</v>
      </c>
      <c r="G14171" t="s">
        <v>215</v>
      </c>
      <c r="H14171">
        <v>2</v>
      </c>
      <c r="I14171">
        <v>2015</v>
      </c>
      <c r="J14171">
        <v>1</v>
      </c>
      <c r="L14171">
        <v>23067520</v>
      </c>
      <c r="M14171">
        <v>4.4000000000000004</v>
      </c>
      <c r="P14171" s="29">
        <f t="shared" ref="P14171:P14183" si="559">IF(AND(ISNUMBER(M14171),H14171&lt;&gt;4,N14171&lt;&gt;"X"),(M14171-1)/6,IF(H14171=4,"DRP",IF(AND(H14171=3,M14171="NA"),"BAD",IF(AND(H14171=2),"CVL",IF(AND(H14171=1,ISBLANK(M14171)),"NULL","UNK")))))</f>
        <v>0.56666666666666676</v>
      </c>
    </row>
    <row r="14172" spans="1:16" hidden="1" x14ac:dyDescent="0.25">
      <c r="A14172">
        <v>196688617</v>
      </c>
      <c r="B14172">
        <v>803401</v>
      </c>
      <c r="C14172" t="s">
        <v>318</v>
      </c>
      <c r="D14172">
        <v>2021600</v>
      </c>
      <c r="E14172" t="s">
        <v>219</v>
      </c>
      <c r="F14172" t="s">
        <v>214</v>
      </c>
      <c r="G14172" t="s">
        <v>215</v>
      </c>
      <c r="H14172">
        <v>2</v>
      </c>
      <c r="I14172">
        <v>2015</v>
      </c>
      <c r="J14172">
        <v>1</v>
      </c>
      <c r="L14172">
        <v>23066440</v>
      </c>
      <c r="M14172">
        <v>4.3</v>
      </c>
      <c r="P14172" s="29">
        <f t="shared" si="559"/>
        <v>0.54999999999999993</v>
      </c>
    </row>
    <row r="14173" spans="1:16" hidden="1" x14ac:dyDescent="0.25">
      <c r="A14173">
        <v>196688617</v>
      </c>
      <c r="B14173">
        <v>803401</v>
      </c>
      <c r="C14173" t="s">
        <v>318</v>
      </c>
      <c r="D14173">
        <v>2005099</v>
      </c>
      <c r="E14173" t="s">
        <v>217</v>
      </c>
      <c r="F14173" t="s">
        <v>214</v>
      </c>
      <c r="G14173" t="s">
        <v>215</v>
      </c>
      <c r="H14173">
        <v>2</v>
      </c>
      <c r="I14173">
        <v>2015</v>
      </c>
      <c r="J14173">
        <v>1</v>
      </c>
      <c r="L14173">
        <v>23066432</v>
      </c>
      <c r="M14173">
        <v>4.3</v>
      </c>
      <c r="P14173" s="29">
        <f t="shared" si="559"/>
        <v>0.54999999999999993</v>
      </c>
    </row>
    <row r="14174" spans="1:16" hidden="1" x14ac:dyDescent="0.25">
      <c r="A14174">
        <v>196688617</v>
      </c>
      <c r="B14174">
        <v>803401</v>
      </c>
      <c r="C14174" t="s">
        <v>318</v>
      </c>
      <c r="D14174">
        <v>2021754</v>
      </c>
      <c r="E14174" t="s">
        <v>216</v>
      </c>
      <c r="F14174" t="s">
        <v>214</v>
      </c>
      <c r="G14174" t="s">
        <v>215</v>
      </c>
      <c r="H14174">
        <v>3</v>
      </c>
      <c r="I14174">
        <v>2015</v>
      </c>
      <c r="J14174">
        <v>1</v>
      </c>
      <c r="L14174">
        <v>23066480</v>
      </c>
      <c r="M14174">
        <v>2.4</v>
      </c>
      <c r="P14174" s="29">
        <f t="shared" si="559"/>
        <v>0.23333333333333331</v>
      </c>
    </row>
    <row r="14175" spans="1:16" hidden="1" x14ac:dyDescent="0.25">
      <c r="A14175">
        <v>196688617</v>
      </c>
      <c r="B14175">
        <v>803401</v>
      </c>
      <c r="C14175" t="s">
        <v>318</v>
      </c>
      <c r="D14175">
        <v>2005102</v>
      </c>
      <c r="E14175" t="s">
        <v>218</v>
      </c>
      <c r="F14175" t="s">
        <v>214</v>
      </c>
      <c r="G14175" t="s">
        <v>215</v>
      </c>
      <c r="H14175">
        <v>3</v>
      </c>
      <c r="I14175">
        <v>2015</v>
      </c>
      <c r="J14175">
        <v>1</v>
      </c>
      <c r="L14175">
        <v>23066493</v>
      </c>
      <c r="M14175">
        <v>3.3</v>
      </c>
      <c r="P14175" s="29">
        <f t="shared" si="559"/>
        <v>0.3833333333333333</v>
      </c>
    </row>
    <row r="14176" spans="1:16" hidden="1" x14ac:dyDescent="0.25">
      <c r="A14176">
        <v>196688617</v>
      </c>
      <c r="B14176">
        <v>803401</v>
      </c>
      <c r="C14176" t="s">
        <v>318</v>
      </c>
      <c r="D14176">
        <v>2004098</v>
      </c>
      <c r="E14176" t="s">
        <v>213</v>
      </c>
      <c r="F14176" t="s">
        <v>214</v>
      </c>
      <c r="G14176" t="s">
        <v>215</v>
      </c>
      <c r="H14176">
        <v>2</v>
      </c>
      <c r="I14176">
        <v>2015</v>
      </c>
      <c r="J14176">
        <v>1</v>
      </c>
      <c r="L14176">
        <v>23066523</v>
      </c>
      <c r="M14176">
        <v>5.9</v>
      </c>
      <c r="P14176" s="29">
        <f t="shared" si="559"/>
        <v>0.81666666666666676</v>
      </c>
    </row>
    <row r="14177" spans="1:16" hidden="1" x14ac:dyDescent="0.25">
      <c r="A14177">
        <v>196688617</v>
      </c>
      <c r="B14177">
        <v>803401</v>
      </c>
      <c r="C14177" t="s">
        <v>318</v>
      </c>
      <c r="D14177">
        <v>2005102</v>
      </c>
      <c r="E14177" t="s">
        <v>218</v>
      </c>
      <c r="F14177" t="s">
        <v>214</v>
      </c>
      <c r="G14177" t="s">
        <v>215</v>
      </c>
      <c r="H14177">
        <v>2</v>
      </c>
      <c r="I14177">
        <v>2015</v>
      </c>
      <c r="J14177">
        <v>2</v>
      </c>
      <c r="L14177">
        <v>23071945</v>
      </c>
      <c r="M14177">
        <v>4.3</v>
      </c>
      <c r="P14177" s="29">
        <f t="shared" si="559"/>
        <v>0.54999999999999993</v>
      </c>
    </row>
    <row r="14178" spans="1:16" hidden="1" x14ac:dyDescent="0.25">
      <c r="A14178">
        <v>196688617</v>
      </c>
      <c r="B14178">
        <v>803401</v>
      </c>
      <c r="C14178" t="s">
        <v>318</v>
      </c>
      <c r="D14178">
        <v>2021754</v>
      </c>
      <c r="E14178" t="s">
        <v>216</v>
      </c>
      <c r="F14178" t="s">
        <v>214</v>
      </c>
      <c r="G14178" t="s">
        <v>215</v>
      </c>
      <c r="H14178">
        <v>3</v>
      </c>
      <c r="I14178">
        <v>2015</v>
      </c>
      <c r="J14178">
        <v>2</v>
      </c>
      <c r="L14178">
        <v>23074752</v>
      </c>
      <c r="M14178">
        <v>3.7</v>
      </c>
      <c r="P14178" s="29">
        <f t="shared" si="559"/>
        <v>0.45</v>
      </c>
    </row>
    <row r="14179" spans="1:16" hidden="1" x14ac:dyDescent="0.25">
      <c r="A14179">
        <v>196688617</v>
      </c>
      <c r="B14179">
        <v>803401</v>
      </c>
      <c r="C14179" t="s">
        <v>318</v>
      </c>
      <c r="D14179">
        <v>2005131</v>
      </c>
      <c r="E14179" t="s">
        <v>228</v>
      </c>
      <c r="F14179" t="s">
        <v>214</v>
      </c>
      <c r="G14179" t="s">
        <v>215</v>
      </c>
      <c r="H14179">
        <v>2</v>
      </c>
      <c r="I14179">
        <v>2015</v>
      </c>
      <c r="J14179">
        <v>2</v>
      </c>
      <c r="L14179">
        <v>23070707</v>
      </c>
      <c r="M14179">
        <v>5.3</v>
      </c>
      <c r="P14179" s="29">
        <f t="shared" si="559"/>
        <v>0.71666666666666667</v>
      </c>
    </row>
    <row r="14180" spans="1:16" hidden="1" x14ac:dyDescent="0.25">
      <c r="A14180">
        <v>196688617</v>
      </c>
      <c r="B14180">
        <v>803401</v>
      </c>
      <c r="C14180" t="s">
        <v>318</v>
      </c>
      <c r="D14180">
        <v>2021602</v>
      </c>
      <c r="E14180" t="s">
        <v>242</v>
      </c>
      <c r="F14180" t="s">
        <v>214</v>
      </c>
      <c r="G14180" t="s">
        <v>215</v>
      </c>
      <c r="H14180">
        <v>3</v>
      </c>
      <c r="I14180">
        <v>2015</v>
      </c>
      <c r="J14180">
        <v>2</v>
      </c>
      <c r="L14180">
        <v>23072008</v>
      </c>
      <c r="M14180">
        <v>3.1</v>
      </c>
      <c r="P14180" s="29">
        <f t="shared" si="559"/>
        <v>0.35000000000000003</v>
      </c>
    </row>
    <row r="14181" spans="1:16" hidden="1" x14ac:dyDescent="0.25">
      <c r="A14181">
        <v>196688617</v>
      </c>
      <c r="B14181">
        <v>803401</v>
      </c>
      <c r="C14181" t="s">
        <v>318</v>
      </c>
      <c r="D14181">
        <v>2005117</v>
      </c>
      <c r="E14181" t="s">
        <v>220</v>
      </c>
      <c r="F14181" t="s">
        <v>214</v>
      </c>
      <c r="G14181" t="s">
        <v>215</v>
      </c>
      <c r="H14181">
        <v>2</v>
      </c>
      <c r="I14181">
        <v>2015</v>
      </c>
      <c r="J14181">
        <v>2</v>
      </c>
      <c r="L14181">
        <v>23070398</v>
      </c>
      <c r="M14181">
        <v>4</v>
      </c>
      <c r="P14181" s="29">
        <f t="shared" si="559"/>
        <v>0.5</v>
      </c>
    </row>
    <row r="14182" spans="1:16" hidden="1" x14ac:dyDescent="0.25">
      <c r="A14182">
        <v>196688617</v>
      </c>
      <c r="B14182">
        <v>803401</v>
      </c>
      <c r="C14182" t="s">
        <v>318</v>
      </c>
      <c r="D14182">
        <v>2021580</v>
      </c>
      <c r="E14182" t="s">
        <v>241</v>
      </c>
      <c r="F14182" t="s">
        <v>214</v>
      </c>
      <c r="G14182" t="s">
        <v>215</v>
      </c>
      <c r="H14182">
        <v>2</v>
      </c>
      <c r="I14182">
        <v>2015</v>
      </c>
      <c r="J14182">
        <v>2</v>
      </c>
      <c r="L14182">
        <v>23072003</v>
      </c>
      <c r="M14182">
        <v>5.6</v>
      </c>
      <c r="P14182" s="29">
        <f t="shared" si="559"/>
        <v>0.76666666666666661</v>
      </c>
    </row>
    <row r="14183" spans="1:16" hidden="1" x14ac:dyDescent="0.25">
      <c r="A14183">
        <v>196688617</v>
      </c>
      <c r="B14183">
        <v>803401</v>
      </c>
      <c r="C14183" t="s">
        <v>318</v>
      </c>
      <c r="D14183">
        <v>2004112</v>
      </c>
      <c r="E14183" t="s">
        <v>244</v>
      </c>
      <c r="F14183" t="s">
        <v>214</v>
      </c>
      <c r="G14183" t="s">
        <v>215</v>
      </c>
      <c r="H14183">
        <v>2</v>
      </c>
      <c r="I14183">
        <v>2015</v>
      </c>
      <c r="J14183">
        <v>2</v>
      </c>
      <c r="L14183">
        <v>23073240</v>
      </c>
      <c r="M14183">
        <v>5.8</v>
      </c>
      <c r="P14183" s="29">
        <f t="shared" si="559"/>
        <v>0.79999999999999993</v>
      </c>
    </row>
    <row r="14184" spans="1:16" hidden="1" x14ac:dyDescent="0.25">
      <c r="A14184">
        <v>196688617</v>
      </c>
      <c r="B14184">
        <v>803401</v>
      </c>
      <c r="C14184" t="s">
        <v>318</v>
      </c>
      <c r="D14184">
        <v>2004116</v>
      </c>
      <c r="E14184" t="s">
        <v>229</v>
      </c>
      <c r="F14184" t="s">
        <v>214</v>
      </c>
      <c r="G14184" t="s">
        <v>215</v>
      </c>
      <c r="H14184">
        <v>2</v>
      </c>
      <c r="I14184">
        <v>2016</v>
      </c>
      <c r="J14184">
        <v>1</v>
      </c>
      <c r="L14184">
        <v>23078178</v>
      </c>
      <c r="M14184">
        <v>5.4</v>
      </c>
      <c r="P14184" s="29">
        <f t="shared" ref="P14184:P14215" si="560">IF(AND(ISNUMBER(M14184),H14184&lt;&gt;4),(M14184-1)/6,IF(H14184=4,"DRP",IF(AND(H14184=3,M14184="NA"),"BAD",IF(AND(H14184=2),"CVL",IF(AND(H14184=1,ISBLANK(M14184)),"NULL","UNK")))))</f>
        <v>0.73333333333333339</v>
      </c>
    </row>
    <row r="14185" spans="1:16" hidden="1" x14ac:dyDescent="0.25">
      <c r="A14185">
        <v>196688617</v>
      </c>
      <c r="B14185">
        <v>803401</v>
      </c>
      <c r="C14185" t="s">
        <v>318</v>
      </c>
      <c r="D14185">
        <v>2004099</v>
      </c>
      <c r="E14185" t="s">
        <v>245</v>
      </c>
      <c r="F14185" t="s">
        <v>214</v>
      </c>
      <c r="G14185" t="s">
        <v>215</v>
      </c>
      <c r="H14185">
        <v>2</v>
      </c>
      <c r="I14185">
        <v>2016</v>
      </c>
      <c r="J14185">
        <v>1</v>
      </c>
      <c r="L14185">
        <v>23073324</v>
      </c>
      <c r="M14185">
        <v>6.5</v>
      </c>
      <c r="P14185" s="29">
        <f t="shared" si="560"/>
        <v>0.91666666666666663</v>
      </c>
    </row>
    <row r="14186" spans="1:16" hidden="1" x14ac:dyDescent="0.25">
      <c r="A14186">
        <v>196688617</v>
      </c>
      <c r="B14186">
        <v>803401</v>
      </c>
      <c r="C14186" t="s">
        <v>318</v>
      </c>
      <c r="D14186">
        <v>2021754</v>
      </c>
      <c r="E14186" t="s">
        <v>216</v>
      </c>
      <c r="F14186" t="s">
        <v>214</v>
      </c>
      <c r="G14186" t="s">
        <v>215</v>
      </c>
      <c r="H14186">
        <v>2</v>
      </c>
      <c r="I14186">
        <v>2016</v>
      </c>
      <c r="J14186">
        <v>1</v>
      </c>
      <c r="L14186">
        <v>23081097</v>
      </c>
      <c r="M14186">
        <v>5.0999999999999996</v>
      </c>
      <c r="P14186" s="29">
        <f t="shared" si="560"/>
        <v>0.68333333333333324</v>
      </c>
    </row>
    <row r="14187" spans="1:16" hidden="1" x14ac:dyDescent="0.25">
      <c r="A14187">
        <v>196688617</v>
      </c>
      <c r="B14187">
        <v>803401</v>
      </c>
      <c r="C14187" t="s">
        <v>318</v>
      </c>
      <c r="D14187">
        <v>2021602</v>
      </c>
      <c r="E14187" t="s">
        <v>242</v>
      </c>
      <c r="F14187" t="s">
        <v>214</v>
      </c>
      <c r="G14187" t="s">
        <v>215</v>
      </c>
      <c r="H14187">
        <v>2</v>
      </c>
      <c r="I14187">
        <v>2016</v>
      </c>
      <c r="J14187">
        <v>1</v>
      </c>
      <c r="L14187">
        <v>23081144</v>
      </c>
      <c r="M14187">
        <v>4.2</v>
      </c>
      <c r="P14187" s="29">
        <f t="shared" si="560"/>
        <v>0.53333333333333333</v>
      </c>
    </row>
    <row r="14188" spans="1:16" hidden="1" x14ac:dyDescent="0.25">
      <c r="A14188">
        <v>196688617</v>
      </c>
      <c r="B14188">
        <v>803401</v>
      </c>
      <c r="C14188" t="s">
        <v>318</v>
      </c>
      <c r="D14188">
        <v>2005120</v>
      </c>
      <c r="E14188" t="s">
        <v>293</v>
      </c>
      <c r="F14188" t="s">
        <v>214</v>
      </c>
      <c r="G14188" t="s">
        <v>215</v>
      </c>
      <c r="H14188">
        <v>2</v>
      </c>
      <c r="I14188">
        <v>2016</v>
      </c>
      <c r="J14188">
        <v>1</v>
      </c>
      <c r="M14188">
        <v>5.2</v>
      </c>
      <c r="N14188" t="s">
        <v>231</v>
      </c>
      <c r="P14188" s="29">
        <f t="shared" si="560"/>
        <v>0.70000000000000007</v>
      </c>
    </row>
    <row r="14189" spans="1:16" hidden="1" x14ac:dyDescent="0.25">
      <c r="A14189">
        <v>196688617</v>
      </c>
      <c r="B14189">
        <v>803401</v>
      </c>
      <c r="C14189" t="s">
        <v>318</v>
      </c>
      <c r="D14189">
        <v>2021993</v>
      </c>
      <c r="E14189" t="s">
        <v>256</v>
      </c>
      <c r="F14189" t="s">
        <v>214</v>
      </c>
      <c r="G14189" t="s">
        <v>215</v>
      </c>
      <c r="H14189">
        <v>2</v>
      </c>
      <c r="I14189">
        <v>2016</v>
      </c>
      <c r="J14189">
        <v>2</v>
      </c>
      <c r="L14189">
        <v>23086519</v>
      </c>
      <c r="M14189">
        <v>5</v>
      </c>
      <c r="P14189" s="29">
        <f t="shared" si="560"/>
        <v>0.66666666666666663</v>
      </c>
    </row>
    <row r="14190" spans="1:16" hidden="1" x14ac:dyDescent="0.25">
      <c r="A14190">
        <v>196688617</v>
      </c>
      <c r="B14190">
        <v>803401</v>
      </c>
      <c r="C14190" t="s">
        <v>318</v>
      </c>
      <c r="D14190">
        <v>2021781</v>
      </c>
      <c r="E14190" t="s">
        <v>235</v>
      </c>
      <c r="F14190" t="s">
        <v>214</v>
      </c>
      <c r="G14190" t="s">
        <v>215</v>
      </c>
      <c r="H14190">
        <v>2</v>
      </c>
      <c r="I14190">
        <v>2016</v>
      </c>
      <c r="J14190">
        <v>2</v>
      </c>
      <c r="L14190">
        <v>23086871</v>
      </c>
      <c r="M14190">
        <v>4</v>
      </c>
      <c r="P14190" s="29">
        <f t="shared" si="560"/>
        <v>0.5</v>
      </c>
    </row>
    <row r="14191" spans="1:16" hidden="1" x14ac:dyDescent="0.25">
      <c r="A14191">
        <v>196688617</v>
      </c>
      <c r="B14191">
        <v>803401</v>
      </c>
      <c r="C14191" t="s">
        <v>318</v>
      </c>
      <c r="D14191">
        <v>2021638</v>
      </c>
      <c r="E14191" t="s">
        <v>250</v>
      </c>
      <c r="F14191" t="s">
        <v>214</v>
      </c>
      <c r="G14191" t="s">
        <v>215</v>
      </c>
      <c r="H14191">
        <v>2</v>
      </c>
      <c r="I14191">
        <v>2016</v>
      </c>
      <c r="J14191">
        <v>2</v>
      </c>
      <c r="L14191">
        <v>23086852</v>
      </c>
      <c r="M14191">
        <v>4</v>
      </c>
      <c r="P14191" s="29">
        <f t="shared" si="560"/>
        <v>0.5</v>
      </c>
    </row>
    <row r="14192" spans="1:16" hidden="1" x14ac:dyDescent="0.25">
      <c r="A14192">
        <v>196688617</v>
      </c>
      <c r="B14192">
        <v>803401</v>
      </c>
      <c r="C14192" t="s">
        <v>318</v>
      </c>
      <c r="D14192">
        <v>2021596</v>
      </c>
      <c r="E14192" t="s">
        <v>294</v>
      </c>
      <c r="F14192" t="s">
        <v>214</v>
      </c>
      <c r="G14192" t="s">
        <v>215</v>
      </c>
      <c r="H14192">
        <v>2</v>
      </c>
      <c r="I14192">
        <v>2016</v>
      </c>
      <c r="J14192">
        <v>2</v>
      </c>
      <c r="L14192">
        <v>23086860</v>
      </c>
      <c r="M14192">
        <v>4.3</v>
      </c>
      <c r="P14192" s="29">
        <f t="shared" si="560"/>
        <v>0.54999999999999993</v>
      </c>
    </row>
    <row r="14193" spans="1:16" hidden="1" x14ac:dyDescent="0.25">
      <c r="A14193">
        <v>196688617</v>
      </c>
      <c r="B14193">
        <v>803401</v>
      </c>
      <c r="C14193" t="s">
        <v>318</v>
      </c>
      <c r="D14193">
        <v>2021763</v>
      </c>
      <c r="E14193" t="s">
        <v>298</v>
      </c>
      <c r="F14193" t="s">
        <v>214</v>
      </c>
      <c r="G14193" t="s">
        <v>215</v>
      </c>
      <c r="H14193">
        <v>2</v>
      </c>
      <c r="I14193">
        <v>2016</v>
      </c>
      <c r="J14193">
        <v>2</v>
      </c>
      <c r="L14193">
        <v>23086845</v>
      </c>
      <c r="M14193">
        <v>4</v>
      </c>
      <c r="P14193" s="29">
        <f t="shared" si="560"/>
        <v>0.5</v>
      </c>
    </row>
    <row r="14194" spans="1:16" hidden="1" x14ac:dyDescent="0.25">
      <c r="A14194">
        <v>196688617</v>
      </c>
      <c r="B14194">
        <v>803401</v>
      </c>
      <c r="C14194" t="s">
        <v>318</v>
      </c>
      <c r="D14194">
        <v>2021756</v>
      </c>
      <c r="E14194" t="s">
        <v>253</v>
      </c>
      <c r="F14194" t="s">
        <v>214</v>
      </c>
      <c r="G14194" t="s">
        <v>215</v>
      </c>
      <c r="H14194">
        <v>3</v>
      </c>
      <c r="I14194">
        <v>2016</v>
      </c>
      <c r="J14194">
        <v>2</v>
      </c>
      <c r="L14194">
        <v>23086832</v>
      </c>
      <c r="M14194">
        <v>2.6</v>
      </c>
      <c r="P14194" s="29">
        <f t="shared" si="560"/>
        <v>0.26666666666666666</v>
      </c>
    </row>
    <row r="14195" spans="1:16" hidden="1" x14ac:dyDescent="0.25">
      <c r="A14195">
        <v>196688617</v>
      </c>
      <c r="B14195">
        <v>803401</v>
      </c>
      <c r="C14195" t="s">
        <v>318</v>
      </c>
      <c r="D14195">
        <v>2019271</v>
      </c>
      <c r="E14195" t="s">
        <v>236</v>
      </c>
      <c r="F14195" t="s">
        <v>214</v>
      </c>
      <c r="G14195" t="s">
        <v>215</v>
      </c>
      <c r="H14195">
        <v>2</v>
      </c>
      <c r="I14195">
        <v>2017</v>
      </c>
      <c r="J14195">
        <v>1</v>
      </c>
      <c r="L14195">
        <v>23090696</v>
      </c>
      <c r="M14195">
        <v>4.8</v>
      </c>
      <c r="P14195" s="29">
        <f t="shared" si="560"/>
        <v>0.6333333333333333</v>
      </c>
    </row>
    <row r="14196" spans="1:16" hidden="1" x14ac:dyDescent="0.25">
      <c r="A14196">
        <v>196688617</v>
      </c>
      <c r="B14196">
        <v>803401</v>
      </c>
      <c r="C14196" t="s">
        <v>318</v>
      </c>
      <c r="D14196">
        <v>2004591</v>
      </c>
      <c r="E14196" t="s">
        <v>271</v>
      </c>
      <c r="F14196" t="s">
        <v>214</v>
      </c>
      <c r="G14196" t="s">
        <v>215</v>
      </c>
      <c r="H14196">
        <v>2</v>
      </c>
      <c r="I14196">
        <v>2017</v>
      </c>
      <c r="J14196">
        <v>1</v>
      </c>
      <c r="L14196">
        <v>23093319</v>
      </c>
      <c r="M14196">
        <v>4.3</v>
      </c>
      <c r="P14196" s="29">
        <f t="shared" si="560"/>
        <v>0.54999999999999993</v>
      </c>
    </row>
    <row r="14197" spans="1:16" hidden="1" x14ac:dyDescent="0.25">
      <c r="A14197">
        <v>196688617</v>
      </c>
      <c r="B14197">
        <v>803401</v>
      </c>
      <c r="C14197" t="s">
        <v>318</v>
      </c>
      <c r="D14197">
        <v>2004752</v>
      </c>
      <c r="E14197" t="s">
        <v>290</v>
      </c>
      <c r="F14197" t="s">
        <v>214</v>
      </c>
      <c r="G14197" t="s">
        <v>215</v>
      </c>
      <c r="H14197">
        <v>2</v>
      </c>
      <c r="I14197">
        <v>2017</v>
      </c>
      <c r="J14197">
        <v>1</v>
      </c>
      <c r="L14197">
        <v>23093323</v>
      </c>
      <c r="M14197">
        <v>4.4000000000000004</v>
      </c>
      <c r="P14197" s="29">
        <f t="shared" si="560"/>
        <v>0.56666666666666676</v>
      </c>
    </row>
    <row r="14198" spans="1:16" hidden="1" x14ac:dyDescent="0.25">
      <c r="A14198">
        <v>196688617</v>
      </c>
      <c r="B14198">
        <v>803401</v>
      </c>
      <c r="C14198" t="s">
        <v>318</v>
      </c>
      <c r="D14198">
        <v>2021591</v>
      </c>
      <c r="E14198" t="s">
        <v>240</v>
      </c>
      <c r="F14198" t="s">
        <v>214</v>
      </c>
      <c r="G14198" t="s">
        <v>215</v>
      </c>
      <c r="H14198">
        <v>2</v>
      </c>
      <c r="I14198">
        <v>2017</v>
      </c>
      <c r="J14198">
        <v>1</v>
      </c>
      <c r="L14198">
        <v>23093478</v>
      </c>
      <c r="M14198">
        <v>4.2</v>
      </c>
      <c r="P14198" s="29">
        <f t="shared" si="560"/>
        <v>0.53333333333333333</v>
      </c>
    </row>
    <row r="14199" spans="1:16" hidden="1" x14ac:dyDescent="0.25">
      <c r="A14199">
        <v>196688617</v>
      </c>
      <c r="B14199">
        <v>803401</v>
      </c>
      <c r="C14199" t="s">
        <v>318</v>
      </c>
      <c r="D14199">
        <v>2021787</v>
      </c>
      <c r="E14199" t="s">
        <v>292</v>
      </c>
      <c r="F14199" t="s">
        <v>214</v>
      </c>
      <c r="G14199" t="s">
        <v>215</v>
      </c>
      <c r="H14199">
        <v>2</v>
      </c>
      <c r="I14199">
        <v>2017</v>
      </c>
      <c r="J14199">
        <v>1</v>
      </c>
      <c r="L14199">
        <v>23093320</v>
      </c>
      <c r="M14199">
        <v>4.4000000000000004</v>
      </c>
      <c r="P14199" s="29">
        <f t="shared" si="560"/>
        <v>0.56666666666666676</v>
      </c>
    </row>
    <row r="14200" spans="1:16" hidden="1" x14ac:dyDescent="0.25">
      <c r="A14200">
        <v>196688617</v>
      </c>
      <c r="B14200">
        <v>803401</v>
      </c>
      <c r="C14200" t="s">
        <v>318</v>
      </c>
      <c r="D14200">
        <v>2021679</v>
      </c>
      <c r="E14200" t="s">
        <v>259</v>
      </c>
      <c r="F14200" t="s">
        <v>214</v>
      </c>
      <c r="G14200" t="s">
        <v>215</v>
      </c>
      <c r="H14200">
        <v>2</v>
      </c>
      <c r="I14200">
        <v>2017</v>
      </c>
      <c r="J14200">
        <v>1</v>
      </c>
      <c r="L14200">
        <v>23092951</v>
      </c>
      <c r="M14200">
        <v>6.3</v>
      </c>
      <c r="P14200" s="29">
        <f t="shared" si="560"/>
        <v>0.8833333333333333</v>
      </c>
    </row>
    <row r="14201" spans="1:16" hidden="1" x14ac:dyDescent="0.25">
      <c r="A14201">
        <v>196688617</v>
      </c>
      <c r="B14201">
        <v>803401</v>
      </c>
      <c r="C14201" t="s">
        <v>318</v>
      </c>
      <c r="D14201">
        <v>2021756</v>
      </c>
      <c r="E14201" t="s">
        <v>253</v>
      </c>
      <c r="F14201" t="s">
        <v>214</v>
      </c>
      <c r="G14201" t="s">
        <v>215</v>
      </c>
      <c r="H14201">
        <v>2</v>
      </c>
      <c r="I14201">
        <v>2017</v>
      </c>
      <c r="J14201">
        <v>1</v>
      </c>
      <c r="L14201">
        <v>23093908</v>
      </c>
      <c r="M14201">
        <v>5.2</v>
      </c>
      <c r="P14201" s="29">
        <f t="shared" si="560"/>
        <v>0.70000000000000007</v>
      </c>
    </row>
    <row r="14202" spans="1:16" hidden="1" x14ac:dyDescent="0.25">
      <c r="A14202">
        <v>196688617</v>
      </c>
      <c r="B14202">
        <v>803401</v>
      </c>
      <c r="C14202" t="s">
        <v>318</v>
      </c>
      <c r="D14202">
        <v>2024921</v>
      </c>
      <c r="E14202" t="s">
        <v>225</v>
      </c>
      <c r="F14202" t="s">
        <v>214</v>
      </c>
      <c r="G14202" t="s">
        <v>215</v>
      </c>
      <c r="H14202">
        <v>4</v>
      </c>
      <c r="I14202">
        <v>2017</v>
      </c>
      <c r="J14202">
        <v>2</v>
      </c>
      <c r="L14202">
        <v>23097717</v>
      </c>
      <c r="P14202" s="29" t="str">
        <f t="shared" si="560"/>
        <v>DRP</v>
      </c>
    </row>
    <row r="14203" spans="1:16" hidden="1" x14ac:dyDescent="0.25">
      <c r="A14203">
        <v>196688617</v>
      </c>
      <c r="B14203">
        <v>803401</v>
      </c>
      <c r="C14203" t="s">
        <v>318</v>
      </c>
      <c r="D14203">
        <v>2021631</v>
      </c>
      <c r="E14203" t="s">
        <v>302</v>
      </c>
      <c r="F14203" t="s">
        <v>214</v>
      </c>
      <c r="G14203" t="s">
        <v>215</v>
      </c>
      <c r="H14203">
        <v>4</v>
      </c>
      <c r="I14203">
        <v>2017</v>
      </c>
      <c r="J14203">
        <v>2</v>
      </c>
      <c r="L14203">
        <v>23100821</v>
      </c>
      <c r="P14203" s="29" t="str">
        <f t="shared" si="560"/>
        <v>DRP</v>
      </c>
    </row>
    <row r="14204" spans="1:16" hidden="1" x14ac:dyDescent="0.25">
      <c r="A14204">
        <v>196688617</v>
      </c>
      <c r="B14204">
        <v>803401</v>
      </c>
      <c r="C14204" t="s">
        <v>318</v>
      </c>
      <c r="D14204">
        <v>2024862</v>
      </c>
      <c r="E14204" t="s">
        <v>289</v>
      </c>
      <c r="F14204" t="s">
        <v>214</v>
      </c>
      <c r="G14204" t="s">
        <v>215</v>
      </c>
      <c r="H14204">
        <v>4</v>
      </c>
      <c r="I14204">
        <v>2017</v>
      </c>
      <c r="J14204">
        <v>2</v>
      </c>
      <c r="L14204">
        <v>23097632</v>
      </c>
      <c r="P14204" s="29" t="str">
        <f t="shared" si="560"/>
        <v>DRP</v>
      </c>
    </row>
    <row r="14205" spans="1:16" hidden="1" x14ac:dyDescent="0.25">
      <c r="A14205">
        <v>196688617</v>
      </c>
      <c r="B14205">
        <v>803401</v>
      </c>
      <c r="C14205" t="s">
        <v>318</v>
      </c>
      <c r="D14205">
        <v>2024862</v>
      </c>
      <c r="E14205" t="s">
        <v>289</v>
      </c>
      <c r="F14205" t="s">
        <v>214</v>
      </c>
      <c r="G14205" t="s">
        <v>215</v>
      </c>
      <c r="H14205">
        <v>2</v>
      </c>
      <c r="I14205">
        <v>2017</v>
      </c>
      <c r="J14205">
        <v>2</v>
      </c>
      <c r="L14205">
        <v>23100855</v>
      </c>
      <c r="M14205">
        <v>5.3</v>
      </c>
      <c r="P14205" s="29">
        <f t="shared" si="560"/>
        <v>0.71666666666666667</v>
      </c>
    </row>
    <row r="14206" spans="1:16" hidden="1" x14ac:dyDescent="0.25">
      <c r="A14206">
        <v>196688617</v>
      </c>
      <c r="B14206">
        <v>803401</v>
      </c>
      <c r="C14206" t="s">
        <v>318</v>
      </c>
      <c r="D14206">
        <v>2019272</v>
      </c>
      <c r="E14206" t="s">
        <v>249</v>
      </c>
      <c r="F14206" t="s">
        <v>214</v>
      </c>
      <c r="G14206" t="s">
        <v>215</v>
      </c>
      <c r="H14206">
        <v>2</v>
      </c>
      <c r="I14206">
        <v>2017</v>
      </c>
      <c r="J14206">
        <v>2</v>
      </c>
      <c r="L14206">
        <v>23097955</v>
      </c>
      <c r="M14206">
        <v>5.6</v>
      </c>
      <c r="P14206" s="29">
        <f t="shared" si="560"/>
        <v>0.76666666666666661</v>
      </c>
    </row>
    <row r="14207" spans="1:16" hidden="1" x14ac:dyDescent="0.25">
      <c r="A14207">
        <v>196688617</v>
      </c>
      <c r="B14207">
        <v>803401</v>
      </c>
      <c r="C14207" t="s">
        <v>318</v>
      </c>
      <c r="D14207">
        <v>2021865</v>
      </c>
      <c r="E14207" t="s">
        <v>301</v>
      </c>
      <c r="F14207" t="s">
        <v>214</v>
      </c>
      <c r="G14207" t="s">
        <v>215</v>
      </c>
      <c r="H14207">
        <v>2</v>
      </c>
      <c r="I14207">
        <v>2017</v>
      </c>
      <c r="J14207">
        <v>2</v>
      </c>
      <c r="L14207">
        <v>23097629</v>
      </c>
      <c r="M14207">
        <v>4</v>
      </c>
      <c r="P14207" s="29">
        <f t="shared" si="560"/>
        <v>0.5</v>
      </c>
    </row>
    <row r="14208" spans="1:16" hidden="1" x14ac:dyDescent="0.25">
      <c r="A14208">
        <v>196688617</v>
      </c>
      <c r="B14208">
        <v>803401</v>
      </c>
      <c r="C14208" t="s">
        <v>318</v>
      </c>
      <c r="D14208">
        <v>2021744</v>
      </c>
      <c r="E14208" t="s">
        <v>262</v>
      </c>
      <c r="F14208" t="s">
        <v>214</v>
      </c>
      <c r="G14208" t="s">
        <v>215</v>
      </c>
      <c r="H14208">
        <v>2</v>
      </c>
      <c r="I14208">
        <v>2017</v>
      </c>
      <c r="J14208">
        <v>2</v>
      </c>
      <c r="L14208">
        <v>23097715</v>
      </c>
      <c r="M14208">
        <v>5.8</v>
      </c>
      <c r="P14208" s="29">
        <f t="shared" si="560"/>
        <v>0.79999999999999993</v>
      </c>
    </row>
    <row r="14209" spans="1:16" hidden="1" x14ac:dyDescent="0.25">
      <c r="A14209">
        <v>196688617</v>
      </c>
      <c r="B14209">
        <v>803401</v>
      </c>
      <c r="C14209" t="s">
        <v>318</v>
      </c>
      <c r="D14209">
        <v>2021874</v>
      </c>
      <c r="E14209" t="s">
        <v>226</v>
      </c>
      <c r="F14209" t="s">
        <v>214</v>
      </c>
      <c r="G14209" t="s">
        <v>215</v>
      </c>
      <c r="H14209">
        <v>2</v>
      </c>
      <c r="I14209">
        <v>2017</v>
      </c>
      <c r="J14209">
        <v>2</v>
      </c>
      <c r="L14209">
        <v>23101908</v>
      </c>
      <c r="M14209">
        <v>4.5</v>
      </c>
      <c r="P14209" s="29">
        <f t="shared" si="560"/>
        <v>0.58333333333333337</v>
      </c>
    </row>
    <row r="14210" spans="1:16" hidden="1" x14ac:dyDescent="0.25">
      <c r="A14210">
        <v>196688617</v>
      </c>
      <c r="B14210">
        <v>803401</v>
      </c>
      <c r="C14210" t="s">
        <v>318</v>
      </c>
      <c r="D14210">
        <v>2021615</v>
      </c>
      <c r="E14210" t="s">
        <v>255</v>
      </c>
      <c r="F14210" t="s">
        <v>214</v>
      </c>
      <c r="G14210" t="s">
        <v>215</v>
      </c>
      <c r="H14210">
        <v>2</v>
      </c>
      <c r="I14210">
        <v>2017</v>
      </c>
      <c r="J14210">
        <v>2</v>
      </c>
      <c r="L14210">
        <v>23101907</v>
      </c>
      <c r="M14210">
        <v>4</v>
      </c>
      <c r="P14210" s="29">
        <f t="shared" si="560"/>
        <v>0.5</v>
      </c>
    </row>
    <row r="14211" spans="1:16" hidden="1" x14ac:dyDescent="0.25">
      <c r="A14211">
        <v>196688617</v>
      </c>
      <c r="B14211">
        <v>803401</v>
      </c>
      <c r="C14211" t="s">
        <v>318</v>
      </c>
      <c r="D14211">
        <v>2021723</v>
      </c>
      <c r="E14211" t="s">
        <v>299</v>
      </c>
      <c r="F14211" t="s">
        <v>214</v>
      </c>
      <c r="G14211" t="s">
        <v>215</v>
      </c>
      <c r="H14211">
        <v>2</v>
      </c>
      <c r="I14211">
        <v>2017</v>
      </c>
      <c r="J14211">
        <v>2</v>
      </c>
      <c r="L14211">
        <v>23097633</v>
      </c>
      <c r="M14211">
        <v>6.1</v>
      </c>
      <c r="P14211" s="29">
        <f t="shared" si="560"/>
        <v>0.85</v>
      </c>
    </row>
    <row r="14212" spans="1:16" hidden="1" x14ac:dyDescent="0.25">
      <c r="A14212">
        <v>196688617</v>
      </c>
      <c r="B14212">
        <v>803401</v>
      </c>
      <c r="C14212" t="s">
        <v>318</v>
      </c>
      <c r="D14212">
        <v>2021725</v>
      </c>
      <c r="E14212" t="s">
        <v>257</v>
      </c>
      <c r="F14212" t="s">
        <v>214</v>
      </c>
      <c r="G14212" t="s">
        <v>215</v>
      </c>
      <c r="H14212">
        <v>4</v>
      </c>
      <c r="I14212">
        <v>2018</v>
      </c>
      <c r="J14212">
        <v>1</v>
      </c>
      <c r="L14212">
        <v>23108653</v>
      </c>
      <c r="P14212" s="29" t="str">
        <f t="shared" si="560"/>
        <v>DRP</v>
      </c>
    </row>
    <row r="14213" spans="1:16" hidden="1" x14ac:dyDescent="0.25">
      <c r="A14213">
        <v>196688617</v>
      </c>
      <c r="B14213">
        <v>803401</v>
      </c>
      <c r="C14213" t="s">
        <v>318</v>
      </c>
      <c r="D14213">
        <v>2021640</v>
      </c>
      <c r="E14213" t="s">
        <v>227</v>
      </c>
      <c r="F14213" t="s">
        <v>214</v>
      </c>
      <c r="G14213" t="s">
        <v>215</v>
      </c>
      <c r="H14213">
        <v>4</v>
      </c>
      <c r="I14213">
        <v>2018</v>
      </c>
      <c r="J14213">
        <v>1</v>
      </c>
      <c r="L14213">
        <v>23108120</v>
      </c>
      <c r="P14213" s="29" t="str">
        <f t="shared" si="560"/>
        <v>DRP</v>
      </c>
    </row>
    <row r="14214" spans="1:16" hidden="1" x14ac:dyDescent="0.25">
      <c r="A14214">
        <v>196688617</v>
      </c>
      <c r="B14214">
        <v>803401</v>
      </c>
      <c r="C14214" t="s">
        <v>318</v>
      </c>
      <c r="D14214">
        <v>2021661</v>
      </c>
      <c r="E14214" t="s">
        <v>305</v>
      </c>
      <c r="F14214" t="s">
        <v>214</v>
      </c>
      <c r="G14214" t="s">
        <v>215</v>
      </c>
      <c r="H14214">
        <v>2</v>
      </c>
      <c r="I14214">
        <v>2018</v>
      </c>
      <c r="J14214">
        <v>1</v>
      </c>
      <c r="L14214">
        <v>23107773</v>
      </c>
      <c r="M14214">
        <v>4.4000000000000004</v>
      </c>
      <c r="P14214" s="29">
        <f t="shared" si="560"/>
        <v>0.56666666666666676</v>
      </c>
    </row>
    <row r="14215" spans="1:16" hidden="1" x14ac:dyDescent="0.25">
      <c r="A14215">
        <v>196688617</v>
      </c>
      <c r="B14215">
        <v>803401</v>
      </c>
      <c r="C14215" t="s">
        <v>318</v>
      </c>
      <c r="D14215">
        <v>2021750</v>
      </c>
      <c r="E14215" t="s">
        <v>296</v>
      </c>
      <c r="F14215" t="s">
        <v>214</v>
      </c>
      <c r="G14215" t="s">
        <v>215</v>
      </c>
      <c r="H14215">
        <v>2</v>
      </c>
      <c r="I14215">
        <v>2018</v>
      </c>
      <c r="J14215">
        <v>1</v>
      </c>
      <c r="L14215">
        <v>23108399</v>
      </c>
      <c r="M14215">
        <v>5</v>
      </c>
      <c r="P14215" s="29">
        <f t="shared" si="560"/>
        <v>0.66666666666666663</v>
      </c>
    </row>
    <row r="14216" spans="1:16" hidden="1" x14ac:dyDescent="0.25">
      <c r="A14216">
        <v>196688617</v>
      </c>
      <c r="B14216">
        <v>803401</v>
      </c>
      <c r="C14216" t="s">
        <v>318</v>
      </c>
      <c r="D14216">
        <v>2021631</v>
      </c>
      <c r="E14216" t="s">
        <v>302</v>
      </c>
      <c r="F14216" t="s">
        <v>214</v>
      </c>
      <c r="G14216" t="s">
        <v>215</v>
      </c>
      <c r="H14216">
        <v>2</v>
      </c>
      <c r="I14216">
        <v>2018</v>
      </c>
      <c r="J14216">
        <v>1</v>
      </c>
      <c r="L14216">
        <v>23108088</v>
      </c>
      <c r="M14216">
        <v>5.3</v>
      </c>
      <c r="P14216" s="29">
        <f t="shared" ref="P14216:P14240" si="561">IF(AND(ISNUMBER(M14216),H14216&lt;&gt;4),(M14216-1)/6,IF(H14216=4,"DRP",IF(AND(H14216=3,M14216="NA"),"BAD",IF(AND(H14216=2),"CVL",IF(AND(H14216=1,ISBLANK(M14216)),"NULL","UNK")))))</f>
        <v>0.71666666666666667</v>
      </c>
    </row>
    <row r="14217" spans="1:16" hidden="1" x14ac:dyDescent="0.25">
      <c r="A14217">
        <v>196688617</v>
      </c>
      <c r="B14217">
        <v>803401</v>
      </c>
      <c r="C14217" t="s">
        <v>318</v>
      </c>
      <c r="D14217">
        <v>2021725</v>
      </c>
      <c r="E14217" t="s">
        <v>257</v>
      </c>
      <c r="F14217" t="s">
        <v>214</v>
      </c>
      <c r="G14217" t="s">
        <v>215</v>
      </c>
      <c r="H14217">
        <v>2</v>
      </c>
      <c r="I14217">
        <v>2018</v>
      </c>
      <c r="J14217">
        <v>1</v>
      </c>
      <c r="L14217">
        <v>23107715</v>
      </c>
      <c r="M14217">
        <v>4.5999999999999996</v>
      </c>
      <c r="P14217" s="29">
        <f t="shared" si="561"/>
        <v>0.6</v>
      </c>
    </row>
    <row r="14218" spans="1:16" hidden="1" x14ac:dyDescent="0.25">
      <c r="A14218">
        <v>196688617</v>
      </c>
      <c r="B14218">
        <v>803401</v>
      </c>
      <c r="C14218" t="s">
        <v>318</v>
      </c>
      <c r="D14218">
        <v>2024863</v>
      </c>
      <c r="E14218" t="s">
        <v>304</v>
      </c>
      <c r="F14218" t="s">
        <v>214</v>
      </c>
      <c r="G14218" t="s">
        <v>215</v>
      </c>
      <c r="H14218">
        <v>2</v>
      </c>
      <c r="I14218">
        <v>2018</v>
      </c>
      <c r="J14218">
        <v>1</v>
      </c>
      <c r="L14218">
        <v>23107771</v>
      </c>
      <c r="M14218">
        <v>4.5</v>
      </c>
      <c r="P14218" s="29">
        <f t="shared" si="561"/>
        <v>0.58333333333333337</v>
      </c>
    </row>
    <row r="14219" spans="1:16" hidden="1" x14ac:dyDescent="0.25">
      <c r="A14219">
        <v>196688617</v>
      </c>
      <c r="B14219">
        <v>803401</v>
      </c>
      <c r="C14219" t="s">
        <v>318</v>
      </c>
      <c r="D14219">
        <v>2019273</v>
      </c>
      <c r="E14219" t="s">
        <v>248</v>
      </c>
      <c r="F14219" t="s">
        <v>214</v>
      </c>
      <c r="G14219" t="s">
        <v>215</v>
      </c>
      <c r="H14219">
        <v>2</v>
      </c>
      <c r="I14219">
        <v>2018</v>
      </c>
      <c r="J14219">
        <v>1</v>
      </c>
      <c r="L14219">
        <v>23104528</v>
      </c>
      <c r="M14219">
        <v>5.9</v>
      </c>
      <c r="P14219" s="29">
        <f t="shared" si="561"/>
        <v>0.81666666666666676</v>
      </c>
    </row>
    <row r="14220" spans="1:16" hidden="1" x14ac:dyDescent="0.25">
      <c r="A14220">
        <v>196688617</v>
      </c>
      <c r="B14220">
        <v>803401</v>
      </c>
      <c r="C14220" t="s">
        <v>318</v>
      </c>
      <c r="D14220">
        <v>2024921</v>
      </c>
      <c r="E14220" t="s">
        <v>225</v>
      </c>
      <c r="F14220" t="s">
        <v>214</v>
      </c>
      <c r="G14220" t="s">
        <v>215</v>
      </c>
      <c r="H14220">
        <v>2</v>
      </c>
      <c r="I14220">
        <v>2018</v>
      </c>
      <c r="J14220">
        <v>1</v>
      </c>
      <c r="L14220">
        <v>23107811</v>
      </c>
      <c r="M14220">
        <v>5.9</v>
      </c>
      <c r="P14220" s="29">
        <f t="shared" si="561"/>
        <v>0.81666666666666676</v>
      </c>
    </row>
    <row r="14221" spans="1:16" hidden="1" x14ac:dyDescent="0.25">
      <c r="A14221">
        <v>196688617</v>
      </c>
      <c r="B14221">
        <v>803401</v>
      </c>
      <c r="C14221" t="s">
        <v>318</v>
      </c>
      <c r="D14221">
        <v>2021716</v>
      </c>
      <c r="E14221" t="s">
        <v>291</v>
      </c>
      <c r="F14221" t="s">
        <v>214</v>
      </c>
      <c r="G14221" t="s">
        <v>215</v>
      </c>
      <c r="H14221">
        <v>4</v>
      </c>
      <c r="I14221">
        <v>2018</v>
      </c>
      <c r="J14221">
        <v>2</v>
      </c>
      <c r="L14221">
        <v>23115904</v>
      </c>
      <c r="P14221" s="29" t="str">
        <f t="shared" si="561"/>
        <v>DRP</v>
      </c>
    </row>
    <row r="14222" spans="1:16" hidden="1" x14ac:dyDescent="0.25">
      <c r="A14222">
        <v>196688617</v>
      </c>
      <c r="B14222">
        <v>803401</v>
      </c>
      <c r="C14222" t="s">
        <v>318</v>
      </c>
      <c r="D14222">
        <v>2004587</v>
      </c>
      <c r="E14222" t="s">
        <v>288</v>
      </c>
      <c r="F14222" t="s">
        <v>214</v>
      </c>
      <c r="G14222" t="s">
        <v>215</v>
      </c>
      <c r="H14222">
        <v>4</v>
      </c>
      <c r="I14222">
        <v>2018</v>
      </c>
      <c r="J14222">
        <v>2</v>
      </c>
      <c r="L14222">
        <v>23115868</v>
      </c>
      <c r="P14222" s="29" t="str">
        <f t="shared" si="561"/>
        <v>DRP</v>
      </c>
    </row>
    <row r="14223" spans="1:16" hidden="1" x14ac:dyDescent="0.25">
      <c r="A14223">
        <v>196688617</v>
      </c>
      <c r="B14223">
        <v>803401</v>
      </c>
      <c r="C14223" t="s">
        <v>318</v>
      </c>
      <c r="D14223">
        <v>2004586</v>
      </c>
      <c r="E14223" t="s">
        <v>325</v>
      </c>
      <c r="F14223" t="s">
        <v>214</v>
      </c>
      <c r="G14223" t="s">
        <v>215</v>
      </c>
      <c r="H14223">
        <v>2</v>
      </c>
      <c r="I14223">
        <v>2018</v>
      </c>
      <c r="J14223">
        <v>2</v>
      </c>
      <c r="L14223">
        <v>23115865</v>
      </c>
      <c r="M14223">
        <v>4.2</v>
      </c>
      <c r="P14223" s="29">
        <f t="shared" si="561"/>
        <v>0.53333333333333333</v>
      </c>
    </row>
    <row r="14224" spans="1:16" hidden="1" x14ac:dyDescent="0.25">
      <c r="A14224">
        <v>196688617</v>
      </c>
      <c r="B14224">
        <v>803401</v>
      </c>
      <c r="C14224" t="s">
        <v>318</v>
      </c>
      <c r="D14224">
        <v>2027109</v>
      </c>
      <c r="E14224" t="s">
        <v>372</v>
      </c>
      <c r="F14224" t="s">
        <v>320</v>
      </c>
      <c r="G14224" t="s">
        <v>321</v>
      </c>
      <c r="H14224">
        <v>2</v>
      </c>
      <c r="I14224">
        <v>2018</v>
      </c>
      <c r="J14224">
        <v>2</v>
      </c>
      <c r="L14224">
        <v>23114650</v>
      </c>
      <c r="M14224">
        <v>6.1</v>
      </c>
      <c r="P14224" s="29">
        <f t="shared" si="561"/>
        <v>0.85</v>
      </c>
    </row>
    <row r="14225" spans="1:16" hidden="1" x14ac:dyDescent="0.25">
      <c r="A14225">
        <v>196688617</v>
      </c>
      <c r="B14225">
        <v>803401</v>
      </c>
      <c r="C14225" t="s">
        <v>318</v>
      </c>
      <c r="D14225">
        <v>2021640</v>
      </c>
      <c r="E14225" t="s">
        <v>227</v>
      </c>
      <c r="F14225" t="s">
        <v>214</v>
      </c>
      <c r="G14225" t="s">
        <v>215</v>
      </c>
      <c r="H14225">
        <v>2</v>
      </c>
      <c r="I14225">
        <v>2018</v>
      </c>
      <c r="J14225">
        <v>2</v>
      </c>
      <c r="L14225">
        <v>23116289</v>
      </c>
      <c r="M14225">
        <v>5.6</v>
      </c>
      <c r="P14225" s="29">
        <f t="shared" si="561"/>
        <v>0.76666666666666661</v>
      </c>
    </row>
    <row r="14226" spans="1:16" hidden="1" x14ac:dyDescent="0.25">
      <c r="A14226">
        <v>196688617</v>
      </c>
      <c r="B14226">
        <v>803401</v>
      </c>
      <c r="C14226" t="s">
        <v>318</v>
      </c>
      <c r="D14226">
        <v>2021689</v>
      </c>
      <c r="E14226" t="s">
        <v>312</v>
      </c>
      <c r="F14226" t="s">
        <v>214</v>
      </c>
      <c r="G14226" t="s">
        <v>215</v>
      </c>
      <c r="H14226">
        <v>2</v>
      </c>
      <c r="I14226">
        <v>2018</v>
      </c>
      <c r="J14226">
        <v>2</v>
      </c>
      <c r="L14226">
        <v>23115916</v>
      </c>
      <c r="M14226">
        <v>5.4</v>
      </c>
      <c r="P14226" s="29">
        <f t="shared" si="561"/>
        <v>0.73333333333333339</v>
      </c>
    </row>
    <row r="14227" spans="1:16" hidden="1" x14ac:dyDescent="0.25">
      <c r="A14227">
        <v>196688617</v>
      </c>
      <c r="B14227">
        <v>803401</v>
      </c>
      <c r="C14227" t="s">
        <v>318</v>
      </c>
      <c r="D14227">
        <v>2019274</v>
      </c>
      <c r="E14227" t="s">
        <v>247</v>
      </c>
      <c r="F14227" t="s">
        <v>214</v>
      </c>
      <c r="G14227" t="s">
        <v>215</v>
      </c>
      <c r="H14227">
        <v>2</v>
      </c>
      <c r="I14227">
        <v>2018</v>
      </c>
      <c r="J14227">
        <v>2</v>
      </c>
      <c r="L14227">
        <v>23115068</v>
      </c>
      <c r="M14227">
        <v>5.0999999999999996</v>
      </c>
      <c r="P14227" s="29">
        <f t="shared" si="561"/>
        <v>0.68333333333333324</v>
      </c>
    </row>
    <row r="14228" spans="1:16" hidden="1" x14ac:dyDescent="0.25">
      <c r="A14228">
        <v>196688617</v>
      </c>
      <c r="B14228">
        <v>803401</v>
      </c>
      <c r="C14228" t="s">
        <v>318</v>
      </c>
      <c r="D14228">
        <v>2004597</v>
      </c>
      <c r="E14228" t="s">
        <v>279</v>
      </c>
      <c r="F14228" t="s">
        <v>214</v>
      </c>
      <c r="G14228" t="s">
        <v>215</v>
      </c>
      <c r="H14228">
        <v>2</v>
      </c>
      <c r="I14228">
        <v>2018</v>
      </c>
      <c r="J14228">
        <v>2</v>
      </c>
      <c r="L14228">
        <v>23115903</v>
      </c>
      <c r="M14228">
        <v>5.3</v>
      </c>
      <c r="P14228" s="29">
        <f t="shared" si="561"/>
        <v>0.71666666666666667</v>
      </c>
    </row>
    <row r="14229" spans="1:16" hidden="1" x14ac:dyDescent="0.25">
      <c r="A14229">
        <v>196688617</v>
      </c>
      <c r="B14229">
        <v>803401</v>
      </c>
      <c r="C14229" t="s">
        <v>318</v>
      </c>
      <c r="D14229">
        <v>2021716</v>
      </c>
      <c r="E14229" t="s">
        <v>291</v>
      </c>
      <c r="F14229" t="s">
        <v>214</v>
      </c>
      <c r="G14229" t="s">
        <v>215</v>
      </c>
      <c r="H14229">
        <v>2</v>
      </c>
      <c r="I14229">
        <v>2019</v>
      </c>
      <c r="J14229">
        <v>1</v>
      </c>
      <c r="L14229">
        <v>23123929</v>
      </c>
      <c r="M14229">
        <v>5.0999999999999996</v>
      </c>
      <c r="P14229" s="29">
        <f t="shared" si="561"/>
        <v>0.68333333333333324</v>
      </c>
    </row>
    <row r="14230" spans="1:16" hidden="1" x14ac:dyDescent="0.25">
      <c r="A14230">
        <v>196688617</v>
      </c>
      <c r="B14230">
        <v>803401</v>
      </c>
      <c r="C14230" t="s">
        <v>318</v>
      </c>
      <c r="D14230">
        <v>2021775</v>
      </c>
      <c r="E14230" t="s">
        <v>286</v>
      </c>
      <c r="F14230" t="s">
        <v>214</v>
      </c>
      <c r="G14230" t="s">
        <v>215</v>
      </c>
      <c r="H14230">
        <v>2</v>
      </c>
      <c r="I14230">
        <v>2019</v>
      </c>
      <c r="J14230">
        <v>1</v>
      </c>
      <c r="L14230">
        <v>23124866</v>
      </c>
      <c r="M14230">
        <v>5.5</v>
      </c>
      <c r="P14230" s="29">
        <f t="shared" si="561"/>
        <v>0.75</v>
      </c>
    </row>
    <row r="14231" spans="1:16" hidden="1" x14ac:dyDescent="0.25">
      <c r="A14231">
        <v>196688617</v>
      </c>
      <c r="B14231">
        <v>803401</v>
      </c>
      <c r="C14231" t="s">
        <v>318</v>
      </c>
      <c r="D14231">
        <v>2024864</v>
      </c>
      <c r="E14231" t="s">
        <v>310</v>
      </c>
      <c r="F14231" t="s">
        <v>214</v>
      </c>
      <c r="G14231" t="s">
        <v>215</v>
      </c>
      <c r="H14231">
        <v>2</v>
      </c>
      <c r="I14231">
        <v>2019</v>
      </c>
      <c r="J14231">
        <v>1</v>
      </c>
      <c r="L14231">
        <v>23120245</v>
      </c>
      <c r="M14231">
        <v>5.3</v>
      </c>
      <c r="P14231" s="29">
        <f t="shared" si="561"/>
        <v>0.71666666666666667</v>
      </c>
    </row>
    <row r="14232" spans="1:16" hidden="1" x14ac:dyDescent="0.25">
      <c r="A14232">
        <v>196688617</v>
      </c>
      <c r="B14232">
        <v>803401</v>
      </c>
      <c r="C14232" t="s">
        <v>318</v>
      </c>
      <c r="D14232">
        <v>2021664</v>
      </c>
      <c r="E14232" t="s">
        <v>311</v>
      </c>
      <c r="F14232" t="s">
        <v>214</v>
      </c>
      <c r="G14232" t="s">
        <v>215</v>
      </c>
      <c r="H14232">
        <v>2</v>
      </c>
      <c r="I14232">
        <v>2019</v>
      </c>
      <c r="J14232">
        <v>1</v>
      </c>
      <c r="L14232">
        <v>23120246</v>
      </c>
      <c r="M14232">
        <v>6</v>
      </c>
      <c r="P14232" s="29">
        <f t="shared" si="561"/>
        <v>0.83333333333333337</v>
      </c>
    </row>
    <row r="14233" spans="1:16" hidden="1" x14ac:dyDescent="0.25">
      <c r="A14233">
        <v>196688617</v>
      </c>
      <c r="B14233">
        <v>803401</v>
      </c>
      <c r="C14233" t="s">
        <v>318</v>
      </c>
      <c r="D14233">
        <v>2004587</v>
      </c>
      <c r="E14233" t="s">
        <v>288</v>
      </c>
      <c r="F14233" t="s">
        <v>214</v>
      </c>
      <c r="G14233" t="s">
        <v>215</v>
      </c>
      <c r="H14233">
        <v>2</v>
      </c>
      <c r="I14233">
        <v>2019</v>
      </c>
      <c r="J14233">
        <v>1</v>
      </c>
      <c r="L14233">
        <v>23120023</v>
      </c>
      <c r="M14233">
        <v>6.6</v>
      </c>
      <c r="P14233" s="29">
        <f t="shared" si="561"/>
        <v>0.93333333333333324</v>
      </c>
    </row>
    <row r="14234" spans="1:16" hidden="1" x14ac:dyDescent="0.25">
      <c r="A14234">
        <v>196688617</v>
      </c>
      <c r="B14234">
        <v>803401</v>
      </c>
      <c r="C14234" t="s">
        <v>318</v>
      </c>
      <c r="D14234">
        <v>2004602</v>
      </c>
      <c r="E14234" t="s">
        <v>277</v>
      </c>
      <c r="F14234" t="s">
        <v>214</v>
      </c>
      <c r="G14234" t="s">
        <v>215</v>
      </c>
      <c r="H14234">
        <v>2</v>
      </c>
      <c r="I14234">
        <v>2019</v>
      </c>
      <c r="J14234">
        <v>1</v>
      </c>
      <c r="L14234">
        <v>23123799</v>
      </c>
      <c r="M14234">
        <v>5.5</v>
      </c>
      <c r="P14234" s="29">
        <f t="shared" si="561"/>
        <v>0.75</v>
      </c>
    </row>
    <row r="14235" spans="1:16" hidden="1" x14ac:dyDescent="0.25">
      <c r="A14235">
        <v>196688617</v>
      </c>
      <c r="B14235">
        <v>803401</v>
      </c>
      <c r="C14235" t="s">
        <v>318</v>
      </c>
      <c r="D14235">
        <v>2021671</v>
      </c>
      <c r="E14235" t="s">
        <v>303</v>
      </c>
      <c r="F14235" t="s">
        <v>214</v>
      </c>
      <c r="G14235" t="s">
        <v>215</v>
      </c>
      <c r="H14235">
        <v>2</v>
      </c>
      <c r="I14235">
        <v>2019</v>
      </c>
      <c r="J14235">
        <v>1</v>
      </c>
      <c r="L14235">
        <v>23120274</v>
      </c>
      <c r="M14235">
        <v>5.7</v>
      </c>
      <c r="P14235" s="29">
        <f t="shared" si="561"/>
        <v>0.78333333333333333</v>
      </c>
    </row>
    <row r="14236" spans="1:16" hidden="1" x14ac:dyDescent="0.25">
      <c r="A14236">
        <v>196688617</v>
      </c>
      <c r="B14236">
        <v>803401</v>
      </c>
      <c r="C14236" t="s">
        <v>318</v>
      </c>
      <c r="D14236">
        <v>2021730</v>
      </c>
      <c r="E14236" t="s">
        <v>307</v>
      </c>
      <c r="F14236" t="s">
        <v>214</v>
      </c>
      <c r="G14236" t="s">
        <v>215</v>
      </c>
      <c r="H14236">
        <v>1</v>
      </c>
      <c r="I14236">
        <v>2019</v>
      </c>
      <c r="J14236">
        <v>2</v>
      </c>
      <c r="L14236">
        <v>23130525</v>
      </c>
      <c r="P14236" s="29" t="str">
        <f t="shared" si="561"/>
        <v>NULL</v>
      </c>
    </row>
    <row r="14237" spans="1:16" hidden="1" x14ac:dyDescent="0.25">
      <c r="A14237">
        <v>196688617</v>
      </c>
      <c r="B14237">
        <v>803401</v>
      </c>
      <c r="C14237" t="s">
        <v>318</v>
      </c>
      <c r="D14237">
        <v>2021808</v>
      </c>
      <c r="E14237" t="s">
        <v>283</v>
      </c>
      <c r="F14237" t="s">
        <v>214</v>
      </c>
      <c r="G14237" t="s">
        <v>215</v>
      </c>
      <c r="H14237">
        <v>1</v>
      </c>
      <c r="I14237">
        <v>2019</v>
      </c>
      <c r="J14237">
        <v>2</v>
      </c>
      <c r="L14237">
        <v>23130448</v>
      </c>
      <c r="P14237" s="29" t="str">
        <f t="shared" si="561"/>
        <v>NULL</v>
      </c>
    </row>
    <row r="14238" spans="1:16" hidden="1" x14ac:dyDescent="0.25">
      <c r="A14238">
        <v>196688617</v>
      </c>
      <c r="B14238">
        <v>803401</v>
      </c>
      <c r="C14238" t="s">
        <v>318</v>
      </c>
      <c r="D14238">
        <v>2021760</v>
      </c>
      <c r="E14238" t="s">
        <v>254</v>
      </c>
      <c r="F14238" t="s">
        <v>214</v>
      </c>
      <c r="G14238" t="s">
        <v>215</v>
      </c>
      <c r="H14238">
        <v>1</v>
      </c>
      <c r="I14238">
        <v>2019</v>
      </c>
      <c r="J14238">
        <v>2</v>
      </c>
      <c r="L14238">
        <v>23130526</v>
      </c>
      <c r="P14238" s="29" t="str">
        <f t="shared" si="561"/>
        <v>NULL</v>
      </c>
    </row>
    <row r="14239" spans="1:16" hidden="1" x14ac:dyDescent="0.25">
      <c r="A14239">
        <v>196688617</v>
      </c>
      <c r="B14239">
        <v>803401</v>
      </c>
      <c r="C14239" t="s">
        <v>318</v>
      </c>
      <c r="D14239">
        <v>2021841</v>
      </c>
      <c r="E14239" t="s">
        <v>306</v>
      </c>
      <c r="F14239" t="s">
        <v>214</v>
      </c>
      <c r="G14239" t="s">
        <v>215</v>
      </c>
      <c r="H14239">
        <v>1</v>
      </c>
      <c r="I14239">
        <v>2019</v>
      </c>
      <c r="J14239">
        <v>2</v>
      </c>
      <c r="L14239">
        <v>23130443</v>
      </c>
      <c r="P14239" s="29" t="str">
        <f t="shared" si="561"/>
        <v>NULL</v>
      </c>
    </row>
    <row r="14240" spans="1:16" hidden="1" x14ac:dyDescent="0.25">
      <c r="A14240">
        <v>196688617</v>
      </c>
      <c r="B14240">
        <v>803401</v>
      </c>
      <c r="C14240" t="s">
        <v>318</v>
      </c>
      <c r="D14240">
        <v>2024865</v>
      </c>
      <c r="E14240" t="s">
        <v>284</v>
      </c>
      <c r="F14240" t="s">
        <v>214</v>
      </c>
      <c r="G14240" t="s">
        <v>215</v>
      </c>
      <c r="H14240">
        <v>1</v>
      </c>
      <c r="I14240">
        <v>2019</v>
      </c>
      <c r="J14240">
        <v>2</v>
      </c>
      <c r="L14240">
        <v>23129386</v>
      </c>
      <c r="P14240" s="29" t="str">
        <f t="shared" si="561"/>
        <v>NULL</v>
      </c>
    </row>
    <row r="14241" spans="1:16" hidden="1" x14ac:dyDescent="0.25">
      <c r="A14241">
        <v>196688706</v>
      </c>
      <c r="B14241">
        <v>803407</v>
      </c>
      <c r="C14241" t="s">
        <v>317</v>
      </c>
      <c r="D14241">
        <v>2005118</v>
      </c>
      <c r="E14241" t="s">
        <v>223</v>
      </c>
      <c r="F14241" t="s">
        <v>214</v>
      </c>
      <c r="G14241" t="s">
        <v>215</v>
      </c>
      <c r="H14241">
        <v>2</v>
      </c>
      <c r="I14241">
        <v>2015</v>
      </c>
      <c r="J14241">
        <v>1</v>
      </c>
      <c r="L14241">
        <v>23066497</v>
      </c>
      <c r="M14241">
        <v>4.8</v>
      </c>
      <c r="P14241" s="29">
        <f t="shared" ref="P14241:P14253" si="562">IF(AND(ISNUMBER(M14241),H14241&lt;&gt;4,N14241&lt;&gt;"X"),(M14241-1)/6,IF(H14241=4,"DRP",IF(AND(H14241=3,M14241="NA"),"BAD",IF(AND(H14241=2),"CVL",IF(AND(H14241=1,ISBLANK(M14241)),"NULL","UNK")))))</f>
        <v>0.6333333333333333</v>
      </c>
    </row>
    <row r="14242" spans="1:16" hidden="1" x14ac:dyDescent="0.25">
      <c r="A14242">
        <v>196688706</v>
      </c>
      <c r="B14242">
        <v>803407</v>
      </c>
      <c r="C14242" t="s">
        <v>317</v>
      </c>
      <c r="D14242">
        <v>2021600</v>
      </c>
      <c r="E14242" t="s">
        <v>219</v>
      </c>
      <c r="F14242" t="s">
        <v>214</v>
      </c>
      <c r="G14242" t="s">
        <v>215</v>
      </c>
      <c r="H14242">
        <v>3</v>
      </c>
      <c r="I14242">
        <v>2015</v>
      </c>
      <c r="J14242">
        <v>1</v>
      </c>
      <c r="L14242">
        <v>23066437</v>
      </c>
      <c r="M14242">
        <v>2.1</v>
      </c>
      <c r="P14242" s="29">
        <f t="shared" si="562"/>
        <v>0.18333333333333335</v>
      </c>
    </row>
    <row r="14243" spans="1:16" hidden="1" x14ac:dyDescent="0.25">
      <c r="A14243">
        <v>196688706</v>
      </c>
      <c r="B14243">
        <v>803407</v>
      </c>
      <c r="C14243" t="s">
        <v>317</v>
      </c>
      <c r="D14243">
        <v>2005102</v>
      </c>
      <c r="E14243" t="s">
        <v>218</v>
      </c>
      <c r="F14243" t="s">
        <v>214</v>
      </c>
      <c r="G14243" t="s">
        <v>215</v>
      </c>
      <c r="H14243">
        <v>3</v>
      </c>
      <c r="I14243">
        <v>2015</v>
      </c>
      <c r="J14243">
        <v>1</v>
      </c>
      <c r="L14243">
        <v>23066488</v>
      </c>
      <c r="M14243">
        <v>2</v>
      </c>
      <c r="P14243" s="29">
        <f t="shared" si="562"/>
        <v>0.16666666666666666</v>
      </c>
    </row>
    <row r="14244" spans="1:16" hidden="1" x14ac:dyDescent="0.25">
      <c r="A14244">
        <v>196688706</v>
      </c>
      <c r="B14244">
        <v>803407</v>
      </c>
      <c r="C14244" t="s">
        <v>317</v>
      </c>
      <c r="D14244">
        <v>2005099</v>
      </c>
      <c r="E14244" t="s">
        <v>217</v>
      </c>
      <c r="F14244" t="s">
        <v>214</v>
      </c>
      <c r="G14244" t="s">
        <v>215</v>
      </c>
      <c r="H14244">
        <v>3</v>
      </c>
      <c r="I14244">
        <v>2015</v>
      </c>
      <c r="J14244">
        <v>1</v>
      </c>
      <c r="L14244">
        <v>23066427</v>
      </c>
      <c r="M14244">
        <v>2.1</v>
      </c>
      <c r="P14244" s="29">
        <f t="shared" si="562"/>
        <v>0.18333333333333335</v>
      </c>
    </row>
    <row r="14245" spans="1:16" hidden="1" x14ac:dyDescent="0.25">
      <c r="A14245">
        <v>196688706</v>
      </c>
      <c r="B14245">
        <v>803407</v>
      </c>
      <c r="C14245" t="s">
        <v>317</v>
      </c>
      <c r="D14245">
        <v>2021754</v>
      </c>
      <c r="E14245" t="s">
        <v>216</v>
      </c>
      <c r="F14245" t="s">
        <v>214</v>
      </c>
      <c r="G14245" t="s">
        <v>215</v>
      </c>
      <c r="H14245">
        <v>3</v>
      </c>
      <c r="I14245">
        <v>2015</v>
      </c>
      <c r="J14245">
        <v>1</v>
      </c>
      <c r="L14245">
        <v>23066446</v>
      </c>
      <c r="M14245">
        <v>2.8</v>
      </c>
      <c r="P14245" s="29">
        <f t="shared" si="562"/>
        <v>0.3</v>
      </c>
    </row>
    <row r="14246" spans="1:16" hidden="1" x14ac:dyDescent="0.25">
      <c r="A14246">
        <v>196688706</v>
      </c>
      <c r="B14246">
        <v>803407</v>
      </c>
      <c r="C14246" t="s">
        <v>317</v>
      </c>
      <c r="D14246">
        <v>2004098</v>
      </c>
      <c r="E14246" t="s">
        <v>213</v>
      </c>
      <c r="F14246" t="s">
        <v>214</v>
      </c>
      <c r="G14246" t="s">
        <v>215</v>
      </c>
      <c r="H14246">
        <v>2</v>
      </c>
      <c r="I14246">
        <v>2015</v>
      </c>
      <c r="J14246">
        <v>1</v>
      </c>
      <c r="L14246">
        <v>23066517</v>
      </c>
      <c r="M14246">
        <v>6.2</v>
      </c>
      <c r="P14246" s="29">
        <f t="shared" si="562"/>
        <v>0.8666666666666667</v>
      </c>
    </row>
    <row r="14247" spans="1:16" hidden="1" x14ac:dyDescent="0.25">
      <c r="A14247">
        <v>196688706</v>
      </c>
      <c r="B14247">
        <v>803407</v>
      </c>
      <c r="C14247" t="s">
        <v>317</v>
      </c>
      <c r="D14247">
        <v>2021754</v>
      </c>
      <c r="E14247" t="s">
        <v>216</v>
      </c>
      <c r="F14247" t="s">
        <v>214</v>
      </c>
      <c r="G14247" t="s">
        <v>215</v>
      </c>
      <c r="H14247">
        <v>4</v>
      </c>
      <c r="I14247">
        <v>2015</v>
      </c>
      <c r="J14247">
        <v>2</v>
      </c>
      <c r="L14247">
        <v>23074129</v>
      </c>
      <c r="P14247" s="29" t="str">
        <f t="shared" si="562"/>
        <v>DRP</v>
      </c>
    </row>
    <row r="14248" spans="1:16" hidden="1" x14ac:dyDescent="0.25">
      <c r="A14248">
        <v>196688706</v>
      </c>
      <c r="B14248">
        <v>803407</v>
      </c>
      <c r="C14248" t="s">
        <v>317</v>
      </c>
      <c r="D14248">
        <v>2005117</v>
      </c>
      <c r="E14248" t="s">
        <v>220</v>
      </c>
      <c r="F14248" t="s">
        <v>214</v>
      </c>
      <c r="G14248" t="s">
        <v>215</v>
      </c>
      <c r="H14248">
        <v>4</v>
      </c>
      <c r="I14248">
        <v>2015</v>
      </c>
      <c r="J14248">
        <v>2</v>
      </c>
      <c r="L14248">
        <v>23070398</v>
      </c>
      <c r="P14248" s="29" t="str">
        <f t="shared" si="562"/>
        <v>DRP</v>
      </c>
    </row>
    <row r="14249" spans="1:16" hidden="1" x14ac:dyDescent="0.25">
      <c r="A14249">
        <v>196688706</v>
      </c>
      <c r="B14249">
        <v>803407</v>
      </c>
      <c r="C14249" t="s">
        <v>317</v>
      </c>
      <c r="D14249">
        <v>2021600</v>
      </c>
      <c r="E14249" t="s">
        <v>219</v>
      </c>
      <c r="F14249" t="s">
        <v>214</v>
      </c>
      <c r="G14249" t="s">
        <v>215</v>
      </c>
      <c r="H14249">
        <v>3</v>
      </c>
      <c r="I14249">
        <v>2015</v>
      </c>
      <c r="J14249">
        <v>2</v>
      </c>
      <c r="L14249">
        <v>23071943</v>
      </c>
      <c r="M14249">
        <v>3.1</v>
      </c>
      <c r="P14249" s="29">
        <f t="shared" si="562"/>
        <v>0.35000000000000003</v>
      </c>
    </row>
    <row r="14250" spans="1:16" hidden="1" x14ac:dyDescent="0.25">
      <c r="A14250">
        <v>196688706</v>
      </c>
      <c r="B14250">
        <v>803407</v>
      </c>
      <c r="C14250" t="s">
        <v>317</v>
      </c>
      <c r="D14250">
        <v>2005099</v>
      </c>
      <c r="E14250" t="s">
        <v>217</v>
      </c>
      <c r="F14250" t="s">
        <v>214</v>
      </c>
      <c r="G14250" t="s">
        <v>215</v>
      </c>
      <c r="H14250">
        <v>3</v>
      </c>
      <c r="I14250">
        <v>2015</v>
      </c>
      <c r="J14250">
        <v>2</v>
      </c>
      <c r="L14250">
        <v>23071928</v>
      </c>
      <c r="M14250">
        <v>2.5</v>
      </c>
      <c r="P14250" s="29">
        <f t="shared" si="562"/>
        <v>0.25</v>
      </c>
    </row>
    <row r="14251" spans="1:16" hidden="1" x14ac:dyDescent="0.25">
      <c r="A14251">
        <v>196688706</v>
      </c>
      <c r="B14251">
        <v>803407</v>
      </c>
      <c r="C14251" t="s">
        <v>317</v>
      </c>
      <c r="D14251">
        <v>2005102</v>
      </c>
      <c r="E14251" t="s">
        <v>218</v>
      </c>
      <c r="F14251" t="s">
        <v>214</v>
      </c>
      <c r="G14251" t="s">
        <v>215</v>
      </c>
      <c r="H14251">
        <v>3</v>
      </c>
      <c r="I14251">
        <v>2015</v>
      </c>
      <c r="J14251">
        <v>2</v>
      </c>
      <c r="L14251">
        <v>23071945</v>
      </c>
      <c r="M14251">
        <v>3.3</v>
      </c>
      <c r="P14251" s="29">
        <f t="shared" si="562"/>
        <v>0.3833333333333333</v>
      </c>
    </row>
    <row r="14252" spans="1:16" hidden="1" x14ac:dyDescent="0.25">
      <c r="A14252">
        <v>196688706</v>
      </c>
      <c r="B14252">
        <v>803407</v>
      </c>
      <c r="C14252" t="s">
        <v>317</v>
      </c>
      <c r="D14252">
        <v>2021754</v>
      </c>
      <c r="E14252" t="s">
        <v>216</v>
      </c>
      <c r="F14252" t="s">
        <v>214</v>
      </c>
      <c r="G14252" t="s">
        <v>215</v>
      </c>
      <c r="H14252">
        <v>3</v>
      </c>
      <c r="I14252">
        <v>2015</v>
      </c>
      <c r="J14252">
        <v>2</v>
      </c>
      <c r="L14252">
        <v>23074129</v>
      </c>
      <c r="M14252">
        <v>3.2</v>
      </c>
      <c r="P14252" s="29">
        <f t="shared" si="562"/>
        <v>0.3666666666666667</v>
      </c>
    </row>
    <row r="14253" spans="1:16" hidden="1" x14ac:dyDescent="0.25">
      <c r="A14253">
        <v>196688706</v>
      </c>
      <c r="B14253">
        <v>803407</v>
      </c>
      <c r="C14253" t="s">
        <v>317</v>
      </c>
      <c r="D14253">
        <v>2004112</v>
      </c>
      <c r="E14253" t="s">
        <v>244</v>
      </c>
      <c r="F14253" t="s">
        <v>214</v>
      </c>
      <c r="G14253" t="s">
        <v>215</v>
      </c>
      <c r="H14253">
        <v>2</v>
      </c>
      <c r="I14253">
        <v>2015</v>
      </c>
      <c r="J14253">
        <v>2</v>
      </c>
      <c r="L14253">
        <v>23073230</v>
      </c>
      <c r="M14253">
        <v>4.0999999999999996</v>
      </c>
      <c r="P14253" s="29">
        <f t="shared" si="562"/>
        <v>0.51666666666666661</v>
      </c>
    </row>
    <row r="14254" spans="1:16" hidden="1" x14ac:dyDescent="0.25">
      <c r="A14254">
        <v>196688706</v>
      </c>
      <c r="B14254">
        <v>803407</v>
      </c>
      <c r="C14254" t="s">
        <v>317</v>
      </c>
      <c r="D14254">
        <v>2021754</v>
      </c>
      <c r="E14254" t="s">
        <v>216</v>
      </c>
      <c r="F14254" t="s">
        <v>214</v>
      </c>
      <c r="G14254" t="s">
        <v>215</v>
      </c>
      <c r="H14254">
        <v>4</v>
      </c>
      <c r="I14254">
        <v>2016</v>
      </c>
      <c r="J14254">
        <v>1</v>
      </c>
      <c r="L14254">
        <v>23081097</v>
      </c>
      <c r="P14254" s="29" t="str">
        <f t="shared" ref="P14254:P14285" si="563">IF(AND(ISNUMBER(M14254),H14254&lt;&gt;4),(M14254-1)/6,IF(H14254=4,"DRP",IF(AND(H14254=3,M14254="NA"),"BAD",IF(AND(H14254=2),"CVL",IF(AND(H14254=1,ISBLANK(M14254)),"NULL","UNK")))))</f>
        <v>DRP</v>
      </c>
    </row>
    <row r="14255" spans="1:16" hidden="1" x14ac:dyDescent="0.25">
      <c r="A14255">
        <v>196688706</v>
      </c>
      <c r="B14255">
        <v>803407</v>
      </c>
      <c r="C14255" t="s">
        <v>317</v>
      </c>
      <c r="D14255">
        <v>2004116</v>
      </c>
      <c r="E14255" t="s">
        <v>229</v>
      </c>
      <c r="F14255" t="s">
        <v>214</v>
      </c>
      <c r="G14255" t="s">
        <v>215</v>
      </c>
      <c r="H14255">
        <v>2</v>
      </c>
      <c r="I14255">
        <v>2016</v>
      </c>
      <c r="J14255">
        <v>1</v>
      </c>
      <c r="L14255">
        <v>23073043</v>
      </c>
      <c r="M14255">
        <v>5.3</v>
      </c>
      <c r="P14255" s="29">
        <f t="shared" si="563"/>
        <v>0.71666666666666667</v>
      </c>
    </row>
    <row r="14256" spans="1:16" hidden="1" x14ac:dyDescent="0.25">
      <c r="A14256">
        <v>196688706</v>
      </c>
      <c r="B14256">
        <v>803407</v>
      </c>
      <c r="C14256" t="s">
        <v>317</v>
      </c>
      <c r="D14256">
        <v>2005099</v>
      </c>
      <c r="E14256" t="s">
        <v>217</v>
      </c>
      <c r="F14256" t="s">
        <v>214</v>
      </c>
      <c r="G14256" t="s">
        <v>215</v>
      </c>
      <c r="H14256">
        <v>2</v>
      </c>
      <c r="I14256">
        <v>2016</v>
      </c>
      <c r="J14256">
        <v>1</v>
      </c>
      <c r="L14256">
        <v>23081375</v>
      </c>
      <c r="M14256">
        <v>4.3</v>
      </c>
      <c r="P14256" s="29">
        <f t="shared" si="563"/>
        <v>0.54999999999999993</v>
      </c>
    </row>
    <row r="14257" spans="1:16" hidden="1" x14ac:dyDescent="0.25">
      <c r="A14257">
        <v>196688706</v>
      </c>
      <c r="B14257">
        <v>803407</v>
      </c>
      <c r="C14257" t="s">
        <v>317</v>
      </c>
      <c r="D14257">
        <v>2005102</v>
      </c>
      <c r="E14257" t="s">
        <v>218</v>
      </c>
      <c r="F14257" t="s">
        <v>214</v>
      </c>
      <c r="G14257" t="s">
        <v>215</v>
      </c>
      <c r="H14257">
        <v>2</v>
      </c>
      <c r="I14257">
        <v>2016</v>
      </c>
      <c r="J14257">
        <v>1</v>
      </c>
      <c r="L14257">
        <v>23081384</v>
      </c>
      <c r="M14257">
        <v>4.2</v>
      </c>
      <c r="P14257" s="29">
        <f t="shared" si="563"/>
        <v>0.53333333333333333</v>
      </c>
    </row>
    <row r="14258" spans="1:16" hidden="1" x14ac:dyDescent="0.25">
      <c r="A14258">
        <v>196688706</v>
      </c>
      <c r="B14258">
        <v>803407</v>
      </c>
      <c r="C14258" t="s">
        <v>317</v>
      </c>
      <c r="D14258">
        <v>2021754</v>
      </c>
      <c r="E14258" t="s">
        <v>216</v>
      </c>
      <c r="F14258" t="s">
        <v>214</v>
      </c>
      <c r="G14258" t="s">
        <v>215</v>
      </c>
      <c r="H14258">
        <v>2</v>
      </c>
      <c r="I14258">
        <v>2016</v>
      </c>
      <c r="J14258">
        <v>1</v>
      </c>
      <c r="L14258">
        <v>23081097</v>
      </c>
      <c r="M14258">
        <v>4</v>
      </c>
      <c r="P14258" s="29">
        <f t="shared" si="563"/>
        <v>0.5</v>
      </c>
    </row>
    <row r="14259" spans="1:16" hidden="1" x14ac:dyDescent="0.25">
      <c r="A14259">
        <v>196688706</v>
      </c>
      <c r="B14259">
        <v>803407</v>
      </c>
      <c r="C14259" t="s">
        <v>317</v>
      </c>
      <c r="D14259">
        <v>2021600</v>
      </c>
      <c r="E14259" t="s">
        <v>219</v>
      </c>
      <c r="F14259" t="s">
        <v>214</v>
      </c>
      <c r="G14259" t="s">
        <v>215</v>
      </c>
      <c r="H14259">
        <v>3</v>
      </c>
      <c r="I14259">
        <v>2016</v>
      </c>
      <c r="J14259">
        <v>1</v>
      </c>
      <c r="L14259">
        <v>23081083</v>
      </c>
      <c r="M14259">
        <v>3</v>
      </c>
      <c r="P14259" s="29">
        <f t="shared" si="563"/>
        <v>0.33333333333333331</v>
      </c>
    </row>
    <row r="14260" spans="1:16" hidden="1" x14ac:dyDescent="0.25">
      <c r="A14260">
        <v>196688706</v>
      </c>
      <c r="B14260">
        <v>803407</v>
      </c>
      <c r="C14260" t="s">
        <v>317</v>
      </c>
      <c r="D14260">
        <v>2021580</v>
      </c>
      <c r="E14260" t="s">
        <v>241</v>
      </c>
      <c r="F14260" t="s">
        <v>214</v>
      </c>
      <c r="G14260" t="s">
        <v>215</v>
      </c>
      <c r="H14260">
        <v>2</v>
      </c>
      <c r="I14260">
        <v>2016</v>
      </c>
      <c r="J14260">
        <v>2</v>
      </c>
      <c r="L14260">
        <v>23086828</v>
      </c>
      <c r="M14260">
        <v>4.9000000000000004</v>
      </c>
      <c r="P14260" s="29">
        <f t="shared" si="563"/>
        <v>0.65</v>
      </c>
    </row>
    <row r="14261" spans="1:16" hidden="1" x14ac:dyDescent="0.25">
      <c r="A14261">
        <v>196688706</v>
      </c>
      <c r="B14261">
        <v>803407</v>
      </c>
      <c r="C14261" t="s">
        <v>317</v>
      </c>
      <c r="D14261">
        <v>2005117</v>
      </c>
      <c r="E14261" t="s">
        <v>220</v>
      </c>
      <c r="F14261" t="s">
        <v>214</v>
      </c>
      <c r="G14261" t="s">
        <v>215</v>
      </c>
      <c r="H14261">
        <v>3</v>
      </c>
      <c r="I14261">
        <v>2016</v>
      </c>
      <c r="J14261">
        <v>2</v>
      </c>
      <c r="L14261">
        <v>23088410</v>
      </c>
      <c r="M14261" t="s">
        <v>221</v>
      </c>
      <c r="P14261" s="29" t="str">
        <f t="shared" si="563"/>
        <v>BAD</v>
      </c>
    </row>
    <row r="14262" spans="1:16" hidden="1" x14ac:dyDescent="0.25">
      <c r="A14262">
        <v>196688706</v>
      </c>
      <c r="B14262">
        <v>803407</v>
      </c>
      <c r="C14262" t="s">
        <v>317</v>
      </c>
      <c r="D14262">
        <v>2021763</v>
      </c>
      <c r="E14262" t="s">
        <v>298</v>
      </c>
      <c r="F14262" t="s">
        <v>214</v>
      </c>
      <c r="G14262" t="s">
        <v>215</v>
      </c>
      <c r="H14262">
        <v>4</v>
      </c>
      <c r="I14262">
        <v>2016</v>
      </c>
      <c r="J14262">
        <v>2</v>
      </c>
      <c r="L14262">
        <v>23086847</v>
      </c>
      <c r="P14262" s="29" t="str">
        <f t="shared" si="563"/>
        <v>DRP</v>
      </c>
    </row>
    <row r="14263" spans="1:16" hidden="1" x14ac:dyDescent="0.25">
      <c r="A14263">
        <v>196688706</v>
      </c>
      <c r="B14263">
        <v>803407</v>
      </c>
      <c r="C14263" t="s">
        <v>317</v>
      </c>
      <c r="D14263">
        <v>2021580</v>
      </c>
      <c r="E14263" t="s">
        <v>241</v>
      </c>
      <c r="F14263" t="s">
        <v>214</v>
      </c>
      <c r="G14263" t="s">
        <v>215</v>
      </c>
      <c r="H14263">
        <v>4</v>
      </c>
      <c r="I14263">
        <v>2016</v>
      </c>
      <c r="J14263">
        <v>2</v>
      </c>
      <c r="L14263">
        <v>23086825</v>
      </c>
      <c r="P14263" s="29" t="str">
        <f t="shared" si="563"/>
        <v>DRP</v>
      </c>
    </row>
    <row r="14264" spans="1:16" hidden="1" x14ac:dyDescent="0.25">
      <c r="A14264">
        <v>196688706</v>
      </c>
      <c r="B14264">
        <v>803407</v>
      </c>
      <c r="C14264" t="s">
        <v>317</v>
      </c>
      <c r="D14264">
        <v>2005131</v>
      </c>
      <c r="E14264" t="s">
        <v>228</v>
      </c>
      <c r="F14264" t="s">
        <v>214</v>
      </c>
      <c r="G14264" t="s">
        <v>215</v>
      </c>
      <c r="H14264">
        <v>4</v>
      </c>
      <c r="I14264">
        <v>2016</v>
      </c>
      <c r="J14264">
        <v>2</v>
      </c>
      <c r="L14264">
        <v>23086518</v>
      </c>
      <c r="P14264" s="29" t="str">
        <f t="shared" si="563"/>
        <v>DRP</v>
      </c>
    </row>
    <row r="14265" spans="1:16" hidden="1" x14ac:dyDescent="0.25">
      <c r="A14265">
        <v>196688706</v>
      </c>
      <c r="B14265">
        <v>803407</v>
      </c>
      <c r="C14265" t="s">
        <v>317</v>
      </c>
      <c r="D14265">
        <v>2005117</v>
      </c>
      <c r="E14265" t="s">
        <v>220</v>
      </c>
      <c r="F14265" t="s">
        <v>214</v>
      </c>
      <c r="G14265" t="s">
        <v>215</v>
      </c>
      <c r="H14265">
        <v>4</v>
      </c>
      <c r="I14265">
        <v>2016</v>
      </c>
      <c r="J14265">
        <v>2</v>
      </c>
      <c r="L14265">
        <v>23084479</v>
      </c>
      <c r="P14265" s="29" t="str">
        <f t="shared" si="563"/>
        <v>DRP</v>
      </c>
    </row>
    <row r="14266" spans="1:16" hidden="1" x14ac:dyDescent="0.25">
      <c r="A14266">
        <v>196688706</v>
      </c>
      <c r="B14266">
        <v>803407</v>
      </c>
      <c r="C14266" t="s">
        <v>317</v>
      </c>
      <c r="D14266">
        <v>2021763</v>
      </c>
      <c r="E14266" t="s">
        <v>298</v>
      </c>
      <c r="F14266" t="s">
        <v>214</v>
      </c>
      <c r="G14266" t="s">
        <v>215</v>
      </c>
      <c r="H14266">
        <v>3</v>
      </c>
      <c r="I14266">
        <v>2016</v>
      </c>
      <c r="J14266">
        <v>2</v>
      </c>
      <c r="L14266">
        <v>23086845</v>
      </c>
      <c r="M14266">
        <v>2.9</v>
      </c>
      <c r="P14266" s="29">
        <f t="shared" si="563"/>
        <v>0.31666666666666665</v>
      </c>
    </row>
    <row r="14267" spans="1:16" hidden="1" x14ac:dyDescent="0.25">
      <c r="A14267">
        <v>196688706</v>
      </c>
      <c r="B14267">
        <v>803407</v>
      </c>
      <c r="C14267" t="s">
        <v>317</v>
      </c>
      <c r="D14267">
        <v>2021600</v>
      </c>
      <c r="E14267" t="s">
        <v>219</v>
      </c>
      <c r="F14267" t="s">
        <v>214</v>
      </c>
      <c r="G14267" t="s">
        <v>215</v>
      </c>
      <c r="H14267">
        <v>3</v>
      </c>
      <c r="I14267">
        <v>2016</v>
      </c>
      <c r="J14267">
        <v>2</v>
      </c>
      <c r="L14267">
        <v>23086545</v>
      </c>
      <c r="M14267">
        <v>2.7</v>
      </c>
      <c r="P14267" s="29">
        <f t="shared" si="563"/>
        <v>0.28333333333333338</v>
      </c>
    </row>
    <row r="14268" spans="1:16" hidden="1" x14ac:dyDescent="0.25">
      <c r="A14268">
        <v>196688706</v>
      </c>
      <c r="B14268">
        <v>803407</v>
      </c>
      <c r="C14268" t="s">
        <v>317</v>
      </c>
      <c r="D14268">
        <v>2004099</v>
      </c>
      <c r="E14268" t="s">
        <v>245</v>
      </c>
      <c r="F14268" t="s">
        <v>214</v>
      </c>
      <c r="G14268" t="s">
        <v>215</v>
      </c>
      <c r="H14268">
        <v>3</v>
      </c>
      <c r="I14268">
        <v>2017</v>
      </c>
      <c r="J14268">
        <v>1</v>
      </c>
      <c r="L14268">
        <v>23092379</v>
      </c>
      <c r="M14268">
        <v>3.6</v>
      </c>
      <c r="P14268" s="29">
        <f t="shared" si="563"/>
        <v>0.43333333333333335</v>
      </c>
    </row>
    <row r="14269" spans="1:16" hidden="1" x14ac:dyDescent="0.25">
      <c r="A14269">
        <v>196688706</v>
      </c>
      <c r="B14269">
        <v>803407</v>
      </c>
      <c r="C14269" t="s">
        <v>317</v>
      </c>
      <c r="D14269">
        <v>2003957</v>
      </c>
      <c r="E14269" t="s">
        <v>371</v>
      </c>
      <c r="F14269" t="s">
        <v>320</v>
      </c>
      <c r="G14269" t="s">
        <v>321</v>
      </c>
      <c r="H14269">
        <v>4</v>
      </c>
      <c r="I14269">
        <v>2017</v>
      </c>
      <c r="J14269">
        <v>2</v>
      </c>
      <c r="L14269">
        <v>23098305</v>
      </c>
      <c r="P14269" s="29" t="str">
        <f t="shared" si="563"/>
        <v>DRP</v>
      </c>
    </row>
    <row r="14270" spans="1:16" hidden="1" x14ac:dyDescent="0.25">
      <c r="A14270">
        <v>196688706</v>
      </c>
      <c r="B14270">
        <v>803407</v>
      </c>
      <c r="C14270" t="s">
        <v>317</v>
      </c>
      <c r="D14270">
        <v>2004099</v>
      </c>
      <c r="E14270" t="s">
        <v>245</v>
      </c>
      <c r="F14270" t="s">
        <v>214</v>
      </c>
      <c r="G14270" t="s">
        <v>215</v>
      </c>
      <c r="H14270">
        <v>2</v>
      </c>
      <c r="I14270">
        <v>2017</v>
      </c>
      <c r="J14270">
        <v>2</v>
      </c>
      <c r="L14270">
        <v>23097865</v>
      </c>
      <c r="M14270">
        <v>6.2</v>
      </c>
      <c r="P14270" s="29">
        <f t="shared" si="563"/>
        <v>0.8666666666666667</v>
      </c>
    </row>
    <row r="14271" spans="1:16" hidden="1" x14ac:dyDescent="0.25">
      <c r="A14271">
        <v>196688706</v>
      </c>
      <c r="B14271">
        <v>803407</v>
      </c>
      <c r="C14271" t="s">
        <v>317</v>
      </c>
      <c r="D14271">
        <v>2027109</v>
      </c>
      <c r="E14271" t="s">
        <v>372</v>
      </c>
      <c r="F14271" t="s">
        <v>320</v>
      </c>
      <c r="G14271" t="s">
        <v>321</v>
      </c>
      <c r="H14271">
        <v>2</v>
      </c>
      <c r="I14271">
        <v>2017</v>
      </c>
      <c r="J14271">
        <v>2</v>
      </c>
      <c r="L14271">
        <v>23098305</v>
      </c>
      <c r="M14271">
        <v>6.5</v>
      </c>
      <c r="P14271" s="29">
        <f t="shared" si="563"/>
        <v>0.91666666666666663</v>
      </c>
    </row>
    <row r="14272" spans="1:16" hidden="1" x14ac:dyDescent="0.25">
      <c r="A14272">
        <v>196688943</v>
      </c>
      <c r="B14272">
        <v>803401</v>
      </c>
      <c r="C14272" t="s">
        <v>318</v>
      </c>
      <c r="D14272">
        <v>2005099</v>
      </c>
      <c r="E14272" t="s">
        <v>217</v>
      </c>
      <c r="F14272" t="s">
        <v>214</v>
      </c>
      <c r="G14272" t="s">
        <v>215</v>
      </c>
      <c r="H14272">
        <v>2</v>
      </c>
      <c r="I14272">
        <v>2016</v>
      </c>
      <c r="J14272">
        <v>1</v>
      </c>
      <c r="L14272">
        <v>23081299</v>
      </c>
      <c r="M14272">
        <v>4.3</v>
      </c>
      <c r="P14272" s="29">
        <f t="shared" si="563"/>
        <v>0.54999999999999993</v>
      </c>
    </row>
    <row r="14273" spans="1:16" hidden="1" x14ac:dyDescent="0.25">
      <c r="A14273">
        <v>196688943</v>
      </c>
      <c r="B14273">
        <v>803401</v>
      </c>
      <c r="C14273" t="s">
        <v>318</v>
      </c>
      <c r="D14273">
        <v>2021600</v>
      </c>
      <c r="E14273" t="s">
        <v>219</v>
      </c>
      <c r="F14273" t="s">
        <v>214</v>
      </c>
      <c r="G14273" t="s">
        <v>215</v>
      </c>
      <c r="H14273">
        <v>3</v>
      </c>
      <c r="I14273">
        <v>2016</v>
      </c>
      <c r="J14273">
        <v>1</v>
      </c>
      <c r="L14273">
        <v>23081078</v>
      </c>
      <c r="M14273">
        <v>3.1</v>
      </c>
      <c r="P14273" s="29">
        <f t="shared" si="563"/>
        <v>0.35000000000000003</v>
      </c>
    </row>
    <row r="14274" spans="1:16" hidden="1" x14ac:dyDescent="0.25">
      <c r="A14274">
        <v>196688943</v>
      </c>
      <c r="B14274">
        <v>803401</v>
      </c>
      <c r="C14274" t="s">
        <v>318</v>
      </c>
      <c r="D14274">
        <v>2004098</v>
      </c>
      <c r="E14274" t="s">
        <v>213</v>
      </c>
      <c r="F14274" t="s">
        <v>214</v>
      </c>
      <c r="G14274" t="s">
        <v>215</v>
      </c>
      <c r="H14274">
        <v>2</v>
      </c>
      <c r="I14274">
        <v>2016</v>
      </c>
      <c r="J14274">
        <v>1</v>
      </c>
      <c r="L14274">
        <v>23081502</v>
      </c>
      <c r="M14274">
        <v>4.5</v>
      </c>
      <c r="P14274" s="29">
        <f t="shared" si="563"/>
        <v>0.58333333333333337</v>
      </c>
    </row>
    <row r="14275" spans="1:16" hidden="1" x14ac:dyDescent="0.25">
      <c r="A14275">
        <v>196688943</v>
      </c>
      <c r="B14275">
        <v>803401</v>
      </c>
      <c r="C14275" t="s">
        <v>318</v>
      </c>
      <c r="D14275">
        <v>2005102</v>
      </c>
      <c r="E14275" t="s">
        <v>218</v>
      </c>
      <c r="F14275" t="s">
        <v>214</v>
      </c>
      <c r="G14275" t="s">
        <v>215</v>
      </c>
      <c r="H14275">
        <v>2</v>
      </c>
      <c r="I14275">
        <v>2016</v>
      </c>
      <c r="J14275">
        <v>1</v>
      </c>
      <c r="L14275">
        <v>23081381</v>
      </c>
      <c r="M14275">
        <v>4.3</v>
      </c>
      <c r="P14275" s="29">
        <f t="shared" si="563"/>
        <v>0.54999999999999993</v>
      </c>
    </row>
    <row r="14276" spans="1:16" hidden="1" x14ac:dyDescent="0.25">
      <c r="A14276">
        <v>196688943</v>
      </c>
      <c r="B14276">
        <v>803401</v>
      </c>
      <c r="C14276" t="s">
        <v>318</v>
      </c>
      <c r="D14276">
        <v>2021754</v>
      </c>
      <c r="E14276" t="s">
        <v>216</v>
      </c>
      <c r="F14276" t="s">
        <v>214</v>
      </c>
      <c r="G14276" t="s">
        <v>215</v>
      </c>
      <c r="H14276">
        <v>2</v>
      </c>
      <c r="I14276">
        <v>2016</v>
      </c>
      <c r="J14276">
        <v>1</v>
      </c>
      <c r="L14276">
        <v>23081091</v>
      </c>
      <c r="M14276">
        <v>4</v>
      </c>
      <c r="P14276" s="29">
        <f t="shared" si="563"/>
        <v>0.5</v>
      </c>
    </row>
    <row r="14277" spans="1:16" hidden="1" x14ac:dyDescent="0.25">
      <c r="A14277">
        <v>196688943</v>
      </c>
      <c r="B14277">
        <v>803401</v>
      </c>
      <c r="C14277" t="s">
        <v>318</v>
      </c>
      <c r="D14277">
        <v>2005118</v>
      </c>
      <c r="E14277" t="s">
        <v>223</v>
      </c>
      <c r="F14277" t="s">
        <v>214</v>
      </c>
      <c r="G14277" t="s">
        <v>215</v>
      </c>
      <c r="H14277">
        <v>2</v>
      </c>
      <c r="I14277">
        <v>2016</v>
      </c>
      <c r="J14277">
        <v>1</v>
      </c>
      <c r="L14277">
        <v>23081292</v>
      </c>
      <c r="M14277">
        <v>4.0999999999999996</v>
      </c>
      <c r="P14277" s="29">
        <f t="shared" si="563"/>
        <v>0.51666666666666661</v>
      </c>
    </row>
    <row r="14278" spans="1:16" hidden="1" x14ac:dyDescent="0.25">
      <c r="A14278">
        <v>196688943</v>
      </c>
      <c r="B14278">
        <v>803401</v>
      </c>
      <c r="C14278" t="s">
        <v>318</v>
      </c>
      <c r="D14278">
        <v>2004116</v>
      </c>
      <c r="E14278" t="s">
        <v>229</v>
      </c>
      <c r="F14278" t="s">
        <v>214</v>
      </c>
      <c r="G14278" t="s">
        <v>215</v>
      </c>
      <c r="H14278">
        <v>4</v>
      </c>
      <c r="I14278">
        <v>2016</v>
      </c>
      <c r="J14278">
        <v>2</v>
      </c>
      <c r="L14278">
        <v>23085551</v>
      </c>
      <c r="P14278" s="29" t="str">
        <f t="shared" si="563"/>
        <v>DRP</v>
      </c>
    </row>
    <row r="14279" spans="1:16" hidden="1" x14ac:dyDescent="0.25">
      <c r="A14279">
        <v>196688943</v>
      </c>
      <c r="B14279">
        <v>803401</v>
      </c>
      <c r="C14279" t="s">
        <v>318</v>
      </c>
      <c r="D14279">
        <v>2004112</v>
      </c>
      <c r="E14279" t="s">
        <v>244</v>
      </c>
      <c r="F14279" t="s">
        <v>214</v>
      </c>
      <c r="G14279" t="s">
        <v>215</v>
      </c>
      <c r="H14279">
        <v>4</v>
      </c>
      <c r="I14279">
        <v>2016</v>
      </c>
      <c r="J14279">
        <v>2</v>
      </c>
      <c r="L14279">
        <v>23085449</v>
      </c>
      <c r="P14279" s="29" t="str">
        <f t="shared" si="563"/>
        <v>DRP</v>
      </c>
    </row>
    <row r="14280" spans="1:16" hidden="1" x14ac:dyDescent="0.25">
      <c r="A14280">
        <v>196688943</v>
      </c>
      <c r="B14280">
        <v>803401</v>
      </c>
      <c r="C14280" t="s">
        <v>318</v>
      </c>
      <c r="D14280">
        <v>2005117</v>
      </c>
      <c r="E14280" t="s">
        <v>220</v>
      </c>
      <c r="F14280" t="s">
        <v>214</v>
      </c>
      <c r="G14280" t="s">
        <v>215</v>
      </c>
      <c r="H14280">
        <v>4</v>
      </c>
      <c r="I14280">
        <v>2016</v>
      </c>
      <c r="J14280">
        <v>2</v>
      </c>
      <c r="L14280">
        <v>23084475</v>
      </c>
      <c r="P14280" s="29" t="str">
        <f t="shared" si="563"/>
        <v>DRP</v>
      </c>
    </row>
    <row r="14281" spans="1:16" hidden="1" x14ac:dyDescent="0.25">
      <c r="A14281">
        <v>196688943</v>
      </c>
      <c r="B14281">
        <v>803401</v>
      </c>
      <c r="C14281" t="s">
        <v>318</v>
      </c>
      <c r="D14281">
        <v>2021580</v>
      </c>
      <c r="E14281" t="s">
        <v>241</v>
      </c>
      <c r="F14281" t="s">
        <v>214</v>
      </c>
      <c r="G14281" t="s">
        <v>215</v>
      </c>
      <c r="H14281">
        <v>4</v>
      </c>
      <c r="I14281">
        <v>2016</v>
      </c>
      <c r="J14281">
        <v>2</v>
      </c>
      <c r="L14281">
        <v>23086827</v>
      </c>
      <c r="P14281" s="29" t="str">
        <f t="shared" si="563"/>
        <v>DRP</v>
      </c>
    </row>
    <row r="14282" spans="1:16" hidden="1" x14ac:dyDescent="0.25">
      <c r="A14282">
        <v>196688943</v>
      </c>
      <c r="B14282">
        <v>803401</v>
      </c>
      <c r="C14282" t="s">
        <v>318</v>
      </c>
      <c r="D14282">
        <v>2021600</v>
      </c>
      <c r="E14282" t="s">
        <v>219</v>
      </c>
      <c r="F14282" t="s">
        <v>214</v>
      </c>
      <c r="G14282" t="s">
        <v>215</v>
      </c>
      <c r="H14282">
        <v>3</v>
      </c>
      <c r="I14282">
        <v>2016</v>
      </c>
      <c r="J14282">
        <v>2</v>
      </c>
      <c r="L14282">
        <v>23086547</v>
      </c>
      <c r="M14282">
        <v>2.2000000000000002</v>
      </c>
      <c r="P14282" s="29">
        <f t="shared" si="563"/>
        <v>0.20000000000000004</v>
      </c>
    </row>
    <row r="14283" spans="1:16" hidden="1" x14ac:dyDescent="0.25">
      <c r="A14283">
        <v>196688943</v>
      </c>
      <c r="B14283">
        <v>803401</v>
      </c>
      <c r="C14283" t="s">
        <v>318</v>
      </c>
      <c r="D14283">
        <v>2005131</v>
      </c>
      <c r="E14283" t="s">
        <v>228</v>
      </c>
      <c r="F14283" t="s">
        <v>214</v>
      </c>
      <c r="G14283" t="s">
        <v>215</v>
      </c>
      <c r="H14283">
        <v>2</v>
      </c>
      <c r="I14283">
        <v>2016</v>
      </c>
      <c r="J14283">
        <v>2</v>
      </c>
      <c r="L14283">
        <v>23086518</v>
      </c>
      <c r="M14283">
        <v>5.0999999999999996</v>
      </c>
      <c r="P14283" s="29">
        <f t="shared" si="563"/>
        <v>0.68333333333333324</v>
      </c>
    </row>
    <row r="14284" spans="1:16" hidden="1" x14ac:dyDescent="0.25">
      <c r="A14284">
        <v>196688943</v>
      </c>
      <c r="B14284">
        <v>803401</v>
      </c>
      <c r="C14284" t="s">
        <v>318</v>
      </c>
      <c r="D14284">
        <v>2005117</v>
      </c>
      <c r="E14284" t="s">
        <v>220</v>
      </c>
      <c r="F14284" t="s">
        <v>214</v>
      </c>
      <c r="G14284" t="s">
        <v>215</v>
      </c>
      <c r="H14284">
        <v>3</v>
      </c>
      <c r="I14284">
        <v>2016</v>
      </c>
      <c r="J14284">
        <v>2</v>
      </c>
      <c r="L14284">
        <v>23088410</v>
      </c>
      <c r="M14284">
        <v>2.8</v>
      </c>
      <c r="P14284" s="29">
        <f t="shared" si="563"/>
        <v>0.3</v>
      </c>
    </row>
    <row r="14285" spans="1:16" hidden="1" x14ac:dyDescent="0.25">
      <c r="A14285">
        <v>196688943</v>
      </c>
      <c r="B14285">
        <v>803401</v>
      </c>
      <c r="C14285" t="s">
        <v>318</v>
      </c>
      <c r="D14285">
        <v>2021763</v>
      </c>
      <c r="E14285" t="s">
        <v>298</v>
      </c>
      <c r="F14285" t="s">
        <v>214</v>
      </c>
      <c r="G14285" t="s">
        <v>215</v>
      </c>
      <c r="H14285">
        <v>3</v>
      </c>
      <c r="I14285">
        <v>2016</v>
      </c>
      <c r="J14285">
        <v>2</v>
      </c>
      <c r="L14285">
        <v>23086846</v>
      </c>
      <c r="M14285">
        <v>3.8</v>
      </c>
      <c r="P14285" s="29">
        <f t="shared" si="563"/>
        <v>0.46666666666666662</v>
      </c>
    </row>
    <row r="14286" spans="1:16" hidden="1" x14ac:dyDescent="0.25">
      <c r="A14286">
        <v>196688943</v>
      </c>
      <c r="B14286">
        <v>803401</v>
      </c>
      <c r="C14286" t="s">
        <v>318</v>
      </c>
      <c r="D14286">
        <v>2021580</v>
      </c>
      <c r="E14286" t="s">
        <v>241</v>
      </c>
      <c r="F14286" t="s">
        <v>214</v>
      </c>
      <c r="G14286" t="s">
        <v>215</v>
      </c>
      <c r="H14286">
        <v>3</v>
      </c>
      <c r="I14286">
        <v>2016</v>
      </c>
      <c r="J14286">
        <v>2</v>
      </c>
      <c r="L14286">
        <v>23086828</v>
      </c>
      <c r="M14286">
        <v>2.9</v>
      </c>
      <c r="P14286" s="29">
        <f t="shared" ref="P14286:P14320" si="564">IF(AND(ISNUMBER(M14286),H14286&lt;&gt;4),(M14286-1)/6,IF(H14286=4,"DRP",IF(AND(H14286=3,M14286="NA"),"BAD",IF(AND(H14286=2),"CVL",IF(AND(H14286=1,ISBLANK(M14286)),"NULL","UNK")))))</f>
        <v>0.31666666666666665</v>
      </c>
    </row>
    <row r="14287" spans="1:16" hidden="1" x14ac:dyDescent="0.25">
      <c r="A14287">
        <v>196688943</v>
      </c>
      <c r="B14287">
        <v>803401</v>
      </c>
      <c r="C14287" t="s">
        <v>318</v>
      </c>
      <c r="D14287">
        <v>2004112</v>
      </c>
      <c r="E14287" t="s">
        <v>244</v>
      </c>
      <c r="F14287" t="s">
        <v>214</v>
      </c>
      <c r="G14287" t="s">
        <v>215</v>
      </c>
      <c r="H14287">
        <v>2</v>
      </c>
      <c r="I14287">
        <v>2016</v>
      </c>
      <c r="J14287">
        <v>2</v>
      </c>
      <c r="L14287">
        <v>23085449</v>
      </c>
      <c r="M14287">
        <v>5.3</v>
      </c>
      <c r="P14287" s="29">
        <f t="shared" si="564"/>
        <v>0.71666666666666667</v>
      </c>
    </row>
    <row r="14288" spans="1:16" hidden="1" x14ac:dyDescent="0.25">
      <c r="A14288">
        <v>196688943</v>
      </c>
      <c r="B14288">
        <v>803401</v>
      </c>
      <c r="C14288" t="s">
        <v>318</v>
      </c>
      <c r="D14288">
        <v>2021580</v>
      </c>
      <c r="E14288" t="s">
        <v>241</v>
      </c>
      <c r="F14288" t="s">
        <v>214</v>
      </c>
      <c r="G14288" t="s">
        <v>215</v>
      </c>
      <c r="H14288">
        <v>3</v>
      </c>
      <c r="I14288">
        <v>2017</v>
      </c>
      <c r="J14288">
        <v>1</v>
      </c>
      <c r="L14288">
        <v>23093919</v>
      </c>
      <c r="M14288">
        <v>3.3</v>
      </c>
      <c r="P14288" s="29">
        <f t="shared" si="564"/>
        <v>0.3833333333333333</v>
      </c>
    </row>
    <row r="14289" spans="1:16" hidden="1" x14ac:dyDescent="0.25">
      <c r="A14289">
        <v>196688943</v>
      </c>
      <c r="B14289">
        <v>803401</v>
      </c>
      <c r="C14289" t="s">
        <v>318</v>
      </c>
      <c r="D14289">
        <v>2021600</v>
      </c>
      <c r="E14289" t="s">
        <v>219</v>
      </c>
      <c r="F14289" t="s">
        <v>214</v>
      </c>
      <c r="G14289" t="s">
        <v>215</v>
      </c>
      <c r="H14289">
        <v>2</v>
      </c>
      <c r="I14289">
        <v>2017</v>
      </c>
      <c r="J14289">
        <v>1</v>
      </c>
      <c r="L14289">
        <v>23092794</v>
      </c>
      <c r="M14289">
        <v>4.5999999999999996</v>
      </c>
      <c r="P14289" s="29">
        <f t="shared" si="564"/>
        <v>0.6</v>
      </c>
    </row>
    <row r="14290" spans="1:16" hidden="1" x14ac:dyDescent="0.25">
      <c r="A14290">
        <v>196688943</v>
      </c>
      <c r="B14290">
        <v>803401</v>
      </c>
      <c r="C14290" t="s">
        <v>318</v>
      </c>
      <c r="D14290">
        <v>2021763</v>
      </c>
      <c r="E14290" t="s">
        <v>298</v>
      </c>
      <c r="F14290" t="s">
        <v>214</v>
      </c>
      <c r="G14290" t="s">
        <v>215</v>
      </c>
      <c r="H14290">
        <v>2</v>
      </c>
      <c r="I14290">
        <v>2017</v>
      </c>
      <c r="J14290">
        <v>1</v>
      </c>
      <c r="L14290">
        <v>23091987</v>
      </c>
      <c r="M14290">
        <v>4</v>
      </c>
      <c r="P14290" s="29">
        <f t="shared" si="564"/>
        <v>0.5</v>
      </c>
    </row>
    <row r="14291" spans="1:16" hidden="1" x14ac:dyDescent="0.25">
      <c r="A14291">
        <v>196688943</v>
      </c>
      <c r="B14291">
        <v>803401</v>
      </c>
      <c r="C14291" t="s">
        <v>318</v>
      </c>
      <c r="D14291">
        <v>2005117</v>
      </c>
      <c r="E14291" t="s">
        <v>220</v>
      </c>
      <c r="F14291" t="s">
        <v>214</v>
      </c>
      <c r="G14291" t="s">
        <v>215</v>
      </c>
      <c r="H14291">
        <v>2</v>
      </c>
      <c r="I14291">
        <v>2017</v>
      </c>
      <c r="J14291">
        <v>1</v>
      </c>
      <c r="L14291">
        <v>23091397</v>
      </c>
      <c r="M14291">
        <v>5.0999999999999996</v>
      </c>
      <c r="P14291" s="29">
        <f t="shared" si="564"/>
        <v>0.68333333333333324</v>
      </c>
    </row>
    <row r="14292" spans="1:16" hidden="1" x14ac:dyDescent="0.25">
      <c r="A14292">
        <v>196688943</v>
      </c>
      <c r="B14292">
        <v>803401</v>
      </c>
      <c r="C14292" t="s">
        <v>318</v>
      </c>
      <c r="D14292">
        <v>2004099</v>
      </c>
      <c r="E14292" t="s">
        <v>245</v>
      </c>
      <c r="F14292" t="s">
        <v>214</v>
      </c>
      <c r="G14292" t="s">
        <v>215</v>
      </c>
      <c r="H14292">
        <v>2</v>
      </c>
      <c r="I14292">
        <v>2017</v>
      </c>
      <c r="J14292">
        <v>1</v>
      </c>
      <c r="L14292">
        <v>23092377</v>
      </c>
      <c r="M14292">
        <v>4.2</v>
      </c>
      <c r="P14292" s="29">
        <f t="shared" si="564"/>
        <v>0.53333333333333333</v>
      </c>
    </row>
    <row r="14293" spans="1:16" hidden="1" x14ac:dyDescent="0.25">
      <c r="A14293">
        <v>196688943</v>
      </c>
      <c r="B14293">
        <v>803401</v>
      </c>
      <c r="C14293" t="s">
        <v>318</v>
      </c>
      <c r="D14293">
        <v>2004116</v>
      </c>
      <c r="E14293" t="s">
        <v>229</v>
      </c>
      <c r="F14293" t="s">
        <v>214</v>
      </c>
      <c r="G14293" t="s">
        <v>215</v>
      </c>
      <c r="H14293">
        <v>2</v>
      </c>
      <c r="I14293">
        <v>2017</v>
      </c>
      <c r="J14293">
        <v>1</v>
      </c>
      <c r="L14293">
        <v>23092359</v>
      </c>
      <c r="M14293">
        <v>4.4000000000000004</v>
      </c>
      <c r="P14293" s="29">
        <f t="shared" si="564"/>
        <v>0.56666666666666676</v>
      </c>
    </row>
    <row r="14294" spans="1:16" hidden="1" x14ac:dyDescent="0.25">
      <c r="A14294">
        <v>196688943</v>
      </c>
      <c r="B14294">
        <v>803401</v>
      </c>
      <c r="C14294" t="s">
        <v>318</v>
      </c>
      <c r="D14294">
        <v>2004587</v>
      </c>
      <c r="E14294" t="s">
        <v>288</v>
      </c>
      <c r="F14294" t="s">
        <v>214</v>
      </c>
      <c r="G14294" t="s">
        <v>215</v>
      </c>
      <c r="H14294">
        <v>4</v>
      </c>
      <c r="I14294">
        <v>2017</v>
      </c>
      <c r="J14294">
        <v>2</v>
      </c>
      <c r="L14294">
        <v>23097714</v>
      </c>
      <c r="P14294" s="29" t="str">
        <f t="shared" si="564"/>
        <v>DRP</v>
      </c>
    </row>
    <row r="14295" spans="1:16" hidden="1" x14ac:dyDescent="0.25">
      <c r="A14295">
        <v>196688943</v>
      </c>
      <c r="B14295">
        <v>803401</v>
      </c>
      <c r="C14295" t="s">
        <v>318</v>
      </c>
      <c r="D14295">
        <v>2021580</v>
      </c>
      <c r="E14295" t="s">
        <v>241</v>
      </c>
      <c r="F14295" t="s">
        <v>214</v>
      </c>
      <c r="G14295" t="s">
        <v>215</v>
      </c>
      <c r="H14295">
        <v>2</v>
      </c>
      <c r="I14295">
        <v>2017</v>
      </c>
      <c r="J14295">
        <v>2</v>
      </c>
      <c r="L14295">
        <v>23101085</v>
      </c>
      <c r="M14295">
        <v>4</v>
      </c>
      <c r="P14295" s="29">
        <f t="shared" si="564"/>
        <v>0.5</v>
      </c>
    </row>
    <row r="14296" spans="1:16" hidden="1" x14ac:dyDescent="0.25">
      <c r="A14296">
        <v>196688943</v>
      </c>
      <c r="B14296">
        <v>803401</v>
      </c>
      <c r="C14296" t="s">
        <v>318</v>
      </c>
      <c r="D14296">
        <v>2021756</v>
      </c>
      <c r="E14296" t="s">
        <v>253</v>
      </c>
      <c r="F14296" t="s">
        <v>214</v>
      </c>
      <c r="G14296" t="s">
        <v>215</v>
      </c>
      <c r="H14296">
        <v>3</v>
      </c>
      <c r="I14296">
        <v>2017</v>
      </c>
      <c r="J14296">
        <v>2</v>
      </c>
      <c r="L14296">
        <v>23101177</v>
      </c>
      <c r="M14296">
        <v>3</v>
      </c>
      <c r="P14296" s="29">
        <f t="shared" si="564"/>
        <v>0.33333333333333331</v>
      </c>
    </row>
    <row r="14297" spans="1:16" hidden="1" x14ac:dyDescent="0.25">
      <c r="A14297">
        <v>196688943</v>
      </c>
      <c r="B14297">
        <v>803401</v>
      </c>
      <c r="C14297" t="s">
        <v>318</v>
      </c>
      <c r="D14297">
        <v>2021602</v>
      </c>
      <c r="E14297" t="s">
        <v>242</v>
      </c>
      <c r="F14297" t="s">
        <v>214</v>
      </c>
      <c r="G14297" t="s">
        <v>215</v>
      </c>
      <c r="H14297">
        <v>3</v>
      </c>
      <c r="I14297">
        <v>2017</v>
      </c>
      <c r="J14297">
        <v>2</v>
      </c>
      <c r="L14297">
        <v>23101095</v>
      </c>
      <c r="M14297">
        <v>2</v>
      </c>
      <c r="P14297" s="29">
        <f t="shared" si="564"/>
        <v>0.16666666666666666</v>
      </c>
    </row>
    <row r="14298" spans="1:16" hidden="1" x14ac:dyDescent="0.25">
      <c r="A14298">
        <v>196688943</v>
      </c>
      <c r="B14298">
        <v>803401</v>
      </c>
      <c r="C14298" t="s">
        <v>318</v>
      </c>
      <c r="D14298">
        <v>2019271</v>
      </c>
      <c r="E14298" t="s">
        <v>236</v>
      </c>
      <c r="F14298" t="s">
        <v>214</v>
      </c>
      <c r="G14298" t="s">
        <v>215</v>
      </c>
      <c r="H14298">
        <v>2</v>
      </c>
      <c r="I14298">
        <v>2017</v>
      </c>
      <c r="J14298">
        <v>2</v>
      </c>
      <c r="L14298">
        <v>23100808</v>
      </c>
      <c r="M14298">
        <v>6.8</v>
      </c>
      <c r="P14298" s="29">
        <f t="shared" si="564"/>
        <v>0.96666666666666667</v>
      </c>
    </row>
    <row r="14299" spans="1:16" hidden="1" x14ac:dyDescent="0.25">
      <c r="A14299">
        <v>196688943</v>
      </c>
      <c r="B14299">
        <v>803401</v>
      </c>
      <c r="C14299" t="s">
        <v>318</v>
      </c>
      <c r="D14299">
        <v>2021602</v>
      </c>
      <c r="E14299" t="s">
        <v>242</v>
      </c>
      <c r="F14299" t="s">
        <v>214</v>
      </c>
      <c r="G14299" t="s">
        <v>215</v>
      </c>
      <c r="H14299">
        <v>3</v>
      </c>
      <c r="I14299">
        <v>2017</v>
      </c>
      <c r="J14299">
        <v>3</v>
      </c>
      <c r="L14299">
        <v>23109310</v>
      </c>
      <c r="M14299">
        <v>2.2999999999999998</v>
      </c>
      <c r="P14299" s="29">
        <f t="shared" si="564"/>
        <v>0.21666666666666665</v>
      </c>
    </row>
    <row r="14300" spans="1:16" hidden="1" x14ac:dyDescent="0.25">
      <c r="A14300">
        <v>196688943</v>
      </c>
      <c r="B14300">
        <v>803401</v>
      </c>
      <c r="C14300" t="s">
        <v>318</v>
      </c>
      <c r="D14300">
        <v>2019272</v>
      </c>
      <c r="E14300" t="s">
        <v>249</v>
      </c>
      <c r="F14300" t="s">
        <v>214</v>
      </c>
      <c r="G14300" t="s">
        <v>215</v>
      </c>
      <c r="H14300">
        <v>2</v>
      </c>
      <c r="I14300">
        <v>2018</v>
      </c>
      <c r="J14300">
        <v>1</v>
      </c>
      <c r="L14300">
        <v>23104906</v>
      </c>
      <c r="M14300">
        <v>6.1</v>
      </c>
      <c r="P14300" s="29">
        <f t="shared" si="564"/>
        <v>0.85</v>
      </c>
    </row>
    <row r="14301" spans="1:16" hidden="1" x14ac:dyDescent="0.25">
      <c r="A14301">
        <v>196688943</v>
      </c>
      <c r="B14301">
        <v>803401</v>
      </c>
      <c r="C14301" t="s">
        <v>318</v>
      </c>
      <c r="D14301">
        <v>2005120</v>
      </c>
      <c r="E14301" t="s">
        <v>293</v>
      </c>
      <c r="F14301" t="s">
        <v>214</v>
      </c>
      <c r="G14301" t="s">
        <v>215</v>
      </c>
      <c r="H14301">
        <v>2</v>
      </c>
      <c r="I14301">
        <v>2018</v>
      </c>
      <c r="J14301">
        <v>1</v>
      </c>
      <c r="L14301">
        <v>23107708</v>
      </c>
      <c r="M14301">
        <v>4</v>
      </c>
      <c r="P14301" s="29">
        <f t="shared" si="564"/>
        <v>0.5</v>
      </c>
    </row>
    <row r="14302" spans="1:16" hidden="1" x14ac:dyDescent="0.25">
      <c r="A14302">
        <v>196688943</v>
      </c>
      <c r="B14302">
        <v>803401</v>
      </c>
      <c r="C14302" t="s">
        <v>318</v>
      </c>
      <c r="D14302">
        <v>2021602</v>
      </c>
      <c r="E14302" t="s">
        <v>242</v>
      </c>
      <c r="F14302" t="s">
        <v>214</v>
      </c>
      <c r="G14302" t="s">
        <v>215</v>
      </c>
      <c r="H14302">
        <v>2</v>
      </c>
      <c r="I14302">
        <v>2018</v>
      </c>
      <c r="J14302">
        <v>1</v>
      </c>
      <c r="L14302">
        <v>23108070</v>
      </c>
      <c r="M14302">
        <v>4</v>
      </c>
      <c r="P14302" s="29">
        <f t="shared" si="564"/>
        <v>0.5</v>
      </c>
    </row>
    <row r="14303" spans="1:16" hidden="1" x14ac:dyDescent="0.25">
      <c r="A14303">
        <v>196688943</v>
      </c>
      <c r="B14303">
        <v>803401</v>
      </c>
      <c r="C14303" t="s">
        <v>318</v>
      </c>
      <c r="D14303">
        <v>2021756</v>
      </c>
      <c r="E14303" t="s">
        <v>253</v>
      </c>
      <c r="F14303" t="s">
        <v>214</v>
      </c>
      <c r="G14303" t="s">
        <v>215</v>
      </c>
      <c r="H14303">
        <v>2</v>
      </c>
      <c r="I14303">
        <v>2018</v>
      </c>
      <c r="J14303">
        <v>1</v>
      </c>
      <c r="L14303">
        <v>23108114</v>
      </c>
      <c r="M14303">
        <v>4.2</v>
      </c>
      <c r="P14303" s="29">
        <f t="shared" si="564"/>
        <v>0.53333333333333333</v>
      </c>
    </row>
    <row r="14304" spans="1:16" hidden="1" x14ac:dyDescent="0.25">
      <c r="A14304">
        <v>196688943</v>
      </c>
      <c r="B14304">
        <v>803401</v>
      </c>
      <c r="C14304" t="s">
        <v>318</v>
      </c>
      <c r="D14304">
        <v>2005120</v>
      </c>
      <c r="E14304" t="s">
        <v>293</v>
      </c>
      <c r="F14304" t="s">
        <v>214</v>
      </c>
      <c r="G14304" t="s">
        <v>215</v>
      </c>
      <c r="H14304">
        <v>4</v>
      </c>
      <c r="I14304">
        <v>2018</v>
      </c>
      <c r="J14304">
        <v>1</v>
      </c>
      <c r="L14304">
        <v>23108660</v>
      </c>
      <c r="P14304" s="29" t="str">
        <f t="shared" si="564"/>
        <v>DRP</v>
      </c>
    </row>
    <row r="14305" spans="1:16" hidden="1" x14ac:dyDescent="0.25">
      <c r="A14305">
        <v>196688943</v>
      </c>
      <c r="B14305">
        <v>803401</v>
      </c>
      <c r="C14305" t="s">
        <v>318</v>
      </c>
      <c r="D14305">
        <v>2021638</v>
      </c>
      <c r="E14305" t="s">
        <v>250</v>
      </c>
      <c r="F14305" t="s">
        <v>214</v>
      </c>
      <c r="G14305" t="s">
        <v>215</v>
      </c>
      <c r="H14305">
        <v>3</v>
      </c>
      <c r="I14305">
        <v>2018</v>
      </c>
      <c r="J14305">
        <v>2</v>
      </c>
      <c r="L14305">
        <v>23116219</v>
      </c>
      <c r="M14305">
        <v>1.6</v>
      </c>
      <c r="P14305" s="29">
        <f t="shared" si="564"/>
        <v>0.10000000000000002</v>
      </c>
    </row>
    <row r="14306" spans="1:16" hidden="1" x14ac:dyDescent="0.25">
      <c r="A14306">
        <v>196688943</v>
      </c>
      <c r="B14306">
        <v>803401</v>
      </c>
      <c r="C14306" t="s">
        <v>318</v>
      </c>
      <c r="D14306">
        <v>2021781</v>
      </c>
      <c r="E14306" t="s">
        <v>235</v>
      </c>
      <c r="F14306" t="s">
        <v>214</v>
      </c>
      <c r="G14306" t="s">
        <v>215</v>
      </c>
      <c r="H14306">
        <v>3</v>
      </c>
      <c r="I14306">
        <v>2018</v>
      </c>
      <c r="J14306">
        <v>2</v>
      </c>
      <c r="L14306">
        <v>23116294</v>
      </c>
      <c r="M14306">
        <v>3.2</v>
      </c>
      <c r="P14306" s="29">
        <f t="shared" si="564"/>
        <v>0.3666666666666667</v>
      </c>
    </row>
    <row r="14307" spans="1:16" hidden="1" x14ac:dyDescent="0.25">
      <c r="A14307">
        <v>196688943</v>
      </c>
      <c r="B14307">
        <v>803401</v>
      </c>
      <c r="C14307" t="s">
        <v>318</v>
      </c>
      <c r="D14307">
        <v>2021874</v>
      </c>
      <c r="E14307" t="s">
        <v>226</v>
      </c>
      <c r="F14307" t="s">
        <v>214</v>
      </c>
      <c r="G14307" t="s">
        <v>215</v>
      </c>
      <c r="H14307">
        <v>3</v>
      </c>
      <c r="I14307">
        <v>2018</v>
      </c>
      <c r="J14307">
        <v>2</v>
      </c>
      <c r="L14307">
        <v>23115835</v>
      </c>
      <c r="M14307">
        <v>3.7</v>
      </c>
      <c r="P14307" s="29">
        <f t="shared" si="564"/>
        <v>0.45</v>
      </c>
    </row>
    <row r="14308" spans="1:16" hidden="1" x14ac:dyDescent="0.25">
      <c r="A14308">
        <v>196688943</v>
      </c>
      <c r="B14308">
        <v>803401</v>
      </c>
      <c r="C14308" t="s">
        <v>318</v>
      </c>
      <c r="D14308">
        <v>2021596</v>
      </c>
      <c r="E14308" t="s">
        <v>294</v>
      </c>
      <c r="F14308" t="s">
        <v>214</v>
      </c>
      <c r="G14308" t="s">
        <v>215</v>
      </c>
      <c r="H14308">
        <v>2</v>
      </c>
      <c r="I14308">
        <v>2018</v>
      </c>
      <c r="J14308">
        <v>2</v>
      </c>
      <c r="L14308">
        <v>23116284</v>
      </c>
      <c r="M14308">
        <v>4.3</v>
      </c>
      <c r="P14308" s="29">
        <f t="shared" si="564"/>
        <v>0.54999999999999993</v>
      </c>
    </row>
    <row r="14309" spans="1:16" hidden="1" x14ac:dyDescent="0.25">
      <c r="A14309">
        <v>196688943</v>
      </c>
      <c r="B14309">
        <v>803401</v>
      </c>
      <c r="C14309" t="s">
        <v>318</v>
      </c>
      <c r="D14309">
        <v>2024862</v>
      </c>
      <c r="E14309" t="s">
        <v>289</v>
      </c>
      <c r="F14309" t="s">
        <v>214</v>
      </c>
      <c r="G14309" t="s">
        <v>215</v>
      </c>
      <c r="H14309">
        <v>2</v>
      </c>
      <c r="I14309">
        <v>2018</v>
      </c>
      <c r="J14309">
        <v>2</v>
      </c>
      <c r="L14309">
        <v>23115892</v>
      </c>
      <c r="M14309">
        <v>5.6</v>
      </c>
      <c r="P14309" s="29">
        <f t="shared" si="564"/>
        <v>0.76666666666666661</v>
      </c>
    </row>
    <row r="14310" spans="1:16" hidden="1" x14ac:dyDescent="0.25">
      <c r="A14310">
        <v>196688943</v>
      </c>
      <c r="B14310">
        <v>803401</v>
      </c>
      <c r="C14310" t="s">
        <v>318</v>
      </c>
      <c r="D14310">
        <v>2021993</v>
      </c>
      <c r="E14310" t="s">
        <v>256</v>
      </c>
      <c r="F14310" t="s">
        <v>214</v>
      </c>
      <c r="G14310" t="s">
        <v>215</v>
      </c>
      <c r="H14310">
        <v>3</v>
      </c>
      <c r="I14310">
        <v>2019</v>
      </c>
      <c r="J14310">
        <v>1</v>
      </c>
      <c r="L14310">
        <v>23124770</v>
      </c>
      <c r="M14310">
        <v>3.5</v>
      </c>
      <c r="P14310" s="29">
        <f t="shared" si="564"/>
        <v>0.41666666666666669</v>
      </c>
    </row>
    <row r="14311" spans="1:16" hidden="1" x14ac:dyDescent="0.25">
      <c r="A14311">
        <v>196688943</v>
      </c>
      <c r="B14311">
        <v>803401</v>
      </c>
      <c r="C14311" t="s">
        <v>318</v>
      </c>
      <c r="D14311">
        <v>2021638</v>
      </c>
      <c r="E14311" t="s">
        <v>250</v>
      </c>
      <c r="F14311" t="s">
        <v>214</v>
      </c>
      <c r="G14311" t="s">
        <v>215</v>
      </c>
      <c r="H14311">
        <v>3</v>
      </c>
      <c r="I14311">
        <v>2019</v>
      </c>
      <c r="J14311">
        <v>1</v>
      </c>
      <c r="L14311">
        <v>23122084</v>
      </c>
      <c r="M14311">
        <v>2.2000000000000002</v>
      </c>
      <c r="P14311" s="29">
        <f t="shared" si="564"/>
        <v>0.20000000000000004</v>
      </c>
    </row>
    <row r="14312" spans="1:16" hidden="1" x14ac:dyDescent="0.25">
      <c r="A14312">
        <v>196688943</v>
      </c>
      <c r="B14312">
        <v>803401</v>
      </c>
      <c r="C14312" t="s">
        <v>318</v>
      </c>
      <c r="D14312">
        <v>2021591</v>
      </c>
      <c r="E14312" t="s">
        <v>240</v>
      </c>
      <c r="F14312" t="s">
        <v>214</v>
      </c>
      <c r="G14312" t="s">
        <v>215</v>
      </c>
      <c r="H14312">
        <v>3</v>
      </c>
      <c r="I14312">
        <v>2019</v>
      </c>
      <c r="J14312">
        <v>1</v>
      </c>
      <c r="L14312">
        <v>23120227</v>
      </c>
      <c r="M14312">
        <v>2.9</v>
      </c>
      <c r="P14312" s="29">
        <f t="shared" si="564"/>
        <v>0.31666666666666665</v>
      </c>
    </row>
    <row r="14313" spans="1:16" hidden="1" x14ac:dyDescent="0.25">
      <c r="A14313">
        <v>196688943</v>
      </c>
      <c r="B14313">
        <v>803401</v>
      </c>
      <c r="C14313" t="s">
        <v>318</v>
      </c>
      <c r="D14313">
        <v>2021874</v>
      </c>
      <c r="E14313" t="s">
        <v>226</v>
      </c>
      <c r="F14313" t="s">
        <v>214</v>
      </c>
      <c r="G14313" t="s">
        <v>215</v>
      </c>
      <c r="H14313">
        <v>2</v>
      </c>
      <c r="I14313">
        <v>2019</v>
      </c>
      <c r="J14313">
        <v>1</v>
      </c>
      <c r="L14313">
        <v>23119875</v>
      </c>
      <c r="M14313">
        <v>5.5</v>
      </c>
      <c r="P14313" s="29">
        <f t="shared" si="564"/>
        <v>0.75</v>
      </c>
    </row>
    <row r="14314" spans="1:16" hidden="1" x14ac:dyDescent="0.25">
      <c r="A14314">
        <v>196688943</v>
      </c>
      <c r="B14314">
        <v>803401</v>
      </c>
      <c r="C14314" t="s">
        <v>318</v>
      </c>
      <c r="D14314">
        <v>2021781</v>
      </c>
      <c r="E14314" t="s">
        <v>235</v>
      </c>
      <c r="F14314" t="s">
        <v>214</v>
      </c>
      <c r="G14314" t="s">
        <v>215</v>
      </c>
      <c r="H14314">
        <v>2</v>
      </c>
      <c r="I14314">
        <v>2019</v>
      </c>
      <c r="J14314">
        <v>1</v>
      </c>
      <c r="L14314">
        <v>23122093</v>
      </c>
      <c r="M14314">
        <v>4</v>
      </c>
      <c r="P14314" s="29">
        <f t="shared" si="564"/>
        <v>0.5</v>
      </c>
    </row>
    <row r="14315" spans="1:16" hidden="1" x14ac:dyDescent="0.25">
      <c r="A14315">
        <v>196688943</v>
      </c>
      <c r="B14315">
        <v>803401</v>
      </c>
      <c r="C14315" t="s">
        <v>318</v>
      </c>
      <c r="D14315">
        <v>2021993</v>
      </c>
      <c r="E14315" t="s">
        <v>256</v>
      </c>
      <c r="F14315" t="s">
        <v>214</v>
      </c>
      <c r="G14315" t="s">
        <v>215</v>
      </c>
      <c r="H14315">
        <v>1</v>
      </c>
      <c r="I14315">
        <v>2019</v>
      </c>
      <c r="J14315">
        <v>2</v>
      </c>
      <c r="L14315">
        <v>23129187</v>
      </c>
      <c r="P14315" s="29" t="str">
        <f t="shared" si="564"/>
        <v>NULL</v>
      </c>
    </row>
    <row r="14316" spans="1:16" hidden="1" x14ac:dyDescent="0.25">
      <c r="A14316">
        <v>196688943</v>
      </c>
      <c r="B14316">
        <v>803401</v>
      </c>
      <c r="C14316" t="s">
        <v>318</v>
      </c>
      <c r="D14316">
        <v>2021591</v>
      </c>
      <c r="E14316" t="s">
        <v>240</v>
      </c>
      <c r="F14316" t="s">
        <v>214</v>
      </c>
      <c r="G14316" t="s">
        <v>215</v>
      </c>
      <c r="H14316">
        <v>1</v>
      </c>
      <c r="I14316">
        <v>2019</v>
      </c>
      <c r="J14316">
        <v>2</v>
      </c>
      <c r="L14316">
        <v>23130356</v>
      </c>
      <c r="P14316" s="29" t="str">
        <f t="shared" si="564"/>
        <v>NULL</v>
      </c>
    </row>
    <row r="14317" spans="1:16" hidden="1" x14ac:dyDescent="0.25">
      <c r="A14317">
        <v>196688943</v>
      </c>
      <c r="B14317">
        <v>803401</v>
      </c>
      <c r="C14317" t="s">
        <v>318</v>
      </c>
      <c r="D14317">
        <v>2021993</v>
      </c>
      <c r="E14317" t="s">
        <v>256</v>
      </c>
      <c r="F14317" t="s">
        <v>214</v>
      </c>
      <c r="G14317" t="s">
        <v>215</v>
      </c>
      <c r="H14317">
        <v>4</v>
      </c>
      <c r="I14317">
        <v>2019</v>
      </c>
      <c r="J14317">
        <v>2</v>
      </c>
      <c r="L14317">
        <v>23129187</v>
      </c>
      <c r="P14317" s="29" t="str">
        <f t="shared" si="564"/>
        <v>DRP</v>
      </c>
    </row>
    <row r="14318" spans="1:16" hidden="1" x14ac:dyDescent="0.25">
      <c r="A14318">
        <v>196688943</v>
      </c>
      <c r="B14318">
        <v>803401</v>
      </c>
      <c r="C14318" t="s">
        <v>318</v>
      </c>
      <c r="D14318">
        <v>2021725</v>
      </c>
      <c r="E14318" t="s">
        <v>257</v>
      </c>
      <c r="F14318" t="s">
        <v>214</v>
      </c>
      <c r="G14318" t="s">
        <v>215</v>
      </c>
      <c r="H14318">
        <v>1</v>
      </c>
      <c r="I14318">
        <v>2019</v>
      </c>
      <c r="J14318">
        <v>2</v>
      </c>
      <c r="L14318">
        <v>23129197</v>
      </c>
      <c r="P14318" s="29" t="str">
        <f t="shared" si="564"/>
        <v>NULL</v>
      </c>
    </row>
    <row r="14319" spans="1:16" hidden="1" x14ac:dyDescent="0.25">
      <c r="A14319">
        <v>196688943</v>
      </c>
      <c r="B14319">
        <v>803401</v>
      </c>
      <c r="C14319" t="s">
        <v>318</v>
      </c>
      <c r="D14319">
        <v>2021679</v>
      </c>
      <c r="E14319" t="s">
        <v>259</v>
      </c>
      <c r="F14319" t="s">
        <v>214</v>
      </c>
      <c r="G14319" t="s">
        <v>215</v>
      </c>
      <c r="H14319">
        <v>1</v>
      </c>
      <c r="I14319">
        <v>2019</v>
      </c>
      <c r="J14319">
        <v>2</v>
      </c>
      <c r="L14319">
        <v>23127023</v>
      </c>
      <c r="P14319" s="29" t="str">
        <f t="shared" si="564"/>
        <v>NULL</v>
      </c>
    </row>
    <row r="14320" spans="1:16" hidden="1" x14ac:dyDescent="0.25">
      <c r="A14320">
        <v>196688943</v>
      </c>
      <c r="B14320">
        <v>803401</v>
      </c>
      <c r="C14320" t="s">
        <v>318</v>
      </c>
      <c r="D14320">
        <v>2021638</v>
      </c>
      <c r="E14320" t="s">
        <v>250</v>
      </c>
      <c r="F14320" t="s">
        <v>214</v>
      </c>
      <c r="G14320" t="s">
        <v>215</v>
      </c>
      <c r="H14320">
        <v>1</v>
      </c>
      <c r="I14320">
        <v>2019</v>
      </c>
      <c r="J14320">
        <v>2</v>
      </c>
      <c r="L14320">
        <v>23126883</v>
      </c>
      <c r="P14320" s="29" t="str">
        <f t="shared" si="564"/>
        <v>NULL</v>
      </c>
    </row>
    <row r="14321" spans="1:16" hidden="1" x14ac:dyDescent="0.25">
      <c r="A14321">
        <v>196695117</v>
      </c>
      <c r="B14321">
        <v>803401</v>
      </c>
      <c r="C14321" t="s">
        <v>318</v>
      </c>
      <c r="D14321">
        <v>2005118</v>
      </c>
      <c r="E14321" t="s">
        <v>223</v>
      </c>
      <c r="F14321" t="s">
        <v>214</v>
      </c>
      <c r="G14321" t="s">
        <v>215</v>
      </c>
      <c r="H14321">
        <v>3</v>
      </c>
      <c r="I14321">
        <v>2015</v>
      </c>
      <c r="J14321">
        <v>1</v>
      </c>
      <c r="L14321">
        <v>23067520</v>
      </c>
      <c r="M14321">
        <v>1.2</v>
      </c>
      <c r="P14321" s="29">
        <f t="shared" ref="P14321:P14333" si="565">IF(AND(ISNUMBER(M14321),H14321&lt;&gt;4,N14321&lt;&gt;"X"),(M14321-1)/6,IF(H14321=4,"DRP",IF(AND(H14321=3,M14321="NA"),"BAD",IF(AND(H14321=2),"CVL",IF(AND(H14321=1,ISBLANK(M14321)),"NULL","UNK")))))</f>
        <v>3.3333333333333326E-2</v>
      </c>
    </row>
    <row r="14322" spans="1:16" hidden="1" x14ac:dyDescent="0.25">
      <c r="A14322">
        <v>196695117</v>
      </c>
      <c r="B14322">
        <v>803401</v>
      </c>
      <c r="C14322" t="s">
        <v>318</v>
      </c>
      <c r="D14322">
        <v>2021600</v>
      </c>
      <c r="E14322" t="s">
        <v>219</v>
      </c>
      <c r="F14322" t="s">
        <v>214</v>
      </c>
      <c r="G14322" t="s">
        <v>215</v>
      </c>
      <c r="H14322">
        <v>3</v>
      </c>
      <c r="I14322">
        <v>2015</v>
      </c>
      <c r="J14322">
        <v>1</v>
      </c>
      <c r="L14322">
        <v>23066438</v>
      </c>
      <c r="M14322" t="s">
        <v>221</v>
      </c>
      <c r="P14322" s="29" t="str">
        <f t="shared" si="565"/>
        <v>BAD</v>
      </c>
    </row>
    <row r="14323" spans="1:16" hidden="1" x14ac:dyDescent="0.25">
      <c r="A14323">
        <v>196695117</v>
      </c>
      <c r="B14323">
        <v>803401</v>
      </c>
      <c r="C14323" t="s">
        <v>318</v>
      </c>
      <c r="D14323">
        <v>2005102</v>
      </c>
      <c r="E14323" t="s">
        <v>218</v>
      </c>
      <c r="F14323" t="s">
        <v>214</v>
      </c>
      <c r="G14323" t="s">
        <v>215</v>
      </c>
      <c r="H14323">
        <v>3</v>
      </c>
      <c r="I14323">
        <v>2015</v>
      </c>
      <c r="J14323">
        <v>1</v>
      </c>
      <c r="L14323">
        <v>23066489</v>
      </c>
      <c r="M14323" t="s">
        <v>221</v>
      </c>
      <c r="P14323" s="29" t="str">
        <f t="shared" si="565"/>
        <v>BAD</v>
      </c>
    </row>
    <row r="14324" spans="1:16" hidden="1" x14ac:dyDescent="0.25">
      <c r="A14324">
        <v>196695117</v>
      </c>
      <c r="B14324">
        <v>803401</v>
      </c>
      <c r="C14324" t="s">
        <v>318</v>
      </c>
      <c r="D14324">
        <v>2005099</v>
      </c>
      <c r="E14324" t="s">
        <v>217</v>
      </c>
      <c r="F14324" t="s">
        <v>214</v>
      </c>
      <c r="G14324" t="s">
        <v>215</v>
      </c>
      <c r="H14324">
        <v>3</v>
      </c>
      <c r="I14324">
        <v>2015</v>
      </c>
      <c r="J14324">
        <v>1</v>
      </c>
      <c r="L14324">
        <v>23066428</v>
      </c>
      <c r="M14324" t="s">
        <v>221</v>
      </c>
      <c r="P14324" s="29" t="str">
        <f t="shared" si="565"/>
        <v>BAD</v>
      </c>
    </row>
    <row r="14325" spans="1:16" hidden="1" x14ac:dyDescent="0.25">
      <c r="A14325">
        <v>196695117</v>
      </c>
      <c r="B14325">
        <v>803401</v>
      </c>
      <c r="C14325" t="s">
        <v>318</v>
      </c>
      <c r="D14325">
        <v>2021754</v>
      </c>
      <c r="E14325" t="s">
        <v>216</v>
      </c>
      <c r="F14325" t="s">
        <v>214</v>
      </c>
      <c r="G14325" t="s">
        <v>215</v>
      </c>
      <c r="H14325">
        <v>3</v>
      </c>
      <c r="I14325">
        <v>2015</v>
      </c>
      <c r="J14325">
        <v>1</v>
      </c>
      <c r="L14325">
        <v>23066449</v>
      </c>
      <c r="M14325" t="s">
        <v>221</v>
      </c>
      <c r="P14325" s="29" t="str">
        <f t="shared" si="565"/>
        <v>BAD</v>
      </c>
    </row>
    <row r="14326" spans="1:16" hidden="1" x14ac:dyDescent="0.25">
      <c r="A14326">
        <v>196695117</v>
      </c>
      <c r="B14326">
        <v>803401</v>
      </c>
      <c r="C14326" t="s">
        <v>318</v>
      </c>
      <c r="D14326">
        <v>2004098</v>
      </c>
      <c r="E14326" t="s">
        <v>213</v>
      </c>
      <c r="F14326" t="s">
        <v>214</v>
      </c>
      <c r="G14326" t="s">
        <v>215</v>
      </c>
      <c r="H14326">
        <v>3</v>
      </c>
      <c r="I14326">
        <v>2015</v>
      </c>
      <c r="J14326">
        <v>1</v>
      </c>
      <c r="L14326">
        <v>23066601</v>
      </c>
      <c r="M14326" t="s">
        <v>221</v>
      </c>
      <c r="P14326" s="29" t="str">
        <f t="shared" si="565"/>
        <v>BAD</v>
      </c>
    </row>
    <row r="14327" spans="1:16" hidden="1" x14ac:dyDescent="0.25">
      <c r="A14327">
        <v>196695117</v>
      </c>
      <c r="B14327">
        <v>803401</v>
      </c>
      <c r="C14327" t="s">
        <v>318</v>
      </c>
      <c r="D14327">
        <v>2004112</v>
      </c>
      <c r="E14327" t="s">
        <v>244</v>
      </c>
      <c r="F14327" t="s">
        <v>214</v>
      </c>
      <c r="G14327" t="s">
        <v>215</v>
      </c>
      <c r="H14327">
        <v>3</v>
      </c>
      <c r="I14327">
        <v>2015</v>
      </c>
      <c r="J14327">
        <v>2</v>
      </c>
      <c r="L14327">
        <v>23073230</v>
      </c>
      <c r="M14327">
        <v>3.8</v>
      </c>
      <c r="P14327" s="29">
        <f t="shared" si="565"/>
        <v>0.46666666666666662</v>
      </c>
    </row>
    <row r="14328" spans="1:16" hidden="1" x14ac:dyDescent="0.25">
      <c r="A14328">
        <v>196695117</v>
      </c>
      <c r="B14328">
        <v>803401</v>
      </c>
      <c r="C14328" t="s">
        <v>318</v>
      </c>
      <c r="D14328">
        <v>2004098</v>
      </c>
      <c r="E14328" t="s">
        <v>213</v>
      </c>
      <c r="F14328" t="s">
        <v>214</v>
      </c>
      <c r="G14328" t="s">
        <v>215</v>
      </c>
      <c r="H14328">
        <v>2</v>
      </c>
      <c r="I14328">
        <v>2015</v>
      </c>
      <c r="J14328">
        <v>2</v>
      </c>
      <c r="L14328">
        <v>23072838</v>
      </c>
      <c r="M14328">
        <v>5.6</v>
      </c>
      <c r="P14328" s="29">
        <f t="shared" si="565"/>
        <v>0.76666666666666661</v>
      </c>
    </row>
    <row r="14329" spans="1:16" hidden="1" x14ac:dyDescent="0.25">
      <c r="A14329">
        <v>196695117</v>
      </c>
      <c r="B14329">
        <v>803401</v>
      </c>
      <c r="C14329" t="s">
        <v>318</v>
      </c>
      <c r="D14329">
        <v>2021754</v>
      </c>
      <c r="E14329" t="s">
        <v>216</v>
      </c>
      <c r="F14329" t="s">
        <v>214</v>
      </c>
      <c r="G14329" t="s">
        <v>215</v>
      </c>
      <c r="H14329">
        <v>3</v>
      </c>
      <c r="I14329">
        <v>2015</v>
      </c>
      <c r="J14329">
        <v>2</v>
      </c>
      <c r="L14329">
        <v>23074140</v>
      </c>
      <c r="M14329" t="s">
        <v>221</v>
      </c>
      <c r="P14329" s="29" t="str">
        <f t="shared" si="565"/>
        <v>BAD</v>
      </c>
    </row>
    <row r="14330" spans="1:16" hidden="1" x14ac:dyDescent="0.25">
      <c r="A14330">
        <v>196695117</v>
      </c>
      <c r="B14330">
        <v>803401</v>
      </c>
      <c r="C14330" t="s">
        <v>318</v>
      </c>
      <c r="D14330">
        <v>2005099</v>
      </c>
      <c r="E14330" t="s">
        <v>217</v>
      </c>
      <c r="F14330" t="s">
        <v>214</v>
      </c>
      <c r="G14330" t="s">
        <v>215</v>
      </c>
      <c r="H14330">
        <v>3</v>
      </c>
      <c r="I14330">
        <v>2015</v>
      </c>
      <c r="J14330">
        <v>2</v>
      </c>
      <c r="L14330">
        <v>23071932</v>
      </c>
      <c r="M14330">
        <v>2.6</v>
      </c>
      <c r="P14330" s="29">
        <f t="shared" si="565"/>
        <v>0.26666666666666666</v>
      </c>
    </row>
    <row r="14331" spans="1:16" hidden="1" x14ac:dyDescent="0.25">
      <c r="A14331">
        <v>196695117</v>
      </c>
      <c r="B14331">
        <v>803401</v>
      </c>
      <c r="C14331" t="s">
        <v>318</v>
      </c>
      <c r="D14331">
        <v>2005118</v>
      </c>
      <c r="E14331" t="s">
        <v>223</v>
      </c>
      <c r="F14331" t="s">
        <v>214</v>
      </c>
      <c r="G14331" t="s">
        <v>215</v>
      </c>
      <c r="H14331">
        <v>3</v>
      </c>
      <c r="I14331">
        <v>2015</v>
      </c>
      <c r="J14331">
        <v>2</v>
      </c>
      <c r="L14331">
        <v>23071574</v>
      </c>
      <c r="M14331">
        <v>3.7</v>
      </c>
      <c r="P14331" s="29">
        <f t="shared" si="565"/>
        <v>0.45</v>
      </c>
    </row>
    <row r="14332" spans="1:16" hidden="1" x14ac:dyDescent="0.25">
      <c r="A14332">
        <v>196695117</v>
      </c>
      <c r="B14332">
        <v>803401</v>
      </c>
      <c r="C14332" t="s">
        <v>318</v>
      </c>
      <c r="D14332">
        <v>2005102</v>
      </c>
      <c r="E14332" t="s">
        <v>218</v>
      </c>
      <c r="F14332" t="s">
        <v>214</v>
      </c>
      <c r="G14332" t="s">
        <v>215</v>
      </c>
      <c r="H14332">
        <v>3</v>
      </c>
      <c r="I14332">
        <v>2015</v>
      </c>
      <c r="J14332">
        <v>2</v>
      </c>
      <c r="L14332">
        <v>23072204</v>
      </c>
      <c r="M14332" t="s">
        <v>221</v>
      </c>
      <c r="P14332" s="29" t="str">
        <f t="shared" si="565"/>
        <v>BAD</v>
      </c>
    </row>
    <row r="14333" spans="1:16" hidden="1" x14ac:dyDescent="0.25">
      <c r="A14333">
        <v>196695117</v>
      </c>
      <c r="B14333">
        <v>803401</v>
      </c>
      <c r="C14333" t="s">
        <v>318</v>
      </c>
      <c r="D14333">
        <v>2021600</v>
      </c>
      <c r="E14333" t="s">
        <v>219</v>
      </c>
      <c r="F14333" t="s">
        <v>214</v>
      </c>
      <c r="G14333" t="s">
        <v>215</v>
      </c>
      <c r="H14333">
        <v>3</v>
      </c>
      <c r="I14333">
        <v>2015</v>
      </c>
      <c r="J14333">
        <v>2</v>
      </c>
      <c r="L14333">
        <v>23071943</v>
      </c>
      <c r="M14333" t="s">
        <v>221</v>
      </c>
      <c r="P14333" s="29" t="str">
        <f t="shared" si="565"/>
        <v>BAD</v>
      </c>
    </row>
    <row r="14334" spans="1:16" hidden="1" x14ac:dyDescent="0.25">
      <c r="A14334">
        <v>196695117</v>
      </c>
      <c r="B14334">
        <v>803401</v>
      </c>
      <c r="C14334" t="s">
        <v>318</v>
      </c>
      <c r="D14334">
        <v>2021754</v>
      </c>
      <c r="E14334" t="s">
        <v>216</v>
      </c>
      <c r="F14334" t="s">
        <v>214</v>
      </c>
      <c r="G14334" t="s">
        <v>215</v>
      </c>
      <c r="H14334">
        <v>3</v>
      </c>
      <c r="I14334">
        <v>2016</v>
      </c>
      <c r="J14334">
        <v>1</v>
      </c>
      <c r="L14334">
        <v>23081129</v>
      </c>
      <c r="M14334" t="s">
        <v>221</v>
      </c>
      <c r="P14334" s="29" t="str">
        <f t="shared" ref="P14334:P14397" si="566">IF(AND(ISNUMBER(M14334),H14334&lt;&gt;4),(M14334-1)/6,IF(H14334=4,"DRP",IF(AND(H14334=3,M14334="NA"),"BAD",IF(AND(H14334=2),"CVL",IF(AND(H14334=1,ISBLANK(M14334)),"NULL","UNK")))))</f>
        <v>BAD</v>
      </c>
    </row>
    <row r="14335" spans="1:16" hidden="1" x14ac:dyDescent="0.25">
      <c r="A14335">
        <v>196695117</v>
      </c>
      <c r="B14335">
        <v>803401</v>
      </c>
      <c r="C14335" t="s">
        <v>318</v>
      </c>
      <c r="D14335">
        <v>2021600</v>
      </c>
      <c r="E14335" t="s">
        <v>219</v>
      </c>
      <c r="F14335" t="s">
        <v>214</v>
      </c>
      <c r="G14335" t="s">
        <v>215</v>
      </c>
      <c r="H14335">
        <v>3</v>
      </c>
      <c r="I14335">
        <v>2016</v>
      </c>
      <c r="J14335">
        <v>1</v>
      </c>
      <c r="L14335">
        <v>23081088</v>
      </c>
      <c r="M14335">
        <v>2.7</v>
      </c>
      <c r="P14335" s="29">
        <f t="shared" si="566"/>
        <v>0.28333333333333338</v>
      </c>
    </row>
    <row r="14336" spans="1:16" hidden="1" x14ac:dyDescent="0.25">
      <c r="A14336">
        <v>196695117</v>
      </c>
      <c r="B14336">
        <v>803401</v>
      </c>
      <c r="C14336" t="s">
        <v>318</v>
      </c>
      <c r="D14336">
        <v>2005118</v>
      </c>
      <c r="E14336" t="s">
        <v>223</v>
      </c>
      <c r="F14336" t="s">
        <v>214</v>
      </c>
      <c r="G14336" t="s">
        <v>215</v>
      </c>
      <c r="H14336">
        <v>3</v>
      </c>
      <c r="I14336">
        <v>2016</v>
      </c>
      <c r="J14336">
        <v>1</v>
      </c>
      <c r="L14336">
        <v>23081297</v>
      </c>
      <c r="M14336">
        <v>3.3</v>
      </c>
      <c r="P14336" s="29">
        <f t="shared" si="566"/>
        <v>0.3833333333333333</v>
      </c>
    </row>
    <row r="14337" spans="1:16" hidden="1" x14ac:dyDescent="0.25">
      <c r="A14337">
        <v>196695117</v>
      </c>
      <c r="B14337">
        <v>803401</v>
      </c>
      <c r="C14337" t="s">
        <v>318</v>
      </c>
      <c r="D14337">
        <v>2005102</v>
      </c>
      <c r="E14337" t="s">
        <v>218</v>
      </c>
      <c r="F14337" t="s">
        <v>214</v>
      </c>
      <c r="G14337" t="s">
        <v>215</v>
      </c>
      <c r="H14337">
        <v>3</v>
      </c>
      <c r="I14337">
        <v>2016</v>
      </c>
      <c r="J14337">
        <v>1</v>
      </c>
      <c r="L14337">
        <v>23081385</v>
      </c>
      <c r="M14337">
        <v>1.5</v>
      </c>
      <c r="P14337" s="29">
        <f t="shared" si="566"/>
        <v>8.3333333333333329E-2</v>
      </c>
    </row>
    <row r="14338" spans="1:16" hidden="1" x14ac:dyDescent="0.25">
      <c r="A14338">
        <v>196695117</v>
      </c>
      <c r="B14338">
        <v>803401</v>
      </c>
      <c r="C14338" t="s">
        <v>318</v>
      </c>
      <c r="D14338">
        <v>2005099</v>
      </c>
      <c r="E14338" t="s">
        <v>217</v>
      </c>
      <c r="F14338" t="s">
        <v>214</v>
      </c>
      <c r="G14338" t="s">
        <v>215</v>
      </c>
      <c r="H14338">
        <v>3</v>
      </c>
      <c r="I14338">
        <v>2016</v>
      </c>
      <c r="J14338">
        <v>1</v>
      </c>
      <c r="L14338">
        <v>23081380</v>
      </c>
      <c r="M14338">
        <v>1.9</v>
      </c>
      <c r="P14338" s="29">
        <f t="shared" si="566"/>
        <v>0.15</v>
      </c>
    </row>
    <row r="14339" spans="1:16" hidden="1" x14ac:dyDescent="0.25">
      <c r="A14339">
        <v>196695117</v>
      </c>
      <c r="B14339">
        <v>803401</v>
      </c>
      <c r="C14339" t="s">
        <v>318</v>
      </c>
      <c r="D14339">
        <v>2004112</v>
      </c>
      <c r="E14339" t="s">
        <v>244</v>
      </c>
      <c r="F14339" t="s">
        <v>214</v>
      </c>
      <c r="G14339" t="s">
        <v>215</v>
      </c>
      <c r="H14339">
        <v>2</v>
      </c>
      <c r="I14339">
        <v>2016</v>
      </c>
      <c r="J14339">
        <v>1</v>
      </c>
      <c r="L14339">
        <v>23073233</v>
      </c>
      <c r="M14339">
        <v>4.8</v>
      </c>
      <c r="P14339" s="29">
        <f t="shared" si="566"/>
        <v>0.6333333333333333</v>
      </c>
    </row>
    <row r="14340" spans="1:16" hidden="1" x14ac:dyDescent="0.25">
      <c r="A14340">
        <v>196702407</v>
      </c>
      <c r="B14340">
        <v>803400</v>
      </c>
      <c r="C14340" t="s">
        <v>212</v>
      </c>
      <c r="D14340">
        <v>2005117</v>
      </c>
      <c r="E14340" t="s">
        <v>220</v>
      </c>
      <c r="F14340" t="s">
        <v>214</v>
      </c>
      <c r="G14340" t="s">
        <v>215</v>
      </c>
      <c r="H14340">
        <v>2</v>
      </c>
      <c r="I14340">
        <v>2016</v>
      </c>
      <c r="J14340">
        <v>1</v>
      </c>
      <c r="L14340">
        <v>23078733</v>
      </c>
      <c r="M14340">
        <v>5.6</v>
      </c>
      <c r="P14340" s="29">
        <f t="shared" si="566"/>
        <v>0.76666666666666661</v>
      </c>
    </row>
    <row r="14341" spans="1:16" hidden="1" x14ac:dyDescent="0.25">
      <c r="A14341">
        <v>196702407</v>
      </c>
      <c r="B14341">
        <v>803400</v>
      </c>
      <c r="C14341" t="s">
        <v>212</v>
      </c>
      <c r="D14341">
        <v>2021754</v>
      </c>
      <c r="E14341" t="s">
        <v>216</v>
      </c>
      <c r="F14341" t="s">
        <v>214</v>
      </c>
      <c r="G14341" t="s">
        <v>215</v>
      </c>
      <c r="H14341">
        <v>2</v>
      </c>
      <c r="I14341">
        <v>2016</v>
      </c>
      <c r="J14341">
        <v>1</v>
      </c>
      <c r="L14341">
        <v>23081130</v>
      </c>
      <c r="M14341">
        <v>4.2</v>
      </c>
      <c r="P14341" s="29">
        <f t="shared" si="566"/>
        <v>0.53333333333333333</v>
      </c>
    </row>
    <row r="14342" spans="1:16" hidden="1" x14ac:dyDescent="0.25">
      <c r="A14342">
        <v>196702407</v>
      </c>
      <c r="B14342">
        <v>803400</v>
      </c>
      <c r="C14342" t="s">
        <v>212</v>
      </c>
      <c r="D14342">
        <v>2004098</v>
      </c>
      <c r="E14342" t="s">
        <v>213</v>
      </c>
      <c r="F14342" t="s">
        <v>214</v>
      </c>
      <c r="G14342" t="s">
        <v>215</v>
      </c>
      <c r="H14342">
        <v>2</v>
      </c>
      <c r="I14342">
        <v>2016</v>
      </c>
      <c r="J14342">
        <v>1</v>
      </c>
      <c r="L14342">
        <v>23078141</v>
      </c>
      <c r="M14342">
        <v>6.1</v>
      </c>
      <c r="P14342" s="29">
        <f t="shared" si="566"/>
        <v>0.85</v>
      </c>
    </row>
    <row r="14343" spans="1:16" hidden="1" x14ac:dyDescent="0.25">
      <c r="A14343">
        <v>196702407</v>
      </c>
      <c r="B14343">
        <v>803400</v>
      </c>
      <c r="C14343" t="s">
        <v>212</v>
      </c>
      <c r="D14343">
        <v>2021600</v>
      </c>
      <c r="E14343" t="s">
        <v>219</v>
      </c>
      <c r="F14343" t="s">
        <v>214</v>
      </c>
      <c r="G14343" t="s">
        <v>215</v>
      </c>
      <c r="H14343">
        <v>2</v>
      </c>
      <c r="I14343">
        <v>2016</v>
      </c>
      <c r="J14343">
        <v>1</v>
      </c>
      <c r="L14343">
        <v>23081085</v>
      </c>
      <c r="M14343">
        <v>5.5</v>
      </c>
      <c r="P14343" s="29">
        <f t="shared" si="566"/>
        <v>0.75</v>
      </c>
    </row>
    <row r="14344" spans="1:16" hidden="1" x14ac:dyDescent="0.25">
      <c r="A14344">
        <v>196702407</v>
      </c>
      <c r="B14344">
        <v>803400</v>
      </c>
      <c r="C14344" t="s">
        <v>212</v>
      </c>
      <c r="D14344">
        <v>2005099</v>
      </c>
      <c r="E14344" t="s">
        <v>217</v>
      </c>
      <c r="F14344" t="s">
        <v>214</v>
      </c>
      <c r="G14344" t="s">
        <v>215</v>
      </c>
      <c r="H14344">
        <v>2</v>
      </c>
      <c r="I14344">
        <v>2016</v>
      </c>
      <c r="J14344">
        <v>1</v>
      </c>
      <c r="L14344">
        <v>23081378</v>
      </c>
      <c r="M14344">
        <v>5.4</v>
      </c>
      <c r="P14344" s="29">
        <f t="shared" si="566"/>
        <v>0.73333333333333339</v>
      </c>
    </row>
    <row r="14345" spans="1:16" hidden="1" x14ac:dyDescent="0.25">
      <c r="A14345">
        <v>196702407</v>
      </c>
      <c r="B14345">
        <v>803400</v>
      </c>
      <c r="C14345" t="s">
        <v>212</v>
      </c>
      <c r="D14345">
        <v>2005102</v>
      </c>
      <c r="E14345" t="s">
        <v>218</v>
      </c>
      <c r="F14345" t="s">
        <v>214</v>
      </c>
      <c r="G14345" t="s">
        <v>215</v>
      </c>
      <c r="H14345">
        <v>2</v>
      </c>
      <c r="I14345">
        <v>2016</v>
      </c>
      <c r="J14345">
        <v>1</v>
      </c>
      <c r="L14345">
        <v>23081385</v>
      </c>
      <c r="M14345">
        <v>5.5</v>
      </c>
      <c r="P14345" s="29">
        <f t="shared" si="566"/>
        <v>0.75</v>
      </c>
    </row>
    <row r="14346" spans="1:16" hidden="1" x14ac:dyDescent="0.25">
      <c r="A14346">
        <v>196702407</v>
      </c>
      <c r="B14346">
        <v>803400</v>
      </c>
      <c r="C14346" t="s">
        <v>212</v>
      </c>
      <c r="D14346">
        <v>2019273</v>
      </c>
      <c r="E14346" t="s">
        <v>248</v>
      </c>
      <c r="F14346" t="s">
        <v>214</v>
      </c>
      <c r="G14346" t="s">
        <v>215</v>
      </c>
      <c r="H14346">
        <v>2</v>
      </c>
      <c r="I14346">
        <v>2016</v>
      </c>
      <c r="J14346">
        <v>2</v>
      </c>
      <c r="M14346" t="s">
        <v>232</v>
      </c>
      <c r="N14346" t="s">
        <v>231</v>
      </c>
      <c r="P14346" s="29" t="str">
        <f t="shared" si="566"/>
        <v>CVL</v>
      </c>
    </row>
    <row r="14347" spans="1:16" hidden="1" x14ac:dyDescent="0.25">
      <c r="A14347">
        <v>196702407</v>
      </c>
      <c r="B14347">
        <v>803400</v>
      </c>
      <c r="C14347" t="s">
        <v>212</v>
      </c>
      <c r="D14347">
        <v>2021795</v>
      </c>
      <c r="E14347" t="s">
        <v>222</v>
      </c>
      <c r="F14347" t="s">
        <v>214</v>
      </c>
      <c r="G14347" t="s">
        <v>215</v>
      </c>
      <c r="H14347">
        <v>4</v>
      </c>
      <c r="I14347">
        <v>2016</v>
      </c>
      <c r="J14347">
        <v>2</v>
      </c>
      <c r="L14347">
        <v>23084481</v>
      </c>
      <c r="P14347" s="29" t="str">
        <f t="shared" si="566"/>
        <v>DRP</v>
      </c>
    </row>
    <row r="14348" spans="1:16" hidden="1" x14ac:dyDescent="0.25">
      <c r="A14348">
        <v>196702407</v>
      </c>
      <c r="B14348">
        <v>803400</v>
      </c>
      <c r="C14348" t="s">
        <v>212</v>
      </c>
      <c r="D14348">
        <v>2005118</v>
      </c>
      <c r="E14348" t="s">
        <v>223</v>
      </c>
      <c r="F14348" t="s">
        <v>214</v>
      </c>
      <c r="G14348" t="s">
        <v>215</v>
      </c>
      <c r="H14348">
        <v>4</v>
      </c>
      <c r="I14348">
        <v>2016</v>
      </c>
      <c r="J14348">
        <v>2</v>
      </c>
      <c r="L14348">
        <v>23086743</v>
      </c>
      <c r="P14348" s="29" t="str">
        <f t="shared" si="566"/>
        <v>DRP</v>
      </c>
    </row>
    <row r="14349" spans="1:16" hidden="1" x14ac:dyDescent="0.25">
      <c r="A14349">
        <v>196702407</v>
      </c>
      <c r="B14349">
        <v>803400</v>
      </c>
      <c r="C14349" t="s">
        <v>212</v>
      </c>
      <c r="D14349">
        <v>2004112</v>
      </c>
      <c r="E14349" t="s">
        <v>244</v>
      </c>
      <c r="F14349" t="s">
        <v>214</v>
      </c>
      <c r="G14349" t="s">
        <v>215</v>
      </c>
      <c r="H14349">
        <v>4</v>
      </c>
      <c r="I14349">
        <v>2016</v>
      </c>
      <c r="J14349">
        <v>2</v>
      </c>
      <c r="L14349">
        <v>23085448</v>
      </c>
      <c r="P14349" s="29" t="str">
        <f t="shared" si="566"/>
        <v>DRP</v>
      </c>
    </row>
    <row r="14350" spans="1:16" hidden="1" x14ac:dyDescent="0.25">
      <c r="A14350">
        <v>196702407</v>
      </c>
      <c r="B14350">
        <v>803400</v>
      </c>
      <c r="C14350" t="s">
        <v>212</v>
      </c>
      <c r="D14350">
        <v>2021795</v>
      </c>
      <c r="E14350" t="s">
        <v>222</v>
      </c>
      <c r="F14350" t="s">
        <v>214</v>
      </c>
      <c r="G14350" t="s">
        <v>215</v>
      </c>
      <c r="H14350">
        <v>2</v>
      </c>
      <c r="I14350">
        <v>2016</v>
      </c>
      <c r="J14350">
        <v>2</v>
      </c>
      <c r="L14350">
        <v>23084481</v>
      </c>
      <c r="M14350">
        <v>4</v>
      </c>
      <c r="P14350" s="29">
        <f t="shared" si="566"/>
        <v>0.5</v>
      </c>
    </row>
    <row r="14351" spans="1:16" hidden="1" x14ac:dyDescent="0.25">
      <c r="A14351">
        <v>196702407</v>
      </c>
      <c r="B14351">
        <v>803400</v>
      </c>
      <c r="C14351" t="s">
        <v>212</v>
      </c>
      <c r="D14351">
        <v>2005118</v>
      </c>
      <c r="E14351" t="s">
        <v>223</v>
      </c>
      <c r="F14351" t="s">
        <v>214</v>
      </c>
      <c r="G14351" t="s">
        <v>215</v>
      </c>
      <c r="H14351">
        <v>2</v>
      </c>
      <c r="I14351">
        <v>2016</v>
      </c>
      <c r="J14351">
        <v>2</v>
      </c>
      <c r="L14351">
        <v>23086743</v>
      </c>
      <c r="M14351">
        <v>4.8</v>
      </c>
      <c r="P14351" s="29">
        <f t="shared" si="566"/>
        <v>0.6333333333333333</v>
      </c>
    </row>
    <row r="14352" spans="1:16" hidden="1" x14ac:dyDescent="0.25">
      <c r="A14352">
        <v>196702407</v>
      </c>
      <c r="B14352">
        <v>803400</v>
      </c>
      <c r="C14352" t="s">
        <v>212</v>
      </c>
      <c r="D14352">
        <v>2021756</v>
      </c>
      <c r="E14352" t="s">
        <v>253</v>
      </c>
      <c r="F14352" t="s">
        <v>214</v>
      </c>
      <c r="G14352" t="s">
        <v>215</v>
      </c>
      <c r="H14352">
        <v>2</v>
      </c>
      <c r="I14352">
        <v>2016</v>
      </c>
      <c r="J14352">
        <v>2</v>
      </c>
      <c r="L14352">
        <v>23086840</v>
      </c>
      <c r="M14352">
        <v>4</v>
      </c>
      <c r="P14352" s="29">
        <f t="shared" si="566"/>
        <v>0.5</v>
      </c>
    </row>
    <row r="14353" spans="1:16" hidden="1" x14ac:dyDescent="0.25">
      <c r="A14353">
        <v>196702407</v>
      </c>
      <c r="B14353">
        <v>803400</v>
      </c>
      <c r="C14353" t="s">
        <v>212</v>
      </c>
      <c r="D14353">
        <v>2021602</v>
      </c>
      <c r="E14353" t="s">
        <v>242</v>
      </c>
      <c r="F14353" t="s">
        <v>214</v>
      </c>
      <c r="G14353" t="s">
        <v>215</v>
      </c>
      <c r="H14353">
        <v>2</v>
      </c>
      <c r="I14353">
        <v>2016</v>
      </c>
      <c r="J14353">
        <v>2</v>
      </c>
      <c r="L14353">
        <v>23086747</v>
      </c>
      <c r="M14353">
        <v>4.0999999999999996</v>
      </c>
      <c r="P14353" s="29">
        <f t="shared" si="566"/>
        <v>0.51666666666666661</v>
      </c>
    </row>
    <row r="14354" spans="1:16" hidden="1" x14ac:dyDescent="0.25">
      <c r="A14354">
        <v>196702407</v>
      </c>
      <c r="B14354">
        <v>803400</v>
      </c>
      <c r="C14354" t="s">
        <v>212</v>
      </c>
      <c r="D14354">
        <v>2021580</v>
      </c>
      <c r="E14354" t="s">
        <v>241</v>
      </c>
      <c r="F14354" t="s">
        <v>214</v>
      </c>
      <c r="G14354" t="s">
        <v>215</v>
      </c>
      <c r="H14354">
        <v>2</v>
      </c>
      <c r="I14354">
        <v>2016</v>
      </c>
      <c r="J14354">
        <v>2</v>
      </c>
      <c r="L14354">
        <v>23086826</v>
      </c>
      <c r="M14354">
        <v>4</v>
      </c>
      <c r="P14354" s="29">
        <f t="shared" si="566"/>
        <v>0.5</v>
      </c>
    </row>
    <row r="14355" spans="1:16" hidden="1" x14ac:dyDescent="0.25">
      <c r="A14355">
        <v>196702407</v>
      </c>
      <c r="B14355">
        <v>803400</v>
      </c>
      <c r="C14355" t="s">
        <v>212</v>
      </c>
      <c r="D14355">
        <v>2004112</v>
      </c>
      <c r="E14355" t="s">
        <v>244</v>
      </c>
      <c r="F14355" t="s">
        <v>214</v>
      </c>
      <c r="G14355" t="s">
        <v>215</v>
      </c>
      <c r="H14355">
        <v>2</v>
      </c>
      <c r="I14355">
        <v>2016</v>
      </c>
      <c r="J14355">
        <v>2</v>
      </c>
      <c r="L14355">
        <v>23085510</v>
      </c>
      <c r="M14355">
        <v>5.6</v>
      </c>
      <c r="P14355" s="29">
        <f t="shared" si="566"/>
        <v>0.76666666666666661</v>
      </c>
    </row>
    <row r="14356" spans="1:16" hidden="1" x14ac:dyDescent="0.25">
      <c r="A14356">
        <v>196702407</v>
      </c>
      <c r="B14356">
        <v>803400</v>
      </c>
      <c r="C14356" t="s">
        <v>212</v>
      </c>
      <c r="D14356">
        <v>2019272</v>
      </c>
      <c r="E14356" t="s">
        <v>249</v>
      </c>
      <c r="F14356" t="s">
        <v>214</v>
      </c>
      <c r="G14356" t="s">
        <v>215</v>
      </c>
      <c r="H14356">
        <v>2</v>
      </c>
      <c r="I14356">
        <v>2016</v>
      </c>
      <c r="J14356">
        <v>2</v>
      </c>
      <c r="M14356" t="s">
        <v>232</v>
      </c>
      <c r="N14356" t="s">
        <v>231</v>
      </c>
      <c r="P14356" s="29" t="str">
        <f t="shared" si="566"/>
        <v>CVL</v>
      </c>
    </row>
    <row r="14357" spans="1:16" hidden="1" x14ac:dyDescent="0.25">
      <c r="A14357">
        <v>196702407</v>
      </c>
      <c r="B14357">
        <v>803400</v>
      </c>
      <c r="C14357" t="s">
        <v>212</v>
      </c>
      <c r="D14357">
        <v>2019271</v>
      </c>
      <c r="E14357" t="s">
        <v>236</v>
      </c>
      <c r="F14357" t="s">
        <v>214</v>
      </c>
      <c r="G14357" t="s">
        <v>215</v>
      </c>
      <c r="H14357">
        <v>2</v>
      </c>
      <c r="I14357">
        <v>2016</v>
      </c>
      <c r="J14357">
        <v>2</v>
      </c>
      <c r="M14357" t="s">
        <v>232</v>
      </c>
      <c r="N14357" t="s">
        <v>231</v>
      </c>
      <c r="P14357" s="29" t="str">
        <f t="shared" si="566"/>
        <v>CVL</v>
      </c>
    </row>
    <row r="14358" spans="1:16" hidden="1" x14ac:dyDescent="0.25">
      <c r="A14358">
        <v>196702407</v>
      </c>
      <c r="B14358">
        <v>803400</v>
      </c>
      <c r="C14358" t="s">
        <v>212</v>
      </c>
      <c r="D14358">
        <v>2004116</v>
      </c>
      <c r="E14358" t="s">
        <v>229</v>
      </c>
      <c r="F14358" t="s">
        <v>214</v>
      </c>
      <c r="G14358" t="s">
        <v>215</v>
      </c>
      <c r="H14358">
        <v>2</v>
      </c>
      <c r="I14358">
        <v>2017</v>
      </c>
      <c r="J14358">
        <v>1</v>
      </c>
      <c r="L14358">
        <v>23092363</v>
      </c>
      <c r="M14358">
        <v>5.7</v>
      </c>
      <c r="P14358" s="29">
        <f t="shared" si="566"/>
        <v>0.78333333333333333</v>
      </c>
    </row>
    <row r="14359" spans="1:16" hidden="1" x14ac:dyDescent="0.25">
      <c r="A14359">
        <v>196702407</v>
      </c>
      <c r="B14359">
        <v>803400</v>
      </c>
      <c r="C14359" t="s">
        <v>212</v>
      </c>
      <c r="D14359">
        <v>2005131</v>
      </c>
      <c r="E14359" t="s">
        <v>228</v>
      </c>
      <c r="F14359" t="s">
        <v>214</v>
      </c>
      <c r="G14359" t="s">
        <v>215</v>
      </c>
      <c r="H14359">
        <v>2</v>
      </c>
      <c r="I14359">
        <v>2017</v>
      </c>
      <c r="J14359">
        <v>1</v>
      </c>
      <c r="L14359">
        <v>23093315</v>
      </c>
      <c r="M14359">
        <v>5.3</v>
      </c>
      <c r="P14359" s="29">
        <f t="shared" si="566"/>
        <v>0.71666666666666667</v>
      </c>
    </row>
    <row r="14360" spans="1:16" hidden="1" x14ac:dyDescent="0.25">
      <c r="A14360">
        <v>196702407</v>
      </c>
      <c r="B14360">
        <v>803400</v>
      </c>
      <c r="C14360" t="s">
        <v>212</v>
      </c>
      <c r="D14360">
        <v>2021781</v>
      </c>
      <c r="E14360" t="s">
        <v>235</v>
      </c>
      <c r="F14360" t="s">
        <v>214</v>
      </c>
      <c r="G14360" t="s">
        <v>215</v>
      </c>
      <c r="H14360">
        <v>2</v>
      </c>
      <c r="I14360">
        <v>2017</v>
      </c>
      <c r="J14360">
        <v>1</v>
      </c>
      <c r="L14360">
        <v>23092946</v>
      </c>
      <c r="M14360">
        <v>5.0999999999999996</v>
      </c>
      <c r="P14360" s="29">
        <f t="shared" si="566"/>
        <v>0.68333333333333324</v>
      </c>
    </row>
    <row r="14361" spans="1:16" hidden="1" x14ac:dyDescent="0.25">
      <c r="A14361">
        <v>196702407</v>
      </c>
      <c r="B14361">
        <v>803400</v>
      </c>
      <c r="C14361" t="s">
        <v>212</v>
      </c>
      <c r="D14361">
        <v>2021638</v>
      </c>
      <c r="E14361" t="s">
        <v>250</v>
      </c>
      <c r="F14361" t="s">
        <v>214</v>
      </c>
      <c r="G14361" t="s">
        <v>215</v>
      </c>
      <c r="H14361">
        <v>2</v>
      </c>
      <c r="I14361">
        <v>2017</v>
      </c>
      <c r="J14361">
        <v>1</v>
      </c>
      <c r="L14361">
        <v>23092934</v>
      </c>
      <c r="M14361">
        <v>4.4000000000000004</v>
      </c>
      <c r="P14361" s="29">
        <f t="shared" si="566"/>
        <v>0.56666666666666676</v>
      </c>
    </row>
    <row r="14362" spans="1:16" hidden="1" x14ac:dyDescent="0.25">
      <c r="A14362">
        <v>196702407</v>
      </c>
      <c r="B14362">
        <v>803400</v>
      </c>
      <c r="C14362" t="s">
        <v>212</v>
      </c>
      <c r="D14362">
        <v>2021874</v>
      </c>
      <c r="E14362" t="s">
        <v>226</v>
      </c>
      <c r="F14362" t="s">
        <v>214</v>
      </c>
      <c r="G14362" t="s">
        <v>215</v>
      </c>
      <c r="H14362">
        <v>2</v>
      </c>
      <c r="I14362">
        <v>2017</v>
      </c>
      <c r="J14362">
        <v>1</v>
      </c>
      <c r="L14362">
        <v>23091992</v>
      </c>
      <c r="M14362">
        <v>4.5999999999999996</v>
      </c>
      <c r="P14362" s="29">
        <f t="shared" si="566"/>
        <v>0.6</v>
      </c>
    </row>
    <row r="14363" spans="1:16" hidden="1" x14ac:dyDescent="0.25">
      <c r="A14363">
        <v>196702407</v>
      </c>
      <c r="B14363">
        <v>803400</v>
      </c>
      <c r="C14363" t="s">
        <v>212</v>
      </c>
      <c r="D14363">
        <v>2021797</v>
      </c>
      <c r="E14363" t="s">
        <v>234</v>
      </c>
      <c r="F14363" t="s">
        <v>214</v>
      </c>
      <c r="G14363" t="s">
        <v>215</v>
      </c>
      <c r="H14363">
        <v>2</v>
      </c>
      <c r="I14363">
        <v>2017</v>
      </c>
      <c r="J14363">
        <v>1</v>
      </c>
      <c r="L14363">
        <v>23091399</v>
      </c>
      <c r="M14363">
        <v>4.5</v>
      </c>
      <c r="P14363" s="29">
        <f t="shared" si="566"/>
        <v>0.58333333333333337</v>
      </c>
    </row>
    <row r="14364" spans="1:16" hidden="1" x14ac:dyDescent="0.25">
      <c r="A14364">
        <v>196702407</v>
      </c>
      <c r="B14364">
        <v>803400</v>
      </c>
      <c r="C14364" t="s">
        <v>212</v>
      </c>
      <c r="D14364">
        <v>2004099</v>
      </c>
      <c r="E14364" t="s">
        <v>245</v>
      </c>
      <c r="F14364" t="s">
        <v>214</v>
      </c>
      <c r="G14364" t="s">
        <v>215</v>
      </c>
      <c r="H14364">
        <v>2</v>
      </c>
      <c r="I14364">
        <v>2017</v>
      </c>
      <c r="J14364">
        <v>2</v>
      </c>
      <c r="L14364">
        <v>23097867</v>
      </c>
      <c r="M14364">
        <v>5.7</v>
      </c>
      <c r="P14364" s="29">
        <f t="shared" si="566"/>
        <v>0.78333333333333333</v>
      </c>
    </row>
    <row r="14365" spans="1:16" hidden="1" x14ac:dyDescent="0.25">
      <c r="A14365">
        <v>196702407</v>
      </c>
      <c r="B14365">
        <v>803400</v>
      </c>
      <c r="C14365" t="s">
        <v>212</v>
      </c>
      <c r="D14365">
        <v>2021640</v>
      </c>
      <c r="E14365" t="s">
        <v>227</v>
      </c>
      <c r="F14365" t="s">
        <v>214</v>
      </c>
      <c r="G14365" t="s">
        <v>215</v>
      </c>
      <c r="H14365">
        <v>2</v>
      </c>
      <c r="I14365">
        <v>2017</v>
      </c>
      <c r="J14365">
        <v>2</v>
      </c>
      <c r="L14365">
        <v>23101195</v>
      </c>
      <c r="M14365">
        <v>5.2</v>
      </c>
      <c r="P14365" s="29">
        <f t="shared" si="566"/>
        <v>0.70000000000000007</v>
      </c>
    </row>
    <row r="14366" spans="1:16" hidden="1" x14ac:dyDescent="0.25">
      <c r="A14366">
        <v>196702407</v>
      </c>
      <c r="B14366">
        <v>803400</v>
      </c>
      <c r="C14366" t="s">
        <v>212</v>
      </c>
      <c r="D14366">
        <v>2021645</v>
      </c>
      <c r="E14366" t="s">
        <v>251</v>
      </c>
      <c r="F14366" t="s">
        <v>214</v>
      </c>
      <c r="G14366" t="s">
        <v>215</v>
      </c>
      <c r="H14366">
        <v>2</v>
      </c>
      <c r="I14366">
        <v>2017</v>
      </c>
      <c r="J14366">
        <v>2</v>
      </c>
      <c r="L14366">
        <v>23099058</v>
      </c>
      <c r="M14366">
        <v>4.4000000000000004</v>
      </c>
      <c r="P14366" s="29">
        <f t="shared" si="566"/>
        <v>0.56666666666666676</v>
      </c>
    </row>
    <row r="14367" spans="1:16" hidden="1" x14ac:dyDescent="0.25">
      <c r="A14367">
        <v>196702407</v>
      </c>
      <c r="B14367">
        <v>803400</v>
      </c>
      <c r="C14367" t="s">
        <v>212</v>
      </c>
      <c r="D14367">
        <v>2021679</v>
      </c>
      <c r="E14367" t="s">
        <v>259</v>
      </c>
      <c r="F14367" t="s">
        <v>214</v>
      </c>
      <c r="G14367" t="s">
        <v>215</v>
      </c>
      <c r="H14367">
        <v>2</v>
      </c>
      <c r="I14367">
        <v>2017</v>
      </c>
      <c r="J14367">
        <v>2</v>
      </c>
      <c r="L14367">
        <v>23101199</v>
      </c>
      <c r="M14367">
        <v>6.2</v>
      </c>
      <c r="P14367" s="29">
        <f t="shared" si="566"/>
        <v>0.8666666666666667</v>
      </c>
    </row>
    <row r="14368" spans="1:16" hidden="1" x14ac:dyDescent="0.25">
      <c r="A14368">
        <v>196702407</v>
      </c>
      <c r="B14368">
        <v>803400</v>
      </c>
      <c r="C14368" t="s">
        <v>212</v>
      </c>
      <c r="D14368">
        <v>2021725</v>
      </c>
      <c r="E14368" t="s">
        <v>257</v>
      </c>
      <c r="F14368" t="s">
        <v>214</v>
      </c>
      <c r="G14368" t="s">
        <v>215</v>
      </c>
      <c r="H14368">
        <v>2</v>
      </c>
      <c r="I14368">
        <v>2017</v>
      </c>
      <c r="J14368">
        <v>2</v>
      </c>
      <c r="L14368">
        <v>23097532</v>
      </c>
      <c r="M14368">
        <v>4</v>
      </c>
      <c r="P14368" s="29">
        <f t="shared" si="566"/>
        <v>0.5</v>
      </c>
    </row>
    <row r="14369" spans="1:16" hidden="1" x14ac:dyDescent="0.25">
      <c r="A14369">
        <v>196702407</v>
      </c>
      <c r="B14369">
        <v>803400</v>
      </c>
      <c r="C14369" t="s">
        <v>212</v>
      </c>
      <c r="D14369">
        <v>2019154</v>
      </c>
      <c r="E14369" t="s">
        <v>225</v>
      </c>
      <c r="F14369" t="s">
        <v>214</v>
      </c>
      <c r="G14369" t="s">
        <v>215</v>
      </c>
      <c r="H14369">
        <v>2</v>
      </c>
      <c r="I14369">
        <v>2017</v>
      </c>
      <c r="J14369">
        <v>2</v>
      </c>
      <c r="L14369">
        <v>23097717</v>
      </c>
      <c r="M14369">
        <v>5.7</v>
      </c>
      <c r="P14369" s="29">
        <f t="shared" si="566"/>
        <v>0.78333333333333333</v>
      </c>
    </row>
    <row r="14370" spans="1:16" hidden="1" x14ac:dyDescent="0.25">
      <c r="A14370">
        <v>196702407</v>
      </c>
      <c r="B14370">
        <v>803400</v>
      </c>
      <c r="C14370" t="s">
        <v>212</v>
      </c>
      <c r="D14370">
        <v>2021993</v>
      </c>
      <c r="E14370" t="s">
        <v>256</v>
      </c>
      <c r="F14370" t="s">
        <v>214</v>
      </c>
      <c r="G14370" t="s">
        <v>215</v>
      </c>
      <c r="H14370">
        <v>2</v>
      </c>
      <c r="I14370">
        <v>2017</v>
      </c>
      <c r="J14370">
        <v>2</v>
      </c>
      <c r="L14370">
        <v>23097537</v>
      </c>
      <c r="M14370">
        <v>4.0999999999999996</v>
      </c>
      <c r="P14370" s="29">
        <f t="shared" si="566"/>
        <v>0.51666666666666661</v>
      </c>
    </row>
    <row r="14371" spans="1:16" hidden="1" x14ac:dyDescent="0.25">
      <c r="A14371">
        <v>196702407</v>
      </c>
      <c r="B14371">
        <v>803400</v>
      </c>
      <c r="C14371" t="s">
        <v>212</v>
      </c>
      <c r="D14371">
        <v>2004452</v>
      </c>
      <c r="E14371" t="s">
        <v>240</v>
      </c>
      <c r="F14371" t="s">
        <v>214</v>
      </c>
      <c r="G14371" t="s">
        <v>215</v>
      </c>
      <c r="H14371">
        <v>2</v>
      </c>
      <c r="I14371">
        <v>2018</v>
      </c>
      <c r="J14371">
        <v>1</v>
      </c>
      <c r="L14371">
        <v>23106897</v>
      </c>
      <c r="M14371">
        <v>5</v>
      </c>
      <c r="P14371" s="29">
        <f t="shared" si="566"/>
        <v>0.66666666666666663</v>
      </c>
    </row>
    <row r="14372" spans="1:16" hidden="1" x14ac:dyDescent="0.25">
      <c r="A14372">
        <v>196702407</v>
      </c>
      <c r="B14372">
        <v>803400</v>
      </c>
      <c r="C14372" t="s">
        <v>212</v>
      </c>
      <c r="D14372">
        <v>2004453</v>
      </c>
      <c r="E14372" t="s">
        <v>239</v>
      </c>
      <c r="F14372" t="s">
        <v>214</v>
      </c>
      <c r="G14372" t="s">
        <v>215</v>
      </c>
      <c r="H14372">
        <v>2</v>
      </c>
      <c r="I14372">
        <v>2018</v>
      </c>
      <c r="J14372">
        <v>1</v>
      </c>
      <c r="L14372">
        <v>23107081</v>
      </c>
      <c r="M14372">
        <v>6</v>
      </c>
      <c r="P14372" s="29">
        <f t="shared" si="566"/>
        <v>0.83333333333333337</v>
      </c>
    </row>
    <row r="14373" spans="1:16" hidden="1" x14ac:dyDescent="0.25">
      <c r="A14373">
        <v>196702407</v>
      </c>
      <c r="B14373">
        <v>803400</v>
      </c>
      <c r="C14373" t="s">
        <v>212</v>
      </c>
      <c r="D14373">
        <v>2021706</v>
      </c>
      <c r="E14373" t="s">
        <v>271</v>
      </c>
      <c r="F14373" t="s">
        <v>214</v>
      </c>
      <c r="G14373" t="s">
        <v>215</v>
      </c>
      <c r="H14373">
        <v>2</v>
      </c>
      <c r="I14373">
        <v>2018</v>
      </c>
      <c r="J14373">
        <v>1</v>
      </c>
      <c r="L14373">
        <v>23108870</v>
      </c>
      <c r="M14373">
        <v>5.4</v>
      </c>
      <c r="P14373" s="29">
        <f t="shared" si="566"/>
        <v>0.73333333333333339</v>
      </c>
    </row>
    <row r="14374" spans="1:16" hidden="1" x14ac:dyDescent="0.25">
      <c r="A14374">
        <v>196702407</v>
      </c>
      <c r="B14374">
        <v>803400</v>
      </c>
      <c r="C14374" t="s">
        <v>212</v>
      </c>
      <c r="D14374">
        <v>2021720</v>
      </c>
      <c r="E14374" t="s">
        <v>263</v>
      </c>
      <c r="F14374" t="s">
        <v>214</v>
      </c>
      <c r="G14374" t="s">
        <v>215</v>
      </c>
      <c r="H14374">
        <v>2</v>
      </c>
      <c r="I14374">
        <v>2018</v>
      </c>
      <c r="J14374">
        <v>1</v>
      </c>
      <c r="L14374">
        <v>23107097</v>
      </c>
      <c r="M14374">
        <v>6</v>
      </c>
      <c r="P14374" s="29">
        <f t="shared" si="566"/>
        <v>0.83333333333333337</v>
      </c>
    </row>
    <row r="14375" spans="1:16" hidden="1" x14ac:dyDescent="0.25">
      <c r="A14375">
        <v>196702407</v>
      </c>
      <c r="B14375">
        <v>803400</v>
      </c>
      <c r="C14375" t="s">
        <v>212</v>
      </c>
      <c r="D14375">
        <v>2021734</v>
      </c>
      <c r="E14375" t="s">
        <v>252</v>
      </c>
      <c r="F14375" t="s">
        <v>214</v>
      </c>
      <c r="G14375" t="s">
        <v>215</v>
      </c>
      <c r="H14375">
        <v>2</v>
      </c>
      <c r="I14375">
        <v>2018</v>
      </c>
      <c r="J14375">
        <v>1</v>
      </c>
      <c r="L14375">
        <v>23107096</v>
      </c>
      <c r="M14375">
        <v>6.6</v>
      </c>
      <c r="P14375" s="29">
        <f t="shared" si="566"/>
        <v>0.93333333333333324</v>
      </c>
    </row>
    <row r="14376" spans="1:16" hidden="1" x14ac:dyDescent="0.25">
      <c r="A14376">
        <v>196702407</v>
      </c>
      <c r="B14376">
        <v>803400</v>
      </c>
      <c r="C14376" t="s">
        <v>212</v>
      </c>
      <c r="D14376">
        <v>2021858</v>
      </c>
      <c r="E14376" t="s">
        <v>230</v>
      </c>
      <c r="F14376" t="s">
        <v>214</v>
      </c>
      <c r="G14376" t="s">
        <v>215</v>
      </c>
      <c r="H14376">
        <v>2</v>
      </c>
      <c r="I14376">
        <v>2018</v>
      </c>
      <c r="J14376">
        <v>1</v>
      </c>
      <c r="L14376">
        <v>23107204</v>
      </c>
      <c r="M14376">
        <v>6.7</v>
      </c>
      <c r="P14376" s="29">
        <f t="shared" si="566"/>
        <v>0.95000000000000007</v>
      </c>
    </row>
    <row r="14377" spans="1:16" hidden="1" x14ac:dyDescent="0.25">
      <c r="A14377">
        <v>196702407</v>
      </c>
      <c r="B14377">
        <v>803400</v>
      </c>
      <c r="C14377" t="s">
        <v>212</v>
      </c>
      <c r="D14377">
        <v>2021747</v>
      </c>
      <c r="E14377" t="s">
        <v>270</v>
      </c>
      <c r="F14377" t="s">
        <v>214</v>
      </c>
      <c r="G14377" t="s">
        <v>215</v>
      </c>
      <c r="H14377">
        <v>2</v>
      </c>
      <c r="I14377">
        <v>2018</v>
      </c>
      <c r="J14377">
        <v>2</v>
      </c>
      <c r="L14377">
        <v>23114826</v>
      </c>
      <c r="M14377">
        <v>6.5</v>
      </c>
      <c r="P14377" s="29">
        <f t="shared" si="566"/>
        <v>0.91666666666666663</v>
      </c>
    </row>
    <row r="14378" spans="1:16" hidden="1" x14ac:dyDescent="0.25">
      <c r="A14378">
        <v>196702407</v>
      </c>
      <c r="B14378">
        <v>803400</v>
      </c>
      <c r="C14378" t="s">
        <v>212</v>
      </c>
      <c r="D14378">
        <v>2021850</v>
      </c>
      <c r="E14378" t="s">
        <v>233</v>
      </c>
      <c r="F14378" t="s">
        <v>214</v>
      </c>
      <c r="G14378" t="s">
        <v>215</v>
      </c>
      <c r="H14378">
        <v>2</v>
      </c>
      <c r="I14378">
        <v>2018</v>
      </c>
      <c r="J14378">
        <v>2</v>
      </c>
      <c r="L14378">
        <v>23114827</v>
      </c>
      <c r="M14378">
        <v>6.4</v>
      </c>
      <c r="P14378" s="29">
        <f t="shared" si="566"/>
        <v>0.9</v>
      </c>
    </row>
    <row r="14379" spans="1:16" hidden="1" x14ac:dyDescent="0.25">
      <c r="A14379">
        <v>196702407</v>
      </c>
      <c r="B14379">
        <v>803400</v>
      </c>
      <c r="C14379" t="s">
        <v>212</v>
      </c>
      <c r="D14379">
        <v>2021624</v>
      </c>
      <c r="E14379" t="s">
        <v>243</v>
      </c>
      <c r="F14379" t="s">
        <v>214</v>
      </c>
      <c r="G14379" t="s">
        <v>215</v>
      </c>
      <c r="H14379">
        <v>2</v>
      </c>
      <c r="I14379">
        <v>2018</v>
      </c>
      <c r="J14379">
        <v>2</v>
      </c>
      <c r="L14379">
        <v>23114829</v>
      </c>
      <c r="M14379">
        <v>6.7</v>
      </c>
      <c r="P14379" s="29">
        <f t="shared" si="566"/>
        <v>0.95000000000000007</v>
      </c>
    </row>
    <row r="14380" spans="1:16" hidden="1" x14ac:dyDescent="0.25">
      <c r="A14380">
        <v>196702407</v>
      </c>
      <c r="B14380">
        <v>803400</v>
      </c>
      <c r="C14380" t="s">
        <v>212</v>
      </c>
      <c r="D14380">
        <v>2021615</v>
      </c>
      <c r="E14380" t="s">
        <v>255</v>
      </c>
      <c r="F14380" t="s">
        <v>214</v>
      </c>
      <c r="G14380" t="s">
        <v>215</v>
      </c>
      <c r="H14380">
        <v>2</v>
      </c>
      <c r="I14380">
        <v>2018</v>
      </c>
      <c r="J14380">
        <v>2</v>
      </c>
      <c r="L14380">
        <v>23115891</v>
      </c>
      <c r="M14380">
        <v>5.8</v>
      </c>
      <c r="P14380" s="29">
        <f t="shared" si="566"/>
        <v>0.79999999999999993</v>
      </c>
    </row>
    <row r="14381" spans="1:16" hidden="1" x14ac:dyDescent="0.25">
      <c r="A14381">
        <v>196702407</v>
      </c>
      <c r="B14381">
        <v>803400</v>
      </c>
      <c r="C14381" t="s">
        <v>212</v>
      </c>
      <c r="D14381">
        <v>2021853</v>
      </c>
      <c r="E14381" t="s">
        <v>258</v>
      </c>
      <c r="F14381" t="s">
        <v>214</v>
      </c>
      <c r="G14381" t="s">
        <v>215</v>
      </c>
      <c r="H14381">
        <v>2</v>
      </c>
      <c r="I14381">
        <v>2018</v>
      </c>
      <c r="J14381">
        <v>2</v>
      </c>
      <c r="L14381">
        <v>23114793</v>
      </c>
      <c r="M14381">
        <v>5</v>
      </c>
      <c r="P14381" s="29">
        <f t="shared" si="566"/>
        <v>0.66666666666666663</v>
      </c>
    </row>
    <row r="14382" spans="1:16" hidden="1" x14ac:dyDescent="0.25">
      <c r="A14382">
        <v>196702407</v>
      </c>
      <c r="B14382">
        <v>803400</v>
      </c>
      <c r="C14382" t="s">
        <v>212</v>
      </c>
      <c r="D14382">
        <v>2004459</v>
      </c>
      <c r="E14382" t="s">
        <v>238</v>
      </c>
      <c r="F14382" t="s">
        <v>214</v>
      </c>
      <c r="G14382" t="s">
        <v>215</v>
      </c>
      <c r="H14382">
        <v>2</v>
      </c>
      <c r="I14382">
        <v>2018</v>
      </c>
      <c r="J14382">
        <v>2</v>
      </c>
      <c r="L14382">
        <v>23114825</v>
      </c>
      <c r="M14382">
        <v>5.5</v>
      </c>
      <c r="P14382" s="29">
        <f t="shared" si="566"/>
        <v>0.75</v>
      </c>
    </row>
    <row r="14383" spans="1:16" hidden="1" x14ac:dyDescent="0.25">
      <c r="A14383">
        <v>196702407</v>
      </c>
      <c r="B14383">
        <v>803400</v>
      </c>
      <c r="C14383" t="s">
        <v>212</v>
      </c>
      <c r="D14383">
        <v>2021758</v>
      </c>
      <c r="E14383" t="s">
        <v>254</v>
      </c>
      <c r="F14383" t="s">
        <v>214</v>
      </c>
      <c r="G14383" t="s">
        <v>215</v>
      </c>
      <c r="H14383">
        <v>2</v>
      </c>
      <c r="I14383">
        <v>2018</v>
      </c>
      <c r="J14383">
        <v>2</v>
      </c>
      <c r="L14383">
        <v>23114832</v>
      </c>
      <c r="M14383">
        <v>6.2</v>
      </c>
      <c r="P14383" s="29">
        <f t="shared" si="566"/>
        <v>0.8666666666666667</v>
      </c>
    </row>
    <row r="14384" spans="1:16" hidden="1" x14ac:dyDescent="0.25">
      <c r="A14384">
        <v>196702407</v>
      </c>
      <c r="B14384">
        <v>803400</v>
      </c>
      <c r="C14384" t="s">
        <v>212</v>
      </c>
      <c r="D14384">
        <v>2021773</v>
      </c>
      <c r="E14384" t="s">
        <v>286</v>
      </c>
      <c r="F14384" t="s">
        <v>214</v>
      </c>
      <c r="G14384" t="s">
        <v>215</v>
      </c>
      <c r="H14384">
        <v>2</v>
      </c>
      <c r="I14384">
        <v>2019</v>
      </c>
      <c r="J14384">
        <v>1</v>
      </c>
      <c r="L14384">
        <v>23120814</v>
      </c>
      <c r="M14384">
        <v>5</v>
      </c>
      <c r="P14384" s="29">
        <f t="shared" si="566"/>
        <v>0.66666666666666663</v>
      </c>
    </row>
    <row r="14385" spans="1:16" hidden="1" x14ac:dyDescent="0.25">
      <c r="A14385">
        <v>196702407</v>
      </c>
      <c r="B14385">
        <v>803400</v>
      </c>
      <c r="C14385" t="s">
        <v>212</v>
      </c>
      <c r="D14385">
        <v>2021831</v>
      </c>
      <c r="E14385" t="s">
        <v>261</v>
      </c>
      <c r="F14385" t="s">
        <v>214</v>
      </c>
      <c r="G14385" t="s">
        <v>215</v>
      </c>
      <c r="H14385">
        <v>2</v>
      </c>
      <c r="I14385">
        <v>2019</v>
      </c>
      <c r="J14385">
        <v>1</v>
      </c>
      <c r="L14385">
        <v>23120813</v>
      </c>
      <c r="M14385">
        <v>6.7</v>
      </c>
      <c r="P14385" s="29">
        <f t="shared" si="566"/>
        <v>0.95000000000000007</v>
      </c>
    </row>
    <row r="14386" spans="1:16" hidden="1" x14ac:dyDescent="0.25">
      <c r="A14386">
        <v>196702407</v>
      </c>
      <c r="B14386">
        <v>803400</v>
      </c>
      <c r="C14386" t="s">
        <v>212</v>
      </c>
      <c r="D14386">
        <v>2021713</v>
      </c>
      <c r="E14386" t="s">
        <v>273</v>
      </c>
      <c r="F14386" t="s">
        <v>214</v>
      </c>
      <c r="G14386" t="s">
        <v>215</v>
      </c>
      <c r="H14386">
        <v>2</v>
      </c>
      <c r="I14386">
        <v>2019</v>
      </c>
      <c r="J14386">
        <v>1</v>
      </c>
      <c r="L14386">
        <v>23120810</v>
      </c>
      <c r="M14386">
        <v>5.3</v>
      </c>
      <c r="P14386" s="29">
        <f t="shared" si="566"/>
        <v>0.71666666666666667</v>
      </c>
    </row>
    <row r="14387" spans="1:16" hidden="1" x14ac:dyDescent="0.25">
      <c r="A14387">
        <v>196702407</v>
      </c>
      <c r="B14387">
        <v>803400</v>
      </c>
      <c r="C14387" t="s">
        <v>212</v>
      </c>
      <c r="D14387">
        <v>2004469</v>
      </c>
      <c r="E14387" t="s">
        <v>266</v>
      </c>
      <c r="F14387" t="s">
        <v>214</v>
      </c>
      <c r="G14387" t="s">
        <v>215</v>
      </c>
      <c r="H14387">
        <v>2</v>
      </c>
      <c r="I14387">
        <v>2019</v>
      </c>
      <c r="J14387">
        <v>1</v>
      </c>
      <c r="L14387">
        <v>23120808</v>
      </c>
      <c r="M14387">
        <v>5.5</v>
      </c>
      <c r="P14387" s="29">
        <f t="shared" si="566"/>
        <v>0.75</v>
      </c>
    </row>
    <row r="14388" spans="1:16" hidden="1" x14ac:dyDescent="0.25">
      <c r="A14388">
        <v>196702407</v>
      </c>
      <c r="B14388">
        <v>803400</v>
      </c>
      <c r="C14388" t="s">
        <v>212</v>
      </c>
      <c r="D14388">
        <v>2021585</v>
      </c>
      <c r="E14388" t="s">
        <v>265</v>
      </c>
      <c r="F14388" t="s">
        <v>214</v>
      </c>
      <c r="G14388" t="s">
        <v>215</v>
      </c>
      <c r="H14388">
        <v>2</v>
      </c>
      <c r="I14388">
        <v>2019</v>
      </c>
      <c r="J14388">
        <v>1</v>
      </c>
      <c r="L14388">
        <v>23120812</v>
      </c>
      <c r="M14388">
        <v>6.3</v>
      </c>
      <c r="P14388" s="29">
        <f t="shared" si="566"/>
        <v>0.8833333333333333</v>
      </c>
    </row>
    <row r="14389" spans="1:16" hidden="1" x14ac:dyDescent="0.25">
      <c r="A14389">
        <v>196702407</v>
      </c>
      <c r="B14389">
        <v>803400</v>
      </c>
      <c r="C14389" t="s">
        <v>212</v>
      </c>
      <c r="D14389">
        <v>2021695</v>
      </c>
      <c r="E14389" t="s">
        <v>264</v>
      </c>
      <c r="F14389" t="s">
        <v>214</v>
      </c>
      <c r="G14389" t="s">
        <v>215</v>
      </c>
      <c r="H14389">
        <v>2</v>
      </c>
      <c r="I14389">
        <v>2019</v>
      </c>
      <c r="J14389">
        <v>1</v>
      </c>
      <c r="L14389">
        <v>23120811</v>
      </c>
      <c r="M14389">
        <v>5.3</v>
      </c>
      <c r="P14389" s="29">
        <f t="shared" si="566"/>
        <v>0.71666666666666667</v>
      </c>
    </row>
    <row r="14390" spans="1:16" hidden="1" x14ac:dyDescent="0.25">
      <c r="A14390">
        <v>196702407</v>
      </c>
      <c r="B14390">
        <v>803400</v>
      </c>
      <c r="C14390" t="s">
        <v>212</v>
      </c>
      <c r="D14390">
        <v>2021742</v>
      </c>
      <c r="E14390" t="s">
        <v>262</v>
      </c>
      <c r="F14390" t="s">
        <v>214</v>
      </c>
      <c r="G14390" t="s">
        <v>215</v>
      </c>
      <c r="H14390">
        <v>2</v>
      </c>
      <c r="I14390">
        <v>2019</v>
      </c>
      <c r="J14390">
        <v>1</v>
      </c>
      <c r="L14390">
        <v>23123927</v>
      </c>
      <c r="M14390">
        <v>5.7</v>
      </c>
      <c r="P14390" s="29">
        <f t="shared" si="566"/>
        <v>0.78333333333333333</v>
      </c>
    </row>
    <row r="14391" spans="1:16" hidden="1" x14ac:dyDescent="0.25">
      <c r="A14391">
        <v>196702407</v>
      </c>
      <c r="B14391">
        <v>803400</v>
      </c>
      <c r="C14391" t="s">
        <v>212</v>
      </c>
      <c r="D14391">
        <v>2021767</v>
      </c>
      <c r="E14391" t="s">
        <v>269</v>
      </c>
      <c r="F14391" t="s">
        <v>214</v>
      </c>
      <c r="G14391" t="s">
        <v>215</v>
      </c>
      <c r="H14391">
        <v>1</v>
      </c>
      <c r="I14391">
        <v>2019</v>
      </c>
      <c r="J14391">
        <v>2</v>
      </c>
      <c r="L14391">
        <v>23128843</v>
      </c>
      <c r="P14391" s="29" t="str">
        <f t="shared" si="566"/>
        <v>NULL</v>
      </c>
    </row>
    <row r="14392" spans="1:16" hidden="1" x14ac:dyDescent="0.25">
      <c r="A14392">
        <v>196702407</v>
      </c>
      <c r="B14392">
        <v>803400</v>
      </c>
      <c r="C14392" t="s">
        <v>212</v>
      </c>
      <c r="D14392">
        <v>2021837</v>
      </c>
      <c r="E14392" t="s">
        <v>268</v>
      </c>
      <c r="F14392" t="s">
        <v>214</v>
      </c>
      <c r="G14392" t="s">
        <v>215</v>
      </c>
      <c r="H14392">
        <v>1</v>
      </c>
      <c r="I14392">
        <v>2019</v>
      </c>
      <c r="J14392">
        <v>2</v>
      </c>
      <c r="L14392">
        <v>23128849</v>
      </c>
      <c r="P14392" s="29" t="str">
        <f t="shared" si="566"/>
        <v>NULL</v>
      </c>
    </row>
    <row r="14393" spans="1:16" hidden="1" x14ac:dyDescent="0.25">
      <c r="A14393">
        <v>196702407</v>
      </c>
      <c r="B14393">
        <v>803400</v>
      </c>
      <c r="C14393" t="s">
        <v>212</v>
      </c>
      <c r="D14393">
        <v>2021860</v>
      </c>
      <c r="E14393" t="s">
        <v>267</v>
      </c>
      <c r="F14393" t="s">
        <v>214</v>
      </c>
      <c r="G14393" t="s">
        <v>215</v>
      </c>
      <c r="H14393">
        <v>1</v>
      </c>
      <c r="I14393">
        <v>2019</v>
      </c>
      <c r="J14393">
        <v>2</v>
      </c>
      <c r="L14393">
        <v>23128845</v>
      </c>
      <c r="P14393" s="29" t="str">
        <f t="shared" si="566"/>
        <v>NULL</v>
      </c>
    </row>
    <row r="14394" spans="1:16" hidden="1" x14ac:dyDescent="0.25">
      <c r="A14394">
        <v>196702407</v>
      </c>
      <c r="B14394">
        <v>803400</v>
      </c>
      <c r="C14394" t="s">
        <v>212</v>
      </c>
      <c r="D14394">
        <v>2021715</v>
      </c>
      <c r="E14394" t="s">
        <v>260</v>
      </c>
      <c r="F14394" t="s">
        <v>214</v>
      </c>
      <c r="G14394" t="s">
        <v>215</v>
      </c>
      <c r="H14394">
        <v>1</v>
      </c>
      <c r="I14394">
        <v>2019</v>
      </c>
      <c r="J14394">
        <v>2</v>
      </c>
      <c r="L14394">
        <v>23128848</v>
      </c>
      <c r="P14394" s="29" t="str">
        <f t="shared" si="566"/>
        <v>NULL</v>
      </c>
    </row>
    <row r="14395" spans="1:16" hidden="1" x14ac:dyDescent="0.25">
      <c r="A14395">
        <v>196702407</v>
      </c>
      <c r="B14395">
        <v>803400</v>
      </c>
      <c r="C14395" t="s">
        <v>212</v>
      </c>
      <c r="D14395">
        <v>2021686</v>
      </c>
      <c r="E14395" t="s">
        <v>272</v>
      </c>
      <c r="F14395" t="s">
        <v>214</v>
      </c>
      <c r="G14395" t="s">
        <v>215</v>
      </c>
      <c r="H14395">
        <v>1</v>
      </c>
      <c r="I14395">
        <v>2019</v>
      </c>
      <c r="J14395">
        <v>2</v>
      </c>
      <c r="L14395">
        <v>23128844</v>
      </c>
      <c r="P14395" s="29" t="str">
        <f t="shared" si="566"/>
        <v>NULL</v>
      </c>
    </row>
    <row r="14396" spans="1:16" hidden="1" x14ac:dyDescent="0.25">
      <c r="A14396">
        <v>196702407</v>
      </c>
      <c r="B14396">
        <v>803400</v>
      </c>
      <c r="C14396" t="s">
        <v>212</v>
      </c>
      <c r="D14396">
        <v>2021647</v>
      </c>
      <c r="E14396" t="s">
        <v>279</v>
      </c>
      <c r="F14396" t="s">
        <v>214</v>
      </c>
      <c r="G14396" t="s">
        <v>215</v>
      </c>
      <c r="H14396">
        <v>1</v>
      </c>
      <c r="I14396">
        <v>2019</v>
      </c>
      <c r="J14396">
        <v>2</v>
      </c>
      <c r="L14396">
        <v>23128847</v>
      </c>
      <c r="P14396" s="29" t="str">
        <f t="shared" si="566"/>
        <v>NULL</v>
      </c>
    </row>
    <row r="14397" spans="1:16" hidden="1" x14ac:dyDescent="0.25">
      <c r="A14397">
        <v>196702407</v>
      </c>
      <c r="B14397">
        <v>803400</v>
      </c>
      <c r="C14397" t="s">
        <v>212</v>
      </c>
      <c r="D14397">
        <v>2019274</v>
      </c>
      <c r="E14397" t="s">
        <v>247</v>
      </c>
      <c r="F14397" t="s">
        <v>214</v>
      </c>
      <c r="G14397" t="s">
        <v>215</v>
      </c>
      <c r="H14397">
        <v>1</v>
      </c>
      <c r="I14397">
        <v>2019</v>
      </c>
      <c r="J14397">
        <v>2</v>
      </c>
      <c r="L14397">
        <v>23129171</v>
      </c>
      <c r="P14397" s="29" t="str">
        <f t="shared" si="566"/>
        <v>NULL</v>
      </c>
    </row>
    <row r="14398" spans="1:16" hidden="1" x14ac:dyDescent="0.25">
      <c r="A14398">
        <v>196717579</v>
      </c>
      <c r="B14398">
        <v>803401</v>
      </c>
      <c r="C14398" t="s">
        <v>318</v>
      </c>
      <c r="D14398">
        <v>2005118</v>
      </c>
      <c r="E14398" t="s">
        <v>223</v>
      </c>
      <c r="F14398" t="s">
        <v>214</v>
      </c>
      <c r="G14398" t="s">
        <v>215</v>
      </c>
      <c r="H14398">
        <v>2</v>
      </c>
      <c r="I14398">
        <v>2016</v>
      </c>
      <c r="J14398">
        <v>1</v>
      </c>
      <c r="L14398">
        <v>23081292</v>
      </c>
      <c r="M14398">
        <v>5.5</v>
      </c>
      <c r="P14398" s="29">
        <f t="shared" ref="P14398:P14461" si="567">IF(AND(ISNUMBER(M14398),H14398&lt;&gt;4),(M14398-1)/6,IF(H14398=4,"DRP",IF(AND(H14398=3,M14398="NA"),"BAD",IF(AND(H14398=2),"CVL",IF(AND(H14398=1,ISBLANK(M14398)),"NULL","UNK")))))</f>
        <v>0.75</v>
      </c>
    </row>
    <row r="14399" spans="1:16" hidden="1" x14ac:dyDescent="0.25">
      <c r="A14399">
        <v>196717579</v>
      </c>
      <c r="B14399">
        <v>803401</v>
      </c>
      <c r="C14399" t="s">
        <v>318</v>
      </c>
      <c r="D14399">
        <v>2021754</v>
      </c>
      <c r="E14399" t="s">
        <v>216</v>
      </c>
      <c r="F14399" t="s">
        <v>214</v>
      </c>
      <c r="G14399" t="s">
        <v>215</v>
      </c>
      <c r="H14399">
        <v>2</v>
      </c>
      <c r="I14399">
        <v>2016</v>
      </c>
      <c r="J14399">
        <v>1</v>
      </c>
      <c r="L14399">
        <v>23081090</v>
      </c>
      <c r="M14399">
        <v>5</v>
      </c>
      <c r="P14399" s="29">
        <f t="shared" si="567"/>
        <v>0.66666666666666663</v>
      </c>
    </row>
    <row r="14400" spans="1:16" hidden="1" x14ac:dyDescent="0.25">
      <c r="A14400">
        <v>196717579</v>
      </c>
      <c r="B14400">
        <v>803401</v>
      </c>
      <c r="C14400" t="s">
        <v>318</v>
      </c>
      <c r="D14400">
        <v>2005102</v>
      </c>
      <c r="E14400" t="s">
        <v>218</v>
      </c>
      <c r="F14400" t="s">
        <v>214</v>
      </c>
      <c r="G14400" t="s">
        <v>215</v>
      </c>
      <c r="H14400">
        <v>2</v>
      </c>
      <c r="I14400">
        <v>2016</v>
      </c>
      <c r="J14400">
        <v>1</v>
      </c>
      <c r="L14400">
        <v>23081381</v>
      </c>
      <c r="M14400">
        <v>6.8</v>
      </c>
      <c r="P14400" s="29">
        <f t="shared" si="567"/>
        <v>0.96666666666666667</v>
      </c>
    </row>
    <row r="14401" spans="1:16" hidden="1" x14ac:dyDescent="0.25">
      <c r="A14401">
        <v>196717579</v>
      </c>
      <c r="B14401">
        <v>803401</v>
      </c>
      <c r="C14401" t="s">
        <v>318</v>
      </c>
      <c r="D14401">
        <v>2005099</v>
      </c>
      <c r="E14401" t="s">
        <v>217</v>
      </c>
      <c r="F14401" t="s">
        <v>214</v>
      </c>
      <c r="G14401" t="s">
        <v>215</v>
      </c>
      <c r="H14401">
        <v>2</v>
      </c>
      <c r="I14401">
        <v>2016</v>
      </c>
      <c r="J14401">
        <v>1</v>
      </c>
      <c r="L14401">
        <v>23081299</v>
      </c>
      <c r="M14401">
        <v>5.7</v>
      </c>
      <c r="P14401" s="29">
        <f t="shared" si="567"/>
        <v>0.78333333333333333</v>
      </c>
    </row>
    <row r="14402" spans="1:16" hidden="1" x14ac:dyDescent="0.25">
      <c r="A14402">
        <v>196717579</v>
      </c>
      <c r="B14402">
        <v>803401</v>
      </c>
      <c r="C14402" t="s">
        <v>318</v>
      </c>
      <c r="D14402">
        <v>2021600</v>
      </c>
      <c r="E14402" t="s">
        <v>219</v>
      </c>
      <c r="F14402" t="s">
        <v>214</v>
      </c>
      <c r="G14402" t="s">
        <v>215</v>
      </c>
      <c r="H14402">
        <v>2</v>
      </c>
      <c r="I14402">
        <v>2016</v>
      </c>
      <c r="J14402">
        <v>1</v>
      </c>
      <c r="L14402">
        <v>23081078</v>
      </c>
      <c r="M14402">
        <v>6.7</v>
      </c>
      <c r="P14402" s="29">
        <f t="shared" si="567"/>
        <v>0.95000000000000007</v>
      </c>
    </row>
    <row r="14403" spans="1:16" hidden="1" x14ac:dyDescent="0.25">
      <c r="A14403">
        <v>196717579</v>
      </c>
      <c r="B14403">
        <v>803401</v>
      </c>
      <c r="C14403" t="s">
        <v>318</v>
      </c>
      <c r="D14403">
        <v>2004098</v>
      </c>
      <c r="E14403" t="s">
        <v>213</v>
      </c>
      <c r="F14403" t="s">
        <v>214</v>
      </c>
      <c r="G14403" t="s">
        <v>215</v>
      </c>
      <c r="H14403">
        <v>2</v>
      </c>
      <c r="I14403">
        <v>2016</v>
      </c>
      <c r="J14403">
        <v>1</v>
      </c>
      <c r="L14403">
        <v>23078147</v>
      </c>
      <c r="M14403">
        <v>4.2</v>
      </c>
      <c r="P14403" s="29">
        <f t="shared" si="567"/>
        <v>0.53333333333333333</v>
      </c>
    </row>
    <row r="14404" spans="1:16" hidden="1" x14ac:dyDescent="0.25">
      <c r="A14404">
        <v>196717579</v>
      </c>
      <c r="B14404">
        <v>803401</v>
      </c>
      <c r="C14404" t="s">
        <v>318</v>
      </c>
      <c r="D14404">
        <v>2005131</v>
      </c>
      <c r="E14404" t="s">
        <v>228</v>
      </c>
      <c r="F14404" t="s">
        <v>214</v>
      </c>
      <c r="G14404" t="s">
        <v>215</v>
      </c>
      <c r="H14404">
        <v>4</v>
      </c>
      <c r="I14404">
        <v>2016</v>
      </c>
      <c r="J14404">
        <v>2</v>
      </c>
      <c r="L14404">
        <v>23086517</v>
      </c>
      <c r="P14404" s="29" t="str">
        <f t="shared" si="567"/>
        <v>DRP</v>
      </c>
    </row>
    <row r="14405" spans="1:16" hidden="1" x14ac:dyDescent="0.25">
      <c r="A14405">
        <v>196717579</v>
      </c>
      <c r="B14405">
        <v>803401</v>
      </c>
      <c r="C14405" t="s">
        <v>318</v>
      </c>
      <c r="D14405">
        <v>2021763</v>
      </c>
      <c r="E14405" t="s">
        <v>298</v>
      </c>
      <c r="F14405" t="s">
        <v>214</v>
      </c>
      <c r="G14405" t="s">
        <v>215</v>
      </c>
      <c r="H14405">
        <v>3</v>
      </c>
      <c r="I14405">
        <v>2016</v>
      </c>
      <c r="J14405">
        <v>2</v>
      </c>
      <c r="L14405">
        <v>23086847</v>
      </c>
      <c r="M14405">
        <v>3.8</v>
      </c>
      <c r="P14405" s="29">
        <f t="shared" si="567"/>
        <v>0.46666666666666662</v>
      </c>
    </row>
    <row r="14406" spans="1:16" hidden="1" x14ac:dyDescent="0.25">
      <c r="A14406">
        <v>196717579</v>
      </c>
      <c r="B14406">
        <v>803401</v>
      </c>
      <c r="C14406" t="s">
        <v>318</v>
      </c>
      <c r="D14406">
        <v>2005117</v>
      </c>
      <c r="E14406" t="s">
        <v>220</v>
      </c>
      <c r="F14406" t="s">
        <v>214</v>
      </c>
      <c r="G14406" t="s">
        <v>215</v>
      </c>
      <c r="H14406">
        <v>2</v>
      </c>
      <c r="I14406">
        <v>2016</v>
      </c>
      <c r="J14406">
        <v>2</v>
      </c>
      <c r="L14406">
        <v>23084475</v>
      </c>
      <c r="M14406">
        <v>4</v>
      </c>
      <c r="P14406" s="29">
        <f t="shared" si="567"/>
        <v>0.5</v>
      </c>
    </row>
    <row r="14407" spans="1:16" hidden="1" x14ac:dyDescent="0.25">
      <c r="A14407">
        <v>196717579</v>
      </c>
      <c r="B14407">
        <v>803401</v>
      </c>
      <c r="C14407" t="s">
        <v>318</v>
      </c>
      <c r="D14407">
        <v>2021756</v>
      </c>
      <c r="E14407" t="s">
        <v>253</v>
      </c>
      <c r="F14407" t="s">
        <v>214</v>
      </c>
      <c r="G14407" t="s">
        <v>215</v>
      </c>
      <c r="H14407">
        <v>3</v>
      </c>
      <c r="I14407">
        <v>2016</v>
      </c>
      <c r="J14407">
        <v>2</v>
      </c>
      <c r="L14407">
        <v>23086832</v>
      </c>
      <c r="M14407">
        <v>3.3</v>
      </c>
      <c r="P14407" s="29">
        <f t="shared" si="567"/>
        <v>0.3833333333333333</v>
      </c>
    </row>
    <row r="14408" spans="1:16" hidden="1" x14ac:dyDescent="0.25">
      <c r="A14408">
        <v>196717579</v>
      </c>
      <c r="B14408">
        <v>803401</v>
      </c>
      <c r="C14408" t="s">
        <v>318</v>
      </c>
      <c r="D14408">
        <v>2021602</v>
      </c>
      <c r="E14408" t="s">
        <v>242</v>
      </c>
      <c r="F14408" t="s">
        <v>214</v>
      </c>
      <c r="G14408" t="s">
        <v>215</v>
      </c>
      <c r="H14408">
        <v>2</v>
      </c>
      <c r="I14408">
        <v>2016</v>
      </c>
      <c r="J14408">
        <v>2</v>
      </c>
      <c r="L14408">
        <v>23086748</v>
      </c>
      <c r="M14408">
        <v>5.2</v>
      </c>
      <c r="P14408" s="29">
        <f t="shared" si="567"/>
        <v>0.70000000000000007</v>
      </c>
    </row>
    <row r="14409" spans="1:16" hidden="1" x14ac:dyDescent="0.25">
      <c r="A14409">
        <v>196717579</v>
      </c>
      <c r="B14409">
        <v>803401</v>
      </c>
      <c r="C14409" t="s">
        <v>318</v>
      </c>
      <c r="D14409">
        <v>2004112</v>
      </c>
      <c r="E14409" t="s">
        <v>244</v>
      </c>
      <c r="F14409" t="s">
        <v>214</v>
      </c>
      <c r="G14409" t="s">
        <v>215</v>
      </c>
      <c r="H14409">
        <v>3</v>
      </c>
      <c r="I14409">
        <v>2016</v>
      </c>
      <c r="J14409">
        <v>2</v>
      </c>
      <c r="L14409">
        <v>23085512</v>
      </c>
      <c r="M14409">
        <v>1</v>
      </c>
      <c r="P14409" s="29">
        <f t="shared" si="567"/>
        <v>0</v>
      </c>
    </row>
    <row r="14410" spans="1:16" hidden="1" x14ac:dyDescent="0.25">
      <c r="A14410">
        <v>196717579</v>
      </c>
      <c r="B14410">
        <v>803401</v>
      </c>
      <c r="C14410" t="s">
        <v>318</v>
      </c>
      <c r="D14410">
        <v>2021580</v>
      </c>
      <c r="E14410" t="s">
        <v>241</v>
      </c>
      <c r="F14410" t="s">
        <v>214</v>
      </c>
      <c r="G14410" t="s">
        <v>215</v>
      </c>
      <c r="H14410">
        <v>2</v>
      </c>
      <c r="I14410">
        <v>2016</v>
      </c>
      <c r="J14410">
        <v>2</v>
      </c>
      <c r="L14410">
        <v>23086826</v>
      </c>
      <c r="M14410">
        <v>4</v>
      </c>
      <c r="P14410" s="29">
        <f t="shared" si="567"/>
        <v>0.5</v>
      </c>
    </row>
    <row r="14411" spans="1:16" hidden="1" x14ac:dyDescent="0.25">
      <c r="A14411">
        <v>196717579</v>
      </c>
      <c r="B14411">
        <v>803401</v>
      </c>
      <c r="C14411" t="s">
        <v>318</v>
      </c>
      <c r="D14411">
        <v>2004116</v>
      </c>
      <c r="E14411" t="s">
        <v>229</v>
      </c>
      <c r="F14411" t="s">
        <v>214</v>
      </c>
      <c r="G14411" t="s">
        <v>215</v>
      </c>
      <c r="H14411">
        <v>4</v>
      </c>
      <c r="I14411">
        <v>2017</v>
      </c>
      <c r="J14411">
        <v>1</v>
      </c>
      <c r="L14411">
        <v>23092360</v>
      </c>
      <c r="P14411" s="29" t="str">
        <f t="shared" si="567"/>
        <v>DRP</v>
      </c>
    </row>
    <row r="14412" spans="1:16" hidden="1" x14ac:dyDescent="0.25">
      <c r="A14412">
        <v>196717579</v>
      </c>
      <c r="B14412">
        <v>803401</v>
      </c>
      <c r="C14412" t="s">
        <v>318</v>
      </c>
      <c r="D14412">
        <v>2021763</v>
      </c>
      <c r="E14412" t="s">
        <v>298</v>
      </c>
      <c r="F14412" t="s">
        <v>214</v>
      </c>
      <c r="G14412" t="s">
        <v>215</v>
      </c>
      <c r="H14412">
        <v>2</v>
      </c>
      <c r="I14412">
        <v>2017</v>
      </c>
      <c r="J14412">
        <v>1</v>
      </c>
      <c r="L14412">
        <v>23091986</v>
      </c>
      <c r="M14412">
        <v>5.0999999999999996</v>
      </c>
      <c r="P14412" s="29">
        <f t="shared" si="567"/>
        <v>0.68333333333333324</v>
      </c>
    </row>
    <row r="14413" spans="1:16" hidden="1" x14ac:dyDescent="0.25">
      <c r="A14413">
        <v>196717579</v>
      </c>
      <c r="B14413">
        <v>803401</v>
      </c>
      <c r="C14413" t="s">
        <v>318</v>
      </c>
      <c r="D14413">
        <v>2021756</v>
      </c>
      <c r="E14413" t="s">
        <v>253</v>
      </c>
      <c r="F14413" t="s">
        <v>214</v>
      </c>
      <c r="G14413" t="s">
        <v>215</v>
      </c>
      <c r="H14413">
        <v>2</v>
      </c>
      <c r="I14413">
        <v>2017</v>
      </c>
      <c r="J14413">
        <v>1</v>
      </c>
      <c r="L14413">
        <v>23092930</v>
      </c>
      <c r="M14413">
        <v>4.0999999999999996</v>
      </c>
      <c r="P14413" s="29">
        <f t="shared" si="567"/>
        <v>0.51666666666666661</v>
      </c>
    </row>
    <row r="14414" spans="1:16" hidden="1" x14ac:dyDescent="0.25">
      <c r="A14414">
        <v>196717579</v>
      </c>
      <c r="B14414">
        <v>803401</v>
      </c>
      <c r="C14414" t="s">
        <v>318</v>
      </c>
      <c r="D14414">
        <v>2004116</v>
      </c>
      <c r="E14414" t="s">
        <v>229</v>
      </c>
      <c r="F14414" t="s">
        <v>214</v>
      </c>
      <c r="G14414" t="s">
        <v>215</v>
      </c>
      <c r="H14414">
        <v>3</v>
      </c>
      <c r="I14414">
        <v>2017</v>
      </c>
      <c r="J14414">
        <v>1</v>
      </c>
      <c r="L14414">
        <v>23092365</v>
      </c>
      <c r="M14414" t="s">
        <v>221</v>
      </c>
      <c r="P14414" s="29" t="str">
        <f t="shared" si="567"/>
        <v>BAD</v>
      </c>
    </row>
    <row r="14415" spans="1:16" hidden="1" x14ac:dyDescent="0.25">
      <c r="A14415">
        <v>196717579</v>
      </c>
      <c r="B14415">
        <v>803401</v>
      </c>
      <c r="C14415" t="s">
        <v>318</v>
      </c>
      <c r="D14415">
        <v>2021638</v>
      </c>
      <c r="E14415" t="s">
        <v>250</v>
      </c>
      <c r="F14415" t="s">
        <v>214</v>
      </c>
      <c r="G14415" t="s">
        <v>215</v>
      </c>
      <c r="H14415">
        <v>2</v>
      </c>
      <c r="I14415">
        <v>2017</v>
      </c>
      <c r="J14415">
        <v>1</v>
      </c>
      <c r="L14415">
        <v>23092934</v>
      </c>
      <c r="M14415">
        <v>4.7</v>
      </c>
      <c r="P14415" s="29">
        <f t="shared" si="567"/>
        <v>0.6166666666666667</v>
      </c>
    </row>
    <row r="14416" spans="1:16" hidden="1" x14ac:dyDescent="0.25">
      <c r="A14416">
        <v>196717579</v>
      </c>
      <c r="B14416">
        <v>803401</v>
      </c>
      <c r="C14416" t="s">
        <v>318</v>
      </c>
      <c r="D14416">
        <v>2021596</v>
      </c>
      <c r="E14416" t="s">
        <v>294</v>
      </c>
      <c r="F14416" t="s">
        <v>214</v>
      </c>
      <c r="G14416" t="s">
        <v>215</v>
      </c>
      <c r="H14416">
        <v>2</v>
      </c>
      <c r="I14416">
        <v>2017</v>
      </c>
      <c r="J14416">
        <v>1</v>
      </c>
      <c r="L14416">
        <v>23092937</v>
      </c>
      <c r="M14416">
        <v>4.3</v>
      </c>
      <c r="P14416" s="29">
        <f t="shared" si="567"/>
        <v>0.54999999999999993</v>
      </c>
    </row>
    <row r="14417" spans="1:16" hidden="1" x14ac:dyDescent="0.25">
      <c r="A14417">
        <v>196717579</v>
      </c>
      <c r="B14417">
        <v>803401</v>
      </c>
      <c r="C14417" t="s">
        <v>318</v>
      </c>
      <c r="D14417">
        <v>2004112</v>
      </c>
      <c r="E14417" t="s">
        <v>244</v>
      </c>
      <c r="F14417" t="s">
        <v>214</v>
      </c>
      <c r="G14417" t="s">
        <v>215</v>
      </c>
      <c r="H14417">
        <v>2</v>
      </c>
      <c r="I14417">
        <v>2017</v>
      </c>
      <c r="J14417">
        <v>1</v>
      </c>
      <c r="L14417">
        <v>23092347</v>
      </c>
      <c r="M14417">
        <v>4.5999999999999996</v>
      </c>
      <c r="P14417" s="29">
        <f t="shared" si="567"/>
        <v>0.6</v>
      </c>
    </row>
    <row r="14418" spans="1:16" hidden="1" x14ac:dyDescent="0.25">
      <c r="A14418">
        <v>196717579</v>
      </c>
      <c r="B14418">
        <v>803401</v>
      </c>
      <c r="C14418" t="s">
        <v>318</v>
      </c>
      <c r="D14418">
        <v>2004099</v>
      </c>
      <c r="E14418" t="s">
        <v>245</v>
      </c>
      <c r="F14418" t="s">
        <v>214</v>
      </c>
      <c r="G14418" t="s">
        <v>215</v>
      </c>
      <c r="H14418">
        <v>2</v>
      </c>
      <c r="I14418">
        <v>2017</v>
      </c>
      <c r="J14418">
        <v>2</v>
      </c>
      <c r="L14418">
        <v>23097860</v>
      </c>
      <c r="M14418">
        <v>5.2</v>
      </c>
      <c r="P14418" s="29">
        <f t="shared" si="567"/>
        <v>0.70000000000000007</v>
      </c>
    </row>
    <row r="14419" spans="1:16" hidden="1" x14ac:dyDescent="0.25">
      <c r="A14419">
        <v>196717579</v>
      </c>
      <c r="B14419">
        <v>803401</v>
      </c>
      <c r="C14419" t="s">
        <v>318</v>
      </c>
      <c r="D14419">
        <v>2005120</v>
      </c>
      <c r="E14419" t="s">
        <v>293</v>
      </c>
      <c r="F14419" t="s">
        <v>214</v>
      </c>
      <c r="G14419" t="s">
        <v>215</v>
      </c>
      <c r="H14419">
        <v>2</v>
      </c>
      <c r="I14419">
        <v>2017</v>
      </c>
      <c r="J14419">
        <v>2</v>
      </c>
      <c r="L14419">
        <v>23097529</v>
      </c>
      <c r="M14419">
        <v>4.8</v>
      </c>
      <c r="P14419" s="29">
        <f t="shared" si="567"/>
        <v>0.6333333333333333</v>
      </c>
    </row>
    <row r="14420" spans="1:16" hidden="1" x14ac:dyDescent="0.25">
      <c r="A14420">
        <v>196717579</v>
      </c>
      <c r="B14420">
        <v>803401</v>
      </c>
      <c r="C14420" t="s">
        <v>318</v>
      </c>
      <c r="D14420">
        <v>2004116</v>
      </c>
      <c r="E14420" t="s">
        <v>229</v>
      </c>
      <c r="F14420" t="s">
        <v>214</v>
      </c>
      <c r="G14420" t="s">
        <v>215</v>
      </c>
      <c r="H14420">
        <v>2</v>
      </c>
      <c r="I14420">
        <v>2017</v>
      </c>
      <c r="J14420">
        <v>2</v>
      </c>
      <c r="L14420">
        <v>23098586</v>
      </c>
      <c r="M14420">
        <v>4.4000000000000004</v>
      </c>
      <c r="P14420" s="29">
        <f t="shared" si="567"/>
        <v>0.56666666666666676</v>
      </c>
    </row>
    <row r="14421" spans="1:16" hidden="1" x14ac:dyDescent="0.25">
      <c r="A14421">
        <v>196717579</v>
      </c>
      <c r="B14421">
        <v>803401</v>
      </c>
      <c r="C14421" t="s">
        <v>318</v>
      </c>
      <c r="D14421">
        <v>2021874</v>
      </c>
      <c r="E14421" t="s">
        <v>226</v>
      </c>
      <c r="F14421" t="s">
        <v>214</v>
      </c>
      <c r="G14421" t="s">
        <v>215</v>
      </c>
      <c r="H14421">
        <v>3</v>
      </c>
      <c r="I14421">
        <v>2017</v>
      </c>
      <c r="J14421">
        <v>2</v>
      </c>
      <c r="L14421">
        <v>23101602</v>
      </c>
      <c r="M14421">
        <v>3.4</v>
      </c>
      <c r="P14421" s="29">
        <f t="shared" si="567"/>
        <v>0.39999999999999997</v>
      </c>
    </row>
    <row r="14422" spans="1:16" hidden="1" x14ac:dyDescent="0.25">
      <c r="A14422">
        <v>196717579</v>
      </c>
      <c r="B14422">
        <v>803401</v>
      </c>
      <c r="C14422" t="s">
        <v>318</v>
      </c>
      <c r="D14422">
        <v>2021781</v>
      </c>
      <c r="E14422" t="s">
        <v>235</v>
      </c>
      <c r="F14422" t="s">
        <v>214</v>
      </c>
      <c r="G14422" t="s">
        <v>215</v>
      </c>
      <c r="H14422">
        <v>2</v>
      </c>
      <c r="I14422">
        <v>2017</v>
      </c>
      <c r="J14422">
        <v>2</v>
      </c>
      <c r="L14422">
        <v>23101189</v>
      </c>
      <c r="M14422">
        <v>5.9</v>
      </c>
      <c r="P14422" s="29">
        <f t="shared" si="567"/>
        <v>0.81666666666666676</v>
      </c>
    </row>
    <row r="14423" spans="1:16" hidden="1" x14ac:dyDescent="0.25">
      <c r="A14423">
        <v>196717579</v>
      </c>
      <c r="B14423">
        <v>803401</v>
      </c>
      <c r="C14423" t="s">
        <v>318</v>
      </c>
      <c r="D14423">
        <v>2005131</v>
      </c>
      <c r="E14423" t="s">
        <v>228</v>
      </c>
      <c r="F14423" t="s">
        <v>214</v>
      </c>
      <c r="G14423" t="s">
        <v>215</v>
      </c>
      <c r="H14423">
        <v>2</v>
      </c>
      <c r="I14423">
        <v>2017</v>
      </c>
      <c r="J14423">
        <v>2</v>
      </c>
      <c r="L14423">
        <v>23097528</v>
      </c>
      <c r="M14423">
        <v>5.2</v>
      </c>
      <c r="P14423" s="29">
        <f t="shared" si="567"/>
        <v>0.70000000000000007</v>
      </c>
    </row>
    <row r="14424" spans="1:16" hidden="1" x14ac:dyDescent="0.25">
      <c r="A14424">
        <v>196717579</v>
      </c>
      <c r="B14424">
        <v>803401</v>
      </c>
      <c r="C14424" t="s">
        <v>318</v>
      </c>
      <c r="D14424">
        <v>2021993</v>
      </c>
      <c r="E14424" t="s">
        <v>256</v>
      </c>
      <c r="F14424" t="s">
        <v>214</v>
      </c>
      <c r="G14424" t="s">
        <v>215</v>
      </c>
      <c r="H14424">
        <v>4</v>
      </c>
      <c r="I14424">
        <v>2018</v>
      </c>
      <c r="J14424">
        <v>1</v>
      </c>
      <c r="L14424">
        <v>23107716</v>
      </c>
      <c r="P14424" s="29" t="str">
        <f t="shared" si="567"/>
        <v>DRP</v>
      </c>
    </row>
    <row r="14425" spans="1:16" hidden="1" x14ac:dyDescent="0.25">
      <c r="A14425">
        <v>196717579</v>
      </c>
      <c r="B14425">
        <v>803401</v>
      </c>
      <c r="C14425" t="s">
        <v>318</v>
      </c>
      <c r="D14425">
        <v>2004591</v>
      </c>
      <c r="E14425" t="s">
        <v>271</v>
      </c>
      <c r="F14425" t="s">
        <v>214</v>
      </c>
      <c r="G14425" t="s">
        <v>215</v>
      </c>
      <c r="H14425">
        <v>4</v>
      </c>
      <c r="I14425">
        <v>2018</v>
      </c>
      <c r="J14425">
        <v>1</v>
      </c>
      <c r="L14425">
        <v>23108870</v>
      </c>
      <c r="P14425" s="29" t="str">
        <f t="shared" si="567"/>
        <v>DRP</v>
      </c>
    </row>
    <row r="14426" spans="1:16" hidden="1" x14ac:dyDescent="0.25">
      <c r="A14426">
        <v>196717579</v>
      </c>
      <c r="B14426">
        <v>803401</v>
      </c>
      <c r="C14426" t="s">
        <v>318</v>
      </c>
      <c r="D14426">
        <v>2021874</v>
      </c>
      <c r="E14426" t="s">
        <v>226</v>
      </c>
      <c r="F14426" t="s">
        <v>214</v>
      </c>
      <c r="G14426" t="s">
        <v>215</v>
      </c>
      <c r="H14426">
        <v>2</v>
      </c>
      <c r="I14426">
        <v>2018</v>
      </c>
      <c r="J14426">
        <v>1</v>
      </c>
      <c r="L14426">
        <v>23108398</v>
      </c>
      <c r="M14426">
        <v>4.7</v>
      </c>
      <c r="P14426" s="29">
        <f t="shared" si="567"/>
        <v>0.6166666666666667</v>
      </c>
    </row>
    <row r="14427" spans="1:16" hidden="1" x14ac:dyDescent="0.25">
      <c r="A14427">
        <v>196717579</v>
      </c>
      <c r="B14427">
        <v>803401</v>
      </c>
      <c r="C14427" t="s">
        <v>318</v>
      </c>
      <c r="D14427">
        <v>2021993</v>
      </c>
      <c r="E14427" t="s">
        <v>256</v>
      </c>
      <c r="F14427" t="s">
        <v>214</v>
      </c>
      <c r="G14427" t="s">
        <v>215</v>
      </c>
      <c r="H14427">
        <v>2</v>
      </c>
      <c r="I14427">
        <v>2018</v>
      </c>
      <c r="J14427">
        <v>1</v>
      </c>
      <c r="L14427">
        <v>23107716</v>
      </c>
      <c r="M14427">
        <v>4.2</v>
      </c>
      <c r="P14427" s="29">
        <f t="shared" si="567"/>
        <v>0.53333333333333333</v>
      </c>
    </row>
    <row r="14428" spans="1:16" hidden="1" x14ac:dyDescent="0.25">
      <c r="A14428">
        <v>196717579</v>
      </c>
      <c r="B14428">
        <v>803401</v>
      </c>
      <c r="C14428" t="s">
        <v>318</v>
      </c>
      <c r="D14428">
        <v>2021787</v>
      </c>
      <c r="E14428" t="s">
        <v>292</v>
      </c>
      <c r="F14428" t="s">
        <v>214</v>
      </c>
      <c r="G14428" t="s">
        <v>215</v>
      </c>
      <c r="H14428">
        <v>3</v>
      </c>
      <c r="I14428">
        <v>2018</v>
      </c>
      <c r="J14428">
        <v>1</v>
      </c>
      <c r="L14428">
        <v>23107720</v>
      </c>
      <c r="M14428">
        <v>3.2</v>
      </c>
      <c r="P14428" s="29">
        <f t="shared" si="567"/>
        <v>0.3666666666666667</v>
      </c>
    </row>
    <row r="14429" spans="1:16" hidden="1" x14ac:dyDescent="0.25">
      <c r="A14429">
        <v>196717579</v>
      </c>
      <c r="B14429">
        <v>803401</v>
      </c>
      <c r="C14429" t="s">
        <v>318</v>
      </c>
      <c r="D14429">
        <v>2021679</v>
      </c>
      <c r="E14429" t="s">
        <v>259</v>
      </c>
      <c r="F14429" t="s">
        <v>214</v>
      </c>
      <c r="G14429" t="s">
        <v>215</v>
      </c>
      <c r="H14429">
        <v>2</v>
      </c>
      <c r="I14429">
        <v>2018</v>
      </c>
      <c r="J14429">
        <v>1</v>
      </c>
      <c r="L14429">
        <v>23108211</v>
      </c>
      <c r="M14429">
        <v>4.5999999999999996</v>
      </c>
      <c r="P14429" s="29">
        <f t="shared" si="567"/>
        <v>0.6</v>
      </c>
    </row>
    <row r="14430" spans="1:16" hidden="1" x14ac:dyDescent="0.25">
      <c r="A14430">
        <v>196717579</v>
      </c>
      <c r="B14430">
        <v>803401</v>
      </c>
      <c r="C14430" t="s">
        <v>318</v>
      </c>
      <c r="D14430">
        <v>2021591</v>
      </c>
      <c r="E14430" t="s">
        <v>240</v>
      </c>
      <c r="F14430" t="s">
        <v>214</v>
      </c>
      <c r="G14430" t="s">
        <v>215</v>
      </c>
      <c r="H14430">
        <v>2</v>
      </c>
      <c r="I14430">
        <v>2018</v>
      </c>
      <c r="J14430">
        <v>1</v>
      </c>
      <c r="L14430">
        <v>23107750</v>
      </c>
      <c r="M14430">
        <v>5.5</v>
      </c>
      <c r="P14430" s="29">
        <f t="shared" si="567"/>
        <v>0.75</v>
      </c>
    </row>
    <row r="14431" spans="1:16" hidden="1" x14ac:dyDescent="0.25">
      <c r="A14431">
        <v>196717579</v>
      </c>
      <c r="B14431">
        <v>803401</v>
      </c>
      <c r="C14431" t="s">
        <v>318</v>
      </c>
      <c r="D14431">
        <v>2021750</v>
      </c>
      <c r="E14431" t="s">
        <v>296</v>
      </c>
      <c r="F14431" t="s">
        <v>214</v>
      </c>
      <c r="G14431" t="s">
        <v>215</v>
      </c>
      <c r="H14431">
        <v>2</v>
      </c>
      <c r="I14431">
        <v>2018</v>
      </c>
      <c r="J14431">
        <v>2</v>
      </c>
      <c r="L14431">
        <v>23115845</v>
      </c>
      <c r="M14431">
        <v>4.5</v>
      </c>
      <c r="P14431" s="29">
        <f t="shared" si="567"/>
        <v>0.58333333333333337</v>
      </c>
    </row>
    <row r="14432" spans="1:16" hidden="1" x14ac:dyDescent="0.25">
      <c r="A14432">
        <v>196717579</v>
      </c>
      <c r="B14432">
        <v>803401</v>
      </c>
      <c r="C14432" t="s">
        <v>318</v>
      </c>
      <c r="D14432">
        <v>2019271</v>
      </c>
      <c r="E14432" t="s">
        <v>236</v>
      </c>
      <c r="F14432" t="s">
        <v>214</v>
      </c>
      <c r="G14432" t="s">
        <v>215</v>
      </c>
      <c r="H14432">
        <v>4</v>
      </c>
      <c r="I14432">
        <v>2018</v>
      </c>
      <c r="J14432">
        <v>2</v>
      </c>
      <c r="L14432">
        <v>23114518</v>
      </c>
      <c r="P14432" s="29" t="str">
        <f t="shared" si="567"/>
        <v>DRP</v>
      </c>
    </row>
    <row r="14433" spans="1:16" hidden="1" x14ac:dyDescent="0.25">
      <c r="A14433">
        <v>196717579</v>
      </c>
      <c r="B14433">
        <v>803401</v>
      </c>
      <c r="C14433" t="s">
        <v>318</v>
      </c>
      <c r="D14433">
        <v>2021744</v>
      </c>
      <c r="E14433" t="s">
        <v>262</v>
      </c>
      <c r="F14433" t="s">
        <v>214</v>
      </c>
      <c r="G14433" t="s">
        <v>215</v>
      </c>
      <c r="H14433">
        <v>2</v>
      </c>
      <c r="I14433">
        <v>2018</v>
      </c>
      <c r="J14433">
        <v>2</v>
      </c>
      <c r="L14433">
        <v>23115906</v>
      </c>
      <c r="M14433">
        <v>4</v>
      </c>
      <c r="P14433" s="29">
        <f t="shared" si="567"/>
        <v>0.5</v>
      </c>
    </row>
    <row r="14434" spans="1:16" hidden="1" x14ac:dyDescent="0.25">
      <c r="A14434">
        <v>196717579</v>
      </c>
      <c r="B14434">
        <v>803401</v>
      </c>
      <c r="C14434" t="s">
        <v>318</v>
      </c>
      <c r="D14434">
        <v>2021725</v>
      </c>
      <c r="E14434" t="s">
        <v>257</v>
      </c>
      <c r="F14434" t="s">
        <v>214</v>
      </c>
      <c r="G14434" t="s">
        <v>215</v>
      </c>
      <c r="H14434">
        <v>2</v>
      </c>
      <c r="I14434">
        <v>2018</v>
      </c>
      <c r="J14434">
        <v>2</v>
      </c>
      <c r="L14434">
        <v>23115854</v>
      </c>
      <c r="M14434">
        <v>4.2</v>
      </c>
      <c r="P14434" s="29">
        <f t="shared" si="567"/>
        <v>0.53333333333333333</v>
      </c>
    </row>
    <row r="14435" spans="1:16" hidden="1" x14ac:dyDescent="0.25">
      <c r="A14435">
        <v>196717579</v>
      </c>
      <c r="B14435">
        <v>803401</v>
      </c>
      <c r="C14435" t="s">
        <v>318</v>
      </c>
      <c r="D14435">
        <v>2021787</v>
      </c>
      <c r="E14435" t="s">
        <v>292</v>
      </c>
      <c r="F14435" t="s">
        <v>214</v>
      </c>
      <c r="G14435" t="s">
        <v>215</v>
      </c>
      <c r="H14435">
        <v>2</v>
      </c>
      <c r="I14435">
        <v>2018</v>
      </c>
      <c r="J14435">
        <v>2</v>
      </c>
      <c r="L14435">
        <v>23115872</v>
      </c>
      <c r="M14435">
        <v>4</v>
      </c>
      <c r="P14435" s="29">
        <f t="shared" si="567"/>
        <v>0.5</v>
      </c>
    </row>
    <row r="14436" spans="1:16" hidden="1" x14ac:dyDescent="0.25">
      <c r="A14436">
        <v>196717579</v>
      </c>
      <c r="B14436">
        <v>803401</v>
      </c>
      <c r="C14436" t="s">
        <v>318</v>
      </c>
      <c r="D14436">
        <v>2004752</v>
      </c>
      <c r="E14436" t="s">
        <v>290</v>
      </c>
      <c r="F14436" t="s">
        <v>214</v>
      </c>
      <c r="G14436" t="s">
        <v>215</v>
      </c>
      <c r="H14436">
        <v>3</v>
      </c>
      <c r="I14436">
        <v>2018</v>
      </c>
      <c r="J14436">
        <v>2</v>
      </c>
      <c r="L14436">
        <v>23115876</v>
      </c>
      <c r="M14436">
        <v>3.1</v>
      </c>
      <c r="P14436" s="29">
        <f t="shared" si="567"/>
        <v>0.35000000000000003</v>
      </c>
    </row>
    <row r="14437" spans="1:16" hidden="1" x14ac:dyDescent="0.25">
      <c r="A14437">
        <v>196717579</v>
      </c>
      <c r="B14437">
        <v>803401</v>
      </c>
      <c r="C14437" t="s">
        <v>318</v>
      </c>
      <c r="D14437">
        <v>2004752</v>
      </c>
      <c r="E14437" t="s">
        <v>290</v>
      </c>
      <c r="F14437" t="s">
        <v>214</v>
      </c>
      <c r="G14437" t="s">
        <v>215</v>
      </c>
      <c r="H14437">
        <v>2</v>
      </c>
      <c r="I14437">
        <v>2019</v>
      </c>
      <c r="J14437">
        <v>1</v>
      </c>
      <c r="L14437">
        <v>23123926</v>
      </c>
      <c r="M14437">
        <v>5.2</v>
      </c>
      <c r="P14437" s="29">
        <f t="shared" si="567"/>
        <v>0.70000000000000007</v>
      </c>
    </row>
    <row r="14438" spans="1:16" hidden="1" x14ac:dyDescent="0.25">
      <c r="A14438">
        <v>196717579</v>
      </c>
      <c r="B14438">
        <v>803401</v>
      </c>
      <c r="C14438" t="s">
        <v>318</v>
      </c>
      <c r="D14438">
        <v>2004591</v>
      </c>
      <c r="E14438" t="s">
        <v>271</v>
      </c>
      <c r="F14438" t="s">
        <v>214</v>
      </c>
      <c r="G14438" t="s">
        <v>215</v>
      </c>
      <c r="H14438">
        <v>2</v>
      </c>
      <c r="I14438">
        <v>2019</v>
      </c>
      <c r="J14438">
        <v>1</v>
      </c>
      <c r="L14438">
        <v>23120027</v>
      </c>
      <c r="M14438">
        <v>5.9</v>
      </c>
      <c r="P14438" s="29">
        <f t="shared" si="567"/>
        <v>0.81666666666666676</v>
      </c>
    </row>
    <row r="14439" spans="1:16" hidden="1" x14ac:dyDescent="0.25">
      <c r="A14439">
        <v>196717579</v>
      </c>
      <c r="B14439">
        <v>803401</v>
      </c>
      <c r="C14439" t="s">
        <v>318</v>
      </c>
      <c r="D14439">
        <v>2004586</v>
      </c>
      <c r="E14439" t="s">
        <v>325</v>
      </c>
      <c r="F14439" t="s">
        <v>214</v>
      </c>
      <c r="G14439" t="s">
        <v>215</v>
      </c>
      <c r="H14439">
        <v>3</v>
      </c>
      <c r="I14439">
        <v>2019</v>
      </c>
      <c r="J14439">
        <v>1</v>
      </c>
      <c r="L14439">
        <v>23120017</v>
      </c>
      <c r="M14439">
        <v>2.7</v>
      </c>
      <c r="P14439" s="29">
        <f t="shared" si="567"/>
        <v>0.28333333333333338</v>
      </c>
    </row>
    <row r="14440" spans="1:16" hidden="1" x14ac:dyDescent="0.25">
      <c r="A14440">
        <v>196717579</v>
      </c>
      <c r="B14440">
        <v>803401</v>
      </c>
      <c r="C14440" t="s">
        <v>318</v>
      </c>
      <c r="D14440">
        <v>2021640</v>
      </c>
      <c r="E14440" t="s">
        <v>227</v>
      </c>
      <c r="F14440" t="s">
        <v>214</v>
      </c>
      <c r="G14440" t="s">
        <v>215</v>
      </c>
      <c r="H14440">
        <v>3</v>
      </c>
      <c r="I14440">
        <v>2019</v>
      </c>
      <c r="J14440">
        <v>1</v>
      </c>
      <c r="L14440">
        <v>23122092</v>
      </c>
      <c r="M14440">
        <v>3.4</v>
      </c>
      <c r="P14440" s="29">
        <f t="shared" si="567"/>
        <v>0.39999999999999997</v>
      </c>
    </row>
    <row r="14441" spans="1:16" hidden="1" x14ac:dyDescent="0.25">
      <c r="A14441">
        <v>196717579</v>
      </c>
      <c r="B14441">
        <v>803401</v>
      </c>
      <c r="C14441" t="s">
        <v>318</v>
      </c>
      <c r="D14441">
        <v>2021723</v>
      </c>
      <c r="E14441" t="s">
        <v>299</v>
      </c>
      <c r="F14441" t="s">
        <v>214</v>
      </c>
      <c r="G14441" t="s">
        <v>215</v>
      </c>
      <c r="H14441">
        <v>2</v>
      </c>
      <c r="I14441">
        <v>2019</v>
      </c>
      <c r="J14441">
        <v>1</v>
      </c>
      <c r="L14441">
        <v>23123925</v>
      </c>
      <c r="M14441">
        <v>5.2</v>
      </c>
      <c r="P14441" s="29">
        <f t="shared" si="567"/>
        <v>0.70000000000000007</v>
      </c>
    </row>
    <row r="14442" spans="1:16" hidden="1" x14ac:dyDescent="0.25">
      <c r="A14442">
        <v>196717579</v>
      </c>
      <c r="B14442">
        <v>803401</v>
      </c>
      <c r="C14442" t="s">
        <v>318</v>
      </c>
      <c r="D14442">
        <v>2024862</v>
      </c>
      <c r="E14442" t="s">
        <v>289</v>
      </c>
      <c r="F14442" t="s">
        <v>214</v>
      </c>
      <c r="G14442" t="s">
        <v>215</v>
      </c>
      <c r="H14442">
        <v>2</v>
      </c>
      <c r="I14442">
        <v>2019</v>
      </c>
      <c r="J14442">
        <v>1</v>
      </c>
      <c r="L14442">
        <v>23119873</v>
      </c>
      <c r="M14442">
        <v>5.9</v>
      </c>
      <c r="P14442" s="29">
        <f t="shared" si="567"/>
        <v>0.81666666666666676</v>
      </c>
    </row>
    <row r="14443" spans="1:16" hidden="1" x14ac:dyDescent="0.25">
      <c r="A14443">
        <v>196717579</v>
      </c>
      <c r="B14443">
        <v>803401</v>
      </c>
      <c r="C14443" t="s">
        <v>318</v>
      </c>
      <c r="D14443">
        <v>2004587</v>
      </c>
      <c r="E14443" t="s">
        <v>288</v>
      </c>
      <c r="F14443" t="s">
        <v>214</v>
      </c>
      <c r="G14443" t="s">
        <v>215</v>
      </c>
      <c r="H14443">
        <v>1</v>
      </c>
      <c r="I14443">
        <v>2019</v>
      </c>
      <c r="J14443">
        <v>2</v>
      </c>
      <c r="L14443">
        <v>23130324</v>
      </c>
      <c r="P14443" s="29" t="str">
        <f t="shared" si="567"/>
        <v>NULL</v>
      </c>
    </row>
    <row r="14444" spans="1:16" hidden="1" x14ac:dyDescent="0.25">
      <c r="A14444">
        <v>196717579</v>
      </c>
      <c r="B14444">
        <v>803401</v>
      </c>
      <c r="C14444" t="s">
        <v>318</v>
      </c>
      <c r="D14444">
        <v>2021615</v>
      </c>
      <c r="E14444" t="s">
        <v>255</v>
      </c>
      <c r="F14444" t="s">
        <v>214</v>
      </c>
      <c r="G14444" t="s">
        <v>215</v>
      </c>
      <c r="H14444">
        <v>1</v>
      </c>
      <c r="I14444">
        <v>2019</v>
      </c>
      <c r="J14444">
        <v>2</v>
      </c>
      <c r="L14444">
        <v>23129300</v>
      </c>
      <c r="P14444" s="29" t="str">
        <f t="shared" si="567"/>
        <v>NULL</v>
      </c>
    </row>
    <row r="14445" spans="1:16" hidden="1" x14ac:dyDescent="0.25">
      <c r="A14445">
        <v>196717579</v>
      </c>
      <c r="B14445">
        <v>803401</v>
      </c>
      <c r="C14445" t="s">
        <v>318</v>
      </c>
      <c r="D14445">
        <v>2004586</v>
      </c>
      <c r="E14445" t="s">
        <v>325</v>
      </c>
      <c r="F14445" t="s">
        <v>214</v>
      </c>
      <c r="G14445" t="s">
        <v>215</v>
      </c>
      <c r="H14445">
        <v>1</v>
      </c>
      <c r="I14445">
        <v>2019</v>
      </c>
      <c r="J14445">
        <v>2</v>
      </c>
      <c r="L14445">
        <v>23130406</v>
      </c>
      <c r="P14445" s="29" t="str">
        <f t="shared" si="567"/>
        <v>NULL</v>
      </c>
    </row>
    <row r="14446" spans="1:16" hidden="1" x14ac:dyDescent="0.25">
      <c r="A14446">
        <v>196717579</v>
      </c>
      <c r="B14446">
        <v>803401</v>
      </c>
      <c r="C14446" t="s">
        <v>318</v>
      </c>
      <c r="D14446">
        <v>2021640</v>
      </c>
      <c r="E14446" t="s">
        <v>227</v>
      </c>
      <c r="F14446" t="s">
        <v>214</v>
      </c>
      <c r="G14446" t="s">
        <v>215</v>
      </c>
      <c r="H14446">
        <v>1</v>
      </c>
      <c r="I14446">
        <v>2019</v>
      </c>
      <c r="J14446">
        <v>2</v>
      </c>
      <c r="L14446">
        <v>23127005</v>
      </c>
      <c r="P14446" s="29" t="str">
        <f t="shared" si="567"/>
        <v>NULL</v>
      </c>
    </row>
    <row r="14447" spans="1:16" hidden="1" x14ac:dyDescent="0.25">
      <c r="A14447">
        <v>196717579</v>
      </c>
      <c r="B14447">
        <v>803401</v>
      </c>
      <c r="C14447" t="s">
        <v>318</v>
      </c>
      <c r="D14447">
        <v>2021661</v>
      </c>
      <c r="E14447" t="s">
        <v>305</v>
      </c>
      <c r="F14447" t="s">
        <v>214</v>
      </c>
      <c r="G14447" t="s">
        <v>215</v>
      </c>
      <c r="H14447">
        <v>1</v>
      </c>
      <c r="I14447">
        <v>2019</v>
      </c>
      <c r="J14447">
        <v>2</v>
      </c>
      <c r="L14447">
        <v>23129798</v>
      </c>
      <c r="P14447" s="29" t="str">
        <f t="shared" si="567"/>
        <v>NULL</v>
      </c>
    </row>
    <row r="14448" spans="1:16" hidden="1" x14ac:dyDescent="0.25">
      <c r="A14448">
        <v>196720774</v>
      </c>
      <c r="B14448">
        <v>803407</v>
      </c>
      <c r="C14448" t="s">
        <v>317</v>
      </c>
      <c r="D14448">
        <v>2005118</v>
      </c>
      <c r="E14448" t="s">
        <v>223</v>
      </c>
      <c r="F14448" t="s">
        <v>214</v>
      </c>
      <c r="G14448" t="s">
        <v>215</v>
      </c>
      <c r="H14448">
        <v>3</v>
      </c>
      <c r="I14448">
        <v>2016</v>
      </c>
      <c r="J14448">
        <v>1</v>
      </c>
      <c r="L14448">
        <v>23081297</v>
      </c>
      <c r="M14448">
        <v>3.4</v>
      </c>
      <c r="P14448" s="29">
        <f t="shared" si="567"/>
        <v>0.39999999999999997</v>
      </c>
    </row>
    <row r="14449" spans="1:16" hidden="1" x14ac:dyDescent="0.25">
      <c r="A14449">
        <v>196720774</v>
      </c>
      <c r="B14449">
        <v>803407</v>
      </c>
      <c r="C14449" t="s">
        <v>317</v>
      </c>
      <c r="D14449">
        <v>2021754</v>
      </c>
      <c r="E14449" t="s">
        <v>216</v>
      </c>
      <c r="F14449" t="s">
        <v>214</v>
      </c>
      <c r="G14449" t="s">
        <v>215</v>
      </c>
      <c r="H14449">
        <v>2</v>
      </c>
      <c r="I14449">
        <v>2016</v>
      </c>
      <c r="J14449">
        <v>1</v>
      </c>
      <c r="L14449">
        <v>23081134</v>
      </c>
      <c r="M14449">
        <v>6</v>
      </c>
      <c r="P14449" s="29">
        <f t="shared" si="567"/>
        <v>0.83333333333333337</v>
      </c>
    </row>
    <row r="14450" spans="1:16" hidden="1" x14ac:dyDescent="0.25">
      <c r="A14450">
        <v>196720774</v>
      </c>
      <c r="B14450">
        <v>803407</v>
      </c>
      <c r="C14450" t="s">
        <v>317</v>
      </c>
      <c r="D14450">
        <v>2005102</v>
      </c>
      <c r="E14450" t="s">
        <v>218</v>
      </c>
      <c r="F14450" t="s">
        <v>214</v>
      </c>
      <c r="G14450" t="s">
        <v>215</v>
      </c>
      <c r="H14450">
        <v>3</v>
      </c>
      <c r="I14450">
        <v>2016</v>
      </c>
      <c r="J14450">
        <v>1</v>
      </c>
      <c r="L14450">
        <v>23081364</v>
      </c>
      <c r="M14450">
        <v>3.8</v>
      </c>
      <c r="P14450" s="29">
        <f t="shared" si="567"/>
        <v>0.46666666666666662</v>
      </c>
    </row>
    <row r="14451" spans="1:16" hidden="1" x14ac:dyDescent="0.25">
      <c r="A14451">
        <v>196720774</v>
      </c>
      <c r="B14451">
        <v>803407</v>
      </c>
      <c r="C14451" t="s">
        <v>317</v>
      </c>
      <c r="D14451">
        <v>2005099</v>
      </c>
      <c r="E14451" t="s">
        <v>217</v>
      </c>
      <c r="F14451" t="s">
        <v>214</v>
      </c>
      <c r="G14451" t="s">
        <v>215</v>
      </c>
      <c r="H14451">
        <v>2</v>
      </c>
      <c r="I14451">
        <v>2016</v>
      </c>
      <c r="J14451">
        <v>1</v>
      </c>
      <c r="L14451">
        <v>23081379</v>
      </c>
      <c r="M14451">
        <v>5.7</v>
      </c>
      <c r="P14451" s="29">
        <f t="shared" si="567"/>
        <v>0.78333333333333333</v>
      </c>
    </row>
    <row r="14452" spans="1:16" hidden="1" x14ac:dyDescent="0.25">
      <c r="A14452">
        <v>196720774</v>
      </c>
      <c r="B14452">
        <v>803407</v>
      </c>
      <c r="C14452" t="s">
        <v>317</v>
      </c>
      <c r="D14452">
        <v>2021600</v>
      </c>
      <c r="E14452" t="s">
        <v>219</v>
      </c>
      <c r="F14452" t="s">
        <v>214</v>
      </c>
      <c r="G14452" t="s">
        <v>215</v>
      </c>
      <c r="H14452">
        <v>2</v>
      </c>
      <c r="I14452">
        <v>2016</v>
      </c>
      <c r="J14452">
        <v>1</v>
      </c>
      <c r="L14452">
        <v>23081087</v>
      </c>
      <c r="M14452">
        <v>5.3</v>
      </c>
      <c r="P14452" s="29">
        <f t="shared" si="567"/>
        <v>0.71666666666666667</v>
      </c>
    </row>
    <row r="14453" spans="1:16" hidden="1" x14ac:dyDescent="0.25">
      <c r="A14453">
        <v>196720774</v>
      </c>
      <c r="B14453">
        <v>803407</v>
      </c>
      <c r="C14453" t="s">
        <v>317</v>
      </c>
      <c r="D14453">
        <v>2004098</v>
      </c>
      <c r="E14453" t="s">
        <v>213</v>
      </c>
      <c r="F14453" t="s">
        <v>214</v>
      </c>
      <c r="G14453" t="s">
        <v>215</v>
      </c>
      <c r="H14453">
        <v>2</v>
      </c>
      <c r="I14453">
        <v>2016</v>
      </c>
      <c r="J14453">
        <v>1</v>
      </c>
      <c r="L14453">
        <v>23078140</v>
      </c>
      <c r="M14453">
        <v>5.9</v>
      </c>
      <c r="P14453" s="29">
        <f t="shared" si="567"/>
        <v>0.81666666666666676</v>
      </c>
    </row>
    <row r="14454" spans="1:16" hidden="1" x14ac:dyDescent="0.25">
      <c r="A14454">
        <v>196720774</v>
      </c>
      <c r="B14454">
        <v>803407</v>
      </c>
      <c r="C14454" t="s">
        <v>317</v>
      </c>
      <c r="D14454">
        <v>2021580</v>
      </c>
      <c r="E14454" t="s">
        <v>241</v>
      </c>
      <c r="F14454" t="s">
        <v>214</v>
      </c>
      <c r="G14454" t="s">
        <v>215</v>
      </c>
      <c r="H14454">
        <v>2</v>
      </c>
      <c r="I14454">
        <v>2016</v>
      </c>
      <c r="J14454">
        <v>2</v>
      </c>
      <c r="L14454">
        <v>23086825</v>
      </c>
      <c r="M14454">
        <v>5.2</v>
      </c>
      <c r="P14454" s="29">
        <f t="shared" si="567"/>
        <v>0.70000000000000007</v>
      </c>
    </row>
    <row r="14455" spans="1:16" hidden="1" x14ac:dyDescent="0.25">
      <c r="A14455">
        <v>196720774</v>
      </c>
      <c r="B14455">
        <v>803407</v>
      </c>
      <c r="C14455" t="s">
        <v>317</v>
      </c>
      <c r="D14455">
        <v>2021602</v>
      </c>
      <c r="E14455" t="s">
        <v>242</v>
      </c>
      <c r="F14455" t="s">
        <v>214</v>
      </c>
      <c r="G14455" t="s">
        <v>215</v>
      </c>
      <c r="H14455">
        <v>2</v>
      </c>
      <c r="I14455">
        <v>2016</v>
      </c>
      <c r="J14455">
        <v>2</v>
      </c>
      <c r="L14455">
        <v>23086747</v>
      </c>
      <c r="M14455">
        <v>4.7</v>
      </c>
      <c r="P14455" s="29">
        <f t="shared" si="567"/>
        <v>0.6166666666666667</v>
      </c>
    </row>
    <row r="14456" spans="1:16" hidden="1" x14ac:dyDescent="0.25">
      <c r="A14456">
        <v>196720774</v>
      </c>
      <c r="B14456">
        <v>803407</v>
      </c>
      <c r="C14456" t="s">
        <v>317</v>
      </c>
      <c r="D14456">
        <v>2021756</v>
      </c>
      <c r="E14456" t="s">
        <v>253</v>
      </c>
      <c r="F14456" t="s">
        <v>214</v>
      </c>
      <c r="G14456" t="s">
        <v>215</v>
      </c>
      <c r="H14456">
        <v>2</v>
      </c>
      <c r="I14456">
        <v>2016</v>
      </c>
      <c r="J14456">
        <v>2</v>
      </c>
      <c r="L14456">
        <v>23086837</v>
      </c>
      <c r="M14456">
        <v>5.4</v>
      </c>
      <c r="P14456" s="29">
        <f t="shared" si="567"/>
        <v>0.73333333333333339</v>
      </c>
    </row>
    <row r="14457" spans="1:16" hidden="1" x14ac:dyDescent="0.25">
      <c r="A14457">
        <v>196720774</v>
      </c>
      <c r="B14457">
        <v>803407</v>
      </c>
      <c r="C14457" t="s">
        <v>317</v>
      </c>
      <c r="D14457">
        <v>2005117</v>
      </c>
      <c r="E14457" t="s">
        <v>220</v>
      </c>
      <c r="F14457" t="s">
        <v>214</v>
      </c>
      <c r="G14457" t="s">
        <v>215</v>
      </c>
      <c r="H14457">
        <v>2</v>
      </c>
      <c r="I14457">
        <v>2016</v>
      </c>
      <c r="J14457">
        <v>2</v>
      </c>
      <c r="L14457">
        <v>23084479</v>
      </c>
      <c r="M14457">
        <v>5.7</v>
      </c>
      <c r="P14457" s="29">
        <f t="shared" si="567"/>
        <v>0.78333333333333333</v>
      </c>
    </row>
    <row r="14458" spans="1:16" hidden="1" x14ac:dyDescent="0.25">
      <c r="A14458">
        <v>196720774</v>
      </c>
      <c r="B14458">
        <v>803407</v>
      </c>
      <c r="C14458" t="s">
        <v>317</v>
      </c>
      <c r="D14458">
        <v>2005102</v>
      </c>
      <c r="E14458" t="s">
        <v>218</v>
      </c>
      <c r="F14458" t="s">
        <v>214</v>
      </c>
      <c r="G14458" t="s">
        <v>215</v>
      </c>
      <c r="H14458">
        <v>2</v>
      </c>
      <c r="I14458">
        <v>2016</v>
      </c>
      <c r="J14458">
        <v>2</v>
      </c>
      <c r="L14458">
        <v>23086740</v>
      </c>
      <c r="M14458">
        <v>5.2</v>
      </c>
      <c r="P14458" s="29">
        <f t="shared" si="567"/>
        <v>0.70000000000000007</v>
      </c>
    </row>
    <row r="14459" spans="1:16" hidden="1" x14ac:dyDescent="0.25">
      <c r="A14459">
        <v>196720774</v>
      </c>
      <c r="B14459">
        <v>803407</v>
      </c>
      <c r="C14459" t="s">
        <v>317</v>
      </c>
      <c r="D14459">
        <v>2005118</v>
      </c>
      <c r="E14459" t="s">
        <v>223</v>
      </c>
      <c r="F14459" t="s">
        <v>214</v>
      </c>
      <c r="G14459" t="s">
        <v>215</v>
      </c>
      <c r="H14459">
        <v>2</v>
      </c>
      <c r="I14459">
        <v>2016</v>
      </c>
      <c r="J14459">
        <v>2</v>
      </c>
      <c r="L14459">
        <v>23086742</v>
      </c>
      <c r="M14459">
        <v>5.3</v>
      </c>
      <c r="P14459" s="29">
        <f t="shared" si="567"/>
        <v>0.71666666666666667</v>
      </c>
    </row>
    <row r="14460" spans="1:16" hidden="1" x14ac:dyDescent="0.25">
      <c r="A14460">
        <v>196720774</v>
      </c>
      <c r="B14460">
        <v>803407</v>
      </c>
      <c r="C14460" t="s">
        <v>317</v>
      </c>
      <c r="D14460">
        <v>2004116</v>
      </c>
      <c r="E14460" t="s">
        <v>229</v>
      </c>
      <c r="F14460" t="s">
        <v>214</v>
      </c>
      <c r="G14460" t="s">
        <v>215</v>
      </c>
      <c r="H14460">
        <v>2</v>
      </c>
      <c r="I14460">
        <v>2017</v>
      </c>
      <c r="J14460">
        <v>1</v>
      </c>
      <c r="L14460">
        <v>23092366</v>
      </c>
      <c r="M14460">
        <v>6.6</v>
      </c>
      <c r="P14460" s="29">
        <f t="shared" si="567"/>
        <v>0.93333333333333324</v>
      </c>
    </row>
    <row r="14461" spans="1:16" hidden="1" x14ac:dyDescent="0.25">
      <c r="A14461">
        <v>196720774</v>
      </c>
      <c r="B14461">
        <v>803407</v>
      </c>
      <c r="C14461" t="s">
        <v>317</v>
      </c>
      <c r="D14461">
        <v>2005131</v>
      </c>
      <c r="E14461" t="s">
        <v>228</v>
      </c>
      <c r="F14461" t="s">
        <v>214</v>
      </c>
      <c r="G14461" t="s">
        <v>215</v>
      </c>
      <c r="H14461">
        <v>2</v>
      </c>
      <c r="I14461">
        <v>2017</v>
      </c>
      <c r="J14461">
        <v>1</v>
      </c>
      <c r="L14461">
        <v>23093315</v>
      </c>
      <c r="M14461">
        <v>5.7</v>
      </c>
      <c r="P14461" s="29">
        <f t="shared" si="567"/>
        <v>0.78333333333333333</v>
      </c>
    </row>
    <row r="14462" spans="1:16" hidden="1" x14ac:dyDescent="0.25">
      <c r="A14462">
        <v>196720774</v>
      </c>
      <c r="B14462">
        <v>803407</v>
      </c>
      <c r="C14462" t="s">
        <v>317</v>
      </c>
      <c r="D14462">
        <v>2021793</v>
      </c>
      <c r="E14462" t="s">
        <v>293</v>
      </c>
      <c r="F14462" t="s">
        <v>214</v>
      </c>
      <c r="G14462" t="s">
        <v>215</v>
      </c>
      <c r="H14462">
        <v>2</v>
      </c>
      <c r="I14462">
        <v>2017</v>
      </c>
      <c r="J14462">
        <v>1</v>
      </c>
      <c r="L14462">
        <v>23091518</v>
      </c>
      <c r="M14462">
        <v>5.2</v>
      </c>
      <c r="P14462" s="29">
        <f t="shared" ref="P14462:P14525" si="568">IF(AND(ISNUMBER(M14462),H14462&lt;&gt;4),(M14462-1)/6,IF(H14462=4,"DRP",IF(AND(H14462=3,M14462="NA"),"BAD",IF(AND(H14462=2),"CVL",IF(AND(H14462=1,ISBLANK(M14462)),"NULL","UNK")))))</f>
        <v>0.70000000000000007</v>
      </c>
    </row>
    <row r="14463" spans="1:16" hidden="1" x14ac:dyDescent="0.25">
      <c r="A14463">
        <v>196720774</v>
      </c>
      <c r="B14463">
        <v>803407</v>
      </c>
      <c r="C14463" t="s">
        <v>317</v>
      </c>
      <c r="D14463">
        <v>2021874</v>
      </c>
      <c r="E14463" t="s">
        <v>226</v>
      </c>
      <c r="F14463" t="s">
        <v>214</v>
      </c>
      <c r="G14463" t="s">
        <v>215</v>
      </c>
      <c r="H14463">
        <v>2</v>
      </c>
      <c r="I14463">
        <v>2017</v>
      </c>
      <c r="J14463">
        <v>1</v>
      </c>
      <c r="L14463">
        <v>23091992</v>
      </c>
      <c r="M14463">
        <v>4.0999999999999996</v>
      </c>
      <c r="P14463" s="29">
        <f t="shared" si="568"/>
        <v>0.51666666666666661</v>
      </c>
    </row>
    <row r="14464" spans="1:16" hidden="1" x14ac:dyDescent="0.25">
      <c r="A14464">
        <v>196720774</v>
      </c>
      <c r="B14464">
        <v>803407</v>
      </c>
      <c r="C14464" t="s">
        <v>317</v>
      </c>
      <c r="D14464">
        <v>2021596</v>
      </c>
      <c r="E14464" t="s">
        <v>294</v>
      </c>
      <c r="F14464" t="s">
        <v>214</v>
      </c>
      <c r="G14464" t="s">
        <v>215</v>
      </c>
      <c r="H14464">
        <v>2</v>
      </c>
      <c r="I14464">
        <v>2017</v>
      </c>
      <c r="J14464">
        <v>1</v>
      </c>
      <c r="L14464">
        <v>23092936</v>
      </c>
      <c r="M14464">
        <v>4</v>
      </c>
      <c r="P14464" s="29">
        <f t="shared" si="568"/>
        <v>0.5</v>
      </c>
    </row>
    <row r="14465" spans="1:16" hidden="1" x14ac:dyDescent="0.25">
      <c r="A14465">
        <v>196720774</v>
      </c>
      <c r="B14465">
        <v>803407</v>
      </c>
      <c r="C14465" t="s">
        <v>317</v>
      </c>
      <c r="D14465">
        <v>2021638</v>
      </c>
      <c r="E14465" t="s">
        <v>250</v>
      </c>
      <c r="F14465" t="s">
        <v>214</v>
      </c>
      <c r="G14465" t="s">
        <v>215</v>
      </c>
      <c r="H14465">
        <v>2</v>
      </c>
      <c r="I14465">
        <v>2017</v>
      </c>
      <c r="J14465">
        <v>1</v>
      </c>
      <c r="L14465">
        <v>23092934</v>
      </c>
      <c r="M14465">
        <v>5.5</v>
      </c>
      <c r="P14465" s="29">
        <f t="shared" si="568"/>
        <v>0.75</v>
      </c>
    </row>
    <row r="14466" spans="1:16" hidden="1" x14ac:dyDescent="0.25">
      <c r="A14466">
        <v>196720774</v>
      </c>
      <c r="B14466">
        <v>803407</v>
      </c>
      <c r="C14466" t="s">
        <v>317</v>
      </c>
      <c r="D14466">
        <v>2004116</v>
      </c>
      <c r="E14466" t="s">
        <v>229</v>
      </c>
      <c r="F14466" t="s">
        <v>214</v>
      </c>
      <c r="G14466" t="s">
        <v>215</v>
      </c>
      <c r="H14466">
        <v>4</v>
      </c>
      <c r="I14466">
        <v>2017</v>
      </c>
      <c r="J14466">
        <v>1</v>
      </c>
      <c r="L14466">
        <v>23092359</v>
      </c>
      <c r="P14466" s="29" t="str">
        <f t="shared" si="568"/>
        <v>DRP</v>
      </c>
    </row>
    <row r="14467" spans="1:16" hidden="1" x14ac:dyDescent="0.25">
      <c r="A14467">
        <v>196720774</v>
      </c>
      <c r="B14467">
        <v>803407</v>
      </c>
      <c r="C14467" t="s">
        <v>317</v>
      </c>
      <c r="D14467">
        <v>2021725</v>
      </c>
      <c r="E14467" t="s">
        <v>257</v>
      </c>
      <c r="F14467" t="s">
        <v>214</v>
      </c>
      <c r="G14467" t="s">
        <v>215</v>
      </c>
      <c r="H14467">
        <v>4</v>
      </c>
      <c r="I14467">
        <v>2017</v>
      </c>
      <c r="J14467">
        <v>2</v>
      </c>
      <c r="L14467">
        <v>23097532</v>
      </c>
      <c r="P14467" s="29" t="str">
        <f t="shared" si="568"/>
        <v>DRP</v>
      </c>
    </row>
    <row r="14468" spans="1:16" hidden="1" x14ac:dyDescent="0.25">
      <c r="A14468">
        <v>196720774</v>
      </c>
      <c r="B14468">
        <v>803407</v>
      </c>
      <c r="C14468" t="s">
        <v>317</v>
      </c>
      <c r="D14468">
        <v>2021993</v>
      </c>
      <c r="E14468" t="s">
        <v>256</v>
      </c>
      <c r="F14468" t="s">
        <v>214</v>
      </c>
      <c r="G14468" t="s">
        <v>215</v>
      </c>
      <c r="H14468">
        <v>4</v>
      </c>
      <c r="I14468">
        <v>2017</v>
      </c>
      <c r="J14468">
        <v>2</v>
      </c>
      <c r="L14468">
        <v>23097538</v>
      </c>
      <c r="P14468" s="29" t="str">
        <f t="shared" si="568"/>
        <v>DRP</v>
      </c>
    </row>
    <row r="14469" spans="1:16" hidden="1" x14ac:dyDescent="0.25">
      <c r="A14469">
        <v>196720774</v>
      </c>
      <c r="B14469">
        <v>803407</v>
      </c>
      <c r="C14469" t="s">
        <v>317</v>
      </c>
      <c r="D14469">
        <v>2004112</v>
      </c>
      <c r="E14469" t="s">
        <v>244</v>
      </c>
      <c r="F14469" t="s">
        <v>214</v>
      </c>
      <c r="G14469" t="s">
        <v>215</v>
      </c>
      <c r="H14469">
        <v>2</v>
      </c>
      <c r="I14469">
        <v>2017</v>
      </c>
      <c r="J14469">
        <v>2</v>
      </c>
      <c r="L14469">
        <v>23098536</v>
      </c>
      <c r="M14469">
        <v>5.6</v>
      </c>
      <c r="P14469" s="29">
        <f t="shared" si="568"/>
        <v>0.76666666666666661</v>
      </c>
    </row>
    <row r="14470" spans="1:16" hidden="1" x14ac:dyDescent="0.25">
      <c r="A14470">
        <v>196720774</v>
      </c>
      <c r="B14470">
        <v>803407</v>
      </c>
      <c r="C14470" t="s">
        <v>317</v>
      </c>
      <c r="D14470">
        <v>2004099</v>
      </c>
      <c r="E14470" t="s">
        <v>245</v>
      </c>
      <c r="F14470" t="s">
        <v>214</v>
      </c>
      <c r="G14470" t="s">
        <v>215</v>
      </c>
      <c r="H14470">
        <v>2</v>
      </c>
      <c r="I14470">
        <v>2017</v>
      </c>
      <c r="J14470">
        <v>2</v>
      </c>
      <c r="L14470">
        <v>23098976</v>
      </c>
      <c r="M14470">
        <v>4.8</v>
      </c>
      <c r="P14470" s="29">
        <f t="shared" si="568"/>
        <v>0.6333333333333333</v>
      </c>
    </row>
    <row r="14471" spans="1:16" hidden="1" x14ac:dyDescent="0.25">
      <c r="A14471">
        <v>196720774</v>
      </c>
      <c r="B14471">
        <v>803407</v>
      </c>
      <c r="C14471" t="s">
        <v>317</v>
      </c>
      <c r="D14471">
        <v>2021640</v>
      </c>
      <c r="E14471" t="s">
        <v>227</v>
      </c>
      <c r="F14471" t="s">
        <v>214</v>
      </c>
      <c r="G14471" t="s">
        <v>215</v>
      </c>
      <c r="H14471">
        <v>2</v>
      </c>
      <c r="I14471">
        <v>2017</v>
      </c>
      <c r="J14471">
        <v>2</v>
      </c>
      <c r="L14471">
        <v>23101195</v>
      </c>
      <c r="M14471">
        <v>5.8</v>
      </c>
      <c r="P14471" s="29">
        <f t="shared" si="568"/>
        <v>0.79999999999999993</v>
      </c>
    </row>
    <row r="14472" spans="1:16" hidden="1" x14ac:dyDescent="0.25">
      <c r="A14472">
        <v>196720774</v>
      </c>
      <c r="B14472">
        <v>803407</v>
      </c>
      <c r="C14472" t="s">
        <v>317</v>
      </c>
      <c r="D14472">
        <v>2021781</v>
      </c>
      <c r="E14472" t="s">
        <v>235</v>
      </c>
      <c r="F14472" t="s">
        <v>214</v>
      </c>
      <c r="G14472" t="s">
        <v>215</v>
      </c>
      <c r="H14472">
        <v>2</v>
      </c>
      <c r="I14472">
        <v>2017</v>
      </c>
      <c r="J14472">
        <v>2</v>
      </c>
      <c r="L14472">
        <v>23101188</v>
      </c>
      <c r="M14472">
        <v>5.5</v>
      </c>
      <c r="P14472" s="29">
        <f t="shared" si="568"/>
        <v>0.75</v>
      </c>
    </row>
    <row r="14473" spans="1:16" hidden="1" x14ac:dyDescent="0.25">
      <c r="A14473">
        <v>196720774</v>
      </c>
      <c r="B14473">
        <v>803407</v>
      </c>
      <c r="C14473" t="s">
        <v>317</v>
      </c>
      <c r="D14473">
        <v>2021735</v>
      </c>
      <c r="E14473" t="s">
        <v>252</v>
      </c>
      <c r="F14473" t="s">
        <v>214</v>
      </c>
      <c r="G14473" t="s">
        <v>215</v>
      </c>
      <c r="H14473">
        <v>2</v>
      </c>
      <c r="I14473">
        <v>2017</v>
      </c>
      <c r="J14473">
        <v>2</v>
      </c>
      <c r="L14473">
        <v>23098313</v>
      </c>
      <c r="M14473">
        <v>5.8</v>
      </c>
      <c r="P14473" s="29">
        <f t="shared" si="568"/>
        <v>0.79999999999999993</v>
      </c>
    </row>
    <row r="14474" spans="1:16" hidden="1" x14ac:dyDescent="0.25">
      <c r="A14474">
        <v>196720774</v>
      </c>
      <c r="B14474">
        <v>803407</v>
      </c>
      <c r="C14474" t="s">
        <v>317</v>
      </c>
      <c r="D14474">
        <v>2021763</v>
      </c>
      <c r="E14474" t="s">
        <v>298</v>
      </c>
      <c r="F14474" t="s">
        <v>214</v>
      </c>
      <c r="G14474" t="s">
        <v>215</v>
      </c>
      <c r="H14474">
        <v>2</v>
      </c>
      <c r="I14474">
        <v>2017</v>
      </c>
      <c r="J14474">
        <v>2</v>
      </c>
      <c r="L14474">
        <v>23097794</v>
      </c>
      <c r="M14474">
        <v>5.0999999999999996</v>
      </c>
      <c r="P14474" s="29">
        <f t="shared" si="568"/>
        <v>0.68333333333333324</v>
      </c>
    </row>
    <row r="14475" spans="1:16" hidden="1" x14ac:dyDescent="0.25">
      <c r="A14475">
        <v>196720774</v>
      </c>
      <c r="B14475">
        <v>803407</v>
      </c>
      <c r="C14475" t="s">
        <v>317</v>
      </c>
      <c r="D14475">
        <v>2021993</v>
      </c>
      <c r="E14475" t="s">
        <v>256</v>
      </c>
      <c r="F14475" t="s">
        <v>214</v>
      </c>
      <c r="G14475" t="s">
        <v>215</v>
      </c>
      <c r="H14475">
        <v>2</v>
      </c>
      <c r="I14475">
        <v>2017</v>
      </c>
      <c r="J14475">
        <v>2</v>
      </c>
      <c r="L14475">
        <v>23097538</v>
      </c>
      <c r="M14475">
        <v>4.0999999999999996</v>
      </c>
      <c r="P14475" s="29">
        <f t="shared" si="568"/>
        <v>0.51666666666666661</v>
      </c>
    </row>
    <row r="14476" spans="1:16" hidden="1" x14ac:dyDescent="0.25">
      <c r="A14476">
        <v>196720774</v>
      </c>
      <c r="B14476">
        <v>803407</v>
      </c>
      <c r="C14476" t="s">
        <v>317</v>
      </c>
      <c r="D14476">
        <v>2019271</v>
      </c>
      <c r="E14476" t="s">
        <v>236</v>
      </c>
      <c r="F14476" t="s">
        <v>214</v>
      </c>
      <c r="G14476" t="s">
        <v>215</v>
      </c>
      <c r="H14476">
        <v>2</v>
      </c>
      <c r="I14476">
        <v>2018</v>
      </c>
      <c r="J14476">
        <v>1</v>
      </c>
      <c r="L14476">
        <v>23104773</v>
      </c>
      <c r="M14476">
        <v>6</v>
      </c>
      <c r="P14476" s="29">
        <f t="shared" si="568"/>
        <v>0.83333333333333337</v>
      </c>
    </row>
    <row r="14477" spans="1:16" hidden="1" x14ac:dyDescent="0.25">
      <c r="A14477">
        <v>196720774</v>
      </c>
      <c r="B14477">
        <v>803407</v>
      </c>
      <c r="C14477" t="s">
        <v>317</v>
      </c>
      <c r="D14477">
        <v>2021868</v>
      </c>
      <c r="E14477" t="s">
        <v>331</v>
      </c>
      <c r="F14477" t="s">
        <v>214</v>
      </c>
      <c r="G14477" t="s">
        <v>215</v>
      </c>
      <c r="H14477">
        <v>2</v>
      </c>
      <c r="I14477">
        <v>2018</v>
      </c>
      <c r="J14477">
        <v>1</v>
      </c>
      <c r="L14477">
        <v>23108143</v>
      </c>
      <c r="M14477">
        <v>5.7</v>
      </c>
      <c r="P14477" s="29">
        <f t="shared" si="568"/>
        <v>0.78333333333333333</v>
      </c>
    </row>
    <row r="14478" spans="1:16" hidden="1" x14ac:dyDescent="0.25">
      <c r="A14478">
        <v>196720774</v>
      </c>
      <c r="B14478">
        <v>803407</v>
      </c>
      <c r="C14478" t="s">
        <v>317</v>
      </c>
      <c r="D14478">
        <v>2021604</v>
      </c>
      <c r="E14478" t="s">
        <v>330</v>
      </c>
      <c r="F14478" t="s">
        <v>214</v>
      </c>
      <c r="G14478" t="s">
        <v>215</v>
      </c>
      <c r="H14478">
        <v>2</v>
      </c>
      <c r="I14478">
        <v>2018</v>
      </c>
      <c r="J14478">
        <v>1</v>
      </c>
      <c r="L14478">
        <v>23108142</v>
      </c>
      <c r="M14478">
        <v>4</v>
      </c>
      <c r="P14478" s="29">
        <f t="shared" si="568"/>
        <v>0.5</v>
      </c>
    </row>
    <row r="14479" spans="1:16" hidden="1" x14ac:dyDescent="0.25">
      <c r="A14479">
        <v>196720774</v>
      </c>
      <c r="B14479">
        <v>803407</v>
      </c>
      <c r="C14479" t="s">
        <v>317</v>
      </c>
      <c r="D14479">
        <v>2021679</v>
      </c>
      <c r="E14479" t="s">
        <v>259</v>
      </c>
      <c r="F14479" t="s">
        <v>214</v>
      </c>
      <c r="G14479" t="s">
        <v>215</v>
      </c>
      <c r="H14479">
        <v>2</v>
      </c>
      <c r="I14479">
        <v>2018</v>
      </c>
      <c r="J14479">
        <v>1</v>
      </c>
      <c r="L14479">
        <v>23108211</v>
      </c>
      <c r="M14479">
        <v>5.5</v>
      </c>
      <c r="P14479" s="29">
        <f t="shared" si="568"/>
        <v>0.75</v>
      </c>
    </row>
    <row r="14480" spans="1:16" hidden="1" x14ac:dyDescent="0.25">
      <c r="A14480">
        <v>196720774</v>
      </c>
      <c r="B14480">
        <v>803407</v>
      </c>
      <c r="C14480" t="s">
        <v>317</v>
      </c>
      <c r="D14480">
        <v>2021706</v>
      </c>
      <c r="E14480" t="s">
        <v>271</v>
      </c>
      <c r="F14480" t="s">
        <v>214</v>
      </c>
      <c r="G14480" t="s">
        <v>215</v>
      </c>
      <c r="H14480">
        <v>2</v>
      </c>
      <c r="I14480">
        <v>2018</v>
      </c>
      <c r="J14480">
        <v>1</v>
      </c>
      <c r="L14480">
        <v>23108870</v>
      </c>
      <c r="M14480">
        <v>4.3</v>
      </c>
      <c r="P14480" s="29">
        <f t="shared" si="568"/>
        <v>0.54999999999999993</v>
      </c>
    </row>
    <row r="14481" spans="1:16" hidden="1" x14ac:dyDescent="0.25">
      <c r="A14481">
        <v>196720774</v>
      </c>
      <c r="B14481">
        <v>803407</v>
      </c>
      <c r="C14481" t="s">
        <v>317</v>
      </c>
      <c r="D14481">
        <v>2021725</v>
      </c>
      <c r="E14481" t="s">
        <v>257</v>
      </c>
      <c r="F14481" t="s">
        <v>214</v>
      </c>
      <c r="G14481" t="s">
        <v>215</v>
      </c>
      <c r="H14481">
        <v>2</v>
      </c>
      <c r="I14481">
        <v>2018</v>
      </c>
      <c r="J14481">
        <v>1</v>
      </c>
      <c r="L14481">
        <v>23107715</v>
      </c>
      <c r="M14481">
        <v>5.2</v>
      </c>
      <c r="P14481" s="29">
        <f t="shared" si="568"/>
        <v>0.70000000000000007</v>
      </c>
    </row>
    <row r="14482" spans="1:16" hidden="1" x14ac:dyDescent="0.25">
      <c r="A14482">
        <v>196720774</v>
      </c>
      <c r="B14482">
        <v>803407</v>
      </c>
      <c r="C14482" t="s">
        <v>317</v>
      </c>
      <c r="D14482">
        <v>2021787</v>
      </c>
      <c r="E14482" t="s">
        <v>292</v>
      </c>
      <c r="F14482" t="s">
        <v>214</v>
      </c>
      <c r="G14482" t="s">
        <v>215</v>
      </c>
      <c r="H14482">
        <v>2</v>
      </c>
      <c r="I14482">
        <v>2018</v>
      </c>
      <c r="J14482">
        <v>1</v>
      </c>
      <c r="L14482">
        <v>23107720</v>
      </c>
      <c r="M14482">
        <v>5.0999999999999996</v>
      </c>
      <c r="P14482" s="29">
        <f t="shared" si="568"/>
        <v>0.68333333333333324</v>
      </c>
    </row>
    <row r="14483" spans="1:16" hidden="1" x14ac:dyDescent="0.25">
      <c r="A14483">
        <v>196720774</v>
      </c>
      <c r="B14483">
        <v>803407</v>
      </c>
      <c r="C14483" t="s">
        <v>317</v>
      </c>
      <c r="D14483">
        <v>2019154</v>
      </c>
      <c r="E14483" t="s">
        <v>225</v>
      </c>
      <c r="F14483" t="s">
        <v>214</v>
      </c>
      <c r="G14483" t="s">
        <v>215</v>
      </c>
      <c r="H14483">
        <v>2</v>
      </c>
      <c r="I14483">
        <v>2018</v>
      </c>
      <c r="J14483">
        <v>1</v>
      </c>
      <c r="L14483">
        <v>23107811</v>
      </c>
      <c r="M14483">
        <v>6</v>
      </c>
      <c r="P14483" s="29">
        <f t="shared" si="568"/>
        <v>0.83333333333333337</v>
      </c>
    </row>
    <row r="14484" spans="1:16" hidden="1" x14ac:dyDescent="0.25">
      <c r="A14484">
        <v>196720774</v>
      </c>
      <c r="B14484">
        <v>803407</v>
      </c>
      <c r="C14484" t="s">
        <v>317</v>
      </c>
      <c r="D14484">
        <v>2004520</v>
      </c>
      <c r="E14484" t="s">
        <v>335</v>
      </c>
      <c r="F14484" t="s">
        <v>214</v>
      </c>
      <c r="G14484" t="s">
        <v>215</v>
      </c>
      <c r="H14484">
        <v>2</v>
      </c>
      <c r="I14484">
        <v>2018</v>
      </c>
      <c r="J14484">
        <v>2</v>
      </c>
      <c r="L14484">
        <v>23115612</v>
      </c>
      <c r="M14484">
        <v>5.7</v>
      </c>
      <c r="P14484" s="29">
        <f t="shared" si="568"/>
        <v>0.78333333333333333</v>
      </c>
    </row>
    <row r="14485" spans="1:16" hidden="1" x14ac:dyDescent="0.25">
      <c r="A14485">
        <v>196720774</v>
      </c>
      <c r="B14485">
        <v>803407</v>
      </c>
      <c r="C14485" t="s">
        <v>317</v>
      </c>
      <c r="D14485">
        <v>2004522</v>
      </c>
      <c r="E14485" t="s">
        <v>334</v>
      </c>
      <c r="F14485" t="s">
        <v>214</v>
      </c>
      <c r="G14485" t="s">
        <v>215</v>
      </c>
      <c r="H14485">
        <v>2</v>
      </c>
      <c r="I14485">
        <v>2018</v>
      </c>
      <c r="J14485">
        <v>2</v>
      </c>
      <c r="L14485">
        <v>23115613</v>
      </c>
      <c r="M14485">
        <v>6.3</v>
      </c>
      <c r="P14485" s="29">
        <f t="shared" si="568"/>
        <v>0.8833333333333333</v>
      </c>
    </row>
    <row r="14486" spans="1:16" hidden="1" x14ac:dyDescent="0.25">
      <c r="A14486">
        <v>196720774</v>
      </c>
      <c r="B14486">
        <v>803407</v>
      </c>
      <c r="C14486" t="s">
        <v>317</v>
      </c>
      <c r="D14486">
        <v>2021740</v>
      </c>
      <c r="E14486" t="s">
        <v>332</v>
      </c>
      <c r="F14486" t="s">
        <v>214</v>
      </c>
      <c r="G14486" t="s">
        <v>215</v>
      </c>
      <c r="H14486">
        <v>2</v>
      </c>
      <c r="I14486">
        <v>2018</v>
      </c>
      <c r="J14486">
        <v>2</v>
      </c>
      <c r="L14486">
        <v>23115615</v>
      </c>
      <c r="M14486">
        <v>5.7</v>
      </c>
      <c r="P14486" s="29">
        <f t="shared" si="568"/>
        <v>0.78333333333333333</v>
      </c>
    </row>
    <row r="14487" spans="1:16" hidden="1" x14ac:dyDescent="0.25">
      <c r="A14487">
        <v>196720774</v>
      </c>
      <c r="B14487">
        <v>803407</v>
      </c>
      <c r="C14487" t="s">
        <v>317</v>
      </c>
      <c r="D14487">
        <v>2019272</v>
      </c>
      <c r="E14487" t="s">
        <v>249</v>
      </c>
      <c r="F14487" t="s">
        <v>214</v>
      </c>
      <c r="G14487" t="s">
        <v>215</v>
      </c>
      <c r="H14487">
        <v>2</v>
      </c>
      <c r="I14487">
        <v>2018</v>
      </c>
      <c r="J14487">
        <v>2</v>
      </c>
      <c r="L14487">
        <v>23114562</v>
      </c>
      <c r="M14487">
        <v>5.2</v>
      </c>
      <c r="P14487" s="29">
        <f t="shared" si="568"/>
        <v>0.70000000000000007</v>
      </c>
    </row>
    <row r="14488" spans="1:16" hidden="1" x14ac:dyDescent="0.25">
      <c r="A14488">
        <v>196720774</v>
      </c>
      <c r="B14488">
        <v>803407</v>
      </c>
      <c r="C14488" t="s">
        <v>317</v>
      </c>
      <c r="D14488">
        <v>2021606</v>
      </c>
      <c r="E14488" t="s">
        <v>333</v>
      </c>
      <c r="F14488" t="s">
        <v>214</v>
      </c>
      <c r="G14488" t="s">
        <v>215</v>
      </c>
      <c r="H14488">
        <v>2</v>
      </c>
      <c r="I14488">
        <v>2018</v>
      </c>
      <c r="J14488">
        <v>2</v>
      </c>
      <c r="L14488">
        <v>23115614</v>
      </c>
      <c r="M14488">
        <v>6.4</v>
      </c>
      <c r="P14488" s="29">
        <f t="shared" si="568"/>
        <v>0.9</v>
      </c>
    </row>
    <row r="14489" spans="1:16" hidden="1" x14ac:dyDescent="0.25">
      <c r="A14489">
        <v>196720774</v>
      </c>
      <c r="B14489">
        <v>803407</v>
      </c>
      <c r="C14489" t="s">
        <v>317</v>
      </c>
      <c r="D14489">
        <v>2021615</v>
      </c>
      <c r="E14489" t="s">
        <v>255</v>
      </c>
      <c r="F14489" t="s">
        <v>214</v>
      </c>
      <c r="G14489" t="s">
        <v>215</v>
      </c>
      <c r="H14489">
        <v>2</v>
      </c>
      <c r="I14489">
        <v>2018</v>
      </c>
      <c r="J14489">
        <v>2</v>
      </c>
      <c r="L14489">
        <v>23115891</v>
      </c>
      <c r="M14489">
        <v>5.6</v>
      </c>
      <c r="P14489" s="29">
        <f t="shared" si="568"/>
        <v>0.76666666666666661</v>
      </c>
    </row>
    <row r="14490" spans="1:16" hidden="1" x14ac:dyDescent="0.25">
      <c r="A14490">
        <v>196720774</v>
      </c>
      <c r="B14490">
        <v>803407</v>
      </c>
      <c r="C14490" t="s">
        <v>317</v>
      </c>
      <c r="D14490">
        <v>2021608</v>
      </c>
      <c r="E14490" t="s">
        <v>336</v>
      </c>
      <c r="F14490" t="s">
        <v>214</v>
      </c>
      <c r="G14490" t="s">
        <v>215</v>
      </c>
      <c r="H14490">
        <v>2</v>
      </c>
      <c r="I14490">
        <v>2019</v>
      </c>
      <c r="J14490">
        <v>1</v>
      </c>
      <c r="L14490">
        <v>23120765</v>
      </c>
      <c r="M14490">
        <v>6.1</v>
      </c>
      <c r="P14490" s="29">
        <f t="shared" si="568"/>
        <v>0.85</v>
      </c>
    </row>
    <row r="14491" spans="1:16" hidden="1" x14ac:dyDescent="0.25">
      <c r="A14491">
        <v>196720774</v>
      </c>
      <c r="B14491">
        <v>803407</v>
      </c>
      <c r="C14491" t="s">
        <v>317</v>
      </c>
      <c r="D14491">
        <v>2021774</v>
      </c>
      <c r="E14491" t="s">
        <v>286</v>
      </c>
      <c r="F14491" t="s">
        <v>214</v>
      </c>
      <c r="G14491" t="s">
        <v>215</v>
      </c>
      <c r="H14491">
        <v>2</v>
      </c>
      <c r="I14491">
        <v>2019</v>
      </c>
      <c r="J14491">
        <v>1</v>
      </c>
      <c r="L14491">
        <v>23120767</v>
      </c>
      <c r="M14491">
        <v>5</v>
      </c>
      <c r="P14491" s="29">
        <f t="shared" si="568"/>
        <v>0.66666666666666663</v>
      </c>
    </row>
    <row r="14492" spans="1:16" hidden="1" x14ac:dyDescent="0.25">
      <c r="A14492">
        <v>196720774</v>
      </c>
      <c r="B14492">
        <v>803407</v>
      </c>
      <c r="C14492" t="s">
        <v>317</v>
      </c>
      <c r="D14492">
        <v>2019273</v>
      </c>
      <c r="E14492" t="s">
        <v>248</v>
      </c>
      <c r="F14492" t="s">
        <v>214</v>
      </c>
      <c r="G14492" t="s">
        <v>215</v>
      </c>
      <c r="H14492">
        <v>2</v>
      </c>
      <c r="I14492">
        <v>2019</v>
      </c>
      <c r="J14492">
        <v>1</v>
      </c>
      <c r="L14492">
        <v>23123502</v>
      </c>
      <c r="M14492">
        <v>5</v>
      </c>
      <c r="P14492" s="29">
        <f t="shared" si="568"/>
        <v>0.66666666666666663</v>
      </c>
    </row>
    <row r="14493" spans="1:16" hidden="1" x14ac:dyDescent="0.25">
      <c r="A14493">
        <v>196720774</v>
      </c>
      <c r="B14493">
        <v>803407</v>
      </c>
      <c r="C14493" t="s">
        <v>317</v>
      </c>
      <c r="D14493">
        <v>2004526</v>
      </c>
      <c r="E14493" t="s">
        <v>338</v>
      </c>
      <c r="F14493" t="s">
        <v>214</v>
      </c>
      <c r="G14493" t="s">
        <v>215</v>
      </c>
      <c r="H14493">
        <v>2</v>
      </c>
      <c r="I14493">
        <v>2019</v>
      </c>
      <c r="J14493">
        <v>1</v>
      </c>
      <c r="L14493">
        <v>23120763</v>
      </c>
      <c r="M14493">
        <v>5</v>
      </c>
      <c r="P14493" s="29">
        <f t="shared" si="568"/>
        <v>0.66666666666666663</v>
      </c>
    </row>
    <row r="14494" spans="1:16" hidden="1" x14ac:dyDescent="0.25">
      <c r="A14494">
        <v>196720774</v>
      </c>
      <c r="B14494">
        <v>803407</v>
      </c>
      <c r="C14494" t="s">
        <v>317</v>
      </c>
      <c r="D14494">
        <v>2021774</v>
      </c>
      <c r="E14494" t="s">
        <v>286</v>
      </c>
      <c r="F14494" t="s">
        <v>214</v>
      </c>
      <c r="G14494" t="s">
        <v>215</v>
      </c>
      <c r="H14494">
        <v>4</v>
      </c>
      <c r="I14494">
        <v>2019</v>
      </c>
      <c r="J14494">
        <v>1</v>
      </c>
      <c r="L14494">
        <v>23120767</v>
      </c>
      <c r="P14494" s="29" t="str">
        <f t="shared" si="568"/>
        <v>DRP</v>
      </c>
    </row>
    <row r="14495" spans="1:16" hidden="1" x14ac:dyDescent="0.25">
      <c r="A14495">
        <v>196720774</v>
      </c>
      <c r="B14495">
        <v>803407</v>
      </c>
      <c r="C14495" t="s">
        <v>317</v>
      </c>
      <c r="D14495">
        <v>2004523</v>
      </c>
      <c r="E14495" t="s">
        <v>339</v>
      </c>
      <c r="F14495" t="s">
        <v>214</v>
      </c>
      <c r="G14495" t="s">
        <v>215</v>
      </c>
      <c r="H14495">
        <v>2</v>
      </c>
      <c r="I14495">
        <v>2019</v>
      </c>
      <c r="J14495">
        <v>1</v>
      </c>
      <c r="L14495">
        <v>23120761</v>
      </c>
      <c r="M14495">
        <v>5.7</v>
      </c>
      <c r="P14495" s="29">
        <f t="shared" si="568"/>
        <v>0.78333333333333333</v>
      </c>
    </row>
    <row r="14496" spans="1:16" hidden="1" x14ac:dyDescent="0.25">
      <c r="A14496">
        <v>196720774</v>
      </c>
      <c r="B14496">
        <v>803407</v>
      </c>
      <c r="C14496" t="s">
        <v>317</v>
      </c>
      <c r="D14496">
        <v>2004527</v>
      </c>
      <c r="E14496" t="s">
        <v>337</v>
      </c>
      <c r="F14496" t="s">
        <v>214</v>
      </c>
      <c r="G14496" t="s">
        <v>215</v>
      </c>
      <c r="H14496">
        <v>2</v>
      </c>
      <c r="I14496">
        <v>2019</v>
      </c>
      <c r="J14496">
        <v>1</v>
      </c>
      <c r="L14496">
        <v>23120764</v>
      </c>
      <c r="M14496">
        <v>6.3</v>
      </c>
      <c r="P14496" s="29">
        <f t="shared" si="568"/>
        <v>0.8833333333333333</v>
      </c>
    </row>
    <row r="14497" spans="1:16" hidden="1" x14ac:dyDescent="0.25">
      <c r="A14497">
        <v>196720774</v>
      </c>
      <c r="B14497">
        <v>803407</v>
      </c>
      <c r="C14497" t="s">
        <v>317</v>
      </c>
      <c r="D14497">
        <v>2004525</v>
      </c>
      <c r="E14497" t="s">
        <v>266</v>
      </c>
      <c r="F14497" t="s">
        <v>214</v>
      </c>
      <c r="G14497" t="s">
        <v>215</v>
      </c>
      <c r="H14497">
        <v>2</v>
      </c>
      <c r="I14497">
        <v>2019</v>
      </c>
      <c r="J14497">
        <v>1</v>
      </c>
      <c r="L14497">
        <v>23120762</v>
      </c>
      <c r="M14497">
        <v>6.1</v>
      </c>
      <c r="P14497" s="29">
        <f t="shared" si="568"/>
        <v>0.85</v>
      </c>
    </row>
    <row r="14498" spans="1:16" hidden="1" x14ac:dyDescent="0.25">
      <c r="A14498">
        <v>196720774</v>
      </c>
      <c r="B14498">
        <v>803407</v>
      </c>
      <c r="C14498" t="s">
        <v>317</v>
      </c>
      <c r="D14498">
        <v>2019274</v>
      </c>
      <c r="E14498" t="s">
        <v>247</v>
      </c>
      <c r="F14498" t="s">
        <v>214</v>
      </c>
      <c r="G14498" t="s">
        <v>215</v>
      </c>
      <c r="H14498">
        <v>1</v>
      </c>
      <c r="I14498">
        <v>2019</v>
      </c>
      <c r="J14498">
        <v>2</v>
      </c>
      <c r="L14498">
        <v>23131286</v>
      </c>
      <c r="P14498" s="29" t="str">
        <f t="shared" si="568"/>
        <v>NULL</v>
      </c>
    </row>
    <row r="14499" spans="1:16" hidden="1" x14ac:dyDescent="0.25">
      <c r="A14499">
        <v>196720774</v>
      </c>
      <c r="B14499">
        <v>803407</v>
      </c>
      <c r="C14499" t="s">
        <v>317</v>
      </c>
      <c r="D14499">
        <v>2004528</v>
      </c>
      <c r="E14499" t="s">
        <v>343</v>
      </c>
      <c r="F14499" t="s">
        <v>214</v>
      </c>
      <c r="G14499" t="s">
        <v>215</v>
      </c>
      <c r="H14499">
        <v>1</v>
      </c>
      <c r="I14499">
        <v>2019</v>
      </c>
      <c r="J14499">
        <v>2</v>
      </c>
      <c r="L14499">
        <v>23128693</v>
      </c>
      <c r="P14499" s="29" t="str">
        <f t="shared" si="568"/>
        <v>NULL</v>
      </c>
    </row>
    <row r="14500" spans="1:16" hidden="1" x14ac:dyDescent="0.25">
      <c r="A14500">
        <v>196720774</v>
      </c>
      <c r="B14500">
        <v>803407</v>
      </c>
      <c r="C14500" t="s">
        <v>317</v>
      </c>
      <c r="D14500">
        <v>2004529</v>
      </c>
      <c r="E14500" t="s">
        <v>344</v>
      </c>
      <c r="F14500" t="s">
        <v>214</v>
      </c>
      <c r="G14500" t="s">
        <v>215</v>
      </c>
      <c r="H14500">
        <v>1</v>
      </c>
      <c r="I14500">
        <v>2019</v>
      </c>
      <c r="J14500">
        <v>2</v>
      </c>
      <c r="L14500">
        <v>23128694</v>
      </c>
      <c r="P14500" s="29" t="str">
        <f t="shared" si="568"/>
        <v>NULL</v>
      </c>
    </row>
    <row r="14501" spans="1:16" hidden="1" x14ac:dyDescent="0.25">
      <c r="A14501">
        <v>196720774</v>
      </c>
      <c r="B14501">
        <v>803407</v>
      </c>
      <c r="C14501" t="s">
        <v>317</v>
      </c>
      <c r="D14501">
        <v>2021594</v>
      </c>
      <c r="E14501" t="s">
        <v>342</v>
      </c>
      <c r="F14501" t="s">
        <v>214</v>
      </c>
      <c r="G14501" t="s">
        <v>215</v>
      </c>
      <c r="H14501">
        <v>1</v>
      </c>
      <c r="I14501">
        <v>2019</v>
      </c>
      <c r="J14501">
        <v>2</v>
      </c>
      <c r="L14501">
        <v>23128697</v>
      </c>
      <c r="P14501" s="29" t="str">
        <f t="shared" si="568"/>
        <v>NULL</v>
      </c>
    </row>
    <row r="14502" spans="1:16" hidden="1" x14ac:dyDescent="0.25">
      <c r="A14502">
        <v>196720774</v>
      </c>
      <c r="B14502">
        <v>803407</v>
      </c>
      <c r="C14502" t="s">
        <v>317</v>
      </c>
      <c r="D14502">
        <v>2021742</v>
      </c>
      <c r="E14502" t="s">
        <v>262</v>
      </c>
      <c r="F14502" t="s">
        <v>214</v>
      </c>
      <c r="G14502" t="s">
        <v>215</v>
      </c>
      <c r="H14502">
        <v>1</v>
      </c>
      <c r="I14502">
        <v>2019</v>
      </c>
      <c r="J14502">
        <v>2</v>
      </c>
      <c r="L14502">
        <v>23120240</v>
      </c>
      <c r="P14502" s="29" t="str">
        <f t="shared" si="568"/>
        <v>NULL</v>
      </c>
    </row>
    <row r="14503" spans="1:16" hidden="1" x14ac:dyDescent="0.25">
      <c r="A14503">
        <v>196720774</v>
      </c>
      <c r="B14503">
        <v>803407</v>
      </c>
      <c r="C14503" t="s">
        <v>317</v>
      </c>
      <c r="D14503">
        <v>2021829</v>
      </c>
      <c r="E14503" t="s">
        <v>341</v>
      </c>
      <c r="F14503" t="s">
        <v>214</v>
      </c>
      <c r="G14503" t="s">
        <v>215</v>
      </c>
      <c r="H14503">
        <v>1</v>
      </c>
      <c r="I14503">
        <v>2019</v>
      </c>
      <c r="J14503">
        <v>2</v>
      </c>
      <c r="L14503">
        <v>23128695</v>
      </c>
      <c r="P14503" s="29" t="str">
        <f t="shared" si="568"/>
        <v>NULL</v>
      </c>
    </row>
    <row r="14504" spans="1:16" hidden="1" x14ac:dyDescent="0.25">
      <c r="A14504">
        <v>196720774</v>
      </c>
      <c r="B14504">
        <v>803407</v>
      </c>
      <c r="C14504" t="s">
        <v>317</v>
      </c>
      <c r="D14504">
        <v>2021845</v>
      </c>
      <c r="E14504" t="s">
        <v>340</v>
      </c>
      <c r="F14504" t="s">
        <v>214</v>
      </c>
      <c r="G14504" t="s">
        <v>215</v>
      </c>
      <c r="H14504">
        <v>1</v>
      </c>
      <c r="I14504">
        <v>2019</v>
      </c>
      <c r="J14504">
        <v>2</v>
      </c>
      <c r="L14504">
        <v>23128696</v>
      </c>
      <c r="P14504" s="29" t="str">
        <f t="shared" si="568"/>
        <v>NULL</v>
      </c>
    </row>
    <row r="14505" spans="1:16" hidden="1" x14ac:dyDescent="0.25">
      <c r="A14505">
        <v>196726888</v>
      </c>
      <c r="B14505">
        <v>803407</v>
      </c>
      <c r="C14505" t="s">
        <v>317</v>
      </c>
      <c r="D14505">
        <v>2004098</v>
      </c>
      <c r="E14505" t="s">
        <v>213</v>
      </c>
      <c r="F14505" t="s">
        <v>214</v>
      </c>
      <c r="G14505" t="s">
        <v>215</v>
      </c>
      <c r="H14505">
        <v>2</v>
      </c>
      <c r="I14505">
        <v>2016</v>
      </c>
      <c r="J14505">
        <v>1</v>
      </c>
      <c r="L14505">
        <v>23078139</v>
      </c>
      <c r="M14505">
        <v>6</v>
      </c>
      <c r="P14505" s="29">
        <f t="shared" si="568"/>
        <v>0.83333333333333337</v>
      </c>
    </row>
    <row r="14506" spans="1:16" hidden="1" x14ac:dyDescent="0.25">
      <c r="A14506">
        <v>196726888</v>
      </c>
      <c r="B14506">
        <v>803407</v>
      </c>
      <c r="C14506" t="s">
        <v>317</v>
      </c>
      <c r="D14506">
        <v>2021600</v>
      </c>
      <c r="E14506" t="s">
        <v>219</v>
      </c>
      <c r="F14506" t="s">
        <v>214</v>
      </c>
      <c r="G14506" t="s">
        <v>215</v>
      </c>
      <c r="H14506">
        <v>2</v>
      </c>
      <c r="I14506">
        <v>2016</v>
      </c>
      <c r="J14506">
        <v>1</v>
      </c>
      <c r="L14506">
        <v>23081087</v>
      </c>
      <c r="M14506">
        <v>4</v>
      </c>
      <c r="P14506" s="29">
        <f t="shared" si="568"/>
        <v>0.5</v>
      </c>
    </row>
    <row r="14507" spans="1:16" hidden="1" x14ac:dyDescent="0.25">
      <c r="A14507">
        <v>196726888</v>
      </c>
      <c r="B14507">
        <v>803407</v>
      </c>
      <c r="C14507" t="s">
        <v>317</v>
      </c>
      <c r="D14507">
        <v>2005099</v>
      </c>
      <c r="E14507" t="s">
        <v>217</v>
      </c>
      <c r="F14507" t="s">
        <v>214</v>
      </c>
      <c r="G14507" t="s">
        <v>215</v>
      </c>
      <c r="H14507">
        <v>2</v>
      </c>
      <c r="I14507">
        <v>2016</v>
      </c>
      <c r="J14507">
        <v>1</v>
      </c>
      <c r="L14507">
        <v>23081379</v>
      </c>
      <c r="M14507">
        <v>4.4000000000000004</v>
      </c>
      <c r="P14507" s="29">
        <f t="shared" si="568"/>
        <v>0.56666666666666676</v>
      </c>
    </row>
    <row r="14508" spans="1:16" hidden="1" x14ac:dyDescent="0.25">
      <c r="A14508">
        <v>196726888</v>
      </c>
      <c r="B14508">
        <v>803407</v>
      </c>
      <c r="C14508" t="s">
        <v>317</v>
      </c>
      <c r="D14508">
        <v>2005102</v>
      </c>
      <c r="E14508" t="s">
        <v>218</v>
      </c>
      <c r="F14508" t="s">
        <v>214</v>
      </c>
      <c r="G14508" t="s">
        <v>215</v>
      </c>
      <c r="H14508">
        <v>3</v>
      </c>
      <c r="I14508">
        <v>2016</v>
      </c>
      <c r="J14508">
        <v>1</v>
      </c>
      <c r="L14508">
        <v>23081364</v>
      </c>
      <c r="M14508">
        <v>3.5</v>
      </c>
      <c r="P14508" s="29">
        <f t="shared" si="568"/>
        <v>0.41666666666666669</v>
      </c>
    </row>
    <row r="14509" spans="1:16" hidden="1" x14ac:dyDescent="0.25">
      <c r="A14509">
        <v>196726888</v>
      </c>
      <c r="B14509">
        <v>803407</v>
      </c>
      <c r="C14509" t="s">
        <v>317</v>
      </c>
      <c r="D14509">
        <v>2021754</v>
      </c>
      <c r="E14509" t="s">
        <v>216</v>
      </c>
      <c r="F14509" t="s">
        <v>214</v>
      </c>
      <c r="G14509" t="s">
        <v>215</v>
      </c>
      <c r="H14509">
        <v>2</v>
      </c>
      <c r="I14509">
        <v>2016</v>
      </c>
      <c r="J14509">
        <v>1</v>
      </c>
      <c r="L14509">
        <v>23081134</v>
      </c>
      <c r="M14509">
        <v>4.3</v>
      </c>
      <c r="P14509" s="29">
        <f t="shared" si="568"/>
        <v>0.54999999999999993</v>
      </c>
    </row>
    <row r="14510" spans="1:16" hidden="1" x14ac:dyDescent="0.25">
      <c r="A14510">
        <v>196726888</v>
      </c>
      <c r="B14510">
        <v>803407</v>
      </c>
      <c r="C14510" t="s">
        <v>317</v>
      </c>
      <c r="D14510">
        <v>2005118</v>
      </c>
      <c r="E14510" t="s">
        <v>223</v>
      </c>
      <c r="F14510" t="s">
        <v>214</v>
      </c>
      <c r="G14510" t="s">
        <v>215</v>
      </c>
      <c r="H14510">
        <v>3</v>
      </c>
      <c r="I14510">
        <v>2016</v>
      </c>
      <c r="J14510">
        <v>1</v>
      </c>
      <c r="L14510">
        <v>23081297</v>
      </c>
      <c r="M14510">
        <v>2.9</v>
      </c>
      <c r="P14510" s="29">
        <f t="shared" si="568"/>
        <v>0.31666666666666665</v>
      </c>
    </row>
    <row r="14511" spans="1:16" hidden="1" x14ac:dyDescent="0.25">
      <c r="A14511">
        <v>196726888</v>
      </c>
      <c r="B14511">
        <v>803407</v>
      </c>
      <c r="C14511" t="s">
        <v>317</v>
      </c>
      <c r="D14511">
        <v>2005102</v>
      </c>
      <c r="E14511" t="s">
        <v>218</v>
      </c>
      <c r="F14511" t="s">
        <v>214</v>
      </c>
      <c r="G14511" t="s">
        <v>215</v>
      </c>
      <c r="H14511">
        <v>2</v>
      </c>
      <c r="I14511">
        <v>2016</v>
      </c>
      <c r="J14511">
        <v>2</v>
      </c>
      <c r="L14511">
        <v>23086740</v>
      </c>
      <c r="M14511">
        <v>4.2</v>
      </c>
      <c r="P14511" s="29">
        <f t="shared" si="568"/>
        <v>0.53333333333333333</v>
      </c>
    </row>
    <row r="14512" spans="1:16" hidden="1" x14ac:dyDescent="0.25">
      <c r="A14512">
        <v>196726888</v>
      </c>
      <c r="B14512">
        <v>803407</v>
      </c>
      <c r="C14512" t="s">
        <v>317</v>
      </c>
      <c r="D14512">
        <v>2005118</v>
      </c>
      <c r="E14512" t="s">
        <v>223</v>
      </c>
      <c r="F14512" t="s">
        <v>214</v>
      </c>
      <c r="G14512" t="s">
        <v>215</v>
      </c>
      <c r="H14512">
        <v>2</v>
      </c>
      <c r="I14512">
        <v>2016</v>
      </c>
      <c r="J14512">
        <v>2</v>
      </c>
      <c r="L14512">
        <v>23086742</v>
      </c>
      <c r="M14512">
        <v>4.8</v>
      </c>
      <c r="P14512" s="29">
        <f t="shared" si="568"/>
        <v>0.6333333333333333</v>
      </c>
    </row>
    <row r="14513" spans="1:16" hidden="1" x14ac:dyDescent="0.25">
      <c r="A14513">
        <v>196726888</v>
      </c>
      <c r="B14513">
        <v>803407</v>
      </c>
      <c r="C14513" t="s">
        <v>317</v>
      </c>
      <c r="D14513">
        <v>2005117</v>
      </c>
      <c r="E14513" t="s">
        <v>220</v>
      </c>
      <c r="F14513" t="s">
        <v>214</v>
      </c>
      <c r="G14513" t="s">
        <v>215</v>
      </c>
      <c r="H14513">
        <v>2</v>
      </c>
      <c r="I14513">
        <v>2016</v>
      </c>
      <c r="J14513">
        <v>2</v>
      </c>
      <c r="L14513">
        <v>23084479</v>
      </c>
      <c r="M14513">
        <v>5.9</v>
      </c>
      <c r="P14513" s="29">
        <f t="shared" si="568"/>
        <v>0.81666666666666676</v>
      </c>
    </row>
    <row r="14514" spans="1:16" hidden="1" x14ac:dyDescent="0.25">
      <c r="A14514">
        <v>196726888</v>
      </c>
      <c r="B14514">
        <v>803407</v>
      </c>
      <c r="C14514" t="s">
        <v>317</v>
      </c>
      <c r="D14514">
        <v>2021756</v>
      </c>
      <c r="E14514" t="s">
        <v>253</v>
      </c>
      <c r="F14514" t="s">
        <v>214</v>
      </c>
      <c r="G14514" t="s">
        <v>215</v>
      </c>
      <c r="H14514">
        <v>3</v>
      </c>
      <c r="I14514">
        <v>2016</v>
      </c>
      <c r="J14514">
        <v>2</v>
      </c>
      <c r="L14514">
        <v>23086837</v>
      </c>
      <c r="M14514">
        <v>3.2</v>
      </c>
      <c r="P14514" s="29">
        <f t="shared" si="568"/>
        <v>0.3666666666666667</v>
      </c>
    </row>
    <row r="14515" spans="1:16" hidden="1" x14ac:dyDescent="0.25">
      <c r="A14515">
        <v>196726888</v>
      </c>
      <c r="B14515">
        <v>803407</v>
      </c>
      <c r="C14515" t="s">
        <v>317</v>
      </c>
      <c r="D14515">
        <v>2021602</v>
      </c>
      <c r="E14515" t="s">
        <v>242</v>
      </c>
      <c r="F14515" t="s">
        <v>214</v>
      </c>
      <c r="G14515" t="s">
        <v>215</v>
      </c>
      <c r="H14515">
        <v>3</v>
      </c>
      <c r="I14515">
        <v>2016</v>
      </c>
      <c r="J14515">
        <v>2</v>
      </c>
      <c r="L14515">
        <v>23086746</v>
      </c>
      <c r="M14515">
        <v>2</v>
      </c>
      <c r="P14515" s="29">
        <f t="shared" si="568"/>
        <v>0.16666666666666666</v>
      </c>
    </row>
    <row r="14516" spans="1:16" hidden="1" x14ac:dyDescent="0.25">
      <c r="A14516">
        <v>196726888</v>
      </c>
      <c r="B14516">
        <v>803407</v>
      </c>
      <c r="C14516" t="s">
        <v>317</v>
      </c>
      <c r="D14516">
        <v>2021580</v>
      </c>
      <c r="E14516" t="s">
        <v>241</v>
      </c>
      <c r="F14516" t="s">
        <v>214</v>
      </c>
      <c r="G14516" t="s">
        <v>215</v>
      </c>
      <c r="H14516">
        <v>2</v>
      </c>
      <c r="I14516">
        <v>2016</v>
      </c>
      <c r="J14516">
        <v>2</v>
      </c>
      <c r="L14516">
        <v>23086825</v>
      </c>
      <c r="M14516">
        <v>4.3</v>
      </c>
      <c r="P14516" s="29">
        <f t="shared" si="568"/>
        <v>0.54999999999999993</v>
      </c>
    </row>
    <row r="14517" spans="1:16" hidden="1" x14ac:dyDescent="0.25">
      <c r="A14517">
        <v>196726888</v>
      </c>
      <c r="B14517">
        <v>803407</v>
      </c>
      <c r="C14517" t="s">
        <v>317</v>
      </c>
      <c r="D14517">
        <v>2021756</v>
      </c>
      <c r="E14517" t="s">
        <v>253</v>
      </c>
      <c r="F14517" t="s">
        <v>214</v>
      </c>
      <c r="G14517" t="s">
        <v>215</v>
      </c>
      <c r="H14517">
        <v>2</v>
      </c>
      <c r="I14517">
        <v>2017</v>
      </c>
      <c r="J14517">
        <v>1</v>
      </c>
      <c r="L14517">
        <v>23092931</v>
      </c>
      <c r="M14517">
        <v>5.3</v>
      </c>
      <c r="P14517" s="29">
        <f t="shared" si="568"/>
        <v>0.71666666666666667</v>
      </c>
    </row>
    <row r="14518" spans="1:16" hidden="1" x14ac:dyDescent="0.25">
      <c r="A14518">
        <v>196726888</v>
      </c>
      <c r="B14518">
        <v>803407</v>
      </c>
      <c r="C14518" t="s">
        <v>317</v>
      </c>
      <c r="D14518">
        <v>2021602</v>
      </c>
      <c r="E14518" t="s">
        <v>242</v>
      </c>
      <c r="F14518" t="s">
        <v>214</v>
      </c>
      <c r="G14518" t="s">
        <v>215</v>
      </c>
      <c r="H14518">
        <v>3</v>
      </c>
      <c r="I14518">
        <v>2017</v>
      </c>
      <c r="J14518">
        <v>1</v>
      </c>
      <c r="L14518">
        <v>23095499</v>
      </c>
      <c r="M14518">
        <v>3.3</v>
      </c>
      <c r="P14518" s="29">
        <f t="shared" si="568"/>
        <v>0.3833333333333333</v>
      </c>
    </row>
    <row r="14519" spans="1:16" hidden="1" x14ac:dyDescent="0.25">
      <c r="A14519">
        <v>196726888</v>
      </c>
      <c r="B14519">
        <v>803407</v>
      </c>
      <c r="C14519" t="s">
        <v>317</v>
      </c>
      <c r="D14519">
        <v>2021793</v>
      </c>
      <c r="E14519" t="s">
        <v>293</v>
      </c>
      <c r="F14519" t="s">
        <v>214</v>
      </c>
      <c r="G14519" t="s">
        <v>215</v>
      </c>
      <c r="H14519">
        <v>2</v>
      </c>
      <c r="I14519">
        <v>2017</v>
      </c>
      <c r="J14519">
        <v>1</v>
      </c>
      <c r="L14519">
        <v>23091518</v>
      </c>
      <c r="M14519">
        <v>4</v>
      </c>
      <c r="P14519" s="29">
        <f t="shared" si="568"/>
        <v>0.5</v>
      </c>
    </row>
    <row r="14520" spans="1:16" hidden="1" x14ac:dyDescent="0.25">
      <c r="A14520">
        <v>196726888</v>
      </c>
      <c r="B14520">
        <v>803407</v>
      </c>
      <c r="C14520" t="s">
        <v>317</v>
      </c>
      <c r="D14520">
        <v>2005131</v>
      </c>
      <c r="E14520" t="s">
        <v>228</v>
      </c>
      <c r="F14520" t="s">
        <v>214</v>
      </c>
      <c r="G14520" t="s">
        <v>215</v>
      </c>
      <c r="H14520">
        <v>2</v>
      </c>
      <c r="I14520">
        <v>2017</v>
      </c>
      <c r="J14520">
        <v>1</v>
      </c>
      <c r="L14520">
        <v>23093315</v>
      </c>
      <c r="M14520">
        <v>6</v>
      </c>
      <c r="P14520" s="29">
        <f t="shared" si="568"/>
        <v>0.83333333333333337</v>
      </c>
    </row>
    <row r="14521" spans="1:16" hidden="1" x14ac:dyDescent="0.25">
      <c r="A14521">
        <v>196726888</v>
      </c>
      <c r="B14521">
        <v>803407</v>
      </c>
      <c r="C14521" t="s">
        <v>317</v>
      </c>
      <c r="D14521">
        <v>2004112</v>
      </c>
      <c r="E14521" t="s">
        <v>244</v>
      </c>
      <c r="F14521" t="s">
        <v>214</v>
      </c>
      <c r="G14521" t="s">
        <v>215</v>
      </c>
      <c r="H14521">
        <v>2</v>
      </c>
      <c r="I14521">
        <v>2017</v>
      </c>
      <c r="J14521">
        <v>1</v>
      </c>
      <c r="L14521">
        <v>23092346</v>
      </c>
      <c r="M14521">
        <v>5.8</v>
      </c>
      <c r="P14521" s="29">
        <f t="shared" si="568"/>
        <v>0.79999999999999993</v>
      </c>
    </row>
    <row r="14522" spans="1:16" hidden="1" x14ac:dyDescent="0.25">
      <c r="A14522">
        <v>196726888</v>
      </c>
      <c r="B14522">
        <v>803407</v>
      </c>
      <c r="C14522" t="s">
        <v>317</v>
      </c>
      <c r="D14522">
        <v>2004116</v>
      </c>
      <c r="E14522" t="s">
        <v>229</v>
      </c>
      <c r="F14522" t="s">
        <v>214</v>
      </c>
      <c r="G14522" t="s">
        <v>215</v>
      </c>
      <c r="H14522">
        <v>2</v>
      </c>
      <c r="I14522">
        <v>2017</v>
      </c>
      <c r="J14522">
        <v>1</v>
      </c>
      <c r="L14522">
        <v>23092366</v>
      </c>
      <c r="M14522">
        <v>6</v>
      </c>
      <c r="P14522" s="29">
        <f t="shared" si="568"/>
        <v>0.83333333333333337</v>
      </c>
    </row>
    <row r="14523" spans="1:16" hidden="1" x14ac:dyDescent="0.25">
      <c r="A14523">
        <v>196726888</v>
      </c>
      <c r="B14523">
        <v>803407</v>
      </c>
      <c r="C14523" t="s">
        <v>317</v>
      </c>
      <c r="D14523">
        <v>2021602</v>
      </c>
      <c r="E14523" t="s">
        <v>242</v>
      </c>
      <c r="F14523" t="s">
        <v>214</v>
      </c>
      <c r="G14523" t="s">
        <v>215</v>
      </c>
      <c r="H14523">
        <v>2</v>
      </c>
      <c r="I14523">
        <v>2017</v>
      </c>
      <c r="J14523">
        <v>2</v>
      </c>
      <c r="L14523">
        <v>23101093</v>
      </c>
      <c r="M14523">
        <v>5</v>
      </c>
      <c r="P14523" s="29">
        <f t="shared" si="568"/>
        <v>0.66666666666666663</v>
      </c>
    </row>
    <row r="14524" spans="1:16" hidden="1" x14ac:dyDescent="0.25">
      <c r="A14524">
        <v>196726888</v>
      </c>
      <c r="B14524">
        <v>803407</v>
      </c>
      <c r="C14524" t="s">
        <v>317</v>
      </c>
      <c r="D14524">
        <v>2019154</v>
      </c>
      <c r="E14524" t="s">
        <v>225</v>
      </c>
      <c r="F14524" t="s">
        <v>214</v>
      </c>
      <c r="G14524" t="s">
        <v>215</v>
      </c>
      <c r="H14524">
        <v>2</v>
      </c>
      <c r="I14524">
        <v>2017</v>
      </c>
      <c r="J14524">
        <v>2</v>
      </c>
      <c r="L14524">
        <v>23097717</v>
      </c>
      <c r="M14524">
        <v>5.6</v>
      </c>
      <c r="P14524" s="29">
        <f t="shared" si="568"/>
        <v>0.76666666666666661</v>
      </c>
    </row>
    <row r="14525" spans="1:16" hidden="1" x14ac:dyDescent="0.25">
      <c r="A14525">
        <v>196726888</v>
      </c>
      <c r="B14525">
        <v>803407</v>
      </c>
      <c r="C14525" t="s">
        <v>317</v>
      </c>
      <c r="D14525">
        <v>2021763</v>
      </c>
      <c r="E14525" t="s">
        <v>298</v>
      </c>
      <c r="F14525" t="s">
        <v>214</v>
      </c>
      <c r="G14525" t="s">
        <v>215</v>
      </c>
      <c r="H14525">
        <v>2</v>
      </c>
      <c r="I14525">
        <v>2017</v>
      </c>
      <c r="J14525">
        <v>2</v>
      </c>
      <c r="L14525">
        <v>23097794</v>
      </c>
      <c r="M14525">
        <v>5.2</v>
      </c>
      <c r="P14525" s="29">
        <f t="shared" si="568"/>
        <v>0.70000000000000007</v>
      </c>
    </row>
    <row r="14526" spans="1:16" hidden="1" x14ac:dyDescent="0.25">
      <c r="A14526">
        <v>196726888</v>
      </c>
      <c r="B14526">
        <v>803407</v>
      </c>
      <c r="C14526" t="s">
        <v>317</v>
      </c>
      <c r="D14526">
        <v>2021735</v>
      </c>
      <c r="E14526" t="s">
        <v>252</v>
      </c>
      <c r="F14526" t="s">
        <v>214</v>
      </c>
      <c r="G14526" t="s">
        <v>215</v>
      </c>
      <c r="H14526">
        <v>2</v>
      </c>
      <c r="I14526">
        <v>2017</v>
      </c>
      <c r="J14526">
        <v>2</v>
      </c>
      <c r="L14526">
        <v>23098313</v>
      </c>
      <c r="M14526">
        <v>5.3</v>
      </c>
      <c r="P14526" s="29">
        <f t="shared" ref="P14526:P14589" si="569">IF(AND(ISNUMBER(M14526),H14526&lt;&gt;4),(M14526-1)/6,IF(H14526=4,"DRP",IF(AND(H14526=3,M14526="NA"),"BAD",IF(AND(H14526=2),"CVL",IF(AND(H14526=1,ISBLANK(M14526)),"NULL","UNK")))))</f>
        <v>0.71666666666666667</v>
      </c>
    </row>
    <row r="14527" spans="1:16" hidden="1" x14ac:dyDescent="0.25">
      <c r="A14527">
        <v>196726888</v>
      </c>
      <c r="B14527">
        <v>803407</v>
      </c>
      <c r="C14527" t="s">
        <v>317</v>
      </c>
      <c r="D14527">
        <v>2019271</v>
      </c>
      <c r="E14527" t="s">
        <v>236</v>
      </c>
      <c r="F14527" t="s">
        <v>214</v>
      </c>
      <c r="G14527" t="s">
        <v>215</v>
      </c>
      <c r="H14527">
        <v>2</v>
      </c>
      <c r="I14527">
        <v>2017</v>
      </c>
      <c r="J14527">
        <v>2</v>
      </c>
      <c r="L14527">
        <v>23097908</v>
      </c>
      <c r="M14527">
        <v>6</v>
      </c>
      <c r="P14527" s="29">
        <f t="shared" si="569"/>
        <v>0.83333333333333337</v>
      </c>
    </row>
    <row r="14528" spans="1:16" hidden="1" x14ac:dyDescent="0.25">
      <c r="A14528">
        <v>196726888</v>
      </c>
      <c r="B14528">
        <v>803407</v>
      </c>
      <c r="C14528" t="s">
        <v>317</v>
      </c>
      <c r="D14528">
        <v>2004099</v>
      </c>
      <c r="E14528" t="s">
        <v>245</v>
      </c>
      <c r="F14528" t="s">
        <v>214</v>
      </c>
      <c r="G14528" t="s">
        <v>215</v>
      </c>
      <c r="H14528">
        <v>2</v>
      </c>
      <c r="I14528">
        <v>2017</v>
      </c>
      <c r="J14528">
        <v>2</v>
      </c>
      <c r="L14528">
        <v>23098976</v>
      </c>
      <c r="M14528">
        <v>4.7</v>
      </c>
      <c r="P14528" s="29">
        <f t="shared" si="569"/>
        <v>0.6166666666666667</v>
      </c>
    </row>
    <row r="14529" spans="1:16" hidden="1" x14ac:dyDescent="0.25">
      <c r="A14529">
        <v>196726888</v>
      </c>
      <c r="B14529">
        <v>803407</v>
      </c>
      <c r="C14529" t="s">
        <v>317</v>
      </c>
      <c r="D14529">
        <v>2021993</v>
      </c>
      <c r="E14529" t="s">
        <v>256</v>
      </c>
      <c r="F14529" t="s">
        <v>214</v>
      </c>
      <c r="G14529" t="s">
        <v>215</v>
      </c>
      <c r="H14529">
        <v>2</v>
      </c>
      <c r="I14529">
        <v>2018</v>
      </c>
      <c r="J14529">
        <v>1</v>
      </c>
      <c r="L14529">
        <v>23107716</v>
      </c>
      <c r="M14529">
        <v>4.0999999999999996</v>
      </c>
      <c r="P14529" s="29">
        <f t="shared" si="569"/>
        <v>0.51666666666666661</v>
      </c>
    </row>
    <row r="14530" spans="1:16" hidden="1" x14ac:dyDescent="0.25">
      <c r="A14530">
        <v>196726888</v>
      </c>
      <c r="B14530">
        <v>803407</v>
      </c>
      <c r="C14530" t="s">
        <v>317</v>
      </c>
      <c r="D14530">
        <v>2021874</v>
      </c>
      <c r="E14530" t="s">
        <v>226</v>
      </c>
      <c r="F14530" t="s">
        <v>214</v>
      </c>
      <c r="G14530" t="s">
        <v>215</v>
      </c>
      <c r="H14530">
        <v>2</v>
      </c>
      <c r="I14530">
        <v>2018</v>
      </c>
      <c r="J14530">
        <v>1</v>
      </c>
      <c r="L14530">
        <v>23108398</v>
      </c>
      <c r="M14530">
        <v>5.0999999999999996</v>
      </c>
      <c r="P14530" s="29">
        <f t="shared" si="569"/>
        <v>0.68333333333333324</v>
      </c>
    </row>
    <row r="14531" spans="1:16" hidden="1" x14ac:dyDescent="0.25">
      <c r="A14531">
        <v>196726888</v>
      </c>
      <c r="B14531">
        <v>803407</v>
      </c>
      <c r="C14531" t="s">
        <v>317</v>
      </c>
      <c r="D14531">
        <v>2021781</v>
      </c>
      <c r="E14531" t="s">
        <v>235</v>
      </c>
      <c r="F14531" t="s">
        <v>214</v>
      </c>
      <c r="G14531" t="s">
        <v>215</v>
      </c>
      <c r="H14531">
        <v>2</v>
      </c>
      <c r="I14531">
        <v>2018</v>
      </c>
      <c r="J14531">
        <v>1</v>
      </c>
      <c r="L14531">
        <v>23108207</v>
      </c>
      <c r="M14531">
        <v>4.0999999999999996</v>
      </c>
      <c r="P14531" s="29">
        <f t="shared" si="569"/>
        <v>0.51666666666666661</v>
      </c>
    </row>
    <row r="14532" spans="1:16" hidden="1" x14ac:dyDescent="0.25">
      <c r="A14532">
        <v>196726888</v>
      </c>
      <c r="B14532">
        <v>803407</v>
      </c>
      <c r="C14532" t="s">
        <v>317</v>
      </c>
      <c r="D14532">
        <v>2021638</v>
      </c>
      <c r="E14532" t="s">
        <v>250</v>
      </c>
      <c r="F14532" t="s">
        <v>214</v>
      </c>
      <c r="G14532" t="s">
        <v>215</v>
      </c>
      <c r="H14532">
        <v>2</v>
      </c>
      <c r="I14532">
        <v>2018</v>
      </c>
      <c r="J14532">
        <v>1</v>
      </c>
      <c r="L14532">
        <v>23108054</v>
      </c>
      <c r="M14532">
        <v>5</v>
      </c>
      <c r="P14532" s="29">
        <f t="shared" si="569"/>
        <v>0.66666666666666663</v>
      </c>
    </row>
    <row r="14533" spans="1:16" hidden="1" x14ac:dyDescent="0.25">
      <c r="A14533">
        <v>196726888</v>
      </c>
      <c r="B14533">
        <v>803407</v>
      </c>
      <c r="C14533" t="s">
        <v>317</v>
      </c>
      <c r="D14533">
        <v>2021596</v>
      </c>
      <c r="E14533" t="s">
        <v>294</v>
      </c>
      <c r="F14533" t="s">
        <v>214</v>
      </c>
      <c r="G14533" t="s">
        <v>215</v>
      </c>
      <c r="H14533">
        <v>2</v>
      </c>
      <c r="I14533">
        <v>2018</v>
      </c>
      <c r="J14533">
        <v>1</v>
      </c>
      <c r="L14533">
        <v>23108100</v>
      </c>
      <c r="M14533">
        <v>4.5999999999999996</v>
      </c>
      <c r="P14533" s="29">
        <f t="shared" si="569"/>
        <v>0.6</v>
      </c>
    </row>
    <row r="14534" spans="1:16" hidden="1" x14ac:dyDescent="0.25">
      <c r="A14534">
        <v>196726888</v>
      </c>
      <c r="B14534">
        <v>803407</v>
      </c>
      <c r="C14534" t="s">
        <v>317</v>
      </c>
      <c r="D14534">
        <v>2019272</v>
      </c>
      <c r="E14534" t="s">
        <v>249</v>
      </c>
      <c r="F14534" t="s">
        <v>214</v>
      </c>
      <c r="G14534" t="s">
        <v>215</v>
      </c>
      <c r="H14534">
        <v>2</v>
      </c>
      <c r="I14534">
        <v>2018</v>
      </c>
      <c r="J14534">
        <v>1</v>
      </c>
      <c r="L14534">
        <v>23104913</v>
      </c>
      <c r="M14534">
        <v>5.7</v>
      </c>
      <c r="P14534" s="29">
        <f t="shared" si="569"/>
        <v>0.78333333333333333</v>
      </c>
    </row>
    <row r="14535" spans="1:16" hidden="1" x14ac:dyDescent="0.25">
      <c r="A14535">
        <v>196726888</v>
      </c>
      <c r="B14535">
        <v>803407</v>
      </c>
      <c r="C14535" t="s">
        <v>317</v>
      </c>
      <c r="D14535">
        <v>2019273</v>
      </c>
      <c r="E14535" t="s">
        <v>248</v>
      </c>
      <c r="F14535" t="s">
        <v>214</v>
      </c>
      <c r="G14535" t="s">
        <v>215</v>
      </c>
      <c r="H14535">
        <v>2</v>
      </c>
      <c r="I14535">
        <v>2018</v>
      </c>
      <c r="J14535">
        <v>2</v>
      </c>
      <c r="L14535">
        <v>23115045</v>
      </c>
      <c r="M14535">
        <v>5.3</v>
      </c>
      <c r="P14535" s="29">
        <f t="shared" si="569"/>
        <v>0.71666666666666667</v>
      </c>
    </row>
    <row r="14536" spans="1:16" hidden="1" x14ac:dyDescent="0.25">
      <c r="A14536">
        <v>196726888</v>
      </c>
      <c r="B14536">
        <v>803407</v>
      </c>
      <c r="C14536" t="s">
        <v>317</v>
      </c>
      <c r="D14536">
        <v>2021706</v>
      </c>
      <c r="E14536" t="s">
        <v>271</v>
      </c>
      <c r="F14536" t="s">
        <v>214</v>
      </c>
      <c r="G14536" t="s">
        <v>215</v>
      </c>
      <c r="H14536">
        <v>2</v>
      </c>
      <c r="I14536">
        <v>2018</v>
      </c>
      <c r="J14536">
        <v>2</v>
      </c>
      <c r="L14536">
        <v>23116175</v>
      </c>
      <c r="M14536">
        <v>6.5</v>
      </c>
      <c r="P14536" s="29">
        <f t="shared" si="569"/>
        <v>0.91666666666666663</v>
      </c>
    </row>
    <row r="14537" spans="1:16" hidden="1" x14ac:dyDescent="0.25">
      <c r="A14537">
        <v>196726888</v>
      </c>
      <c r="B14537">
        <v>803407</v>
      </c>
      <c r="C14537" t="s">
        <v>317</v>
      </c>
      <c r="D14537">
        <v>2021679</v>
      </c>
      <c r="E14537" t="s">
        <v>259</v>
      </c>
      <c r="F14537" t="s">
        <v>214</v>
      </c>
      <c r="G14537" t="s">
        <v>215</v>
      </c>
      <c r="H14537">
        <v>2</v>
      </c>
      <c r="I14537">
        <v>2018</v>
      </c>
      <c r="J14537">
        <v>2</v>
      </c>
      <c r="L14537">
        <v>23116297</v>
      </c>
      <c r="M14537">
        <v>6.1</v>
      </c>
      <c r="P14537" s="29">
        <f t="shared" si="569"/>
        <v>0.85</v>
      </c>
    </row>
    <row r="14538" spans="1:16" hidden="1" x14ac:dyDescent="0.25">
      <c r="A14538">
        <v>196726888</v>
      </c>
      <c r="B14538">
        <v>803407</v>
      </c>
      <c r="C14538" t="s">
        <v>317</v>
      </c>
      <c r="D14538">
        <v>2021640</v>
      </c>
      <c r="E14538" t="s">
        <v>227</v>
      </c>
      <c r="F14538" t="s">
        <v>214</v>
      </c>
      <c r="G14538" t="s">
        <v>215</v>
      </c>
      <c r="H14538">
        <v>2</v>
      </c>
      <c r="I14538">
        <v>2018</v>
      </c>
      <c r="J14538">
        <v>2</v>
      </c>
      <c r="L14538">
        <v>23116289</v>
      </c>
      <c r="M14538">
        <v>6</v>
      </c>
      <c r="P14538" s="29">
        <f t="shared" si="569"/>
        <v>0.83333333333333337</v>
      </c>
    </row>
    <row r="14539" spans="1:16" hidden="1" x14ac:dyDescent="0.25">
      <c r="A14539">
        <v>196726888</v>
      </c>
      <c r="B14539">
        <v>803407</v>
      </c>
      <c r="C14539" t="s">
        <v>317</v>
      </c>
      <c r="D14539">
        <v>2021725</v>
      </c>
      <c r="E14539" t="s">
        <v>257</v>
      </c>
      <c r="F14539" t="s">
        <v>214</v>
      </c>
      <c r="G14539" t="s">
        <v>215</v>
      </c>
      <c r="H14539">
        <v>2</v>
      </c>
      <c r="I14539">
        <v>2018</v>
      </c>
      <c r="J14539">
        <v>2</v>
      </c>
      <c r="L14539">
        <v>23115854</v>
      </c>
      <c r="M14539">
        <v>5.3</v>
      </c>
      <c r="P14539" s="29">
        <f t="shared" si="569"/>
        <v>0.71666666666666667</v>
      </c>
    </row>
    <row r="14540" spans="1:16" hidden="1" x14ac:dyDescent="0.25">
      <c r="A14540">
        <v>196726888</v>
      </c>
      <c r="B14540">
        <v>803407</v>
      </c>
      <c r="C14540" t="s">
        <v>317</v>
      </c>
      <c r="D14540">
        <v>2021787</v>
      </c>
      <c r="E14540" t="s">
        <v>292</v>
      </c>
      <c r="F14540" t="s">
        <v>214</v>
      </c>
      <c r="G14540" t="s">
        <v>215</v>
      </c>
      <c r="H14540">
        <v>2</v>
      </c>
      <c r="I14540">
        <v>2019</v>
      </c>
      <c r="J14540">
        <v>1</v>
      </c>
      <c r="L14540">
        <v>23119964</v>
      </c>
      <c r="M14540">
        <v>5.2</v>
      </c>
      <c r="P14540" s="29">
        <f t="shared" si="569"/>
        <v>0.70000000000000007</v>
      </c>
    </row>
    <row r="14541" spans="1:16" hidden="1" x14ac:dyDescent="0.25">
      <c r="A14541">
        <v>196726888</v>
      </c>
      <c r="B14541">
        <v>803407</v>
      </c>
      <c r="C14541" t="s">
        <v>317</v>
      </c>
      <c r="D14541">
        <v>2021604</v>
      </c>
      <c r="E14541" t="s">
        <v>330</v>
      </c>
      <c r="F14541" t="s">
        <v>214</v>
      </c>
      <c r="G14541" t="s">
        <v>215</v>
      </c>
      <c r="H14541">
        <v>2</v>
      </c>
      <c r="I14541">
        <v>2019</v>
      </c>
      <c r="J14541">
        <v>1</v>
      </c>
      <c r="L14541">
        <v>23120757</v>
      </c>
      <c r="M14541">
        <v>4.8</v>
      </c>
      <c r="P14541" s="29">
        <f t="shared" si="569"/>
        <v>0.6333333333333333</v>
      </c>
    </row>
    <row r="14542" spans="1:16" hidden="1" x14ac:dyDescent="0.25">
      <c r="A14542">
        <v>196726888</v>
      </c>
      <c r="B14542">
        <v>803407</v>
      </c>
      <c r="C14542" t="s">
        <v>317</v>
      </c>
      <c r="D14542">
        <v>2021868</v>
      </c>
      <c r="E14542" t="s">
        <v>331</v>
      </c>
      <c r="F14542" t="s">
        <v>214</v>
      </c>
      <c r="G14542" t="s">
        <v>215</v>
      </c>
      <c r="H14542">
        <v>2</v>
      </c>
      <c r="I14542">
        <v>2019</v>
      </c>
      <c r="J14542">
        <v>1</v>
      </c>
      <c r="L14542">
        <v>23120758</v>
      </c>
      <c r="M14542">
        <v>5.3</v>
      </c>
      <c r="P14542" s="29">
        <f t="shared" si="569"/>
        <v>0.71666666666666667</v>
      </c>
    </row>
    <row r="14543" spans="1:16" hidden="1" x14ac:dyDescent="0.25">
      <c r="A14543">
        <v>196726888</v>
      </c>
      <c r="B14543">
        <v>803407</v>
      </c>
      <c r="C14543" t="s">
        <v>317</v>
      </c>
      <c r="D14543">
        <v>2019274</v>
      </c>
      <c r="E14543" t="s">
        <v>247</v>
      </c>
      <c r="F14543" t="s">
        <v>214</v>
      </c>
      <c r="G14543" t="s">
        <v>215</v>
      </c>
      <c r="H14543">
        <v>2</v>
      </c>
      <c r="I14543">
        <v>2019</v>
      </c>
      <c r="J14543">
        <v>1</v>
      </c>
      <c r="L14543">
        <v>23122026</v>
      </c>
      <c r="M14543">
        <v>5.0999999999999996</v>
      </c>
      <c r="P14543" s="29">
        <f t="shared" si="569"/>
        <v>0.68333333333333324</v>
      </c>
    </row>
    <row r="14544" spans="1:16" hidden="1" x14ac:dyDescent="0.25">
      <c r="A14544">
        <v>196726888</v>
      </c>
      <c r="B14544">
        <v>803407</v>
      </c>
      <c r="C14544" t="s">
        <v>317</v>
      </c>
      <c r="D14544">
        <v>2021615</v>
      </c>
      <c r="E14544" t="s">
        <v>255</v>
      </c>
      <c r="F14544" t="s">
        <v>214</v>
      </c>
      <c r="G14544" t="s">
        <v>215</v>
      </c>
      <c r="H14544">
        <v>2</v>
      </c>
      <c r="I14544">
        <v>2019</v>
      </c>
      <c r="J14544">
        <v>1</v>
      </c>
      <c r="L14544">
        <v>23120231</v>
      </c>
      <c r="M14544">
        <v>6</v>
      </c>
      <c r="P14544" s="29">
        <f t="shared" si="569"/>
        <v>0.83333333333333337</v>
      </c>
    </row>
    <row r="14545" spans="1:16" hidden="1" x14ac:dyDescent="0.25">
      <c r="A14545">
        <v>196726888</v>
      </c>
      <c r="B14545">
        <v>803407</v>
      </c>
      <c r="C14545" t="s">
        <v>317</v>
      </c>
      <c r="D14545">
        <v>2004520</v>
      </c>
      <c r="E14545" t="s">
        <v>335</v>
      </c>
      <c r="F14545" t="s">
        <v>214</v>
      </c>
      <c r="G14545" t="s">
        <v>215</v>
      </c>
      <c r="H14545">
        <v>1</v>
      </c>
      <c r="I14545">
        <v>2019</v>
      </c>
      <c r="J14545">
        <v>2</v>
      </c>
      <c r="L14545">
        <v>23128688</v>
      </c>
      <c r="P14545" s="29" t="str">
        <f t="shared" si="569"/>
        <v>NULL</v>
      </c>
    </row>
    <row r="14546" spans="1:16" hidden="1" x14ac:dyDescent="0.25">
      <c r="A14546">
        <v>196726888</v>
      </c>
      <c r="B14546">
        <v>803407</v>
      </c>
      <c r="C14546" t="s">
        <v>317</v>
      </c>
      <c r="D14546">
        <v>2021740</v>
      </c>
      <c r="E14546" t="s">
        <v>332</v>
      </c>
      <c r="F14546" t="s">
        <v>214</v>
      </c>
      <c r="G14546" t="s">
        <v>215</v>
      </c>
      <c r="H14546">
        <v>1</v>
      </c>
      <c r="I14546">
        <v>2019</v>
      </c>
      <c r="J14546">
        <v>2</v>
      </c>
      <c r="L14546">
        <v>23128691</v>
      </c>
      <c r="P14546" s="29" t="str">
        <f t="shared" si="569"/>
        <v>NULL</v>
      </c>
    </row>
    <row r="14547" spans="1:16" hidden="1" x14ac:dyDescent="0.25">
      <c r="A14547">
        <v>196726888</v>
      </c>
      <c r="B14547">
        <v>803407</v>
      </c>
      <c r="C14547" t="s">
        <v>317</v>
      </c>
      <c r="D14547">
        <v>2021606</v>
      </c>
      <c r="E14547" t="s">
        <v>333</v>
      </c>
      <c r="F14547" t="s">
        <v>214</v>
      </c>
      <c r="G14547" t="s">
        <v>215</v>
      </c>
      <c r="H14547">
        <v>1</v>
      </c>
      <c r="I14547">
        <v>2019</v>
      </c>
      <c r="J14547">
        <v>2</v>
      </c>
      <c r="L14547">
        <v>23128690</v>
      </c>
      <c r="P14547" s="29" t="str">
        <f t="shared" si="569"/>
        <v>NULL</v>
      </c>
    </row>
    <row r="14548" spans="1:16" hidden="1" x14ac:dyDescent="0.25">
      <c r="A14548">
        <v>196726888</v>
      </c>
      <c r="B14548">
        <v>803407</v>
      </c>
      <c r="C14548" t="s">
        <v>317</v>
      </c>
      <c r="D14548">
        <v>2004522</v>
      </c>
      <c r="E14548" t="s">
        <v>334</v>
      </c>
      <c r="F14548" t="s">
        <v>214</v>
      </c>
      <c r="G14548" t="s">
        <v>215</v>
      </c>
      <c r="H14548">
        <v>1</v>
      </c>
      <c r="I14548">
        <v>2019</v>
      </c>
      <c r="J14548">
        <v>2</v>
      </c>
      <c r="L14548">
        <v>23128689</v>
      </c>
      <c r="P14548" s="29" t="str">
        <f t="shared" si="569"/>
        <v>NULL</v>
      </c>
    </row>
    <row r="14549" spans="1:16" hidden="1" x14ac:dyDescent="0.25">
      <c r="A14549">
        <v>196726888</v>
      </c>
      <c r="B14549">
        <v>803407</v>
      </c>
      <c r="C14549" t="s">
        <v>317</v>
      </c>
      <c r="D14549">
        <v>2021594</v>
      </c>
      <c r="E14549" t="s">
        <v>342</v>
      </c>
      <c r="F14549" t="s">
        <v>214</v>
      </c>
      <c r="G14549" t="s">
        <v>215</v>
      </c>
      <c r="H14549">
        <v>1</v>
      </c>
      <c r="I14549">
        <v>2019</v>
      </c>
      <c r="J14549">
        <v>2</v>
      </c>
      <c r="L14549">
        <v>23128697</v>
      </c>
      <c r="P14549" s="29" t="str">
        <f t="shared" si="569"/>
        <v>NULL</v>
      </c>
    </row>
    <row r="14550" spans="1:16" hidden="1" x14ac:dyDescent="0.25">
      <c r="A14550">
        <v>196726888</v>
      </c>
      <c r="B14550">
        <v>803407</v>
      </c>
      <c r="C14550" t="s">
        <v>317</v>
      </c>
      <c r="D14550">
        <v>2021742</v>
      </c>
      <c r="E14550" t="s">
        <v>262</v>
      </c>
      <c r="F14550" t="s">
        <v>214</v>
      </c>
      <c r="G14550" t="s">
        <v>215</v>
      </c>
      <c r="H14550">
        <v>1</v>
      </c>
      <c r="I14550">
        <v>2019</v>
      </c>
      <c r="J14550">
        <v>2</v>
      </c>
      <c r="L14550">
        <v>23120240</v>
      </c>
      <c r="P14550" s="29" t="str">
        <f t="shared" si="569"/>
        <v>NULL</v>
      </c>
    </row>
    <row r="14551" spans="1:16" hidden="1" x14ac:dyDescent="0.25">
      <c r="A14551">
        <v>196730923</v>
      </c>
      <c r="B14551">
        <v>803401</v>
      </c>
      <c r="C14551" t="s">
        <v>318</v>
      </c>
      <c r="D14551">
        <v>2004098</v>
      </c>
      <c r="E14551" t="s">
        <v>213</v>
      </c>
      <c r="F14551" t="s">
        <v>214</v>
      </c>
      <c r="G14551" t="s">
        <v>215</v>
      </c>
      <c r="H14551">
        <v>2</v>
      </c>
      <c r="I14551">
        <v>2016</v>
      </c>
      <c r="J14551">
        <v>1</v>
      </c>
      <c r="L14551">
        <v>23081501</v>
      </c>
      <c r="M14551">
        <v>5.4</v>
      </c>
      <c r="P14551" s="29">
        <f t="shared" si="569"/>
        <v>0.73333333333333339</v>
      </c>
    </row>
    <row r="14552" spans="1:16" hidden="1" x14ac:dyDescent="0.25">
      <c r="A14552">
        <v>196730923</v>
      </c>
      <c r="B14552">
        <v>803401</v>
      </c>
      <c r="C14552" t="s">
        <v>318</v>
      </c>
      <c r="D14552">
        <v>2021600</v>
      </c>
      <c r="E14552" t="s">
        <v>219</v>
      </c>
      <c r="F14552" t="s">
        <v>214</v>
      </c>
      <c r="G14552" t="s">
        <v>215</v>
      </c>
      <c r="H14552">
        <v>2</v>
      </c>
      <c r="I14552">
        <v>2016</v>
      </c>
      <c r="J14552">
        <v>1</v>
      </c>
      <c r="L14552">
        <v>23081078</v>
      </c>
      <c r="M14552">
        <v>6</v>
      </c>
      <c r="P14552" s="29">
        <f t="shared" si="569"/>
        <v>0.83333333333333337</v>
      </c>
    </row>
    <row r="14553" spans="1:16" hidden="1" x14ac:dyDescent="0.25">
      <c r="A14553">
        <v>196730923</v>
      </c>
      <c r="B14553">
        <v>803401</v>
      </c>
      <c r="C14553" t="s">
        <v>318</v>
      </c>
      <c r="D14553">
        <v>2005099</v>
      </c>
      <c r="E14553" t="s">
        <v>217</v>
      </c>
      <c r="F14553" t="s">
        <v>214</v>
      </c>
      <c r="G14553" t="s">
        <v>215</v>
      </c>
      <c r="H14553">
        <v>2</v>
      </c>
      <c r="I14553">
        <v>2016</v>
      </c>
      <c r="J14553">
        <v>1</v>
      </c>
      <c r="L14553">
        <v>23081299</v>
      </c>
      <c r="M14553">
        <v>5.7</v>
      </c>
      <c r="P14553" s="29">
        <f t="shared" si="569"/>
        <v>0.78333333333333333</v>
      </c>
    </row>
    <row r="14554" spans="1:16" hidden="1" x14ac:dyDescent="0.25">
      <c r="A14554">
        <v>196730923</v>
      </c>
      <c r="B14554">
        <v>803401</v>
      </c>
      <c r="C14554" t="s">
        <v>318</v>
      </c>
      <c r="D14554">
        <v>2005118</v>
      </c>
      <c r="E14554" t="s">
        <v>223</v>
      </c>
      <c r="F14554" t="s">
        <v>214</v>
      </c>
      <c r="G14554" t="s">
        <v>215</v>
      </c>
      <c r="H14554">
        <v>2</v>
      </c>
      <c r="I14554">
        <v>2016</v>
      </c>
      <c r="J14554">
        <v>1</v>
      </c>
      <c r="L14554">
        <v>23081292</v>
      </c>
      <c r="M14554">
        <v>5.6</v>
      </c>
      <c r="P14554" s="29">
        <f t="shared" si="569"/>
        <v>0.76666666666666661</v>
      </c>
    </row>
    <row r="14555" spans="1:16" hidden="1" x14ac:dyDescent="0.25">
      <c r="A14555">
        <v>196730923</v>
      </c>
      <c r="B14555">
        <v>803401</v>
      </c>
      <c r="C14555" t="s">
        <v>318</v>
      </c>
      <c r="D14555">
        <v>2021754</v>
      </c>
      <c r="E14555" t="s">
        <v>216</v>
      </c>
      <c r="F14555" t="s">
        <v>214</v>
      </c>
      <c r="G14555" t="s">
        <v>215</v>
      </c>
      <c r="H14555">
        <v>2</v>
      </c>
      <c r="I14555">
        <v>2016</v>
      </c>
      <c r="J14555">
        <v>1</v>
      </c>
      <c r="L14555">
        <v>23081090</v>
      </c>
      <c r="M14555">
        <v>5</v>
      </c>
      <c r="P14555" s="29">
        <f t="shared" si="569"/>
        <v>0.66666666666666663</v>
      </c>
    </row>
    <row r="14556" spans="1:16" hidden="1" x14ac:dyDescent="0.25">
      <c r="A14556">
        <v>196730923</v>
      </c>
      <c r="B14556">
        <v>803401</v>
      </c>
      <c r="C14556" t="s">
        <v>318</v>
      </c>
      <c r="D14556">
        <v>2005102</v>
      </c>
      <c r="E14556" t="s">
        <v>218</v>
      </c>
      <c r="F14556" t="s">
        <v>214</v>
      </c>
      <c r="G14556" t="s">
        <v>215</v>
      </c>
      <c r="H14556">
        <v>2</v>
      </c>
      <c r="I14556">
        <v>2016</v>
      </c>
      <c r="J14556">
        <v>1</v>
      </c>
      <c r="L14556">
        <v>23081381</v>
      </c>
      <c r="M14556">
        <v>6</v>
      </c>
      <c r="P14556" s="29">
        <f t="shared" si="569"/>
        <v>0.83333333333333337</v>
      </c>
    </row>
    <row r="14557" spans="1:16" hidden="1" x14ac:dyDescent="0.25">
      <c r="A14557">
        <v>196730923</v>
      </c>
      <c r="B14557">
        <v>803401</v>
      </c>
      <c r="C14557" t="s">
        <v>318</v>
      </c>
      <c r="D14557">
        <v>2004116</v>
      </c>
      <c r="E14557" t="s">
        <v>229</v>
      </c>
      <c r="F14557" t="s">
        <v>214</v>
      </c>
      <c r="G14557" t="s">
        <v>215</v>
      </c>
      <c r="H14557">
        <v>4</v>
      </c>
      <c r="I14557">
        <v>2016</v>
      </c>
      <c r="J14557">
        <v>2</v>
      </c>
      <c r="L14557">
        <v>23085554</v>
      </c>
      <c r="P14557" s="29" t="str">
        <f t="shared" si="569"/>
        <v>DRP</v>
      </c>
    </row>
    <row r="14558" spans="1:16" hidden="1" x14ac:dyDescent="0.25">
      <c r="A14558">
        <v>196730923</v>
      </c>
      <c r="B14558">
        <v>803401</v>
      </c>
      <c r="C14558" t="s">
        <v>318</v>
      </c>
      <c r="D14558">
        <v>2004112</v>
      </c>
      <c r="E14558" t="s">
        <v>244</v>
      </c>
      <c r="F14558" t="s">
        <v>214</v>
      </c>
      <c r="G14558" t="s">
        <v>215</v>
      </c>
      <c r="H14558">
        <v>2</v>
      </c>
      <c r="I14558">
        <v>2016</v>
      </c>
      <c r="J14558">
        <v>2</v>
      </c>
      <c r="L14558">
        <v>23085500</v>
      </c>
      <c r="M14558">
        <v>6.3</v>
      </c>
      <c r="P14558" s="29">
        <f t="shared" si="569"/>
        <v>0.8833333333333333</v>
      </c>
    </row>
    <row r="14559" spans="1:16" hidden="1" x14ac:dyDescent="0.25">
      <c r="A14559">
        <v>196730923</v>
      </c>
      <c r="B14559">
        <v>803401</v>
      </c>
      <c r="C14559" t="s">
        <v>318</v>
      </c>
      <c r="D14559">
        <v>2004099</v>
      </c>
      <c r="E14559" t="s">
        <v>245</v>
      </c>
      <c r="F14559" t="s">
        <v>214</v>
      </c>
      <c r="G14559" t="s">
        <v>215</v>
      </c>
      <c r="H14559">
        <v>3</v>
      </c>
      <c r="I14559">
        <v>2016</v>
      </c>
      <c r="J14559">
        <v>2</v>
      </c>
      <c r="L14559">
        <v>23085313</v>
      </c>
      <c r="M14559" t="s">
        <v>221</v>
      </c>
      <c r="P14559" s="29" t="str">
        <f t="shared" si="569"/>
        <v>BAD</v>
      </c>
    </row>
    <row r="14560" spans="1:16" hidden="1" x14ac:dyDescent="0.25">
      <c r="A14560">
        <v>196730923</v>
      </c>
      <c r="B14560">
        <v>803401</v>
      </c>
      <c r="C14560" t="s">
        <v>318</v>
      </c>
      <c r="D14560">
        <v>2021580</v>
      </c>
      <c r="E14560" t="s">
        <v>241</v>
      </c>
      <c r="F14560" t="s">
        <v>214</v>
      </c>
      <c r="G14560" t="s">
        <v>215</v>
      </c>
      <c r="H14560">
        <v>3</v>
      </c>
      <c r="I14560">
        <v>2016</v>
      </c>
      <c r="J14560">
        <v>2</v>
      </c>
      <c r="L14560">
        <v>23086826</v>
      </c>
      <c r="M14560">
        <v>2.9</v>
      </c>
      <c r="P14560" s="29">
        <f t="shared" si="569"/>
        <v>0.31666666666666665</v>
      </c>
    </row>
    <row r="14561" spans="1:16" hidden="1" x14ac:dyDescent="0.25">
      <c r="A14561">
        <v>196730923</v>
      </c>
      <c r="B14561">
        <v>803401</v>
      </c>
      <c r="C14561" t="s">
        <v>318</v>
      </c>
      <c r="D14561">
        <v>2021602</v>
      </c>
      <c r="E14561" t="s">
        <v>242</v>
      </c>
      <c r="F14561" t="s">
        <v>214</v>
      </c>
      <c r="G14561" t="s">
        <v>215</v>
      </c>
      <c r="H14561">
        <v>3</v>
      </c>
      <c r="I14561">
        <v>2016</v>
      </c>
      <c r="J14561">
        <v>2</v>
      </c>
      <c r="L14561">
        <v>23086747</v>
      </c>
      <c r="M14561">
        <v>3.3</v>
      </c>
      <c r="P14561" s="29">
        <f t="shared" si="569"/>
        <v>0.3833333333333333</v>
      </c>
    </row>
    <row r="14562" spans="1:16" hidden="1" x14ac:dyDescent="0.25">
      <c r="A14562">
        <v>196730923</v>
      </c>
      <c r="B14562">
        <v>803401</v>
      </c>
      <c r="C14562" t="s">
        <v>318</v>
      </c>
      <c r="D14562">
        <v>2021756</v>
      </c>
      <c r="E14562" t="s">
        <v>253</v>
      </c>
      <c r="F14562" t="s">
        <v>214</v>
      </c>
      <c r="G14562" t="s">
        <v>215</v>
      </c>
      <c r="H14562">
        <v>3</v>
      </c>
      <c r="I14562">
        <v>2016</v>
      </c>
      <c r="J14562">
        <v>2</v>
      </c>
      <c r="L14562">
        <v>23086834</v>
      </c>
      <c r="M14562">
        <v>3.3</v>
      </c>
      <c r="P14562" s="29">
        <f t="shared" si="569"/>
        <v>0.3833333333333333</v>
      </c>
    </row>
    <row r="14563" spans="1:16" hidden="1" x14ac:dyDescent="0.25">
      <c r="A14563">
        <v>196730923</v>
      </c>
      <c r="B14563">
        <v>803401</v>
      </c>
      <c r="C14563" t="s">
        <v>318</v>
      </c>
      <c r="D14563">
        <v>2005117</v>
      </c>
      <c r="E14563" t="s">
        <v>220</v>
      </c>
      <c r="F14563" t="s">
        <v>214</v>
      </c>
      <c r="G14563" t="s">
        <v>215</v>
      </c>
      <c r="H14563">
        <v>3</v>
      </c>
      <c r="I14563">
        <v>2016</v>
      </c>
      <c r="J14563">
        <v>2</v>
      </c>
      <c r="L14563">
        <v>23084477</v>
      </c>
      <c r="M14563">
        <v>1.3</v>
      </c>
      <c r="P14563" s="29">
        <f t="shared" si="569"/>
        <v>5.000000000000001E-2</v>
      </c>
    </row>
    <row r="14564" spans="1:16" hidden="1" x14ac:dyDescent="0.25">
      <c r="A14564">
        <v>196730923</v>
      </c>
      <c r="B14564">
        <v>803401</v>
      </c>
      <c r="C14564" t="s">
        <v>318</v>
      </c>
      <c r="D14564">
        <v>2021763</v>
      </c>
      <c r="E14564" t="s">
        <v>298</v>
      </c>
      <c r="F14564" t="s">
        <v>214</v>
      </c>
      <c r="G14564" t="s">
        <v>215</v>
      </c>
      <c r="H14564">
        <v>2</v>
      </c>
      <c r="I14564">
        <v>2016</v>
      </c>
      <c r="J14564">
        <v>2</v>
      </c>
      <c r="L14564">
        <v>23086847</v>
      </c>
      <c r="M14564">
        <v>4.0999999999999996</v>
      </c>
      <c r="P14564" s="29">
        <f t="shared" si="569"/>
        <v>0.51666666666666661</v>
      </c>
    </row>
    <row r="14565" spans="1:16" hidden="1" x14ac:dyDescent="0.25">
      <c r="A14565">
        <v>196730923</v>
      </c>
      <c r="B14565">
        <v>803401</v>
      </c>
      <c r="C14565" t="s">
        <v>318</v>
      </c>
      <c r="D14565">
        <v>2005131</v>
      </c>
      <c r="E14565" t="s">
        <v>228</v>
      </c>
      <c r="F14565" t="s">
        <v>214</v>
      </c>
      <c r="G14565" t="s">
        <v>215</v>
      </c>
      <c r="H14565">
        <v>2</v>
      </c>
      <c r="I14565">
        <v>2017</v>
      </c>
      <c r="J14565">
        <v>1</v>
      </c>
      <c r="L14565">
        <v>23093316</v>
      </c>
      <c r="M14565">
        <v>5.8</v>
      </c>
      <c r="P14565" s="29">
        <f t="shared" si="569"/>
        <v>0.79999999999999993</v>
      </c>
    </row>
    <row r="14566" spans="1:16" hidden="1" x14ac:dyDescent="0.25">
      <c r="A14566">
        <v>196730923</v>
      </c>
      <c r="B14566">
        <v>803401</v>
      </c>
      <c r="C14566" t="s">
        <v>318</v>
      </c>
      <c r="D14566">
        <v>2005117</v>
      </c>
      <c r="E14566" t="s">
        <v>220</v>
      </c>
      <c r="F14566" t="s">
        <v>214</v>
      </c>
      <c r="G14566" t="s">
        <v>215</v>
      </c>
      <c r="H14566">
        <v>2</v>
      </c>
      <c r="I14566">
        <v>2017</v>
      </c>
      <c r="J14566">
        <v>1</v>
      </c>
      <c r="L14566">
        <v>23091395</v>
      </c>
      <c r="M14566">
        <v>4.7</v>
      </c>
      <c r="P14566" s="29">
        <f t="shared" si="569"/>
        <v>0.6166666666666667</v>
      </c>
    </row>
    <row r="14567" spans="1:16" hidden="1" x14ac:dyDescent="0.25">
      <c r="A14567">
        <v>196730923</v>
      </c>
      <c r="B14567">
        <v>803401</v>
      </c>
      <c r="C14567" t="s">
        <v>318</v>
      </c>
      <c r="D14567">
        <v>2004099</v>
      </c>
      <c r="E14567" t="s">
        <v>245</v>
      </c>
      <c r="F14567" t="s">
        <v>214</v>
      </c>
      <c r="G14567" t="s">
        <v>215</v>
      </c>
      <c r="H14567">
        <v>2</v>
      </c>
      <c r="I14567">
        <v>2017</v>
      </c>
      <c r="J14567">
        <v>1</v>
      </c>
      <c r="L14567">
        <v>23092382</v>
      </c>
      <c r="M14567">
        <v>5.2</v>
      </c>
      <c r="P14567" s="29">
        <f t="shared" si="569"/>
        <v>0.70000000000000007</v>
      </c>
    </row>
    <row r="14568" spans="1:16" hidden="1" x14ac:dyDescent="0.25">
      <c r="A14568">
        <v>196730923</v>
      </c>
      <c r="B14568">
        <v>803401</v>
      </c>
      <c r="C14568" t="s">
        <v>318</v>
      </c>
      <c r="D14568">
        <v>2021580</v>
      </c>
      <c r="E14568" t="s">
        <v>241</v>
      </c>
      <c r="F14568" t="s">
        <v>214</v>
      </c>
      <c r="G14568" t="s">
        <v>215</v>
      </c>
      <c r="H14568">
        <v>2</v>
      </c>
      <c r="I14568">
        <v>2017</v>
      </c>
      <c r="J14568">
        <v>1</v>
      </c>
      <c r="L14568">
        <v>23093919</v>
      </c>
      <c r="M14568">
        <v>4</v>
      </c>
      <c r="P14568" s="29">
        <f t="shared" si="569"/>
        <v>0.5</v>
      </c>
    </row>
    <row r="14569" spans="1:16" hidden="1" x14ac:dyDescent="0.25">
      <c r="A14569">
        <v>196730923</v>
      </c>
      <c r="B14569">
        <v>803401</v>
      </c>
      <c r="C14569" t="s">
        <v>318</v>
      </c>
      <c r="D14569">
        <v>2021602</v>
      </c>
      <c r="E14569" t="s">
        <v>242</v>
      </c>
      <c r="F14569" t="s">
        <v>214</v>
      </c>
      <c r="G14569" t="s">
        <v>215</v>
      </c>
      <c r="H14569">
        <v>2</v>
      </c>
      <c r="I14569">
        <v>2017</v>
      </c>
      <c r="J14569">
        <v>1</v>
      </c>
      <c r="L14569">
        <v>23095499</v>
      </c>
      <c r="M14569">
        <v>4</v>
      </c>
      <c r="P14569" s="29">
        <f t="shared" si="569"/>
        <v>0.5</v>
      </c>
    </row>
    <row r="14570" spans="1:16" hidden="1" x14ac:dyDescent="0.25">
      <c r="A14570">
        <v>196730923</v>
      </c>
      <c r="B14570">
        <v>803401</v>
      </c>
      <c r="C14570" t="s">
        <v>318</v>
      </c>
      <c r="D14570">
        <v>2021756</v>
      </c>
      <c r="E14570" t="s">
        <v>253</v>
      </c>
      <c r="F14570" t="s">
        <v>214</v>
      </c>
      <c r="G14570" t="s">
        <v>215</v>
      </c>
      <c r="H14570">
        <v>2</v>
      </c>
      <c r="I14570">
        <v>2017</v>
      </c>
      <c r="J14570">
        <v>1</v>
      </c>
      <c r="L14570">
        <v>23093908</v>
      </c>
      <c r="M14570">
        <v>5.8</v>
      </c>
      <c r="P14570" s="29">
        <f t="shared" si="569"/>
        <v>0.79999999999999993</v>
      </c>
    </row>
    <row r="14571" spans="1:16" hidden="1" x14ac:dyDescent="0.25">
      <c r="A14571">
        <v>196730923</v>
      </c>
      <c r="B14571">
        <v>803401</v>
      </c>
      <c r="C14571" t="s">
        <v>318</v>
      </c>
      <c r="D14571">
        <v>2021781</v>
      </c>
      <c r="E14571" t="s">
        <v>235</v>
      </c>
      <c r="F14571" t="s">
        <v>214</v>
      </c>
      <c r="G14571" t="s">
        <v>215</v>
      </c>
      <c r="H14571">
        <v>4</v>
      </c>
      <c r="I14571">
        <v>2017</v>
      </c>
      <c r="J14571">
        <v>2</v>
      </c>
      <c r="L14571">
        <v>23101188</v>
      </c>
      <c r="P14571" s="29" t="str">
        <f t="shared" si="569"/>
        <v>DRP</v>
      </c>
    </row>
    <row r="14572" spans="1:16" hidden="1" x14ac:dyDescent="0.25">
      <c r="A14572">
        <v>196730923</v>
      </c>
      <c r="B14572">
        <v>803401</v>
      </c>
      <c r="C14572" t="s">
        <v>318</v>
      </c>
      <c r="D14572">
        <v>2021781</v>
      </c>
      <c r="E14572" t="s">
        <v>235</v>
      </c>
      <c r="F14572" t="s">
        <v>214</v>
      </c>
      <c r="G14572" t="s">
        <v>215</v>
      </c>
      <c r="H14572">
        <v>3</v>
      </c>
      <c r="I14572">
        <v>2017</v>
      </c>
      <c r="J14572">
        <v>2</v>
      </c>
      <c r="L14572">
        <v>23101189</v>
      </c>
      <c r="M14572" t="s">
        <v>221</v>
      </c>
      <c r="P14572" s="29" t="str">
        <f t="shared" si="569"/>
        <v>BAD</v>
      </c>
    </row>
    <row r="14573" spans="1:16" hidden="1" x14ac:dyDescent="0.25">
      <c r="A14573">
        <v>196730923</v>
      </c>
      <c r="B14573">
        <v>803401</v>
      </c>
      <c r="C14573" t="s">
        <v>318</v>
      </c>
      <c r="D14573">
        <v>2021993</v>
      </c>
      <c r="E14573" t="s">
        <v>256</v>
      </c>
      <c r="F14573" t="s">
        <v>214</v>
      </c>
      <c r="G14573" t="s">
        <v>215</v>
      </c>
      <c r="H14573">
        <v>3</v>
      </c>
      <c r="I14573">
        <v>2017</v>
      </c>
      <c r="J14573">
        <v>2</v>
      </c>
      <c r="L14573">
        <v>23097538</v>
      </c>
      <c r="M14573">
        <v>3.6</v>
      </c>
      <c r="P14573" s="29">
        <f t="shared" si="569"/>
        <v>0.43333333333333335</v>
      </c>
    </row>
    <row r="14574" spans="1:16" hidden="1" x14ac:dyDescent="0.25">
      <c r="A14574">
        <v>196730923</v>
      </c>
      <c r="B14574">
        <v>803401</v>
      </c>
      <c r="C14574" t="s">
        <v>318</v>
      </c>
      <c r="D14574">
        <v>2021596</v>
      </c>
      <c r="E14574" t="s">
        <v>294</v>
      </c>
      <c r="F14574" t="s">
        <v>214</v>
      </c>
      <c r="G14574" t="s">
        <v>215</v>
      </c>
      <c r="H14574">
        <v>3</v>
      </c>
      <c r="I14574">
        <v>2017</v>
      </c>
      <c r="J14574">
        <v>2</v>
      </c>
      <c r="L14574">
        <v>23101186</v>
      </c>
      <c r="M14574">
        <v>3.2</v>
      </c>
      <c r="P14574" s="29">
        <f t="shared" si="569"/>
        <v>0.3666666666666667</v>
      </c>
    </row>
    <row r="14575" spans="1:16" hidden="1" x14ac:dyDescent="0.25">
      <c r="A14575">
        <v>196730923</v>
      </c>
      <c r="B14575">
        <v>803401</v>
      </c>
      <c r="C14575" t="s">
        <v>318</v>
      </c>
      <c r="D14575">
        <v>2021874</v>
      </c>
      <c r="E14575" t="s">
        <v>226</v>
      </c>
      <c r="F14575" t="s">
        <v>214</v>
      </c>
      <c r="G14575" t="s">
        <v>215</v>
      </c>
      <c r="H14575">
        <v>2</v>
      </c>
      <c r="I14575">
        <v>2017</v>
      </c>
      <c r="J14575">
        <v>2</v>
      </c>
      <c r="L14575">
        <v>23101602</v>
      </c>
      <c r="M14575">
        <v>5.0999999999999996</v>
      </c>
      <c r="P14575" s="29">
        <f t="shared" si="569"/>
        <v>0.68333333333333324</v>
      </c>
    </row>
    <row r="14576" spans="1:16" hidden="1" x14ac:dyDescent="0.25">
      <c r="A14576">
        <v>196730923</v>
      </c>
      <c r="B14576">
        <v>803401</v>
      </c>
      <c r="C14576" t="s">
        <v>318</v>
      </c>
      <c r="D14576">
        <v>2021638</v>
      </c>
      <c r="E14576" t="s">
        <v>250</v>
      </c>
      <c r="F14576" t="s">
        <v>214</v>
      </c>
      <c r="G14576" t="s">
        <v>215</v>
      </c>
      <c r="H14576">
        <v>2</v>
      </c>
      <c r="I14576">
        <v>2017</v>
      </c>
      <c r="J14576">
        <v>2</v>
      </c>
      <c r="L14576">
        <v>23101182</v>
      </c>
      <c r="M14576">
        <v>4</v>
      </c>
      <c r="P14576" s="29">
        <f t="shared" si="569"/>
        <v>0.5</v>
      </c>
    </row>
    <row r="14577" spans="1:16" hidden="1" x14ac:dyDescent="0.25">
      <c r="A14577">
        <v>196730923</v>
      </c>
      <c r="B14577">
        <v>803401</v>
      </c>
      <c r="C14577" t="s">
        <v>318</v>
      </c>
      <c r="D14577">
        <v>2005120</v>
      </c>
      <c r="E14577" t="s">
        <v>293</v>
      </c>
      <c r="F14577" t="s">
        <v>214</v>
      </c>
      <c r="G14577" t="s">
        <v>215</v>
      </c>
      <c r="H14577">
        <v>2</v>
      </c>
      <c r="I14577">
        <v>2017</v>
      </c>
      <c r="J14577">
        <v>2</v>
      </c>
      <c r="L14577">
        <v>23097529</v>
      </c>
      <c r="M14577">
        <v>5.8</v>
      </c>
      <c r="P14577" s="29">
        <f t="shared" si="569"/>
        <v>0.79999999999999993</v>
      </c>
    </row>
    <row r="14578" spans="1:16" hidden="1" x14ac:dyDescent="0.25">
      <c r="A14578">
        <v>196730923</v>
      </c>
      <c r="B14578">
        <v>803401</v>
      </c>
      <c r="C14578" t="s">
        <v>318</v>
      </c>
      <c r="D14578">
        <v>2004116</v>
      </c>
      <c r="E14578" t="s">
        <v>229</v>
      </c>
      <c r="F14578" t="s">
        <v>214</v>
      </c>
      <c r="G14578" t="s">
        <v>215</v>
      </c>
      <c r="H14578">
        <v>2</v>
      </c>
      <c r="I14578">
        <v>2017</v>
      </c>
      <c r="J14578">
        <v>2</v>
      </c>
      <c r="L14578">
        <v>23098583</v>
      </c>
      <c r="M14578">
        <v>5.6</v>
      </c>
      <c r="P14578" s="29">
        <f t="shared" si="569"/>
        <v>0.76666666666666661</v>
      </c>
    </row>
    <row r="14579" spans="1:16" hidden="1" x14ac:dyDescent="0.25">
      <c r="A14579">
        <v>196730923</v>
      </c>
      <c r="B14579">
        <v>803401</v>
      </c>
      <c r="C14579" t="s">
        <v>318</v>
      </c>
      <c r="D14579">
        <v>2019274</v>
      </c>
      <c r="E14579" t="s">
        <v>247</v>
      </c>
      <c r="F14579" t="s">
        <v>214</v>
      </c>
      <c r="G14579" t="s">
        <v>215</v>
      </c>
      <c r="H14579">
        <v>2</v>
      </c>
      <c r="I14579">
        <v>2017</v>
      </c>
      <c r="J14579">
        <v>2</v>
      </c>
      <c r="M14579" t="s">
        <v>232</v>
      </c>
      <c r="N14579" t="s">
        <v>231</v>
      </c>
      <c r="P14579" s="29" t="str">
        <f t="shared" si="569"/>
        <v>CVL</v>
      </c>
    </row>
    <row r="14580" spans="1:16" hidden="1" x14ac:dyDescent="0.25">
      <c r="A14580">
        <v>196730923</v>
      </c>
      <c r="B14580">
        <v>803401</v>
      </c>
      <c r="C14580" t="s">
        <v>318</v>
      </c>
      <c r="D14580">
        <v>2019273</v>
      </c>
      <c r="E14580" t="s">
        <v>248</v>
      </c>
      <c r="F14580" t="s">
        <v>214</v>
      </c>
      <c r="G14580" t="s">
        <v>215</v>
      </c>
      <c r="H14580">
        <v>2</v>
      </c>
      <c r="I14580">
        <v>2017</v>
      </c>
      <c r="J14580">
        <v>2</v>
      </c>
      <c r="M14580" t="s">
        <v>232</v>
      </c>
      <c r="N14580" t="s">
        <v>231</v>
      </c>
      <c r="P14580" s="29" t="str">
        <f t="shared" si="569"/>
        <v>CVL</v>
      </c>
    </row>
    <row r="14581" spans="1:16" hidden="1" x14ac:dyDescent="0.25">
      <c r="A14581">
        <v>196730923</v>
      </c>
      <c r="B14581">
        <v>803401</v>
      </c>
      <c r="C14581" t="s">
        <v>318</v>
      </c>
      <c r="D14581">
        <v>2019272</v>
      </c>
      <c r="E14581" t="s">
        <v>249</v>
      </c>
      <c r="F14581" t="s">
        <v>214</v>
      </c>
      <c r="G14581" t="s">
        <v>215</v>
      </c>
      <c r="H14581">
        <v>2</v>
      </c>
      <c r="I14581">
        <v>2017</v>
      </c>
      <c r="J14581">
        <v>2</v>
      </c>
      <c r="M14581" t="s">
        <v>232</v>
      </c>
      <c r="N14581" t="s">
        <v>231</v>
      </c>
      <c r="P14581" s="29" t="str">
        <f t="shared" si="569"/>
        <v>CVL</v>
      </c>
    </row>
    <row r="14582" spans="1:16" hidden="1" x14ac:dyDescent="0.25">
      <c r="A14582">
        <v>196730923</v>
      </c>
      <c r="B14582">
        <v>803401</v>
      </c>
      <c r="C14582" t="s">
        <v>318</v>
      </c>
      <c r="D14582">
        <v>2019271</v>
      </c>
      <c r="E14582" t="s">
        <v>236</v>
      </c>
      <c r="F14582" t="s">
        <v>214</v>
      </c>
      <c r="G14582" t="s">
        <v>215</v>
      </c>
      <c r="H14582">
        <v>2</v>
      </c>
      <c r="I14582">
        <v>2017</v>
      </c>
      <c r="J14582">
        <v>2</v>
      </c>
      <c r="M14582" t="s">
        <v>232</v>
      </c>
      <c r="N14582" t="s">
        <v>231</v>
      </c>
      <c r="P14582" s="29" t="str">
        <f t="shared" si="569"/>
        <v>CVL</v>
      </c>
    </row>
    <row r="14583" spans="1:16" hidden="1" x14ac:dyDescent="0.25">
      <c r="A14583">
        <v>196730923</v>
      </c>
      <c r="B14583">
        <v>803401</v>
      </c>
      <c r="C14583" t="s">
        <v>318</v>
      </c>
      <c r="D14583">
        <v>2021993</v>
      </c>
      <c r="E14583" t="s">
        <v>256</v>
      </c>
      <c r="F14583" t="s">
        <v>214</v>
      </c>
      <c r="G14583" t="s">
        <v>215</v>
      </c>
      <c r="H14583">
        <v>2</v>
      </c>
      <c r="I14583">
        <v>2018</v>
      </c>
      <c r="J14583">
        <v>1</v>
      </c>
      <c r="L14583">
        <v>23107716</v>
      </c>
      <c r="M14583">
        <v>5</v>
      </c>
      <c r="P14583" s="29">
        <f t="shared" si="569"/>
        <v>0.66666666666666663</v>
      </c>
    </row>
    <row r="14584" spans="1:16" hidden="1" x14ac:dyDescent="0.25">
      <c r="A14584">
        <v>196730923</v>
      </c>
      <c r="B14584">
        <v>803401</v>
      </c>
      <c r="C14584" t="s">
        <v>318</v>
      </c>
      <c r="D14584">
        <v>2021781</v>
      </c>
      <c r="E14584" t="s">
        <v>235</v>
      </c>
      <c r="F14584" t="s">
        <v>214</v>
      </c>
      <c r="G14584" t="s">
        <v>215</v>
      </c>
      <c r="H14584">
        <v>2</v>
      </c>
      <c r="I14584">
        <v>2018</v>
      </c>
      <c r="J14584">
        <v>1</v>
      </c>
      <c r="L14584">
        <v>23108207</v>
      </c>
      <c r="M14584">
        <v>5.3</v>
      </c>
      <c r="P14584" s="29">
        <f t="shared" si="569"/>
        <v>0.71666666666666667</v>
      </c>
    </row>
    <row r="14585" spans="1:16" hidden="1" x14ac:dyDescent="0.25">
      <c r="A14585">
        <v>196730923</v>
      </c>
      <c r="B14585">
        <v>803401</v>
      </c>
      <c r="C14585" t="s">
        <v>318</v>
      </c>
      <c r="D14585">
        <v>2021596</v>
      </c>
      <c r="E14585" t="s">
        <v>294</v>
      </c>
      <c r="F14585" t="s">
        <v>214</v>
      </c>
      <c r="G14585" t="s">
        <v>215</v>
      </c>
      <c r="H14585">
        <v>2</v>
      </c>
      <c r="I14585">
        <v>2018</v>
      </c>
      <c r="J14585">
        <v>1</v>
      </c>
      <c r="L14585">
        <v>23108100</v>
      </c>
      <c r="M14585">
        <v>4</v>
      </c>
      <c r="P14585" s="29">
        <f t="shared" si="569"/>
        <v>0.5</v>
      </c>
    </row>
    <row r="14586" spans="1:16" hidden="1" x14ac:dyDescent="0.25">
      <c r="A14586">
        <v>196730923</v>
      </c>
      <c r="B14586">
        <v>803401</v>
      </c>
      <c r="C14586" t="s">
        <v>318</v>
      </c>
      <c r="D14586">
        <v>2021750</v>
      </c>
      <c r="E14586" t="s">
        <v>296</v>
      </c>
      <c r="F14586" t="s">
        <v>214</v>
      </c>
      <c r="G14586" t="s">
        <v>215</v>
      </c>
      <c r="H14586">
        <v>2</v>
      </c>
      <c r="I14586">
        <v>2018</v>
      </c>
      <c r="J14586">
        <v>1</v>
      </c>
      <c r="L14586">
        <v>23107714</v>
      </c>
      <c r="M14586">
        <v>6.1</v>
      </c>
      <c r="P14586" s="29">
        <f t="shared" si="569"/>
        <v>0.85</v>
      </c>
    </row>
    <row r="14587" spans="1:16" hidden="1" x14ac:dyDescent="0.25">
      <c r="A14587">
        <v>196730923</v>
      </c>
      <c r="B14587">
        <v>803401</v>
      </c>
      <c r="C14587" t="s">
        <v>318</v>
      </c>
      <c r="D14587">
        <v>2021640</v>
      </c>
      <c r="E14587" t="s">
        <v>227</v>
      </c>
      <c r="F14587" t="s">
        <v>214</v>
      </c>
      <c r="G14587" t="s">
        <v>215</v>
      </c>
      <c r="H14587">
        <v>2</v>
      </c>
      <c r="I14587">
        <v>2018</v>
      </c>
      <c r="J14587">
        <v>1</v>
      </c>
      <c r="L14587">
        <v>23108119</v>
      </c>
      <c r="M14587">
        <v>5.0999999999999996</v>
      </c>
      <c r="P14587" s="29">
        <f t="shared" si="569"/>
        <v>0.68333333333333324</v>
      </c>
    </row>
    <row r="14588" spans="1:16" hidden="1" x14ac:dyDescent="0.25">
      <c r="A14588">
        <v>196730923</v>
      </c>
      <c r="B14588">
        <v>803401</v>
      </c>
      <c r="C14588" t="s">
        <v>318</v>
      </c>
      <c r="D14588">
        <v>2021787</v>
      </c>
      <c r="E14588" t="s">
        <v>292</v>
      </c>
      <c r="F14588" t="s">
        <v>214</v>
      </c>
      <c r="G14588" t="s">
        <v>215</v>
      </c>
      <c r="H14588">
        <v>3</v>
      </c>
      <c r="I14588">
        <v>2018</v>
      </c>
      <c r="J14588">
        <v>2</v>
      </c>
      <c r="L14588">
        <v>23115872</v>
      </c>
      <c r="M14588">
        <v>3.6</v>
      </c>
      <c r="P14588" s="29">
        <f t="shared" si="569"/>
        <v>0.43333333333333335</v>
      </c>
    </row>
    <row r="14589" spans="1:16" hidden="1" x14ac:dyDescent="0.25">
      <c r="A14589">
        <v>196730923</v>
      </c>
      <c r="B14589">
        <v>803401</v>
      </c>
      <c r="C14589" t="s">
        <v>318</v>
      </c>
      <c r="D14589">
        <v>2004587</v>
      </c>
      <c r="E14589" t="s">
        <v>288</v>
      </c>
      <c r="F14589" t="s">
        <v>214</v>
      </c>
      <c r="G14589" t="s">
        <v>215</v>
      </c>
      <c r="H14589">
        <v>2</v>
      </c>
      <c r="I14589">
        <v>2018</v>
      </c>
      <c r="J14589">
        <v>2</v>
      </c>
      <c r="L14589">
        <v>23115868</v>
      </c>
      <c r="M14589">
        <v>6.3</v>
      </c>
      <c r="P14589" s="29">
        <f t="shared" si="569"/>
        <v>0.8833333333333333</v>
      </c>
    </row>
    <row r="14590" spans="1:16" hidden="1" x14ac:dyDescent="0.25">
      <c r="A14590">
        <v>196730923</v>
      </c>
      <c r="B14590">
        <v>803401</v>
      </c>
      <c r="C14590" t="s">
        <v>318</v>
      </c>
      <c r="D14590">
        <v>2004752</v>
      </c>
      <c r="E14590" t="s">
        <v>290</v>
      </c>
      <c r="F14590" t="s">
        <v>214</v>
      </c>
      <c r="G14590" t="s">
        <v>215</v>
      </c>
      <c r="H14590">
        <v>2</v>
      </c>
      <c r="I14590">
        <v>2018</v>
      </c>
      <c r="J14590">
        <v>2</v>
      </c>
      <c r="L14590">
        <v>23115876</v>
      </c>
      <c r="M14590">
        <v>4.0999999999999996</v>
      </c>
      <c r="P14590" s="29">
        <f t="shared" ref="P14590:P14607" si="570">IF(AND(ISNUMBER(M14590),H14590&lt;&gt;4),(M14590-1)/6,IF(H14590=4,"DRP",IF(AND(H14590=3,M14590="NA"),"BAD",IF(AND(H14590=2),"CVL",IF(AND(H14590=1,ISBLANK(M14590)),"NULL","UNK")))))</f>
        <v>0.51666666666666661</v>
      </c>
    </row>
    <row r="14591" spans="1:16" hidden="1" x14ac:dyDescent="0.25">
      <c r="A14591">
        <v>196730923</v>
      </c>
      <c r="B14591">
        <v>803401</v>
      </c>
      <c r="C14591" t="s">
        <v>318</v>
      </c>
      <c r="D14591">
        <v>2021725</v>
      </c>
      <c r="E14591" t="s">
        <v>257</v>
      </c>
      <c r="F14591" t="s">
        <v>214</v>
      </c>
      <c r="G14591" t="s">
        <v>215</v>
      </c>
      <c r="H14591">
        <v>2</v>
      </c>
      <c r="I14591">
        <v>2018</v>
      </c>
      <c r="J14591">
        <v>2</v>
      </c>
      <c r="L14591">
        <v>23115856</v>
      </c>
      <c r="M14591">
        <v>4.4000000000000004</v>
      </c>
      <c r="P14591" s="29">
        <f t="shared" si="570"/>
        <v>0.56666666666666676</v>
      </c>
    </row>
    <row r="14592" spans="1:16" hidden="1" x14ac:dyDescent="0.25">
      <c r="A14592">
        <v>196730923</v>
      </c>
      <c r="B14592">
        <v>803401</v>
      </c>
      <c r="C14592" t="s">
        <v>318</v>
      </c>
      <c r="D14592">
        <v>2021591</v>
      </c>
      <c r="E14592" t="s">
        <v>240</v>
      </c>
      <c r="F14592" t="s">
        <v>214</v>
      </c>
      <c r="G14592" t="s">
        <v>215</v>
      </c>
      <c r="H14592">
        <v>2</v>
      </c>
      <c r="I14592">
        <v>2018</v>
      </c>
      <c r="J14592">
        <v>2</v>
      </c>
      <c r="L14592">
        <v>23115890</v>
      </c>
      <c r="M14592">
        <v>5.3</v>
      </c>
      <c r="P14592" s="29">
        <f t="shared" si="570"/>
        <v>0.71666666666666667</v>
      </c>
    </row>
    <row r="14593" spans="1:16" hidden="1" x14ac:dyDescent="0.25">
      <c r="A14593">
        <v>196730923</v>
      </c>
      <c r="B14593">
        <v>803401</v>
      </c>
      <c r="C14593" t="s">
        <v>318</v>
      </c>
      <c r="D14593">
        <v>2021679</v>
      </c>
      <c r="E14593" t="s">
        <v>259</v>
      </c>
      <c r="F14593" t="s">
        <v>214</v>
      </c>
      <c r="G14593" t="s">
        <v>215</v>
      </c>
      <c r="H14593">
        <v>2</v>
      </c>
      <c r="I14593">
        <v>2018</v>
      </c>
      <c r="J14593">
        <v>2</v>
      </c>
      <c r="L14593">
        <v>23116297</v>
      </c>
      <c r="M14593">
        <v>5</v>
      </c>
      <c r="P14593" s="29">
        <f t="shared" si="570"/>
        <v>0.66666666666666663</v>
      </c>
    </row>
    <row r="14594" spans="1:16" hidden="1" x14ac:dyDescent="0.25">
      <c r="A14594">
        <v>196730923</v>
      </c>
      <c r="B14594">
        <v>803401</v>
      </c>
      <c r="C14594" t="s">
        <v>318</v>
      </c>
      <c r="D14594">
        <v>2004591</v>
      </c>
      <c r="E14594" t="s">
        <v>271</v>
      </c>
      <c r="F14594" t="s">
        <v>214</v>
      </c>
      <c r="G14594" t="s">
        <v>215</v>
      </c>
      <c r="H14594">
        <v>2</v>
      </c>
      <c r="I14594">
        <v>2018</v>
      </c>
      <c r="J14594">
        <v>2</v>
      </c>
      <c r="L14594">
        <v>23115874</v>
      </c>
      <c r="M14594">
        <v>6.3</v>
      </c>
      <c r="P14594" s="29">
        <f t="shared" si="570"/>
        <v>0.8833333333333333</v>
      </c>
    </row>
    <row r="14595" spans="1:16" hidden="1" x14ac:dyDescent="0.25">
      <c r="A14595">
        <v>196730923</v>
      </c>
      <c r="B14595">
        <v>803401</v>
      </c>
      <c r="C14595" t="s">
        <v>318</v>
      </c>
      <c r="D14595">
        <v>2021865</v>
      </c>
      <c r="E14595" t="s">
        <v>301</v>
      </c>
      <c r="F14595" t="s">
        <v>214</v>
      </c>
      <c r="G14595" t="s">
        <v>215</v>
      </c>
      <c r="H14595">
        <v>2</v>
      </c>
      <c r="I14595">
        <v>2019</v>
      </c>
      <c r="J14595">
        <v>1</v>
      </c>
      <c r="L14595">
        <v>23119973</v>
      </c>
      <c r="M14595">
        <v>5.2</v>
      </c>
      <c r="P14595" s="29">
        <f t="shared" si="570"/>
        <v>0.70000000000000007</v>
      </c>
    </row>
    <row r="14596" spans="1:16" hidden="1" x14ac:dyDescent="0.25">
      <c r="A14596">
        <v>196730923</v>
      </c>
      <c r="B14596">
        <v>803401</v>
      </c>
      <c r="C14596" t="s">
        <v>318</v>
      </c>
      <c r="D14596">
        <v>2021787</v>
      </c>
      <c r="E14596" t="s">
        <v>292</v>
      </c>
      <c r="F14596" t="s">
        <v>214</v>
      </c>
      <c r="G14596" t="s">
        <v>215</v>
      </c>
      <c r="H14596">
        <v>2</v>
      </c>
      <c r="I14596">
        <v>2019</v>
      </c>
      <c r="J14596">
        <v>1</v>
      </c>
      <c r="L14596">
        <v>23119964</v>
      </c>
      <c r="M14596">
        <v>4.2</v>
      </c>
      <c r="P14596" s="29">
        <f t="shared" si="570"/>
        <v>0.53333333333333333</v>
      </c>
    </row>
    <row r="14597" spans="1:16" hidden="1" x14ac:dyDescent="0.25">
      <c r="A14597">
        <v>196730923</v>
      </c>
      <c r="B14597">
        <v>803401</v>
      </c>
      <c r="C14597" t="s">
        <v>318</v>
      </c>
      <c r="D14597">
        <v>2021615</v>
      </c>
      <c r="E14597" t="s">
        <v>255</v>
      </c>
      <c r="F14597" t="s">
        <v>214</v>
      </c>
      <c r="G14597" t="s">
        <v>215</v>
      </c>
      <c r="H14597">
        <v>2</v>
      </c>
      <c r="I14597">
        <v>2019</v>
      </c>
      <c r="J14597">
        <v>1</v>
      </c>
      <c r="L14597">
        <v>23120231</v>
      </c>
      <c r="M14597">
        <v>4.8</v>
      </c>
      <c r="P14597" s="29">
        <f t="shared" si="570"/>
        <v>0.6333333333333333</v>
      </c>
    </row>
    <row r="14598" spans="1:16" hidden="1" x14ac:dyDescent="0.25">
      <c r="A14598">
        <v>196730923</v>
      </c>
      <c r="B14598">
        <v>803401</v>
      </c>
      <c r="C14598" t="s">
        <v>318</v>
      </c>
      <c r="D14598">
        <v>2004586</v>
      </c>
      <c r="E14598" t="s">
        <v>325</v>
      </c>
      <c r="F14598" t="s">
        <v>214</v>
      </c>
      <c r="G14598" t="s">
        <v>215</v>
      </c>
      <c r="H14598">
        <v>2</v>
      </c>
      <c r="I14598">
        <v>2019</v>
      </c>
      <c r="J14598">
        <v>1</v>
      </c>
      <c r="L14598">
        <v>23120019</v>
      </c>
      <c r="M14598">
        <v>4.0999999999999996</v>
      </c>
      <c r="P14598" s="29">
        <f t="shared" si="570"/>
        <v>0.51666666666666661</v>
      </c>
    </row>
    <row r="14599" spans="1:16" hidden="1" x14ac:dyDescent="0.25">
      <c r="A14599">
        <v>196730923</v>
      </c>
      <c r="B14599">
        <v>803401</v>
      </c>
      <c r="C14599" t="s">
        <v>318</v>
      </c>
      <c r="D14599">
        <v>2021744</v>
      </c>
      <c r="E14599" t="s">
        <v>262</v>
      </c>
      <c r="F14599" t="s">
        <v>214</v>
      </c>
      <c r="G14599" t="s">
        <v>215</v>
      </c>
      <c r="H14599">
        <v>4</v>
      </c>
      <c r="I14599">
        <v>2019</v>
      </c>
      <c r="J14599">
        <v>1</v>
      </c>
      <c r="L14599">
        <v>23123927</v>
      </c>
      <c r="P14599" s="29" t="str">
        <f t="shared" si="570"/>
        <v>DRP</v>
      </c>
    </row>
    <row r="14600" spans="1:16" hidden="1" x14ac:dyDescent="0.25">
      <c r="A14600">
        <v>196730923</v>
      </c>
      <c r="B14600">
        <v>803401</v>
      </c>
      <c r="C14600" t="s">
        <v>318</v>
      </c>
      <c r="D14600">
        <v>2021631</v>
      </c>
      <c r="E14600" t="s">
        <v>302</v>
      </c>
      <c r="F14600" t="s">
        <v>214</v>
      </c>
      <c r="G14600" t="s">
        <v>215</v>
      </c>
      <c r="H14600">
        <v>2</v>
      </c>
      <c r="I14600">
        <v>2019</v>
      </c>
      <c r="J14600">
        <v>1</v>
      </c>
      <c r="L14600">
        <v>23123877</v>
      </c>
      <c r="M14600">
        <v>5.5</v>
      </c>
      <c r="P14600" s="29">
        <f t="shared" si="570"/>
        <v>0.75</v>
      </c>
    </row>
    <row r="14601" spans="1:16" hidden="1" x14ac:dyDescent="0.25">
      <c r="A14601">
        <v>196730923</v>
      </c>
      <c r="B14601">
        <v>803401</v>
      </c>
      <c r="C14601" t="s">
        <v>318</v>
      </c>
      <c r="D14601">
        <v>2021689</v>
      </c>
      <c r="E14601" t="s">
        <v>312</v>
      </c>
      <c r="F14601" t="s">
        <v>214</v>
      </c>
      <c r="G14601" t="s">
        <v>215</v>
      </c>
      <c r="H14601">
        <v>1</v>
      </c>
      <c r="I14601">
        <v>2019</v>
      </c>
      <c r="J14601">
        <v>2</v>
      </c>
      <c r="L14601">
        <v>23129810</v>
      </c>
      <c r="P14601" s="29" t="str">
        <f t="shared" si="570"/>
        <v>NULL</v>
      </c>
    </row>
    <row r="14602" spans="1:16" hidden="1" x14ac:dyDescent="0.25">
      <c r="A14602">
        <v>196730923</v>
      </c>
      <c r="B14602">
        <v>803401</v>
      </c>
      <c r="C14602" t="s">
        <v>318</v>
      </c>
      <c r="D14602">
        <v>2021661</v>
      </c>
      <c r="E14602" t="s">
        <v>305</v>
      </c>
      <c r="F14602" t="s">
        <v>214</v>
      </c>
      <c r="G14602" t="s">
        <v>215</v>
      </c>
      <c r="H14602">
        <v>1</v>
      </c>
      <c r="I14602">
        <v>2019</v>
      </c>
      <c r="J14602">
        <v>2</v>
      </c>
      <c r="L14602">
        <v>23129798</v>
      </c>
      <c r="P14602" s="29" t="str">
        <f t="shared" si="570"/>
        <v>NULL</v>
      </c>
    </row>
    <row r="14603" spans="1:16" hidden="1" x14ac:dyDescent="0.25">
      <c r="A14603">
        <v>196730923</v>
      </c>
      <c r="B14603">
        <v>803401</v>
      </c>
      <c r="C14603" t="s">
        <v>318</v>
      </c>
      <c r="D14603">
        <v>2004597</v>
      </c>
      <c r="E14603" t="s">
        <v>279</v>
      </c>
      <c r="F14603" t="s">
        <v>214</v>
      </c>
      <c r="G14603" t="s">
        <v>215</v>
      </c>
      <c r="H14603">
        <v>1</v>
      </c>
      <c r="I14603">
        <v>2019</v>
      </c>
      <c r="J14603">
        <v>2</v>
      </c>
      <c r="L14603">
        <v>23129794</v>
      </c>
      <c r="P14603" s="29" t="str">
        <f t="shared" si="570"/>
        <v>NULL</v>
      </c>
    </row>
    <row r="14604" spans="1:16" hidden="1" x14ac:dyDescent="0.25">
      <c r="A14604">
        <v>196730923</v>
      </c>
      <c r="B14604">
        <v>803401</v>
      </c>
      <c r="C14604" t="s">
        <v>318</v>
      </c>
      <c r="D14604">
        <v>2021716</v>
      </c>
      <c r="E14604" t="s">
        <v>291</v>
      </c>
      <c r="F14604" t="s">
        <v>214</v>
      </c>
      <c r="G14604" t="s">
        <v>215</v>
      </c>
      <c r="H14604">
        <v>1</v>
      </c>
      <c r="I14604">
        <v>2019</v>
      </c>
      <c r="J14604">
        <v>2</v>
      </c>
      <c r="L14604">
        <v>23129800</v>
      </c>
      <c r="P14604" s="29" t="str">
        <f t="shared" si="570"/>
        <v>NULL</v>
      </c>
    </row>
    <row r="14605" spans="1:16" hidden="1" x14ac:dyDescent="0.25">
      <c r="A14605">
        <v>196730923</v>
      </c>
      <c r="B14605">
        <v>803401</v>
      </c>
      <c r="C14605" t="s">
        <v>318</v>
      </c>
      <c r="D14605">
        <v>2021744</v>
      </c>
      <c r="E14605" t="s">
        <v>262</v>
      </c>
      <c r="F14605" t="s">
        <v>214</v>
      </c>
      <c r="G14605" t="s">
        <v>215</v>
      </c>
      <c r="H14605">
        <v>1</v>
      </c>
      <c r="I14605">
        <v>2019</v>
      </c>
      <c r="J14605">
        <v>2</v>
      </c>
      <c r="L14605">
        <v>23120240</v>
      </c>
      <c r="P14605" s="29" t="str">
        <f t="shared" si="570"/>
        <v>NULL</v>
      </c>
    </row>
    <row r="14606" spans="1:16" hidden="1" x14ac:dyDescent="0.25">
      <c r="A14606">
        <v>196730923</v>
      </c>
      <c r="B14606">
        <v>803401</v>
      </c>
      <c r="C14606" t="s">
        <v>318</v>
      </c>
      <c r="D14606">
        <v>2024862</v>
      </c>
      <c r="E14606" t="s">
        <v>289</v>
      </c>
      <c r="F14606" t="s">
        <v>214</v>
      </c>
      <c r="G14606" t="s">
        <v>215</v>
      </c>
      <c r="H14606">
        <v>1</v>
      </c>
      <c r="I14606">
        <v>2019</v>
      </c>
      <c r="J14606">
        <v>2</v>
      </c>
      <c r="L14606">
        <v>23129788</v>
      </c>
      <c r="P14606" s="29" t="str">
        <f t="shared" si="570"/>
        <v>NULL</v>
      </c>
    </row>
    <row r="14607" spans="1:16" hidden="1" x14ac:dyDescent="0.25">
      <c r="A14607">
        <v>196730923</v>
      </c>
      <c r="B14607">
        <v>803401</v>
      </c>
      <c r="C14607" t="s">
        <v>318</v>
      </c>
      <c r="D14607">
        <v>2021723</v>
      </c>
      <c r="E14607" t="s">
        <v>299</v>
      </c>
      <c r="F14607" t="s">
        <v>214</v>
      </c>
      <c r="G14607" t="s">
        <v>215</v>
      </c>
      <c r="H14607">
        <v>1</v>
      </c>
      <c r="I14607">
        <v>2019</v>
      </c>
      <c r="J14607">
        <v>2</v>
      </c>
      <c r="L14607">
        <v>23129792</v>
      </c>
      <c r="P14607" s="29" t="str">
        <f t="shared" si="570"/>
        <v>NULL</v>
      </c>
    </row>
    <row r="14608" spans="1:16" hidden="1" x14ac:dyDescent="0.25">
      <c r="A14608">
        <v>196786759</v>
      </c>
      <c r="B14608">
        <v>803401</v>
      </c>
      <c r="C14608" t="s">
        <v>318</v>
      </c>
      <c r="D14608">
        <v>2005118</v>
      </c>
      <c r="E14608" t="s">
        <v>223</v>
      </c>
      <c r="F14608" t="s">
        <v>214</v>
      </c>
      <c r="G14608" t="s">
        <v>215</v>
      </c>
      <c r="H14608">
        <v>2</v>
      </c>
      <c r="I14608">
        <v>2015</v>
      </c>
      <c r="J14608">
        <v>1</v>
      </c>
      <c r="L14608">
        <v>23067520</v>
      </c>
      <c r="M14608">
        <v>5</v>
      </c>
      <c r="P14608" s="29">
        <f t="shared" ref="P14608:P14620" si="571">IF(AND(ISNUMBER(M14608),H14608&lt;&gt;4,N14608&lt;&gt;"X"),(M14608-1)/6,IF(H14608=4,"DRP",IF(AND(H14608=3,M14608="NA"),"BAD",IF(AND(H14608=2),"CVL",IF(AND(H14608=1,ISBLANK(M14608)),"NULL","UNK")))))</f>
        <v>0.66666666666666663</v>
      </c>
    </row>
    <row r="14609" spans="1:16" hidden="1" x14ac:dyDescent="0.25">
      <c r="A14609">
        <v>196786759</v>
      </c>
      <c r="B14609">
        <v>803401</v>
      </c>
      <c r="C14609" t="s">
        <v>318</v>
      </c>
      <c r="D14609">
        <v>2021600</v>
      </c>
      <c r="E14609" t="s">
        <v>219</v>
      </c>
      <c r="F14609" t="s">
        <v>214</v>
      </c>
      <c r="G14609" t="s">
        <v>215</v>
      </c>
      <c r="H14609">
        <v>2</v>
      </c>
      <c r="I14609">
        <v>2015</v>
      </c>
      <c r="J14609">
        <v>1</v>
      </c>
      <c r="L14609">
        <v>23066439</v>
      </c>
      <c r="M14609">
        <v>4.5999999999999996</v>
      </c>
      <c r="P14609" s="29">
        <f t="shared" si="571"/>
        <v>0.6</v>
      </c>
    </row>
    <row r="14610" spans="1:16" hidden="1" x14ac:dyDescent="0.25">
      <c r="A14610">
        <v>196786759</v>
      </c>
      <c r="B14610">
        <v>803401</v>
      </c>
      <c r="C14610" t="s">
        <v>318</v>
      </c>
      <c r="D14610">
        <v>2005099</v>
      </c>
      <c r="E14610" t="s">
        <v>217</v>
      </c>
      <c r="F14610" t="s">
        <v>214</v>
      </c>
      <c r="G14610" t="s">
        <v>215</v>
      </c>
      <c r="H14610">
        <v>2</v>
      </c>
      <c r="I14610">
        <v>2015</v>
      </c>
      <c r="J14610">
        <v>1</v>
      </c>
      <c r="L14610">
        <v>23066430</v>
      </c>
      <c r="M14610">
        <v>6.2</v>
      </c>
      <c r="P14610" s="29">
        <f t="shared" si="571"/>
        <v>0.8666666666666667</v>
      </c>
    </row>
    <row r="14611" spans="1:16" hidden="1" x14ac:dyDescent="0.25">
      <c r="A14611">
        <v>196786759</v>
      </c>
      <c r="B14611">
        <v>803401</v>
      </c>
      <c r="C14611" t="s">
        <v>318</v>
      </c>
      <c r="D14611">
        <v>2021754</v>
      </c>
      <c r="E14611" t="s">
        <v>216</v>
      </c>
      <c r="F14611" t="s">
        <v>214</v>
      </c>
      <c r="G14611" t="s">
        <v>215</v>
      </c>
      <c r="H14611">
        <v>3</v>
      </c>
      <c r="I14611">
        <v>2015</v>
      </c>
      <c r="J14611">
        <v>1</v>
      </c>
      <c r="L14611">
        <v>23066478</v>
      </c>
      <c r="M14611">
        <v>3.6</v>
      </c>
      <c r="P14611" s="29">
        <f t="shared" si="571"/>
        <v>0.43333333333333335</v>
      </c>
    </row>
    <row r="14612" spans="1:16" hidden="1" x14ac:dyDescent="0.25">
      <c r="A14612">
        <v>196786759</v>
      </c>
      <c r="B14612">
        <v>803401</v>
      </c>
      <c r="C14612" t="s">
        <v>318</v>
      </c>
      <c r="D14612">
        <v>2005102</v>
      </c>
      <c r="E14612" t="s">
        <v>218</v>
      </c>
      <c r="F14612" t="s">
        <v>214</v>
      </c>
      <c r="G14612" t="s">
        <v>215</v>
      </c>
      <c r="H14612">
        <v>2</v>
      </c>
      <c r="I14612">
        <v>2015</v>
      </c>
      <c r="J14612">
        <v>1</v>
      </c>
      <c r="L14612">
        <v>23066492</v>
      </c>
      <c r="M14612">
        <v>6</v>
      </c>
      <c r="P14612" s="29">
        <f t="shared" si="571"/>
        <v>0.83333333333333337</v>
      </c>
    </row>
    <row r="14613" spans="1:16" hidden="1" x14ac:dyDescent="0.25">
      <c r="A14613">
        <v>196786759</v>
      </c>
      <c r="B14613">
        <v>803401</v>
      </c>
      <c r="C14613" t="s">
        <v>318</v>
      </c>
      <c r="D14613">
        <v>2004098</v>
      </c>
      <c r="E14613" t="s">
        <v>213</v>
      </c>
      <c r="F14613" t="s">
        <v>214</v>
      </c>
      <c r="G14613" t="s">
        <v>215</v>
      </c>
      <c r="H14613">
        <v>2</v>
      </c>
      <c r="I14613">
        <v>2015</v>
      </c>
      <c r="J14613">
        <v>1</v>
      </c>
      <c r="L14613">
        <v>23066601</v>
      </c>
      <c r="M14613">
        <v>5.7</v>
      </c>
      <c r="P14613" s="29">
        <f t="shared" si="571"/>
        <v>0.78333333333333333</v>
      </c>
    </row>
    <row r="14614" spans="1:16" hidden="1" x14ac:dyDescent="0.25">
      <c r="A14614">
        <v>196786759</v>
      </c>
      <c r="B14614">
        <v>803401</v>
      </c>
      <c r="C14614" t="s">
        <v>318</v>
      </c>
      <c r="D14614">
        <v>2004112</v>
      </c>
      <c r="E14614" t="s">
        <v>244</v>
      </c>
      <c r="F14614" t="s">
        <v>214</v>
      </c>
      <c r="G14614" t="s">
        <v>215</v>
      </c>
      <c r="H14614">
        <v>2</v>
      </c>
      <c r="I14614">
        <v>2015</v>
      </c>
      <c r="J14614">
        <v>2</v>
      </c>
      <c r="L14614">
        <v>23073236</v>
      </c>
      <c r="M14614">
        <v>5.3</v>
      </c>
      <c r="P14614" s="29">
        <f t="shared" si="571"/>
        <v>0.71666666666666667</v>
      </c>
    </row>
    <row r="14615" spans="1:16" hidden="1" x14ac:dyDescent="0.25">
      <c r="A14615">
        <v>196786759</v>
      </c>
      <c r="B14615">
        <v>803401</v>
      </c>
      <c r="C14615" t="s">
        <v>318</v>
      </c>
      <c r="D14615">
        <v>2021754</v>
      </c>
      <c r="E14615" t="s">
        <v>216</v>
      </c>
      <c r="F14615" t="s">
        <v>214</v>
      </c>
      <c r="G14615" t="s">
        <v>215</v>
      </c>
      <c r="H14615">
        <v>2</v>
      </c>
      <c r="I14615">
        <v>2015</v>
      </c>
      <c r="J14615">
        <v>2</v>
      </c>
      <c r="L14615">
        <v>23074125</v>
      </c>
      <c r="M14615">
        <v>5.9</v>
      </c>
      <c r="P14615" s="29">
        <f t="shared" si="571"/>
        <v>0.81666666666666676</v>
      </c>
    </row>
    <row r="14616" spans="1:16" hidden="1" x14ac:dyDescent="0.25">
      <c r="A14616">
        <v>196786759</v>
      </c>
      <c r="B14616">
        <v>803401</v>
      </c>
      <c r="C14616" t="s">
        <v>318</v>
      </c>
      <c r="D14616">
        <v>2021602</v>
      </c>
      <c r="E14616" t="s">
        <v>242</v>
      </c>
      <c r="F14616" t="s">
        <v>214</v>
      </c>
      <c r="G14616" t="s">
        <v>215</v>
      </c>
      <c r="H14616">
        <v>2</v>
      </c>
      <c r="I14616">
        <v>2015</v>
      </c>
      <c r="J14616">
        <v>2</v>
      </c>
      <c r="L14616">
        <v>23072005</v>
      </c>
      <c r="M14616">
        <v>5.6</v>
      </c>
      <c r="P14616" s="29">
        <f t="shared" si="571"/>
        <v>0.76666666666666661</v>
      </c>
    </row>
    <row r="14617" spans="1:16" hidden="1" x14ac:dyDescent="0.25">
      <c r="A14617">
        <v>196786759</v>
      </c>
      <c r="B14617">
        <v>803401</v>
      </c>
      <c r="C14617" t="s">
        <v>318</v>
      </c>
      <c r="D14617">
        <v>2005131</v>
      </c>
      <c r="E14617" t="s">
        <v>228</v>
      </c>
      <c r="F14617" t="s">
        <v>214</v>
      </c>
      <c r="G14617" t="s">
        <v>215</v>
      </c>
      <c r="H14617">
        <v>2</v>
      </c>
      <c r="I14617">
        <v>2015</v>
      </c>
      <c r="J14617">
        <v>2</v>
      </c>
      <c r="L14617">
        <v>23070707</v>
      </c>
      <c r="M14617">
        <v>5.0999999999999996</v>
      </c>
      <c r="P14617" s="29">
        <f t="shared" si="571"/>
        <v>0.68333333333333324</v>
      </c>
    </row>
    <row r="14618" spans="1:16" hidden="1" x14ac:dyDescent="0.25">
      <c r="A14618">
        <v>196786759</v>
      </c>
      <c r="B14618">
        <v>803401</v>
      </c>
      <c r="C14618" t="s">
        <v>318</v>
      </c>
      <c r="D14618">
        <v>2005117</v>
      </c>
      <c r="E14618" t="s">
        <v>220</v>
      </c>
      <c r="F14618" t="s">
        <v>214</v>
      </c>
      <c r="G14618" t="s">
        <v>215</v>
      </c>
      <c r="H14618">
        <v>2</v>
      </c>
      <c r="I14618">
        <v>2015</v>
      </c>
      <c r="J14618">
        <v>2</v>
      </c>
      <c r="L14618">
        <v>23070388</v>
      </c>
      <c r="M14618">
        <v>5.3</v>
      </c>
      <c r="P14618" s="29">
        <f t="shared" si="571"/>
        <v>0.71666666666666667</v>
      </c>
    </row>
    <row r="14619" spans="1:16" hidden="1" x14ac:dyDescent="0.25">
      <c r="A14619">
        <v>196786759</v>
      </c>
      <c r="B14619">
        <v>803401</v>
      </c>
      <c r="C14619" t="s">
        <v>318</v>
      </c>
      <c r="D14619">
        <v>2021580</v>
      </c>
      <c r="E14619" t="s">
        <v>241</v>
      </c>
      <c r="F14619" t="s">
        <v>214</v>
      </c>
      <c r="G14619" t="s">
        <v>215</v>
      </c>
      <c r="H14619">
        <v>2</v>
      </c>
      <c r="I14619">
        <v>2015</v>
      </c>
      <c r="J14619">
        <v>2</v>
      </c>
      <c r="L14619">
        <v>23072000</v>
      </c>
      <c r="M14619">
        <v>6.2</v>
      </c>
      <c r="P14619" s="29">
        <f t="shared" si="571"/>
        <v>0.8666666666666667</v>
      </c>
    </row>
    <row r="14620" spans="1:16" hidden="1" x14ac:dyDescent="0.25">
      <c r="A14620">
        <v>196786759</v>
      </c>
      <c r="B14620">
        <v>803401</v>
      </c>
      <c r="C14620" t="s">
        <v>318</v>
      </c>
      <c r="D14620">
        <v>2004116</v>
      </c>
      <c r="E14620" t="s">
        <v>229</v>
      </c>
      <c r="F14620" t="s">
        <v>214</v>
      </c>
      <c r="G14620" t="s">
        <v>215</v>
      </c>
      <c r="H14620">
        <v>2</v>
      </c>
      <c r="I14620">
        <v>2015</v>
      </c>
      <c r="J14620">
        <v>2</v>
      </c>
      <c r="L14620">
        <v>23073301</v>
      </c>
      <c r="M14620">
        <v>6.7</v>
      </c>
      <c r="P14620" s="29">
        <f t="shared" si="571"/>
        <v>0.95000000000000007</v>
      </c>
    </row>
    <row r="14621" spans="1:16" hidden="1" x14ac:dyDescent="0.25">
      <c r="A14621">
        <v>196786759</v>
      </c>
      <c r="B14621">
        <v>803401</v>
      </c>
      <c r="C14621" t="s">
        <v>318</v>
      </c>
      <c r="D14621">
        <v>2021596</v>
      </c>
      <c r="E14621" t="s">
        <v>294</v>
      </c>
      <c r="F14621" t="s">
        <v>214</v>
      </c>
      <c r="G14621" t="s">
        <v>215</v>
      </c>
      <c r="H14621">
        <v>2</v>
      </c>
      <c r="I14621">
        <v>2016</v>
      </c>
      <c r="J14621">
        <v>1</v>
      </c>
      <c r="L14621">
        <v>23081197</v>
      </c>
      <c r="M14621">
        <v>5</v>
      </c>
      <c r="P14621" s="29">
        <f t="shared" ref="P14621:P14652" si="572">IF(AND(ISNUMBER(M14621),H14621&lt;&gt;4),(M14621-1)/6,IF(H14621=4,"DRP",IF(AND(H14621=3,M14621="NA"),"BAD",IF(AND(H14621=2),"CVL",IF(AND(H14621=1,ISBLANK(M14621)),"NULL","UNK")))))</f>
        <v>0.66666666666666663</v>
      </c>
    </row>
    <row r="14622" spans="1:16" hidden="1" x14ac:dyDescent="0.25">
      <c r="A14622">
        <v>196786759</v>
      </c>
      <c r="B14622">
        <v>803401</v>
      </c>
      <c r="C14622" t="s">
        <v>318</v>
      </c>
      <c r="D14622">
        <v>2021781</v>
      </c>
      <c r="E14622" t="s">
        <v>235</v>
      </c>
      <c r="F14622" t="s">
        <v>214</v>
      </c>
      <c r="G14622" t="s">
        <v>215</v>
      </c>
      <c r="H14622">
        <v>2</v>
      </c>
      <c r="I14622">
        <v>2016</v>
      </c>
      <c r="J14622">
        <v>1</v>
      </c>
      <c r="L14622">
        <v>23081230</v>
      </c>
      <c r="M14622">
        <v>4</v>
      </c>
      <c r="P14622" s="29">
        <f t="shared" si="572"/>
        <v>0.5</v>
      </c>
    </row>
    <row r="14623" spans="1:16" hidden="1" x14ac:dyDescent="0.25">
      <c r="A14623">
        <v>196786759</v>
      </c>
      <c r="B14623">
        <v>803401</v>
      </c>
      <c r="C14623" t="s">
        <v>318</v>
      </c>
      <c r="D14623">
        <v>2021763</v>
      </c>
      <c r="E14623" t="s">
        <v>298</v>
      </c>
      <c r="F14623" t="s">
        <v>214</v>
      </c>
      <c r="G14623" t="s">
        <v>215</v>
      </c>
      <c r="H14623">
        <v>2</v>
      </c>
      <c r="I14623">
        <v>2016</v>
      </c>
      <c r="J14623">
        <v>1</v>
      </c>
      <c r="L14623">
        <v>23081192</v>
      </c>
      <c r="M14623">
        <v>5.0999999999999996</v>
      </c>
      <c r="P14623" s="29">
        <f t="shared" si="572"/>
        <v>0.68333333333333324</v>
      </c>
    </row>
    <row r="14624" spans="1:16" hidden="1" x14ac:dyDescent="0.25">
      <c r="A14624">
        <v>196786759</v>
      </c>
      <c r="B14624">
        <v>803401</v>
      </c>
      <c r="C14624" t="s">
        <v>318</v>
      </c>
      <c r="D14624">
        <v>2021756</v>
      </c>
      <c r="E14624" t="s">
        <v>253</v>
      </c>
      <c r="F14624" t="s">
        <v>214</v>
      </c>
      <c r="G14624" t="s">
        <v>215</v>
      </c>
      <c r="H14624">
        <v>2</v>
      </c>
      <c r="I14624">
        <v>2016</v>
      </c>
      <c r="J14624">
        <v>1</v>
      </c>
      <c r="L14624">
        <v>23081181</v>
      </c>
      <c r="M14624">
        <v>5.4</v>
      </c>
      <c r="P14624" s="29">
        <f t="shared" si="572"/>
        <v>0.73333333333333339</v>
      </c>
    </row>
    <row r="14625" spans="1:16" hidden="1" x14ac:dyDescent="0.25">
      <c r="A14625">
        <v>196786759</v>
      </c>
      <c r="B14625">
        <v>803401</v>
      </c>
      <c r="C14625" t="s">
        <v>318</v>
      </c>
      <c r="D14625">
        <v>2021638</v>
      </c>
      <c r="E14625" t="s">
        <v>250</v>
      </c>
      <c r="F14625" t="s">
        <v>214</v>
      </c>
      <c r="G14625" t="s">
        <v>215</v>
      </c>
      <c r="H14625">
        <v>2</v>
      </c>
      <c r="I14625">
        <v>2016</v>
      </c>
      <c r="J14625">
        <v>1</v>
      </c>
      <c r="L14625">
        <v>23081193</v>
      </c>
      <c r="M14625">
        <v>5.2</v>
      </c>
      <c r="P14625" s="29">
        <f t="shared" si="572"/>
        <v>0.70000000000000007</v>
      </c>
    </row>
    <row r="14626" spans="1:16" hidden="1" x14ac:dyDescent="0.25">
      <c r="A14626">
        <v>196786759</v>
      </c>
      <c r="B14626">
        <v>803401</v>
      </c>
      <c r="C14626" t="s">
        <v>318</v>
      </c>
      <c r="D14626">
        <v>2004099</v>
      </c>
      <c r="E14626" t="s">
        <v>245</v>
      </c>
      <c r="F14626" t="s">
        <v>214</v>
      </c>
      <c r="G14626" t="s">
        <v>215</v>
      </c>
      <c r="H14626">
        <v>2</v>
      </c>
      <c r="I14626">
        <v>2016</v>
      </c>
      <c r="J14626">
        <v>1</v>
      </c>
      <c r="L14626">
        <v>23073324</v>
      </c>
      <c r="M14626">
        <v>5.2</v>
      </c>
      <c r="P14626" s="29">
        <f t="shared" si="572"/>
        <v>0.70000000000000007</v>
      </c>
    </row>
    <row r="14627" spans="1:16" hidden="1" x14ac:dyDescent="0.25">
      <c r="A14627">
        <v>196786759</v>
      </c>
      <c r="B14627">
        <v>803401</v>
      </c>
      <c r="C14627" t="s">
        <v>318</v>
      </c>
      <c r="D14627">
        <v>2021679</v>
      </c>
      <c r="E14627" t="s">
        <v>259</v>
      </c>
      <c r="F14627" t="s">
        <v>214</v>
      </c>
      <c r="G14627" t="s">
        <v>215</v>
      </c>
      <c r="H14627">
        <v>2</v>
      </c>
      <c r="I14627">
        <v>2016</v>
      </c>
      <c r="J14627">
        <v>2</v>
      </c>
      <c r="L14627">
        <v>23086909</v>
      </c>
      <c r="M14627">
        <v>5.4</v>
      </c>
      <c r="P14627" s="29">
        <f t="shared" si="572"/>
        <v>0.73333333333333339</v>
      </c>
    </row>
    <row r="14628" spans="1:16" hidden="1" x14ac:dyDescent="0.25">
      <c r="A14628">
        <v>196786759</v>
      </c>
      <c r="B14628">
        <v>803401</v>
      </c>
      <c r="C14628" t="s">
        <v>318</v>
      </c>
      <c r="D14628">
        <v>2021874</v>
      </c>
      <c r="E14628" t="s">
        <v>226</v>
      </c>
      <c r="F14628" t="s">
        <v>214</v>
      </c>
      <c r="G14628" t="s">
        <v>215</v>
      </c>
      <c r="H14628">
        <v>2</v>
      </c>
      <c r="I14628">
        <v>2016</v>
      </c>
      <c r="J14628">
        <v>2</v>
      </c>
      <c r="L14628">
        <v>23086862</v>
      </c>
      <c r="M14628">
        <v>4.4000000000000004</v>
      </c>
      <c r="P14628" s="29">
        <f t="shared" si="572"/>
        <v>0.56666666666666676</v>
      </c>
    </row>
    <row r="14629" spans="1:16" hidden="1" x14ac:dyDescent="0.25">
      <c r="A14629">
        <v>196786759</v>
      </c>
      <c r="B14629">
        <v>803401</v>
      </c>
      <c r="C14629" t="s">
        <v>318</v>
      </c>
      <c r="D14629">
        <v>2005120</v>
      </c>
      <c r="E14629" t="s">
        <v>293</v>
      </c>
      <c r="F14629" t="s">
        <v>214</v>
      </c>
      <c r="G14629" t="s">
        <v>215</v>
      </c>
      <c r="H14629">
        <v>2</v>
      </c>
      <c r="I14629">
        <v>2016</v>
      </c>
      <c r="J14629">
        <v>2</v>
      </c>
      <c r="L14629">
        <v>23086515</v>
      </c>
      <c r="M14629">
        <v>5.3</v>
      </c>
      <c r="P14629" s="29">
        <f t="shared" si="572"/>
        <v>0.71666666666666667</v>
      </c>
    </row>
    <row r="14630" spans="1:16" hidden="1" x14ac:dyDescent="0.25">
      <c r="A14630">
        <v>196786759</v>
      </c>
      <c r="B14630">
        <v>803401</v>
      </c>
      <c r="C14630" t="s">
        <v>318</v>
      </c>
      <c r="D14630">
        <v>2021640</v>
      </c>
      <c r="E14630" t="s">
        <v>227</v>
      </c>
      <c r="F14630" t="s">
        <v>214</v>
      </c>
      <c r="G14630" t="s">
        <v>215</v>
      </c>
      <c r="H14630">
        <v>2</v>
      </c>
      <c r="I14630">
        <v>2016</v>
      </c>
      <c r="J14630">
        <v>2</v>
      </c>
      <c r="L14630">
        <v>23086870</v>
      </c>
      <c r="M14630">
        <v>4.4000000000000004</v>
      </c>
      <c r="P14630" s="29">
        <f t="shared" si="572"/>
        <v>0.56666666666666676</v>
      </c>
    </row>
    <row r="14631" spans="1:16" hidden="1" x14ac:dyDescent="0.25">
      <c r="A14631">
        <v>196786759</v>
      </c>
      <c r="B14631">
        <v>803401</v>
      </c>
      <c r="C14631" t="s">
        <v>318</v>
      </c>
      <c r="D14631">
        <v>2021993</v>
      </c>
      <c r="E14631" t="s">
        <v>256</v>
      </c>
      <c r="F14631" t="s">
        <v>214</v>
      </c>
      <c r="G14631" t="s">
        <v>215</v>
      </c>
      <c r="H14631">
        <v>2</v>
      </c>
      <c r="I14631">
        <v>2016</v>
      </c>
      <c r="J14631">
        <v>2</v>
      </c>
      <c r="L14631">
        <v>23086519</v>
      </c>
      <c r="M14631">
        <v>5.0999999999999996</v>
      </c>
      <c r="P14631" s="29">
        <f t="shared" si="572"/>
        <v>0.68333333333333324</v>
      </c>
    </row>
    <row r="14632" spans="1:16" hidden="1" x14ac:dyDescent="0.25">
      <c r="A14632">
        <v>196786759</v>
      </c>
      <c r="B14632">
        <v>803401</v>
      </c>
      <c r="C14632" t="s">
        <v>318</v>
      </c>
      <c r="D14632">
        <v>2004591</v>
      </c>
      <c r="E14632" t="s">
        <v>271</v>
      </c>
      <c r="F14632" t="s">
        <v>214</v>
      </c>
      <c r="G14632" t="s">
        <v>215</v>
      </c>
      <c r="H14632">
        <v>2</v>
      </c>
      <c r="I14632">
        <v>2017</v>
      </c>
      <c r="J14632">
        <v>1</v>
      </c>
      <c r="L14632">
        <v>23093319</v>
      </c>
      <c r="M14632">
        <v>6.1</v>
      </c>
      <c r="P14632" s="29">
        <f t="shared" si="572"/>
        <v>0.85</v>
      </c>
    </row>
    <row r="14633" spans="1:16" hidden="1" x14ac:dyDescent="0.25">
      <c r="A14633">
        <v>196786759</v>
      </c>
      <c r="B14633">
        <v>803401</v>
      </c>
      <c r="C14633" t="s">
        <v>318</v>
      </c>
      <c r="D14633">
        <v>2004752</v>
      </c>
      <c r="E14633" t="s">
        <v>290</v>
      </c>
      <c r="F14633" t="s">
        <v>214</v>
      </c>
      <c r="G14633" t="s">
        <v>215</v>
      </c>
      <c r="H14633">
        <v>2</v>
      </c>
      <c r="I14633">
        <v>2017</v>
      </c>
      <c r="J14633">
        <v>1</v>
      </c>
      <c r="L14633">
        <v>23093323</v>
      </c>
      <c r="M14633">
        <v>5.5</v>
      </c>
      <c r="P14633" s="29">
        <f t="shared" si="572"/>
        <v>0.75</v>
      </c>
    </row>
    <row r="14634" spans="1:16" hidden="1" x14ac:dyDescent="0.25">
      <c r="A14634">
        <v>196786759</v>
      </c>
      <c r="B14634">
        <v>803401</v>
      </c>
      <c r="C14634" t="s">
        <v>318</v>
      </c>
      <c r="D14634">
        <v>2024862</v>
      </c>
      <c r="E14634" t="s">
        <v>289</v>
      </c>
      <c r="F14634" t="s">
        <v>214</v>
      </c>
      <c r="G14634" t="s">
        <v>215</v>
      </c>
      <c r="H14634">
        <v>2</v>
      </c>
      <c r="I14634">
        <v>2017</v>
      </c>
      <c r="J14634">
        <v>1</v>
      </c>
      <c r="L14634">
        <v>23093476</v>
      </c>
      <c r="M14634">
        <v>5.6</v>
      </c>
      <c r="P14634" s="29">
        <f t="shared" si="572"/>
        <v>0.76666666666666661</v>
      </c>
    </row>
    <row r="14635" spans="1:16" hidden="1" x14ac:dyDescent="0.25">
      <c r="A14635">
        <v>196786759</v>
      </c>
      <c r="B14635">
        <v>803401</v>
      </c>
      <c r="C14635" t="s">
        <v>318</v>
      </c>
      <c r="D14635">
        <v>2021787</v>
      </c>
      <c r="E14635" t="s">
        <v>292</v>
      </c>
      <c r="F14635" t="s">
        <v>214</v>
      </c>
      <c r="G14635" t="s">
        <v>215</v>
      </c>
      <c r="H14635">
        <v>2</v>
      </c>
      <c r="I14635">
        <v>2017</v>
      </c>
      <c r="J14635">
        <v>1</v>
      </c>
      <c r="L14635">
        <v>23093320</v>
      </c>
      <c r="M14635">
        <v>6</v>
      </c>
      <c r="P14635" s="29">
        <f t="shared" si="572"/>
        <v>0.83333333333333337</v>
      </c>
    </row>
    <row r="14636" spans="1:16" hidden="1" x14ac:dyDescent="0.25">
      <c r="A14636">
        <v>196786759</v>
      </c>
      <c r="B14636">
        <v>803401</v>
      </c>
      <c r="C14636" t="s">
        <v>318</v>
      </c>
      <c r="D14636">
        <v>2021750</v>
      </c>
      <c r="E14636" t="s">
        <v>296</v>
      </c>
      <c r="F14636" t="s">
        <v>214</v>
      </c>
      <c r="G14636" t="s">
        <v>215</v>
      </c>
      <c r="H14636">
        <v>2</v>
      </c>
      <c r="I14636">
        <v>2017</v>
      </c>
      <c r="J14636">
        <v>1</v>
      </c>
      <c r="L14636">
        <v>23091959</v>
      </c>
      <c r="M14636">
        <v>5.8</v>
      </c>
      <c r="P14636" s="29">
        <f t="shared" si="572"/>
        <v>0.79999999999999993</v>
      </c>
    </row>
    <row r="14637" spans="1:16" hidden="1" x14ac:dyDescent="0.25">
      <c r="A14637">
        <v>196786759</v>
      </c>
      <c r="B14637">
        <v>803401</v>
      </c>
      <c r="C14637" t="s">
        <v>318</v>
      </c>
      <c r="D14637">
        <v>2021725</v>
      </c>
      <c r="E14637" t="s">
        <v>257</v>
      </c>
      <c r="F14637" t="s">
        <v>214</v>
      </c>
      <c r="G14637" t="s">
        <v>215</v>
      </c>
      <c r="H14637">
        <v>2</v>
      </c>
      <c r="I14637">
        <v>2017</v>
      </c>
      <c r="J14637">
        <v>1</v>
      </c>
      <c r="L14637">
        <v>23091960</v>
      </c>
      <c r="M14637">
        <v>5</v>
      </c>
      <c r="P14637" s="29">
        <f t="shared" si="572"/>
        <v>0.66666666666666663</v>
      </c>
    </row>
    <row r="14638" spans="1:16" hidden="1" x14ac:dyDescent="0.25">
      <c r="A14638">
        <v>196786759</v>
      </c>
      <c r="B14638">
        <v>803401</v>
      </c>
      <c r="C14638" t="s">
        <v>318</v>
      </c>
      <c r="D14638">
        <v>2019271</v>
      </c>
      <c r="E14638" t="s">
        <v>236</v>
      </c>
      <c r="F14638" t="s">
        <v>214</v>
      </c>
      <c r="G14638" t="s">
        <v>215</v>
      </c>
      <c r="H14638">
        <v>2</v>
      </c>
      <c r="I14638">
        <v>2017</v>
      </c>
      <c r="J14638">
        <v>2</v>
      </c>
      <c r="M14638" t="s">
        <v>232</v>
      </c>
      <c r="N14638" t="s">
        <v>231</v>
      </c>
      <c r="P14638" s="29" t="str">
        <f t="shared" si="572"/>
        <v>CVL</v>
      </c>
    </row>
    <row r="14639" spans="1:16" hidden="1" x14ac:dyDescent="0.25">
      <c r="A14639">
        <v>196786759</v>
      </c>
      <c r="B14639">
        <v>803401</v>
      </c>
      <c r="C14639" t="s">
        <v>318</v>
      </c>
      <c r="D14639">
        <v>2004587</v>
      </c>
      <c r="E14639" t="s">
        <v>288</v>
      </c>
      <c r="F14639" t="s">
        <v>214</v>
      </c>
      <c r="G14639" t="s">
        <v>215</v>
      </c>
      <c r="H14639">
        <v>2</v>
      </c>
      <c r="I14639">
        <v>2017</v>
      </c>
      <c r="J14639">
        <v>2</v>
      </c>
      <c r="L14639">
        <v>23097713</v>
      </c>
      <c r="M14639">
        <v>5</v>
      </c>
      <c r="P14639" s="29">
        <f t="shared" si="572"/>
        <v>0.66666666666666663</v>
      </c>
    </row>
    <row r="14640" spans="1:16" hidden="1" x14ac:dyDescent="0.25">
      <c r="A14640">
        <v>196786759</v>
      </c>
      <c r="B14640">
        <v>803401</v>
      </c>
      <c r="C14640" t="s">
        <v>318</v>
      </c>
      <c r="D14640">
        <v>2021591</v>
      </c>
      <c r="E14640" t="s">
        <v>240</v>
      </c>
      <c r="F14640" t="s">
        <v>214</v>
      </c>
      <c r="G14640" t="s">
        <v>215</v>
      </c>
      <c r="H14640">
        <v>2</v>
      </c>
      <c r="I14640">
        <v>2017</v>
      </c>
      <c r="J14640">
        <v>2</v>
      </c>
      <c r="L14640">
        <v>23097630</v>
      </c>
      <c r="M14640">
        <v>5.6</v>
      </c>
      <c r="P14640" s="29">
        <f t="shared" si="572"/>
        <v>0.76666666666666661</v>
      </c>
    </row>
    <row r="14641" spans="1:16" hidden="1" x14ac:dyDescent="0.25">
      <c r="A14641">
        <v>196786759</v>
      </c>
      <c r="B14641">
        <v>803401</v>
      </c>
      <c r="C14641" t="s">
        <v>318</v>
      </c>
      <c r="D14641">
        <v>2021865</v>
      </c>
      <c r="E14641" t="s">
        <v>301</v>
      </c>
      <c r="F14641" t="s">
        <v>214</v>
      </c>
      <c r="G14641" t="s">
        <v>215</v>
      </c>
      <c r="H14641">
        <v>2</v>
      </c>
      <c r="I14641">
        <v>2017</v>
      </c>
      <c r="J14641">
        <v>2</v>
      </c>
      <c r="L14641">
        <v>23097629</v>
      </c>
      <c r="M14641">
        <v>5.2</v>
      </c>
      <c r="P14641" s="29">
        <f t="shared" si="572"/>
        <v>0.70000000000000007</v>
      </c>
    </row>
    <row r="14642" spans="1:16" hidden="1" x14ac:dyDescent="0.25">
      <c r="A14642">
        <v>196786759</v>
      </c>
      <c r="B14642">
        <v>803401</v>
      </c>
      <c r="C14642" t="s">
        <v>318</v>
      </c>
      <c r="D14642">
        <v>2004586</v>
      </c>
      <c r="E14642" t="s">
        <v>325</v>
      </c>
      <c r="F14642" t="s">
        <v>214</v>
      </c>
      <c r="G14642" t="s">
        <v>215</v>
      </c>
      <c r="H14642">
        <v>2</v>
      </c>
      <c r="I14642">
        <v>2017</v>
      </c>
      <c r="J14642">
        <v>2</v>
      </c>
      <c r="L14642">
        <v>23097712</v>
      </c>
      <c r="M14642">
        <v>5.5</v>
      </c>
      <c r="P14642" s="29">
        <f t="shared" si="572"/>
        <v>0.75</v>
      </c>
    </row>
    <row r="14643" spans="1:16" hidden="1" x14ac:dyDescent="0.25">
      <c r="A14643">
        <v>196786759</v>
      </c>
      <c r="B14643">
        <v>803401</v>
      </c>
      <c r="C14643" t="s">
        <v>318</v>
      </c>
      <c r="D14643">
        <v>2021615</v>
      </c>
      <c r="E14643" t="s">
        <v>255</v>
      </c>
      <c r="F14643" t="s">
        <v>214</v>
      </c>
      <c r="G14643" t="s">
        <v>215</v>
      </c>
      <c r="H14643">
        <v>2</v>
      </c>
      <c r="I14643">
        <v>2017</v>
      </c>
      <c r="J14643">
        <v>2</v>
      </c>
      <c r="L14643">
        <v>23097634</v>
      </c>
      <c r="M14643">
        <v>4.5</v>
      </c>
      <c r="P14643" s="29">
        <f t="shared" si="572"/>
        <v>0.58333333333333337</v>
      </c>
    </row>
    <row r="14644" spans="1:16" hidden="1" x14ac:dyDescent="0.25">
      <c r="A14644">
        <v>196786759</v>
      </c>
      <c r="B14644">
        <v>803401</v>
      </c>
      <c r="C14644" t="s">
        <v>318</v>
      </c>
      <c r="D14644">
        <v>2021631</v>
      </c>
      <c r="E14644" t="s">
        <v>302</v>
      </c>
      <c r="F14644" t="s">
        <v>214</v>
      </c>
      <c r="G14644" t="s">
        <v>215</v>
      </c>
      <c r="H14644">
        <v>2</v>
      </c>
      <c r="I14644">
        <v>2017</v>
      </c>
      <c r="J14644">
        <v>2</v>
      </c>
      <c r="L14644">
        <v>23101235</v>
      </c>
      <c r="M14644">
        <v>6.3</v>
      </c>
      <c r="P14644" s="29">
        <f t="shared" si="572"/>
        <v>0.8833333333333333</v>
      </c>
    </row>
    <row r="14645" spans="1:16" hidden="1" x14ac:dyDescent="0.25">
      <c r="A14645">
        <v>196786759</v>
      </c>
      <c r="B14645">
        <v>803401</v>
      </c>
      <c r="C14645" t="s">
        <v>318</v>
      </c>
      <c r="D14645">
        <v>2021723</v>
      </c>
      <c r="E14645" t="s">
        <v>299</v>
      </c>
      <c r="F14645" t="s">
        <v>214</v>
      </c>
      <c r="G14645" t="s">
        <v>215</v>
      </c>
      <c r="H14645">
        <v>2</v>
      </c>
      <c r="I14645">
        <v>2017</v>
      </c>
      <c r="J14645">
        <v>2</v>
      </c>
      <c r="L14645">
        <v>23097633</v>
      </c>
      <c r="M14645">
        <v>6.6</v>
      </c>
      <c r="P14645" s="29">
        <f t="shared" si="572"/>
        <v>0.93333333333333324</v>
      </c>
    </row>
    <row r="14646" spans="1:16" hidden="1" x14ac:dyDescent="0.25">
      <c r="A14646">
        <v>196786759</v>
      </c>
      <c r="B14646">
        <v>803401</v>
      </c>
      <c r="C14646" t="s">
        <v>318</v>
      </c>
      <c r="D14646">
        <v>2024921</v>
      </c>
      <c r="E14646" t="s">
        <v>225</v>
      </c>
      <c r="F14646" t="s">
        <v>214</v>
      </c>
      <c r="G14646" t="s">
        <v>215</v>
      </c>
      <c r="H14646">
        <v>2</v>
      </c>
      <c r="I14646">
        <v>2018</v>
      </c>
      <c r="J14646">
        <v>1</v>
      </c>
      <c r="L14646">
        <v>23107811</v>
      </c>
      <c r="M14646">
        <v>5.6</v>
      </c>
      <c r="P14646" s="29">
        <f t="shared" si="572"/>
        <v>0.76666666666666661</v>
      </c>
    </row>
    <row r="14647" spans="1:16" hidden="1" x14ac:dyDescent="0.25">
      <c r="A14647">
        <v>196786759</v>
      </c>
      <c r="B14647">
        <v>803401</v>
      </c>
      <c r="C14647" t="s">
        <v>318</v>
      </c>
      <c r="D14647">
        <v>2024863</v>
      </c>
      <c r="E14647" t="s">
        <v>304</v>
      </c>
      <c r="F14647" t="s">
        <v>214</v>
      </c>
      <c r="G14647" t="s">
        <v>215</v>
      </c>
      <c r="H14647">
        <v>2</v>
      </c>
      <c r="I14647">
        <v>2018</v>
      </c>
      <c r="J14647">
        <v>1</v>
      </c>
      <c r="L14647">
        <v>23107771</v>
      </c>
      <c r="M14647">
        <v>5.5</v>
      </c>
      <c r="P14647" s="29">
        <f t="shared" si="572"/>
        <v>0.75</v>
      </c>
    </row>
    <row r="14648" spans="1:16" hidden="1" x14ac:dyDescent="0.25">
      <c r="A14648">
        <v>196786759</v>
      </c>
      <c r="B14648">
        <v>803401</v>
      </c>
      <c r="C14648" t="s">
        <v>318</v>
      </c>
      <c r="D14648">
        <v>2021744</v>
      </c>
      <c r="E14648" t="s">
        <v>262</v>
      </c>
      <c r="F14648" t="s">
        <v>214</v>
      </c>
      <c r="G14648" t="s">
        <v>215</v>
      </c>
      <c r="H14648">
        <v>2</v>
      </c>
      <c r="I14648">
        <v>2018</v>
      </c>
      <c r="J14648">
        <v>1</v>
      </c>
      <c r="L14648">
        <v>23107805</v>
      </c>
      <c r="M14648">
        <v>5.2</v>
      </c>
      <c r="P14648" s="29">
        <f t="shared" si="572"/>
        <v>0.70000000000000007</v>
      </c>
    </row>
    <row r="14649" spans="1:16" hidden="1" x14ac:dyDescent="0.25">
      <c r="A14649">
        <v>196786759</v>
      </c>
      <c r="B14649">
        <v>803401</v>
      </c>
      <c r="C14649" t="s">
        <v>318</v>
      </c>
      <c r="D14649">
        <v>2021716</v>
      </c>
      <c r="E14649" t="s">
        <v>291</v>
      </c>
      <c r="F14649" t="s">
        <v>214</v>
      </c>
      <c r="G14649" t="s">
        <v>215</v>
      </c>
      <c r="H14649">
        <v>2</v>
      </c>
      <c r="I14649">
        <v>2018</v>
      </c>
      <c r="J14649">
        <v>1</v>
      </c>
      <c r="L14649">
        <v>23107801</v>
      </c>
      <c r="M14649">
        <v>5.0999999999999996</v>
      </c>
      <c r="P14649" s="29">
        <f t="shared" si="572"/>
        <v>0.68333333333333324</v>
      </c>
    </row>
    <row r="14650" spans="1:16" hidden="1" x14ac:dyDescent="0.25">
      <c r="A14650">
        <v>196786759</v>
      </c>
      <c r="B14650">
        <v>803401</v>
      </c>
      <c r="C14650" t="s">
        <v>318</v>
      </c>
      <c r="D14650">
        <v>2021661</v>
      </c>
      <c r="E14650" t="s">
        <v>305</v>
      </c>
      <c r="F14650" t="s">
        <v>214</v>
      </c>
      <c r="G14650" t="s">
        <v>215</v>
      </c>
      <c r="H14650">
        <v>2</v>
      </c>
      <c r="I14650">
        <v>2018</v>
      </c>
      <c r="J14650">
        <v>1</v>
      </c>
      <c r="L14650">
        <v>23107773</v>
      </c>
      <c r="M14650">
        <v>4.5</v>
      </c>
      <c r="P14650" s="29">
        <f t="shared" si="572"/>
        <v>0.58333333333333337</v>
      </c>
    </row>
    <row r="14651" spans="1:16" hidden="1" x14ac:dyDescent="0.25">
      <c r="A14651">
        <v>196786759</v>
      </c>
      <c r="B14651">
        <v>803401</v>
      </c>
      <c r="C14651" t="s">
        <v>318</v>
      </c>
      <c r="D14651">
        <v>2004597</v>
      </c>
      <c r="E14651" t="s">
        <v>279</v>
      </c>
      <c r="F14651" t="s">
        <v>214</v>
      </c>
      <c r="G14651" t="s">
        <v>215</v>
      </c>
      <c r="H14651">
        <v>2</v>
      </c>
      <c r="I14651">
        <v>2018</v>
      </c>
      <c r="J14651">
        <v>1</v>
      </c>
      <c r="L14651">
        <v>23107759</v>
      </c>
      <c r="M14651">
        <v>5.0999999999999996</v>
      </c>
      <c r="P14651" s="29">
        <f t="shared" si="572"/>
        <v>0.68333333333333324</v>
      </c>
    </row>
    <row r="14652" spans="1:16" hidden="1" x14ac:dyDescent="0.25">
      <c r="A14652">
        <v>196786759</v>
      </c>
      <c r="B14652">
        <v>803401</v>
      </c>
      <c r="C14652" t="s">
        <v>318</v>
      </c>
      <c r="D14652">
        <v>2019272</v>
      </c>
      <c r="E14652" t="s">
        <v>249</v>
      </c>
      <c r="F14652" t="s">
        <v>214</v>
      </c>
      <c r="G14652" t="s">
        <v>215</v>
      </c>
      <c r="H14652">
        <v>2</v>
      </c>
      <c r="I14652">
        <v>2018</v>
      </c>
      <c r="J14652">
        <v>1</v>
      </c>
      <c r="L14652">
        <v>23104909</v>
      </c>
      <c r="M14652">
        <v>5.9</v>
      </c>
      <c r="P14652" s="29">
        <f t="shared" si="572"/>
        <v>0.81666666666666676</v>
      </c>
    </row>
    <row r="14653" spans="1:16" hidden="1" x14ac:dyDescent="0.25">
      <c r="A14653">
        <v>196786759</v>
      </c>
      <c r="B14653">
        <v>803401</v>
      </c>
      <c r="C14653" t="s">
        <v>318</v>
      </c>
      <c r="D14653">
        <v>2021775</v>
      </c>
      <c r="E14653" t="s">
        <v>286</v>
      </c>
      <c r="F14653" t="s">
        <v>214</v>
      </c>
      <c r="G14653" t="s">
        <v>215</v>
      </c>
      <c r="H14653">
        <v>2</v>
      </c>
      <c r="I14653">
        <v>2018</v>
      </c>
      <c r="J14653">
        <v>1</v>
      </c>
      <c r="M14653">
        <v>5</v>
      </c>
      <c r="P14653" s="29">
        <f t="shared" ref="P14653:P14671" si="573">IF(AND(ISNUMBER(M14653),H14653&lt;&gt;4),(M14653-1)/6,IF(H14653=4,"DRP",IF(AND(H14653=3,M14653="NA"),"BAD",IF(AND(H14653=2),"CVL",IF(AND(H14653=1,ISBLANK(M14653)),"NULL","UNK")))))</f>
        <v>0.66666666666666663</v>
      </c>
    </row>
    <row r="14654" spans="1:16" hidden="1" x14ac:dyDescent="0.25">
      <c r="A14654">
        <v>196786759</v>
      </c>
      <c r="B14654">
        <v>803401</v>
      </c>
      <c r="C14654" t="s">
        <v>318</v>
      </c>
      <c r="D14654">
        <v>2004602</v>
      </c>
      <c r="E14654" t="s">
        <v>277</v>
      </c>
      <c r="F14654" t="s">
        <v>214</v>
      </c>
      <c r="G14654" t="s">
        <v>215</v>
      </c>
      <c r="H14654">
        <v>2</v>
      </c>
      <c r="I14654">
        <v>2018</v>
      </c>
      <c r="J14654">
        <v>2</v>
      </c>
      <c r="L14654">
        <v>23115918</v>
      </c>
      <c r="M14654">
        <v>4.7</v>
      </c>
      <c r="P14654" s="29">
        <f t="shared" si="573"/>
        <v>0.6166666666666667</v>
      </c>
    </row>
    <row r="14655" spans="1:16" hidden="1" x14ac:dyDescent="0.25">
      <c r="A14655">
        <v>196786759</v>
      </c>
      <c r="B14655">
        <v>803401</v>
      </c>
      <c r="C14655" t="s">
        <v>318</v>
      </c>
      <c r="D14655">
        <v>2019273</v>
      </c>
      <c r="E14655" t="s">
        <v>248</v>
      </c>
      <c r="F14655" t="s">
        <v>214</v>
      </c>
      <c r="G14655" t="s">
        <v>215</v>
      </c>
      <c r="H14655">
        <v>2</v>
      </c>
      <c r="I14655">
        <v>2018</v>
      </c>
      <c r="J14655">
        <v>2</v>
      </c>
      <c r="L14655">
        <v>23115046</v>
      </c>
      <c r="M14655">
        <v>5.6</v>
      </c>
      <c r="P14655" s="29">
        <f t="shared" si="573"/>
        <v>0.76666666666666661</v>
      </c>
    </row>
    <row r="14656" spans="1:16" hidden="1" x14ac:dyDescent="0.25">
      <c r="A14656">
        <v>196786759</v>
      </c>
      <c r="B14656">
        <v>803401</v>
      </c>
      <c r="C14656" t="s">
        <v>318</v>
      </c>
      <c r="D14656">
        <v>2021664</v>
      </c>
      <c r="E14656" t="s">
        <v>311</v>
      </c>
      <c r="F14656" t="s">
        <v>214</v>
      </c>
      <c r="G14656" t="s">
        <v>215</v>
      </c>
      <c r="H14656">
        <v>2</v>
      </c>
      <c r="I14656">
        <v>2018</v>
      </c>
      <c r="J14656">
        <v>2</v>
      </c>
      <c r="L14656">
        <v>23115915</v>
      </c>
      <c r="M14656">
        <v>5.3</v>
      </c>
      <c r="P14656" s="29">
        <f t="shared" si="573"/>
        <v>0.71666666666666667</v>
      </c>
    </row>
    <row r="14657" spans="1:16" hidden="1" x14ac:dyDescent="0.25">
      <c r="A14657">
        <v>196786759</v>
      </c>
      <c r="B14657">
        <v>803401</v>
      </c>
      <c r="C14657" t="s">
        <v>318</v>
      </c>
      <c r="D14657">
        <v>2021689</v>
      </c>
      <c r="E14657" t="s">
        <v>312</v>
      </c>
      <c r="F14657" t="s">
        <v>214</v>
      </c>
      <c r="G14657" t="s">
        <v>215</v>
      </c>
      <c r="H14657">
        <v>2</v>
      </c>
      <c r="I14657">
        <v>2018</v>
      </c>
      <c r="J14657">
        <v>2</v>
      </c>
      <c r="L14657">
        <v>23115916</v>
      </c>
      <c r="M14657">
        <v>6</v>
      </c>
      <c r="P14657" s="29">
        <f t="shared" si="573"/>
        <v>0.83333333333333337</v>
      </c>
    </row>
    <row r="14658" spans="1:16" hidden="1" x14ac:dyDescent="0.25">
      <c r="A14658">
        <v>196786759</v>
      </c>
      <c r="B14658">
        <v>803401</v>
      </c>
      <c r="C14658" t="s">
        <v>318</v>
      </c>
      <c r="D14658">
        <v>2024864</v>
      </c>
      <c r="E14658" t="s">
        <v>310</v>
      </c>
      <c r="F14658" t="s">
        <v>214</v>
      </c>
      <c r="G14658" t="s">
        <v>215</v>
      </c>
      <c r="H14658">
        <v>2</v>
      </c>
      <c r="I14658">
        <v>2018</v>
      </c>
      <c r="J14658">
        <v>2</v>
      </c>
      <c r="L14658">
        <v>23115914</v>
      </c>
      <c r="M14658">
        <v>5.5</v>
      </c>
      <c r="P14658" s="29">
        <f t="shared" si="573"/>
        <v>0.75</v>
      </c>
    </row>
    <row r="14659" spans="1:16" hidden="1" x14ac:dyDescent="0.25">
      <c r="A14659">
        <v>196786759</v>
      </c>
      <c r="B14659">
        <v>803401</v>
      </c>
      <c r="C14659" t="s">
        <v>318</v>
      </c>
      <c r="D14659">
        <v>2027109</v>
      </c>
      <c r="E14659" t="s">
        <v>372</v>
      </c>
      <c r="F14659" t="s">
        <v>320</v>
      </c>
      <c r="G14659" t="s">
        <v>321</v>
      </c>
      <c r="H14659">
        <v>2</v>
      </c>
      <c r="I14659">
        <v>2018</v>
      </c>
      <c r="J14659">
        <v>2</v>
      </c>
      <c r="L14659">
        <v>23114650</v>
      </c>
      <c r="M14659">
        <v>6.1</v>
      </c>
      <c r="P14659" s="29">
        <f t="shared" si="573"/>
        <v>0.85</v>
      </c>
    </row>
    <row r="14660" spans="1:16" hidden="1" x14ac:dyDescent="0.25">
      <c r="A14660">
        <v>196786759</v>
      </c>
      <c r="B14660">
        <v>803401</v>
      </c>
      <c r="C14660" t="s">
        <v>318</v>
      </c>
      <c r="D14660">
        <v>2021671</v>
      </c>
      <c r="E14660" t="s">
        <v>303</v>
      </c>
      <c r="F14660" t="s">
        <v>214</v>
      </c>
      <c r="G14660" t="s">
        <v>215</v>
      </c>
      <c r="H14660">
        <v>2</v>
      </c>
      <c r="I14660">
        <v>2018</v>
      </c>
      <c r="J14660">
        <v>2</v>
      </c>
      <c r="L14660">
        <v>23115919</v>
      </c>
      <c r="M14660">
        <v>5.3</v>
      </c>
      <c r="P14660" s="29">
        <f t="shared" si="573"/>
        <v>0.71666666666666667</v>
      </c>
    </row>
    <row r="14661" spans="1:16" hidden="1" x14ac:dyDescent="0.25">
      <c r="A14661">
        <v>196786759</v>
      </c>
      <c r="B14661">
        <v>803401</v>
      </c>
      <c r="C14661" t="s">
        <v>318</v>
      </c>
      <c r="D14661">
        <v>2024865</v>
      </c>
      <c r="E14661" t="s">
        <v>284</v>
      </c>
      <c r="F14661" t="s">
        <v>214</v>
      </c>
      <c r="G14661" t="s">
        <v>215</v>
      </c>
      <c r="H14661">
        <v>2</v>
      </c>
      <c r="I14661">
        <v>2019</v>
      </c>
      <c r="J14661">
        <v>1</v>
      </c>
      <c r="L14661">
        <v>23123875</v>
      </c>
      <c r="M14661">
        <v>5</v>
      </c>
      <c r="P14661" s="29">
        <f t="shared" si="573"/>
        <v>0.66666666666666663</v>
      </c>
    </row>
    <row r="14662" spans="1:16" hidden="1" x14ac:dyDescent="0.25">
      <c r="A14662">
        <v>196786759</v>
      </c>
      <c r="B14662">
        <v>803401</v>
      </c>
      <c r="C14662" t="s">
        <v>318</v>
      </c>
      <c r="D14662">
        <v>2021730</v>
      </c>
      <c r="E14662" t="s">
        <v>307</v>
      </c>
      <c r="F14662" t="s">
        <v>214</v>
      </c>
      <c r="G14662" t="s">
        <v>215</v>
      </c>
      <c r="H14662">
        <v>2</v>
      </c>
      <c r="I14662">
        <v>2019</v>
      </c>
      <c r="J14662">
        <v>1</v>
      </c>
      <c r="L14662">
        <v>23120313</v>
      </c>
      <c r="M14662">
        <v>5.0999999999999996</v>
      </c>
      <c r="P14662" s="29">
        <f t="shared" si="573"/>
        <v>0.68333333333333324</v>
      </c>
    </row>
    <row r="14663" spans="1:16" hidden="1" x14ac:dyDescent="0.25">
      <c r="A14663">
        <v>196786759</v>
      </c>
      <c r="B14663">
        <v>803401</v>
      </c>
      <c r="C14663" t="s">
        <v>318</v>
      </c>
      <c r="D14663">
        <v>2021760</v>
      </c>
      <c r="E14663" t="s">
        <v>254</v>
      </c>
      <c r="F14663" t="s">
        <v>214</v>
      </c>
      <c r="G14663" t="s">
        <v>215</v>
      </c>
      <c r="H14663">
        <v>2</v>
      </c>
      <c r="I14663">
        <v>2019</v>
      </c>
      <c r="J14663">
        <v>1</v>
      </c>
      <c r="L14663">
        <v>23120307</v>
      </c>
      <c r="M14663">
        <v>6.2</v>
      </c>
      <c r="P14663" s="29">
        <f t="shared" si="573"/>
        <v>0.8666666666666667</v>
      </c>
    </row>
    <row r="14664" spans="1:16" hidden="1" x14ac:dyDescent="0.25">
      <c r="A14664">
        <v>196786759</v>
      </c>
      <c r="B14664">
        <v>803401</v>
      </c>
      <c r="C14664" t="s">
        <v>318</v>
      </c>
      <c r="D14664">
        <v>2019274</v>
      </c>
      <c r="E14664" t="s">
        <v>247</v>
      </c>
      <c r="F14664" t="s">
        <v>214</v>
      </c>
      <c r="G14664" t="s">
        <v>215</v>
      </c>
      <c r="H14664">
        <v>2</v>
      </c>
      <c r="I14664">
        <v>2019</v>
      </c>
      <c r="J14664">
        <v>1</v>
      </c>
      <c r="L14664">
        <v>23120723</v>
      </c>
      <c r="M14664">
        <v>5.6</v>
      </c>
      <c r="P14664" s="29">
        <f t="shared" si="573"/>
        <v>0.76666666666666661</v>
      </c>
    </row>
    <row r="14665" spans="1:16" hidden="1" x14ac:dyDescent="0.25">
      <c r="A14665">
        <v>196786759</v>
      </c>
      <c r="B14665">
        <v>803401</v>
      </c>
      <c r="C14665" t="s">
        <v>318</v>
      </c>
      <c r="D14665">
        <v>2021841</v>
      </c>
      <c r="E14665" t="s">
        <v>306</v>
      </c>
      <c r="F14665" t="s">
        <v>214</v>
      </c>
      <c r="G14665" t="s">
        <v>215</v>
      </c>
      <c r="H14665">
        <v>2</v>
      </c>
      <c r="I14665">
        <v>2019</v>
      </c>
      <c r="J14665">
        <v>1</v>
      </c>
      <c r="L14665">
        <v>23120306</v>
      </c>
      <c r="M14665">
        <v>6.7</v>
      </c>
      <c r="P14665" s="29">
        <f t="shared" si="573"/>
        <v>0.95000000000000007</v>
      </c>
    </row>
    <row r="14666" spans="1:16" hidden="1" x14ac:dyDescent="0.25">
      <c r="A14666">
        <v>196786759</v>
      </c>
      <c r="B14666">
        <v>803401</v>
      </c>
      <c r="C14666" t="s">
        <v>318</v>
      </c>
      <c r="D14666">
        <v>2021808</v>
      </c>
      <c r="E14666" t="s">
        <v>283</v>
      </c>
      <c r="F14666" t="s">
        <v>214</v>
      </c>
      <c r="G14666" t="s">
        <v>215</v>
      </c>
      <c r="H14666">
        <v>2</v>
      </c>
      <c r="I14666">
        <v>2019</v>
      </c>
      <c r="J14666">
        <v>1</v>
      </c>
      <c r="L14666">
        <v>23120308</v>
      </c>
      <c r="M14666">
        <v>6.3</v>
      </c>
      <c r="P14666" s="29">
        <f t="shared" si="573"/>
        <v>0.8833333333333333</v>
      </c>
    </row>
    <row r="14667" spans="1:16" hidden="1" x14ac:dyDescent="0.25">
      <c r="A14667">
        <v>196786759</v>
      </c>
      <c r="B14667">
        <v>803401</v>
      </c>
      <c r="C14667" t="s">
        <v>318</v>
      </c>
      <c r="D14667">
        <v>2004609</v>
      </c>
      <c r="E14667" t="s">
        <v>309</v>
      </c>
      <c r="F14667" t="s">
        <v>214</v>
      </c>
      <c r="G14667" t="s">
        <v>215</v>
      </c>
      <c r="H14667">
        <v>1</v>
      </c>
      <c r="I14667">
        <v>2019</v>
      </c>
      <c r="J14667">
        <v>2</v>
      </c>
      <c r="L14667">
        <v>23129808</v>
      </c>
      <c r="P14667" s="29" t="str">
        <f t="shared" si="573"/>
        <v>NULL</v>
      </c>
    </row>
    <row r="14668" spans="1:16" hidden="1" x14ac:dyDescent="0.25">
      <c r="A14668">
        <v>196786759</v>
      </c>
      <c r="B14668">
        <v>803401</v>
      </c>
      <c r="C14668" t="s">
        <v>318</v>
      </c>
      <c r="D14668">
        <v>2021621</v>
      </c>
      <c r="E14668" t="s">
        <v>314</v>
      </c>
      <c r="F14668" t="s">
        <v>214</v>
      </c>
      <c r="G14668" t="s">
        <v>215</v>
      </c>
      <c r="H14668">
        <v>1</v>
      </c>
      <c r="I14668">
        <v>2019</v>
      </c>
      <c r="J14668">
        <v>2</v>
      </c>
      <c r="L14668">
        <v>23130528</v>
      </c>
      <c r="P14668" s="29" t="str">
        <f t="shared" si="573"/>
        <v>NULL</v>
      </c>
    </row>
    <row r="14669" spans="1:16" hidden="1" x14ac:dyDescent="0.25">
      <c r="A14669">
        <v>196786759</v>
      </c>
      <c r="B14669">
        <v>803401</v>
      </c>
      <c r="C14669" t="s">
        <v>318</v>
      </c>
      <c r="D14669">
        <v>2021818</v>
      </c>
      <c r="E14669" t="s">
        <v>285</v>
      </c>
      <c r="F14669" t="s">
        <v>214</v>
      </c>
      <c r="G14669" t="s">
        <v>215</v>
      </c>
      <c r="H14669">
        <v>1</v>
      </c>
      <c r="I14669">
        <v>2019</v>
      </c>
      <c r="J14669">
        <v>2</v>
      </c>
      <c r="L14669">
        <v>23130530</v>
      </c>
      <c r="P14669" s="29" t="str">
        <f t="shared" si="573"/>
        <v>NULL</v>
      </c>
    </row>
    <row r="14670" spans="1:16" hidden="1" x14ac:dyDescent="0.25">
      <c r="A14670">
        <v>196786759</v>
      </c>
      <c r="B14670">
        <v>803401</v>
      </c>
      <c r="C14670" t="s">
        <v>318</v>
      </c>
      <c r="D14670">
        <v>2021862</v>
      </c>
      <c r="E14670" t="s">
        <v>313</v>
      </c>
      <c r="F14670" t="s">
        <v>214</v>
      </c>
      <c r="G14670" t="s">
        <v>215</v>
      </c>
      <c r="H14670">
        <v>1</v>
      </c>
      <c r="I14670">
        <v>2019</v>
      </c>
      <c r="J14670">
        <v>2</v>
      </c>
      <c r="L14670">
        <v>23129813</v>
      </c>
      <c r="P14670" s="29" t="str">
        <f t="shared" si="573"/>
        <v>NULL</v>
      </c>
    </row>
    <row r="14671" spans="1:16" hidden="1" x14ac:dyDescent="0.25">
      <c r="A14671">
        <v>196786759</v>
      </c>
      <c r="B14671">
        <v>803401</v>
      </c>
      <c r="C14671" t="s">
        <v>318</v>
      </c>
      <c r="D14671">
        <v>2021710</v>
      </c>
      <c r="E14671" t="s">
        <v>278</v>
      </c>
      <c r="F14671" t="s">
        <v>214</v>
      </c>
      <c r="G14671" t="s">
        <v>215</v>
      </c>
      <c r="H14671">
        <v>1</v>
      </c>
      <c r="I14671">
        <v>2019</v>
      </c>
      <c r="J14671">
        <v>2</v>
      </c>
      <c r="L14671">
        <v>23129397</v>
      </c>
      <c r="P14671" s="29" t="str">
        <f t="shared" si="573"/>
        <v>NULL</v>
      </c>
    </row>
    <row r="14672" spans="1:16" hidden="1" x14ac:dyDescent="0.25">
      <c r="A14672">
        <v>196788247</v>
      </c>
      <c r="B14672">
        <v>803400</v>
      </c>
      <c r="C14672" t="s">
        <v>212</v>
      </c>
      <c r="D14672">
        <v>2005117</v>
      </c>
      <c r="E14672" t="s">
        <v>220</v>
      </c>
      <c r="F14672" t="s">
        <v>214</v>
      </c>
      <c r="G14672" t="s">
        <v>215</v>
      </c>
      <c r="H14672">
        <v>3</v>
      </c>
      <c r="I14672">
        <v>2015</v>
      </c>
      <c r="J14672">
        <v>1</v>
      </c>
      <c r="L14672">
        <v>23065517</v>
      </c>
      <c r="M14672">
        <v>3.1</v>
      </c>
      <c r="P14672" s="29">
        <f t="shared" ref="P14672:P14682" si="574">IF(AND(ISNUMBER(M14672),H14672&lt;&gt;4,N14672&lt;&gt;"X"),(M14672-1)/6,IF(H14672=4,"DRP",IF(AND(H14672=3,M14672="NA"),"BAD",IF(AND(H14672=2),"CVL",IF(AND(H14672=1,ISBLANK(M14672)),"NULL","UNK")))))</f>
        <v>0.35000000000000003</v>
      </c>
    </row>
    <row r="14673" spans="1:16" hidden="1" x14ac:dyDescent="0.25">
      <c r="A14673">
        <v>196788247</v>
      </c>
      <c r="B14673">
        <v>803400</v>
      </c>
      <c r="C14673" t="s">
        <v>212</v>
      </c>
      <c r="D14673">
        <v>2021600</v>
      </c>
      <c r="E14673" t="s">
        <v>219</v>
      </c>
      <c r="F14673" t="s">
        <v>214</v>
      </c>
      <c r="G14673" t="s">
        <v>215</v>
      </c>
      <c r="H14673">
        <v>3</v>
      </c>
      <c r="I14673">
        <v>2015</v>
      </c>
      <c r="J14673">
        <v>1</v>
      </c>
      <c r="L14673">
        <v>23066438</v>
      </c>
      <c r="M14673">
        <v>3.3</v>
      </c>
      <c r="P14673" s="29">
        <f t="shared" si="574"/>
        <v>0.3833333333333333</v>
      </c>
    </row>
    <row r="14674" spans="1:16" hidden="1" x14ac:dyDescent="0.25">
      <c r="A14674">
        <v>196788247</v>
      </c>
      <c r="B14674">
        <v>803400</v>
      </c>
      <c r="C14674" t="s">
        <v>212</v>
      </c>
      <c r="D14674">
        <v>2005099</v>
      </c>
      <c r="E14674" t="s">
        <v>217</v>
      </c>
      <c r="F14674" t="s">
        <v>214</v>
      </c>
      <c r="G14674" t="s">
        <v>215</v>
      </c>
      <c r="H14674">
        <v>3</v>
      </c>
      <c r="I14674">
        <v>2015</v>
      </c>
      <c r="J14674">
        <v>1</v>
      </c>
      <c r="L14674">
        <v>23066428</v>
      </c>
      <c r="M14674">
        <v>3.3</v>
      </c>
      <c r="P14674" s="29">
        <f t="shared" si="574"/>
        <v>0.3833333333333333</v>
      </c>
    </row>
    <row r="14675" spans="1:16" hidden="1" x14ac:dyDescent="0.25">
      <c r="A14675">
        <v>196788247</v>
      </c>
      <c r="B14675">
        <v>803400</v>
      </c>
      <c r="C14675" t="s">
        <v>212</v>
      </c>
      <c r="D14675">
        <v>2004098</v>
      </c>
      <c r="E14675" t="s">
        <v>213</v>
      </c>
      <c r="F14675" t="s">
        <v>214</v>
      </c>
      <c r="G14675" t="s">
        <v>215</v>
      </c>
      <c r="H14675">
        <v>2</v>
      </c>
      <c r="I14675">
        <v>2015</v>
      </c>
      <c r="J14675">
        <v>1</v>
      </c>
      <c r="L14675">
        <v>23066524</v>
      </c>
      <c r="M14675">
        <v>6.7</v>
      </c>
      <c r="P14675" s="29">
        <f t="shared" si="574"/>
        <v>0.95000000000000007</v>
      </c>
    </row>
    <row r="14676" spans="1:16" hidden="1" x14ac:dyDescent="0.25">
      <c r="A14676">
        <v>196788247</v>
      </c>
      <c r="B14676">
        <v>803400</v>
      </c>
      <c r="C14676" t="s">
        <v>212</v>
      </c>
      <c r="D14676">
        <v>2005102</v>
      </c>
      <c r="E14676" t="s">
        <v>218</v>
      </c>
      <c r="F14676" t="s">
        <v>214</v>
      </c>
      <c r="G14676" t="s">
        <v>215</v>
      </c>
      <c r="H14676">
        <v>3</v>
      </c>
      <c r="I14676">
        <v>2015</v>
      </c>
      <c r="J14676">
        <v>1</v>
      </c>
      <c r="L14676">
        <v>23066489</v>
      </c>
      <c r="M14676">
        <v>3.2</v>
      </c>
      <c r="P14676" s="29">
        <f t="shared" si="574"/>
        <v>0.3666666666666667</v>
      </c>
    </row>
    <row r="14677" spans="1:16" hidden="1" x14ac:dyDescent="0.25">
      <c r="A14677">
        <v>196788247</v>
      </c>
      <c r="B14677">
        <v>803400</v>
      </c>
      <c r="C14677" t="s">
        <v>212</v>
      </c>
      <c r="D14677">
        <v>2021754</v>
      </c>
      <c r="E14677" t="s">
        <v>216</v>
      </c>
      <c r="F14677" t="s">
        <v>214</v>
      </c>
      <c r="G14677" t="s">
        <v>215</v>
      </c>
      <c r="H14677">
        <v>3</v>
      </c>
      <c r="I14677">
        <v>2015</v>
      </c>
      <c r="J14677">
        <v>1</v>
      </c>
      <c r="L14677">
        <v>23066449</v>
      </c>
      <c r="M14677">
        <v>2.7</v>
      </c>
      <c r="P14677" s="29">
        <f t="shared" si="574"/>
        <v>0.28333333333333338</v>
      </c>
    </row>
    <row r="14678" spans="1:16" hidden="1" x14ac:dyDescent="0.25">
      <c r="A14678">
        <v>196788247</v>
      </c>
      <c r="B14678">
        <v>803400</v>
      </c>
      <c r="C14678" t="s">
        <v>212</v>
      </c>
      <c r="D14678">
        <v>2005099</v>
      </c>
      <c r="E14678" t="s">
        <v>217</v>
      </c>
      <c r="F14678" t="s">
        <v>214</v>
      </c>
      <c r="G14678" t="s">
        <v>215</v>
      </c>
      <c r="H14678">
        <v>2</v>
      </c>
      <c r="I14678">
        <v>2015</v>
      </c>
      <c r="J14678">
        <v>2</v>
      </c>
      <c r="L14678">
        <v>23071932</v>
      </c>
      <c r="M14678">
        <v>4.4000000000000004</v>
      </c>
      <c r="P14678" s="29">
        <f t="shared" si="574"/>
        <v>0.56666666666666676</v>
      </c>
    </row>
    <row r="14679" spans="1:16" hidden="1" x14ac:dyDescent="0.25">
      <c r="A14679">
        <v>196788247</v>
      </c>
      <c r="B14679">
        <v>803400</v>
      </c>
      <c r="C14679" t="s">
        <v>212</v>
      </c>
      <c r="D14679">
        <v>2005117</v>
      </c>
      <c r="E14679" t="s">
        <v>220</v>
      </c>
      <c r="F14679" t="s">
        <v>214</v>
      </c>
      <c r="G14679" t="s">
        <v>215</v>
      </c>
      <c r="H14679">
        <v>2</v>
      </c>
      <c r="I14679">
        <v>2015</v>
      </c>
      <c r="J14679">
        <v>2</v>
      </c>
      <c r="L14679">
        <v>23070458</v>
      </c>
      <c r="M14679">
        <v>4.5</v>
      </c>
      <c r="P14679" s="29">
        <f t="shared" si="574"/>
        <v>0.58333333333333337</v>
      </c>
    </row>
    <row r="14680" spans="1:16" hidden="1" x14ac:dyDescent="0.25">
      <c r="A14680">
        <v>196788247</v>
      </c>
      <c r="B14680">
        <v>803400</v>
      </c>
      <c r="C14680" t="s">
        <v>212</v>
      </c>
      <c r="D14680">
        <v>2021754</v>
      </c>
      <c r="E14680" t="s">
        <v>216</v>
      </c>
      <c r="F14680" t="s">
        <v>214</v>
      </c>
      <c r="G14680" t="s">
        <v>215</v>
      </c>
      <c r="H14680">
        <v>3</v>
      </c>
      <c r="I14680">
        <v>2015</v>
      </c>
      <c r="J14680">
        <v>2</v>
      </c>
      <c r="L14680">
        <v>23074125</v>
      </c>
      <c r="M14680">
        <v>2.5</v>
      </c>
      <c r="P14680" s="29">
        <f t="shared" si="574"/>
        <v>0.25</v>
      </c>
    </row>
    <row r="14681" spans="1:16" hidden="1" x14ac:dyDescent="0.25">
      <c r="A14681">
        <v>196788247</v>
      </c>
      <c r="B14681">
        <v>803400</v>
      </c>
      <c r="C14681" t="s">
        <v>212</v>
      </c>
      <c r="D14681">
        <v>2005102</v>
      </c>
      <c r="E14681" t="s">
        <v>218</v>
      </c>
      <c r="F14681" t="s">
        <v>214</v>
      </c>
      <c r="G14681" t="s">
        <v>215</v>
      </c>
      <c r="H14681">
        <v>3</v>
      </c>
      <c r="I14681">
        <v>2015</v>
      </c>
      <c r="J14681">
        <v>2</v>
      </c>
      <c r="L14681">
        <v>23072204</v>
      </c>
      <c r="M14681" t="s">
        <v>221</v>
      </c>
      <c r="P14681" s="29" t="str">
        <f t="shared" si="574"/>
        <v>BAD</v>
      </c>
    </row>
    <row r="14682" spans="1:16" hidden="1" x14ac:dyDescent="0.25">
      <c r="A14682">
        <v>196788247</v>
      </c>
      <c r="B14682">
        <v>803400</v>
      </c>
      <c r="C14682" t="s">
        <v>212</v>
      </c>
      <c r="D14682">
        <v>2021600</v>
      </c>
      <c r="E14682" t="s">
        <v>219</v>
      </c>
      <c r="F14682" t="s">
        <v>214</v>
      </c>
      <c r="G14682" t="s">
        <v>215</v>
      </c>
      <c r="H14682">
        <v>3</v>
      </c>
      <c r="I14682">
        <v>2015</v>
      </c>
      <c r="J14682">
        <v>2</v>
      </c>
      <c r="L14682">
        <v>23071943</v>
      </c>
      <c r="M14682">
        <v>3.3</v>
      </c>
      <c r="P14682" s="29">
        <f t="shared" si="574"/>
        <v>0.3833333333333333</v>
      </c>
    </row>
    <row r="14683" spans="1:16" hidden="1" x14ac:dyDescent="0.25">
      <c r="A14683">
        <v>196788247</v>
      </c>
      <c r="B14683">
        <v>803400</v>
      </c>
      <c r="C14683" t="s">
        <v>212</v>
      </c>
      <c r="D14683">
        <v>2004112</v>
      </c>
      <c r="E14683" t="s">
        <v>244</v>
      </c>
      <c r="F14683" t="s">
        <v>214</v>
      </c>
      <c r="G14683" t="s">
        <v>215</v>
      </c>
      <c r="H14683">
        <v>2</v>
      </c>
      <c r="I14683">
        <v>2016</v>
      </c>
      <c r="J14683">
        <v>2</v>
      </c>
      <c r="L14683">
        <v>23085512</v>
      </c>
      <c r="M14683">
        <v>5.2</v>
      </c>
      <c r="P14683" s="29">
        <f t="shared" ref="P14683:P14701" si="575">IF(AND(ISNUMBER(M14683),H14683&lt;&gt;4),(M14683-1)/6,IF(H14683=4,"DRP",IF(AND(H14683=3,M14683="NA"),"BAD",IF(AND(H14683=2),"CVL",IF(AND(H14683=1,ISBLANK(M14683)),"NULL","UNK")))))</f>
        <v>0.70000000000000007</v>
      </c>
    </row>
    <row r="14684" spans="1:16" hidden="1" x14ac:dyDescent="0.25">
      <c r="A14684">
        <v>196788247</v>
      </c>
      <c r="B14684">
        <v>803400</v>
      </c>
      <c r="C14684" t="s">
        <v>212</v>
      </c>
      <c r="D14684">
        <v>2004116</v>
      </c>
      <c r="E14684" t="s">
        <v>229</v>
      </c>
      <c r="F14684" t="s">
        <v>214</v>
      </c>
      <c r="G14684" t="s">
        <v>215</v>
      </c>
      <c r="H14684">
        <v>2</v>
      </c>
      <c r="I14684">
        <v>2017</v>
      </c>
      <c r="J14684">
        <v>1</v>
      </c>
      <c r="L14684">
        <v>23092363</v>
      </c>
      <c r="M14684">
        <v>4.7</v>
      </c>
      <c r="P14684" s="29">
        <f t="shared" si="575"/>
        <v>0.6166666666666667</v>
      </c>
    </row>
    <row r="14685" spans="1:16" hidden="1" x14ac:dyDescent="0.25">
      <c r="A14685">
        <v>196794484</v>
      </c>
      <c r="B14685">
        <v>803401</v>
      </c>
      <c r="C14685" t="s">
        <v>318</v>
      </c>
      <c r="D14685">
        <v>2004098</v>
      </c>
      <c r="E14685" t="s">
        <v>213</v>
      </c>
      <c r="F14685" t="s">
        <v>214</v>
      </c>
      <c r="G14685" t="s">
        <v>215</v>
      </c>
      <c r="H14685">
        <v>2</v>
      </c>
      <c r="I14685">
        <v>2016</v>
      </c>
      <c r="J14685">
        <v>1</v>
      </c>
      <c r="L14685">
        <v>23078147</v>
      </c>
      <c r="M14685">
        <v>5.7</v>
      </c>
      <c r="P14685" s="29">
        <f t="shared" si="575"/>
        <v>0.78333333333333333</v>
      </c>
    </row>
    <row r="14686" spans="1:16" hidden="1" x14ac:dyDescent="0.25">
      <c r="A14686">
        <v>196794484</v>
      </c>
      <c r="B14686">
        <v>803401</v>
      </c>
      <c r="C14686" t="s">
        <v>318</v>
      </c>
      <c r="D14686">
        <v>2021600</v>
      </c>
      <c r="E14686" t="s">
        <v>219</v>
      </c>
      <c r="F14686" t="s">
        <v>214</v>
      </c>
      <c r="G14686" t="s">
        <v>215</v>
      </c>
      <c r="H14686">
        <v>2</v>
      </c>
      <c r="I14686">
        <v>2016</v>
      </c>
      <c r="J14686">
        <v>1</v>
      </c>
      <c r="L14686">
        <v>23081078</v>
      </c>
      <c r="M14686">
        <v>4</v>
      </c>
      <c r="P14686" s="29">
        <f t="shared" si="575"/>
        <v>0.5</v>
      </c>
    </row>
    <row r="14687" spans="1:16" hidden="1" x14ac:dyDescent="0.25">
      <c r="A14687">
        <v>196794484</v>
      </c>
      <c r="B14687">
        <v>803401</v>
      </c>
      <c r="C14687" t="s">
        <v>318</v>
      </c>
      <c r="D14687">
        <v>2005099</v>
      </c>
      <c r="E14687" t="s">
        <v>217</v>
      </c>
      <c r="F14687" t="s">
        <v>214</v>
      </c>
      <c r="G14687" t="s">
        <v>215</v>
      </c>
      <c r="H14687">
        <v>3</v>
      </c>
      <c r="I14687">
        <v>2016</v>
      </c>
      <c r="J14687">
        <v>1</v>
      </c>
      <c r="L14687">
        <v>23081299</v>
      </c>
      <c r="M14687">
        <v>2.4</v>
      </c>
      <c r="P14687" s="29">
        <f t="shared" si="575"/>
        <v>0.23333333333333331</v>
      </c>
    </row>
    <row r="14688" spans="1:16" hidden="1" x14ac:dyDescent="0.25">
      <c r="A14688">
        <v>196794484</v>
      </c>
      <c r="B14688">
        <v>803401</v>
      </c>
      <c r="C14688" t="s">
        <v>318</v>
      </c>
      <c r="D14688">
        <v>2005102</v>
      </c>
      <c r="E14688" t="s">
        <v>218</v>
      </c>
      <c r="F14688" t="s">
        <v>214</v>
      </c>
      <c r="G14688" t="s">
        <v>215</v>
      </c>
      <c r="H14688">
        <v>2</v>
      </c>
      <c r="I14688">
        <v>2016</v>
      </c>
      <c r="J14688">
        <v>1</v>
      </c>
      <c r="L14688">
        <v>23081381</v>
      </c>
      <c r="M14688">
        <v>4</v>
      </c>
      <c r="P14688" s="29">
        <f t="shared" si="575"/>
        <v>0.5</v>
      </c>
    </row>
    <row r="14689" spans="1:16" hidden="1" x14ac:dyDescent="0.25">
      <c r="A14689">
        <v>196794484</v>
      </c>
      <c r="B14689">
        <v>803401</v>
      </c>
      <c r="C14689" t="s">
        <v>318</v>
      </c>
      <c r="D14689">
        <v>2021754</v>
      </c>
      <c r="E14689" t="s">
        <v>216</v>
      </c>
      <c r="F14689" t="s">
        <v>214</v>
      </c>
      <c r="G14689" t="s">
        <v>215</v>
      </c>
      <c r="H14689">
        <v>3</v>
      </c>
      <c r="I14689">
        <v>2016</v>
      </c>
      <c r="J14689">
        <v>1</v>
      </c>
      <c r="L14689">
        <v>23081090</v>
      </c>
      <c r="M14689" t="s">
        <v>221</v>
      </c>
      <c r="P14689" s="29" t="str">
        <f t="shared" si="575"/>
        <v>BAD</v>
      </c>
    </row>
    <row r="14690" spans="1:16" hidden="1" x14ac:dyDescent="0.25">
      <c r="A14690">
        <v>196794484</v>
      </c>
      <c r="B14690">
        <v>803401</v>
      </c>
      <c r="C14690" t="s">
        <v>318</v>
      </c>
      <c r="D14690">
        <v>2005118</v>
      </c>
      <c r="E14690" t="s">
        <v>223</v>
      </c>
      <c r="F14690" t="s">
        <v>214</v>
      </c>
      <c r="G14690" t="s">
        <v>215</v>
      </c>
      <c r="H14690">
        <v>2</v>
      </c>
      <c r="I14690">
        <v>2016</v>
      </c>
      <c r="J14690">
        <v>1</v>
      </c>
      <c r="L14690">
        <v>23081292</v>
      </c>
      <c r="M14690">
        <v>4.5999999999999996</v>
      </c>
      <c r="P14690" s="29">
        <f t="shared" si="575"/>
        <v>0.6</v>
      </c>
    </row>
    <row r="14691" spans="1:16" hidden="1" x14ac:dyDescent="0.25">
      <c r="A14691">
        <v>196794484</v>
      </c>
      <c r="B14691">
        <v>803401</v>
      </c>
      <c r="C14691" t="s">
        <v>318</v>
      </c>
      <c r="D14691">
        <v>2005099</v>
      </c>
      <c r="E14691" t="s">
        <v>217</v>
      </c>
      <c r="F14691" t="s">
        <v>214</v>
      </c>
      <c r="G14691" t="s">
        <v>215</v>
      </c>
      <c r="H14691">
        <v>3</v>
      </c>
      <c r="I14691">
        <v>2016</v>
      </c>
      <c r="J14691">
        <v>2</v>
      </c>
      <c r="L14691">
        <v>23086541</v>
      </c>
      <c r="M14691" t="s">
        <v>221</v>
      </c>
      <c r="P14691" s="29" t="str">
        <f t="shared" si="575"/>
        <v>BAD</v>
      </c>
    </row>
    <row r="14692" spans="1:16" hidden="1" x14ac:dyDescent="0.25">
      <c r="A14692">
        <v>196794484</v>
      </c>
      <c r="B14692">
        <v>803401</v>
      </c>
      <c r="C14692" t="s">
        <v>318</v>
      </c>
      <c r="D14692">
        <v>2021754</v>
      </c>
      <c r="E14692" t="s">
        <v>216</v>
      </c>
      <c r="F14692" t="s">
        <v>214</v>
      </c>
      <c r="G14692" t="s">
        <v>215</v>
      </c>
      <c r="H14692">
        <v>3</v>
      </c>
      <c r="I14692">
        <v>2016</v>
      </c>
      <c r="J14692">
        <v>2</v>
      </c>
      <c r="L14692">
        <v>23086737</v>
      </c>
      <c r="M14692" t="s">
        <v>221</v>
      </c>
      <c r="P14692" s="29" t="str">
        <f t="shared" si="575"/>
        <v>BAD</v>
      </c>
    </row>
    <row r="14693" spans="1:16" hidden="1" x14ac:dyDescent="0.25">
      <c r="A14693">
        <v>196794484</v>
      </c>
      <c r="B14693">
        <v>803401</v>
      </c>
      <c r="C14693" t="s">
        <v>318</v>
      </c>
      <c r="D14693">
        <v>2004112</v>
      </c>
      <c r="E14693" t="s">
        <v>244</v>
      </c>
      <c r="F14693" t="s">
        <v>214</v>
      </c>
      <c r="G14693" t="s">
        <v>215</v>
      </c>
      <c r="H14693">
        <v>3</v>
      </c>
      <c r="I14693">
        <v>2016</v>
      </c>
      <c r="J14693">
        <v>2</v>
      </c>
      <c r="L14693">
        <v>23085516</v>
      </c>
      <c r="M14693" t="s">
        <v>221</v>
      </c>
      <c r="P14693" s="29" t="str">
        <f t="shared" si="575"/>
        <v>BAD</v>
      </c>
    </row>
    <row r="14694" spans="1:16" hidden="1" x14ac:dyDescent="0.25">
      <c r="A14694">
        <v>196794484</v>
      </c>
      <c r="B14694">
        <v>803401</v>
      </c>
      <c r="C14694" t="s">
        <v>318</v>
      </c>
      <c r="D14694">
        <v>2021602</v>
      </c>
      <c r="E14694" t="s">
        <v>242</v>
      </c>
      <c r="F14694" t="s">
        <v>214</v>
      </c>
      <c r="G14694" t="s">
        <v>215</v>
      </c>
      <c r="H14694">
        <v>3</v>
      </c>
      <c r="I14694">
        <v>2016</v>
      </c>
      <c r="J14694">
        <v>2</v>
      </c>
      <c r="L14694">
        <v>23086748</v>
      </c>
      <c r="M14694" t="s">
        <v>221</v>
      </c>
      <c r="P14694" s="29" t="str">
        <f t="shared" si="575"/>
        <v>BAD</v>
      </c>
    </row>
    <row r="14695" spans="1:16" hidden="1" x14ac:dyDescent="0.25">
      <c r="A14695">
        <v>196794484</v>
      </c>
      <c r="B14695">
        <v>803401</v>
      </c>
      <c r="C14695" t="s">
        <v>318</v>
      </c>
      <c r="D14695">
        <v>2005117</v>
      </c>
      <c r="E14695" t="s">
        <v>220</v>
      </c>
      <c r="F14695" t="s">
        <v>214</v>
      </c>
      <c r="G14695" t="s">
        <v>215</v>
      </c>
      <c r="H14695">
        <v>3</v>
      </c>
      <c r="I14695">
        <v>2016</v>
      </c>
      <c r="J14695">
        <v>2</v>
      </c>
      <c r="L14695">
        <v>23084480</v>
      </c>
      <c r="M14695">
        <v>1.2</v>
      </c>
      <c r="P14695" s="29">
        <f t="shared" si="575"/>
        <v>3.3333333333333326E-2</v>
      </c>
    </row>
    <row r="14696" spans="1:16" hidden="1" x14ac:dyDescent="0.25">
      <c r="A14696">
        <v>196794484</v>
      </c>
      <c r="B14696">
        <v>803401</v>
      </c>
      <c r="C14696" t="s">
        <v>318</v>
      </c>
      <c r="D14696">
        <v>2021754</v>
      </c>
      <c r="E14696" t="s">
        <v>216</v>
      </c>
      <c r="F14696" t="s">
        <v>214</v>
      </c>
      <c r="G14696" t="s">
        <v>215</v>
      </c>
      <c r="H14696">
        <v>4</v>
      </c>
      <c r="I14696">
        <v>2016</v>
      </c>
      <c r="J14696">
        <v>2</v>
      </c>
      <c r="L14696">
        <v>23086735</v>
      </c>
      <c r="P14696" s="29" t="str">
        <f t="shared" si="575"/>
        <v>DRP</v>
      </c>
    </row>
    <row r="14697" spans="1:16" hidden="1" x14ac:dyDescent="0.25">
      <c r="A14697">
        <v>196794484</v>
      </c>
      <c r="B14697">
        <v>803401</v>
      </c>
      <c r="C14697" t="s">
        <v>318</v>
      </c>
      <c r="D14697">
        <v>2021602</v>
      </c>
      <c r="E14697" t="s">
        <v>242</v>
      </c>
      <c r="F14697" t="s">
        <v>214</v>
      </c>
      <c r="G14697" t="s">
        <v>215</v>
      </c>
      <c r="H14697">
        <v>4</v>
      </c>
      <c r="I14697">
        <v>2016</v>
      </c>
      <c r="J14697">
        <v>2</v>
      </c>
      <c r="L14697">
        <v>23086745</v>
      </c>
      <c r="P14697" s="29" t="str">
        <f t="shared" si="575"/>
        <v>DRP</v>
      </c>
    </row>
    <row r="14698" spans="1:16" hidden="1" x14ac:dyDescent="0.25">
      <c r="A14698">
        <v>196794484</v>
      </c>
      <c r="B14698">
        <v>803401</v>
      </c>
      <c r="C14698" t="s">
        <v>318</v>
      </c>
      <c r="D14698">
        <v>2005117</v>
      </c>
      <c r="E14698" t="s">
        <v>220</v>
      </c>
      <c r="F14698" t="s">
        <v>214</v>
      </c>
      <c r="G14698" t="s">
        <v>215</v>
      </c>
      <c r="H14698">
        <v>4</v>
      </c>
      <c r="I14698">
        <v>2016</v>
      </c>
      <c r="J14698">
        <v>2</v>
      </c>
      <c r="L14698">
        <v>23084476</v>
      </c>
      <c r="P14698" s="29" t="str">
        <f t="shared" si="575"/>
        <v>DRP</v>
      </c>
    </row>
    <row r="14699" spans="1:16" hidden="1" x14ac:dyDescent="0.25">
      <c r="A14699">
        <v>196794484</v>
      </c>
      <c r="B14699">
        <v>803401</v>
      </c>
      <c r="C14699" t="s">
        <v>318</v>
      </c>
      <c r="D14699">
        <v>2004112</v>
      </c>
      <c r="E14699" t="s">
        <v>244</v>
      </c>
      <c r="F14699" t="s">
        <v>214</v>
      </c>
      <c r="G14699" t="s">
        <v>215</v>
      </c>
      <c r="H14699">
        <v>4</v>
      </c>
      <c r="I14699">
        <v>2016</v>
      </c>
      <c r="J14699">
        <v>2</v>
      </c>
      <c r="L14699">
        <v>23085447</v>
      </c>
      <c r="P14699" s="29" t="str">
        <f t="shared" si="575"/>
        <v>DRP</v>
      </c>
    </row>
    <row r="14700" spans="1:16" hidden="1" x14ac:dyDescent="0.25">
      <c r="A14700">
        <v>196794484</v>
      </c>
      <c r="B14700">
        <v>803401</v>
      </c>
      <c r="C14700" t="s">
        <v>318</v>
      </c>
      <c r="D14700">
        <v>2004112</v>
      </c>
      <c r="E14700" t="s">
        <v>244</v>
      </c>
      <c r="F14700" t="s">
        <v>214</v>
      </c>
      <c r="G14700" t="s">
        <v>215</v>
      </c>
      <c r="H14700">
        <v>2</v>
      </c>
      <c r="I14700">
        <v>2017</v>
      </c>
      <c r="J14700">
        <v>1</v>
      </c>
      <c r="L14700">
        <v>23092346</v>
      </c>
      <c r="M14700">
        <v>5.3</v>
      </c>
      <c r="P14700" s="29">
        <f t="shared" si="575"/>
        <v>0.71666666666666667</v>
      </c>
    </row>
    <row r="14701" spans="1:16" hidden="1" x14ac:dyDescent="0.25">
      <c r="A14701">
        <v>196794484</v>
      </c>
      <c r="B14701">
        <v>803401</v>
      </c>
      <c r="C14701" t="s">
        <v>318</v>
      </c>
      <c r="D14701">
        <v>2004116</v>
      </c>
      <c r="E14701" t="s">
        <v>229</v>
      </c>
      <c r="F14701" t="s">
        <v>214</v>
      </c>
      <c r="G14701" t="s">
        <v>215</v>
      </c>
      <c r="H14701">
        <v>2</v>
      </c>
      <c r="I14701">
        <v>2018</v>
      </c>
      <c r="J14701">
        <v>1</v>
      </c>
      <c r="L14701">
        <v>23104533</v>
      </c>
      <c r="M14701">
        <v>6.2</v>
      </c>
      <c r="P14701" s="29">
        <f t="shared" si="575"/>
        <v>0.8666666666666667</v>
      </c>
    </row>
    <row r="14702" spans="1:16" hidden="1" x14ac:dyDescent="0.25">
      <c r="A14702">
        <v>196807462</v>
      </c>
      <c r="B14702">
        <v>803401</v>
      </c>
      <c r="C14702" t="s">
        <v>318</v>
      </c>
      <c r="D14702">
        <v>2005102</v>
      </c>
      <c r="E14702" t="s">
        <v>218</v>
      </c>
      <c r="F14702" t="s">
        <v>214</v>
      </c>
      <c r="G14702" t="s">
        <v>215</v>
      </c>
      <c r="H14702">
        <v>3</v>
      </c>
      <c r="I14702">
        <v>2015</v>
      </c>
      <c r="J14702">
        <v>1</v>
      </c>
      <c r="L14702">
        <v>23066493</v>
      </c>
      <c r="M14702">
        <v>2.1</v>
      </c>
      <c r="P14702" s="29">
        <f t="shared" ref="P14702:P14715" si="576">IF(AND(ISNUMBER(M14702),H14702&lt;&gt;4,N14702&lt;&gt;"X"),(M14702-1)/6,IF(H14702=4,"DRP",IF(AND(H14702=3,M14702="NA"),"BAD",IF(AND(H14702=2),"CVL",IF(AND(H14702=1,ISBLANK(M14702)),"NULL","UNK")))))</f>
        <v>0.18333333333333335</v>
      </c>
    </row>
    <row r="14703" spans="1:16" hidden="1" x14ac:dyDescent="0.25">
      <c r="A14703">
        <v>196807462</v>
      </c>
      <c r="B14703">
        <v>803401</v>
      </c>
      <c r="C14703" t="s">
        <v>318</v>
      </c>
      <c r="D14703">
        <v>2021600</v>
      </c>
      <c r="E14703" t="s">
        <v>219</v>
      </c>
      <c r="F14703" t="s">
        <v>214</v>
      </c>
      <c r="G14703" t="s">
        <v>215</v>
      </c>
      <c r="H14703">
        <v>3</v>
      </c>
      <c r="I14703">
        <v>2015</v>
      </c>
      <c r="J14703">
        <v>1</v>
      </c>
      <c r="L14703">
        <v>23066440</v>
      </c>
      <c r="M14703">
        <v>3.3</v>
      </c>
      <c r="P14703" s="29">
        <f t="shared" si="576"/>
        <v>0.3833333333333333</v>
      </c>
    </row>
    <row r="14704" spans="1:16" hidden="1" x14ac:dyDescent="0.25">
      <c r="A14704">
        <v>196807462</v>
      </c>
      <c r="B14704">
        <v>803401</v>
      </c>
      <c r="C14704" t="s">
        <v>318</v>
      </c>
      <c r="D14704">
        <v>2005118</v>
      </c>
      <c r="E14704" t="s">
        <v>223</v>
      </c>
      <c r="F14704" t="s">
        <v>214</v>
      </c>
      <c r="G14704" t="s">
        <v>215</v>
      </c>
      <c r="H14704">
        <v>2</v>
      </c>
      <c r="I14704">
        <v>2015</v>
      </c>
      <c r="J14704">
        <v>1</v>
      </c>
      <c r="L14704">
        <v>23067520</v>
      </c>
      <c r="M14704">
        <v>4.5999999999999996</v>
      </c>
      <c r="P14704" s="29">
        <f t="shared" si="576"/>
        <v>0.6</v>
      </c>
    </row>
    <row r="14705" spans="1:16" hidden="1" x14ac:dyDescent="0.25">
      <c r="A14705">
        <v>196807462</v>
      </c>
      <c r="B14705">
        <v>803401</v>
      </c>
      <c r="C14705" t="s">
        <v>318</v>
      </c>
      <c r="D14705">
        <v>2005099</v>
      </c>
      <c r="E14705" t="s">
        <v>217</v>
      </c>
      <c r="F14705" t="s">
        <v>214</v>
      </c>
      <c r="G14705" t="s">
        <v>215</v>
      </c>
      <c r="H14705">
        <v>3</v>
      </c>
      <c r="I14705">
        <v>2015</v>
      </c>
      <c r="J14705">
        <v>1</v>
      </c>
      <c r="L14705">
        <v>23066432</v>
      </c>
      <c r="M14705">
        <v>3.6</v>
      </c>
      <c r="P14705" s="29">
        <f t="shared" si="576"/>
        <v>0.43333333333333335</v>
      </c>
    </row>
    <row r="14706" spans="1:16" hidden="1" x14ac:dyDescent="0.25">
      <c r="A14706">
        <v>196807462</v>
      </c>
      <c r="B14706">
        <v>803401</v>
      </c>
      <c r="C14706" t="s">
        <v>318</v>
      </c>
      <c r="D14706">
        <v>2004098</v>
      </c>
      <c r="E14706" t="s">
        <v>213</v>
      </c>
      <c r="F14706" t="s">
        <v>214</v>
      </c>
      <c r="G14706" t="s">
        <v>215</v>
      </c>
      <c r="H14706">
        <v>2</v>
      </c>
      <c r="I14706">
        <v>2015</v>
      </c>
      <c r="J14706">
        <v>1</v>
      </c>
      <c r="L14706">
        <v>23066601</v>
      </c>
      <c r="M14706">
        <v>6.4</v>
      </c>
      <c r="P14706" s="29">
        <f t="shared" si="576"/>
        <v>0.9</v>
      </c>
    </row>
    <row r="14707" spans="1:16" hidden="1" x14ac:dyDescent="0.25">
      <c r="A14707">
        <v>196807462</v>
      </c>
      <c r="B14707">
        <v>803401</v>
      </c>
      <c r="C14707" t="s">
        <v>318</v>
      </c>
      <c r="D14707">
        <v>2021754</v>
      </c>
      <c r="E14707" t="s">
        <v>216</v>
      </c>
      <c r="F14707" t="s">
        <v>214</v>
      </c>
      <c r="G14707" t="s">
        <v>215</v>
      </c>
      <c r="H14707">
        <v>3</v>
      </c>
      <c r="I14707">
        <v>2015</v>
      </c>
      <c r="J14707">
        <v>1</v>
      </c>
      <c r="L14707">
        <v>23066480</v>
      </c>
      <c r="M14707">
        <v>2.6</v>
      </c>
      <c r="P14707" s="29">
        <f t="shared" si="576"/>
        <v>0.26666666666666666</v>
      </c>
    </row>
    <row r="14708" spans="1:16" hidden="1" x14ac:dyDescent="0.25">
      <c r="A14708">
        <v>196807462</v>
      </c>
      <c r="B14708">
        <v>803401</v>
      </c>
      <c r="C14708" t="s">
        <v>318</v>
      </c>
      <c r="D14708">
        <v>2004112</v>
      </c>
      <c r="E14708" t="s">
        <v>244</v>
      </c>
      <c r="F14708" t="s">
        <v>214</v>
      </c>
      <c r="G14708" t="s">
        <v>215</v>
      </c>
      <c r="H14708">
        <v>2</v>
      </c>
      <c r="I14708">
        <v>2015</v>
      </c>
      <c r="J14708">
        <v>2</v>
      </c>
      <c r="L14708">
        <v>23073233</v>
      </c>
      <c r="M14708">
        <v>5.8</v>
      </c>
      <c r="P14708" s="29">
        <f t="shared" si="576"/>
        <v>0.79999999999999993</v>
      </c>
    </row>
    <row r="14709" spans="1:16" hidden="1" x14ac:dyDescent="0.25">
      <c r="A14709">
        <v>196807462</v>
      </c>
      <c r="B14709">
        <v>803401</v>
      </c>
      <c r="C14709" t="s">
        <v>318</v>
      </c>
      <c r="D14709">
        <v>2005117</v>
      </c>
      <c r="E14709" t="s">
        <v>220</v>
      </c>
      <c r="F14709" t="s">
        <v>214</v>
      </c>
      <c r="G14709" t="s">
        <v>215</v>
      </c>
      <c r="H14709">
        <v>3</v>
      </c>
      <c r="I14709">
        <v>2015</v>
      </c>
      <c r="J14709">
        <v>2</v>
      </c>
      <c r="L14709">
        <v>23070393</v>
      </c>
      <c r="M14709" t="s">
        <v>221</v>
      </c>
      <c r="P14709" s="29" t="str">
        <f t="shared" si="576"/>
        <v>BAD</v>
      </c>
    </row>
    <row r="14710" spans="1:16" hidden="1" x14ac:dyDescent="0.25">
      <c r="A14710">
        <v>196807462</v>
      </c>
      <c r="B14710">
        <v>803401</v>
      </c>
      <c r="C14710" t="s">
        <v>318</v>
      </c>
      <c r="D14710">
        <v>2005131</v>
      </c>
      <c r="E14710" t="s">
        <v>228</v>
      </c>
      <c r="F14710" t="s">
        <v>214</v>
      </c>
      <c r="G14710" t="s">
        <v>215</v>
      </c>
      <c r="H14710">
        <v>2</v>
      </c>
      <c r="I14710">
        <v>2015</v>
      </c>
      <c r="J14710">
        <v>2</v>
      </c>
      <c r="L14710">
        <v>23070713</v>
      </c>
      <c r="M14710">
        <v>5.7</v>
      </c>
      <c r="P14710" s="29">
        <f t="shared" si="576"/>
        <v>0.78333333333333333</v>
      </c>
    </row>
    <row r="14711" spans="1:16" hidden="1" x14ac:dyDescent="0.25">
      <c r="A14711">
        <v>196807462</v>
      </c>
      <c r="B14711">
        <v>803401</v>
      </c>
      <c r="C14711" t="s">
        <v>318</v>
      </c>
      <c r="D14711">
        <v>2021754</v>
      </c>
      <c r="E14711" t="s">
        <v>216</v>
      </c>
      <c r="F14711" t="s">
        <v>214</v>
      </c>
      <c r="G14711" t="s">
        <v>215</v>
      </c>
      <c r="H14711">
        <v>3</v>
      </c>
      <c r="I14711">
        <v>2015</v>
      </c>
      <c r="J14711">
        <v>2</v>
      </c>
      <c r="L14711">
        <v>23074129</v>
      </c>
      <c r="M14711">
        <v>3.8</v>
      </c>
      <c r="P14711" s="29">
        <f t="shared" si="576"/>
        <v>0.46666666666666662</v>
      </c>
    </row>
    <row r="14712" spans="1:16" hidden="1" x14ac:dyDescent="0.25">
      <c r="A14712">
        <v>196807462</v>
      </c>
      <c r="B14712">
        <v>803401</v>
      </c>
      <c r="C14712" t="s">
        <v>318</v>
      </c>
      <c r="D14712">
        <v>2005102</v>
      </c>
      <c r="E14712" t="s">
        <v>218</v>
      </c>
      <c r="F14712" t="s">
        <v>214</v>
      </c>
      <c r="G14712" t="s">
        <v>215</v>
      </c>
      <c r="H14712">
        <v>2</v>
      </c>
      <c r="I14712">
        <v>2015</v>
      </c>
      <c r="J14712">
        <v>2</v>
      </c>
      <c r="L14712">
        <v>23072204</v>
      </c>
      <c r="M14712">
        <v>5</v>
      </c>
      <c r="P14712" s="29">
        <f t="shared" si="576"/>
        <v>0.66666666666666663</v>
      </c>
    </row>
    <row r="14713" spans="1:16" hidden="1" x14ac:dyDescent="0.25">
      <c r="A14713">
        <v>196807462</v>
      </c>
      <c r="B14713">
        <v>803401</v>
      </c>
      <c r="C14713" t="s">
        <v>318</v>
      </c>
      <c r="D14713">
        <v>2005099</v>
      </c>
      <c r="E14713" t="s">
        <v>217</v>
      </c>
      <c r="F14713" t="s">
        <v>214</v>
      </c>
      <c r="G14713" t="s">
        <v>215</v>
      </c>
      <c r="H14713">
        <v>2</v>
      </c>
      <c r="I14713">
        <v>2015</v>
      </c>
      <c r="J14713">
        <v>2</v>
      </c>
      <c r="L14713">
        <v>23071932</v>
      </c>
      <c r="M14713">
        <v>4.7</v>
      </c>
      <c r="P14713" s="29">
        <f t="shared" si="576"/>
        <v>0.6166666666666667</v>
      </c>
    </row>
    <row r="14714" spans="1:16" hidden="1" x14ac:dyDescent="0.25">
      <c r="A14714">
        <v>196807462</v>
      </c>
      <c r="B14714">
        <v>803401</v>
      </c>
      <c r="C14714" t="s">
        <v>318</v>
      </c>
      <c r="D14714">
        <v>2021600</v>
      </c>
      <c r="E14714" t="s">
        <v>219</v>
      </c>
      <c r="F14714" t="s">
        <v>214</v>
      </c>
      <c r="G14714" t="s">
        <v>215</v>
      </c>
      <c r="H14714">
        <v>3</v>
      </c>
      <c r="I14714">
        <v>2015</v>
      </c>
      <c r="J14714">
        <v>2</v>
      </c>
      <c r="L14714">
        <v>23071943</v>
      </c>
      <c r="M14714">
        <v>3.7</v>
      </c>
      <c r="P14714" s="29">
        <f t="shared" si="576"/>
        <v>0.45</v>
      </c>
    </row>
    <row r="14715" spans="1:16" hidden="1" x14ac:dyDescent="0.25">
      <c r="A14715">
        <v>196807462</v>
      </c>
      <c r="B14715">
        <v>803401</v>
      </c>
      <c r="C14715" t="s">
        <v>318</v>
      </c>
      <c r="D14715">
        <v>2021754</v>
      </c>
      <c r="E14715" t="s">
        <v>216</v>
      </c>
      <c r="F14715" t="s">
        <v>214</v>
      </c>
      <c r="G14715" t="s">
        <v>215</v>
      </c>
      <c r="H14715">
        <v>4</v>
      </c>
      <c r="I14715">
        <v>2015</v>
      </c>
      <c r="J14715">
        <v>2</v>
      </c>
      <c r="L14715">
        <v>23074130</v>
      </c>
      <c r="P14715" s="29" t="str">
        <f t="shared" si="576"/>
        <v>DRP</v>
      </c>
    </row>
    <row r="14716" spans="1:16" hidden="1" x14ac:dyDescent="0.25">
      <c r="A14716">
        <v>196807462</v>
      </c>
      <c r="B14716">
        <v>803401</v>
      </c>
      <c r="C14716" t="s">
        <v>318</v>
      </c>
      <c r="D14716">
        <v>2005117</v>
      </c>
      <c r="E14716" t="s">
        <v>220</v>
      </c>
      <c r="F14716" t="s">
        <v>214</v>
      </c>
      <c r="G14716" t="s">
        <v>215</v>
      </c>
      <c r="H14716">
        <v>3</v>
      </c>
      <c r="I14716">
        <v>2016</v>
      </c>
      <c r="J14716">
        <v>1</v>
      </c>
      <c r="L14716">
        <v>23078736</v>
      </c>
      <c r="M14716">
        <v>3.1</v>
      </c>
      <c r="P14716" s="29">
        <f t="shared" ref="P14716:P14747" si="577">IF(AND(ISNUMBER(M14716),H14716&lt;&gt;4),(M14716-1)/6,IF(H14716=4,"DRP",IF(AND(H14716=3,M14716="NA"),"BAD",IF(AND(H14716=2),"CVL",IF(AND(H14716=1,ISBLANK(M14716)),"NULL","UNK")))))</f>
        <v>0.35000000000000003</v>
      </c>
    </row>
    <row r="14717" spans="1:16" hidden="1" x14ac:dyDescent="0.25">
      <c r="A14717">
        <v>196807462</v>
      </c>
      <c r="B14717">
        <v>803401</v>
      </c>
      <c r="C14717" t="s">
        <v>318</v>
      </c>
      <c r="D14717">
        <v>2021600</v>
      </c>
      <c r="E14717" t="s">
        <v>219</v>
      </c>
      <c r="F14717" t="s">
        <v>214</v>
      </c>
      <c r="G14717" t="s">
        <v>215</v>
      </c>
      <c r="H14717">
        <v>2</v>
      </c>
      <c r="I14717">
        <v>2016</v>
      </c>
      <c r="J14717">
        <v>1</v>
      </c>
      <c r="L14717">
        <v>23081083</v>
      </c>
      <c r="M14717">
        <v>5.3</v>
      </c>
      <c r="P14717" s="29">
        <f t="shared" si="577"/>
        <v>0.71666666666666667</v>
      </c>
    </row>
    <row r="14718" spans="1:16" hidden="1" x14ac:dyDescent="0.25">
      <c r="A14718">
        <v>196807462</v>
      </c>
      <c r="B14718">
        <v>803401</v>
      </c>
      <c r="C14718" t="s">
        <v>318</v>
      </c>
      <c r="D14718">
        <v>2021754</v>
      </c>
      <c r="E14718" t="s">
        <v>216</v>
      </c>
      <c r="F14718" t="s">
        <v>214</v>
      </c>
      <c r="G14718" t="s">
        <v>215</v>
      </c>
      <c r="H14718">
        <v>2</v>
      </c>
      <c r="I14718">
        <v>2016</v>
      </c>
      <c r="J14718">
        <v>1</v>
      </c>
      <c r="L14718">
        <v>23081127</v>
      </c>
      <c r="M14718">
        <v>5.8</v>
      </c>
      <c r="P14718" s="29">
        <f t="shared" si="577"/>
        <v>0.79999999999999993</v>
      </c>
    </row>
    <row r="14719" spans="1:16" hidden="1" x14ac:dyDescent="0.25">
      <c r="A14719">
        <v>196807462</v>
      </c>
      <c r="B14719">
        <v>803401</v>
      </c>
      <c r="C14719" t="s">
        <v>318</v>
      </c>
      <c r="D14719">
        <v>2004116</v>
      </c>
      <c r="E14719" t="s">
        <v>229</v>
      </c>
      <c r="F14719" t="s">
        <v>214</v>
      </c>
      <c r="G14719" t="s">
        <v>215</v>
      </c>
      <c r="H14719">
        <v>2</v>
      </c>
      <c r="I14719">
        <v>2016</v>
      </c>
      <c r="J14719">
        <v>1</v>
      </c>
      <c r="L14719">
        <v>23073301</v>
      </c>
      <c r="M14719">
        <v>5.8</v>
      </c>
      <c r="P14719" s="29">
        <f t="shared" si="577"/>
        <v>0.79999999999999993</v>
      </c>
    </row>
    <row r="14720" spans="1:16" hidden="1" x14ac:dyDescent="0.25">
      <c r="A14720">
        <v>196807462</v>
      </c>
      <c r="B14720">
        <v>803401</v>
      </c>
      <c r="C14720" t="s">
        <v>318</v>
      </c>
      <c r="D14720">
        <v>2004099</v>
      </c>
      <c r="E14720" t="s">
        <v>245</v>
      </c>
      <c r="F14720" t="s">
        <v>214</v>
      </c>
      <c r="G14720" t="s">
        <v>215</v>
      </c>
      <c r="H14720">
        <v>2</v>
      </c>
      <c r="I14720">
        <v>2016</v>
      </c>
      <c r="J14720">
        <v>2</v>
      </c>
      <c r="L14720">
        <v>23085314</v>
      </c>
      <c r="M14720">
        <v>5</v>
      </c>
      <c r="P14720" s="29">
        <f t="shared" si="577"/>
        <v>0.66666666666666663</v>
      </c>
    </row>
    <row r="14721" spans="1:16" hidden="1" x14ac:dyDescent="0.25">
      <c r="A14721">
        <v>196807462</v>
      </c>
      <c r="B14721">
        <v>803401</v>
      </c>
      <c r="C14721" t="s">
        <v>318</v>
      </c>
      <c r="D14721">
        <v>2021580</v>
      </c>
      <c r="E14721" t="s">
        <v>241</v>
      </c>
      <c r="F14721" t="s">
        <v>214</v>
      </c>
      <c r="G14721" t="s">
        <v>215</v>
      </c>
      <c r="H14721">
        <v>3</v>
      </c>
      <c r="I14721">
        <v>2016</v>
      </c>
      <c r="J14721">
        <v>2</v>
      </c>
      <c r="L14721">
        <v>23086828</v>
      </c>
      <c r="M14721" t="s">
        <v>221</v>
      </c>
      <c r="P14721" s="29" t="str">
        <f t="shared" si="577"/>
        <v>BAD</v>
      </c>
    </row>
    <row r="14722" spans="1:16" hidden="1" x14ac:dyDescent="0.25">
      <c r="A14722">
        <v>196807462</v>
      </c>
      <c r="B14722">
        <v>803401</v>
      </c>
      <c r="C14722" t="s">
        <v>318</v>
      </c>
      <c r="D14722">
        <v>2021602</v>
      </c>
      <c r="E14722" t="s">
        <v>242</v>
      </c>
      <c r="F14722" t="s">
        <v>214</v>
      </c>
      <c r="G14722" t="s">
        <v>215</v>
      </c>
      <c r="H14722">
        <v>3</v>
      </c>
      <c r="I14722">
        <v>2016</v>
      </c>
      <c r="J14722">
        <v>2</v>
      </c>
      <c r="L14722">
        <v>23086746</v>
      </c>
      <c r="M14722">
        <v>2.4</v>
      </c>
      <c r="P14722" s="29">
        <f t="shared" si="577"/>
        <v>0.23333333333333331</v>
      </c>
    </row>
    <row r="14723" spans="1:16" hidden="1" x14ac:dyDescent="0.25">
      <c r="A14723">
        <v>196807462</v>
      </c>
      <c r="B14723">
        <v>803401</v>
      </c>
      <c r="C14723" t="s">
        <v>318</v>
      </c>
      <c r="D14723">
        <v>2021756</v>
      </c>
      <c r="E14723" t="s">
        <v>253</v>
      </c>
      <c r="F14723" t="s">
        <v>214</v>
      </c>
      <c r="G14723" t="s">
        <v>215</v>
      </c>
      <c r="H14723">
        <v>3</v>
      </c>
      <c r="I14723">
        <v>2016</v>
      </c>
      <c r="J14723">
        <v>2</v>
      </c>
      <c r="L14723">
        <v>23086838</v>
      </c>
      <c r="M14723" t="s">
        <v>221</v>
      </c>
      <c r="P14723" s="29" t="str">
        <f t="shared" si="577"/>
        <v>BAD</v>
      </c>
    </row>
    <row r="14724" spans="1:16" hidden="1" x14ac:dyDescent="0.25">
      <c r="A14724">
        <v>196807462</v>
      </c>
      <c r="B14724">
        <v>803401</v>
      </c>
      <c r="C14724" t="s">
        <v>318</v>
      </c>
      <c r="D14724">
        <v>2021763</v>
      </c>
      <c r="E14724" t="s">
        <v>298</v>
      </c>
      <c r="F14724" t="s">
        <v>214</v>
      </c>
      <c r="G14724" t="s">
        <v>215</v>
      </c>
      <c r="H14724">
        <v>3</v>
      </c>
      <c r="I14724">
        <v>2016</v>
      </c>
      <c r="J14724">
        <v>2</v>
      </c>
      <c r="L14724">
        <v>23086846</v>
      </c>
      <c r="M14724">
        <v>2.8</v>
      </c>
      <c r="P14724" s="29">
        <f t="shared" si="577"/>
        <v>0.3</v>
      </c>
    </row>
    <row r="14725" spans="1:16" hidden="1" x14ac:dyDescent="0.25">
      <c r="A14725">
        <v>196807462</v>
      </c>
      <c r="B14725">
        <v>803401</v>
      </c>
      <c r="C14725" t="s">
        <v>318</v>
      </c>
      <c r="D14725">
        <v>2005117</v>
      </c>
      <c r="E14725" t="s">
        <v>220</v>
      </c>
      <c r="F14725" t="s">
        <v>214</v>
      </c>
      <c r="G14725" t="s">
        <v>215</v>
      </c>
      <c r="H14725">
        <v>2</v>
      </c>
      <c r="I14725">
        <v>2016</v>
      </c>
      <c r="J14725">
        <v>2</v>
      </c>
      <c r="L14725">
        <v>23084478</v>
      </c>
      <c r="M14725">
        <v>4.5999999999999996</v>
      </c>
      <c r="P14725" s="29">
        <f t="shared" si="577"/>
        <v>0.6</v>
      </c>
    </row>
    <row r="14726" spans="1:16" hidden="1" x14ac:dyDescent="0.25">
      <c r="A14726">
        <v>196807462</v>
      </c>
      <c r="B14726">
        <v>803401</v>
      </c>
      <c r="C14726" t="s">
        <v>318</v>
      </c>
      <c r="D14726">
        <v>2021580</v>
      </c>
      <c r="E14726" t="s">
        <v>241</v>
      </c>
      <c r="F14726" t="s">
        <v>214</v>
      </c>
      <c r="G14726" t="s">
        <v>215</v>
      </c>
      <c r="H14726">
        <v>4</v>
      </c>
      <c r="I14726">
        <v>2016</v>
      </c>
      <c r="J14726">
        <v>2</v>
      </c>
      <c r="L14726">
        <v>23086825</v>
      </c>
      <c r="P14726" s="29" t="str">
        <f t="shared" si="577"/>
        <v>DRP</v>
      </c>
    </row>
    <row r="14727" spans="1:16" hidden="1" x14ac:dyDescent="0.25">
      <c r="A14727">
        <v>196807462</v>
      </c>
      <c r="B14727">
        <v>803401</v>
      </c>
      <c r="C14727" t="s">
        <v>318</v>
      </c>
      <c r="D14727">
        <v>2021763</v>
      </c>
      <c r="E14727" t="s">
        <v>298</v>
      </c>
      <c r="F14727" t="s">
        <v>214</v>
      </c>
      <c r="G14727" t="s">
        <v>215</v>
      </c>
      <c r="H14727">
        <v>2</v>
      </c>
      <c r="I14727">
        <v>2017</v>
      </c>
      <c r="J14727">
        <v>1</v>
      </c>
      <c r="L14727">
        <v>23091986</v>
      </c>
      <c r="M14727">
        <v>5</v>
      </c>
      <c r="P14727" s="29">
        <f t="shared" si="577"/>
        <v>0.66666666666666663</v>
      </c>
    </row>
    <row r="14728" spans="1:16" hidden="1" x14ac:dyDescent="0.25">
      <c r="A14728">
        <v>196807462</v>
      </c>
      <c r="B14728">
        <v>803401</v>
      </c>
      <c r="C14728" t="s">
        <v>318</v>
      </c>
      <c r="D14728">
        <v>2021756</v>
      </c>
      <c r="E14728" t="s">
        <v>253</v>
      </c>
      <c r="F14728" t="s">
        <v>214</v>
      </c>
      <c r="G14728" t="s">
        <v>215</v>
      </c>
      <c r="H14728">
        <v>3</v>
      </c>
      <c r="I14728">
        <v>2017</v>
      </c>
      <c r="J14728">
        <v>1</v>
      </c>
      <c r="L14728">
        <v>23092931</v>
      </c>
      <c r="M14728">
        <v>3.5</v>
      </c>
      <c r="P14728" s="29">
        <f t="shared" si="577"/>
        <v>0.41666666666666669</v>
      </c>
    </row>
    <row r="14729" spans="1:16" hidden="1" x14ac:dyDescent="0.25">
      <c r="A14729">
        <v>196807462</v>
      </c>
      <c r="B14729">
        <v>803401</v>
      </c>
      <c r="C14729" t="s">
        <v>318</v>
      </c>
      <c r="D14729">
        <v>2021602</v>
      </c>
      <c r="E14729" t="s">
        <v>242</v>
      </c>
      <c r="F14729" t="s">
        <v>214</v>
      </c>
      <c r="G14729" t="s">
        <v>215</v>
      </c>
      <c r="H14729">
        <v>3</v>
      </c>
      <c r="I14729">
        <v>2017</v>
      </c>
      <c r="J14729">
        <v>1</v>
      </c>
      <c r="L14729">
        <v>23092928</v>
      </c>
      <c r="M14729">
        <v>2.7</v>
      </c>
      <c r="P14729" s="29">
        <f t="shared" si="577"/>
        <v>0.28333333333333338</v>
      </c>
    </row>
    <row r="14730" spans="1:16" hidden="1" x14ac:dyDescent="0.25">
      <c r="A14730">
        <v>196807462</v>
      </c>
      <c r="B14730">
        <v>803401</v>
      </c>
      <c r="C14730" t="s">
        <v>318</v>
      </c>
      <c r="D14730">
        <v>2021580</v>
      </c>
      <c r="E14730" t="s">
        <v>241</v>
      </c>
      <c r="F14730" t="s">
        <v>214</v>
      </c>
      <c r="G14730" t="s">
        <v>215</v>
      </c>
      <c r="H14730">
        <v>3</v>
      </c>
      <c r="I14730">
        <v>2017</v>
      </c>
      <c r="J14730">
        <v>1</v>
      </c>
      <c r="L14730">
        <v>23092926</v>
      </c>
      <c r="M14730">
        <v>2.6</v>
      </c>
      <c r="P14730" s="29">
        <f t="shared" si="577"/>
        <v>0.26666666666666666</v>
      </c>
    </row>
    <row r="14731" spans="1:16" hidden="1" x14ac:dyDescent="0.25">
      <c r="A14731">
        <v>196807462</v>
      </c>
      <c r="B14731">
        <v>803401</v>
      </c>
      <c r="C14731" t="s">
        <v>318</v>
      </c>
      <c r="D14731">
        <v>2021580</v>
      </c>
      <c r="E14731" t="s">
        <v>241</v>
      </c>
      <c r="F14731" t="s">
        <v>214</v>
      </c>
      <c r="G14731" t="s">
        <v>215</v>
      </c>
      <c r="H14731">
        <v>3</v>
      </c>
      <c r="I14731">
        <v>2017</v>
      </c>
      <c r="J14731">
        <v>2</v>
      </c>
      <c r="L14731">
        <v>23101084</v>
      </c>
      <c r="M14731" t="s">
        <v>221</v>
      </c>
      <c r="P14731" s="29" t="str">
        <f t="shared" si="577"/>
        <v>BAD</v>
      </c>
    </row>
    <row r="14732" spans="1:16" hidden="1" x14ac:dyDescent="0.25">
      <c r="A14732">
        <v>196807462</v>
      </c>
      <c r="B14732">
        <v>803401</v>
      </c>
      <c r="C14732" t="s">
        <v>318</v>
      </c>
      <c r="D14732">
        <v>2004591</v>
      </c>
      <c r="E14732" t="s">
        <v>271</v>
      </c>
      <c r="F14732" t="s">
        <v>214</v>
      </c>
      <c r="G14732" t="s">
        <v>215</v>
      </c>
      <c r="H14732">
        <v>4</v>
      </c>
      <c r="I14732">
        <v>2017</v>
      </c>
      <c r="J14732">
        <v>2</v>
      </c>
      <c r="L14732">
        <v>23097625</v>
      </c>
      <c r="P14732" s="29" t="str">
        <f t="shared" si="577"/>
        <v>DRP</v>
      </c>
    </row>
    <row r="14733" spans="1:16" hidden="1" x14ac:dyDescent="0.25">
      <c r="A14733">
        <v>196807462</v>
      </c>
      <c r="B14733">
        <v>803401</v>
      </c>
      <c r="C14733" t="s">
        <v>318</v>
      </c>
      <c r="D14733">
        <v>2021756</v>
      </c>
      <c r="E14733" t="s">
        <v>253</v>
      </c>
      <c r="F14733" t="s">
        <v>214</v>
      </c>
      <c r="G14733" t="s">
        <v>215</v>
      </c>
      <c r="H14733">
        <v>2</v>
      </c>
      <c r="I14733">
        <v>2017</v>
      </c>
      <c r="J14733">
        <v>2</v>
      </c>
      <c r="L14733">
        <v>23101098</v>
      </c>
      <c r="M14733">
        <v>5</v>
      </c>
      <c r="P14733" s="29">
        <f t="shared" si="577"/>
        <v>0.66666666666666663</v>
      </c>
    </row>
    <row r="14734" spans="1:16" hidden="1" x14ac:dyDescent="0.25">
      <c r="A14734">
        <v>196807462</v>
      </c>
      <c r="B14734">
        <v>803401</v>
      </c>
      <c r="C14734" t="s">
        <v>318</v>
      </c>
      <c r="D14734">
        <v>2021602</v>
      </c>
      <c r="E14734" t="s">
        <v>242</v>
      </c>
      <c r="F14734" t="s">
        <v>214</v>
      </c>
      <c r="G14734" t="s">
        <v>215</v>
      </c>
      <c r="H14734">
        <v>2</v>
      </c>
      <c r="I14734">
        <v>2017</v>
      </c>
      <c r="J14734">
        <v>2</v>
      </c>
      <c r="L14734">
        <v>23101093</v>
      </c>
      <c r="M14734">
        <v>4</v>
      </c>
      <c r="P14734" s="29">
        <f t="shared" si="577"/>
        <v>0.5</v>
      </c>
    </row>
    <row r="14735" spans="1:16" hidden="1" x14ac:dyDescent="0.25">
      <c r="A14735">
        <v>196832874</v>
      </c>
      <c r="B14735">
        <v>803401</v>
      </c>
      <c r="C14735" t="s">
        <v>318</v>
      </c>
      <c r="D14735">
        <v>2005118</v>
      </c>
      <c r="E14735" t="s">
        <v>223</v>
      </c>
      <c r="F14735" t="s">
        <v>214</v>
      </c>
      <c r="G14735" t="s">
        <v>215</v>
      </c>
      <c r="H14735">
        <v>2</v>
      </c>
      <c r="I14735">
        <v>2016</v>
      </c>
      <c r="J14735">
        <v>1</v>
      </c>
      <c r="L14735">
        <v>23081292</v>
      </c>
      <c r="M14735">
        <v>4.3</v>
      </c>
      <c r="P14735" s="29">
        <f t="shared" si="577"/>
        <v>0.54999999999999993</v>
      </c>
    </row>
    <row r="14736" spans="1:16" hidden="1" x14ac:dyDescent="0.25">
      <c r="A14736">
        <v>196832874</v>
      </c>
      <c r="B14736">
        <v>803401</v>
      </c>
      <c r="C14736" t="s">
        <v>318</v>
      </c>
      <c r="D14736">
        <v>2021754</v>
      </c>
      <c r="E14736" t="s">
        <v>216</v>
      </c>
      <c r="F14736" t="s">
        <v>214</v>
      </c>
      <c r="G14736" t="s">
        <v>215</v>
      </c>
      <c r="H14736">
        <v>3</v>
      </c>
      <c r="I14736">
        <v>2016</v>
      </c>
      <c r="J14736">
        <v>1</v>
      </c>
      <c r="L14736">
        <v>23081091</v>
      </c>
      <c r="M14736">
        <v>3</v>
      </c>
      <c r="P14736" s="29">
        <f t="shared" si="577"/>
        <v>0.33333333333333331</v>
      </c>
    </row>
    <row r="14737" spans="1:16" hidden="1" x14ac:dyDescent="0.25">
      <c r="A14737">
        <v>196832874</v>
      </c>
      <c r="B14737">
        <v>803401</v>
      </c>
      <c r="C14737" t="s">
        <v>318</v>
      </c>
      <c r="D14737">
        <v>2005102</v>
      </c>
      <c r="E14737" t="s">
        <v>218</v>
      </c>
      <c r="F14737" t="s">
        <v>214</v>
      </c>
      <c r="G14737" t="s">
        <v>215</v>
      </c>
      <c r="H14737">
        <v>2</v>
      </c>
      <c r="I14737">
        <v>2016</v>
      </c>
      <c r="J14737">
        <v>1</v>
      </c>
      <c r="L14737">
        <v>23081381</v>
      </c>
      <c r="M14737">
        <v>4</v>
      </c>
      <c r="P14737" s="29">
        <f t="shared" si="577"/>
        <v>0.5</v>
      </c>
    </row>
    <row r="14738" spans="1:16" hidden="1" x14ac:dyDescent="0.25">
      <c r="A14738">
        <v>196832874</v>
      </c>
      <c r="B14738">
        <v>803401</v>
      </c>
      <c r="C14738" t="s">
        <v>318</v>
      </c>
      <c r="D14738">
        <v>2005099</v>
      </c>
      <c r="E14738" t="s">
        <v>217</v>
      </c>
      <c r="F14738" t="s">
        <v>214</v>
      </c>
      <c r="G14738" t="s">
        <v>215</v>
      </c>
      <c r="H14738">
        <v>2</v>
      </c>
      <c r="I14738">
        <v>2016</v>
      </c>
      <c r="J14738">
        <v>1</v>
      </c>
      <c r="L14738">
        <v>23081299</v>
      </c>
      <c r="M14738">
        <v>4.4000000000000004</v>
      </c>
      <c r="P14738" s="29">
        <f t="shared" si="577"/>
        <v>0.56666666666666676</v>
      </c>
    </row>
    <row r="14739" spans="1:16" hidden="1" x14ac:dyDescent="0.25">
      <c r="A14739">
        <v>196832874</v>
      </c>
      <c r="B14739">
        <v>803401</v>
      </c>
      <c r="C14739" t="s">
        <v>318</v>
      </c>
      <c r="D14739">
        <v>2021600</v>
      </c>
      <c r="E14739" t="s">
        <v>219</v>
      </c>
      <c r="F14739" t="s">
        <v>214</v>
      </c>
      <c r="G14739" t="s">
        <v>215</v>
      </c>
      <c r="H14739">
        <v>2</v>
      </c>
      <c r="I14739">
        <v>2016</v>
      </c>
      <c r="J14739">
        <v>1</v>
      </c>
      <c r="L14739">
        <v>23081078</v>
      </c>
      <c r="M14739">
        <v>4.0999999999999996</v>
      </c>
      <c r="P14739" s="29">
        <f t="shared" si="577"/>
        <v>0.51666666666666661</v>
      </c>
    </row>
    <row r="14740" spans="1:16" hidden="1" x14ac:dyDescent="0.25">
      <c r="A14740">
        <v>196832874</v>
      </c>
      <c r="B14740">
        <v>803401</v>
      </c>
      <c r="C14740" t="s">
        <v>318</v>
      </c>
      <c r="D14740">
        <v>2004098</v>
      </c>
      <c r="E14740" t="s">
        <v>213</v>
      </c>
      <c r="F14740" t="s">
        <v>214</v>
      </c>
      <c r="G14740" t="s">
        <v>215</v>
      </c>
      <c r="H14740">
        <v>2</v>
      </c>
      <c r="I14740">
        <v>2016</v>
      </c>
      <c r="J14740">
        <v>1</v>
      </c>
      <c r="L14740">
        <v>23081501</v>
      </c>
      <c r="M14740">
        <v>6.4</v>
      </c>
      <c r="P14740" s="29">
        <f t="shared" si="577"/>
        <v>0.9</v>
      </c>
    </row>
    <row r="14741" spans="1:16" hidden="1" x14ac:dyDescent="0.25">
      <c r="A14741">
        <v>196832874</v>
      </c>
      <c r="B14741">
        <v>803401</v>
      </c>
      <c r="C14741" t="s">
        <v>318</v>
      </c>
      <c r="D14741">
        <v>2004112</v>
      </c>
      <c r="E14741" t="s">
        <v>244</v>
      </c>
      <c r="F14741" t="s">
        <v>214</v>
      </c>
      <c r="G14741" t="s">
        <v>215</v>
      </c>
      <c r="H14741">
        <v>2</v>
      </c>
      <c r="I14741">
        <v>2016</v>
      </c>
      <c r="J14741">
        <v>2</v>
      </c>
      <c r="L14741">
        <v>23085447</v>
      </c>
      <c r="M14741">
        <v>5.0999999999999996</v>
      </c>
      <c r="P14741" s="29">
        <f t="shared" si="577"/>
        <v>0.68333333333333324</v>
      </c>
    </row>
    <row r="14742" spans="1:16" hidden="1" x14ac:dyDescent="0.25">
      <c r="A14742">
        <v>196832874</v>
      </c>
      <c r="B14742">
        <v>803401</v>
      </c>
      <c r="C14742" t="s">
        <v>318</v>
      </c>
      <c r="D14742">
        <v>2004116</v>
      </c>
      <c r="E14742" t="s">
        <v>229</v>
      </c>
      <c r="F14742" t="s">
        <v>214</v>
      </c>
      <c r="G14742" t="s">
        <v>215</v>
      </c>
      <c r="H14742">
        <v>2</v>
      </c>
      <c r="I14742">
        <v>2016</v>
      </c>
      <c r="J14742">
        <v>2</v>
      </c>
      <c r="L14742">
        <v>23085554</v>
      </c>
      <c r="M14742">
        <v>6.2</v>
      </c>
      <c r="P14742" s="29">
        <f t="shared" si="577"/>
        <v>0.8666666666666667</v>
      </c>
    </row>
    <row r="14743" spans="1:16" hidden="1" x14ac:dyDescent="0.25">
      <c r="A14743">
        <v>196832874</v>
      </c>
      <c r="B14743">
        <v>803401</v>
      </c>
      <c r="C14743" t="s">
        <v>318</v>
      </c>
      <c r="D14743">
        <v>2021580</v>
      </c>
      <c r="E14743" t="s">
        <v>241</v>
      </c>
      <c r="F14743" t="s">
        <v>214</v>
      </c>
      <c r="G14743" t="s">
        <v>215</v>
      </c>
      <c r="H14743">
        <v>3</v>
      </c>
      <c r="I14743">
        <v>2016</v>
      </c>
      <c r="J14743">
        <v>2</v>
      </c>
      <c r="L14743">
        <v>23086825</v>
      </c>
      <c r="M14743">
        <v>3.1</v>
      </c>
      <c r="P14743" s="29">
        <f t="shared" si="577"/>
        <v>0.35000000000000003</v>
      </c>
    </row>
    <row r="14744" spans="1:16" hidden="1" x14ac:dyDescent="0.25">
      <c r="A14744">
        <v>196832874</v>
      </c>
      <c r="B14744">
        <v>803401</v>
      </c>
      <c r="C14744" t="s">
        <v>318</v>
      </c>
      <c r="D14744">
        <v>2021602</v>
      </c>
      <c r="E14744" t="s">
        <v>242</v>
      </c>
      <c r="F14744" t="s">
        <v>214</v>
      </c>
      <c r="G14744" t="s">
        <v>215</v>
      </c>
      <c r="H14744">
        <v>3</v>
      </c>
      <c r="I14744">
        <v>2016</v>
      </c>
      <c r="J14744">
        <v>2</v>
      </c>
      <c r="L14744">
        <v>23086745</v>
      </c>
      <c r="M14744">
        <v>2.5</v>
      </c>
      <c r="P14744" s="29">
        <f t="shared" si="577"/>
        <v>0.25</v>
      </c>
    </row>
    <row r="14745" spans="1:16" hidden="1" x14ac:dyDescent="0.25">
      <c r="A14745">
        <v>196832874</v>
      </c>
      <c r="B14745">
        <v>803401</v>
      </c>
      <c r="C14745" t="s">
        <v>318</v>
      </c>
      <c r="D14745">
        <v>2005117</v>
      </c>
      <c r="E14745" t="s">
        <v>220</v>
      </c>
      <c r="F14745" t="s">
        <v>214</v>
      </c>
      <c r="G14745" t="s">
        <v>215</v>
      </c>
      <c r="H14745">
        <v>3</v>
      </c>
      <c r="I14745">
        <v>2016</v>
      </c>
      <c r="J14745">
        <v>2</v>
      </c>
      <c r="L14745">
        <v>23084476</v>
      </c>
      <c r="M14745">
        <v>3.6</v>
      </c>
      <c r="P14745" s="29">
        <f t="shared" si="577"/>
        <v>0.43333333333333335</v>
      </c>
    </row>
    <row r="14746" spans="1:16" hidden="1" x14ac:dyDescent="0.25">
      <c r="A14746">
        <v>196832874</v>
      </c>
      <c r="B14746">
        <v>803401</v>
      </c>
      <c r="C14746" t="s">
        <v>318</v>
      </c>
      <c r="D14746">
        <v>2021754</v>
      </c>
      <c r="E14746" t="s">
        <v>216</v>
      </c>
      <c r="F14746" t="s">
        <v>214</v>
      </c>
      <c r="G14746" t="s">
        <v>215</v>
      </c>
      <c r="H14746">
        <v>3</v>
      </c>
      <c r="I14746">
        <v>2016</v>
      </c>
      <c r="J14746">
        <v>2</v>
      </c>
      <c r="L14746">
        <v>23086735</v>
      </c>
      <c r="M14746">
        <v>3.5</v>
      </c>
      <c r="P14746" s="29">
        <f t="shared" si="577"/>
        <v>0.41666666666666669</v>
      </c>
    </row>
    <row r="14747" spans="1:16" hidden="1" x14ac:dyDescent="0.25">
      <c r="A14747">
        <v>196832874</v>
      </c>
      <c r="B14747">
        <v>803401</v>
      </c>
      <c r="C14747" t="s">
        <v>318</v>
      </c>
      <c r="D14747">
        <v>2021754</v>
      </c>
      <c r="E14747" t="s">
        <v>216</v>
      </c>
      <c r="F14747" t="s">
        <v>214</v>
      </c>
      <c r="G14747" t="s">
        <v>215</v>
      </c>
      <c r="H14747">
        <v>2</v>
      </c>
      <c r="I14747">
        <v>2017</v>
      </c>
      <c r="J14747">
        <v>1</v>
      </c>
      <c r="L14747">
        <v>23092909</v>
      </c>
      <c r="M14747">
        <v>5.7</v>
      </c>
      <c r="P14747" s="29">
        <f t="shared" si="577"/>
        <v>0.78333333333333333</v>
      </c>
    </row>
    <row r="14748" spans="1:16" hidden="1" x14ac:dyDescent="0.25">
      <c r="A14748">
        <v>196832874</v>
      </c>
      <c r="B14748">
        <v>803401</v>
      </c>
      <c r="C14748" t="s">
        <v>318</v>
      </c>
      <c r="D14748">
        <v>2021602</v>
      </c>
      <c r="E14748" t="s">
        <v>242</v>
      </c>
      <c r="F14748" t="s">
        <v>214</v>
      </c>
      <c r="G14748" t="s">
        <v>215</v>
      </c>
      <c r="H14748">
        <v>3</v>
      </c>
      <c r="I14748">
        <v>2017</v>
      </c>
      <c r="J14748">
        <v>1</v>
      </c>
      <c r="L14748">
        <v>23095499</v>
      </c>
      <c r="M14748">
        <v>2.9</v>
      </c>
      <c r="P14748" s="29">
        <f t="shared" ref="P14748:P14779" si="578">IF(AND(ISNUMBER(M14748),H14748&lt;&gt;4),(M14748-1)/6,IF(H14748=4,"DRP",IF(AND(H14748=3,M14748="NA"),"BAD",IF(AND(H14748=2),"CVL",IF(AND(H14748=1,ISBLANK(M14748)),"NULL","UNK")))))</f>
        <v>0.31666666666666665</v>
      </c>
    </row>
    <row r="14749" spans="1:16" hidden="1" x14ac:dyDescent="0.25">
      <c r="A14749">
        <v>196832874</v>
      </c>
      <c r="B14749">
        <v>803401</v>
      </c>
      <c r="C14749" t="s">
        <v>318</v>
      </c>
      <c r="D14749">
        <v>2021580</v>
      </c>
      <c r="E14749" t="s">
        <v>241</v>
      </c>
      <c r="F14749" t="s">
        <v>214</v>
      </c>
      <c r="G14749" t="s">
        <v>215</v>
      </c>
      <c r="H14749">
        <v>3</v>
      </c>
      <c r="I14749">
        <v>2017</v>
      </c>
      <c r="J14749">
        <v>1</v>
      </c>
      <c r="L14749">
        <v>23092926</v>
      </c>
      <c r="M14749">
        <v>3.6</v>
      </c>
      <c r="P14749" s="29">
        <f t="shared" si="578"/>
        <v>0.43333333333333335</v>
      </c>
    </row>
    <row r="14750" spans="1:16" hidden="1" x14ac:dyDescent="0.25">
      <c r="A14750">
        <v>196832874</v>
      </c>
      <c r="B14750">
        <v>803401</v>
      </c>
      <c r="C14750" t="s">
        <v>318</v>
      </c>
      <c r="D14750">
        <v>2005117</v>
      </c>
      <c r="E14750" t="s">
        <v>220</v>
      </c>
      <c r="F14750" t="s">
        <v>214</v>
      </c>
      <c r="G14750" t="s">
        <v>215</v>
      </c>
      <c r="H14750">
        <v>2</v>
      </c>
      <c r="I14750">
        <v>2017</v>
      </c>
      <c r="J14750">
        <v>1</v>
      </c>
      <c r="L14750">
        <v>23091397</v>
      </c>
      <c r="M14750">
        <v>5.4</v>
      </c>
      <c r="P14750" s="29">
        <f t="shared" si="578"/>
        <v>0.73333333333333339</v>
      </c>
    </row>
    <row r="14751" spans="1:16" hidden="1" x14ac:dyDescent="0.25">
      <c r="A14751">
        <v>196832874</v>
      </c>
      <c r="B14751">
        <v>803401</v>
      </c>
      <c r="C14751" t="s">
        <v>318</v>
      </c>
      <c r="D14751">
        <v>2005131</v>
      </c>
      <c r="E14751" t="s">
        <v>228</v>
      </c>
      <c r="F14751" t="s">
        <v>214</v>
      </c>
      <c r="G14751" t="s">
        <v>215</v>
      </c>
      <c r="H14751">
        <v>2</v>
      </c>
      <c r="I14751">
        <v>2017</v>
      </c>
      <c r="J14751">
        <v>1</v>
      </c>
      <c r="L14751">
        <v>23093316</v>
      </c>
      <c r="M14751">
        <v>5.4</v>
      </c>
      <c r="P14751" s="29">
        <f t="shared" si="578"/>
        <v>0.73333333333333339</v>
      </c>
    </row>
    <row r="14752" spans="1:16" hidden="1" x14ac:dyDescent="0.25">
      <c r="A14752">
        <v>196832874</v>
      </c>
      <c r="B14752">
        <v>803401</v>
      </c>
      <c r="C14752" t="s">
        <v>318</v>
      </c>
      <c r="D14752">
        <v>2004099</v>
      </c>
      <c r="E14752" t="s">
        <v>245</v>
      </c>
      <c r="F14752" t="s">
        <v>214</v>
      </c>
      <c r="G14752" t="s">
        <v>215</v>
      </c>
      <c r="H14752">
        <v>2</v>
      </c>
      <c r="I14752">
        <v>2017</v>
      </c>
      <c r="J14752">
        <v>1</v>
      </c>
      <c r="L14752">
        <v>23092379</v>
      </c>
      <c r="M14752">
        <v>4</v>
      </c>
      <c r="P14752" s="29">
        <f t="shared" si="578"/>
        <v>0.5</v>
      </c>
    </row>
    <row r="14753" spans="1:16" hidden="1" x14ac:dyDescent="0.25">
      <c r="A14753">
        <v>196832874</v>
      </c>
      <c r="B14753">
        <v>803401</v>
      </c>
      <c r="C14753" t="s">
        <v>318</v>
      </c>
      <c r="D14753">
        <v>2021602</v>
      </c>
      <c r="E14753" t="s">
        <v>242</v>
      </c>
      <c r="F14753" t="s">
        <v>214</v>
      </c>
      <c r="G14753" t="s">
        <v>215</v>
      </c>
      <c r="H14753">
        <v>4</v>
      </c>
      <c r="I14753">
        <v>2017</v>
      </c>
      <c r="J14753">
        <v>2</v>
      </c>
      <c r="L14753">
        <v>23101095</v>
      </c>
      <c r="M14753">
        <v>3.5</v>
      </c>
      <c r="P14753" s="29" t="str">
        <f t="shared" si="578"/>
        <v>DRP</v>
      </c>
    </row>
    <row r="14754" spans="1:16" hidden="1" x14ac:dyDescent="0.25">
      <c r="A14754">
        <v>196832874</v>
      </c>
      <c r="B14754">
        <v>803401</v>
      </c>
      <c r="C14754" t="s">
        <v>318</v>
      </c>
      <c r="D14754">
        <v>2021580</v>
      </c>
      <c r="E14754" t="s">
        <v>241</v>
      </c>
      <c r="F14754" t="s">
        <v>214</v>
      </c>
      <c r="G14754" t="s">
        <v>215</v>
      </c>
      <c r="H14754">
        <v>4</v>
      </c>
      <c r="I14754">
        <v>2017</v>
      </c>
      <c r="J14754">
        <v>2</v>
      </c>
      <c r="L14754">
        <v>23101085</v>
      </c>
      <c r="M14754">
        <v>4.0999999999999996</v>
      </c>
      <c r="P14754" s="29" t="str">
        <f t="shared" si="578"/>
        <v>DRP</v>
      </c>
    </row>
    <row r="14755" spans="1:16" hidden="1" x14ac:dyDescent="0.25">
      <c r="A14755">
        <v>196832874</v>
      </c>
      <c r="B14755">
        <v>803401</v>
      </c>
      <c r="C14755" t="s">
        <v>318</v>
      </c>
      <c r="D14755">
        <v>2021763</v>
      </c>
      <c r="E14755" t="s">
        <v>298</v>
      </c>
      <c r="F14755" t="s">
        <v>214</v>
      </c>
      <c r="G14755" t="s">
        <v>215</v>
      </c>
      <c r="H14755">
        <v>4</v>
      </c>
      <c r="I14755">
        <v>2017</v>
      </c>
      <c r="J14755">
        <v>2</v>
      </c>
      <c r="L14755">
        <v>23097795</v>
      </c>
      <c r="M14755">
        <v>4.2</v>
      </c>
      <c r="P14755" s="29" t="str">
        <f t="shared" si="578"/>
        <v>DRP</v>
      </c>
    </row>
    <row r="14756" spans="1:16" hidden="1" x14ac:dyDescent="0.25">
      <c r="A14756">
        <v>196832874</v>
      </c>
      <c r="B14756">
        <v>803401</v>
      </c>
      <c r="C14756" t="s">
        <v>318</v>
      </c>
      <c r="D14756">
        <v>2021756</v>
      </c>
      <c r="E14756" t="s">
        <v>253</v>
      </c>
      <c r="F14756" t="s">
        <v>214</v>
      </c>
      <c r="G14756" t="s">
        <v>215</v>
      </c>
      <c r="H14756">
        <v>4</v>
      </c>
      <c r="I14756">
        <v>2017</v>
      </c>
      <c r="J14756">
        <v>2</v>
      </c>
      <c r="L14756">
        <v>23101099</v>
      </c>
      <c r="M14756">
        <v>4.9000000000000004</v>
      </c>
      <c r="P14756" s="29" t="str">
        <f t="shared" si="578"/>
        <v>DRP</v>
      </c>
    </row>
    <row r="14757" spans="1:16" hidden="1" x14ac:dyDescent="0.25">
      <c r="A14757">
        <v>196832874</v>
      </c>
      <c r="B14757">
        <v>803401</v>
      </c>
      <c r="C14757" t="s">
        <v>318</v>
      </c>
      <c r="D14757">
        <v>2004591</v>
      </c>
      <c r="E14757" t="s">
        <v>271</v>
      </c>
      <c r="F14757" t="s">
        <v>214</v>
      </c>
      <c r="G14757" t="s">
        <v>215</v>
      </c>
      <c r="H14757">
        <v>4</v>
      </c>
      <c r="I14757">
        <v>2017</v>
      </c>
      <c r="J14757">
        <v>2</v>
      </c>
      <c r="L14757">
        <v>23097625</v>
      </c>
      <c r="P14757" s="29" t="str">
        <f t="shared" si="578"/>
        <v>DRP</v>
      </c>
    </row>
    <row r="14758" spans="1:16" hidden="1" x14ac:dyDescent="0.25">
      <c r="A14758">
        <v>196832874</v>
      </c>
      <c r="B14758">
        <v>803401</v>
      </c>
      <c r="C14758" t="s">
        <v>318</v>
      </c>
      <c r="D14758">
        <v>2021763</v>
      </c>
      <c r="E14758" t="s">
        <v>298</v>
      </c>
      <c r="F14758" t="s">
        <v>214</v>
      </c>
      <c r="G14758" t="s">
        <v>215</v>
      </c>
      <c r="H14758">
        <v>4</v>
      </c>
      <c r="I14758">
        <v>2017</v>
      </c>
      <c r="J14758">
        <v>2</v>
      </c>
      <c r="L14758">
        <v>23097795</v>
      </c>
      <c r="P14758" s="29" t="str">
        <f t="shared" si="578"/>
        <v>DRP</v>
      </c>
    </row>
    <row r="14759" spans="1:16" hidden="1" x14ac:dyDescent="0.25">
      <c r="A14759">
        <v>196832874</v>
      </c>
      <c r="B14759">
        <v>803401</v>
      </c>
      <c r="C14759" t="s">
        <v>318</v>
      </c>
      <c r="D14759">
        <v>2021756</v>
      </c>
      <c r="E14759" t="s">
        <v>253</v>
      </c>
      <c r="F14759" t="s">
        <v>214</v>
      </c>
      <c r="G14759" t="s">
        <v>215</v>
      </c>
      <c r="H14759">
        <v>4</v>
      </c>
      <c r="I14759">
        <v>2017</v>
      </c>
      <c r="J14759">
        <v>2</v>
      </c>
      <c r="L14759">
        <v>23101099</v>
      </c>
      <c r="P14759" s="29" t="str">
        <f t="shared" si="578"/>
        <v>DRP</v>
      </c>
    </row>
    <row r="14760" spans="1:16" hidden="1" x14ac:dyDescent="0.25">
      <c r="A14760">
        <v>196844384</v>
      </c>
      <c r="B14760">
        <v>803401</v>
      </c>
      <c r="C14760" t="s">
        <v>318</v>
      </c>
      <c r="D14760">
        <v>2005118</v>
      </c>
      <c r="E14760" t="s">
        <v>223</v>
      </c>
      <c r="F14760" t="s">
        <v>214</v>
      </c>
      <c r="G14760" t="s">
        <v>215</v>
      </c>
      <c r="H14760">
        <v>3</v>
      </c>
      <c r="I14760">
        <v>2016</v>
      </c>
      <c r="J14760">
        <v>1</v>
      </c>
      <c r="L14760">
        <v>23081293</v>
      </c>
      <c r="M14760" t="s">
        <v>221</v>
      </c>
      <c r="P14760" s="29" t="str">
        <f t="shared" si="578"/>
        <v>BAD</v>
      </c>
    </row>
    <row r="14761" spans="1:16" hidden="1" x14ac:dyDescent="0.25">
      <c r="A14761">
        <v>196844384</v>
      </c>
      <c r="B14761">
        <v>803401</v>
      </c>
      <c r="C14761" t="s">
        <v>318</v>
      </c>
      <c r="D14761">
        <v>2021754</v>
      </c>
      <c r="E14761" t="s">
        <v>216</v>
      </c>
      <c r="F14761" t="s">
        <v>214</v>
      </c>
      <c r="G14761" t="s">
        <v>215</v>
      </c>
      <c r="H14761">
        <v>2</v>
      </c>
      <c r="I14761">
        <v>2016</v>
      </c>
      <c r="J14761">
        <v>1</v>
      </c>
      <c r="L14761">
        <v>23081094</v>
      </c>
      <c r="M14761">
        <v>4</v>
      </c>
      <c r="P14761" s="29">
        <f t="shared" si="578"/>
        <v>0.5</v>
      </c>
    </row>
    <row r="14762" spans="1:16" hidden="1" x14ac:dyDescent="0.25">
      <c r="A14762">
        <v>196844384</v>
      </c>
      <c r="B14762">
        <v>803401</v>
      </c>
      <c r="C14762" t="s">
        <v>318</v>
      </c>
      <c r="D14762">
        <v>2005102</v>
      </c>
      <c r="E14762" t="s">
        <v>218</v>
      </c>
      <c r="F14762" t="s">
        <v>214</v>
      </c>
      <c r="G14762" t="s">
        <v>215</v>
      </c>
      <c r="H14762">
        <v>2</v>
      </c>
      <c r="I14762">
        <v>2016</v>
      </c>
      <c r="J14762">
        <v>1</v>
      </c>
      <c r="L14762">
        <v>23081382</v>
      </c>
      <c r="M14762">
        <v>5.2</v>
      </c>
      <c r="P14762" s="29">
        <f t="shared" si="578"/>
        <v>0.70000000000000007</v>
      </c>
    </row>
    <row r="14763" spans="1:16" hidden="1" x14ac:dyDescent="0.25">
      <c r="A14763">
        <v>196844384</v>
      </c>
      <c r="B14763">
        <v>803401</v>
      </c>
      <c r="C14763" t="s">
        <v>318</v>
      </c>
      <c r="D14763">
        <v>2005099</v>
      </c>
      <c r="E14763" t="s">
        <v>217</v>
      </c>
      <c r="F14763" t="s">
        <v>214</v>
      </c>
      <c r="G14763" t="s">
        <v>215</v>
      </c>
      <c r="H14763">
        <v>2</v>
      </c>
      <c r="I14763">
        <v>2016</v>
      </c>
      <c r="J14763">
        <v>1</v>
      </c>
      <c r="L14763">
        <v>23081375</v>
      </c>
      <c r="M14763">
        <v>5.5</v>
      </c>
      <c r="P14763" s="29">
        <f t="shared" si="578"/>
        <v>0.75</v>
      </c>
    </row>
    <row r="14764" spans="1:16" hidden="1" x14ac:dyDescent="0.25">
      <c r="A14764">
        <v>196844384</v>
      </c>
      <c r="B14764">
        <v>803401</v>
      </c>
      <c r="C14764" t="s">
        <v>318</v>
      </c>
      <c r="D14764">
        <v>2021600</v>
      </c>
      <c r="E14764" t="s">
        <v>219</v>
      </c>
      <c r="F14764" t="s">
        <v>214</v>
      </c>
      <c r="G14764" t="s">
        <v>215</v>
      </c>
      <c r="H14764">
        <v>2</v>
      </c>
      <c r="I14764">
        <v>2016</v>
      </c>
      <c r="J14764">
        <v>1</v>
      </c>
      <c r="L14764">
        <v>23081079</v>
      </c>
      <c r="M14764">
        <v>4</v>
      </c>
      <c r="P14764" s="29">
        <f t="shared" si="578"/>
        <v>0.5</v>
      </c>
    </row>
    <row r="14765" spans="1:16" hidden="1" x14ac:dyDescent="0.25">
      <c r="A14765">
        <v>196844384</v>
      </c>
      <c r="B14765">
        <v>803401</v>
      </c>
      <c r="C14765" t="s">
        <v>318</v>
      </c>
      <c r="D14765">
        <v>2004098</v>
      </c>
      <c r="E14765" t="s">
        <v>213</v>
      </c>
      <c r="F14765" t="s">
        <v>214</v>
      </c>
      <c r="G14765" t="s">
        <v>215</v>
      </c>
      <c r="H14765">
        <v>2</v>
      </c>
      <c r="I14765">
        <v>2016</v>
      </c>
      <c r="J14765">
        <v>1</v>
      </c>
      <c r="L14765">
        <v>23081503</v>
      </c>
      <c r="M14765">
        <v>6</v>
      </c>
      <c r="P14765" s="29">
        <f t="shared" si="578"/>
        <v>0.83333333333333337</v>
      </c>
    </row>
    <row r="14766" spans="1:16" hidden="1" x14ac:dyDescent="0.25">
      <c r="A14766">
        <v>196844384</v>
      </c>
      <c r="B14766">
        <v>803401</v>
      </c>
      <c r="C14766" t="s">
        <v>318</v>
      </c>
      <c r="D14766">
        <v>2004112</v>
      </c>
      <c r="E14766" t="s">
        <v>244</v>
      </c>
      <c r="F14766" t="s">
        <v>214</v>
      </c>
      <c r="G14766" t="s">
        <v>215</v>
      </c>
      <c r="H14766">
        <v>2</v>
      </c>
      <c r="I14766">
        <v>2016</v>
      </c>
      <c r="J14766">
        <v>2</v>
      </c>
      <c r="L14766">
        <v>23085520</v>
      </c>
      <c r="M14766">
        <v>6.4</v>
      </c>
      <c r="P14766" s="29">
        <f t="shared" si="578"/>
        <v>0.9</v>
      </c>
    </row>
    <row r="14767" spans="1:16" hidden="1" x14ac:dyDescent="0.25">
      <c r="A14767">
        <v>196844384</v>
      </c>
      <c r="B14767">
        <v>803401</v>
      </c>
      <c r="C14767" t="s">
        <v>318</v>
      </c>
      <c r="D14767">
        <v>2021580</v>
      </c>
      <c r="E14767" t="s">
        <v>241</v>
      </c>
      <c r="F14767" t="s">
        <v>214</v>
      </c>
      <c r="G14767" t="s">
        <v>215</v>
      </c>
      <c r="H14767">
        <v>3</v>
      </c>
      <c r="I14767">
        <v>2016</v>
      </c>
      <c r="J14767">
        <v>2</v>
      </c>
      <c r="L14767">
        <v>23086828</v>
      </c>
      <c r="M14767">
        <v>3.4</v>
      </c>
      <c r="P14767" s="29">
        <f t="shared" si="578"/>
        <v>0.39999999999999997</v>
      </c>
    </row>
    <row r="14768" spans="1:16" hidden="1" x14ac:dyDescent="0.25">
      <c r="A14768">
        <v>196844384</v>
      </c>
      <c r="B14768">
        <v>803401</v>
      </c>
      <c r="C14768" t="s">
        <v>318</v>
      </c>
      <c r="D14768">
        <v>2021602</v>
      </c>
      <c r="E14768" t="s">
        <v>242</v>
      </c>
      <c r="F14768" t="s">
        <v>214</v>
      </c>
      <c r="G14768" t="s">
        <v>215</v>
      </c>
      <c r="H14768">
        <v>3</v>
      </c>
      <c r="I14768">
        <v>2016</v>
      </c>
      <c r="J14768">
        <v>2</v>
      </c>
      <c r="L14768">
        <v>23086745</v>
      </c>
      <c r="M14768">
        <v>2</v>
      </c>
      <c r="P14768" s="29">
        <f t="shared" si="578"/>
        <v>0.16666666666666666</v>
      </c>
    </row>
    <row r="14769" spans="1:16" hidden="1" x14ac:dyDescent="0.25">
      <c r="A14769">
        <v>196844384</v>
      </c>
      <c r="B14769">
        <v>803401</v>
      </c>
      <c r="C14769" t="s">
        <v>318</v>
      </c>
      <c r="D14769">
        <v>2021756</v>
      </c>
      <c r="E14769" t="s">
        <v>253</v>
      </c>
      <c r="F14769" t="s">
        <v>214</v>
      </c>
      <c r="G14769" t="s">
        <v>215</v>
      </c>
      <c r="H14769">
        <v>3</v>
      </c>
      <c r="I14769">
        <v>2016</v>
      </c>
      <c r="J14769">
        <v>2</v>
      </c>
      <c r="L14769">
        <v>23086838</v>
      </c>
      <c r="M14769">
        <v>2.9</v>
      </c>
      <c r="P14769" s="29">
        <f t="shared" si="578"/>
        <v>0.31666666666666665</v>
      </c>
    </row>
    <row r="14770" spans="1:16" hidden="1" x14ac:dyDescent="0.25">
      <c r="A14770">
        <v>196844384</v>
      </c>
      <c r="B14770">
        <v>803401</v>
      </c>
      <c r="C14770" t="s">
        <v>318</v>
      </c>
      <c r="D14770">
        <v>2005117</v>
      </c>
      <c r="E14770" t="s">
        <v>220</v>
      </c>
      <c r="F14770" t="s">
        <v>214</v>
      </c>
      <c r="G14770" t="s">
        <v>215</v>
      </c>
      <c r="H14770">
        <v>3</v>
      </c>
      <c r="I14770">
        <v>2016</v>
      </c>
      <c r="J14770">
        <v>2</v>
      </c>
      <c r="L14770">
        <v>23084478</v>
      </c>
      <c r="M14770">
        <v>3.2</v>
      </c>
      <c r="P14770" s="29">
        <f t="shared" si="578"/>
        <v>0.3666666666666667</v>
      </c>
    </row>
    <row r="14771" spans="1:16" hidden="1" x14ac:dyDescent="0.25">
      <c r="A14771">
        <v>196844384</v>
      </c>
      <c r="B14771">
        <v>803401</v>
      </c>
      <c r="C14771" t="s">
        <v>318</v>
      </c>
      <c r="D14771">
        <v>2021763</v>
      </c>
      <c r="E14771" t="s">
        <v>298</v>
      </c>
      <c r="F14771" t="s">
        <v>214</v>
      </c>
      <c r="G14771" t="s">
        <v>215</v>
      </c>
      <c r="H14771">
        <v>3</v>
      </c>
      <c r="I14771">
        <v>2016</v>
      </c>
      <c r="J14771">
        <v>2</v>
      </c>
      <c r="L14771">
        <v>23086846</v>
      </c>
      <c r="M14771">
        <v>3.7</v>
      </c>
      <c r="P14771" s="29">
        <f t="shared" si="578"/>
        <v>0.45</v>
      </c>
    </row>
    <row r="14772" spans="1:16" hidden="1" x14ac:dyDescent="0.25">
      <c r="A14772">
        <v>196844384</v>
      </c>
      <c r="B14772">
        <v>803401</v>
      </c>
      <c r="C14772" t="s">
        <v>318</v>
      </c>
      <c r="D14772">
        <v>2005118</v>
      </c>
      <c r="E14772" t="s">
        <v>223</v>
      </c>
      <c r="F14772" t="s">
        <v>214</v>
      </c>
      <c r="G14772" t="s">
        <v>215</v>
      </c>
      <c r="H14772">
        <v>2</v>
      </c>
      <c r="I14772">
        <v>2016</v>
      </c>
      <c r="J14772">
        <v>2</v>
      </c>
      <c r="L14772">
        <v>23086743</v>
      </c>
      <c r="M14772">
        <v>5</v>
      </c>
      <c r="P14772" s="29">
        <f t="shared" si="578"/>
        <v>0.66666666666666663</v>
      </c>
    </row>
    <row r="14773" spans="1:16" hidden="1" x14ac:dyDescent="0.25">
      <c r="A14773">
        <v>196844384</v>
      </c>
      <c r="B14773">
        <v>803401</v>
      </c>
      <c r="C14773" t="s">
        <v>318</v>
      </c>
      <c r="D14773">
        <v>2021756</v>
      </c>
      <c r="E14773" t="s">
        <v>253</v>
      </c>
      <c r="F14773" t="s">
        <v>214</v>
      </c>
      <c r="G14773" t="s">
        <v>215</v>
      </c>
      <c r="H14773">
        <v>3</v>
      </c>
      <c r="I14773">
        <v>2017</v>
      </c>
      <c r="J14773">
        <v>1</v>
      </c>
      <c r="L14773">
        <v>23092932</v>
      </c>
      <c r="M14773">
        <v>3.1</v>
      </c>
      <c r="P14773" s="29">
        <f t="shared" si="578"/>
        <v>0.35000000000000003</v>
      </c>
    </row>
    <row r="14774" spans="1:16" hidden="1" x14ac:dyDescent="0.25">
      <c r="A14774">
        <v>196844384</v>
      </c>
      <c r="B14774">
        <v>803401</v>
      </c>
      <c r="C14774" t="s">
        <v>318</v>
      </c>
      <c r="D14774">
        <v>2021580</v>
      </c>
      <c r="E14774" t="s">
        <v>241</v>
      </c>
      <c r="F14774" t="s">
        <v>214</v>
      </c>
      <c r="G14774" t="s">
        <v>215</v>
      </c>
      <c r="H14774">
        <v>3</v>
      </c>
      <c r="I14774">
        <v>2017</v>
      </c>
      <c r="J14774">
        <v>1</v>
      </c>
      <c r="L14774">
        <v>23092926</v>
      </c>
      <c r="M14774">
        <v>2.4</v>
      </c>
      <c r="P14774" s="29">
        <f t="shared" si="578"/>
        <v>0.23333333333333331</v>
      </c>
    </row>
    <row r="14775" spans="1:16" hidden="1" x14ac:dyDescent="0.25">
      <c r="A14775">
        <v>196844384</v>
      </c>
      <c r="B14775">
        <v>803401</v>
      </c>
      <c r="C14775" t="s">
        <v>318</v>
      </c>
      <c r="D14775">
        <v>2004116</v>
      </c>
      <c r="E14775" t="s">
        <v>229</v>
      </c>
      <c r="F14775" t="s">
        <v>214</v>
      </c>
      <c r="G14775" t="s">
        <v>215</v>
      </c>
      <c r="H14775">
        <v>4</v>
      </c>
      <c r="I14775">
        <v>2017</v>
      </c>
      <c r="J14775">
        <v>1</v>
      </c>
      <c r="L14775">
        <v>23092375</v>
      </c>
      <c r="P14775" s="29" t="str">
        <f t="shared" si="578"/>
        <v>DRP</v>
      </c>
    </row>
    <row r="14776" spans="1:16" hidden="1" x14ac:dyDescent="0.25">
      <c r="A14776">
        <v>196844384</v>
      </c>
      <c r="B14776">
        <v>803401</v>
      </c>
      <c r="C14776" t="s">
        <v>318</v>
      </c>
      <c r="D14776">
        <v>2021602</v>
      </c>
      <c r="E14776" t="s">
        <v>242</v>
      </c>
      <c r="F14776" t="s">
        <v>214</v>
      </c>
      <c r="G14776" t="s">
        <v>215</v>
      </c>
      <c r="H14776">
        <v>3</v>
      </c>
      <c r="I14776">
        <v>2017</v>
      </c>
      <c r="J14776">
        <v>1</v>
      </c>
      <c r="L14776">
        <v>23092928</v>
      </c>
      <c r="M14776">
        <v>1.6</v>
      </c>
      <c r="P14776" s="29">
        <f t="shared" si="578"/>
        <v>0.10000000000000002</v>
      </c>
    </row>
    <row r="14777" spans="1:16" hidden="1" x14ac:dyDescent="0.25">
      <c r="A14777">
        <v>196844384</v>
      </c>
      <c r="B14777">
        <v>803401</v>
      </c>
      <c r="C14777" t="s">
        <v>318</v>
      </c>
      <c r="D14777">
        <v>2021763</v>
      </c>
      <c r="E14777" t="s">
        <v>298</v>
      </c>
      <c r="F14777" t="s">
        <v>214</v>
      </c>
      <c r="G14777" t="s">
        <v>215</v>
      </c>
      <c r="H14777">
        <v>2</v>
      </c>
      <c r="I14777">
        <v>2017</v>
      </c>
      <c r="J14777">
        <v>1</v>
      </c>
      <c r="L14777">
        <v>23091987</v>
      </c>
      <c r="M14777">
        <v>5</v>
      </c>
      <c r="P14777" s="29">
        <f t="shared" si="578"/>
        <v>0.66666666666666663</v>
      </c>
    </row>
    <row r="14778" spans="1:16" hidden="1" x14ac:dyDescent="0.25">
      <c r="A14778">
        <v>196844384</v>
      </c>
      <c r="B14778">
        <v>803401</v>
      </c>
      <c r="C14778" t="s">
        <v>318</v>
      </c>
      <c r="D14778">
        <v>2005117</v>
      </c>
      <c r="E14778" t="s">
        <v>220</v>
      </c>
      <c r="F14778" t="s">
        <v>214</v>
      </c>
      <c r="G14778" t="s">
        <v>215</v>
      </c>
      <c r="H14778">
        <v>2</v>
      </c>
      <c r="I14778">
        <v>2017</v>
      </c>
      <c r="J14778">
        <v>1</v>
      </c>
      <c r="L14778">
        <v>23091396</v>
      </c>
      <c r="M14778">
        <v>4.5999999999999996</v>
      </c>
      <c r="P14778" s="29">
        <f t="shared" si="578"/>
        <v>0.6</v>
      </c>
    </row>
    <row r="14779" spans="1:16" hidden="1" x14ac:dyDescent="0.25">
      <c r="A14779">
        <v>196844384</v>
      </c>
      <c r="B14779">
        <v>803401</v>
      </c>
      <c r="C14779" t="s">
        <v>318</v>
      </c>
      <c r="D14779">
        <v>2004099</v>
      </c>
      <c r="E14779" t="s">
        <v>245</v>
      </c>
      <c r="F14779" t="s">
        <v>214</v>
      </c>
      <c r="G14779" t="s">
        <v>215</v>
      </c>
      <c r="H14779">
        <v>2</v>
      </c>
      <c r="I14779">
        <v>2017</v>
      </c>
      <c r="J14779">
        <v>1</v>
      </c>
      <c r="L14779">
        <v>23092381</v>
      </c>
      <c r="M14779">
        <v>5.5</v>
      </c>
      <c r="P14779" s="29">
        <f t="shared" si="578"/>
        <v>0.75</v>
      </c>
    </row>
    <row r="14780" spans="1:16" hidden="1" x14ac:dyDescent="0.25">
      <c r="A14780">
        <v>196844384</v>
      </c>
      <c r="B14780">
        <v>803401</v>
      </c>
      <c r="C14780" t="s">
        <v>318</v>
      </c>
      <c r="D14780">
        <v>2005131</v>
      </c>
      <c r="E14780" t="s">
        <v>228</v>
      </c>
      <c r="F14780" t="s">
        <v>214</v>
      </c>
      <c r="G14780" t="s">
        <v>215</v>
      </c>
      <c r="H14780">
        <v>2</v>
      </c>
      <c r="I14780">
        <v>2017</v>
      </c>
      <c r="J14780">
        <v>1</v>
      </c>
      <c r="M14780">
        <v>5.8</v>
      </c>
      <c r="N14780" t="s">
        <v>231</v>
      </c>
      <c r="P14780" s="29">
        <f t="shared" ref="P14780:P14799" si="579">IF(AND(ISNUMBER(M14780),H14780&lt;&gt;4),(M14780-1)/6,IF(H14780=4,"DRP",IF(AND(H14780=3,M14780="NA"),"BAD",IF(AND(H14780=2),"CVL",IF(AND(H14780=1,ISBLANK(M14780)),"NULL","UNK")))))</f>
        <v>0.79999999999999993</v>
      </c>
    </row>
    <row r="14781" spans="1:16" hidden="1" x14ac:dyDescent="0.25">
      <c r="A14781">
        <v>196844384</v>
      </c>
      <c r="B14781">
        <v>803401</v>
      </c>
      <c r="C14781" t="s">
        <v>318</v>
      </c>
      <c r="D14781">
        <v>2021602</v>
      </c>
      <c r="E14781" t="s">
        <v>242</v>
      </c>
      <c r="F14781" t="s">
        <v>214</v>
      </c>
      <c r="G14781" t="s">
        <v>215</v>
      </c>
      <c r="H14781">
        <v>3</v>
      </c>
      <c r="I14781">
        <v>2017</v>
      </c>
      <c r="J14781">
        <v>2</v>
      </c>
      <c r="L14781">
        <v>23101093</v>
      </c>
      <c r="M14781">
        <v>2.5</v>
      </c>
      <c r="P14781" s="29">
        <f t="shared" si="579"/>
        <v>0.25</v>
      </c>
    </row>
    <row r="14782" spans="1:16" hidden="1" x14ac:dyDescent="0.25">
      <c r="A14782">
        <v>196844384</v>
      </c>
      <c r="B14782">
        <v>803401</v>
      </c>
      <c r="C14782" t="s">
        <v>318</v>
      </c>
      <c r="D14782">
        <v>2021756</v>
      </c>
      <c r="E14782" t="s">
        <v>253</v>
      </c>
      <c r="F14782" t="s">
        <v>214</v>
      </c>
      <c r="G14782" t="s">
        <v>215</v>
      </c>
      <c r="H14782">
        <v>3</v>
      </c>
      <c r="I14782">
        <v>2017</v>
      </c>
      <c r="J14782">
        <v>2</v>
      </c>
      <c r="L14782">
        <v>23101177</v>
      </c>
      <c r="M14782">
        <v>3.5</v>
      </c>
      <c r="P14782" s="29">
        <f t="shared" si="579"/>
        <v>0.41666666666666669</v>
      </c>
    </row>
    <row r="14783" spans="1:16" hidden="1" x14ac:dyDescent="0.25">
      <c r="A14783">
        <v>196844384</v>
      </c>
      <c r="B14783">
        <v>803401</v>
      </c>
      <c r="C14783" t="s">
        <v>318</v>
      </c>
      <c r="D14783">
        <v>2021580</v>
      </c>
      <c r="E14783" t="s">
        <v>241</v>
      </c>
      <c r="F14783" t="s">
        <v>214</v>
      </c>
      <c r="G14783" t="s">
        <v>215</v>
      </c>
      <c r="H14783">
        <v>3</v>
      </c>
      <c r="I14783">
        <v>2017</v>
      </c>
      <c r="J14783">
        <v>2</v>
      </c>
      <c r="L14783">
        <v>23101085</v>
      </c>
      <c r="M14783">
        <v>3.2</v>
      </c>
      <c r="P14783" s="29">
        <f t="shared" si="579"/>
        <v>0.3666666666666667</v>
      </c>
    </row>
    <row r="14784" spans="1:16" hidden="1" x14ac:dyDescent="0.25">
      <c r="A14784">
        <v>196844384</v>
      </c>
      <c r="B14784">
        <v>803401</v>
      </c>
      <c r="C14784" t="s">
        <v>318</v>
      </c>
      <c r="D14784">
        <v>2004116</v>
      </c>
      <c r="E14784" t="s">
        <v>229</v>
      </c>
      <c r="F14784" t="s">
        <v>214</v>
      </c>
      <c r="G14784" t="s">
        <v>215</v>
      </c>
      <c r="H14784">
        <v>2</v>
      </c>
      <c r="I14784">
        <v>2017</v>
      </c>
      <c r="J14784">
        <v>2</v>
      </c>
      <c r="L14784">
        <v>23098582</v>
      </c>
      <c r="M14784">
        <v>5</v>
      </c>
      <c r="P14784" s="29">
        <f t="shared" si="579"/>
        <v>0.66666666666666663</v>
      </c>
    </row>
    <row r="14785" spans="1:16" hidden="1" x14ac:dyDescent="0.25">
      <c r="A14785">
        <v>196844384</v>
      </c>
      <c r="B14785">
        <v>803401</v>
      </c>
      <c r="C14785" t="s">
        <v>318</v>
      </c>
      <c r="D14785">
        <v>2019271</v>
      </c>
      <c r="E14785" t="s">
        <v>236</v>
      </c>
      <c r="F14785" t="s">
        <v>214</v>
      </c>
      <c r="G14785" t="s">
        <v>215</v>
      </c>
      <c r="H14785">
        <v>4</v>
      </c>
      <c r="I14785">
        <v>2017</v>
      </c>
      <c r="J14785">
        <v>2</v>
      </c>
      <c r="L14785">
        <v>23101918</v>
      </c>
      <c r="P14785" s="29" t="str">
        <f t="shared" si="579"/>
        <v>DRP</v>
      </c>
    </row>
    <row r="14786" spans="1:16" hidden="1" x14ac:dyDescent="0.25">
      <c r="A14786">
        <v>196857079</v>
      </c>
      <c r="B14786">
        <v>803407</v>
      </c>
      <c r="C14786" t="s">
        <v>317</v>
      </c>
      <c r="D14786">
        <v>2005118</v>
      </c>
      <c r="E14786" t="s">
        <v>223</v>
      </c>
      <c r="F14786" t="s">
        <v>214</v>
      </c>
      <c r="G14786" t="s">
        <v>215</v>
      </c>
      <c r="H14786">
        <v>3</v>
      </c>
      <c r="I14786">
        <v>2016</v>
      </c>
      <c r="J14786">
        <v>1</v>
      </c>
      <c r="L14786">
        <v>23081297</v>
      </c>
      <c r="M14786">
        <v>2.6</v>
      </c>
      <c r="P14786" s="29">
        <f t="shared" si="579"/>
        <v>0.26666666666666666</v>
      </c>
    </row>
    <row r="14787" spans="1:16" hidden="1" x14ac:dyDescent="0.25">
      <c r="A14787">
        <v>196857079</v>
      </c>
      <c r="B14787">
        <v>803407</v>
      </c>
      <c r="C14787" t="s">
        <v>317</v>
      </c>
      <c r="D14787">
        <v>2021754</v>
      </c>
      <c r="E14787" t="s">
        <v>216</v>
      </c>
      <c r="F14787" t="s">
        <v>214</v>
      </c>
      <c r="G14787" t="s">
        <v>215</v>
      </c>
      <c r="H14787">
        <v>3</v>
      </c>
      <c r="I14787">
        <v>2016</v>
      </c>
      <c r="J14787">
        <v>1</v>
      </c>
      <c r="L14787">
        <v>23081141</v>
      </c>
      <c r="M14787">
        <v>1.9</v>
      </c>
      <c r="P14787" s="29">
        <f t="shared" si="579"/>
        <v>0.15</v>
      </c>
    </row>
    <row r="14788" spans="1:16" hidden="1" x14ac:dyDescent="0.25">
      <c r="A14788">
        <v>196857079</v>
      </c>
      <c r="B14788">
        <v>803407</v>
      </c>
      <c r="C14788" t="s">
        <v>317</v>
      </c>
      <c r="D14788">
        <v>2005102</v>
      </c>
      <c r="E14788" t="s">
        <v>218</v>
      </c>
      <c r="F14788" t="s">
        <v>214</v>
      </c>
      <c r="G14788" t="s">
        <v>215</v>
      </c>
      <c r="H14788">
        <v>3</v>
      </c>
      <c r="I14788">
        <v>2016</v>
      </c>
      <c r="J14788">
        <v>1</v>
      </c>
      <c r="L14788">
        <v>23081364</v>
      </c>
      <c r="M14788">
        <v>1</v>
      </c>
      <c r="P14788" s="29">
        <f t="shared" si="579"/>
        <v>0</v>
      </c>
    </row>
    <row r="14789" spans="1:16" hidden="1" x14ac:dyDescent="0.25">
      <c r="A14789">
        <v>196857079</v>
      </c>
      <c r="B14789">
        <v>803407</v>
      </c>
      <c r="C14789" t="s">
        <v>317</v>
      </c>
      <c r="D14789">
        <v>2005099</v>
      </c>
      <c r="E14789" t="s">
        <v>217</v>
      </c>
      <c r="F14789" t="s">
        <v>214</v>
      </c>
      <c r="G14789" t="s">
        <v>215</v>
      </c>
      <c r="H14789">
        <v>3</v>
      </c>
      <c r="I14789">
        <v>2016</v>
      </c>
      <c r="J14789">
        <v>1</v>
      </c>
      <c r="L14789">
        <v>23081379</v>
      </c>
      <c r="M14789">
        <v>1.5</v>
      </c>
      <c r="P14789" s="29">
        <f t="shared" si="579"/>
        <v>8.3333333333333329E-2</v>
      </c>
    </row>
    <row r="14790" spans="1:16" hidden="1" x14ac:dyDescent="0.25">
      <c r="A14790">
        <v>196857079</v>
      </c>
      <c r="B14790">
        <v>803407</v>
      </c>
      <c r="C14790" t="s">
        <v>317</v>
      </c>
      <c r="D14790">
        <v>2021600</v>
      </c>
      <c r="E14790" t="s">
        <v>219</v>
      </c>
      <c r="F14790" t="s">
        <v>214</v>
      </c>
      <c r="G14790" t="s">
        <v>215</v>
      </c>
      <c r="H14790">
        <v>3</v>
      </c>
      <c r="I14790">
        <v>2016</v>
      </c>
      <c r="J14790">
        <v>1</v>
      </c>
      <c r="L14790">
        <v>23081087</v>
      </c>
      <c r="M14790">
        <v>1.9</v>
      </c>
      <c r="P14790" s="29">
        <f t="shared" si="579"/>
        <v>0.15</v>
      </c>
    </row>
    <row r="14791" spans="1:16" hidden="1" x14ac:dyDescent="0.25">
      <c r="A14791">
        <v>196857079</v>
      </c>
      <c r="B14791">
        <v>803407</v>
      </c>
      <c r="C14791" t="s">
        <v>317</v>
      </c>
      <c r="D14791">
        <v>2004098</v>
      </c>
      <c r="E14791" t="s">
        <v>213</v>
      </c>
      <c r="F14791" t="s">
        <v>214</v>
      </c>
      <c r="G14791" t="s">
        <v>215</v>
      </c>
      <c r="H14791">
        <v>2</v>
      </c>
      <c r="I14791">
        <v>2016</v>
      </c>
      <c r="J14791">
        <v>1</v>
      </c>
      <c r="L14791">
        <v>23078139</v>
      </c>
      <c r="M14791">
        <v>4.9000000000000004</v>
      </c>
      <c r="P14791" s="29">
        <f t="shared" si="579"/>
        <v>0.65</v>
      </c>
    </row>
    <row r="14792" spans="1:16" hidden="1" x14ac:dyDescent="0.25">
      <c r="A14792">
        <v>196857079</v>
      </c>
      <c r="B14792">
        <v>803407</v>
      </c>
      <c r="C14792" t="s">
        <v>317</v>
      </c>
      <c r="D14792">
        <v>2005117</v>
      </c>
      <c r="E14792" t="s">
        <v>220</v>
      </c>
      <c r="F14792" t="s">
        <v>214</v>
      </c>
      <c r="G14792" t="s">
        <v>215</v>
      </c>
      <c r="H14792">
        <v>4</v>
      </c>
      <c r="I14792">
        <v>2016</v>
      </c>
      <c r="J14792">
        <v>2</v>
      </c>
      <c r="L14792">
        <v>23084477</v>
      </c>
      <c r="P14792" s="29" t="str">
        <f t="shared" si="579"/>
        <v>DRP</v>
      </c>
    </row>
    <row r="14793" spans="1:16" hidden="1" x14ac:dyDescent="0.25">
      <c r="A14793">
        <v>196857079</v>
      </c>
      <c r="B14793">
        <v>803407</v>
      </c>
      <c r="C14793" t="s">
        <v>317</v>
      </c>
      <c r="D14793">
        <v>2005117</v>
      </c>
      <c r="E14793" t="s">
        <v>220</v>
      </c>
      <c r="F14793" t="s">
        <v>214</v>
      </c>
      <c r="G14793" t="s">
        <v>215</v>
      </c>
      <c r="H14793">
        <v>4</v>
      </c>
      <c r="I14793">
        <v>2016</v>
      </c>
      <c r="J14793">
        <v>2</v>
      </c>
      <c r="L14793">
        <v>23084478</v>
      </c>
      <c r="P14793" s="29" t="str">
        <f t="shared" si="579"/>
        <v>DRP</v>
      </c>
    </row>
    <row r="14794" spans="1:16" hidden="1" x14ac:dyDescent="0.25">
      <c r="A14794">
        <v>196857079</v>
      </c>
      <c r="B14794">
        <v>803407</v>
      </c>
      <c r="C14794" t="s">
        <v>317</v>
      </c>
      <c r="D14794">
        <v>2021754</v>
      </c>
      <c r="E14794" t="s">
        <v>216</v>
      </c>
      <c r="F14794" t="s">
        <v>214</v>
      </c>
      <c r="G14794" t="s">
        <v>215</v>
      </c>
      <c r="H14794">
        <v>3</v>
      </c>
      <c r="I14794">
        <v>2016</v>
      </c>
      <c r="J14794">
        <v>2</v>
      </c>
      <c r="L14794">
        <v>23086734</v>
      </c>
      <c r="M14794" t="s">
        <v>221</v>
      </c>
      <c r="P14794" s="29" t="str">
        <f t="shared" si="579"/>
        <v>BAD</v>
      </c>
    </row>
    <row r="14795" spans="1:16" hidden="1" x14ac:dyDescent="0.25">
      <c r="A14795">
        <v>196857079</v>
      </c>
      <c r="B14795">
        <v>803407</v>
      </c>
      <c r="C14795" t="s">
        <v>317</v>
      </c>
      <c r="D14795">
        <v>2021600</v>
      </c>
      <c r="E14795" t="s">
        <v>219</v>
      </c>
      <c r="F14795" t="s">
        <v>214</v>
      </c>
      <c r="G14795" t="s">
        <v>215</v>
      </c>
      <c r="H14795">
        <v>3</v>
      </c>
      <c r="I14795">
        <v>2016</v>
      </c>
      <c r="J14795">
        <v>2</v>
      </c>
      <c r="L14795">
        <v>23086545</v>
      </c>
      <c r="M14795" t="s">
        <v>221</v>
      </c>
      <c r="P14795" s="29" t="str">
        <f t="shared" si="579"/>
        <v>BAD</v>
      </c>
    </row>
    <row r="14796" spans="1:16" hidden="1" x14ac:dyDescent="0.25">
      <c r="A14796">
        <v>196857079</v>
      </c>
      <c r="B14796">
        <v>803407</v>
      </c>
      <c r="C14796" t="s">
        <v>317</v>
      </c>
      <c r="D14796">
        <v>2005118</v>
      </c>
      <c r="E14796" t="s">
        <v>223</v>
      </c>
      <c r="F14796" t="s">
        <v>214</v>
      </c>
      <c r="G14796" t="s">
        <v>215</v>
      </c>
      <c r="H14796">
        <v>3</v>
      </c>
      <c r="I14796">
        <v>2016</v>
      </c>
      <c r="J14796">
        <v>2</v>
      </c>
      <c r="L14796">
        <v>23086743</v>
      </c>
      <c r="M14796" t="s">
        <v>221</v>
      </c>
      <c r="P14796" s="29" t="str">
        <f t="shared" si="579"/>
        <v>BAD</v>
      </c>
    </row>
    <row r="14797" spans="1:16" hidden="1" x14ac:dyDescent="0.25">
      <c r="A14797">
        <v>196857079</v>
      </c>
      <c r="B14797">
        <v>803407</v>
      </c>
      <c r="C14797" t="s">
        <v>317</v>
      </c>
      <c r="D14797">
        <v>2005102</v>
      </c>
      <c r="E14797" t="s">
        <v>218</v>
      </c>
      <c r="F14797" t="s">
        <v>214</v>
      </c>
      <c r="G14797" t="s">
        <v>215</v>
      </c>
      <c r="H14797">
        <v>3</v>
      </c>
      <c r="I14797">
        <v>2016</v>
      </c>
      <c r="J14797">
        <v>2</v>
      </c>
      <c r="L14797">
        <v>23086740</v>
      </c>
      <c r="M14797" t="s">
        <v>221</v>
      </c>
      <c r="P14797" s="29" t="str">
        <f t="shared" si="579"/>
        <v>BAD</v>
      </c>
    </row>
    <row r="14798" spans="1:16" hidden="1" x14ac:dyDescent="0.25">
      <c r="A14798">
        <v>196857079</v>
      </c>
      <c r="B14798">
        <v>803407</v>
      </c>
      <c r="C14798" t="s">
        <v>317</v>
      </c>
      <c r="D14798">
        <v>2005099</v>
      </c>
      <c r="E14798" t="s">
        <v>217</v>
      </c>
      <c r="F14798" t="s">
        <v>214</v>
      </c>
      <c r="G14798" t="s">
        <v>215</v>
      </c>
      <c r="H14798">
        <v>3</v>
      </c>
      <c r="I14798">
        <v>2016</v>
      </c>
      <c r="J14798">
        <v>2</v>
      </c>
      <c r="L14798">
        <v>23086541</v>
      </c>
      <c r="M14798" t="s">
        <v>221</v>
      </c>
      <c r="P14798" s="29" t="str">
        <f t="shared" si="579"/>
        <v>BAD</v>
      </c>
    </row>
    <row r="14799" spans="1:16" hidden="1" x14ac:dyDescent="0.25">
      <c r="A14799">
        <v>196857079</v>
      </c>
      <c r="B14799">
        <v>803407</v>
      </c>
      <c r="C14799" t="s">
        <v>317</v>
      </c>
      <c r="D14799">
        <v>2004116</v>
      </c>
      <c r="E14799" t="s">
        <v>229</v>
      </c>
      <c r="F14799" t="s">
        <v>214</v>
      </c>
      <c r="G14799" t="s">
        <v>215</v>
      </c>
      <c r="H14799">
        <v>3</v>
      </c>
      <c r="I14799">
        <v>2016</v>
      </c>
      <c r="J14799">
        <v>2</v>
      </c>
      <c r="L14799">
        <v>23085555</v>
      </c>
      <c r="M14799" t="s">
        <v>221</v>
      </c>
      <c r="P14799" s="29" t="str">
        <f t="shared" si="579"/>
        <v>BAD</v>
      </c>
    </row>
    <row r="14800" spans="1:16" hidden="1" x14ac:dyDescent="0.25">
      <c r="A14800">
        <v>196858490</v>
      </c>
      <c r="B14800">
        <v>803400</v>
      </c>
      <c r="C14800" t="s">
        <v>212</v>
      </c>
      <c r="D14800">
        <v>2004098</v>
      </c>
      <c r="E14800" t="s">
        <v>213</v>
      </c>
      <c r="F14800" t="s">
        <v>214</v>
      </c>
      <c r="G14800" t="s">
        <v>215</v>
      </c>
      <c r="H14800">
        <v>2</v>
      </c>
      <c r="I14800">
        <v>2015</v>
      </c>
      <c r="J14800">
        <v>1</v>
      </c>
      <c r="L14800">
        <v>23066603</v>
      </c>
      <c r="M14800">
        <v>6.4</v>
      </c>
      <c r="P14800" s="29">
        <f t="shared" ref="P14800:P14819" si="580">IF(AND(ISNUMBER(M14800),H14800&lt;&gt;4,N14800&lt;&gt;"X"),(M14800-1)/6,IF(H14800=4,"DRP",IF(AND(H14800=3,M14800="NA"),"BAD",IF(AND(H14800=2),"CVL",IF(AND(H14800=1,ISBLANK(M14800)),"NULL","UNK")))))</f>
        <v>0.9</v>
      </c>
    </row>
    <row r="14801" spans="1:16" hidden="1" x14ac:dyDescent="0.25">
      <c r="A14801">
        <v>196858490</v>
      </c>
      <c r="B14801">
        <v>803400</v>
      </c>
      <c r="C14801" t="s">
        <v>212</v>
      </c>
      <c r="D14801">
        <v>2021754</v>
      </c>
      <c r="E14801" t="s">
        <v>216</v>
      </c>
      <c r="F14801" t="s">
        <v>214</v>
      </c>
      <c r="G14801" t="s">
        <v>215</v>
      </c>
      <c r="H14801">
        <v>3</v>
      </c>
      <c r="I14801">
        <v>2015</v>
      </c>
      <c r="J14801">
        <v>1</v>
      </c>
      <c r="L14801">
        <v>23066480</v>
      </c>
      <c r="M14801">
        <v>2</v>
      </c>
      <c r="P14801" s="29">
        <f t="shared" si="580"/>
        <v>0.16666666666666666</v>
      </c>
    </row>
    <row r="14802" spans="1:16" hidden="1" x14ac:dyDescent="0.25">
      <c r="A14802">
        <v>196858490</v>
      </c>
      <c r="B14802">
        <v>803400</v>
      </c>
      <c r="C14802" t="s">
        <v>212</v>
      </c>
      <c r="D14802">
        <v>2005099</v>
      </c>
      <c r="E14802" t="s">
        <v>217</v>
      </c>
      <c r="F14802" t="s">
        <v>214</v>
      </c>
      <c r="G14802" t="s">
        <v>215</v>
      </c>
      <c r="H14802">
        <v>2</v>
      </c>
      <c r="I14802">
        <v>2015</v>
      </c>
      <c r="J14802">
        <v>1</v>
      </c>
      <c r="L14802">
        <v>23066432</v>
      </c>
      <c r="M14802">
        <v>4</v>
      </c>
      <c r="P14802" s="29">
        <f t="shared" si="580"/>
        <v>0.5</v>
      </c>
    </row>
    <row r="14803" spans="1:16" hidden="1" x14ac:dyDescent="0.25">
      <c r="A14803">
        <v>196858490</v>
      </c>
      <c r="B14803">
        <v>803400</v>
      </c>
      <c r="C14803" t="s">
        <v>212</v>
      </c>
      <c r="D14803">
        <v>2005102</v>
      </c>
      <c r="E14803" t="s">
        <v>218</v>
      </c>
      <c r="F14803" t="s">
        <v>214</v>
      </c>
      <c r="G14803" t="s">
        <v>215</v>
      </c>
      <c r="H14803">
        <v>2</v>
      </c>
      <c r="I14803">
        <v>2015</v>
      </c>
      <c r="J14803">
        <v>1</v>
      </c>
      <c r="L14803">
        <v>23066493</v>
      </c>
      <c r="M14803">
        <v>5.7</v>
      </c>
      <c r="P14803" s="29">
        <f t="shared" si="580"/>
        <v>0.78333333333333333</v>
      </c>
    </row>
    <row r="14804" spans="1:16" hidden="1" x14ac:dyDescent="0.25">
      <c r="A14804">
        <v>196858490</v>
      </c>
      <c r="B14804">
        <v>803400</v>
      </c>
      <c r="C14804" t="s">
        <v>212</v>
      </c>
      <c r="D14804">
        <v>2021600</v>
      </c>
      <c r="E14804" t="s">
        <v>219</v>
      </c>
      <c r="F14804" t="s">
        <v>214</v>
      </c>
      <c r="G14804" t="s">
        <v>215</v>
      </c>
      <c r="H14804">
        <v>2</v>
      </c>
      <c r="I14804">
        <v>2015</v>
      </c>
      <c r="J14804">
        <v>1</v>
      </c>
      <c r="L14804">
        <v>23066440</v>
      </c>
      <c r="M14804">
        <v>5.0999999999999996</v>
      </c>
      <c r="P14804" s="29">
        <f t="shared" si="580"/>
        <v>0.68333333333333324</v>
      </c>
    </row>
    <row r="14805" spans="1:16" hidden="1" x14ac:dyDescent="0.25">
      <c r="A14805">
        <v>196858490</v>
      </c>
      <c r="B14805">
        <v>803400</v>
      </c>
      <c r="C14805" t="s">
        <v>212</v>
      </c>
      <c r="D14805">
        <v>2005117</v>
      </c>
      <c r="E14805" t="s">
        <v>220</v>
      </c>
      <c r="F14805" t="s">
        <v>214</v>
      </c>
      <c r="G14805" t="s">
        <v>215</v>
      </c>
      <c r="H14805">
        <v>2</v>
      </c>
      <c r="I14805">
        <v>2015</v>
      </c>
      <c r="J14805">
        <v>1</v>
      </c>
      <c r="L14805">
        <v>23065518</v>
      </c>
      <c r="M14805">
        <v>4.4000000000000004</v>
      </c>
      <c r="P14805" s="29">
        <f t="shared" si="580"/>
        <v>0.56666666666666676</v>
      </c>
    </row>
    <row r="14806" spans="1:16" hidden="1" x14ac:dyDescent="0.25">
      <c r="A14806">
        <v>196858490</v>
      </c>
      <c r="B14806">
        <v>804567</v>
      </c>
      <c r="C14806" t="s">
        <v>354</v>
      </c>
      <c r="D14806">
        <v>2026950</v>
      </c>
      <c r="E14806" t="s">
        <v>219</v>
      </c>
      <c r="F14806" t="s">
        <v>214</v>
      </c>
      <c r="G14806" t="s">
        <v>215</v>
      </c>
      <c r="H14806">
        <v>2</v>
      </c>
      <c r="I14806">
        <v>2015</v>
      </c>
      <c r="J14806">
        <v>1</v>
      </c>
      <c r="M14806">
        <v>5.0999999999999996</v>
      </c>
      <c r="N14806" t="s">
        <v>231</v>
      </c>
      <c r="P14806" s="29" t="str">
        <f t="shared" si="580"/>
        <v>CVL</v>
      </c>
    </row>
    <row r="14807" spans="1:16" hidden="1" x14ac:dyDescent="0.25">
      <c r="A14807">
        <v>196858490</v>
      </c>
      <c r="B14807">
        <v>804567</v>
      </c>
      <c r="C14807" t="s">
        <v>354</v>
      </c>
      <c r="D14807">
        <v>2026864</v>
      </c>
      <c r="E14807" t="s">
        <v>217</v>
      </c>
      <c r="F14807" t="s">
        <v>214</v>
      </c>
      <c r="G14807" t="s">
        <v>215</v>
      </c>
      <c r="H14807">
        <v>2</v>
      </c>
      <c r="I14807">
        <v>2015</v>
      </c>
      <c r="J14807">
        <v>1</v>
      </c>
      <c r="M14807">
        <v>4</v>
      </c>
      <c r="N14807" t="s">
        <v>231</v>
      </c>
      <c r="P14807" s="29" t="str">
        <f t="shared" si="580"/>
        <v>CVL</v>
      </c>
    </row>
    <row r="14808" spans="1:16" hidden="1" x14ac:dyDescent="0.25">
      <c r="A14808">
        <v>196858490</v>
      </c>
      <c r="B14808">
        <v>804567</v>
      </c>
      <c r="C14808" t="s">
        <v>354</v>
      </c>
      <c r="D14808">
        <v>2026771</v>
      </c>
      <c r="E14808" t="s">
        <v>355</v>
      </c>
      <c r="F14808" t="s">
        <v>214</v>
      </c>
      <c r="G14808" t="s">
        <v>215</v>
      </c>
      <c r="H14808">
        <v>2</v>
      </c>
      <c r="I14808">
        <v>2015</v>
      </c>
      <c r="J14808">
        <v>1</v>
      </c>
      <c r="M14808">
        <v>6.4</v>
      </c>
      <c r="N14808" t="s">
        <v>231</v>
      </c>
      <c r="P14808" s="29" t="str">
        <f t="shared" si="580"/>
        <v>CVL</v>
      </c>
    </row>
    <row r="14809" spans="1:16" hidden="1" x14ac:dyDescent="0.25">
      <c r="A14809">
        <v>196858490</v>
      </c>
      <c r="B14809">
        <v>803400</v>
      </c>
      <c r="C14809" t="s">
        <v>212</v>
      </c>
      <c r="D14809">
        <v>2005131</v>
      </c>
      <c r="E14809" t="s">
        <v>228</v>
      </c>
      <c r="F14809" t="s">
        <v>214</v>
      </c>
      <c r="G14809" t="s">
        <v>215</v>
      </c>
      <c r="H14809">
        <v>4</v>
      </c>
      <c r="I14809">
        <v>2015</v>
      </c>
      <c r="J14809">
        <v>2</v>
      </c>
      <c r="L14809">
        <v>23070707</v>
      </c>
      <c r="P14809" s="29" t="str">
        <f t="shared" si="580"/>
        <v>DRP</v>
      </c>
    </row>
    <row r="14810" spans="1:16" hidden="1" x14ac:dyDescent="0.25">
      <c r="A14810">
        <v>196858490</v>
      </c>
      <c r="B14810">
        <v>803400</v>
      </c>
      <c r="C14810" t="s">
        <v>212</v>
      </c>
      <c r="D14810">
        <v>2021754</v>
      </c>
      <c r="E14810" t="s">
        <v>216</v>
      </c>
      <c r="F14810" t="s">
        <v>214</v>
      </c>
      <c r="G14810" t="s">
        <v>215</v>
      </c>
      <c r="H14810">
        <v>2</v>
      </c>
      <c r="I14810">
        <v>2015</v>
      </c>
      <c r="J14810">
        <v>2</v>
      </c>
      <c r="L14810">
        <v>23074125</v>
      </c>
      <c r="M14810">
        <v>4</v>
      </c>
      <c r="P14810" s="29">
        <f t="shared" si="580"/>
        <v>0.5</v>
      </c>
    </row>
    <row r="14811" spans="1:16" hidden="1" x14ac:dyDescent="0.25">
      <c r="A14811">
        <v>196858490</v>
      </c>
      <c r="B14811">
        <v>803400</v>
      </c>
      <c r="C14811" t="s">
        <v>212</v>
      </c>
      <c r="D14811">
        <v>2021602</v>
      </c>
      <c r="E14811" t="s">
        <v>242</v>
      </c>
      <c r="F14811" t="s">
        <v>214</v>
      </c>
      <c r="G14811" t="s">
        <v>215</v>
      </c>
      <c r="H14811">
        <v>2</v>
      </c>
      <c r="I14811">
        <v>2015</v>
      </c>
      <c r="J14811">
        <v>2</v>
      </c>
      <c r="L14811">
        <v>23072007</v>
      </c>
      <c r="M14811">
        <v>5.0999999999999996</v>
      </c>
      <c r="P14811" s="29">
        <f t="shared" si="580"/>
        <v>0.68333333333333324</v>
      </c>
    </row>
    <row r="14812" spans="1:16" hidden="1" x14ac:dyDescent="0.25">
      <c r="A14812">
        <v>196858490</v>
      </c>
      <c r="B14812">
        <v>803400</v>
      </c>
      <c r="C14812" t="s">
        <v>212</v>
      </c>
      <c r="D14812">
        <v>2005131</v>
      </c>
      <c r="E14812" t="s">
        <v>228</v>
      </c>
      <c r="F14812" t="s">
        <v>214</v>
      </c>
      <c r="G14812" t="s">
        <v>215</v>
      </c>
      <c r="H14812">
        <v>2</v>
      </c>
      <c r="I14812">
        <v>2015</v>
      </c>
      <c r="J14812">
        <v>2</v>
      </c>
      <c r="L14812">
        <v>23070707</v>
      </c>
      <c r="M14812">
        <v>5</v>
      </c>
      <c r="P14812" s="29">
        <f t="shared" si="580"/>
        <v>0.66666666666666663</v>
      </c>
    </row>
    <row r="14813" spans="1:16" hidden="1" x14ac:dyDescent="0.25">
      <c r="A14813">
        <v>196858490</v>
      </c>
      <c r="B14813">
        <v>803400</v>
      </c>
      <c r="C14813" t="s">
        <v>212</v>
      </c>
      <c r="D14813">
        <v>2021795</v>
      </c>
      <c r="E14813" t="s">
        <v>222</v>
      </c>
      <c r="F14813" t="s">
        <v>214</v>
      </c>
      <c r="G14813" t="s">
        <v>215</v>
      </c>
      <c r="H14813">
        <v>2</v>
      </c>
      <c r="I14813">
        <v>2015</v>
      </c>
      <c r="J14813">
        <v>2</v>
      </c>
      <c r="L14813">
        <v>23070466</v>
      </c>
      <c r="M14813">
        <v>4.2</v>
      </c>
      <c r="P14813" s="29">
        <f t="shared" si="580"/>
        <v>0.53333333333333333</v>
      </c>
    </row>
    <row r="14814" spans="1:16" hidden="1" x14ac:dyDescent="0.25">
      <c r="A14814">
        <v>196858490</v>
      </c>
      <c r="B14814">
        <v>803400</v>
      </c>
      <c r="C14814" t="s">
        <v>212</v>
      </c>
      <c r="D14814">
        <v>2021580</v>
      </c>
      <c r="E14814" t="s">
        <v>241</v>
      </c>
      <c r="F14814" t="s">
        <v>214</v>
      </c>
      <c r="G14814" t="s">
        <v>215</v>
      </c>
      <c r="H14814">
        <v>2</v>
      </c>
      <c r="I14814">
        <v>2015</v>
      </c>
      <c r="J14814">
        <v>2</v>
      </c>
      <c r="L14814">
        <v>23072001</v>
      </c>
      <c r="M14814">
        <v>4.3</v>
      </c>
      <c r="P14814" s="29">
        <f t="shared" si="580"/>
        <v>0.54999999999999993</v>
      </c>
    </row>
    <row r="14815" spans="1:16" hidden="1" x14ac:dyDescent="0.25">
      <c r="A14815">
        <v>196858490</v>
      </c>
      <c r="B14815">
        <v>803400</v>
      </c>
      <c r="C14815" t="s">
        <v>212</v>
      </c>
      <c r="D14815">
        <v>2004112</v>
      </c>
      <c r="E14815" t="s">
        <v>244</v>
      </c>
      <c r="F14815" t="s">
        <v>214</v>
      </c>
      <c r="G14815" t="s">
        <v>215</v>
      </c>
      <c r="H14815">
        <v>2</v>
      </c>
      <c r="I14815">
        <v>2015</v>
      </c>
      <c r="J14815">
        <v>2</v>
      </c>
      <c r="L14815">
        <v>23073232</v>
      </c>
      <c r="M14815">
        <v>6.4</v>
      </c>
      <c r="P14815" s="29">
        <f t="shared" si="580"/>
        <v>0.9</v>
      </c>
    </row>
    <row r="14816" spans="1:16" hidden="1" x14ac:dyDescent="0.25">
      <c r="A14816">
        <v>196858490</v>
      </c>
      <c r="B14816">
        <v>804567</v>
      </c>
      <c r="C14816" t="s">
        <v>354</v>
      </c>
      <c r="D14816">
        <v>2028506</v>
      </c>
      <c r="E14816" t="s">
        <v>357</v>
      </c>
      <c r="F14816" t="s">
        <v>214</v>
      </c>
      <c r="G14816" t="s">
        <v>215</v>
      </c>
      <c r="H14816">
        <v>2</v>
      </c>
      <c r="I14816">
        <v>2015</v>
      </c>
      <c r="J14816">
        <v>2</v>
      </c>
      <c r="M14816">
        <v>4</v>
      </c>
      <c r="N14816" t="s">
        <v>231</v>
      </c>
      <c r="P14816" s="29" t="str">
        <f t="shared" si="580"/>
        <v>CVL</v>
      </c>
    </row>
    <row r="14817" spans="1:16" hidden="1" x14ac:dyDescent="0.25">
      <c r="A14817">
        <v>196858490</v>
      </c>
      <c r="B14817">
        <v>804567</v>
      </c>
      <c r="C14817" t="s">
        <v>354</v>
      </c>
      <c r="D14817">
        <v>2027100</v>
      </c>
      <c r="E14817" t="s">
        <v>356</v>
      </c>
      <c r="F14817" t="s">
        <v>214</v>
      </c>
      <c r="G14817" t="s">
        <v>215</v>
      </c>
      <c r="H14817">
        <v>2</v>
      </c>
      <c r="I14817">
        <v>2015</v>
      </c>
      <c r="J14817">
        <v>2</v>
      </c>
      <c r="M14817">
        <v>6.4</v>
      </c>
      <c r="N14817" t="s">
        <v>231</v>
      </c>
      <c r="P14817" s="29" t="str">
        <f t="shared" si="580"/>
        <v>CVL</v>
      </c>
    </row>
    <row r="14818" spans="1:16" hidden="1" x14ac:dyDescent="0.25">
      <c r="A14818">
        <v>196858490</v>
      </c>
      <c r="B14818">
        <v>804567</v>
      </c>
      <c r="C14818" t="s">
        <v>354</v>
      </c>
      <c r="D14818">
        <v>2026871</v>
      </c>
      <c r="E14818" t="s">
        <v>241</v>
      </c>
      <c r="F14818" t="s">
        <v>214</v>
      </c>
      <c r="G14818" t="s">
        <v>215</v>
      </c>
      <c r="H14818">
        <v>2</v>
      </c>
      <c r="I14818">
        <v>2015</v>
      </c>
      <c r="J14818">
        <v>2</v>
      </c>
      <c r="M14818">
        <v>4.3</v>
      </c>
      <c r="N14818" t="s">
        <v>231</v>
      </c>
      <c r="P14818" s="29" t="str">
        <f t="shared" si="580"/>
        <v>CVL</v>
      </c>
    </row>
    <row r="14819" spans="1:16" hidden="1" x14ac:dyDescent="0.25">
      <c r="A14819">
        <v>196858490</v>
      </c>
      <c r="B14819">
        <v>804567</v>
      </c>
      <c r="C14819" t="s">
        <v>354</v>
      </c>
      <c r="D14819">
        <v>2026861</v>
      </c>
      <c r="E14819" t="s">
        <v>242</v>
      </c>
      <c r="F14819" t="s">
        <v>214</v>
      </c>
      <c r="G14819" t="s">
        <v>215</v>
      </c>
      <c r="H14819">
        <v>2</v>
      </c>
      <c r="I14819">
        <v>2015</v>
      </c>
      <c r="J14819">
        <v>2</v>
      </c>
      <c r="M14819">
        <v>5.0999999999999996</v>
      </c>
      <c r="N14819" t="s">
        <v>231</v>
      </c>
      <c r="P14819" s="29" t="str">
        <f t="shared" si="580"/>
        <v>CVL</v>
      </c>
    </row>
    <row r="14820" spans="1:16" hidden="1" x14ac:dyDescent="0.25">
      <c r="A14820">
        <v>196858490</v>
      </c>
      <c r="B14820">
        <v>803400</v>
      </c>
      <c r="C14820" t="s">
        <v>212</v>
      </c>
      <c r="D14820">
        <v>2005118</v>
      </c>
      <c r="E14820" t="s">
        <v>223</v>
      </c>
      <c r="F14820" t="s">
        <v>214</v>
      </c>
      <c r="G14820" t="s">
        <v>215</v>
      </c>
      <c r="H14820">
        <v>2</v>
      </c>
      <c r="I14820">
        <v>2016</v>
      </c>
      <c r="J14820">
        <v>1</v>
      </c>
      <c r="M14820">
        <v>5.6</v>
      </c>
      <c r="N14820" t="s">
        <v>231</v>
      </c>
      <c r="P14820" s="29">
        <f t="shared" ref="P14820:P14883" si="581">IF(AND(ISNUMBER(M14820),H14820&lt;&gt;4),(M14820-1)/6,IF(H14820=4,"DRP",IF(AND(H14820=3,M14820="NA"),"BAD",IF(AND(H14820=2),"CVL",IF(AND(H14820=1,ISBLANK(M14820)),"NULL","UNK")))))</f>
        <v>0.76666666666666661</v>
      </c>
    </row>
    <row r="14821" spans="1:16" hidden="1" x14ac:dyDescent="0.25">
      <c r="A14821">
        <v>196858490</v>
      </c>
      <c r="B14821">
        <v>803400</v>
      </c>
      <c r="C14821" t="s">
        <v>212</v>
      </c>
      <c r="D14821">
        <v>2019271</v>
      </c>
      <c r="E14821" t="s">
        <v>236</v>
      </c>
      <c r="F14821" t="s">
        <v>214</v>
      </c>
      <c r="G14821" t="s">
        <v>215</v>
      </c>
      <c r="H14821">
        <v>2</v>
      </c>
      <c r="I14821">
        <v>2016</v>
      </c>
      <c r="J14821">
        <v>1</v>
      </c>
      <c r="M14821" t="s">
        <v>232</v>
      </c>
      <c r="N14821" t="s">
        <v>231</v>
      </c>
      <c r="P14821" s="29" t="str">
        <f t="shared" si="581"/>
        <v>CVL</v>
      </c>
    </row>
    <row r="14822" spans="1:16" hidden="1" x14ac:dyDescent="0.25">
      <c r="A14822">
        <v>196858490</v>
      </c>
      <c r="B14822">
        <v>803400</v>
      </c>
      <c r="C14822" t="s">
        <v>212</v>
      </c>
      <c r="D14822">
        <v>2019272</v>
      </c>
      <c r="E14822" t="s">
        <v>249</v>
      </c>
      <c r="F14822" t="s">
        <v>214</v>
      </c>
      <c r="G14822" t="s">
        <v>215</v>
      </c>
      <c r="H14822">
        <v>2</v>
      </c>
      <c r="I14822">
        <v>2016</v>
      </c>
      <c r="J14822">
        <v>1</v>
      </c>
      <c r="M14822" t="s">
        <v>232</v>
      </c>
      <c r="N14822" t="s">
        <v>231</v>
      </c>
      <c r="P14822" s="29" t="str">
        <f t="shared" si="581"/>
        <v>CVL</v>
      </c>
    </row>
    <row r="14823" spans="1:16" hidden="1" x14ac:dyDescent="0.25">
      <c r="A14823">
        <v>196858490</v>
      </c>
      <c r="B14823">
        <v>803400</v>
      </c>
      <c r="C14823" t="s">
        <v>212</v>
      </c>
      <c r="D14823">
        <v>2021756</v>
      </c>
      <c r="E14823" t="s">
        <v>253</v>
      </c>
      <c r="F14823" t="s">
        <v>214</v>
      </c>
      <c r="G14823" t="s">
        <v>215</v>
      </c>
      <c r="H14823">
        <v>3</v>
      </c>
      <c r="I14823">
        <v>2016</v>
      </c>
      <c r="J14823">
        <v>1</v>
      </c>
      <c r="L14823">
        <v>23081182</v>
      </c>
      <c r="M14823">
        <v>2.6</v>
      </c>
      <c r="P14823" s="29">
        <f t="shared" si="581"/>
        <v>0.26666666666666666</v>
      </c>
    </row>
    <row r="14824" spans="1:16" hidden="1" x14ac:dyDescent="0.25">
      <c r="A14824">
        <v>196858490</v>
      </c>
      <c r="B14824">
        <v>803400</v>
      </c>
      <c r="C14824" t="s">
        <v>212</v>
      </c>
      <c r="D14824">
        <v>2021638</v>
      </c>
      <c r="E14824" t="s">
        <v>250</v>
      </c>
      <c r="F14824" t="s">
        <v>214</v>
      </c>
      <c r="G14824" t="s">
        <v>215</v>
      </c>
      <c r="H14824">
        <v>3</v>
      </c>
      <c r="I14824">
        <v>2016</v>
      </c>
      <c r="J14824">
        <v>1</v>
      </c>
      <c r="L14824">
        <v>23081194</v>
      </c>
      <c r="M14824">
        <v>3.5</v>
      </c>
      <c r="P14824" s="29">
        <f t="shared" si="581"/>
        <v>0.41666666666666669</v>
      </c>
    </row>
    <row r="14825" spans="1:16" hidden="1" x14ac:dyDescent="0.25">
      <c r="A14825">
        <v>196858490</v>
      </c>
      <c r="B14825">
        <v>803400</v>
      </c>
      <c r="C14825" t="s">
        <v>212</v>
      </c>
      <c r="D14825">
        <v>2021797</v>
      </c>
      <c r="E14825" t="s">
        <v>234</v>
      </c>
      <c r="F14825" t="s">
        <v>214</v>
      </c>
      <c r="G14825" t="s">
        <v>215</v>
      </c>
      <c r="H14825">
        <v>2</v>
      </c>
      <c r="I14825">
        <v>2016</v>
      </c>
      <c r="J14825">
        <v>1</v>
      </c>
      <c r="L14825">
        <v>23078739</v>
      </c>
      <c r="M14825">
        <v>6.3</v>
      </c>
      <c r="P14825" s="29">
        <f t="shared" si="581"/>
        <v>0.8833333333333333</v>
      </c>
    </row>
    <row r="14826" spans="1:16" hidden="1" x14ac:dyDescent="0.25">
      <c r="A14826">
        <v>196858490</v>
      </c>
      <c r="B14826">
        <v>803400</v>
      </c>
      <c r="C14826" t="s">
        <v>212</v>
      </c>
      <c r="D14826">
        <v>2004116</v>
      </c>
      <c r="E14826" t="s">
        <v>229</v>
      </c>
      <c r="F14826" t="s">
        <v>214</v>
      </c>
      <c r="G14826" t="s">
        <v>215</v>
      </c>
      <c r="H14826">
        <v>2</v>
      </c>
      <c r="I14826">
        <v>2016</v>
      </c>
      <c r="J14826">
        <v>1</v>
      </c>
      <c r="L14826">
        <v>23073045</v>
      </c>
      <c r="M14826">
        <v>6</v>
      </c>
      <c r="P14826" s="29">
        <f t="shared" si="581"/>
        <v>0.83333333333333337</v>
      </c>
    </row>
    <row r="14827" spans="1:16" hidden="1" x14ac:dyDescent="0.25">
      <c r="A14827">
        <v>196858490</v>
      </c>
      <c r="B14827">
        <v>803400</v>
      </c>
      <c r="C14827" t="s">
        <v>212</v>
      </c>
      <c r="D14827">
        <v>2004099</v>
      </c>
      <c r="E14827" t="s">
        <v>245</v>
      </c>
      <c r="F14827" t="s">
        <v>214</v>
      </c>
      <c r="G14827" t="s">
        <v>215</v>
      </c>
      <c r="H14827">
        <v>2</v>
      </c>
      <c r="I14827">
        <v>2016</v>
      </c>
      <c r="J14827">
        <v>1</v>
      </c>
      <c r="L14827">
        <v>23073318</v>
      </c>
      <c r="M14827">
        <v>5.5</v>
      </c>
      <c r="P14827" s="29">
        <f t="shared" si="581"/>
        <v>0.75</v>
      </c>
    </row>
    <row r="14828" spans="1:16" hidden="1" x14ac:dyDescent="0.25">
      <c r="A14828">
        <v>196858490</v>
      </c>
      <c r="B14828">
        <v>803400</v>
      </c>
      <c r="C14828" t="s">
        <v>212</v>
      </c>
      <c r="D14828">
        <v>2005118</v>
      </c>
      <c r="E14828" t="s">
        <v>223</v>
      </c>
      <c r="F14828" t="s">
        <v>214</v>
      </c>
      <c r="G14828" t="s">
        <v>215</v>
      </c>
      <c r="H14828">
        <v>2</v>
      </c>
      <c r="I14828">
        <v>2016</v>
      </c>
      <c r="J14828">
        <v>1</v>
      </c>
      <c r="L14828">
        <v>23081579</v>
      </c>
      <c r="M14828">
        <v>5.6</v>
      </c>
      <c r="P14828" s="29">
        <f t="shared" si="581"/>
        <v>0.76666666666666661</v>
      </c>
    </row>
    <row r="14829" spans="1:16" hidden="1" x14ac:dyDescent="0.25">
      <c r="A14829">
        <v>196858490</v>
      </c>
      <c r="B14829">
        <v>803400</v>
      </c>
      <c r="C14829" t="s">
        <v>212</v>
      </c>
      <c r="D14829">
        <v>2021781</v>
      </c>
      <c r="E14829" t="s">
        <v>235</v>
      </c>
      <c r="F14829" t="s">
        <v>214</v>
      </c>
      <c r="G14829" t="s">
        <v>215</v>
      </c>
      <c r="H14829">
        <v>2</v>
      </c>
      <c r="I14829">
        <v>2016</v>
      </c>
      <c r="J14829">
        <v>1</v>
      </c>
      <c r="L14829">
        <v>23081229</v>
      </c>
      <c r="M14829">
        <v>6</v>
      </c>
      <c r="P14829" s="29">
        <f t="shared" si="581"/>
        <v>0.83333333333333337</v>
      </c>
    </row>
    <row r="14830" spans="1:16" hidden="1" x14ac:dyDescent="0.25">
      <c r="A14830">
        <v>196858490</v>
      </c>
      <c r="B14830">
        <v>804567</v>
      </c>
      <c r="C14830" t="s">
        <v>354</v>
      </c>
      <c r="D14830">
        <v>2026881</v>
      </c>
      <c r="E14830" t="s">
        <v>360</v>
      </c>
      <c r="F14830" t="s">
        <v>214</v>
      </c>
      <c r="G14830" t="s">
        <v>215</v>
      </c>
      <c r="H14830">
        <v>2</v>
      </c>
      <c r="I14830">
        <v>2016</v>
      </c>
      <c r="J14830">
        <v>1</v>
      </c>
      <c r="M14830">
        <v>6</v>
      </c>
      <c r="N14830" t="s">
        <v>231</v>
      </c>
      <c r="P14830" s="29">
        <f t="shared" si="581"/>
        <v>0.83333333333333337</v>
      </c>
    </row>
    <row r="14831" spans="1:16" hidden="1" x14ac:dyDescent="0.25">
      <c r="A14831">
        <v>196858490</v>
      </c>
      <c r="B14831">
        <v>804567</v>
      </c>
      <c r="C14831" t="s">
        <v>354</v>
      </c>
      <c r="D14831">
        <v>2027101</v>
      </c>
      <c r="E14831" t="s">
        <v>358</v>
      </c>
      <c r="F14831" t="s">
        <v>214</v>
      </c>
      <c r="G14831" t="s">
        <v>215</v>
      </c>
      <c r="H14831">
        <v>2</v>
      </c>
      <c r="I14831">
        <v>2016</v>
      </c>
      <c r="J14831">
        <v>1</v>
      </c>
      <c r="M14831">
        <v>6</v>
      </c>
      <c r="N14831" t="s">
        <v>231</v>
      </c>
      <c r="P14831" s="29">
        <f t="shared" si="581"/>
        <v>0.83333333333333337</v>
      </c>
    </row>
    <row r="14832" spans="1:16" hidden="1" x14ac:dyDescent="0.25">
      <c r="A14832">
        <v>196858490</v>
      </c>
      <c r="B14832">
        <v>804567</v>
      </c>
      <c r="C14832" t="s">
        <v>354</v>
      </c>
      <c r="D14832">
        <v>2027102</v>
      </c>
      <c r="E14832" t="s">
        <v>359</v>
      </c>
      <c r="F14832" t="s">
        <v>214</v>
      </c>
      <c r="G14832" t="s">
        <v>215</v>
      </c>
      <c r="H14832">
        <v>2</v>
      </c>
      <c r="I14832">
        <v>2016</v>
      </c>
      <c r="J14832">
        <v>1</v>
      </c>
      <c r="M14832">
        <v>5.5</v>
      </c>
      <c r="N14832" t="s">
        <v>231</v>
      </c>
      <c r="P14832" s="29">
        <f t="shared" si="581"/>
        <v>0.75</v>
      </c>
    </row>
    <row r="14833" spans="1:16" hidden="1" x14ac:dyDescent="0.25">
      <c r="A14833">
        <v>196858490</v>
      </c>
      <c r="B14833">
        <v>803400</v>
      </c>
      <c r="C14833" t="s">
        <v>212</v>
      </c>
      <c r="D14833">
        <v>2021679</v>
      </c>
      <c r="E14833" t="s">
        <v>259</v>
      </c>
      <c r="F14833" t="s">
        <v>214</v>
      </c>
      <c r="G14833" t="s">
        <v>215</v>
      </c>
      <c r="H14833">
        <v>2</v>
      </c>
      <c r="I14833">
        <v>2016</v>
      </c>
      <c r="J14833">
        <v>2</v>
      </c>
      <c r="L14833">
        <v>23086909</v>
      </c>
      <c r="M14833">
        <v>4.2</v>
      </c>
      <c r="P14833" s="29">
        <f t="shared" si="581"/>
        <v>0.53333333333333333</v>
      </c>
    </row>
    <row r="14834" spans="1:16" hidden="1" x14ac:dyDescent="0.25">
      <c r="A14834">
        <v>196858490</v>
      </c>
      <c r="B14834">
        <v>803400</v>
      </c>
      <c r="C14834" t="s">
        <v>212</v>
      </c>
      <c r="D14834">
        <v>2021645</v>
      </c>
      <c r="E14834" t="s">
        <v>251</v>
      </c>
      <c r="F14834" t="s">
        <v>214</v>
      </c>
      <c r="G14834" t="s">
        <v>215</v>
      </c>
      <c r="H14834">
        <v>2</v>
      </c>
      <c r="I14834">
        <v>2016</v>
      </c>
      <c r="J14834">
        <v>2</v>
      </c>
      <c r="L14834">
        <v>23084486</v>
      </c>
      <c r="M14834">
        <v>6</v>
      </c>
      <c r="P14834" s="29">
        <f t="shared" si="581"/>
        <v>0.83333333333333337</v>
      </c>
    </row>
    <row r="14835" spans="1:16" hidden="1" x14ac:dyDescent="0.25">
      <c r="A14835">
        <v>196858490</v>
      </c>
      <c r="B14835">
        <v>803400</v>
      </c>
      <c r="C14835" t="s">
        <v>212</v>
      </c>
      <c r="D14835">
        <v>2021993</v>
      </c>
      <c r="E14835" t="s">
        <v>256</v>
      </c>
      <c r="F14835" t="s">
        <v>214</v>
      </c>
      <c r="G14835" t="s">
        <v>215</v>
      </c>
      <c r="H14835">
        <v>2</v>
      </c>
      <c r="I14835">
        <v>2016</v>
      </c>
      <c r="J14835">
        <v>2</v>
      </c>
      <c r="L14835">
        <v>23086520</v>
      </c>
      <c r="M14835">
        <v>5.7</v>
      </c>
      <c r="P14835" s="29">
        <f t="shared" si="581"/>
        <v>0.78333333333333333</v>
      </c>
    </row>
    <row r="14836" spans="1:16" hidden="1" x14ac:dyDescent="0.25">
      <c r="A14836">
        <v>196858490</v>
      </c>
      <c r="B14836">
        <v>803400</v>
      </c>
      <c r="C14836" t="s">
        <v>212</v>
      </c>
      <c r="D14836">
        <v>2019154</v>
      </c>
      <c r="E14836" t="s">
        <v>225</v>
      </c>
      <c r="F14836" t="s">
        <v>214</v>
      </c>
      <c r="G14836" t="s">
        <v>215</v>
      </c>
      <c r="H14836">
        <v>2</v>
      </c>
      <c r="I14836">
        <v>2016</v>
      </c>
      <c r="J14836">
        <v>2</v>
      </c>
      <c r="L14836">
        <v>23088629</v>
      </c>
      <c r="M14836">
        <v>5.7</v>
      </c>
      <c r="P14836" s="29">
        <f t="shared" si="581"/>
        <v>0.78333333333333333</v>
      </c>
    </row>
    <row r="14837" spans="1:16" hidden="1" x14ac:dyDescent="0.25">
      <c r="A14837">
        <v>196858490</v>
      </c>
      <c r="B14837">
        <v>803400</v>
      </c>
      <c r="C14837" t="s">
        <v>212</v>
      </c>
      <c r="D14837">
        <v>2021756</v>
      </c>
      <c r="E14837" t="s">
        <v>253</v>
      </c>
      <c r="F14837" t="s">
        <v>214</v>
      </c>
      <c r="G14837" t="s">
        <v>215</v>
      </c>
      <c r="H14837">
        <v>2</v>
      </c>
      <c r="I14837">
        <v>2016</v>
      </c>
      <c r="J14837">
        <v>2</v>
      </c>
      <c r="L14837">
        <v>23086841</v>
      </c>
      <c r="M14837">
        <v>4.3</v>
      </c>
      <c r="P14837" s="29">
        <f t="shared" si="581"/>
        <v>0.54999999999999993</v>
      </c>
    </row>
    <row r="14838" spans="1:16" hidden="1" x14ac:dyDescent="0.25">
      <c r="A14838">
        <v>196858490</v>
      </c>
      <c r="B14838">
        <v>803400</v>
      </c>
      <c r="C14838" t="s">
        <v>212</v>
      </c>
      <c r="D14838">
        <v>2021638</v>
      </c>
      <c r="E14838" t="s">
        <v>250</v>
      </c>
      <c r="F14838" t="s">
        <v>214</v>
      </c>
      <c r="G14838" t="s">
        <v>215</v>
      </c>
      <c r="H14838">
        <v>3</v>
      </c>
      <c r="I14838">
        <v>2016</v>
      </c>
      <c r="J14838">
        <v>2</v>
      </c>
      <c r="L14838">
        <v>23086852</v>
      </c>
      <c r="M14838">
        <v>3.8</v>
      </c>
      <c r="P14838" s="29">
        <f t="shared" si="581"/>
        <v>0.46666666666666662</v>
      </c>
    </row>
    <row r="14839" spans="1:16" hidden="1" x14ac:dyDescent="0.25">
      <c r="A14839">
        <v>196858490</v>
      </c>
      <c r="B14839">
        <v>804567</v>
      </c>
      <c r="C14839" t="s">
        <v>354</v>
      </c>
      <c r="D14839">
        <v>2026989</v>
      </c>
      <c r="E14839" t="s">
        <v>259</v>
      </c>
      <c r="F14839" t="s">
        <v>214</v>
      </c>
      <c r="G14839" t="s">
        <v>215</v>
      </c>
      <c r="H14839">
        <v>2</v>
      </c>
      <c r="I14839">
        <v>2016</v>
      </c>
      <c r="J14839">
        <v>2</v>
      </c>
      <c r="M14839">
        <v>4.2</v>
      </c>
      <c r="N14839" t="s">
        <v>231</v>
      </c>
      <c r="P14839" s="29">
        <f t="shared" si="581"/>
        <v>0.53333333333333333</v>
      </c>
    </row>
    <row r="14840" spans="1:16" hidden="1" x14ac:dyDescent="0.25">
      <c r="A14840">
        <v>196858490</v>
      </c>
      <c r="B14840">
        <v>804567</v>
      </c>
      <c r="C14840" t="s">
        <v>354</v>
      </c>
      <c r="D14840">
        <v>2028507</v>
      </c>
      <c r="E14840" t="s">
        <v>361</v>
      </c>
      <c r="F14840" t="s">
        <v>214</v>
      </c>
      <c r="G14840" t="s">
        <v>215</v>
      </c>
      <c r="H14840">
        <v>2</v>
      </c>
      <c r="I14840">
        <v>2016</v>
      </c>
      <c r="J14840">
        <v>2</v>
      </c>
      <c r="M14840">
        <v>4.3</v>
      </c>
      <c r="N14840" t="s">
        <v>231</v>
      </c>
      <c r="P14840" s="29">
        <f t="shared" si="581"/>
        <v>0.54999999999999993</v>
      </c>
    </row>
    <row r="14841" spans="1:16" hidden="1" x14ac:dyDescent="0.25">
      <c r="A14841">
        <v>196858490</v>
      </c>
      <c r="B14841">
        <v>804567</v>
      </c>
      <c r="C14841" t="s">
        <v>354</v>
      </c>
      <c r="D14841">
        <v>2028511</v>
      </c>
      <c r="E14841" t="s">
        <v>256</v>
      </c>
      <c r="F14841" t="s">
        <v>214</v>
      </c>
      <c r="G14841" t="s">
        <v>215</v>
      </c>
      <c r="H14841">
        <v>2</v>
      </c>
      <c r="I14841">
        <v>2016</v>
      </c>
      <c r="J14841">
        <v>2</v>
      </c>
      <c r="M14841">
        <v>5.7</v>
      </c>
      <c r="N14841" t="s">
        <v>231</v>
      </c>
      <c r="P14841" s="29">
        <f t="shared" si="581"/>
        <v>0.78333333333333333</v>
      </c>
    </row>
    <row r="14842" spans="1:16" hidden="1" x14ac:dyDescent="0.25">
      <c r="A14842">
        <v>196858490</v>
      </c>
      <c r="B14842">
        <v>803400</v>
      </c>
      <c r="C14842" t="s">
        <v>212</v>
      </c>
      <c r="D14842">
        <v>2021638</v>
      </c>
      <c r="E14842" t="s">
        <v>250</v>
      </c>
      <c r="F14842" t="s">
        <v>214</v>
      </c>
      <c r="G14842" t="s">
        <v>215</v>
      </c>
      <c r="H14842">
        <v>4</v>
      </c>
      <c r="I14842">
        <v>2017</v>
      </c>
      <c r="J14842">
        <v>1</v>
      </c>
      <c r="L14842">
        <v>23092934</v>
      </c>
      <c r="P14842" s="29" t="str">
        <f t="shared" si="581"/>
        <v>DRP</v>
      </c>
    </row>
    <row r="14843" spans="1:16" hidden="1" x14ac:dyDescent="0.25">
      <c r="A14843">
        <v>196858490</v>
      </c>
      <c r="B14843">
        <v>803400</v>
      </c>
      <c r="C14843" t="s">
        <v>212</v>
      </c>
      <c r="D14843">
        <v>2019273</v>
      </c>
      <c r="E14843" t="s">
        <v>248</v>
      </c>
      <c r="F14843" t="s">
        <v>214</v>
      </c>
      <c r="G14843" t="s">
        <v>215</v>
      </c>
      <c r="H14843">
        <v>4</v>
      </c>
      <c r="I14843">
        <v>2017</v>
      </c>
      <c r="J14843">
        <v>1</v>
      </c>
      <c r="L14843">
        <v>23090952</v>
      </c>
      <c r="P14843" s="29" t="str">
        <f t="shared" si="581"/>
        <v>DRP</v>
      </c>
    </row>
    <row r="14844" spans="1:16" hidden="1" x14ac:dyDescent="0.25">
      <c r="A14844">
        <v>196858490</v>
      </c>
      <c r="B14844">
        <v>803400</v>
      </c>
      <c r="C14844" t="s">
        <v>212</v>
      </c>
      <c r="D14844">
        <v>2021734</v>
      </c>
      <c r="E14844" t="s">
        <v>252</v>
      </c>
      <c r="F14844" t="s">
        <v>214</v>
      </c>
      <c r="G14844" t="s">
        <v>215</v>
      </c>
      <c r="H14844">
        <v>4</v>
      </c>
      <c r="I14844">
        <v>2017</v>
      </c>
      <c r="J14844">
        <v>1</v>
      </c>
      <c r="L14844">
        <v>23091433</v>
      </c>
      <c r="P14844" s="29" t="str">
        <f t="shared" si="581"/>
        <v>DRP</v>
      </c>
    </row>
    <row r="14845" spans="1:16" hidden="1" x14ac:dyDescent="0.25">
      <c r="A14845">
        <v>196858490</v>
      </c>
      <c r="B14845">
        <v>803400</v>
      </c>
      <c r="C14845" t="s">
        <v>212</v>
      </c>
      <c r="D14845">
        <v>2004453</v>
      </c>
      <c r="E14845" t="s">
        <v>239</v>
      </c>
      <c r="F14845" t="s">
        <v>214</v>
      </c>
      <c r="G14845" t="s">
        <v>215</v>
      </c>
      <c r="H14845">
        <v>4</v>
      </c>
      <c r="I14845">
        <v>2017</v>
      </c>
      <c r="J14845">
        <v>1</v>
      </c>
      <c r="L14845">
        <v>23091429</v>
      </c>
      <c r="P14845" s="29" t="str">
        <f t="shared" si="581"/>
        <v>DRP</v>
      </c>
    </row>
    <row r="14846" spans="1:16" hidden="1" x14ac:dyDescent="0.25">
      <c r="A14846">
        <v>196858490</v>
      </c>
      <c r="B14846">
        <v>803400</v>
      </c>
      <c r="C14846" t="s">
        <v>212</v>
      </c>
      <c r="D14846">
        <v>2004452</v>
      </c>
      <c r="E14846" t="s">
        <v>240</v>
      </c>
      <c r="F14846" t="s">
        <v>214</v>
      </c>
      <c r="G14846" t="s">
        <v>215</v>
      </c>
      <c r="H14846">
        <v>4</v>
      </c>
      <c r="I14846">
        <v>2017</v>
      </c>
      <c r="J14846">
        <v>1</v>
      </c>
      <c r="L14846">
        <v>23091430</v>
      </c>
      <c r="P14846" s="29" t="str">
        <f t="shared" si="581"/>
        <v>DRP</v>
      </c>
    </row>
    <row r="14847" spans="1:16" hidden="1" x14ac:dyDescent="0.25">
      <c r="A14847">
        <v>196858490</v>
      </c>
      <c r="B14847">
        <v>803400</v>
      </c>
      <c r="C14847" t="s">
        <v>212</v>
      </c>
      <c r="D14847">
        <v>2021858</v>
      </c>
      <c r="E14847" t="s">
        <v>230</v>
      </c>
      <c r="F14847" t="s">
        <v>214</v>
      </c>
      <c r="G14847" t="s">
        <v>215</v>
      </c>
      <c r="H14847">
        <v>4</v>
      </c>
      <c r="I14847">
        <v>2017</v>
      </c>
      <c r="J14847">
        <v>1</v>
      </c>
      <c r="L14847">
        <v>23091434</v>
      </c>
      <c r="P14847" s="29" t="str">
        <f t="shared" si="581"/>
        <v>DRP</v>
      </c>
    </row>
    <row r="14848" spans="1:16" hidden="1" x14ac:dyDescent="0.25">
      <c r="A14848">
        <v>196858490</v>
      </c>
      <c r="B14848">
        <v>803400</v>
      </c>
      <c r="C14848" t="s">
        <v>212</v>
      </c>
      <c r="D14848">
        <v>2021706</v>
      </c>
      <c r="E14848" t="s">
        <v>271</v>
      </c>
      <c r="F14848" t="s">
        <v>214</v>
      </c>
      <c r="G14848" t="s">
        <v>215</v>
      </c>
      <c r="H14848">
        <v>4</v>
      </c>
      <c r="I14848">
        <v>2017</v>
      </c>
      <c r="J14848">
        <v>1</v>
      </c>
      <c r="L14848">
        <v>23093319</v>
      </c>
      <c r="P14848" s="29" t="str">
        <f t="shared" si="581"/>
        <v>DRP</v>
      </c>
    </row>
    <row r="14849" spans="1:16" hidden="1" x14ac:dyDescent="0.25">
      <c r="A14849">
        <v>196858490</v>
      </c>
      <c r="B14849">
        <v>803400</v>
      </c>
      <c r="C14849" t="s">
        <v>212</v>
      </c>
      <c r="D14849">
        <v>2021638</v>
      </c>
      <c r="E14849" t="s">
        <v>250</v>
      </c>
      <c r="F14849" t="s">
        <v>214</v>
      </c>
      <c r="G14849" t="s">
        <v>215</v>
      </c>
      <c r="H14849">
        <v>2</v>
      </c>
      <c r="I14849">
        <v>2017</v>
      </c>
      <c r="J14849">
        <v>1</v>
      </c>
      <c r="L14849">
        <v>23092934</v>
      </c>
      <c r="M14849">
        <v>5.0999999999999996</v>
      </c>
      <c r="P14849" s="29">
        <f t="shared" si="581"/>
        <v>0.68333333333333324</v>
      </c>
    </row>
    <row r="14850" spans="1:16" hidden="1" x14ac:dyDescent="0.25">
      <c r="A14850">
        <v>196858490</v>
      </c>
      <c r="B14850">
        <v>803400</v>
      </c>
      <c r="C14850" t="s">
        <v>212</v>
      </c>
      <c r="D14850">
        <v>2021874</v>
      </c>
      <c r="E14850" t="s">
        <v>226</v>
      </c>
      <c r="F14850" t="s">
        <v>214</v>
      </c>
      <c r="G14850" t="s">
        <v>215</v>
      </c>
      <c r="H14850">
        <v>3</v>
      </c>
      <c r="I14850">
        <v>2017</v>
      </c>
      <c r="J14850">
        <v>1</v>
      </c>
      <c r="L14850">
        <v>23091992</v>
      </c>
      <c r="M14850">
        <v>3.3</v>
      </c>
      <c r="P14850" s="29">
        <f t="shared" si="581"/>
        <v>0.3833333333333333</v>
      </c>
    </row>
    <row r="14851" spans="1:16" hidden="1" x14ac:dyDescent="0.25">
      <c r="A14851">
        <v>196858490</v>
      </c>
      <c r="B14851">
        <v>804567</v>
      </c>
      <c r="C14851" t="s">
        <v>354</v>
      </c>
      <c r="D14851">
        <v>2026875</v>
      </c>
      <c r="E14851" t="s">
        <v>362</v>
      </c>
      <c r="F14851" t="s">
        <v>214</v>
      </c>
      <c r="G14851" t="s">
        <v>215</v>
      </c>
      <c r="H14851">
        <v>2</v>
      </c>
      <c r="I14851">
        <v>2017</v>
      </c>
      <c r="J14851">
        <v>1</v>
      </c>
      <c r="M14851">
        <v>5.0999999999999996</v>
      </c>
      <c r="N14851" t="s">
        <v>231</v>
      </c>
      <c r="P14851" s="29">
        <f t="shared" si="581"/>
        <v>0.68333333333333324</v>
      </c>
    </row>
    <row r="14852" spans="1:16" hidden="1" x14ac:dyDescent="0.25">
      <c r="A14852">
        <v>196858490</v>
      </c>
      <c r="B14852">
        <v>803400</v>
      </c>
      <c r="C14852" t="s">
        <v>212</v>
      </c>
      <c r="D14852">
        <v>2021874</v>
      </c>
      <c r="E14852" t="s">
        <v>226</v>
      </c>
      <c r="F14852" t="s">
        <v>214</v>
      </c>
      <c r="G14852" t="s">
        <v>215</v>
      </c>
      <c r="H14852">
        <v>2</v>
      </c>
      <c r="I14852">
        <v>2017</v>
      </c>
      <c r="J14852">
        <v>2</v>
      </c>
      <c r="L14852">
        <v>23101602</v>
      </c>
      <c r="M14852">
        <v>4.2</v>
      </c>
      <c r="P14852" s="29">
        <f t="shared" si="581"/>
        <v>0.53333333333333333</v>
      </c>
    </row>
    <row r="14853" spans="1:16" hidden="1" x14ac:dyDescent="0.25">
      <c r="A14853">
        <v>196858490</v>
      </c>
      <c r="B14853">
        <v>803400</v>
      </c>
      <c r="C14853" t="s">
        <v>212</v>
      </c>
      <c r="D14853">
        <v>2021747</v>
      </c>
      <c r="E14853" t="s">
        <v>270</v>
      </c>
      <c r="F14853" t="s">
        <v>214</v>
      </c>
      <c r="G14853" t="s">
        <v>215</v>
      </c>
      <c r="H14853">
        <v>2</v>
      </c>
      <c r="I14853">
        <v>2017</v>
      </c>
      <c r="J14853">
        <v>2</v>
      </c>
      <c r="L14853">
        <v>23099060</v>
      </c>
      <c r="M14853">
        <v>5.0999999999999996</v>
      </c>
      <c r="P14853" s="29">
        <f t="shared" si="581"/>
        <v>0.68333333333333324</v>
      </c>
    </row>
    <row r="14854" spans="1:16" hidden="1" x14ac:dyDescent="0.25">
      <c r="A14854">
        <v>196858490</v>
      </c>
      <c r="B14854">
        <v>803400</v>
      </c>
      <c r="C14854" t="s">
        <v>212</v>
      </c>
      <c r="D14854">
        <v>2021640</v>
      </c>
      <c r="E14854" t="s">
        <v>227</v>
      </c>
      <c r="F14854" t="s">
        <v>214</v>
      </c>
      <c r="G14854" t="s">
        <v>215</v>
      </c>
      <c r="H14854">
        <v>2</v>
      </c>
      <c r="I14854">
        <v>2017</v>
      </c>
      <c r="J14854">
        <v>2</v>
      </c>
      <c r="L14854">
        <v>23101196</v>
      </c>
      <c r="M14854">
        <v>4.3</v>
      </c>
      <c r="P14854" s="29">
        <f t="shared" si="581"/>
        <v>0.54999999999999993</v>
      </c>
    </row>
    <row r="14855" spans="1:16" hidden="1" x14ac:dyDescent="0.25">
      <c r="A14855">
        <v>196858490</v>
      </c>
      <c r="B14855">
        <v>804567</v>
      </c>
      <c r="C14855" t="s">
        <v>354</v>
      </c>
      <c r="D14855">
        <v>2028512</v>
      </c>
      <c r="E14855" t="s">
        <v>226</v>
      </c>
      <c r="F14855" t="s">
        <v>214</v>
      </c>
      <c r="G14855" t="s">
        <v>215</v>
      </c>
      <c r="H14855">
        <v>2</v>
      </c>
      <c r="I14855">
        <v>2017</v>
      </c>
      <c r="J14855">
        <v>2</v>
      </c>
      <c r="M14855">
        <v>4.2</v>
      </c>
      <c r="N14855" t="s">
        <v>231</v>
      </c>
      <c r="P14855" s="29">
        <f t="shared" si="581"/>
        <v>0.53333333333333333</v>
      </c>
    </row>
    <row r="14856" spans="1:16" hidden="1" x14ac:dyDescent="0.25">
      <c r="A14856">
        <v>196858490</v>
      </c>
      <c r="B14856">
        <v>804567</v>
      </c>
      <c r="C14856" t="s">
        <v>354</v>
      </c>
      <c r="D14856">
        <v>2026902</v>
      </c>
      <c r="E14856" t="s">
        <v>227</v>
      </c>
      <c r="F14856" t="s">
        <v>214</v>
      </c>
      <c r="G14856" t="s">
        <v>215</v>
      </c>
      <c r="H14856">
        <v>2</v>
      </c>
      <c r="I14856">
        <v>2017</v>
      </c>
      <c r="J14856">
        <v>2</v>
      </c>
      <c r="M14856">
        <v>4.3</v>
      </c>
      <c r="N14856" t="s">
        <v>231</v>
      </c>
      <c r="P14856" s="29">
        <f t="shared" si="581"/>
        <v>0.54999999999999993</v>
      </c>
    </row>
    <row r="14857" spans="1:16" hidden="1" x14ac:dyDescent="0.25">
      <c r="A14857">
        <v>196858490</v>
      </c>
      <c r="B14857">
        <v>803400</v>
      </c>
      <c r="C14857" t="s">
        <v>212</v>
      </c>
      <c r="D14857">
        <v>2004452</v>
      </c>
      <c r="E14857" t="s">
        <v>240</v>
      </c>
      <c r="F14857" t="s">
        <v>214</v>
      </c>
      <c r="G14857" t="s">
        <v>215</v>
      </c>
      <c r="H14857">
        <v>2</v>
      </c>
      <c r="I14857">
        <v>2018</v>
      </c>
      <c r="J14857">
        <v>1</v>
      </c>
      <c r="L14857">
        <v>23106897</v>
      </c>
      <c r="M14857">
        <v>4.9000000000000004</v>
      </c>
      <c r="P14857" s="29">
        <f t="shared" si="581"/>
        <v>0.65</v>
      </c>
    </row>
    <row r="14858" spans="1:16" hidden="1" x14ac:dyDescent="0.25">
      <c r="A14858">
        <v>196858490</v>
      </c>
      <c r="B14858">
        <v>803400</v>
      </c>
      <c r="C14858" t="s">
        <v>212</v>
      </c>
      <c r="D14858">
        <v>2004453</v>
      </c>
      <c r="E14858" t="s">
        <v>239</v>
      </c>
      <c r="F14858" t="s">
        <v>214</v>
      </c>
      <c r="G14858" t="s">
        <v>215</v>
      </c>
      <c r="H14858">
        <v>2</v>
      </c>
      <c r="I14858">
        <v>2018</v>
      </c>
      <c r="J14858">
        <v>1</v>
      </c>
      <c r="L14858">
        <v>23107081</v>
      </c>
      <c r="M14858">
        <v>4.7</v>
      </c>
      <c r="P14858" s="29">
        <f t="shared" si="581"/>
        <v>0.6166666666666667</v>
      </c>
    </row>
    <row r="14859" spans="1:16" hidden="1" x14ac:dyDescent="0.25">
      <c r="A14859">
        <v>196858490</v>
      </c>
      <c r="B14859">
        <v>803400</v>
      </c>
      <c r="C14859" t="s">
        <v>212</v>
      </c>
      <c r="D14859">
        <v>2021734</v>
      </c>
      <c r="E14859" t="s">
        <v>252</v>
      </c>
      <c r="F14859" t="s">
        <v>214</v>
      </c>
      <c r="G14859" t="s">
        <v>215</v>
      </c>
      <c r="H14859">
        <v>2</v>
      </c>
      <c r="I14859">
        <v>2018</v>
      </c>
      <c r="J14859">
        <v>1</v>
      </c>
      <c r="L14859">
        <v>23107096</v>
      </c>
      <c r="M14859">
        <v>6.3</v>
      </c>
      <c r="P14859" s="29">
        <f t="shared" si="581"/>
        <v>0.8833333333333333</v>
      </c>
    </row>
    <row r="14860" spans="1:16" hidden="1" x14ac:dyDescent="0.25">
      <c r="A14860">
        <v>196858490</v>
      </c>
      <c r="B14860">
        <v>804567</v>
      </c>
      <c r="C14860" t="s">
        <v>354</v>
      </c>
      <c r="D14860">
        <v>2028560</v>
      </c>
      <c r="E14860" t="s">
        <v>263</v>
      </c>
      <c r="F14860" t="s">
        <v>214</v>
      </c>
      <c r="G14860" t="s">
        <v>215</v>
      </c>
      <c r="H14860">
        <v>2</v>
      </c>
      <c r="I14860">
        <v>2018</v>
      </c>
      <c r="J14860">
        <v>1</v>
      </c>
      <c r="L14860">
        <v>23107097</v>
      </c>
      <c r="M14860">
        <v>5.2</v>
      </c>
      <c r="P14860" s="29">
        <f t="shared" si="581"/>
        <v>0.70000000000000007</v>
      </c>
    </row>
    <row r="14861" spans="1:16" hidden="1" x14ac:dyDescent="0.25">
      <c r="A14861">
        <v>196858490</v>
      </c>
      <c r="B14861">
        <v>804567</v>
      </c>
      <c r="C14861" t="s">
        <v>354</v>
      </c>
      <c r="D14861">
        <v>2026862</v>
      </c>
      <c r="E14861" t="s">
        <v>363</v>
      </c>
      <c r="F14861" t="s">
        <v>214</v>
      </c>
      <c r="G14861" t="s">
        <v>215</v>
      </c>
      <c r="H14861">
        <v>2</v>
      </c>
      <c r="I14861">
        <v>2018</v>
      </c>
      <c r="J14861">
        <v>1</v>
      </c>
      <c r="M14861" t="s">
        <v>232</v>
      </c>
      <c r="N14861" t="s">
        <v>231</v>
      </c>
      <c r="P14861" s="29" t="str">
        <f t="shared" si="581"/>
        <v>CVL</v>
      </c>
    </row>
    <row r="14862" spans="1:16" hidden="1" x14ac:dyDescent="0.25">
      <c r="A14862">
        <v>196858490</v>
      </c>
      <c r="B14862">
        <v>804567</v>
      </c>
      <c r="C14862" t="s">
        <v>354</v>
      </c>
      <c r="D14862">
        <v>2028515</v>
      </c>
      <c r="E14862" t="s">
        <v>271</v>
      </c>
      <c r="F14862" t="s">
        <v>214</v>
      </c>
      <c r="G14862" t="s">
        <v>215</v>
      </c>
      <c r="H14862">
        <v>2</v>
      </c>
      <c r="I14862">
        <v>2018</v>
      </c>
      <c r="J14862">
        <v>1</v>
      </c>
      <c r="L14862">
        <v>23108870</v>
      </c>
      <c r="M14862">
        <v>4.2</v>
      </c>
      <c r="P14862" s="29">
        <f t="shared" si="581"/>
        <v>0.53333333333333333</v>
      </c>
    </row>
    <row r="14863" spans="1:16" hidden="1" x14ac:dyDescent="0.25">
      <c r="A14863">
        <v>196858490</v>
      </c>
      <c r="B14863">
        <v>804567</v>
      </c>
      <c r="C14863" t="s">
        <v>354</v>
      </c>
      <c r="D14863">
        <v>2028561</v>
      </c>
      <c r="E14863" t="s">
        <v>230</v>
      </c>
      <c r="F14863" t="s">
        <v>214</v>
      </c>
      <c r="G14863" t="s">
        <v>215</v>
      </c>
      <c r="H14863">
        <v>2</v>
      </c>
      <c r="I14863">
        <v>2018</v>
      </c>
      <c r="J14863">
        <v>1</v>
      </c>
      <c r="L14863">
        <v>23107204</v>
      </c>
      <c r="M14863">
        <v>6.2</v>
      </c>
      <c r="P14863" s="29">
        <f t="shared" si="581"/>
        <v>0.8666666666666667</v>
      </c>
    </row>
    <row r="14864" spans="1:16" hidden="1" x14ac:dyDescent="0.25">
      <c r="A14864">
        <v>196858490</v>
      </c>
      <c r="B14864">
        <v>803400</v>
      </c>
      <c r="C14864" t="s">
        <v>212</v>
      </c>
      <c r="D14864">
        <v>2021853</v>
      </c>
      <c r="E14864" t="s">
        <v>258</v>
      </c>
      <c r="F14864" t="s">
        <v>214</v>
      </c>
      <c r="G14864" t="s">
        <v>215</v>
      </c>
      <c r="H14864">
        <v>2</v>
      </c>
      <c r="I14864">
        <v>2018</v>
      </c>
      <c r="J14864">
        <v>2</v>
      </c>
      <c r="L14864">
        <v>23114793</v>
      </c>
      <c r="M14864">
        <v>5.0999999999999996</v>
      </c>
      <c r="P14864" s="29">
        <f t="shared" si="581"/>
        <v>0.68333333333333324</v>
      </c>
    </row>
    <row r="14865" spans="1:16" hidden="1" x14ac:dyDescent="0.25">
      <c r="A14865">
        <v>196858490</v>
      </c>
      <c r="B14865">
        <v>803400</v>
      </c>
      <c r="C14865" t="s">
        <v>212</v>
      </c>
      <c r="D14865">
        <v>2021624</v>
      </c>
      <c r="E14865" t="s">
        <v>243</v>
      </c>
      <c r="F14865" t="s">
        <v>214</v>
      </c>
      <c r="G14865" t="s">
        <v>215</v>
      </c>
      <c r="H14865">
        <v>2</v>
      </c>
      <c r="I14865">
        <v>2018</v>
      </c>
      <c r="J14865">
        <v>2</v>
      </c>
      <c r="L14865">
        <v>23114829</v>
      </c>
      <c r="M14865">
        <v>5.9</v>
      </c>
      <c r="P14865" s="29">
        <f t="shared" si="581"/>
        <v>0.81666666666666676</v>
      </c>
    </row>
    <row r="14866" spans="1:16" hidden="1" x14ac:dyDescent="0.25">
      <c r="A14866">
        <v>196858490</v>
      </c>
      <c r="B14866">
        <v>803400</v>
      </c>
      <c r="C14866" t="s">
        <v>212</v>
      </c>
      <c r="D14866">
        <v>2021850</v>
      </c>
      <c r="E14866" t="s">
        <v>233</v>
      </c>
      <c r="F14866" t="s">
        <v>214</v>
      </c>
      <c r="G14866" t="s">
        <v>215</v>
      </c>
      <c r="H14866">
        <v>2</v>
      </c>
      <c r="I14866">
        <v>2018</v>
      </c>
      <c r="J14866">
        <v>2</v>
      </c>
      <c r="L14866">
        <v>23114827</v>
      </c>
      <c r="M14866">
        <v>6.5</v>
      </c>
      <c r="P14866" s="29">
        <f t="shared" si="581"/>
        <v>0.91666666666666663</v>
      </c>
    </row>
    <row r="14867" spans="1:16" hidden="1" x14ac:dyDescent="0.25">
      <c r="A14867">
        <v>196858490</v>
      </c>
      <c r="B14867">
        <v>803400</v>
      </c>
      <c r="C14867" t="s">
        <v>212</v>
      </c>
      <c r="D14867">
        <v>2021758</v>
      </c>
      <c r="E14867" t="s">
        <v>254</v>
      </c>
      <c r="F14867" t="s">
        <v>214</v>
      </c>
      <c r="G14867" t="s">
        <v>215</v>
      </c>
      <c r="H14867">
        <v>2</v>
      </c>
      <c r="I14867">
        <v>2018</v>
      </c>
      <c r="J14867">
        <v>2</v>
      </c>
      <c r="L14867">
        <v>23114832</v>
      </c>
      <c r="M14867">
        <v>5.8</v>
      </c>
      <c r="P14867" s="29">
        <f t="shared" si="581"/>
        <v>0.79999999999999993</v>
      </c>
    </row>
    <row r="14868" spans="1:16" hidden="1" x14ac:dyDescent="0.25">
      <c r="A14868">
        <v>196858490</v>
      </c>
      <c r="B14868">
        <v>803400</v>
      </c>
      <c r="C14868" t="s">
        <v>212</v>
      </c>
      <c r="D14868">
        <v>2004459</v>
      </c>
      <c r="E14868" t="s">
        <v>238</v>
      </c>
      <c r="F14868" t="s">
        <v>214</v>
      </c>
      <c r="G14868" t="s">
        <v>215</v>
      </c>
      <c r="H14868">
        <v>2</v>
      </c>
      <c r="I14868">
        <v>2018</v>
      </c>
      <c r="J14868">
        <v>2</v>
      </c>
      <c r="L14868">
        <v>23114825</v>
      </c>
      <c r="M14868">
        <v>4.4000000000000004</v>
      </c>
      <c r="P14868" s="29">
        <f t="shared" si="581"/>
        <v>0.56666666666666676</v>
      </c>
    </row>
    <row r="14869" spans="1:16" hidden="1" x14ac:dyDescent="0.25">
      <c r="A14869">
        <v>196858490</v>
      </c>
      <c r="B14869">
        <v>804567</v>
      </c>
      <c r="C14869" t="s">
        <v>354</v>
      </c>
      <c r="D14869">
        <v>2028523</v>
      </c>
      <c r="E14869" t="s">
        <v>255</v>
      </c>
      <c r="F14869" t="s">
        <v>214</v>
      </c>
      <c r="G14869" t="s">
        <v>215</v>
      </c>
      <c r="H14869">
        <v>2</v>
      </c>
      <c r="I14869">
        <v>2018</v>
      </c>
      <c r="J14869">
        <v>2</v>
      </c>
      <c r="L14869">
        <v>23116698</v>
      </c>
      <c r="M14869">
        <v>6.2</v>
      </c>
      <c r="P14869" s="29">
        <f t="shared" si="581"/>
        <v>0.8666666666666667</v>
      </c>
    </row>
    <row r="14870" spans="1:16" hidden="1" x14ac:dyDescent="0.25">
      <c r="A14870">
        <v>196858490</v>
      </c>
      <c r="B14870">
        <v>803400</v>
      </c>
      <c r="C14870" t="s">
        <v>212</v>
      </c>
      <c r="D14870">
        <v>2021585</v>
      </c>
      <c r="E14870" t="s">
        <v>265</v>
      </c>
      <c r="F14870" t="s">
        <v>214</v>
      </c>
      <c r="G14870" t="s">
        <v>215</v>
      </c>
      <c r="H14870">
        <v>2</v>
      </c>
      <c r="I14870">
        <v>2019</v>
      </c>
      <c r="J14870">
        <v>1</v>
      </c>
      <c r="L14870">
        <v>23120812</v>
      </c>
      <c r="M14870">
        <v>5.9</v>
      </c>
      <c r="P14870" s="29">
        <f t="shared" si="581"/>
        <v>0.81666666666666676</v>
      </c>
    </row>
    <row r="14871" spans="1:16" hidden="1" x14ac:dyDescent="0.25">
      <c r="A14871">
        <v>196858490</v>
      </c>
      <c r="B14871">
        <v>803400</v>
      </c>
      <c r="C14871" t="s">
        <v>212</v>
      </c>
      <c r="D14871">
        <v>2004469</v>
      </c>
      <c r="E14871" t="s">
        <v>266</v>
      </c>
      <c r="F14871" t="s">
        <v>214</v>
      </c>
      <c r="G14871" t="s">
        <v>215</v>
      </c>
      <c r="H14871">
        <v>2</v>
      </c>
      <c r="I14871">
        <v>2019</v>
      </c>
      <c r="J14871">
        <v>1</v>
      </c>
      <c r="L14871">
        <v>23120808</v>
      </c>
      <c r="M14871">
        <v>5</v>
      </c>
      <c r="P14871" s="29">
        <f t="shared" si="581"/>
        <v>0.66666666666666663</v>
      </c>
    </row>
    <row r="14872" spans="1:16" hidden="1" x14ac:dyDescent="0.25">
      <c r="A14872">
        <v>196858490</v>
      </c>
      <c r="B14872">
        <v>803400</v>
      </c>
      <c r="C14872" t="s">
        <v>212</v>
      </c>
      <c r="D14872">
        <v>2021831</v>
      </c>
      <c r="E14872" t="s">
        <v>261</v>
      </c>
      <c r="F14872" t="s">
        <v>214</v>
      </c>
      <c r="G14872" t="s">
        <v>215</v>
      </c>
      <c r="H14872">
        <v>2</v>
      </c>
      <c r="I14872">
        <v>2019</v>
      </c>
      <c r="J14872">
        <v>1</v>
      </c>
      <c r="L14872">
        <v>23120813</v>
      </c>
      <c r="M14872">
        <v>6.5</v>
      </c>
      <c r="P14872" s="29">
        <f t="shared" si="581"/>
        <v>0.91666666666666663</v>
      </c>
    </row>
    <row r="14873" spans="1:16" hidden="1" x14ac:dyDescent="0.25">
      <c r="A14873">
        <v>196858490</v>
      </c>
      <c r="B14873">
        <v>803400</v>
      </c>
      <c r="C14873" t="s">
        <v>212</v>
      </c>
      <c r="D14873">
        <v>2021742</v>
      </c>
      <c r="E14873" t="s">
        <v>262</v>
      </c>
      <c r="F14873" t="s">
        <v>214</v>
      </c>
      <c r="G14873" t="s">
        <v>215</v>
      </c>
      <c r="H14873">
        <v>2</v>
      </c>
      <c r="I14873">
        <v>2019</v>
      </c>
      <c r="J14873">
        <v>1</v>
      </c>
      <c r="L14873">
        <v>23123927</v>
      </c>
      <c r="M14873">
        <v>5.5</v>
      </c>
      <c r="P14873" s="29">
        <f t="shared" si="581"/>
        <v>0.75</v>
      </c>
    </row>
    <row r="14874" spans="1:16" hidden="1" x14ac:dyDescent="0.25">
      <c r="A14874">
        <v>196858490</v>
      </c>
      <c r="B14874">
        <v>803400</v>
      </c>
      <c r="C14874" t="s">
        <v>212</v>
      </c>
      <c r="D14874">
        <v>2021713</v>
      </c>
      <c r="E14874" t="s">
        <v>273</v>
      </c>
      <c r="F14874" t="s">
        <v>214</v>
      </c>
      <c r="G14874" t="s">
        <v>215</v>
      </c>
      <c r="H14874">
        <v>2</v>
      </c>
      <c r="I14874">
        <v>2019</v>
      </c>
      <c r="J14874">
        <v>1</v>
      </c>
      <c r="L14874">
        <v>23120810</v>
      </c>
      <c r="M14874">
        <v>5.5</v>
      </c>
      <c r="P14874" s="29">
        <f t="shared" si="581"/>
        <v>0.75</v>
      </c>
    </row>
    <row r="14875" spans="1:16" hidden="1" x14ac:dyDescent="0.25">
      <c r="A14875">
        <v>196858490</v>
      </c>
      <c r="B14875">
        <v>803400</v>
      </c>
      <c r="C14875" t="s">
        <v>212</v>
      </c>
      <c r="D14875">
        <v>2019273</v>
      </c>
      <c r="E14875" t="s">
        <v>248</v>
      </c>
      <c r="F14875" t="s">
        <v>214</v>
      </c>
      <c r="G14875" t="s">
        <v>215</v>
      </c>
      <c r="H14875">
        <v>2</v>
      </c>
      <c r="I14875">
        <v>2019</v>
      </c>
      <c r="J14875">
        <v>1</v>
      </c>
      <c r="L14875">
        <v>23120717</v>
      </c>
      <c r="M14875">
        <v>5.9</v>
      </c>
      <c r="P14875" s="29">
        <f t="shared" si="581"/>
        <v>0.81666666666666676</v>
      </c>
    </row>
    <row r="14876" spans="1:16" hidden="1" x14ac:dyDescent="0.25">
      <c r="A14876">
        <v>196858490</v>
      </c>
      <c r="B14876">
        <v>803400</v>
      </c>
      <c r="C14876" t="s">
        <v>212</v>
      </c>
      <c r="D14876">
        <v>2021695</v>
      </c>
      <c r="E14876" t="s">
        <v>264</v>
      </c>
      <c r="F14876" t="s">
        <v>214</v>
      </c>
      <c r="G14876" t="s">
        <v>215</v>
      </c>
      <c r="H14876">
        <v>2</v>
      </c>
      <c r="I14876">
        <v>2019</v>
      </c>
      <c r="J14876">
        <v>1</v>
      </c>
      <c r="L14876">
        <v>23120811</v>
      </c>
      <c r="M14876">
        <v>5.3</v>
      </c>
      <c r="P14876" s="29">
        <f t="shared" si="581"/>
        <v>0.71666666666666667</v>
      </c>
    </row>
    <row r="14877" spans="1:16" hidden="1" x14ac:dyDescent="0.25">
      <c r="A14877">
        <v>196858490</v>
      </c>
      <c r="B14877">
        <v>804567</v>
      </c>
      <c r="C14877" t="s">
        <v>354</v>
      </c>
      <c r="D14877">
        <v>2028562</v>
      </c>
      <c r="E14877" t="s">
        <v>286</v>
      </c>
      <c r="F14877" t="s">
        <v>214</v>
      </c>
      <c r="G14877" t="s">
        <v>215</v>
      </c>
      <c r="H14877">
        <v>2</v>
      </c>
      <c r="I14877">
        <v>2019</v>
      </c>
      <c r="J14877">
        <v>1</v>
      </c>
      <c r="L14877">
        <v>23120814</v>
      </c>
      <c r="M14877">
        <v>6</v>
      </c>
      <c r="P14877" s="29">
        <f t="shared" si="581"/>
        <v>0.83333333333333337</v>
      </c>
    </row>
    <row r="14878" spans="1:16" hidden="1" x14ac:dyDescent="0.25">
      <c r="A14878">
        <v>196858490</v>
      </c>
      <c r="B14878">
        <v>803400</v>
      </c>
      <c r="C14878" t="s">
        <v>212</v>
      </c>
      <c r="D14878">
        <v>2019274</v>
      </c>
      <c r="E14878" t="s">
        <v>247</v>
      </c>
      <c r="F14878" t="s">
        <v>214</v>
      </c>
      <c r="G14878" t="s">
        <v>215</v>
      </c>
      <c r="H14878">
        <v>1</v>
      </c>
      <c r="I14878">
        <v>2019</v>
      </c>
      <c r="J14878">
        <v>2</v>
      </c>
      <c r="L14878">
        <v>23129172</v>
      </c>
      <c r="P14878" s="29" t="str">
        <f t="shared" si="581"/>
        <v>NULL</v>
      </c>
    </row>
    <row r="14879" spans="1:16" hidden="1" x14ac:dyDescent="0.25">
      <c r="A14879">
        <v>196858490</v>
      </c>
      <c r="B14879">
        <v>803400</v>
      </c>
      <c r="C14879" t="s">
        <v>212</v>
      </c>
      <c r="D14879">
        <v>2021860</v>
      </c>
      <c r="E14879" t="s">
        <v>267</v>
      </c>
      <c r="F14879" t="s">
        <v>214</v>
      </c>
      <c r="G14879" t="s">
        <v>215</v>
      </c>
      <c r="H14879">
        <v>1</v>
      </c>
      <c r="I14879">
        <v>2019</v>
      </c>
      <c r="J14879">
        <v>2</v>
      </c>
      <c r="L14879">
        <v>23128846</v>
      </c>
      <c r="P14879" s="29" t="str">
        <f t="shared" si="581"/>
        <v>NULL</v>
      </c>
    </row>
    <row r="14880" spans="1:16" hidden="1" x14ac:dyDescent="0.25">
      <c r="A14880">
        <v>196858490</v>
      </c>
      <c r="B14880">
        <v>803400</v>
      </c>
      <c r="C14880" t="s">
        <v>212</v>
      </c>
      <c r="D14880">
        <v>2021837</v>
      </c>
      <c r="E14880" t="s">
        <v>268</v>
      </c>
      <c r="F14880" t="s">
        <v>214</v>
      </c>
      <c r="G14880" t="s">
        <v>215</v>
      </c>
      <c r="H14880">
        <v>1</v>
      </c>
      <c r="I14880">
        <v>2019</v>
      </c>
      <c r="J14880">
        <v>2</v>
      </c>
      <c r="L14880">
        <v>23128849</v>
      </c>
      <c r="P14880" s="29" t="str">
        <f t="shared" si="581"/>
        <v>NULL</v>
      </c>
    </row>
    <row r="14881" spans="1:16" hidden="1" x14ac:dyDescent="0.25">
      <c r="A14881">
        <v>196858490</v>
      </c>
      <c r="B14881">
        <v>803400</v>
      </c>
      <c r="C14881" t="s">
        <v>212</v>
      </c>
      <c r="D14881">
        <v>2021767</v>
      </c>
      <c r="E14881" t="s">
        <v>269</v>
      </c>
      <c r="F14881" t="s">
        <v>214</v>
      </c>
      <c r="G14881" t="s">
        <v>215</v>
      </c>
      <c r="H14881">
        <v>1</v>
      </c>
      <c r="I14881">
        <v>2019</v>
      </c>
      <c r="J14881">
        <v>2</v>
      </c>
      <c r="L14881">
        <v>23128843</v>
      </c>
      <c r="P14881" s="29" t="str">
        <f t="shared" si="581"/>
        <v>NULL</v>
      </c>
    </row>
    <row r="14882" spans="1:16" hidden="1" x14ac:dyDescent="0.25">
      <c r="A14882">
        <v>196858490</v>
      </c>
      <c r="B14882">
        <v>803400</v>
      </c>
      <c r="C14882" t="s">
        <v>212</v>
      </c>
      <c r="D14882">
        <v>2021647</v>
      </c>
      <c r="E14882" t="s">
        <v>279</v>
      </c>
      <c r="F14882" t="s">
        <v>214</v>
      </c>
      <c r="G14882" t="s">
        <v>215</v>
      </c>
      <c r="H14882">
        <v>1</v>
      </c>
      <c r="I14882">
        <v>2019</v>
      </c>
      <c r="J14882">
        <v>2</v>
      </c>
      <c r="L14882">
        <v>23128847</v>
      </c>
      <c r="P14882" s="29" t="str">
        <f t="shared" si="581"/>
        <v>NULL</v>
      </c>
    </row>
    <row r="14883" spans="1:16" hidden="1" x14ac:dyDescent="0.25">
      <c r="A14883">
        <v>196858490</v>
      </c>
      <c r="B14883">
        <v>803400</v>
      </c>
      <c r="C14883" t="s">
        <v>212</v>
      </c>
      <c r="D14883">
        <v>2021686</v>
      </c>
      <c r="E14883" t="s">
        <v>272</v>
      </c>
      <c r="F14883" t="s">
        <v>214</v>
      </c>
      <c r="G14883" t="s">
        <v>215</v>
      </c>
      <c r="H14883">
        <v>1</v>
      </c>
      <c r="I14883">
        <v>2019</v>
      </c>
      <c r="J14883">
        <v>2</v>
      </c>
      <c r="L14883">
        <v>23128844</v>
      </c>
      <c r="P14883" s="29" t="str">
        <f t="shared" si="581"/>
        <v>NULL</v>
      </c>
    </row>
    <row r="14884" spans="1:16" hidden="1" x14ac:dyDescent="0.25">
      <c r="A14884">
        <v>196858490</v>
      </c>
      <c r="B14884">
        <v>803400</v>
      </c>
      <c r="C14884" t="s">
        <v>212</v>
      </c>
      <c r="D14884">
        <v>2021715</v>
      </c>
      <c r="E14884" t="s">
        <v>260</v>
      </c>
      <c r="F14884" t="s">
        <v>214</v>
      </c>
      <c r="G14884" t="s">
        <v>215</v>
      </c>
      <c r="H14884">
        <v>1</v>
      </c>
      <c r="I14884">
        <v>2019</v>
      </c>
      <c r="J14884">
        <v>2</v>
      </c>
      <c r="L14884">
        <v>23128848</v>
      </c>
      <c r="P14884" s="29" t="str">
        <f t="shared" ref="P14884:P14947" si="582">IF(AND(ISNUMBER(M14884),H14884&lt;&gt;4),(M14884-1)/6,IF(H14884=4,"DRP",IF(AND(H14884=3,M14884="NA"),"BAD",IF(AND(H14884=2),"CVL",IF(AND(H14884=1,ISBLANK(M14884)),"NULL","UNK")))))</f>
        <v>NULL</v>
      </c>
    </row>
    <row r="14885" spans="1:16" hidden="1" x14ac:dyDescent="0.25">
      <c r="A14885">
        <v>196860053</v>
      </c>
      <c r="B14885">
        <v>803407</v>
      </c>
      <c r="C14885" t="s">
        <v>317</v>
      </c>
      <c r="D14885">
        <v>2005118</v>
      </c>
      <c r="E14885" t="s">
        <v>223</v>
      </c>
      <c r="F14885" t="s">
        <v>214</v>
      </c>
      <c r="G14885" t="s">
        <v>215</v>
      </c>
      <c r="H14885">
        <v>2</v>
      </c>
      <c r="I14885">
        <v>2016</v>
      </c>
      <c r="J14885">
        <v>1</v>
      </c>
      <c r="L14885">
        <v>23081297</v>
      </c>
      <c r="M14885">
        <v>6.4</v>
      </c>
      <c r="P14885" s="29">
        <f t="shared" si="582"/>
        <v>0.9</v>
      </c>
    </row>
    <row r="14886" spans="1:16" hidden="1" x14ac:dyDescent="0.25">
      <c r="A14886">
        <v>196860053</v>
      </c>
      <c r="B14886">
        <v>803407</v>
      </c>
      <c r="C14886" t="s">
        <v>317</v>
      </c>
      <c r="D14886">
        <v>2021754</v>
      </c>
      <c r="E14886" t="s">
        <v>216</v>
      </c>
      <c r="F14886" t="s">
        <v>214</v>
      </c>
      <c r="G14886" t="s">
        <v>215</v>
      </c>
      <c r="H14886">
        <v>2</v>
      </c>
      <c r="I14886">
        <v>2016</v>
      </c>
      <c r="J14886">
        <v>1</v>
      </c>
      <c r="L14886">
        <v>23081134</v>
      </c>
      <c r="M14886">
        <v>5.9</v>
      </c>
      <c r="P14886" s="29">
        <f t="shared" si="582"/>
        <v>0.81666666666666676</v>
      </c>
    </row>
    <row r="14887" spans="1:16" hidden="1" x14ac:dyDescent="0.25">
      <c r="A14887">
        <v>196860053</v>
      </c>
      <c r="B14887">
        <v>803407</v>
      </c>
      <c r="C14887" t="s">
        <v>317</v>
      </c>
      <c r="D14887">
        <v>2005102</v>
      </c>
      <c r="E14887" t="s">
        <v>218</v>
      </c>
      <c r="F14887" t="s">
        <v>214</v>
      </c>
      <c r="G14887" t="s">
        <v>215</v>
      </c>
      <c r="H14887">
        <v>2</v>
      </c>
      <c r="I14887">
        <v>2016</v>
      </c>
      <c r="J14887">
        <v>1</v>
      </c>
      <c r="L14887">
        <v>23081364</v>
      </c>
      <c r="M14887">
        <v>6.8</v>
      </c>
      <c r="P14887" s="29">
        <f t="shared" si="582"/>
        <v>0.96666666666666667</v>
      </c>
    </row>
    <row r="14888" spans="1:16" hidden="1" x14ac:dyDescent="0.25">
      <c r="A14888">
        <v>196860053</v>
      </c>
      <c r="B14888">
        <v>803407</v>
      </c>
      <c r="C14888" t="s">
        <v>317</v>
      </c>
      <c r="D14888">
        <v>2005099</v>
      </c>
      <c r="E14888" t="s">
        <v>217</v>
      </c>
      <c r="F14888" t="s">
        <v>214</v>
      </c>
      <c r="G14888" t="s">
        <v>215</v>
      </c>
      <c r="H14888">
        <v>2</v>
      </c>
      <c r="I14888">
        <v>2016</v>
      </c>
      <c r="J14888">
        <v>1</v>
      </c>
      <c r="L14888">
        <v>23081379</v>
      </c>
      <c r="M14888">
        <v>5.5</v>
      </c>
      <c r="P14888" s="29">
        <f t="shared" si="582"/>
        <v>0.75</v>
      </c>
    </row>
    <row r="14889" spans="1:16" hidden="1" x14ac:dyDescent="0.25">
      <c r="A14889">
        <v>196860053</v>
      </c>
      <c r="B14889">
        <v>803407</v>
      </c>
      <c r="C14889" t="s">
        <v>317</v>
      </c>
      <c r="D14889">
        <v>2021600</v>
      </c>
      <c r="E14889" t="s">
        <v>219</v>
      </c>
      <c r="F14889" t="s">
        <v>214</v>
      </c>
      <c r="G14889" t="s">
        <v>215</v>
      </c>
      <c r="H14889">
        <v>2</v>
      </c>
      <c r="I14889">
        <v>2016</v>
      </c>
      <c r="J14889">
        <v>1</v>
      </c>
      <c r="L14889">
        <v>23081087</v>
      </c>
      <c r="M14889">
        <v>6.3</v>
      </c>
      <c r="P14889" s="29">
        <f t="shared" si="582"/>
        <v>0.8833333333333333</v>
      </c>
    </row>
    <row r="14890" spans="1:16" hidden="1" x14ac:dyDescent="0.25">
      <c r="A14890">
        <v>196860053</v>
      </c>
      <c r="B14890">
        <v>803407</v>
      </c>
      <c r="C14890" t="s">
        <v>317</v>
      </c>
      <c r="D14890">
        <v>2004098</v>
      </c>
      <c r="E14890" t="s">
        <v>213</v>
      </c>
      <c r="F14890" t="s">
        <v>214</v>
      </c>
      <c r="G14890" t="s">
        <v>215</v>
      </c>
      <c r="H14890">
        <v>2</v>
      </c>
      <c r="I14890">
        <v>2016</v>
      </c>
      <c r="J14890">
        <v>1</v>
      </c>
      <c r="L14890">
        <v>23078142</v>
      </c>
      <c r="M14890">
        <v>6.9</v>
      </c>
      <c r="P14890" s="29">
        <f t="shared" si="582"/>
        <v>0.98333333333333339</v>
      </c>
    </row>
    <row r="14891" spans="1:16" hidden="1" x14ac:dyDescent="0.25">
      <c r="A14891">
        <v>196860053</v>
      </c>
      <c r="B14891">
        <v>803407</v>
      </c>
      <c r="C14891" t="s">
        <v>317</v>
      </c>
      <c r="D14891">
        <v>2021763</v>
      </c>
      <c r="E14891" t="s">
        <v>298</v>
      </c>
      <c r="F14891" t="s">
        <v>214</v>
      </c>
      <c r="G14891" t="s">
        <v>215</v>
      </c>
      <c r="H14891">
        <v>2</v>
      </c>
      <c r="I14891">
        <v>2016</v>
      </c>
      <c r="J14891">
        <v>2</v>
      </c>
      <c r="L14891">
        <v>23086847</v>
      </c>
      <c r="M14891">
        <v>6</v>
      </c>
      <c r="P14891" s="29">
        <f t="shared" si="582"/>
        <v>0.83333333333333337</v>
      </c>
    </row>
    <row r="14892" spans="1:16" hidden="1" x14ac:dyDescent="0.25">
      <c r="A14892">
        <v>196860053</v>
      </c>
      <c r="B14892">
        <v>803407</v>
      </c>
      <c r="C14892" t="s">
        <v>317</v>
      </c>
      <c r="D14892">
        <v>2005117</v>
      </c>
      <c r="E14892" t="s">
        <v>220</v>
      </c>
      <c r="F14892" t="s">
        <v>214</v>
      </c>
      <c r="G14892" t="s">
        <v>215</v>
      </c>
      <c r="H14892">
        <v>2</v>
      </c>
      <c r="I14892">
        <v>2016</v>
      </c>
      <c r="J14892">
        <v>2</v>
      </c>
      <c r="L14892">
        <v>23084479</v>
      </c>
      <c r="M14892">
        <v>6.1</v>
      </c>
      <c r="P14892" s="29">
        <f t="shared" si="582"/>
        <v>0.85</v>
      </c>
    </row>
    <row r="14893" spans="1:16" hidden="1" x14ac:dyDescent="0.25">
      <c r="A14893">
        <v>196860053</v>
      </c>
      <c r="B14893">
        <v>803407</v>
      </c>
      <c r="C14893" t="s">
        <v>317</v>
      </c>
      <c r="D14893">
        <v>2021756</v>
      </c>
      <c r="E14893" t="s">
        <v>253</v>
      </c>
      <c r="F14893" t="s">
        <v>214</v>
      </c>
      <c r="G14893" t="s">
        <v>215</v>
      </c>
      <c r="H14893">
        <v>2</v>
      </c>
      <c r="I14893">
        <v>2016</v>
      </c>
      <c r="J14893">
        <v>2</v>
      </c>
      <c r="L14893">
        <v>23086833</v>
      </c>
      <c r="M14893">
        <v>4.4000000000000004</v>
      </c>
      <c r="P14893" s="29">
        <f t="shared" si="582"/>
        <v>0.56666666666666676</v>
      </c>
    </row>
    <row r="14894" spans="1:16" hidden="1" x14ac:dyDescent="0.25">
      <c r="A14894">
        <v>196860053</v>
      </c>
      <c r="B14894">
        <v>803407</v>
      </c>
      <c r="C14894" t="s">
        <v>317</v>
      </c>
      <c r="D14894">
        <v>2021602</v>
      </c>
      <c r="E14894" t="s">
        <v>242</v>
      </c>
      <c r="F14894" t="s">
        <v>214</v>
      </c>
      <c r="G14894" t="s">
        <v>215</v>
      </c>
      <c r="H14894">
        <v>2</v>
      </c>
      <c r="I14894">
        <v>2016</v>
      </c>
      <c r="J14894">
        <v>2</v>
      </c>
      <c r="L14894">
        <v>23086748</v>
      </c>
      <c r="M14894">
        <v>5.4</v>
      </c>
      <c r="P14894" s="29">
        <f t="shared" si="582"/>
        <v>0.73333333333333339</v>
      </c>
    </row>
    <row r="14895" spans="1:16" hidden="1" x14ac:dyDescent="0.25">
      <c r="A14895">
        <v>196860053</v>
      </c>
      <c r="B14895">
        <v>803407</v>
      </c>
      <c r="C14895" t="s">
        <v>317</v>
      </c>
      <c r="D14895">
        <v>2021580</v>
      </c>
      <c r="E14895" t="s">
        <v>241</v>
      </c>
      <c r="F14895" t="s">
        <v>214</v>
      </c>
      <c r="G14895" t="s">
        <v>215</v>
      </c>
      <c r="H14895">
        <v>2</v>
      </c>
      <c r="I14895">
        <v>2016</v>
      </c>
      <c r="J14895">
        <v>2</v>
      </c>
      <c r="L14895">
        <v>23086826</v>
      </c>
      <c r="M14895">
        <v>5</v>
      </c>
      <c r="P14895" s="29">
        <f t="shared" si="582"/>
        <v>0.66666666666666663</v>
      </c>
    </row>
    <row r="14896" spans="1:16" hidden="1" x14ac:dyDescent="0.25">
      <c r="A14896">
        <v>196860053</v>
      </c>
      <c r="B14896">
        <v>803407</v>
      </c>
      <c r="C14896" t="s">
        <v>317</v>
      </c>
      <c r="D14896">
        <v>2004112</v>
      </c>
      <c r="E14896" t="s">
        <v>244</v>
      </c>
      <c r="F14896" t="s">
        <v>214</v>
      </c>
      <c r="G14896" t="s">
        <v>215</v>
      </c>
      <c r="H14896">
        <v>2</v>
      </c>
      <c r="I14896">
        <v>2016</v>
      </c>
      <c r="J14896">
        <v>2</v>
      </c>
      <c r="L14896">
        <v>23085500</v>
      </c>
      <c r="M14896">
        <v>6.2</v>
      </c>
      <c r="P14896" s="29">
        <f t="shared" si="582"/>
        <v>0.8666666666666667</v>
      </c>
    </row>
    <row r="14897" spans="1:16" hidden="1" x14ac:dyDescent="0.25">
      <c r="A14897">
        <v>196860053</v>
      </c>
      <c r="B14897">
        <v>803407</v>
      </c>
      <c r="C14897" t="s">
        <v>317</v>
      </c>
      <c r="D14897">
        <v>2021638</v>
      </c>
      <c r="E14897" t="s">
        <v>250</v>
      </c>
      <c r="F14897" t="s">
        <v>214</v>
      </c>
      <c r="G14897" t="s">
        <v>215</v>
      </c>
      <c r="H14897">
        <v>2</v>
      </c>
      <c r="I14897">
        <v>2017</v>
      </c>
      <c r="J14897">
        <v>1</v>
      </c>
      <c r="L14897">
        <v>23092934</v>
      </c>
      <c r="M14897">
        <v>6</v>
      </c>
      <c r="P14897" s="29">
        <f t="shared" si="582"/>
        <v>0.83333333333333337</v>
      </c>
    </row>
    <row r="14898" spans="1:16" hidden="1" x14ac:dyDescent="0.25">
      <c r="A14898">
        <v>196860053</v>
      </c>
      <c r="B14898">
        <v>803407</v>
      </c>
      <c r="C14898" t="s">
        <v>317</v>
      </c>
      <c r="D14898">
        <v>2021596</v>
      </c>
      <c r="E14898" t="s">
        <v>294</v>
      </c>
      <c r="F14898" t="s">
        <v>214</v>
      </c>
      <c r="G14898" t="s">
        <v>215</v>
      </c>
      <c r="H14898">
        <v>2</v>
      </c>
      <c r="I14898">
        <v>2017</v>
      </c>
      <c r="J14898">
        <v>1</v>
      </c>
      <c r="L14898">
        <v>23092936</v>
      </c>
      <c r="M14898">
        <v>4.5</v>
      </c>
      <c r="P14898" s="29">
        <f t="shared" si="582"/>
        <v>0.58333333333333337</v>
      </c>
    </row>
    <row r="14899" spans="1:16" hidden="1" x14ac:dyDescent="0.25">
      <c r="A14899">
        <v>196860053</v>
      </c>
      <c r="B14899">
        <v>803407</v>
      </c>
      <c r="C14899" t="s">
        <v>317</v>
      </c>
      <c r="D14899">
        <v>2021874</v>
      </c>
      <c r="E14899" t="s">
        <v>226</v>
      </c>
      <c r="F14899" t="s">
        <v>214</v>
      </c>
      <c r="G14899" t="s">
        <v>215</v>
      </c>
      <c r="H14899">
        <v>2</v>
      </c>
      <c r="I14899">
        <v>2017</v>
      </c>
      <c r="J14899">
        <v>1</v>
      </c>
      <c r="L14899">
        <v>23091992</v>
      </c>
      <c r="M14899">
        <v>4.8</v>
      </c>
      <c r="P14899" s="29">
        <f t="shared" si="582"/>
        <v>0.6333333333333333</v>
      </c>
    </row>
    <row r="14900" spans="1:16" hidden="1" x14ac:dyDescent="0.25">
      <c r="A14900">
        <v>196860053</v>
      </c>
      <c r="B14900">
        <v>803407</v>
      </c>
      <c r="C14900" t="s">
        <v>317</v>
      </c>
      <c r="D14900">
        <v>2021793</v>
      </c>
      <c r="E14900" t="s">
        <v>293</v>
      </c>
      <c r="F14900" t="s">
        <v>214</v>
      </c>
      <c r="G14900" t="s">
        <v>215</v>
      </c>
      <c r="H14900">
        <v>2</v>
      </c>
      <c r="I14900">
        <v>2017</v>
      </c>
      <c r="J14900">
        <v>1</v>
      </c>
      <c r="L14900">
        <v>23091518</v>
      </c>
      <c r="M14900">
        <v>6.3</v>
      </c>
      <c r="P14900" s="29">
        <f t="shared" si="582"/>
        <v>0.8833333333333333</v>
      </c>
    </row>
    <row r="14901" spans="1:16" hidden="1" x14ac:dyDescent="0.25">
      <c r="A14901">
        <v>196860053</v>
      </c>
      <c r="B14901">
        <v>803407</v>
      </c>
      <c r="C14901" t="s">
        <v>317</v>
      </c>
      <c r="D14901">
        <v>2005131</v>
      </c>
      <c r="E14901" t="s">
        <v>228</v>
      </c>
      <c r="F14901" t="s">
        <v>214</v>
      </c>
      <c r="G14901" t="s">
        <v>215</v>
      </c>
      <c r="H14901">
        <v>2</v>
      </c>
      <c r="I14901">
        <v>2017</v>
      </c>
      <c r="J14901">
        <v>1</v>
      </c>
      <c r="L14901">
        <v>23093315</v>
      </c>
      <c r="M14901">
        <v>5.9</v>
      </c>
      <c r="P14901" s="29">
        <f t="shared" si="582"/>
        <v>0.81666666666666676</v>
      </c>
    </row>
    <row r="14902" spans="1:16" hidden="1" x14ac:dyDescent="0.25">
      <c r="A14902">
        <v>196860053</v>
      </c>
      <c r="B14902">
        <v>803407</v>
      </c>
      <c r="C14902" t="s">
        <v>317</v>
      </c>
      <c r="D14902">
        <v>2004116</v>
      </c>
      <c r="E14902" t="s">
        <v>229</v>
      </c>
      <c r="F14902" t="s">
        <v>214</v>
      </c>
      <c r="G14902" t="s">
        <v>215</v>
      </c>
      <c r="H14902">
        <v>2</v>
      </c>
      <c r="I14902">
        <v>2017</v>
      </c>
      <c r="J14902">
        <v>1</v>
      </c>
      <c r="L14902">
        <v>23092359</v>
      </c>
      <c r="M14902">
        <v>4.4000000000000004</v>
      </c>
      <c r="P14902" s="29">
        <f t="shared" si="582"/>
        <v>0.56666666666666676</v>
      </c>
    </row>
    <row r="14903" spans="1:16" hidden="1" x14ac:dyDescent="0.25">
      <c r="A14903">
        <v>196860053</v>
      </c>
      <c r="B14903">
        <v>803407</v>
      </c>
      <c r="C14903" t="s">
        <v>317</v>
      </c>
      <c r="D14903">
        <v>2019271</v>
      </c>
      <c r="E14903" t="s">
        <v>236</v>
      </c>
      <c r="F14903" t="s">
        <v>214</v>
      </c>
      <c r="G14903" t="s">
        <v>215</v>
      </c>
      <c r="H14903">
        <v>2</v>
      </c>
      <c r="I14903">
        <v>2017</v>
      </c>
      <c r="J14903">
        <v>2</v>
      </c>
      <c r="M14903" t="s">
        <v>232</v>
      </c>
      <c r="N14903" t="s">
        <v>231</v>
      </c>
      <c r="P14903" s="29" t="str">
        <f t="shared" si="582"/>
        <v>CVL</v>
      </c>
    </row>
    <row r="14904" spans="1:16" hidden="1" x14ac:dyDescent="0.25">
      <c r="A14904">
        <v>196860053</v>
      </c>
      <c r="B14904">
        <v>803407</v>
      </c>
      <c r="C14904" t="s">
        <v>317</v>
      </c>
      <c r="D14904">
        <v>2019272</v>
      </c>
      <c r="E14904" t="s">
        <v>249</v>
      </c>
      <c r="F14904" t="s">
        <v>214</v>
      </c>
      <c r="G14904" t="s">
        <v>215</v>
      </c>
      <c r="H14904">
        <v>2</v>
      </c>
      <c r="I14904">
        <v>2017</v>
      </c>
      <c r="J14904">
        <v>2</v>
      </c>
      <c r="M14904" t="s">
        <v>232</v>
      </c>
      <c r="N14904" t="s">
        <v>231</v>
      </c>
      <c r="P14904" s="29" t="str">
        <f t="shared" si="582"/>
        <v>CVL</v>
      </c>
    </row>
    <row r="14905" spans="1:16" hidden="1" x14ac:dyDescent="0.25">
      <c r="A14905">
        <v>196860053</v>
      </c>
      <c r="B14905">
        <v>803407</v>
      </c>
      <c r="C14905" t="s">
        <v>317</v>
      </c>
      <c r="D14905">
        <v>2019273</v>
      </c>
      <c r="E14905" t="s">
        <v>248</v>
      </c>
      <c r="F14905" t="s">
        <v>214</v>
      </c>
      <c r="G14905" t="s">
        <v>215</v>
      </c>
      <c r="H14905">
        <v>2</v>
      </c>
      <c r="I14905">
        <v>2017</v>
      </c>
      <c r="J14905">
        <v>2</v>
      </c>
      <c r="M14905" t="s">
        <v>232</v>
      </c>
      <c r="N14905" t="s">
        <v>231</v>
      </c>
      <c r="P14905" s="29" t="str">
        <f t="shared" si="582"/>
        <v>CVL</v>
      </c>
    </row>
    <row r="14906" spans="1:16" hidden="1" x14ac:dyDescent="0.25">
      <c r="A14906">
        <v>196860053</v>
      </c>
      <c r="B14906">
        <v>803407</v>
      </c>
      <c r="C14906" t="s">
        <v>317</v>
      </c>
      <c r="D14906">
        <v>2019274</v>
      </c>
      <c r="E14906" t="s">
        <v>247</v>
      </c>
      <c r="F14906" t="s">
        <v>214</v>
      </c>
      <c r="G14906" t="s">
        <v>215</v>
      </c>
      <c r="H14906">
        <v>2</v>
      </c>
      <c r="I14906">
        <v>2017</v>
      </c>
      <c r="J14906">
        <v>2</v>
      </c>
      <c r="M14906" t="s">
        <v>232</v>
      </c>
      <c r="N14906" t="s">
        <v>231</v>
      </c>
      <c r="P14906" s="29" t="str">
        <f t="shared" si="582"/>
        <v>CVL</v>
      </c>
    </row>
    <row r="14907" spans="1:16" hidden="1" x14ac:dyDescent="0.25">
      <c r="A14907">
        <v>196860053</v>
      </c>
      <c r="B14907">
        <v>803407</v>
      </c>
      <c r="C14907" t="s">
        <v>317</v>
      </c>
      <c r="D14907">
        <v>2004099</v>
      </c>
      <c r="E14907" t="s">
        <v>245</v>
      </c>
      <c r="F14907" t="s">
        <v>214</v>
      </c>
      <c r="G14907" t="s">
        <v>215</v>
      </c>
      <c r="H14907">
        <v>2</v>
      </c>
      <c r="I14907">
        <v>2017</v>
      </c>
      <c r="J14907">
        <v>2</v>
      </c>
      <c r="L14907">
        <v>23098976</v>
      </c>
      <c r="M14907">
        <v>5.3</v>
      </c>
      <c r="P14907" s="29">
        <f t="shared" si="582"/>
        <v>0.71666666666666667</v>
      </c>
    </row>
    <row r="14908" spans="1:16" hidden="1" x14ac:dyDescent="0.25">
      <c r="A14908">
        <v>196860053</v>
      </c>
      <c r="B14908">
        <v>803407</v>
      </c>
      <c r="C14908" t="s">
        <v>317</v>
      </c>
      <c r="D14908">
        <v>2021640</v>
      </c>
      <c r="E14908" t="s">
        <v>227</v>
      </c>
      <c r="F14908" t="s">
        <v>214</v>
      </c>
      <c r="G14908" t="s">
        <v>215</v>
      </c>
      <c r="H14908">
        <v>2</v>
      </c>
      <c r="I14908">
        <v>2017</v>
      </c>
      <c r="J14908">
        <v>2</v>
      </c>
      <c r="L14908">
        <v>23101195</v>
      </c>
      <c r="M14908">
        <v>5.8</v>
      </c>
      <c r="P14908" s="29">
        <f t="shared" si="582"/>
        <v>0.79999999999999993</v>
      </c>
    </row>
    <row r="14909" spans="1:16" hidden="1" x14ac:dyDescent="0.25">
      <c r="A14909">
        <v>196860053</v>
      </c>
      <c r="B14909">
        <v>803407</v>
      </c>
      <c r="C14909" t="s">
        <v>317</v>
      </c>
      <c r="D14909">
        <v>2021781</v>
      </c>
      <c r="E14909" t="s">
        <v>235</v>
      </c>
      <c r="F14909" t="s">
        <v>214</v>
      </c>
      <c r="G14909" t="s">
        <v>215</v>
      </c>
      <c r="H14909">
        <v>2</v>
      </c>
      <c r="I14909">
        <v>2017</v>
      </c>
      <c r="J14909">
        <v>2</v>
      </c>
      <c r="L14909">
        <v>23101188</v>
      </c>
      <c r="M14909">
        <v>5.9</v>
      </c>
      <c r="P14909" s="29">
        <f t="shared" si="582"/>
        <v>0.81666666666666676</v>
      </c>
    </row>
    <row r="14910" spans="1:16" hidden="1" x14ac:dyDescent="0.25">
      <c r="A14910">
        <v>196860053</v>
      </c>
      <c r="B14910">
        <v>803407</v>
      </c>
      <c r="C14910" t="s">
        <v>317</v>
      </c>
      <c r="D14910">
        <v>2021735</v>
      </c>
      <c r="E14910" t="s">
        <v>252</v>
      </c>
      <c r="F14910" t="s">
        <v>214</v>
      </c>
      <c r="G14910" t="s">
        <v>215</v>
      </c>
      <c r="H14910">
        <v>2</v>
      </c>
      <c r="I14910">
        <v>2017</v>
      </c>
      <c r="J14910">
        <v>2</v>
      </c>
      <c r="L14910">
        <v>23098313</v>
      </c>
      <c r="M14910">
        <v>6.9</v>
      </c>
      <c r="P14910" s="29">
        <f t="shared" si="582"/>
        <v>0.98333333333333339</v>
      </c>
    </row>
    <row r="14911" spans="1:16" hidden="1" x14ac:dyDescent="0.25">
      <c r="A14911">
        <v>196860053</v>
      </c>
      <c r="B14911">
        <v>803407</v>
      </c>
      <c r="C14911" t="s">
        <v>317</v>
      </c>
      <c r="D14911">
        <v>2021725</v>
      </c>
      <c r="E14911" t="s">
        <v>257</v>
      </c>
      <c r="F14911" t="s">
        <v>214</v>
      </c>
      <c r="G14911" t="s">
        <v>215</v>
      </c>
      <c r="H14911">
        <v>2</v>
      </c>
      <c r="I14911">
        <v>2017</v>
      </c>
      <c r="J14911">
        <v>2</v>
      </c>
      <c r="L14911">
        <v>23102311</v>
      </c>
      <c r="M14911">
        <v>5.6</v>
      </c>
      <c r="P14911" s="29">
        <f t="shared" si="582"/>
        <v>0.76666666666666661</v>
      </c>
    </row>
    <row r="14912" spans="1:16" hidden="1" x14ac:dyDescent="0.25">
      <c r="A14912">
        <v>196860053</v>
      </c>
      <c r="B14912">
        <v>803407</v>
      </c>
      <c r="C14912" t="s">
        <v>317</v>
      </c>
      <c r="D14912">
        <v>2021993</v>
      </c>
      <c r="E14912" t="s">
        <v>256</v>
      </c>
      <c r="F14912" t="s">
        <v>214</v>
      </c>
      <c r="G14912" t="s">
        <v>215</v>
      </c>
      <c r="H14912">
        <v>2</v>
      </c>
      <c r="I14912">
        <v>2017</v>
      </c>
      <c r="J14912">
        <v>2</v>
      </c>
      <c r="L14912">
        <v>23097538</v>
      </c>
      <c r="M14912">
        <v>4.5999999999999996</v>
      </c>
      <c r="P14912" s="29">
        <f t="shared" si="582"/>
        <v>0.6</v>
      </c>
    </row>
    <row r="14913" spans="1:16" hidden="1" x14ac:dyDescent="0.25">
      <c r="A14913">
        <v>196860053</v>
      </c>
      <c r="B14913">
        <v>803407</v>
      </c>
      <c r="C14913" t="s">
        <v>317</v>
      </c>
      <c r="D14913">
        <v>2021725</v>
      </c>
      <c r="E14913" t="s">
        <v>257</v>
      </c>
      <c r="F14913" t="s">
        <v>214</v>
      </c>
      <c r="G14913" t="s">
        <v>215</v>
      </c>
      <c r="H14913">
        <v>4</v>
      </c>
      <c r="I14913">
        <v>2017</v>
      </c>
      <c r="J14913">
        <v>2</v>
      </c>
      <c r="L14913">
        <v>23097532</v>
      </c>
      <c r="P14913" s="29" t="str">
        <f t="shared" si="582"/>
        <v>DRP</v>
      </c>
    </row>
    <row r="14914" spans="1:16" hidden="1" x14ac:dyDescent="0.25">
      <c r="A14914">
        <v>196860053</v>
      </c>
      <c r="B14914">
        <v>803407</v>
      </c>
      <c r="C14914" t="s">
        <v>317</v>
      </c>
      <c r="D14914">
        <v>2021735</v>
      </c>
      <c r="E14914" t="s">
        <v>252</v>
      </c>
      <c r="F14914" t="s">
        <v>214</v>
      </c>
      <c r="G14914" t="s">
        <v>215</v>
      </c>
      <c r="H14914">
        <v>4</v>
      </c>
      <c r="I14914">
        <v>2017</v>
      </c>
      <c r="J14914">
        <v>2</v>
      </c>
      <c r="L14914">
        <v>23098313</v>
      </c>
      <c r="P14914" s="29" t="str">
        <f t="shared" si="582"/>
        <v>DRP</v>
      </c>
    </row>
    <row r="14915" spans="1:16" hidden="1" x14ac:dyDescent="0.25">
      <c r="A14915">
        <v>196860053</v>
      </c>
      <c r="B14915">
        <v>803407</v>
      </c>
      <c r="C14915" t="s">
        <v>317</v>
      </c>
      <c r="D14915">
        <v>2004526</v>
      </c>
      <c r="E14915" t="s">
        <v>338</v>
      </c>
      <c r="F14915" t="s">
        <v>214</v>
      </c>
      <c r="G14915" t="s">
        <v>215</v>
      </c>
      <c r="H14915">
        <v>4</v>
      </c>
      <c r="I14915">
        <v>2018</v>
      </c>
      <c r="J14915">
        <v>1</v>
      </c>
      <c r="L14915">
        <v>23108146</v>
      </c>
      <c r="P14915" s="29" t="str">
        <f t="shared" si="582"/>
        <v>DRP</v>
      </c>
    </row>
    <row r="14916" spans="1:16" hidden="1" x14ac:dyDescent="0.25">
      <c r="A14916">
        <v>196860053</v>
      </c>
      <c r="B14916">
        <v>803407</v>
      </c>
      <c r="C14916" t="s">
        <v>317</v>
      </c>
      <c r="D14916">
        <v>2019154</v>
      </c>
      <c r="E14916" t="s">
        <v>225</v>
      </c>
      <c r="F14916" t="s">
        <v>214</v>
      </c>
      <c r="G14916" t="s">
        <v>215</v>
      </c>
      <c r="H14916">
        <v>2</v>
      </c>
      <c r="I14916">
        <v>2018</v>
      </c>
      <c r="J14916">
        <v>1</v>
      </c>
      <c r="L14916">
        <v>23107811</v>
      </c>
      <c r="M14916">
        <v>6</v>
      </c>
      <c r="P14916" s="29">
        <f t="shared" si="582"/>
        <v>0.83333333333333337</v>
      </c>
    </row>
    <row r="14917" spans="1:16" hidden="1" x14ac:dyDescent="0.25">
      <c r="A14917">
        <v>196860053</v>
      </c>
      <c r="B14917">
        <v>803407</v>
      </c>
      <c r="C14917" t="s">
        <v>317</v>
      </c>
      <c r="D14917">
        <v>2021787</v>
      </c>
      <c r="E14917" t="s">
        <v>292</v>
      </c>
      <c r="F14917" t="s">
        <v>214</v>
      </c>
      <c r="G14917" t="s">
        <v>215</v>
      </c>
      <c r="H14917">
        <v>2</v>
      </c>
      <c r="I14917">
        <v>2018</v>
      </c>
      <c r="J14917">
        <v>1</v>
      </c>
      <c r="L14917">
        <v>23107720</v>
      </c>
      <c r="M14917">
        <v>5.7</v>
      </c>
      <c r="P14917" s="29">
        <f t="shared" si="582"/>
        <v>0.78333333333333333</v>
      </c>
    </row>
    <row r="14918" spans="1:16" hidden="1" x14ac:dyDescent="0.25">
      <c r="A14918">
        <v>196860053</v>
      </c>
      <c r="B14918">
        <v>803407</v>
      </c>
      <c r="C14918" t="s">
        <v>317</v>
      </c>
      <c r="D14918">
        <v>2021706</v>
      </c>
      <c r="E14918" t="s">
        <v>271</v>
      </c>
      <c r="F14918" t="s">
        <v>214</v>
      </c>
      <c r="G14918" t="s">
        <v>215</v>
      </c>
      <c r="H14918">
        <v>2</v>
      </c>
      <c r="I14918">
        <v>2018</v>
      </c>
      <c r="J14918">
        <v>1</v>
      </c>
      <c r="L14918">
        <v>23108870</v>
      </c>
      <c r="M14918">
        <v>5</v>
      </c>
      <c r="P14918" s="29">
        <f t="shared" si="582"/>
        <v>0.66666666666666663</v>
      </c>
    </row>
    <row r="14919" spans="1:16" hidden="1" x14ac:dyDescent="0.25">
      <c r="A14919">
        <v>196860053</v>
      </c>
      <c r="B14919">
        <v>803407</v>
      </c>
      <c r="C14919" t="s">
        <v>317</v>
      </c>
      <c r="D14919">
        <v>2021679</v>
      </c>
      <c r="E14919" t="s">
        <v>259</v>
      </c>
      <c r="F14919" t="s">
        <v>214</v>
      </c>
      <c r="G14919" t="s">
        <v>215</v>
      </c>
      <c r="H14919">
        <v>2</v>
      </c>
      <c r="I14919">
        <v>2018</v>
      </c>
      <c r="J14919">
        <v>1</v>
      </c>
      <c r="L14919">
        <v>23108211</v>
      </c>
      <c r="M14919">
        <v>6</v>
      </c>
      <c r="P14919" s="29">
        <f t="shared" si="582"/>
        <v>0.83333333333333337</v>
      </c>
    </row>
    <row r="14920" spans="1:16" hidden="1" x14ac:dyDescent="0.25">
      <c r="A14920">
        <v>196860053</v>
      </c>
      <c r="B14920">
        <v>803407</v>
      </c>
      <c r="C14920" t="s">
        <v>317</v>
      </c>
      <c r="D14920">
        <v>2021604</v>
      </c>
      <c r="E14920" t="s">
        <v>330</v>
      </c>
      <c r="F14920" t="s">
        <v>214</v>
      </c>
      <c r="G14920" t="s">
        <v>215</v>
      </c>
      <c r="H14920">
        <v>2</v>
      </c>
      <c r="I14920">
        <v>2018</v>
      </c>
      <c r="J14920">
        <v>1</v>
      </c>
      <c r="L14920">
        <v>23108142</v>
      </c>
      <c r="M14920">
        <v>4.5</v>
      </c>
      <c r="P14920" s="29">
        <f t="shared" si="582"/>
        <v>0.58333333333333337</v>
      </c>
    </row>
    <row r="14921" spans="1:16" hidden="1" x14ac:dyDescent="0.25">
      <c r="A14921">
        <v>196860053</v>
      </c>
      <c r="B14921">
        <v>803407</v>
      </c>
      <c r="C14921" t="s">
        <v>317</v>
      </c>
      <c r="D14921">
        <v>2021868</v>
      </c>
      <c r="E14921" t="s">
        <v>331</v>
      </c>
      <c r="F14921" t="s">
        <v>214</v>
      </c>
      <c r="G14921" t="s">
        <v>215</v>
      </c>
      <c r="H14921">
        <v>2</v>
      </c>
      <c r="I14921">
        <v>2018</v>
      </c>
      <c r="J14921">
        <v>1</v>
      </c>
      <c r="L14921">
        <v>23108143</v>
      </c>
      <c r="M14921">
        <v>5.9</v>
      </c>
      <c r="P14921" s="29">
        <f t="shared" si="582"/>
        <v>0.81666666666666676</v>
      </c>
    </row>
    <row r="14922" spans="1:16" hidden="1" x14ac:dyDescent="0.25">
      <c r="A14922">
        <v>196860053</v>
      </c>
      <c r="B14922">
        <v>803407</v>
      </c>
      <c r="C14922" t="s">
        <v>317</v>
      </c>
      <c r="D14922">
        <v>2021615</v>
      </c>
      <c r="E14922" t="s">
        <v>255</v>
      </c>
      <c r="F14922" t="s">
        <v>214</v>
      </c>
      <c r="G14922" t="s">
        <v>215</v>
      </c>
      <c r="H14922">
        <v>2</v>
      </c>
      <c r="I14922">
        <v>2018</v>
      </c>
      <c r="J14922">
        <v>2</v>
      </c>
      <c r="L14922">
        <v>23115891</v>
      </c>
      <c r="M14922">
        <v>5.7</v>
      </c>
      <c r="P14922" s="29">
        <f t="shared" si="582"/>
        <v>0.78333333333333333</v>
      </c>
    </row>
    <row r="14923" spans="1:16" hidden="1" x14ac:dyDescent="0.25">
      <c r="A14923">
        <v>196860053</v>
      </c>
      <c r="B14923">
        <v>803407</v>
      </c>
      <c r="C14923" t="s">
        <v>317</v>
      </c>
      <c r="D14923">
        <v>2021606</v>
      </c>
      <c r="E14923" t="s">
        <v>333</v>
      </c>
      <c r="F14923" t="s">
        <v>214</v>
      </c>
      <c r="G14923" t="s">
        <v>215</v>
      </c>
      <c r="H14923">
        <v>2</v>
      </c>
      <c r="I14923">
        <v>2018</v>
      </c>
      <c r="J14923">
        <v>2</v>
      </c>
      <c r="L14923">
        <v>23115614</v>
      </c>
      <c r="M14923">
        <v>6.8</v>
      </c>
      <c r="P14923" s="29">
        <f t="shared" si="582"/>
        <v>0.96666666666666667</v>
      </c>
    </row>
    <row r="14924" spans="1:16" hidden="1" x14ac:dyDescent="0.25">
      <c r="A14924">
        <v>196860053</v>
      </c>
      <c r="B14924">
        <v>803407</v>
      </c>
      <c r="C14924" t="s">
        <v>317</v>
      </c>
      <c r="D14924">
        <v>2021740</v>
      </c>
      <c r="E14924" t="s">
        <v>332</v>
      </c>
      <c r="F14924" t="s">
        <v>214</v>
      </c>
      <c r="G14924" t="s">
        <v>215</v>
      </c>
      <c r="H14924">
        <v>2</v>
      </c>
      <c r="I14924">
        <v>2018</v>
      </c>
      <c r="J14924">
        <v>2</v>
      </c>
      <c r="L14924">
        <v>23115615</v>
      </c>
      <c r="M14924">
        <v>5.9</v>
      </c>
      <c r="P14924" s="29">
        <f t="shared" si="582"/>
        <v>0.81666666666666676</v>
      </c>
    </row>
    <row r="14925" spans="1:16" hidden="1" x14ac:dyDescent="0.25">
      <c r="A14925">
        <v>196860053</v>
      </c>
      <c r="B14925">
        <v>803407</v>
      </c>
      <c r="C14925" t="s">
        <v>317</v>
      </c>
      <c r="D14925">
        <v>2004520</v>
      </c>
      <c r="E14925" t="s">
        <v>335</v>
      </c>
      <c r="F14925" t="s">
        <v>214</v>
      </c>
      <c r="G14925" t="s">
        <v>215</v>
      </c>
      <c r="H14925">
        <v>2</v>
      </c>
      <c r="I14925">
        <v>2018</v>
      </c>
      <c r="J14925">
        <v>2</v>
      </c>
      <c r="L14925">
        <v>23115612</v>
      </c>
      <c r="M14925">
        <v>5.9</v>
      </c>
      <c r="P14925" s="29">
        <f t="shared" si="582"/>
        <v>0.81666666666666676</v>
      </c>
    </row>
    <row r="14926" spans="1:16" hidden="1" x14ac:dyDescent="0.25">
      <c r="A14926">
        <v>196860053</v>
      </c>
      <c r="B14926">
        <v>803407</v>
      </c>
      <c r="C14926" t="s">
        <v>317</v>
      </c>
      <c r="D14926">
        <v>2004522</v>
      </c>
      <c r="E14926" t="s">
        <v>334</v>
      </c>
      <c r="F14926" t="s">
        <v>214</v>
      </c>
      <c r="G14926" t="s">
        <v>215</v>
      </c>
      <c r="H14926">
        <v>2</v>
      </c>
      <c r="I14926">
        <v>2018</v>
      </c>
      <c r="J14926">
        <v>2</v>
      </c>
      <c r="L14926">
        <v>23115613</v>
      </c>
      <c r="M14926">
        <v>6.5</v>
      </c>
      <c r="P14926" s="29">
        <f t="shared" si="582"/>
        <v>0.91666666666666663</v>
      </c>
    </row>
    <row r="14927" spans="1:16" hidden="1" x14ac:dyDescent="0.25">
      <c r="A14927">
        <v>196860053</v>
      </c>
      <c r="B14927">
        <v>803407</v>
      </c>
      <c r="C14927" t="s">
        <v>317</v>
      </c>
      <c r="D14927">
        <v>2021608</v>
      </c>
      <c r="E14927" t="s">
        <v>336</v>
      </c>
      <c r="F14927" t="s">
        <v>214</v>
      </c>
      <c r="G14927" t="s">
        <v>215</v>
      </c>
      <c r="H14927">
        <v>2</v>
      </c>
      <c r="I14927">
        <v>2019</v>
      </c>
      <c r="J14927">
        <v>1</v>
      </c>
      <c r="L14927">
        <v>23120765</v>
      </c>
      <c r="M14927">
        <v>5.5</v>
      </c>
      <c r="P14927" s="29">
        <f t="shared" si="582"/>
        <v>0.75</v>
      </c>
    </row>
    <row r="14928" spans="1:16" hidden="1" x14ac:dyDescent="0.25">
      <c r="A14928">
        <v>196860053</v>
      </c>
      <c r="B14928">
        <v>803407</v>
      </c>
      <c r="C14928" t="s">
        <v>317</v>
      </c>
      <c r="D14928">
        <v>2004523</v>
      </c>
      <c r="E14928" t="s">
        <v>339</v>
      </c>
      <c r="F14928" t="s">
        <v>214</v>
      </c>
      <c r="G14928" t="s">
        <v>215</v>
      </c>
      <c r="H14928">
        <v>2</v>
      </c>
      <c r="I14928">
        <v>2019</v>
      </c>
      <c r="J14928">
        <v>1</v>
      </c>
      <c r="L14928">
        <v>23120761</v>
      </c>
      <c r="M14928">
        <v>5.7</v>
      </c>
      <c r="P14928" s="29">
        <f t="shared" si="582"/>
        <v>0.78333333333333333</v>
      </c>
    </row>
    <row r="14929" spans="1:16" hidden="1" x14ac:dyDescent="0.25">
      <c r="A14929">
        <v>196860053</v>
      </c>
      <c r="B14929">
        <v>803407</v>
      </c>
      <c r="C14929" t="s">
        <v>317</v>
      </c>
      <c r="D14929">
        <v>2004526</v>
      </c>
      <c r="E14929" t="s">
        <v>338</v>
      </c>
      <c r="F14929" t="s">
        <v>214</v>
      </c>
      <c r="G14929" t="s">
        <v>215</v>
      </c>
      <c r="H14929">
        <v>2</v>
      </c>
      <c r="I14929">
        <v>2019</v>
      </c>
      <c r="J14929">
        <v>1</v>
      </c>
      <c r="L14929">
        <v>23120763</v>
      </c>
      <c r="M14929">
        <v>5.4</v>
      </c>
      <c r="P14929" s="29">
        <f t="shared" si="582"/>
        <v>0.73333333333333339</v>
      </c>
    </row>
    <row r="14930" spans="1:16" hidden="1" x14ac:dyDescent="0.25">
      <c r="A14930">
        <v>196860053</v>
      </c>
      <c r="B14930">
        <v>803407</v>
      </c>
      <c r="C14930" t="s">
        <v>317</v>
      </c>
      <c r="D14930">
        <v>2004527</v>
      </c>
      <c r="E14930" t="s">
        <v>337</v>
      </c>
      <c r="F14930" t="s">
        <v>214</v>
      </c>
      <c r="G14930" t="s">
        <v>215</v>
      </c>
      <c r="H14930">
        <v>2</v>
      </c>
      <c r="I14930">
        <v>2019</v>
      </c>
      <c r="J14930">
        <v>1</v>
      </c>
      <c r="L14930">
        <v>23120764</v>
      </c>
      <c r="M14930">
        <v>6.4</v>
      </c>
      <c r="P14930" s="29">
        <f t="shared" si="582"/>
        <v>0.9</v>
      </c>
    </row>
    <row r="14931" spans="1:16" hidden="1" x14ac:dyDescent="0.25">
      <c r="A14931">
        <v>196860053</v>
      </c>
      <c r="B14931">
        <v>803407</v>
      </c>
      <c r="C14931" t="s">
        <v>317</v>
      </c>
      <c r="D14931">
        <v>2004525</v>
      </c>
      <c r="E14931" t="s">
        <v>266</v>
      </c>
      <c r="F14931" t="s">
        <v>214</v>
      </c>
      <c r="G14931" t="s">
        <v>215</v>
      </c>
      <c r="H14931">
        <v>2</v>
      </c>
      <c r="I14931">
        <v>2019</v>
      </c>
      <c r="J14931">
        <v>1</v>
      </c>
      <c r="L14931">
        <v>23120762</v>
      </c>
      <c r="M14931">
        <v>6.3</v>
      </c>
      <c r="P14931" s="29">
        <f t="shared" si="582"/>
        <v>0.8833333333333333</v>
      </c>
    </row>
    <row r="14932" spans="1:16" hidden="1" x14ac:dyDescent="0.25">
      <c r="A14932">
        <v>196860053</v>
      </c>
      <c r="B14932">
        <v>803407</v>
      </c>
      <c r="C14932" t="s">
        <v>317</v>
      </c>
      <c r="D14932">
        <v>2004529</v>
      </c>
      <c r="E14932" t="s">
        <v>344</v>
      </c>
      <c r="F14932" t="s">
        <v>214</v>
      </c>
      <c r="G14932" t="s">
        <v>215</v>
      </c>
      <c r="H14932">
        <v>1</v>
      </c>
      <c r="I14932">
        <v>2019</v>
      </c>
      <c r="J14932">
        <v>2</v>
      </c>
      <c r="L14932">
        <v>23128694</v>
      </c>
      <c r="P14932" s="29" t="str">
        <f t="shared" si="582"/>
        <v>NULL</v>
      </c>
    </row>
    <row r="14933" spans="1:16" hidden="1" x14ac:dyDescent="0.25">
      <c r="A14933">
        <v>196860053</v>
      </c>
      <c r="B14933">
        <v>803407</v>
      </c>
      <c r="C14933" t="s">
        <v>317</v>
      </c>
      <c r="D14933">
        <v>2021594</v>
      </c>
      <c r="E14933" t="s">
        <v>342</v>
      </c>
      <c r="F14933" t="s">
        <v>214</v>
      </c>
      <c r="G14933" t="s">
        <v>215</v>
      </c>
      <c r="H14933">
        <v>1</v>
      </c>
      <c r="I14933">
        <v>2019</v>
      </c>
      <c r="J14933">
        <v>2</v>
      </c>
      <c r="L14933">
        <v>23128697</v>
      </c>
      <c r="P14933" s="29" t="str">
        <f t="shared" si="582"/>
        <v>NULL</v>
      </c>
    </row>
    <row r="14934" spans="1:16" hidden="1" x14ac:dyDescent="0.25">
      <c r="A14934">
        <v>196860053</v>
      </c>
      <c r="B14934">
        <v>803407</v>
      </c>
      <c r="C14934" t="s">
        <v>317</v>
      </c>
      <c r="D14934">
        <v>2021742</v>
      </c>
      <c r="E14934" t="s">
        <v>262</v>
      </c>
      <c r="F14934" t="s">
        <v>214</v>
      </c>
      <c r="G14934" t="s">
        <v>215</v>
      </c>
      <c r="H14934">
        <v>1</v>
      </c>
      <c r="I14934">
        <v>2019</v>
      </c>
      <c r="J14934">
        <v>2</v>
      </c>
      <c r="L14934">
        <v>23120240</v>
      </c>
      <c r="P14934" s="29" t="str">
        <f t="shared" si="582"/>
        <v>NULL</v>
      </c>
    </row>
    <row r="14935" spans="1:16" hidden="1" x14ac:dyDescent="0.25">
      <c r="A14935">
        <v>196860053</v>
      </c>
      <c r="B14935">
        <v>803407</v>
      </c>
      <c r="C14935" t="s">
        <v>317</v>
      </c>
      <c r="D14935">
        <v>2021829</v>
      </c>
      <c r="E14935" t="s">
        <v>341</v>
      </c>
      <c r="F14935" t="s">
        <v>214</v>
      </c>
      <c r="G14935" t="s">
        <v>215</v>
      </c>
      <c r="H14935">
        <v>1</v>
      </c>
      <c r="I14935">
        <v>2019</v>
      </c>
      <c r="J14935">
        <v>2</v>
      </c>
      <c r="L14935">
        <v>23128695</v>
      </c>
      <c r="P14935" s="29" t="str">
        <f t="shared" si="582"/>
        <v>NULL</v>
      </c>
    </row>
    <row r="14936" spans="1:16" hidden="1" x14ac:dyDescent="0.25">
      <c r="A14936">
        <v>196860053</v>
      </c>
      <c r="B14936">
        <v>803407</v>
      </c>
      <c r="C14936" t="s">
        <v>317</v>
      </c>
      <c r="D14936">
        <v>2021845</v>
      </c>
      <c r="E14936" t="s">
        <v>340</v>
      </c>
      <c r="F14936" t="s">
        <v>214</v>
      </c>
      <c r="G14936" t="s">
        <v>215</v>
      </c>
      <c r="H14936">
        <v>1</v>
      </c>
      <c r="I14936">
        <v>2019</v>
      </c>
      <c r="J14936">
        <v>2</v>
      </c>
      <c r="L14936">
        <v>23128696</v>
      </c>
      <c r="P14936" s="29" t="str">
        <f t="shared" si="582"/>
        <v>NULL</v>
      </c>
    </row>
    <row r="14937" spans="1:16" hidden="1" x14ac:dyDescent="0.25">
      <c r="A14937">
        <v>196860053</v>
      </c>
      <c r="B14937">
        <v>803407</v>
      </c>
      <c r="C14937" t="s">
        <v>317</v>
      </c>
      <c r="D14937">
        <v>2004528</v>
      </c>
      <c r="E14937" t="s">
        <v>343</v>
      </c>
      <c r="F14937" t="s">
        <v>214</v>
      </c>
      <c r="G14937" t="s">
        <v>215</v>
      </c>
      <c r="H14937">
        <v>1</v>
      </c>
      <c r="I14937">
        <v>2019</v>
      </c>
      <c r="J14937">
        <v>2</v>
      </c>
      <c r="L14937">
        <v>23128693</v>
      </c>
      <c r="P14937" s="29" t="str">
        <f t="shared" si="582"/>
        <v>NULL</v>
      </c>
    </row>
    <row r="14938" spans="1:16" hidden="1" x14ac:dyDescent="0.25">
      <c r="A14938">
        <v>196865659</v>
      </c>
      <c r="B14938">
        <v>803400</v>
      </c>
      <c r="C14938" t="s">
        <v>212</v>
      </c>
      <c r="D14938">
        <v>2004098</v>
      </c>
      <c r="E14938" t="s">
        <v>213</v>
      </c>
      <c r="F14938" t="s">
        <v>214</v>
      </c>
      <c r="G14938" t="s">
        <v>215</v>
      </c>
      <c r="H14938">
        <v>2</v>
      </c>
      <c r="I14938">
        <v>2016</v>
      </c>
      <c r="J14938">
        <v>1</v>
      </c>
      <c r="L14938">
        <v>23078141</v>
      </c>
      <c r="M14938">
        <v>5.6</v>
      </c>
      <c r="P14938" s="29">
        <f t="shared" si="582"/>
        <v>0.76666666666666661</v>
      </c>
    </row>
    <row r="14939" spans="1:16" hidden="1" x14ac:dyDescent="0.25">
      <c r="A14939">
        <v>196865659</v>
      </c>
      <c r="B14939">
        <v>803400</v>
      </c>
      <c r="C14939" t="s">
        <v>212</v>
      </c>
      <c r="D14939">
        <v>2021600</v>
      </c>
      <c r="E14939" t="s">
        <v>219</v>
      </c>
      <c r="F14939" t="s">
        <v>214</v>
      </c>
      <c r="G14939" t="s">
        <v>215</v>
      </c>
      <c r="H14939">
        <v>3</v>
      </c>
      <c r="I14939">
        <v>2016</v>
      </c>
      <c r="J14939">
        <v>1</v>
      </c>
      <c r="L14939">
        <v>23081085</v>
      </c>
      <c r="M14939">
        <v>2.5</v>
      </c>
      <c r="P14939" s="29">
        <f t="shared" si="582"/>
        <v>0.25</v>
      </c>
    </row>
    <row r="14940" spans="1:16" hidden="1" x14ac:dyDescent="0.25">
      <c r="A14940">
        <v>196865659</v>
      </c>
      <c r="B14940">
        <v>803400</v>
      </c>
      <c r="C14940" t="s">
        <v>212</v>
      </c>
      <c r="D14940">
        <v>2005099</v>
      </c>
      <c r="E14940" t="s">
        <v>217</v>
      </c>
      <c r="F14940" t="s">
        <v>214</v>
      </c>
      <c r="G14940" t="s">
        <v>215</v>
      </c>
      <c r="H14940">
        <v>3</v>
      </c>
      <c r="I14940">
        <v>2016</v>
      </c>
      <c r="J14940">
        <v>1</v>
      </c>
      <c r="L14940">
        <v>23081378</v>
      </c>
      <c r="M14940">
        <v>2.9</v>
      </c>
      <c r="P14940" s="29">
        <f t="shared" si="582"/>
        <v>0.31666666666666665</v>
      </c>
    </row>
    <row r="14941" spans="1:16" hidden="1" x14ac:dyDescent="0.25">
      <c r="A14941">
        <v>196865659</v>
      </c>
      <c r="B14941">
        <v>803400</v>
      </c>
      <c r="C14941" t="s">
        <v>212</v>
      </c>
      <c r="D14941">
        <v>2005102</v>
      </c>
      <c r="E14941" t="s">
        <v>218</v>
      </c>
      <c r="F14941" t="s">
        <v>214</v>
      </c>
      <c r="G14941" t="s">
        <v>215</v>
      </c>
      <c r="H14941">
        <v>3</v>
      </c>
      <c r="I14941">
        <v>2016</v>
      </c>
      <c r="J14941">
        <v>1</v>
      </c>
      <c r="L14941">
        <v>23081385</v>
      </c>
      <c r="M14941">
        <v>3.5</v>
      </c>
      <c r="P14941" s="29">
        <f t="shared" si="582"/>
        <v>0.41666666666666669</v>
      </c>
    </row>
    <row r="14942" spans="1:16" hidden="1" x14ac:dyDescent="0.25">
      <c r="A14942">
        <v>196865659</v>
      </c>
      <c r="B14942">
        <v>803400</v>
      </c>
      <c r="C14942" t="s">
        <v>212</v>
      </c>
      <c r="D14942">
        <v>2021754</v>
      </c>
      <c r="E14942" t="s">
        <v>216</v>
      </c>
      <c r="F14942" t="s">
        <v>214</v>
      </c>
      <c r="G14942" t="s">
        <v>215</v>
      </c>
      <c r="H14942">
        <v>3</v>
      </c>
      <c r="I14942">
        <v>2016</v>
      </c>
      <c r="J14942">
        <v>1</v>
      </c>
      <c r="L14942">
        <v>23081129</v>
      </c>
      <c r="M14942">
        <v>3.7</v>
      </c>
      <c r="P14942" s="29">
        <f t="shared" si="582"/>
        <v>0.45</v>
      </c>
    </row>
    <row r="14943" spans="1:16" hidden="1" x14ac:dyDescent="0.25">
      <c r="A14943">
        <v>196865659</v>
      </c>
      <c r="B14943">
        <v>803400</v>
      </c>
      <c r="C14943" t="s">
        <v>212</v>
      </c>
      <c r="D14943">
        <v>2005117</v>
      </c>
      <c r="E14943" t="s">
        <v>220</v>
      </c>
      <c r="F14943" t="s">
        <v>214</v>
      </c>
      <c r="G14943" t="s">
        <v>215</v>
      </c>
      <c r="H14943">
        <v>3</v>
      </c>
      <c r="I14943">
        <v>2016</v>
      </c>
      <c r="J14943">
        <v>1</v>
      </c>
      <c r="L14943">
        <v>23078732</v>
      </c>
      <c r="M14943">
        <v>3.3</v>
      </c>
      <c r="P14943" s="29">
        <f t="shared" si="582"/>
        <v>0.3833333333333333</v>
      </c>
    </row>
    <row r="14944" spans="1:16" hidden="1" x14ac:dyDescent="0.25">
      <c r="A14944">
        <v>196865659</v>
      </c>
      <c r="B14944">
        <v>803400</v>
      </c>
      <c r="C14944" t="s">
        <v>212</v>
      </c>
      <c r="D14944">
        <v>2005117</v>
      </c>
      <c r="E14944" t="s">
        <v>220</v>
      </c>
      <c r="F14944" t="s">
        <v>214</v>
      </c>
      <c r="G14944" t="s">
        <v>215</v>
      </c>
      <c r="H14944">
        <v>4</v>
      </c>
      <c r="I14944">
        <v>2016</v>
      </c>
      <c r="J14944">
        <v>2</v>
      </c>
      <c r="L14944">
        <v>23084476</v>
      </c>
      <c r="P14944" s="29" t="str">
        <f t="shared" si="582"/>
        <v>DRP</v>
      </c>
    </row>
    <row r="14945" spans="1:16" hidden="1" x14ac:dyDescent="0.25">
      <c r="A14945">
        <v>196865659</v>
      </c>
      <c r="B14945">
        <v>803400</v>
      </c>
      <c r="C14945" t="s">
        <v>212</v>
      </c>
      <c r="D14945">
        <v>2004112</v>
      </c>
      <c r="E14945" t="s">
        <v>244</v>
      </c>
      <c r="F14945" t="s">
        <v>214</v>
      </c>
      <c r="G14945" t="s">
        <v>215</v>
      </c>
      <c r="H14945">
        <v>2</v>
      </c>
      <c r="I14945">
        <v>2016</v>
      </c>
      <c r="J14945">
        <v>2</v>
      </c>
      <c r="L14945">
        <v>23085516</v>
      </c>
      <c r="M14945">
        <v>4.5</v>
      </c>
      <c r="P14945" s="29">
        <f t="shared" si="582"/>
        <v>0.58333333333333337</v>
      </c>
    </row>
    <row r="14946" spans="1:16" hidden="1" x14ac:dyDescent="0.25">
      <c r="A14946">
        <v>196865659</v>
      </c>
      <c r="B14946">
        <v>803400</v>
      </c>
      <c r="C14946" t="s">
        <v>212</v>
      </c>
      <c r="D14946">
        <v>2004116</v>
      </c>
      <c r="E14946" t="s">
        <v>229</v>
      </c>
      <c r="F14946" t="s">
        <v>214</v>
      </c>
      <c r="G14946" t="s">
        <v>215</v>
      </c>
      <c r="H14946">
        <v>2</v>
      </c>
      <c r="I14946">
        <v>2016</v>
      </c>
      <c r="J14946">
        <v>2</v>
      </c>
      <c r="L14946">
        <v>23085551</v>
      </c>
      <c r="M14946">
        <v>4.8</v>
      </c>
      <c r="P14946" s="29">
        <f t="shared" si="582"/>
        <v>0.6333333333333333</v>
      </c>
    </row>
    <row r="14947" spans="1:16" hidden="1" x14ac:dyDescent="0.25">
      <c r="A14947">
        <v>196865659</v>
      </c>
      <c r="B14947">
        <v>803400</v>
      </c>
      <c r="C14947" t="s">
        <v>212</v>
      </c>
      <c r="D14947">
        <v>2005118</v>
      </c>
      <c r="E14947" t="s">
        <v>223</v>
      </c>
      <c r="F14947" t="s">
        <v>214</v>
      </c>
      <c r="G14947" t="s">
        <v>215</v>
      </c>
      <c r="H14947">
        <v>3</v>
      </c>
      <c r="I14947">
        <v>2016</v>
      </c>
      <c r="J14947">
        <v>2</v>
      </c>
      <c r="L14947">
        <v>23086744</v>
      </c>
      <c r="M14947" t="s">
        <v>221</v>
      </c>
      <c r="P14947" s="29" t="str">
        <f t="shared" si="582"/>
        <v>BAD</v>
      </c>
    </row>
    <row r="14948" spans="1:16" hidden="1" x14ac:dyDescent="0.25">
      <c r="A14948">
        <v>196865659</v>
      </c>
      <c r="B14948">
        <v>803400</v>
      </c>
      <c r="C14948" t="s">
        <v>212</v>
      </c>
      <c r="D14948">
        <v>2005117</v>
      </c>
      <c r="E14948" t="s">
        <v>220</v>
      </c>
      <c r="F14948" t="s">
        <v>214</v>
      </c>
      <c r="G14948" t="s">
        <v>215</v>
      </c>
      <c r="H14948">
        <v>2</v>
      </c>
      <c r="I14948">
        <v>2016</v>
      </c>
      <c r="J14948">
        <v>2</v>
      </c>
      <c r="L14948">
        <v>23084480</v>
      </c>
      <c r="M14948">
        <v>4.3</v>
      </c>
      <c r="P14948" s="29">
        <f t="shared" ref="P14948:P15011" si="583">IF(AND(ISNUMBER(M14948),H14948&lt;&gt;4),(M14948-1)/6,IF(H14948=4,"DRP",IF(AND(H14948=3,M14948="NA"),"BAD",IF(AND(H14948=2),"CVL",IF(AND(H14948=1,ISBLANK(M14948)),"NULL","UNK")))))</f>
        <v>0.54999999999999993</v>
      </c>
    </row>
    <row r="14949" spans="1:16" hidden="1" x14ac:dyDescent="0.25">
      <c r="A14949">
        <v>196865659</v>
      </c>
      <c r="B14949">
        <v>803400</v>
      </c>
      <c r="C14949" t="s">
        <v>212</v>
      </c>
      <c r="D14949">
        <v>2021600</v>
      </c>
      <c r="E14949" t="s">
        <v>219</v>
      </c>
      <c r="F14949" t="s">
        <v>214</v>
      </c>
      <c r="G14949" t="s">
        <v>215</v>
      </c>
      <c r="H14949">
        <v>3</v>
      </c>
      <c r="I14949">
        <v>2016</v>
      </c>
      <c r="J14949">
        <v>2</v>
      </c>
      <c r="L14949">
        <v>23086547</v>
      </c>
      <c r="M14949">
        <v>1.8</v>
      </c>
      <c r="P14949" s="29">
        <f t="shared" si="583"/>
        <v>0.13333333333333333</v>
      </c>
    </row>
    <row r="14950" spans="1:16" hidden="1" x14ac:dyDescent="0.25">
      <c r="A14950">
        <v>196865659</v>
      </c>
      <c r="B14950">
        <v>803400</v>
      </c>
      <c r="C14950" t="s">
        <v>212</v>
      </c>
      <c r="D14950">
        <v>2005099</v>
      </c>
      <c r="E14950" t="s">
        <v>217</v>
      </c>
      <c r="F14950" t="s">
        <v>214</v>
      </c>
      <c r="G14950" t="s">
        <v>215</v>
      </c>
      <c r="H14950">
        <v>3</v>
      </c>
      <c r="I14950">
        <v>2016</v>
      </c>
      <c r="J14950">
        <v>2</v>
      </c>
      <c r="L14950">
        <v>23086541</v>
      </c>
      <c r="M14950">
        <v>2.1</v>
      </c>
      <c r="P14950" s="29">
        <f t="shared" si="583"/>
        <v>0.18333333333333335</v>
      </c>
    </row>
    <row r="14951" spans="1:16" hidden="1" x14ac:dyDescent="0.25">
      <c r="A14951">
        <v>196865659</v>
      </c>
      <c r="B14951">
        <v>803400</v>
      </c>
      <c r="C14951" t="s">
        <v>212</v>
      </c>
      <c r="D14951">
        <v>2021754</v>
      </c>
      <c r="E14951" t="s">
        <v>216</v>
      </c>
      <c r="F14951" t="s">
        <v>214</v>
      </c>
      <c r="G14951" t="s">
        <v>215</v>
      </c>
      <c r="H14951">
        <v>3</v>
      </c>
      <c r="I14951">
        <v>2016</v>
      </c>
      <c r="J14951">
        <v>2</v>
      </c>
      <c r="L14951">
        <v>23086737</v>
      </c>
      <c r="M14951">
        <v>2.6</v>
      </c>
      <c r="P14951" s="29">
        <f t="shared" si="583"/>
        <v>0.26666666666666666</v>
      </c>
    </row>
    <row r="14952" spans="1:16" hidden="1" x14ac:dyDescent="0.25">
      <c r="A14952">
        <v>196865659</v>
      </c>
      <c r="B14952">
        <v>803400</v>
      </c>
      <c r="C14952" t="s">
        <v>212</v>
      </c>
      <c r="D14952">
        <v>2005102</v>
      </c>
      <c r="E14952" t="s">
        <v>218</v>
      </c>
      <c r="F14952" t="s">
        <v>214</v>
      </c>
      <c r="G14952" t="s">
        <v>215</v>
      </c>
      <c r="H14952">
        <v>3</v>
      </c>
      <c r="I14952">
        <v>2016</v>
      </c>
      <c r="J14952">
        <v>2</v>
      </c>
      <c r="L14952">
        <v>23086741</v>
      </c>
      <c r="M14952">
        <v>2.5</v>
      </c>
      <c r="P14952" s="29">
        <f t="shared" si="583"/>
        <v>0.25</v>
      </c>
    </row>
    <row r="14953" spans="1:16" hidden="1" x14ac:dyDescent="0.25">
      <c r="A14953">
        <v>196879951</v>
      </c>
      <c r="B14953">
        <v>803400</v>
      </c>
      <c r="C14953" t="s">
        <v>212</v>
      </c>
      <c r="D14953">
        <v>2005099</v>
      </c>
      <c r="E14953" t="s">
        <v>217</v>
      </c>
      <c r="F14953" t="s">
        <v>214</v>
      </c>
      <c r="G14953" t="s">
        <v>215</v>
      </c>
      <c r="H14953">
        <v>4</v>
      </c>
      <c r="I14953">
        <v>2016</v>
      </c>
      <c r="J14953">
        <v>1</v>
      </c>
      <c r="L14953">
        <v>23081378</v>
      </c>
      <c r="M14953">
        <v>3.6</v>
      </c>
      <c r="P14953" s="29" t="str">
        <f t="shared" si="583"/>
        <v>DRP</v>
      </c>
    </row>
    <row r="14954" spans="1:16" hidden="1" x14ac:dyDescent="0.25">
      <c r="A14954">
        <v>196879951</v>
      </c>
      <c r="B14954">
        <v>803400</v>
      </c>
      <c r="C14954" t="s">
        <v>212</v>
      </c>
      <c r="D14954">
        <v>2005102</v>
      </c>
      <c r="E14954" t="s">
        <v>218</v>
      </c>
      <c r="F14954" t="s">
        <v>214</v>
      </c>
      <c r="G14954" t="s">
        <v>215</v>
      </c>
      <c r="H14954">
        <v>4</v>
      </c>
      <c r="I14954">
        <v>2016</v>
      </c>
      <c r="J14954">
        <v>1</v>
      </c>
      <c r="L14954">
        <v>23081385</v>
      </c>
      <c r="P14954" s="29" t="str">
        <f t="shared" si="583"/>
        <v>DRP</v>
      </c>
    </row>
    <row r="14955" spans="1:16" hidden="1" x14ac:dyDescent="0.25">
      <c r="A14955">
        <v>196879951</v>
      </c>
      <c r="B14955">
        <v>803400</v>
      </c>
      <c r="C14955" t="s">
        <v>212</v>
      </c>
      <c r="D14955">
        <v>2005117</v>
      </c>
      <c r="E14955" t="s">
        <v>220</v>
      </c>
      <c r="F14955" t="s">
        <v>214</v>
      </c>
      <c r="G14955" t="s">
        <v>215</v>
      </c>
      <c r="H14955">
        <v>4</v>
      </c>
      <c r="I14955">
        <v>2016</v>
      </c>
      <c r="J14955">
        <v>1</v>
      </c>
      <c r="L14955">
        <v>23078733</v>
      </c>
      <c r="P14955" s="29" t="str">
        <f t="shared" si="583"/>
        <v>DRP</v>
      </c>
    </row>
    <row r="14956" spans="1:16" hidden="1" x14ac:dyDescent="0.25">
      <c r="A14956">
        <v>196879951</v>
      </c>
      <c r="B14956">
        <v>803400</v>
      </c>
      <c r="C14956" t="s">
        <v>212</v>
      </c>
      <c r="D14956">
        <v>2021600</v>
      </c>
      <c r="E14956" t="s">
        <v>219</v>
      </c>
      <c r="F14956" t="s">
        <v>214</v>
      </c>
      <c r="G14956" t="s">
        <v>215</v>
      </c>
      <c r="H14956">
        <v>4</v>
      </c>
      <c r="I14956">
        <v>2016</v>
      </c>
      <c r="J14956">
        <v>1</v>
      </c>
      <c r="L14956">
        <v>23081085</v>
      </c>
      <c r="P14956" s="29" t="str">
        <f t="shared" si="583"/>
        <v>DRP</v>
      </c>
    </row>
    <row r="14957" spans="1:16" hidden="1" x14ac:dyDescent="0.25">
      <c r="A14957">
        <v>196879951</v>
      </c>
      <c r="B14957">
        <v>803400</v>
      </c>
      <c r="C14957" t="s">
        <v>212</v>
      </c>
      <c r="D14957">
        <v>2021754</v>
      </c>
      <c r="E14957" t="s">
        <v>216</v>
      </c>
      <c r="F14957" t="s">
        <v>214</v>
      </c>
      <c r="G14957" t="s">
        <v>215</v>
      </c>
      <c r="H14957">
        <v>4</v>
      </c>
      <c r="I14957">
        <v>2016</v>
      </c>
      <c r="J14957">
        <v>1</v>
      </c>
      <c r="L14957">
        <v>23081130</v>
      </c>
      <c r="P14957" s="29" t="str">
        <f t="shared" si="583"/>
        <v>DRP</v>
      </c>
    </row>
    <row r="14958" spans="1:16" hidden="1" x14ac:dyDescent="0.25">
      <c r="A14958">
        <v>196879951</v>
      </c>
      <c r="B14958">
        <v>803400</v>
      </c>
      <c r="C14958" t="s">
        <v>212</v>
      </c>
      <c r="D14958">
        <v>2004098</v>
      </c>
      <c r="E14958" t="s">
        <v>213</v>
      </c>
      <c r="F14958" t="s">
        <v>214</v>
      </c>
      <c r="G14958" t="s">
        <v>215</v>
      </c>
      <c r="H14958">
        <v>4</v>
      </c>
      <c r="I14958">
        <v>2016</v>
      </c>
      <c r="J14958">
        <v>1</v>
      </c>
      <c r="L14958">
        <v>23078141</v>
      </c>
      <c r="P14958" s="29" t="str">
        <f t="shared" si="583"/>
        <v>DRP</v>
      </c>
    </row>
    <row r="14959" spans="1:16" hidden="1" x14ac:dyDescent="0.25">
      <c r="A14959">
        <v>196885404</v>
      </c>
      <c r="B14959">
        <v>803401</v>
      </c>
      <c r="C14959" t="s">
        <v>318</v>
      </c>
      <c r="D14959">
        <v>2005118</v>
      </c>
      <c r="E14959" t="s">
        <v>223</v>
      </c>
      <c r="F14959" t="s">
        <v>214</v>
      </c>
      <c r="G14959" t="s">
        <v>215</v>
      </c>
      <c r="H14959">
        <v>2</v>
      </c>
      <c r="I14959">
        <v>2016</v>
      </c>
      <c r="J14959">
        <v>1</v>
      </c>
      <c r="L14959">
        <v>23081292</v>
      </c>
      <c r="M14959">
        <v>4.0999999999999996</v>
      </c>
      <c r="P14959" s="29">
        <f t="shared" si="583"/>
        <v>0.51666666666666661</v>
      </c>
    </row>
    <row r="14960" spans="1:16" hidden="1" x14ac:dyDescent="0.25">
      <c r="A14960">
        <v>196885404</v>
      </c>
      <c r="B14960">
        <v>803401</v>
      </c>
      <c r="C14960" t="s">
        <v>318</v>
      </c>
      <c r="D14960">
        <v>2021754</v>
      </c>
      <c r="E14960" t="s">
        <v>216</v>
      </c>
      <c r="F14960" t="s">
        <v>214</v>
      </c>
      <c r="G14960" t="s">
        <v>215</v>
      </c>
      <c r="H14960">
        <v>3</v>
      </c>
      <c r="I14960">
        <v>2016</v>
      </c>
      <c r="J14960">
        <v>1</v>
      </c>
      <c r="L14960">
        <v>23081091</v>
      </c>
      <c r="M14960">
        <v>3.6</v>
      </c>
      <c r="P14960" s="29">
        <f t="shared" si="583"/>
        <v>0.43333333333333335</v>
      </c>
    </row>
    <row r="14961" spans="1:16" hidden="1" x14ac:dyDescent="0.25">
      <c r="A14961">
        <v>196885404</v>
      </c>
      <c r="B14961">
        <v>803401</v>
      </c>
      <c r="C14961" t="s">
        <v>318</v>
      </c>
      <c r="D14961">
        <v>2005102</v>
      </c>
      <c r="E14961" t="s">
        <v>218</v>
      </c>
      <c r="F14961" t="s">
        <v>214</v>
      </c>
      <c r="G14961" t="s">
        <v>215</v>
      </c>
      <c r="H14961">
        <v>2</v>
      </c>
      <c r="I14961">
        <v>2016</v>
      </c>
      <c r="J14961">
        <v>1</v>
      </c>
      <c r="L14961">
        <v>23081381</v>
      </c>
      <c r="M14961">
        <v>5</v>
      </c>
      <c r="P14961" s="29">
        <f t="shared" si="583"/>
        <v>0.66666666666666663</v>
      </c>
    </row>
    <row r="14962" spans="1:16" hidden="1" x14ac:dyDescent="0.25">
      <c r="A14962">
        <v>196885404</v>
      </c>
      <c r="B14962">
        <v>803401</v>
      </c>
      <c r="C14962" t="s">
        <v>318</v>
      </c>
      <c r="D14962">
        <v>2005099</v>
      </c>
      <c r="E14962" t="s">
        <v>217</v>
      </c>
      <c r="F14962" t="s">
        <v>214</v>
      </c>
      <c r="G14962" t="s">
        <v>215</v>
      </c>
      <c r="H14962">
        <v>2</v>
      </c>
      <c r="I14962">
        <v>2016</v>
      </c>
      <c r="J14962">
        <v>1</v>
      </c>
      <c r="L14962">
        <v>23081299</v>
      </c>
      <c r="M14962">
        <v>5</v>
      </c>
      <c r="P14962" s="29">
        <f t="shared" si="583"/>
        <v>0.66666666666666663</v>
      </c>
    </row>
    <row r="14963" spans="1:16" hidden="1" x14ac:dyDescent="0.25">
      <c r="A14963">
        <v>196885404</v>
      </c>
      <c r="B14963">
        <v>803401</v>
      </c>
      <c r="C14963" t="s">
        <v>318</v>
      </c>
      <c r="D14963">
        <v>2021600</v>
      </c>
      <c r="E14963" t="s">
        <v>219</v>
      </c>
      <c r="F14963" t="s">
        <v>214</v>
      </c>
      <c r="G14963" t="s">
        <v>215</v>
      </c>
      <c r="H14963">
        <v>2</v>
      </c>
      <c r="I14963">
        <v>2016</v>
      </c>
      <c r="J14963">
        <v>1</v>
      </c>
      <c r="L14963">
        <v>23081078</v>
      </c>
      <c r="M14963">
        <v>5</v>
      </c>
      <c r="P14963" s="29">
        <f t="shared" si="583"/>
        <v>0.66666666666666663</v>
      </c>
    </row>
    <row r="14964" spans="1:16" hidden="1" x14ac:dyDescent="0.25">
      <c r="A14964">
        <v>196885404</v>
      </c>
      <c r="B14964">
        <v>803401</v>
      </c>
      <c r="C14964" t="s">
        <v>318</v>
      </c>
      <c r="D14964">
        <v>2004098</v>
      </c>
      <c r="E14964" t="s">
        <v>213</v>
      </c>
      <c r="F14964" t="s">
        <v>214</v>
      </c>
      <c r="G14964" t="s">
        <v>215</v>
      </c>
      <c r="H14964">
        <v>2</v>
      </c>
      <c r="I14964">
        <v>2016</v>
      </c>
      <c r="J14964">
        <v>1</v>
      </c>
      <c r="L14964">
        <v>23078142</v>
      </c>
      <c r="M14964">
        <v>5.9</v>
      </c>
      <c r="P14964" s="29">
        <f t="shared" si="583"/>
        <v>0.81666666666666676</v>
      </c>
    </row>
    <row r="14965" spans="1:16" hidden="1" x14ac:dyDescent="0.25">
      <c r="A14965">
        <v>196885404</v>
      </c>
      <c r="B14965">
        <v>803401</v>
      </c>
      <c r="C14965" t="s">
        <v>318</v>
      </c>
      <c r="D14965">
        <v>2021754</v>
      </c>
      <c r="E14965" t="s">
        <v>216</v>
      </c>
      <c r="F14965" t="s">
        <v>214</v>
      </c>
      <c r="G14965" t="s">
        <v>215</v>
      </c>
      <c r="H14965">
        <v>3</v>
      </c>
      <c r="I14965">
        <v>2016</v>
      </c>
      <c r="J14965">
        <v>2</v>
      </c>
      <c r="L14965">
        <v>23086735</v>
      </c>
      <c r="M14965">
        <v>3.4</v>
      </c>
      <c r="P14965" s="29">
        <f t="shared" si="583"/>
        <v>0.39999999999999997</v>
      </c>
    </row>
    <row r="14966" spans="1:16" hidden="1" x14ac:dyDescent="0.25">
      <c r="A14966">
        <v>196885404</v>
      </c>
      <c r="B14966">
        <v>803401</v>
      </c>
      <c r="C14966" t="s">
        <v>318</v>
      </c>
      <c r="D14966">
        <v>2005117</v>
      </c>
      <c r="E14966" t="s">
        <v>220</v>
      </c>
      <c r="F14966" t="s">
        <v>214</v>
      </c>
      <c r="G14966" t="s">
        <v>215</v>
      </c>
      <c r="H14966">
        <v>3</v>
      </c>
      <c r="I14966">
        <v>2016</v>
      </c>
      <c r="J14966">
        <v>2</v>
      </c>
      <c r="L14966">
        <v>23084475</v>
      </c>
      <c r="M14966">
        <v>3.6</v>
      </c>
      <c r="P14966" s="29">
        <f t="shared" si="583"/>
        <v>0.43333333333333335</v>
      </c>
    </row>
    <row r="14967" spans="1:16" hidden="1" x14ac:dyDescent="0.25">
      <c r="A14967">
        <v>196885404</v>
      </c>
      <c r="B14967">
        <v>803401</v>
      </c>
      <c r="C14967" t="s">
        <v>318</v>
      </c>
      <c r="D14967">
        <v>2021602</v>
      </c>
      <c r="E14967" t="s">
        <v>242</v>
      </c>
      <c r="F14967" t="s">
        <v>214</v>
      </c>
      <c r="G14967" t="s">
        <v>215</v>
      </c>
      <c r="H14967">
        <v>3</v>
      </c>
      <c r="I14967">
        <v>2016</v>
      </c>
      <c r="J14967">
        <v>2</v>
      </c>
      <c r="L14967">
        <v>23086745</v>
      </c>
      <c r="M14967">
        <v>3.4</v>
      </c>
      <c r="P14967" s="29">
        <f t="shared" si="583"/>
        <v>0.39999999999999997</v>
      </c>
    </row>
    <row r="14968" spans="1:16" hidden="1" x14ac:dyDescent="0.25">
      <c r="A14968">
        <v>196885404</v>
      </c>
      <c r="B14968">
        <v>803401</v>
      </c>
      <c r="C14968" t="s">
        <v>318</v>
      </c>
      <c r="D14968">
        <v>2004112</v>
      </c>
      <c r="E14968" t="s">
        <v>244</v>
      </c>
      <c r="F14968" t="s">
        <v>214</v>
      </c>
      <c r="G14968" t="s">
        <v>215</v>
      </c>
      <c r="H14968">
        <v>2</v>
      </c>
      <c r="I14968">
        <v>2016</v>
      </c>
      <c r="J14968">
        <v>2</v>
      </c>
      <c r="L14968">
        <v>23085506</v>
      </c>
      <c r="M14968">
        <v>6.7</v>
      </c>
      <c r="P14968" s="29">
        <f t="shared" si="583"/>
        <v>0.95000000000000007</v>
      </c>
    </row>
    <row r="14969" spans="1:16" hidden="1" x14ac:dyDescent="0.25">
      <c r="A14969">
        <v>196885404</v>
      </c>
      <c r="B14969">
        <v>803401</v>
      </c>
      <c r="C14969" t="s">
        <v>318</v>
      </c>
      <c r="D14969">
        <v>2004116</v>
      </c>
      <c r="E14969" t="s">
        <v>229</v>
      </c>
      <c r="F14969" t="s">
        <v>214</v>
      </c>
      <c r="G14969" t="s">
        <v>215</v>
      </c>
      <c r="H14969">
        <v>2</v>
      </c>
      <c r="I14969">
        <v>2016</v>
      </c>
      <c r="J14969">
        <v>2</v>
      </c>
      <c r="L14969">
        <v>23085554</v>
      </c>
      <c r="M14969">
        <v>6.1</v>
      </c>
      <c r="P14969" s="29">
        <f t="shared" si="583"/>
        <v>0.85</v>
      </c>
    </row>
    <row r="14970" spans="1:16" hidden="1" x14ac:dyDescent="0.25">
      <c r="A14970">
        <v>196885404</v>
      </c>
      <c r="B14970">
        <v>803401</v>
      </c>
      <c r="C14970" t="s">
        <v>318</v>
      </c>
      <c r="D14970">
        <v>2021580</v>
      </c>
      <c r="E14970" t="s">
        <v>241</v>
      </c>
      <c r="F14970" t="s">
        <v>214</v>
      </c>
      <c r="G14970" t="s">
        <v>215</v>
      </c>
      <c r="H14970">
        <v>2</v>
      </c>
      <c r="I14970">
        <v>2016</v>
      </c>
      <c r="J14970">
        <v>2</v>
      </c>
      <c r="L14970">
        <v>23086827</v>
      </c>
      <c r="M14970">
        <v>5.6</v>
      </c>
      <c r="P14970" s="29">
        <f t="shared" si="583"/>
        <v>0.76666666666666661</v>
      </c>
    </row>
    <row r="14971" spans="1:16" hidden="1" x14ac:dyDescent="0.25">
      <c r="A14971">
        <v>196885404</v>
      </c>
      <c r="B14971">
        <v>803401</v>
      </c>
      <c r="C14971" t="s">
        <v>318</v>
      </c>
      <c r="D14971">
        <v>2021754</v>
      </c>
      <c r="E14971" t="s">
        <v>216</v>
      </c>
      <c r="F14971" t="s">
        <v>214</v>
      </c>
      <c r="G14971" t="s">
        <v>215</v>
      </c>
      <c r="H14971">
        <v>2</v>
      </c>
      <c r="I14971">
        <v>2017</v>
      </c>
      <c r="J14971">
        <v>1</v>
      </c>
      <c r="L14971">
        <v>23092900</v>
      </c>
      <c r="M14971">
        <v>5.6</v>
      </c>
      <c r="P14971" s="29">
        <f t="shared" si="583"/>
        <v>0.76666666666666661</v>
      </c>
    </row>
    <row r="14972" spans="1:16" hidden="1" x14ac:dyDescent="0.25">
      <c r="A14972">
        <v>196885404</v>
      </c>
      <c r="B14972">
        <v>803401</v>
      </c>
      <c r="C14972" t="s">
        <v>318</v>
      </c>
      <c r="D14972">
        <v>2021602</v>
      </c>
      <c r="E14972" t="s">
        <v>242</v>
      </c>
      <c r="F14972" t="s">
        <v>214</v>
      </c>
      <c r="G14972" t="s">
        <v>215</v>
      </c>
      <c r="H14972">
        <v>2</v>
      </c>
      <c r="I14972">
        <v>2017</v>
      </c>
      <c r="J14972">
        <v>1</v>
      </c>
      <c r="L14972">
        <v>23095499</v>
      </c>
      <c r="M14972">
        <v>5.9</v>
      </c>
      <c r="P14972" s="29">
        <f t="shared" si="583"/>
        <v>0.81666666666666676</v>
      </c>
    </row>
    <row r="14973" spans="1:16" hidden="1" x14ac:dyDescent="0.25">
      <c r="A14973">
        <v>196885404</v>
      </c>
      <c r="B14973">
        <v>803401</v>
      </c>
      <c r="C14973" t="s">
        <v>318</v>
      </c>
      <c r="D14973">
        <v>2005117</v>
      </c>
      <c r="E14973" t="s">
        <v>220</v>
      </c>
      <c r="F14973" t="s">
        <v>214</v>
      </c>
      <c r="G14973" t="s">
        <v>215</v>
      </c>
      <c r="H14973">
        <v>2</v>
      </c>
      <c r="I14973">
        <v>2017</v>
      </c>
      <c r="J14973">
        <v>1</v>
      </c>
      <c r="L14973">
        <v>23091397</v>
      </c>
      <c r="M14973">
        <v>6.4</v>
      </c>
      <c r="P14973" s="29">
        <f t="shared" si="583"/>
        <v>0.9</v>
      </c>
    </row>
    <row r="14974" spans="1:16" hidden="1" x14ac:dyDescent="0.25">
      <c r="A14974">
        <v>196885404</v>
      </c>
      <c r="B14974">
        <v>803401</v>
      </c>
      <c r="C14974" t="s">
        <v>318</v>
      </c>
      <c r="D14974">
        <v>2005131</v>
      </c>
      <c r="E14974" t="s">
        <v>228</v>
      </c>
      <c r="F14974" t="s">
        <v>214</v>
      </c>
      <c r="G14974" t="s">
        <v>215</v>
      </c>
      <c r="H14974">
        <v>2</v>
      </c>
      <c r="I14974">
        <v>2017</v>
      </c>
      <c r="J14974">
        <v>1</v>
      </c>
      <c r="L14974">
        <v>23093316</v>
      </c>
      <c r="M14974">
        <v>5.6</v>
      </c>
      <c r="P14974" s="29">
        <f t="shared" si="583"/>
        <v>0.76666666666666661</v>
      </c>
    </row>
    <row r="14975" spans="1:16" hidden="1" x14ac:dyDescent="0.25">
      <c r="A14975">
        <v>196885404</v>
      </c>
      <c r="B14975">
        <v>803401</v>
      </c>
      <c r="C14975" t="s">
        <v>318</v>
      </c>
      <c r="D14975">
        <v>2004099</v>
      </c>
      <c r="E14975" t="s">
        <v>245</v>
      </c>
      <c r="F14975" t="s">
        <v>214</v>
      </c>
      <c r="G14975" t="s">
        <v>215</v>
      </c>
      <c r="H14975">
        <v>2</v>
      </c>
      <c r="I14975">
        <v>2017</v>
      </c>
      <c r="J14975">
        <v>1</v>
      </c>
      <c r="L14975">
        <v>23092382</v>
      </c>
      <c r="M14975">
        <v>4.7</v>
      </c>
      <c r="P14975" s="29">
        <f t="shared" si="583"/>
        <v>0.6166666666666667</v>
      </c>
    </row>
    <row r="14976" spans="1:16" hidden="1" x14ac:dyDescent="0.25">
      <c r="A14976">
        <v>196885404</v>
      </c>
      <c r="B14976">
        <v>803401</v>
      </c>
      <c r="C14976" t="s">
        <v>318</v>
      </c>
      <c r="D14976">
        <v>2019271</v>
      </c>
      <c r="E14976" t="s">
        <v>236</v>
      </c>
      <c r="F14976" t="s">
        <v>214</v>
      </c>
      <c r="G14976" t="s">
        <v>215</v>
      </c>
      <c r="H14976">
        <v>2</v>
      </c>
      <c r="I14976">
        <v>2017</v>
      </c>
      <c r="J14976">
        <v>2</v>
      </c>
      <c r="M14976" t="s">
        <v>232</v>
      </c>
      <c r="N14976" t="s">
        <v>231</v>
      </c>
      <c r="P14976" s="29" t="str">
        <f t="shared" si="583"/>
        <v>CVL</v>
      </c>
    </row>
    <row r="14977" spans="1:16" hidden="1" x14ac:dyDescent="0.25">
      <c r="A14977">
        <v>196885404</v>
      </c>
      <c r="B14977">
        <v>803401</v>
      </c>
      <c r="C14977" t="s">
        <v>318</v>
      </c>
      <c r="D14977">
        <v>2019272</v>
      </c>
      <c r="E14977" t="s">
        <v>249</v>
      </c>
      <c r="F14977" t="s">
        <v>214</v>
      </c>
      <c r="G14977" t="s">
        <v>215</v>
      </c>
      <c r="H14977">
        <v>2</v>
      </c>
      <c r="I14977">
        <v>2017</v>
      </c>
      <c r="J14977">
        <v>2</v>
      </c>
      <c r="M14977" t="s">
        <v>232</v>
      </c>
      <c r="N14977" t="s">
        <v>231</v>
      </c>
      <c r="P14977" s="29" t="str">
        <f t="shared" si="583"/>
        <v>CVL</v>
      </c>
    </row>
    <row r="14978" spans="1:16" hidden="1" x14ac:dyDescent="0.25">
      <c r="A14978">
        <v>196885404</v>
      </c>
      <c r="B14978">
        <v>803401</v>
      </c>
      <c r="C14978" t="s">
        <v>318</v>
      </c>
      <c r="D14978">
        <v>2019273</v>
      </c>
      <c r="E14978" t="s">
        <v>248</v>
      </c>
      <c r="F14978" t="s">
        <v>214</v>
      </c>
      <c r="G14978" t="s">
        <v>215</v>
      </c>
      <c r="H14978">
        <v>2</v>
      </c>
      <c r="I14978">
        <v>2017</v>
      </c>
      <c r="J14978">
        <v>2</v>
      </c>
      <c r="M14978" t="s">
        <v>232</v>
      </c>
      <c r="N14978" t="s">
        <v>231</v>
      </c>
      <c r="P14978" s="29" t="str">
        <f t="shared" si="583"/>
        <v>CVL</v>
      </c>
    </row>
    <row r="14979" spans="1:16" hidden="1" x14ac:dyDescent="0.25">
      <c r="A14979">
        <v>196885404</v>
      </c>
      <c r="B14979">
        <v>803401</v>
      </c>
      <c r="C14979" t="s">
        <v>318</v>
      </c>
      <c r="D14979">
        <v>2021596</v>
      </c>
      <c r="E14979" t="s">
        <v>294</v>
      </c>
      <c r="F14979" t="s">
        <v>214</v>
      </c>
      <c r="G14979" t="s">
        <v>215</v>
      </c>
      <c r="H14979">
        <v>2</v>
      </c>
      <c r="I14979">
        <v>2017</v>
      </c>
      <c r="J14979">
        <v>2</v>
      </c>
      <c r="L14979">
        <v>23101186</v>
      </c>
      <c r="M14979">
        <v>4.3</v>
      </c>
      <c r="P14979" s="29">
        <f t="shared" si="583"/>
        <v>0.54999999999999993</v>
      </c>
    </row>
    <row r="14980" spans="1:16" hidden="1" x14ac:dyDescent="0.25">
      <c r="A14980">
        <v>196885404</v>
      </c>
      <c r="B14980">
        <v>803401</v>
      </c>
      <c r="C14980" t="s">
        <v>318</v>
      </c>
      <c r="D14980">
        <v>2021781</v>
      </c>
      <c r="E14980" t="s">
        <v>235</v>
      </c>
      <c r="F14980" t="s">
        <v>214</v>
      </c>
      <c r="G14980" t="s">
        <v>215</v>
      </c>
      <c r="H14980">
        <v>2</v>
      </c>
      <c r="I14980">
        <v>2017</v>
      </c>
      <c r="J14980">
        <v>2</v>
      </c>
      <c r="L14980">
        <v>23101189</v>
      </c>
      <c r="M14980">
        <v>6</v>
      </c>
      <c r="P14980" s="29">
        <f t="shared" si="583"/>
        <v>0.83333333333333337</v>
      </c>
    </row>
    <row r="14981" spans="1:16" hidden="1" x14ac:dyDescent="0.25">
      <c r="A14981">
        <v>196885404</v>
      </c>
      <c r="B14981">
        <v>803401</v>
      </c>
      <c r="C14981" t="s">
        <v>318</v>
      </c>
      <c r="D14981">
        <v>2021638</v>
      </c>
      <c r="E14981" t="s">
        <v>250</v>
      </c>
      <c r="F14981" t="s">
        <v>214</v>
      </c>
      <c r="G14981" t="s">
        <v>215</v>
      </c>
      <c r="H14981">
        <v>2</v>
      </c>
      <c r="I14981">
        <v>2017</v>
      </c>
      <c r="J14981">
        <v>2</v>
      </c>
      <c r="L14981">
        <v>23101182</v>
      </c>
      <c r="M14981">
        <v>6</v>
      </c>
      <c r="P14981" s="29">
        <f t="shared" si="583"/>
        <v>0.83333333333333337</v>
      </c>
    </row>
    <row r="14982" spans="1:16" hidden="1" x14ac:dyDescent="0.25">
      <c r="A14982">
        <v>196885404</v>
      </c>
      <c r="B14982">
        <v>803401</v>
      </c>
      <c r="C14982" t="s">
        <v>318</v>
      </c>
      <c r="D14982">
        <v>2021756</v>
      </c>
      <c r="E14982" t="s">
        <v>253</v>
      </c>
      <c r="F14982" t="s">
        <v>214</v>
      </c>
      <c r="G14982" t="s">
        <v>215</v>
      </c>
      <c r="H14982">
        <v>2</v>
      </c>
      <c r="I14982">
        <v>2017</v>
      </c>
      <c r="J14982">
        <v>2</v>
      </c>
      <c r="L14982">
        <v>23101097</v>
      </c>
      <c r="M14982">
        <v>5.3</v>
      </c>
      <c r="P14982" s="29">
        <f t="shared" si="583"/>
        <v>0.71666666666666667</v>
      </c>
    </row>
    <row r="14983" spans="1:16" hidden="1" x14ac:dyDescent="0.25">
      <c r="A14983">
        <v>196885404</v>
      </c>
      <c r="B14983">
        <v>803401</v>
      </c>
      <c r="C14983" t="s">
        <v>318</v>
      </c>
      <c r="D14983">
        <v>2005120</v>
      </c>
      <c r="E14983" t="s">
        <v>293</v>
      </c>
      <c r="F14983" t="s">
        <v>214</v>
      </c>
      <c r="G14983" t="s">
        <v>215</v>
      </c>
      <c r="H14983">
        <v>2</v>
      </c>
      <c r="I14983">
        <v>2017</v>
      </c>
      <c r="J14983">
        <v>2</v>
      </c>
      <c r="L14983">
        <v>23097529</v>
      </c>
      <c r="M14983">
        <v>5.4</v>
      </c>
      <c r="P14983" s="29">
        <f t="shared" si="583"/>
        <v>0.73333333333333339</v>
      </c>
    </row>
    <row r="14984" spans="1:16" hidden="1" x14ac:dyDescent="0.25">
      <c r="A14984">
        <v>196885404</v>
      </c>
      <c r="B14984">
        <v>803401</v>
      </c>
      <c r="C14984" t="s">
        <v>318</v>
      </c>
      <c r="D14984">
        <v>2021763</v>
      </c>
      <c r="E14984" t="s">
        <v>298</v>
      </c>
      <c r="F14984" t="s">
        <v>214</v>
      </c>
      <c r="G14984" t="s">
        <v>215</v>
      </c>
      <c r="H14984">
        <v>2</v>
      </c>
      <c r="I14984">
        <v>2017</v>
      </c>
      <c r="J14984">
        <v>2</v>
      </c>
      <c r="L14984">
        <v>23097795</v>
      </c>
      <c r="M14984">
        <v>5.0999999999999996</v>
      </c>
      <c r="P14984" s="29">
        <f t="shared" si="583"/>
        <v>0.68333333333333324</v>
      </c>
    </row>
    <row r="14985" spans="1:16" hidden="1" x14ac:dyDescent="0.25">
      <c r="A14985">
        <v>196885404</v>
      </c>
      <c r="B14985">
        <v>803401</v>
      </c>
      <c r="C14985" t="s">
        <v>318</v>
      </c>
      <c r="D14985">
        <v>2021993</v>
      </c>
      <c r="E14985" t="s">
        <v>256</v>
      </c>
      <c r="F14985" t="s">
        <v>214</v>
      </c>
      <c r="G14985" t="s">
        <v>215</v>
      </c>
      <c r="H14985">
        <v>3</v>
      </c>
      <c r="I14985">
        <v>2017</v>
      </c>
      <c r="J14985">
        <v>2</v>
      </c>
      <c r="L14985">
        <v>23097537</v>
      </c>
      <c r="M14985">
        <v>3.6</v>
      </c>
      <c r="P14985" s="29">
        <f t="shared" si="583"/>
        <v>0.43333333333333335</v>
      </c>
    </row>
    <row r="14986" spans="1:16" hidden="1" x14ac:dyDescent="0.25">
      <c r="A14986">
        <v>196885404</v>
      </c>
      <c r="B14986">
        <v>803401</v>
      </c>
      <c r="C14986" t="s">
        <v>318</v>
      </c>
      <c r="D14986">
        <v>2021640</v>
      </c>
      <c r="E14986" t="s">
        <v>227</v>
      </c>
      <c r="F14986" t="s">
        <v>214</v>
      </c>
      <c r="G14986" t="s">
        <v>215</v>
      </c>
      <c r="H14986">
        <v>2</v>
      </c>
      <c r="I14986">
        <v>2018</v>
      </c>
      <c r="J14986">
        <v>1</v>
      </c>
      <c r="L14986">
        <v>23108119</v>
      </c>
      <c r="M14986">
        <v>5.3</v>
      </c>
      <c r="P14986" s="29">
        <f t="shared" si="583"/>
        <v>0.71666666666666667</v>
      </c>
    </row>
    <row r="14987" spans="1:16" hidden="1" x14ac:dyDescent="0.25">
      <c r="A14987">
        <v>196885404</v>
      </c>
      <c r="B14987">
        <v>803401</v>
      </c>
      <c r="C14987" t="s">
        <v>318</v>
      </c>
      <c r="D14987">
        <v>2021679</v>
      </c>
      <c r="E14987" t="s">
        <v>259</v>
      </c>
      <c r="F14987" t="s">
        <v>214</v>
      </c>
      <c r="G14987" t="s">
        <v>215</v>
      </c>
      <c r="H14987">
        <v>2</v>
      </c>
      <c r="I14987">
        <v>2018</v>
      </c>
      <c r="J14987">
        <v>1</v>
      </c>
      <c r="L14987">
        <v>23108211</v>
      </c>
      <c r="M14987">
        <v>5.9</v>
      </c>
      <c r="P14987" s="29">
        <f t="shared" si="583"/>
        <v>0.81666666666666676</v>
      </c>
    </row>
    <row r="14988" spans="1:16" hidden="1" x14ac:dyDescent="0.25">
      <c r="A14988">
        <v>196885404</v>
      </c>
      <c r="B14988">
        <v>803401</v>
      </c>
      <c r="C14988" t="s">
        <v>318</v>
      </c>
      <c r="D14988">
        <v>2021874</v>
      </c>
      <c r="E14988" t="s">
        <v>226</v>
      </c>
      <c r="F14988" t="s">
        <v>214</v>
      </c>
      <c r="G14988" t="s">
        <v>215</v>
      </c>
      <c r="H14988">
        <v>2</v>
      </c>
      <c r="I14988">
        <v>2018</v>
      </c>
      <c r="J14988">
        <v>1</v>
      </c>
      <c r="L14988">
        <v>23107712</v>
      </c>
      <c r="M14988">
        <v>5.2</v>
      </c>
      <c r="P14988" s="29">
        <f t="shared" si="583"/>
        <v>0.70000000000000007</v>
      </c>
    </row>
    <row r="14989" spans="1:16" hidden="1" x14ac:dyDescent="0.25">
      <c r="A14989">
        <v>196885404</v>
      </c>
      <c r="B14989">
        <v>803401</v>
      </c>
      <c r="C14989" t="s">
        <v>318</v>
      </c>
      <c r="D14989">
        <v>2021993</v>
      </c>
      <c r="E14989" t="s">
        <v>256</v>
      </c>
      <c r="F14989" t="s">
        <v>214</v>
      </c>
      <c r="G14989" t="s">
        <v>215</v>
      </c>
      <c r="H14989">
        <v>2</v>
      </c>
      <c r="I14989">
        <v>2018</v>
      </c>
      <c r="J14989">
        <v>1</v>
      </c>
      <c r="L14989">
        <v>23107716</v>
      </c>
      <c r="M14989">
        <v>6.1</v>
      </c>
      <c r="P14989" s="29">
        <f t="shared" si="583"/>
        <v>0.85</v>
      </c>
    </row>
    <row r="14990" spans="1:16" hidden="1" x14ac:dyDescent="0.25">
      <c r="A14990">
        <v>196885404</v>
      </c>
      <c r="B14990">
        <v>803401</v>
      </c>
      <c r="C14990" t="s">
        <v>318</v>
      </c>
      <c r="D14990">
        <v>2004591</v>
      </c>
      <c r="E14990" t="s">
        <v>271</v>
      </c>
      <c r="F14990" t="s">
        <v>214</v>
      </c>
      <c r="G14990" t="s">
        <v>215</v>
      </c>
      <c r="H14990">
        <v>2</v>
      </c>
      <c r="I14990">
        <v>2018</v>
      </c>
      <c r="J14990">
        <v>2</v>
      </c>
      <c r="L14990">
        <v>23115874</v>
      </c>
      <c r="M14990">
        <v>5.8</v>
      </c>
      <c r="P14990" s="29">
        <f t="shared" si="583"/>
        <v>0.79999999999999993</v>
      </c>
    </row>
    <row r="14991" spans="1:16" hidden="1" x14ac:dyDescent="0.25">
      <c r="A14991">
        <v>196885404</v>
      </c>
      <c r="B14991">
        <v>803401</v>
      </c>
      <c r="C14991" t="s">
        <v>318</v>
      </c>
      <c r="D14991">
        <v>2021787</v>
      </c>
      <c r="E14991" t="s">
        <v>292</v>
      </c>
      <c r="F14991" t="s">
        <v>214</v>
      </c>
      <c r="G14991" t="s">
        <v>215</v>
      </c>
      <c r="H14991">
        <v>2</v>
      </c>
      <c r="I14991">
        <v>2018</v>
      </c>
      <c r="J14991">
        <v>2</v>
      </c>
      <c r="L14991">
        <v>23115872</v>
      </c>
      <c r="M14991">
        <v>4</v>
      </c>
      <c r="P14991" s="29">
        <f t="shared" si="583"/>
        <v>0.5</v>
      </c>
    </row>
    <row r="14992" spans="1:16" hidden="1" x14ac:dyDescent="0.25">
      <c r="A14992">
        <v>196885404</v>
      </c>
      <c r="B14992">
        <v>803401</v>
      </c>
      <c r="C14992" t="s">
        <v>318</v>
      </c>
      <c r="D14992">
        <v>2021725</v>
      </c>
      <c r="E14992" t="s">
        <v>257</v>
      </c>
      <c r="F14992" t="s">
        <v>214</v>
      </c>
      <c r="G14992" t="s">
        <v>215</v>
      </c>
      <c r="H14992">
        <v>2</v>
      </c>
      <c r="I14992">
        <v>2018</v>
      </c>
      <c r="J14992">
        <v>2</v>
      </c>
      <c r="L14992">
        <v>23115855</v>
      </c>
      <c r="M14992">
        <v>5.6</v>
      </c>
      <c r="P14992" s="29">
        <f t="shared" si="583"/>
        <v>0.76666666666666661</v>
      </c>
    </row>
    <row r="14993" spans="1:16" hidden="1" x14ac:dyDescent="0.25">
      <c r="A14993">
        <v>196885404</v>
      </c>
      <c r="B14993">
        <v>803401</v>
      </c>
      <c r="C14993" t="s">
        <v>318</v>
      </c>
      <c r="D14993">
        <v>2021591</v>
      </c>
      <c r="E14993" t="s">
        <v>240</v>
      </c>
      <c r="F14993" t="s">
        <v>214</v>
      </c>
      <c r="G14993" t="s">
        <v>215</v>
      </c>
      <c r="H14993">
        <v>2</v>
      </c>
      <c r="I14993">
        <v>2018</v>
      </c>
      <c r="J14993">
        <v>2</v>
      </c>
      <c r="L14993">
        <v>23115890</v>
      </c>
      <c r="M14993">
        <v>5.3</v>
      </c>
      <c r="P14993" s="29">
        <f t="shared" si="583"/>
        <v>0.71666666666666667</v>
      </c>
    </row>
    <row r="14994" spans="1:16" hidden="1" x14ac:dyDescent="0.25">
      <c r="A14994">
        <v>196885404</v>
      </c>
      <c r="B14994">
        <v>803401</v>
      </c>
      <c r="C14994" t="s">
        <v>318</v>
      </c>
      <c r="D14994">
        <v>2021750</v>
      </c>
      <c r="E14994" t="s">
        <v>296</v>
      </c>
      <c r="F14994" t="s">
        <v>214</v>
      </c>
      <c r="G14994" t="s">
        <v>215</v>
      </c>
      <c r="H14994">
        <v>2</v>
      </c>
      <c r="I14994">
        <v>2018</v>
      </c>
      <c r="J14994">
        <v>2</v>
      </c>
      <c r="L14994">
        <v>23115845</v>
      </c>
      <c r="M14994">
        <v>5</v>
      </c>
      <c r="P14994" s="29">
        <f t="shared" si="583"/>
        <v>0.66666666666666663</v>
      </c>
    </row>
    <row r="14995" spans="1:16" hidden="1" x14ac:dyDescent="0.25">
      <c r="A14995">
        <v>196885404</v>
      </c>
      <c r="B14995">
        <v>803401</v>
      </c>
      <c r="C14995" t="s">
        <v>318</v>
      </c>
      <c r="D14995">
        <v>2004752</v>
      </c>
      <c r="E14995" t="s">
        <v>290</v>
      </c>
      <c r="F14995" t="s">
        <v>214</v>
      </c>
      <c r="G14995" t="s">
        <v>215</v>
      </c>
      <c r="H14995">
        <v>2</v>
      </c>
      <c r="I14995">
        <v>2018</v>
      </c>
      <c r="J14995">
        <v>2</v>
      </c>
      <c r="L14995">
        <v>23115876</v>
      </c>
      <c r="M14995">
        <v>5.6</v>
      </c>
      <c r="P14995" s="29">
        <f t="shared" si="583"/>
        <v>0.76666666666666661</v>
      </c>
    </row>
    <row r="14996" spans="1:16" hidden="1" x14ac:dyDescent="0.25">
      <c r="A14996">
        <v>196885404</v>
      </c>
      <c r="B14996">
        <v>803401</v>
      </c>
      <c r="C14996" t="s">
        <v>318</v>
      </c>
      <c r="D14996">
        <v>2024862</v>
      </c>
      <c r="E14996" t="s">
        <v>289</v>
      </c>
      <c r="F14996" t="s">
        <v>214</v>
      </c>
      <c r="G14996" t="s">
        <v>215</v>
      </c>
      <c r="H14996">
        <v>2</v>
      </c>
      <c r="I14996">
        <v>2019</v>
      </c>
      <c r="J14996">
        <v>1</v>
      </c>
      <c r="L14996">
        <v>23119873</v>
      </c>
      <c r="M14996">
        <v>5.9</v>
      </c>
      <c r="P14996" s="29">
        <f t="shared" si="583"/>
        <v>0.81666666666666676</v>
      </c>
    </row>
    <row r="14997" spans="1:16" hidden="1" x14ac:dyDescent="0.25">
      <c r="A14997">
        <v>196885404</v>
      </c>
      <c r="B14997">
        <v>803401</v>
      </c>
      <c r="C14997" t="s">
        <v>318</v>
      </c>
      <c r="D14997">
        <v>2021723</v>
      </c>
      <c r="E14997" t="s">
        <v>299</v>
      </c>
      <c r="F14997" t="s">
        <v>214</v>
      </c>
      <c r="G14997" t="s">
        <v>215</v>
      </c>
      <c r="H14997">
        <v>2</v>
      </c>
      <c r="I14997">
        <v>2019</v>
      </c>
      <c r="J14997">
        <v>1</v>
      </c>
      <c r="L14997">
        <v>23123925</v>
      </c>
      <c r="M14997">
        <v>5.4</v>
      </c>
      <c r="P14997" s="29">
        <f t="shared" si="583"/>
        <v>0.73333333333333339</v>
      </c>
    </row>
    <row r="14998" spans="1:16" hidden="1" x14ac:dyDescent="0.25">
      <c r="A14998">
        <v>196885404</v>
      </c>
      <c r="B14998">
        <v>803401</v>
      </c>
      <c r="C14998" t="s">
        <v>318</v>
      </c>
      <c r="D14998">
        <v>2004586</v>
      </c>
      <c r="E14998" t="s">
        <v>325</v>
      </c>
      <c r="F14998" t="s">
        <v>214</v>
      </c>
      <c r="G14998" t="s">
        <v>215</v>
      </c>
      <c r="H14998">
        <v>2</v>
      </c>
      <c r="I14998">
        <v>2019</v>
      </c>
      <c r="J14998">
        <v>1</v>
      </c>
      <c r="L14998">
        <v>23120019</v>
      </c>
      <c r="M14998">
        <v>5.0999999999999996</v>
      </c>
      <c r="P14998" s="29">
        <f t="shared" si="583"/>
        <v>0.68333333333333324</v>
      </c>
    </row>
    <row r="14999" spans="1:16" hidden="1" x14ac:dyDescent="0.25">
      <c r="A14999">
        <v>196885404</v>
      </c>
      <c r="B14999">
        <v>803401</v>
      </c>
      <c r="C14999" t="s">
        <v>318</v>
      </c>
      <c r="D14999">
        <v>2021615</v>
      </c>
      <c r="E14999" t="s">
        <v>255</v>
      </c>
      <c r="F14999" t="s">
        <v>214</v>
      </c>
      <c r="G14999" t="s">
        <v>215</v>
      </c>
      <c r="H14999">
        <v>2</v>
      </c>
      <c r="I14999">
        <v>2019</v>
      </c>
      <c r="J14999">
        <v>1</v>
      </c>
      <c r="L14999">
        <v>23120231</v>
      </c>
      <c r="M14999">
        <v>4.4000000000000004</v>
      </c>
      <c r="P14999" s="29">
        <f t="shared" si="583"/>
        <v>0.56666666666666676</v>
      </c>
    </row>
    <row r="15000" spans="1:16" hidden="1" x14ac:dyDescent="0.25">
      <c r="A15000">
        <v>196885404</v>
      </c>
      <c r="B15000">
        <v>803401</v>
      </c>
      <c r="C15000" t="s">
        <v>318</v>
      </c>
      <c r="D15000">
        <v>2021865</v>
      </c>
      <c r="E15000" t="s">
        <v>301</v>
      </c>
      <c r="F15000" t="s">
        <v>214</v>
      </c>
      <c r="G15000" t="s">
        <v>215</v>
      </c>
      <c r="H15000">
        <v>2</v>
      </c>
      <c r="I15000">
        <v>2019</v>
      </c>
      <c r="J15000">
        <v>1</v>
      </c>
      <c r="L15000">
        <v>23119973</v>
      </c>
      <c r="M15000">
        <v>5</v>
      </c>
      <c r="P15000" s="29">
        <f t="shared" si="583"/>
        <v>0.66666666666666663</v>
      </c>
    </row>
    <row r="15001" spans="1:16" hidden="1" x14ac:dyDescent="0.25">
      <c r="A15001">
        <v>196885404</v>
      </c>
      <c r="B15001">
        <v>803401</v>
      </c>
      <c r="C15001" t="s">
        <v>318</v>
      </c>
      <c r="D15001">
        <v>2004587</v>
      </c>
      <c r="E15001" t="s">
        <v>288</v>
      </c>
      <c r="F15001" t="s">
        <v>214</v>
      </c>
      <c r="G15001" t="s">
        <v>215</v>
      </c>
      <c r="H15001">
        <v>2</v>
      </c>
      <c r="I15001">
        <v>2019</v>
      </c>
      <c r="J15001">
        <v>1</v>
      </c>
      <c r="L15001">
        <v>23120022</v>
      </c>
      <c r="M15001">
        <v>5.5</v>
      </c>
      <c r="P15001" s="29">
        <f t="shared" si="583"/>
        <v>0.75</v>
      </c>
    </row>
    <row r="15002" spans="1:16" hidden="1" x14ac:dyDescent="0.25">
      <c r="A15002">
        <v>196885404</v>
      </c>
      <c r="B15002">
        <v>803401</v>
      </c>
      <c r="C15002" t="s">
        <v>318</v>
      </c>
      <c r="D15002">
        <v>2021631</v>
      </c>
      <c r="E15002" t="s">
        <v>302</v>
      </c>
      <c r="F15002" t="s">
        <v>214</v>
      </c>
      <c r="G15002" t="s">
        <v>215</v>
      </c>
      <c r="H15002">
        <v>2</v>
      </c>
      <c r="I15002">
        <v>2019</v>
      </c>
      <c r="J15002">
        <v>1</v>
      </c>
      <c r="L15002">
        <v>23123877</v>
      </c>
      <c r="M15002">
        <v>5.0999999999999996</v>
      </c>
      <c r="P15002" s="29">
        <f t="shared" si="583"/>
        <v>0.68333333333333324</v>
      </c>
    </row>
    <row r="15003" spans="1:16" hidden="1" x14ac:dyDescent="0.25">
      <c r="A15003">
        <v>196885404</v>
      </c>
      <c r="B15003">
        <v>803401</v>
      </c>
      <c r="C15003" t="s">
        <v>318</v>
      </c>
      <c r="D15003">
        <v>2024863</v>
      </c>
      <c r="E15003" t="s">
        <v>304</v>
      </c>
      <c r="F15003" t="s">
        <v>214</v>
      </c>
      <c r="G15003" t="s">
        <v>215</v>
      </c>
      <c r="H15003">
        <v>1</v>
      </c>
      <c r="I15003">
        <v>2019</v>
      </c>
      <c r="J15003">
        <v>2</v>
      </c>
      <c r="L15003">
        <v>23129796</v>
      </c>
      <c r="P15003" s="29" t="str">
        <f t="shared" si="583"/>
        <v>NULL</v>
      </c>
    </row>
    <row r="15004" spans="1:16" hidden="1" x14ac:dyDescent="0.25">
      <c r="A15004">
        <v>196885404</v>
      </c>
      <c r="B15004">
        <v>803401</v>
      </c>
      <c r="C15004" t="s">
        <v>318</v>
      </c>
      <c r="D15004">
        <v>2004597</v>
      </c>
      <c r="E15004" t="s">
        <v>279</v>
      </c>
      <c r="F15004" t="s">
        <v>214</v>
      </c>
      <c r="G15004" t="s">
        <v>215</v>
      </c>
      <c r="H15004">
        <v>1</v>
      </c>
      <c r="I15004">
        <v>2019</v>
      </c>
      <c r="J15004">
        <v>2</v>
      </c>
      <c r="L15004">
        <v>23129794</v>
      </c>
      <c r="P15004" s="29" t="str">
        <f t="shared" si="583"/>
        <v>NULL</v>
      </c>
    </row>
    <row r="15005" spans="1:16" hidden="1" x14ac:dyDescent="0.25">
      <c r="A15005">
        <v>196885404</v>
      </c>
      <c r="B15005">
        <v>803401</v>
      </c>
      <c r="C15005" t="s">
        <v>318</v>
      </c>
      <c r="D15005">
        <v>2021661</v>
      </c>
      <c r="E15005" t="s">
        <v>305</v>
      </c>
      <c r="F15005" t="s">
        <v>214</v>
      </c>
      <c r="G15005" t="s">
        <v>215</v>
      </c>
      <c r="H15005">
        <v>1</v>
      </c>
      <c r="I15005">
        <v>2019</v>
      </c>
      <c r="J15005">
        <v>2</v>
      </c>
      <c r="L15005">
        <v>23129798</v>
      </c>
      <c r="P15005" s="29" t="str">
        <f t="shared" si="583"/>
        <v>NULL</v>
      </c>
    </row>
    <row r="15006" spans="1:16" hidden="1" x14ac:dyDescent="0.25">
      <c r="A15006">
        <v>196885404</v>
      </c>
      <c r="B15006">
        <v>803401</v>
      </c>
      <c r="C15006" t="s">
        <v>318</v>
      </c>
      <c r="D15006">
        <v>2021716</v>
      </c>
      <c r="E15006" t="s">
        <v>291</v>
      </c>
      <c r="F15006" t="s">
        <v>214</v>
      </c>
      <c r="G15006" t="s">
        <v>215</v>
      </c>
      <c r="H15006">
        <v>1</v>
      </c>
      <c r="I15006">
        <v>2019</v>
      </c>
      <c r="J15006">
        <v>2</v>
      </c>
      <c r="L15006">
        <v>23129800</v>
      </c>
      <c r="P15006" s="29" t="str">
        <f t="shared" si="583"/>
        <v>NULL</v>
      </c>
    </row>
    <row r="15007" spans="1:16" hidden="1" x14ac:dyDescent="0.25">
      <c r="A15007">
        <v>196885404</v>
      </c>
      <c r="B15007">
        <v>803401</v>
      </c>
      <c r="C15007" t="s">
        <v>318</v>
      </c>
      <c r="D15007">
        <v>2021744</v>
      </c>
      <c r="E15007" t="s">
        <v>262</v>
      </c>
      <c r="F15007" t="s">
        <v>214</v>
      </c>
      <c r="G15007" t="s">
        <v>215</v>
      </c>
      <c r="H15007">
        <v>1</v>
      </c>
      <c r="I15007">
        <v>2019</v>
      </c>
      <c r="J15007">
        <v>2</v>
      </c>
      <c r="L15007">
        <v>23120240</v>
      </c>
      <c r="P15007" s="29" t="str">
        <f t="shared" si="583"/>
        <v>NULL</v>
      </c>
    </row>
    <row r="15008" spans="1:16" hidden="1" x14ac:dyDescent="0.25">
      <c r="A15008">
        <v>196885404</v>
      </c>
      <c r="B15008">
        <v>803401</v>
      </c>
      <c r="C15008" t="s">
        <v>318</v>
      </c>
      <c r="D15008">
        <v>2021689</v>
      </c>
      <c r="E15008" t="s">
        <v>312</v>
      </c>
      <c r="F15008" t="s">
        <v>214</v>
      </c>
      <c r="G15008" t="s">
        <v>215</v>
      </c>
      <c r="H15008">
        <v>1</v>
      </c>
      <c r="I15008">
        <v>2019</v>
      </c>
      <c r="J15008">
        <v>2</v>
      </c>
      <c r="L15008">
        <v>23129810</v>
      </c>
      <c r="P15008" s="29" t="str">
        <f t="shared" si="583"/>
        <v>NULL</v>
      </c>
    </row>
    <row r="15009" spans="1:16" hidden="1" x14ac:dyDescent="0.25">
      <c r="A15009">
        <v>196885404</v>
      </c>
      <c r="B15009">
        <v>803401</v>
      </c>
      <c r="C15009" t="s">
        <v>318</v>
      </c>
      <c r="D15009">
        <v>2021671</v>
      </c>
      <c r="E15009" t="s">
        <v>303</v>
      </c>
      <c r="F15009" t="s">
        <v>214</v>
      </c>
      <c r="G15009" t="s">
        <v>215</v>
      </c>
      <c r="H15009">
        <v>1</v>
      </c>
      <c r="I15009">
        <v>2019</v>
      </c>
      <c r="J15009">
        <v>2</v>
      </c>
      <c r="L15009">
        <v>23130535</v>
      </c>
      <c r="P15009" s="29" t="str">
        <f t="shared" si="583"/>
        <v>NULL</v>
      </c>
    </row>
    <row r="15010" spans="1:16" hidden="1" x14ac:dyDescent="0.25">
      <c r="A15010">
        <v>196901965</v>
      </c>
      <c r="B15010">
        <v>803401</v>
      </c>
      <c r="C15010" t="s">
        <v>318</v>
      </c>
      <c r="D15010">
        <v>2005118</v>
      </c>
      <c r="E15010" t="s">
        <v>223</v>
      </c>
      <c r="F15010" t="s">
        <v>214</v>
      </c>
      <c r="G15010" t="s">
        <v>215</v>
      </c>
      <c r="H15010">
        <v>2</v>
      </c>
      <c r="I15010">
        <v>2016</v>
      </c>
      <c r="J15010">
        <v>1</v>
      </c>
      <c r="L15010">
        <v>23081294</v>
      </c>
      <c r="M15010">
        <v>4</v>
      </c>
      <c r="P15010" s="29">
        <f t="shared" si="583"/>
        <v>0.5</v>
      </c>
    </row>
    <row r="15011" spans="1:16" hidden="1" x14ac:dyDescent="0.25">
      <c r="A15011">
        <v>196901965</v>
      </c>
      <c r="B15011">
        <v>803401</v>
      </c>
      <c r="C15011" t="s">
        <v>318</v>
      </c>
      <c r="D15011">
        <v>2021754</v>
      </c>
      <c r="E15011" t="s">
        <v>216</v>
      </c>
      <c r="F15011" t="s">
        <v>214</v>
      </c>
      <c r="G15011" t="s">
        <v>215</v>
      </c>
      <c r="H15011">
        <v>2</v>
      </c>
      <c r="I15011">
        <v>2016</v>
      </c>
      <c r="J15011">
        <v>1</v>
      </c>
      <c r="L15011">
        <v>23081097</v>
      </c>
      <c r="M15011">
        <v>5.0999999999999996</v>
      </c>
      <c r="P15011" s="29">
        <f t="shared" si="583"/>
        <v>0.68333333333333324</v>
      </c>
    </row>
    <row r="15012" spans="1:16" hidden="1" x14ac:dyDescent="0.25">
      <c r="A15012">
        <v>196901965</v>
      </c>
      <c r="B15012">
        <v>803401</v>
      </c>
      <c r="C15012" t="s">
        <v>318</v>
      </c>
      <c r="D15012">
        <v>2005102</v>
      </c>
      <c r="E15012" t="s">
        <v>218</v>
      </c>
      <c r="F15012" t="s">
        <v>214</v>
      </c>
      <c r="G15012" t="s">
        <v>215</v>
      </c>
      <c r="H15012">
        <v>2</v>
      </c>
      <c r="I15012">
        <v>2016</v>
      </c>
      <c r="J15012">
        <v>1</v>
      </c>
      <c r="L15012">
        <v>23081383</v>
      </c>
      <c r="M15012">
        <v>4</v>
      </c>
      <c r="P15012" s="29">
        <f t="shared" ref="P15012:P15061" si="584">IF(AND(ISNUMBER(M15012),H15012&lt;&gt;4),(M15012-1)/6,IF(H15012=4,"DRP",IF(AND(H15012=3,M15012="NA"),"BAD",IF(AND(H15012=2),"CVL",IF(AND(H15012=1,ISBLANK(M15012)),"NULL","UNK")))))</f>
        <v>0.5</v>
      </c>
    </row>
    <row r="15013" spans="1:16" hidden="1" x14ac:dyDescent="0.25">
      <c r="A15013">
        <v>196901965</v>
      </c>
      <c r="B15013">
        <v>803401</v>
      </c>
      <c r="C15013" t="s">
        <v>318</v>
      </c>
      <c r="D15013">
        <v>2005099</v>
      </c>
      <c r="E15013" t="s">
        <v>217</v>
      </c>
      <c r="F15013" t="s">
        <v>214</v>
      </c>
      <c r="G15013" t="s">
        <v>215</v>
      </c>
      <c r="H15013">
        <v>2</v>
      </c>
      <c r="I15013">
        <v>2016</v>
      </c>
      <c r="J15013">
        <v>1</v>
      </c>
      <c r="L15013">
        <v>23081376</v>
      </c>
      <c r="M15013">
        <v>4.3</v>
      </c>
      <c r="P15013" s="29">
        <f t="shared" si="584"/>
        <v>0.54999999999999993</v>
      </c>
    </row>
    <row r="15014" spans="1:16" hidden="1" x14ac:dyDescent="0.25">
      <c r="A15014">
        <v>196901965</v>
      </c>
      <c r="B15014">
        <v>803401</v>
      </c>
      <c r="C15014" t="s">
        <v>318</v>
      </c>
      <c r="D15014">
        <v>2021600</v>
      </c>
      <c r="E15014" t="s">
        <v>219</v>
      </c>
      <c r="F15014" t="s">
        <v>214</v>
      </c>
      <c r="G15014" t="s">
        <v>215</v>
      </c>
      <c r="H15014">
        <v>2</v>
      </c>
      <c r="I15014">
        <v>2016</v>
      </c>
      <c r="J15014">
        <v>1</v>
      </c>
      <c r="L15014">
        <v>23081081</v>
      </c>
      <c r="M15014">
        <v>4.8</v>
      </c>
      <c r="P15014" s="29">
        <f t="shared" si="584"/>
        <v>0.6333333333333333</v>
      </c>
    </row>
    <row r="15015" spans="1:16" hidden="1" x14ac:dyDescent="0.25">
      <c r="A15015">
        <v>196901965</v>
      </c>
      <c r="B15015">
        <v>803401</v>
      </c>
      <c r="C15015" t="s">
        <v>318</v>
      </c>
      <c r="D15015">
        <v>2004098</v>
      </c>
      <c r="E15015" t="s">
        <v>213</v>
      </c>
      <c r="F15015" t="s">
        <v>214</v>
      </c>
      <c r="G15015" t="s">
        <v>215</v>
      </c>
      <c r="H15015">
        <v>2</v>
      </c>
      <c r="I15015">
        <v>2016</v>
      </c>
      <c r="J15015">
        <v>1</v>
      </c>
      <c r="L15015">
        <v>23081502</v>
      </c>
      <c r="M15015">
        <v>5.4</v>
      </c>
      <c r="P15015" s="29">
        <f t="shared" si="584"/>
        <v>0.73333333333333339</v>
      </c>
    </row>
    <row r="15016" spans="1:16" hidden="1" x14ac:dyDescent="0.25">
      <c r="A15016">
        <v>196901965</v>
      </c>
      <c r="B15016">
        <v>803401</v>
      </c>
      <c r="C15016" t="s">
        <v>318</v>
      </c>
      <c r="D15016">
        <v>2005131</v>
      </c>
      <c r="E15016" t="s">
        <v>228</v>
      </c>
      <c r="F15016" t="s">
        <v>214</v>
      </c>
      <c r="G15016" t="s">
        <v>215</v>
      </c>
      <c r="H15016">
        <v>4</v>
      </c>
      <c r="I15016">
        <v>2016</v>
      </c>
      <c r="J15016">
        <v>2</v>
      </c>
      <c r="L15016">
        <v>23086517</v>
      </c>
      <c r="P15016" s="29" t="str">
        <f t="shared" si="584"/>
        <v>DRP</v>
      </c>
    </row>
    <row r="15017" spans="1:16" hidden="1" x14ac:dyDescent="0.25">
      <c r="A15017">
        <v>196901965</v>
      </c>
      <c r="B15017">
        <v>803401</v>
      </c>
      <c r="C15017" t="s">
        <v>318</v>
      </c>
      <c r="D15017">
        <v>2021763</v>
      </c>
      <c r="E15017" t="s">
        <v>298</v>
      </c>
      <c r="F15017" t="s">
        <v>214</v>
      </c>
      <c r="G15017" t="s">
        <v>215</v>
      </c>
      <c r="H15017">
        <v>3</v>
      </c>
      <c r="I15017">
        <v>2016</v>
      </c>
      <c r="J15017">
        <v>2</v>
      </c>
      <c r="L15017">
        <v>23086846</v>
      </c>
      <c r="M15017">
        <v>3.2</v>
      </c>
      <c r="P15017" s="29">
        <f t="shared" si="584"/>
        <v>0.3666666666666667</v>
      </c>
    </row>
    <row r="15018" spans="1:16" hidden="1" x14ac:dyDescent="0.25">
      <c r="A15018">
        <v>196901965</v>
      </c>
      <c r="B15018">
        <v>803401</v>
      </c>
      <c r="C15018" t="s">
        <v>318</v>
      </c>
      <c r="D15018">
        <v>2005117</v>
      </c>
      <c r="E15018" t="s">
        <v>220</v>
      </c>
      <c r="F15018" t="s">
        <v>214</v>
      </c>
      <c r="G15018" t="s">
        <v>215</v>
      </c>
      <c r="H15018">
        <v>2</v>
      </c>
      <c r="I15018">
        <v>2016</v>
      </c>
      <c r="J15018">
        <v>2</v>
      </c>
      <c r="L15018">
        <v>23084479</v>
      </c>
      <c r="M15018">
        <v>4.4000000000000004</v>
      </c>
      <c r="P15018" s="29">
        <f t="shared" si="584"/>
        <v>0.56666666666666676</v>
      </c>
    </row>
    <row r="15019" spans="1:16" hidden="1" x14ac:dyDescent="0.25">
      <c r="A15019">
        <v>196901965</v>
      </c>
      <c r="B15019">
        <v>803401</v>
      </c>
      <c r="C15019" t="s">
        <v>318</v>
      </c>
      <c r="D15019">
        <v>2021756</v>
      </c>
      <c r="E15019" t="s">
        <v>253</v>
      </c>
      <c r="F15019" t="s">
        <v>214</v>
      </c>
      <c r="G15019" t="s">
        <v>215</v>
      </c>
      <c r="H15019">
        <v>3</v>
      </c>
      <c r="I15019">
        <v>2016</v>
      </c>
      <c r="J15019">
        <v>2</v>
      </c>
      <c r="L15019">
        <v>23086835</v>
      </c>
      <c r="M15019">
        <v>2</v>
      </c>
      <c r="P15019" s="29">
        <f t="shared" si="584"/>
        <v>0.16666666666666666</v>
      </c>
    </row>
    <row r="15020" spans="1:16" hidden="1" x14ac:dyDescent="0.25">
      <c r="A15020">
        <v>196901965</v>
      </c>
      <c r="B15020">
        <v>803401</v>
      </c>
      <c r="C15020" t="s">
        <v>318</v>
      </c>
      <c r="D15020">
        <v>2021602</v>
      </c>
      <c r="E15020" t="s">
        <v>242</v>
      </c>
      <c r="F15020" t="s">
        <v>214</v>
      </c>
      <c r="G15020" t="s">
        <v>215</v>
      </c>
      <c r="H15020">
        <v>3</v>
      </c>
      <c r="I15020">
        <v>2016</v>
      </c>
      <c r="J15020">
        <v>2</v>
      </c>
      <c r="L15020">
        <v>23086745</v>
      </c>
      <c r="M15020" t="s">
        <v>221</v>
      </c>
      <c r="P15020" s="29" t="str">
        <f t="shared" si="584"/>
        <v>BAD</v>
      </c>
    </row>
    <row r="15021" spans="1:16" hidden="1" x14ac:dyDescent="0.25">
      <c r="A15021">
        <v>196901965</v>
      </c>
      <c r="B15021">
        <v>803401</v>
      </c>
      <c r="C15021" t="s">
        <v>318</v>
      </c>
      <c r="D15021">
        <v>2021580</v>
      </c>
      <c r="E15021" t="s">
        <v>241</v>
      </c>
      <c r="F15021" t="s">
        <v>214</v>
      </c>
      <c r="G15021" t="s">
        <v>215</v>
      </c>
      <c r="H15021">
        <v>3</v>
      </c>
      <c r="I15021">
        <v>2016</v>
      </c>
      <c r="J15021">
        <v>2</v>
      </c>
      <c r="L15021">
        <v>23086827</v>
      </c>
      <c r="M15021">
        <v>2.2999999999999998</v>
      </c>
      <c r="P15021" s="29">
        <f t="shared" si="584"/>
        <v>0.21666666666666665</v>
      </c>
    </row>
    <row r="15022" spans="1:16" hidden="1" x14ac:dyDescent="0.25">
      <c r="A15022">
        <v>196901965</v>
      </c>
      <c r="B15022">
        <v>803401</v>
      </c>
      <c r="C15022" t="s">
        <v>318</v>
      </c>
      <c r="D15022">
        <v>2004112</v>
      </c>
      <c r="E15022" t="s">
        <v>244</v>
      </c>
      <c r="F15022" t="s">
        <v>214</v>
      </c>
      <c r="G15022" t="s">
        <v>215</v>
      </c>
      <c r="H15022">
        <v>2</v>
      </c>
      <c r="I15022">
        <v>2016</v>
      </c>
      <c r="J15022">
        <v>2</v>
      </c>
      <c r="L15022">
        <v>23085514</v>
      </c>
      <c r="M15022">
        <v>6.1</v>
      </c>
      <c r="P15022" s="29">
        <f t="shared" si="584"/>
        <v>0.85</v>
      </c>
    </row>
    <row r="15023" spans="1:16" hidden="1" x14ac:dyDescent="0.25">
      <c r="A15023">
        <v>196901965</v>
      </c>
      <c r="B15023">
        <v>803401</v>
      </c>
      <c r="C15023" t="s">
        <v>318</v>
      </c>
      <c r="D15023">
        <v>2004116</v>
      </c>
      <c r="E15023" t="s">
        <v>229</v>
      </c>
      <c r="F15023" t="s">
        <v>214</v>
      </c>
      <c r="G15023" t="s">
        <v>215</v>
      </c>
      <c r="H15023">
        <v>2</v>
      </c>
      <c r="I15023">
        <v>2017</v>
      </c>
      <c r="J15023">
        <v>1</v>
      </c>
      <c r="L15023">
        <v>23092359</v>
      </c>
      <c r="M15023">
        <v>5</v>
      </c>
      <c r="P15023" s="29">
        <f t="shared" si="584"/>
        <v>0.66666666666666663</v>
      </c>
    </row>
    <row r="15024" spans="1:16" hidden="1" x14ac:dyDescent="0.25">
      <c r="A15024">
        <v>196901965</v>
      </c>
      <c r="B15024">
        <v>803401</v>
      </c>
      <c r="C15024" t="s">
        <v>318</v>
      </c>
      <c r="D15024">
        <v>2004099</v>
      </c>
      <c r="E15024" t="s">
        <v>245</v>
      </c>
      <c r="F15024" t="s">
        <v>214</v>
      </c>
      <c r="G15024" t="s">
        <v>215</v>
      </c>
      <c r="H15024">
        <v>3</v>
      </c>
      <c r="I15024">
        <v>2017</v>
      </c>
      <c r="J15024">
        <v>1</v>
      </c>
      <c r="L15024">
        <v>23092377</v>
      </c>
      <c r="M15024">
        <v>3.2</v>
      </c>
      <c r="P15024" s="29">
        <f t="shared" si="584"/>
        <v>0.3666666666666667</v>
      </c>
    </row>
    <row r="15025" spans="1:16" hidden="1" x14ac:dyDescent="0.25">
      <c r="A15025">
        <v>196901965</v>
      </c>
      <c r="B15025">
        <v>803401</v>
      </c>
      <c r="C15025" t="s">
        <v>318</v>
      </c>
      <c r="D15025">
        <v>2021602</v>
      </c>
      <c r="E15025" t="s">
        <v>242</v>
      </c>
      <c r="F15025" t="s">
        <v>214</v>
      </c>
      <c r="G15025" t="s">
        <v>215</v>
      </c>
      <c r="H15025">
        <v>2</v>
      </c>
      <c r="I15025">
        <v>2017</v>
      </c>
      <c r="J15025">
        <v>1</v>
      </c>
      <c r="L15025">
        <v>23092928</v>
      </c>
      <c r="M15025">
        <v>4.2</v>
      </c>
      <c r="P15025" s="29">
        <f t="shared" si="584"/>
        <v>0.53333333333333333</v>
      </c>
    </row>
    <row r="15026" spans="1:16" hidden="1" x14ac:dyDescent="0.25">
      <c r="A15026">
        <v>196901965</v>
      </c>
      <c r="B15026">
        <v>803401</v>
      </c>
      <c r="C15026" t="s">
        <v>318</v>
      </c>
      <c r="D15026">
        <v>2021580</v>
      </c>
      <c r="E15026" t="s">
        <v>241</v>
      </c>
      <c r="F15026" t="s">
        <v>214</v>
      </c>
      <c r="G15026" t="s">
        <v>215</v>
      </c>
      <c r="H15026">
        <v>3</v>
      </c>
      <c r="I15026">
        <v>2017</v>
      </c>
      <c r="J15026">
        <v>1</v>
      </c>
      <c r="L15026">
        <v>23093919</v>
      </c>
      <c r="M15026">
        <v>1.9</v>
      </c>
      <c r="P15026" s="29">
        <f t="shared" si="584"/>
        <v>0.15</v>
      </c>
    </row>
    <row r="15027" spans="1:16" hidden="1" x14ac:dyDescent="0.25">
      <c r="A15027">
        <v>196901965</v>
      </c>
      <c r="B15027">
        <v>803401</v>
      </c>
      <c r="C15027" t="s">
        <v>318</v>
      </c>
      <c r="D15027">
        <v>2021756</v>
      </c>
      <c r="E15027" t="s">
        <v>253</v>
      </c>
      <c r="F15027" t="s">
        <v>214</v>
      </c>
      <c r="G15027" t="s">
        <v>215</v>
      </c>
      <c r="H15027">
        <v>3</v>
      </c>
      <c r="I15027">
        <v>2017</v>
      </c>
      <c r="J15027">
        <v>1</v>
      </c>
      <c r="L15027">
        <v>23093908</v>
      </c>
      <c r="M15027">
        <v>3.8</v>
      </c>
      <c r="P15027" s="29">
        <f t="shared" si="584"/>
        <v>0.46666666666666662</v>
      </c>
    </row>
    <row r="15028" spans="1:16" hidden="1" x14ac:dyDescent="0.25">
      <c r="A15028">
        <v>196901965</v>
      </c>
      <c r="B15028">
        <v>803401</v>
      </c>
      <c r="C15028" t="s">
        <v>318</v>
      </c>
      <c r="D15028">
        <v>2021763</v>
      </c>
      <c r="E15028" t="s">
        <v>298</v>
      </c>
      <c r="F15028" t="s">
        <v>214</v>
      </c>
      <c r="G15028" t="s">
        <v>215</v>
      </c>
      <c r="H15028">
        <v>2</v>
      </c>
      <c r="I15028">
        <v>2017</v>
      </c>
      <c r="J15028">
        <v>1</v>
      </c>
      <c r="L15028">
        <v>23091987</v>
      </c>
      <c r="M15028">
        <v>5.3</v>
      </c>
      <c r="P15028" s="29">
        <f t="shared" si="584"/>
        <v>0.71666666666666667</v>
      </c>
    </row>
    <row r="15029" spans="1:16" hidden="1" x14ac:dyDescent="0.25">
      <c r="A15029">
        <v>196901965</v>
      </c>
      <c r="B15029">
        <v>803401</v>
      </c>
      <c r="C15029" t="s">
        <v>318</v>
      </c>
      <c r="D15029">
        <v>2019274</v>
      </c>
      <c r="E15029" t="s">
        <v>247</v>
      </c>
      <c r="F15029" t="s">
        <v>214</v>
      </c>
      <c r="G15029" t="s">
        <v>215</v>
      </c>
      <c r="H15029">
        <v>2</v>
      </c>
      <c r="I15029">
        <v>2017</v>
      </c>
      <c r="J15029">
        <v>1</v>
      </c>
      <c r="M15029" t="s">
        <v>232</v>
      </c>
      <c r="N15029" t="s">
        <v>231</v>
      </c>
      <c r="P15029" s="29" t="str">
        <f t="shared" si="584"/>
        <v>CVL</v>
      </c>
    </row>
    <row r="15030" spans="1:16" hidden="1" x14ac:dyDescent="0.25">
      <c r="A15030">
        <v>196901965</v>
      </c>
      <c r="B15030">
        <v>803401</v>
      </c>
      <c r="C15030" t="s">
        <v>318</v>
      </c>
      <c r="D15030">
        <v>2019273</v>
      </c>
      <c r="E15030" t="s">
        <v>248</v>
      </c>
      <c r="F15030" t="s">
        <v>214</v>
      </c>
      <c r="G15030" t="s">
        <v>215</v>
      </c>
      <c r="H15030">
        <v>2</v>
      </c>
      <c r="I15030">
        <v>2017</v>
      </c>
      <c r="J15030">
        <v>1</v>
      </c>
      <c r="M15030" t="s">
        <v>232</v>
      </c>
      <c r="N15030" t="s">
        <v>231</v>
      </c>
      <c r="P15030" s="29" t="str">
        <f t="shared" si="584"/>
        <v>CVL</v>
      </c>
    </row>
    <row r="15031" spans="1:16" hidden="1" x14ac:dyDescent="0.25">
      <c r="A15031">
        <v>196901965</v>
      </c>
      <c r="B15031">
        <v>803401</v>
      </c>
      <c r="C15031" t="s">
        <v>318</v>
      </c>
      <c r="D15031">
        <v>2019272</v>
      </c>
      <c r="E15031" t="s">
        <v>249</v>
      </c>
      <c r="F15031" t="s">
        <v>214</v>
      </c>
      <c r="G15031" t="s">
        <v>215</v>
      </c>
      <c r="H15031">
        <v>2</v>
      </c>
      <c r="I15031">
        <v>2017</v>
      </c>
      <c r="J15031">
        <v>1</v>
      </c>
      <c r="M15031" t="s">
        <v>232</v>
      </c>
      <c r="N15031" t="s">
        <v>231</v>
      </c>
      <c r="P15031" s="29" t="str">
        <f t="shared" si="584"/>
        <v>CVL</v>
      </c>
    </row>
    <row r="15032" spans="1:16" hidden="1" x14ac:dyDescent="0.25">
      <c r="A15032">
        <v>196901965</v>
      </c>
      <c r="B15032">
        <v>803401</v>
      </c>
      <c r="C15032" t="s">
        <v>318</v>
      </c>
      <c r="D15032">
        <v>2019271</v>
      </c>
      <c r="E15032" t="s">
        <v>236</v>
      </c>
      <c r="F15032" t="s">
        <v>214</v>
      </c>
      <c r="G15032" t="s">
        <v>215</v>
      </c>
      <c r="H15032">
        <v>2</v>
      </c>
      <c r="I15032">
        <v>2017</v>
      </c>
      <c r="J15032">
        <v>1</v>
      </c>
      <c r="M15032" t="s">
        <v>232</v>
      </c>
      <c r="N15032" t="s">
        <v>231</v>
      </c>
      <c r="P15032" s="29" t="str">
        <f t="shared" si="584"/>
        <v>CVL</v>
      </c>
    </row>
    <row r="15033" spans="1:16" hidden="1" x14ac:dyDescent="0.25">
      <c r="A15033">
        <v>196901965</v>
      </c>
      <c r="B15033">
        <v>803401</v>
      </c>
      <c r="C15033" t="s">
        <v>318</v>
      </c>
      <c r="D15033">
        <v>2005131</v>
      </c>
      <c r="E15033" t="s">
        <v>228</v>
      </c>
      <c r="F15033" t="s">
        <v>214</v>
      </c>
      <c r="G15033" t="s">
        <v>215</v>
      </c>
      <c r="H15033">
        <v>2</v>
      </c>
      <c r="I15033">
        <v>2017</v>
      </c>
      <c r="J15033">
        <v>2</v>
      </c>
      <c r="L15033">
        <v>23097528</v>
      </c>
      <c r="M15033">
        <v>5</v>
      </c>
      <c r="P15033" s="29">
        <f t="shared" si="584"/>
        <v>0.66666666666666663</v>
      </c>
    </row>
    <row r="15034" spans="1:16" hidden="1" x14ac:dyDescent="0.25">
      <c r="A15034">
        <v>196901965</v>
      </c>
      <c r="B15034">
        <v>803401</v>
      </c>
      <c r="C15034" t="s">
        <v>318</v>
      </c>
      <c r="D15034">
        <v>2004099</v>
      </c>
      <c r="E15034" t="s">
        <v>245</v>
      </c>
      <c r="F15034" t="s">
        <v>214</v>
      </c>
      <c r="G15034" t="s">
        <v>215</v>
      </c>
      <c r="H15034">
        <v>2</v>
      </c>
      <c r="I15034">
        <v>2017</v>
      </c>
      <c r="J15034">
        <v>2</v>
      </c>
      <c r="L15034">
        <v>23097867</v>
      </c>
      <c r="M15034">
        <v>4.2</v>
      </c>
      <c r="P15034" s="29">
        <f t="shared" si="584"/>
        <v>0.53333333333333333</v>
      </c>
    </row>
    <row r="15035" spans="1:16" hidden="1" x14ac:dyDescent="0.25">
      <c r="A15035">
        <v>196901965</v>
      </c>
      <c r="B15035">
        <v>803401</v>
      </c>
      <c r="C15035" t="s">
        <v>318</v>
      </c>
      <c r="D15035">
        <v>2021756</v>
      </c>
      <c r="E15035" t="s">
        <v>253</v>
      </c>
      <c r="F15035" t="s">
        <v>214</v>
      </c>
      <c r="G15035" t="s">
        <v>215</v>
      </c>
      <c r="H15035">
        <v>2</v>
      </c>
      <c r="I15035">
        <v>2017</v>
      </c>
      <c r="J15035">
        <v>2</v>
      </c>
      <c r="L15035">
        <v>23101176</v>
      </c>
      <c r="M15035">
        <v>5</v>
      </c>
      <c r="P15035" s="29">
        <f t="shared" si="584"/>
        <v>0.66666666666666663</v>
      </c>
    </row>
    <row r="15036" spans="1:16" hidden="1" x14ac:dyDescent="0.25">
      <c r="A15036">
        <v>196901965</v>
      </c>
      <c r="B15036">
        <v>803401</v>
      </c>
      <c r="C15036" t="s">
        <v>318</v>
      </c>
      <c r="D15036">
        <v>2021580</v>
      </c>
      <c r="E15036" t="s">
        <v>241</v>
      </c>
      <c r="F15036" t="s">
        <v>214</v>
      </c>
      <c r="G15036" t="s">
        <v>215</v>
      </c>
      <c r="H15036">
        <v>3</v>
      </c>
      <c r="I15036">
        <v>2017</v>
      </c>
      <c r="J15036">
        <v>2</v>
      </c>
      <c r="L15036">
        <v>23101085</v>
      </c>
      <c r="M15036">
        <v>3.3</v>
      </c>
      <c r="P15036" s="29">
        <f t="shared" si="584"/>
        <v>0.3833333333333333</v>
      </c>
    </row>
    <row r="15037" spans="1:16" hidden="1" x14ac:dyDescent="0.25">
      <c r="A15037">
        <v>196901965</v>
      </c>
      <c r="B15037">
        <v>803401</v>
      </c>
      <c r="C15037" t="s">
        <v>318</v>
      </c>
      <c r="D15037">
        <v>2004591</v>
      </c>
      <c r="E15037" t="s">
        <v>271</v>
      </c>
      <c r="F15037" t="s">
        <v>214</v>
      </c>
      <c r="G15037" t="s">
        <v>215</v>
      </c>
      <c r="H15037">
        <v>4</v>
      </c>
      <c r="I15037">
        <v>2017</v>
      </c>
      <c r="J15037">
        <v>2</v>
      </c>
      <c r="L15037">
        <v>23097625</v>
      </c>
      <c r="P15037" s="29" t="str">
        <f t="shared" si="584"/>
        <v>DRP</v>
      </c>
    </row>
    <row r="15038" spans="1:16" hidden="1" x14ac:dyDescent="0.25">
      <c r="A15038">
        <v>196901965</v>
      </c>
      <c r="B15038">
        <v>803401</v>
      </c>
      <c r="C15038" t="s">
        <v>318</v>
      </c>
      <c r="D15038">
        <v>2005120</v>
      </c>
      <c r="E15038" t="s">
        <v>293</v>
      </c>
      <c r="F15038" t="s">
        <v>214</v>
      </c>
      <c r="G15038" t="s">
        <v>215</v>
      </c>
      <c r="H15038">
        <v>4</v>
      </c>
      <c r="I15038">
        <v>2018</v>
      </c>
      <c r="J15038">
        <v>1</v>
      </c>
      <c r="L15038">
        <v>23107706</v>
      </c>
      <c r="P15038" s="29" t="str">
        <f t="shared" si="584"/>
        <v>DRP</v>
      </c>
    </row>
    <row r="15039" spans="1:16" hidden="1" x14ac:dyDescent="0.25">
      <c r="A15039">
        <v>196901965</v>
      </c>
      <c r="B15039">
        <v>803401</v>
      </c>
      <c r="C15039" t="s">
        <v>318</v>
      </c>
      <c r="D15039">
        <v>2021993</v>
      </c>
      <c r="E15039" t="s">
        <v>256</v>
      </c>
      <c r="F15039" t="s">
        <v>214</v>
      </c>
      <c r="G15039" t="s">
        <v>215</v>
      </c>
      <c r="H15039">
        <v>4</v>
      </c>
      <c r="I15039">
        <v>2018</v>
      </c>
      <c r="J15039">
        <v>1</v>
      </c>
      <c r="L15039">
        <v>23107716</v>
      </c>
      <c r="P15039" s="29" t="str">
        <f t="shared" si="584"/>
        <v>DRP</v>
      </c>
    </row>
    <row r="15040" spans="1:16" hidden="1" x14ac:dyDescent="0.25">
      <c r="A15040">
        <v>196901965</v>
      </c>
      <c r="B15040">
        <v>803401</v>
      </c>
      <c r="C15040" t="s">
        <v>318</v>
      </c>
      <c r="D15040">
        <v>2005120</v>
      </c>
      <c r="E15040" t="s">
        <v>293</v>
      </c>
      <c r="F15040" t="s">
        <v>214</v>
      </c>
      <c r="G15040" t="s">
        <v>215</v>
      </c>
      <c r="H15040">
        <v>4</v>
      </c>
      <c r="I15040">
        <v>2018</v>
      </c>
      <c r="J15040">
        <v>1</v>
      </c>
      <c r="L15040">
        <v>23107710</v>
      </c>
      <c r="P15040" s="29" t="str">
        <f t="shared" si="584"/>
        <v>DRP</v>
      </c>
    </row>
    <row r="15041" spans="1:16" hidden="1" x14ac:dyDescent="0.25">
      <c r="A15041">
        <v>196901965</v>
      </c>
      <c r="B15041">
        <v>803401</v>
      </c>
      <c r="C15041" t="s">
        <v>318</v>
      </c>
      <c r="D15041">
        <v>2004591</v>
      </c>
      <c r="E15041" t="s">
        <v>271</v>
      </c>
      <c r="F15041" t="s">
        <v>214</v>
      </c>
      <c r="G15041" t="s">
        <v>215</v>
      </c>
      <c r="H15041">
        <v>4</v>
      </c>
      <c r="I15041">
        <v>2018</v>
      </c>
      <c r="J15041">
        <v>1</v>
      </c>
      <c r="L15041">
        <v>23108870</v>
      </c>
      <c r="P15041" s="29" t="str">
        <f t="shared" si="584"/>
        <v>DRP</v>
      </c>
    </row>
    <row r="15042" spans="1:16" hidden="1" x14ac:dyDescent="0.25">
      <c r="A15042">
        <v>196901965</v>
      </c>
      <c r="B15042">
        <v>803401</v>
      </c>
      <c r="C15042" t="s">
        <v>318</v>
      </c>
      <c r="D15042">
        <v>2021580</v>
      </c>
      <c r="E15042" t="s">
        <v>241</v>
      </c>
      <c r="F15042" t="s">
        <v>214</v>
      </c>
      <c r="G15042" t="s">
        <v>215</v>
      </c>
      <c r="H15042">
        <v>2</v>
      </c>
      <c r="I15042">
        <v>2018</v>
      </c>
      <c r="J15042">
        <v>1</v>
      </c>
      <c r="L15042">
        <v>23108051</v>
      </c>
      <c r="M15042">
        <v>4.2</v>
      </c>
      <c r="P15042" s="29">
        <f t="shared" si="584"/>
        <v>0.53333333333333333</v>
      </c>
    </row>
    <row r="15043" spans="1:16" hidden="1" x14ac:dyDescent="0.25">
      <c r="A15043">
        <v>196901965</v>
      </c>
      <c r="B15043">
        <v>803401</v>
      </c>
      <c r="C15043" t="s">
        <v>318</v>
      </c>
      <c r="D15043">
        <v>2024862</v>
      </c>
      <c r="E15043" t="s">
        <v>289</v>
      </c>
      <c r="F15043" t="s">
        <v>214</v>
      </c>
      <c r="G15043" t="s">
        <v>215</v>
      </c>
      <c r="H15043">
        <v>2</v>
      </c>
      <c r="I15043">
        <v>2018</v>
      </c>
      <c r="J15043">
        <v>1</v>
      </c>
      <c r="L15043">
        <v>23107752</v>
      </c>
      <c r="M15043">
        <v>5.5</v>
      </c>
      <c r="P15043" s="29">
        <f t="shared" si="584"/>
        <v>0.75</v>
      </c>
    </row>
    <row r="15044" spans="1:16" hidden="1" x14ac:dyDescent="0.25">
      <c r="A15044">
        <v>196901965</v>
      </c>
      <c r="B15044">
        <v>803401</v>
      </c>
      <c r="C15044" t="s">
        <v>318</v>
      </c>
      <c r="D15044">
        <v>2005120</v>
      </c>
      <c r="E15044" t="s">
        <v>293</v>
      </c>
      <c r="F15044" t="s">
        <v>214</v>
      </c>
      <c r="G15044" t="s">
        <v>215</v>
      </c>
      <c r="H15044">
        <v>2</v>
      </c>
      <c r="I15044">
        <v>2018</v>
      </c>
      <c r="J15044">
        <v>1</v>
      </c>
      <c r="L15044">
        <v>23107706</v>
      </c>
      <c r="M15044">
        <v>4.7</v>
      </c>
      <c r="P15044" s="29">
        <f t="shared" si="584"/>
        <v>0.6166666666666667</v>
      </c>
    </row>
    <row r="15045" spans="1:16" hidden="1" x14ac:dyDescent="0.25">
      <c r="A15045">
        <v>196901965</v>
      </c>
      <c r="B15045">
        <v>803401</v>
      </c>
      <c r="C15045" t="s">
        <v>318</v>
      </c>
      <c r="D15045">
        <v>2021874</v>
      </c>
      <c r="E15045" t="s">
        <v>226</v>
      </c>
      <c r="F15045" t="s">
        <v>214</v>
      </c>
      <c r="G15045" t="s">
        <v>215</v>
      </c>
      <c r="H15045">
        <v>4</v>
      </c>
      <c r="I15045">
        <v>2018</v>
      </c>
      <c r="J15045">
        <v>2</v>
      </c>
      <c r="L15045">
        <v>23115834</v>
      </c>
      <c r="P15045" s="29" t="str">
        <f t="shared" si="584"/>
        <v>DRP</v>
      </c>
    </row>
    <row r="15046" spans="1:16" hidden="1" x14ac:dyDescent="0.25">
      <c r="A15046">
        <v>196901965</v>
      </c>
      <c r="B15046">
        <v>803401</v>
      </c>
      <c r="C15046" t="s">
        <v>318</v>
      </c>
      <c r="D15046">
        <v>2021993</v>
      </c>
      <c r="E15046" t="s">
        <v>256</v>
      </c>
      <c r="F15046" t="s">
        <v>214</v>
      </c>
      <c r="G15046" t="s">
        <v>215</v>
      </c>
      <c r="H15046">
        <v>4</v>
      </c>
      <c r="I15046">
        <v>2018</v>
      </c>
      <c r="J15046">
        <v>2</v>
      </c>
      <c r="L15046">
        <v>23115850</v>
      </c>
      <c r="P15046" s="29" t="str">
        <f t="shared" si="584"/>
        <v>DRP</v>
      </c>
    </row>
    <row r="15047" spans="1:16" hidden="1" x14ac:dyDescent="0.25">
      <c r="A15047">
        <v>196901965</v>
      </c>
      <c r="B15047">
        <v>803401</v>
      </c>
      <c r="C15047" t="s">
        <v>318</v>
      </c>
      <c r="D15047">
        <v>2021993</v>
      </c>
      <c r="E15047" t="s">
        <v>256</v>
      </c>
      <c r="F15047" t="s">
        <v>214</v>
      </c>
      <c r="G15047" t="s">
        <v>215</v>
      </c>
      <c r="H15047">
        <v>2</v>
      </c>
      <c r="I15047">
        <v>2018</v>
      </c>
      <c r="J15047">
        <v>2</v>
      </c>
      <c r="L15047">
        <v>23115851</v>
      </c>
      <c r="M15047">
        <v>5.2</v>
      </c>
      <c r="P15047" s="29">
        <f t="shared" si="584"/>
        <v>0.70000000000000007</v>
      </c>
    </row>
    <row r="15048" spans="1:16" hidden="1" x14ac:dyDescent="0.25">
      <c r="A15048">
        <v>196901965</v>
      </c>
      <c r="B15048">
        <v>803401</v>
      </c>
      <c r="C15048" t="s">
        <v>318</v>
      </c>
      <c r="D15048">
        <v>2021596</v>
      </c>
      <c r="E15048" t="s">
        <v>294</v>
      </c>
      <c r="F15048" t="s">
        <v>214</v>
      </c>
      <c r="G15048" t="s">
        <v>215</v>
      </c>
      <c r="H15048">
        <v>2</v>
      </c>
      <c r="I15048">
        <v>2018</v>
      </c>
      <c r="J15048">
        <v>2</v>
      </c>
      <c r="L15048">
        <v>23116284</v>
      </c>
      <c r="M15048">
        <v>4.2</v>
      </c>
      <c r="P15048" s="29">
        <f t="shared" si="584"/>
        <v>0.53333333333333333</v>
      </c>
    </row>
    <row r="15049" spans="1:16" hidden="1" x14ac:dyDescent="0.25">
      <c r="A15049">
        <v>196901965</v>
      </c>
      <c r="B15049">
        <v>803401</v>
      </c>
      <c r="C15049" t="s">
        <v>318</v>
      </c>
      <c r="D15049">
        <v>2021874</v>
      </c>
      <c r="E15049" t="s">
        <v>226</v>
      </c>
      <c r="F15049" t="s">
        <v>214</v>
      </c>
      <c r="G15049" t="s">
        <v>215</v>
      </c>
      <c r="H15049">
        <v>2</v>
      </c>
      <c r="I15049">
        <v>2018</v>
      </c>
      <c r="J15049">
        <v>2</v>
      </c>
      <c r="L15049">
        <v>23115835</v>
      </c>
      <c r="M15049">
        <v>5.5</v>
      </c>
      <c r="P15049" s="29">
        <f t="shared" si="584"/>
        <v>0.75</v>
      </c>
    </row>
    <row r="15050" spans="1:16" hidden="1" x14ac:dyDescent="0.25">
      <c r="A15050">
        <v>196901965</v>
      </c>
      <c r="B15050">
        <v>803401</v>
      </c>
      <c r="C15050" t="s">
        <v>318</v>
      </c>
      <c r="D15050">
        <v>2021781</v>
      </c>
      <c r="E15050" t="s">
        <v>235</v>
      </c>
      <c r="F15050" t="s">
        <v>214</v>
      </c>
      <c r="G15050" t="s">
        <v>215</v>
      </c>
      <c r="H15050">
        <v>2</v>
      </c>
      <c r="I15050">
        <v>2018</v>
      </c>
      <c r="J15050">
        <v>2</v>
      </c>
      <c r="L15050">
        <v>23116294</v>
      </c>
      <c r="M15050">
        <v>4</v>
      </c>
      <c r="P15050" s="29">
        <f t="shared" si="584"/>
        <v>0.5</v>
      </c>
    </row>
    <row r="15051" spans="1:16" hidden="1" x14ac:dyDescent="0.25">
      <c r="A15051">
        <v>196901965</v>
      </c>
      <c r="B15051">
        <v>803401</v>
      </c>
      <c r="C15051" t="s">
        <v>318</v>
      </c>
      <c r="D15051">
        <v>2021638</v>
      </c>
      <c r="E15051" t="s">
        <v>250</v>
      </c>
      <c r="F15051" t="s">
        <v>214</v>
      </c>
      <c r="G15051" t="s">
        <v>215</v>
      </c>
      <c r="H15051">
        <v>3</v>
      </c>
      <c r="I15051">
        <v>2018</v>
      </c>
      <c r="J15051">
        <v>2</v>
      </c>
      <c r="L15051">
        <v>23116219</v>
      </c>
      <c r="M15051">
        <v>1.9</v>
      </c>
      <c r="P15051" s="29">
        <f t="shared" si="584"/>
        <v>0.15</v>
      </c>
    </row>
    <row r="15052" spans="1:16" hidden="1" x14ac:dyDescent="0.25">
      <c r="A15052">
        <v>196901965</v>
      </c>
      <c r="B15052">
        <v>803401</v>
      </c>
      <c r="C15052" t="s">
        <v>318</v>
      </c>
      <c r="D15052">
        <v>2004591</v>
      </c>
      <c r="E15052" t="s">
        <v>271</v>
      </c>
      <c r="F15052" t="s">
        <v>214</v>
      </c>
      <c r="G15052" t="s">
        <v>215</v>
      </c>
      <c r="H15052">
        <v>2</v>
      </c>
      <c r="I15052">
        <v>2019</v>
      </c>
      <c r="J15052">
        <v>1</v>
      </c>
      <c r="L15052">
        <v>23120027</v>
      </c>
      <c r="M15052">
        <v>5.9</v>
      </c>
      <c r="P15052" s="29">
        <f t="shared" si="584"/>
        <v>0.81666666666666676</v>
      </c>
    </row>
    <row r="15053" spans="1:16" hidden="1" x14ac:dyDescent="0.25">
      <c r="A15053">
        <v>196901965</v>
      </c>
      <c r="B15053">
        <v>803401</v>
      </c>
      <c r="C15053" t="s">
        <v>318</v>
      </c>
      <c r="D15053">
        <v>2021679</v>
      </c>
      <c r="E15053" t="s">
        <v>259</v>
      </c>
      <c r="F15053" t="s">
        <v>214</v>
      </c>
      <c r="G15053" t="s">
        <v>215</v>
      </c>
      <c r="H15053">
        <v>2</v>
      </c>
      <c r="I15053">
        <v>2019</v>
      </c>
      <c r="J15053">
        <v>1</v>
      </c>
      <c r="L15053">
        <v>23122095</v>
      </c>
      <c r="M15053">
        <v>4.3</v>
      </c>
      <c r="P15053" s="29">
        <f t="shared" si="584"/>
        <v>0.54999999999999993</v>
      </c>
    </row>
    <row r="15054" spans="1:16" hidden="1" x14ac:dyDescent="0.25">
      <c r="A15054">
        <v>196901965</v>
      </c>
      <c r="B15054">
        <v>803401</v>
      </c>
      <c r="C15054" t="s">
        <v>318</v>
      </c>
      <c r="D15054">
        <v>2021638</v>
      </c>
      <c r="E15054" t="s">
        <v>250</v>
      </c>
      <c r="F15054" t="s">
        <v>214</v>
      </c>
      <c r="G15054" t="s">
        <v>215</v>
      </c>
      <c r="H15054">
        <v>2</v>
      </c>
      <c r="I15054">
        <v>2019</v>
      </c>
      <c r="J15054">
        <v>1</v>
      </c>
      <c r="L15054">
        <v>23122084</v>
      </c>
      <c r="M15054">
        <v>5</v>
      </c>
      <c r="P15054" s="29">
        <f t="shared" si="584"/>
        <v>0.66666666666666663</v>
      </c>
    </row>
    <row r="15055" spans="1:16" hidden="1" x14ac:dyDescent="0.25">
      <c r="A15055">
        <v>196901965</v>
      </c>
      <c r="B15055">
        <v>803401</v>
      </c>
      <c r="C15055" t="s">
        <v>318</v>
      </c>
      <c r="D15055">
        <v>2004752</v>
      </c>
      <c r="E15055" t="s">
        <v>290</v>
      </c>
      <c r="F15055" t="s">
        <v>214</v>
      </c>
      <c r="G15055" t="s">
        <v>215</v>
      </c>
      <c r="H15055">
        <v>2</v>
      </c>
      <c r="I15055">
        <v>2019</v>
      </c>
      <c r="J15055">
        <v>1</v>
      </c>
      <c r="L15055">
        <v>23123926</v>
      </c>
      <c r="M15055">
        <v>4.4000000000000004</v>
      </c>
      <c r="P15055" s="29">
        <f t="shared" si="584"/>
        <v>0.56666666666666676</v>
      </c>
    </row>
    <row r="15056" spans="1:16" hidden="1" x14ac:dyDescent="0.25">
      <c r="A15056">
        <v>196901965</v>
      </c>
      <c r="B15056">
        <v>803401</v>
      </c>
      <c r="C15056" t="s">
        <v>318</v>
      </c>
      <c r="D15056">
        <v>2021725</v>
      </c>
      <c r="E15056" t="s">
        <v>257</v>
      </c>
      <c r="F15056" t="s">
        <v>214</v>
      </c>
      <c r="G15056" t="s">
        <v>215</v>
      </c>
      <c r="H15056">
        <v>1</v>
      </c>
      <c r="I15056">
        <v>2019</v>
      </c>
      <c r="J15056">
        <v>2</v>
      </c>
      <c r="L15056">
        <v>23131254</v>
      </c>
      <c r="P15056" s="29" t="str">
        <f t="shared" si="584"/>
        <v>NULL</v>
      </c>
    </row>
    <row r="15057" spans="1:16" hidden="1" x14ac:dyDescent="0.25">
      <c r="A15057">
        <v>196901965</v>
      </c>
      <c r="B15057">
        <v>803401</v>
      </c>
      <c r="C15057" t="s">
        <v>318</v>
      </c>
      <c r="D15057">
        <v>2024863</v>
      </c>
      <c r="E15057" t="s">
        <v>304</v>
      </c>
      <c r="F15057" t="s">
        <v>214</v>
      </c>
      <c r="G15057" t="s">
        <v>215</v>
      </c>
      <c r="H15057">
        <v>1</v>
      </c>
      <c r="I15057">
        <v>2019</v>
      </c>
      <c r="J15057">
        <v>2</v>
      </c>
      <c r="L15057">
        <v>23129797</v>
      </c>
      <c r="P15057" s="29" t="str">
        <f t="shared" si="584"/>
        <v>NULL</v>
      </c>
    </row>
    <row r="15058" spans="1:16" hidden="1" x14ac:dyDescent="0.25">
      <c r="A15058">
        <v>196901965</v>
      </c>
      <c r="B15058">
        <v>803401</v>
      </c>
      <c r="C15058" t="s">
        <v>318</v>
      </c>
      <c r="D15058">
        <v>2021615</v>
      </c>
      <c r="E15058" t="s">
        <v>255</v>
      </c>
      <c r="F15058" t="s">
        <v>214</v>
      </c>
      <c r="G15058" t="s">
        <v>215</v>
      </c>
      <c r="H15058">
        <v>1</v>
      </c>
      <c r="I15058">
        <v>2019</v>
      </c>
      <c r="J15058">
        <v>2</v>
      </c>
      <c r="L15058">
        <v>23129300</v>
      </c>
      <c r="P15058" s="29" t="str">
        <f t="shared" si="584"/>
        <v>NULL</v>
      </c>
    </row>
    <row r="15059" spans="1:16" hidden="1" x14ac:dyDescent="0.25">
      <c r="A15059">
        <v>196901965</v>
      </c>
      <c r="B15059">
        <v>803401</v>
      </c>
      <c r="C15059" t="s">
        <v>318</v>
      </c>
      <c r="D15059">
        <v>2021750</v>
      </c>
      <c r="E15059" t="s">
        <v>296</v>
      </c>
      <c r="F15059" t="s">
        <v>214</v>
      </c>
      <c r="G15059" t="s">
        <v>215</v>
      </c>
      <c r="H15059">
        <v>1</v>
      </c>
      <c r="I15059">
        <v>2019</v>
      </c>
      <c r="J15059">
        <v>2</v>
      </c>
      <c r="L15059">
        <v>23129190</v>
      </c>
      <c r="P15059" s="29" t="str">
        <f t="shared" si="584"/>
        <v>NULL</v>
      </c>
    </row>
    <row r="15060" spans="1:16" hidden="1" x14ac:dyDescent="0.25">
      <c r="A15060">
        <v>196901965</v>
      </c>
      <c r="B15060">
        <v>803401</v>
      </c>
      <c r="C15060" t="s">
        <v>318</v>
      </c>
      <c r="D15060">
        <v>2021787</v>
      </c>
      <c r="E15060" t="s">
        <v>292</v>
      </c>
      <c r="F15060" t="s">
        <v>214</v>
      </c>
      <c r="G15060" t="s">
        <v>215</v>
      </c>
      <c r="H15060">
        <v>1</v>
      </c>
      <c r="I15060">
        <v>2019</v>
      </c>
      <c r="J15060">
        <v>2</v>
      </c>
      <c r="L15060">
        <v>23129786</v>
      </c>
      <c r="P15060" s="29" t="str">
        <f t="shared" si="584"/>
        <v>NULL</v>
      </c>
    </row>
    <row r="15061" spans="1:16" hidden="1" x14ac:dyDescent="0.25">
      <c r="A15061">
        <v>196901965</v>
      </c>
      <c r="B15061">
        <v>803401</v>
      </c>
      <c r="C15061" t="s">
        <v>318</v>
      </c>
      <c r="D15061">
        <v>2021640</v>
      </c>
      <c r="E15061" t="s">
        <v>227</v>
      </c>
      <c r="F15061" t="s">
        <v>214</v>
      </c>
      <c r="G15061" t="s">
        <v>215</v>
      </c>
      <c r="H15061">
        <v>1</v>
      </c>
      <c r="I15061">
        <v>2019</v>
      </c>
      <c r="J15061">
        <v>2</v>
      </c>
      <c r="L15061">
        <v>23127005</v>
      </c>
      <c r="P15061" s="29" t="str">
        <f t="shared" si="584"/>
        <v>NULL</v>
      </c>
    </row>
    <row r="15062" spans="1:16" hidden="1" x14ac:dyDescent="0.25">
      <c r="A15062">
        <v>196992480</v>
      </c>
      <c r="B15062">
        <v>803401</v>
      </c>
      <c r="C15062" t="s">
        <v>318</v>
      </c>
      <c r="D15062">
        <v>2005118</v>
      </c>
      <c r="E15062" t="s">
        <v>223</v>
      </c>
      <c r="F15062" t="s">
        <v>214</v>
      </c>
      <c r="G15062" t="s">
        <v>215</v>
      </c>
      <c r="H15062">
        <v>2</v>
      </c>
      <c r="I15062">
        <v>2015</v>
      </c>
      <c r="J15062">
        <v>1</v>
      </c>
      <c r="L15062">
        <v>23066498</v>
      </c>
      <c r="M15062">
        <v>6.2</v>
      </c>
      <c r="P15062" s="29">
        <f t="shared" ref="P15062:P15074" si="585">IF(AND(ISNUMBER(M15062),H15062&lt;&gt;4,N15062&lt;&gt;"X"),(M15062-1)/6,IF(H15062=4,"DRP",IF(AND(H15062=3,M15062="NA"),"BAD",IF(AND(H15062=2),"CVL",IF(AND(H15062=1,ISBLANK(M15062)),"NULL","UNK")))))</f>
        <v>0.8666666666666667</v>
      </c>
    </row>
    <row r="15063" spans="1:16" hidden="1" x14ac:dyDescent="0.25">
      <c r="A15063">
        <v>196992480</v>
      </c>
      <c r="B15063">
        <v>803401</v>
      </c>
      <c r="C15063" t="s">
        <v>318</v>
      </c>
      <c r="D15063">
        <v>2021600</v>
      </c>
      <c r="E15063" t="s">
        <v>219</v>
      </c>
      <c r="F15063" t="s">
        <v>214</v>
      </c>
      <c r="G15063" t="s">
        <v>215</v>
      </c>
      <c r="H15063">
        <v>2</v>
      </c>
      <c r="I15063">
        <v>2015</v>
      </c>
      <c r="J15063">
        <v>1</v>
      </c>
      <c r="L15063">
        <v>23066439</v>
      </c>
      <c r="M15063">
        <v>4.5</v>
      </c>
      <c r="P15063" s="29">
        <f t="shared" si="585"/>
        <v>0.58333333333333337</v>
      </c>
    </row>
    <row r="15064" spans="1:16" hidden="1" x14ac:dyDescent="0.25">
      <c r="A15064">
        <v>196992480</v>
      </c>
      <c r="B15064">
        <v>803401</v>
      </c>
      <c r="C15064" t="s">
        <v>318</v>
      </c>
      <c r="D15064">
        <v>2005099</v>
      </c>
      <c r="E15064" t="s">
        <v>217</v>
      </c>
      <c r="F15064" t="s">
        <v>214</v>
      </c>
      <c r="G15064" t="s">
        <v>215</v>
      </c>
      <c r="H15064">
        <v>2</v>
      </c>
      <c r="I15064">
        <v>2015</v>
      </c>
      <c r="J15064">
        <v>1</v>
      </c>
      <c r="L15064">
        <v>23066430</v>
      </c>
      <c r="M15064">
        <v>5.0999999999999996</v>
      </c>
      <c r="P15064" s="29">
        <f t="shared" si="585"/>
        <v>0.68333333333333324</v>
      </c>
    </row>
    <row r="15065" spans="1:16" hidden="1" x14ac:dyDescent="0.25">
      <c r="A15065">
        <v>196992480</v>
      </c>
      <c r="B15065">
        <v>803401</v>
      </c>
      <c r="C15065" t="s">
        <v>318</v>
      </c>
      <c r="D15065">
        <v>2021754</v>
      </c>
      <c r="E15065" t="s">
        <v>216</v>
      </c>
      <c r="F15065" t="s">
        <v>214</v>
      </c>
      <c r="G15065" t="s">
        <v>215</v>
      </c>
      <c r="H15065">
        <v>3</v>
      </c>
      <c r="I15065">
        <v>2015</v>
      </c>
      <c r="J15065">
        <v>1</v>
      </c>
      <c r="L15065">
        <v>23066478</v>
      </c>
      <c r="M15065">
        <v>3.3</v>
      </c>
      <c r="P15065" s="29">
        <f t="shared" si="585"/>
        <v>0.3833333333333333</v>
      </c>
    </row>
    <row r="15066" spans="1:16" hidden="1" x14ac:dyDescent="0.25">
      <c r="A15066">
        <v>196992480</v>
      </c>
      <c r="B15066">
        <v>803401</v>
      </c>
      <c r="C15066" t="s">
        <v>318</v>
      </c>
      <c r="D15066">
        <v>2005102</v>
      </c>
      <c r="E15066" t="s">
        <v>218</v>
      </c>
      <c r="F15066" t="s">
        <v>214</v>
      </c>
      <c r="G15066" t="s">
        <v>215</v>
      </c>
      <c r="H15066">
        <v>3</v>
      </c>
      <c r="I15066">
        <v>2015</v>
      </c>
      <c r="J15066">
        <v>1</v>
      </c>
      <c r="L15066">
        <v>23066492</v>
      </c>
      <c r="M15066">
        <v>3.7</v>
      </c>
      <c r="P15066" s="29">
        <f t="shared" si="585"/>
        <v>0.45</v>
      </c>
    </row>
    <row r="15067" spans="1:16" hidden="1" x14ac:dyDescent="0.25">
      <c r="A15067">
        <v>196992480</v>
      </c>
      <c r="B15067">
        <v>803401</v>
      </c>
      <c r="C15067" t="s">
        <v>318</v>
      </c>
      <c r="D15067">
        <v>2004098</v>
      </c>
      <c r="E15067" t="s">
        <v>213</v>
      </c>
      <c r="F15067" t="s">
        <v>214</v>
      </c>
      <c r="G15067" t="s">
        <v>215</v>
      </c>
      <c r="H15067">
        <v>2</v>
      </c>
      <c r="I15067">
        <v>2015</v>
      </c>
      <c r="J15067">
        <v>1</v>
      </c>
      <c r="L15067">
        <v>23066523</v>
      </c>
      <c r="M15067">
        <v>5.9</v>
      </c>
      <c r="P15067" s="29">
        <f t="shared" si="585"/>
        <v>0.81666666666666676</v>
      </c>
    </row>
    <row r="15068" spans="1:16" hidden="1" x14ac:dyDescent="0.25">
      <c r="A15068">
        <v>196992480</v>
      </c>
      <c r="B15068">
        <v>803401</v>
      </c>
      <c r="C15068" t="s">
        <v>318</v>
      </c>
      <c r="D15068">
        <v>2005102</v>
      </c>
      <c r="E15068" t="s">
        <v>218</v>
      </c>
      <c r="F15068" t="s">
        <v>214</v>
      </c>
      <c r="G15068" t="s">
        <v>215</v>
      </c>
      <c r="H15068">
        <v>2</v>
      </c>
      <c r="I15068">
        <v>2015</v>
      </c>
      <c r="J15068">
        <v>2</v>
      </c>
      <c r="L15068">
        <v>23071945</v>
      </c>
      <c r="M15068">
        <v>4.0999999999999996</v>
      </c>
      <c r="P15068" s="29">
        <f t="shared" si="585"/>
        <v>0.51666666666666661</v>
      </c>
    </row>
    <row r="15069" spans="1:16" hidden="1" x14ac:dyDescent="0.25">
      <c r="A15069">
        <v>196992480</v>
      </c>
      <c r="B15069">
        <v>803401</v>
      </c>
      <c r="C15069" t="s">
        <v>318</v>
      </c>
      <c r="D15069">
        <v>2021754</v>
      </c>
      <c r="E15069" t="s">
        <v>216</v>
      </c>
      <c r="F15069" t="s">
        <v>214</v>
      </c>
      <c r="G15069" t="s">
        <v>215</v>
      </c>
      <c r="H15069">
        <v>2</v>
      </c>
      <c r="I15069">
        <v>2015</v>
      </c>
      <c r="J15069">
        <v>2</v>
      </c>
      <c r="L15069">
        <v>23074127</v>
      </c>
      <c r="M15069">
        <v>5.0999999999999996</v>
      </c>
      <c r="P15069" s="29">
        <f t="shared" si="585"/>
        <v>0.68333333333333324</v>
      </c>
    </row>
    <row r="15070" spans="1:16" hidden="1" x14ac:dyDescent="0.25">
      <c r="A15070">
        <v>196992480</v>
      </c>
      <c r="B15070">
        <v>803401</v>
      </c>
      <c r="C15070" t="s">
        <v>318</v>
      </c>
      <c r="D15070">
        <v>2021602</v>
      </c>
      <c r="E15070" t="s">
        <v>242</v>
      </c>
      <c r="F15070" t="s">
        <v>214</v>
      </c>
      <c r="G15070" t="s">
        <v>215</v>
      </c>
      <c r="H15070">
        <v>2</v>
      </c>
      <c r="I15070">
        <v>2015</v>
      </c>
      <c r="J15070">
        <v>2</v>
      </c>
      <c r="L15070">
        <v>23072005</v>
      </c>
      <c r="M15070">
        <v>4.7</v>
      </c>
      <c r="P15070" s="29">
        <f t="shared" si="585"/>
        <v>0.6166666666666667</v>
      </c>
    </row>
    <row r="15071" spans="1:16" hidden="1" x14ac:dyDescent="0.25">
      <c r="A15071">
        <v>196992480</v>
      </c>
      <c r="B15071">
        <v>803401</v>
      </c>
      <c r="C15071" t="s">
        <v>318</v>
      </c>
      <c r="D15071">
        <v>2005117</v>
      </c>
      <c r="E15071" t="s">
        <v>220</v>
      </c>
      <c r="F15071" t="s">
        <v>214</v>
      </c>
      <c r="G15071" t="s">
        <v>215</v>
      </c>
      <c r="H15071">
        <v>2</v>
      </c>
      <c r="I15071">
        <v>2015</v>
      </c>
      <c r="J15071">
        <v>2</v>
      </c>
      <c r="L15071">
        <v>23070388</v>
      </c>
      <c r="M15071">
        <v>5.5</v>
      </c>
      <c r="P15071" s="29">
        <f t="shared" si="585"/>
        <v>0.75</v>
      </c>
    </row>
    <row r="15072" spans="1:16" hidden="1" x14ac:dyDescent="0.25">
      <c r="A15072">
        <v>196992480</v>
      </c>
      <c r="B15072">
        <v>803401</v>
      </c>
      <c r="C15072" t="s">
        <v>318</v>
      </c>
      <c r="D15072">
        <v>2021580</v>
      </c>
      <c r="E15072" t="s">
        <v>241</v>
      </c>
      <c r="F15072" t="s">
        <v>214</v>
      </c>
      <c r="G15072" t="s">
        <v>215</v>
      </c>
      <c r="H15072">
        <v>2</v>
      </c>
      <c r="I15072">
        <v>2015</v>
      </c>
      <c r="J15072">
        <v>2</v>
      </c>
      <c r="L15072">
        <v>23072000</v>
      </c>
      <c r="M15072">
        <v>4.2</v>
      </c>
      <c r="P15072" s="29">
        <f t="shared" si="585"/>
        <v>0.53333333333333333</v>
      </c>
    </row>
    <row r="15073" spans="1:16" hidden="1" x14ac:dyDescent="0.25">
      <c r="A15073">
        <v>196992480</v>
      </c>
      <c r="B15073">
        <v>803401</v>
      </c>
      <c r="C15073" t="s">
        <v>318</v>
      </c>
      <c r="D15073">
        <v>2004116</v>
      </c>
      <c r="E15073" t="s">
        <v>229</v>
      </c>
      <c r="F15073" t="s">
        <v>214</v>
      </c>
      <c r="G15073" t="s">
        <v>215</v>
      </c>
      <c r="H15073">
        <v>2</v>
      </c>
      <c r="I15073">
        <v>2015</v>
      </c>
      <c r="J15073">
        <v>2</v>
      </c>
      <c r="L15073">
        <v>23073301</v>
      </c>
      <c r="M15073">
        <v>6.6</v>
      </c>
      <c r="P15073" s="29">
        <f t="shared" si="585"/>
        <v>0.93333333333333324</v>
      </c>
    </row>
    <row r="15074" spans="1:16" hidden="1" x14ac:dyDescent="0.25">
      <c r="A15074">
        <v>196992480</v>
      </c>
      <c r="B15074">
        <v>803401</v>
      </c>
      <c r="C15074" t="s">
        <v>318</v>
      </c>
      <c r="D15074">
        <v>2004112</v>
      </c>
      <c r="E15074" t="s">
        <v>244</v>
      </c>
      <c r="F15074" t="s">
        <v>214</v>
      </c>
      <c r="G15074" t="s">
        <v>215</v>
      </c>
      <c r="H15074">
        <v>2</v>
      </c>
      <c r="I15074">
        <v>2015</v>
      </c>
      <c r="J15074">
        <v>2</v>
      </c>
      <c r="L15074">
        <v>23073236</v>
      </c>
      <c r="M15074">
        <v>5.4</v>
      </c>
      <c r="P15074" s="29">
        <f t="shared" si="585"/>
        <v>0.73333333333333339</v>
      </c>
    </row>
    <row r="15075" spans="1:16" hidden="1" x14ac:dyDescent="0.25">
      <c r="A15075">
        <v>196992480</v>
      </c>
      <c r="B15075">
        <v>803401</v>
      </c>
      <c r="C15075" t="s">
        <v>318</v>
      </c>
      <c r="D15075">
        <v>2021763</v>
      </c>
      <c r="E15075" t="s">
        <v>298</v>
      </c>
      <c r="F15075" t="s">
        <v>214</v>
      </c>
      <c r="G15075" t="s">
        <v>215</v>
      </c>
      <c r="H15075">
        <v>4</v>
      </c>
      <c r="I15075">
        <v>2016</v>
      </c>
      <c r="J15075">
        <v>1</v>
      </c>
      <c r="L15075">
        <v>23081192</v>
      </c>
      <c r="P15075" s="29" t="str">
        <f t="shared" ref="P15075:P15106" si="586">IF(AND(ISNUMBER(M15075),H15075&lt;&gt;4),(M15075-1)/6,IF(H15075=4,"DRP",IF(AND(H15075=3,M15075="NA"),"BAD",IF(AND(H15075=2),"CVL",IF(AND(H15075=1,ISBLANK(M15075)),"NULL","UNK")))))</f>
        <v>DRP</v>
      </c>
    </row>
    <row r="15076" spans="1:16" hidden="1" x14ac:dyDescent="0.25">
      <c r="A15076">
        <v>196992480</v>
      </c>
      <c r="B15076">
        <v>803401</v>
      </c>
      <c r="C15076" t="s">
        <v>318</v>
      </c>
      <c r="D15076">
        <v>2021756</v>
      </c>
      <c r="E15076" t="s">
        <v>253</v>
      </c>
      <c r="F15076" t="s">
        <v>214</v>
      </c>
      <c r="G15076" t="s">
        <v>215</v>
      </c>
      <c r="H15076">
        <v>3</v>
      </c>
      <c r="I15076">
        <v>2016</v>
      </c>
      <c r="J15076">
        <v>1</v>
      </c>
      <c r="L15076">
        <v>23081181</v>
      </c>
      <c r="M15076">
        <v>3.7</v>
      </c>
      <c r="P15076" s="29">
        <f t="shared" si="586"/>
        <v>0.45</v>
      </c>
    </row>
    <row r="15077" spans="1:16" hidden="1" x14ac:dyDescent="0.25">
      <c r="A15077">
        <v>196992480</v>
      </c>
      <c r="B15077">
        <v>803401</v>
      </c>
      <c r="C15077" t="s">
        <v>318</v>
      </c>
      <c r="D15077">
        <v>2021638</v>
      </c>
      <c r="E15077" t="s">
        <v>250</v>
      </c>
      <c r="F15077" t="s">
        <v>214</v>
      </c>
      <c r="G15077" t="s">
        <v>215</v>
      </c>
      <c r="H15077">
        <v>3</v>
      </c>
      <c r="I15077">
        <v>2016</v>
      </c>
      <c r="J15077">
        <v>1</v>
      </c>
      <c r="L15077">
        <v>23081193</v>
      </c>
      <c r="M15077">
        <v>3.6</v>
      </c>
      <c r="P15077" s="29">
        <f t="shared" si="586"/>
        <v>0.43333333333333335</v>
      </c>
    </row>
    <row r="15078" spans="1:16" hidden="1" x14ac:dyDescent="0.25">
      <c r="A15078">
        <v>196992480</v>
      </c>
      <c r="B15078">
        <v>803401</v>
      </c>
      <c r="C15078" t="s">
        <v>318</v>
      </c>
      <c r="D15078">
        <v>2021596</v>
      </c>
      <c r="E15078" t="s">
        <v>294</v>
      </c>
      <c r="F15078" t="s">
        <v>214</v>
      </c>
      <c r="G15078" t="s">
        <v>215</v>
      </c>
      <c r="H15078">
        <v>3</v>
      </c>
      <c r="I15078">
        <v>2016</v>
      </c>
      <c r="J15078">
        <v>1</v>
      </c>
      <c r="L15078">
        <v>23081197</v>
      </c>
      <c r="M15078">
        <v>2.5</v>
      </c>
      <c r="P15078" s="29">
        <f t="shared" si="586"/>
        <v>0.25</v>
      </c>
    </row>
    <row r="15079" spans="1:16" hidden="1" x14ac:dyDescent="0.25">
      <c r="A15079">
        <v>196992480</v>
      </c>
      <c r="B15079">
        <v>803401</v>
      </c>
      <c r="C15079" t="s">
        <v>318</v>
      </c>
      <c r="D15079">
        <v>2005131</v>
      </c>
      <c r="E15079" t="s">
        <v>228</v>
      </c>
      <c r="F15079" t="s">
        <v>214</v>
      </c>
      <c r="G15079" t="s">
        <v>215</v>
      </c>
      <c r="H15079">
        <v>2</v>
      </c>
      <c r="I15079">
        <v>2016</v>
      </c>
      <c r="J15079">
        <v>1</v>
      </c>
      <c r="L15079">
        <v>23081641</v>
      </c>
      <c r="M15079">
        <v>6.2</v>
      </c>
      <c r="P15079" s="29">
        <f t="shared" si="586"/>
        <v>0.8666666666666667</v>
      </c>
    </row>
    <row r="15080" spans="1:16" hidden="1" x14ac:dyDescent="0.25">
      <c r="A15080">
        <v>196992480</v>
      </c>
      <c r="B15080">
        <v>803401</v>
      </c>
      <c r="C15080" t="s">
        <v>318</v>
      </c>
      <c r="D15080">
        <v>2021781</v>
      </c>
      <c r="E15080" t="s">
        <v>235</v>
      </c>
      <c r="F15080" t="s">
        <v>214</v>
      </c>
      <c r="G15080" t="s">
        <v>215</v>
      </c>
      <c r="H15080">
        <v>2</v>
      </c>
      <c r="I15080">
        <v>2016</v>
      </c>
      <c r="J15080">
        <v>1</v>
      </c>
      <c r="L15080">
        <v>23081230</v>
      </c>
      <c r="M15080">
        <v>4</v>
      </c>
      <c r="P15080" s="29">
        <f t="shared" si="586"/>
        <v>0.5</v>
      </c>
    </row>
    <row r="15081" spans="1:16" hidden="1" x14ac:dyDescent="0.25">
      <c r="A15081">
        <v>196992480</v>
      </c>
      <c r="B15081">
        <v>803401</v>
      </c>
      <c r="C15081" t="s">
        <v>318</v>
      </c>
      <c r="D15081">
        <v>2004099</v>
      </c>
      <c r="E15081" t="s">
        <v>245</v>
      </c>
      <c r="F15081" t="s">
        <v>214</v>
      </c>
      <c r="G15081" t="s">
        <v>215</v>
      </c>
      <c r="H15081">
        <v>2</v>
      </c>
      <c r="I15081">
        <v>2016</v>
      </c>
      <c r="J15081">
        <v>1</v>
      </c>
      <c r="L15081">
        <v>23073324</v>
      </c>
      <c r="M15081">
        <v>5.8</v>
      </c>
      <c r="P15081" s="29">
        <f t="shared" si="586"/>
        <v>0.79999999999999993</v>
      </c>
    </row>
    <row r="15082" spans="1:16" hidden="1" x14ac:dyDescent="0.25">
      <c r="A15082">
        <v>196992480</v>
      </c>
      <c r="B15082">
        <v>803401</v>
      </c>
      <c r="C15082" t="s">
        <v>318</v>
      </c>
      <c r="D15082">
        <v>2021596</v>
      </c>
      <c r="E15082" t="s">
        <v>294</v>
      </c>
      <c r="F15082" t="s">
        <v>214</v>
      </c>
      <c r="G15082" t="s">
        <v>215</v>
      </c>
      <c r="H15082">
        <v>2</v>
      </c>
      <c r="I15082">
        <v>2016</v>
      </c>
      <c r="J15082">
        <v>2</v>
      </c>
      <c r="L15082">
        <v>23086860</v>
      </c>
      <c r="M15082">
        <v>4</v>
      </c>
      <c r="P15082" s="29">
        <f t="shared" si="586"/>
        <v>0.5</v>
      </c>
    </row>
    <row r="15083" spans="1:16" hidden="1" x14ac:dyDescent="0.25">
      <c r="A15083">
        <v>196992480</v>
      </c>
      <c r="B15083">
        <v>803401</v>
      </c>
      <c r="C15083" t="s">
        <v>318</v>
      </c>
      <c r="D15083">
        <v>2021756</v>
      </c>
      <c r="E15083" t="s">
        <v>253</v>
      </c>
      <c r="F15083" t="s">
        <v>214</v>
      </c>
      <c r="G15083" t="s">
        <v>215</v>
      </c>
      <c r="H15083">
        <v>2</v>
      </c>
      <c r="I15083">
        <v>2016</v>
      </c>
      <c r="J15083">
        <v>2</v>
      </c>
      <c r="L15083">
        <v>23086837</v>
      </c>
      <c r="M15083">
        <v>5</v>
      </c>
      <c r="P15083" s="29">
        <f t="shared" si="586"/>
        <v>0.66666666666666663</v>
      </c>
    </row>
    <row r="15084" spans="1:16" hidden="1" x14ac:dyDescent="0.25">
      <c r="A15084">
        <v>196992480</v>
      </c>
      <c r="B15084">
        <v>803401</v>
      </c>
      <c r="C15084" t="s">
        <v>318</v>
      </c>
      <c r="D15084">
        <v>2021638</v>
      </c>
      <c r="E15084" t="s">
        <v>250</v>
      </c>
      <c r="F15084" t="s">
        <v>214</v>
      </c>
      <c r="G15084" t="s">
        <v>215</v>
      </c>
      <c r="H15084">
        <v>2</v>
      </c>
      <c r="I15084">
        <v>2016</v>
      </c>
      <c r="J15084">
        <v>2</v>
      </c>
      <c r="L15084">
        <v>23086852</v>
      </c>
      <c r="M15084">
        <v>4</v>
      </c>
      <c r="P15084" s="29">
        <f t="shared" si="586"/>
        <v>0.5</v>
      </c>
    </row>
    <row r="15085" spans="1:16" hidden="1" x14ac:dyDescent="0.25">
      <c r="A15085">
        <v>196992480</v>
      </c>
      <c r="B15085">
        <v>803401</v>
      </c>
      <c r="C15085" t="s">
        <v>318</v>
      </c>
      <c r="D15085">
        <v>2021993</v>
      </c>
      <c r="E15085" t="s">
        <v>256</v>
      </c>
      <c r="F15085" t="s">
        <v>214</v>
      </c>
      <c r="G15085" t="s">
        <v>215</v>
      </c>
      <c r="H15085">
        <v>2</v>
      </c>
      <c r="I15085">
        <v>2016</v>
      </c>
      <c r="J15085">
        <v>2</v>
      </c>
      <c r="L15085">
        <v>23086519</v>
      </c>
      <c r="M15085">
        <v>4.4000000000000004</v>
      </c>
      <c r="P15085" s="29">
        <f t="shared" si="586"/>
        <v>0.56666666666666676</v>
      </c>
    </row>
    <row r="15086" spans="1:16" hidden="1" x14ac:dyDescent="0.25">
      <c r="A15086">
        <v>196992480</v>
      </c>
      <c r="B15086">
        <v>803401</v>
      </c>
      <c r="C15086" t="s">
        <v>318</v>
      </c>
      <c r="D15086">
        <v>2021763</v>
      </c>
      <c r="E15086" t="s">
        <v>298</v>
      </c>
      <c r="F15086" t="s">
        <v>214</v>
      </c>
      <c r="G15086" t="s">
        <v>215</v>
      </c>
      <c r="H15086">
        <v>2</v>
      </c>
      <c r="I15086">
        <v>2016</v>
      </c>
      <c r="J15086">
        <v>2</v>
      </c>
      <c r="L15086">
        <v>23086845</v>
      </c>
      <c r="M15086">
        <v>5.3</v>
      </c>
      <c r="P15086" s="29">
        <f t="shared" si="586"/>
        <v>0.71666666666666667</v>
      </c>
    </row>
    <row r="15087" spans="1:16" hidden="1" x14ac:dyDescent="0.25">
      <c r="A15087">
        <v>196992480</v>
      </c>
      <c r="B15087">
        <v>803401</v>
      </c>
      <c r="C15087" t="s">
        <v>318</v>
      </c>
      <c r="D15087">
        <v>2021679</v>
      </c>
      <c r="E15087" t="s">
        <v>259</v>
      </c>
      <c r="F15087" t="s">
        <v>214</v>
      </c>
      <c r="G15087" t="s">
        <v>215</v>
      </c>
      <c r="H15087">
        <v>2</v>
      </c>
      <c r="I15087">
        <v>2017</v>
      </c>
      <c r="J15087">
        <v>1</v>
      </c>
      <c r="L15087">
        <v>23095788</v>
      </c>
      <c r="M15087">
        <v>5.3</v>
      </c>
      <c r="P15087" s="29">
        <f t="shared" si="586"/>
        <v>0.71666666666666667</v>
      </c>
    </row>
    <row r="15088" spans="1:16" hidden="1" x14ac:dyDescent="0.25">
      <c r="A15088">
        <v>196992480</v>
      </c>
      <c r="B15088">
        <v>803401</v>
      </c>
      <c r="C15088" t="s">
        <v>318</v>
      </c>
      <c r="D15088">
        <v>2021640</v>
      </c>
      <c r="E15088" t="s">
        <v>227</v>
      </c>
      <c r="F15088" t="s">
        <v>214</v>
      </c>
      <c r="G15088" t="s">
        <v>215</v>
      </c>
      <c r="H15088">
        <v>3</v>
      </c>
      <c r="I15088">
        <v>2017</v>
      </c>
      <c r="J15088">
        <v>1</v>
      </c>
      <c r="L15088">
        <v>23092943</v>
      </c>
      <c r="M15088">
        <v>3.7</v>
      </c>
      <c r="P15088" s="29">
        <f t="shared" si="586"/>
        <v>0.45</v>
      </c>
    </row>
    <row r="15089" spans="1:16" hidden="1" x14ac:dyDescent="0.25">
      <c r="A15089">
        <v>196992480</v>
      </c>
      <c r="B15089">
        <v>803401</v>
      </c>
      <c r="C15089" t="s">
        <v>318</v>
      </c>
      <c r="D15089">
        <v>2021874</v>
      </c>
      <c r="E15089" t="s">
        <v>226</v>
      </c>
      <c r="F15089" t="s">
        <v>214</v>
      </c>
      <c r="G15089" t="s">
        <v>215</v>
      </c>
      <c r="H15089">
        <v>2</v>
      </c>
      <c r="I15089">
        <v>2017</v>
      </c>
      <c r="J15089">
        <v>1</v>
      </c>
      <c r="L15089">
        <v>23095591</v>
      </c>
      <c r="M15089">
        <v>4</v>
      </c>
      <c r="P15089" s="29">
        <f t="shared" si="586"/>
        <v>0.5</v>
      </c>
    </row>
    <row r="15090" spans="1:16" hidden="1" x14ac:dyDescent="0.25">
      <c r="A15090">
        <v>196992480</v>
      </c>
      <c r="B15090">
        <v>803401</v>
      </c>
      <c r="C15090" t="s">
        <v>318</v>
      </c>
      <c r="D15090">
        <v>2005120</v>
      </c>
      <c r="E15090" t="s">
        <v>293</v>
      </c>
      <c r="F15090" t="s">
        <v>214</v>
      </c>
      <c r="G15090" t="s">
        <v>215</v>
      </c>
      <c r="H15090">
        <v>2</v>
      </c>
      <c r="I15090">
        <v>2017</v>
      </c>
      <c r="J15090">
        <v>1</v>
      </c>
      <c r="L15090">
        <v>23094177</v>
      </c>
      <c r="M15090">
        <v>6.1</v>
      </c>
      <c r="P15090" s="29">
        <f t="shared" si="586"/>
        <v>0.85</v>
      </c>
    </row>
    <row r="15091" spans="1:16" hidden="1" x14ac:dyDescent="0.25">
      <c r="A15091">
        <v>196992480</v>
      </c>
      <c r="B15091">
        <v>803401</v>
      </c>
      <c r="C15091" t="s">
        <v>318</v>
      </c>
      <c r="D15091">
        <v>2004752</v>
      </c>
      <c r="E15091" t="s">
        <v>290</v>
      </c>
      <c r="F15091" t="s">
        <v>214</v>
      </c>
      <c r="G15091" t="s">
        <v>215</v>
      </c>
      <c r="H15091">
        <v>2</v>
      </c>
      <c r="I15091">
        <v>2017</v>
      </c>
      <c r="J15091">
        <v>1</v>
      </c>
      <c r="L15091">
        <v>23093323</v>
      </c>
      <c r="M15091">
        <v>4.3</v>
      </c>
      <c r="P15091" s="29">
        <f t="shared" si="586"/>
        <v>0.54999999999999993</v>
      </c>
    </row>
    <row r="15092" spans="1:16" hidden="1" x14ac:dyDescent="0.25">
      <c r="A15092">
        <v>196992480</v>
      </c>
      <c r="B15092">
        <v>803401</v>
      </c>
      <c r="C15092" t="s">
        <v>318</v>
      </c>
      <c r="D15092">
        <v>2021787</v>
      </c>
      <c r="E15092" t="s">
        <v>292</v>
      </c>
      <c r="F15092" t="s">
        <v>214</v>
      </c>
      <c r="G15092" t="s">
        <v>215</v>
      </c>
      <c r="H15092">
        <v>4</v>
      </c>
      <c r="I15092">
        <v>2017</v>
      </c>
      <c r="J15092">
        <v>1</v>
      </c>
      <c r="L15092">
        <v>23093320</v>
      </c>
      <c r="P15092" s="29" t="str">
        <f t="shared" si="586"/>
        <v>DRP</v>
      </c>
    </row>
    <row r="15093" spans="1:16" hidden="1" x14ac:dyDescent="0.25">
      <c r="A15093">
        <v>196992480</v>
      </c>
      <c r="B15093">
        <v>803401</v>
      </c>
      <c r="C15093" t="s">
        <v>318</v>
      </c>
      <c r="D15093">
        <v>2021640</v>
      </c>
      <c r="E15093" t="s">
        <v>227</v>
      </c>
      <c r="F15093" t="s">
        <v>214</v>
      </c>
      <c r="G15093" t="s">
        <v>215</v>
      </c>
      <c r="H15093">
        <v>2</v>
      </c>
      <c r="I15093">
        <v>2017</v>
      </c>
      <c r="J15093">
        <v>2</v>
      </c>
      <c r="L15093">
        <v>23101196</v>
      </c>
      <c r="M15093">
        <v>4.2</v>
      </c>
      <c r="P15093" s="29">
        <f t="shared" si="586"/>
        <v>0.53333333333333333</v>
      </c>
    </row>
    <row r="15094" spans="1:16" hidden="1" x14ac:dyDescent="0.25">
      <c r="A15094">
        <v>196992480</v>
      </c>
      <c r="B15094">
        <v>803401</v>
      </c>
      <c r="C15094" t="s">
        <v>318</v>
      </c>
      <c r="D15094">
        <v>2021787</v>
      </c>
      <c r="E15094" t="s">
        <v>292</v>
      </c>
      <c r="F15094" t="s">
        <v>214</v>
      </c>
      <c r="G15094" t="s">
        <v>215</v>
      </c>
      <c r="H15094">
        <v>2</v>
      </c>
      <c r="I15094">
        <v>2017</v>
      </c>
      <c r="J15094">
        <v>2</v>
      </c>
      <c r="L15094">
        <v>23097627</v>
      </c>
      <c r="M15094">
        <v>5.2</v>
      </c>
      <c r="P15094" s="29">
        <f t="shared" si="586"/>
        <v>0.70000000000000007</v>
      </c>
    </row>
    <row r="15095" spans="1:16" hidden="1" x14ac:dyDescent="0.25">
      <c r="A15095">
        <v>196992480</v>
      </c>
      <c r="B15095">
        <v>803401</v>
      </c>
      <c r="C15095" t="s">
        <v>318</v>
      </c>
      <c r="D15095">
        <v>2021725</v>
      </c>
      <c r="E15095" t="s">
        <v>257</v>
      </c>
      <c r="F15095" t="s">
        <v>214</v>
      </c>
      <c r="G15095" t="s">
        <v>215</v>
      </c>
      <c r="H15095">
        <v>2</v>
      </c>
      <c r="I15095">
        <v>2017</v>
      </c>
      <c r="J15095">
        <v>2</v>
      </c>
      <c r="L15095">
        <v>23097532</v>
      </c>
      <c r="M15095">
        <v>4.0999999999999996</v>
      </c>
      <c r="P15095" s="29">
        <f t="shared" si="586"/>
        <v>0.51666666666666661</v>
      </c>
    </row>
    <row r="15096" spans="1:16" hidden="1" x14ac:dyDescent="0.25">
      <c r="A15096">
        <v>196992480</v>
      </c>
      <c r="B15096">
        <v>803401</v>
      </c>
      <c r="C15096" t="s">
        <v>318</v>
      </c>
      <c r="D15096">
        <v>2004591</v>
      </c>
      <c r="E15096" t="s">
        <v>271</v>
      </c>
      <c r="F15096" t="s">
        <v>214</v>
      </c>
      <c r="G15096" t="s">
        <v>215</v>
      </c>
      <c r="H15096">
        <v>2</v>
      </c>
      <c r="I15096">
        <v>2017</v>
      </c>
      <c r="J15096">
        <v>2</v>
      </c>
      <c r="L15096">
        <v>23097625</v>
      </c>
      <c r="M15096">
        <v>5.7</v>
      </c>
      <c r="P15096" s="29">
        <f t="shared" si="586"/>
        <v>0.78333333333333333</v>
      </c>
    </row>
    <row r="15097" spans="1:16" hidden="1" x14ac:dyDescent="0.25">
      <c r="A15097">
        <v>196992480</v>
      </c>
      <c r="B15097">
        <v>803401</v>
      </c>
      <c r="C15097" t="s">
        <v>318</v>
      </c>
      <c r="D15097">
        <v>2021750</v>
      </c>
      <c r="E15097" t="s">
        <v>296</v>
      </c>
      <c r="F15097" t="s">
        <v>214</v>
      </c>
      <c r="G15097" t="s">
        <v>215</v>
      </c>
      <c r="H15097">
        <v>2</v>
      </c>
      <c r="I15097">
        <v>2017</v>
      </c>
      <c r="J15097">
        <v>2</v>
      </c>
      <c r="L15097">
        <v>23097531</v>
      </c>
      <c r="M15097">
        <v>5</v>
      </c>
      <c r="P15097" s="29">
        <f t="shared" si="586"/>
        <v>0.66666666666666663</v>
      </c>
    </row>
    <row r="15098" spans="1:16" hidden="1" x14ac:dyDescent="0.25">
      <c r="A15098">
        <v>196992480</v>
      </c>
      <c r="B15098">
        <v>803401</v>
      </c>
      <c r="C15098" t="s">
        <v>318</v>
      </c>
      <c r="D15098">
        <v>2019271</v>
      </c>
      <c r="E15098" t="s">
        <v>236</v>
      </c>
      <c r="F15098" t="s">
        <v>214</v>
      </c>
      <c r="G15098" t="s">
        <v>215</v>
      </c>
      <c r="H15098">
        <v>2</v>
      </c>
      <c r="I15098">
        <v>2017</v>
      </c>
      <c r="J15098">
        <v>2</v>
      </c>
      <c r="L15098">
        <v>23097915</v>
      </c>
      <c r="M15098">
        <v>5.5</v>
      </c>
      <c r="P15098" s="29">
        <f t="shared" si="586"/>
        <v>0.75</v>
      </c>
    </row>
    <row r="15099" spans="1:16" hidden="1" x14ac:dyDescent="0.25">
      <c r="A15099">
        <v>196992480</v>
      </c>
      <c r="B15099">
        <v>803401</v>
      </c>
      <c r="C15099" t="s">
        <v>318</v>
      </c>
      <c r="D15099">
        <v>2004586</v>
      </c>
      <c r="E15099" t="s">
        <v>325</v>
      </c>
      <c r="F15099" t="s">
        <v>214</v>
      </c>
      <c r="G15099" t="s">
        <v>215</v>
      </c>
      <c r="H15099">
        <v>2</v>
      </c>
      <c r="I15099">
        <v>2018</v>
      </c>
      <c r="J15099">
        <v>1</v>
      </c>
      <c r="L15099">
        <v>23108652</v>
      </c>
      <c r="M15099">
        <v>4.7</v>
      </c>
      <c r="P15099" s="29">
        <f t="shared" si="586"/>
        <v>0.6166666666666667</v>
      </c>
    </row>
    <row r="15100" spans="1:16" hidden="1" x14ac:dyDescent="0.25">
      <c r="A15100">
        <v>196992480</v>
      </c>
      <c r="B15100">
        <v>803401</v>
      </c>
      <c r="C15100" t="s">
        <v>318</v>
      </c>
      <c r="D15100">
        <v>2021591</v>
      </c>
      <c r="E15100" t="s">
        <v>240</v>
      </c>
      <c r="F15100" t="s">
        <v>214</v>
      </c>
      <c r="G15100" t="s">
        <v>215</v>
      </c>
      <c r="H15100">
        <v>2</v>
      </c>
      <c r="I15100">
        <v>2018</v>
      </c>
      <c r="J15100">
        <v>1</v>
      </c>
      <c r="L15100">
        <v>23107750</v>
      </c>
      <c r="M15100">
        <v>5.6</v>
      </c>
      <c r="P15100" s="29">
        <f t="shared" si="586"/>
        <v>0.76666666666666661</v>
      </c>
    </row>
    <row r="15101" spans="1:16" hidden="1" x14ac:dyDescent="0.25">
      <c r="A15101">
        <v>196992480</v>
      </c>
      <c r="B15101">
        <v>803401</v>
      </c>
      <c r="C15101" t="s">
        <v>318</v>
      </c>
      <c r="D15101">
        <v>2021615</v>
      </c>
      <c r="E15101" t="s">
        <v>255</v>
      </c>
      <c r="F15101" t="s">
        <v>214</v>
      </c>
      <c r="G15101" t="s">
        <v>215</v>
      </c>
      <c r="H15101">
        <v>2</v>
      </c>
      <c r="I15101">
        <v>2018</v>
      </c>
      <c r="J15101">
        <v>1</v>
      </c>
      <c r="L15101">
        <v>23107757</v>
      </c>
      <c r="M15101">
        <v>4.5999999999999996</v>
      </c>
      <c r="P15101" s="29">
        <f t="shared" si="586"/>
        <v>0.6</v>
      </c>
    </row>
    <row r="15102" spans="1:16" hidden="1" x14ac:dyDescent="0.25">
      <c r="A15102">
        <v>196992480</v>
      </c>
      <c r="B15102">
        <v>803401</v>
      </c>
      <c r="C15102" t="s">
        <v>318</v>
      </c>
      <c r="D15102">
        <v>2021723</v>
      </c>
      <c r="E15102" t="s">
        <v>299</v>
      </c>
      <c r="F15102" t="s">
        <v>214</v>
      </c>
      <c r="G15102" t="s">
        <v>215</v>
      </c>
      <c r="H15102">
        <v>2</v>
      </c>
      <c r="I15102">
        <v>2018</v>
      </c>
      <c r="J15102">
        <v>1</v>
      </c>
      <c r="L15102">
        <v>23107755</v>
      </c>
      <c r="M15102">
        <v>4.5999999999999996</v>
      </c>
      <c r="P15102" s="29">
        <f t="shared" si="586"/>
        <v>0.6</v>
      </c>
    </row>
    <row r="15103" spans="1:16" hidden="1" x14ac:dyDescent="0.25">
      <c r="A15103">
        <v>196992480</v>
      </c>
      <c r="B15103">
        <v>803401</v>
      </c>
      <c r="C15103" t="s">
        <v>318</v>
      </c>
      <c r="D15103">
        <v>2021661</v>
      </c>
      <c r="E15103" t="s">
        <v>305</v>
      </c>
      <c r="F15103" t="s">
        <v>214</v>
      </c>
      <c r="G15103" t="s">
        <v>215</v>
      </c>
      <c r="H15103">
        <v>2</v>
      </c>
      <c r="I15103">
        <v>2018</v>
      </c>
      <c r="J15103">
        <v>1</v>
      </c>
      <c r="L15103">
        <v>23107773</v>
      </c>
      <c r="M15103">
        <v>4.0999999999999996</v>
      </c>
      <c r="P15103" s="29">
        <f t="shared" si="586"/>
        <v>0.51666666666666661</v>
      </c>
    </row>
    <row r="15104" spans="1:16" hidden="1" x14ac:dyDescent="0.25">
      <c r="A15104">
        <v>196992480</v>
      </c>
      <c r="B15104">
        <v>803401</v>
      </c>
      <c r="C15104" t="s">
        <v>318</v>
      </c>
      <c r="D15104">
        <v>2021865</v>
      </c>
      <c r="E15104" t="s">
        <v>301</v>
      </c>
      <c r="F15104" t="s">
        <v>214</v>
      </c>
      <c r="G15104" t="s">
        <v>215</v>
      </c>
      <c r="H15104">
        <v>2</v>
      </c>
      <c r="I15104">
        <v>2018</v>
      </c>
      <c r="J15104">
        <v>1</v>
      </c>
      <c r="L15104">
        <v>23107721</v>
      </c>
      <c r="M15104">
        <v>4.8</v>
      </c>
      <c r="P15104" s="29">
        <f t="shared" si="586"/>
        <v>0.6333333333333333</v>
      </c>
    </row>
    <row r="15105" spans="1:16" hidden="1" x14ac:dyDescent="0.25">
      <c r="A15105">
        <v>196992480</v>
      </c>
      <c r="B15105">
        <v>803401</v>
      </c>
      <c r="C15105" t="s">
        <v>318</v>
      </c>
      <c r="D15105">
        <v>2024862</v>
      </c>
      <c r="E15105" t="s">
        <v>289</v>
      </c>
      <c r="F15105" t="s">
        <v>214</v>
      </c>
      <c r="G15105" t="s">
        <v>215</v>
      </c>
      <c r="H15105">
        <v>2</v>
      </c>
      <c r="I15105">
        <v>2018</v>
      </c>
      <c r="J15105">
        <v>1</v>
      </c>
      <c r="L15105">
        <v>23107752</v>
      </c>
      <c r="M15105">
        <v>6.5</v>
      </c>
      <c r="P15105" s="29">
        <f t="shared" si="586"/>
        <v>0.91666666666666663</v>
      </c>
    </row>
    <row r="15106" spans="1:16" hidden="1" x14ac:dyDescent="0.25">
      <c r="A15106">
        <v>196992480</v>
      </c>
      <c r="B15106">
        <v>803401</v>
      </c>
      <c r="C15106" t="s">
        <v>318</v>
      </c>
      <c r="D15106">
        <v>2019272</v>
      </c>
      <c r="E15106" t="s">
        <v>249</v>
      </c>
      <c r="F15106" t="s">
        <v>214</v>
      </c>
      <c r="G15106" t="s">
        <v>215</v>
      </c>
      <c r="H15106">
        <v>2</v>
      </c>
      <c r="I15106">
        <v>2018</v>
      </c>
      <c r="J15106">
        <v>2</v>
      </c>
      <c r="L15106">
        <v>23114562</v>
      </c>
      <c r="M15106">
        <v>6.4</v>
      </c>
      <c r="P15106" s="29">
        <f t="shared" si="586"/>
        <v>0.9</v>
      </c>
    </row>
    <row r="15107" spans="1:16" hidden="1" x14ac:dyDescent="0.25">
      <c r="A15107">
        <v>196992480</v>
      </c>
      <c r="B15107">
        <v>803401</v>
      </c>
      <c r="C15107" t="s">
        <v>318</v>
      </c>
      <c r="D15107">
        <v>2021631</v>
      </c>
      <c r="E15107" t="s">
        <v>302</v>
      </c>
      <c r="F15107" t="s">
        <v>214</v>
      </c>
      <c r="G15107" t="s">
        <v>215</v>
      </c>
      <c r="H15107">
        <v>2</v>
      </c>
      <c r="I15107">
        <v>2018</v>
      </c>
      <c r="J15107">
        <v>2</v>
      </c>
      <c r="L15107">
        <v>23115885</v>
      </c>
      <c r="M15107">
        <v>5.4</v>
      </c>
      <c r="P15107" s="29">
        <f t="shared" ref="P15107:P15140" si="587">IF(AND(ISNUMBER(M15107),H15107&lt;&gt;4),(M15107-1)/6,IF(H15107=4,"DRP",IF(AND(H15107=3,M15107="NA"),"BAD",IF(AND(H15107=2),"CVL",IF(AND(H15107=1,ISBLANK(M15107)),"NULL","UNK")))))</f>
        <v>0.73333333333333339</v>
      </c>
    </row>
    <row r="15108" spans="1:16" hidden="1" x14ac:dyDescent="0.25">
      <c r="A15108">
        <v>196992480</v>
      </c>
      <c r="B15108">
        <v>803401</v>
      </c>
      <c r="C15108" t="s">
        <v>318</v>
      </c>
      <c r="D15108">
        <v>2021664</v>
      </c>
      <c r="E15108" t="s">
        <v>311</v>
      </c>
      <c r="F15108" t="s">
        <v>214</v>
      </c>
      <c r="G15108" t="s">
        <v>215</v>
      </c>
      <c r="H15108">
        <v>2</v>
      </c>
      <c r="I15108">
        <v>2018</v>
      </c>
      <c r="J15108">
        <v>2</v>
      </c>
      <c r="L15108">
        <v>23115915</v>
      </c>
      <c r="M15108">
        <v>6.1</v>
      </c>
      <c r="P15108" s="29">
        <f t="shared" si="587"/>
        <v>0.85</v>
      </c>
    </row>
    <row r="15109" spans="1:16" hidden="1" x14ac:dyDescent="0.25">
      <c r="A15109">
        <v>196992480</v>
      </c>
      <c r="B15109">
        <v>803401</v>
      </c>
      <c r="C15109" t="s">
        <v>318</v>
      </c>
      <c r="D15109">
        <v>2021671</v>
      </c>
      <c r="E15109" t="s">
        <v>303</v>
      </c>
      <c r="F15109" t="s">
        <v>214</v>
      </c>
      <c r="G15109" t="s">
        <v>215</v>
      </c>
      <c r="H15109">
        <v>2</v>
      </c>
      <c r="I15109">
        <v>2018</v>
      </c>
      <c r="J15109">
        <v>2</v>
      </c>
      <c r="L15109">
        <v>23115919</v>
      </c>
      <c r="M15109">
        <v>5.3</v>
      </c>
      <c r="P15109" s="29">
        <f t="shared" si="587"/>
        <v>0.71666666666666667</v>
      </c>
    </row>
    <row r="15110" spans="1:16" hidden="1" x14ac:dyDescent="0.25">
      <c r="A15110">
        <v>196992480</v>
      </c>
      <c r="B15110">
        <v>803401</v>
      </c>
      <c r="C15110" t="s">
        <v>318</v>
      </c>
      <c r="D15110">
        <v>2021744</v>
      </c>
      <c r="E15110" t="s">
        <v>262</v>
      </c>
      <c r="F15110" t="s">
        <v>214</v>
      </c>
      <c r="G15110" t="s">
        <v>215</v>
      </c>
      <c r="H15110">
        <v>2</v>
      </c>
      <c r="I15110">
        <v>2018</v>
      </c>
      <c r="J15110">
        <v>2</v>
      </c>
      <c r="L15110">
        <v>23115906</v>
      </c>
      <c r="M15110">
        <v>5.0999999999999996</v>
      </c>
      <c r="P15110" s="29">
        <f t="shared" si="587"/>
        <v>0.68333333333333324</v>
      </c>
    </row>
    <row r="15111" spans="1:16" hidden="1" x14ac:dyDescent="0.25">
      <c r="A15111">
        <v>196992480</v>
      </c>
      <c r="B15111">
        <v>803401</v>
      </c>
      <c r="C15111" t="s">
        <v>318</v>
      </c>
      <c r="D15111">
        <v>2024921</v>
      </c>
      <c r="E15111" t="s">
        <v>225</v>
      </c>
      <c r="F15111" t="s">
        <v>214</v>
      </c>
      <c r="G15111" t="s">
        <v>215</v>
      </c>
      <c r="H15111">
        <v>2</v>
      </c>
      <c r="I15111">
        <v>2018</v>
      </c>
      <c r="J15111">
        <v>2</v>
      </c>
      <c r="L15111">
        <v>23115972</v>
      </c>
      <c r="M15111">
        <v>5.8</v>
      </c>
      <c r="P15111" s="29">
        <f t="shared" si="587"/>
        <v>0.79999999999999993</v>
      </c>
    </row>
    <row r="15112" spans="1:16" hidden="1" x14ac:dyDescent="0.25">
      <c r="A15112">
        <v>196992480</v>
      </c>
      <c r="B15112">
        <v>803401</v>
      </c>
      <c r="C15112" t="s">
        <v>318</v>
      </c>
      <c r="D15112">
        <v>2004587</v>
      </c>
      <c r="E15112" t="s">
        <v>288</v>
      </c>
      <c r="F15112" t="s">
        <v>214</v>
      </c>
      <c r="G15112" t="s">
        <v>215</v>
      </c>
      <c r="H15112">
        <v>2</v>
      </c>
      <c r="I15112">
        <v>2018</v>
      </c>
      <c r="J15112">
        <v>2</v>
      </c>
      <c r="L15112">
        <v>23115868</v>
      </c>
      <c r="M15112">
        <v>5.9</v>
      </c>
      <c r="P15112" s="29">
        <f t="shared" si="587"/>
        <v>0.81666666666666676</v>
      </c>
    </row>
    <row r="15113" spans="1:16" hidden="1" x14ac:dyDescent="0.25">
      <c r="A15113">
        <v>196992480</v>
      </c>
      <c r="B15113">
        <v>803401</v>
      </c>
      <c r="C15113" t="s">
        <v>318</v>
      </c>
      <c r="D15113">
        <v>2024863</v>
      </c>
      <c r="E15113" t="s">
        <v>304</v>
      </c>
      <c r="F15113" t="s">
        <v>214</v>
      </c>
      <c r="G15113" t="s">
        <v>215</v>
      </c>
      <c r="H15113">
        <v>4</v>
      </c>
      <c r="I15113">
        <v>2018</v>
      </c>
      <c r="J15113">
        <v>2</v>
      </c>
      <c r="L15113">
        <v>23115905</v>
      </c>
      <c r="P15113" s="29" t="str">
        <f t="shared" si="587"/>
        <v>DRP</v>
      </c>
    </row>
    <row r="15114" spans="1:16" hidden="1" x14ac:dyDescent="0.25">
      <c r="A15114">
        <v>196992480</v>
      </c>
      <c r="B15114">
        <v>803401</v>
      </c>
      <c r="C15114" t="s">
        <v>318</v>
      </c>
      <c r="D15114">
        <v>2021775</v>
      </c>
      <c r="E15114" t="s">
        <v>286</v>
      </c>
      <c r="F15114" t="s">
        <v>214</v>
      </c>
      <c r="G15114" t="s">
        <v>215</v>
      </c>
      <c r="H15114">
        <v>2</v>
      </c>
      <c r="I15114">
        <v>2019</v>
      </c>
      <c r="J15114">
        <v>1</v>
      </c>
      <c r="L15114">
        <v>23124866</v>
      </c>
      <c r="M15114">
        <v>6</v>
      </c>
      <c r="P15114" s="29">
        <f t="shared" si="587"/>
        <v>0.83333333333333337</v>
      </c>
    </row>
    <row r="15115" spans="1:16" hidden="1" x14ac:dyDescent="0.25">
      <c r="A15115">
        <v>196992480</v>
      </c>
      <c r="B15115">
        <v>803401</v>
      </c>
      <c r="C15115" t="s">
        <v>318</v>
      </c>
      <c r="D15115">
        <v>2024863</v>
      </c>
      <c r="E15115" t="s">
        <v>304</v>
      </c>
      <c r="F15115" t="s">
        <v>214</v>
      </c>
      <c r="G15115" t="s">
        <v>215</v>
      </c>
      <c r="H15115">
        <v>2</v>
      </c>
      <c r="I15115">
        <v>2019</v>
      </c>
      <c r="J15115">
        <v>1</v>
      </c>
      <c r="L15115">
        <v>23120233</v>
      </c>
      <c r="M15115">
        <v>5.0999999999999996</v>
      </c>
      <c r="P15115" s="29">
        <f t="shared" si="587"/>
        <v>0.68333333333333324</v>
      </c>
    </row>
    <row r="15116" spans="1:16" hidden="1" x14ac:dyDescent="0.25">
      <c r="A15116">
        <v>196992480</v>
      </c>
      <c r="B15116">
        <v>803401</v>
      </c>
      <c r="C15116" t="s">
        <v>318</v>
      </c>
      <c r="D15116">
        <v>2019273</v>
      </c>
      <c r="E15116" t="s">
        <v>248</v>
      </c>
      <c r="F15116" t="s">
        <v>214</v>
      </c>
      <c r="G15116" t="s">
        <v>215</v>
      </c>
      <c r="H15116">
        <v>2</v>
      </c>
      <c r="I15116">
        <v>2019</v>
      </c>
      <c r="J15116">
        <v>1</v>
      </c>
      <c r="L15116">
        <v>23123502</v>
      </c>
      <c r="M15116">
        <v>6.6</v>
      </c>
      <c r="P15116" s="29">
        <f t="shared" si="587"/>
        <v>0.93333333333333324</v>
      </c>
    </row>
    <row r="15117" spans="1:16" hidden="1" x14ac:dyDescent="0.25">
      <c r="A15117">
        <v>196992480</v>
      </c>
      <c r="B15117">
        <v>803401</v>
      </c>
      <c r="C15117" t="s">
        <v>318</v>
      </c>
      <c r="D15117">
        <v>2021716</v>
      </c>
      <c r="E15117" t="s">
        <v>291</v>
      </c>
      <c r="F15117" t="s">
        <v>214</v>
      </c>
      <c r="G15117" t="s">
        <v>215</v>
      </c>
      <c r="H15117">
        <v>2</v>
      </c>
      <c r="I15117">
        <v>2019</v>
      </c>
      <c r="J15117">
        <v>1</v>
      </c>
      <c r="L15117">
        <v>23120235</v>
      </c>
      <c r="M15117">
        <v>5.9</v>
      </c>
      <c r="P15117" s="29">
        <f t="shared" si="587"/>
        <v>0.81666666666666676</v>
      </c>
    </row>
    <row r="15118" spans="1:16" hidden="1" x14ac:dyDescent="0.25">
      <c r="A15118">
        <v>196992480</v>
      </c>
      <c r="B15118">
        <v>803401</v>
      </c>
      <c r="C15118" t="s">
        <v>318</v>
      </c>
      <c r="D15118">
        <v>2021760</v>
      </c>
      <c r="E15118" t="s">
        <v>254</v>
      </c>
      <c r="F15118" t="s">
        <v>214</v>
      </c>
      <c r="G15118" t="s">
        <v>215</v>
      </c>
      <c r="H15118">
        <v>2</v>
      </c>
      <c r="I15118">
        <v>2019</v>
      </c>
      <c r="J15118">
        <v>1</v>
      </c>
      <c r="L15118">
        <v>23120307</v>
      </c>
      <c r="M15118">
        <v>6.2</v>
      </c>
      <c r="P15118" s="29">
        <f t="shared" si="587"/>
        <v>0.8666666666666667</v>
      </c>
    </row>
    <row r="15119" spans="1:16" hidden="1" x14ac:dyDescent="0.25">
      <c r="A15119">
        <v>196992480</v>
      </c>
      <c r="B15119">
        <v>803401</v>
      </c>
      <c r="C15119" t="s">
        <v>318</v>
      </c>
      <c r="D15119">
        <v>2004597</v>
      </c>
      <c r="E15119" t="s">
        <v>279</v>
      </c>
      <c r="F15119" t="s">
        <v>214</v>
      </c>
      <c r="G15119" t="s">
        <v>215</v>
      </c>
      <c r="H15119">
        <v>2</v>
      </c>
      <c r="I15119">
        <v>2019</v>
      </c>
      <c r="J15119">
        <v>1</v>
      </c>
      <c r="L15119">
        <v>23120232</v>
      </c>
      <c r="M15119">
        <v>5.2</v>
      </c>
      <c r="P15119" s="29">
        <f t="shared" si="587"/>
        <v>0.70000000000000007</v>
      </c>
    </row>
    <row r="15120" spans="1:16" hidden="1" x14ac:dyDescent="0.25">
      <c r="A15120">
        <v>196992480</v>
      </c>
      <c r="B15120">
        <v>803401</v>
      </c>
      <c r="C15120" t="s">
        <v>318</v>
      </c>
      <c r="D15120">
        <v>2021689</v>
      </c>
      <c r="E15120" t="s">
        <v>312</v>
      </c>
      <c r="F15120" t="s">
        <v>214</v>
      </c>
      <c r="G15120" t="s">
        <v>215</v>
      </c>
      <c r="H15120">
        <v>2</v>
      </c>
      <c r="I15120">
        <v>2019</v>
      </c>
      <c r="J15120">
        <v>1</v>
      </c>
      <c r="L15120">
        <v>23120247</v>
      </c>
      <c r="M15120">
        <v>5.5</v>
      </c>
      <c r="P15120" s="29">
        <f t="shared" si="587"/>
        <v>0.75</v>
      </c>
    </row>
    <row r="15121" spans="1:16" hidden="1" x14ac:dyDescent="0.25">
      <c r="A15121">
        <v>196992480</v>
      </c>
      <c r="B15121">
        <v>803401</v>
      </c>
      <c r="C15121" t="s">
        <v>318</v>
      </c>
      <c r="D15121">
        <v>2024865</v>
      </c>
      <c r="E15121" t="s">
        <v>284</v>
      </c>
      <c r="F15121" t="s">
        <v>214</v>
      </c>
      <c r="G15121" t="s">
        <v>215</v>
      </c>
      <c r="H15121">
        <v>1</v>
      </c>
      <c r="I15121">
        <v>2019</v>
      </c>
      <c r="J15121">
        <v>2</v>
      </c>
      <c r="L15121">
        <v>23131253</v>
      </c>
      <c r="P15121" s="29" t="str">
        <f t="shared" si="587"/>
        <v>NULL</v>
      </c>
    </row>
    <row r="15122" spans="1:16" hidden="1" x14ac:dyDescent="0.25">
      <c r="A15122">
        <v>196992480</v>
      </c>
      <c r="B15122">
        <v>803401</v>
      </c>
      <c r="C15122" t="s">
        <v>318</v>
      </c>
      <c r="D15122">
        <v>2024864</v>
      </c>
      <c r="E15122" t="s">
        <v>310</v>
      </c>
      <c r="F15122" t="s">
        <v>214</v>
      </c>
      <c r="G15122" t="s">
        <v>215</v>
      </c>
      <c r="H15122">
        <v>1</v>
      </c>
      <c r="I15122">
        <v>2019</v>
      </c>
      <c r="J15122">
        <v>2</v>
      </c>
      <c r="L15122">
        <v>23129359</v>
      </c>
      <c r="P15122" s="29" t="str">
        <f t="shared" si="587"/>
        <v>NULL</v>
      </c>
    </row>
    <row r="15123" spans="1:16" hidden="1" x14ac:dyDescent="0.25">
      <c r="A15123">
        <v>196992480</v>
      </c>
      <c r="B15123">
        <v>803401</v>
      </c>
      <c r="C15123" t="s">
        <v>318</v>
      </c>
      <c r="D15123">
        <v>2019274</v>
      </c>
      <c r="E15123" t="s">
        <v>247</v>
      </c>
      <c r="F15123" t="s">
        <v>214</v>
      </c>
      <c r="G15123" t="s">
        <v>215</v>
      </c>
      <c r="H15123">
        <v>1</v>
      </c>
      <c r="I15123">
        <v>2019</v>
      </c>
      <c r="J15123">
        <v>2</v>
      </c>
      <c r="L15123">
        <v>23129171</v>
      </c>
      <c r="P15123" s="29" t="str">
        <f t="shared" si="587"/>
        <v>NULL</v>
      </c>
    </row>
    <row r="15124" spans="1:16" hidden="1" x14ac:dyDescent="0.25">
      <c r="A15124">
        <v>196992480</v>
      </c>
      <c r="B15124">
        <v>803401</v>
      </c>
      <c r="C15124" t="s">
        <v>318</v>
      </c>
      <c r="D15124">
        <v>2027110</v>
      </c>
      <c r="E15124" t="s">
        <v>365</v>
      </c>
      <c r="F15124" t="s">
        <v>320</v>
      </c>
      <c r="G15124" t="s">
        <v>321</v>
      </c>
      <c r="H15124">
        <v>1</v>
      </c>
      <c r="I15124">
        <v>2019</v>
      </c>
      <c r="J15124">
        <v>2</v>
      </c>
      <c r="L15124">
        <v>23130219</v>
      </c>
      <c r="P15124" s="29" t="str">
        <f t="shared" si="587"/>
        <v>NULL</v>
      </c>
    </row>
    <row r="15125" spans="1:16" hidden="1" x14ac:dyDescent="0.25">
      <c r="A15125">
        <v>196992480</v>
      </c>
      <c r="B15125">
        <v>803401</v>
      </c>
      <c r="C15125" t="s">
        <v>318</v>
      </c>
      <c r="D15125">
        <v>2021841</v>
      </c>
      <c r="E15125" t="s">
        <v>306</v>
      </c>
      <c r="F15125" t="s">
        <v>214</v>
      </c>
      <c r="G15125" t="s">
        <v>215</v>
      </c>
      <c r="H15125">
        <v>1</v>
      </c>
      <c r="I15125">
        <v>2019</v>
      </c>
      <c r="J15125">
        <v>2</v>
      </c>
      <c r="L15125">
        <v>23130443</v>
      </c>
      <c r="P15125" s="29" t="str">
        <f t="shared" si="587"/>
        <v>NULL</v>
      </c>
    </row>
    <row r="15126" spans="1:16" hidden="1" x14ac:dyDescent="0.25">
      <c r="A15126">
        <v>196992480</v>
      </c>
      <c r="B15126">
        <v>803401</v>
      </c>
      <c r="C15126" t="s">
        <v>318</v>
      </c>
      <c r="D15126">
        <v>2021730</v>
      </c>
      <c r="E15126" t="s">
        <v>307</v>
      </c>
      <c r="F15126" t="s">
        <v>214</v>
      </c>
      <c r="G15126" t="s">
        <v>215</v>
      </c>
      <c r="H15126">
        <v>1</v>
      </c>
      <c r="I15126">
        <v>2019</v>
      </c>
      <c r="J15126">
        <v>2</v>
      </c>
      <c r="L15126">
        <v>23130525</v>
      </c>
      <c r="P15126" s="29" t="str">
        <f t="shared" si="587"/>
        <v>NULL</v>
      </c>
    </row>
    <row r="15127" spans="1:16" hidden="1" x14ac:dyDescent="0.25">
      <c r="A15127">
        <v>196992480</v>
      </c>
      <c r="B15127">
        <v>803401</v>
      </c>
      <c r="C15127" t="s">
        <v>318</v>
      </c>
      <c r="D15127">
        <v>2004602</v>
      </c>
      <c r="E15127" t="s">
        <v>277</v>
      </c>
      <c r="F15127" t="s">
        <v>214</v>
      </c>
      <c r="G15127" t="s">
        <v>215</v>
      </c>
      <c r="H15127">
        <v>1</v>
      </c>
      <c r="I15127">
        <v>2019</v>
      </c>
      <c r="J15127">
        <v>2</v>
      </c>
      <c r="L15127">
        <v>23129802</v>
      </c>
      <c r="P15127" s="29" t="str">
        <f t="shared" si="587"/>
        <v>NULL</v>
      </c>
    </row>
    <row r="15128" spans="1:16" hidden="1" x14ac:dyDescent="0.25">
      <c r="A15128">
        <v>197008423</v>
      </c>
      <c r="B15128">
        <v>803401</v>
      </c>
      <c r="C15128" t="s">
        <v>318</v>
      </c>
      <c r="D15128">
        <v>2004098</v>
      </c>
      <c r="E15128" t="s">
        <v>213</v>
      </c>
      <c r="F15128" t="s">
        <v>214</v>
      </c>
      <c r="G15128" t="s">
        <v>215</v>
      </c>
      <c r="H15128">
        <v>2</v>
      </c>
      <c r="I15128">
        <v>2016</v>
      </c>
      <c r="J15128">
        <v>1</v>
      </c>
      <c r="L15128">
        <v>23081501</v>
      </c>
      <c r="M15128">
        <v>5.4</v>
      </c>
      <c r="P15128" s="29">
        <f t="shared" si="587"/>
        <v>0.73333333333333339</v>
      </c>
    </row>
    <row r="15129" spans="1:16" hidden="1" x14ac:dyDescent="0.25">
      <c r="A15129">
        <v>197008423</v>
      </c>
      <c r="B15129">
        <v>803401</v>
      </c>
      <c r="C15129" t="s">
        <v>318</v>
      </c>
      <c r="D15129">
        <v>2021600</v>
      </c>
      <c r="E15129" t="s">
        <v>219</v>
      </c>
      <c r="F15129" t="s">
        <v>214</v>
      </c>
      <c r="G15129" t="s">
        <v>215</v>
      </c>
      <c r="H15129">
        <v>3</v>
      </c>
      <c r="I15129">
        <v>2016</v>
      </c>
      <c r="J15129">
        <v>1</v>
      </c>
      <c r="L15129">
        <v>23081079</v>
      </c>
      <c r="M15129">
        <v>3.1</v>
      </c>
      <c r="P15129" s="29">
        <f t="shared" si="587"/>
        <v>0.35000000000000003</v>
      </c>
    </row>
    <row r="15130" spans="1:16" hidden="1" x14ac:dyDescent="0.25">
      <c r="A15130">
        <v>197008423</v>
      </c>
      <c r="B15130">
        <v>803401</v>
      </c>
      <c r="C15130" t="s">
        <v>318</v>
      </c>
      <c r="D15130">
        <v>2005099</v>
      </c>
      <c r="E15130" t="s">
        <v>217</v>
      </c>
      <c r="F15130" t="s">
        <v>214</v>
      </c>
      <c r="G15130" t="s">
        <v>215</v>
      </c>
      <c r="H15130">
        <v>3</v>
      </c>
      <c r="I15130">
        <v>2016</v>
      </c>
      <c r="J15130">
        <v>1</v>
      </c>
      <c r="L15130">
        <v>23081375</v>
      </c>
      <c r="M15130">
        <v>3.7</v>
      </c>
      <c r="P15130" s="29">
        <f t="shared" si="587"/>
        <v>0.45</v>
      </c>
    </row>
    <row r="15131" spans="1:16" hidden="1" x14ac:dyDescent="0.25">
      <c r="A15131">
        <v>197008423</v>
      </c>
      <c r="B15131">
        <v>803401</v>
      </c>
      <c r="C15131" t="s">
        <v>318</v>
      </c>
      <c r="D15131">
        <v>2005102</v>
      </c>
      <c r="E15131" t="s">
        <v>218</v>
      </c>
      <c r="F15131" t="s">
        <v>214</v>
      </c>
      <c r="G15131" t="s">
        <v>215</v>
      </c>
      <c r="H15131">
        <v>3</v>
      </c>
      <c r="I15131">
        <v>2016</v>
      </c>
      <c r="J15131">
        <v>1</v>
      </c>
      <c r="L15131">
        <v>23081382</v>
      </c>
      <c r="M15131">
        <v>3.3</v>
      </c>
      <c r="P15131" s="29">
        <f t="shared" si="587"/>
        <v>0.3833333333333333</v>
      </c>
    </row>
    <row r="15132" spans="1:16" hidden="1" x14ac:dyDescent="0.25">
      <c r="A15132">
        <v>197008423</v>
      </c>
      <c r="B15132">
        <v>803401</v>
      </c>
      <c r="C15132" t="s">
        <v>318</v>
      </c>
      <c r="D15132">
        <v>2021754</v>
      </c>
      <c r="E15132" t="s">
        <v>216</v>
      </c>
      <c r="F15132" t="s">
        <v>214</v>
      </c>
      <c r="G15132" t="s">
        <v>215</v>
      </c>
      <c r="H15132">
        <v>3</v>
      </c>
      <c r="I15132">
        <v>2016</v>
      </c>
      <c r="J15132">
        <v>1</v>
      </c>
      <c r="L15132">
        <v>23081092</v>
      </c>
      <c r="M15132">
        <v>3.1</v>
      </c>
      <c r="P15132" s="29">
        <f t="shared" si="587"/>
        <v>0.35000000000000003</v>
      </c>
    </row>
    <row r="15133" spans="1:16" hidden="1" x14ac:dyDescent="0.25">
      <c r="A15133">
        <v>197008423</v>
      </c>
      <c r="B15133">
        <v>803401</v>
      </c>
      <c r="C15133" t="s">
        <v>318</v>
      </c>
      <c r="D15133">
        <v>2005118</v>
      </c>
      <c r="E15133" t="s">
        <v>223</v>
      </c>
      <c r="F15133" t="s">
        <v>214</v>
      </c>
      <c r="G15133" t="s">
        <v>215</v>
      </c>
      <c r="H15133">
        <v>3</v>
      </c>
      <c r="I15133">
        <v>2016</v>
      </c>
      <c r="J15133">
        <v>1</v>
      </c>
      <c r="L15133">
        <v>23081293</v>
      </c>
      <c r="M15133">
        <v>3.4</v>
      </c>
      <c r="P15133" s="29">
        <f t="shared" si="587"/>
        <v>0.39999999999999997</v>
      </c>
    </row>
    <row r="15134" spans="1:16" hidden="1" x14ac:dyDescent="0.25">
      <c r="A15134">
        <v>197008423</v>
      </c>
      <c r="B15134">
        <v>803401</v>
      </c>
      <c r="C15134" t="s">
        <v>318</v>
      </c>
      <c r="D15134">
        <v>2005117</v>
      </c>
      <c r="E15134" t="s">
        <v>220</v>
      </c>
      <c r="F15134" t="s">
        <v>214</v>
      </c>
      <c r="G15134" t="s">
        <v>215</v>
      </c>
      <c r="H15134">
        <v>4</v>
      </c>
      <c r="I15134">
        <v>2016</v>
      </c>
      <c r="J15134">
        <v>2</v>
      </c>
      <c r="L15134">
        <v>23084477</v>
      </c>
      <c r="P15134" s="29" t="str">
        <f t="shared" si="587"/>
        <v>DRP</v>
      </c>
    </row>
    <row r="15135" spans="1:16" hidden="1" x14ac:dyDescent="0.25">
      <c r="A15135">
        <v>197008423</v>
      </c>
      <c r="B15135">
        <v>803401</v>
      </c>
      <c r="C15135" t="s">
        <v>318</v>
      </c>
      <c r="D15135">
        <v>2021754</v>
      </c>
      <c r="E15135" t="s">
        <v>216</v>
      </c>
      <c r="F15135" t="s">
        <v>214</v>
      </c>
      <c r="G15135" t="s">
        <v>215</v>
      </c>
      <c r="H15135">
        <v>3</v>
      </c>
      <c r="I15135">
        <v>2016</v>
      </c>
      <c r="J15135">
        <v>2</v>
      </c>
      <c r="L15135">
        <v>23086734</v>
      </c>
      <c r="M15135" t="s">
        <v>221</v>
      </c>
      <c r="P15135" s="29" t="str">
        <f t="shared" si="587"/>
        <v>BAD</v>
      </c>
    </row>
    <row r="15136" spans="1:16" hidden="1" x14ac:dyDescent="0.25">
      <c r="A15136">
        <v>197008423</v>
      </c>
      <c r="B15136">
        <v>803401</v>
      </c>
      <c r="C15136" t="s">
        <v>318</v>
      </c>
      <c r="D15136">
        <v>2021600</v>
      </c>
      <c r="E15136" t="s">
        <v>219</v>
      </c>
      <c r="F15136" t="s">
        <v>214</v>
      </c>
      <c r="G15136" t="s">
        <v>215</v>
      </c>
      <c r="H15136">
        <v>3</v>
      </c>
      <c r="I15136">
        <v>2016</v>
      </c>
      <c r="J15136">
        <v>2</v>
      </c>
      <c r="L15136">
        <v>23086545</v>
      </c>
      <c r="M15136" t="s">
        <v>221</v>
      </c>
      <c r="P15136" s="29" t="str">
        <f t="shared" si="587"/>
        <v>BAD</v>
      </c>
    </row>
    <row r="15137" spans="1:16" hidden="1" x14ac:dyDescent="0.25">
      <c r="A15137">
        <v>197008423</v>
      </c>
      <c r="B15137">
        <v>803401</v>
      </c>
      <c r="C15137" t="s">
        <v>318</v>
      </c>
      <c r="D15137">
        <v>2005099</v>
      </c>
      <c r="E15137" t="s">
        <v>217</v>
      </c>
      <c r="F15137" t="s">
        <v>214</v>
      </c>
      <c r="G15137" t="s">
        <v>215</v>
      </c>
      <c r="H15137">
        <v>3</v>
      </c>
      <c r="I15137">
        <v>2016</v>
      </c>
      <c r="J15137">
        <v>2</v>
      </c>
      <c r="L15137">
        <v>23086541</v>
      </c>
      <c r="M15137" t="s">
        <v>221</v>
      </c>
      <c r="P15137" s="29" t="str">
        <f t="shared" si="587"/>
        <v>BAD</v>
      </c>
    </row>
    <row r="15138" spans="1:16" hidden="1" x14ac:dyDescent="0.25">
      <c r="A15138">
        <v>197008423</v>
      </c>
      <c r="B15138">
        <v>803401</v>
      </c>
      <c r="C15138" t="s">
        <v>318</v>
      </c>
      <c r="D15138">
        <v>2005102</v>
      </c>
      <c r="E15138" t="s">
        <v>218</v>
      </c>
      <c r="F15138" t="s">
        <v>214</v>
      </c>
      <c r="G15138" t="s">
        <v>215</v>
      </c>
      <c r="H15138">
        <v>3</v>
      </c>
      <c r="I15138">
        <v>2016</v>
      </c>
      <c r="J15138">
        <v>2</v>
      </c>
      <c r="L15138">
        <v>23086740</v>
      </c>
      <c r="M15138" t="s">
        <v>221</v>
      </c>
      <c r="P15138" s="29" t="str">
        <f t="shared" si="587"/>
        <v>BAD</v>
      </c>
    </row>
    <row r="15139" spans="1:16" hidden="1" x14ac:dyDescent="0.25">
      <c r="A15139">
        <v>197008423</v>
      </c>
      <c r="B15139">
        <v>803401</v>
      </c>
      <c r="C15139" t="s">
        <v>318</v>
      </c>
      <c r="D15139">
        <v>2005118</v>
      </c>
      <c r="E15139" t="s">
        <v>223</v>
      </c>
      <c r="F15139" t="s">
        <v>214</v>
      </c>
      <c r="G15139" t="s">
        <v>215</v>
      </c>
      <c r="H15139">
        <v>3</v>
      </c>
      <c r="I15139">
        <v>2016</v>
      </c>
      <c r="J15139">
        <v>2</v>
      </c>
      <c r="L15139">
        <v>23086743</v>
      </c>
      <c r="M15139">
        <v>1.4</v>
      </c>
      <c r="P15139" s="29">
        <f t="shared" si="587"/>
        <v>6.6666666666666652E-2</v>
      </c>
    </row>
    <row r="15140" spans="1:16" hidden="1" x14ac:dyDescent="0.25">
      <c r="A15140">
        <v>197008423</v>
      </c>
      <c r="B15140">
        <v>803401</v>
      </c>
      <c r="C15140" t="s">
        <v>318</v>
      </c>
      <c r="D15140">
        <v>2004116</v>
      </c>
      <c r="E15140" t="s">
        <v>229</v>
      </c>
      <c r="F15140" t="s">
        <v>214</v>
      </c>
      <c r="G15140" t="s">
        <v>215</v>
      </c>
      <c r="H15140">
        <v>3</v>
      </c>
      <c r="I15140">
        <v>2016</v>
      </c>
      <c r="J15140">
        <v>2</v>
      </c>
      <c r="L15140">
        <v>23085555</v>
      </c>
      <c r="M15140" t="s">
        <v>221</v>
      </c>
      <c r="P15140" s="29" t="str">
        <f t="shared" si="587"/>
        <v>BAD</v>
      </c>
    </row>
    <row r="15141" spans="1:16" hidden="1" x14ac:dyDescent="0.25">
      <c r="A15141">
        <v>197041579</v>
      </c>
      <c r="B15141">
        <v>803407</v>
      </c>
      <c r="C15141" t="s">
        <v>317</v>
      </c>
      <c r="D15141">
        <v>2021600</v>
      </c>
      <c r="E15141" t="s">
        <v>219</v>
      </c>
      <c r="F15141" t="s">
        <v>214</v>
      </c>
      <c r="G15141" t="s">
        <v>215</v>
      </c>
      <c r="H15141">
        <v>3</v>
      </c>
      <c r="I15141">
        <v>2015</v>
      </c>
      <c r="J15141">
        <v>1</v>
      </c>
      <c r="L15141">
        <v>23066437</v>
      </c>
      <c r="M15141">
        <v>2.2000000000000002</v>
      </c>
      <c r="P15141" s="29">
        <f t="shared" ref="P15141:P15153" si="588">IF(AND(ISNUMBER(M15141),H15141&lt;&gt;4,N15141&lt;&gt;"X"),(M15141-1)/6,IF(H15141=4,"DRP",IF(AND(H15141=3,M15141="NA"),"BAD",IF(AND(H15141=2),"CVL",IF(AND(H15141=1,ISBLANK(M15141)),"NULL","UNK")))))</f>
        <v>0.20000000000000004</v>
      </c>
    </row>
    <row r="15142" spans="1:16" hidden="1" x14ac:dyDescent="0.25">
      <c r="A15142">
        <v>197041579</v>
      </c>
      <c r="B15142">
        <v>803407</v>
      </c>
      <c r="C15142" t="s">
        <v>317</v>
      </c>
      <c r="D15142">
        <v>2005118</v>
      </c>
      <c r="E15142" t="s">
        <v>223</v>
      </c>
      <c r="F15142" t="s">
        <v>214</v>
      </c>
      <c r="G15142" t="s">
        <v>215</v>
      </c>
      <c r="H15142">
        <v>2</v>
      </c>
      <c r="I15142">
        <v>2015</v>
      </c>
      <c r="J15142">
        <v>1</v>
      </c>
      <c r="L15142">
        <v>23066497</v>
      </c>
      <c r="M15142">
        <v>4</v>
      </c>
      <c r="P15142" s="29">
        <f t="shared" si="588"/>
        <v>0.5</v>
      </c>
    </row>
    <row r="15143" spans="1:16" hidden="1" x14ac:dyDescent="0.25">
      <c r="A15143">
        <v>197041579</v>
      </c>
      <c r="B15143">
        <v>803407</v>
      </c>
      <c r="C15143" t="s">
        <v>317</v>
      </c>
      <c r="D15143">
        <v>2005099</v>
      </c>
      <c r="E15143" t="s">
        <v>217</v>
      </c>
      <c r="F15143" t="s">
        <v>214</v>
      </c>
      <c r="G15143" t="s">
        <v>215</v>
      </c>
      <c r="H15143">
        <v>3</v>
      </c>
      <c r="I15143">
        <v>2015</v>
      </c>
      <c r="J15143">
        <v>1</v>
      </c>
      <c r="L15143">
        <v>23066427</v>
      </c>
      <c r="M15143">
        <v>3.6</v>
      </c>
      <c r="P15143" s="29">
        <f t="shared" si="588"/>
        <v>0.43333333333333335</v>
      </c>
    </row>
    <row r="15144" spans="1:16" hidden="1" x14ac:dyDescent="0.25">
      <c r="A15144">
        <v>197041579</v>
      </c>
      <c r="B15144">
        <v>803407</v>
      </c>
      <c r="C15144" t="s">
        <v>317</v>
      </c>
      <c r="D15144">
        <v>2021754</v>
      </c>
      <c r="E15144" t="s">
        <v>216</v>
      </c>
      <c r="F15144" t="s">
        <v>214</v>
      </c>
      <c r="G15144" t="s">
        <v>215</v>
      </c>
      <c r="H15144">
        <v>3</v>
      </c>
      <c r="I15144">
        <v>2015</v>
      </c>
      <c r="J15144">
        <v>1</v>
      </c>
      <c r="L15144">
        <v>23066446</v>
      </c>
      <c r="M15144">
        <v>2.2000000000000002</v>
      </c>
      <c r="P15144" s="29">
        <f t="shared" si="588"/>
        <v>0.20000000000000004</v>
      </c>
    </row>
    <row r="15145" spans="1:16" hidden="1" x14ac:dyDescent="0.25">
      <c r="A15145">
        <v>197041579</v>
      </c>
      <c r="B15145">
        <v>803407</v>
      </c>
      <c r="C15145" t="s">
        <v>317</v>
      </c>
      <c r="D15145">
        <v>2005102</v>
      </c>
      <c r="E15145" t="s">
        <v>218</v>
      </c>
      <c r="F15145" t="s">
        <v>214</v>
      </c>
      <c r="G15145" t="s">
        <v>215</v>
      </c>
      <c r="H15145">
        <v>3</v>
      </c>
      <c r="I15145">
        <v>2015</v>
      </c>
      <c r="J15145">
        <v>1</v>
      </c>
      <c r="L15145">
        <v>23066488</v>
      </c>
      <c r="M15145">
        <v>2.5</v>
      </c>
      <c r="P15145" s="29">
        <f t="shared" si="588"/>
        <v>0.25</v>
      </c>
    </row>
    <row r="15146" spans="1:16" hidden="1" x14ac:dyDescent="0.25">
      <c r="A15146">
        <v>197041579</v>
      </c>
      <c r="B15146">
        <v>803407</v>
      </c>
      <c r="C15146" t="s">
        <v>317</v>
      </c>
      <c r="D15146">
        <v>2004098</v>
      </c>
      <c r="E15146" t="s">
        <v>213</v>
      </c>
      <c r="F15146" t="s">
        <v>214</v>
      </c>
      <c r="G15146" t="s">
        <v>215</v>
      </c>
      <c r="H15146">
        <v>2</v>
      </c>
      <c r="I15146">
        <v>2015</v>
      </c>
      <c r="J15146">
        <v>1</v>
      </c>
      <c r="L15146">
        <v>23066521</v>
      </c>
      <c r="M15146">
        <v>4.7</v>
      </c>
      <c r="P15146" s="29">
        <f t="shared" si="588"/>
        <v>0.6166666666666667</v>
      </c>
    </row>
    <row r="15147" spans="1:16" hidden="1" x14ac:dyDescent="0.25">
      <c r="A15147">
        <v>197041579</v>
      </c>
      <c r="B15147">
        <v>803407</v>
      </c>
      <c r="C15147" t="s">
        <v>317</v>
      </c>
      <c r="D15147">
        <v>2004112</v>
      </c>
      <c r="E15147" t="s">
        <v>244</v>
      </c>
      <c r="F15147" t="s">
        <v>214</v>
      </c>
      <c r="G15147" t="s">
        <v>215</v>
      </c>
      <c r="H15147">
        <v>4</v>
      </c>
      <c r="I15147">
        <v>2015</v>
      </c>
      <c r="J15147">
        <v>2</v>
      </c>
      <c r="L15147">
        <v>23073232</v>
      </c>
      <c r="P15147" s="29" t="str">
        <f t="shared" si="588"/>
        <v>DRP</v>
      </c>
    </row>
    <row r="15148" spans="1:16" hidden="1" x14ac:dyDescent="0.25">
      <c r="A15148">
        <v>197041579</v>
      </c>
      <c r="B15148">
        <v>803407</v>
      </c>
      <c r="C15148" t="s">
        <v>317</v>
      </c>
      <c r="D15148">
        <v>2021600</v>
      </c>
      <c r="E15148" t="s">
        <v>219</v>
      </c>
      <c r="F15148" t="s">
        <v>214</v>
      </c>
      <c r="G15148" t="s">
        <v>215</v>
      </c>
      <c r="H15148">
        <v>3</v>
      </c>
      <c r="I15148">
        <v>2015</v>
      </c>
      <c r="J15148">
        <v>2</v>
      </c>
      <c r="L15148">
        <v>23071941</v>
      </c>
      <c r="M15148">
        <v>2.1</v>
      </c>
      <c r="P15148" s="29">
        <f t="shared" si="588"/>
        <v>0.18333333333333335</v>
      </c>
    </row>
    <row r="15149" spans="1:16" hidden="1" x14ac:dyDescent="0.25">
      <c r="A15149">
        <v>197041579</v>
      </c>
      <c r="B15149">
        <v>803407</v>
      </c>
      <c r="C15149" t="s">
        <v>317</v>
      </c>
      <c r="D15149">
        <v>2005102</v>
      </c>
      <c r="E15149" t="s">
        <v>218</v>
      </c>
      <c r="F15149" t="s">
        <v>214</v>
      </c>
      <c r="G15149" t="s">
        <v>215</v>
      </c>
      <c r="H15149">
        <v>3</v>
      </c>
      <c r="I15149">
        <v>2015</v>
      </c>
      <c r="J15149">
        <v>2</v>
      </c>
      <c r="L15149">
        <v>23071945</v>
      </c>
      <c r="M15149">
        <v>3.4</v>
      </c>
      <c r="P15149" s="29">
        <f t="shared" si="588"/>
        <v>0.39999999999999997</v>
      </c>
    </row>
    <row r="15150" spans="1:16" hidden="1" x14ac:dyDescent="0.25">
      <c r="A15150">
        <v>197041579</v>
      </c>
      <c r="B15150">
        <v>803407</v>
      </c>
      <c r="C15150" t="s">
        <v>317</v>
      </c>
      <c r="D15150">
        <v>2021754</v>
      </c>
      <c r="E15150" t="s">
        <v>216</v>
      </c>
      <c r="F15150" t="s">
        <v>214</v>
      </c>
      <c r="G15150" t="s">
        <v>215</v>
      </c>
      <c r="H15150">
        <v>3</v>
      </c>
      <c r="I15150">
        <v>2015</v>
      </c>
      <c r="J15150">
        <v>2</v>
      </c>
      <c r="L15150">
        <v>23074074</v>
      </c>
      <c r="M15150">
        <v>2.8</v>
      </c>
      <c r="P15150" s="29">
        <f t="shared" si="588"/>
        <v>0.3</v>
      </c>
    </row>
    <row r="15151" spans="1:16" hidden="1" x14ac:dyDescent="0.25">
      <c r="A15151">
        <v>197041579</v>
      </c>
      <c r="B15151">
        <v>803407</v>
      </c>
      <c r="C15151" t="s">
        <v>317</v>
      </c>
      <c r="D15151">
        <v>2005131</v>
      </c>
      <c r="E15151" t="s">
        <v>228</v>
      </c>
      <c r="F15151" t="s">
        <v>214</v>
      </c>
      <c r="G15151" t="s">
        <v>215</v>
      </c>
      <c r="H15151">
        <v>2</v>
      </c>
      <c r="I15151">
        <v>2015</v>
      </c>
      <c r="J15151">
        <v>2</v>
      </c>
      <c r="L15151">
        <v>23070713</v>
      </c>
      <c r="M15151">
        <v>4.4000000000000004</v>
      </c>
      <c r="P15151" s="29">
        <f t="shared" si="588"/>
        <v>0.56666666666666676</v>
      </c>
    </row>
    <row r="15152" spans="1:16" hidden="1" x14ac:dyDescent="0.25">
      <c r="A15152">
        <v>197041579</v>
      </c>
      <c r="B15152">
        <v>803407</v>
      </c>
      <c r="C15152" t="s">
        <v>317</v>
      </c>
      <c r="D15152">
        <v>2005117</v>
      </c>
      <c r="E15152" t="s">
        <v>220</v>
      </c>
      <c r="F15152" t="s">
        <v>214</v>
      </c>
      <c r="G15152" t="s">
        <v>215</v>
      </c>
      <c r="H15152">
        <v>3</v>
      </c>
      <c r="I15152">
        <v>2015</v>
      </c>
      <c r="J15152">
        <v>2</v>
      </c>
      <c r="L15152">
        <v>23070398</v>
      </c>
      <c r="M15152">
        <v>2.2000000000000002</v>
      </c>
      <c r="P15152" s="29">
        <f t="shared" si="588"/>
        <v>0.20000000000000004</v>
      </c>
    </row>
    <row r="15153" spans="1:16" hidden="1" x14ac:dyDescent="0.25">
      <c r="A15153">
        <v>197041579</v>
      </c>
      <c r="B15153">
        <v>803407</v>
      </c>
      <c r="C15153" t="s">
        <v>317</v>
      </c>
      <c r="D15153">
        <v>2005099</v>
      </c>
      <c r="E15153" t="s">
        <v>217</v>
      </c>
      <c r="F15153" t="s">
        <v>214</v>
      </c>
      <c r="G15153" t="s">
        <v>215</v>
      </c>
      <c r="H15153">
        <v>3</v>
      </c>
      <c r="I15153">
        <v>2015</v>
      </c>
      <c r="J15153">
        <v>2</v>
      </c>
      <c r="L15153">
        <v>23071928</v>
      </c>
      <c r="M15153">
        <v>2.1</v>
      </c>
      <c r="P15153" s="29">
        <f t="shared" si="588"/>
        <v>0.18333333333333335</v>
      </c>
    </row>
    <row r="15154" spans="1:16" hidden="1" x14ac:dyDescent="0.25">
      <c r="A15154">
        <v>197041579</v>
      </c>
      <c r="B15154">
        <v>803407</v>
      </c>
      <c r="C15154" t="s">
        <v>317</v>
      </c>
      <c r="D15154">
        <v>2004112</v>
      </c>
      <c r="E15154" t="s">
        <v>244</v>
      </c>
      <c r="F15154" t="s">
        <v>214</v>
      </c>
      <c r="G15154" t="s">
        <v>215</v>
      </c>
      <c r="H15154">
        <v>2</v>
      </c>
      <c r="I15154">
        <v>2016</v>
      </c>
      <c r="J15154">
        <v>1</v>
      </c>
      <c r="L15154">
        <v>23073229</v>
      </c>
      <c r="M15154">
        <v>5.3</v>
      </c>
      <c r="P15154" s="29">
        <f t="shared" ref="P15154:P15217" si="589">IF(AND(ISNUMBER(M15154),H15154&lt;&gt;4),(M15154-1)/6,IF(H15154=4,"DRP",IF(AND(H15154=3,M15154="NA"),"BAD",IF(AND(H15154=2),"CVL",IF(AND(H15154=1,ISBLANK(M15154)),"NULL","UNK")))))</f>
        <v>0.71666666666666667</v>
      </c>
    </row>
    <row r="15155" spans="1:16" hidden="1" x14ac:dyDescent="0.25">
      <c r="A15155">
        <v>197041579</v>
      </c>
      <c r="B15155">
        <v>803407</v>
      </c>
      <c r="C15155" t="s">
        <v>317</v>
      </c>
      <c r="D15155">
        <v>2004116</v>
      </c>
      <c r="E15155" t="s">
        <v>229</v>
      </c>
      <c r="F15155" t="s">
        <v>214</v>
      </c>
      <c r="G15155" t="s">
        <v>215</v>
      </c>
      <c r="H15155">
        <v>3</v>
      </c>
      <c r="I15155">
        <v>2016</v>
      </c>
      <c r="J15155">
        <v>1</v>
      </c>
      <c r="L15155">
        <v>23078177</v>
      </c>
      <c r="M15155" t="s">
        <v>221</v>
      </c>
      <c r="P15155" s="29" t="str">
        <f t="shared" si="589"/>
        <v>BAD</v>
      </c>
    </row>
    <row r="15156" spans="1:16" hidden="1" x14ac:dyDescent="0.25">
      <c r="A15156">
        <v>197041579</v>
      </c>
      <c r="B15156">
        <v>803407</v>
      </c>
      <c r="C15156" t="s">
        <v>317</v>
      </c>
      <c r="D15156">
        <v>2005102</v>
      </c>
      <c r="E15156" t="s">
        <v>218</v>
      </c>
      <c r="F15156" t="s">
        <v>214</v>
      </c>
      <c r="G15156" t="s">
        <v>215</v>
      </c>
      <c r="H15156">
        <v>2</v>
      </c>
      <c r="I15156">
        <v>2016</v>
      </c>
      <c r="J15156">
        <v>1</v>
      </c>
      <c r="L15156">
        <v>23081365</v>
      </c>
      <c r="M15156">
        <v>4</v>
      </c>
      <c r="P15156" s="29">
        <f t="shared" si="589"/>
        <v>0.5</v>
      </c>
    </row>
    <row r="15157" spans="1:16" hidden="1" x14ac:dyDescent="0.25">
      <c r="A15157">
        <v>197041579</v>
      </c>
      <c r="B15157">
        <v>803407</v>
      </c>
      <c r="C15157" t="s">
        <v>317</v>
      </c>
      <c r="D15157">
        <v>2021600</v>
      </c>
      <c r="E15157" t="s">
        <v>219</v>
      </c>
      <c r="F15157" t="s">
        <v>214</v>
      </c>
      <c r="G15157" t="s">
        <v>215</v>
      </c>
      <c r="H15157">
        <v>2</v>
      </c>
      <c r="I15157">
        <v>2016</v>
      </c>
      <c r="J15157">
        <v>1</v>
      </c>
      <c r="L15157">
        <v>23081088</v>
      </c>
      <c r="M15157">
        <v>4.4000000000000004</v>
      </c>
      <c r="P15157" s="29">
        <f t="shared" si="589"/>
        <v>0.56666666666666676</v>
      </c>
    </row>
    <row r="15158" spans="1:16" hidden="1" x14ac:dyDescent="0.25">
      <c r="A15158">
        <v>197041579</v>
      </c>
      <c r="B15158">
        <v>803407</v>
      </c>
      <c r="C15158" t="s">
        <v>317</v>
      </c>
      <c r="D15158">
        <v>2005099</v>
      </c>
      <c r="E15158" t="s">
        <v>217</v>
      </c>
      <c r="F15158" t="s">
        <v>214</v>
      </c>
      <c r="G15158" t="s">
        <v>215</v>
      </c>
      <c r="H15158">
        <v>3</v>
      </c>
      <c r="I15158">
        <v>2016</v>
      </c>
      <c r="J15158">
        <v>1</v>
      </c>
      <c r="L15158">
        <v>23081380</v>
      </c>
      <c r="M15158">
        <v>3.2</v>
      </c>
      <c r="P15158" s="29">
        <f t="shared" si="589"/>
        <v>0.3666666666666667</v>
      </c>
    </row>
    <row r="15159" spans="1:16" hidden="1" x14ac:dyDescent="0.25">
      <c r="A15159">
        <v>197041579</v>
      </c>
      <c r="B15159">
        <v>803407</v>
      </c>
      <c r="C15159" t="s">
        <v>317</v>
      </c>
      <c r="D15159">
        <v>2021754</v>
      </c>
      <c r="E15159" t="s">
        <v>216</v>
      </c>
      <c r="F15159" t="s">
        <v>214</v>
      </c>
      <c r="G15159" t="s">
        <v>215</v>
      </c>
      <c r="H15159">
        <v>3</v>
      </c>
      <c r="I15159">
        <v>2016</v>
      </c>
      <c r="J15159">
        <v>1</v>
      </c>
      <c r="L15159">
        <v>23081134</v>
      </c>
      <c r="M15159">
        <v>3.4</v>
      </c>
      <c r="P15159" s="29">
        <f t="shared" si="589"/>
        <v>0.39999999999999997</v>
      </c>
    </row>
    <row r="15160" spans="1:16" hidden="1" x14ac:dyDescent="0.25">
      <c r="A15160">
        <v>197041579</v>
      </c>
      <c r="B15160">
        <v>803407</v>
      </c>
      <c r="C15160" t="s">
        <v>317</v>
      </c>
      <c r="D15160">
        <v>2005117</v>
      </c>
      <c r="E15160" t="s">
        <v>220</v>
      </c>
      <c r="F15160" t="s">
        <v>214</v>
      </c>
      <c r="G15160" t="s">
        <v>215</v>
      </c>
      <c r="H15160">
        <v>3</v>
      </c>
      <c r="I15160">
        <v>2016</v>
      </c>
      <c r="J15160">
        <v>1</v>
      </c>
      <c r="L15160">
        <v>23078738</v>
      </c>
      <c r="M15160">
        <v>2.2999999999999998</v>
      </c>
      <c r="P15160" s="29">
        <f t="shared" si="589"/>
        <v>0.21666666666666665</v>
      </c>
    </row>
    <row r="15161" spans="1:16" hidden="1" x14ac:dyDescent="0.25">
      <c r="A15161">
        <v>197041579</v>
      </c>
      <c r="B15161">
        <v>803407</v>
      </c>
      <c r="C15161" t="s">
        <v>317</v>
      </c>
      <c r="D15161">
        <v>2021754</v>
      </c>
      <c r="E15161" t="s">
        <v>216</v>
      </c>
      <c r="F15161" t="s">
        <v>214</v>
      </c>
      <c r="G15161" t="s">
        <v>215</v>
      </c>
      <c r="H15161">
        <v>3</v>
      </c>
      <c r="I15161">
        <v>2016</v>
      </c>
      <c r="J15161">
        <v>2</v>
      </c>
      <c r="L15161">
        <v>23086737</v>
      </c>
      <c r="M15161" t="s">
        <v>221</v>
      </c>
      <c r="P15161" s="29" t="str">
        <f t="shared" si="589"/>
        <v>BAD</v>
      </c>
    </row>
    <row r="15162" spans="1:16" hidden="1" x14ac:dyDescent="0.25">
      <c r="A15162">
        <v>197041579</v>
      </c>
      <c r="B15162">
        <v>803407</v>
      </c>
      <c r="C15162" t="s">
        <v>317</v>
      </c>
      <c r="D15162">
        <v>2005099</v>
      </c>
      <c r="E15162" t="s">
        <v>217</v>
      </c>
      <c r="F15162" t="s">
        <v>214</v>
      </c>
      <c r="G15162" t="s">
        <v>215</v>
      </c>
      <c r="H15162">
        <v>3</v>
      </c>
      <c r="I15162">
        <v>2016</v>
      </c>
      <c r="J15162">
        <v>2</v>
      </c>
      <c r="L15162">
        <v>23086541</v>
      </c>
      <c r="M15162" t="s">
        <v>221</v>
      </c>
      <c r="P15162" s="29" t="str">
        <f t="shared" si="589"/>
        <v>BAD</v>
      </c>
    </row>
    <row r="15163" spans="1:16" hidden="1" x14ac:dyDescent="0.25">
      <c r="A15163">
        <v>197041579</v>
      </c>
      <c r="B15163">
        <v>803407</v>
      </c>
      <c r="C15163" t="s">
        <v>317</v>
      </c>
      <c r="D15163">
        <v>2004116</v>
      </c>
      <c r="E15163" t="s">
        <v>229</v>
      </c>
      <c r="F15163" t="s">
        <v>214</v>
      </c>
      <c r="G15163" t="s">
        <v>215</v>
      </c>
      <c r="H15163">
        <v>3</v>
      </c>
      <c r="I15163">
        <v>2016</v>
      </c>
      <c r="J15163">
        <v>2</v>
      </c>
      <c r="L15163">
        <v>23085555</v>
      </c>
      <c r="M15163" t="s">
        <v>221</v>
      </c>
      <c r="P15163" s="29" t="str">
        <f t="shared" si="589"/>
        <v>BAD</v>
      </c>
    </row>
    <row r="15164" spans="1:16" hidden="1" x14ac:dyDescent="0.25">
      <c r="A15164">
        <v>197041579</v>
      </c>
      <c r="B15164">
        <v>803407</v>
      </c>
      <c r="C15164" t="s">
        <v>317</v>
      </c>
      <c r="D15164">
        <v>2005117</v>
      </c>
      <c r="E15164" t="s">
        <v>220</v>
      </c>
      <c r="F15164" t="s">
        <v>214</v>
      </c>
      <c r="G15164" t="s">
        <v>215</v>
      </c>
      <c r="H15164">
        <v>3</v>
      </c>
      <c r="I15164">
        <v>2016</v>
      </c>
      <c r="J15164">
        <v>2</v>
      </c>
      <c r="L15164">
        <v>23088410</v>
      </c>
      <c r="M15164" t="s">
        <v>221</v>
      </c>
      <c r="P15164" s="29" t="str">
        <f t="shared" si="589"/>
        <v>BAD</v>
      </c>
    </row>
    <row r="15165" spans="1:16" hidden="1" x14ac:dyDescent="0.25">
      <c r="A15165">
        <v>197041579</v>
      </c>
      <c r="B15165">
        <v>803407</v>
      </c>
      <c r="C15165" t="s">
        <v>317</v>
      </c>
      <c r="D15165">
        <v>2005117</v>
      </c>
      <c r="E15165" t="s">
        <v>220</v>
      </c>
      <c r="F15165" t="s">
        <v>214</v>
      </c>
      <c r="G15165" t="s">
        <v>215</v>
      </c>
      <c r="H15165">
        <v>4</v>
      </c>
      <c r="I15165">
        <v>2016</v>
      </c>
      <c r="J15165">
        <v>2</v>
      </c>
      <c r="L15165">
        <v>23084476</v>
      </c>
      <c r="P15165" s="29" t="str">
        <f t="shared" si="589"/>
        <v>DRP</v>
      </c>
    </row>
    <row r="15166" spans="1:16" hidden="1" x14ac:dyDescent="0.25">
      <c r="A15166">
        <v>197041579</v>
      </c>
      <c r="B15166">
        <v>803407</v>
      </c>
      <c r="C15166" t="s">
        <v>317</v>
      </c>
      <c r="D15166">
        <v>2021602</v>
      </c>
      <c r="E15166" t="s">
        <v>242</v>
      </c>
      <c r="F15166" t="s">
        <v>214</v>
      </c>
      <c r="G15166" t="s">
        <v>215</v>
      </c>
      <c r="H15166">
        <v>3</v>
      </c>
      <c r="I15166">
        <v>2016</v>
      </c>
      <c r="J15166">
        <v>2</v>
      </c>
      <c r="L15166">
        <v>23086748</v>
      </c>
      <c r="M15166">
        <v>2.4</v>
      </c>
      <c r="P15166" s="29">
        <f t="shared" si="589"/>
        <v>0.23333333333333331</v>
      </c>
    </row>
    <row r="15167" spans="1:16" hidden="1" x14ac:dyDescent="0.25">
      <c r="A15167">
        <v>197041579</v>
      </c>
      <c r="B15167">
        <v>803407</v>
      </c>
      <c r="C15167" t="s">
        <v>317</v>
      </c>
      <c r="D15167">
        <v>2004116</v>
      </c>
      <c r="E15167" t="s">
        <v>229</v>
      </c>
      <c r="F15167" t="s">
        <v>214</v>
      </c>
      <c r="G15167" t="s">
        <v>215</v>
      </c>
      <c r="H15167">
        <v>2</v>
      </c>
      <c r="I15167">
        <v>2018</v>
      </c>
      <c r="J15167">
        <v>1</v>
      </c>
      <c r="L15167">
        <v>23104539</v>
      </c>
      <c r="M15167">
        <v>4.8</v>
      </c>
      <c r="P15167" s="29">
        <f t="shared" si="589"/>
        <v>0.6333333333333333</v>
      </c>
    </row>
    <row r="15168" spans="1:16" hidden="1" x14ac:dyDescent="0.25">
      <c r="A15168">
        <v>197061480</v>
      </c>
      <c r="B15168">
        <v>803401</v>
      </c>
      <c r="C15168" t="s">
        <v>318</v>
      </c>
      <c r="D15168">
        <v>2004098</v>
      </c>
      <c r="E15168" t="s">
        <v>213</v>
      </c>
      <c r="F15168" t="s">
        <v>214</v>
      </c>
      <c r="G15168" t="s">
        <v>215</v>
      </c>
      <c r="H15168">
        <v>2</v>
      </c>
      <c r="I15168">
        <v>2016</v>
      </c>
      <c r="J15168">
        <v>1</v>
      </c>
      <c r="L15168">
        <v>23081503</v>
      </c>
      <c r="M15168">
        <v>6.5</v>
      </c>
      <c r="P15168" s="29">
        <f t="shared" si="589"/>
        <v>0.91666666666666663</v>
      </c>
    </row>
    <row r="15169" spans="1:16" hidden="1" x14ac:dyDescent="0.25">
      <c r="A15169">
        <v>197061480</v>
      </c>
      <c r="B15169">
        <v>803401</v>
      </c>
      <c r="C15169" t="s">
        <v>318</v>
      </c>
      <c r="D15169">
        <v>2021600</v>
      </c>
      <c r="E15169" t="s">
        <v>219</v>
      </c>
      <c r="F15169" t="s">
        <v>214</v>
      </c>
      <c r="G15169" t="s">
        <v>215</v>
      </c>
      <c r="H15169">
        <v>3</v>
      </c>
      <c r="I15169">
        <v>2016</v>
      </c>
      <c r="J15169">
        <v>1</v>
      </c>
      <c r="L15169">
        <v>23081079</v>
      </c>
      <c r="M15169">
        <v>2.8</v>
      </c>
      <c r="P15169" s="29">
        <f t="shared" si="589"/>
        <v>0.3</v>
      </c>
    </row>
    <row r="15170" spans="1:16" hidden="1" x14ac:dyDescent="0.25">
      <c r="A15170">
        <v>197061480</v>
      </c>
      <c r="B15170">
        <v>803401</v>
      </c>
      <c r="C15170" t="s">
        <v>318</v>
      </c>
      <c r="D15170">
        <v>2005099</v>
      </c>
      <c r="E15170" t="s">
        <v>217</v>
      </c>
      <c r="F15170" t="s">
        <v>214</v>
      </c>
      <c r="G15170" t="s">
        <v>215</v>
      </c>
      <c r="H15170">
        <v>2</v>
      </c>
      <c r="I15170">
        <v>2016</v>
      </c>
      <c r="J15170">
        <v>1</v>
      </c>
      <c r="L15170">
        <v>23081375</v>
      </c>
      <c r="M15170">
        <v>4.5</v>
      </c>
      <c r="P15170" s="29">
        <f t="shared" si="589"/>
        <v>0.58333333333333337</v>
      </c>
    </row>
    <row r="15171" spans="1:16" hidden="1" x14ac:dyDescent="0.25">
      <c r="A15171">
        <v>197061480</v>
      </c>
      <c r="B15171">
        <v>803401</v>
      </c>
      <c r="C15171" t="s">
        <v>318</v>
      </c>
      <c r="D15171">
        <v>2005102</v>
      </c>
      <c r="E15171" t="s">
        <v>218</v>
      </c>
      <c r="F15171" t="s">
        <v>214</v>
      </c>
      <c r="G15171" t="s">
        <v>215</v>
      </c>
      <c r="H15171">
        <v>3</v>
      </c>
      <c r="I15171">
        <v>2016</v>
      </c>
      <c r="J15171">
        <v>1</v>
      </c>
      <c r="L15171">
        <v>23081382</v>
      </c>
      <c r="M15171">
        <v>3.1</v>
      </c>
      <c r="P15171" s="29">
        <f t="shared" si="589"/>
        <v>0.35000000000000003</v>
      </c>
    </row>
    <row r="15172" spans="1:16" hidden="1" x14ac:dyDescent="0.25">
      <c r="A15172">
        <v>197061480</v>
      </c>
      <c r="B15172">
        <v>803401</v>
      </c>
      <c r="C15172" t="s">
        <v>318</v>
      </c>
      <c r="D15172">
        <v>2021754</v>
      </c>
      <c r="E15172" t="s">
        <v>216</v>
      </c>
      <c r="F15172" t="s">
        <v>214</v>
      </c>
      <c r="G15172" t="s">
        <v>215</v>
      </c>
      <c r="H15172">
        <v>3</v>
      </c>
      <c r="I15172">
        <v>2016</v>
      </c>
      <c r="J15172">
        <v>1</v>
      </c>
      <c r="L15172">
        <v>23081092</v>
      </c>
      <c r="M15172">
        <v>3.1</v>
      </c>
      <c r="P15172" s="29">
        <f t="shared" si="589"/>
        <v>0.35000000000000003</v>
      </c>
    </row>
    <row r="15173" spans="1:16" hidden="1" x14ac:dyDescent="0.25">
      <c r="A15173">
        <v>197061480</v>
      </c>
      <c r="B15173">
        <v>803401</v>
      </c>
      <c r="C15173" t="s">
        <v>318</v>
      </c>
      <c r="D15173">
        <v>2005118</v>
      </c>
      <c r="E15173" t="s">
        <v>223</v>
      </c>
      <c r="F15173" t="s">
        <v>214</v>
      </c>
      <c r="G15173" t="s">
        <v>215</v>
      </c>
      <c r="H15173">
        <v>3</v>
      </c>
      <c r="I15173">
        <v>2016</v>
      </c>
      <c r="J15173">
        <v>1</v>
      </c>
      <c r="L15173">
        <v>23081293</v>
      </c>
      <c r="M15173">
        <v>3.4</v>
      </c>
      <c r="P15173" s="29">
        <f t="shared" si="589"/>
        <v>0.39999999999999997</v>
      </c>
    </row>
    <row r="15174" spans="1:16" hidden="1" x14ac:dyDescent="0.25">
      <c r="A15174">
        <v>197061480</v>
      </c>
      <c r="B15174">
        <v>803401</v>
      </c>
      <c r="C15174" t="s">
        <v>318</v>
      </c>
      <c r="D15174">
        <v>2021580</v>
      </c>
      <c r="E15174" t="s">
        <v>241</v>
      </c>
      <c r="F15174" t="s">
        <v>214</v>
      </c>
      <c r="G15174" t="s">
        <v>215</v>
      </c>
      <c r="H15174">
        <v>3</v>
      </c>
      <c r="I15174">
        <v>2016</v>
      </c>
      <c r="J15174">
        <v>2</v>
      </c>
      <c r="L15174">
        <v>23086828</v>
      </c>
      <c r="M15174">
        <v>2.7</v>
      </c>
      <c r="P15174" s="29">
        <f t="shared" si="589"/>
        <v>0.28333333333333338</v>
      </c>
    </row>
    <row r="15175" spans="1:16" hidden="1" x14ac:dyDescent="0.25">
      <c r="A15175">
        <v>197061480</v>
      </c>
      <c r="B15175">
        <v>803401</v>
      </c>
      <c r="C15175" t="s">
        <v>318</v>
      </c>
      <c r="D15175">
        <v>2005131</v>
      </c>
      <c r="E15175" t="s">
        <v>228</v>
      </c>
      <c r="F15175" t="s">
        <v>214</v>
      </c>
      <c r="G15175" t="s">
        <v>215</v>
      </c>
      <c r="H15175">
        <v>3</v>
      </c>
      <c r="I15175">
        <v>2016</v>
      </c>
      <c r="J15175">
        <v>2</v>
      </c>
      <c r="L15175">
        <v>23086518</v>
      </c>
      <c r="M15175" t="s">
        <v>221</v>
      </c>
      <c r="P15175" s="29" t="str">
        <f t="shared" si="589"/>
        <v>BAD</v>
      </c>
    </row>
    <row r="15176" spans="1:16" hidden="1" x14ac:dyDescent="0.25">
      <c r="A15176">
        <v>197061480</v>
      </c>
      <c r="B15176">
        <v>803401</v>
      </c>
      <c r="C15176" t="s">
        <v>318</v>
      </c>
      <c r="D15176">
        <v>2021600</v>
      </c>
      <c r="E15176" t="s">
        <v>219</v>
      </c>
      <c r="F15176" t="s">
        <v>214</v>
      </c>
      <c r="G15176" t="s">
        <v>215</v>
      </c>
      <c r="H15176">
        <v>3</v>
      </c>
      <c r="I15176">
        <v>2016</v>
      </c>
      <c r="J15176">
        <v>2</v>
      </c>
      <c r="L15176">
        <v>23086547</v>
      </c>
      <c r="M15176">
        <v>2.6</v>
      </c>
      <c r="P15176" s="29">
        <f t="shared" si="589"/>
        <v>0.26666666666666666</v>
      </c>
    </row>
    <row r="15177" spans="1:16" hidden="1" x14ac:dyDescent="0.25">
      <c r="A15177">
        <v>197061480</v>
      </c>
      <c r="B15177">
        <v>803401</v>
      </c>
      <c r="C15177" t="s">
        <v>318</v>
      </c>
      <c r="D15177">
        <v>2021754</v>
      </c>
      <c r="E15177" t="s">
        <v>216</v>
      </c>
      <c r="F15177" t="s">
        <v>214</v>
      </c>
      <c r="G15177" t="s">
        <v>215</v>
      </c>
      <c r="H15177">
        <v>3</v>
      </c>
      <c r="I15177">
        <v>2016</v>
      </c>
      <c r="J15177">
        <v>2</v>
      </c>
      <c r="L15177">
        <v>23086734</v>
      </c>
      <c r="M15177">
        <v>3.4</v>
      </c>
      <c r="P15177" s="29">
        <f t="shared" si="589"/>
        <v>0.39999999999999997</v>
      </c>
    </row>
    <row r="15178" spans="1:16" hidden="1" x14ac:dyDescent="0.25">
      <c r="A15178">
        <v>197061480</v>
      </c>
      <c r="B15178">
        <v>803401</v>
      </c>
      <c r="C15178" t="s">
        <v>318</v>
      </c>
      <c r="D15178">
        <v>2005102</v>
      </c>
      <c r="E15178" t="s">
        <v>218</v>
      </c>
      <c r="F15178" t="s">
        <v>214</v>
      </c>
      <c r="G15178" t="s">
        <v>215</v>
      </c>
      <c r="H15178">
        <v>3</v>
      </c>
      <c r="I15178">
        <v>2016</v>
      </c>
      <c r="J15178">
        <v>2</v>
      </c>
      <c r="L15178">
        <v>23086740</v>
      </c>
      <c r="M15178">
        <v>3.1</v>
      </c>
      <c r="P15178" s="29">
        <f t="shared" si="589"/>
        <v>0.35000000000000003</v>
      </c>
    </row>
    <row r="15179" spans="1:16" hidden="1" x14ac:dyDescent="0.25">
      <c r="A15179">
        <v>197061480</v>
      </c>
      <c r="B15179">
        <v>803401</v>
      </c>
      <c r="C15179" t="s">
        <v>318</v>
      </c>
      <c r="D15179">
        <v>2005118</v>
      </c>
      <c r="E15179" t="s">
        <v>223</v>
      </c>
      <c r="F15179" t="s">
        <v>214</v>
      </c>
      <c r="G15179" t="s">
        <v>215</v>
      </c>
      <c r="H15179">
        <v>3</v>
      </c>
      <c r="I15179">
        <v>2016</v>
      </c>
      <c r="J15179">
        <v>2</v>
      </c>
      <c r="L15179">
        <v>23086743</v>
      </c>
      <c r="M15179" t="s">
        <v>221</v>
      </c>
      <c r="P15179" s="29" t="str">
        <f t="shared" si="589"/>
        <v>BAD</v>
      </c>
    </row>
    <row r="15180" spans="1:16" hidden="1" x14ac:dyDescent="0.25">
      <c r="A15180">
        <v>197061480</v>
      </c>
      <c r="B15180">
        <v>803401</v>
      </c>
      <c r="C15180" t="s">
        <v>318</v>
      </c>
      <c r="D15180">
        <v>2005117</v>
      </c>
      <c r="E15180" t="s">
        <v>220</v>
      </c>
      <c r="F15180" t="s">
        <v>214</v>
      </c>
      <c r="G15180" t="s">
        <v>215</v>
      </c>
      <c r="H15180">
        <v>4</v>
      </c>
      <c r="I15180">
        <v>2016</v>
      </c>
      <c r="J15180">
        <v>2</v>
      </c>
      <c r="L15180">
        <v>23084476</v>
      </c>
      <c r="P15180" s="29" t="str">
        <f t="shared" si="589"/>
        <v>DRP</v>
      </c>
    </row>
    <row r="15181" spans="1:16" hidden="1" x14ac:dyDescent="0.25">
      <c r="A15181">
        <v>197192151</v>
      </c>
      <c r="B15181">
        <v>803403</v>
      </c>
      <c r="C15181" t="s">
        <v>224</v>
      </c>
      <c r="D15181">
        <v>2021879</v>
      </c>
      <c r="E15181" t="s">
        <v>219</v>
      </c>
      <c r="F15181" t="s">
        <v>214</v>
      </c>
      <c r="G15181" t="s">
        <v>215</v>
      </c>
      <c r="H15181">
        <v>3</v>
      </c>
      <c r="I15181">
        <v>2016</v>
      </c>
      <c r="J15181">
        <v>1</v>
      </c>
      <c r="L15181">
        <v>23078551</v>
      </c>
      <c r="M15181">
        <v>2.4</v>
      </c>
      <c r="P15181" s="29">
        <f t="shared" si="589"/>
        <v>0.23333333333333331</v>
      </c>
    </row>
    <row r="15182" spans="1:16" hidden="1" x14ac:dyDescent="0.25">
      <c r="A15182">
        <v>197192151</v>
      </c>
      <c r="B15182">
        <v>803403</v>
      </c>
      <c r="C15182" t="s">
        <v>224</v>
      </c>
      <c r="D15182">
        <v>2005125</v>
      </c>
      <c r="E15182" t="s">
        <v>223</v>
      </c>
      <c r="F15182" t="s">
        <v>214</v>
      </c>
      <c r="G15182" t="s">
        <v>215</v>
      </c>
      <c r="H15182">
        <v>2</v>
      </c>
      <c r="I15182">
        <v>2016</v>
      </c>
      <c r="J15182">
        <v>1</v>
      </c>
      <c r="L15182">
        <v>23078449</v>
      </c>
      <c r="M15182">
        <v>5</v>
      </c>
      <c r="P15182" s="29">
        <f t="shared" si="589"/>
        <v>0.66666666666666663</v>
      </c>
    </row>
    <row r="15183" spans="1:16" hidden="1" x14ac:dyDescent="0.25">
      <c r="A15183">
        <v>197192151</v>
      </c>
      <c r="B15183">
        <v>803403</v>
      </c>
      <c r="C15183" t="s">
        <v>224</v>
      </c>
      <c r="D15183">
        <v>2005111</v>
      </c>
      <c r="E15183" t="s">
        <v>218</v>
      </c>
      <c r="F15183" t="s">
        <v>214</v>
      </c>
      <c r="G15183" t="s">
        <v>215</v>
      </c>
      <c r="H15183">
        <v>2</v>
      </c>
      <c r="I15183">
        <v>2016</v>
      </c>
      <c r="J15183">
        <v>1</v>
      </c>
      <c r="L15183">
        <v>23078557</v>
      </c>
      <c r="M15183">
        <v>4.3</v>
      </c>
      <c r="P15183" s="29">
        <f t="shared" si="589"/>
        <v>0.54999999999999993</v>
      </c>
    </row>
    <row r="15184" spans="1:16" hidden="1" x14ac:dyDescent="0.25">
      <c r="A15184">
        <v>197192151</v>
      </c>
      <c r="B15184">
        <v>803403</v>
      </c>
      <c r="C15184" t="s">
        <v>224</v>
      </c>
      <c r="D15184">
        <v>2021900</v>
      </c>
      <c r="E15184" t="s">
        <v>216</v>
      </c>
      <c r="F15184" t="s">
        <v>214</v>
      </c>
      <c r="G15184" t="s">
        <v>215</v>
      </c>
      <c r="H15184">
        <v>2</v>
      </c>
      <c r="I15184">
        <v>2016</v>
      </c>
      <c r="J15184">
        <v>1</v>
      </c>
      <c r="L15184">
        <v>23078554</v>
      </c>
      <c r="M15184">
        <v>4</v>
      </c>
      <c r="P15184" s="29">
        <f t="shared" si="589"/>
        <v>0.5</v>
      </c>
    </row>
    <row r="15185" spans="1:16" hidden="1" x14ac:dyDescent="0.25">
      <c r="A15185">
        <v>197192151</v>
      </c>
      <c r="B15185">
        <v>803403</v>
      </c>
      <c r="C15185" t="s">
        <v>224</v>
      </c>
      <c r="D15185">
        <v>2005108</v>
      </c>
      <c r="E15185" t="s">
        <v>217</v>
      </c>
      <c r="F15185" t="s">
        <v>214</v>
      </c>
      <c r="G15185" t="s">
        <v>215</v>
      </c>
      <c r="H15185">
        <v>2</v>
      </c>
      <c r="I15185">
        <v>2016</v>
      </c>
      <c r="J15185">
        <v>1</v>
      </c>
      <c r="L15185">
        <v>23078550</v>
      </c>
      <c r="M15185">
        <v>4</v>
      </c>
      <c r="P15185" s="29">
        <f t="shared" si="589"/>
        <v>0.5</v>
      </c>
    </row>
    <row r="15186" spans="1:16" hidden="1" x14ac:dyDescent="0.25">
      <c r="A15186">
        <v>197192151</v>
      </c>
      <c r="B15186">
        <v>803403</v>
      </c>
      <c r="C15186" t="s">
        <v>224</v>
      </c>
      <c r="D15186">
        <v>2004172</v>
      </c>
      <c r="E15186" t="s">
        <v>213</v>
      </c>
      <c r="F15186" t="s">
        <v>214</v>
      </c>
      <c r="G15186" t="s">
        <v>215</v>
      </c>
      <c r="H15186">
        <v>2</v>
      </c>
      <c r="I15186">
        <v>2016</v>
      </c>
      <c r="J15186">
        <v>1</v>
      </c>
      <c r="L15186">
        <v>23078278</v>
      </c>
      <c r="M15186">
        <v>6.3</v>
      </c>
      <c r="P15186" s="29">
        <f t="shared" si="589"/>
        <v>0.8833333333333333</v>
      </c>
    </row>
    <row r="15187" spans="1:16" hidden="1" x14ac:dyDescent="0.25">
      <c r="A15187">
        <v>197192151</v>
      </c>
      <c r="B15187">
        <v>803403</v>
      </c>
      <c r="C15187" t="s">
        <v>224</v>
      </c>
      <c r="D15187">
        <v>2004183</v>
      </c>
      <c r="E15187" t="s">
        <v>244</v>
      </c>
      <c r="F15187" t="s">
        <v>214</v>
      </c>
      <c r="G15187" t="s">
        <v>215</v>
      </c>
      <c r="H15187">
        <v>2</v>
      </c>
      <c r="I15187">
        <v>2016</v>
      </c>
      <c r="J15187">
        <v>2</v>
      </c>
      <c r="L15187">
        <v>23085265</v>
      </c>
      <c r="M15187">
        <v>4.7</v>
      </c>
      <c r="P15187" s="29">
        <f t="shared" si="589"/>
        <v>0.6166666666666667</v>
      </c>
    </row>
    <row r="15188" spans="1:16" hidden="1" x14ac:dyDescent="0.25">
      <c r="A15188">
        <v>197192151</v>
      </c>
      <c r="B15188">
        <v>803403</v>
      </c>
      <c r="C15188" t="s">
        <v>224</v>
      </c>
      <c r="D15188">
        <v>2004186</v>
      </c>
      <c r="E15188" t="s">
        <v>229</v>
      </c>
      <c r="F15188" t="s">
        <v>214</v>
      </c>
      <c r="G15188" t="s">
        <v>215</v>
      </c>
      <c r="H15188">
        <v>2</v>
      </c>
      <c r="I15188">
        <v>2016</v>
      </c>
      <c r="J15188">
        <v>2</v>
      </c>
      <c r="L15188">
        <v>23085268</v>
      </c>
      <c r="M15188">
        <v>5.8</v>
      </c>
      <c r="P15188" s="29">
        <f t="shared" si="589"/>
        <v>0.79999999999999993</v>
      </c>
    </row>
    <row r="15189" spans="1:16" hidden="1" x14ac:dyDescent="0.25">
      <c r="A15189">
        <v>197192151</v>
      </c>
      <c r="B15189">
        <v>803403</v>
      </c>
      <c r="C15189" t="s">
        <v>224</v>
      </c>
      <c r="D15189">
        <v>2005124</v>
      </c>
      <c r="E15189" t="s">
        <v>220</v>
      </c>
      <c r="F15189" t="s">
        <v>214</v>
      </c>
      <c r="G15189" t="s">
        <v>215</v>
      </c>
      <c r="H15189">
        <v>3</v>
      </c>
      <c r="I15189">
        <v>2016</v>
      </c>
      <c r="J15189">
        <v>2</v>
      </c>
      <c r="L15189">
        <v>23086006</v>
      </c>
      <c r="M15189">
        <v>2</v>
      </c>
      <c r="P15189" s="29">
        <f t="shared" si="589"/>
        <v>0.16666666666666666</v>
      </c>
    </row>
    <row r="15190" spans="1:16" hidden="1" x14ac:dyDescent="0.25">
      <c r="A15190">
        <v>197192151</v>
      </c>
      <c r="B15190">
        <v>803403</v>
      </c>
      <c r="C15190" t="s">
        <v>224</v>
      </c>
      <c r="D15190">
        <v>2021876</v>
      </c>
      <c r="E15190" t="s">
        <v>241</v>
      </c>
      <c r="F15190" t="s">
        <v>214</v>
      </c>
      <c r="G15190" t="s">
        <v>215</v>
      </c>
      <c r="H15190">
        <v>3</v>
      </c>
      <c r="I15190">
        <v>2016</v>
      </c>
      <c r="J15190">
        <v>2</v>
      </c>
      <c r="L15190">
        <v>23085996</v>
      </c>
      <c r="M15190">
        <v>3.3</v>
      </c>
      <c r="P15190" s="29">
        <f t="shared" si="589"/>
        <v>0.3833333333333333</v>
      </c>
    </row>
    <row r="15191" spans="1:16" hidden="1" x14ac:dyDescent="0.25">
      <c r="A15191">
        <v>197192151</v>
      </c>
      <c r="B15191">
        <v>803403</v>
      </c>
      <c r="C15191" t="s">
        <v>224</v>
      </c>
      <c r="D15191">
        <v>2021994</v>
      </c>
      <c r="E15191" t="s">
        <v>298</v>
      </c>
      <c r="F15191" t="s">
        <v>214</v>
      </c>
      <c r="G15191" t="s">
        <v>215</v>
      </c>
      <c r="H15191">
        <v>3</v>
      </c>
      <c r="I15191">
        <v>2016</v>
      </c>
      <c r="J15191">
        <v>2</v>
      </c>
      <c r="L15191">
        <v>23086007</v>
      </c>
      <c r="M15191">
        <v>3.2</v>
      </c>
      <c r="P15191" s="29">
        <f t="shared" si="589"/>
        <v>0.3666666666666667</v>
      </c>
    </row>
    <row r="15192" spans="1:16" hidden="1" x14ac:dyDescent="0.25">
      <c r="A15192">
        <v>197192151</v>
      </c>
      <c r="B15192">
        <v>803403</v>
      </c>
      <c r="C15192" t="s">
        <v>224</v>
      </c>
      <c r="D15192">
        <v>2021879</v>
      </c>
      <c r="E15192" t="s">
        <v>219</v>
      </c>
      <c r="F15192" t="s">
        <v>214</v>
      </c>
      <c r="G15192" t="s">
        <v>215</v>
      </c>
      <c r="H15192">
        <v>3</v>
      </c>
      <c r="I15192">
        <v>2016</v>
      </c>
      <c r="J15192">
        <v>2</v>
      </c>
      <c r="L15192">
        <v>23085992</v>
      </c>
      <c r="M15192">
        <v>2.8</v>
      </c>
      <c r="P15192" s="29">
        <f t="shared" si="589"/>
        <v>0.3</v>
      </c>
    </row>
    <row r="15193" spans="1:16" hidden="1" x14ac:dyDescent="0.25">
      <c r="A15193">
        <v>197192151</v>
      </c>
      <c r="B15193">
        <v>803403</v>
      </c>
      <c r="C15193" t="s">
        <v>224</v>
      </c>
      <c r="D15193">
        <v>2004173</v>
      </c>
      <c r="E15193" t="s">
        <v>245</v>
      </c>
      <c r="F15193" t="s">
        <v>214</v>
      </c>
      <c r="G15193" t="s">
        <v>215</v>
      </c>
      <c r="H15193">
        <v>2</v>
      </c>
      <c r="I15193">
        <v>2017</v>
      </c>
      <c r="J15193">
        <v>1</v>
      </c>
      <c r="L15193">
        <v>23091950</v>
      </c>
      <c r="M15193">
        <v>4.5999999999999996</v>
      </c>
      <c r="P15193" s="29">
        <f t="shared" si="589"/>
        <v>0.6</v>
      </c>
    </row>
    <row r="15194" spans="1:16" hidden="1" x14ac:dyDescent="0.25">
      <c r="A15194">
        <v>197192151</v>
      </c>
      <c r="B15194">
        <v>803403</v>
      </c>
      <c r="C15194" t="s">
        <v>224</v>
      </c>
      <c r="D15194">
        <v>2005133</v>
      </c>
      <c r="E15194" t="s">
        <v>228</v>
      </c>
      <c r="F15194" t="s">
        <v>214</v>
      </c>
      <c r="G15194" t="s">
        <v>215</v>
      </c>
      <c r="H15194">
        <v>2</v>
      </c>
      <c r="I15194">
        <v>2017</v>
      </c>
      <c r="J15194">
        <v>1</v>
      </c>
      <c r="L15194">
        <v>23091004</v>
      </c>
      <c r="M15194">
        <v>4.0999999999999996</v>
      </c>
      <c r="P15194" s="29">
        <f t="shared" si="589"/>
        <v>0.51666666666666661</v>
      </c>
    </row>
    <row r="15195" spans="1:16" hidden="1" x14ac:dyDescent="0.25">
      <c r="A15195">
        <v>197192151</v>
      </c>
      <c r="B15195">
        <v>803403</v>
      </c>
      <c r="C15195" t="s">
        <v>224</v>
      </c>
      <c r="D15195">
        <v>2019324</v>
      </c>
      <c r="E15195" t="s">
        <v>236</v>
      </c>
      <c r="F15195" t="s">
        <v>214</v>
      </c>
      <c r="G15195" t="s">
        <v>215</v>
      </c>
      <c r="H15195">
        <v>2</v>
      </c>
      <c r="I15195">
        <v>2017</v>
      </c>
      <c r="J15195">
        <v>1</v>
      </c>
      <c r="L15195">
        <v>23090602</v>
      </c>
      <c r="M15195">
        <v>6.5</v>
      </c>
      <c r="P15195" s="29">
        <f t="shared" si="589"/>
        <v>0.91666666666666663</v>
      </c>
    </row>
    <row r="15196" spans="1:16" hidden="1" x14ac:dyDescent="0.25">
      <c r="A15196">
        <v>197192151</v>
      </c>
      <c r="B15196">
        <v>803403</v>
      </c>
      <c r="C15196" t="s">
        <v>224</v>
      </c>
      <c r="D15196">
        <v>2021879</v>
      </c>
      <c r="E15196" t="s">
        <v>219</v>
      </c>
      <c r="F15196" t="s">
        <v>214</v>
      </c>
      <c r="G15196" t="s">
        <v>215</v>
      </c>
      <c r="H15196">
        <v>2</v>
      </c>
      <c r="I15196">
        <v>2017</v>
      </c>
      <c r="J15196">
        <v>1</v>
      </c>
      <c r="L15196">
        <v>23094423</v>
      </c>
      <c r="M15196">
        <v>4.4000000000000004</v>
      </c>
      <c r="P15196" s="29">
        <f t="shared" si="589"/>
        <v>0.56666666666666676</v>
      </c>
    </row>
    <row r="15197" spans="1:16" hidden="1" x14ac:dyDescent="0.25">
      <c r="A15197">
        <v>197192151</v>
      </c>
      <c r="B15197">
        <v>803403</v>
      </c>
      <c r="C15197" t="s">
        <v>224</v>
      </c>
      <c r="D15197">
        <v>2005124</v>
      </c>
      <c r="E15197" t="s">
        <v>220</v>
      </c>
      <c r="F15197" t="s">
        <v>214</v>
      </c>
      <c r="G15197" t="s">
        <v>215</v>
      </c>
      <c r="H15197">
        <v>3</v>
      </c>
      <c r="I15197">
        <v>2017</v>
      </c>
      <c r="J15197">
        <v>2</v>
      </c>
      <c r="L15197">
        <v>23099478</v>
      </c>
      <c r="M15197">
        <v>2.8</v>
      </c>
      <c r="P15197" s="29">
        <f t="shared" si="589"/>
        <v>0.3</v>
      </c>
    </row>
    <row r="15198" spans="1:16" hidden="1" x14ac:dyDescent="0.25">
      <c r="A15198">
        <v>197192151</v>
      </c>
      <c r="B15198">
        <v>803403</v>
      </c>
      <c r="C15198" t="s">
        <v>224</v>
      </c>
      <c r="D15198">
        <v>2021994</v>
      </c>
      <c r="E15198" t="s">
        <v>298</v>
      </c>
      <c r="F15198" t="s">
        <v>214</v>
      </c>
      <c r="G15198" t="s">
        <v>215</v>
      </c>
      <c r="H15198">
        <v>2</v>
      </c>
      <c r="I15198">
        <v>2017</v>
      </c>
      <c r="J15198">
        <v>2</v>
      </c>
      <c r="L15198">
        <v>23099391</v>
      </c>
      <c r="M15198">
        <v>5.5</v>
      </c>
      <c r="P15198" s="29">
        <f t="shared" si="589"/>
        <v>0.75</v>
      </c>
    </row>
    <row r="15199" spans="1:16" hidden="1" x14ac:dyDescent="0.25">
      <c r="A15199">
        <v>197192151</v>
      </c>
      <c r="B15199">
        <v>803403</v>
      </c>
      <c r="C15199" t="s">
        <v>224</v>
      </c>
      <c r="D15199">
        <v>2021876</v>
      </c>
      <c r="E15199" t="s">
        <v>241</v>
      </c>
      <c r="F15199" t="s">
        <v>214</v>
      </c>
      <c r="G15199" t="s">
        <v>215</v>
      </c>
      <c r="H15199">
        <v>2</v>
      </c>
      <c r="I15199">
        <v>2017</v>
      </c>
      <c r="J15199">
        <v>2</v>
      </c>
      <c r="L15199">
        <v>23100211</v>
      </c>
      <c r="M15199">
        <v>4</v>
      </c>
      <c r="P15199" s="29">
        <f t="shared" si="589"/>
        <v>0.5</v>
      </c>
    </row>
    <row r="15200" spans="1:16" hidden="1" x14ac:dyDescent="0.25">
      <c r="A15200">
        <v>197192151</v>
      </c>
      <c r="B15200">
        <v>803403</v>
      </c>
      <c r="C15200" t="s">
        <v>224</v>
      </c>
      <c r="D15200">
        <v>2021901</v>
      </c>
      <c r="E15200" t="s">
        <v>253</v>
      </c>
      <c r="F15200" t="s">
        <v>214</v>
      </c>
      <c r="G15200" t="s">
        <v>215</v>
      </c>
      <c r="H15200">
        <v>2</v>
      </c>
      <c r="I15200">
        <v>2017</v>
      </c>
      <c r="J15200">
        <v>2</v>
      </c>
      <c r="L15200">
        <v>23100213</v>
      </c>
      <c r="M15200">
        <v>5</v>
      </c>
      <c r="P15200" s="29">
        <f t="shared" si="589"/>
        <v>0.66666666666666663</v>
      </c>
    </row>
    <row r="15201" spans="1:16" hidden="1" x14ac:dyDescent="0.25">
      <c r="A15201">
        <v>197192151</v>
      </c>
      <c r="B15201">
        <v>803403</v>
      </c>
      <c r="C15201" t="s">
        <v>224</v>
      </c>
      <c r="D15201">
        <v>2021880</v>
      </c>
      <c r="E15201" t="s">
        <v>242</v>
      </c>
      <c r="F15201" t="s">
        <v>214</v>
      </c>
      <c r="G15201" t="s">
        <v>215</v>
      </c>
      <c r="H15201">
        <v>3</v>
      </c>
      <c r="I15201">
        <v>2017</v>
      </c>
      <c r="J15201">
        <v>2</v>
      </c>
      <c r="L15201">
        <v>23100212</v>
      </c>
      <c r="M15201">
        <v>3.1</v>
      </c>
      <c r="P15201" s="29">
        <f t="shared" si="589"/>
        <v>0.35000000000000003</v>
      </c>
    </row>
    <row r="15202" spans="1:16" hidden="1" x14ac:dyDescent="0.25">
      <c r="A15202">
        <v>197192151</v>
      </c>
      <c r="B15202">
        <v>803403</v>
      </c>
      <c r="C15202" t="s">
        <v>224</v>
      </c>
      <c r="D15202">
        <v>2021903</v>
      </c>
      <c r="E15202" t="s">
        <v>256</v>
      </c>
      <c r="F15202" t="s">
        <v>214</v>
      </c>
      <c r="G15202" t="s">
        <v>215</v>
      </c>
      <c r="H15202">
        <v>2</v>
      </c>
      <c r="I15202">
        <v>2019</v>
      </c>
      <c r="J15202">
        <v>1</v>
      </c>
      <c r="L15202">
        <v>23120529</v>
      </c>
      <c r="M15202">
        <v>5</v>
      </c>
      <c r="P15202" s="29">
        <f t="shared" si="589"/>
        <v>0.66666666666666663</v>
      </c>
    </row>
    <row r="15203" spans="1:16" hidden="1" x14ac:dyDescent="0.25">
      <c r="A15203">
        <v>197192151</v>
      </c>
      <c r="B15203">
        <v>803403</v>
      </c>
      <c r="C15203" t="s">
        <v>224</v>
      </c>
      <c r="D15203">
        <v>2019325</v>
      </c>
      <c r="E15203" t="s">
        <v>249</v>
      </c>
      <c r="F15203" t="s">
        <v>214</v>
      </c>
      <c r="G15203" t="s">
        <v>215</v>
      </c>
      <c r="H15203">
        <v>3</v>
      </c>
      <c r="I15203">
        <v>2019</v>
      </c>
      <c r="J15203">
        <v>1</v>
      </c>
      <c r="L15203">
        <v>23119811</v>
      </c>
      <c r="M15203" t="s">
        <v>221</v>
      </c>
      <c r="P15203" s="29" t="str">
        <f t="shared" si="589"/>
        <v>BAD</v>
      </c>
    </row>
    <row r="15204" spans="1:16" hidden="1" x14ac:dyDescent="0.25">
      <c r="A15204">
        <v>197192151</v>
      </c>
      <c r="B15204">
        <v>803403</v>
      </c>
      <c r="C15204" t="s">
        <v>224</v>
      </c>
      <c r="D15204">
        <v>2021880</v>
      </c>
      <c r="E15204" t="s">
        <v>242</v>
      </c>
      <c r="F15204" t="s">
        <v>214</v>
      </c>
      <c r="G15204" t="s">
        <v>215</v>
      </c>
      <c r="H15204">
        <v>2</v>
      </c>
      <c r="I15204">
        <v>2019</v>
      </c>
      <c r="J15204">
        <v>1</v>
      </c>
      <c r="L15204">
        <v>23121035</v>
      </c>
      <c r="M15204">
        <v>5.2</v>
      </c>
      <c r="P15204" s="29">
        <f t="shared" si="589"/>
        <v>0.70000000000000007</v>
      </c>
    </row>
    <row r="15205" spans="1:16" hidden="1" x14ac:dyDescent="0.25">
      <c r="A15205">
        <v>197192151</v>
      </c>
      <c r="B15205">
        <v>803403</v>
      </c>
      <c r="C15205" t="s">
        <v>224</v>
      </c>
      <c r="D15205">
        <v>2005124</v>
      </c>
      <c r="E15205" t="s">
        <v>220</v>
      </c>
      <c r="F15205" t="s">
        <v>214</v>
      </c>
      <c r="G15205" t="s">
        <v>215</v>
      </c>
      <c r="H15205">
        <v>2</v>
      </c>
      <c r="I15205">
        <v>2019</v>
      </c>
      <c r="J15205">
        <v>1</v>
      </c>
      <c r="L15205">
        <v>23120620</v>
      </c>
      <c r="M15205">
        <v>4.4000000000000004</v>
      </c>
      <c r="P15205" s="29">
        <f t="shared" si="589"/>
        <v>0.56666666666666676</v>
      </c>
    </row>
    <row r="15206" spans="1:16" hidden="1" x14ac:dyDescent="0.25">
      <c r="A15206">
        <v>197192151</v>
      </c>
      <c r="B15206">
        <v>803403</v>
      </c>
      <c r="C15206" t="s">
        <v>224</v>
      </c>
      <c r="D15206">
        <v>2021892</v>
      </c>
      <c r="E15206" t="s">
        <v>289</v>
      </c>
      <c r="F15206" t="s">
        <v>214</v>
      </c>
      <c r="G15206" t="s">
        <v>215</v>
      </c>
      <c r="H15206">
        <v>2</v>
      </c>
      <c r="I15206">
        <v>2019</v>
      </c>
      <c r="J15206">
        <v>1</v>
      </c>
      <c r="L15206">
        <v>23123988</v>
      </c>
      <c r="M15206">
        <v>5.5</v>
      </c>
      <c r="P15206" s="29">
        <f t="shared" si="589"/>
        <v>0.75</v>
      </c>
    </row>
    <row r="15207" spans="1:16" hidden="1" x14ac:dyDescent="0.25">
      <c r="A15207">
        <v>197218495</v>
      </c>
      <c r="B15207">
        <v>803401</v>
      </c>
      <c r="C15207" t="s">
        <v>318</v>
      </c>
      <c r="D15207">
        <v>2021600</v>
      </c>
      <c r="E15207" t="s">
        <v>219</v>
      </c>
      <c r="F15207" t="s">
        <v>214</v>
      </c>
      <c r="G15207" t="s">
        <v>215</v>
      </c>
      <c r="H15207">
        <v>3</v>
      </c>
      <c r="I15207">
        <v>2016</v>
      </c>
      <c r="J15207">
        <v>1</v>
      </c>
      <c r="L15207">
        <v>23081079</v>
      </c>
      <c r="M15207">
        <v>2.5</v>
      </c>
      <c r="P15207" s="29">
        <f t="shared" si="589"/>
        <v>0.25</v>
      </c>
    </row>
    <row r="15208" spans="1:16" hidden="1" x14ac:dyDescent="0.25">
      <c r="A15208">
        <v>197218495</v>
      </c>
      <c r="B15208">
        <v>803401</v>
      </c>
      <c r="C15208" t="s">
        <v>318</v>
      </c>
      <c r="D15208">
        <v>2021754</v>
      </c>
      <c r="E15208" t="s">
        <v>216</v>
      </c>
      <c r="F15208" t="s">
        <v>214</v>
      </c>
      <c r="G15208" t="s">
        <v>215</v>
      </c>
      <c r="H15208">
        <v>3</v>
      </c>
      <c r="I15208">
        <v>2016</v>
      </c>
      <c r="J15208">
        <v>1</v>
      </c>
      <c r="L15208">
        <v>23081094</v>
      </c>
      <c r="M15208">
        <v>2.7</v>
      </c>
      <c r="P15208" s="29">
        <f t="shared" si="589"/>
        <v>0.28333333333333338</v>
      </c>
    </row>
    <row r="15209" spans="1:16" hidden="1" x14ac:dyDescent="0.25">
      <c r="A15209">
        <v>197218495</v>
      </c>
      <c r="B15209">
        <v>803401</v>
      </c>
      <c r="C15209" t="s">
        <v>318</v>
      </c>
      <c r="D15209">
        <v>2005118</v>
      </c>
      <c r="E15209" t="s">
        <v>223</v>
      </c>
      <c r="F15209" t="s">
        <v>214</v>
      </c>
      <c r="G15209" t="s">
        <v>215</v>
      </c>
      <c r="H15209">
        <v>3</v>
      </c>
      <c r="I15209">
        <v>2016</v>
      </c>
      <c r="J15209">
        <v>1</v>
      </c>
      <c r="L15209">
        <v>23081293</v>
      </c>
      <c r="M15209" t="s">
        <v>221</v>
      </c>
      <c r="P15209" s="29" t="str">
        <f t="shared" si="589"/>
        <v>BAD</v>
      </c>
    </row>
    <row r="15210" spans="1:16" hidden="1" x14ac:dyDescent="0.25">
      <c r="A15210">
        <v>197218495</v>
      </c>
      <c r="B15210">
        <v>803401</v>
      </c>
      <c r="C15210" t="s">
        <v>318</v>
      </c>
      <c r="D15210">
        <v>2005102</v>
      </c>
      <c r="E15210" t="s">
        <v>218</v>
      </c>
      <c r="F15210" t="s">
        <v>214</v>
      </c>
      <c r="G15210" t="s">
        <v>215</v>
      </c>
      <c r="H15210">
        <v>3</v>
      </c>
      <c r="I15210">
        <v>2016</v>
      </c>
      <c r="J15210">
        <v>1</v>
      </c>
      <c r="L15210">
        <v>23081382</v>
      </c>
      <c r="M15210">
        <v>3.1</v>
      </c>
      <c r="P15210" s="29">
        <f t="shared" si="589"/>
        <v>0.35000000000000003</v>
      </c>
    </row>
    <row r="15211" spans="1:16" hidden="1" x14ac:dyDescent="0.25">
      <c r="A15211">
        <v>197218495</v>
      </c>
      <c r="B15211">
        <v>803401</v>
      </c>
      <c r="C15211" t="s">
        <v>318</v>
      </c>
      <c r="D15211">
        <v>2005099</v>
      </c>
      <c r="E15211" t="s">
        <v>217</v>
      </c>
      <c r="F15211" t="s">
        <v>214</v>
      </c>
      <c r="G15211" t="s">
        <v>215</v>
      </c>
      <c r="H15211">
        <v>3</v>
      </c>
      <c r="I15211">
        <v>2016</v>
      </c>
      <c r="J15211">
        <v>1</v>
      </c>
      <c r="L15211">
        <v>23081375</v>
      </c>
      <c r="M15211">
        <v>3.6</v>
      </c>
      <c r="P15211" s="29">
        <f t="shared" si="589"/>
        <v>0.43333333333333335</v>
      </c>
    </row>
    <row r="15212" spans="1:16" hidden="1" x14ac:dyDescent="0.25">
      <c r="A15212">
        <v>197218495</v>
      </c>
      <c r="B15212">
        <v>803401</v>
      </c>
      <c r="C15212" t="s">
        <v>318</v>
      </c>
      <c r="D15212">
        <v>2004098</v>
      </c>
      <c r="E15212" t="s">
        <v>213</v>
      </c>
      <c r="F15212" t="s">
        <v>214</v>
      </c>
      <c r="G15212" t="s">
        <v>215</v>
      </c>
      <c r="H15212">
        <v>2</v>
      </c>
      <c r="I15212">
        <v>2016</v>
      </c>
      <c r="J15212">
        <v>1</v>
      </c>
      <c r="L15212">
        <v>23078147</v>
      </c>
      <c r="M15212">
        <v>5.3</v>
      </c>
      <c r="P15212" s="29">
        <f t="shared" si="589"/>
        <v>0.71666666666666667</v>
      </c>
    </row>
    <row r="15213" spans="1:16" hidden="1" x14ac:dyDescent="0.25">
      <c r="A15213">
        <v>197218495</v>
      </c>
      <c r="B15213">
        <v>803401</v>
      </c>
      <c r="C15213" t="s">
        <v>318</v>
      </c>
      <c r="D15213">
        <v>2005099</v>
      </c>
      <c r="E15213" t="s">
        <v>217</v>
      </c>
      <c r="F15213" t="s">
        <v>214</v>
      </c>
      <c r="G15213" t="s">
        <v>215</v>
      </c>
      <c r="H15213">
        <v>4</v>
      </c>
      <c r="I15213">
        <v>2016</v>
      </c>
      <c r="J15213">
        <v>2</v>
      </c>
      <c r="L15213">
        <v>23086540</v>
      </c>
      <c r="P15213" s="29" t="str">
        <f t="shared" si="589"/>
        <v>DRP</v>
      </c>
    </row>
    <row r="15214" spans="1:16" hidden="1" x14ac:dyDescent="0.25">
      <c r="A15214">
        <v>197218495</v>
      </c>
      <c r="B15214">
        <v>803401</v>
      </c>
      <c r="C15214" t="s">
        <v>318</v>
      </c>
      <c r="D15214">
        <v>2005102</v>
      </c>
      <c r="E15214" t="s">
        <v>218</v>
      </c>
      <c r="F15214" t="s">
        <v>214</v>
      </c>
      <c r="G15214" t="s">
        <v>215</v>
      </c>
      <c r="H15214">
        <v>4</v>
      </c>
      <c r="I15214">
        <v>2016</v>
      </c>
      <c r="J15214">
        <v>2</v>
      </c>
      <c r="L15214">
        <v>23086741</v>
      </c>
      <c r="P15214" s="29" t="str">
        <f t="shared" si="589"/>
        <v>DRP</v>
      </c>
    </row>
    <row r="15215" spans="1:16" hidden="1" x14ac:dyDescent="0.25">
      <c r="A15215">
        <v>197218495</v>
      </c>
      <c r="B15215">
        <v>803401</v>
      </c>
      <c r="C15215" t="s">
        <v>318</v>
      </c>
      <c r="D15215">
        <v>2005118</v>
      </c>
      <c r="E15215" t="s">
        <v>223</v>
      </c>
      <c r="F15215" t="s">
        <v>214</v>
      </c>
      <c r="G15215" t="s">
        <v>215</v>
      </c>
      <c r="H15215">
        <v>4</v>
      </c>
      <c r="I15215">
        <v>2016</v>
      </c>
      <c r="J15215">
        <v>2</v>
      </c>
      <c r="L15215">
        <v>23086744</v>
      </c>
      <c r="P15215" s="29" t="str">
        <f t="shared" si="589"/>
        <v>DRP</v>
      </c>
    </row>
    <row r="15216" spans="1:16" hidden="1" x14ac:dyDescent="0.25">
      <c r="A15216">
        <v>197218495</v>
      </c>
      <c r="B15216">
        <v>803401</v>
      </c>
      <c r="C15216" t="s">
        <v>318</v>
      </c>
      <c r="D15216">
        <v>2021600</v>
      </c>
      <c r="E15216" t="s">
        <v>219</v>
      </c>
      <c r="F15216" t="s">
        <v>214</v>
      </c>
      <c r="G15216" t="s">
        <v>215</v>
      </c>
      <c r="H15216">
        <v>4</v>
      </c>
      <c r="I15216">
        <v>2016</v>
      </c>
      <c r="J15216">
        <v>2</v>
      </c>
      <c r="L15216">
        <v>23086545</v>
      </c>
      <c r="P15216" s="29" t="str">
        <f t="shared" si="589"/>
        <v>DRP</v>
      </c>
    </row>
    <row r="15217" spans="1:16" hidden="1" x14ac:dyDescent="0.25">
      <c r="A15217">
        <v>197218495</v>
      </c>
      <c r="B15217">
        <v>803401</v>
      </c>
      <c r="C15217" t="s">
        <v>318</v>
      </c>
      <c r="D15217">
        <v>2021754</v>
      </c>
      <c r="E15217" t="s">
        <v>216</v>
      </c>
      <c r="F15217" t="s">
        <v>214</v>
      </c>
      <c r="G15217" t="s">
        <v>215</v>
      </c>
      <c r="H15217">
        <v>4</v>
      </c>
      <c r="I15217">
        <v>2016</v>
      </c>
      <c r="J15217">
        <v>2</v>
      </c>
      <c r="L15217">
        <v>23086733</v>
      </c>
      <c r="P15217" s="29" t="str">
        <f t="shared" si="589"/>
        <v>DRP</v>
      </c>
    </row>
    <row r="15218" spans="1:16" hidden="1" x14ac:dyDescent="0.25">
      <c r="A15218">
        <v>197256540</v>
      </c>
      <c r="B15218">
        <v>803407</v>
      </c>
      <c r="C15218" t="s">
        <v>317</v>
      </c>
      <c r="D15218">
        <v>2005099</v>
      </c>
      <c r="E15218" t="s">
        <v>217</v>
      </c>
      <c r="F15218" t="s">
        <v>214</v>
      </c>
      <c r="G15218" t="s">
        <v>215</v>
      </c>
      <c r="H15218">
        <v>4</v>
      </c>
      <c r="I15218">
        <v>2016</v>
      </c>
      <c r="J15218">
        <v>1</v>
      </c>
      <c r="L15218">
        <v>23081379</v>
      </c>
      <c r="P15218" s="29" t="str">
        <f t="shared" ref="P15218:P15281" si="590">IF(AND(ISNUMBER(M15218),H15218&lt;&gt;4),(M15218-1)/6,IF(H15218=4,"DRP",IF(AND(H15218=3,M15218="NA"),"BAD",IF(AND(H15218=2),"CVL",IF(AND(H15218=1,ISBLANK(M15218)),"NULL","UNK")))))</f>
        <v>DRP</v>
      </c>
    </row>
    <row r="15219" spans="1:16" hidden="1" x14ac:dyDescent="0.25">
      <c r="A15219">
        <v>197256540</v>
      </c>
      <c r="B15219">
        <v>803407</v>
      </c>
      <c r="C15219" t="s">
        <v>317</v>
      </c>
      <c r="D15219">
        <v>2005102</v>
      </c>
      <c r="E15219" t="s">
        <v>218</v>
      </c>
      <c r="F15219" t="s">
        <v>214</v>
      </c>
      <c r="G15219" t="s">
        <v>215</v>
      </c>
      <c r="H15219">
        <v>4</v>
      </c>
      <c r="I15219">
        <v>2016</v>
      </c>
      <c r="J15219">
        <v>1</v>
      </c>
      <c r="L15219">
        <v>23081364</v>
      </c>
      <c r="P15219" s="29" t="str">
        <f t="shared" si="590"/>
        <v>DRP</v>
      </c>
    </row>
    <row r="15220" spans="1:16" hidden="1" x14ac:dyDescent="0.25">
      <c r="A15220">
        <v>197256540</v>
      </c>
      <c r="B15220">
        <v>803407</v>
      </c>
      <c r="C15220" t="s">
        <v>317</v>
      </c>
      <c r="D15220">
        <v>2005118</v>
      </c>
      <c r="E15220" t="s">
        <v>223</v>
      </c>
      <c r="F15220" t="s">
        <v>214</v>
      </c>
      <c r="G15220" t="s">
        <v>215</v>
      </c>
      <c r="H15220">
        <v>4</v>
      </c>
      <c r="I15220">
        <v>2016</v>
      </c>
      <c r="J15220">
        <v>1</v>
      </c>
      <c r="L15220">
        <v>23081297</v>
      </c>
      <c r="P15220" s="29" t="str">
        <f t="shared" si="590"/>
        <v>DRP</v>
      </c>
    </row>
    <row r="15221" spans="1:16" hidden="1" x14ac:dyDescent="0.25">
      <c r="A15221">
        <v>197256540</v>
      </c>
      <c r="B15221">
        <v>803407</v>
      </c>
      <c r="C15221" t="s">
        <v>317</v>
      </c>
      <c r="D15221">
        <v>2021600</v>
      </c>
      <c r="E15221" t="s">
        <v>219</v>
      </c>
      <c r="F15221" t="s">
        <v>214</v>
      </c>
      <c r="G15221" t="s">
        <v>215</v>
      </c>
      <c r="H15221">
        <v>4</v>
      </c>
      <c r="I15221">
        <v>2016</v>
      </c>
      <c r="J15221">
        <v>1</v>
      </c>
      <c r="L15221">
        <v>23081087</v>
      </c>
      <c r="P15221" s="29" t="str">
        <f t="shared" si="590"/>
        <v>DRP</v>
      </c>
    </row>
    <row r="15222" spans="1:16" hidden="1" x14ac:dyDescent="0.25">
      <c r="A15222">
        <v>197256540</v>
      </c>
      <c r="B15222">
        <v>803407</v>
      </c>
      <c r="C15222" t="s">
        <v>317</v>
      </c>
      <c r="D15222">
        <v>2021754</v>
      </c>
      <c r="E15222" t="s">
        <v>216</v>
      </c>
      <c r="F15222" t="s">
        <v>214</v>
      </c>
      <c r="G15222" t="s">
        <v>215</v>
      </c>
      <c r="H15222">
        <v>4</v>
      </c>
      <c r="I15222">
        <v>2016</v>
      </c>
      <c r="J15222">
        <v>1</v>
      </c>
      <c r="L15222">
        <v>23081134</v>
      </c>
      <c r="P15222" s="29" t="str">
        <f t="shared" si="590"/>
        <v>DRP</v>
      </c>
    </row>
    <row r="15223" spans="1:16" hidden="1" x14ac:dyDescent="0.25">
      <c r="A15223">
        <v>197256540</v>
      </c>
      <c r="B15223">
        <v>803407</v>
      </c>
      <c r="C15223" t="s">
        <v>317</v>
      </c>
      <c r="D15223">
        <v>2004098</v>
      </c>
      <c r="E15223" t="s">
        <v>213</v>
      </c>
      <c r="F15223" t="s">
        <v>214</v>
      </c>
      <c r="G15223" t="s">
        <v>215</v>
      </c>
      <c r="H15223">
        <v>4</v>
      </c>
      <c r="I15223">
        <v>2016</v>
      </c>
      <c r="J15223">
        <v>1</v>
      </c>
      <c r="L15223">
        <v>23078140</v>
      </c>
      <c r="P15223" s="29" t="str">
        <f t="shared" si="590"/>
        <v>DRP</v>
      </c>
    </row>
    <row r="15224" spans="1:16" hidden="1" x14ac:dyDescent="0.25">
      <c r="A15224">
        <v>197373377</v>
      </c>
      <c r="B15224">
        <v>803400</v>
      </c>
      <c r="C15224" t="s">
        <v>212</v>
      </c>
      <c r="D15224">
        <v>2005117</v>
      </c>
      <c r="E15224" t="s">
        <v>220</v>
      </c>
      <c r="F15224" t="s">
        <v>214</v>
      </c>
      <c r="G15224" t="s">
        <v>215</v>
      </c>
      <c r="H15224">
        <v>2</v>
      </c>
      <c r="I15224">
        <v>2016</v>
      </c>
      <c r="J15224">
        <v>1</v>
      </c>
      <c r="L15224">
        <v>23078733</v>
      </c>
      <c r="M15224">
        <v>4.9000000000000004</v>
      </c>
      <c r="P15224" s="29">
        <f t="shared" si="590"/>
        <v>0.65</v>
      </c>
    </row>
    <row r="15225" spans="1:16" hidden="1" x14ac:dyDescent="0.25">
      <c r="A15225">
        <v>197373377</v>
      </c>
      <c r="B15225">
        <v>803400</v>
      </c>
      <c r="C15225" t="s">
        <v>212</v>
      </c>
      <c r="D15225">
        <v>2021754</v>
      </c>
      <c r="E15225" t="s">
        <v>216</v>
      </c>
      <c r="F15225" t="s">
        <v>214</v>
      </c>
      <c r="G15225" t="s">
        <v>215</v>
      </c>
      <c r="H15225">
        <v>3</v>
      </c>
      <c r="I15225">
        <v>2016</v>
      </c>
      <c r="J15225">
        <v>1</v>
      </c>
      <c r="L15225">
        <v>23081130</v>
      </c>
      <c r="M15225">
        <v>3.7</v>
      </c>
      <c r="P15225" s="29">
        <f t="shared" si="590"/>
        <v>0.45</v>
      </c>
    </row>
    <row r="15226" spans="1:16" hidden="1" x14ac:dyDescent="0.25">
      <c r="A15226">
        <v>197373377</v>
      </c>
      <c r="B15226">
        <v>803400</v>
      </c>
      <c r="C15226" t="s">
        <v>212</v>
      </c>
      <c r="D15226">
        <v>2005102</v>
      </c>
      <c r="E15226" t="s">
        <v>218</v>
      </c>
      <c r="F15226" t="s">
        <v>214</v>
      </c>
      <c r="G15226" t="s">
        <v>215</v>
      </c>
      <c r="H15226">
        <v>2</v>
      </c>
      <c r="I15226">
        <v>2016</v>
      </c>
      <c r="J15226">
        <v>1</v>
      </c>
      <c r="L15226">
        <v>23081385</v>
      </c>
      <c r="M15226">
        <v>4.2</v>
      </c>
      <c r="P15226" s="29">
        <f t="shared" si="590"/>
        <v>0.53333333333333333</v>
      </c>
    </row>
    <row r="15227" spans="1:16" hidden="1" x14ac:dyDescent="0.25">
      <c r="A15227">
        <v>197373377</v>
      </c>
      <c r="B15227">
        <v>803400</v>
      </c>
      <c r="C15227" t="s">
        <v>212</v>
      </c>
      <c r="D15227">
        <v>2005099</v>
      </c>
      <c r="E15227" t="s">
        <v>217</v>
      </c>
      <c r="F15227" t="s">
        <v>214</v>
      </c>
      <c r="G15227" t="s">
        <v>215</v>
      </c>
      <c r="H15227">
        <v>2</v>
      </c>
      <c r="I15227">
        <v>2016</v>
      </c>
      <c r="J15227">
        <v>1</v>
      </c>
      <c r="L15227">
        <v>23081378</v>
      </c>
      <c r="M15227">
        <v>4.5999999999999996</v>
      </c>
      <c r="P15227" s="29">
        <f t="shared" si="590"/>
        <v>0.6</v>
      </c>
    </row>
    <row r="15228" spans="1:16" hidden="1" x14ac:dyDescent="0.25">
      <c r="A15228">
        <v>197373377</v>
      </c>
      <c r="B15228">
        <v>803400</v>
      </c>
      <c r="C15228" t="s">
        <v>212</v>
      </c>
      <c r="D15228">
        <v>2021600</v>
      </c>
      <c r="E15228" t="s">
        <v>219</v>
      </c>
      <c r="F15228" t="s">
        <v>214</v>
      </c>
      <c r="G15228" t="s">
        <v>215</v>
      </c>
      <c r="H15228">
        <v>2</v>
      </c>
      <c r="I15228">
        <v>2016</v>
      </c>
      <c r="J15228">
        <v>1</v>
      </c>
      <c r="L15228">
        <v>23081085</v>
      </c>
      <c r="M15228">
        <v>4</v>
      </c>
      <c r="P15228" s="29">
        <f t="shared" si="590"/>
        <v>0.5</v>
      </c>
    </row>
    <row r="15229" spans="1:16" hidden="1" x14ac:dyDescent="0.25">
      <c r="A15229">
        <v>197373377</v>
      </c>
      <c r="B15229">
        <v>803400</v>
      </c>
      <c r="C15229" t="s">
        <v>212</v>
      </c>
      <c r="D15229">
        <v>2004098</v>
      </c>
      <c r="E15229" t="s">
        <v>213</v>
      </c>
      <c r="F15229" t="s">
        <v>214</v>
      </c>
      <c r="G15229" t="s">
        <v>215</v>
      </c>
      <c r="H15229">
        <v>2</v>
      </c>
      <c r="I15229">
        <v>2016</v>
      </c>
      <c r="J15229">
        <v>1</v>
      </c>
      <c r="L15229">
        <v>23078141</v>
      </c>
      <c r="M15229">
        <v>6.6</v>
      </c>
      <c r="P15229" s="29">
        <f t="shared" si="590"/>
        <v>0.93333333333333324</v>
      </c>
    </row>
    <row r="15230" spans="1:16" hidden="1" x14ac:dyDescent="0.25">
      <c r="A15230">
        <v>197373377</v>
      </c>
      <c r="B15230">
        <v>803400</v>
      </c>
      <c r="C15230" t="s">
        <v>212</v>
      </c>
      <c r="D15230">
        <v>2021795</v>
      </c>
      <c r="E15230" t="s">
        <v>222</v>
      </c>
      <c r="F15230" t="s">
        <v>214</v>
      </c>
      <c r="G15230" t="s">
        <v>215</v>
      </c>
      <c r="H15230">
        <v>4</v>
      </c>
      <c r="I15230">
        <v>2016</v>
      </c>
      <c r="J15230">
        <v>2</v>
      </c>
      <c r="L15230">
        <v>23084483</v>
      </c>
      <c r="P15230" s="29" t="str">
        <f t="shared" si="590"/>
        <v>DRP</v>
      </c>
    </row>
    <row r="15231" spans="1:16" hidden="1" x14ac:dyDescent="0.25">
      <c r="A15231">
        <v>197373377</v>
      </c>
      <c r="B15231">
        <v>803400</v>
      </c>
      <c r="C15231" t="s">
        <v>212</v>
      </c>
      <c r="D15231">
        <v>2021602</v>
      </c>
      <c r="E15231" t="s">
        <v>242</v>
      </c>
      <c r="F15231" t="s">
        <v>214</v>
      </c>
      <c r="G15231" t="s">
        <v>215</v>
      </c>
      <c r="H15231">
        <v>4</v>
      </c>
      <c r="I15231">
        <v>2016</v>
      </c>
      <c r="J15231">
        <v>2</v>
      </c>
      <c r="L15231">
        <v>23086745</v>
      </c>
      <c r="P15231" s="29" t="str">
        <f t="shared" si="590"/>
        <v>DRP</v>
      </c>
    </row>
    <row r="15232" spans="1:16" hidden="1" x14ac:dyDescent="0.25">
      <c r="A15232">
        <v>197373377</v>
      </c>
      <c r="B15232">
        <v>803400</v>
      </c>
      <c r="C15232" t="s">
        <v>212</v>
      </c>
      <c r="D15232">
        <v>2019271</v>
      </c>
      <c r="E15232" t="s">
        <v>236</v>
      </c>
      <c r="F15232" t="s">
        <v>214</v>
      </c>
      <c r="G15232" t="s">
        <v>215</v>
      </c>
      <c r="H15232">
        <v>2</v>
      </c>
      <c r="I15232">
        <v>2016</v>
      </c>
      <c r="J15232">
        <v>2</v>
      </c>
      <c r="M15232" t="s">
        <v>232</v>
      </c>
      <c r="N15232" t="s">
        <v>231</v>
      </c>
      <c r="P15232" s="29" t="str">
        <f t="shared" si="590"/>
        <v>CVL</v>
      </c>
    </row>
    <row r="15233" spans="1:16" hidden="1" x14ac:dyDescent="0.25">
      <c r="A15233">
        <v>197373377</v>
      </c>
      <c r="B15233">
        <v>803400</v>
      </c>
      <c r="C15233" t="s">
        <v>212</v>
      </c>
      <c r="D15233">
        <v>2019272</v>
      </c>
      <c r="E15233" t="s">
        <v>249</v>
      </c>
      <c r="F15233" t="s">
        <v>214</v>
      </c>
      <c r="G15233" t="s">
        <v>215</v>
      </c>
      <c r="H15233">
        <v>2</v>
      </c>
      <c r="I15233">
        <v>2016</v>
      </c>
      <c r="J15233">
        <v>2</v>
      </c>
      <c r="M15233" t="s">
        <v>232</v>
      </c>
      <c r="N15233" t="s">
        <v>231</v>
      </c>
      <c r="P15233" s="29" t="str">
        <f t="shared" si="590"/>
        <v>CVL</v>
      </c>
    </row>
    <row r="15234" spans="1:16" hidden="1" x14ac:dyDescent="0.25">
      <c r="A15234">
        <v>197373377</v>
      </c>
      <c r="B15234">
        <v>803400</v>
      </c>
      <c r="C15234" t="s">
        <v>212</v>
      </c>
      <c r="D15234">
        <v>2019273</v>
      </c>
      <c r="E15234" t="s">
        <v>248</v>
      </c>
      <c r="F15234" t="s">
        <v>214</v>
      </c>
      <c r="G15234" t="s">
        <v>215</v>
      </c>
      <c r="H15234">
        <v>2</v>
      </c>
      <c r="I15234">
        <v>2016</v>
      </c>
      <c r="J15234">
        <v>2</v>
      </c>
      <c r="M15234" t="s">
        <v>232</v>
      </c>
      <c r="N15234" t="s">
        <v>231</v>
      </c>
      <c r="P15234" s="29" t="str">
        <f t="shared" si="590"/>
        <v>CVL</v>
      </c>
    </row>
    <row r="15235" spans="1:16" hidden="1" x14ac:dyDescent="0.25">
      <c r="A15235">
        <v>197373377</v>
      </c>
      <c r="B15235">
        <v>803400</v>
      </c>
      <c r="C15235" t="s">
        <v>212</v>
      </c>
      <c r="D15235">
        <v>2004112</v>
      </c>
      <c r="E15235" t="s">
        <v>244</v>
      </c>
      <c r="F15235" t="s">
        <v>214</v>
      </c>
      <c r="G15235" t="s">
        <v>215</v>
      </c>
      <c r="H15235">
        <v>2</v>
      </c>
      <c r="I15235">
        <v>2016</v>
      </c>
      <c r="J15235">
        <v>2</v>
      </c>
      <c r="L15235">
        <v>23085514</v>
      </c>
      <c r="M15235">
        <v>5.6</v>
      </c>
      <c r="P15235" s="29">
        <f t="shared" si="590"/>
        <v>0.76666666666666661</v>
      </c>
    </row>
    <row r="15236" spans="1:16" hidden="1" x14ac:dyDescent="0.25">
      <c r="A15236">
        <v>197373377</v>
      </c>
      <c r="B15236">
        <v>803400</v>
      </c>
      <c r="C15236" t="s">
        <v>212</v>
      </c>
      <c r="D15236">
        <v>2021580</v>
      </c>
      <c r="E15236" t="s">
        <v>241</v>
      </c>
      <c r="F15236" t="s">
        <v>214</v>
      </c>
      <c r="G15236" t="s">
        <v>215</v>
      </c>
      <c r="H15236">
        <v>3</v>
      </c>
      <c r="I15236">
        <v>2016</v>
      </c>
      <c r="J15236">
        <v>2</v>
      </c>
      <c r="L15236">
        <v>23086827</v>
      </c>
      <c r="M15236">
        <v>3.1</v>
      </c>
      <c r="P15236" s="29">
        <f t="shared" si="590"/>
        <v>0.35000000000000003</v>
      </c>
    </row>
    <row r="15237" spans="1:16" hidden="1" x14ac:dyDescent="0.25">
      <c r="A15237">
        <v>197373377</v>
      </c>
      <c r="B15237">
        <v>803400</v>
      </c>
      <c r="C15237" t="s">
        <v>212</v>
      </c>
      <c r="D15237">
        <v>2021602</v>
      </c>
      <c r="E15237" t="s">
        <v>242</v>
      </c>
      <c r="F15237" t="s">
        <v>214</v>
      </c>
      <c r="G15237" t="s">
        <v>215</v>
      </c>
      <c r="H15237">
        <v>3</v>
      </c>
      <c r="I15237">
        <v>2016</v>
      </c>
      <c r="J15237">
        <v>2</v>
      </c>
      <c r="L15237">
        <v>23086748</v>
      </c>
      <c r="M15237">
        <v>2</v>
      </c>
      <c r="P15237" s="29">
        <f t="shared" si="590"/>
        <v>0.16666666666666666</v>
      </c>
    </row>
    <row r="15238" spans="1:16" hidden="1" x14ac:dyDescent="0.25">
      <c r="A15238">
        <v>197373377</v>
      </c>
      <c r="B15238">
        <v>803400</v>
      </c>
      <c r="C15238" t="s">
        <v>212</v>
      </c>
      <c r="D15238">
        <v>2021754</v>
      </c>
      <c r="E15238" t="s">
        <v>216</v>
      </c>
      <c r="F15238" t="s">
        <v>214</v>
      </c>
      <c r="G15238" t="s">
        <v>215</v>
      </c>
      <c r="H15238">
        <v>3</v>
      </c>
      <c r="I15238">
        <v>2016</v>
      </c>
      <c r="J15238">
        <v>2</v>
      </c>
      <c r="L15238">
        <v>23086733</v>
      </c>
      <c r="M15238">
        <v>3.4</v>
      </c>
      <c r="P15238" s="29">
        <f t="shared" si="590"/>
        <v>0.39999999999999997</v>
      </c>
    </row>
    <row r="15239" spans="1:16" hidden="1" x14ac:dyDescent="0.25">
      <c r="A15239">
        <v>197373377</v>
      </c>
      <c r="B15239">
        <v>803400</v>
      </c>
      <c r="C15239" t="s">
        <v>212</v>
      </c>
      <c r="D15239">
        <v>2021795</v>
      </c>
      <c r="E15239" t="s">
        <v>222</v>
      </c>
      <c r="F15239" t="s">
        <v>214</v>
      </c>
      <c r="G15239" t="s">
        <v>215</v>
      </c>
      <c r="H15239">
        <v>3</v>
      </c>
      <c r="I15239">
        <v>2016</v>
      </c>
      <c r="J15239">
        <v>2</v>
      </c>
      <c r="L15239">
        <v>23084483</v>
      </c>
      <c r="M15239">
        <v>3.7</v>
      </c>
      <c r="P15239" s="29">
        <f t="shared" si="590"/>
        <v>0.45</v>
      </c>
    </row>
    <row r="15240" spans="1:16" hidden="1" x14ac:dyDescent="0.25">
      <c r="A15240">
        <v>197373377</v>
      </c>
      <c r="B15240">
        <v>803400</v>
      </c>
      <c r="C15240" t="s">
        <v>212</v>
      </c>
      <c r="D15240">
        <v>2005118</v>
      </c>
      <c r="E15240" t="s">
        <v>223</v>
      </c>
      <c r="F15240" t="s">
        <v>214</v>
      </c>
      <c r="G15240" t="s">
        <v>215</v>
      </c>
      <c r="H15240">
        <v>2</v>
      </c>
      <c r="I15240">
        <v>2016</v>
      </c>
      <c r="J15240">
        <v>2</v>
      </c>
      <c r="L15240">
        <v>23086743</v>
      </c>
      <c r="M15240">
        <v>4.2</v>
      </c>
      <c r="P15240" s="29">
        <f t="shared" si="590"/>
        <v>0.53333333333333333</v>
      </c>
    </row>
    <row r="15241" spans="1:16" hidden="1" x14ac:dyDescent="0.25">
      <c r="A15241">
        <v>197373377</v>
      </c>
      <c r="B15241">
        <v>803400</v>
      </c>
      <c r="C15241" t="s">
        <v>212</v>
      </c>
      <c r="D15241">
        <v>2021580</v>
      </c>
      <c r="E15241" t="s">
        <v>241</v>
      </c>
      <c r="F15241" t="s">
        <v>214</v>
      </c>
      <c r="G15241" t="s">
        <v>215</v>
      </c>
      <c r="H15241">
        <v>3</v>
      </c>
      <c r="I15241">
        <v>2017</v>
      </c>
      <c r="J15241">
        <v>1</v>
      </c>
      <c r="L15241">
        <v>23092926</v>
      </c>
      <c r="M15241">
        <v>1.5</v>
      </c>
      <c r="P15241" s="29">
        <f t="shared" si="590"/>
        <v>8.3333333333333329E-2</v>
      </c>
    </row>
    <row r="15242" spans="1:16" hidden="1" x14ac:dyDescent="0.25">
      <c r="A15242">
        <v>197373377</v>
      </c>
      <c r="B15242">
        <v>803400</v>
      </c>
      <c r="C15242" t="s">
        <v>212</v>
      </c>
      <c r="D15242">
        <v>2021754</v>
      </c>
      <c r="E15242" t="s">
        <v>216</v>
      </c>
      <c r="F15242" t="s">
        <v>214</v>
      </c>
      <c r="G15242" t="s">
        <v>215</v>
      </c>
      <c r="H15242">
        <v>2</v>
      </c>
      <c r="I15242">
        <v>2017</v>
      </c>
      <c r="J15242">
        <v>1</v>
      </c>
      <c r="L15242">
        <v>23092905</v>
      </c>
      <c r="M15242">
        <v>4.8</v>
      </c>
      <c r="P15242" s="29">
        <f t="shared" si="590"/>
        <v>0.6333333333333333</v>
      </c>
    </row>
    <row r="15243" spans="1:16" hidden="1" x14ac:dyDescent="0.25">
      <c r="A15243">
        <v>197373377</v>
      </c>
      <c r="B15243">
        <v>803400</v>
      </c>
      <c r="C15243" t="s">
        <v>212</v>
      </c>
      <c r="D15243">
        <v>2004116</v>
      </c>
      <c r="E15243" t="s">
        <v>229</v>
      </c>
      <c r="F15243" t="s">
        <v>214</v>
      </c>
      <c r="G15243" t="s">
        <v>215</v>
      </c>
      <c r="H15243">
        <v>4</v>
      </c>
      <c r="I15243">
        <v>2017</v>
      </c>
      <c r="J15243">
        <v>1</v>
      </c>
      <c r="L15243">
        <v>23092362</v>
      </c>
      <c r="M15243">
        <v>6</v>
      </c>
      <c r="P15243" s="29" t="str">
        <f t="shared" si="590"/>
        <v>DRP</v>
      </c>
    </row>
    <row r="15244" spans="1:16" hidden="1" x14ac:dyDescent="0.25">
      <c r="A15244">
        <v>197373377</v>
      </c>
      <c r="B15244">
        <v>803400</v>
      </c>
      <c r="C15244" t="s">
        <v>212</v>
      </c>
      <c r="D15244">
        <v>2005131</v>
      </c>
      <c r="E15244" t="s">
        <v>228</v>
      </c>
      <c r="F15244" t="s">
        <v>214</v>
      </c>
      <c r="G15244" t="s">
        <v>215</v>
      </c>
      <c r="H15244">
        <v>4</v>
      </c>
      <c r="I15244">
        <v>2017</v>
      </c>
      <c r="J15244">
        <v>1</v>
      </c>
      <c r="L15244">
        <v>23093315</v>
      </c>
      <c r="M15244">
        <v>5.0999999999999996</v>
      </c>
      <c r="P15244" s="29" t="str">
        <f t="shared" si="590"/>
        <v>DRP</v>
      </c>
    </row>
    <row r="15245" spans="1:16" hidden="1" x14ac:dyDescent="0.25">
      <c r="A15245">
        <v>197373377</v>
      </c>
      <c r="B15245">
        <v>803400</v>
      </c>
      <c r="C15245" t="s">
        <v>212</v>
      </c>
      <c r="D15245">
        <v>2021602</v>
      </c>
      <c r="E15245" t="s">
        <v>242</v>
      </c>
      <c r="F15245" t="s">
        <v>214</v>
      </c>
      <c r="G15245" t="s">
        <v>215</v>
      </c>
      <c r="H15245">
        <v>4</v>
      </c>
      <c r="I15245">
        <v>2017</v>
      </c>
      <c r="J15245">
        <v>1</v>
      </c>
      <c r="L15245">
        <v>23095499</v>
      </c>
      <c r="P15245" s="29" t="str">
        <f t="shared" si="590"/>
        <v>DRP</v>
      </c>
    </row>
    <row r="15246" spans="1:16" hidden="1" x14ac:dyDescent="0.25">
      <c r="A15246">
        <v>197373377</v>
      </c>
      <c r="B15246">
        <v>803400</v>
      </c>
      <c r="C15246" t="s">
        <v>212</v>
      </c>
      <c r="D15246">
        <v>2021602</v>
      </c>
      <c r="E15246" t="s">
        <v>242</v>
      </c>
      <c r="F15246" t="s">
        <v>214</v>
      </c>
      <c r="G15246" t="s">
        <v>215</v>
      </c>
      <c r="H15246">
        <v>3</v>
      </c>
      <c r="I15246">
        <v>2017</v>
      </c>
      <c r="J15246">
        <v>2</v>
      </c>
      <c r="L15246">
        <v>23101095</v>
      </c>
      <c r="M15246" t="s">
        <v>221</v>
      </c>
      <c r="P15246" s="29" t="str">
        <f t="shared" si="590"/>
        <v>BAD</v>
      </c>
    </row>
    <row r="15247" spans="1:16" hidden="1" x14ac:dyDescent="0.25">
      <c r="A15247">
        <v>197373377</v>
      </c>
      <c r="B15247">
        <v>803400</v>
      </c>
      <c r="C15247" t="s">
        <v>212</v>
      </c>
      <c r="D15247">
        <v>2021580</v>
      </c>
      <c r="E15247" t="s">
        <v>241</v>
      </c>
      <c r="F15247" t="s">
        <v>214</v>
      </c>
      <c r="G15247" t="s">
        <v>215</v>
      </c>
      <c r="H15247">
        <v>3</v>
      </c>
      <c r="I15247">
        <v>2017</v>
      </c>
      <c r="J15247">
        <v>2</v>
      </c>
      <c r="L15247">
        <v>23101084</v>
      </c>
      <c r="M15247">
        <v>3.2</v>
      </c>
      <c r="P15247" s="29">
        <f t="shared" si="590"/>
        <v>0.3666666666666667</v>
      </c>
    </row>
    <row r="15248" spans="1:16" hidden="1" x14ac:dyDescent="0.25">
      <c r="A15248">
        <v>197373377</v>
      </c>
      <c r="B15248">
        <v>803400</v>
      </c>
      <c r="C15248" t="s">
        <v>212</v>
      </c>
      <c r="D15248">
        <v>2021795</v>
      </c>
      <c r="E15248" t="s">
        <v>222</v>
      </c>
      <c r="F15248" t="s">
        <v>214</v>
      </c>
      <c r="G15248" t="s">
        <v>215</v>
      </c>
      <c r="H15248">
        <v>2</v>
      </c>
      <c r="I15248">
        <v>2017</v>
      </c>
      <c r="J15248">
        <v>2</v>
      </c>
      <c r="L15248">
        <v>23099056</v>
      </c>
      <c r="M15248">
        <v>4.9000000000000004</v>
      </c>
      <c r="P15248" s="29">
        <f t="shared" si="590"/>
        <v>0.65</v>
      </c>
    </row>
    <row r="15249" spans="1:16" hidden="1" x14ac:dyDescent="0.25">
      <c r="A15249">
        <v>197373377</v>
      </c>
      <c r="B15249">
        <v>803400</v>
      </c>
      <c r="C15249" t="s">
        <v>212</v>
      </c>
      <c r="D15249">
        <v>2021756</v>
      </c>
      <c r="E15249" t="s">
        <v>253</v>
      </c>
      <c r="F15249" t="s">
        <v>214</v>
      </c>
      <c r="G15249" t="s">
        <v>215</v>
      </c>
      <c r="H15249">
        <v>3</v>
      </c>
      <c r="I15249">
        <v>2017</v>
      </c>
      <c r="J15249">
        <v>2</v>
      </c>
      <c r="L15249">
        <v>23101099</v>
      </c>
      <c r="M15249">
        <v>3.5</v>
      </c>
      <c r="P15249" s="29">
        <f t="shared" si="590"/>
        <v>0.41666666666666669</v>
      </c>
    </row>
    <row r="15250" spans="1:16" hidden="1" x14ac:dyDescent="0.25">
      <c r="A15250">
        <v>197373377</v>
      </c>
      <c r="B15250">
        <v>803400</v>
      </c>
      <c r="C15250" t="s">
        <v>212</v>
      </c>
      <c r="D15250">
        <v>2004099</v>
      </c>
      <c r="E15250" t="s">
        <v>245</v>
      </c>
      <c r="F15250" t="s">
        <v>214</v>
      </c>
      <c r="G15250" t="s">
        <v>215</v>
      </c>
      <c r="H15250">
        <v>2</v>
      </c>
      <c r="I15250">
        <v>2017</v>
      </c>
      <c r="J15250">
        <v>2</v>
      </c>
      <c r="L15250">
        <v>23097866</v>
      </c>
      <c r="M15250">
        <v>4.5999999999999996</v>
      </c>
      <c r="P15250" s="29">
        <f t="shared" si="590"/>
        <v>0.6</v>
      </c>
    </row>
    <row r="15251" spans="1:16" hidden="1" x14ac:dyDescent="0.25">
      <c r="A15251">
        <v>197373377</v>
      </c>
      <c r="B15251">
        <v>803400</v>
      </c>
      <c r="C15251" t="s">
        <v>212</v>
      </c>
      <c r="D15251">
        <v>2004116</v>
      </c>
      <c r="E15251" t="s">
        <v>229</v>
      </c>
      <c r="F15251" t="s">
        <v>214</v>
      </c>
      <c r="G15251" t="s">
        <v>215</v>
      </c>
      <c r="H15251">
        <v>2</v>
      </c>
      <c r="I15251">
        <v>2017</v>
      </c>
      <c r="J15251">
        <v>2</v>
      </c>
      <c r="L15251">
        <v>23098583</v>
      </c>
      <c r="M15251">
        <v>6.1</v>
      </c>
      <c r="P15251" s="29">
        <f t="shared" si="590"/>
        <v>0.85</v>
      </c>
    </row>
    <row r="15252" spans="1:16" hidden="1" x14ac:dyDescent="0.25">
      <c r="A15252">
        <v>197392479</v>
      </c>
      <c r="B15252">
        <v>803401</v>
      </c>
      <c r="C15252" t="s">
        <v>318</v>
      </c>
      <c r="D15252">
        <v>2021754</v>
      </c>
      <c r="E15252" t="s">
        <v>216</v>
      </c>
      <c r="F15252" t="s">
        <v>214</v>
      </c>
      <c r="G15252" t="s">
        <v>215</v>
      </c>
      <c r="H15252">
        <v>3</v>
      </c>
      <c r="I15252">
        <v>2016</v>
      </c>
      <c r="J15252">
        <v>1</v>
      </c>
      <c r="L15252">
        <v>23081092</v>
      </c>
      <c r="M15252">
        <v>3.5</v>
      </c>
      <c r="P15252" s="29">
        <f t="shared" si="590"/>
        <v>0.41666666666666669</v>
      </c>
    </row>
    <row r="15253" spans="1:16" hidden="1" x14ac:dyDescent="0.25">
      <c r="A15253">
        <v>197392479</v>
      </c>
      <c r="B15253">
        <v>803401</v>
      </c>
      <c r="C15253" t="s">
        <v>318</v>
      </c>
      <c r="D15253">
        <v>2005118</v>
      </c>
      <c r="E15253" t="s">
        <v>223</v>
      </c>
      <c r="F15253" t="s">
        <v>214</v>
      </c>
      <c r="G15253" t="s">
        <v>215</v>
      </c>
      <c r="H15253">
        <v>2</v>
      </c>
      <c r="I15253">
        <v>2016</v>
      </c>
      <c r="J15253">
        <v>1</v>
      </c>
      <c r="L15253">
        <v>23081293</v>
      </c>
      <c r="M15253">
        <v>4.5999999999999996</v>
      </c>
      <c r="P15253" s="29">
        <f t="shared" si="590"/>
        <v>0.6</v>
      </c>
    </row>
    <row r="15254" spans="1:16" hidden="1" x14ac:dyDescent="0.25">
      <c r="A15254">
        <v>197392479</v>
      </c>
      <c r="B15254">
        <v>803401</v>
      </c>
      <c r="C15254" t="s">
        <v>318</v>
      </c>
      <c r="D15254">
        <v>2005102</v>
      </c>
      <c r="E15254" t="s">
        <v>218</v>
      </c>
      <c r="F15254" t="s">
        <v>214</v>
      </c>
      <c r="G15254" t="s">
        <v>215</v>
      </c>
      <c r="H15254">
        <v>2</v>
      </c>
      <c r="I15254">
        <v>2016</v>
      </c>
      <c r="J15254">
        <v>1</v>
      </c>
      <c r="L15254">
        <v>23081382</v>
      </c>
      <c r="M15254">
        <v>5.0999999999999996</v>
      </c>
      <c r="P15254" s="29">
        <f t="shared" si="590"/>
        <v>0.68333333333333324</v>
      </c>
    </row>
    <row r="15255" spans="1:16" hidden="1" x14ac:dyDescent="0.25">
      <c r="A15255">
        <v>197392479</v>
      </c>
      <c r="B15255">
        <v>803401</v>
      </c>
      <c r="C15255" t="s">
        <v>318</v>
      </c>
      <c r="D15255">
        <v>2005099</v>
      </c>
      <c r="E15255" t="s">
        <v>217</v>
      </c>
      <c r="F15255" t="s">
        <v>214</v>
      </c>
      <c r="G15255" t="s">
        <v>215</v>
      </c>
      <c r="H15255">
        <v>2</v>
      </c>
      <c r="I15255">
        <v>2016</v>
      </c>
      <c r="J15255">
        <v>1</v>
      </c>
      <c r="L15255">
        <v>23081375</v>
      </c>
      <c r="M15255">
        <v>4.4000000000000004</v>
      </c>
      <c r="P15255" s="29">
        <f t="shared" si="590"/>
        <v>0.56666666666666676</v>
      </c>
    </row>
    <row r="15256" spans="1:16" hidden="1" x14ac:dyDescent="0.25">
      <c r="A15256">
        <v>197392479</v>
      </c>
      <c r="B15256">
        <v>803401</v>
      </c>
      <c r="C15256" t="s">
        <v>318</v>
      </c>
      <c r="D15256">
        <v>2021600</v>
      </c>
      <c r="E15256" t="s">
        <v>219</v>
      </c>
      <c r="F15256" t="s">
        <v>214</v>
      </c>
      <c r="G15256" t="s">
        <v>215</v>
      </c>
      <c r="H15256">
        <v>2</v>
      </c>
      <c r="I15256">
        <v>2016</v>
      </c>
      <c r="J15256">
        <v>1</v>
      </c>
      <c r="L15256">
        <v>23081079</v>
      </c>
      <c r="M15256">
        <v>4.0999999999999996</v>
      </c>
      <c r="P15256" s="29">
        <f t="shared" si="590"/>
        <v>0.51666666666666661</v>
      </c>
    </row>
    <row r="15257" spans="1:16" hidden="1" x14ac:dyDescent="0.25">
      <c r="A15257">
        <v>197392479</v>
      </c>
      <c r="B15257">
        <v>803401</v>
      </c>
      <c r="C15257" t="s">
        <v>318</v>
      </c>
      <c r="D15257">
        <v>2004098</v>
      </c>
      <c r="E15257" t="s">
        <v>213</v>
      </c>
      <c r="F15257" t="s">
        <v>214</v>
      </c>
      <c r="G15257" t="s">
        <v>215</v>
      </c>
      <c r="H15257">
        <v>2</v>
      </c>
      <c r="I15257">
        <v>2016</v>
      </c>
      <c r="J15257">
        <v>1</v>
      </c>
      <c r="L15257">
        <v>23078142</v>
      </c>
      <c r="M15257">
        <v>6.3</v>
      </c>
      <c r="P15257" s="29">
        <f t="shared" si="590"/>
        <v>0.8833333333333333</v>
      </c>
    </row>
    <row r="15258" spans="1:16" hidden="1" x14ac:dyDescent="0.25">
      <c r="A15258">
        <v>197392479</v>
      </c>
      <c r="B15258">
        <v>803401</v>
      </c>
      <c r="C15258" t="s">
        <v>318</v>
      </c>
      <c r="D15258">
        <v>2004112</v>
      </c>
      <c r="E15258" t="s">
        <v>244</v>
      </c>
      <c r="F15258" t="s">
        <v>214</v>
      </c>
      <c r="G15258" t="s">
        <v>215</v>
      </c>
      <c r="H15258">
        <v>2</v>
      </c>
      <c r="I15258">
        <v>2016</v>
      </c>
      <c r="J15258">
        <v>2</v>
      </c>
      <c r="L15258">
        <v>23085447</v>
      </c>
      <c r="M15258">
        <v>5</v>
      </c>
      <c r="P15258" s="29">
        <f t="shared" si="590"/>
        <v>0.66666666666666663</v>
      </c>
    </row>
    <row r="15259" spans="1:16" hidden="1" x14ac:dyDescent="0.25">
      <c r="A15259">
        <v>197392479</v>
      </c>
      <c r="B15259">
        <v>803401</v>
      </c>
      <c r="C15259" t="s">
        <v>318</v>
      </c>
      <c r="D15259">
        <v>2004116</v>
      </c>
      <c r="E15259" t="s">
        <v>229</v>
      </c>
      <c r="F15259" t="s">
        <v>214</v>
      </c>
      <c r="G15259" t="s">
        <v>215</v>
      </c>
      <c r="H15259">
        <v>2</v>
      </c>
      <c r="I15259">
        <v>2016</v>
      </c>
      <c r="J15259">
        <v>2</v>
      </c>
      <c r="L15259">
        <v>23085552</v>
      </c>
      <c r="M15259">
        <v>5</v>
      </c>
      <c r="P15259" s="29">
        <f t="shared" si="590"/>
        <v>0.66666666666666663</v>
      </c>
    </row>
    <row r="15260" spans="1:16" hidden="1" x14ac:dyDescent="0.25">
      <c r="A15260">
        <v>197392479</v>
      </c>
      <c r="B15260">
        <v>803401</v>
      </c>
      <c r="C15260" t="s">
        <v>318</v>
      </c>
      <c r="D15260">
        <v>2021580</v>
      </c>
      <c r="E15260" t="s">
        <v>241</v>
      </c>
      <c r="F15260" t="s">
        <v>214</v>
      </c>
      <c r="G15260" t="s">
        <v>215</v>
      </c>
      <c r="H15260">
        <v>3</v>
      </c>
      <c r="I15260">
        <v>2016</v>
      </c>
      <c r="J15260">
        <v>2</v>
      </c>
      <c r="L15260">
        <v>23086827</v>
      </c>
      <c r="M15260">
        <v>3.4</v>
      </c>
      <c r="P15260" s="29">
        <f t="shared" si="590"/>
        <v>0.39999999999999997</v>
      </c>
    </row>
    <row r="15261" spans="1:16" hidden="1" x14ac:dyDescent="0.25">
      <c r="A15261">
        <v>197392479</v>
      </c>
      <c r="B15261">
        <v>803401</v>
      </c>
      <c r="C15261" t="s">
        <v>318</v>
      </c>
      <c r="D15261">
        <v>2021602</v>
      </c>
      <c r="E15261" t="s">
        <v>242</v>
      </c>
      <c r="F15261" t="s">
        <v>214</v>
      </c>
      <c r="G15261" t="s">
        <v>215</v>
      </c>
      <c r="H15261">
        <v>3</v>
      </c>
      <c r="I15261">
        <v>2016</v>
      </c>
      <c r="J15261">
        <v>2</v>
      </c>
      <c r="L15261">
        <v>23086746</v>
      </c>
      <c r="M15261">
        <v>2.8</v>
      </c>
      <c r="P15261" s="29">
        <f t="shared" si="590"/>
        <v>0.3</v>
      </c>
    </row>
    <row r="15262" spans="1:16" hidden="1" x14ac:dyDescent="0.25">
      <c r="A15262">
        <v>197392479</v>
      </c>
      <c r="B15262">
        <v>803401</v>
      </c>
      <c r="C15262" t="s">
        <v>318</v>
      </c>
      <c r="D15262">
        <v>2005117</v>
      </c>
      <c r="E15262" t="s">
        <v>220</v>
      </c>
      <c r="F15262" t="s">
        <v>214</v>
      </c>
      <c r="G15262" t="s">
        <v>215</v>
      </c>
      <c r="H15262">
        <v>2</v>
      </c>
      <c r="I15262">
        <v>2016</v>
      </c>
      <c r="J15262">
        <v>2</v>
      </c>
      <c r="L15262">
        <v>23084479</v>
      </c>
      <c r="M15262">
        <v>4.4000000000000004</v>
      </c>
      <c r="P15262" s="29">
        <f t="shared" si="590"/>
        <v>0.56666666666666676</v>
      </c>
    </row>
    <row r="15263" spans="1:16" hidden="1" x14ac:dyDescent="0.25">
      <c r="A15263">
        <v>197392479</v>
      </c>
      <c r="B15263">
        <v>803401</v>
      </c>
      <c r="C15263" t="s">
        <v>318</v>
      </c>
      <c r="D15263">
        <v>2021754</v>
      </c>
      <c r="E15263" t="s">
        <v>216</v>
      </c>
      <c r="F15263" t="s">
        <v>214</v>
      </c>
      <c r="G15263" t="s">
        <v>215</v>
      </c>
      <c r="H15263">
        <v>3</v>
      </c>
      <c r="I15263">
        <v>2016</v>
      </c>
      <c r="J15263">
        <v>2</v>
      </c>
      <c r="L15263">
        <v>23086735</v>
      </c>
      <c r="M15263">
        <v>3.6</v>
      </c>
      <c r="P15263" s="29">
        <f t="shared" si="590"/>
        <v>0.43333333333333335</v>
      </c>
    </row>
    <row r="15264" spans="1:16" hidden="1" x14ac:dyDescent="0.25">
      <c r="A15264">
        <v>197392479</v>
      </c>
      <c r="B15264">
        <v>803401</v>
      </c>
      <c r="C15264" t="s">
        <v>318</v>
      </c>
      <c r="D15264">
        <v>2021754</v>
      </c>
      <c r="E15264" t="s">
        <v>216</v>
      </c>
      <c r="F15264" t="s">
        <v>214</v>
      </c>
      <c r="G15264" t="s">
        <v>215</v>
      </c>
      <c r="H15264">
        <v>2</v>
      </c>
      <c r="I15264">
        <v>2017</v>
      </c>
      <c r="J15264">
        <v>1</v>
      </c>
      <c r="L15264">
        <v>23092907</v>
      </c>
      <c r="M15264">
        <v>5.3</v>
      </c>
      <c r="P15264" s="29">
        <f t="shared" si="590"/>
        <v>0.71666666666666667</v>
      </c>
    </row>
    <row r="15265" spans="1:16" hidden="1" x14ac:dyDescent="0.25">
      <c r="A15265">
        <v>197392479</v>
      </c>
      <c r="B15265">
        <v>803401</v>
      </c>
      <c r="C15265" t="s">
        <v>318</v>
      </c>
      <c r="D15265">
        <v>2021602</v>
      </c>
      <c r="E15265" t="s">
        <v>242</v>
      </c>
      <c r="F15265" t="s">
        <v>214</v>
      </c>
      <c r="G15265" t="s">
        <v>215</v>
      </c>
      <c r="H15265">
        <v>3</v>
      </c>
      <c r="I15265">
        <v>2017</v>
      </c>
      <c r="J15265">
        <v>1</v>
      </c>
      <c r="L15265">
        <v>23095499</v>
      </c>
      <c r="M15265">
        <v>3.3</v>
      </c>
      <c r="P15265" s="29">
        <f t="shared" si="590"/>
        <v>0.3833333333333333</v>
      </c>
    </row>
    <row r="15266" spans="1:16" hidden="1" x14ac:dyDescent="0.25">
      <c r="A15266">
        <v>197392479</v>
      </c>
      <c r="B15266">
        <v>803401</v>
      </c>
      <c r="C15266" t="s">
        <v>318</v>
      </c>
      <c r="D15266">
        <v>2021580</v>
      </c>
      <c r="E15266" t="s">
        <v>241</v>
      </c>
      <c r="F15266" t="s">
        <v>214</v>
      </c>
      <c r="G15266" t="s">
        <v>215</v>
      </c>
      <c r="H15266">
        <v>2</v>
      </c>
      <c r="I15266">
        <v>2017</v>
      </c>
      <c r="J15266">
        <v>1</v>
      </c>
      <c r="L15266">
        <v>23093919</v>
      </c>
      <c r="M15266">
        <v>4</v>
      </c>
      <c r="P15266" s="29">
        <f t="shared" si="590"/>
        <v>0.5</v>
      </c>
    </row>
    <row r="15267" spans="1:16" hidden="1" x14ac:dyDescent="0.25">
      <c r="A15267">
        <v>197392479</v>
      </c>
      <c r="B15267">
        <v>803401</v>
      </c>
      <c r="C15267" t="s">
        <v>318</v>
      </c>
      <c r="D15267">
        <v>2005131</v>
      </c>
      <c r="E15267" t="s">
        <v>228</v>
      </c>
      <c r="F15267" t="s">
        <v>214</v>
      </c>
      <c r="G15267" t="s">
        <v>215</v>
      </c>
      <c r="H15267">
        <v>2</v>
      </c>
      <c r="I15267">
        <v>2017</v>
      </c>
      <c r="J15267">
        <v>1</v>
      </c>
      <c r="L15267">
        <v>23093316</v>
      </c>
      <c r="M15267">
        <v>5.3</v>
      </c>
      <c r="P15267" s="29">
        <f t="shared" si="590"/>
        <v>0.71666666666666667</v>
      </c>
    </row>
    <row r="15268" spans="1:16" hidden="1" x14ac:dyDescent="0.25">
      <c r="A15268">
        <v>197392479</v>
      </c>
      <c r="B15268">
        <v>803401</v>
      </c>
      <c r="C15268" t="s">
        <v>318</v>
      </c>
      <c r="D15268">
        <v>2004099</v>
      </c>
      <c r="E15268" t="s">
        <v>245</v>
      </c>
      <c r="F15268" t="s">
        <v>214</v>
      </c>
      <c r="G15268" t="s">
        <v>215</v>
      </c>
      <c r="H15268">
        <v>2</v>
      </c>
      <c r="I15268">
        <v>2017</v>
      </c>
      <c r="J15268">
        <v>1</v>
      </c>
      <c r="L15268">
        <v>23092379</v>
      </c>
      <c r="M15268">
        <v>4.4000000000000004</v>
      </c>
      <c r="P15268" s="29">
        <f t="shared" si="590"/>
        <v>0.56666666666666676</v>
      </c>
    </row>
    <row r="15269" spans="1:16" hidden="1" x14ac:dyDescent="0.25">
      <c r="A15269">
        <v>197392479</v>
      </c>
      <c r="B15269">
        <v>803401</v>
      </c>
      <c r="C15269" t="s">
        <v>318</v>
      </c>
      <c r="D15269">
        <v>2019271</v>
      </c>
      <c r="E15269" t="s">
        <v>236</v>
      </c>
      <c r="F15269" t="s">
        <v>214</v>
      </c>
      <c r="G15269" t="s">
        <v>215</v>
      </c>
      <c r="H15269">
        <v>4</v>
      </c>
      <c r="I15269">
        <v>2017</v>
      </c>
      <c r="J15269">
        <v>2</v>
      </c>
      <c r="L15269">
        <v>23100808</v>
      </c>
      <c r="P15269" s="29" t="str">
        <f t="shared" si="590"/>
        <v>DRP</v>
      </c>
    </row>
    <row r="15270" spans="1:16" hidden="1" x14ac:dyDescent="0.25">
      <c r="A15270">
        <v>197392479</v>
      </c>
      <c r="B15270">
        <v>803401</v>
      </c>
      <c r="C15270" t="s">
        <v>318</v>
      </c>
      <c r="D15270">
        <v>2021602</v>
      </c>
      <c r="E15270" t="s">
        <v>242</v>
      </c>
      <c r="F15270" t="s">
        <v>214</v>
      </c>
      <c r="G15270" t="s">
        <v>215</v>
      </c>
      <c r="H15270">
        <v>2</v>
      </c>
      <c r="I15270">
        <v>2017</v>
      </c>
      <c r="J15270">
        <v>2</v>
      </c>
      <c r="L15270">
        <v>23101093</v>
      </c>
      <c r="M15270">
        <v>4</v>
      </c>
      <c r="P15270" s="29">
        <f t="shared" si="590"/>
        <v>0.5</v>
      </c>
    </row>
    <row r="15271" spans="1:16" hidden="1" x14ac:dyDescent="0.25">
      <c r="A15271">
        <v>197392479</v>
      </c>
      <c r="B15271">
        <v>803401</v>
      </c>
      <c r="C15271" t="s">
        <v>318</v>
      </c>
      <c r="D15271">
        <v>2021756</v>
      </c>
      <c r="E15271" t="s">
        <v>253</v>
      </c>
      <c r="F15271" t="s">
        <v>214</v>
      </c>
      <c r="G15271" t="s">
        <v>215</v>
      </c>
      <c r="H15271">
        <v>3</v>
      </c>
      <c r="I15271">
        <v>2017</v>
      </c>
      <c r="J15271">
        <v>2</v>
      </c>
      <c r="L15271">
        <v>23101098</v>
      </c>
      <c r="M15271">
        <v>3.5</v>
      </c>
      <c r="P15271" s="29">
        <f t="shared" si="590"/>
        <v>0.41666666666666669</v>
      </c>
    </row>
    <row r="15272" spans="1:16" hidden="1" x14ac:dyDescent="0.25">
      <c r="A15272">
        <v>197392479</v>
      </c>
      <c r="B15272">
        <v>803401</v>
      </c>
      <c r="C15272" t="s">
        <v>318</v>
      </c>
      <c r="D15272">
        <v>2005120</v>
      </c>
      <c r="E15272" t="s">
        <v>293</v>
      </c>
      <c r="F15272" t="s">
        <v>214</v>
      </c>
      <c r="G15272" t="s">
        <v>215</v>
      </c>
      <c r="H15272">
        <v>2</v>
      </c>
      <c r="I15272">
        <v>2017</v>
      </c>
      <c r="J15272">
        <v>2</v>
      </c>
      <c r="L15272">
        <v>23097529</v>
      </c>
      <c r="M15272">
        <v>5.4</v>
      </c>
      <c r="P15272" s="29">
        <f t="shared" si="590"/>
        <v>0.73333333333333339</v>
      </c>
    </row>
    <row r="15273" spans="1:16" hidden="1" x14ac:dyDescent="0.25">
      <c r="A15273">
        <v>197392479</v>
      </c>
      <c r="B15273">
        <v>803401</v>
      </c>
      <c r="C15273" t="s">
        <v>318</v>
      </c>
      <c r="D15273">
        <v>2004591</v>
      </c>
      <c r="E15273" t="s">
        <v>271</v>
      </c>
      <c r="F15273" t="s">
        <v>214</v>
      </c>
      <c r="G15273" t="s">
        <v>215</v>
      </c>
      <c r="H15273">
        <v>2</v>
      </c>
      <c r="I15273">
        <v>2017</v>
      </c>
      <c r="J15273">
        <v>2</v>
      </c>
      <c r="L15273">
        <v>23097625</v>
      </c>
      <c r="M15273">
        <v>4.0999999999999996</v>
      </c>
      <c r="P15273" s="29">
        <f t="shared" si="590"/>
        <v>0.51666666666666661</v>
      </c>
    </row>
    <row r="15274" spans="1:16" hidden="1" x14ac:dyDescent="0.25">
      <c r="A15274">
        <v>197392479</v>
      </c>
      <c r="B15274">
        <v>803401</v>
      </c>
      <c r="C15274" t="s">
        <v>318</v>
      </c>
      <c r="D15274">
        <v>2021763</v>
      </c>
      <c r="E15274" t="s">
        <v>298</v>
      </c>
      <c r="F15274" t="s">
        <v>214</v>
      </c>
      <c r="G15274" t="s">
        <v>215</v>
      </c>
      <c r="H15274">
        <v>2</v>
      </c>
      <c r="I15274">
        <v>2017</v>
      </c>
      <c r="J15274">
        <v>2</v>
      </c>
      <c r="L15274">
        <v>23097795</v>
      </c>
      <c r="M15274">
        <v>4.7</v>
      </c>
      <c r="P15274" s="29">
        <f t="shared" si="590"/>
        <v>0.6166666666666667</v>
      </c>
    </row>
    <row r="15275" spans="1:16" hidden="1" x14ac:dyDescent="0.25">
      <c r="A15275">
        <v>197392479</v>
      </c>
      <c r="B15275">
        <v>803401</v>
      </c>
      <c r="C15275" t="s">
        <v>318</v>
      </c>
      <c r="D15275">
        <v>2021781</v>
      </c>
      <c r="E15275" t="s">
        <v>235</v>
      </c>
      <c r="F15275" t="s">
        <v>214</v>
      </c>
      <c r="G15275" t="s">
        <v>215</v>
      </c>
      <c r="H15275">
        <v>2</v>
      </c>
      <c r="I15275">
        <v>2018</v>
      </c>
      <c r="J15275">
        <v>1</v>
      </c>
      <c r="L15275">
        <v>23108207</v>
      </c>
      <c r="M15275">
        <v>4.4000000000000004</v>
      </c>
      <c r="P15275" s="29">
        <f t="shared" si="590"/>
        <v>0.56666666666666676</v>
      </c>
    </row>
    <row r="15276" spans="1:16" hidden="1" x14ac:dyDescent="0.25">
      <c r="A15276">
        <v>197392479</v>
      </c>
      <c r="B15276">
        <v>803401</v>
      </c>
      <c r="C15276" t="s">
        <v>318</v>
      </c>
      <c r="D15276">
        <v>2021596</v>
      </c>
      <c r="E15276" t="s">
        <v>294</v>
      </c>
      <c r="F15276" t="s">
        <v>214</v>
      </c>
      <c r="G15276" t="s">
        <v>215</v>
      </c>
      <c r="H15276">
        <v>3</v>
      </c>
      <c r="I15276">
        <v>2018</v>
      </c>
      <c r="J15276">
        <v>1</v>
      </c>
      <c r="L15276">
        <v>23108100</v>
      </c>
      <c r="M15276">
        <v>3.5</v>
      </c>
      <c r="P15276" s="29">
        <f t="shared" si="590"/>
        <v>0.41666666666666669</v>
      </c>
    </row>
    <row r="15277" spans="1:16" hidden="1" x14ac:dyDescent="0.25">
      <c r="A15277">
        <v>197392479</v>
      </c>
      <c r="B15277">
        <v>803401</v>
      </c>
      <c r="C15277" t="s">
        <v>318</v>
      </c>
      <c r="D15277">
        <v>2021993</v>
      </c>
      <c r="E15277" t="s">
        <v>256</v>
      </c>
      <c r="F15277" t="s">
        <v>214</v>
      </c>
      <c r="G15277" t="s">
        <v>215</v>
      </c>
      <c r="H15277">
        <v>3</v>
      </c>
      <c r="I15277">
        <v>2018</v>
      </c>
      <c r="J15277">
        <v>1</v>
      </c>
      <c r="L15277">
        <v>23107716</v>
      </c>
      <c r="M15277">
        <v>3.5</v>
      </c>
      <c r="P15277" s="29">
        <f t="shared" si="590"/>
        <v>0.41666666666666669</v>
      </c>
    </row>
    <row r="15278" spans="1:16" hidden="1" x14ac:dyDescent="0.25">
      <c r="A15278">
        <v>197392479</v>
      </c>
      <c r="B15278">
        <v>803401</v>
      </c>
      <c r="C15278" t="s">
        <v>318</v>
      </c>
      <c r="D15278">
        <v>2021756</v>
      </c>
      <c r="E15278" t="s">
        <v>253</v>
      </c>
      <c r="F15278" t="s">
        <v>214</v>
      </c>
      <c r="G15278" t="s">
        <v>215</v>
      </c>
      <c r="H15278">
        <v>2</v>
      </c>
      <c r="I15278">
        <v>2018</v>
      </c>
      <c r="J15278">
        <v>1</v>
      </c>
      <c r="L15278">
        <v>23108117</v>
      </c>
      <c r="M15278">
        <v>4.7</v>
      </c>
      <c r="P15278" s="29">
        <f t="shared" si="590"/>
        <v>0.6166666666666667</v>
      </c>
    </row>
    <row r="15279" spans="1:16" hidden="1" x14ac:dyDescent="0.25">
      <c r="A15279">
        <v>197392479</v>
      </c>
      <c r="B15279">
        <v>803401</v>
      </c>
      <c r="C15279" t="s">
        <v>318</v>
      </c>
      <c r="D15279">
        <v>2021638</v>
      </c>
      <c r="E15279" t="s">
        <v>250</v>
      </c>
      <c r="F15279" t="s">
        <v>214</v>
      </c>
      <c r="G15279" t="s">
        <v>215</v>
      </c>
      <c r="H15279">
        <v>2</v>
      </c>
      <c r="I15279">
        <v>2018</v>
      </c>
      <c r="J15279">
        <v>1</v>
      </c>
      <c r="L15279">
        <v>23108054</v>
      </c>
      <c r="M15279">
        <v>4.0999999999999996</v>
      </c>
      <c r="P15279" s="29">
        <f t="shared" si="590"/>
        <v>0.51666666666666661</v>
      </c>
    </row>
    <row r="15280" spans="1:16" hidden="1" x14ac:dyDescent="0.25">
      <c r="A15280">
        <v>197392479</v>
      </c>
      <c r="B15280">
        <v>803401</v>
      </c>
      <c r="C15280" t="s">
        <v>318</v>
      </c>
      <c r="D15280">
        <v>2019271</v>
      </c>
      <c r="E15280" t="s">
        <v>236</v>
      </c>
      <c r="F15280" t="s">
        <v>214</v>
      </c>
      <c r="G15280" t="s">
        <v>215</v>
      </c>
      <c r="H15280">
        <v>2</v>
      </c>
      <c r="I15280">
        <v>2018</v>
      </c>
      <c r="J15280">
        <v>1</v>
      </c>
      <c r="L15280">
        <v>23106548</v>
      </c>
      <c r="M15280">
        <v>5.0999999999999996</v>
      </c>
      <c r="P15280" s="29">
        <f t="shared" si="590"/>
        <v>0.68333333333333324</v>
      </c>
    </row>
    <row r="15281" spans="1:16" hidden="1" x14ac:dyDescent="0.25">
      <c r="A15281">
        <v>197392479</v>
      </c>
      <c r="B15281">
        <v>803401</v>
      </c>
      <c r="C15281" t="s">
        <v>318</v>
      </c>
      <c r="D15281">
        <v>2021640</v>
      </c>
      <c r="E15281" t="s">
        <v>227</v>
      </c>
      <c r="F15281" t="s">
        <v>214</v>
      </c>
      <c r="G15281" t="s">
        <v>215</v>
      </c>
      <c r="H15281">
        <v>4</v>
      </c>
      <c r="I15281">
        <v>2018</v>
      </c>
      <c r="J15281">
        <v>2</v>
      </c>
      <c r="L15281">
        <v>23116290</v>
      </c>
      <c r="P15281" s="29" t="str">
        <f t="shared" si="590"/>
        <v>DRP</v>
      </c>
    </row>
    <row r="15282" spans="1:16" hidden="1" x14ac:dyDescent="0.25">
      <c r="A15282">
        <v>197392479</v>
      </c>
      <c r="B15282">
        <v>803401</v>
      </c>
      <c r="C15282" t="s">
        <v>318</v>
      </c>
      <c r="D15282">
        <v>2021591</v>
      </c>
      <c r="E15282" t="s">
        <v>240</v>
      </c>
      <c r="F15282" t="s">
        <v>214</v>
      </c>
      <c r="G15282" t="s">
        <v>215</v>
      </c>
      <c r="H15282">
        <v>4</v>
      </c>
      <c r="I15282">
        <v>2018</v>
      </c>
      <c r="J15282">
        <v>2</v>
      </c>
      <c r="L15282">
        <v>23116692</v>
      </c>
      <c r="P15282" s="29" t="str">
        <f t="shared" ref="P15282:P15345" si="591">IF(AND(ISNUMBER(M15282),H15282&lt;&gt;4),(M15282-1)/6,IF(H15282=4,"DRP",IF(AND(H15282=3,M15282="NA"),"BAD",IF(AND(H15282=2),"CVL",IF(AND(H15282=1,ISBLANK(M15282)),"NULL","UNK")))))</f>
        <v>DRP</v>
      </c>
    </row>
    <row r="15283" spans="1:16" hidden="1" x14ac:dyDescent="0.25">
      <c r="A15283">
        <v>197392479</v>
      </c>
      <c r="B15283">
        <v>803401</v>
      </c>
      <c r="C15283" t="s">
        <v>318</v>
      </c>
      <c r="D15283">
        <v>2021993</v>
      </c>
      <c r="E15283" t="s">
        <v>256</v>
      </c>
      <c r="F15283" t="s">
        <v>214</v>
      </c>
      <c r="G15283" t="s">
        <v>215</v>
      </c>
      <c r="H15283">
        <v>2</v>
      </c>
      <c r="I15283">
        <v>2018</v>
      </c>
      <c r="J15283">
        <v>2</v>
      </c>
      <c r="L15283">
        <v>23115851</v>
      </c>
      <c r="M15283">
        <v>5.4</v>
      </c>
      <c r="P15283" s="29">
        <f t="shared" si="591"/>
        <v>0.73333333333333339</v>
      </c>
    </row>
    <row r="15284" spans="1:16" hidden="1" x14ac:dyDescent="0.25">
      <c r="A15284">
        <v>197392479</v>
      </c>
      <c r="B15284">
        <v>803401</v>
      </c>
      <c r="C15284" t="s">
        <v>318</v>
      </c>
      <c r="D15284">
        <v>2021787</v>
      </c>
      <c r="E15284" t="s">
        <v>292</v>
      </c>
      <c r="F15284" t="s">
        <v>214</v>
      </c>
      <c r="G15284" t="s">
        <v>215</v>
      </c>
      <c r="H15284">
        <v>3</v>
      </c>
      <c r="I15284">
        <v>2018</v>
      </c>
      <c r="J15284">
        <v>2</v>
      </c>
      <c r="L15284">
        <v>23115872</v>
      </c>
      <c r="M15284">
        <v>3</v>
      </c>
      <c r="P15284" s="29">
        <f t="shared" si="591"/>
        <v>0.33333333333333331</v>
      </c>
    </row>
    <row r="15285" spans="1:16" hidden="1" x14ac:dyDescent="0.25">
      <c r="A15285">
        <v>197392479</v>
      </c>
      <c r="B15285">
        <v>803401</v>
      </c>
      <c r="C15285" t="s">
        <v>318</v>
      </c>
      <c r="D15285">
        <v>2021596</v>
      </c>
      <c r="E15285" t="s">
        <v>294</v>
      </c>
      <c r="F15285" t="s">
        <v>214</v>
      </c>
      <c r="G15285" t="s">
        <v>215</v>
      </c>
      <c r="H15285">
        <v>2</v>
      </c>
      <c r="I15285">
        <v>2018</v>
      </c>
      <c r="J15285">
        <v>2</v>
      </c>
      <c r="L15285">
        <v>23116284</v>
      </c>
      <c r="M15285">
        <v>5.2</v>
      </c>
      <c r="P15285" s="29">
        <f t="shared" si="591"/>
        <v>0.70000000000000007</v>
      </c>
    </row>
    <row r="15286" spans="1:16" hidden="1" x14ac:dyDescent="0.25">
      <c r="A15286">
        <v>197392479</v>
      </c>
      <c r="B15286">
        <v>803401</v>
      </c>
      <c r="C15286" t="s">
        <v>318</v>
      </c>
      <c r="D15286">
        <v>2021874</v>
      </c>
      <c r="E15286" t="s">
        <v>226</v>
      </c>
      <c r="F15286" t="s">
        <v>214</v>
      </c>
      <c r="G15286" t="s">
        <v>215</v>
      </c>
      <c r="H15286">
        <v>2</v>
      </c>
      <c r="I15286">
        <v>2018</v>
      </c>
      <c r="J15286">
        <v>2</v>
      </c>
      <c r="L15286">
        <v>23115834</v>
      </c>
      <c r="M15286">
        <v>4.9000000000000004</v>
      </c>
      <c r="P15286" s="29">
        <f t="shared" si="591"/>
        <v>0.65</v>
      </c>
    </row>
    <row r="15287" spans="1:16" hidden="1" x14ac:dyDescent="0.25">
      <c r="A15287">
        <v>197392479</v>
      </c>
      <c r="B15287">
        <v>803401</v>
      </c>
      <c r="C15287" t="s">
        <v>318</v>
      </c>
      <c r="D15287">
        <v>2021679</v>
      </c>
      <c r="E15287" t="s">
        <v>259</v>
      </c>
      <c r="F15287" t="s">
        <v>214</v>
      </c>
      <c r="G15287" t="s">
        <v>215</v>
      </c>
      <c r="H15287">
        <v>2</v>
      </c>
      <c r="I15287">
        <v>2018</v>
      </c>
      <c r="J15287">
        <v>2</v>
      </c>
      <c r="L15287">
        <v>23116297</v>
      </c>
      <c r="M15287">
        <v>4.0999999999999996</v>
      </c>
      <c r="P15287" s="29">
        <f t="shared" si="591"/>
        <v>0.51666666666666661</v>
      </c>
    </row>
    <row r="15288" spans="1:16" hidden="1" x14ac:dyDescent="0.25">
      <c r="A15288">
        <v>197392479</v>
      </c>
      <c r="B15288">
        <v>803401</v>
      </c>
      <c r="C15288" t="s">
        <v>318</v>
      </c>
      <c r="D15288">
        <v>2021865</v>
      </c>
      <c r="E15288" t="s">
        <v>301</v>
      </c>
      <c r="F15288" t="s">
        <v>214</v>
      </c>
      <c r="G15288" t="s">
        <v>215</v>
      </c>
      <c r="H15288">
        <v>2</v>
      </c>
      <c r="I15288">
        <v>2018</v>
      </c>
      <c r="J15288">
        <v>2</v>
      </c>
      <c r="L15288">
        <v>23115887</v>
      </c>
      <c r="M15288">
        <v>4.2</v>
      </c>
      <c r="P15288" s="29">
        <f t="shared" si="591"/>
        <v>0.53333333333333333</v>
      </c>
    </row>
    <row r="15289" spans="1:16" hidden="1" x14ac:dyDescent="0.25">
      <c r="A15289">
        <v>197392479</v>
      </c>
      <c r="B15289">
        <v>803401</v>
      </c>
      <c r="C15289" t="s">
        <v>318</v>
      </c>
      <c r="D15289">
        <v>2021615</v>
      </c>
      <c r="E15289" t="s">
        <v>255</v>
      </c>
      <c r="F15289" t="s">
        <v>214</v>
      </c>
      <c r="G15289" t="s">
        <v>215</v>
      </c>
      <c r="H15289">
        <v>2</v>
      </c>
      <c r="I15289">
        <v>2019</v>
      </c>
      <c r="J15289">
        <v>1</v>
      </c>
      <c r="L15289">
        <v>23120231</v>
      </c>
      <c r="M15289">
        <v>5.4</v>
      </c>
      <c r="P15289" s="29">
        <f t="shared" si="591"/>
        <v>0.73333333333333339</v>
      </c>
    </row>
    <row r="15290" spans="1:16" hidden="1" x14ac:dyDescent="0.25">
      <c r="A15290">
        <v>197392479</v>
      </c>
      <c r="B15290">
        <v>803401</v>
      </c>
      <c r="C15290" t="s">
        <v>318</v>
      </c>
      <c r="D15290">
        <v>2019272</v>
      </c>
      <c r="E15290" t="s">
        <v>249</v>
      </c>
      <c r="F15290" t="s">
        <v>214</v>
      </c>
      <c r="G15290" t="s">
        <v>215</v>
      </c>
      <c r="H15290">
        <v>2</v>
      </c>
      <c r="I15290">
        <v>2019</v>
      </c>
      <c r="J15290">
        <v>1</v>
      </c>
      <c r="L15290">
        <v>23121973</v>
      </c>
      <c r="M15290">
        <v>5</v>
      </c>
      <c r="P15290" s="29">
        <f t="shared" si="591"/>
        <v>0.66666666666666663</v>
      </c>
    </row>
    <row r="15291" spans="1:16" hidden="1" x14ac:dyDescent="0.25">
      <c r="A15291">
        <v>197392479</v>
      </c>
      <c r="B15291">
        <v>803401</v>
      </c>
      <c r="C15291" t="s">
        <v>318</v>
      </c>
      <c r="D15291">
        <v>2021725</v>
      </c>
      <c r="E15291" t="s">
        <v>257</v>
      </c>
      <c r="F15291" t="s">
        <v>214</v>
      </c>
      <c r="G15291" t="s">
        <v>215</v>
      </c>
      <c r="H15291">
        <v>2</v>
      </c>
      <c r="I15291">
        <v>2019</v>
      </c>
      <c r="J15291">
        <v>1</v>
      </c>
      <c r="L15291">
        <v>23120004</v>
      </c>
      <c r="M15291">
        <v>4</v>
      </c>
      <c r="P15291" s="29">
        <f t="shared" si="591"/>
        <v>0.5</v>
      </c>
    </row>
    <row r="15292" spans="1:16" hidden="1" x14ac:dyDescent="0.25">
      <c r="A15292">
        <v>197392479</v>
      </c>
      <c r="B15292">
        <v>803401</v>
      </c>
      <c r="C15292" t="s">
        <v>318</v>
      </c>
      <c r="D15292">
        <v>2021787</v>
      </c>
      <c r="E15292" t="s">
        <v>292</v>
      </c>
      <c r="F15292" t="s">
        <v>214</v>
      </c>
      <c r="G15292" t="s">
        <v>215</v>
      </c>
      <c r="H15292">
        <v>3</v>
      </c>
      <c r="I15292">
        <v>2019</v>
      </c>
      <c r="J15292">
        <v>1</v>
      </c>
      <c r="L15292">
        <v>23119964</v>
      </c>
      <c r="M15292">
        <v>3.7</v>
      </c>
      <c r="P15292" s="29">
        <f t="shared" si="591"/>
        <v>0.45</v>
      </c>
    </row>
    <row r="15293" spans="1:16" hidden="1" x14ac:dyDescent="0.25">
      <c r="A15293">
        <v>197392479</v>
      </c>
      <c r="B15293">
        <v>803401</v>
      </c>
      <c r="C15293" t="s">
        <v>318</v>
      </c>
      <c r="D15293">
        <v>2021591</v>
      </c>
      <c r="E15293" t="s">
        <v>240</v>
      </c>
      <c r="F15293" t="s">
        <v>214</v>
      </c>
      <c r="G15293" t="s">
        <v>215</v>
      </c>
      <c r="H15293">
        <v>2</v>
      </c>
      <c r="I15293">
        <v>2019</v>
      </c>
      <c r="J15293">
        <v>1</v>
      </c>
      <c r="L15293">
        <v>23120225</v>
      </c>
      <c r="M15293">
        <v>5.4</v>
      </c>
      <c r="P15293" s="29">
        <f t="shared" si="591"/>
        <v>0.73333333333333339</v>
      </c>
    </row>
    <row r="15294" spans="1:16" hidden="1" x14ac:dyDescent="0.25">
      <c r="A15294">
        <v>197392479</v>
      </c>
      <c r="B15294">
        <v>803401</v>
      </c>
      <c r="C15294" t="s">
        <v>318</v>
      </c>
      <c r="D15294">
        <v>2004752</v>
      </c>
      <c r="E15294" t="s">
        <v>290</v>
      </c>
      <c r="F15294" t="s">
        <v>214</v>
      </c>
      <c r="G15294" t="s">
        <v>215</v>
      </c>
      <c r="H15294">
        <v>2</v>
      </c>
      <c r="I15294">
        <v>2019</v>
      </c>
      <c r="J15294">
        <v>1</v>
      </c>
      <c r="L15294">
        <v>23123792</v>
      </c>
      <c r="M15294">
        <v>4.0999999999999996</v>
      </c>
      <c r="P15294" s="29">
        <f t="shared" si="591"/>
        <v>0.51666666666666661</v>
      </c>
    </row>
    <row r="15295" spans="1:16" hidden="1" x14ac:dyDescent="0.25">
      <c r="A15295">
        <v>197392479</v>
      </c>
      <c r="B15295">
        <v>803401</v>
      </c>
      <c r="C15295" t="s">
        <v>318</v>
      </c>
      <c r="D15295">
        <v>2021750</v>
      </c>
      <c r="E15295" t="s">
        <v>296</v>
      </c>
      <c r="F15295" t="s">
        <v>214</v>
      </c>
      <c r="G15295" t="s">
        <v>215</v>
      </c>
      <c r="H15295">
        <v>2</v>
      </c>
      <c r="I15295">
        <v>2019</v>
      </c>
      <c r="J15295">
        <v>1</v>
      </c>
      <c r="L15295">
        <v>23119999</v>
      </c>
      <c r="M15295">
        <v>4.9000000000000004</v>
      </c>
      <c r="P15295" s="29">
        <f t="shared" si="591"/>
        <v>0.65</v>
      </c>
    </row>
    <row r="15296" spans="1:16" hidden="1" x14ac:dyDescent="0.25">
      <c r="A15296">
        <v>197392479</v>
      </c>
      <c r="B15296">
        <v>803401</v>
      </c>
      <c r="C15296" t="s">
        <v>318</v>
      </c>
      <c r="D15296">
        <v>2021787</v>
      </c>
      <c r="E15296" t="s">
        <v>292</v>
      </c>
      <c r="F15296" t="s">
        <v>214</v>
      </c>
      <c r="G15296" t="s">
        <v>215</v>
      </c>
      <c r="H15296">
        <v>1</v>
      </c>
      <c r="I15296">
        <v>2019</v>
      </c>
      <c r="J15296">
        <v>2</v>
      </c>
      <c r="L15296">
        <v>23129786</v>
      </c>
      <c r="P15296" s="29" t="str">
        <f t="shared" si="591"/>
        <v>NULL</v>
      </c>
    </row>
    <row r="15297" spans="1:16" hidden="1" x14ac:dyDescent="0.25">
      <c r="A15297">
        <v>197392479</v>
      </c>
      <c r="B15297">
        <v>803401</v>
      </c>
      <c r="C15297" t="s">
        <v>318</v>
      </c>
      <c r="D15297">
        <v>2004587</v>
      </c>
      <c r="E15297" t="s">
        <v>288</v>
      </c>
      <c r="F15297" t="s">
        <v>214</v>
      </c>
      <c r="G15297" t="s">
        <v>215</v>
      </c>
      <c r="H15297">
        <v>1</v>
      </c>
      <c r="I15297">
        <v>2019</v>
      </c>
      <c r="J15297">
        <v>2</v>
      </c>
      <c r="L15297">
        <v>23130324</v>
      </c>
      <c r="P15297" s="29" t="str">
        <f t="shared" si="591"/>
        <v>NULL</v>
      </c>
    </row>
    <row r="15298" spans="1:16" hidden="1" x14ac:dyDescent="0.25">
      <c r="A15298">
        <v>197392479</v>
      </c>
      <c r="B15298">
        <v>803401</v>
      </c>
      <c r="C15298" t="s">
        <v>318</v>
      </c>
      <c r="D15298">
        <v>2021631</v>
      </c>
      <c r="E15298" t="s">
        <v>302</v>
      </c>
      <c r="F15298" t="s">
        <v>214</v>
      </c>
      <c r="G15298" t="s">
        <v>215</v>
      </c>
      <c r="H15298">
        <v>1</v>
      </c>
      <c r="I15298">
        <v>2019</v>
      </c>
      <c r="J15298">
        <v>2</v>
      </c>
      <c r="L15298">
        <v>23129790</v>
      </c>
      <c r="P15298" s="29" t="str">
        <f t="shared" si="591"/>
        <v>NULL</v>
      </c>
    </row>
    <row r="15299" spans="1:16" hidden="1" x14ac:dyDescent="0.25">
      <c r="A15299">
        <v>197392479</v>
      </c>
      <c r="B15299">
        <v>803401</v>
      </c>
      <c r="C15299" t="s">
        <v>318</v>
      </c>
      <c r="D15299">
        <v>2004586</v>
      </c>
      <c r="E15299" t="s">
        <v>325</v>
      </c>
      <c r="F15299" t="s">
        <v>214</v>
      </c>
      <c r="G15299" t="s">
        <v>215</v>
      </c>
      <c r="H15299">
        <v>1</v>
      </c>
      <c r="I15299">
        <v>2019</v>
      </c>
      <c r="J15299">
        <v>2</v>
      </c>
      <c r="L15299">
        <v>23131205</v>
      </c>
      <c r="P15299" s="29" t="str">
        <f t="shared" si="591"/>
        <v>NULL</v>
      </c>
    </row>
    <row r="15300" spans="1:16" hidden="1" x14ac:dyDescent="0.25">
      <c r="A15300">
        <v>197392479</v>
      </c>
      <c r="B15300">
        <v>803401</v>
      </c>
      <c r="C15300" t="s">
        <v>318</v>
      </c>
      <c r="D15300">
        <v>2021744</v>
      </c>
      <c r="E15300" t="s">
        <v>262</v>
      </c>
      <c r="F15300" t="s">
        <v>214</v>
      </c>
      <c r="G15300" t="s">
        <v>215</v>
      </c>
      <c r="H15300">
        <v>1</v>
      </c>
      <c r="I15300">
        <v>2019</v>
      </c>
      <c r="J15300">
        <v>2</v>
      </c>
      <c r="L15300">
        <v>23120240</v>
      </c>
      <c r="P15300" s="29" t="str">
        <f t="shared" si="591"/>
        <v>NULL</v>
      </c>
    </row>
    <row r="15301" spans="1:16" hidden="1" x14ac:dyDescent="0.25">
      <c r="A15301">
        <v>197405988</v>
      </c>
      <c r="B15301">
        <v>803401</v>
      </c>
      <c r="C15301" t="s">
        <v>318</v>
      </c>
      <c r="D15301">
        <v>2004098</v>
      </c>
      <c r="E15301" t="s">
        <v>213</v>
      </c>
      <c r="F15301" t="s">
        <v>214</v>
      </c>
      <c r="G15301" t="s">
        <v>215</v>
      </c>
      <c r="H15301">
        <v>2</v>
      </c>
      <c r="I15301">
        <v>2016</v>
      </c>
      <c r="J15301">
        <v>1</v>
      </c>
      <c r="L15301">
        <v>23078147</v>
      </c>
      <c r="M15301">
        <v>5.7</v>
      </c>
      <c r="P15301" s="29">
        <f t="shared" si="591"/>
        <v>0.78333333333333333</v>
      </c>
    </row>
    <row r="15302" spans="1:16" hidden="1" x14ac:dyDescent="0.25">
      <c r="A15302">
        <v>197405988</v>
      </c>
      <c r="B15302">
        <v>803401</v>
      </c>
      <c r="C15302" t="s">
        <v>318</v>
      </c>
      <c r="D15302">
        <v>2021600</v>
      </c>
      <c r="E15302" t="s">
        <v>219</v>
      </c>
      <c r="F15302" t="s">
        <v>214</v>
      </c>
      <c r="G15302" t="s">
        <v>215</v>
      </c>
      <c r="H15302">
        <v>2</v>
      </c>
      <c r="I15302">
        <v>2016</v>
      </c>
      <c r="J15302">
        <v>1</v>
      </c>
      <c r="L15302">
        <v>23081081</v>
      </c>
      <c r="M15302">
        <v>5</v>
      </c>
      <c r="P15302" s="29">
        <f t="shared" si="591"/>
        <v>0.66666666666666663</v>
      </c>
    </row>
    <row r="15303" spans="1:16" hidden="1" x14ac:dyDescent="0.25">
      <c r="A15303">
        <v>197405988</v>
      </c>
      <c r="B15303">
        <v>803401</v>
      </c>
      <c r="C15303" t="s">
        <v>318</v>
      </c>
      <c r="D15303">
        <v>2005099</v>
      </c>
      <c r="E15303" t="s">
        <v>217</v>
      </c>
      <c r="F15303" t="s">
        <v>214</v>
      </c>
      <c r="G15303" t="s">
        <v>215</v>
      </c>
      <c r="H15303">
        <v>2</v>
      </c>
      <c r="I15303">
        <v>2016</v>
      </c>
      <c r="J15303">
        <v>1</v>
      </c>
      <c r="L15303">
        <v>23081376</v>
      </c>
      <c r="M15303">
        <v>4.9000000000000004</v>
      </c>
      <c r="P15303" s="29">
        <f t="shared" si="591"/>
        <v>0.65</v>
      </c>
    </row>
    <row r="15304" spans="1:16" hidden="1" x14ac:dyDescent="0.25">
      <c r="A15304">
        <v>197405988</v>
      </c>
      <c r="B15304">
        <v>803401</v>
      </c>
      <c r="C15304" t="s">
        <v>318</v>
      </c>
      <c r="D15304">
        <v>2005102</v>
      </c>
      <c r="E15304" t="s">
        <v>218</v>
      </c>
      <c r="F15304" t="s">
        <v>214</v>
      </c>
      <c r="G15304" t="s">
        <v>215</v>
      </c>
      <c r="H15304">
        <v>2</v>
      </c>
      <c r="I15304">
        <v>2016</v>
      </c>
      <c r="J15304">
        <v>1</v>
      </c>
      <c r="L15304">
        <v>23081383</v>
      </c>
      <c r="M15304">
        <v>5</v>
      </c>
      <c r="P15304" s="29">
        <f t="shared" si="591"/>
        <v>0.66666666666666663</v>
      </c>
    </row>
    <row r="15305" spans="1:16" hidden="1" x14ac:dyDescent="0.25">
      <c r="A15305">
        <v>197405988</v>
      </c>
      <c r="B15305">
        <v>803401</v>
      </c>
      <c r="C15305" t="s">
        <v>318</v>
      </c>
      <c r="D15305">
        <v>2021754</v>
      </c>
      <c r="E15305" t="s">
        <v>216</v>
      </c>
      <c r="F15305" t="s">
        <v>214</v>
      </c>
      <c r="G15305" t="s">
        <v>215</v>
      </c>
      <c r="H15305">
        <v>2</v>
      </c>
      <c r="I15305">
        <v>2016</v>
      </c>
      <c r="J15305">
        <v>1</v>
      </c>
      <c r="L15305">
        <v>23081097</v>
      </c>
      <c r="M15305">
        <v>4.8</v>
      </c>
      <c r="P15305" s="29">
        <f t="shared" si="591"/>
        <v>0.6333333333333333</v>
      </c>
    </row>
    <row r="15306" spans="1:16" hidden="1" x14ac:dyDescent="0.25">
      <c r="A15306">
        <v>197405988</v>
      </c>
      <c r="B15306">
        <v>803401</v>
      </c>
      <c r="C15306" t="s">
        <v>318</v>
      </c>
      <c r="D15306">
        <v>2005118</v>
      </c>
      <c r="E15306" t="s">
        <v>223</v>
      </c>
      <c r="F15306" t="s">
        <v>214</v>
      </c>
      <c r="G15306" t="s">
        <v>215</v>
      </c>
      <c r="H15306">
        <v>2</v>
      </c>
      <c r="I15306">
        <v>2016</v>
      </c>
      <c r="J15306">
        <v>1</v>
      </c>
      <c r="L15306">
        <v>23081294</v>
      </c>
      <c r="M15306">
        <v>4.3</v>
      </c>
      <c r="P15306" s="29">
        <f t="shared" si="591"/>
        <v>0.54999999999999993</v>
      </c>
    </row>
    <row r="15307" spans="1:16" hidden="1" x14ac:dyDescent="0.25">
      <c r="A15307">
        <v>197405988</v>
      </c>
      <c r="B15307">
        <v>803401</v>
      </c>
      <c r="C15307" t="s">
        <v>318</v>
      </c>
      <c r="D15307">
        <v>2004112</v>
      </c>
      <c r="E15307" t="s">
        <v>244</v>
      </c>
      <c r="F15307" t="s">
        <v>214</v>
      </c>
      <c r="G15307" t="s">
        <v>215</v>
      </c>
      <c r="H15307">
        <v>2</v>
      </c>
      <c r="I15307">
        <v>2016</v>
      </c>
      <c r="J15307">
        <v>2</v>
      </c>
      <c r="L15307">
        <v>23085504</v>
      </c>
      <c r="M15307">
        <v>4.9000000000000004</v>
      </c>
      <c r="P15307" s="29">
        <f t="shared" si="591"/>
        <v>0.65</v>
      </c>
    </row>
    <row r="15308" spans="1:16" hidden="1" x14ac:dyDescent="0.25">
      <c r="A15308">
        <v>197405988</v>
      </c>
      <c r="B15308">
        <v>803401</v>
      </c>
      <c r="C15308" t="s">
        <v>318</v>
      </c>
      <c r="D15308">
        <v>2021580</v>
      </c>
      <c r="E15308" t="s">
        <v>241</v>
      </c>
      <c r="F15308" t="s">
        <v>214</v>
      </c>
      <c r="G15308" t="s">
        <v>215</v>
      </c>
      <c r="H15308">
        <v>3</v>
      </c>
      <c r="I15308">
        <v>2016</v>
      </c>
      <c r="J15308">
        <v>2</v>
      </c>
      <c r="L15308">
        <v>23086825</v>
      </c>
      <c r="M15308">
        <v>3.2</v>
      </c>
      <c r="P15308" s="29">
        <f t="shared" si="591"/>
        <v>0.3666666666666667</v>
      </c>
    </row>
    <row r="15309" spans="1:16" hidden="1" x14ac:dyDescent="0.25">
      <c r="A15309">
        <v>197405988</v>
      </c>
      <c r="B15309">
        <v>803401</v>
      </c>
      <c r="C15309" t="s">
        <v>318</v>
      </c>
      <c r="D15309">
        <v>2021602</v>
      </c>
      <c r="E15309" t="s">
        <v>242</v>
      </c>
      <c r="F15309" t="s">
        <v>214</v>
      </c>
      <c r="G15309" t="s">
        <v>215</v>
      </c>
      <c r="H15309">
        <v>3</v>
      </c>
      <c r="I15309">
        <v>2016</v>
      </c>
      <c r="J15309">
        <v>2</v>
      </c>
      <c r="L15309">
        <v>23086747</v>
      </c>
      <c r="M15309">
        <v>3.1</v>
      </c>
      <c r="P15309" s="29">
        <f t="shared" si="591"/>
        <v>0.35000000000000003</v>
      </c>
    </row>
    <row r="15310" spans="1:16" hidden="1" x14ac:dyDescent="0.25">
      <c r="A15310">
        <v>197405988</v>
      </c>
      <c r="B15310">
        <v>803401</v>
      </c>
      <c r="C15310" t="s">
        <v>318</v>
      </c>
      <c r="D15310">
        <v>2021756</v>
      </c>
      <c r="E15310" t="s">
        <v>253</v>
      </c>
      <c r="F15310" t="s">
        <v>214</v>
      </c>
      <c r="G15310" t="s">
        <v>215</v>
      </c>
      <c r="H15310">
        <v>3</v>
      </c>
      <c r="I15310">
        <v>2016</v>
      </c>
      <c r="J15310">
        <v>2</v>
      </c>
      <c r="L15310">
        <v>23086840</v>
      </c>
      <c r="M15310">
        <v>3.1</v>
      </c>
      <c r="P15310" s="29">
        <f t="shared" si="591"/>
        <v>0.35000000000000003</v>
      </c>
    </row>
    <row r="15311" spans="1:16" hidden="1" x14ac:dyDescent="0.25">
      <c r="A15311">
        <v>197405988</v>
      </c>
      <c r="B15311">
        <v>803401</v>
      </c>
      <c r="C15311" t="s">
        <v>318</v>
      </c>
      <c r="D15311">
        <v>2005117</v>
      </c>
      <c r="E15311" t="s">
        <v>220</v>
      </c>
      <c r="F15311" t="s">
        <v>214</v>
      </c>
      <c r="G15311" t="s">
        <v>215</v>
      </c>
      <c r="H15311">
        <v>3</v>
      </c>
      <c r="I15311">
        <v>2016</v>
      </c>
      <c r="J15311">
        <v>2</v>
      </c>
      <c r="L15311">
        <v>23084475</v>
      </c>
      <c r="M15311">
        <v>3.8</v>
      </c>
      <c r="P15311" s="29">
        <f t="shared" si="591"/>
        <v>0.46666666666666662</v>
      </c>
    </row>
    <row r="15312" spans="1:16" hidden="1" x14ac:dyDescent="0.25">
      <c r="A15312">
        <v>197405988</v>
      </c>
      <c r="B15312">
        <v>803401</v>
      </c>
      <c r="C15312" t="s">
        <v>318</v>
      </c>
      <c r="D15312">
        <v>2021763</v>
      </c>
      <c r="E15312" t="s">
        <v>298</v>
      </c>
      <c r="F15312" t="s">
        <v>214</v>
      </c>
      <c r="G15312" t="s">
        <v>215</v>
      </c>
      <c r="H15312">
        <v>2</v>
      </c>
      <c r="I15312">
        <v>2016</v>
      </c>
      <c r="J15312">
        <v>2</v>
      </c>
      <c r="L15312">
        <v>23086845</v>
      </c>
      <c r="M15312">
        <v>4</v>
      </c>
      <c r="P15312" s="29">
        <f t="shared" si="591"/>
        <v>0.5</v>
      </c>
    </row>
    <row r="15313" spans="1:16" hidden="1" x14ac:dyDescent="0.25">
      <c r="A15313">
        <v>197405988</v>
      </c>
      <c r="B15313">
        <v>803401</v>
      </c>
      <c r="C15313" t="s">
        <v>318</v>
      </c>
      <c r="D15313">
        <v>2004116</v>
      </c>
      <c r="E15313" t="s">
        <v>229</v>
      </c>
      <c r="F15313" t="s">
        <v>214</v>
      </c>
      <c r="G15313" t="s">
        <v>215</v>
      </c>
      <c r="H15313">
        <v>2</v>
      </c>
      <c r="I15313">
        <v>2017</v>
      </c>
      <c r="J15313">
        <v>1</v>
      </c>
      <c r="L15313">
        <v>23092375</v>
      </c>
      <c r="M15313">
        <v>6.3</v>
      </c>
      <c r="P15313" s="29">
        <f t="shared" si="591"/>
        <v>0.8833333333333333</v>
      </c>
    </row>
    <row r="15314" spans="1:16" hidden="1" x14ac:dyDescent="0.25">
      <c r="A15314">
        <v>197405988</v>
      </c>
      <c r="B15314">
        <v>803401</v>
      </c>
      <c r="C15314" t="s">
        <v>318</v>
      </c>
      <c r="D15314">
        <v>2004099</v>
      </c>
      <c r="E15314" t="s">
        <v>245</v>
      </c>
      <c r="F15314" t="s">
        <v>214</v>
      </c>
      <c r="G15314" t="s">
        <v>215</v>
      </c>
      <c r="H15314">
        <v>3</v>
      </c>
      <c r="I15314">
        <v>2017</v>
      </c>
      <c r="J15314">
        <v>1</v>
      </c>
      <c r="L15314">
        <v>23092377</v>
      </c>
      <c r="M15314">
        <v>3.6</v>
      </c>
      <c r="P15314" s="29">
        <f t="shared" si="591"/>
        <v>0.43333333333333335</v>
      </c>
    </row>
    <row r="15315" spans="1:16" hidden="1" x14ac:dyDescent="0.25">
      <c r="A15315">
        <v>197405988</v>
      </c>
      <c r="B15315">
        <v>803401</v>
      </c>
      <c r="C15315" t="s">
        <v>318</v>
      </c>
      <c r="D15315">
        <v>2005131</v>
      </c>
      <c r="E15315" t="s">
        <v>228</v>
      </c>
      <c r="F15315" t="s">
        <v>214</v>
      </c>
      <c r="G15315" t="s">
        <v>215</v>
      </c>
      <c r="H15315">
        <v>3</v>
      </c>
      <c r="I15315">
        <v>2017</v>
      </c>
      <c r="J15315">
        <v>1</v>
      </c>
      <c r="L15315">
        <v>23093316</v>
      </c>
      <c r="M15315">
        <v>2.1</v>
      </c>
      <c r="P15315" s="29">
        <f t="shared" si="591"/>
        <v>0.18333333333333335</v>
      </c>
    </row>
    <row r="15316" spans="1:16" hidden="1" x14ac:dyDescent="0.25">
      <c r="A15316">
        <v>197405988</v>
      </c>
      <c r="B15316">
        <v>803401</v>
      </c>
      <c r="C15316" t="s">
        <v>318</v>
      </c>
      <c r="D15316">
        <v>2005117</v>
      </c>
      <c r="E15316" t="s">
        <v>220</v>
      </c>
      <c r="F15316" t="s">
        <v>214</v>
      </c>
      <c r="G15316" t="s">
        <v>215</v>
      </c>
      <c r="H15316">
        <v>2</v>
      </c>
      <c r="I15316">
        <v>2017</v>
      </c>
      <c r="J15316">
        <v>1</v>
      </c>
      <c r="L15316">
        <v>23091397</v>
      </c>
      <c r="M15316">
        <v>5.8</v>
      </c>
      <c r="P15316" s="29">
        <f t="shared" si="591"/>
        <v>0.79999999999999993</v>
      </c>
    </row>
    <row r="15317" spans="1:16" hidden="1" x14ac:dyDescent="0.25">
      <c r="A15317">
        <v>197405988</v>
      </c>
      <c r="B15317">
        <v>803401</v>
      </c>
      <c r="C15317" t="s">
        <v>318</v>
      </c>
      <c r="D15317">
        <v>2021580</v>
      </c>
      <c r="E15317" t="s">
        <v>241</v>
      </c>
      <c r="F15317" t="s">
        <v>214</v>
      </c>
      <c r="G15317" t="s">
        <v>215</v>
      </c>
      <c r="H15317">
        <v>2</v>
      </c>
      <c r="I15317">
        <v>2017</v>
      </c>
      <c r="J15317">
        <v>1</v>
      </c>
      <c r="L15317">
        <v>23092926</v>
      </c>
      <c r="M15317">
        <v>5.5</v>
      </c>
      <c r="P15317" s="29">
        <f t="shared" si="591"/>
        <v>0.75</v>
      </c>
    </row>
    <row r="15318" spans="1:16" hidden="1" x14ac:dyDescent="0.25">
      <c r="A15318">
        <v>197405988</v>
      </c>
      <c r="B15318">
        <v>803401</v>
      </c>
      <c r="C15318" t="s">
        <v>318</v>
      </c>
      <c r="D15318">
        <v>2021602</v>
      </c>
      <c r="E15318" t="s">
        <v>242</v>
      </c>
      <c r="F15318" t="s">
        <v>214</v>
      </c>
      <c r="G15318" t="s">
        <v>215</v>
      </c>
      <c r="H15318">
        <v>2</v>
      </c>
      <c r="I15318">
        <v>2017</v>
      </c>
      <c r="J15318">
        <v>1</v>
      </c>
      <c r="L15318">
        <v>23095499</v>
      </c>
      <c r="M15318">
        <v>4.3</v>
      </c>
      <c r="P15318" s="29">
        <f t="shared" si="591"/>
        <v>0.54999999999999993</v>
      </c>
    </row>
    <row r="15319" spans="1:16" hidden="1" x14ac:dyDescent="0.25">
      <c r="A15319">
        <v>197405988</v>
      </c>
      <c r="B15319">
        <v>803401</v>
      </c>
      <c r="C15319" t="s">
        <v>318</v>
      </c>
      <c r="D15319">
        <v>2021756</v>
      </c>
      <c r="E15319" t="s">
        <v>253</v>
      </c>
      <c r="F15319" t="s">
        <v>214</v>
      </c>
      <c r="G15319" t="s">
        <v>215</v>
      </c>
      <c r="H15319">
        <v>2</v>
      </c>
      <c r="I15319">
        <v>2017</v>
      </c>
      <c r="J15319">
        <v>1</v>
      </c>
      <c r="L15319">
        <v>23093908</v>
      </c>
      <c r="M15319">
        <v>4</v>
      </c>
      <c r="P15319" s="29">
        <f t="shared" si="591"/>
        <v>0.5</v>
      </c>
    </row>
    <row r="15320" spans="1:16" hidden="1" x14ac:dyDescent="0.25">
      <c r="A15320">
        <v>197405988</v>
      </c>
      <c r="B15320">
        <v>803401</v>
      </c>
      <c r="C15320" t="s">
        <v>318</v>
      </c>
      <c r="D15320">
        <v>2021596</v>
      </c>
      <c r="E15320" t="s">
        <v>294</v>
      </c>
      <c r="F15320" t="s">
        <v>214</v>
      </c>
      <c r="G15320" t="s">
        <v>215</v>
      </c>
      <c r="H15320">
        <v>2</v>
      </c>
      <c r="I15320">
        <v>2017</v>
      </c>
      <c r="J15320">
        <v>2</v>
      </c>
      <c r="L15320">
        <v>23101186</v>
      </c>
      <c r="M15320">
        <v>4</v>
      </c>
      <c r="P15320" s="29">
        <f t="shared" si="591"/>
        <v>0.5</v>
      </c>
    </row>
    <row r="15321" spans="1:16" hidden="1" x14ac:dyDescent="0.25">
      <c r="A15321">
        <v>197405988</v>
      </c>
      <c r="B15321">
        <v>803401</v>
      </c>
      <c r="C15321" t="s">
        <v>318</v>
      </c>
      <c r="D15321">
        <v>2021638</v>
      </c>
      <c r="E15321" t="s">
        <v>250</v>
      </c>
      <c r="F15321" t="s">
        <v>214</v>
      </c>
      <c r="G15321" t="s">
        <v>215</v>
      </c>
      <c r="H15321">
        <v>2</v>
      </c>
      <c r="I15321">
        <v>2017</v>
      </c>
      <c r="J15321">
        <v>2</v>
      </c>
      <c r="L15321">
        <v>23101182</v>
      </c>
      <c r="M15321">
        <v>4</v>
      </c>
      <c r="P15321" s="29">
        <f t="shared" si="591"/>
        <v>0.5</v>
      </c>
    </row>
    <row r="15322" spans="1:16" hidden="1" x14ac:dyDescent="0.25">
      <c r="A15322">
        <v>197405988</v>
      </c>
      <c r="B15322">
        <v>803401</v>
      </c>
      <c r="C15322" t="s">
        <v>318</v>
      </c>
      <c r="D15322">
        <v>2005120</v>
      </c>
      <c r="E15322" t="s">
        <v>293</v>
      </c>
      <c r="F15322" t="s">
        <v>214</v>
      </c>
      <c r="G15322" t="s">
        <v>215</v>
      </c>
      <c r="H15322">
        <v>2</v>
      </c>
      <c r="I15322">
        <v>2017</v>
      </c>
      <c r="J15322">
        <v>2</v>
      </c>
      <c r="L15322">
        <v>23097529</v>
      </c>
      <c r="M15322">
        <v>5.3</v>
      </c>
      <c r="P15322" s="29">
        <f t="shared" si="591"/>
        <v>0.71666666666666667</v>
      </c>
    </row>
    <row r="15323" spans="1:16" hidden="1" x14ac:dyDescent="0.25">
      <c r="A15323">
        <v>197405988</v>
      </c>
      <c r="B15323">
        <v>803401</v>
      </c>
      <c r="C15323" t="s">
        <v>318</v>
      </c>
      <c r="D15323">
        <v>2021874</v>
      </c>
      <c r="E15323" t="s">
        <v>226</v>
      </c>
      <c r="F15323" t="s">
        <v>214</v>
      </c>
      <c r="G15323" t="s">
        <v>215</v>
      </c>
      <c r="H15323">
        <v>2</v>
      </c>
      <c r="I15323">
        <v>2017</v>
      </c>
      <c r="J15323">
        <v>2</v>
      </c>
      <c r="L15323">
        <v>23101908</v>
      </c>
      <c r="M15323">
        <v>5.2</v>
      </c>
      <c r="P15323" s="29">
        <f t="shared" si="591"/>
        <v>0.70000000000000007</v>
      </c>
    </row>
    <row r="15324" spans="1:16" hidden="1" x14ac:dyDescent="0.25">
      <c r="A15324">
        <v>197405988</v>
      </c>
      <c r="B15324">
        <v>803401</v>
      </c>
      <c r="C15324" t="s">
        <v>318</v>
      </c>
      <c r="D15324">
        <v>2004099</v>
      </c>
      <c r="E15324" t="s">
        <v>245</v>
      </c>
      <c r="F15324" t="s">
        <v>214</v>
      </c>
      <c r="G15324" t="s">
        <v>215</v>
      </c>
      <c r="H15324">
        <v>2</v>
      </c>
      <c r="I15324">
        <v>2017</v>
      </c>
      <c r="J15324">
        <v>2</v>
      </c>
      <c r="L15324">
        <v>23097864</v>
      </c>
      <c r="M15324">
        <v>4.7</v>
      </c>
      <c r="P15324" s="29">
        <f t="shared" si="591"/>
        <v>0.6166666666666667</v>
      </c>
    </row>
    <row r="15325" spans="1:16" hidden="1" x14ac:dyDescent="0.25">
      <c r="A15325">
        <v>197405988</v>
      </c>
      <c r="B15325">
        <v>803401</v>
      </c>
      <c r="C15325" t="s">
        <v>318</v>
      </c>
      <c r="D15325">
        <v>2005131</v>
      </c>
      <c r="E15325" t="s">
        <v>228</v>
      </c>
      <c r="F15325" t="s">
        <v>214</v>
      </c>
      <c r="G15325" t="s">
        <v>215</v>
      </c>
      <c r="H15325">
        <v>2</v>
      </c>
      <c r="I15325">
        <v>2017</v>
      </c>
      <c r="J15325">
        <v>2</v>
      </c>
      <c r="L15325">
        <v>23097528</v>
      </c>
      <c r="M15325">
        <v>5.5</v>
      </c>
      <c r="P15325" s="29">
        <f t="shared" si="591"/>
        <v>0.75</v>
      </c>
    </row>
    <row r="15326" spans="1:16" hidden="1" x14ac:dyDescent="0.25">
      <c r="A15326">
        <v>197405988</v>
      </c>
      <c r="B15326">
        <v>803401</v>
      </c>
      <c r="C15326" t="s">
        <v>318</v>
      </c>
      <c r="D15326">
        <v>2019271</v>
      </c>
      <c r="E15326" t="s">
        <v>236</v>
      </c>
      <c r="F15326" t="s">
        <v>214</v>
      </c>
      <c r="G15326" t="s">
        <v>215</v>
      </c>
      <c r="H15326">
        <v>3</v>
      </c>
      <c r="I15326">
        <v>2018</v>
      </c>
      <c r="J15326">
        <v>1</v>
      </c>
      <c r="L15326">
        <v>23104771</v>
      </c>
      <c r="M15326">
        <v>3</v>
      </c>
      <c r="P15326" s="29">
        <f t="shared" si="591"/>
        <v>0.33333333333333331</v>
      </c>
    </row>
    <row r="15327" spans="1:16" hidden="1" x14ac:dyDescent="0.25">
      <c r="A15327">
        <v>197405988</v>
      </c>
      <c r="B15327">
        <v>803401</v>
      </c>
      <c r="C15327" t="s">
        <v>318</v>
      </c>
      <c r="D15327">
        <v>2021750</v>
      </c>
      <c r="E15327" t="s">
        <v>296</v>
      </c>
      <c r="F15327" t="s">
        <v>214</v>
      </c>
      <c r="G15327" t="s">
        <v>215</v>
      </c>
      <c r="H15327">
        <v>2</v>
      </c>
      <c r="I15327">
        <v>2018</v>
      </c>
      <c r="J15327">
        <v>1</v>
      </c>
      <c r="L15327">
        <v>23107714</v>
      </c>
      <c r="M15327">
        <v>4</v>
      </c>
      <c r="P15327" s="29">
        <f t="shared" si="591"/>
        <v>0.5</v>
      </c>
    </row>
    <row r="15328" spans="1:16" hidden="1" x14ac:dyDescent="0.25">
      <c r="A15328">
        <v>197405988</v>
      </c>
      <c r="B15328">
        <v>803401</v>
      </c>
      <c r="C15328" t="s">
        <v>318</v>
      </c>
      <c r="D15328">
        <v>2021640</v>
      </c>
      <c r="E15328" t="s">
        <v>227</v>
      </c>
      <c r="F15328" t="s">
        <v>214</v>
      </c>
      <c r="G15328" t="s">
        <v>215</v>
      </c>
      <c r="H15328">
        <v>2</v>
      </c>
      <c r="I15328">
        <v>2018</v>
      </c>
      <c r="J15328">
        <v>1</v>
      </c>
      <c r="L15328">
        <v>23108120</v>
      </c>
      <c r="M15328">
        <v>4</v>
      </c>
      <c r="P15328" s="29">
        <f t="shared" si="591"/>
        <v>0.5</v>
      </c>
    </row>
    <row r="15329" spans="1:16" hidden="1" x14ac:dyDescent="0.25">
      <c r="A15329">
        <v>197405988</v>
      </c>
      <c r="B15329">
        <v>803401</v>
      </c>
      <c r="C15329" t="s">
        <v>318</v>
      </c>
      <c r="D15329">
        <v>2021781</v>
      </c>
      <c r="E15329" t="s">
        <v>235</v>
      </c>
      <c r="F15329" t="s">
        <v>214</v>
      </c>
      <c r="G15329" t="s">
        <v>215</v>
      </c>
      <c r="H15329">
        <v>2</v>
      </c>
      <c r="I15329">
        <v>2018</v>
      </c>
      <c r="J15329">
        <v>1</v>
      </c>
      <c r="L15329">
        <v>23108207</v>
      </c>
      <c r="M15329">
        <v>4</v>
      </c>
      <c r="P15329" s="29">
        <f t="shared" si="591"/>
        <v>0.5</v>
      </c>
    </row>
    <row r="15330" spans="1:16" hidden="1" x14ac:dyDescent="0.25">
      <c r="A15330">
        <v>197405988</v>
      </c>
      <c r="B15330">
        <v>803401</v>
      </c>
      <c r="C15330" t="s">
        <v>318</v>
      </c>
      <c r="D15330">
        <v>2021725</v>
      </c>
      <c r="E15330" t="s">
        <v>257</v>
      </c>
      <c r="F15330" t="s">
        <v>214</v>
      </c>
      <c r="G15330" t="s">
        <v>215</v>
      </c>
      <c r="H15330">
        <v>3</v>
      </c>
      <c r="I15330">
        <v>2018</v>
      </c>
      <c r="J15330">
        <v>1</v>
      </c>
      <c r="L15330">
        <v>23108653</v>
      </c>
      <c r="M15330">
        <v>3.8</v>
      </c>
      <c r="P15330" s="29">
        <f t="shared" si="591"/>
        <v>0.46666666666666662</v>
      </c>
    </row>
    <row r="15331" spans="1:16" hidden="1" x14ac:dyDescent="0.25">
      <c r="A15331">
        <v>197405988</v>
      </c>
      <c r="B15331">
        <v>803401</v>
      </c>
      <c r="C15331" t="s">
        <v>318</v>
      </c>
      <c r="D15331">
        <v>2021993</v>
      </c>
      <c r="E15331" t="s">
        <v>256</v>
      </c>
      <c r="F15331" t="s">
        <v>214</v>
      </c>
      <c r="G15331" t="s">
        <v>215</v>
      </c>
      <c r="H15331">
        <v>3</v>
      </c>
      <c r="I15331">
        <v>2018</v>
      </c>
      <c r="J15331">
        <v>1</v>
      </c>
      <c r="L15331">
        <v>23107716</v>
      </c>
      <c r="M15331">
        <v>3.3</v>
      </c>
      <c r="P15331" s="29">
        <f t="shared" si="591"/>
        <v>0.3833333333333333</v>
      </c>
    </row>
    <row r="15332" spans="1:16" hidden="1" x14ac:dyDescent="0.25">
      <c r="A15332">
        <v>197405988</v>
      </c>
      <c r="B15332">
        <v>803401</v>
      </c>
      <c r="C15332" t="s">
        <v>318</v>
      </c>
      <c r="D15332">
        <v>2004587</v>
      </c>
      <c r="E15332" t="s">
        <v>288</v>
      </c>
      <c r="F15332" t="s">
        <v>214</v>
      </c>
      <c r="G15332" t="s">
        <v>215</v>
      </c>
      <c r="H15332">
        <v>2</v>
      </c>
      <c r="I15332">
        <v>2018</v>
      </c>
      <c r="J15332">
        <v>2</v>
      </c>
      <c r="L15332">
        <v>23115867</v>
      </c>
      <c r="M15332">
        <v>4.3</v>
      </c>
      <c r="P15332" s="29">
        <f t="shared" si="591"/>
        <v>0.54999999999999993</v>
      </c>
    </row>
    <row r="15333" spans="1:16" hidden="1" x14ac:dyDescent="0.25">
      <c r="A15333">
        <v>197405988</v>
      </c>
      <c r="B15333">
        <v>803401</v>
      </c>
      <c r="C15333" t="s">
        <v>318</v>
      </c>
      <c r="D15333">
        <v>2021993</v>
      </c>
      <c r="E15333" t="s">
        <v>256</v>
      </c>
      <c r="F15333" t="s">
        <v>214</v>
      </c>
      <c r="G15333" t="s">
        <v>215</v>
      </c>
      <c r="H15333">
        <v>2</v>
      </c>
      <c r="I15333">
        <v>2018</v>
      </c>
      <c r="J15333">
        <v>2</v>
      </c>
      <c r="L15333">
        <v>23115850</v>
      </c>
      <c r="M15333">
        <v>4.4000000000000004</v>
      </c>
      <c r="P15333" s="29">
        <f t="shared" si="591"/>
        <v>0.56666666666666676</v>
      </c>
    </row>
    <row r="15334" spans="1:16" hidden="1" x14ac:dyDescent="0.25">
      <c r="A15334">
        <v>197405988</v>
      </c>
      <c r="B15334">
        <v>803401</v>
      </c>
      <c r="C15334" t="s">
        <v>318</v>
      </c>
      <c r="D15334">
        <v>2021787</v>
      </c>
      <c r="E15334" t="s">
        <v>292</v>
      </c>
      <c r="F15334" t="s">
        <v>214</v>
      </c>
      <c r="G15334" t="s">
        <v>215</v>
      </c>
      <c r="H15334">
        <v>3</v>
      </c>
      <c r="I15334">
        <v>2018</v>
      </c>
      <c r="J15334">
        <v>2</v>
      </c>
      <c r="L15334">
        <v>23115872</v>
      </c>
      <c r="M15334">
        <v>3.5</v>
      </c>
      <c r="P15334" s="29">
        <f t="shared" si="591"/>
        <v>0.41666666666666669</v>
      </c>
    </row>
    <row r="15335" spans="1:16" hidden="1" x14ac:dyDescent="0.25">
      <c r="A15335">
        <v>197405988</v>
      </c>
      <c r="B15335">
        <v>803401</v>
      </c>
      <c r="C15335" t="s">
        <v>318</v>
      </c>
      <c r="D15335">
        <v>2021725</v>
      </c>
      <c r="E15335" t="s">
        <v>257</v>
      </c>
      <c r="F15335" t="s">
        <v>214</v>
      </c>
      <c r="G15335" t="s">
        <v>215</v>
      </c>
      <c r="H15335">
        <v>2</v>
      </c>
      <c r="I15335">
        <v>2018</v>
      </c>
      <c r="J15335">
        <v>2</v>
      </c>
      <c r="L15335">
        <v>23115854</v>
      </c>
      <c r="M15335">
        <v>5.4</v>
      </c>
      <c r="P15335" s="29">
        <f t="shared" si="591"/>
        <v>0.73333333333333339</v>
      </c>
    </row>
    <row r="15336" spans="1:16" hidden="1" x14ac:dyDescent="0.25">
      <c r="A15336">
        <v>197405988</v>
      </c>
      <c r="B15336">
        <v>803401</v>
      </c>
      <c r="C15336" t="s">
        <v>318</v>
      </c>
      <c r="D15336">
        <v>2021679</v>
      </c>
      <c r="E15336" t="s">
        <v>259</v>
      </c>
      <c r="F15336" t="s">
        <v>214</v>
      </c>
      <c r="G15336" t="s">
        <v>215</v>
      </c>
      <c r="H15336">
        <v>3</v>
      </c>
      <c r="I15336">
        <v>2018</v>
      </c>
      <c r="J15336">
        <v>2</v>
      </c>
      <c r="L15336">
        <v>23116297</v>
      </c>
      <c r="M15336">
        <v>3.7</v>
      </c>
      <c r="P15336" s="29">
        <f t="shared" si="591"/>
        <v>0.45</v>
      </c>
    </row>
    <row r="15337" spans="1:16" hidden="1" x14ac:dyDescent="0.25">
      <c r="A15337">
        <v>197405988</v>
      </c>
      <c r="B15337">
        <v>803401</v>
      </c>
      <c r="C15337" t="s">
        <v>318</v>
      </c>
      <c r="D15337">
        <v>2019271</v>
      </c>
      <c r="E15337" t="s">
        <v>236</v>
      </c>
      <c r="F15337" t="s">
        <v>214</v>
      </c>
      <c r="G15337" t="s">
        <v>215</v>
      </c>
      <c r="H15337">
        <v>2</v>
      </c>
      <c r="I15337">
        <v>2018</v>
      </c>
      <c r="J15337">
        <v>2</v>
      </c>
      <c r="L15337">
        <v>23114991</v>
      </c>
      <c r="M15337">
        <v>5.3</v>
      </c>
      <c r="P15337" s="29">
        <f t="shared" si="591"/>
        <v>0.71666666666666667</v>
      </c>
    </row>
    <row r="15338" spans="1:16" hidden="1" x14ac:dyDescent="0.25">
      <c r="A15338">
        <v>197405988</v>
      </c>
      <c r="B15338">
        <v>803401</v>
      </c>
      <c r="C15338" t="s">
        <v>318</v>
      </c>
      <c r="D15338">
        <v>2004752</v>
      </c>
      <c r="E15338" t="s">
        <v>290</v>
      </c>
      <c r="F15338" t="s">
        <v>214</v>
      </c>
      <c r="G15338" t="s">
        <v>215</v>
      </c>
      <c r="H15338">
        <v>3</v>
      </c>
      <c r="I15338">
        <v>2019</v>
      </c>
      <c r="J15338">
        <v>1</v>
      </c>
      <c r="L15338">
        <v>23123926</v>
      </c>
      <c r="M15338">
        <v>3.8</v>
      </c>
      <c r="P15338" s="29">
        <f t="shared" si="591"/>
        <v>0.46666666666666662</v>
      </c>
    </row>
    <row r="15339" spans="1:16" hidden="1" x14ac:dyDescent="0.25">
      <c r="A15339">
        <v>197405988</v>
      </c>
      <c r="B15339">
        <v>803401</v>
      </c>
      <c r="C15339" t="s">
        <v>318</v>
      </c>
      <c r="D15339">
        <v>2004586</v>
      </c>
      <c r="E15339" t="s">
        <v>325</v>
      </c>
      <c r="F15339" t="s">
        <v>214</v>
      </c>
      <c r="G15339" t="s">
        <v>215</v>
      </c>
      <c r="H15339">
        <v>2</v>
      </c>
      <c r="I15339">
        <v>2019</v>
      </c>
      <c r="J15339">
        <v>1</v>
      </c>
      <c r="L15339">
        <v>23124771</v>
      </c>
      <c r="M15339">
        <v>4.3</v>
      </c>
      <c r="P15339" s="29">
        <f t="shared" si="591"/>
        <v>0.54999999999999993</v>
      </c>
    </row>
    <row r="15340" spans="1:16" hidden="1" x14ac:dyDescent="0.25">
      <c r="A15340">
        <v>197405988</v>
      </c>
      <c r="B15340">
        <v>803401</v>
      </c>
      <c r="C15340" t="s">
        <v>318</v>
      </c>
      <c r="D15340">
        <v>2021679</v>
      </c>
      <c r="E15340" t="s">
        <v>259</v>
      </c>
      <c r="F15340" t="s">
        <v>214</v>
      </c>
      <c r="G15340" t="s">
        <v>215</v>
      </c>
      <c r="H15340">
        <v>2</v>
      </c>
      <c r="I15340">
        <v>2019</v>
      </c>
      <c r="J15340">
        <v>1</v>
      </c>
      <c r="L15340">
        <v>23122095</v>
      </c>
      <c r="M15340">
        <v>5.5</v>
      </c>
      <c r="P15340" s="29">
        <f t="shared" si="591"/>
        <v>0.75</v>
      </c>
    </row>
    <row r="15341" spans="1:16" hidden="1" x14ac:dyDescent="0.25">
      <c r="A15341">
        <v>197405988</v>
      </c>
      <c r="B15341">
        <v>803401</v>
      </c>
      <c r="C15341" t="s">
        <v>318</v>
      </c>
      <c r="D15341">
        <v>2021787</v>
      </c>
      <c r="E15341" t="s">
        <v>292</v>
      </c>
      <c r="F15341" t="s">
        <v>214</v>
      </c>
      <c r="G15341" t="s">
        <v>215</v>
      </c>
      <c r="H15341">
        <v>2</v>
      </c>
      <c r="I15341">
        <v>2019</v>
      </c>
      <c r="J15341">
        <v>1</v>
      </c>
      <c r="L15341">
        <v>23119964</v>
      </c>
      <c r="M15341">
        <v>4.3</v>
      </c>
      <c r="P15341" s="29">
        <f t="shared" si="591"/>
        <v>0.54999999999999993</v>
      </c>
    </row>
    <row r="15342" spans="1:16" hidden="1" x14ac:dyDescent="0.25">
      <c r="A15342">
        <v>197405988</v>
      </c>
      <c r="B15342">
        <v>803401</v>
      </c>
      <c r="C15342" t="s">
        <v>318</v>
      </c>
      <c r="D15342">
        <v>2021591</v>
      </c>
      <c r="E15342" t="s">
        <v>240</v>
      </c>
      <c r="F15342" t="s">
        <v>214</v>
      </c>
      <c r="G15342" t="s">
        <v>215</v>
      </c>
      <c r="H15342">
        <v>2</v>
      </c>
      <c r="I15342">
        <v>2019</v>
      </c>
      <c r="J15342">
        <v>1</v>
      </c>
      <c r="L15342">
        <v>23120225</v>
      </c>
      <c r="M15342">
        <v>5.6</v>
      </c>
      <c r="P15342" s="29">
        <f t="shared" si="591"/>
        <v>0.76666666666666661</v>
      </c>
    </row>
    <row r="15343" spans="1:16" hidden="1" x14ac:dyDescent="0.25">
      <c r="A15343">
        <v>197405988</v>
      </c>
      <c r="B15343">
        <v>803401</v>
      </c>
      <c r="C15343" t="s">
        <v>318</v>
      </c>
      <c r="D15343">
        <v>2004591</v>
      </c>
      <c r="E15343" t="s">
        <v>271</v>
      </c>
      <c r="F15343" t="s">
        <v>214</v>
      </c>
      <c r="G15343" t="s">
        <v>215</v>
      </c>
      <c r="H15343">
        <v>2</v>
      </c>
      <c r="I15343">
        <v>2019</v>
      </c>
      <c r="J15343">
        <v>1</v>
      </c>
      <c r="L15343">
        <v>23120027</v>
      </c>
      <c r="M15343">
        <v>6.1</v>
      </c>
      <c r="P15343" s="29">
        <f t="shared" si="591"/>
        <v>0.85</v>
      </c>
    </row>
    <row r="15344" spans="1:16" hidden="1" x14ac:dyDescent="0.25">
      <c r="A15344">
        <v>197405988</v>
      </c>
      <c r="B15344">
        <v>803401</v>
      </c>
      <c r="C15344" t="s">
        <v>318</v>
      </c>
      <c r="D15344">
        <v>2024862</v>
      </c>
      <c r="E15344" t="s">
        <v>289</v>
      </c>
      <c r="F15344" t="s">
        <v>214</v>
      </c>
      <c r="G15344" t="s">
        <v>215</v>
      </c>
      <c r="H15344">
        <v>1</v>
      </c>
      <c r="I15344">
        <v>2019</v>
      </c>
      <c r="J15344">
        <v>2</v>
      </c>
      <c r="L15344">
        <v>23129788</v>
      </c>
      <c r="P15344" s="29" t="str">
        <f t="shared" si="591"/>
        <v>NULL</v>
      </c>
    </row>
    <row r="15345" spans="1:16" hidden="1" x14ac:dyDescent="0.25">
      <c r="A15345">
        <v>197405988</v>
      </c>
      <c r="B15345">
        <v>803401</v>
      </c>
      <c r="C15345" t="s">
        <v>318</v>
      </c>
      <c r="D15345">
        <v>2021865</v>
      </c>
      <c r="E15345" t="s">
        <v>301</v>
      </c>
      <c r="F15345" t="s">
        <v>214</v>
      </c>
      <c r="G15345" t="s">
        <v>215</v>
      </c>
      <c r="H15345">
        <v>1</v>
      </c>
      <c r="I15345">
        <v>2019</v>
      </c>
      <c r="J15345">
        <v>2</v>
      </c>
      <c r="L15345">
        <v>23130441</v>
      </c>
      <c r="P15345" s="29" t="str">
        <f t="shared" si="591"/>
        <v>NULL</v>
      </c>
    </row>
    <row r="15346" spans="1:16" hidden="1" x14ac:dyDescent="0.25">
      <c r="A15346">
        <v>197405988</v>
      </c>
      <c r="B15346">
        <v>803401</v>
      </c>
      <c r="C15346" t="s">
        <v>318</v>
      </c>
      <c r="D15346">
        <v>2021723</v>
      </c>
      <c r="E15346" t="s">
        <v>299</v>
      </c>
      <c r="F15346" t="s">
        <v>214</v>
      </c>
      <c r="G15346" t="s">
        <v>215</v>
      </c>
      <c r="H15346">
        <v>1</v>
      </c>
      <c r="I15346">
        <v>2019</v>
      </c>
      <c r="J15346">
        <v>2</v>
      </c>
      <c r="L15346">
        <v>23129792</v>
      </c>
      <c r="P15346" s="29" t="str">
        <f t="shared" ref="P15346:P15409" si="592">IF(AND(ISNUMBER(M15346),H15346&lt;&gt;4),(M15346-1)/6,IF(H15346=4,"DRP",IF(AND(H15346=3,M15346="NA"),"BAD",IF(AND(H15346=2),"CVL",IF(AND(H15346=1,ISBLANK(M15346)),"NULL","UNK")))))</f>
        <v>NULL</v>
      </c>
    </row>
    <row r="15347" spans="1:16" hidden="1" x14ac:dyDescent="0.25">
      <c r="A15347">
        <v>197405988</v>
      </c>
      <c r="B15347">
        <v>803401</v>
      </c>
      <c r="C15347" t="s">
        <v>318</v>
      </c>
      <c r="D15347">
        <v>2021631</v>
      </c>
      <c r="E15347" t="s">
        <v>302</v>
      </c>
      <c r="F15347" t="s">
        <v>214</v>
      </c>
      <c r="G15347" t="s">
        <v>215</v>
      </c>
      <c r="H15347">
        <v>1</v>
      </c>
      <c r="I15347">
        <v>2019</v>
      </c>
      <c r="J15347">
        <v>2</v>
      </c>
      <c r="L15347">
        <v>23129790</v>
      </c>
      <c r="P15347" s="29" t="str">
        <f t="shared" si="592"/>
        <v>NULL</v>
      </c>
    </row>
    <row r="15348" spans="1:16" hidden="1" x14ac:dyDescent="0.25">
      <c r="A15348">
        <v>197405988</v>
      </c>
      <c r="B15348">
        <v>803401</v>
      </c>
      <c r="C15348" t="s">
        <v>318</v>
      </c>
      <c r="D15348">
        <v>2004752</v>
      </c>
      <c r="E15348" t="s">
        <v>290</v>
      </c>
      <c r="F15348" t="s">
        <v>214</v>
      </c>
      <c r="G15348" t="s">
        <v>215</v>
      </c>
      <c r="H15348">
        <v>1</v>
      </c>
      <c r="I15348">
        <v>2019</v>
      </c>
      <c r="J15348">
        <v>2</v>
      </c>
      <c r="L15348">
        <v>23120030</v>
      </c>
      <c r="P15348" s="29" t="str">
        <f t="shared" si="592"/>
        <v>NULL</v>
      </c>
    </row>
    <row r="15349" spans="1:16" hidden="1" x14ac:dyDescent="0.25">
      <c r="A15349">
        <v>197405988</v>
      </c>
      <c r="B15349">
        <v>803401</v>
      </c>
      <c r="C15349" t="s">
        <v>318</v>
      </c>
      <c r="D15349">
        <v>2021615</v>
      </c>
      <c r="E15349" t="s">
        <v>255</v>
      </c>
      <c r="F15349" t="s">
        <v>214</v>
      </c>
      <c r="G15349" t="s">
        <v>215</v>
      </c>
      <c r="H15349">
        <v>1</v>
      </c>
      <c r="I15349">
        <v>2019</v>
      </c>
      <c r="J15349">
        <v>2</v>
      </c>
      <c r="L15349">
        <v>23129300</v>
      </c>
      <c r="P15349" s="29" t="str">
        <f t="shared" si="592"/>
        <v>NULL</v>
      </c>
    </row>
    <row r="15350" spans="1:16" hidden="1" x14ac:dyDescent="0.25">
      <c r="A15350">
        <v>197406011</v>
      </c>
      <c r="B15350">
        <v>803401</v>
      </c>
      <c r="C15350" t="s">
        <v>318</v>
      </c>
      <c r="D15350">
        <v>2004098</v>
      </c>
      <c r="E15350" t="s">
        <v>213</v>
      </c>
      <c r="F15350" t="s">
        <v>214</v>
      </c>
      <c r="G15350" t="s">
        <v>215</v>
      </c>
      <c r="H15350">
        <v>2</v>
      </c>
      <c r="I15350">
        <v>2016</v>
      </c>
      <c r="J15350">
        <v>1</v>
      </c>
      <c r="L15350">
        <v>23072838</v>
      </c>
      <c r="M15350">
        <v>5.5</v>
      </c>
      <c r="P15350" s="29">
        <f t="shared" si="592"/>
        <v>0.75</v>
      </c>
    </row>
    <row r="15351" spans="1:16" hidden="1" x14ac:dyDescent="0.25">
      <c r="A15351">
        <v>197406011</v>
      </c>
      <c r="B15351">
        <v>803401</v>
      </c>
      <c r="C15351" t="s">
        <v>318</v>
      </c>
      <c r="D15351">
        <v>2021600</v>
      </c>
      <c r="E15351" t="s">
        <v>219</v>
      </c>
      <c r="F15351" t="s">
        <v>214</v>
      </c>
      <c r="G15351" t="s">
        <v>215</v>
      </c>
      <c r="H15351">
        <v>3</v>
      </c>
      <c r="I15351">
        <v>2016</v>
      </c>
      <c r="J15351">
        <v>1</v>
      </c>
      <c r="L15351">
        <v>23081087</v>
      </c>
      <c r="M15351">
        <v>3.4</v>
      </c>
      <c r="P15351" s="29">
        <f t="shared" si="592"/>
        <v>0.39999999999999997</v>
      </c>
    </row>
    <row r="15352" spans="1:16" hidden="1" x14ac:dyDescent="0.25">
      <c r="A15352">
        <v>197406011</v>
      </c>
      <c r="B15352">
        <v>803401</v>
      </c>
      <c r="C15352" t="s">
        <v>318</v>
      </c>
      <c r="D15352">
        <v>2005099</v>
      </c>
      <c r="E15352" t="s">
        <v>217</v>
      </c>
      <c r="F15352" t="s">
        <v>214</v>
      </c>
      <c r="G15352" t="s">
        <v>215</v>
      </c>
      <c r="H15352">
        <v>2</v>
      </c>
      <c r="I15352">
        <v>2016</v>
      </c>
      <c r="J15352">
        <v>1</v>
      </c>
      <c r="L15352">
        <v>23081379</v>
      </c>
      <c r="M15352">
        <v>4</v>
      </c>
      <c r="P15352" s="29">
        <f t="shared" si="592"/>
        <v>0.5</v>
      </c>
    </row>
    <row r="15353" spans="1:16" hidden="1" x14ac:dyDescent="0.25">
      <c r="A15353">
        <v>197406011</v>
      </c>
      <c r="B15353">
        <v>803401</v>
      </c>
      <c r="C15353" t="s">
        <v>318</v>
      </c>
      <c r="D15353">
        <v>2005102</v>
      </c>
      <c r="E15353" t="s">
        <v>218</v>
      </c>
      <c r="F15353" t="s">
        <v>214</v>
      </c>
      <c r="G15353" t="s">
        <v>215</v>
      </c>
      <c r="H15353">
        <v>2</v>
      </c>
      <c r="I15353">
        <v>2016</v>
      </c>
      <c r="J15353">
        <v>1</v>
      </c>
      <c r="L15353">
        <v>23081364</v>
      </c>
      <c r="M15353">
        <v>4.0999999999999996</v>
      </c>
      <c r="P15353" s="29">
        <f t="shared" si="592"/>
        <v>0.51666666666666661</v>
      </c>
    </row>
    <row r="15354" spans="1:16" hidden="1" x14ac:dyDescent="0.25">
      <c r="A15354">
        <v>197406011</v>
      </c>
      <c r="B15354">
        <v>803401</v>
      </c>
      <c r="C15354" t="s">
        <v>318</v>
      </c>
      <c r="D15354">
        <v>2021754</v>
      </c>
      <c r="E15354" t="s">
        <v>216</v>
      </c>
      <c r="F15354" t="s">
        <v>214</v>
      </c>
      <c r="G15354" t="s">
        <v>215</v>
      </c>
      <c r="H15354">
        <v>2</v>
      </c>
      <c r="I15354">
        <v>2016</v>
      </c>
      <c r="J15354">
        <v>1</v>
      </c>
      <c r="L15354">
        <v>23081134</v>
      </c>
      <c r="M15354">
        <v>4</v>
      </c>
      <c r="P15354" s="29">
        <f t="shared" si="592"/>
        <v>0.5</v>
      </c>
    </row>
    <row r="15355" spans="1:16" hidden="1" x14ac:dyDescent="0.25">
      <c r="A15355">
        <v>197406011</v>
      </c>
      <c r="B15355">
        <v>803401</v>
      </c>
      <c r="C15355" t="s">
        <v>318</v>
      </c>
      <c r="D15355">
        <v>2005118</v>
      </c>
      <c r="E15355" t="s">
        <v>223</v>
      </c>
      <c r="F15355" t="s">
        <v>214</v>
      </c>
      <c r="G15355" t="s">
        <v>215</v>
      </c>
      <c r="H15355">
        <v>3</v>
      </c>
      <c r="I15355">
        <v>2016</v>
      </c>
      <c r="J15355">
        <v>1</v>
      </c>
      <c r="L15355">
        <v>23081297</v>
      </c>
      <c r="M15355">
        <v>2.7</v>
      </c>
      <c r="P15355" s="29">
        <f t="shared" si="592"/>
        <v>0.28333333333333338</v>
      </c>
    </row>
    <row r="15356" spans="1:16" hidden="1" x14ac:dyDescent="0.25">
      <c r="A15356">
        <v>197406011</v>
      </c>
      <c r="B15356">
        <v>803401</v>
      </c>
      <c r="C15356" t="s">
        <v>318</v>
      </c>
      <c r="D15356">
        <v>2004098</v>
      </c>
      <c r="E15356" t="s">
        <v>213</v>
      </c>
      <c r="F15356" t="s">
        <v>214</v>
      </c>
      <c r="G15356" t="s">
        <v>215</v>
      </c>
      <c r="H15356">
        <v>4</v>
      </c>
      <c r="I15356">
        <v>2016</v>
      </c>
      <c r="J15356">
        <v>1</v>
      </c>
      <c r="L15356">
        <v>23078140</v>
      </c>
      <c r="P15356" s="29" t="str">
        <f t="shared" si="592"/>
        <v>DRP</v>
      </c>
    </row>
    <row r="15357" spans="1:16" hidden="1" x14ac:dyDescent="0.25">
      <c r="A15357">
        <v>197406011</v>
      </c>
      <c r="B15357">
        <v>803401</v>
      </c>
      <c r="C15357" t="s">
        <v>318</v>
      </c>
      <c r="D15357">
        <v>2004112</v>
      </c>
      <c r="E15357" t="s">
        <v>244</v>
      </c>
      <c r="F15357" t="s">
        <v>214</v>
      </c>
      <c r="G15357" t="s">
        <v>215</v>
      </c>
      <c r="H15357">
        <v>2</v>
      </c>
      <c r="I15357">
        <v>2016</v>
      </c>
      <c r="J15357">
        <v>2</v>
      </c>
      <c r="L15357">
        <v>23085447</v>
      </c>
      <c r="M15357">
        <v>4.2</v>
      </c>
      <c r="P15357" s="29">
        <f t="shared" si="592"/>
        <v>0.53333333333333333</v>
      </c>
    </row>
    <row r="15358" spans="1:16" hidden="1" x14ac:dyDescent="0.25">
      <c r="A15358">
        <v>197406011</v>
      </c>
      <c r="B15358">
        <v>803401</v>
      </c>
      <c r="C15358" t="s">
        <v>318</v>
      </c>
      <c r="D15358">
        <v>2021580</v>
      </c>
      <c r="E15358" t="s">
        <v>241</v>
      </c>
      <c r="F15358" t="s">
        <v>214</v>
      </c>
      <c r="G15358" t="s">
        <v>215</v>
      </c>
      <c r="H15358">
        <v>3</v>
      </c>
      <c r="I15358">
        <v>2016</v>
      </c>
      <c r="J15358">
        <v>2</v>
      </c>
      <c r="L15358">
        <v>23086825</v>
      </c>
      <c r="M15358">
        <v>2.8</v>
      </c>
      <c r="P15358" s="29">
        <f t="shared" si="592"/>
        <v>0.3</v>
      </c>
    </row>
    <row r="15359" spans="1:16" hidden="1" x14ac:dyDescent="0.25">
      <c r="A15359">
        <v>197406011</v>
      </c>
      <c r="B15359">
        <v>803401</v>
      </c>
      <c r="C15359" t="s">
        <v>318</v>
      </c>
      <c r="D15359">
        <v>2005117</v>
      </c>
      <c r="E15359" t="s">
        <v>220</v>
      </c>
      <c r="F15359" t="s">
        <v>214</v>
      </c>
      <c r="G15359" t="s">
        <v>215</v>
      </c>
      <c r="H15359">
        <v>3</v>
      </c>
      <c r="I15359">
        <v>2016</v>
      </c>
      <c r="J15359">
        <v>2</v>
      </c>
      <c r="L15359">
        <v>23084478</v>
      </c>
      <c r="M15359">
        <v>3.4</v>
      </c>
      <c r="P15359" s="29">
        <f t="shared" si="592"/>
        <v>0.39999999999999997</v>
      </c>
    </row>
    <row r="15360" spans="1:16" hidden="1" x14ac:dyDescent="0.25">
      <c r="A15360">
        <v>197406011</v>
      </c>
      <c r="B15360">
        <v>803401</v>
      </c>
      <c r="C15360" t="s">
        <v>318</v>
      </c>
      <c r="D15360">
        <v>2021600</v>
      </c>
      <c r="E15360" t="s">
        <v>219</v>
      </c>
      <c r="F15360" t="s">
        <v>214</v>
      </c>
      <c r="G15360" t="s">
        <v>215</v>
      </c>
      <c r="H15360">
        <v>3</v>
      </c>
      <c r="I15360">
        <v>2016</v>
      </c>
      <c r="J15360">
        <v>2</v>
      </c>
      <c r="L15360">
        <v>23086545</v>
      </c>
      <c r="M15360">
        <v>3.1</v>
      </c>
      <c r="P15360" s="29">
        <f t="shared" si="592"/>
        <v>0.35000000000000003</v>
      </c>
    </row>
    <row r="15361" spans="1:16" hidden="1" x14ac:dyDescent="0.25">
      <c r="A15361">
        <v>197406011</v>
      </c>
      <c r="B15361">
        <v>803401</v>
      </c>
      <c r="C15361" t="s">
        <v>318</v>
      </c>
      <c r="D15361">
        <v>2005118</v>
      </c>
      <c r="E15361" t="s">
        <v>223</v>
      </c>
      <c r="F15361" t="s">
        <v>214</v>
      </c>
      <c r="G15361" t="s">
        <v>215</v>
      </c>
      <c r="H15361">
        <v>3</v>
      </c>
      <c r="I15361">
        <v>2016</v>
      </c>
      <c r="J15361">
        <v>2</v>
      </c>
      <c r="L15361">
        <v>23086742</v>
      </c>
      <c r="M15361">
        <v>3.3</v>
      </c>
      <c r="P15361" s="29">
        <f t="shared" si="592"/>
        <v>0.3833333333333333</v>
      </c>
    </row>
    <row r="15362" spans="1:16" hidden="1" x14ac:dyDescent="0.25">
      <c r="A15362">
        <v>197406011</v>
      </c>
      <c r="B15362">
        <v>803401</v>
      </c>
      <c r="C15362" t="s">
        <v>318</v>
      </c>
      <c r="D15362">
        <v>2021763</v>
      </c>
      <c r="E15362" t="s">
        <v>298</v>
      </c>
      <c r="F15362" t="s">
        <v>214</v>
      </c>
      <c r="G15362" t="s">
        <v>215</v>
      </c>
      <c r="H15362">
        <v>3</v>
      </c>
      <c r="I15362">
        <v>2016</v>
      </c>
      <c r="J15362">
        <v>2</v>
      </c>
      <c r="L15362">
        <v>23086846</v>
      </c>
      <c r="M15362">
        <v>2.5</v>
      </c>
      <c r="P15362" s="29">
        <f t="shared" si="592"/>
        <v>0.25</v>
      </c>
    </row>
    <row r="15363" spans="1:16" hidden="1" x14ac:dyDescent="0.25">
      <c r="A15363">
        <v>197406011</v>
      </c>
      <c r="B15363">
        <v>803401</v>
      </c>
      <c r="C15363" t="s">
        <v>318</v>
      </c>
      <c r="D15363">
        <v>2005131</v>
      </c>
      <c r="E15363" t="s">
        <v>228</v>
      </c>
      <c r="F15363" t="s">
        <v>214</v>
      </c>
      <c r="G15363" t="s">
        <v>215</v>
      </c>
      <c r="H15363">
        <v>2</v>
      </c>
      <c r="I15363">
        <v>2016</v>
      </c>
      <c r="J15363">
        <v>2</v>
      </c>
      <c r="L15363">
        <v>23086517</v>
      </c>
      <c r="M15363">
        <v>5.7</v>
      </c>
      <c r="P15363" s="29">
        <f t="shared" si="592"/>
        <v>0.78333333333333333</v>
      </c>
    </row>
    <row r="15364" spans="1:16" hidden="1" x14ac:dyDescent="0.25">
      <c r="A15364">
        <v>197406011</v>
      </c>
      <c r="B15364">
        <v>803401</v>
      </c>
      <c r="C15364" t="s">
        <v>318</v>
      </c>
      <c r="D15364">
        <v>2004116</v>
      </c>
      <c r="E15364" t="s">
        <v>229</v>
      </c>
      <c r="F15364" t="s">
        <v>214</v>
      </c>
      <c r="G15364" t="s">
        <v>215</v>
      </c>
      <c r="H15364">
        <v>2</v>
      </c>
      <c r="I15364">
        <v>2017</v>
      </c>
      <c r="J15364">
        <v>1</v>
      </c>
      <c r="L15364">
        <v>23092358</v>
      </c>
      <c r="M15364">
        <v>4.2</v>
      </c>
      <c r="P15364" s="29">
        <f t="shared" si="592"/>
        <v>0.53333333333333333</v>
      </c>
    </row>
    <row r="15365" spans="1:16" hidden="1" x14ac:dyDescent="0.25">
      <c r="A15365">
        <v>197406011</v>
      </c>
      <c r="B15365">
        <v>803401</v>
      </c>
      <c r="C15365" t="s">
        <v>318</v>
      </c>
      <c r="D15365">
        <v>2005118</v>
      </c>
      <c r="E15365" t="s">
        <v>223</v>
      </c>
      <c r="F15365" t="s">
        <v>214</v>
      </c>
      <c r="G15365" t="s">
        <v>215</v>
      </c>
      <c r="H15365">
        <v>2</v>
      </c>
      <c r="I15365">
        <v>2017</v>
      </c>
      <c r="J15365">
        <v>1</v>
      </c>
      <c r="L15365">
        <v>23094577</v>
      </c>
      <c r="M15365">
        <v>4.3</v>
      </c>
      <c r="P15365" s="29">
        <f t="shared" si="592"/>
        <v>0.54999999999999993</v>
      </c>
    </row>
    <row r="15366" spans="1:16" hidden="1" x14ac:dyDescent="0.25">
      <c r="A15366">
        <v>197406011</v>
      </c>
      <c r="B15366">
        <v>803401</v>
      </c>
      <c r="C15366" t="s">
        <v>318</v>
      </c>
      <c r="D15366">
        <v>2021763</v>
      </c>
      <c r="E15366" t="s">
        <v>298</v>
      </c>
      <c r="F15366" t="s">
        <v>214</v>
      </c>
      <c r="G15366" t="s">
        <v>215</v>
      </c>
      <c r="H15366">
        <v>3</v>
      </c>
      <c r="I15366">
        <v>2017</v>
      </c>
      <c r="J15366">
        <v>1</v>
      </c>
      <c r="L15366">
        <v>23091987</v>
      </c>
      <c r="M15366">
        <v>2.8</v>
      </c>
      <c r="P15366" s="29">
        <f t="shared" si="592"/>
        <v>0.3</v>
      </c>
    </row>
    <row r="15367" spans="1:16" hidden="1" x14ac:dyDescent="0.25">
      <c r="A15367">
        <v>197406011</v>
      </c>
      <c r="B15367">
        <v>803401</v>
      </c>
      <c r="C15367" t="s">
        <v>318</v>
      </c>
      <c r="D15367">
        <v>2021580</v>
      </c>
      <c r="E15367" t="s">
        <v>241</v>
      </c>
      <c r="F15367" t="s">
        <v>214</v>
      </c>
      <c r="G15367" t="s">
        <v>215</v>
      </c>
      <c r="H15367">
        <v>3</v>
      </c>
      <c r="I15367">
        <v>2017</v>
      </c>
      <c r="J15367">
        <v>1</v>
      </c>
      <c r="L15367">
        <v>23092926</v>
      </c>
      <c r="M15367">
        <v>3.6</v>
      </c>
      <c r="P15367" s="29">
        <f t="shared" si="592"/>
        <v>0.43333333333333335</v>
      </c>
    </row>
    <row r="15368" spans="1:16" hidden="1" x14ac:dyDescent="0.25">
      <c r="A15368">
        <v>197406011</v>
      </c>
      <c r="B15368">
        <v>803401</v>
      </c>
      <c r="C15368" t="s">
        <v>318</v>
      </c>
      <c r="D15368">
        <v>2021600</v>
      </c>
      <c r="E15368" t="s">
        <v>219</v>
      </c>
      <c r="F15368" t="s">
        <v>214</v>
      </c>
      <c r="G15368" t="s">
        <v>215</v>
      </c>
      <c r="H15368">
        <v>2</v>
      </c>
      <c r="I15368">
        <v>2017</v>
      </c>
      <c r="J15368">
        <v>1</v>
      </c>
      <c r="L15368">
        <v>23092795</v>
      </c>
      <c r="M15368">
        <v>4.0999999999999996</v>
      </c>
      <c r="P15368" s="29">
        <f t="shared" si="592"/>
        <v>0.51666666666666661</v>
      </c>
    </row>
    <row r="15369" spans="1:16" hidden="1" x14ac:dyDescent="0.25">
      <c r="A15369">
        <v>197406011</v>
      </c>
      <c r="B15369">
        <v>803401</v>
      </c>
      <c r="C15369" t="s">
        <v>318</v>
      </c>
      <c r="D15369">
        <v>2005117</v>
      </c>
      <c r="E15369" t="s">
        <v>220</v>
      </c>
      <c r="F15369" t="s">
        <v>214</v>
      </c>
      <c r="G15369" t="s">
        <v>215</v>
      </c>
      <c r="H15369">
        <v>2</v>
      </c>
      <c r="I15369">
        <v>2017</v>
      </c>
      <c r="J15369">
        <v>1</v>
      </c>
      <c r="M15369">
        <v>5.2</v>
      </c>
      <c r="N15369" t="s">
        <v>231</v>
      </c>
      <c r="P15369" s="29">
        <f t="shared" si="592"/>
        <v>0.70000000000000007</v>
      </c>
    </row>
    <row r="15370" spans="1:16" hidden="1" x14ac:dyDescent="0.25">
      <c r="A15370">
        <v>197406011</v>
      </c>
      <c r="B15370">
        <v>803401</v>
      </c>
      <c r="C15370" t="s">
        <v>318</v>
      </c>
      <c r="D15370">
        <v>2005117</v>
      </c>
      <c r="E15370" t="s">
        <v>220</v>
      </c>
      <c r="F15370" t="s">
        <v>214</v>
      </c>
      <c r="G15370" t="s">
        <v>215</v>
      </c>
      <c r="H15370">
        <v>4</v>
      </c>
      <c r="I15370">
        <v>2017</v>
      </c>
      <c r="J15370">
        <v>1</v>
      </c>
      <c r="L15370">
        <v>23091396</v>
      </c>
      <c r="P15370" s="29" t="str">
        <f t="shared" si="592"/>
        <v>DRP</v>
      </c>
    </row>
    <row r="15371" spans="1:16" hidden="1" x14ac:dyDescent="0.25">
      <c r="A15371">
        <v>197406011</v>
      </c>
      <c r="B15371">
        <v>803401</v>
      </c>
      <c r="C15371" t="s">
        <v>318</v>
      </c>
      <c r="D15371">
        <v>2021580</v>
      </c>
      <c r="E15371" t="s">
        <v>241</v>
      </c>
      <c r="F15371" t="s">
        <v>214</v>
      </c>
      <c r="G15371" t="s">
        <v>215</v>
      </c>
      <c r="H15371">
        <v>2</v>
      </c>
      <c r="I15371">
        <v>2017</v>
      </c>
      <c r="J15371">
        <v>2</v>
      </c>
      <c r="L15371">
        <v>23101085</v>
      </c>
      <c r="M15371">
        <v>4</v>
      </c>
      <c r="P15371" s="29">
        <f t="shared" si="592"/>
        <v>0.5</v>
      </c>
    </row>
    <row r="15372" spans="1:16" hidden="1" x14ac:dyDescent="0.25">
      <c r="A15372">
        <v>197406011</v>
      </c>
      <c r="B15372">
        <v>803401</v>
      </c>
      <c r="C15372" t="s">
        <v>318</v>
      </c>
      <c r="D15372">
        <v>2021763</v>
      </c>
      <c r="E15372" t="s">
        <v>298</v>
      </c>
      <c r="F15372" t="s">
        <v>214</v>
      </c>
      <c r="G15372" t="s">
        <v>215</v>
      </c>
      <c r="H15372">
        <v>2</v>
      </c>
      <c r="I15372">
        <v>2017</v>
      </c>
      <c r="J15372">
        <v>2</v>
      </c>
      <c r="L15372">
        <v>23097794</v>
      </c>
      <c r="M15372">
        <v>4.0999999999999996</v>
      </c>
      <c r="P15372" s="29">
        <f t="shared" si="592"/>
        <v>0.51666666666666661</v>
      </c>
    </row>
    <row r="15373" spans="1:16" hidden="1" x14ac:dyDescent="0.25">
      <c r="A15373">
        <v>197406011</v>
      </c>
      <c r="B15373">
        <v>803401</v>
      </c>
      <c r="C15373" t="s">
        <v>318</v>
      </c>
      <c r="D15373">
        <v>2021756</v>
      </c>
      <c r="E15373" t="s">
        <v>253</v>
      </c>
      <c r="F15373" t="s">
        <v>214</v>
      </c>
      <c r="G15373" t="s">
        <v>215</v>
      </c>
      <c r="H15373">
        <v>3</v>
      </c>
      <c r="I15373">
        <v>2017</v>
      </c>
      <c r="J15373">
        <v>2</v>
      </c>
      <c r="L15373">
        <v>23101099</v>
      </c>
      <c r="M15373">
        <v>3.6</v>
      </c>
      <c r="P15373" s="29">
        <f t="shared" si="592"/>
        <v>0.43333333333333335</v>
      </c>
    </row>
    <row r="15374" spans="1:16" hidden="1" x14ac:dyDescent="0.25">
      <c r="A15374">
        <v>197406011</v>
      </c>
      <c r="B15374">
        <v>803401</v>
      </c>
      <c r="C15374" t="s">
        <v>318</v>
      </c>
      <c r="D15374">
        <v>2021602</v>
      </c>
      <c r="E15374" t="s">
        <v>242</v>
      </c>
      <c r="F15374" t="s">
        <v>214</v>
      </c>
      <c r="G15374" t="s">
        <v>215</v>
      </c>
      <c r="H15374">
        <v>3</v>
      </c>
      <c r="I15374">
        <v>2017</v>
      </c>
      <c r="J15374">
        <v>2</v>
      </c>
      <c r="L15374">
        <v>23101095</v>
      </c>
      <c r="M15374">
        <v>2.7</v>
      </c>
      <c r="P15374" s="29">
        <f t="shared" si="592"/>
        <v>0.28333333333333338</v>
      </c>
    </row>
    <row r="15375" spans="1:16" hidden="1" x14ac:dyDescent="0.25">
      <c r="A15375">
        <v>197406011</v>
      </c>
      <c r="B15375">
        <v>803401</v>
      </c>
      <c r="C15375" t="s">
        <v>318</v>
      </c>
      <c r="D15375">
        <v>2019271</v>
      </c>
      <c r="E15375" t="s">
        <v>236</v>
      </c>
      <c r="F15375" t="s">
        <v>214</v>
      </c>
      <c r="G15375" t="s">
        <v>215</v>
      </c>
      <c r="H15375">
        <v>3</v>
      </c>
      <c r="I15375">
        <v>2018</v>
      </c>
      <c r="J15375">
        <v>1</v>
      </c>
      <c r="L15375">
        <v>23104771</v>
      </c>
      <c r="M15375" t="s">
        <v>221</v>
      </c>
      <c r="P15375" s="29" t="str">
        <f t="shared" si="592"/>
        <v>BAD</v>
      </c>
    </row>
    <row r="15376" spans="1:16" hidden="1" x14ac:dyDescent="0.25">
      <c r="A15376">
        <v>197406011</v>
      </c>
      <c r="B15376">
        <v>803401</v>
      </c>
      <c r="C15376" t="s">
        <v>318</v>
      </c>
      <c r="D15376">
        <v>2005120</v>
      </c>
      <c r="E15376" t="s">
        <v>293</v>
      </c>
      <c r="F15376" t="s">
        <v>214</v>
      </c>
      <c r="G15376" t="s">
        <v>215</v>
      </c>
      <c r="H15376">
        <v>2</v>
      </c>
      <c r="I15376">
        <v>2018</v>
      </c>
      <c r="J15376">
        <v>1</v>
      </c>
      <c r="L15376">
        <v>23107708</v>
      </c>
      <c r="M15376">
        <v>4.3</v>
      </c>
      <c r="P15376" s="29">
        <f t="shared" si="592"/>
        <v>0.54999999999999993</v>
      </c>
    </row>
    <row r="15377" spans="1:16" hidden="1" x14ac:dyDescent="0.25">
      <c r="A15377">
        <v>197406011</v>
      </c>
      <c r="B15377">
        <v>803401</v>
      </c>
      <c r="C15377" t="s">
        <v>318</v>
      </c>
      <c r="D15377">
        <v>2021756</v>
      </c>
      <c r="E15377" t="s">
        <v>253</v>
      </c>
      <c r="F15377" t="s">
        <v>214</v>
      </c>
      <c r="G15377" t="s">
        <v>215</v>
      </c>
      <c r="H15377">
        <v>2</v>
      </c>
      <c r="I15377">
        <v>2018</v>
      </c>
      <c r="J15377">
        <v>1</v>
      </c>
      <c r="L15377">
        <v>23108114</v>
      </c>
      <c r="M15377">
        <v>4.0999999999999996</v>
      </c>
      <c r="P15377" s="29">
        <f t="shared" si="592"/>
        <v>0.51666666666666661</v>
      </c>
    </row>
    <row r="15378" spans="1:16" hidden="1" x14ac:dyDescent="0.25">
      <c r="A15378">
        <v>197406011</v>
      </c>
      <c r="B15378">
        <v>803401</v>
      </c>
      <c r="C15378" t="s">
        <v>318</v>
      </c>
      <c r="D15378">
        <v>2021602</v>
      </c>
      <c r="E15378" t="s">
        <v>242</v>
      </c>
      <c r="F15378" t="s">
        <v>214</v>
      </c>
      <c r="G15378" t="s">
        <v>215</v>
      </c>
      <c r="H15378">
        <v>2</v>
      </c>
      <c r="I15378">
        <v>2018</v>
      </c>
      <c r="J15378">
        <v>1</v>
      </c>
      <c r="L15378">
        <v>23108071</v>
      </c>
      <c r="M15378">
        <v>5.2</v>
      </c>
      <c r="P15378" s="29">
        <f t="shared" si="592"/>
        <v>0.70000000000000007</v>
      </c>
    </row>
    <row r="15379" spans="1:16" hidden="1" x14ac:dyDescent="0.25">
      <c r="A15379">
        <v>197406011</v>
      </c>
      <c r="B15379">
        <v>803401</v>
      </c>
      <c r="C15379" t="s">
        <v>318</v>
      </c>
      <c r="D15379">
        <v>2024862</v>
      </c>
      <c r="E15379" t="s">
        <v>289</v>
      </c>
      <c r="F15379" t="s">
        <v>214</v>
      </c>
      <c r="G15379" t="s">
        <v>215</v>
      </c>
      <c r="H15379">
        <v>2</v>
      </c>
      <c r="I15379">
        <v>2018</v>
      </c>
      <c r="J15379">
        <v>2</v>
      </c>
      <c r="L15379">
        <v>23115892</v>
      </c>
      <c r="M15379">
        <v>5.6</v>
      </c>
      <c r="P15379" s="29">
        <f t="shared" si="592"/>
        <v>0.76666666666666661</v>
      </c>
    </row>
    <row r="15380" spans="1:16" hidden="1" x14ac:dyDescent="0.25">
      <c r="A15380">
        <v>197406011</v>
      </c>
      <c r="B15380">
        <v>803401</v>
      </c>
      <c r="C15380" t="s">
        <v>318</v>
      </c>
      <c r="D15380">
        <v>2021993</v>
      </c>
      <c r="E15380" t="s">
        <v>256</v>
      </c>
      <c r="F15380" t="s">
        <v>214</v>
      </c>
      <c r="G15380" t="s">
        <v>215</v>
      </c>
      <c r="H15380">
        <v>2</v>
      </c>
      <c r="I15380">
        <v>2018</v>
      </c>
      <c r="J15380">
        <v>2</v>
      </c>
      <c r="L15380">
        <v>23115851</v>
      </c>
      <c r="M15380">
        <v>4.2</v>
      </c>
      <c r="P15380" s="29">
        <f t="shared" si="592"/>
        <v>0.53333333333333333</v>
      </c>
    </row>
    <row r="15381" spans="1:16" hidden="1" x14ac:dyDescent="0.25">
      <c r="A15381">
        <v>197406011</v>
      </c>
      <c r="B15381">
        <v>803401</v>
      </c>
      <c r="C15381" t="s">
        <v>318</v>
      </c>
      <c r="D15381">
        <v>2021596</v>
      </c>
      <c r="E15381" t="s">
        <v>294</v>
      </c>
      <c r="F15381" t="s">
        <v>214</v>
      </c>
      <c r="G15381" t="s">
        <v>215</v>
      </c>
      <c r="H15381">
        <v>2</v>
      </c>
      <c r="I15381">
        <v>2018</v>
      </c>
      <c r="J15381">
        <v>2</v>
      </c>
      <c r="L15381">
        <v>23116284</v>
      </c>
      <c r="M15381">
        <v>5.8</v>
      </c>
      <c r="P15381" s="29">
        <f t="shared" si="592"/>
        <v>0.79999999999999993</v>
      </c>
    </row>
    <row r="15382" spans="1:16" hidden="1" x14ac:dyDescent="0.25">
      <c r="A15382">
        <v>197406011</v>
      </c>
      <c r="B15382">
        <v>803401</v>
      </c>
      <c r="C15382" t="s">
        <v>318</v>
      </c>
      <c r="D15382">
        <v>2021874</v>
      </c>
      <c r="E15382" t="s">
        <v>226</v>
      </c>
      <c r="F15382" t="s">
        <v>214</v>
      </c>
      <c r="G15382" t="s">
        <v>215</v>
      </c>
      <c r="H15382">
        <v>2</v>
      </c>
      <c r="I15382">
        <v>2018</v>
      </c>
      <c r="J15382">
        <v>2</v>
      </c>
      <c r="L15382">
        <v>23115835</v>
      </c>
      <c r="M15382">
        <v>5.4</v>
      </c>
      <c r="P15382" s="29">
        <f t="shared" si="592"/>
        <v>0.73333333333333339</v>
      </c>
    </row>
    <row r="15383" spans="1:16" hidden="1" x14ac:dyDescent="0.25">
      <c r="A15383">
        <v>197406011</v>
      </c>
      <c r="B15383">
        <v>803401</v>
      </c>
      <c r="C15383" t="s">
        <v>318</v>
      </c>
      <c r="D15383">
        <v>2019271</v>
      </c>
      <c r="E15383" t="s">
        <v>236</v>
      </c>
      <c r="F15383" t="s">
        <v>214</v>
      </c>
      <c r="G15383" t="s">
        <v>215</v>
      </c>
      <c r="H15383">
        <v>2</v>
      </c>
      <c r="I15383">
        <v>2018</v>
      </c>
      <c r="J15383">
        <v>2</v>
      </c>
      <c r="L15383">
        <v>23114524</v>
      </c>
      <c r="M15383">
        <v>4.0999999999999996</v>
      </c>
      <c r="P15383" s="29">
        <f t="shared" si="592"/>
        <v>0.51666666666666661</v>
      </c>
    </row>
    <row r="15384" spans="1:16" hidden="1" x14ac:dyDescent="0.25">
      <c r="A15384">
        <v>197406011</v>
      </c>
      <c r="B15384">
        <v>803401</v>
      </c>
      <c r="C15384" t="s">
        <v>318</v>
      </c>
      <c r="D15384">
        <v>2021781</v>
      </c>
      <c r="E15384" t="s">
        <v>235</v>
      </c>
      <c r="F15384" t="s">
        <v>214</v>
      </c>
      <c r="G15384" t="s">
        <v>215</v>
      </c>
      <c r="H15384">
        <v>2</v>
      </c>
      <c r="I15384">
        <v>2018</v>
      </c>
      <c r="J15384">
        <v>2</v>
      </c>
      <c r="L15384">
        <v>23116294</v>
      </c>
      <c r="M15384">
        <v>5.9</v>
      </c>
      <c r="P15384" s="29">
        <f t="shared" si="592"/>
        <v>0.81666666666666676</v>
      </c>
    </row>
    <row r="15385" spans="1:16" hidden="1" x14ac:dyDescent="0.25">
      <c r="A15385">
        <v>197406011</v>
      </c>
      <c r="B15385">
        <v>803401</v>
      </c>
      <c r="C15385" t="s">
        <v>318</v>
      </c>
      <c r="D15385">
        <v>2021638</v>
      </c>
      <c r="E15385" t="s">
        <v>250</v>
      </c>
      <c r="F15385" t="s">
        <v>214</v>
      </c>
      <c r="G15385" t="s">
        <v>215</v>
      </c>
      <c r="H15385">
        <v>3</v>
      </c>
      <c r="I15385">
        <v>2018</v>
      </c>
      <c r="J15385">
        <v>2</v>
      </c>
      <c r="L15385">
        <v>23116219</v>
      </c>
      <c r="M15385" t="s">
        <v>221</v>
      </c>
      <c r="P15385" s="29" t="str">
        <f t="shared" si="592"/>
        <v>BAD</v>
      </c>
    </row>
    <row r="15386" spans="1:16" hidden="1" x14ac:dyDescent="0.25">
      <c r="A15386">
        <v>197406011</v>
      </c>
      <c r="B15386">
        <v>803401</v>
      </c>
      <c r="C15386" t="s">
        <v>318</v>
      </c>
      <c r="D15386">
        <v>2004752</v>
      </c>
      <c r="E15386" t="s">
        <v>290</v>
      </c>
      <c r="F15386" t="s">
        <v>214</v>
      </c>
      <c r="G15386" t="s">
        <v>215</v>
      </c>
      <c r="H15386">
        <v>2</v>
      </c>
      <c r="I15386">
        <v>2019</v>
      </c>
      <c r="J15386">
        <v>1</v>
      </c>
      <c r="L15386">
        <v>23123792</v>
      </c>
      <c r="M15386">
        <v>5.7</v>
      </c>
      <c r="P15386" s="29">
        <f t="shared" si="592"/>
        <v>0.78333333333333333</v>
      </c>
    </row>
    <row r="15387" spans="1:16" hidden="1" x14ac:dyDescent="0.25">
      <c r="A15387">
        <v>197406011</v>
      </c>
      <c r="B15387">
        <v>803401</v>
      </c>
      <c r="C15387" t="s">
        <v>318</v>
      </c>
      <c r="D15387">
        <v>2004591</v>
      </c>
      <c r="E15387" t="s">
        <v>271</v>
      </c>
      <c r="F15387" t="s">
        <v>214</v>
      </c>
      <c r="G15387" t="s">
        <v>215</v>
      </c>
      <c r="H15387">
        <v>2</v>
      </c>
      <c r="I15387">
        <v>2019</v>
      </c>
      <c r="J15387">
        <v>1</v>
      </c>
      <c r="L15387">
        <v>23120027</v>
      </c>
      <c r="M15387">
        <v>5.0999999999999996</v>
      </c>
      <c r="P15387" s="29">
        <f t="shared" si="592"/>
        <v>0.68333333333333324</v>
      </c>
    </row>
    <row r="15388" spans="1:16" hidden="1" x14ac:dyDescent="0.25">
      <c r="A15388">
        <v>197406011</v>
      </c>
      <c r="B15388">
        <v>803401</v>
      </c>
      <c r="C15388" t="s">
        <v>318</v>
      </c>
      <c r="D15388">
        <v>2021591</v>
      </c>
      <c r="E15388" t="s">
        <v>240</v>
      </c>
      <c r="F15388" t="s">
        <v>214</v>
      </c>
      <c r="G15388" t="s">
        <v>215</v>
      </c>
      <c r="H15388">
        <v>2</v>
      </c>
      <c r="I15388">
        <v>2019</v>
      </c>
      <c r="J15388">
        <v>1</v>
      </c>
      <c r="L15388">
        <v>23120225</v>
      </c>
      <c r="M15388">
        <v>5.4</v>
      </c>
      <c r="P15388" s="29">
        <f t="shared" si="592"/>
        <v>0.73333333333333339</v>
      </c>
    </row>
    <row r="15389" spans="1:16" hidden="1" x14ac:dyDescent="0.25">
      <c r="A15389">
        <v>197406011</v>
      </c>
      <c r="B15389">
        <v>803401</v>
      </c>
      <c r="C15389" t="s">
        <v>318</v>
      </c>
      <c r="D15389">
        <v>2021750</v>
      </c>
      <c r="E15389" t="s">
        <v>296</v>
      </c>
      <c r="F15389" t="s">
        <v>214</v>
      </c>
      <c r="G15389" t="s">
        <v>215</v>
      </c>
      <c r="H15389">
        <v>2</v>
      </c>
      <c r="I15389">
        <v>2019</v>
      </c>
      <c r="J15389">
        <v>1</v>
      </c>
      <c r="L15389">
        <v>23124930</v>
      </c>
      <c r="M15389">
        <v>4.3</v>
      </c>
      <c r="P15389" s="29">
        <f t="shared" si="592"/>
        <v>0.54999999999999993</v>
      </c>
    </row>
    <row r="15390" spans="1:16" hidden="1" x14ac:dyDescent="0.25">
      <c r="A15390">
        <v>197406011</v>
      </c>
      <c r="B15390">
        <v>803401</v>
      </c>
      <c r="C15390" t="s">
        <v>318</v>
      </c>
      <c r="D15390">
        <v>2021725</v>
      </c>
      <c r="E15390" t="s">
        <v>257</v>
      </c>
      <c r="F15390" t="s">
        <v>214</v>
      </c>
      <c r="G15390" t="s">
        <v>215</v>
      </c>
      <c r="H15390">
        <v>3</v>
      </c>
      <c r="I15390">
        <v>2019</v>
      </c>
      <c r="J15390">
        <v>1</v>
      </c>
      <c r="L15390">
        <v>23120004</v>
      </c>
      <c r="M15390">
        <v>1.7</v>
      </c>
      <c r="P15390" s="29">
        <f t="shared" si="592"/>
        <v>0.11666666666666665</v>
      </c>
    </row>
    <row r="15391" spans="1:16" hidden="1" x14ac:dyDescent="0.25">
      <c r="A15391">
        <v>197406011</v>
      </c>
      <c r="B15391">
        <v>803401</v>
      </c>
      <c r="C15391" t="s">
        <v>318</v>
      </c>
      <c r="D15391">
        <v>2021679</v>
      </c>
      <c r="E15391" t="s">
        <v>259</v>
      </c>
      <c r="F15391" t="s">
        <v>214</v>
      </c>
      <c r="G15391" t="s">
        <v>215</v>
      </c>
      <c r="H15391">
        <v>2</v>
      </c>
      <c r="I15391">
        <v>2019</v>
      </c>
      <c r="J15391">
        <v>1</v>
      </c>
      <c r="L15391">
        <v>23122095</v>
      </c>
      <c r="M15391">
        <v>5.5</v>
      </c>
      <c r="P15391" s="29">
        <f t="shared" si="592"/>
        <v>0.75</v>
      </c>
    </row>
    <row r="15392" spans="1:16" hidden="1" x14ac:dyDescent="0.25">
      <c r="A15392">
        <v>197406011</v>
      </c>
      <c r="B15392">
        <v>803401</v>
      </c>
      <c r="C15392" t="s">
        <v>318</v>
      </c>
      <c r="D15392">
        <v>2021638</v>
      </c>
      <c r="E15392" t="s">
        <v>250</v>
      </c>
      <c r="F15392" t="s">
        <v>214</v>
      </c>
      <c r="G15392" t="s">
        <v>215</v>
      </c>
      <c r="H15392">
        <v>2</v>
      </c>
      <c r="I15392">
        <v>2019</v>
      </c>
      <c r="J15392">
        <v>1</v>
      </c>
      <c r="L15392">
        <v>23122084</v>
      </c>
      <c r="M15392">
        <v>4</v>
      </c>
      <c r="P15392" s="29">
        <f t="shared" si="592"/>
        <v>0.5</v>
      </c>
    </row>
    <row r="15393" spans="1:16" hidden="1" x14ac:dyDescent="0.25">
      <c r="A15393">
        <v>197406011</v>
      </c>
      <c r="B15393">
        <v>803401</v>
      </c>
      <c r="C15393" t="s">
        <v>318</v>
      </c>
      <c r="D15393">
        <v>2004099</v>
      </c>
      <c r="E15393" t="s">
        <v>245</v>
      </c>
      <c r="F15393" t="s">
        <v>214</v>
      </c>
      <c r="G15393" t="s">
        <v>215</v>
      </c>
      <c r="H15393">
        <v>1</v>
      </c>
      <c r="I15393">
        <v>2019</v>
      </c>
      <c r="J15393">
        <v>2</v>
      </c>
      <c r="L15393">
        <v>23130137</v>
      </c>
      <c r="P15393" s="29" t="str">
        <f t="shared" si="592"/>
        <v>NULL</v>
      </c>
    </row>
    <row r="15394" spans="1:16" hidden="1" x14ac:dyDescent="0.25">
      <c r="A15394">
        <v>197406011</v>
      </c>
      <c r="B15394">
        <v>803401</v>
      </c>
      <c r="C15394" t="s">
        <v>318</v>
      </c>
      <c r="D15394">
        <v>2021615</v>
      </c>
      <c r="E15394" t="s">
        <v>255</v>
      </c>
      <c r="F15394" t="s">
        <v>214</v>
      </c>
      <c r="G15394" t="s">
        <v>215</v>
      </c>
      <c r="H15394">
        <v>1</v>
      </c>
      <c r="I15394">
        <v>2019</v>
      </c>
      <c r="J15394">
        <v>2</v>
      </c>
      <c r="L15394">
        <v>23129300</v>
      </c>
      <c r="P15394" s="29" t="str">
        <f t="shared" si="592"/>
        <v>NULL</v>
      </c>
    </row>
    <row r="15395" spans="1:16" hidden="1" x14ac:dyDescent="0.25">
      <c r="A15395">
        <v>197406011</v>
      </c>
      <c r="B15395">
        <v>803401</v>
      </c>
      <c r="C15395" t="s">
        <v>318</v>
      </c>
      <c r="D15395">
        <v>2021725</v>
      </c>
      <c r="E15395" t="s">
        <v>257</v>
      </c>
      <c r="F15395" t="s">
        <v>214</v>
      </c>
      <c r="G15395" t="s">
        <v>215</v>
      </c>
      <c r="H15395">
        <v>1</v>
      </c>
      <c r="I15395">
        <v>2019</v>
      </c>
      <c r="J15395">
        <v>2</v>
      </c>
      <c r="L15395">
        <v>23131254</v>
      </c>
      <c r="P15395" s="29" t="str">
        <f t="shared" si="592"/>
        <v>NULL</v>
      </c>
    </row>
    <row r="15396" spans="1:16" hidden="1" x14ac:dyDescent="0.25">
      <c r="A15396">
        <v>197406011</v>
      </c>
      <c r="B15396">
        <v>803401</v>
      </c>
      <c r="C15396" t="s">
        <v>318</v>
      </c>
      <c r="D15396">
        <v>2021631</v>
      </c>
      <c r="E15396" t="s">
        <v>302</v>
      </c>
      <c r="F15396" t="s">
        <v>214</v>
      </c>
      <c r="G15396" t="s">
        <v>215</v>
      </c>
      <c r="H15396">
        <v>1</v>
      </c>
      <c r="I15396">
        <v>2019</v>
      </c>
      <c r="J15396">
        <v>2</v>
      </c>
      <c r="L15396">
        <v>23129790</v>
      </c>
      <c r="P15396" s="29" t="str">
        <f t="shared" si="592"/>
        <v>NULL</v>
      </c>
    </row>
    <row r="15397" spans="1:16" hidden="1" x14ac:dyDescent="0.25">
      <c r="A15397">
        <v>197406011</v>
      </c>
      <c r="B15397">
        <v>803401</v>
      </c>
      <c r="C15397" t="s">
        <v>318</v>
      </c>
      <c r="D15397">
        <v>2021787</v>
      </c>
      <c r="E15397" t="s">
        <v>292</v>
      </c>
      <c r="F15397" t="s">
        <v>214</v>
      </c>
      <c r="G15397" t="s">
        <v>215</v>
      </c>
      <c r="H15397">
        <v>1</v>
      </c>
      <c r="I15397">
        <v>2019</v>
      </c>
      <c r="J15397">
        <v>2</v>
      </c>
      <c r="L15397">
        <v>23129786</v>
      </c>
      <c r="P15397" s="29" t="str">
        <f t="shared" si="592"/>
        <v>NULL</v>
      </c>
    </row>
    <row r="15398" spans="1:16" hidden="1" x14ac:dyDescent="0.25">
      <c r="A15398">
        <v>197406011</v>
      </c>
      <c r="B15398">
        <v>803401</v>
      </c>
      <c r="C15398" t="s">
        <v>318</v>
      </c>
      <c r="D15398">
        <v>2021865</v>
      </c>
      <c r="E15398" t="s">
        <v>301</v>
      </c>
      <c r="F15398" t="s">
        <v>214</v>
      </c>
      <c r="G15398" t="s">
        <v>215</v>
      </c>
      <c r="H15398">
        <v>1</v>
      </c>
      <c r="I15398">
        <v>2019</v>
      </c>
      <c r="J15398">
        <v>2</v>
      </c>
      <c r="L15398">
        <v>23130441</v>
      </c>
      <c r="P15398" s="29" t="str">
        <f t="shared" si="592"/>
        <v>NULL</v>
      </c>
    </row>
    <row r="15399" spans="1:16" hidden="1" x14ac:dyDescent="0.25">
      <c r="A15399">
        <v>197406011</v>
      </c>
      <c r="B15399">
        <v>803401</v>
      </c>
      <c r="C15399" t="s">
        <v>318</v>
      </c>
      <c r="D15399">
        <v>2004587</v>
      </c>
      <c r="E15399" t="s">
        <v>288</v>
      </c>
      <c r="F15399" t="s">
        <v>214</v>
      </c>
      <c r="G15399" t="s">
        <v>215</v>
      </c>
      <c r="H15399">
        <v>4</v>
      </c>
      <c r="I15399">
        <v>2019</v>
      </c>
      <c r="J15399">
        <v>2</v>
      </c>
      <c r="L15399">
        <v>23130325</v>
      </c>
      <c r="P15399" s="29" t="str">
        <f t="shared" si="592"/>
        <v>DRP</v>
      </c>
    </row>
    <row r="15400" spans="1:16" hidden="1" x14ac:dyDescent="0.25">
      <c r="A15400">
        <v>197430869</v>
      </c>
      <c r="B15400">
        <v>803400</v>
      </c>
      <c r="C15400" t="s">
        <v>212</v>
      </c>
      <c r="D15400">
        <v>2005117</v>
      </c>
      <c r="E15400" t="s">
        <v>220</v>
      </c>
      <c r="F15400" t="s">
        <v>214</v>
      </c>
      <c r="G15400" t="s">
        <v>215</v>
      </c>
      <c r="H15400">
        <v>2</v>
      </c>
      <c r="I15400">
        <v>2016</v>
      </c>
      <c r="J15400">
        <v>1</v>
      </c>
      <c r="L15400">
        <v>23078732</v>
      </c>
      <c r="M15400">
        <v>5.7</v>
      </c>
      <c r="P15400" s="29">
        <f t="shared" si="592"/>
        <v>0.78333333333333333</v>
      </c>
    </row>
    <row r="15401" spans="1:16" hidden="1" x14ac:dyDescent="0.25">
      <c r="A15401">
        <v>197430869</v>
      </c>
      <c r="B15401">
        <v>803400</v>
      </c>
      <c r="C15401" t="s">
        <v>212</v>
      </c>
      <c r="D15401">
        <v>2021754</v>
      </c>
      <c r="E15401" t="s">
        <v>216</v>
      </c>
      <c r="F15401" t="s">
        <v>214</v>
      </c>
      <c r="G15401" t="s">
        <v>215</v>
      </c>
      <c r="H15401">
        <v>3</v>
      </c>
      <c r="I15401">
        <v>2016</v>
      </c>
      <c r="J15401">
        <v>1</v>
      </c>
      <c r="L15401">
        <v>23081129</v>
      </c>
      <c r="M15401">
        <v>3.2</v>
      </c>
      <c r="P15401" s="29">
        <f t="shared" si="592"/>
        <v>0.3666666666666667</v>
      </c>
    </row>
    <row r="15402" spans="1:16" hidden="1" x14ac:dyDescent="0.25">
      <c r="A15402">
        <v>197430869</v>
      </c>
      <c r="B15402">
        <v>803400</v>
      </c>
      <c r="C15402" t="s">
        <v>212</v>
      </c>
      <c r="D15402">
        <v>2005102</v>
      </c>
      <c r="E15402" t="s">
        <v>218</v>
      </c>
      <c r="F15402" t="s">
        <v>214</v>
      </c>
      <c r="G15402" t="s">
        <v>215</v>
      </c>
      <c r="H15402">
        <v>2</v>
      </c>
      <c r="I15402">
        <v>2016</v>
      </c>
      <c r="J15402">
        <v>1</v>
      </c>
      <c r="L15402">
        <v>23081385</v>
      </c>
      <c r="M15402">
        <v>4.4000000000000004</v>
      </c>
      <c r="P15402" s="29">
        <f t="shared" si="592"/>
        <v>0.56666666666666676</v>
      </c>
    </row>
    <row r="15403" spans="1:16" hidden="1" x14ac:dyDescent="0.25">
      <c r="A15403">
        <v>197430869</v>
      </c>
      <c r="B15403">
        <v>803400</v>
      </c>
      <c r="C15403" t="s">
        <v>212</v>
      </c>
      <c r="D15403">
        <v>2005099</v>
      </c>
      <c r="E15403" t="s">
        <v>217</v>
      </c>
      <c r="F15403" t="s">
        <v>214</v>
      </c>
      <c r="G15403" t="s">
        <v>215</v>
      </c>
      <c r="H15403">
        <v>2</v>
      </c>
      <c r="I15403">
        <v>2016</v>
      </c>
      <c r="J15403">
        <v>1</v>
      </c>
      <c r="L15403">
        <v>23081378</v>
      </c>
      <c r="M15403">
        <v>4.5</v>
      </c>
      <c r="P15403" s="29">
        <f t="shared" si="592"/>
        <v>0.58333333333333337</v>
      </c>
    </row>
    <row r="15404" spans="1:16" hidden="1" x14ac:dyDescent="0.25">
      <c r="A15404">
        <v>197430869</v>
      </c>
      <c r="B15404">
        <v>803400</v>
      </c>
      <c r="C15404" t="s">
        <v>212</v>
      </c>
      <c r="D15404">
        <v>2021600</v>
      </c>
      <c r="E15404" t="s">
        <v>219</v>
      </c>
      <c r="F15404" t="s">
        <v>214</v>
      </c>
      <c r="G15404" t="s">
        <v>215</v>
      </c>
      <c r="H15404">
        <v>2</v>
      </c>
      <c r="I15404">
        <v>2016</v>
      </c>
      <c r="J15404">
        <v>1</v>
      </c>
      <c r="L15404">
        <v>23081085</v>
      </c>
      <c r="M15404">
        <v>4.4000000000000004</v>
      </c>
      <c r="P15404" s="29">
        <f t="shared" si="592"/>
        <v>0.56666666666666676</v>
      </c>
    </row>
    <row r="15405" spans="1:16" hidden="1" x14ac:dyDescent="0.25">
      <c r="A15405">
        <v>197430869</v>
      </c>
      <c r="B15405">
        <v>803400</v>
      </c>
      <c r="C15405" t="s">
        <v>212</v>
      </c>
      <c r="D15405">
        <v>2004098</v>
      </c>
      <c r="E15405" t="s">
        <v>213</v>
      </c>
      <c r="F15405" t="s">
        <v>214</v>
      </c>
      <c r="G15405" t="s">
        <v>215</v>
      </c>
      <c r="H15405">
        <v>2</v>
      </c>
      <c r="I15405">
        <v>2016</v>
      </c>
      <c r="J15405">
        <v>1</v>
      </c>
      <c r="L15405">
        <v>23078141</v>
      </c>
      <c r="M15405">
        <v>5.3</v>
      </c>
      <c r="P15405" s="29">
        <f t="shared" si="592"/>
        <v>0.71666666666666667</v>
      </c>
    </row>
    <row r="15406" spans="1:16" hidden="1" x14ac:dyDescent="0.25">
      <c r="A15406">
        <v>197430869</v>
      </c>
      <c r="B15406">
        <v>803400</v>
      </c>
      <c r="C15406" t="s">
        <v>212</v>
      </c>
      <c r="D15406">
        <v>2021754</v>
      </c>
      <c r="E15406" t="s">
        <v>216</v>
      </c>
      <c r="F15406" t="s">
        <v>214</v>
      </c>
      <c r="G15406" t="s">
        <v>215</v>
      </c>
      <c r="H15406">
        <v>2</v>
      </c>
      <c r="I15406">
        <v>2016</v>
      </c>
      <c r="J15406">
        <v>2</v>
      </c>
      <c r="L15406">
        <v>23086733</v>
      </c>
      <c r="M15406">
        <v>4</v>
      </c>
      <c r="P15406" s="29">
        <f t="shared" si="592"/>
        <v>0.5</v>
      </c>
    </row>
    <row r="15407" spans="1:16" hidden="1" x14ac:dyDescent="0.25">
      <c r="A15407">
        <v>197430869</v>
      </c>
      <c r="B15407">
        <v>803400</v>
      </c>
      <c r="C15407" t="s">
        <v>212</v>
      </c>
      <c r="D15407">
        <v>2021795</v>
      </c>
      <c r="E15407" t="s">
        <v>222</v>
      </c>
      <c r="F15407" t="s">
        <v>214</v>
      </c>
      <c r="G15407" t="s">
        <v>215</v>
      </c>
      <c r="H15407">
        <v>2</v>
      </c>
      <c r="I15407">
        <v>2016</v>
      </c>
      <c r="J15407">
        <v>2</v>
      </c>
      <c r="L15407">
        <v>23084481</v>
      </c>
      <c r="M15407">
        <v>4.5999999999999996</v>
      </c>
      <c r="P15407" s="29">
        <f t="shared" si="592"/>
        <v>0.6</v>
      </c>
    </row>
    <row r="15408" spans="1:16" hidden="1" x14ac:dyDescent="0.25">
      <c r="A15408">
        <v>197430869</v>
      </c>
      <c r="B15408">
        <v>803400</v>
      </c>
      <c r="C15408" t="s">
        <v>212</v>
      </c>
      <c r="D15408">
        <v>2005118</v>
      </c>
      <c r="E15408" t="s">
        <v>223</v>
      </c>
      <c r="F15408" t="s">
        <v>214</v>
      </c>
      <c r="G15408" t="s">
        <v>215</v>
      </c>
      <c r="H15408">
        <v>2</v>
      </c>
      <c r="I15408">
        <v>2016</v>
      </c>
      <c r="J15408">
        <v>2</v>
      </c>
      <c r="L15408">
        <v>23086742</v>
      </c>
      <c r="M15408">
        <v>5.2</v>
      </c>
      <c r="P15408" s="29">
        <f t="shared" si="592"/>
        <v>0.70000000000000007</v>
      </c>
    </row>
    <row r="15409" spans="1:16" hidden="1" x14ac:dyDescent="0.25">
      <c r="A15409">
        <v>197430869</v>
      </c>
      <c r="B15409">
        <v>803400</v>
      </c>
      <c r="C15409" t="s">
        <v>212</v>
      </c>
      <c r="D15409">
        <v>2021602</v>
      </c>
      <c r="E15409" t="s">
        <v>242</v>
      </c>
      <c r="F15409" t="s">
        <v>214</v>
      </c>
      <c r="G15409" t="s">
        <v>215</v>
      </c>
      <c r="H15409">
        <v>3</v>
      </c>
      <c r="I15409">
        <v>2016</v>
      </c>
      <c r="J15409">
        <v>2</v>
      </c>
      <c r="L15409">
        <v>23086748</v>
      </c>
      <c r="M15409">
        <v>3.6</v>
      </c>
      <c r="P15409" s="29">
        <f t="shared" si="592"/>
        <v>0.43333333333333335</v>
      </c>
    </row>
    <row r="15410" spans="1:16" hidden="1" x14ac:dyDescent="0.25">
      <c r="A15410">
        <v>197430869</v>
      </c>
      <c r="B15410">
        <v>803400</v>
      </c>
      <c r="C15410" t="s">
        <v>212</v>
      </c>
      <c r="D15410">
        <v>2021580</v>
      </c>
      <c r="E15410" t="s">
        <v>241</v>
      </c>
      <c r="F15410" t="s">
        <v>214</v>
      </c>
      <c r="G15410" t="s">
        <v>215</v>
      </c>
      <c r="H15410">
        <v>3</v>
      </c>
      <c r="I15410">
        <v>2016</v>
      </c>
      <c r="J15410">
        <v>2</v>
      </c>
      <c r="L15410">
        <v>23086827</v>
      </c>
      <c r="M15410">
        <v>2.4</v>
      </c>
      <c r="P15410" s="29">
        <f t="shared" ref="P15410:P15473" si="593">IF(AND(ISNUMBER(M15410),H15410&lt;&gt;4),(M15410-1)/6,IF(H15410=4,"DRP",IF(AND(H15410=3,M15410="NA"),"BAD",IF(AND(H15410=2),"CVL",IF(AND(H15410=1,ISBLANK(M15410)),"NULL","UNK")))))</f>
        <v>0.23333333333333331</v>
      </c>
    </row>
    <row r="15411" spans="1:16" hidden="1" x14ac:dyDescent="0.25">
      <c r="A15411">
        <v>197430869</v>
      </c>
      <c r="B15411">
        <v>803400</v>
      </c>
      <c r="C15411" t="s">
        <v>212</v>
      </c>
      <c r="D15411">
        <v>2004112</v>
      </c>
      <c r="E15411" t="s">
        <v>244</v>
      </c>
      <c r="F15411" t="s">
        <v>214</v>
      </c>
      <c r="G15411" t="s">
        <v>215</v>
      </c>
      <c r="H15411">
        <v>2</v>
      </c>
      <c r="I15411">
        <v>2016</v>
      </c>
      <c r="J15411">
        <v>2</v>
      </c>
      <c r="L15411">
        <v>23085514</v>
      </c>
      <c r="M15411">
        <v>5.7</v>
      </c>
      <c r="P15411" s="29">
        <f t="shared" si="593"/>
        <v>0.78333333333333333</v>
      </c>
    </row>
    <row r="15412" spans="1:16" hidden="1" x14ac:dyDescent="0.25">
      <c r="A15412">
        <v>197430869</v>
      </c>
      <c r="B15412">
        <v>803400</v>
      </c>
      <c r="C15412" t="s">
        <v>212</v>
      </c>
      <c r="D15412">
        <v>2021797</v>
      </c>
      <c r="E15412" t="s">
        <v>234</v>
      </c>
      <c r="F15412" t="s">
        <v>214</v>
      </c>
      <c r="G15412" t="s">
        <v>215</v>
      </c>
      <c r="H15412">
        <v>2</v>
      </c>
      <c r="I15412">
        <v>2017</v>
      </c>
      <c r="J15412">
        <v>1</v>
      </c>
      <c r="M15412">
        <v>4.0999999999999996</v>
      </c>
      <c r="N15412" t="s">
        <v>231</v>
      </c>
      <c r="P15412" s="29">
        <f t="shared" si="593"/>
        <v>0.51666666666666661</v>
      </c>
    </row>
    <row r="15413" spans="1:16" hidden="1" x14ac:dyDescent="0.25">
      <c r="A15413">
        <v>197430869</v>
      </c>
      <c r="B15413">
        <v>803400</v>
      </c>
      <c r="C15413" t="s">
        <v>212</v>
      </c>
      <c r="D15413">
        <v>2004116</v>
      </c>
      <c r="E15413" t="s">
        <v>229</v>
      </c>
      <c r="F15413" t="s">
        <v>214</v>
      </c>
      <c r="G15413" t="s">
        <v>215</v>
      </c>
      <c r="H15413">
        <v>2</v>
      </c>
      <c r="I15413">
        <v>2017</v>
      </c>
      <c r="J15413">
        <v>1</v>
      </c>
      <c r="L15413">
        <v>23092358</v>
      </c>
      <c r="M15413">
        <v>4.9000000000000004</v>
      </c>
      <c r="P15413" s="29">
        <f t="shared" si="593"/>
        <v>0.65</v>
      </c>
    </row>
    <row r="15414" spans="1:16" hidden="1" x14ac:dyDescent="0.25">
      <c r="A15414">
        <v>197430869</v>
      </c>
      <c r="B15414">
        <v>803400</v>
      </c>
      <c r="C15414" t="s">
        <v>212</v>
      </c>
      <c r="D15414">
        <v>2019271</v>
      </c>
      <c r="E15414" t="s">
        <v>236</v>
      </c>
      <c r="F15414" t="s">
        <v>214</v>
      </c>
      <c r="G15414" t="s">
        <v>215</v>
      </c>
      <c r="H15414">
        <v>2</v>
      </c>
      <c r="I15414">
        <v>2017</v>
      </c>
      <c r="J15414">
        <v>1</v>
      </c>
      <c r="L15414">
        <v>23090698</v>
      </c>
      <c r="M15414">
        <v>6.2</v>
      </c>
      <c r="P15414" s="29">
        <f t="shared" si="593"/>
        <v>0.8666666666666667</v>
      </c>
    </row>
    <row r="15415" spans="1:16" hidden="1" x14ac:dyDescent="0.25">
      <c r="A15415">
        <v>197430869</v>
      </c>
      <c r="B15415">
        <v>803400</v>
      </c>
      <c r="C15415" t="s">
        <v>212</v>
      </c>
      <c r="D15415">
        <v>2005131</v>
      </c>
      <c r="E15415" t="s">
        <v>228</v>
      </c>
      <c r="F15415" t="s">
        <v>214</v>
      </c>
      <c r="G15415" t="s">
        <v>215</v>
      </c>
      <c r="H15415">
        <v>2</v>
      </c>
      <c r="I15415">
        <v>2017</v>
      </c>
      <c r="J15415">
        <v>1</v>
      </c>
      <c r="L15415">
        <v>23093315</v>
      </c>
      <c r="M15415">
        <v>5.3</v>
      </c>
      <c r="P15415" s="29">
        <f t="shared" si="593"/>
        <v>0.71666666666666667</v>
      </c>
    </row>
    <row r="15416" spans="1:16" hidden="1" x14ac:dyDescent="0.25">
      <c r="A15416">
        <v>197430869</v>
      </c>
      <c r="B15416">
        <v>803400</v>
      </c>
      <c r="C15416" t="s">
        <v>212</v>
      </c>
      <c r="D15416">
        <v>2021756</v>
      </c>
      <c r="E15416" t="s">
        <v>253</v>
      </c>
      <c r="F15416" t="s">
        <v>214</v>
      </c>
      <c r="G15416" t="s">
        <v>215</v>
      </c>
      <c r="H15416">
        <v>2</v>
      </c>
      <c r="I15416">
        <v>2017</v>
      </c>
      <c r="J15416">
        <v>1</v>
      </c>
      <c r="L15416">
        <v>23092929</v>
      </c>
      <c r="M15416">
        <v>4</v>
      </c>
      <c r="P15416" s="29">
        <f t="shared" si="593"/>
        <v>0.5</v>
      </c>
    </row>
    <row r="15417" spans="1:16" hidden="1" x14ac:dyDescent="0.25">
      <c r="A15417">
        <v>197430869</v>
      </c>
      <c r="B15417">
        <v>803400</v>
      </c>
      <c r="C15417" t="s">
        <v>212</v>
      </c>
      <c r="D15417">
        <v>2021580</v>
      </c>
      <c r="E15417" t="s">
        <v>241</v>
      </c>
      <c r="F15417" t="s">
        <v>214</v>
      </c>
      <c r="G15417" t="s">
        <v>215</v>
      </c>
      <c r="H15417">
        <v>3</v>
      </c>
      <c r="I15417">
        <v>2017</v>
      </c>
      <c r="J15417">
        <v>1</v>
      </c>
      <c r="L15417">
        <v>23092926</v>
      </c>
      <c r="M15417">
        <v>2.9</v>
      </c>
      <c r="P15417" s="29">
        <f t="shared" si="593"/>
        <v>0.31666666666666665</v>
      </c>
    </row>
    <row r="15418" spans="1:16" hidden="1" x14ac:dyDescent="0.25">
      <c r="A15418">
        <v>197430869</v>
      </c>
      <c r="B15418">
        <v>803400</v>
      </c>
      <c r="C15418" t="s">
        <v>212</v>
      </c>
      <c r="D15418">
        <v>2021602</v>
      </c>
      <c r="E15418" t="s">
        <v>242</v>
      </c>
      <c r="F15418" t="s">
        <v>214</v>
      </c>
      <c r="G15418" t="s">
        <v>215</v>
      </c>
      <c r="H15418">
        <v>3</v>
      </c>
      <c r="I15418">
        <v>2017</v>
      </c>
      <c r="J15418">
        <v>1</v>
      </c>
      <c r="L15418">
        <v>23092928</v>
      </c>
      <c r="M15418">
        <v>3</v>
      </c>
      <c r="P15418" s="29">
        <f t="shared" si="593"/>
        <v>0.33333333333333331</v>
      </c>
    </row>
    <row r="15419" spans="1:16" hidden="1" x14ac:dyDescent="0.25">
      <c r="A15419">
        <v>197430869</v>
      </c>
      <c r="B15419">
        <v>803400</v>
      </c>
      <c r="C15419" t="s">
        <v>212</v>
      </c>
      <c r="D15419">
        <v>2004452</v>
      </c>
      <c r="E15419" t="s">
        <v>240</v>
      </c>
      <c r="F15419" t="s">
        <v>214</v>
      </c>
      <c r="G15419" t="s">
        <v>215</v>
      </c>
      <c r="H15419">
        <v>4</v>
      </c>
      <c r="I15419">
        <v>2017</v>
      </c>
      <c r="J15419">
        <v>1</v>
      </c>
      <c r="L15419">
        <v>23091430</v>
      </c>
      <c r="P15419" s="29" t="str">
        <f t="shared" si="593"/>
        <v>DRP</v>
      </c>
    </row>
    <row r="15420" spans="1:16" hidden="1" x14ac:dyDescent="0.25">
      <c r="A15420">
        <v>197430869</v>
      </c>
      <c r="B15420">
        <v>803400</v>
      </c>
      <c r="C15420" t="s">
        <v>212</v>
      </c>
      <c r="D15420">
        <v>2004116</v>
      </c>
      <c r="E15420" t="s">
        <v>229</v>
      </c>
      <c r="F15420" t="s">
        <v>214</v>
      </c>
      <c r="G15420" t="s">
        <v>215</v>
      </c>
      <c r="H15420">
        <v>4</v>
      </c>
      <c r="I15420">
        <v>2017</v>
      </c>
      <c r="J15420">
        <v>1</v>
      </c>
      <c r="L15420">
        <v>23092358</v>
      </c>
      <c r="P15420" s="29" t="str">
        <f t="shared" si="593"/>
        <v>DRP</v>
      </c>
    </row>
    <row r="15421" spans="1:16" hidden="1" x14ac:dyDescent="0.25">
      <c r="A15421">
        <v>197430869</v>
      </c>
      <c r="B15421">
        <v>803400</v>
      </c>
      <c r="C15421" t="s">
        <v>212</v>
      </c>
      <c r="D15421">
        <v>2005131</v>
      </c>
      <c r="E15421" t="s">
        <v>228</v>
      </c>
      <c r="F15421" t="s">
        <v>214</v>
      </c>
      <c r="G15421" t="s">
        <v>215</v>
      </c>
      <c r="H15421">
        <v>4</v>
      </c>
      <c r="I15421">
        <v>2017</v>
      </c>
      <c r="J15421">
        <v>1</v>
      </c>
      <c r="L15421">
        <v>23093316</v>
      </c>
      <c r="P15421" s="29" t="str">
        <f t="shared" si="593"/>
        <v>DRP</v>
      </c>
    </row>
    <row r="15422" spans="1:16" hidden="1" x14ac:dyDescent="0.25">
      <c r="A15422">
        <v>197430869</v>
      </c>
      <c r="B15422">
        <v>803400</v>
      </c>
      <c r="C15422" t="s">
        <v>212</v>
      </c>
      <c r="D15422">
        <v>2021756</v>
      </c>
      <c r="E15422" t="s">
        <v>253</v>
      </c>
      <c r="F15422" t="s">
        <v>214</v>
      </c>
      <c r="G15422" t="s">
        <v>215</v>
      </c>
      <c r="H15422">
        <v>4</v>
      </c>
      <c r="I15422">
        <v>2017</v>
      </c>
      <c r="J15422">
        <v>1</v>
      </c>
      <c r="L15422">
        <v>23093908</v>
      </c>
      <c r="P15422" s="29" t="str">
        <f t="shared" si="593"/>
        <v>DRP</v>
      </c>
    </row>
    <row r="15423" spans="1:16" hidden="1" x14ac:dyDescent="0.25">
      <c r="A15423">
        <v>197430869</v>
      </c>
      <c r="B15423">
        <v>803400</v>
      </c>
      <c r="C15423" t="s">
        <v>212</v>
      </c>
      <c r="D15423">
        <v>2004099</v>
      </c>
      <c r="E15423" t="s">
        <v>245</v>
      </c>
      <c r="F15423" t="s">
        <v>214</v>
      </c>
      <c r="G15423" t="s">
        <v>215</v>
      </c>
      <c r="H15423">
        <v>2</v>
      </c>
      <c r="I15423">
        <v>2017</v>
      </c>
      <c r="J15423">
        <v>2</v>
      </c>
      <c r="L15423">
        <v>23097867</v>
      </c>
      <c r="M15423">
        <v>4.9000000000000004</v>
      </c>
      <c r="P15423" s="29">
        <f t="shared" si="593"/>
        <v>0.65</v>
      </c>
    </row>
    <row r="15424" spans="1:16" hidden="1" x14ac:dyDescent="0.25">
      <c r="A15424">
        <v>197430869</v>
      </c>
      <c r="B15424">
        <v>803400</v>
      </c>
      <c r="C15424" t="s">
        <v>212</v>
      </c>
      <c r="D15424">
        <v>2019154</v>
      </c>
      <c r="E15424" t="s">
        <v>225</v>
      </c>
      <c r="F15424" t="s">
        <v>214</v>
      </c>
      <c r="G15424" t="s">
        <v>215</v>
      </c>
      <c r="H15424">
        <v>2</v>
      </c>
      <c r="I15424">
        <v>2017</v>
      </c>
      <c r="J15424">
        <v>2</v>
      </c>
      <c r="L15424">
        <v>23097717</v>
      </c>
      <c r="M15424">
        <v>5</v>
      </c>
      <c r="P15424" s="29">
        <f t="shared" si="593"/>
        <v>0.66666666666666663</v>
      </c>
    </row>
    <row r="15425" spans="1:16" hidden="1" x14ac:dyDescent="0.25">
      <c r="A15425">
        <v>197430869</v>
      </c>
      <c r="B15425">
        <v>803400</v>
      </c>
      <c r="C15425" t="s">
        <v>212</v>
      </c>
      <c r="D15425">
        <v>2021580</v>
      </c>
      <c r="E15425" t="s">
        <v>241</v>
      </c>
      <c r="F15425" t="s">
        <v>214</v>
      </c>
      <c r="G15425" t="s">
        <v>215</v>
      </c>
      <c r="H15425">
        <v>3</v>
      </c>
      <c r="I15425">
        <v>2017</v>
      </c>
      <c r="J15425">
        <v>2</v>
      </c>
      <c r="L15425">
        <v>23101085</v>
      </c>
      <c r="M15425">
        <v>3.1</v>
      </c>
      <c r="P15425" s="29">
        <f t="shared" si="593"/>
        <v>0.35000000000000003</v>
      </c>
    </row>
    <row r="15426" spans="1:16" hidden="1" x14ac:dyDescent="0.25">
      <c r="A15426">
        <v>197430869</v>
      </c>
      <c r="B15426">
        <v>803400</v>
      </c>
      <c r="C15426" t="s">
        <v>212</v>
      </c>
      <c r="D15426">
        <v>2021602</v>
      </c>
      <c r="E15426" t="s">
        <v>242</v>
      </c>
      <c r="F15426" t="s">
        <v>214</v>
      </c>
      <c r="G15426" t="s">
        <v>215</v>
      </c>
      <c r="H15426">
        <v>3</v>
      </c>
      <c r="I15426">
        <v>2017</v>
      </c>
      <c r="J15426">
        <v>2</v>
      </c>
      <c r="L15426">
        <v>23101093</v>
      </c>
      <c r="M15426" t="s">
        <v>221</v>
      </c>
      <c r="P15426" s="29" t="str">
        <f t="shared" si="593"/>
        <v>BAD</v>
      </c>
    </row>
    <row r="15427" spans="1:16" hidden="1" x14ac:dyDescent="0.25">
      <c r="A15427">
        <v>197436689</v>
      </c>
      <c r="B15427">
        <v>803401</v>
      </c>
      <c r="C15427" t="s">
        <v>318</v>
      </c>
      <c r="D15427">
        <v>2004098</v>
      </c>
      <c r="E15427" t="s">
        <v>213</v>
      </c>
      <c r="F15427" t="s">
        <v>214</v>
      </c>
      <c r="G15427" t="s">
        <v>215</v>
      </c>
      <c r="H15427">
        <v>3</v>
      </c>
      <c r="I15427">
        <v>2016</v>
      </c>
      <c r="J15427">
        <v>1</v>
      </c>
      <c r="L15427">
        <v>23081503</v>
      </c>
      <c r="M15427">
        <v>1</v>
      </c>
      <c r="P15427" s="29">
        <f t="shared" si="593"/>
        <v>0</v>
      </c>
    </row>
    <row r="15428" spans="1:16" hidden="1" x14ac:dyDescent="0.25">
      <c r="A15428">
        <v>197436689</v>
      </c>
      <c r="B15428">
        <v>803401</v>
      </c>
      <c r="C15428" t="s">
        <v>318</v>
      </c>
      <c r="D15428">
        <v>2021600</v>
      </c>
      <c r="E15428" t="s">
        <v>219</v>
      </c>
      <c r="F15428" t="s">
        <v>214</v>
      </c>
      <c r="G15428" t="s">
        <v>215</v>
      </c>
      <c r="H15428">
        <v>2</v>
      </c>
      <c r="I15428">
        <v>2016</v>
      </c>
      <c r="J15428">
        <v>1</v>
      </c>
      <c r="L15428">
        <v>23081081</v>
      </c>
      <c r="M15428">
        <v>4</v>
      </c>
      <c r="P15428" s="29">
        <f t="shared" si="593"/>
        <v>0.5</v>
      </c>
    </row>
    <row r="15429" spans="1:16" hidden="1" x14ac:dyDescent="0.25">
      <c r="A15429">
        <v>197436689</v>
      </c>
      <c r="B15429">
        <v>803401</v>
      </c>
      <c r="C15429" t="s">
        <v>318</v>
      </c>
      <c r="D15429">
        <v>2005099</v>
      </c>
      <c r="E15429" t="s">
        <v>217</v>
      </c>
      <c r="F15429" t="s">
        <v>214</v>
      </c>
      <c r="G15429" t="s">
        <v>215</v>
      </c>
      <c r="H15429">
        <v>2</v>
      </c>
      <c r="I15429">
        <v>2016</v>
      </c>
      <c r="J15429">
        <v>1</v>
      </c>
      <c r="L15429">
        <v>23081376</v>
      </c>
      <c r="M15429">
        <v>4.2</v>
      </c>
      <c r="P15429" s="29">
        <f t="shared" si="593"/>
        <v>0.53333333333333333</v>
      </c>
    </row>
    <row r="15430" spans="1:16" hidden="1" x14ac:dyDescent="0.25">
      <c r="A15430">
        <v>197436689</v>
      </c>
      <c r="B15430">
        <v>803401</v>
      </c>
      <c r="C15430" t="s">
        <v>318</v>
      </c>
      <c r="D15430">
        <v>2005102</v>
      </c>
      <c r="E15430" t="s">
        <v>218</v>
      </c>
      <c r="F15430" t="s">
        <v>214</v>
      </c>
      <c r="G15430" t="s">
        <v>215</v>
      </c>
      <c r="H15430">
        <v>2</v>
      </c>
      <c r="I15430">
        <v>2016</v>
      </c>
      <c r="J15430">
        <v>1</v>
      </c>
      <c r="L15430">
        <v>23081383</v>
      </c>
      <c r="M15430">
        <v>4.4000000000000004</v>
      </c>
      <c r="P15430" s="29">
        <f t="shared" si="593"/>
        <v>0.56666666666666676</v>
      </c>
    </row>
    <row r="15431" spans="1:16" hidden="1" x14ac:dyDescent="0.25">
      <c r="A15431">
        <v>197436689</v>
      </c>
      <c r="B15431">
        <v>803401</v>
      </c>
      <c r="C15431" t="s">
        <v>318</v>
      </c>
      <c r="D15431">
        <v>2021754</v>
      </c>
      <c r="E15431" t="s">
        <v>216</v>
      </c>
      <c r="F15431" t="s">
        <v>214</v>
      </c>
      <c r="G15431" t="s">
        <v>215</v>
      </c>
      <c r="H15431">
        <v>2</v>
      </c>
      <c r="I15431">
        <v>2016</v>
      </c>
      <c r="J15431">
        <v>1</v>
      </c>
      <c r="L15431">
        <v>23081097</v>
      </c>
      <c r="M15431">
        <v>4</v>
      </c>
      <c r="P15431" s="29">
        <f t="shared" si="593"/>
        <v>0.5</v>
      </c>
    </row>
    <row r="15432" spans="1:16" hidden="1" x14ac:dyDescent="0.25">
      <c r="A15432">
        <v>197436689</v>
      </c>
      <c r="B15432">
        <v>803401</v>
      </c>
      <c r="C15432" t="s">
        <v>318</v>
      </c>
      <c r="D15432">
        <v>2005118</v>
      </c>
      <c r="E15432" t="s">
        <v>223</v>
      </c>
      <c r="F15432" t="s">
        <v>214</v>
      </c>
      <c r="G15432" t="s">
        <v>215</v>
      </c>
      <c r="H15432">
        <v>2</v>
      </c>
      <c r="I15432">
        <v>2016</v>
      </c>
      <c r="J15432">
        <v>1</v>
      </c>
      <c r="L15432">
        <v>23081294</v>
      </c>
      <c r="M15432">
        <v>4</v>
      </c>
      <c r="P15432" s="29">
        <f t="shared" si="593"/>
        <v>0.5</v>
      </c>
    </row>
    <row r="15433" spans="1:16" hidden="1" x14ac:dyDescent="0.25">
      <c r="A15433">
        <v>197436689</v>
      </c>
      <c r="B15433">
        <v>803401</v>
      </c>
      <c r="C15433" t="s">
        <v>318</v>
      </c>
      <c r="D15433">
        <v>2004112</v>
      </c>
      <c r="E15433" t="s">
        <v>244</v>
      </c>
      <c r="F15433" t="s">
        <v>214</v>
      </c>
      <c r="G15433" t="s">
        <v>215</v>
      </c>
      <c r="H15433">
        <v>2</v>
      </c>
      <c r="I15433">
        <v>2016</v>
      </c>
      <c r="J15433">
        <v>2</v>
      </c>
      <c r="L15433">
        <v>23085449</v>
      </c>
      <c r="M15433">
        <v>6.3</v>
      </c>
      <c r="P15433" s="29">
        <f t="shared" si="593"/>
        <v>0.8833333333333333</v>
      </c>
    </row>
    <row r="15434" spans="1:16" hidden="1" x14ac:dyDescent="0.25">
      <c r="A15434">
        <v>197436689</v>
      </c>
      <c r="B15434">
        <v>803401</v>
      </c>
      <c r="C15434" t="s">
        <v>318</v>
      </c>
      <c r="D15434">
        <v>2021580</v>
      </c>
      <c r="E15434" t="s">
        <v>241</v>
      </c>
      <c r="F15434" t="s">
        <v>214</v>
      </c>
      <c r="G15434" t="s">
        <v>215</v>
      </c>
      <c r="H15434">
        <v>3</v>
      </c>
      <c r="I15434">
        <v>2016</v>
      </c>
      <c r="J15434">
        <v>2</v>
      </c>
      <c r="L15434">
        <v>23086828</v>
      </c>
      <c r="M15434">
        <v>2.2000000000000002</v>
      </c>
      <c r="P15434" s="29">
        <f t="shared" si="593"/>
        <v>0.20000000000000004</v>
      </c>
    </row>
    <row r="15435" spans="1:16" hidden="1" x14ac:dyDescent="0.25">
      <c r="A15435">
        <v>197436689</v>
      </c>
      <c r="B15435">
        <v>803401</v>
      </c>
      <c r="C15435" t="s">
        <v>318</v>
      </c>
      <c r="D15435">
        <v>2021602</v>
      </c>
      <c r="E15435" t="s">
        <v>242</v>
      </c>
      <c r="F15435" t="s">
        <v>214</v>
      </c>
      <c r="G15435" t="s">
        <v>215</v>
      </c>
      <c r="H15435">
        <v>3</v>
      </c>
      <c r="I15435">
        <v>2016</v>
      </c>
      <c r="J15435">
        <v>2</v>
      </c>
      <c r="L15435">
        <v>23086747</v>
      </c>
      <c r="M15435">
        <v>1.9</v>
      </c>
      <c r="P15435" s="29">
        <f t="shared" si="593"/>
        <v>0.15</v>
      </c>
    </row>
    <row r="15436" spans="1:16" hidden="1" x14ac:dyDescent="0.25">
      <c r="A15436">
        <v>197436689</v>
      </c>
      <c r="B15436">
        <v>803401</v>
      </c>
      <c r="C15436" t="s">
        <v>318</v>
      </c>
      <c r="D15436">
        <v>2021756</v>
      </c>
      <c r="E15436" t="s">
        <v>253</v>
      </c>
      <c r="F15436" t="s">
        <v>214</v>
      </c>
      <c r="G15436" t="s">
        <v>215</v>
      </c>
      <c r="H15436">
        <v>3</v>
      </c>
      <c r="I15436">
        <v>2016</v>
      </c>
      <c r="J15436">
        <v>2</v>
      </c>
      <c r="L15436">
        <v>23086840</v>
      </c>
      <c r="M15436">
        <v>2.8</v>
      </c>
      <c r="P15436" s="29">
        <f t="shared" si="593"/>
        <v>0.3</v>
      </c>
    </row>
    <row r="15437" spans="1:16" hidden="1" x14ac:dyDescent="0.25">
      <c r="A15437">
        <v>197436689</v>
      </c>
      <c r="B15437">
        <v>803401</v>
      </c>
      <c r="C15437" t="s">
        <v>318</v>
      </c>
      <c r="D15437">
        <v>2021763</v>
      </c>
      <c r="E15437" t="s">
        <v>298</v>
      </c>
      <c r="F15437" t="s">
        <v>214</v>
      </c>
      <c r="G15437" t="s">
        <v>215</v>
      </c>
      <c r="H15437">
        <v>3</v>
      </c>
      <c r="I15437">
        <v>2016</v>
      </c>
      <c r="J15437">
        <v>2</v>
      </c>
      <c r="L15437">
        <v>23086845</v>
      </c>
      <c r="M15437">
        <v>3.4</v>
      </c>
      <c r="P15437" s="29">
        <f t="shared" si="593"/>
        <v>0.39999999999999997</v>
      </c>
    </row>
    <row r="15438" spans="1:16" hidden="1" x14ac:dyDescent="0.25">
      <c r="A15438">
        <v>197436689</v>
      </c>
      <c r="B15438">
        <v>803401</v>
      </c>
      <c r="C15438" t="s">
        <v>318</v>
      </c>
      <c r="D15438">
        <v>2005117</v>
      </c>
      <c r="E15438" t="s">
        <v>220</v>
      </c>
      <c r="F15438" t="s">
        <v>214</v>
      </c>
      <c r="G15438" t="s">
        <v>215</v>
      </c>
      <c r="H15438">
        <v>3</v>
      </c>
      <c r="I15438">
        <v>2016</v>
      </c>
      <c r="J15438">
        <v>2</v>
      </c>
      <c r="L15438">
        <v>23088410</v>
      </c>
      <c r="M15438">
        <v>2.9</v>
      </c>
      <c r="P15438" s="29">
        <f t="shared" si="593"/>
        <v>0.31666666666666665</v>
      </c>
    </row>
    <row r="15439" spans="1:16" hidden="1" x14ac:dyDescent="0.25">
      <c r="A15439">
        <v>197436689</v>
      </c>
      <c r="B15439">
        <v>803401</v>
      </c>
      <c r="C15439" t="s">
        <v>318</v>
      </c>
      <c r="D15439">
        <v>2004098</v>
      </c>
      <c r="E15439" t="s">
        <v>213</v>
      </c>
      <c r="F15439" t="s">
        <v>214</v>
      </c>
      <c r="G15439" t="s">
        <v>215</v>
      </c>
      <c r="H15439">
        <v>2</v>
      </c>
      <c r="I15439">
        <v>2016</v>
      </c>
      <c r="J15439">
        <v>2</v>
      </c>
      <c r="L15439">
        <v>23084848</v>
      </c>
      <c r="M15439">
        <v>4.5999999999999996</v>
      </c>
      <c r="P15439" s="29">
        <f t="shared" si="593"/>
        <v>0.6</v>
      </c>
    </row>
    <row r="15440" spans="1:16" hidden="1" x14ac:dyDescent="0.25">
      <c r="A15440">
        <v>197436689</v>
      </c>
      <c r="B15440">
        <v>803401</v>
      </c>
      <c r="C15440" t="s">
        <v>318</v>
      </c>
      <c r="D15440">
        <v>2004116</v>
      </c>
      <c r="E15440" t="s">
        <v>229</v>
      </c>
      <c r="F15440" t="s">
        <v>214</v>
      </c>
      <c r="G15440" t="s">
        <v>215</v>
      </c>
      <c r="H15440">
        <v>4</v>
      </c>
      <c r="I15440">
        <v>2016</v>
      </c>
      <c r="J15440">
        <v>2</v>
      </c>
      <c r="L15440">
        <v>23085555</v>
      </c>
      <c r="P15440" s="29" t="str">
        <f t="shared" si="593"/>
        <v>DRP</v>
      </c>
    </row>
    <row r="15441" spans="1:16" hidden="1" x14ac:dyDescent="0.25">
      <c r="A15441">
        <v>197436689</v>
      </c>
      <c r="B15441">
        <v>803401</v>
      </c>
      <c r="C15441" t="s">
        <v>318</v>
      </c>
      <c r="D15441">
        <v>2021580</v>
      </c>
      <c r="E15441" t="s">
        <v>241</v>
      </c>
      <c r="F15441" t="s">
        <v>214</v>
      </c>
      <c r="G15441" t="s">
        <v>215</v>
      </c>
      <c r="H15441">
        <v>4</v>
      </c>
      <c r="I15441">
        <v>2016</v>
      </c>
      <c r="J15441">
        <v>2</v>
      </c>
      <c r="L15441">
        <v>23086826</v>
      </c>
      <c r="P15441" s="29" t="str">
        <f t="shared" si="593"/>
        <v>DRP</v>
      </c>
    </row>
    <row r="15442" spans="1:16" hidden="1" x14ac:dyDescent="0.25">
      <c r="A15442">
        <v>197436689</v>
      </c>
      <c r="B15442">
        <v>803401</v>
      </c>
      <c r="C15442" t="s">
        <v>318</v>
      </c>
      <c r="D15442">
        <v>2021580</v>
      </c>
      <c r="E15442" t="s">
        <v>241</v>
      </c>
      <c r="F15442" t="s">
        <v>214</v>
      </c>
      <c r="G15442" t="s">
        <v>215</v>
      </c>
      <c r="H15442">
        <v>4</v>
      </c>
      <c r="I15442">
        <v>2016</v>
      </c>
      <c r="J15442">
        <v>2</v>
      </c>
      <c r="L15442">
        <v>23086827</v>
      </c>
      <c r="P15442" s="29" t="str">
        <f t="shared" si="593"/>
        <v>DRP</v>
      </c>
    </row>
    <row r="15443" spans="1:16" hidden="1" x14ac:dyDescent="0.25">
      <c r="A15443">
        <v>197436689</v>
      </c>
      <c r="B15443">
        <v>803401</v>
      </c>
      <c r="C15443" t="s">
        <v>318</v>
      </c>
      <c r="D15443">
        <v>2021763</v>
      </c>
      <c r="E15443" t="s">
        <v>298</v>
      </c>
      <c r="F15443" t="s">
        <v>214</v>
      </c>
      <c r="G15443" t="s">
        <v>215</v>
      </c>
      <c r="H15443">
        <v>2</v>
      </c>
      <c r="I15443">
        <v>2017</v>
      </c>
      <c r="J15443">
        <v>1</v>
      </c>
      <c r="L15443">
        <v>23091986</v>
      </c>
      <c r="M15443">
        <v>4.3</v>
      </c>
      <c r="P15443" s="29">
        <f t="shared" si="593"/>
        <v>0.54999999999999993</v>
      </c>
    </row>
    <row r="15444" spans="1:16" hidden="1" x14ac:dyDescent="0.25">
      <c r="A15444">
        <v>197436689</v>
      </c>
      <c r="B15444">
        <v>803401</v>
      </c>
      <c r="C15444" t="s">
        <v>318</v>
      </c>
      <c r="D15444">
        <v>2021580</v>
      </c>
      <c r="E15444" t="s">
        <v>241</v>
      </c>
      <c r="F15444" t="s">
        <v>214</v>
      </c>
      <c r="G15444" t="s">
        <v>215</v>
      </c>
      <c r="H15444">
        <v>3</v>
      </c>
      <c r="I15444">
        <v>2017</v>
      </c>
      <c r="J15444">
        <v>1</v>
      </c>
      <c r="L15444">
        <v>23093919</v>
      </c>
      <c r="M15444">
        <v>2.8</v>
      </c>
      <c r="P15444" s="29">
        <f t="shared" si="593"/>
        <v>0.3</v>
      </c>
    </row>
    <row r="15445" spans="1:16" hidden="1" x14ac:dyDescent="0.25">
      <c r="A15445">
        <v>197436689</v>
      </c>
      <c r="B15445">
        <v>803401</v>
      </c>
      <c r="C15445" t="s">
        <v>318</v>
      </c>
      <c r="D15445">
        <v>2021756</v>
      </c>
      <c r="E15445" t="s">
        <v>253</v>
      </c>
      <c r="F15445" t="s">
        <v>214</v>
      </c>
      <c r="G15445" t="s">
        <v>215</v>
      </c>
      <c r="H15445">
        <v>3</v>
      </c>
      <c r="I15445">
        <v>2017</v>
      </c>
      <c r="J15445">
        <v>1</v>
      </c>
      <c r="L15445">
        <v>23092931</v>
      </c>
      <c r="M15445">
        <v>3.1</v>
      </c>
      <c r="P15445" s="29">
        <f t="shared" si="593"/>
        <v>0.35000000000000003</v>
      </c>
    </row>
    <row r="15446" spans="1:16" hidden="1" x14ac:dyDescent="0.25">
      <c r="A15446">
        <v>197436689</v>
      </c>
      <c r="B15446">
        <v>803401</v>
      </c>
      <c r="C15446" t="s">
        <v>318</v>
      </c>
      <c r="D15446">
        <v>2021602</v>
      </c>
      <c r="E15446" t="s">
        <v>242</v>
      </c>
      <c r="F15446" t="s">
        <v>214</v>
      </c>
      <c r="G15446" t="s">
        <v>215</v>
      </c>
      <c r="H15446">
        <v>3</v>
      </c>
      <c r="I15446">
        <v>2017</v>
      </c>
      <c r="J15446">
        <v>1</v>
      </c>
      <c r="L15446">
        <v>23092928</v>
      </c>
      <c r="M15446">
        <v>1.3</v>
      </c>
      <c r="P15446" s="29">
        <f t="shared" si="593"/>
        <v>5.000000000000001E-2</v>
      </c>
    </row>
    <row r="15447" spans="1:16" hidden="1" x14ac:dyDescent="0.25">
      <c r="A15447">
        <v>197436689</v>
      </c>
      <c r="B15447">
        <v>803401</v>
      </c>
      <c r="C15447" t="s">
        <v>318</v>
      </c>
      <c r="D15447">
        <v>2005117</v>
      </c>
      <c r="E15447" t="s">
        <v>220</v>
      </c>
      <c r="F15447" t="s">
        <v>214</v>
      </c>
      <c r="G15447" t="s">
        <v>215</v>
      </c>
      <c r="H15447">
        <v>2</v>
      </c>
      <c r="I15447">
        <v>2017</v>
      </c>
      <c r="J15447">
        <v>1</v>
      </c>
      <c r="L15447">
        <v>23091395</v>
      </c>
      <c r="M15447">
        <v>4.7</v>
      </c>
      <c r="P15447" s="29">
        <f t="shared" si="593"/>
        <v>0.6166666666666667</v>
      </c>
    </row>
    <row r="15448" spans="1:16" hidden="1" x14ac:dyDescent="0.25">
      <c r="A15448">
        <v>197436689</v>
      </c>
      <c r="B15448">
        <v>803401</v>
      </c>
      <c r="C15448" t="s">
        <v>318</v>
      </c>
      <c r="D15448">
        <v>2004099</v>
      </c>
      <c r="E15448" t="s">
        <v>245</v>
      </c>
      <c r="F15448" t="s">
        <v>214</v>
      </c>
      <c r="G15448" t="s">
        <v>215</v>
      </c>
      <c r="H15448">
        <v>2</v>
      </c>
      <c r="I15448">
        <v>2017</v>
      </c>
      <c r="J15448">
        <v>1</v>
      </c>
      <c r="L15448">
        <v>23092379</v>
      </c>
      <c r="M15448">
        <v>4</v>
      </c>
      <c r="P15448" s="29">
        <f t="shared" si="593"/>
        <v>0.5</v>
      </c>
    </row>
    <row r="15449" spans="1:16" hidden="1" x14ac:dyDescent="0.25">
      <c r="A15449">
        <v>197436689</v>
      </c>
      <c r="B15449">
        <v>803401</v>
      </c>
      <c r="C15449" t="s">
        <v>318</v>
      </c>
      <c r="D15449">
        <v>2005131</v>
      </c>
      <c r="E15449" t="s">
        <v>228</v>
      </c>
      <c r="F15449" t="s">
        <v>214</v>
      </c>
      <c r="G15449" t="s">
        <v>215</v>
      </c>
      <c r="H15449">
        <v>2</v>
      </c>
      <c r="I15449">
        <v>2017</v>
      </c>
      <c r="J15449">
        <v>2</v>
      </c>
      <c r="L15449">
        <v>23097528</v>
      </c>
      <c r="M15449">
        <v>5.2</v>
      </c>
      <c r="P15449" s="29">
        <f t="shared" si="593"/>
        <v>0.70000000000000007</v>
      </c>
    </row>
    <row r="15450" spans="1:16" hidden="1" x14ac:dyDescent="0.25">
      <c r="A15450">
        <v>197436689</v>
      </c>
      <c r="B15450">
        <v>803401</v>
      </c>
      <c r="C15450" t="s">
        <v>318</v>
      </c>
      <c r="D15450">
        <v>2004116</v>
      </c>
      <c r="E15450" t="s">
        <v>229</v>
      </c>
      <c r="F15450" t="s">
        <v>214</v>
      </c>
      <c r="G15450" t="s">
        <v>215</v>
      </c>
      <c r="H15450">
        <v>2</v>
      </c>
      <c r="I15450">
        <v>2017</v>
      </c>
      <c r="J15450">
        <v>2</v>
      </c>
      <c r="L15450">
        <v>23098582</v>
      </c>
      <c r="M15450">
        <v>4.7</v>
      </c>
      <c r="P15450" s="29">
        <f t="shared" si="593"/>
        <v>0.6166666666666667</v>
      </c>
    </row>
    <row r="15451" spans="1:16" hidden="1" x14ac:dyDescent="0.25">
      <c r="A15451">
        <v>197436689</v>
      </c>
      <c r="B15451">
        <v>803401</v>
      </c>
      <c r="C15451" t="s">
        <v>318</v>
      </c>
      <c r="D15451">
        <v>2021580</v>
      </c>
      <c r="E15451" t="s">
        <v>241</v>
      </c>
      <c r="F15451" t="s">
        <v>214</v>
      </c>
      <c r="G15451" t="s">
        <v>215</v>
      </c>
      <c r="H15451">
        <v>3</v>
      </c>
      <c r="I15451">
        <v>2017</v>
      </c>
      <c r="J15451">
        <v>2</v>
      </c>
      <c r="L15451">
        <v>23101084</v>
      </c>
      <c r="M15451" t="s">
        <v>221</v>
      </c>
      <c r="P15451" s="29" t="str">
        <f t="shared" si="593"/>
        <v>BAD</v>
      </c>
    </row>
    <row r="15452" spans="1:16" hidden="1" x14ac:dyDescent="0.25">
      <c r="A15452">
        <v>197436689</v>
      </c>
      <c r="B15452">
        <v>803401</v>
      </c>
      <c r="C15452" t="s">
        <v>318</v>
      </c>
      <c r="D15452">
        <v>2021602</v>
      </c>
      <c r="E15452" t="s">
        <v>242</v>
      </c>
      <c r="F15452" t="s">
        <v>214</v>
      </c>
      <c r="G15452" t="s">
        <v>215</v>
      </c>
      <c r="H15452">
        <v>3</v>
      </c>
      <c r="I15452">
        <v>2017</v>
      </c>
      <c r="J15452">
        <v>2</v>
      </c>
      <c r="L15452">
        <v>23101093</v>
      </c>
      <c r="M15452" t="s">
        <v>221</v>
      </c>
      <c r="P15452" s="29" t="str">
        <f t="shared" si="593"/>
        <v>BAD</v>
      </c>
    </row>
    <row r="15453" spans="1:16" hidden="1" x14ac:dyDescent="0.25">
      <c r="A15453">
        <v>197436689</v>
      </c>
      <c r="B15453">
        <v>803401</v>
      </c>
      <c r="C15453" t="s">
        <v>318</v>
      </c>
      <c r="D15453">
        <v>2021756</v>
      </c>
      <c r="E15453" t="s">
        <v>253</v>
      </c>
      <c r="F15453" t="s">
        <v>214</v>
      </c>
      <c r="G15453" t="s">
        <v>215</v>
      </c>
      <c r="H15453">
        <v>3</v>
      </c>
      <c r="I15453">
        <v>2017</v>
      </c>
      <c r="J15453">
        <v>2</v>
      </c>
      <c r="L15453">
        <v>23101177</v>
      </c>
      <c r="M15453" t="s">
        <v>221</v>
      </c>
      <c r="P15453" s="29" t="str">
        <f t="shared" si="593"/>
        <v>BAD</v>
      </c>
    </row>
    <row r="15454" spans="1:16" hidden="1" x14ac:dyDescent="0.25">
      <c r="A15454">
        <v>197436689</v>
      </c>
      <c r="B15454">
        <v>803401</v>
      </c>
      <c r="C15454" t="s">
        <v>318</v>
      </c>
      <c r="D15454">
        <v>2004591</v>
      </c>
      <c r="E15454" t="s">
        <v>271</v>
      </c>
      <c r="F15454" t="s">
        <v>214</v>
      </c>
      <c r="G15454" t="s">
        <v>215</v>
      </c>
      <c r="H15454">
        <v>4</v>
      </c>
      <c r="I15454">
        <v>2017</v>
      </c>
      <c r="J15454">
        <v>2</v>
      </c>
      <c r="L15454">
        <v>23097625</v>
      </c>
      <c r="P15454" s="29" t="str">
        <f t="shared" si="593"/>
        <v>DRP</v>
      </c>
    </row>
    <row r="15455" spans="1:16" hidden="1" x14ac:dyDescent="0.25">
      <c r="A15455">
        <v>197436689</v>
      </c>
      <c r="B15455">
        <v>803401</v>
      </c>
      <c r="C15455" t="s">
        <v>318</v>
      </c>
      <c r="D15455">
        <v>2004587</v>
      </c>
      <c r="E15455" t="s">
        <v>288</v>
      </c>
      <c r="F15455" t="s">
        <v>214</v>
      </c>
      <c r="G15455" t="s">
        <v>215</v>
      </c>
      <c r="H15455">
        <v>4</v>
      </c>
      <c r="I15455">
        <v>2017</v>
      </c>
      <c r="J15455">
        <v>2</v>
      </c>
      <c r="L15455">
        <v>23100814</v>
      </c>
      <c r="P15455" s="29" t="str">
        <f t="shared" si="593"/>
        <v>DRP</v>
      </c>
    </row>
    <row r="15456" spans="1:16" hidden="1" x14ac:dyDescent="0.25">
      <c r="A15456">
        <v>197443324</v>
      </c>
      <c r="B15456">
        <v>803407</v>
      </c>
      <c r="C15456" t="s">
        <v>317</v>
      </c>
      <c r="D15456">
        <v>2005118</v>
      </c>
      <c r="E15456" t="s">
        <v>223</v>
      </c>
      <c r="F15456" t="s">
        <v>214</v>
      </c>
      <c r="G15456" t="s">
        <v>215</v>
      </c>
      <c r="H15456">
        <v>2</v>
      </c>
      <c r="I15456">
        <v>2016</v>
      </c>
      <c r="J15456">
        <v>1</v>
      </c>
      <c r="L15456">
        <v>23081297</v>
      </c>
      <c r="M15456">
        <v>4.2</v>
      </c>
      <c r="P15456" s="29">
        <f t="shared" si="593"/>
        <v>0.53333333333333333</v>
      </c>
    </row>
    <row r="15457" spans="1:16" hidden="1" x14ac:dyDescent="0.25">
      <c r="A15457">
        <v>197443324</v>
      </c>
      <c r="B15457">
        <v>803407</v>
      </c>
      <c r="C15457" t="s">
        <v>317</v>
      </c>
      <c r="D15457">
        <v>2021754</v>
      </c>
      <c r="E15457" t="s">
        <v>216</v>
      </c>
      <c r="F15457" t="s">
        <v>214</v>
      </c>
      <c r="G15457" t="s">
        <v>215</v>
      </c>
      <c r="H15457">
        <v>2</v>
      </c>
      <c r="I15457">
        <v>2016</v>
      </c>
      <c r="J15457">
        <v>1</v>
      </c>
      <c r="L15457">
        <v>23081132</v>
      </c>
      <c r="M15457">
        <v>4</v>
      </c>
      <c r="P15457" s="29">
        <f t="shared" si="593"/>
        <v>0.5</v>
      </c>
    </row>
    <row r="15458" spans="1:16" hidden="1" x14ac:dyDescent="0.25">
      <c r="A15458">
        <v>197443324</v>
      </c>
      <c r="B15458">
        <v>803407</v>
      </c>
      <c r="C15458" t="s">
        <v>317</v>
      </c>
      <c r="D15458">
        <v>2005102</v>
      </c>
      <c r="E15458" t="s">
        <v>218</v>
      </c>
      <c r="F15458" t="s">
        <v>214</v>
      </c>
      <c r="G15458" t="s">
        <v>215</v>
      </c>
      <c r="H15458">
        <v>2</v>
      </c>
      <c r="I15458">
        <v>2016</v>
      </c>
      <c r="J15458">
        <v>1</v>
      </c>
      <c r="L15458">
        <v>23081364</v>
      </c>
      <c r="M15458">
        <v>5.0999999999999996</v>
      </c>
      <c r="P15458" s="29">
        <f t="shared" si="593"/>
        <v>0.68333333333333324</v>
      </c>
    </row>
    <row r="15459" spans="1:16" hidden="1" x14ac:dyDescent="0.25">
      <c r="A15459">
        <v>197443324</v>
      </c>
      <c r="B15459">
        <v>803407</v>
      </c>
      <c r="C15459" t="s">
        <v>317</v>
      </c>
      <c r="D15459">
        <v>2005099</v>
      </c>
      <c r="E15459" t="s">
        <v>217</v>
      </c>
      <c r="F15459" t="s">
        <v>214</v>
      </c>
      <c r="G15459" t="s">
        <v>215</v>
      </c>
      <c r="H15459">
        <v>2</v>
      </c>
      <c r="I15459">
        <v>2016</v>
      </c>
      <c r="J15459">
        <v>1</v>
      </c>
      <c r="L15459">
        <v>23081379</v>
      </c>
      <c r="M15459">
        <v>5.3</v>
      </c>
      <c r="P15459" s="29">
        <f t="shared" si="593"/>
        <v>0.71666666666666667</v>
      </c>
    </row>
    <row r="15460" spans="1:16" hidden="1" x14ac:dyDescent="0.25">
      <c r="A15460">
        <v>197443324</v>
      </c>
      <c r="B15460">
        <v>803407</v>
      </c>
      <c r="C15460" t="s">
        <v>317</v>
      </c>
      <c r="D15460">
        <v>2021600</v>
      </c>
      <c r="E15460" t="s">
        <v>219</v>
      </c>
      <c r="F15460" t="s">
        <v>214</v>
      </c>
      <c r="G15460" t="s">
        <v>215</v>
      </c>
      <c r="H15460">
        <v>2</v>
      </c>
      <c r="I15460">
        <v>2016</v>
      </c>
      <c r="J15460">
        <v>1</v>
      </c>
      <c r="L15460">
        <v>23081087</v>
      </c>
      <c r="M15460">
        <v>4.3</v>
      </c>
      <c r="P15460" s="29">
        <f t="shared" si="593"/>
        <v>0.54999999999999993</v>
      </c>
    </row>
    <row r="15461" spans="1:16" hidden="1" x14ac:dyDescent="0.25">
      <c r="A15461">
        <v>197443324</v>
      </c>
      <c r="B15461">
        <v>803407</v>
      </c>
      <c r="C15461" t="s">
        <v>317</v>
      </c>
      <c r="D15461">
        <v>2004098</v>
      </c>
      <c r="E15461" t="s">
        <v>213</v>
      </c>
      <c r="F15461" t="s">
        <v>214</v>
      </c>
      <c r="G15461" t="s">
        <v>215</v>
      </c>
      <c r="H15461">
        <v>2</v>
      </c>
      <c r="I15461">
        <v>2016</v>
      </c>
      <c r="J15461">
        <v>1</v>
      </c>
      <c r="L15461">
        <v>23078142</v>
      </c>
      <c r="M15461">
        <v>6.6</v>
      </c>
      <c r="P15461" s="29">
        <f t="shared" si="593"/>
        <v>0.93333333333333324</v>
      </c>
    </row>
    <row r="15462" spans="1:16" hidden="1" x14ac:dyDescent="0.25">
      <c r="A15462">
        <v>197443324</v>
      </c>
      <c r="B15462">
        <v>803407</v>
      </c>
      <c r="C15462" t="s">
        <v>317</v>
      </c>
      <c r="D15462">
        <v>2005131</v>
      </c>
      <c r="E15462" t="s">
        <v>228</v>
      </c>
      <c r="F15462" t="s">
        <v>214</v>
      </c>
      <c r="G15462" t="s">
        <v>215</v>
      </c>
      <c r="H15462">
        <v>4</v>
      </c>
      <c r="I15462">
        <v>2016</v>
      </c>
      <c r="J15462">
        <v>2</v>
      </c>
      <c r="L15462">
        <v>23086517</v>
      </c>
      <c r="P15462" s="29" t="str">
        <f t="shared" si="593"/>
        <v>DRP</v>
      </c>
    </row>
    <row r="15463" spans="1:16" hidden="1" x14ac:dyDescent="0.25">
      <c r="A15463">
        <v>197443324</v>
      </c>
      <c r="B15463">
        <v>803407</v>
      </c>
      <c r="C15463" t="s">
        <v>317</v>
      </c>
      <c r="D15463">
        <v>2004116</v>
      </c>
      <c r="E15463" t="s">
        <v>229</v>
      </c>
      <c r="F15463" t="s">
        <v>214</v>
      </c>
      <c r="G15463" t="s">
        <v>215</v>
      </c>
      <c r="H15463">
        <v>4</v>
      </c>
      <c r="I15463">
        <v>2016</v>
      </c>
      <c r="J15463">
        <v>2</v>
      </c>
      <c r="L15463">
        <v>23085551</v>
      </c>
      <c r="P15463" s="29" t="str">
        <f t="shared" si="593"/>
        <v>DRP</v>
      </c>
    </row>
    <row r="15464" spans="1:16" hidden="1" x14ac:dyDescent="0.25">
      <c r="A15464">
        <v>197443324</v>
      </c>
      <c r="B15464">
        <v>803407</v>
      </c>
      <c r="C15464" t="s">
        <v>317</v>
      </c>
      <c r="D15464">
        <v>2004112</v>
      </c>
      <c r="E15464" t="s">
        <v>244</v>
      </c>
      <c r="F15464" t="s">
        <v>214</v>
      </c>
      <c r="G15464" t="s">
        <v>215</v>
      </c>
      <c r="H15464">
        <v>2</v>
      </c>
      <c r="I15464">
        <v>2016</v>
      </c>
      <c r="J15464">
        <v>2</v>
      </c>
      <c r="L15464">
        <v>23085512</v>
      </c>
      <c r="M15464">
        <v>4</v>
      </c>
      <c r="P15464" s="29">
        <f t="shared" si="593"/>
        <v>0.5</v>
      </c>
    </row>
    <row r="15465" spans="1:16" hidden="1" x14ac:dyDescent="0.25">
      <c r="A15465">
        <v>197443324</v>
      </c>
      <c r="B15465">
        <v>803407</v>
      </c>
      <c r="C15465" t="s">
        <v>317</v>
      </c>
      <c r="D15465">
        <v>2021580</v>
      </c>
      <c r="E15465" t="s">
        <v>241</v>
      </c>
      <c r="F15465" t="s">
        <v>214</v>
      </c>
      <c r="G15465" t="s">
        <v>215</v>
      </c>
      <c r="H15465">
        <v>2</v>
      </c>
      <c r="I15465">
        <v>2016</v>
      </c>
      <c r="J15465">
        <v>2</v>
      </c>
      <c r="L15465">
        <v>23086825</v>
      </c>
      <c r="M15465">
        <v>4</v>
      </c>
      <c r="P15465" s="29">
        <f t="shared" si="593"/>
        <v>0.5</v>
      </c>
    </row>
    <row r="15466" spans="1:16" hidden="1" x14ac:dyDescent="0.25">
      <c r="A15466">
        <v>197443324</v>
      </c>
      <c r="B15466">
        <v>803407</v>
      </c>
      <c r="C15466" t="s">
        <v>317</v>
      </c>
      <c r="D15466">
        <v>2021602</v>
      </c>
      <c r="E15466" t="s">
        <v>242</v>
      </c>
      <c r="F15466" t="s">
        <v>214</v>
      </c>
      <c r="G15466" t="s">
        <v>215</v>
      </c>
      <c r="H15466">
        <v>3</v>
      </c>
      <c r="I15466">
        <v>2016</v>
      </c>
      <c r="J15466">
        <v>2</v>
      </c>
      <c r="L15466">
        <v>23086746</v>
      </c>
      <c r="M15466">
        <v>3.1</v>
      </c>
      <c r="P15466" s="29">
        <f t="shared" si="593"/>
        <v>0.35000000000000003</v>
      </c>
    </row>
    <row r="15467" spans="1:16" hidden="1" x14ac:dyDescent="0.25">
      <c r="A15467">
        <v>197443324</v>
      </c>
      <c r="B15467">
        <v>803407</v>
      </c>
      <c r="C15467" t="s">
        <v>317</v>
      </c>
      <c r="D15467">
        <v>2021756</v>
      </c>
      <c r="E15467" t="s">
        <v>253</v>
      </c>
      <c r="F15467" t="s">
        <v>214</v>
      </c>
      <c r="G15467" t="s">
        <v>215</v>
      </c>
      <c r="H15467">
        <v>3</v>
      </c>
      <c r="I15467">
        <v>2016</v>
      </c>
      <c r="J15467">
        <v>2</v>
      </c>
      <c r="L15467">
        <v>23086833</v>
      </c>
      <c r="M15467">
        <v>2.4</v>
      </c>
      <c r="P15467" s="29">
        <f t="shared" si="593"/>
        <v>0.23333333333333331</v>
      </c>
    </row>
    <row r="15468" spans="1:16" hidden="1" x14ac:dyDescent="0.25">
      <c r="A15468">
        <v>197443324</v>
      </c>
      <c r="B15468">
        <v>803407</v>
      </c>
      <c r="C15468" t="s">
        <v>317</v>
      </c>
      <c r="D15468">
        <v>2005117</v>
      </c>
      <c r="E15468" t="s">
        <v>220</v>
      </c>
      <c r="F15468" t="s">
        <v>214</v>
      </c>
      <c r="G15468" t="s">
        <v>215</v>
      </c>
      <c r="H15468">
        <v>2</v>
      </c>
      <c r="I15468">
        <v>2016</v>
      </c>
      <c r="J15468">
        <v>2</v>
      </c>
      <c r="L15468">
        <v>23084475</v>
      </c>
      <c r="M15468">
        <v>5.5</v>
      </c>
      <c r="P15468" s="29">
        <f t="shared" si="593"/>
        <v>0.75</v>
      </c>
    </row>
    <row r="15469" spans="1:16" hidden="1" x14ac:dyDescent="0.25">
      <c r="A15469">
        <v>197443324</v>
      </c>
      <c r="B15469">
        <v>803407</v>
      </c>
      <c r="C15469" t="s">
        <v>317</v>
      </c>
      <c r="D15469">
        <v>2021763</v>
      </c>
      <c r="E15469" t="s">
        <v>298</v>
      </c>
      <c r="F15469" t="s">
        <v>214</v>
      </c>
      <c r="G15469" t="s">
        <v>215</v>
      </c>
      <c r="H15469">
        <v>2</v>
      </c>
      <c r="I15469">
        <v>2016</v>
      </c>
      <c r="J15469">
        <v>2</v>
      </c>
      <c r="L15469">
        <v>23086847</v>
      </c>
      <c r="M15469">
        <v>4.4000000000000004</v>
      </c>
      <c r="P15469" s="29">
        <f t="shared" si="593"/>
        <v>0.56666666666666676</v>
      </c>
    </row>
    <row r="15470" spans="1:16" hidden="1" x14ac:dyDescent="0.25">
      <c r="A15470">
        <v>197443596</v>
      </c>
      <c r="B15470">
        <v>803401</v>
      </c>
      <c r="C15470" t="s">
        <v>318</v>
      </c>
      <c r="D15470">
        <v>2005099</v>
      </c>
      <c r="E15470" t="s">
        <v>217</v>
      </c>
      <c r="F15470" t="s">
        <v>214</v>
      </c>
      <c r="G15470" t="s">
        <v>215</v>
      </c>
      <c r="H15470">
        <v>3</v>
      </c>
      <c r="I15470">
        <v>2016</v>
      </c>
      <c r="J15470">
        <v>1</v>
      </c>
      <c r="L15470">
        <v>23081375</v>
      </c>
      <c r="M15470">
        <v>3.2</v>
      </c>
      <c r="P15470" s="29">
        <f t="shared" si="593"/>
        <v>0.3666666666666667</v>
      </c>
    </row>
    <row r="15471" spans="1:16" hidden="1" x14ac:dyDescent="0.25">
      <c r="A15471">
        <v>197443596</v>
      </c>
      <c r="B15471">
        <v>803401</v>
      </c>
      <c r="C15471" t="s">
        <v>318</v>
      </c>
      <c r="D15471">
        <v>2021600</v>
      </c>
      <c r="E15471" t="s">
        <v>219</v>
      </c>
      <c r="F15471" t="s">
        <v>214</v>
      </c>
      <c r="G15471" t="s">
        <v>215</v>
      </c>
      <c r="H15471">
        <v>3</v>
      </c>
      <c r="I15471">
        <v>2016</v>
      </c>
      <c r="J15471">
        <v>1</v>
      </c>
      <c r="L15471">
        <v>23081079</v>
      </c>
      <c r="M15471">
        <v>3.1</v>
      </c>
      <c r="P15471" s="29">
        <f t="shared" si="593"/>
        <v>0.35000000000000003</v>
      </c>
    </row>
    <row r="15472" spans="1:16" hidden="1" x14ac:dyDescent="0.25">
      <c r="A15472">
        <v>197443596</v>
      </c>
      <c r="B15472">
        <v>803401</v>
      </c>
      <c r="C15472" t="s">
        <v>318</v>
      </c>
      <c r="D15472">
        <v>2004098</v>
      </c>
      <c r="E15472" t="s">
        <v>213</v>
      </c>
      <c r="F15472" t="s">
        <v>214</v>
      </c>
      <c r="G15472" t="s">
        <v>215</v>
      </c>
      <c r="H15472">
        <v>3</v>
      </c>
      <c r="I15472">
        <v>2016</v>
      </c>
      <c r="J15472">
        <v>1</v>
      </c>
      <c r="L15472">
        <v>23081502</v>
      </c>
      <c r="M15472">
        <v>1</v>
      </c>
      <c r="P15472" s="29">
        <f t="shared" si="593"/>
        <v>0</v>
      </c>
    </row>
    <row r="15473" spans="1:16" hidden="1" x14ac:dyDescent="0.25">
      <c r="A15473">
        <v>197443596</v>
      </c>
      <c r="B15473">
        <v>803401</v>
      </c>
      <c r="C15473" t="s">
        <v>318</v>
      </c>
      <c r="D15473">
        <v>2005102</v>
      </c>
      <c r="E15473" t="s">
        <v>218</v>
      </c>
      <c r="F15473" t="s">
        <v>214</v>
      </c>
      <c r="G15473" t="s">
        <v>215</v>
      </c>
      <c r="H15473">
        <v>3</v>
      </c>
      <c r="I15473">
        <v>2016</v>
      </c>
      <c r="J15473">
        <v>1</v>
      </c>
      <c r="L15473">
        <v>23081382</v>
      </c>
      <c r="M15473" t="s">
        <v>221</v>
      </c>
      <c r="P15473" s="29" t="str">
        <f t="shared" si="593"/>
        <v>BAD</v>
      </c>
    </row>
    <row r="15474" spans="1:16" hidden="1" x14ac:dyDescent="0.25">
      <c r="A15474">
        <v>197443596</v>
      </c>
      <c r="B15474">
        <v>803401</v>
      </c>
      <c r="C15474" t="s">
        <v>318</v>
      </c>
      <c r="D15474">
        <v>2021754</v>
      </c>
      <c r="E15474" t="s">
        <v>216</v>
      </c>
      <c r="F15474" t="s">
        <v>214</v>
      </c>
      <c r="G15474" t="s">
        <v>215</v>
      </c>
      <c r="H15474">
        <v>3</v>
      </c>
      <c r="I15474">
        <v>2016</v>
      </c>
      <c r="J15474">
        <v>1</v>
      </c>
      <c r="L15474">
        <v>23081094</v>
      </c>
      <c r="M15474">
        <v>2.6</v>
      </c>
      <c r="P15474" s="29">
        <f t="shared" ref="P15474:P15537" si="594">IF(AND(ISNUMBER(M15474),H15474&lt;&gt;4),(M15474-1)/6,IF(H15474=4,"DRP",IF(AND(H15474=3,M15474="NA"),"BAD",IF(AND(H15474=2),"CVL",IF(AND(H15474=1,ISBLANK(M15474)),"NULL","UNK")))))</f>
        <v>0.26666666666666666</v>
      </c>
    </row>
    <row r="15475" spans="1:16" hidden="1" x14ac:dyDescent="0.25">
      <c r="A15475">
        <v>197443596</v>
      </c>
      <c r="B15475">
        <v>803401</v>
      </c>
      <c r="C15475" t="s">
        <v>318</v>
      </c>
      <c r="D15475">
        <v>2005118</v>
      </c>
      <c r="E15475" t="s">
        <v>223</v>
      </c>
      <c r="F15475" t="s">
        <v>214</v>
      </c>
      <c r="G15475" t="s">
        <v>215</v>
      </c>
      <c r="H15475">
        <v>3</v>
      </c>
      <c r="I15475">
        <v>2016</v>
      </c>
      <c r="J15475">
        <v>1</v>
      </c>
      <c r="L15475">
        <v>23081293</v>
      </c>
      <c r="M15475" t="s">
        <v>221</v>
      </c>
      <c r="P15475" s="29" t="str">
        <f t="shared" si="594"/>
        <v>BAD</v>
      </c>
    </row>
    <row r="15476" spans="1:16" hidden="1" x14ac:dyDescent="0.25">
      <c r="A15476">
        <v>197443596</v>
      </c>
      <c r="B15476">
        <v>803401</v>
      </c>
      <c r="C15476" t="s">
        <v>318</v>
      </c>
      <c r="D15476">
        <v>2005118</v>
      </c>
      <c r="E15476" t="s">
        <v>223</v>
      </c>
      <c r="F15476" t="s">
        <v>214</v>
      </c>
      <c r="G15476" t="s">
        <v>215</v>
      </c>
      <c r="H15476">
        <v>4</v>
      </c>
      <c r="I15476">
        <v>2016</v>
      </c>
      <c r="J15476">
        <v>2</v>
      </c>
      <c r="L15476">
        <v>23086742</v>
      </c>
      <c r="P15476" s="29" t="str">
        <f t="shared" si="594"/>
        <v>DRP</v>
      </c>
    </row>
    <row r="15477" spans="1:16" hidden="1" x14ac:dyDescent="0.25">
      <c r="A15477">
        <v>197443596</v>
      </c>
      <c r="B15477">
        <v>803401</v>
      </c>
      <c r="C15477" t="s">
        <v>318</v>
      </c>
      <c r="D15477">
        <v>2021754</v>
      </c>
      <c r="E15477" t="s">
        <v>216</v>
      </c>
      <c r="F15477" t="s">
        <v>214</v>
      </c>
      <c r="G15477" t="s">
        <v>215</v>
      </c>
      <c r="H15477">
        <v>3</v>
      </c>
      <c r="I15477">
        <v>2016</v>
      </c>
      <c r="J15477">
        <v>2</v>
      </c>
      <c r="L15477">
        <v>23086737</v>
      </c>
      <c r="M15477" t="s">
        <v>221</v>
      </c>
      <c r="P15477" s="29" t="str">
        <f t="shared" si="594"/>
        <v>BAD</v>
      </c>
    </row>
    <row r="15478" spans="1:16" hidden="1" x14ac:dyDescent="0.25">
      <c r="A15478">
        <v>197443596</v>
      </c>
      <c r="B15478">
        <v>803401</v>
      </c>
      <c r="C15478" t="s">
        <v>318</v>
      </c>
      <c r="D15478">
        <v>2021600</v>
      </c>
      <c r="E15478" t="s">
        <v>219</v>
      </c>
      <c r="F15478" t="s">
        <v>214</v>
      </c>
      <c r="G15478" t="s">
        <v>215</v>
      </c>
      <c r="H15478">
        <v>3</v>
      </c>
      <c r="I15478">
        <v>2016</v>
      </c>
      <c r="J15478">
        <v>2</v>
      </c>
      <c r="L15478">
        <v>23086545</v>
      </c>
      <c r="M15478" t="s">
        <v>221</v>
      </c>
      <c r="P15478" s="29" t="str">
        <f t="shared" si="594"/>
        <v>BAD</v>
      </c>
    </row>
    <row r="15479" spans="1:16" hidden="1" x14ac:dyDescent="0.25">
      <c r="A15479">
        <v>197443596</v>
      </c>
      <c r="B15479">
        <v>803401</v>
      </c>
      <c r="C15479" t="s">
        <v>318</v>
      </c>
      <c r="D15479">
        <v>2005118</v>
      </c>
      <c r="E15479" t="s">
        <v>223</v>
      </c>
      <c r="F15479" t="s">
        <v>214</v>
      </c>
      <c r="G15479" t="s">
        <v>215</v>
      </c>
      <c r="H15479">
        <v>3</v>
      </c>
      <c r="I15479">
        <v>2016</v>
      </c>
      <c r="J15479">
        <v>2</v>
      </c>
      <c r="L15479">
        <v>23086744</v>
      </c>
      <c r="M15479" t="s">
        <v>221</v>
      </c>
      <c r="P15479" s="29" t="str">
        <f t="shared" si="594"/>
        <v>BAD</v>
      </c>
    </row>
    <row r="15480" spans="1:16" hidden="1" x14ac:dyDescent="0.25">
      <c r="A15480">
        <v>197443596</v>
      </c>
      <c r="B15480">
        <v>803401</v>
      </c>
      <c r="C15480" t="s">
        <v>318</v>
      </c>
      <c r="D15480">
        <v>2005102</v>
      </c>
      <c r="E15480" t="s">
        <v>218</v>
      </c>
      <c r="F15480" t="s">
        <v>214</v>
      </c>
      <c r="G15480" t="s">
        <v>215</v>
      </c>
      <c r="H15480">
        <v>3</v>
      </c>
      <c r="I15480">
        <v>2016</v>
      </c>
      <c r="J15480">
        <v>2</v>
      </c>
      <c r="L15480">
        <v>23086741</v>
      </c>
      <c r="M15480" t="s">
        <v>221</v>
      </c>
      <c r="P15480" s="29" t="str">
        <f t="shared" si="594"/>
        <v>BAD</v>
      </c>
    </row>
    <row r="15481" spans="1:16" hidden="1" x14ac:dyDescent="0.25">
      <c r="A15481">
        <v>197443596</v>
      </c>
      <c r="B15481">
        <v>803401</v>
      </c>
      <c r="C15481" t="s">
        <v>318</v>
      </c>
      <c r="D15481">
        <v>2005099</v>
      </c>
      <c r="E15481" t="s">
        <v>217</v>
      </c>
      <c r="F15481" t="s">
        <v>214</v>
      </c>
      <c r="G15481" t="s">
        <v>215</v>
      </c>
      <c r="H15481">
        <v>3</v>
      </c>
      <c r="I15481">
        <v>2016</v>
      </c>
      <c r="J15481">
        <v>2</v>
      </c>
      <c r="L15481">
        <v>23086541</v>
      </c>
      <c r="M15481" t="s">
        <v>221</v>
      </c>
      <c r="P15481" s="29" t="str">
        <f t="shared" si="594"/>
        <v>BAD</v>
      </c>
    </row>
    <row r="15482" spans="1:16" hidden="1" x14ac:dyDescent="0.25">
      <c r="A15482">
        <v>197443596</v>
      </c>
      <c r="B15482">
        <v>803401</v>
      </c>
      <c r="C15482" t="s">
        <v>318</v>
      </c>
      <c r="D15482">
        <v>2004098</v>
      </c>
      <c r="E15482" t="s">
        <v>213</v>
      </c>
      <c r="F15482" t="s">
        <v>214</v>
      </c>
      <c r="G15482" t="s">
        <v>215</v>
      </c>
      <c r="H15482">
        <v>3</v>
      </c>
      <c r="I15482">
        <v>2016</v>
      </c>
      <c r="J15482">
        <v>2</v>
      </c>
      <c r="L15482">
        <v>23085305</v>
      </c>
      <c r="M15482" t="s">
        <v>221</v>
      </c>
      <c r="P15482" s="29" t="str">
        <f t="shared" si="594"/>
        <v>BAD</v>
      </c>
    </row>
    <row r="15483" spans="1:16" hidden="1" x14ac:dyDescent="0.25">
      <c r="A15483">
        <v>197458232</v>
      </c>
      <c r="B15483">
        <v>803401</v>
      </c>
      <c r="C15483" t="s">
        <v>318</v>
      </c>
      <c r="D15483">
        <v>2004098</v>
      </c>
      <c r="E15483" t="s">
        <v>213</v>
      </c>
      <c r="F15483" t="s">
        <v>214</v>
      </c>
      <c r="G15483" t="s">
        <v>215</v>
      </c>
      <c r="H15483">
        <v>2</v>
      </c>
      <c r="I15483">
        <v>2016</v>
      </c>
      <c r="J15483">
        <v>1</v>
      </c>
      <c r="L15483">
        <v>23081503</v>
      </c>
      <c r="M15483">
        <v>6.3</v>
      </c>
      <c r="P15483" s="29">
        <f t="shared" si="594"/>
        <v>0.8833333333333333</v>
      </c>
    </row>
    <row r="15484" spans="1:16" hidden="1" x14ac:dyDescent="0.25">
      <c r="A15484">
        <v>197458232</v>
      </c>
      <c r="B15484">
        <v>803401</v>
      </c>
      <c r="C15484" t="s">
        <v>318</v>
      </c>
      <c r="D15484">
        <v>2021600</v>
      </c>
      <c r="E15484" t="s">
        <v>219</v>
      </c>
      <c r="F15484" t="s">
        <v>214</v>
      </c>
      <c r="G15484" t="s">
        <v>215</v>
      </c>
      <c r="H15484">
        <v>2</v>
      </c>
      <c r="I15484">
        <v>2016</v>
      </c>
      <c r="J15484">
        <v>1</v>
      </c>
      <c r="L15484">
        <v>23081078</v>
      </c>
      <c r="M15484">
        <v>4.5999999999999996</v>
      </c>
      <c r="P15484" s="29">
        <f t="shared" si="594"/>
        <v>0.6</v>
      </c>
    </row>
    <row r="15485" spans="1:16" hidden="1" x14ac:dyDescent="0.25">
      <c r="A15485">
        <v>197458232</v>
      </c>
      <c r="B15485">
        <v>803401</v>
      </c>
      <c r="C15485" t="s">
        <v>318</v>
      </c>
      <c r="D15485">
        <v>2005099</v>
      </c>
      <c r="E15485" t="s">
        <v>217</v>
      </c>
      <c r="F15485" t="s">
        <v>214</v>
      </c>
      <c r="G15485" t="s">
        <v>215</v>
      </c>
      <c r="H15485">
        <v>2</v>
      </c>
      <c r="I15485">
        <v>2016</v>
      </c>
      <c r="J15485">
        <v>1</v>
      </c>
      <c r="L15485">
        <v>23081299</v>
      </c>
      <c r="M15485">
        <v>4.3</v>
      </c>
      <c r="P15485" s="29">
        <f t="shared" si="594"/>
        <v>0.54999999999999993</v>
      </c>
    </row>
    <row r="15486" spans="1:16" hidden="1" x14ac:dyDescent="0.25">
      <c r="A15486">
        <v>197458232</v>
      </c>
      <c r="B15486">
        <v>803401</v>
      </c>
      <c r="C15486" t="s">
        <v>318</v>
      </c>
      <c r="D15486">
        <v>2005102</v>
      </c>
      <c r="E15486" t="s">
        <v>218</v>
      </c>
      <c r="F15486" t="s">
        <v>214</v>
      </c>
      <c r="G15486" t="s">
        <v>215</v>
      </c>
      <c r="H15486">
        <v>2</v>
      </c>
      <c r="I15486">
        <v>2016</v>
      </c>
      <c r="J15486">
        <v>1</v>
      </c>
      <c r="L15486">
        <v>23081381</v>
      </c>
      <c r="M15486">
        <v>5</v>
      </c>
      <c r="P15486" s="29">
        <f t="shared" si="594"/>
        <v>0.66666666666666663</v>
      </c>
    </row>
    <row r="15487" spans="1:16" hidden="1" x14ac:dyDescent="0.25">
      <c r="A15487">
        <v>197458232</v>
      </c>
      <c r="B15487">
        <v>803401</v>
      </c>
      <c r="C15487" t="s">
        <v>318</v>
      </c>
      <c r="D15487">
        <v>2021754</v>
      </c>
      <c r="E15487" t="s">
        <v>216</v>
      </c>
      <c r="F15487" t="s">
        <v>214</v>
      </c>
      <c r="G15487" t="s">
        <v>215</v>
      </c>
      <c r="H15487">
        <v>3</v>
      </c>
      <c r="I15487">
        <v>2016</v>
      </c>
      <c r="J15487">
        <v>1</v>
      </c>
      <c r="L15487">
        <v>23081090</v>
      </c>
      <c r="M15487">
        <v>3.4</v>
      </c>
      <c r="P15487" s="29">
        <f t="shared" si="594"/>
        <v>0.39999999999999997</v>
      </c>
    </row>
    <row r="15488" spans="1:16" hidden="1" x14ac:dyDescent="0.25">
      <c r="A15488">
        <v>197458232</v>
      </c>
      <c r="B15488">
        <v>803401</v>
      </c>
      <c r="C15488" t="s">
        <v>318</v>
      </c>
      <c r="D15488">
        <v>2005118</v>
      </c>
      <c r="E15488" t="s">
        <v>223</v>
      </c>
      <c r="F15488" t="s">
        <v>214</v>
      </c>
      <c r="G15488" t="s">
        <v>215</v>
      </c>
      <c r="H15488">
        <v>2</v>
      </c>
      <c r="I15488">
        <v>2016</v>
      </c>
      <c r="J15488">
        <v>1</v>
      </c>
      <c r="L15488">
        <v>23081292</v>
      </c>
      <c r="M15488">
        <v>4.5999999999999996</v>
      </c>
      <c r="P15488" s="29">
        <f t="shared" si="594"/>
        <v>0.6</v>
      </c>
    </row>
    <row r="15489" spans="1:16" hidden="1" x14ac:dyDescent="0.25">
      <c r="A15489">
        <v>197458232</v>
      </c>
      <c r="B15489">
        <v>803401</v>
      </c>
      <c r="C15489" t="s">
        <v>318</v>
      </c>
      <c r="D15489">
        <v>2004112</v>
      </c>
      <c r="E15489" t="s">
        <v>244</v>
      </c>
      <c r="F15489" t="s">
        <v>214</v>
      </c>
      <c r="G15489" t="s">
        <v>215</v>
      </c>
      <c r="H15489">
        <v>2</v>
      </c>
      <c r="I15489">
        <v>2016</v>
      </c>
      <c r="J15489">
        <v>2</v>
      </c>
      <c r="L15489">
        <v>23085502</v>
      </c>
      <c r="M15489">
        <v>5.9</v>
      </c>
      <c r="P15489" s="29">
        <f t="shared" si="594"/>
        <v>0.81666666666666676</v>
      </c>
    </row>
    <row r="15490" spans="1:16" hidden="1" x14ac:dyDescent="0.25">
      <c r="A15490">
        <v>197458232</v>
      </c>
      <c r="B15490">
        <v>803401</v>
      </c>
      <c r="C15490" t="s">
        <v>318</v>
      </c>
      <c r="D15490">
        <v>2004116</v>
      </c>
      <c r="E15490" t="s">
        <v>229</v>
      </c>
      <c r="F15490" t="s">
        <v>214</v>
      </c>
      <c r="G15490" t="s">
        <v>215</v>
      </c>
      <c r="H15490">
        <v>2</v>
      </c>
      <c r="I15490">
        <v>2016</v>
      </c>
      <c r="J15490">
        <v>2</v>
      </c>
      <c r="L15490">
        <v>23085554</v>
      </c>
      <c r="M15490">
        <v>6.4</v>
      </c>
      <c r="P15490" s="29">
        <f t="shared" si="594"/>
        <v>0.9</v>
      </c>
    </row>
    <row r="15491" spans="1:16" hidden="1" x14ac:dyDescent="0.25">
      <c r="A15491">
        <v>197458232</v>
      </c>
      <c r="B15491">
        <v>803401</v>
      </c>
      <c r="C15491" t="s">
        <v>318</v>
      </c>
      <c r="D15491">
        <v>2021580</v>
      </c>
      <c r="E15491" t="s">
        <v>241</v>
      </c>
      <c r="F15491" t="s">
        <v>214</v>
      </c>
      <c r="G15491" t="s">
        <v>215</v>
      </c>
      <c r="H15491">
        <v>3</v>
      </c>
      <c r="I15491">
        <v>2016</v>
      </c>
      <c r="J15491">
        <v>2</v>
      </c>
      <c r="L15491">
        <v>23086825</v>
      </c>
      <c r="M15491">
        <v>2.7</v>
      </c>
      <c r="P15491" s="29">
        <f t="shared" si="594"/>
        <v>0.28333333333333338</v>
      </c>
    </row>
    <row r="15492" spans="1:16" hidden="1" x14ac:dyDescent="0.25">
      <c r="A15492">
        <v>197458232</v>
      </c>
      <c r="B15492">
        <v>803401</v>
      </c>
      <c r="C15492" t="s">
        <v>318</v>
      </c>
      <c r="D15492">
        <v>2021602</v>
      </c>
      <c r="E15492" t="s">
        <v>242</v>
      </c>
      <c r="F15492" t="s">
        <v>214</v>
      </c>
      <c r="G15492" t="s">
        <v>215</v>
      </c>
      <c r="H15492">
        <v>3</v>
      </c>
      <c r="I15492">
        <v>2016</v>
      </c>
      <c r="J15492">
        <v>2</v>
      </c>
      <c r="L15492">
        <v>23086745</v>
      </c>
      <c r="M15492">
        <v>2.7</v>
      </c>
      <c r="P15492" s="29">
        <f t="shared" si="594"/>
        <v>0.28333333333333338</v>
      </c>
    </row>
    <row r="15493" spans="1:16" hidden="1" x14ac:dyDescent="0.25">
      <c r="A15493">
        <v>197458232</v>
      </c>
      <c r="B15493">
        <v>803401</v>
      </c>
      <c r="C15493" t="s">
        <v>318</v>
      </c>
      <c r="D15493">
        <v>2005117</v>
      </c>
      <c r="E15493" t="s">
        <v>220</v>
      </c>
      <c r="F15493" t="s">
        <v>214</v>
      </c>
      <c r="G15493" t="s">
        <v>215</v>
      </c>
      <c r="H15493">
        <v>3</v>
      </c>
      <c r="I15493">
        <v>2016</v>
      </c>
      <c r="J15493">
        <v>2</v>
      </c>
      <c r="L15493">
        <v>23084475</v>
      </c>
      <c r="M15493" t="s">
        <v>221</v>
      </c>
      <c r="P15493" s="29" t="str">
        <f t="shared" si="594"/>
        <v>BAD</v>
      </c>
    </row>
    <row r="15494" spans="1:16" hidden="1" x14ac:dyDescent="0.25">
      <c r="A15494">
        <v>197458232</v>
      </c>
      <c r="B15494">
        <v>803401</v>
      </c>
      <c r="C15494" t="s">
        <v>318</v>
      </c>
      <c r="D15494">
        <v>2021754</v>
      </c>
      <c r="E15494" t="s">
        <v>216</v>
      </c>
      <c r="F15494" t="s">
        <v>214</v>
      </c>
      <c r="G15494" t="s">
        <v>215</v>
      </c>
      <c r="H15494">
        <v>3</v>
      </c>
      <c r="I15494">
        <v>2016</v>
      </c>
      <c r="J15494">
        <v>2</v>
      </c>
      <c r="L15494">
        <v>23086735</v>
      </c>
      <c r="M15494">
        <v>3.6</v>
      </c>
      <c r="P15494" s="29">
        <f t="shared" si="594"/>
        <v>0.43333333333333335</v>
      </c>
    </row>
    <row r="15495" spans="1:16" hidden="1" x14ac:dyDescent="0.25">
      <c r="A15495">
        <v>197458232</v>
      </c>
      <c r="B15495">
        <v>803401</v>
      </c>
      <c r="C15495" t="s">
        <v>318</v>
      </c>
      <c r="D15495">
        <v>2004099</v>
      </c>
      <c r="E15495" t="s">
        <v>245</v>
      </c>
      <c r="F15495" t="s">
        <v>214</v>
      </c>
      <c r="G15495" t="s">
        <v>215</v>
      </c>
      <c r="H15495">
        <v>3</v>
      </c>
      <c r="I15495">
        <v>2017</v>
      </c>
      <c r="J15495">
        <v>1</v>
      </c>
      <c r="L15495">
        <v>23092379</v>
      </c>
      <c r="M15495">
        <v>3.5</v>
      </c>
      <c r="P15495" s="29">
        <f t="shared" si="594"/>
        <v>0.41666666666666669</v>
      </c>
    </row>
    <row r="15496" spans="1:16" hidden="1" x14ac:dyDescent="0.25">
      <c r="A15496">
        <v>197458232</v>
      </c>
      <c r="B15496">
        <v>803401</v>
      </c>
      <c r="C15496" t="s">
        <v>318</v>
      </c>
      <c r="D15496">
        <v>2005131</v>
      </c>
      <c r="E15496" t="s">
        <v>228</v>
      </c>
      <c r="F15496" t="s">
        <v>214</v>
      </c>
      <c r="G15496" t="s">
        <v>215</v>
      </c>
      <c r="H15496">
        <v>2</v>
      </c>
      <c r="I15496">
        <v>2017</v>
      </c>
      <c r="J15496">
        <v>1</v>
      </c>
      <c r="L15496">
        <v>23093316</v>
      </c>
      <c r="M15496">
        <v>5.7</v>
      </c>
      <c r="P15496" s="29">
        <f t="shared" si="594"/>
        <v>0.78333333333333333</v>
      </c>
    </row>
    <row r="15497" spans="1:16" hidden="1" x14ac:dyDescent="0.25">
      <c r="A15497">
        <v>197458232</v>
      </c>
      <c r="B15497">
        <v>803401</v>
      </c>
      <c r="C15497" t="s">
        <v>318</v>
      </c>
      <c r="D15497">
        <v>2005117</v>
      </c>
      <c r="E15497" t="s">
        <v>220</v>
      </c>
      <c r="F15497" t="s">
        <v>214</v>
      </c>
      <c r="G15497" t="s">
        <v>215</v>
      </c>
      <c r="H15497">
        <v>2</v>
      </c>
      <c r="I15497">
        <v>2017</v>
      </c>
      <c r="J15497">
        <v>1</v>
      </c>
      <c r="L15497">
        <v>23091397</v>
      </c>
      <c r="M15497">
        <v>4.0999999999999996</v>
      </c>
      <c r="P15497" s="29">
        <f t="shared" si="594"/>
        <v>0.51666666666666661</v>
      </c>
    </row>
    <row r="15498" spans="1:16" hidden="1" x14ac:dyDescent="0.25">
      <c r="A15498">
        <v>197458232</v>
      </c>
      <c r="B15498">
        <v>803401</v>
      </c>
      <c r="C15498" t="s">
        <v>318</v>
      </c>
      <c r="D15498">
        <v>2021602</v>
      </c>
      <c r="E15498" t="s">
        <v>242</v>
      </c>
      <c r="F15498" t="s">
        <v>214</v>
      </c>
      <c r="G15498" t="s">
        <v>215</v>
      </c>
      <c r="H15498">
        <v>3</v>
      </c>
      <c r="I15498">
        <v>2017</v>
      </c>
      <c r="J15498">
        <v>1</v>
      </c>
      <c r="L15498">
        <v>23095499</v>
      </c>
      <c r="M15498">
        <v>2.9</v>
      </c>
      <c r="P15498" s="29">
        <f t="shared" si="594"/>
        <v>0.31666666666666665</v>
      </c>
    </row>
    <row r="15499" spans="1:16" hidden="1" x14ac:dyDescent="0.25">
      <c r="A15499">
        <v>197458232</v>
      </c>
      <c r="B15499">
        <v>803401</v>
      </c>
      <c r="C15499" t="s">
        <v>318</v>
      </c>
      <c r="D15499">
        <v>2021580</v>
      </c>
      <c r="E15499" t="s">
        <v>241</v>
      </c>
      <c r="F15499" t="s">
        <v>214</v>
      </c>
      <c r="G15499" t="s">
        <v>215</v>
      </c>
      <c r="H15499">
        <v>3</v>
      </c>
      <c r="I15499">
        <v>2017</v>
      </c>
      <c r="J15499">
        <v>1</v>
      </c>
      <c r="L15499">
        <v>23092926</v>
      </c>
      <c r="M15499">
        <v>3.2</v>
      </c>
      <c r="P15499" s="29">
        <f t="shared" si="594"/>
        <v>0.3666666666666667</v>
      </c>
    </row>
    <row r="15500" spans="1:16" hidden="1" x14ac:dyDescent="0.25">
      <c r="A15500">
        <v>197458232</v>
      </c>
      <c r="B15500">
        <v>803401</v>
      </c>
      <c r="C15500" t="s">
        <v>318</v>
      </c>
      <c r="D15500">
        <v>2021754</v>
      </c>
      <c r="E15500" t="s">
        <v>216</v>
      </c>
      <c r="F15500" t="s">
        <v>214</v>
      </c>
      <c r="G15500" t="s">
        <v>215</v>
      </c>
      <c r="H15500">
        <v>2</v>
      </c>
      <c r="I15500">
        <v>2017</v>
      </c>
      <c r="J15500">
        <v>1</v>
      </c>
      <c r="L15500">
        <v>23092909</v>
      </c>
      <c r="M15500">
        <v>4.9000000000000004</v>
      </c>
      <c r="P15500" s="29">
        <f t="shared" si="594"/>
        <v>0.65</v>
      </c>
    </row>
    <row r="15501" spans="1:16" hidden="1" x14ac:dyDescent="0.25">
      <c r="A15501">
        <v>197458232</v>
      </c>
      <c r="B15501">
        <v>803401</v>
      </c>
      <c r="C15501" t="s">
        <v>318</v>
      </c>
      <c r="D15501">
        <v>2019271</v>
      </c>
      <c r="E15501" t="s">
        <v>236</v>
      </c>
      <c r="F15501" t="s">
        <v>214</v>
      </c>
      <c r="G15501" t="s">
        <v>215</v>
      </c>
      <c r="H15501">
        <v>2</v>
      </c>
      <c r="I15501">
        <v>2017</v>
      </c>
      <c r="J15501">
        <v>2</v>
      </c>
      <c r="M15501" t="s">
        <v>232</v>
      </c>
      <c r="N15501" t="s">
        <v>231</v>
      </c>
      <c r="P15501" s="29" t="str">
        <f t="shared" si="594"/>
        <v>CVL</v>
      </c>
    </row>
    <row r="15502" spans="1:16" hidden="1" x14ac:dyDescent="0.25">
      <c r="A15502">
        <v>197458232</v>
      </c>
      <c r="B15502">
        <v>803401</v>
      </c>
      <c r="C15502" t="s">
        <v>318</v>
      </c>
      <c r="D15502">
        <v>2004587</v>
      </c>
      <c r="E15502" t="s">
        <v>288</v>
      </c>
      <c r="F15502" t="s">
        <v>214</v>
      </c>
      <c r="G15502" t="s">
        <v>215</v>
      </c>
      <c r="H15502">
        <v>4</v>
      </c>
      <c r="I15502">
        <v>2017</v>
      </c>
      <c r="J15502">
        <v>2</v>
      </c>
      <c r="L15502">
        <v>23097714</v>
      </c>
      <c r="P15502" s="29" t="str">
        <f t="shared" si="594"/>
        <v>DRP</v>
      </c>
    </row>
    <row r="15503" spans="1:16" hidden="1" x14ac:dyDescent="0.25">
      <c r="A15503">
        <v>197458232</v>
      </c>
      <c r="B15503">
        <v>803401</v>
      </c>
      <c r="C15503" t="s">
        <v>318</v>
      </c>
      <c r="D15503">
        <v>2021756</v>
      </c>
      <c r="E15503" t="s">
        <v>253</v>
      </c>
      <c r="F15503" t="s">
        <v>214</v>
      </c>
      <c r="G15503" t="s">
        <v>215</v>
      </c>
      <c r="H15503">
        <v>4</v>
      </c>
      <c r="I15503">
        <v>2017</v>
      </c>
      <c r="J15503">
        <v>2</v>
      </c>
      <c r="L15503">
        <v>23101176</v>
      </c>
      <c r="P15503" s="29" t="str">
        <f t="shared" si="594"/>
        <v>DRP</v>
      </c>
    </row>
    <row r="15504" spans="1:16" hidden="1" x14ac:dyDescent="0.25">
      <c r="A15504">
        <v>197458232</v>
      </c>
      <c r="B15504">
        <v>803401</v>
      </c>
      <c r="C15504" t="s">
        <v>318</v>
      </c>
      <c r="D15504">
        <v>2004591</v>
      </c>
      <c r="E15504" t="s">
        <v>271</v>
      </c>
      <c r="F15504" t="s">
        <v>214</v>
      </c>
      <c r="G15504" t="s">
        <v>215</v>
      </c>
      <c r="H15504">
        <v>4</v>
      </c>
      <c r="I15504">
        <v>2017</v>
      </c>
      <c r="J15504">
        <v>2</v>
      </c>
      <c r="L15504">
        <v>23097625</v>
      </c>
      <c r="P15504" s="29" t="str">
        <f t="shared" si="594"/>
        <v>DRP</v>
      </c>
    </row>
    <row r="15505" spans="1:16" hidden="1" x14ac:dyDescent="0.25">
      <c r="A15505">
        <v>197458232</v>
      </c>
      <c r="B15505">
        <v>803401</v>
      </c>
      <c r="C15505" t="s">
        <v>318</v>
      </c>
      <c r="D15505">
        <v>2021763</v>
      </c>
      <c r="E15505" t="s">
        <v>298</v>
      </c>
      <c r="F15505" t="s">
        <v>214</v>
      </c>
      <c r="G15505" t="s">
        <v>215</v>
      </c>
      <c r="H15505">
        <v>2</v>
      </c>
      <c r="I15505">
        <v>2017</v>
      </c>
      <c r="J15505">
        <v>2</v>
      </c>
      <c r="L15505">
        <v>23097794</v>
      </c>
      <c r="M15505">
        <v>4.3</v>
      </c>
      <c r="P15505" s="29">
        <f t="shared" si="594"/>
        <v>0.54999999999999993</v>
      </c>
    </row>
    <row r="15506" spans="1:16" hidden="1" x14ac:dyDescent="0.25">
      <c r="A15506">
        <v>197458232</v>
      </c>
      <c r="B15506">
        <v>803401</v>
      </c>
      <c r="C15506" t="s">
        <v>318</v>
      </c>
      <c r="D15506">
        <v>2021756</v>
      </c>
      <c r="E15506" t="s">
        <v>253</v>
      </c>
      <c r="F15506" t="s">
        <v>214</v>
      </c>
      <c r="G15506" t="s">
        <v>215</v>
      </c>
      <c r="H15506">
        <v>2</v>
      </c>
      <c r="I15506">
        <v>2017</v>
      </c>
      <c r="J15506">
        <v>2</v>
      </c>
      <c r="L15506">
        <v>23101177</v>
      </c>
      <c r="M15506">
        <v>5.5</v>
      </c>
      <c r="P15506" s="29">
        <f t="shared" si="594"/>
        <v>0.75</v>
      </c>
    </row>
    <row r="15507" spans="1:16" hidden="1" x14ac:dyDescent="0.25">
      <c r="A15507">
        <v>197458232</v>
      </c>
      <c r="B15507">
        <v>803401</v>
      </c>
      <c r="C15507" t="s">
        <v>318</v>
      </c>
      <c r="D15507">
        <v>2004099</v>
      </c>
      <c r="E15507" t="s">
        <v>245</v>
      </c>
      <c r="F15507" t="s">
        <v>214</v>
      </c>
      <c r="G15507" t="s">
        <v>215</v>
      </c>
      <c r="H15507">
        <v>2</v>
      </c>
      <c r="I15507">
        <v>2017</v>
      </c>
      <c r="J15507">
        <v>2</v>
      </c>
      <c r="L15507">
        <v>23097867</v>
      </c>
      <c r="M15507">
        <v>5.7</v>
      </c>
      <c r="P15507" s="29">
        <f t="shared" si="594"/>
        <v>0.78333333333333333</v>
      </c>
    </row>
    <row r="15508" spans="1:16" hidden="1" x14ac:dyDescent="0.25">
      <c r="A15508">
        <v>197458232</v>
      </c>
      <c r="B15508">
        <v>803401</v>
      </c>
      <c r="C15508" t="s">
        <v>318</v>
      </c>
      <c r="D15508">
        <v>2021602</v>
      </c>
      <c r="E15508" t="s">
        <v>242</v>
      </c>
      <c r="F15508" t="s">
        <v>214</v>
      </c>
      <c r="G15508" t="s">
        <v>215</v>
      </c>
      <c r="H15508">
        <v>3</v>
      </c>
      <c r="I15508">
        <v>2017</v>
      </c>
      <c r="J15508">
        <v>2</v>
      </c>
      <c r="L15508">
        <v>23101095</v>
      </c>
      <c r="M15508">
        <v>3.5</v>
      </c>
      <c r="P15508" s="29">
        <f t="shared" si="594"/>
        <v>0.41666666666666669</v>
      </c>
    </row>
    <row r="15509" spans="1:16" hidden="1" x14ac:dyDescent="0.25">
      <c r="A15509">
        <v>197458232</v>
      </c>
      <c r="B15509">
        <v>803401</v>
      </c>
      <c r="C15509" t="s">
        <v>318</v>
      </c>
      <c r="D15509">
        <v>2021580</v>
      </c>
      <c r="E15509" t="s">
        <v>241</v>
      </c>
      <c r="F15509" t="s">
        <v>214</v>
      </c>
      <c r="G15509" t="s">
        <v>215</v>
      </c>
      <c r="H15509">
        <v>3</v>
      </c>
      <c r="I15509">
        <v>2017</v>
      </c>
      <c r="J15509">
        <v>2</v>
      </c>
      <c r="L15509">
        <v>23101085</v>
      </c>
      <c r="M15509">
        <v>3.6</v>
      </c>
      <c r="P15509" s="29">
        <f t="shared" si="594"/>
        <v>0.43333333333333335</v>
      </c>
    </row>
    <row r="15510" spans="1:16" hidden="1" x14ac:dyDescent="0.25">
      <c r="A15510">
        <v>197458232</v>
      </c>
      <c r="B15510">
        <v>803401</v>
      </c>
      <c r="C15510" t="s">
        <v>318</v>
      </c>
      <c r="D15510">
        <v>2019272</v>
      </c>
      <c r="E15510" t="s">
        <v>249</v>
      </c>
      <c r="F15510" t="s">
        <v>214</v>
      </c>
      <c r="G15510" t="s">
        <v>215</v>
      </c>
      <c r="H15510">
        <v>2</v>
      </c>
      <c r="I15510">
        <v>2018</v>
      </c>
      <c r="J15510">
        <v>1</v>
      </c>
      <c r="L15510">
        <v>23104906</v>
      </c>
      <c r="M15510">
        <v>5.8</v>
      </c>
      <c r="P15510" s="29">
        <f t="shared" si="594"/>
        <v>0.79999999999999993</v>
      </c>
    </row>
    <row r="15511" spans="1:16" hidden="1" x14ac:dyDescent="0.25">
      <c r="A15511">
        <v>197458232</v>
      </c>
      <c r="B15511">
        <v>803401</v>
      </c>
      <c r="C15511" t="s">
        <v>318</v>
      </c>
      <c r="D15511">
        <v>2005120</v>
      </c>
      <c r="E15511" t="s">
        <v>293</v>
      </c>
      <c r="F15511" t="s">
        <v>214</v>
      </c>
      <c r="G15511" t="s">
        <v>215</v>
      </c>
      <c r="H15511">
        <v>2</v>
      </c>
      <c r="I15511">
        <v>2018</v>
      </c>
      <c r="J15511">
        <v>1</v>
      </c>
      <c r="L15511">
        <v>23107708</v>
      </c>
      <c r="M15511">
        <v>5.7</v>
      </c>
      <c r="P15511" s="29">
        <f t="shared" si="594"/>
        <v>0.78333333333333333</v>
      </c>
    </row>
    <row r="15512" spans="1:16" hidden="1" x14ac:dyDescent="0.25">
      <c r="A15512">
        <v>197458232</v>
      </c>
      <c r="B15512">
        <v>803401</v>
      </c>
      <c r="C15512" t="s">
        <v>318</v>
      </c>
      <c r="D15512">
        <v>2021580</v>
      </c>
      <c r="E15512" t="s">
        <v>241</v>
      </c>
      <c r="F15512" t="s">
        <v>214</v>
      </c>
      <c r="G15512" t="s">
        <v>215</v>
      </c>
      <c r="H15512">
        <v>2</v>
      </c>
      <c r="I15512">
        <v>2018</v>
      </c>
      <c r="J15512">
        <v>1</v>
      </c>
      <c r="L15512">
        <v>23108051</v>
      </c>
      <c r="M15512">
        <v>4.9000000000000004</v>
      </c>
      <c r="P15512" s="29">
        <f t="shared" si="594"/>
        <v>0.65</v>
      </c>
    </row>
    <row r="15513" spans="1:16" hidden="1" x14ac:dyDescent="0.25">
      <c r="A15513">
        <v>197458232</v>
      </c>
      <c r="B15513">
        <v>803401</v>
      </c>
      <c r="C15513" t="s">
        <v>318</v>
      </c>
      <c r="D15513">
        <v>2021602</v>
      </c>
      <c r="E15513" t="s">
        <v>242</v>
      </c>
      <c r="F15513" t="s">
        <v>214</v>
      </c>
      <c r="G15513" t="s">
        <v>215</v>
      </c>
      <c r="H15513">
        <v>2</v>
      </c>
      <c r="I15513">
        <v>2018</v>
      </c>
      <c r="J15513">
        <v>1</v>
      </c>
      <c r="L15513">
        <v>23108071</v>
      </c>
      <c r="M15513">
        <v>5.2</v>
      </c>
      <c r="P15513" s="29">
        <f t="shared" si="594"/>
        <v>0.70000000000000007</v>
      </c>
    </row>
    <row r="15514" spans="1:16" hidden="1" x14ac:dyDescent="0.25">
      <c r="A15514">
        <v>197458232</v>
      </c>
      <c r="B15514">
        <v>803401</v>
      </c>
      <c r="C15514" t="s">
        <v>318</v>
      </c>
      <c r="D15514">
        <v>2004591</v>
      </c>
      <c r="E15514" t="s">
        <v>271</v>
      </c>
      <c r="F15514" t="s">
        <v>214</v>
      </c>
      <c r="G15514" t="s">
        <v>215</v>
      </c>
      <c r="H15514">
        <v>4</v>
      </c>
      <c r="I15514">
        <v>2018</v>
      </c>
      <c r="J15514">
        <v>1</v>
      </c>
      <c r="L15514">
        <v>23108870</v>
      </c>
      <c r="P15514" s="29" t="str">
        <f t="shared" si="594"/>
        <v>DRP</v>
      </c>
    </row>
    <row r="15515" spans="1:16" hidden="1" x14ac:dyDescent="0.25">
      <c r="A15515">
        <v>197458232</v>
      </c>
      <c r="B15515">
        <v>803401</v>
      </c>
      <c r="C15515" t="s">
        <v>318</v>
      </c>
      <c r="D15515">
        <v>2021638</v>
      </c>
      <c r="E15515" t="s">
        <v>250</v>
      </c>
      <c r="F15515" t="s">
        <v>214</v>
      </c>
      <c r="G15515" t="s">
        <v>215</v>
      </c>
      <c r="H15515">
        <v>3</v>
      </c>
      <c r="I15515">
        <v>2018</v>
      </c>
      <c r="J15515">
        <v>2</v>
      </c>
      <c r="L15515">
        <v>23116219</v>
      </c>
      <c r="M15515" t="s">
        <v>221</v>
      </c>
      <c r="P15515" s="29" t="str">
        <f t="shared" si="594"/>
        <v>BAD</v>
      </c>
    </row>
    <row r="15516" spans="1:16" hidden="1" x14ac:dyDescent="0.25">
      <c r="A15516">
        <v>197458232</v>
      </c>
      <c r="B15516">
        <v>803401</v>
      </c>
      <c r="C15516" t="s">
        <v>318</v>
      </c>
      <c r="D15516">
        <v>2021781</v>
      </c>
      <c r="E15516" t="s">
        <v>235</v>
      </c>
      <c r="F15516" t="s">
        <v>214</v>
      </c>
      <c r="G15516" t="s">
        <v>215</v>
      </c>
      <c r="H15516">
        <v>2</v>
      </c>
      <c r="I15516">
        <v>2018</v>
      </c>
      <c r="J15516">
        <v>2</v>
      </c>
      <c r="L15516">
        <v>23116294</v>
      </c>
      <c r="M15516">
        <v>4.2</v>
      </c>
      <c r="P15516" s="29">
        <f t="shared" si="594"/>
        <v>0.53333333333333333</v>
      </c>
    </row>
    <row r="15517" spans="1:16" hidden="1" x14ac:dyDescent="0.25">
      <c r="A15517">
        <v>197458232</v>
      </c>
      <c r="B15517">
        <v>803401</v>
      </c>
      <c r="C15517" t="s">
        <v>318</v>
      </c>
      <c r="D15517">
        <v>2021874</v>
      </c>
      <c r="E15517" t="s">
        <v>226</v>
      </c>
      <c r="F15517" t="s">
        <v>214</v>
      </c>
      <c r="G15517" t="s">
        <v>215</v>
      </c>
      <c r="H15517">
        <v>2</v>
      </c>
      <c r="I15517">
        <v>2018</v>
      </c>
      <c r="J15517">
        <v>2</v>
      </c>
      <c r="L15517">
        <v>23115835</v>
      </c>
      <c r="M15517">
        <v>5.8</v>
      </c>
      <c r="P15517" s="29">
        <f t="shared" si="594"/>
        <v>0.79999999999999993</v>
      </c>
    </row>
    <row r="15518" spans="1:16" hidden="1" x14ac:dyDescent="0.25">
      <c r="A15518">
        <v>197458232</v>
      </c>
      <c r="B15518">
        <v>803401</v>
      </c>
      <c r="C15518" t="s">
        <v>318</v>
      </c>
      <c r="D15518">
        <v>2021596</v>
      </c>
      <c r="E15518" t="s">
        <v>294</v>
      </c>
      <c r="F15518" t="s">
        <v>214</v>
      </c>
      <c r="G15518" t="s">
        <v>215</v>
      </c>
      <c r="H15518">
        <v>2</v>
      </c>
      <c r="I15518">
        <v>2018</v>
      </c>
      <c r="J15518">
        <v>2</v>
      </c>
      <c r="L15518">
        <v>23116284</v>
      </c>
      <c r="M15518">
        <v>5.6</v>
      </c>
      <c r="P15518" s="29">
        <f t="shared" si="594"/>
        <v>0.76666666666666661</v>
      </c>
    </row>
    <row r="15519" spans="1:16" hidden="1" x14ac:dyDescent="0.25">
      <c r="A15519">
        <v>197458232</v>
      </c>
      <c r="B15519">
        <v>803401</v>
      </c>
      <c r="C15519" t="s">
        <v>318</v>
      </c>
      <c r="D15519">
        <v>2024862</v>
      </c>
      <c r="E15519" t="s">
        <v>289</v>
      </c>
      <c r="F15519" t="s">
        <v>214</v>
      </c>
      <c r="G15519" t="s">
        <v>215</v>
      </c>
      <c r="H15519">
        <v>2</v>
      </c>
      <c r="I15519">
        <v>2018</v>
      </c>
      <c r="J15519">
        <v>2</v>
      </c>
      <c r="L15519">
        <v>23115892</v>
      </c>
      <c r="M15519">
        <v>5.4</v>
      </c>
      <c r="P15519" s="29">
        <f t="shared" si="594"/>
        <v>0.73333333333333339</v>
      </c>
    </row>
    <row r="15520" spans="1:16" hidden="1" x14ac:dyDescent="0.25">
      <c r="A15520">
        <v>197458232</v>
      </c>
      <c r="B15520">
        <v>803401</v>
      </c>
      <c r="C15520" t="s">
        <v>318</v>
      </c>
      <c r="D15520">
        <v>2021993</v>
      </c>
      <c r="E15520" t="s">
        <v>256</v>
      </c>
      <c r="F15520" t="s">
        <v>214</v>
      </c>
      <c r="G15520" t="s">
        <v>215</v>
      </c>
      <c r="H15520">
        <v>2</v>
      </c>
      <c r="I15520">
        <v>2018</v>
      </c>
      <c r="J15520">
        <v>2</v>
      </c>
      <c r="L15520">
        <v>23115851</v>
      </c>
      <c r="M15520">
        <v>4.9000000000000004</v>
      </c>
      <c r="P15520" s="29">
        <f t="shared" si="594"/>
        <v>0.65</v>
      </c>
    </row>
    <row r="15521" spans="1:16" hidden="1" x14ac:dyDescent="0.25">
      <c r="A15521">
        <v>197458232</v>
      </c>
      <c r="B15521">
        <v>803401</v>
      </c>
      <c r="C15521" t="s">
        <v>318</v>
      </c>
      <c r="D15521">
        <v>2004752</v>
      </c>
      <c r="E15521" t="s">
        <v>290</v>
      </c>
      <c r="F15521" t="s">
        <v>214</v>
      </c>
      <c r="G15521" t="s">
        <v>215</v>
      </c>
      <c r="H15521">
        <v>2</v>
      </c>
      <c r="I15521">
        <v>2019</v>
      </c>
      <c r="J15521">
        <v>1</v>
      </c>
      <c r="L15521">
        <v>23123792</v>
      </c>
      <c r="M15521">
        <v>6</v>
      </c>
      <c r="P15521" s="29">
        <f t="shared" si="594"/>
        <v>0.83333333333333337</v>
      </c>
    </row>
    <row r="15522" spans="1:16" hidden="1" x14ac:dyDescent="0.25">
      <c r="A15522">
        <v>197458232</v>
      </c>
      <c r="B15522">
        <v>803401</v>
      </c>
      <c r="C15522" t="s">
        <v>318</v>
      </c>
      <c r="D15522">
        <v>2021638</v>
      </c>
      <c r="E15522" t="s">
        <v>250</v>
      </c>
      <c r="F15522" t="s">
        <v>214</v>
      </c>
      <c r="G15522" t="s">
        <v>215</v>
      </c>
      <c r="H15522">
        <v>2</v>
      </c>
      <c r="I15522">
        <v>2019</v>
      </c>
      <c r="J15522">
        <v>1</v>
      </c>
      <c r="L15522">
        <v>23122084</v>
      </c>
      <c r="M15522">
        <v>5</v>
      </c>
      <c r="P15522" s="29">
        <f t="shared" si="594"/>
        <v>0.66666666666666663</v>
      </c>
    </row>
    <row r="15523" spans="1:16" hidden="1" x14ac:dyDescent="0.25">
      <c r="A15523">
        <v>197458232</v>
      </c>
      <c r="B15523">
        <v>803401</v>
      </c>
      <c r="C15523" t="s">
        <v>318</v>
      </c>
      <c r="D15523">
        <v>2004591</v>
      </c>
      <c r="E15523" t="s">
        <v>271</v>
      </c>
      <c r="F15523" t="s">
        <v>214</v>
      </c>
      <c r="G15523" t="s">
        <v>215</v>
      </c>
      <c r="H15523">
        <v>2</v>
      </c>
      <c r="I15523">
        <v>2019</v>
      </c>
      <c r="J15523">
        <v>1</v>
      </c>
      <c r="L15523">
        <v>23120027</v>
      </c>
      <c r="M15523">
        <v>5.6</v>
      </c>
      <c r="P15523" s="29">
        <f t="shared" si="594"/>
        <v>0.76666666666666661</v>
      </c>
    </row>
    <row r="15524" spans="1:16" hidden="1" x14ac:dyDescent="0.25">
      <c r="A15524">
        <v>197458232</v>
      </c>
      <c r="B15524">
        <v>803401</v>
      </c>
      <c r="C15524" t="s">
        <v>318</v>
      </c>
      <c r="D15524">
        <v>2021750</v>
      </c>
      <c r="E15524" t="s">
        <v>296</v>
      </c>
      <c r="F15524" t="s">
        <v>214</v>
      </c>
      <c r="G15524" t="s">
        <v>215</v>
      </c>
      <c r="H15524">
        <v>2</v>
      </c>
      <c r="I15524">
        <v>2019</v>
      </c>
      <c r="J15524">
        <v>1</v>
      </c>
      <c r="L15524">
        <v>23124930</v>
      </c>
      <c r="M15524">
        <v>4.3</v>
      </c>
      <c r="P15524" s="29">
        <f t="shared" si="594"/>
        <v>0.54999999999999993</v>
      </c>
    </row>
    <row r="15525" spans="1:16" hidden="1" x14ac:dyDescent="0.25">
      <c r="A15525">
        <v>197458232</v>
      </c>
      <c r="B15525">
        <v>803401</v>
      </c>
      <c r="C15525" t="s">
        <v>318</v>
      </c>
      <c r="D15525">
        <v>2021679</v>
      </c>
      <c r="E15525" t="s">
        <v>259</v>
      </c>
      <c r="F15525" t="s">
        <v>214</v>
      </c>
      <c r="G15525" t="s">
        <v>215</v>
      </c>
      <c r="H15525">
        <v>2</v>
      </c>
      <c r="I15525">
        <v>2019</v>
      </c>
      <c r="J15525">
        <v>1</v>
      </c>
      <c r="L15525">
        <v>23122095</v>
      </c>
      <c r="M15525">
        <v>5.6</v>
      </c>
      <c r="P15525" s="29">
        <f t="shared" si="594"/>
        <v>0.76666666666666661</v>
      </c>
    </row>
    <row r="15526" spans="1:16" hidden="1" x14ac:dyDescent="0.25">
      <c r="A15526">
        <v>197458232</v>
      </c>
      <c r="B15526">
        <v>803401</v>
      </c>
      <c r="C15526" t="s">
        <v>318</v>
      </c>
      <c r="D15526">
        <v>2021725</v>
      </c>
      <c r="E15526" t="s">
        <v>257</v>
      </c>
      <c r="F15526" t="s">
        <v>214</v>
      </c>
      <c r="G15526" t="s">
        <v>215</v>
      </c>
      <c r="H15526">
        <v>2</v>
      </c>
      <c r="I15526">
        <v>2019</v>
      </c>
      <c r="J15526">
        <v>1</v>
      </c>
      <c r="L15526">
        <v>23120004</v>
      </c>
      <c r="M15526">
        <v>4.5</v>
      </c>
      <c r="P15526" s="29">
        <f t="shared" si="594"/>
        <v>0.58333333333333337</v>
      </c>
    </row>
    <row r="15527" spans="1:16" hidden="1" x14ac:dyDescent="0.25">
      <c r="A15527">
        <v>197458232</v>
      </c>
      <c r="B15527">
        <v>803401</v>
      </c>
      <c r="C15527" t="s">
        <v>318</v>
      </c>
      <c r="D15527">
        <v>2021865</v>
      </c>
      <c r="E15527" t="s">
        <v>301</v>
      </c>
      <c r="F15527" t="s">
        <v>214</v>
      </c>
      <c r="G15527" t="s">
        <v>215</v>
      </c>
      <c r="H15527">
        <v>1</v>
      </c>
      <c r="I15527">
        <v>2019</v>
      </c>
      <c r="J15527">
        <v>2</v>
      </c>
      <c r="L15527">
        <v>23130441</v>
      </c>
      <c r="P15527" s="29" t="str">
        <f t="shared" si="594"/>
        <v>NULL</v>
      </c>
    </row>
    <row r="15528" spans="1:16" hidden="1" x14ac:dyDescent="0.25">
      <c r="A15528">
        <v>197458232</v>
      </c>
      <c r="B15528">
        <v>803401</v>
      </c>
      <c r="C15528" t="s">
        <v>318</v>
      </c>
      <c r="D15528">
        <v>2021787</v>
      </c>
      <c r="E15528" t="s">
        <v>292</v>
      </c>
      <c r="F15528" t="s">
        <v>214</v>
      </c>
      <c r="G15528" t="s">
        <v>215</v>
      </c>
      <c r="H15528">
        <v>1</v>
      </c>
      <c r="I15528">
        <v>2019</v>
      </c>
      <c r="J15528">
        <v>2</v>
      </c>
      <c r="L15528">
        <v>23129786</v>
      </c>
      <c r="P15528" s="29" t="str">
        <f t="shared" si="594"/>
        <v>NULL</v>
      </c>
    </row>
    <row r="15529" spans="1:16" hidden="1" x14ac:dyDescent="0.25">
      <c r="A15529">
        <v>197458232</v>
      </c>
      <c r="B15529">
        <v>803401</v>
      </c>
      <c r="C15529" t="s">
        <v>318</v>
      </c>
      <c r="D15529">
        <v>2004586</v>
      </c>
      <c r="E15529" t="s">
        <v>325</v>
      </c>
      <c r="F15529" t="s">
        <v>214</v>
      </c>
      <c r="G15529" t="s">
        <v>215</v>
      </c>
      <c r="H15529">
        <v>1</v>
      </c>
      <c r="I15529">
        <v>2019</v>
      </c>
      <c r="J15529">
        <v>2</v>
      </c>
      <c r="L15529">
        <v>23131205</v>
      </c>
      <c r="P15529" s="29" t="str">
        <f t="shared" si="594"/>
        <v>NULL</v>
      </c>
    </row>
    <row r="15530" spans="1:16" hidden="1" x14ac:dyDescent="0.25">
      <c r="A15530">
        <v>197458232</v>
      </c>
      <c r="B15530">
        <v>803401</v>
      </c>
      <c r="C15530" t="s">
        <v>318</v>
      </c>
      <c r="D15530">
        <v>2021631</v>
      </c>
      <c r="E15530" t="s">
        <v>302</v>
      </c>
      <c r="F15530" t="s">
        <v>214</v>
      </c>
      <c r="G15530" t="s">
        <v>215</v>
      </c>
      <c r="H15530">
        <v>1</v>
      </c>
      <c r="I15530">
        <v>2019</v>
      </c>
      <c r="J15530">
        <v>2</v>
      </c>
      <c r="L15530">
        <v>23129790</v>
      </c>
      <c r="P15530" s="29" t="str">
        <f t="shared" si="594"/>
        <v>NULL</v>
      </c>
    </row>
    <row r="15531" spans="1:16" hidden="1" x14ac:dyDescent="0.25">
      <c r="A15531">
        <v>197458232</v>
      </c>
      <c r="B15531">
        <v>803401</v>
      </c>
      <c r="C15531" t="s">
        <v>318</v>
      </c>
      <c r="D15531">
        <v>2004587</v>
      </c>
      <c r="E15531" t="s">
        <v>288</v>
      </c>
      <c r="F15531" t="s">
        <v>214</v>
      </c>
      <c r="G15531" t="s">
        <v>215</v>
      </c>
      <c r="H15531">
        <v>1</v>
      </c>
      <c r="I15531">
        <v>2019</v>
      </c>
      <c r="J15531">
        <v>2</v>
      </c>
      <c r="L15531">
        <v>23130324</v>
      </c>
      <c r="P15531" s="29" t="str">
        <f t="shared" si="594"/>
        <v>NULL</v>
      </c>
    </row>
    <row r="15532" spans="1:16" hidden="1" x14ac:dyDescent="0.25">
      <c r="A15532">
        <v>197458232</v>
      </c>
      <c r="B15532">
        <v>803401</v>
      </c>
      <c r="C15532" t="s">
        <v>318</v>
      </c>
      <c r="D15532">
        <v>2021591</v>
      </c>
      <c r="E15532" t="s">
        <v>240</v>
      </c>
      <c r="F15532" t="s">
        <v>214</v>
      </c>
      <c r="G15532" t="s">
        <v>215</v>
      </c>
      <c r="H15532">
        <v>1</v>
      </c>
      <c r="I15532">
        <v>2019</v>
      </c>
      <c r="J15532">
        <v>2</v>
      </c>
      <c r="L15532">
        <v>23130356</v>
      </c>
      <c r="P15532" s="29" t="str">
        <f t="shared" si="594"/>
        <v>NULL</v>
      </c>
    </row>
    <row r="15533" spans="1:16" hidden="1" x14ac:dyDescent="0.25">
      <c r="A15533">
        <v>197458232</v>
      </c>
      <c r="B15533">
        <v>803401</v>
      </c>
      <c r="C15533" t="s">
        <v>318</v>
      </c>
      <c r="D15533">
        <v>2021615</v>
      </c>
      <c r="E15533" t="s">
        <v>255</v>
      </c>
      <c r="F15533" t="s">
        <v>214</v>
      </c>
      <c r="G15533" t="s">
        <v>215</v>
      </c>
      <c r="H15533">
        <v>1</v>
      </c>
      <c r="I15533">
        <v>2019</v>
      </c>
      <c r="J15533">
        <v>2</v>
      </c>
      <c r="L15533">
        <v>23129300</v>
      </c>
      <c r="P15533" s="29" t="str">
        <f t="shared" si="594"/>
        <v>NULL</v>
      </c>
    </row>
    <row r="15534" spans="1:16" hidden="1" x14ac:dyDescent="0.25">
      <c r="A15534">
        <v>197459999</v>
      </c>
      <c r="B15534">
        <v>803401</v>
      </c>
      <c r="C15534" t="s">
        <v>318</v>
      </c>
      <c r="D15534">
        <v>2021600</v>
      </c>
      <c r="E15534" t="s">
        <v>219</v>
      </c>
      <c r="F15534" t="s">
        <v>214</v>
      </c>
      <c r="G15534" t="s">
        <v>215</v>
      </c>
      <c r="H15534">
        <v>3</v>
      </c>
      <c r="I15534">
        <v>2016</v>
      </c>
      <c r="J15534">
        <v>1</v>
      </c>
      <c r="L15534">
        <v>23081087</v>
      </c>
      <c r="M15534" t="s">
        <v>221</v>
      </c>
      <c r="P15534" s="29" t="str">
        <f t="shared" si="594"/>
        <v>BAD</v>
      </c>
    </row>
    <row r="15535" spans="1:16" hidden="1" x14ac:dyDescent="0.25">
      <c r="A15535">
        <v>197459999</v>
      </c>
      <c r="B15535">
        <v>803401</v>
      </c>
      <c r="C15535" t="s">
        <v>318</v>
      </c>
      <c r="D15535">
        <v>2005102</v>
      </c>
      <c r="E15535" t="s">
        <v>218</v>
      </c>
      <c r="F15535" t="s">
        <v>214</v>
      </c>
      <c r="G15535" t="s">
        <v>215</v>
      </c>
      <c r="H15535">
        <v>3</v>
      </c>
      <c r="I15535">
        <v>2016</v>
      </c>
      <c r="J15535">
        <v>1</v>
      </c>
      <c r="L15535">
        <v>23081364</v>
      </c>
      <c r="M15535">
        <v>2</v>
      </c>
      <c r="P15535" s="29">
        <f t="shared" si="594"/>
        <v>0.16666666666666666</v>
      </c>
    </row>
    <row r="15536" spans="1:16" hidden="1" x14ac:dyDescent="0.25">
      <c r="A15536">
        <v>197459999</v>
      </c>
      <c r="B15536">
        <v>803401</v>
      </c>
      <c r="C15536" t="s">
        <v>318</v>
      </c>
      <c r="D15536">
        <v>2021754</v>
      </c>
      <c r="E15536" t="s">
        <v>216</v>
      </c>
      <c r="F15536" t="s">
        <v>214</v>
      </c>
      <c r="G15536" t="s">
        <v>215</v>
      </c>
      <c r="H15536">
        <v>3</v>
      </c>
      <c r="I15536">
        <v>2016</v>
      </c>
      <c r="J15536">
        <v>1</v>
      </c>
      <c r="L15536">
        <v>23081132</v>
      </c>
      <c r="M15536" t="s">
        <v>221</v>
      </c>
      <c r="P15536" s="29" t="str">
        <f t="shared" si="594"/>
        <v>BAD</v>
      </c>
    </row>
    <row r="15537" spans="1:16" hidden="1" x14ac:dyDescent="0.25">
      <c r="A15537">
        <v>197459999</v>
      </c>
      <c r="B15537">
        <v>803401</v>
      </c>
      <c r="C15537" t="s">
        <v>318</v>
      </c>
      <c r="D15537">
        <v>2005118</v>
      </c>
      <c r="E15537" t="s">
        <v>223</v>
      </c>
      <c r="F15537" t="s">
        <v>214</v>
      </c>
      <c r="G15537" t="s">
        <v>215</v>
      </c>
      <c r="H15537">
        <v>3</v>
      </c>
      <c r="I15537">
        <v>2016</v>
      </c>
      <c r="J15537">
        <v>1</v>
      </c>
      <c r="L15537">
        <v>23081297</v>
      </c>
      <c r="M15537" t="s">
        <v>221</v>
      </c>
      <c r="P15537" s="29" t="str">
        <f t="shared" si="594"/>
        <v>BAD</v>
      </c>
    </row>
    <row r="15538" spans="1:16" hidden="1" x14ac:dyDescent="0.25">
      <c r="A15538">
        <v>197459999</v>
      </c>
      <c r="B15538">
        <v>803401</v>
      </c>
      <c r="C15538" t="s">
        <v>318</v>
      </c>
      <c r="D15538">
        <v>2004098</v>
      </c>
      <c r="E15538" t="s">
        <v>213</v>
      </c>
      <c r="F15538" t="s">
        <v>214</v>
      </c>
      <c r="G15538" t="s">
        <v>215</v>
      </c>
      <c r="H15538">
        <v>4</v>
      </c>
      <c r="I15538">
        <v>2016</v>
      </c>
      <c r="J15538">
        <v>1</v>
      </c>
      <c r="L15538">
        <v>23078140</v>
      </c>
      <c r="P15538" s="29" t="str">
        <f t="shared" ref="P15538:P15601" si="595">IF(AND(ISNUMBER(M15538),H15538&lt;&gt;4),(M15538-1)/6,IF(H15538=4,"DRP",IF(AND(H15538=3,M15538="NA"),"BAD",IF(AND(H15538=2),"CVL",IF(AND(H15538=1,ISBLANK(M15538)),"NULL","UNK")))))</f>
        <v>DRP</v>
      </c>
    </row>
    <row r="15539" spans="1:16" hidden="1" x14ac:dyDescent="0.25">
      <c r="A15539">
        <v>197459999</v>
      </c>
      <c r="B15539">
        <v>803401</v>
      </c>
      <c r="C15539" t="s">
        <v>318</v>
      </c>
      <c r="D15539">
        <v>2005099</v>
      </c>
      <c r="E15539" t="s">
        <v>217</v>
      </c>
      <c r="F15539" t="s">
        <v>214</v>
      </c>
      <c r="G15539" t="s">
        <v>215</v>
      </c>
      <c r="H15539">
        <v>3</v>
      </c>
      <c r="I15539">
        <v>2016</v>
      </c>
      <c r="J15539">
        <v>1</v>
      </c>
      <c r="L15539">
        <v>23081379</v>
      </c>
      <c r="M15539" t="s">
        <v>221</v>
      </c>
      <c r="P15539" s="29" t="str">
        <f t="shared" si="595"/>
        <v>BAD</v>
      </c>
    </row>
    <row r="15540" spans="1:16" hidden="1" x14ac:dyDescent="0.25">
      <c r="A15540">
        <v>197459999</v>
      </c>
      <c r="B15540">
        <v>803401</v>
      </c>
      <c r="C15540" t="s">
        <v>318</v>
      </c>
      <c r="D15540">
        <v>2021754</v>
      </c>
      <c r="E15540" t="s">
        <v>216</v>
      </c>
      <c r="F15540" t="s">
        <v>214</v>
      </c>
      <c r="G15540" t="s">
        <v>215</v>
      </c>
      <c r="H15540">
        <v>3</v>
      </c>
      <c r="I15540">
        <v>2016</v>
      </c>
      <c r="J15540">
        <v>2</v>
      </c>
      <c r="L15540">
        <v>23086734</v>
      </c>
      <c r="M15540" t="s">
        <v>221</v>
      </c>
      <c r="P15540" s="29" t="str">
        <f t="shared" si="595"/>
        <v>BAD</v>
      </c>
    </row>
    <row r="15541" spans="1:16" hidden="1" x14ac:dyDescent="0.25">
      <c r="A15541">
        <v>197459999</v>
      </c>
      <c r="B15541">
        <v>803401</v>
      </c>
      <c r="C15541" t="s">
        <v>318</v>
      </c>
      <c r="D15541">
        <v>2005099</v>
      </c>
      <c r="E15541" t="s">
        <v>217</v>
      </c>
      <c r="F15541" t="s">
        <v>214</v>
      </c>
      <c r="G15541" t="s">
        <v>215</v>
      </c>
      <c r="H15541">
        <v>4</v>
      </c>
      <c r="I15541">
        <v>2016</v>
      </c>
      <c r="J15541">
        <v>2</v>
      </c>
      <c r="L15541">
        <v>23086540</v>
      </c>
      <c r="M15541">
        <v>1</v>
      </c>
      <c r="P15541" s="29" t="str">
        <f t="shared" si="595"/>
        <v>DRP</v>
      </c>
    </row>
    <row r="15542" spans="1:16" hidden="1" x14ac:dyDescent="0.25">
      <c r="A15542">
        <v>197459999</v>
      </c>
      <c r="B15542">
        <v>803401</v>
      </c>
      <c r="C15542" t="s">
        <v>318</v>
      </c>
      <c r="D15542">
        <v>2005102</v>
      </c>
      <c r="E15542" t="s">
        <v>218</v>
      </c>
      <c r="F15542" t="s">
        <v>214</v>
      </c>
      <c r="G15542" t="s">
        <v>215</v>
      </c>
      <c r="H15542">
        <v>4</v>
      </c>
      <c r="I15542">
        <v>2016</v>
      </c>
      <c r="J15542">
        <v>2</v>
      </c>
      <c r="L15542">
        <v>23086741</v>
      </c>
      <c r="P15542" s="29" t="str">
        <f t="shared" si="595"/>
        <v>DRP</v>
      </c>
    </row>
    <row r="15543" spans="1:16" hidden="1" x14ac:dyDescent="0.25">
      <c r="A15543">
        <v>197459999</v>
      </c>
      <c r="B15543">
        <v>803401</v>
      </c>
      <c r="C15543" t="s">
        <v>318</v>
      </c>
      <c r="D15543">
        <v>2005118</v>
      </c>
      <c r="E15543" t="s">
        <v>223</v>
      </c>
      <c r="F15543" t="s">
        <v>214</v>
      </c>
      <c r="G15543" t="s">
        <v>215</v>
      </c>
      <c r="H15543">
        <v>4</v>
      </c>
      <c r="I15543">
        <v>2016</v>
      </c>
      <c r="J15543">
        <v>2</v>
      </c>
      <c r="L15543">
        <v>23086744</v>
      </c>
      <c r="P15543" s="29" t="str">
        <f t="shared" si="595"/>
        <v>DRP</v>
      </c>
    </row>
    <row r="15544" spans="1:16" hidden="1" x14ac:dyDescent="0.25">
      <c r="A15544">
        <v>197459999</v>
      </c>
      <c r="B15544">
        <v>803401</v>
      </c>
      <c r="C15544" t="s">
        <v>318</v>
      </c>
      <c r="D15544">
        <v>2021600</v>
      </c>
      <c r="E15544" t="s">
        <v>219</v>
      </c>
      <c r="F15544" t="s">
        <v>214</v>
      </c>
      <c r="G15544" t="s">
        <v>215</v>
      </c>
      <c r="H15544">
        <v>4</v>
      </c>
      <c r="I15544">
        <v>2016</v>
      </c>
      <c r="J15544">
        <v>2</v>
      </c>
      <c r="L15544">
        <v>23086547</v>
      </c>
      <c r="P15544" s="29" t="str">
        <f t="shared" si="595"/>
        <v>DRP</v>
      </c>
    </row>
    <row r="15545" spans="1:16" hidden="1" x14ac:dyDescent="0.25">
      <c r="A15545">
        <v>197464585</v>
      </c>
      <c r="B15545">
        <v>803400</v>
      </c>
      <c r="C15545" t="s">
        <v>212</v>
      </c>
      <c r="D15545">
        <v>2004098</v>
      </c>
      <c r="E15545" t="s">
        <v>213</v>
      </c>
      <c r="F15545" t="s">
        <v>214</v>
      </c>
      <c r="G15545" t="s">
        <v>215</v>
      </c>
      <c r="H15545">
        <v>2</v>
      </c>
      <c r="I15545">
        <v>2016</v>
      </c>
      <c r="J15545">
        <v>1</v>
      </c>
      <c r="L15545">
        <v>23078141</v>
      </c>
      <c r="M15545">
        <v>6.4</v>
      </c>
      <c r="P15545" s="29">
        <f t="shared" si="595"/>
        <v>0.9</v>
      </c>
    </row>
    <row r="15546" spans="1:16" hidden="1" x14ac:dyDescent="0.25">
      <c r="A15546">
        <v>197464585</v>
      </c>
      <c r="B15546">
        <v>803400</v>
      </c>
      <c r="C15546" t="s">
        <v>212</v>
      </c>
      <c r="D15546">
        <v>2021600</v>
      </c>
      <c r="E15546" t="s">
        <v>219</v>
      </c>
      <c r="F15546" t="s">
        <v>214</v>
      </c>
      <c r="G15546" t="s">
        <v>215</v>
      </c>
      <c r="H15546">
        <v>2</v>
      </c>
      <c r="I15546">
        <v>2016</v>
      </c>
      <c r="J15546">
        <v>1</v>
      </c>
      <c r="L15546">
        <v>23081085</v>
      </c>
      <c r="M15546">
        <v>6.8</v>
      </c>
      <c r="P15546" s="29">
        <f t="shared" si="595"/>
        <v>0.96666666666666667</v>
      </c>
    </row>
    <row r="15547" spans="1:16" hidden="1" x14ac:dyDescent="0.25">
      <c r="A15547">
        <v>197464585</v>
      </c>
      <c r="B15547">
        <v>803400</v>
      </c>
      <c r="C15547" t="s">
        <v>212</v>
      </c>
      <c r="D15547">
        <v>2005099</v>
      </c>
      <c r="E15547" t="s">
        <v>217</v>
      </c>
      <c r="F15547" t="s">
        <v>214</v>
      </c>
      <c r="G15547" t="s">
        <v>215</v>
      </c>
      <c r="H15547">
        <v>2</v>
      </c>
      <c r="I15547">
        <v>2016</v>
      </c>
      <c r="J15547">
        <v>1</v>
      </c>
      <c r="L15547">
        <v>23081378</v>
      </c>
      <c r="M15547">
        <v>5.9</v>
      </c>
      <c r="P15547" s="29">
        <f t="shared" si="595"/>
        <v>0.81666666666666676</v>
      </c>
    </row>
    <row r="15548" spans="1:16" hidden="1" x14ac:dyDescent="0.25">
      <c r="A15548">
        <v>197464585</v>
      </c>
      <c r="B15548">
        <v>803400</v>
      </c>
      <c r="C15548" t="s">
        <v>212</v>
      </c>
      <c r="D15548">
        <v>2005102</v>
      </c>
      <c r="E15548" t="s">
        <v>218</v>
      </c>
      <c r="F15548" t="s">
        <v>214</v>
      </c>
      <c r="G15548" t="s">
        <v>215</v>
      </c>
      <c r="H15548">
        <v>2</v>
      </c>
      <c r="I15548">
        <v>2016</v>
      </c>
      <c r="J15548">
        <v>1</v>
      </c>
      <c r="L15548">
        <v>23081385</v>
      </c>
      <c r="M15548">
        <v>5.6</v>
      </c>
      <c r="P15548" s="29">
        <f t="shared" si="595"/>
        <v>0.76666666666666661</v>
      </c>
    </row>
    <row r="15549" spans="1:16" hidden="1" x14ac:dyDescent="0.25">
      <c r="A15549">
        <v>197464585</v>
      </c>
      <c r="B15549">
        <v>803400</v>
      </c>
      <c r="C15549" t="s">
        <v>212</v>
      </c>
      <c r="D15549">
        <v>2021754</v>
      </c>
      <c r="E15549" t="s">
        <v>216</v>
      </c>
      <c r="F15549" t="s">
        <v>214</v>
      </c>
      <c r="G15549" t="s">
        <v>215</v>
      </c>
      <c r="H15549">
        <v>2</v>
      </c>
      <c r="I15549">
        <v>2016</v>
      </c>
      <c r="J15549">
        <v>1</v>
      </c>
      <c r="L15549">
        <v>23081130</v>
      </c>
      <c r="M15549">
        <v>5.3</v>
      </c>
      <c r="P15549" s="29">
        <f t="shared" si="595"/>
        <v>0.71666666666666667</v>
      </c>
    </row>
    <row r="15550" spans="1:16" hidden="1" x14ac:dyDescent="0.25">
      <c r="A15550">
        <v>197464585</v>
      </c>
      <c r="B15550">
        <v>803400</v>
      </c>
      <c r="C15550" t="s">
        <v>212</v>
      </c>
      <c r="D15550">
        <v>2005117</v>
      </c>
      <c r="E15550" t="s">
        <v>220</v>
      </c>
      <c r="F15550" t="s">
        <v>214</v>
      </c>
      <c r="G15550" t="s">
        <v>215</v>
      </c>
      <c r="H15550">
        <v>2</v>
      </c>
      <c r="I15550">
        <v>2016</v>
      </c>
      <c r="J15550">
        <v>1</v>
      </c>
      <c r="L15550">
        <v>23078733</v>
      </c>
      <c r="M15550">
        <v>6.6</v>
      </c>
      <c r="P15550" s="29">
        <f t="shared" si="595"/>
        <v>0.93333333333333324</v>
      </c>
    </row>
    <row r="15551" spans="1:16" hidden="1" x14ac:dyDescent="0.25">
      <c r="A15551">
        <v>197464585</v>
      </c>
      <c r="B15551">
        <v>803400</v>
      </c>
      <c r="C15551" t="s">
        <v>212</v>
      </c>
      <c r="D15551">
        <v>2004112</v>
      </c>
      <c r="E15551" t="s">
        <v>244</v>
      </c>
      <c r="F15551" t="s">
        <v>214</v>
      </c>
      <c r="G15551" t="s">
        <v>215</v>
      </c>
      <c r="H15551">
        <v>2</v>
      </c>
      <c r="I15551">
        <v>2016</v>
      </c>
      <c r="J15551">
        <v>2</v>
      </c>
      <c r="L15551">
        <v>23085510</v>
      </c>
      <c r="M15551">
        <v>6.4</v>
      </c>
      <c r="P15551" s="29">
        <f t="shared" si="595"/>
        <v>0.9</v>
      </c>
    </row>
    <row r="15552" spans="1:16" hidden="1" x14ac:dyDescent="0.25">
      <c r="A15552">
        <v>197464585</v>
      </c>
      <c r="B15552">
        <v>803400</v>
      </c>
      <c r="C15552" t="s">
        <v>212</v>
      </c>
      <c r="D15552">
        <v>2021580</v>
      </c>
      <c r="E15552" t="s">
        <v>241</v>
      </c>
      <c r="F15552" t="s">
        <v>214</v>
      </c>
      <c r="G15552" t="s">
        <v>215</v>
      </c>
      <c r="H15552">
        <v>2</v>
      </c>
      <c r="I15552">
        <v>2016</v>
      </c>
      <c r="J15552">
        <v>2</v>
      </c>
      <c r="L15552">
        <v>23086826</v>
      </c>
      <c r="M15552">
        <v>5.0999999999999996</v>
      </c>
      <c r="P15552" s="29">
        <f t="shared" si="595"/>
        <v>0.68333333333333324</v>
      </c>
    </row>
    <row r="15553" spans="1:16" hidden="1" x14ac:dyDescent="0.25">
      <c r="A15553">
        <v>197464585</v>
      </c>
      <c r="B15553">
        <v>803400</v>
      </c>
      <c r="C15553" t="s">
        <v>212</v>
      </c>
      <c r="D15553">
        <v>2021602</v>
      </c>
      <c r="E15553" t="s">
        <v>242</v>
      </c>
      <c r="F15553" t="s">
        <v>214</v>
      </c>
      <c r="G15553" t="s">
        <v>215</v>
      </c>
      <c r="H15553">
        <v>2</v>
      </c>
      <c r="I15553">
        <v>2016</v>
      </c>
      <c r="J15553">
        <v>2</v>
      </c>
      <c r="L15553">
        <v>23086747</v>
      </c>
      <c r="M15553">
        <v>4.7</v>
      </c>
      <c r="P15553" s="29">
        <f t="shared" si="595"/>
        <v>0.6166666666666667</v>
      </c>
    </row>
    <row r="15554" spans="1:16" hidden="1" x14ac:dyDescent="0.25">
      <c r="A15554">
        <v>197464585</v>
      </c>
      <c r="B15554">
        <v>803400</v>
      </c>
      <c r="C15554" t="s">
        <v>212</v>
      </c>
      <c r="D15554">
        <v>2021756</v>
      </c>
      <c r="E15554" t="s">
        <v>253</v>
      </c>
      <c r="F15554" t="s">
        <v>214</v>
      </c>
      <c r="G15554" t="s">
        <v>215</v>
      </c>
      <c r="H15554">
        <v>2</v>
      </c>
      <c r="I15554">
        <v>2016</v>
      </c>
      <c r="J15554">
        <v>2</v>
      </c>
      <c r="L15554">
        <v>23086832</v>
      </c>
      <c r="M15554">
        <v>4.0999999999999996</v>
      </c>
      <c r="P15554" s="29">
        <f t="shared" si="595"/>
        <v>0.51666666666666661</v>
      </c>
    </row>
    <row r="15555" spans="1:16" hidden="1" x14ac:dyDescent="0.25">
      <c r="A15555">
        <v>197464585</v>
      </c>
      <c r="B15555">
        <v>803400</v>
      </c>
      <c r="C15555" t="s">
        <v>212</v>
      </c>
      <c r="D15555">
        <v>2005118</v>
      </c>
      <c r="E15555" t="s">
        <v>223</v>
      </c>
      <c r="F15555" t="s">
        <v>214</v>
      </c>
      <c r="G15555" t="s">
        <v>215</v>
      </c>
      <c r="H15555">
        <v>2</v>
      </c>
      <c r="I15555">
        <v>2016</v>
      </c>
      <c r="J15555">
        <v>2</v>
      </c>
      <c r="L15555">
        <v>23086743</v>
      </c>
      <c r="M15555">
        <v>4.8</v>
      </c>
      <c r="P15555" s="29">
        <f t="shared" si="595"/>
        <v>0.6333333333333333</v>
      </c>
    </row>
    <row r="15556" spans="1:16" hidden="1" x14ac:dyDescent="0.25">
      <c r="A15556">
        <v>197464585</v>
      </c>
      <c r="B15556">
        <v>803400</v>
      </c>
      <c r="C15556" t="s">
        <v>212</v>
      </c>
      <c r="D15556">
        <v>2021795</v>
      </c>
      <c r="E15556" t="s">
        <v>222</v>
      </c>
      <c r="F15556" t="s">
        <v>214</v>
      </c>
      <c r="G15556" t="s">
        <v>215</v>
      </c>
      <c r="H15556">
        <v>2</v>
      </c>
      <c r="I15556">
        <v>2016</v>
      </c>
      <c r="J15556">
        <v>2</v>
      </c>
      <c r="L15556">
        <v>23084481</v>
      </c>
      <c r="M15556">
        <v>6.4</v>
      </c>
      <c r="P15556" s="29">
        <f t="shared" si="595"/>
        <v>0.9</v>
      </c>
    </row>
    <row r="15557" spans="1:16" hidden="1" x14ac:dyDescent="0.25">
      <c r="A15557">
        <v>197464585</v>
      </c>
      <c r="B15557">
        <v>803400</v>
      </c>
      <c r="C15557" t="s">
        <v>212</v>
      </c>
      <c r="D15557">
        <v>2021781</v>
      </c>
      <c r="E15557" t="s">
        <v>235</v>
      </c>
      <c r="F15557" t="s">
        <v>214</v>
      </c>
      <c r="G15557" t="s">
        <v>215</v>
      </c>
      <c r="H15557">
        <v>2</v>
      </c>
      <c r="I15557">
        <v>2017</v>
      </c>
      <c r="J15557">
        <v>1</v>
      </c>
      <c r="L15557">
        <v>23092946</v>
      </c>
      <c r="M15557">
        <v>6.5</v>
      </c>
      <c r="P15557" s="29">
        <f t="shared" si="595"/>
        <v>0.91666666666666663</v>
      </c>
    </row>
    <row r="15558" spans="1:16" hidden="1" x14ac:dyDescent="0.25">
      <c r="A15558">
        <v>197464585</v>
      </c>
      <c r="B15558">
        <v>803400</v>
      </c>
      <c r="C15558" t="s">
        <v>212</v>
      </c>
      <c r="D15558">
        <v>2021797</v>
      </c>
      <c r="E15558" t="s">
        <v>234</v>
      </c>
      <c r="F15558" t="s">
        <v>214</v>
      </c>
      <c r="G15558" t="s">
        <v>215</v>
      </c>
      <c r="H15558">
        <v>2</v>
      </c>
      <c r="I15558">
        <v>2017</v>
      </c>
      <c r="J15558">
        <v>1</v>
      </c>
      <c r="L15558">
        <v>23091399</v>
      </c>
      <c r="M15558">
        <v>6.7</v>
      </c>
      <c r="P15558" s="29">
        <f t="shared" si="595"/>
        <v>0.95000000000000007</v>
      </c>
    </row>
    <row r="15559" spans="1:16" hidden="1" x14ac:dyDescent="0.25">
      <c r="A15559">
        <v>197464585</v>
      </c>
      <c r="B15559">
        <v>803400</v>
      </c>
      <c r="C15559" t="s">
        <v>212</v>
      </c>
      <c r="D15559">
        <v>2021638</v>
      </c>
      <c r="E15559" t="s">
        <v>250</v>
      </c>
      <c r="F15559" t="s">
        <v>214</v>
      </c>
      <c r="G15559" t="s">
        <v>215</v>
      </c>
      <c r="H15559">
        <v>2</v>
      </c>
      <c r="I15559">
        <v>2017</v>
      </c>
      <c r="J15559">
        <v>1</v>
      </c>
      <c r="L15559">
        <v>23092934</v>
      </c>
      <c r="M15559">
        <v>5.3</v>
      </c>
      <c r="P15559" s="29">
        <f t="shared" si="595"/>
        <v>0.71666666666666667</v>
      </c>
    </row>
    <row r="15560" spans="1:16" hidden="1" x14ac:dyDescent="0.25">
      <c r="A15560">
        <v>197464585</v>
      </c>
      <c r="B15560">
        <v>803400</v>
      </c>
      <c r="C15560" t="s">
        <v>212</v>
      </c>
      <c r="D15560">
        <v>2021874</v>
      </c>
      <c r="E15560" t="s">
        <v>226</v>
      </c>
      <c r="F15560" t="s">
        <v>214</v>
      </c>
      <c r="G15560" t="s">
        <v>215</v>
      </c>
      <c r="H15560">
        <v>2</v>
      </c>
      <c r="I15560">
        <v>2017</v>
      </c>
      <c r="J15560">
        <v>1</v>
      </c>
      <c r="L15560">
        <v>23091992</v>
      </c>
      <c r="M15560">
        <v>4.7</v>
      </c>
      <c r="P15560" s="29">
        <f t="shared" si="595"/>
        <v>0.6166666666666667</v>
      </c>
    </row>
    <row r="15561" spans="1:16" hidden="1" x14ac:dyDescent="0.25">
      <c r="A15561">
        <v>197464585</v>
      </c>
      <c r="B15561">
        <v>803400</v>
      </c>
      <c r="C15561" t="s">
        <v>212</v>
      </c>
      <c r="D15561">
        <v>2005131</v>
      </c>
      <c r="E15561" t="s">
        <v>228</v>
      </c>
      <c r="F15561" t="s">
        <v>214</v>
      </c>
      <c r="G15561" t="s">
        <v>215</v>
      </c>
      <c r="H15561">
        <v>2</v>
      </c>
      <c r="I15561">
        <v>2017</v>
      </c>
      <c r="J15561">
        <v>1</v>
      </c>
      <c r="L15561">
        <v>23093315</v>
      </c>
      <c r="M15561">
        <v>5.8</v>
      </c>
      <c r="P15561" s="29">
        <f t="shared" si="595"/>
        <v>0.79999999999999993</v>
      </c>
    </row>
    <row r="15562" spans="1:16" hidden="1" x14ac:dyDescent="0.25">
      <c r="A15562">
        <v>197464585</v>
      </c>
      <c r="B15562">
        <v>803400</v>
      </c>
      <c r="C15562" t="s">
        <v>212</v>
      </c>
      <c r="D15562">
        <v>2004116</v>
      </c>
      <c r="E15562" t="s">
        <v>229</v>
      </c>
      <c r="F15562" t="s">
        <v>214</v>
      </c>
      <c r="G15562" t="s">
        <v>215</v>
      </c>
      <c r="H15562">
        <v>2</v>
      </c>
      <c r="I15562">
        <v>2017</v>
      </c>
      <c r="J15562">
        <v>1</v>
      </c>
      <c r="L15562">
        <v>23092363</v>
      </c>
      <c r="M15562">
        <v>5.5</v>
      </c>
      <c r="P15562" s="29">
        <f t="shared" si="595"/>
        <v>0.75</v>
      </c>
    </row>
    <row r="15563" spans="1:16" hidden="1" x14ac:dyDescent="0.25">
      <c r="A15563">
        <v>197464585</v>
      </c>
      <c r="B15563">
        <v>803400</v>
      </c>
      <c r="C15563" t="s">
        <v>212</v>
      </c>
      <c r="D15563">
        <v>2019154</v>
      </c>
      <c r="E15563" t="s">
        <v>225</v>
      </c>
      <c r="F15563" t="s">
        <v>214</v>
      </c>
      <c r="G15563" t="s">
        <v>215</v>
      </c>
      <c r="H15563">
        <v>2</v>
      </c>
      <c r="I15563">
        <v>2017</v>
      </c>
      <c r="J15563">
        <v>2</v>
      </c>
      <c r="L15563">
        <v>23097717</v>
      </c>
      <c r="M15563">
        <v>5.7</v>
      </c>
      <c r="P15563" s="29">
        <f t="shared" si="595"/>
        <v>0.78333333333333333</v>
      </c>
    </row>
    <row r="15564" spans="1:16" hidden="1" x14ac:dyDescent="0.25">
      <c r="A15564">
        <v>197464585</v>
      </c>
      <c r="B15564">
        <v>803400</v>
      </c>
      <c r="C15564" t="s">
        <v>212</v>
      </c>
      <c r="D15564">
        <v>2021993</v>
      </c>
      <c r="E15564" t="s">
        <v>256</v>
      </c>
      <c r="F15564" t="s">
        <v>214</v>
      </c>
      <c r="G15564" t="s">
        <v>215</v>
      </c>
      <c r="H15564">
        <v>2</v>
      </c>
      <c r="I15564">
        <v>2017</v>
      </c>
      <c r="J15564">
        <v>2</v>
      </c>
      <c r="L15564">
        <v>23097537</v>
      </c>
      <c r="M15564">
        <v>5.6</v>
      </c>
      <c r="P15564" s="29">
        <f t="shared" si="595"/>
        <v>0.76666666666666661</v>
      </c>
    </row>
    <row r="15565" spans="1:16" hidden="1" x14ac:dyDescent="0.25">
      <c r="A15565">
        <v>197464585</v>
      </c>
      <c r="B15565">
        <v>803400</v>
      </c>
      <c r="C15565" t="s">
        <v>212</v>
      </c>
      <c r="D15565">
        <v>2021679</v>
      </c>
      <c r="E15565" t="s">
        <v>259</v>
      </c>
      <c r="F15565" t="s">
        <v>214</v>
      </c>
      <c r="G15565" t="s">
        <v>215</v>
      </c>
      <c r="H15565">
        <v>2</v>
      </c>
      <c r="I15565">
        <v>2017</v>
      </c>
      <c r="J15565">
        <v>2</v>
      </c>
      <c r="L15565">
        <v>23101199</v>
      </c>
      <c r="M15565">
        <v>6.5</v>
      </c>
      <c r="P15565" s="29">
        <f t="shared" si="595"/>
        <v>0.91666666666666663</v>
      </c>
    </row>
    <row r="15566" spans="1:16" hidden="1" x14ac:dyDescent="0.25">
      <c r="A15566">
        <v>197464585</v>
      </c>
      <c r="B15566">
        <v>803400</v>
      </c>
      <c r="C15566" t="s">
        <v>212</v>
      </c>
      <c r="D15566">
        <v>2021645</v>
      </c>
      <c r="E15566" t="s">
        <v>251</v>
      </c>
      <c r="F15566" t="s">
        <v>214</v>
      </c>
      <c r="G15566" t="s">
        <v>215</v>
      </c>
      <c r="H15566">
        <v>2</v>
      </c>
      <c r="I15566">
        <v>2017</v>
      </c>
      <c r="J15566">
        <v>2</v>
      </c>
      <c r="L15566">
        <v>23099058</v>
      </c>
      <c r="M15566">
        <v>6.6</v>
      </c>
      <c r="P15566" s="29">
        <f t="shared" si="595"/>
        <v>0.93333333333333324</v>
      </c>
    </row>
    <row r="15567" spans="1:16" hidden="1" x14ac:dyDescent="0.25">
      <c r="A15567">
        <v>197464585</v>
      </c>
      <c r="B15567">
        <v>803400</v>
      </c>
      <c r="C15567" t="s">
        <v>212</v>
      </c>
      <c r="D15567">
        <v>2021640</v>
      </c>
      <c r="E15567" t="s">
        <v>227</v>
      </c>
      <c r="F15567" t="s">
        <v>214</v>
      </c>
      <c r="G15567" t="s">
        <v>215</v>
      </c>
      <c r="H15567">
        <v>2</v>
      </c>
      <c r="I15567">
        <v>2017</v>
      </c>
      <c r="J15567">
        <v>2</v>
      </c>
      <c r="L15567">
        <v>23101195</v>
      </c>
      <c r="M15567">
        <v>5</v>
      </c>
      <c r="P15567" s="29">
        <f t="shared" si="595"/>
        <v>0.66666666666666663</v>
      </c>
    </row>
    <row r="15568" spans="1:16" hidden="1" x14ac:dyDescent="0.25">
      <c r="A15568">
        <v>197464585</v>
      </c>
      <c r="B15568">
        <v>803400</v>
      </c>
      <c r="C15568" t="s">
        <v>212</v>
      </c>
      <c r="D15568">
        <v>2021725</v>
      </c>
      <c r="E15568" t="s">
        <v>257</v>
      </c>
      <c r="F15568" t="s">
        <v>214</v>
      </c>
      <c r="G15568" t="s">
        <v>215</v>
      </c>
      <c r="H15568">
        <v>2</v>
      </c>
      <c r="I15568">
        <v>2017</v>
      </c>
      <c r="J15568">
        <v>2</v>
      </c>
      <c r="L15568">
        <v>23097532</v>
      </c>
      <c r="M15568">
        <v>4</v>
      </c>
      <c r="P15568" s="29">
        <f t="shared" si="595"/>
        <v>0.5</v>
      </c>
    </row>
    <row r="15569" spans="1:16" hidden="1" x14ac:dyDescent="0.25">
      <c r="A15569">
        <v>197464585</v>
      </c>
      <c r="B15569">
        <v>803400</v>
      </c>
      <c r="C15569" t="s">
        <v>212</v>
      </c>
      <c r="D15569">
        <v>2004099</v>
      </c>
      <c r="E15569" t="s">
        <v>245</v>
      </c>
      <c r="F15569" t="s">
        <v>214</v>
      </c>
      <c r="G15569" t="s">
        <v>215</v>
      </c>
      <c r="H15569">
        <v>2</v>
      </c>
      <c r="I15569">
        <v>2017</v>
      </c>
      <c r="J15569">
        <v>2</v>
      </c>
      <c r="L15569">
        <v>23097867</v>
      </c>
      <c r="M15569">
        <v>5.3</v>
      </c>
      <c r="P15569" s="29">
        <f t="shared" si="595"/>
        <v>0.71666666666666667</v>
      </c>
    </row>
    <row r="15570" spans="1:16" hidden="1" x14ac:dyDescent="0.25">
      <c r="A15570">
        <v>197464585</v>
      </c>
      <c r="B15570">
        <v>803400</v>
      </c>
      <c r="C15570" t="s">
        <v>212</v>
      </c>
      <c r="D15570">
        <v>2021858</v>
      </c>
      <c r="E15570" t="s">
        <v>230</v>
      </c>
      <c r="F15570" t="s">
        <v>214</v>
      </c>
      <c r="G15570" t="s">
        <v>215</v>
      </c>
      <c r="H15570">
        <v>2</v>
      </c>
      <c r="I15570">
        <v>2018</v>
      </c>
      <c r="J15570">
        <v>1</v>
      </c>
      <c r="L15570">
        <v>23107204</v>
      </c>
      <c r="M15570">
        <v>6.9</v>
      </c>
      <c r="P15570" s="29">
        <f t="shared" si="595"/>
        <v>0.98333333333333339</v>
      </c>
    </row>
    <row r="15571" spans="1:16" hidden="1" x14ac:dyDescent="0.25">
      <c r="A15571">
        <v>197464585</v>
      </c>
      <c r="B15571">
        <v>803400</v>
      </c>
      <c r="C15571" t="s">
        <v>212</v>
      </c>
      <c r="D15571">
        <v>2021720</v>
      </c>
      <c r="E15571" t="s">
        <v>263</v>
      </c>
      <c r="F15571" t="s">
        <v>214</v>
      </c>
      <c r="G15571" t="s">
        <v>215</v>
      </c>
      <c r="H15571">
        <v>2</v>
      </c>
      <c r="I15571">
        <v>2018</v>
      </c>
      <c r="J15571">
        <v>1</v>
      </c>
      <c r="L15571">
        <v>23107097</v>
      </c>
      <c r="M15571">
        <v>6.2</v>
      </c>
      <c r="P15571" s="29">
        <f t="shared" si="595"/>
        <v>0.8666666666666667</v>
      </c>
    </row>
    <row r="15572" spans="1:16" hidden="1" x14ac:dyDescent="0.25">
      <c r="A15572">
        <v>197464585</v>
      </c>
      <c r="B15572">
        <v>803400</v>
      </c>
      <c r="C15572" t="s">
        <v>212</v>
      </c>
      <c r="D15572">
        <v>2004453</v>
      </c>
      <c r="E15572" t="s">
        <v>239</v>
      </c>
      <c r="F15572" t="s">
        <v>214</v>
      </c>
      <c r="G15572" t="s">
        <v>215</v>
      </c>
      <c r="H15572">
        <v>2</v>
      </c>
      <c r="I15572">
        <v>2018</v>
      </c>
      <c r="J15572">
        <v>1</v>
      </c>
      <c r="L15572">
        <v>23107081</v>
      </c>
      <c r="M15572">
        <v>6.1</v>
      </c>
      <c r="P15572" s="29">
        <f t="shared" si="595"/>
        <v>0.85</v>
      </c>
    </row>
    <row r="15573" spans="1:16" hidden="1" x14ac:dyDescent="0.25">
      <c r="A15573">
        <v>197464585</v>
      </c>
      <c r="B15573">
        <v>803400</v>
      </c>
      <c r="C15573" t="s">
        <v>212</v>
      </c>
      <c r="D15573">
        <v>2021734</v>
      </c>
      <c r="E15573" t="s">
        <v>252</v>
      </c>
      <c r="F15573" t="s">
        <v>214</v>
      </c>
      <c r="G15573" t="s">
        <v>215</v>
      </c>
      <c r="H15573">
        <v>2</v>
      </c>
      <c r="I15573">
        <v>2018</v>
      </c>
      <c r="J15573">
        <v>1</v>
      </c>
      <c r="L15573">
        <v>23107096</v>
      </c>
      <c r="M15573">
        <v>6.4</v>
      </c>
      <c r="P15573" s="29">
        <f t="shared" si="595"/>
        <v>0.9</v>
      </c>
    </row>
    <row r="15574" spans="1:16" hidden="1" x14ac:dyDescent="0.25">
      <c r="A15574">
        <v>197464585</v>
      </c>
      <c r="B15574">
        <v>803400</v>
      </c>
      <c r="C15574" t="s">
        <v>212</v>
      </c>
      <c r="D15574">
        <v>2004452</v>
      </c>
      <c r="E15574" t="s">
        <v>240</v>
      </c>
      <c r="F15574" t="s">
        <v>214</v>
      </c>
      <c r="G15574" t="s">
        <v>215</v>
      </c>
      <c r="H15574">
        <v>2</v>
      </c>
      <c r="I15574">
        <v>2018</v>
      </c>
      <c r="J15574">
        <v>1</v>
      </c>
      <c r="L15574">
        <v>23106897</v>
      </c>
      <c r="M15574">
        <v>5.3</v>
      </c>
      <c r="P15574" s="29">
        <f t="shared" si="595"/>
        <v>0.71666666666666667</v>
      </c>
    </row>
    <row r="15575" spans="1:16" hidden="1" x14ac:dyDescent="0.25">
      <c r="A15575">
        <v>197464585</v>
      </c>
      <c r="B15575">
        <v>803400</v>
      </c>
      <c r="C15575" t="s">
        <v>212</v>
      </c>
      <c r="D15575">
        <v>2021706</v>
      </c>
      <c r="E15575" t="s">
        <v>271</v>
      </c>
      <c r="F15575" t="s">
        <v>214</v>
      </c>
      <c r="G15575" t="s">
        <v>215</v>
      </c>
      <c r="H15575">
        <v>2</v>
      </c>
      <c r="I15575">
        <v>2018</v>
      </c>
      <c r="J15575">
        <v>1</v>
      </c>
      <c r="L15575">
        <v>23108870</v>
      </c>
      <c r="M15575">
        <v>4.4000000000000004</v>
      </c>
      <c r="P15575" s="29">
        <f t="shared" si="595"/>
        <v>0.56666666666666676</v>
      </c>
    </row>
    <row r="15576" spans="1:16" hidden="1" x14ac:dyDescent="0.25">
      <c r="A15576">
        <v>197464585</v>
      </c>
      <c r="B15576">
        <v>803400</v>
      </c>
      <c r="C15576" t="s">
        <v>212</v>
      </c>
      <c r="D15576">
        <v>2019271</v>
      </c>
      <c r="E15576" t="s">
        <v>236</v>
      </c>
      <c r="F15576" t="s">
        <v>214</v>
      </c>
      <c r="G15576" t="s">
        <v>215</v>
      </c>
      <c r="H15576">
        <v>2</v>
      </c>
      <c r="I15576">
        <v>2018</v>
      </c>
      <c r="J15576">
        <v>1</v>
      </c>
      <c r="L15576">
        <v>23104768</v>
      </c>
      <c r="M15576">
        <v>6.7</v>
      </c>
      <c r="P15576" s="29">
        <f t="shared" si="595"/>
        <v>0.95000000000000007</v>
      </c>
    </row>
    <row r="15577" spans="1:16" hidden="1" x14ac:dyDescent="0.25">
      <c r="A15577">
        <v>197464585</v>
      </c>
      <c r="B15577">
        <v>803400</v>
      </c>
      <c r="C15577" t="s">
        <v>212</v>
      </c>
      <c r="D15577">
        <v>2004459</v>
      </c>
      <c r="E15577" t="s">
        <v>238</v>
      </c>
      <c r="F15577" t="s">
        <v>214</v>
      </c>
      <c r="G15577" t="s">
        <v>215</v>
      </c>
      <c r="H15577">
        <v>2</v>
      </c>
      <c r="I15577">
        <v>2018</v>
      </c>
      <c r="J15577">
        <v>2</v>
      </c>
      <c r="L15577">
        <v>23114825</v>
      </c>
      <c r="M15577">
        <v>5.4</v>
      </c>
      <c r="P15577" s="29">
        <f t="shared" si="595"/>
        <v>0.73333333333333339</v>
      </c>
    </row>
    <row r="15578" spans="1:16" hidden="1" x14ac:dyDescent="0.25">
      <c r="A15578">
        <v>197464585</v>
      </c>
      <c r="B15578">
        <v>803400</v>
      </c>
      <c r="C15578" t="s">
        <v>212</v>
      </c>
      <c r="D15578">
        <v>2021853</v>
      </c>
      <c r="E15578" t="s">
        <v>258</v>
      </c>
      <c r="F15578" t="s">
        <v>214</v>
      </c>
      <c r="G15578" t="s">
        <v>215</v>
      </c>
      <c r="H15578">
        <v>2</v>
      </c>
      <c r="I15578">
        <v>2018</v>
      </c>
      <c r="J15578">
        <v>2</v>
      </c>
      <c r="L15578">
        <v>23114793</v>
      </c>
      <c r="M15578">
        <v>5</v>
      </c>
      <c r="P15578" s="29">
        <f t="shared" si="595"/>
        <v>0.66666666666666663</v>
      </c>
    </row>
    <row r="15579" spans="1:16" hidden="1" x14ac:dyDescent="0.25">
      <c r="A15579">
        <v>197464585</v>
      </c>
      <c r="B15579">
        <v>803400</v>
      </c>
      <c r="C15579" t="s">
        <v>212</v>
      </c>
      <c r="D15579">
        <v>2021615</v>
      </c>
      <c r="E15579" t="s">
        <v>255</v>
      </c>
      <c r="F15579" t="s">
        <v>214</v>
      </c>
      <c r="G15579" t="s">
        <v>215</v>
      </c>
      <c r="H15579">
        <v>2</v>
      </c>
      <c r="I15579">
        <v>2018</v>
      </c>
      <c r="J15579">
        <v>2</v>
      </c>
      <c r="L15579">
        <v>23115891</v>
      </c>
      <c r="M15579">
        <v>5.2</v>
      </c>
      <c r="P15579" s="29">
        <f t="shared" si="595"/>
        <v>0.70000000000000007</v>
      </c>
    </row>
    <row r="15580" spans="1:16" hidden="1" x14ac:dyDescent="0.25">
      <c r="A15580">
        <v>197464585</v>
      </c>
      <c r="B15580">
        <v>803400</v>
      </c>
      <c r="C15580" t="s">
        <v>212</v>
      </c>
      <c r="D15580">
        <v>2021624</v>
      </c>
      <c r="E15580" t="s">
        <v>243</v>
      </c>
      <c r="F15580" t="s">
        <v>214</v>
      </c>
      <c r="G15580" t="s">
        <v>215</v>
      </c>
      <c r="H15580">
        <v>2</v>
      </c>
      <c r="I15580">
        <v>2018</v>
      </c>
      <c r="J15580">
        <v>2</v>
      </c>
      <c r="L15580">
        <v>23114829</v>
      </c>
      <c r="M15580">
        <v>6.2</v>
      </c>
      <c r="P15580" s="29">
        <f t="shared" si="595"/>
        <v>0.8666666666666667</v>
      </c>
    </row>
    <row r="15581" spans="1:16" hidden="1" x14ac:dyDescent="0.25">
      <c r="A15581">
        <v>197464585</v>
      </c>
      <c r="B15581">
        <v>803400</v>
      </c>
      <c r="C15581" t="s">
        <v>212</v>
      </c>
      <c r="D15581">
        <v>2021850</v>
      </c>
      <c r="E15581" t="s">
        <v>233</v>
      </c>
      <c r="F15581" t="s">
        <v>214</v>
      </c>
      <c r="G15581" t="s">
        <v>215</v>
      </c>
      <c r="H15581">
        <v>2</v>
      </c>
      <c r="I15581">
        <v>2018</v>
      </c>
      <c r="J15581">
        <v>2</v>
      </c>
      <c r="L15581">
        <v>23114827</v>
      </c>
      <c r="M15581">
        <v>6.1</v>
      </c>
      <c r="P15581" s="29">
        <f t="shared" si="595"/>
        <v>0.85</v>
      </c>
    </row>
    <row r="15582" spans="1:16" hidden="1" x14ac:dyDescent="0.25">
      <c r="A15582">
        <v>197464585</v>
      </c>
      <c r="B15582">
        <v>803400</v>
      </c>
      <c r="C15582" t="s">
        <v>212</v>
      </c>
      <c r="D15582">
        <v>2021747</v>
      </c>
      <c r="E15582" t="s">
        <v>270</v>
      </c>
      <c r="F15582" t="s">
        <v>214</v>
      </c>
      <c r="G15582" t="s">
        <v>215</v>
      </c>
      <c r="H15582">
        <v>2</v>
      </c>
      <c r="I15582">
        <v>2018</v>
      </c>
      <c r="J15582">
        <v>2</v>
      </c>
      <c r="L15582">
        <v>23114826</v>
      </c>
      <c r="M15582">
        <v>6.4</v>
      </c>
      <c r="P15582" s="29">
        <f t="shared" si="595"/>
        <v>0.9</v>
      </c>
    </row>
    <row r="15583" spans="1:16" hidden="1" x14ac:dyDescent="0.25">
      <c r="A15583">
        <v>197464585</v>
      </c>
      <c r="B15583">
        <v>803400</v>
      </c>
      <c r="C15583" t="s">
        <v>212</v>
      </c>
      <c r="D15583">
        <v>2021758</v>
      </c>
      <c r="E15583" t="s">
        <v>254</v>
      </c>
      <c r="F15583" t="s">
        <v>214</v>
      </c>
      <c r="G15583" t="s">
        <v>215</v>
      </c>
      <c r="H15583">
        <v>2</v>
      </c>
      <c r="I15583">
        <v>2018</v>
      </c>
      <c r="J15583">
        <v>2</v>
      </c>
      <c r="L15583">
        <v>23114832</v>
      </c>
      <c r="M15583">
        <v>6.2</v>
      </c>
      <c r="P15583" s="29">
        <f t="shared" si="595"/>
        <v>0.8666666666666667</v>
      </c>
    </row>
    <row r="15584" spans="1:16" hidden="1" x14ac:dyDescent="0.25">
      <c r="A15584">
        <v>197464585</v>
      </c>
      <c r="B15584">
        <v>803400</v>
      </c>
      <c r="C15584" t="s">
        <v>212</v>
      </c>
      <c r="D15584">
        <v>2019272</v>
      </c>
      <c r="E15584" t="s">
        <v>249</v>
      </c>
      <c r="F15584" t="s">
        <v>214</v>
      </c>
      <c r="G15584" t="s">
        <v>215</v>
      </c>
      <c r="H15584">
        <v>2</v>
      </c>
      <c r="I15584">
        <v>2018</v>
      </c>
      <c r="J15584">
        <v>2</v>
      </c>
      <c r="L15584">
        <v>23115025</v>
      </c>
      <c r="M15584">
        <v>6.3</v>
      </c>
      <c r="P15584" s="29">
        <f t="shared" si="595"/>
        <v>0.8833333333333333</v>
      </c>
    </row>
    <row r="15585" spans="1:16" hidden="1" x14ac:dyDescent="0.25">
      <c r="A15585">
        <v>197464585</v>
      </c>
      <c r="B15585">
        <v>803400</v>
      </c>
      <c r="C15585" t="s">
        <v>212</v>
      </c>
      <c r="D15585">
        <v>2021831</v>
      </c>
      <c r="E15585" t="s">
        <v>261</v>
      </c>
      <c r="F15585" t="s">
        <v>214</v>
      </c>
      <c r="G15585" t="s">
        <v>215</v>
      </c>
      <c r="H15585">
        <v>2</v>
      </c>
      <c r="I15585">
        <v>2019</v>
      </c>
      <c r="J15585">
        <v>1</v>
      </c>
      <c r="L15585">
        <v>23120813</v>
      </c>
      <c r="M15585">
        <v>6.7</v>
      </c>
      <c r="P15585" s="29">
        <f t="shared" si="595"/>
        <v>0.95000000000000007</v>
      </c>
    </row>
    <row r="15586" spans="1:16" hidden="1" x14ac:dyDescent="0.25">
      <c r="A15586">
        <v>197464585</v>
      </c>
      <c r="B15586">
        <v>803400</v>
      </c>
      <c r="C15586" t="s">
        <v>212</v>
      </c>
      <c r="D15586">
        <v>2021713</v>
      </c>
      <c r="E15586" t="s">
        <v>273</v>
      </c>
      <c r="F15586" t="s">
        <v>214</v>
      </c>
      <c r="G15586" t="s">
        <v>215</v>
      </c>
      <c r="H15586">
        <v>2</v>
      </c>
      <c r="I15586">
        <v>2019</v>
      </c>
      <c r="J15586">
        <v>1</v>
      </c>
      <c r="L15586">
        <v>23120810</v>
      </c>
      <c r="M15586">
        <v>5.3</v>
      </c>
      <c r="P15586" s="29">
        <f t="shared" si="595"/>
        <v>0.71666666666666667</v>
      </c>
    </row>
    <row r="15587" spans="1:16" hidden="1" x14ac:dyDescent="0.25">
      <c r="A15587">
        <v>197464585</v>
      </c>
      <c r="B15587">
        <v>803400</v>
      </c>
      <c r="C15587" t="s">
        <v>212</v>
      </c>
      <c r="D15587">
        <v>2004469</v>
      </c>
      <c r="E15587" t="s">
        <v>266</v>
      </c>
      <c r="F15587" t="s">
        <v>214</v>
      </c>
      <c r="G15587" t="s">
        <v>215</v>
      </c>
      <c r="H15587">
        <v>2</v>
      </c>
      <c r="I15587">
        <v>2019</v>
      </c>
      <c r="J15587">
        <v>1</v>
      </c>
      <c r="L15587">
        <v>23120808</v>
      </c>
      <c r="M15587">
        <v>5.8</v>
      </c>
      <c r="P15587" s="29">
        <f t="shared" si="595"/>
        <v>0.79999999999999993</v>
      </c>
    </row>
    <row r="15588" spans="1:16" hidden="1" x14ac:dyDescent="0.25">
      <c r="A15588">
        <v>197464585</v>
      </c>
      <c r="B15588">
        <v>803400</v>
      </c>
      <c r="C15588" t="s">
        <v>212</v>
      </c>
      <c r="D15588">
        <v>2021742</v>
      </c>
      <c r="E15588" t="s">
        <v>262</v>
      </c>
      <c r="F15588" t="s">
        <v>214</v>
      </c>
      <c r="G15588" t="s">
        <v>215</v>
      </c>
      <c r="H15588">
        <v>2</v>
      </c>
      <c r="I15588">
        <v>2019</v>
      </c>
      <c r="J15588">
        <v>1</v>
      </c>
      <c r="L15588">
        <v>23123927</v>
      </c>
      <c r="M15588">
        <v>5.3</v>
      </c>
      <c r="P15588" s="29">
        <f t="shared" si="595"/>
        <v>0.71666666666666667</v>
      </c>
    </row>
    <row r="15589" spans="1:16" hidden="1" x14ac:dyDescent="0.25">
      <c r="A15589">
        <v>197464585</v>
      </c>
      <c r="B15589">
        <v>803400</v>
      </c>
      <c r="C15589" t="s">
        <v>212</v>
      </c>
      <c r="D15589">
        <v>2019273</v>
      </c>
      <c r="E15589" t="s">
        <v>248</v>
      </c>
      <c r="F15589" t="s">
        <v>214</v>
      </c>
      <c r="G15589" t="s">
        <v>215</v>
      </c>
      <c r="H15589">
        <v>2</v>
      </c>
      <c r="I15589">
        <v>2019</v>
      </c>
      <c r="J15589">
        <v>1</v>
      </c>
      <c r="L15589">
        <v>23120717</v>
      </c>
      <c r="M15589">
        <v>5.7</v>
      </c>
      <c r="P15589" s="29">
        <f t="shared" si="595"/>
        <v>0.78333333333333333</v>
      </c>
    </row>
    <row r="15590" spans="1:16" hidden="1" x14ac:dyDescent="0.25">
      <c r="A15590">
        <v>197464585</v>
      </c>
      <c r="B15590">
        <v>803400</v>
      </c>
      <c r="C15590" t="s">
        <v>212</v>
      </c>
      <c r="D15590">
        <v>2021585</v>
      </c>
      <c r="E15590" t="s">
        <v>265</v>
      </c>
      <c r="F15590" t="s">
        <v>214</v>
      </c>
      <c r="G15590" t="s">
        <v>215</v>
      </c>
      <c r="H15590">
        <v>2</v>
      </c>
      <c r="I15590">
        <v>2019</v>
      </c>
      <c r="J15590">
        <v>1</v>
      </c>
      <c r="L15590">
        <v>23120812</v>
      </c>
      <c r="M15590">
        <v>6.3</v>
      </c>
      <c r="P15590" s="29">
        <f t="shared" si="595"/>
        <v>0.8833333333333333</v>
      </c>
    </row>
    <row r="15591" spans="1:16" hidden="1" x14ac:dyDescent="0.25">
      <c r="A15591">
        <v>197464585</v>
      </c>
      <c r="B15591">
        <v>803400</v>
      </c>
      <c r="C15591" t="s">
        <v>212</v>
      </c>
      <c r="D15591">
        <v>2021773</v>
      </c>
      <c r="E15591" t="s">
        <v>286</v>
      </c>
      <c r="F15591" t="s">
        <v>214</v>
      </c>
      <c r="G15591" t="s">
        <v>215</v>
      </c>
      <c r="H15591">
        <v>2</v>
      </c>
      <c r="I15591">
        <v>2019</v>
      </c>
      <c r="J15591">
        <v>1</v>
      </c>
      <c r="L15591">
        <v>23120814</v>
      </c>
      <c r="M15591">
        <v>5.5</v>
      </c>
      <c r="P15591" s="29">
        <f t="shared" si="595"/>
        <v>0.75</v>
      </c>
    </row>
    <row r="15592" spans="1:16" hidden="1" x14ac:dyDescent="0.25">
      <c r="A15592">
        <v>197464585</v>
      </c>
      <c r="B15592">
        <v>803400</v>
      </c>
      <c r="C15592" t="s">
        <v>212</v>
      </c>
      <c r="D15592">
        <v>2021695</v>
      </c>
      <c r="E15592" t="s">
        <v>264</v>
      </c>
      <c r="F15592" t="s">
        <v>214</v>
      </c>
      <c r="G15592" t="s">
        <v>215</v>
      </c>
      <c r="H15592">
        <v>2</v>
      </c>
      <c r="I15592">
        <v>2019</v>
      </c>
      <c r="J15592">
        <v>1</v>
      </c>
      <c r="L15592">
        <v>23120811</v>
      </c>
      <c r="M15592">
        <v>5.3</v>
      </c>
      <c r="P15592" s="29">
        <f t="shared" si="595"/>
        <v>0.71666666666666667</v>
      </c>
    </row>
    <row r="15593" spans="1:16" hidden="1" x14ac:dyDescent="0.25">
      <c r="A15593">
        <v>197464585</v>
      </c>
      <c r="B15593">
        <v>803400</v>
      </c>
      <c r="C15593" t="s">
        <v>212</v>
      </c>
      <c r="D15593">
        <v>2021837</v>
      </c>
      <c r="E15593" t="s">
        <v>268</v>
      </c>
      <c r="F15593" t="s">
        <v>214</v>
      </c>
      <c r="G15593" t="s">
        <v>215</v>
      </c>
      <c r="H15593">
        <v>1</v>
      </c>
      <c r="I15593">
        <v>2019</v>
      </c>
      <c r="J15593">
        <v>2</v>
      </c>
      <c r="L15593">
        <v>23128849</v>
      </c>
      <c r="P15593" s="29" t="str">
        <f t="shared" si="595"/>
        <v>NULL</v>
      </c>
    </row>
    <row r="15594" spans="1:16" hidden="1" x14ac:dyDescent="0.25">
      <c r="A15594">
        <v>197464585</v>
      </c>
      <c r="B15594">
        <v>803400</v>
      </c>
      <c r="C15594" t="s">
        <v>212</v>
      </c>
      <c r="D15594">
        <v>2021767</v>
      </c>
      <c r="E15594" t="s">
        <v>269</v>
      </c>
      <c r="F15594" t="s">
        <v>214</v>
      </c>
      <c r="G15594" t="s">
        <v>215</v>
      </c>
      <c r="H15594">
        <v>1</v>
      </c>
      <c r="I15594">
        <v>2019</v>
      </c>
      <c r="J15594">
        <v>2</v>
      </c>
      <c r="L15594">
        <v>23128843</v>
      </c>
      <c r="P15594" s="29" t="str">
        <f t="shared" si="595"/>
        <v>NULL</v>
      </c>
    </row>
    <row r="15595" spans="1:16" hidden="1" x14ac:dyDescent="0.25">
      <c r="A15595">
        <v>197464585</v>
      </c>
      <c r="B15595">
        <v>803400</v>
      </c>
      <c r="C15595" t="s">
        <v>212</v>
      </c>
      <c r="D15595">
        <v>2021715</v>
      </c>
      <c r="E15595" t="s">
        <v>260</v>
      </c>
      <c r="F15595" t="s">
        <v>214</v>
      </c>
      <c r="G15595" t="s">
        <v>215</v>
      </c>
      <c r="H15595">
        <v>1</v>
      </c>
      <c r="I15595">
        <v>2019</v>
      </c>
      <c r="J15595">
        <v>2</v>
      </c>
      <c r="L15595">
        <v>23128848</v>
      </c>
      <c r="P15595" s="29" t="str">
        <f t="shared" si="595"/>
        <v>NULL</v>
      </c>
    </row>
    <row r="15596" spans="1:16" hidden="1" x14ac:dyDescent="0.25">
      <c r="A15596">
        <v>197464585</v>
      </c>
      <c r="B15596">
        <v>803400</v>
      </c>
      <c r="C15596" t="s">
        <v>212</v>
      </c>
      <c r="D15596">
        <v>2021686</v>
      </c>
      <c r="E15596" t="s">
        <v>272</v>
      </c>
      <c r="F15596" t="s">
        <v>214</v>
      </c>
      <c r="G15596" t="s">
        <v>215</v>
      </c>
      <c r="H15596">
        <v>1</v>
      </c>
      <c r="I15596">
        <v>2019</v>
      </c>
      <c r="J15596">
        <v>2</v>
      </c>
      <c r="L15596">
        <v>23128844</v>
      </c>
      <c r="P15596" s="29" t="str">
        <f t="shared" si="595"/>
        <v>NULL</v>
      </c>
    </row>
    <row r="15597" spans="1:16" hidden="1" x14ac:dyDescent="0.25">
      <c r="A15597">
        <v>197464585</v>
      </c>
      <c r="B15597">
        <v>803400</v>
      </c>
      <c r="C15597" t="s">
        <v>212</v>
      </c>
      <c r="D15597">
        <v>2021647</v>
      </c>
      <c r="E15597" t="s">
        <v>279</v>
      </c>
      <c r="F15597" t="s">
        <v>214</v>
      </c>
      <c r="G15597" t="s">
        <v>215</v>
      </c>
      <c r="H15597">
        <v>1</v>
      </c>
      <c r="I15597">
        <v>2019</v>
      </c>
      <c r="J15597">
        <v>2</v>
      </c>
      <c r="L15597">
        <v>23128847</v>
      </c>
      <c r="P15597" s="29" t="str">
        <f t="shared" si="595"/>
        <v>NULL</v>
      </c>
    </row>
    <row r="15598" spans="1:16" hidden="1" x14ac:dyDescent="0.25">
      <c r="A15598">
        <v>197464585</v>
      </c>
      <c r="B15598">
        <v>803400</v>
      </c>
      <c r="C15598" t="s">
        <v>212</v>
      </c>
      <c r="D15598">
        <v>2021860</v>
      </c>
      <c r="E15598" t="s">
        <v>267</v>
      </c>
      <c r="F15598" t="s">
        <v>214</v>
      </c>
      <c r="G15598" t="s">
        <v>215</v>
      </c>
      <c r="H15598">
        <v>1</v>
      </c>
      <c r="I15598">
        <v>2019</v>
      </c>
      <c r="J15598">
        <v>2</v>
      </c>
      <c r="L15598">
        <v>23128845</v>
      </c>
      <c r="P15598" s="29" t="str">
        <f t="shared" si="595"/>
        <v>NULL</v>
      </c>
    </row>
    <row r="15599" spans="1:16" hidden="1" x14ac:dyDescent="0.25">
      <c r="A15599">
        <v>197464585</v>
      </c>
      <c r="B15599">
        <v>803400</v>
      </c>
      <c r="C15599" t="s">
        <v>212</v>
      </c>
      <c r="D15599">
        <v>2019274</v>
      </c>
      <c r="E15599" t="s">
        <v>247</v>
      </c>
      <c r="F15599" t="s">
        <v>214</v>
      </c>
      <c r="G15599" t="s">
        <v>215</v>
      </c>
      <c r="H15599">
        <v>1</v>
      </c>
      <c r="I15599">
        <v>2019</v>
      </c>
      <c r="J15599">
        <v>2</v>
      </c>
      <c r="L15599">
        <v>23129171</v>
      </c>
      <c r="P15599" s="29" t="str">
        <f t="shared" si="595"/>
        <v>NULL</v>
      </c>
    </row>
    <row r="15600" spans="1:16" hidden="1" x14ac:dyDescent="0.25">
      <c r="A15600">
        <v>197475293</v>
      </c>
      <c r="B15600">
        <v>803401</v>
      </c>
      <c r="C15600" t="s">
        <v>318</v>
      </c>
      <c r="D15600">
        <v>2004098</v>
      </c>
      <c r="E15600" t="s">
        <v>213</v>
      </c>
      <c r="F15600" t="s">
        <v>214</v>
      </c>
      <c r="G15600" t="s">
        <v>215</v>
      </c>
      <c r="H15600">
        <v>2</v>
      </c>
      <c r="I15600">
        <v>2016</v>
      </c>
      <c r="J15600">
        <v>1</v>
      </c>
      <c r="L15600">
        <v>23081502</v>
      </c>
      <c r="M15600">
        <v>5.3</v>
      </c>
      <c r="P15600" s="29">
        <f t="shared" si="595"/>
        <v>0.71666666666666667</v>
      </c>
    </row>
    <row r="15601" spans="1:16" hidden="1" x14ac:dyDescent="0.25">
      <c r="A15601">
        <v>197475293</v>
      </c>
      <c r="B15601">
        <v>803401</v>
      </c>
      <c r="C15601" t="s">
        <v>318</v>
      </c>
      <c r="D15601">
        <v>2021600</v>
      </c>
      <c r="E15601" t="s">
        <v>219</v>
      </c>
      <c r="F15601" t="s">
        <v>214</v>
      </c>
      <c r="G15601" t="s">
        <v>215</v>
      </c>
      <c r="H15601">
        <v>2</v>
      </c>
      <c r="I15601">
        <v>2016</v>
      </c>
      <c r="J15601">
        <v>1</v>
      </c>
      <c r="L15601">
        <v>23081079</v>
      </c>
      <c r="M15601">
        <v>5.4</v>
      </c>
      <c r="P15601" s="29">
        <f t="shared" si="595"/>
        <v>0.73333333333333339</v>
      </c>
    </row>
    <row r="15602" spans="1:16" hidden="1" x14ac:dyDescent="0.25">
      <c r="A15602">
        <v>197475293</v>
      </c>
      <c r="B15602">
        <v>803401</v>
      </c>
      <c r="C15602" t="s">
        <v>318</v>
      </c>
      <c r="D15602">
        <v>2005099</v>
      </c>
      <c r="E15602" t="s">
        <v>217</v>
      </c>
      <c r="F15602" t="s">
        <v>214</v>
      </c>
      <c r="G15602" t="s">
        <v>215</v>
      </c>
      <c r="H15602">
        <v>2</v>
      </c>
      <c r="I15602">
        <v>2016</v>
      </c>
      <c r="J15602">
        <v>1</v>
      </c>
      <c r="L15602">
        <v>23081299</v>
      </c>
      <c r="M15602">
        <v>5.3</v>
      </c>
      <c r="P15602" s="29">
        <f t="shared" ref="P15602:P15665" si="596">IF(AND(ISNUMBER(M15602),H15602&lt;&gt;4),(M15602-1)/6,IF(H15602=4,"DRP",IF(AND(H15602=3,M15602="NA"),"BAD",IF(AND(H15602=2),"CVL",IF(AND(H15602=1,ISBLANK(M15602)),"NULL","UNK")))))</f>
        <v>0.71666666666666667</v>
      </c>
    </row>
    <row r="15603" spans="1:16" hidden="1" x14ac:dyDescent="0.25">
      <c r="A15603">
        <v>197475293</v>
      </c>
      <c r="B15603">
        <v>803401</v>
      </c>
      <c r="C15603" t="s">
        <v>318</v>
      </c>
      <c r="D15603">
        <v>2005102</v>
      </c>
      <c r="E15603" t="s">
        <v>218</v>
      </c>
      <c r="F15603" t="s">
        <v>214</v>
      </c>
      <c r="G15603" t="s">
        <v>215</v>
      </c>
      <c r="H15603">
        <v>2</v>
      </c>
      <c r="I15603">
        <v>2016</v>
      </c>
      <c r="J15603">
        <v>1</v>
      </c>
      <c r="L15603">
        <v>23081382</v>
      </c>
      <c r="M15603">
        <v>5.6</v>
      </c>
      <c r="P15603" s="29">
        <f t="shared" si="596"/>
        <v>0.76666666666666661</v>
      </c>
    </row>
    <row r="15604" spans="1:16" hidden="1" x14ac:dyDescent="0.25">
      <c r="A15604">
        <v>197475293</v>
      </c>
      <c r="B15604">
        <v>803401</v>
      </c>
      <c r="C15604" t="s">
        <v>318</v>
      </c>
      <c r="D15604">
        <v>2021754</v>
      </c>
      <c r="E15604" t="s">
        <v>216</v>
      </c>
      <c r="F15604" t="s">
        <v>214</v>
      </c>
      <c r="G15604" t="s">
        <v>215</v>
      </c>
      <c r="H15604">
        <v>2</v>
      </c>
      <c r="I15604">
        <v>2016</v>
      </c>
      <c r="J15604">
        <v>1</v>
      </c>
      <c r="L15604">
        <v>23081091</v>
      </c>
      <c r="M15604">
        <v>4.3</v>
      </c>
      <c r="P15604" s="29">
        <f t="shared" si="596"/>
        <v>0.54999999999999993</v>
      </c>
    </row>
    <row r="15605" spans="1:16" hidden="1" x14ac:dyDescent="0.25">
      <c r="A15605">
        <v>197475293</v>
      </c>
      <c r="B15605">
        <v>803401</v>
      </c>
      <c r="C15605" t="s">
        <v>318</v>
      </c>
      <c r="D15605">
        <v>2005118</v>
      </c>
      <c r="E15605" t="s">
        <v>223</v>
      </c>
      <c r="F15605" t="s">
        <v>214</v>
      </c>
      <c r="G15605" t="s">
        <v>215</v>
      </c>
      <c r="H15605">
        <v>2</v>
      </c>
      <c r="I15605">
        <v>2016</v>
      </c>
      <c r="J15605">
        <v>1</v>
      </c>
      <c r="L15605">
        <v>23081292</v>
      </c>
      <c r="M15605">
        <v>4</v>
      </c>
      <c r="P15605" s="29">
        <f t="shared" si="596"/>
        <v>0.5</v>
      </c>
    </row>
    <row r="15606" spans="1:16" hidden="1" x14ac:dyDescent="0.25">
      <c r="A15606">
        <v>197475293</v>
      </c>
      <c r="B15606">
        <v>803401</v>
      </c>
      <c r="C15606" t="s">
        <v>318</v>
      </c>
      <c r="D15606">
        <v>2021756</v>
      </c>
      <c r="E15606" t="s">
        <v>253</v>
      </c>
      <c r="F15606" t="s">
        <v>214</v>
      </c>
      <c r="G15606" t="s">
        <v>215</v>
      </c>
      <c r="H15606">
        <v>3</v>
      </c>
      <c r="I15606">
        <v>2016</v>
      </c>
      <c r="J15606">
        <v>2</v>
      </c>
      <c r="L15606">
        <v>23086836</v>
      </c>
      <c r="M15606">
        <v>3.1</v>
      </c>
      <c r="P15606" s="29">
        <f t="shared" si="596"/>
        <v>0.35000000000000003</v>
      </c>
    </row>
    <row r="15607" spans="1:16" hidden="1" x14ac:dyDescent="0.25">
      <c r="A15607">
        <v>197475293</v>
      </c>
      <c r="B15607">
        <v>803401</v>
      </c>
      <c r="C15607" t="s">
        <v>318</v>
      </c>
      <c r="D15607">
        <v>2021602</v>
      </c>
      <c r="E15607" t="s">
        <v>242</v>
      </c>
      <c r="F15607" t="s">
        <v>214</v>
      </c>
      <c r="G15607" t="s">
        <v>215</v>
      </c>
      <c r="H15607">
        <v>3</v>
      </c>
      <c r="I15607">
        <v>2016</v>
      </c>
      <c r="J15607">
        <v>2</v>
      </c>
      <c r="L15607">
        <v>23086746</v>
      </c>
      <c r="M15607">
        <v>3.8</v>
      </c>
      <c r="P15607" s="29">
        <f t="shared" si="596"/>
        <v>0.46666666666666662</v>
      </c>
    </row>
    <row r="15608" spans="1:16" hidden="1" x14ac:dyDescent="0.25">
      <c r="A15608">
        <v>197475293</v>
      </c>
      <c r="B15608">
        <v>803401</v>
      </c>
      <c r="C15608" t="s">
        <v>318</v>
      </c>
      <c r="D15608">
        <v>2021580</v>
      </c>
      <c r="E15608" t="s">
        <v>241</v>
      </c>
      <c r="F15608" t="s">
        <v>214</v>
      </c>
      <c r="G15608" t="s">
        <v>215</v>
      </c>
      <c r="H15608">
        <v>3</v>
      </c>
      <c r="I15608">
        <v>2016</v>
      </c>
      <c r="J15608">
        <v>2</v>
      </c>
      <c r="L15608">
        <v>23086825</v>
      </c>
      <c r="M15608">
        <v>3.4</v>
      </c>
      <c r="P15608" s="29">
        <f t="shared" si="596"/>
        <v>0.39999999999999997</v>
      </c>
    </row>
    <row r="15609" spans="1:16" hidden="1" x14ac:dyDescent="0.25">
      <c r="A15609">
        <v>197475293</v>
      </c>
      <c r="B15609">
        <v>803401</v>
      </c>
      <c r="C15609" t="s">
        <v>318</v>
      </c>
      <c r="D15609">
        <v>2004112</v>
      </c>
      <c r="E15609" t="s">
        <v>244</v>
      </c>
      <c r="F15609" t="s">
        <v>214</v>
      </c>
      <c r="G15609" t="s">
        <v>215</v>
      </c>
      <c r="H15609">
        <v>2</v>
      </c>
      <c r="I15609">
        <v>2016</v>
      </c>
      <c r="J15609">
        <v>2</v>
      </c>
      <c r="L15609">
        <v>23085514</v>
      </c>
      <c r="M15609">
        <v>4.8</v>
      </c>
      <c r="P15609" s="29">
        <f t="shared" si="596"/>
        <v>0.6333333333333333</v>
      </c>
    </row>
    <row r="15610" spans="1:16" hidden="1" x14ac:dyDescent="0.25">
      <c r="A15610">
        <v>197475293</v>
      </c>
      <c r="B15610">
        <v>803401</v>
      </c>
      <c r="C15610" t="s">
        <v>318</v>
      </c>
      <c r="D15610">
        <v>2021763</v>
      </c>
      <c r="E15610" t="s">
        <v>298</v>
      </c>
      <c r="F15610" t="s">
        <v>214</v>
      </c>
      <c r="G15610" t="s">
        <v>215</v>
      </c>
      <c r="H15610">
        <v>2</v>
      </c>
      <c r="I15610">
        <v>2016</v>
      </c>
      <c r="J15610">
        <v>2</v>
      </c>
      <c r="L15610">
        <v>23086847</v>
      </c>
      <c r="M15610">
        <v>4.7</v>
      </c>
      <c r="P15610" s="29">
        <f t="shared" si="596"/>
        <v>0.6166666666666667</v>
      </c>
    </row>
    <row r="15611" spans="1:16" hidden="1" x14ac:dyDescent="0.25">
      <c r="A15611">
        <v>197475293</v>
      </c>
      <c r="B15611">
        <v>803401</v>
      </c>
      <c r="C15611" t="s">
        <v>318</v>
      </c>
      <c r="D15611">
        <v>2005117</v>
      </c>
      <c r="E15611" t="s">
        <v>220</v>
      </c>
      <c r="F15611" t="s">
        <v>214</v>
      </c>
      <c r="G15611" t="s">
        <v>215</v>
      </c>
      <c r="H15611">
        <v>2</v>
      </c>
      <c r="I15611">
        <v>2016</v>
      </c>
      <c r="J15611">
        <v>2</v>
      </c>
      <c r="L15611">
        <v>23084477</v>
      </c>
      <c r="M15611">
        <v>4.7</v>
      </c>
      <c r="P15611" s="29">
        <f t="shared" si="596"/>
        <v>0.6166666666666667</v>
      </c>
    </row>
    <row r="15612" spans="1:16" hidden="1" x14ac:dyDescent="0.25">
      <c r="A15612">
        <v>197475293</v>
      </c>
      <c r="B15612">
        <v>803401</v>
      </c>
      <c r="C15612" t="s">
        <v>318</v>
      </c>
      <c r="D15612">
        <v>2021580</v>
      </c>
      <c r="E15612" t="s">
        <v>241</v>
      </c>
      <c r="F15612" t="s">
        <v>214</v>
      </c>
      <c r="G15612" t="s">
        <v>215</v>
      </c>
      <c r="H15612">
        <v>2</v>
      </c>
      <c r="I15612">
        <v>2017</v>
      </c>
      <c r="J15612">
        <v>1</v>
      </c>
      <c r="L15612">
        <v>23092926</v>
      </c>
      <c r="M15612">
        <v>5.0999999999999996</v>
      </c>
      <c r="P15612" s="29">
        <f t="shared" si="596"/>
        <v>0.68333333333333324</v>
      </c>
    </row>
    <row r="15613" spans="1:16" hidden="1" x14ac:dyDescent="0.25">
      <c r="A15613">
        <v>197475293</v>
      </c>
      <c r="B15613">
        <v>803401</v>
      </c>
      <c r="C15613" t="s">
        <v>318</v>
      </c>
      <c r="D15613">
        <v>2021602</v>
      </c>
      <c r="E15613" t="s">
        <v>242</v>
      </c>
      <c r="F15613" t="s">
        <v>214</v>
      </c>
      <c r="G15613" t="s">
        <v>215</v>
      </c>
      <c r="H15613">
        <v>2</v>
      </c>
      <c r="I15613">
        <v>2017</v>
      </c>
      <c r="J15613">
        <v>1</v>
      </c>
      <c r="L15613">
        <v>23092928</v>
      </c>
      <c r="M15613">
        <v>5</v>
      </c>
      <c r="P15613" s="29">
        <f t="shared" si="596"/>
        <v>0.66666666666666663</v>
      </c>
    </row>
    <row r="15614" spans="1:16" hidden="1" x14ac:dyDescent="0.25">
      <c r="A15614">
        <v>197475293</v>
      </c>
      <c r="B15614">
        <v>803401</v>
      </c>
      <c r="C15614" t="s">
        <v>318</v>
      </c>
      <c r="D15614">
        <v>2021756</v>
      </c>
      <c r="E15614" t="s">
        <v>253</v>
      </c>
      <c r="F15614" t="s">
        <v>214</v>
      </c>
      <c r="G15614" t="s">
        <v>215</v>
      </c>
      <c r="H15614">
        <v>2</v>
      </c>
      <c r="I15614">
        <v>2017</v>
      </c>
      <c r="J15614">
        <v>1</v>
      </c>
      <c r="L15614">
        <v>23092932</v>
      </c>
      <c r="M15614">
        <v>6.4</v>
      </c>
      <c r="P15614" s="29">
        <f t="shared" si="596"/>
        <v>0.9</v>
      </c>
    </row>
    <row r="15615" spans="1:16" hidden="1" x14ac:dyDescent="0.25">
      <c r="A15615">
        <v>197475293</v>
      </c>
      <c r="B15615">
        <v>803401</v>
      </c>
      <c r="C15615" t="s">
        <v>318</v>
      </c>
      <c r="D15615">
        <v>2004116</v>
      </c>
      <c r="E15615" t="s">
        <v>229</v>
      </c>
      <c r="F15615" t="s">
        <v>214</v>
      </c>
      <c r="G15615" t="s">
        <v>215</v>
      </c>
      <c r="H15615">
        <v>2</v>
      </c>
      <c r="I15615">
        <v>2017</v>
      </c>
      <c r="J15615">
        <v>1</v>
      </c>
      <c r="L15615">
        <v>23092358</v>
      </c>
      <c r="M15615">
        <v>5</v>
      </c>
      <c r="P15615" s="29">
        <f t="shared" si="596"/>
        <v>0.66666666666666663</v>
      </c>
    </row>
    <row r="15616" spans="1:16" hidden="1" x14ac:dyDescent="0.25">
      <c r="A15616">
        <v>197475293</v>
      </c>
      <c r="B15616">
        <v>803401</v>
      </c>
      <c r="C15616" t="s">
        <v>318</v>
      </c>
      <c r="D15616">
        <v>2004591</v>
      </c>
      <c r="E15616" t="s">
        <v>271</v>
      </c>
      <c r="F15616" t="s">
        <v>214</v>
      </c>
      <c r="G15616" t="s">
        <v>215</v>
      </c>
      <c r="H15616">
        <v>3</v>
      </c>
      <c r="I15616">
        <v>2017</v>
      </c>
      <c r="J15616">
        <v>1</v>
      </c>
      <c r="L15616">
        <v>23093318</v>
      </c>
      <c r="M15616">
        <v>2.6</v>
      </c>
      <c r="P15616" s="29">
        <f t="shared" si="596"/>
        <v>0.26666666666666666</v>
      </c>
    </row>
    <row r="15617" spans="1:16" hidden="1" x14ac:dyDescent="0.25">
      <c r="A15617">
        <v>197475293</v>
      </c>
      <c r="B15617">
        <v>803401</v>
      </c>
      <c r="C15617" t="s">
        <v>318</v>
      </c>
      <c r="D15617">
        <v>2005131</v>
      </c>
      <c r="E15617" t="s">
        <v>228</v>
      </c>
      <c r="F15617" t="s">
        <v>214</v>
      </c>
      <c r="G15617" t="s">
        <v>215</v>
      </c>
      <c r="H15617">
        <v>2</v>
      </c>
      <c r="I15617">
        <v>2017</v>
      </c>
      <c r="J15617">
        <v>1</v>
      </c>
      <c r="L15617">
        <v>23093316</v>
      </c>
      <c r="M15617">
        <v>5.7</v>
      </c>
      <c r="P15617" s="29">
        <f t="shared" si="596"/>
        <v>0.78333333333333333</v>
      </c>
    </row>
    <row r="15618" spans="1:16" hidden="1" x14ac:dyDescent="0.25">
      <c r="A15618">
        <v>197475293</v>
      </c>
      <c r="B15618">
        <v>803401</v>
      </c>
      <c r="C15618" t="s">
        <v>318</v>
      </c>
      <c r="D15618">
        <v>2021638</v>
      </c>
      <c r="E15618" t="s">
        <v>250</v>
      </c>
      <c r="F15618" t="s">
        <v>214</v>
      </c>
      <c r="G15618" t="s">
        <v>215</v>
      </c>
      <c r="H15618">
        <v>2</v>
      </c>
      <c r="I15618">
        <v>2017</v>
      </c>
      <c r="J15618">
        <v>2</v>
      </c>
      <c r="L15618">
        <v>23101182</v>
      </c>
      <c r="M15618">
        <v>6.1</v>
      </c>
      <c r="P15618" s="29">
        <f t="shared" si="596"/>
        <v>0.85</v>
      </c>
    </row>
    <row r="15619" spans="1:16" hidden="1" x14ac:dyDescent="0.25">
      <c r="A15619">
        <v>197475293</v>
      </c>
      <c r="B15619">
        <v>803401</v>
      </c>
      <c r="C15619" t="s">
        <v>318</v>
      </c>
      <c r="D15619">
        <v>2005120</v>
      </c>
      <c r="E15619" t="s">
        <v>293</v>
      </c>
      <c r="F15619" t="s">
        <v>214</v>
      </c>
      <c r="G15619" t="s">
        <v>215</v>
      </c>
      <c r="H15619">
        <v>2</v>
      </c>
      <c r="I15619">
        <v>2017</v>
      </c>
      <c r="J15619">
        <v>2</v>
      </c>
      <c r="L15619">
        <v>23097530</v>
      </c>
      <c r="M15619">
        <v>5.6</v>
      </c>
      <c r="P15619" s="29">
        <f t="shared" si="596"/>
        <v>0.76666666666666661</v>
      </c>
    </row>
    <row r="15620" spans="1:16" hidden="1" x14ac:dyDescent="0.25">
      <c r="A15620">
        <v>197475293</v>
      </c>
      <c r="B15620">
        <v>803401</v>
      </c>
      <c r="C15620" t="s">
        <v>318</v>
      </c>
      <c r="D15620">
        <v>2021596</v>
      </c>
      <c r="E15620" t="s">
        <v>294</v>
      </c>
      <c r="F15620" t="s">
        <v>214</v>
      </c>
      <c r="G15620" t="s">
        <v>215</v>
      </c>
      <c r="H15620">
        <v>2</v>
      </c>
      <c r="I15620">
        <v>2017</v>
      </c>
      <c r="J15620">
        <v>2</v>
      </c>
      <c r="L15620">
        <v>23101186</v>
      </c>
      <c r="M15620">
        <v>5.4</v>
      </c>
      <c r="P15620" s="29">
        <f t="shared" si="596"/>
        <v>0.73333333333333339</v>
      </c>
    </row>
    <row r="15621" spans="1:16" hidden="1" x14ac:dyDescent="0.25">
      <c r="A15621">
        <v>197475293</v>
      </c>
      <c r="B15621">
        <v>803401</v>
      </c>
      <c r="C15621" t="s">
        <v>318</v>
      </c>
      <c r="D15621">
        <v>2021993</v>
      </c>
      <c r="E15621" t="s">
        <v>256</v>
      </c>
      <c r="F15621" t="s">
        <v>214</v>
      </c>
      <c r="G15621" t="s">
        <v>215</v>
      </c>
      <c r="H15621">
        <v>2</v>
      </c>
      <c r="I15621">
        <v>2017</v>
      </c>
      <c r="J15621">
        <v>2</v>
      </c>
      <c r="L15621">
        <v>23097538</v>
      </c>
      <c r="M15621">
        <v>4</v>
      </c>
      <c r="P15621" s="29">
        <f t="shared" si="596"/>
        <v>0.5</v>
      </c>
    </row>
    <row r="15622" spans="1:16" hidden="1" x14ac:dyDescent="0.25">
      <c r="A15622">
        <v>197475293</v>
      </c>
      <c r="B15622">
        <v>803401</v>
      </c>
      <c r="C15622" t="s">
        <v>318</v>
      </c>
      <c r="D15622">
        <v>2024862</v>
      </c>
      <c r="E15622" t="s">
        <v>289</v>
      </c>
      <c r="F15622" t="s">
        <v>214</v>
      </c>
      <c r="G15622" t="s">
        <v>215</v>
      </c>
      <c r="H15622">
        <v>2</v>
      </c>
      <c r="I15622">
        <v>2017</v>
      </c>
      <c r="J15622">
        <v>2</v>
      </c>
      <c r="L15622">
        <v>23097632</v>
      </c>
      <c r="M15622">
        <v>5.4</v>
      </c>
      <c r="P15622" s="29">
        <f t="shared" si="596"/>
        <v>0.73333333333333339</v>
      </c>
    </row>
    <row r="15623" spans="1:16" hidden="1" x14ac:dyDescent="0.25">
      <c r="A15623">
        <v>197475293</v>
      </c>
      <c r="B15623">
        <v>803401</v>
      </c>
      <c r="C15623" t="s">
        <v>318</v>
      </c>
      <c r="D15623">
        <v>2004591</v>
      </c>
      <c r="E15623" t="s">
        <v>271</v>
      </c>
      <c r="F15623" t="s">
        <v>214</v>
      </c>
      <c r="G15623" t="s">
        <v>215</v>
      </c>
      <c r="H15623">
        <v>2</v>
      </c>
      <c r="I15623">
        <v>2017</v>
      </c>
      <c r="J15623">
        <v>2</v>
      </c>
      <c r="L15623">
        <v>23097625</v>
      </c>
      <c r="M15623">
        <v>5.2</v>
      </c>
      <c r="P15623" s="29">
        <f t="shared" si="596"/>
        <v>0.70000000000000007</v>
      </c>
    </row>
    <row r="15624" spans="1:16" hidden="1" x14ac:dyDescent="0.25">
      <c r="A15624">
        <v>197475293</v>
      </c>
      <c r="B15624">
        <v>803401</v>
      </c>
      <c r="C15624" t="s">
        <v>318</v>
      </c>
      <c r="D15624">
        <v>2021781</v>
      </c>
      <c r="E15624" t="s">
        <v>235</v>
      </c>
      <c r="F15624" t="s">
        <v>214</v>
      </c>
      <c r="G15624" t="s">
        <v>215</v>
      </c>
      <c r="H15624">
        <v>4</v>
      </c>
      <c r="I15624">
        <v>2017</v>
      </c>
      <c r="J15624">
        <v>2</v>
      </c>
      <c r="L15624">
        <v>23101189</v>
      </c>
      <c r="P15624" s="29" t="str">
        <f t="shared" si="596"/>
        <v>DRP</v>
      </c>
    </row>
    <row r="15625" spans="1:16" hidden="1" x14ac:dyDescent="0.25">
      <c r="A15625">
        <v>197475293</v>
      </c>
      <c r="B15625">
        <v>803401</v>
      </c>
      <c r="C15625" t="s">
        <v>318</v>
      </c>
      <c r="D15625">
        <v>2021874</v>
      </c>
      <c r="E15625" t="s">
        <v>226</v>
      </c>
      <c r="F15625" t="s">
        <v>214</v>
      </c>
      <c r="G15625" t="s">
        <v>215</v>
      </c>
      <c r="H15625">
        <v>2</v>
      </c>
      <c r="I15625">
        <v>2018</v>
      </c>
      <c r="J15625">
        <v>1</v>
      </c>
      <c r="L15625">
        <v>23107712</v>
      </c>
      <c r="M15625">
        <v>4.5</v>
      </c>
      <c r="P15625" s="29">
        <f t="shared" si="596"/>
        <v>0.58333333333333337</v>
      </c>
    </row>
    <row r="15626" spans="1:16" hidden="1" x14ac:dyDescent="0.25">
      <c r="A15626">
        <v>197475293</v>
      </c>
      <c r="B15626">
        <v>803401</v>
      </c>
      <c r="C15626" t="s">
        <v>318</v>
      </c>
      <c r="D15626">
        <v>2021781</v>
      </c>
      <c r="E15626" t="s">
        <v>235</v>
      </c>
      <c r="F15626" t="s">
        <v>214</v>
      </c>
      <c r="G15626" t="s">
        <v>215</v>
      </c>
      <c r="H15626">
        <v>2</v>
      </c>
      <c r="I15626">
        <v>2018</v>
      </c>
      <c r="J15626">
        <v>1</v>
      </c>
      <c r="L15626">
        <v>23108207</v>
      </c>
      <c r="M15626">
        <v>5.7</v>
      </c>
      <c r="P15626" s="29">
        <f t="shared" si="596"/>
        <v>0.78333333333333333</v>
      </c>
    </row>
    <row r="15627" spans="1:16" hidden="1" x14ac:dyDescent="0.25">
      <c r="A15627">
        <v>197475293</v>
      </c>
      <c r="B15627">
        <v>803401</v>
      </c>
      <c r="C15627" t="s">
        <v>318</v>
      </c>
      <c r="D15627">
        <v>2019271</v>
      </c>
      <c r="E15627" t="s">
        <v>236</v>
      </c>
      <c r="F15627" t="s">
        <v>214</v>
      </c>
      <c r="G15627" t="s">
        <v>215</v>
      </c>
      <c r="H15627">
        <v>2</v>
      </c>
      <c r="I15627">
        <v>2018</v>
      </c>
      <c r="J15627">
        <v>1</v>
      </c>
      <c r="L15627">
        <v>23106548</v>
      </c>
      <c r="M15627">
        <v>6</v>
      </c>
      <c r="P15627" s="29">
        <f t="shared" si="596"/>
        <v>0.83333333333333337</v>
      </c>
    </row>
    <row r="15628" spans="1:16" hidden="1" x14ac:dyDescent="0.25">
      <c r="A15628">
        <v>197475293</v>
      </c>
      <c r="B15628">
        <v>803401</v>
      </c>
      <c r="C15628" t="s">
        <v>318</v>
      </c>
      <c r="D15628">
        <v>2021615</v>
      </c>
      <c r="E15628" t="s">
        <v>255</v>
      </c>
      <c r="F15628" t="s">
        <v>214</v>
      </c>
      <c r="G15628" t="s">
        <v>215</v>
      </c>
      <c r="H15628">
        <v>2</v>
      </c>
      <c r="I15628">
        <v>2018</v>
      </c>
      <c r="J15628">
        <v>1</v>
      </c>
      <c r="L15628">
        <v>23107757</v>
      </c>
      <c r="M15628">
        <v>4.5999999999999996</v>
      </c>
      <c r="P15628" s="29">
        <f t="shared" si="596"/>
        <v>0.6</v>
      </c>
    </row>
    <row r="15629" spans="1:16" hidden="1" x14ac:dyDescent="0.25">
      <c r="A15629">
        <v>197475293</v>
      </c>
      <c r="B15629">
        <v>803401</v>
      </c>
      <c r="C15629" t="s">
        <v>318</v>
      </c>
      <c r="D15629">
        <v>2004099</v>
      </c>
      <c r="E15629" t="s">
        <v>245</v>
      </c>
      <c r="F15629" t="s">
        <v>214</v>
      </c>
      <c r="G15629" t="s">
        <v>215</v>
      </c>
      <c r="H15629">
        <v>2</v>
      </c>
      <c r="I15629">
        <v>2018</v>
      </c>
      <c r="J15629">
        <v>1</v>
      </c>
      <c r="L15629">
        <v>23104493</v>
      </c>
      <c r="M15629">
        <v>5</v>
      </c>
      <c r="P15629" s="29">
        <f t="shared" si="596"/>
        <v>0.66666666666666663</v>
      </c>
    </row>
    <row r="15630" spans="1:16" hidden="1" x14ac:dyDescent="0.25">
      <c r="A15630">
        <v>197475293</v>
      </c>
      <c r="B15630">
        <v>803401</v>
      </c>
      <c r="C15630" t="s">
        <v>318</v>
      </c>
      <c r="D15630">
        <v>2021640</v>
      </c>
      <c r="E15630" t="s">
        <v>227</v>
      </c>
      <c r="F15630" t="s">
        <v>214</v>
      </c>
      <c r="G15630" t="s">
        <v>215</v>
      </c>
      <c r="H15630">
        <v>2</v>
      </c>
      <c r="I15630">
        <v>2018</v>
      </c>
      <c r="J15630">
        <v>1</v>
      </c>
      <c r="L15630">
        <v>23108119</v>
      </c>
      <c r="M15630">
        <v>5.2</v>
      </c>
      <c r="P15630" s="29">
        <f t="shared" si="596"/>
        <v>0.70000000000000007</v>
      </c>
    </row>
    <row r="15631" spans="1:16" hidden="1" x14ac:dyDescent="0.25">
      <c r="A15631">
        <v>197475293</v>
      </c>
      <c r="B15631">
        <v>803401</v>
      </c>
      <c r="C15631" t="s">
        <v>318</v>
      </c>
      <c r="D15631">
        <v>2019272</v>
      </c>
      <c r="E15631" t="s">
        <v>249</v>
      </c>
      <c r="F15631" t="s">
        <v>214</v>
      </c>
      <c r="G15631" t="s">
        <v>215</v>
      </c>
      <c r="H15631">
        <v>2</v>
      </c>
      <c r="I15631">
        <v>2018</v>
      </c>
      <c r="J15631">
        <v>2</v>
      </c>
      <c r="L15631">
        <v>23115038</v>
      </c>
      <c r="M15631">
        <v>5.9</v>
      </c>
      <c r="P15631" s="29">
        <f t="shared" si="596"/>
        <v>0.81666666666666676</v>
      </c>
    </row>
    <row r="15632" spans="1:16" hidden="1" x14ac:dyDescent="0.25">
      <c r="A15632">
        <v>197475293</v>
      </c>
      <c r="B15632">
        <v>803401</v>
      </c>
      <c r="C15632" t="s">
        <v>318</v>
      </c>
      <c r="D15632">
        <v>2021750</v>
      </c>
      <c r="E15632" t="s">
        <v>296</v>
      </c>
      <c r="F15632" t="s">
        <v>214</v>
      </c>
      <c r="G15632" t="s">
        <v>215</v>
      </c>
      <c r="H15632">
        <v>2</v>
      </c>
      <c r="I15632">
        <v>2018</v>
      </c>
      <c r="J15632">
        <v>2</v>
      </c>
      <c r="L15632">
        <v>23115845</v>
      </c>
      <c r="M15632">
        <v>6.5</v>
      </c>
      <c r="P15632" s="29">
        <f t="shared" si="596"/>
        <v>0.91666666666666663</v>
      </c>
    </row>
    <row r="15633" spans="1:16" hidden="1" x14ac:dyDescent="0.25">
      <c r="A15633">
        <v>197475293</v>
      </c>
      <c r="B15633">
        <v>803401</v>
      </c>
      <c r="C15633" t="s">
        <v>318</v>
      </c>
      <c r="D15633">
        <v>2021725</v>
      </c>
      <c r="E15633" t="s">
        <v>257</v>
      </c>
      <c r="F15633" t="s">
        <v>214</v>
      </c>
      <c r="G15633" t="s">
        <v>215</v>
      </c>
      <c r="H15633">
        <v>2</v>
      </c>
      <c r="I15633">
        <v>2018</v>
      </c>
      <c r="J15633">
        <v>2</v>
      </c>
      <c r="L15633">
        <v>23115854</v>
      </c>
      <c r="M15633">
        <v>5</v>
      </c>
      <c r="P15633" s="29">
        <f t="shared" si="596"/>
        <v>0.66666666666666663</v>
      </c>
    </row>
    <row r="15634" spans="1:16" hidden="1" x14ac:dyDescent="0.25">
      <c r="A15634">
        <v>197475293</v>
      </c>
      <c r="B15634">
        <v>803401</v>
      </c>
      <c r="C15634" t="s">
        <v>318</v>
      </c>
      <c r="D15634">
        <v>2021787</v>
      </c>
      <c r="E15634" t="s">
        <v>292</v>
      </c>
      <c r="F15634" t="s">
        <v>214</v>
      </c>
      <c r="G15634" t="s">
        <v>215</v>
      </c>
      <c r="H15634">
        <v>2</v>
      </c>
      <c r="I15634">
        <v>2018</v>
      </c>
      <c r="J15634">
        <v>2</v>
      </c>
      <c r="L15634">
        <v>23115872</v>
      </c>
      <c r="M15634">
        <v>5</v>
      </c>
      <c r="P15634" s="29">
        <f t="shared" si="596"/>
        <v>0.66666666666666663</v>
      </c>
    </row>
    <row r="15635" spans="1:16" hidden="1" x14ac:dyDescent="0.25">
      <c r="A15635">
        <v>197475293</v>
      </c>
      <c r="B15635">
        <v>803401</v>
      </c>
      <c r="C15635" t="s">
        <v>318</v>
      </c>
      <c r="D15635">
        <v>2004752</v>
      </c>
      <c r="E15635" t="s">
        <v>290</v>
      </c>
      <c r="F15635" t="s">
        <v>214</v>
      </c>
      <c r="G15635" t="s">
        <v>215</v>
      </c>
      <c r="H15635">
        <v>2</v>
      </c>
      <c r="I15635">
        <v>2018</v>
      </c>
      <c r="J15635">
        <v>2</v>
      </c>
      <c r="L15635">
        <v>23115876</v>
      </c>
      <c r="M15635">
        <v>5.6</v>
      </c>
      <c r="P15635" s="29">
        <f t="shared" si="596"/>
        <v>0.76666666666666661</v>
      </c>
    </row>
    <row r="15636" spans="1:16" hidden="1" x14ac:dyDescent="0.25">
      <c r="A15636">
        <v>197475293</v>
      </c>
      <c r="B15636">
        <v>803401</v>
      </c>
      <c r="C15636" t="s">
        <v>318</v>
      </c>
      <c r="D15636">
        <v>2024863</v>
      </c>
      <c r="E15636" t="s">
        <v>304</v>
      </c>
      <c r="F15636" t="s">
        <v>214</v>
      </c>
      <c r="G15636" t="s">
        <v>215</v>
      </c>
      <c r="H15636">
        <v>2</v>
      </c>
      <c r="I15636">
        <v>2018</v>
      </c>
      <c r="J15636">
        <v>2</v>
      </c>
      <c r="L15636">
        <v>23115905</v>
      </c>
      <c r="M15636">
        <v>4.5</v>
      </c>
      <c r="P15636" s="29">
        <f t="shared" si="596"/>
        <v>0.58333333333333337</v>
      </c>
    </row>
    <row r="15637" spans="1:16" hidden="1" x14ac:dyDescent="0.25">
      <c r="A15637">
        <v>197475293</v>
      </c>
      <c r="B15637">
        <v>803401</v>
      </c>
      <c r="C15637" t="s">
        <v>318</v>
      </c>
      <c r="D15637">
        <v>2019272</v>
      </c>
      <c r="E15637" t="s">
        <v>249</v>
      </c>
      <c r="F15637" t="s">
        <v>214</v>
      </c>
      <c r="G15637" t="s">
        <v>215</v>
      </c>
      <c r="H15637">
        <v>4</v>
      </c>
      <c r="I15637">
        <v>2018</v>
      </c>
      <c r="J15637">
        <v>2</v>
      </c>
      <c r="L15637">
        <v>23115026</v>
      </c>
      <c r="P15637" s="29" t="str">
        <f t="shared" si="596"/>
        <v>DRP</v>
      </c>
    </row>
    <row r="15638" spans="1:16" hidden="1" x14ac:dyDescent="0.25">
      <c r="A15638">
        <v>197475293</v>
      </c>
      <c r="B15638">
        <v>803401</v>
      </c>
      <c r="C15638" t="s">
        <v>318</v>
      </c>
      <c r="D15638">
        <v>2021679</v>
      </c>
      <c r="E15638" t="s">
        <v>259</v>
      </c>
      <c r="F15638" t="s">
        <v>214</v>
      </c>
      <c r="G15638" t="s">
        <v>215</v>
      </c>
      <c r="H15638">
        <v>4</v>
      </c>
      <c r="I15638">
        <v>2018</v>
      </c>
      <c r="J15638">
        <v>2</v>
      </c>
      <c r="L15638">
        <v>23116297</v>
      </c>
      <c r="P15638" s="29" t="str">
        <f t="shared" si="596"/>
        <v>DRP</v>
      </c>
    </row>
    <row r="15639" spans="1:16" hidden="1" x14ac:dyDescent="0.25">
      <c r="A15639">
        <v>197475293</v>
      </c>
      <c r="B15639">
        <v>803401</v>
      </c>
      <c r="C15639" t="s">
        <v>318</v>
      </c>
      <c r="D15639">
        <v>2021591</v>
      </c>
      <c r="E15639" t="s">
        <v>240</v>
      </c>
      <c r="F15639" t="s">
        <v>214</v>
      </c>
      <c r="G15639" t="s">
        <v>215</v>
      </c>
      <c r="H15639">
        <v>2</v>
      </c>
      <c r="I15639">
        <v>2019</v>
      </c>
      <c r="J15639">
        <v>1</v>
      </c>
      <c r="L15639">
        <v>23120225</v>
      </c>
      <c r="M15639">
        <v>6</v>
      </c>
      <c r="P15639" s="29">
        <f t="shared" si="596"/>
        <v>0.83333333333333337</v>
      </c>
    </row>
    <row r="15640" spans="1:16" hidden="1" x14ac:dyDescent="0.25">
      <c r="A15640">
        <v>197475293</v>
      </c>
      <c r="B15640">
        <v>803401</v>
      </c>
      <c r="C15640" t="s">
        <v>318</v>
      </c>
      <c r="D15640">
        <v>2004587</v>
      </c>
      <c r="E15640" t="s">
        <v>288</v>
      </c>
      <c r="F15640" t="s">
        <v>214</v>
      </c>
      <c r="G15640" t="s">
        <v>215</v>
      </c>
      <c r="H15640">
        <v>2</v>
      </c>
      <c r="I15640">
        <v>2019</v>
      </c>
      <c r="J15640">
        <v>1</v>
      </c>
      <c r="L15640">
        <v>23120020</v>
      </c>
      <c r="M15640">
        <v>5.4</v>
      </c>
      <c r="P15640" s="29">
        <f t="shared" si="596"/>
        <v>0.73333333333333339</v>
      </c>
    </row>
    <row r="15641" spans="1:16" hidden="1" x14ac:dyDescent="0.25">
      <c r="A15641">
        <v>197475293</v>
      </c>
      <c r="B15641">
        <v>803401</v>
      </c>
      <c r="C15641" t="s">
        <v>318</v>
      </c>
      <c r="D15641">
        <v>2004597</v>
      </c>
      <c r="E15641" t="s">
        <v>279</v>
      </c>
      <c r="F15641" t="s">
        <v>214</v>
      </c>
      <c r="G15641" t="s">
        <v>215</v>
      </c>
      <c r="H15641">
        <v>2</v>
      </c>
      <c r="I15641">
        <v>2019</v>
      </c>
      <c r="J15641">
        <v>1</v>
      </c>
      <c r="L15641">
        <v>23120232</v>
      </c>
      <c r="M15641">
        <v>5.6</v>
      </c>
      <c r="P15641" s="29">
        <f t="shared" si="596"/>
        <v>0.76666666666666661</v>
      </c>
    </row>
    <row r="15642" spans="1:16" hidden="1" x14ac:dyDescent="0.25">
      <c r="A15642">
        <v>197475293</v>
      </c>
      <c r="B15642">
        <v>803401</v>
      </c>
      <c r="C15642" t="s">
        <v>318</v>
      </c>
      <c r="D15642">
        <v>2021679</v>
      </c>
      <c r="E15642" t="s">
        <v>259</v>
      </c>
      <c r="F15642" t="s">
        <v>214</v>
      </c>
      <c r="G15642" t="s">
        <v>215</v>
      </c>
      <c r="H15642">
        <v>2</v>
      </c>
      <c r="I15642">
        <v>2019</v>
      </c>
      <c r="J15642">
        <v>1</v>
      </c>
      <c r="L15642">
        <v>23122095</v>
      </c>
      <c r="M15642">
        <v>6.5</v>
      </c>
      <c r="P15642" s="29">
        <f t="shared" si="596"/>
        <v>0.91666666666666663</v>
      </c>
    </row>
    <row r="15643" spans="1:16" hidden="1" x14ac:dyDescent="0.25">
      <c r="A15643">
        <v>197475293</v>
      </c>
      <c r="B15643">
        <v>803401</v>
      </c>
      <c r="C15643" t="s">
        <v>318</v>
      </c>
      <c r="D15643">
        <v>2004586</v>
      </c>
      <c r="E15643" t="s">
        <v>325</v>
      </c>
      <c r="F15643" t="s">
        <v>214</v>
      </c>
      <c r="G15643" t="s">
        <v>215</v>
      </c>
      <c r="H15643">
        <v>2</v>
      </c>
      <c r="I15643">
        <v>2019</v>
      </c>
      <c r="J15643">
        <v>1</v>
      </c>
      <c r="L15643">
        <v>23120018</v>
      </c>
      <c r="M15643">
        <v>5.4</v>
      </c>
      <c r="P15643" s="29">
        <f t="shared" si="596"/>
        <v>0.73333333333333339</v>
      </c>
    </row>
    <row r="15644" spans="1:16" hidden="1" x14ac:dyDescent="0.25">
      <c r="A15644">
        <v>197475293</v>
      </c>
      <c r="B15644">
        <v>803401</v>
      </c>
      <c r="C15644" t="s">
        <v>318</v>
      </c>
      <c r="D15644">
        <v>2021723</v>
      </c>
      <c r="E15644" t="s">
        <v>299</v>
      </c>
      <c r="F15644" t="s">
        <v>214</v>
      </c>
      <c r="G15644" t="s">
        <v>215</v>
      </c>
      <c r="H15644">
        <v>2</v>
      </c>
      <c r="I15644">
        <v>2019</v>
      </c>
      <c r="J15644">
        <v>1</v>
      </c>
      <c r="L15644">
        <v>23123925</v>
      </c>
      <c r="M15644">
        <v>5.9</v>
      </c>
      <c r="P15644" s="29">
        <f t="shared" si="596"/>
        <v>0.81666666666666676</v>
      </c>
    </row>
    <row r="15645" spans="1:16" hidden="1" x14ac:dyDescent="0.25">
      <c r="A15645">
        <v>197475293</v>
      </c>
      <c r="B15645">
        <v>803401</v>
      </c>
      <c r="C15645" t="s">
        <v>318</v>
      </c>
      <c r="D15645">
        <v>2021631</v>
      </c>
      <c r="E15645" t="s">
        <v>302</v>
      </c>
      <c r="F15645" t="s">
        <v>214</v>
      </c>
      <c r="G15645" t="s">
        <v>215</v>
      </c>
      <c r="H15645">
        <v>1</v>
      </c>
      <c r="I15645">
        <v>2019</v>
      </c>
      <c r="J15645">
        <v>2</v>
      </c>
      <c r="L15645">
        <v>23129790</v>
      </c>
      <c r="P15645" s="29" t="str">
        <f t="shared" si="596"/>
        <v>NULL</v>
      </c>
    </row>
    <row r="15646" spans="1:16" hidden="1" x14ac:dyDescent="0.25">
      <c r="A15646">
        <v>197475293</v>
      </c>
      <c r="B15646">
        <v>803401</v>
      </c>
      <c r="C15646" t="s">
        <v>318</v>
      </c>
      <c r="D15646">
        <v>2021744</v>
      </c>
      <c r="E15646" t="s">
        <v>262</v>
      </c>
      <c r="F15646" t="s">
        <v>214</v>
      </c>
      <c r="G15646" t="s">
        <v>215</v>
      </c>
      <c r="H15646">
        <v>1</v>
      </c>
      <c r="I15646">
        <v>2019</v>
      </c>
      <c r="J15646">
        <v>2</v>
      </c>
      <c r="L15646">
        <v>23120240</v>
      </c>
      <c r="P15646" s="29" t="str">
        <f t="shared" si="596"/>
        <v>NULL</v>
      </c>
    </row>
    <row r="15647" spans="1:16" hidden="1" x14ac:dyDescent="0.25">
      <c r="A15647">
        <v>197475293</v>
      </c>
      <c r="B15647">
        <v>803401</v>
      </c>
      <c r="C15647" t="s">
        <v>318</v>
      </c>
      <c r="D15647">
        <v>2021865</v>
      </c>
      <c r="E15647" t="s">
        <v>301</v>
      </c>
      <c r="F15647" t="s">
        <v>214</v>
      </c>
      <c r="G15647" t="s">
        <v>215</v>
      </c>
      <c r="H15647">
        <v>1</v>
      </c>
      <c r="I15647">
        <v>2019</v>
      </c>
      <c r="J15647">
        <v>2</v>
      </c>
      <c r="L15647">
        <v>23130441</v>
      </c>
      <c r="P15647" s="29" t="str">
        <f t="shared" si="596"/>
        <v>NULL</v>
      </c>
    </row>
    <row r="15648" spans="1:16" hidden="1" x14ac:dyDescent="0.25">
      <c r="A15648">
        <v>197475293</v>
      </c>
      <c r="B15648">
        <v>803401</v>
      </c>
      <c r="C15648" t="s">
        <v>318</v>
      </c>
      <c r="D15648">
        <v>2004602</v>
      </c>
      <c r="E15648" t="s">
        <v>277</v>
      </c>
      <c r="F15648" t="s">
        <v>214</v>
      </c>
      <c r="G15648" t="s">
        <v>215</v>
      </c>
      <c r="H15648">
        <v>1</v>
      </c>
      <c r="I15648">
        <v>2019</v>
      </c>
      <c r="J15648">
        <v>2</v>
      </c>
      <c r="L15648">
        <v>23129802</v>
      </c>
      <c r="P15648" s="29" t="str">
        <f t="shared" si="596"/>
        <v>NULL</v>
      </c>
    </row>
    <row r="15649" spans="1:16" hidden="1" x14ac:dyDescent="0.25">
      <c r="A15649">
        <v>197475293</v>
      </c>
      <c r="B15649">
        <v>803401</v>
      </c>
      <c r="C15649" t="s">
        <v>318</v>
      </c>
      <c r="D15649">
        <v>2024921</v>
      </c>
      <c r="E15649" t="s">
        <v>225</v>
      </c>
      <c r="F15649" t="s">
        <v>214</v>
      </c>
      <c r="G15649" t="s">
        <v>215</v>
      </c>
      <c r="H15649">
        <v>1</v>
      </c>
      <c r="I15649">
        <v>2019</v>
      </c>
      <c r="J15649">
        <v>2</v>
      </c>
      <c r="L15649">
        <v>23129804</v>
      </c>
      <c r="P15649" s="29" t="str">
        <f t="shared" si="596"/>
        <v>NULL</v>
      </c>
    </row>
    <row r="15650" spans="1:16" hidden="1" x14ac:dyDescent="0.25">
      <c r="A15650">
        <v>197475293</v>
      </c>
      <c r="B15650">
        <v>803401</v>
      </c>
      <c r="C15650" t="s">
        <v>318</v>
      </c>
      <c r="D15650">
        <v>2021671</v>
      </c>
      <c r="E15650" t="s">
        <v>303</v>
      </c>
      <c r="F15650" t="s">
        <v>214</v>
      </c>
      <c r="G15650" t="s">
        <v>215</v>
      </c>
      <c r="H15650">
        <v>1</v>
      </c>
      <c r="I15650">
        <v>2019</v>
      </c>
      <c r="J15650">
        <v>2</v>
      </c>
      <c r="L15650">
        <v>23130363</v>
      </c>
      <c r="P15650" s="29" t="str">
        <f t="shared" si="596"/>
        <v>NULL</v>
      </c>
    </row>
    <row r="15651" spans="1:16" hidden="1" x14ac:dyDescent="0.25">
      <c r="A15651">
        <v>197475293</v>
      </c>
      <c r="B15651">
        <v>803401</v>
      </c>
      <c r="C15651" t="s">
        <v>318</v>
      </c>
      <c r="D15651">
        <v>2024864</v>
      </c>
      <c r="E15651" t="s">
        <v>310</v>
      </c>
      <c r="F15651" t="s">
        <v>214</v>
      </c>
      <c r="G15651" t="s">
        <v>215</v>
      </c>
      <c r="H15651">
        <v>1</v>
      </c>
      <c r="I15651">
        <v>2019</v>
      </c>
      <c r="J15651">
        <v>2</v>
      </c>
      <c r="L15651">
        <v>23129359</v>
      </c>
      <c r="P15651" s="29" t="str">
        <f t="shared" si="596"/>
        <v>NULL</v>
      </c>
    </row>
    <row r="15652" spans="1:16" hidden="1" x14ac:dyDescent="0.25">
      <c r="A15652">
        <v>197541733</v>
      </c>
      <c r="B15652">
        <v>803401</v>
      </c>
      <c r="C15652" t="s">
        <v>318</v>
      </c>
      <c r="D15652">
        <v>2005118</v>
      </c>
      <c r="E15652" t="s">
        <v>223</v>
      </c>
      <c r="F15652" t="s">
        <v>214</v>
      </c>
      <c r="G15652" t="s">
        <v>215</v>
      </c>
      <c r="H15652">
        <v>2</v>
      </c>
      <c r="I15652">
        <v>2016</v>
      </c>
      <c r="J15652">
        <v>1</v>
      </c>
      <c r="L15652">
        <v>23081294</v>
      </c>
      <c r="M15652">
        <v>4.8</v>
      </c>
      <c r="P15652" s="29">
        <f t="shared" si="596"/>
        <v>0.6333333333333333</v>
      </c>
    </row>
    <row r="15653" spans="1:16" hidden="1" x14ac:dyDescent="0.25">
      <c r="A15653">
        <v>197541733</v>
      </c>
      <c r="B15653">
        <v>803401</v>
      </c>
      <c r="C15653" t="s">
        <v>318</v>
      </c>
      <c r="D15653">
        <v>2021754</v>
      </c>
      <c r="E15653" t="s">
        <v>216</v>
      </c>
      <c r="F15653" t="s">
        <v>214</v>
      </c>
      <c r="G15653" t="s">
        <v>215</v>
      </c>
      <c r="H15653">
        <v>3</v>
      </c>
      <c r="I15653">
        <v>2016</v>
      </c>
      <c r="J15653">
        <v>1</v>
      </c>
      <c r="L15653">
        <v>23081097</v>
      </c>
      <c r="M15653">
        <v>3.4</v>
      </c>
      <c r="P15653" s="29">
        <f t="shared" si="596"/>
        <v>0.39999999999999997</v>
      </c>
    </row>
    <row r="15654" spans="1:16" hidden="1" x14ac:dyDescent="0.25">
      <c r="A15654">
        <v>197541733</v>
      </c>
      <c r="B15654">
        <v>803401</v>
      </c>
      <c r="C15654" t="s">
        <v>318</v>
      </c>
      <c r="D15654">
        <v>2005102</v>
      </c>
      <c r="E15654" t="s">
        <v>218</v>
      </c>
      <c r="F15654" t="s">
        <v>214</v>
      </c>
      <c r="G15654" t="s">
        <v>215</v>
      </c>
      <c r="H15654">
        <v>2</v>
      </c>
      <c r="I15654">
        <v>2016</v>
      </c>
      <c r="J15654">
        <v>1</v>
      </c>
      <c r="L15654">
        <v>23081383</v>
      </c>
      <c r="M15654">
        <v>4.0999999999999996</v>
      </c>
      <c r="P15654" s="29">
        <f t="shared" si="596"/>
        <v>0.51666666666666661</v>
      </c>
    </row>
    <row r="15655" spans="1:16" hidden="1" x14ac:dyDescent="0.25">
      <c r="A15655">
        <v>197541733</v>
      </c>
      <c r="B15655">
        <v>803401</v>
      </c>
      <c r="C15655" t="s">
        <v>318</v>
      </c>
      <c r="D15655">
        <v>2005099</v>
      </c>
      <c r="E15655" t="s">
        <v>217</v>
      </c>
      <c r="F15655" t="s">
        <v>214</v>
      </c>
      <c r="G15655" t="s">
        <v>215</v>
      </c>
      <c r="H15655">
        <v>2</v>
      </c>
      <c r="I15655">
        <v>2016</v>
      </c>
      <c r="J15655">
        <v>1</v>
      </c>
      <c r="L15655">
        <v>23081376</v>
      </c>
      <c r="M15655">
        <v>4</v>
      </c>
      <c r="P15655" s="29">
        <f t="shared" si="596"/>
        <v>0.5</v>
      </c>
    </row>
    <row r="15656" spans="1:16" hidden="1" x14ac:dyDescent="0.25">
      <c r="A15656">
        <v>197541733</v>
      </c>
      <c r="B15656">
        <v>803401</v>
      </c>
      <c r="C15656" t="s">
        <v>318</v>
      </c>
      <c r="D15656">
        <v>2021600</v>
      </c>
      <c r="E15656" t="s">
        <v>219</v>
      </c>
      <c r="F15656" t="s">
        <v>214</v>
      </c>
      <c r="G15656" t="s">
        <v>215</v>
      </c>
      <c r="H15656">
        <v>3</v>
      </c>
      <c r="I15656">
        <v>2016</v>
      </c>
      <c r="J15656">
        <v>1</v>
      </c>
      <c r="L15656">
        <v>23081081</v>
      </c>
      <c r="M15656">
        <v>2.6</v>
      </c>
      <c r="P15656" s="29">
        <f t="shared" si="596"/>
        <v>0.26666666666666666</v>
      </c>
    </row>
    <row r="15657" spans="1:16" hidden="1" x14ac:dyDescent="0.25">
      <c r="A15657">
        <v>197541733</v>
      </c>
      <c r="B15657">
        <v>803401</v>
      </c>
      <c r="C15657" t="s">
        <v>318</v>
      </c>
      <c r="D15657">
        <v>2004098</v>
      </c>
      <c r="E15657" t="s">
        <v>213</v>
      </c>
      <c r="F15657" t="s">
        <v>214</v>
      </c>
      <c r="G15657" t="s">
        <v>215</v>
      </c>
      <c r="H15657">
        <v>2</v>
      </c>
      <c r="I15657">
        <v>2016</v>
      </c>
      <c r="J15657">
        <v>1</v>
      </c>
      <c r="L15657">
        <v>23078142</v>
      </c>
      <c r="M15657">
        <v>6.9</v>
      </c>
      <c r="P15657" s="29">
        <f t="shared" si="596"/>
        <v>0.98333333333333339</v>
      </c>
    </row>
    <row r="15658" spans="1:16" hidden="1" x14ac:dyDescent="0.25">
      <c r="A15658">
        <v>197541733</v>
      </c>
      <c r="B15658">
        <v>803401</v>
      </c>
      <c r="C15658" t="s">
        <v>318</v>
      </c>
      <c r="D15658">
        <v>2004112</v>
      </c>
      <c r="E15658" t="s">
        <v>244</v>
      </c>
      <c r="F15658" t="s">
        <v>214</v>
      </c>
      <c r="G15658" t="s">
        <v>215</v>
      </c>
      <c r="H15658">
        <v>2</v>
      </c>
      <c r="I15658">
        <v>2016</v>
      </c>
      <c r="J15658">
        <v>2</v>
      </c>
      <c r="L15658">
        <v>23085510</v>
      </c>
      <c r="M15658">
        <v>4.3</v>
      </c>
      <c r="P15658" s="29">
        <f t="shared" si="596"/>
        <v>0.54999999999999993</v>
      </c>
    </row>
    <row r="15659" spans="1:16" hidden="1" x14ac:dyDescent="0.25">
      <c r="A15659">
        <v>197541733</v>
      </c>
      <c r="B15659">
        <v>803401</v>
      </c>
      <c r="C15659" t="s">
        <v>318</v>
      </c>
      <c r="D15659">
        <v>2021580</v>
      </c>
      <c r="E15659" t="s">
        <v>241</v>
      </c>
      <c r="F15659" t="s">
        <v>214</v>
      </c>
      <c r="G15659" t="s">
        <v>215</v>
      </c>
      <c r="H15659">
        <v>4</v>
      </c>
      <c r="I15659">
        <v>2016</v>
      </c>
      <c r="J15659">
        <v>2</v>
      </c>
      <c r="L15659">
        <v>23086825</v>
      </c>
      <c r="P15659" s="29" t="str">
        <f t="shared" si="596"/>
        <v>DRP</v>
      </c>
    </row>
    <row r="15660" spans="1:16" hidden="1" x14ac:dyDescent="0.25">
      <c r="A15660">
        <v>197541733</v>
      </c>
      <c r="B15660">
        <v>803401</v>
      </c>
      <c r="C15660" t="s">
        <v>318</v>
      </c>
      <c r="D15660">
        <v>2005117</v>
      </c>
      <c r="E15660" t="s">
        <v>220</v>
      </c>
      <c r="F15660" t="s">
        <v>214</v>
      </c>
      <c r="G15660" t="s">
        <v>215</v>
      </c>
      <c r="H15660">
        <v>4</v>
      </c>
      <c r="I15660">
        <v>2016</v>
      </c>
      <c r="J15660">
        <v>2</v>
      </c>
      <c r="L15660">
        <v>23084476</v>
      </c>
      <c r="P15660" s="29" t="str">
        <f t="shared" si="596"/>
        <v>DRP</v>
      </c>
    </row>
    <row r="15661" spans="1:16" hidden="1" x14ac:dyDescent="0.25">
      <c r="A15661">
        <v>197541733</v>
      </c>
      <c r="B15661">
        <v>803401</v>
      </c>
      <c r="C15661" t="s">
        <v>318</v>
      </c>
      <c r="D15661">
        <v>2004116</v>
      </c>
      <c r="E15661" t="s">
        <v>229</v>
      </c>
      <c r="F15661" t="s">
        <v>214</v>
      </c>
      <c r="G15661" t="s">
        <v>215</v>
      </c>
      <c r="H15661">
        <v>4</v>
      </c>
      <c r="I15661">
        <v>2016</v>
      </c>
      <c r="J15661">
        <v>2</v>
      </c>
      <c r="L15661">
        <v>23085555</v>
      </c>
      <c r="P15661" s="29" t="str">
        <f t="shared" si="596"/>
        <v>DRP</v>
      </c>
    </row>
    <row r="15662" spans="1:16" hidden="1" x14ac:dyDescent="0.25">
      <c r="A15662">
        <v>197541733</v>
      </c>
      <c r="B15662">
        <v>803401</v>
      </c>
      <c r="C15662" t="s">
        <v>318</v>
      </c>
      <c r="D15662">
        <v>2004116</v>
      </c>
      <c r="E15662" t="s">
        <v>229</v>
      </c>
      <c r="F15662" t="s">
        <v>214</v>
      </c>
      <c r="G15662" t="s">
        <v>215</v>
      </c>
      <c r="H15662">
        <v>2</v>
      </c>
      <c r="I15662">
        <v>2016</v>
      </c>
      <c r="J15662">
        <v>2</v>
      </c>
      <c r="L15662">
        <v>23085552</v>
      </c>
      <c r="M15662">
        <v>5.7</v>
      </c>
      <c r="P15662" s="29">
        <f t="shared" si="596"/>
        <v>0.78333333333333333</v>
      </c>
    </row>
    <row r="15663" spans="1:16" hidden="1" x14ac:dyDescent="0.25">
      <c r="A15663">
        <v>197541733</v>
      </c>
      <c r="B15663">
        <v>803401</v>
      </c>
      <c r="C15663" t="s">
        <v>318</v>
      </c>
      <c r="D15663">
        <v>2021580</v>
      </c>
      <c r="E15663" t="s">
        <v>241</v>
      </c>
      <c r="F15663" t="s">
        <v>214</v>
      </c>
      <c r="G15663" t="s">
        <v>215</v>
      </c>
      <c r="H15663">
        <v>3</v>
      </c>
      <c r="I15663">
        <v>2016</v>
      </c>
      <c r="J15663">
        <v>2</v>
      </c>
      <c r="L15663">
        <v>23086828</v>
      </c>
      <c r="M15663">
        <v>3</v>
      </c>
      <c r="P15663" s="29">
        <f t="shared" si="596"/>
        <v>0.33333333333333331</v>
      </c>
    </row>
    <row r="15664" spans="1:16" hidden="1" x14ac:dyDescent="0.25">
      <c r="A15664">
        <v>197541733</v>
      </c>
      <c r="B15664">
        <v>803401</v>
      </c>
      <c r="C15664" t="s">
        <v>318</v>
      </c>
      <c r="D15664">
        <v>2005117</v>
      </c>
      <c r="E15664" t="s">
        <v>220</v>
      </c>
      <c r="F15664" t="s">
        <v>214</v>
      </c>
      <c r="G15664" t="s">
        <v>215</v>
      </c>
      <c r="H15664">
        <v>3</v>
      </c>
      <c r="I15664">
        <v>2016</v>
      </c>
      <c r="J15664">
        <v>2</v>
      </c>
      <c r="L15664">
        <v>23088410</v>
      </c>
      <c r="M15664">
        <v>3.4</v>
      </c>
      <c r="P15664" s="29">
        <f t="shared" si="596"/>
        <v>0.39999999999999997</v>
      </c>
    </row>
    <row r="15665" spans="1:16" hidden="1" x14ac:dyDescent="0.25">
      <c r="A15665">
        <v>197541733</v>
      </c>
      <c r="B15665">
        <v>803401</v>
      </c>
      <c r="C15665" t="s">
        <v>318</v>
      </c>
      <c r="D15665">
        <v>2005131</v>
      </c>
      <c r="E15665" t="s">
        <v>228</v>
      </c>
      <c r="F15665" t="s">
        <v>214</v>
      </c>
      <c r="G15665" t="s">
        <v>215</v>
      </c>
      <c r="H15665">
        <v>2</v>
      </c>
      <c r="I15665">
        <v>2016</v>
      </c>
      <c r="J15665">
        <v>2</v>
      </c>
      <c r="L15665">
        <v>23086517</v>
      </c>
      <c r="M15665">
        <v>5.6</v>
      </c>
      <c r="P15665" s="29">
        <f t="shared" si="596"/>
        <v>0.76666666666666661</v>
      </c>
    </row>
    <row r="15666" spans="1:16" hidden="1" x14ac:dyDescent="0.25">
      <c r="A15666">
        <v>197541733</v>
      </c>
      <c r="B15666">
        <v>803401</v>
      </c>
      <c r="C15666" t="s">
        <v>318</v>
      </c>
      <c r="D15666">
        <v>2021600</v>
      </c>
      <c r="E15666" t="s">
        <v>219</v>
      </c>
      <c r="F15666" t="s">
        <v>214</v>
      </c>
      <c r="G15666" t="s">
        <v>215</v>
      </c>
      <c r="H15666">
        <v>3</v>
      </c>
      <c r="I15666">
        <v>2016</v>
      </c>
      <c r="J15666">
        <v>2</v>
      </c>
      <c r="L15666">
        <v>23086545</v>
      </c>
      <c r="M15666">
        <v>3.7</v>
      </c>
      <c r="P15666" s="29">
        <f t="shared" ref="P15666:P15729" si="597">IF(AND(ISNUMBER(M15666),H15666&lt;&gt;4),(M15666-1)/6,IF(H15666=4,"DRP",IF(AND(H15666=3,M15666="NA"),"BAD",IF(AND(H15666=2),"CVL",IF(AND(H15666=1,ISBLANK(M15666)),"NULL","UNK")))))</f>
        <v>0.45</v>
      </c>
    </row>
    <row r="15667" spans="1:16" hidden="1" x14ac:dyDescent="0.25">
      <c r="A15667">
        <v>197541733</v>
      </c>
      <c r="B15667">
        <v>803401</v>
      </c>
      <c r="C15667" t="s">
        <v>318</v>
      </c>
      <c r="D15667">
        <v>2021754</v>
      </c>
      <c r="E15667" t="s">
        <v>216</v>
      </c>
      <c r="F15667" t="s">
        <v>214</v>
      </c>
      <c r="G15667" t="s">
        <v>215</v>
      </c>
      <c r="H15667">
        <v>3</v>
      </c>
      <c r="I15667">
        <v>2016</v>
      </c>
      <c r="J15667">
        <v>2</v>
      </c>
      <c r="L15667">
        <v>23086735</v>
      </c>
      <c r="M15667">
        <v>3.4</v>
      </c>
      <c r="P15667" s="29">
        <f t="shared" si="597"/>
        <v>0.39999999999999997</v>
      </c>
    </row>
    <row r="15668" spans="1:16" hidden="1" x14ac:dyDescent="0.25">
      <c r="A15668">
        <v>197541733</v>
      </c>
      <c r="B15668">
        <v>803401</v>
      </c>
      <c r="C15668" t="s">
        <v>318</v>
      </c>
      <c r="D15668">
        <v>2005117</v>
      </c>
      <c r="E15668" t="s">
        <v>220</v>
      </c>
      <c r="F15668" t="s">
        <v>214</v>
      </c>
      <c r="G15668" t="s">
        <v>215</v>
      </c>
      <c r="H15668">
        <v>3</v>
      </c>
      <c r="I15668">
        <v>2017</v>
      </c>
      <c r="J15668">
        <v>1</v>
      </c>
      <c r="L15668">
        <v>23091395</v>
      </c>
      <c r="M15668">
        <v>3.7</v>
      </c>
      <c r="P15668" s="29">
        <f t="shared" si="597"/>
        <v>0.45</v>
      </c>
    </row>
    <row r="15669" spans="1:16" hidden="1" x14ac:dyDescent="0.25">
      <c r="A15669">
        <v>197541733</v>
      </c>
      <c r="B15669">
        <v>803401</v>
      </c>
      <c r="C15669" t="s">
        <v>318</v>
      </c>
      <c r="D15669">
        <v>2021580</v>
      </c>
      <c r="E15669" t="s">
        <v>241</v>
      </c>
      <c r="F15669" t="s">
        <v>214</v>
      </c>
      <c r="G15669" t="s">
        <v>215</v>
      </c>
      <c r="H15669">
        <v>2</v>
      </c>
      <c r="I15669">
        <v>2017</v>
      </c>
      <c r="J15669">
        <v>1</v>
      </c>
      <c r="L15669">
        <v>23092926</v>
      </c>
      <c r="M15669">
        <v>4.5</v>
      </c>
      <c r="P15669" s="29">
        <f t="shared" si="597"/>
        <v>0.58333333333333337</v>
      </c>
    </row>
    <row r="15670" spans="1:16" hidden="1" x14ac:dyDescent="0.25">
      <c r="A15670">
        <v>197541733</v>
      </c>
      <c r="B15670">
        <v>803401</v>
      </c>
      <c r="C15670" t="s">
        <v>318</v>
      </c>
      <c r="D15670">
        <v>2021600</v>
      </c>
      <c r="E15670" t="s">
        <v>219</v>
      </c>
      <c r="F15670" t="s">
        <v>214</v>
      </c>
      <c r="G15670" t="s">
        <v>215</v>
      </c>
      <c r="H15670">
        <v>2</v>
      </c>
      <c r="I15670">
        <v>2017</v>
      </c>
      <c r="J15670">
        <v>1</v>
      </c>
      <c r="L15670">
        <v>23092796</v>
      </c>
      <c r="M15670">
        <v>5.2</v>
      </c>
      <c r="P15670" s="29">
        <f t="shared" si="597"/>
        <v>0.70000000000000007</v>
      </c>
    </row>
    <row r="15671" spans="1:16" hidden="1" x14ac:dyDescent="0.25">
      <c r="A15671">
        <v>197541733</v>
      </c>
      <c r="B15671">
        <v>803401</v>
      </c>
      <c r="C15671" t="s">
        <v>318</v>
      </c>
      <c r="D15671">
        <v>2021754</v>
      </c>
      <c r="E15671" t="s">
        <v>216</v>
      </c>
      <c r="F15671" t="s">
        <v>214</v>
      </c>
      <c r="G15671" t="s">
        <v>215</v>
      </c>
      <c r="H15671">
        <v>2</v>
      </c>
      <c r="I15671">
        <v>2017</v>
      </c>
      <c r="J15671">
        <v>1</v>
      </c>
      <c r="L15671">
        <v>23092908</v>
      </c>
      <c r="M15671">
        <v>4.0999999999999996</v>
      </c>
      <c r="P15671" s="29">
        <f t="shared" si="597"/>
        <v>0.51666666666666661</v>
      </c>
    </row>
    <row r="15672" spans="1:16" hidden="1" x14ac:dyDescent="0.25">
      <c r="A15672">
        <v>197541733</v>
      </c>
      <c r="B15672">
        <v>803401</v>
      </c>
      <c r="C15672" t="s">
        <v>318</v>
      </c>
      <c r="D15672">
        <v>2004099</v>
      </c>
      <c r="E15672" t="s">
        <v>245</v>
      </c>
      <c r="F15672" t="s">
        <v>214</v>
      </c>
      <c r="G15672" t="s">
        <v>215</v>
      </c>
      <c r="H15672">
        <v>4</v>
      </c>
      <c r="I15672">
        <v>2017</v>
      </c>
      <c r="J15672">
        <v>1</v>
      </c>
      <c r="L15672">
        <v>23092379</v>
      </c>
      <c r="P15672" s="29" t="str">
        <f t="shared" si="597"/>
        <v>DRP</v>
      </c>
    </row>
    <row r="15673" spans="1:16" hidden="1" x14ac:dyDescent="0.25">
      <c r="A15673">
        <v>197541733</v>
      </c>
      <c r="B15673">
        <v>803401</v>
      </c>
      <c r="C15673" t="s">
        <v>318</v>
      </c>
      <c r="D15673">
        <v>2021763</v>
      </c>
      <c r="E15673" t="s">
        <v>298</v>
      </c>
      <c r="F15673" t="s">
        <v>214</v>
      </c>
      <c r="G15673" t="s">
        <v>215</v>
      </c>
      <c r="H15673">
        <v>3</v>
      </c>
      <c r="I15673">
        <v>2017</v>
      </c>
      <c r="J15673">
        <v>2</v>
      </c>
      <c r="L15673">
        <v>23097794</v>
      </c>
      <c r="M15673">
        <v>3.2</v>
      </c>
      <c r="P15673" s="29">
        <f t="shared" si="597"/>
        <v>0.3666666666666667</v>
      </c>
    </row>
    <row r="15674" spans="1:16" hidden="1" x14ac:dyDescent="0.25">
      <c r="A15674">
        <v>197541733</v>
      </c>
      <c r="B15674">
        <v>803401</v>
      </c>
      <c r="C15674" t="s">
        <v>318</v>
      </c>
      <c r="D15674">
        <v>2021756</v>
      </c>
      <c r="E15674" t="s">
        <v>253</v>
      </c>
      <c r="F15674" t="s">
        <v>214</v>
      </c>
      <c r="G15674" t="s">
        <v>215</v>
      </c>
      <c r="H15674">
        <v>3</v>
      </c>
      <c r="I15674">
        <v>2017</v>
      </c>
      <c r="J15674">
        <v>2</v>
      </c>
      <c r="L15674">
        <v>23101177</v>
      </c>
      <c r="M15674">
        <v>3.2</v>
      </c>
      <c r="P15674" s="29">
        <f t="shared" si="597"/>
        <v>0.3666666666666667</v>
      </c>
    </row>
    <row r="15675" spans="1:16" hidden="1" x14ac:dyDescent="0.25">
      <c r="A15675">
        <v>197541733</v>
      </c>
      <c r="B15675">
        <v>803401</v>
      </c>
      <c r="C15675" t="s">
        <v>318</v>
      </c>
      <c r="D15675">
        <v>2004099</v>
      </c>
      <c r="E15675" t="s">
        <v>245</v>
      </c>
      <c r="F15675" t="s">
        <v>214</v>
      </c>
      <c r="G15675" t="s">
        <v>215</v>
      </c>
      <c r="H15675">
        <v>3</v>
      </c>
      <c r="I15675">
        <v>2017</v>
      </c>
      <c r="J15675">
        <v>2</v>
      </c>
      <c r="L15675">
        <v>23097864</v>
      </c>
      <c r="M15675" t="s">
        <v>221</v>
      </c>
      <c r="P15675" s="29" t="str">
        <f t="shared" si="597"/>
        <v>BAD</v>
      </c>
    </row>
    <row r="15676" spans="1:16" hidden="1" x14ac:dyDescent="0.25">
      <c r="A15676">
        <v>197541733</v>
      </c>
      <c r="B15676">
        <v>803401</v>
      </c>
      <c r="C15676" t="s">
        <v>318</v>
      </c>
      <c r="D15676">
        <v>2021602</v>
      </c>
      <c r="E15676" t="s">
        <v>242</v>
      </c>
      <c r="F15676" t="s">
        <v>214</v>
      </c>
      <c r="G15676" t="s">
        <v>215</v>
      </c>
      <c r="H15676">
        <v>3</v>
      </c>
      <c r="I15676">
        <v>2017</v>
      </c>
      <c r="J15676">
        <v>2</v>
      </c>
      <c r="L15676">
        <v>23101093</v>
      </c>
      <c r="M15676" t="s">
        <v>221</v>
      </c>
      <c r="P15676" s="29" t="str">
        <f t="shared" si="597"/>
        <v>BAD</v>
      </c>
    </row>
    <row r="15677" spans="1:16" hidden="1" x14ac:dyDescent="0.25">
      <c r="A15677">
        <v>197541733</v>
      </c>
      <c r="B15677">
        <v>803401</v>
      </c>
      <c r="C15677" t="s">
        <v>318</v>
      </c>
      <c r="D15677">
        <v>2005117</v>
      </c>
      <c r="E15677" t="s">
        <v>220</v>
      </c>
      <c r="F15677" t="s">
        <v>214</v>
      </c>
      <c r="G15677" t="s">
        <v>215</v>
      </c>
      <c r="H15677">
        <v>2</v>
      </c>
      <c r="I15677">
        <v>2017</v>
      </c>
      <c r="J15677">
        <v>2</v>
      </c>
      <c r="L15677">
        <v>23098967</v>
      </c>
      <c r="M15677">
        <v>4.4000000000000004</v>
      </c>
      <c r="P15677" s="29">
        <f t="shared" si="597"/>
        <v>0.56666666666666676</v>
      </c>
    </row>
    <row r="15678" spans="1:16" hidden="1" x14ac:dyDescent="0.25">
      <c r="A15678">
        <v>197541733</v>
      </c>
      <c r="B15678">
        <v>803401</v>
      </c>
      <c r="C15678" t="s">
        <v>318</v>
      </c>
      <c r="D15678">
        <v>2021602</v>
      </c>
      <c r="E15678" t="s">
        <v>242</v>
      </c>
      <c r="F15678" t="s">
        <v>214</v>
      </c>
      <c r="G15678" t="s">
        <v>215</v>
      </c>
      <c r="H15678">
        <v>3</v>
      </c>
      <c r="I15678">
        <v>2017</v>
      </c>
      <c r="J15678">
        <v>3</v>
      </c>
      <c r="L15678">
        <v>23109310</v>
      </c>
      <c r="M15678">
        <v>2.2999999999999998</v>
      </c>
      <c r="P15678" s="29">
        <f t="shared" si="597"/>
        <v>0.21666666666666665</v>
      </c>
    </row>
    <row r="15679" spans="1:16" hidden="1" x14ac:dyDescent="0.25">
      <c r="A15679">
        <v>197541733</v>
      </c>
      <c r="B15679">
        <v>803401</v>
      </c>
      <c r="C15679" t="s">
        <v>318</v>
      </c>
      <c r="D15679">
        <v>2021602</v>
      </c>
      <c r="E15679" t="s">
        <v>242</v>
      </c>
      <c r="F15679" t="s">
        <v>214</v>
      </c>
      <c r="G15679" t="s">
        <v>215</v>
      </c>
      <c r="H15679">
        <v>4</v>
      </c>
      <c r="I15679">
        <v>2018</v>
      </c>
      <c r="J15679">
        <v>1</v>
      </c>
      <c r="L15679">
        <v>23108071</v>
      </c>
      <c r="P15679" s="29" t="str">
        <f t="shared" si="597"/>
        <v>DRP</v>
      </c>
    </row>
    <row r="15680" spans="1:16" hidden="1" x14ac:dyDescent="0.25">
      <c r="A15680">
        <v>197541733</v>
      </c>
      <c r="B15680">
        <v>803401</v>
      </c>
      <c r="C15680" t="s">
        <v>318</v>
      </c>
      <c r="D15680">
        <v>2021602</v>
      </c>
      <c r="E15680" t="s">
        <v>242</v>
      </c>
      <c r="F15680" t="s">
        <v>214</v>
      </c>
      <c r="G15680" t="s">
        <v>215</v>
      </c>
      <c r="H15680">
        <v>2</v>
      </c>
      <c r="I15680">
        <v>2018</v>
      </c>
      <c r="J15680">
        <v>1</v>
      </c>
      <c r="L15680">
        <v>23108071</v>
      </c>
      <c r="M15680">
        <v>4.2</v>
      </c>
      <c r="P15680" s="29">
        <f t="shared" si="597"/>
        <v>0.53333333333333333</v>
      </c>
    </row>
    <row r="15681" spans="1:16" hidden="1" x14ac:dyDescent="0.25">
      <c r="A15681">
        <v>197541733</v>
      </c>
      <c r="B15681">
        <v>803401</v>
      </c>
      <c r="C15681" t="s">
        <v>318</v>
      </c>
      <c r="D15681">
        <v>2021763</v>
      </c>
      <c r="E15681" t="s">
        <v>298</v>
      </c>
      <c r="F15681" t="s">
        <v>214</v>
      </c>
      <c r="G15681" t="s">
        <v>215</v>
      </c>
      <c r="H15681">
        <v>3</v>
      </c>
      <c r="I15681">
        <v>2018</v>
      </c>
      <c r="J15681">
        <v>1</v>
      </c>
      <c r="L15681">
        <v>23107704</v>
      </c>
      <c r="M15681">
        <v>3.3</v>
      </c>
      <c r="P15681" s="29">
        <f t="shared" si="597"/>
        <v>0.3833333333333333</v>
      </c>
    </row>
    <row r="15682" spans="1:16" hidden="1" x14ac:dyDescent="0.25">
      <c r="A15682">
        <v>197541733</v>
      </c>
      <c r="B15682">
        <v>803401</v>
      </c>
      <c r="C15682" t="s">
        <v>318</v>
      </c>
      <c r="D15682">
        <v>2021756</v>
      </c>
      <c r="E15682" t="s">
        <v>253</v>
      </c>
      <c r="F15682" t="s">
        <v>214</v>
      </c>
      <c r="G15682" t="s">
        <v>215</v>
      </c>
      <c r="H15682">
        <v>2</v>
      </c>
      <c r="I15682">
        <v>2018</v>
      </c>
      <c r="J15682">
        <v>1</v>
      </c>
      <c r="L15682">
        <v>23108114</v>
      </c>
      <c r="M15682">
        <v>4.2</v>
      </c>
      <c r="P15682" s="29">
        <f t="shared" si="597"/>
        <v>0.53333333333333333</v>
      </c>
    </row>
    <row r="15683" spans="1:16" hidden="1" x14ac:dyDescent="0.25">
      <c r="A15683">
        <v>197541733</v>
      </c>
      <c r="B15683">
        <v>803401</v>
      </c>
      <c r="C15683" t="s">
        <v>318</v>
      </c>
      <c r="D15683">
        <v>2005120</v>
      </c>
      <c r="E15683" t="s">
        <v>293</v>
      </c>
      <c r="F15683" t="s">
        <v>214</v>
      </c>
      <c r="G15683" t="s">
        <v>215</v>
      </c>
      <c r="H15683">
        <v>3</v>
      </c>
      <c r="I15683">
        <v>2018</v>
      </c>
      <c r="J15683">
        <v>1</v>
      </c>
      <c r="L15683">
        <v>23107708</v>
      </c>
      <c r="M15683">
        <v>3.6</v>
      </c>
      <c r="P15683" s="29">
        <f t="shared" si="597"/>
        <v>0.43333333333333335</v>
      </c>
    </row>
    <row r="15684" spans="1:16" hidden="1" x14ac:dyDescent="0.25">
      <c r="A15684">
        <v>197541733</v>
      </c>
      <c r="B15684">
        <v>803401</v>
      </c>
      <c r="C15684" t="s">
        <v>318</v>
      </c>
      <c r="D15684">
        <v>2005120</v>
      </c>
      <c r="E15684" t="s">
        <v>293</v>
      </c>
      <c r="F15684" t="s">
        <v>214</v>
      </c>
      <c r="G15684" t="s">
        <v>215</v>
      </c>
      <c r="H15684">
        <v>3</v>
      </c>
      <c r="I15684">
        <v>2018</v>
      </c>
      <c r="J15684">
        <v>2</v>
      </c>
      <c r="L15684">
        <v>23116695</v>
      </c>
      <c r="M15684">
        <v>3.1</v>
      </c>
      <c r="P15684" s="29">
        <f t="shared" si="597"/>
        <v>0.35000000000000003</v>
      </c>
    </row>
    <row r="15685" spans="1:16" hidden="1" x14ac:dyDescent="0.25">
      <c r="A15685">
        <v>197541733</v>
      </c>
      <c r="B15685">
        <v>803401</v>
      </c>
      <c r="C15685" t="s">
        <v>318</v>
      </c>
      <c r="D15685">
        <v>2021638</v>
      </c>
      <c r="E15685" t="s">
        <v>250</v>
      </c>
      <c r="F15685" t="s">
        <v>214</v>
      </c>
      <c r="G15685" t="s">
        <v>215</v>
      </c>
      <c r="H15685">
        <v>3</v>
      </c>
      <c r="I15685">
        <v>2018</v>
      </c>
      <c r="J15685">
        <v>2</v>
      </c>
      <c r="L15685">
        <v>23116219</v>
      </c>
      <c r="M15685">
        <v>3.2</v>
      </c>
      <c r="P15685" s="29">
        <f t="shared" si="597"/>
        <v>0.3666666666666667</v>
      </c>
    </row>
    <row r="15686" spans="1:16" hidden="1" x14ac:dyDescent="0.25">
      <c r="A15686">
        <v>197541733</v>
      </c>
      <c r="B15686">
        <v>803401</v>
      </c>
      <c r="C15686" t="s">
        <v>318</v>
      </c>
      <c r="D15686">
        <v>2021763</v>
      </c>
      <c r="E15686" t="s">
        <v>298</v>
      </c>
      <c r="F15686" t="s">
        <v>214</v>
      </c>
      <c r="G15686" t="s">
        <v>215</v>
      </c>
      <c r="H15686">
        <v>3</v>
      </c>
      <c r="I15686">
        <v>2018</v>
      </c>
      <c r="J15686">
        <v>2</v>
      </c>
      <c r="L15686">
        <v>23115618</v>
      </c>
      <c r="M15686">
        <v>3.4</v>
      </c>
      <c r="P15686" s="29">
        <f t="shared" si="597"/>
        <v>0.39999999999999997</v>
      </c>
    </row>
    <row r="15687" spans="1:16" hidden="1" x14ac:dyDescent="0.25">
      <c r="A15687">
        <v>197541733</v>
      </c>
      <c r="B15687">
        <v>803401</v>
      </c>
      <c r="C15687" t="s">
        <v>318</v>
      </c>
      <c r="D15687">
        <v>2021596</v>
      </c>
      <c r="E15687" t="s">
        <v>294</v>
      </c>
      <c r="F15687" t="s">
        <v>214</v>
      </c>
      <c r="G15687" t="s">
        <v>215</v>
      </c>
      <c r="H15687">
        <v>4</v>
      </c>
      <c r="I15687">
        <v>2018</v>
      </c>
      <c r="J15687">
        <v>2</v>
      </c>
      <c r="L15687">
        <v>23116284</v>
      </c>
      <c r="P15687" s="29" t="str">
        <f t="shared" si="597"/>
        <v>DRP</v>
      </c>
    </row>
    <row r="15688" spans="1:16" hidden="1" x14ac:dyDescent="0.25">
      <c r="A15688">
        <v>197541733</v>
      </c>
      <c r="B15688">
        <v>803401</v>
      </c>
      <c r="C15688" t="s">
        <v>318</v>
      </c>
      <c r="D15688">
        <v>2021781</v>
      </c>
      <c r="E15688" t="s">
        <v>235</v>
      </c>
      <c r="F15688" t="s">
        <v>214</v>
      </c>
      <c r="G15688" t="s">
        <v>215</v>
      </c>
      <c r="H15688">
        <v>3</v>
      </c>
      <c r="I15688">
        <v>2018</v>
      </c>
      <c r="J15688">
        <v>2</v>
      </c>
      <c r="L15688">
        <v>23116294</v>
      </c>
      <c r="M15688">
        <v>2.8</v>
      </c>
      <c r="P15688" s="29">
        <f t="shared" si="597"/>
        <v>0.3</v>
      </c>
    </row>
    <row r="15689" spans="1:16" hidden="1" x14ac:dyDescent="0.25">
      <c r="A15689">
        <v>197541733</v>
      </c>
      <c r="B15689">
        <v>803401</v>
      </c>
      <c r="C15689" t="s">
        <v>318</v>
      </c>
      <c r="D15689">
        <v>2021874</v>
      </c>
      <c r="E15689" t="s">
        <v>226</v>
      </c>
      <c r="F15689" t="s">
        <v>214</v>
      </c>
      <c r="G15689" t="s">
        <v>215</v>
      </c>
      <c r="H15689">
        <v>3</v>
      </c>
      <c r="I15689">
        <v>2018</v>
      </c>
      <c r="J15689">
        <v>2</v>
      </c>
      <c r="L15689">
        <v>23115835</v>
      </c>
      <c r="M15689">
        <v>2.2999999999999998</v>
      </c>
      <c r="P15689" s="29">
        <f t="shared" si="597"/>
        <v>0.21666666666666665</v>
      </c>
    </row>
    <row r="15690" spans="1:16" hidden="1" x14ac:dyDescent="0.25">
      <c r="A15690">
        <v>197541733</v>
      </c>
      <c r="B15690">
        <v>803401</v>
      </c>
      <c r="C15690" t="s">
        <v>318</v>
      </c>
      <c r="D15690">
        <v>2004099</v>
      </c>
      <c r="E15690" t="s">
        <v>245</v>
      </c>
      <c r="F15690" t="s">
        <v>214</v>
      </c>
      <c r="G15690" t="s">
        <v>215</v>
      </c>
      <c r="H15690">
        <v>2</v>
      </c>
      <c r="I15690">
        <v>2018</v>
      </c>
      <c r="J15690">
        <v>2</v>
      </c>
      <c r="L15690">
        <v>23114485</v>
      </c>
      <c r="M15690">
        <v>5.0999999999999996</v>
      </c>
      <c r="P15690" s="29">
        <f t="shared" si="597"/>
        <v>0.68333333333333324</v>
      </c>
    </row>
    <row r="15691" spans="1:16" hidden="1" x14ac:dyDescent="0.25">
      <c r="A15691">
        <v>197541733</v>
      </c>
      <c r="B15691">
        <v>803401</v>
      </c>
      <c r="C15691" t="s">
        <v>318</v>
      </c>
      <c r="D15691">
        <v>2019271</v>
      </c>
      <c r="E15691" t="s">
        <v>236</v>
      </c>
      <c r="F15691" t="s">
        <v>214</v>
      </c>
      <c r="G15691" t="s">
        <v>215</v>
      </c>
      <c r="H15691">
        <v>3</v>
      </c>
      <c r="I15691">
        <v>2019</v>
      </c>
      <c r="J15691">
        <v>1</v>
      </c>
      <c r="L15691">
        <v>23121967</v>
      </c>
      <c r="M15691" t="s">
        <v>221</v>
      </c>
      <c r="P15691" s="29" t="str">
        <f t="shared" si="597"/>
        <v>BAD</v>
      </c>
    </row>
    <row r="15692" spans="1:16" hidden="1" x14ac:dyDescent="0.25">
      <c r="A15692">
        <v>197541733</v>
      </c>
      <c r="B15692">
        <v>803401</v>
      </c>
      <c r="C15692" t="s">
        <v>318</v>
      </c>
      <c r="D15692">
        <v>2019271</v>
      </c>
      <c r="E15692" t="s">
        <v>236</v>
      </c>
      <c r="F15692" t="s">
        <v>214</v>
      </c>
      <c r="G15692" t="s">
        <v>215</v>
      </c>
      <c r="H15692">
        <v>1</v>
      </c>
      <c r="I15692">
        <v>2019</v>
      </c>
      <c r="J15692">
        <v>2</v>
      </c>
      <c r="L15692">
        <v>23129329</v>
      </c>
      <c r="P15692" s="29" t="str">
        <f t="shared" si="597"/>
        <v>NULL</v>
      </c>
    </row>
    <row r="15693" spans="1:16" hidden="1" x14ac:dyDescent="0.25">
      <c r="A15693">
        <v>197605154</v>
      </c>
      <c r="B15693">
        <v>803401</v>
      </c>
      <c r="C15693" t="s">
        <v>318</v>
      </c>
      <c r="D15693">
        <v>2005118</v>
      </c>
      <c r="E15693" t="s">
        <v>223</v>
      </c>
      <c r="F15693" t="s">
        <v>214</v>
      </c>
      <c r="G15693" t="s">
        <v>215</v>
      </c>
      <c r="H15693">
        <v>3</v>
      </c>
      <c r="I15693">
        <v>2016</v>
      </c>
      <c r="J15693">
        <v>1</v>
      </c>
      <c r="L15693">
        <v>23081292</v>
      </c>
      <c r="M15693">
        <v>3.5</v>
      </c>
      <c r="P15693" s="29">
        <f t="shared" si="597"/>
        <v>0.41666666666666669</v>
      </c>
    </row>
    <row r="15694" spans="1:16" hidden="1" x14ac:dyDescent="0.25">
      <c r="A15694">
        <v>197605154</v>
      </c>
      <c r="B15694">
        <v>803401</v>
      </c>
      <c r="C15694" t="s">
        <v>318</v>
      </c>
      <c r="D15694">
        <v>2021754</v>
      </c>
      <c r="E15694" t="s">
        <v>216</v>
      </c>
      <c r="F15694" t="s">
        <v>214</v>
      </c>
      <c r="G15694" t="s">
        <v>215</v>
      </c>
      <c r="H15694">
        <v>2</v>
      </c>
      <c r="I15694">
        <v>2016</v>
      </c>
      <c r="J15694">
        <v>1</v>
      </c>
      <c r="L15694">
        <v>23081091</v>
      </c>
      <c r="M15694">
        <v>4</v>
      </c>
      <c r="P15694" s="29">
        <f t="shared" si="597"/>
        <v>0.5</v>
      </c>
    </row>
    <row r="15695" spans="1:16" hidden="1" x14ac:dyDescent="0.25">
      <c r="A15695">
        <v>197605154</v>
      </c>
      <c r="B15695">
        <v>803401</v>
      </c>
      <c r="C15695" t="s">
        <v>318</v>
      </c>
      <c r="D15695">
        <v>2005102</v>
      </c>
      <c r="E15695" t="s">
        <v>218</v>
      </c>
      <c r="F15695" t="s">
        <v>214</v>
      </c>
      <c r="G15695" t="s">
        <v>215</v>
      </c>
      <c r="H15695">
        <v>2</v>
      </c>
      <c r="I15695">
        <v>2016</v>
      </c>
      <c r="J15695">
        <v>1</v>
      </c>
      <c r="L15695">
        <v>23081381</v>
      </c>
      <c r="M15695">
        <v>5.0999999999999996</v>
      </c>
      <c r="P15695" s="29">
        <f t="shared" si="597"/>
        <v>0.68333333333333324</v>
      </c>
    </row>
    <row r="15696" spans="1:16" hidden="1" x14ac:dyDescent="0.25">
      <c r="A15696">
        <v>197605154</v>
      </c>
      <c r="B15696">
        <v>803401</v>
      </c>
      <c r="C15696" t="s">
        <v>318</v>
      </c>
      <c r="D15696">
        <v>2005099</v>
      </c>
      <c r="E15696" t="s">
        <v>217</v>
      </c>
      <c r="F15696" t="s">
        <v>214</v>
      </c>
      <c r="G15696" t="s">
        <v>215</v>
      </c>
      <c r="H15696">
        <v>2</v>
      </c>
      <c r="I15696">
        <v>2016</v>
      </c>
      <c r="J15696">
        <v>1</v>
      </c>
      <c r="L15696">
        <v>23081299</v>
      </c>
      <c r="M15696">
        <v>4.5999999999999996</v>
      </c>
      <c r="P15696" s="29">
        <f t="shared" si="597"/>
        <v>0.6</v>
      </c>
    </row>
    <row r="15697" spans="1:16" hidden="1" x14ac:dyDescent="0.25">
      <c r="A15697">
        <v>197605154</v>
      </c>
      <c r="B15697">
        <v>803401</v>
      </c>
      <c r="C15697" t="s">
        <v>318</v>
      </c>
      <c r="D15697">
        <v>2021600</v>
      </c>
      <c r="E15697" t="s">
        <v>219</v>
      </c>
      <c r="F15697" t="s">
        <v>214</v>
      </c>
      <c r="G15697" t="s">
        <v>215</v>
      </c>
      <c r="H15697">
        <v>2</v>
      </c>
      <c r="I15697">
        <v>2016</v>
      </c>
      <c r="J15697">
        <v>1</v>
      </c>
      <c r="L15697">
        <v>23081078</v>
      </c>
      <c r="M15697">
        <v>4.5999999999999996</v>
      </c>
      <c r="P15697" s="29">
        <f t="shared" si="597"/>
        <v>0.6</v>
      </c>
    </row>
    <row r="15698" spans="1:16" hidden="1" x14ac:dyDescent="0.25">
      <c r="A15698">
        <v>197605154</v>
      </c>
      <c r="B15698">
        <v>803401</v>
      </c>
      <c r="C15698" t="s">
        <v>318</v>
      </c>
      <c r="D15698">
        <v>2004098</v>
      </c>
      <c r="E15698" t="s">
        <v>213</v>
      </c>
      <c r="F15698" t="s">
        <v>214</v>
      </c>
      <c r="G15698" t="s">
        <v>215</v>
      </c>
      <c r="H15698">
        <v>2</v>
      </c>
      <c r="I15698">
        <v>2016</v>
      </c>
      <c r="J15698">
        <v>1</v>
      </c>
      <c r="L15698">
        <v>23081501</v>
      </c>
      <c r="M15698">
        <v>6.8</v>
      </c>
      <c r="P15698" s="29">
        <f t="shared" si="597"/>
        <v>0.96666666666666667</v>
      </c>
    </row>
    <row r="15699" spans="1:16" hidden="1" x14ac:dyDescent="0.25">
      <c r="A15699">
        <v>197605154</v>
      </c>
      <c r="B15699">
        <v>803401</v>
      </c>
      <c r="C15699" t="s">
        <v>318</v>
      </c>
      <c r="D15699">
        <v>2004112</v>
      </c>
      <c r="E15699" t="s">
        <v>244</v>
      </c>
      <c r="F15699" t="s">
        <v>214</v>
      </c>
      <c r="G15699" t="s">
        <v>215</v>
      </c>
      <c r="H15699">
        <v>4</v>
      </c>
      <c r="I15699">
        <v>2016</v>
      </c>
      <c r="J15699">
        <v>2</v>
      </c>
      <c r="L15699">
        <v>23085514</v>
      </c>
      <c r="P15699" s="29" t="str">
        <f t="shared" si="597"/>
        <v>DRP</v>
      </c>
    </row>
    <row r="15700" spans="1:16" hidden="1" x14ac:dyDescent="0.25">
      <c r="A15700">
        <v>197605154</v>
      </c>
      <c r="B15700">
        <v>803401</v>
      </c>
      <c r="C15700" t="s">
        <v>318</v>
      </c>
      <c r="D15700">
        <v>2005131</v>
      </c>
      <c r="E15700" t="s">
        <v>228</v>
      </c>
      <c r="F15700" t="s">
        <v>214</v>
      </c>
      <c r="G15700" t="s">
        <v>215</v>
      </c>
      <c r="H15700">
        <v>4</v>
      </c>
      <c r="I15700">
        <v>2016</v>
      </c>
      <c r="J15700">
        <v>2</v>
      </c>
      <c r="L15700">
        <v>23086517</v>
      </c>
      <c r="P15700" s="29" t="str">
        <f t="shared" si="597"/>
        <v>DRP</v>
      </c>
    </row>
    <row r="15701" spans="1:16" hidden="1" x14ac:dyDescent="0.25">
      <c r="A15701">
        <v>197605154</v>
      </c>
      <c r="B15701">
        <v>803401</v>
      </c>
      <c r="C15701" t="s">
        <v>318</v>
      </c>
      <c r="D15701">
        <v>2005118</v>
      </c>
      <c r="E15701" t="s">
        <v>223</v>
      </c>
      <c r="F15701" t="s">
        <v>214</v>
      </c>
      <c r="G15701" t="s">
        <v>215</v>
      </c>
      <c r="H15701">
        <v>2</v>
      </c>
      <c r="I15701">
        <v>2016</v>
      </c>
      <c r="J15701">
        <v>2</v>
      </c>
      <c r="L15701">
        <v>23086742</v>
      </c>
      <c r="M15701">
        <v>4</v>
      </c>
      <c r="P15701" s="29">
        <f t="shared" si="597"/>
        <v>0.5</v>
      </c>
    </row>
    <row r="15702" spans="1:16" hidden="1" x14ac:dyDescent="0.25">
      <c r="A15702">
        <v>197605154</v>
      </c>
      <c r="B15702">
        <v>803401</v>
      </c>
      <c r="C15702" t="s">
        <v>318</v>
      </c>
      <c r="D15702">
        <v>2021763</v>
      </c>
      <c r="E15702" t="s">
        <v>298</v>
      </c>
      <c r="F15702" t="s">
        <v>214</v>
      </c>
      <c r="G15702" t="s">
        <v>215</v>
      </c>
      <c r="H15702">
        <v>2</v>
      </c>
      <c r="I15702">
        <v>2016</v>
      </c>
      <c r="J15702">
        <v>2</v>
      </c>
      <c r="L15702">
        <v>23086847</v>
      </c>
      <c r="M15702">
        <v>4</v>
      </c>
      <c r="P15702" s="29">
        <f t="shared" si="597"/>
        <v>0.5</v>
      </c>
    </row>
    <row r="15703" spans="1:16" hidden="1" x14ac:dyDescent="0.25">
      <c r="A15703">
        <v>197605154</v>
      </c>
      <c r="B15703">
        <v>803401</v>
      </c>
      <c r="C15703" t="s">
        <v>318</v>
      </c>
      <c r="D15703">
        <v>2005117</v>
      </c>
      <c r="E15703" t="s">
        <v>220</v>
      </c>
      <c r="F15703" t="s">
        <v>214</v>
      </c>
      <c r="G15703" t="s">
        <v>215</v>
      </c>
      <c r="H15703">
        <v>2</v>
      </c>
      <c r="I15703">
        <v>2016</v>
      </c>
      <c r="J15703">
        <v>2</v>
      </c>
      <c r="L15703">
        <v>23084479</v>
      </c>
      <c r="M15703">
        <v>4</v>
      </c>
      <c r="P15703" s="29">
        <f t="shared" si="597"/>
        <v>0.5</v>
      </c>
    </row>
    <row r="15704" spans="1:16" hidden="1" x14ac:dyDescent="0.25">
      <c r="A15704">
        <v>197605154</v>
      </c>
      <c r="B15704">
        <v>803401</v>
      </c>
      <c r="C15704" t="s">
        <v>318</v>
      </c>
      <c r="D15704">
        <v>2021756</v>
      </c>
      <c r="E15704" t="s">
        <v>253</v>
      </c>
      <c r="F15704" t="s">
        <v>214</v>
      </c>
      <c r="G15704" t="s">
        <v>215</v>
      </c>
      <c r="H15704">
        <v>3</v>
      </c>
      <c r="I15704">
        <v>2016</v>
      </c>
      <c r="J15704">
        <v>2</v>
      </c>
      <c r="L15704">
        <v>23086839</v>
      </c>
      <c r="M15704">
        <v>3.2</v>
      </c>
      <c r="P15704" s="29">
        <f t="shared" si="597"/>
        <v>0.3666666666666667</v>
      </c>
    </row>
    <row r="15705" spans="1:16" hidden="1" x14ac:dyDescent="0.25">
      <c r="A15705">
        <v>197605154</v>
      </c>
      <c r="B15705">
        <v>803401</v>
      </c>
      <c r="C15705" t="s">
        <v>318</v>
      </c>
      <c r="D15705">
        <v>2021602</v>
      </c>
      <c r="E15705" t="s">
        <v>242</v>
      </c>
      <c r="F15705" t="s">
        <v>214</v>
      </c>
      <c r="G15705" t="s">
        <v>215</v>
      </c>
      <c r="H15705">
        <v>3</v>
      </c>
      <c r="I15705">
        <v>2016</v>
      </c>
      <c r="J15705">
        <v>2</v>
      </c>
      <c r="L15705">
        <v>23086745</v>
      </c>
      <c r="M15705">
        <v>3</v>
      </c>
      <c r="P15705" s="29">
        <f t="shared" si="597"/>
        <v>0.33333333333333331</v>
      </c>
    </row>
    <row r="15706" spans="1:16" hidden="1" x14ac:dyDescent="0.25">
      <c r="A15706">
        <v>197605154</v>
      </c>
      <c r="B15706">
        <v>803401</v>
      </c>
      <c r="C15706" t="s">
        <v>318</v>
      </c>
      <c r="D15706">
        <v>2021580</v>
      </c>
      <c r="E15706" t="s">
        <v>241</v>
      </c>
      <c r="F15706" t="s">
        <v>214</v>
      </c>
      <c r="G15706" t="s">
        <v>215</v>
      </c>
      <c r="H15706">
        <v>3</v>
      </c>
      <c r="I15706">
        <v>2016</v>
      </c>
      <c r="J15706">
        <v>2</v>
      </c>
      <c r="L15706">
        <v>23086825</v>
      </c>
      <c r="M15706">
        <v>3.3</v>
      </c>
      <c r="P15706" s="29">
        <f t="shared" si="597"/>
        <v>0.3833333333333333</v>
      </c>
    </row>
    <row r="15707" spans="1:16" hidden="1" x14ac:dyDescent="0.25">
      <c r="A15707">
        <v>197605154</v>
      </c>
      <c r="B15707">
        <v>803401</v>
      </c>
      <c r="C15707" t="s">
        <v>318</v>
      </c>
      <c r="D15707">
        <v>2004116</v>
      </c>
      <c r="E15707" t="s">
        <v>229</v>
      </c>
      <c r="F15707" t="s">
        <v>214</v>
      </c>
      <c r="G15707" t="s">
        <v>215</v>
      </c>
      <c r="H15707">
        <v>2</v>
      </c>
      <c r="I15707">
        <v>2016</v>
      </c>
      <c r="J15707">
        <v>2</v>
      </c>
      <c r="L15707">
        <v>23085557</v>
      </c>
      <c r="M15707">
        <v>6.3</v>
      </c>
      <c r="P15707" s="29">
        <f t="shared" si="597"/>
        <v>0.8833333333333333</v>
      </c>
    </row>
    <row r="15708" spans="1:16" hidden="1" x14ac:dyDescent="0.25">
      <c r="A15708">
        <v>197605154</v>
      </c>
      <c r="B15708">
        <v>803401</v>
      </c>
      <c r="C15708" t="s">
        <v>318</v>
      </c>
      <c r="D15708">
        <v>2021756</v>
      </c>
      <c r="E15708" t="s">
        <v>253</v>
      </c>
      <c r="F15708" t="s">
        <v>214</v>
      </c>
      <c r="G15708" t="s">
        <v>215</v>
      </c>
      <c r="H15708">
        <v>3</v>
      </c>
      <c r="I15708">
        <v>2017</v>
      </c>
      <c r="J15708">
        <v>1</v>
      </c>
      <c r="L15708">
        <v>23092931</v>
      </c>
      <c r="M15708">
        <v>3.7</v>
      </c>
      <c r="P15708" s="29">
        <f t="shared" si="597"/>
        <v>0.45</v>
      </c>
    </row>
    <row r="15709" spans="1:16" hidden="1" x14ac:dyDescent="0.25">
      <c r="A15709">
        <v>197605154</v>
      </c>
      <c r="B15709">
        <v>803401</v>
      </c>
      <c r="C15709" t="s">
        <v>318</v>
      </c>
      <c r="D15709">
        <v>2021602</v>
      </c>
      <c r="E15709" t="s">
        <v>242</v>
      </c>
      <c r="F15709" t="s">
        <v>214</v>
      </c>
      <c r="G15709" t="s">
        <v>215</v>
      </c>
      <c r="H15709">
        <v>3</v>
      </c>
      <c r="I15709">
        <v>2017</v>
      </c>
      <c r="J15709">
        <v>1</v>
      </c>
      <c r="L15709">
        <v>23095499</v>
      </c>
      <c r="M15709">
        <v>3.2</v>
      </c>
      <c r="P15709" s="29">
        <f t="shared" si="597"/>
        <v>0.3666666666666667</v>
      </c>
    </row>
    <row r="15710" spans="1:16" hidden="1" x14ac:dyDescent="0.25">
      <c r="A15710">
        <v>197605154</v>
      </c>
      <c r="B15710">
        <v>803401</v>
      </c>
      <c r="C15710" t="s">
        <v>318</v>
      </c>
      <c r="D15710">
        <v>2021580</v>
      </c>
      <c r="E15710" t="s">
        <v>241</v>
      </c>
      <c r="F15710" t="s">
        <v>214</v>
      </c>
      <c r="G15710" t="s">
        <v>215</v>
      </c>
      <c r="H15710">
        <v>3</v>
      </c>
      <c r="I15710">
        <v>2017</v>
      </c>
      <c r="J15710">
        <v>1</v>
      </c>
      <c r="L15710">
        <v>23093919</v>
      </c>
      <c r="M15710">
        <v>3.6</v>
      </c>
      <c r="P15710" s="29">
        <f t="shared" si="597"/>
        <v>0.43333333333333335</v>
      </c>
    </row>
    <row r="15711" spans="1:16" hidden="1" x14ac:dyDescent="0.25">
      <c r="A15711">
        <v>197605154</v>
      </c>
      <c r="B15711">
        <v>803401</v>
      </c>
      <c r="C15711" t="s">
        <v>318</v>
      </c>
      <c r="D15711">
        <v>2019271</v>
      </c>
      <c r="E15711" t="s">
        <v>236</v>
      </c>
      <c r="F15711" t="s">
        <v>214</v>
      </c>
      <c r="G15711" t="s">
        <v>215</v>
      </c>
      <c r="H15711">
        <v>2</v>
      </c>
      <c r="I15711">
        <v>2017</v>
      </c>
      <c r="J15711">
        <v>1</v>
      </c>
      <c r="M15711" t="s">
        <v>232</v>
      </c>
      <c r="N15711" t="s">
        <v>231</v>
      </c>
      <c r="P15711" s="29" t="str">
        <f t="shared" si="597"/>
        <v>CVL</v>
      </c>
    </row>
    <row r="15712" spans="1:16" hidden="1" x14ac:dyDescent="0.25">
      <c r="A15712">
        <v>197605154</v>
      </c>
      <c r="B15712">
        <v>803401</v>
      </c>
      <c r="C15712" t="s">
        <v>318</v>
      </c>
      <c r="D15712">
        <v>2019272</v>
      </c>
      <c r="E15712" t="s">
        <v>249</v>
      </c>
      <c r="F15712" t="s">
        <v>214</v>
      </c>
      <c r="G15712" t="s">
        <v>215</v>
      </c>
      <c r="H15712">
        <v>2</v>
      </c>
      <c r="I15712">
        <v>2017</v>
      </c>
      <c r="J15712">
        <v>1</v>
      </c>
      <c r="M15712" t="s">
        <v>232</v>
      </c>
      <c r="N15712" t="s">
        <v>231</v>
      </c>
      <c r="P15712" s="29" t="str">
        <f t="shared" si="597"/>
        <v>CVL</v>
      </c>
    </row>
    <row r="15713" spans="1:16" hidden="1" x14ac:dyDescent="0.25">
      <c r="A15713">
        <v>197605154</v>
      </c>
      <c r="B15713">
        <v>803401</v>
      </c>
      <c r="C15713" t="s">
        <v>318</v>
      </c>
      <c r="D15713">
        <v>2019273</v>
      </c>
      <c r="E15713" t="s">
        <v>248</v>
      </c>
      <c r="F15713" t="s">
        <v>214</v>
      </c>
      <c r="G15713" t="s">
        <v>215</v>
      </c>
      <c r="H15713">
        <v>2</v>
      </c>
      <c r="I15713">
        <v>2017</v>
      </c>
      <c r="J15713">
        <v>1</v>
      </c>
      <c r="M15713" t="s">
        <v>232</v>
      </c>
      <c r="N15713" t="s">
        <v>231</v>
      </c>
      <c r="P15713" s="29" t="str">
        <f t="shared" si="597"/>
        <v>CVL</v>
      </c>
    </row>
    <row r="15714" spans="1:16" hidden="1" x14ac:dyDescent="0.25">
      <c r="A15714">
        <v>197605154</v>
      </c>
      <c r="B15714">
        <v>803401</v>
      </c>
      <c r="C15714" t="s">
        <v>318</v>
      </c>
      <c r="D15714">
        <v>2004112</v>
      </c>
      <c r="E15714" t="s">
        <v>244</v>
      </c>
      <c r="F15714" t="s">
        <v>214</v>
      </c>
      <c r="G15714" t="s">
        <v>215</v>
      </c>
      <c r="H15714">
        <v>2</v>
      </c>
      <c r="I15714">
        <v>2017</v>
      </c>
      <c r="J15714">
        <v>1</v>
      </c>
      <c r="L15714">
        <v>23092354</v>
      </c>
      <c r="M15714">
        <v>5</v>
      </c>
      <c r="P15714" s="29">
        <f t="shared" si="597"/>
        <v>0.66666666666666663</v>
      </c>
    </row>
    <row r="15715" spans="1:16" hidden="1" x14ac:dyDescent="0.25">
      <c r="A15715">
        <v>197605154</v>
      </c>
      <c r="B15715">
        <v>803401</v>
      </c>
      <c r="C15715" t="s">
        <v>318</v>
      </c>
      <c r="D15715">
        <v>2005131</v>
      </c>
      <c r="E15715" t="s">
        <v>228</v>
      </c>
      <c r="F15715" t="s">
        <v>214</v>
      </c>
      <c r="G15715" t="s">
        <v>215</v>
      </c>
      <c r="H15715">
        <v>2</v>
      </c>
      <c r="I15715">
        <v>2017</v>
      </c>
      <c r="J15715">
        <v>1</v>
      </c>
      <c r="L15715">
        <v>23093316</v>
      </c>
      <c r="M15715">
        <v>5.3</v>
      </c>
      <c r="P15715" s="29">
        <f t="shared" si="597"/>
        <v>0.71666666666666667</v>
      </c>
    </row>
    <row r="15716" spans="1:16" hidden="1" x14ac:dyDescent="0.25">
      <c r="A15716">
        <v>197605154</v>
      </c>
      <c r="B15716">
        <v>803401</v>
      </c>
      <c r="C15716" t="s">
        <v>318</v>
      </c>
      <c r="D15716">
        <v>2004591</v>
      </c>
      <c r="E15716" t="s">
        <v>271</v>
      </c>
      <c r="F15716" t="s">
        <v>214</v>
      </c>
      <c r="G15716" t="s">
        <v>215</v>
      </c>
      <c r="H15716">
        <v>3</v>
      </c>
      <c r="I15716">
        <v>2017</v>
      </c>
      <c r="J15716">
        <v>1</v>
      </c>
      <c r="L15716">
        <v>23093318</v>
      </c>
      <c r="M15716">
        <v>2.9</v>
      </c>
      <c r="P15716" s="29">
        <f t="shared" si="597"/>
        <v>0.31666666666666665</v>
      </c>
    </row>
    <row r="15717" spans="1:16" hidden="1" x14ac:dyDescent="0.25">
      <c r="A15717">
        <v>197605154</v>
      </c>
      <c r="B15717">
        <v>803401</v>
      </c>
      <c r="C15717" t="s">
        <v>318</v>
      </c>
      <c r="D15717">
        <v>2004752</v>
      </c>
      <c r="E15717" t="s">
        <v>290</v>
      </c>
      <c r="F15717" t="s">
        <v>214</v>
      </c>
      <c r="G15717" t="s">
        <v>215</v>
      </c>
      <c r="H15717">
        <v>4</v>
      </c>
      <c r="I15717">
        <v>2017</v>
      </c>
      <c r="J15717">
        <v>1</v>
      </c>
      <c r="L15717">
        <v>23093323</v>
      </c>
      <c r="P15717" s="29" t="str">
        <f t="shared" si="597"/>
        <v>DRP</v>
      </c>
    </row>
    <row r="15718" spans="1:16" hidden="1" x14ac:dyDescent="0.25">
      <c r="A15718">
        <v>197605154</v>
      </c>
      <c r="B15718">
        <v>803401</v>
      </c>
      <c r="C15718" t="s">
        <v>318</v>
      </c>
      <c r="D15718">
        <v>2021602</v>
      </c>
      <c r="E15718" t="s">
        <v>242</v>
      </c>
      <c r="F15718" t="s">
        <v>214</v>
      </c>
      <c r="G15718" t="s">
        <v>215</v>
      </c>
      <c r="H15718">
        <v>2</v>
      </c>
      <c r="I15718">
        <v>2017</v>
      </c>
      <c r="J15718">
        <v>2</v>
      </c>
      <c r="L15718">
        <v>23101095</v>
      </c>
      <c r="M15718">
        <v>4.0999999999999996</v>
      </c>
      <c r="P15718" s="29">
        <f t="shared" si="597"/>
        <v>0.51666666666666661</v>
      </c>
    </row>
    <row r="15719" spans="1:16" hidden="1" x14ac:dyDescent="0.25">
      <c r="A15719">
        <v>197605154</v>
      </c>
      <c r="B15719">
        <v>803401</v>
      </c>
      <c r="C15719" t="s">
        <v>318</v>
      </c>
      <c r="D15719">
        <v>2021580</v>
      </c>
      <c r="E15719" t="s">
        <v>241</v>
      </c>
      <c r="F15719" t="s">
        <v>214</v>
      </c>
      <c r="G15719" t="s">
        <v>215</v>
      </c>
      <c r="H15719">
        <v>2</v>
      </c>
      <c r="I15719">
        <v>2017</v>
      </c>
      <c r="J15719">
        <v>2</v>
      </c>
      <c r="L15719">
        <v>23101084</v>
      </c>
      <c r="M15719">
        <v>4.3</v>
      </c>
      <c r="P15719" s="29">
        <f t="shared" si="597"/>
        <v>0.54999999999999993</v>
      </c>
    </row>
    <row r="15720" spans="1:16" hidden="1" x14ac:dyDescent="0.25">
      <c r="A15720">
        <v>197605154</v>
      </c>
      <c r="B15720">
        <v>803401</v>
      </c>
      <c r="C15720" t="s">
        <v>318</v>
      </c>
      <c r="D15720">
        <v>2021756</v>
      </c>
      <c r="E15720" t="s">
        <v>253</v>
      </c>
      <c r="F15720" t="s">
        <v>214</v>
      </c>
      <c r="G15720" t="s">
        <v>215</v>
      </c>
      <c r="H15720">
        <v>2</v>
      </c>
      <c r="I15720">
        <v>2017</v>
      </c>
      <c r="J15720">
        <v>2</v>
      </c>
      <c r="L15720">
        <v>23101099</v>
      </c>
      <c r="M15720">
        <v>5.8</v>
      </c>
      <c r="P15720" s="29">
        <f t="shared" si="597"/>
        <v>0.79999999999999993</v>
      </c>
    </row>
    <row r="15721" spans="1:16" hidden="1" x14ac:dyDescent="0.25">
      <c r="A15721">
        <v>197605154</v>
      </c>
      <c r="B15721">
        <v>803401</v>
      </c>
      <c r="C15721" t="s">
        <v>318</v>
      </c>
      <c r="D15721">
        <v>2004591</v>
      </c>
      <c r="E15721" t="s">
        <v>271</v>
      </c>
      <c r="F15721" t="s">
        <v>214</v>
      </c>
      <c r="G15721" t="s">
        <v>215</v>
      </c>
      <c r="H15721">
        <v>2</v>
      </c>
      <c r="I15721">
        <v>2017</v>
      </c>
      <c r="J15721">
        <v>2</v>
      </c>
      <c r="L15721">
        <v>23097625</v>
      </c>
      <c r="M15721">
        <v>4.4000000000000004</v>
      </c>
      <c r="P15721" s="29">
        <f t="shared" si="597"/>
        <v>0.56666666666666676</v>
      </c>
    </row>
    <row r="15722" spans="1:16" hidden="1" x14ac:dyDescent="0.25">
      <c r="A15722">
        <v>197605154</v>
      </c>
      <c r="B15722">
        <v>803401</v>
      </c>
      <c r="C15722" t="s">
        <v>318</v>
      </c>
      <c r="D15722">
        <v>2005120</v>
      </c>
      <c r="E15722" t="s">
        <v>293</v>
      </c>
      <c r="F15722" t="s">
        <v>214</v>
      </c>
      <c r="G15722" t="s">
        <v>215</v>
      </c>
      <c r="H15722">
        <v>2</v>
      </c>
      <c r="I15722">
        <v>2018</v>
      </c>
      <c r="J15722">
        <v>1</v>
      </c>
      <c r="L15722">
        <v>23107706</v>
      </c>
      <c r="M15722">
        <v>5.2</v>
      </c>
      <c r="P15722" s="29">
        <f t="shared" si="597"/>
        <v>0.70000000000000007</v>
      </c>
    </row>
    <row r="15723" spans="1:16" hidden="1" x14ac:dyDescent="0.25">
      <c r="A15723">
        <v>197605154</v>
      </c>
      <c r="B15723">
        <v>803401</v>
      </c>
      <c r="C15723" t="s">
        <v>318</v>
      </c>
      <c r="D15723">
        <v>2021596</v>
      </c>
      <c r="E15723" t="s">
        <v>294</v>
      </c>
      <c r="F15723" t="s">
        <v>214</v>
      </c>
      <c r="G15723" t="s">
        <v>215</v>
      </c>
      <c r="H15723">
        <v>2</v>
      </c>
      <c r="I15723">
        <v>2018</v>
      </c>
      <c r="J15723">
        <v>1</v>
      </c>
      <c r="L15723">
        <v>23108100</v>
      </c>
      <c r="M15723">
        <v>4</v>
      </c>
      <c r="P15723" s="29">
        <f t="shared" si="597"/>
        <v>0.5</v>
      </c>
    </row>
    <row r="15724" spans="1:16" hidden="1" x14ac:dyDescent="0.25">
      <c r="A15724">
        <v>197605154</v>
      </c>
      <c r="B15724">
        <v>803401</v>
      </c>
      <c r="C15724" t="s">
        <v>318</v>
      </c>
      <c r="D15724">
        <v>2021638</v>
      </c>
      <c r="E15724" t="s">
        <v>250</v>
      </c>
      <c r="F15724" t="s">
        <v>214</v>
      </c>
      <c r="G15724" t="s">
        <v>215</v>
      </c>
      <c r="H15724">
        <v>2</v>
      </c>
      <c r="I15724">
        <v>2018</v>
      </c>
      <c r="J15724">
        <v>1</v>
      </c>
      <c r="L15724">
        <v>23108054</v>
      </c>
      <c r="M15724">
        <v>4.3</v>
      </c>
      <c r="P15724" s="29">
        <f t="shared" si="597"/>
        <v>0.54999999999999993</v>
      </c>
    </row>
    <row r="15725" spans="1:16" hidden="1" x14ac:dyDescent="0.25">
      <c r="A15725">
        <v>197605154</v>
      </c>
      <c r="B15725">
        <v>803401</v>
      </c>
      <c r="C15725" t="s">
        <v>318</v>
      </c>
      <c r="D15725">
        <v>2021874</v>
      </c>
      <c r="E15725" t="s">
        <v>226</v>
      </c>
      <c r="F15725" t="s">
        <v>214</v>
      </c>
      <c r="G15725" t="s">
        <v>215</v>
      </c>
      <c r="H15725">
        <v>2</v>
      </c>
      <c r="I15725">
        <v>2018</v>
      </c>
      <c r="J15725">
        <v>1</v>
      </c>
      <c r="L15725">
        <v>23108398</v>
      </c>
      <c r="M15725">
        <v>5.3</v>
      </c>
      <c r="P15725" s="29">
        <f t="shared" si="597"/>
        <v>0.71666666666666667</v>
      </c>
    </row>
    <row r="15726" spans="1:16" hidden="1" x14ac:dyDescent="0.25">
      <c r="A15726">
        <v>197605154</v>
      </c>
      <c r="B15726">
        <v>803401</v>
      </c>
      <c r="C15726" t="s">
        <v>318</v>
      </c>
      <c r="D15726">
        <v>2021750</v>
      </c>
      <c r="E15726" t="s">
        <v>296</v>
      </c>
      <c r="F15726" t="s">
        <v>214</v>
      </c>
      <c r="G15726" t="s">
        <v>215</v>
      </c>
      <c r="H15726">
        <v>2</v>
      </c>
      <c r="I15726">
        <v>2018</v>
      </c>
      <c r="J15726">
        <v>2</v>
      </c>
      <c r="L15726">
        <v>23115848</v>
      </c>
      <c r="M15726">
        <v>4.5</v>
      </c>
      <c r="P15726" s="29">
        <f t="shared" si="597"/>
        <v>0.58333333333333337</v>
      </c>
    </row>
    <row r="15727" spans="1:16" hidden="1" x14ac:dyDescent="0.25">
      <c r="A15727">
        <v>197605154</v>
      </c>
      <c r="B15727">
        <v>803401</v>
      </c>
      <c r="C15727" t="s">
        <v>318</v>
      </c>
      <c r="D15727">
        <v>2021781</v>
      </c>
      <c r="E15727" t="s">
        <v>235</v>
      </c>
      <c r="F15727" t="s">
        <v>214</v>
      </c>
      <c r="G15727" t="s">
        <v>215</v>
      </c>
      <c r="H15727">
        <v>2</v>
      </c>
      <c r="I15727">
        <v>2018</v>
      </c>
      <c r="J15727">
        <v>2</v>
      </c>
      <c r="L15727">
        <v>23116294</v>
      </c>
      <c r="M15727">
        <v>4.0999999999999996</v>
      </c>
      <c r="P15727" s="29">
        <f t="shared" si="597"/>
        <v>0.51666666666666661</v>
      </c>
    </row>
    <row r="15728" spans="1:16" hidden="1" x14ac:dyDescent="0.25">
      <c r="A15728">
        <v>197605154</v>
      </c>
      <c r="B15728">
        <v>803401</v>
      </c>
      <c r="C15728" t="s">
        <v>318</v>
      </c>
      <c r="D15728">
        <v>2021640</v>
      </c>
      <c r="E15728" t="s">
        <v>227</v>
      </c>
      <c r="F15728" t="s">
        <v>214</v>
      </c>
      <c r="G15728" t="s">
        <v>215</v>
      </c>
      <c r="H15728">
        <v>2</v>
      </c>
      <c r="I15728">
        <v>2018</v>
      </c>
      <c r="J15728">
        <v>2</v>
      </c>
      <c r="L15728">
        <v>23116290</v>
      </c>
      <c r="M15728">
        <v>4.3</v>
      </c>
      <c r="P15728" s="29">
        <f t="shared" si="597"/>
        <v>0.54999999999999993</v>
      </c>
    </row>
    <row r="15729" spans="1:16" hidden="1" x14ac:dyDescent="0.25">
      <c r="A15729">
        <v>197605154</v>
      </c>
      <c r="B15729">
        <v>803401</v>
      </c>
      <c r="C15729" t="s">
        <v>318</v>
      </c>
      <c r="D15729">
        <v>2021725</v>
      </c>
      <c r="E15729" t="s">
        <v>257</v>
      </c>
      <c r="F15729" t="s">
        <v>214</v>
      </c>
      <c r="G15729" t="s">
        <v>215</v>
      </c>
      <c r="H15729">
        <v>2</v>
      </c>
      <c r="I15729">
        <v>2018</v>
      </c>
      <c r="J15729">
        <v>2</v>
      </c>
      <c r="L15729">
        <v>23115854</v>
      </c>
      <c r="M15729">
        <v>4.4000000000000004</v>
      </c>
      <c r="P15729" s="29">
        <f t="shared" si="597"/>
        <v>0.56666666666666676</v>
      </c>
    </row>
    <row r="15730" spans="1:16" hidden="1" x14ac:dyDescent="0.25">
      <c r="A15730">
        <v>197605154</v>
      </c>
      <c r="B15730">
        <v>803401</v>
      </c>
      <c r="C15730" t="s">
        <v>318</v>
      </c>
      <c r="D15730">
        <v>2021993</v>
      </c>
      <c r="E15730" t="s">
        <v>256</v>
      </c>
      <c r="F15730" t="s">
        <v>214</v>
      </c>
      <c r="G15730" t="s">
        <v>215</v>
      </c>
      <c r="H15730">
        <v>3</v>
      </c>
      <c r="I15730">
        <v>2018</v>
      </c>
      <c r="J15730">
        <v>2</v>
      </c>
      <c r="L15730">
        <v>23115850</v>
      </c>
      <c r="M15730">
        <v>3.3</v>
      </c>
      <c r="P15730" s="29">
        <f t="shared" ref="P15730:P15793" si="598">IF(AND(ISNUMBER(M15730),H15730&lt;&gt;4),(M15730-1)/6,IF(H15730=4,"DRP",IF(AND(H15730=3,M15730="NA"),"BAD",IF(AND(H15730=2),"CVL",IF(AND(H15730=1,ISBLANK(M15730)),"NULL","UNK")))))</f>
        <v>0.3833333333333333</v>
      </c>
    </row>
    <row r="15731" spans="1:16" hidden="1" x14ac:dyDescent="0.25">
      <c r="A15731">
        <v>197605154</v>
      </c>
      <c r="B15731">
        <v>803401</v>
      </c>
      <c r="C15731" t="s">
        <v>318</v>
      </c>
      <c r="D15731">
        <v>2024862</v>
      </c>
      <c r="E15731" t="s">
        <v>289</v>
      </c>
      <c r="F15731" t="s">
        <v>214</v>
      </c>
      <c r="G15731" t="s">
        <v>215</v>
      </c>
      <c r="H15731">
        <v>4</v>
      </c>
      <c r="I15731">
        <v>2018</v>
      </c>
      <c r="J15731">
        <v>2</v>
      </c>
      <c r="L15731">
        <v>23115892</v>
      </c>
      <c r="P15731" s="29" t="str">
        <f t="shared" si="598"/>
        <v>DRP</v>
      </c>
    </row>
    <row r="15732" spans="1:16" hidden="1" x14ac:dyDescent="0.25">
      <c r="A15732">
        <v>197605154</v>
      </c>
      <c r="B15732">
        <v>803401</v>
      </c>
      <c r="C15732" t="s">
        <v>318</v>
      </c>
      <c r="D15732">
        <v>2004099</v>
      </c>
      <c r="E15732" t="s">
        <v>245</v>
      </c>
      <c r="F15732" t="s">
        <v>214</v>
      </c>
      <c r="G15732" t="s">
        <v>215</v>
      </c>
      <c r="H15732">
        <v>4</v>
      </c>
      <c r="I15732">
        <v>2018</v>
      </c>
      <c r="J15732">
        <v>2</v>
      </c>
      <c r="L15732">
        <v>23114487</v>
      </c>
      <c r="P15732" s="29" t="str">
        <f t="shared" si="598"/>
        <v>DRP</v>
      </c>
    </row>
    <row r="15733" spans="1:16" hidden="1" x14ac:dyDescent="0.25">
      <c r="A15733">
        <v>197605154</v>
      </c>
      <c r="B15733">
        <v>803401</v>
      </c>
      <c r="C15733" t="s">
        <v>318</v>
      </c>
      <c r="D15733">
        <v>2024862</v>
      </c>
      <c r="E15733" t="s">
        <v>289</v>
      </c>
      <c r="F15733" t="s">
        <v>214</v>
      </c>
      <c r="G15733" t="s">
        <v>215</v>
      </c>
      <c r="H15733">
        <v>2</v>
      </c>
      <c r="I15733">
        <v>2019</v>
      </c>
      <c r="J15733">
        <v>1</v>
      </c>
      <c r="L15733">
        <v>23119873</v>
      </c>
      <c r="M15733">
        <v>5.9</v>
      </c>
      <c r="P15733" s="29">
        <f t="shared" si="598"/>
        <v>0.81666666666666676</v>
      </c>
    </row>
    <row r="15734" spans="1:16" hidden="1" x14ac:dyDescent="0.25">
      <c r="A15734">
        <v>197605154</v>
      </c>
      <c r="B15734">
        <v>803401</v>
      </c>
      <c r="C15734" t="s">
        <v>318</v>
      </c>
      <c r="D15734">
        <v>2004586</v>
      </c>
      <c r="E15734" t="s">
        <v>325</v>
      </c>
      <c r="F15734" t="s">
        <v>214</v>
      </c>
      <c r="G15734" t="s">
        <v>215</v>
      </c>
      <c r="H15734">
        <v>3</v>
      </c>
      <c r="I15734">
        <v>2019</v>
      </c>
      <c r="J15734">
        <v>1</v>
      </c>
      <c r="L15734">
        <v>23123746</v>
      </c>
      <c r="M15734">
        <v>3.6</v>
      </c>
      <c r="P15734" s="29">
        <f t="shared" si="598"/>
        <v>0.43333333333333335</v>
      </c>
    </row>
    <row r="15735" spans="1:16" hidden="1" x14ac:dyDescent="0.25">
      <c r="A15735">
        <v>197605154</v>
      </c>
      <c r="B15735">
        <v>803401</v>
      </c>
      <c r="C15735" t="s">
        <v>318</v>
      </c>
      <c r="D15735">
        <v>2004099</v>
      </c>
      <c r="E15735" t="s">
        <v>245</v>
      </c>
      <c r="F15735" t="s">
        <v>214</v>
      </c>
      <c r="G15735" t="s">
        <v>215</v>
      </c>
      <c r="H15735">
        <v>4</v>
      </c>
      <c r="I15735">
        <v>2019</v>
      </c>
      <c r="J15735">
        <v>1</v>
      </c>
      <c r="L15735">
        <v>23121825</v>
      </c>
      <c r="P15735" s="29" t="str">
        <f t="shared" si="598"/>
        <v>DRP</v>
      </c>
    </row>
    <row r="15736" spans="1:16" hidden="1" x14ac:dyDescent="0.25">
      <c r="A15736">
        <v>197605154</v>
      </c>
      <c r="B15736">
        <v>803401</v>
      </c>
      <c r="C15736" t="s">
        <v>318</v>
      </c>
      <c r="D15736">
        <v>2021679</v>
      </c>
      <c r="E15736" t="s">
        <v>259</v>
      </c>
      <c r="F15736" t="s">
        <v>214</v>
      </c>
      <c r="G15736" t="s">
        <v>215</v>
      </c>
      <c r="H15736">
        <v>2</v>
      </c>
      <c r="I15736">
        <v>2019</v>
      </c>
      <c r="J15736">
        <v>1</v>
      </c>
      <c r="L15736">
        <v>23122095</v>
      </c>
      <c r="M15736">
        <v>4.5</v>
      </c>
      <c r="P15736" s="29">
        <f t="shared" si="598"/>
        <v>0.58333333333333337</v>
      </c>
    </row>
    <row r="15737" spans="1:16" hidden="1" x14ac:dyDescent="0.25">
      <c r="A15737">
        <v>197605154</v>
      </c>
      <c r="B15737">
        <v>803401</v>
      </c>
      <c r="C15737" t="s">
        <v>318</v>
      </c>
      <c r="D15737">
        <v>2021993</v>
      </c>
      <c r="E15737" t="s">
        <v>256</v>
      </c>
      <c r="F15737" t="s">
        <v>214</v>
      </c>
      <c r="G15737" t="s">
        <v>215</v>
      </c>
      <c r="H15737">
        <v>2</v>
      </c>
      <c r="I15737">
        <v>2019</v>
      </c>
      <c r="J15737">
        <v>1</v>
      </c>
      <c r="L15737">
        <v>23123744</v>
      </c>
      <c r="M15737">
        <v>5.9</v>
      </c>
      <c r="P15737" s="29">
        <f t="shared" si="598"/>
        <v>0.81666666666666676</v>
      </c>
    </row>
    <row r="15738" spans="1:16" hidden="1" x14ac:dyDescent="0.25">
      <c r="A15738">
        <v>197605154</v>
      </c>
      <c r="B15738">
        <v>803401</v>
      </c>
      <c r="C15738" t="s">
        <v>318</v>
      </c>
      <c r="D15738">
        <v>2021591</v>
      </c>
      <c r="E15738" t="s">
        <v>240</v>
      </c>
      <c r="F15738" t="s">
        <v>214</v>
      </c>
      <c r="G15738" t="s">
        <v>215</v>
      </c>
      <c r="H15738">
        <v>2</v>
      </c>
      <c r="I15738">
        <v>2019</v>
      </c>
      <c r="J15738">
        <v>1</v>
      </c>
      <c r="L15738">
        <v>23120225</v>
      </c>
      <c r="M15738">
        <v>5.7</v>
      </c>
      <c r="P15738" s="29">
        <f t="shared" si="598"/>
        <v>0.78333333333333333</v>
      </c>
    </row>
    <row r="15739" spans="1:16" hidden="1" x14ac:dyDescent="0.25">
      <c r="A15739">
        <v>197605154</v>
      </c>
      <c r="B15739">
        <v>803401</v>
      </c>
      <c r="C15739" t="s">
        <v>318</v>
      </c>
      <c r="D15739">
        <v>2004586</v>
      </c>
      <c r="E15739" t="s">
        <v>325</v>
      </c>
      <c r="F15739" t="s">
        <v>214</v>
      </c>
      <c r="G15739" t="s">
        <v>215</v>
      </c>
      <c r="H15739">
        <v>1</v>
      </c>
      <c r="I15739">
        <v>2019</v>
      </c>
      <c r="J15739">
        <v>2</v>
      </c>
      <c r="L15739">
        <v>23130406</v>
      </c>
      <c r="P15739" s="29" t="str">
        <f t="shared" si="598"/>
        <v>NULL</v>
      </c>
    </row>
    <row r="15740" spans="1:16" hidden="1" x14ac:dyDescent="0.25">
      <c r="A15740">
        <v>197605154</v>
      </c>
      <c r="B15740">
        <v>803401</v>
      </c>
      <c r="C15740" t="s">
        <v>318</v>
      </c>
      <c r="D15740">
        <v>2021631</v>
      </c>
      <c r="E15740" t="s">
        <v>302</v>
      </c>
      <c r="F15740" t="s">
        <v>214</v>
      </c>
      <c r="G15740" t="s">
        <v>215</v>
      </c>
      <c r="H15740">
        <v>1</v>
      </c>
      <c r="I15740">
        <v>2019</v>
      </c>
      <c r="J15740">
        <v>2</v>
      </c>
      <c r="L15740">
        <v>23129790</v>
      </c>
      <c r="P15740" s="29" t="str">
        <f t="shared" si="598"/>
        <v>NULL</v>
      </c>
    </row>
    <row r="15741" spans="1:16" hidden="1" x14ac:dyDescent="0.25">
      <c r="A15741">
        <v>197605154</v>
      </c>
      <c r="B15741">
        <v>803401</v>
      </c>
      <c r="C15741" t="s">
        <v>318</v>
      </c>
      <c r="D15741">
        <v>2021787</v>
      </c>
      <c r="E15741" t="s">
        <v>292</v>
      </c>
      <c r="F15741" t="s">
        <v>214</v>
      </c>
      <c r="G15741" t="s">
        <v>215</v>
      </c>
      <c r="H15741">
        <v>1</v>
      </c>
      <c r="I15741">
        <v>2019</v>
      </c>
      <c r="J15741">
        <v>2</v>
      </c>
      <c r="L15741">
        <v>23129786</v>
      </c>
      <c r="P15741" s="29" t="str">
        <f t="shared" si="598"/>
        <v>NULL</v>
      </c>
    </row>
    <row r="15742" spans="1:16" hidden="1" x14ac:dyDescent="0.25">
      <c r="A15742">
        <v>197605154</v>
      </c>
      <c r="B15742">
        <v>803401</v>
      </c>
      <c r="C15742" t="s">
        <v>318</v>
      </c>
      <c r="D15742">
        <v>2004752</v>
      </c>
      <c r="E15742" t="s">
        <v>290</v>
      </c>
      <c r="F15742" t="s">
        <v>214</v>
      </c>
      <c r="G15742" t="s">
        <v>215</v>
      </c>
      <c r="H15742">
        <v>4</v>
      </c>
      <c r="I15742">
        <v>2019</v>
      </c>
      <c r="J15742">
        <v>2</v>
      </c>
      <c r="L15742">
        <v>23120030</v>
      </c>
      <c r="P15742" s="29" t="str">
        <f t="shared" si="598"/>
        <v>DRP</v>
      </c>
    </row>
    <row r="15743" spans="1:16" hidden="1" x14ac:dyDescent="0.25">
      <c r="A15743">
        <v>197605154</v>
      </c>
      <c r="B15743">
        <v>803401</v>
      </c>
      <c r="C15743" t="s">
        <v>318</v>
      </c>
      <c r="D15743">
        <v>2021615</v>
      </c>
      <c r="E15743" t="s">
        <v>255</v>
      </c>
      <c r="F15743" t="s">
        <v>214</v>
      </c>
      <c r="G15743" t="s">
        <v>215</v>
      </c>
      <c r="H15743">
        <v>4</v>
      </c>
      <c r="I15743">
        <v>2019</v>
      </c>
      <c r="J15743">
        <v>2</v>
      </c>
      <c r="L15743">
        <v>23129300</v>
      </c>
      <c r="P15743" s="29" t="str">
        <f t="shared" si="598"/>
        <v>DRP</v>
      </c>
    </row>
    <row r="15744" spans="1:16" hidden="1" x14ac:dyDescent="0.25">
      <c r="A15744">
        <v>197605154</v>
      </c>
      <c r="B15744">
        <v>803401</v>
      </c>
      <c r="C15744" t="s">
        <v>318</v>
      </c>
      <c r="D15744">
        <v>2004587</v>
      </c>
      <c r="E15744" t="s">
        <v>288</v>
      </c>
      <c r="F15744" t="s">
        <v>214</v>
      </c>
      <c r="G15744" t="s">
        <v>215</v>
      </c>
      <c r="H15744">
        <v>1</v>
      </c>
      <c r="I15744">
        <v>2019</v>
      </c>
      <c r="J15744">
        <v>2</v>
      </c>
      <c r="L15744">
        <v>23130325</v>
      </c>
      <c r="P15744" s="29" t="str">
        <f t="shared" si="598"/>
        <v>NULL</v>
      </c>
    </row>
    <row r="15745" spans="1:16" hidden="1" x14ac:dyDescent="0.25">
      <c r="A15745">
        <v>197605154</v>
      </c>
      <c r="B15745">
        <v>803401</v>
      </c>
      <c r="C15745" t="s">
        <v>318</v>
      </c>
      <c r="D15745">
        <v>2004752</v>
      </c>
      <c r="E15745" t="s">
        <v>290</v>
      </c>
      <c r="F15745" t="s">
        <v>214</v>
      </c>
      <c r="G15745" t="s">
        <v>215</v>
      </c>
      <c r="H15745">
        <v>1</v>
      </c>
      <c r="I15745">
        <v>2019</v>
      </c>
      <c r="J15745">
        <v>2</v>
      </c>
      <c r="L15745">
        <v>23120030</v>
      </c>
      <c r="P15745" s="29" t="str">
        <f t="shared" si="598"/>
        <v>NULL</v>
      </c>
    </row>
    <row r="15746" spans="1:16" hidden="1" x14ac:dyDescent="0.25">
      <c r="A15746">
        <v>197605154</v>
      </c>
      <c r="B15746">
        <v>803401</v>
      </c>
      <c r="C15746" t="s">
        <v>318</v>
      </c>
      <c r="D15746">
        <v>2021615</v>
      </c>
      <c r="E15746" t="s">
        <v>255</v>
      </c>
      <c r="F15746" t="s">
        <v>214</v>
      </c>
      <c r="G15746" t="s">
        <v>215</v>
      </c>
      <c r="H15746">
        <v>1</v>
      </c>
      <c r="I15746">
        <v>2019</v>
      </c>
      <c r="J15746">
        <v>2</v>
      </c>
      <c r="L15746">
        <v>23129300</v>
      </c>
      <c r="P15746" s="29" t="str">
        <f t="shared" si="598"/>
        <v>NULL</v>
      </c>
    </row>
    <row r="15747" spans="1:16" hidden="1" x14ac:dyDescent="0.25">
      <c r="A15747">
        <v>197605154</v>
      </c>
      <c r="B15747">
        <v>803401</v>
      </c>
      <c r="C15747" t="s">
        <v>318</v>
      </c>
      <c r="D15747">
        <v>2004099</v>
      </c>
      <c r="E15747" t="s">
        <v>245</v>
      </c>
      <c r="F15747" t="s">
        <v>214</v>
      </c>
      <c r="G15747" t="s">
        <v>215</v>
      </c>
      <c r="H15747">
        <v>1</v>
      </c>
      <c r="I15747">
        <v>2019</v>
      </c>
      <c r="J15747">
        <v>2</v>
      </c>
      <c r="L15747">
        <v>23130137</v>
      </c>
      <c r="P15747" s="29" t="str">
        <f t="shared" si="598"/>
        <v>NULL</v>
      </c>
    </row>
    <row r="15748" spans="1:16" hidden="1" x14ac:dyDescent="0.25">
      <c r="A15748">
        <v>197703318</v>
      </c>
      <c r="B15748">
        <v>803400</v>
      </c>
      <c r="C15748" t="s">
        <v>212</v>
      </c>
      <c r="D15748">
        <v>2005117</v>
      </c>
      <c r="E15748" t="s">
        <v>220</v>
      </c>
      <c r="F15748" t="s">
        <v>214</v>
      </c>
      <c r="G15748" t="s">
        <v>215</v>
      </c>
      <c r="H15748">
        <v>2</v>
      </c>
      <c r="I15748">
        <v>2016</v>
      </c>
      <c r="J15748">
        <v>1</v>
      </c>
      <c r="L15748">
        <v>23078733</v>
      </c>
      <c r="M15748">
        <v>6.1</v>
      </c>
      <c r="P15748" s="29">
        <f t="shared" si="598"/>
        <v>0.85</v>
      </c>
    </row>
    <row r="15749" spans="1:16" hidden="1" x14ac:dyDescent="0.25">
      <c r="A15749">
        <v>197703318</v>
      </c>
      <c r="B15749">
        <v>803400</v>
      </c>
      <c r="C15749" t="s">
        <v>212</v>
      </c>
      <c r="D15749">
        <v>2021754</v>
      </c>
      <c r="E15749" t="s">
        <v>216</v>
      </c>
      <c r="F15749" t="s">
        <v>214</v>
      </c>
      <c r="G15749" t="s">
        <v>215</v>
      </c>
      <c r="H15749">
        <v>2</v>
      </c>
      <c r="I15749">
        <v>2016</v>
      </c>
      <c r="J15749">
        <v>1</v>
      </c>
      <c r="L15749">
        <v>23081130</v>
      </c>
      <c r="M15749">
        <v>4.5</v>
      </c>
      <c r="P15749" s="29">
        <f t="shared" si="598"/>
        <v>0.58333333333333337</v>
      </c>
    </row>
    <row r="15750" spans="1:16" hidden="1" x14ac:dyDescent="0.25">
      <c r="A15750">
        <v>197703318</v>
      </c>
      <c r="B15750">
        <v>803400</v>
      </c>
      <c r="C15750" t="s">
        <v>212</v>
      </c>
      <c r="D15750">
        <v>2005102</v>
      </c>
      <c r="E15750" t="s">
        <v>218</v>
      </c>
      <c r="F15750" t="s">
        <v>214</v>
      </c>
      <c r="G15750" t="s">
        <v>215</v>
      </c>
      <c r="H15750">
        <v>2</v>
      </c>
      <c r="I15750">
        <v>2016</v>
      </c>
      <c r="J15750">
        <v>1</v>
      </c>
      <c r="L15750">
        <v>23081385</v>
      </c>
      <c r="M15750">
        <v>5.6</v>
      </c>
      <c r="P15750" s="29">
        <f t="shared" si="598"/>
        <v>0.76666666666666661</v>
      </c>
    </row>
    <row r="15751" spans="1:16" hidden="1" x14ac:dyDescent="0.25">
      <c r="A15751">
        <v>197703318</v>
      </c>
      <c r="B15751">
        <v>803400</v>
      </c>
      <c r="C15751" t="s">
        <v>212</v>
      </c>
      <c r="D15751">
        <v>2005099</v>
      </c>
      <c r="E15751" t="s">
        <v>217</v>
      </c>
      <c r="F15751" t="s">
        <v>214</v>
      </c>
      <c r="G15751" t="s">
        <v>215</v>
      </c>
      <c r="H15751">
        <v>2</v>
      </c>
      <c r="I15751">
        <v>2016</v>
      </c>
      <c r="J15751">
        <v>1</v>
      </c>
      <c r="L15751">
        <v>23081378</v>
      </c>
      <c r="M15751">
        <v>4.8</v>
      </c>
      <c r="P15751" s="29">
        <f t="shared" si="598"/>
        <v>0.6333333333333333</v>
      </c>
    </row>
    <row r="15752" spans="1:16" hidden="1" x14ac:dyDescent="0.25">
      <c r="A15752">
        <v>197703318</v>
      </c>
      <c r="B15752">
        <v>803400</v>
      </c>
      <c r="C15752" t="s">
        <v>212</v>
      </c>
      <c r="D15752">
        <v>2021600</v>
      </c>
      <c r="E15752" t="s">
        <v>219</v>
      </c>
      <c r="F15752" t="s">
        <v>214</v>
      </c>
      <c r="G15752" t="s">
        <v>215</v>
      </c>
      <c r="H15752">
        <v>2</v>
      </c>
      <c r="I15752">
        <v>2016</v>
      </c>
      <c r="J15752">
        <v>1</v>
      </c>
      <c r="L15752">
        <v>23081085</v>
      </c>
      <c r="M15752">
        <v>4.5999999999999996</v>
      </c>
      <c r="P15752" s="29">
        <f t="shared" si="598"/>
        <v>0.6</v>
      </c>
    </row>
    <row r="15753" spans="1:16" hidden="1" x14ac:dyDescent="0.25">
      <c r="A15753">
        <v>197703318</v>
      </c>
      <c r="B15753">
        <v>803400</v>
      </c>
      <c r="C15753" t="s">
        <v>212</v>
      </c>
      <c r="D15753">
        <v>2004098</v>
      </c>
      <c r="E15753" t="s">
        <v>213</v>
      </c>
      <c r="F15753" t="s">
        <v>214</v>
      </c>
      <c r="G15753" t="s">
        <v>215</v>
      </c>
      <c r="H15753">
        <v>2</v>
      </c>
      <c r="I15753">
        <v>2016</v>
      </c>
      <c r="J15753">
        <v>1</v>
      </c>
      <c r="L15753">
        <v>23078141</v>
      </c>
      <c r="M15753">
        <v>5.6</v>
      </c>
      <c r="P15753" s="29">
        <f t="shared" si="598"/>
        <v>0.76666666666666661</v>
      </c>
    </row>
    <row r="15754" spans="1:16" hidden="1" x14ac:dyDescent="0.25">
      <c r="A15754">
        <v>197703318</v>
      </c>
      <c r="B15754">
        <v>803400</v>
      </c>
      <c r="C15754" t="s">
        <v>212</v>
      </c>
      <c r="D15754">
        <v>2005118</v>
      </c>
      <c r="E15754" t="s">
        <v>223</v>
      </c>
      <c r="F15754" t="s">
        <v>214</v>
      </c>
      <c r="G15754" t="s">
        <v>215</v>
      </c>
      <c r="H15754">
        <v>2</v>
      </c>
      <c r="I15754">
        <v>2016</v>
      </c>
      <c r="J15754">
        <v>2</v>
      </c>
      <c r="L15754">
        <v>23086742</v>
      </c>
      <c r="M15754">
        <v>5.0999999999999996</v>
      </c>
      <c r="P15754" s="29">
        <f t="shared" si="598"/>
        <v>0.68333333333333324</v>
      </c>
    </row>
    <row r="15755" spans="1:16" hidden="1" x14ac:dyDescent="0.25">
      <c r="A15755">
        <v>197703318</v>
      </c>
      <c r="B15755">
        <v>803400</v>
      </c>
      <c r="C15755" t="s">
        <v>212</v>
      </c>
      <c r="D15755">
        <v>2019271</v>
      </c>
      <c r="E15755" t="s">
        <v>236</v>
      </c>
      <c r="F15755" t="s">
        <v>214</v>
      </c>
      <c r="G15755" t="s">
        <v>215</v>
      </c>
      <c r="H15755">
        <v>2</v>
      </c>
      <c r="I15755">
        <v>2016</v>
      </c>
      <c r="J15755">
        <v>2</v>
      </c>
      <c r="M15755" t="s">
        <v>232</v>
      </c>
      <c r="N15755" t="s">
        <v>231</v>
      </c>
      <c r="P15755" s="29" t="str">
        <f t="shared" si="598"/>
        <v>CVL</v>
      </c>
    </row>
    <row r="15756" spans="1:16" hidden="1" x14ac:dyDescent="0.25">
      <c r="A15756">
        <v>197703318</v>
      </c>
      <c r="B15756">
        <v>803400</v>
      </c>
      <c r="C15756" t="s">
        <v>212</v>
      </c>
      <c r="D15756">
        <v>2019272</v>
      </c>
      <c r="E15756" t="s">
        <v>249</v>
      </c>
      <c r="F15756" t="s">
        <v>214</v>
      </c>
      <c r="G15756" t="s">
        <v>215</v>
      </c>
      <c r="H15756">
        <v>2</v>
      </c>
      <c r="I15756">
        <v>2016</v>
      </c>
      <c r="J15756">
        <v>2</v>
      </c>
      <c r="M15756" t="s">
        <v>232</v>
      </c>
      <c r="N15756" t="s">
        <v>231</v>
      </c>
      <c r="P15756" s="29" t="str">
        <f t="shared" si="598"/>
        <v>CVL</v>
      </c>
    </row>
    <row r="15757" spans="1:16" hidden="1" x14ac:dyDescent="0.25">
      <c r="A15757">
        <v>197703318</v>
      </c>
      <c r="B15757">
        <v>803400</v>
      </c>
      <c r="C15757" t="s">
        <v>212</v>
      </c>
      <c r="D15757">
        <v>2005118</v>
      </c>
      <c r="E15757" t="s">
        <v>223</v>
      </c>
      <c r="F15757" t="s">
        <v>214</v>
      </c>
      <c r="G15757" t="s">
        <v>215</v>
      </c>
      <c r="H15757">
        <v>4</v>
      </c>
      <c r="I15757">
        <v>2016</v>
      </c>
      <c r="J15757">
        <v>2</v>
      </c>
      <c r="L15757">
        <v>23086742</v>
      </c>
      <c r="P15757" s="29" t="str">
        <f t="shared" si="598"/>
        <v>DRP</v>
      </c>
    </row>
    <row r="15758" spans="1:16" hidden="1" x14ac:dyDescent="0.25">
      <c r="A15758">
        <v>197703318</v>
      </c>
      <c r="B15758">
        <v>803400</v>
      </c>
      <c r="C15758" t="s">
        <v>212</v>
      </c>
      <c r="D15758">
        <v>2021795</v>
      </c>
      <c r="E15758" t="s">
        <v>222</v>
      </c>
      <c r="F15758" t="s">
        <v>214</v>
      </c>
      <c r="G15758" t="s">
        <v>215</v>
      </c>
      <c r="H15758">
        <v>2</v>
      </c>
      <c r="I15758">
        <v>2016</v>
      </c>
      <c r="J15758">
        <v>2</v>
      </c>
      <c r="L15758">
        <v>23084481</v>
      </c>
      <c r="M15758">
        <v>5.7</v>
      </c>
      <c r="P15758" s="29">
        <f t="shared" si="598"/>
        <v>0.78333333333333333</v>
      </c>
    </row>
    <row r="15759" spans="1:16" hidden="1" x14ac:dyDescent="0.25">
      <c r="A15759">
        <v>197703318</v>
      </c>
      <c r="B15759">
        <v>803400</v>
      </c>
      <c r="C15759" t="s">
        <v>212</v>
      </c>
      <c r="D15759">
        <v>2021756</v>
      </c>
      <c r="E15759" t="s">
        <v>253</v>
      </c>
      <c r="F15759" t="s">
        <v>214</v>
      </c>
      <c r="G15759" t="s">
        <v>215</v>
      </c>
      <c r="H15759">
        <v>3</v>
      </c>
      <c r="I15759">
        <v>2016</v>
      </c>
      <c r="J15759">
        <v>2</v>
      </c>
      <c r="L15759">
        <v>23086833</v>
      </c>
      <c r="M15759">
        <v>2.9</v>
      </c>
      <c r="P15759" s="29">
        <f t="shared" si="598"/>
        <v>0.31666666666666665</v>
      </c>
    </row>
    <row r="15760" spans="1:16" hidden="1" x14ac:dyDescent="0.25">
      <c r="A15760">
        <v>197703318</v>
      </c>
      <c r="B15760">
        <v>803400</v>
      </c>
      <c r="C15760" t="s">
        <v>212</v>
      </c>
      <c r="D15760">
        <v>2021602</v>
      </c>
      <c r="E15760" t="s">
        <v>242</v>
      </c>
      <c r="F15760" t="s">
        <v>214</v>
      </c>
      <c r="G15760" t="s">
        <v>215</v>
      </c>
      <c r="H15760">
        <v>2</v>
      </c>
      <c r="I15760">
        <v>2016</v>
      </c>
      <c r="J15760">
        <v>2</v>
      </c>
      <c r="L15760">
        <v>23086747</v>
      </c>
      <c r="M15760">
        <v>4.0999999999999996</v>
      </c>
      <c r="P15760" s="29">
        <f t="shared" si="598"/>
        <v>0.51666666666666661</v>
      </c>
    </row>
    <row r="15761" spans="1:16" hidden="1" x14ac:dyDescent="0.25">
      <c r="A15761">
        <v>197703318</v>
      </c>
      <c r="B15761">
        <v>803400</v>
      </c>
      <c r="C15761" t="s">
        <v>212</v>
      </c>
      <c r="D15761">
        <v>2021580</v>
      </c>
      <c r="E15761" t="s">
        <v>241</v>
      </c>
      <c r="F15761" t="s">
        <v>214</v>
      </c>
      <c r="G15761" t="s">
        <v>215</v>
      </c>
      <c r="H15761">
        <v>2</v>
      </c>
      <c r="I15761">
        <v>2016</v>
      </c>
      <c r="J15761">
        <v>2</v>
      </c>
      <c r="L15761">
        <v>23086826</v>
      </c>
      <c r="M15761">
        <v>5</v>
      </c>
      <c r="P15761" s="29">
        <f t="shared" si="598"/>
        <v>0.66666666666666663</v>
      </c>
    </row>
    <row r="15762" spans="1:16" hidden="1" x14ac:dyDescent="0.25">
      <c r="A15762">
        <v>197703318</v>
      </c>
      <c r="B15762">
        <v>803400</v>
      </c>
      <c r="C15762" t="s">
        <v>212</v>
      </c>
      <c r="D15762">
        <v>2004112</v>
      </c>
      <c r="E15762" t="s">
        <v>244</v>
      </c>
      <c r="F15762" t="s">
        <v>214</v>
      </c>
      <c r="G15762" t="s">
        <v>215</v>
      </c>
      <c r="H15762">
        <v>2</v>
      </c>
      <c r="I15762">
        <v>2016</v>
      </c>
      <c r="J15762">
        <v>2</v>
      </c>
      <c r="L15762">
        <v>23085514</v>
      </c>
      <c r="M15762">
        <v>6.4</v>
      </c>
      <c r="P15762" s="29">
        <f t="shared" si="598"/>
        <v>0.9</v>
      </c>
    </row>
    <row r="15763" spans="1:16" hidden="1" x14ac:dyDescent="0.25">
      <c r="A15763">
        <v>197703318</v>
      </c>
      <c r="B15763">
        <v>803400</v>
      </c>
      <c r="C15763" t="s">
        <v>212</v>
      </c>
      <c r="D15763">
        <v>2019274</v>
      </c>
      <c r="E15763" t="s">
        <v>247</v>
      </c>
      <c r="F15763" t="s">
        <v>214</v>
      </c>
      <c r="G15763" t="s">
        <v>215</v>
      </c>
      <c r="H15763">
        <v>2</v>
      </c>
      <c r="I15763">
        <v>2016</v>
      </c>
      <c r="J15763">
        <v>2</v>
      </c>
      <c r="M15763" t="s">
        <v>232</v>
      </c>
      <c r="N15763" t="s">
        <v>231</v>
      </c>
      <c r="P15763" s="29" t="str">
        <f t="shared" si="598"/>
        <v>CVL</v>
      </c>
    </row>
    <row r="15764" spans="1:16" hidden="1" x14ac:dyDescent="0.25">
      <c r="A15764">
        <v>197703318</v>
      </c>
      <c r="B15764">
        <v>803400</v>
      </c>
      <c r="C15764" t="s">
        <v>212</v>
      </c>
      <c r="D15764">
        <v>2019273</v>
      </c>
      <c r="E15764" t="s">
        <v>248</v>
      </c>
      <c r="F15764" t="s">
        <v>214</v>
      </c>
      <c r="G15764" t="s">
        <v>215</v>
      </c>
      <c r="H15764">
        <v>2</v>
      </c>
      <c r="I15764">
        <v>2016</v>
      </c>
      <c r="J15764">
        <v>2</v>
      </c>
      <c r="M15764" t="s">
        <v>232</v>
      </c>
      <c r="N15764" t="s">
        <v>231</v>
      </c>
      <c r="P15764" s="29" t="str">
        <f t="shared" si="598"/>
        <v>CVL</v>
      </c>
    </row>
    <row r="15765" spans="1:16" hidden="1" x14ac:dyDescent="0.25">
      <c r="A15765">
        <v>197703318</v>
      </c>
      <c r="B15765">
        <v>803400</v>
      </c>
      <c r="C15765" t="s">
        <v>212</v>
      </c>
      <c r="D15765">
        <v>2021797</v>
      </c>
      <c r="E15765" t="s">
        <v>234</v>
      </c>
      <c r="F15765" t="s">
        <v>214</v>
      </c>
      <c r="G15765" t="s">
        <v>215</v>
      </c>
      <c r="H15765">
        <v>2</v>
      </c>
      <c r="I15765">
        <v>2017</v>
      </c>
      <c r="J15765">
        <v>1</v>
      </c>
      <c r="M15765">
        <v>4.5</v>
      </c>
      <c r="N15765" t="s">
        <v>231</v>
      </c>
      <c r="P15765" s="29">
        <f t="shared" si="598"/>
        <v>0.58333333333333337</v>
      </c>
    </row>
    <row r="15766" spans="1:16" hidden="1" x14ac:dyDescent="0.25">
      <c r="A15766">
        <v>197703318</v>
      </c>
      <c r="B15766">
        <v>803400</v>
      </c>
      <c r="C15766" t="s">
        <v>212</v>
      </c>
      <c r="D15766">
        <v>2021756</v>
      </c>
      <c r="E15766" t="s">
        <v>253</v>
      </c>
      <c r="F15766" t="s">
        <v>214</v>
      </c>
      <c r="G15766" t="s">
        <v>215</v>
      </c>
      <c r="H15766">
        <v>2</v>
      </c>
      <c r="I15766">
        <v>2017</v>
      </c>
      <c r="J15766">
        <v>1</v>
      </c>
      <c r="L15766">
        <v>23092929</v>
      </c>
      <c r="M15766">
        <v>4.2</v>
      </c>
      <c r="P15766" s="29">
        <f t="shared" si="598"/>
        <v>0.53333333333333333</v>
      </c>
    </row>
    <row r="15767" spans="1:16" hidden="1" x14ac:dyDescent="0.25">
      <c r="A15767">
        <v>197703318</v>
      </c>
      <c r="B15767">
        <v>803400</v>
      </c>
      <c r="C15767" t="s">
        <v>212</v>
      </c>
      <c r="D15767">
        <v>2021781</v>
      </c>
      <c r="E15767" t="s">
        <v>235</v>
      </c>
      <c r="F15767" t="s">
        <v>214</v>
      </c>
      <c r="G15767" t="s">
        <v>215</v>
      </c>
      <c r="H15767">
        <v>2</v>
      </c>
      <c r="I15767">
        <v>2017</v>
      </c>
      <c r="J15767">
        <v>1</v>
      </c>
      <c r="L15767">
        <v>23092946</v>
      </c>
      <c r="M15767">
        <v>5.0999999999999996</v>
      </c>
      <c r="P15767" s="29">
        <f t="shared" si="598"/>
        <v>0.68333333333333324</v>
      </c>
    </row>
    <row r="15768" spans="1:16" hidden="1" x14ac:dyDescent="0.25">
      <c r="A15768">
        <v>197703318</v>
      </c>
      <c r="B15768">
        <v>803400</v>
      </c>
      <c r="C15768" t="s">
        <v>212</v>
      </c>
      <c r="D15768">
        <v>2021638</v>
      </c>
      <c r="E15768" t="s">
        <v>250</v>
      </c>
      <c r="F15768" t="s">
        <v>214</v>
      </c>
      <c r="G15768" t="s">
        <v>215</v>
      </c>
      <c r="H15768">
        <v>2</v>
      </c>
      <c r="I15768">
        <v>2017</v>
      </c>
      <c r="J15768">
        <v>1</v>
      </c>
      <c r="L15768">
        <v>23092934</v>
      </c>
      <c r="M15768">
        <v>4.2</v>
      </c>
      <c r="P15768" s="29">
        <f t="shared" si="598"/>
        <v>0.53333333333333333</v>
      </c>
    </row>
    <row r="15769" spans="1:16" hidden="1" x14ac:dyDescent="0.25">
      <c r="A15769">
        <v>197703318</v>
      </c>
      <c r="B15769">
        <v>803400</v>
      </c>
      <c r="C15769" t="s">
        <v>212</v>
      </c>
      <c r="D15769">
        <v>2005131</v>
      </c>
      <c r="E15769" t="s">
        <v>228</v>
      </c>
      <c r="F15769" t="s">
        <v>214</v>
      </c>
      <c r="G15769" t="s">
        <v>215</v>
      </c>
      <c r="H15769">
        <v>2</v>
      </c>
      <c r="I15769">
        <v>2017</v>
      </c>
      <c r="J15769">
        <v>1</v>
      </c>
      <c r="L15769">
        <v>23093315</v>
      </c>
      <c r="M15769">
        <v>6.2</v>
      </c>
      <c r="P15769" s="29">
        <f t="shared" si="598"/>
        <v>0.8666666666666667</v>
      </c>
    </row>
    <row r="15770" spans="1:16" hidden="1" x14ac:dyDescent="0.25">
      <c r="A15770">
        <v>197703318</v>
      </c>
      <c r="B15770">
        <v>803400</v>
      </c>
      <c r="C15770" t="s">
        <v>212</v>
      </c>
      <c r="D15770">
        <v>2004116</v>
      </c>
      <c r="E15770" t="s">
        <v>229</v>
      </c>
      <c r="F15770" t="s">
        <v>214</v>
      </c>
      <c r="G15770" t="s">
        <v>215</v>
      </c>
      <c r="H15770">
        <v>2</v>
      </c>
      <c r="I15770">
        <v>2017</v>
      </c>
      <c r="J15770">
        <v>1</v>
      </c>
      <c r="L15770">
        <v>23092363</v>
      </c>
      <c r="M15770">
        <v>4.7</v>
      </c>
      <c r="P15770" s="29">
        <f t="shared" si="598"/>
        <v>0.6166666666666667</v>
      </c>
    </row>
    <row r="15771" spans="1:16" hidden="1" x14ac:dyDescent="0.25">
      <c r="A15771">
        <v>197703318</v>
      </c>
      <c r="B15771">
        <v>803400</v>
      </c>
      <c r="C15771" t="s">
        <v>212</v>
      </c>
      <c r="D15771">
        <v>2021640</v>
      </c>
      <c r="E15771" t="s">
        <v>227</v>
      </c>
      <c r="F15771" t="s">
        <v>214</v>
      </c>
      <c r="G15771" t="s">
        <v>215</v>
      </c>
      <c r="H15771">
        <v>3</v>
      </c>
      <c r="I15771">
        <v>2017</v>
      </c>
      <c r="J15771">
        <v>2</v>
      </c>
      <c r="L15771">
        <v>23101195</v>
      </c>
      <c r="M15771" t="s">
        <v>221</v>
      </c>
      <c r="P15771" s="29" t="str">
        <f t="shared" si="598"/>
        <v>BAD</v>
      </c>
    </row>
    <row r="15772" spans="1:16" hidden="1" x14ac:dyDescent="0.25">
      <c r="A15772">
        <v>197703318</v>
      </c>
      <c r="B15772">
        <v>803400</v>
      </c>
      <c r="C15772" t="s">
        <v>212</v>
      </c>
      <c r="D15772">
        <v>2021993</v>
      </c>
      <c r="E15772" t="s">
        <v>256</v>
      </c>
      <c r="F15772" t="s">
        <v>214</v>
      </c>
      <c r="G15772" t="s">
        <v>215</v>
      </c>
      <c r="H15772">
        <v>2</v>
      </c>
      <c r="I15772">
        <v>2017</v>
      </c>
      <c r="J15772">
        <v>2</v>
      </c>
      <c r="L15772">
        <v>23097537</v>
      </c>
      <c r="M15772">
        <v>4.5999999999999996</v>
      </c>
      <c r="P15772" s="29">
        <f t="shared" si="598"/>
        <v>0.6</v>
      </c>
    </row>
    <row r="15773" spans="1:16" hidden="1" x14ac:dyDescent="0.25">
      <c r="A15773">
        <v>197703318</v>
      </c>
      <c r="B15773">
        <v>803400</v>
      </c>
      <c r="C15773" t="s">
        <v>212</v>
      </c>
      <c r="D15773">
        <v>2019154</v>
      </c>
      <c r="E15773" t="s">
        <v>225</v>
      </c>
      <c r="F15773" t="s">
        <v>214</v>
      </c>
      <c r="G15773" t="s">
        <v>215</v>
      </c>
      <c r="H15773">
        <v>4</v>
      </c>
      <c r="I15773">
        <v>2017</v>
      </c>
      <c r="J15773">
        <v>2</v>
      </c>
      <c r="L15773">
        <v>23097717</v>
      </c>
      <c r="P15773" s="29" t="str">
        <f t="shared" si="598"/>
        <v>DRP</v>
      </c>
    </row>
    <row r="15774" spans="1:16" hidden="1" x14ac:dyDescent="0.25">
      <c r="A15774">
        <v>197703318</v>
      </c>
      <c r="B15774">
        <v>803400</v>
      </c>
      <c r="C15774" t="s">
        <v>212</v>
      </c>
      <c r="D15774">
        <v>2021645</v>
      </c>
      <c r="E15774" t="s">
        <v>251</v>
      </c>
      <c r="F15774" t="s">
        <v>214</v>
      </c>
      <c r="G15774" t="s">
        <v>215</v>
      </c>
      <c r="H15774">
        <v>3</v>
      </c>
      <c r="I15774">
        <v>2017</v>
      </c>
      <c r="J15774">
        <v>2</v>
      </c>
      <c r="L15774">
        <v>23099058</v>
      </c>
      <c r="M15774">
        <v>3.3</v>
      </c>
      <c r="P15774" s="29">
        <f t="shared" si="598"/>
        <v>0.3833333333333333</v>
      </c>
    </row>
    <row r="15775" spans="1:16" hidden="1" x14ac:dyDescent="0.25">
      <c r="A15775">
        <v>197703318</v>
      </c>
      <c r="B15775">
        <v>803400</v>
      </c>
      <c r="C15775" t="s">
        <v>212</v>
      </c>
      <c r="D15775">
        <v>2021874</v>
      </c>
      <c r="E15775" t="s">
        <v>226</v>
      </c>
      <c r="F15775" t="s">
        <v>214</v>
      </c>
      <c r="G15775" t="s">
        <v>215</v>
      </c>
      <c r="H15775">
        <v>3</v>
      </c>
      <c r="I15775">
        <v>2017</v>
      </c>
      <c r="J15775">
        <v>2</v>
      </c>
      <c r="L15775">
        <v>23101602</v>
      </c>
      <c r="M15775">
        <v>3.2</v>
      </c>
      <c r="P15775" s="29">
        <f t="shared" si="598"/>
        <v>0.3666666666666667</v>
      </c>
    </row>
    <row r="15776" spans="1:16" hidden="1" x14ac:dyDescent="0.25">
      <c r="A15776">
        <v>197703318</v>
      </c>
      <c r="B15776">
        <v>803400</v>
      </c>
      <c r="C15776" t="s">
        <v>212</v>
      </c>
      <c r="D15776">
        <v>2021679</v>
      </c>
      <c r="E15776" t="s">
        <v>259</v>
      </c>
      <c r="F15776" t="s">
        <v>214</v>
      </c>
      <c r="G15776" t="s">
        <v>215</v>
      </c>
      <c r="H15776">
        <v>2</v>
      </c>
      <c r="I15776">
        <v>2017</v>
      </c>
      <c r="J15776">
        <v>2</v>
      </c>
      <c r="L15776">
        <v>23101199</v>
      </c>
      <c r="M15776">
        <v>4.5999999999999996</v>
      </c>
      <c r="P15776" s="29">
        <f t="shared" si="598"/>
        <v>0.6</v>
      </c>
    </row>
    <row r="15777" spans="1:16" hidden="1" x14ac:dyDescent="0.25">
      <c r="A15777">
        <v>197703318</v>
      </c>
      <c r="B15777">
        <v>803400</v>
      </c>
      <c r="C15777" t="s">
        <v>212</v>
      </c>
      <c r="D15777">
        <v>2004099</v>
      </c>
      <c r="E15777" t="s">
        <v>245</v>
      </c>
      <c r="F15777" t="s">
        <v>214</v>
      </c>
      <c r="G15777" t="s">
        <v>215</v>
      </c>
      <c r="H15777">
        <v>2</v>
      </c>
      <c r="I15777">
        <v>2017</v>
      </c>
      <c r="J15777">
        <v>2</v>
      </c>
      <c r="L15777">
        <v>23097867</v>
      </c>
      <c r="M15777">
        <v>5.8</v>
      </c>
      <c r="P15777" s="29">
        <f t="shared" si="598"/>
        <v>0.79999999999999993</v>
      </c>
    </row>
    <row r="15778" spans="1:16" hidden="1" x14ac:dyDescent="0.25">
      <c r="A15778">
        <v>197703318</v>
      </c>
      <c r="B15778">
        <v>803400</v>
      </c>
      <c r="C15778" t="s">
        <v>212</v>
      </c>
      <c r="D15778">
        <v>2004452</v>
      </c>
      <c r="E15778" t="s">
        <v>240</v>
      </c>
      <c r="F15778" t="s">
        <v>214</v>
      </c>
      <c r="G15778" t="s">
        <v>215</v>
      </c>
      <c r="H15778">
        <v>2</v>
      </c>
      <c r="I15778">
        <v>2018</v>
      </c>
      <c r="J15778">
        <v>1</v>
      </c>
      <c r="L15778">
        <v>23106897</v>
      </c>
      <c r="M15778">
        <v>4.7</v>
      </c>
      <c r="P15778" s="29">
        <f t="shared" si="598"/>
        <v>0.6166666666666667</v>
      </c>
    </row>
    <row r="15779" spans="1:16" hidden="1" x14ac:dyDescent="0.25">
      <c r="A15779">
        <v>197703318</v>
      </c>
      <c r="B15779">
        <v>803400</v>
      </c>
      <c r="C15779" t="s">
        <v>212</v>
      </c>
      <c r="D15779">
        <v>2021706</v>
      </c>
      <c r="E15779" t="s">
        <v>271</v>
      </c>
      <c r="F15779" t="s">
        <v>214</v>
      </c>
      <c r="G15779" t="s">
        <v>215</v>
      </c>
      <c r="H15779">
        <v>2</v>
      </c>
      <c r="I15779">
        <v>2018</v>
      </c>
      <c r="J15779">
        <v>1</v>
      </c>
      <c r="L15779">
        <v>23108870</v>
      </c>
      <c r="M15779">
        <v>4.3</v>
      </c>
      <c r="P15779" s="29">
        <f t="shared" si="598"/>
        <v>0.54999999999999993</v>
      </c>
    </row>
    <row r="15780" spans="1:16" hidden="1" x14ac:dyDescent="0.25">
      <c r="A15780">
        <v>197703318</v>
      </c>
      <c r="B15780">
        <v>803400</v>
      </c>
      <c r="C15780" t="s">
        <v>212</v>
      </c>
      <c r="D15780">
        <v>2004453</v>
      </c>
      <c r="E15780" t="s">
        <v>239</v>
      </c>
      <c r="F15780" t="s">
        <v>214</v>
      </c>
      <c r="G15780" t="s">
        <v>215</v>
      </c>
      <c r="H15780">
        <v>2</v>
      </c>
      <c r="I15780">
        <v>2018</v>
      </c>
      <c r="J15780">
        <v>1</v>
      </c>
      <c r="L15780">
        <v>23107081</v>
      </c>
      <c r="M15780">
        <v>5</v>
      </c>
      <c r="P15780" s="29">
        <f t="shared" si="598"/>
        <v>0.66666666666666663</v>
      </c>
    </row>
    <row r="15781" spans="1:16" hidden="1" x14ac:dyDescent="0.25">
      <c r="A15781">
        <v>197703318</v>
      </c>
      <c r="B15781">
        <v>803400</v>
      </c>
      <c r="C15781" t="s">
        <v>212</v>
      </c>
      <c r="D15781">
        <v>2019154</v>
      </c>
      <c r="E15781" t="s">
        <v>225</v>
      </c>
      <c r="F15781" t="s">
        <v>214</v>
      </c>
      <c r="G15781" t="s">
        <v>215</v>
      </c>
      <c r="H15781">
        <v>2</v>
      </c>
      <c r="I15781">
        <v>2018</v>
      </c>
      <c r="J15781">
        <v>1</v>
      </c>
      <c r="L15781">
        <v>23107811</v>
      </c>
      <c r="M15781">
        <v>5.8</v>
      </c>
      <c r="P15781" s="29">
        <f t="shared" si="598"/>
        <v>0.79999999999999993</v>
      </c>
    </row>
    <row r="15782" spans="1:16" hidden="1" x14ac:dyDescent="0.25">
      <c r="A15782">
        <v>197703318</v>
      </c>
      <c r="B15782">
        <v>803400</v>
      </c>
      <c r="C15782" t="s">
        <v>212</v>
      </c>
      <c r="D15782">
        <v>2021645</v>
      </c>
      <c r="E15782" t="s">
        <v>251</v>
      </c>
      <c r="F15782" t="s">
        <v>214</v>
      </c>
      <c r="G15782" t="s">
        <v>215</v>
      </c>
      <c r="H15782">
        <v>2</v>
      </c>
      <c r="I15782">
        <v>2018</v>
      </c>
      <c r="J15782">
        <v>1</v>
      </c>
      <c r="L15782">
        <v>23107080</v>
      </c>
      <c r="M15782">
        <v>4</v>
      </c>
      <c r="P15782" s="29">
        <f t="shared" si="598"/>
        <v>0.5</v>
      </c>
    </row>
    <row r="15783" spans="1:16" hidden="1" x14ac:dyDescent="0.25">
      <c r="A15783">
        <v>197703318</v>
      </c>
      <c r="B15783">
        <v>803400</v>
      </c>
      <c r="C15783" t="s">
        <v>212</v>
      </c>
      <c r="D15783">
        <v>2021874</v>
      </c>
      <c r="E15783" t="s">
        <v>226</v>
      </c>
      <c r="F15783" t="s">
        <v>214</v>
      </c>
      <c r="G15783" t="s">
        <v>215</v>
      </c>
      <c r="H15783">
        <v>2</v>
      </c>
      <c r="I15783">
        <v>2018</v>
      </c>
      <c r="J15783">
        <v>1</v>
      </c>
      <c r="L15783">
        <v>23107712</v>
      </c>
      <c r="M15783">
        <v>5</v>
      </c>
      <c r="P15783" s="29">
        <f t="shared" si="598"/>
        <v>0.66666666666666663</v>
      </c>
    </row>
    <row r="15784" spans="1:16" hidden="1" x14ac:dyDescent="0.25">
      <c r="A15784">
        <v>197703318</v>
      </c>
      <c r="B15784">
        <v>803400</v>
      </c>
      <c r="C15784" t="s">
        <v>212</v>
      </c>
      <c r="D15784">
        <v>2021640</v>
      </c>
      <c r="E15784" t="s">
        <v>227</v>
      </c>
      <c r="F15784" t="s">
        <v>214</v>
      </c>
      <c r="G15784" t="s">
        <v>215</v>
      </c>
      <c r="H15784">
        <v>3</v>
      </c>
      <c r="I15784">
        <v>2018</v>
      </c>
      <c r="J15784">
        <v>1</v>
      </c>
      <c r="L15784">
        <v>23108119</v>
      </c>
      <c r="M15784">
        <v>2.9</v>
      </c>
      <c r="P15784" s="29">
        <f t="shared" si="598"/>
        <v>0.31666666666666665</v>
      </c>
    </row>
    <row r="15785" spans="1:16" hidden="1" x14ac:dyDescent="0.25">
      <c r="A15785">
        <v>197703318</v>
      </c>
      <c r="B15785">
        <v>803400</v>
      </c>
      <c r="C15785" t="s">
        <v>212</v>
      </c>
      <c r="D15785">
        <v>2021747</v>
      </c>
      <c r="E15785" t="s">
        <v>270</v>
      </c>
      <c r="F15785" t="s">
        <v>214</v>
      </c>
      <c r="G15785" t="s">
        <v>215</v>
      </c>
      <c r="H15785">
        <v>2</v>
      </c>
      <c r="I15785">
        <v>2018</v>
      </c>
      <c r="J15785">
        <v>2</v>
      </c>
      <c r="L15785">
        <v>23114826</v>
      </c>
      <c r="M15785">
        <v>5.7</v>
      </c>
      <c r="P15785" s="29">
        <f t="shared" si="598"/>
        <v>0.78333333333333333</v>
      </c>
    </row>
    <row r="15786" spans="1:16" hidden="1" x14ac:dyDescent="0.25">
      <c r="A15786">
        <v>197703318</v>
      </c>
      <c r="B15786">
        <v>803400</v>
      </c>
      <c r="C15786" t="s">
        <v>212</v>
      </c>
      <c r="D15786">
        <v>2021850</v>
      </c>
      <c r="E15786" t="s">
        <v>233</v>
      </c>
      <c r="F15786" t="s">
        <v>214</v>
      </c>
      <c r="G15786" t="s">
        <v>215</v>
      </c>
      <c r="H15786">
        <v>2</v>
      </c>
      <c r="I15786">
        <v>2018</v>
      </c>
      <c r="J15786">
        <v>2</v>
      </c>
      <c r="L15786">
        <v>23114827</v>
      </c>
      <c r="M15786">
        <v>5.8</v>
      </c>
      <c r="P15786" s="29">
        <f t="shared" si="598"/>
        <v>0.79999999999999993</v>
      </c>
    </row>
    <row r="15787" spans="1:16" hidden="1" x14ac:dyDescent="0.25">
      <c r="A15787">
        <v>197703318</v>
      </c>
      <c r="B15787">
        <v>803400</v>
      </c>
      <c r="C15787" t="s">
        <v>212</v>
      </c>
      <c r="D15787">
        <v>2021615</v>
      </c>
      <c r="E15787" t="s">
        <v>255</v>
      </c>
      <c r="F15787" t="s">
        <v>214</v>
      </c>
      <c r="G15787" t="s">
        <v>215</v>
      </c>
      <c r="H15787">
        <v>3</v>
      </c>
      <c r="I15787">
        <v>2018</v>
      </c>
      <c r="J15787">
        <v>2</v>
      </c>
      <c r="L15787">
        <v>23115891</v>
      </c>
      <c r="M15787">
        <v>2.2000000000000002</v>
      </c>
      <c r="P15787" s="29">
        <f t="shared" si="598"/>
        <v>0.20000000000000004</v>
      </c>
    </row>
    <row r="15788" spans="1:16" hidden="1" x14ac:dyDescent="0.25">
      <c r="A15788">
        <v>197703318</v>
      </c>
      <c r="B15788">
        <v>803400</v>
      </c>
      <c r="C15788" t="s">
        <v>212</v>
      </c>
      <c r="D15788">
        <v>2021640</v>
      </c>
      <c r="E15788" t="s">
        <v>227</v>
      </c>
      <c r="F15788" t="s">
        <v>214</v>
      </c>
      <c r="G15788" t="s">
        <v>215</v>
      </c>
      <c r="H15788">
        <v>2</v>
      </c>
      <c r="I15788">
        <v>2018</v>
      </c>
      <c r="J15788">
        <v>2</v>
      </c>
      <c r="L15788">
        <v>23116289</v>
      </c>
      <c r="M15788">
        <v>4.0999999999999996</v>
      </c>
      <c r="P15788" s="29">
        <f t="shared" si="598"/>
        <v>0.51666666666666661</v>
      </c>
    </row>
    <row r="15789" spans="1:16" hidden="1" x14ac:dyDescent="0.25">
      <c r="A15789">
        <v>197703318</v>
      </c>
      <c r="B15789">
        <v>803400</v>
      </c>
      <c r="C15789" t="s">
        <v>212</v>
      </c>
      <c r="D15789">
        <v>2021725</v>
      </c>
      <c r="E15789" t="s">
        <v>257</v>
      </c>
      <c r="F15789" t="s">
        <v>214</v>
      </c>
      <c r="G15789" t="s">
        <v>215</v>
      </c>
      <c r="H15789">
        <v>2</v>
      </c>
      <c r="I15789">
        <v>2018</v>
      </c>
      <c r="J15789">
        <v>2</v>
      </c>
      <c r="L15789">
        <v>23115856</v>
      </c>
      <c r="M15789">
        <v>4.5999999999999996</v>
      </c>
      <c r="P15789" s="29">
        <f t="shared" si="598"/>
        <v>0.6</v>
      </c>
    </row>
    <row r="15790" spans="1:16" hidden="1" x14ac:dyDescent="0.25">
      <c r="A15790">
        <v>197703318</v>
      </c>
      <c r="B15790">
        <v>803400</v>
      </c>
      <c r="C15790" t="s">
        <v>212</v>
      </c>
      <c r="D15790">
        <v>2021853</v>
      </c>
      <c r="E15790" t="s">
        <v>258</v>
      </c>
      <c r="F15790" t="s">
        <v>214</v>
      </c>
      <c r="G15790" t="s">
        <v>215</v>
      </c>
      <c r="H15790">
        <v>2</v>
      </c>
      <c r="I15790">
        <v>2018</v>
      </c>
      <c r="J15790">
        <v>2</v>
      </c>
      <c r="L15790">
        <v>23114793</v>
      </c>
      <c r="M15790">
        <v>5.4</v>
      </c>
      <c r="P15790" s="29">
        <f t="shared" si="598"/>
        <v>0.73333333333333339</v>
      </c>
    </row>
    <row r="15791" spans="1:16" hidden="1" x14ac:dyDescent="0.25">
      <c r="A15791">
        <v>197703318</v>
      </c>
      <c r="B15791">
        <v>803400</v>
      </c>
      <c r="C15791" t="s">
        <v>212</v>
      </c>
      <c r="D15791">
        <v>2004459</v>
      </c>
      <c r="E15791" t="s">
        <v>238</v>
      </c>
      <c r="F15791" t="s">
        <v>214</v>
      </c>
      <c r="G15791" t="s">
        <v>215</v>
      </c>
      <c r="H15791">
        <v>2</v>
      </c>
      <c r="I15791">
        <v>2018</v>
      </c>
      <c r="J15791">
        <v>2</v>
      </c>
      <c r="L15791">
        <v>23114825</v>
      </c>
      <c r="M15791">
        <v>4.5999999999999996</v>
      </c>
      <c r="P15791" s="29">
        <f t="shared" si="598"/>
        <v>0.6</v>
      </c>
    </row>
    <row r="15792" spans="1:16" hidden="1" x14ac:dyDescent="0.25">
      <c r="A15792">
        <v>197703318</v>
      </c>
      <c r="B15792">
        <v>803400</v>
      </c>
      <c r="C15792" t="s">
        <v>212</v>
      </c>
      <c r="D15792">
        <v>2021734</v>
      </c>
      <c r="E15792" t="s">
        <v>252</v>
      </c>
      <c r="F15792" t="s">
        <v>214</v>
      </c>
      <c r="G15792" t="s">
        <v>215</v>
      </c>
      <c r="H15792">
        <v>2</v>
      </c>
      <c r="I15792">
        <v>2019</v>
      </c>
      <c r="J15792">
        <v>1</v>
      </c>
      <c r="L15792">
        <v>23120792</v>
      </c>
      <c r="M15792">
        <v>5.2</v>
      </c>
      <c r="P15792" s="29">
        <f t="shared" si="598"/>
        <v>0.70000000000000007</v>
      </c>
    </row>
    <row r="15793" spans="1:16" hidden="1" x14ac:dyDescent="0.25">
      <c r="A15793">
        <v>197703318</v>
      </c>
      <c r="B15793">
        <v>803400</v>
      </c>
      <c r="C15793" t="s">
        <v>212</v>
      </c>
      <c r="D15793">
        <v>2021831</v>
      </c>
      <c r="E15793" t="s">
        <v>261</v>
      </c>
      <c r="F15793" t="s">
        <v>214</v>
      </c>
      <c r="G15793" t="s">
        <v>215</v>
      </c>
      <c r="H15793">
        <v>2</v>
      </c>
      <c r="I15793">
        <v>2019</v>
      </c>
      <c r="J15793">
        <v>1</v>
      </c>
      <c r="L15793">
        <v>23120813</v>
      </c>
      <c r="M15793">
        <v>6.4</v>
      </c>
      <c r="P15793" s="29">
        <f t="shared" si="598"/>
        <v>0.9</v>
      </c>
    </row>
    <row r="15794" spans="1:16" hidden="1" x14ac:dyDescent="0.25">
      <c r="A15794">
        <v>197703318</v>
      </c>
      <c r="B15794">
        <v>803400</v>
      </c>
      <c r="C15794" t="s">
        <v>212</v>
      </c>
      <c r="D15794">
        <v>2004469</v>
      </c>
      <c r="E15794" t="s">
        <v>266</v>
      </c>
      <c r="F15794" t="s">
        <v>214</v>
      </c>
      <c r="G15794" t="s">
        <v>215</v>
      </c>
      <c r="H15794">
        <v>2</v>
      </c>
      <c r="I15794">
        <v>2019</v>
      </c>
      <c r="J15794">
        <v>1</v>
      </c>
      <c r="L15794">
        <v>23120808</v>
      </c>
      <c r="M15794">
        <v>4.8</v>
      </c>
      <c r="P15794" s="29">
        <f t="shared" ref="P15794:P15803" si="599">IF(AND(ISNUMBER(M15794),H15794&lt;&gt;4),(M15794-1)/6,IF(H15794=4,"DRP",IF(AND(H15794=3,M15794="NA"),"BAD",IF(AND(H15794=2),"CVL",IF(AND(H15794=1,ISBLANK(M15794)),"NULL","UNK")))))</f>
        <v>0.6333333333333333</v>
      </c>
    </row>
    <row r="15795" spans="1:16" hidden="1" x14ac:dyDescent="0.25">
      <c r="A15795">
        <v>197703318</v>
      </c>
      <c r="B15795">
        <v>803400</v>
      </c>
      <c r="C15795" t="s">
        <v>212</v>
      </c>
      <c r="D15795">
        <v>2021615</v>
      </c>
      <c r="E15795" t="s">
        <v>255</v>
      </c>
      <c r="F15795" t="s">
        <v>214</v>
      </c>
      <c r="G15795" t="s">
        <v>215</v>
      </c>
      <c r="H15795">
        <v>2</v>
      </c>
      <c r="I15795">
        <v>2019</v>
      </c>
      <c r="J15795">
        <v>1</v>
      </c>
      <c r="L15795">
        <v>23120231</v>
      </c>
      <c r="M15795">
        <v>5.3</v>
      </c>
      <c r="P15795" s="29">
        <f t="shared" si="599"/>
        <v>0.71666666666666667</v>
      </c>
    </row>
    <row r="15796" spans="1:16" hidden="1" x14ac:dyDescent="0.25">
      <c r="A15796">
        <v>197703318</v>
      </c>
      <c r="B15796">
        <v>803400</v>
      </c>
      <c r="C15796" t="s">
        <v>212</v>
      </c>
      <c r="D15796">
        <v>2021720</v>
      </c>
      <c r="E15796" t="s">
        <v>263</v>
      </c>
      <c r="F15796" t="s">
        <v>214</v>
      </c>
      <c r="G15796" t="s">
        <v>215</v>
      </c>
      <c r="H15796">
        <v>2</v>
      </c>
      <c r="I15796">
        <v>2019</v>
      </c>
      <c r="J15796">
        <v>1</v>
      </c>
      <c r="L15796">
        <v>23120794</v>
      </c>
      <c r="M15796">
        <v>4.5999999999999996</v>
      </c>
      <c r="P15796" s="29">
        <f t="shared" si="599"/>
        <v>0.6</v>
      </c>
    </row>
    <row r="15797" spans="1:16" hidden="1" x14ac:dyDescent="0.25">
      <c r="A15797">
        <v>197703318</v>
      </c>
      <c r="B15797">
        <v>803400</v>
      </c>
      <c r="C15797" t="s">
        <v>212</v>
      </c>
      <c r="D15797">
        <v>2021858</v>
      </c>
      <c r="E15797" t="s">
        <v>230</v>
      </c>
      <c r="F15797" t="s">
        <v>214</v>
      </c>
      <c r="G15797" t="s">
        <v>215</v>
      </c>
      <c r="H15797">
        <v>2</v>
      </c>
      <c r="I15797">
        <v>2019</v>
      </c>
      <c r="J15797">
        <v>1</v>
      </c>
      <c r="L15797">
        <v>23120796</v>
      </c>
      <c r="M15797">
        <v>4.5</v>
      </c>
      <c r="P15797" s="29">
        <f t="shared" si="599"/>
        <v>0.58333333333333337</v>
      </c>
    </row>
    <row r="15798" spans="1:16" hidden="1" x14ac:dyDescent="0.25">
      <c r="A15798">
        <v>197703318</v>
      </c>
      <c r="B15798">
        <v>803400</v>
      </c>
      <c r="C15798" t="s">
        <v>212</v>
      </c>
      <c r="D15798">
        <v>2021758</v>
      </c>
      <c r="E15798" t="s">
        <v>254</v>
      </c>
      <c r="F15798" t="s">
        <v>214</v>
      </c>
      <c r="G15798" t="s">
        <v>215</v>
      </c>
      <c r="H15798">
        <v>1</v>
      </c>
      <c r="I15798">
        <v>2019</v>
      </c>
      <c r="J15798">
        <v>2</v>
      </c>
      <c r="L15798">
        <v>23128841</v>
      </c>
      <c r="P15798" s="29" t="str">
        <f t="shared" si="599"/>
        <v>NULL</v>
      </c>
    </row>
    <row r="15799" spans="1:16" hidden="1" x14ac:dyDescent="0.25">
      <c r="A15799">
        <v>197703318</v>
      </c>
      <c r="B15799">
        <v>803400</v>
      </c>
      <c r="C15799" t="s">
        <v>212</v>
      </c>
      <c r="D15799">
        <v>2021837</v>
      </c>
      <c r="E15799" t="s">
        <v>268</v>
      </c>
      <c r="F15799" t="s">
        <v>214</v>
      </c>
      <c r="G15799" t="s">
        <v>215</v>
      </c>
      <c r="H15799">
        <v>1</v>
      </c>
      <c r="I15799">
        <v>2019</v>
      </c>
      <c r="J15799">
        <v>2</v>
      </c>
      <c r="L15799">
        <v>23128849</v>
      </c>
      <c r="P15799" s="29" t="str">
        <f t="shared" si="599"/>
        <v>NULL</v>
      </c>
    </row>
    <row r="15800" spans="1:16" hidden="1" x14ac:dyDescent="0.25">
      <c r="A15800">
        <v>197703318</v>
      </c>
      <c r="B15800">
        <v>803400</v>
      </c>
      <c r="C15800" t="s">
        <v>212</v>
      </c>
      <c r="D15800">
        <v>2021624</v>
      </c>
      <c r="E15800" t="s">
        <v>243</v>
      </c>
      <c r="F15800" t="s">
        <v>214</v>
      </c>
      <c r="G15800" t="s">
        <v>215</v>
      </c>
      <c r="H15800">
        <v>1</v>
      </c>
      <c r="I15800">
        <v>2019</v>
      </c>
      <c r="J15800">
        <v>2</v>
      </c>
      <c r="L15800">
        <v>23128840</v>
      </c>
      <c r="P15800" s="29" t="str">
        <f t="shared" si="599"/>
        <v>NULL</v>
      </c>
    </row>
    <row r="15801" spans="1:16" hidden="1" x14ac:dyDescent="0.25">
      <c r="A15801">
        <v>197703318</v>
      </c>
      <c r="B15801">
        <v>803400</v>
      </c>
      <c r="C15801" t="s">
        <v>212</v>
      </c>
      <c r="D15801">
        <v>2021742</v>
      </c>
      <c r="E15801" t="s">
        <v>262</v>
      </c>
      <c r="F15801" t="s">
        <v>214</v>
      </c>
      <c r="G15801" t="s">
        <v>215</v>
      </c>
      <c r="H15801">
        <v>1</v>
      </c>
      <c r="I15801">
        <v>2019</v>
      </c>
      <c r="J15801">
        <v>2</v>
      </c>
      <c r="L15801">
        <v>23120240</v>
      </c>
      <c r="P15801" s="29" t="str">
        <f t="shared" si="599"/>
        <v>NULL</v>
      </c>
    </row>
    <row r="15802" spans="1:16" hidden="1" x14ac:dyDescent="0.25">
      <c r="A15802">
        <v>197703318</v>
      </c>
      <c r="B15802">
        <v>803400</v>
      </c>
      <c r="C15802" t="s">
        <v>212</v>
      </c>
      <c r="D15802">
        <v>2021860</v>
      </c>
      <c r="E15802" t="s">
        <v>267</v>
      </c>
      <c r="F15802" t="s">
        <v>214</v>
      </c>
      <c r="G15802" t="s">
        <v>215</v>
      </c>
      <c r="H15802">
        <v>1</v>
      </c>
      <c r="I15802">
        <v>2019</v>
      </c>
      <c r="J15802">
        <v>2</v>
      </c>
      <c r="L15802">
        <v>23128846</v>
      </c>
      <c r="P15802" s="29" t="str">
        <f t="shared" si="599"/>
        <v>NULL</v>
      </c>
    </row>
    <row r="15803" spans="1:16" hidden="1" x14ac:dyDescent="0.25">
      <c r="A15803">
        <v>197703318</v>
      </c>
      <c r="B15803">
        <v>803400</v>
      </c>
      <c r="C15803" t="s">
        <v>212</v>
      </c>
      <c r="D15803">
        <v>2027110</v>
      </c>
      <c r="E15803" t="s">
        <v>365</v>
      </c>
      <c r="F15803" t="s">
        <v>320</v>
      </c>
      <c r="G15803" t="s">
        <v>321</v>
      </c>
      <c r="H15803">
        <v>1</v>
      </c>
      <c r="I15803">
        <v>2019</v>
      </c>
      <c r="J15803">
        <v>2</v>
      </c>
      <c r="L15803">
        <v>23130219</v>
      </c>
      <c r="P15803" s="29" t="str">
        <f t="shared" si="599"/>
        <v>NULL</v>
      </c>
    </row>
    <row r="15804" spans="1:16" hidden="1" x14ac:dyDescent="0.25">
      <c r="A15804">
        <v>197835532</v>
      </c>
      <c r="B15804">
        <v>803401</v>
      </c>
      <c r="C15804" t="s">
        <v>318</v>
      </c>
      <c r="D15804">
        <v>2005118</v>
      </c>
      <c r="E15804" t="s">
        <v>223</v>
      </c>
      <c r="F15804" t="s">
        <v>214</v>
      </c>
      <c r="G15804" t="s">
        <v>215</v>
      </c>
      <c r="H15804">
        <v>2</v>
      </c>
      <c r="I15804">
        <v>2015</v>
      </c>
      <c r="J15804">
        <v>1</v>
      </c>
      <c r="L15804">
        <v>23067523</v>
      </c>
      <c r="M15804">
        <v>5.0999999999999996</v>
      </c>
      <c r="P15804" s="29">
        <f t="shared" ref="P15804:P15817" si="600">IF(AND(ISNUMBER(M15804),H15804&lt;&gt;4,N15804&lt;&gt;"X"),(M15804-1)/6,IF(H15804=4,"DRP",IF(AND(H15804=3,M15804="NA"),"BAD",IF(AND(H15804=2),"CVL",IF(AND(H15804=1,ISBLANK(M15804)),"NULL","UNK")))))</f>
        <v>0.68333333333333324</v>
      </c>
    </row>
    <row r="15805" spans="1:16" hidden="1" x14ac:dyDescent="0.25">
      <c r="A15805">
        <v>197835532</v>
      </c>
      <c r="B15805">
        <v>803401</v>
      </c>
      <c r="C15805" t="s">
        <v>318</v>
      </c>
      <c r="D15805">
        <v>2021600</v>
      </c>
      <c r="E15805" t="s">
        <v>219</v>
      </c>
      <c r="F15805" t="s">
        <v>214</v>
      </c>
      <c r="G15805" t="s">
        <v>215</v>
      </c>
      <c r="H15805">
        <v>3</v>
      </c>
      <c r="I15805">
        <v>2015</v>
      </c>
      <c r="J15805">
        <v>1</v>
      </c>
      <c r="L15805">
        <v>23066441</v>
      </c>
      <c r="M15805">
        <v>3.5</v>
      </c>
      <c r="P15805" s="29">
        <f t="shared" si="600"/>
        <v>0.41666666666666669</v>
      </c>
    </row>
    <row r="15806" spans="1:16" hidden="1" x14ac:dyDescent="0.25">
      <c r="A15806">
        <v>197835532</v>
      </c>
      <c r="B15806">
        <v>803401</v>
      </c>
      <c r="C15806" t="s">
        <v>318</v>
      </c>
      <c r="D15806">
        <v>2005102</v>
      </c>
      <c r="E15806" t="s">
        <v>218</v>
      </c>
      <c r="F15806" t="s">
        <v>214</v>
      </c>
      <c r="G15806" t="s">
        <v>215</v>
      </c>
      <c r="H15806">
        <v>3</v>
      </c>
      <c r="I15806">
        <v>2015</v>
      </c>
      <c r="J15806">
        <v>1</v>
      </c>
      <c r="L15806">
        <v>23066494</v>
      </c>
      <c r="M15806">
        <v>3.6</v>
      </c>
      <c r="P15806" s="29">
        <f t="shared" si="600"/>
        <v>0.43333333333333335</v>
      </c>
    </row>
    <row r="15807" spans="1:16" hidden="1" x14ac:dyDescent="0.25">
      <c r="A15807">
        <v>197835532</v>
      </c>
      <c r="B15807">
        <v>803401</v>
      </c>
      <c r="C15807" t="s">
        <v>318</v>
      </c>
      <c r="D15807">
        <v>2005099</v>
      </c>
      <c r="E15807" t="s">
        <v>217</v>
      </c>
      <c r="F15807" t="s">
        <v>214</v>
      </c>
      <c r="G15807" t="s">
        <v>215</v>
      </c>
      <c r="H15807">
        <v>2</v>
      </c>
      <c r="I15807">
        <v>2015</v>
      </c>
      <c r="J15807">
        <v>1</v>
      </c>
      <c r="L15807">
        <v>23066433</v>
      </c>
      <c r="M15807">
        <v>4</v>
      </c>
      <c r="P15807" s="29">
        <f t="shared" si="600"/>
        <v>0.5</v>
      </c>
    </row>
    <row r="15808" spans="1:16" hidden="1" x14ac:dyDescent="0.25">
      <c r="A15808">
        <v>197835532</v>
      </c>
      <c r="B15808">
        <v>803401</v>
      </c>
      <c r="C15808" t="s">
        <v>318</v>
      </c>
      <c r="D15808">
        <v>2021754</v>
      </c>
      <c r="E15808" t="s">
        <v>216</v>
      </c>
      <c r="F15808" t="s">
        <v>214</v>
      </c>
      <c r="G15808" t="s">
        <v>215</v>
      </c>
      <c r="H15808">
        <v>3</v>
      </c>
      <c r="I15808">
        <v>2015</v>
      </c>
      <c r="J15808">
        <v>1</v>
      </c>
      <c r="L15808">
        <v>23066481</v>
      </c>
      <c r="M15808">
        <v>2.9</v>
      </c>
      <c r="P15808" s="29">
        <f t="shared" si="600"/>
        <v>0.31666666666666665</v>
      </c>
    </row>
    <row r="15809" spans="1:16" hidden="1" x14ac:dyDescent="0.25">
      <c r="A15809">
        <v>197835532</v>
      </c>
      <c r="B15809">
        <v>803401</v>
      </c>
      <c r="C15809" t="s">
        <v>318</v>
      </c>
      <c r="D15809">
        <v>2004098</v>
      </c>
      <c r="E15809" t="s">
        <v>213</v>
      </c>
      <c r="F15809" t="s">
        <v>214</v>
      </c>
      <c r="G15809" t="s">
        <v>215</v>
      </c>
      <c r="H15809">
        <v>2</v>
      </c>
      <c r="I15809">
        <v>2015</v>
      </c>
      <c r="J15809">
        <v>1</v>
      </c>
      <c r="L15809">
        <v>23066602</v>
      </c>
      <c r="M15809">
        <v>6.1</v>
      </c>
      <c r="P15809" s="29">
        <f t="shared" si="600"/>
        <v>0.85</v>
      </c>
    </row>
    <row r="15810" spans="1:16" hidden="1" x14ac:dyDescent="0.25">
      <c r="A15810">
        <v>197835532</v>
      </c>
      <c r="B15810">
        <v>803401</v>
      </c>
      <c r="C15810" t="s">
        <v>318</v>
      </c>
      <c r="D15810">
        <v>2021754</v>
      </c>
      <c r="E15810" t="s">
        <v>216</v>
      </c>
      <c r="F15810" t="s">
        <v>214</v>
      </c>
      <c r="G15810" t="s">
        <v>215</v>
      </c>
      <c r="H15810">
        <v>4</v>
      </c>
      <c r="I15810">
        <v>2015</v>
      </c>
      <c r="J15810">
        <v>2</v>
      </c>
      <c r="L15810">
        <v>23074129</v>
      </c>
      <c r="P15810" s="29" t="str">
        <f t="shared" si="600"/>
        <v>DRP</v>
      </c>
    </row>
    <row r="15811" spans="1:16" hidden="1" x14ac:dyDescent="0.25">
      <c r="A15811">
        <v>197835532</v>
      </c>
      <c r="B15811">
        <v>803401</v>
      </c>
      <c r="C15811" t="s">
        <v>318</v>
      </c>
      <c r="D15811">
        <v>2021600</v>
      </c>
      <c r="E15811" t="s">
        <v>219</v>
      </c>
      <c r="F15811" t="s">
        <v>214</v>
      </c>
      <c r="G15811" t="s">
        <v>215</v>
      </c>
      <c r="H15811">
        <v>3</v>
      </c>
      <c r="I15811">
        <v>2015</v>
      </c>
      <c r="J15811">
        <v>2</v>
      </c>
      <c r="L15811">
        <v>23071941</v>
      </c>
      <c r="M15811">
        <v>3.2</v>
      </c>
      <c r="P15811" s="29">
        <f t="shared" si="600"/>
        <v>0.3666666666666667</v>
      </c>
    </row>
    <row r="15812" spans="1:16" hidden="1" x14ac:dyDescent="0.25">
      <c r="A15812">
        <v>197835532</v>
      </c>
      <c r="B15812">
        <v>803401</v>
      </c>
      <c r="C15812" t="s">
        <v>318</v>
      </c>
      <c r="D15812">
        <v>2005102</v>
      </c>
      <c r="E15812" t="s">
        <v>218</v>
      </c>
      <c r="F15812" t="s">
        <v>214</v>
      </c>
      <c r="G15812" t="s">
        <v>215</v>
      </c>
      <c r="H15812">
        <v>2</v>
      </c>
      <c r="I15812">
        <v>2015</v>
      </c>
      <c r="J15812">
        <v>2</v>
      </c>
      <c r="L15812">
        <v>23071945</v>
      </c>
      <c r="M15812">
        <v>4.0999999999999996</v>
      </c>
      <c r="P15812" s="29">
        <f t="shared" si="600"/>
        <v>0.51666666666666661</v>
      </c>
    </row>
    <row r="15813" spans="1:16" hidden="1" x14ac:dyDescent="0.25">
      <c r="A15813">
        <v>197835532</v>
      </c>
      <c r="B15813">
        <v>803401</v>
      </c>
      <c r="C15813" t="s">
        <v>318</v>
      </c>
      <c r="D15813">
        <v>2021754</v>
      </c>
      <c r="E15813" t="s">
        <v>216</v>
      </c>
      <c r="F15813" t="s">
        <v>214</v>
      </c>
      <c r="G15813" t="s">
        <v>215</v>
      </c>
      <c r="H15813">
        <v>2</v>
      </c>
      <c r="I15813">
        <v>2015</v>
      </c>
      <c r="J15813">
        <v>2</v>
      </c>
      <c r="L15813">
        <v>23074753</v>
      </c>
      <c r="M15813">
        <v>4</v>
      </c>
      <c r="P15813" s="29">
        <f t="shared" si="600"/>
        <v>0.5</v>
      </c>
    </row>
    <row r="15814" spans="1:16" hidden="1" x14ac:dyDescent="0.25">
      <c r="A15814">
        <v>197835532</v>
      </c>
      <c r="B15814">
        <v>803401</v>
      </c>
      <c r="C15814" t="s">
        <v>318</v>
      </c>
      <c r="D15814">
        <v>2005117</v>
      </c>
      <c r="E15814" t="s">
        <v>220</v>
      </c>
      <c r="F15814" t="s">
        <v>214</v>
      </c>
      <c r="G15814" t="s">
        <v>215</v>
      </c>
      <c r="H15814">
        <v>3</v>
      </c>
      <c r="I15814">
        <v>2015</v>
      </c>
      <c r="J15814">
        <v>2</v>
      </c>
      <c r="L15814">
        <v>23070393</v>
      </c>
      <c r="M15814">
        <v>2.5</v>
      </c>
      <c r="P15814" s="29">
        <f t="shared" si="600"/>
        <v>0.25</v>
      </c>
    </row>
    <row r="15815" spans="1:16" hidden="1" x14ac:dyDescent="0.25">
      <c r="A15815">
        <v>197835532</v>
      </c>
      <c r="B15815">
        <v>803401</v>
      </c>
      <c r="C15815" t="s">
        <v>318</v>
      </c>
      <c r="D15815">
        <v>2021580</v>
      </c>
      <c r="E15815" t="s">
        <v>241</v>
      </c>
      <c r="F15815" t="s">
        <v>214</v>
      </c>
      <c r="G15815" t="s">
        <v>215</v>
      </c>
      <c r="H15815">
        <v>2</v>
      </c>
      <c r="I15815">
        <v>2015</v>
      </c>
      <c r="J15815">
        <v>2</v>
      </c>
      <c r="L15815">
        <v>23072003</v>
      </c>
      <c r="M15815">
        <v>5.7</v>
      </c>
      <c r="P15815" s="29">
        <f t="shared" si="600"/>
        <v>0.78333333333333333</v>
      </c>
    </row>
    <row r="15816" spans="1:16" hidden="1" x14ac:dyDescent="0.25">
      <c r="A15816">
        <v>197835532</v>
      </c>
      <c r="B15816">
        <v>803401</v>
      </c>
      <c r="C15816" t="s">
        <v>318</v>
      </c>
      <c r="D15816">
        <v>2004116</v>
      </c>
      <c r="E15816" t="s">
        <v>229</v>
      </c>
      <c r="F15816" t="s">
        <v>214</v>
      </c>
      <c r="G15816" t="s">
        <v>215</v>
      </c>
      <c r="H15816">
        <v>2</v>
      </c>
      <c r="I15816">
        <v>2015</v>
      </c>
      <c r="J15816">
        <v>2</v>
      </c>
      <c r="L15816">
        <v>23073304</v>
      </c>
      <c r="M15816">
        <v>5.7</v>
      </c>
      <c r="P15816" s="29">
        <f t="shared" si="600"/>
        <v>0.78333333333333333</v>
      </c>
    </row>
    <row r="15817" spans="1:16" hidden="1" x14ac:dyDescent="0.25">
      <c r="A15817">
        <v>197835532</v>
      </c>
      <c r="B15817">
        <v>803401</v>
      </c>
      <c r="C15817" t="s">
        <v>318</v>
      </c>
      <c r="D15817">
        <v>2004112</v>
      </c>
      <c r="E15817" t="s">
        <v>244</v>
      </c>
      <c r="F15817" t="s">
        <v>214</v>
      </c>
      <c r="G15817" t="s">
        <v>215</v>
      </c>
      <c r="H15817">
        <v>2</v>
      </c>
      <c r="I15817">
        <v>2015</v>
      </c>
      <c r="J15817">
        <v>2</v>
      </c>
      <c r="L15817">
        <v>23073234</v>
      </c>
      <c r="M15817">
        <v>5.8</v>
      </c>
      <c r="P15817" s="29">
        <f t="shared" si="600"/>
        <v>0.79999999999999993</v>
      </c>
    </row>
    <row r="15818" spans="1:16" hidden="1" x14ac:dyDescent="0.25">
      <c r="A15818">
        <v>197850728</v>
      </c>
      <c r="B15818">
        <v>803401</v>
      </c>
      <c r="C15818" t="s">
        <v>318</v>
      </c>
      <c r="D15818">
        <v>2005118</v>
      </c>
      <c r="E15818" t="s">
        <v>223</v>
      </c>
      <c r="F15818" t="s">
        <v>214</v>
      </c>
      <c r="G15818" t="s">
        <v>215</v>
      </c>
      <c r="H15818">
        <v>2</v>
      </c>
      <c r="I15818">
        <v>2016</v>
      </c>
      <c r="J15818">
        <v>1</v>
      </c>
      <c r="L15818">
        <v>23081293</v>
      </c>
      <c r="M15818">
        <v>4</v>
      </c>
      <c r="P15818" s="29">
        <f t="shared" ref="P15818:P15881" si="601">IF(AND(ISNUMBER(M15818),H15818&lt;&gt;4),(M15818-1)/6,IF(H15818=4,"DRP",IF(AND(H15818=3,M15818="NA"),"BAD",IF(AND(H15818=2),"CVL",IF(AND(H15818=1,ISBLANK(M15818)),"NULL","UNK")))))</f>
        <v>0.5</v>
      </c>
    </row>
    <row r="15819" spans="1:16" hidden="1" x14ac:dyDescent="0.25">
      <c r="A15819">
        <v>197850728</v>
      </c>
      <c r="B15819">
        <v>803401</v>
      </c>
      <c r="C15819" t="s">
        <v>318</v>
      </c>
      <c r="D15819">
        <v>2021754</v>
      </c>
      <c r="E15819" t="s">
        <v>216</v>
      </c>
      <c r="F15819" t="s">
        <v>214</v>
      </c>
      <c r="G15819" t="s">
        <v>215</v>
      </c>
      <c r="H15819">
        <v>2</v>
      </c>
      <c r="I15819">
        <v>2016</v>
      </c>
      <c r="J15819">
        <v>1</v>
      </c>
      <c r="L15819">
        <v>23081092</v>
      </c>
      <c r="M15819">
        <v>6.2</v>
      </c>
      <c r="P15819" s="29">
        <f t="shared" si="601"/>
        <v>0.8666666666666667</v>
      </c>
    </row>
    <row r="15820" spans="1:16" hidden="1" x14ac:dyDescent="0.25">
      <c r="A15820">
        <v>197850728</v>
      </c>
      <c r="B15820">
        <v>803401</v>
      </c>
      <c r="C15820" t="s">
        <v>318</v>
      </c>
      <c r="D15820">
        <v>2005102</v>
      </c>
      <c r="E15820" t="s">
        <v>218</v>
      </c>
      <c r="F15820" t="s">
        <v>214</v>
      </c>
      <c r="G15820" t="s">
        <v>215</v>
      </c>
      <c r="H15820">
        <v>2</v>
      </c>
      <c r="I15820">
        <v>2016</v>
      </c>
      <c r="J15820">
        <v>1</v>
      </c>
      <c r="L15820">
        <v>23081382</v>
      </c>
      <c r="M15820">
        <v>5.9</v>
      </c>
      <c r="P15820" s="29">
        <f t="shared" si="601"/>
        <v>0.81666666666666676</v>
      </c>
    </row>
    <row r="15821" spans="1:16" hidden="1" x14ac:dyDescent="0.25">
      <c r="A15821">
        <v>197850728</v>
      </c>
      <c r="B15821">
        <v>803401</v>
      </c>
      <c r="C15821" t="s">
        <v>318</v>
      </c>
      <c r="D15821">
        <v>2005099</v>
      </c>
      <c r="E15821" t="s">
        <v>217</v>
      </c>
      <c r="F15821" t="s">
        <v>214</v>
      </c>
      <c r="G15821" t="s">
        <v>215</v>
      </c>
      <c r="H15821">
        <v>2</v>
      </c>
      <c r="I15821">
        <v>2016</v>
      </c>
      <c r="J15821">
        <v>1</v>
      </c>
      <c r="L15821">
        <v>23081375</v>
      </c>
      <c r="M15821">
        <v>5.6</v>
      </c>
      <c r="P15821" s="29">
        <f t="shared" si="601"/>
        <v>0.76666666666666661</v>
      </c>
    </row>
    <row r="15822" spans="1:16" hidden="1" x14ac:dyDescent="0.25">
      <c r="A15822">
        <v>197850728</v>
      </c>
      <c r="B15822">
        <v>803401</v>
      </c>
      <c r="C15822" t="s">
        <v>318</v>
      </c>
      <c r="D15822">
        <v>2021600</v>
      </c>
      <c r="E15822" t="s">
        <v>219</v>
      </c>
      <c r="F15822" t="s">
        <v>214</v>
      </c>
      <c r="G15822" t="s">
        <v>215</v>
      </c>
      <c r="H15822">
        <v>3</v>
      </c>
      <c r="I15822">
        <v>2016</v>
      </c>
      <c r="J15822">
        <v>1</v>
      </c>
      <c r="L15822">
        <v>23081079</v>
      </c>
      <c r="M15822">
        <v>3.2</v>
      </c>
      <c r="P15822" s="29">
        <f t="shared" si="601"/>
        <v>0.3666666666666667</v>
      </c>
    </row>
    <row r="15823" spans="1:16" hidden="1" x14ac:dyDescent="0.25">
      <c r="A15823">
        <v>197850728</v>
      </c>
      <c r="B15823">
        <v>803401</v>
      </c>
      <c r="C15823" t="s">
        <v>318</v>
      </c>
      <c r="D15823">
        <v>2004098</v>
      </c>
      <c r="E15823" t="s">
        <v>213</v>
      </c>
      <c r="F15823" t="s">
        <v>214</v>
      </c>
      <c r="G15823" t="s">
        <v>215</v>
      </c>
      <c r="H15823">
        <v>2</v>
      </c>
      <c r="I15823">
        <v>2016</v>
      </c>
      <c r="J15823">
        <v>1</v>
      </c>
      <c r="L15823">
        <v>23078147</v>
      </c>
      <c r="M15823">
        <v>5.4</v>
      </c>
      <c r="P15823" s="29">
        <f t="shared" si="601"/>
        <v>0.73333333333333339</v>
      </c>
    </row>
    <row r="15824" spans="1:16" hidden="1" x14ac:dyDescent="0.25">
      <c r="A15824">
        <v>197850728</v>
      </c>
      <c r="B15824">
        <v>803401</v>
      </c>
      <c r="C15824" t="s">
        <v>318</v>
      </c>
      <c r="D15824">
        <v>2004112</v>
      </c>
      <c r="E15824" t="s">
        <v>244</v>
      </c>
      <c r="F15824" t="s">
        <v>214</v>
      </c>
      <c r="G15824" t="s">
        <v>215</v>
      </c>
      <c r="H15824">
        <v>2</v>
      </c>
      <c r="I15824">
        <v>2016</v>
      </c>
      <c r="J15824">
        <v>2</v>
      </c>
      <c r="L15824">
        <v>23085447</v>
      </c>
      <c r="M15824">
        <v>4.4000000000000004</v>
      </c>
      <c r="P15824" s="29">
        <f t="shared" si="601"/>
        <v>0.56666666666666676</v>
      </c>
    </row>
    <row r="15825" spans="1:16" hidden="1" x14ac:dyDescent="0.25">
      <c r="A15825">
        <v>197850728</v>
      </c>
      <c r="B15825">
        <v>803401</v>
      </c>
      <c r="C15825" t="s">
        <v>318</v>
      </c>
      <c r="D15825">
        <v>2021580</v>
      </c>
      <c r="E15825" t="s">
        <v>241</v>
      </c>
      <c r="F15825" t="s">
        <v>214</v>
      </c>
      <c r="G15825" t="s">
        <v>215</v>
      </c>
      <c r="H15825">
        <v>2</v>
      </c>
      <c r="I15825">
        <v>2016</v>
      </c>
      <c r="J15825">
        <v>2</v>
      </c>
      <c r="L15825">
        <v>23086828</v>
      </c>
      <c r="M15825">
        <v>4</v>
      </c>
      <c r="P15825" s="29">
        <f t="shared" si="601"/>
        <v>0.5</v>
      </c>
    </row>
    <row r="15826" spans="1:16" hidden="1" x14ac:dyDescent="0.25">
      <c r="A15826">
        <v>197850728</v>
      </c>
      <c r="B15826">
        <v>803401</v>
      </c>
      <c r="C15826" t="s">
        <v>318</v>
      </c>
      <c r="D15826">
        <v>2005117</v>
      </c>
      <c r="E15826" t="s">
        <v>220</v>
      </c>
      <c r="F15826" t="s">
        <v>214</v>
      </c>
      <c r="G15826" t="s">
        <v>215</v>
      </c>
      <c r="H15826">
        <v>2</v>
      </c>
      <c r="I15826">
        <v>2016</v>
      </c>
      <c r="J15826">
        <v>2</v>
      </c>
      <c r="L15826">
        <v>23088410</v>
      </c>
      <c r="M15826">
        <v>4</v>
      </c>
      <c r="P15826" s="29">
        <f t="shared" si="601"/>
        <v>0.5</v>
      </c>
    </row>
    <row r="15827" spans="1:16" hidden="1" x14ac:dyDescent="0.25">
      <c r="A15827">
        <v>197850728</v>
      </c>
      <c r="B15827">
        <v>803401</v>
      </c>
      <c r="C15827" t="s">
        <v>318</v>
      </c>
      <c r="D15827">
        <v>2021763</v>
      </c>
      <c r="E15827" t="s">
        <v>298</v>
      </c>
      <c r="F15827" t="s">
        <v>214</v>
      </c>
      <c r="G15827" t="s">
        <v>215</v>
      </c>
      <c r="H15827">
        <v>2</v>
      </c>
      <c r="I15827">
        <v>2016</v>
      </c>
      <c r="J15827">
        <v>2</v>
      </c>
      <c r="L15827">
        <v>23086847</v>
      </c>
      <c r="M15827">
        <v>4.5999999999999996</v>
      </c>
      <c r="P15827" s="29">
        <f t="shared" si="601"/>
        <v>0.6</v>
      </c>
    </row>
    <row r="15828" spans="1:16" hidden="1" x14ac:dyDescent="0.25">
      <c r="A15828">
        <v>197850728</v>
      </c>
      <c r="B15828">
        <v>803401</v>
      </c>
      <c r="C15828" t="s">
        <v>318</v>
      </c>
      <c r="D15828">
        <v>2021600</v>
      </c>
      <c r="E15828" t="s">
        <v>219</v>
      </c>
      <c r="F15828" t="s">
        <v>214</v>
      </c>
      <c r="G15828" t="s">
        <v>215</v>
      </c>
      <c r="H15828">
        <v>2</v>
      </c>
      <c r="I15828">
        <v>2016</v>
      </c>
      <c r="J15828">
        <v>2</v>
      </c>
      <c r="L15828">
        <v>23086547</v>
      </c>
      <c r="M15828">
        <v>4.4000000000000004</v>
      </c>
      <c r="P15828" s="29">
        <f t="shared" si="601"/>
        <v>0.56666666666666676</v>
      </c>
    </row>
    <row r="15829" spans="1:16" hidden="1" x14ac:dyDescent="0.25">
      <c r="A15829">
        <v>197850728</v>
      </c>
      <c r="B15829">
        <v>803401</v>
      </c>
      <c r="C15829" t="s">
        <v>318</v>
      </c>
      <c r="D15829">
        <v>2005131</v>
      </c>
      <c r="E15829" t="s">
        <v>228</v>
      </c>
      <c r="F15829" t="s">
        <v>214</v>
      </c>
      <c r="G15829" t="s">
        <v>215</v>
      </c>
      <c r="H15829">
        <v>2</v>
      </c>
      <c r="I15829">
        <v>2017</v>
      </c>
      <c r="J15829">
        <v>1</v>
      </c>
      <c r="L15829">
        <v>23093315</v>
      </c>
      <c r="M15829">
        <v>5.8</v>
      </c>
      <c r="P15829" s="29">
        <f t="shared" si="601"/>
        <v>0.79999999999999993</v>
      </c>
    </row>
    <row r="15830" spans="1:16" hidden="1" x14ac:dyDescent="0.25">
      <c r="A15830">
        <v>197850728</v>
      </c>
      <c r="B15830">
        <v>803401</v>
      </c>
      <c r="C15830" t="s">
        <v>318</v>
      </c>
      <c r="D15830">
        <v>2021602</v>
      </c>
      <c r="E15830" t="s">
        <v>242</v>
      </c>
      <c r="F15830" t="s">
        <v>214</v>
      </c>
      <c r="G15830" t="s">
        <v>215</v>
      </c>
      <c r="H15830">
        <v>3</v>
      </c>
      <c r="I15830">
        <v>2017</v>
      </c>
      <c r="J15830">
        <v>1</v>
      </c>
      <c r="L15830">
        <v>23092928</v>
      </c>
      <c r="M15830">
        <v>3.3</v>
      </c>
      <c r="P15830" s="29">
        <f t="shared" si="601"/>
        <v>0.3833333333333333</v>
      </c>
    </row>
    <row r="15831" spans="1:16" hidden="1" x14ac:dyDescent="0.25">
      <c r="A15831">
        <v>197850728</v>
      </c>
      <c r="B15831">
        <v>803401</v>
      </c>
      <c r="C15831" t="s">
        <v>318</v>
      </c>
      <c r="D15831">
        <v>2021756</v>
      </c>
      <c r="E15831" t="s">
        <v>253</v>
      </c>
      <c r="F15831" t="s">
        <v>214</v>
      </c>
      <c r="G15831" t="s">
        <v>215</v>
      </c>
      <c r="H15831">
        <v>2</v>
      </c>
      <c r="I15831">
        <v>2017</v>
      </c>
      <c r="J15831">
        <v>1</v>
      </c>
      <c r="L15831">
        <v>23092932</v>
      </c>
      <c r="M15831">
        <v>4</v>
      </c>
      <c r="P15831" s="29">
        <f t="shared" si="601"/>
        <v>0.5</v>
      </c>
    </row>
    <row r="15832" spans="1:16" hidden="1" x14ac:dyDescent="0.25">
      <c r="A15832">
        <v>197850728</v>
      </c>
      <c r="B15832">
        <v>803401</v>
      </c>
      <c r="C15832" t="s">
        <v>318</v>
      </c>
      <c r="D15832">
        <v>2005120</v>
      </c>
      <c r="E15832" t="s">
        <v>293</v>
      </c>
      <c r="F15832" t="s">
        <v>214</v>
      </c>
      <c r="G15832" t="s">
        <v>215</v>
      </c>
      <c r="H15832">
        <v>2</v>
      </c>
      <c r="I15832">
        <v>2017</v>
      </c>
      <c r="J15832">
        <v>1</v>
      </c>
      <c r="L15832">
        <v>23094177</v>
      </c>
      <c r="M15832">
        <v>4</v>
      </c>
      <c r="P15832" s="29">
        <f t="shared" si="601"/>
        <v>0.5</v>
      </c>
    </row>
    <row r="15833" spans="1:16" hidden="1" x14ac:dyDescent="0.25">
      <c r="A15833">
        <v>197850728</v>
      </c>
      <c r="B15833">
        <v>803401</v>
      </c>
      <c r="C15833" t="s">
        <v>318</v>
      </c>
      <c r="D15833">
        <v>2004116</v>
      </c>
      <c r="E15833" t="s">
        <v>229</v>
      </c>
      <c r="F15833" t="s">
        <v>214</v>
      </c>
      <c r="G15833" t="s">
        <v>215</v>
      </c>
      <c r="H15833">
        <v>2</v>
      </c>
      <c r="I15833">
        <v>2017</v>
      </c>
      <c r="J15833">
        <v>1</v>
      </c>
      <c r="L15833">
        <v>23092363</v>
      </c>
      <c r="M15833">
        <v>4.9000000000000004</v>
      </c>
      <c r="P15833" s="29">
        <f t="shared" si="601"/>
        <v>0.65</v>
      </c>
    </row>
    <row r="15834" spans="1:16" hidden="1" x14ac:dyDescent="0.25">
      <c r="A15834">
        <v>197850728</v>
      </c>
      <c r="B15834">
        <v>803401</v>
      </c>
      <c r="C15834" t="s">
        <v>318</v>
      </c>
      <c r="D15834">
        <v>2021602</v>
      </c>
      <c r="E15834" t="s">
        <v>242</v>
      </c>
      <c r="F15834" t="s">
        <v>214</v>
      </c>
      <c r="G15834" t="s">
        <v>215</v>
      </c>
      <c r="H15834">
        <v>2</v>
      </c>
      <c r="I15834">
        <v>2017</v>
      </c>
      <c r="J15834">
        <v>2</v>
      </c>
      <c r="L15834">
        <v>23101093</v>
      </c>
      <c r="M15834">
        <v>5.0999999999999996</v>
      </c>
      <c r="P15834" s="29">
        <f t="shared" si="601"/>
        <v>0.68333333333333324</v>
      </c>
    </row>
    <row r="15835" spans="1:16" hidden="1" x14ac:dyDescent="0.25">
      <c r="A15835">
        <v>197850728</v>
      </c>
      <c r="B15835">
        <v>803401</v>
      </c>
      <c r="C15835" t="s">
        <v>318</v>
      </c>
      <c r="D15835">
        <v>2004587</v>
      </c>
      <c r="E15835" t="s">
        <v>288</v>
      </c>
      <c r="F15835" t="s">
        <v>214</v>
      </c>
      <c r="G15835" t="s">
        <v>215</v>
      </c>
      <c r="H15835">
        <v>4</v>
      </c>
      <c r="I15835">
        <v>2017</v>
      </c>
      <c r="J15835">
        <v>2</v>
      </c>
      <c r="L15835">
        <v>23097714</v>
      </c>
      <c r="P15835" s="29" t="str">
        <f t="shared" si="601"/>
        <v>DRP</v>
      </c>
    </row>
    <row r="15836" spans="1:16" hidden="1" x14ac:dyDescent="0.25">
      <c r="A15836">
        <v>197850728</v>
      </c>
      <c r="B15836">
        <v>803401</v>
      </c>
      <c r="C15836" t="s">
        <v>318</v>
      </c>
      <c r="D15836">
        <v>2004591</v>
      </c>
      <c r="E15836" t="s">
        <v>271</v>
      </c>
      <c r="F15836" t="s">
        <v>214</v>
      </c>
      <c r="G15836" t="s">
        <v>215</v>
      </c>
      <c r="H15836">
        <v>2</v>
      </c>
      <c r="I15836">
        <v>2017</v>
      </c>
      <c r="J15836">
        <v>2</v>
      </c>
      <c r="L15836">
        <v>23097625</v>
      </c>
      <c r="M15836">
        <v>4</v>
      </c>
      <c r="P15836" s="29">
        <f t="shared" si="601"/>
        <v>0.5</v>
      </c>
    </row>
    <row r="15837" spans="1:16" hidden="1" x14ac:dyDescent="0.25">
      <c r="A15837">
        <v>197850728</v>
      </c>
      <c r="B15837">
        <v>803401</v>
      </c>
      <c r="C15837" t="s">
        <v>318</v>
      </c>
      <c r="D15837">
        <v>2004099</v>
      </c>
      <c r="E15837" t="s">
        <v>245</v>
      </c>
      <c r="F15837" t="s">
        <v>214</v>
      </c>
      <c r="G15837" t="s">
        <v>215</v>
      </c>
      <c r="H15837">
        <v>2</v>
      </c>
      <c r="I15837">
        <v>2017</v>
      </c>
      <c r="J15837">
        <v>2</v>
      </c>
      <c r="L15837">
        <v>23097867</v>
      </c>
      <c r="M15837">
        <v>4.2</v>
      </c>
      <c r="P15837" s="29">
        <f t="shared" si="601"/>
        <v>0.53333333333333333</v>
      </c>
    </row>
    <row r="15838" spans="1:16" hidden="1" x14ac:dyDescent="0.25">
      <c r="A15838">
        <v>197850728</v>
      </c>
      <c r="B15838">
        <v>803401</v>
      </c>
      <c r="C15838" t="s">
        <v>318</v>
      </c>
      <c r="D15838">
        <v>2021865</v>
      </c>
      <c r="E15838" t="s">
        <v>301</v>
      </c>
      <c r="F15838" t="s">
        <v>214</v>
      </c>
      <c r="G15838" t="s">
        <v>215</v>
      </c>
      <c r="H15838">
        <v>4</v>
      </c>
      <c r="I15838">
        <v>2018</v>
      </c>
      <c r="J15838">
        <v>1</v>
      </c>
      <c r="L15838">
        <v>23107721</v>
      </c>
      <c r="P15838" s="29" t="str">
        <f t="shared" si="601"/>
        <v>DRP</v>
      </c>
    </row>
    <row r="15839" spans="1:16" hidden="1" x14ac:dyDescent="0.25">
      <c r="A15839">
        <v>197850728</v>
      </c>
      <c r="B15839">
        <v>803401</v>
      </c>
      <c r="C15839" t="s">
        <v>318</v>
      </c>
      <c r="D15839">
        <v>2019271</v>
      </c>
      <c r="E15839" t="s">
        <v>236</v>
      </c>
      <c r="F15839" t="s">
        <v>214</v>
      </c>
      <c r="G15839" t="s">
        <v>215</v>
      </c>
      <c r="H15839">
        <v>4</v>
      </c>
      <c r="I15839">
        <v>2018</v>
      </c>
      <c r="J15839">
        <v>1</v>
      </c>
      <c r="L15839">
        <v>23104768</v>
      </c>
      <c r="P15839" s="29" t="str">
        <f t="shared" si="601"/>
        <v>DRP</v>
      </c>
    </row>
    <row r="15840" spans="1:16" hidden="1" x14ac:dyDescent="0.25">
      <c r="A15840">
        <v>197850728</v>
      </c>
      <c r="B15840">
        <v>803401</v>
      </c>
      <c r="C15840" t="s">
        <v>318</v>
      </c>
      <c r="D15840">
        <v>2024862</v>
      </c>
      <c r="E15840" t="s">
        <v>289</v>
      </c>
      <c r="F15840" t="s">
        <v>214</v>
      </c>
      <c r="G15840" t="s">
        <v>215</v>
      </c>
      <c r="H15840">
        <v>4</v>
      </c>
      <c r="I15840">
        <v>2018</v>
      </c>
      <c r="J15840">
        <v>1</v>
      </c>
      <c r="L15840">
        <v>23107752</v>
      </c>
      <c r="P15840" s="29" t="str">
        <f t="shared" si="601"/>
        <v>DRP</v>
      </c>
    </row>
    <row r="15841" spans="1:16" hidden="1" x14ac:dyDescent="0.25">
      <c r="A15841">
        <v>197850728</v>
      </c>
      <c r="B15841">
        <v>803401</v>
      </c>
      <c r="C15841" t="s">
        <v>318</v>
      </c>
      <c r="D15841">
        <v>2021993</v>
      </c>
      <c r="E15841" t="s">
        <v>256</v>
      </c>
      <c r="F15841" t="s">
        <v>214</v>
      </c>
      <c r="G15841" t="s">
        <v>215</v>
      </c>
      <c r="H15841">
        <v>2</v>
      </c>
      <c r="I15841">
        <v>2018</v>
      </c>
      <c r="J15841">
        <v>1</v>
      </c>
      <c r="L15841">
        <v>23107716</v>
      </c>
      <c r="M15841">
        <v>4.5</v>
      </c>
      <c r="P15841" s="29">
        <f t="shared" si="601"/>
        <v>0.58333333333333337</v>
      </c>
    </row>
    <row r="15842" spans="1:16" hidden="1" x14ac:dyDescent="0.25">
      <c r="A15842">
        <v>197850728</v>
      </c>
      <c r="B15842">
        <v>803401</v>
      </c>
      <c r="C15842" t="s">
        <v>318</v>
      </c>
      <c r="D15842">
        <v>2021874</v>
      </c>
      <c r="E15842" t="s">
        <v>226</v>
      </c>
      <c r="F15842" t="s">
        <v>214</v>
      </c>
      <c r="G15842" t="s">
        <v>215</v>
      </c>
      <c r="H15842">
        <v>2</v>
      </c>
      <c r="I15842">
        <v>2018</v>
      </c>
      <c r="J15842">
        <v>1</v>
      </c>
      <c r="L15842">
        <v>23108398</v>
      </c>
      <c r="M15842">
        <v>5.5</v>
      </c>
      <c r="P15842" s="29">
        <f t="shared" si="601"/>
        <v>0.75</v>
      </c>
    </row>
    <row r="15843" spans="1:16" hidden="1" x14ac:dyDescent="0.25">
      <c r="A15843">
        <v>197850728</v>
      </c>
      <c r="B15843">
        <v>803401</v>
      </c>
      <c r="C15843" t="s">
        <v>318</v>
      </c>
      <c r="D15843">
        <v>2021781</v>
      </c>
      <c r="E15843" t="s">
        <v>235</v>
      </c>
      <c r="F15843" t="s">
        <v>214</v>
      </c>
      <c r="G15843" t="s">
        <v>215</v>
      </c>
      <c r="H15843">
        <v>2</v>
      </c>
      <c r="I15843">
        <v>2018</v>
      </c>
      <c r="J15843">
        <v>1</v>
      </c>
      <c r="L15843">
        <v>23108207</v>
      </c>
      <c r="M15843">
        <v>5.4</v>
      </c>
      <c r="P15843" s="29">
        <f t="shared" si="601"/>
        <v>0.73333333333333339</v>
      </c>
    </row>
    <row r="15844" spans="1:16" hidden="1" x14ac:dyDescent="0.25">
      <c r="A15844">
        <v>197850728</v>
      </c>
      <c r="B15844">
        <v>803401</v>
      </c>
      <c r="C15844" t="s">
        <v>318</v>
      </c>
      <c r="D15844">
        <v>2021638</v>
      </c>
      <c r="E15844" t="s">
        <v>250</v>
      </c>
      <c r="F15844" t="s">
        <v>214</v>
      </c>
      <c r="G15844" t="s">
        <v>215</v>
      </c>
      <c r="H15844">
        <v>2</v>
      </c>
      <c r="I15844">
        <v>2018</v>
      </c>
      <c r="J15844">
        <v>1</v>
      </c>
      <c r="L15844">
        <v>23108054</v>
      </c>
      <c r="M15844">
        <v>5.0999999999999996</v>
      </c>
      <c r="P15844" s="29">
        <f t="shared" si="601"/>
        <v>0.68333333333333324</v>
      </c>
    </row>
    <row r="15845" spans="1:16" hidden="1" x14ac:dyDescent="0.25">
      <c r="A15845">
        <v>197850728</v>
      </c>
      <c r="B15845">
        <v>803401</v>
      </c>
      <c r="C15845" t="s">
        <v>318</v>
      </c>
      <c r="D15845">
        <v>2021596</v>
      </c>
      <c r="E15845" t="s">
        <v>294</v>
      </c>
      <c r="F15845" t="s">
        <v>214</v>
      </c>
      <c r="G15845" t="s">
        <v>215</v>
      </c>
      <c r="H15845">
        <v>2</v>
      </c>
      <c r="I15845">
        <v>2018</v>
      </c>
      <c r="J15845">
        <v>1</v>
      </c>
      <c r="L15845">
        <v>23108100</v>
      </c>
      <c r="M15845">
        <v>4.3</v>
      </c>
      <c r="P15845" s="29">
        <f t="shared" si="601"/>
        <v>0.54999999999999993</v>
      </c>
    </row>
    <row r="15846" spans="1:16" hidden="1" x14ac:dyDescent="0.25">
      <c r="A15846">
        <v>197850728</v>
      </c>
      <c r="B15846">
        <v>803401</v>
      </c>
      <c r="C15846" t="s">
        <v>318</v>
      </c>
      <c r="D15846">
        <v>2019271</v>
      </c>
      <c r="E15846" t="s">
        <v>236</v>
      </c>
      <c r="F15846" t="s">
        <v>214</v>
      </c>
      <c r="G15846" t="s">
        <v>215</v>
      </c>
      <c r="H15846">
        <v>4</v>
      </c>
      <c r="I15846">
        <v>2018</v>
      </c>
      <c r="J15846">
        <v>2</v>
      </c>
      <c r="L15846">
        <v>23114996</v>
      </c>
      <c r="P15846" s="29" t="str">
        <f t="shared" si="601"/>
        <v>DRP</v>
      </c>
    </row>
    <row r="15847" spans="1:16" hidden="1" x14ac:dyDescent="0.25">
      <c r="A15847">
        <v>197850728</v>
      </c>
      <c r="B15847">
        <v>803401</v>
      </c>
      <c r="C15847" t="s">
        <v>318</v>
      </c>
      <c r="D15847">
        <v>2021725</v>
      </c>
      <c r="E15847" t="s">
        <v>257</v>
      </c>
      <c r="F15847" t="s">
        <v>214</v>
      </c>
      <c r="G15847" t="s">
        <v>215</v>
      </c>
      <c r="H15847">
        <v>2</v>
      </c>
      <c r="I15847">
        <v>2018</v>
      </c>
      <c r="J15847">
        <v>2</v>
      </c>
      <c r="L15847">
        <v>23115854</v>
      </c>
      <c r="M15847">
        <v>5.3</v>
      </c>
      <c r="P15847" s="29">
        <f t="shared" si="601"/>
        <v>0.71666666666666667</v>
      </c>
    </row>
    <row r="15848" spans="1:16" hidden="1" x14ac:dyDescent="0.25">
      <c r="A15848">
        <v>197850728</v>
      </c>
      <c r="B15848">
        <v>803401</v>
      </c>
      <c r="C15848" t="s">
        <v>318</v>
      </c>
      <c r="D15848">
        <v>2021640</v>
      </c>
      <c r="E15848" t="s">
        <v>227</v>
      </c>
      <c r="F15848" t="s">
        <v>214</v>
      </c>
      <c r="G15848" t="s">
        <v>215</v>
      </c>
      <c r="H15848">
        <v>2</v>
      </c>
      <c r="I15848">
        <v>2018</v>
      </c>
      <c r="J15848">
        <v>2</v>
      </c>
      <c r="L15848">
        <v>23116290</v>
      </c>
      <c r="M15848">
        <v>5.8</v>
      </c>
      <c r="P15848" s="29">
        <f t="shared" si="601"/>
        <v>0.79999999999999993</v>
      </c>
    </row>
    <row r="15849" spans="1:16" hidden="1" x14ac:dyDescent="0.25">
      <c r="A15849">
        <v>197850728</v>
      </c>
      <c r="B15849">
        <v>803401</v>
      </c>
      <c r="C15849" t="s">
        <v>318</v>
      </c>
      <c r="D15849">
        <v>2004752</v>
      </c>
      <c r="E15849" t="s">
        <v>290</v>
      </c>
      <c r="F15849" t="s">
        <v>214</v>
      </c>
      <c r="G15849" t="s">
        <v>215</v>
      </c>
      <c r="H15849">
        <v>2</v>
      </c>
      <c r="I15849">
        <v>2018</v>
      </c>
      <c r="J15849">
        <v>2</v>
      </c>
      <c r="L15849">
        <v>23115876</v>
      </c>
      <c r="M15849">
        <v>4.2</v>
      </c>
      <c r="P15849" s="29">
        <f t="shared" si="601"/>
        <v>0.53333333333333333</v>
      </c>
    </row>
    <row r="15850" spans="1:16" hidden="1" x14ac:dyDescent="0.25">
      <c r="A15850">
        <v>197850728</v>
      </c>
      <c r="B15850">
        <v>803401</v>
      </c>
      <c r="C15850" t="s">
        <v>318</v>
      </c>
      <c r="D15850">
        <v>2021750</v>
      </c>
      <c r="E15850" t="s">
        <v>296</v>
      </c>
      <c r="F15850" t="s">
        <v>214</v>
      </c>
      <c r="G15850" t="s">
        <v>215</v>
      </c>
      <c r="H15850">
        <v>2</v>
      </c>
      <c r="I15850">
        <v>2018</v>
      </c>
      <c r="J15850">
        <v>2</v>
      </c>
      <c r="L15850">
        <v>23115845</v>
      </c>
      <c r="M15850">
        <v>6.3</v>
      </c>
      <c r="P15850" s="29">
        <f t="shared" si="601"/>
        <v>0.8833333333333333</v>
      </c>
    </row>
    <row r="15851" spans="1:16" hidden="1" x14ac:dyDescent="0.25">
      <c r="A15851">
        <v>197850728</v>
      </c>
      <c r="B15851">
        <v>803401</v>
      </c>
      <c r="C15851" t="s">
        <v>318</v>
      </c>
      <c r="D15851">
        <v>2004586</v>
      </c>
      <c r="E15851" t="s">
        <v>325</v>
      </c>
      <c r="F15851" t="s">
        <v>214</v>
      </c>
      <c r="G15851" t="s">
        <v>215</v>
      </c>
      <c r="H15851">
        <v>2</v>
      </c>
      <c r="I15851">
        <v>2019</v>
      </c>
      <c r="J15851">
        <v>1</v>
      </c>
      <c r="L15851">
        <v>23120018</v>
      </c>
      <c r="M15851">
        <v>4.9000000000000004</v>
      </c>
      <c r="P15851" s="29">
        <f t="shared" si="601"/>
        <v>0.65</v>
      </c>
    </row>
    <row r="15852" spans="1:16" hidden="1" x14ac:dyDescent="0.25">
      <c r="A15852">
        <v>197850728</v>
      </c>
      <c r="B15852">
        <v>803401</v>
      </c>
      <c r="C15852" t="s">
        <v>318</v>
      </c>
      <c r="D15852">
        <v>2021615</v>
      </c>
      <c r="E15852" t="s">
        <v>255</v>
      </c>
      <c r="F15852" t="s">
        <v>214</v>
      </c>
      <c r="G15852" t="s">
        <v>215</v>
      </c>
      <c r="H15852">
        <v>4</v>
      </c>
      <c r="I15852">
        <v>2019</v>
      </c>
      <c r="J15852">
        <v>1</v>
      </c>
      <c r="L15852">
        <v>23120231</v>
      </c>
      <c r="P15852" s="29" t="str">
        <f t="shared" si="601"/>
        <v>DRP</v>
      </c>
    </row>
    <row r="15853" spans="1:16" hidden="1" x14ac:dyDescent="0.25">
      <c r="A15853">
        <v>197850728</v>
      </c>
      <c r="B15853">
        <v>803401</v>
      </c>
      <c r="C15853" t="s">
        <v>318</v>
      </c>
      <c r="D15853">
        <v>2021679</v>
      </c>
      <c r="E15853" t="s">
        <v>259</v>
      </c>
      <c r="F15853" t="s">
        <v>214</v>
      </c>
      <c r="G15853" t="s">
        <v>215</v>
      </c>
      <c r="H15853">
        <v>2</v>
      </c>
      <c r="I15853">
        <v>2019</v>
      </c>
      <c r="J15853">
        <v>1</v>
      </c>
      <c r="L15853">
        <v>23122095</v>
      </c>
      <c r="M15853">
        <v>6.2</v>
      </c>
      <c r="P15853" s="29">
        <f t="shared" si="601"/>
        <v>0.8666666666666667</v>
      </c>
    </row>
    <row r="15854" spans="1:16" hidden="1" x14ac:dyDescent="0.25">
      <c r="A15854">
        <v>197850728</v>
      </c>
      <c r="B15854">
        <v>803401</v>
      </c>
      <c r="C15854" t="s">
        <v>318</v>
      </c>
      <c r="D15854">
        <v>2021787</v>
      </c>
      <c r="E15854" t="s">
        <v>292</v>
      </c>
      <c r="F15854" t="s">
        <v>214</v>
      </c>
      <c r="G15854" t="s">
        <v>215</v>
      </c>
      <c r="H15854">
        <v>2</v>
      </c>
      <c r="I15854">
        <v>2019</v>
      </c>
      <c r="J15854">
        <v>1</v>
      </c>
      <c r="L15854">
        <v>23119964</v>
      </c>
      <c r="M15854">
        <v>4.5999999999999996</v>
      </c>
      <c r="P15854" s="29">
        <f t="shared" si="601"/>
        <v>0.6</v>
      </c>
    </row>
    <row r="15855" spans="1:16" hidden="1" x14ac:dyDescent="0.25">
      <c r="A15855">
        <v>197850728</v>
      </c>
      <c r="B15855">
        <v>803401</v>
      </c>
      <c r="C15855" t="s">
        <v>318</v>
      </c>
      <c r="D15855">
        <v>2021591</v>
      </c>
      <c r="E15855" t="s">
        <v>240</v>
      </c>
      <c r="F15855" t="s">
        <v>214</v>
      </c>
      <c r="G15855" t="s">
        <v>215</v>
      </c>
      <c r="H15855">
        <v>2</v>
      </c>
      <c r="I15855">
        <v>2019</v>
      </c>
      <c r="J15855">
        <v>1</v>
      </c>
      <c r="L15855">
        <v>23120225</v>
      </c>
      <c r="M15855">
        <v>5.9</v>
      </c>
      <c r="P15855" s="29">
        <f t="shared" si="601"/>
        <v>0.81666666666666676</v>
      </c>
    </row>
    <row r="15856" spans="1:16" hidden="1" x14ac:dyDescent="0.25">
      <c r="A15856">
        <v>197850728</v>
      </c>
      <c r="B15856">
        <v>803401</v>
      </c>
      <c r="C15856" t="s">
        <v>318</v>
      </c>
      <c r="D15856">
        <v>2004587</v>
      </c>
      <c r="E15856" t="s">
        <v>288</v>
      </c>
      <c r="F15856" t="s">
        <v>214</v>
      </c>
      <c r="G15856" t="s">
        <v>215</v>
      </c>
      <c r="H15856">
        <v>2</v>
      </c>
      <c r="I15856">
        <v>2019</v>
      </c>
      <c r="J15856">
        <v>1</v>
      </c>
      <c r="L15856">
        <v>23120020</v>
      </c>
      <c r="M15856">
        <v>5.3</v>
      </c>
      <c r="P15856" s="29">
        <f t="shared" si="601"/>
        <v>0.71666666666666667</v>
      </c>
    </row>
    <row r="15857" spans="1:16" hidden="1" x14ac:dyDescent="0.25">
      <c r="A15857">
        <v>197850728</v>
      </c>
      <c r="B15857">
        <v>803401</v>
      </c>
      <c r="C15857" t="s">
        <v>318</v>
      </c>
      <c r="D15857">
        <v>2021631</v>
      </c>
      <c r="E15857" t="s">
        <v>302</v>
      </c>
      <c r="F15857" t="s">
        <v>214</v>
      </c>
      <c r="G15857" t="s">
        <v>215</v>
      </c>
      <c r="H15857">
        <v>1</v>
      </c>
      <c r="I15857">
        <v>2019</v>
      </c>
      <c r="J15857">
        <v>2</v>
      </c>
      <c r="L15857">
        <v>23129790</v>
      </c>
      <c r="P15857" s="29" t="str">
        <f t="shared" si="601"/>
        <v>NULL</v>
      </c>
    </row>
    <row r="15858" spans="1:16" hidden="1" x14ac:dyDescent="0.25">
      <c r="A15858">
        <v>197850728</v>
      </c>
      <c r="B15858">
        <v>803401</v>
      </c>
      <c r="C15858" t="s">
        <v>318</v>
      </c>
      <c r="D15858">
        <v>2024862</v>
      </c>
      <c r="E15858" t="s">
        <v>289</v>
      </c>
      <c r="F15858" t="s">
        <v>214</v>
      </c>
      <c r="G15858" t="s">
        <v>215</v>
      </c>
      <c r="H15858">
        <v>1</v>
      </c>
      <c r="I15858">
        <v>2019</v>
      </c>
      <c r="J15858">
        <v>2</v>
      </c>
      <c r="L15858">
        <v>23129788</v>
      </c>
      <c r="P15858" s="29" t="str">
        <f t="shared" si="601"/>
        <v>NULL</v>
      </c>
    </row>
    <row r="15859" spans="1:16" hidden="1" x14ac:dyDescent="0.25">
      <c r="A15859">
        <v>197850728</v>
      </c>
      <c r="B15859">
        <v>803401</v>
      </c>
      <c r="C15859" t="s">
        <v>318</v>
      </c>
      <c r="D15859">
        <v>2021744</v>
      </c>
      <c r="E15859" t="s">
        <v>262</v>
      </c>
      <c r="F15859" t="s">
        <v>214</v>
      </c>
      <c r="G15859" t="s">
        <v>215</v>
      </c>
      <c r="H15859">
        <v>1</v>
      </c>
      <c r="I15859">
        <v>2019</v>
      </c>
      <c r="J15859">
        <v>2</v>
      </c>
      <c r="L15859">
        <v>23120240</v>
      </c>
      <c r="P15859" s="29" t="str">
        <f t="shared" si="601"/>
        <v>NULL</v>
      </c>
    </row>
    <row r="15860" spans="1:16" hidden="1" x14ac:dyDescent="0.25">
      <c r="A15860">
        <v>197850728</v>
      </c>
      <c r="B15860">
        <v>803401</v>
      </c>
      <c r="C15860" t="s">
        <v>318</v>
      </c>
      <c r="D15860">
        <v>2021865</v>
      </c>
      <c r="E15860" t="s">
        <v>301</v>
      </c>
      <c r="F15860" t="s">
        <v>214</v>
      </c>
      <c r="G15860" t="s">
        <v>215</v>
      </c>
      <c r="H15860">
        <v>1</v>
      </c>
      <c r="I15860">
        <v>2019</v>
      </c>
      <c r="J15860">
        <v>2</v>
      </c>
      <c r="L15860">
        <v>23130441</v>
      </c>
      <c r="P15860" s="29" t="str">
        <f t="shared" si="601"/>
        <v>NULL</v>
      </c>
    </row>
    <row r="15861" spans="1:16" hidden="1" x14ac:dyDescent="0.25">
      <c r="A15861">
        <v>197850728</v>
      </c>
      <c r="B15861">
        <v>803401</v>
      </c>
      <c r="C15861" t="s">
        <v>318</v>
      </c>
      <c r="D15861">
        <v>2024863</v>
      </c>
      <c r="E15861" t="s">
        <v>304</v>
      </c>
      <c r="F15861" t="s">
        <v>214</v>
      </c>
      <c r="G15861" t="s">
        <v>215</v>
      </c>
      <c r="H15861">
        <v>4</v>
      </c>
      <c r="I15861">
        <v>2019</v>
      </c>
      <c r="J15861">
        <v>2</v>
      </c>
      <c r="L15861">
        <v>23129796</v>
      </c>
      <c r="P15861" s="29" t="str">
        <f t="shared" si="601"/>
        <v>DRP</v>
      </c>
    </row>
    <row r="15862" spans="1:16" hidden="1" x14ac:dyDescent="0.25">
      <c r="A15862">
        <v>197850728</v>
      </c>
      <c r="B15862">
        <v>803401</v>
      </c>
      <c r="C15862" t="s">
        <v>318</v>
      </c>
      <c r="D15862">
        <v>2021723</v>
      </c>
      <c r="E15862" t="s">
        <v>299</v>
      </c>
      <c r="F15862" t="s">
        <v>214</v>
      </c>
      <c r="G15862" t="s">
        <v>215</v>
      </c>
      <c r="H15862">
        <v>1</v>
      </c>
      <c r="I15862">
        <v>2019</v>
      </c>
      <c r="J15862">
        <v>2</v>
      </c>
      <c r="L15862">
        <v>23129792</v>
      </c>
      <c r="P15862" s="29" t="str">
        <f t="shared" si="601"/>
        <v>NULL</v>
      </c>
    </row>
    <row r="15863" spans="1:16" hidden="1" x14ac:dyDescent="0.25">
      <c r="A15863">
        <v>197850728</v>
      </c>
      <c r="B15863">
        <v>803401</v>
      </c>
      <c r="C15863" t="s">
        <v>318</v>
      </c>
      <c r="D15863">
        <v>2021615</v>
      </c>
      <c r="E15863" t="s">
        <v>255</v>
      </c>
      <c r="F15863" t="s">
        <v>214</v>
      </c>
      <c r="G15863" t="s">
        <v>215</v>
      </c>
      <c r="H15863">
        <v>1</v>
      </c>
      <c r="I15863">
        <v>2019</v>
      </c>
      <c r="J15863">
        <v>2</v>
      </c>
      <c r="L15863">
        <v>23129300</v>
      </c>
      <c r="P15863" s="29" t="str">
        <f t="shared" si="601"/>
        <v>NULL</v>
      </c>
    </row>
    <row r="15864" spans="1:16" hidden="1" x14ac:dyDescent="0.25">
      <c r="A15864">
        <v>197875496</v>
      </c>
      <c r="B15864">
        <v>803407</v>
      </c>
      <c r="C15864" t="s">
        <v>317</v>
      </c>
      <c r="D15864">
        <v>2005118</v>
      </c>
      <c r="E15864" t="s">
        <v>223</v>
      </c>
      <c r="F15864" t="s">
        <v>214</v>
      </c>
      <c r="G15864" t="s">
        <v>215</v>
      </c>
      <c r="H15864">
        <v>3</v>
      </c>
      <c r="I15864">
        <v>2016</v>
      </c>
      <c r="J15864">
        <v>1</v>
      </c>
      <c r="L15864">
        <v>23081297</v>
      </c>
      <c r="M15864">
        <v>3.7</v>
      </c>
      <c r="P15864" s="29">
        <f t="shared" si="601"/>
        <v>0.45</v>
      </c>
    </row>
    <row r="15865" spans="1:16" hidden="1" x14ac:dyDescent="0.25">
      <c r="A15865">
        <v>197875496</v>
      </c>
      <c r="B15865">
        <v>803407</v>
      </c>
      <c r="C15865" t="s">
        <v>317</v>
      </c>
      <c r="D15865">
        <v>2021754</v>
      </c>
      <c r="E15865" t="s">
        <v>216</v>
      </c>
      <c r="F15865" t="s">
        <v>214</v>
      </c>
      <c r="G15865" t="s">
        <v>215</v>
      </c>
      <c r="H15865">
        <v>3</v>
      </c>
      <c r="I15865">
        <v>2016</v>
      </c>
      <c r="J15865">
        <v>1</v>
      </c>
      <c r="L15865">
        <v>23081134</v>
      </c>
      <c r="M15865">
        <v>3.7</v>
      </c>
      <c r="P15865" s="29">
        <f t="shared" si="601"/>
        <v>0.45</v>
      </c>
    </row>
    <row r="15866" spans="1:16" hidden="1" x14ac:dyDescent="0.25">
      <c r="A15866">
        <v>197875496</v>
      </c>
      <c r="B15866">
        <v>803407</v>
      </c>
      <c r="C15866" t="s">
        <v>317</v>
      </c>
      <c r="D15866">
        <v>2021600</v>
      </c>
      <c r="E15866" t="s">
        <v>219</v>
      </c>
      <c r="F15866" t="s">
        <v>214</v>
      </c>
      <c r="G15866" t="s">
        <v>215</v>
      </c>
      <c r="H15866">
        <v>3</v>
      </c>
      <c r="I15866">
        <v>2016</v>
      </c>
      <c r="J15866">
        <v>1</v>
      </c>
      <c r="L15866">
        <v>23081087</v>
      </c>
      <c r="M15866">
        <v>2.6</v>
      </c>
      <c r="P15866" s="29">
        <f t="shared" si="601"/>
        <v>0.26666666666666666</v>
      </c>
    </row>
    <row r="15867" spans="1:16" hidden="1" x14ac:dyDescent="0.25">
      <c r="A15867">
        <v>197875496</v>
      </c>
      <c r="B15867">
        <v>803407</v>
      </c>
      <c r="C15867" t="s">
        <v>317</v>
      </c>
      <c r="D15867">
        <v>2005102</v>
      </c>
      <c r="E15867" t="s">
        <v>218</v>
      </c>
      <c r="F15867" t="s">
        <v>214</v>
      </c>
      <c r="G15867" t="s">
        <v>215</v>
      </c>
      <c r="H15867">
        <v>2</v>
      </c>
      <c r="I15867">
        <v>2016</v>
      </c>
      <c r="J15867">
        <v>1</v>
      </c>
      <c r="L15867">
        <v>23081364</v>
      </c>
      <c r="M15867">
        <v>4.0999999999999996</v>
      </c>
      <c r="P15867" s="29">
        <f t="shared" si="601"/>
        <v>0.51666666666666661</v>
      </c>
    </row>
    <row r="15868" spans="1:16" hidden="1" x14ac:dyDescent="0.25">
      <c r="A15868">
        <v>197875496</v>
      </c>
      <c r="B15868">
        <v>803407</v>
      </c>
      <c r="C15868" t="s">
        <v>317</v>
      </c>
      <c r="D15868">
        <v>2005099</v>
      </c>
      <c r="E15868" t="s">
        <v>217</v>
      </c>
      <c r="F15868" t="s">
        <v>214</v>
      </c>
      <c r="G15868" t="s">
        <v>215</v>
      </c>
      <c r="H15868">
        <v>3</v>
      </c>
      <c r="I15868">
        <v>2016</v>
      </c>
      <c r="J15868">
        <v>1</v>
      </c>
      <c r="L15868">
        <v>23081379</v>
      </c>
      <c r="M15868">
        <v>2.8</v>
      </c>
      <c r="P15868" s="29">
        <f t="shared" si="601"/>
        <v>0.3</v>
      </c>
    </row>
    <row r="15869" spans="1:16" hidden="1" x14ac:dyDescent="0.25">
      <c r="A15869">
        <v>197875496</v>
      </c>
      <c r="B15869">
        <v>803407</v>
      </c>
      <c r="C15869" t="s">
        <v>317</v>
      </c>
      <c r="D15869">
        <v>2004098</v>
      </c>
      <c r="E15869" t="s">
        <v>213</v>
      </c>
      <c r="F15869" t="s">
        <v>214</v>
      </c>
      <c r="G15869" t="s">
        <v>215</v>
      </c>
      <c r="H15869">
        <v>2</v>
      </c>
      <c r="I15869">
        <v>2016</v>
      </c>
      <c r="J15869">
        <v>1</v>
      </c>
      <c r="L15869">
        <v>23078140</v>
      </c>
      <c r="M15869">
        <v>5.2</v>
      </c>
      <c r="P15869" s="29">
        <f t="shared" si="601"/>
        <v>0.70000000000000007</v>
      </c>
    </row>
    <row r="15870" spans="1:16" hidden="1" x14ac:dyDescent="0.25">
      <c r="A15870">
        <v>197875496</v>
      </c>
      <c r="B15870">
        <v>803407</v>
      </c>
      <c r="C15870" t="s">
        <v>317</v>
      </c>
      <c r="D15870">
        <v>2005118</v>
      </c>
      <c r="E15870" t="s">
        <v>223</v>
      </c>
      <c r="F15870" t="s">
        <v>214</v>
      </c>
      <c r="G15870" t="s">
        <v>215</v>
      </c>
      <c r="H15870">
        <v>3</v>
      </c>
      <c r="I15870">
        <v>2016</v>
      </c>
      <c r="J15870">
        <v>2</v>
      </c>
      <c r="L15870">
        <v>23086744</v>
      </c>
      <c r="M15870">
        <v>3.5</v>
      </c>
      <c r="P15870" s="29">
        <f t="shared" si="601"/>
        <v>0.41666666666666669</v>
      </c>
    </row>
    <row r="15871" spans="1:16" hidden="1" x14ac:dyDescent="0.25">
      <c r="A15871">
        <v>197875496</v>
      </c>
      <c r="B15871">
        <v>803407</v>
      </c>
      <c r="C15871" t="s">
        <v>317</v>
      </c>
      <c r="D15871">
        <v>2021754</v>
      </c>
      <c r="E15871" t="s">
        <v>216</v>
      </c>
      <c r="F15871" t="s">
        <v>214</v>
      </c>
      <c r="G15871" t="s">
        <v>215</v>
      </c>
      <c r="H15871">
        <v>2</v>
      </c>
      <c r="I15871">
        <v>2016</v>
      </c>
      <c r="J15871">
        <v>2</v>
      </c>
      <c r="L15871">
        <v>23086733</v>
      </c>
      <c r="M15871">
        <v>5</v>
      </c>
      <c r="P15871" s="29">
        <f t="shared" si="601"/>
        <v>0.66666666666666663</v>
      </c>
    </row>
    <row r="15872" spans="1:16" hidden="1" x14ac:dyDescent="0.25">
      <c r="A15872">
        <v>197875496</v>
      </c>
      <c r="B15872">
        <v>803407</v>
      </c>
      <c r="C15872" t="s">
        <v>317</v>
      </c>
      <c r="D15872">
        <v>2021600</v>
      </c>
      <c r="E15872" t="s">
        <v>219</v>
      </c>
      <c r="F15872" t="s">
        <v>214</v>
      </c>
      <c r="G15872" t="s">
        <v>215</v>
      </c>
      <c r="H15872">
        <v>2</v>
      </c>
      <c r="I15872">
        <v>2016</v>
      </c>
      <c r="J15872">
        <v>2</v>
      </c>
      <c r="L15872">
        <v>23086545</v>
      </c>
      <c r="M15872">
        <v>4.2</v>
      </c>
      <c r="P15872" s="29">
        <f t="shared" si="601"/>
        <v>0.53333333333333333</v>
      </c>
    </row>
    <row r="15873" spans="1:16" hidden="1" x14ac:dyDescent="0.25">
      <c r="A15873">
        <v>197875496</v>
      </c>
      <c r="B15873">
        <v>803407</v>
      </c>
      <c r="C15873" t="s">
        <v>317</v>
      </c>
      <c r="D15873">
        <v>2005099</v>
      </c>
      <c r="E15873" t="s">
        <v>217</v>
      </c>
      <c r="F15873" t="s">
        <v>214</v>
      </c>
      <c r="G15873" t="s">
        <v>215</v>
      </c>
      <c r="H15873">
        <v>2</v>
      </c>
      <c r="I15873">
        <v>2016</v>
      </c>
      <c r="J15873">
        <v>2</v>
      </c>
      <c r="L15873">
        <v>23086541</v>
      </c>
      <c r="M15873">
        <v>5.7</v>
      </c>
      <c r="P15873" s="29">
        <f t="shared" si="601"/>
        <v>0.78333333333333333</v>
      </c>
    </row>
    <row r="15874" spans="1:16" hidden="1" x14ac:dyDescent="0.25">
      <c r="A15874">
        <v>197895195</v>
      </c>
      <c r="B15874">
        <v>803401</v>
      </c>
      <c r="C15874" t="s">
        <v>318</v>
      </c>
      <c r="D15874">
        <v>2005118</v>
      </c>
      <c r="E15874" t="s">
        <v>223</v>
      </c>
      <c r="F15874" t="s">
        <v>214</v>
      </c>
      <c r="G15874" t="s">
        <v>215</v>
      </c>
      <c r="H15874">
        <v>3</v>
      </c>
      <c r="I15874">
        <v>2016</v>
      </c>
      <c r="J15874">
        <v>1</v>
      </c>
      <c r="L15874">
        <v>23081294</v>
      </c>
      <c r="M15874">
        <v>3.2</v>
      </c>
      <c r="P15874" s="29">
        <f t="shared" si="601"/>
        <v>0.3666666666666667</v>
      </c>
    </row>
    <row r="15875" spans="1:16" hidden="1" x14ac:dyDescent="0.25">
      <c r="A15875">
        <v>197895195</v>
      </c>
      <c r="B15875">
        <v>803401</v>
      </c>
      <c r="C15875" t="s">
        <v>318</v>
      </c>
      <c r="D15875">
        <v>2021754</v>
      </c>
      <c r="E15875" t="s">
        <v>216</v>
      </c>
      <c r="F15875" t="s">
        <v>214</v>
      </c>
      <c r="G15875" t="s">
        <v>215</v>
      </c>
      <c r="H15875">
        <v>2</v>
      </c>
      <c r="I15875">
        <v>2016</v>
      </c>
      <c r="J15875">
        <v>1</v>
      </c>
      <c r="L15875">
        <v>23081096</v>
      </c>
      <c r="M15875">
        <v>5.0999999999999996</v>
      </c>
      <c r="P15875" s="29">
        <f t="shared" si="601"/>
        <v>0.68333333333333324</v>
      </c>
    </row>
    <row r="15876" spans="1:16" hidden="1" x14ac:dyDescent="0.25">
      <c r="A15876">
        <v>197895195</v>
      </c>
      <c r="B15876">
        <v>803401</v>
      </c>
      <c r="C15876" t="s">
        <v>318</v>
      </c>
      <c r="D15876">
        <v>2005102</v>
      </c>
      <c r="E15876" t="s">
        <v>218</v>
      </c>
      <c r="F15876" t="s">
        <v>214</v>
      </c>
      <c r="G15876" t="s">
        <v>215</v>
      </c>
      <c r="H15876">
        <v>2</v>
      </c>
      <c r="I15876">
        <v>2016</v>
      </c>
      <c r="J15876">
        <v>1</v>
      </c>
      <c r="L15876">
        <v>23081383</v>
      </c>
      <c r="M15876">
        <v>5.4</v>
      </c>
      <c r="P15876" s="29">
        <f t="shared" si="601"/>
        <v>0.73333333333333339</v>
      </c>
    </row>
    <row r="15877" spans="1:16" hidden="1" x14ac:dyDescent="0.25">
      <c r="A15877">
        <v>197895195</v>
      </c>
      <c r="B15877">
        <v>803401</v>
      </c>
      <c r="C15877" t="s">
        <v>318</v>
      </c>
      <c r="D15877">
        <v>2005099</v>
      </c>
      <c r="E15877" t="s">
        <v>217</v>
      </c>
      <c r="F15877" t="s">
        <v>214</v>
      </c>
      <c r="G15877" t="s">
        <v>215</v>
      </c>
      <c r="H15877">
        <v>2</v>
      </c>
      <c r="I15877">
        <v>2016</v>
      </c>
      <c r="J15877">
        <v>1</v>
      </c>
      <c r="L15877">
        <v>23081376</v>
      </c>
      <c r="M15877">
        <v>5.6</v>
      </c>
      <c r="P15877" s="29">
        <f t="shared" si="601"/>
        <v>0.76666666666666661</v>
      </c>
    </row>
    <row r="15878" spans="1:16" hidden="1" x14ac:dyDescent="0.25">
      <c r="A15878">
        <v>197895195</v>
      </c>
      <c r="B15878">
        <v>803401</v>
      </c>
      <c r="C15878" t="s">
        <v>318</v>
      </c>
      <c r="D15878">
        <v>2021600</v>
      </c>
      <c r="E15878" t="s">
        <v>219</v>
      </c>
      <c r="F15878" t="s">
        <v>214</v>
      </c>
      <c r="G15878" t="s">
        <v>215</v>
      </c>
      <c r="H15878">
        <v>2</v>
      </c>
      <c r="I15878">
        <v>2016</v>
      </c>
      <c r="J15878">
        <v>1</v>
      </c>
      <c r="L15878">
        <v>23081081</v>
      </c>
      <c r="M15878">
        <v>5</v>
      </c>
      <c r="P15878" s="29">
        <f t="shared" si="601"/>
        <v>0.66666666666666663</v>
      </c>
    </row>
    <row r="15879" spans="1:16" hidden="1" x14ac:dyDescent="0.25">
      <c r="A15879">
        <v>197895195</v>
      </c>
      <c r="B15879">
        <v>803401</v>
      </c>
      <c r="C15879" t="s">
        <v>318</v>
      </c>
      <c r="D15879">
        <v>2004098</v>
      </c>
      <c r="E15879" t="s">
        <v>213</v>
      </c>
      <c r="F15879" t="s">
        <v>214</v>
      </c>
      <c r="G15879" t="s">
        <v>215</v>
      </c>
      <c r="H15879">
        <v>2</v>
      </c>
      <c r="I15879">
        <v>2016</v>
      </c>
      <c r="J15879">
        <v>1</v>
      </c>
      <c r="L15879">
        <v>23081501</v>
      </c>
      <c r="M15879">
        <v>5.7</v>
      </c>
      <c r="P15879" s="29">
        <f t="shared" si="601"/>
        <v>0.78333333333333333</v>
      </c>
    </row>
    <row r="15880" spans="1:16" hidden="1" x14ac:dyDescent="0.25">
      <c r="A15880">
        <v>197895195</v>
      </c>
      <c r="B15880">
        <v>803401</v>
      </c>
      <c r="C15880" t="s">
        <v>318</v>
      </c>
      <c r="D15880">
        <v>2004112</v>
      </c>
      <c r="E15880" t="s">
        <v>244</v>
      </c>
      <c r="F15880" t="s">
        <v>214</v>
      </c>
      <c r="G15880" t="s">
        <v>215</v>
      </c>
      <c r="H15880">
        <v>2</v>
      </c>
      <c r="I15880">
        <v>2016</v>
      </c>
      <c r="J15880">
        <v>2</v>
      </c>
      <c r="L15880">
        <v>23085514</v>
      </c>
      <c r="M15880">
        <v>6.1</v>
      </c>
      <c r="P15880" s="29">
        <f t="shared" si="601"/>
        <v>0.85</v>
      </c>
    </row>
    <row r="15881" spans="1:16" hidden="1" x14ac:dyDescent="0.25">
      <c r="A15881">
        <v>197895195</v>
      </c>
      <c r="B15881">
        <v>803401</v>
      </c>
      <c r="C15881" t="s">
        <v>318</v>
      </c>
      <c r="D15881">
        <v>2021580</v>
      </c>
      <c r="E15881" t="s">
        <v>241</v>
      </c>
      <c r="F15881" t="s">
        <v>214</v>
      </c>
      <c r="G15881" t="s">
        <v>215</v>
      </c>
      <c r="H15881">
        <v>3</v>
      </c>
      <c r="I15881">
        <v>2016</v>
      </c>
      <c r="J15881">
        <v>2</v>
      </c>
      <c r="L15881">
        <v>23086825</v>
      </c>
      <c r="M15881">
        <v>3.5</v>
      </c>
      <c r="P15881" s="29">
        <f t="shared" si="601"/>
        <v>0.41666666666666669</v>
      </c>
    </row>
    <row r="15882" spans="1:16" hidden="1" x14ac:dyDescent="0.25">
      <c r="A15882">
        <v>197895195</v>
      </c>
      <c r="B15882">
        <v>803401</v>
      </c>
      <c r="C15882" t="s">
        <v>318</v>
      </c>
      <c r="D15882">
        <v>2021602</v>
      </c>
      <c r="E15882" t="s">
        <v>242</v>
      </c>
      <c r="F15882" t="s">
        <v>214</v>
      </c>
      <c r="G15882" t="s">
        <v>215</v>
      </c>
      <c r="H15882">
        <v>3</v>
      </c>
      <c r="I15882">
        <v>2016</v>
      </c>
      <c r="J15882">
        <v>2</v>
      </c>
      <c r="L15882">
        <v>23086745</v>
      </c>
      <c r="M15882">
        <v>3.1</v>
      </c>
      <c r="P15882" s="29">
        <f t="shared" ref="P15882:P15945" si="602">IF(AND(ISNUMBER(M15882),H15882&lt;&gt;4),(M15882-1)/6,IF(H15882=4,"DRP",IF(AND(H15882=3,M15882="NA"),"BAD",IF(AND(H15882=2),"CVL",IF(AND(H15882=1,ISBLANK(M15882)),"NULL","UNK")))))</f>
        <v>0.35000000000000003</v>
      </c>
    </row>
    <row r="15883" spans="1:16" hidden="1" x14ac:dyDescent="0.25">
      <c r="A15883">
        <v>197895195</v>
      </c>
      <c r="B15883">
        <v>803401</v>
      </c>
      <c r="C15883" t="s">
        <v>318</v>
      </c>
      <c r="D15883">
        <v>2021756</v>
      </c>
      <c r="E15883" t="s">
        <v>253</v>
      </c>
      <c r="F15883" t="s">
        <v>214</v>
      </c>
      <c r="G15883" t="s">
        <v>215</v>
      </c>
      <c r="H15883">
        <v>3</v>
      </c>
      <c r="I15883">
        <v>2016</v>
      </c>
      <c r="J15883">
        <v>2</v>
      </c>
      <c r="L15883">
        <v>23086836</v>
      </c>
      <c r="M15883">
        <v>3.7</v>
      </c>
      <c r="P15883" s="29">
        <f t="shared" si="602"/>
        <v>0.45</v>
      </c>
    </row>
    <row r="15884" spans="1:16" hidden="1" x14ac:dyDescent="0.25">
      <c r="A15884">
        <v>197895195</v>
      </c>
      <c r="B15884">
        <v>803401</v>
      </c>
      <c r="C15884" t="s">
        <v>318</v>
      </c>
      <c r="D15884">
        <v>2005117</v>
      </c>
      <c r="E15884" t="s">
        <v>220</v>
      </c>
      <c r="F15884" t="s">
        <v>214</v>
      </c>
      <c r="G15884" t="s">
        <v>215</v>
      </c>
      <c r="H15884">
        <v>2</v>
      </c>
      <c r="I15884">
        <v>2016</v>
      </c>
      <c r="J15884">
        <v>2</v>
      </c>
      <c r="L15884">
        <v>23084479</v>
      </c>
      <c r="M15884">
        <v>4.8</v>
      </c>
      <c r="P15884" s="29">
        <f t="shared" si="602"/>
        <v>0.6333333333333333</v>
      </c>
    </row>
    <row r="15885" spans="1:16" hidden="1" x14ac:dyDescent="0.25">
      <c r="A15885">
        <v>197895195</v>
      </c>
      <c r="B15885">
        <v>803401</v>
      </c>
      <c r="C15885" t="s">
        <v>318</v>
      </c>
      <c r="D15885">
        <v>2021763</v>
      </c>
      <c r="E15885" t="s">
        <v>298</v>
      </c>
      <c r="F15885" t="s">
        <v>214</v>
      </c>
      <c r="G15885" t="s">
        <v>215</v>
      </c>
      <c r="H15885">
        <v>3</v>
      </c>
      <c r="I15885">
        <v>2016</v>
      </c>
      <c r="J15885">
        <v>2</v>
      </c>
      <c r="L15885">
        <v>23086846</v>
      </c>
      <c r="M15885">
        <v>3.2</v>
      </c>
      <c r="P15885" s="29">
        <f t="shared" si="602"/>
        <v>0.3666666666666667</v>
      </c>
    </row>
    <row r="15886" spans="1:16" hidden="1" x14ac:dyDescent="0.25">
      <c r="A15886">
        <v>197895195</v>
      </c>
      <c r="B15886">
        <v>803401</v>
      </c>
      <c r="C15886" t="s">
        <v>318</v>
      </c>
      <c r="D15886">
        <v>2005118</v>
      </c>
      <c r="E15886" t="s">
        <v>223</v>
      </c>
      <c r="F15886" t="s">
        <v>214</v>
      </c>
      <c r="G15886" t="s">
        <v>215</v>
      </c>
      <c r="H15886">
        <v>3</v>
      </c>
      <c r="I15886">
        <v>2016</v>
      </c>
      <c r="J15886">
        <v>2</v>
      </c>
      <c r="L15886">
        <v>23086742</v>
      </c>
      <c r="M15886">
        <v>3.7</v>
      </c>
      <c r="P15886" s="29">
        <f t="shared" si="602"/>
        <v>0.45</v>
      </c>
    </row>
    <row r="15887" spans="1:16" hidden="1" x14ac:dyDescent="0.25">
      <c r="A15887">
        <v>197895195</v>
      </c>
      <c r="B15887">
        <v>803401</v>
      </c>
      <c r="C15887" t="s">
        <v>318</v>
      </c>
      <c r="D15887">
        <v>2004116</v>
      </c>
      <c r="E15887" t="s">
        <v>229</v>
      </c>
      <c r="F15887" t="s">
        <v>214</v>
      </c>
      <c r="G15887" t="s">
        <v>215</v>
      </c>
      <c r="H15887">
        <v>2</v>
      </c>
      <c r="I15887">
        <v>2017</v>
      </c>
      <c r="J15887">
        <v>1</v>
      </c>
      <c r="L15887">
        <v>23092375</v>
      </c>
      <c r="M15887">
        <v>5.3</v>
      </c>
      <c r="P15887" s="29">
        <f t="shared" si="602"/>
        <v>0.71666666666666667</v>
      </c>
    </row>
    <row r="15888" spans="1:16" hidden="1" x14ac:dyDescent="0.25">
      <c r="A15888">
        <v>197895195</v>
      </c>
      <c r="B15888">
        <v>803401</v>
      </c>
      <c r="C15888" t="s">
        <v>318</v>
      </c>
      <c r="D15888">
        <v>2004099</v>
      </c>
      <c r="E15888" t="s">
        <v>245</v>
      </c>
      <c r="F15888" t="s">
        <v>214</v>
      </c>
      <c r="G15888" t="s">
        <v>215</v>
      </c>
      <c r="H15888">
        <v>2</v>
      </c>
      <c r="I15888">
        <v>2017</v>
      </c>
      <c r="J15888">
        <v>1</v>
      </c>
      <c r="L15888">
        <v>23092377</v>
      </c>
      <c r="M15888">
        <v>4</v>
      </c>
      <c r="P15888" s="29">
        <f t="shared" si="602"/>
        <v>0.5</v>
      </c>
    </row>
    <row r="15889" spans="1:16" hidden="1" x14ac:dyDescent="0.25">
      <c r="A15889">
        <v>197895195</v>
      </c>
      <c r="B15889">
        <v>803401</v>
      </c>
      <c r="C15889" t="s">
        <v>318</v>
      </c>
      <c r="D15889">
        <v>2005118</v>
      </c>
      <c r="E15889" t="s">
        <v>223</v>
      </c>
      <c r="F15889" t="s">
        <v>214</v>
      </c>
      <c r="G15889" t="s">
        <v>215</v>
      </c>
      <c r="H15889">
        <v>2</v>
      </c>
      <c r="I15889">
        <v>2017</v>
      </c>
      <c r="J15889">
        <v>1</v>
      </c>
      <c r="L15889">
        <v>23094577</v>
      </c>
      <c r="M15889">
        <v>4.3</v>
      </c>
      <c r="P15889" s="29">
        <f t="shared" si="602"/>
        <v>0.54999999999999993</v>
      </c>
    </row>
    <row r="15890" spans="1:16" hidden="1" x14ac:dyDescent="0.25">
      <c r="A15890">
        <v>197895195</v>
      </c>
      <c r="B15890">
        <v>803401</v>
      </c>
      <c r="C15890" t="s">
        <v>318</v>
      </c>
      <c r="D15890">
        <v>2021580</v>
      </c>
      <c r="E15890" t="s">
        <v>241</v>
      </c>
      <c r="F15890" t="s">
        <v>214</v>
      </c>
      <c r="G15890" t="s">
        <v>215</v>
      </c>
      <c r="H15890">
        <v>2</v>
      </c>
      <c r="I15890">
        <v>2017</v>
      </c>
      <c r="J15890">
        <v>1</v>
      </c>
      <c r="L15890">
        <v>23092926</v>
      </c>
      <c r="M15890">
        <v>4.0999999999999996</v>
      </c>
      <c r="P15890" s="29">
        <f t="shared" si="602"/>
        <v>0.51666666666666661</v>
      </c>
    </row>
    <row r="15891" spans="1:16" hidden="1" x14ac:dyDescent="0.25">
      <c r="A15891">
        <v>197895195</v>
      </c>
      <c r="B15891">
        <v>803401</v>
      </c>
      <c r="C15891" t="s">
        <v>318</v>
      </c>
      <c r="D15891">
        <v>2021602</v>
      </c>
      <c r="E15891" t="s">
        <v>242</v>
      </c>
      <c r="F15891" t="s">
        <v>214</v>
      </c>
      <c r="G15891" t="s">
        <v>215</v>
      </c>
      <c r="H15891">
        <v>2</v>
      </c>
      <c r="I15891">
        <v>2017</v>
      </c>
      <c r="J15891">
        <v>1</v>
      </c>
      <c r="L15891">
        <v>23095499</v>
      </c>
      <c r="M15891">
        <v>4</v>
      </c>
      <c r="P15891" s="29">
        <f t="shared" si="602"/>
        <v>0.5</v>
      </c>
    </row>
    <row r="15892" spans="1:16" hidden="1" x14ac:dyDescent="0.25">
      <c r="A15892">
        <v>197895195</v>
      </c>
      <c r="B15892">
        <v>803401</v>
      </c>
      <c r="C15892" t="s">
        <v>318</v>
      </c>
      <c r="D15892">
        <v>2021763</v>
      </c>
      <c r="E15892" t="s">
        <v>298</v>
      </c>
      <c r="F15892" t="s">
        <v>214</v>
      </c>
      <c r="G15892" t="s">
        <v>215</v>
      </c>
      <c r="H15892">
        <v>2</v>
      </c>
      <c r="I15892">
        <v>2017</v>
      </c>
      <c r="J15892">
        <v>1</v>
      </c>
      <c r="L15892">
        <v>23091987</v>
      </c>
      <c r="M15892">
        <v>5</v>
      </c>
      <c r="P15892" s="29">
        <f t="shared" si="602"/>
        <v>0.66666666666666663</v>
      </c>
    </row>
    <row r="15893" spans="1:16" hidden="1" x14ac:dyDescent="0.25">
      <c r="A15893">
        <v>197895195</v>
      </c>
      <c r="B15893">
        <v>803401</v>
      </c>
      <c r="C15893" t="s">
        <v>318</v>
      </c>
      <c r="D15893">
        <v>2021756</v>
      </c>
      <c r="E15893" t="s">
        <v>253</v>
      </c>
      <c r="F15893" t="s">
        <v>214</v>
      </c>
      <c r="G15893" t="s">
        <v>215</v>
      </c>
      <c r="H15893">
        <v>2</v>
      </c>
      <c r="I15893">
        <v>2017</v>
      </c>
      <c r="J15893">
        <v>1</v>
      </c>
      <c r="L15893">
        <v>23093908</v>
      </c>
      <c r="M15893">
        <v>4.2</v>
      </c>
      <c r="P15893" s="29">
        <f t="shared" si="602"/>
        <v>0.53333333333333333</v>
      </c>
    </row>
    <row r="15894" spans="1:16" hidden="1" x14ac:dyDescent="0.25">
      <c r="A15894">
        <v>197895195</v>
      </c>
      <c r="B15894">
        <v>803401</v>
      </c>
      <c r="C15894" t="s">
        <v>318</v>
      </c>
      <c r="D15894">
        <v>2005131</v>
      </c>
      <c r="E15894" t="s">
        <v>228</v>
      </c>
      <c r="F15894" t="s">
        <v>214</v>
      </c>
      <c r="G15894" t="s">
        <v>215</v>
      </c>
      <c r="H15894">
        <v>2</v>
      </c>
      <c r="I15894">
        <v>2017</v>
      </c>
      <c r="J15894">
        <v>2</v>
      </c>
      <c r="L15894">
        <v>23097528</v>
      </c>
      <c r="M15894">
        <v>4.5</v>
      </c>
      <c r="P15894" s="29">
        <f t="shared" si="602"/>
        <v>0.58333333333333337</v>
      </c>
    </row>
    <row r="15895" spans="1:16" hidden="1" x14ac:dyDescent="0.25">
      <c r="A15895">
        <v>197895195</v>
      </c>
      <c r="B15895">
        <v>803401</v>
      </c>
      <c r="C15895" t="s">
        <v>318</v>
      </c>
      <c r="D15895">
        <v>2021874</v>
      </c>
      <c r="E15895" t="s">
        <v>226</v>
      </c>
      <c r="F15895" t="s">
        <v>214</v>
      </c>
      <c r="G15895" t="s">
        <v>215</v>
      </c>
      <c r="H15895">
        <v>2</v>
      </c>
      <c r="I15895">
        <v>2017</v>
      </c>
      <c r="J15895">
        <v>2</v>
      </c>
      <c r="L15895">
        <v>23101602</v>
      </c>
      <c r="M15895">
        <v>5.0999999999999996</v>
      </c>
      <c r="P15895" s="29">
        <f t="shared" si="602"/>
        <v>0.68333333333333324</v>
      </c>
    </row>
    <row r="15896" spans="1:16" hidden="1" x14ac:dyDescent="0.25">
      <c r="A15896">
        <v>197895195</v>
      </c>
      <c r="B15896">
        <v>803401</v>
      </c>
      <c r="C15896" t="s">
        <v>318</v>
      </c>
      <c r="D15896">
        <v>2005120</v>
      </c>
      <c r="E15896" t="s">
        <v>293</v>
      </c>
      <c r="F15896" t="s">
        <v>214</v>
      </c>
      <c r="G15896" t="s">
        <v>215</v>
      </c>
      <c r="H15896">
        <v>2</v>
      </c>
      <c r="I15896">
        <v>2017</v>
      </c>
      <c r="J15896">
        <v>2</v>
      </c>
      <c r="L15896">
        <v>23097530</v>
      </c>
      <c r="M15896">
        <v>4.3</v>
      </c>
      <c r="P15896" s="29">
        <f t="shared" si="602"/>
        <v>0.54999999999999993</v>
      </c>
    </row>
    <row r="15897" spans="1:16" hidden="1" x14ac:dyDescent="0.25">
      <c r="A15897">
        <v>197895195</v>
      </c>
      <c r="B15897">
        <v>803401</v>
      </c>
      <c r="C15897" t="s">
        <v>318</v>
      </c>
      <c r="D15897">
        <v>2021781</v>
      </c>
      <c r="E15897" t="s">
        <v>235</v>
      </c>
      <c r="F15897" t="s">
        <v>214</v>
      </c>
      <c r="G15897" t="s">
        <v>215</v>
      </c>
      <c r="H15897">
        <v>2</v>
      </c>
      <c r="I15897">
        <v>2017</v>
      </c>
      <c r="J15897">
        <v>2</v>
      </c>
      <c r="L15897">
        <v>23101189</v>
      </c>
      <c r="M15897">
        <v>5</v>
      </c>
      <c r="P15897" s="29">
        <f t="shared" si="602"/>
        <v>0.66666666666666663</v>
      </c>
    </row>
    <row r="15898" spans="1:16" hidden="1" x14ac:dyDescent="0.25">
      <c r="A15898">
        <v>197895195</v>
      </c>
      <c r="B15898">
        <v>803401</v>
      </c>
      <c r="C15898" t="s">
        <v>318</v>
      </c>
      <c r="D15898">
        <v>2021638</v>
      </c>
      <c r="E15898" t="s">
        <v>250</v>
      </c>
      <c r="F15898" t="s">
        <v>214</v>
      </c>
      <c r="G15898" t="s">
        <v>215</v>
      </c>
      <c r="H15898">
        <v>3</v>
      </c>
      <c r="I15898">
        <v>2017</v>
      </c>
      <c r="J15898">
        <v>2</v>
      </c>
      <c r="L15898">
        <v>23101182</v>
      </c>
      <c r="M15898">
        <v>3.7</v>
      </c>
      <c r="P15898" s="29">
        <f t="shared" si="602"/>
        <v>0.45</v>
      </c>
    </row>
    <row r="15899" spans="1:16" hidden="1" x14ac:dyDescent="0.25">
      <c r="A15899">
        <v>197895195</v>
      </c>
      <c r="B15899">
        <v>803401</v>
      </c>
      <c r="C15899" t="s">
        <v>318</v>
      </c>
      <c r="D15899">
        <v>2021596</v>
      </c>
      <c r="E15899" t="s">
        <v>294</v>
      </c>
      <c r="F15899" t="s">
        <v>214</v>
      </c>
      <c r="G15899" t="s">
        <v>215</v>
      </c>
      <c r="H15899">
        <v>3</v>
      </c>
      <c r="I15899">
        <v>2017</v>
      </c>
      <c r="J15899">
        <v>2</v>
      </c>
      <c r="L15899">
        <v>23101186</v>
      </c>
      <c r="M15899" t="s">
        <v>221</v>
      </c>
      <c r="P15899" s="29" t="str">
        <f t="shared" si="602"/>
        <v>BAD</v>
      </c>
    </row>
    <row r="15900" spans="1:16" hidden="1" x14ac:dyDescent="0.25">
      <c r="A15900">
        <v>197895195</v>
      </c>
      <c r="B15900">
        <v>803401</v>
      </c>
      <c r="C15900" t="s">
        <v>318</v>
      </c>
      <c r="D15900">
        <v>2021638</v>
      </c>
      <c r="E15900" t="s">
        <v>250</v>
      </c>
      <c r="F15900" t="s">
        <v>214</v>
      </c>
      <c r="G15900" t="s">
        <v>215</v>
      </c>
      <c r="H15900">
        <v>2</v>
      </c>
      <c r="I15900">
        <v>2018</v>
      </c>
      <c r="J15900">
        <v>1</v>
      </c>
      <c r="L15900">
        <v>23108054</v>
      </c>
      <c r="M15900">
        <v>6</v>
      </c>
      <c r="P15900" s="29">
        <f t="shared" si="602"/>
        <v>0.83333333333333337</v>
      </c>
    </row>
    <row r="15901" spans="1:16" hidden="1" x14ac:dyDescent="0.25">
      <c r="A15901">
        <v>197895195</v>
      </c>
      <c r="B15901">
        <v>803401</v>
      </c>
      <c r="C15901" t="s">
        <v>318</v>
      </c>
      <c r="D15901">
        <v>2021596</v>
      </c>
      <c r="E15901" t="s">
        <v>294</v>
      </c>
      <c r="F15901" t="s">
        <v>214</v>
      </c>
      <c r="G15901" t="s">
        <v>215</v>
      </c>
      <c r="H15901">
        <v>2</v>
      </c>
      <c r="I15901">
        <v>2018</v>
      </c>
      <c r="J15901">
        <v>1</v>
      </c>
      <c r="L15901">
        <v>23108100</v>
      </c>
      <c r="M15901">
        <v>4.2</v>
      </c>
      <c r="P15901" s="29">
        <f t="shared" si="602"/>
        <v>0.53333333333333333</v>
      </c>
    </row>
    <row r="15902" spans="1:16" hidden="1" x14ac:dyDescent="0.25">
      <c r="A15902">
        <v>197895195</v>
      </c>
      <c r="B15902">
        <v>803401</v>
      </c>
      <c r="C15902" t="s">
        <v>318</v>
      </c>
      <c r="D15902">
        <v>2021993</v>
      </c>
      <c r="E15902" t="s">
        <v>256</v>
      </c>
      <c r="F15902" t="s">
        <v>214</v>
      </c>
      <c r="G15902" t="s">
        <v>215</v>
      </c>
      <c r="H15902">
        <v>2</v>
      </c>
      <c r="I15902">
        <v>2018</v>
      </c>
      <c r="J15902">
        <v>1</v>
      </c>
      <c r="L15902">
        <v>23107716</v>
      </c>
      <c r="M15902">
        <v>4</v>
      </c>
      <c r="P15902" s="29">
        <f t="shared" si="602"/>
        <v>0.5</v>
      </c>
    </row>
    <row r="15903" spans="1:16" hidden="1" x14ac:dyDescent="0.25">
      <c r="A15903">
        <v>197895195</v>
      </c>
      <c r="B15903">
        <v>803401</v>
      </c>
      <c r="C15903" t="s">
        <v>318</v>
      </c>
      <c r="D15903">
        <v>2021591</v>
      </c>
      <c r="E15903" t="s">
        <v>240</v>
      </c>
      <c r="F15903" t="s">
        <v>214</v>
      </c>
      <c r="G15903" t="s">
        <v>215</v>
      </c>
      <c r="H15903">
        <v>2</v>
      </c>
      <c r="I15903">
        <v>2018</v>
      </c>
      <c r="J15903">
        <v>1</v>
      </c>
      <c r="L15903">
        <v>23107750</v>
      </c>
      <c r="M15903">
        <v>5.4</v>
      </c>
      <c r="P15903" s="29">
        <f t="shared" si="602"/>
        <v>0.73333333333333339</v>
      </c>
    </row>
    <row r="15904" spans="1:16" hidden="1" x14ac:dyDescent="0.25">
      <c r="A15904">
        <v>197895195</v>
      </c>
      <c r="B15904">
        <v>803401</v>
      </c>
      <c r="C15904" t="s">
        <v>318</v>
      </c>
      <c r="D15904">
        <v>2021750</v>
      </c>
      <c r="E15904" t="s">
        <v>296</v>
      </c>
      <c r="F15904" t="s">
        <v>214</v>
      </c>
      <c r="G15904" t="s">
        <v>215</v>
      </c>
      <c r="H15904">
        <v>2</v>
      </c>
      <c r="I15904">
        <v>2018</v>
      </c>
      <c r="J15904">
        <v>1</v>
      </c>
      <c r="L15904">
        <v>23107714</v>
      </c>
      <c r="M15904">
        <v>4</v>
      </c>
      <c r="P15904" s="29">
        <f t="shared" si="602"/>
        <v>0.5</v>
      </c>
    </row>
    <row r="15905" spans="1:16" hidden="1" x14ac:dyDescent="0.25">
      <c r="A15905">
        <v>197895195</v>
      </c>
      <c r="B15905">
        <v>803401</v>
      </c>
      <c r="C15905" t="s">
        <v>318</v>
      </c>
      <c r="D15905">
        <v>2019271</v>
      </c>
      <c r="E15905" t="s">
        <v>236</v>
      </c>
      <c r="F15905" t="s">
        <v>214</v>
      </c>
      <c r="G15905" t="s">
        <v>215</v>
      </c>
      <c r="H15905">
        <v>2</v>
      </c>
      <c r="I15905">
        <v>2018</v>
      </c>
      <c r="J15905">
        <v>1</v>
      </c>
      <c r="L15905">
        <v>23106549</v>
      </c>
      <c r="M15905">
        <v>5</v>
      </c>
      <c r="P15905" s="29">
        <f t="shared" si="602"/>
        <v>0.66666666666666663</v>
      </c>
    </row>
    <row r="15906" spans="1:16" hidden="1" x14ac:dyDescent="0.25">
      <c r="A15906">
        <v>197895195</v>
      </c>
      <c r="B15906">
        <v>803401</v>
      </c>
      <c r="C15906" t="s">
        <v>318</v>
      </c>
      <c r="D15906">
        <v>2021787</v>
      </c>
      <c r="E15906" t="s">
        <v>292</v>
      </c>
      <c r="F15906" t="s">
        <v>214</v>
      </c>
      <c r="G15906" t="s">
        <v>215</v>
      </c>
      <c r="H15906">
        <v>2</v>
      </c>
      <c r="I15906">
        <v>2018</v>
      </c>
      <c r="J15906">
        <v>2</v>
      </c>
      <c r="L15906">
        <v>23115872</v>
      </c>
      <c r="M15906">
        <v>4.0999999999999996</v>
      </c>
      <c r="P15906" s="29">
        <f t="shared" si="602"/>
        <v>0.51666666666666661</v>
      </c>
    </row>
    <row r="15907" spans="1:16" hidden="1" x14ac:dyDescent="0.25">
      <c r="A15907">
        <v>197895195</v>
      </c>
      <c r="B15907">
        <v>803401</v>
      </c>
      <c r="C15907" t="s">
        <v>318</v>
      </c>
      <c r="D15907">
        <v>2021725</v>
      </c>
      <c r="E15907" t="s">
        <v>257</v>
      </c>
      <c r="F15907" t="s">
        <v>214</v>
      </c>
      <c r="G15907" t="s">
        <v>215</v>
      </c>
      <c r="H15907">
        <v>2</v>
      </c>
      <c r="I15907">
        <v>2018</v>
      </c>
      <c r="J15907">
        <v>2</v>
      </c>
      <c r="L15907">
        <v>23115856</v>
      </c>
      <c r="M15907">
        <v>5.7</v>
      </c>
      <c r="P15907" s="29">
        <f t="shared" si="602"/>
        <v>0.78333333333333333</v>
      </c>
    </row>
    <row r="15908" spans="1:16" hidden="1" x14ac:dyDescent="0.25">
      <c r="A15908">
        <v>197895195</v>
      </c>
      <c r="B15908">
        <v>803401</v>
      </c>
      <c r="C15908" t="s">
        <v>318</v>
      </c>
      <c r="D15908">
        <v>2021744</v>
      </c>
      <c r="E15908" t="s">
        <v>262</v>
      </c>
      <c r="F15908" t="s">
        <v>214</v>
      </c>
      <c r="G15908" t="s">
        <v>215</v>
      </c>
      <c r="H15908">
        <v>2</v>
      </c>
      <c r="I15908">
        <v>2018</v>
      </c>
      <c r="J15908">
        <v>2</v>
      </c>
      <c r="L15908">
        <v>23115906</v>
      </c>
      <c r="M15908">
        <v>4.5</v>
      </c>
      <c r="P15908" s="29">
        <f t="shared" si="602"/>
        <v>0.58333333333333337</v>
      </c>
    </row>
    <row r="15909" spans="1:16" hidden="1" x14ac:dyDescent="0.25">
      <c r="A15909">
        <v>197895195</v>
      </c>
      <c r="B15909">
        <v>803401</v>
      </c>
      <c r="C15909" t="s">
        <v>318</v>
      </c>
      <c r="D15909">
        <v>2021679</v>
      </c>
      <c r="E15909" t="s">
        <v>259</v>
      </c>
      <c r="F15909" t="s">
        <v>214</v>
      </c>
      <c r="G15909" t="s">
        <v>215</v>
      </c>
      <c r="H15909">
        <v>2</v>
      </c>
      <c r="I15909">
        <v>2018</v>
      </c>
      <c r="J15909">
        <v>2</v>
      </c>
      <c r="L15909">
        <v>23116297</v>
      </c>
      <c r="M15909">
        <v>4.3</v>
      </c>
      <c r="P15909" s="29">
        <f t="shared" si="602"/>
        <v>0.54999999999999993</v>
      </c>
    </row>
    <row r="15910" spans="1:16" hidden="1" x14ac:dyDescent="0.25">
      <c r="A15910">
        <v>197895195</v>
      </c>
      <c r="B15910">
        <v>803401</v>
      </c>
      <c r="C15910" t="s">
        <v>318</v>
      </c>
      <c r="D15910">
        <v>2004591</v>
      </c>
      <c r="E15910" t="s">
        <v>271</v>
      </c>
      <c r="F15910" t="s">
        <v>214</v>
      </c>
      <c r="G15910" t="s">
        <v>215</v>
      </c>
      <c r="H15910">
        <v>2</v>
      </c>
      <c r="I15910">
        <v>2018</v>
      </c>
      <c r="J15910">
        <v>2</v>
      </c>
      <c r="L15910">
        <v>23115874</v>
      </c>
      <c r="M15910">
        <v>6</v>
      </c>
      <c r="P15910" s="29">
        <f t="shared" si="602"/>
        <v>0.83333333333333337</v>
      </c>
    </row>
    <row r="15911" spans="1:16" hidden="1" x14ac:dyDescent="0.25">
      <c r="A15911">
        <v>197895195</v>
      </c>
      <c r="B15911">
        <v>803401</v>
      </c>
      <c r="C15911" t="s">
        <v>318</v>
      </c>
      <c r="D15911">
        <v>2021640</v>
      </c>
      <c r="E15911" t="s">
        <v>227</v>
      </c>
      <c r="F15911" t="s">
        <v>214</v>
      </c>
      <c r="G15911" t="s">
        <v>215</v>
      </c>
      <c r="H15911">
        <v>4</v>
      </c>
      <c r="I15911">
        <v>2018</v>
      </c>
      <c r="J15911">
        <v>2</v>
      </c>
      <c r="L15911">
        <v>23116289</v>
      </c>
      <c r="P15911" s="29" t="str">
        <f t="shared" si="602"/>
        <v>DRP</v>
      </c>
    </row>
    <row r="15912" spans="1:16" hidden="1" x14ac:dyDescent="0.25">
      <c r="A15912">
        <v>197895195</v>
      </c>
      <c r="B15912">
        <v>803401</v>
      </c>
      <c r="C15912" t="s">
        <v>318</v>
      </c>
      <c r="D15912">
        <v>2004752</v>
      </c>
      <c r="E15912" t="s">
        <v>290</v>
      </c>
      <c r="F15912" t="s">
        <v>214</v>
      </c>
      <c r="G15912" t="s">
        <v>215</v>
      </c>
      <c r="H15912">
        <v>3</v>
      </c>
      <c r="I15912">
        <v>2018</v>
      </c>
      <c r="J15912">
        <v>2</v>
      </c>
      <c r="L15912">
        <v>23115876</v>
      </c>
      <c r="M15912">
        <v>3.7</v>
      </c>
      <c r="P15912" s="29">
        <f t="shared" si="602"/>
        <v>0.45</v>
      </c>
    </row>
    <row r="15913" spans="1:16" hidden="1" x14ac:dyDescent="0.25">
      <c r="A15913">
        <v>197895195</v>
      </c>
      <c r="B15913">
        <v>803401</v>
      </c>
      <c r="C15913" t="s">
        <v>318</v>
      </c>
      <c r="D15913">
        <v>2021865</v>
      </c>
      <c r="E15913" t="s">
        <v>301</v>
      </c>
      <c r="F15913" t="s">
        <v>214</v>
      </c>
      <c r="G15913" t="s">
        <v>215</v>
      </c>
      <c r="H15913">
        <v>2</v>
      </c>
      <c r="I15913">
        <v>2019</v>
      </c>
      <c r="J15913">
        <v>1</v>
      </c>
      <c r="L15913">
        <v>23119973</v>
      </c>
      <c r="M15913">
        <v>4.9000000000000004</v>
      </c>
      <c r="P15913" s="29">
        <f t="shared" si="602"/>
        <v>0.65</v>
      </c>
    </row>
    <row r="15914" spans="1:16" hidden="1" x14ac:dyDescent="0.25">
      <c r="A15914">
        <v>197895195</v>
      </c>
      <c r="B15914">
        <v>803401</v>
      </c>
      <c r="C15914" t="s">
        <v>318</v>
      </c>
      <c r="D15914">
        <v>2021615</v>
      </c>
      <c r="E15914" t="s">
        <v>255</v>
      </c>
      <c r="F15914" t="s">
        <v>214</v>
      </c>
      <c r="G15914" t="s">
        <v>215</v>
      </c>
      <c r="H15914">
        <v>2</v>
      </c>
      <c r="I15914">
        <v>2019</v>
      </c>
      <c r="J15914">
        <v>1</v>
      </c>
      <c r="L15914">
        <v>23120231</v>
      </c>
      <c r="M15914">
        <v>4.8</v>
      </c>
      <c r="P15914" s="29">
        <f t="shared" si="602"/>
        <v>0.6333333333333333</v>
      </c>
    </row>
    <row r="15915" spans="1:16" hidden="1" x14ac:dyDescent="0.25">
      <c r="A15915">
        <v>197895195</v>
      </c>
      <c r="B15915">
        <v>803401</v>
      </c>
      <c r="C15915" t="s">
        <v>318</v>
      </c>
      <c r="D15915">
        <v>2021640</v>
      </c>
      <c r="E15915" t="s">
        <v>227</v>
      </c>
      <c r="F15915" t="s">
        <v>214</v>
      </c>
      <c r="G15915" t="s">
        <v>215</v>
      </c>
      <c r="H15915">
        <v>3</v>
      </c>
      <c r="I15915">
        <v>2019</v>
      </c>
      <c r="J15915">
        <v>1</v>
      </c>
      <c r="L15915">
        <v>23122091</v>
      </c>
      <c r="M15915">
        <v>3.2</v>
      </c>
      <c r="P15915" s="29">
        <f t="shared" si="602"/>
        <v>0.3666666666666667</v>
      </c>
    </row>
    <row r="15916" spans="1:16" hidden="1" x14ac:dyDescent="0.25">
      <c r="A15916">
        <v>197895195</v>
      </c>
      <c r="B15916">
        <v>803401</v>
      </c>
      <c r="C15916" t="s">
        <v>318</v>
      </c>
      <c r="D15916">
        <v>2004586</v>
      </c>
      <c r="E15916" t="s">
        <v>325</v>
      </c>
      <c r="F15916" t="s">
        <v>214</v>
      </c>
      <c r="G15916" t="s">
        <v>215</v>
      </c>
      <c r="H15916">
        <v>2</v>
      </c>
      <c r="I15916">
        <v>2019</v>
      </c>
      <c r="J15916">
        <v>1</v>
      </c>
      <c r="L15916">
        <v>23120019</v>
      </c>
      <c r="M15916">
        <v>4</v>
      </c>
      <c r="P15916" s="29">
        <f t="shared" si="602"/>
        <v>0.5</v>
      </c>
    </row>
    <row r="15917" spans="1:16" hidden="1" x14ac:dyDescent="0.25">
      <c r="A15917">
        <v>197895195</v>
      </c>
      <c r="B15917">
        <v>803401</v>
      </c>
      <c r="C15917" t="s">
        <v>318</v>
      </c>
      <c r="D15917">
        <v>2004752</v>
      </c>
      <c r="E15917" t="s">
        <v>290</v>
      </c>
      <c r="F15917" t="s">
        <v>214</v>
      </c>
      <c r="G15917" t="s">
        <v>215</v>
      </c>
      <c r="H15917">
        <v>3</v>
      </c>
      <c r="I15917">
        <v>2019</v>
      </c>
      <c r="J15917">
        <v>1</v>
      </c>
      <c r="L15917">
        <v>23123926</v>
      </c>
      <c r="M15917">
        <v>3.7</v>
      </c>
      <c r="P15917" s="29">
        <f t="shared" si="602"/>
        <v>0.45</v>
      </c>
    </row>
    <row r="15918" spans="1:16" hidden="1" x14ac:dyDescent="0.25">
      <c r="A15918">
        <v>197895195</v>
      </c>
      <c r="B15918">
        <v>803401</v>
      </c>
      <c r="C15918" t="s">
        <v>318</v>
      </c>
      <c r="D15918">
        <v>2021723</v>
      </c>
      <c r="E15918" t="s">
        <v>299</v>
      </c>
      <c r="F15918" t="s">
        <v>214</v>
      </c>
      <c r="G15918" t="s">
        <v>215</v>
      </c>
      <c r="H15918">
        <v>2</v>
      </c>
      <c r="I15918">
        <v>2019</v>
      </c>
      <c r="J15918">
        <v>1</v>
      </c>
      <c r="L15918">
        <v>23120226</v>
      </c>
      <c r="M15918">
        <v>4.9000000000000004</v>
      </c>
      <c r="P15918" s="29">
        <f t="shared" si="602"/>
        <v>0.65</v>
      </c>
    </row>
    <row r="15919" spans="1:16" hidden="1" x14ac:dyDescent="0.25">
      <c r="A15919">
        <v>197895195</v>
      </c>
      <c r="B15919">
        <v>803401</v>
      </c>
      <c r="C15919" t="s">
        <v>318</v>
      </c>
      <c r="D15919">
        <v>2024862</v>
      </c>
      <c r="E15919" t="s">
        <v>289</v>
      </c>
      <c r="F15919" t="s">
        <v>214</v>
      </c>
      <c r="G15919" t="s">
        <v>215</v>
      </c>
      <c r="H15919">
        <v>2</v>
      </c>
      <c r="I15919">
        <v>2019</v>
      </c>
      <c r="J15919">
        <v>1</v>
      </c>
      <c r="L15919">
        <v>23119873</v>
      </c>
      <c r="M15919">
        <v>5.9</v>
      </c>
      <c r="P15919" s="29">
        <f t="shared" si="602"/>
        <v>0.81666666666666676</v>
      </c>
    </row>
    <row r="15920" spans="1:16" hidden="1" x14ac:dyDescent="0.25">
      <c r="A15920">
        <v>197895195</v>
      </c>
      <c r="B15920">
        <v>803401</v>
      </c>
      <c r="C15920" t="s">
        <v>318</v>
      </c>
      <c r="D15920">
        <v>2021631</v>
      </c>
      <c r="E15920" t="s">
        <v>302</v>
      </c>
      <c r="F15920" t="s">
        <v>214</v>
      </c>
      <c r="G15920" t="s">
        <v>215</v>
      </c>
      <c r="H15920">
        <v>1</v>
      </c>
      <c r="I15920">
        <v>2019</v>
      </c>
      <c r="J15920">
        <v>2</v>
      </c>
      <c r="L15920">
        <v>23129791</v>
      </c>
      <c r="P15920" s="29" t="str">
        <f t="shared" si="602"/>
        <v>NULL</v>
      </c>
    </row>
    <row r="15921" spans="1:16" hidden="1" x14ac:dyDescent="0.25">
      <c r="A15921">
        <v>197895195</v>
      </c>
      <c r="B15921">
        <v>803401</v>
      </c>
      <c r="C15921" t="s">
        <v>318</v>
      </c>
      <c r="D15921">
        <v>2021671</v>
      </c>
      <c r="E15921" t="s">
        <v>303</v>
      </c>
      <c r="F15921" t="s">
        <v>214</v>
      </c>
      <c r="G15921" t="s">
        <v>215</v>
      </c>
      <c r="H15921">
        <v>1</v>
      </c>
      <c r="I15921">
        <v>2019</v>
      </c>
      <c r="J15921">
        <v>2</v>
      </c>
      <c r="L15921">
        <v>23130535</v>
      </c>
      <c r="P15921" s="29" t="str">
        <f t="shared" si="602"/>
        <v>NULL</v>
      </c>
    </row>
    <row r="15922" spans="1:16" hidden="1" x14ac:dyDescent="0.25">
      <c r="A15922">
        <v>197895195</v>
      </c>
      <c r="B15922">
        <v>803401</v>
      </c>
      <c r="C15922" t="s">
        <v>318</v>
      </c>
      <c r="D15922">
        <v>2019272</v>
      </c>
      <c r="E15922" t="s">
        <v>249</v>
      </c>
      <c r="F15922" t="s">
        <v>214</v>
      </c>
      <c r="G15922" t="s">
        <v>215</v>
      </c>
      <c r="H15922">
        <v>1</v>
      </c>
      <c r="I15922">
        <v>2019</v>
      </c>
      <c r="J15922">
        <v>2</v>
      </c>
      <c r="L15922">
        <v>23129341</v>
      </c>
      <c r="P15922" s="29" t="str">
        <f t="shared" si="602"/>
        <v>NULL</v>
      </c>
    </row>
    <row r="15923" spans="1:16" hidden="1" x14ac:dyDescent="0.25">
      <c r="A15923">
        <v>197895195</v>
      </c>
      <c r="B15923">
        <v>803401</v>
      </c>
      <c r="C15923" t="s">
        <v>318</v>
      </c>
      <c r="D15923">
        <v>2021661</v>
      </c>
      <c r="E15923" t="s">
        <v>305</v>
      </c>
      <c r="F15923" t="s">
        <v>214</v>
      </c>
      <c r="G15923" t="s">
        <v>215</v>
      </c>
      <c r="H15923">
        <v>1</v>
      </c>
      <c r="I15923">
        <v>2019</v>
      </c>
      <c r="J15923">
        <v>2</v>
      </c>
      <c r="L15923">
        <v>23129798</v>
      </c>
      <c r="P15923" s="29" t="str">
        <f t="shared" si="602"/>
        <v>NULL</v>
      </c>
    </row>
    <row r="15924" spans="1:16" hidden="1" x14ac:dyDescent="0.25">
      <c r="A15924">
        <v>197895195</v>
      </c>
      <c r="B15924">
        <v>803401</v>
      </c>
      <c r="C15924" t="s">
        <v>318</v>
      </c>
      <c r="D15924">
        <v>2004587</v>
      </c>
      <c r="E15924" t="s">
        <v>288</v>
      </c>
      <c r="F15924" t="s">
        <v>214</v>
      </c>
      <c r="G15924" t="s">
        <v>215</v>
      </c>
      <c r="H15924">
        <v>1</v>
      </c>
      <c r="I15924">
        <v>2019</v>
      </c>
      <c r="J15924">
        <v>2</v>
      </c>
      <c r="L15924">
        <v>23130324</v>
      </c>
      <c r="P15924" s="29" t="str">
        <f t="shared" si="602"/>
        <v>NULL</v>
      </c>
    </row>
    <row r="15925" spans="1:16" hidden="1" x14ac:dyDescent="0.25">
      <c r="A15925">
        <v>197895195</v>
      </c>
      <c r="B15925">
        <v>803401</v>
      </c>
      <c r="C15925" t="s">
        <v>318</v>
      </c>
      <c r="D15925">
        <v>2021640</v>
      </c>
      <c r="E15925" t="s">
        <v>227</v>
      </c>
      <c r="F15925" t="s">
        <v>214</v>
      </c>
      <c r="G15925" t="s">
        <v>215</v>
      </c>
      <c r="H15925">
        <v>1</v>
      </c>
      <c r="I15925">
        <v>2019</v>
      </c>
      <c r="J15925">
        <v>2</v>
      </c>
      <c r="L15925">
        <v>23127005</v>
      </c>
      <c r="P15925" s="29" t="str">
        <f t="shared" si="602"/>
        <v>NULL</v>
      </c>
    </row>
    <row r="15926" spans="1:16" hidden="1" x14ac:dyDescent="0.25">
      <c r="A15926">
        <v>197895195</v>
      </c>
      <c r="B15926">
        <v>803401</v>
      </c>
      <c r="C15926" t="s">
        <v>318</v>
      </c>
      <c r="D15926">
        <v>2004752</v>
      </c>
      <c r="E15926" t="s">
        <v>290</v>
      </c>
      <c r="F15926" t="s">
        <v>214</v>
      </c>
      <c r="G15926" t="s">
        <v>215</v>
      </c>
      <c r="H15926">
        <v>1</v>
      </c>
      <c r="I15926">
        <v>2019</v>
      </c>
      <c r="J15926">
        <v>2</v>
      </c>
      <c r="L15926">
        <v>23120030</v>
      </c>
      <c r="P15926" s="29" t="str">
        <f t="shared" si="602"/>
        <v>NULL</v>
      </c>
    </row>
    <row r="15927" spans="1:16" hidden="1" x14ac:dyDescent="0.25">
      <c r="A15927">
        <v>197926139</v>
      </c>
      <c r="B15927">
        <v>803407</v>
      </c>
      <c r="C15927" t="s">
        <v>317</v>
      </c>
      <c r="D15927">
        <v>2004098</v>
      </c>
      <c r="E15927" t="s">
        <v>213</v>
      </c>
      <c r="F15927" t="s">
        <v>214</v>
      </c>
      <c r="G15927" t="s">
        <v>215</v>
      </c>
      <c r="H15927">
        <v>2</v>
      </c>
      <c r="I15927">
        <v>2016</v>
      </c>
      <c r="J15927">
        <v>1</v>
      </c>
      <c r="L15927">
        <v>23078139</v>
      </c>
      <c r="M15927">
        <v>4.9000000000000004</v>
      </c>
      <c r="P15927" s="29">
        <f t="shared" si="602"/>
        <v>0.65</v>
      </c>
    </row>
    <row r="15928" spans="1:16" hidden="1" x14ac:dyDescent="0.25">
      <c r="A15928">
        <v>197926139</v>
      </c>
      <c r="B15928">
        <v>803407</v>
      </c>
      <c r="C15928" t="s">
        <v>317</v>
      </c>
      <c r="D15928">
        <v>2021600</v>
      </c>
      <c r="E15928" t="s">
        <v>219</v>
      </c>
      <c r="F15928" t="s">
        <v>214</v>
      </c>
      <c r="G15928" t="s">
        <v>215</v>
      </c>
      <c r="H15928">
        <v>2</v>
      </c>
      <c r="I15928">
        <v>2016</v>
      </c>
      <c r="J15928">
        <v>1</v>
      </c>
      <c r="L15928">
        <v>23081087</v>
      </c>
      <c r="M15928">
        <v>5.2</v>
      </c>
      <c r="P15928" s="29">
        <f t="shared" si="602"/>
        <v>0.70000000000000007</v>
      </c>
    </row>
    <row r="15929" spans="1:16" hidden="1" x14ac:dyDescent="0.25">
      <c r="A15929">
        <v>197926139</v>
      </c>
      <c r="B15929">
        <v>803407</v>
      </c>
      <c r="C15929" t="s">
        <v>317</v>
      </c>
      <c r="D15929">
        <v>2005099</v>
      </c>
      <c r="E15929" t="s">
        <v>217</v>
      </c>
      <c r="F15929" t="s">
        <v>214</v>
      </c>
      <c r="G15929" t="s">
        <v>215</v>
      </c>
      <c r="H15929">
        <v>2</v>
      </c>
      <c r="I15929">
        <v>2016</v>
      </c>
      <c r="J15929">
        <v>1</v>
      </c>
      <c r="L15929">
        <v>23081379</v>
      </c>
      <c r="M15929">
        <v>4.9000000000000004</v>
      </c>
      <c r="P15929" s="29">
        <f t="shared" si="602"/>
        <v>0.65</v>
      </c>
    </row>
    <row r="15930" spans="1:16" hidden="1" x14ac:dyDescent="0.25">
      <c r="A15930">
        <v>197926139</v>
      </c>
      <c r="B15930">
        <v>803407</v>
      </c>
      <c r="C15930" t="s">
        <v>317</v>
      </c>
      <c r="D15930">
        <v>2005102</v>
      </c>
      <c r="E15930" t="s">
        <v>218</v>
      </c>
      <c r="F15930" t="s">
        <v>214</v>
      </c>
      <c r="G15930" t="s">
        <v>215</v>
      </c>
      <c r="H15930">
        <v>2</v>
      </c>
      <c r="I15930">
        <v>2016</v>
      </c>
      <c r="J15930">
        <v>1</v>
      </c>
      <c r="L15930">
        <v>23081364</v>
      </c>
      <c r="M15930">
        <v>4.5</v>
      </c>
      <c r="P15930" s="29">
        <f t="shared" si="602"/>
        <v>0.58333333333333337</v>
      </c>
    </row>
    <row r="15931" spans="1:16" hidden="1" x14ac:dyDescent="0.25">
      <c r="A15931">
        <v>197926139</v>
      </c>
      <c r="B15931">
        <v>803407</v>
      </c>
      <c r="C15931" t="s">
        <v>317</v>
      </c>
      <c r="D15931">
        <v>2021754</v>
      </c>
      <c r="E15931" t="s">
        <v>216</v>
      </c>
      <c r="F15931" t="s">
        <v>214</v>
      </c>
      <c r="G15931" t="s">
        <v>215</v>
      </c>
      <c r="H15931">
        <v>2</v>
      </c>
      <c r="I15931">
        <v>2016</v>
      </c>
      <c r="J15931">
        <v>1</v>
      </c>
      <c r="L15931">
        <v>23081132</v>
      </c>
      <c r="M15931">
        <v>4.2</v>
      </c>
      <c r="P15931" s="29">
        <f t="shared" si="602"/>
        <v>0.53333333333333333</v>
      </c>
    </row>
    <row r="15932" spans="1:16" hidden="1" x14ac:dyDescent="0.25">
      <c r="A15932">
        <v>197926139</v>
      </c>
      <c r="B15932">
        <v>803407</v>
      </c>
      <c r="C15932" t="s">
        <v>317</v>
      </c>
      <c r="D15932">
        <v>2005118</v>
      </c>
      <c r="E15932" t="s">
        <v>223</v>
      </c>
      <c r="F15932" t="s">
        <v>214</v>
      </c>
      <c r="G15932" t="s">
        <v>215</v>
      </c>
      <c r="H15932">
        <v>2</v>
      </c>
      <c r="I15932">
        <v>2016</v>
      </c>
      <c r="J15932">
        <v>1</v>
      </c>
      <c r="L15932">
        <v>23081297</v>
      </c>
      <c r="M15932">
        <v>4</v>
      </c>
      <c r="P15932" s="29">
        <f t="shared" si="602"/>
        <v>0.5</v>
      </c>
    </row>
    <row r="15933" spans="1:16" hidden="1" x14ac:dyDescent="0.25">
      <c r="A15933">
        <v>197926139</v>
      </c>
      <c r="B15933">
        <v>803407</v>
      </c>
      <c r="C15933" t="s">
        <v>317</v>
      </c>
      <c r="D15933">
        <v>2021763</v>
      </c>
      <c r="E15933" t="s">
        <v>298</v>
      </c>
      <c r="F15933" t="s">
        <v>214</v>
      </c>
      <c r="G15933" t="s">
        <v>215</v>
      </c>
      <c r="H15933">
        <v>3</v>
      </c>
      <c r="I15933">
        <v>2016</v>
      </c>
      <c r="J15933">
        <v>2</v>
      </c>
      <c r="L15933">
        <v>23086847</v>
      </c>
      <c r="M15933">
        <v>3.5</v>
      </c>
      <c r="P15933" s="29">
        <f t="shared" si="602"/>
        <v>0.41666666666666669</v>
      </c>
    </row>
    <row r="15934" spans="1:16" hidden="1" x14ac:dyDescent="0.25">
      <c r="A15934">
        <v>197926139</v>
      </c>
      <c r="B15934">
        <v>803407</v>
      </c>
      <c r="C15934" t="s">
        <v>317</v>
      </c>
      <c r="D15934">
        <v>2005117</v>
      </c>
      <c r="E15934" t="s">
        <v>220</v>
      </c>
      <c r="F15934" t="s">
        <v>214</v>
      </c>
      <c r="G15934" t="s">
        <v>215</v>
      </c>
      <c r="H15934">
        <v>2</v>
      </c>
      <c r="I15934">
        <v>2016</v>
      </c>
      <c r="J15934">
        <v>2</v>
      </c>
      <c r="L15934">
        <v>23084477</v>
      </c>
      <c r="M15934">
        <v>4</v>
      </c>
      <c r="P15934" s="29">
        <f t="shared" si="602"/>
        <v>0.5</v>
      </c>
    </row>
    <row r="15935" spans="1:16" hidden="1" x14ac:dyDescent="0.25">
      <c r="A15935">
        <v>197926139</v>
      </c>
      <c r="B15935">
        <v>803407</v>
      </c>
      <c r="C15935" t="s">
        <v>317</v>
      </c>
      <c r="D15935">
        <v>2021756</v>
      </c>
      <c r="E15935" t="s">
        <v>253</v>
      </c>
      <c r="F15935" t="s">
        <v>214</v>
      </c>
      <c r="G15935" t="s">
        <v>215</v>
      </c>
      <c r="H15935">
        <v>3</v>
      </c>
      <c r="I15935">
        <v>2016</v>
      </c>
      <c r="J15935">
        <v>2</v>
      </c>
      <c r="L15935">
        <v>23086836</v>
      </c>
      <c r="M15935">
        <v>3.3</v>
      </c>
      <c r="P15935" s="29">
        <f t="shared" si="602"/>
        <v>0.3833333333333333</v>
      </c>
    </row>
    <row r="15936" spans="1:16" hidden="1" x14ac:dyDescent="0.25">
      <c r="A15936">
        <v>197926139</v>
      </c>
      <c r="B15936">
        <v>803407</v>
      </c>
      <c r="C15936" t="s">
        <v>317</v>
      </c>
      <c r="D15936">
        <v>2021602</v>
      </c>
      <c r="E15936" t="s">
        <v>242</v>
      </c>
      <c r="F15936" t="s">
        <v>214</v>
      </c>
      <c r="G15936" t="s">
        <v>215</v>
      </c>
      <c r="H15936">
        <v>3</v>
      </c>
      <c r="I15936">
        <v>2016</v>
      </c>
      <c r="J15936">
        <v>2</v>
      </c>
      <c r="L15936">
        <v>23086746</v>
      </c>
      <c r="M15936">
        <v>1.7</v>
      </c>
      <c r="P15936" s="29">
        <f t="shared" si="602"/>
        <v>0.11666666666666665</v>
      </c>
    </row>
    <row r="15937" spans="1:16" hidden="1" x14ac:dyDescent="0.25">
      <c r="A15937">
        <v>197926139</v>
      </c>
      <c r="B15937">
        <v>803407</v>
      </c>
      <c r="C15937" t="s">
        <v>317</v>
      </c>
      <c r="D15937">
        <v>2021580</v>
      </c>
      <c r="E15937" t="s">
        <v>241</v>
      </c>
      <c r="F15937" t="s">
        <v>214</v>
      </c>
      <c r="G15937" t="s">
        <v>215</v>
      </c>
      <c r="H15937">
        <v>3</v>
      </c>
      <c r="I15937">
        <v>2016</v>
      </c>
      <c r="J15937">
        <v>2</v>
      </c>
      <c r="L15937">
        <v>23086825</v>
      </c>
      <c r="M15937">
        <v>3</v>
      </c>
      <c r="P15937" s="29">
        <f t="shared" si="602"/>
        <v>0.33333333333333331</v>
      </c>
    </row>
    <row r="15938" spans="1:16" hidden="1" x14ac:dyDescent="0.25">
      <c r="A15938">
        <v>197926139</v>
      </c>
      <c r="B15938">
        <v>803407</v>
      </c>
      <c r="C15938" t="s">
        <v>317</v>
      </c>
      <c r="D15938">
        <v>2004112</v>
      </c>
      <c r="E15938" t="s">
        <v>244</v>
      </c>
      <c r="F15938" t="s">
        <v>214</v>
      </c>
      <c r="G15938" t="s">
        <v>215</v>
      </c>
      <c r="H15938">
        <v>2</v>
      </c>
      <c r="I15938">
        <v>2016</v>
      </c>
      <c r="J15938">
        <v>2</v>
      </c>
      <c r="L15938">
        <v>23085510</v>
      </c>
      <c r="M15938">
        <v>4.9000000000000004</v>
      </c>
      <c r="P15938" s="29">
        <f t="shared" si="602"/>
        <v>0.65</v>
      </c>
    </row>
    <row r="15939" spans="1:16" hidden="1" x14ac:dyDescent="0.25">
      <c r="A15939">
        <v>197926139</v>
      </c>
      <c r="B15939">
        <v>803407</v>
      </c>
      <c r="C15939" t="s">
        <v>317</v>
      </c>
      <c r="D15939">
        <v>2021763</v>
      </c>
      <c r="E15939" t="s">
        <v>298</v>
      </c>
      <c r="F15939" t="s">
        <v>214</v>
      </c>
      <c r="G15939" t="s">
        <v>215</v>
      </c>
      <c r="H15939">
        <v>2</v>
      </c>
      <c r="I15939">
        <v>2017</v>
      </c>
      <c r="J15939">
        <v>1</v>
      </c>
      <c r="L15939">
        <v>23091986</v>
      </c>
      <c r="M15939">
        <v>4.0999999999999996</v>
      </c>
      <c r="P15939" s="29">
        <f t="shared" si="602"/>
        <v>0.51666666666666661</v>
      </c>
    </row>
    <row r="15940" spans="1:16" hidden="1" x14ac:dyDescent="0.25">
      <c r="A15940">
        <v>197926139</v>
      </c>
      <c r="B15940">
        <v>803407</v>
      </c>
      <c r="C15940" t="s">
        <v>317</v>
      </c>
      <c r="D15940">
        <v>2021756</v>
      </c>
      <c r="E15940" t="s">
        <v>253</v>
      </c>
      <c r="F15940" t="s">
        <v>214</v>
      </c>
      <c r="G15940" t="s">
        <v>215</v>
      </c>
      <c r="H15940">
        <v>2</v>
      </c>
      <c r="I15940">
        <v>2017</v>
      </c>
      <c r="J15940">
        <v>1</v>
      </c>
      <c r="L15940">
        <v>23092930</v>
      </c>
      <c r="M15940">
        <v>4.3</v>
      </c>
      <c r="P15940" s="29">
        <f t="shared" si="602"/>
        <v>0.54999999999999993</v>
      </c>
    </row>
    <row r="15941" spans="1:16" hidden="1" x14ac:dyDescent="0.25">
      <c r="A15941">
        <v>197926139</v>
      </c>
      <c r="B15941">
        <v>803407</v>
      </c>
      <c r="C15941" t="s">
        <v>317</v>
      </c>
      <c r="D15941">
        <v>2021602</v>
      </c>
      <c r="E15941" t="s">
        <v>242</v>
      </c>
      <c r="F15941" t="s">
        <v>214</v>
      </c>
      <c r="G15941" t="s">
        <v>215</v>
      </c>
      <c r="H15941">
        <v>3</v>
      </c>
      <c r="I15941">
        <v>2017</v>
      </c>
      <c r="J15941">
        <v>1</v>
      </c>
      <c r="L15941">
        <v>23095499</v>
      </c>
      <c r="M15941">
        <v>2.7</v>
      </c>
      <c r="P15941" s="29">
        <f t="shared" si="602"/>
        <v>0.28333333333333338</v>
      </c>
    </row>
    <row r="15942" spans="1:16" hidden="1" x14ac:dyDescent="0.25">
      <c r="A15942">
        <v>197926139</v>
      </c>
      <c r="B15942">
        <v>803407</v>
      </c>
      <c r="C15942" t="s">
        <v>317</v>
      </c>
      <c r="D15942">
        <v>2021580</v>
      </c>
      <c r="E15942" t="s">
        <v>241</v>
      </c>
      <c r="F15942" t="s">
        <v>214</v>
      </c>
      <c r="G15942" t="s">
        <v>215</v>
      </c>
      <c r="H15942">
        <v>2</v>
      </c>
      <c r="I15942">
        <v>2017</v>
      </c>
      <c r="J15942">
        <v>1</v>
      </c>
      <c r="L15942">
        <v>23093919</v>
      </c>
      <c r="M15942">
        <v>4</v>
      </c>
      <c r="P15942" s="29">
        <f t="shared" si="602"/>
        <v>0.5</v>
      </c>
    </row>
    <row r="15943" spans="1:16" hidden="1" x14ac:dyDescent="0.25">
      <c r="A15943">
        <v>197926139</v>
      </c>
      <c r="B15943">
        <v>803407</v>
      </c>
      <c r="C15943" t="s">
        <v>317</v>
      </c>
      <c r="D15943">
        <v>2021793</v>
      </c>
      <c r="E15943" t="s">
        <v>293</v>
      </c>
      <c r="F15943" t="s">
        <v>214</v>
      </c>
      <c r="G15943" t="s">
        <v>215</v>
      </c>
      <c r="H15943">
        <v>2</v>
      </c>
      <c r="I15943">
        <v>2017</v>
      </c>
      <c r="J15943">
        <v>1</v>
      </c>
      <c r="L15943">
        <v>23091518</v>
      </c>
      <c r="M15943">
        <v>4.5</v>
      </c>
      <c r="P15943" s="29">
        <f t="shared" si="602"/>
        <v>0.58333333333333337</v>
      </c>
    </row>
    <row r="15944" spans="1:16" hidden="1" x14ac:dyDescent="0.25">
      <c r="A15944">
        <v>197926139</v>
      </c>
      <c r="B15944">
        <v>803407</v>
      </c>
      <c r="C15944" t="s">
        <v>317</v>
      </c>
      <c r="D15944">
        <v>2004116</v>
      </c>
      <c r="E15944" t="s">
        <v>229</v>
      </c>
      <c r="F15944" t="s">
        <v>214</v>
      </c>
      <c r="G15944" t="s">
        <v>215</v>
      </c>
      <c r="H15944">
        <v>2</v>
      </c>
      <c r="I15944">
        <v>2017</v>
      </c>
      <c r="J15944">
        <v>1</v>
      </c>
      <c r="L15944">
        <v>23092363</v>
      </c>
      <c r="M15944">
        <v>4.9000000000000004</v>
      </c>
      <c r="P15944" s="29">
        <f t="shared" si="602"/>
        <v>0.65</v>
      </c>
    </row>
    <row r="15945" spans="1:16" hidden="1" x14ac:dyDescent="0.25">
      <c r="A15945">
        <v>197926139</v>
      </c>
      <c r="B15945">
        <v>803407</v>
      </c>
      <c r="C15945" t="s">
        <v>317</v>
      </c>
      <c r="D15945">
        <v>2004099</v>
      </c>
      <c r="E15945" t="s">
        <v>245</v>
      </c>
      <c r="F15945" t="s">
        <v>214</v>
      </c>
      <c r="G15945" t="s">
        <v>215</v>
      </c>
      <c r="H15945">
        <v>2</v>
      </c>
      <c r="I15945">
        <v>2017</v>
      </c>
      <c r="J15945">
        <v>2</v>
      </c>
      <c r="L15945">
        <v>23097867</v>
      </c>
      <c r="M15945">
        <v>4.0999999999999996</v>
      </c>
      <c r="P15945" s="29">
        <f t="shared" si="602"/>
        <v>0.51666666666666661</v>
      </c>
    </row>
    <row r="15946" spans="1:16" hidden="1" x14ac:dyDescent="0.25">
      <c r="A15946">
        <v>197926139</v>
      </c>
      <c r="B15946">
        <v>803407</v>
      </c>
      <c r="C15946" t="s">
        <v>317</v>
      </c>
      <c r="D15946">
        <v>2019271</v>
      </c>
      <c r="E15946" t="s">
        <v>236</v>
      </c>
      <c r="F15946" t="s">
        <v>214</v>
      </c>
      <c r="G15946" t="s">
        <v>215</v>
      </c>
      <c r="H15946">
        <v>2</v>
      </c>
      <c r="I15946">
        <v>2017</v>
      </c>
      <c r="J15946">
        <v>2</v>
      </c>
      <c r="L15946">
        <v>23097908</v>
      </c>
      <c r="M15946">
        <v>5.6</v>
      </c>
      <c r="P15946" s="29">
        <f t="shared" ref="P15946:P16009" si="603">IF(AND(ISNUMBER(M15946),H15946&lt;&gt;4),(M15946-1)/6,IF(H15946=4,"DRP",IF(AND(H15946=3,M15946="NA"),"BAD",IF(AND(H15946=2),"CVL",IF(AND(H15946=1,ISBLANK(M15946)),"NULL","UNK")))))</f>
        <v>0.76666666666666661</v>
      </c>
    </row>
    <row r="15947" spans="1:16" hidden="1" x14ac:dyDescent="0.25">
      <c r="A15947">
        <v>197926139</v>
      </c>
      <c r="B15947">
        <v>803407</v>
      </c>
      <c r="C15947" t="s">
        <v>317</v>
      </c>
      <c r="D15947">
        <v>2005131</v>
      </c>
      <c r="E15947" t="s">
        <v>228</v>
      </c>
      <c r="F15947" t="s">
        <v>214</v>
      </c>
      <c r="G15947" t="s">
        <v>215</v>
      </c>
      <c r="H15947">
        <v>2</v>
      </c>
      <c r="I15947">
        <v>2017</v>
      </c>
      <c r="J15947">
        <v>2</v>
      </c>
      <c r="L15947">
        <v>23097528</v>
      </c>
      <c r="M15947">
        <v>4.9000000000000004</v>
      </c>
      <c r="P15947" s="29">
        <f t="shared" si="603"/>
        <v>0.65</v>
      </c>
    </row>
    <row r="15948" spans="1:16" hidden="1" x14ac:dyDescent="0.25">
      <c r="A15948">
        <v>197926139</v>
      </c>
      <c r="B15948">
        <v>803407</v>
      </c>
      <c r="C15948" t="s">
        <v>317</v>
      </c>
      <c r="D15948">
        <v>2021735</v>
      </c>
      <c r="E15948" t="s">
        <v>252</v>
      </c>
      <c r="F15948" t="s">
        <v>214</v>
      </c>
      <c r="G15948" t="s">
        <v>215</v>
      </c>
      <c r="H15948">
        <v>2</v>
      </c>
      <c r="I15948">
        <v>2017</v>
      </c>
      <c r="J15948">
        <v>2</v>
      </c>
      <c r="L15948">
        <v>23098313</v>
      </c>
      <c r="M15948">
        <v>5.4</v>
      </c>
      <c r="P15948" s="29">
        <f t="shared" si="603"/>
        <v>0.73333333333333339</v>
      </c>
    </row>
    <row r="15949" spans="1:16" hidden="1" x14ac:dyDescent="0.25">
      <c r="A15949">
        <v>197926139</v>
      </c>
      <c r="B15949">
        <v>803407</v>
      </c>
      <c r="C15949" t="s">
        <v>317</v>
      </c>
      <c r="D15949">
        <v>2019154</v>
      </c>
      <c r="E15949" t="s">
        <v>225</v>
      </c>
      <c r="F15949" t="s">
        <v>214</v>
      </c>
      <c r="G15949" t="s">
        <v>215</v>
      </c>
      <c r="H15949">
        <v>2</v>
      </c>
      <c r="I15949">
        <v>2017</v>
      </c>
      <c r="J15949">
        <v>2</v>
      </c>
      <c r="L15949">
        <v>23097717</v>
      </c>
      <c r="M15949">
        <v>5.6</v>
      </c>
      <c r="P15949" s="29">
        <f t="shared" si="603"/>
        <v>0.76666666666666661</v>
      </c>
    </row>
    <row r="15950" spans="1:16" hidden="1" x14ac:dyDescent="0.25">
      <c r="A15950">
        <v>197926139</v>
      </c>
      <c r="B15950">
        <v>803407</v>
      </c>
      <c r="C15950" t="s">
        <v>317</v>
      </c>
      <c r="D15950">
        <v>2021602</v>
      </c>
      <c r="E15950" t="s">
        <v>242</v>
      </c>
      <c r="F15950" t="s">
        <v>214</v>
      </c>
      <c r="G15950" t="s">
        <v>215</v>
      </c>
      <c r="H15950">
        <v>3</v>
      </c>
      <c r="I15950">
        <v>2017</v>
      </c>
      <c r="J15950">
        <v>2</v>
      </c>
      <c r="L15950">
        <v>23101093</v>
      </c>
      <c r="M15950">
        <v>3.5</v>
      </c>
      <c r="P15950" s="29">
        <f t="shared" si="603"/>
        <v>0.41666666666666669</v>
      </c>
    </row>
    <row r="15951" spans="1:16" hidden="1" x14ac:dyDescent="0.25">
      <c r="A15951">
        <v>197926139</v>
      </c>
      <c r="B15951">
        <v>803407</v>
      </c>
      <c r="C15951" t="s">
        <v>317</v>
      </c>
      <c r="D15951">
        <v>2021604</v>
      </c>
      <c r="E15951" t="s">
        <v>330</v>
      </c>
      <c r="F15951" t="s">
        <v>214</v>
      </c>
      <c r="G15951" t="s">
        <v>215</v>
      </c>
      <c r="H15951">
        <v>4</v>
      </c>
      <c r="I15951">
        <v>2018</v>
      </c>
      <c r="J15951">
        <v>1</v>
      </c>
      <c r="L15951">
        <v>23108142</v>
      </c>
      <c r="P15951" s="29" t="str">
        <f t="shared" si="603"/>
        <v>DRP</v>
      </c>
    </row>
    <row r="15952" spans="1:16" hidden="1" x14ac:dyDescent="0.25">
      <c r="A15952">
        <v>197926139</v>
      </c>
      <c r="B15952">
        <v>803407</v>
      </c>
      <c r="C15952" t="s">
        <v>317</v>
      </c>
      <c r="D15952">
        <v>2021602</v>
      </c>
      <c r="E15952" t="s">
        <v>242</v>
      </c>
      <c r="F15952" t="s">
        <v>214</v>
      </c>
      <c r="G15952" t="s">
        <v>215</v>
      </c>
      <c r="H15952">
        <v>2</v>
      </c>
      <c r="I15952">
        <v>2018</v>
      </c>
      <c r="J15952">
        <v>1</v>
      </c>
      <c r="L15952">
        <v>23108070</v>
      </c>
      <c r="M15952">
        <v>5.8</v>
      </c>
      <c r="P15952" s="29">
        <f t="shared" si="603"/>
        <v>0.79999999999999993</v>
      </c>
    </row>
    <row r="15953" spans="1:16" hidden="1" x14ac:dyDescent="0.25">
      <c r="A15953">
        <v>197926139</v>
      </c>
      <c r="B15953">
        <v>803407</v>
      </c>
      <c r="C15953" t="s">
        <v>317</v>
      </c>
      <c r="D15953">
        <v>2019272</v>
      </c>
      <c r="E15953" t="s">
        <v>249</v>
      </c>
      <c r="F15953" t="s">
        <v>214</v>
      </c>
      <c r="G15953" t="s">
        <v>215</v>
      </c>
      <c r="H15953">
        <v>2</v>
      </c>
      <c r="I15953">
        <v>2018</v>
      </c>
      <c r="J15953">
        <v>1</v>
      </c>
      <c r="L15953">
        <v>23104498</v>
      </c>
      <c r="M15953">
        <v>4.4000000000000004</v>
      </c>
      <c r="P15953" s="29">
        <f t="shared" si="603"/>
        <v>0.56666666666666676</v>
      </c>
    </row>
    <row r="15954" spans="1:16" hidden="1" x14ac:dyDescent="0.25">
      <c r="A15954">
        <v>197926139</v>
      </c>
      <c r="B15954">
        <v>803407</v>
      </c>
      <c r="C15954" t="s">
        <v>317</v>
      </c>
      <c r="D15954">
        <v>2021993</v>
      </c>
      <c r="E15954" t="s">
        <v>256</v>
      </c>
      <c r="F15954" t="s">
        <v>214</v>
      </c>
      <c r="G15954" t="s">
        <v>215</v>
      </c>
      <c r="H15954">
        <v>2</v>
      </c>
      <c r="I15954">
        <v>2018</v>
      </c>
      <c r="J15954">
        <v>2</v>
      </c>
      <c r="L15954">
        <v>23115851</v>
      </c>
      <c r="M15954">
        <v>5.3</v>
      </c>
      <c r="P15954" s="29">
        <f t="shared" si="603"/>
        <v>0.71666666666666667</v>
      </c>
    </row>
    <row r="15955" spans="1:16" hidden="1" x14ac:dyDescent="0.25">
      <c r="A15955">
        <v>197926139</v>
      </c>
      <c r="B15955">
        <v>803407</v>
      </c>
      <c r="C15955" t="s">
        <v>317</v>
      </c>
      <c r="D15955">
        <v>2021596</v>
      </c>
      <c r="E15955" t="s">
        <v>294</v>
      </c>
      <c r="F15955" t="s">
        <v>214</v>
      </c>
      <c r="G15955" t="s">
        <v>215</v>
      </c>
      <c r="H15955">
        <v>2</v>
      </c>
      <c r="I15955">
        <v>2018</v>
      </c>
      <c r="J15955">
        <v>2</v>
      </c>
      <c r="L15955">
        <v>23116284</v>
      </c>
      <c r="M15955">
        <v>5.6</v>
      </c>
      <c r="P15955" s="29">
        <f t="shared" si="603"/>
        <v>0.76666666666666661</v>
      </c>
    </row>
    <row r="15956" spans="1:16" hidden="1" x14ac:dyDescent="0.25">
      <c r="A15956">
        <v>197926139</v>
      </c>
      <c r="B15956">
        <v>803407</v>
      </c>
      <c r="C15956" t="s">
        <v>317</v>
      </c>
      <c r="D15956">
        <v>2021874</v>
      </c>
      <c r="E15956" t="s">
        <v>226</v>
      </c>
      <c r="F15956" t="s">
        <v>214</v>
      </c>
      <c r="G15956" t="s">
        <v>215</v>
      </c>
      <c r="H15956">
        <v>2</v>
      </c>
      <c r="I15956">
        <v>2018</v>
      </c>
      <c r="J15956">
        <v>2</v>
      </c>
      <c r="L15956">
        <v>23115834</v>
      </c>
      <c r="M15956">
        <v>5.4</v>
      </c>
      <c r="P15956" s="29">
        <f t="shared" si="603"/>
        <v>0.73333333333333339</v>
      </c>
    </row>
    <row r="15957" spans="1:16" hidden="1" x14ac:dyDescent="0.25">
      <c r="A15957">
        <v>197926139</v>
      </c>
      <c r="B15957">
        <v>803407</v>
      </c>
      <c r="C15957" t="s">
        <v>317</v>
      </c>
      <c r="D15957">
        <v>2021781</v>
      </c>
      <c r="E15957" t="s">
        <v>235</v>
      </c>
      <c r="F15957" t="s">
        <v>214</v>
      </c>
      <c r="G15957" t="s">
        <v>215</v>
      </c>
      <c r="H15957">
        <v>2</v>
      </c>
      <c r="I15957">
        <v>2018</v>
      </c>
      <c r="J15957">
        <v>2</v>
      </c>
      <c r="L15957">
        <v>23116294</v>
      </c>
      <c r="M15957">
        <v>4.0999999999999996</v>
      </c>
      <c r="P15957" s="29">
        <f t="shared" si="603"/>
        <v>0.51666666666666661</v>
      </c>
    </row>
    <row r="15958" spans="1:16" hidden="1" x14ac:dyDescent="0.25">
      <c r="A15958">
        <v>197926139</v>
      </c>
      <c r="B15958">
        <v>803407</v>
      </c>
      <c r="C15958" t="s">
        <v>317</v>
      </c>
      <c r="D15958">
        <v>2021638</v>
      </c>
      <c r="E15958" t="s">
        <v>250</v>
      </c>
      <c r="F15958" t="s">
        <v>214</v>
      </c>
      <c r="G15958" t="s">
        <v>215</v>
      </c>
      <c r="H15958">
        <v>2</v>
      </c>
      <c r="I15958">
        <v>2018</v>
      </c>
      <c r="J15958">
        <v>2</v>
      </c>
      <c r="L15958">
        <v>23116219</v>
      </c>
      <c r="M15958">
        <v>5.4</v>
      </c>
      <c r="P15958" s="29">
        <f t="shared" si="603"/>
        <v>0.73333333333333339</v>
      </c>
    </row>
    <row r="15959" spans="1:16" hidden="1" x14ac:dyDescent="0.25">
      <c r="A15959">
        <v>197926139</v>
      </c>
      <c r="B15959">
        <v>803407</v>
      </c>
      <c r="C15959" t="s">
        <v>317</v>
      </c>
      <c r="D15959">
        <v>2021640</v>
      </c>
      <c r="E15959" t="s">
        <v>227</v>
      </c>
      <c r="F15959" t="s">
        <v>214</v>
      </c>
      <c r="G15959" t="s">
        <v>215</v>
      </c>
      <c r="H15959">
        <v>2</v>
      </c>
      <c r="I15959">
        <v>2019</v>
      </c>
      <c r="J15959">
        <v>1</v>
      </c>
      <c r="L15959">
        <v>23122092</v>
      </c>
      <c r="M15959">
        <v>5</v>
      </c>
      <c r="P15959" s="29">
        <f t="shared" si="603"/>
        <v>0.66666666666666663</v>
      </c>
    </row>
    <row r="15960" spans="1:16" hidden="1" x14ac:dyDescent="0.25">
      <c r="A15960">
        <v>197926139</v>
      </c>
      <c r="B15960">
        <v>803407</v>
      </c>
      <c r="C15960" t="s">
        <v>317</v>
      </c>
      <c r="D15960">
        <v>2021725</v>
      </c>
      <c r="E15960" t="s">
        <v>257</v>
      </c>
      <c r="F15960" t="s">
        <v>214</v>
      </c>
      <c r="G15960" t="s">
        <v>215</v>
      </c>
      <c r="H15960">
        <v>3</v>
      </c>
      <c r="I15960">
        <v>2019</v>
      </c>
      <c r="J15960">
        <v>1</v>
      </c>
      <c r="L15960">
        <v>23120004</v>
      </c>
      <c r="M15960">
        <v>3</v>
      </c>
      <c r="P15960" s="29">
        <f t="shared" si="603"/>
        <v>0.33333333333333331</v>
      </c>
    </row>
    <row r="15961" spans="1:16" hidden="1" x14ac:dyDescent="0.25">
      <c r="A15961">
        <v>197926139</v>
      </c>
      <c r="B15961">
        <v>803407</v>
      </c>
      <c r="C15961" t="s">
        <v>317</v>
      </c>
      <c r="D15961">
        <v>2021679</v>
      </c>
      <c r="E15961" t="s">
        <v>259</v>
      </c>
      <c r="F15961" t="s">
        <v>214</v>
      </c>
      <c r="G15961" t="s">
        <v>215</v>
      </c>
      <c r="H15961">
        <v>2</v>
      </c>
      <c r="I15961">
        <v>2019</v>
      </c>
      <c r="J15961">
        <v>1</v>
      </c>
      <c r="L15961">
        <v>23122095</v>
      </c>
      <c r="M15961">
        <v>6.1</v>
      </c>
      <c r="P15961" s="29">
        <f t="shared" si="603"/>
        <v>0.85</v>
      </c>
    </row>
    <row r="15962" spans="1:16" hidden="1" x14ac:dyDescent="0.25">
      <c r="A15962">
        <v>197926139</v>
      </c>
      <c r="B15962">
        <v>803407</v>
      </c>
      <c r="C15962" t="s">
        <v>317</v>
      </c>
      <c r="D15962">
        <v>2021787</v>
      </c>
      <c r="E15962" t="s">
        <v>292</v>
      </c>
      <c r="F15962" t="s">
        <v>214</v>
      </c>
      <c r="G15962" t="s">
        <v>215</v>
      </c>
      <c r="H15962">
        <v>3</v>
      </c>
      <c r="I15962">
        <v>2019</v>
      </c>
      <c r="J15962">
        <v>1</v>
      </c>
      <c r="L15962">
        <v>23119964</v>
      </c>
      <c r="M15962">
        <v>3.7</v>
      </c>
      <c r="P15962" s="29">
        <f t="shared" si="603"/>
        <v>0.45</v>
      </c>
    </row>
    <row r="15963" spans="1:16" hidden="1" x14ac:dyDescent="0.25">
      <c r="A15963">
        <v>197926139</v>
      </c>
      <c r="B15963">
        <v>803407</v>
      </c>
      <c r="C15963" t="s">
        <v>317</v>
      </c>
      <c r="D15963">
        <v>2021706</v>
      </c>
      <c r="E15963" t="s">
        <v>271</v>
      </c>
      <c r="F15963" t="s">
        <v>214</v>
      </c>
      <c r="G15963" t="s">
        <v>215</v>
      </c>
      <c r="H15963">
        <v>2</v>
      </c>
      <c r="I15963">
        <v>2019</v>
      </c>
      <c r="J15963">
        <v>1</v>
      </c>
      <c r="L15963">
        <v>23120027</v>
      </c>
      <c r="M15963">
        <v>6.1</v>
      </c>
      <c r="P15963" s="29">
        <f t="shared" si="603"/>
        <v>0.85</v>
      </c>
    </row>
    <row r="15964" spans="1:16" hidden="1" x14ac:dyDescent="0.25">
      <c r="A15964">
        <v>197926139</v>
      </c>
      <c r="B15964">
        <v>803407</v>
      </c>
      <c r="C15964" t="s">
        <v>317</v>
      </c>
      <c r="D15964">
        <v>2021787</v>
      </c>
      <c r="E15964" t="s">
        <v>292</v>
      </c>
      <c r="F15964" t="s">
        <v>214</v>
      </c>
      <c r="G15964" t="s">
        <v>215</v>
      </c>
      <c r="H15964">
        <v>1</v>
      </c>
      <c r="I15964">
        <v>2019</v>
      </c>
      <c r="J15964">
        <v>2</v>
      </c>
      <c r="L15964">
        <v>23129786</v>
      </c>
      <c r="P15964" s="29" t="str">
        <f t="shared" si="603"/>
        <v>NULL</v>
      </c>
    </row>
    <row r="15965" spans="1:16" hidden="1" x14ac:dyDescent="0.25">
      <c r="A15965">
        <v>197926139</v>
      </c>
      <c r="B15965">
        <v>803407</v>
      </c>
      <c r="C15965" t="s">
        <v>317</v>
      </c>
      <c r="D15965">
        <v>2019273</v>
      </c>
      <c r="E15965" t="s">
        <v>248</v>
      </c>
      <c r="F15965" t="s">
        <v>214</v>
      </c>
      <c r="G15965" t="s">
        <v>215</v>
      </c>
      <c r="H15965">
        <v>1</v>
      </c>
      <c r="I15965">
        <v>2019</v>
      </c>
      <c r="J15965">
        <v>2</v>
      </c>
      <c r="L15965">
        <v>23129345</v>
      </c>
      <c r="P15965" s="29" t="str">
        <f t="shared" si="603"/>
        <v>NULL</v>
      </c>
    </row>
    <row r="15966" spans="1:16" hidden="1" x14ac:dyDescent="0.25">
      <c r="A15966">
        <v>197926139</v>
      </c>
      <c r="B15966">
        <v>803407</v>
      </c>
      <c r="C15966" t="s">
        <v>317</v>
      </c>
      <c r="D15966">
        <v>2021725</v>
      </c>
      <c r="E15966" t="s">
        <v>257</v>
      </c>
      <c r="F15966" t="s">
        <v>214</v>
      </c>
      <c r="G15966" t="s">
        <v>215</v>
      </c>
      <c r="H15966">
        <v>1</v>
      </c>
      <c r="I15966">
        <v>2019</v>
      </c>
      <c r="J15966">
        <v>2</v>
      </c>
      <c r="L15966">
        <v>23129196</v>
      </c>
      <c r="P15966" s="29" t="str">
        <f t="shared" si="603"/>
        <v>NULL</v>
      </c>
    </row>
    <row r="15967" spans="1:16" hidden="1" x14ac:dyDescent="0.25">
      <c r="A15967">
        <v>197926139</v>
      </c>
      <c r="B15967">
        <v>803407</v>
      </c>
      <c r="C15967" t="s">
        <v>317</v>
      </c>
      <c r="D15967">
        <v>2021615</v>
      </c>
      <c r="E15967" t="s">
        <v>255</v>
      </c>
      <c r="F15967" t="s">
        <v>214</v>
      </c>
      <c r="G15967" t="s">
        <v>215</v>
      </c>
      <c r="H15967">
        <v>1</v>
      </c>
      <c r="I15967">
        <v>2019</v>
      </c>
      <c r="J15967">
        <v>2</v>
      </c>
      <c r="L15967">
        <v>23129300</v>
      </c>
      <c r="P15967" s="29" t="str">
        <f t="shared" si="603"/>
        <v>NULL</v>
      </c>
    </row>
    <row r="15968" spans="1:16" hidden="1" x14ac:dyDescent="0.25">
      <c r="A15968">
        <v>197929081</v>
      </c>
      <c r="B15968">
        <v>803401</v>
      </c>
      <c r="C15968" t="s">
        <v>318</v>
      </c>
      <c r="D15968">
        <v>2005118</v>
      </c>
      <c r="E15968" t="s">
        <v>223</v>
      </c>
      <c r="F15968" t="s">
        <v>214</v>
      </c>
      <c r="G15968" t="s">
        <v>215</v>
      </c>
      <c r="H15968">
        <v>2</v>
      </c>
      <c r="I15968">
        <v>2016</v>
      </c>
      <c r="J15968">
        <v>1</v>
      </c>
      <c r="L15968">
        <v>23081294</v>
      </c>
      <c r="M15968">
        <v>4.3</v>
      </c>
      <c r="P15968" s="29">
        <f t="shared" si="603"/>
        <v>0.54999999999999993</v>
      </c>
    </row>
    <row r="15969" spans="1:16" hidden="1" x14ac:dyDescent="0.25">
      <c r="A15969">
        <v>197929081</v>
      </c>
      <c r="B15969">
        <v>803401</v>
      </c>
      <c r="C15969" t="s">
        <v>318</v>
      </c>
      <c r="D15969">
        <v>2021754</v>
      </c>
      <c r="E15969" t="s">
        <v>216</v>
      </c>
      <c r="F15969" t="s">
        <v>214</v>
      </c>
      <c r="G15969" t="s">
        <v>215</v>
      </c>
      <c r="H15969">
        <v>2</v>
      </c>
      <c r="I15969">
        <v>2016</v>
      </c>
      <c r="J15969">
        <v>1</v>
      </c>
      <c r="L15969">
        <v>23081096</v>
      </c>
      <c r="M15969">
        <v>5.6</v>
      </c>
      <c r="P15969" s="29">
        <f t="shared" si="603"/>
        <v>0.76666666666666661</v>
      </c>
    </row>
    <row r="15970" spans="1:16" hidden="1" x14ac:dyDescent="0.25">
      <c r="A15970">
        <v>197929081</v>
      </c>
      <c r="B15970">
        <v>803401</v>
      </c>
      <c r="C15970" t="s">
        <v>318</v>
      </c>
      <c r="D15970">
        <v>2005102</v>
      </c>
      <c r="E15970" t="s">
        <v>218</v>
      </c>
      <c r="F15970" t="s">
        <v>214</v>
      </c>
      <c r="G15970" t="s">
        <v>215</v>
      </c>
      <c r="H15970">
        <v>2</v>
      </c>
      <c r="I15970">
        <v>2016</v>
      </c>
      <c r="J15970">
        <v>1</v>
      </c>
      <c r="L15970">
        <v>23081383</v>
      </c>
      <c r="M15970">
        <v>6.3</v>
      </c>
      <c r="P15970" s="29">
        <f t="shared" si="603"/>
        <v>0.8833333333333333</v>
      </c>
    </row>
    <row r="15971" spans="1:16" hidden="1" x14ac:dyDescent="0.25">
      <c r="A15971">
        <v>197929081</v>
      </c>
      <c r="B15971">
        <v>803401</v>
      </c>
      <c r="C15971" t="s">
        <v>318</v>
      </c>
      <c r="D15971">
        <v>2005099</v>
      </c>
      <c r="E15971" t="s">
        <v>217</v>
      </c>
      <c r="F15971" t="s">
        <v>214</v>
      </c>
      <c r="G15971" t="s">
        <v>215</v>
      </c>
      <c r="H15971">
        <v>2</v>
      </c>
      <c r="I15971">
        <v>2016</v>
      </c>
      <c r="J15971">
        <v>1</v>
      </c>
      <c r="L15971">
        <v>23081376</v>
      </c>
      <c r="M15971">
        <v>5.7</v>
      </c>
      <c r="P15971" s="29">
        <f t="shared" si="603"/>
        <v>0.78333333333333333</v>
      </c>
    </row>
    <row r="15972" spans="1:16" hidden="1" x14ac:dyDescent="0.25">
      <c r="A15972">
        <v>197929081</v>
      </c>
      <c r="B15972">
        <v>803401</v>
      </c>
      <c r="C15972" t="s">
        <v>318</v>
      </c>
      <c r="D15972">
        <v>2021600</v>
      </c>
      <c r="E15972" t="s">
        <v>219</v>
      </c>
      <c r="F15972" t="s">
        <v>214</v>
      </c>
      <c r="G15972" t="s">
        <v>215</v>
      </c>
      <c r="H15972">
        <v>2</v>
      </c>
      <c r="I15972">
        <v>2016</v>
      </c>
      <c r="J15972">
        <v>1</v>
      </c>
      <c r="L15972">
        <v>23081081</v>
      </c>
      <c r="M15972">
        <v>6</v>
      </c>
      <c r="P15972" s="29">
        <f t="shared" si="603"/>
        <v>0.83333333333333337</v>
      </c>
    </row>
    <row r="15973" spans="1:16" hidden="1" x14ac:dyDescent="0.25">
      <c r="A15973">
        <v>197929081</v>
      </c>
      <c r="B15973">
        <v>803401</v>
      </c>
      <c r="C15973" t="s">
        <v>318</v>
      </c>
      <c r="D15973">
        <v>2004098</v>
      </c>
      <c r="E15973" t="s">
        <v>213</v>
      </c>
      <c r="F15973" t="s">
        <v>214</v>
      </c>
      <c r="G15973" t="s">
        <v>215</v>
      </c>
      <c r="H15973">
        <v>2</v>
      </c>
      <c r="I15973">
        <v>2016</v>
      </c>
      <c r="J15973">
        <v>1</v>
      </c>
      <c r="L15973">
        <v>23078142</v>
      </c>
      <c r="M15973">
        <v>7</v>
      </c>
      <c r="P15973" s="29">
        <f t="shared" si="603"/>
        <v>1</v>
      </c>
    </row>
    <row r="15974" spans="1:16" hidden="1" x14ac:dyDescent="0.25">
      <c r="A15974">
        <v>197929081</v>
      </c>
      <c r="B15974">
        <v>803401</v>
      </c>
      <c r="C15974" t="s">
        <v>318</v>
      </c>
      <c r="D15974">
        <v>2005131</v>
      </c>
      <c r="E15974" t="s">
        <v>228</v>
      </c>
      <c r="F15974" t="s">
        <v>214</v>
      </c>
      <c r="G15974" t="s">
        <v>215</v>
      </c>
      <c r="H15974">
        <v>2</v>
      </c>
      <c r="I15974">
        <v>2016</v>
      </c>
      <c r="J15974">
        <v>2</v>
      </c>
      <c r="L15974">
        <v>23086517</v>
      </c>
      <c r="M15974">
        <v>6.1</v>
      </c>
      <c r="P15974" s="29">
        <f t="shared" si="603"/>
        <v>0.85</v>
      </c>
    </row>
    <row r="15975" spans="1:16" hidden="1" x14ac:dyDescent="0.25">
      <c r="A15975">
        <v>197929081</v>
      </c>
      <c r="B15975">
        <v>803401</v>
      </c>
      <c r="C15975" t="s">
        <v>318</v>
      </c>
      <c r="D15975">
        <v>2021763</v>
      </c>
      <c r="E15975" t="s">
        <v>298</v>
      </c>
      <c r="F15975" t="s">
        <v>214</v>
      </c>
      <c r="G15975" t="s">
        <v>215</v>
      </c>
      <c r="H15975">
        <v>2</v>
      </c>
      <c r="I15975">
        <v>2016</v>
      </c>
      <c r="J15975">
        <v>2</v>
      </c>
      <c r="L15975">
        <v>23086846</v>
      </c>
      <c r="M15975">
        <v>4.4000000000000004</v>
      </c>
      <c r="P15975" s="29">
        <f t="shared" si="603"/>
        <v>0.56666666666666676</v>
      </c>
    </row>
    <row r="15976" spans="1:16" hidden="1" x14ac:dyDescent="0.25">
      <c r="A15976">
        <v>197929081</v>
      </c>
      <c r="B15976">
        <v>803401</v>
      </c>
      <c r="C15976" t="s">
        <v>318</v>
      </c>
      <c r="D15976">
        <v>2005117</v>
      </c>
      <c r="E15976" t="s">
        <v>220</v>
      </c>
      <c r="F15976" t="s">
        <v>214</v>
      </c>
      <c r="G15976" t="s">
        <v>215</v>
      </c>
      <c r="H15976">
        <v>2</v>
      </c>
      <c r="I15976">
        <v>2016</v>
      </c>
      <c r="J15976">
        <v>2</v>
      </c>
      <c r="L15976">
        <v>23084476</v>
      </c>
      <c r="M15976">
        <v>6.6</v>
      </c>
      <c r="P15976" s="29">
        <f t="shared" si="603"/>
        <v>0.93333333333333324</v>
      </c>
    </row>
    <row r="15977" spans="1:16" hidden="1" x14ac:dyDescent="0.25">
      <c r="A15977">
        <v>197929081</v>
      </c>
      <c r="B15977">
        <v>803401</v>
      </c>
      <c r="C15977" t="s">
        <v>318</v>
      </c>
      <c r="D15977">
        <v>2021756</v>
      </c>
      <c r="E15977" t="s">
        <v>253</v>
      </c>
      <c r="F15977" t="s">
        <v>214</v>
      </c>
      <c r="G15977" t="s">
        <v>215</v>
      </c>
      <c r="H15977">
        <v>2</v>
      </c>
      <c r="I15977">
        <v>2016</v>
      </c>
      <c r="J15977">
        <v>2</v>
      </c>
      <c r="L15977">
        <v>23086836</v>
      </c>
      <c r="M15977">
        <v>5.0999999999999996</v>
      </c>
      <c r="P15977" s="29">
        <f t="shared" si="603"/>
        <v>0.68333333333333324</v>
      </c>
    </row>
    <row r="15978" spans="1:16" hidden="1" x14ac:dyDescent="0.25">
      <c r="A15978">
        <v>197929081</v>
      </c>
      <c r="B15978">
        <v>803401</v>
      </c>
      <c r="C15978" t="s">
        <v>318</v>
      </c>
      <c r="D15978">
        <v>2021602</v>
      </c>
      <c r="E15978" t="s">
        <v>242</v>
      </c>
      <c r="F15978" t="s">
        <v>214</v>
      </c>
      <c r="G15978" t="s">
        <v>215</v>
      </c>
      <c r="H15978">
        <v>2</v>
      </c>
      <c r="I15978">
        <v>2016</v>
      </c>
      <c r="J15978">
        <v>2</v>
      </c>
      <c r="L15978">
        <v>23086745</v>
      </c>
      <c r="M15978">
        <v>5.8</v>
      </c>
      <c r="P15978" s="29">
        <f t="shared" si="603"/>
        <v>0.79999999999999993</v>
      </c>
    </row>
    <row r="15979" spans="1:16" hidden="1" x14ac:dyDescent="0.25">
      <c r="A15979">
        <v>197929081</v>
      </c>
      <c r="B15979">
        <v>803401</v>
      </c>
      <c r="C15979" t="s">
        <v>318</v>
      </c>
      <c r="D15979">
        <v>2004116</v>
      </c>
      <c r="E15979" t="s">
        <v>229</v>
      </c>
      <c r="F15979" t="s">
        <v>214</v>
      </c>
      <c r="G15979" t="s">
        <v>215</v>
      </c>
      <c r="H15979">
        <v>2</v>
      </c>
      <c r="I15979">
        <v>2016</v>
      </c>
      <c r="J15979">
        <v>2</v>
      </c>
      <c r="L15979">
        <v>23085551</v>
      </c>
      <c r="M15979">
        <v>5.2</v>
      </c>
      <c r="P15979" s="29">
        <f t="shared" si="603"/>
        <v>0.70000000000000007</v>
      </c>
    </row>
    <row r="15980" spans="1:16" hidden="1" x14ac:dyDescent="0.25">
      <c r="A15980">
        <v>197929081</v>
      </c>
      <c r="B15980">
        <v>803401</v>
      </c>
      <c r="C15980" t="s">
        <v>318</v>
      </c>
      <c r="D15980">
        <v>2021580</v>
      </c>
      <c r="E15980" t="s">
        <v>241</v>
      </c>
      <c r="F15980" t="s">
        <v>214</v>
      </c>
      <c r="G15980" t="s">
        <v>215</v>
      </c>
      <c r="H15980">
        <v>2</v>
      </c>
      <c r="I15980">
        <v>2016</v>
      </c>
      <c r="J15980">
        <v>2</v>
      </c>
      <c r="L15980">
        <v>23086826</v>
      </c>
      <c r="M15980">
        <v>4.0999999999999996</v>
      </c>
      <c r="P15980" s="29">
        <f t="shared" si="603"/>
        <v>0.51666666666666661</v>
      </c>
    </row>
    <row r="15981" spans="1:16" hidden="1" x14ac:dyDescent="0.25">
      <c r="A15981">
        <v>197929081</v>
      </c>
      <c r="B15981">
        <v>803401</v>
      </c>
      <c r="C15981" t="s">
        <v>318</v>
      </c>
      <c r="D15981">
        <v>2004112</v>
      </c>
      <c r="E15981" t="s">
        <v>244</v>
      </c>
      <c r="F15981" t="s">
        <v>214</v>
      </c>
      <c r="G15981" t="s">
        <v>215</v>
      </c>
      <c r="H15981">
        <v>2</v>
      </c>
      <c r="I15981">
        <v>2017</v>
      </c>
      <c r="J15981">
        <v>1</v>
      </c>
      <c r="L15981">
        <v>23092352</v>
      </c>
      <c r="M15981">
        <v>4.7</v>
      </c>
      <c r="P15981" s="29">
        <f t="shared" si="603"/>
        <v>0.6166666666666667</v>
      </c>
    </row>
    <row r="15982" spans="1:16" hidden="1" x14ac:dyDescent="0.25">
      <c r="A15982">
        <v>197929081</v>
      </c>
      <c r="B15982">
        <v>803401</v>
      </c>
      <c r="C15982" t="s">
        <v>318</v>
      </c>
      <c r="D15982">
        <v>2005120</v>
      </c>
      <c r="E15982" t="s">
        <v>293</v>
      </c>
      <c r="F15982" t="s">
        <v>214</v>
      </c>
      <c r="G15982" t="s">
        <v>215</v>
      </c>
      <c r="H15982">
        <v>2</v>
      </c>
      <c r="I15982">
        <v>2017</v>
      </c>
      <c r="J15982">
        <v>1</v>
      </c>
      <c r="L15982">
        <v>23094176</v>
      </c>
      <c r="M15982">
        <v>6.4</v>
      </c>
      <c r="P15982" s="29">
        <f t="shared" si="603"/>
        <v>0.9</v>
      </c>
    </row>
    <row r="15983" spans="1:16" hidden="1" x14ac:dyDescent="0.25">
      <c r="A15983">
        <v>197929081</v>
      </c>
      <c r="B15983">
        <v>803401</v>
      </c>
      <c r="C15983" t="s">
        <v>318</v>
      </c>
      <c r="D15983">
        <v>2021874</v>
      </c>
      <c r="E15983" t="s">
        <v>226</v>
      </c>
      <c r="F15983" t="s">
        <v>214</v>
      </c>
      <c r="G15983" t="s">
        <v>215</v>
      </c>
      <c r="H15983">
        <v>2</v>
      </c>
      <c r="I15983">
        <v>2017</v>
      </c>
      <c r="J15983">
        <v>1</v>
      </c>
      <c r="L15983">
        <v>23091989</v>
      </c>
      <c r="M15983">
        <v>5</v>
      </c>
      <c r="P15983" s="29">
        <f t="shared" si="603"/>
        <v>0.66666666666666663</v>
      </c>
    </row>
    <row r="15984" spans="1:16" hidden="1" x14ac:dyDescent="0.25">
      <c r="A15984">
        <v>197929081</v>
      </c>
      <c r="B15984">
        <v>803401</v>
      </c>
      <c r="C15984" t="s">
        <v>318</v>
      </c>
      <c r="D15984">
        <v>2021596</v>
      </c>
      <c r="E15984" t="s">
        <v>294</v>
      </c>
      <c r="F15984" t="s">
        <v>214</v>
      </c>
      <c r="G15984" t="s">
        <v>215</v>
      </c>
      <c r="H15984">
        <v>2</v>
      </c>
      <c r="I15984">
        <v>2017</v>
      </c>
      <c r="J15984">
        <v>1</v>
      </c>
      <c r="L15984">
        <v>23092936</v>
      </c>
      <c r="M15984">
        <v>4.4000000000000004</v>
      </c>
      <c r="P15984" s="29">
        <f t="shared" si="603"/>
        <v>0.56666666666666676</v>
      </c>
    </row>
    <row r="15985" spans="1:16" hidden="1" x14ac:dyDescent="0.25">
      <c r="A15985">
        <v>197929081</v>
      </c>
      <c r="B15985">
        <v>803401</v>
      </c>
      <c r="C15985" t="s">
        <v>318</v>
      </c>
      <c r="D15985">
        <v>2021638</v>
      </c>
      <c r="E15985" t="s">
        <v>250</v>
      </c>
      <c r="F15985" t="s">
        <v>214</v>
      </c>
      <c r="G15985" t="s">
        <v>215</v>
      </c>
      <c r="H15985">
        <v>2</v>
      </c>
      <c r="I15985">
        <v>2017</v>
      </c>
      <c r="J15985">
        <v>1</v>
      </c>
      <c r="L15985">
        <v>23092934</v>
      </c>
      <c r="M15985">
        <v>5.4</v>
      </c>
      <c r="P15985" s="29">
        <f t="shared" si="603"/>
        <v>0.73333333333333339</v>
      </c>
    </row>
    <row r="15986" spans="1:16" hidden="1" x14ac:dyDescent="0.25">
      <c r="A15986">
        <v>197929081</v>
      </c>
      <c r="B15986">
        <v>803401</v>
      </c>
      <c r="C15986" t="s">
        <v>318</v>
      </c>
      <c r="D15986">
        <v>2021993</v>
      </c>
      <c r="E15986" t="s">
        <v>256</v>
      </c>
      <c r="F15986" t="s">
        <v>214</v>
      </c>
      <c r="G15986" t="s">
        <v>215</v>
      </c>
      <c r="H15986">
        <v>2</v>
      </c>
      <c r="I15986">
        <v>2017</v>
      </c>
      <c r="J15986">
        <v>1</v>
      </c>
      <c r="L15986">
        <v>23093317</v>
      </c>
      <c r="M15986">
        <v>5.8</v>
      </c>
      <c r="P15986" s="29">
        <f t="shared" si="603"/>
        <v>0.79999999999999993</v>
      </c>
    </row>
    <row r="15987" spans="1:16" hidden="1" x14ac:dyDescent="0.25">
      <c r="A15987">
        <v>197929081</v>
      </c>
      <c r="B15987">
        <v>803401</v>
      </c>
      <c r="C15987" t="s">
        <v>318</v>
      </c>
      <c r="D15987">
        <v>2004591</v>
      </c>
      <c r="E15987" t="s">
        <v>271</v>
      </c>
      <c r="F15987" t="s">
        <v>214</v>
      </c>
      <c r="G15987" t="s">
        <v>215</v>
      </c>
      <c r="H15987">
        <v>4</v>
      </c>
      <c r="I15987">
        <v>2017</v>
      </c>
      <c r="J15987">
        <v>2</v>
      </c>
      <c r="L15987">
        <v>23097625</v>
      </c>
      <c r="P15987" s="29" t="str">
        <f t="shared" si="603"/>
        <v>DRP</v>
      </c>
    </row>
    <row r="15988" spans="1:16" hidden="1" x14ac:dyDescent="0.25">
      <c r="A15988">
        <v>197929081</v>
      </c>
      <c r="B15988">
        <v>803401</v>
      </c>
      <c r="C15988" t="s">
        <v>318</v>
      </c>
      <c r="D15988">
        <v>2021725</v>
      </c>
      <c r="E15988" t="s">
        <v>257</v>
      </c>
      <c r="F15988" t="s">
        <v>214</v>
      </c>
      <c r="G15988" t="s">
        <v>215</v>
      </c>
      <c r="H15988">
        <v>3</v>
      </c>
      <c r="I15988">
        <v>2017</v>
      </c>
      <c r="J15988">
        <v>2</v>
      </c>
      <c r="L15988">
        <v>23097532</v>
      </c>
      <c r="M15988">
        <v>3.1</v>
      </c>
      <c r="P15988" s="29">
        <f t="shared" si="603"/>
        <v>0.35000000000000003</v>
      </c>
    </row>
    <row r="15989" spans="1:16" hidden="1" x14ac:dyDescent="0.25">
      <c r="A15989">
        <v>197929081</v>
      </c>
      <c r="B15989">
        <v>803401</v>
      </c>
      <c r="C15989" t="s">
        <v>318</v>
      </c>
      <c r="D15989">
        <v>2021781</v>
      </c>
      <c r="E15989" t="s">
        <v>235</v>
      </c>
      <c r="F15989" t="s">
        <v>214</v>
      </c>
      <c r="G15989" t="s">
        <v>215</v>
      </c>
      <c r="H15989">
        <v>2</v>
      </c>
      <c r="I15989">
        <v>2017</v>
      </c>
      <c r="J15989">
        <v>2</v>
      </c>
      <c r="L15989">
        <v>23101188</v>
      </c>
      <c r="M15989">
        <v>5.4</v>
      </c>
      <c r="P15989" s="29">
        <f t="shared" si="603"/>
        <v>0.73333333333333339</v>
      </c>
    </row>
    <row r="15990" spans="1:16" hidden="1" x14ac:dyDescent="0.25">
      <c r="A15990">
        <v>197929081</v>
      </c>
      <c r="B15990">
        <v>803401</v>
      </c>
      <c r="C15990" t="s">
        <v>318</v>
      </c>
      <c r="D15990">
        <v>2021750</v>
      </c>
      <c r="E15990" t="s">
        <v>296</v>
      </c>
      <c r="F15990" t="s">
        <v>214</v>
      </c>
      <c r="G15990" t="s">
        <v>215</v>
      </c>
      <c r="H15990">
        <v>2</v>
      </c>
      <c r="I15990">
        <v>2017</v>
      </c>
      <c r="J15990">
        <v>2</v>
      </c>
      <c r="L15990">
        <v>23097531</v>
      </c>
      <c r="M15990">
        <v>4.5999999999999996</v>
      </c>
      <c r="P15990" s="29">
        <f t="shared" si="603"/>
        <v>0.6</v>
      </c>
    </row>
    <row r="15991" spans="1:16" hidden="1" x14ac:dyDescent="0.25">
      <c r="A15991">
        <v>197929081</v>
      </c>
      <c r="B15991">
        <v>803401</v>
      </c>
      <c r="C15991" t="s">
        <v>318</v>
      </c>
      <c r="D15991">
        <v>2021640</v>
      </c>
      <c r="E15991" t="s">
        <v>227</v>
      </c>
      <c r="F15991" t="s">
        <v>214</v>
      </c>
      <c r="G15991" t="s">
        <v>215</v>
      </c>
      <c r="H15991">
        <v>2</v>
      </c>
      <c r="I15991">
        <v>2017</v>
      </c>
      <c r="J15991">
        <v>2</v>
      </c>
      <c r="L15991">
        <v>23101195</v>
      </c>
      <c r="M15991">
        <v>4.8</v>
      </c>
      <c r="P15991" s="29">
        <f t="shared" si="603"/>
        <v>0.6333333333333333</v>
      </c>
    </row>
    <row r="15992" spans="1:16" hidden="1" x14ac:dyDescent="0.25">
      <c r="A15992">
        <v>197929081</v>
      </c>
      <c r="B15992">
        <v>803401</v>
      </c>
      <c r="C15992" t="s">
        <v>318</v>
      </c>
      <c r="D15992">
        <v>2004752</v>
      </c>
      <c r="E15992" t="s">
        <v>290</v>
      </c>
      <c r="F15992" t="s">
        <v>214</v>
      </c>
      <c r="G15992" t="s">
        <v>215</v>
      </c>
      <c r="H15992">
        <v>2</v>
      </c>
      <c r="I15992">
        <v>2017</v>
      </c>
      <c r="J15992">
        <v>2</v>
      </c>
      <c r="L15992">
        <v>23101236</v>
      </c>
      <c r="M15992">
        <v>4</v>
      </c>
      <c r="P15992" s="29">
        <f t="shared" si="603"/>
        <v>0.5</v>
      </c>
    </row>
    <row r="15993" spans="1:16" hidden="1" x14ac:dyDescent="0.25">
      <c r="A15993">
        <v>197929081</v>
      </c>
      <c r="B15993">
        <v>803401</v>
      </c>
      <c r="C15993" t="s">
        <v>318</v>
      </c>
      <c r="D15993">
        <v>2004099</v>
      </c>
      <c r="E15993" t="s">
        <v>245</v>
      </c>
      <c r="F15993" t="s">
        <v>214</v>
      </c>
      <c r="G15993" t="s">
        <v>215</v>
      </c>
      <c r="H15993">
        <v>2</v>
      </c>
      <c r="I15993">
        <v>2017</v>
      </c>
      <c r="J15993">
        <v>2</v>
      </c>
      <c r="L15993">
        <v>23097866</v>
      </c>
      <c r="M15993">
        <v>4.7</v>
      </c>
      <c r="P15993" s="29">
        <f t="shared" si="603"/>
        <v>0.6166666666666667</v>
      </c>
    </row>
    <row r="15994" spans="1:16" hidden="1" x14ac:dyDescent="0.25">
      <c r="A15994">
        <v>197929081</v>
      </c>
      <c r="B15994">
        <v>803401</v>
      </c>
      <c r="C15994" t="s">
        <v>318</v>
      </c>
      <c r="D15994">
        <v>2019274</v>
      </c>
      <c r="E15994" t="s">
        <v>247</v>
      </c>
      <c r="F15994" t="s">
        <v>214</v>
      </c>
      <c r="G15994" t="s">
        <v>215</v>
      </c>
      <c r="H15994">
        <v>2</v>
      </c>
      <c r="I15994">
        <v>2017</v>
      </c>
      <c r="J15994">
        <v>2</v>
      </c>
      <c r="M15994" t="s">
        <v>232</v>
      </c>
      <c r="N15994" t="s">
        <v>231</v>
      </c>
      <c r="P15994" s="29" t="str">
        <f t="shared" si="603"/>
        <v>CVL</v>
      </c>
    </row>
    <row r="15995" spans="1:16" hidden="1" x14ac:dyDescent="0.25">
      <c r="A15995">
        <v>197929081</v>
      </c>
      <c r="B15995">
        <v>803401</v>
      </c>
      <c r="C15995" t="s">
        <v>318</v>
      </c>
      <c r="D15995">
        <v>2019273</v>
      </c>
      <c r="E15995" t="s">
        <v>248</v>
      </c>
      <c r="F15995" t="s">
        <v>214</v>
      </c>
      <c r="G15995" t="s">
        <v>215</v>
      </c>
      <c r="H15995">
        <v>2</v>
      </c>
      <c r="I15995">
        <v>2017</v>
      </c>
      <c r="J15995">
        <v>2</v>
      </c>
      <c r="M15995" t="s">
        <v>232</v>
      </c>
      <c r="N15995" t="s">
        <v>231</v>
      </c>
      <c r="P15995" s="29" t="str">
        <f t="shared" si="603"/>
        <v>CVL</v>
      </c>
    </row>
    <row r="15996" spans="1:16" hidden="1" x14ac:dyDescent="0.25">
      <c r="A15996">
        <v>197929081</v>
      </c>
      <c r="B15996">
        <v>803401</v>
      </c>
      <c r="C15996" t="s">
        <v>318</v>
      </c>
      <c r="D15996">
        <v>2019272</v>
      </c>
      <c r="E15996" t="s">
        <v>249</v>
      </c>
      <c r="F15996" t="s">
        <v>214</v>
      </c>
      <c r="G15996" t="s">
        <v>215</v>
      </c>
      <c r="H15996">
        <v>2</v>
      </c>
      <c r="I15996">
        <v>2017</v>
      </c>
      <c r="J15996">
        <v>2</v>
      </c>
      <c r="M15996" t="s">
        <v>232</v>
      </c>
      <c r="N15996" t="s">
        <v>231</v>
      </c>
      <c r="P15996" s="29" t="str">
        <f t="shared" si="603"/>
        <v>CVL</v>
      </c>
    </row>
    <row r="15997" spans="1:16" hidden="1" x14ac:dyDescent="0.25">
      <c r="A15997">
        <v>197929081</v>
      </c>
      <c r="B15997">
        <v>803401</v>
      </c>
      <c r="C15997" t="s">
        <v>318</v>
      </c>
      <c r="D15997">
        <v>2019271</v>
      </c>
      <c r="E15997" t="s">
        <v>236</v>
      </c>
      <c r="F15997" t="s">
        <v>214</v>
      </c>
      <c r="G15997" t="s">
        <v>215</v>
      </c>
      <c r="H15997">
        <v>2</v>
      </c>
      <c r="I15997">
        <v>2017</v>
      </c>
      <c r="J15997">
        <v>2</v>
      </c>
      <c r="M15997" t="s">
        <v>232</v>
      </c>
      <c r="N15997" t="s">
        <v>231</v>
      </c>
      <c r="P15997" s="29" t="str">
        <f t="shared" si="603"/>
        <v>CVL</v>
      </c>
    </row>
    <row r="15998" spans="1:16" hidden="1" x14ac:dyDescent="0.25">
      <c r="A15998">
        <v>197929081</v>
      </c>
      <c r="B15998">
        <v>803401</v>
      </c>
      <c r="C15998" t="s">
        <v>318</v>
      </c>
      <c r="D15998">
        <v>2021725</v>
      </c>
      <c r="E15998" t="s">
        <v>257</v>
      </c>
      <c r="F15998" t="s">
        <v>214</v>
      </c>
      <c r="G15998" t="s">
        <v>215</v>
      </c>
      <c r="H15998">
        <v>2</v>
      </c>
      <c r="I15998">
        <v>2018</v>
      </c>
      <c r="J15998">
        <v>1</v>
      </c>
      <c r="L15998">
        <v>23107715</v>
      </c>
      <c r="M15998">
        <v>6.1</v>
      </c>
      <c r="P15998" s="29">
        <f t="shared" si="603"/>
        <v>0.85</v>
      </c>
    </row>
    <row r="15999" spans="1:16" hidden="1" x14ac:dyDescent="0.25">
      <c r="A15999">
        <v>197929081</v>
      </c>
      <c r="B15999">
        <v>803401</v>
      </c>
      <c r="C15999" t="s">
        <v>318</v>
      </c>
      <c r="D15999">
        <v>2004591</v>
      </c>
      <c r="E15999" t="s">
        <v>271</v>
      </c>
      <c r="F15999" t="s">
        <v>214</v>
      </c>
      <c r="G15999" t="s">
        <v>215</v>
      </c>
      <c r="H15999">
        <v>2</v>
      </c>
      <c r="I15999">
        <v>2018</v>
      </c>
      <c r="J15999">
        <v>1</v>
      </c>
      <c r="L15999">
        <v>23108870</v>
      </c>
      <c r="M15999">
        <v>4.3</v>
      </c>
      <c r="P15999" s="29">
        <f t="shared" si="603"/>
        <v>0.54999999999999993</v>
      </c>
    </row>
    <row r="16000" spans="1:16" hidden="1" x14ac:dyDescent="0.25">
      <c r="A16000">
        <v>197929081</v>
      </c>
      <c r="B16000">
        <v>803401</v>
      </c>
      <c r="C16000" t="s">
        <v>318</v>
      </c>
      <c r="D16000">
        <v>2021787</v>
      </c>
      <c r="E16000" t="s">
        <v>292</v>
      </c>
      <c r="F16000" t="s">
        <v>214</v>
      </c>
      <c r="G16000" t="s">
        <v>215</v>
      </c>
      <c r="H16000">
        <v>2</v>
      </c>
      <c r="I16000">
        <v>2018</v>
      </c>
      <c r="J16000">
        <v>1</v>
      </c>
      <c r="L16000">
        <v>23107720</v>
      </c>
      <c r="M16000">
        <v>5</v>
      </c>
      <c r="P16000" s="29">
        <f t="shared" si="603"/>
        <v>0.66666666666666663</v>
      </c>
    </row>
    <row r="16001" spans="1:16" hidden="1" x14ac:dyDescent="0.25">
      <c r="A16001">
        <v>197929081</v>
      </c>
      <c r="B16001">
        <v>803401</v>
      </c>
      <c r="C16001" t="s">
        <v>318</v>
      </c>
      <c r="D16001">
        <v>2021679</v>
      </c>
      <c r="E16001" t="s">
        <v>259</v>
      </c>
      <c r="F16001" t="s">
        <v>214</v>
      </c>
      <c r="G16001" t="s">
        <v>215</v>
      </c>
      <c r="H16001">
        <v>2</v>
      </c>
      <c r="I16001">
        <v>2018</v>
      </c>
      <c r="J16001">
        <v>1</v>
      </c>
      <c r="L16001">
        <v>23108211</v>
      </c>
      <c r="M16001">
        <v>4.0999999999999996</v>
      </c>
      <c r="P16001" s="29">
        <f t="shared" si="603"/>
        <v>0.51666666666666661</v>
      </c>
    </row>
    <row r="16002" spans="1:16" hidden="1" x14ac:dyDescent="0.25">
      <c r="A16002">
        <v>197929081</v>
      </c>
      <c r="B16002">
        <v>803401</v>
      </c>
      <c r="C16002" t="s">
        <v>318</v>
      </c>
      <c r="D16002">
        <v>2021591</v>
      </c>
      <c r="E16002" t="s">
        <v>240</v>
      </c>
      <c r="F16002" t="s">
        <v>214</v>
      </c>
      <c r="G16002" t="s">
        <v>215</v>
      </c>
      <c r="H16002">
        <v>2</v>
      </c>
      <c r="I16002">
        <v>2018</v>
      </c>
      <c r="J16002">
        <v>1</v>
      </c>
      <c r="L16002">
        <v>23107750</v>
      </c>
      <c r="M16002">
        <v>5.7</v>
      </c>
      <c r="P16002" s="29">
        <f t="shared" si="603"/>
        <v>0.78333333333333333</v>
      </c>
    </row>
    <row r="16003" spans="1:16" hidden="1" x14ac:dyDescent="0.25">
      <c r="A16003">
        <v>197929081</v>
      </c>
      <c r="B16003">
        <v>803401</v>
      </c>
      <c r="C16003" t="s">
        <v>318</v>
      </c>
      <c r="D16003">
        <v>2004587</v>
      </c>
      <c r="E16003" t="s">
        <v>288</v>
      </c>
      <c r="F16003" t="s">
        <v>214</v>
      </c>
      <c r="G16003" t="s">
        <v>215</v>
      </c>
      <c r="H16003">
        <v>2</v>
      </c>
      <c r="I16003">
        <v>2018</v>
      </c>
      <c r="J16003">
        <v>1</v>
      </c>
      <c r="L16003">
        <v>23108651</v>
      </c>
      <c r="M16003">
        <v>4.0999999999999996</v>
      </c>
      <c r="P16003" s="29">
        <f t="shared" si="603"/>
        <v>0.51666666666666661</v>
      </c>
    </row>
    <row r="16004" spans="1:16" hidden="1" x14ac:dyDescent="0.25">
      <c r="A16004">
        <v>197929081</v>
      </c>
      <c r="B16004">
        <v>803401</v>
      </c>
      <c r="C16004" t="s">
        <v>318</v>
      </c>
      <c r="D16004">
        <v>2021723</v>
      </c>
      <c r="E16004" t="s">
        <v>299</v>
      </c>
      <c r="F16004" t="s">
        <v>214</v>
      </c>
      <c r="G16004" t="s">
        <v>215</v>
      </c>
      <c r="H16004">
        <v>2</v>
      </c>
      <c r="I16004">
        <v>2018</v>
      </c>
      <c r="J16004">
        <v>2</v>
      </c>
      <c r="L16004">
        <v>23115889</v>
      </c>
      <c r="M16004">
        <v>5.2</v>
      </c>
      <c r="P16004" s="29">
        <f t="shared" si="603"/>
        <v>0.70000000000000007</v>
      </c>
    </row>
    <row r="16005" spans="1:16" hidden="1" x14ac:dyDescent="0.25">
      <c r="A16005">
        <v>197929081</v>
      </c>
      <c r="B16005">
        <v>803401</v>
      </c>
      <c r="C16005" t="s">
        <v>318</v>
      </c>
      <c r="D16005">
        <v>2021631</v>
      </c>
      <c r="E16005" t="s">
        <v>302</v>
      </c>
      <c r="F16005" t="s">
        <v>214</v>
      </c>
      <c r="G16005" t="s">
        <v>215</v>
      </c>
      <c r="H16005">
        <v>2</v>
      </c>
      <c r="I16005">
        <v>2018</v>
      </c>
      <c r="J16005">
        <v>2</v>
      </c>
      <c r="L16005">
        <v>23115885</v>
      </c>
      <c r="M16005">
        <v>5.8</v>
      </c>
      <c r="P16005" s="29">
        <f t="shared" si="603"/>
        <v>0.79999999999999993</v>
      </c>
    </row>
    <row r="16006" spans="1:16" hidden="1" x14ac:dyDescent="0.25">
      <c r="A16006">
        <v>197929081</v>
      </c>
      <c r="B16006">
        <v>803401</v>
      </c>
      <c r="C16006" t="s">
        <v>318</v>
      </c>
      <c r="D16006">
        <v>2021865</v>
      </c>
      <c r="E16006" t="s">
        <v>301</v>
      </c>
      <c r="F16006" t="s">
        <v>214</v>
      </c>
      <c r="G16006" t="s">
        <v>215</v>
      </c>
      <c r="H16006">
        <v>2</v>
      </c>
      <c r="I16006">
        <v>2018</v>
      </c>
      <c r="J16006">
        <v>2</v>
      </c>
      <c r="L16006">
        <v>23115887</v>
      </c>
      <c r="M16006">
        <v>4</v>
      </c>
      <c r="P16006" s="29">
        <f t="shared" si="603"/>
        <v>0.5</v>
      </c>
    </row>
    <row r="16007" spans="1:16" hidden="1" x14ac:dyDescent="0.25">
      <c r="A16007">
        <v>197929081</v>
      </c>
      <c r="B16007">
        <v>803401</v>
      </c>
      <c r="C16007" t="s">
        <v>318</v>
      </c>
      <c r="D16007">
        <v>2021744</v>
      </c>
      <c r="E16007" t="s">
        <v>262</v>
      </c>
      <c r="F16007" t="s">
        <v>214</v>
      </c>
      <c r="G16007" t="s">
        <v>215</v>
      </c>
      <c r="H16007">
        <v>2</v>
      </c>
      <c r="I16007">
        <v>2018</v>
      </c>
      <c r="J16007">
        <v>2</v>
      </c>
      <c r="L16007">
        <v>23115906</v>
      </c>
      <c r="M16007">
        <v>4.4000000000000004</v>
      </c>
      <c r="P16007" s="29">
        <f t="shared" si="603"/>
        <v>0.56666666666666676</v>
      </c>
    </row>
    <row r="16008" spans="1:16" hidden="1" x14ac:dyDescent="0.25">
      <c r="A16008">
        <v>197929081</v>
      </c>
      <c r="B16008">
        <v>803401</v>
      </c>
      <c r="C16008" t="s">
        <v>318</v>
      </c>
      <c r="D16008">
        <v>2021615</v>
      </c>
      <c r="E16008" t="s">
        <v>255</v>
      </c>
      <c r="F16008" t="s">
        <v>214</v>
      </c>
      <c r="G16008" t="s">
        <v>215</v>
      </c>
      <c r="H16008">
        <v>2</v>
      </c>
      <c r="I16008">
        <v>2018</v>
      </c>
      <c r="J16008">
        <v>2</v>
      </c>
      <c r="L16008">
        <v>23115891</v>
      </c>
      <c r="M16008">
        <v>5.6</v>
      </c>
      <c r="P16008" s="29">
        <f t="shared" si="603"/>
        <v>0.76666666666666661</v>
      </c>
    </row>
    <row r="16009" spans="1:16" hidden="1" x14ac:dyDescent="0.25">
      <c r="A16009">
        <v>197929081</v>
      </c>
      <c r="B16009">
        <v>803401</v>
      </c>
      <c r="C16009" t="s">
        <v>318</v>
      </c>
      <c r="D16009">
        <v>2024862</v>
      </c>
      <c r="E16009" t="s">
        <v>289</v>
      </c>
      <c r="F16009" t="s">
        <v>214</v>
      </c>
      <c r="G16009" t="s">
        <v>215</v>
      </c>
      <c r="H16009">
        <v>2</v>
      </c>
      <c r="I16009">
        <v>2018</v>
      </c>
      <c r="J16009">
        <v>2</v>
      </c>
      <c r="L16009">
        <v>23115892</v>
      </c>
      <c r="M16009">
        <v>5.4</v>
      </c>
      <c r="P16009" s="29">
        <f t="shared" si="603"/>
        <v>0.73333333333333339</v>
      </c>
    </row>
    <row r="16010" spans="1:16" hidden="1" x14ac:dyDescent="0.25">
      <c r="A16010">
        <v>197929081</v>
      </c>
      <c r="B16010">
        <v>803401</v>
      </c>
      <c r="C16010" t="s">
        <v>318</v>
      </c>
      <c r="D16010">
        <v>2004586</v>
      </c>
      <c r="E16010" t="s">
        <v>325</v>
      </c>
      <c r="F16010" t="s">
        <v>214</v>
      </c>
      <c r="G16010" t="s">
        <v>215</v>
      </c>
      <c r="H16010">
        <v>2</v>
      </c>
      <c r="I16010">
        <v>2018</v>
      </c>
      <c r="J16010">
        <v>2</v>
      </c>
      <c r="L16010">
        <v>23115863</v>
      </c>
      <c r="M16010">
        <v>5.3</v>
      </c>
      <c r="P16010" s="29">
        <f t="shared" ref="P16010:P16073" si="604">IF(AND(ISNUMBER(M16010),H16010&lt;&gt;4),(M16010-1)/6,IF(H16010=4,"DRP",IF(AND(H16010=3,M16010="NA"),"BAD",IF(AND(H16010=2),"CVL",IF(AND(H16010=1,ISBLANK(M16010)),"NULL","UNK")))))</f>
        <v>0.71666666666666667</v>
      </c>
    </row>
    <row r="16011" spans="1:16" hidden="1" x14ac:dyDescent="0.25">
      <c r="A16011">
        <v>197929081</v>
      </c>
      <c r="B16011">
        <v>803401</v>
      </c>
      <c r="C16011" t="s">
        <v>318</v>
      </c>
      <c r="D16011">
        <v>2021716</v>
      </c>
      <c r="E16011" t="s">
        <v>291</v>
      </c>
      <c r="F16011" t="s">
        <v>214</v>
      </c>
      <c r="G16011" t="s">
        <v>215</v>
      </c>
      <c r="H16011">
        <v>2</v>
      </c>
      <c r="I16011">
        <v>2019</v>
      </c>
      <c r="J16011">
        <v>1</v>
      </c>
      <c r="L16011">
        <v>23120235</v>
      </c>
      <c r="M16011">
        <v>5.9</v>
      </c>
      <c r="P16011" s="29">
        <f t="shared" si="604"/>
        <v>0.81666666666666676</v>
      </c>
    </row>
    <row r="16012" spans="1:16" hidden="1" x14ac:dyDescent="0.25">
      <c r="A16012">
        <v>197929081</v>
      </c>
      <c r="B16012">
        <v>803401</v>
      </c>
      <c r="C16012" t="s">
        <v>318</v>
      </c>
      <c r="D16012">
        <v>2024863</v>
      </c>
      <c r="E16012" t="s">
        <v>304</v>
      </c>
      <c r="F16012" t="s">
        <v>214</v>
      </c>
      <c r="G16012" t="s">
        <v>215</v>
      </c>
      <c r="H16012">
        <v>2</v>
      </c>
      <c r="I16012">
        <v>2019</v>
      </c>
      <c r="J16012">
        <v>1</v>
      </c>
      <c r="L16012">
        <v>23120233</v>
      </c>
      <c r="M16012">
        <v>5.6</v>
      </c>
      <c r="P16012" s="29">
        <f t="shared" si="604"/>
        <v>0.76666666666666661</v>
      </c>
    </row>
    <row r="16013" spans="1:16" hidden="1" x14ac:dyDescent="0.25">
      <c r="A16013">
        <v>197929081</v>
      </c>
      <c r="B16013">
        <v>803401</v>
      </c>
      <c r="C16013" t="s">
        <v>318</v>
      </c>
      <c r="D16013">
        <v>2021775</v>
      </c>
      <c r="E16013" t="s">
        <v>286</v>
      </c>
      <c r="F16013" t="s">
        <v>214</v>
      </c>
      <c r="G16013" t="s">
        <v>215</v>
      </c>
      <c r="H16013">
        <v>2</v>
      </c>
      <c r="I16013">
        <v>2019</v>
      </c>
      <c r="J16013">
        <v>1</v>
      </c>
      <c r="L16013">
        <v>23124866</v>
      </c>
      <c r="M16013">
        <v>5.8</v>
      </c>
      <c r="P16013" s="29">
        <f t="shared" si="604"/>
        <v>0.79999999999999993</v>
      </c>
    </row>
    <row r="16014" spans="1:16" hidden="1" x14ac:dyDescent="0.25">
      <c r="A16014">
        <v>197929081</v>
      </c>
      <c r="B16014">
        <v>803401</v>
      </c>
      <c r="C16014" t="s">
        <v>318</v>
      </c>
      <c r="D16014">
        <v>2021689</v>
      </c>
      <c r="E16014" t="s">
        <v>312</v>
      </c>
      <c r="F16014" t="s">
        <v>214</v>
      </c>
      <c r="G16014" t="s">
        <v>215</v>
      </c>
      <c r="H16014">
        <v>2</v>
      </c>
      <c r="I16014">
        <v>2019</v>
      </c>
      <c r="J16014">
        <v>1</v>
      </c>
      <c r="L16014">
        <v>23120247</v>
      </c>
      <c r="M16014">
        <v>5.2</v>
      </c>
      <c r="P16014" s="29">
        <f t="shared" si="604"/>
        <v>0.70000000000000007</v>
      </c>
    </row>
    <row r="16015" spans="1:16" hidden="1" x14ac:dyDescent="0.25">
      <c r="A16015">
        <v>197929081</v>
      </c>
      <c r="B16015">
        <v>803401</v>
      </c>
      <c r="C16015" t="s">
        <v>318</v>
      </c>
      <c r="D16015">
        <v>2024921</v>
      </c>
      <c r="E16015" t="s">
        <v>225</v>
      </c>
      <c r="F16015" t="s">
        <v>214</v>
      </c>
      <c r="G16015" t="s">
        <v>215</v>
      </c>
      <c r="H16015">
        <v>2</v>
      </c>
      <c r="I16015">
        <v>2019</v>
      </c>
      <c r="J16015">
        <v>1</v>
      </c>
      <c r="L16015">
        <v>23123752</v>
      </c>
      <c r="M16015">
        <v>5</v>
      </c>
      <c r="P16015" s="29">
        <f t="shared" si="604"/>
        <v>0.66666666666666663</v>
      </c>
    </row>
    <row r="16016" spans="1:16" hidden="1" x14ac:dyDescent="0.25">
      <c r="A16016">
        <v>197929081</v>
      </c>
      <c r="B16016">
        <v>803401</v>
      </c>
      <c r="C16016" t="s">
        <v>318</v>
      </c>
      <c r="D16016">
        <v>2021661</v>
      </c>
      <c r="E16016" t="s">
        <v>305</v>
      </c>
      <c r="F16016" t="s">
        <v>214</v>
      </c>
      <c r="G16016" t="s">
        <v>215</v>
      </c>
      <c r="H16016">
        <v>2</v>
      </c>
      <c r="I16016">
        <v>2019</v>
      </c>
      <c r="J16016">
        <v>1</v>
      </c>
      <c r="L16016">
        <v>23120234</v>
      </c>
      <c r="M16016">
        <v>5.2</v>
      </c>
      <c r="P16016" s="29">
        <f t="shared" si="604"/>
        <v>0.70000000000000007</v>
      </c>
    </row>
    <row r="16017" spans="1:16" hidden="1" x14ac:dyDescent="0.25">
      <c r="A16017">
        <v>197929081</v>
      </c>
      <c r="B16017">
        <v>803401</v>
      </c>
      <c r="C16017" t="s">
        <v>318</v>
      </c>
      <c r="D16017">
        <v>2004597</v>
      </c>
      <c r="E16017" t="s">
        <v>279</v>
      </c>
      <c r="F16017" t="s">
        <v>214</v>
      </c>
      <c r="G16017" t="s">
        <v>215</v>
      </c>
      <c r="H16017">
        <v>2</v>
      </c>
      <c r="I16017">
        <v>2019</v>
      </c>
      <c r="J16017">
        <v>1</v>
      </c>
      <c r="L16017">
        <v>23120232</v>
      </c>
      <c r="M16017">
        <v>5.2</v>
      </c>
      <c r="P16017" s="29">
        <f t="shared" si="604"/>
        <v>0.70000000000000007</v>
      </c>
    </row>
    <row r="16018" spans="1:16" hidden="1" x14ac:dyDescent="0.25">
      <c r="A16018">
        <v>197929081</v>
      </c>
      <c r="B16018">
        <v>803401</v>
      </c>
      <c r="C16018" t="s">
        <v>318</v>
      </c>
      <c r="D16018">
        <v>2004602</v>
      </c>
      <c r="E16018" t="s">
        <v>277</v>
      </c>
      <c r="F16018" t="s">
        <v>214</v>
      </c>
      <c r="G16018" t="s">
        <v>215</v>
      </c>
      <c r="H16018">
        <v>1</v>
      </c>
      <c r="I16018">
        <v>2019</v>
      </c>
      <c r="J16018">
        <v>2</v>
      </c>
      <c r="L16018">
        <v>23129802</v>
      </c>
      <c r="P16018" s="29" t="str">
        <f t="shared" si="604"/>
        <v>NULL</v>
      </c>
    </row>
    <row r="16019" spans="1:16" hidden="1" x14ac:dyDescent="0.25">
      <c r="A16019">
        <v>197929081</v>
      </c>
      <c r="B16019">
        <v>803401</v>
      </c>
      <c r="C16019" t="s">
        <v>318</v>
      </c>
      <c r="D16019">
        <v>2021664</v>
      </c>
      <c r="E16019" t="s">
        <v>311</v>
      </c>
      <c r="F16019" t="s">
        <v>214</v>
      </c>
      <c r="G16019" t="s">
        <v>215</v>
      </c>
      <c r="H16019">
        <v>1</v>
      </c>
      <c r="I16019">
        <v>2019</v>
      </c>
      <c r="J16019">
        <v>2</v>
      </c>
      <c r="L16019">
        <v>23129806</v>
      </c>
      <c r="P16019" s="29" t="str">
        <f t="shared" si="604"/>
        <v>NULL</v>
      </c>
    </row>
    <row r="16020" spans="1:16" hidden="1" x14ac:dyDescent="0.25">
      <c r="A16020">
        <v>197929081</v>
      </c>
      <c r="B16020">
        <v>803401</v>
      </c>
      <c r="C16020" t="s">
        <v>318</v>
      </c>
      <c r="D16020">
        <v>2021671</v>
      </c>
      <c r="E16020" t="s">
        <v>303</v>
      </c>
      <c r="F16020" t="s">
        <v>214</v>
      </c>
      <c r="G16020" t="s">
        <v>215</v>
      </c>
      <c r="H16020">
        <v>1</v>
      </c>
      <c r="I16020">
        <v>2019</v>
      </c>
      <c r="J16020">
        <v>2</v>
      </c>
      <c r="L16020">
        <v>23130363</v>
      </c>
      <c r="P16020" s="29" t="str">
        <f t="shared" si="604"/>
        <v>NULL</v>
      </c>
    </row>
    <row r="16021" spans="1:16" hidden="1" x14ac:dyDescent="0.25">
      <c r="A16021">
        <v>197929081</v>
      </c>
      <c r="B16021">
        <v>803401</v>
      </c>
      <c r="C16021" t="s">
        <v>318</v>
      </c>
      <c r="D16021">
        <v>2024864</v>
      </c>
      <c r="E16021" t="s">
        <v>310</v>
      </c>
      <c r="F16021" t="s">
        <v>214</v>
      </c>
      <c r="G16021" t="s">
        <v>215</v>
      </c>
      <c r="H16021">
        <v>1</v>
      </c>
      <c r="I16021">
        <v>2019</v>
      </c>
      <c r="J16021">
        <v>2</v>
      </c>
      <c r="L16021">
        <v>23129359</v>
      </c>
      <c r="P16021" s="29" t="str">
        <f t="shared" si="604"/>
        <v>NULL</v>
      </c>
    </row>
    <row r="16022" spans="1:16" hidden="1" x14ac:dyDescent="0.25">
      <c r="A16022">
        <v>198021326</v>
      </c>
      <c r="B16022">
        <v>803401</v>
      </c>
      <c r="C16022" t="s">
        <v>318</v>
      </c>
      <c r="D16022">
        <v>2004098</v>
      </c>
      <c r="E16022" t="s">
        <v>213</v>
      </c>
      <c r="F16022" t="s">
        <v>214</v>
      </c>
      <c r="G16022" t="s">
        <v>215</v>
      </c>
      <c r="H16022">
        <v>2</v>
      </c>
      <c r="I16022">
        <v>2016</v>
      </c>
      <c r="J16022">
        <v>1</v>
      </c>
      <c r="L16022">
        <v>23078147</v>
      </c>
      <c r="M16022">
        <v>6</v>
      </c>
      <c r="P16022" s="29">
        <f t="shared" si="604"/>
        <v>0.83333333333333337</v>
      </c>
    </row>
    <row r="16023" spans="1:16" hidden="1" x14ac:dyDescent="0.25">
      <c r="A16023">
        <v>198021326</v>
      </c>
      <c r="B16023">
        <v>803401</v>
      </c>
      <c r="C16023" t="s">
        <v>318</v>
      </c>
      <c r="D16023">
        <v>2021600</v>
      </c>
      <c r="E16023" t="s">
        <v>219</v>
      </c>
      <c r="F16023" t="s">
        <v>214</v>
      </c>
      <c r="G16023" t="s">
        <v>215</v>
      </c>
      <c r="H16023">
        <v>2</v>
      </c>
      <c r="I16023">
        <v>2016</v>
      </c>
      <c r="J16023">
        <v>1</v>
      </c>
      <c r="L16023">
        <v>23081079</v>
      </c>
      <c r="M16023">
        <v>5</v>
      </c>
      <c r="P16023" s="29">
        <f t="shared" si="604"/>
        <v>0.66666666666666663</v>
      </c>
    </row>
    <row r="16024" spans="1:16" hidden="1" x14ac:dyDescent="0.25">
      <c r="A16024">
        <v>198021326</v>
      </c>
      <c r="B16024">
        <v>803401</v>
      </c>
      <c r="C16024" t="s">
        <v>318</v>
      </c>
      <c r="D16024">
        <v>2005099</v>
      </c>
      <c r="E16024" t="s">
        <v>217</v>
      </c>
      <c r="F16024" t="s">
        <v>214</v>
      </c>
      <c r="G16024" t="s">
        <v>215</v>
      </c>
      <c r="H16024">
        <v>2</v>
      </c>
      <c r="I16024">
        <v>2016</v>
      </c>
      <c r="J16024">
        <v>1</v>
      </c>
      <c r="L16024">
        <v>23081375</v>
      </c>
      <c r="M16024">
        <v>5.0999999999999996</v>
      </c>
      <c r="P16024" s="29">
        <f t="shared" si="604"/>
        <v>0.68333333333333324</v>
      </c>
    </row>
    <row r="16025" spans="1:16" hidden="1" x14ac:dyDescent="0.25">
      <c r="A16025">
        <v>198021326</v>
      </c>
      <c r="B16025">
        <v>803401</v>
      </c>
      <c r="C16025" t="s">
        <v>318</v>
      </c>
      <c r="D16025">
        <v>2005102</v>
      </c>
      <c r="E16025" t="s">
        <v>218</v>
      </c>
      <c r="F16025" t="s">
        <v>214</v>
      </c>
      <c r="G16025" t="s">
        <v>215</v>
      </c>
      <c r="H16025">
        <v>2</v>
      </c>
      <c r="I16025">
        <v>2016</v>
      </c>
      <c r="J16025">
        <v>1</v>
      </c>
      <c r="L16025">
        <v>23081382</v>
      </c>
      <c r="M16025">
        <v>6.3</v>
      </c>
      <c r="P16025" s="29">
        <f t="shared" si="604"/>
        <v>0.8833333333333333</v>
      </c>
    </row>
    <row r="16026" spans="1:16" hidden="1" x14ac:dyDescent="0.25">
      <c r="A16026">
        <v>198021326</v>
      </c>
      <c r="B16026">
        <v>803401</v>
      </c>
      <c r="C16026" t="s">
        <v>318</v>
      </c>
      <c r="D16026">
        <v>2021754</v>
      </c>
      <c r="E16026" t="s">
        <v>216</v>
      </c>
      <c r="F16026" t="s">
        <v>214</v>
      </c>
      <c r="G16026" t="s">
        <v>215</v>
      </c>
      <c r="H16026">
        <v>2</v>
      </c>
      <c r="I16026">
        <v>2016</v>
      </c>
      <c r="J16026">
        <v>1</v>
      </c>
      <c r="L16026">
        <v>23081094</v>
      </c>
      <c r="M16026">
        <v>5.2</v>
      </c>
      <c r="P16026" s="29">
        <f t="shared" si="604"/>
        <v>0.70000000000000007</v>
      </c>
    </row>
    <row r="16027" spans="1:16" hidden="1" x14ac:dyDescent="0.25">
      <c r="A16027">
        <v>198021326</v>
      </c>
      <c r="B16027">
        <v>803401</v>
      </c>
      <c r="C16027" t="s">
        <v>318</v>
      </c>
      <c r="D16027">
        <v>2005118</v>
      </c>
      <c r="E16027" t="s">
        <v>223</v>
      </c>
      <c r="F16027" t="s">
        <v>214</v>
      </c>
      <c r="G16027" t="s">
        <v>215</v>
      </c>
      <c r="H16027">
        <v>2</v>
      </c>
      <c r="I16027">
        <v>2016</v>
      </c>
      <c r="J16027">
        <v>1</v>
      </c>
      <c r="L16027">
        <v>23081293</v>
      </c>
      <c r="M16027">
        <v>4.3</v>
      </c>
      <c r="P16027" s="29">
        <f t="shared" si="604"/>
        <v>0.54999999999999993</v>
      </c>
    </row>
    <row r="16028" spans="1:16" hidden="1" x14ac:dyDescent="0.25">
      <c r="A16028">
        <v>198021326</v>
      </c>
      <c r="B16028">
        <v>803401</v>
      </c>
      <c r="C16028" t="s">
        <v>318</v>
      </c>
      <c r="D16028">
        <v>2004112</v>
      </c>
      <c r="E16028" t="s">
        <v>244</v>
      </c>
      <c r="F16028" t="s">
        <v>214</v>
      </c>
      <c r="G16028" t="s">
        <v>215</v>
      </c>
      <c r="H16028">
        <v>2</v>
      </c>
      <c r="I16028">
        <v>2016</v>
      </c>
      <c r="J16028">
        <v>2</v>
      </c>
      <c r="L16028">
        <v>23085500</v>
      </c>
      <c r="M16028">
        <v>5.0999999999999996</v>
      </c>
      <c r="P16028" s="29">
        <f t="shared" si="604"/>
        <v>0.68333333333333324</v>
      </c>
    </row>
    <row r="16029" spans="1:16" hidden="1" x14ac:dyDescent="0.25">
      <c r="A16029">
        <v>198021326</v>
      </c>
      <c r="B16029">
        <v>803401</v>
      </c>
      <c r="C16029" t="s">
        <v>318</v>
      </c>
      <c r="D16029">
        <v>2021580</v>
      </c>
      <c r="E16029" t="s">
        <v>241</v>
      </c>
      <c r="F16029" t="s">
        <v>214</v>
      </c>
      <c r="G16029" t="s">
        <v>215</v>
      </c>
      <c r="H16029">
        <v>2</v>
      </c>
      <c r="I16029">
        <v>2016</v>
      </c>
      <c r="J16029">
        <v>2</v>
      </c>
      <c r="L16029">
        <v>23086826</v>
      </c>
      <c r="M16029">
        <v>4.7</v>
      </c>
      <c r="P16029" s="29">
        <f t="shared" si="604"/>
        <v>0.6166666666666667</v>
      </c>
    </row>
    <row r="16030" spans="1:16" hidden="1" x14ac:dyDescent="0.25">
      <c r="A16030">
        <v>198021326</v>
      </c>
      <c r="B16030">
        <v>803401</v>
      </c>
      <c r="C16030" t="s">
        <v>318</v>
      </c>
      <c r="D16030">
        <v>2021602</v>
      </c>
      <c r="E16030" t="s">
        <v>242</v>
      </c>
      <c r="F16030" t="s">
        <v>214</v>
      </c>
      <c r="G16030" t="s">
        <v>215</v>
      </c>
      <c r="H16030">
        <v>2</v>
      </c>
      <c r="I16030">
        <v>2016</v>
      </c>
      <c r="J16030">
        <v>2</v>
      </c>
      <c r="L16030">
        <v>23086745</v>
      </c>
      <c r="M16030">
        <v>5</v>
      </c>
      <c r="P16030" s="29">
        <f t="shared" si="604"/>
        <v>0.66666666666666663</v>
      </c>
    </row>
    <row r="16031" spans="1:16" hidden="1" x14ac:dyDescent="0.25">
      <c r="A16031">
        <v>198021326</v>
      </c>
      <c r="B16031">
        <v>803401</v>
      </c>
      <c r="C16031" t="s">
        <v>318</v>
      </c>
      <c r="D16031">
        <v>2021756</v>
      </c>
      <c r="E16031" t="s">
        <v>253</v>
      </c>
      <c r="F16031" t="s">
        <v>214</v>
      </c>
      <c r="G16031" t="s">
        <v>215</v>
      </c>
      <c r="H16031">
        <v>2</v>
      </c>
      <c r="I16031">
        <v>2016</v>
      </c>
      <c r="J16031">
        <v>2</v>
      </c>
      <c r="L16031">
        <v>23086832</v>
      </c>
      <c r="M16031">
        <v>5.7</v>
      </c>
      <c r="P16031" s="29">
        <f t="shared" si="604"/>
        <v>0.78333333333333333</v>
      </c>
    </row>
    <row r="16032" spans="1:16" hidden="1" x14ac:dyDescent="0.25">
      <c r="A16032">
        <v>198021326</v>
      </c>
      <c r="B16032">
        <v>803401</v>
      </c>
      <c r="C16032" t="s">
        <v>318</v>
      </c>
      <c r="D16032">
        <v>2005117</v>
      </c>
      <c r="E16032" t="s">
        <v>220</v>
      </c>
      <c r="F16032" t="s">
        <v>214</v>
      </c>
      <c r="G16032" t="s">
        <v>215</v>
      </c>
      <c r="H16032">
        <v>2</v>
      </c>
      <c r="I16032">
        <v>2016</v>
      </c>
      <c r="J16032">
        <v>2</v>
      </c>
      <c r="L16032">
        <v>23084475</v>
      </c>
      <c r="M16032">
        <v>5.2</v>
      </c>
      <c r="P16032" s="29">
        <f t="shared" si="604"/>
        <v>0.70000000000000007</v>
      </c>
    </row>
    <row r="16033" spans="1:16" hidden="1" x14ac:dyDescent="0.25">
      <c r="A16033">
        <v>198021326</v>
      </c>
      <c r="B16033">
        <v>803401</v>
      </c>
      <c r="C16033" t="s">
        <v>318</v>
      </c>
      <c r="D16033">
        <v>2021763</v>
      </c>
      <c r="E16033" t="s">
        <v>298</v>
      </c>
      <c r="F16033" t="s">
        <v>214</v>
      </c>
      <c r="G16033" t="s">
        <v>215</v>
      </c>
      <c r="H16033">
        <v>2</v>
      </c>
      <c r="I16033">
        <v>2016</v>
      </c>
      <c r="J16033">
        <v>2</v>
      </c>
      <c r="L16033">
        <v>23086847</v>
      </c>
      <c r="M16033">
        <v>5.2</v>
      </c>
      <c r="P16033" s="29">
        <f t="shared" si="604"/>
        <v>0.70000000000000007</v>
      </c>
    </row>
    <row r="16034" spans="1:16" hidden="1" x14ac:dyDescent="0.25">
      <c r="A16034">
        <v>198021326</v>
      </c>
      <c r="B16034">
        <v>803401</v>
      </c>
      <c r="C16034" t="s">
        <v>318</v>
      </c>
      <c r="D16034">
        <v>2004116</v>
      </c>
      <c r="E16034" t="s">
        <v>229</v>
      </c>
      <c r="F16034" t="s">
        <v>214</v>
      </c>
      <c r="G16034" t="s">
        <v>215</v>
      </c>
      <c r="H16034">
        <v>2</v>
      </c>
      <c r="I16034">
        <v>2017</v>
      </c>
      <c r="J16034">
        <v>1</v>
      </c>
      <c r="L16034">
        <v>23092374</v>
      </c>
      <c r="M16034">
        <v>4.5999999999999996</v>
      </c>
      <c r="P16034" s="29">
        <f t="shared" si="604"/>
        <v>0.6</v>
      </c>
    </row>
    <row r="16035" spans="1:16" hidden="1" x14ac:dyDescent="0.25">
      <c r="A16035">
        <v>198021326</v>
      </c>
      <c r="B16035">
        <v>803401</v>
      </c>
      <c r="C16035" t="s">
        <v>318</v>
      </c>
      <c r="D16035">
        <v>2005120</v>
      </c>
      <c r="E16035" t="s">
        <v>293</v>
      </c>
      <c r="F16035" t="s">
        <v>214</v>
      </c>
      <c r="G16035" t="s">
        <v>215</v>
      </c>
      <c r="H16035">
        <v>2</v>
      </c>
      <c r="I16035">
        <v>2017</v>
      </c>
      <c r="J16035">
        <v>1</v>
      </c>
      <c r="L16035">
        <v>23094176</v>
      </c>
      <c r="M16035">
        <v>6</v>
      </c>
      <c r="P16035" s="29">
        <f t="shared" si="604"/>
        <v>0.83333333333333337</v>
      </c>
    </row>
    <row r="16036" spans="1:16" hidden="1" x14ac:dyDescent="0.25">
      <c r="A16036">
        <v>198021326</v>
      </c>
      <c r="B16036">
        <v>803401</v>
      </c>
      <c r="C16036" t="s">
        <v>318</v>
      </c>
      <c r="D16036">
        <v>2005131</v>
      </c>
      <c r="E16036" t="s">
        <v>228</v>
      </c>
      <c r="F16036" t="s">
        <v>214</v>
      </c>
      <c r="G16036" t="s">
        <v>215</v>
      </c>
      <c r="H16036">
        <v>2</v>
      </c>
      <c r="I16036">
        <v>2017</v>
      </c>
      <c r="J16036">
        <v>1</v>
      </c>
      <c r="L16036">
        <v>23093315</v>
      </c>
      <c r="M16036">
        <v>5.4</v>
      </c>
      <c r="P16036" s="29">
        <f t="shared" si="604"/>
        <v>0.73333333333333339</v>
      </c>
    </row>
    <row r="16037" spans="1:16" hidden="1" x14ac:dyDescent="0.25">
      <c r="A16037">
        <v>198021326</v>
      </c>
      <c r="B16037">
        <v>803401</v>
      </c>
      <c r="C16037" t="s">
        <v>318</v>
      </c>
      <c r="D16037">
        <v>2021874</v>
      </c>
      <c r="E16037" t="s">
        <v>226</v>
      </c>
      <c r="F16037" t="s">
        <v>214</v>
      </c>
      <c r="G16037" t="s">
        <v>215</v>
      </c>
      <c r="H16037">
        <v>2</v>
      </c>
      <c r="I16037">
        <v>2017</v>
      </c>
      <c r="J16037">
        <v>1</v>
      </c>
      <c r="L16037">
        <v>23091989</v>
      </c>
      <c r="M16037">
        <v>4</v>
      </c>
      <c r="P16037" s="29">
        <f t="shared" si="604"/>
        <v>0.5</v>
      </c>
    </row>
    <row r="16038" spans="1:16" hidden="1" x14ac:dyDescent="0.25">
      <c r="A16038">
        <v>198021326</v>
      </c>
      <c r="B16038">
        <v>803401</v>
      </c>
      <c r="C16038" t="s">
        <v>318</v>
      </c>
      <c r="D16038">
        <v>2021596</v>
      </c>
      <c r="E16038" t="s">
        <v>294</v>
      </c>
      <c r="F16038" t="s">
        <v>214</v>
      </c>
      <c r="G16038" t="s">
        <v>215</v>
      </c>
      <c r="H16038">
        <v>2</v>
      </c>
      <c r="I16038">
        <v>2017</v>
      </c>
      <c r="J16038">
        <v>1</v>
      </c>
      <c r="L16038">
        <v>23092936</v>
      </c>
      <c r="M16038">
        <v>4.5</v>
      </c>
      <c r="P16038" s="29">
        <f t="shared" si="604"/>
        <v>0.58333333333333337</v>
      </c>
    </row>
    <row r="16039" spans="1:16" hidden="1" x14ac:dyDescent="0.25">
      <c r="A16039">
        <v>198021326</v>
      </c>
      <c r="B16039">
        <v>803401</v>
      </c>
      <c r="C16039" t="s">
        <v>318</v>
      </c>
      <c r="D16039">
        <v>2021638</v>
      </c>
      <c r="E16039" t="s">
        <v>250</v>
      </c>
      <c r="F16039" t="s">
        <v>214</v>
      </c>
      <c r="G16039" t="s">
        <v>215</v>
      </c>
      <c r="H16039">
        <v>2</v>
      </c>
      <c r="I16039">
        <v>2017</v>
      </c>
      <c r="J16039">
        <v>1</v>
      </c>
      <c r="L16039">
        <v>23092934</v>
      </c>
      <c r="M16039">
        <v>5.5</v>
      </c>
      <c r="P16039" s="29">
        <f t="shared" si="604"/>
        <v>0.75</v>
      </c>
    </row>
    <row r="16040" spans="1:16" hidden="1" x14ac:dyDescent="0.25">
      <c r="A16040">
        <v>198021326</v>
      </c>
      <c r="B16040">
        <v>803401</v>
      </c>
      <c r="C16040" t="s">
        <v>318</v>
      </c>
      <c r="D16040">
        <v>2004099</v>
      </c>
      <c r="E16040" t="s">
        <v>245</v>
      </c>
      <c r="F16040" t="s">
        <v>214</v>
      </c>
      <c r="G16040" t="s">
        <v>215</v>
      </c>
      <c r="H16040">
        <v>2</v>
      </c>
      <c r="I16040">
        <v>2017</v>
      </c>
      <c r="J16040">
        <v>2</v>
      </c>
      <c r="L16040">
        <v>23097866</v>
      </c>
      <c r="M16040">
        <v>5.9</v>
      </c>
      <c r="P16040" s="29">
        <f t="shared" si="604"/>
        <v>0.81666666666666676</v>
      </c>
    </row>
    <row r="16041" spans="1:16" hidden="1" x14ac:dyDescent="0.25">
      <c r="A16041">
        <v>198021326</v>
      </c>
      <c r="B16041">
        <v>803401</v>
      </c>
      <c r="C16041" t="s">
        <v>318</v>
      </c>
      <c r="D16041">
        <v>2021640</v>
      </c>
      <c r="E16041" t="s">
        <v>227</v>
      </c>
      <c r="F16041" t="s">
        <v>214</v>
      </c>
      <c r="G16041" t="s">
        <v>215</v>
      </c>
      <c r="H16041">
        <v>2</v>
      </c>
      <c r="I16041">
        <v>2017</v>
      </c>
      <c r="J16041">
        <v>2</v>
      </c>
      <c r="L16041">
        <v>23101195</v>
      </c>
      <c r="M16041">
        <v>4</v>
      </c>
      <c r="P16041" s="29">
        <f t="shared" si="604"/>
        <v>0.5</v>
      </c>
    </row>
    <row r="16042" spans="1:16" hidden="1" x14ac:dyDescent="0.25">
      <c r="A16042">
        <v>198021326</v>
      </c>
      <c r="B16042">
        <v>803401</v>
      </c>
      <c r="C16042" t="s">
        <v>318</v>
      </c>
      <c r="D16042">
        <v>2021725</v>
      </c>
      <c r="E16042" t="s">
        <v>257</v>
      </c>
      <c r="F16042" t="s">
        <v>214</v>
      </c>
      <c r="G16042" t="s">
        <v>215</v>
      </c>
      <c r="H16042">
        <v>2</v>
      </c>
      <c r="I16042">
        <v>2017</v>
      </c>
      <c r="J16042">
        <v>2</v>
      </c>
      <c r="L16042">
        <v>23097532</v>
      </c>
      <c r="M16042">
        <v>4.2</v>
      </c>
      <c r="P16042" s="29">
        <f t="shared" si="604"/>
        <v>0.53333333333333333</v>
      </c>
    </row>
    <row r="16043" spans="1:16" hidden="1" x14ac:dyDescent="0.25">
      <c r="A16043">
        <v>198021326</v>
      </c>
      <c r="B16043">
        <v>803401</v>
      </c>
      <c r="C16043" t="s">
        <v>318</v>
      </c>
      <c r="D16043">
        <v>2021750</v>
      </c>
      <c r="E16043" t="s">
        <v>296</v>
      </c>
      <c r="F16043" t="s">
        <v>214</v>
      </c>
      <c r="G16043" t="s">
        <v>215</v>
      </c>
      <c r="H16043">
        <v>2</v>
      </c>
      <c r="I16043">
        <v>2017</v>
      </c>
      <c r="J16043">
        <v>2</v>
      </c>
      <c r="L16043">
        <v>23097531</v>
      </c>
      <c r="M16043">
        <v>4.0999999999999996</v>
      </c>
      <c r="P16043" s="29">
        <f t="shared" si="604"/>
        <v>0.51666666666666661</v>
      </c>
    </row>
    <row r="16044" spans="1:16" hidden="1" x14ac:dyDescent="0.25">
      <c r="A16044">
        <v>198021326</v>
      </c>
      <c r="B16044">
        <v>803401</v>
      </c>
      <c r="C16044" t="s">
        <v>318</v>
      </c>
      <c r="D16044">
        <v>2021781</v>
      </c>
      <c r="E16044" t="s">
        <v>235</v>
      </c>
      <c r="F16044" t="s">
        <v>214</v>
      </c>
      <c r="G16044" t="s">
        <v>215</v>
      </c>
      <c r="H16044">
        <v>2</v>
      </c>
      <c r="I16044">
        <v>2017</v>
      </c>
      <c r="J16044">
        <v>2</v>
      </c>
      <c r="L16044">
        <v>23101188</v>
      </c>
      <c r="M16044">
        <v>4.7</v>
      </c>
      <c r="P16044" s="29">
        <f t="shared" si="604"/>
        <v>0.6166666666666667</v>
      </c>
    </row>
    <row r="16045" spans="1:16" hidden="1" x14ac:dyDescent="0.25">
      <c r="A16045">
        <v>198021326</v>
      </c>
      <c r="B16045">
        <v>803401</v>
      </c>
      <c r="C16045" t="s">
        <v>318</v>
      </c>
      <c r="D16045">
        <v>2021993</v>
      </c>
      <c r="E16045" t="s">
        <v>256</v>
      </c>
      <c r="F16045" t="s">
        <v>214</v>
      </c>
      <c r="G16045" t="s">
        <v>215</v>
      </c>
      <c r="H16045">
        <v>2</v>
      </c>
      <c r="I16045">
        <v>2017</v>
      </c>
      <c r="J16045">
        <v>2</v>
      </c>
      <c r="L16045">
        <v>23097538</v>
      </c>
      <c r="M16045">
        <v>4.2</v>
      </c>
      <c r="P16045" s="29">
        <f t="shared" si="604"/>
        <v>0.53333333333333333</v>
      </c>
    </row>
    <row r="16046" spans="1:16" hidden="1" x14ac:dyDescent="0.25">
      <c r="A16046">
        <v>198021326</v>
      </c>
      <c r="B16046">
        <v>803401</v>
      </c>
      <c r="C16046" t="s">
        <v>318</v>
      </c>
      <c r="D16046">
        <v>2019271</v>
      </c>
      <c r="E16046" t="s">
        <v>236</v>
      </c>
      <c r="F16046" t="s">
        <v>214</v>
      </c>
      <c r="G16046" t="s">
        <v>215</v>
      </c>
      <c r="H16046">
        <v>2</v>
      </c>
      <c r="I16046">
        <v>2018</v>
      </c>
      <c r="J16046">
        <v>1</v>
      </c>
      <c r="L16046">
        <v>23104768</v>
      </c>
      <c r="M16046">
        <v>5.7</v>
      </c>
      <c r="P16046" s="29">
        <f t="shared" si="604"/>
        <v>0.78333333333333333</v>
      </c>
    </row>
    <row r="16047" spans="1:16" hidden="1" x14ac:dyDescent="0.25">
      <c r="A16047">
        <v>198021326</v>
      </c>
      <c r="B16047">
        <v>803401</v>
      </c>
      <c r="C16047" t="s">
        <v>318</v>
      </c>
      <c r="D16047">
        <v>2004586</v>
      </c>
      <c r="E16047" t="s">
        <v>325</v>
      </c>
      <c r="F16047" t="s">
        <v>214</v>
      </c>
      <c r="G16047" t="s">
        <v>215</v>
      </c>
      <c r="H16047">
        <v>2</v>
      </c>
      <c r="I16047">
        <v>2018</v>
      </c>
      <c r="J16047">
        <v>1</v>
      </c>
      <c r="L16047">
        <v>23107717</v>
      </c>
      <c r="M16047">
        <v>4</v>
      </c>
      <c r="P16047" s="29">
        <f t="shared" si="604"/>
        <v>0.5</v>
      </c>
    </row>
    <row r="16048" spans="1:16" hidden="1" x14ac:dyDescent="0.25">
      <c r="A16048">
        <v>198021326</v>
      </c>
      <c r="B16048">
        <v>803401</v>
      </c>
      <c r="C16048" t="s">
        <v>318</v>
      </c>
      <c r="D16048">
        <v>2004587</v>
      </c>
      <c r="E16048" t="s">
        <v>288</v>
      </c>
      <c r="F16048" t="s">
        <v>214</v>
      </c>
      <c r="G16048" t="s">
        <v>215</v>
      </c>
      <c r="H16048">
        <v>2</v>
      </c>
      <c r="I16048">
        <v>2018</v>
      </c>
      <c r="J16048">
        <v>1</v>
      </c>
      <c r="L16048">
        <v>23108651</v>
      </c>
      <c r="M16048">
        <v>4.5</v>
      </c>
      <c r="P16048" s="29">
        <f t="shared" si="604"/>
        <v>0.58333333333333337</v>
      </c>
    </row>
    <row r="16049" spans="1:16" hidden="1" x14ac:dyDescent="0.25">
      <c r="A16049">
        <v>198021326</v>
      </c>
      <c r="B16049">
        <v>803401</v>
      </c>
      <c r="C16049" t="s">
        <v>318</v>
      </c>
      <c r="D16049">
        <v>2004591</v>
      </c>
      <c r="E16049" t="s">
        <v>271</v>
      </c>
      <c r="F16049" t="s">
        <v>214</v>
      </c>
      <c r="G16049" t="s">
        <v>215</v>
      </c>
      <c r="H16049">
        <v>2</v>
      </c>
      <c r="I16049">
        <v>2018</v>
      </c>
      <c r="J16049">
        <v>1</v>
      </c>
      <c r="L16049">
        <v>23108870</v>
      </c>
      <c r="M16049">
        <v>5.3</v>
      </c>
      <c r="P16049" s="29">
        <f t="shared" si="604"/>
        <v>0.71666666666666667</v>
      </c>
    </row>
    <row r="16050" spans="1:16" hidden="1" x14ac:dyDescent="0.25">
      <c r="A16050">
        <v>198021326</v>
      </c>
      <c r="B16050">
        <v>803401</v>
      </c>
      <c r="C16050" t="s">
        <v>318</v>
      </c>
      <c r="D16050">
        <v>2021679</v>
      </c>
      <c r="E16050" t="s">
        <v>259</v>
      </c>
      <c r="F16050" t="s">
        <v>214</v>
      </c>
      <c r="G16050" t="s">
        <v>215</v>
      </c>
      <c r="H16050">
        <v>2</v>
      </c>
      <c r="I16050">
        <v>2018</v>
      </c>
      <c r="J16050">
        <v>1</v>
      </c>
      <c r="L16050">
        <v>23108211</v>
      </c>
      <c r="M16050">
        <v>5.3</v>
      </c>
      <c r="P16050" s="29">
        <f t="shared" si="604"/>
        <v>0.71666666666666667</v>
      </c>
    </row>
    <row r="16051" spans="1:16" hidden="1" x14ac:dyDescent="0.25">
      <c r="A16051">
        <v>198021326</v>
      </c>
      <c r="B16051">
        <v>803401</v>
      </c>
      <c r="C16051" t="s">
        <v>318</v>
      </c>
      <c r="D16051">
        <v>2021787</v>
      </c>
      <c r="E16051" t="s">
        <v>292</v>
      </c>
      <c r="F16051" t="s">
        <v>214</v>
      </c>
      <c r="G16051" t="s">
        <v>215</v>
      </c>
      <c r="H16051">
        <v>2</v>
      </c>
      <c r="I16051">
        <v>2018</v>
      </c>
      <c r="J16051">
        <v>1</v>
      </c>
      <c r="L16051">
        <v>23107720</v>
      </c>
      <c r="M16051">
        <v>4</v>
      </c>
      <c r="P16051" s="29">
        <f t="shared" si="604"/>
        <v>0.5</v>
      </c>
    </row>
    <row r="16052" spans="1:16" hidden="1" x14ac:dyDescent="0.25">
      <c r="A16052">
        <v>198021326</v>
      </c>
      <c r="B16052">
        <v>803401</v>
      </c>
      <c r="C16052" t="s">
        <v>318</v>
      </c>
      <c r="D16052">
        <v>2004752</v>
      </c>
      <c r="E16052" t="s">
        <v>290</v>
      </c>
      <c r="F16052" t="s">
        <v>214</v>
      </c>
      <c r="G16052" t="s">
        <v>215</v>
      </c>
      <c r="H16052">
        <v>3</v>
      </c>
      <c r="I16052">
        <v>2018</v>
      </c>
      <c r="J16052">
        <v>1</v>
      </c>
      <c r="L16052">
        <v>23107719</v>
      </c>
      <c r="M16052">
        <v>3.7</v>
      </c>
      <c r="P16052" s="29">
        <f t="shared" si="604"/>
        <v>0.45</v>
      </c>
    </row>
    <row r="16053" spans="1:16" hidden="1" x14ac:dyDescent="0.25">
      <c r="A16053">
        <v>198021326</v>
      </c>
      <c r="B16053">
        <v>803401</v>
      </c>
      <c r="C16053" t="s">
        <v>318</v>
      </c>
      <c r="D16053">
        <v>2004752</v>
      </c>
      <c r="E16053" t="s">
        <v>290</v>
      </c>
      <c r="F16053" t="s">
        <v>214</v>
      </c>
      <c r="G16053" t="s">
        <v>215</v>
      </c>
      <c r="H16053">
        <v>2</v>
      </c>
      <c r="I16053">
        <v>2018</v>
      </c>
      <c r="J16053">
        <v>2</v>
      </c>
      <c r="L16053">
        <v>23115876</v>
      </c>
      <c r="M16053">
        <v>5.0999999999999996</v>
      </c>
      <c r="P16053" s="29">
        <f t="shared" si="604"/>
        <v>0.68333333333333324</v>
      </c>
    </row>
    <row r="16054" spans="1:16" hidden="1" x14ac:dyDescent="0.25">
      <c r="A16054">
        <v>198021326</v>
      </c>
      <c r="B16054">
        <v>803401</v>
      </c>
      <c r="C16054" t="s">
        <v>318</v>
      </c>
      <c r="D16054">
        <v>2024862</v>
      </c>
      <c r="E16054" t="s">
        <v>289</v>
      </c>
      <c r="F16054" t="s">
        <v>214</v>
      </c>
      <c r="G16054" t="s">
        <v>215</v>
      </c>
      <c r="H16054">
        <v>2</v>
      </c>
      <c r="I16054">
        <v>2018</v>
      </c>
      <c r="J16054">
        <v>2</v>
      </c>
      <c r="L16054">
        <v>23115892</v>
      </c>
      <c r="M16054">
        <v>6.1</v>
      </c>
      <c r="P16054" s="29">
        <f t="shared" si="604"/>
        <v>0.85</v>
      </c>
    </row>
    <row r="16055" spans="1:16" hidden="1" x14ac:dyDescent="0.25">
      <c r="A16055">
        <v>198021326</v>
      </c>
      <c r="B16055">
        <v>803401</v>
      </c>
      <c r="C16055" t="s">
        <v>318</v>
      </c>
      <c r="D16055">
        <v>2021615</v>
      </c>
      <c r="E16055" t="s">
        <v>255</v>
      </c>
      <c r="F16055" t="s">
        <v>214</v>
      </c>
      <c r="G16055" t="s">
        <v>215</v>
      </c>
      <c r="H16055">
        <v>2</v>
      </c>
      <c r="I16055">
        <v>2018</v>
      </c>
      <c r="J16055">
        <v>2</v>
      </c>
      <c r="L16055">
        <v>23115891</v>
      </c>
      <c r="M16055">
        <v>5.0999999999999996</v>
      </c>
      <c r="P16055" s="29">
        <f t="shared" si="604"/>
        <v>0.68333333333333324</v>
      </c>
    </row>
    <row r="16056" spans="1:16" hidden="1" x14ac:dyDescent="0.25">
      <c r="A16056">
        <v>198021326</v>
      </c>
      <c r="B16056">
        <v>803401</v>
      </c>
      <c r="C16056" t="s">
        <v>318</v>
      </c>
      <c r="D16056">
        <v>2021591</v>
      </c>
      <c r="E16056" t="s">
        <v>240</v>
      </c>
      <c r="F16056" t="s">
        <v>214</v>
      </c>
      <c r="G16056" t="s">
        <v>215</v>
      </c>
      <c r="H16056">
        <v>2</v>
      </c>
      <c r="I16056">
        <v>2018</v>
      </c>
      <c r="J16056">
        <v>2</v>
      </c>
      <c r="L16056">
        <v>23115890</v>
      </c>
      <c r="M16056">
        <v>5.4</v>
      </c>
      <c r="P16056" s="29">
        <f t="shared" si="604"/>
        <v>0.73333333333333339</v>
      </c>
    </row>
    <row r="16057" spans="1:16" hidden="1" x14ac:dyDescent="0.25">
      <c r="A16057">
        <v>198021326</v>
      </c>
      <c r="B16057">
        <v>803401</v>
      </c>
      <c r="C16057" t="s">
        <v>318</v>
      </c>
      <c r="D16057">
        <v>2021865</v>
      </c>
      <c r="E16057" t="s">
        <v>301</v>
      </c>
      <c r="F16057" t="s">
        <v>214</v>
      </c>
      <c r="G16057" t="s">
        <v>215</v>
      </c>
      <c r="H16057">
        <v>2</v>
      </c>
      <c r="I16057">
        <v>2018</v>
      </c>
      <c r="J16057">
        <v>2</v>
      </c>
      <c r="L16057">
        <v>23115887</v>
      </c>
      <c r="M16057">
        <v>4.2</v>
      </c>
      <c r="P16057" s="29">
        <f t="shared" si="604"/>
        <v>0.53333333333333333</v>
      </c>
    </row>
    <row r="16058" spans="1:16" hidden="1" x14ac:dyDescent="0.25">
      <c r="A16058">
        <v>198021326</v>
      </c>
      <c r="B16058">
        <v>803401</v>
      </c>
      <c r="C16058" t="s">
        <v>318</v>
      </c>
      <c r="D16058">
        <v>2021631</v>
      </c>
      <c r="E16058" t="s">
        <v>302</v>
      </c>
      <c r="F16058" t="s">
        <v>214</v>
      </c>
      <c r="G16058" t="s">
        <v>215</v>
      </c>
      <c r="H16058">
        <v>2</v>
      </c>
      <c r="I16058">
        <v>2018</v>
      </c>
      <c r="J16058">
        <v>2</v>
      </c>
      <c r="L16058">
        <v>23115885</v>
      </c>
      <c r="M16058">
        <v>6.1</v>
      </c>
      <c r="P16058" s="29">
        <f t="shared" si="604"/>
        <v>0.85</v>
      </c>
    </row>
    <row r="16059" spans="1:16" hidden="1" x14ac:dyDescent="0.25">
      <c r="A16059">
        <v>198021326</v>
      </c>
      <c r="B16059">
        <v>803401</v>
      </c>
      <c r="C16059" t="s">
        <v>318</v>
      </c>
      <c r="D16059">
        <v>2021723</v>
      </c>
      <c r="E16059" t="s">
        <v>299</v>
      </c>
      <c r="F16059" t="s">
        <v>214</v>
      </c>
      <c r="G16059" t="s">
        <v>215</v>
      </c>
      <c r="H16059">
        <v>2</v>
      </c>
      <c r="I16059">
        <v>2018</v>
      </c>
      <c r="J16059">
        <v>2</v>
      </c>
      <c r="L16059">
        <v>23115889</v>
      </c>
      <c r="M16059">
        <v>4.8</v>
      </c>
      <c r="P16059" s="29">
        <f t="shared" si="604"/>
        <v>0.6333333333333333</v>
      </c>
    </row>
    <row r="16060" spans="1:16" hidden="1" x14ac:dyDescent="0.25">
      <c r="A16060">
        <v>198021326</v>
      </c>
      <c r="B16060">
        <v>803401</v>
      </c>
      <c r="C16060" t="s">
        <v>318</v>
      </c>
      <c r="D16060">
        <v>2021716</v>
      </c>
      <c r="E16060" t="s">
        <v>291</v>
      </c>
      <c r="F16060" t="s">
        <v>214</v>
      </c>
      <c r="G16060" t="s">
        <v>215</v>
      </c>
      <c r="H16060">
        <v>2</v>
      </c>
      <c r="I16060">
        <v>2019</v>
      </c>
      <c r="J16060">
        <v>1</v>
      </c>
      <c r="L16060">
        <v>23120235</v>
      </c>
      <c r="M16060">
        <v>5.7</v>
      </c>
      <c r="P16060" s="29">
        <f t="shared" si="604"/>
        <v>0.78333333333333333</v>
      </c>
    </row>
    <row r="16061" spans="1:16" hidden="1" x14ac:dyDescent="0.25">
      <c r="A16061">
        <v>198021326</v>
      </c>
      <c r="B16061">
        <v>803401</v>
      </c>
      <c r="C16061" t="s">
        <v>318</v>
      </c>
      <c r="D16061">
        <v>2021744</v>
      </c>
      <c r="E16061" t="s">
        <v>262</v>
      </c>
      <c r="F16061" t="s">
        <v>214</v>
      </c>
      <c r="G16061" t="s">
        <v>215</v>
      </c>
      <c r="H16061">
        <v>2</v>
      </c>
      <c r="I16061">
        <v>2019</v>
      </c>
      <c r="J16061">
        <v>1</v>
      </c>
      <c r="L16061">
        <v>23123927</v>
      </c>
      <c r="M16061">
        <v>5.8</v>
      </c>
      <c r="P16061" s="29">
        <f t="shared" si="604"/>
        <v>0.79999999999999993</v>
      </c>
    </row>
    <row r="16062" spans="1:16" hidden="1" x14ac:dyDescent="0.25">
      <c r="A16062">
        <v>198021326</v>
      </c>
      <c r="B16062">
        <v>803401</v>
      </c>
      <c r="C16062" t="s">
        <v>318</v>
      </c>
      <c r="D16062">
        <v>2004597</v>
      </c>
      <c r="E16062" t="s">
        <v>279</v>
      </c>
      <c r="F16062" t="s">
        <v>214</v>
      </c>
      <c r="G16062" t="s">
        <v>215</v>
      </c>
      <c r="H16062">
        <v>2</v>
      </c>
      <c r="I16062">
        <v>2019</v>
      </c>
      <c r="J16062">
        <v>1</v>
      </c>
      <c r="L16062">
        <v>23120232</v>
      </c>
      <c r="M16062">
        <v>5.4</v>
      </c>
      <c r="P16062" s="29">
        <f t="shared" si="604"/>
        <v>0.73333333333333339</v>
      </c>
    </row>
    <row r="16063" spans="1:16" hidden="1" x14ac:dyDescent="0.25">
      <c r="A16063">
        <v>198021326</v>
      </c>
      <c r="B16063">
        <v>803401</v>
      </c>
      <c r="C16063" t="s">
        <v>318</v>
      </c>
      <c r="D16063">
        <v>2024863</v>
      </c>
      <c r="E16063" t="s">
        <v>304</v>
      </c>
      <c r="F16063" t="s">
        <v>214</v>
      </c>
      <c r="G16063" t="s">
        <v>215</v>
      </c>
      <c r="H16063">
        <v>2</v>
      </c>
      <c r="I16063">
        <v>2019</v>
      </c>
      <c r="J16063">
        <v>1</v>
      </c>
      <c r="L16063">
        <v>23120233</v>
      </c>
      <c r="M16063">
        <v>4.2</v>
      </c>
      <c r="P16063" s="29">
        <f t="shared" si="604"/>
        <v>0.53333333333333333</v>
      </c>
    </row>
    <row r="16064" spans="1:16" hidden="1" x14ac:dyDescent="0.25">
      <c r="A16064">
        <v>198021326</v>
      </c>
      <c r="B16064">
        <v>803401</v>
      </c>
      <c r="C16064" t="s">
        <v>318</v>
      </c>
      <c r="D16064">
        <v>2021661</v>
      </c>
      <c r="E16064" t="s">
        <v>305</v>
      </c>
      <c r="F16064" t="s">
        <v>214</v>
      </c>
      <c r="G16064" t="s">
        <v>215</v>
      </c>
      <c r="H16064">
        <v>2</v>
      </c>
      <c r="I16064">
        <v>2019</v>
      </c>
      <c r="J16064">
        <v>1</v>
      </c>
      <c r="L16064">
        <v>23120234</v>
      </c>
      <c r="M16064">
        <v>5.5</v>
      </c>
      <c r="P16064" s="29">
        <f t="shared" si="604"/>
        <v>0.75</v>
      </c>
    </row>
    <row r="16065" spans="1:16" hidden="1" x14ac:dyDescent="0.25">
      <c r="A16065">
        <v>198021326</v>
      </c>
      <c r="B16065">
        <v>803401</v>
      </c>
      <c r="C16065" t="s">
        <v>318</v>
      </c>
      <c r="D16065">
        <v>2019272</v>
      </c>
      <c r="E16065" t="s">
        <v>249</v>
      </c>
      <c r="F16065" t="s">
        <v>214</v>
      </c>
      <c r="G16065" t="s">
        <v>215</v>
      </c>
      <c r="H16065">
        <v>2</v>
      </c>
      <c r="I16065">
        <v>2019</v>
      </c>
      <c r="J16065">
        <v>1</v>
      </c>
      <c r="L16065">
        <v>23120699</v>
      </c>
      <c r="M16065">
        <v>6.1</v>
      </c>
      <c r="P16065" s="29">
        <f t="shared" si="604"/>
        <v>0.85</v>
      </c>
    </row>
    <row r="16066" spans="1:16" hidden="1" x14ac:dyDescent="0.25">
      <c r="A16066">
        <v>198021326</v>
      </c>
      <c r="B16066">
        <v>803401</v>
      </c>
      <c r="C16066" t="s">
        <v>318</v>
      </c>
      <c r="D16066">
        <v>2021775</v>
      </c>
      <c r="E16066" t="s">
        <v>286</v>
      </c>
      <c r="F16066" t="s">
        <v>214</v>
      </c>
      <c r="G16066" t="s">
        <v>215</v>
      </c>
      <c r="H16066">
        <v>2</v>
      </c>
      <c r="I16066">
        <v>2019</v>
      </c>
      <c r="J16066">
        <v>1</v>
      </c>
      <c r="L16066">
        <v>23124866</v>
      </c>
      <c r="M16066">
        <v>5.5</v>
      </c>
      <c r="P16066" s="29">
        <f t="shared" si="604"/>
        <v>0.75</v>
      </c>
    </row>
    <row r="16067" spans="1:16" hidden="1" x14ac:dyDescent="0.25">
      <c r="A16067">
        <v>198021326</v>
      </c>
      <c r="B16067">
        <v>803401</v>
      </c>
      <c r="C16067" t="s">
        <v>318</v>
      </c>
      <c r="D16067">
        <v>2019273</v>
      </c>
      <c r="E16067" t="s">
        <v>248</v>
      </c>
      <c r="F16067" t="s">
        <v>214</v>
      </c>
      <c r="G16067" t="s">
        <v>215</v>
      </c>
      <c r="H16067">
        <v>1</v>
      </c>
      <c r="I16067">
        <v>2019</v>
      </c>
      <c r="J16067">
        <v>2</v>
      </c>
      <c r="L16067">
        <v>23129159</v>
      </c>
      <c r="P16067" s="29" t="str">
        <f t="shared" si="604"/>
        <v>NULL</v>
      </c>
    </row>
    <row r="16068" spans="1:16" hidden="1" x14ac:dyDescent="0.25">
      <c r="A16068">
        <v>198021326</v>
      </c>
      <c r="B16068">
        <v>803401</v>
      </c>
      <c r="C16068" t="s">
        <v>318</v>
      </c>
      <c r="D16068">
        <v>2024921</v>
      </c>
      <c r="E16068" t="s">
        <v>225</v>
      </c>
      <c r="F16068" t="s">
        <v>214</v>
      </c>
      <c r="G16068" t="s">
        <v>215</v>
      </c>
      <c r="H16068">
        <v>1</v>
      </c>
      <c r="I16068">
        <v>2019</v>
      </c>
      <c r="J16068">
        <v>2</v>
      </c>
      <c r="L16068">
        <v>23129804</v>
      </c>
      <c r="P16068" s="29" t="str">
        <f t="shared" si="604"/>
        <v>NULL</v>
      </c>
    </row>
    <row r="16069" spans="1:16" hidden="1" x14ac:dyDescent="0.25">
      <c r="A16069">
        <v>198021326</v>
      </c>
      <c r="B16069">
        <v>803401</v>
      </c>
      <c r="C16069" t="s">
        <v>318</v>
      </c>
      <c r="D16069">
        <v>2021689</v>
      </c>
      <c r="E16069" t="s">
        <v>312</v>
      </c>
      <c r="F16069" t="s">
        <v>214</v>
      </c>
      <c r="G16069" t="s">
        <v>215</v>
      </c>
      <c r="H16069">
        <v>1</v>
      </c>
      <c r="I16069">
        <v>2019</v>
      </c>
      <c r="J16069">
        <v>2</v>
      </c>
      <c r="L16069">
        <v>23129810</v>
      </c>
      <c r="P16069" s="29" t="str">
        <f t="shared" si="604"/>
        <v>NULL</v>
      </c>
    </row>
    <row r="16070" spans="1:16" hidden="1" x14ac:dyDescent="0.25">
      <c r="A16070">
        <v>198021326</v>
      </c>
      <c r="B16070">
        <v>803401</v>
      </c>
      <c r="C16070" t="s">
        <v>318</v>
      </c>
      <c r="D16070">
        <v>2024864</v>
      </c>
      <c r="E16070" t="s">
        <v>310</v>
      </c>
      <c r="F16070" t="s">
        <v>214</v>
      </c>
      <c r="G16070" t="s">
        <v>215</v>
      </c>
      <c r="H16070">
        <v>1</v>
      </c>
      <c r="I16070">
        <v>2019</v>
      </c>
      <c r="J16070">
        <v>2</v>
      </c>
      <c r="L16070">
        <v>23129359</v>
      </c>
      <c r="P16070" s="29" t="str">
        <f t="shared" si="604"/>
        <v>NULL</v>
      </c>
    </row>
    <row r="16071" spans="1:16" hidden="1" x14ac:dyDescent="0.25">
      <c r="A16071">
        <v>198021326</v>
      </c>
      <c r="B16071">
        <v>803401</v>
      </c>
      <c r="C16071" t="s">
        <v>318</v>
      </c>
      <c r="D16071">
        <v>2021671</v>
      </c>
      <c r="E16071" t="s">
        <v>303</v>
      </c>
      <c r="F16071" t="s">
        <v>214</v>
      </c>
      <c r="G16071" t="s">
        <v>215</v>
      </c>
      <c r="H16071">
        <v>1</v>
      </c>
      <c r="I16071">
        <v>2019</v>
      </c>
      <c r="J16071">
        <v>2</v>
      </c>
      <c r="L16071">
        <v>23130363</v>
      </c>
      <c r="P16071" s="29" t="str">
        <f t="shared" si="604"/>
        <v>NULL</v>
      </c>
    </row>
    <row r="16072" spans="1:16" hidden="1" x14ac:dyDescent="0.25">
      <c r="A16072">
        <v>198021326</v>
      </c>
      <c r="B16072">
        <v>803401</v>
      </c>
      <c r="C16072" t="s">
        <v>318</v>
      </c>
      <c r="D16072">
        <v>2021664</v>
      </c>
      <c r="E16072" t="s">
        <v>311</v>
      </c>
      <c r="F16072" t="s">
        <v>214</v>
      </c>
      <c r="G16072" t="s">
        <v>215</v>
      </c>
      <c r="H16072">
        <v>1</v>
      </c>
      <c r="I16072">
        <v>2019</v>
      </c>
      <c r="J16072">
        <v>2</v>
      </c>
      <c r="L16072">
        <v>23129806</v>
      </c>
      <c r="P16072" s="29" t="str">
        <f t="shared" si="604"/>
        <v>NULL</v>
      </c>
    </row>
    <row r="16073" spans="1:16" hidden="1" x14ac:dyDescent="0.25">
      <c r="A16073">
        <v>198021326</v>
      </c>
      <c r="B16073">
        <v>803401</v>
      </c>
      <c r="C16073" t="s">
        <v>318</v>
      </c>
      <c r="D16073">
        <v>2004602</v>
      </c>
      <c r="E16073" t="s">
        <v>277</v>
      </c>
      <c r="F16073" t="s">
        <v>214</v>
      </c>
      <c r="G16073" t="s">
        <v>215</v>
      </c>
      <c r="H16073">
        <v>1</v>
      </c>
      <c r="I16073">
        <v>2019</v>
      </c>
      <c r="J16073">
        <v>2</v>
      </c>
      <c r="L16073">
        <v>23129802</v>
      </c>
      <c r="P16073" s="29" t="str">
        <f t="shared" si="604"/>
        <v>NULL</v>
      </c>
    </row>
    <row r="16074" spans="1:16" hidden="1" x14ac:dyDescent="0.25">
      <c r="A16074">
        <v>198088358</v>
      </c>
      <c r="B16074">
        <v>803403</v>
      </c>
      <c r="C16074" t="s">
        <v>224</v>
      </c>
      <c r="D16074">
        <v>2004172</v>
      </c>
      <c r="E16074" t="s">
        <v>213</v>
      </c>
      <c r="F16074" t="s">
        <v>214</v>
      </c>
      <c r="G16074" t="s">
        <v>215</v>
      </c>
      <c r="H16074">
        <v>2</v>
      </c>
      <c r="I16074">
        <v>2016</v>
      </c>
      <c r="J16074">
        <v>1</v>
      </c>
      <c r="L16074">
        <v>23078278</v>
      </c>
      <c r="M16074">
        <v>6.6</v>
      </c>
      <c r="P16074" s="29">
        <f t="shared" ref="P16074:P16137" si="605">IF(AND(ISNUMBER(M16074),H16074&lt;&gt;4),(M16074-1)/6,IF(H16074=4,"DRP",IF(AND(H16074=3,M16074="NA"),"BAD",IF(AND(H16074=2),"CVL",IF(AND(H16074=1,ISBLANK(M16074)),"NULL","UNK")))))</f>
        <v>0.93333333333333324</v>
      </c>
    </row>
    <row r="16075" spans="1:16" hidden="1" x14ac:dyDescent="0.25">
      <c r="A16075">
        <v>198088358</v>
      </c>
      <c r="B16075">
        <v>803403</v>
      </c>
      <c r="C16075" t="s">
        <v>224</v>
      </c>
      <c r="D16075">
        <v>2005108</v>
      </c>
      <c r="E16075" t="s">
        <v>217</v>
      </c>
      <c r="F16075" t="s">
        <v>214</v>
      </c>
      <c r="G16075" t="s">
        <v>215</v>
      </c>
      <c r="H16075">
        <v>2</v>
      </c>
      <c r="I16075">
        <v>2016</v>
      </c>
      <c r="J16075">
        <v>1</v>
      </c>
      <c r="L16075">
        <v>23078550</v>
      </c>
      <c r="M16075">
        <v>5.2</v>
      </c>
      <c r="P16075" s="29">
        <f t="shared" si="605"/>
        <v>0.70000000000000007</v>
      </c>
    </row>
    <row r="16076" spans="1:16" hidden="1" x14ac:dyDescent="0.25">
      <c r="A16076">
        <v>198088358</v>
      </c>
      <c r="B16076">
        <v>803403</v>
      </c>
      <c r="C16076" t="s">
        <v>224</v>
      </c>
      <c r="D16076">
        <v>2005111</v>
      </c>
      <c r="E16076" t="s">
        <v>218</v>
      </c>
      <c r="F16076" t="s">
        <v>214</v>
      </c>
      <c r="G16076" t="s">
        <v>215</v>
      </c>
      <c r="H16076">
        <v>2</v>
      </c>
      <c r="I16076">
        <v>2016</v>
      </c>
      <c r="J16076">
        <v>1</v>
      </c>
      <c r="L16076">
        <v>23078557</v>
      </c>
      <c r="M16076">
        <v>6</v>
      </c>
      <c r="P16076" s="29">
        <f t="shared" si="605"/>
        <v>0.83333333333333337</v>
      </c>
    </row>
    <row r="16077" spans="1:16" hidden="1" x14ac:dyDescent="0.25">
      <c r="A16077">
        <v>198088358</v>
      </c>
      <c r="B16077">
        <v>803403</v>
      </c>
      <c r="C16077" t="s">
        <v>224</v>
      </c>
      <c r="D16077">
        <v>2005125</v>
      </c>
      <c r="E16077" t="s">
        <v>223</v>
      </c>
      <c r="F16077" t="s">
        <v>214</v>
      </c>
      <c r="G16077" t="s">
        <v>215</v>
      </c>
      <c r="H16077">
        <v>2</v>
      </c>
      <c r="I16077">
        <v>2016</v>
      </c>
      <c r="J16077">
        <v>1</v>
      </c>
      <c r="L16077">
        <v>23078449</v>
      </c>
      <c r="M16077">
        <v>4.2</v>
      </c>
      <c r="P16077" s="29">
        <f t="shared" si="605"/>
        <v>0.53333333333333333</v>
      </c>
    </row>
    <row r="16078" spans="1:16" hidden="1" x14ac:dyDescent="0.25">
      <c r="A16078">
        <v>198088358</v>
      </c>
      <c r="B16078">
        <v>803403</v>
      </c>
      <c r="C16078" t="s">
        <v>224</v>
      </c>
      <c r="D16078">
        <v>2021879</v>
      </c>
      <c r="E16078" t="s">
        <v>219</v>
      </c>
      <c r="F16078" t="s">
        <v>214</v>
      </c>
      <c r="G16078" t="s">
        <v>215</v>
      </c>
      <c r="H16078">
        <v>2</v>
      </c>
      <c r="I16078">
        <v>2016</v>
      </c>
      <c r="J16078">
        <v>1</v>
      </c>
      <c r="L16078">
        <v>23078551</v>
      </c>
      <c r="M16078">
        <v>4.2</v>
      </c>
      <c r="P16078" s="29">
        <f t="shared" si="605"/>
        <v>0.53333333333333333</v>
      </c>
    </row>
    <row r="16079" spans="1:16" hidden="1" x14ac:dyDescent="0.25">
      <c r="A16079">
        <v>198088358</v>
      </c>
      <c r="B16079">
        <v>803403</v>
      </c>
      <c r="C16079" t="s">
        <v>224</v>
      </c>
      <c r="D16079">
        <v>2021900</v>
      </c>
      <c r="E16079" t="s">
        <v>216</v>
      </c>
      <c r="F16079" t="s">
        <v>214</v>
      </c>
      <c r="G16079" t="s">
        <v>215</v>
      </c>
      <c r="H16079">
        <v>2</v>
      </c>
      <c r="I16079">
        <v>2016</v>
      </c>
      <c r="J16079">
        <v>1</v>
      </c>
      <c r="L16079">
        <v>23078554</v>
      </c>
      <c r="M16079">
        <v>5.8</v>
      </c>
      <c r="P16079" s="29">
        <f t="shared" si="605"/>
        <v>0.79999999999999993</v>
      </c>
    </row>
    <row r="16080" spans="1:16" hidden="1" x14ac:dyDescent="0.25">
      <c r="A16080">
        <v>198088358</v>
      </c>
      <c r="B16080">
        <v>803403</v>
      </c>
      <c r="C16080" t="s">
        <v>224</v>
      </c>
      <c r="D16080">
        <v>2004183</v>
      </c>
      <c r="E16080" t="s">
        <v>244</v>
      </c>
      <c r="F16080" t="s">
        <v>214</v>
      </c>
      <c r="G16080" t="s">
        <v>215</v>
      </c>
      <c r="H16080">
        <v>2</v>
      </c>
      <c r="I16080">
        <v>2016</v>
      </c>
      <c r="J16080">
        <v>2</v>
      </c>
      <c r="L16080">
        <v>23085265</v>
      </c>
      <c r="M16080">
        <v>5.9</v>
      </c>
      <c r="P16080" s="29">
        <f t="shared" si="605"/>
        <v>0.81666666666666676</v>
      </c>
    </row>
    <row r="16081" spans="1:16" hidden="1" x14ac:dyDescent="0.25">
      <c r="A16081">
        <v>198088358</v>
      </c>
      <c r="B16081">
        <v>803403</v>
      </c>
      <c r="C16081" t="s">
        <v>224</v>
      </c>
      <c r="D16081">
        <v>2005124</v>
      </c>
      <c r="E16081" t="s">
        <v>220</v>
      </c>
      <c r="F16081" t="s">
        <v>214</v>
      </c>
      <c r="G16081" t="s">
        <v>215</v>
      </c>
      <c r="H16081">
        <v>2</v>
      </c>
      <c r="I16081">
        <v>2016</v>
      </c>
      <c r="J16081">
        <v>2</v>
      </c>
      <c r="L16081">
        <v>23086006</v>
      </c>
      <c r="M16081">
        <v>4.2</v>
      </c>
      <c r="P16081" s="29">
        <f t="shared" si="605"/>
        <v>0.53333333333333333</v>
      </c>
    </row>
    <row r="16082" spans="1:16" hidden="1" x14ac:dyDescent="0.25">
      <c r="A16082">
        <v>198088358</v>
      </c>
      <c r="B16082">
        <v>803403</v>
      </c>
      <c r="C16082" t="s">
        <v>224</v>
      </c>
      <c r="D16082">
        <v>2021876</v>
      </c>
      <c r="E16082" t="s">
        <v>241</v>
      </c>
      <c r="F16082" t="s">
        <v>214</v>
      </c>
      <c r="G16082" t="s">
        <v>215</v>
      </c>
      <c r="H16082">
        <v>2</v>
      </c>
      <c r="I16082">
        <v>2016</v>
      </c>
      <c r="J16082">
        <v>2</v>
      </c>
      <c r="L16082">
        <v>23085996</v>
      </c>
      <c r="M16082">
        <v>4</v>
      </c>
      <c r="P16082" s="29">
        <f t="shared" si="605"/>
        <v>0.5</v>
      </c>
    </row>
    <row r="16083" spans="1:16" hidden="1" x14ac:dyDescent="0.25">
      <c r="A16083">
        <v>198088358</v>
      </c>
      <c r="B16083">
        <v>803403</v>
      </c>
      <c r="C16083" t="s">
        <v>224</v>
      </c>
      <c r="D16083">
        <v>2021880</v>
      </c>
      <c r="E16083" t="s">
        <v>242</v>
      </c>
      <c r="F16083" t="s">
        <v>214</v>
      </c>
      <c r="G16083" t="s">
        <v>215</v>
      </c>
      <c r="H16083">
        <v>2</v>
      </c>
      <c r="I16083">
        <v>2016</v>
      </c>
      <c r="J16083">
        <v>2</v>
      </c>
      <c r="L16083">
        <v>23085994</v>
      </c>
      <c r="M16083">
        <v>4.3</v>
      </c>
      <c r="P16083" s="29">
        <f t="shared" si="605"/>
        <v>0.54999999999999993</v>
      </c>
    </row>
    <row r="16084" spans="1:16" hidden="1" x14ac:dyDescent="0.25">
      <c r="A16084">
        <v>198088358</v>
      </c>
      <c r="B16084">
        <v>803403</v>
      </c>
      <c r="C16084" t="s">
        <v>224</v>
      </c>
      <c r="D16084">
        <v>2021901</v>
      </c>
      <c r="E16084" t="s">
        <v>253</v>
      </c>
      <c r="F16084" t="s">
        <v>214</v>
      </c>
      <c r="G16084" t="s">
        <v>215</v>
      </c>
      <c r="H16084">
        <v>2</v>
      </c>
      <c r="I16084">
        <v>2016</v>
      </c>
      <c r="J16084">
        <v>2</v>
      </c>
      <c r="L16084">
        <v>23086001</v>
      </c>
      <c r="M16084">
        <v>4.5999999999999996</v>
      </c>
      <c r="P16084" s="29">
        <f t="shared" si="605"/>
        <v>0.6</v>
      </c>
    </row>
    <row r="16085" spans="1:16" hidden="1" x14ac:dyDescent="0.25">
      <c r="A16085">
        <v>198088358</v>
      </c>
      <c r="B16085">
        <v>803403</v>
      </c>
      <c r="C16085" t="s">
        <v>224</v>
      </c>
      <c r="D16085">
        <v>2021994</v>
      </c>
      <c r="E16085" t="s">
        <v>298</v>
      </c>
      <c r="F16085" t="s">
        <v>214</v>
      </c>
      <c r="G16085" t="s">
        <v>215</v>
      </c>
      <c r="H16085">
        <v>2</v>
      </c>
      <c r="I16085">
        <v>2016</v>
      </c>
      <c r="J16085">
        <v>2</v>
      </c>
      <c r="L16085">
        <v>23086007</v>
      </c>
      <c r="M16085">
        <v>4</v>
      </c>
      <c r="P16085" s="29">
        <f t="shared" si="605"/>
        <v>0.5</v>
      </c>
    </row>
    <row r="16086" spans="1:16" hidden="1" x14ac:dyDescent="0.25">
      <c r="A16086">
        <v>198088358</v>
      </c>
      <c r="B16086">
        <v>803403</v>
      </c>
      <c r="C16086" t="s">
        <v>224</v>
      </c>
      <c r="D16086">
        <v>2004186</v>
      </c>
      <c r="E16086" t="s">
        <v>229</v>
      </c>
      <c r="F16086" t="s">
        <v>214</v>
      </c>
      <c r="G16086" t="s">
        <v>215</v>
      </c>
      <c r="H16086">
        <v>4</v>
      </c>
      <c r="I16086">
        <v>2016</v>
      </c>
      <c r="J16086">
        <v>2</v>
      </c>
      <c r="L16086">
        <v>23085269</v>
      </c>
      <c r="P16086" s="29" t="str">
        <f t="shared" si="605"/>
        <v>DRP</v>
      </c>
    </row>
    <row r="16087" spans="1:16" hidden="1" x14ac:dyDescent="0.25">
      <c r="A16087">
        <v>198088358</v>
      </c>
      <c r="B16087">
        <v>803403</v>
      </c>
      <c r="C16087" t="s">
        <v>224</v>
      </c>
      <c r="D16087">
        <v>2004173</v>
      </c>
      <c r="E16087" t="s">
        <v>245</v>
      </c>
      <c r="F16087" t="s">
        <v>214</v>
      </c>
      <c r="G16087" t="s">
        <v>215</v>
      </c>
      <c r="H16087">
        <v>4</v>
      </c>
      <c r="I16087">
        <v>2016</v>
      </c>
      <c r="J16087">
        <v>2</v>
      </c>
      <c r="L16087">
        <v>23085258</v>
      </c>
      <c r="P16087" s="29" t="str">
        <f t="shared" si="605"/>
        <v>DRP</v>
      </c>
    </row>
    <row r="16088" spans="1:16" hidden="1" x14ac:dyDescent="0.25">
      <c r="A16088">
        <v>198088358</v>
      </c>
      <c r="B16088">
        <v>803403</v>
      </c>
      <c r="C16088" t="s">
        <v>224</v>
      </c>
      <c r="D16088">
        <v>2021878</v>
      </c>
      <c r="E16088" t="s">
        <v>294</v>
      </c>
      <c r="F16088" t="s">
        <v>214</v>
      </c>
      <c r="G16088" t="s">
        <v>215</v>
      </c>
      <c r="H16088">
        <v>2</v>
      </c>
      <c r="I16088">
        <v>2017</v>
      </c>
      <c r="J16088">
        <v>1</v>
      </c>
      <c r="L16088">
        <v>23094882</v>
      </c>
      <c r="M16088">
        <v>4.5999999999999996</v>
      </c>
      <c r="P16088" s="29">
        <f t="shared" si="605"/>
        <v>0.6</v>
      </c>
    </row>
    <row r="16089" spans="1:16" hidden="1" x14ac:dyDescent="0.25">
      <c r="A16089">
        <v>198088358</v>
      </c>
      <c r="B16089">
        <v>803403</v>
      </c>
      <c r="C16089" t="s">
        <v>224</v>
      </c>
      <c r="D16089">
        <v>2021885</v>
      </c>
      <c r="E16089" t="s">
        <v>295</v>
      </c>
      <c r="F16089" t="s">
        <v>214</v>
      </c>
      <c r="G16089" t="s">
        <v>215</v>
      </c>
      <c r="H16089">
        <v>2</v>
      </c>
      <c r="I16089">
        <v>2017</v>
      </c>
      <c r="J16089">
        <v>1</v>
      </c>
      <c r="L16089">
        <v>23094881</v>
      </c>
      <c r="M16089">
        <v>4</v>
      </c>
      <c r="P16089" s="29">
        <f t="shared" si="605"/>
        <v>0.5</v>
      </c>
    </row>
    <row r="16090" spans="1:16" hidden="1" x14ac:dyDescent="0.25">
      <c r="A16090">
        <v>198088358</v>
      </c>
      <c r="B16090">
        <v>803403</v>
      </c>
      <c r="C16090" t="s">
        <v>224</v>
      </c>
      <c r="D16090">
        <v>2005127</v>
      </c>
      <c r="E16090" t="s">
        <v>293</v>
      </c>
      <c r="F16090" t="s">
        <v>214</v>
      </c>
      <c r="G16090" t="s">
        <v>215</v>
      </c>
      <c r="H16090">
        <v>2</v>
      </c>
      <c r="I16090">
        <v>2017</v>
      </c>
      <c r="J16090">
        <v>1</v>
      </c>
      <c r="L16090">
        <v>23090986</v>
      </c>
      <c r="M16090">
        <v>4.7</v>
      </c>
      <c r="P16090" s="29">
        <f t="shared" si="605"/>
        <v>0.6166666666666667</v>
      </c>
    </row>
    <row r="16091" spans="1:16" hidden="1" x14ac:dyDescent="0.25">
      <c r="A16091">
        <v>198088358</v>
      </c>
      <c r="B16091">
        <v>803403</v>
      </c>
      <c r="C16091" t="s">
        <v>224</v>
      </c>
      <c r="D16091">
        <v>2004186</v>
      </c>
      <c r="E16091" t="s">
        <v>229</v>
      </c>
      <c r="F16091" t="s">
        <v>214</v>
      </c>
      <c r="G16091" t="s">
        <v>215</v>
      </c>
      <c r="H16091">
        <v>2</v>
      </c>
      <c r="I16091">
        <v>2017</v>
      </c>
      <c r="J16091">
        <v>1</v>
      </c>
      <c r="L16091">
        <v>23092051</v>
      </c>
      <c r="M16091">
        <v>6.6</v>
      </c>
      <c r="P16091" s="29">
        <f t="shared" si="605"/>
        <v>0.93333333333333324</v>
      </c>
    </row>
    <row r="16092" spans="1:16" hidden="1" x14ac:dyDescent="0.25">
      <c r="A16092">
        <v>198088358</v>
      </c>
      <c r="B16092">
        <v>803403</v>
      </c>
      <c r="C16092" t="s">
        <v>224</v>
      </c>
      <c r="D16092">
        <v>2005133</v>
      </c>
      <c r="E16092" t="s">
        <v>228</v>
      </c>
      <c r="F16092" t="s">
        <v>214</v>
      </c>
      <c r="G16092" t="s">
        <v>215</v>
      </c>
      <c r="H16092">
        <v>2</v>
      </c>
      <c r="I16092">
        <v>2017</v>
      </c>
      <c r="J16092">
        <v>1</v>
      </c>
      <c r="L16092">
        <v>23091004</v>
      </c>
      <c r="M16092">
        <v>4</v>
      </c>
      <c r="P16092" s="29">
        <f t="shared" si="605"/>
        <v>0.5</v>
      </c>
    </row>
    <row r="16093" spans="1:16" hidden="1" x14ac:dyDescent="0.25">
      <c r="A16093">
        <v>198088358</v>
      </c>
      <c r="B16093">
        <v>803403</v>
      </c>
      <c r="C16093" t="s">
        <v>224</v>
      </c>
      <c r="D16093">
        <v>2021916</v>
      </c>
      <c r="E16093" t="s">
        <v>226</v>
      </c>
      <c r="F16093" t="s">
        <v>214</v>
      </c>
      <c r="G16093" t="s">
        <v>215</v>
      </c>
      <c r="H16093">
        <v>2</v>
      </c>
      <c r="I16093">
        <v>2017</v>
      </c>
      <c r="J16093">
        <v>1</v>
      </c>
      <c r="L16093">
        <v>23090993</v>
      </c>
      <c r="M16093">
        <v>4.5999999999999996</v>
      </c>
      <c r="P16093" s="29">
        <f t="shared" si="605"/>
        <v>0.6</v>
      </c>
    </row>
    <row r="16094" spans="1:16" hidden="1" x14ac:dyDescent="0.25">
      <c r="A16094">
        <v>198088358</v>
      </c>
      <c r="B16094">
        <v>803403</v>
      </c>
      <c r="C16094" t="s">
        <v>224</v>
      </c>
      <c r="D16094">
        <v>2004173</v>
      </c>
      <c r="E16094" t="s">
        <v>245</v>
      </c>
      <c r="F16094" t="s">
        <v>214</v>
      </c>
      <c r="G16094" t="s">
        <v>215</v>
      </c>
      <c r="H16094">
        <v>2</v>
      </c>
      <c r="I16094">
        <v>2017</v>
      </c>
      <c r="J16094">
        <v>2</v>
      </c>
      <c r="L16094">
        <v>23099834</v>
      </c>
      <c r="M16094">
        <v>5.6</v>
      </c>
      <c r="P16094" s="29">
        <f t="shared" si="605"/>
        <v>0.76666666666666661</v>
      </c>
    </row>
    <row r="16095" spans="1:16" hidden="1" x14ac:dyDescent="0.25">
      <c r="A16095">
        <v>198088358</v>
      </c>
      <c r="B16095">
        <v>803403</v>
      </c>
      <c r="C16095" t="s">
        <v>224</v>
      </c>
      <c r="D16095">
        <v>2021907</v>
      </c>
      <c r="E16095" t="s">
        <v>257</v>
      </c>
      <c r="F16095" t="s">
        <v>214</v>
      </c>
      <c r="G16095" t="s">
        <v>215</v>
      </c>
      <c r="H16095">
        <v>2</v>
      </c>
      <c r="I16095">
        <v>2017</v>
      </c>
      <c r="J16095">
        <v>2</v>
      </c>
      <c r="L16095">
        <v>23099425</v>
      </c>
      <c r="M16095">
        <v>4.8</v>
      </c>
      <c r="P16095" s="29">
        <f t="shared" si="605"/>
        <v>0.6333333333333333</v>
      </c>
    </row>
    <row r="16096" spans="1:16" hidden="1" x14ac:dyDescent="0.25">
      <c r="A16096">
        <v>198088358</v>
      </c>
      <c r="B16096">
        <v>803403</v>
      </c>
      <c r="C16096" t="s">
        <v>224</v>
      </c>
      <c r="D16096">
        <v>2021886</v>
      </c>
      <c r="E16096" t="s">
        <v>227</v>
      </c>
      <c r="F16096" t="s">
        <v>214</v>
      </c>
      <c r="G16096" t="s">
        <v>215</v>
      </c>
      <c r="H16096">
        <v>2</v>
      </c>
      <c r="I16096">
        <v>2017</v>
      </c>
      <c r="J16096">
        <v>2</v>
      </c>
      <c r="L16096">
        <v>23099394</v>
      </c>
      <c r="M16096">
        <v>4.9000000000000004</v>
      </c>
      <c r="P16096" s="29">
        <f t="shared" si="605"/>
        <v>0.65</v>
      </c>
    </row>
    <row r="16097" spans="1:16" hidden="1" x14ac:dyDescent="0.25">
      <c r="A16097">
        <v>198088358</v>
      </c>
      <c r="B16097">
        <v>803403</v>
      </c>
      <c r="C16097" t="s">
        <v>224</v>
      </c>
      <c r="D16097">
        <v>2021899</v>
      </c>
      <c r="E16097" t="s">
        <v>296</v>
      </c>
      <c r="F16097" t="s">
        <v>214</v>
      </c>
      <c r="G16097" t="s">
        <v>215</v>
      </c>
      <c r="H16097">
        <v>2</v>
      </c>
      <c r="I16097">
        <v>2017</v>
      </c>
      <c r="J16097">
        <v>2</v>
      </c>
      <c r="L16097">
        <v>23099397</v>
      </c>
      <c r="M16097">
        <v>5</v>
      </c>
      <c r="P16097" s="29">
        <f t="shared" si="605"/>
        <v>0.66666666666666663</v>
      </c>
    </row>
    <row r="16098" spans="1:16" hidden="1" x14ac:dyDescent="0.25">
      <c r="A16098">
        <v>198088358</v>
      </c>
      <c r="B16098">
        <v>803403</v>
      </c>
      <c r="C16098" t="s">
        <v>224</v>
      </c>
      <c r="D16098">
        <v>2021903</v>
      </c>
      <c r="E16098" t="s">
        <v>256</v>
      </c>
      <c r="F16098" t="s">
        <v>214</v>
      </c>
      <c r="G16098" t="s">
        <v>215</v>
      </c>
      <c r="H16098">
        <v>2</v>
      </c>
      <c r="I16098">
        <v>2017</v>
      </c>
      <c r="J16098">
        <v>2</v>
      </c>
      <c r="L16098">
        <v>23099428</v>
      </c>
      <c r="M16098">
        <v>6.2</v>
      </c>
      <c r="P16098" s="29">
        <f t="shared" si="605"/>
        <v>0.8666666666666667</v>
      </c>
    </row>
    <row r="16099" spans="1:16" hidden="1" x14ac:dyDescent="0.25">
      <c r="A16099">
        <v>198088358</v>
      </c>
      <c r="B16099">
        <v>803403</v>
      </c>
      <c r="C16099" t="s">
        <v>224</v>
      </c>
      <c r="D16099">
        <v>2021906</v>
      </c>
      <c r="E16099" t="s">
        <v>235</v>
      </c>
      <c r="F16099" t="s">
        <v>214</v>
      </c>
      <c r="G16099" t="s">
        <v>215</v>
      </c>
      <c r="H16099">
        <v>2</v>
      </c>
      <c r="I16099">
        <v>2017</v>
      </c>
      <c r="J16099">
        <v>2</v>
      </c>
      <c r="L16099">
        <v>23100214</v>
      </c>
      <c r="M16099">
        <v>4.3</v>
      </c>
      <c r="P16099" s="29">
        <f t="shared" si="605"/>
        <v>0.54999999999999993</v>
      </c>
    </row>
    <row r="16100" spans="1:16" hidden="1" x14ac:dyDescent="0.25">
      <c r="A16100">
        <v>198088358</v>
      </c>
      <c r="B16100">
        <v>803403</v>
      </c>
      <c r="C16100" t="s">
        <v>224</v>
      </c>
      <c r="D16100">
        <v>2021891</v>
      </c>
      <c r="E16100" t="s">
        <v>259</v>
      </c>
      <c r="F16100" t="s">
        <v>214</v>
      </c>
      <c r="G16100" t="s">
        <v>215</v>
      </c>
      <c r="H16100">
        <v>2</v>
      </c>
      <c r="I16100">
        <v>2018</v>
      </c>
      <c r="J16100">
        <v>1</v>
      </c>
      <c r="L16100">
        <v>23106320</v>
      </c>
      <c r="M16100">
        <v>6.3</v>
      </c>
      <c r="P16100" s="29">
        <f t="shared" si="605"/>
        <v>0.8833333333333333</v>
      </c>
    </row>
    <row r="16101" spans="1:16" hidden="1" x14ac:dyDescent="0.25">
      <c r="A16101">
        <v>198088358</v>
      </c>
      <c r="B16101">
        <v>803403</v>
      </c>
      <c r="C16101" t="s">
        <v>224</v>
      </c>
      <c r="D16101">
        <v>2004764</v>
      </c>
      <c r="E16101" t="s">
        <v>290</v>
      </c>
      <c r="F16101" t="s">
        <v>214</v>
      </c>
      <c r="G16101" t="s">
        <v>215</v>
      </c>
      <c r="H16101">
        <v>2</v>
      </c>
      <c r="I16101">
        <v>2018</v>
      </c>
      <c r="J16101">
        <v>1</v>
      </c>
      <c r="L16101">
        <v>23105437</v>
      </c>
      <c r="M16101">
        <v>5.0999999999999996</v>
      </c>
      <c r="P16101" s="29">
        <f t="shared" si="605"/>
        <v>0.68333333333333324</v>
      </c>
    </row>
    <row r="16102" spans="1:16" hidden="1" x14ac:dyDescent="0.25">
      <c r="A16102">
        <v>198088358</v>
      </c>
      <c r="B16102">
        <v>803403</v>
      </c>
      <c r="C16102" t="s">
        <v>224</v>
      </c>
      <c r="D16102">
        <v>2004675</v>
      </c>
      <c r="E16102" t="s">
        <v>271</v>
      </c>
      <c r="F16102" t="s">
        <v>214</v>
      </c>
      <c r="G16102" t="s">
        <v>215</v>
      </c>
      <c r="H16102">
        <v>2</v>
      </c>
      <c r="I16102">
        <v>2018</v>
      </c>
      <c r="J16102">
        <v>1</v>
      </c>
      <c r="L16102">
        <v>23105432</v>
      </c>
      <c r="M16102">
        <v>6.5</v>
      </c>
      <c r="P16102" s="29">
        <f t="shared" si="605"/>
        <v>0.91666666666666663</v>
      </c>
    </row>
    <row r="16103" spans="1:16" hidden="1" x14ac:dyDescent="0.25">
      <c r="A16103">
        <v>198088358</v>
      </c>
      <c r="B16103">
        <v>803403</v>
      </c>
      <c r="C16103" t="s">
        <v>224</v>
      </c>
      <c r="D16103">
        <v>2004671</v>
      </c>
      <c r="E16103" t="s">
        <v>288</v>
      </c>
      <c r="F16103" t="s">
        <v>214</v>
      </c>
      <c r="G16103" t="s">
        <v>215</v>
      </c>
      <c r="H16103">
        <v>2</v>
      </c>
      <c r="I16103">
        <v>2018</v>
      </c>
      <c r="J16103">
        <v>1</v>
      </c>
      <c r="L16103">
        <v>23105430</v>
      </c>
      <c r="M16103">
        <v>5.6</v>
      </c>
      <c r="P16103" s="29">
        <f t="shared" si="605"/>
        <v>0.76666666666666661</v>
      </c>
    </row>
    <row r="16104" spans="1:16" hidden="1" x14ac:dyDescent="0.25">
      <c r="A16104">
        <v>198088358</v>
      </c>
      <c r="B16104">
        <v>803403</v>
      </c>
      <c r="C16104" t="s">
        <v>224</v>
      </c>
      <c r="D16104">
        <v>2022925</v>
      </c>
      <c r="E16104" t="s">
        <v>297</v>
      </c>
      <c r="F16104" t="s">
        <v>214</v>
      </c>
      <c r="G16104" t="s">
        <v>215</v>
      </c>
      <c r="H16104">
        <v>2</v>
      </c>
      <c r="I16104">
        <v>2018</v>
      </c>
      <c r="J16104">
        <v>1</v>
      </c>
      <c r="L16104">
        <v>23105429</v>
      </c>
      <c r="M16104">
        <v>4.7</v>
      </c>
      <c r="P16104" s="29">
        <f t="shared" si="605"/>
        <v>0.6166666666666667</v>
      </c>
    </row>
    <row r="16105" spans="1:16" hidden="1" x14ac:dyDescent="0.25">
      <c r="A16105">
        <v>198088358</v>
      </c>
      <c r="B16105">
        <v>803403</v>
      </c>
      <c r="C16105" t="s">
        <v>224</v>
      </c>
      <c r="D16105">
        <v>2021897</v>
      </c>
      <c r="E16105" t="s">
        <v>292</v>
      </c>
      <c r="F16105" t="s">
        <v>214</v>
      </c>
      <c r="G16105" t="s">
        <v>215</v>
      </c>
      <c r="H16105">
        <v>2</v>
      </c>
      <c r="I16105">
        <v>2018</v>
      </c>
      <c r="J16105">
        <v>1</v>
      </c>
      <c r="L16105">
        <v>23105431</v>
      </c>
      <c r="M16105">
        <v>4.0999999999999996</v>
      </c>
      <c r="P16105" s="29">
        <f t="shared" si="605"/>
        <v>0.51666666666666661</v>
      </c>
    </row>
    <row r="16106" spans="1:16" hidden="1" x14ac:dyDescent="0.25">
      <c r="A16106">
        <v>198088358</v>
      </c>
      <c r="B16106">
        <v>803403</v>
      </c>
      <c r="C16106" t="s">
        <v>224</v>
      </c>
      <c r="D16106">
        <v>2021904</v>
      </c>
      <c r="E16106" t="s">
        <v>286</v>
      </c>
      <c r="F16106" t="s">
        <v>214</v>
      </c>
      <c r="G16106" t="s">
        <v>215</v>
      </c>
      <c r="H16106">
        <v>2</v>
      </c>
      <c r="I16106">
        <v>2018</v>
      </c>
      <c r="J16106">
        <v>2</v>
      </c>
      <c r="P16106" s="29" t="str">
        <f t="shared" si="605"/>
        <v>CVL</v>
      </c>
    </row>
    <row r="16107" spans="1:16" hidden="1" x14ac:dyDescent="0.25">
      <c r="A16107">
        <v>198088358</v>
      </c>
      <c r="B16107">
        <v>803403</v>
      </c>
      <c r="C16107" t="s">
        <v>224</v>
      </c>
      <c r="D16107">
        <v>2019324</v>
      </c>
      <c r="E16107" t="s">
        <v>236</v>
      </c>
      <c r="F16107" t="s">
        <v>214</v>
      </c>
      <c r="G16107" t="s">
        <v>215</v>
      </c>
      <c r="H16107">
        <v>2</v>
      </c>
      <c r="I16107">
        <v>2018</v>
      </c>
      <c r="J16107">
        <v>2</v>
      </c>
      <c r="L16107">
        <v>23112800</v>
      </c>
      <c r="M16107">
        <v>6.8</v>
      </c>
      <c r="P16107" s="29">
        <f t="shared" si="605"/>
        <v>0.96666666666666667</v>
      </c>
    </row>
    <row r="16108" spans="1:16" hidden="1" x14ac:dyDescent="0.25">
      <c r="A16108">
        <v>198088358</v>
      </c>
      <c r="B16108">
        <v>803403</v>
      </c>
      <c r="C16108" t="s">
        <v>224</v>
      </c>
      <c r="D16108">
        <v>2021892</v>
      </c>
      <c r="E16108" t="s">
        <v>289</v>
      </c>
      <c r="F16108" t="s">
        <v>214</v>
      </c>
      <c r="G16108" t="s">
        <v>215</v>
      </c>
      <c r="H16108">
        <v>2</v>
      </c>
      <c r="I16108">
        <v>2018</v>
      </c>
      <c r="J16108">
        <v>2</v>
      </c>
      <c r="L16108">
        <v>23113940</v>
      </c>
      <c r="M16108">
        <v>6.2</v>
      </c>
      <c r="P16108" s="29">
        <f t="shared" si="605"/>
        <v>0.8666666666666667</v>
      </c>
    </row>
    <row r="16109" spans="1:16" hidden="1" x14ac:dyDescent="0.25">
      <c r="A16109">
        <v>198088358</v>
      </c>
      <c r="B16109">
        <v>803403</v>
      </c>
      <c r="C16109" t="s">
        <v>224</v>
      </c>
      <c r="D16109">
        <v>2021877</v>
      </c>
      <c r="E16109" t="s">
        <v>240</v>
      </c>
      <c r="F16109" t="s">
        <v>214</v>
      </c>
      <c r="G16109" t="s">
        <v>215</v>
      </c>
      <c r="H16109">
        <v>2</v>
      </c>
      <c r="I16109">
        <v>2018</v>
      </c>
      <c r="J16109">
        <v>2</v>
      </c>
      <c r="L16109">
        <v>23113937</v>
      </c>
      <c r="M16109">
        <v>5.3</v>
      </c>
      <c r="P16109" s="29">
        <f t="shared" si="605"/>
        <v>0.71666666666666667</v>
      </c>
    </row>
    <row r="16110" spans="1:16" hidden="1" x14ac:dyDescent="0.25">
      <c r="A16110">
        <v>198088358</v>
      </c>
      <c r="B16110">
        <v>803403</v>
      </c>
      <c r="C16110" t="s">
        <v>224</v>
      </c>
      <c r="D16110">
        <v>2021881</v>
      </c>
      <c r="E16110" t="s">
        <v>255</v>
      </c>
      <c r="F16110" t="s">
        <v>214</v>
      </c>
      <c r="G16110" t="s">
        <v>215</v>
      </c>
      <c r="H16110">
        <v>2</v>
      </c>
      <c r="I16110">
        <v>2018</v>
      </c>
      <c r="J16110">
        <v>2</v>
      </c>
      <c r="L16110">
        <v>23113939</v>
      </c>
      <c r="M16110">
        <v>6.5</v>
      </c>
      <c r="P16110" s="29">
        <f t="shared" si="605"/>
        <v>0.91666666666666663</v>
      </c>
    </row>
    <row r="16111" spans="1:16" hidden="1" x14ac:dyDescent="0.25">
      <c r="A16111">
        <v>198088358</v>
      </c>
      <c r="B16111">
        <v>803403</v>
      </c>
      <c r="C16111" t="s">
        <v>224</v>
      </c>
      <c r="D16111">
        <v>2021915</v>
      </c>
      <c r="E16111" t="s">
        <v>301</v>
      </c>
      <c r="F16111" t="s">
        <v>214</v>
      </c>
      <c r="G16111" t="s">
        <v>215</v>
      </c>
      <c r="H16111">
        <v>2</v>
      </c>
      <c r="I16111">
        <v>2018</v>
      </c>
      <c r="J16111">
        <v>2</v>
      </c>
      <c r="L16111">
        <v>23113933</v>
      </c>
      <c r="M16111">
        <v>5.6</v>
      </c>
      <c r="P16111" s="29">
        <f t="shared" si="605"/>
        <v>0.76666666666666661</v>
      </c>
    </row>
    <row r="16112" spans="1:16" hidden="1" x14ac:dyDescent="0.25">
      <c r="A16112">
        <v>198088358</v>
      </c>
      <c r="B16112">
        <v>803403</v>
      </c>
      <c r="C16112" t="s">
        <v>224</v>
      </c>
      <c r="D16112">
        <v>2021896</v>
      </c>
      <c r="E16112" t="s">
        <v>299</v>
      </c>
      <c r="F16112" t="s">
        <v>214</v>
      </c>
      <c r="G16112" t="s">
        <v>215</v>
      </c>
      <c r="H16112">
        <v>2</v>
      </c>
      <c r="I16112">
        <v>2018</v>
      </c>
      <c r="J16112">
        <v>2</v>
      </c>
      <c r="L16112">
        <v>23113934</v>
      </c>
      <c r="M16112">
        <v>4.7</v>
      </c>
      <c r="P16112" s="29">
        <f t="shared" si="605"/>
        <v>0.6166666666666667</v>
      </c>
    </row>
    <row r="16113" spans="1:16" hidden="1" x14ac:dyDescent="0.25">
      <c r="A16113">
        <v>198088358</v>
      </c>
      <c r="B16113">
        <v>803403</v>
      </c>
      <c r="C16113" t="s">
        <v>224</v>
      </c>
      <c r="D16113">
        <v>2021884</v>
      </c>
      <c r="E16113" t="s">
        <v>302</v>
      </c>
      <c r="F16113" t="s">
        <v>214</v>
      </c>
      <c r="G16113" t="s">
        <v>215</v>
      </c>
      <c r="H16113">
        <v>2</v>
      </c>
      <c r="I16113">
        <v>2018</v>
      </c>
      <c r="J16113">
        <v>2</v>
      </c>
      <c r="L16113">
        <v>23113928</v>
      </c>
      <c r="M16113">
        <v>5</v>
      </c>
      <c r="P16113" s="29">
        <f t="shared" si="605"/>
        <v>0.66666666666666663</v>
      </c>
    </row>
    <row r="16114" spans="1:16" hidden="1" x14ac:dyDescent="0.25">
      <c r="A16114">
        <v>198088358</v>
      </c>
      <c r="B16114">
        <v>803403</v>
      </c>
      <c r="C16114" t="s">
        <v>224</v>
      </c>
      <c r="D16114">
        <v>2021895</v>
      </c>
      <c r="E16114" t="s">
        <v>291</v>
      </c>
      <c r="F16114" t="s">
        <v>214</v>
      </c>
      <c r="G16114" t="s">
        <v>215</v>
      </c>
      <c r="H16114">
        <v>2</v>
      </c>
      <c r="I16114">
        <v>2019</v>
      </c>
      <c r="J16114">
        <v>1</v>
      </c>
      <c r="L16114">
        <v>23120642</v>
      </c>
      <c r="M16114">
        <v>5.9</v>
      </c>
      <c r="P16114" s="29">
        <f t="shared" si="605"/>
        <v>0.81666666666666676</v>
      </c>
    </row>
    <row r="16115" spans="1:16" hidden="1" x14ac:dyDescent="0.25">
      <c r="A16115">
        <v>198088358</v>
      </c>
      <c r="B16115">
        <v>803403</v>
      </c>
      <c r="C16115" t="s">
        <v>224</v>
      </c>
      <c r="D16115">
        <v>2021911</v>
      </c>
      <c r="E16115" t="s">
        <v>304</v>
      </c>
      <c r="F16115" t="s">
        <v>214</v>
      </c>
      <c r="G16115" t="s">
        <v>215</v>
      </c>
      <c r="H16115">
        <v>2</v>
      </c>
      <c r="I16115">
        <v>2019</v>
      </c>
      <c r="J16115">
        <v>1</v>
      </c>
      <c r="L16115">
        <v>23120638</v>
      </c>
      <c r="M16115">
        <v>5.0999999999999996</v>
      </c>
      <c r="P16115" s="29">
        <f t="shared" si="605"/>
        <v>0.68333333333333324</v>
      </c>
    </row>
    <row r="16116" spans="1:16" hidden="1" x14ac:dyDescent="0.25">
      <c r="A16116">
        <v>198088358</v>
      </c>
      <c r="B16116">
        <v>803403</v>
      </c>
      <c r="C16116" t="s">
        <v>224</v>
      </c>
      <c r="D16116">
        <v>2021898</v>
      </c>
      <c r="E16116" t="s">
        <v>262</v>
      </c>
      <c r="F16116" t="s">
        <v>214</v>
      </c>
      <c r="G16116" t="s">
        <v>215</v>
      </c>
      <c r="H16116">
        <v>2</v>
      </c>
      <c r="I16116">
        <v>2019</v>
      </c>
      <c r="J16116">
        <v>1</v>
      </c>
      <c r="L16116">
        <v>23120643</v>
      </c>
      <c r="M16116">
        <v>6.2</v>
      </c>
      <c r="P16116" s="29">
        <f t="shared" si="605"/>
        <v>0.8666666666666667</v>
      </c>
    </row>
    <row r="16117" spans="1:16" hidden="1" x14ac:dyDescent="0.25">
      <c r="A16117">
        <v>198088358</v>
      </c>
      <c r="B16117">
        <v>803403</v>
      </c>
      <c r="C16117" t="s">
        <v>224</v>
      </c>
      <c r="D16117">
        <v>2021888</v>
      </c>
      <c r="E16117" t="s">
        <v>305</v>
      </c>
      <c r="F16117" t="s">
        <v>214</v>
      </c>
      <c r="G16117" t="s">
        <v>215</v>
      </c>
      <c r="H16117">
        <v>2</v>
      </c>
      <c r="I16117">
        <v>2019</v>
      </c>
      <c r="J16117">
        <v>1</v>
      </c>
      <c r="L16117">
        <v>23120639</v>
      </c>
      <c r="M16117">
        <v>5.0999999999999996</v>
      </c>
      <c r="P16117" s="29">
        <f t="shared" si="605"/>
        <v>0.68333333333333324</v>
      </c>
    </row>
    <row r="16118" spans="1:16" hidden="1" x14ac:dyDescent="0.25">
      <c r="A16118">
        <v>198088358</v>
      </c>
      <c r="B16118">
        <v>803403</v>
      </c>
      <c r="C16118" t="s">
        <v>224</v>
      </c>
      <c r="D16118">
        <v>2021887</v>
      </c>
      <c r="E16118" t="s">
        <v>279</v>
      </c>
      <c r="F16118" t="s">
        <v>214</v>
      </c>
      <c r="G16118" t="s">
        <v>215</v>
      </c>
      <c r="H16118">
        <v>2</v>
      </c>
      <c r="I16118">
        <v>2019</v>
      </c>
      <c r="J16118">
        <v>1</v>
      </c>
      <c r="L16118">
        <v>23120640</v>
      </c>
      <c r="M16118">
        <v>6</v>
      </c>
      <c r="P16118" s="29">
        <f t="shared" si="605"/>
        <v>0.83333333333333337</v>
      </c>
    </row>
    <row r="16119" spans="1:16" hidden="1" x14ac:dyDescent="0.25">
      <c r="A16119">
        <v>198088358</v>
      </c>
      <c r="B16119">
        <v>803403</v>
      </c>
      <c r="C16119" t="s">
        <v>224</v>
      </c>
      <c r="D16119">
        <v>2019325</v>
      </c>
      <c r="E16119" t="s">
        <v>249</v>
      </c>
      <c r="F16119" t="s">
        <v>214</v>
      </c>
      <c r="G16119" t="s">
        <v>215</v>
      </c>
      <c r="H16119">
        <v>2</v>
      </c>
      <c r="I16119">
        <v>2019</v>
      </c>
      <c r="J16119">
        <v>1</v>
      </c>
      <c r="L16119">
        <v>23119813</v>
      </c>
      <c r="M16119">
        <v>6.9</v>
      </c>
      <c r="P16119" s="29">
        <f t="shared" si="605"/>
        <v>0.98333333333333339</v>
      </c>
    </row>
    <row r="16120" spans="1:16" hidden="1" x14ac:dyDescent="0.25">
      <c r="A16120">
        <v>198088358</v>
      </c>
      <c r="B16120">
        <v>803403</v>
      </c>
      <c r="C16120" t="s">
        <v>224</v>
      </c>
      <c r="D16120">
        <v>2019326</v>
      </c>
      <c r="E16120" t="s">
        <v>248</v>
      </c>
      <c r="F16120" t="s">
        <v>214</v>
      </c>
      <c r="G16120" t="s">
        <v>215</v>
      </c>
      <c r="H16120">
        <v>1</v>
      </c>
      <c r="I16120">
        <v>2019</v>
      </c>
      <c r="J16120">
        <v>2</v>
      </c>
      <c r="L16120">
        <v>23127790</v>
      </c>
      <c r="P16120" s="29" t="str">
        <f t="shared" si="605"/>
        <v>NULL</v>
      </c>
    </row>
    <row r="16121" spans="1:16" hidden="1" x14ac:dyDescent="0.25">
      <c r="A16121">
        <v>198088358</v>
      </c>
      <c r="B16121">
        <v>803403</v>
      </c>
      <c r="C16121" t="s">
        <v>224</v>
      </c>
      <c r="D16121">
        <v>2021890</v>
      </c>
      <c r="E16121" t="s">
        <v>303</v>
      </c>
      <c r="F16121" t="s">
        <v>214</v>
      </c>
      <c r="G16121" t="s">
        <v>215</v>
      </c>
      <c r="H16121">
        <v>1</v>
      </c>
      <c r="I16121">
        <v>2019</v>
      </c>
      <c r="J16121">
        <v>2</v>
      </c>
      <c r="L16121">
        <v>23129119</v>
      </c>
      <c r="P16121" s="29" t="str">
        <f t="shared" si="605"/>
        <v>NULL</v>
      </c>
    </row>
    <row r="16122" spans="1:16" hidden="1" x14ac:dyDescent="0.25">
      <c r="A16122">
        <v>198088358</v>
      </c>
      <c r="B16122">
        <v>803403</v>
      </c>
      <c r="C16122" t="s">
        <v>224</v>
      </c>
      <c r="D16122">
        <v>2021913</v>
      </c>
      <c r="E16122" t="s">
        <v>300</v>
      </c>
      <c r="F16122" t="s">
        <v>214</v>
      </c>
      <c r="G16122" t="s">
        <v>215</v>
      </c>
      <c r="H16122">
        <v>1</v>
      </c>
      <c r="I16122">
        <v>2019</v>
      </c>
      <c r="J16122">
        <v>2</v>
      </c>
      <c r="L16122">
        <v>23129114</v>
      </c>
      <c r="P16122" s="29" t="str">
        <f t="shared" si="605"/>
        <v>NULL</v>
      </c>
    </row>
    <row r="16123" spans="1:16" hidden="1" x14ac:dyDescent="0.25">
      <c r="A16123">
        <v>198088358</v>
      </c>
      <c r="B16123">
        <v>803403</v>
      </c>
      <c r="C16123" t="s">
        <v>224</v>
      </c>
      <c r="D16123">
        <v>2021893</v>
      </c>
      <c r="E16123" t="s">
        <v>312</v>
      </c>
      <c r="F16123" t="s">
        <v>214</v>
      </c>
      <c r="G16123" t="s">
        <v>215</v>
      </c>
      <c r="H16123">
        <v>1</v>
      </c>
      <c r="I16123">
        <v>2019</v>
      </c>
      <c r="J16123">
        <v>2</v>
      </c>
      <c r="L16123">
        <v>23129116</v>
      </c>
      <c r="P16123" s="29" t="str">
        <f t="shared" si="605"/>
        <v>NULL</v>
      </c>
    </row>
    <row r="16124" spans="1:16" hidden="1" x14ac:dyDescent="0.25">
      <c r="A16124">
        <v>198088358</v>
      </c>
      <c r="B16124">
        <v>803403</v>
      </c>
      <c r="C16124" t="s">
        <v>224</v>
      </c>
      <c r="D16124">
        <v>2021889</v>
      </c>
      <c r="E16124" t="s">
        <v>311</v>
      </c>
      <c r="F16124" t="s">
        <v>214</v>
      </c>
      <c r="G16124" t="s">
        <v>215</v>
      </c>
      <c r="H16124">
        <v>1</v>
      </c>
      <c r="I16124">
        <v>2019</v>
      </c>
      <c r="J16124">
        <v>2</v>
      </c>
      <c r="L16124">
        <v>23129112</v>
      </c>
      <c r="P16124" s="29" t="str">
        <f t="shared" si="605"/>
        <v>NULL</v>
      </c>
    </row>
    <row r="16125" spans="1:16" hidden="1" x14ac:dyDescent="0.25">
      <c r="A16125">
        <v>198088358</v>
      </c>
      <c r="B16125">
        <v>803403</v>
      </c>
      <c r="C16125" t="s">
        <v>224</v>
      </c>
      <c r="D16125">
        <v>2021883</v>
      </c>
      <c r="E16125" t="s">
        <v>310</v>
      </c>
      <c r="F16125" t="s">
        <v>214</v>
      </c>
      <c r="G16125" t="s">
        <v>215</v>
      </c>
      <c r="H16125">
        <v>1</v>
      </c>
      <c r="I16125">
        <v>2019</v>
      </c>
      <c r="J16125">
        <v>2</v>
      </c>
      <c r="L16125">
        <v>23129107</v>
      </c>
      <c r="P16125" s="29" t="str">
        <f t="shared" si="605"/>
        <v>NULL</v>
      </c>
    </row>
    <row r="16126" spans="1:16" hidden="1" x14ac:dyDescent="0.25">
      <c r="A16126">
        <v>198088358</v>
      </c>
      <c r="B16126">
        <v>803403</v>
      </c>
      <c r="C16126" t="s">
        <v>224</v>
      </c>
      <c r="D16126">
        <v>2004686</v>
      </c>
      <c r="E16126" t="s">
        <v>277</v>
      </c>
      <c r="F16126" t="s">
        <v>214</v>
      </c>
      <c r="G16126" t="s">
        <v>215</v>
      </c>
      <c r="H16126">
        <v>1</v>
      </c>
      <c r="I16126">
        <v>2019</v>
      </c>
      <c r="J16126">
        <v>2</v>
      </c>
      <c r="L16126">
        <v>23129105</v>
      </c>
      <c r="P16126" s="29" t="str">
        <f t="shared" si="605"/>
        <v>NULL</v>
      </c>
    </row>
    <row r="16127" spans="1:16" hidden="1" x14ac:dyDescent="0.25">
      <c r="A16127">
        <v>198089346</v>
      </c>
      <c r="B16127">
        <v>803403</v>
      </c>
      <c r="C16127" t="s">
        <v>224</v>
      </c>
      <c r="D16127">
        <v>2004172</v>
      </c>
      <c r="E16127" t="s">
        <v>213</v>
      </c>
      <c r="F16127" t="s">
        <v>214</v>
      </c>
      <c r="G16127" t="s">
        <v>215</v>
      </c>
      <c r="H16127">
        <v>2</v>
      </c>
      <c r="I16127">
        <v>2016</v>
      </c>
      <c r="J16127">
        <v>1</v>
      </c>
      <c r="L16127">
        <v>23078276</v>
      </c>
      <c r="M16127">
        <v>6.6</v>
      </c>
      <c r="P16127" s="29">
        <f t="shared" si="605"/>
        <v>0.93333333333333324</v>
      </c>
    </row>
    <row r="16128" spans="1:16" hidden="1" x14ac:dyDescent="0.25">
      <c r="A16128">
        <v>198089346</v>
      </c>
      <c r="B16128">
        <v>803403</v>
      </c>
      <c r="C16128" t="s">
        <v>224</v>
      </c>
      <c r="D16128">
        <v>2005108</v>
      </c>
      <c r="E16128" t="s">
        <v>217</v>
      </c>
      <c r="F16128" t="s">
        <v>214</v>
      </c>
      <c r="G16128" t="s">
        <v>215</v>
      </c>
      <c r="H16128">
        <v>2</v>
      </c>
      <c r="I16128">
        <v>2016</v>
      </c>
      <c r="J16128">
        <v>1</v>
      </c>
      <c r="L16128">
        <v>23078550</v>
      </c>
      <c r="M16128">
        <v>5.4</v>
      </c>
      <c r="P16128" s="29">
        <f t="shared" si="605"/>
        <v>0.73333333333333339</v>
      </c>
    </row>
    <row r="16129" spans="1:16" hidden="1" x14ac:dyDescent="0.25">
      <c r="A16129">
        <v>198089346</v>
      </c>
      <c r="B16129">
        <v>803403</v>
      </c>
      <c r="C16129" t="s">
        <v>224</v>
      </c>
      <c r="D16129">
        <v>2005111</v>
      </c>
      <c r="E16129" t="s">
        <v>218</v>
      </c>
      <c r="F16129" t="s">
        <v>214</v>
      </c>
      <c r="G16129" t="s">
        <v>215</v>
      </c>
      <c r="H16129">
        <v>2</v>
      </c>
      <c r="I16129">
        <v>2016</v>
      </c>
      <c r="J16129">
        <v>1</v>
      </c>
      <c r="L16129">
        <v>23078557</v>
      </c>
      <c r="M16129">
        <v>5.3</v>
      </c>
      <c r="P16129" s="29">
        <f t="shared" si="605"/>
        <v>0.71666666666666667</v>
      </c>
    </row>
    <row r="16130" spans="1:16" hidden="1" x14ac:dyDescent="0.25">
      <c r="A16130">
        <v>198089346</v>
      </c>
      <c r="B16130">
        <v>803403</v>
      </c>
      <c r="C16130" t="s">
        <v>224</v>
      </c>
      <c r="D16130">
        <v>2005125</v>
      </c>
      <c r="E16130" t="s">
        <v>223</v>
      </c>
      <c r="F16130" t="s">
        <v>214</v>
      </c>
      <c r="G16130" t="s">
        <v>215</v>
      </c>
      <c r="H16130">
        <v>2</v>
      </c>
      <c r="I16130">
        <v>2016</v>
      </c>
      <c r="J16130">
        <v>1</v>
      </c>
      <c r="L16130">
        <v>23078449</v>
      </c>
      <c r="M16130">
        <v>5</v>
      </c>
      <c r="P16130" s="29">
        <f t="shared" si="605"/>
        <v>0.66666666666666663</v>
      </c>
    </row>
    <row r="16131" spans="1:16" hidden="1" x14ac:dyDescent="0.25">
      <c r="A16131">
        <v>198089346</v>
      </c>
      <c r="B16131">
        <v>803403</v>
      </c>
      <c r="C16131" t="s">
        <v>224</v>
      </c>
      <c r="D16131">
        <v>2021879</v>
      </c>
      <c r="E16131" t="s">
        <v>219</v>
      </c>
      <c r="F16131" t="s">
        <v>214</v>
      </c>
      <c r="G16131" t="s">
        <v>215</v>
      </c>
      <c r="H16131">
        <v>2</v>
      </c>
      <c r="I16131">
        <v>2016</v>
      </c>
      <c r="J16131">
        <v>1</v>
      </c>
      <c r="L16131">
        <v>23078551</v>
      </c>
      <c r="M16131">
        <v>4.5999999999999996</v>
      </c>
      <c r="P16131" s="29">
        <f t="shared" si="605"/>
        <v>0.6</v>
      </c>
    </row>
    <row r="16132" spans="1:16" hidden="1" x14ac:dyDescent="0.25">
      <c r="A16132">
        <v>198089346</v>
      </c>
      <c r="B16132">
        <v>803403</v>
      </c>
      <c r="C16132" t="s">
        <v>224</v>
      </c>
      <c r="D16132">
        <v>2021900</v>
      </c>
      <c r="E16132" t="s">
        <v>216</v>
      </c>
      <c r="F16132" t="s">
        <v>214</v>
      </c>
      <c r="G16132" t="s">
        <v>215</v>
      </c>
      <c r="H16132">
        <v>2</v>
      </c>
      <c r="I16132">
        <v>2016</v>
      </c>
      <c r="J16132">
        <v>1</v>
      </c>
      <c r="L16132">
        <v>23078554</v>
      </c>
      <c r="M16132">
        <v>5.8</v>
      </c>
      <c r="P16132" s="29">
        <f t="shared" si="605"/>
        <v>0.79999999999999993</v>
      </c>
    </row>
    <row r="16133" spans="1:16" hidden="1" x14ac:dyDescent="0.25">
      <c r="A16133">
        <v>198089346</v>
      </c>
      <c r="B16133">
        <v>803403</v>
      </c>
      <c r="C16133" t="s">
        <v>224</v>
      </c>
      <c r="D16133">
        <v>2004183</v>
      </c>
      <c r="E16133" t="s">
        <v>244</v>
      </c>
      <c r="F16133" t="s">
        <v>214</v>
      </c>
      <c r="G16133" t="s">
        <v>215</v>
      </c>
      <c r="H16133">
        <v>2</v>
      </c>
      <c r="I16133">
        <v>2016</v>
      </c>
      <c r="J16133">
        <v>2</v>
      </c>
      <c r="L16133">
        <v>23085266</v>
      </c>
      <c r="M16133">
        <v>6</v>
      </c>
      <c r="P16133" s="29">
        <f t="shared" si="605"/>
        <v>0.83333333333333337</v>
      </c>
    </row>
    <row r="16134" spans="1:16" hidden="1" x14ac:dyDescent="0.25">
      <c r="A16134">
        <v>198089346</v>
      </c>
      <c r="B16134">
        <v>803403</v>
      </c>
      <c r="C16134" t="s">
        <v>224</v>
      </c>
      <c r="D16134">
        <v>2005124</v>
      </c>
      <c r="E16134" t="s">
        <v>220</v>
      </c>
      <c r="F16134" t="s">
        <v>214</v>
      </c>
      <c r="G16134" t="s">
        <v>215</v>
      </c>
      <c r="H16134">
        <v>2</v>
      </c>
      <c r="I16134">
        <v>2016</v>
      </c>
      <c r="J16134">
        <v>2</v>
      </c>
      <c r="L16134">
        <v>23086006</v>
      </c>
      <c r="M16134">
        <v>6</v>
      </c>
      <c r="P16134" s="29">
        <f t="shared" si="605"/>
        <v>0.83333333333333337</v>
      </c>
    </row>
    <row r="16135" spans="1:16" hidden="1" x14ac:dyDescent="0.25">
      <c r="A16135">
        <v>198089346</v>
      </c>
      <c r="B16135">
        <v>803403</v>
      </c>
      <c r="C16135" t="s">
        <v>224</v>
      </c>
      <c r="D16135">
        <v>2021876</v>
      </c>
      <c r="E16135" t="s">
        <v>241</v>
      </c>
      <c r="F16135" t="s">
        <v>214</v>
      </c>
      <c r="G16135" t="s">
        <v>215</v>
      </c>
      <c r="H16135">
        <v>2</v>
      </c>
      <c r="I16135">
        <v>2016</v>
      </c>
      <c r="J16135">
        <v>2</v>
      </c>
      <c r="L16135">
        <v>23085996</v>
      </c>
      <c r="M16135">
        <v>5.2</v>
      </c>
      <c r="P16135" s="29">
        <f t="shared" si="605"/>
        <v>0.70000000000000007</v>
      </c>
    </row>
    <row r="16136" spans="1:16" hidden="1" x14ac:dyDescent="0.25">
      <c r="A16136">
        <v>198089346</v>
      </c>
      <c r="B16136">
        <v>803403</v>
      </c>
      <c r="C16136" t="s">
        <v>224</v>
      </c>
      <c r="D16136">
        <v>2021880</v>
      </c>
      <c r="E16136" t="s">
        <v>242</v>
      </c>
      <c r="F16136" t="s">
        <v>214</v>
      </c>
      <c r="G16136" t="s">
        <v>215</v>
      </c>
      <c r="H16136">
        <v>2</v>
      </c>
      <c r="I16136">
        <v>2016</v>
      </c>
      <c r="J16136">
        <v>2</v>
      </c>
      <c r="L16136">
        <v>23085994</v>
      </c>
      <c r="M16136">
        <v>5.0999999999999996</v>
      </c>
      <c r="P16136" s="29">
        <f t="shared" si="605"/>
        <v>0.68333333333333324</v>
      </c>
    </row>
    <row r="16137" spans="1:16" hidden="1" x14ac:dyDescent="0.25">
      <c r="A16137">
        <v>198089346</v>
      </c>
      <c r="B16137">
        <v>803403</v>
      </c>
      <c r="C16137" t="s">
        <v>224</v>
      </c>
      <c r="D16137">
        <v>2021901</v>
      </c>
      <c r="E16137" t="s">
        <v>253</v>
      </c>
      <c r="F16137" t="s">
        <v>214</v>
      </c>
      <c r="G16137" t="s">
        <v>215</v>
      </c>
      <c r="H16137">
        <v>2</v>
      </c>
      <c r="I16137">
        <v>2016</v>
      </c>
      <c r="J16137">
        <v>2</v>
      </c>
      <c r="L16137">
        <v>23086001</v>
      </c>
      <c r="M16137">
        <v>5.2</v>
      </c>
      <c r="P16137" s="29">
        <f t="shared" si="605"/>
        <v>0.70000000000000007</v>
      </c>
    </row>
    <row r="16138" spans="1:16" hidden="1" x14ac:dyDescent="0.25">
      <c r="A16138">
        <v>198089346</v>
      </c>
      <c r="B16138">
        <v>803403</v>
      </c>
      <c r="C16138" t="s">
        <v>224</v>
      </c>
      <c r="D16138">
        <v>2021994</v>
      </c>
      <c r="E16138" t="s">
        <v>298</v>
      </c>
      <c r="F16138" t="s">
        <v>214</v>
      </c>
      <c r="G16138" t="s">
        <v>215</v>
      </c>
      <c r="H16138">
        <v>2</v>
      </c>
      <c r="I16138">
        <v>2016</v>
      </c>
      <c r="J16138">
        <v>2</v>
      </c>
      <c r="L16138">
        <v>23086007</v>
      </c>
      <c r="M16138">
        <v>5.2</v>
      </c>
      <c r="P16138" s="29">
        <f t="shared" ref="P16138:P16201" si="606">IF(AND(ISNUMBER(M16138),H16138&lt;&gt;4),(M16138-1)/6,IF(H16138=4,"DRP",IF(AND(H16138=3,M16138="NA"),"BAD",IF(AND(H16138=2),"CVL",IF(AND(H16138=1,ISBLANK(M16138)),"NULL","UNK")))))</f>
        <v>0.70000000000000007</v>
      </c>
    </row>
    <row r="16139" spans="1:16" hidden="1" x14ac:dyDescent="0.25">
      <c r="A16139">
        <v>198089346</v>
      </c>
      <c r="B16139">
        <v>803403</v>
      </c>
      <c r="C16139" t="s">
        <v>224</v>
      </c>
      <c r="D16139">
        <v>2021916</v>
      </c>
      <c r="E16139" t="s">
        <v>226</v>
      </c>
      <c r="F16139" t="s">
        <v>214</v>
      </c>
      <c r="G16139" t="s">
        <v>215</v>
      </c>
      <c r="H16139">
        <v>2</v>
      </c>
      <c r="I16139">
        <v>2017</v>
      </c>
      <c r="J16139">
        <v>1</v>
      </c>
      <c r="L16139">
        <v>23090993</v>
      </c>
      <c r="M16139">
        <v>5.2</v>
      </c>
      <c r="P16139" s="29">
        <f t="shared" si="606"/>
        <v>0.70000000000000007</v>
      </c>
    </row>
    <row r="16140" spans="1:16" hidden="1" x14ac:dyDescent="0.25">
      <c r="A16140">
        <v>198089346</v>
      </c>
      <c r="B16140">
        <v>803403</v>
      </c>
      <c r="C16140" t="s">
        <v>224</v>
      </c>
      <c r="D16140">
        <v>2021885</v>
      </c>
      <c r="E16140" t="s">
        <v>295</v>
      </c>
      <c r="F16140" t="s">
        <v>214</v>
      </c>
      <c r="G16140" t="s">
        <v>215</v>
      </c>
      <c r="H16140">
        <v>2</v>
      </c>
      <c r="I16140">
        <v>2017</v>
      </c>
      <c r="J16140">
        <v>1</v>
      </c>
      <c r="L16140">
        <v>23094881</v>
      </c>
      <c r="M16140">
        <v>4.7</v>
      </c>
      <c r="P16140" s="29">
        <f t="shared" si="606"/>
        <v>0.6166666666666667</v>
      </c>
    </row>
    <row r="16141" spans="1:16" hidden="1" x14ac:dyDescent="0.25">
      <c r="A16141">
        <v>198089346</v>
      </c>
      <c r="B16141">
        <v>803403</v>
      </c>
      <c r="C16141" t="s">
        <v>224</v>
      </c>
      <c r="D16141">
        <v>2021878</v>
      </c>
      <c r="E16141" t="s">
        <v>294</v>
      </c>
      <c r="F16141" t="s">
        <v>214</v>
      </c>
      <c r="G16141" t="s">
        <v>215</v>
      </c>
      <c r="H16141">
        <v>2</v>
      </c>
      <c r="I16141">
        <v>2017</v>
      </c>
      <c r="J16141">
        <v>1</v>
      </c>
      <c r="L16141">
        <v>23094882</v>
      </c>
      <c r="M16141">
        <v>5.5</v>
      </c>
      <c r="P16141" s="29">
        <f t="shared" si="606"/>
        <v>0.75</v>
      </c>
    </row>
    <row r="16142" spans="1:16" hidden="1" x14ac:dyDescent="0.25">
      <c r="A16142">
        <v>198089346</v>
      </c>
      <c r="B16142">
        <v>803403</v>
      </c>
      <c r="C16142" t="s">
        <v>224</v>
      </c>
      <c r="D16142">
        <v>2005133</v>
      </c>
      <c r="E16142" t="s">
        <v>228</v>
      </c>
      <c r="F16142" t="s">
        <v>214</v>
      </c>
      <c r="G16142" t="s">
        <v>215</v>
      </c>
      <c r="H16142">
        <v>2</v>
      </c>
      <c r="I16142">
        <v>2017</v>
      </c>
      <c r="J16142">
        <v>1</v>
      </c>
      <c r="L16142">
        <v>23091004</v>
      </c>
      <c r="M16142">
        <v>5</v>
      </c>
      <c r="P16142" s="29">
        <f t="shared" si="606"/>
        <v>0.66666666666666663</v>
      </c>
    </row>
    <row r="16143" spans="1:16" hidden="1" x14ac:dyDescent="0.25">
      <c r="A16143">
        <v>198089346</v>
      </c>
      <c r="B16143">
        <v>803403</v>
      </c>
      <c r="C16143" t="s">
        <v>224</v>
      </c>
      <c r="D16143">
        <v>2005127</v>
      </c>
      <c r="E16143" t="s">
        <v>293</v>
      </c>
      <c r="F16143" t="s">
        <v>214</v>
      </c>
      <c r="G16143" t="s">
        <v>215</v>
      </c>
      <c r="H16143">
        <v>2</v>
      </c>
      <c r="I16143">
        <v>2017</v>
      </c>
      <c r="J16143">
        <v>1</v>
      </c>
      <c r="L16143">
        <v>23090986</v>
      </c>
      <c r="M16143">
        <v>6.8</v>
      </c>
      <c r="P16143" s="29">
        <f t="shared" si="606"/>
        <v>0.96666666666666667</v>
      </c>
    </row>
    <row r="16144" spans="1:16" hidden="1" x14ac:dyDescent="0.25">
      <c r="A16144">
        <v>198089346</v>
      </c>
      <c r="B16144">
        <v>803403</v>
      </c>
      <c r="C16144" t="s">
        <v>224</v>
      </c>
      <c r="D16144">
        <v>2004186</v>
      </c>
      <c r="E16144" t="s">
        <v>229</v>
      </c>
      <c r="F16144" t="s">
        <v>214</v>
      </c>
      <c r="G16144" t="s">
        <v>215</v>
      </c>
      <c r="H16144">
        <v>2</v>
      </c>
      <c r="I16144">
        <v>2017</v>
      </c>
      <c r="J16144">
        <v>1</v>
      </c>
      <c r="L16144">
        <v>23092051</v>
      </c>
      <c r="M16144">
        <v>6.5</v>
      </c>
      <c r="P16144" s="29">
        <f t="shared" si="606"/>
        <v>0.91666666666666663</v>
      </c>
    </row>
    <row r="16145" spans="1:16" hidden="1" x14ac:dyDescent="0.25">
      <c r="A16145">
        <v>198089346</v>
      </c>
      <c r="B16145">
        <v>803403</v>
      </c>
      <c r="C16145" t="s">
        <v>224</v>
      </c>
      <c r="D16145">
        <v>2004173</v>
      </c>
      <c r="E16145" t="s">
        <v>245</v>
      </c>
      <c r="F16145" t="s">
        <v>214</v>
      </c>
      <c r="G16145" t="s">
        <v>215</v>
      </c>
      <c r="H16145">
        <v>2</v>
      </c>
      <c r="I16145">
        <v>2017</v>
      </c>
      <c r="J16145">
        <v>2</v>
      </c>
      <c r="L16145">
        <v>23099834</v>
      </c>
      <c r="M16145">
        <v>6.2</v>
      </c>
      <c r="P16145" s="29">
        <f t="shared" si="606"/>
        <v>0.8666666666666667</v>
      </c>
    </row>
    <row r="16146" spans="1:16" hidden="1" x14ac:dyDescent="0.25">
      <c r="A16146">
        <v>198089346</v>
      </c>
      <c r="B16146">
        <v>803403</v>
      </c>
      <c r="C16146" t="s">
        <v>224</v>
      </c>
      <c r="D16146">
        <v>2021886</v>
      </c>
      <c r="E16146" t="s">
        <v>227</v>
      </c>
      <c r="F16146" t="s">
        <v>214</v>
      </c>
      <c r="G16146" t="s">
        <v>215</v>
      </c>
      <c r="H16146">
        <v>2</v>
      </c>
      <c r="I16146">
        <v>2017</v>
      </c>
      <c r="J16146">
        <v>2</v>
      </c>
      <c r="L16146">
        <v>23099394</v>
      </c>
      <c r="M16146">
        <v>5.0999999999999996</v>
      </c>
      <c r="P16146" s="29">
        <f t="shared" si="606"/>
        <v>0.68333333333333324</v>
      </c>
    </row>
    <row r="16147" spans="1:16" hidden="1" x14ac:dyDescent="0.25">
      <c r="A16147">
        <v>198089346</v>
      </c>
      <c r="B16147">
        <v>803403</v>
      </c>
      <c r="C16147" t="s">
        <v>224</v>
      </c>
      <c r="D16147">
        <v>2021899</v>
      </c>
      <c r="E16147" t="s">
        <v>296</v>
      </c>
      <c r="F16147" t="s">
        <v>214</v>
      </c>
      <c r="G16147" t="s">
        <v>215</v>
      </c>
      <c r="H16147">
        <v>2</v>
      </c>
      <c r="I16147">
        <v>2017</v>
      </c>
      <c r="J16147">
        <v>2</v>
      </c>
      <c r="L16147">
        <v>23099397</v>
      </c>
      <c r="M16147">
        <v>5.2</v>
      </c>
      <c r="P16147" s="29">
        <f t="shared" si="606"/>
        <v>0.70000000000000007</v>
      </c>
    </row>
    <row r="16148" spans="1:16" hidden="1" x14ac:dyDescent="0.25">
      <c r="A16148">
        <v>198089346</v>
      </c>
      <c r="B16148">
        <v>803403</v>
      </c>
      <c r="C16148" t="s">
        <v>224</v>
      </c>
      <c r="D16148">
        <v>2021903</v>
      </c>
      <c r="E16148" t="s">
        <v>256</v>
      </c>
      <c r="F16148" t="s">
        <v>214</v>
      </c>
      <c r="G16148" t="s">
        <v>215</v>
      </c>
      <c r="H16148">
        <v>2</v>
      </c>
      <c r="I16148">
        <v>2017</v>
      </c>
      <c r="J16148">
        <v>2</v>
      </c>
      <c r="L16148">
        <v>23099428</v>
      </c>
      <c r="M16148">
        <v>5.0999999999999996</v>
      </c>
      <c r="P16148" s="29">
        <f t="shared" si="606"/>
        <v>0.68333333333333324</v>
      </c>
    </row>
    <row r="16149" spans="1:16" hidden="1" x14ac:dyDescent="0.25">
      <c r="A16149">
        <v>198089346</v>
      </c>
      <c r="B16149">
        <v>803403</v>
      </c>
      <c r="C16149" t="s">
        <v>224</v>
      </c>
      <c r="D16149">
        <v>2021907</v>
      </c>
      <c r="E16149" t="s">
        <v>257</v>
      </c>
      <c r="F16149" t="s">
        <v>214</v>
      </c>
      <c r="G16149" t="s">
        <v>215</v>
      </c>
      <c r="H16149">
        <v>2</v>
      </c>
      <c r="I16149">
        <v>2017</v>
      </c>
      <c r="J16149">
        <v>2</v>
      </c>
      <c r="L16149">
        <v>23099425</v>
      </c>
      <c r="M16149">
        <v>5.4</v>
      </c>
      <c r="P16149" s="29">
        <f t="shared" si="606"/>
        <v>0.73333333333333339</v>
      </c>
    </row>
    <row r="16150" spans="1:16" hidden="1" x14ac:dyDescent="0.25">
      <c r="A16150">
        <v>198089346</v>
      </c>
      <c r="B16150">
        <v>803403</v>
      </c>
      <c r="C16150" t="s">
        <v>224</v>
      </c>
      <c r="D16150">
        <v>2021906</v>
      </c>
      <c r="E16150" t="s">
        <v>235</v>
      </c>
      <c r="F16150" t="s">
        <v>214</v>
      </c>
      <c r="G16150" t="s">
        <v>215</v>
      </c>
      <c r="H16150">
        <v>2</v>
      </c>
      <c r="I16150">
        <v>2017</v>
      </c>
      <c r="J16150">
        <v>2</v>
      </c>
      <c r="L16150">
        <v>23100214</v>
      </c>
      <c r="M16150">
        <v>5.3</v>
      </c>
      <c r="P16150" s="29">
        <f t="shared" si="606"/>
        <v>0.71666666666666667</v>
      </c>
    </row>
    <row r="16151" spans="1:16" hidden="1" x14ac:dyDescent="0.25">
      <c r="A16151">
        <v>198089346</v>
      </c>
      <c r="B16151">
        <v>803403</v>
      </c>
      <c r="C16151" t="s">
        <v>224</v>
      </c>
      <c r="D16151">
        <v>2022925</v>
      </c>
      <c r="E16151" t="s">
        <v>297</v>
      </c>
      <c r="F16151" t="s">
        <v>214</v>
      </c>
      <c r="G16151" t="s">
        <v>215</v>
      </c>
      <c r="H16151">
        <v>2</v>
      </c>
      <c r="I16151">
        <v>2018</v>
      </c>
      <c r="J16151">
        <v>1</v>
      </c>
      <c r="L16151">
        <v>23105429</v>
      </c>
      <c r="M16151">
        <v>4.8</v>
      </c>
      <c r="P16151" s="29">
        <f t="shared" si="606"/>
        <v>0.6333333333333333</v>
      </c>
    </row>
    <row r="16152" spans="1:16" hidden="1" x14ac:dyDescent="0.25">
      <c r="A16152">
        <v>198089346</v>
      </c>
      <c r="B16152">
        <v>803403</v>
      </c>
      <c r="C16152" t="s">
        <v>224</v>
      </c>
      <c r="D16152">
        <v>2004671</v>
      </c>
      <c r="E16152" t="s">
        <v>288</v>
      </c>
      <c r="F16152" t="s">
        <v>214</v>
      </c>
      <c r="G16152" t="s">
        <v>215</v>
      </c>
      <c r="H16152">
        <v>2</v>
      </c>
      <c r="I16152">
        <v>2018</v>
      </c>
      <c r="J16152">
        <v>1</v>
      </c>
      <c r="L16152">
        <v>23105430</v>
      </c>
      <c r="M16152">
        <v>6</v>
      </c>
      <c r="P16152" s="29">
        <f t="shared" si="606"/>
        <v>0.83333333333333337</v>
      </c>
    </row>
    <row r="16153" spans="1:16" hidden="1" x14ac:dyDescent="0.25">
      <c r="A16153">
        <v>198089346</v>
      </c>
      <c r="B16153">
        <v>803403</v>
      </c>
      <c r="C16153" t="s">
        <v>224</v>
      </c>
      <c r="D16153">
        <v>2021897</v>
      </c>
      <c r="E16153" t="s">
        <v>292</v>
      </c>
      <c r="F16153" t="s">
        <v>214</v>
      </c>
      <c r="G16153" t="s">
        <v>215</v>
      </c>
      <c r="H16153">
        <v>2</v>
      </c>
      <c r="I16153">
        <v>2018</v>
      </c>
      <c r="J16153">
        <v>1</v>
      </c>
      <c r="L16153">
        <v>23105431</v>
      </c>
      <c r="M16153">
        <v>5.4</v>
      </c>
      <c r="P16153" s="29">
        <f t="shared" si="606"/>
        <v>0.73333333333333339</v>
      </c>
    </row>
    <row r="16154" spans="1:16" hidden="1" x14ac:dyDescent="0.25">
      <c r="A16154">
        <v>198089346</v>
      </c>
      <c r="B16154">
        <v>803403</v>
      </c>
      <c r="C16154" t="s">
        <v>224</v>
      </c>
      <c r="D16154">
        <v>2021891</v>
      </c>
      <c r="E16154" t="s">
        <v>259</v>
      </c>
      <c r="F16154" t="s">
        <v>214</v>
      </c>
      <c r="G16154" t="s">
        <v>215</v>
      </c>
      <c r="H16154">
        <v>2</v>
      </c>
      <c r="I16154">
        <v>2018</v>
      </c>
      <c r="J16154">
        <v>1</v>
      </c>
      <c r="L16154">
        <v>23106320</v>
      </c>
      <c r="M16154">
        <v>6.5</v>
      </c>
      <c r="P16154" s="29">
        <f t="shared" si="606"/>
        <v>0.91666666666666663</v>
      </c>
    </row>
    <row r="16155" spans="1:16" hidden="1" x14ac:dyDescent="0.25">
      <c r="A16155">
        <v>198089346</v>
      </c>
      <c r="B16155">
        <v>803403</v>
      </c>
      <c r="C16155" t="s">
        <v>224</v>
      </c>
      <c r="D16155">
        <v>2004764</v>
      </c>
      <c r="E16155" t="s">
        <v>290</v>
      </c>
      <c r="F16155" t="s">
        <v>214</v>
      </c>
      <c r="G16155" t="s">
        <v>215</v>
      </c>
      <c r="H16155">
        <v>2</v>
      </c>
      <c r="I16155">
        <v>2018</v>
      </c>
      <c r="J16155">
        <v>1</v>
      </c>
      <c r="L16155">
        <v>23105437</v>
      </c>
      <c r="M16155">
        <v>5.2</v>
      </c>
      <c r="P16155" s="29">
        <f t="shared" si="606"/>
        <v>0.70000000000000007</v>
      </c>
    </row>
    <row r="16156" spans="1:16" hidden="1" x14ac:dyDescent="0.25">
      <c r="A16156">
        <v>198089346</v>
      </c>
      <c r="B16156">
        <v>803403</v>
      </c>
      <c r="C16156" t="s">
        <v>224</v>
      </c>
      <c r="D16156">
        <v>2004675</v>
      </c>
      <c r="E16156" t="s">
        <v>271</v>
      </c>
      <c r="F16156" t="s">
        <v>214</v>
      </c>
      <c r="G16156" t="s">
        <v>215</v>
      </c>
      <c r="H16156">
        <v>2</v>
      </c>
      <c r="I16156">
        <v>2018</v>
      </c>
      <c r="J16156">
        <v>1</v>
      </c>
      <c r="L16156">
        <v>23105432</v>
      </c>
      <c r="M16156">
        <v>6.6</v>
      </c>
      <c r="P16156" s="29">
        <f t="shared" si="606"/>
        <v>0.93333333333333324</v>
      </c>
    </row>
    <row r="16157" spans="1:16" hidden="1" x14ac:dyDescent="0.25">
      <c r="A16157">
        <v>198089346</v>
      </c>
      <c r="B16157">
        <v>803403</v>
      </c>
      <c r="C16157" t="s">
        <v>224</v>
      </c>
      <c r="D16157">
        <v>2021884</v>
      </c>
      <c r="E16157" t="s">
        <v>302</v>
      </c>
      <c r="F16157" t="s">
        <v>214</v>
      </c>
      <c r="G16157" t="s">
        <v>215</v>
      </c>
      <c r="H16157">
        <v>2</v>
      </c>
      <c r="I16157">
        <v>2018</v>
      </c>
      <c r="J16157">
        <v>2</v>
      </c>
      <c r="L16157">
        <v>23113928</v>
      </c>
      <c r="M16157">
        <v>5.3</v>
      </c>
      <c r="P16157" s="29">
        <f t="shared" si="606"/>
        <v>0.71666666666666667</v>
      </c>
    </row>
    <row r="16158" spans="1:16" hidden="1" x14ac:dyDescent="0.25">
      <c r="A16158">
        <v>198089346</v>
      </c>
      <c r="B16158">
        <v>803403</v>
      </c>
      <c r="C16158" t="s">
        <v>224</v>
      </c>
      <c r="D16158">
        <v>2021896</v>
      </c>
      <c r="E16158" t="s">
        <v>299</v>
      </c>
      <c r="F16158" t="s">
        <v>214</v>
      </c>
      <c r="G16158" t="s">
        <v>215</v>
      </c>
      <c r="H16158">
        <v>2</v>
      </c>
      <c r="I16158">
        <v>2018</v>
      </c>
      <c r="J16158">
        <v>2</v>
      </c>
      <c r="L16158">
        <v>23113934</v>
      </c>
      <c r="M16158">
        <v>5.3</v>
      </c>
      <c r="P16158" s="29">
        <f t="shared" si="606"/>
        <v>0.71666666666666667</v>
      </c>
    </row>
    <row r="16159" spans="1:16" hidden="1" x14ac:dyDescent="0.25">
      <c r="A16159">
        <v>198089346</v>
      </c>
      <c r="B16159">
        <v>803403</v>
      </c>
      <c r="C16159" t="s">
        <v>224</v>
      </c>
      <c r="D16159">
        <v>2021915</v>
      </c>
      <c r="E16159" t="s">
        <v>301</v>
      </c>
      <c r="F16159" t="s">
        <v>214</v>
      </c>
      <c r="G16159" t="s">
        <v>215</v>
      </c>
      <c r="H16159">
        <v>2</v>
      </c>
      <c r="I16159">
        <v>2018</v>
      </c>
      <c r="J16159">
        <v>2</v>
      </c>
      <c r="L16159">
        <v>23113933</v>
      </c>
      <c r="M16159">
        <v>5.4</v>
      </c>
      <c r="P16159" s="29">
        <f t="shared" si="606"/>
        <v>0.73333333333333339</v>
      </c>
    </row>
    <row r="16160" spans="1:16" hidden="1" x14ac:dyDescent="0.25">
      <c r="A16160">
        <v>198089346</v>
      </c>
      <c r="B16160">
        <v>803403</v>
      </c>
      <c r="C16160" t="s">
        <v>224</v>
      </c>
      <c r="D16160">
        <v>2021881</v>
      </c>
      <c r="E16160" t="s">
        <v>255</v>
      </c>
      <c r="F16160" t="s">
        <v>214</v>
      </c>
      <c r="G16160" t="s">
        <v>215</v>
      </c>
      <c r="H16160">
        <v>2</v>
      </c>
      <c r="I16160">
        <v>2018</v>
      </c>
      <c r="J16160">
        <v>2</v>
      </c>
      <c r="L16160">
        <v>23113939</v>
      </c>
      <c r="M16160">
        <v>6.4</v>
      </c>
      <c r="P16160" s="29">
        <f t="shared" si="606"/>
        <v>0.9</v>
      </c>
    </row>
    <row r="16161" spans="1:16" hidden="1" x14ac:dyDescent="0.25">
      <c r="A16161">
        <v>198089346</v>
      </c>
      <c r="B16161">
        <v>803403</v>
      </c>
      <c r="C16161" t="s">
        <v>224</v>
      </c>
      <c r="D16161">
        <v>2021877</v>
      </c>
      <c r="E16161" t="s">
        <v>240</v>
      </c>
      <c r="F16161" t="s">
        <v>214</v>
      </c>
      <c r="G16161" t="s">
        <v>215</v>
      </c>
      <c r="H16161">
        <v>2</v>
      </c>
      <c r="I16161">
        <v>2018</v>
      </c>
      <c r="J16161">
        <v>2</v>
      </c>
      <c r="L16161">
        <v>23113937</v>
      </c>
      <c r="M16161">
        <v>6.4</v>
      </c>
      <c r="P16161" s="29">
        <f t="shared" si="606"/>
        <v>0.9</v>
      </c>
    </row>
    <row r="16162" spans="1:16" hidden="1" x14ac:dyDescent="0.25">
      <c r="A16162">
        <v>198089346</v>
      </c>
      <c r="B16162">
        <v>803403</v>
      </c>
      <c r="C16162" t="s">
        <v>224</v>
      </c>
      <c r="D16162">
        <v>2021892</v>
      </c>
      <c r="E16162" t="s">
        <v>289</v>
      </c>
      <c r="F16162" t="s">
        <v>214</v>
      </c>
      <c r="G16162" t="s">
        <v>215</v>
      </c>
      <c r="H16162">
        <v>2</v>
      </c>
      <c r="I16162">
        <v>2018</v>
      </c>
      <c r="J16162">
        <v>2</v>
      </c>
      <c r="L16162">
        <v>23113940</v>
      </c>
      <c r="M16162">
        <v>7</v>
      </c>
      <c r="P16162" s="29">
        <f t="shared" si="606"/>
        <v>1</v>
      </c>
    </row>
    <row r="16163" spans="1:16" hidden="1" x14ac:dyDescent="0.25">
      <c r="A16163">
        <v>198089346</v>
      </c>
      <c r="B16163">
        <v>803403</v>
      </c>
      <c r="C16163" t="s">
        <v>224</v>
      </c>
      <c r="D16163">
        <v>2019324</v>
      </c>
      <c r="E16163" t="s">
        <v>236</v>
      </c>
      <c r="F16163" t="s">
        <v>214</v>
      </c>
      <c r="G16163" t="s">
        <v>215</v>
      </c>
      <c r="H16163">
        <v>2</v>
      </c>
      <c r="I16163">
        <v>2018</v>
      </c>
      <c r="J16163">
        <v>2</v>
      </c>
      <c r="L16163">
        <v>23112800</v>
      </c>
      <c r="M16163">
        <v>6.5</v>
      </c>
      <c r="P16163" s="29">
        <f t="shared" si="606"/>
        <v>0.91666666666666663</v>
      </c>
    </row>
    <row r="16164" spans="1:16" hidden="1" x14ac:dyDescent="0.25">
      <c r="A16164">
        <v>198089346</v>
      </c>
      <c r="B16164">
        <v>803403</v>
      </c>
      <c r="C16164" t="s">
        <v>224</v>
      </c>
      <c r="D16164">
        <v>2021904</v>
      </c>
      <c r="E16164" t="s">
        <v>286</v>
      </c>
      <c r="F16164" t="s">
        <v>214</v>
      </c>
      <c r="G16164" t="s">
        <v>215</v>
      </c>
      <c r="H16164">
        <v>2</v>
      </c>
      <c r="I16164">
        <v>2019</v>
      </c>
      <c r="J16164">
        <v>1</v>
      </c>
      <c r="M16164">
        <v>5.8</v>
      </c>
      <c r="P16164" s="29">
        <f t="shared" si="606"/>
        <v>0.79999999999999993</v>
      </c>
    </row>
    <row r="16165" spans="1:16" hidden="1" x14ac:dyDescent="0.25">
      <c r="A16165">
        <v>198089346</v>
      </c>
      <c r="B16165">
        <v>803403</v>
      </c>
      <c r="C16165" t="s">
        <v>224</v>
      </c>
      <c r="D16165">
        <v>2021895</v>
      </c>
      <c r="E16165" t="s">
        <v>291</v>
      </c>
      <c r="F16165" t="s">
        <v>214</v>
      </c>
      <c r="G16165" t="s">
        <v>215</v>
      </c>
      <c r="H16165">
        <v>2</v>
      </c>
      <c r="I16165">
        <v>2019</v>
      </c>
      <c r="J16165">
        <v>1</v>
      </c>
      <c r="L16165">
        <v>23120642</v>
      </c>
      <c r="M16165">
        <v>6</v>
      </c>
      <c r="P16165" s="29">
        <f t="shared" si="606"/>
        <v>0.83333333333333337</v>
      </c>
    </row>
    <row r="16166" spans="1:16" hidden="1" x14ac:dyDescent="0.25">
      <c r="A16166">
        <v>198089346</v>
      </c>
      <c r="B16166">
        <v>803403</v>
      </c>
      <c r="C16166" t="s">
        <v>224</v>
      </c>
      <c r="D16166">
        <v>2021911</v>
      </c>
      <c r="E16166" t="s">
        <v>304</v>
      </c>
      <c r="F16166" t="s">
        <v>214</v>
      </c>
      <c r="G16166" t="s">
        <v>215</v>
      </c>
      <c r="H16166">
        <v>2</v>
      </c>
      <c r="I16166">
        <v>2019</v>
      </c>
      <c r="J16166">
        <v>1</v>
      </c>
      <c r="L16166">
        <v>23120638</v>
      </c>
      <c r="M16166">
        <v>6</v>
      </c>
      <c r="P16166" s="29">
        <f t="shared" si="606"/>
        <v>0.83333333333333337</v>
      </c>
    </row>
    <row r="16167" spans="1:16" hidden="1" x14ac:dyDescent="0.25">
      <c r="A16167">
        <v>198089346</v>
      </c>
      <c r="B16167">
        <v>803403</v>
      </c>
      <c r="C16167" t="s">
        <v>224</v>
      </c>
      <c r="D16167">
        <v>2021898</v>
      </c>
      <c r="E16167" t="s">
        <v>262</v>
      </c>
      <c r="F16167" t="s">
        <v>214</v>
      </c>
      <c r="G16167" t="s">
        <v>215</v>
      </c>
      <c r="H16167">
        <v>2</v>
      </c>
      <c r="I16167">
        <v>2019</v>
      </c>
      <c r="J16167">
        <v>1</v>
      </c>
      <c r="L16167">
        <v>23120643</v>
      </c>
      <c r="M16167">
        <v>5.8</v>
      </c>
      <c r="P16167" s="29">
        <f t="shared" si="606"/>
        <v>0.79999999999999993</v>
      </c>
    </row>
    <row r="16168" spans="1:16" hidden="1" x14ac:dyDescent="0.25">
      <c r="A16168">
        <v>198089346</v>
      </c>
      <c r="B16168">
        <v>803403</v>
      </c>
      <c r="C16168" t="s">
        <v>224</v>
      </c>
      <c r="D16168">
        <v>2021888</v>
      </c>
      <c r="E16168" t="s">
        <v>305</v>
      </c>
      <c r="F16168" t="s">
        <v>214</v>
      </c>
      <c r="G16168" t="s">
        <v>215</v>
      </c>
      <c r="H16168">
        <v>2</v>
      </c>
      <c r="I16168">
        <v>2019</v>
      </c>
      <c r="J16168">
        <v>1</v>
      </c>
      <c r="L16168">
        <v>23120639</v>
      </c>
      <c r="M16168">
        <v>5</v>
      </c>
      <c r="P16168" s="29">
        <f t="shared" si="606"/>
        <v>0.66666666666666663</v>
      </c>
    </row>
    <row r="16169" spans="1:16" hidden="1" x14ac:dyDescent="0.25">
      <c r="A16169">
        <v>198089346</v>
      </c>
      <c r="B16169">
        <v>803403</v>
      </c>
      <c r="C16169" t="s">
        <v>224</v>
      </c>
      <c r="D16169">
        <v>2019325</v>
      </c>
      <c r="E16169" t="s">
        <v>249</v>
      </c>
      <c r="F16169" t="s">
        <v>214</v>
      </c>
      <c r="G16169" t="s">
        <v>215</v>
      </c>
      <c r="H16169">
        <v>2</v>
      </c>
      <c r="I16169">
        <v>2019</v>
      </c>
      <c r="J16169">
        <v>1</v>
      </c>
      <c r="L16169">
        <v>23119813</v>
      </c>
      <c r="M16169">
        <v>6.5</v>
      </c>
      <c r="P16169" s="29">
        <f t="shared" si="606"/>
        <v>0.91666666666666663</v>
      </c>
    </row>
    <row r="16170" spans="1:16" hidden="1" x14ac:dyDescent="0.25">
      <c r="A16170">
        <v>198089346</v>
      </c>
      <c r="B16170">
        <v>803403</v>
      </c>
      <c r="C16170" t="s">
        <v>224</v>
      </c>
      <c r="D16170">
        <v>2021887</v>
      </c>
      <c r="E16170" t="s">
        <v>279</v>
      </c>
      <c r="F16170" t="s">
        <v>214</v>
      </c>
      <c r="G16170" t="s">
        <v>215</v>
      </c>
      <c r="H16170">
        <v>2</v>
      </c>
      <c r="I16170">
        <v>2019</v>
      </c>
      <c r="J16170">
        <v>1</v>
      </c>
      <c r="L16170">
        <v>23120640</v>
      </c>
      <c r="M16170">
        <v>5.8</v>
      </c>
      <c r="P16170" s="29">
        <f t="shared" si="606"/>
        <v>0.79999999999999993</v>
      </c>
    </row>
    <row r="16171" spans="1:16" hidden="1" x14ac:dyDescent="0.25">
      <c r="A16171">
        <v>198089346</v>
      </c>
      <c r="B16171">
        <v>803403</v>
      </c>
      <c r="C16171" t="s">
        <v>224</v>
      </c>
      <c r="D16171">
        <v>2004686</v>
      </c>
      <c r="E16171" t="s">
        <v>277</v>
      </c>
      <c r="F16171" t="s">
        <v>214</v>
      </c>
      <c r="G16171" t="s">
        <v>215</v>
      </c>
      <c r="H16171">
        <v>1</v>
      </c>
      <c r="I16171">
        <v>2019</v>
      </c>
      <c r="J16171">
        <v>2</v>
      </c>
      <c r="L16171">
        <v>23129105</v>
      </c>
      <c r="P16171" s="29" t="str">
        <f t="shared" si="606"/>
        <v>NULL</v>
      </c>
    </row>
    <row r="16172" spans="1:16" hidden="1" x14ac:dyDescent="0.25">
      <c r="A16172">
        <v>198089346</v>
      </c>
      <c r="B16172">
        <v>803403</v>
      </c>
      <c r="C16172" t="s">
        <v>224</v>
      </c>
      <c r="D16172">
        <v>2021883</v>
      </c>
      <c r="E16172" t="s">
        <v>310</v>
      </c>
      <c r="F16172" t="s">
        <v>214</v>
      </c>
      <c r="G16172" t="s">
        <v>215</v>
      </c>
      <c r="H16172">
        <v>1</v>
      </c>
      <c r="I16172">
        <v>2019</v>
      </c>
      <c r="J16172">
        <v>2</v>
      </c>
      <c r="L16172">
        <v>23129107</v>
      </c>
      <c r="P16172" s="29" t="str">
        <f t="shared" si="606"/>
        <v>NULL</v>
      </c>
    </row>
    <row r="16173" spans="1:16" hidden="1" x14ac:dyDescent="0.25">
      <c r="A16173">
        <v>198089346</v>
      </c>
      <c r="B16173">
        <v>803403</v>
      </c>
      <c r="C16173" t="s">
        <v>224</v>
      </c>
      <c r="D16173">
        <v>2021889</v>
      </c>
      <c r="E16173" t="s">
        <v>311</v>
      </c>
      <c r="F16173" t="s">
        <v>214</v>
      </c>
      <c r="G16173" t="s">
        <v>215</v>
      </c>
      <c r="H16173">
        <v>1</v>
      </c>
      <c r="I16173">
        <v>2019</v>
      </c>
      <c r="J16173">
        <v>2</v>
      </c>
      <c r="L16173">
        <v>23129112</v>
      </c>
      <c r="P16173" s="29" t="str">
        <f t="shared" si="606"/>
        <v>NULL</v>
      </c>
    </row>
    <row r="16174" spans="1:16" hidden="1" x14ac:dyDescent="0.25">
      <c r="A16174">
        <v>198089346</v>
      </c>
      <c r="B16174">
        <v>803403</v>
      </c>
      <c r="C16174" t="s">
        <v>224</v>
      </c>
      <c r="D16174">
        <v>2021893</v>
      </c>
      <c r="E16174" t="s">
        <v>312</v>
      </c>
      <c r="F16174" t="s">
        <v>214</v>
      </c>
      <c r="G16174" t="s">
        <v>215</v>
      </c>
      <c r="H16174">
        <v>1</v>
      </c>
      <c r="I16174">
        <v>2019</v>
      </c>
      <c r="J16174">
        <v>2</v>
      </c>
      <c r="L16174">
        <v>23129116</v>
      </c>
      <c r="P16174" s="29" t="str">
        <f t="shared" si="606"/>
        <v>NULL</v>
      </c>
    </row>
    <row r="16175" spans="1:16" hidden="1" x14ac:dyDescent="0.25">
      <c r="A16175">
        <v>198089346</v>
      </c>
      <c r="B16175">
        <v>803403</v>
      </c>
      <c r="C16175" t="s">
        <v>224</v>
      </c>
      <c r="D16175">
        <v>2021913</v>
      </c>
      <c r="E16175" t="s">
        <v>300</v>
      </c>
      <c r="F16175" t="s">
        <v>214</v>
      </c>
      <c r="G16175" t="s">
        <v>215</v>
      </c>
      <c r="H16175">
        <v>1</v>
      </c>
      <c r="I16175">
        <v>2019</v>
      </c>
      <c r="J16175">
        <v>2</v>
      </c>
      <c r="L16175">
        <v>23129114</v>
      </c>
      <c r="P16175" s="29" t="str">
        <f t="shared" si="606"/>
        <v>NULL</v>
      </c>
    </row>
    <row r="16176" spans="1:16" hidden="1" x14ac:dyDescent="0.25">
      <c r="A16176">
        <v>198089346</v>
      </c>
      <c r="B16176">
        <v>803403</v>
      </c>
      <c r="C16176" t="s">
        <v>224</v>
      </c>
      <c r="D16176">
        <v>2021890</v>
      </c>
      <c r="E16176" t="s">
        <v>303</v>
      </c>
      <c r="F16176" t="s">
        <v>214</v>
      </c>
      <c r="G16176" t="s">
        <v>215</v>
      </c>
      <c r="H16176">
        <v>1</v>
      </c>
      <c r="I16176">
        <v>2019</v>
      </c>
      <c r="J16176">
        <v>2</v>
      </c>
      <c r="L16176">
        <v>23129119</v>
      </c>
      <c r="P16176" s="29" t="str">
        <f t="shared" si="606"/>
        <v>NULL</v>
      </c>
    </row>
    <row r="16177" spans="1:16" hidden="1" x14ac:dyDescent="0.25">
      <c r="A16177">
        <v>198089346</v>
      </c>
      <c r="B16177">
        <v>803403</v>
      </c>
      <c r="C16177" t="s">
        <v>224</v>
      </c>
      <c r="D16177">
        <v>2019326</v>
      </c>
      <c r="E16177" t="s">
        <v>248</v>
      </c>
      <c r="F16177" t="s">
        <v>214</v>
      </c>
      <c r="G16177" t="s">
        <v>215</v>
      </c>
      <c r="H16177">
        <v>1</v>
      </c>
      <c r="I16177">
        <v>2019</v>
      </c>
      <c r="J16177">
        <v>2</v>
      </c>
      <c r="L16177">
        <v>23127790</v>
      </c>
      <c r="P16177" s="29" t="str">
        <f t="shared" si="606"/>
        <v>NULL</v>
      </c>
    </row>
    <row r="16178" spans="1:16" hidden="1" x14ac:dyDescent="0.25">
      <c r="A16178">
        <v>198194727</v>
      </c>
      <c r="B16178">
        <v>803401</v>
      </c>
      <c r="C16178" t="s">
        <v>318</v>
      </c>
      <c r="D16178">
        <v>2021600</v>
      </c>
      <c r="E16178" t="s">
        <v>219</v>
      </c>
      <c r="F16178" t="s">
        <v>214</v>
      </c>
      <c r="G16178" t="s">
        <v>215</v>
      </c>
      <c r="H16178">
        <v>2</v>
      </c>
      <c r="I16178">
        <v>2016</v>
      </c>
      <c r="J16178">
        <v>1</v>
      </c>
      <c r="L16178">
        <v>23081078</v>
      </c>
      <c r="M16178">
        <v>4</v>
      </c>
      <c r="P16178" s="29">
        <f t="shared" si="606"/>
        <v>0.5</v>
      </c>
    </row>
    <row r="16179" spans="1:16" hidden="1" x14ac:dyDescent="0.25">
      <c r="A16179">
        <v>198194727</v>
      </c>
      <c r="B16179">
        <v>803401</v>
      </c>
      <c r="C16179" t="s">
        <v>318</v>
      </c>
      <c r="D16179">
        <v>2005099</v>
      </c>
      <c r="E16179" t="s">
        <v>217</v>
      </c>
      <c r="F16179" t="s">
        <v>214</v>
      </c>
      <c r="G16179" t="s">
        <v>215</v>
      </c>
      <c r="H16179">
        <v>2</v>
      </c>
      <c r="I16179">
        <v>2016</v>
      </c>
      <c r="J16179">
        <v>1</v>
      </c>
      <c r="L16179">
        <v>23081299</v>
      </c>
      <c r="M16179">
        <v>4.5999999999999996</v>
      </c>
      <c r="P16179" s="29">
        <f t="shared" si="606"/>
        <v>0.6</v>
      </c>
    </row>
    <row r="16180" spans="1:16" hidden="1" x14ac:dyDescent="0.25">
      <c r="A16180">
        <v>198194727</v>
      </c>
      <c r="B16180">
        <v>803401</v>
      </c>
      <c r="C16180" t="s">
        <v>318</v>
      </c>
      <c r="D16180">
        <v>2005102</v>
      </c>
      <c r="E16180" t="s">
        <v>218</v>
      </c>
      <c r="F16180" t="s">
        <v>214</v>
      </c>
      <c r="G16180" t="s">
        <v>215</v>
      </c>
      <c r="H16180">
        <v>2</v>
      </c>
      <c r="I16180">
        <v>2016</v>
      </c>
      <c r="J16180">
        <v>1</v>
      </c>
      <c r="L16180">
        <v>23081381</v>
      </c>
      <c r="M16180">
        <v>4.4000000000000004</v>
      </c>
      <c r="P16180" s="29">
        <f t="shared" si="606"/>
        <v>0.56666666666666676</v>
      </c>
    </row>
    <row r="16181" spans="1:16" hidden="1" x14ac:dyDescent="0.25">
      <c r="A16181">
        <v>198194727</v>
      </c>
      <c r="B16181">
        <v>803401</v>
      </c>
      <c r="C16181" t="s">
        <v>318</v>
      </c>
      <c r="D16181">
        <v>2021754</v>
      </c>
      <c r="E16181" t="s">
        <v>216</v>
      </c>
      <c r="F16181" t="s">
        <v>214</v>
      </c>
      <c r="G16181" t="s">
        <v>215</v>
      </c>
      <c r="H16181">
        <v>3</v>
      </c>
      <c r="I16181">
        <v>2016</v>
      </c>
      <c r="J16181">
        <v>1</v>
      </c>
      <c r="L16181">
        <v>23081091</v>
      </c>
      <c r="M16181">
        <v>3.2</v>
      </c>
      <c r="P16181" s="29">
        <f t="shared" si="606"/>
        <v>0.3666666666666667</v>
      </c>
    </row>
    <row r="16182" spans="1:16" hidden="1" x14ac:dyDescent="0.25">
      <c r="A16182">
        <v>198194727</v>
      </c>
      <c r="B16182">
        <v>803401</v>
      </c>
      <c r="C16182" t="s">
        <v>318</v>
      </c>
      <c r="D16182">
        <v>2005118</v>
      </c>
      <c r="E16182" t="s">
        <v>223</v>
      </c>
      <c r="F16182" t="s">
        <v>214</v>
      </c>
      <c r="G16182" t="s">
        <v>215</v>
      </c>
      <c r="H16182">
        <v>2</v>
      </c>
      <c r="I16182">
        <v>2016</v>
      </c>
      <c r="J16182">
        <v>1</v>
      </c>
      <c r="L16182">
        <v>23081292</v>
      </c>
      <c r="M16182">
        <v>4.3</v>
      </c>
      <c r="P16182" s="29">
        <f t="shared" si="606"/>
        <v>0.54999999999999993</v>
      </c>
    </row>
    <row r="16183" spans="1:16" hidden="1" x14ac:dyDescent="0.25">
      <c r="A16183">
        <v>198194727</v>
      </c>
      <c r="B16183">
        <v>803401</v>
      </c>
      <c r="C16183" t="s">
        <v>318</v>
      </c>
      <c r="D16183">
        <v>2004098</v>
      </c>
      <c r="E16183" t="s">
        <v>213</v>
      </c>
      <c r="F16183" t="s">
        <v>214</v>
      </c>
      <c r="G16183" t="s">
        <v>215</v>
      </c>
      <c r="H16183">
        <v>2</v>
      </c>
      <c r="I16183">
        <v>2016</v>
      </c>
      <c r="J16183">
        <v>1</v>
      </c>
      <c r="L16183">
        <v>23078147</v>
      </c>
      <c r="M16183">
        <v>4.8</v>
      </c>
      <c r="P16183" s="29">
        <f t="shared" si="606"/>
        <v>0.6333333333333333</v>
      </c>
    </row>
    <row r="16184" spans="1:16" hidden="1" x14ac:dyDescent="0.25">
      <c r="A16184">
        <v>198194727</v>
      </c>
      <c r="B16184">
        <v>803401</v>
      </c>
      <c r="C16184" t="s">
        <v>318</v>
      </c>
      <c r="D16184">
        <v>2004112</v>
      </c>
      <c r="E16184" t="s">
        <v>244</v>
      </c>
      <c r="F16184" t="s">
        <v>214</v>
      </c>
      <c r="G16184" t="s">
        <v>215</v>
      </c>
      <c r="H16184">
        <v>2</v>
      </c>
      <c r="I16184">
        <v>2016</v>
      </c>
      <c r="J16184">
        <v>2</v>
      </c>
      <c r="L16184">
        <v>23085520</v>
      </c>
      <c r="M16184">
        <v>5.3</v>
      </c>
      <c r="P16184" s="29">
        <f t="shared" si="606"/>
        <v>0.71666666666666667</v>
      </c>
    </row>
    <row r="16185" spans="1:16" hidden="1" x14ac:dyDescent="0.25">
      <c r="A16185">
        <v>198194727</v>
      </c>
      <c r="B16185">
        <v>803401</v>
      </c>
      <c r="C16185" t="s">
        <v>318</v>
      </c>
      <c r="D16185">
        <v>2004116</v>
      </c>
      <c r="E16185" t="s">
        <v>229</v>
      </c>
      <c r="F16185" t="s">
        <v>214</v>
      </c>
      <c r="G16185" t="s">
        <v>215</v>
      </c>
      <c r="H16185">
        <v>2</v>
      </c>
      <c r="I16185">
        <v>2016</v>
      </c>
      <c r="J16185">
        <v>2</v>
      </c>
      <c r="L16185">
        <v>23085554</v>
      </c>
      <c r="M16185">
        <v>6.3</v>
      </c>
      <c r="P16185" s="29">
        <f t="shared" si="606"/>
        <v>0.8833333333333333</v>
      </c>
    </row>
    <row r="16186" spans="1:16" hidden="1" x14ac:dyDescent="0.25">
      <c r="A16186">
        <v>198194727</v>
      </c>
      <c r="B16186">
        <v>803401</v>
      </c>
      <c r="C16186" t="s">
        <v>318</v>
      </c>
      <c r="D16186">
        <v>2021580</v>
      </c>
      <c r="E16186" t="s">
        <v>241</v>
      </c>
      <c r="F16186" t="s">
        <v>214</v>
      </c>
      <c r="G16186" t="s">
        <v>215</v>
      </c>
      <c r="H16186">
        <v>3</v>
      </c>
      <c r="I16186">
        <v>2016</v>
      </c>
      <c r="J16186">
        <v>2</v>
      </c>
      <c r="L16186">
        <v>23086826</v>
      </c>
      <c r="M16186">
        <v>2.2000000000000002</v>
      </c>
      <c r="P16186" s="29">
        <f t="shared" si="606"/>
        <v>0.20000000000000004</v>
      </c>
    </row>
    <row r="16187" spans="1:16" hidden="1" x14ac:dyDescent="0.25">
      <c r="A16187">
        <v>198194727</v>
      </c>
      <c r="B16187">
        <v>803401</v>
      </c>
      <c r="C16187" t="s">
        <v>318</v>
      </c>
      <c r="D16187">
        <v>2021602</v>
      </c>
      <c r="E16187" t="s">
        <v>242</v>
      </c>
      <c r="F16187" t="s">
        <v>214</v>
      </c>
      <c r="G16187" t="s">
        <v>215</v>
      </c>
      <c r="H16187">
        <v>3</v>
      </c>
      <c r="I16187">
        <v>2016</v>
      </c>
      <c r="J16187">
        <v>2</v>
      </c>
      <c r="L16187">
        <v>23086746</v>
      </c>
      <c r="M16187">
        <v>1.5</v>
      </c>
      <c r="P16187" s="29">
        <f t="shared" si="606"/>
        <v>8.3333333333333329E-2</v>
      </c>
    </row>
    <row r="16188" spans="1:16" hidden="1" x14ac:dyDescent="0.25">
      <c r="A16188">
        <v>198194727</v>
      </c>
      <c r="B16188">
        <v>803401</v>
      </c>
      <c r="C16188" t="s">
        <v>318</v>
      </c>
      <c r="D16188">
        <v>2005117</v>
      </c>
      <c r="E16188" t="s">
        <v>220</v>
      </c>
      <c r="F16188" t="s">
        <v>214</v>
      </c>
      <c r="G16188" t="s">
        <v>215</v>
      </c>
      <c r="H16188">
        <v>2</v>
      </c>
      <c r="I16188">
        <v>2016</v>
      </c>
      <c r="J16188">
        <v>2</v>
      </c>
      <c r="L16188">
        <v>23084480</v>
      </c>
      <c r="M16188">
        <v>4.0999999999999996</v>
      </c>
      <c r="P16188" s="29">
        <f t="shared" si="606"/>
        <v>0.51666666666666661</v>
      </c>
    </row>
    <row r="16189" spans="1:16" hidden="1" x14ac:dyDescent="0.25">
      <c r="A16189">
        <v>198194727</v>
      </c>
      <c r="B16189">
        <v>803401</v>
      </c>
      <c r="C16189" t="s">
        <v>318</v>
      </c>
      <c r="D16189">
        <v>2004116</v>
      </c>
      <c r="E16189" t="s">
        <v>229</v>
      </c>
      <c r="F16189" t="s">
        <v>214</v>
      </c>
      <c r="G16189" t="s">
        <v>215</v>
      </c>
      <c r="H16189">
        <v>4</v>
      </c>
      <c r="I16189">
        <v>2016</v>
      </c>
      <c r="J16189">
        <v>2</v>
      </c>
      <c r="L16189">
        <v>23085554</v>
      </c>
      <c r="P16189" s="29" t="str">
        <f t="shared" si="606"/>
        <v>DRP</v>
      </c>
    </row>
    <row r="16190" spans="1:16" hidden="1" x14ac:dyDescent="0.25">
      <c r="A16190">
        <v>198194727</v>
      </c>
      <c r="B16190">
        <v>803401</v>
      </c>
      <c r="C16190" t="s">
        <v>318</v>
      </c>
      <c r="D16190">
        <v>2021754</v>
      </c>
      <c r="E16190" t="s">
        <v>216</v>
      </c>
      <c r="F16190" t="s">
        <v>214</v>
      </c>
      <c r="G16190" t="s">
        <v>215</v>
      </c>
      <c r="H16190">
        <v>3</v>
      </c>
      <c r="I16190">
        <v>2016</v>
      </c>
      <c r="J16190">
        <v>2</v>
      </c>
      <c r="L16190">
        <v>23086737</v>
      </c>
      <c r="M16190">
        <v>2.9</v>
      </c>
      <c r="P16190" s="29">
        <f t="shared" si="606"/>
        <v>0.31666666666666665</v>
      </c>
    </row>
    <row r="16191" spans="1:16" hidden="1" x14ac:dyDescent="0.25">
      <c r="A16191">
        <v>198194727</v>
      </c>
      <c r="B16191">
        <v>803401</v>
      </c>
      <c r="C16191" t="s">
        <v>318</v>
      </c>
      <c r="D16191">
        <v>2004099</v>
      </c>
      <c r="E16191" t="s">
        <v>245</v>
      </c>
      <c r="F16191" t="s">
        <v>214</v>
      </c>
      <c r="G16191" t="s">
        <v>215</v>
      </c>
      <c r="H16191">
        <v>3</v>
      </c>
      <c r="I16191">
        <v>2017</v>
      </c>
      <c r="J16191">
        <v>1</v>
      </c>
      <c r="L16191">
        <v>23092379</v>
      </c>
      <c r="M16191">
        <v>3.6</v>
      </c>
      <c r="P16191" s="29">
        <f t="shared" si="606"/>
        <v>0.43333333333333335</v>
      </c>
    </row>
    <row r="16192" spans="1:16" hidden="1" x14ac:dyDescent="0.25">
      <c r="A16192">
        <v>198194727</v>
      </c>
      <c r="B16192">
        <v>803401</v>
      </c>
      <c r="C16192" t="s">
        <v>318</v>
      </c>
      <c r="D16192">
        <v>2005131</v>
      </c>
      <c r="E16192" t="s">
        <v>228</v>
      </c>
      <c r="F16192" t="s">
        <v>214</v>
      </c>
      <c r="G16192" t="s">
        <v>215</v>
      </c>
      <c r="H16192">
        <v>2</v>
      </c>
      <c r="I16192">
        <v>2017</v>
      </c>
      <c r="J16192">
        <v>1</v>
      </c>
      <c r="L16192">
        <v>23093316</v>
      </c>
      <c r="M16192">
        <v>4.2</v>
      </c>
      <c r="P16192" s="29">
        <f t="shared" si="606"/>
        <v>0.53333333333333333</v>
      </c>
    </row>
    <row r="16193" spans="1:16" hidden="1" x14ac:dyDescent="0.25">
      <c r="A16193">
        <v>198194727</v>
      </c>
      <c r="B16193">
        <v>803401</v>
      </c>
      <c r="C16193" t="s">
        <v>318</v>
      </c>
      <c r="D16193">
        <v>2021602</v>
      </c>
      <c r="E16193" t="s">
        <v>242</v>
      </c>
      <c r="F16193" t="s">
        <v>214</v>
      </c>
      <c r="G16193" t="s">
        <v>215</v>
      </c>
      <c r="H16193">
        <v>3</v>
      </c>
      <c r="I16193">
        <v>2017</v>
      </c>
      <c r="J16193">
        <v>1</v>
      </c>
      <c r="L16193">
        <v>23095499</v>
      </c>
      <c r="M16193">
        <v>2.2999999999999998</v>
      </c>
      <c r="P16193" s="29">
        <f t="shared" si="606"/>
        <v>0.21666666666666665</v>
      </c>
    </row>
    <row r="16194" spans="1:16" hidden="1" x14ac:dyDescent="0.25">
      <c r="A16194">
        <v>198194727</v>
      </c>
      <c r="B16194">
        <v>803401</v>
      </c>
      <c r="C16194" t="s">
        <v>318</v>
      </c>
      <c r="D16194">
        <v>2021580</v>
      </c>
      <c r="E16194" t="s">
        <v>241</v>
      </c>
      <c r="F16194" t="s">
        <v>214</v>
      </c>
      <c r="G16194" t="s">
        <v>215</v>
      </c>
      <c r="H16194">
        <v>3</v>
      </c>
      <c r="I16194">
        <v>2017</v>
      </c>
      <c r="J16194">
        <v>1</v>
      </c>
      <c r="L16194">
        <v>23092926</v>
      </c>
      <c r="M16194">
        <v>3.1</v>
      </c>
      <c r="P16194" s="29">
        <f t="shared" si="606"/>
        <v>0.35000000000000003</v>
      </c>
    </row>
    <row r="16195" spans="1:16" hidden="1" x14ac:dyDescent="0.25">
      <c r="A16195">
        <v>198194727</v>
      </c>
      <c r="B16195">
        <v>803401</v>
      </c>
      <c r="C16195" t="s">
        <v>318</v>
      </c>
      <c r="D16195">
        <v>2021754</v>
      </c>
      <c r="E16195" t="s">
        <v>216</v>
      </c>
      <c r="F16195" t="s">
        <v>214</v>
      </c>
      <c r="G16195" t="s">
        <v>215</v>
      </c>
      <c r="H16195">
        <v>2</v>
      </c>
      <c r="I16195">
        <v>2017</v>
      </c>
      <c r="J16195">
        <v>1</v>
      </c>
      <c r="L16195">
        <v>23092909</v>
      </c>
      <c r="M16195">
        <v>4.0999999999999996</v>
      </c>
      <c r="P16195" s="29">
        <f t="shared" si="606"/>
        <v>0.51666666666666661</v>
      </c>
    </row>
    <row r="16196" spans="1:16" hidden="1" x14ac:dyDescent="0.25">
      <c r="A16196">
        <v>198194727</v>
      </c>
      <c r="B16196">
        <v>803401</v>
      </c>
      <c r="C16196" t="s">
        <v>318</v>
      </c>
      <c r="D16196">
        <v>2004099</v>
      </c>
      <c r="E16196" t="s">
        <v>245</v>
      </c>
      <c r="F16196" t="s">
        <v>214</v>
      </c>
      <c r="G16196" t="s">
        <v>215</v>
      </c>
      <c r="H16196">
        <v>4</v>
      </c>
      <c r="I16196">
        <v>2017</v>
      </c>
      <c r="J16196">
        <v>2</v>
      </c>
      <c r="L16196">
        <v>23097864</v>
      </c>
      <c r="P16196" s="29" t="str">
        <f t="shared" si="606"/>
        <v>DRP</v>
      </c>
    </row>
    <row r="16197" spans="1:16" hidden="1" x14ac:dyDescent="0.25">
      <c r="A16197">
        <v>198194727</v>
      </c>
      <c r="B16197">
        <v>803401</v>
      </c>
      <c r="C16197" t="s">
        <v>318</v>
      </c>
      <c r="D16197">
        <v>2004591</v>
      </c>
      <c r="E16197" t="s">
        <v>271</v>
      </c>
      <c r="F16197" t="s">
        <v>214</v>
      </c>
      <c r="G16197" t="s">
        <v>215</v>
      </c>
      <c r="H16197">
        <v>4</v>
      </c>
      <c r="I16197">
        <v>2017</v>
      </c>
      <c r="J16197">
        <v>2</v>
      </c>
      <c r="L16197">
        <v>23097625</v>
      </c>
      <c r="P16197" s="29" t="str">
        <f t="shared" si="606"/>
        <v>DRP</v>
      </c>
    </row>
    <row r="16198" spans="1:16" hidden="1" x14ac:dyDescent="0.25">
      <c r="A16198">
        <v>198194727</v>
      </c>
      <c r="B16198">
        <v>803401</v>
      </c>
      <c r="C16198" t="s">
        <v>318</v>
      </c>
      <c r="D16198">
        <v>2021756</v>
      </c>
      <c r="E16198" t="s">
        <v>253</v>
      </c>
      <c r="F16198" t="s">
        <v>214</v>
      </c>
      <c r="G16198" t="s">
        <v>215</v>
      </c>
      <c r="H16198">
        <v>2</v>
      </c>
      <c r="I16198">
        <v>2017</v>
      </c>
      <c r="J16198">
        <v>2</v>
      </c>
      <c r="L16198">
        <v>23101099</v>
      </c>
      <c r="M16198">
        <v>5.2</v>
      </c>
      <c r="P16198" s="29">
        <f t="shared" si="606"/>
        <v>0.70000000000000007</v>
      </c>
    </row>
    <row r="16199" spans="1:16" hidden="1" x14ac:dyDescent="0.25">
      <c r="A16199">
        <v>198194727</v>
      </c>
      <c r="B16199">
        <v>803401</v>
      </c>
      <c r="C16199" t="s">
        <v>318</v>
      </c>
      <c r="D16199">
        <v>2021580</v>
      </c>
      <c r="E16199" t="s">
        <v>241</v>
      </c>
      <c r="F16199" t="s">
        <v>214</v>
      </c>
      <c r="G16199" t="s">
        <v>215</v>
      </c>
      <c r="H16199">
        <v>3</v>
      </c>
      <c r="I16199">
        <v>2017</v>
      </c>
      <c r="J16199">
        <v>2</v>
      </c>
      <c r="L16199">
        <v>23101085</v>
      </c>
      <c r="M16199">
        <v>3.1</v>
      </c>
      <c r="P16199" s="29">
        <f t="shared" si="606"/>
        <v>0.35000000000000003</v>
      </c>
    </row>
    <row r="16200" spans="1:16" hidden="1" x14ac:dyDescent="0.25">
      <c r="A16200">
        <v>198194727</v>
      </c>
      <c r="B16200">
        <v>803401</v>
      </c>
      <c r="C16200" t="s">
        <v>318</v>
      </c>
      <c r="D16200">
        <v>2021763</v>
      </c>
      <c r="E16200" t="s">
        <v>298</v>
      </c>
      <c r="F16200" t="s">
        <v>214</v>
      </c>
      <c r="G16200" t="s">
        <v>215</v>
      </c>
      <c r="H16200">
        <v>4</v>
      </c>
      <c r="I16200">
        <v>2017</v>
      </c>
      <c r="J16200">
        <v>2</v>
      </c>
      <c r="L16200">
        <v>23097795</v>
      </c>
      <c r="M16200">
        <v>3.8</v>
      </c>
      <c r="P16200" s="29" t="str">
        <f t="shared" si="606"/>
        <v>DRP</v>
      </c>
    </row>
    <row r="16201" spans="1:16" hidden="1" x14ac:dyDescent="0.25">
      <c r="A16201">
        <v>198194727</v>
      </c>
      <c r="B16201">
        <v>803401</v>
      </c>
      <c r="C16201" t="s">
        <v>318</v>
      </c>
      <c r="D16201">
        <v>2021602</v>
      </c>
      <c r="E16201" t="s">
        <v>242</v>
      </c>
      <c r="F16201" t="s">
        <v>214</v>
      </c>
      <c r="G16201" t="s">
        <v>215</v>
      </c>
      <c r="H16201">
        <v>4</v>
      </c>
      <c r="I16201">
        <v>2017</v>
      </c>
      <c r="J16201">
        <v>2</v>
      </c>
      <c r="L16201">
        <v>23101095</v>
      </c>
      <c r="M16201">
        <v>3.1</v>
      </c>
      <c r="P16201" s="29" t="str">
        <f t="shared" si="606"/>
        <v>DRP</v>
      </c>
    </row>
    <row r="16202" spans="1:16" hidden="1" x14ac:dyDescent="0.25">
      <c r="A16202">
        <v>198196045</v>
      </c>
      <c r="B16202">
        <v>803401</v>
      </c>
      <c r="C16202" t="s">
        <v>318</v>
      </c>
      <c r="D16202">
        <v>2004098</v>
      </c>
      <c r="E16202" t="s">
        <v>213</v>
      </c>
      <c r="F16202" t="s">
        <v>214</v>
      </c>
      <c r="G16202" t="s">
        <v>215</v>
      </c>
      <c r="H16202">
        <v>2</v>
      </c>
      <c r="I16202">
        <v>2016</v>
      </c>
      <c r="J16202">
        <v>1</v>
      </c>
      <c r="L16202">
        <v>23078147</v>
      </c>
      <c r="M16202">
        <v>5.6</v>
      </c>
      <c r="P16202" s="29">
        <f t="shared" ref="P16202:P16265" si="607">IF(AND(ISNUMBER(M16202),H16202&lt;&gt;4),(M16202-1)/6,IF(H16202=4,"DRP",IF(AND(H16202=3,M16202="NA"),"BAD",IF(AND(H16202=2),"CVL",IF(AND(H16202=1,ISBLANK(M16202)),"NULL","UNK")))))</f>
        <v>0.76666666666666661</v>
      </c>
    </row>
    <row r="16203" spans="1:16" hidden="1" x14ac:dyDescent="0.25">
      <c r="A16203">
        <v>198196045</v>
      </c>
      <c r="B16203">
        <v>803401</v>
      </c>
      <c r="C16203" t="s">
        <v>318</v>
      </c>
      <c r="D16203">
        <v>2021600</v>
      </c>
      <c r="E16203" t="s">
        <v>219</v>
      </c>
      <c r="F16203" t="s">
        <v>214</v>
      </c>
      <c r="G16203" t="s">
        <v>215</v>
      </c>
      <c r="H16203">
        <v>2</v>
      </c>
      <c r="I16203">
        <v>2016</v>
      </c>
      <c r="J16203">
        <v>1</v>
      </c>
      <c r="L16203">
        <v>23081079</v>
      </c>
      <c r="M16203">
        <v>4.9000000000000004</v>
      </c>
      <c r="P16203" s="29">
        <f t="shared" si="607"/>
        <v>0.65</v>
      </c>
    </row>
    <row r="16204" spans="1:16" hidden="1" x14ac:dyDescent="0.25">
      <c r="A16204">
        <v>198196045</v>
      </c>
      <c r="B16204">
        <v>803401</v>
      </c>
      <c r="C16204" t="s">
        <v>318</v>
      </c>
      <c r="D16204">
        <v>2005099</v>
      </c>
      <c r="E16204" t="s">
        <v>217</v>
      </c>
      <c r="F16204" t="s">
        <v>214</v>
      </c>
      <c r="G16204" t="s">
        <v>215</v>
      </c>
      <c r="H16204">
        <v>2</v>
      </c>
      <c r="I16204">
        <v>2016</v>
      </c>
      <c r="J16204">
        <v>1</v>
      </c>
      <c r="L16204">
        <v>23081375</v>
      </c>
      <c r="M16204">
        <v>5</v>
      </c>
      <c r="P16204" s="29">
        <f t="shared" si="607"/>
        <v>0.66666666666666663</v>
      </c>
    </row>
    <row r="16205" spans="1:16" hidden="1" x14ac:dyDescent="0.25">
      <c r="A16205">
        <v>198196045</v>
      </c>
      <c r="B16205">
        <v>803401</v>
      </c>
      <c r="C16205" t="s">
        <v>318</v>
      </c>
      <c r="D16205">
        <v>2005102</v>
      </c>
      <c r="E16205" t="s">
        <v>218</v>
      </c>
      <c r="F16205" t="s">
        <v>214</v>
      </c>
      <c r="G16205" t="s">
        <v>215</v>
      </c>
      <c r="H16205">
        <v>2</v>
      </c>
      <c r="I16205">
        <v>2016</v>
      </c>
      <c r="J16205">
        <v>1</v>
      </c>
      <c r="L16205">
        <v>23081382</v>
      </c>
      <c r="M16205">
        <v>6</v>
      </c>
      <c r="P16205" s="29">
        <f t="shared" si="607"/>
        <v>0.83333333333333337</v>
      </c>
    </row>
    <row r="16206" spans="1:16" hidden="1" x14ac:dyDescent="0.25">
      <c r="A16206">
        <v>198196045</v>
      </c>
      <c r="B16206">
        <v>803401</v>
      </c>
      <c r="C16206" t="s">
        <v>318</v>
      </c>
      <c r="D16206">
        <v>2021754</v>
      </c>
      <c r="E16206" t="s">
        <v>216</v>
      </c>
      <c r="F16206" t="s">
        <v>214</v>
      </c>
      <c r="G16206" t="s">
        <v>215</v>
      </c>
      <c r="H16206">
        <v>2</v>
      </c>
      <c r="I16206">
        <v>2016</v>
      </c>
      <c r="J16206">
        <v>1</v>
      </c>
      <c r="L16206">
        <v>23081092</v>
      </c>
      <c r="M16206">
        <v>4</v>
      </c>
      <c r="P16206" s="29">
        <f t="shared" si="607"/>
        <v>0.5</v>
      </c>
    </row>
    <row r="16207" spans="1:16" hidden="1" x14ac:dyDescent="0.25">
      <c r="A16207">
        <v>198196045</v>
      </c>
      <c r="B16207">
        <v>803401</v>
      </c>
      <c r="C16207" t="s">
        <v>318</v>
      </c>
      <c r="D16207">
        <v>2005118</v>
      </c>
      <c r="E16207" t="s">
        <v>223</v>
      </c>
      <c r="F16207" t="s">
        <v>214</v>
      </c>
      <c r="G16207" t="s">
        <v>215</v>
      </c>
      <c r="H16207">
        <v>2</v>
      </c>
      <c r="I16207">
        <v>2016</v>
      </c>
      <c r="J16207">
        <v>1</v>
      </c>
      <c r="L16207">
        <v>23081293</v>
      </c>
      <c r="M16207">
        <v>4.2</v>
      </c>
      <c r="P16207" s="29">
        <f t="shared" si="607"/>
        <v>0.53333333333333333</v>
      </c>
    </row>
    <row r="16208" spans="1:16" hidden="1" x14ac:dyDescent="0.25">
      <c r="A16208">
        <v>198196045</v>
      </c>
      <c r="B16208">
        <v>803401</v>
      </c>
      <c r="C16208" t="s">
        <v>318</v>
      </c>
      <c r="D16208">
        <v>2004112</v>
      </c>
      <c r="E16208" t="s">
        <v>244</v>
      </c>
      <c r="F16208" t="s">
        <v>214</v>
      </c>
      <c r="G16208" t="s">
        <v>215</v>
      </c>
      <c r="H16208">
        <v>2</v>
      </c>
      <c r="I16208">
        <v>2016</v>
      </c>
      <c r="J16208">
        <v>2</v>
      </c>
      <c r="L16208">
        <v>23085447</v>
      </c>
      <c r="M16208">
        <v>6.9</v>
      </c>
      <c r="P16208" s="29">
        <f t="shared" si="607"/>
        <v>0.98333333333333339</v>
      </c>
    </row>
    <row r="16209" spans="1:16" hidden="1" x14ac:dyDescent="0.25">
      <c r="A16209">
        <v>198196045</v>
      </c>
      <c r="B16209">
        <v>803401</v>
      </c>
      <c r="C16209" t="s">
        <v>318</v>
      </c>
      <c r="D16209">
        <v>2021580</v>
      </c>
      <c r="E16209" t="s">
        <v>241</v>
      </c>
      <c r="F16209" t="s">
        <v>214</v>
      </c>
      <c r="G16209" t="s">
        <v>215</v>
      </c>
      <c r="H16209">
        <v>2</v>
      </c>
      <c r="I16209">
        <v>2016</v>
      </c>
      <c r="J16209">
        <v>2</v>
      </c>
      <c r="L16209">
        <v>23086828</v>
      </c>
      <c r="M16209">
        <v>5.9</v>
      </c>
      <c r="P16209" s="29">
        <f t="shared" si="607"/>
        <v>0.81666666666666676</v>
      </c>
    </row>
    <row r="16210" spans="1:16" hidden="1" x14ac:dyDescent="0.25">
      <c r="A16210">
        <v>198196045</v>
      </c>
      <c r="B16210">
        <v>803401</v>
      </c>
      <c r="C16210" t="s">
        <v>318</v>
      </c>
      <c r="D16210">
        <v>2021602</v>
      </c>
      <c r="E16210" t="s">
        <v>242</v>
      </c>
      <c r="F16210" t="s">
        <v>214</v>
      </c>
      <c r="G16210" t="s">
        <v>215</v>
      </c>
      <c r="H16210">
        <v>3</v>
      </c>
      <c r="I16210">
        <v>2016</v>
      </c>
      <c r="J16210">
        <v>2</v>
      </c>
      <c r="L16210">
        <v>23086745</v>
      </c>
      <c r="M16210">
        <v>3.2</v>
      </c>
      <c r="P16210" s="29">
        <f t="shared" si="607"/>
        <v>0.3666666666666667</v>
      </c>
    </row>
    <row r="16211" spans="1:16" hidden="1" x14ac:dyDescent="0.25">
      <c r="A16211">
        <v>198196045</v>
      </c>
      <c r="B16211">
        <v>803401</v>
      </c>
      <c r="C16211" t="s">
        <v>318</v>
      </c>
      <c r="D16211">
        <v>2021756</v>
      </c>
      <c r="E16211" t="s">
        <v>253</v>
      </c>
      <c r="F16211" t="s">
        <v>214</v>
      </c>
      <c r="G16211" t="s">
        <v>215</v>
      </c>
      <c r="H16211">
        <v>2</v>
      </c>
      <c r="I16211">
        <v>2016</v>
      </c>
      <c r="J16211">
        <v>2</v>
      </c>
      <c r="L16211">
        <v>23086834</v>
      </c>
      <c r="M16211">
        <v>4</v>
      </c>
      <c r="P16211" s="29">
        <f t="shared" si="607"/>
        <v>0.5</v>
      </c>
    </row>
    <row r="16212" spans="1:16" hidden="1" x14ac:dyDescent="0.25">
      <c r="A16212">
        <v>198196045</v>
      </c>
      <c r="B16212">
        <v>803401</v>
      </c>
      <c r="C16212" t="s">
        <v>318</v>
      </c>
      <c r="D16212">
        <v>2005117</v>
      </c>
      <c r="E16212" t="s">
        <v>220</v>
      </c>
      <c r="F16212" t="s">
        <v>214</v>
      </c>
      <c r="G16212" t="s">
        <v>215</v>
      </c>
      <c r="H16212">
        <v>2</v>
      </c>
      <c r="I16212">
        <v>2016</v>
      </c>
      <c r="J16212">
        <v>2</v>
      </c>
      <c r="L16212">
        <v>23084479</v>
      </c>
      <c r="M16212">
        <v>6.5</v>
      </c>
      <c r="P16212" s="29">
        <f t="shared" si="607"/>
        <v>0.91666666666666663</v>
      </c>
    </row>
    <row r="16213" spans="1:16" hidden="1" x14ac:dyDescent="0.25">
      <c r="A16213">
        <v>198196045</v>
      </c>
      <c r="B16213">
        <v>803401</v>
      </c>
      <c r="C16213" t="s">
        <v>318</v>
      </c>
      <c r="D16213">
        <v>2021763</v>
      </c>
      <c r="E16213" t="s">
        <v>298</v>
      </c>
      <c r="F16213" t="s">
        <v>214</v>
      </c>
      <c r="G16213" t="s">
        <v>215</v>
      </c>
      <c r="H16213">
        <v>2</v>
      </c>
      <c r="I16213">
        <v>2016</v>
      </c>
      <c r="J16213">
        <v>2</v>
      </c>
      <c r="L16213">
        <v>23086846</v>
      </c>
      <c r="M16213">
        <v>4</v>
      </c>
      <c r="P16213" s="29">
        <f t="shared" si="607"/>
        <v>0.5</v>
      </c>
    </row>
    <row r="16214" spans="1:16" hidden="1" x14ac:dyDescent="0.25">
      <c r="A16214">
        <v>198196045</v>
      </c>
      <c r="B16214">
        <v>803401</v>
      </c>
      <c r="C16214" t="s">
        <v>318</v>
      </c>
      <c r="D16214">
        <v>2021602</v>
      </c>
      <c r="E16214" t="s">
        <v>242</v>
      </c>
      <c r="F16214" t="s">
        <v>214</v>
      </c>
      <c r="G16214" t="s">
        <v>215</v>
      </c>
      <c r="H16214">
        <v>2</v>
      </c>
      <c r="I16214">
        <v>2017</v>
      </c>
      <c r="J16214">
        <v>1</v>
      </c>
      <c r="L16214">
        <v>23095499</v>
      </c>
      <c r="M16214">
        <v>5.4</v>
      </c>
      <c r="P16214" s="29">
        <f t="shared" si="607"/>
        <v>0.73333333333333339</v>
      </c>
    </row>
    <row r="16215" spans="1:16" hidden="1" x14ac:dyDescent="0.25">
      <c r="A16215">
        <v>198196045</v>
      </c>
      <c r="B16215">
        <v>803401</v>
      </c>
      <c r="C16215" t="s">
        <v>318</v>
      </c>
      <c r="D16215">
        <v>2005131</v>
      </c>
      <c r="E16215" t="s">
        <v>228</v>
      </c>
      <c r="F16215" t="s">
        <v>214</v>
      </c>
      <c r="G16215" t="s">
        <v>215</v>
      </c>
      <c r="H16215">
        <v>2</v>
      </c>
      <c r="I16215">
        <v>2017</v>
      </c>
      <c r="J16215">
        <v>1</v>
      </c>
      <c r="L16215">
        <v>23093316</v>
      </c>
      <c r="M16215">
        <v>5.5</v>
      </c>
      <c r="P16215" s="29">
        <f t="shared" si="607"/>
        <v>0.75</v>
      </c>
    </row>
    <row r="16216" spans="1:16" hidden="1" x14ac:dyDescent="0.25">
      <c r="A16216">
        <v>198196045</v>
      </c>
      <c r="B16216">
        <v>803401</v>
      </c>
      <c r="C16216" t="s">
        <v>318</v>
      </c>
      <c r="D16216">
        <v>2005120</v>
      </c>
      <c r="E16216" t="s">
        <v>293</v>
      </c>
      <c r="F16216" t="s">
        <v>214</v>
      </c>
      <c r="G16216" t="s">
        <v>215</v>
      </c>
      <c r="H16216">
        <v>2</v>
      </c>
      <c r="I16216">
        <v>2017</v>
      </c>
      <c r="J16216">
        <v>1</v>
      </c>
      <c r="L16216">
        <v>23094177</v>
      </c>
      <c r="M16216">
        <v>5.4</v>
      </c>
      <c r="P16216" s="29">
        <f t="shared" si="607"/>
        <v>0.73333333333333339</v>
      </c>
    </row>
    <row r="16217" spans="1:16" hidden="1" x14ac:dyDescent="0.25">
      <c r="A16217">
        <v>198196045</v>
      </c>
      <c r="B16217">
        <v>803401</v>
      </c>
      <c r="C16217" t="s">
        <v>318</v>
      </c>
      <c r="D16217">
        <v>2004099</v>
      </c>
      <c r="E16217" t="s">
        <v>245</v>
      </c>
      <c r="F16217" t="s">
        <v>214</v>
      </c>
      <c r="G16217" t="s">
        <v>215</v>
      </c>
      <c r="H16217">
        <v>2</v>
      </c>
      <c r="I16217">
        <v>2017</v>
      </c>
      <c r="J16217">
        <v>1</v>
      </c>
      <c r="L16217">
        <v>23092379</v>
      </c>
      <c r="M16217">
        <v>4.8</v>
      </c>
      <c r="P16217" s="29">
        <f t="shared" si="607"/>
        <v>0.6333333333333333</v>
      </c>
    </row>
    <row r="16218" spans="1:16" hidden="1" x14ac:dyDescent="0.25">
      <c r="A16218">
        <v>198196045</v>
      </c>
      <c r="B16218">
        <v>803401</v>
      </c>
      <c r="C16218" t="s">
        <v>318</v>
      </c>
      <c r="D16218">
        <v>2004116</v>
      </c>
      <c r="E16218" t="s">
        <v>229</v>
      </c>
      <c r="F16218" t="s">
        <v>214</v>
      </c>
      <c r="G16218" t="s">
        <v>215</v>
      </c>
      <c r="H16218">
        <v>2</v>
      </c>
      <c r="I16218">
        <v>2017</v>
      </c>
      <c r="J16218">
        <v>1</v>
      </c>
      <c r="L16218">
        <v>23092372</v>
      </c>
      <c r="M16218">
        <v>6.2</v>
      </c>
      <c r="P16218" s="29">
        <f t="shared" si="607"/>
        <v>0.8666666666666667</v>
      </c>
    </row>
    <row r="16219" spans="1:16" hidden="1" x14ac:dyDescent="0.25">
      <c r="A16219">
        <v>198196045</v>
      </c>
      <c r="B16219">
        <v>803401</v>
      </c>
      <c r="C16219" t="s">
        <v>318</v>
      </c>
      <c r="D16219">
        <v>2019271</v>
      </c>
      <c r="E16219" t="s">
        <v>236</v>
      </c>
      <c r="F16219" t="s">
        <v>214</v>
      </c>
      <c r="G16219" t="s">
        <v>215</v>
      </c>
      <c r="H16219">
        <v>2</v>
      </c>
      <c r="I16219">
        <v>2017</v>
      </c>
      <c r="J16219">
        <v>2</v>
      </c>
      <c r="L16219">
        <v>23097915</v>
      </c>
      <c r="M16219">
        <v>5.3</v>
      </c>
      <c r="P16219" s="29">
        <f t="shared" si="607"/>
        <v>0.71666666666666667</v>
      </c>
    </row>
    <row r="16220" spans="1:16" hidden="1" x14ac:dyDescent="0.25">
      <c r="A16220">
        <v>198196045</v>
      </c>
      <c r="B16220">
        <v>803401</v>
      </c>
      <c r="C16220" t="s">
        <v>318</v>
      </c>
      <c r="D16220">
        <v>2021638</v>
      </c>
      <c r="E16220" t="s">
        <v>250</v>
      </c>
      <c r="F16220" t="s">
        <v>214</v>
      </c>
      <c r="G16220" t="s">
        <v>215</v>
      </c>
      <c r="H16220">
        <v>2</v>
      </c>
      <c r="I16220">
        <v>2017</v>
      </c>
      <c r="J16220">
        <v>2</v>
      </c>
      <c r="L16220">
        <v>23101182</v>
      </c>
      <c r="M16220">
        <v>5.5</v>
      </c>
      <c r="P16220" s="29">
        <f t="shared" si="607"/>
        <v>0.75</v>
      </c>
    </row>
    <row r="16221" spans="1:16" hidden="1" x14ac:dyDescent="0.25">
      <c r="A16221">
        <v>198196045</v>
      </c>
      <c r="B16221">
        <v>803401</v>
      </c>
      <c r="C16221" t="s">
        <v>318</v>
      </c>
      <c r="D16221">
        <v>2021596</v>
      </c>
      <c r="E16221" t="s">
        <v>294</v>
      </c>
      <c r="F16221" t="s">
        <v>214</v>
      </c>
      <c r="G16221" t="s">
        <v>215</v>
      </c>
      <c r="H16221">
        <v>2</v>
      </c>
      <c r="I16221">
        <v>2017</v>
      </c>
      <c r="J16221">
        <v>2</v>
      </c>
      <c r="L16221">
        <v>23101186</v>
      </c>
      <c r="M16221">
        <v>4.2</v>
      </c>
      <c r="P16221" s="29">
        <f t="shared" si="607"/>
        <v>0.53333333333333333</v>
      </c>
    </row>
    <row r="16222" spans="1:16" hidden="1" x14ac:dyDescent="0.25">
      <c r="A16222">
        <v>198196045</v>
      </c>
      <c r="B16222">
        <v>803401</v>
      </c>
      <c r="C16222" t="s">
        <v>318</v>
      </c>
      <c r="D16222">
        <v>2021781</v>
      </c>
      <c r="E16222" t="s">
        <v>235</v>
      </c>
      <c r="F16222" t="s">
        <v>214</v>
      </c>
      <c r="G16222" t="s">
        <v>215</v>
      </c>
      <c r="H16222">
        <v>2</v>
      </c>
      <c r="I16222">
        <v>2017</v>
      </c>
      <c r="J16222">
        <v>2</v>
      </c>
      <c r="L16222">
        <v>23101188</v>
      </c>
      <c r="M16222">
        <v>5.4</v>
      </c>
      <c r="P16222" s="29">
        <f t="shared" si="607"/>
        <v>0.73333333333333339</v>
      </c>
    </row>
    <row r="16223" spans="1:16" hidden="1" x14ac:dyDescent="0.25">
      <c r="A16223">
        <v>198196045</v>
      </c>
      <c r="B16223">
        <v>803401</v>
      </c>
      <c r="C16223" t="s">
        <v>318</v>
      </c>
      <c r="D16223">
        <v>2021874</v>
      </c>
      <c r="E16223" t="s">
        <v>226</v>
      </c>
      <c r="F16223" t="s">
        <v>214</v>
      </c>
      <c r="G16223" t="s">
        <v>215</v>
      </c>
      <c r="H16223">
        <v>2</v>
      </c>
      <c r="I16223">
        <v>2017</v>
      </c>
      <c r="J16223">
        <v>2</v>
      </c>
      <c r="L16223">
        <v>23101602</v>
      </c>
      <c r="M16223">
        <v>5</v>
      </c>
      <c r="P16223" s="29">
        <f t="shared" si="607"/>
        <v>0.66666666666666663</v>
      </c>
    </row>
    <row r="16224" spans="1:16" hidden="1" x14ac:dyDescent="0.25">
      <c r="A16224">
        <v>198196045</v>
      </c>
      <c r="B16224">
        <v>803401</v>
      </c>
      <c r="C16224" t="s">
        <v>318</v>
      </c>
      <c r="D16224">
        <v>2021993</v>
      </c>
      <c r="E16224" t="s">
        <v>256</v>
      </c>
      <c r="F16224" t="s">
        <v>214</v>
      </c>
      <c r="G16224" t="s">
        <v>215</v>
      </c>
      <c r="H16224">
        <v>2</v>
      </c>
      <c r="I16224">
        <v>2017</v>
      </c>
      <c r="J16224">
        <v>2</v>
      </c>
      <c r="L16224">
        <v>23097537</v>
      </c>
      <c r="M16224">
        <v>5.2</v>
      </c>
      <c r="P16224" s="29">
        <f t="shared" si="607"/>
        <v>0.70000000000000007</v>
      </c>
    </row>
    <row r="16225" spans="1:16" hidden="1" x14ac:dyDescent="0.25">
      <c r="A16225">
        <v>198196045</v>
      </c>
      <c r="B16225">
        <v>803401</v>
      </c>
      <c r="C16225" t="s">
        <v>318</v>
      </c>
      <c r="D16225">
        <v>2021750</v>
      </c>
      <c r="E16225" t="s">
        <v>296</v>
      </c>
      <c r="F16225" t="s">
        <v>214</v>
      </c>
      <c r="G16225" t="s">
        <v>215</v>
      </c>
      <c r="H16225">
        <v>2</v>
      </c>
      <c r="I16225">
        <v>2018</v>
      </c>
      <c r="J16225">
        <v>1</v>
      </c>
      <c r="L16225">
        <v>23107714</v>
      </c>
      <c r="M16225">
        <v>4.3</v>
      </c>
      <c r="P16225" s="29">
        <f t="shared" si="607"/>
        <v>0.54999999999999993</v>
      </c>
    </row>
    <row r="16226" spans="1:16" hidden="1" x14ac:dyDescent="0.25">
      <c r="A16226">
        <v>198196045</v>
      </c>
      <c r="B16226">
        <v>803401</v>
      </c>
      <c r="C16226" t="s">
        <v>318</v>
      </c>
      <c r="D16226">
        <v>2021640</v>
      </c>
      <c r="E16226" t="s">
        <v>227</v>
      </c>
      <c r="F16226" t="s">
        <v>214</v>
      </c>
      <c r="G16226" t="s">
        <v>215</v>
      </c>
      <c r="H16226">
        <v>2</v>
      </c>
      <c r="I16226">
        <v>2018</v>
      </c>
      <c r="J16226">
        <v>1</v>
      </c>
      <c r="L16226">
        <v>23108119</v>
      </c>
      <c r="M16226">
        <v>4</v>
      </c>
      <c r="P16226" s="29">
        <f t="shared" si="607"/>
        <v>0.5</v>
      </c>
    </row>
    <row r="16227" spans="1:16" hidden="1" x14ac:dyDescent="0.25">
      <c r="A16227">
        <v>198196045</v>
      </c>
      <c r="B16227">
        <v>803401</v>
      </c>
      <c r="C16227" t="s">
        <v>318</v>
      </c>
      <c r="D16227">
        <v>2004591</v>
      </c>
      <c r="E16227" t="s">
        <v>271</v>
      </c>
      <c r="F16227" t="s">
        <v>214</v>
      </c>
      <c r="G16227" t="s">
        <v>215</v>
      </c>
      <c r="H16227">
        <v>2</v>
      </c>
      <c r="I16227">
        <v>2018</v>
      </c>
      <c r="J16227">
        <v>1</v>
      </c>
      <c r="L16227">
        <v>23108870</v>
      </c>
      <c r="M16227">
        <v>4.4000000000000004</v>
      </c>
      <c r="P16227" s="29">
        <f t="shared" si="607"/>
        <v>0.56666666666666676</v>
      </c>
    </row>
    <row r="16228" spans="1:16" hidden="1" x14ac:dyDescent="0.25">
      <c r="A16228">
        <v>198196045</v>
      </c>
      <c r="B16228">
        <v>803401</v>
      </c>
      <c r="C16228" t="s">
        <v>318</v>
      </c>
      <c r="D16228">
        <v>2021725</v>
      </c>
      <c r="E16228" t="s">
        <v>257</v>
      </c>
      <c r="F16228" t="s">
        <v>214</v>
      </c>
      <c r="G16228" t="s">
        <v>215</v>
      </c>
      <c r="H16228">
        <v>2</v>
      </c>
      <c r="I16228">
        <v>2018</v>
      </c>
      <c r="J16228">
        <v>1</v>
      </c>
      <c r="L16228">
        <v>23107715</v>
      </c>
      <c r="M16228">
        <v>5.3</v>
      </c>
      <c r="P16228" s="29">
        <f t="shared" si="607"/>
        <v>0.71666666666666667</v>
      </c>
    </row>
    <row r="16229" spans="1:16" hidden="1" x14ac:dyDescent="0.25">
      <c r="A16229">
        <v>198196045</v>
      </c>
      <c r="B16229">
        <v>803401</v>
      </c>
      <c r="C16229" t="s">
        <v>318</v>
      </c>
      <c r="D16229">
        <v>2021679</v>
      </c>
      <c r="E16229" t="s">
        <v>259</v>
      </c>
      <c r="F16229" t="s">
        <v>214</v>
      </c>
      <c r="G16229" t="s">
        <v>215</v>
      </c>
      <c r="H16229">
        <v>2</v>
      </c>
      <c r="I16229">
        <v>2018</v>
      </c>
      <c r="J16229">
        <v>1</v>
      </c>
      <c r="L16229">
        <v>23108211</v>
      </c>
      <c r="M16229">
        <v>5.6</v>
      </c>
      <c r="P16229" s="29">
        <f t="shared" si="607"/>
        <v>0.76666666666666661</v>
      </c>
    </row>
    <row r="16230" spans="1:16" hidden="1" x14ac:dyDescent="0.25">
      <c r="A16230">
        <v>198196045</v>
      </c>
      <c r="B16230">
        <v>803401</v>
      </c>
      <c r="C16230" t="s">
        <v>318</v>
      </c>
      <c r="D16230">
        <v>2004752</v>
      </c>
      <c r="E16230" t="s">
        <v>290</v>
      </c>
      <c r="F16230" t="s">
        <v>214</v>
      </c>
      <c r="G16230" t="s">
        <v>215</v>
      </c>
      <c r="H16230">
        <v>2</v>
      </c>
      <c r="I16230">
        <v>2018</v>
      </c>
      <c r="J16230">
        <v>1</v>
      </c>
      <c r="L16230">
        <v>23107719</v>
      </c>
      <c r="M16230">
        <v>4.2</v>
      </c>
      <c r="P16230" s="29">
        <f t="shared" si="607"/>
        <v>0.53333333333333333</v>
      </c>
    </row>
    <row r="16231" spans="1:16" hidden="1" x14ac:dyDescent="0.25">
      <c r="A16231">
        <v>198196045</v>
      </c>
      <c r="B16231">
        <v>803401</v>
      </c>
      <c r="C16231" t="s">
        <v>318</v>
      </c>
      <c r="D16231">
        <v>2019272</v>
      </c>
      <c r="E16231" t="s">
        <v>249</v>
      </c>
      <c r="F16231" t="s">
        <v>214</v>
      </c>
      <c r="G16231" t="s">
        <v>215</v>
      </c>
      <c r="H16231">
        <v>2</v>
      </c>
      <c r="I16231">
        <v>2018</v>
      </c>
      <c r="J16231">
        <v>1</v>
      </c>
      <c r="L16231">
        <v>23104905</v>
      </c>
      <c r="M16231">
        <v>5.2</v>
      </c>
      <c r="P16231" s="29">
        <f t="shared" si="607"/>
        <v>0.70000000000000007</v>
      </c>
    </row>
    <row r="16232" spans="1:16" hidden="1" x14ac:dyDescent="0.25">
      <c r="A16232">
        <v>198196045</v>
      </c>
      <c r="B16232">
        <v>803401</v>
      </c>
      <c r="C16232" t="s">
        <v>318</v>
      </c>
      <c r="D16232">
        <v>2004587</v>
      </c>
      <c r="E16232" t="s">
        <v>288</v>
      </c>
      <c r="F16232" t="s">
        <v>214</v>
      </c>
      <c r="G16232" t="s">
        <v>215</v>
      </c>
      <c r="H16232">
        <v>2</v>
      </c>
      <c r="I16232">
        <v>2018</v>
      </c>
      <c r="J16232">
        <v>2</v>
      </c>
      <c r="L16232">
        <v>23115868</v>
      </c>
      <c r="M16232">
        <v>4.4000000000000004</v>
      </c>
      <c r="P16232" s="29">
        <f t="shared" si="607"/>
        <v>0.56666666666666676</v>
      </c>
    </row>
    <row r="16233" spans="1:16" hidden="1" x14ac:dyDescent="0.25">
      <c r="A16233">
        <v>198196045</v>
      </c>
      <c r="B16233">
        <v>803401</v>
      </c>
      <c r="C16233" t="s">
        <v>318</v>
      </c>
      <c r="D16233">
        <v>2004586</v>
      </c>
      <c r="E16233" t="s">
        <v>325</v>
      </c>
      <c r="F16233" t="s">
        <v>214</v>
      </c>
      <c r="G16233" t="s">
        <v>215</v>
      </c>
      <c r="H16233">
        <v>2</v>
      </c>
      <c r="I16233">
        <v>2018</v>
      </c>
      <c r="J16233">
        <v>2</v>
      </c>
      <c r="L16233">
        <v>23115863</v>
      </c>
      <c r="M16233">
        <v>4.7</v>
      </c>
      <c r="P16233" s="29">
        <f t="shared" si="607"/>
        <v>0.6166666666666667</v>
      </c>
    </row>
    <row r="16234" spans="1:16" hidden="1" x14ac:dyDescent="0.25">
      <c r="A16234">
        <v>198196045</v>
      </c>
      <c r="B16234">
        <v>803401</v>
      </c>
      <c r="C16234" t="s">
        <v>318</v>
      </c>
      <c r="D16234">
        <v>2024862</v>
      </c>
      <c r="E16234" t="s">
        <v>289</v>
      </c>
      <c r="F16234" t="s">
        <v>214</v>
      </c>
      <c r="G16234" t="s">
        <v>215</v>
      </c>
      <c r="H16234">
        <v>2</v>
      </c>
      <c r="I16234">
        <v>2018</v>
      </c>
      <c r="J16234">
        <v>2</v>
      </c>
      <c r="L16234">
        <v>23115892</v>
      </c>
      <c r="M16234">
        <v>6.3</v>
      </c>
      <c r="P16234" s="29">
        <f t="shared" si="607"/>
        <v>0.8833333333333333</v>
      </c>
    </row>
    <row r="16235" spans="1:16" hidden="1" x14ac:dyDescent="0.25">
      <c r="A16235">
        <v>198196045</v>
      </c>
      <c r="B16235">
        <v>803401</v>
      </c>
      <c r="C16235" t="s">
        <v>318</v>
      </c>
      <c r="D16235">
        <v>2021615</v>
      </c>
      <c r="E16235" t="s">
        <v>255</v>
      </c>
      <c r="F16235" t="s">
        <v>214</v>
      </c>
      <c r="G16235" t="s">
        <v>215</v>
      </c>
      <c r="H16235">
        <v>2</v>
      </c>
      <c r="I16235">
        <v>2018</v>
      </c>
      <c r="J16235">
        <v>2</v>
      </c>
      <c r="L16235">
        <v>23115891</v>
      </c>
      <c r="M16235">
        <v>5.7</v>
      </c>
      <c r="P16235" s="29">
        <f t="shared" si="607"/>
        <v>0.78333333333333333</v>
      </c>
    </row>
    <row r="16236" spans="1:16" hidden="1" x14ac:dyDescent="0.25">
      <c r="A16236">
        <v>198196045</v>
      </c>
      <c r="B16236">
        <v>803401</v>
      </c>
      <c r="C16236" t="s">
        <v>318</v>
      </c>
      <c r="D16236">
        <v>2021591</v>
      </c>
      <c r="E16236" t="s">
        <v>240</v>
      </c>
      <c r="F16236" t="s">
        <v>214</v>
      </c>
      <c r="G16236" t="s">
        <v>215</v>
      </c>
      <c r="H16236">
        <v>2</v>
      </c>
      <c r="I16236">
        <v>2018</v>
      </c>
      <c r="J16236">
        <v>2</v>
      </c>
      <c r="L16236">
        <v>23115890</v>
      </c>
      <c r="M16236">
        <v>5.7</v>
      </c>
      <c r="P16236" s="29">
        <f t="shared" si="607"/>
        <v>0.78333333333333333</v>
      </c>
    </row>
    <row r="16237" spans="1:16" hidden="1" x14ac:dyDescent="0.25">
      <c r="A16237">
        <v>198196045</v>
      </c>
      <c r="B16237">
        <v>803401</v>
      </c>
      <c r="C16237" t="s">
        <v>318</v>
      </c>
      <c r="D16237">
        <v>2021865</v>
      </c>
      <c r="E16237" t="s">
        <v>301</v>
      </c>
      <c r="F16237" t="s">
        <v>214</v>
      </c>
      <c r="G16237" t="s">
        <v>215</v>
      </c>
      <c r="H16237">
        <v>2</v>
      </c>
      <c r="I16237">
        <v>2018</v>
      </c>
      <c r="J16237">
        <v>2</v>
      </c>
      <c r="L16237">
        <v>23115887</v>
      </c>
      <c r="M16237">
        <v>5.2</v>
      </c>
      <c r="P16237" s="29">
        <f t="shared" si="607"/>
        <v>0.70000000000000007</v>
      </c>
    </row>
    <row r="16238" spans="1:16" hidden="1" x14ac:dyDescent="0.25">
      <c r="A16238">
        <v>198196045</v>
      </c>
      <c r="B16238">
        <v>803401</v>
      </c>
      <c r="C16238" t="s">
        <v>318</v>
      </c>
      <c r="D16238">
        <v>2021631</v>
      </c>
      <c r="E16238" t="s">
        <v>302</v>
      </c>
      <c r="F16238" t="s">
        <v>214</v>
      </c>
      <c r="G16238" t="s">
        <v>215</v>
      </c>
      <c r="H16238">
        <v>2</v>
      </c>
      <c r="I16238">
        <v>2018</v>
      </c>
      <c r="J16238">
        <v>2</v>
      </c>
      <c r="L16238">
        <v>23115885</v>
      </c>
      <c r="M16238">
        <v>5.5</v>
      </c>
      <c r="P16238" s="29">
        <f t="shared" si="607"/>
        <v>0.75</v>
      </c>
    </row>
    <row r="16239" spans="1:16" hidden="1" x14ac:dyDescent="0.25">
      <c r="A16239">
        <v>198196045</v>
      </c>
      <c r="B16239">
        <v>803401</v>
      </c>
      <c r="C16239" t="s">
        <v>318</v>
      </c>
      <c r="D16239">
        <v>2021775</v>
      </c>
      <c r="E16239" t="s">
        <v>286</v>
      </c>
      <c r="F16239" t="s">
        <v>214</v>
      </c>
      <c r="G16239" t="s">
        <v>215</v>
      </c>
      <c r="H16239">
        <v>2</v>
      </c>
      <c r="I16239">
        <v>2019</v>
      </c>
      <c r="J16239">
        <v>1</v>
      </c>
      <c r="L16239">
        <v>23124866</v>
      </c>
      <c r="M16239">
        <v>5.5</v>
      </c>
      <c r="P16239" s="29">
        <f t="shared" si="607"/>
        <v>0.75</v>
      </c>
    </row>
    <row r="16240" spans="1:16" hidden="1" x14ac:dyDescent="0.25">
      <c r="A16240">
        <v>198196045</v>
      </c>
      <c r="B16240">
        <v>803401</v>
      </c>
      <c r="C16240" t="s">
        <v>318</v>
      </c>
      <c r="D16240">
        <v>2024863</v>
      </c>
      <c r="E16240" t="s">
        <v>304</v>
      </c>
      <c r="F16240" t="s">
        <v>214</v>
      </c>
      <c r="G16240" t="s">
        <v>215</v>
      </c>
      <c r="H16240">
        <v>2</v>
      </c>
      <c r="I16240">
        <v>2019</v>
      </c>
      <c r="J16240">
        <v>1</v>
      </c>
      <c r="L16240">
        <v>23120233</v>
      </c>
      <c r="M16240">
        <v>4.5999999999999996</v>
      </c>
      <c r="P16240" s="29">
        <f t="shared" si="607"/>
        <v>0.6</v>
      </c>
    </row>
    <row r="16241" spans="1:16" hidden="1" x14ac:dyDescent="0.25">
      <c r="A16241">
        <v>198196045</v>
      </c>
      <c r="B16241">
        <v>803401</v>
      </c>
      <c r="C16241" t="s">
        <v>318</v>
      </c>
      <c r="D16241">
        <v>2004597</v>
      </c>
      <c r="E16241" t="s">
        <v>279</v>
      </c>
      <c r="F16241" t="s">
        <v>214</v>
      </c>
      <c r="G16241" t="s">
        <v>215</v>
      </c>
      <c r="H16241">
        <v>2</v>
      </c>
      <c r="I16241">
        <v>2019</v>
      </c>
      <c r="J16241">
        <v>1</v>
      </c>
      <c r="L16241">
        <v>23120232</v>
      </c>
      <c r="M16241">
        <v>5.7</v>
      </c>
      <c r="P16241" s="29">
        <f t="shared" si="607"/>
        <v>0.78333333333333333</v>
      </c>
    </row>
    <row r="16242" spans="1:16" hidden="1" x14ac:dyDescent="0.25">
      <c r="A16242">
        <v>198196045</v>
      </c>
      <c r="B16242">
        <v>803401</v>
      </c>
      <c r="C16242" t="s">
        <v>318</v>
      </c>
      <c r="D16242">
        <v>2024863</v>
      </c>
      <c r="E16242" t="s">
        <v>304</v>
      </c>
      <c r="F16242" t="s">
        <v>214</v>
      </c>
      <c r="G16242" t="s">
        <v>215</v>
      </c>
      <c r="H16242">
        <v>4</v>
      </c>
      <c r="I16242">
        <v>2019</v>
      </c>
      <c r="J16242">
        <v>1</v>
      </c>
      <c r="L16242">
        <v>23120233</v>
      </c>
      <c r="P16242" s="29" t="str">
        <f t="shared" si="607"/>
        <v>DRP</v>
      </c>
    </row>
    <row r="16243" spans="1:16" hidden="1" x14ac:dyDescent="0.25">
      <c r="A16243">
        <v>198196045</v>
      </c>
      <c r="B16243">
        <v>803401</v>
      </c>
      <c r="C16243" t="s">
        <v>318</v>
      </c>
      <c r="D16243">
        <v>2021744</v>
      </c>
      <c r="E16243" t="s">
        <v>262</v>
      </c>
      <c r="F16243" t="s">
        <v>214</v>
      </c>
      <c r="G16243" t="s">
        <v>215</v>
      </c>
      <c r="H16243">
        <v>2</v>
      </c>
      <c r="I16243">
        <v>2019</v>
      </c>
      <c r="J16243">
        <v>1</v>
      </c>
      <c r="L16243">
        <v>23123927</v>
      </c>
      <c r="M16243">
        <v>6.3</v>
      </c>
      <c r="P16243" s="29">
        <f t="shared" si="607"/>
        <v>0.8833333333333333</v>
      </c>
    </row>
    <row r="16244" spans="1:16" hidden="1" x14ac:dyDescent="0.25">
      <c r="A16244">
        <v>198196045</v>
      </c>
      <c r="B16244">
        <v>803401</v>
      </c>
      <c r="C16244" t="s">
        <v>318</v>
      </c>
      <c r="D16244">
        <v>2021787</v>
      </c>
      <c r="E16244" t="s">
        <v>292</v>
      </c>
      <c r="F16244" t="s">
        <v>214</v>
      </c>
      <c r="G16244" t="s">
        <v>215</v>
      </c>
      <c r="H16244">
        <v>2</v>
      </c>
      <c r="I16244">
        <v>2019</v>
      </c>
      <c r="J16244">
        <v>1</v>
      </c>
      <c r="L16244">
        <v>23123738</v>
      </c>
      <c r="M16244">
        <v>4.3</v>
      </c>
      <c r="P16244" s="29">
        <f t="shared" si="607"/>
        <v>0.54999999999999993</v>
      </c>
    </row>
    <row r="16245" spans="1:16" hidden="1" x14ac:dyDescent="0.25">
      <c r="A16245">
        <v>198196045</v>
      </c>
      <c r="B16245">
        <v>803401</v>
      </c>
      <c r="C16245" t="s">
        <v>318</v>
      </c>
      <c r="D16245">
        <v>2021716</v>
      </c>
      <c r="E16245" t="s">
        <v>291</v>
      </c>
      <c r="F16245" t="s">
        <v>214</v>
      </c>
      <c r="G16245" t="s">
        <v>215</v>
      </c>
      <c r="H16245">
        <v>2</v>
      </c>
      <c r="I16245">
        <v>2019</v>
      </c>
      <c r="J16245">
        <v>1</v>
      </c>
      <c r="L16245">
        <v>23120235</v>
      </c>
      <c r="M16245">
        <v>5.6</v>
      </c>
      <c r="P16245" s="29">
        <f t="shared" si="607"/>
        <v>0.76666666666666661</v>
      </c>
    </row>
    <row r="16246" spans="1:16" hidden="1" x14ac:dyDescent="0.25">
      <c r="A16246">
        <v>198196045</v>
      </c>
      <c r="B16246">
        <v>803401</v>
      </c>
      <c r="C16246" t="s">
        <v>318</v>
      </c>
      <c r="D16246">
        <v>2021723</v>
      </c>
      <c r="E16246" t="s">
        <v>299</v>
      </c>
      <c r="F16246" t="s">
        <v>214</v>
      </c>
      <c r="G16246" t="s">
        <v>215</v>
      </c>
      <c r="H16246">
        <v>1</v>
      </c>
      <c r="I16246">
        <v>2019</v>
      </c>
      <c r="J16246">
        <v>2</v>
      </c>
      <c r="L16246">
        <v>23129792</v>
      </c>
      <c r="P16246" s="29" t="str">
        <f t="shared" si="607"/>
        <v>NULL</v>
      </c>
    </row>
    <row r="16247" spans="1:16" hidden="1" x14ac:dyDescent="0.25">
      <c r="A16247">
        <v>198196045</v>
      </c>
      <c r="B16247">
        <v>803401</v>
      </c>
      <c r="C16247" t="s">
        <v>318</v>
      </c>
      <c r="D16247">
        <v>2021661</v>
      </c>
      <c r="E16247" t="s">
        <v>305</v>
      </c>
      <c r="F16247" t="s">
        <v>214</v>
      </c>
      <c r="G16247" t="s">
        <v>215</v>
      </c>
      <c r="H16247">
        <v>1</v>
      </c>
      <c r="I16247">
        <v>2019</v>
      </c>
      <c r="J16247">
        <v>2</v>
      </c>
      <c r="L16247">
        <v>23129799</v>
      </c>
      <c r="P16247" s="29" t="str">
        <f t="shared" si="607"/>
        <v>NULL</v>
      </c>
    </row>
    <row r="16248" spans="1:16" hidden="1" x14ac:dyDescent="0.25">
      <c r="A16248">
        <v>198196045</v>
      </c>
      <c r="B16248">
        <v>803401</v>
      </c>
      <c r="C16248" t="s">
        <v>318</v>
      </c>
      <c r="D16248">
        <v>2021671</v>
      </c>
      <c r="E16248" t="s">
        <v>303</v>
      </c>
      <c r="F16248" t="s">
        <v>214</v>
      </c>
      <c r="G16248" t="s">
        <v>215</v>
      </c>
      <c r="H16248">
        <v>1</v>
      </c>
      <c r="I16248">
        <v>2019</v>
      </c>
      <c r="J16248">
        <v>2</v>
      </c>
      <c r="L16248">
        <v>23130363</v>
      </c>
      <c r="P16248" s="29" t="str">
        <f t="shared" si="607"/>
        <v>NULL</v>
      </c>
    </row>
    <row r="16249" spans="1:16" hidden="1" x14ac:dyDescent="0.25">
      <c r="A16249">
        <v>198196045</v>
      </c>
      <c r="B16249">
        <v>803401</v>
      </c>
      <c r="C16249" t="s">
        <v>318</v>
      </c>
      <c r="D16249">
        <v>2021689</v>
      </c>
      <c r="E16249" t="s">
        <v>312</v>
      </c>
      <c r="F16249" t="s">
        <v>214</v>
      </c>
      <c r="G16249" t="s">
        <v>215</v>
      </c>
      <c r="H16249">
        <v>1</v>
      </c>
      <c r="I16249">
        <v>2019</v>
      </c>
      <c r="J16249">
        <v>2</v>
      </c>
      <c r="L16249">
        <v>23129810</v>
      </c>
      <c r="P16249" s="29" t="str">
        <f t="shared" si="607"/>
        <v>NULL</v>
      </c>
    </row>
    <row r="16250" spans="1:16" hidden="1" x14ac:dyDescent="0.25">
      <c r="A16250">
        <v>198196045</v>
      </c>
      <c r="B16250">
        <v>803401</v>
      </c>
      <c r="C16250" t="s">
        <v>318</v>
      </c>
      <c r="D16250">
        <v>2024864</v>
      </c>
      <c r="E16250" t="s">
        <v>310</v>
      </c>
      <c r="F16250" t="s">
        <v>214</v>
      </c>
      <c r="G16250" t="s">
        <v>215</v>
      </c>
      <c r="H16250">
        <v>1</v>
      </c>
      <c r="I16250">
        <v>2019</v>
      </c>
      <c r="J16250">
        <v>2</v>
      </c>
      <c r="L16250">
        <v>23129359</v>
      </c>
      <c r="P16250" s="29" t="str">
        <f t="shared" si="607"/>
        <v>NULL</v>
      </c>
    </row>
    <row r="16251" spans="1:16" hidden="1" x14ac:dyDescent="0.25">
      <c r="A16251">
        <v>198196045</v>
      </c>
      <c r="B16251">
        <v>803401</v>
      </c>
      <c r="C16251" t="s">
        <v>318</v>
      </c>
      <c r="D16251">
        <v>2024921</v>
      </c>
      <c r="E16251" t="s">
        <v>225</v>
      </c>
      <c r="F16251" t="s">
        <v>214</v>
      </c>
      <c r="G16251" t="s">
        <v>215</v>
      </c>
      <c r="H16251">
        <v>1</v>
      </c>
      <c r="I16251">
        <v>2019</v>
      </c>
      <c r="J16251">
        <v>2</v>
      </c>
      <c r="L16251">
        <v>23129804</v>
      </c>
      <c r="P16251" s="29" t="str">
        <f t="shared" si="607"/>
        <v>NULL</v>
      </c>
    </row>
    <row r="16252" spans="1:16" hidden="1" x14ac:dyDescent="0.25">
      <c r="A16252">
        <v>198196045</v>
      </c>
      <c r="B16252">
        <v>803401</v>
      </c>
      <c r="C16252" t="s">
        <v>318</v>
      </c>
      <c r="D16252">
        <v>2004602</v>
      </c>
      <c r="E16252" t="s">
        <v>277</v>
      </c>
      <c r="F16252" t="s">
        <v>214</v>
      </c>
      <c r="G16252" t="s">
        <v>215</v>
      </c>
      <c r="H16252">
        <v>1</v>
      </c>
      <c r="I16252">
        <v>2019</v>
      </c>
      <c r="J16252">
        <v>2</v>
      </c>
      <c r="L16252">
        <v>23129802</v>
      </c>
      <c r="P16252" s="29" t="str">
        <f t="shared" si="607"/>
        <v>NULL</v>
      </c>
    </row>
    <row r="16253" spans="1:16" hidden="1" x14ac:dyDescent="0.25">
      <c r="A16253">
        <v>198196908</v>
      </c>
      <c r="B16253">
        <v>803401</v>
      </c>
      <c r="C16253" t="s">
        <v>318</v>
      </c>
      <c r="D16253">
        <v>2004098</v>
      </c>
      <c r="E16253" t="s">
        <v>213</v>
      </c>
      <c r="F16253" t="s">
        <v>214</v>
      </c>
      <c r="G16253" t="s">
        <v>215</v>
      </c>
      <c r="H16253">
        <v>2</v>
      </c>
      <c r="I16253">
        <v>2016</v>
      </c>
      <c r="J16253">
        <v>1</v>
      </c>
      <c r="L16253">
        <v>23078147</v>
      </c>
      <c r="M16253">
        <v>4.5999999999999996</v>
      </c>
      <c r="P16253" s="29">
        <f t="shared" si="607"/>
        <v>0.6</v>
      </c>
    </row>
    <row r="16254" spans="1:16" hidden="1" x14ac:dyDescent="0.25">
      <c r="A16254">
        <v>198196908</v>
      </c>
      <c r="B16254">
        <v>803401</v>
      </c>
      <c r="C16254" t="s">
        <v>318</v>
      </c>
      <c r="D16254">
        <v>2005099</v>
      </c>
      <c r="E16254" t="s">
        <v>217</v>
      </c>
      <c r="F16254" t="s">
        <v>214</v>
      </c>
      <c r="G16254" t="s">
        <v>215</v>
      </c>
      <c r="H16254">
        <v>3</v>
      </c>
      <c r="I16254">
        <v>2016</v>
      </c>
      <c r="J16254">
        <v>1</v>
      </c>
      <c r="L16254">
        <v>23081299</v>
      </c>
      <c r="M16254">
        <v>3.4</v>
      </c>
      <c r="P16254" s="29">
        <f t="shared" si="607"/>
        <v>0.39999999999999997</v>
      </c>
    </row>
    <row r="16255" spans="1:16" hidden="1" x14ac:dyDescent="0.25">
      <c r="A16255">
        <v>198196908</v>
      </c>
      <c r="B16255">
        <v>803401</v>
      </c>
      <c r="C16255" t="s">
        <v>318</v>
      </c>
      <c r="D16255">
        <v>2005102</v>
      </c>
      <c r="E16255" t="s">
        <v>218</v>
      </c>
      <c r="F16255" t="s">
        <v>214</v>
      </c>
      <c r="G16255" t="s">
        <v>215</v>
      </c>
      <c r="H16255">
        <v>2</v>
      </c>
      <c r="I16255">
        <v>2016</v>
      </c>
      <c r="J16255">
        <v>1</v>
      </c>
      <c r="L16255">
        <v>23081381</v>
      </c>
      <c r="M16255">
        <v>4</v>
      </c>
      <c r="P16255" s="29">
        <f t="shared" si="607"/>
        <v>0.5</v>
      </c>
    </row>
    <row r="16256" spans="1:16" hidden="1" x14ac:dyDescent="0.25">
      <c r="A16256">
        <v>198196908</v>
      </c>
      <c r="B16256">
        <v>803401</v>
      </c>
      <c r="C16256" t="s">
        <v>318</v>
      </c>
      <c r="D16256">
        <v>2021600</v>
      </c>
      <c r="E16256" t="s">
        <v>219</v>
      </c>
      <c r="F16256" t="s">
        <v>214</v>
      </c>
      <c r="G16256" t="s">
        <v>215</v>
      </c>
      <c r="H16256">
        <v>3</v>
      </c>
      <c r="I16256">
        <v>2016</v>
      </c>
      <c r="J16256">
        <v>1</v>
      </c>
      <c r="L16256">
        <v>23081078</v>
      </c>
      <c r="M16256">
        <v>3.3</v>
      </c>
      <c r="P16256" s="29">
        <f t="shared" si="607"/>
        <v>0.3833333333333333</v>
      </c>
    </row>
    <row r="16257" spans="1:16" hidden="1" x14ac:dyDescent="0.25">
      <c r="A16257">
        <v>198196908</v>
      </c>
      <c r="B16257">
        <v>803401</v>
      </c>
      <c r="C16257" t="s">
        <v>318</v>
      </c>
      <c r="D16257">
        <v>2021754</v>
      </c>
      <c r="E16257" t="s">
        <v>216</v>
      </c>
      <c r="F16257" t="s">
        <v>214</v>
      </c>
      <c r="G16257" t="s">
        <v>215</v>
      </c>
      <c r="H16257">
        <v>3</v>
      </c>
      <c r="I16257">
        <v>2016</v>
      </c>
      <c r="J16257">
        <v>1</v>
      </c>
      <c r="L16257">
        <v>23081090</v>
      </c>
      <c r="M16257">
        <v>3.5</v>
      </c>
      <c r="P16257" s="29">
        <f t="shared" si="607"/>
        <v>0.41666666666666669</v>
      </c>
    </row>
    <row r="16258" spans="1:16" hidden="1" x14ac:dyDescent="0.25">
      <c r="A16258">
        <v>198196908</v>
      </c>
      <c r="B16258">
        <v>803401</v>
      </c>
      <c r="C16258" t="s">
        <v>318</v>
      </c>
      <c r="D16258">
        <v>2005118</v>
      </c>
      <c r="E16258" t="s">
        <v>223</v>
      </c>
      <c r="F16258" t="s">
        <v>214</v>
      </c>
      <c r="G16258" t="s">
        <v>215</v>
      </c>
      <c r="H16258">
        <v>3</v>
      </c>
      <c r="I16258">
        <v>2016</v>
      </c>
      <c r="J16258">
        <v>1</v>
      </c>
      <c r="L16258">
        <v>23081292</v>
      </c>
      <c r="M16258">
        <v>3.3</v>
      </c>
      <c r="P16258" s="29">
        <f t="shared" si="607"/>
        <v>0.3833333333333333</v>
      </c>
    </row>
    <row r="16259" spans="1:16" hidden="1" x14ac:dyDescent="0.25">
      <c r="A16259">
        <v>198196908</v>
      </c>
      <c r="B16259">
        <v>803401</v>
      </c>
      <c r="C16259" t="s">
        <v>318</v>
      </c>
      <c r="D16259">
        <v>2004112</v>
      </c>
      <c r="E16259" t="s">
        <v>244</v>
      </c>
      <c r="F16259" t="s">
        <v>214</v>
      </c>
      <c r="G16259" t="s">
        <v>215</v>
      </c>
      <c r="H16259">
        <v>4</v>
      </c>
      <c r="I16259">
        <v>2016</v>
      </c>
      <c r="J16259">
        <v>2</v>
      </c>
      <c r="L16259">
        <v>23085509</v>
      </c>
      <c r="P16259" s="29" t="str">
        <f t="shared" si="607"/>
        <v>DRP</v>
      </c>
    </row>
    <row r="16260" spans="1:16" hidden="1" x14ac:dyDescent="0.25">
      <c r="A16260">
        <v>198196908</v>
      </c>
      <c r="B16260">
        <v>803401</v>
      </c>
      <c r="C16260" t="s">
        <v>318</v>
      </c>
      <c r="D16260">
        <v>2005117</v>
      </c>
      <c r="E16260" t="s">
        <v>220</v>
      </c>
      <c r="F16260" t="s">
        <v>214</v>
      </c>
      <c r="G16260" t="s">
        <v>215</v>
      </c>
      <c r="H16260">
        <v>4</v>
      </c>
      <c r="I16260">
        <v>2016</v>
      </c>
      <c r="J16260">
        <v>2</v>
      </c>
      <c r="L16260">
        <v>23084480</v>
      </c>
      <c r="M16260">
        <v>1.7</v>
      </c>
      <c r="P16260" s="29" t="str">
        <f t="shared" si="607"/>
        <v>DRP</v>
      </c>
    </row>
    <row r="16261" spans="1:16" hidden="1" x14ac:dyDescent="0.25">
      <c r="A16261">
        <v>198196908</v>
      </c>
      <c r="B16261">
        <v>803401</v>
      </c>
      <c r="C16261" t="s">
        <v>318</v>
      </c>
      <c r="D16261">
        <v>2005117</v>
      </c>
      <c r="E16261" t="s">
        <v>220</v>
      </c>
      <c r="F16261" t="s">
        <v>214</v>
      </c>
      <c r="G16261" t="s">
        <v>215</v>
      </c>
      <c r="H16261">
        <v>4</v>
      </c>
      <c r="I16261">
        <v>2016</v>
      </c>
      <c r="J16261">
        <v>2</v>
      </c>
      <c r="L16261">
        <v>23084479</v>
      </c>
      <c r="P16261" s="29" t="str">
        <f t="shared" si="607"/>
        <v>DRP</v>
      </c>
    </row>
    <row r="16262" spans="1:16" hidden="1" x14ac:dyDescent="0.25">
      <c r="A16262">
        <v>198196908</v>
      </c>
      <c r="B16262">
        <v>803401</v>
      </c>
      <c r="C16262" t="s">
        <v>318</v>
      </c>
      <c r="D16262">
        <v>2005118</v>
      </c>
      <c r="E16262" t="s">
        <v>223</v>
      </c>
      <c r="F16262" t="s">
        <v>214</v>
      </c>
      <c r="G16262" t="s">
        <v>215</v>
      </c>
      <c r="H16262">
        <v>4</v>
      </c>
      <c r="I16262">
        <v>2016</v>
      </c>
      <c r="J16262">
        <v>2</v>
      </c>
      <c r="L16262">
        <v>23086742</v>
      </c>
      <c r="P16262" s="29" t="str">
        <f t="shared" si="607"/>
        <v>DRP</v>
      </c>
    </row>
    <row r="16263" spans="1:16" hidden="1" x14ac:dyDescent="0.25">
      <c r="A16263">
        <v>198196908</v>
      </c>
      <c r="B16263">
        <v>803401</v>
      </c>
      <c r="C16263" t="s">
        <v>318</v>
      </c>
      <c r="D16263">
        <v>2005118</v>
      </c>
      <c r="E16263" t="s">
        <v>223</v>
      </c>
      <c r="F16263" t="s">
        <v>214</v>
      </c>
      <c r="G16263" t="s">
        <v>215</v>
      </c>
      <c r="H16263">
        <v>4</v>
      </c>
      <c r="I16263">
        <v>2016</v>
      </c>
      <c r="J16263">
        <v>2</v>
      </c>
      <c r="L16263">
        <v>23086744</v>
      </c>
      <c r="M16263">
        <v>4.0999999999999996</v>
      </c>
      <c r="P16263" s="29" t="str">
        <f t="shared" si="607"/>
        <v>DRP</v>
      </c>
    </row>
    <row r="16264" spans="1:16" hidden="1" x14ac:dyDescent="0.25">
      <c r="A16264">
        <v>198196908</v>
      </c>
      <c r="B16264">
        <v>803401</v>
      </c>
      <c r="C16264" t="s">
        <v>318</v>
      </c>
      <c r="D16264">
        <v>2005099</v>
      </c>
      <c r="E16264" t="s">
        <v>217</v>
      </c>
      <c r="F16264" t="s">
        <v>214</v>
      </c>
      <c r="G16264" t="s">
        <v>215</v>
      </c>
      <c r="H16264">
        <v>4</v>
      </c>
      <c r="I16264">
        <v>2016</v>
      </c>
      <c r="J16264">
        <v>2</v>
      </c>
      <c r="L16264">
        <v>23086541</v>
      </c>
      <c r="M16264">
        <v>3.1</v>
      </c>
      <c r="P16264" s="29" t="str">
        <f t="shared" si="607"/>
        <v>DRP</v>
      </c>
    </row>
    <row r="16265" spans="1:16" hidden="1" x14ac:dyDescent="0.25">
      <c r="A16265">
        <v>198196908</v>
      </c>
      <c r="B16265">
        <v>803401</v>
      </c>
      <c r="C16265" t="s">
        <v>318</v>
      </c>
      <c r="D16265">
        <v>2021600</v>
      </c>
      <c r="E16265" t="s">
        <v>219</v>
      </c>
      <c r="F16265" t="s">
        <v>214</v>
      </c>
      <c r="G16265" t="s">
        <v>215</v>
      </c>
      <c r="H16265">
        <v>4</v>
      </c>
      <c r="I16265">
        <v>2016</v>
      </c>
      <c r="J16265">
        <v>2</v>
      </c>
      <c r="L16265">
        <v>23086545</v>
      </c>
      <c r="M16265">
        <v>1.5</v>
      </c>
      <c r="P16265" s="29" t="str">
        <f t="shared" si="607"/>
        <v>DRP</v>
      </c>
    </row>
    <row r="16266" spans="1:16" hidden="1" x14ac:dyDescent="0.25">
      <c r="A16266">
        <v>198196908</v>
      </c>
      <c r="B16266">
        <v>803401</v>
      </c>
      <c r="C16266" t="s">
        <v>318</v>
      </c>
      <c r="D16266">
        <v>2021754</v>
      </c>
      <c r="E16266" t="s">
        <v>216</v>
      </c>
      <c r="F16266" t="s">
        <v>214</v>
      </c>
      <c r="G16266" t="s">
        <v>215</v>
      </c>
      <c r="H16266">
        <v>4</v>
      </c>
      <c r="I16266">
        <v>2016</v>
      </c>
      <c r="J16266">
        <v>2</v>
      </c>
      <c r="L16266">
        <v>23086733</v>
      </c>
      <c r="M16266">
        <v>2.2000000000000002</v>
      </c>
      <c r="P16266" s="29" t="str">
        <f t="shared" ref="P16266:P16329" si="608">IF(AND(ISNUMBER(M16266),H16266&lt;&gt;4),(M16266-1)/6,IF(H16266=4,"DRP",IF(AND(H16266=3,M16266="NA"),"BAD",IF(AND(H16266=2),"CVL",IF(AND(H16266=1,ISBLANK(M16266)),"NULL","UNK")))))</f>
        <v>DRP</v>
      </c>
    </row>
    <row r="16267" spans="1:16" hidden="1" x14ac:dyDescent="0.25">
      <c r="A16267">
        <v>198219525</v>
      </c>
      <c r="B16267">
        <v>803401</v>
      </c>
      <c r="C16267" t="s">
        <v>318</v>
      </c>
      <c r="D16267">
        <v>2004098</v>
      </c>
      <c r="E16267" t="s">
        <v>213</v>
      </c>
      <c r="F16267" t="s">
        <v>214</v>
      </c>
      <c r="G16267" t="s">
        <v>215</v>
      </c>
      <c r="H16267">
        <v>4</v>
      </c>
      <c r="I16267">
        <v>2016</v>
      </c>
      <c r="J16267">
        <v>1</v>
      </c>
      <c r="L16267">
        <v>23081502</v>
      </c>
      <c r="P16267" s="29" t="str">
        <f t="shared" si="608"/>
        <v>DRP</v>
      </c>
    </row>
    <row r="16268" spans="1:16" hidden="1" x14ac:dyDescent="0.25">
      <c r="A16268">
        <v>198219525</v>
      </c>
      <c r="B16268">
        <v>803401</v>
      </c>
      <c r="C16268" t="s">
        <v>318</v>
      </c>
      <c r="D16268">
        <v>2021754</v>
      </c>
      <c r="E16268" t="s">
        <v>216</v>
      </c>
      <c r="F16268" t="s">
        <v>214</v>
      </c>
      <c r="G16268" t="s">
        <v>215</v>
      </c>
      <c r="H16268">
        <v>4</v>
      </c>
      <c r="I16268">
        <v>2016</v>
      </c>
      <c r="J16268">
        <v>1</v>
      </c>
      <c r="L16268">
        <v>23081094</v>
      </c>
      <c r="P16268" s="29" t="str">
        <f t="shared" si="608"/>
        <v>DRP</v>
      </c>
    </row>
    <row r="16269" spans="1:16" hidden="1" x14ac:dyDescent="0.25">
      <c r="A16269">
        <v>198219525</v>
      </c>
      <c r="B16269">
        <v>803401</v>
      </c>
      <c r="C16269" t="s">
        <v>318</v>
      </c>
      <c r="D16269">
        <v>2021600</v>
      </c>
      <c r="E16269" t="s">
        <v>219</v>
      </c>
      <c r="F16269" t="s">
        <v>214</v>
      </c>
      <c r="G16269" t="s">
        <v>215</v>
      </c>
      <c r="H16269">
        <v>4</v>
      </c>
      <c r="I16269">
        <v>2016</v>
      </c>
      <c r="J16269">
        <v>1</v>
      </c>
      <c r="L16269">
        <v>23081079</v>
      </c>
      <c r="M16269">
        <v>2.1</v>
      </c>
      <c r="P16269" s="29" t="str">
        <f t="shared" si="608"/>
        <v>DRP</v>
      </c>
    </row>
    <row r="16270" spans="1:16" hidden="1" x14ac:dyDescent="0.25">
      <c r="A16270">
        <v>198219525</v>
      </c>
      <c r="B16270">
        <v>803401</v>
      </c>
      <c r="C16270" t="s">
        <v>318</v>
      </c>
      <c r="D16270">
        <v>2005118</v>
      </c>
      <c r="E16270" t="s">
        <v>223</v>
      </c>
      <c r="F16270" t="s">
        <v>214</v>
      </c>
      <c r="G16270" t="s">
        <v>215</v>
      </c>
      <c r="H16270">
        <v>4</v>
      </c>
      <c r="I16270">
        <v>2016</v>
      </c>
      <c r="J16270">
        <v>1</v>
      </c>
      <c r="L16270">
        <v>23081293</v>
      </c>
      <c r="P16270" s="29" t="str">
        <f t="shared" si="608"/>
        <v>DRP</v>
      </c>
    </row>
    <row r="16271" spans="1:16" hidden="1" x14ac:dyDescent="0.25">
      <c r="A16271">
        <v>198219525</v>
      </c>
      <c r="B16271">
        <v>803401</v>
      </c>
      <c r="C16271" t="s">
        <v>318</v>
      </c>
      <c r="D16271">
        <v>2005102</v>
      </c>
      <c r="E16271" t="s">
        <v>218</v>
      </c>
      <c r="F16271" t="s">
        <v>214</v>
      </c>
      <c r="G16271" t="s">
        <v>215</v>
      </c>
      <c r="H16271">
        <v>4</v>
      </c>
      <c r="I16271">
        <v>2016</v>
      </c>
      <c r="J16271">
        <v>1</v>
      </c>
      <c r="L16271">
        <v>23081382</v>
      </c>
      <c r="P16271" s="29" t="str">
        <f t="shared" si="608"/>
        <v>DRP</v>
      </c>
    </row>
    <row r="16272" spans="1:16" hidden="1" x14ac:dyDescent="0.25">
      <c r="A16272">
        <v>198219525</v>
      </c>
      <c r="B16272">
        <v>803401</v>
      </c>
      <c r="C16272" t="s">
        <v>318</v>
      </c>
      <c r="D16272">
        <v>2005099</v>
      </c>
      <c r="E16272" t="s">
        <v>217</v>
      </c>
      <c r="F16272" t="s">
        <v>214</v>
      </c>
      <c r="G16272" t="s">
        <v>215</v>
      </c>
      <c r="H16272">
        <v>4</v>
      </c>
      <c r="I16272">
        <v>2016</v>
      </c>
      <c r="J16272">
        <v>1</v>
      </c>
      <c r="L16272">
        <v>23081375</v>
      </c>
      <c r="M16272">
        <v>4.4000000000000004</v>
      </c>
      <c r="P16272" s="29" t="str">
        <f t="shared" si="608"/>
        <v>DRP</v>
      </c>
    </row>
    <row r="16273" spans="1:16" hidden="1" x14ac:dyDescent="0.25">
      <c r="A16273">
        <v>198276200</v>
      </c>
      <c r="B16273">
        <v>803400</v>
      </c>
      <c r="C16273" t="s">
        <v>212</v>
      </c>
      <c r="D16273">
        <v>2005117</v>
      </c>
      <c r="E16273" t="s">
        <v>220</v>
      </c>
      <c r="F16273" t="s">
        <v>214</v>
      </c>
      <c r="G16273" t="s">
        <v>215</v>
      </c>
      <c r="H16273">
        <v>2</v>
      </c>
      <c r="I16273">
        <v>2016</v>
      </c>
      <c r="J16273">
        <v>1</v>
      </c>
      <c r="L16273">
        <v>23078733</v>
      </c>
      <c r="M16273">
        <v>5.2</v>
      </c>
      <c r="P16273" s="29">
        <f t="shared" si="608"/>
        <v>0.70000000000000007</v>
      </c>
    </row>
    <row r="16274" spans="1:16" hidden="1" x14ac:dyDescent="0.25">
      <c r="A16274">
        <v>198276200</v>
      </c>
      <c r="B16274">
        <v>803400</v>
      </c>
      <c r="C16274" t="s">
        <v>212</v>
      </c>
      <c r="D16274">
        <v>2021754</v>
      </c>
      <c r="E16274" t="s">
        <v>216</v>
      </c>
      <c r="F16274" t="s">
        <v>214</v>
      </c>
      <c r="G16274" t="s">
        <v>215</v>
      </c>
      <c r="H16274">
        <v>2</v>
      </c>
      <c r="I16274">
        <v>2016</v>
      </c>
      <c r="J16274">
        <v>1</v>
      </c>
      <c r="L16274">
        <v>23081130</v>
      </c>
      <c r="M16274">
        <v>4.3</v>
      </c>
      <c r="P16274" s="29">
        <f t="shared" si="608"/>
        <v>0.54999999999999993</v>
      </c>
    </row>
    <row r="16275" spans="1:16" hidden="1" x14ac:dyDescent="0.25">
      <c r="A16275">
        <v>198276200</v>
      </c>
      <c r="B16275">
        <v>803400</v>
      </c>
      <c r="C16275" t="s">
        <v>212</v>
      </c>
      <c r="D16275">
        <v>2005102</v>
      </c>
      <c r="E16275" t="s">
        <v>218</v>
      </c>
      <c r="F16275" t="s">
        <v>214</v>
      </c>
      <c r="G16275" t="s">
        <v>215</v>
      </c>
      <c r="H16275">
        <v>2</v>
      </c>
      <c r="I16275">
        <v>2016</v>
      </c>
      <c r="J16275">
        <v>1</v>
      </c>
      <c r="L16275">
        <v>23081385</v>
      </c>
      <c r="M16275">
        <v>4.0999999999999996</v>
      </c>
      <c r="P16275" s="29">
        <f t="shared" si="608"/>
        <v>0.51666666666666661</v>
      </c>
    </row>
    <row r="16276" spans="1:16" hidden="1" x14ac:dyDescent="0.25">
      <c r="A16276">
        <v>198276200</v>
      </c>
      <c r="B16276">
        <v>803400</v>
      </c>
      <c r="C16276" t="s">
        <v>212</v>
      </c>
      <c r="D16276">
        <v>2004098</v>
      </c>
      <c r="E16276" t="s">
        <v>213</v>
      </c>
      <c r="F16276" t="s">
        <v>214</v>
      </c>
      <c r="G16276" t="s">
        <v>215</v>
      </c>
      <c r="H16276">
        <v>2</v>
      </c>
      <c r="I16276">
        <v>2016</v>
      </c>
      <c r="J16276">
        <v>1</v>
      </c>
      <c r="L16276">
        <v>23078141</v>
      </c>
      <c r="M16276">
        <v>6.4</v>
      </c>
      <c r="P16276" s="29">
        <f t="shared" si="608"/>
        <v>0.9</v>
      </c>
    </row>
    <row r="16277" spans="1:16" hidden="1" x14ac:dyDescent="0.25">
      <c r="A16277">
        <v>198276200</v>
      </c>
      <c r="B16277">
        <v>803400</v>
      </c>
      <c r="C16277" t="s">
        <v>212</v>
      </c>
      <c r="D16277">
        <v>2021600</v>
      </c>
      <c r="E16277" t="s">
        <v>219</v>
      </c>
      <c r="F16277" t="s">
        <v>214</v>
      </c>
      <c r="G16277" t="s">
        <v>215</v>
      </c>
      <c r="H16277">
        <v>2</v>
      </c>
      <c r="I16277">
        <v>2016</v>
      </c>
      <c r="J16277">
        <v>1</v>
      </c>
      <c r="L16277">
        <v>23081085</v>
      </c>
      <c r="M16277">
        <v>4.0999999999999996</v>
      </c>
      <c r="P16277" s="29">
        <f t="shared" si="608"/>
        <v>0.51666666666666661</v>
      </c>
    </row>
    <row r="16278" spans="1:16" hidden="1" x14ac:dyDescent="0.25">
      <c r="A16278">
        <v>198276200</v>
      </c>
      <c r="B16278">
        <v>803400</v>
      </c>
      <c r="C16278" t="s">
        <v>212</v>
      </c>
      <c r="D16278">
        <v>2005099</v>
      </c>
      <c r="E16278" t="s">
        <v>217</v>
      </c>
      <c r="F16278" t="s">
        <v>214</v>
      </c>
      <c r="G16278" t="s">
        <v>215</v>
      </c>
      <c r="H16278">
        <v>2</v>
      </c>
      <c r="I16278">
        <v>2016</v>
      </c>
      <c r="J16278">
        <v>1</v>
      </c>
      <c r="L16278">
        <v>23081378</v>
      </c>
      <c r="M16278">
        <v>5</v>
      </c>
      <c r="P16278" s="29">
        <f t="shared" si="608"/>
        <v>0.66666666666666663</v>
      </c>
    </row>
    <row r="16279" spans="1:16" hidden="1" x14ac:dyDescent="0.25">
      <c r="A16279">
        <v>198276200</v>
      </c>
      <c r="B16279">
        <v>803400</v>
      </c>
      <c r="C16279" t="s">
        <v>212</v>
      </c>
      <c r="D16279">
        <v>2021756</v>
      </c>
      <c r="E16279" t="s">
        <v>253</v>
      </c>
      <c r="F16279" t="s">
        <v>214</v>
      </c>
      <c r="G16279" t="s">
        <v>215</v>
      </c>
      <c r="H16279">
        <v>3</v>
      </c>
      <c r="I16279">
        <v>2016</v>
      </c>
      <c r="J16279">
        <v>2</v>
      </c>
      <c r="L16279">
        <v>23086836</v>
      </c>
      <c r="M16279">
        <v>3.2</v>
      </c>
      <c r="P16279" s="29">
        <f t="shared" si="608"/>
        <v>0.3666666666666667</v>
      </c>
    </row>
    <row r="16280" spans="1:16" hidden="1" x14ac:dyDescent="0.25">
      <c r="A16280">
        <v>198276200</v>
      </c>
      <c r="B16280">
        <v>803400</v>
      </c>
      <c r="C16280" t="s">
        <v>212</v>
      </c>
      <c r="D16280">
        <v>2021795</v>
      </c>
      <c r="E16280" t="s">
        <v>222</v>
      </c>
      <c r="F16280" t="s">
        <v>214</v>
      </c>
      <c r="G16280" t="s">
        <v>215</v>
      </c>
      <c r="H16280">
        <v>2</v>
      </c>
      <c r="I16280">
        <v>2016</v>
      </c>
      <c r="J16280">
        <v>2</v>
      </c>
      <c r="L16280">
        <v>23084481</v>
      </c>
      <c r="M16280">
        <v>4.0999999999999996</v>
      </c>
      <c r="P16280" s="29">
        <f t="shared" si="608"/>
        <v>0.51666666666666661</v>
      </c>
    </row>
    <row r="16281" spans="1:16" hidden="1" x14ac:dyDescent="0.25">
      <c r="A16281">
        <v>198276200</v>
      </c>
      <c r="B16281">
        <v>803400</v>
      </c>
      <c r="C16281" t="s">
        <v>212</v>
      </c>
      <c r="D16281">
        <v>2005118</v>
      </c>
      <c r="E16281" t="s">
        <v>223</v>
      </c>
      <c r="F16281" t="s">
        <v>214</v>
      </c>
      <c r="G16281" t="s">
        <v>215</v>
      </c>
      <c r="H16281">
        <v>3</v>
      </c>
      <c r="I16281">
        <v>2016</v>
      </c>
      <c r="J16281">
        <v>2</v>
      </c>
      <c r="L16281">
        <v>23086743</v>
      </c>
      <c r="M16281">
        <v>3.4</v>
      </c>
      <c r="P16281" s="29">
        <f t="shared" si="608"/>
        <v>0.39999999999999997</v>
      </c>
    </row>
    <row r="16282" spans="1:16" hidden="1" x14ac:dyDescent="0.25">
      <c r="A16282">
        <v>198276200</v>
      </c>
      <c r="B16282">
        <v>803400</v>
      </c>
      <c r="C16282" t="s">
        <v>212</v>
      </c>
      <c r="D16282">
        <v>2021602</v>
      </c>
      <c r="E16282" t="s">
        <v>242</v>
      </c>
      <c r="F16282" t="s">
        <v>214</v>
      </c>
      <c r="G16282" t="s">
        <v>215</v>
      </c>
      <c r="H16282">
        <v>3</v>
      </c>
      <c r="I16282">
        <v>2016</v>
      </c>
      <c r="J16282">
        <v>2</v>
      </c>
      <c r="L16282">
        <v>23086747</v>
      </c>
      <c r="M16282">
        <v>3</v>
      </c>
      <c r="P16282" s="29">
        <f t="shared" si="608"/>
        <v>0.33333333333333331</v>
      </c>
    </row>
    <row r="16283" spans="1:16" hidden="1" x14ac:dyDescent="0.25">
      <c r="A16283">
        <v>198276200</v>
      </c>
      <c r="B16283">
        <v>803400</v>
      </c>
      <c r="C16283" t="s">
        <v>212</v>
      </c>
      <c r="D16283">
        <v>2021580</v>
      </c>
      <c r="E16283" t="s">
        <v>241</v>
      </c>
      <c r="F16283" t="s">
        <v>214</v>
      </c>
      <c r="G16283" t="s">
        <v>215</v>
      </c>
      <c r="H16283">
        <v>3</v>
      </c>
      <c r="I16283">
        <v>2016</v>
      </c>
      <c r="J16283">
        <v>2</v>
      </c>
      <c r="L16283">
        <v>23086826</v>
      </c>
      <c r="M16283">
        <v>3</v>
      </c>
      <c r="P16283" s="29">
        <f t="shared" si="608"/>
        <v>0.33333333333333331</v>
      </c>
    </row>
    <row r="16284" spans="1:16" hidden="1" x14ac:dyDescent="0.25">
      <c r="A16284">
        <v>198276200</v>
      </c>
      <c r="B16284">
        <v>803400</v>
      </c>
      <c r="C16284" t="s">
        <v>212</v>
      </c>
      <c r="D16284">
        <v>2004112</v>
      </c>
      <c r="E16284" t="s">
        <v>244</v>
      </c>
      <c r="F16284" t="s">
        <v>214</v>
      </c>
      <c r="G16284" t="s">
        <v>215</v>
      </c>
      <c r="H16284">
        <v>2</v>
      </c>
      <c r="I16284">
        <v>2016</v>
      </c>
      <c r="J16284">
        <v>2</v>
      </c>
      <c r="L16284">
        <v>23085510</v>
      </c>
      <c r="M16284">
        <v>5.5</v>
      </c>
      <c r="P16284" s="29">
        <f t="shared" si="608"/>
        <v>0.75</v>
      </c>
    </row>
    <row r="16285" spans="1:16" hidden="1" x14ac:dyDescent="0.25">
      <c r="A16285">
        <v>198276200</v>
      </c>
      <c r="B16285">
        <v>803400</v>
      </c>
      <c r="C16285" t="s">
        <v>212</v>
      </c>
      <c r="D16285">
        <v>2005131</v>
      </c>
      <c r="E16285" t="s">
        <v>228</v>
      </c>
      <c r="F16285" t="s">
        <v>214</v>
      </c>
      <c r="G16285" t="s">
        <v>215</v>
      </c>
      <c r="H16285">
        <v>4</v>
      </c>
      <c r="I16285">
        <v>2016</v>
      </c>
      <c r="J16285">
        <v>2</v>
      </c>
      <c r="L16285">
        <v>23086518</v>
      </c>
      <c r="P16285" s="29" t="str">
        <f t="shared" si="608"/>
        <v>DRP</v>
      </c>
    </row>
    <row r="16286" spans="1:16" hidden="1" x14ac:dyDescent="0.25">
      <c r="A16286">
        <v>198276200</v>
      </c>
      <c r="B16286">
        <v>803400</v>
      </c>
      <c r="C16286" t="s">
        <v>212</v>
      </c>
      <c r="D16286">
        <v>2004099</v>
      </c>
      <c r="E16286" t="s">
        <v>245</v>
      </c>
      <c r="F16286" t="s">
        <v>214</v>
      </c>
      <c r="G16286" t="s">
        <v>215</v>
      </c>
      <c r="H16286">
        <v>4</v>
      </c>
      <c r="I16286">
        <v>2016</v>
      </c>
      <c r="J16286">
        <v>2</v>
      </c>
      <c r="L16286">
        <v>23085310</v>
      </c>
      <c r="P16286" s="29" t="str">
        <f t="shared" si="608"/>
        <v>DRP</v>
      </c>
    </row>
    <row r="16287" spans="1:16" hidden="1" x14ac:dyDescent="0.25">
      <c r="A16287">
        <v>198276200</v>
      </c>
      <c r="B16287">
        <v>803400</v>
      </c>
      <c r="C16287" t="s">
        <v>212</v>
      </c>
      <c r="D16287">
        <v>2004112</v>
      </c>
      <c r="E16287" t="s">
        <v>244</v>
      </c>
      <c r="F16287" t="s">
        <v>214</v>
      </c>
      <c r="G16287" t="s">
        <v>215</v>
      </c>
      <c r="H16287">
        <v>4</v>
      </c>
      <c r="I16287">
        <v>2016</v>
      </c>
      <c r="J16287">
        <v>2</v>
      </c>
      <c r="L16287">
        <v>23085500</v>
      </c>
      <c r="P16287" s="29" t="str">
        <f t="shared" si="608"/>
        <v>DRP</v>
      </c>
    </row>
    <row r="16288" spans="1:16" hidden="1" x14ac:dyDescent="0.25">
      <c r="A16288">
        <v>198276200</v>
      </c>
      <c r="B16288">
        <v>803400</v>
      </c>
      <c r="C16288" t="s">
        <v>212</v>
      </c>
      <c r="D16288">
        <v>2004112</v>
      </c>
      <c r="E16288" t="s">
        <v>244</v>
      </c>
      <c r="F16288" t="s">
        <v>214</v>
      </c>
      <c r="G16288" t="s">
        <v>215</v>
      </c>
      <c r="H16288">
        <v>4</v>
      </c>
      <c r="I16288">
        <v>2016</v>
      </c>
      <c r="J16288">
        <v>2</v>
      </c>
      <c r="L16288">
        <v>23085502</v>
      </c>
      <c r="P16288" s="29" t="str">
        <f t="shared" si="608"/>
        <v>DRP</v>
      </c>
    </row>
    <row r="16289" spans="1:16" hidden="1" x14ac:dyDescent="0.25">
      <c r="A16289">
        <v>198276200</v>
      </c>
      <c r="B16289">
        <v>803400</v>
      </c>
      <c r="C16289" t="s">
        <v>212</v>
      </c>
      <c r="D16289">
        <v>2004112</v>
      </c>
      <c r="E16289" t="s">
        <v>244</v>
      </c>
      <c r="F16289" t="s">
        <v>214</v>
      </c>
      <c r="G16289" t="s">
        <v>215</v>
      </c>
      <c r="H16289">
        <v>4</v>
      </c>
      <c r="I16289">
        <v>2016</v>
      </c>
      <c r="J16289">
        <v>2</v>
      </c>
      <c r="L16289">
        <v>23085510</v>
      </c>
      <c r="P16289" s="29" t="str">
        <f t="shared" si="608"/>
        <v>DRP</v>
      </c>
    </row>
    <row r="16290" spans="1:16" hidden="1" x14ac:dyDescent="0.25">
      <c r="A16290">
        <v>198276200</v>
      </c>
      <c r="B16290">
        <v>803400</v>
      </c>
      <c r="C16290" t="s">
        <v>212</v>
      </c>
      <c r="D16290">
        <v>2021797</v>
      </c>
      <c r="E16290" t="s">
        <v>234</v>
      </c>
      <c r="F16290" t="s">
        <v>214</v>
      </c>
      <c r="G16290" t="s">
        <v>215</v>
      </c>
      <c r="H16290">
        <v>3</v>
      </c>
      <c r="I16290">
        <v>2017</v>
      </c>
      <c r="J16290">
        <v>1</v>
      </c>
      <c r="M16290">
        <v>3.3</v>
      </c>
      <c r="N16290" t="s">
        <v>231</v>
      </c>
      <c r="P16290" s="29">
        <f t="shared" si="608"/>
        <v>0.3833333333333333</v>
      </c>
    </row>
    <row r="16291" spans="1:16" hidden="1" x14ac:dyDescent="0.25">
      <c r="A16291">
        <v>198276200</v>
      </c>
      <c r="B16291">
        <v>803400</v>
      </c>
      <c r="C16291" t="s">
        <v>212</v>
      </c>
      <c r="D16291">
        <v>2004116</v>
      </c>
      <c r="E16291" t="s">
        <v>229</v>
      </c>
      <c r="F16291" t="s">
        <v>214</v>
      </c>
      <c r="G16291" t="s">
        <v>215</v>
      </c>
      <c r="H16291">
        <v>2</v>
      </c>
      <c r="I16291">
        <v>2017</v>
      </c>
      <c r="J16291">
        <v>1</v>
      </c>
      <c r="L16291">
        <v>23092363</v>
      </c>
      <c r="M16291">
        <v>5</v>
      </c>
      <c r="P16291" s="29">
        <f t="shared" si="608"/>
        <v>0.66666666666666663</v>
      </c>
    </row>
    <row r="16292" spans="1:16" hidden="1" x14ac:dyDescent="0.25">
      <c r="A16292">
        <v>198276200</v>
      </c>
      <c r="B16292">
        <v>803400</v>
      </c>
      <c r="C16292" t="s">
        <v>212</v>
      </c>
      <c r="D16292">
        <v>2021580</v>
      </c>
      <c r="E16292" t="s">
        <v>241</v>
      </c>
      <c r="F16292" t="s">
        <v>214</v>
      </c>
      <c r="G16292" t="s">
        <v>215</v>
      </c>
      <c r="H16292">
        <v>3</v>
      </c>
      <c r="I16292">
        <v>2017</v>
      </c>
      <c r="J16292">
        <v>1</v>
      </c>
      <c r="L16292">
        <v>23092926</v>
      </c>
      <c r="M16292">
        <v>2.8</v>
      </c>
      <c r="P16292" s="29">
        <f t="shared" si="608"/>
        <v>0.3</v>
      </c>
    </row>
    <row r="16293" spans="1:16" hidden="1" x14ac:dyDescent="0.25">
      <c r="A16293">
        <v>198276200</v>
      </c>
      <c r="B16293">
        <v>803400</v>
      </c>
      <c r="C16293" t="s">
        <v>212</v>
      </c>
      <c r="D16293">
        <v>2021756</v>
      </c>
      <c r="E16293" t="s">
        <v>253</v>
      </c>
      <c r="F16293" t="s">
        <v>214</v>
      </c>
      <c r="G16293" t="s">
        <v>215</v>
      </c>
      <c r="H16293">
        <v>3</v>
      </c>
      <c r="I16293">
        <v>2017</v>
      </c>
      <c r="J16293">
        <v>1</v>
      </c>
      <c r="L16293">
        <v>23092931</v>
      </c>
      <c r="M16293">
        <v>3.7</v>
      </c>
      <c r="P16293" s="29">
        <f t="shared" si="608"/>
        <v>0.45</v>
      </c>
    </row>
    <row r="16294" spans="1:16" hidden="1" x14ac:dyDescent="0.25">
      <c r="A16294">
        <v>198276200</v>
      </c>
      <c r="B16294">
        <v>803400</v>
      </c>
      <c r="C16294" t="s">
        <v>212</v>
      </c>
      <c r="D16294">
        <v>2021602</v>
      </c>
      <c r="E16294" t="s">
        <v>242</v>
      </c>
      <c r="F16294" t="s">
        <v>214</v>
      </c>
      <c r="G16294" t="s">
        <v>215</v>
      </c>
      <c r="H16294">
        <v>3</v>
      </c>
      <c r="I16294">
        <v>2017</v>
      </c>
      <c r="J16294">
        <v>1</v>
      </c>
      <c r="L16294">
        <v>23095499</v>
      </c>
      <c r="M16294">
        <v>2.9</v>
      </c>
      <c r="P16294" s="29">
        <f t="shared" si="608"/>
        <v>0.31666666666666665</v>
      </c>
    </row>
    <row r="16295" spans="1:16" hidden="1" x14ac:dyDescent="0.25">
      <c r="A16295">
        <v>198276200</v>
      </c>
      <c r="B16295">
        <v>803400</v>
      </c>
      <c r="C16295" t="s">
        <v>212</v>
      </c>
      <c r="D16295">
        <v>2005118</v>
      </c>
      <c r="E16295" t="s">
        <v>223</v>
      </c>
      <c r="F16295" t="s">
        <v>214</v>
      </c>
      <c r="G16295" t="s">
        <v>215</v>
      </c>
      <c r="H16295">
        <v>2</v>
      </c>
      <c r="I16295">
        <v>2017</v>
      </c>
      <c r="J16295">
        <v>1</v>
      </c>
      <c r="L16295">
        <v>23094576</v>
      </c>
      <c r="M16295">
        <v>4.3</v>
      </c>
      <c r="P16295" s="29">
        <f t="shared" si="608"/>
        <v>0.54999999999999993</v>
      </c>
    </row>
    <row r="16296" spans="1:16" hidden="1" x14ac:dyDescent="0.25">
      <c r="A16296">
        <v>198276200</v>
      </c>
      <c r="B16296">
        <v>803400</v>
      </c>
      <c r="C16296" t="s">
        <v>212</v>
      </c>
      <c r="D16296">
        <v>2005131</v>
      </c>
      <c r="E16296" t="s">
        <v>228</v>
      </c>
      <c r="F16296" t="s">
        <v>214</v>
      </c>
      <c r="G16296" t="s">
        <v>215</v>
      </c>
      <c r="H16296">
        <v>2</v>
      </c>
      <c r="I16296">
        <v>2017</v>
      </c>
      <c r="J16296">
        <v>1</v>
      </c>
      <c r="L16296">
        <v>23093315</v>
      </c>
      <c r="M16296">
        <v>4.5999999999999996</v>
      </c>
      <c r="P16296" s="29">
        <f t="shared" si="608"/>
        <v>0.6</v>
      </c>
    </row>
    <row r="16297" spans="1:16" hidden="1" x14ac:dyDescent="0.25">
      <c r="A16297">
        <v>198276200</v>
      </c>
      <c r="B16297">
        <v>803400</v>
      </c>
      <c r="C16297" t="s">
        <v>212</v>
      </c>
      <c r="D16297">
        <v>2019271</v>
      </c>
      <c r="E16297" t="s">
        <v>236</v>
      </c>
      <c r="F16297" t="s">
        <v>214</v>
      </c>
      <c r="G16297" t="s">
        <v>215</v>
      </c>
      <c r="H16297">
        <v>4</v>
      </c>
      <c r="I16297">
        <v>2017</v>
      </c>
      <c r="J16297">
        <v>2</v>
      </c>
      <c r="L16297">
        <v>23097920</v>
      </c>
      <c r="P16297" s="29" t="str">
        <f t="shared" si="608"/>
        <v>DRP</v>
      </c>
    </row>
    <row r="16298" spans="1:16" hidden="1" x14ac:dyDescent="0.25">
      <c r="A16298">
        <v>198276200</v>
      </c>
      <c r="B16298">
        <v>803400</v>
      </c>
      <c r="C16298" t="s">
        <v>212</v>
      </c>
      <c r="D16298">
        <v>2021756</v>
      </c>
      <c r="E16298" t="s">
        <v>253</v>
      </c>
      <c r="F16298" t="s">
        <v>214</v>
      </c>
      <c r="G16298" t="s">
        <v>215</v>
      </c>
      <c r="H16298">
        <v>2</v>
      </c>
      <c r="I16298">
        <v>2017</v>
      </c>
      <c r="J16298">
        <v>2</v>
      </c>
      <c r="L16298">
        <v>23101099</v>
      </c>
      <c r="M16298">
        <v>5.5</v>
      </c>
      <c r="P16298" s="29">
        <f t="shared" si="608"/>
        <v>0.75</v>
      </c>
    </row>
    <row r="16299" spans="1:16" hidden="1" x14ac:dyDescent="0.25">
      <c r="A16299">
        <v>198276200</v>
      </c>
      <c r="B16299">
        <v>803400</v>
      </c>
      <c r="C16299" t="s">
        <v>212</v>
      </c>
      <c r="D16299">
        <v>2021602</v>
      </c>
      <c r="E16299" t="s">
        <v>242</v>
      </c>
      <c r="F16299" t="s">
        <v>214</v>
      </c>
      <c r="G16299" t="s">
        <v>215</v>
      </c>
      <c r="H16299">
        <v>2</v>
      </c>
      <c r="I16299">
        <v>2017</v>
      </c>
      <c r="J16299">
        <v>2</v>
      </c>
      <c r="L16299">
        <v>23101095</v>
      </c>
      <c r="M16299">
        <v>4</v>
      </c>
      <c r="P16299" s="29">
        <f t="shared" si="608"/>
        <v>0.5</v>
      </c>
    </row>
    <row r="16300" spans="1:16" hidden="1" x14ac:dyDescent="0.25">
      <c r="A16300">
        <v>198276200</v>
      </c>
      <c r="B16300">
        <v>803400</v>
      </c>
      <c r="C16300" t="s">
        <v>212</v>
      </c>
      <c r="D16300">
        <v>2021580</v>
      </c>
      <c r="E16300" t="s">
        <v>241</v>
      </c>
      <c r="F16300" t="s">
        <v>214</v>
      </c>
      <c r="G16300" t="s">
        <v>215</v>
      </c>
      <c r="H16300">
        <v>2</v>
      </c>
      <c r="I16300">
        <v>2017</v>
      </c>
      <c r="J16300">
        <v>2</v>
      </c>
      <c r="L16300">
        <v>23101084</v>
      </c>
      <c r="M16300">
        <v>4.2</v>
      </c>
      <c r="P16300" s="29">
        <f t="shared" si="608"/>
        <v>0.53333333333333333</v>
      </c>
    </row>
    <row r="16301" spans="1:16" hidden="1" x14ac:dyDescent="0.25">
      <c r="A16301">
        <v>198276200</v>
      </c>
      <c r="B16301">
        <v>803400</v>
      </c>
      <c r="C16301" t="s">
        <v>212</v>
      </c>
      <c r="D16301">
        <v>2019154</v>
      </c>
      <c r="E16301" t="s">
        <v>225</v>
      </c>
      <c r="F16301" t="s">
        <v>214</v>
      </c>
      <c r="G16301" t="s">
        <v>215</v>
      </c>
      <c r="H16301">
        <v>2</v>
      </c>
      <c r="I16301">
        <v>2017</v>
      </c>
      <c r="J16301">
        <v>2</v>
      </c>
      <c r="L16301">
        <v>23097717</v>
      </c>
      <c r="M16301">
        <v>4.5999999999999996</v>
      </c>
      <c r="P16301" s="29">
        <f t="shared" si="608"/>
        <v>0.6</v>
      </c>
    </row>
    <row r="16302" spans="1:16" hidden="1" x14ac:dyDescent="0.25">
      <c r="A16302">
        <v>198276200</v>
      </c>
      <c r="B16302">
        <v>803400</v>
      </c>
      <c r="C16302" t="s">
        <v>212</v>
      </c>
      <c r="D16302">
        <v>2004099</v>
      </c>
      <c r="E16302" t="s">
        <v>245</v>
      </c>
      <c r="F16302" t="s">
        <v>214</v>
      </c>
      <c r="G16302" t="s">
        <v>215</v>
      </c>
      <c r="H16302">
        <v>3</v>
      </c>
      <c r="I16302">
        <v>2017</v>
      </c>
      <c r="J16302">
        <v>2</v>
      </c>
      <c r="L16302">
        <v>23097867</v>
      </c>
      <c r="M16302">
        <v>3.7</v>
      </c>
      <c r="P16302" s="29">
        <f t="shared" si="608"/>
        <v>0.45</v>
      </c>
    </row>
    <row r="16303" spans="1:16" hidden="1" x14ac:dyDescent="0.25">
      <c r="A16303">
        <v>198276200</v>
      </c>
      <c r="B16303">
        <v>803400</v>
      </c>
      <c r="C16303" t="s">
        <v>212</v>
      </c>
      <c r="D16303">
        <v>2019271</v>
      </c>
      <c r="E16303" t="s">
        <v>236</v>
      </c>
      <c r="F16303" t="s">
        <v>214</v>
      </c>
      <c r="G16303" t="s">
        <v>215</v>
      </c>
      <c r="H16303">
        <v>2</v>
      </c>
      <c r="I16303">
        <v>2017</v>
      </c>
      <c r="J16303">
        <v>2</v>
      </c>
      <c r="M16303" t="s">
        <v>232</v>
      </c>
      <c r="N16303" t="s">
        <v>231</v>
      </c>
      <c r="P16303" s="29" t="str">
        <f t="shared" si="608"/>
        <v>CVL</v>
      </c>
    </row>
    <row r="16304" spans="1:16" hidden="1" x14ac:dyDescent="0.25">
      <c r="A16304">
        <v>198276200</v>
      </c>
      <c r="B16304">
        <v>803400</v>
      </c>
      <c r="C16304" t="s">
        <v>212</v>
      </c>
      <c r="D16304">
        <v>2019272</v>
      </c>
      <c r="E16304" t="s">
        <v>249</v>
      </c>
      <c r="F16304" t="s">
        <v>214</v>
      </c>
      <c r="G16304" t="s">
        <v>215</v>
      </c>
      <c r="H16304">
        <v>2</v>
      </c>
      <c r="I16304">
        <v>2017</v>
      </c>
      <c r="J16304">
        <v>2</v>
      </c>
      <c r="M16304" t="s">
        <v>232</v>
      </c>
      <c r="N16304" t="s">
        <v>231</v>
      </c>
      <c r="P16304" s="29" t="str">
        <f t="shared" si="608"/>
        <v>CVL</v>
      </c>
    </row>
    <row r="16305" spans="1:16" hidden="1" x14ac:dyDescent="0.25">
      <c r="A16305">
        <v>198276391</v>
      </c>
      <c r="B16305">
        <v>803401</v>
      </c>
      <c r="C16305" t="s">
        <v>318</v>
      </c>
      <c r="D16305">
        <v>2005118</v>
      </c>
      <c r="E16305" t="s">
        <v>223</v>
      </c>
      <c r="F16305" t="s">
        <v>214</v>
      </c>
      <c r="G16305" t="s">
        <v>215</v>
      </c>
      <c r="H16305">
        <v>3</v>
      </c>
      <c r="I16305">
        <v>2016</v>
      </c>
      <c r="J16305">
        <v>1</v>
      </c>
      <c r="L16305">
        <v>23081293</v>
      </c>
      <c r="M16305">
        <v>2.8</v>
      </c>
      <c r="P16305" s="29">
        <f t="shared" si="608"/>
        <v>0.3</v>
      </c>
    </row>
    <row r="16306" spans="1:16" hidden="1" x14ac:dyDescent="0.25">
      <c r="A16306">
        <v>198276391</v>
      </c>
      <c r="B16306">
        <v>803401</v>
      </c>
      <c r="C16306" t="s">
        <v>318</v>
      </c>
      <c r="D16306">
        <v>2004098</v>
      </c>
      <c r="E16306" t="s">
        <v>213</v>
      </c>
      <c r="F16306" t="s">
        <v>214</v>
      </c>
      <c r="G16306" t="s">
        <v>215</v>
      </c>
      <c r="H16306">
        <v>2</v>
      </c>
      <c r="I16306">
        <v>2016</v>
      </c>
      <c r="J16306">
        <v>1</v>
      </c>
      <c r="L16306">
        <v>23078142</v>
      </c>
      <c r="M16306">
        <v>6.8</v>
      </c>
      <c r="P16306" s="29">
        <f t="shared" si="608"/>
        <v>0.96666666666666667</v>
      </c>
    </row>
    <row r="16307" spans="1:16" hidden="1" x14ac:dyDescent="0.25">
      <c r="A16307">
        <v>198276391</v>
      </c>
      <c r="B16307">
        <v>803401</v>
      </c>
      <c r="C16307" t="s">
        <v>318</v>
      </c>
      <c r="D16307">
        <v>2021600</v>
      </c>
      <c r="E16307" t="s">
        <v>219</v>
      </c>
      <c r="F16307" t="s">
        <v>214</v>
      </c>
      <c r="G16307" t="s">
        <v>215</v>
      </c>
      <c r="H16307">
        <v>2</v>
      </c>
      <c r="I16307">
        <v>2016</v>
      </c>
      <c r="J16307">
        <v>1</v>
      </c>
      <c r="L16307">
        <v>23081079</v>
      </c>
      <c r="M16307">
        <v>4.0999999999999996</v>
      </c>
      <c r="P16307" s="29">
        <f t="shared" si="608"/>
        <v>0.51666666666666661</v>
      </c>
    </row>
    <row r="16308" spans="1:16" hidden="1" x14ac:dyDescent="0.25">
      <c r="A16308">
        <v>198276391</v>
      </c>
      <c r="B16308">
        <v>803401</v>
      </c>
      <c r="C16308" t="s">
        <v>318</v>
      </c>
      <c r="D16308">
        <v>2005099</v>
      </c>
      <c r="E16308" t="s">
        <v>217</v>
      </c>
      <c r="F16308" t="s">
        <v>214</v>
      </c>
      <c r="G16308" t="s">
        <v>215</v>
      </c>
      <c r="H16308">
        <v>2</v>
      </c>
      <c r="I16308">
        <v>2016</v>
      </c>
      <c r="J16308">
        <v>1</v>
      </c>
      <c r="L16308">
        <v>23081375</v>
      </c>
      <c r="M16308">
        <v>4</v>
      </c>
      <c r="P16308" s="29">
        <f t="shared" si="608"/>
        <v>0.5</v>
      </c>
    </row>
    <row r="16309" spans="1:16" hidden="1" x14ac:dyDescent="0.25">
      <c r="A16309">
        <v>198276391</v>
      </c>
      <c r="B16309">
        <v>803401</v>
      </c>
      <c r="C16309" t="s">
        <v>318</v>
      </c>
      <c r="D16309">
        <v>2005102</v>
      </c>
      <c r="E16309" t="s">
        <v>218</v>
      </c>
      <c r="F16309" t="s">
        <v>214</v>
      </c>
      <c r="G16309" t="s">
        <v>215</v>
      </c>
      <c r="H16309">
        <v>2</v>
      </c>
      <c r="I16309">
        <v>2016</v>
      </c>
      <c r="J16309">
        <v>1</v>
      </c>
      <c r="L16309">
        <v>23081382</v>
      </c>
      <c r="M16309">
        <v>4</v>
      </c>
      <c r="P16309" s="29">
        <f t="shared" si="608"/>
        <v>0.5</v>
      </c>
    </row>
    <row r="16310" spans="1:16" hidden="1" x14ac:dyDescent="0.25">
      <c r="A16310">
        <v>198276391</v>
      </c>
      <c r="B16310">
        <v>803401</v>
      </c>
      <c r="C16310" t="s">
        <v>318</v>
      </c>
      <c r="D16310">
        <v>2021754</v>
      </c>
      <c r="E16310" t="s">
        <v>216</v>
      </c>
      <c r="F16310" t="s">
        <v>214</v>
      </c>
      <c r="G16310" t="s">
        <v>215</v>
      </c>
      <c r="H16310">
        <v>2</v>
      </c>
      <c r="I16310">
        <v>2016</v>
      </c>
      <c r="J16310">
        <v>1</v>
      </c>
      <c r="L16310">
        <v>23081092</v>
      </c>
      <c r="M16310">
        <v>4</v>
      </c>
      <c r="P16310" s="29">
        <f t="shared" si="608"/>
        <v>0.5</v>
      </c>
    </row>
    <row r="16311" spans="1:16" hidden="1" x14ac:dyDescent="0.25">
      <c r="A16311">
        <v>198276391</v>
      </c>
      <c r="B16311">
        <v>803401</v>
      </c>
      <c r="C16311" t="s">
        <v>318</v>
      </c>
      <c r="D16311">
        <v>2005118</v>
      </c>
      <c r="E16311" t="s">
        <v>223</v>
      </c>
      <c r="F16311" t="s">
        <v>214</v>
      </c>
      <c r="G16311" t="s">
        <v>215</v>
      </c>
      <c r="H16311">
        <v>3</v>
      </c>
      <c r="I16311">
        <v>2016</v>
      </c>
      <c r="J16311">
        <v>2</v>
      </c>
      <c r="L16311">
        <v>23086744</v>
      </c>
      <c r="M16311">
        <v>3.5</v>
      </c>
      <c r="P16311" s="29">
        <f t="shared" si="608"/>
        <v>0.41666666666666669</v>
      </c>
    </row>
    <row r="16312" spans="1:16" hidden="1" x14ac:dyDescent="0.25">
      <c r="A16312">
        <v>198276391</v>
      </c>
      <c r="B16312">
        <v>803401</v>
      </c>
      <c r="C16312" t="s">
        <v>318</v>
      </c>
      <c r="D16312">
        <v>2005117</v>
      </c>
      <c r="E16312" t="s">
        <v>220</v>
      </c>
      <c r="F16312" t="s">
        <v>214</v>
      </c>
      <c r="G16312" t="s">
        <v>215</v>
      </c>
      <c r="H16312">
        <v>3</v>
      </c>
      <c r="I16312">
        <v>2016</v>
      </c>
      <c r="J16312">
        <v>2</v>
      </c>
      <c r="L16312">
        <v>23084480</v>
      </c>
      <c r="M16312">
        <v>3.6</v>
      </c>
      <c r="P16312" s="29">
        <f t="shared" si="608"/>
        <v>0.43333333333333335</v>
      </c>
    </row>
    <row r="16313" spans="1:16" hidden="1" x14ac:dyDescent="0.25">
      <c r="A16313">
        <v>198276391</v>
      </c>
      <c r="B16313">
        <v>803401</v>
      </c>
      <c r="C16313" t="s">
        <v>318</v>
      </c>
      <c r="D16313">
        <v>2021763</v>
      </c>
      <c r="E16313" t="s">
        <v>298</v>
      </c>
      <c r="F16313" t="s">
        <v>214</v>
      </c>
      <c r="G16313" t="s">
        <v>215</v>
      </c>
      <c r="H16313">
        <v>3</v>
      </c>
      <c r="I16313">
        <v>2016</v>
      </c>
      <c r="J16313">
        <v>2</v>
      </c>
      <c r="L16313">
        <v>23086847</v>
      </c>
      <c r="M16313">
        <v>2.8</v>
      </c>
      <c r="P16313" s="29">
        <f t="shared" si="608"/>
        <v>0.3</v>
      </c>
    </row>
    <row r="16314" spans="1:16" hidden="1" x14ac:dyDescent="0.25">
      <c r="A16314">
        <v>198276391</v>
      </c>
      <c r="B16314">
        <v>803401</v>
      </c>
      <c r="C16314" t="s">
        <v>318</v>
      </c>
      <c r="D16314">
        <v>2021756</v>
      </c>
      <c r="E16314" t="s">
        <v>253</v>
      </c>
      <c r="F16314" t="s">
        <v>214</v>
      </c>
      <c r="G16314" t="s">
        <v>215</v>
      </c>
      <c r="H16314">
        <v>3</v>
      </c>
      <c r="I16314">
        <v>2016</v>
      </c>
      <c r="J16314">
        <v>2</v>
      </c>
      <c r="L16314">
        <v>23086840</v>
      </c>
      <c r="M16314">
        <v>1.4</v>
      </c>
      <c r="P16314" s="29">
        <f t="shared" si="608"/>
        <v>6.6666666666666652E-2</v>
      </c>
    </row>
    <row r="16315" spans="1:16" hidden="1" x14ac:dyDescent="0.25">
      <c r="A16315">
        <v>198276391</v>
      </c>
      <c r="B16315">
        <v>803401</v>
      </c>
      <c r="C16315" t="s">
        <v>318</v>
      </c>
      <c r="D16315">
        <v>2021602</v>
      </c>
      <c r="E16315" t="s">
        <v>242</v>
      </c>
      <c r="F16315" t="s">
        <v>214</v>
      </c>
      <c r="G16315" t="s">
        <v>215</v>
      </c>
      <c r="H16315">
        <v>3</v>
      </c>
      <c r="I16315">
        <v>2016</v>
      </c>
      <c r="J16315">
        <v>2</v>
      </c>
      <c r="L16315">
        <v>23086746</v>
      </c>
      <c r="M16315">
        <v>2.4</v>
      </c>
      <c r="P16315" s="29">
        <f t="shared" si="608"/>
        <v>0.23333333333333331</v>
      </c>
    </row>
    <row r="16316" spans="1:16" hidden="1" x14ac:dyDescent="0.25">
      <c r="A16316">
        <v>198276391</v>
      </c>
      <c r="B16316">
        <v>803401</v>
      </c>
      <c r="C16316" t="s">
        <v>318</v>
      </c>
      <c r="D16316">
        <v>2021580</v>
      </c>
      <c r="E16316" t="s">
        <v>241</v>
      </c>
      <c r="F16316" t="s">
        <v>214</v>
      </c>
      <c r="G16316" t="s">
        <v>215</v>
      </c>
      <c r="H16316">
        <v>3</v>
      </c>
      <c r="I16316">
        <v>2016</v>
      </c>
      <c r="J16316">
        <v>2</v>
      </c>
      <c r="L16316">
        <v>23086828</v>
      </c>
      <c r="M16316">
        <v>2.4</v>
      </c>
      <c r="P16316" s="29">
        <f t="shared" si="608"/>
        <v>0.23333333333333331</v>
      </c>
    </row>
    <row r="16317" spans="1:16" hidden="1" x14ac:dyDescent="0.25">
      <c r="A16317">
        <v>198276391</v>
      </c>
      <c r="B16317">
        <v>803401</v>
      </c>
      <c r="C16317" t="s">
        <v>318</v>
      </c>
      <c r="D16317">
        <v>2004112</v>
      </c>
      <c r="E16317" t="s">
        <v>244</v>
      </c>
      <c r="F16317" t="s">
        <v>214</v>
      </c>
      <c r="G16317" t="s">
        <v>215</v>
      </c>
      <c r="H16317">
        <v>2</v>
      </c>
      <c r="I16317">
        <v>2016</v>
      </c>
      <c r="J16317">
        <v>2</v>
      </c>
      <c r="L16317">
        <v>23085447</v>
      </c>
      <c r="M16317">
        <v>4.3</v>
      </c>
      <c r="P16317" s="29">
        <f t="shared" si="608"/>
        <v>0.54999999999999993</v>
      </c>
    </row>
    <row r="16318" spans="1:16" hidden="1" x14ac:dyDescent="0.25">
      <c r="A16318">
        <v>198276391</v>
      </c>
      <c r="B16318">
        <v>803401</v>
      </c>
      <c r="C16318" t="s">
        <v>318</v>
      </c>
      <c r="D16318">
        <v>2005118</v>
      </c>
      <c r="E16318" t="s">
        <v>223</v>
      </c>
      <c r="F16318" t="s">
        <v>214</v>
      </c>
      <c r="G16318" t="s">
        <v>215</v>
      </c>
      <c r="H16318">
        <v>4</v>
      </c>
      <c r="I16318">
        <v>2017</v>
      </c>
      <c r="J16318">
        <v>1</v>
      </c>
      <c r="L16318">
        <v>23094576</v>
      </c>
      <c r="P16318" s="29" t="str">
        <f t="shared" si="608"/>
        <v>DRP</v>
      </c>
    </row>
    <row r="16319" spans="1:16" hidden="1" x14ac:dyDescent="0.25">
      <c r="A16319">
        <v>198276391</v>
      </c>
      <c r="B16319">
        <v>803401</v>
      </c>
      <c r="C16319" t="s">
        <v>318</v>
      </c>
      <c r="D16319">
        <v>2005117</v>
      </c>
      <c r="E16319" t="s">
        <v>220</v>
      </c>
      <c r="F16319" t="s">
        <v>214</v>
      </c>
      <c r="G16319" t="s">
        <v>215</v>
      </c>
      <c r="H16319">
        <v>4</v>
      </c>
      <c r="I16319">
        <v>2017</v>
      </c>
      <c r="J16319">
        <v>1</v>
      </c>
      <c r="L16319">
        <v>23091396</v>
      </c>
      <c r="P16319" s="29" t="str">
        <f t="shared" si="608"/>
        <v>DRP</v>
      </c>
    </row>
    <row r="16320" spans="1:16" hidden="1" x14ac:dyDescent="0.25">
      <c r="A16320">
        <v>198276391</v>
      </c>
      <c r="B16320">
        <v>803401</v>
      </c>
      <c r="C16320" t="s">
        <v>318</v>
      </c>
      <c r="D16320">
        <v>2021763</v>
      </c>
      <c r="E16320" t="s">
        <v>298</v>
      </c>
      <c r="F16320" t="s">
        <v>214</v>
      </c>
      <c r="G16320" t="s">
        <v>215</v>
      </c>
      <c r="H16320">
        <v>2</v>
      </c>
      <c r="I16320">
        <v>2017</v>
      </c>
      <c r="J16320">
        <v>1</v>
      </c>
      <c r="L16320">
        <v>23091986</v>
      </c>
      <c r="M16320">
        <v>4.2</v>
      </c>
      <c r="P16320" s="29">
        <f t="shared" si="608"/>
        <v>0.53333333333333333</v>
      </c>
    </row>
    <row r="16321" spans="1:16" hidden="1" x14ac:dyDescent="0.25">
      <c r="A16321">
        <v>198276391</v>
      </c>
      <c r="B16321">
        <v>803401</v>
      </c>
      <c r="C16321" t="s">
        <v>318</v>
      </c>
      <c r="D16321">
        <v>2021602</v>
      </c>
      <c r="E16321" t="s">
        <v>242</v>
      </c>
      <c r="F16321" t="s">
        <v>214</v>
      </c>
      <c r="G16321" t="s">
        <v>215</v>
      </c>
      <c r="H16321">
        <v>2</v>
      </c>
      <c r="I16321">
        <v>2017</v>
      </c>
      <c r="J16321">
        <v>1</v>
      </c>
      <c r="L16321">
        <v>23095499</v>
      </c>
      <c r="M16321">
        <v>4</v>
      </c>
      <c r="P16321" s="29">
        <f t="shared" si="608"/>
        <v>0.5</v>
      </c>
    </row>
    <row r="16322" spans="1:16" hidden="1" x14ac:dyDescent="0.25">
      <c r="A16322">
        <v>198276391</v>
      </c>
      <c r="B16322">
        <v>803401</v>
      </c>
      <c r="C16322" t="s">
        <v>318</v>
      </c>
      <c r="D16322">
        <v>2021580</v>
      </c>
      <c r="E16322" t="s">
        <v>241</v>
      </c>
      <c r="F16322" t="s">
        <v>214</v>
      </c>
      <c r="G16322" t="s">
        <v>215</v>
      </c>
      <c r="H16322">
        <v>3</v>
      </c>
      <c r="I16322">
        <v>2017</v>
      </c>
      <c r="J16322">
        <v>1</v>
      </c>
      <c r="L16322">
        <v>23092926</v>
      </c>
      <c r="M16322">
        <v>3.1</v>
      </c>
      <c r="P16322" s="29">
        <f t="shared" si="608"/>
        <v>0.35000000000000003</v>
      </c>
    </row>
    <row r="16323" spans="1:16" hidden="1" x14ac:dyDescent="0.25">
      <c r="A16323">
        <v>198276391</v>
      </c>
      <c r="B16323">
        <v>803401</v>
      </c>
      <c r="C16323" t="s">
        <v>318</v>
      </c>
      <c r="D16323">
        <v>2021756</v>
      </c>
      <c r="E16323" t="s">
        <v>253</v>
      </c>
      <c r="F16323" t="s">
        <v>214</v>
      </c>
      <c r="G16323" t="s">
        <v>215</v>
      </c>
      <c r="H16323">
        <v>3</v>
      </c>
      <c r="I16323">
        <v>2017</v>
      </c>
      <c r="J16323">
        <v>1</v>
      </c>
      <c r="L16323">
        <v>23093908</v>
      </c>
      <c r="M16323">
        <v>3.2</v>
      </c>
      <c r="P16323" s="29">
        <f t="shared" si="608"/>
        <v>0.3666666666666667</v>
      </c>
    </row>
    <row r="16324" spans="1:16" hidden="1" x14ac:dyDescent="0.25">
      <c r="A16324">
        <v>198276391</v>
      </c>
      <c r="B16324">
        <v>803401</v>
      </c>
      <c r="C16324" t="s">
        <v>318</v>
      </c>
      <c r="D16324">
        <v>2005118</v>
      </c>
      <c r="E16324" t="s">
        <v>223</v>
      </c>
      <c r="F16324" t="s">
        <v>214</v>
      </c>
      <c r="G16324" t="s">
        <v>215</v>
      </c>
      <c r="H16324">
        <v>2</v>
      </c>
      <c r="I16324">
        <v>2017</v>
      </c>
      <c r="J16324">
        <v>1</v>
      </c>
      <c r="L16324">
        <v>23094576</v>
      </c>
      <c r="M16324">
        <v>5</v>
      </c>
      <c r="P16324" s="29">
        <f t="shared" si="608"/>
        <v>0.66666666666666663</v>
      </c>
    </row>
    <row r="16325" spans="1:16" hidden="1" x14ac:dyDescent="0.25">
      <c r="A16325">
        <v>198276391</v>
      </c>
      <c r="B16325">
        <v>803401</v>
      </c>
      <c r="C16325" t="s">
        <v>318</v>
      </c>
      <c r="D16325">
        <v>2004116</v>
      </c>
      <c r="E16325" t="s">
        <v>229</v>
      </c>
      <c r="F16325" t="s">
        <v>214</v>
      </c>
      <c r="G16325" t="s">
        <v>215</v>
      </c>
      <c r="H16325">
        <v>2</v>
      </c>
      <c r="I16325">
        <v>2017</v>
      </c>
      <c r="J16325">
        <v>1</v>
      </c>
      <c r="L16325">
        <v>23092359</v>
      </c>
      <c r="M16325">
        <v>4.2</v>
      </c>
      <c r="P16325" s="29">
        <f t="shared" si="608"/>
        <v>0.53333333333333333</v>
      </c>
    </row>
    <row r="16326" spans="1:16" hidden="1" x14ac:dyDescent="0.25">
      <c r="A16326">
        <v>198276391</v>
      </c>
      <c r="B16326">
        <v>803401</v>
      </c>
      <c r="C16326" t="s">
        <v>318</v>
      </c>
      <c r="D16326">
        <v>2021756</v>
      </c>
      <c r="E16326" t="s">
        <v>253</v>
      </c>
      <c r="F16326" t="s">
        <v>214</v>
      </c>
      <c r="G16326" t="s">
        <v>215</v>
      </c>
      <c r="H16326">
        <v>3</v>
      </c>
      <c r="I16326">
        <v>2017</v>
      </c>
      <c r="J16326">
        <v>2</v>
      </c>
      <c r="L16326">
        <v>23101098</v>
      </c>
      <c r="M16326">
        <v>3.7</v>
      </c>
      <c r="P16326" s="29">
        <f t="shared" si="608"/>
        <v>0.45</v>
      </c>
    </row>
    <row r="16327" spans="1:16" hidden="1" x14ac:dyDescent="0.25">
      <c r="A16327">
        <v>198276391</v>
      </c>
      <c r="B16327">
        <v>803401</v>
      </c>
      <c r="C16327" t="s">
        <v>318</v>
      </c>
      <c r="D16327">
        <v>2021580</v>
      </c>
      <c r="E16327" t="s">
        <v>241</v>
      </c>
      <c r="F16327" t="s">
        <v>214</v>
      </c>
      <c r="G16327" t="s">
        <v>215</v>
      </c>
      <c r="H16327">
        <v>2</v>
      </c>
      <c r="I16327">
        <v>2017</v>
      </c>
      <c r="J16327">
        <v>2</v>
      </c>
      <c r="L16327">
        <v>23101084</v>
      </c>
      <c r="M16327">
        <v>4</v>
      </c>
      <c r="P16327" s="29">
        <f t="shared" si="608"/>
        <v>0.5</v>
      </c>
    </row>
    <row r="16328" spans="1:16" hidden="1" x14ac:dyDescent="0.25">
      <c r="A16328">
        <v>198276391</v>
      </c>
      <c r="B16328">
        <v>803401</v>
      </c>
      <c r="C16328" t="s">
        <v>318</v>
      </c>
      <c r="D16328">
        <v>2005117</v>
      </c>
      <c r="E16328" t="s">
        <v>220</v>
      </c>
      <c r="F16328" t="s">
        <v>214</v>
      </c>
      <c r="G16328" t="s">
        <v>215</v>
      </c>
      <c r="H16328">
        <v>2</v>
      </c>
      <c r="I16328">
        <v>2017</v>
      </c>
      <c r="J16328">
        <v>2</v>
      </c>
      <c r="L16328">
        <v>23098968</v>
      </c>
      <c r="M16328">
        <v>5.8</v>
      </c>
      <c r="P16328" s="29">
        <f t="shared" si="608"/>
        <v>0.79999999999999993</v>
      </c>
    </row>
    <row r="16329" spans="1:16" hidden="1" x14ac:dyDescent="0.25">
      <c r="A16329">
        <v>198276391</v>
      </c>
      <c r="B16329">
        <v>803401</v>
      </c>
      <c r="C16329" t="s">
        <v>318</v>
      </c>
      <c r="D16329">
        <v>2005131</v>
      </c>
      <c r="E16329" t="s">
        <v>228</v>
      </c>
      <c r="F16329" t="s">
        <v>214</v>
      </c>
      <c r="G16329" t="s">
        <v>215</v>
      </c>
      <c r="H16329">
        <v>2</v>
      </c>
      <c r="I16329">
        <v>2017</v>
      </c>
      <c r="J16329">
        <v>2</v>
      </c>
      <c r="L16329">
        <v>23097528</v>
      </c>
      <c r="M16329">
        <v>4.5</v>
      </c>
      <c r="P16329" s="29">
        <f t="shared" si="608"/>
        <v>0.58333333333333337</v>
      </c>
    </row>
    <row r="16330" spans="1:16" hidden="1" x14ac:dyDescent="0.25">
      <c r="A16330">
        <v>198276391</v>
      </c>
      <c r="B16330">
        <v>803401</v>
      </c>
      <c r="C16330" t="s">
        <v>318</v>
      </c>
      <c r="D16330">
        <v>2021756</v>
      </c>
      <c r="E16330" t="s">
        <v>253</v>
      </c>
      <c r="F16330" t="s">
        <v>214</v>
      </c>
      <c r="G16330" t="s">
        <v>215</v>
      </c>
      <c r="H16330">
        <v>2</v>
      </c>
      <c r="I16330">
        <v>2018</v>
      </c>
      <c r="J16330">
        <v>1</v>
      </c>
      <c r="L16330">
        <v>23108117</v>
      </c>
      <c r="M16330">
        <v>4.5999999999999996</v>
      </c>
      <c r="P16330" s="29">
        <f t="shared" ref="P16330:P16393" si="609">IF(AND(ISNUMBER(M16330),H16330&lt;&gt;4),(M16330-1)/6,IF(H16330=4,"DRP",IF(AND(H16330=3,M16330="NA"),"BAD",IF(AND(H16330=2),"CVL",IF(AND(H16330=1,ISBLANK(M16330)),"NULL","UNK")))))</f>
        <v>0.6</v>
      </c>
    </row>
    <row r="16331" spans="1:16" hidden="1" x14ac:dyDescent="0.25">
      <c r="A16331">
        <v>198276391</v>
      </c>
      <c r="B16331">
        <v>803401</v>
      </c>
      <c r="C16331" t="s">
        <v>318</v>
      </c>
      <c r="D16331">
        <v>2021993</v>
      </c>
      <c r="E16331" t="s">
        <v>256</v>
      </c>
      <c r="F16331" t="s">
        <v>214</v>
      </c>
      <c r="G16331" t="s">
        <v>215</v>
      </c>
      <c r="H16331">
        <v>3</v>
      </c>
      <c r="I16331">
        <v>2018</v>
      </c>
      <c r="J16331">
        <v>1</v>
      </c>
      <c r="L16331">
        <v>23107716</v>
      </c>
      <c r="M16331">
        <v>3.5</v>
      </c>
      <c r="P16331" s="29">
        <f t="shared" si="609"/>
        <v>0.41666666666666669</v>
      </c>
    </row>
    <row r="16332" spans="1:16" hidden="1" x14ac:dyDescent="0.25">
      <c r="A16332">
        <v>198276391</v>
      </c>
      <c r="B16332">
        <v>803401</v>
      </c>
      <c r="C16332" t="s">
        <v>318</v>
      </c>
      <c r="D16332">
        <v>2021596</v>
      </c>
      <c r="E16332" t="s">
        <v>294</v>
      </c>
      <c r="F16332" t="s">
        <v>214</v>
      </c>
      <c r="G16332" t="s">
        <v>215</v>
      </c>
      <c r="H16332">
        <v>3</v>
      </c>
      <c r="I16332">
        <v>2018</v>
      </c>
      <c r="J16332">
        <v>1</v>
      </c>
      <c r="L16332">
        <v>23108100</v>
      </c>
      <c r="M16332">
        <v>2.2999999999999998</v>
      </c>
      <c r="P16332" s="29">
        <f t="shared" si="609"/>
        <v>0.21666666666666665</v>
      </c>
    </row>
    <row r="16333" spans="1:16" hidden="1" x14ac:dyDescent="0.25">
      <c r="A16333">
        <v>198276391</v>
      </c>
      <c r="B16333">
        <v>803401</v>
      </c>
      <c r="C16333" t="s">
        <v>318</v>
      </c>
      <c r="D16333">
        <v>2021781</v>
      </c>
      <c r="E16333" t="s">
        <v>235</v>
      </c>
      <c r="F16333" t="s">
        <v>214</v>
      </c>
      <c r="G16333" t="s">
        <v>215</v>
      </c>
      <c r="H16333">
        <v>2</v>
      </c>
      <c r="I16333">
        <v>2018</v>
      </c>
      <c r="J16333">
        <v>1</v>
      </c>
      <c r="L16333">
        <v>23108207</v>
      </c>
      <c r="M16333">
        <v>5.2</v>
      </c>
      <c r="P16333" s="29">
        <f t="shared" si="609"/>
        <v>0.70000000000000007</v>
      </c>
    </row>
    <row r="16334" spans="1:16" hidden="1" x14ac:dyDescent="0.25">
      <c r="A16334">
        <v>198276391</v>
      </c>
      <c r="B16334">
        <v>803401</v>
      </c>
      <c r="C16334" t="s">
        <v>318</v>
      </c>
      <c r="D16334">
        <v>2021638</v>
      </c>
      <c r="E16334" t="s">
        <v>250</v>
      </c>
      <c r="F16334" t="s">
        <v>214</v>
      </c>
      <c r="G16334" t="s">
        <v>215</v>
      </c>
      <c r="H16334">
        <v>2</v>
      </c>
      <c r="I16334">
        <v>2018</v>
      </c>
      <c r="J16334">
        <v>1</v>
      </c>
      <c r="L16334">
        <v>23108054</v>
      </c>
      <c r="M16334">
        <v>5.3</v>
      </c>
      <c r="P16334" s="29">
        <f t="shared" si="609"/>
        <v>0.71666666666666667</v>
      </c>
    </row>
    <row r="16335" spans="1:16" hidden="1" x14ac:dyDescent="0.25">
      <c r="A16335">
        <v>198276391</v>
      </c>
      <c r="B16335">
        <v>803401</v>
      </c>
      <c r="C16335" t="s">
        <v>318</v>
      </c>
      <c r="D16335">
        <v>2021679</v>
      </c>
      <c r="E16335" t="s">
        <v>259</v>
      </c>
      <c r="F16335" t="s">
        <v>214</v>
      </c>
      <c r="G16335" t="s">
        <v>215</v>
      </c>
      <c r="H16335">
        <v>4</v>
      </c>
      <c r="I16335">
        <v>2018</v>
      </c>
      <c r="J16335">
        <v>2</v>
      </c>
      <c r="L16335">
        <v>23116297</v>
      </c>
      <c r="P16335" s="29" t="str">
        <f t="shared" si="609"/>
        <v>DRP</v>
      </c>
    </row>
    <row r="16336" spans="1:16" hidden="1" x14ac:dyDescent="0.25">
      <c r="A16336">
        <v>198276391</v>
      </c>
      <c r="B16336">
        <v>803401</v>
      </c>
      <c r="C16336" t="s">
        <v>318</v>
      </c>
      <c r="D16336">
        <v>2004099</v>
      </c>
      <c r="E16336" t="s">
        <v>245</v>
      </c>
      <c r="F16336" t="s">
        <v>214</v>
      </c>
      <c r="G16336" t="s">
        <v>215</v>
      </c>
      <c r="H16336">
        <v>3</v>
      </c>
      <c r="I16336">
        <v>2018</v>
      </c>
      <c r="J16336">
        <v>2</v>
      </c>
      <c r="L16336">
        <v>23114487</v>
      </c>
      <c r="M16336" t="s">
        <v>221</v>
      </c>
      <c r="P16336" s="29" t="str">
        <f t="shared" si="609"/>
        <v>BAD</v>
      </c>
    </row>
    <row r="16337" spans="1:16" hidden="1" x14ac:dyDescent="0.25">
      <c r="A16337">
        <v>198276391</v>
      </c>
      <c r="B16337">
        <v>803401</v>
      </c>
      <c r="C16337" t="s">
        <v>318</v>
      </c>
      <c r="D16337">
        <v>2021596</v>
      </c>
      <c r="E16337" t="s">
        <v>294</v>
      </c>
      <c r="F16337" t="s">
        <v>214</v>
      </c>
      <c r="G16337" t="s">
        <v>215</v>
      </c>
      <c r="H16337">
        <v>3</v>
      </c>
      <c r="I16337">
        <v>2018</v>
      </c>
      <c r="J16337">
        <v>2</v>
      </c>
      <c r="L16337">
        <v>23116284</v>
      </c>
      <c r="M16337" t="s">
        <v>221</v>
      </c>
      <c r="P16337" s="29" t="str">
        <f t="shared" si="609"/>
        <v>BAD</v>
      </c>
    </row>
    <row r="16338" spans="1:16" hidden="1" x14ac:dyDescent="0.25">
      <c r="A16338">
        <v>198276391</v>
      </c>
      <c r="B16338">
        <v>803401</v>
      </c>
      <c r="C16338" t="s">
        <v>318</v>
      </c>
      <c r="D16338">
        <v>2021993</v>
      </c>
      <c r="E16338" t="s">
        <v>256</v>
      </c>
      <c r="F16338" t="s">
        <v>214</v>
      </c>
      <c r="G16338" t="s">
        <v>215</v>
      </c>
      <c r="H16338">
        <v>3</v>
      </c>
      <c r="I16338">
        <v>2018</v>
      </c>
      <c r="J16338">
        <v>2</v>
      </c>
      <c r="L16338">
        <v>23115850</v>
      </c>
      <c r="M16338" t="s">
        <v>221</v>
      </c>
      <c r="P16338" s="29" t="str">
        <f t="shared" si="609"/>
        <v>BAD</v>
      </c>
    </row>
    <row r="16339" spans="1:16" hidden="1" x14ac:dyDescent="0.25">
      <c r="A16339">
        <v>198276391</v>
      </c>
      <c r="B16339">
        <v>803401</v>
      </c>
      <c r="C16339" t="s">
        <v>318</v>
      </c>
      <c r="D16339">
        <v>2021596</v>
      </c>
      <c r="E16339" t="s">
        <v>294</v>
      </c>
      <c r="F16339" t="s">
        <v>214</v>
      </c>
      <c r="G16339" t="s">
        <v>215</v>
      </c>
      <c r="H16339">
        <v>2</v>
      </c>
      <c r="I16339">
        <v>2019</v>
      </c>
      <c r="J16339">
        <v>1</v>
      </c>
      <c r="L16339">
        <v>23122085</v>
      </c>
      <c r="M16339">
        <v>4.5</v>
      </c>
      <c r="P16339" s="29">
        <f t="shared" si="609"/>
        <v>0.58333333333333337</v>
      </c>
    </row>
    <row r="16340" spans="1:16" hidden="1" x14ac:dyDescent="0.25">
      <c r="A16340">
        <v>198276391</v>
      </c>
      <c r="B16340">
        <v>803401</v>
      </c>
      <c r="C16340" t="s">
        <v>318</v>
      </c>
      <c r="D16340">
        <v>2021993</v>
      </c>
      <c r="E16340" t="s">
        <v>256</v>
      </c>
      <c r="F16340" t="s">
        <v>214</v>
      </c>
      <c r="G16340" t="s">
        <v>215</v>
      </c>
      <c r="H16340">
        <v>2</v>
      </c>
      <c r="I16340">
        <v>2019</v>
      </c>
      <c r="J16340">
        <v>1</v>
      </c>
      <c r="L16340">
        <v>23123928</v>
      </c>
      <c r="M16340">
        <v>4.2</v>
      </c>
      <c r="P16340" s="29">
        <f t="shared" si="609"/>
        <v>0.53333333333333333</v>
      </c>
    </row>
    <row r="16341" spans="1:16" hidden="1" x14ac:dyDescent="0.25">
      <c r="A16341">
        <v>198276391</v>
      </c>
      <c r="B16341">
        <v>803401</v>
      </c>
      <c r="C16341" t="s">
        <v>318</v>
      </c>
      <c r="D16341">
        <v>2019271</v>
      </c>
      <c r="E16341" t="s">
        <v>236</v>
      </c>
      <c r="F16341" t="s">
        <v>214</v>
      </c>
      <c r="G16341" t="s">
        <v>215</v>
      </c>
      <c r="H16341">
        <v>2</v>
      </c>
      <c r="I16341">
        <v>2019</v>
      </c>
      <c r="J16341">
        <v>1</v>
      </c>
      <c r="L16341">
        <v>23121968</v>
      </c>
      <c r="M16341">
        <v>5.6</v>
      </c>
      <c r="P16341" s="29">
        <f t="shared" si="609"/>
        <v>0.76666666666666661</v>
      </c>
    </row>
    <row r="16342" spans="1:16" hidden="1" x14ac:dyDescent="0.25">
      <c r="A16342">
        <v>198276391</v>
      </c>
      <c r="B16342">
        <v>803401</v>
      </c>
      <c r="C16342" t="s">
        <v>318</v>
      </c>
      <c r="D16342">
        <v>2021679</v>
      </c>
      <c r="E16342" t="s">
        <v>259</v>
      </c>
      <c r="F16342" t="s">
        <v>214</v>
      </c>
      <c r="G16342" t="s">
        <v>215</v>
      </c>
      <c r="H16342">
        <v>2</v>
      </c>
      <c r="I16342">
        <v>2019</v>
      </c>
      <c r="J16342">
        <v>1</v>
      </c>
      <c r="L16342">
        <v>23122095</v>
      </c>
      <c r="M16342">
        <v>6</v>
      </c>
      <c r="P16342" s="29">
        <f t="shared" si="609"/>
        <v>0.83333333333333337</v>
      </c>
    </row>
    <row r="16343" spans="1:16" hidden="1" x14ac:dyDescent="0.25">
      <c r="A16343">
        <v>198276391</v>
      </c>
      <c r="B16343">
        <v>803401</v>
      </c>
      <c r="C16343" t="s">
        <v>318</v>
      </c>
      <c r="D16343">
        <v>2005120</v>
      </c>
      <c r="E16343" t="s">
        <v>293</v>
      </c>
      <c r="F16343" t="s">
        <v>214</v>
      </c>
      <c r="G16343" t="s">
        <v>215</v>
      </c>
      <c r="H16343">
        <v>1</v>
      </c>
      <c r="I16343">
        <v>2019</v>
      </c>
      <c r="J16343">
        <v>2</v>
      </c>
      <c r="L16343">
        <v>23129178</v>
      </c>
      <c r="P16343" s="29" t="str">
        <f t="shared" si="609"/>
        <v>NULL</v>
      </c>
    </row>
    <row r="16344" spans="1:16" hidden="1" x14ac:dyDescent="0.25">
      <c r="A16344">
        <v>198276391</v>
      </c>
      <c r="B16344">
        <v>803401</v>
      </c>
      <c r="C16344" t="s">
        <v>318</v>
      </c>
      <c r="D16344">
        <v>2021874</v>
      </c>
      <c r="E16344" t="s">
        <v>226</v>
      </c>
      <c r="F16344" t="s">
        <v>214</v>
      </c>
      <c r="G16344" t="s">
        <v>215</v>
      </c>
      <c r="H16344">
        <v>4</v>
      </c>
      <c r="I16344">
        <v>2019</v>
      </c>
      <c r="J16344">
        <v>2</v>
      </c>
      <c r="L16344">
        <v>23129778</v>
      </c>
      <c r="P16344" s="29" t="str">
        <f t="shared" si="609"/>
        <v>DRP</v>
      </c>
    </row>
    <row r="16345" spans="1:16" hidden="1" x14ac:dyDescent="0.25">
      <c r="A16345">
        <v>198276391</v>
      </c>
      <c r="B16345">
        <v>803401</v>
      </c>
      <c r="C16345" t="s">
        <v>318</v>
      </c>
      <c r="D16345">
        <v>2021874</v>
      </c>
      <c r="E16345" t="s">
        <v>226</v>
      </c>
      <c r="F16345" t="s">
        <v>214</v>
      </c>
      <c r="G16345" t="s">
        <v>215</v>
      </c>
      <c r="H16345">
        <v>1</v>
      </c>
      <c r="I16345">
        <v>2019</v>
      </c>
      <c r="J16345">
        <v>2</v>
      </c>
      <c r="L16345">
        <v>23129778</v>
      </c>
      <c r="P16345" s="29" t="str">
        <f t="shared" si="609"/>
        <v>NULL</v>
      </c>
    </row>
    <row r="16346" spans="1:16" hidden="1" x14ac:dyDescent="0.25">
      <c r="A16346">
        <v>198276391</v>
      </c>
      <c r="B16346">
        <v>803401</v>
      </c>
      <c r="C16346" t="s">
        <v>318</v>
      </c>
      <c r="D16346">
        <v>2019272</v>
      </c>
      <c r="E16346" t="s">
        <v>249</v>
      </c>
      <c r="F16346" t="s">
        <v>214</v>
      </c>
      <c r="G16346" t="s">
        <v>215</v>
      </c>
      <c r="H16346">
        <v>1</v>
      </c>
      <c r="I16346">
        <v>2019</v>
      </c>
      <c r="J16346">
        <v>2</v>
      </c>
      <c r="L16346">
        <v>23129335</v>
      </c>
      <c r="P16346" s="29" t="str">
        <f t="shared" si="609"/>
        <v>NULL</v>
      </c>
    </row>
    <row r="16347" spans="1:16" hidden="1" x14ac:dyDescent="0.25">
      <c r="A16347">
        <v>198276391</v>
      </c>
      <c r="B16347">
        <v>803401</v>
      </c>
      <c r="C16347" t="s">
        <v>318</v>
      </c>
      <c r="D16347">
        <v>2004752</v>
      </c>
      <c r="E16347" t="s">
        <v>290</v>
      </c>
      <c r="F16347" t="s">
        <v>214</v>
      </c>
      <c r="G16347" t="s">
        <v>215</v>
      </c>
      <c r="H16347">
        <v>1</v>
      </c>
      <c r="I16347">
        <v>2019</v>
      </c>
      <c r="J16347">
        <v>2</v>
      </c>
      <c r="L16347">
        <v>23120030</v>
      </c>
      <c r="P16347" s="29" t="str">
        <f t="shared" si="609"/>
        <v>NULL</v>
      </c>
    </row>
    <row r="16348" spans="1:16" hidden="1" x14ac:dyDescent="0.25">
      <c r="A16348">
        <v>198276391</v>
      </c>
      <c r="B16348">
        <v>803401</v>
      </c>
      <c r="C16348" t="s">
        <v>318</v>
      </c>
      <c r="D16348">
        <v>2021640</v>
      </c>
      <c r="E16348" t="s">
        <v>227</v>
      </c>
      <c r="F16348" t="s">
        <v>214</v>
      </c>
      <c r="G16348" t="s">
        <v>215</v>
      </c>
      <c r="H16348">
        <v>1</v>
      </c>
      <c r="I16348">
        <v>2019</v>
      </c>
      <c r="J16348">
        <v>2</v>
      </c>
      <c r="L16348">
        <v>23127005</v>
      </c>
      <c r="P16348" s="29" t="str">
        <f t="shared" si="609"/>
        <v>NULL</v>
      </c>
    </row>
    <row r="16349" spans="1:16" hidden="1" x14ac:dyDescent="0.25">
      <c r="A16349">
        <v>198276391</v>
      </c>
      <c r="B16349">
        <v>803401</v>
      </c>
      <c r="C16349" t="s">
        <v>318</v>
      </c>
      <c r="D16349">
        <v>2004099</v>
      </c>
      <c r="E16349" t="s">
        <v>245</v>
      </c>
      <c r="F16349" t="s">
        <v>214</v>
      </c>
      <c r="G16349" t="s">
        <v>215</v>
      </c>
      <c r="H16349">
        <v>1</v>
      </c>
      <c r="I16349">
        <v>2019</v>
      </c>
      <c r="J16349">
        <v>2</v>
      </c>
      <c r="L16349">
        <v>23130137</v>
      </c>
      <c r="P16349" s="29" t="str">
        <f t="shared" si="609"/>
        <v>NULL</v>
      </c>
    </row>
    <row r="16350" spans="1:16" hidden="1" x14ac:dyDescent="0.25">
      <c r="A16350">
        <v>198279021</v>
      </c>
      <c r="B16350">
        <v>803400</v>
      </c>
      <c r="C16350" t="s">
        <v>212</v>
      </c>
      <c r="D16350">
        <v>2005117</v>
      </c>
      <c r="E16350" t="s">
        <v>220</v>
      </c>
      <c r="F16350" t="s">
        <v>214</v>
      </c>
      <c r="G16350" t="s">
        <v>215</v>
      </c>
      <c r="H16350">
        <v>3</v>
      </c>
      <c r="I16350">
        <v>2016</v>
      </c>
      <c r="J16350">
        <v>1</v>
      </c>
      <c r="L16350">
        <v>23078732</v>
      </c>
      <c r="M16350">
        <v>2.6</v>
      </c>
      <c r="P16350" s="29">
        <f t="shared" si="609"/>
        <v>0.26666666666666666</v>
      </c>
    </row>
    <row r="16351" spans="1:16" hidden="1" x14ac:dyDescent="0.25">
      <c r="A16351">
        <v>198279021</v>
      </c>
      <c r="B16351">
        <v>803400</v>
      </c>
      <c r="C16351" t="s">
        <v>212</v>
      </c>
      <c r="D16351">
        <v>2021754</v>
      </c>
      <c r="E16351" t="s">
        <v>216</v>
      </c>
      <c r="F16351" t="s">
        <v>214</v>
      </c>
      <c r="G16351" t="s">
        <v>215</v>
      </c>
      <c r="H16351">
        <v>3</v>
      </c>
      <c r="I16351">
        <v>2016</v>
      </c>
      <c r="J16351">
        <v>1</v>
      </c>
      <c r="L16351">
        <v>23081129</v>
      </c>
      <c r="M16351">
        <v>3.2</v>
      </c>
      <c r="P16351" s="29">
        <f t="shared" si="609"/>
        <v>0.3666666666666667</v>
      </c>
    </row>
    <row r="16352" spans="1:16" hidden="1" x14ac:dyDescent="0.25">
      <c r="A16352">
        <v>198279021</v>
      </c>
      <c r="B16352">
        <v>803400</v>
      </c>
      <c r="C16352" t="s">
        <v>212</v>
      </c>
      <c r="D16352">
        <v>2005102</v>
      </c>
      <c r="E16352" t="s">
        <v>218</v>
      </c>
      <c r="F16352" t="s">
        <v>214</v>
      </c>
      <c r="G16352" t="s">
        <v>215</v>
      </c>
      <c r="H16352">
        <v>3</v>
      </c>
      <c r="I16352">
        <v>2016</v>
      </c>
      <c r="J16352">
        <v>1</v>
      </c>
      <c r="L16352">
        <v>23081385</v>
      </c>
      <c r="M16352" t="s">
        <v>221</v>
      </c>
      <c r="P16352" s="29" t="str">
        <f t="shared" si="609"/>
        <v>BAD</v>
      </c>
    </row>
    <row r="16353" spans="1:16" hidden="1" x14ac:dyDescent="0.25">
      <c r="A16353">
        <v>198279021</v>
      </c>
      <c r="B16353">
        <v>803400</v>
      </c>
      <c r="C16353" t="s">
        <v>212</v>
      </c>
      <c r="D16353">
        <v>2005099</v>
      </c>
      <c r="E16353" t="s">
        <v>217</v>
      </c>
      <c r="F16353" t="s">
        <v>214</v>
      </c>
      <c r="G16353" t="s">
        <v>215</v>
      </c>
      <c r="H16353">
        <v>2</v>
      </c>
      <c r="I16353">
        <v>2016</v>
      </c>
      <c r="J16353">
        <v>1</v>
      </c>
      <c r="L16353">
        <v>23081378</v>
      </c>
      <c r="M16353">
        <v>4.2</v>
      </c>
      <c r="P16353" s="29">
        <f t="shared" si="609"/>
        <v>0.53333333333333333</v>
      </c>
    </row>
    <row r="16354" spans="1:16" hidden="1" x14ac:dyDescent="0.25">
      <c r="A16354">
        <v>198279021</v>
      </c>
      <c r="B16354">
        <v>803400</v>
      </c>
      <c r="C16354" t="s">
        <v>212</v>
      </c>
      <c r="D16354">
        <v>2021600</v>
      </c>
      <c r="E16354" t="s">
        <v>219</v>
      </c>
      <c r="F16354" t="s">
        <v>214</v>
      </c>
      <c r="G16354" t="s">
        <v>215</v>
      </c>
      <c r="H16354">
        <v>2</v>
      </c>
      <c r="I16354">
        <v>2016</v>
      </c>
      <c r="J16354">
        <v>1</v>
      </c>
      <c r="L16354">
        <v>23081085</v>
      </c>
      <c r="M16354">
        <v>4.2</v>
      </c>
      <c r="P16354" s="29">
        <f t="shared" si="609"/>
        <v>0.53333333333333333</v>
      </c>
    </row>
    <row r="16355" spans="1:16" hidden="1" x14ac:dyDescent="0.25">
      <c r="A16355">
        <v>198279021</v>
      </c>
      <c r="B16355">
        <v>803400</v>
      </c>
      <c r="C16355" t="s">
        <v>212</v>
      </c>
      <c r="D16355">
        <v>2004098</v>
      </c>
      <c r="E16355" t="s">
        <v>213</v>
      </c>
      <c r="F16355" t="s">
        <v>214</v>
      </c>
      <c r="G16355" t="s">
        <v>215</v>
      </c>
      <c r="H16355">
        <v>2</v>
      </c>
      <c r="I16355">
        <v>2016</v>
      </c>
      <c r="J16355">
        <v>1</v>
      </c>
      <c r="L16355">
        <v>23078141</v>
      </c>
      <c r="M16355">
        <v>6</v>
      </c>
      <c r="P16355" s="29">
        <f t="shared" si="609"/>
        <v>0.83333333333333337</v>
      </c>
    </row>
    <row r="16356" spans="1:16" hidden="1" x14ac:dyDescent="0.25">
      <c r="A16356">
        <v>198279021</v>
      </c>
      <c r="B16356">
        <v>803400</v>
      </c>
      <c r="C16356" t="s">
        <v>212</v>
      </c>
      <c r="D16356">
        <v>2019274</v>
      </c>
      <c r="E16356" t="s">
        <v>247</v>
      </c>
      <c r="F16356" t="s">
        <v>214</v>
      </c>
      <c r="G16356" t="s">
        <v>215</v>
      </c>
      <c r="H16356">
        <v>2</v>
      </c>
      <c r="I16356">
        <v>2016</v>
      </c>
      <c r="J16356">
        <v>2</v>
      </c>
      <c r="M16356" t="s">
        <v>232</v>
      </c>
      <c r="N16356" t="s">
        <v>231</v>
      </c>
      <c r="P16356" s="29" t="str">
        <f t="shared" si="609"/>
        <v>CVL</v>
      </c>
    </row>
    <row r="16357" spans="1:16" hidden="1" x14ac:dyDescent="0.25">
      <c r="A16357">
        <v>198279021</v>
      </c>
      <c r="B16357">
        <v>803400</v>
      </c>
      <c r="C16357" t="s">
        <v>212</v>
      </c>
      <c r="D16357">
        <v>2019273</v>
      </c>
      <c r="E16357" t="s">
        <v>248</v>
      </c>
      <c r="F16357" t="s">
        <v>214</v>
      </c>
      <c r="G16357" t="s">
        <v>215</v>
      </c>
      <c r="H16357">
        <v>2</v>
      </c>
      <c r="I16357">
        <v>2016</v>
      </c>
      <c r="J16357">
        <v>2</v>
      </c>
      <c r="M16357" t="s">
        <v>232</v>
      </c>
      <c r="N16357" t="s">
        <v>231</v>
      </c>
      <c r="P16357" s="29" t="str">
        <f t="shared" si="609"/>
        <v>CVL</v>
      </c>
    </row>
    <row r="16358" spans="1:16" hidden="1" x14ac:dyDescent="0.25">
      <c r="A16358">
        <v>198279021</v>
      </c>
      <c r="B16358">
        <v>803400</v>
      </c>
      <c r="C16358" t="s">
        <v>212</v>
      </c>
      <c r="D16358">
        <v>2019272</v>
      </c>
      <c r="E16358" t="s">
        <v>249</v>
      </c>
      <c r="F16358" t="s">
        <v>214</v>
      </c>
      <c r="G16358" t="s">
        <v>215</v>
      </c>
      <c r="H16358">
        <v>2</v>
      </c>
      <c r="I16358">
        <v>2016</v>
      </c>
      <c r="J16358">
        <v>2</v>
      </c>
      <c r="M16358" t="s">
        <v>232</v>
      </c>
      <c r="N16358" t="s">
        <v>231</v>
      </c>
      <c r="P16358" s="29" t="str">
        <f t="shared" si="609"/>
        <v>CVL</v>
      </c>
    </row>
    <row r="16359" spans="1:16" hidden="1" x14ac:dyDescent="0.25">
      <c r="A16359">
        <v>198279021</v>
      </c>
      <c r="B16359">
        <v>803400</v>
      </c>
      <c r="C16359" t="s">
        <v>212</v>
      </c>
      <c r="D16359">
        <v>2019271</v>
      </c>
      <c r="E16359" t="s">
        <v>236</v>
      </c>
      <c r="F16359" t="s">
        <v>214</v>
      </c>
      <c r="G16359" t="s">
        <v>215</v>
      </c>
      <c r="H16359">
        <v>2</v>
      </c>
      <c r="I16359">
        <v>2016</v>
      </c>
      <c r="J16359">
        <v>2</v>
      </c>
      <c r="M16359" t="s">
        <v>232</v>
      </c>
      <c r="N16359" t="s">
        <v>231</v>
      </c>
      <c r="P16359" s="29" t="str">
        <f t="shared" si="609"/>
        <v>CVL</v>
      </c>
    </row>
    <row r="16360" spans="1:16" hidden="1" x14ac:dyDescent="0.25">
      <c r="A16360">
        <v>198279021</v>
      </c>
      <c r="B16360">
        <v>803400</v>
      </c>
      <c r="C16360" t="s">
        <v>212</v>
      </c>
      <c r="D16360">
        <v>2021754</v>
      </c>
      <c r="E16360" t="s">
        <v>216</v>
      </c>
      <c r="F16360" t="s">
        <v>214</v>
      </c>
      <c r="G16360" t="s">
        <v>215</v>
      </c>
      <c r="H16360">
        <v>3</v>
      </c>
      <c r="I16360">
        <v>2016</v>
      </c>
      <c r="J16360">
        <v>2</v>
      </c>
      <c r="L16360">
        <v>23086737</v>
      </c>
      <c r="M16360" t="s">
        <v>221</v>
      </c>
      <c r="P16360" s="29" t="str">
        <f t="shared" si="609"/>
        <v>BAD</v>
      </c>
    </row>
    <row r="16361" spans="1:16" hidden="1" x14ac:dyDescent="0.25">
      <c r="A16361">
        <v>198279021</v>
      </c>
      <c r="B16361">
        <v>803400</v>
      </c>
      <c r="C16361" t="s">
        <v>212</v>
      </c>
      <c r="D16361">
        <v>2005102</v>
      </c>
      <c r="E16361" t="s">
        <v>218</v>
      </c>
      <c r="F16361" t="s">
        <v>214</v>
      </c>
      <c r="G16361" t="s">
        <v>215</v>
      </c>
      <c r="H16361">
        <v>3</v>
      </c>
      <c r="I16361">
        <v>2016</v>
      </c>
      <c r="J16361">
        <v>2</v>
      </c>
      <c r="L16361">
        <v>23086740</v>
      </c>
      <c r="M16361" t="s">
        <v>221</v>
      </c>
      <c r="P16361" s="29" t="str">
        <f t="shared" si="609"/>
        <v>BAD</v>
      </c>
    </row>
    <row r="16362" spans="1:16" hidden="1" x14ac:dyDescent="0.25">
      <c r="A16362">
        <v>198279021</v>
      </c>
      <c r="B16362">
        <v>803400</v>
      </c>
      <c r="C16362" t="s">
        <v>212</v>
      </c>
      <c r="D16362">
        <v>2005117</v>
      </c>
      <c r="E16362" t="s">
        <v>220</v>
      </c>
      <c r="F16362" t="s">
        <v>214</v>
      </c>
      <c r="G16362" t="s">
        <v>215</v>
      </c>
      <c r="H16362">
        <v>2</v>
      </c>
      <c r="I16362">
        <v>2016</v>
      </c>
      <c r="J16362">
        <v>2</v>
      </c>
      <c r="L16362">
        <v>23084480</v>
      </c>
      <c r="M16362">
        <v>4.9000000000000004</v>
      </c>
      <c r="P16362" s="29">
        <f t="shared" si="609"/>
        <v>0.65</v>
      </c>
    </row>
    <row r="16363" spans="1:16" hidden="1" x14ac:dyDescent="0.25">
      <c r="A16363">
        <v>198279021</v>
      </c>
      <c r="B16363">
        <v>803400</v>
      </c>
      <c r="C16363" t="s">
        <v>212</v>
      </c>
      <c r="D16363">
        <v>2005118</v>
      </c>
      <c r="E16363" t="s">
        <v>223</v>
      </c>
      <c r="F16363" t="s">
        <v>214</v>
      </c>
      <c r="G16363" t="s">
        <v>215</v>
      </c>
      <c r="H16363">
        <v>3</v>
      </c>
      <c r="I16363">
        <v>2016</v>
      </c>
      <c r="J16363">
        <v>2</v>
      </c>
      <c r="L16363">
        <v>23086744</v>
      </c>
      <c r="M16363" t="s">
        <v>221</v>
      </c>
      <c r="P16363" s="29" t="str">
        <f t="shared" si="609"/>
        <v>BAD</v>
      </c>
    </row>
    <row r="16364" spans="1:16" hidden="1" x14ac:dyDescent="0.25">
      <c r="A16364">
        <v>198279021</v>
      </c>
      <c r="B16364">
        <v>803400</v>
      </c>
      <c r="C16364" t="s">
        <v>212</v>
      </c>
      <c r="D16364">
        <v>2021602</v>
      </c>
      <c r="E16364" t="s">
        <v>242</v>
      </c>
      <c r="F16364" t="s">
        <v>214</v>
      </c>
      <c r="G16364" t="s">
        <v>215</v>
      </c>
      <c r="H16364">
        <v>3</v>
      </c>
      <c r="I16364">
        <v>2016</v>
      </c>
      <c r="J16364">
        <v>2</v>
      </c>
      <c r="L16364">
        <v>23086748</v>
      </c>
      <c r="M16364">
        <v>1.4</v>
      </c>
      <c r="P16364" s="29">
        <f t="shared" si="609"/>
        <v>6.6666666666666652E-2</v>
      </c>
    </row>
    <row r="16365" spans="1:16" hidden="1" x14ac:dyDescent="0.25">
      <c r="A16365">
        <v>198279021</v>
      </c>
      <c r="B16365">
        <v>803400</v>
      </c>
      <c r="C16365" t="s">
        <v>212</v>
      </c>
      <c r="D16365">
        <v>2021580</v>
      </c>
      <c r="E16365" t="s">
        <v>241</v>
      </c>
      <c r="F16365" t="s">
        <v>214</v>
      </c>
      <c r="G16365" t="s">
        <v>215</v>
      </c>
      <c r="H16365">
        <v>3</v>
      </c>
      <c r="I16365">
        <v>2016</v>
      </c>
      <c r="J16365">
        <v>2</v>
      </c>
      <c r="L16365">
        <v>23086828</v>
      </c>
      <c r="M16365">
        <v>2.2000000000000002</v>
      </c>
      <c r="P16365" s="29">
        <f t="shared" si="609"/>
        <v>0.20000000000000004</v>
      </c>
    </row>
    <row r="16366" spans="1:16" hidden="1" x14ac:dyDescent="0.25">
      <c r="A16366">
        <v>198279021</v>
      </c>
      <c r="B16366">
        <v>803400</v>
      </c>
      <c r="C16366" t="s">
        <v>212</v>
      </c>
      <c r="D16366">
        <v>2004112</v>
      </c>
      <c r="E16366" t="s">
        <v>244</v>
      </c>
      <c r="F16366" t="s">
        <v>214</v>
      </c>
      <c r="G16366" t="s">
        <v>215</v>
      </c>
      <c r="H16366">
        <v>3</v>
      </c>
      <c r="I16366">
        <v>2016</v>
      </c>
      <c r="J16366">
        <v>2</v>
      </c>
      <c r="L16366">
        <v>23085447</v>
      </c>
      <c r="M16366" t="s">
        <v>221</v>
      </c>
      <c r="P16366" s="29" t="str">
        <f t="shared" si="609"/>
        <v>BAD</v>
      </c>
    </row>
    <row r="16367" spans="1:16" hidden="1" x14ac:dyDescent="0.25">
      <c r="A16367">
        <v>198279021</v>
      </c>
      <c r="B16367">
        <v>803400</v>
      </c>
      <c r="C16367" t="s">
        <v>212</v>
      </c>
      <c r="D16367">
        <v>2021602</v>
      </c>
      <c r="E16367" t="s">
        <v>242</v>
      </c>
      <c r="F16367" t="s">
        <v>214</v>
      </c>
      <c r="G16367" t="s">
        <v>215</v>
      </c>
      <c r="H16367">
        <v>3</v>
      </c>
      <c r="I16367">
        <v>2017</v>
      </c>
      <c r="J16367">
        <v>1</v>
      </c>
      <c r="L16367">
        <v>23095499</v>
      </c>
      <c r="M16367">
        <v>1.2</v>
      </c>
      <c r="P16367" s="29">
        <f t="shared" si="609"/>
        <v>3.3333333333333326E-2</v>
      </c>
    </row>
    <row r="16368" spans="1:16" hidden="1" x14ac:dyDescent="0.25">
      <c r="A16368">
        <v>198279021</v>
      </c>
      <c r="B16368">
        <v>803400</v>
      </c>
      <c r="C16368" t="s">
        <v>212</v>
      </c>
      <c r="D16368">
        <v>2004112</v>
      </c>
      <c r="E16368" t="s">
        <v>244</v>
      </c>
      <c r="F16368" t="s">
        <v>214</v>
      </c>
      <c r="G16368" t="s">
        <v>215</v>
      </c>
      <c r="H16368">
        <v>3</v>
      </c>
      <c r="I16368">
        <v>2017</v>
      </c>
      <c r="J16368">
        <v>1</v>
      </c>
      <c r="L16368">
        <v>23092347</v>
      </c>
      <c r="M16368" t="s">
        <v>221</v>
      </c>
      <c r="P16368" s="29" t="str">
        <f t="shared" si="609"/>
        <v>BAD</v>
      </c>
    </row>
    <row r="16369" spans="1:16" hidden="1" x14ac:dyDescent="0.25">
      <c r="A16369">
        <v>198279021</v>
      </c>
      <c r="B16369">
        <v>803400</v>
      </c>
      <c r="C16369" t="s">
        <v>212</v>
      </c>
      <c r="D16369">
        <v>2021580</v>
      </c>
      <c r="E16369" t="s">
        <v>241</v>
      </c>
      <c r="F16369" t="s">
        <v>214</v>
      </c>
      <c r="G16369" t="s">
        <v>215</v>
      </c>
      <c r="H16369">
        <v>3</v>
      </c>
      <c r="I16369">
        <v>2017</v>
      </c>
      <c r="J16369">
        <v>1</v>
      </c>
      <c r="L16369">
        <v>23093919</v>
      </c>
      <c r="M16369" t="s">
        <v>221</v>
      </c>
      <c r="P16369" s="29" t="str">
        <f t="shared" si="609"/>
        <v>BAD</v>
      </c>
    </row>
    <row r="16370" spans="1:16" hidden="1" x14ac:dyDescent="0.25">
      <c r="A16370">
        <v>198279021</v>
      </c>
      <c r="B16370">
        <v>803400</v>
      </c>
      <c r="C16370" t="s">
        <v>212</v>
      </c>
      <c r="D16370">
        <v>2021754</v>
      </c>
      <c r="E16370" t="s">
        <v>216</v>
      </c>
      <c r="F16370" t="s">
        <v>214</v>
      </c>
      <c r="G16370" t="s">
        <v>215</v>
      </c>
      <c r="H16370">
        <v>3</v>
      </c>
      <c r="I16370">
        <v>2017</v>
      </c>
      <c r="J16370">
        <v>1</v>
      </c>
      <c r="L16370">
        <v>23092905</v>
      </c>
      <c r="M16370">
        <v>3.4</v>
      </c>
      <c r="P16370" s="29">
        <f t="shared" si="609"/>
        <v>0.39999999999999997</v>
      </c>
    </row>
    <row r="16371" spans="1:16" hidden="1" x14ac:dyDescent="0.25">
      <c r="A16371">
        <v>198279021</v>
      </c>
      <c r="B16371">
        <v>803400</v>
      </c>
      <c r="C16371" t="s">
        <v>212</v>
      </c>
      <c r="D16371">
        <v>2005118</v>
      </c>
      <c r="E16371" t="s">
        <v>223</v>
      </c>
      <c r="F16371" t="s">
        <v>214</v>
      </c>
      <c r="G16371" t="s">
        <v>215</v>
      </c>
      <c r="H16371">
        <v>3</v>
      </c>
      <c r="I16371">
        <v>2017</v>
      </c>
      <c r="J16371">
        <v>1</v>
      </c>
      <c r="L16371">
        <v>23094576</v>
      </c>
      <c r="M16371">
        <v>2.9</v>
      </c>
      <c r="P16371" s="29">
        <f t="shared" si="609"/>
        <v>0.31666666666666665</v>
      </c>
    </row>
    <row r="16372" spans="1:16" hidden="1" x14ac:dyDescent="0.25">
      <c r="A16372">
        <v>198279021</v>
      </c>
      <c r="B16372">
        <v>803400</v>
      </c>
      <c r="C16372" t="s">
        <v>212</v>
      </c>
      <c r="D16372">
        <v>2005102</v>
      </c>
      <c r="E16372" t="s">
        <v>218</v>
      </c>
      <c r="F16372" t="s">
        <v>214</v>
      </c>
      <c r="G16372" t="s">
        <v>215</v>
      </c>
      <c r="H16372">
        <v>3</v>
      </c>
      <c r="I16372">
        <v>2017</v>
      </c>
      <c r="J16372">
        <v>1</v>
      </c>
      <c r="L16372">
        <v>23092915</v>
      </c>
      <c r="M16372">
        <v>2.8</v>
      </c>
      <c r="P16372" s="29">
        <f t="shared" si="609"/>
        <v>0.3</v>
      </c>
    </row>
    <row r="16373" spans="1:16" hidden="1" x14ac:dyDescent="0.25">
      <c r="A16373">
        <v>198279021</v>
      </c>
      <c r="B16373">
        <v>803400</v>
      </c>
      <c r="C16373" t="s">
        <v>212</v>
      </c>
      <c r="D16373">
        <v>2005131</v>
      </c>
      <c r="E16373" t="s">
        <v>228</v>
      </c>
      <c r="F16373" t="s">
        <v>214</v>
      </c>
      <c r="G16373" t="s">
        <v>215</v>
      </c>
      <c r="H16373">
        <v>3</v>
      </c>
      <c r="I16373">
        <v>2017</v>
      </c>
      <c r="J16373">
        <v>1</v>
      </c>
      <c r="L16373">
        <v>23093315</v>
      </c>
      <c r="M16373">
        <v>2.7</v>
      </c>
      <c r="P16373" s="29">
        <f t="shared" si="609"/>
        <v>0.28333333333333338</v>
      </c>
    </row>
    <row r="16374" spans="1:16" hidden="1" x14ac:dyDescent="0.25">
      <c r="A16374">
        <v>198300802</v>
      </c>
      <c r="B16374">
        <v>803401</v>
      </c>
      <c r="C16374" t="s">
        <v>318</v>
      </c>
      <c r="D16374">
        <v>2005118</v>
      </c>
      <c r="E16374" t="s">
        <v>223</v>
      </c>
      <c r="F16374" t="s">
        <v>214</v>
      </c>
      <c r="G16374" t="s">
        <v>215</v>
      </c>
      <c r="H16374">
        <v>3</v>
      </c>
      <c r="I16374">
        <v>2016</v>
      </c>
      <c r="J16374">
        <v>1</v>
      </c>
      <c r="L16374">
        <v>23081293</v>
      </c>
      <c r="M16374">
        <v>3.2</v>
      </c>
      <c r="P16374" s="29">
        <f t="shared" si="609"/>
        <v>0.3666666666666667</v>
      </c>
    </row>
    <row r="16375" spans="1:16" hidden="1" x14ac:dyDescent="0.25">
      <c r="A16375">
        <v>198300802</v>
      </c>
      <c r="B16375">
        <v>803401</v>
      </c>
      <c r="C16375" t="s">
        <v>318</v>
      </c>
      <c r="D16375">
        <v>2021754</v>
      </c>
      <c r="E16375" t="s">
        <v>216</v>
      </c>
      <c r="F16375" t="s">
        <v>214</v>
      </c>
      <c r="G16375" t="s">
        <v>215</v>
      </c>
      <c r="H16375">
        <v>3</v>
      </c>
      <c r="I16375">
        <v>2016</v>
      </c>
      <c r="J16375">
        <v>1</v>
      </c>
      <c r="L16375">
        <v>23081094</v>
      </c>
      <c r="M16375">
        <v>3.7</v>
      </c>
      <c r="P16375" s="29">
        <f t="shared" si="609"/>
        <v>0.45</v>
      </c>
    </row>
    <row r="16376" spans="1:16" hidden="1" x14ac:dyDescent="0.25">
      <c r="A16376">
        <v>198300802</v>
      </c>
      <c r="B16376">
        <v>803401</v>
      </c>
      <c r="C16376" t="s">
        <v>318</v>
      </c>
      <c r="D16376">
        <v>2005102</v>
      </c>
      <c r="E16376" t="s">
        <v>218</v>
      </c>
      <c r="F16376" t="s">
        <v>214</v>
      </c>
      <c r="G16376" t="s">
        <v>215</v>
      </c>
      <c r="H16376">
        <v>3</v>
      </c>
      <c r="I16376">
        <v>2016</v>
      </c>
      <c r="J16376">
        <v>1</v>
      </c>
      <c r="L16376">
        <v>23081382</v>
      </c>
      <c r="M16376">
        <v>3.7</v>
      </c>
      <c r="P16376" s="29">
        <f t="shared" si="609"/>
        <v>0.45</v>
      </c>
    </row>
    <row r="16377" spans="1:16" hidden="1" x14ac:dyDescent="0.25">
      <c r="A16377">
        <v>198300802</v>
      </c>
      <c r="B16377">
        <v>803401</v>
      </c>
      <c r="C16377" t="s">
        <v>318</v>
      </c>
      <c r="D16377">
        <v>2005099</v>
      </c>
      <c r="E16377" t="s">
        <v>217</v>
      </c>
      <c r="F16377" t="s">
        <v>214</v>
      </c>
      <c r="G16377" t="s">
        <v>215</v>
      </c>
      <c r="H16377">
        <v>2</v>
      </c>
      <c r="I16377">
        <v>2016</v>
      </c>
      <c r="J16377">
        <v>1</v>
      </c>
      <c r="L16377">
        <v>23081375</v>
      </c>
      <c r="M16377">
        <v>4</v>
      </c>
      <c r="P16377" s="29">
        <f t="shared" si="609"/>
        <v>0.5</v>
      </c>
    </row>
    <row r="16378" spans="1:16" hidden="1" x14ac:dyDescent="0.25">
      <c r="A16378">
        <v>198300802</v>
      </c>
      <c r="B16378">
        <v>803401</v>
      </c>
      <c r="C16378" t="s">
        <v>318</v>
      </c>
      <c r="D16378">
        <v>2021600</v>
      </c>
      <c r="E16378" t="s">
        <v>219</v>
      </c>
      <c r="F16378" t="s">
        <v>214</v>
      </c>
      <c r="G16378" t="s">
        <v>215</v>
      </c>
      <c r="H16378">
        <v>2</v>
      </c>
      <c r="I16378">
        <v>2016</v>
      </c>
      <c r="J16378">
        <v>1</v>
      </c>
      <c r="L16378">
        <v>23081079</v>
      </c>
      <c r="M16378">
        <v>4.0999999999999996</v>
      </c>
      <c r="P16378" s="29">
        <f t="shared" si="609"/>
        <v>0.51666666666666661</v>
      </c>
    </row>
    <row r="16379" spans="1:16" hidden="1" x14ac:dyDescent="0.25">
      <c r="A16379">
        <v>198300802</v>
      </c>
      <c r="B16379">
        <v>803401</v>
      </c>
      <c r="C16379" t="s">
        <v>318</v>
      </c>
      <c r="D16379">
        <v>2004098</v>
      </c>
      <c r="E16379" t="s">
        <v>213</v>
      </c>
      <c r="F16379" t="s">
        <v>214</v>
      </c>
      <c r="G16379" t="s">
        <v>215</v>
      </c>
      <c r="H16379">
        <v>2</v>
      </c>
      <c r="I16379">
        <v>2016</v>
      </c>
      <c r="J16379">
        <v>1</v>
      </c>
      <c r="L16379">
        <v>23081502</v>
      </c>
      <c r="M16379">
        <v>5.5</v>
      </c>
      <c r="P16379" s="29">
        <f t="shared" si="609"/>
        <v>0.75</v>
      </c>
    </row>
    <row r="16380" spans="1:16" hidden="1" x14ac:dyDescent="0.25">
      <c r="A16380">
        <v>198300802</v>
      </c>
      <c r="B16380">
        <v>803401</v>
      </c>
      <c r="C16380" t="s">
        <v>318</v>
      </c>
      <c r="D16380">
        <v>2021754</v>
      </c>
      <c r="E16380" t="s">
        <v>216</v>
      </c>
      <c r="F16380" t="s">
        <v>214</v>
      </c>
      <c r="G16380" t="s">
        <v>215</v>
      </c>
      <c r="H16380">
        <v>3</v>
      </c>
      <c r="I16380">
        <v>2016</v>
      </c>
      <c r="J16380">
        <v>2</v>
      </c>
      <c r="L16380">
        <v>23086735</v>
      </c>
      <c r="M16380">
        <v>3.5</v>
      </c>
      <c r="P16380" s="29">
        <f t="shared" si="609"/>
        <v>0.41666666666666669</v>
      </c>
    </row>
    <row r="16381" spans="1:16" hidden="1" x14ac:dyDescent="0.25">
      <c r="A16381">
        <v>198300802</v>
      </c>
      <c r="B16381">
        <v>803401</v>
      </c>
      <c r="C16381" t="s">
        <v>318</v>
      </c>
      <c r="D16381">
        <v>2021580</v>
      </c>
      <c r="E16381" t="s">
        <v>241</v>
      </c>
      <c r="F16381" t="s">
        <v>214</v>
      </c>
      <c r="G16381" t="s">
        <v>215</v>
      </c>
      <c r="H16381">
        <v>4</v>
      </c>
      <c r="I16381">
        <v>2016</v>
      </c>
      <c r="J16381">
        <v>2</v>
      </c>
      <c r="L16381">
        <v>23086825</v>
      </c>
      <c r="P16381" s="29" t="str">
        <f t="shared" si="609"/>
        <v>DRP</v>
      </c>
    </row>
    <row r="16382" spans="1:16" hidden="1" x14ac:dyDescent="0.25">
      <c r="A16382">
        <v>198300802</v>
      </c>
      <c r="B16382">
        <v>803401</v>
      </c>
      <c r="C16382" t="s">
        <v>318</v>
      </c>
      <c r="D16382">
        <v>2004116</v>
      </c>
      <c r="E16382" t="s">
        <v>229</v>
      </c>
      <c r="F16382" t="s">
        <v>214</v>
      </c>
      <c r="G16382" t="s">
        <v>215</v>
      </c>
      <c r="H16382">
        <v>4</v>
      </c>
      <c r="I16382">
        <v>2016</v>
      </c>
      <c r="J16382">
        <v>2</v>
      </c>
      <c r="L16382">
        <v>23085554</v>
      </c>
      <c r="P16382" s="29" t="str">
        <f t="shared" si="609"/>
        <v>DRP</v>
      </c>
    </row>
    <row r="16383" spans="1:16" hidden="1" x14ac:dyDescent="0.25">
      <c r="A16383">
        <v>198300802</v>
      </c>
      <c r="B16383">
        <v>803401</v>
      </c>
      <c r="C16383" t="s">
        <v>318</v>
      </c>
      <c r="D16383">
        <v>2005102</v>
      </c>
      <c r="E16383" t="s">
        <v>218</v>
      </c>
      <c r="F16383" t="s">
        <v>214</v>
      </c>
      <c r="G16383" t="s">
        <v>215</v>
      </c>
      <c r="H16383">
        <v>3</v>
      </c>
      <c r="I16383">
        <v>2016</v>
      </c>
      <c r="J16383">
        <v>2</v>
      </c>
      <c r="L16383">
        <v>23086740</v>
      </c>
      <c r="M16383">
        <v>3.1</v>
      </c>
      <c r="P16383" s="29">
        <f t="shared" si="609"/>
        <v>0.35000000000000003</v>
      </c>
    </row>
    <row r="16384" spans="1:16" hidden="1" x14ac:dyDescent="0.25">
      <c r="A16384">
        <v>198300802</v>
      </c>
      <c r="B16384">
        <v>803401</v>
      </c>
      <c r="C16384" t="s">
        <v>318</v>
      </c>
      <c r="D16384">
        <v>2005118</v>
      </c>
      <c r="E16384" t="s">
        <v>223</v>
      </c>
      <c r="F16384" t="s">
        <v>214</v>
      </c>
      <c r="G16384" t="s">
        <v>215</v>
      </c>
      <c r="H16384">
        <v>2</v>
      </c>
      <c r="I16384">
        <v>2016</v>
      </c>
      <c r="J16384">
        <v>2</v>
      </c>
      <c r="L16384">
        <v>23086744</v>
      </c>
      <c r="M16384">
        <v>4.2</v>
      </c>
      <c r="P16384" s="29">
        <f t="shared" si="609"/>
        <v>0.53333333333333333</v>
      </c>
    </row>
    <row r="16385" spans="1:16" hidden="1" x14ac:dyDescent="0.25">
      <c r="A16385">
        <v>198300802</v>
      </c>
      <c r="B16385">
        <v>803401</v>
      </c>
      <c r="C16385" t="s">
        <v>318</v>
      </c>
      <c r="D16385">
        <v>2005117</v>
      </c>
      <c r="E16385" t="s">
        <v>220</v>
      </c>
      <c r="F16385" t="s">
        <v>214</v>
      </c>
      <c r="G16385" t="s">
        <v>215</v>
      </c>
      <c r="H16385">
        <v>3</v>
      </c>
      <c r="I16385">
        <v>2016</v>
      </c>
      <c r="J16385">
        <v>2</v>
      </c>
      <c r="L16385">
        <v>23084480</v>
      </c>
      <c r="M16385" t="s">
        <v>221</v>
      </c>
      <c r="P16385" s="29" t="str">
        <f t="shared" si="609"/>
        <v>BAD</v>
      </c>
    </row>
    <row r="16386" spans="1:16" hidden="1" x14ac:dyDescent="0.25">
      <c r="A16386">
        <v>198300802</v>
      </c>
      <c r="B16386">
        <v>803401</v>
      </c>
      <c r="C16386" t="s">
        <v>318</v>
      </c>
      <c r="D16386">
        <v>2021602</v>
      </c>
      <c r="E16386" t="s">
        <v>242</v>
      </c>
      <c r="F16386" t="s">
        <v>214</v>
      </c>
      <c r="G16386" t="s">
        <v>215</v>
      </c>
      <c r="H16386">
        <v>3</v>
      </c>
      <c r="I16386">
        <v>2016</v>
      </c>
      <c r="J16386">
        <v>2</v>
      </c>
      <c r="L16386">
        <v>23086746</v>
      </c>
      <c r="M16386">
        <v>1.4</v>
      </c>
      <c r="P16386" s="29">
        <f t="shared" si="609"/>
        <v>6.6666666666666652E-2</v>
      </c>
    </row>
    <row r="16387" spans="1:16" hidden="1" x14ac:dyDescent="0.25">
      <c r="A16387">
        <v>198300802</v>
      </c>
      <c r="B16387">
        <v>803401</v>
      </c>
      <c r="C16387" t="s">
        <v>318</v>
      </c>
      <c r="D16387">
        <v>2021580</v>
      </c>
      <c r="E16387" t="s">
        <v>241</v>
      </c>
      <c r="F16387" t="s">
        <v>214</v>
      </c>
      <c r="G16387" t="s">
        <v>215</v>
      </c>
      <c r="H16387">
        <v>3</v>
      </c>
      <c r="I16387">
        <v>2016</v>
      </c>
      <c r="J16387">
        <v>2</v>
      </c>
      <c r="L16387">
        <v>23086828</v>
      </c>
      <c r="M16387" t="s">
        <v>221</v>
      </c>
      <c r="P16387" s="29" t="str">
        <f t="shared" si="609"/>
        <v>BAD</v>
      </c>
    </row>
    <row r="16388" spans="1:16" hidden="1" x14ac:dyDescent="0.25">
      <c r="A16388">
        <v>198300802</v>
      </c>
      <c r="B16388">
        <v>803401</v>
      </c>
      <c r="C16388" t="s">
        <v>318</v>
      </c>
      <c r="D16388">
        <v>2004112</v>
      </c>
      <c r="E16388" t="s">
        <v>244</v>
      </c>
      <c r="F16388" t="s">
        <v>214</v>
      </c>
      <c r="G16388" t="s">
        <v>215</v>
      </c>
      <c r="H16388">
        <v>2</v>
      </c>
      <c r="I16388">
        <v>2016</v>
      </c>
      <c r="J16388">
        <v>2</v>
      </c>
      <c r="L16388">
        <v>23085514</v>
      </c>
      <c r="M16388">
        <v>5.9</v>
      </c>
      <c r="P16388" s="29">
        <f t="shared" si="609"/>
        <v>0.81666666666666676</v>
      </c>
    </row>
    <row r="16389" spans="1:16" hidden="1" x14ac:dyDescent="0.25">
      <c r="A16389">
        <v>198300802</v>
      </c>
      <c r="B16389">
        <v>803401</v>
      </c>
      <c r="C16389" t="s">
        <v>318</v>
      </c>
      <c r="D16389">
        <v>2005117</v>
      </c>
      <c r="E16389" t="s">
        <v>220</v>
      </c>
      <c r="F16389" t="s">
        <v>214</v>
      </c>
      <c r="G16389" t="s">
        <v>215</v>
      </c>
      <c r="H16389">
        <v>2</v>
      </c>
      <c r="I16389">
        <v>2017</v>
      </c>
      <c r="J16389">
        <v>1</v>
      </c>
      <c r="L16389">
        <v>23091395</v>
      </c>
      <c r="M16389">
        <v>5.8</v>
      </c>
      <c r="P16389" s="29">
        <f t="shared" si="609"/>
        <v>0.79999999999999993</v>
      </c>
    </row>
    <row r="16390" spans="1:16" hidden="1" x14ac:dyDescent="0.25">
      <c r="A16390">
        <v>198300802</v>
      </c>
      <c r="B16390">
        <v>803401</v>
      </c>
      <c r="C16390" t="s">
        <v>318</v>
      </c>
      <c r="D16390">
        <v>2005102</v>
      </c>
      <c r="E16390" t="s">
        <v>218</v>
      </c>
      <c r="F16390" t="s">
        <v>214</v>
      </c>
      <c r="G16390" t="s">
        <v>215</v>
      </c>
      <c r="H16390">
        <v>2</v>
      </c>
      <c r="I16390">
        <v>2017</v>
      </c>
      <c r="J16390">
        <v>1</v>
      </c>
      <c r="L16390">
        <v>23092915</v>
      </c>
      <c r="M16390">
        <v>4.4000000000000004</v>
      </c>
      <c r="P16390" s="29">
        <f t="shared" si="609"/>
        <v>0.56666666666666676</v>
      </c>
    </row>
    <row r="16391" spans="1:16" hidden="1" x14ac:dyDescent="0.25">
      <c r="A16391">
        <v>198300802</v>
      </c>
      <c r="B16391">
        <v>803401</v>
      </c>
      <c r="C16391" t="s">
        <v>318</v>
      </c>
      <c r="D16391">
        <v>2021580</v>
      </c>
      <c r="E16391" t="s">
        <v>241</v>
      </c>
      <c r="F16391" t="s">
        <v>214</v>
      </c>
      <c r="G16391" t="s">
        <v>215</v>
      </c>
      <c r="H16391">
        <v>2</v>
      </c>
      <c r="I16391">
        <v>2017</v>
      </c>
      <c r="J16391">
        <v>1</v>
      </c>
      <c r="L16391">
        <v>23093919</v>
      </c>
      <c r="M16391">
        <v>4</v>
      </c>
      <c r="P16391" s="29">
        <f t="shared" si="609"/>
        <v>0.5</v>
      </c>
    </row>
    <row r="16392" spans="1:16" hidden="1" x14ac:dyDescent="0.25">
      <c r="A16392">
        <v>198300802</v>
      </c>
      <c r="B16392">
        <v>803401</v>
      </c>
      <c r="C16392" t="s">
        <v>318</v>
      </c>
      <c r="D16392">
        <v>2021602</v>
      </c>
      <c r="E16392" t="s">
        <v>242</v>
      </c>
      <c r="F16392" t="s">
        <v>214</v>
      </c>
      <c r="G16392" t="s">
        <v>215</v>
      </c>
      <c r="H16392">
        <v>3</v>
      </c>
      <c r="I16392">
        <v>2017</v>
      </c>
      <c r="J16392">
        <v>1</v>
      </c>
      <c r="L16392">
        <v>23095499</v>
      </c>
      <c r="M16392">
        <v>3.5</v>
      </c>
      <c r="P16392" s="29">
        <f t="shared" si="609"/>
        <v>0.41666666666666669</v>
      </c>
    </row>
    <row r="16393" spans="1:16" hidden="1" x14ac:dyDescent="0.25">
      <c r="A16393">
        <v>198300802</v>
      </c>
      <c r="B16393">
        <v>803401</v>
      </c>
      <c r="C16393" t="s">
        <v>318</v>
      </c>
      <c r="D16393">
        <v>2021754</v>
      </c>
      <c r="E16393" t="s">
        <v>216</v>
      </c>
      <c r="F16393" t="s">
        <v>214</v>
      </c>
      <c r="G16393" t="s">
        <v>215</v>
      </c>
      <c r="H16393">
        <v>2</v>
      </c>
      <c r="I16393">
        <v>2017</v>
      </c>
      <c r="J16393">
        <v>1</v>
      </c>
      <c r="L16393">
        <v>23092907</v>
      </c>
      <c r="M16393">
        <v>5.4</v>
      </c>
      <c r="P16393" s="29">
        <f t="shared" si="609"/>
        <v>0.73333333333333339</v>
      </c>
    </row>
    <row r="16394" spans="1:16" hidden="1" x14ac:dyDescent="0.25">
      <c r="A16394">
        <v>198300802</v>
      </c>
      <c r="B16394">
        <v>803401</v>
      </c>
      <c r="C16394" t="s">
        <v>318</v>
      </c>
      <c r="D16394">
        <v>2005131</v>
      </c>
      <c r="E16394" t="s">
        <v>228</v>
      </c>
      <c r="F16394" t="s">
        <v>214</v>
      </c>
      <c r="G16394" t="s">
        <v>215</v>
      </c>
      <c r="H16394">
        <v>4</v>
      </c>
      <c r="I16394">
        <v>2017</v>
      </c>
      <c r="J16394">
        <v>1</v>
      </c>
      <c r="L16394">
        <v>23093316</v>
      </c>
      <c r="P16394" s="29" t="str">
        <f t="shared" ref="P16394:P16457" si="610">IF(AND(ISNUMBER(M16394),H16394&lt;&gt;4),(M16394-1)/6,IF(H16394=4,"DRP",IF(AND(H16394=3,M16394="NA"),"BAD",IF(AND(H16394=2),"CVL",IF(AND(H16394=1,ISBLANK(M16394)),"NULL","UNK")))))</f>
        <v>DRP</v>
      </c>
    </row>
    <row r="16395" spans="1:16" hidden="1" x14ac:dyDescent="0.25">
      <c r="A16395">
        <v>198300802</v>
      </c>
      <c r="B16395">
        <v>803401</v>
      </c>
      <c r="C16395" t="s">
        <v>318</v>
      </c>
      <c r="D16395">
        <v>2021602</v>
      </c>
      <c r="E16395" t="s">
        <v>242</v>
      </c>
      <c r="F16395" t="s">
        <v>214</v>
      </c>
      <c r="G16395" t="s">
        <v>215</v>
      </c>
      <c r="H16395">
        <v>2</v>
      </c>
      <c r="I16395">
        <v>2017</v>
      </c>
      <c r="J16395">
        <v>2</v>
      </c>
      <c r="L16395">
        <v>23101095</v>
      </c>
      <c r="M16395">
        <v>4</v>
      </c>
      <c r="P16395" s="29">
        <f t="shared" si="610"/>
        <v>0.5</v>
      </c>
    </row>
    <row r="16396" spans="1:16" hidden="1" x14ac:dyDescent="0.25">
      <c r="A16396">
        <v>198300802</v>
      </c>
      <c r="B16396">
        <v>803401</v>
      </c>
      <c r="C16396" t="s">
        <v>318</v>
      </c>
      <c r="D16396">
        <v>2021763</v>
      </c>
      <c r="E16396" t="s">
        <v>298</v>
      </c>
      <c r="F16396" t="s">
        <v>214</v>
      </c>
      <c r="G16396" t="s">
        <v>215</v>
      </c>
      <c r="H16396">
        <v>2</v>
      </c>
      <c r="I16396">
        <v>2017</v>
      </c>
      <c r="J16396">
        <v>2</v>
      </c>
      <c r="L16396">
        <v>23097794</v>
      </c>
      <c r="M16396">
        <v>4</v>
      </c>
      <c r="P16396" s="29">
        <f t="shared" si="610"/>
        <v>0.5</v>
      </c>
    </row>
    <row r="16397" spans="1:16" hidden="1" x14ac:dyDescent="0.25">
      <c r="A16397">
        <v>198300802</v>
      </c>
      <c r="B16397">
        <v>803401</v>
      </c>
      <c r="C16397" t="s">
        <v>318</v>
      </c>
      <c r="D16397">
        <v>2021756</v>
      </c>
      <c r="E16397" t="s">
        <v>253</v>
      </c>
      <c r="F16397" t="s">
        <v>214</v>
      </c>
      <c r="G16397" t="s">
        <v>215</v>
      </c>
      <c r="H16397">
        <v>2</v>
      </c>
      <c r="I16397">
        <v>2017</v>
      </c>
      <c r="J16397">
        <v>2</v>
      </c>
      <c r="L16397">
        <v>23101177</v>
      </c>
      <c r="M16397">
        <v>4.2</v>
      </c>
      <c r="P16397" s="29">
        <f t="shared" si="610"/>
        <v>0.53333333333333333</v>
      </c>
    </row>
    <row r="16398" spans="1:16" hidden="1" x14ac:dyDescent="0.25">
      <c r="A16398">
        <v>198300802</v>
      </c>
      <c r="B16398">
        <v>803401</v>
      </c>
      <c r="C16398" t="s">
        <v>318</v>
      </c>
      <c r="D16398">
        <v>2005120</v>
      </c>
      <c r="E16398" t="s">
        <v>293</v>
      </c>
      <c r="F16398" t="s">
        <v>214</v>
      </c>
      <c r="G16398" t="s">
        <v>215</v>
      </c>
      <c r="H16398">
        <v>2</v>
      </c>
      <c r="I16398">
        <v>2017</v>
      </c>
      <c r="J16398">
        <v>2</v>
      </c>
      <c r="L16398">
        <v>23097530</v>
      </c>
      <c r="M16398">
        <v>5.0999999999999996</v>
      </c>
      <c r="P16398" s="29">
        <f t="shared" si="610"/>
        <v>0.68333333333333324</v>
      </c>
    </row>
    <row r="16399" spans="1:16" hidden="1" x14ac:dyDescent="0.25">
      <c r="A16399">
        <v>198300802</v>
      </c>
      <c r="B16399">
        <v>803401</v>
      </c>
      <c r="C16399" t="s">
        <v>318</v>
      </c>
      <c r="D16399">
        <v>2004099</v>
      </c>
      <c r="E16399" t="s">
        <v>245</v>
      </c>
      <c r="F16399" t="s">
        <v>214</v>
      </c>
      <c r="G16399" t="s">
        <v>215</v>
      </c>
      <c r="H16399">
        <v>2</v>
      </c>
      <c r="I16399">
        <v>2017</v>
      </c>
      <c r="J16399">
        <v>2</v>
      </c>
      <c r="L16399">
        <v>23097860</v>
      </c>
      <c r="M16399">
        <v>4</v>
      </c>
      <c r="P16399" s="29">
        <f t="shared" si="610"/>
        <v>0.5</v>
      </c>
    </row>
    <row r="16400" spans="1:16" hidden="1" x14ac:dyDescent="0.25">
      <c r="A16400">
        <v>198300802</v>
      </c>
      <c r="B16400">
        <v>803401</v>
      </c>
      <c r="C16400" t="s">
        <v>318</v>
      </c>
      <c r="D16400">
        <v>2004116</v>
      </c>
      <c r="E16400" t="s">
        <v>229</v>
      </c>
      <c r="F16400" t="s">
        <v>214</v>
      </c>
      <c r="G16400" t="s">
        <v>215</v>
      </c>
      <c r="H16400">
        <v>2</v>
      </c>
      <c r="I16400">
        <v>2018</v>
      </c>
      <c r="J16400">
        <v>1</v>
      </c>
      <c r="L16400">
        <v>23104529</v>
      </c>
      <c r="M16400">
        <v>5.7</v>
      </c>
      <c r="P16400" s="29">
        <f t="shared" si="610"/>
        <v>0.78333333333333333</v>
      </c>
    </row>
    <row r="16401" spans="1:16" hidden="1" x14ac:dyDescent="0.25">
      <c r="A16401">
        <v>198300802</v>
      </c>
      <c r="B16401">
        <v>803401</v>
      </c>
      <c r="C16401" t="s">
        <v>318</v>
      </c>
      <c r="D16401">
        <v>2019271</v>
      </c>
      <c r="E16401" t="s">
        <v>236</v>
      </c>
      <c r="F16401" t="s">
        <v>214</v>
      </c>
      <c r="G16401" t="s">
        <v>215</v>
      </c>
      <c r="H16401">
        <v>2</v>
      </c>
      <c r="I16401">
        <v>2018</v>
      </c>
      <c r="J16401">
        <v>1</v>
      </c>
      <c r="L16401">
        <v>23104772</v>
      </c>
      <c r="M16401">
        <v>5.8</v>
      </c>
      <c r="P16401" s="29">
        <f t="shared" si="610"/>
        <v>0.79999999999999993</v>
      </c>
    </row>
    <row r="16402" spans="1:16" hidden="1" x14ac:dyDescent="0.25">
      <c r="A16402">
        <v>198300802</v>
      </c>
      <c r="B16402">
        <v>803401</v>
      </c>
      <c r="C16402" t="s">
        <v>318</v>
      </c>
      <c r="D16402">
        <v>2021638</v>
      </c>
      <c r="E16402" t="s">
        <v>250</v>
      </c>
      <c r="F16402" t="s">
        <v>214</v>
      </c>
      <c r="G16402" t="s">
        <v>215</v>
      </c>
      <c r="H16402">
        <v>2</v>
      </c>
      <c r="I16402">
        <v>2018</v>
      </c>
      <c r="J16402">
        <v>1</v>
      </c>
      <c r="L16402">
        <v>23108054</v>
      </c>
      <c r="M16402">
        <v>4.3</v>
      </c>
      <c r="P16402" s="29">
        <f t="shared" si="610"/>
        <v>0.54999999999999993</v>
      </c>
    </row>
    <row r="16403" spans="1:16" hidden="1" x14ac:dyDescent="0.25">
      <c r="A16403">
        <v>198300802</v>
      </c>
      <c r="B16403">
        <v>803401</v>
      </c>
      <c r="C16403" t="s">
        <v>318</v>
      </c>
      <c r="D16403">
        <v>2021781</v>
      </c>
      <c r="E16403" t="s">
        <v>235</v>
      </c>
      <c r="F16403" t="s">
        <v>214</v>
      </c>
      <c r="G16403" t="s">
        <v>215</v>
      </c>
      <c r="H16403">
        <v>2</v>
      </c>
      <c r="I16403">
        <v>2018</v>
      </c>
      <c r="J16403">
        <v>1</v>
      </c>
      <c r="L16403">
        <v>23108207</v>
      </c>
      <c r="M16403">
        <v>4.4000000000000004</v>
      </c>
      <c r="P16403" s="29">
        <f t="shared" si="610"/>
        <v>0.56666666666666676</v>
      </c>
    </row>
    <row r="16404" spans="1:16" hidden="1" x14ac:dyDescent="0.25">
      <c r="A16404">
        <v>198300802</v>
      </c>
      <c r="B16404">
        <v>803401</v>
      </c>
      <c r="C16404" t="s">
        <v>318</v>
      </c>
      <c r="D16404">
        <v>2005131</v>
      </c>
      <c r="E16404" t="s">
        <v>228</v>
      </c>
      <c r="F16404" t="s">
        <v>214</v>
      </c>
      <c r="G16404" t="s">
        <v>215</v>
      </c>
      <c r="H16404">
        <v>2</v>
      </c>
      <c r="I16404">
        <v>2018</v>
      </c>
      <c r="J16404">
        <v>1</v>
      </c>
      <c r="L16404">
        <v>23107075</v>
      </c>
      <c r="M16404">
        <v>5.3</v>
      </c>
      <c r="P16404" s="29">
        <f t="shared" si="610"/>
        <v>0.71666666666666667</v>
      </c>
    </row>
    <row r="16405" spans="1:16" hidden="1" x14ac:dyDescent="0.25">
      <c r="A16405">
        <v>198300802</v>
      </c>
      <c r="B16405">
        <v>803401</v>
      </c>
      <c r="C16405" t="s">
        <v>318</v>
      </c>
      <c r="D16405">
        <v>2021596</v>
      </c>
      <c r="E16405" t="s">
        <v>294</v>
      </c>
      <c r="F16405" t="s">
        <v>214</v>
      </c>
      <c r="G16405" t="s">
        <v>215</v>
      </c>
      <c r="H16405">
        <v>3</v>
      </c>
      <c r="I16405">
        <v>2018</v>
      </c>
      <c r="J16405">
        <v>1</v>
      </c>
      <c r="L16405">
        <v>23108100</v>
      </c>
      <c r="M16405">
        <v>3.5</v>
      </c>
      <c r="P16405" s="29">
        <f t="shared" si="610"/>
        <v>0.41666666666666669</v>
      </c>
    </row>
    <row r="16406" spans="1:16" hidden="1" x14ac:dyDescent="0.25">
      <c r="A16406">
        <v>198300802</v>
      </c>
      <c r="B16406">
        <v>803401</v>
      </c>
      <c r="C16406" t="s">
        <v>318</v>
      </c>
      <c r="D16406">
        <v>2024862</v>
      </c>
      <c r="E16406" t="s">
        <v>289</v>
      </c>
      <c r="F16406" t="s">
        <v>214</v>
      </c>
      <c r="G16406" t="s">
        <v>215</v>
      </c>
      <c r="H16406">
        <v>2</v>
      </c>
      <c r="I16406">
        <v>2018</v>
      </c>
      <c r="J16406">
        <v>1</v>
      </c>
      <c r="L16406">
        <v>23107752</v>
      </c>
      <c r="M16406">
        <v>5.8</v>
      </c>
      <c r="P16406" s="29">
        <f t="shared" si="610"/>
        <v>0.79999999999999993</v>
      </c>
    </row>
    <row r="16407" spans="1:16" hidden="1" x14ac:dyDescent="0.25">
      <c r="A16407">
        <v>198300802</v>
      </c>
      <c r="B16407">
        <v>803401</v>
      </c>
      <c r="C16407" t="s">
        <v>318</v>
      </c>
      <c r="D16407">
        <v>2019272</v>
      </c>
      <c r="E16407" t="s">
        <v>249</v>
      </c>
      <c r="F16407" t="s">
        <v>214</v>
      </c>
      <c r="G16407" t="s">
        <v>215</v>
      </c>
      <c r="H16407">
        <v>2</v>
      </c>
      <c r="I16407">
        <v>2018</v>
      </c>
      <c r="J16407">
        <v>2</v>
      </c>
      <c r="L16407">
        <v>23115028</v>
      </c>
      <c r="M16407">
        <v>6.1</v>
      </c>
      <c r="P16407" s="29">
        <f t="shared" si="610"/>
        <v>0.85</v>
      </c>
    </row>
    <row r="16408" spans="1:16" hidden="1" x14ac:dyDescent="0.25">
      <c r="A16408">
        <v>198300802</v>
      </c>
      <c r="B16408">
        <v>803401</v>
      </c>
      <c r="C16408" t="s">
        <v>318</v>
      </c>
      <c r="D16408">
        <v>2021679</v>
      </c>
      <c r="E16408" t="s">
        <v>259</v>
      </c>
      <c r="F16408" t="s">
        <v>214</v>
      </c>
      <c r="G16408" t="s">
        <v>215</v>
      </c>
      <c r="H16408">
        <v>2</v>
      </c>
      <c r="I16408">
        <v>2018</v>
      </c>
      <c r="J16408">
        <v>2</v>
      </c>
      <c r="L16408">
        <v>23116297</v>
      </c>
      <c r="M16408">
        <v>5.0999999999999996</v>
      </c>
      <c r="P16408" s="29">
        <f t="shared" si="610"/>
        <v>0.68333333333333324</v>
      </c>
    </row>
    <row r="16409" spans="1:16" hidden="1" x14ac:dyDescent="0.25">
      <c r="A16409">
        <v>198300802</v>
      </c>
      <c r="B16409">
        <v>803401</v>
      </c>
      <c r="C16409" t="s">
        <v>318</v>
      </c>
      <c r="D16409">
        <v>2021874</v>
      </c>
      <c r="E16409" t="s">
        <v>226</v>
      </c>
      <c r="F16409" t="s">
        <v>214</v>
      </c>
      <c r="G16409" t="s">
        <v>215</v>
      </c>
      <c r="H16409">
        <v>2</v>
      </c>
      <c r="I16409">
        <v>2018</v>
      </c>
      <c r="J16409">
        <v>2</v>
      </c>
      <c r="L16409">
        <v>23115833</v>
      </c>
      <c r="M16409">
        <v>5.6</v>
      </c>
      <c r="P16409" s="29">
        <f t="shared" si="610"/>
        <v>0.76666666666666661</v>
      </c>
    </row>
    <row r="16410" spans="1:16" hidden="1" x14ac:dyDescent="0.25">
      <c r="A16410">
        <v>198300802</v>
      </c>
      <c r="B16410">
        <v>803401</v>
      </c>
      <c r="C16410" t="s">
        <v>318</v>
      </c>
      <c r="D16410">
        <v>2021596</v>
      </c>
      <c r="E16410" t="s">
        <v>294</v>
      </c>
      <c r="F16410" t="s">
        <v>214</v>
      </c>
      <c r="G16410" t="s">
        <v>215</v>
      </c>
      <c r="H16410">
        <v>2</v>
      </c>
      <c r="I16410">
        <v>2018</v>
      </c>
      <c r="J16410">
        <v>2</v>
      </c>
      <c r="L16410">
        <v>23116284</v>
      </c>
      <c r="M16410">
        <v>6.2</v>
      </c>
      <c r="P16410" s="29">
        <f t="shared" si="610"/>
        <v>0.8666666666666667</v>
      </c>
    </row>
    <row r="16411" spans="1:16" hidden="1" x14ac:dyDescent="0.25">
      <c r="A16411">
        <v>198300802</v>
      </c>
      <c r="B16411">
        <v>803401</v>
      </c>
      <c r="C16411" t="s">
        <v>318</v>
      </c>
      <c r="D16411">
        <v>2021640</v>
      </c>
      <c r="E16411" t="s">
        <v>227</v>
      </c>
      <c r="F16411" t="s">
        <v>214</v>
      </c>
      <c r="G16411" t="s">
        <v>215</v>
      </c>
      <c r="H16411">
        <v>2</v>
      </c>
      <c r="I16411">
        <v>2018</v>
      </c>
      <c r="J16411">
        <v>2</v>
      </c>
      <c r="L16411">
        <v>23116289</v>
      </c>
      <c r="M16411">
        <v>4.5</v>
      </c>
      <c r="P16411" s="29">
        <f t="shared" si="610"/>
        <v>0.58333333333333337</v>
      </c>
    </row>
    <row r="16412" spans="1:16" hidden="1" x14ac:dyDescent="0.25">
      <c r="A16412">
        <v>198300802</v>
      </c>
      <c r="B16412">
        <v>803401</v>
      </c>
      <c r="C16412" t="s">
        <v>318</v>
      </c>
      <c r="D16412">
        <v>2021750</v>
      </c>
      <c r="E16412" t="s">
        <v>296</v>
      </c>
      <c r="F16412" t="s">
        <v>214</v>
      </c>
      <c r="G16412" t="s">
        <v>215</v>
      </c>
      <c r="H16412">
        <v>2</v>
      </c>
      <c r="I16412">
        <v>2019</v>
      </c>
      <c r="J16412">
        <v>1</v>
      </c>
      <c r="L16412">
        <v>23119999</v>
      </c>
      <c r="M16412">
        <v>5.0999999999999996</v>
      </c>
      <c r="P16412" s="29">
        <f t="shared" si="610"/>
        <v>0.68333333333333324</v>
      </c>
    </row>
    <row r="16413" spans="1:16" hidden="1" x14ac:dyDescent="0.25">
      <c r="A16413">
        <v>198300802</v>
      </c>
      <c r="B16413">
        <v>803401</v>
      </c>
      <c r="C16413" t="s">
        <v>318</v>
      </c>
      <c r="D16413">
        <v>2021787</v>
      </c>
      <c r="E16413" t="s">
        <v>292</v>
      </c>
      <c r="F16413" t="s">
        <v>214</v>
      </c>
      <c r="G16413" t="s">
        <v>215</v>
      </c>
      <c r="H16413">
        <v>2</v>
      </c>
      <c r="I16413">
        <v>2019</v>
      </c>
      <c r="J16413">
        <v>1</v>
      </c>
      <c r="L16413">
        <v>23119964</v>
      </c>
      <c r="M16413">
        <v>4.2</v>
      </c>
      <c r="P16413" s="29">
        <f t="shared" si="610"/>
        <v>0.53333333333333333</v>
      </c>
    </row>
    <row r="16414" spans="1:16" hidden="1" x14ac:dyDescent="0.25">
      <c r="A16414">
        <v>198300802</v>
      </c>
      <c r="B16414">
        <v>803401</v>
      </c>
      <c r="C16414" t="s">
        <v>318</v>
      </c>
      <c r="D16414">
        <v>2021591</v>
      </c>
      <c r="E16414" t="s">
        <v>240</v>
      </c>
      <c r="F16414" t="s">
        <v>214</v>
      </c>
      <c r="G16414" t="s">
        <v>215</v>
      </c>
      <c r="H16414">
        <v>2</v>
      </c>
      <c r="I16414">
        <v>2019</v>
      </c>
      <c r="J16414">
        <v>1</v>
      </c>
      <c r="L16414">
        <v>23119974</v>
      </c>
      <c r="M16414">
        <v>5.3</v>
      </c>
      <c r="P16414" s="29">
        <f t="shared" si="610"/>
        <v>0.71666666666666667</v>
      </c>
    </row>
    <row r="16415" spans="1:16" hidden="1" x14ac:dyDescent="0.25">
      <c r="A16415">
        <v>198300802</v>
      </c>
      <c r="B16415">
        <v>803401</v>
      </c>
      <c r="C16415" t="s">
        <v>318</v>
      </c>
      <c r="D16415">
        <v>2021993</v>
      </c>
      <c r="E16415" t="s">
        <v>256</v>
      </c>
      <c r="F16415" t="s">
        <v>214</v>
      </c>
      <c r="G16415" t="s">
        <v>215</v>
      </c>
      <c r="H16415">
        <v>2</v>
      </c>
      <c r="I16415">
        <v>2019</v>
      </c>
      <c r="J16415">
        <v>1</v>
      </c>
      <c r="L16415">
        <v>23123928</v>
      </c>
      <c r="M16415">
        <v>4</v>
      </c>
      <c r="P16415" s="29">
        <f t="shared" si="610"/>
        <v>0.5</v>
      </c>
    </row>
    <row r="16416" spans="1:16" hidden="1" x14ac:dyDescent="0.25">
      <c r="A16416">
        <v>198300802</v>
      </c>
      <c r="B16416">
        <v>803401</v>
      </c>
      <c r="C16416" t="s">
        <v>318</v>
      </c>
      <c r="D16416">
        <v>2021725</v>
      </c>
      <c r="E16416" t="s">
        <v>257</v>
      </c>
      <c r="F16416" t="s">
        <v>214</v>
      </c>
      <c r="G16416" t="s">
        <v>215</v>
      </c>
      <c r="H16416">
        <v>3</v>
      </c>
      <c r="I16416">
        <v>2019</v>
      </c>
      <c r="J16416">
        <v>1</v>
      </c>
      <c r="L16416">
        <v>23120001</v>
      </c>
      <c r="M16416">
        <v>3.4</v>
      </c>
      <c r="P16416" s="29">
        <f t="shared" si="610"/>
        <v>0.39999999999999997</v>
      </c>
    </row>
    <row r="16417" spans="1:16" hidden="1" x14ac:dyDescent="0.25">
      <c r="A16417">
        <v>198300802</v>
      </c>
      <c r="B16417">
        <v>803401</v>
      </c>
      <c r="C16417" t="s">
        <v>318</v>
      </c>
      <c r="D16417">
        <v>2004752</v>
      </c>
      <c r="E16417" t="s">
        <v>290</v>
      </c>
      <c r="F16417" t="s">
        <v>214</v>
      </c>
      <c r="G16417" t="s">
        <v>215</v>
      </c>
      <c r="H16417">
        <v>1</v>
      </c>
      <c r="I16417">
        <v>2019</v>
      </c>
      <c r="J16417">
        <v>2</v>
      </c>
      <c r="L16417">
        <v>23120030</v>
      </c>
      <c r="P16417" s="29" t="str">
        <f t="shared" si="610"/>
        <v>NULL</v>
      </c>
    </row>
    <row r="16418" spans="1:16" hidden="1" x14ac:dyDescent="0.25">
      <c r="A16418">
        <v>198300802</v>
      </c>
      <c r="B16418">
        <v>803401</v>
      </c>
      <c r="C16418" t="s">
        <v>318</v>
      </c>
      <c r="D16418">
        <v>2004591</v>
      </c>
      <c r="E16418" t="s">
        <v>271</v>
      </c>
      <c r="F16418" t="s">
        <v>214</v>
      </c>
      <c r="G16418" t="s">
        <v>215</v>
      </c>
      <c r="H16418">
        <v>1</v>
      </c>
      <c r="I16418">
        <v>2019</v>
      </c>
      <c r="J16418">
        <v>2</v>
      </c>
      <c r="L16418">
        <v>23120029</v>
      </c>
      <c r="P16418" s="29" t="str">
        <f t="shared" si="610"/>
        <v>NULL</v>
      </c>
    </row>
    <row r="16419" spans="1:16" hidden="1" x14ac:dyDescent="0.25">
      <c r="A16419">
        <v>198300802</v>
      </c>
      <c r="B16419">
        <v>803401</v>
      </c>
      <c r="C16419" t="s">
        <v>318</v>
      </c>
      <c r="D16419">
        <v>2021725</v>
      </c>
      <c r="E16419" t="s">
        <v>257</v>
      </c>
      <c r="F16419" t="s">
        <v>214</v>
      </c>
      <c r="G16419" t="s">
        <v>215</v>
      </c>
      <c r="H16419">
        <v>1</v>
      </c>
      <c r="I16419">
        <v>2019</v>
      </c>
      <c r="J16419">
        <v>2</v>
      </c>
      <c r="L16419">
        <v>23131254</v>
      </c>
      <c r="P16419" s="29" t="str">
        <f t="shared" si="610"/>
        <v>NULL</v>
      </c>
    </row>
    <row r="16420" spans="1:16" hidden="1" x14ac:dyDescent="0.25">
      <c r="A16420">
        <v>198300802</v>
      </c>
      <c r="B16420">
        <v>803401</v>
      </c>
      <c r="C16420" t="s">
        <v>318</v>
      </c>
      <c r="D16420">
        <v>2004587</v>
      </c>
      <c r="E16420" t="s">
        <v>288</v>
      </c>
      <c r="F16420" t="s">
        <v>214</v>
      </c>
      <c r="G16420" t="s">
        <v>215</v>
      </c>
      <c r="H16420">
        <v>1</v>
      </c>
      <c r="I16420">
        <v>2019</v>
      </c>
      <c r="J16420">
        <v>2</v>
      </c>
      <c r="L16420">
        <v>23130324</v>
      </c>
      <c r="P16420" s="29" t="str">
        <f t="shared" si="610"/>
        <v>NULL</v>
      </c>
    </row>
    <row r="16421" spans="1:16" hidden="1" x14ac:dyDescent="0.25">
      <c r="A16421">
        <v>198300802</v>
      </c>
      <c r="B16421">
        <v>803401</v>
      </c>
      <c r="C16421" t="s">
        <v>318</v>
      </c>
      <c r="D16421">
        <v>2021723</v>
      </c>
      <c r="E16421" t="s">
        <v>299</v>
      </c>
      <c r="F16421" t="s">
        <v>214</v>
      </c>
      <c r="G16421" t="s">
        <v>215</v>
      </c>
      <c r="H16421">
        <v>1</v>
      </c>
      <c r="I16421">
        <v>2019</v>
      </c>
      <c r="J16421">
        <v>2</v>
      </c>
      <c r="L16421">
        <v>23129792</v>
      </c>
      <c r="P16421" s="29" t="str">
        <f t="shared" si="610"/>
        <v>NULL</v>
      </c>
    </row>
    <row r="16422" spans="1:16" hidden="1" x14ac:dyDescent="0.25">
      <c r="A16422">
        <v>198300802</v>
      </c>
      <c r="B16422">
        <v>803401</v>
      </c>
      <c r="C16422" t="s">
        <v>318</v>
      </c>
      <c r="D16422">
        <v>2021631</v>
      </c>
      <c r="E16422" t="s">
        <v>302</v>
      </c>
      <c r="F16422" t="s">
        <v>214</v>
      </c>
      <c r="G16422" t="s">
        <v>215</v>
      </c>
      <c r="H16422">
        <v>1</v>
      </c>
      <c r="I16422">
        <v>2019</v>
      </c>
      <c r="J16422">
        <v>2</v>
      </c>
      <c r="L16422">
        <v>23129790</v>
      </c>
      <c r="P16422" s="29" t="str">
        <f t="shared" si="610"/>
        <v>NULL</v>
      </c>
    </row>
    <row r="16423" spans="1:16" hidden="1" x14ac:dyDescent="0.25">
      <c r="A16423">
        <v>198307750</v>
      </c>
      <c r="B16423">
        <v>803400</v>
      </c>
      <c r="C16423" t="s">
        <v>212</v>
      </c>
      <c r="D16423">
        <v>2004098</v>
      </c>
      <c r="E16423" t="s">
        <v>213</v>
      </c>
      <c r="F16423" t="s">
        <v>214</v>
      </c>
      <c r="G16423" t="s">
        <v>215</v>
      </c>
      <c r="H16423">
        <v>4</v>
      </c>
      <c r="I16423">
        <v>2016</v>
      </c>
      <c r="J16423">
        <v>1</v>
      </c>
      <c r="L16423">
        <v>23078141</v>
      </c>
      <c r="P16423" s="29" t="str">
        <f t="shared" si="610"/>
        <v>DRP</v>
      </c>
    </row>
    <row r="16424" spans="1:16" hidden="1" x14ac:dyDescent="0.25">
      <c r="A16424">
        <v>198307750</v>
      </c>
      <c r="B16424">
        <v>803400</v>
      </c>
      <c r="C16424" t="s">
        <v>212</v>
      </c>
      <c r="D16424">
        <v>2021754</v>
      </c>
      <c r="E16424" t="s">
        <v>216</v>
      </c>
      <c r="F16424" t="s">
        <v>214</v>
      </c>
      <c r="G16424" t="s">
        <v>215</v>
      </c>
      <c r="H16424">
        <v>4</v>
      </c>
      <c r="I16424">
        <v>2016</v>
      </c>
      <c r="J16424">
        <v>1</v>
      </c>
      <c r="L16424">
        <v>23081129</v>
      </c>
      <c r="P16424" s="29" t="str">
        <f t="shared" si="610"/>
        <v>DRP</v>
      </c>
    </row>
    <row r="16425" spans="1:16" hidden="1" x14ac:dyDescent="0.25">
      <c r="A16425">
        <v>198307750</v>
      </c>
      <c r="B16425">
        <v>803400</v>
      </c>
      <c r="C16425" t="s">
        <v>212</v>
      </c>
      <c r="D16425">
        <v>2021600</v>
      </c>
      <c r="E16425" t="s">
        <v>219</v>
      </c>
      <c r="F16425" t="s">
        <v>214</v>
      </c>
      <c r="G16425" t="s">
        <v>215</v>
      </c>
      <c r="H16425">
        <v>4</v>
      </c>
      <c r="I16425">
        <v>2016</v>
      </c>
      <c r="J16425">
        <v>1</v>
      </c>
      <c r="L16425">
        <v>23081085</v>
      </c>
      <c r="M16425">
        <v>3.4</v>
      </c>
      <c r="P16425" s="29" t="str">
        <f t="shared" si="610"/>
        <v>DRP</v>
      </c>
    </row>
    <row r="16426" spans="1:16" hidden="1" x14ac:dyDescent="0.25">
      <c r="A16426">
        <v>198307750</v>
      </c>
      <c r="B16426">
        <v>803400</v>
      </c>
      <c r="C16426" t="s">
        <v>212</v>
      </c>
      <c r="D16426">
        <v>2005117</v>
      </c>
      <c r="E16426" t="s">
        <v>220</v>
      </c>
      <c r="F16426" t="s">
        <v>214</v>
      </c>
      <c r="G16426" t="s">
        <v>215</v>
      </c>
      <c r="H16426">
        <v>4</v>
      </c>
      <c r="I16426">
        <v>2016</v>
      </c>
      <c r="J16426">
        <v>1</v>
      </c>
      <c r="L16426">
        <v>23078732</v>
      </c>
      <c r="M16426">
        <v>1.6</v>
      </c>
      <c r="P16426" s="29" t="str">
        <f t="shared" si="610"/>
        <v>DRP</v>
      </c>
    </row>
    <row r="16427" spans="1:16" hidden="1" x14ac:dyDescent="0.25">
      <c r="A16427">
        <v>198307750</v>
      </c>
      <c r="B16427">
        <v>803400</v>
      </c>
      <c r="C16427" t="s">
        <v>212</v>
      </c>
      <c r="D16427">
        <v>2005102</v>
      </c>
      <c r="E16427" t="s">
        <v>218</v>
      </c>
      <c r="F16427" t="s">
        <v>214</v>
      </c>
      <c r="G16427" t="s">
        <v>215</v>
      </c>
      <c r="H16427">
        <v>4</v>
      </c>
      <c r="I16427">
        <v>2016</v>
      </c>
      <c r="J16427">
        <v>1</v>
      </c>
      <c r="L16427">
        <v>23081385</v>
      </c>
      <c r="P16427" s="29" t="str">
        <f t="shared" si="610"/>
        <v>DRP</v>
      </c>
    </row>
    <row r="16428" spans="1:16" hidden="1" x14ac:dyDescent="0.25">
      <c r="A16428">
        <v>198307750</v>
      </c>
      <c r="B16428">
        <v>803400</v>
      </c>
      <c r="C16428" t="s">
        <v>212</v>
      </c>
      <c r="D16428">
        <v>2005099</v>
      </c>
      <c r="E16428" t="s">
        <v>217</v>
      </c>
      <c r="F16428" t="s">
        <v>214</v>
      </c>
      <c r="G16428" t="s">
        <v>215</v>
      </c>
      <c r="H16428">
        <v>4</v>
      </c>
      <c r="I16428">
        <v>2016</v>
      </c>
      <c r="J16428">
        <v>1</v>
      </c>
      <c r="L16428">
        <v>23081378</v>
      </c>
      <c r="M16428">
        <v>3.3</v>
      </c>
      <c r="P16428" s="29" t="str">
        <f t="shared" si="610"/>
        <v>DRP</v>
      </c>
    </row>
    <row r="16429" spans="1:16" hidden="1" x14ac:dyDescent="0.25">
      <c r="A16429">
        <v>198307750</v>
      </c>
      <c r="B16429">
        <v>803400</v>
      </c>
      <c r="C16429" t="s">
        <v>212</v>
      </c>
      <c r="D16429">
        <v>2004098</v>
      </c>
      <c r="E16429" t="s">
        <v>213</v>
      </c>
      <c r="F16429" t="s">
        <v>214</v>
      </c>
      <c r="G16429" t="s">
        <v>215</v>
      </c>
      <c r="H16429">
        <v>2</v>
      </c>
      <c r="I16429">
        <v>2017</v>
      </c>
      <c r="J16429">
        <v>1</v>
      </c>
      <c r="L16429">
        <v>23092134</v>
      </c>
      <c r="M16429">
        <v>6.1</v>
      </c>
      <c r="P16429" s="29">
        <f t="shared" si="610"/>
        <v>0.85</v>
      </c>
    </row>
    <row r="16430" spans="1:16" hidden="1" x14ac:dyDescent="0.25">
      <c r="A16430">
        <v>198307750</v>
      </c>
      <c r="B16430">
        <v>803400</v>
      </c>
      <c r="C16430" t="s">
        <v>212</v>
      </c>
      <c r="D16430">
        <v>2004099</v>
      </c>
      <c r="E16430" t="s">
        <v>245</v>
      </c>
      <c r="F16430" t="s">
        <v>214</v>
      </c>
      <c r="G16430" t="s">
        <v>215</v>
      </c>
      <c r="H16430">
        <v>2</v>
      </c>
      <c r="I16430">
        <v>2017</v>
      </c>
      <c r="J16430">
        <v>2</v>
      </c>
      <c r="L16430">
        <v>23097854</v>
      </c>
      <c r="M16430">
        <v>4.0999999999999996</v>
      </c>
      <c r="P16430" s="29">
        <f t="shared" si="610"/>
        <v>0.51666666666666661</v>
      </c>
    </row>
    <row r="16431" spans="1:16" hidden="1" x14ac:dyDescent="0.25">
      <c r="A16431">
        <v>198307750</v>
      </c>
      <c r="B16431">
        <v>803400</v>
      </c>
      <c r="C16431" t="s">
        <v>212</v>
      </c>
      <c r="D16431">
        <v>2004112</v>
      </c>
      <c r="E16431" t="s">
        <v>244</v>
      </c>
      <c r="F16431" t="s">
        <v>214</v>
      </c>
      <c r="G16431" t="s">
        <v>215</v>
      </c>
      <c r="H16431">
        <v>2</v>
      </c>
      <c r="I16431">
        <v>2018</v>
      </c>
      <c r="J16431">
        <v>1</v>
      </c>
      <c r="L16431">
        <v>23104479</v>
      </c>
      <c r="M16431">
        <v>5</v>
      </c>
      <c r="P16431" s="29">
        <f t="shared" si="610"/>
        <v>0.66666666666666663</v>
      </c>
    </row>
    <row r="16432" spans="1:16" hidden="1" x14ac:dyDescent="0.25">
      <c r="A16432">
        <v>198307750</v>
      </c>
      <c r="B16432">
        <v>803400</v>
      </c>
      <c r="C16432" t="s">
        <v>212</v>
      </c>
      <c r="D16432">
        <v>2004116</v>
      </c>
      <c r="E16432" t="s">
        <v>229</v>
      </c>
      <c r="F16432" t="s">
        <v>214</v>
      </c>
      <c r="G16432" t="s">
        <v>215</v>
      </c>
      <c r="H16432">
        <v>4</v>
      </c>
      <c r="I16432">
        <v>2018</v>
      </c>
      <c r="J16432">
        <v>1</v>
      </c>
      <c r="L16432">
        <v>23108997</v>
      </c>
      <c r="P16432" s="29" t="str">
        <f t="shared" si="610"/>
        <v>DRP</v>
      </c>
    </row>
    <row r="16433" spans="1:16" hidden="1" x14ac:dyDescent="0.25">
      <c r="A16433">
        <v>198307750</v>
      </c>
      <c r="B16433">
        <v>803400</v>
      </c>
      <c r="C16433" t="s">
        <v>212</v>
      </c>
      <c r="D16433">
        <v>2004116</v>
      </c>
      <c r="E16433" t="s">
        <v>229</v>
      </c>
      <c r="F16433" t="s">
        <v>214</v>
      </c>
      <c r="G16433" t="s">
        <v>215</v>
      </c>
      <c r="H16433">
        <v>3</v>
      </c>
      <c r="I16433">
        <v>2018</v>
      </c>
      <c r="J16433">
        <v>2</v>
      </c>
      <c r="L16433">
        <v>23114430</v>
      </c>
      <c r="M16433" t="s">
        <v>221</v>
      </c>
      <c r="P16433" s="29" t="str">
        <f t="shared" si="610"/>
        <v>BAD</v>
      </c>
    </row>
    <row r="16434" spans="1:16" hidden="1" x14ac:dyDescent="0.25">
      <c r="A16434">
        <v>198307750</v>
      </c>
      <c r="B16434">
        <v>803400</v>
      </c>
      <c r="C16434" t="s">
        <v>212</v>
      </c>
      <c r="D16434">
        <v>2004116</v>
      </c>
      <c r="E16434" t="s">
        <v>229</v>
      </c>
      <c r="F16434" t="s">
        <v>214</v>
      </c>
      <c r="G16434" t="s">
        <v>215</v>
      </c>
      <c r="H16434">
        <v>2</v>
      </c>
      <c r="I16434">
        <v>2019</v>
      </c>
      <c r="J16434">
        <v>1</v>
      </c>
      <c r="L16434">
        <v>23121752</v>
      </c>
      <c r="M16434">
        <v>5.0999999999999996</v>
      </c>
      <c r="P16434" s="29">
        <f t="shared" si="610"/>
        <v>0.68333333333333324</v>
      </c>
    </row>
    <row r="16435" spans="1:16" hidden="1" x14ac:dyDescent="0.25">
      <c r="A16435">
        <v>198310417</v>
      </c>
      <c r="B16435">
        <v>803401</v>
      </c>
      <c r="C16435" t="s">
        <v>318</v>
      </c>
      <c r="D16435">
        <v>2004098</v>
      </c>
      <c r="E16435" t="s">
        <v>213</v>
      </c>
      <c r="F16435" t="s">
        <v>214</v>
      </c>
      <c r="G16435" t="s">
        <v>215</v>
      </c>
      <c r="H16435">
        <v>3</v>
      </c>
      <c r="I16435">
        <v>2016</v>
      </c>
      <c r="J16435">
        <v>1</v>
      </c>
      <c r="L16435">
        <v>23081502</v>
      </c>
      <c r="M16435" t="s">
        <v>221</v>
      </c>
      <c r="P16435" s="29" t="str">
        <f t="shared" si="610"/>
        <v>BAD</v>
      </c>
    </row>
    <row r="16436" spans="1:16" hidden="1" x14ac:dyDescent="0.25">
      <c r="A16436">
        <v>198310417</v>
      </c>
      <c r="B16436">
        <v>803401</v>
      </c>
      <c r="C16436" t="s">
        <v>318</v>
      </c>
      <c r="D16436">
        <v>2021600</v>
      </c>
      <c r="E16436" t="s">
        <v>219</v>
      </c>
      <c r="F16436" t="s">
        <v>214</v>
      </c>
      <c r="G16436" t="s">
        <v>215</v>
      </c>
      <c r="H16436">
        <v>3</v>
      </c>
      <c r="I16436">
        <v>2016</v>
      </c>
      <c r="J16436">
        <v>1</v>
      </c>
      <c r="L16436">
        <v>23081078</v>
      </c>
      <c r="M16436" t="s">
        <v>221</v>
      </c>
      <c r="P16436" s="29" t="str">
        <f t="shared" si="610"/>
        <v>BAD</v>
      </c>
    </row>
    <row r="16437" spans="1:16" hidden="1" x14ac:dyDescent="0.25">
      <c r="A16437">
        <v>198310417</v>
      </c>
      <c r="B16437">
        <v>803401</v>
      </c>
      <c r="C16437" t="s">
        <v>318</v>
      </c>
      <c r="D16437">
        <v>2005099</v>
      </c>
      <c r="E16437" t="s">
        <v>217</v>
      </c>
      <c r="F16437" t="s">
        <v>214</v>
      </c>
      <c r="G16437" t="s">
        <v>215</v>
      </c>
      <c r="H16437">
        <v>3</v>
      </c>
      <c r="I16437">
        <v>2016</v>
      </c>
      <c r="J16437">
        <v>1</v>
      </c>
      <c r="L16437">
        <v>23081299</v>
      </c>
      <c r="M16437" t="s">
        <v>221</v>
      </c>
      <c r="P16437" s="29" t="str">
        <f t="shared" si="610"/>
        <v>BAD</v>
      </c>
    </row>
    <row r="16438" spans="1:16" hidden="1" x14ac:dyDescent="0.25">
      <c r="A16438">
        <v>198310417</v>
      </c>
      <c r="B16438">
        <v>803401</v>
      </c>
      <c r="C16438" t="s">
        <v>318</v>
      </c>
      <c r="D16438">
        <v>2005102</v>
      </c>
      <c r="E16438" t="s">
        <v>218</v>
      </c>
      <c r="F16438" t="s">
        <v>214</v>
      </c>
      <c r="G16438" t="s">
        <v>215</v>
      </c>
      <c r="H16438">
        <v>3</v>
      </c>
      <c r="I16438">
        <v>2016</v>
      </c>
      <c r="J16438">
        <v>1</v>
      </c>
      <c r="L16438">
        <v>23081381</v>
      </c>
      <c r="M16438">
        <v>3</v>
      </c>
      <c r="P16438" s="29">
        <f t="shared" si="610"/>
        <v>0.33333333333333331</v>
      </c>
    </row>
    <row r="16439" spans="1:16" hidden="1" x14ac:dyDescent="0.25">
      <c r="A16439">
        <v>198310417</v>
      </c>
      <c r="B16439">
        <v>803401</v>
      </c>
      <c r="C16439" t="s">
        <v>318</v>
      </c>
      <c r="D16439">
        <v>2021754</v>
      </c>
      <c r="E16439" t="s">
        <v>216</v>
      </c>
      <c r="F16439" t="s">
        <v>214</v>
      </c>
      <c r="G16439" t="s">
        <v>215</v>
      </c>
      <c r="H16439">
        <v>3</v>
      </c>
      <c r="I16439">
        <v>2016</v>
      </c>
      <c r="J16439">
        <v>1</v>
      </c>
      <c r="L16439">
        <v>23081090</v>
      </c>
      <c r="M16439" t="s">
        <v>221</v>
      </c>
      <c r="P16439" s="29" t="str">
        <f t="shared" si="610"/>
        <v>BAD</v>
      </c>
    </row>
    <row r="16440" spans="1:16" hidden="1" x14ac:dyDescent="0.25">
      <c r="A16440">
        <v>198310417</v>
      </c>
      <c r="B16440">
        <v>803401</v>
      </c>
      <c r="C16440" t="s">
        <v>318</v>
      </c>
      <c r="D16440">
        <v>2005118</v>
      </c>
      <c r="E16440" t="s">
        <v>223</v>
      </c>
      <c r="F16440" t="s">
        <v>214</v>
      </c>
      <c r="G16440" t="s">
        <v>215</v>
      </c>
      <c r="H16440">
        <v>3</v>
      </c>
      <c r="I16440">
        <v>2016</v>
      </c>
      <c r="J16440">
        <v>1</v>
      </c>
      <c r="L16440">
        <v>23081292</v>
      </c>
      <c r="M16440">
        <v>3.4</v>
      </c>
      <c r="P16440" s="29">
        <f t="shared" si="610"/>
        <v>0.39999999999999997</v>
      </c>
    </row>
    <row r="16441" spans="1:16" hidden="1" x14ac:dyDescent="0.25">
      <c r="A16441">
        <v>198310417</v>
      </c>
      <c r="B16441">
        <v>803401</v>
      </c>
      <c r="C16441" t="s">
        <v>318</v>
      </c>
      <c r="D16441">
        <v>2021600</v>
      </c>
      <c r="E16441" t="s">
        <v>219</v>
      </c>
      <c r="F16441" t="s">
        <v>214</v>
      </c>
      <c r="G16441" t="s">
        <v>215</v>
      </c>
      <c r="H16441">
        <v>3</v>
      </c>
      <c r="I16441">
        <v>2016</v>
      </c>
      <c r="J16441">
        <v>2</v>
      </c>
      <c r="L16441">
        <v>23086545</v>
      </c>
      <c r="M16441" t="s">
        <v>221</v>
      </c>
      <c r="P16441" s="29" t="str">
        <f t="shared" si="610"/>
        <v>BAD</v>
      </c>
    </row>
    <row r="16442" spans="1:16" hidden="1" x14ac:dyDescent="0.25">
      <c r="A16442">
        <v>198310417</v>
      </c>
      <c r="B16442">
        <v>803401</v>
      </c>
      <c r="C16442" t="s">
        <v>318</v>
      </c>
      <c r="D16442">
        <v>2021754</v>
      </c>
      <c r="E16442" t="s">
        <v>216</v>
      </c>
      <c r="F16442" t="s">
        <v>214</v>
      </c>
      <c r="G16442" t="s">
        <v>215</v>
      </c>
      <c r="H16442">
        <v>3</v>
      </c>
      <c r="I16442">
        <v>2016</v>
      </c>
      <c r="J16442">
        <v>2</v>
      </c>
      <c r="L16442">
        <v>23086733</v>
      </c>
      <c r="M16442">
        <v>3.3</v>
      </c>
      <c r="P16442" s="29">
        <f t="shared" si="610"/>
        <v>0.3833333333333333</v>
      </c>
    </row>
    <row r="16443" spans="1:16" hidden="1" x14ac:dyDescent="0.25">
      <c r="A16443">
        <v>198310417</v>
      </c>
      <c r="B16443">
        <v>803401</v>
      </c>
      <c r="C16443" t="s">
        <v>318</v>
      </c>
      <c r="D16443">
        <v>2005102</v>
      </c>
      <c r="E16443" t="s">
        <v>218</v>
      </c>
      <c r="F16443" t="s">
        <v>214</v>
      </c>
      <c r="G16443" t="s">
        <v>215</v>
      </c>
      <c r="H16443">
        <v>3</v>
      </c>
      <c r="I16443">
        <v>2016</v>
      </c>
      <c r="J16443">
        <v>2</v>
      </c>
      <c r="L16443">
        <v>23086741</v>
      </c>
      <c r="M16443">
        <v>3</v>
      </c>
      <c r="P16443" s="29">
        <f t="shared" si="610"/>
        <v>0.33333333333333331</v>
      </c>
    </row>
    <row r="16444" spans="1:16" hidden="1" x14ac:dyDescent="0.25">
      <c r="A16444">
        <v>198310417</v>
      </c>
      <c r="B16444">
        <v>803401</v>
      </c>
      <c r="C16444" t="s">
        <v>318</v>
      </c>
      <c r="D16444">
        <v>2005118</v>
      </c>
      <c r="E16444" t="s">
        <v>223</v>
      </c>
      <c r="F16444" t="s">
        <v>214</v>
      </c>
      <c r="G16444" t="s">
        <v>215</v>
      </c>
      <c r="H16444">
        <v>2</v>
      </c>
      <c r="I16444">
        <v>2016</v>
      </c>
      <c r="J16444">
        <v>2</v>
      </c>
      <c r="L16444">
        <v>23086742</v>
      </c>
      <c r="M16444">
        <v>5</v>
      </c>
      <c r="P16444" s="29">
        <f t="shared" si="610"/>
        <v>0.66666666666666663</v>
      </c>
    </row>
    <row r="16445" spans="1:16" hidden="1" x14ac:dyDescent="0.25">
      <c r="A16445">
        <v>198310417</v>
      </c>
      <c r="B16445">
        <v>803401</v>
      </c>
      <c r="C16445" t="s">
        <v>318</v>
      </c>
      <c r="D16445">
        <v>2005099</v>
      </c>
      <c r="E16445" t="s">
        <v>217</v>
      </c>
      <c r="F16445" t="s">
        <v>214</v>
      </c>
      <c r="G16445" t="s">
        <v>215</v>
      </c>
      <c r="H16445">
        <v>2</v>
      </c>
      <c r="I16445">
        <v>2016</v>
      </c>
      <c r="J16445">
        <v>2</v>
      </c>
      <c r="L16445">
        <v>23086540</v>
      </c>
      <c r="M16445">
        <v>4</v>
      </c>
      <c r="P16445" s="29">
        <f t="shared" si="610"/>
        <v>0.5</v>
      </c>
    </row>
    <row r="16446" spans="1:16" hidden="1" x14ac:dyDescent="0.25">
      <c r="A16446">
        <v>198310417</v>
      </c>
      <c r="B16446">
        <v>803401</v>
      </c>
      <c r="C16446" t="s">
        <v>318</v>
      </c>
      <c r="D16446">
        <v>2004098</v>
      </c>
      <c r="E16446" t="s">
        <v>213</v>
      </c>
      <c r="F16446" t="s">
        <v>214</v>
      </c>
      <c r="G16446" t="s">
        <v>215</v>
      </c>
      <c r="H16446">
        <v>2</v>
      </c>
      <c r="I16446">
        <v>2016</v>
      </c>
      <c r="J16446">
        <v>2</v>
      </c>
      <c r="L16446">
        <v>23085303</v>
      </c>
      <c r="M16446">
        <v>6.5</v>
      </c>
      <c r="P16446" s="29">
        <f t="shared" si="610"/>
        <v>0.91666666666666663</v>
      </c>
    </row>
    <row r="16447" spans="1:16" hidden="1" x14ac:dyDescent="0.25">
      <c r="A16447">
        <v>198310417</v>
      </c>
      <c r="B16447">
        <v>803401</v>
      </c>
      <c r="C16447" t="s">
        <v>318</v>
      </c>
      <c r="D16447">
        <v>2005117</v>
      </c>
      <c r="E16447" t="s">
        <v>220</v>
      </c>
      <c r="F16447" t="s">
        <v>214</v>
      </c>
      <c r="G16447" t="s">
        <v>215</v>
      </c>
      <c r="H16447">
        <v>4</v>
      </c>
      <c r="I16447">
        <v>2017</v>
      </c>
      <c r="J16447">
        <v>1</v>
      </c>
      <c r="L16447">
        <v>23091397</v>
      </c>
      <c r="P16447" s="29" t="str">
        <f t="shared" si="610"/>
        <v>DRP</v>
      </c>
    </row>
    <row r="16448" spans="1:16" hidden="1" x14ac:dyDescent="0.25">
      <c r="A16448">
        <v>198310417</v>
      </c>
      <c r="B16448">
        <v>803401</v>
      </c>
      <c r="C16448" t="s">
        <v>318</v>
      </c>
      <c r="D16448">
        <v>2004099</v>
      </c>
      <c r="E16448" t="s">
        <v>245</v>
      </c>
      <c r="F16448" t="s">
        <v>214</v>
      </c>
      <c r="G16448" t="s">
        <v>215</v>
      </c>
      <c r="H16448">
        <v>4</v>
      </c>
      <c r="I16448">
        <v>2017</v>
      </c>
      <c r="J16448">
        <v>1</v>
      </c>
      <c r="L16448">
        <v>23092382</v>
      </c>
      <c r="P16448" s="29" t="str">
        <f t="shared" si="610"/>
        <v>DRP</v>
      </c>
    </row>
    <row r="16449" spans="1:16" hidden="1" x14ac:dyDescent="0.25">
      <c r="A16449">
        <v>198310417</v>
      </c>
      <c r="B16449">
        <v>803401</v>
      </c>
      <c r="C16449" t="s">
        <v>318</v>
      </c>
      <c r="D16449">
        <v>2021754</v>
      </c>
      <c r="E16449" t="s">
        <v>216</v>
      </c>
      <c r="F16449" t="s">
        <v>214</v>
      </c>
      <c r="G16449" t="s">
        <v>215</v>
      </c>
      <c r="H16449">
        <v>2</v>
      </c>
      <c r="I16449">
        <v>2017</v>
      </c>
      <c r="J16449">
        <v>1</v>
      </c>
      <c r="L16449">
        <v>23092909</v>
      </c>
      <c r="M16449">
        <v>4</v>
      </c>
      <c r="P16449" s="29">
        <f t="shared" si="610"/>
        <v>0.5</v>
      </c>
    </row>
    <row r="16450" spans="1:16" hidden="1" x14ac:dyDescent="0.25">
      <c r="A16450">
        <v>198310417</v>
      </c>
      <c r="B16450">
        <v>803401</v>
      </c>
      <c r="C16450" t="s">
        <v>318</v>
      </c>
      <c r="D16450">
        <v>2021600</v>
      </c>
      <c r="E16450" t="s">
        <v>219</v>
      </c>
      <c r="F16450" t="s">
        <v>214</v>
      </c>
      <c r="G16450" t="s">
        <v>215</v>
      </c>
      <c r="H16450">
        <v>3</v>
      </c>
      <c r="I16450">
        <v>2017</v>
      </c>
      <c r="J16450">
        <v>1</v>
      </c>
      <c r="L16450">
        <v>23092797</v>
      </c>
      <c r="M16450">
        <v>3</v>
      </c>
      <c r="P16450" s="29">
        <f t="shared" si="610"/>
        <v>0.33333333333333331</v>
      </c>
    </row>
    <row r="16451" spans="1:16" hidden="1" x14ac:dyDescent="0.25">
      <c r="A16451">
        <v>198310417</v>
      </c>
      <c r="B16451">
        <v>803401</v>
      </c>
      <c r="C16451" t="s">
        <v>318</v>
      </c>
      <c r="D16451">
        <v>2005102</v>
      </c>
      <c r="E16451" t="s">
        <v>218</v>
      </c>
      <c r="F16451" t="s">
        <v>214</v>
      </c>
      <c r="G16451" t="s">
        <v>215</v>
      </c>
      <c r="H16451">
        <v>2</v>
      </c>
      <c r="I16451">
        <v>2017</v>
      </c>
      <c r="J16451">
        <v>1</v>
      </c>
      <c r="L16451">
        <v>23092919</v>
      </c>
      <c r="M16451">
        <v>4.9000000000000004</v>
      </c>
      <c r="P16451" s="29">
        <f t="shared" si="610"/>
        <v>0.65</v>
      </c>
    </row>
    <row r="16452" spans="1:16" hidden="1" x14ac:dyDescent="0.25">
      <c r="A16452">
        <v>198310417</v>
      </c>
      <c r="B16452">
        <v>803401</v>
      </c>
      <c r="C16452" t="s">
        <v>318</v>
      </c>
      <c r="D16452">
        <v>2021580</v>
      </c>
      <c r="E16452" t="s">
        <v>241</v>
      </c>
      <c r="F16452" t="s">
        <v>214</v>
      </c>
      <c r="G16452" t="s">
        <v>215</v>
      </c>
      <c r="H16452">
        <v>3</v>
      </c>
      <c r="I16452">
        <v>2017</v>
      </c>
      <c r="J16452">
        <v>1</v>
      </c>
      <c r="L16452">
        <v>23093919</v>
      </c>
      <c r="M16452">
        <v>3.1</v>
      </c>
      <c r="P16452" s="29">
        <f t="shared" si="610"/>
        <v>0.35000000000000003</v>
      </c>
    </row>
    <row r="16453" spans="1:16" hidden="1" x14ac:dyDescent="0.25">
      <c r="A16453">
        <v>198310417</v>
      </c>
      <c r="B16453">
        <v>803401</v>
      </c>
      <c r="C16453" t="s">
        <v>318</v>
      </c>
      <c r="D16453">
        <v>2004116</v>
      </c>
      <c r="E16453" t="s">
        <v>229</v>
      </c>
      <c r="F16453" t="s">
        <v>214</v>
      </c>
      <c r="G16453" t="s">
        <v>215</v>
      </c>
      <c r="H16453">
        <v>2</v>
      </c>
      <c r="I16453">
        <v>2017</v>
      </c>
      <c r="J16453">
        <v>1</v>
      </c>
      <c r="L16453">
        <v>23092375</v>
      </c>
      <c r="M16453">
        <v>4.7</v>
      </c>
      <c r="P16453" s="29">
        <f t="shared" si="610"/>
        <v>0.6166666666666667</v>
      </c>
    </row>
    <row r="16454" spans="1:16" hidden="1" x14ac:dyDescent="0.25">
      <c r="A16454">
        <v>198310417</v>
      </c>
      <c r="B16454">
        <v>803401</v>
      </c>
      <c r="C16454" t="s">
        <v>318</v>
      </c>
      <c r="D16454">
        <v>2004112</v>
      </c>
      <c r="E16454" t="s">
        <v>244</v>
      </c>
      <c r="F16454" t="s">
        <v>214</v>
      </c>
      <c r="G16454" t="s">
        <v>215</v>
      </c>
      <c r="H16454">
        <v>2</v>
      </c>
      <c r="I16454">
        <v>2017</v>
      </c>
      <c r="J16454">
        <v>2</v>
      </c>
      <c r="L16454">
        <v>23098507</v>
      </c>
      <c r="M16454">
        <v>4.5999999999999996</v>
      </c>
      <c r="P16454" s="29">
        <f t="shared" si="610"/>
        <v>0.6</v>
      </c>
    </row>
    <row r="16455" spans="1:16" hidden="1" x14ac:dyDescent="0.25">
      <c r="A16455">
        <v>198310417</v>
      </c>
      <c r="B16455">
        <v>803401</v>
      </c>
      <c r="C16455" t="s">
        <v>318</v>
      </c>
      <c r="D16455">
        <v>2004099</v>
      </c>
      <c r="E16455" t="s">
        <v>245</v>
      </c>
      <c r="F16455" t="s">
        <v>214</v>
      </c>
      <c r="G16455" t="s">
        <v>215</v>
      </c>
      <c r="H16455">
        <v>4</v>
      </c>
      <c r="I16455">
        <v>2018</v>
      </c>
      <c r="J16455">
        <v>2</v>
      </c>
      <c r="L16455">
        <v>23114480</v>
      </c>
      <c r="P16455" s="29" t="str">
        <f t="shared" si="610"/>
        <v>DRP</v>
      </c>
    </row>
    <row r="16456" spans="1:16" hidden="1" x14ac:dyDescent="0.25">
      <c r="A16456">
        <v>198310417</v>
      </c>
      <c r="B16456">
        <v>803401</v>
      </c>
      <c r="C16456" t="s">
        <v>318</v>
      </c>
      <c r="D16456">
        <v>2004099</v>
      </c>
      <c r="E16456" t="s">
        <v>245</v>
      </c>
      <c r="F16456" t="s">
        <v>214</v>
      </c>
      <c r="G16456" t="s">
        <v>215</v>
      </c>
      <c r="H16456">
        <v>1</v>
      </c>
      <c r="I16456">
        <v>2019</v>
      </c>
      <c r="J16456">
        <v>2</v>
      </c>
      <c r="L16456">
        <v>23130136</v>
      </c>
      <c r="P16456" s="29" t="str">
        <f t="shared" si="610"/>
        <v>NULL</v>
      </c>
    </row>
    <row r="16457" spans="1:16" hidden="1" x14ac:dyDescent="0.25">
      <c r="A16457">
        <v>198317918</v>
      </c>
      <c r="B16457">
        <v>803400</v>
      </c>
      <c r="C16457" t="s">
        <v>212</v>
      </c>
      <c r="D16457">
        <v>2005117</v>
      </c>
      <c r="E16457" t="s">
        <v>220</v>
      </c>
      <c r="F16457" t="s">
        <v>214</v>
      </c>
      <c r="G16457" t="s">
        <v>215</v>
      </c>
      <c r="H16457">
        <v>2</v>
      </c>
      <c r="I16457">
        <v>2016</v>
      </c>
      <c r="J16457">
        <v>1</v>
      </c>
      <c r="L16457">
        <v>23078733</v>
      </c>
      <c r="M16457">
        <v>5.2</v>
      </c>
      <c r="P16457" s="29">
        <f t="shared" si="610"/>
        <v>0.70000000000000007</v>
      </c>
    </row>
    <row r="16458" spans="1:16" hidden="1" x14ac:dyDescent="0.25">
      <c r="A16458">
        <v>198317918</v>
      </c>
      <c r="B16458">
        <v>803400</v>
      </c>
      <c r="C16458" t="s">
        <v>212</v>
      </c>
      <c r="D16458">
        <v>2021754</v>
      </c>
      <c r="E16458" t="s">
        <v>216</v>
      </c>
      <c r="F16458" t="s">
        <v>214</v>
      </c>
      <c r="G16458" t="s">
        <v>215</v>
      </c>
      <c r="H16458">
        <v>3</v>
      </c>
      <c r="I16458">
        <v>2016</v>
      </c>
      <c r="J16458">
        <v>1</v>
      </c>
      <c r="L16458">
        <v>23081130</v>
      </c>
      <c r="M16458">
        <v>3.1</v>
      </c>
      <c r="P16458" s="29">
        <f t="shared" ref="P16458:P16521" si="611">IF(AND(ISNUMBER(M16458),H16458&lt;&gt;4),(M16458-1)/6,IF(H16458=4,"DRP",IF(AND(H16458=3,M16458="NA"),"BAD",IF(AND(H16458=2),"CVL",IF(AND(H16458=1,ISBLANK(M16458)),"NULL","UNK")))))</f>
        <v>0.35000000000000003</v>
      </c>
    </row>
    <row r="16459" spans="1:16" hidden="1" x14ac:dyDescent="0.25">
      <c r="A16459">
        <v>198317918</v>
      </c>
      <c r="B16459">
        <v>803400</v>
      </c>
      <c r="C16459" t="s">
        <v>212</v>
      </c>
      <c r="D16459">
        <v>2005102</v>
      </c>
      <c r="E16459" t="s">
        <v>218</v>
      </c>
      <c r="F16459" t="s">
        <v>214</v>
      </c>
      <c r="G16459" t="s">
        <v>215</v>
      </c>
      <c r="H16459">
        <v>2</v>
      </c>
      <c r="I16459">
        <v>2016</v>
      </c>
      <c r="J16459">
        <v>1</v>
      </c>
      <c r="L16459">
        <v>23081385</v>
      </c>
      <c r="M16459">
        <v>4</v>
      </c>
      <c r="P16459" s="29">
        <f t="shared" si="611"/>
        <v>0.5</v>
      </c>
    </row>
    <row r="16460" spans="1:16" hidden="1" x14ac:dyDescent="0.25">
      <c r="A16460">
        <v>198317918</v>
      </c>
      <c r="B16460">
        <v>803400</v>
      </c>
      <c r="C16460" t="s">
        <v>212</v>
      </c>
      <c r="D16460">
        <v>2005099</v>
      </c>
      <c r="E16460" t="s">
        <v>217</v>
      </c>
      <c r="F16460" t="s">
        <v>214</v>
      </c>
      <c r="G16460" t="s">
        <v>215</v>
      </c>
      <c r="H16460">
        <v>2</v>
      </c>
      <c r="I16460">
        <v>2016</v>
      </c>
      <c r="J16460">
        <v>1</v>
      </c>
      <c r="L16460">
        <v>23081378</v>
      </c>
      <c r="M16460">
        <v>4.9000000000000004</v>
      </c>
      <c r="P16460" s="29">
        <f t="shared" si="611"/>
        <v>0.65</v>
      </c>
    </row>
    <row r="16461" spans="1:16" hidden="1" x14ac:dyDescent="0.25">
      <c r="A16461">
        <v>198317918</v>
      </c>
      <c r="B16461">
        <v>803400</v>
      </c>
      <c r="C16461" t="s">
        <v>212</v>
      </c>
      <c r="D16461">
        <v>2021600</v>
      </c>
      <c r="E16461" t="s">
        <v>219</v>
      </c>
      <c r="F16461" t="s">
        <v>214</v>
      </c>
      <c r="G16461" t="s">
        <v>215</v>
      </c>
      <c r="H16461">
        <v>2</v>
      </c>
      <c r="I16461">
        <v>2016</v>
      </c>
      <c r="J16461">
        <v>1</v>
      </c>
      <c r="L16461">
        <v>23081085</v>
      </c>
      <c r="M16461">
        <v>4</v>
      </c>
      <c r="P16461" s="29">
        <f t="shared" si="611"/>
        <v>0.5</v>
      </c>
    </row>
    <row r="16462" spans="1:16" hidden="1" x14ac:dyDescent="0.25">
      <c r="A16462">
        <v>198317918</v>
      </c>
      <c r="B16462">
        <v>803400</v>
      </c>
      <c r="C16462" t="s">
        <v>212</v>
      </c>
      <c r="D16462">
        <v>2004098</v>
      </c>
      <c r="E16462" t="s">
        <v>213</v>
      </c>
      <c r="F16462" t="s">
        <v>214</v>
      </c>
      <c r="G16462" t="s">
        <v>215</v>
      </c>
      <c r="H16462">
        <v>2</v>
      </c>
      <c r="I16462">
        <v>2016</v>
      </c>
      <c r="J16462">
        <v>1</v>
      </c>
      <c r="L16462">
        <v>23078141</v>
      </c>
      <c r="M16462">
        <v>5.3</v>
      </c>
      <c r="P16462" s="29">
        <f t="shared" si="611"/>
        <v>0.71666666666666667</v>
      </c>
    </row>
    <row r="16463" spans="1:16" hidden="1" x14ac:dyDescent="0.25">
      <c r="A16463">
        <v>198317918</v>
      </c>
      <c r="B16463">
        <v>803400</v>
      </c>
      <c r="C16463" t="s">
        <v>212</v>
      </c>
      <c r="D16463">
        <v>2004112</v>
      </c>
      <c r="E16463" t="s">
        <v>244</v>
      </c>
      <c r="F16463" t="s">
        <v>214</v>
      </c>
      <c r="G16463" t="s">
        <v>215</v>
      </c>
      <c r="H16463">
        <v>2</v>
      </c>
      <c r="I16463">
        <v>2016</v>
      </c>
      <c r="J16463">
        <v>2</v>
      </c>
      <c r="L16463">
        <v>23085514</v>
      </c>
      <c r="M16463">
        <v>5.7</v>
      </c>
      <c r="P16463" s="29">
        <f t="shared" si="611"/>
        <v>0.78333333333333333</v>
      </c>
    </row>
    <row r="16464" spans="1:16" hidden="1" x14ac:dyDescent="0.25">
      <c r="A16464">
        <v>198317918</v>
      </c>
      <c r="B16464">
        <v>803400</v>
      </c>
      <c r="C16464" t="s">
        <v>212</v>
      </c>
      <c r="D16464">
        <v>2021580</v>
      </c>
      <c r="E16464" t="s">
        <v>241</v>
      </c>
      <c r="F16464" t="s">
        <v>214</v>
      </c>
      <c r="G16464" t="s">
        <v>215</v>
      </c>
      <c r="H16464">
        <v>3</v>
      </c>
      <c r="I16464">
        <v>2016</v>
      </c>
      <c r="J16464">
        <v>2</v>
      </c>
      <c r="L16464">
        <v>23086827</v>
      </c>
      <c r="M16464">
        <v>2.2999999999999998</v>
      </c>
      <c r="P16464" s="29">
        <f t="shared" si="611"/>
        <v>0.21666666666666665</v>
      </c>
    </row>
    <row r="16465" spans="1:16" hidden="1" x14ac:dyDescent="0.25">
      <c r="A16465">
        <v>198317918</v>
      </c>
      <c r="B16465">
        <v>803400</v>
      </c>
      <c r="C16465" t="s">
        <v>212</v>
      </c>
      <c r="D16465">
        <v>2021602</v>
      </c>
      <c r="E16465" t="s">
        <v>242</v>
      </c>
      <c r="F16465" t="s">
        <v>214</v>
      </c>
      <c r="G16465" t="s">
        <v>215</v>
      </c>
      <c r="H16465">
        <v>3</v>
      </c>
      <c r="I16465">
        <v>2016</v>
      </c>
      <c r="J16465">
        <v>2</v>
      </c>
      <c r="L16465">
        <v>23086748</v>
      </c>
      <c r="M16465">
        <v>3.3</v>
      </c>
      <c r="P16465" s="29">
        <f t="shared" si="611"/>
        <v>0.3833333333333333</v>
      </c>
    </row>
    <row r="16466" spans="1:16" hidden="1" x14ac:dyDescent="0.25">
      <c r="A16466">
        <v>198317918</v>
      </c>
      <c r="B16466">
        <v>803400</v>
      </c>
      <c r="C16466" t="s">
        <v>212</v>
      </c>
      <c r="D16466">
        <v>2005118</v>
      </c>
      <c r="E16466" t="s">
        <v>223</v>
      </c>
      <c r="F16466" t="s">
        <v>214</v>
      </c>
      <c r="G16466" t="s">
        <v>215</v>
      </c>
      <c r="H16466">
        <v>3</v>
      </c>
      <c r="I16466">
        <v>2016</v>
      </c>
      <c r="J16466">
        <v>2</v>
      </c>
      <c r="L16466">
        <v>23086742</v>
      </c>
      <c r="M16466">
        <v>2.6</v>
      </c>
      <c r="P16466" s="29">
        <f t="shared" si="611"/>
        <v>0.26666666666666666</v>
      </c>
    </row>
    <row r="16467" spans="1:16" hidden="1" x14ac:dyDescent="0.25">
      <c r="A16467">
        <v>198317918</v>
      </c>
      <c r="B16467">
        <v>803400</v>
      </c>
      <c r="C16467" t="s">
        <v>212</v>
      </c>
      <c r="D16467">
        <v>2021795</v>
      </c>
      <c r="E16467" t="s">
        <v>222</v>
      </c>
      <c r="F16467" t="s">
        <v>214</v>
      </c>
      <c r="G16467" t="s">
        <v>215</v>
      </c>
      <c r="H16467">
        <v>3</v>
      </c>
      <c r="I16467">
        <v>2016</v>
      </c>
      <c r="J16467">
        <v>2</v>
      </c>
      <c r="L16467">
        <v>23084483</v>
      </c>
      <c r="M16467" t="s">
        <v>221</v>
      </c>
      <c r="P16467" s="29" t="str">
        <f t="shared" si="611"/>
        <v>BAD</v>
      </c>
    </row>
    <row r="16468" spans="1:16" hidden="1" x14ac:dyDescent="0.25">
      <c r="A16468">
        <v>198317918</v>
      </c>
      <c r="B16468">
        <v>803400</v>
      </c>
      <c r="C16468" t="s">
        <v>212</v>
      </c>
      <c r="D16468">
        <v>2021754</v>
      </c>
      <c r="E16468" t="s">
        <v>216</v>
      </c>
      <c r="F16468" t="s">
        <v>214</v>
      </c>
      <c r="G16468" t="s">
        <v>215</v>
      </c>
      <c r="H16468">
        <v>3</v>
      </c>
      <c r="I16468">
        <v>2016</v>
      </c>
      <c r="J16468">
        <v>2</v>
      </c>
      <c r="L16468">
        <v>23086735</v>
      </c>
      <c r="M16468" t="s">
        <v>221</v>
      </c>
      <c r="P16468" s="29" t="str">
        <f t="shared" si="611"/>
        <v>BAD</v>
      </c>
    </row>
    <row r="16469" spans="1:16" hidden="1" x14ac:dyDescent="0.25">
      <c r="A16469">
        <v>198317918</v>
      </c>
      <c r="B16469">
        <v>803400</v>
      </c>
      <c r="C16469" t="s">
        <v>212</v>
      </c>
      <c r="D16469">
        <v>2021795</v>
      </c>
      <c r="E16469" t="s">
        <v>222</v>
      </c>
      <c r="F16469" t="s">
        <v>214</v>
      </c>
      <c r="G16469" t="s">
        <v>215</v>
      </c>
      <c r="H16469">
        <v>4</v>
      </c>
      <c r="I16469">
        <v>2017</v>
      </c>
      <c r="J16469">
        <v>1</v>
      </c>
      <c r="L16469">
        <v>23091398</v>
      </c>
      <c r="P16469" s="29" t="str">
        <f t="shared" si="611"/>
        <v>DRP</v>
      </c>
    </row>
    <row r="16470" spans="1:16" hidden="1" x14ac:dyDescent="0.25">
      <c r="A16470">
        <v>198317918</v>
      </c>
      <c r="B16470">
        <v>803400</v>
      </c>
      <c r="C16470" t="s">
        <v>212</v>
      </c>
      <c r="D16470">
        <v>2021754</v>
      </c>
      <c r="E16470" t="s">
        <v>216</v>
      </c>
      <c r="F16470" t="s">
        <v>214</v>
      </c>
      <c r="G16470" t="s">
        <v>215</v>
      </c>
      <c r="H16470">
        <v>3</v>
      </c>
      <c r="I16470">
        <v>2017</v>
      </c>
      <c r="J16470">
        <v>1</v>
      </c>
      <c r="L16470">
        <v>23092904</v>
      </c>
      <c r="M16470">
        <v>2.1</v>
      </c>
      <c r="P16470" s="29">
        <f t="shared" si="611"/>
        <v>0.18333333333333335</v>
      </c>
    </row>
    <row r="16471" spans="1:16" hidden="1" x14ac:dyDescent="0.25">
      <c r="A16471">
        <v>198317918</v>
      </c>
      <c r="B16471">
        <v>803400</v>
      </c>
      <c r="C16471" t="s">
        <v>212</v>
      </c>
      <c r="D16471">
        <v>2021602</v>
      </c>
      <c r="E16471" t="s">
        <v>242</v>
      </c>
      <c r="F16471" t="s">
        <v>214</v>
      </c>
      <c r="G16471" t="s">
        <v>215</v>
      </c>
      <c r="H16471">
        <v>3</v>
      </c>
      <c r="I16471">
        <v>2017</v>
      </c>
      <c r="J16471">
        <v>1</v>
      </c>
      <c r="L16471">
        <v>23095499</v>
      </c>
      <c r="M16471">
        <v>3.1</v>
      </c>
      <c r="P16471" s="29">
        <f t="shared" si="611"/>
        <v>0.35000000000000003</v>
      </c>
    </row>
    <row r="16472" spans="1:16" hidden="1" x14ac:dyDescent="0.25">
      <c r="A16472">
        <v>198317918</v>
      </c>
      <c r="B16472">
        <v>803400</v>
      </c>
      <c r="C16472" t="s">
        <v>212</v>
      </c>
      <c r="D16472">
        <v>2005118</v>
      </c>
      <c r="E16472" t="s">
        <v>223</v>
      </c>
      <c r="F16472" t="s">
        <v>214</v>
      </c>
      <c r="G16472" t="s">
        <v>215</v>
      </c>
      <c r="H16472">
        <v>3</v>
      </c>
      <c r="I16472">
        <v>2017</v>
      </c>
      <c r="J16472">
        <v>1</v>
      </c>
      <c r="L16472">
        <v>23094576</v>
      </c>
      <c r="M16472" t="s">
        <v>221</v>
      </c>
      <c r="P16472" s="29" t="str">
        <f t="shared" si="611"/>
        <v>BAD</v>
      </c>
    </row>
    <row r="16473" spans="1:16" hidden="1" x14ac:dyDescent="0.25">
      <c r="A16473">
        <v>198317918</v>
      </c>
      <c r="B16473">
        <v>803400</v>
      </c>
      <c r="C16473" t="s">
        <v>212</v>
      </c>
      <c r="D16473">
        <v>2021580</v>
      </c>
      <c r="E16473" t="s">
        <v>241</v>
      </c>
      <c r="F16473" t="s">
        <v>214</v>
      </c>
      <c r="G16473" t="s">
        <v>215</v>
      </c>
      <c r="H16473">
        <v>3</v>
      </c>
      <c r="I16473">
        <v>2017</v>
      </c>
      <c r="J16473">
        <v>1</v>
      </c>
      <c r="L16473">
        <v>23093919</v>
      </c>
      <c r="M16473">
        <v>1.8</v>
      </c>
      <c r="P16473" s="29">
        <f t="shared" si="611"/>
        <v>0.13333333333333333</v>
      </c>
    </row>
    <row r="16474" spans="1:16" hidden="1" x14ac:dyDescent="0.25">
      <c r="A16474">
        <v>198317918</v>
      </c>
      <c r="B16474">
        <v>803400</v>
      </c>
      <c r="C16474" t="s">
        <v>212</v>
      </c>
      <c r="D16474">
        <v>2005131</v>
      </c>
      <c r="E16474" t="s">
        <v>228</v>
      </c>
      <c r="F16474" t="s">
        <v>214</v>
      </c>
      <c r="G16474" t="s">
        <v>215</v>
      </c>
      <c r="H16474">
        <v>2</v>
      </c>
      <c r="I16474">
        <v>2017</v>
      </c>
      <c r="J16474">
        <v>1</v>
      </c>
      <c r="L16474">
        <v>23093315</v>
      </c>
      <c r="M16474">
        <v>5.0999999999999996</v>
      </c>
      <c r="P16474" s="29">
        <f t="shared" si="611"/>
        <v>0.68333333333333324</v>
      </c>
    </row>
    <row r="16475" spans="1:16" hidden="1" x14ac:dyDescent="0.25">
      <c r="A16475">
        <v>198317918</v>
      </c>
      <c r="B16475">
        <v>803400</v>
      </c>
      <c r="C16475" t="s">
        <v>212</v>
      </c>
      <c r="D16475">
        <v>2004099</v>
      </c>
      <c r="E16475" t="s">
        <v>245</v>
      </c>
      <c r="F16475" t="s">
        <v>214</v>
      </c>
      <c r="G16475" t="s">
        <v>215</v>
      </c>
      <c r="H16475">
        <v>3</v>
      </c>
      <c r="I16475">
        <v>2017</v>
      </c>
      <c r="J16475">
        <v>1</v>
      </c>
      <c r="L16475">
        <v>23094982</v>
      </c>
      <c r="M16475" t="s">
        <v>221</v>
      </c>
      <c r="P16475" s="29" t="str">
        <f t="shared" si="611"/>
        <v>BAD</v>
      </c>
    </row>
    <row r="16476" spans="1:16" hidden="1" x14ac:dyDescent="0.25">
      <c r="A16476">
        <v>198375306</v>
      </c>
      <c r="B16476">
        <v>803401</v>
      </c>
      <c r="C16476" t="s">
        <v>318</v>
      </c>
      <c r="D16476">
        <v>2021600</v>
      </c>
      <c r="E16476" t="s">
        <v>219</v>
      </c>
      <c r="F16476" t="s">
        <v>214</v>
      </c>
      <c r="G16476" t="s">
        <v>215</v>
      </c>
      <c r="H16476">
        <v>3</v>
      </c>
      <c r="I16476">
        <v>2016</v>
      </c>
      <c r="J16476">
        <v>1</v>
      </c>
      <c r="L16476">
        <v>23081081</v>
      </c>
      <c r="M16476">
        <v>3.6</v>
      </c>
      <c r="P16476" s="29">
        <f t="shared" si="611"/>
        <v>0.43333333333333335</v>
      </c>
    </row>
    <row r="16477" spans="1:16" hidden="1" x14ac:dyDescent="0.25">
      <c r="A16477">
        <v>198375306</v>
      </c>
      <c r="B16477">
        <v>803401</v>
      </c>
      <c r="C16477" t="s">
        <v>318</v>
      </c>
      <c r="D16477">
        <v>2004098</v>
      </c>
      <c r="E16477" t="s">
        <v>213</v>
      </c>
      <c r="F16477" t="s">
        <v>214</v>
      </c>
      <c r="G16477" t="s">
        <v>215</v>
      </c>
      <c r="H16477">
        <v>2</v>
      </c>
      <c r="I16477">
        <v>2016</v>
      </c>
      <c r="J16477">
        <v>1</v>
      </c>
      <c r="L16477">
        <v>23078142</v>
      </c>
      <c r="M16477">
        <v>6.8</v>
      </c>
      <c r="P16477" s="29">
        <f t="shared" si="611"/>
        <v>0.96666666666666667</v>
      </c>
    </row>
    <row r="16478" spans="1:16" hidden="1" x14ac:dyDescent="0.25">
      <c r="A16478">
        <v>198375306</v>
      </c>
      <c r="B16478">
        <v>803401</v>
      </c>
      <c r="C16478" t="s">
        <v>318</v>
      </c>
      <c r="D16478">
        <v>2005099</v>
      </c>
      <c r="E16478" t="s">
        <v>217</v>
      </c>
      <c r="F16478" t="s">
        <v>214</v>
      </c>
      <c r="G16478" t="s">
        <v>215</v>
      </c>
      <c r="H16478">
        <v>2</v>
      </c>
      <c r="I16478">
        <v>2016</v>
      </c>
      <c r="J16478">
        <v>1</v>
      </c>
      <c r="L16478">
        <v>23081376</v>
      </c>
      <c r="M16478">
        <v>4.2</v>
      </c>
      <c r="P16478" s="29">
        <f t="shared" si="611"/>
        <v>0.53333333333333333</v>
      </c>
    </row>
    <row r="16479" spans="1:16" hidden="1" x14ac:dyDescent="0.25">
      <c r="A16479">
        <v>198375306</v>
      </c>
      <c r="B16479">
        <v>803401</v>
      </c>
      <c r="C16479" t="s">
        <v>318</v>
      </c>
      <c r="D16479">
        <v>2005102</v>
      </c>
      <c r="E16479" t="s">
        <v>218</v>
      </c>
      <c r="F16479" t="s">
        <v>214</v>
      </c>
      <c r="G16479" t="s">
        <v>215</v>
      </c>
      <c r="H16479">
        <v>2</v>
      </c>
      <c r="I16479">
        <v>2016</v>
      </c>
      <c r="J16479">
        <v>1</v>
      </c>
      <c r="L16479">
        <v>23081383</v>
      </c>
      <c r="M16479">
        <v>4</v>
      </c>
      <c r="P16479" s="29">
        <f t="shared" si="611"/>
        <v>0.5</v>
      </c>
    </row>
    <row r="16480" spans="1:16" hidden="1" x14ac:dyDescent="0.25">
      <c r="A16480">
        <v>198375306</v>
      </c>
      <c r="B16480">
        <v>803401</v>
      </c>
      <c r="C16480" t="s">
        <v>318</v>
      </c>
      <c r="D16480">
        <v>2021754</v>
      </c>
      <c r="E16480" t="s">
        <v>216</v>
      </c>
      <c r="F16480" t="s">
        <v>214</v>
      </c>
      <c r="G16480" t="s">
        <v>215</v>
      </c>
      <c r="H16480">
        <v>3</v>
      </c>
      <c r="I16480">
        <v>2016</v>
      </c>
      <c r="J16480">
        <v>1</v>
      </c>
      <c r="L16480">
        <v>23081097</v>
      </c>
      <c r="M16480">
        <v>3.6</v>
      </c>
      <c r="P16480" s="29">
        <f t="shared" si="611"/>
        <v>0.43333333333333335</v>
      </c>
    </row>
    <row r="16481" spans="1:16" hidden="1" x14ac:dyDescent="0.25">
      <c r="A16481">
        <v>198375306</v>
      </c>
      <c r="B16481">
        <v>803401</v>
      </c>
      <c r="C16481" t="s">
        <v>318</v>
      </c>
      <c r="D16481">
        <v>2005118</v>
      </c>
      <c r="E16481" t="s">
        <v>223</v>
      </c>
      <c r="F16481" t="s">
        <v>214</v>
      </c>
      <c r="G16481" t="s">
        <v>215</v>
      </c>
      <c r="H16481">
        <v>3</v>
      </c>
      <c r="I16481">
        <v>2016</v>
      </c>
      <c r="J16481">
        <v>1</v>
      </c>
      <c r="L16481">
        <v>23081294</v>
      </c>
      <c r="M16481">
        <v>3.7</v>
      </c>
      <c r="P16481" s="29">
        <f t="shared" si="611"/>
        <v>0.45</v>
      </c>
    </row>
    <row r="16482" spans="1:16" hidden="1" x14ac:dyDescent="0.25">
      <c r="A16482">
        <v>198375306</v>
      </c>
      <c r="B16482">
        <v>803401</v>
      </c>
      <c r="C16482" t="s">
        <v>318</v>
      </c>
      <c r="D16482">
        <v>2021600</v>
      </c>
      <c r="E16482" t="s">
        <v>219</v>
      </c>
      <c r="F16482" t="s">
        <v>214</v>
      </c>
      <c r="G16482" t="s">
        <v>215</v>
      </c>
      <c r="H16482">
        <v>3</v>
      </c>
      <c r="I16482">
        <v>2016</v>
      </c>
      <c r="J16482">
        <v>2</v>
      </c>
      <c r="L16482">
        <v>23086547</v>
      </c>
      <c r="M16482">
        <v>3.2</v>
      </c>
      <c r="P16482" s="29">
        <f t="shared" si="611"/>
        <v>0.3666666666666667</v>
      </c>
    </row>
    <row r="16483" spans="1:16" hidden="1" x14ac:dyDescent="0.25">
      <c r="A16483">
        <v>198375306</v>
      </c>
      <c r="B16483">
        <v>803401</v>
      </c>
      <c r="C16483" t="s">
        <v>318</v>
      </c>
      <c r="D16483">
        <v>2021754</v>
      </c>
      <c r="E16483" t="s">
        <v>216</v>
      </c>
      <c r="F16483" t="s">
        <v>214</v>
      </c>
      <c r="G16483" t="s">
        <v>215</v>
      </c>
      <c r="H16483">
        <v>2</v>
      </c>
      <c r="I16483">
        <v>2016</v>
      </c>
      <c r="J16483">
        <v>2</v>
      </c>
      <c r="L16483">
        <v>23086737</v>
      </c>
      <c r="M16483">
        <v>4</v>
      </c>
      <c r="P16483" s="29">
        <f t="shared" si="611"/>
        <v>0.5</v>
      </c>
    </row>
    <row r="16484" spans="1:16" hidden="1" x14ac:dyDescent="0.25">
      <c r="A16484">
        <v>198375306</v>
      </c>
      <c r="B16484">
        <v>803401</v>
      </c>
      <c r="C16484" t="s">
        <v>318</v>
      </c>
      <c r="D16484">
        <v>2005118</v>
      </c>
      <c r="E16484" t="s">
        <v>223</v>
      </c>
      <c r="F16484" t="s">
        <v>214</v>
      </c>
      <c r="G16484" t="s">
        <v>215</v>
      </c>
      <c r="H16484">
        <v>2</v>
      </c>
      <c r="I16484">
        <v>2016</v>
      </c>
      <c r="J16484">
        <v>2</v>
      </c>
      <c r="L16484">
        <v>23086742</v>
      </c>
      <c r="M16484">
        <v>4.2</v>
      </c>
      <c r="P16484" s="29">
        <f t="shared" si="611"/>
        <v>0.53333333333333333</v>
      </c>
    </row>
    <row r="16485" spans="1:16" hidden="1" x14ac:dyDescent="0.25">
      <c r="A16485">
        <v>198375306</v>
      </c>
      <c r="B16485">
        <v>803401</v>
      </c>
      <c r="C16485" t="s">
        <v>318</v>
      </c>
      <c r="D16485">
        <v>2005117</v>
      </c>
      <c r="E16485" t="s">
        <v>220</v>
      </c>
      <c r="F16485" t="s">
        <v>214</v>
      </c>
      <c r="G16485" t="s">
        <v>215</v>
      </c>
      <c r="H16485">
        <v>2</v>
      </c>
      <c r="I16485">
        <v>2016</v>
      </c>
      <c r="J16485">
        <v>2</v>
      </c>
      <c r="L16485">
        <v>23084478</v>
      </c>
      <c r="M16485">
        <v>4.3</v>
      </c>
      <c r="P16485" s="29">
        <f t="shared" si="611"/>
        <v>0.54999999999999993</v>
      </c>
    </row>
    <row r="16486" spans="1:16" hidden="1" x14ac:dyDescent="0.25">
      <c r="A16486">
        <v>198375306</v>
      </c>
      <c r="B16486">
        <v>803401</v>
      </c>
      <c r="C16486" t="s">
        <v>318</v>
      </c>
      <c r="D16486">
        <v>2021580</v>
      </c>
      <c r="E16486" t="s">
        <v>241</v>
      </c>
      <c r="F16486" t="s">
        <v>214</v>
      </c>
      <c r="G16486" t="s">
        <v>215</v>
      </c>
      <c r="H16486">
        <v>3</v>
      </c>
      <c r="I16486">
        <v>2016</v>
      </c>
      <c r="J16486">
        <v>2</v>
      </c>
      <c r="L16486">
        <v>23086827</v>
      </c>
      <c r="M16486">
        <v>3.3</v>
      </c>
      <c r="P16486" s="29">
        <f t="shared" si="611"/>
        <v>0.3833333333333333</v>
      </c>
    </row>
    <row r="16487" spans="1:16" hidden="1" x14ac:dyDescent="0.25">
      <c r="A16487">
        <v>198375306</v>
      </c>
      <c r="B16487">
        <v>803401</v>
      </c>
      <c r="C16487" t="s">
        <v>318</v>
      </c>
      <c r="D16487">
        <v>2004112</v>
      </c>
      <c r="E16487" t="s">
        <v>244</v>
      </c>
      <c r="F16487" t="s">
        <v>214</v>
      </c>
      <c r="G16487" t="s">
        <v>215</v>
      </c>
      <c r="H16487">
        <v>2</v>
      </c>
      <c r="I16487">
        <v>2016</v>
      </c>
      <c r="J16487">
        <v>2</v>
      </c>
      <c r="L16487">
        <v>23085514</v>
      </c>
      <c r="M16487">
        <v>6.1</v>
      </c>
      <c r="P16487" s="29">
        <f t="shared" si="611"/>
        <v>0.85</v>
      </c>
    </row>
    <row r="16488" spans="1:16" hidden="1" x14ac:dyDescent="0.25">
      <c r="A16488">
        <v>198375306</v>
      </c>
      <c r="B16488">
        <v>803401</v>
      </c>
      <c r="C16488" t="s">
        <v>318</v>
      </c>
      <c r="D16488">
        <v>2004116</v>
      </c>
      <c r="E16488" t="s">
        <v>229</v>
      </c>
      <c r="F16488" t="s">
        <v>214</v>
      </c>
      <c r="G16488" t="s">
        <v>215</v>
      </c>
      <c r="H16488">
        <v>3</v>
      </c>
      <c r="I16488">
        <v>2017</v>
      </c>
      <c r="J16488">
        <v>1</v>
      </c>
      <c r="L16488">
        <v>23092359</v>
      </c>
      <c r="M16488" t="s">
        <v>221</v>
      </c>
      <c r="P16488" s="29" t="str">
        <f t="shared" si="611"/>
        <v>BAD</v>
      </c>
    </row>
    <row r="16489" spans="1:16" hidden="1" x14ac:dyDescent="0.25">
      <c r="A16489">
        <v>198375306</v>
      </c>
      <c r="B16489">
        <v>803401</v>
      </c>
      <c r="C16489" t="s">
        <v>318</v>
      </c>
      <c r="D16489">
        <v>2004099</v>
      </c>
      <c r="E16489" t="s">
        <v>245</v>
      </c>
      <c r="F16489" t="s">
        <v>214</v>
      </c>
      <c r="G16489" t="s">
        <v>215</v>
      </c>
      <c r="H16489">
        <v>3</v>
      </c>
      <c r="I16489">
        <v>2017</v>
      </c>
      <c r="J16489">
        <v>1</v>
      </c>
      <c r="L16489">
        <v>23092377</v>
      </c>
      <c r="M16489">
        <v>3.1</v>
      </c>
      <c r="P16489" s="29">
        <f t="shared" si="611"/>
        <v>0.35000000000000003</v>
      </c>
    </row>
    <row r="16490" spans="1:16" hidden="1" x14ac:dyDescent="0.25">
      <c r="A16490">
        <v>198375306</v>
      </c>
      <c r="B16490">
        <v>803401</v>
      </c>
      <c r="C16490" t="s">
        <v>318</v>
      </c>
      <c r="D16490">
        <v>2021763</v>
      </c>
      <c r="E16490" t="s">
        <v>298</v>
      </c>
      <c r="F16490" t="s">
        <v>214</v>
      </c>
      <c r="G16490" t="s">
        <v>215</v>
      </c>
      <c r="H16490">
        <v>2</v>
      </c>
      <c r="I16490">
        <v>2017</v>
      </c>
      <c r="J16490">
        <v>1</v>
      </c>
      <c r="L16490">
        <v>23091986</v>
      </c>
      <c r="M16490">
        <v>4.3</v>
      </c>
      <c r="P16490" s="29">
        <f t="shared" si="611"/>
        <v>0.54999999999999993</v>
      </c>
    </row>
    <row r="16491" spans="1:16" hidden="1" x14ac:dyDescent="0.25">
      <c r="A16491">
        <v>198375306</v>
      </c>
      <c r="B16491">
        <v>803401</v>
      </c>
      <c r="C16491" t="s">
        <v>318</v>
      </c>
      <c r="D16491">
        <v>2021580</v>
      </c>
      <c r="E16491" t="s">
        <v>241</v>
      </c>
      <c r="F16491" t="s">
        <v>214</v>
      </c>
      <c r="G16491" t="s">
        <v>215</v>
      </c>
      <c r="H16491">
        <v>2</v>
      </c>
      <c r="I16491">
        <v>2017</v>
      </c>
      <c r="J16491">
        <v>1</v>
      </c>
      <c r="L16491">
        <v>23093919</v>
      </c>
      <c r="M16491">
        <v>4.9000000000000004</v>
      </c>
      <c r="P16491" s="29">
        <f t="shared" si="611"/>
        <v>0.65</v>
      </c>
    </row>
    <row r="16492" spans="1:16" hidden="1" x14ac:dyDescent="0.25">
      <c r="A16492">
        <v>198375306</v>
      </c>
      <c r="B16492">
        <v>803401</v>
      </c>
      <c r="C16492" t="s">
        <v>318</v>
      </c>
      <c r="D16492">
        <v>2021600</v>
      </c>
      <c r="E16492" t="s">
        <v>219</v>
      </c>
      <c r="F16492" t="s">
        <v>214</v>
      </c>
      <c r="G16492" t="s">
        <v>215</v>
      </c>
      <c r="H16492">
        <v>2</v>
      </c>
      <c r="I16492">
        <v>2017</v>
      </c>
      <c r="J16492">
        <v>1</v>
      </c>
      <c r="L16492">
        <v>23092795</v>
      </c>
      <c r="M16492">
        <v>6.2</v>
      </c>
      <c r="P16492" s="29">
        <f t="shared" si="611"/>
        <v>0.8666666666666667</v>
      </c>
    </row>
    <row r="16493" spans="1:16" hidden="1" x14ac:dyDescent="0.25">
      <c r="A16493">
        <v>198375306</v>
      </c>
      <c r="B16493">
        <v>803401</v>
      </c>
      <c r="C16493" t="s">
        <v>318</v>
      </c>
      <c r="D16493">
        <v>2004591</v>
      </c>
      <c r="E16493" t="s">
        <v>271</v>
      </c>
      <c r="F16493" t="s">
        <v>214</v>
      </c>
      <c r="G16493" t="s">
        <v>215</v>
      </c>
      <c r="H16493">
        <v>4</v>
      </c>
      <c r="I16493">
        <v>2017</v>
      </c>
      <c r="J16493">
        <v>2</v>
      </c>
      <c r="L16493">
        <v>23097625</v>
      </c>
      <c r="P16493" s="29" t="str">
        <f t="shared" si="611"/>
        <v>DRP</v>
      </c>
    </row>
    <row r="16494" spans="1:16" hidden="1" x14ac:dyDescent="0.25">
      <c r="A16494">
        <v>198375306</v>
      </c>
      <c r="B16494">
        <v>803401</v>
      </c>
      <c r="C16494" t="s">
        <v>318</v>
      </c>
      <c r="D16494">
        <v>2004099</v>
      </c>
      <c r="E16494" t="s">
        <v>245</v>
      </c>
      <c r="F16494" t="s">
        <v>214</v>
      </c>
      <c r="G16494" t="s">
        <v>215</v>
      </c>
      <c r="H16494">
        <v>2</v>
      </c>
      <c r="I16494">
        <v>2017</v>
      </c>
      <c r="J16494">
        <v>2</v>
      </c>
      <c r="L16494">
        <v>23097860</v>
      </c>
      <c r="M16494">
        <v>4.0999999999999996</v>
      </c>
      <c r="P16494" s="29">
        <f t="shared" si="611"/>
        <v>0.51666666666666661</v>
      </c>
    </row>
    <row r="16495" spans="1:16" hidden="1" x14ac:dyDescent="0.25">
      <c r="A16495">
        <v>198375306</v>
      </c>
      <c r="B16495">
        <v>803401</v>
      </c>
      <c r="C16495" t="s">
        <v>318</v>
      </c>
      <c r="D16495">
        <v>2021756</v>
      </c>
      <c r="E16495" t="s">
        <v>253</v>
      </c>
      <c r="F16495" t="s">
        <v>214</v>
      </c>
      <c r="G16495" t="s">
        <v>215</v>
      </c>
      <c r="H16495">
        <v>3</v>
      </c>
      <c r="I16495">
        <v>2017</v>
      </c>
      <c r="J16495">
        <v>2</v>
      </c>
      <c r="L16495">
        <v>23101177</v>
      </c>
      <c r="M16495">
        <v>3.7</v>
      </c>
      <c r="P16495" s="29">
        <f t="shared" si="611"/>
        <v>0.45</v>
      </c>
    </row>
    <row r="16496" spans="1:16" hidden="1" x14ac:dyDescent="0.25">
      <c r="A16496">
        <v>198375306</v>
      </c>
      <c r="B16496">
        <v>803401</v>
      </c>
      <c r="C16496" t="s">
        <v>318</v>
      </c>
      <c r="D16496">
        <v>2021602</v>
      </c>
      <c r="E16496" t="s">
        <v>242</v>
      </c>
      <c r="F16496" t="s">
        <v>214</v>
      </c>
      <c r="G16496" t="s">
        <v>215</v>
      </c>
      <c r="H16496">
        <v>3</v>
      </c>
      <c r="I16496">
        <v>2017</v>
      </c>
      <c r="J16496">
        <v>2</v>
      </c>
      <c r="L16496">
        <v>23101093</v>
      </c>
      <c r="M16496">
        <v>3.1</v>
      </c>
      <c r="P16496" s="29">
        <f t="shared" si="611"/>
        <v>0.35000000000000003</v>
      </c>
    </row>
    <row r="16497" spans="1:16" hidden="1" x14ac:dyDescent="0.25">
      <c r="A16497">
        <v>198375306</v>
      </c>
      <c r="B16497">
        <v>803401</v>
      </c>
      <c r="C16497" t="s">
        <v>318</v>
      </c>
      <c r="D16497">
        <v>2005131</v>
      </c>
      <c r="E16497" t="s">
        <v>228</v>
      </c>
      <c r="F16497" t="s">
        <v>214</v>
      </c>
      <c r="G16497" t="s">
        <v>215</v>
      </c>
      <c r="H16497">
        <v>2</v>
      </c>
      <c r="I16497">
        <v>2017</v>
      </c>
      <c r="J16497">
        <v>2</v>
      </c>
      <c r="L16497">
        <v>23097528</v>
      </c>
      <c r="M16497">
        <v>4.5</v>
      </c>
      <c r="P16497" s="29">
        <f t="shared" si="611"/>
        <v>0.58333333333333337</v>
      </c>
    </row>
    <row r="16498" spans="1:16" hidden="1" x14ac:dyDescent="0.25">
      <c r="A16498">
        <v>198375306</v>
      </c>
      <c r="B16498">
        <v>803401</v>
      </c>
      <c r="C16498" t="s">
        <v>318</v>
      </c>
      <c r="D16498">
        <v>2005120</v>
      </c>
      <c r="E16498" t="s">
        <v>293</v>
      </c>
      <c r="F16498" t="s">
        <v>214</v>
      </c>
      <c r="G16498" t="s">
        <v>215</v>
      </c>
      <c r="H16498">
        <v>2</v>
      </c>
      <c r="I16498">
        <v>2017</v>
      </c>
      <c r="J16498">
        <v>2</v>
      </c>
      <c r="L16498">
        <v>23097530</v>
      </c>
      <c r="M16498">
        <v>6</v>
      </c>
      <c r="P16498" s="29">
        <f t="shared" si="611"/>
        <v>0.83333333333333337</v>
      </c>
    </row>
    <row r="16499" spans="1:16" hidden="1" x14ac:dyDescent="0.25">
      <c r="A16499">
        <v>198375306</v>
      </c>
      <c r="B16499">
        <v>803401</v>
      </c>
      <c r="C16499" t="s">
        <v>318</v>
      </c>
      <c r="D16499">
        <v>2004116</v>
      </c>
      <c r="E16499" t="s">
        <v>229</v>
      </c>
      <c r="F16499" t="s">
        <v>214</v>
      </c>
      <c r="G16499" t="s">
        <v>215</v>
      </c>
      <c r="H16499">
        <v>4</v>
      </c>
      <c r="I16499">
        <v>2018</v>
      </c>
      <c r="J16499">
        <v>1</v>
      </c>
      <c r="L16499">
        <v>23104529</v>
      </c>
      <c r="M16499">
        <v>5.8</v>
      </c>
      <c r="P16499" s="29" t="str">
        <f t="shared" si="611"/>
        <v>DRP</v>
      </c>
    </row>
    <row r="16500" spans="1:16" hidden="1" x14ac:dyDescent="0.25">
      <c r="A16500">
        <v>198375306</v>
      </c>
      <c r="B16500">
        <v>803401</v>
      </c>
      <c r="C16500" t="s">
        <v>318</v>
      </c>
      <c r="D16500">
        <v>2021602</v>
      </c>
      <c r="E16500" t="s">
        <v>242</v>
      </c>
      <c r="F16500" t="s">
        <v>214</v>
      </c>
      <c r="G16500" t="s">
        <v>215</v>
      </c>
      <c r="H16500">
        <v>4</v>
      </c>
      <c r="I16500">
        <v>2018</v>
      </c>
      <c r="J16500">
        <v>1</v>
      </c>
      <c r="L16500">
        <v>23108070</v>
      </c>
      <c r="M16500">
        <v>3.4</v>
      </c>
      <c r="P16500" s="29" t="str">
        <f t="shared" si="611"/>
        <v>DRP</v>
      </c>
    </row>
    <row r="16501" spans="1:16" hidden="1" x14ac:dyDescent="0.25">
      <c r="A16501">
        <v>198375306</v>
      </c>
      <c r="B16501">
        <v>803401</v>
      </c>
      <c r="C16501" t="s">
        <v>318</v>
      </c>
      <c r="D16501">
        <v>2021756</v>
      </c>
      <c r="E16501" t="s">
        <v>253</v>
      </c>
      <c r="F16501" t="s">
        <v>214</v>
      </c>
      <c r="G16501" t="s">
        <v>215</v>
      </c>
      <c r="H16501">
        <v>4</v>
      </c>
      <c r="I16501">
        <v>2018</v>
      </c>
      <c r="J16501">
        <v>1</v>
      </c>
      <c r="L16501">
        <v>23108114</v>
      </c>
      <c r="M16501">
        <v>3.7</v>
      </c>
      <c r="P16501" s="29" t="str">
        <f t="shared" si="611"/>
        <v>DRP</v>
      </c>
    </row>
    <row r="16502" spans="1:16" hidden="1" x14ac:dyDescent="0.25">
      <c r="A16502">
        <v>198376655</v>
      </c>
      <c r="B16502">
        <v>803401</v>
      </c>
      <c r="C16502" t="s">
        <v>318</v>
      </c>
      <c r="D16502">
        <v>2004098</v>
      </c>
      <c r="E16502" t="s">
        <v>213</v>
      </c>
      <c r="F16502" t="s">
        <v>214</v>
      </c>
      <c r="G16502" t="s">
        <v>215</v>
      </c>
      <c r="H16502">
        <v>2</v>
      </c>
      <c r="I16502">
        <v>2016</v>
      </c>
      <c r="J16502">
        <v>1</v>
      </c>
      <c r="L16502">
        <v>23078147</v>
      </c>
      <c r="M16502">
        <v>5.9</v>
      </c>
      <c r="P16502" s="29">
        <f t="shared" si="611"/>
        <v>0.81666666666666676</v>
      </c>
    </row>
    <row r="16503" spans="1:16" hidden="1" x14ac:dyDescent="0.25">
      <c r="A16503">
        <v>198376655</v>
      </c>
      <c r="B16503">
        <v>803401</v>
      </c>
      <c r="C16503" t="s">
        <v>318</v>
      </c>
      <c r="D16503">
        <v>2021600</v>
      </c>
      <c r="E16503" t="s">
        <v>219</v>
      </c>
      <c r="F16503" t="s">
        <v>214</v>
      </c>
      <c r="G16503" t="s">
        <v>215</v>
      </c>
      <c r="H16503">
        <v>2</v>
      </c>
      <c r="I16503">
        <v>2016</v>
      </c>
      <c r="J16503">
        <v>1</v>
      </c>
      <c r="L16503">
        <v>23081081</v>
      </c>
      <c r="M16503">
        <v>5.0999999999999996</v>
      </c>
      <c r="P16503" s="29">
        <f t="shared" si="611"/>
        <v>0.68333333333333324</v>
      </c>
    </row>
    <row r="16504" spans="1:16" hidden="1" x14ac:dyDescent="0.25">
      <c r="A16504">
        <v>198376655</v>
      </c>
      <c r="B16504">
        <v>803401</v>
      </c>
      <c r="C16504" t="s">
        <v>318</v>
      </c>
      <c r="D16504">
        <v>2005099</v>
      </c>
      <c r="E16504" t="s">
        <v>217</v>
      </c>
      <c r="F16504" t="s">
        <v>214</v>
      </c>
      <c r="G16504" t="s">
        <v>215</v>
      </c>
      <c r="H16504">
        <v>2</v>
      </c>
      <c r="I16504">
        <v>2016</v>
      </c>
      <c r="J16504">
        <v>1</v>
      </c>
      <c r="L16504">
        <v>23081376</v>
      </c>
      <c r="M16504">
        <v>5.3</v>
      </c>
      <c r="P16504" s="29">
        <f t="shared" si="611"/>
        <v>0.71666666666666667</v>
      </c>
    </row>
    <row r="16505" spans="1:16" hidden="1" x14ac:dyDescent="0.25">
      <c r="A16505">
        <v>198376655</v>
      </c>
      <c r="B16505">
        <v>803401</v>
      </c>
      <c r="C16505" t="s">
        <v>318</v>
      </c>
      <c r="D16505">
        <v>2005102</v>
      </c>
      <c r="E16505" t="s">
        <v>218</v>
      </c>
      <c r="F16505" t="s">
        <v>214</v>
      </c>
      <c r="G16505" t="s">
        <v>215</v>
      </c>
      <c r="H16505">
        <v>2</v>
      </c>
      <c r="I16505">
        <v>2016</v>
      </c>
      <c r="J16505">
        <v>1</v>
      </c>
      <c r="L16505">
        <v>23081383</v>
      </c>
      <c r="M16505">
        <v>5</v>
      </c>
      <c r="P16505" s="29">
        <f t="shared" si="611"/>
        <v>0.66666666666666663</v>
      </c>
    </row>
    <row r="16506" spans="1:16" hidden="1" x14ac:dyDescent="0.25">
      <c r="A16506">
        <v>198376655</v>
      </c>
      <c r="B16506">
        <v>803401</v>
      </c>
      <c r="C16506" t="s">
        <v>318</v>
      </c>
      <c r="D16506">
        <v>2021754</v>
      </c>
      <c r="E16506" t="s">
        <v>216</v>
      </c>
      <c r="F16506" t="s">
        <v>214</v>
      </c>
      <c r="G16506" t="s">
        <v>215</v>
      </c>
      <c r="H16506">
        <v>2</v>
      </c>
      <c r="I16506">
        <v>2016</v>
      </c>
      <c r="J16506">
        <v>1</v>
      </c>
      <c r="L16506">
        <v>23081096</v>
      </c>
      <c r="M16506">
        <v>4</v>
      </c>
      <c r="P16506" s="29">
        <f t="shared" si="611"/>
        <v>0.5</v>
      </c>
    </row>
    <row r="16507" spans="1:16" hidden="1" x14ac:dyDescent="0.25">
      <c r="A16507">
        <v>198376655</v>
      </c>
      <c r="B16507">
        <v>803401</v>
      </c>
      <c r="C16507" t="s">
        <v>318</v>
      </c>
      <c r="D16507">
        <v>2005118</v>
      </c>
      <c r="E16507" t="s">
        <v>223</v>
      </c>
      <c r="F16507" t="s">
        <v>214</v>
      </c>
      <c r="G16507" t="s">
        <v>215</v>
      </c>
      <c r="H16507">
        <v>2</v>
      </c>
      <c r="I16507">
        <v>2016</v>
      </c>
      <c r="J16507">
        <v>1</v>
      </c>
      <c r="L16507">
        <v>23081294</v>
      </c>
      <c r="M16507">
        <v>4.0999999999999996</v>
      </c>
      <c r="P16507" s="29">
        <f t="shared" si="611"/>
        <v>0.51666666666666661</v>
      </c>
    </row>
    <row r="16508" spans="1:16" hidden="1" x14ac:dyDescent="0.25">
      <c r="A16508">
        <v>198376655</v>
      </c>
      <c r="B16508">
        <v>803401</v>
      </c>
      <c r="C16508" t="s">
        <v>318</v>
      </c>
      <c r="D16508">
        <v>2004116</v>
      </c>
      <c r="E16508" t="s">
        <v>229</v>
      </c>
      <c r="F16508" t="s">
        <v>214</v>
      </c>
      <c r="G16508" t="s">
        <v>215</v>
      </c>
      <c r="H16508">
        <v>4</v>
      </c>
      <c r="I16508">
        <v>2016</v>
      </c>
      <c r="J16508">
        <v>2</v>
      </c>
      <c r="L16508">
        <v>23085551</v>
      </c>
      <c r="P16508" s="29" t="str">
        <f t="shared" si="611"/>
        <v>DRP</v>
      </c>
    </row>
    <row r="16509" spans="1:16" hidden="1" x14ac:dyDescent="0.25">
      <c r="A16509">
        <v>198376655</v>
      </c>
      <c r="B16509">
        <v>803401</v>
      </c>
      <c r="C16509" t="s">
        <v>318</v>
      </c>
      <c r="D16509">
        <v>2021763</v>
      </c>
      <c r="E16509" t="s">
        <v>298</v>
      </c>
      <c r="F16509" t="s">
        <v>214</v>
      </c>
      <c r="G16509" t="s">
        <v>215</v>
      </c>
      <c r="H16509">
        <v>3</v>
      </c>
      <c r="I16509">
        <v>2016</v>
      </c>
      <c r="J16509">
        <v>2</v>
      </c>
      <c r="L16509">
        <v>23086846</v>
      </c>
      <c r="M16509">
        <v>3.7</v>
      </c>
      <c r="P16509" s="29">
        <f t="shared" si="611"/>
        <v>0.45</v>
      </c>
    </row>
    <row r="16510" spans="1:16" hidden="1" x14ac:dyDescent="0.25">
      <c r="A16510">
        <v>198376655</v>
      </c>
      <c r="B16510">
        <v>803401</v>
      </c>
      <c r="C16510" t="s">
        <v>318</v>
      </c>
      <c r="D16510">
        <v>2005117</v>
      </c>
      <c r="E16510" t="s">
        <v>220</v>
      </c>
      <c r="F16510" t="s">
        <v>214</v>
      </c>
      <c r="G16510" t="s">
        <v>215</v>
      </c>
      <c r="H16510">
        <v>3</v>
      </c>
      <c r="I16510">
        <v>2016</v>
      </c>
      <c r="J16510">
        <v>2</v>
      </c>
      <c r="L16510">
        <v>23084477</v>
      </c>
      <c r="M16510">
        <v>2.4</v>
      </c>
      <c r="P16510" s="29">
        <f t="shared" si="611"/>
        <v>0.23333333333333331</v>
      </c>
    </row>
    <row r="16511" spans="1:16" hidden="1" x14ac:dyDescent="0.25">
      <c r="A16511">
        <v>198376655</v>
      </c>
      <c r="B16511">
        <v>803401</v>
      </c>
      <c r="C16511" t="s">
        <v>318</v>
      </c>
      <c r="D16511">
        <v>2021756</v>
      </c>
      <c r="E16511" t="s">
        <v>253</v>
      </c>
      <c r="F16511" t="s">
        <v>214</v>
      </c>
      <c r="G16511" t="s">
        <v>215</v>
      </c>
      <c r="H16511">
        <v>3</v>
      </c>
      <c r="I16511">
        <v>2016</v>
      </c>
      <c r="J16511">
        <v>2</v>
      </c>
      <c r="L16511">
        <v>23086835</v>
      </c>
      <c r="M16511">
        <v>2.8</v>
      </c>
      <c r="P16511" s="29">
        <f t="shared" si="611"/>
        <v>0.3</v>
      </c>
    </row>
    <row r="16512" spans="1:16" hidden="1" x14ac:dyDescent="0.25">
      <c r="A16512">
        <v>198376655</v>
      </c>
      <c r="B16512">
        <v>803401</v>
      </c>
      <c r="C16512" t="s">
        <v>318</v>
      </c>
      <c r="D16512">
        <v>2021602</v>
      </c>
      <c r="E16512" t="s">
        <v>242</v>
      </c>
      <c r="F16512" t="s">
        <v>214</v>
      </c>
      <c r="G16512" t="s">
        <v>215</v>
      </c>
      <c r="H16512">
        <v>3</v>
      </c>
      <c r="I16512">
        <v>2016</v>
      </c>
      <c r="J16512">
        <v>2</v>
      </c>
      <c r="L16512">
        <v>23086747</v>
      </c>
      <c r="M16512">
        <v>2.4</v>
      </c>
      <c r="P16512" s="29">
        <f t="shared" si="611"/>
        <v>0.23333333333333331</v>
      </c>
    </row>
    <row r="16513" spans="1:16" hidden="1" x14ac:dyDescent="0.25">
      <c r="A16513">
        <v>198376655</v>
      </c>
      <c r="B16513">
        <v>803401</v>
      </c>
      <c r="C16513" t="s">
        <v>318</v>
      </c>
      <c r="D16513">
        <v>2021580</v>
      </c>
      <c r="E16513" t="s">
        <v>241</v>
      </c>
      <c r="F16513" t="s">
        <v>214</v>
      </c>
      <c r="G16513" t="s">
        <v>215</v>
      </c>
      <c r="H16513">
        <v>3</v>
      </c>
      <c r="I16513">
        <v>2016</v>
      </c>
      <c r="J16513">
        <v>2</v>
      </c>
      <c r="L16513">
        <v>23086825</v>
      </c>
      <c r="M16513">
        <v>2.7</v>
      </c>
      <c r="P16513" s="29">
        <f t="shared" si="611"/>
        <v>0.28333333333333338</v>
      </c>
    </row>
    <row r="16514" spans="1:16" hidden="1" x14ac:dyDescent="0.25">
      <c r="A16514">
        <v>198376655</v>
      </c>
      <c r="B16514">
        <v>803401</v>
      </c>
      <c r="C16514" t="s">
        <v>318</v>
      </c>
      <c r="D16514">
        <v>2004112</v>
      </c>
      <c r="E16514" t="s">
        <v>244</v>
      </c>
      <c r="F16514" t="s">
        <v>214</v>
      </c>
      <c r="G16514" t="s">
        <v>215</v>
      </c>
      <c r="H16514">
        <v>2</v>
      </c>
      <c r="I16514">
        <v>2016</v>
      </c>
      <c r="J16514">
        <v>2</v>
      </c>
      <c r="L16514">
        <v>23085500</v>
      </c>
      <c r="M16514">
        <v>5.9</v>
      </c>
      <c r="P16514" s="29">
        <f t="shared" si="611"/>
        <v>0.81666666666666676</v>
      </c>
    </row>
    <row r="16515" spans="1:16" hidden="1" x14ac:dyDescent="0.25">
      <c r="A16515">
        <v>198376655</v>
      </c>
      <c r="B16515">
        <v>803401</v>
      </c>
      <c r="C16515" t="s">
        <v>318</v>
      </c>
      <c r="D16515">
        <v>2021580</v>
      </c>
      <c r="E16515" t="s">
        <v>241</v>
      </c>
      <c r="F16515" t="s">
        <v>214</v>
      </c>
      <c r="G16515" t="s">
        <v>215</v>
      </c>
      <c r="H16515">
        <v>2</v>
      </c>
      <c r="I16515">
        <v>2017</v>
      </c>
      <c r="J16515">
        <v>1</v>
      </c>
      <c r="L16515">
        <v>23093919</v>
      </c>
      <c r="M16515">
        <v>4</v>
      </c>
      <c r="P16515" s="29">
        <f t="shared" si="611"/>
        <v>0.5</v>
      </c>
    </row>
    <row r="16516" spans="1:16" hidden="1" x14ac:dyDescent="0.25">
      <c r="A16516">
        <v>198376655</v>
      </c>
      <c r="B16516">
        <v>803401</v>
      </c>
      <c r="C16516" t="s">
        <v>318</v>
      </c>
      <c r="D16516">
        <v>2021756</v>
      </c>
      <c r="E16516" t="s">
        <v>253</v>
      </c>
      <c r="F16516" t="s">
        <v>214</v>
      </c>
      <c r="G16516" t="s">
        <v>215</v>
      </c>
      <c r="H16516">
        <v>2</v>
      </c>
      <c r="I16516">
        <v>2017</v>
      </c>
      <c r="J16516">
        <v>1</v>
      </c>
      <c r="L16516">
        <v>23093908</v>
      </c>
      <c r="M16516">
        <v>4</v>
      </c>
      <c r="P16516" s="29">
        <f t="shared" si="611"/>
        <v>0.5</v>
      </c>
    </row>
    <row r="16517" spans="1:16" hidden="1" x14ac:dyDescent="0.25">
      <c r="A16517">
        <v>198376655</v>
      </c>
      <c r="B16517">
        <v>803401</v>
      </c>
      <c r="C16517" t="s">
        <v>318</v>
      </c>
      <c r="D16517">
        <v>2005117</v>
      </c>
      <c r="E16517" t="s">
        <v>220</v>
      </c>
      <c r="F16517" t="s">
        <v>214</v>
      </c>
      <c r="G16517" t="s">
        <v>215</v>
      </c>
      <c r="H16517">
        <v>3</v>
      </c>
      <c r="I16517">
        <v>2017</v>
      </c>
      <c r="J16517">
        <v>1</v>
      </c>
      <c r="L16517">
        <v>23091395</v>
      </c>
      <c r="M16517">
        <v>3.6</v>
      </c>
      <c r="P16517" s="29">
        <f t="shared" si="611"/>
        <v>0.43333333333333335</v>
      </c>
    </row>
    <row r="16518" spans="1:16" hidden="1" x14ac:dyDescent="0.25">
      <c r="A16518">
        <v>198376655</v>
      </c>
      <c r="B16518">
        <v>803401</v>
      </c>
      <c r="C16518" t="s">
        <v>318</v>
      </c>
      <c r="D16518">
        <v>2004116</v>
      </c>
      <c r="E16518" t="s">
        <v>229</v>
      </c>
      <c r="F16518" t="s">
        <v>214</v>
      </c>
      <c r="G16518" t="s">
        <v>215</v>
      </c>
      <c r="H16518">
        <v>2</v>
      </c>
      <c r="I16518">
        <v>2017</v>
      </c>
      <c r="J16518">
        <v>1</v>
      </c>
      <c r="L16518">
        <v>23092375</v>
      </c>
      <c r="M16518">
        <v>6.4</v>
      </c>
      <c r="P16518" s="29">
        <f t="shared" si="611"/>
        <v>0.9</v>
      </c>
    </row>
    <row r="16519" spans="1:16" hidden="1" x14ac:dyDescent="0.25">
      <c r="A16519">
        <v>198376655</v>
      </c>
      <c r="B16519">
        <v>803401</v>
      </c>
      <c r="C16519" t="s">
        <v>318</v>
      </c>
      <c r="D16519">
        <v>2021602</v>
      </c>
      <c r="E16519" t="s">
        <v>242</v>
      </c>
      <c r="F16519" t="s">
        <v>214</v>
      </c>
      <c r="G16519" t="s">
        <v>215</v>
      </c>
      <c r="H16519">
        <v>2</v>
      </c>
      <c r="I16519">
        <v>2017</v>
      </c>
      <c r="J16519">
        <v>1</v>
      </c>
      <c r="L16519">
        <v>23095499</v>
      </c>
      <c r="M16519">
        <v>4</v>
      </c>
      <c r="P16519" s="29">
        <f t="shared" si="611"/>
        <v>0.5</v>
      </c>
    </row>
    <row r="16520" spans="1:16" hidden="1" x14ac:dyDescent="0.25">
      <c r="A16520">
        <v>198376655</v>
      </c>
      <c r="B16520">
        <v>803401</v>
      </c>
      <c r="C16520" t="s">
        <v>318</v>
      </c>
      <c r="D16520">
        <v>2021763</v>
      </c>
      <c r="E16520" t="s">
        <v>298</v>
      </c>
      <c r="F16520" t="s">
        <v>214</v>
      </c>
      <c r="G16520" t="s">
        <v>215</v>
      </c>
      <c r="H16520">
        <v>2</v>
      </c>
      <c r="I16520">
        <v>2017</v>
      </c>
      <c r="J16520">
        <v>1</v>
      </c>
      <c r="L16520">
        <v>23091986</v>
      </c>
      <c r="M16520">
        <v>4.5999999999999996</v>
      </c>
      <c r="P16520" s="29">
        <f t="shared" si="611"/>
        <v>0.6</v>
      </c>
    </row>
    <row r="16521" spans="1:16" hidden="1" x14ac:dyDescent="0.25">
      <c r="A16521">
        <v>198376655</v>
      </c>
      <c r="B16521">
        <v>803401</v>
      </c>
      <c r="C16521" t="s">
        <v>318</v>
      </c>
      <c r="D16521">
        <v>2004099</v>
      </c>
      <c r="E16521" t="s">
        <v>245</v>
      </c>
      <c r="F16521" t="s">
        <v>214</v>
      </c>
      <c r="G16521" t="s">
        <v>215</v>
      </c>
      <c r="H16521">
        <v>4</v>
      </c>
      <c r="I16521">
        <v>2017</v>
      </c>
      <c r="J16521">
        <v>1</v>
      </c>
      <c r="L16521">
        <v>23092380</v>
      </c>
      <c r="P16521" s="29" t="str">
        <f t="shared" si="611"/>
        <v>DRP</v>
      </c>
    </row>
    <row r="16522" spans="1:16" hidden="1" x14ac:dyDescent="0.25">
      <c r="A16522">
        <v>198376655</v>
      </c>
      <c r="B16522">
        <v>803401</v>
      </c>
      <c r="C16522" t="s">
        <v>318</v>
      </c>
      <c r="D16522">
        <v>2004587</v>
      </c>
      <c r="E16522" t="s">
        <v>288</v>
      </c>
      <c r="F16522" t="s">
        <v>214</v>
      </c>
      <c r="G16522" t="s">
        <v>215</v>
      </c>
      <c r="H16522">
        <v>4</v>
      </c>
      <c r="I16522">
        <v>2017</v>
      </c>
      <c r="J16522">
        <v>2</v>
      </c>
      <c r="L16522">
        <v>23100814</v>
      </c>
      <c r="P16522" s="29" t="str">
        <f t="shared" ref="P16522:P16585" si="612">IF(AND(ISNUMBER(M16522),H16522&lt;&gt;4),(M16522-1)/6,IF(H16522=4,"DRP",IF(AND(H16522=3,M16522="NA"),"BAD",IF(AND(H16522=2),"CVL",IF(AND(H16522=1,ISBLANK(M16522)),"NULL","UNK")))))</f>
        <v>DRP</v>
      </c>
    </row>
    <row r="16523" spans="1:16" hidden="1" x14ac:dyDescent="0.25">
      <c r="A16523">
        <v>198376655</v>
      </c>
      <c r="B16523">
        <v>803401</v>
      </c>
      <c r="C16523" t="s">
        <v>318</v>
      </c>
      <c r="D16523">
        <v>2004099</v>
      </c>
      <c r="E16523" t="s">
        <v>245</v>
      </c>
      <c r="F16523" t="s">
        <v>214</v>
      </c>
      <c r="G16523" t="s">
        <v>215</v>
      </c>
      <c r="H16523">
        <v>2</v>
      </c>
      <c r="I16523">
        <v>2017</v>
      </c>
      <c r="J16523">
        <v>2</v>
      </c>
      <c r="L16523">
        <v>23097864</v>
      </c>
      <c r="M16523">
        <v>5</v>
      </c>
      <c r="P16523" s="29">
        <f t="shared" si="612"/>
        <v>0.66666666666666663</v>
      </c>
    </row>
    <row r="16524" spans="1:16" hidden="1" x14ac:dyDescent="0.25">
      <c r="A16524">
        <v>198376655</v>
      </c>
      <c r="B16524">
        <v>803401</v>
      </c>
      <c r="C16524" t="s">
        <v>318</v>
      </c>
      <c r="D16524">
        <v>2005131</v>
      </c>
      <c r="E16524" t="s">
        <v>228</v>
      </c>
      <c r="F16524" t="s">
        <v>214</v>
      </c>
      <c r="G16524" t="s">
        <v>215</v>
      </c>
      <c r="H16524">
        <v>2</v>
      </c>
      <c r="I16524">
        <v>2017</v>
      </c>
      <c r="J16524">
        <v>2</v>
      </c>
      <c r="L16524">
        <v>23097528</v>
      </c>
      <c r="M16524">
        <v>4.5999999999999996</v>
      </c>
      <c r="P16524" s="29">
        <f t="shared" si="612"/>
        <v>0.6</v>
      </c>
    </row>
    <row r="16525" spans="1:16" hidden="1" x14ac:dyDescent="0.25">
      <c r="A16525">
        <v>198376655</v>
      </c>
      <c r="B16525">
        <v>803401</v>
      </c>
      <c r="C16525" t="s">
        <v>318</v>
      </c>
      <c r="D16525">
        <v>2021781</v>
      </c>
      <c r="E16525" t="s">
        <v>235</v>
      </c>
      <c r="F16525" t="s">
        <v>214</v>
      </c>
      <c r="G16525" t="s">
        <v>215</v>
      </c>
      <c r="H16525">
        <v>2</v>
      </c>
      <c r="I16525">
        <v>2017</v>
      </c>
      <c r="J16525">
        <v>2</v>
      </c>
      <c r="L16525">
        <v>23101189</v>
      </c>
      <c r="M16525">
        <v>4</v>
      </c>
      <c r="P16525" s="29">
        <f t="shared" si="612"/>
        <v>0.5</v>
      </c>
    </row>
    <row r="16526" spans="1:16" hidden="1" x14ac:dyDescent="0.25">
      <c r="A16526">
        <v>198376655</v>
      </c>
      <c r="B16526">
        <v>803401</v>
      </c>
      <c r="C16526" t="s">
        <v>318</v>
      </c>
      <c r="D16526">
        <v>2005117</v>
      </c>
      <c r="E16526" t="s">
        <v>220</v>
      </c>
      <c r="F16526" t="s">
        <v>214</v>
      </c>
      <c r="G16526" t="s">
        <v>215</v>
      </c>
      <c r="H16526">
        <v>2</v>
      </c>
      <c r="I16526">
        <v>2017</v>
      </c>
      <c r="J16526">
        <v>2</v>
      </c>
      <c r="L16526">
        <v>23098967</v>
      </c>
      <c r="M16526">
        <v>5.0999999999999996</v>
      </c>
      <c r="P16526" s="29">
        <f t="shared" si="612"/>
        <v>0.68333333333333324</v>
      </c>
    </row>
    <row r="16527" spans="1:16" hidden="1" x14ac:dyDescent="0.25">
      <c r="A16527">
        <v>198376655</v>
      </c>
      <c r="B16527">
        <v>803401</v>
      </c>
      <c r="C16527" t="s">
        <v>318</v>
      </c>
      <c r="D16527">
        <v>2021596</v>
      </c>
      <c r="E16527" t="s">
        <v>294</v>
      </c>
      <c r="F16527" t="s">
        <v>214</v>
      </c>
      <c r="G16527" t="s">
        <v>215</v>
      </c>
      <c r="H16527">
        <v>3</v>
      </c>
      <c r="I16527">
        <v>2017</v>
      </c>
      <c r="J16527">
        <v>2</v>
      </c>
      <c r="L16527">
        <v>23101186</v>
      </c>
      <c r="M16527" t="s">
        <v>221</v>
      </c>
      <c r="P16527" s="29" t="str">
        <f t="shared" si="612"/>
        <v>BAD</v>
      </c>
    </row>
    <row r="16528" spans="1:16" hidden="1" x14ac:dyDescent="0.25">
      <c r="A16528">
        <v>198376655</v>
      </c>
      <c r="B16528">
        <v>803401</v>
      </c>
      <c r="C16528" t="s">
        <v>318</v>
      </c>
      <c r="D16528">
        <v>2021638</v>
      </c>
      <c r="E16528" t="s">
        <v>250</v>
      </c>
      <c r="F16528" t="s">
        <v>214</v>
      </c>
      <c r="G16528" t="s">
        <v>215</v>
      </c>
      <c r="H16528">
        <v>3</v>
      </c>
      <c r="I16528">
        <v>2017</v>
      </c>
      <c r="J16528">
        <v>2</v>
      </c>
      <c r="L16528">
        <v>23101182</v>
      </c>
      <c r="M16528">
        <v>3.2</v>
      </c>
      <c r="P16528" s="29">
        <f t="shared" si="612"/>
        <v>0.3666666666666667</v>
      </c>
    </row>
    <row r="16529" spans="1:16" hidden="1" x14ac:dyDescent="0.25">
      <c r="A16529">
        <v>198376655</v>
      </c>
      <c r="B16529">
        <v>803401</v>
      </c>
      <c r="C16529" t="s">
        <v>318</v>
      </c>
      <c r="D16529">
        <v>2021874</v>
      </c>
      <c r="E16529" t="s">
        <v>226</v>
      </c>
      <c r="F16529" t="s">
        <v>214</v>
      </c>
      <c r="G16529" t="s">
        <v>215</v>
      </c>
      <c r="H16529">
        <v>2</v>
      </c>
      <c r="I16529">
        <v>2017</v>
      </c>
      <c r="J16529">
        <v>2</v>
      </c>
      <c r="L16529">
        <v>23101908</v>
      </c>
      <c r="M16529">
        <v>4.5</v>
      </c>
      <c r="P16529" s="29">
        <f t="shared" si="612"/>
        <v>0.58333333333333337</v>
      </c>
    </row>
    <row r="16530" spans="1:16" hidden="1" x14ac:dyDescent="0.25">
      <c r="A16530">
        <v>198376655</v>
      </c>
      <c r="B16530">
        <v>803401</v>
      </c>
      <c r="C16530" t="s">
        <v>318</v>
      </c>
      <c r="D16530">
        <v>2021638</v>
      </c>
      <c r="E16530" t="s">
        <v>250</v>
      </c>
      <c r="F16530" t="s">
        <v>214</v>
      </c>
      <c r="G16530" t="s">
        <v>215</v>
      </c>
      <c r="H16530">
        <v>3</v>
      </c>
      <c r="I16530">
        <v>2018</v>
      </c>
      <c r="J16530">
        <v>1</v>
      </c>
      <c r="L16530">
        <v>23108054</v>
      </c>
      <c r="M16530">
        <v>3.7</v>
      </c>
      <c r="P16530" s="29">
        <f t="shared" si="612"/>
        <v>0.45</v>
      </c>
    </row>
    <row r="16531" spans="1:16" hidden="1" x14ac:dyDescent="0.25">
      <c r="A16531">
        <v>198376655</v>
      </c>
      <c r="B16531">
        <v>803401</v>
      </c>
      <c r="C16531" t="s">
        <v>318</v>
      </c>
      <c r="D16531">
        <v>2021596</v>
      </c>
      <c r="E16531" t="s">
        <v>294</v>
      </c>
      <c r="F16531" t="s">
        <v>214</v>
      </c>
      <c r="G16531" t="s">
        <v>215</v>
      </c>
      <c r="H16531">
        <v>3</v>
      </c>
      <c r="I16531">
        <v>2018</v>
      </c>
      <c r="J16531">
        <v>1</v>
      </c>
      <c r="L16531">
        <v>23108100</v>
      </c>
      <c r="M16531">
        <v>3.5</v>
      </c>
      <c r="P16531" s="29">
        <f t="shared" si="612"/>
        <v>0.41666666666666669</v>
      </c>
    </row>
    <row r="16532" spans="1:16" hidden="1" x14ac:dyDescent="0.25">
      <c r="A16532">
        <v>198376655</v>
      </c>
      <c r="B16532">
        <v>803401</v>
      </c>
      <c r="C16532" t="s">
        <v>318</v>
      </c>
      <c r="D16532">
        <v>2024862</v>
      </c>
      <c r="E16532" t="s">
        <v>289</v>
      </c>
      <c r="F16532" t="s">
        <v>214</v>
      </c>
      <c r="G16532" t="s">
        <v>215</v>
      </c>
      <c r="H16532">
        <v>2</v>
      </c>
      <c r="I16532">
        <v>2018</v>
      </c>
      <c r="J16532">
        <v>1</v>
      </c>
      <c r="L16532">
        <v>23107752</v>
      </c>
      <c r="M16532">
        <v>5.6</v>
      </c>
      <c r="P16532" s="29">
        <f t="shared" si="612"/>
        <v>0.76666666666666661</v>
      </c>
    </row>
    <row r="16533" spans="1:16" hidden="1" x14ac:dyDescent="0.25">
      <c r="A16533">
        <v>198376655</v>
      </c>
      <c r="B16533">
        <v>803401</v>
      </c>
      <c r="C16533" t="s">
        <v>318</v>
      </c>
      <c r="D16533">
        <v>2021993</v>
      </c>
      <c r="E16533" t="s">
        <v>256</v>
      </c>
      <c r="F16533" t="s">
        <v>214</v>
      </c>
      <c r="G16533" t="s">
        <v>215</v>
      </c>
      <c r="H16533">
        <v>3</v>
      </c>
      <c r="I16533">
        <v>2018</v>
      </c>
      <c r="J16533">
        <v>1</v>
      </c>
      <c r="L16533">
        <v>23107716</v>
      </c>
      <c r="M16533">
        <v>3.2</v>
      </c>
      <c r="P16533" s="29">
        <f t="shared" si="612"/>
        <v>0.3666666666666667</v>
      </c>
    </row>
    <row r="16534" spans="1:16" hidden="1" x14ac:dyDescent="0.25">
      <c r="A16534">
        <v>198376655</v>
      </c>
      <c r="B16534">
        <v>803401</v>
      </c>
      <c r="C16534" t="s">
        <v>318</v>
      </c>
      <c r="D16534">
        <v>2021750</v>
      </c>
      <c r="E16534" t="s">
        <v>296</v>
      </c>
      <c r="F16534" t="s">
        <v>214</v>
      </c>
      <c r="G16534" t="s">
        <v>215</v>
      </c>
      <c r="H16534">
        <v>2</v>
      </c>
      <c r="I16534">
        <v>2018</v>
      </c>
      <c r="J16534">
        <v>1</v>
      </c>
      <c r="L16534">
        <v>23108399</v>
      </c>
      <c r="M16534">
        <v>4.7</v>
      </c>
      <c r="P16534" s="29">
        <f t="shared" si="612"/>
        <v>0.6166666666666667</v>
      </c>
    </row>
    <row r="16535" spans="1:16" hidden="1" x14ac:dyDescent="0.25">
      <c r="A16535">
        <v>198376655</v>
      </c>
      <c r="B16535">
        <v>803401</v>
      </c>
      <c r="C16535" t="s">
        <v>318</v>
      </c>
      <c r="D16535">
        <v>2019271</v>
      </c>
      <c r="E16535" t="s">
        <v>236</v>
      </c>
      <c r="F16535" t="s">
        <v>214</v>
      </c>
      <c r="G16535" t="s">
        <v>215</v>
      </c>
      <c r="H16535">
        <v>2</v>
      </c>
      <c r="I16535">
        <v>2018</v>
      </c>
      <c r="J16535">
        <v>1</v>
      </c>
      <c r="L16535">
        <v>23106548</v>
      </c>
      <c r="M16535">
        <v>5.6</v>
      </c>
      <c r="P16535" s="29">
        <f t="shared" si="612"/>
        <v>0.76666666666666661</v>
      </c>
    </row>
    <row r="16536" spans="1:16" hidden="1" x14ac:dyDescent="0.25">
      <c r="A16536">
        <v>198376655</v>
      </c>
      <c r="B16536">
        <v>803401</v>
      </c>
      <c r="C16536" t="s">
        <v>318</v>
      </c>
      <c r="D16536">
        <v>2005120</v>
      </c>
      <c r="E16536" t="s">
        <v>293</v>
      </c>
      <c r="F16536" t="s">
        <v>214</v>
      </c>
      <c r="G16536" t="s">
        <v>215</v>
      </c>
      <c r="H16536">
        <v>2</v>
      </c>
      <c r="I16536">
        <v>2018</v>
      </c>
      <c r="J16536">
        <v>2</v>
      </c>
      <c r="L16536">
        <v>23115832</v>
      </c>
      <c r="M16536">
        <v>4.2</v>
      </c>
      <c r="P16536" s="29">
        <f t="shared" si="612"/>
        <v>0.53333333333333333</v>
      </c>
    </row>
    <row r="16537" spans="1:16" hidden="1" x14ac:dyDescent="0.25">
      <c r="A16537">
        <v>198376655</v>
      </c>
      <c r="B16537">
        <v>803401</v>
      </c>
      <c r="C16537" t="s">
        <v>318</v>
      </c>
      <c r="D16537">
        <v>2021638</v>
      </c>
      <c r="E16537" t="s">
        <v>250</v>
      </c>
      <c r="F16537" t="s">
        <v>214</v>
      </c>
      <c r="G16537" t="s">
        <v>215</v>
      </c>
      <c r="H16537">
        <v>3</v>
      </c>
      <c r="I16537">
        <v>2018</v>
      </c>
      <c r="J16537">
        <v>2</v>
      </c>
      <c r="L16537">
        <v>23116219</v>
      </c>
      <c r="M16537">
        <v>3.4</v>
      </c>
      <c r="P16537" s="29">
        <f t="shared" si="612"/>
        <v>0.39999999999999997</v>
      </c>
    </row>
    <row r="16538" spans="1:16" hidden="1" x14ac:dyDescent="0.25">
      <c r="A16538">
        <v>198376655</v>
      </c>
      <c r="B16538">
        <v>803401</v>
      </c>
      <c r="C16538" t="s">
        <v>318</v>
      </c>
      <c r="D16538">
        <v>2021596</v>
      </c>
      <c r="E16538" t="s">
        <v>294</v>
      </c>
      <c r="F16538" t="s">
        <v>214</v>
      </c>
      <c r="G16538" t="s">
        <v>215</v>
      </c>
      <c r="H16538">
        <v>2</v>
      </c>
      <c r="I16538">
        <v>2018</v>
      </c>
      <c r="J16538">
        <v>2</v>
      </c>
      <c r="L16538">
        <v>23116284</v>
      </c>
      <c r="M16538">
        <v>5.2</v>
      </c>
      <c r="P16538" s="29">
        <f t="shared" si="612"/>
        <v>0.70000000000000007</v>
      </c>
    </row>
    <row r="16539" spans="1:16" hidden="1" x14ac:dyDescent="0.25">
      <c r="A16539">
        <v>198376655</v>
      </c>
      <c r="B16539">
        <v>803401</v>
      </c>
      <c r="C16539" t="s">
        <v>318</v>
      </c>
      <c r="D16539">
        <v>2021993</v>
      </c>
      <c r="E16539" t="s">
        <v>256</v>
      </c>
      <c r="F16539" t="s">
        <v>214</v>
      </c>
      <c r="G16539" t="s">
        <v>215</v>
      </c>
      <c r="H16539">
        <v>2</v>
      </c>
      <c r="I16539">
        <v>2018</v>
      </c>
      <c r="J16539">
        <v>2</v>
      </c>
      <c r="L16539">
        <v>23115850</v>
      </c>
      <c r="M16539">
        <v>5</v>
      </c>
      <c r="P16539" s="29">
        <f t="shared" si="612"/>
        <v>0.66666666666666663</v>
      </c>
    </row>
    <row r="16540" spans="1:16" hidden="1" x14ac:dyDescent="0.25">
      <c r="A16540">
        <v>198376655</v>
      </c>
      <c r="B16540">
        <v>803401</v>
      </c>
      <c r="C16540" t="s">
        <v>318</v>
      </c>
      <c r="D16540">
        <v>2021638</v>
      </c>
      <c r="E16540" t="s">
        <v>250</v>
      </c>
      <c r="F16540" t="s">
        <v>214</v>
      </c>
      <c r="G16540" t="s">
        <v>215</v>
      </c>
      <c r="H16540">
        <v>2</v>
      </c>
      <c r="I16540">
        <v>2019</v>
      </c>
      <c r="J16540">
        <v>1</v>
      </c>
      <c r="L16540">
        <v>23122084</v>
      </c>
      <c r="M16540">
        <v>5.3</v>
      </c>
      <c r="P16540" s="29">
        <f t="shared" si="612"/>
        <v>0.71666666666666667</v>
      </c>
    </row>
    <row r="16541" spans="1:16" hidden="1" x14ac:dyDescent="0.25">
      <c r="A16541">
        <v>198376655</v>
      </c>
      <c r="B16541">
        <v>803401</v>
      </c>
      <c r="C16541" t="s">
        <v>318</v>
      </c>
      <c r="D16541">
        <v>2004591</v>
      </c>
      <c r="E16541" t="s">
        <v>271</v>
      </c>
      <c r="F16541" t="s">
        <v>214</v>
      </c>
      <c r="G16541" t="s">
        <v>215</v>
      </c>
      <c r="H16541">
        <v>2</v>
      </c>
      <c r="I16541">
        <v>2019</v>
      </c>
      <c r="J16541">
        <v>1</v>
      </c>
      <c r="L16541">
        <v>23120027</v>
      </c>
      <c r="M16541">
        <v>6.1</v>
      </c>
      <c r="P16541" s="29">
        <f t="shared" si="612"/>
        <v>0.85</v>
      </c>
    </row>
    <row r="16542" spans="1:16" hidden="1" x14ac:dyDescent="0.25">
      <c r="A16542">
        <v>198376655</v>
      </c>
      <c r="B16542">
        <v>803401</v>
      </c>
      <c r="C16542" t="s">
        <v>318</v>
      </c>
      <c r="D16542">
        <v>2021679</v>
      </c>
      <c r="E16542" t="s">
        <v>259</v>
      </c>
      <c r="F16542" t="s">
        <v>214</v>
      </c>
      <c r="G16542" t="s">
        <v>215</v>
      </c>
      <c r="H16542">
        <v>2</v>
      </c>
      <c r="I16542">
        <v>2019</v>
      </c>
      <c r="J16542">
        <v>1</v>
      </c>
      <c r="L16542">
        <v>23122095</v>
      </c>
      <c r="M16542">
        <v>5.6</v>
      </c>
      <c r="P16542" s="29">
        <f t="shared" si="612"/>
        <v>0.76666666666666661</v>
      </c>
    </row>
    <row r="16543" spans="1:16" hidden="1" x14ac:dyDescent="0.25">
      <c r="A16543">
        <v>198376655</v>
      </c>
      <c r="B16543">
        <v>803401</v>
      </c>
      <c r="C16543" t="s">
        <v>318</v>
      </c>
      <c r="D16543">
        <v>2019272</v>
      </c>
      <c r="E16543" t="s">
        <v>249</v>
      </c>
      <c r="F16543" t="s">
        <v>214</v>
      </c>
      <c r="G16543" t="s">
        <v>215</v>
      </c>
      <c r="H16543">
        <v>2</v>
      </c>
      <c r="I16543">
        <v>2019</v>
      </c>
      <c r="J16543">
        <v>1</v>
      </c>
      <c r="L16543">
        <v>23120698</v>
      </c>
      <c r="M16543">
        <v>5.5</v>
      </c>
      <c r="P16543" s="29">
        <f t="shared" si="612"/>
        <v>0.75</v>
      </c>
    </row>
    <row r="16544" spans="1:16" hidden="1" x14ac:dyDescent="0.25">
      <c r="A16544">
        <v>198376655</v>
      </c>
      <c r="B16544">
        <v>803401</v>
      </c>
      <c r="C16544" t="s">
        <v>318</v>
      </c>
      <c r="D16544">
        <v>2004752</v>
      </c>
      <c r="E16544" t="s">
        <v>290</v>
      </c>
      <c r="F16544" t="s">
        <v>214</v>
      </c>
      <c r="G16544" t="s">
        <v>215</v>
      </c>
      <c r="H16544">
        <v>2</v>
      </c>
      <c r="I16544">
        <v>2019</v>
      </c>
      <c r="J16544">
        <v>1</v>
      </c>
      <c r="L16544">
        <v>23123926</v>
      </c>
      <c r="M16544">
        <v>4.2</v>
      </c>
      <c r="P16544" s="29">
        <f t="shared" si="612"/>
        <v>0.53333333333333333</v>
      </c>
    </row>
    <row r="16545" spans="1:16" hidden="1" x14ac:dyDescent="0.25">
      <c r="A16545">
        <v>198376655</v>
      </c>
      <c r="B16545">
        <v>803401</v>
      </c>
      <c r="C16545" t="s">
        <v>318</v>
      </c>
      <c r="D16545">
        <v>2004587</v>
      </c>
      <c r="E16545" t="s">
        <v>288</v>
      </c>
      <c r="F16545" t="s">
        <v>214</v>
      </c>
      <c r="G16545" t="s">
        <v>215</v>
      </c>
      <c r="H16545">
        <v>1</v>
      </c>
      <c r="I16545">
        <v>2019</v>
      </c>
      <c r="J16545">
        <v>2</v>
      </c>
      <c r="L16545">
        <v>23130324</v>
      </c>
      <c r="P16545" s="29" t="str">
        <f t="shared" si="612"/>
        <v>NULL</v>
      </c>
    </row>
    <row r="16546" spans="1:16" hidden="1" x14ac:dyDescent="0.25">
      <c r="A16546">
        <v>198376655</v>
      </c>
      <c r="B16546">
        <v>803401</v>
      </c>
      <c r="C16546" t="s">
        <v>318</v>
      </c>
      <c r="D16546">
        <v>2021787</v>
      </c>
      <c r="E16546" t="s">
        <v>292</v>
      </c>
      <c r="F16546" t="s">
        <v>214</v>
      </c>
      <c r="G16546" t="s">
        <v>215</v>
      </c>
      <c r="H16546">
        <v>1</v>
      </c>
      <c r="I16546">
        <v>2019</v>
      </c>
      <c r="J16546">
        <v>2</v>
      </c>
      <c r="L16546">
        <v>23129786</v>
      </c>
      <c r="P16546" s="29" t="str">
        <f t="shared" si="612"/>
        <v>NULL</v>
      </c>
    </row>
    <row r="16547" spans="1:16" hidden="1" x14ac:dyDescent="0.25">
      <c r="A16547">
        <v>198376655</v>
      </c>
      <c r="B16547">
        <v>803401</v>
      </c>
      <c r="C16547" t="s">
        <v>318</v>
      </c>
      <c r="D16547">
        <v>2021725</v>
      </c>
      <c r="E16547" t="s">
        <v>257</v>
      </c>
      <c r="F16547" t="s">
        <v>214</v>
      </c>
      <c r="G16547" t="s">
        <v>215</v>
      </c>
      <c r="H16547">
        <v>1</v>
      </c>
      <c r="I16547">
        <v>2019</v>
      </c>
      <c r="J16547">
        <v>2</v>
      </c>
      <c r="L16547">
        <v>23129196</v>
      </c>
      <c r="P16547" s="29" t="str">
        <f t="shared" si="612"/>
        <v>NULL</v>
      </c>
    </row>
    <row r="16548" spans="1:16" hidden="1" x14ac:dyDescent="0.25">
      <c r="A16548">
        <v>198376655</v>
      </c>
      <c r="B16548">
        <v>803401</v>
      </c>
      <c r="C16548" t="s">
        <v>318</v>
      </c>
      <c r="D16548">
        <v>2021865</v>
      </c>
      <c r="E16548" t="s">
        <v>301</v>
      </c>
      <c r="F16548" t="s">
        <v>214</v>
      </c>
      <c r="G16548" t="s">
        <v>215</v>
      </c>
      <c r="H16548">
        <v>1</v>
      </c>
      <c r="I16548">
        <v>2019</v>
      </c>
      <c r="J16548">
        <v>2</v>
      </c>
      <c r="L16548">
        <v>23130441</v>
      </c>
      <c r="P16548" s="29" t="str">
        <f t="shared" si="612"/>
        <v>NULL</v>
      </c>
    </row>
    <row r="16549" spans="1:16" hidden="1" x14ac:dyDescent="0.25">
      <c r="A16549">
        <v>198376655</v>
      </c>
      <c r="B16549">
        <v>803401</v>
      </c>
      <c r="C16549" t="s">
        <v>318</v>
      </c>
      <c r="D16549">
        <v>2021615</v>
      </c>
      <c r="E16549" t="s">
        <v>255</v>
      </c>
      <c r="F16549" t="s">
        <v>214</v>
      </c>
      <c r="G16549" t="s">
        <v>215</v>
      </c>
      <c r="H16549">
        <v>1</v>
      </c>
      <c r="I16549">
        <v>2019</v>
      </c>
      <c r="J16549">
        <v>2</v>
      </c>
      <c r="L16549">
        <v>23129300</v>
      </c>
      <c r="P16549" s="29" t="str">
        <f t="shared" si="612"/>
        <v>NULL</v>
      </c>
    </row>
    <row r="16550" spans="1:16" hidden="1" x14ac:dyDescent="0.25">
      <c r="A16550">
        <v>198376655</v>
      </c>
      <c r="B16550">
        <v>803401</v>
      </c>
      <c r="C16550" t="s">
        <v>318</v>
      </c>
      <c r="D16550">
        <v>2021631</v>
      </c>
      <c r="E16550" t="s">
        <v>302</v>
      </c>
      <c r="F16550" t="s">
        <v>214</v>
      </c>
      <c r="G16550" t="s">
        <v>215</v>
      </c>
      <c r="H16550">
        <v>1</v>
      </c>
      <c r="I16550">
        <v>2019</v>
      </c>
      <c r="J16550">
        <v>2</v>
      </c>
      <c r="L16550">
        <v>23129790</v>
      </c>
      <c r="P16550" s="29" t="str">
        <f t="shared" si="612"/>
        <v>NULL</v>
      </c>
    </row>
    <row r="16551" spans="1:16" hidden="1" x14ac:dyDescent="0.25">
      <c r="A16551">
        <v>198377090</v>
      </c>
      <c r="B16551">
        <v>803400</v>
      </c>
      <c r="C16551" t="s">
        <v>212</v>
      </c>
      <c r="D16551">
        <v>2005099</v>
      </c>
      <c r="E16551" t="s">
        <v>217</v>
      </c>
      <c r="F16551" t="s">
        <v>214</v>
      </c>
      <c r="G16551" t="s">
        <v>215</v>
      </c>
      <c r="H16551">
        <v>4</v>
      </c>
      <c r="I16551">
        <v>2016</v>
      </c>
      <c r="J16551">
        <v>1</v>
      </c>
      <c r="L16551">
        <v>23081378</v>
      </c>
      <c r="P16551" s="29" t="str">
        <f t="shared" si="612"/>
        <v>DRP</v>
      </c>
    </row>
    <row r="16552" spans="1:16" hidden="1" x14ac:dyDescent="0.25">
      <c r="A16552">
        <v>198377090</v>
      </c>
      <c r="B16552">
        <v>803400</v>
      </c>
      <c r="C16552" t="s">
        <v>212</v>
      </c>
      <c r="D16552">
        <v>2005102</v>
      </c>
      <c r="E16552" t="s">
        <v>218</v>
      </c>
      <c r="F16552" t="s">
        <v>214</v>
      </c>
      <c r="G16552" t="s">
        <v>215</v>
      </c>
      <c r="H16552">
        <v>4</v>
      </c>
      <c r="I16552">
        <v>2016</v>
      </c>
      <c r="J16552">
        <v>1</v>
      </c>
      <c r="L16552">
        <v>23081385</v>
      </c>
      <c r="P16552" s="29" t="str">
        <f t="shared" si="612"/>
        <v>DRP</v>
      </c>
    </row>
    <row r="16553" spans="1:16" hidden="1" x14ac:dyDescent="0.25">
      <c r="A16553">
        <v>198377090</v>
      </c>
      <c r="B16553">
        <v>803400</v>
      </c>
      <c r="C16553" t="s">
        <v>212</v>
      </c>
      <c r="D16553">
        <v>2005117</v>
      </c>
      <c r="E16553" t="s">
        <v>220</v>
      </c>
      <c r="F16553" t="s">
        <v>214</v>
      </c>
      <c r="G16553" t="s">
        <v>215</v>
      </c>
      <c r="H16553">
        <v>4</v>
      </c>
      <c r="I16553">
        <v>2016</v>
      </c>
      <c r="J16553">
        <v>1</v>
      </c>
      <c r="L16553">
        <v>23078733</v>
      </c>
      <c r="P16553" s="29" t="str">
        <f t="shared" si="612"/>
        <v>DRP</v>
      </c>
    </row>
    <row r="16554" spans="1:16" hidden="1" x14ac:dyDescent="0.25">
      <c r="A16554">
        <v>198377090</v>
      </c>
      <c r="B16554">
        <v>803400</v>
      </c>
      <c r="C16554" t="s">
        <v>212</v>
      </c>
      <c r="D16554">
        <v>2021600</v>
      </c>
      <c r="E16554" t="s">
        <v>219</v>
      </c>
      <c r="F16554" t="s">
        <v>214</v>
      </c>
      <c r="G16554" t="s">
        <v>215</v>
      </c>
      <c r="H16554">
        <v>4</v>
      </c>
      <c r="I16554">
        <v>2016</v>
      </c>
      <c r="J16554">
        <v>1</v>
      </c>
      <c r="L16554">
        <v>23081085</v>
      </c>
      <c r="P16554" s="29" t="str">
        <f t="shared" si="612"/>
        <v>DRP</v>
      </c>
    </row>
    <row r="16555" spans="1:16" hidden="1" x14ac:dyDescent="0.25">
      <c r="A16555">
        <v>198377090</v>
      </c>
      <c r="B16555">
        <v>803400</v>
      </c>
      <c r="C16555" t="s">
        <v>212</v>
      </c>
      <c r="D16555">
        <v>2021754</v>
      </c>
      <c r="E16555" t="s">
        <v>216</v>
      </c>
      <c r="F16555" t="s">
        <v>214</v>
      </c>
      <c r="G16555" t="s">
        <v>215</v>
      </c>
      <c r="H16555">
        <v>4</v>
      </c>
      <c r="I16555">
        <v>2016</v>
      </c>
      <c r="J16555">
        <v>1</v>
      </c>
      <c r="L16555">
        <v>23081130</v>
      </c>
      <c r="P16555" s="29" t="str">
        <f t="shared" si="612"/>
        <v>DRP</v>
      </c>
    </row>
    <row r="16556" spans="1:16" hidden="1" x14ac:dyDescent="0.25">
      <c r="A16556">
        <v>198377090</v>
      </c>
      <c r="B16556">
        <v>803400</v>
      </c>
      <c r="C16556" t="s">
        <v>212</v>
      </c>
      <c r="D16556">
        <v>2004098</v>
      </c>
      <c r="E16556" t="s">
        <v>213</v>
      </c>
      <c r="F16556" t="s">
        <v>214</v>
      </c>
      <c r="G16556" t="s">
        <v>215</v>
      </c>
      <c r="H16556">
        <v>4</v>
      </c>
      <c r="I16556">
        <v>2016</v>
      </c>
      <c r="J16556">
        <v>1</v>
      </c>
      <c r="L16556">
        <v>23078065</v>
      </c>
      <c r="P16556" s="29" t="str">
        <f t="shared" si="612"/>
        <v>DRP</v>
      </c>
    </row>
    <row r="16557" spans="1:16" hidden="1" x14ac:dyDescent="0.25">
      <c r="A16557">
        <v>198381780</v>
      </c>
      <c r="B16557">
        <v>803401</v>
      </c>
      <c r="C16557" t="s">
        <v>318</v>
      </c>
      <c r="D16557">
        <v>2005118</v>
      </c>
      <c r="E16557" t="s">
        <v>223</v>
      </c>
      <c r="F16557" t="s">
        <v>214</v>
      </c>
      <c r="G16557" t="s">
        <v>215</v>
      </c>
      <c r="H16557">
        <v>2</v>
      </c>
      <c r="I16557">
        <v>2016</v>
      </c>
      <c r="J16557">
        <v>1</v>
      </c>
      <c r="L16557">
        <v>23081294</v>
      </c>
      <c r="M16557">
        <v>4.3</v>
      </c>
      <c r="P16557" s="29">
        <f t="shared" si="612"/>
        <v>0.54999999999999993</v>
      </c>
    </row>
    <row r="16558" spans="1:16" hidden="1" x14ac:dyDescent="0.25">
      <c r="A16558">
        <v>198381780</v>
      </c>
      <c r="B16558">
        <v>803401</v>
      </c>
      <c r="C16558" t="s">
        <v>318</v>
      </c>
      <c r="D16558">
        <v>2021754</v>
      </c>
      <c r="E16558" t="s">
        <v>216</v>
      </c>
      <c r="F16558" t="s">
        <v>214</v>
      </c>
      <c r="G16558" t="s">
        <v>215</v>
      </c>
      <c r="H16558">
        <v>3</v>
      </c>
      <c r="I16558">
        <v>2016</v>
      </c>
      <c r="J16558">
        <v>1</v>
      </c>
      <c r="L16558">
        <v>23081097</v>
      </c>
      <c r="M16558">
        <v>3.2</v>
      </c>
      <c r="P16558" s="29">
        <f t="shared" si="612"/>
        <v>0.3666666666666667</v>
      </c>
    </row>
    <row r="16559" spans="1:16" hidden="1" x14ac:dyDescent="0.25">
      <c r="A16559">
        <v>198381780</v>
      </c>
      <c r="B16559">
        <v>803401</v>
      </c>
      <c r="C16559" t="s">
        <v>318</v>
      </c>
      <c r="D16559">
        <v>2004098</v>
      </c>
      <c r="E16559" t="s">
        <v>213</v>
      </c>
      <c r="F16559" t="s">
        <v>214</v>
      </c>
      <c r="G16559" t="s">
        <v>215</v>
      </c>
      <c r="H16559">
        <v>2</v>
      </c>
      <c r="I16559">
        <v>2016</v>
      </c>
      <c r="J16559">
        <v>1</v>
      </c>
      <c r="L16559">
        <v>23081503</v>
      </c>
      <c r="M16559">
        <v>5.7</v>
      </c>
      <c r="P16559" s="29">
        <f t="shared" si="612"/>
        <v>0.78333333333333333</v>
      </c>
    </row>
    <row r="16560" spans="1:16" hidden="1" x14ac:dyDescent="0.25">
      <c r="A16560">
        <v>198381780</v>
      </c>
      <c r="B16560">
        <v>803401</v>
      </c>
      <c r="C16560" t="s">
        <v>318</v>
      </c>
      <c r="D16560">
        <v>2021600</v>
      </c>
      <c r="E16560" t="s">
        <v>219</v>
      </c>
      <c r="F16560" t="s">
        <v>214</v>
      </c>
      <c r="G16560" t="s">
        <v>215</v>
      </c>
      <c r="H16560">
        <v>3</v>
      </c>
      <c r="I16560">
        <v>2016</v>
      </c>
      <c r="J16560">
        <v>1</v>
      </c>
      <c r="L16560">
        <v>23081081</v>
      </c>
      <c r="M16560">
        <v>2.9</v>
      </c>
      <c r="P16560" s="29">
        <f t="shared" si="612"/>
        <v>0.31666666666666665</v>
      </c>
    </row>
    <row r="16561" spans="1:16" hidden="1" x14ac:dyDescent="0.25">
      <c r="A16561">
        <v>198381780</v>
      </c>
      <c r="B16561">
        <v>803401</v>
      </c>
      <c r="C16561" t="s">
        <v>318</v>
      </c>
      <c r="D16561">
        <v>2005099</v>
      </c>
      <c r="E16561" t="s">
        <v>217</v>
      </c>
      <c r="F16561" t="s">
        <v>214</v>
      </c>
      <c r="G16561" t="s">
        <v>215</v>
      </c>
      <c r="H16561">
        <v>3</v>
      </c>
      <c r="I16561">
        <v>2016</v>
      </c>
      <c r="J16561">
        <v>1</v>
      </c>
      <c r="L16561">
        <v>23081376</v>
      </c>
      <c r="M16561">
        <v>3.3</v>
      </c>
      <c r="P16561" s="29">
        <f t="shared" si="612"/>
        <v>0.3833333333333333</v>
      </c>
    </row>
    <row r="16562" spans="1:16" hidden="1" x14ac:dyDescent="0.25">
      <c r="A16562">
        <v>198381780</v>
      </c>
      <c r="B16562">
        <v>803401</v>
      </c>
      <c r="C16562" t="s">
        <v>318</v>
      </c>
      <c r="D16562">
        <v>2005102</v>
      </c>
      <c r="E16562" t="s">
        <v>218</v>
      </c>
      <c r="F16562" t="s">
        <v>214</v>
      </c>
      <c r="G16562" t="s">
        <v>215</v>
      </c>
      <c r="H16562">
        <v>3</v>
      </c>
      <c r="I16562">
        <v>2016</v>
      </c>
      <c r="J16562">
        <v>1</v>
      </c>
      <c r="L16562">
        <v>23081383</v>
      </c>
      <c r="M16562">
        <v>3.1</v>
      </c>
      <c r="P16562" s="29">
        <f t="shared" si="612"/>
        <v>0.35000000000000003</v>
      </c>
    </row>
    <row r="16563" spans="1:16" hidden="1" x14ac:dyDescent="0.25">
      <c r="A16563">
        <v>198381780</v>
      </c>
      <c r="B16563">
        <v>803401</v>
      </c>
      <c r="C16563" t="s">
        <v>318</v>
      </c>
      <c r="D16563">
        <v>2004112</v>
      </c>
      <c r="E16563" t="s">
        <v>244</v>
      </c>
      <c r="F16563" t="s">
        <v>214</v>
      </c>
      <c r="G16563" t="s">
        <v>215</v>
      </c>
      <c r="H16563">
        <v>2</v>
      </c>
      <c r="I16563">
        <v>2016</v>
      </c>
      <c r="J16563">
        <v>2</v>
      </c>
      <c r="L16563">
        <v>23085446</v>
      </c>
      <c r="M16563">
        <v>4.0999999999999996</v>
      </c>
      <c r="P16563" s="29">
        <f t="shared" si="612"/>
        <v>0.51666666666666661</v>
      </c>
    </row>
    <row r="16564" spans="1:16" hidden="1" x14ac:dyDescent="0.25">
      <c r="A16564">
        <v>198381780</v>
      </c>
      <c r="B16564">
        <v>803401</v>
      </c>
      <c r="C16564" t="s">
        <v>318</v>
      </c>
      <c r="D16564">
        <v>2005117</v>
      </c>
      <c r="E16564" t="s">
        <v>220</v>
      </c>
      <c r="F16564" t="s">
        <v>214</v>
      </c>
      <c r="G16564" t="s">
        <v>215</v>
      </c>
      <c r="H16564">
        <v>3</v>
      </c>
      <c r="I16564">
        <v>2016</v>
      </c>
      <c r="J16564">
        <v>2</v>
      </c>
      <c r="L16564">
        <v>23088410</v>
      </c>
      <c r="M16564">
        <v>3</v>
      </c>
      <c r="P16564" s="29">
        <f t="shared" si="612"/>
        <v>0.33333333333333331</v>
      </c>
    </row>
    <row r="16565" spans="1:16" hidden="1" x14ac:dyDescent="0.25">
      <c r="A16565">
        <v>198381780</v>
      </c>
      <c r="B16565">
        <v>803401</v>
      </c>
      <c r="C16565" t="s">
        <v>318</v>
      </c>
      <c r="D16565">
        <v>2005102</v>
      </c>
      <c r="E16565" t="s">
        <v>218</v>
      </c>
      <c r="F16565" t="s">
        <v>214</v>
      </c>
      <c r="G16565" t="s">
        <v>215</v>
      </c>
      <c r="H16565">
        <v>3</v>
      </c>
      <c r="I16565">
        <v>2016</v>
      </c>
      <c r="J16565">
        <v>2</v>
      </c>
      <c r="L16565">
        <v>23086740</v>
      </c>
      <c r="M16565">
        <v>2.9</v>
      </c>
      <c r="P16565" s="29">
        <f t="shared" si="612"/>
        <v>0.31666666666666665</v>
      </c>
    </row>
    <row r="16566" spans="1:16" hidden="1" x14ac:dyDescent="0.25">
      <c r="A16566">
        <v>198381780</v>
      </c>
      <c r="B16566">
        <v>803401</v>
      </c>
      <c r="C16566" t="s">
        <v>318</v>
      </c>
      <c r="D16566">
        <v>2021600</v>
      </c>
      <c r="E16566" t="s">
        <v>219</v>
      </c>
      <c r="F16566" t="s">
        <v>214</v>
      </c>
      <c r="G16566" t="s">
        <v>215</v>
      </c>
      <c r="H16566">
        <v>3</v>
      </c>
      <c r="I16566">
        <v>2016</v>
      </c>
      <c r="J16566">
        <v>2</v>
      </c>
      <c r="L16566">
        <v>23086545</v>
      </c>
      <c r="M16566">
        <v>2.1</v>
      </c>
      <c r="P16566" s="29">
        <f t="shared" si="612"/>
        <v>0.18333333333333335</v>
      </c>
    </row>
    <row r="16567" spans="1:16" hidden="1" x14ac:dyDescent="0.25">
      <c r="A16567">
        <v>198381780</v>
      </c>
      <c r="B16567">
        <v>803401</v>
      </c>
      <c r="C16567" t="s">
        <v>318</v>
      </c>
      <c r="D16567">
        <v>2005099</v>
      </c>
      <c r="E16567" t="s">
        <v>217</v>
      </c>
      <c r="F16567" t="s">
        <v>214</v>
      </c>
      <c r="G16567" t="s">
        <v>215</v>
      </c>
      <c r="H16567">
        <v>3</v>
      </c>
      <c r="I16567">
        <v>2016</v>
      </c>
      <c r="J16567">
        <v>2</v>
      </c>
      <c r="L16567">
        <v>23086541</v>
      </c>
      <c r="M16567">
        <v>2.7</v>
      </c>
      <c r="P16567" s="29">
        <f t="shared" si="612"/>
        <v>0.28333333333333338</v>
      </c>
    </row>
    <row r="16568" spans="1:16" hidden="1" x14ac:dyDescent="0.25">
      <c r="A16568">
        <v>198381780</v>
      </c>
      <c r="B16568">
        <v>803401</v>
      </c>
      <c r="C16568" t="s">
        <v>318</v>
      </c>
      <c r="D16568">
        <v>2021754</v>
      </c>
      <c r="E16568" t="s">
        <v>216</v>
      </c>
      <c r="F16568" t="s">
        <v>214</v>
      </c>
      <c r="G16568" t="s">
        <v>215</v>
      </c>
      <c r="H16568">
        <v>3</v>
      </c>
      <c r="I16568">
        <v>2016</v>
      </c>
      <c r="J16568">
        <v>2</v>
      </c>
      <c r="L16568">
        <v>23086735</v>
      </c>
      <c r="M16568" t="s">
        <v>221</v>
      </c>
      <c r="P16568" s="29" t="str">
        <f t="shared" si="612"/>
        <v>BAD</v>
      </c>
    </row>
    <row r="16569" spans="1:16" hidden="1" x14ac:dyDescent="0.25">
      <c r="A16569">
        <v>198381780</v>
      </c>
      <c r="B16569">
        <v>803401</v>
      </c>
      <c r="C16569" t="s">
        <v>318</v>
      </c>
      <c r="D16569">
        <v>2004098</v>
      </c>
      <c r="E16569" t="s">
        <v>213</v>
      </c>
      <c r="F16569" t="s">
        <v>214</v>
      </c>
      <c r="G16569" t="s">
        <v>215</v>
      </c>
      <c r="H16569">
        <v>2</v>
      </c>
      <c r="I16569">
        <v>2017</v>
      </c>
      <c r="J16569">
        <v>1</v>
      </c>
      <c r="M16569">
        <v>5.7</v>
      </c>
      <c r="N16569" t="s">
        <v>231</v>
      </c>
      <c r="P16569" s="29">
        <f t="shared" si="612"/>
        <v>0.78333333333333333</v>
      </c>
    </row>
    <row r="16570" spans="1:16" hidden="1" x14ac:dyDescent="0.25">
      <c r="A16570">
        <v>198381780</v>
      </c>
      <c r="B16570">
        <v>803401</v>
      </c>
      <c r="C16570" t="s">
        <v>318</v>
      </c>
      <c r="D16570">
        <v>2004112</v>
      </c>
      <c r="E16570" t="s">
        <v>244</v>
      </c>
      <c r="F16570" t="s">
        <v>214</v>
      </c>
      <c r="G16570" t="s">
        <v>215</v>
      </c>
      <c r="H16570">
        <v>2</v>
      </c>
      <c r="I16570">
        <v>2017</v>
      </c>
      <c r="J16570">
        <v>1</v>
      </c>
      <c r="M16570">
        <v>4.0999999999999996</v>
      </c>
      <c r="N16570" t="s">
        <v>231</v>
      </c>
      <c r="P16570" s="29">
        <f t="shared" si="612"/>
        <v>0.51666666666666661</v>
      </c>
    </row>
    <row r="16571" spans="1:16" hidden="1" x14ac:dyDescent="0.25">
      <c r="A16571">
        <v>198381780</v>
      </c>
      <c r="B16571">
        <v>803401</v>
      </c>
      <c r="C16571" t="s">
        <v>318</v>
      </c>
      <c r="D16571">
        <v>2004116</v>
      </c>
      <c r="E16571" t="s">
        <v>229</v>
      </c>
      <c r="F16571" t="s">
        <v>214</v>
      </c>
      <c r="G16571" t="s">
        <v>215</v>
      </c>
      <c r="H16571">
        <v>2</v>
      </c>
      <c r="I16571">
        <v>2018</v>
      </c>
      <c r="J16571">
        <v>1</v>
      </c>
      <c r="L16571">
        <v>23104539</v>
      </c>
      <c r="M16571">
        <v>4.8</v>
      </c>
      <c r="P16571" s="29">
        <f t="shared" si="612"/>
        <v>0.6333333333333333</v>
      </c>
    </row>
    <row r="16572" spans="1:16" hidden="1" x14ac:dyDescent="0.25">
      <c r="A16572">
        <v>198381780</v>
      </c>
      <c r="B16572">
        <v>803401</v>
      </c>
      <c r="C16572" t="s">
        <v>318</v>
      </c>
      <c r="D16572">
        <v>2004099</v>
      </c>
      <c r="E16572" t="s">
        <v>245</v>
      </c>
      <c r="F16572" t="s">
        <v>214</v>
      </c>
      <c r="G16572" t="s">
        <v>215</v>
      </c>
      <c r="H16572">
        <v>2</v>
      </c>
      <c r="I16572">
        <v>2018</v>
      </c>
      <c r="J16572">
        <v>2</v>
      </c>
      <c r="L16572">
        <v>23114487</v>
      </c>
      <c r="M16572">
        <v>4.5999999999999996</v>
      </c>
      <c r="P16572" s="29">
        <f t="shared" si="612"/>
        <v>0.6</v>
      </c>
    </row>
    <row r="16573" spans="1:16" hidden="1" x14ac:dyDescent="0.25">
      <c r="A16573">
        <v>198390224</v>
      </c>
      <c r="B16573">
        <v>803407</v>
      </c>
      <c r="C16573" t="s">
        <v>317</v>
      </c>
      <c r="D16573">
        <v>2005118</v>
      </c>
      <c r="E16573" t="s">
        <v>223</v>
      </c>
      <c r="F16573" t="s">
        <v>214</v>
      </c>
      <c r="G16573" t="s">
        <v>215</v>
      </c>
      <c r="H16573">
        <v>3</v>
      </c>
      <c r="I16573">
        <v>2016</v>
      </c>
      <c r="J16573">
        <v>1</v>
      </c>
      <c r="L16573">
        <v>23081297</v>
      </c>
      <c r="M16573">
        <v>3.2</v>
      </c>
      <c r="P16573" s="29">
        <f t="shared" si="612"/>
        <v>0.3666666666666667</v>
      </c>
    </row>
    <row r="16574" spans="1:16" hidden="1" x14ac:dyDescent="0.25">
      <c r="A16574">
        <v>198390224</v>
      </c>
      <c r="B16574">
        <v>803407</v>
      </c>
      <c r="C16574" t="s">
        <v>317</v>
      </c>
      <c r="D16574">
        <v>2021754</v>
      </c>
      <c r="E16574" t="s">
        <v>216</v>
      </c>
      <c r="F16574" t="s">
        <v>214</v>
      </c>
      <c r="G16574" t="s">
        <v>215</v>
      </c>
      <c r="H16574">
        <v>3</v>
      </c>
      <c r="I16574">
        <v>2016</v>
      </c>
      <c r="J16574">
        <v>1</v>
      </c>
      <c r="L16574">
        <v>23081134</v>
      </c>
      <c r="M16574">
        <v>3.3</v>
      </c>
      <c r="P16574" s="29">
        <f t="shared" si="612"/>
        <v>0.3833333333333333</v>
      </c>
    </row>
    <row r="16575" spans="1:16" hidden="1" x14ac:dyDescent="0.25">
      <c r="A16575">
        <v>198390224</v>
      </c>
      <c r="B16575">
        <v>803407</v>
      </c>
      <c r="C16575" t="s">
        <v>317</v>
      </c>
      <c r="D16575">
        <v>2005102</v>
      </c>
      <c r="E16575" t="s">
        <v>218</v>
      </c>
      <c r="F16575" t="s">
        <v>214</v>
      </c>
      <c r="G16575" t="s">
        <v>215</v>
      </c>
      <c r="H16575">
        <v>3</v>
      </c>
      <c r="I16575">
        <v>2016</v>
      </c>
      <c r="J16575">
        <v>1</v>
      </c>
      <c r="L16575">
        <v>23081364</v>
      </c>
      <c r="M16575">
        <v>3.5</v>
      </c>
      <c r="P16575" s="29">
        <f t="shared" si="612"/>
        <v>0.41666666666666669</v>
      </c>
    </row>
    <row r="16576" spans="1:16" hidden="1" x14ac:dyDescent="0.25">
      <c r="A16576">
        <v>198390224</v>
      </c>
      <c r="B16576">
        <v>803407</v>
      </c>
      <c r="C16576" t="s">
        <v>317</v>
      </c>
      <c r="D16576">
        <v>2005099</v>
      </c>
      <c r="E16576" t="s">
        <v>217</v>
      </c>
      <c r="F16576" t="s">
        <v>214</v>
      </c>
      <c r="G16576" t="s">
        <v>215</v>
      </c>
      <c r="H16576">
        <v>3</v>
      </c>
      <c r="I16576">
        <v>2016</v>
      </c>
      <c r="J16576">
        <v>1</v>
      </c>
      <c r="L16576">
        <v>23081379</v>
      </c>
      <c r="M16576">
        <v>2.9</v>
      </c>
      <c r="P16576" s="29">
        <f t="shared" si="612"/>
        <v>0.31666666666666665</v>
      </c>
    </row>
    <row r="16577" spans="1:16" hidden="1" x14ac:dyDescent="0.25">
      <c r="A16577">
        <v>198390224</v>
      </c>
      <c r="B16577">
        <v>803407</v>
      </c>
      <c r="C16577" t="s">
        <v>317</v>
      </c>
      <c r="D16577">
        <v>2021600</v>
      </c>
      <c r="E16577" t="s">
        <v>219</v>
      </c>
      <c r="F16577" t="s">
        <v>214</v>
      </c>
      <c r="G16577" t="s">
        <v>215</v>
      </c>
      <c r="H16577">
        <v>3</v>
      </c>
      <c r="I16577">
        <v>2016</v>
      </c>
      <c r="J16577">
        <v>1</v>
      </c>
      <c r="L16577">
        <v>23081087</v>
      </c>
      <c r="M16577">
        <v>2.8</v>
      </c>
      <c r="P16577" s="29">
        <f t="shared" si="612"/>
        <v>0.3</v>
      </c>
    </row>
    <row r="16578" spans="1:16" hidden="1" x14ac:dyDescent="0.25">
      <c r="A16578">
        <v>198390224</v>
      </c>
      <c r="B16578">
        <v>803407</v>
      </c>
      <c r="C16578" t="s">
        <v>317</v>
      </c>
      <c r="D16578">
        <v>2004098</v>
      </c>
      <c r="E16578" t="s">
        <v>213</v>
      </c>
      <c r="F16578" t="s">
        <v>214</v>
      </c>
      <c r="G16578" t="s">
        <v>215</v>
      </c>
      <c r="H16578">
        <v>2</v>
      </c>
      <c r="I16578">
        <v>2016</v>
      </c>
      <c r="J16578">
        <v>1</v>
      </c>
      <c r="L16578">
        <v>23078140</v>
      </c>
      <c r="M16578">
        <v>5.4</v>
      </c>
      <c r="P16578" s="29">
        <f t="shared" si="612"/>
        <v>0.73333333333333339</v>
      </c>
    </row>
    <row r="16579" spans="1:16" hidden="1" x14ac:dyDescent="0.25">
      <c r="A16579">
        <v>198390224</v>
      </c>
      <c r="B16579">
        <v>803407</v>
      </c>
      <c r="C16579" t="s">
        <v>317</v>
      </c>
      <c r="D16579">
        <v>2005117</v>
      </c>
      <c r="E16579" t="s">
        <v>220</v>
      </c>
      <c r="F16579" t="s">
        <v>214</v>
      </c>
      <c r="G16579" t="s">
        <v>215</v>
      </c>
      <c r="H16579">
        <v>3</v>
      </c>
      <c r="I16579">
        <v>2016</v>
      </c>
      <c r="J16579">
        <v>2</v>
      </c>
      <c r="L16579">
        <v>23084480</v>
      </c>
      <c r="M16579">
        <v>3.7</v>
      </c>
      <c r="P16579" s="29">
        <f t="shared" si="612"/>
        <v>0.45</v>
      </c>
    </row>
    <row r="16580" spans="1:16" hidden="1" x14ac:dyDescent="0.25">
      <c r="A16580">
        <v>198390224</v>
      </c>
      <c r="B16580">
        <v>803407</v>
      </c>
      <c r="C16580" t="s">
        <v>317</v>
      </c>
      <c r="D16580">
        <v>2005099</v>
      </c>
      <c r="E16580" t="s">
        <v>217</v>
      </c>
      <c r="F16580" t="s">
        <v>214</v>
      </c>
      <c r="G16580" t="s">
        <v>215</v>
      </c>
      <c r="H16580">
        <v>2</v>
      </c>
      <c r="I16580">
        <v>2016</v>
      </c>
      <c r="J16580">
        <v>2</v>
      </c>
      <c r="L16580">
        <v>23086540</v>
      </c>
      <c r="M16580">
        <v>4</v>
      </c>
      <c r="P16580" s="29">
        <f t="shared" si="612"/>
        <v>0.5</v>
      </c>
    </row>
    <row r="16581" spans="1:16" hidden="1" x14ac:dyDescent="0.25">
      <c r="A16581">
        <v>198390224</v>
      </c>
      <c r="B16581">
        <v>803407</v>
      </c>
      <c r="C16581" t="s">
        <v>317</v>
      </c>
      <c r="D16581">
        <v>2005102</v>
      </c>
      <c r="E16581" t="s">
        <v>218</v>
      </c>
      <c r="F16581" t="s">
        <v>214</v>
      </c>
      <c r="G16581" t="s">
        <v>215</v>
      </c>
      <c r="H16581">
        <v>3</v>
      </c>
      <c r="I16581">
        <v>2016</v>
      </c>
      <c r="J16581">
        <v>2</v>
      </c>
      <c r="L16581">
        <v>23086740</v>
      </c>
      <c r="M16581">
        <v>3.2</v>
      </c>
      <c r="P16581" s="29">
        <f t="shared" si="612"/>
        <v>0.3666666666666667</v>
      </c>
    </row>
    <row r="16582" spans="1:16" hidden="1" x14ac:dyDescent="0.25">
      <c r="A16582">
        <v>198390224</v>
      </c>
      <c r="B16582">
        <v>803407</v>
      </c>
      <c r="C16582" t="s">
        <v>317</v>
      </c>
      <c r="D16582">
        <v>2021600</v>
      </c>
      <c r="E16582" t="s">
        <v>219</v>
      </c>
      <c r="F16582" t="s">
        <v>214</v>
      </c>
      <c r="G16582" t="s">
        <v>215</v>
      </c>
      <c r="H16582">
        <v>3</v>
      </c>
      <c r="I16582">
        <v>2016</v>
      </c>
      <c r="J16582">
        <v>2</v>
      </c>
      <c r="L16582">
        <v>23086545</v>
      </c>
      <c r="M16582">
        <v>1.9</v>
      </c>
      <c r="P16582" s="29">
        <f t="shared" si="612"/>
        <v>0.15</v>
      </c>
    </row>
    <row r="16583" spans="1:16" hidden="1" x14ac:dyDescent="0.25">
      <c r="A16583">
        <v>198390224</v>
      </c>
      <c r="B16583">
        <v>803407</v>
      </c>
      <c r="C16583" t="s">
        <v>317</v>
      </c>
      <c r="D16583">
        <v>2021754</v>
      </c>
      <c r="E16583" t="s">
        <v>216</v>
      </c>
      <c r="F16583" t="s">
        <v>214</v>
      </c>
      <c r="G16583" t="s">
        <v>215</v>
      </c>
      <c r="H16583">
        <v>3</v>
      </c>
      <c r="I16583">
        <v>2016</v>
      </c>
      <c r="J16583">
        <v>2</v>
      </c>
      <c r="L16583">
        <v>23086737</v>
      </c>
      <c r="M16583">
        <v>3</v>
      </c>
      <c r="P16583" s="29">
        <f t="shared" si="612"/>
        <v>0.33333333333333331</v>
      </c>
    </row>
    <row r="16584" spans="1:16" hidden="1" x14ac:dyDescent="0.25">
      <c r="A16584">
        <v>198390224</v>
      </c>
      <c r="B16584">
        <v>803407</v>
      </c>
      <c r="C16584" t="s">
        <v>317</v>
      </c>
      <c r="D16584">
        <v>2005118</v>
      </c>
      <c r="E16584" t="s">
        <v>223</v>
      </c>
      <c r="F16584" t="s">
        <v>214</v>
      </c>
      <c r="G16584" t="s">
        <v>215</v>
      </c>
      <c r="H16584">
        <v>3</v>
      </c>
      <c r="I16584">
        <v>2016</v>
      </c>
      <c r="J16584">
        <v>2</v>
      </c>
      <c r="L16584">
        <v>23086744</v>
      </c>
      <c r="M16584">
        <v>2.7</v>
      </c>
      <c r="P16584" s="29">
        <f t="shared" si="612"/>
        <v>0.28333333333333338</v>
      </c>
    </row>
    <row r="16585" spans="1:16" hidden="1" x14ac:dyDescent="0.25">
      <c r="A16585">
        <v>198390224</v>
      </c>
      <c r="B16585">
        <v>803407</v>
      </c>
      <c r="C16585" t="s">
        <v>317</v>
      </c>
      <c r="D16585">
        <v>2005117</v>
      </c>
      <c r="E16585" t="s">
        <v>220</v>
      </c>
      <c r="F16585" t="s">
        <v>214</v>
      </c>
      <c r="G16585" t="s">
        <v>215</v>
      </c>
      <c r="H16585">
        <v>4</v>
      </c>
      <c r="I16585">
        <v>2017</v>
      </c>
      <c r="J16585">
        <v>1</v>
      </c>
      <c r="L16585">
        <v>23091396</v>
      </c>
      <c r="P16585" s="29" t="str">
        <f t="shared" si="612"/>
        <v>DRP</v>
      </c>
    </row>
    <row r="16586" spans="1:16" hidden="1" x14ac:dyDescent="0.25">
      <c r="A16586">
        <v>198390224</v>
      </c>
      <c r="B16586">
        <v>803407</v>
      </c>
      <c r="C16586" t="s">
        <v>317</v>
      </c>
      <c r="D16586">
        <v>2005117</v>
      </c>
      <c r="E16586" t="s">
        <v>220</v>
      </c>
      <c r="F16586" t="s">
        <v>214</v>
      </c>
      <c r="G16586" t="s">
        <v>215</v>
      </c>
      <c r="H16586">
        <v>2</v>
      </c>
      <c r="I16586">
        <v>2017</v>
      </c>
      <c r="J16586">
        <v>1</v>
      </c>
      <c r="L16586">
        <v>23091394</v>
      </c>
      <c r="M16586">
        <v>5.9</v>
      </c>
      <c r="P16586" s="29">
        <f t="shared" ref="P16586:P16649" si="613">IF(AND(ISNUMBER(M16586),H16586&lt;&gt;4),(M16586-1)/6,IF(H16586=4,"DRP",IF(AND(H16586=3,M16586="NA"),"BAD",IF(AND(H16586=2),"CVL",IF(AND(H16586=1,ISBLANK(M16586)),"NULL","UNK")))))</f>
        <v>0.81666666666666676</v>
      </c>
    </row>
    <row r="16587" spans="1:16" hidden="1" x14ac:dyDescent="0.25">
      <c r="A16587">
        <v>198390224</v>
      </c>
      <c r="B16587">
        <v>803407</v>
      </c>
      <c r="C16587" t="s">
        <v>317</v>
      </c>
      <c r="D16587">
        <v>2005118</v>
      </c>
      <c r="E16587" t="s">
        <v>223</v>
      </c>
      <c r="F16587" t="s">
        <v>214</v>
      </c>
      <c r="G16587" t="s">
        <v>215</v>
      </c>
      <c r="H16587">
        <v>3</v>
      </c>
      <c r="I16587">
        <v>2017</v>
      </c>
      <c r="J16587">
        <v>1</v>
      </c>
      <c r="L16587">
        <v>23094578</v>
      </c>
      <c r="M16587">
        <v>3.8</v>
      </c>
      <c r="P16587" s="29">
        <f t="shared" si="613"/>
        <v>0.46666666666666662</v>
      </c>
    </row>
    <row r="16588" spans="1:16" hidden="1" x14ac:dyDescent="0.25">
      <c r="A16588">
        <v>198390224</v>
      </c>
      <c r="B16588">
        <v>803407</v>
      </c>
      <c r="C16588" t="s">
        <v>317</v>
      </c>
      <c r="D16588">
        <v>2021754</v>
      </c>
      <c r="E16588" t="s">
        <v>216</v>
      </c>
      <c r="F16588" t="s">
        <v>214</v>
      </c>
      <c r="G16588" t="s">
        <v>215</v>
      </c>
      <c r="H16588">
        <v>3</v>
      </c>
      <c r="I16588">
        <v>2017</v>
      </c>
      <c r="J16588">
        <v>1</v>
      </c>
      <c r="L16588">
        <v>23092902</v>
      </c>
      <c r="M16588">
        <v>3.3</v>
      </c>
      <c r="P16588" s="29">
        <f t="shared" si="613"/>
        <v>0.3833333333333333</v>
      </c>
    </row>
    <row r="16589" spans="1:16" hidden="1" x14ac:dyDescent="0.25">
      <c r="A16589">
        <v>198390224</v>
      </c>
      <c r="B16589">
        <v>803407</v>
      </c>
      <c r="C16589" t="s">
        <v>317</v>
      </c>
      <c r="D16589">
        <v>2021600</v>
      </c>
      <c r="E16589" t="s">
        <v>219</v>
      </c>
      <c r="F16589" t="s">
        <v>214</v>
      </c>
      <c r="G16589" t="s">
        <v>215</v>
      </c>
      <c r="H16589">
        <v>3</v>
      </c>
      <c r="I16589">
        <v>2017</v>
      </c>
      <c r="J16589">
        <v>1</v>
      </c>
      <c r="L16589">
        <v>23092794</v>
      </c>
      <c r="M16589">
        <v>3.1</v>
      </c>
      <c r="P16589" s="29">
        <f t="shared" si="613"/>
        <v>0.35000000000000003</v>
      </c>
    </row>
    <row r="16590" spans="1:16" hidden="1" x14ac:dyDescent="0.25">
      <c r="A16590">
        <v>198390224</v>
      </c>
      <c r="B16590">
        <v>803407</v>
      </c>
      <c r="C16590" t="s">
        <v>317</v>
      </c>
      <c r="D16590">
        <v>2005102</v>
      </c>
      <c r="E16590" t="s">
        <v>218</v>
      </c>
      <c r="F16590" t="s">
        <v>214</v>
      </c>
      <c r="G16590" t="s">
        <v>215</v>
      </c>
      <c r="H16590">
        <v>3</v>
      </c>
      <c r="I16590">
        <v>2017</v>
      </c>
      <c r="J16590">
        <v>1</v>
      </c>
      <c r="L16590">
        <v>23092919</v>
      </c>
      <c r="M16590">
        <v>3.3</v>
      </c>
      <c r="P16590" s="29">
        <f t="shared" si="613"/>
        <v>0.3833333333333333</v>
      </c>
    </row>
    <row r="16591" spans="1:16" hidden="1" x14ac:dyDescent="0.25">
      <c r="A16591">
        <v>198390224</v>
      </c>
      <c r="B16591">
        <v>803407</v>
      </c>
      <c r="C16591" t="s">
        <v>317</v>
      </c>
      <c r="D16591">
        <v>2004112</v>
      </c>
      <c r="E16591" t="s">
        <v>244</v>
      </c>
      <c r="F16591" t="s">
        <v>214</v>
      </c>
      <c r="G16591" t="s">
        <v>215</v>
      </c>
      <c r="H16591">
        <v>2</v>
      </c>
      <c r="I16591">
        <v>2018</v>
      </c>
      <c r="J16591">
        <v>1</v>
      </c>
      <c r="L16591">
        <v>23107196</v>
      </c>
      <c r="M16591">
        <v>6</v>
      </c>
      <c r="P16591" s="29">
        <f t="shared" si="613"/>
        <v>0.83333333333333337</v>
      </c>
    </row>
    <row r="16592" spans="1:16" hidden="1" x14ac:dyDescent="0.25">
      <c r="A16592">
        <v>198390224</v>
      </c>
      <c r="B16592">
        <v>803407</v>
      </c>
      <c r="C16592" t="s">
        <v>317</v>
      </c>
      <c r="D16592">
        <v>2004099</v>
      </c>
      <c r="E16592" t="s">
        <v>245</v>
      </c>
      <c r="F16592" t="s">
        <v>214</v>
      </c>
      <c r="G16592" t="s">
        <v>215</v>
      </c>
      <c r="H16592">
        <v>2</v>
      </c>
      <c r="I16592">
        <v>2018</v>
      </c>
      <c r="J16592">
        <v>2</v>
      </c>
      <c r="L16592">
        <v>23114480</v>
      </c>
      <c r="M16592">
        <v>4.5999999999999996</v>
      </c>
      <c r="P16592" s="29">
        <f t="shared" si="613"/>
        <v>0.6</v>
      </c>
    </row>
    <row r="16593" spans="1:16" hidden="1" x14ac:dyDescent="0.25">
      <c r="A16593">
        <v>198391468</v>
      </c>
      <c r="B16593">
        <v>803407</v>
      </c>
      <c r="C16593" t="s">
        <v>317</v>
      </c>
      <c r="D16593">
        <v>2005118</v>
      </c>
      <c r="E16593" t="s">
        <v>223</v>
      </c>
      <c r="F16593" t="s">
        <v>214</v>
      </c>
      <c r="G16593" t="s">
        <v>215</v>
      </c>
      <c r="H16593">
        <v>2</v>
      </c>
      <c r="I16593">
        <v>2016</v>
      </c>
      <c r="J16593">
        <v>1</v>
      </c>
      <c r="L16593">
        <v>23081297</v>
      </c>
      <c r="M16593">
        <v>5.9</v>
      </c>
      <c r="P16593" s="29">
        <f t="shared" si="613"/>
        <v>0.81666666666666676</v>
      </c>
    </row>
    <row r="16594" spans="1:16" hidden="1" x14ac:dyDescent="0.25">
      <c r="A16594">
        <v>198391468</v>
      </c>
      <c r="B16594">
        <v>803407</v>
      </c>
      <c r="C16594" t="s">
        <v>317</v>
      </c>
      <c r="D16594">
        <v>2021754</v>
      </c>
      <c r="E16594" t="s">
        <v>216</v>
      </c>
      <c r="F16594" t="s">
        <v>214</v>
      </c>
      <c r="G16594" t="s">
        <v>215</v>
      </c>
      <c r="H16594">
        <v>2</v>
      </c>
      <c r="I16594">
        <v>2016</v>
      </c>
      <c r="J16594">
        <v>1</v>
      </c>
      <c r="L16594">
        <v>23081134</v>
      </c>
      <c r="M16594">
        <v>4.0999999999999996</v>
      </c>
      <c r="P16594" s="29">
        <f t="shared" si="613"/>
        <v>0.51666666666666661</v>
      </c>
    </row>
    <row r="16595" spans="1:16" hidden="1" x14ac:dyDescent="0.25">
      <c r="A16595">
        <v>198391468</v>
      </c>
      <c r="B16595">
        <v>803407</v>
      </c>
      <c r="C16595" t="s">
        <v>317</v>
      </c>
      <c r="D16595">
        <v>2021600</v>
      </c>
      <c r="E16595" t="s">
        <v>219</v>
      </c>
      <c r="F16595" t="s">
        <v>214</v>
      </c>
      <c r="G16595" t="s">
        <v>215</v>
      </c>
      <c r="H16595">
        <v>2</v>
      </c>
      <c r="I16595">
        <v>2016</v>
      </c>
      <c r="J16595">
        <v>1</v>
      </c>
      <c r="L16595">
        <v>23081087</v>
      </c>
      <c r="M16595">
        <v>4.5999999999999996</v>
      </c>
      <c r="P16595" s="29">
        <f t="shared" si="613"/>
        <v>0.6</v>
      </c>
    </row>
    <row r="16596" spans="1:16" hidden="1" x14ac:dyDescent="0.25">
      <c r="A16596">
        <v>198391468</v>
      </c>
      <c r="B16596">
        <v>803407</v>
      </c>
      <c r="C16596" t="s">
        <v>317</v>
      </c>
      <c r="D16596">
        <v>2004098</v>
      </c>
      <c r="E16596" t="s">
        <v>213</v>
      </c>
      <c r="F16596" t="s">
        <v>214</v>
      </c>
      <c r="G16596" t="s">
        <v>215</v>
      </c>
      <c r="H16596">
        <v>2</v>
      </c>
      <c r="I16596">
        <v>2016</v>
      </c>
      <c r="J16596">
        <v>1</v>
      </c>
      <c r="L16596">
        <v>23078142</v>
      </c>
      <c r="M16596">
        <v>6</v>
      </c>
      <c r="P16596" s="29">
        <f t="shared" si="613"/>
        <v>0.83333333333333337</v>
      </c>
    </row>
    <row r="16597" spans="1:16" hidden="1" x14ac:dyDescent="0.25">
      <c r="A16597">
        <v>198391468</v>
      </c>
      <c r="B16597">
        <v>803407</v>
      </c>
      <c r="C16597" t="s">
        <v>317</v>
      </c>
      <c r="D16597">
        <v>2005099</v>
      </c>
      <c r="E16597" t="s">
        <v>217</v>
      </c>
      <c r="F16597" t="s">
        <v>214</v>
      </c>
      <c r="G16597" t="s">
        <v>215</v>
      </c>
      <c r="H16597">
        <v>2</v>
      </c>
      <c r="I16597">
        <v>2016</v>
      </c>
      <c r="J16597">
        <v>1</v>
      </c>
      <c r="L16597">
        <v>23081379</v>
      </c>
      <c r="M16597">
        <v>4.2</v>
      </c>
      <c r="P16597" s="29">
        <f t="shared" si="613"/>
        <v>0.53333333333333333</v>
      </c>
    </row>
    <row r="16598" spans="1:16" hidden="1" x14ac:dyDescent="0.25">
      <c r="A16598">
        <v>198391468</v>
      </c>
      <c r="B16598">
        <v>803407</v>
      </c>
      <c r="C16598" t="s">
        <v>317</v>
      </c>
      <c r="D16598">
        <v>2005102</v>
      </c>
      <c r="E16598" t="s">
        <v>218</v>
      </c>
      <c r="F16598" t="s">
        <v>214</v>
      </c>
      <c r="G16598" t="s">
        <v>215</v>
      </c>
      <c r="H16598">
        <v>3</v>
      </c>
      <c r="I16598">
        <v>2016</v>
      </c>
      <c r="J16598">
        <v>1</v>
      </c>
      <c r="L16598">
        <v>23081364</v>
      </c>
      <c r="M16598">
        <v>3.8</v>
      </c>
      <c r="P16598" s="29">
        <f t="shared" si="613"/>
        <v>0.46666666666666662</v>
      </c>
    </row>
    <row r="16599" spans="1:16" hidden="1" x14ac:dyDescent="0.25">
      <c r="A16599">
        <v>198391468</v>
      </c>
      <c r="B16599">
        <v>803407</v>
      </c>
      <c r="C16599" t="s">
        <v>317</v>
      </c>
      <c r="D16599">
        <v>2021756</v>
      </c>
      <c r="E16599" t="s">
        <v>253</v>
      </c>
      <c r="F16599" t="s">
        <v>214</v>
      </c>
      <c r="G16599" t="s">
        <v>215</v>
      </c>
      <c r="H16599">
        <v>4</v>
      </c>
      <c r="I16599">
        <v>2016</v>
      </c>
      <c r="J16599">
        <v>2</v>
      </c>
      <c r="L16599">
        <v>23086837</v>
      </c>
      <c r="M16599">
        <v>3</v>
      </c>
      <c r="P16599" s="29" t="str">
        <f t="shared" si="613"/>
        <v>DRP</v>
      </c>
    </row>
    <row r="16600" spans="1:16" hidden="1" x14ac:dyDescent="0.25">
      <c r="A16600">
        <v>198391468</v>
      </c>
      <c r="B16600">
        <v>803407</v>
      </c>
      <c r="C16600" t="s">
        <v>317</v>
      </c>
      <c r="D16600">
        <v>2021763</v>
      </c>
      <c r="E16600" t="s">
        <v>298</v>
      </c>
      <c r="F16600" t="s">
        <v>214</v>
      </c>
      <c r="G16600" t="s">
        <v>215</v>
      </c>
      <c r="H16600">
        <v>4</v>
      </c>
      <c r="I16600">
        <v>2016</v>
      </c>
      <c r="J16600">
        <v>2</v>
      </c>
      <c r="L16600">
        <v>23086846</v>
      </c>
      <c r="M16600">
        <v>3.6</v>
      </c>
      <c r="P16600" s="29" t="str">
        <f t="shared" si="613"/>
        <v>DRP</v>
      </c>
    </row>
    <row r="16601" spans="1:16" hidden="1" x14ac:dyDescent="0.25">
      <c r="A16601">
        <v>198391468</v>
      </c>
      <c r="B16601">
        <v>803407</v>
      </c>
      <c r="C16601" t="s">
        <v>317</v>
      </c>
      <c r="D16601">
        <v>2005102</v>
      </c>
      <c r="E16601" t="s">
        <v>218</v>
      </c>
      <c r="F16601" t="s">
        <v>214</v>
      </c>
      <c r="G16601" t="s">
        <v>215</v>
      </c>
      <c r="H16601">
        <v>4</v>
      </c>
      <c r="I16601">
        <v>2016</v>
      </c>
      <c r="J16601">
        <v>2</v>
      </c>
      <c r="L16601">
        <v>23086740</v>
      </c>
      <c r="M16601">
        <v>1.1000000000000001</v>
      </c>
      <c r="P16601" s="29" t="str">
        <f t="shared" si="613"/>
        <v>DRP</v>
      </c>
    </row>
    <row r="16602" spans="1:16" hidden="1" x14ac:dyDescent="0.25">
      <c r="A16602">
        <v>198391468</v>
      </c>
      <c r="B16602">
        <v>803407</v>
      </c>
      <c r="C16602" t="s">
        <v>317</v>
      </c>
      <c r="D16602">
        <v>2021602</v>
      </c>
      <c r="E16602" t="s">
        <v>242</v>
      </c>
      <c r="F16602" t="s">
        <v>214</v>
      </c>
      <c r="G16602" t="s">
        <v>215</v>
      </c>
      <c r="H16602">
        <v>4</v>
      </c>
      <c r="I16602">
        <v>2016</v>
      </c>
      <c r="J16602">
        <v>2</v>
      </c>
      <c r="L16602">
        <v>23086747</v>
      </c>
      <c r="M16602">
        <v>1.2</v>
      </c>
      <c r="P16602" s="29" t="str">
        <f t="shared" si="613"/>
        <v>DRP</v>
      </c>
    </row>
    <row r="16603" spans="1:16" hidden="1" x14ac:dyDescent="0.25">
      <c r="A16603">
        <v>198391468</v>
      </c>
      <c r="B16603">
        <v>803407</v>
      </c>
      <c r="C16603" t="s">
        <v>317</v>
      </c>
      <c r="D16603">
        <v>2021580</v>
      </c>
      <c r="E16603" t="s">
        <v>241</v>
      </c>
      <c r="F16603" t="s">
        <v>214</v>
      </c>
      <c r="G16603" t="s">
        <v>215</v>
      </c>
      <c r="H16603">
        <v>4</v>
      </c>
      <c r="I16603">
        <v>2016</v>
      </c>
      <c r="J16603">
        <v>2</v>
      </c>
      <c r="L16603">
        <v>23086827</v>
      </c>
      <c r="P16603" s="29" t="str">
        <f t="shared" si="613"/>
        <v>DRP</v>
      </c>
    </row>
    <row r="16604" spans="1:16" hidden="1" x14ac:dyDescent="0.25">
      <c r="A16604">
        <v>198391468</v>
      </c>
      <c r="B16604">
        <v>803407</v>
      </c>
      <c r="C16604" t="s">
        <v>317</v>
      </c>
      <c r="D16604">
        <v>2005117</v>
      </c>
      <c r="E16604" t="s">
        <v>220</v>
      </c>
      <c r="F16604" t="s">
        <v>214</v>
      </c>
      <c r="G16604" t="s">
        <v>215</v>
      </c>
      <c r="H16604">
        <v>4</v>
      </c>
      <c r="I16604">
        <v>2016</v>
      </c>
      <c r="J16604">
        <v>2</v>
      </c>
      <c r="L16604">
        <v>23084476</v>
      </c>
      <c r="M16604">
        <v>2.6</v>
      </c>
      <c r="P16604" s="29" t="str">
        <f t="shared" si="613"/>
        <v>DRP</v>
      </c>
    </row>
    <row r="16605" spans="1:16" hidden="1" x14ac:dyDescent="0.25">
      <c r="A16605">
        <v>198391883</v>
      </c>
      <c r="B16605">
        <v>803401</v>
      </c>
      <c r="C16605" t="s">
        <v>318</v>
      </c>
      <c r="D16605">
        <v>2004098</v>
      </c>
      <c r="E16605" t="s">
        <v>213</v>
      </c>
      <c r="F16605" t="s">
        <v>214</v>
      </c>
      <c r="G16605" t="s">
        <v>215</v>
      </c>
      <c r="H16605">
        <v>4</v>
      </c>
      <c r="I16605">
        <v>2016</v>
      </c>
      <c r="J16605">
        <v>1</v>
      </c>
      <c r="L16605">
        <v>23078147</v>
      </c>
      <c r="P16605" s="29" t="str">
        <f t="shared" si="613"/>
        <v>DRP</v>
      </c>
    </row>
    <row r="16606" spans="1:16" hidden="1" x14ac:dyDescent="0.25">
      <c r="A16606">
        <v>198391883</v>
      </c>
      <c r="B16606">
        <v>803401</v>
      </c>
      <c r="C16606" t="s">
        <v>318</v>
      </c>
      <c r="D16606">
        <v>2021754</v>
      </c>
      <c r="E16606" t="s">
        <v>216</v>
      </c>
      <c r="F16606" t="s">
        <v>214</v>
      </c>
      <c r="G16606" t="s">
        <v>215</v>
      </c>
      <c r="H16606">
        <v>4</v>
      </c>
      <c r="I16606">
        <v>2016</v>
      </c>
      <c r="J16606">
        <v>1</v>
      </c>
      <c r="L16606">
        <v>23081097</v>
      </c>
      <c r="P16606" s="29" t="str">
        <f t="shared" si="613"/>
        <v>DRP</v>
      </c>
    </row>
    <row r="16607" spans="1:16" hidden="1" x14ac:dyDescent="0.25">
      <c r="A16607">
        <v>198391883</v>
      </c>
      <c r="B16607">
        <v>803401</v>
      </c>
      <c r="C16607" t="s">
        <v>318</v>
      </c>
      <c r="D16607">
        <v>2021600</v>
      </c>
      <c r="E16607" t="s">
        <v>219</v>
      </c>
      <c r="F16607" t="s">
        <v>214</v>
      </c>
      <c r="G16607" t="s">
        <v>215</v>
      </c>
      <c r="H16607">
        <v>4</v>
      </c>
      <c r="I16607">
        <v>2016</v>
      </c>
      <c r="J16607">
        <v>1</v>
      </c>
      <c r="L16607">
        <v>23081081</v>
      </c>
      <c r="M16607">
        <v>3.4</v>
      </c>
      <c r="P16607" s="29" t="str">
        <f t="shared" si="613"/>
        <v>DRP</v>
      </c>
    </row>
    <row r="16608" spans="1:16" hidden="1" x14ac:dyDescent="0.25">
      <c r="A16608">
        <v>198391883</v>
      </c>
      <c r="B16608">
        <v>803401</v>
      </c>
      <c r="C16608" t="s">
        <v>318</v>
      </c>
      <c r="D16608">
        <v>2005118</v>
      </c>
      <c r="E16608" t="s">
        <v>223</v>
      </c>
      <c r="F16608" t="s">
        <v>214</v>
      </c>
      <c r="G16608" t="s">
        <v>215</v>
      </c>
      <c r="H16608">
        <v>4</v>
      </c>
      <c r="I16608">
        <v>2016</v>
      </c>
      <c r="J16608">
        <v>1</v>
      </c>
      <c r="L16608">
        <v>23081294</v>
      </c>
      <c r="M16608">
        <v>3.8</v>
      </c>
      <c r="P16608" s="29" t="str">
        <f t="shared" si="613"/>
        <v>DRP</v>
      </c>
    </row>
    <row r="16609" spans="1:16" hidden="1" x14ac:dyDescent="0.25">
      <c r="A16609">
        <v>198391883</v>
      </c>
      <c r="B16609">
        <v>803401</v>
      </c>
      <c r="C16609" t="s">
        <v>318</v>
      </c>
      <c r="D16609">
        <v>2005102</v>
      </c>
      <c r="E16609" t="s">
        <v>218</v>
      </c>
      <c r="F16609" t="s">
        <v>214</v>
      </c>
      <c r="G16609" t="s">
        <v>215</v>
      </c>
      <c r="H16609">
        <v>4</v>
      </c>
      <c r="I16609">
        <v>2016</v>
      </c>
      <c r="J16609">
        <v>1</v>
      </c>
      <c r="L16609">
        <v>23081383</v>
      </c>
      <c r="P16609" s="29" t="str">
        <f t="shared" si="613"/>
        <v>DRP</v>
      </c>
    </row>
    <row r="16610" spans="1:16" hidden="1" x14ac:dyDescent="0.25">
      <c r="A16610">
        <v>198391883</v>
      </c>
      <c r="B16610">
        <v>803401</v>
      </c>
      <c r="C16610" t="s">
        <v>318</v>
      </c>
      <c r="D16610">
        <v>2005099</v>
      </c>
      <c r="E16610" t="s">
        <v>217</v>
      </c>
      <c r="F16610" t="s">
        <v>214</v>
      </c>
      <c r="G16610" t="s">
        <v>215</v>
      </c>
      <c r="H16610">
        <v>4</v>
      </c>
      <c r="I16610">
        <v>2016</v>
      </c>
      <c r="J16610">
        <v>1</v>
      </c>
      <c r="L16610">
        <v>23081376</v>
      </c>
      <c r="M16610">
        <v>3.9</v>
      </c>
      <c r="P16610" s="29" t="str">
        <f t="shared" si="613"/>
        <v>DRP</v>
      </c>
    </row>
    <row r="16611" spans="1:16" hidden="1" x14ac:dyDescent="0.25">
      <c r="A16611">
        <v>198405175</v>
      </c>
      <c r="B16611">
        <v>803401</v>
      </c>
      <c r="C16611" t="s">
        <v>318</v>
      </c>
      <c r="D16611">
        <v>2005118</v>
      </c>
      <c r="E16611" t="s">
        <v>223</v>
      </c>
      <c r="F16611" t="s">
        <v>214</v>
      </c>
      <c r="G16611" t="s">
        <v>215</v>
      </c>
      <c r="H16611">
        <v>3</v>
      </c>
      <c r="I16611">
        <v>2016</v>
      </c>
      <c r="J16611">
        <v>1</v>
      </c>
      <c r="L16611">
        <v>23081292</v>
      </c>
      <c r="M16611">
        <v>3.7</v>
      </c>
      <c r="P16611" s="29">
        <f t="shared" si="613"/>
        <v>0.45</v>
      </c>
    </row>
    <row r="16612" spans="1:16" hidden="1" x14ac:dyDescent="0.25">
      <c r="A16612">
        <v>198405175</v>
      </c>
      <c r="B16612">
        <v>803401</v>
      </c>
      <c r="C16612" t="s">
        <v>318</v>
      </c>
      <c r="D16612">
        <v>2021754</v>
      </c>
      <c r="E16612" t="s">
        <v>216</v>
      </c>
      <c r="F16612" t="s">
        <v>214</v>
      </c>
      <c r="G16612" t="s">
        <v>215</v>
      </c>
      <c r="H16612">
        <v>2</v>
      </c>
      <c r="I16612">
        <v>2016</v>
      </c>
      <c r="J16612">
        <v>1</v>
      </c>
      <c r="L16612">
        <v>23081090</v>
      </c>
      <c r="M16612">
        <v>5</v>
      </c>
      <c r="P16612" s="29">
        <f t="shared" si="613"/>
        <v>0.66666666666666663</v>
      </c>
    </row>
    <row r="16613" spans="1:16" hidden="1" x14ac:dyDescent="0.25">
      <c r="A16613">
        <v>198405175</v>
      </c>
      <c r="B16613">
        <v>803401</v>
      </c>
      <c r="C16613" t="s">
        <v>318</v>
      </c>
      <c r="D16613">
        <v>2005102</v>
      </c>
      <c r="E16613" t="s">
        <v>218</v>
      </c>
      <c r="F16613" t="s">
        <v>214</v>
      </c>
      <c r="G16613" t="s">
        <v>215</v>
      </c>
      <c r="H16613">
        <v>3</v>
      </c>
      <c r="I16613">
        <v>2016</v>
      </c>
      <c r="J16613">
        <v>1</v>
      </c>
      <c r="L16613">
        <v>23081381</v>
      </c>
      <c r="M16613">
        <v>3.7</v>
      </c>
      <c r="P16613" s="29">
        <f t="shared" si="613"/>
        <v>0.45</v>
      </c>
    </row>
    <row r="16614" spans="1:16" hidden="1" x14ac:dyDescent="0.25">
      <c r="A16614">
        <v>198405175</v>
      </c>
      <c r="B16614">
        <v>803401</v>
      </c>
      <c r="C16614" t="s">
        <v>318</v>
      </c>
      <c r="D16614">
        <v>2005099</v>
      </c>
      <c r="E16614" t="s">
        <v>217</v>
      </c>
      <c r="F16614" t="s">
        <v>214</v>
      </c>
      <c r="G16614" t="s">
        <v>215</v>
      </c>
      <c r="H16614">
        <v>2</v>
      </c>
      <c r="I16614">
        <v>2016</v>
      </c>
      <c r="J16614">
        <v>1</v>
      </c>
      <c r="L16614">
        <v>23081299</v>
      </c>
      <c r="M16614">
        <v>4.0999999999999996</v>
      </c>
      <c r="P16614" s="29">
        <f t="shared" si="613"/>
        <v>0.51666666666666661</v>
      </c>
    </row>
    <row r="16615" spans="1:16" hidden="1" x14ac:dyDescent="0.25">
      <c r="A16615">
        <v>198405175</v>
      </c>
      <c r="B16615">
        <v>803401</v>
      </c>
      <c r="C16615" t="s">
        <v>318</v>
      </c>
      <c r="D16615">
        <v>2021600</v>
      </c>
      <c r="E16615" t="s">
        <v>219</v>
      </c>
      <c r="F16615" t="s">
        <v>214</v>
      </c>
      <c r="G16615" t="s">
        <v>215</v>
      </c>
      <c r="H16615">
        <v>3</v>
      </c>
      <c r="I16615">
        <v>2016</v>
      </c>
      <c r="J16615">
        <v>1</v>
      </c>
      <c r="L16615">
        <v>23081078</v>
      </c>
      <c r="M16615">
        <v>2.8</v>
      </c>
      <c r="P16615" s="29">
        <f t="shared" si="613"/>
        <v>0.3</v>
      </c>
    </row>
    <row r="16616" spans="1:16" hidden="1" x14ac:dyDescent="0.25">
      <c r="A16616">
        <v>198405175</v>
      </c>
      <c r="B16616">
        <v>803401</v>
      </c>
      <c r="C16616" t="s">
        <v>318</v>
      </c>
      <c r="D16616">
        <v>2004098</v>
      </c>
      <c r="E16616" t="s">
        <v>213</v>
      </c>
      <c r="F16616" t="s">
        <v>214</v>
      </c>
      <c r="G16616" t="s">
        <v>215</v>
      </c>
      <c r="H16616">
        <v>2</v>
      </c>
      <c r="I16616">
        <v>2016</v>
      </c>
      <c r="J16616">
        <v>1</v>
      </c>
      <c r="L16616">
        <v>23078142</v>
      </c>
      <c r="M16616">
        <v>6.4</v>
      </c>
      <c r="P16616" s="29">
        <f t="shared" si="613"/>
        <v>0.9</v>
      </c>
    </row>
    <row r="16617" spans="1:16" hidden="1" x14ac:dyDescent="0.25">
      <c r="A16617">
        <v>198405175</v>
      </c>
      <c r="B16617">
        <v>803401</v>
      </c>
      <c r="C16617" t="s">
        <v>318</v>
      </c>
      <c r="D16617">
        <v>2005102</v>
      </c>
      <c r="E16617" t="s">
        <v>218</v>
      </c>
      <c r="F16617" t="s">
        <v>214</v>
      </c>
      <c r="G16617" t="s">
        <v>215</v>
      </c>
      <c r="H16617">
        <v>3</v>
      </c>
      <c r="I16617">
        <v>2016</v>
      </c>
      <c r="J16617">
        <v>2</v>
      </c>
      <c r="L16617">
        <v>23086740</v>
      </c>
      <c r="M16617">
        <v>2.5</v>
      </c>
      <c r="P16617" s="29">
        <f t="shared" si="613"/>
        <v>0.25</v>
      </c>
    </row>
    <row r="16618" spans="1:16" hidden="1" x14ac:dyDescent="0.25">
      <c r="A16618">
        <v>198405175</v>
      </c>
      <c r="B16618">
        <v>803401</v>
      </c>
      <c r="C16618" t="s">
        <v>318</v>
      </c>
      <c r="D16618">
        <v>2021600</v>
      </c>
      <c r="E16618" t="s">
        <v>219</v>
      </c>
      <c r="F16618" t="s">
        <v>214</v>
      </c>
      <c r="G16618" t="s">
        <v>215</v>
      </c>
      <c r="H16618">
        <v>3</v>
      </c>
      <c r="I16618">
        <v>2016</v>
      </c>
      <c r="J16618">
        <v>2</v>
      </c>
      <c r="L16618">
        <v>23086545</v>
      </c>
      <c r="M16618">
        <v>1.6</v>
      </c>
      <c r="P16618" s="29">
        <f t="shared" si="613"/>
        <v>0.10000000000000002</v>
      </c>
    </row>
    <row r="16619" spans="1:16" hidden="1" x14ac:dyDescent="0.25">
      <c r="A16619">
        <v>198405175</v>
      </c>
      <c r="B16619">
        <v>803401</v>
      </c>
      <c r="C16619" t="s">
        <v>318</v>
      </c>
      <c r="D16619">
        <v>2005118</v>
      </c>
      <c r="E16619" t="s">
        <v>223</v>
      </c>
      <c r="F16619" t="s">
        <v>214</v>
      </c>
      <c r="G16619" t="s">
        <v>215</v>
      </c>
      <c r="H16619">
        <v>3</v>
      </c>
      <c r="I16619">
        <v>2016</v>
      </c>
      <c r="J16619">
        <v>2</v>
      </c>
      <c r="L16619">
        <v>23086742</v>
      </c>
      <c r="M16619">
        <v>3.8</v>
      </c>
      <c r="P16619" s="29">
        <f t="shared" si="613"/>
        <v>0.46666666666666662</v>
      </c>
    </row>
    <row r="16620" spans="1:16" hidden="1" x14ac:dyDescent="0.25">
      <c r="A16620">
        <v>198405175</v>
      </c>
      <c r="B16620">
        <v>803401</v>
      </c>
      <c r="C16620" t="s">
        <v>318</v>
      </c>
      <c r="D16620">
        <v>2005117</v>
      </c>
      <c r="E16620" t="s">
        <v>220</v>
      </c>
      <c r="F16620" t="s">
        <v>214</v>
      </c>
      <c r="G16620" t="s">
        <v>215</v>
      </c>
      <c r="H16620">
        <v>3</v>
      </c>
      <c r="I16620">
        <v>2016</v>
      </c>
      <c r="J16620">
        <v>2</v>
      </c>
      <c r="L16620">
        <v>23084480</v>
      </c>
      <c r="M16620">
        <v>3.3</v>
      </c>
      <c r="P16620" s="29">
        <f t="shared" si="613"/>
        <v>0.3833333333333333</v>
      </c>
    </row>
    <row r="16621" spans="1:16" hidden="1" x14ac:dyDescent="0.25">
      <c r="A16621">
        <v>198405175</v>
      </c>
      <c r="B16621">
        <v>803401</v>
      </c>
      <c r="C16621" t="s">
        <v>318</v>
      </c>
      <c r="D16621">
        <v>2021763</v>
      </c>
      <c r="E16621" t="s">
        <v>298</v>
      </c>
      <c r="F16621" t="s">
        <v>214</v>
      </c>
      <c r="G16621" t="s">
        <v>215</v>
      </c>
      <c r="H16621">
        <v>3</v>
      </c>
      <c r="I16621">
        <v>2016</v>
      </c>
      <c r="J16621">
        <v>2</v>
      </c>
      <c r="L16621">
        <v>23086846</v>
      </c>
      <c r="M16621">
        <v>2.1</v>
      </c>
      <c r="P16621" s="29">
        <f t="shared" si="613"/>
        <v>0.18333333333333335</v>
      </c>
    </row>
    <row r="16622" spans="1:16" hidden="1" x14ac:dyDescent="0.25">
      <c r="A16622">
        <v>198405175</v>
      </c>
      <c r="B16622">
        <v>803401</v>
      </c>
      <c r="C16622" t="s">
        <v>318</v>
      </c>
      <c r="D16622">
        <v>2021580</v>
      </c>
      <c r="E16622" t="s">
        <v>241</v>
      </c>
      <c r="F16622" t="s">
        <v>214</v>
      </c>
      <c r="G16622" t="s">
        <v>215</v>
      </c>
      <c r="H16622">
        <v>3</v>
      </c>
      <c r="I16622">
        <v>2016</v>
      </c>
      <c r="J16622">
        <v>2</v>
      </c>
      <c r="L16622">
        <v>23086828</v>
      </c>
      <c r="M16622">
        <v>2.2000000000000002</v>
      </c>
      <c r="P16622" s="29">
        <f t="shared" si="613"/>
        <v>0.20000000000000004</v>
      </c>
    </row>
    <row r="16623" spans="1:16" hidden="1" x14ac:dyDescent="0.25">
      <c r="A16623">
        <v>198405175</v>
      </c>
      <c r="B16623">
        <v>803401</v>
      </c>
      <c r="C16623" t="s">
        <v>318</v>
      </c>
      <c r="D16623">
        <v>2005102</v>
      </c>
      <c r="E16623" t="s">
        <v>218</v>
      </c>
      <c r="F16623" t="s">
        <v>214</v>
      </c>
      <c r="G16623" t="s">
        <v>215</v>
      </c>
      <c r="H16623">
        <v>2</v>
      </c>
      <c r="I16623">
        <v>2017</v>
      </c>
      <c r="J16623">
        <v>2</v>
      </c>
      <c r="L16623">
        <v>23101081</v>
      </c>
      <c r="M16623">
        <v>4.2</v>
      </c>
      <c r="P16623" s="29">
        <f t="shared" si="613"/>
        <v>0.53333333333333333</v>
      </c>
    </row>
    <row r="16624" spans="1:16" hidden="1" x14ac:dyDescent="0.25">
      <c r="A16624">
        <v>198405175</v>
      </c>
      <c r="B16624">
        <v>803401</v>
      </c>
      <c r="C16624" t="s">
        <v>318</v>
      </c>
      <c r="D16624">
        <v>2021600</v>
      </c>
      <c r="E16624" t="s">
        <v>219</v>
      </c>
      <c r="F16624" t="s">
        <v>214</v>
      </c>
      <c r="G16624" t="s">
        <v>215</v>
      </c>
      <c r="H16624">
        <v>2</v>
      </c>
      <c r="I16624">
        <v>2017</v>
      </c>
      <c r="J16624">
        <v>2</v>
      </c>
      <c r="L16624">
        <v>23101022</v>
      </c>
      <c r="M16624">
        <v>4.4000000000000004</v>
      </c>
      <c r="P16624" s="29">
        <f t="shared" si="613"/>
        <v>0.56666666666666676</v>
      </c>
    </row>
    <row r="16625" spans="1:16" hidden="1" x14ac:dyDescent="0.25">
      <c r="A16625">
        <v>198405175</v>
      </c>
      <c r="B16625">
        <v>803401</v>
      </c>
      <c r="C16625" t="s">
        <v>318</v>
      </c>
      <c r="D16625">
        <v>2021763</v>
      </c>
      <c r="E16625" t="s">
        <v>298</v>
      </c>
      <c r="F16625" t="s">
        <v>214</v>
      </c>
      <c r="G16625" t="s">
        <v>215</v>
      </c>
      <c r="H16625">
        <v>3</v>
      </c>
      <c r="I16625">
        <v>2017</v>
      </c>
      <c r="J16625">
        <v>2</v>
      </c>
      <c r="L16625">
        <v>23097795</v>
      </c>
      <c r="M16625">
        <v>3.2</v>
      </c>
      <c r="P16625" s="29">
        <f t="shared" si="613"/>
        <v>0.3666666666666667</v>
      </c>
    </row>
    <row r="16626" spans="1:16" hidden="1" x14ac:dyDescent="0.25">
      <c r="A16626">
        <v>198405175</v>
      </c>
      <c r="B16626">
        <v>803401</v>
      </c>
      <c r="C16626" t="s">
        <v>318</v>
      </c>
      <c r="D16626">
        <v>2005118</v>
      </c>
      <c r="E16626" t="s">
        <v>223</v>
      </c>
      <c r="F16626" t="s">
        <v>214</v>
      </c>
      <c r="G16626" t="s">
        <v>215</v>
      </c>
      <c r="H16626">
        <v>3</v>
      </c>
      <c r="I16626">
        <v>2017</v>
      </c>
      <c r="J16626">
        <v>2</v>
      </c>
      <c r="L16626">
        <v>23101672</v>
      </c>
      <c r="M16626">
        <v>3.8</v>
      </c>
      <c r="P16626" s="29">
        <f t="shared" si="613"/>
        <v>0.46666666666666662</v>
      </c>
    </row>
    <row r="16627" spans="1:16" hidden="1" x14ac:dyDescent="0.25">
      <c r="A16627">
        <v>198405175</v>
      </c>
      <c r="B16627">
        <v>803401</v>
      </c>
      <c r="C16627" t="s">
        <v>318</v>
      </c>
      <c r="D16627">
        <v>2021580</v>
      </c>
      <c r="E16627" t="s">
        <v>241</v>
      </c>
      <c r="F16627" t="s">
        <v>214</v>
      </c>
      <c r="G16627" t="s">
        <v>215</v>
      </c>
      <c r="H16627">
        <v>3</v>
      </c>
      <c r="I16627">
        <v>2017</v>
      </c>
      <c r="J16627">
        <v>2</v>
      </c>
      <c r="L16627">
        <v>23101085</v>
      </c>
      <c r="M16627">
        <v>3.1</v>
      </c>
      <c r="P16627" s="29">
        <f t="shared" si="613"/>
        <v>0.35000000000000003</v>
      </c>
    </row>
    <row r="16628" spans="1:16" hidden="1" x14ac:dyDescent="0.25">
      <c r="A16628">
        <v>198405175</v>
      </c>
      <c r="B16628">
        <v>803401</v>
      </c>
      <c r="C16628" t="s">
        <v>318</v>
      </c>
      <c r="D16628">
        <v>2021580</v>
      </c>
      <c r="E16628" t="s">
        <v>241</v>
      </c>
      <c r="F16628" t="s">
        <v>214</v>
      </c>
      <c r="G16628" t="s">
        <v>215</v>
      </c>
      <c r="H16628">
        <v>3</v>
      </c>
      <c r="I16628">
        <v>2018</v>
      </c>
      <c r="J16628">
        <v>1</v>
      </c>
      <c r="L16628">
        <v>23108051</v>
      </c>
      <c r="M16628">
        <v>3.1</v>
      </c>
      <c r="P16628" s="29">
        <f t="shared" si="613"/>
        <v>0.35000000000000003</v>
      </c>
    </row>
    <row r="16629" spans="1:16" hidden="1" x14ac:dyDescent="0.25">
      <c r="A16629">
        <v>198405175</v>
      </c>
      <c r="B16629">
        <v>803401</v>
      </c>
      <c r="C16629" t="s">
        <v>318</v>
      </c>
      <c r="D16629">
        <v>2005118</v>
      </c>
      <c r="E16629" t="s">
        <v>223</v>
      </c>
      <c r="F16629" t="s">
        <v>214</v>
      </c>
      <c r="G16629" t="s">
        <v>215</v>
      </c>
      <c r="H16629">
        <v>2</v>
      </c>
      <c r="I16629">
        <v>2018</v>
      </c>
      <c r="J16629">
        <v>1</v>
      </c>
      <c r="L16629">
        <v>23106445</v>
      </c>
      <c r="M16629">
        <v>4</v>
      </c>
      <c r="P16629" s="29">
        <f t="shared" si="613"/>
        <v>0.5</v>
      </c>
    </row>
    <row r="16630" spans="1:16" hidden="1" x14ac:dyDescent="0.25">
      <c r="A16630">
        <v>198405175</v>
      </c>
      <c r="B16630">
        <v>803401</v>
      </c>
      <c r="C16630" t="s">
        <v>318</v>
      </c>
      <c r="D16630">
        <v>2021602</v>
      </c>
      <c r="E16630" t="s">
        <v>242</v>
      </c>
      <c r="F16630" t="s">
        <v>214</v>
      </c>
      <c r="G16630" t="s">
        <v>215</v>
      </c>
      <c r="H16630">
        <v>3</v>
      </c>
      <c r="I16630">
        <v>2018</v>
      </c>
      <c r="J16630">
        <v>1</v>
      </c>
      <c r="L16630">
        <v>23108071</v>
      </c>
      <c r="M16630" t="s">
        <v>221</v>
      </c>
      <c r="P16630" s="29" t="str">
        <f t="shared" si="613"/>
        <v>BAD</v>
      </c>
    </row>
    <row r="16631" spans="1:16" hidden="1" x14ac:dyDescent="0.25">
      <c r="A16631">
        <v>198405175</v>
      </c>
      <c r="B16631">
        <v>803401</v>
      </c>
      <c r="C16631" t="s">
        <v>318</v>
      </c>
      <c r="D16631">
        <v>2021763</v>
      </c>
      <c r="E16631" t="s">
        <v>298</v>
      </c>
      <c r="F16631" t="s">
        <v>214</v>
      </c>
      <c r="G16631" t="s">
        <v>215</v>
      </c>
      <c r="H16631">
        <v>3</v>
      </c>
      <c r="I16631">
        <v>2018</v>
      </c>
      <c r="J16631">
        <v>1</v>
      </c>
      <c r="L16631">
        <v>23107704</v>
      </c>
      <c r="M16631">
        <v>3</v>
      </c>
      <c r="P16631" s="29">
        <f t="shared" si="613"/>
        <v>0.33333333333333331</v>
      </c>
    </row>
    <row r="16632" spans="1:16" hidden="1" x14ac:dyDescent="0.25">
      <c r="A16632">
        <v>198405175</v>
      </c>
      <c r="B16632">
        <v>803401</v>
      </c>
      <c r="C16632" t="s">
        <v>318</v>
      </c>
      <c r="D16632">
        <v>2021756</v>
      </c>
      <c r="E16632" t="s">
        <v>253</v>
      </c>
      <c r="F16632" t="s">
        <v>214</v>
      </c>
      <c r="G16632" t="s">
        <v>215</v>
      </c>
      <c r="H16632">
        <v>3</v>
      </c>
      <c r="I16632">
        <v>2018</v>
      </c>
      <c r="J16632">
        <v>1</v>
      </c>
      <c r="L16632">
        <v>23108113</v>
      </c>
      <c r="M16632">
        <v>3.4</v>
      </c>
      <c r="P16632" s="29">
        <f t="shared" si="613"/>
        <v>0.39999999999999997</v>
      </c>
    </row>
    <row r="16633" spans="1:16" hidden="1" x14ac:dyDescent="0.25">
      <c r="A16633">
        <v>198405175</v>
      </c>
      <c r="B16633">
        <v>803401</v>
      </c>
      <c r="C16633" t="s">
        <v>318</v>
      </c>
      <c r="D16633">
        <v>2005117</v>
      </c>
      <c r="E16633" t="s">
        <v>220</v>
      </c>
      <c r="F16633" t="s">
        <v>214</v>
      </c>
      <c r="G16633" t="s">
        <v>215</v>
      </c>
      <c r="H16633">
        <v>2</v>
      </c>
      <c r="I16633">
        <v>2018</v>
      </c>
      <c r="J16633">
        <v>1</v>
      </c>
      <c r="L16633">
        <v>23106103</v>
      </c>
      <c r="M16633">
        <v>5.4</v>
      </c>
      <c r="P16633" s="29">
        <f t="shared" si="613"/>
        <v>0.73333333333333339</v>
      </c>
    </row>
    <row r="16634" spans="1:16" hidden="1" x14ac:dyDescent="0.25">
      <c r="A16634">
        <v>198559520</v>
      </c>
      <c r="B16634">
        <v>803401</v>
      </c>
      <c r="C16634" t="s">
        <v>318</v>
      </c>
      <c r="D16634">
        <v>2005118</v>
      </c>
      <c r="E16634" t="s">
        <v>223</v>
      </c>
      <c r="F16634" t="s">
        <v>214</v>
      </c>
      <c r="G16634" t="s">
        <v>215</v>
      </c>
      <c r="H16634">
        <v>3</v>
      </c>
      <c r="I16634">
        <v>2016</v>
      </c>
      <c r="J16634">
        <v>1</v>
      </c>
      <c r="L16634">
        <v>23081292</v>
      </c>
      <c r="M16634">
        <v>3.1</v>
      </c>
      <c r="P16634" s="29">
        <f t="shared" si="613"/>
        <v>0.35000000000000003</v>
      </c>
    </row>
    <row r="16635" spans="1:16" hidden="1" x14ac:dyDescent="0.25">
      <c r="A16635">
        <v>198559520</v>
      </c>
      <c r="B16635">
        <v>803401</v>
      </c>
      <c r="C16635" t="s">
        <v>318</v>
      </c>
      <c r="D16635">
        <v>2021754</v>
      </c>
      <c r="E16635" t="s">
        <v>216</v>
      </c>
      <c r="F16635" t="s">
        <v>214</v>
      </c>
      <c r="G16635" t="s">
        <v>215</v>
      </c>
      <c r="H16635">
        <v>3</v>
      </c>
      <c r="I16635">
        <v>2016</v>
      </c>
      <c r="J16635">
        <v>1</v>
      </c>
      <c r="L16635">
        <v>23081090</v>
      </c>
      <c r="M16635">
        <v>3.6</v>
      </c>
      <c r="P16635" s="29">
        <f t="shared" si="613"/>
        <v>0.43333333333333335</v>
      </c>
    </row>
    <row r="16636" spans="1:16" hidden="1" x14ac:dyDescent="0.25">
      <c r="A16636">
        <v>198559520</v>
      </c>
      <c r="B16636">
        <v>803401</v>
      </c>
      <c r="C16636" t="s">
        <v>318</v>
      </c>
      <c r="D16636">
        <v>2005102</v>
      </c>
      <c r="E16636" t="s">
        <v>218</v>
      </c>
      <c r="F16636" t="s">
        <v>214</v>
      </c>
      <c r="G16636" t="s">
        <v>215</v>
      </c>
      <c r="H16636">
        <v>2</v>
      </c>
      <c r="I16636">
        <v>2016</v>
      </c>
      <c r="J16636">
        <v>1</v>
      </c>
      <c r="L16636">
        <v>23081381</v>
      </c>
      <c r="M16636">
        <v>6</v>
      </c>
      <c r="P16636" s="29">
        <f t="shared" si="613"/>
        <v>0.83333333333333337</v>
      </c>
    </row>
    <row r="16637" spans="1:16" hidden="1" x14ac:dyDescent="0.25">
      <c r="A16637">
        <v>198559520</v>
      </c>
      <c r="B16637">
        <v>803401</v>
      </c>
      <c r="C16637" t="s">
        <v>318</v>
      </c>
      <c r="D16637">
        <v>2005099</v>
      </c>
      <c r="E16637" t="s">
        <v>217</v>
      </c>
      <c r="F16637" t="s">
        <v>214</v>
      </c>
      <c r="G16637" t="s">
        <v>215</v>
      </c>
      <c r="H16637">
        <v>2</v>
      </c>
      <c r="I16637">
        <v>2016</v>
      </c>
      <c r="J16637">
        <v>1</v>
      </c>
      <c r="L16637">
        <v>23081299</v>
      </c>
      <c r="M16637">
        <v>4.2</v>
      </c>
      <c r="P16637" s="29">
        <f t="shared" si="613"/>
        <v>0.53333333333333333</v>
      </c>
    </row>
    <row r="16638" spans="1:16" hidden="1" x14ac:dyDescent="0.25">
      <c r="A16638">
        <v>198559520</v>
      </c>
      <c r="B16638">
        <v>803401</v>
      </c>
      <c r="C16638" t="s">
        <v>318</v>
      </c>
      <c r="D16638">
        <v>2021600</v>
      </c>
      <c r="E16638" t="s">
        <v>219</v>
      </c>
      <c r="F16638" t="s">
        <v>214</v>
      </c>
      <c r="G16638" t="s">
        <v>215</v>
      </c>
      <c r="H16638">
        <v>2</v>
      </c>
      <c r="I16638">
        <v>2016</v>
      </c>
      <c r="J16638">
        <v>1</v>
      </c>
      <c r="L16638">
        <v>23081078</v>
      </c>
      <c r="M16638">
        <v>4.7</v>
      </c>
      <c r="P16638" s="29">
        <f t="shared" si="613"/>
        <v>0.6166666666666667</v>
      </c>
    </row>
    <row r="16639" spans="1:16" hidden="1" x14ac:dyDescent="0.25">
      <c r="A16639">
        <v>198559520</v>
      </c>
      <c r="B16639">
        <v>803401</v>
      </c>
      <c r="C16639" t="s">
        <v>318</v>
      </c>
      <c r="D16639">
        <v>2004098</v>
      </c>
      <c r="E16639" t="s">
        <v>213</v>
      </c>
      <c r="F16639" t="s">
        <v>214</v>
      </c>
      <c r="G16639" t="s">
        <v>215</v>
      </c>
      <c r="H16639">
        <v>2</v>
      </c>
      <c r="I16639">
        <v>2016</v>
      </c>
      <c r="J16639">
        <v>1</v>
      </c>
      <c r="L16639">
        <v>23081501</v>
      </c>
      <c r="M16639">
        <v>5.8</v>
      </c>
      <c r="P16639" s="29">
        <f t="shared" si="613"/>
        <v>0.79999999999999993</v>
      </c>
    </row>
    <row r="16640" spans="1:16" hidden="1" x14ac:dyDescent="0.25">
      <c r="A16640">
        <v>198559520</v>
      </c>
      <c r="B16640">
        <v>803401</v>
      </c>
      <c r="C16640" t="s">
        <v>318</v>
      </c>
      <c r="D16640">
        <v>2021754</v>
      </c>
      <c r="E16640" t="s">
        <v>216</v>
      </c>
      <c r="F16640" t="s">
        <v>214</v>
      </c>
      <c r="G16640" t="s">
        <v>215</v>
      </c>
      <c r="H16640">
        <v>3</v>
      </c>
      <c r="I16640">
        <v>2016</v>
      </c>
      <c r="J16640">
        <v>2</v>
      </c>
      <c r="L16640">
        <v>23086737</v>
      </c>
      <c r="M16640">
        <v>3.4</v>
      </c>
      <c r="P16640" s="29">
        <f t="shared" si="613"/>
        <v>0.39999999999999997</v>
      </c>
    </row>
    <row r="16641" spans="1:16" hidden="1" x14ac:dyDescent="0.25">
      <c r="A16641">
        <v>198559520</v>
      </c>
      <c r="B16641">
        <v>803401</v>
      </c>
      <c r="C16641" t="s">
        <v>318</v>
      </c>
      <c r="D16641">
        <v>2004112</v>
      </c>
      <c r="E16641" t="s">
        <v>244</v>
      </c>
      <c r="F16641" t="s">
        <v>214</v>
      </c>
      <c r="G16641" t="s">
        <v>215</v>
      </c>
      <c r="H16641">
        <v>2</v>
      </c>
      <c r="I16641">
        <v>2016</v>
      </c>
      <c r="J16641">
        <v>2</v>
      </c>
      <c r="L16641">
        <v>23085449</v>
      </c>
      <c r="M16641">
        <v>6.4</v>
      </c>
      <c r="P16641" s="29">
        <f t="shared" si="613"/>
        <v>0.9</v>
      </c>
    </row>
    <row r="16642" spans="1:16" hidden="1" x14ac:dyDescent="0.25">
      <c r="A16642">
        <v>198559520</v>
      </c>
      <c r="B16642">
        <v>803401</v>
      </c>
      <c r="C16642" t="s">
        <v>318</v>
      </c>
      <c r="D16642">
        <v>2004116</v>
      </c>
      <c r="E16642" t="s">
        <v>229</v>
      </c>
      <c r="F16642" t="s">
        <v>214</v>
      </c>
      <c r="G16642" t="s">
        <v>215</v>
      </c>
      <c r="H16642">
        <v>2</v>
      </c>
      <c r="I16642">
        <v>2016</v>
      </c>
      <c r="J16642">
        <v>2</v>
      </c>
      <c r="L16642">
        <v>23085554</v>
      </c>
      <c r="M16642">
        <v>6.3</v>
      </c>
      <c r="P16642" s="29">
        <f t="shared" si="613"/>
        <v>0.8833333333333333</v>
      </c>
    </row>
    <row r="16643" spans="1:16" hidden="1" x14ac:dyDescent="0.25">
      <c r="A16643">
        <v>198559520</v>
      </c>
      <c r="B16643">
        <v>803401</v>
      </c>
      <c r="C16643" t="s">
        <v>318</v>
      </c>
      <c r="D16643">
        <v>2021580</v>
      </c>
      <c r="E16643" t="s">
        <v>241</v>
      </c>
      <c r="F16643" t="s">
        <v>214</v>
      </c>
      <c r="G16643" t="s">
        <v>215</v>
      </c>
      <c r="H16643">
        <v>3</v>
      </c>
      <c r="I16643">
        <v>2016</v>
      </c>
      <c r="J16643">
        <v>2</v>
      </c>
      <c r="L16643">
        <v>23086828</v>
      </c>
      <c r="M16643">
        <v>2.6</v>
      </c>
      <c r="P16643" s="29">
        <f t="shared" si="613"/>
        <v>0.26666666666666666</v>
      </c>
    </row>
    <row r="16644" spans="1:16" hidden="1" x14ac:dyDescent="0.25">
      <c r="A16644">
        <v>198559520</v>
      </c>
      <c r="B16644">
        <v>803401</v>
      </c>
      <c r="C16644" t="s">
        <v>318</v>
      </c>
      <c r="D16644">
        <v>2021602</v>
      </c>
      <c r="E16644" t="s">
        <v>242</v>
      </c>
      <c r="F16644" t="s">
        <v>214</v>
      </c>
      <c r="G16644" t="s">
        <v>215</v>
      </c>
      <c r="H16644">
        <v>3</v>
      </c>
      <c r="I16644">
        <v>2016</v>
      </c>
      <c r="J16644">
        <v>2</v>
      </c>
      <c r="L16644">
        <v>23086746</v>
      </c>
      <c r="M16644">
        <v>2.4</v>
      </c>
      <c r="P16644" s="29">
        <f t="shared" si="613"/>
        <v>0.23333333333333331</v>
      </c>
    </row>
    <row r="16645" spans="1:16" hidden="1" x14ac:dyDescent="0.25">
      <c r="A16645">
        <v>198559520</v>
      </c>
      <c r="B16645">
        <v>803401</v>
      </c>
      <c r="C16645" t="s">
        <v>318</v>
      </c>
      <c r="D16645">
        <v>2005117</v>
      </c>
      <c r="E16645" t="s">
        <v>220</v>
      </c>
      <c r="F16645" t="s">
        <v>214</v>
      </c>
      <c r="G16645" t="s">
        <v>215</v>
      </c>
      <c r="H16645">
        <v>2</v>
      </c>
      <c r="I16645">
        <v>2016</v>
      </c>
      <c r="J16645">
        <v>2</v>
      </c>
      <c r="L16645">
        <v>23084479</v>
      </c>
      <c r="M16645">
        <v>4</v>
      </c>
      <c r="P16645" s="29">
        <f t="shared" si="613"/>
        <v>0.5</v>
      </c>
    </row>
    <row r="16646" spans="1:16" hidden="1" x14ac:dyDescent="0.25">
      <c r="A16646">
        <v>198559520</v>
      </c>
      <c r="B16646">
        <v>803401</v>
      </c>
      <c r="C16646" t="s">
        <v>318</v>
      </c>
      <c r="D16646">
        <v>2005118</v>
      </c>
      <c r="E16646" t="s">
        <v>223</v>
      </c>
      <c r="F16646" t="s">
        <v>214</v>
      </c>
      <c r="G16646" t="s">
        <v>215</v>
      </c>
      <c r="H16646">
        <v>2</v>
      </c>
      <c r="I16646">
        <v>2016</v>
      </c>
      <c r="J16646">
        <v>2</v>
      </c>
      <c r="L16646">
        <v>23086743</v>
      </c>
      <c r="M16646">
        <v>4.2</v>
      </c>
      <c r="P16646" s="29">
        <f t="shared" si="613"/>
        <v>0.53333333333333333</v>
      </c>
    </row>
    <row r="16647" spans="1:16" hidden="1" x14ac:dyDescent="0.25">
      <c r="A16647">
        <v>198559520</v>
      </c>
      <c r="B16647">
        <v>803401</v>
      </c>
      <c r="C16647" t="s">
        <v>318</v>
      </c>
      <c r="D16647">
        <v>2021754</v>
      </c>
      <c r="E16647" t="s">
        <v>216</v>
      </c>
      <c r="F16647" t="s">
        <v>214</v>
      </c>
      <c r="G16647" t="s">
        <v>215</v>
      </c>
      <c r="H16647">
        <v>2</v>
      </c>
      <c r="I16647">
        <v>2017</v>
      </c>
      <c r="J16647">
        <v>1</v>
      </c>
      <c r="L16647">
        <v>23092909</v>
      </c>
      <c r="M16647">
        <v>4.3</v>
      </c>
      <c r="P16647" s="29">
        <f t="shared" si="613"/>
        <v>0.54999999999999993</v>
      </c>
    </row>
    <row r="16648" spans="1:16" hidden="1" x14ac:dyDescent="0.25">
      <c r="A16648">
        <v>198559520</v>
      </c>
      <c r="B16648">
        <v>803401</v>
      </c>
      <c r="C16648" t="s">
        <v>318</v>
      </c>
      <c r="D16648">
        <v>2021602</v>
      </c>
      <c r="E16648" t="s">
        <v>242</v>
      </c>
      <c r="F16648" t="s">
        <v>214</v>
      </c>
      <c r="G16648" t="s">
        <v>215</v>
      </c>
      <c r="H16648">
        <v>3</v>
      </c>
      <c r="I16648">
        <v>2017</v>
      </c>
      <c r="J16648">
        <v>1</v>
      </c>
      <c r="L16648">
        <v>23095499</v>
      </c>
      <c r="M16648">
        <v>2.6</v>
      </c>
      <c r="P16648" s="29">
        <f t="shared" si="613"/>
        <v>0.26666666666666666</v>
      </c>
    </row>
    <row r="16649" spans="1:16" hidden="1" x14ac:dyDescent="0.25">
      <c r="A16649">
        <v>198559520</v>
      </c>
      <c r="B16649">
        <v>803401</v>
      </c>
      <c r="C16649" t="s">
        <v>318</v>
      </c>
      <c r="D16649">
        <v>2021580</v>
      </c>
      <c r="E16649" t="s">
        <v>241</v>
      </c>
      <c r="F16649" t="s">
        <v>214</v>
      </c>
      <c r="G16649" t="s">
        <v>215</v>
      </c>
      <c r="H16649">
        <v>3</v>
      </c>
      <c r="I16649">
        <v>2017</v>
      </c>
      <c r="J16649">
        <v>1</v>
      </c>
      <c r="L16649">
        <v>23093919</v>
      </c>
      <c r="M16649">
        <v>3.3</v>
      </c>
      <c r="P16649" s="29">
        <f t="shared" si="613"/>
        <v>0.3833333333333333</v>
      </c>
    </row>
    <row r="16650" spans="1:16" hidden="1" x14ac:dyDescent="0.25">
      <c r="A16650">
        <v>198559520</v>
      </c>
      <c r="B16650">
        <v>803401</v>
      </c>
      <c r="C16650" t="s">
        <v>318</v>
      </c>
      <c r="D16650">
        <v>2005131</v>
      </c>
      <c r="E16650" t="s">
        <v>228</v>
      </c>
      <c r="F16650" t="s">
        <v>214</v>
      </c>
      <c r="G16650" t="s">
        <v>215</v>
      </c>
      <c r="H16650">
        <v>2</v>
      </c>
      <c r="I16650">
        <v>2017</v>
      </c>
      <c r="J16650">
        <v>1</v>
      </c>
      <c r="L16650">
        <v>23093316</v>
      </c>
      <c r="M16650">
        <v>5.5</v>
      </c>
      <c r="P16650" s="29">
        <f t="shared" ref="P16650:P16713" si="614">IF(AND(ISNUMBER(M16650),H16650&lt;&gt;4),(M16650-1)/6,IF(H16650=4,"DRP",IF(AND(H16650=3,M16650="NA"),"BAD",IF(AND(H16650=2),"CVL",IF(AND(H16650=1,ISBLANK(M16650)),"NULL","UNK")))))</f>
        <v>0.75</v>
      </c>
    </row>
    <row r="16651" spans="1:16" hidden="1" x14ac:dyDescent="0.25">
      <c r="A16651">
        <v>198559520</v>
      </c>
      <c r="B16651">
        <v>803401</v>
      </c>
      <c r="C16651" t="s">
        <v>318</v>
      </c>
      <c r="D16651">
        <v>2004099</v>
      </c>
      <c r="E16651" t="s">
        <v>245</v>
      </c>
      <c r="F16651" t="s">
        <v>214</v>
      </c>
      <c r="G16651" t="s">
        <v>215</v>
      </c>
      <c r="H16651">
        <v>2</v>
      </c>
      <c r="I16651">
        <v>2017</v>
      </c>
      <c r="J16651">
        <v>1</v>
      </c>
      <c r="L16651">
        <v>23092379</v>
      </c>
      <c r="M16651">
        <v>4</v>
      </c>
      <c r="P16651" s="29">
        <f t="shared" si="614"/>
        <v>0.5</v>
      </c>
    </row>
    <row r="16652" spans="1:16" hidden="1" x14ac:dyDescent="0.25">
      <c r="A16652">
        <v>198559520</v>
      </c>
      <c r="B16652">
        <v>803401</v>
      </c>
      <c r="C16652" t="s">
        <v>318</v>
      </c>
      <c r="D16652">
        <v>2021602</v>
      </c>
      <c r="E16652" t="s">
        <v>242</v>
      </c>
      <c r="F16652" t="s">
        <v>214</v>
      </c>
      <c r="G16652" t="s">
        <v>215</v>
      </c>
      <c r="H16652">
        <v>3</v>
      </c>
      <c r="I16652">
        <v>2017</v>
      </c>
      <c r="J16652">
        <v>2</v>
      </c>
      <c r="L16652">
        <v>23101095</v>
      </c>
      <c r="M16652">
        <v>3.2</v>
      </c>
      <c r="P16652" s="29">
        <f t="shared" si="614"/>
        <v>0.3666666666666667</v>
      </c>
    </row>
    <row r="16653" spans="1:16" hidden="1" x14ac:dyDescent="0.25">
      <c r="A16653">
        <v>198559520</v>
      </c>
      <c r="B16653">
        <v>803401</v>
      </c>
      <c r="C16653" t="s">
        <v>318</v>
      </c>
      <c r="D16653">
        <v>2021580</v>
      </c>
      <c r="E16653" t="s">
        <v>241</v>
      </c>
      <c r="F16653" t="s">
        <v>214</v>
      </c>
      <c r="G16653" t="s">
        <v>215</v>
      </c>
      <c r="H16653">
        <v>3</v>
      </c>
      <c r="I16653">
        <v>2017</v>
      </c>
      <c r="J16653">
        <v>2</v>
      </c>
      <c r="L16653">
        <v>23101085</v>
      </c>
      <c r="M16653">
        <v>3.1</v>
      </c>
      <c r="P16653" s="29">
        <f t="shared" si="614"/>
        <v>0.35000000000000003</v>
      </c>
    </row>
    <row r="16654" spans="1:16" hidden="1" x14ac:dyDescent="0.25">
      <c r="A16654">
        <v>198559520</v>
      </c>
      <c r="B16654">
        <v>803401</v>
      </c>
      <c r="C16654" t="s">
        <v>318</v>
      </c>
      <c r="D16654">
        <v>2021756</v>
      </c>
      <c r="E16654" t="s">
        <v>253</v>
      </c>
      <c r="F16654" t="s">
        <v>214</v>
      </c>
      <c r="G16654" t="s">
        <v>215</v>
      </c>
      <c r="H16654">
        <v>3</v>
      </c>
      <c r="I16654">
        <v>2017</v>
      </c>
      <c r="J16654">
        <v>2</v>
      </c>
      <c r="L16654">
        <v>23101176</v>
      </c>
      <c r="M16654">
        <v>3.2</v>
      </c>
      <c r="P16654" s="29">
        <f t="shared" si="614"/>
        <v>0.3666666666666667</v>
      </c>
    </row>
    <row r="16655" spans="1:16" hidden="1" x14ac:dyDescent="0.25">
      <c r="A16655">
        <v>198559520</v>
      </c>
      <c r="B16655">
        <v>803401</v>
      </c>
      <c r="C16655" t="s">
        <v>318</v>
      </c>
      <c r="D16655">
        <v>2021763</v>
      </c>
      <c r="E16655" t="s">
        <v>298</v>
      </c>
      <c r="F16655" t="s">
        <v>214</v>
      </c>
      <c r="G16655" t="s">
        <v>215</v>
      </c>
      <c r="H16655">
        <v>2</v>
      </c>
      <c r="I16655">
        <v>2017</v>
      </c>
      <c r="J16655">
        <v>2</v>
      </c>
      <c r="L16655">
        <v>23097794</v>
      </c>
      <c r="M16655">
        <v>4.2</v>
      </c>
      <c r="P16655" s="29">
        <f t="shared" si="614"/>
        <v>0.53333333333333333</v>
      </c>
    </row>
    <row r="16656" spans="1:16" hidden="1" x14ac:dyDescent="0.25">
      <c r="A16656">
        <v>198559520</v>
      </c>
      <c r="B16656">
        <v>803401</v>
      </c>
      <c r="C16656" t="s">
        <v>318</v>
      </c>
      <c r="D16656">
        <v>2019271</v>
      </c>
      <c r="E16656" t="s">
        <v>236</v>
      </c>
      <c r="F16656" t="s">
        <v>214</v>
      </c>
      <c r="G16656" t="s">
        <v>215</v>
      </c>
      <c r="H16656">
        <v>2</v>
      </c>
      <c r="I16656">
        <v>2017</v>
      </c>
      <c r="J16656">
        <v>2</v>
      </c>
      <c r="L16656">
        <v>23100808</v>
      </c>
      <c r="M16656">
        <v>6.7</v>
      </c>
      <c r="P16656" s="29">
        <f t="shared" si="614"/>
        <v>0.95000000000000007</v>
      </c>
    </row>
    <row r="16657" spans="1:16" hidden="1" x14ac:dyDescent="0.25">
      <c r="A16657">
        <v>198559520</v>
      </c>
      <c r="B16657">
        <v>803401</v>
      </c>
      <c r="C16657" t="s">
        <v>318</v>
      </c>
      <c r="D16657">
        <v>2004587</v>
      </c>
      <c r="E16657" t="s">
        <v>288</v>
      </c>
      <c r="F16657" t="s">
        <v>214</v>
      </c>
      <c r="G16657" t="s">
        <v>215</v>
      </c>
      <c r="H16657">
        <v>4</v>
      </c>
      <c r="I16657">
        <v>2017</v>
      </c>
      <c r="J16657">
        <v>2</v>
      </c>
      <c r="L16657">
        <v>23097714</v>
      </c>
      <c r="P16657" s="29" t="str">
        <f t="shared" si="614"/>
        <v>DRP</v>
      </c>
    </row>
    <row r="16658" spans="1:16" hidden="1" x14ac:dyDescent="0.25">
      <c r="A16658">
        <v>198559520</v>
      </c>
      <c r="B16658">
        <v>803401</v>
      </c>
      <c r="C16658" t="s">
        <v>318</v>
      </c>
      <c r="D16658">
        <v>2019272</v>
      </c>
      <c r="E16658" t="s">
        <v>249</v>
      </c>
      <c r="F16658" t="s">
        <v>214</v>
      </c>
      <c r="G16658" t="s">
        <v>215</v>
      </c>
      <c r="H16658">
        <v>3</v>
      </c>
      <c r="I16658">
        <v>2018</v>
      </c>
      <c r="J16658">
        <v>1</v>
      </c>
      <c r="L16658">
        <v>23104499</v>
      </c>
      <c r="M16658" t="s">
        <v>221</v>
      </c>
      <c r="P16658" s="29" t="str">
        <f t="shared" si="614"/>
        <v>BAD</v>
      </c>
    </row>
    <row r="16659" spans="1:16" hidden="1" x14ac:dyDescent="0.25">
      <c r="A16659">
        <v>198559520</v>
      </c>
      <c r="B16659">
        <v>803401</v>
      </c>
      <c r="C16659" t="s">
        <v>318</v>
      </c>
      <c r="D16659">
        <v>2019272</v>
      </c>
      <c r="E16659" t="s">
        <v>249</v>
      </c>
      <c r="F16659" t="s">
        <v>214</v>
      </c>
      <c r="G16659" t="s">
        <v>215</v>
      </c>
      <c r="H16659">
        <v>3</v>
      </c>
      <c r="I16659">
        <v>2018</v>
      </c>
      <c r="J16659">
        <v>2</v>
      </c>
      <c r="L16659">
        <v>23115025</v>
      </c>
      <c r="M16659" t="s">
        <v>221</v>
      </c>
      <c r="P16659" s="29" t="str">
        <f t="shared" si="614"/>
        <v>BAD</v>
      </c>
    </row>
    <row r="16660" spans="1:16" hidden="1" x14ac:dyDescent="0.25">
      <c r="A16660">
        <v>198559520</v>
      </c>
      <c r="B16660">
        <v>803401</v>
      </c>
      <c r="C16660" t="s">
        <v>318</v>
      </c>
      <c r="D16660">
        <v>2019272</v>
      </c>
      <c r="E16660" t="s">
        <v>249</v>
      </c>
      <c r="F16660" t="s">
        <v>214</v>
      </c>
      <c r="G16660" t="s">
        <v>215</v>
      </c>
      <c r="H16660">
        <v>2</v>
      </c>
      <c r="I16660">
        <v>2019</v>
      </c>
      <c r="J16660">
        <v>1</v>
      </c>
      <c r="L16660">
        <v>23120698</v>
      </c>
      <c r="M16660">
        <v>4.4000000000000004</v>
      </c>
      <c r="P16660" s="29">
        <f t="shared" si="614"/>
        <v>0.56666666666666676</v>
      </c>
    </row>
    <row r="16661" spans="1:16" hidden="1" x14ac:dyDescent="0.25">
      <c r="A16661">
        <v>198559520</v>
      </c>
      <c r="B16661">
        <v>803401</v>
      </c>
      <c r="C16661" t="s">
        <v>318</v>
      </c>
      <c r="D16661">
        <v>2019273</v>
      </c>
      <c r="E16661" t="s">
        <v>248</v>
      </c>
      <c r="F16661" t="s">
        <v>214</v>
      </c>
      <c r="G16661" t="s">
        <v>215</v>
      </c>
      <c r="H16661">
        <v>1</v>
      </c>
      <c r="I16661">
        <v>2019</v>
      </c>
      <c r="J16661">
        <v>2</v>
      </c>
      <c r="L16661">
        <v>23129348</v>
      </c>
      <c r="P16661" s="29" t="str">
        <f t="shared" si="614"/>
        <v>NULL</v>
      </c>
    </row>
    <row r="16662" spans="1:16" hidden="1" x14ac:dyDescent="0.25">
      <c r="A16662">
        <v>198580104</v>
      </c>
      <c r="B16662">
        <v>803401</v>
      </c>
      <c r="C16662" t="s">
        <v>318</v>
      </c>
      <c r="D16662">
        <v>2004098</v>
      </c>
      <c r="E16662" t="s">
        <v>213</v>
      </c>
      <c r="F16662" t="s">
        <v>214</v>
      </c>
      <c r="G16662" t="s">
        <v>215</v>
      </c>
      <c r="H16662">
        <v>4</v>
      </c>
      <c r="I16662">
        <v>2016</v>
      </c>
      <c r="J16662">
        <v>1</v>
      </c>
      <c r="L16662">
        <v>23078142</v>
      </c>
      <c r="P16662" s="29" t="str">
        <f t="shared" si="614"/>
        <v>DRP</v>
      </c>
    </row>
    <row r="16663" spans="1:16" hidden="1" x14ac:dyDescent="0.25">
      <c r="A16663">
        <v>198580104</v>
      </c>
      <c r="B16663">
        <v>803401</v>
      </c>
      <c r="C16663" t="s">
        <v>318</v>
      </c>
      <c r="D16663">
        <v>2021754</v>
      </c>
      <c r="E16663" t="s">
        <v>216</v>
      </c>
      <c r="F16663" t="s">
        <v>214</v>
      </c>
      <c r="G16663" t="s">
        <v>215</v>
      </c>
      <c r="H16663">
        <v>4</v>
      </c>
      <c r="I16663">
        <v>2016</v>
      </c>
      <c r="J16663">
        <v>1</v>
      </c>
      <c r="L16663">
        <v>23081096</v>
      </c>
      <c r="P16663" s="29" t="str">
        <f t="shared" si="614"/>
        <v>DRP</v>
      </c>
    </row>
    <row r="16664" spans="1:16" hidden="1" x14ac:dyDescent="0.25">
      <c r="A16664">
        <v>198580104</v>
      </c>
      <c r="B16664">
        <v>803401</v>
      </c>
      <c r="C16664" t="s">
        <v>318</v>
      </c>
      <c r="D16664">
        <v>2021600</v>
      </c>
      <c r="E16664" t="s">
        <v>219</v>
      </c>
      <c r="F16664" t="s">
        <v>214</v>
      </c>
      <c r="G16664" t="s">
        <v>215</v>
      </c>
      <c r="H16664">
        <v>4</v>
      </c>
      <c r="I16664">
        <v>2016</v>
      </c>
      <c r="J16664">
        <v>1</v>
      </c>
      <c r="L16664">
        <v>23081081</v>
      </c>
      <c r="P16664" s="29" t="str">
        <f t="shared" si="614"/>
        <v>DRP</v>
      </c>
    </row>
    <row r="16665" spans="1:16" hidden="1" x14ac:dyDescent="0.25">
      <c r="A16665">
        <v>198580104</v>
      </c>
      <c r="B16665">
        <v>803401</v>
      </c>
      <c r="C16665" t="s">
        <v>318</v>
      </c>
      <c r="D16665">
        <v>2005118</v>
      </c>
      <c r="E16665" t="s">
        <v>223</v>
      </c>
      <c r="F16665" t="s">
        <v>214</v>
      </c>
      <c r="G16665" t="s">
        <v>215</v>
      </c>
      <c r="H16665">
        <v>4</v>
      </c>
      <c r="I16665">
        <v>2016</v>
      </c>
      <c r="J16665">
        <v>1</v>
      </c>
      <c r="L16665">
        <v>23081294</v>
      </c>
      <c r="P16665" s="29" t="str">
        <f t="shared" si="614"/>
        <v>DRP</v>
      </c>
    </row>
    <row r="16666" spans="1:16" hidden="1" x14ac:dyDescent="0.25">
      <c r="A16666">
        <v>198580104</v>
      </c>
      <c r="B16666">
        <v>803401</v>
      </c>
      <c r="C16666" t="s">
        <v>318</v>
      </c>
      <c r="D16666">
        <v>2005102</v>
      </c>
      <c r="E16666" t="s">
        <v>218</v>
      </c>
      <c r="F16666" t="s">
        <v>214</v>
      </c>
      <c r="G16666" t="s">
        <v>215</v>
      </c>
      <c r="H16666">
        <v>4</v>
      </c>
      <c r="I16666">
        <v>2016</v>
      </c>
      <c r="J16666">
        <v>1</v>
      </c>
      <c r="L16666">
        <v>23081383</v>
      </c>
      <c r="P16666" s="29" t="str">
        <f t="shared" si="614"/>
        <v>DRP</v>
      </c>
    </row>
    <row r="16667" spans="1:16" hidden="1" x14ac:dyDescent="0.25">
      <c r="A16667">
        <v>198580104</v>
      </c>
      <c r="B16667">
        <v>803401</v>
      </c>
      <c r="C16667" t="s">
        <v>318</v>
      </c>
      <c r="D16667">
        <v>2005099</v>
      </c>
      <c r="E16667" t="s">
        <v>217</v>
      </c>
      <c r="F16667" t="s">
        <v>214</v>
      </c>
      <c r="G16667" t="s">
        <v>215</v>
      </c>
      <c r="H16667">
        <v>4</v>
      </c>
      <c r="I16667">
        <v>2016</v>
      </c>
      <c r="J16667">
        <v>1</v>
      </c>
      <c r="L16667">
        <v>23081376</v>
      </c>
      <c r="P16667" s="29" t="str">
        <f t="shared" si="614"/>
        <v>DRP</v>
      </c>
    </row>
    <row r="16668" spans="1:16" hidden="1" x14ac:dyDescent="0.25">
      <c r="A16668">
        <v>198743666</v>
      </c>
      <c r="B16668">
        <v>803401</v>
      </c>
      <c r="C16668" t="s">
        <v>318</v>
      </c>
      <c r="D16668">
        <v>2005118</v>
      </c>
      <c r="E16668" t="s">
        <v>223</v>
      </c>
      <c r="F16668" t="s">
        <v>214</v>
      </c>
      <c r="G16668" t="s">
        <v>215</v>
      </c>
      <c r="H16668">
        <v>2</v>
      </c>
      <c r="I16668">
        <v>2016</v>
      </c>
      <c r="J16668">
        <v>1</v>
      </c>
      <c r="L16668">
        <v>23081579</v>
      </c>
      <c r="M16668">
        <v>6.6</v>
      </c>
      <c r="P16668" s="29">
        <f t="shared" si="614"/>
        <v>0.93333333333333324</v>
      </c>
    </row>
    <row r="16669" spans="1:16" hidden="1" x14ac:dyDescent="0.25">
      <c r="A16669">
        <v>198743666</v>
      </c>
      <c r="B16669">
        <v>803401</v>
      </c>
      <c r="C16669" t="s">
        <v>318</v>
      </c>
      <c r="D16669">
        <v>2021754</v>
      </c>
      <c r="E16669" t="s">
        <v>216</v>
      </c>
      <c r="F16669" t="s">
        <v>214</v>
      </c>
      <c r="G16669" t="s">
        <v>215</v>
      </c>
      <c r="H16669">
        <v>3</v>
      </c>
      <c r="I16669">
        <v>2016</v>
      </c>
      <c r="J16669">
        <v>1</v>
      </c>
      <c r="L16669">
        <v>23081126</v>
      </c>
      <c r="M16669">
        <v>2.8</v>
      </c>
      <c r="P16669" s="29">
        <f t="shared" si="614"/>
        <v>0.3</v>
      </c>
    </row>
    <row r="16670" spans="1:16" hidden="1" x14ac:dyDescent="0.25">
      <c r="A16670">
        <v>198743666</v>
      </c>
      <c r="B16670">
        <v>803401</v>
      </c>
      <c r="C16670" t="s">
        <v>318</v>
      </c>
      <c r="D16670">
        <v>2005102</v>
      </c>
      <c r="E16670" t="s">
        <v>218</v>
      </c>
      <c r="F16670" t="s">
        <v>214</v>
      </c>
      <c r="G16670" t="s">
        <v>215</v>
      </c>
      <c r="H16670">
        <v>2</v>
      </c>
      <c r="I16670">
        <v>2016</v>
      </c>
      <c r="J16670">
        <v>1</v>
      </c>
      <c r="L16670">
        <v>23081384</v>
      </c>
      <c r="M16670">
        <v>5.0999999999999996</v>
      </c>
      <c r="P16670" s="29">
        <f t="shared" si="614"/>
        <v>0.68333333333333324</v>
      </c>
    </row>
    <row r="16671" spans="1:16" hidden="1" x14ac:dyDescent="0.25">
      <c r="A16671">
        <v>198743666</v>
      </c>
      <c r="B16671">
        <v>803401</v>
      </c>
      <c r="C16671" t="s">
        <v>318</v>
      </c>
      <c r="D16671">
        <v>2005099</v>
      </c>
      <c r="E16671" t="s">
        <v>217</v>
      </c>
      <c r="F16671" t="s">
        <v>214</v>
      </c>
      <c r="G16671" t="s">
        <v>215</v>
      </c>
      <c r="H16671">
        <v>2</v>
      </c>
      <c r="I16671">
        <v>2016</v>
      </c>
      <c r="J16671">
        <v>1</v>
      </c>
      <c r="L16671">
        <v>23081377</v>
      </c>
      <c r="M16671">
        <v>4.5</v>
      </c>
      <c r="P16671" s="29">
        <f t="shared" si="614"/>
        <v>0.58333333333333337</v>
      </c>
    </row>
    <row r="16672" spans="1:16" hidden="1" x14ac:dyDescent="0.25">
      <c r="A16672">
        <v>198743666</v>
      </c>
      <c r="B16672">
        <v>803401</v>
      </c>
      <c r="C16672" t="s">
        <v>318</v>
      </c>
      <c r="D16672">
        <v>2021600</v>
      </c>
      <c r="E16672" t="s">
        <v>219</v>
      </c>
      <c r="F16672" t="s">
        <v>214</v>
      </c>
      <c r="G16672" t="s">
        <v>215</v>
      </c>
      <c r="H16672">
        <v>2</v>
      </c>
      <c r="I16672">
        <v>2016</v>
      </c>
      <c r="J16672">
        <v>1</v>
      </c>
      <c r="L16672">
        <v>23081083</v>
      </c>
      <c r="M16672">
        <v>4.5</v>
      </c>
      <c r="P16672" s="29">
        <f t="shared" si="614"/>
        <v>0.58333333333333337</v>
      </c>
    </row>
    <row r="16673" spans="1:16" hidden="1" x14ac:dyDescent="0.25">
      <c r="A16673">
        <v>198743666</v>
      </c>
      <c r="B16673">
        <v>803401</v>
      </c>
      <c r="C16673" t="s">
        <v>318</v>
      </c>
      <c r="D16673">
        <v>2004098</v>
      </c>
      <c r="E16673" t="s">
        <v>213</v>
      </c>
      <c r="F16673" t="s">
        <v>214</v>
      </c>
      <c r="G16673" t="s">
        <v>215</v>
      </c>
      <c r="H16673">
        <v>2</v>
      </c>
      <c r="I16673">
        <v>2016</v>
      </c>
      <c r="J16673">
        <v>1</v>
      </c>
      <c r="L16673">
        <v>23081502</v>
      </c>
      <c r="M16673">
        <v>5.3</v>
      </c>
      <c r="P16673" s="29">
        <f t="shared" si="614"/>
        <v>0.71666666666666667</v>
      </c>
    </row>
    <row r="16674" spans="1:16" hidden="1" x14ac:dyDescent="0.25">
      <c r="A16674">
        <v>198743666</v>
      </c>
      <c r="B16674">
        <v>803401</v>
      </c>
      <c r="C16674" t="s">
        <v>318</v>
      </c>
      <c r="D16674">
        <v>2021754</v>
      </c>
      <c r="E16674" t="s">
        <v>216</v>
      </c>
      <c r="F16674" t="s">
        <v>214</v>
      </c>
      <c r="G16674" t="s">
        <v>215</v>
      </c>
      <c r="H16674">
        <v>3</v>
      </c>
      <c r="I16674">
        <v>2016</v>
      </c>
      <c r="J16674">
        <v>2</v>
      </c>
      <c r="L16674">
        <v>23086733</v>
      </c>
      <c r="M16674" t="s">
        <v>221</v>
      </c>
      <c r="P16674" s="29" t="str">
        <f t="shared" si="614"/>
        <v>BAD</v>
      </c>
    </row>
    <row r="16675" spans="1:16" hidden="1" x14ac:dyDescent="0.25">
      <c r="A16675">
        <v>198743666</v>
      </c>
      <c r="B16675">
        <v>803401</v>
      </c>
      <c r="C16675" t="s">
        <v>318</v>
      </c>
      <c r="D16675">
        <v>2005131</v>
      </c>
      <c r="E16675" t="s">
        <v>228</v>
      </c>
      <c r="F16675" t="s">
        <v>214</v>
      </c>
      <c r="G16675" t="s">
        <v>215</v>
      </c>
      <c r="H16675">
        <v>2</v>
      </c>
      <c r="I16675">
        <v>2016</v>
      </c>
      <c r="J16675">
        <v>2</v>
      </c>
      <c r="L16675">
        <v>23086517</v>
      </c>
      <c r="M16675">
        <v>4.8</v>
      </c>
      <c r="P16675" s="29">
        <f t="shared" si="614"/>
        <v>0.6333333333333333</v>
      </c>
    </row>
    <row r="16676" spans="1:16" hidden="1" x14ac:dyDescent="0.25">
      <c r="A16676">
        <v>198743666</v>
      </c>
      <c r="B16676">
        <v>803401</v>
      </c>
      <c r="C16676" t="s">
        <v>318</v>
      </c>
      <c r="D16676">
        <v>2005117</v>
      </c>
      <c r="E16676" t="s">
        <v>220</v>
      </c>
      <c r="F16676" t="s">
        <v>214</v>
      </c>
      <c r="G16676" t="s">
        <v>215</v>
      </c>
      <c r="H16676">
        <v>3</v>
      </c>
      <c r="I16676">
        <v>2016</v>
      </c>
      <c r="J16676">
        <v>2</v>
      </c>
      <c r="L16676">
        <v>23088410</v>
      </c>
      <c r="M16676" t="s">
        <v>221</v>
      </c>
      <c r="P16676" s="29" t="str">
        <f t="shared" si="614"/>
        <v>BAD</v>
      </c>
    </row>
    <row r="16677" spans="1:16" hidden="1" x14ac:dyDescent="0.25">
      <c r="A16677">
        <v>198743666</v>
      </c>
      <c r="B16677">
        <v>803401</v>
      </c>
      <c r="C16677" t="s">
        <v>318</v>
      </c>
      <c r="D16677">
        <v>2021580</v>
      </c>
      <c r="E16677" t="s">
        <v>241</v>
      </c>
      <c r="F16677" t="s">
        <v>214</v>
      </c>
      <c r="G16677" t="s">
        <v>215</v>
      </c>
      <c r="H16677">
        <v>3</v>
      </c>
      <c r="I16677">
        <v>2016</v>
      </c>
      <c r="J16677">
        <v>2</v>
      </c>
      <c r="L16677">
        <v>23086828</v>
      </c>
      <c r="M16677" t="s">
        <v>221</v>
      </c>
      <c r="P16677" s="29" t="str">
        <f t="shared" si="614"/>
        <v>BAD</v>
      </c>
    </row>
    <row r="16678" spans="1:16" hidden="1" x14ac:dyDescent="0.25">
      <c r="A16678">
        <v>198743666</v>
      </c>
      <c r="B16678">
        <v>803401</v>
      </c>
      <c r="C16678" t="s">
        <v>318</v>
      </c>
      <c r="D16678">
        <v>2004116</v>
      </c>
      <c r="E16678" t="s">
        <v>229</v>
      </c>
      <c r="F16678" t="s">
        <v>214</v>
      </c>
      <c r="G16678" t="s">
        <v>215</v>
      </c>
      <c r="H16678">
        <v>2</v>
      </c>
      <c r="I16678">
        <v>2016</v>
      </c>
      <c r="J16678">
        <v>2</v>
      </c>
      <c r="L16678">
        <v>23085560</v>
      </c>
      <c r="M16678">
        <v>6.2</v>
      </c>
      <c r="P16678" s="29">
        <f t="shared" si="614"/>
        <v>0.8666666666666667</v>
      </c>
    </row>
    <row r="16679" spans="1:16" hidden="1" x14ac:dyDescent="0.25">
      <c r="A16679">
        <v>198743666</v>
      </c>
      <c r="B16679">
        <v>803401</v>
      </c>
      <c r="C16679" t="s">
        <v>318</v>
      </c>
      <c r="D16679">
        <v>2004112</v>
      </c>
      <c r="E16679" t="s">
        <v>244</v>
      </c>
      <c r="F16679" t="s">
        <v>214</v>
      </c>
      <c r="G16679" t="s">
        <v>215</v>
      </c>
      <c r="H16679">
        <v>3</v>
      </c>
      <c r="I16679">
        <v>2016</v>
      </c>
      <c r="J16679">
        <v>2</v>
      </c>
      <c r="L16679">
        <v>23085508</v>
      </c>
      <c r="M16679" t="s">
        <v>221</v>
      </c>
      <c r="P16679" s="29" t="str">
        <f t="shared" si="614"/>
        <v>BAD</v>
      </c>
    </row>
    <row r="16680" spans="1:16" hidden="1" x14ac:dyDescent="0.25">
      <c r="A16680">
        <v>198743666</v>
      </c>
      <c r="B16680">
        <v>803401</v>
      </c>
      <c r="C16680" t="s">
        <v>318</v>
      </c>
      <c r="D16680">
        <v>2005117</v>
      </c>
      <c r="E16680" t="s">
        <v>220</v>
      </c>
      <c r="F16680" t="s">
        <v>214</v>
      </c>
      <c r="G16680" t="s">
        <v>215</v>
      </c>
      <c r="H16680">
        <v>4</v>
      </c>
      <c r="I16680">
        <v>2016</v>
      </c>
      <c r="J16680">
        <v>2</v>
      </c>
      <c r="L16680">
        <v>23084477</v>
      </c>
      <c r="P16680" s="29" t="str">
        <f t="shared" si="614"/>
        <v>DRP</v>
      </c>
    </row>
    <row r="16681" spans="1:16" hidden="1" x14ac:dyDescent="0.25">
      <c r="A16681">
        <v>198746185</v>
      </c>
      <c r="B16681">
        <v>803401</v>
      </c>
      <c r="C16681" t="s">
        <v>318</v>
      </c>
      <c r="D16681">
        <v>2004098</v>
      </c>
      <c r="E16681" t="s">
        <v>213</v>
      </c>
      <c r="F16681" t="s">
        <v>214</v>
      </c>
      <c r="G16681" t="s">
        <v>215</v>
      </c>
      <c r="H16681">
        <v>2</v>
      </c>
      <c r="I16681">
        <v>2016</v>
      </c>
      <c r="J16681">
        <v>1</v>
      </c>
      <c r="L16681">
        <v>23078147</v>
      </c>
      <c r="M16681">
        <v>5.3</v>
      </c>
      <c r="P16681" s="29">
        <f t="shared" si="614"/>
        <v>0.71666666666666667</v>
      </c>
    </row>
    <row r="16682" spans="1:16" hidden="1" x14ac:dyDescent="0.25">
      <c r="A16682">
        <v>198746185</v>
      </c>
      <c r="B16682">
        <v>803401</v>
      </c>
      <c r="C16682" t="s">
        <v>318</v>
      </c>
      <c r="D16682">
        <v>2021600</v>
      </c>
      <c r="E16682" t="s">
        <v>219</v>
      </c>
      <c r="F16682" t="s">
        <v>214</v>
      </c>
      <c r="G16682" t="s">
        <v>215</v>
      </c>
      <c r="H16682">
        <v>2</v>
      </c>
      <c r="I16682">
        <v>2016</v>
      </c>
      <c r="J16682">
        <v>1</v>
      </c>
      <c r="L16682">
        <v>23081079</v>
      </c>
      <c r="M16682">
        <v>5.5</v>
      </c>
      <c r="P16682" s="29">
        <f t="shared" si="614"/>
        <v>0.75</v>
      </c>
    </row>
    <row r="16683" spans="1:16" hidden="1" x14ac:dyDescent="0.25">
      <c r="A16683">
        <v>198746185</v>
      </c>
      <c r="B16683">
        <v>803401</v>
      </c>
      <c r="C16683" t="s">
        <v>318</v>
      </c>
      <c r="D16683">
        <v>2005099</v>
      </c>
      <c r="E16683" t="s">
        <v>217</v>
      </c>
      <c r="F16683" t="s">
        <v>214</v>
      </c>
      <c r="G16683" t="s">
        <v>215</v>
      </c>
      <c r="H16683">
        <v>2</v>
      </c>
      <c r="I16683">
        <v>2016</v>
      </c>
      <c r="J16683">
        <v>1</v>
      </c>
      <c r="L16683">
        <v>23081375</v>
      </c>
      <c r="M16683">
        <v>5.7</v>
      </c>
      <c r="P16683" s="29">
        <f t="shared" si="614"/>
        <v>0.78333333333333333</v>
      </c>
    </row>
    <row r="16684" spans="1:16" hidden="1" x14ac:dyDescent="0.25">
      <c r="A16684">
        <v>198746185</v>
      </c>
      <c r="B16684">
        <v>803401</v>
      </c>
      <c r="C16684" t="s">
        <v>318</v>
      </c>
      <c r="D16684">
        <v>2005102</v>
      </c>
      <c r="E16684" t="s">
        <v>218</v>
      </c>
      <c r="F16684" t="s">
        <v>214</v>
      </c>
      <c r="G16684" t="s">
        <v>215</v>
      </c>
      <c r="H16684">
        <v>2</v>
      </c>
      <c r="I16684">
        <v>2016</v>
      </c>
      <c r="J16684">
        <v>1</v>
      </c>
      <c r="L16684">
        <v>23081382</v>
      </c>
      <c r="M16684">
        <v>5.6</v>
      </c>
      <c r="P16684" s="29">
        <f t="shared" si="614"/>
        <v>0.76666666666666661</v>
      </c>
    </row>
    <row r="16685" spans="1:16" hidden="1" x14ac:dyDescent="0.25">
      <c r="A16685">
        <v>198746185</v>
      </c>
      <c r="B16685">
        <v>803401</v>
      </c>
      <c r="C16685" t="s">
        <v>318</v>
      </c>
      <c r="D16685">
        <v>2021754</v>
      </c>
      <c r="E16685" t="s">
        <v>216</v>
      </c>
      <c r="F16685" t="s">
        <v>214</v>
      </c>
      <c r="G16685" t="s">
        <v>215</v>
      </c>
      <c r="H16685">
        <v>2</v>
      </c>
      <c r="I16685">
        <v>2016</v>
      </c>
      <c r="J16685">
        <v>1</v>
      </c>
      <c r="L16685">
        <v>23081094</v>
      </c>
      <c r="M16685">
        <v>4.7</v>
      </c>
      <c r="P16685" s="29">
        <f t="shared" si="614"/>
        <v>0.6166666666666667</v>
      </c>
    </row>
    <row r="16686" spans="1:16" hidden="1" x14ac:dyDescent="0.25">
      <c r="A16686">
        <v>198746185</v>
      </c>
      <c r="B16686">
        <v>803401</v>
      </c>
      <c r="C16686" t="s">
        <v>318</v>
      </c>
      <c r="D16686">
        <v>2005118</v>
      </c>
      <c r="E16686" t="s">
        <v>223</v>
      </c>
      <c r="F16686" t="s">
        <v>214</v>
      </c>
      <c r="G16686" t="s">
        <v>215</v>
      </c>
      <c r="H16686">
        <v>2</v>
      </c>
      <c r="I16686">
        <v>2016</v>
      </c>
      <c r="J16686">
        <v>1</v>
      </c>
      <c r="L16686">
        <v>23081293</v>
      </c>
      <c r="M16686">
        <v>5.2</v>
      </c>
      <c r="P16686" s="29">
        <f t="shared" si="614"/>
        <v>0.70000000000000007</v>
      </c>
    </row>
    <row r="16687" spans="1:16" hidden="1" x14ac:dyDescent="0.25">
      <c r="A16687">
        <v>198746185</v>
      </c>
      <c r="B16687">
        <v>803401</v>
      </c>
      <c r="C16687" t="s">
        <v>318</v>
      </c>
      <c r="D16687">
        <v>2004112</v>
      </c>
      <c r="E16687" t="s">
        <v>244</v>
      </c>
      <c r="F16687" t="s">
        <v>214</v>
      </c>
      <c r="G16687" t="s">
        <v>215</v>
      </c>
      <c r="H16687">
        <v>2</v>
      </c>
      <c r="I16687">
        <v>2016</v>
      </c>
      <c r="J16687">
        <v>2</v>
      </c>
      <c r="L16687">
        <v>23085500</v>
      </c>
      <c r="M16687">
        <v>5.6</v>
      </c>
      <c r="P16687" s="29">
        <f t="shared" si="614"/>
        <v>0.76666666666666661</v>
      </c>
    </row>
    <row r="16688" spans="1:16" hidden="1" x14ac:dyDescent="0.25">
      <c r="A16688">
        <v>198746185</v>
      </c>
      <c r="B16688">
        <v>803401</v>
      </c>
      <c r="C16688" t="s">
        <v>318</v>
      </c>
      <c r="D16688">
        <v>2021580</v>
      </c>
      <c r="E16688" t="s">
        <v>241</v>
      </c>
      <c r="F16688" t="s">
        <v>214</v>
      </c>
      <c r="G16688" t="s">
        <v>215</v>
      </c>
      <c r="H16688">
        <v>2</v>
      </c>
      <c r="I16688">
        <v>2016</v>
      </c>
      <c r="J16688">
        <v>2</v>
      </c>
      <c r="L16688">
        <v>23086826</v>
      </c>
      <c r="M16688">
        <v>5</v>
      </c>
      <c r="P16688" s="29">
        <f t="shared" si="614"/>
        <v>0.66666666666666663</v>
      </c>
    </row>
    <row r="16689" spans="1:16" hidden="1" x14ac:dyDescent="0.25">
      <c r="A16689">
        <v>198746185</v>
      </c>
      <c r="B16689">
        <v>803401</v>
      </c>
      <c r="C16689" t="s">
        <v>318</v>
      </c>
      <c r="D16689">
        <v>2021602</v>
      </c>
      <c r="E16689" t="s">
        <v>242</v>
      </c>
      <c r="F16689" t="s">
        <v>214</v>
      </c>
      <c r="G16689" t="s">
        <v>215</v>
      </c>
      <c r="H16689">
        <v>2</v>
      </c>
      <c r="I16689">
        <v>2016</v>
      </c>
      <c r="J16689">
        <v>2</v>
      </c>
      <c r="L16689">
        <v>23086747</v>
      </c>
      <c r="M16689">
        <v>4.2</v>
      </c>
      <c r="P16689" s="29">
        <f t="shared" si="614"/>
        <v>0.53333333333333333</v>
      </c>
    </row>
    <row r="16690" spans="1:16" hidden="1" x14ac:dyDescent="0.25">
      <c r="A16690">
        <v>198746185</v>
      </c>
      <c r="B16690">
        <v>803401</v>
      </c>
      <c r="C16690" t="s">
        <v>318</v>
      </c>
      <c r="D16690">
        <v>2021756</v>
      </c>
      <c r="E16690" t="s">
        <v>253</v>
      </c>
      <c r="F16690" t="s">
        <v>214</v>
      </c>
      <c r="G16690" t="s">
        <v>215</v>
      </c>
      <c r="H16690">
        <v>2</v>
      </c>
      <c r="I16690">
        <v>2016</v>
      </c>
      <c r="J16690">
        <v>2</v>
      </c>
      <c r="L16690">
        <v>23086833</v>
      </c>
      <c r="M16690">
        <v>4</v>
      </c>
      <c r="P16690" s="29">
        <f t="shared" si="614"/>
        <v>0.5</v>
      </c>
    </row>
    <row r="16691" spans="1:16" hidden="1" x14ac:dyDescent="0.25">
      <c r="A16691">
        <v>198746185</v>
      </c>
      <c r="B16691">
        <v>803401</v>
      </c>
      <c r="C16691" t="s">
        <v>318</v>
      </c>
      <c r="D16691">
        <v>2005117</v>
      </c>
      <c r="E16691" t="s">
        <v>220</v>
      </c>
      <c r="F16691" t="s">
        <v>214</v>
      </c>
      <c r="G16691" t="s">
        <v>215</v>
      </c>
      <c r="H16691">
        <v>2</v>
      </c>
      <c r="I16691">
        <v>2016</v>
      </c>
      <c r="J16691">
        <v>2</v>
      </c>
      <c r="L16691">
        <v>23084475</v>
      </c>
      <c r="M16691">
        <v>6.4</v>
      </c>
      <c r="P16691" s="29">
        <f t="shared" si="614"/>
        <v>0.9</v>
      </c>
    </row>
    <row r="16692" spans="1:16" hidden="1" x14ac:dyDescent="0.25">
      <c r="A16692">
        <v>198746185</v>
      </c>
      <c r="B16692">
        <v>803401</v>
      </c>
      <c r="C16692" t="s">
        <v>318</v>
      </c>
      <c r="D16692">
        <v>2021763</v>
      </c>
      <c r="E16692" t="s">
        <v>298</v>
      </c>
      <c r="F16692" t="s">
        <v>214</v>
      </c>
      <c r="G16692" t="s">
        <v>215</v>
      </c>
      <c r="H16692">
        <v>2</v>
      </c>
      <c r="I16692">
        <v>2016</v>
      </c>
      <c r="J16692">
        <v>2</v>
      </c>
      <c r="L16692">
        <v>23086847</v>
      </c>
      <c r="M16692">
        <v>5.0999999999999996</v>
      </c>
      <c r="P16692" s="29">
        <f t="shared" si="614"/>
        <v>0.68333333333333324</v>
      </c>
    </row>
    <row r="16693" spans="1:16" hidden="1" x14ac:dyDescent="0.25">
      <c r="A16693">
        <v>198746185</v>
      </c>
      <c r="B16693">
        <v>803401</v>
      </c>
      <c r="C16693" t="s">
        <v>318</v>
      </c>
      <c r="D16693">
        <v>2019271</v>
      </c>
      <c r="E16693" t="s">
        <v>236</v>
      </c>
      <c r="F16693" t="s">
        <v>214</v>
      </c>
      <c r="G16693" t="s">
        <v>215</v>
      </c>
      <c r="H16693">
        <v>4</v>
      </c>
      <c r="I16693">
        <v>2017</v>
      </c>
      <c r="J16693">
        <v>1</v>
      </c>
      <c r="L16693">
        <v>23090694</v>
      </c>
      <c r="P16693" s="29" t="str">
        <f t="shared" si="614"/>
        <v>DRP</v>
      </c>
    </row>
    <row r="16694" spans="1:16" hidden="1" x14ac:dyDescent="0.25">
      <c r="A16694">
        <v>198746185</v>
      </c>
      <c r="B16694">
        <v>803401</v>
      </c>
      <c r="C16694" t="s">
        <v>318</v>
      </c>
      <c r="D16694">
        <v>2021638</v>
      </c>
      <c r="E16694" t="s">
        <v>250</v>
      </c>
      <c r="F16694" t="s">
        <v>214</v>
      </c>
      <c r="G16694" t="s">
        <v>215</v>
      </c>
      <c r="H16694">
        <v>2</v>
      </c>
      <c r="I16694">
        <v>2017</v>
      </c>
      <c r="J16694">
        <v>1</v>
      </c>
      <c r="L16694">
        <v>23092935</v>
      </c>
      <c r="M16694">
        <v>5.9</v>
      </c>
      <c r="P16694" s="29">
        <f t="shared" si="614"/>
        <v>0.81666666666666676</v>
      </c>
    </row>
    <row r="16695" spans="1:16" hidden="1" x14ac:dyDescent="0.25">
      <c r="A16695">
        <v>198746185</v>
      </c>
      <c r="B16695">
        <v>803401</v>
      </c>
      <c r="C16695" t="s">
        <v>318</v>
      </c>
      <c r="D16695">
        <v>2021596</v>
      </c>
      <c r="E16695" t="s">
        <v>294</v>
      </c>
      <c r="F16695" t="s">
        <v>214</v>
      </c>
      <c r="G16695" t="s">
        <v>215</v>
      </c>
      <c r="H16695">
        <v>2</v>
      </c>
      <c r="I16695">
        <v>2017</v>
      </c>
      <c r="J16695">
        <v>1</v>
      </c>
      <c r="L16695">
        <v>23092936</v>
      </c>
      <c r="M16695">
        <v>4.2</v>
      </c>
      <c r="P16695" s="29">
        <f t="shared" si="614"/>
        <v>0.53333333333333333</v>
      </c>
    </row>
    <row r="16696" spans="1:16" hidden="1" x14ac:dyDescent="0.25">
      <c r="A16696">
        <v>198746185</v>
      </c>
      <c r="B16696">
        <v>803401</v>
      </c>
      <c r="C16696" t="s">
        <v>318</v>
      </c>
      <c r="D16696">
        <v>2021874</v>
      </c>
      <c r="E16696" t="s">
        <v>226</v>
      </c>
      <c r="F16696" t="s">
        <v>214</v>
      </c>
      <c r="G16696" t="s">
        <v>215</v>
      </c>
      <c r="H16696">
        <v>2</v>
      </c>
      <c r="I16696">
        <v>2017</v>
      </c>
      <c r="J16696">
        <v>1</v>
      </c>
      <c r="L16696">
        <v>23091989</v>
      </c>
      <c r="M16696">
        <v>4.0999999999999996</v>
      </c>
      <c r="P16696" s="29">
        <f t="shared" si="614"/>
        <v>0.51666666666666661</v>
      </c>
    </row>
    <row r="16697" spans="1:16" hidden="1" x14ac:dyDescent="0.25">
      <c r="A16697">
        <v>198746185</v>
      </c>
      <c r="B16697">
        <v>803401</v>
      </c>
      <c r="C16697" t="s">
        <v>318</v>
      </c>
      <c r="D16697">
        <v>2005131</v>
      </c>
      <c r="E16697" t="s">
        <v>228</v>
      </c>
      <c r="F16697" t="s">
        <v>214</v>
      </c>
      <c r="G16697" t="s">
        <v>215</v>
      </c>
      <c r="H16697">
        <v>2</v>
      </c>
      <c r="I16697">
        <v>2017</v>
      </c>
      <c r="J16697">
        <v>1</v>
      </c>
      <c r="L16697">
        <v>23093315</v>
      </c>
      <c r="M16697">
        <v>5.4</v>
      </c>
      <c r="P16697" s="29">
        <f t="shared" si="614"/>
        <v>0.73333333333333339</v>
      </c>
    </row>
    <row r="16698" spans="1:16" hidden="1" x14ac:dyDescent="0.25">
      <c r="A16698">
        <v>198746185</v>
      </c>
      <c r="B16698">
        <v>803401</v>
      </c>
      <c r="C16698" t="s">
        <v>318</v>
      </c>
      <c r="D16698">
        <v>2005120</v>
      </c>
      <c r="E16698" t="s">
        <v>293</v>
      </c>
      <c r="F16698" t="s">
        <v>214</v>
      </c>
      <c r="G16698" t="s">
        <v>215</v>
      </c>
      <c r="H16698">
        <v>2</v>
      </c>
      <c r="I16698">
        <v>2017</v>
      </c>
      <c r="J16698">
        <v>1</v>
      </c>
      <c r="L16698">
        <v>23094176</v>
      </c>
      <c r="M16698">
        <v>5.7</v>
      </c>
      <c r="P16698" s="29">
        <f t="shared" si="614"/>
        <v>0.78333333333333333</v>
      </c>
    </row>
    <row r="16699" spans="1:16" hidden="1" x14ac:dyDescent="0.25">
      <c r="A16699">
        <v>198746185</v>
      </c>
      <c r="B16699">
        <v>803401</v>
      </c>
      <c r="C16699" t="s">
        <v>318</v>
      </c>
      <c r="D16699">
        <v>2004116</v>
      </c>
      <c r="E16699" t="s">
        <v>229</v>
      </c>
      <c r="F16699" t="s">
        <v>214</v>
      </c>
      <c r="G16699" t="s">
        <v>215</v>
      </c>
      <c r="H16699">
        <v>2</v>
      </c>
      <c r="I16699">
        <v>2017</v>
      </c>
      <c r="J16699">
        <v>1</v>
      </c>
      <c r="L16699">
        <v>23092372</v>
      </c>
      <c r="M16699">
        <v>6.1</v>
      </c>
      <c r="P16699" s="29">
        <f t="shared" si="614"/>
        <v>0.85</v>
      </c>
    </row>
    <row r="16700" spans="1:16" hidden="1" x14ac:dyDescent="0.25">
      <c r="A16700">
        <v>198746185</v>
      </c>
      <c r="B16700">
        <v>803401</v>
      </c>
      <c r="C16700" t="s">
        <v>318</v>
      </c>
      <c r="D16700">
        <v>2021993</v>
      </c>
      <c r="E16700" t="s">
        <v>256</v>
      </c>
      <c r="F16700" t="s">
        <v>214</v>
      </c>
      <c r="G16700" t="s">
        <v>215</v>
      </c>
      <c r="H16700">
        <v>2</v>
      </c>
      <c r="I16700">
        <v>2017</v>
      </c>
      <c r="J16700">
        <v>2</v>
      </c>
      <c r="L16700">
        <v>23097538</v>
      </c>
      <c r="M16700">
        <v>4.0999999999999996</v>
      </c>
      <c r="P16700" s="29">
        <f t="shared" si="614"/>
        <v>0.51666666666666661</v>
      </c>
    </row>
    <row r="16701" spans="1:16" hidden="1" x14ac:dyDescent="0.25">
      <c r="A16701">
        <v>198746185</v>
      </c>
      <c r="B16701">
        <v>803401</v>
      </c>
      <c r="C16701" t="s">
        <v>318</v>
      </c>
      <c r="D16701">
        <v>2021781</v>
      </c>
      <c r="E16701" t="s">
        <v>235</v>
      </c>
      <c r="F16701" t="s">
        <v>214</v>
      </c>
      <c r="G16701" t="s">
        <v>215</v>
      </c>
      <c r="H16701">
        <v>2</v>
      </c>
      <c r="I16701">
        <v>2017</v>
      </c>
      <c r="J16701">
        <v>2</v>
      </c>
      <c r="L16701">
        <v>23101188</v>
      </c>
      <c r="M16701">
        <v>5.7</v>
      </c>
      <c r="P16701" s="29">
        <f t="shared" si="614"/>
        <v>0.78333333333333333</v>
      </c>
    </row>
    <row r="16702" spans="1:16" hidden="1" x14ac:dyDescent="0.25">
      <c r="A16702">
        <v>198746185</v>
      </c>
      <c r="B16702">
        <v>803401</v>
      </c>
      <c r="C16702" t="s">
        <v>318</v>
      </c>
      <c r="D16702">
        <v>2021750</v>
      </c>
      <c r="E16702" t="s">
        <v>296</v>
      </c>
      <c r="F16702" t="s">
        <v>214</v>
      </c>
      <c r="G16702" t="s">
        <v>215</v>
      </c>
      <c r="H16702">
        <v>2</v>
      </c>
      <c r="I16702">
        <v>2017</v>
      </c>
      <c r="J16702">
        <v>2</v>
      </c>
      <c r="L16702">
        <v>23097531</v>
      </c>
      <c r="M16702">
        <v>5.5</v>
      </c>
      <c r="P16702" s="29">
        <f t="shared" si="614"/>
        <v>0.75</v>
      </c>
    </row>
    <row r="16703" spans="1:16" hidden="1" x14ac:dyDescent="0.25">
      <c r="A16703">
        <v>198746185</v>
      </c>
      <c r="B16703">
        <v>803401</v>
      </c>
      <c r="C16703" t="s">
        <v>318</v>
      </c>
      <c r="D16703">
        <v>2021725</v>
      </c>
      <c r="E16703" t="s">
        <v>257</v>
      </c>
      <c r="F16703" t="s">
        <v>214</v>
      </c>
      <c r="G16703" t="s">
        <v>215</v>
      </c>
      <c r="H16703">
        <v>2</v>
      </c>
      <c r="I16703">
        <v>2017</v>
      </c>
      <c r="J16703">
        <v>2</v>
      </c>
      <c r="L16703">
        <v>23097532</v>
      </c>
      <c r="M16703">
        <v>4.5</v>
      </c>
      <c r="P16703" s="29">
        <f t="shared" si="614"/>
        <v>0.58333333333333337</v>
      </c>
    </row>
    <row r="16704" spans="1:16" hidden="1" x14ac:dyDescent="0.25">
      <c r="A16704">
        <v>198746185</v>
      </c>
      <c r="B16704">
        <v>803401</v>
      </c>
      <c r="C16704" t="s">
        <v>318</v>
      </c>
      <c r="D16704">
        <v>2021640</v>
      </c>
      <c r="E16704" t="s">
        <v>227</v>
      </c>
      <c r="F16704" t="s">
        <v>214</v>
      </c>
      <c r="G16704" t="s">
        <v>215</v>
      </c>
      <c r="H16704">
        <v>2</v>
      </c>
      <c r="I16704">
        <v>2017</v>
      </c>
      <c r="J16704">
        <v>2</v>
      </c>
      <c r="L16704">
        <v>23101196</v>
      </c>
      <c r="M16704">
        <v>5</v>
      </c>
      <c r="P16704" s="29">
        <f t="shared" si="614"/>
        <v>0.66666666666666663</v>
      </c>
    </row>
    <row r="16705" spans="1:16" hidden="1" x14ac:dyDescent="0.25">
      <c r="A16705">
        <v>198746185</v>
      </c>
      <c r="B16705">
        <v>803401</v>
      </c>
      <c r="C16705" t="s">
        <v>318</v>
      </c>
      <c r="D16705">
        <v>2004099</v>
      </c>
      <c r="E16705" t="s">
        <v>245</v>
      </c>
      <c r="F16705" t="s">
        <v>214</v>
      </c>
      <c r="G16705" t="s">
        <v>215</v>
      </c>
      <c r="H16705">
        <v>2</v>
      </c>
      <c r="I16705">
        <v>2017</v>
      </c>
      <c r="J16705">
        <v>2</v>
      </c>
      <c r="L16705">
        <v>23097860</v>
      </c>
      <c r="M16705">
        <v>4</v>
      </c>
      <c r="P16705" s="29">
        <f t="shared" si="614"/>
        <v>0.5</v>
      </c>
    </row>
    <row r="16706" spans="1:16" hidden="1" x14ac:dyDescent="0.25">
      <c r="A16706">
        <v>198746185</v>
      </c>
      <c r="B16706">
        <v>803401</v>
      </c>
      <c r="C16706" t="s">
        <v>318</v>
      </c>
      <c r="D16706">
        <v>2019271</v>
      </c>
      <c r="E16706" t="s">
        <v>236</v>
      </c>
      <c r="F16706" t="s">
        <v>214</v>
      </c>
      <c r="G16706" t="s">
        <v>215</v>
      </c>
      <c r="H16706">
        <v>2</v>
      </c>
      <c r="I16706">
        <v>2018</v>
      </c>
      <c r="J16706">
        <v>1</v>
      </c>
      <c r="L16706">
        <v>23104770</v>
      </c>
      <c r="M16706">
        <v>5.2</v>
      </c>
      <c r="P16706" s="29">
        <f t="shared" si="614"/>
        <v>0.70000000000000007</v>
      </c>
    </row>
    <row r="16707" spans="1:16" hidden="1" x14ac:dyDescent="0.25">
      <c r="A16707">
        <v>198746185</v>
      </c>
      <c r="B16707">
        <v>803401</v>
      </c>
      <c r="C16707" t="s">
        <v>318</v>
      </c>
      <c r="D16707">
        <v>2004586</v>
      </c>
      <c r="E16707" t="s">
        <v>325</v>
      </c>
      <c r="F16707" t="s">
        <v>214</v>
      </c>
      <c r="G16707" t="s">
        <v>215</v>
      </c>
      <c r="H16707">
        <v>2</v>
      </c>
      <c r="I16707">
        <v>2018</v>
      </c>
      <c r="J16707">
        <v>1</v>
      </c>
      <c r="L16707">
        <v>23107717</v>
      </c>
      <c r="M16707">
        <v>4.4000000000000004</v>
      </c>
      <c r="P16707" s="29">
        <f t="shared" si="614"/>
        <v>0.56666666666666676</v>
      </c>
    </row>
    <row r="16708" spans="1:16" hidden="1" x14ac:dyDescent="0.25">
      <c r="A16708">
        <v>198746185</v>
      </c>
      <c r="B16708">
        <v>803401</v>
      </c>
      <c r="C16708" t="s">
        <v>318</v>
      </c>
      <c r="D16708">
        <v>2004587</v>
      </c>
      <c r="E16708" t="s">
        <v>288</v>
      </c>
      <c r="F16708" t="s">
        <v>214</v>
      </c>
      <c r="G16708" t="s">
        <v>215</v>
      </c>
      <c r="H16708">
        <v>2</v>
      </c>
      <c r="I16708">
        <v>2018</v>
      </c>
      <c r="J16708">
        <v>1</v>
      </c>
      <c r="L16708">
        <v>23108651</v>
      </c>
      <c r="M16708">
        <v>5.2</v>
      </c>
      <c r="P16708" s="29">
        <f t="shared" si="614"/>
        <v>0.70000000000000007</v>
      </c>
    </row>
    <row r="16709" spans="1:16" hidden="1" x14ac:dyDescent="0.25">
      <c r="A16709">
        <v>198746185</v>
      </c>
      <c r="B16709">
        <v>803401</v>
      </c>
      <c r="C16709" t="s">
        <v>318</v>
      </c>
      <c r="D16709">
        <v>2004752</v>
      </c>
      <c r="E16709" t="s">
        <v>290</v>
      </c>
      <c r="F16709" t="s">
        <v>214</v>
      </c>
      <c r="G16709" t="s">
        <v>215</v>
      </c>
      <c r="H16709">
        <v>2</v>
      </c>
      <c r="I16709">
        <v>2018</v>
      </c>
      <c r="J16709">
        <v>1</v>
      </c>
      <c r="L16709">
        <v>23107719</v>
      </c>
      <c r="M16709">
        <v>4.3</v>
      </c>
      <c r="P16709" s="29">
        <f t="shared" si="614"/>
        <v>0.54999999999999993</v>
      </c>
    </row>
    <row r="16710" spans="1:16" hidden="1" x14ac:dyDescent="0.25">
      <c r="A16710">
        <v>198746185</v>
      </c>
      <c r="B16710">
        <v>803401</v>
      </c>
      <c r="C16710" t="s">
        <v>318</v>
      </c>
      <c r="D16710">
        <v>2021679</v>
      </c>
      <c r="E16710" t="s">
        <v>259</v>
      </c>
      <c r="F16710" t="s">
        <v>214</v>
      </c>
      <c r="G16710" t="s">
        <v>215</v>
      </c>
      <c r="H16710">
        <v>2</v>
      </c>
      <c r="I16710">
        <v>2018</v>
      </c>
      <c r="J16710">
        <v>1</v>
      </c>
      <c r="L16710">
        <v>23108211</v>
      </c>
      <c r="M16710">
        <v>5.0999999999999996</v>
      </c>
      <c r="P16710" s="29">
        <f t="shared" si="614"/>
        <v>0.68333333333333324</v>
      </c>
    </row>
    <row r="16711" spans="1:16" hidden="1" x14ac:dyDescent="0.25">
      <c r="A16711">
        <v>198746185</v>
      </c>
      <c r="B16711">
        <v>803401</v>
      </c>
      <c r="C16711" t="s">
        <v>318</v>
      </c>
      <c r="D16711">
        <v>2021787</v>
      </c>
      <c r="E16711" t="s">
        <v>292</v>
      </c>
      <c r="F16711" t="s">
        <v>214</v>
      </c>
      <c r="G16711" t="s">
        <v>215</v>
      </c>
      <c r="H16711">
        <v>2</v>
      </c>
      <c r="I16711">
        <v>2018</v>
      </c>
      <c r="J16711">
        <v>1</v>
      </c>
      <c r="L16711">
        <v>23107720</v>
      </c>
      <c r="M16711">
        <v>4.4000000000000004</v>
      </c>
      <c r="P16711" s="29">
        <f t="shared" si="614"/>
        <v>0.56666666666666676</v>
      </c>
    </row>
    <row r="16712" spans="1:16" hidden="1" x14ac:dyDescent="0.25">
      <c r="A16712">
        <v>198746185</v>
      </c>
      <c r="B16712">
        <v>803401</v>
      </c>
      <c r="C16712" t="s">
        <v>318</v>
      </c>
      <c r="D16712">
        <v>2004591</v>
      </c>
      <c r="E16712" t="s">
        <v>271</v>
      </c>
      <c r="F16712" t="s">
        <v>214</v>
      </c>
      <c r="G16712" t="s">
        <v>215</v>
      </c>
      <c r="H16712">
        <v>2</v>
      </c>
      <c r="I16712">
        <v>2018</v>
      </c>
      <c r="J16712">
        <v>1</v>
      </c>
      <c r="L16712">
        <v>23108870</v>
      </c>
      <c r="M16712">
        <v>4.5</v>
      </c>
      <c r="P16712" s="29">
        <f t="shared" si="614"/>
        <v>0.58333333333333337</v>
      </c>
    </row>
    <row r="16713" spans="1:16" hidden="1" x14ac:dyDescent="0.25">
      <c r="A16713">
        <v>198746185</v>
      </c>
      <c r="B16713">
        <v>803401</v>
      </c>
      <c r="C16713" t="s">
        <v>318</v>
      </c>
      <c r="D16713">
        <v>2021631</v>
      </c>
      <c r="E16713" t="s">
        <v>302</v>
      </c>
      <c r="F16713" t="s">
        <v>214</v>
      </c>
      <c r="G16713" t="s">
        <v>215</v>
      </c>
      <c r="H16713">
        <v>2</v>
      </c>
      <c r="I16713">
        <v>2018</v>
      </c>
      <c r="J16713">
        <v>2</v>
      </c>
      <c r="L16713">
        <v>23115885</v>
      </c>
      <c r="M16713">
        <v>6</v>
      </c>
      <c r="P16713" s="29">
        <f t="shared" si="614"/>
        <v>0.83333333333333337</v>
      </c>
    </row>
    <row r="16714" spans="1:16" hidden="1" x14ac:dyDescent="0.25">
      <c r="A16714">
        <v>198746185</v>
      </c>
      <c r="B16714">
        <v>803401</v>
      </c>
      <c r="C16714" t="s">
        <v>318</v>
      </c>
      <c r="D16714">
        <v>2021865</v>
      </c>
      <c r="E16714" t="s">
        <v>301</v>
      </c>
      <c r="F16714" t="s">
        <v>214</v>
      </c>
      <c r="G16714" t="s">
        <v>215</v>
      </c>
      <c r="H16714">
        <v>2</v>
      </c>
      <c r="I16714">
        <v>2018</v>
      </c>
      <c r="J16714">
        <v>2</v>
      </c>
      <c r="L16714">
        <v>23115887</v>
      </c>
      <c r="M16714">
        <v>5.4</v>
      </c>
      <c r="P16714" s="29">
        <f t="shared" ref="P16714:P16777" si="615">IF(AND(ISNUMBER(M16714),H16714&lt;&gt;4),(M16714-1)/6,IF(H16714=4,"DRP",IF(AND(H16714=3,M16714="NA"),"BAD",IF(AND(H16714=2),"CVL",IF(AND(H16714=1,ISBLANK(M16714)),"NULL","UNK")))))</f>
        <v>0.73333333333333339</v>
      </c>
    </row>
    <row r="16715" spans="1:16" hidden="1" x14ac:dyDescent="0.25">
      <c r="A16715">
        <v>198746185</v>
      </c>
      <c r="B16715">
        <v>803401</v>
      </c>
      <c r="C16715" t="s">
        <v>318</v>
      </c>
      <c r="D16715">
        <v>2021591</v>
      </c>
      <c r="E16715" t="s">
        <v>240</v>
      </c>
      <c r="F16715" t="s">
        <v>214</v>
      </c>
      <c r="G16715" t="s">
        <v>215</v>
      </c>
      <c r="H16715">
        <v>2</v>
      </c>
      <c r="I16715">
        <v>2018</v>
      </c>
      <c r="J16715">
        <v>2</v>
      </c>
      <c r="L16715">
        <v>23115890</v>
      </c>
      <c r="M16715">
        <v>5.2</v>
      </c>
      <c r="P16715" s="29">
        <f t="shared" si="615"/>
        <v>0.70000000000000007</v>
      </c>
    </row>
    <row r="16716" spans="1:16" hidden="1" x14ac:dyDescent="0.25">
      <c r="A16716">
        <v>198746185</v>
      </c>
      <c r="B16716">
        <v>803401</v>
      </c>
      <c r="C16716" t="s">
        <v>318</v>
      </c>
      <c r="D16716">
        <v>2021615</v>
      </c>
      <c r="E16716" t="s">
        <v>255</v>
      </c>
      <c r="F16716" t="s">
        <v>214</v>
      </c>
      <c r="G16716" t="s">
        <v>215</v>
      </c>
      <c r="H16716">
        <v>2</v>
      </c>
      <c r="I16716">
        <v>2018</v>
      </c>
      <c r="J16716">
        <v>2</v>
      </c>
      <c r="L16716">
        <v>23115891</v>
      </c>
      <c r="M16716">
        <v>5.9</v>
      </c>
      <c r="P16716" s="29">
        <f t="shared" si="615"/>
        <v>0.81666666666666676</v>
      </c>
    </row>
    <row r="16717" spans="1:16" hidden="1" x14ac:dyDescent="0.25">
      <c r="A16717">
        <v>198746185</v>
      </c>
      <c r="B16717">
        <v>803401</v>
      </c>
      <c r="C16717" t="s">
        <v>318</v>
      </c>
      <c r="D16717">
        <v>2024862</v>
      </c>
      <c r="E16717" t="s">
        <v>289</v>
      </c>
      <c r="F16717" t="s">
        <v>214</v>
      </c>
      <c r="G16717" t="s">
        <v>215</v>
      </c>
      <c r="H16717">
        <v>2</v>
      </c>
      <c r="I16717">
        <v>2018</v>
      </c>
      <c r="J16717">
        <v>2</v>
      </c>
      <c r="L16717">
        <v>23115892</v>
      </c>
      <c r="M16717">
        <v>6.1</v>
      </c>
      <c r="P16717" s="29">
        <f t="shared" si="615"/>
        <v>0.85</v>
      </c>
    </row>
    <row r="16718" spans="1:16" hidden="1" x14ac:dyDescent="0.25">
      <c r="A16718">
        <v>198746185</v>
      </c>
      <c r="B16718">
        <v>803401</v>
      </c>
      <c r="C16718" t="s">
        <v>318</v>
      </c>
      <c r="D16718">
        <v>2021723</v>
      </c>
      <c r="E16718" t="s">
        <v>299</v>
      </c>
      <c r="F16718" t="s">
        <v>214</v>
      </c>
      <c r="G16718" t="s">
        <v>215</v>
      </c>
      <c r="H16718">
        <v>2</v>
      </c>
      <c r="I16718">
        <v>2018</v>
      </c>
      <c r="J16718">
        <v>2</v>
      </c>
      <c r="L16718">
        <v>23115889</v>
      </c>
      <c r="M16718">
        <v>4.3</v>
      </c>
      <c r="P16718" s="29">
        <f t="shared" si="615"/>
        <v>0.54999999999999993</v>
      </c>
    </row>
    <row r="16719" spans="1:16" hidden="1" x14ac:dyDescent="0.25">
      <c r="A16719">
        <v>198746185</v>
      </c>
      <c r="B16719">
        <v>803401</v>
      </c>
      <c r="C16719" t="s">
        <v>318</v>
      </c>
      <c r="D16719">
        <v>2024863</v>
      </c>
      <c r="E16719" t="s">
        <v>304</v>
      </c>
      <c r="F16719" t="s">
        <v>214</v>
      </c>
      <c r="G16719" t="s">
        <v>215</v>
      </c>
      <c r="H16719">
        <v>2</v>
      </c>
      <c r="I16719">
        <v>2019</v>
      </c>
      <c r="J16719">
        <v>1</v>
      </c>
      <c r="L16719">
        <v>23120233</v>
      </c>
      <c r="M16719">
        <v>5.2</v>
      </c>
      <c r="P16719" s="29">
        <f t="shared" si="615"/>
        <v>0.70000000000000007</v>
      </c>
    </row>
    <row r="16720" spans="1:16" hidden="1" x14ac:dyDescent="0.25">
      <c r="A16720">
        <v>198746185</v>
      </c>
      <c r="B16720">
        <v>803401</v>
      </c>
      <c r="C16720" t="s">
        <v>318</v>
      </c>
      <c r="D16720">
        <v>2019272</v>
      </c>
      <c r="E16720" t="s">
        <v>249</v>
      </c>
      <c r="F16720" t="s">
        <v>214</v>
      </c>
      <c r="G16720" t="s">
        <v>215</v>
      </c>
      <c r="H16720">
        <v>2</v>
      </c>
      <c r="I16720">
        <v>2019</v>
      </c>
      <c r="J16720">
        <v>1</v>
      </c>
      <c r="L16720">
        <v>23120699</v>
      </c>
      <c r="M16720">
        <v>6.2</v>
      </c>
      <c r="P16720" s="29">
        <f t="shared" si="615"/>
        <v>0.8666666666666667</v>
      </c>
    </row>
    <row r="16721" spans="1:16" hidden="1" x14ac:dyDescent="0.25">
      <c r="A16721">
        <v>198746185</v>
      </c>
      <c r="B16721">
        <v>803401</v>
      </c>
      <c r="C16721" t="s">
        <v>318</v>
      </c>
      <c r="D16721">
        <v>2021661</v>
      </c>
      <c r="E16721" t="s">
        <v>305</v>
      </c>
      <c r="F16721" t="s">
        <v>214</v>
      </c>
      <c r="G16721" t="s">
        <v>215</v>
      </c>
      <c r="H16721">
        <v>2</v>
      </c>
      <c r="I16721">
        <v>2019</v>
      </c>
      <c r="J16721">
        <v>1</v>
      </c>
      <c r="L16721">
        <v>23120234</v>
      </c>
      <c r="M16721">
        <v>5.8</v>
      </c>
      <c r="P16721" s="29">
        <f t="shared" si="615"/>
        <v>0.79999999999999993</v>
      </c>
    </row>
    <row r="16722" spans="1:16" hidden="1" x14ac:dyDescent="0.25">
      <c r="A16722">
        <v>198746185</v>
      </c>
      <c r="B16722">
        <v>803401</v>
      </c>
      <c r="C16722" t="s">
        <v>318</v>
      </c>
      <c r="D16722">
        <v>2004597</v>
      </c>
      <c r="E16722" t="s">
        <v>279</v>
      </c>
      <c r="F16722" t="s">
        <v>214</v>
      </c>
      <c r="G16722" t="s">
        <v>215</v>
      </c>
      <c r="H16722">
        <v>2</v>
      </c>
      <c r="I16722">
        <v>2019</v>
      </c>
      <c r="J16722">
        <v>1</v>
      </c>
      <c r="L16722">
        <v>23120232</v>
      </c>
      <c r="M16722">
        <v>5.8</v>
      </c>
      <c r="P16722" s="29">
        <f t="shared" si="615"/>
        <v>0.79999999999999993</v>
      </c>
    </row>
    <row r="16723" spans="1:16" hidden="1" x14ac:dyDescent="0.25">
      <c r="A16723">
        <v>198746185</v>
      </c>
      <c r="B16723">
        <v>803401</v>
      </c>
      <c r="C16723" t="s">
        <v>318</v>
      </c>
      <c r="D16723">
        <v>2021744</v>
      </c>
      <c r="E16723" t="s">
        <v>262</v>
      </c>
      <c r="F16723" t="s">
        <v>214</v>
      </c>
      <c r="G16723" t="s">
        <v>215</v>
      </c>
      <c r="H16723">
        <v>2</v>
      </c>
      <c r="I16723">
        <v>2019</v>
      </c>
      <c r="J16723">
        <v>1</v>
      </c>
      <c r="L16723">
        <v>23123927</v>
      </c>
      <c r="M16723">
        <v>5.7</v>
      </c>
      <c r="P16723" s="29">
        <f t="shared" si="615"/>
        <v>0.78333333333333333</v>
      </c>
    </row>
    <row r="16724" spans="1:16" hidden="1" x14ac:dyDescent="0.25">
      <c r="A16724">
        <v>198746185</v>
      </c>
      <c r="B16724">
        <v>803401</v>
      </c>
      <c r="C16724" t="s">
        <v>318</v>
      </c>
      <c r="D16724">
        <v>2021716</v>
      </c>
      <c r="E16724" t="s">
        <v>291</v>
      </c>
      <c r="F16724" t="s">
        <v>214</v>
      </c>
      <c r="G16724" t="s">
        <v>215</v>
      </c>
      <c r="H16724">
        <v>2</v>
      </c>
      <c r="I16724">
        <v>2019</v>
      </c>
      <c r="J16724">
        <v>1</v>
      </c>
      <c r="L16724">
        <v>23120235</v>
      </c>
      <c r="M16724">
        <v>5.9</v>
      </c>
      <c r="P16724" s="29">
        <f t="shared" si="615"/>
        <v>0.81666666666666676</v>
      </c>
    </row>
    <row r="16725" spans="1:16" hidden="1" x14ac:dyDescent="0.25">
      <c r="A16725">
        <v>198746185</v>
      </c>
      <c r="B16725">
        <v>803401</v>
      </c>
      <c r="C16725" t="s">
        <v>318</v>
      </c>
      <c r="D16725">
        <v>2024864</v>
      </c>
      <c r="E16725" t="s">
        <v>310</v>
      </c>
      <c r="F16725" t="s">
        <v>214</v>
      </c>
      <c r="G16725" t="s">
        <v>215</v>
      </c>
      <c r="H16725">
        <v>1</v>
      </c>
      <c r="I16725">
        <v>2019</v>
      </c>
      <c r="J16725">
        <v>2</v>
      </c>
      <c r="L16725">
        <v>23129359</v>
      </c>
      <c r="P16725" s="29" t="str">
        <f t="shared" si="615"/>
        <v>NULL</v>
      </c>
    </row>
    <row r="16726" spans="1:16" hidden="1" x14ac:dyDescent="0.25">
      <c r="A16726">
        <v>198746185</v>
      </c>
      <c r="B16726">
        <v>803401</v>
      </c>
      <c r="C16726" t="s">
        <v>318</v>
      </c>
      <c r="D16726">
        <v>2024921</v>
      </c>
      <c r="E16726" t="s">
        <v>225</v>
      </c>
      <c r="F16726" t="s">
        <v>214</v>
      </c>
      <c r="G16726" t="s">
        <v>215</v>
      </c>
      <c r="H16726">
        <v>1</v>
      </c>
      <c r="I16726">
        <v>2019</v>
      </c>
      <c r="J16726">
        <v>2</v>
      </c>
      <c r="L16726">
        <v>23129804</v>
      </c>
      <c r="P16726" s="29" t="str">
        <f t="shared" si="615"/>
        <v>NULL</v>
      </c>
    </row>
    <row r="16727" spans="1:16" hidden="1" x14ac:dyDescent="0.25">
      <c r="A16727">
        <v>198746185</v>
      </c>
      <c r="B16727">
        <v>803401</v>
      </c>
      <c r="C16727" t="s">
        <v>318</v>
      </c>
      <c r="D16727">
        <v>2021689</v>
      </c>
      <c r="E16727" t="s">
        <v>312</v>
      </c>
      <c r="F16727" t="s">
        <v>214</v>
      </c>
      <c r="G16727" t="s">
        <v>215</v>
      </c>
      <c r="H16727">
        <v>1</v>
      </c>
      <c r="I16727">
        <v>2019</v>
      </c>
      <c r="J16727">
        <v>2</v>
      </c>
      <c r="L16727">
        <v>23129810</v>
      </c>
      <c r="P16727" s="29" t="str">
        <f t="shared" si="615"/>
        <v>NULL</v>
      </c>
    </row>
    <row r="16728" spans="1:16" hidden="1" x14ac:dyDescent="0.25">
      <c r="A16728">
        <v>198746185</v>
      </c>
      <c r="B16728">
        <v>803401</v>
      </c>
      <c r="C16728" t="s">
        <v>318</v>
      </c>
      <c r="D16728">
        <v>2021671</v>
      </c>
      <c r="E16728" t="s">
        <v>303</v>
      </c>
      <c r="F16728" t="s">
        <v>214</v>
      </c>
      <c r="G16728" t="s">
        <v>215</v>
      </c>
      <c r="H16728">
        <v>1</v>
      </c>
      <c r="I16728">
        <v>2019</v>
      </c>
      <c r="J16728">
        <v>2</v>
      </c>
      <c r="L16728">
        <v>23130363</v>
      </c>
      <c r="P16728" s="29" t="str">
        <f t="shared" si="615"/>
        <v>NULL</v>
      </c>
    </row>
    <row r="16729" spans="1:16" hidden="1" x14ac:dyDescent="0.25">
      <c r="A16729">
        <v>198746185</v>
      </c>
      <c r="B16729">
        <v>803401</v>
      </c>
      <c r="C16729" t="s">
        <v>318</v>
      </c>
      <c r="D16729">
        <v>2021664</v>
      </c>
      <c r="E16729" t="s">
        <v>311</v>
      </c>
      <c r="F16729" t="s">
        <v>214</v>
      </c>
      <c r="G16729" t="s">
        <v>215</v>
      </c>
      <c r="H16729">
        <v>1</v>
      </c>
      <c r="I16729">
        <v>2019</v>
      </c>
      <c r="J16729">
        <v>2</v>
      </c>
      <c r="L16729">
        <v>23129806</v>
      </c>
      <c r="P16729" s="29" t="str">
        <f t="shared" si="615"/>
        <v>NULL</v>
      </c>
    </row>
    <row r="16730" spans="1:16" hidden="1" x14ac:dyDescent="0.25">
      <c r="A16730">
        <v>198746185</v>
      </c>
      <c r="B16730">
        <v>803401</v>
      </c>
      <c r="C16730" t="s">
        <v>318</v>
      </c>
      <c r="D16730">
        <v>2004602</v>
      </c>
      <c r="E16730" t="s">
        <v>277</v>
      </c>
      <c r="F16730" t="s">
        <v>214</v>
      </c>
      <c r="G16730" t="s">
        <v>215</v>
      </c>
      <c r="H16730">
        <v>1</v>
      </c>
      <c r="I16730">
        <v>2019</v>
      </c>
      <c r="J16730">
        <v>2</v>
      </c>
      <c r="L16730">
        <v>23129802</v>
      </c>
      <c r="P16730" s="29" t="str">
        <f t="shared" si="615"/>
        <v>NULL</v>
      </c>
    </row>
    <row r="16731" spans="1:16" hidden="1" x14ac:dyDescent="0.25">
      <c r="A16731">
        <v>198841501</v>
      </c>
      <c r="B16731">
        <v>803401</v>
      </c>
      <c r="C16731" t="s">
        <v>318</v>
      </c>
      <c r="D16731">
        <v>2004098</v>
      </c>
      <c r="E16731" t="s">
        <v>213</v>
      </c>
      <c r="F16731" t="s">
        <v>214</v>
      </c>
      <c r="G16731" t="s">
        <v>215</v>
      </c>
      <c r="H16731">
        <v>2</v>
      </c>
      <c r="I16731">
        <v>2016</v>
      </c>
      <c r="J16731">
        <v>1</v>
      </c>
      <c r="L16731">
        <v>23081501</v>
      </c>
      <c r="M16731">
        <v>5.7</v>
      </c>
      <c r="P16731" s="29">
        <f t="shared" si="615"/>
        <v>0.78333333333333333</v>
      </c>
    </row>
    <row r="16732" spans="1:16" hidden="1" x14ac:dyDescent="0.25">
      <c r="A16732">
        <v>198841501</v>
      </c>
      <c r="B16732">
        <v>803401</v>
      </c>
      <c r="C16732" t="s">
        <v>318</v>
      </c>
      <c r="D16732">
        <v>2021600</v>
      </c>
      <c r="E16732" t="s">
        <v>219</v>
      </c>
      <c r="F16732" t="s">
        <v>214</v>
      </c>
      <c r="G16732" t="s">
        <v>215</v>
      </c>
      <c r="H16732">
        <v>2</v>
      </c>
      <c r="I16732">
        <v>2016</v>
      </c>
      <c r="J16732">
        <v>1</v>
      </c>
      <c r="L16732">
        <v>23081081</v>
      </c>
      <c r="M16732">
        <v>5.7</v>
      </c>
      <c r="P16732" s="29">
        <f t="shared" si="615"/>
        <v>0.78333333333333333</v>
      </c>
    </row>
    <row r="16733" spans="1:16" hidden="1" x14ac:dyDescent="0.25">
      <c r="A16733">
        <v>198841501</v>
      </c>
      <c r="B16733">
        <v>803401</v>
      </c>
      <c r="C16733" t="s">
        <v>318</v>
      </c>
      <c r="D16733">
        <v>2005099</v>
      </c>
      <c r="E16733" t="s">
        <v>217</v>
      </c>
      <c r="F16733" t="s">
        <v>214</v>
      </c>
      <c r="G16733" t="s">
        <v>215</v>
      </c>
      <c r="H16733">
        <v>2</v>
      </c>
      <c r="I16733">
        <v>2016</v>
      </c>
      <c r="J16733">
        <v>1</v>
      </c>
      <c r="L16733">
        <v>23081376</v>
      </c>
      <c r="M16733">
        <v>5.8</v>
      </c>
      <c r="P16733" s="29">
        <f t="shared" si="615"/>
        <v>0.79999999999999993</v>
      </c>
    </row>
    <row r="16734" spans="1:16" hidden="1" x14ac:dyDescent="0.25">
      <c r="A16734">
        <v>198841501</v>
      </c>
      <c r="B16734">
        <v>803401</v>
      </c>
      <c r="C16734" t="s">
        <v>318</v>
      </c>
      <c r="D16734">
        <v>2005102</v>
      </c>
      <c r="E16734" t="s">
        <v>218</v>
      </c>
      <c r="F16734" t="s">
        <v>214</v>
      </c>
      <c r="G16734" t="s">
        <v>215</v>
      </c>
      <c r="H16734">
        <v>2</v>
      </c>
      <c r="I16734">
        <v>2016</v>
      </c>
      <c r="J16734">
        <v>1</v>
      </c>
      <c r="L16734">
        <v>23081383</v>
      </c>
      <c r="M16734">
        <v>6.4</v>
      </c>
      <c r="P16734" s="29">
        <f t="shared" si="615"/>
        <v>0.9</v>
      </c>
    </row>
    <row r="16735" spans="1:16" hidden="1" x14ac:dyDescent="0.25">
      <c r="A16735">
        <v>198841501</v>
      </c>
      <c r="B16735">
        <v>803401</v>
      </c>
      <c r="C16735" t="s">
        <v>318</v>
      </c>
      <c r="D16735">
        <v>2021754</v>
      </c>
      <c r="E16735" t="s">
        <v>216</v>
      </c>
      <c r="F16735" t="s">
        <v>214</v>
      </c>
      <c r="G16735" t="s">
        <v>215</v>
      </c>
      <c r="H16735">
        <v>2</v>
      </c>
      <c r="I16735">
        <v>2016</v>
      </c>
      <c r="J16735">
        <v>1</v>
      </c>
      <c r="L16735">
        <v>23081096</v>
      </c>
      <c r="M16735">
        <v>5.2</v>
      </c>
      <c r="P16735" s="29">
        <f t="shared" si="615"/>
        <v>0.70000000000000007</v>
      </c>
    </row>
    <row r="16736" spans="1:16" hidden="1" x14ac:dyDescent="0.25">
      <c r="A16736">
        <v>198841501</v>
      </c>
      <c r="B16736">
        <v>803401</v>
      </c>
      <c r="C16736" t="s">
        <v>318</v>
      </c>
      <c r="D16736">
        <v>2005118</v>
      </c>
      <c r="E16736" t="s">
        <v>223</v>
      </c>
      <c r="F16736" t="s">
        <v>214</v>
      </c>
      <c r="G16736" t="s">
        <v>215</v>
      </c>
      <c r="H16736">
        <v>2</v>
      </c>
      <c r="I16736">
        <v>2016</v>
      </c>
      <c r="J16736">
        <v>1</v>
      </c>
      <c r="L16736">
        <v>23081294</v>
      </c>
      <c r="M16736">
        <v>4.0999999999999996</v>
      </c>
      <c r="P16736" s="29">
        <f t="shared" si="615"/>
        <v>0.51666666666666661</v>
      </c>
    </row>
    <row r="16737" spans="1:16" hidden="1" x14ac:dyDescent="0.25">
      <c r="A16737">
        <v>198841501</v>
      </c>
      <c r="B16737">
        <v>803401</v>
      </c>
      <c r="C16737" t="s">
        <v>318</v>
      </c>
      <c r="D16737">
        <v>2004112</v>
      </c>
      <c r="E16737" t="s">
        <v>244</v>
      </c>
      <c r="F16737" t="s">
        <v>214</v>
      </c>
      <c r="G16737" t="s">
        <v>215</v>
      </c>
      <c r="H16737">
        <v>2</v>
      </c>
      <c r="I16737">
        <v>2016</v>
      </c>
      <c r="J16737">
        <v>2</v>
      </c>
      <c r="L16737">
        <v>23085520</v>
      </c>
      <c r="M16737">
        <v>5.6</v>
      </c>
      <c r="P16737" s="29">
        <f t="shared" si="615"/>
        <v>0.76666666666666661</v>
      </c>
    </row>
    <row r="16738" spans="1:16" hidden="1" x14ac:dyDescent="0.25">
      <c r="A16738">
        <v>198841501</v>
      </c>
      <c r="B16738">
        <v>803401</v>
      </c>
      <c r="C16738" t="s">
        <v>318</v>
      </c>
      <c r="D16738">
        <v>2021580</v>
      </c>
      <c r="E16738" t="s">
        <v>241</v>
      </c>
      <c r="F16738" t="s">
        <v>214</v>
      </c>
      <c r="G16738" t="s">
        <v>215</v>
      </c>
      <c r="H16738">
        <v>2</v>
      </c>
      <c r="I16738">
        <v>2016</v>
      </c>
      <c r="J16738">
        <v>2</v>
      </c>
      <c r="L16738">
        <v>23086826</v>
      </c>
      <c r="M16738">
        <v>4.5999999999999996</v>
      </c>
      <c r="P16738" s="29">
        <f t="shared" si="615"/>
        <v>0.6</v>
      </c>
    </row>
    <row r="16739" spans="1:16" hidden="1" x14ac:dyDescent="0.25">
      <c r="A16739">
        <v>198841501</v>
      </c>
      <c r="B16739">
        <v>803401</v>
      </c>
      <c r="C16739" t="s">
        <v>318</v>
      </c>
      <c r="D16739">
        <v>2021602</v>
      </c>
      <c r="E16739" t="s">
        <v>242</v>
      </c>
      <c r="F16739" t="s">
        <v>214</v>
      </c>
      <c r="G16739" t="s">
        <v>215</v>
      </c>
      <c r="H16739">
        <v>2</v>
      </c>
      <c r="I16739">
        <v>2016</v>
      </c>
      <c r="J16739">
        <v>2</v>
      </c>
      <c r="L16739">
        <v>23086747</v>
      </c>
      <c r="M16739">
        <v>4.4000000000000004</v>
      </c>
      <c r="P16739" s="29">
        <f t="shared" si="615"/>
        <v>0.56666666666666676</v>
      </c>
    </row>
    <row r="16740" spans="1:16" hidden="1" x14ac:dyDescent="0.25">
      <c r="A16740">
        <v>198841501</v>
      </c>
      <c r="B16740">
        <v>803401</v>
      </c>
      <c r="C16740" t="s">
        <v>318</v>
      </c>
      <c r="D16740">
        <v>2021756</v>
      </c>
      <c r="E16740" t="s">
        <v>253</v>
      </c>
      <c r="F16740" t="s">
        <v>214</v>
      </c>
      <c r="G16740" t="s">
        <v>215</v>
      </c>
      <c r="H16740">
        <v>2</v>
      </c>
      <c r="I16740">
        <v>2016</v>
      </c>
      <c r="J16740">
        <v>2</v>
      </c>
      <c r="L16740">
        <v>23086834</v>
      </c>
      <c r="M16740">
        <v>5</v>
      </c>
      <c r="P16740" s="29">
        <f t="shared" si="615"/>
        <v>0.66666666666666663</v>
      </c>
    </row>
    <row r="16741" spans="1:16" hidden="1" x14ac:dyDescent="0.25">
      <c r="A16741">
        <v>198841501</v>
      </c>
      <c r="B16741">
        <v>803401</v>
      </c>
      <c r="C16741" t="s">
        <v>318</v>
      </c>
      <c r="D16741">
        <v>2005117</v>
      </c>
      <c r="E16741" t="s">
        <v>220</v>
      </c>
      <c r="F16741" t="s">
        <v>214</v>
      </c>
      <c r="G16741" t="s">
        <v>215</v>
      </c>
      <c r="H16741">
        <v>2</v>
      </c>
      <c r="I16741">
        <v>2016</v>
      </c>
      <c r="J16741">
        <v>2</v>
      </c>
      <c r="L16741">
        <v>23084477</v>
      </c>
      <c r="M16741">
        <v>4.5999999999999996</v>
      </c>
      <c r="P16741" s="29">
        <f t="shared" si="615"/>
        <v>0.6</v>
      </c>
    </row>
    <row r="16742" spans="1:16" hidden="1" x14ac:dyDescent="0.25">
      <c r="A16742">
        <v>198841501</v>
      </c>
      <c r="B16742">
        <v>803401</v>
      </c>
      <c r="C16742" t="s">
        <v>318</v>
      </c>
      <c r="D16742">
        <v>2021763</v>
      </c>
      <c r="E16742" t="s">
        <v>298</v>
      </c>
      <c r="F16742" t="s">
        <v>214</v>
      </c>
      <c r="G16742" t="s">
        <v>215</v>
      </c>
      <c r="H16742">
        <v>2</v>
      </c>
      <c r="I16742">
        <v>2016</v>
      </c>
      <c r="J16742">
        <v>2</v>
      </c>
      <c r="L16742">
        <v>23086847</v>
      </c>
      <c r="M16742">
        <v>4.9000000000000004</v>
      </c>
      <c r="P16742" s="29">
        <f t="shared" si="615"/>
        <v>0.65</v>
      </c>
    </row>
    <row r="16743" spans="1:16" hidden="1" x14ac:dyDescent="0.25">
      <c r="A16743">
        <v>198841501</v>
      </c>
      <c r="B16743">
        <v>803401</v>
      </c>
      <c r="C16743" t="s">
        <v>318</v>
      </c>
      <c r="D16743">
        <v>2005117</v>
      </c>
      <c r="E16743" t="s">
        <v>220</v>
      </c>
      <c r="F16743" t="s">
        <v>214</v>
      </c>
      <c r="G16743" t="s">
        <v>215</v>
      </c>
      <c r="H16743">
        <v>4</v>
      </c>
      <c r="I16743">
        <v>2016</v>
      </c>
      <c r="J16743">
        <v>2</v>
      </c>
      <c r="L16743">
        <v>23084479</v>
      </c>
      <c r="P16743" s="29" t="str">
        <f t="shared" si="615"/>
        <v>DRP</v>
      </c>
    </row>
    <row r="16744" spans="1:16" hidden="1" x14ac:dyDescent="0.25">
      <c r="A16744">
        <v>198841501</v>
      </c>
      <c r="B16744">
        <v>803401</v>
      </c>
      <c r="C16744" t="s">
        <v>318</v>
      </c>
      <c r="D16744">
        <v>2004112</v>
      </c>
      <c r="E16744" t="s">
        <v>244</v>
      </c>
      <c r="F16744" t="s">
        <v>214</v>
      </c>
      <c r="G16744" t="s">
        <v>215</v>
      </c>
      <c r="H16744">
        <v>4</v>
      </c>
      <c r="I16744">
        <v>2016</v>
      </c>
      <c r="J16744">
        <v>2</v>
      </c>
      <c r="L16744">
        <v>23085510</v>
      </c>
      <c r="P16744" s="29" t="str">
        <f t="shared" si="615"/>
        <v>DRP</v>
      </c>
    </row>
    <row r="16745" spans="1:16" hidden="1" x14ac:dyDescent="0.25">
      <c r="A16745">
        <v>198841501</v>
      </c>
      <c r="B16745">
        <v>803401</v>
      </c>
      <c r="C16745" t="s">
        <v>318</v>
      </c>
      <c r="D16745">
        <v>2005131</v>
      </c>
      <c r="E16745" t="s">
        <v>228</v>
      </c>
      <c r="F16745" t="s">
        <v>214</v>
      </c>
      <c r="G16745" t="s">
        <v>215</v>
      </c>
      <c r="H16745">
        <v>2</v>
      </c>
      <c r="I16745">
        <v>2017</v>
      </c>
      <c r="J16745">
        <v>1</v>
      </c>
      <c r="L16745">
        <v>23093316</v>
      </c>
      <c r="M16745">
        <v>4.5</v>
      </c>
      <c r="P16745" s="29">
        <f t="shared" si="615"/>
        <v>0.58333333333333337</v>
      </c>
    </row>
    <row r="16746" spans="1:16" hidden="1" x14ac:dyDescent="0.25">
      <c r="A16746">
        <v>198841501</v>
      </c>
      <c r="B16746">
        <v>803401</v>
      </c>
      <c r="C16746" t="s">
        <v>318</v>
      </c>
      <c r="D16746">
        <v>2004116</v>
      </c>
      <c r="E16746" t="s">
        <v>229</v>
      </c>
      <c r="F16746" t="s">
        <v>214</v>
      </c>
      <c r="G16746" t="s">
        <v>215</v>
      </c>
      <c r="H16746">
        <v>2</v>
      </c>
      <c r="I16746">
        <v>2017</v>
      </c>
      <c r="J16746">
        <v>1</v>
      </c>
      <c r="L16746">
        <v>23092369</v>
      </c>
      <c r="M16746">
        <v>5.0999999999999996</v>
      </c>
      <c r="P16746" s="29">
        <f t="shared" si="615"/>
        <v>0.68333333333333324</v>
      </c>
    </row>
    <row r="16747" spans="1:16" hidden="1" x14ac:dyDescent="0.25">
      <c r="A16747">
        <v>198841501</v>
      </c>
      <c r="B16747">
        <v>803401</v>
      </c>
      <c r="C16747" t="s">
        <v>318</v>
      </c>
      <c r="D16747">
        <v>2005120</v>
      </c>
      <c r="E16747" t="s">
        <v>293</v>
      </c>
      <c r="F16747" t="s">
        <v>214</v>
      </c>
      <c r="G16747" t="s">
        <v>215</v>
      </c>
      <c r="H16747">
        <v>2</v>
      </c>
      <c r="I16747">
        <v>2017</v>
      </c>
      <c r="J16747">
        <v>1</v>
      </c>
      <c r="L16747">
        <v>23094177</v>
      </c>
      <c r="M16747">
        <v>5</v>
      </c>
      <c r="P16747" s="29">
        <f t="shared" si="615"/>
        <v>0.66666666666666663</v>
      </c>
    </row>
    <row r="16748" spans="1:16" hidden="1" x14ac:dyDescent="0.25">
      <c r="A16748">
        <v>198841501</v>
      </c>
      <c r="B16748">
        <v>803401</v>
      </c>
      <c r="C16748" t="s">
        <v>318</v>
      </c>
      <c r="D16748">
        <v>2021638</v>
      </c>
      <c r="E16748" t="s">
        <v>250</v>
      </c>
      <c r="F16748" t="s">
        <v>214</v>
      </c>
      <c r="G16748" t="s">
        <v>215</v>
      </c>
      <c r="H16748">
        <v>2</v>
      </c>
      <c r="I16748">
        <v>2017</v>
      </c>
      <c r="J16748">
        <v>1</v>
      </c>
      <c r="L16748">
        <v>23092934</v>
      </c>
      <c r="M16748">
        <v>5.5</v>
      </c>
      <c r="P16748" s="29">
        <f t="shared" si="615"/>
        <v>0.75</v>
      </c>
    </row>
    <row r="16749" spans="1:16" hidden="1" x14ac:dyDescent="0.25">
      <c r="A16749">
        <v>198841501</v>
      </c>
      <c r="B16749">
        <v>803401</v>
      </c>
      <c r="C16749" t="s">
        <v>318</v>
      </c>
      <c r="D16749">
        <v>2021874</v>
      </c>
      <c r="E16749" t="s">
        <v>226</v>
      </c>
      <c r="F16749" t="s">
        <v>214</v>
      </c>
      <c r="G16749" t="s">
        <v>215</v>
      </c>
      <c r="H16749">
        <v>2</v>
      </c>
      <c r="I16749">
        <v>2017</v>
      </c>
      <c r="J16749">
        <v>1</v>
      </c>
      <c r="L16749">
        <v>23091992</v>
      </c>
      <c r="M16749">
        <v>5</v>
      </c>
      <c r="P16749" s="29">
        <f t="shared" si="615"/>
        <v>0.66666666666666663</v>
      </c>
    </row>
    <row r="16750" spans="1:16" hidden="1" x14ac:dyDescent="0.25">
      <c r="A16750">
        <v>198841501</v>
      </c>
      <c r="B16750">
        <v>803401</v>
      </c>
      <c r="C16750" t="s">
        <v>318</v>
      </c>
      <c r="D16750">
        <v>2021596</v>
      </c>
      <c r="E16750" t="s">
        <v>294</v>
      </c>
      <c r="F16750" t="s">
        <v>214</v>
      </c>
      <c r="G16750" t="s">
        <v>215</v>
      </c>
      <c r="H16750">
        <v>2</v>
      </c>
      <c r="I16750">
        <v>2017</v>
      </c>
      <c r="J16750">
        <v>1</v>
      </c>
      <c r="L16750">
        <v>23092936</v>
      </c>
      <c r="M16750">
        <v>4.4000000000000004</v>
      </c>
      <c r="P16750" s="29">
        <f t="shared" si="615"/>
        <v>0.56666666666666676</v>
      </c>
    </row>
    <row r="16751" spans="1:16" hidden="1" x14ac:dyDescent="0.25">
      <c r="A16751">
        <v>198841501</v>
      </c>
      <c r="B16751">
        <v>803401</v>
      </c>
      <c r="C16751" t="s">
        <v>318</v>
      </c>
      <c r="D16751">
        <v>2021993</v>
      </c>
      <c r="E16751" t="s">
        <v>256</v>
      </c>
      <c r="F16751" t="s">
        <v>214</v>
      </c>
      <c r="G16751" t="s">
        <v>215</v>
      </c>
      <c r="H16751">
        <v>2</v>
      </c>
      <c r="I16751">
        <v>2017</v>
      </c>
      <c r="J16751">
        <v>2</v>
      </c>
      <c r="L16751">
        <v>23097537</v>
      </c>
      <c r="M16751">
        <v>4.7</v>
      </c>
      <c r="P16751" s="29">
        <f t="shared" si="615"/>
        <v>0.6166666666666667</v>
      </c>
    </row>
    <row r="16752" spans="1:16" hidden="1" x14ac:dyDescent="0.25">
      <c r="A16752">
        <v>198841501</v>
      </c>
      <c r="B16752">
        <v>803401</v>
      </c>
      <c r="C16752" t="s">
        <v>318</v>
      </c>
      <c r="D16752">
        <v>2021781</v>
      </c>
      <c r="E16752" t="s">
        <v>235</v>
      </c>
      <c r="F16752" t="s">
        <v>214</v>
      </c>
      <c r="G16752" t="s">
        <v>215</v>
      </c>
      <c r="H16752">
        <v>2</v>
      </c>
      <c r="I16752">
        <v>2017</v>
      </c>
      <c r="J16752">
        <v>2</v>
      </c>
      <c r="L16752">
        <v>23101188</v>
      </c>
      <c r="M16752">
        <v>5.6</v>
      </c>
      <c r="P16752" s="29">
        <f t="shared" si="615"/>
        <v>0.76666666666666661</v>
      </c>
    </row>
    <row r="16753" spans="1:16" hidden="1" x14ac:dyDescent="0.25">
      <c r="A16753">
        <v>198841501</v>
      </c>
      <c r="B16753">
        <v>803401</v>
      </c>
      <c r="C16753" t="s">
        <v>318</v>
      </c>
      <c r="D16753">
        <v>2021750</v>
      </c>
      <c r="E16753" t="s">
        <v>296</v>
      </c>
      <c r="F16753" t="s">
        <v>214</v>
      </c>
      <c r="G16753" t="s">
        <v>215</v>
      </c>
      <c r="H16753">
        <v>2</v>
      </c>
      <c r="I16753">
        <v>2017</v>
      </c>
      <c r="J16753">
        <v>2</v>
      </c>
      <c r="L16753">
        <v>23097531</v>
      </c>
      <c r="M16753">
        <v>4.5999999999999996</v>
      </c>
      <c r="P16753" s="29">
        <f t="shared" si="615"/>
        <v>0.6</v>
      </c>
    </row>
    <row r="16754" spans="1:16" hidden="1" x14ac:dyDescent="0.25">
      <c r="A16754">
        <v>198841501</v>
      </c>
      <c r="B16754">
        <v>803401</v>
      </c>
      <c r="C16754" t="s">
        <v>318</v>
      </c>
      <c r="D16754">
        <v>2021725</v>
      </c>
      <c r="E16754" t="s">
        <v>257</v>
      </c>
      <c r="F16754" t="s">
        <v>214</v>
      </c>
      <c r="G16754" t="s">
        <v>215</v>
      </c>
      <c r="H16754">
        <v>2</v>
      </c>
      <c r="I16754">
        <v>2017</v>
      </c>
      <c r="J16754">
        <v>2</v>
      </c>
      <c r="L16754">
        <v>23097532</v>
      </c>
      <c r="M16754">
        <v>4</v>
      </c>
      <c r="P16754" s="29">
        <f t="shared" si="615"/>
        <v>0.5</v>
      </c>
    </row>
    <row r="16755" spans="1:16" hidden="1" x14ac:dyDescent="0.25">
      <c r="A16755">
        <v>198841501</v>
      </c>
      <c r="B16755">
        <v>803401</v>
      </c>
      <c r="C16755" t="s">
        <v>318</v>
      </c>
      <c r="D16755">
        <v>2021640</v>
      </c>
      <c r="E16755" t="s">
        <v>227</v>
      </c>
      <c r="F16755" t="s">
        <v>214</v>
      </c>
      <c r="G16755" t="s">
        <v>215</v>
      </c>
      <c r="H16755">
        <v>2</v>
      </c>
      <c r="I16755">
        <v>2017</v>
      </c>
      <c r="J16755">
        <v>2</v>
      </c>
      <c r="L16755">
        <v>23101195</v>
      </c>
      <c r="M16755">
        <v>5.0999999999999996</v>
      </c>
      <c r="P16755" s="29">
        <f t="shared" si="615"/>
        <v>0.68333333333333324</v>
      </c>
    </row>
    <row r="16756" spans="1:16" hidden="1" x14ac:dyDescent="0.25">
      <c r="A16756">
        <v>198841501</v>
      </c>
      <c r="B16756">
        <v>803401</v>
      </c>
      <c r="C16756" t="s">
        <v>318</v>
      </c>
      <c r="D16756">
        <v>2004099</v>
      </c>
      <c r="E16756" t="s">
        <v>245</v>
      </c>
      <c r="F16756" t="s">
        <v>214</v>
      </c>
      <c r="G16756" t="s">
        <v>215</v>
      </c>
      <c r="H16756">
        <v>2</v>
      </c>
      <c r="I16756">
        <v>2017</v>
      </c>
      <c r="J16756">
        <v>2</v>
      </c>
      <c r="L16756">
        <v>23097867</v>
      </c>
      <c r="M16756">
        <v>5.2</v>
      </c>
      <c r="P16756" s="29">
        <f t="shared" si="615"/>
        <v>0.70000000000000007</v>
      </c>
    </row>
    <row r="16757" spans="1:16" hidden="1" x14ac:dyDescent="0.25">
      <c r="A16757">
        <v>198841501</v>
      </c>
      <c r="B16757">
        <v>803401</v>
      </c>
      <c r="C16757" t="s">
        <v>318</v>
      </c>
      <c r="D16757">
        <v>2004591</v>
      </c>
      <c r="E16757" t="s">
        <v>271</v>
      </c>
      <c r="F16757" t="s">
        <v>214</v>
      </c>
      <c r="G16757" t="s">
        <v>215</v>
      </c>
      <c r="H16757">
        <v>2</v>
      </c>
      <c r="I16757">
        <v>2018</v>
      </c>
      <c r="J16757">
        <v>1</v>
      </c>
      <c r="L16757">
        <v>23108870</v>
      </c>
      <c r="M16757">
        <v>5</v>
      </c>
      <c r="P16757" s="29">
        <f t="shared" si="615"/>
        <v>0.66666666666666663</v>
      </c>
    </row>
    <row r="16758" spans="1:16" hidden="1" x14ac:dyDescent="0.25">
      <c r="A16758">
        <v>198841501</v>
      </c>
      <c r="B16758">
        <v>803401</v>
      </c>
      <c r="C16758" t="s">
        <v>318</v>
      </c>
      <c r="D16758">
        <v>2021787</v>
      </c>
      <c r="E16758" t="s">
        <v>292</v>
      </c>
      <c r="F16758" t="s">
        <v>214</v>
      </c>
      <c r="G16758" t="s">
        <v>215</v>
      </c>
      <c r="H16758">
        <v>2</v>
      </c>
      <c r="I16758">
        <v>2018</v>
      </c>
      <c r="J16758">
        <v>1</v>
      </c>
      <c r="L16758">
        <v>23107720</v>
      </c>
      <c r="M16758">
        <v>5.2</v>
      </c>
      <c r="P16758" s="29">
        <f t="shared" si="615"/>
        <v>0.70000000000000007</v>
      </c>
    </row>
    <row r="16759" spans="1:16" hidden="1" x14ac:dyDescent="0.25">
      <c r="A16759">
        <v>198841501</v>
      </c>
      <c r="B16759">
        <v>803401</v>
      </c>
      <c r="C16759" t="s">
        <v>318</v>
      </c>
      <c r="D16759">
        <v>2021679</v>
      </c>
      <c r="E16759" t="s">
        <v>259</v>
      </c>
      <c r="F16759" t="s">
        <v>214</v>
      </c>
      <c r="G16759" t="s">
        <v>215</v>
      </c>
      <c r="H16759">
        <v>2</v>
      </c>
      <c r="I16759">
        <v>2018</v>
      </c>
      <c r="J16759">
        <v>1</v>
      </c>
      <c r="L16759">
        <v>23108211</v>
      </c>
      <c r="M16759">
        <v>5.2</v>
      </c>
      <c r="P16759" s="29">
        <f t="shared" si="615"/>
        <v>0.70000000000000007</v>
      </c>
    </row>
    <row r="16760" spans="1:16" hidden="1" x14ac:dyDescent="0.25">
      <c r="A16760">
        <v>198841501</v>
      </c>
      <c r="B16760">
        <v>803401</v>
      </c>
      <c r="C16760" t="s">
        <v>318</v>
      </c>
      <c r="D16760">
        <v>2004752</v>
      </c>
      <c r="E16760" t="s">
        <v>290</v>
      </c>
      <c r="F16760" t="s">
        <v>214</v>
      </c>
      <c r="G16760" t="s">
        <v>215</v>
      </c>
      <c r="H16760">
        <v>2</v>
      </c>
      <c r="I16760">
        <v>2018</v>
      </c>
      <c r="J16760">
        <v>1</v>
      </c>
      <c r="L16760">
        <v>23107719</v>
      </c>
      <c r="M16760">
        <v>4.8</v>
      </c>
      <c r="P16760" s="29">
        <f t="shared" si="615"/>
        <v>0.6333333333333333</v>
      </c>
    </row>
    <row r="16761" spans="1:16" hidden="1" x14ac:dyDescent="0.25">
      <c r="A16761">
        <v>198841501</v>
      </c>
      <c r="B16761">
        <v>803401</v>
      </c>
      <c r="C16761" t="s">
        <v>318</v>
      </c>
      <c r="D16761">
        <v>2004587</v>
      </c>
      <c r="E16761" t="s">
        <v>288</v>
      </c>
      <c r="F16761" t="s">
        <v>214</v>
      </c>
      <c r="G16761" t="s">
        <v>215</v>
      </c>
      <c r="H16761">
        <v>2</v>
      </c>
      <c r="I16761">
        <v>2018</v>
      </c>
      <c r="J16761">
        <v>1</v>
      </c>
      <c r="L16761">
        <v>23107718</v>
      </c>
      <c r="M16761">
        <v>6</v>
      </c>
      <c r="P16761" s="29">
        <f t="shared" si="615"/>
        <v>0.83333333333333337</v>
      </c>
    </row>
    <row r="16762" spans="1:16" hidden="1" x14ac:dyDescent="0.25">
      <c r="A16762">
        <v>198841501</v>
      </c>
      <c r="B16762">
        <v>803401</v>
      </c>
      <c r="C16762" t="s">
        <v>318</v>
      </c>
      <c r="D16762">
        <v>2004586</v>
      </c>
      <c r="E16762" t="s">
        <v>325</v>
      </c>
      <c r="F16762" t="s">
        <v>214</v>
      </c>
      <c r="G16762" t="s">
        <v>215</v>
      </c>
      <c r="H16762">
        <v>2</v>
      </c>
      <c r="I16762">
        <v>2018</v>
      </c>
      <c r="J16762">
        <v>1</v>
      </c>
      <c r="L16762">
        <v>23107717</v>
      </c>
      <c r="M16762">
        <v>4.8</v>
      </c>
      <c r="P16762" s="29">
        <f t="shared" si="615"/>
        <v>0.6333333333333333</v>
      </c>
    </row>
    <row r="16763" spans="1:16" hidden="1" x14ac:dyDescent="0.25">
      <c r="A16763">
        <v>198841501</v>
      </c>
      <c r="B16763">
        <v>803401</v>
      </c>
      <c r="C16763" t="s">
        <v>318</v>
      </c>
      <c r="D16763">
        <v>2024862</v>
      </c>
      <c r="E16763" t="s">
        <v>289</v>
      </c>
      <c r="F16763" t="s">
        <v>214</v>
      </c>
      <c r="G16763" t="s">
        <v>215</v>
      </c>
      <c r="H16763">
        <v>2</v>
      </c>
      <c r="I16763">
        <v>2018</v>
      </c>
      <c r="J16763">
        <v>2</v>
      </c>
      <c r="L16763">
        <v>23115892</v>
      </c>
      <c r="M16763">
        <v>6.3</v>
      </c>
      <c r="P16763" s="29">
        <f t="shared" si="615"/>
        <v>0.8833333333333333</v>
      </c>
    </row>
    <row r="16764" spans="1:16" hidden="1" x14ac:dyDescent="0.25">
      <c r="A16764">
        <v>198841501</v>
      </c>
      <c r="B16764">
        <v>803401</v>
      </c>
      <c r="C16764" t="s">
        <v>318</v>
      </c>
      <c r="D16764">
        <v>2021615</v>
      </c>
      <c r="E16764" t="s">
        <v>255</v>
      </c>
      <c r="F16764" t="s">
        <v>214</v>
      </c>
      <c r="G16764" t="s">
        <v>215</v>
      </c>
      <c r="H16764">
        <v>2</v>
      </c>
      <c r="I16764">
        <v>2018</v>
      </c>
      <c r="J16764">
        <v>2</v>
      </c>
      <c r="L16764">
        <v>23115891</v>
      </c>
      <c r="M16764">
        <v>6.3</v>
      </c>
      <c r="P16764" s="29">
        <f t="shared" si="615"/>
        <v>0.8833333333333333</v>
      </c>
    </row>
    <row r="16765" spans="1:16" hidden="1" x14ac:dyDescent="0.25">
      <c r="A16765">
        <v>198841501</v>
      </c>
      <c r="B16765">
        <v>803401</v>
      </c>
      <c r="C16765" t="s">
        <v>318</v>
      </c>
      <c r="D16765">
        <v>2021591</v>
      </c>
      <c r="E16765" t="s">
        <v>240</v>
      </c>
      <c r="F16765" t="s">
        <v>214</v>
      </c>
      <c r="G16765" t="s">
        <v>215</v>
      </c>
      <c r="H16765">
        <v>2</v>
      </c>
      <c r="I16765">
        <v>2018</v>
      </c>
      <c r="J16765">
        <v>2</v>
      </c>
      <c r="L16765">
        <v>23115890</v>
      </c>
      <c r="M16765">
        <v>6.1</v>
      </c>
      <c r="P16765" s="29">
        <f t="shared" si="615"/>
        <v>0.85</v>
      </c>
    </row>
    <row r="16766" spans="1:16" hidden="1" x14ac:dyDescent="0.25">
      <c r="A16766">
        <v>198841501</v>
      </c>
      <c r="B16766">
        <v>803401</v>
      </c>
      <c r="C16766" t="s">
        <v>318</v>
      </c>
      <c r="D16766">
        <v>2021865</v>
      </c>
      <c r="E16766" t="s">
        <v>301</v>
      </c>
      <c r="F16766" t="s">
        <v>214</v>
      </c>
      <c r="G16766" t="s">
        <v>215</v>
      </c>
      <c r="H16766">
        <v>2</v>
      </c>
      <c r="I16766">
        <v>2018</v>
      </c>
      <c r="J16766">
        <v>2</v>
      </c>
      <c r="L16766">
        <v>23115887</v>
      </c>
      <c r="M16766">
        <v>5.5</v>
      </c>
      <c r="P16766" s="29">
        <f t="shared" si="615"/>
        <v>0.75</v>
      </c>
    </row>
    <row r="16767" spans="1:16" hidden="1" x14ac:dyDescent="0.25">
      <c r="A16767">
        <v>198841501</v>
      </c>
      <c r="B16767">
        <v>803401</v>
      </c>
      <c r="C16767" t="s">
        <v>318</v>
      </c>
      <c r="D16767">
        <v>2021631</v>
      </c>
      <c r="E16767" t="s">
        <v>302</v>
      </c>
      <c r="F16767" t="s">
        <v>214</v>
      </c>
      <c r="G16767" t="s">
        <v>215</v>
      </c>
      <c r="H16767">
        <v>2</v>
      </c>
      <c r="I16767">
        <v>2018</v>
      </c>
      <c r="J16767">
        <v>2</v>
      </c>
      <c r="L16767">
        <v>23115885</v>
      </c>
      <c r="M16767">
        <v>5.5</v>
      </c>
      <c r="P16767" s="29">
        <f t="shared" si="615"/>
        <v>0.75</v>
      </c>
    </row>
    <row r="16768" spans="1:16" hidden="1" x14ac:dyDescent="0.25">
      <c r="A16768">
        <v>198841501</v>
      </c>
      <c r="B16768">
        <v>803401</v>
      </c>
      <c r="C16768" t="s">
        <v>318</v>
      </c>
      <c r="D16768">
        <v>2021723</v>
      </c>
      <c r="E16768" t="s">
        <v>299</v>
      </c>
      <c r="F16768" t="s">
        <v>214</v>
      </c>
      <c r="G16768" t="s">
        <v>215</v>
      </c>
      <c r="H16768">
        <v>2</v>
      </c>
      <c r="I16768">
        <v>2018</v>
      </c>
      <c r="J16768">
        <v>2</v>
      </c>
      <c r="L16768">
        <v>23115889</v>
      </c>
      <c r="M16768">
        <v>4.5999999999999996</v>
      </c>
      <c r="P16768" s="29">
        <f t="shared" si="615"/>
        <v>0.6</v>
      </c>
    </row>
    <row r="16769" spans="1:16" hidden="1" x14ac:dyDescent="0.25">
      <c r="A16769">
        <v>198841501</v>
      </c>
      <c r="B16769">
        <v>803401</v>
      </c>
      <c r="C16769" t="s">
        <v>318</v>
      </c>
      <c r="D16769">
        <v>2019271</v>
      </c>
      <c r="E16769" t="s">
        <v>236</v>
      </c>
      <c r="F16769" t="s">
        <v>214</v>
      </c>
      <c r="G16769" t="s">
        <v>215</v>
      </c>
      <c r="H16769">
        <v>2</v>
      </c>
      <c r="I16769">
        <v>2018</v>
      </c>
      <c r="J16769">
        <v>2</v>
      </c>
      <c r="L16769">
        <v>23114516</v>
      </c>
      <c r="M16769">
        <v>5.3</v>
      </c>
      <c r="P16769" s="29">
        <f t="shared" si="615"/>
        <v>0.71666666666666667</v>
      </c>
    </row>
    <row r="16770" spans="1:16" hidden="1" x14ac:dyDescent="0.25">
      <c r="A16770">
        <v>198841501</v>
      </c>
      <c r="B16770">
        <v>803401</v>
      </c>
      <c r="C16770" t="s">
        <v>318</v>
      </c>
      <c r="D16770">
        <v>2019272</v>
      </c>
      <c r="E16770" t="s">
        <v>249</v>
      </c>
      <c r="F16770" t="s">
        <v>214</v>
      </c>
      <c r="G16770" t="s">
        <v>215</v>
      </c>
      <c r="H16770">
        <v>2</v>
      </c>
      <c r="I16770">
        <v>2019</v>
      </c>
      <c r="J16770">
        <v>1</v>
      </c>
      <c r="L16770">
        <v>23120699</v>
      </c>
      <c r="M16770">
        <v>5.2</v>
      </c>
      <c r="P16770" s="29">
        <f t="shared" si="615"/>
        <v>0.70000000000000007</v>
      </c>
    </row>
    <row r="16771" spans="1:16" hidden="1" x14ac:dyDescent="0.25">
      <c r="A16771">
        <v>198841501</v>
      </c>
      <c r="B16771">
        <v>803401</v>
      </c>
      <c r="C16771" t="s">
        <v>318</v>
      </c>
      <c r="D16771">
        <v>2021775</v>
      </c>
      <c r="E16771" t="s">
        <v>286</v>
      </c>
      <c r="F16771" t="s">
        <v>214</v>
      </c>
      <c r="G16771" t="s">
        <v>215</v>
      </c>
      <c r="H16771">
        <v>2</v>
      </c>
      <c r="I16771">
        <v>2019</v>
      </c>
      <c r="J16771">
        <v>1</v>
      </c>
      <c r="L16771">
        <v>23124866</v>
      </c>
      <c r="M16771">
        <v>6</v>
      </c>
      <c r="P16771" s="29">
        <f t="shared" si="615"/>
        <v>0.83333333333333337</v>
      </c>
    </row>
    <row r="16772" spans="1:16" hidden="1" x14ac:dyDescent="0.25">
      <c r="A16772">
        <v>198841501</v>
      </c>
      <c r="B16772">
        <v>803401</v>
      </c>
      <c r="C16772" t="s">
        <v>318</v>
      </c>
      <c r="D16772">
        <v>2021661</v>
      </c>
      <c r="E16772" t="s">
        <v>305</v>
      </c>
      <c r="F16772" t="s">
        <v>214</v>
      </c>
      <c r="G16772" t="s">
        <v>215</v>
      </c>
      <c r="H16772">
        <v>2</v>
      </c>
      <c r="I16772">
        <v>2019</v>
      </c>
      <c r="J16772">
        <v>1</v>
      </c>
      <c r="L16772">
        <v>23120236</v>
      </c>
      <c r="M16772">
        <v>5.5</v>
      </c>
      <c r="P16772" s="29">
        <f t="shared" si="615"/>
        <v>0.75</v>
      </c>
    </row>
    <row r="16773" spans="1:16" hidden="1" x14ac:dyDescent="0.25">
      <c r="A16773">
        <v>198841501</v>
      </c>
      <c r="B16773">
        <v>803401</v>
      </c>
      <c r="C16773" t="s">
        <v>318</v>
      </c>
      <c r="D16773">
        <v>2004597</v>
      </c>
      <c r="E16773" t="s">
        <v>279</v>
      </c>
      <c r="F16773" t="s">
        <v>214</v>
      </c>
      <c r="G16773" t="s">
        <v>215</v>
      </c>
      <c r="H16773">
        <v>2</v>
      </c>
      <c r="I16773">
        <v>2019</v>
      </c>
      <c r="J16773">
        <v>1</v>
      </c>
      <c r="L16773">
        <v>23120232</v>
      </c>
      <c r="M16773">
        <v>5.9</v>
      </c>
      <c r="P16773" s="29">
        <f t="shared" si="615"/>
        <v>0.81666666666666676</v>
      </c>
    </row>
    <row r="16774" spans="1:16" hidden="1" x14ac:dyDescent="0.25">
      <c r="A16774">
        <v>198841501</v>
      </c>
      <c r="B16774">
        <v>803401</v>
      </c>
      <c r="C16774" t="s">
        <v>318</v>
      </c>
      <c r="D16774">
        <v>2024863</v>
      </c>
      <c r="E16774" t="s">
        <v>304</v>
      </c>
      <c r="F16774" t="s">
        <v>214</v>
      </c>
      <c r="G16774" t="s">
        <v>215</v>
      </c>
      <c r="H16774">
        <v>2</v>
      </c>
      <c r="I16774">
        <v>2019</v>
      </c>
      <c r="J16774">
        <v>1</v>
      </c>
      <c r="L16774">
        <v>23120233</v>
      </c>
      <c r="M16774">
        <v>5</v>
      </c>
      <c r="P16774" s="29">
        <f t="shared" si="615"/>
        <v>0.66666666666666663</v>
      </c>
    </row>
    <row r="16775" spans="1:16" hidden="1" x14ac:dyDescent="0.25">
      <c r="A16775">
        <v>198841501</v>
      </c>
      <c r="B16775">
        <v>803401</v>
      </c>
      <c r="C16775" t="s">
        <v>318</v>
      </c>
      <c r="D16775">
        <v>2021744</v>
      </c>
      <c r="E16775" t="s">
        <v>262</v>
      </c>
      <c r="F16775" t="s">
        <v>214</v>
      </c>
      <c r="G16775" t="s">
        <v>215</v>
      </c>
      <c r="H16775">
        <v>2</v>
      </c>
      <c r="I16775">
        <v>2019</v>
      </c>
      <c r="J16775">
        <v>1</v>
      </c>
      <c r="L16775">
        <v>23123927</v>
      </c>
      <c r="M16775">
        <v>6.3</v>
      </c>
      <c r="P16775" s="29">
        <f t="shared" si="615"/>
        <v>0.8833333333333333</v>
      </c>
    </row>
    <row r="16776" spans="1:16" hidden="1" x14ac:dyDescent="0.25">
      <c r="A16776">
        <v>198841501</v>
      </c>
      <c r="B16776">
        <v>803401</v>
      </c>
      <c r="C16776" t="s">
        <v>318</v>
      </c>
      <c r="D16776">
        <v>2021716</v>
      </c>
      <c r="E16776" t="s">
        <v>291</v>
      </c>
      <c r="F16776" t="s">
        <v>214</v>
      </c>
      <c r="G16776" t="s">
        <v>215</v>
      </c>
      <c r="H16776">
        <v>2</v>
      </c>
      <c r="I16776">
        <v>2019</v>
      </c>
      <c r="J16776">
        <v>1</v>
      </c>
      <c r="L16776">
        <v>23120235</v>
      </c>
      <c r="M16776">
        <v>5.6</v>
      </c>
      <c r="P16776" s="29">
        <f t="shared" si="615"/>
        <v>0.76666666666666661</v>
      </c>
    </row>
    <row r="16777" spans="1:16" hidden="1" x14ac:dyDescent="0.25">
      <c r="A16777">
        <v>198841501</v>
      </c>
      <c r="B16777">
        <v>803401</v>
      </c>
      <c r="C16777" t="s">
        <v>318</v>
      </c>
      <c r="D16777">
        <v>2004597</v>
      </c>
      <c r="E16777" t="s">
        <v>279</v>
      </c>
      <c r="F16777" t="s">
        <v>214</v>
      </c>
      <c r="G16777" t="s">
        <v>215</v>
      </c>
      <c r="H16777">
        <v>4</v>
      </c>
      <c r="I16777">
        <v>2019</v>
      </c>
      <c r="J16777">
        <v>1</v>
      </c>
      <c r="L16777">
        <v>23123930</v>
      </c>
      <c r="P16777" s="29" t="str">
        <f t="shared" si="615"/>
        <v>DRP</v>
      </c>
    </row>
    <row r="16778" spans="1:16" hidden="1" x14ac:dyDescent="0.25">
      <c r="A16778">
        <v>198841501</v>
      </c>
      <c r="B16778">
        <v>803401</v>
      </c>
      <c r="C16778" t="s">
        <v>318</v>
      </c>
      <c r="D16778">
        <v>2021664</v>
      </c>
      <c r="E16778" t="s">
        <v>311</v>
      </c>
      <c r="F16778" t="s">
        <v>214</v>
      </c>
      <c r="G16778" t="s">
        <v>215</v>
      </c>
      <c r="H16778">
        <v>1</v>
      </c>
      <c r="I16778">
        <v>2019</v>
      </c>
      <c r="J16778">
        <v>2</v>
      </c>
      <c r="L16778">
        <v>23129807</v>
      </c>
      <c r="P16778" s="29" t="str">
        <f t="shared" ref="P16778:P16841" si="616">IF(AND(ISNUMBER(M16778),H16778&lt;&gt;4),(M16778-1)/6,IF(H16778=4,"DRP",IF(AND(H16778=3,M16778="NA"),"BAD",IF(AND(H16778=2),"CVL",IF(AND(H16778=1,ISBLANK(M16778)),"NULL","UNK")))))</f>
        <v>NULL</v>
      </c>
    </row>
    <row r="16779" spans="1:16" hidden="1" x14ac:dyDescent="0.25">
      <c r="A16779">
        <v>198841501</v>
      </c>
      <c r="B16779">
        <v>803401</v>
      </c>
      <c r="C16779" t="s">
        <v>318</v>
      </c>
      <c r="D16779">
        <v>2004602</v>
      </c>
      <c r="E16779" t="s">
        <v>277</v>
      </c>
      <c r="F16779" t="s">
        <v>214</v>
      </c>
      <c r="G16779" t="s">
        <v>215</v>
      </c>
      <c r="H16779">
        <v>1</v>
      </c>
      <c r="I16779">
        <v>2019</v>
      </c>
      <c r="J16779">
        <v>2</v>
      </c>
      <c r="L16779">
        <v>23129802</v>
      </c>
      <c r="P16779" s="29" t="str">
        <f t="shared" si="616"/>
        <v>NULL</v>
      </c>
    </row>
    <row r="16780" spans="1:16" hidden="1" x14ac:dyDescent="0.25">
      <c r="A16780">
        <v>198841501</v>
      </c>
      <c r="B16780">
        <v>803401</v>
      </c>
      <c r="C16780" t="s">
        <v>318</v>
      </c>
      <c r="D16780">
        <v>2021689</v>
      </c>
      <c r="E16780" t="s">
        <v>312</v>
      </c>
      <c r="F16780" t="s">
        <v>214</v>
      </c>
      <c r="G16780" t="s">
        <v>215</v>
      </c>
      <c r="H16780">
        <v>1</v>
      </c>
      <c r="I16780">
        <v>2019</v>
      </c>
      <c r="J16780">
        <v>2</v>
      </c>
      <c r="L16780">
        <v>23129810</v>
      </c>
      <c r="P16780" s="29" t="str">
        <f t="shared" si="616"/>
        <v>NULL</v>
      </c>
    </row>
    <row r="16781" spans="1:16" hidden="1" x14ac:dyDescent="0.25">
      <c r="A16781">
        <v>198841501</v>
      </c>
      <c r="B16781">
        <v>803401</v>
      </c>
      <c r="C16781" t="s">
        <v>318</v>
      </c>
      <c r="D16781">
        <v>2024921</v>
      </c>
      <c r="E16781" t="s">
        <v>225</v>
      </c>
      <c r="F16781" t="s">
        <v>214</v>
      </c>
      <c r="G16781" t="s">
        <v>215</v>
      </c>
      <c r="H16781">
        <v>1</v>
      </c>
      <c r="I16781">
        <v>2019</v>
      </c>
      <c r="J16781">
        <v>2</v>
      </c>
      <c r="L16781">
        <v>23129804</v>
      </c>
      <c r="P16781" s="29" t="str">
        <f t="shared" si="616"/>
        <v>NULL</v>
      </c>
    </row>
    <row r="16782" spans="1:16" hidden="1" x14ac:dyDescent="0.25">
      <c r="A16782">
        <v>198841501</v>
      </c>
      <c r="B16782">
        <v>803401</v>
      </c>
      <c r="C16782" t="s">
        <v>318</v>
      </c>
      <c r="D16782">
        <v>2024864</v>
      </c>
      <c r="E16782" t="s">
        <v>310</v>
      </c>
      <c r="F16782" t="s">
        <v>214</v>
      </c>
      <c r="G16782" t="s">
        <v>215</v>
      </c>
      <c r="H16782">
        <v>1</v>
      </c>
      <c r="I16782">
        <v>2019</v>
      </c>
      <c r="J16782">
        <v>2</v>
      </c>
      <c r="L16782">
        <v>23129359</v>
      </c>
      <c r="P16782" s="29" t="str">
        <f t="shared" si="616"/>
        <v>NULL</v>
      </c>
    </row>
    <row r="16783" spans="1:16" hidden="1" x14ac:dyDescent="0.25">
      <c r="A16783">
        <v>198841501</v>
      </c>
      <c r="B16783">
        <v>803401</v>
      </c>
      <c r="C16783" t="s">
        <v>318</v>
      </c>
      <c r="D16783">
        <v>2021671</v>
      </c>
      <c r="E16783" t="s">
        <v>303</v>
      </c>
      <c r="F16783" t="s">
        <v>214</v>
      </c>
      <c r="G16783" t="s">
        <v>215</v>
      </c>
      <c r="H16783">
        <v>1</v>
      </c>
      <c r="I16783">
        <v>2019</v>
      </c>
      <c r="J16783">
        <v>2</v>
      </c>
      <c r="L16783">
        <v>23130363</v>
      </c>
      <c r="P16783" s="29" t="str">
        <f t="shared" si="616"/>
        <v>NULL</v>
      </c>
    </row>
    <row r="16784" spans="1:16" hidden="1" x14ac:dyDescent="0.25">
      <c r="A16784">
        <v>198898147</v>
      </c>
      <c r="B16784">
        <v>803401</v>
      </c>
      <c r="C16784" t="s">
        <v>318</v>
      </c>
      <c r="D16784">
        <v>2004098</v>
      </c>
      <c r="E16784" t="s">
        <v>213</v>
      </c>
      <c r="F16784" t="s">
        <v>214</v>
      </c>
      <c r="G16784" t="s">
        <v>215</v>
      </c>
      <c r="H16784">
        <v>2</v>
      </c>
      <c r="I16784">
        <v>2016</v>
      </c>
      <c r="J16784">
        <v>1</v>
      </c>
      <c r="L16784">
        <v>23081502</v>
      </c>
      <c r="M16784">
        <v>5.7</v>
      </c>
      <c r="P16784" s="29">
        <f t="shared" si="616"/>
        <v>0.78333333333333333</v>
      </c>
    </row>
    <row r="16785" spans="1:16" hidden="1" x14ac:dyDescent="0.25">
      <c r="A16785">
        <v>198898147</v>
      </c>
      <c r="B16785">
        <v>803401</v>
      </c>
      <c r="C16785" t="s">
        <v>318</v>
      </c>
      <c r="D16785">
        <v>2021600</v>
      </c>
      <c r="E16785" t="s">
        <v>219</v>
      </c>
      <c r="F16785" t="s">
        <v>214</v>
      </c>
      <c r="G16785" t="s">
        <v>215</v>
      </c>
      <c r="H16785">
        <v>3</v>
      </c>
      <c r="I16785">
        <v>2016</v>
      </c>
      <c r="J16785">
        <v>1</v>
      </c>
      <c r="L16785">
        <v>23081078</v>
      </c>
      <c r="M16785">
        <v>2.9</v>
      </c>
      <c r="P16785" s="29">
        <f t="shared" si="616"/>
        <v>0.31666666666666665</v>
      </c>
    </row>
    <row r="16786" spans="1:16" hidden="1" x14ac:dyDescent="0.25">
      <c r="A16786">
        <v>198898147</v>
      </c>
      <c r="B16786">
        <v>803401</v>
      </c>
      <c r="C16786" t="s">
        <v>318</v>
      </c>
      <c r="D16786">
        <v>2005099</v>
      </c>
      <c r="E16786" t="s">
        <v>217</v>
      </c>
      <c r="F16786" t="s">
        <v>214</v>
      </c>
      <c r="G16786" t="s">
        <v>215</v>
      </c>
      <c r="H16786">
        <v>2</v>
      </c>
      <c r="I16786">
        <v>2016</v>
      </c>
      <c r="J16786">
        <v>1</v>
      </c>
      <c r="L16786">
        <v>23081299</v>
      </c>
      <c r="M16786">
        <v>4</v>
      </c>
      <c r="P16786" s="29">
        <f t="shared" si="616"/>
        <v>0.5</v>
      </c>
    </row>
    <row r="16787" spans="1:16" hidden="1" x14ac:dyDescent="0.25">
      <c r="A16787">
        <v>198898147</v>
      </c>
      <c r="B16787">
        <v>803401</v>
      </c>
      <c r="C16787" t="s">
        <v>318</v>
      </c>
      <c r="D16787">
        <v>2005102</v>
      </c>
      <c r="E16787" t="s">
        <v>218</v>
      </c>
      <c r="F16787" t="s">
        <v>214</v>
      </c>
      <c r="G16787" t="s">
        <v>215</v>
      </c>
      <c r="H16787">
        <v>2</v>
      </c>
      <c r="I16787">
        <v>2016</v>
      </c>
      <c r="J16787">
        <v>1</v>
      </c>
      <c r="L16787">
        <v>23081381</v>
      </c>
      <c r="M16787">
        <v>4</v>
      </c>
      <c r="P16787" s="29">
        <f t="shared" si="616"/>
        <v>0.5</v>
      </c>
    </row>
    <row r="16788" spans="1:16" hidden="1" x14ac:dyDescent="0.25">
      <c r="A16788">
        <v>198898147</v>
      </c>
      <c r="B16788">
        <v>803401</v>
      </c>
      <c r="C16788" t="s">
        <v>318</v>
      </c>
      <c r="D16788">
        <v>2021754</v>
      </c>
      <c r="E16788" t="s">
        <v>216</v>
      </c>
      <c r="F16788" t="s">
        <v>214</v>
      </c>
      <c r="G16788" t="s">
        <v>215</v>
      </c>
      <c r="H16788">
        <v>2</v>
      </c>
      <c r="I16788">
        <v>2016</v>
      </c>
      <c r="J16788">
        <v>1</v>
      </c>
      <c r="L16788">
        <v>23081090</v>
      </c>
      <c r="M16788">
        <v>4</v>
      </c>
      <c r="P16788" s="29">
        <f t="shared" si="616"/>
        <v>0.5</v>
      </c>
    </row>
    <row r="16789" spans="1:16" hidden="1" x14ac:dyDescent="0.25">
      <c r="A16789">
        <v>198898147</v>
      </c>
      <c r="B16789">
        <v>803401</v>
      </c>
      <c r="C16789" t="s">
        <v>318</v>
      </c>
      <c r="D16789">
        <v>2005118</v>
      </c>
      <c r="E16789" t="s">
        <v>223</v>
      </c>
      <c r="F16789" t="s">
        <v>214</v>
      </c>
      <c r="G16789" t="s">
        <v>215</v>
      </c>
      <c r="H16789">
        <v>2</v>
      </c>
      <c r="I16789">
        <v>2016</v>
      </c>
      <c r="J16789">
        <v>1</v>
      </c>
      <c r="L16789">
        <v>23081292</v>
      </c>
      <c r="M16789">
        <v>4.4000000000000004</v>
      </c>
      <c r="P16789" s="29">
        <f t="shared" si="616"/>
        <v>0.56666666666666676</v>
      </c>
    </row>
    <row r="16790" spans="1:16" hidden="1" x14ac:dyDescent="0.25">
      <c r="A16790">
        <v>198898147</v>
      </c>
      <c r="B16790">
        <v>803401</v>
      </c>
      <c r="C16790" t="s">
        <v>318</v>
      </c>
      <c r="D16790">
        <v>2021763</v>
      </c>
      <c r="E16790" t="s">
        <v>298</v>
      </c>
      <c r="F16790" t="s">
        <v>214</v>
      </c>
      <c r="G16790" t="s">
        <v>215</v>
      </c>
      <c r="H16790">
        <v>4</v>
      </c>
      <c r="I16790">
        <v>2016</v>
      </c>
      <c r="J16790">
        <v>2</v>
      </c>
      <c r="L16790">
        <v>23086846</v>
      </c>
      <c r="P16790" s="29" t="str">
        <f t="shared" si="616"/>
        <v>DRP</v>
      </c>
    </row>
    <row r="16791" spans="1:16" hidden="1" x14ac:dyDescent="0.25">
      <c r="A16791">
        <v>198898147</v>
      </c>
      <c r="B16791">
        <v>803401</v>
      </c>
      <c r="C16791" t="s">
        <v>318</v>
      </c>
      <c r="D16791">
        <v>2004116</v>
      </c>
      <c r="E16791" t="s">
        <v>229</v>
      </c>
      <c r="F16791" t="s">
        <v>214</v>
      </c>
      <c r="G16791" t="s">
        <v>215</v>
      </c>
      <c r="H16791">
        <v>4</v>
      </c>
      <c r="I16791">
        <v>2016</v>
      </c>
      <c r="J16791">
        <v>2</v>
      </c>
      <c r="L16791">
        <v>23085551</v>
      </c>
      <c r="P16791" s="29" t="str">
        <f t="shared" si="616"/>
        <v>DRP</v>
      </c>
    </row>
    <row r="16792" spans="1:16" hidden="1" x14ac:dyDescent="0.25">
      <c r="A16792">
        <v>198898147</v>
      </c>
      <c r="B16792">
        <v>803401</v>
      </c>
      <c r="C16792" t="s">
        <v>318</v>
      </c>
      <c r="D16792">
        <v>2005117</v>
      </c>
      <c r="E16792" t="s">
        <v>220</v>
      </c>
      <c r="F16792" t="s">
        <v>214</v>
      </c>
      <c r="G16792" t="s">
        <v>215</v>
      </c>
      <c r="H16792">
        <v>4</v>
      </c>
      <c r="I16792">
        <v>2016</v>
      </c>
      <c r="J16792">
        <v>2</v>
      </c>
      <c r="L16792">
        <v>23084475</v>
      </c>
      <c r="P16792" s="29" t="str">
        <f t="shared" si="616"/>
        <v>DRP</v>
      </c>
    </row>
    <row r="16793" spans="1:16" hidden="1" x14ac:dyDescent="0.25">
      <c r="A16793">
        <v>198898147</v>
      </c>
      <c r="B16793">
        <v>803401</v>
      </c>
      <c r="C16793" t="s">
        <v>318</v>
      </c>
      <c r="D16793">
        <v>2021580</v>
      </c>
      <c r="E16793" t="s">
        <v>241</v>
      </c>
      <c r="F16793" t="s">
        <v>214</v>
      </c>
      <c r="G16793" t="s">
        <v>215</v>
      </c>
      <c r="H16793">
        <v>4</v>
      </c>
      <c r="I16793">
        <v>2016</v>
      </c>
      <c r="J16793">
        <v>2</v>
      </c>
      <c r="L16793">
        <v>23086827</v>
      </c>
      <c r="P16793" s="29" t="str">
        <f t="shared" si="616"/>
        <v>DRP</v>
      </c>
    </row>
    <row r="16794" spans="1:16" hidden="1" x14ac:dyDescent="0.25">
      <c r="A16794">
        <v>198898147</v>
      </c>
      <c r="B16794">
        <v>803401</v>
      </c>
      <c r="C16794" t="s">
        <v>318</v>
      </c>
      <c r="D16794">
        <v>2004112</v>
      </c>
      <c r="E16794" t="s">
        <v>244</v>
      </c>
      <c r="F16794" t="s">
        <v>214</v>
      </c>
      <c r="G16794" t="s">
        <v>215</v>
      </c>
      <c r="H16794">
        <v>2</v>
      </c>
      <c r="I16794">
        <v>2016</v>
      </c>
      <c r="J16794">
        <v>2</v>
      </c>
      <c r="L16794">
        <v>23085449</v>
      </c>
      <c r="M16794">
        <v>5.3</v>
      </c>
      <c r="P16794" s="29">
        <f t="shared" si="616"/>
        <v>0.71666666666666667</v>
      </c>
    </row>
    <row r="16795" spans="1:16" hidden="1" x14ac:dyDescent="0.25">
      <c r="A16795">
        <v>198898147</v>
      </c>
      <c r="B16795">
        <v>803401</v>
      </c>
      <c r="C16795" t="s">
        <v>318</v>
      </c>
      <c r="D16795">
        <v>2021580</v>
      </c>
      <c r="E16795" t="s">
        <v>241</v>
      </c>
      <c r="F16795" t="s">
        <v>214</v>
      </c>
      <c r="G16795" t="s">
        <v>215</v>
      </c>
      <c r="H16795">
        <v>3</v>
      </c>
      <c r="I16795">
        <v>2016</v>
      </c>
      <c r="J16795">
        <v>2</v>
      </c>
      <c r="L16795">
        <v>23086828</v>
      </c>
      <c r="M16795">
        <v>2.7</v>
      </c>
      <c r="P16795" s="29">
        <f t="shared" si="616"/>
        <v>0.28333333333333338</v>
      </c>
    </row>
    <row r="16796" spans="1:16" hidden="1" x14ac:dyDescent="0.25">
      <c r="A16796">
        <v>198898147</v>
      </c>
      <c r="B16796">
        <v>803401</v>
      </c>
      <c r="C16796" t="s">
        <v>318</v>
      </c>
      <c r="D16796">
        <v>2005117</v>
      </c>
      <c r="E16796" t="s">
        <v>220</v>
      </c>
      <c r="F16796" t="s">
        <v>214</v>
      </c>
      <c r="G16796" t="s">
        <v>215</v>
      </c>
      <c r="H16796">
        <v>3</v>
      </c>
      <c r="I16796">
        <v>2016</v>
      </c>
      <c r="J16796">
        <v>2</v>
      </c>
      <c r="L16796">
        <v>23088410</v>
      </c>
      <c r="M16796">
        <v>3</v>
      </c>
      <c r="P16796" s="29">
        <f t="shared" si="616"/>
        <v>0.33333333333333331</v>
      </c>
    </row>
    <row r="16797" spans="1:16" hidden="1" x14ac:dyDescent="0.25">
      <c r="A16797">
        <v>198898147</v>
      </c>
      <c r="B16797">
        <v>803401</v>
      </c>
      <c r="C16797" t="s">
        <v>318</v>
      </c>
      <c r="D16797">
        <v>2021763</v>
      </c>
      <c r="E16797" t="s">
        <v>298</v>
      </c>
      <c r="F16797" t="s">
        <v>214</v>
      </c>
      <c r="G16797" t="s">
        <v>215</v>
      </c>
      <c r="H16797">
        <v>2</v>
      </c>
      <c r="I16797">
        <v>2016</v>
      </c>
      <c r="J16797">
        <v>2</v>
      </c>
      <c r="L16797">
        <v>23086845</v>
      </c>
      <c r="M16797">
        <v>4</v>
      </c>
      <c r="P16797" s="29">
        <f t="shared" si="616"/>
        <v>0.5</v>
      </c>
    </row>
    <row r="16798" spans="1:16" hidden="1" x14ac:dyDescent="0.25">
      <c r="A16798">
        <v>198898147</v>
      </c>
      <c r="B16798">
        <v>803401</v>
      </c>
      <c r="C16798" t="s">
        <v>318</v>
      </c>
      <c r="D16798">
        <v>2005131</v>
      </c>
      <c r="E16798" t="s">
        <v>228</v>
      </c>
      <c r="F16798" t="s">
        <v>214</v>
      </c>
      <c r="G16798" t="s">
        <v>215</v>
      </c>
      <c r="H16798">
        <v>2</v>
      </c>
      <c r="I16798">
        <v>2016</v>
      </c>
      <c r="J16798">
        <v>2</v>
      </c>
      <c r="L16798">
        <v>23086518</v>
      </c>
      <c r="M16798">
        <v>5</v>
      </c>
      <c r="P16798" s="29">
        <f t="shared" si="616"/>
        <v>0.66666666666666663</v>
      </c>
    </row>
    <row r="16799" spans="1:16" hidden="1" x14ac:dyDescent="0.25">
      <c r="A16799">
        <v>198898147</v>
      </c>
      <c r="B16799">
        <v>803401</v>
      </c>
      <c r="C16799" t="s">
        <v>318</v>
      </c>
      <c r="D16799">
        <v>2021600</v>
      </c>
      <c r="E16799" t="s">
        <v>219</v>
      </c>
      <c r="F16799" t="s">
        <v>214</v>
      </c>
      <c r="G16799" t="s">
        <v>215</v>
      </c>
      <c r="H16799">
        <v>3</v>
      </c>
      <c r="I16799">
        <v>2016</v>
      </c>
      <c r="J16799">
        <v>2</v>
      </c>
      <c r="L16799">
        <v>23086547</v>
      </c>
      <c r="M16799">
        <v>2.8</v>
      </c>
      <c r="P16799" s="29">
        <f t="shared" si="616"/>
        <v>0.3</v>
      </c>
    </row>
    <row r="16800" spans="1:16" hidden="1" x14ac:dyDescent="0.25">
      <c r="A16800">
        <v>198898147</v>
      </c>
      <c r="B16800">
        <v>803401</v>
      </c>
      <c r="C16800" t="s">
        <v>318</v>
      </c>
      <c r="D16800">
        <v>2004116</v>
      </c>
      <c r="E16800" t="s">
        <v>229</v>
      </c>
      <c r="F16800" t="s">
        <v>214</v>
      </c>
      <c r="G16800" t="s">
        <v>215</v>
      </c>
      <c r="H16800">
        <v>3</v>
      </c>
      <c r="I16800">
        <v>2017</v>
      </c>
      <c r="J16800">
        <v>1</v>
      </c>
      <c r="L16800">
        <v>23092359</v>
      </c>
      <c r="M16800">
        <v>3.7</v>
      </c>
      <c r="P16800" s="29">
        <f t="shared" si="616"/>
        <v>0.45</v>
      </c>
    </row>
    <row r="16801" spans="1:16" hidden="1" x14ac:dyDescent="0.25">
      <c r="A16801">
        <v>198898147</v>
      </c>
      <c r="B16801">
        <v>803401</v>
      </c>
      <c r="C16801" t="s">
        <v>318</v>
      </c>
      <c r="D16801">
        <v>2004099</v>
      </c>
      <c r="E16801" t="s">
        <v>245</v>
      </c>
      <c r="F16801" t="s">
        <v>214</v>
      </c>
      <c r="G16801" t="s">
        <v>215</v>
      </c>
      <c r="H16801">
        <v>2</v>
      </c>
      <c r="I16801">
        <v>2017</v>
      </c>
      <c r="J16801">
        <v>1</v>
      </c>
      <c r="L16801">
        <v>23092377</v>
      </c>
      <c r="M16801">
        <v>4</v>
      </c>
      <c r="P16801" s="29">
        <f t="shared" si="616"/>
        <v>0.5</v>
      </c>
    </row>
    <row r="16802" spans="1:16" hidden="1" x14ac:dyDescent="0.25">
      <c r="A16802">
        <v>198898147</v>
      </c>
      <c r="B16802">
        <v>803401</v>
      </c>
      <c r="C16802" t="s">
        <v>318</v>
      </c>
      <c r="D16802">
        <v>2005117</v>
      </c>
      <c r="E16802" t="s">
        <v>220</v>
      </c>
      <c r="F16802" t="s">
        <v>214</v>
      </c>
      <c r="G16802" t="s">
        <v>215</v>
      </c>
      <c r="H16802">
        <v>2</v>
      </c>
      <c r="I16802">
        <v>2017</v>
      </c>
      <c r="J16802">
        <v>1</v>
      </c>
      <c r="L16802">
        <v>23091397</v>
      </c>
      <c r="M16802">
        <v>4.8</v>
      </c>
      <c r="P16802" s="29">
        <f t="shared" si="616"/>
        <v>0.6333333333333333</v>
      </c>
    </row>
    <row r="16803" spans="1:16" hidden="1" x14ac:dyDescent="0.25">
      <c r="A16803">
        <v>198898147</v>
      </c>
      <c r="B16803">
        <v>803401</v>
      </c>
      <c r="C16803" t="s">
        <v>318</v>
      </c>
      <c r="D16803">
        <v>2021580</v>
      </c>
      <c r="E16803" t="s">
        <v>241</v>
      </c>
      <c r="F16803" t="s">
        <v>214</v>
      </c>
      <c r="G16803" t="s">
        <v>215</v>
      </c>
      <c r="H16803">
        <v>2</v>
      </c>
      <c r="I16803">
        <v>2017</v>
      </c>
      <c r="J16803">
        <v>1</v>
      </c>
      <c r="L16803">
        <v>23093919</v>
      </c>
      <c r="M16803">
        <v>4</v>
      </c>
      <c r="P16803" s="29">
        <f t="shared" si="616"/>
        <v>0.5</v>
      </c>
    </row>
    <row r="16804" spans="1:16" hidden="1" x14ac:dyDescent="0.25">
      <c r="A16804">
        <v>198898147</v>
      </c>
      <c r="B16804">
        <v>803401</v>
      </c>
      <c r="C16804" t="s">
        <v>318</v>
      </c>
      <c r="D16804">
        <v>2021600</v>
      </c>
      <c r="E16804" t="s">
        <v>219</v>
      </c>
      <c r="F16804" t="s">
        <v>214</v>
      </c>
      <c r="G16804" t="s">
        <v>215</v>
      </c>
      <c r="H16804">
        <v>2</v>
      </c>
      <c r="I16804">
        <v>2017</v>
      </c>
      <c r="J16804">
        <v>1</v>
      </c>
      <c r="L16804">
        <v>23092794</v>
      </c>
      <c r="M16804">
        <v>6</v>
      </c>
      <c r="P16804" s="29">
        <f t="shared" si="616"/>
        <v>0.83333333333333337</v>
      </c>
    </row>
    <row r="16805" spans="1:16" hidden="1" x14ac:dyDescent="0.25">
      <c r="A16805">
        <v>198898147</v>
      </c>
      <c r="B16805">
        <v>803401</v>
      </c>
      <c r="C16805" t="s">
        <v>318</v>
      </c>
      <c r="D16805">
        <v>2004587</v>
      </c>
      <c r="E16805" t="s">
        <v>288</v>
      </c>
      <c r="F16805" t="s">
        <v>214</v>
      </c>
      <c r="G16805" t="s">
        <v>215</v>
      </c>
      <c r="H16805">
        <v>4</v>
      </c>
      <c r="I16805">
        <v>2017</v>
      </c>
      <c r="J16805">
        <v>2</v>
      </c>
      <c r="L16805">
        <v>23097714</v>
      </c>
      <c r="P16805" s="29" t="str">
        <f t="shared" si="616"/>
        <v>DRP</v>
      </c>
    </row>
    <row r="16806" spans="1:16" hidden="1" x14ac:dyDescent="0.25">
      <c r="A16806">
        <v>198898147</v>
      </c>
      <c r="B16806">
        <v>803401</v>
      </c>
      <c r="C16806" t="s">
        <v>318</v>
      </c>
      <c r="D16806">
        <v>2021756</v>
      </c>
      <c r="E16806" t="s">
        <v>253</v>
      </c>
      <c r="F16806" t="s">
        <v>214</v>
      </c>
      <c r="G16806" t="s">
        <v>215</v>
      </c>
      <c r="H16806">
        <v>4</v>
      </c>
      <c r="I16806">
        <v>2017</v>
      </c>
      <c r="J16806">
        <v>2</v>
      </c>
      <c r="L16806">
        <v>23101176</v>
      </c>
      <c r="P16806" s="29" t="str">
        <f t="shared" si="616"/>
        <v>DRP</v>
      </c>
    </row>
    <row r="16807" spans="1:16" hidden="1" x14ac:dyDescent="0.25">
      <c r="A16807">
        <v>198898147</v>
      </c>
      <c r="B16807">
        <v>803401</v>
      </c>
      <c r="C16807" t="s">
        <v>318</v>
      </c>
      <c r="D16807">
        <v>2005120</v>
      </c>
      <c r="E16807" t="s">
        <v>293</v>
      </c>
      <c r="F16807" t="s">
        <v>214</v>
      </c>
      <c r="G16807" t="s">
        <v>215</v>
      </c>
      <c r="H16807">
        <v>4</v>
      </c>
      <c r="I16807">
        <v>2017</v>
      </c>
      <c r="J16807">
        <v>2</v>
      </c>
      <c r="L16807">
        <v>23097529</v>
      </c>
      <c r="P16807" s="29" t="str">
        <f t="shared" si="616"/>
        <v>DRP</v>
      </c>
    </row>
    <row r="16808" spans="1:16" hidden="1" x14ac:dyDescent="0.25">
      <c r="A16808">
        <v>198898147</v>
      </c>
      <c r="B16808">
        <v>803401</v>
      </c>
      <c r="C16808" t="s">
        <v>318</v>
      </c>
      <c r="D16808">
        <v>2004116</v>
      </c>
      <c r="E16808" t="s">
        <v>229</v>
      </c>
      <c r="F16808" t="s">
        <v>214</v>
      </c>
      <c r="G16808" t="s">
        <v>215</v>
      </c>
      <c r="H16808">
        <v>2</v>
      </c>
      <c r="I16808">
        <v>2017</v>
      </c>
      <c r="J16808">
        <v>2</v>
      </c>
      <c r="L16808">
        <v>23098583</v>
      </c>
      <c r="M16808">
        <v>6</v>
      </c>
      <c r="P16808" s="29">
        <f t="shared" si="616"/>
        <v>0.83333333333333337</v>
      </c>
    </row>
    <row r="16809" spans="1:16" hidden="1" x14ac:dyDescent="0.25">
      <c r="A16809">
        <v>198898147</v>
      </c>
      <c r="B16809">
        <v>803401</v>
      </c>
      <c r="C16809" t="s">
        <v>318</v>
      </c>
      <c r="D16809">
        <v>2021756</v>
      </c>
      <c r="E16809" t="s">
        <v>253</v>
      </c>
      <c r="F16809" t="s">
        <v>214</v>
      </c>
      <c r="G16809" t="s">
        <v>215</v>
      </c>
      <c r="H16809">
        <v>3</v>
      </c>
      <c r="I16809">
        <v>2017</v>
      </c>
      <c r="J16809">
        <v>2</v>
      </c>
      <c r="L16809">
        <v>23101177</v>
      </c>
      <c r="M16809">
        <v>3.3</v>
      </c>
      <c r="P16809" s="29">
        <f t="shared" si="616"/>
        <v>0.3833333333333333</v>
      </c>
    </row>
    <row r="16810" spans="1:16" hidden="1" x14ac:dyDescent="0.25">
      <c r="A16810">
        <v>198898147</v>
      </c>
      <c r="B16810">
        <v>803401</v>
      </c>
      <c r="C16810" t="s">
        <v>318</v>
      </c>
      <c r="D16810">
        <v>2021602</v>
      </c>
      <c r="E16810" t="s">
        <v>242</v>
      </c>
      <c r="F16810" t="s">
        <v>214</v>
      </c>
      <c r="G16810" t="s">
        <v>215</v>
      </c>
      <c r="H16810">
        <v>3</v>
      </c>
      <c r="I16810">
        <v>2017</v>
      </c>
      <c r="J16810">
        <v>2</v>
      </c>
      <c r="L16810">
        <v>23101095</v>
      </c>
      <c r="M16810">
        <v>3.3</v>
      </c>
      <c r="P16810" s="29">
        <f t="shared" si="616"/>
        <v>0.3833333333333333</v>
      </c>
    </row>
    <row r="16811" spans="1:16" hidden="1" x14ac:dyDescent="0.25">
      <c r="A16811">
        <v>198898147</v>
      </c>
      <c r="B16811">
        <v>803401</v>
      </c>
      <c r="C16811" t="s">
        <v>318</v>
      </c>
      <c r="D16811">
        <v>2005120</v>
      </c>
      <c r="E16811" t="s">
        <v>293</v>
      </c>
      <c r="F16811" t="s">
        <v>214</v>
      </c>
      <c r="G16811" t="s">
        <v>215</v>
      </c>
      <c r="H16811">
        <v>2</v>
      </c>
      <c r="I16811">
        <v>2017</v>
      </c>
      <c r="J16811">
        <v>2</v>
      </c>
      <c r="L16811">
        <v>23097530</v>
      </c>
      <c r="M16811">
        <v>4.7</v>
      </c>
      <c r="P16811" s="29">
        <f t="shared" si="616"/>
        <v>0.6166666666666667</v>
      </c>
    </row>
    <row r="16812" spans="1:16" hidden="1" x14ac:dyDescent="0.25">
      <c r="A16812">
        <v>198898147</v>
      </c>
      <c r="B16812">
        <v>803401</v>
      </c>
      <c r="C16812" t="s">
        <v>318</v>
      </c>
      <c r="D16812">
        <v>2019271</v>
      </c>
      <c r="E16812" t="s">
        <v>236</v>
      </c>
      <c r="F16812" t="s">
        <v>214</v>
      </c>
      <c r="G16812" t="s">
        <v>215</v>
      </c>
      <c r="H16812">
        <v>2</v>
      </c>
      <c r="I16812">
        <v>2017</v>
      </c>
      <c r="J16812">
        <v>2</v>
      </c>
      <c r="L16812">
        <v>23100808</v>
      </c>
      <c r="M16812">
        <v>6.1</v>
      </c>
      <c r="P16812" s="29">
        <f t="shared" si="616"/>
        <v>0.85</v>
      </c>
    </row>
    <row r="16813" spans="1:16" hidden="1" x14ac:dyDescent="0.25">
      <c r="A16813">
        <v>198898147</v>
      </c>
      <c r="B16813">
        <v>803401</v>
      </c>
      <c r="C16813" t="s">
        <v>318</v>
      </c>
      <c r="D16813">
        <v>2021602</v>
      </c>
      <c r="E16813" t="s">
        <v>242</v>
      </c>
      <c r="F16813" t="s">
        <v>214</v>
      </c>
      <c r="G16813" t="s">
        <v>215</v>
      </c>
      <c r="H16813">
        <v>3</v>
      </c>
      <c r="I16813">
        <v>2017</v>
      </c>
      <c r="J16813">
        <v>3</v>
      </c>
      <c r="L16813">
        <v>23109310</v>
      </c>
      <c r="M16813">
        <v>2.7</v>
      </c>
      <c r="P16813" s="29">
        <f t="shared" si="616"/>
        <v>0.28333333333333338</v>
      </c>
    </row>
    <row r="16814" spans="1:16" hidden="1" x14ac:dyDescent="0.25">
      <c r="A16814">
        <v>198898147</v>
      </c>
      <c r="B16814">
        <v>803401</v>
      </c>
      <c r="C16814" t="s">
        <v>318</v>
      </c>
      <c r="D16814">
        <v>2019272</v>
      </c>
      <c r="E16814" t="s">
        <v>249</v>
      </c>
      <c r="F16814" t="s">
        <v>214</v>
      </c>
      <c r="G16814" t="s">
        <v>215</v>
      </c>
      <c r="H16814">
        <v>3</v>
      </c>
      <c r="I16814">
        <v>2018</v>
      </c>
      <c r="J16814">
        <v>1</v>
      </c>
      <c r="L16814">
        <v>23104906</v>
      </c>
      <c r="M16814" t="s">
        <v>221</v>
      </c>
      <c r="P16814" s="29" t="str">
        <f t="shared" si="616"/>
        <v>BAD</v>
      </c>
    </row>
    <row r="16815" spans="1:16" hidden="1" x14ac:dyDescent="0.25">
      <c r="A16815">
        <v>198898147</v>
      </c>
      <c r="B16815">
        <v>803401</v>
      </c>
      <c r="C16815" t="s">
        <v>318</v>
      </c>
      <c r="D16815">
        <v>2021756</v>
      </c>
      <c r="E16815" t="s">
        <v>253</v>
      </c>
      <c r="F16815" t="s">
        <v>214</v>
      </c>
      <c r="G16815" t="s">
        <v>215</v>
      </c>
      <c r="H16815">
        <v>2</v>
      </c>
      <c r="I16815">
        <v>2018</v>
      </c>
      <c r="J16815">
        <v>1</v>
      </c>
      <c r="L16815">
        <v>23108114</v>
      </c>
      <c r="M16815">
        <v>5.8</v>
      </c>
      <c r="P16815" s="29">
        <f t="shared" si="616"/>
        <v>0.79999999999999993</v>
      </c>
    </row>
    <row r="16816" spans="1:16" hidden="1" x14ac:dyDescent="0.25">
      <c r="A16816">
        <v>198898147</v>
      </c>
      <c r="B16816">
        <v>803401</v>
      </c>
      <c r="C16816" t="s">
        <v>318</v>
      </c>
      <c r="D16816">
        <v>2021602</v>
      </c>
      <c r="E16816" t="s">
        <v>242</v>
      </c>
      <c r="F16816" t="s">
        <v>214</v>
      </c>
      <c r="G16816" t="s">
        <v>215</v>
      </c>
      <c r="H16816">
        <v>2</v>
      </c>
      <c r="I16816">
        <v>2018</v>
      </c>
      <c r="J16816">
        <v>1</v>
      </c>
      <c r="L16816">
        <v>23108070</v>
      </c>
      <c r="M16816">
        <v>6.1</v>
      </c>
      <c r="P16816" s="29">
        <f t="shared" si="616"/>
        <v>0.85</v>
      </c>
    </row>
    <row r="16817" spans="1:16" hidden="1" x14ac:dyDescent="0.25">
      <c r="A16817">
        <v>198898147</v>
      </c>
      <c r="B16817">
        <v>803401</v>
      </c>
      <c r="C16817" t="s">
        <v>318</v>
      </c>
      <c r="D16817">
        <v>2021602</v>
      </c>
      <c r="E16817" t="s">
        <v>242</v>
      </c>
      <c r="F16817" t="s">
        <v>214</v>
      </c>
      <c r="G16817" t="s">
        <v>215</v>
      </c>
      <c r="H16817">
        <v>4</v>
      </c>
      <c r="I16817">
        <v>2018</v>
      </c>
      <c r="J16817">
        <v>1</v>
      </c>
      <c r="L16817">
        <v>23108070</v>
      </c>
      <c r="P16817" s="29" t="str">
        <f t="shared" si="616"/>
        <v>DRP</v>
      </c>
    </row>
    <row r="16818" spans="1:16" hidden="1" x14ac:dyDescent="0.25">
      <c r="A16818">
        <v>198898147</v>
      </c>
      <c r="B16818">
        <v>803401</v>
      </c>
      <c r="C16818" t="s">
        <v>318</v>
      </c>
      <c r="D16818">
        <v>2024862</v>
      </c>
      <c r="E16818" t="s">
        <v>289</v>
      </c>
      <c r="F16818" t="s">
        <v>214</v>
      </c>
      <c r="G16818" t="s">
        <v>215</v>
      </c>
      <c r="H16818">
        <v>3</v>
      </c>
      <c r="I16818">
        <v>2018</v>
      </c>
      <c r="J16818">
        <v>2</v>
      </c>
      <c r="L16818">
        <v>23115892</v>
      </c>
      <c r="M16818" t="s">
        <v>221</v>
      </c>
      <c r="P16818" s="29" t="str">
        <f t="shared" si="616"/>
        <v>BAD</v>
      </c>
    </row>
    <row r="16819" spans="1:16" hidden="1" x14ac:dyDescent="0.25">
      <c r="A16819">
        <v>198898147</v>
      </c>
      <c r="B16819">
        <v>803401</v>
      </c>
      <c r="C16819" t="s">
        <v>318</v>
      </c>
      <c r="D16819">
        <v>2021596</v>
      </c>
      <c r="E16819" t="s">
        <v>294</v>
      </c>
      <c r="F16819" t="s">
        <v>214</v>
      </c>
      <c r="G16819" t="s">
        <v>215</v>
      </c>
      <c r="H16819">
        <v>2</v>
      </c>
      <c r="I16819">
        <v>2018</v>
      </c>
      <c r="J16819">
        <v>2</v>
      </c>
      <c r="L16819">
        <v>23116284</v>
      </c>
      <c r="M16819">
        <v>4.5</v>
      </c>
      <c r="P16819" s="29">
        <f t="shared" si="616"/>
        <v>0.58333333333333337</v>
      </c>
    </row>
    <row r="16820" spans="1:16" hidden="1" x14ac:dyDescent="0.25">
      <c r="A16820">
        <v>198898147</v>
      </c>
      <c r="B16820">
        <v>803401</v>
      </c>
      <c r="C16820" t="s">
        <v>318</v>
      </c>
      <c r="D16820">
        <v>2021874</v>
      </c>
      <c r="E16820" t="s">
        <v>226</v>
      </c>
      <c r="F16820" t="s">
        <v>214</v>
      </c>
      <c r="G16820" t="s">
        <v>215</v>
      </c>
      <c r="H16820">
        <v>2</v>
      </c>
      <c r="I16820">
        <v>2018</v>
      </c>
      <c r="J16820">
        <v>2</v>
      </c>
      <c r="L16820">
        <v>23115835</v>
      </c>
      <c r="M16820">
        <v>5</v>
      </c>
      <c r="P16820" s="29">
        <f t="shared" si="616"/>
        <v>0.66666666666666663</v>
      </c>
    </row>
    <row r="16821" spans="1:16" hidden="1" x14ac:dyDescent="0.25">
      <c r="A16821">
        <v>198898147</v>
      </c>
      <c r="B16821">
        <v>803401</v>
      </c>
      <c r="C16821" t="s">
        <v>318</v>
      </c>
      <c r="D16821">
        <v>2021781</v>
      </c>
      <c r="E16821" t="s">
        <v>235</v>
      </c>
      <c r="F16821" t="s">
        <v>214</v>
      </c>
      <c r="G16821" t="s">
        <v>215</v>
      </c>
      <c r="H16821">
        <v>2</v>
      </c>
      <c r="I16821">
        <v>2018</v>
      </c>
      <c r="J16821">
        <v>2</v>
      </c>
      <c r="L16821">
        <v>23116294</v>
      </c>
      <c r="M16821">
        <v>4.2</v>
      </c>
      <c r="P16821" s="29">
        <f t="shared" si="616"/>
        <v>0.53333333333333333</v>
      </c>
    </row>
    <row r="16822" spans="1:16" hidden="1" x14ac:dyDescent="0.25">
      <c r="A16822">
        <v>198898147</v>
      </c>
      <c r="B16822">
        <v>803401</v>
      </c>
      <c r="C16822" t="s">
        <v>318</v>
      </c>
      <c r="D16822">
        <v>2021638</v>
      </c>
      <c r="E16822" t="s">
        <v>250</v>
      </c>
      <c r="F16822" t="s">
        <v>214</v>
      </c>
      <c r="G16822" t="s">
        <v>215</v>
      </c>
      <c r="H16822">
        <v>2</v>
      </c>
      <c r="I16822">
        <v>2018</v>
      </c>
      <c r="J16822">
        <v>2</v>
      </c>
      <c r="L16822">
        <v>23116219</v>
      </c>
      <c r="M16822">
        <v>4</v>
      </c>
      <c r="P16822" s="29">
        <f t="shared" si="616"/>
        <v>0.5</v>
      </c>
    </row>
    <row r="16823" spans="1:16" hidden="1" x14ac:dyDescent="0.25">
      <c r="A16823">
        <v>198898147</v>
      </c>
      <c r="B16823">
        <v>803401</v>
      </c>
      <c r="C16823" t="s">
        <v>318</v>
      </c>
      <c r="D16823">
        <v>2019272</v>
      </c>
      <c r="E16823" t="s">
        <v>249</v>
      </c>
      <c r="F16823" t="s">
        <v>214</v>
      </c>
      <c r="G16823" t="s">
        <v>215</v>
      </c>
      <c r="H16823">
        <v>3</v>
      </c>
      <c r="I16823">
        <v>2019</v>
      </c>
      <c r="J16823">
        <v>1</v>
      </c>
      <c r="L16823">
        <v>23121979</v>
      </c>
      <c r="M16823" t="s">
        <v>221</v>
      </c>
      <c r="P16823" s="29" t="str">
        <f t="shared" si="616"/>
        <v>BAD</v>
      </c>
    </row>
    <row r="16824" spans="1:16" hidden="1" x14ac:dyDescent="0.25">
      <c r="A16824">
        <v>198898147</v>
      </c>
      <c r="B16824">
        <v>803401</v>
      </c>
      <c r="C16824" t="s">
        <v>318</v>
      </c>
      <c r="D16824">
        <v>2021640</v>
      </c>
      <c r="E16824" t="s">
        <v>227</v>
      </c>
      <c r="F16824" t="s">
        <v>214</v>
      </c>
      <c r="G16824" t="s">
        <v>215</v>
      </c>
      <c r="H16824">
        <v>3</v>
      </c>
      <c r="I16824">
        <v>2019</v>
      </c>
      <c r="J16824">
        <v>1</v>
      </c>
      <c r="L16824">
        <v>23122092</v>
      </c>
      <c r="M16824">
        <v>2.9</v>
      </c>
      <c r="P16824" s="29">
        <f t="shared" si="616"/>
        <v>0.31666666666666665</v>
      </c>
    </row>
    <row r="16825" spans="1:16" hidden="1" x14ac:dyDescent="0.25">
      <c r="A16825">
        <v>198898147</v>
      </c>
      <c r="B16825">
        <v>803401</v>
      </c>
      <c r="C16825" t="s">
        <v>318</v>
      </c>
      <c r="D16825">
        <v>2021993</v>
      </c>
      <c r="E16825" t="s">
        <v>256</v>
      </c>
      <c r="F16825" t="s">
        <v>214</v>
      </c>
      <c r="G16825" t="s">
        <v>215</v>
      </c>
      <c r="H16825">
        <v>2</v>
      </c>
      <c r="I16825">
        <v>2019</v>
      </c>
      <c r="J16825">
        <v>1</v>
      </c>
      <c r="L16825">
        <v>23124770</v>
      </c>
      <c r="M16825">
        <v>4.3</v>
      </c>
      <c r="P16825" s="29">
        <f t="shared" si="616"/>
        <v>0.54999999999999993</v>
      </c>
    </row>
    <row r="16826" spans="1:16" hidden="1" x14ac:dyDescent="0.25">
      <c r="A16826">
        <v>198898147</v>
      </c>
      <c r="B16826">
        <v>803401</v>
      </c>
      <c r="C16826" t="s">
        <v>318</v>
      </c>
      <c r="D16826">
        <v>2021750</v>
      </c>
      <c r="E16826" t="s">
        <v>296</v>
      </c>
      <c r="F16826" t="s">
        <v>214</v>
      </c>
      <c r="G16826" t="s">
        <v>215</v>
      </c>
      <c r="H16826">
        <v>2</v>
      </c>
      <c r="I16826">
        <v>2019</v>
      </c>
      <c r="J16826">
        <v>1</v>
      </c>
      <c r="L16826">
        <v>23120000</v>
      </c>
      <c r="M16826">
        <v>4.7</v>
      </c>
      <c r="P16826" s="29">
        <f t="shared" si="616"/>
        <v>0.6166666666666667</v>
      </c>
    </row>
    <row r="16827" spans="1:16" hidden="1" x14ac:dyDescent="0.25">
      <c r="A16827">
        <v>198898147</v>
      </c>
      <c r="B16827">
        <v>803401</v>
      </c>
      <c r="C16827" t="s">
        <v>318</v>
      </c>
      <c r="D16827">
        <v>2021679</v>
      </c>
      <c r="E16827" t="s">
        <v>259</v>
      </c>
      <c r="F16827" t="s">
        <v>214</v>
      </c>
      <c r="G16827" t="s">
        <v>215</v>
      </c>
      <c r="H16827">
        <v>2</v>
      </c>
      <c r="I16827">
        <v>2019</v>
      </c>
      <c r="J16827">
        <v>1</v>
      </c>
      <c r="L16827">
        <v>23122095</v>
      </c>
      <c r="M16827">
        <v>5.7</v>
      </c>
      <c r="P16827" s="29">
        <f t="shared" si="616"/>
        <v>0.78333333333333333</v>
      </c>
    </row>
    <row r="16828" spans="1:16" hidden="1" x14ac:dyDescent="0.25">
      <c r="A16828">
        <v>198898147</v>
      </c>
      <c r="B16828">
        <v>803401</v>
      </c>
      <c r="C16828" t="s">
        <v>318</v>
      </c>
      <c r="D16828">
        <v>2024862</v>
      </c>
      <c r="E16828" t="s">
        <v>289</v>
      </c>
      <c r="F16828" t="s">
        <v>214</v>
      </c>
      <c r="G16828" t="s">
        <v>215</v>
      </c>
      <c r="H16828">
        <v>2</v>
      </c>
      <c r="I16828">
        <v>2019</v>
      </c>
      <c r="J16828">
        <v>1</v>
      </c>
      <c r="L16828">
        <v>23119873</v>
      </c>
      <c r="M16828">
        <v>5.9</v>
      </c>
      <c r="P16828" s="29">
        <f t="shared" si="616"/>
        <v>0.81666666666666676</v>
      </c>
    </row>
    <row r="16829" spans="1:16" hidden="1" x14ac:dyDescent="0.25">
      <c r="A16829">
        <v>198898147</v>
      </c>
      <c r="B16829">
        <v>803401</v>
      </c>
      <c r="C16829" t="s">
        <v>318</v>
      </c>
      <c r="D16829">
        <v>2004591</v>
      </c>
      <c r="E16829" t="s">
        <v>271</v>
      </c>
      <c r="F16829" t="s">
        <v>214</v>
      </c>
      <c r="G16829" t="s">
        <v>215</v>
      </c>
      <c r="H16829">
        <v>4</v>
      </c>
      <c r="I16829">
        <v>2019</v>
      </c>
      <c r="J16829">
        <v>2</v>
      </c>
      <c r="L16829">
        <v>23120029</v>
      </c>
      <c r="P16829" s="29" t="str">
        <f t="shared" si="616"/>
        <v>DRP</v>
      </c>
    </row>
    <row r="16830" spans="1:16" hidden="1" x14ac:dyDescent="0.25">
      <c r="A16830">
        <v>198898147</v>
      </c>
      <c r="B16830">
        <v>803401</v>
      </c>
      <c r="C16830" t="s">
        <v>318</v>
      </c>
      <c r="D16830">
        <v>2021631</v>
      </c>
      <c r="E16830" t="s">
        <v>302</v>
      </c>
      <c r="F16830" t="s">
        <v>214</v>
      </c>
      <c r="G16830" t="s">
        <v>215</v>
      </c>
      <c r="H16830">
        <v>1</v>
      </c>
      <c r="I16830">
        <v>2019</v>
      </c>
      <c r="J16830">
        <v>2</v>
      </c>
      <c r="L16830">
        <v>23129790</v>
      </c>
      <c r="P16830" s="29" t="str">
        <f t="shared" si="616"/>
        <v>NULL</v>
      </c>
    </row>
    <row r="16831" spans="1:16" hidden="1" x14ac:dyDescent="0.25">
      <c r="A16831">
        <v>198898147</v>
      </c>
      <c r="B16831">
        <v>803401</v>
      </c>
      <c r="C16831" t="s">
        <v>318</v>
      </c>
      <c r="D16831">
        <v>2021725</v>
      </c>
      <c r="E16831" t="s">
        <v>257</v>
      </c>
      <c r="F16831" t="s">
        <v>214</v>
      </c>
      <c r="G16831" t="s">
        <v>215</v>
      </c>
      <c r="H16831">
        <v>1</v>
      </c>
      <c r="I16831">
        <v>2019</v>
      </c>
      <c r="J16831">
        <v>2</v>
      </c>
      <c r="L16831">
        <v>23131254</v>
      </c>
      <c r="P16831" s="29" t="str">
        <f t="shared" si="616"/>
        <v>NULL</v>
      </c>
    </row>
    <row r="16832" spans="1:16" hidden="1" x14ac:dyDescent="0.25">
      <c r="A16832">
        <v>198898147</v>
      </c>
      <c r="B16832">
        <v>803401</v>
      </c>
      <c r="C16832" t="s">
        <v>318</v>
      </c>
      <c r="D16832">
        <v>2004587</v>
      </c>
      <c r="E16832" t="s">
        <v>288</v>
      </c>
      <c r="F16832" t="s">
        <v>214</v>
      </c>
      <c r="G16832" t="s">
        <v>215</v>
      </c>
      <c r="H16832">
        <v>1</v>
      </c>
      <c r="I16832">
        <v>2019</v>
      </c>
      <c r="J16832">
        <v>2</v>
      </c>
      <c r="L16832">
        <v>23130325</v>
      </c>
      <c r="P16832" s="29" t="str">
        <f t="shared" si="616"/>
        <v>NULL</v>
      </c>
    </row>
    <row r="16833" spans="1:16" hidden="1" x14ac:dyDescent="0.25">
      <c r="A16833">
        <v>198898147</v>
      </c>
      <c r="B16833">
        <v>803401</v>
      </c>
      <c r="C16833" t="s">
        <v>318</v>
      </c>
      <c r="D16833">
        <v>2021787</v>
      </c>
      <c r="E16833" t="s">
        <v>292</v>
      </c>
      <c r="F16833" t="s">
        <v>214</v>
      </c>
      <c r="G16833" t="s">
        <v>215</v>
      </c>
      <c r="H16833">
        <v>1</v>
      </c>
      <c r="I16833">
        <v>2019</v>
      </c>
      <c r="J16833">
        <v>2</v>
      </c>
      <c r="L16833">
        <v>23129786</v>
      </c>
      <c r="P16833" s="29" t="str">
        <f t="shared" si="616"/>
        <v>NULL</v>
      </c>
    </row>
    <row r="16834" spans="1:16" hidden="1" x14ac:dyDescent="0.25">
      <c r="A16834">
        <v>198898147</v>
      </c>
      <c r="B16834">
        <v>803401</v>
      </c>
      <c r="C16834" t="s">
        <v>318</v>
      </c>
      <c r="D16834">
        <v>2004752</v>
      </c>
      <c r="E16834" t="s">
        <v>290</v>
      </c>
      <c r="F16834" t="s">
        <v>214</v>
      </c>
      <c r="G16834" t="s">
        <v>215</v>
      </c>
      <c r="H16834">
        <v>1</v>
      </c>
      <c r="I16834">
        <v>2019</v>
      </c>
      <c r="J16834">
        <v>2</v>
      </c>
      <c r="L16834">
        <v>23120030</v>
      </c>
      <c r="P16834" s="29" t="str">
        <f t="shared" si="616"/>
        <v>NULL</v>
      </c>
    </row>
    <row r="16835" spans="1:16" hidden="1" x14ac:dyDescent="0.25">
      <c r="A16835">
        <v>198898147</v>
      </c>
      <c r="B16835">
        <v>803401</v>
      </c>
      <c r="C16835" t="s">
        <v>318</v>
      </c>
      <c r="D16835">
        <v>2021640</v>
      </c>
      <c r="E16835" t="s">
        <v>227</v>
      </c>
      <c r="F16835" t="s">
        <v>214</v>
      </c>
      <c r="G16835" t="s">
        <v>215</v>
      </c>
      <c r="H16835">
        <v>1</v>
      </c>
      <c r="I16835">
        <v>2019</v>
      </c>
      <c r="J16835">
        <v>2</v>
      </c>
      <c r="L16835">
        <v>23127005</v>
      </c>
      <c r="P16835" s="29" t="str">
        <f t="shared" si="616"/>
        <v>NULL</v>
      </c>
    </row>
    <row r="16836" spans="1:16" hidden="1" x14ac:dyDescent="0.25">
      <c r="A16836">
        <v>198904732</v>
      </c>
      <c r="B16836">
        <v>803407</v>
      </c>
      <c r="C16836" t="s">
        <v>317</v>
      </c>
      <c r="D16836">
        <v>2005118</v>
      </c>
      <c r="E16836" t="s">
        <v>223</v>
      </c>
      <c r="F16836" t="s">
        <v>214</v>
      </c>
      <c r="G16836" t="s">
        <v>215</v>
      </c>
      <c r="H16836">
        <v>3</v>
      </c>
      <c r="I16836">
        <v>2016</v>
      </c>
      <c r="J16836">
        <v>1</v>
      </c>
      <c r="L16836">
        <v>23081297</v>
      </c>
      <c r="M16836">
        <v>3</v>
      </c>
      <c r="P16836" s="29">
        <f t="shared" si="616"/>
        <v>0.33333333333333331</v>
      </c>
    </row>
    <row r="16837" spans="1:16" hidden="1" x14ac:dyDescent="0.25">
      <c r="A16837">
        <v>198904732</v>
      </c>
      <c r="B16837">
        <v>803407</v>
      </c>
      <c r="C16837" t="s">
        <v>317</v>
      </c>
      <c r="D16837">
        <v>2021754</v>
      </c>
      <c r="E16837" t="s">
        <v>216</v>
      </c>
      <c r="F16837" t="s">
        <v>214</v>
      </c>
      <c r="G16837" t="s">
        <v>215</v>
      </c>
      <c r="H16837">
        <v>2</v>
      </c>
      <c r="I16837">
        <v>2016</v>
      </c>
      <c r="J16837">
        <v>1</v>
      </c>
      <c r="L16837">
        <v>23081132</v>
      </c>
      <c r="M16837">
        <v>4</v>
      </c>
      <c r="P16837" s="29">
        <f t="shared" si="616"/>
        <v>0.5</v>
      </c>
    </row>
    <row r="16838" spans="1:16" hidden="1" x14ac:dyDescent="0.25">
      <c r="A16838">
        <v>198904732</v>
      </c>
      <c r="B16838">
        <v>803407</v>
      </c>
      <c r="C16838" t="s">
        <v>317</v>
      </c>
      <c r="D16838">
        <v>2021600</v>
      </c>
      <c r="E16838" t="s">
        <v>219</v>
      </c>
      <c r="F16838" t="s">
        <v>214</v>
      </c>
      <c r="G16838" t="s">
        <v>215</v>
      </c>
      <c r="H16838">
        <v>2</v>
      </c>
      <c r="I16838">
        <v>2016</v>
      </c>
      <c r="J16838">
        <v>1</v>
      </c>
      <c r="L16838">
        <v>23081087</v>
      </c>
      <c r="M16838">
        <v>4.7</v>
      </c>
      <c r="P16838" s="29">
        <f t="shared" si="616"/>
        <v>0.6166666666666667</v>
      </c>
    </row>
    <row r="16839" spans="1:16" hidden="1" x14ac:dyDescent="0.25">
      <c r="A16839">
        <v>198904732</v>
      </c>
      <c r="B16839">
        <v>803407</v>
      </c>
      <c r="C16839" t="s">
        <v>317</v>
      </c>
      <c r="D16839">
        <v>2005102</v>
      </c>
      <c r="E16839" t="s">
        <v>218</v>
      </c>
      <c r="F16839" t="s">
        <v>214</v>
      </c>
      <c r="G16839" t="s">
        <v>215</v>
      </c>
      <c r="H16839">
        <v>3</v>
      </c>
      <c r="I16839">
        <v>2016</v>
      </c>
      <c r="J16839">
        <v>1</v>
      </c>
      <c r="L16839">
        <v>23081364</v>
      </c>
      <c r="M16839">
        <v>3.2</v>
      </c>
      <c r="P16839" s="29">
        <f t="shared" si="616"/>
        <v>0.3666666666666667</v>
      </c>
    </row>
    <row r="16840" spans="1:16" hidden="1" x14ac:dyDescent="0.25">
      <c r="A16840">
        <v>198904732</v>
      </c>
      <c r="B16840">
        <v>803407</v>
      </c>
      <c r="C16840" t="s">
        <v>317</v>
      </c>
      <c r="D16840">
        <v>2005099</v>
      </c>
      <c r="E16840" t="s">
        <v>217</v>
      </c>
      <c r="F16840" t="s">
        <v>214</v>
      </c>
      <c r="G16840" t="s">
        <v>215</v>
      </c>
      <c r="H16840">
        <v>3</v>
      </c>
      <c r="I16840">
        <v>2016</v>
      </c>
      <c r="J16840">
        <v>1</v>
      </c>
      <c r="L16840">
        <v>23081379</v>
      </c>
      <c r="M16840">
        <v>2.6</v>
      </c>
      <c r="P16840" s="29">
        <f t="shared" si="616"/>
        <v>0.26666666666666666</v>
      </c>
    </row>
    <row r="16841" spans="1:16" hidden="1" x14ac:dyDescent="0.25">
      <c r="A16841">
        <v>198904732</v>
      </c>
      <c r="B16841">
        <v>803407</v>
      </c>
      <c r="C16841" t="s">
        <v>317</v>
      </c>
      <c r="D16841">
        <v>2004098</v>
      </c>
      <c r="E16841" t="s">
        <v>213</v>
      </c>
      <c r="F16841" t="s">
        <v>214</v>
      </c>
      <c r="G16841" t="s">
        <v>215</v>
      </c>
      <c r="H16841">
        <v>2</v>
      </c>
      <c r="I16841">
        <v>2016</v>
      </c>
      <c r="J16841">
        <v>1</v>
      </c>
      <c r="L16841">
        <v>23078139</v>
      </c>
      <c r="M16841">
        <v>4.5</v>
      </c>
      <c r="P16841" s="29">
        <f t="shared" si="616"/>
        <v>0.58333333333333337</v>
      </c>
    </row>
    <row r="16842" spans="1:16" hidden="1" x14ac:dyDescent="0.25">
      <c r="A16842">
        <v>198904732</v>
      </c>
      <c r="B16842">
        <v>803407</v>
      </c>
      <c r="C16842" t="s">
        <v>317</v>
      </c>
      <c r="D16842">
        <v>2021602</v>
      </c>
      <c r="E16842" t="s">
        <v>242</v>
      </c>
      <c r="F16842" t="s">
        <v>214</v>
      </c>
      <c r="G16842" t="s">
        <v>215</v>
      </c>
      <c r="H16842">
        <v>3</v>
      </c>
      <c r="I16842">
        <v>2016</v>
      </c>
      <c r="J16842">
        <v>2</v>
      </c>
      <c r="L16842">
        <v>23086748</v>
      </c>
      <c r="M16842">
        <v>2.1</v>
      </c>
      <c r="P16842" s="29">
        <f t="shared" ref="P16842:P16905" si="617">IF(AND(ISNUMBER(M16842),H16842&lt;&gt;4),(M16842-1)/6,IF(H16842=4,"DRP",IF(AND(H16842=3,M16842="NA"),"BAD",IF(AND(H16842=2),"CVL",IF(AND(H16842=1,ISBLANK(M16842)),"NULL","UNK")))))</f>
        <v>0.18333333333333335</v>
      </c>
    </row>
    <row r="16843" spans="1:16" hidden="1" x14ac:dyDescent="0.25">
      <c r="A16843">
        <v>198904732</v>
      </c>
      <c r="B16843">
        <v>803407</v>
      </c>
      <c r="C16843" t="s">
        <v>317</v>
      </c>
      <c r="D16843">
        <v>2021756</v>
      </c>
      <c r="E16843" t="s">
        <v>253</v>
      </c>
      <c r="F16843" t="s">
        <v>214</v>
      </c>
      <c r="G16843" t="s">
        <v>215</v>
      </c>
      <c r="H16843">
        <v>3</v>
      </c>
      <c r="I16843">
        <v>2016</v>
      </c>
      <c r="J16843">
        <v>2</v>
      </c>
      <c r="L16843">
        <v>23086836</v>
      </c>
      <c r="M16843" t="s">
        <v>221</v>
      </c>
      <c r="P16843" s="29" t="str">
        <f t="shared" si="617"/>
        <v>BAD</v>
      </c>
    </row>
    <row r="16844" spans="1:16" hidden="1" x14ac:dyDescent="0.25">
      <c r="A16844">
        <v>198904732</v>
      </c>
      <c r="B16844">
        <v>803407</v>
      </c>
      <c r="C16844" t="s">
        <v>317</v>
      </c>
      <c r="D16844">
        <v>2005118</v>
      </c>
      <c r="E16844" t="s">
        <v>223</v>
      </c>
      <c r="F16844" t="s">
        <v>214</v>
      </c>
      <c r="G16844" t="s">
        <v>215</v>
      </c>
      <c r="H16844">
        <v>3</v>
      </c>
      <c r="I16844">
        <v>2016</v>
      </c>
      <c r="J16844">
        <v>2</v>
      </c>
      <c r="L16844">
        <v>23086742</v>
      </c>
      <c r="M16844">
        <v>2.1</v>
      </c>
      <c r="P16844" s="29">
        <f t="shared" si="617"/>
        <v>0.18333333333333335</v>
      </c>
    </row>
    <row r="16845" spans="1:16" hidden="1" x14ac:dyDescent="0.25">
      <c r="A16845">
        <v>198904732</v>
      </c>
      <c r="B16845">
        <v>803407</v>
      </c>
      <c r="C16845" t="s">
        <v>317</v>
      </c>
      <c r="D16845">
        <v>2005099</v>
      </c>
      <c r="E16845" t="s">
        <v>217</v>
      </c>
      <c r="F16845" t="s">
        <v>214</v>
      </c>
      <c r="G16845" t="s">
        <v>215</v>
      </c>
      <c r="H16845">
        <v>3</v>
      </c>
      <c r="I16845">
        <v>2016</v>
      </c>
      <c r="J16845">
        <v>2</v>
      </c>
      <c r="L16845">
        <v>23086540</v>
      </c>
      <c r="M16845" t="s">
        <v>221</v>
      </c>
      <c r="P16845" s="29" t="str">
        <f t="shared" si="617"/>
        <v>BAD</v>
      </c>
    </row>
    <row r="16846" spans="1:16" hidden="1" x14ac:dyDescent="0.25">
      <c r="A16846">
        <v>198904732</v>
      </c>
      <c r="B16846">
        <v>803407</v>
      </c>
      <c r="C16846" t="s">
        <v>317</v>
      </c>
      <c r="D16846">
        <v>2005102</v>
      </c>
      <c r="E16846" t="s">
        <v>218</v>
      </c>
      <c r="F16846" t="s">
        <v>214</v>
      </c>
      <c r="G16846" t="s">
        <v>215</v>
      </c>
      <c r="H16846">
        <v>3</v>
      </c>
      <c r="I16846">
        <v>2016</v>
      </c>
      <c r="J16846">
        <v>2</v>
      </c>
      <c r="L16846">
        <v>23086740</v>
      </c>
      <c r="M16846" t="s">
        <v>221</v>
      </c>
      <c r="P16846" s="29" t="str">
        <f t="shared" si="617"/>
        <v>BAD</v>
      </c>
    </row>
    <row r="16847" spans="1:16" hidden="1" x14ac:dyDescent="0.25">
      <c r="A16847">
        <v>198904732</v>
      </c>
      <c r="B16847">
        <v>803407</v>
      </c>
      <c r="C16847" t="s">
        <v>317</v>
      </c>
      <c r="D16847">
        <v>2021756</v>
      </c>
      <c r="E16847" t="s">
        <v>253</v>
      </c>
      <c r="F16847" t="s">
        <v>214</v>
      </c>
      <c r="G16847" t="s">
        <v>215</v>
      </c>
      <c r="H16847">
        <v>4</v>
      </c>
      <c r="I16847">
        <v>2016</v>
      </c>
      <c r="J16847">
        <v>2</v>
      </c>
      <c r="L16847">
        <v>23086836</v>
      </c>
      <c r="P16847" s="29" t="str">
        <f t="shared" si="617"/>
        <v>DRP</v>
      </c>
    </row>
    <row r="16848" spans="1:16" hidden="1" x14ac:dyDescent="0.25">
      <c r="A16848">
        <v>198904732</v>
      </c>
      <c r="B16848">
        <v>803407</v>
      </c>
      <c r="C16848" t="s">
        <v>317</v>
      </c>
      <c r="D16848">
        <v>2021602</v>
      </c>
      <c r="E16848" t="s">
        <v>242</v>
      </c>
      <c r="F16848" t="s">
        <v>214</v>
      </c>
      <c r="G16848" t="s">
        <v>215</v>
      </c>
      <c r="H16848">
        <v>4</v>
      </c>
      <c r="I16848">
        <v>2016</v>
      </c>
      <c r="J16848">
        <v>2</v>
      </c>
      <c r="L16848">
        <v>23086745</v>
      </c>
      <c r="P16848" s="29" t="str">
        <f t="shared" si="617"/>
        <v>DRP</v>
      </c>
    </row>
    <row r="16849" spans="1:16" hidden="1" x14ac:dyDescent="0.25">
      <c r="A16849">
        <v>198905488</v>
      </c>
      <c r="B16849">
        <v>803407</v>
      </c>
      <c r="C16849" t="s">
        <v>317</v>
      </c>
      <c r="D16849">
        <v>2005118</v>
      </c>
      <c r="E16849" t="s">
        <v>223</v>
      </c>
      <c r="F16849" t="s">
        <v>214</v>
      </c>
      <c r="G16849" t="s">
        <v>215</v>
      </c>
      <c r="H16849">
        <v>3</v>
      </c>
      <c r="I16849">
        <v>2016</v>
      </c>
      <c r="J16849">
        <v>1</v>
      </c>
      <c r="L16849">
        <v>23081297</v>
      </c>
      <c r="M16849">
        <v>1.6</v>
      </c>
      <c r="P16849" s="29">
        <f t="shared" si="617"/>
        <v>0.10000000000000002</v>
      </c>
    </row>
    <row r="16850" spans="1:16" hidden="1" x14ac:dyDescent="0.25">
      <c r="A16850">
        <v>198905488</v>
      </c>
      <c r="B16850">
        <v>803407</v>
      </c>
      <c r="C16850" t="s">
        <v>317</v>
      </c>
      <c r="D16850">
        <v>2021754</v>
      </c>
      <c r="E16850" t="s">
        <v>216</v>
      </c>
      <c r="F16850" t="s">
        <v>214</v>
      </c>
      <c r="G16850" t="s">
        <v>215</v>
      </c>
      <c r="H16850">
        <v>3</v>
      </c>
      <c r="I16850">
        <v>2016</v>
      </c>
      <c r="J16850">
        <v>1</v>
      </c>
      <c r="L16850">
        <v>23081132</v>
      </c>
      <c r="M16850">
        <v>3.3</v>
      </c>
      <c r="P16850" s="29">
        <f t="shared" si="617"/>
        <v>0.3833333333333333</v>
      </c>
    </row>
    <row r="16851" spans="1:16" hidden="1" x14ac:dyDescent="0.25">
      <c r="A16851">
        <v>198905488</v>
      </c>
      <c r="B16851">
        <v>803407</v>
      </c>
      <c r="C16851" t="s">
        <v>317</v>
      </c>
      <c r="D16851">
        <v>2005102</v>
      </c>
      <c r="E16851" t="s">
        <v>218</v>
      </c>
      <c r="F16851" t="s">
        <v>214</v>
      </c>
      <c r="G16851" t="s">
        <v>215</v>
      </c>
      <c r="H16851">
        <v>2</v>
      </c>
      <c r="I16851">
        <v>2016</v>
      </c>
      <c r="J16851">
        <v>1</v>
      </c>
      <c r="L16851">
        <v>23081364</v>
      </c>
      <c r="M16851">
        <v>4.2</v>
      </c>
      <c r="P16851" s="29">
        <f t="shared" si="617"/>
        <v>0.53333333333333333</v>
      </c>
    </row>
    <row r="16852" spans="1:16" hidden="1" x14ac:dyDescent="0.25">
      <c r="A16852">
        <v>198905488</v>
      </c>
      <c r="B16852">
        <v>803407</v>
      </c>
      <c r="C16852" t="s">
        <v>317</v>
      </c>
      <c r="D16852">
        <v>2005099</v>
      </c>
      <c r="E16852" t="s">
        <v>217</v>
      </c>
      <c r="F16852" t="s">
        <v>214</v>
      </c>
      <c r="G16852" t="s">
        <v>215</v>
      </c>
      <c r="H16852">
        <v>3</v>
      </c>
      <c r="I16852">
        <v>2016</v>
      </c>
      <c r="J16852">
        <v>1</v>
      </c>
      <c r="L16852">
        <v>23081379</v>
      </c>
      <c r="M16852">
        <v>2.8</v>
      </c>
      <c r="P16852" s="29">
        <f t="shared" si="617"/>
        <v>0.3</v>
      </c>
    </row>
    <row r="16853" spans="1:16" hidden="1" x14ac:dyDescent="0.25">
      <c r="A16853">
        <v>198905488</v>
      </c>
      <c r="B16853">
        <v>803407</v>
      </c>
      <c r="C16853" t="s">
        <v>317</v>
      </c>
      <c r="D16853">
        <v>2021600</v>
      </c>
      <c r="E16853" t="s">
        <v>219</v>
      </c>
      <c r="F16853" t="s">
        <v>214</v>
      </c>
      <c r="G16853" t="s">
        <v>215</v>
      </c>
      <c r="H16853">
        <v>3</v>
      </c>
      <c r="I16853">
        <v>2016</v>
      </c>
      <c r="J16853">
        <v>1</v>
      </c>
      <c r="L16853">
        <v>23081087</v>
      </c>
      <c r="M16853" t="s">
        <v>221</v>
      </c>
      <c r="P16853" s="29" t="str">
        <f t="shared" si="617"/>
        <v>BAD</v>
      </c>
    </row>
    <row r="16854" spans="1:16" hidden="1" x14ac:dyDescent="0.25">
      <c r="A16854">
        <v>198905488</v>
      </c>
      <c r="B16854">
        <v>803407</v>
      </c>
      <c r="C16854" t="s">
        <v>317</v>
      </c>
      <c r="D16854">
        <v>2004098</v>
      </c>
      <c r="E16854" t="s">
        <v>213</v>
      </c>
      <c r="F16854" t="s">
        <v>214</v>
      </c>
      <c r="G16854" t="s">
        <v>215</v>
      </c>
      <c r="H16854">
        <v>2</v>
      </c>
      <c r="I16854">
        <v>2016</v>
      </c>
      <c r="J16854">
        <v>1</v>
      </c>
      <c r="L16854">
        <v>23078142</v>
      </c>
      <c r="M16854">
        <v>6.3</v>
      </c>
      <c r="P16854" s="29">
        <f t="shared" si="617"/>
        <v>0.8833333333333333</v>
      </c>
    </row>
    <row r="16855" spans="1:16" hidden="1" x14ac:dyDescent="0.25">
      <c r="A16855">
        <v>198905488</v>
      </c>
      <c r="B16855">
        <v>803407</v>
      </c>
      <c r="C16855" t="s">
        <v>317</v>
      </c>
      <c r="D16855">
        <v>2021754</v>
      </c>
      <c r="E16855" t="s">
        <v>216</v>
      </c>
      <c r="F16855" t="s">
        <v>214</v>
      </c>
      <c r="G16855" t="s">
        <v>215</v>
      </c>
      <c r="H16855">
        <v>3</v>
      </c>
      <c r="I16855">
        <v>2016</v>
      </c>
      <c r="J16855">
        <v>2</v>
      </c>
      <c r="L16855">
        <v>23086735</v>
      </c>
      <c r="M16855" t="s">
        <v>221</v>
      </c>
      <c r="P16855" s="29" t="str">
        <f t="shared" si="617"/>
        <v>BAD</v>
      </c>
    </row>
    <row r="16856" spans="1:16" hidden="1" x14ac:dyDescent="0.25">
      <c r="A16856">
        <v>198905488</v>
      </c>
      <c r="B16856">
        <v>803407</v>
      </c>
      <c r="C16856" t="s">
        <v>317</v>
      </c>
      <c r="D16856">
        <v>2021600</v>
      </c>
      <c r="E16856" t="s">
        <v>219</v>
      </c>
      <c r="F16856" t="s">
        <v>214</v>
      </c>
      <c r="G16856" t="s">
        <v>215</v>
      </c>
      <c r="H16856">
        <v>3</v>
      </c>
      <c r="I16856">
        <v>2016</v>
      </c>
      <c r="J16856">
        <v>2</v>
      </c>
      <c r="L16856">
        <v>23086547</v>
      </c>
      <c r="M16856" t="s">
        <v>221</v>
      </c>
      <c r="P16856" s="29" t="str">
        <f t="shared" si="617"/>
        <v>BAD</v>
      </c>
    </row>
    <row r="16857" spans="1:16" hidden="1" x14ac:dyDescent="0.25">
      <c r="A16857">
        <v>198905488</v>
      </c>
      <c r="B16857">
        <v>803407</v>
      </c>
      <c r="C16857" t="s">
        <v>317</v>
      </c>
      <c r="D16857">
        <v>2005118</v>
      </c>
      <c r="E16857" t="s">
        <v>223</v>
      </c>
      <c r="F16857" t="s">
        <v>214</v>
      </c>
      <c r="G16857" t="s">
        <v>215</v>
      </c>
      <c r="H16857">
        <v>3</v>
      </c>
      <c r="I16857">
        <v>2016</v>
      </c>
      <c r="J16857">
        <v>2</v>
      </c>
      <c r="L16857">
        <v>23086743</v>
      </c>
      <c r="M16857" t="s">
        <v>221</v>
      </c>
      <c r="P16857" s="29" t="str">
        <f t="shared" si="617"/>
        <v>BAD</v>
      </c>
    </row>
    <row r="16858" spans="1:16" hidden="1" x14ac:dyDescent="0.25">
      <c r="A16858">
        <v>198905488</v>
      </c>
      <c r="B16858">
        <v>803407</v>
      </c>
      <c r="C16858" t="s">
        <v>317</v>
      </c>
      <c r="D16858">
        <v>2005099</v>
      </c>
      <c r="E16858" t="s">
        <v>217</v>
      </c>
      <c r="F16858" t="s">
        <v>214</v>
      </c>
      <c r="G16858" t="s">
        <v>215</v>
      </c>
      <c r="H16858">
        <v>3</v>
      </c>
      <c r="I16858">
        <v>2016</v>
      </c>
      <c r="J16858">
        <v>2</v>
      </c>
      <c r="L16858">
        <v>23086541</v>
      </c>
      <c r="M16858" t="s">
        <v>221</v>
      </c>
      <c r="P16858" s="29" t="str">
        <f t="shared" si="617"/>
        <v>BAD</v>
      </c>
    </row>
    <row r="16859" spans="1:16" hidden="1" x14ac:dyDescent="0.25">
      <c r="A16859">
        <v>198905488</v>
      </c>
      <c r="B16859">
        <v>803407</v>
      </c>
      <c r="C16859" t="s">
        <v>317</v>
      </c>
      <c r="D16859">
        <v>2005117</v>
      </c>
      <c r="E16859" t="s">
        <v>220</v>
      </c>
      <c r="F16859" t="s">
        <v>214</v>
      </c>
      <c r="G16859" t="s">
        <v>215</v>
      </c>
      <c r="H16859">
        <v>3</v>
      </c>
      <c r="I16859">
        <v>2016</v>
      </c>
      <c r="J16859">
        <v>2</v>
      </c>
      <c r="L16859">
        <v>23084478</v>
      </c>
      <c r="M16859" t="s">
        <v>221</v>
      </c>
      <c r="P16859" s="29" t="str">
        <f t="shared" si="617"/>
        <v>BAD</v>
      </c>
    </row>
    <row r="16860" spans="1:16" hidden="1" x14ac:dyDescent="0.25">
      <c r="A16860">
        <v>198905488</v>
      </c>
      <c r="B16860">
        <v>803407</v>
      </c>
      <c r="C16860" t="s">
        <v>317</v>
      </c>
      <c r="D16860">
        <v>2004112</v>
      </c>
      <c r="E16860" t="s">
        <v>244</v>
      </c>
      <c r="F16860" t="s">
        <v>214</v>
      </c>
      <c r="G16860" t="s">
        <v>215</v>
      </c>
      <c r="H16860">
        <v>3</v>
      </c>
      <c r="I16860">
        <v>2016</v>
      </c>
      <c r="J16860">
        <v>2</v>
      </c>
      <c r="L16860">
        <v>23085447</v>
      </c>
      <c r="M16860" t="s">
        <v>221</v>
      </c>
      <c r="P16860" s="29" t="str">
        <f t="shared" si="617"/>
        <v>BAD</v>
      </c>
    </row>
    <row r="16861" spans="1:16" hidden="1" x14ac:dyDescent="0.25">
      <c r="A16861">
        <v>198909025</v>
      </c>
      <c r="B16861">
        <v>803401</v>
      </c>
      <c r="C16861" t="s">
        <v>318</v>
      </c>
      <c r="D16861">
        <v>2005118</v>
      </c>
      <c r="E16861" t="s">
        <v>223</v>
      </c>
      <c r="F16861" t="s">
        <v>214</v>
      </c>
      <c r="G16861" t="s">
        <v>215</v>
      </c>
      <c r="H16861">
        <v>2</v>
      </c>
      <c r="I16861">
        <v>2016</v>
      </c>
      <c r="J16861">
        <v>1</v>
      </c>
      <c r="L16861">
        <v>23081294</v>
      </c>
      <c r="M16861">
        <v>4</v>
      </c>
      <c r="P16861" s="29">
        <f t="shared" si="617"/>
        <v>0.5</v>
      </c>
    </row>
    <row r="16862" spans="1:16" hidden="1" x14ac:dyDescent="0.25">
      <c r="A16862">
        <v>198909025</v>
      </c>
      <c r="B16862">
        <v>803401</v>
      </c>
      <c r="C16862" t="s">
        <v>318</v>
      </c>
      <c r="D16862">
        <v>2021754</v>
      </c>
      <c r="E16862" t="s">
        <v>216</v>
      </c>
      <c r="F16862" t="s">
        <v>214</v>
      </c>
      <c r="G16862" t="s">
        <v>215</v>
      </c>
      <c r="H16862">
        <v>3</v>
      </c>
      <c r="I16862">
        <v>2016</v>
      </c>
      <c r="J16862">
        <v>1</v>
      </c>
      <c r="L16862">
        <v>23081096</v>
      </c>
      <c r="M16862">
        <v>3.7</v>
      </c>
      <c r="P16862" s="29">
        <f t="shared" si="617"/>
        <v>0.45</v>
      </c>
    </row>
    <row r="16863" spans="1:16" hidden="1" x14ac:dyDescent="0.25">
      <c r="A16863">
        <v>198909025</v>
      </c>
      <c r="B16863">
        <v>803401</v>
      </c>
      <c r="C16863" t="s">
        <v>318</v>
      </c>
      <c r="D16863">
        <v>2005102</v>
      </c>
      <c r="E16863" t="s">
        <v>218</v>
      </c>
      <c r="F16863" t="s">
        <v>214</v>
      </c>
      <c r="G16863" t="s">
        <v>215</v>
      </c>
      <c r="H16863">
        <v>2</v>
      </c>
      <c r="I16863">
        <v>2016</v>
      </c>
      <c r="J16863">
        <v>1</v>
      </c>
      <c r="L16863">
        <v>23081383</v>
      </c>
      <c r="M16863">
        <v>4.2</v>
      </c>
      <c r="P16863" s="29">
        <f t="shared" si="617"/>
        <v>0.53333333333333333</v>
      </c>
    </row>
    <row r="16864" spans="1:16" hidden="1" x14ac:dyDescent="0.25">
      <c r="A16864">
        <v>198909025</v>
      </c>
      <c r="B16864">
        <v>803401</v>
      </c>
      <c r="C16864" t="s">
        <v>318</v>
      </c>
      <c r="D16864">
        <v>2005099</v>
      </c>
      <c r="E16864" t="s">
        <v>217</v>
      </c>
      <c r="F16864" t="s">
        <v>214</v>
      </c>
      <c r="G16864" t="s">
        <v>215</v>
      </c>
      <c r="H16864">
        <v>2</v>
      </c>
      <c r="I16864">
        <v>2016</v>
      </c>
      <c r="J16864">
        <v>1</v>
      </c>
      <c r="L16864">
        <v>23081376</v>
      </c>
      <c r="M16864">
        <v>4.4000000000000004</v>
      </c>
      <c r="P16864" s="29">
        <f t="shared" si="617"/>
        <v>0.56666666666666676</v>
      </c>
    </row>
    <row r="16865" spans="1:16" hidden="1" x14ac:dyDescent="0.25">
      <c r="A16865">
        <v>198909025</v>
      </c>
      <c r="B16865">
        <v>803401</v>
      </c>
      <c r="C16865" t="s">
        <v>318</v>
      </c>
      <c r="D16865">
        <v>2021600</v>
      </c>
      <c r="E16865" t="s">
        <v>219</v>
      </c>
      <c r="F16865" t="s">
        <v>214</v>
      </c>
      <c r="G16865" t="s">
        <v>215</v>
      </c>
      <c r="H16865">
        <v>3</v>
      </c>
      <c r="I16865">
        <v>2016</v>
      </c>
      <c r="J16865">
        <v>1</v>
      </c>
      <c r="L16865">
        <v>23081081</v>
      </c>
      <c r="M16865">
        <v>3.1</v>
      </c>
      <c r="P16865" s="29">
        <f t="shared" si="617"/>
        <v>0.35000000000000003</v>
      </c>
    </row>
    <row r="16866" spans="1:16" hidden="1" x14ac:dyDescent="0.25">
      <c r="A16866">
        <v>198909025</v>
      </c>
      <c r="B16866">
        <v>803401</v>
      </c>
      <c r="C16866" t="s">
        <v>318</v>
      </c>
      <c r="D16866">
        <v>2004098</v>
      </c>
      <c r="E16866" t="s">
        <v>213</v>
      </c>
      <c r="F16866" t="s">
        <v>214</v>
      </c>
      <c r="G16866" t="s">
        <v>215</v>
      </c>
      <c r="H16866">
        <v>2</v>
      </c>
      <c r="I16866">
        <v>2016</v>
      </c>
      <c r="J16866">
        <v>1</v>
      </c>
      <c r="L16866">
        <v>23081501</v>
      </c>
      <c r="M16866">
        <v>5</v>
      </c>
      <c r="P16866" s="29">
        <f t="shared" si="617"/>
        <v>0.66666666666666663</v>
      </c>
    </row>
    <row r="16867" spans="1:16" hidden="1" x14ac:dyDescent="0.25">
      <c r="A16867">
        <v>198909025</v>
      </c>
      <c r="B16867">
        <v>803401</v>
      </c>
      <c r="C16867" t="s">
        <v>318</v>
      </c>
      <c r="D16867">
        <v>2021580</v>
      </c>
      <c r="E16867" t="s">
        <v>241</v>
      </c>
      <c r="F16867" t="s">
        <v>214</v>
      </c>
      <c r="G16867" t="s">
        <v>215</v>
      </c>
      <c r="H16867">
        <v>4</v>
      </c>
      <c r="I16867">
        <v>2016</v>
      </c>
      <c r="J16867">
        <v>2</v>
      </c>
      <c r="L16867">
        <v>23086826</v>
      </c>
      <c r="P16867" s="29" t="str">
        <f t="shared" si="617"/>
        <v>DRP</v>
      </c>
    </row>
    <row r="16868" spans="1:16" hidden="1" x14ac:dyDescent="0.25">
      <c r="A16868">
        <v>198909025</v>
      </c>
      <c r="B16868">
        <v>803401</v>
      </c>
      <c r="C16868" t="s">
        <v>318</v>
      </c>
      <c r="D16868">
        <v>2021754</v>
      </c>
      <c r="E16868" t="s">
        <v>216</v>
      </c>
      <c r="F16868" t="s">
        <v>214</v>
      </c>
      <c r="G16868" t="s">
        <v>215</v>
      </c>
      <c r="H16868">
        <v>3</v>
      </c>
      <c r="I16868">
        <v>2016</v>
      </c>
      <c r="J16868">
        <v>2</v>
      </c>
      <c r="L16868">
        <v>23086737</v>
      </c>
      <c r="M16868">
        <v>3.3</v>
      </c>
      <c r="P16868" s="29">
        <f t="shared" si="617"/>
        <v>0.3833333333333333</v>
      </c>
    </row>
    <row r="16869" spans="1:16" hidden="1" x14ac:dyDescent="0.25">
      <c r="A16869">
        <v>198909025</v>
      </c>
      <c r="B16869">
        <v>803401</v>
      </c>
      <c r="C16869" t="s">
        <v>318</v>
      </c>
      <c r="D16869">
        <v>2021600</v>
      </c>
      <c r="E16869" t="s">
        <v>219</v>
      </c>
      <c r="F16869" t="s">
        <v>214</v>
      </c>
      <c r="G16869" t="s">
        <v>215</v>
      </c>
      <c r="H16869">
        <v>3</v>
      </c>
      <c r="I16869">
        <v>2016</v>
      </c>
      <c r="J16869">
        <v>2</v>
      </c>
      <c r="L16869">
        <v>23086547</v>
      </c>
      <c r="M16869">
        <v>3</v>
      </c>
      <c r="P16869" s="29">
        <f t="shared" si="617"/>
        <v>0.33333333333333331</v>
      </c>
    </row>
    <row r="16870" spans="1:16" hidden="1" x14ac:dyDescent="0.25">
      <c r="A16870">
        <v>198909025</v>
      </c>
      <c r="B16870">
        <v>803401</v>
      </c>
      <c r="C16870" t="s">
        <v>318</v>
      </c>
      <c r="D16870">
        <v>2005117</v>
      </c>
      <c r="E16870" t="s">
        <v>220</v>
      </c>
      <c r="F16870" t="s">
        <v>214</v>
      </c>
      <c r="G16870" t="s">
        <v>215</v>
      </c>
      <c r="H16870">
        <v>3</v>
      </c>
      <c r="I16870">
        <v>2016</v>
      </c>
      <c r="J16870">
        <v>2</v>
      </c>
      <c r="L16870">
        <v>23084480</v>
      </c>
      <c r="M16870">
        <v>1.6</v>
      </c>
      <c r="P16870" s="29">
        <f t="shared" si="617"/>
        <v>0.10000000000000002</v>
      </c>
    </row>
    <row r="16871" spans="1:16" hidden="1" x14ac:dyDescent="0.25">
      <c r="A16871">
        <v>198909025</v>
      </c>
      <c r="B16871">
        <v>803401</v>
      </c>
      <c r="C16871" t="s">
        <v>318</v>
      </c>
      <c r="D16871">
        <v>2021580</v>
      </c>
      <c r="E16871" t="s">
        <v>241</v>
      </c>
      <c r="F16871" t="s">
        <v>214</v>
      </c>
      <c r="G16871" t="s">
        <v>215</v>
      </c>
      <c r="H16871">
        <v>3</v>
      </c>
      <c r="I16871">
        <v>2016</v>
      </c>
      <c r="J16871">
        <v>2</v>
      </c>
      <c r="L16871">
        <v>23086828</v>
      </c>
      <c r="M16871">
        <v>2.2999999999999998</v>
      </c>
      <c r="P16871" s="29">
        <f t="shared" si="617"/>
        <v>0.21666666666666665</v>
      </c>
    </row>
    <row r="16872" spans="1:16" hidden="1" x14ac:dyDescent="0.25">
      <c r="A16872">
        <v>198909025</v>
      </c>
      <c r="B16872">
        <v>803401</v>
      </c>
      <c r="C16872" t="s">
        <v>318</v>
      </c>
      <c r="D16872">
        <v>2004112</v>
      </c>
      <c r="E16872" t="s">
        <v>244</v>
      </c>
      <c r="F16872" t="s">
        <v>214</v>
      </c>
      <c r="G16872" t="s">
        <v>215</v>
      </c>
      <c r="H16872">
        <v>2</v>
      </c>
      <c r="I16872">
        <v>2016</v>
      </c>
      <c r="J16872">
        <v>2</v>
      </c>
      <c r="L16872">
        <v>23085500</v>
      </c>
      <c r="M16872">
        <v>4.9000000000000004</v>
      </c>
      <c r="P16872" s="29">
        <f t="shared" si="617"/>
        <v>0.65</v>
      </c>
    </row>
    <row r="16873" spans="1:16" hidden="1" x14ac:dyDescent="0.25">
      <c r="A16873">
        <v>198909025</v>
      </c>
      <c r="B16873">
        <v>803401</v>
      </c>
      <c r="C16873" t="s">
        <v>318</v>
      </c>
      <c r="D16873">
        <v>2004116</v>
      </c>
      <c r="E16873" t="s">
        <v>229</v>
      </c>
      <c r="F16873" t="s">
        <v>214</v>
      </c>
      <c r="G16873" t="s">
        <v>215</v>
      </c>
      <c r="H16873">
        <v>2</v>
      </c>
      <c r="I16873">
        <v>2017</v>
      </c>
      <c r="J16873">
        <v>1</v>
      </c>
      <c r="L16873">
        <v>23092358</v>
      </c>
      <c r="M16873">
        <v>4.4000000000000004</v>
      </c>
      <c r="P16873" s="29">
        <f t="shared" si="617"/>
        <v>0.56666666666666676</v>
      </c>
    </row>
    <row r="16874" spans="1:16" hidden="1" x14ac:dyDescent="0.25">
      <c r="A16874">
        <v>198913057</v>
      </c>
      <c r="B16874">
        <v>803401</v>
      </c>
      <c r="C16874" t="s">
        <v>318</v>
      </c>
      <c r="D16874">
        <v>2005118</v>
      </c>
      <c r="E16874" t="s">
        <v>223</v>
      </c>
      <c r="F16874" t="s">
        <v>214</v>
      </c>
      <c r="G16874" t="s">
        <v>215</v>
      </c>
      <c r="H16874">
        <v>2</v>
      </c>
      <c r="I16874">
        <v>2016</v>
      </c>
      <c r="J16874">
        <v>1</v>
      </c>
      <c r="L16874">
        <v>23081292</v>
      </c>
      <c r="M16874">
        <v>4.3</v>
      </c>
      <c r="P16874" s="29">
        <f t="shared" si="617"/>
        <v>0.54999999999999993</v>
      </c>
    </row>
    <row r="16875" spans="1:16" hidden="1" x14ac:dyDescent="0.25">
      <c r="A16875">
        <v>198913057</v>
      </c>
      <c r="B16875">
        <v>803401</v>
      </c>
      <c r="C16875" t="s">
        <v>318</v>
      </c>
      <c r="D16875">
        <v>2021754</v>
      </c>
      <c r="E16875" t="s">
        <v>216</v>
      </c>
      <c r="F16875" t="s">
        <v>214</v>
      </c>
      <c r="G16875" t="s">
        <v>215</v>
      </c>
      <c r="H16875">
        <v>2</v>
      </c>
      <c r="I16875">
        <v>2016</v>
      </c>
      <c r="J16875">
        <v>1</v>
      </c>
      <c r="L16875">
        <v>23081090</v>
      </c>
      <c r="M16875">
        <v>4.2</v>
      </c>
      <c r="P16875" s="29">
        <f t="shared" si="617"/>
        <v>0.53333333333333333</v>
      </c>
    </row>
    <row r="16876" spans="1:16" hidden="1" x14ac:dyDescent="0.25">
      <c r="A16876">
        <v>198913057</v>
      </c>
      <c r="B16876">
        <v>803401</v>
      </c>
      <c r="C16876" t="s">
        <v>318</v>
      </c>
      <c r="D16876">
        <v>2005102</v>
      </c>
      <c r="E16876" t="s">
        <v>218</v>
      </c>
      <c r="F16876" t="s">
        <v>214</v>
      </c>
      <c r="G16876" t="s">
        <v>215</v>
      </c>
      <c r="H16876">
        <v>2</v>
      </c>
      <c r="I16876">
        <v>2016</v>
      </c>
      <c r="J16876">
        <v>1</v>
      </c>
      <c r="L16876">
        <v>23081381</v>
      </c>
      <c r="M16876">
        <v>4.5</v>
      </c>
      <c r="P16876" s="29">
        <f t="shared" si="617"/>
        <v>0.58333333333333337</v>
      </c>
    </row>
    <row r="16877" spans="1:16" hidden="1" x14ac:dyDescent="0.25">
      <c r="A16877">
        <v>198913057</v>
      </c>
      <c r="B16877">
        <v>803401</v>
      </c>
      <c r="C16877" t="s">
        <v>318</v>
      </c>
      <c r="D16877">
        <v>2005099</v>
      </c>
      <c r="E16877" t="s">
        <v>217</v>
      </c>
      <c r="F16877" t="s">
        <v>214</v>
      </c>
      <c r="G16877" t="s">
        <v>215</v>
      </c>
      <c r="H16877">
        <v>2</v>
      </c>
      <c r="I16877">
        <v>2016</v>
      </c>
      <c r="J16877">
        <v>1</v>
      </c>
      <c r="L16877">
        <v>23081299</v>
      </c>
      <c r="M16877">
        <v>4.2</v>
      </c>
      <c r="P16877" s="29">
        <f t="shared" si="617"/>
        <v>0.53333333333333333</v>
      </c>
    </row>
    <row r="16878" spans="1:16" hidden="1" x14ac:dyDescent="0.25">
      <c r="A16878">
        <v>198913057</v>
      </c>
      <c r="B16878">
        <v>803401</v>
      </c>
      <c r="C16878" t="s">
        <v>318</v>
      </c>
      <c r="D16878">
        <v>2021600</v>
      </c>
      <c r="E16878" t="s">
        <v>219</v>
      </c>
      <c r="F16878" t="s">
        <v>214</v>
      </c>
      <c r="G16878" t="s">
        <v>215</v>
      </c>
      <c r="H16878">
        <v>2</v>
      </c>
      <c r="I16878">
        <v>2016</v>
      </c>
      <c r="J16878">
        <v>1</v>
      </c>
      <c r="L16878">
        <v>23081078</v>
      </c>
      <c r="M16878">
        <v>4.0999999999999996</v>
      </c>
      <c r="P16878" s="29">
        <f t="shared" si="617"/>
        <v>0.51666666666666661</v>
      </c>
    </row>
    <row r="16879" spans="1:16" hidden="1" x14ac:dyDescent="0.25">
      <c r="A16879">
        <v>198913057</v>
      </c>
      <c r="B16879">
        <v>803401</v>
      </c>
      <c r="C16879" t="s">
        <v>318</v>
      </c>
      <c r="D16879">
        <v>2004098</v>
      </c>
      <c r="E16879" t="s">
        <v>213</v>
      </c>
      <c r="F16879" t="s">
        <v>214</v>
      </c>
      <c r="G16879" t="s">
        <v>215</v>
      </c>
      <c r="H16879">
        <v>2</v>
      </c>
      <c r="I16879">
        <v>2016</v>
      </c>
      <c r="J16879">
        <v>1</v>
      </c>
      <c r="L16879">
        <v>23078142</v>
      </c>
      <c r="M16879">
        <v>6.3</v>
      </c>
      <c r="P16879" s="29">
        <f t="shared" si="617"/>
        <v>0.8833333333333333</v>
      </c>
    </row>
    <row r="16880" spans="1:16" hidden="1" x14ac:dyDescent="0.25">
      <c r="A16880">
        <v>198913057</v>
      </c>
      <c r="B16880">
        <v>803401</v>
      </c>
      <c r="C16880" t="s">
        <v>318</v>
      </c>
      <c r="D16880">
        <v>2005131</v>
      </c>
      <c r="E16880" t="s">
        <v>228</v>
      </c>
      <c r="F16880" t="s">
        <v>214</v>
      </c>
      <c r="G16880" t="s">
        <v>215</v>
      </c>
      <c r="H16880">
        <v>2</v>
      </c>
      <c r="I16880">
        <v>2016</v>
      </c>
      <c r="J16880">
        <v>2</v>
      </c>
      <c r="L16880">
        <v>23086518</v>
      </c>
      <c r="M16880">
        <v>5.2</v>
      </c>
      <c r="P16880" s="29">
        <f t="shared" si="617"/>
        <v>0.70000000000000007</v>
      </c>
    </row>
    <row r="16881" spans="1:16" hidden="1" x14ac:dyDescent="0.25">
      <c r="A16881">
        <v>198913057</v>
      </c>
      <c r="B16881">
        <v>803401</v>
      </c>
      <c r="C16881" t="s">
        <v>318</v>
      </c>
      <c r="D16881">
        <v>2021763</v>
      </c>
      <c r="E16881" t="s">
        <v>298</v>
      </c>
      <c r="F16881" t="s">
        <v>214</v>
      </c>
      <c r="G16881" t="s">
        <v>215</v>
      </c>
      <c r="H16881">
        <v>3</v>
      </c>
      <c r="I16881">
        <v>2016</v>
      </c>
      <c r="J16881">
        <v>2</v>
      </c>
      <c r="L16881">
        <v>23086846</v>
      </c>
      <c r="M16881">
        <v>3.1</v>
      </c>
      <c r="P16881" s="29">
        <f t="shared" si="617"/>
        <v>0.35000000000000003</v>
      </c>
    </row>
    <row r="16882" spans="1:16" hidden="1" x14ac:dyDescent="0.25">
      <c r="A16882">
        <v>198913057</v>
      </c>
      <c r="B16882">
        <v>803401</v>
      </c>
      <c r="C16882" t="s">
        <v>318</v>
      </c>
      <c r="D16882">
        <v>2005117</v>
      </c>
      <c r="E16882" t="s">
        <v>220</v>
      </c>
      <c r="F16882" t="s">
        <v>214</v>
      </c>
      <c r="G16882" t="s">
        <v>215</v>
      </c>
      <c r="H16882">
        <v>3</v>
      </c>
      <c r="I16882">
        <v>2016</v>
      </c>
      <c r="J16882">
        <v>2</v>
      </c>
      <c r="L16882">
        <v>23084475</v>
      </c>
      <c r="M16882">
        <v>3.6</v>
      </c>
      <c r="P16882" s="29">
        <f t="shared" si="617"/>
        <v>0.43333333333333335</v>
      </c>
    </row>
    <row r="16883" spans="1:16" hidden="1" x14ac:dyDescent="0.25">
      <c r="A16883">
        <v>198913057</v>
      </c>
      <c r="B16883">
        <v>803401</v>
      </c>
      <c r="C16883" t="s">
        <v>318</v>
      </c>
      <c r="D16883">
        <v>2021756</v>
      </c>
      <c r="E16883" t="s">
        <v>253</v>
      </c>
      <c r="F16883" t="s">
        <v>214</v>
      </c>
      <c r="G16883" t="s">
        <v>215</v>
      </c>
      <c r="H16883">
        <v>3</v>
      </c>
      <c r="I16883">
        <v>2016</v>
      </c>
      <c r="J16883">
        <v>2</v>
      </c>
      <c r="L16883">
        <v>23086836</v>
      </c>
      <c r="M16883">
        <v>3.2</v>
      </c>
      <c r="P16883" s="29">
        <f t="shared" si="617"/>
        <v>0.3666666666666667</v>
      </c>
    </row>
    <row r="16884" spans="1:16" hidden="1" x14ac:dyDescent="0.25">
      <c r="A16884">
        <v>198913057</v>
      </c>
      <c r="B16884">
        <v>803401</v>
      </c>
      <c r="C16884" t="s">
        <v>318</v>
      </c>
      <c r="D16884">
        <v>2021602</v>
      </c>
      <c r="E16884" t="s">
        <v>242</v>
      </c>
      <c r="F16884" t="s">
        <v>214</v>
      </c>
      <c r="G16884" t="s">
        <v>215</v>
      </c>
      <c r="H16884">
        <v>3</v>
      </c>
      <c r="I16884">
        <v>2016</v>
      </c>
      <c r="J16884">
        <v>2</v>
      </c>
      <c r="L16884">
        <v>23086745</v>
      </c>
      <c r="M16884">
        <v>2.1</v>
      </c>
      <c r="P16884" s="29">
        <f t="shared" si="617"/>
        <v>0.18333333333333335</v>
      </c>
    </row>
    <row r="16885" spans="1:16" hidden="1" x14ac:dyDescent="0.25">
      <c r="A16885">
        <v>198913057</v>
      </c>
      <c r="B16885">
        <v>803401</v>
      </c>
      <c r="C16885" t="s">
        <v>318</v>
      </c>
      <c r="D16885">
        <v>2021580</v>
      </c>
      <c r="E16885" t="s">
        <v>241</v>
      </c>
      <c r="F16885" t="s">
        <v>214</v>
      </c>
      <c r="G16885" t="s">
        <v>215</v>
      </c>
      <c r="H16885">
        <v>3</v>
      </c>
      <c r="I16885">
        <v>2016</v>
      </c>
      <c r="J16885">
        <v>2</v>
      </c>
      <c r="L16885">
        <v>23086825</v>
      </c>
      <c r="M16885">
        <v>2.7</v>
      </c>
      <c r="P16885" s="29">
        <f t="shared" si="617"/>
        <v>0.28333333333333338</v>
      </c>
    </row>
    <row r="16886" spans="1:16" hidden="1" x14ac:dyDescent="0.25">
      <c r="A16886">
        <v>198913057</v>
      </c>
      <c r="B16886">
        <v>803401</v>
      </c>
      <c r="C16886" t="s">
        <v>318</v>
      </c>
      <c r="D16886">
        <v>2004099</v>
      </c>
      <c r="E16886" t="s">
        <v>245</v>
      </c>
      <c r="F16886" t="s">
        <v>214</v>
      </c>
      <c r="G16886" t="s">
        <v>215</v>
      </c>
      <c r="H16886">
        <v>2</v>
      </c>
      <c r="I16886">
        <v>2016</v>
      </c>
      <c r="J16886">
        <v>2</v>
      </c>
      <c r="L16886">
        <v>23085315</v>
      </c>
      <c r="M16886">
        <v>4.9000000000000004</v>
      </c>
      <c r="P16886" s="29">
        <f t="shared" si="617"/>
        <v>0.65</v>
      </c>
    </row>
    <row r="16887" spans="1:16" hidden="1" x14ac:dyDescent="0.25">
      <c r="A16887">
        <v>198913057</v>
      </c>
      <c r="B16887">
        <v>803401</v>
      </c>
      <c r="C16887" t="s">
        <v>318</v>
      </c>
      <c r="D16887">
        <v>2004116</v>
      </c>
      <c r="E16887" t="s">
        <v>229</v>
      </c>
      <c r="F16887" t="s">
        <v>214</v>
      </c>
      <c r="G16887" t="s">
        <v>215</v>
      </c>
      <c r="H16887">
        <v>2</v>
      </c>
      <c r="I16887">
        <v>2017</v>
      </c>
      <c r="J16887">
        <v>1</v>
      </c>
      <c r="L16887">
        <v>23092375</v>
      </c>
      <c r="M16887">
        <v>6.3</v>
      </c>
      <c r="P16887" s="29">
        <f t="shared" si="617"/>
        <v>0.8833333333333333</v>
      </c>
    </row>
    <row r="16888" spans="1:16" hidden="1" x14ac:dyDescent="0.25">
      <c r="A16888">
        <v>198913057</v>
      </c>
      <c r="B16888">
        <v>803401</v>
      </c>
      <c r="C16888" t="s">
        <v>318</v>
      </c>
      <c r="D16888">
        <v>2004112</v>
      </c>
      <c r="E16888" t="s">
        <v>244</v>
      </c>
      <c r="F16888" t="s">
        <v>214</v>
      </c>
      <c r="G16888" t="s">
        <v>215</v>
      </c>
      <c r="H16888">
        <v>2</v>
      </c>
      <c r="I16888">
        <v>2017</v>
      </c>
      <c r="J16888">
        <v>1</v>
      </c>
      <c r="L16888">
        <v>23092346</v>
      </c>
      <c r="M16888">
        <v>5</v>
      </c>
      <c r="P16888" s="29">
        <f t="shared" si="617"/>
        <v>0.66666666666666663</v>
      </c>
    </row>
    <row r="16889" spans="1:16" hidden="1" x14ac:dyDescent="0.25">
      <c r="A16889">
        <v>198913057</v>
      </c>
      <c r="B16889">
        <v>803401</v>
      </c>
      <c r="C16889" t="s">
        <v>318</v>
      </c>
      <c r="D16889">
        <v>2005117</v>
      </c>
      <c r="E16889" t="s">
        <v>220</v>
      </c>
      <c r="F16889" t="s">
        <v>214</v>
      </c>
      <c r="G16889" t="s">
        <v>215</v>
      </c>
      <c r="H16889">
        <v>2</v>
      </c>
      <c r="I16889">
        <v>2017</v>
      </c>
      <c r="J16889">
        <v>1</v>
      </c>
      <c r="L16889">
        <v>23091396</v>
      </c>
      <c r="M16889">
        <v>5.0999999999999996</v>
      </c>
      <c r="P16889" s="29">
        <f t="shared" si="617"/>
        <v>0.68333333333333324</v>
      </c>
    </row>
    <row r="16890" spans="1:16" hidden="1" x14ac:dyDescent="0.25">
      <c r="A16890">
        <v>198913057</v>
      </c>
      <c r="B16890">
        <v>803401</v>
      </c>
      <c r="C16890" t="s">
        <v>318</v>
      </c>
      <c r="D16890">
        <v>2021602</v>
      </c>
      <c r="E16890" t="s">
        <v>242</v>
      </c>
      <c r="F16890" t="s">
        <v>214</v>
      </c>
      <c r="G16890" t="s">
        <v>215</v>
      </c>
      <c r="H16890">
        <v>3</v>
      </c>
      <c r="I16890">
        <v>2017</v>
      </c>
      <c r="J16890">
        <v>1</v>
      </c>
      <c r="L16890">
        <v>23095499</v>
      </c>
      <c r="M16890">
        <v>2.6</v>
      </c>
      <c r="P16890" s="29">
        <f t="shared" si="617"/>
        <v>0.26666666666666666</v>
      </c>
    </row>
    <row r="16891" spans="1:16" hidden="1" x14ac:dyDescent="0.25">
      <c r="A16891">
        <v>198913057</v>
      </c>
      <c r="B16891">
        <v>803401</v>
      </c>
      <c r="C16891" t="s">
        <v>318</v>
      </c>
      <c r="D16891">
        <v>2021756</v>
      </c>
      <c r="E16891" t="s">
        <v>253</v>
      </c>
      <c r="F16891" t="s">
        <v>214</v>
      </c>
      <c r="G16891" t="s">
        <v>215</v>
      </c>
      <c r="H16891">
        <v>3</v>
      </c>
      <c r="I16891">
        <v>2017</v>
      </c>
      <c r="J16891">
        <v>1</v>
      </c>
      <c r="L16891">
        <v>23092931</v>
      </c>
      <c r="M16891">
        <v>3.4</v>
      </c>
      <c r="P16891" s="29">
        <f t="shared" si="617"/>
        <v>0.39999999999999997</v>
      </c>
    </row>
    <row r="16892" spans="1:16" hidden="1" x14ac:dyDescent="0.25">
      <c r="A16892">
        <v>198913057</v>
      </c>
      <c r="B16892">
        <v>803401</v>
      </c>
      <c r="C16892" t="s">
        <v>318</v>
      </c>
      <c r="D16892">
        <v>2021580</v>
      </c>
      <c r="E16892" t="s">
        <v>241</v>
      </c>
      <c r="F16892" t="s">
        <v>214</v>
      </c>
      <c r="G16892" t="s">
        <v>215</v>
      </c>
      <c r="H16892">
        <v>3</v>
      </c>
      <c r="I16892">
        <v>2017</v>
      </c>
      <c r="J16892">
        <v>1</v>
      </c>
      <c r="L16892">
        <v>23093919</v>
      </c>
      <c r="M16892">
        <v>3.1</v>
      </c>
      <c r="P16892" s="29">
        <f t="shared" si="617"/>
        <v>0.35000000000000003</v>
      </c>
    </row>
    <row r="16893" spans="1:16" hidden="1" x14ac:dyDescent="0.25">
      <c r="A16893">
        <v>198913057</v>
      </c>
      <c r="B16893">
        <v>803401</v>
      </c>
      <c r="C16893" t="s">
        <v>318</v>
      </c>
      <c r="D16893">
        <v>2021763</v>
      </c>
      <c r="E16893" t="s">
        <v>298</v>
      </c>
      <c r="F16893" t="s">
        <v>214</v>
      </c>
      <c r="G16893" t="s">
        <v>215</v>
      </c>
      <c r="H16893">
        <v>2</v>
      </c>
      <c r="I16893">
        <v>2017</v>
      </c>
      <c r="J16893">
        <v>1</v>
      </c>
      <c r="L16893">
        <v>23091986</v>
      </c>
      <c r="M16893">
        <v>4.5999999999999996</v>
      </c>
      <c r="P16893" s="29">
        <f t="shared" si="617"/>
        <v>0.6</v>
      </c>
    </row>
    <row r="16894" spans="1:16" hidden="1" x14ac:dyDescent="0.25">
      <c r="A16894">
        <v>198913057</v>
      </c>
      <c r="B16894">
        <v>803401</v>
      </c>
      <c r="C16894" t="s">
        <v>318</v>
      </c>
      <c r="D16894">
        <v>2019271</v>
      </c>
      <c r="E16894" t="s">
        <v>236</v>
      </c>
      <c r="F16894" t="s">
        <v>214</v>
      </c>
      <c r="G16894" t="s">
        <v>215</v>
      </c>
      <c r="H16894">
        <v>2</v>
      </c>
      <c r="I16894">
        <v>2017</v>
      </c>
      <c r="J16894">
        <v>2</v>
      </c>
      <c r="L16894">
        <v>23100808</v>
      </c>
      <c r="M16894">
        <v>6.2</v>
      </c>
      <c r="P16894" s="29">
        <f t="shared" si="617"/>
        <v>0.8666666666666667</v>
      </c>
    </row>
    <row r="16895" spans="1:16" hidden="1" x14ac:dyDescent="0.25">
      <c r="A16895">
        <v>198913057</v>
      </c>
      <c r="B16895">
        <v>803401</v>
      </c>
      <c r="C16895" t="s">
        <v>318</v>
      </c>
      <c r="D16895">
        <v>2021756</v>
      </c>
      <c r="E16895" t="s">
        <v>253</v>
      </c>
      <c r="F16895" t="s">
        <v>214</v>
      </c>
      <c r="G16895" t="s">
        <v>215</v>
      </c>
      <c r="H16895">
        <v>3</v>
      </c>
      <c r="I16895">
        <v>2017</v>
      </c>
      <c r="J16895">
        <v>2</v>
      </c>
      <c r="L16895">
        <v>23101176</v>
      </c>
      <c r="M16895">
        <v>3.5</v>
      </c>
      <c r="P16895" s="29">
        <f t="shared" si="617"/>
        <v>0.41666666666666669</v>
      </c>
    </row>
    <row r="16896" spans="1:16" hidden="1" x14ac:dyDescent="0.25">
      <c r="A16896">
        <v>198913057</v>
      </c>
      <c r="B16896">
        <v>803401</v>
      </c>
      <c r="C16896" t="s">
        <v>318</v>
      </c>
      <c r="D16896">
        <v>2021580</v>
      </c>
      <c r="E16896" t="s">
        <v>241</v>
      </c>
      <c r="F16896" t="s">
        <v>214</v>
      </c>
      <c r="G16896" t="s">
        <v>215</v>
      </c>
      <c r="H16896">
        <v>3</v>
      </c>
      <c r="I16896">
        <v>2017</v>
      </c>
      <c r="J16896">
        <v>2</v>
      </c>
      <c r="L16896">
        <v>23101085</v>
      </c>
      <c r="M16896">
        <v>3.3</v>
      </c>
      <c r="P16896" s="29">
        <f t="shared" si="617"/>
        <v>0.3833333333333333</v>
      </c>
    </row>
    <row r="16897" spans="1:16" hidden="1" x14ac:dyDescent="0.25">
      <c r="A16897">
        <v>198913057</v>
      </c>
      <c r="B16897">
        <v>803401</v>
      </c>
      <c r="C16897" t="s">
        <v>318</v>
      </c>
      <c r="D16897">
        <v>2021602</v>
      </c>
      <c r="E16897" t="s">
        <v>242</v>
      </c>
      <c r="F16897" t="s">
        <v>214</v>
      </c>
      <c r="G16897" t="s">
        <v>215</v>
      </c>
      <c r="H16897">
        <v>3</v>
      </c>
      <c r="I16897">
        <v>2017</v>
      </c>
      <c r="J16897">
        <v>2</v>
      </c>
      <c r="L16897">
        <v>23101095</v>
      </c>
      <c r="M16897">
        <v>2.1</v>
      </c>
      <c r="P16897" s="29">
        <f t="shared" si="617"/>
        <v>0.18333333333333335</v>
      </c>
    </row>
    <row r="16898" spans="1:16" hidden="1" x14ac:dyDescent="0.25">
      <c r="A16898">
        <v>198913057</v>
      </c>
      <c r="B16898">
        <v>803401</v>
      </c>
      <c r="C16898" t="s">
        <v>318</v>
      </c>
      <c r="D16898">
        <v>2004587</v>
      </c>
      <c r="E16898" t="s">
        <v>288</v>
      </c>
      <c r="F16898" t="s">
        <v>214</v>
      </c>
      <c r="G16898" t="s">
        <v>215</v>
      </c>
      <c r="H16898">
        <v>4</v>
      </c>
      <c r="I16898">
        <v>2017</v>
      </c>
      <c r="J16898">
        <v>2</v>
      </c>
      <c r="L16898">
        <v>23097714</v>
      </c>
      <c r="P16898" s="29" t="str">
        <f t="shared" si="617"/>
        <v>DRP</v>
      </c>
    </row>
    <row r="16899" spans="1:16" hidden="1" x14ac:dyDescent="0.25">
      <c r="A16899">
        <v>199020439</v>
      </c>
      <c r="B16899">
        <v>803401</v>
      </c>
      <c r="C16899" t="s">
        <v>318</v>
      </c>
      <c r="D16899">
        <v>2005118</v>
      </c>
      <c r="E16899" t="s">
        <v>223</v>
      </c>
      <c r="F16899" t="s">
        <v>214</v>
      </c>
      <c r="G16899" t="s">
        <v>215</v>
      </c>
      <c r="H16899">
        <v>3</v>
      </c>
      <c r="I16899">
        <v>2016</v>
      </c>
      <c r="J16899">
        <v>1</v>
      </c>
      <c r="L16899">
        <v>23081292</v>
      </c>
      <c r="M16899">
        <v>3.8</v>
      </c>
      <c r="P16899" s="29">
        <f t="shared" si="617"/>
        <v>0.46666666666666662</v>
      </c>
    </row>
    <row r="16900" spans="1:16" hidden="1" x14ac:dyDescent="0.25">
      <c r="A16900">
        <v>199020439</v>
      </c>
      <c r="B16900">
        <v>803401</v>
      </c>
      <c r="C16900" t="s">
        <v>318</v>
      </c>
      <c r="D16900">
        <v>2021754</v>
      </c>
      <c r="E16900" t="s">
        <v>216</v>
      </c>
      <c r="F16900" t="s">
        <v>214</v>
      </c>
      <c r="G16900" t="s">
        <v>215</v>
      </c>
      <c r="H16900">
        <v>2</v>
      </c>
      <c r="I16900">
        <v>2016</v>
      </c>
      <c r="J16900">
        <v>1</v>
      </c>
      <c r="L16900">
        <v>23081091</v>
      </c>
      <c r="M16900">
        <v>4.3</v>
      </c>
      <c r="P16900" s="29">
        <f t="shared" si="617"/>
        <v>0.54999999999999993</v>
      </c>
    </row>
    <row r="16901" spans="1:16" hidden="1" x14ac:dyDescent="0.25">
      <c r="A16901">
        <v>199020439</v>
      </c>
      <c r="B16901">
        <v>803401</v>
      </c>
      <c r="C16901" t="s">
        <v>318</v>
      </c>
      <c r="D16901">
        <v>2005102</v>
      </c>
      <c r="E16901" t="s">
        <v>218</v>
      </c>
      <c r="F16901" t="s">
        <v>214</v>
      </c>
      <c r="G16901" t="s">
        <v>215</v>
      </c>
      <c r="H16901">
        <v>2</v>
      </c>
      <c r="I16901">
        <v>2016</v>
      </c>
      <c r="J16901">
        <v>1</v>
      </c>
      <c r="L16901">
        <v>23081381</v>
      </c>
      <c r="M16901">
        <v>4.2</v>
      </c>
      <c r="P16901" s="29">
        <f t="shared" si="617"/>
        <v>0.53333333333333333</v>
      </c>
    </row>
    <row r="16902" spans="1:16" hidden="1" x14ac:dyDescent="0.25">
      <c r="A16902">
        <v>199020439</v>
      </c>
      <c r="B16902">
        <v>803401</v>
      </c>
      <c r="C16902" t="s">
        <v>318</v>
      </c>
      <c r="D16902">
        <v>2005099</v>
      </c>
      <c r="E16902" t="s">
        <v>217</v>
      </c>
      <c r="F16902" t="s">
        <v>214</v>
      </c>
      <c r="G16902" t="s">
        <v>215</v>
      </c>
      <c r="H16902">
        <v>2</v>
      </c>
      <c r="I16902">
        <v>2016</v>
      </c>
      <c r="J16902">
        <v>1</v>
      </c>
      <c r="L16902">
        <v>23081299</v>
      </c>
      <c r="M16902">
        <v>4</v>
      </c>
      <c r="P16902" s="29">
        <f t="shared" si="617"/>
        <v>0.5</v>
      </c>
    </row>
    <row r="16903" spans="1:16" hidden="1" x14ac:dyDescent="0.25">
      <c r="A16903">
        <v>199020439</v>
      </c>
      <c r="B16903">
        <v>803401</v>
      </c>
      <c r="C16903" t="s">
        <v>318</v>
      </c>
      <c r="D16903">
        <v>2021600</v>
      </c>
      <c r="E16903" t="s">
        <v>219</v>
      </c>
      <c r="F16903" t="s">
        <v>214</v>
      </c>
      <c r="G16903" t="s">
        <v>215</v>
      </c>
      <c r="H16903">
        <v>2</v>
      </c>
      <c r="I16903">
        <v>2016</v>
      </c>
      <c r="J16903">
        <v>1</v>
      </c>
      <c r="L16903">
        <v>23081078</v>
      </c>
      <c r="M16903">
        <v>5</v>
      </c>
      <c r="P16903" s="29">
        <f t="shared" si="617"/>
        <v>0.66666666666666663</v>
      </c>
    </row>
    <row r="16904" spans="1:16" hidden="1" x14ac:dyDescent="0.25">
      <c r="A16904">
        <v>199020439</v>
      </c>
      <c r="B16904">
        <v>803401</v>
      </c>
      <c r="C16904" t="s">
        <v>318</v>
      </c>
      <c r="D16904">
        <v>2004098</v>
      </c>
      <c r="E16904" t="s">
        <v>213</v>
      </c>
      <c r="F16904" t="s">
        <v>214</v>
      </c>
      <c r="G16904" t="s">
        <v>215</v>
      </c>
      <c r="H16904">
        <v>2</v>
      </c>
      <c r="I16904">
        <v>2016</v>
      </c>
      <c r="J16904">
        <v>1</v>
      </c>
      <c r="L16904">
        <v>23081501</v>
      </c>
      <c r="M16904">
        <v>5.7</v>
      </c>
      <c r="P16904" s="29">
        <f t="shared" si="617"/>
        <v>0.78333333333333333</v>
      </c>
    </row>
    <row r="16905" spans="1:16" hidden="1" x14ac:dyDescent="0.25">
      <c r="A16905">
        <v>199020439</v>
      </c>
      <c r="B16905">
        <v>803401</v>
      </c>
      <c r="C16905" t="s">
        <v>318</v>
      </c>
      <c r="D16905">
        <v>2005118</v>
      </c>
      <c r="E16905" t="s">
        <v>223</v>
      </c>
      <c r="F16905" t="s">
        <v>214</v>
      </c>
      <c r="G16905" t="s">
        <v>215</v>
      </c>
      <c r="H16905">
        <v>2</v>
      </c>
      <c r="I16905">
        <v>2016</v>
      </c>
      <c r="J16905">
        <v>2</v>
      </c>
      <c r="L16905">
        <v>23086742</v>
      </c>
      <c r="M16905">
        <v>4.3</v>
      </c>
      <c r="P16905" s="29">
        <f t="shared" si="617"/>
        <v>0.54999999999999993</v>
      </c>
    </row>
    <row r="16906" spans="1:16" hidden="1" x14ac:dyDescent="0.25">
      <c r="A16906">
        <v>199020439</v>
      </c>
      <c r="B16906">
        <v>803401</v>
      </c>
      <c r="C16906" t="s">
        <v>318</v>
      </c>
      <c r="D16906">
        <v>2021602</v>
      </c>
      <c r="E16906" t="s">
        <v>242</v>
      </c>
      <c r="F16906" t="s">
        <v>214</v>
      </c>
      <c r="G16906" t="s">
        <v>215</v>
      </c>
      <c r="H16906">
        <v>3</v>
      </c>
      <c r="I16906">
        <v>2016</v>
      </c>
      <c r="J16906">
        <v>2</v>
      </c>
      <c r="L16906">
        <v>23086745</v>
      </c>
      <c r="M16906">
        <v>2.9</v>
      </c>
      <c r="P16906" s="29">
        <f t="shared" ref="P16906:P16969" si="618">IF(AND(ISNUMBER(M16906),H16906&lt;&gt;4),(M16906-1)/6,IF(H16906=4,"DRP",IF(AND(H16906=3,M16906="NA"),"BAD",IF(AND(H16906=2),"CVL",IF(AND(H16906=1,ISBLANK(M16906)),"NULL","UNK")))))</f>
        <v>0.31666666666666665</v>
      </c>
    </row>
    <row r="16907" spans="1:16" hidden="1" x14ac:dyDescent="0.25">
      <c r="A16907">
        <v>199020439</v>
      </c>
      <c r="B16907">
        <v>803401</v>
      </c>
      <c r="C16907" t="s">
        <v>318</v>
      </c>
      <c r="D16907">
        <v>2021580</v>
      </c>
      <c r="E16907" t="s">
        <v>241</v>
      </c>
      <c r="F16907" t="s">
        <v>214</v>
      </c>
      <c r="G16907" t="s">
        <v>215</v>
      </c>
      <c r="H16907">
        <v>3</v>
      </c>
      <c r="I16907">
        <v>2016</v>
      </c>
      <c r="J16907">
        <v>2</v>
      </c>
      <c r="L16907">
        <v>23086825</v>
      </c>
      <c r="M16907">
        <v>2.2999999999999998</v>
      </c>
      <c r="P16907" s="29">
        <f t="shared" si="618"/>
        <v>0.21666666666666665</v>
      </c>
    </row>
    <row r="16908" spans="1:16" hidden="1" x14ac:dyDescent="0.25">
      <c r="A16908">
        <v>199020439</v>
      </c>
      <c r="B16908">
        <v>803401</v>
      </c>
      <c r="C16908" t="s">
        <v>318</v>
      </c>
      <c r="D16908">
        <v>2005117</v>
      </c>
      <c r="E16908" t="s">
        <v>220</v>
      </c>
      <c r="F16908" t="s">
        <v>214</v>
      </c>
      <c r="G16908" t="s">
        <v>215</v>
      </c>
      <c r="H16908">
        <v>3</v>
      </c>
      <c r="I16908">
        <v>2016</v>
      </c>
      <c r="J16908">
        <v>2</v>
      </c>
      <c r="L16908">
        <v>23084478</v>
      </c>
      <c r="M16908">
        <v>3.4</v>
      </c>
      <c r="P16908" s="29">
        <f t="shared" si="618"/>
        <v>0.39999999999999997</v>
      </c>
    </row>
    <row r="16909" spans="1:16" hidden="1" x14ac:dyDescent="0.25">
      <c r="A16909">
        <v>199020439</v>
      </c>
      <c r="B16909">
        <v>803401</v>
      </c>
      <c r="C16909" t="s">
        <v>318</v>
      </c>
      <c r="D16909">
        <v>2021756</v>
      </c>
      <c r="E16909" t="s">
        <v>253</v>
      </c>
      <c r="F16909" t="s">
        <v>214</v>
      </c>
      <c r="G16909" t="s">
        <v>215</v>
      </c>
      <c r="H16909">
        <v>3</v>
      </c>
      <c r="I16909">
        <v>2016</v>
      </c>
      <c r="J16909">
        <v>2</v>
      </c>
      <c r="L16909">
        <v>23086841</v>
      </c>
      <c r="M16909">
        <v>1.5</v>
      </c>
      <c r="P16909" s="29">
        <f t="shared" si="618"/>
        <v>8.3333333333333329E-2</v>
      </c>
    </row>
    <row r="16910" spans="1:16" hidden="1" x14ac:dyDescent="0.25">
      <c r="A16910">
        <v>199020439</v>
      </c>
      <c r="B16910">
        <v>803401</v>
      </c>
      <c r="C16910" t="s">
        <v>318</v>
      </c>
      <c r="D16910">
        <v>2004112</v>
      </c>
      <c r="E16910" t="s">
        <v>244</v>
      </c>
      <c r="F16910" t="s">
        <v>214</v>
      </c>
      <c r="G16910" t="s">
        <v>215</v>
      </c>
      <c r="H16910">
        <v>2</v>
      </c>
      <c r="I16910">
        <v>2016</v>
      </c>
      <c r="J16910">
        <v>2</v>
      </c>
      <c r="L16910">
        <v>23085447</v>
      </c>
      <c r="M16910">
        <v>5</v>
      </c>
      <c r="P16910" s="29">
        <f t="shared" si="618"/>
        <v>0.66666666666666663</v>
      </c>
    </row>
    <row r="16911" spans="1:16" hidden="1" x14ac:dyDescent="0.25">
      <c r="A16911">
        <v>199020439</v>
      </c>
      <c r="B16911">
        <v>803401</v>
      </c>
      <c r="C16911" t="s">
        <v>318</v>
      </c>
      <c r="D16911">
        <v>2021763</v>
      </c>
      <c r="E16911" t="s">
        <v>298</v>
      </c>
      <c r="F16911" t="s">
        <v>214</v>
      </c>
      <c r="G16911" t="s">
        <v>215</v>
      </c>
      <c r="H16911">
        <v>3</v>
      </c>
      <c r="I16911">
        <v>2016</v>
      </c>
      <c r="J16911">
        <v>2</v>
      </c>
      <c r="L16911">
        <v>23086847</v>
      </c>
      <c r="M16911">
        <v>3.4</v>
      </c>
      <c r="P16911" s="29">
        <f t="shared" si="618"/>
        <v>0.39999999999999997</v>
      </c>
    </row>
    <row r="16912" spans="1:16" hidden="1" x14ac:dyDescent="0.25">
      <c r="A16912">
        <v>199020439</v>
      </c>
      <c r="B16912">
        <v>803401</v>
      </c>
      <c r="C16912" t="s">
        <v>318</v>
      </c>
      <c r="D16912">
        <v>2005131</v>
      </c>
      <c r="E16912" t="s">
        <v>228</v>
      </c>
      <c r="F16912" t="s">
        <v>214</v>
      </c>
      <c r="G16912" t="s">
        <v>215</v>
      </c>
      <c r="H16912">
        <v>2</v>
      </c>
      <c r="I16912">
        <v>2017</v>
      </c>
      <c r="J16912">
        <v>1</v>
      </c>
      <c r="M16912">
        <v>5.6</v>
      </c>
      <c r="N16912" t="s">
        <v>231</v>
      </c>
      <c r="P16912" s="29">
        <f t="shared" si="618"/>
        <v>0.76666666666666661</v>
      </c>
    </row>
    <row r="16913" spans="1:16" hidden="1" x14ac:dyDescent="0.25">
      <c r="A16913">
        <v>199020439</v>
      </c>
      <c r="B16913">
        <v>803401</v>
      </c>
      <c r="C16913" t="s">
        <v>318</v>
      </c>
      <c r="D16913">
        <v>2004099</v>
      </c>
      <c r="E16913" t="s">
        <v>245</v>
      </c>
      <c r="F16913" t="s">
        <v>214</v>
      </c>
      <c r="G16913" t="s">
        <v>215</v>
      </c>
      <c r="H16913">
        <v>4</v>
      </c>
      <c r="I16913">
        <v>2017</v>
      </c>
      <c r="J16913">
        <v>1</v>
      </c>
      <c r="L16913">
        <v>23092379</v>
      </c>
      <c r="P16913" s="29" t="str">
        <f t="shared" si="618"/>
        <v>DRP</v>
      </c>
    </row>
    <row r="16914" spans="1:16" hidden="1" x14ac:dyDescent="0.25">
      <c r="A16914">
        <v>199020439</v>
      </c>
      <c r="B16914">
        <v>803401</v>
      </c>
      <c r="C16914" t="s">
        <v>318</v>
      </c>
      <c r="D16914">
        <v>2004116</v>
      </c>
      <c r="E16914" t="s">
        <v>229</v>
      </c>
      <c r="F16914" t="s">
        <v>214</v>
      </c>
      <c r="G16914" t="s">
        <v>215</v>
      </c>
      <c r="H16914">
        <v>4</v>
      </c>
      <c r="I16914">
        <v>2017</v>
      </c>
      <c r="J16914">
        <v>1</v>
      </c>
      <c r="L16914">
        <v>23092375</v>
      </c>
      <c r="P16914" s="29" t="str">
        <f t="shared" si="618"/>
        <v>DRP</v>
      </c>
    </row>
    <row r="16915" spans="1:16" hidden="1" x14ac:dyDescent="0.25">
      <c r="A16915">
        <v>199020439</v>
      </c>
      <c r="B16915">
        <v>803401</v>
      </c>
      <c r="C16915" t="s">
        <v>318</v>
      </c>
      <c r="D16915">
        <v>2021763</v>
      </c>
      <c r="E16915" t="s">
        <v>298</v>
      </c>
      <c r="F16915" t="s">
        <v>214</v>
      </c>
      <c r="G16915" t="s">
        <v>215</v>
      </c>
      <c r="H16915">
        <v>2</v>
      </c>
      <c r="I16915">
        <v>2017</v>
      </c>
      <c r="J16915">
        <v>1</v>
      </c>
      <c r="L16915">
        <v>23091987</v>
      </c>
      <c r="M16915">
        <v>5.3</v>
      </c>
      <c r="P16915" s="29">
        <f t="shared" si="618"/>
        <v>0.71666666666666667</v>
      </c>
    </row>
    <row r="16916" spans="1:16" hidden="1" x14ac:dyDescent="0.25">
      <c r="A16916">
        <v>199020439</v>
      </c>
      <c r="B16916">
        <v>803401</v>
      </c>
      <c r="C16916" t="s">
        <v>318</v>
      </c>
      <c r="D16916">
        <v>2021580</v>
      </c>
      <c r="E16916" t="s">
        <v>241</v>
      </c>
      <c r="F16916" t="s">
        <v>214</v>
      </c>
      <c r="G16916" t="s">
        <v>215</v>
      </c>
      <c r="H16916">
        <v>3</v>
      </c>
      <c r="I16916">
        <v>2017</v>
      </c>
      <c r="J16916">
        <v>1</v>
      </c>
      <c r="L16916">
        <v>23092926</v>
      </c>
      <c r="M16916">
        <v>2.4</v>
      </c>
      <c r="P16916" s="29">
        <f t="shared" si="618"/>
        <v>0.23333333333333331</v>
      </c>
    </row>
    <row r="16917" spans="1:16" hidden="1" x14ac:dyDescent="0.25">
      <c r="A16917">
        <v>199020439</v>
      </c>
      <c r="B16917">
        <v>803401</v>
      </c>
      <c r="C16917" t="s">
        <v>318</v>
      </c>
      <c r="D16917">
        <v>2021756</v>
      </c>
      <c r="E16917" t="s">
        <v>253</v>
      </c>
      <c r="F16917" t="s">
        <v>214</v>
      </c>
      <c r="G16917" t="s">
        <v>215</v>
      </c>
      <c r="H16917">
        <v>3</v>
      </c>
      <c r="I16917">
        <v>2017</v>
      </c>
      <c r="J16917">
        <v>1</v>
      </c>
      <c r="L16917">
        <v>23092931</v>
      </c>
      <c r="M16917">
        <v>3.2</v>
      </c>
      <c r="P16917" s="29">
        <f t="shared" si="618"/>
        <v>0.3666666666666667</v>
      </c>
    </row>
    <row r="16918" spans="1:16" hidden="1" x14ac:dyDescent="0.25">
      <c r="A16918">
        <v>199020439</v>
      </c>
      <c r="B16918">
        <v>803401</v>
      </c>
      <c r="C16918" t="s">
        <v>318</v>
      </c>
      <c r="D16918">
        <v>2021602</v>
      </c>
      <c r="E16918" t="s">
        <v>242</v>
      </c>
      <c r="F16918" t="s">
        <v>214</v>
      </c>
      <c r="G16918" t="s">
        <v>215</v>
      </c>
      <c r="H16918">
        <v>3</v>
      </c>
      <c r="I16918">
        <v>2017</v>
      </c>
      <c r="J16918">
        <v>1</v>
      </c>
      <c r="L16918">
        <v>23092928</v>
      </c>
      <c r="M16918">
        <v>3.2</v>
      </c>
      <c r="P16918" s="29">
        <f t="shared" si="618"/>
        <v>0.3666666666666667</v>
      </c>
    </row>
    <row r="16919" spans="1:16" hidden="1" x14ac:dyDescent="0.25">
      <c r="A16919">
        <v>199020439</v>
      </c>
      <c r="B16919">
        <v>803401</v>
      </c>
      <c r="C16919" t="s">
        <v>318</v>
      </c>
      <c r="D16919">
        <v>2005117</v>
      </c>
      <c r="E16919" t="s">
        <v>220</v>
      </c>
      <c r="F16919" t="s">
        <v>214</v>
      </c>
      <c r="G16919" t="s">
        <v>215</v>
      </c>
      <c r="H16919">
        <v>2</v>
      </c>
      <c r="I16919">
        <v>2017</v>
      </c>
      <c r="J16919">
        <v>1</v>
      </c>
      <c r="L16919">
        <v>23091396</v>
      </c>
      <c r="M16919">
        <v>5.5</v>
      </c>
      <c r="P16919" s="29">
        <f t="shared" si="618"/>
        <v>0.75</v>
      </c>
    </row>
    <row r="16920" spans="1:16" hidden="1" x14ac:dyDescent="0.25">
      <c r="A16920">
        <v>199020439</v>
      </c>
      <c r="B16920">
        <v>803401</v>
      </c>
      <c r="C16920" t="s">
        <v>318</v>
      </c>
      <c r="D16920">
        <v>2004099</v>
      </c>
      <c r="E16920" t="s">
        <v>245</v>
      </c>
      <c r="F16920" t="s">
        <v>214</v>
      </c>
      <c r="G16920" t="s">
        <v>215</v>
      </c>
      <c r="H16920">
        <v>2</v>
      </c>
      <c r="I16920">
        <v>2017</v>
      </c>
      <c r="J16920">
        <v>1</v>
      </c>
      <c r="L16920">
        <v>23092381</v>
      </c>
      <c r="M16920">
        <v>4.5</v>
      </c>
      <c r="P16920" s="29">
        <f t="shared" si="618"/>
        <v>0.58333333333333337</v>
      </c>
    </row>
    <row r="16921" spans="1:16" hidden="1" x14ac:dyDescent="0.25">
      <c r="A16921">
        <v>199020439</v>
      </c>
      <c r="B16921">
        <v>803401</v>
      </c>
      <c r="C16921" t="s">
        <v>318</v>
      </c>
      <c r="D16921">
        <v>2021602</v>
      </c>
      <c r="E16921" t="s">
        <v>242</v>
      </c>
      <c r="F16921" t="s">
        <v>214</v>
      </c>
      <c r="G16921" t="s">
        <v>215</v>
      </c>
      <c r="H16921">
        <v>4</v>
      </c>
      <c r="I16921">
        <v>2017</v>
      </c>
      <c r="J16921">
        <v>2</v>
      </c>
      <c r="L16921">
        <v>23101093</v>
      </c>
      <c r="P16921" s="29" t="str">
        <f t="shared" si="618"/>
        <v>DRP</v>
      </c>
    </row>
    <row r="16922" spans="1:16" hidden="1" x14ac:dyDescent="0.25">
      <c r="A16922">
        <v>199020439</v>
      </c>
      <c r="B16922">
        <v>803401</v>
      </c>
      <c r="C16922" t="s">
        <v>318</v>
      </c>
      <c r="D16922">
        <v>2021756</v>
      </c>
      <c r="E16922" t="s">
        <v>253</v>
      </c>
      <c r="F16922" t="s">
        <v>214</v>
      </c>
      <c r="G16922" t="s">
        <v>215</v>
      </c>
      <c r="H16922">
        <v>4</v>
      </c>
      <c r="I16922">
        <v>2017</v>
      </c>
      <c r="J16922">
        <v>2</v>
      </c>
      <c r="L16922">
        <v>23101177</v>
      </c>
      <c r="P16922" s="29" t="str">
        <f t="shared" si="618"/>
        <v>DRP</v>
      </c>
    </row>
    <row r="16923" spans="1:16" hidden="1" x14ac:dyDescent="0.25">
      <c r="A16923">
        <v>199020439</v>
      </c>
      <c r="B16923">
        <v>803401</v>
      </c>
      <c r="C16923" t="s">
        <v>318</v>
      </c>
      <c r="D16923">
        <v>2021580</v>
      </c>
      <c r="E16923" t="s">
        <v>241</v>
      </c>
      <c r="F16923" t="s">
        <v>214</v>
      </c>
      <c r="G16923" t="s">
        <v>215</v>
      </c>
      <c r="H16923">
        <v>4</v>
      </c>
      <c r="I16923">
        <v>2017</v>
      </c>
      <c r="J16923">
        <v>2</v>
      </c>
      <c r="L16923">
        <v>23101085</v>
      </c>
      <c r="P16923" s="29" t="str">
        <f t="shared" si="618"/>
        <v>DRP</v>
      </c>
    </row>
    <row r="16924" spans="1:16" hidden="1" x14ac:dyDescent="0.25">
      <c r="A16924">
        <v>199020439</v>
      </c>
      <c r="B16924">
        <v>803401</v>
      </c>
      <c r="C16924" t="s">
        <v>318</v>
      </c>
      <c r="D16924">
        <v>2019271</v>
      </c>
      <c r="E16924" t="s">
        <v>236</v>
      </c>
      <c r="F16924" t="s">
        <v>214</v>
      </c>
      <c r="G16924" t="s">
        <v>215</v>
      </c>
      <c r="H16924">
        <v>4</v>
      </c>
      <c r="I16924">
        <v>2017</v>
      </c>
      <c r="J16924">
        <v>2</v>
      </c>
      <c r="L16924">
        <v>23101918</v>
      </c>
      <c r="P16924" s="29" t="str">
        <f t="shared" si="618"/>
        <v>DRP</v>
      </c>
    </row>
    <row r="16925" spans="1:16" hidden="1" x14ac:dyDescent="0.25">
      <c r="A16925">
        <v>199020439</v>
      </c>
      <c r="B16925">
        <v>803401</v>
      </c>
      <c r="C16925" t="s">
        <v>318</v>
      </c>
      <c r="D16925">
        <v>2004116</v>
      </c>
      <c r="E16925" t="s">
        <v>229</v>
      </c>
      <c r="F16925" t="s">
        <v>214</v>
      </c>
      <c r="G16925" t="s">
        <v>215</v>
      </c>
      <c r="H16925">
        <v>4</v>
      </c>
      <c r="I16925">
        <v>2017</v>
      </c>
      <c r="J16925">
        <v>2</v>
      </c>
      <c r="L16925">
        <v>23098582</v>
      </c>
      <c r="M16925">
        <v>4.8</v>
      </c>
      <c r="P16925" s="29" t="str">
        <f t="shared" si="618"/>
        <v>DRP</v>
      </c>
    </row>
    <row r="16926" spans="1:16" hidden="1" x14ac:dyDescent="0.25">
      <c r="A16926">
        <v>199020927</v>
      </c>
      <c r="B16926">
        <v>803401</v>
      </c>
      <c r="C16926" t="s">
        <v>318</v>
      </c>
      <c r="D16926">
        <v>2005118</v>
      </c>
      <c r="E16926" t="s">
        <v>223</v>
      </c>
      <c r="F16926" t="s">
        <v>214</v>
      </c>
      <c r="G16926" t="s">
        <v>215</v>
      </c>
      <c r="H16926">
        <v>3</v>
      </c>
      <c r="I16926">
        <v>2016</v>
      </c>
      <c r="J16926">
        <v>1</v>
      </c>
      <c r="L16926">
        <v>23081293</v>
      </c>
      <c r="M16926">
        <v>2.9</v>
      </c>
      <c r="P16926" s="29">
        <f t="shared" si="618"/>
        <v>0.31666666666666665</v>
      </c>
    </row>
    <row r="16927" spans="1:16" hidden="1" x14ac:dyDescent="0.25">
      <c r="A16927">
        <v>199020927</v>
      </c>
      <c r="B16927">
        <v>803401</v>
      </c>
      <c r="C16927" t="s">
        <v>318</v>
      </c>
      <c r="D16927">
        <v>2021754</v>
      </c>
      <c r="E16927" t="s">
        <v>216</v>
      </c>
      <c r="F16927" t="s">
        <v>214</v>
      </c>
      <c r="G16927" t="s">
        <v>215</v>
      </c>
      <c r="H16927">
        <v>3</v>
      </c>
      <c r="I16927">
        <v>2016</v>
      </c>
      <c r="J16927">
        <v>1</v>
      </c>
      <c r="L16927">
        <v>23081092</v>
      </c>
      <c r="M16927">
        <v>3.4</v>
      </c>
      <c r="P16927" s="29">
        <f t="shared" si="618"/>
        <v>0.39999999999999997</v>
      </c>
    </row>
    <row r="16928" spans="1:16" hidden="1" x14ac:dyDescent="0.25">
      <c r="A16928">
        <v>199020927</v>
      </c>
      <c r="B16928">
        <v>803401</v>
      </c>
      <c r="C16928" t="s">
        <v>318</v>
      </c>
      <c r="D16928">
        <v>2005102</v>
      </c>
      <c r="E16928" t="s">
        <v>218</v>
      </c>
      <c r="F16928" t="s">
        <v>214</v>
      </c>
      <c r="G16928" t="s">
        <v>215</v>
      </c>
      <c r="H16928">
        <v>3</v>
      </c>
      <c r="I16928">
        <v>2016</v>
      </c>
      <c r="J16928">
        <v>1</v>
      </c>
      <c r="L16928">
        <v>23081382</v>
      </c>
      <c r="M16928">
        <v>3.3</v>
      </c>
      <c r="P16928" s="29">
        <f t="shared" si="618"/>
        <v>0.3833333333333333</v>
      </c>
    </row>
    <row r="16929" spans="1:16" hidden="1" x14ac:dyDescent="0.25">
      <c r="A16929">
        <v>199020927</v>
      </c>
      <c r="B16929">
        <v>803401</v>
      </c>
      <c r="C16929" t="s">
        <v>318</v>
      </c>
      <c r="D16929">
        <v>2005099</v>
      </c>
      <c r="E16929" t="s">
        <v>217</v>
      </c>
      <c r="F16929" t="s">
        <v>214</v>
      </c>
      <c r="G16929" t="s">
        <v>215</v>
      </c>
      <c r="H16929">
        <v>3</v>
      </c>
      <c r="I16929">
        <v>2016</v>
      </c>
      <c r="J16929">
        <v>1</v>
      </c>
      <c r="L16929">
        <v>23081375</v>
      </c>
      <c r="M16929">
        <v>2.7</v>
      </c>
      <c r="P16929" s="29">
        <f t="shared" si="618"/>
        <v>0.28333333333333338</v>
      </c>
    </row>
    <row r="16930" spans="1:16" hidden="1" x14ac:dyDescent="0.25">
      <c r="A16930">
        <v>199020927</v>
      </c>
      <c r="B16930">
        <v>803401</v>
      </c>
      <c r="C16930" t="s">
        <v>318</v>
      </c>
      <c r="D16930">
        <v>2021600</v>
      </c>
      <c r="E16930" t="s">
        <v>219</v>
      </c>
      <c r="F16930" t="s">
        <v>214</v>
      </c>
      <c r="G16930" t="s">
        <v>215</v>
      </c>
      <c r="H16930">
        <v>3</v>
      </c>
      <c r="I16930">
        <v>2016</v>
      </c>
      <c r="J16930">
        <v>1</v>
      </c>
      <c r="L16930">
        <v>23081079</v>
      </c>
      <c r="M16930">
        <v>3.1</v>
      </c>
      <c r="P16930" s="29">
        <f t="shared" si="618"/>
        <v>0.35000000000000003</v>
      </c>
    </row>
    <row r="16931" spans="1:16" hidden="1" x14ac:dyDescent="0.25">
      <c r="A16931">
        <v>199020927</v>
      </c>
      <c r="B16931">
        <v>803401</v>
      </c>
      <c r="C16931" t="s">
        <v>318</v>
      </c>
      <c r="D16931">
        <v>2004098</v>
      </c>
      <c r="E16931" t="s">
        <v>213</v>
      </c>
      <c r="F16931" t="s">
        <v>214</v>
      </c>
      <c r="G16931" t="s">
        <v>215</v>
      </c>
      <c r="H16931">
        <v>2</v>
      </c>
      <c r="I16931">
        <v>2016</v>
      </c>
      <c r="J16931">
        <v>1</v>
      </c>
      <c r="L16931">
        <v>23078147</v>
      </c>
      <c r="M16931">
        <v>5.5</v>
      </c>
      <c r="P16931" s="29">
        <f t="shared" si="618"/>
        <v>0.75</v>
      </c>
    </row>
    <row r="16932" spans="1:16" hidden="1" x14ac:dyDescent="0.25">
      <c r="A16932">
        <v>199020927</v>
      </c>
      <c r="B16932">
        <v>803401</v>
      </c>
      <c r="C16932" t="s">
        <v>318</v>
      </c>
      <c r="D16932">
        <v>2021600</v>
      </c>
      <c r="E16932" t="s">
        <v>219</v>
      </c>
      <c r="F16932" t="s">
        <v>214</v>
      </c>
      <c r="G16932" t="s">
        <v>215</v>
      </c>
      <c r="H16932">
        <v>3</v>
      </c>
      <c r="I16932">
        <v>2016</v>
      </c>
      <c r="J16932">
        <v>2</v>
      </c>
      <c r="L16932">
        <v>23086547</v>
      </c>
      <c r="M16932" t="s">
        <v>221</v>
      </c>
      <c r="P16932" s="29" t="str">
        <f t="shared" si="618"/>
        <v>BAD</v>
      </c>
    </row>
    <row r="16933" spans="1:16" hidden="1" x14ac:dyDescent="0.25">
      <c r="A16933">
        <v>199020927</v>
      </c>
      <c r="B16933">
        <v>803401</v>
      </c>
      <c r="C16933" t="s">
        <v>318</v>
      </c>
      <c r="D16933">
        <v>2005102</v>
      </c>
      <c r="E16933" t="s">
        <v>218</v>
      </c>
      <c r="F16933" t="s">
        <v>214</v>
      </c>
      <c r="G16933" t="s">
        <v>215</v>
      </c>
      <c r="H16933">
        <v>3</v>
      </c>
      <c r="I16933">
        <v>2016</v>
      </c>
      <c r="J16933">
        <v>2</v>
      </c>
      <c r="L16933">
        <v>23086741</v>
      </c>
      <c r="M16933" t="s">
        <v>221</v>
      </c>
      <c r="P16933" s="29" t="str">
        <f t="shared" si="618"/>
        <v>BAD</v>
      </c>
    </row>
    <row r="16934" spans="1:16" hidden="1" x14ac:dyDescent="0.25">
      <c r="A16934">
        <v>199020927</v>
      </c>
      <c r="B16934">
        <v>803401</v>
      </c>
      <c r="C16934" t="s">
        <v>318</v>
      </c>
      <c r="D16934">
        <v>2005099</v>
      </c>
      <c r="E16934" t="s">
        <v>217</v>
      </c>
      <c r="F16934" t="s">
        <v>214</v>
      </c>
      <c r="G16934" t="s">
        <v>215</v>
      </c>
      <c r="H16934">
        <v>3</v>
      </c>
      <c r="I16934">
        <v>2016</v>
      </c>
      <c r="J16934">
        <v>2</v>
      </c>
      <c r="L16934">
        <v>23086541</v>
      </c>
      <c r="M16934" t="s">
        <v>221</v>
      </c>
      <c r="P16934" s="29" t="str">
        <f t="shared" si="618"/>
        <v>BAD</v>
      </c>
    </row>
    <row r="16935" spans="1:16" hidden="1" x14ac:dyDescent="0.25">
      <c r="A16935">
        <v>199020927</v>
      </c>
      <c r="B16935">
        <v>803401</v>
      </c>
      <c r="C16935" t="s">
        <v>318</v>
      </c>
      <c r="D16935">
        <v>2021754</v>
      </c>
      <c r="E16935" t="s">
        <v>216</v>
      </c>
      <c r="F16935" t="s">
        <v>214</v>
      </c>
      <c r="G16935" t="s">
        <v>215</v>
      </c>
      <c r="H16935">
        <v>3</v>
      </c>
      <c r="I16935">
        <v>2016</v>
      </c>
      <c r="J16935">
        <v>2</v>
      </c>
      <c r="L16935">
        <v>23086734</v>
      </c>
      <c r="M16935">
        <v>2.6</v>
      </c>
      <c r="P16935" s="29">
        <f t="shared" si="618"/>
        <v>0.26666666666666666</v>
      </c>
    </row>
    <row r="16936" spans="1:16" hidden="1" x14ac:dyDescent="0.25">
      <c r="A16936">
        <v>199020927</v>
      </c>
      <c r="B16936">
        <v>803401</v>
      </c>
      <c r="C16936" t="s">
        <v>318</v>
      </c>
      <c r="D16936">
        <v>2005118</v>
      </c>
      <c r="E16936" t="s">
        <v>223</v>
      </c>
      <c r="F16936" t="s">
        <v>214</v>
      </c>
      <c r="G16936" t="s">
        <v>215</v>
      </c>
      <c r="H16936">
        <v>3</v>
      </c>
      <c r="I16936">
        <v>2016</v>
      </c>
      <c r="J16936">
        <v>2</v>
      </c>
      <c r="L16936">
        <v>23086743</v>
      </c>
      <c r="M16936">
        <v>2.4</v>
      </c>
      <c r="P16936" s="29">
        <f t="shared" si="618"/>
        <v>0.23333333333333331</v>
      </c>
    </row>
    <row r="16937" spans="1:16" hidden="1" x14ac:dyDescent="0.25">
      <c r="A16937">
        <v>199020927</v>
      </c>
      <c r="B16937">
        <v>803401</v>
      </c>
      <c r="C16937" t="s">
        <v>318</v>
      </c>
      <c r="D16937">
        <v>2005117</v>
      </c>
      <c r="E16937" t="s">
        <v>220</v>
      </c>
      <c r="F16937" t="s">
        <v>214</v>
      </c>
      <c r="G16937" t="s">
        <v>215</v>
      </c>
      <c r="H16937">
        <v>3</v>
      </c>
      <c r="I16937">
        <v>2016</v>
      </c>
      <c r="J16937">
        <v>2</v>
      </c>
      <c r="L16937">
        <v>23084479</v>
      </c>
      <c r="M16937" t="s">
        <v>221</v>
      </c>
      <c r="P16937" s="29" t="str">
        <f t="shared" si="618"/>
        <v>BAD</v>
      </c>
    </row>
    <row r="16938" spans="1:16" hidden="1" x14ac:dyDescent="0.25">
      <c r="A16938">
        <v>199020927</v>
      </c>
      <c r="B16938">
        <v>803401</v>
      </c>
      <c r="C16938" t="s">
        <v>318</v>
      </c>
      <c r="D16938">
        <v>2005131</v>
      </c>
      <c r="E16938" t="s">
        <v>228</v>
      </c>
      <c r="F16938" t="s">
        <v>214</v>
      </c>
      <c r="G16938" t="s">
        <v>215</v>
      </c>
      <c r="H16938">
        <v>4</v>
      </c>
      <c r="I16938">
        <v>2016</v>
      </c>
      <c r="J16938">
        <v>2</v>
      </c>
      <c r="L16938">
        <v>23086518</v>
      </c>
      <c r="P16938" s="29" t="str">
        <f t="shared" si="618"/>
        <v>DRP</v>
      </c>
    </row>
    <row r="16939" spans="1:16" hidden="1" x14ac:dyDescent="0.25">
      <c r="A16939">
        <v>199123629</v>
      </c>
      <c r="B16939">
        <v>803401</v>
      </c>
      <c r="C16939" t="s">
        <v>318</v>
      </c>
      <c r="D16939">
        <v>2005118</v>
      </c>
      <c r="E16939" t="s">
        <v>223</v>
      </c>
      <c r="F16939" t="s">
        <v>214</v>
      </c>
      <c r="G16939" t="s">
        <v>215</v>
      </c>
      <c r="H16939">
        <v>2</v>
      </c>
      <c r="I16939">
        <v>2016</v>
      </c>
      <c r="J16939">
        <v>1</v>
      </c>
      <c r="L16939">
        <v>23081579</v>
      </c>
      <c r="M16939">
        <v>5.6</v>
      </c>
      <c r="P16939" s="29">
        <f t="shared" si="618"/>
        <v>0.76666666666666661</v>
      </c>
    </row>
    <row r="16940" spans="1:16" hidden="1" x14ac:dyDescent="0.25">
      <c r="A16940">
        <v>199123629</v>
      </c>
      <c r="B16940">
        <v>803401</v>
      </c>
      <c r="C16940" t="s">
        <v>318</v>
      </c>
      <c r="D16940">
        <v>2021754</v>
      </c>
      <c r="E16940" t="s">
        <v>216</v>
      </c>
      <c r="F16940" t="s">
        <v>214</v>
      </c>
      <c r="G16940" t="s">
        <v>215</v>
      </c>
      <c r="H16940">
        <v>2</v>
      </c>
      <c r="I16940">
        <v>2016</v>
      </c>
      <c r="J16940">
        <v>1</v>
      </c>
      <c r="L16940">
        <v>23081091</v>
      </c>
      <c r="M16940">
        <v>6.2</v>
      </c>
      <c r="P16940" s="29">
        <f t="shared" si="618"/>
        <v>0.8666666666666667</v>
      </c>
    </row>
    <row r="16941" spans="1:16" hidden="1" x14ac:dyDescent="0.25">
      <c r="A16941">
        <v>199123629</v>
      </c>
      <c r="B16941">
        <v>803401</v>
      </c>
      <c r="C16941" t="s">
        <v>318</v>
      </c>
      <c r="D16941">
        <v>2005102</v>
      </c>
      <c r="E16941" t="s">
        <v>218</v>
      </c>
      <c r="F16941" t="s">
        <v>214</v>
      </c>
      <c r="G16941" t="s">
        <v>215</v>
      </c>
      <c r="H16941">
        <v>2</v>
      </c>
      <c r="I16941">
        <v>2016</v>
      </c>
      <c r="J16941">
        <v>1</v>
      </c>
      <c r="L16941">
        <v>23081384</v>
      </c>
      <c r="M16941">
        <v>6.1</v>
      </c>
      <c r="P16941" s="29">
        <f t="shared" si="618"/>
        <v>0.85</v>
      </c>
    </row>
    <row r="16942" spans="1:16" hidden="1" x14ac:dyDescent="0.25">
      <c r="A16942">
        <v>199123629</v>
      </c>
      <c r="B16942">
        <v>803401</v>
      </c>
      <c r="C16942" t="s">
        <v>318</v>
      </c>
      <c r="D16942">
        <v>2005099</v>
      </c>
      <c r="E16942" t="s">
        <v>217</v>
      </c>
      <c r="F16942" t="s">
        <v>214</v>
      </c>
      <c r="G16942" t="s">
        <v>215</v>
      </c>
      <c r="H16942">
        <v>2</v>
      </c>
      <c r="I16942">
        <v>2016</v>
      </c>
      <c r="J16942">
        <v>1</v>
      </c>
      <c r="L16942">
        <v>23081377</v>
      </c>
      <c r="M16942">
        <v>6.5</v>
      </c>
      <c r="P16942" s="29">
        <f t="shared" si="618"/>
        <v>0.91666666666666663</v>
      </c>
    </row>
    <row r="16943" spans="1:16" hidden="1" x14ac:dyDescent="0.25">
      <c r="A16943">
        <v>199123629</v>
      </c>
      <c r="B16943">
        <v>803401</v>
      </c>
      <c r="C16943" t="s">
        <v>318</v>
      </c>
      <c r="D16943">
        <v>2021600</v>
      </c>
      <c r="E16943" t="s">
        <v>219</v>
      </c>
      <c r="F16943" t="s">
        <v>214</v>
      </c>
      <c r="G16943" t="s">
        <v>215</v>
      </c>
      <c r="H16943">
        <v>2</v>
      </c>
      <c r="I16943">
        <v>2016</v>
      </c>
      <c r="J16943">
        <v>1</v>
      </c>
      <c r="L16943">
        <v>23081083</v>
      </c>
      <c r="M16943">
        <v>6.4</v>
      </c>
      <c r="P16943" s="29">
        <f t="shared" si="618"/>
        <v>0.9</v>
      </c>
    </row>
    <row r="16944" spans="1:16" hidden="1" x14ac:dyDescent="0.25">
      <c r="A16944">
        <v>199123629</v>
      </c>
      <c r="B16944">
        <v>803401</v>
      </c>
      <c r="C16944" t="s">
        <v>318</v>
      </c>
      <c r="D16944">
        <v>2004098</v>
      </c>
      <c r="E16944" t="s">
        <v>213</v>
      </c>
      <c r="F16944" t="s">
        <v>214</v>
      </c>
      <c r="G16944" t="s">
        <v>215</v>
      </c>
      <c r="H16944">
        <v>2</v>
      </c>
      <c r="I16944">
        <v>2016</v>
      </c>
      <c r="J16944">
        <v>1</v>
      </c>
      <c r="L16944">
        <v>23081502</v>
      </c>
      <c r="M16944">
        <v>4.7</v>
      </c>
      <c r="P16944" s="29">
        <f t="shared" si="618"/>
        <v>0.6166666666666667</v>
      </c>
    </row>
    <row r="16945" spans="1:16" hidden="1" x14ac:dyDescent="0.25">
      <c r="A16945">
        <v>199123629</v>
      </c>
      <c r="B16945">
        <v>803401</v>
      </c>
      <c r="C16945" t="s">
        <v>318</v>
      </c>
      <c r="D16945">
        <v>2021763</v>
      </c>
      <c r="E16945" t="s">
        <v>298</v>
      </c>
      <c r="F16945" t="s">
        <v>214</v>
      </c>
      <c r="G16945" t="s">
        <v>215</v>
      </c>
      <c r="H16945">
        <v>4</v>
      </c>
      <c r="I16945">
        <v>2016</v>
      </c>
      <c r="J16945">
        <v>2</v>
      </c>
      <c r="L16945">
        <v>23086846</v>
      </c>
      <c r="P16945" s="29" t="str">
        <f t="shared" si="618"/>
        <v>DRP</v>
      </c>
    </row>
    <row r="16946" spans="1:16" hidden="1" x14ac:dyDescent="0.25">
      <c r="A16946">
        <v>199123629</v>
      </c>
      <c r="B16946">
        <v>803401</v>
      </c>
      <c r="C16946" t="s">
        <v>318</v>
      </c>
      <c r="D16946">
        <v>2005131</v>
      </c>
      <c r="E16946" t="s">
        <v>228</v>
      </c>
      <c r="F16946" t="s">
        <v>214</v>
      </c>
      <c r="G16946" t="s">
        <v>215</v>
      </c>
      <c r="H16946">
        <v>4</v>
      </c>
      <c r="I16946">
        <v>2016</v>
      </c>
      <c r="J16946">
        <v>2</v>
      </c>
      <c r="L16946">
        <v>23086517</v>
      </c>
      <c r="P16946" s="29" t="str">
        <f t="shared" si="618"/>
        <v>DRP</v>
      </c>
    </row>
    <row r="16947" spans="1:16" hidden="1" x14ac:dyDescent="0.25">
      <c r="A16947">
        <v>199123629</v>
      </c>
      <c r="B16947">
        <v>803401</v>
      </c>
      <c r="C16947" t="s">
        <v>318</v>
      </c>
      <c r="D16947">
        <v>2004112</v>
      </c>
      <c r="E16947" t="s">
        <v>244</v>
      </c>
      <c r="F16947" t="s">
        <v>214</v>
      </c>
      <c r="G16947" t="s">
        <v>215</v>
      </c>
      <c r="H16947">
        <v>2</v>
      </c>
      <c r="I16947">
        <v>2016</v>
      </c>
      <c r="J16947">
        <v>2</v>
      </c>
      <c r="L16947">
        <v>23085510</v>
      </c>
      <c r="M16947">
        <v>5.6</v>
      </c>
      <c r="P16947" s="29">
        <f t="shared" si="618"/>
        <v>0.76666666666666661</v>
      </c>
    </row>
    <row r="16948" spans="1:16" hidden="1" x14ac:dyDescent="0.25">
      <c r="A16948">
        <v>199123629</v>
      </c>
      <c r="B16948">
        <v>803401</v>
      </c>
      <c r="C16948" t="s">
        <v>318</v>
      </c>
      <c r="D16948">
        <v>2021580</v>
      </c>
      <c r="E16948" t="s">
        <v>241</v>
      </c>
      <c r="F16948" t="s">
        <v>214</v>
      </c>
      <c r="G16948" t="s">
        <v>215</v>
      </c>
      <c r="H16948">
        <v>2</v>
      </c>
      <c r="I16948">
        <v>2016</v>
      </c>
      <c r="J16948">
        <v>2</v>
      </c>
      <c r="L16948">
        <v>23086827</v>
      </c>
      <c r="M16948">
        <v>4.4000000000000004</v>
      </c>
      <c r="P16948" s="29">
        <f t="shared" si="618"/>
        <v>0.56666666666666676</v>
      </c>
    </row>
    <row r="16949" spans="1:16" hidden="1" x14ac:dyDescent="0.25">
      <c r="A16949">
        <v>199123629</v>
      </c>
      <c r="B16949">
        <v>803401</v>
      </c>
      <c r="C16949" t="s">
        <v>318</v>
      </c>
      <c r="D16949">
        <v>2021602</v>
      </c>
      <c r="E16949" t="s">
        <v>242</v>
      </c>
      <c r="F16949" t="s">
        <v>214</v>
      </c>
      <c r="G16949" t="s">
        <v>215</v>
      </c>
      <c r="H16949">
        <v>2</v>
      </c>
      <c r="I16949">
        <v>2016</v>
      </c>
      <c r="J16949">
        <v>2</v>
      </c>
      <c r="L16949">
        <v>23086748</v>
      </c>
      <c r="M16949">
        <v>5</v>
      </c>
      <c r="P16949" s="29">
        <f t="shared" si="618"/>
        <v>0.66666666666666663</v>
      </c>
    </row>
    <row r="16950" spans="1:16" hidden="1" x14ac:dyDescent="0.25">
      <c r="A16950">
        <v>199123629</v>
      </c>
      <c r="B16950">
        <v>803401</v>
      </c>
      <c r="C16950" t="s">
        <v>318</v>
      </c>
      <c r="D16950">
        <v>2021756</v>
      </c>
      <c r="E16950" t="s">
        <v>253</v>
      </c>
      <c r="F16950" t="s">
        <v>214</v>
      </c>
      <c r="G16950" t="s">
        <v>215</v>
      </c>
      <c r="H16950">
        <v>2</v>
      </c>
      <c r="I16950">
        <v>2016</v>
      </c>
      <c r="J16950">
        <v>2</v>
      </c>
      <c r="L16950">
        <v>23086832</v>
      </c>
      <c r="M16950">
        <v>5.5</v>
      </c>
      <c r="P16950" s="29">
        <f t="shared" si="618"/>
        <v>0.75</v>
      </c>
    </row>
    <row r="16951" spans="1:16" hidden="1" x14ac:dyDescent="0.25">
      <c r="A16951">
        <v>199123629</v>
      </c>
      <c r="B16951">
        <v>803401</v>
      </c>
      <c r="C16951" t="s">
        <v>318</v>
      </c>
      <c r="D16951">
        <v>2005117</v>
      </c>
      <c r="E16951" t="s">
        <v>220</v>
      </c>
      <c r="F16951" t="s">
        <v>214</v>
      </c>
      <c r="G16951" t="s">
        <v>215</v>
      </c>
      <c r="H16951">
        <v>2</v>
      </c>
      <c r="I16951">
        <v>2016</v>
      </c>
      <c r="J16951">
        <v>2</v>
      </c>
      <c r="L16951">
        <v>23084476</v>
      </c>
      <c r="M16951">
        <v>5.5</v>
      </c>
      <c r="P16951" s="29">
        <f t="shared" si="618"/>
        <v>0.75</v>
      </c>
    </row>
    <row r="16952" spans="1:16" hidden="1" x14ac:dyDescent="0.25">
      <c r="A16952">
        <v>199123629</v>
      </c>
      <c r="B16952">
        <v>803401</v>
      </c>
      <c r="C16952" t="s">
        <v>318</v>
      </c>
      <c r="D16952">
        <v>2021763</v>
      </c>
      <c r="E16952" t="s">
        <v>298</v>
      </c>
      <c r="F16952" t="s">
        <v>214</v>
      </c>
      <c r="G16952" t="s">
        <v>215</v>
      </c>
      <c r="H16952">
        <v>2</v>
      </c>
      <c r="I16952">
        <v>2016</v>
      </c>
      <c r="J16952">
        <v>2</v>
      </c>
      <c r="L16952">
        <v>23086846</v>
      </c>
      <c r="M16952">
        <v>5.5</v>
      </c>
      <c r="P16952" s="29">
        <f t="shared" si="618"/>
        <v>0.75</v>
      </c>
    </row>
    <row r="16953" spans="1:16" hidden="1" x14ac:dyDescent="0.25">
      <c r="A16953">
        <v>199123629</v>
      </c>
      <c r="B16953">
        <v>803401</v>
      </c>
      <c r="C16953" t="s">
        <v>318</v>
      </c>
      <c r="D16953">
        <v>2004116</v>
      </c>
      <c r="E16953" t="s">
        <v>229</v>
      </c>
      <c r="F16953" t="s">
        <v>214</v>
      </c>
      <c r="G16953" t="s">
        <v>215</v>
      </c>
      <c r="H16953">
        <v>4</v>
      </c>
      <c r="I16953">
        <v>2017</v>
      </c>
      <c r="J16953">
        <v>1</v>
      </c>
      <c r="L16953">
        <v>23092365</v>
      </c>
      <c r="P16953" s="29" t="str">
        <f t="shared" si="618"/>
        <v>DRP</v>
      </c>
    </row>
    <row r="16954" spans="1:16" hidden="1" x14ac:dyDescent="0.25">
      <c r="A16954">
        <v>199123629</v>
      </c>
      <c r="B16954">
        <v>803401</v>
      </c>
      <c r="C16954" t="s">
        <v>318</v>
      </c>
      <c r="D16954">
        <v>2004116</v>
      </c>
      <c r="E16954" t="s">
        <v>229</v>
      </c>
      <c r="F16954" t="s">
        <v>214</v>
      </c>
      <c r="G16954" t="s">
        <v>215</v>
      </c>
      <c r="H16954">
        <v>4</v>
      </c>
      <c r="I16954">
        <v>2017</v>
      </c>
      <c r="J16954">
        <v>1</v>
      </c>
      <c r="L16954">
        <v>23092369</v>
      </c>
      <c r="P16954" s="29" t="str">
        <f t="shared" si="618"/>
        <v>DRP</v>
      </c>
    </row>
    <row r="16955" spans="1:16" hidden="1" x14ac:dyDescent="0.25">
      <c r="A16955">
        <v>199123629</v>
      </c>
      <c r="B16955">
        <v>803401</v>
      </c>
      <c r="C16955" t="s">
        <v>318</v>
      </c>
      <c r="D16955">
        <v>2004116</v>
      </c>
      <c r="E16955" t="s">
        <v>229</v>
      </c>
      <c r="F16955" t="s">
        <v>214</v>
      </c>
      <c r="G16955" t="s">
        <v>215</v>
      </c>
      <c r="H16955">
        <v>4</v>
      </c>
      <c r="I16955">
        <v>2017</v>
      </c>
      <c r="J16955">
        <v>1</v>
      </c>
      <c r="L16955">
        <v>23092360</v>
      </c>
      <c r="P16955" s="29" t="str">
        <f t="shared" si="618"/>
        <v>DRP</v>
      </c>
    </row>
    <row r="16956" spans="1:16" hidden="1" x14ac:dyDescent="0.25">
      <c r="A16956">
        <v>199123629</v>
      </c>
      <c r="B16956">
        <v>803401</v>
      </c>
      <c r="C16956" t="s">
        <v>318</v>
      </c>
      <c r="D16956">
        <v>2004116</v>
      </c>
      <c r="E16956" t="s">
        <v>229</v>
      </c>
      <c r="F16956" t="s">
        <v>214</v>
      </c>
      <c r="G16956" t="s">
        <v>215</v>
      </c>
      <c r="H16956">
        <v>2</v>
      </c>
      <c r="I16956">
        <v>2017</v>
      </c>
      <c r="J16956">
        <v>1</v>
      </c>
      <c r="L16956">
        <v>23092374</v>
      </c>
      <c r="M16956">
        <v>5.0999999999999996</v>
      </c>
      <c r="P16956" s="29">
        <f t="shared" si="618"/>
        <v>0.68333333333333324</v>
      </c>
    </row>
    <row r="16957" spans="1:16" hidden="1" x14ac:dyDescent="0.25">
      <c r="A16957">
        <v>199123629</v>
      </c>
      <c r="B16957">
        <v>803401</v>
      </c>
      <c r="C16957" t="s">
        <v>318</v>
      </c>
      <c r="D16957">
        <v>2005120</v>
      </c>
      <c r="E16957" t="s">
        <v>293</v>
      </c>
      <c r="F16957" t="s">
        <v>214</v>
      </c>
      <c r="G16957" t="s">
        <v>215</v>
      </c>
      <c r="H16957">
        <v>2</v>
      </c>
      <c r="I16957">
        <v>2017</v>
      </c>
      <c r="J16957">
        <v>1</v>
      </c>
      <c r="L16957">
        <v>23094176</v>
      </c>
      <c r="M16957">
        <v>6</v>
      </c>
      <c r="P16957" s="29">
        <f t="shared" si="618"/>
        <v>0.83333333333333337</v>
      </c>
    </row>
    <row r="16958" spans="1:16" hidden="1" x14ac:dyDescent="0.25">
      <c r="A16958">
        <v>199123629</v>
      </c>
      <c r="B16958">
        <v>803401</v>
      </c>
      <c r="C16958" t="s">
        <v>318</v>
      </c>
      <c r="D16958">
        <v>2005131</v>
      </c>
      <c r="E16958" t="s">
        <v>228</v>
      </c>
      <c r="F16958" t="s">
        <v>214</v>
      </c>
      <c r="G16958" t="s">
        <v>215</v>
      </c>
      <c r="H16958">
        <v>2</v>
      </c>
      <c r="I16958">
        <v>2017</v>
      </c>
      <c r="J16958">
        <v>1</v>
      </c>
      <c r="L16958">
        <v>23093315</v>
      </c>
      <c r="M16958">
        <v>6.2</v>
      </c>
      <c r="P16958" s="29">
        <f t="shared" si="618"/>
        <v>0.8666666666666667</v>
      </c>
    </row>
    <row r="16959" spans="1:16" hidden="1" x14ac:dyDescent="0.25">
      <c r="A16959">
        <v>199123629</v>
      </c>
      <c r="B16959">
        <v>803401</v>
      </c>
      <c r="C16959" t="s">
        <v>318</v>
      </c>
      <c r="D16959">
        <v>2021638</v>
      </c>
      <c r="E16959" t="s">
        <v>250</v>
      </c>
      <c r="F16959" t="s">
        <v>214</v>
      </c>
      <c r="G16959" t="s">
        <v>215</v>
      </c>
      <c r="H16959">
        <v>2</v>
      </c>
      <c r="I16959">
        <v>2017</v>
      </c>
      <c r="J16959">
        <v>1</v>
      </c>
      <c r="L16959">
        <v>23092934</v>
      </c>
      <c r="M16959">
        <v>6</v>
      </c>
      <c r="P16959" s="29">
        <f t="shared" si="618"/>
        <v>0.83333333333333337</v>
      </c>
    </row>
    <row r="16960" spans="1:16" hidden="1" x14ac:dyDescent="0.25">
      <c r="A16960">
        <v>199123629</v>
      </c>
      <c r="B16960">
        <v>803401</v>
      </c>
      <c r="C16960" t="s">
        <v>318</v>
      </c>
      <c r="D16960">
        <v>2021596</v>
      </c>
      <c r="E16960" t="s">
        <v>294</v>
      </c>
      <c r="F16960" t="s">
        <v>214</v>
      </c>
      <c r="G16960" t="s">
        <v>215</v>
      </c>
      <c r="H16960">
        <v>2</v>
      </c>
      <c r="I16960">
        <v>2017</v>
      </c>
      <c r="J16960">
        <v>1</v>
      </c>
      <c r="L16960">
        <v>23092936</v>
      </c>
      <c r="M16960">
        <v>5.2</v>
      </c>
      <c r="P16960" s="29">
        <f t="shared" si="618"/>
        <v>0.70000000000000007</v>
      </c>
    </row>
    <row r="16961" spans="1:16" hidden="1" x14ac:dyDescent="0.25">
      <c r="A16961">
        <v>199123629</v>
      </c>
      <c r="B16961">
        <v>803401</v>
      </c>
      <c r="C16961" t="s">
        <v>318</v>
      </c>
      <c r="D16961">
        <v>2021874</v>
      </c>
      <c r="E16961" t="s">
        <v>226</v>
      </c>
      <c r="F16961" t="s">
        <v>214</v>
      </c>
      <c r="G16961" t="s">
        <v>215</v>
      </c>
      <c r="H16961">
        <v>2</v>
      </c>
      <c r="I16961">
        <v>2017</v>
      </c>
      <c r="J16961">
        <v>1</v>
      </c>
      <c r="L16961">
        <v>23091992</v>
      </c>
      <c r="M16961">
        <v>4.8</v>
      </c>
      <c r="P16961" s="29">
        <f t="shared" si="618"/>
        <v>0.6333333333333333</v>
      </c>
    </row>
    <row r="16962" spans="1:16" hidden="1" x14ac:dyDescent="0.25">
      <c r="A16962">
        <v>199123629</v>
      </c>
      <c r="B16962">
        <v>803401</v>
      </c>
      <c r="C16962" t="s">
        <v>318</v>
      </c>
      <c r="D16962">
        <v>2004591</v>
      </c>
      <c r="E16962" t="s">
        <v>271</v>
      </c>
      <c r="F16962" t="s">
        <v>214</v>
      </c>
      <c r="G16962" t="s">
        <v>215</v>
      </c>
      <c r="H16962">
        <v>4</v>
      </c>
      <c r="I16962">
        <v>2017</v>
      </c>
      <c r="J16962">
        <v>2</v>
      </c>
      <c r="L16962">
        <v>23097625</v>
      </c>
      <c r="P16962" s="29" t="str">
        <f t="shared" si="618"/>
        <v>DRP</v>
      </c>
    </row>
    <row r="16963" spans="1:16" hidden="1" x14ac:dyDescent="0.25">
      <c r="A16963">
        <v>199123629</v>
      </c>
      <c r="B16963">
        <v>803401</v>
      </c>
      <c r="C16963" t="s">
        <v>318</v>
      </c>
      <c r="D16963">
        <v>2004099</v>
      </c>
      <c r="E16963" t="s">
        <v>245</v>
      </c>
      <c r="F16963" t="s">
        <v>214</v>
      </c>
      <c r="G16963" t="s">
        <v>215</v>
      </c>
      <c r="H16963">
        <v>2</v>
      </c>
      <c r="I16963">
        <v>2017</v>
      </c>
      <c r="J16963">
        <v>2</v>
      </c>
      <c r="L16963">
        <v>23097867</v>
      </c>
      <c r="M16963">
        <v>5.5</v>
      </c>
      <c r="P16963" s="29">
        <f t="shared" si="618"/>
        <v>0.75</v>
      </c>
    </row>
    <row r="16964" spans="1:16" hidden="1" x14ac:dyDescent="0.25">
      <c r="A16964">
        <v>199123629</v>
      </c>
      <c r="B16964">
        <v>803401</v>
      </c>
      <c r="C16964" t="s">
        <v>318</v>
      </c>
      <c r="D16964">
        <v>2021725</v>
      </c>
      <c r="E16964" t="s">
        <v>257</v>
      </c>
      <c r="F16964" t="s">
        <v>214</v>
      </c>
      <c r="G16964" t="s">
        <v>215</v>
      </c>
      <c r="H16964">
        <v>2</v>
      </c>
      <c r="I16964">
        <v>2017</v>
      </c>
      <c r="J16964">
        <v>2</v>
      </c>
      <c r="L16964">
        <v>23097532</v>
      </c>
      <c r="M16964">
        <v>5.2</v>
      </c>
      <c r="P16964" s="29">
        <f t="shared" si="618"/>
        <v>0.70000000000000007</v>
      </c>
    </row>
    <row r="16965" spans="1:16" hidden="1" x14ac:dyDescent="0.25">
      <c r="A16965">
        <v>199123629</v>
      </c>
      <c r="B16965">
        <v>803401</v>
      </c>
      <c r="C16965" t="s">
        <v>318</v>
      </c>
      <c r="D16965">
        <v>2021993</v>
      </c>
      <c r="E16965" t="s">
        <v>256</v>
      </c>
      <c r="F16965" t="s">
        <v>214</v>
      </c>
      <c r="G16965" t="s">
        <v>215</v>
      </c>
      <c r="H16965">
        <v>2</v>
      </c>
      <c r="I16965">
        <v>2017</v>
      </c>
      <c r="J16965">
        <v>2</v>
      </c>
      <c r="L16965">
        <v>23097538</v>
      </c>
      <c r="M16965">
        <v>5.0999999999999996</v>
      </c>
      <c r="P16965" s="29">
        <f t="shared" si="618"/>
        <v>0.68333333333333324</v>
      </c>
    </row>
    <row r="16966" spans="1:16" hidden="1" x14ac:dyDescent="0.25">
      <c r="A16966">
        <v>199123629</v>
      </c>
      <c r="B16966">
        <v>803401</v>
      </c>
      <c r="C16966" t="s">
        <v>318</v>
      </c>
      <c r="D16966">
        <v>2021781</v>
      </c>
      <c r="E16966" t="s">
        <v>235</v>
      </c>
      <c r="F16966" t="s">
        <v>214</v>
      </c>
      <c r="G16966" t="s">
        <v>215</v>
      </c>
      <c r="H16966">
        <v>2</v>
      </c>
      <c r="I16966">
        <v>2017</v>
      </c>
      <c r="J16966">
        <v>2</v>
      </c>
      <c r="L16966">
        <v>23101188</v>
      </c>
      <c r="M16966">
        <v>5.5</v>
      </c>
      <c r="P16966" s="29">
        <f t="shared" si="618"/>
        <v>0.75</v>
      </c>
    </row>
    <row r="16967" spans="1:16" hidden="1" x14ac:dyDescent="0.25">
      <c r="A16967">
        <v>199123629</v>
      </c>
      <c r="B16967">
        <v>803401</v>
      </c>
      <c r="C16967" t="s">
        <v>318</v>
      </c>
      <c r="D16967">
        <v>2021750</v>
      </c>
      <c r="E16967" t="s">
        <v>296</v>
      </c>
      <c r="F16967" t="s">
        <v>214</v>
      </c>
      <c r="G16967" t="s">
        <v>215</v>
      </c>
      <c r="H16967">
        <v>2</v>
      </c>
      <c r="I16967">
        <v>2017</v>
      </c>
      <c r="J16967">
        <v>2</v>
      </c>
      <c r="L16967">
        <v>23097531</v>
      </c>
      <c r="M16967">
        <v>5.4</v>
      </c>
      <c r="P16967" s="29">
        <f t="shared" si="618"/>
        <v>0.73333333333333339</v>
      </c>
    </row>
    <row r="16968" spans="1:16" hidden="1" x14ac:dyDescent="0.25">
      <c r="A16968">
        <v>199123629</v>
      </c>
      <c r="B16968">
        <v>803401</v>
      </c>
      <c r="C16968" t="s">
        <v>318</v>
      </c>
      <c r="D16968">
        <v>2021640</v>
      </c>
      <c r="E16968" t="s">
        <v>227</v>
      </c>
      <c r="F16968" t="s">
        <v>214</v>
      </c>
      <c r="G16968" t="s">
        <v>215</v>
      </c>
      <c r="H16968">
        <v>2</v>
      </c>
      <c r="I16968">
        <v>2017</v>
      </c>
      <c r="J16968">
        <v>2</v>
      </c>
      <c r="L16968">
        <v>23101195</v>
      </c>
      <c r="M16968">
        <v>5.4</v>
      </c>
      <c r="P16968" s="29">
        <f t="shared" si="618"/>
        <v>0.73333333333333339</v>
      </c>
    </row>
    <row r="16969" spans="1:16" hidden="1" x14ac:dyDescent="0.25">
      <c r="A16969">
        <v>199123629</v>
      </c>
      <c r="B16969">
        <v>803401</v>
      </c>
      <c r="C16969" t="s">
        <v>318</v>
      </c>
      <c r="D16969">
        <v>2021679</v>
      </c>
      <c r="E16969" t="s">
        <v>259</v>
      </c>
      <c r="F16969" t="s">
        <v>214</v>
      </c>
      <c r="G16969" t="s">
        <v>215</v>
      </c>
      <c r="H16969">
        <v>2</v>
      </c>
      <c r="I16969">
        <v>2018</v>
      </c>
      <c r="J16969">
        <v>1</v>
      </c>
      <c r="L16969">
        <v>23108211</v>
      </c>
      <c r="M16969">
        <v>5.9</v>
      </c>
      <c r="P16969" s="29">
        <f t="shared" si="618"/>
        <v>0.81666666666666676</v>
      </c>
    </row>
    <row r="16970" spans="1:16" hidden="1" x14ac:dyDescent="0.25">
      <c r="A16970">
        <v>199123629</v>
      </c>
      <c r="B16970">
        <v>803401</v>
      </c>
      <c r="C16970" t="s">
        <v>318</v>
      </c>
      <c r="D16970">
        <v>2004586</v>
      </c>
      <c r="E16970" t="s">
        <v>325</v>
      </c>
      <c r="F16970" t="s">
        <v>214</v>
      </c>
      <c r="G16970" t="s">
        <v>215</v>
      </c>
      <c r="H16970">
        <v>2</v>
      </c>
      <c r="I16970">
        <v>2018</v>
      </c>
      <c r="J16970">
        <v>1</v>
      </c>
      <c r="L16970">
        <v>23107717</v>
      </c>
      <c r="M16970">
        <v>5.0999999999999996</v>
      </c>
      <c r="P16970" s="29">
        <f t="shared" ref="P16970:P17033" si="619">IF(AND(ISNUMBER(M16970),H16970&lt;&gt;4),(M16970-1)/6,IF(H16970=4,"DRP",IF(AND(H16970=3,M16970="NA"),"BAD",IF(AND(H16970=2),"CVL",IF(AND(H16970=1,ISBLANK(M16970)),"NULL","UNK")))))</f>
        <v>0.68333333333333324</v>
      </c>
    </row>
    <row r="16971" spans="1:16" hidden="1" x14ac:dyDescent="0.25">
      <c r="A16971">
        <v>199123629</v>
      </c>
      <c r="B16971">
        <v>803401</v>
      </c>
      <c r="C16971" t="s">
        <v>318</v>
      </c>
      <c r="D16971">
        <v>2004587</v>
      </c>
      <c r="E16971" t="s">
        <v>288</v>
      </c>
      <c r="F16971" t="s">
        <v>214</v>
      </c>
      <c r="G16971" t="s">
        <v>215</v>
      </c>
      <c r="H16971">
        <v>2</v>
      </c>
      <c r="I16971">
        <v>2018</v>
      </c>
      <c r="J16971">
        <v>1</v>
      </c>
      <c r="L16971">
        <v>23108651</v>
      </c>
      <c r="M16971">
        <v>5.9</v>
      </c>
      <c r="P16971" s="29">
        <f t="shared" si="619"/>
        <v>0.81666666666666676</v>
      </c>
    </row>
    <row r="16972" spans="1:16" hidden="1" x14ac:dyDescent="0.25">
      <c r="A16972">
        <v>199123629</v>
      </c>
      <c r="B16972">
        <v>803401</v>
      </c>
      <c r="C16972" t="s">
        <v>318</v>
      </c>
      <c r="D16972">
        <v>2004752</v>
      </c>
      <c r="E16972" t="s">
        <v>290</v>
      </c>
      <c r="F16972" t="s">
        <v>214</v>
      </c>
      <c r="G16972" t="s">
        <v>215</v>
      </c>
      <c r="H16972">
        <v>2</v>
      </c>
      <c r="I16972">
        <v>2018</v>
      </c>
      <c r="J16972">
        <v>1</v>
      </c>
      <c r="L16972">
        <v>23107719</v>
      </c>
      <c r="M16972">
        <v>5</v>
      </c>
      <c r="P16972" s="29">
        <f t="shared" si="619"/>
        <v>0.66666666666666663</v>
      </c>
    </row>
    <row r="16973" spans="1:16" hidden="1" x14ac:dyDescent="0.25">
      <c r="A16973">
        <v>199123629</v>
      </c>
      <c r="B16973">
        <v>803401</v>
      </c>
      <c r="C16973" t="s">
        <v>318</v>
      </c>
      <c r="D16973">
        <v>2021787</v>
      </c>
      <c r="E16973" t="s">
        <v>292</v>
      </c>
      <c r="F16973" t="s">
        <v>214</v>
      </c>
      <c r="G16973" t="s">
        <v>215</v>
      </c>
      <c r="H16973">
        <v>2</v>
      </c>
      <c r="I16973">
        <v>2018</v>
      </c>
      <c r="J16973">
        <v>1</v>
      </c>
      <c r="L16973">
        <v>23107720</v>
      </c>
      <c r="M16973">
        <v>5.6</v>
      </c>
      <c r="P16973" s="29">
        <f t="shared" si="619"/>
        <v>0.76666666666666661</v>
      </c>
    </row>
    <row r="16974" spans="1:16" hidden="1" x14ac:dyDescent="0.25">
      <c r="A16974">
        <v>199123629</v>
      </c>
      <c r="B16974">
        <v>803401</v>
      </c>
      <c r="C16974" t="s">
        <v>318</v>
      </c>
      <c r="D16974">
        <v>2004591</v>
      </c>
      <c r="E16974" t="s">
        <v>271</v>
      </c>
      <c r="F16974" t="s">
        <v>214</v>
      </c>
      <c r="G16974" t="s">
        <v>215</v>
      </c>
      <c r="H16974">
        <v>2</v>
      </c>
      <c r="I16974">
        <v>2018</v>
      </c>
      <c r="J16974">
        <v>1</v>
      </c>
      <c r="L16974">
        <v>23108870</v>
      </c>
      <c r="M16974">
        <v>5.7</v>
      </c>
      <c r="P16974" s="29">
        <f t="shared" si="619"/>
        <v>0.78333333333333333</v>
      </c>
    </row>
    <row r="16975" spans="1:16" hidden="1" x14ac:dyDescent="0.25">
      <c r="A16975">
        <v>199123629</v>
      </c>
      <c r="B16975">
        <v>803401</v>
      </c>
      <c r="C16975" t="s">
        <v>318</v>
      </c>
      <c r="D16975">
        <v>2024862</v>
      </c>
      <c r="E16975" t="s">
        <v>289</v>
      </c>
      <c r="F16975" t="s">
        <v>214</v>
      </c>
      <c r="G16975" t="s">
        <v>215</v>
      </c>
      <c r="H16975">
        <v>2</v>
      </c>
      <c r="I16975">
        <v>2018</v>
      </c>
      <c r="J16975">
        <v>2</v>
      </c>
      <c r="L16975">
        <v>23115892</v>
      </c>
      <c r="M16975">
        <v>6.6</v>
      </c>
      <c r="P16975" s="29">
        <f t="shared" si="619"/>
        <v>0.93333333333333324</v>
      </c>
    </row>
    <row r="16976" spans="1:16" hidden="1" x14ac:dyDescent="0.25">
      <c r="A16976">
        <v>199123629</v>
      </c>
      <c r="B16976">
        <v>803401</v>
      </c>
      <c r="C16976" t="s">
        <v>318</v>
      </c>
      <c r="D16976">
        <v>2021615</v>
      </c>
      <c r="E16976" t="s">
        <v>255</v>
      </c>
      <c r="F16976" t="s">
        <v>214</v>
      </c>
      <c r="G16976" t="s">
        <v>215</v>
      </c>
      <c r="H16976">
        <v>2</v>
      </c>
      <c r="I16976">
        <v>2018</v>
      </c>
      <c r="J16976">
        <v>2</v>
      </c>
      <c r="L16976">
        <v>23116698</v>
      </c>
      <c r="M16976">
        <v>6.2</v>
      </c>
      <c r="P16976" s="29">
        <f t="shared" si="619"/>
        <v>0.8666666666666667</v>
      </c>
    </row>
    <row r="16977" spans="1:16" hidden="1" x14ac:dyDescent="0.25">
      <c r="A16977">
        <v>199123629</v>
      </c>
      <c r="B16977">
        <v>803401</v>
      </c>
      <c r="C16977" t="s">
        <v>318</v>
      </c>
      <c r="D16977">
        <v>2021591</v>
      </c>
      <c r="E16977" t="s">
        <v>240</v>
      </c>
      <c r="F16977" t="s">
        <v>214</v>
      </c>
      <c r="G16977" t="s">
        <v>215</v>
      </c>
      <c r="H16977">
        <v>2</v>
      </c>
      <c r="I16977">
        <v>2018</v>
      </c>
      <c r="J16977">
        <v>2</v>
      </c>
      <c r="L16977">
        <v>23116692</v>
      </c>
      <c r="M16977">
        <v>5.4</v>
      </c>
      <c r="P16977" s="29">
        <f t="shared" si="619"/>
        <v>0.73333333333333339</v>
      </c>
    </row>
    <row r="16978" spans="1:16" hidden="1" x14ac:dyDescent="0.25">
      <c r="A16978">
        <v>199123629</v>
      </c>
      <c r="B16978">
        <v>803401</v>
      </c>
      <c r="C16978" t="s">
        <v>318</v>
      </c>
      <c r="D16978">
        <v>2021865</v>
      </c>
      <c r="E16978" t="s">
        <v>301</v>
      </c>
      <c r="F16978" t="s">
        <v>214</v>
      </c>
      <c r="G16978" t="s">
        <v>215</v>
      </c>
      <c r="H16978">
        <v>2</v>
      </c>
      <c r="I16978">
        <v>2018</v>
      </c>
      <c r="J16978">
        <v>2</v>
      </c>
      <c r="L16978">
        <v>23115887</v>
      </c>
      <c r="M16978">
        <v>4.9000000000000004</v>
      </c>
      <c r="P16978" s="29">
        <f t="shared" si="619"/>
        <v>0.65</v>
      </c>
    </row>
    <row r="16979" spans="1:16" hidden="1" x14ac:dyDescent="0.25">
      <c r="A16979">
        <v>199123629</v>
      </c>
      <c r="B16979">
        <v>803401</v>
      </c>
      <c r="C16979" t="s">
        <v>318</v>
      </c>
      <c r="D16979">
        <v>2021631</v>
      </c>
      <c r="E16979" t="s">
        <v>302</v>
      </c>
      <c r="F16979" t="s">
        <v>214</v>
      </c>
      <c r="G16979" t="s">
        <v>215</v>
      </c>
      <c r="H16979">
        <v>2</v>
      </c>
      <c r="I16979">
        <v>2018</v>
      </c>
      <c r="J16979">
        <v>2</v>
      </c>
      <c r="L16979">
        <v>23115885</v>
      </c>
      <c r="M16979">
        <v>6.1</v>
      </c>
      <c r="P16979" s="29">
        <f t="shared" si="619"/>
        <v>0.85</v>
      </c>
    </row>
    <row r="16980" spans="1:16" hidden="1" x14ac:dyDescent="0.25">
      <c r="A16980">
        <v>199123629</v>
      </c>
      <c r="B16980">
        <v>803401</v>
      </c>
      <c r="C16980" t="s">
        <v>318</v>
      </c>
      <c r="D16980">
        <v>2021723</v>
      </c>
      <c r="E16980" t="s">
        <v>299</v>
      </c>
      <c r="F16980" t="s">
        <v>214</v>
      </c>
      <c r="G16980" t="s">
        <v>215</v>
      </c>
      <c r="H16980">
        <v>2</v>
      </c>
      <c r="I16980">
        <v>2018</v>
      </c>
      <c r="J16980">
        <v>2</v>
      </c>
      <c r="L16980">
        <v>23115889</v>
      </c>
      <c r="M16980">
        <v>5.7</v>
      </c>
      <c r="P16980" s="29">
        <f t="shared" si="619"/>
        <v>0.78333333333333333</v>
      </c>
    </row>
    <row r="16981" spans="1:16" hidden="1" x14ac:dyDescent="0.25">
      <c r="A16981">
        <v>199123629</v>
      </c>
      <c r="B16981">
        <v>803401</v>
      </c>
      <c r="C16981" t="s">
        <v>318</v>
      </c>
      <c r="D16981">
        <v>2019271</v>
      </c>
      <c r="E16981" t="s">
        <v>236</v>
      </c>
      <c r="F16981" t="s">
        <v>214</v>
      </c>
      <c r="G16981" t="s">
        <v>215</v>
      </c>
      <c r="H16981">
        <v>2</v>
      </c>
      <c r="I16981">
        <v>2018</v>
      </c>
      <c r="J16981">
        <v>2</v>
      </c>
      <c r="L16981">
        <v>23114991</v>
      </c>
      <c r="M16981">
        <v>5.4</v>
      </c>
      <c r="P16981" s="29">
        <f t="shared" si="619"/>
        <v>0.73333333333333339</v>
      </c>
    </row>
    <row r="16982" spans="1:16" hidden="1" x14ac:dyDescent="0.25">
      <c r="A16982">
        <v>199123629</v>
      </c>
      <c r="B16982">
        <v>803401</v>
      </c>
      <c r="C16982" t="s">
        <v>318</v>
      </c>
      <c r="D16982">
        <v>2021744</v>
      </c>
      <c r="E16982" t="s">
        <v>262</v>
      </c>
      <c r="F16982" t="s">
        <v>214</v>
      </c>
      <c r="G16982" t="s">
        <v>215</v>
      </c>
      <c r="H16982">
        <v>2</v>
      </c>
      <c r="I16982">
        <v>2019</v>
      </c>
      <c r="J16982">
        <v>1</v>
      </c>
      <c r="L16982">
        <v>23123927</v>
      </c>
      <c r="M16982">
        <v>6</v>
      </c>
      <c r="P16982" s="29">
        <f t="shared" si="619"/>
        <v>0.83333333333333337</v>
      </c>
    </row>
    <row r="16983" spans="1:16" hidden="1" x14ac:dyDescent="0.25">
      <c r="A16983">
        <v>199123629</v>
      </c>
      <c r="B16983">
        <v>803401</v>
      </c>
      <c r="C16983" t="s">
        <v>318</v>
      </c>
      <c r="D16983">
        <v>2021716</v>
      </c>
      <c r="E16983" t="s">
        <v>291</v>
      </c>
      <c r="F16983" t="s">
        <v>214</v>
      </c>
      <c r="G16983" t="s">
        <v>215</v>
      </c>
      <c r="H16983">
        <v>2</v>
      </c>
      <c r="I16983">
        <v>2019</v>
      </c>
      <c r="J16983">
        <v>1</v>
      </c>
      <c r="L16983">
        <v>23120235</v>
      </c>
      <c r="M16983">
        <v>5.4</v>
      </c>
      <c r="P16983" s="29">
        <f t="shared" si="619"/>
        <v>0.73333333333333339</v>
      </c>
    </row>
    <row r="16984" spans="1:16" hidden="1" x14ac:dyDescent="0.25">
      <c r="A16984">
        <v>199123629</v>
      </c>
      <c r="B16984">
        <v>803401</v>
      </c>
      <c r="C16984" t="s">
        <v>318</v>
      </c>
      <c r="D16984">
        <v>2019272</v>
      </c>
      <c r="E16984" t="s">
        <v>249</v>
      </c>
      <c r="F16984" t="s">
        <v>214</v>
      </c>
      <c r="G16984" t="s">
        <v>215</v>
      </c>
      <c r="H16984">
        <v>3</v>
      </c>
      <c r="I16984">
        <v>2019</v>
      </c>
      <c r="J16984">
        <v>1</v>
      </c>
      <c r="L16984">
        <v>23121973</v>
      </c>
      <c r="M16984">
        <v>3.8</v>
      </c>
      <c r="P16984" s="29">
        <f t="shared" si="619"/>
        <v>0.46666666666666662</v>
      </c>
    </row>
    <row r="16985" spans="1:16" hidden="1" x14ac:dyDescent="0.25">
      <c r="A16985">
        <v>199123629</v>
      </c>
      <c r="B16985">
        <v>803401</v>
      </c>
      <c r="C16985" t="s">
        <v>318</v>
      </c>
      <c r="D16985">
        <v>2004597</v>
      </c>
      <c r="E16985" t="s">
        <v>279</v>
      </c>
      <c r="F16985" t="s">
        <v>214</v>
      </c>
      <c r="G16985" t="s">
        <v>215</v>
      </c>
      <c r="H16985">
        <v>2</v>
      </c>
      <c r="I16985">
        <v>2019</v>
      </c>
      <c r="J16985">
        <v>1</v>
      </c>
      <c r="L16985">
        <v>23120232</v>
      </c>
      <c r="M16985">
        <v>5.8</v>
      </c>
      <c r="P16985" s="29">
        <f t="shared" si="619"/>
        <v>0.79999999999999993</v>
      </c>
    </row>
    <row r="16986" spans="1:16" hidden="1" x14ac:dyDescent="0.25">
      <c r="A16986">
        <v>199123629</v>
      </c>
      <c r="B16986">
        <v>803401</v>
      </c>
      <c r="C16986" t="s">
        <v>318</v>
      </c>
      <c r="D16986">
        <v>2024863</v>
      </c>
      <c r="E16986" t="s">
        <v>304</v>
      </c>
      <c r="F16986" t="s">
        <v>214</v>
      </c>
      <c r="G16986" t="s">
        <v>215</v>
      </c>
      <c r="H16986">
        <v>2</v>
      </c>
      <c r="I16986">
        <v>2019</v>
      </c>
      <c r="J16986">
        <v>1</v>
      </c>
      <c r="L16986">
        <v>23120233</v>
      </c>
      <c r="M16986">
        <v>5.6</v>
      </c>
      <c r="P16986" s="29">
        <f t="shared" si="619"/>
        <v>0.76666666666666661</v>
      </c>
    </row>
    <row r="16987" spans="1:16" hidden="1" x14ac:dyDescent="0.25">
      <c r="A16987">
        <v>199123629</v>
      </c>
      <c r="B16987">
        <v>803401</v>
      </c>
      <c r="C16987" t="s">
        <v>318</v>
      </c>
      <c r="D16987">
        <v>2021661</v>
      </c>
      <c r="E16987" t="s">
        <v>305</v>
      </c>
      <c r="F16987" t="s">
        <v>214</v>
      </c>
      <c r="G16987" t="s">
        <v>215</v>
      </c>
      <c r="H16987">
        <v>2</v>
      </c>
      <c r="I16987">
        <v>2019</v>
      </c>
      <c r="J16987">
        <v>1</v>
      </c>
      <c r="L16987">
        <v>23120234</v>
      </c>
      <c r="M16987">
        <v>5.9</v>
      </c>
      <c r="P16987" s="29">
        <f t="shared" si="619"/>
        <v>0.81666666666666676</v>
      </c>
    </row>
    <row r="16988" spans="1:16" hidden="1" x14ac:dyDescent="0.25">
      <c r="A16988">
        <v>199123629</v>
      </c>
      <c r="B16988">
        <v>803401</v>
      </c>
      <c r="C16988" t="s">
        <v>318</v>
      </c>
      <c r="D16988">
        <v>2021775</v>
      </c>
      <c r="E16988" t="s">
        <v>286</v>
      </c>
      <c r="F16988" t="s">
        <v>214</v>
      </c>
      <c r="G16988" t="s">
        <v>215</v>
      </c>
      <c r="H16988">
        <v>2</v>
      </c>
      <c r="I16988">
        <v>2019</v>
      </c>
      <c r="J16988">
        <v>1</v>
      </c>
      <c r="L16988">
        <v>23124866</v>
      </c>
      <c r="M16988">
        <v>4.8</v>
      </c>
      <c r="P16988" s="29">
        <f t="shared" si="619"/>
        <v>0.6333333333333333</v>
      </c>
    </row>
    <row r="16989" spans="1:16" hidden="1" x14ac:dyDescent="0.25">
      <c r="A16989">
        <v>199123629</v>
      </c>
      <c r="B16989">
        <v>803401</v>
      </c>
      <c r="C16989" t="s">
        <v>318</v>
      </c>
      <c r="D16989">
        <v>2019272</v>
      </c>
      <c r="E16989" t="s">
        <v>249</v>
      </c>
      <c r="F16989" t="s">
        <v>214</v>
      </c>
      <c r="G16989" t="s">
        <v>215</v>
      </c>
      <c r="H16989">
        <v>1</v>
      </c>
      <c r="I16989">
        <v>2019</v>
      </c>
      <c r="J16989">
        <v>2</v>
      </c>
      <c r="L16989">
        <v>23129013</v>
      </c>
      <c r="P16989" s="29" t="str">
        <f t="shared" si="619"/>
        <v>NULL</v>
      </c>
    </row>
    <row r="16990" spans="1:16" hidden="1" x14ac:dyDescent="0.25">
      <c r="A16990">
        <v>199123629</v>
      </c>
      <c r="B16990">
        <v>803401</v>
      </c>
      <c r="C16990" t="s">
        <v>318</v>
      </c>
      <c r="D16990">
        <v>2004602</v>
      </c>
      <c r="E16990" t="s">
        <v>277</v>
      </c>
      <c r="F16990" t="s">
        <v>214</v>
      </c>
      <c r="G16990" t="s">
        <v>215</v>
      </c>
      <c r="H16990">
        <v>1</v>
      </c>
      <c r="I16990">
        <v>2019</v>
      </c>
      <c r="J16990">
        <v>2</v>
      </c>
      <c r="L16990">
        <v>23129802</v>
      </c>
      <c r="P16990" s="29" t="str">
        <f t="shared" si="619"/>
        <v>NULL</v>
      </c>
    </row>
    <row r="16991" spans="1:16" hidden="1" x14ac:dyDescent="0.25">
      <c r="A16991">
        <v>199123629</v>
      </c>
      <c r="B16991">
        <v>803401</v>
      </c>
      <c r="C16991" t="s">
        <v>318</v>
      </c>
      <c r="D16991">
        <v>2021664</v>
      </c>
      <c r="E16991" t="s">
        <v>311</v>
      </c>
      <c r="F16991" t="s">
        <v>214</v>
      </c>
      <c r="G16991" t="s">
        <v>215</v>
      </c>
      <c r="H16991">
        <v>1</v>
      </c>
      <c r="I16991">
        <v>2019</v>
      </c>
      <c r="J16991">
        <v>2</v>
      </c>
      <c r="L16991">
        <v>23129806</v>
      </c>
      <c r="P16991" s="29" t="str">
        <f t="shared" si="619"/>
        <v>NULL</v>
      </c>
    </row>
    <row r="16992" spans="1:16" hidden="1" x14ac:dyDescent="0.25">
      <c r="A16992">
        <v>199123629</v>
      </c>
      <c r="B16992">
        <v>803401</v>
      </c>
      <c r="C16992" t="s">
        <v>318</v>
      </c>
      <c r="D16992">
        <v>2021671</v>
      </c>
      <c r="E16992" t="s">
        <v>303</v>
      </c>
      <c r="F16992" t="s">
        <v>214</v>
      </c>
      <c r="G16992" t="s">
        <v>215</v>
      </c>
      <c r="H16992">
        <v>1</v>
      </c>
      <c r="I16992">
        <v>2019</v>
      </c>
      <c r="J16992">
        <v>2</v>
      </c>
      <c r="L16992">
        <v>23130363</v>
      </c>
      <c r="P16992" s="29" t="str">
        <f t="shared" si="619"/>
        <v>NULL</v>
      </c>
    </row>
    <row r="16993" spans="1:16" hidden="1" x14ac:dyDescent="0.25">
      <c r="A16993">
        <v>199123629</v>
      </c>
      <c r="B16993">
        <v>803401</v>
      </c>
      <c r="C16993" t="s">
        <v>318</v>
      </c>
      <c r="D16993">
        <v>2021689</v>
      </c>
      <c r="E16993" t="s">
        <v>312</v>
      </c>
      <c r="F16993" t="s">
        <v>214</v>
      </c>
      <c r="G16993" t="s">
        <v>215</v>
      </c>
      <c r="H16993">
        <v>1</v>
      </c>
      <c r="I16993">
        <v>2019</v>
      </c>
      <c r="J16993">
        <v>2</v>
      </c>
      <c r="L16993">
        <v>23129810</v>
      </c>
      <c r="P16993" s="29" t="str">
        <f t="shared" si="619"/>
        <v>NULL</v>
      </c>
    </row>
    <row r="16994" spans="1:16" hidden="1" x14ac:dyDescent="0.25">
      <c r="A16994">
        <v>199123629</v>
      </c>
      <c r="B16994">
        <v>803401</v>
      </c>
      <c r="C16994" t="s">
        <v>318</v>
      </c>
      <c r="D16994">
        <v>2024864</v>
      </c>
      <c r="E16994" t="s">
        <v>310</v>
      </c>
      <c r="F16994" t="s">
        <v>214</v>
      </c>
      <c r="G16994" t="s">
        <v>215</v>
      </c>
      <c r="H16994">
        <v>1</v>
      </c>
      <c r="I16994">
        <v>2019</v>
      </c>
      <c r="J16994">
        <v>2</v>
      </c>
      <c r="L16994">
        <v>23129359</v>
      </c>
      <c r="P16994" s="29" t="str">
        <f t="shared" si="619"/>
        <v>NULL</v>
      </c>
    </row>
    <row r="16995" spans="1:16" hidden="1" x14ac:dyDescent="0.25">
      <c r="A16995">
        <v>199123629</v>
      </c>
      <c r="B16995">
        <v>803401</v>
      </c>
      <c r="C16995" t="s">
        <v>318</v>
      </c>
      <c r="D16995">
        <v>2024921</v>
      </c>
      <c r="E16995" t="s">
        <v>225</v>
      </c>
      <c r="F16995" t="s">
        <v>214</v>
      </c>
      <c r="G16995" t="s">
        <v>215</v>
      </c>
      <c r="H16995">
        <v>1</v>
      </c>
      <c r="I16995">
        <v>2019</v>
      </c>
      <c r="J16995">
        <v>2</v>
      </c>
      <c r="L16995">
        <v>23129804</v>
      </c>
      <c r="P16995" s="29" t="str">
        <f t="shared" si="619"/>
        <v>NULL</v>
      </c>
    </row>
    <row r="16996" spans="1:16" hidden="1" x14ac:dyDescent="0.25">
      <c r="A16996">
        <v>199124455</v>
      </c>
      <c r="B16996">
        <v>803407</v>
      </c>
      <c r="C16996" t="s">
        <v>317</v>
      </c>
      <c r="D16996">
        <v>2005102</v>
      </c>
      <c r="E16996" t="s">
        <v>218</v>
      </c>
      <c r="F16996" t="s">
        <v>214</v>
      </c>
      <c r="G16996" t="s">
        <v>215</v>
      </c>
      <c r="H16996">
        <v>2</v>
      </c>
      <c r="I16996">
        <v>2016</v>
      </c>
      <c r="J16996">
        <v>1</v>
      </c>
      <c r="L16996">
        <v>23081364</v>
      </c>
      <c r="M16996">
        <v>4.0999999999999996</v>
      </c>
      <c r="P16996" s="29">
        <f t="shared" si="619"/>
        <v>0.51666666666666661</v>
      </c>
    </row>
    <row r="16997" spans="1:16" hidden="1" x14ac:dyDescent="0.25">
      <c r="A16997">
        <v>199124455</v>
      </c>
      <c r="B16997">
        <v>803407</v>
      </c>
      <c r="C16997" t="s">
        <v>317</v>
      </c>
      <c r="D16997">
        <v>2005099</v>
      </c>
      <c r="E16997" t="s">
        <v>217</v>
      </c>
      <c r="F16997" t="s">
        <v>214</v>
      </c>
      <c r="G16997" t="s">
        <v>215</v>
      </c>
      <c r="H16997">
        <v>2</v>
      </c>
      <c r="I16997">
        <v>2016</v>
      </c>
      <c r="J16997">
        <v>1</v>
      </c>
      <c r="L16997">
        <v>23081379</v>
      </c>
      <c r="M16997">
        <v>4</v>
      </c>
      <c r="P16997" s="29">
        <f t="shared" si="619"/>
        <v>0.5</v>
      </c>
    </row>
    <row r="16998" spans="1:16" hidden="1" x14ac:dyDescent="0.25">
      <c r="A16998">
        <v>199124455</v>
      </c>
      <c r="B16998">
        <v>803407</v>
      </c>
      <c r="C16998" t="s">
        <v>317</v>
      </c>
      <c r="D16998">
        <v>2021600</v>
      </c>
      <c r="E16998" t="s">
        <v>219</v>
      </c>
      <c r="F16998" t="s">
        <v>214</v>
      </c>
      <c r="G16998" t="s">
        <v>215</v>
      </c>
      <c r="H16998">
        <v>3</v>
      </c>
      <c r="I16998">
        <v>2016</v>
      </c>
      <c r="J16998">
        <v>1</v>
      </c>
      <c r="L16998">
        <v>23081087</v>
      </c>
      <c r="M16998">
        <v>2.9</v>
      </c>
      <c r="P16998" s="29">
        <f t="shared" si="619"/>
        <v>0.31666666666666665</v>
      </c>
    </row>
    <row r="16999" spans="1:16" hidden="1" x14ac:dyDescent="0.25">
      <c r="A16999">
        <v>199124455</v>
      </c>
      <c r="B16999">
        <v>803407</v>
      </c>
      <c r="C16999" t="s">
        <v>317</v>
      </c>
      <c r="D16999">
        <v>2004098</v>
      </c>
      <c r="E16999" t="s">
        <v>213</v>
      </c>
      <c r="F16999" t="s">
        <v>214</v>
      </c>
      <c r="G16999" t="s">
        <v>215</v>
      </c>
      <c r="H16999">
        <v>2</v>
      </c>
      <c r="I16999">
        <v>2016</v>
      </c>
      <c r="J16999">
        <v>1</v>
      </c>
      <c r="L16999">
        <v>23078140</v>
      </c>
      <c r="M16999">
        <v>5.7</v>
      </c>
      <c r="P16999" s="29">
        <f t="shared" si="619"/>
        <v>0.78333333333333333</v>
      </c>
    </row>
    <row r="17000" spans="1:16" hidden="1" x14ac:dyDescent="0.25">
      <c r="A17000">
        <v>199124455</v>
      </c>
      <c r="B17000">
        <v>803407</v>
      </c>
      <c r="C17000" t="s">
        <v>317</v>
      </c>
      <c r="D17000">
        <v>2021754</v>
      </c>
      <c r="E17000" t="s">
        <v>216</v>
      </c>
      <c r="F17000" t="s">
        <v>214</v>
      </c>
      <c r="G17000" t="s">
        <v>215</v>
      </c>
      <c r="H17000">
        <v>2</v>
      </c>
      <c r="I17000">
        <v>2016</v>
      </c>
      <c r="J17000">
        <v>1</v>
      </c>
      <c r="L17000">
        <v>23081134</v>
      </c>
      <c r="M17000">
        <v>4</v>
      </c>
      <c r="P17000" s="29">
        <f t="shared" si="619"/>
        <v>0.5</v>
      </c>
    </row>
    <row r="17001" spans="1:16" hidden="1" x14ac:dyDescent="0.25">
      <c r="A17001">
        <v>199124455</v>
      </c>
      <c r="B17001">
        <v>803407</v>
      </c>
      <c r="C17001" t="s">
        <v>317</v>
      </c>
      <c r="D17001">
        <v>2005118</v>
      </c>
      <c r="E17001" t="s">
        <v>223</v>
      </c>
      <c r="F17001" t="s">
        <v>214</v>
      </c>
      <c r="G17001" t="s">
        <v>215</v>
      </c>
      <c r="H17001">
        <v>3</v>
      </c>
      <c r="I17001">
        <v>2016</v>
      </c>
      <c r="J17001">
        <v>1</v>
      </c>
      <c r="L17001">
        <v>23081297</v>
      </c>
      <c r="M17001">
        <v>2.9</v>
      </c>
      <c r="P17001" s="29">
        <f t="shared" si="619"/>
        <v>0.31666666666666665</v>
      </c>
    </row>
    <row r="17002" spans="1:16" hidden="1" x14ac:dyDescent="0.25">
      <c r="A17002">
        <v>199124455</v>
      </c>
      <c r="B17002">
        <v>803407</v>
      </c>
      <c r="C17002" t="s">
        <v>317</v>
      </c>
      <c r="D17002">
        <v>2021600</v>
      </c>
      <c r="E17002" t="s">
        <v>219</v>
      </c>
      <c r="F17002" t="s">
        <v>214</v>
      </c>
      <c r="G17002" t="s">
        <v>215</v>
      </c>
      <c r="H17002">
        <v>3</v>
      </c>
      <c r="I17002">
        <v>2016</v>
      </c>
      <c r="J17002">
        <v>2</v>
      </c>
      <c r="L17002">
        <v>23086545</v>
      </c>
      <c r="M17002">
        <v>2</v>
      </c>
      <c r="P17002" s="29">
        <f t="shared" si="619"/>
        <v>0.16666666666666666</v>
      </c>
    </row>
    <row r="17003" spans="1:16" hidden="1" x14ac:dyDescent="0.25">
      <c r="A17003">
        <v>199124455</v>
      </c>
      <c r="B17003">
        <v>803407</v>
      </c>
      <c r="C17003" t="s">
        <v>317</v>
      </c>
      <c r="D17003">
        <v>2005118</v>
      </c>
      <c r="E17003" t="s">
        <v>223</v>
      </c>
      <c r="F17003" t="s">
        <v>214</v>
      </c>
      <c r="G17003" t="s">
        <v>215</v>
      </c>
      <c r="H17003">
        <v>3</v>
      </c>
      <c r="I17003">
        <v>2016</v>
      </c>
      <c r="J17003">
        <v>2</v>
      </c>
      <c r="L17003">
        <v>23086742</v>
      </c>
      <c r="M17003">
        <v>3.7</v>
      </c>
      <c r="P17003" s="29">
        <f t="shared" si="619"/>
        <v>0.45</v>
      </c>
    </row>
    <row r="17004" spans="1:16" hidden="1" x14ac:dyDescent="0.25">
      <c r="A17004">
        <v>199124455</v>
      </c>
      <c r="B17004">
        <v>803407</v>
      </c>
      <c r="C17004" t="s">
        <v>317</v>
      </c>
      <c r="D17004">
        <v>2021763</v>
      </c>
      <c r="E17004" t="s">
        <v>298</v>
      </c>
      <c r="F17004" t="s">
        <v>214</v>
      </c>
      <c r="G17004" t="s">
        <v>215</v>
      </c>
      <c r="H17004">
        <v>3</v>
      </c>
      <c r="I17004">
        <v>2016</v>
      </c>
      <c r="J17004">
        <v>2</v>
      </c>
      <c r="L17004">
        <v>23086847</v>
      </c>
      <c r="M17004">
        <v>3.2</v>
      </c>
      <c r="P17004" s="29">
        <f t="shared" si="619"/>
        <v>0.3666666666666667</v>
      </c>
    </row>
    <row r="17005" spans="1:16" hidden="1" x14ac:dyDescent="0.25">
      <c r="A17005">
        <v>199124455</v>
      </c>
      <c r="B17005">
        <v>803407</v>
      </c>
      <c r="C17005" t="s">
        <v>317</v>
      </c>
      <c r="D17005">
        <v>2005117</v>
      </c>
      <c r="E17005" t="s">
        <v>220</v>
      </c>
      <c r="F17005" t="s">
        <v>214</v>
      </c>
      <c r="G17005" t="s">
        <v>215</v>
      </c>
      <c r="H17005">
        <v>3</v>
      </c>
      <c r="I17005">
        <v>2016</v>
      </c>
      <c r="J17005">
        <v>2</v>
      </c>
      <c r="L17005">
        <v>23084479</v>
      </c>
      <c r="M17005">
        <v>2.9</v>
      </c>
      <c r="P17005" s="29">
        <f t="shared" si="619"/>
        <v>0.31666666666666665</v>
      </c>
    </row>
    <row r="17006" spans="1:16" hidden="1" x14ac:dyDescent="0.25">
      <c r="A17006">
        <v>199124455</v>
      </c>
      <c r="B17006">
        <v>803407</v>
      </c>
      <c r="C17006" t="s">
        <v>317</v>
      </c>
      <c r="D17006">
        <v>2021580</v>
      </c>
      <c r="E17006" t="s">
        <v>241</v>
      </c>
      <c r="F17006" t="s">
        <v>214</v>
      </c>
      <c r="G17006" t="s">
        <v>215</v>
      </c>
      <c r="H17006">
        <v>3</v>
      </c>
      <c r="I17006">
        <v>2016</v>
      </c>
      <c r="J17006">
        <v>2</v>
      </c>
      <c r="L17006">
        <v>23086826</v>
      </c>
      <c r="M17006">
        <v>3</v>
      </c>
      <c r="P17006" s="29">
        <f t="shared" si="619"/>
        <v>0.33333333333333331</v>
      </c>
    </row>
    <row r="17007" spans="1:16" hidden="1" x14ac:dyDescent="0.25">
      <c r="A17007">
        <v>199124455</v>
      </c>
      <c r="B17007">
        <v>803407</v>
      </c>
      <c r="C17007" t="s">
        <v>317</v>
      </c>
      <c r="D17007">
        <v>2004112</v>
      </c>
      <c r="E17007" t="s">
        <v>244</v>
      </c>
      <c r="F17007" t="s">
        <v>214</v>
      </c>
      <c r="G17007" t="s">
        <v>215</v>
      </c>
      <c r="H17007">
        <v>2</v>
      </c>
      <c r="I17007">
        <v>2016</v>
      </c>
      <c r="J17007">
        <v>2</v>
      </c>
      <c r="L17007">
        <v>23085514</v>
      </c>
      <c r="M17007">
        <v>5.9</v>
      </c>
      <c r="P17007" s="29">
        <f t="shared" si="619"/>
        <v>0.81666666666666676</v>
      </c>
    </row>
    <row r="17008" spans="1:16" hidden="1" x14ac:dyDescent="0.25">
      <c r="A17008">
        <v>199124455</v>
      </c>
      <c r="B17008">
        <v>803407</v>
      </c>
      <c r="C17008" t="s">
        <v>317</v>
      </c>
      <c r="D17008">
        <v>2005118</v>
      </c>
      <c r="E17008" t="s">
        <v>223</v>
      </c>
      <c r="F17008" t="s">
        <v>214</v>
      </c>
      <c r="G17008" t="s">
        <v>215</v>
      </c>
      <c r="H17008">
        <v>4</v>
      </c>
      <c r="I17008">
        <v>2017</v>
      </c>
      <c r="J17008">
        <v>1</v>
      </c>
      <c r="L17008">
        <v>23094576</v>
      </c>
      <c r="P17008" s="29" t="str">
        <f t="shared" si="619"/>
        <v>DRP</v>
      </c>
    </row>
    <row r="17009" spans="1:16" hidden="1" x14ac:dyDescent="0.25">
      <c r="A17009">
        <v>199124455</v>
      </c>
      <c r="B17009">
        <v>803407</v>
      </c>
      <c r="C17009" t="s">
        <v>317</v>
      </c>
      <c r="D17009">
        <v>2004116</v>
      </c>
      <c r="E17009" t="s">
        <v>229</v>
      </c>
      <c r="F17009" t="s">
        <v>214</v>
      </c>
      <c r="G17009" t="s">
        <v>215</v>
      </c>
      <c r="H17009">
        <v>2</v>
      </c>
      <c r="I17009">
        <v>2017</v>
      </c>
      <c r="J17009">
        <v>1</v>
      </c>
      <c r="L17009">
        <v>23092362</v>
      </c>
      <c r="M17009">
        <v>5.7</v>
      </c>
      <c r="P17009" s="29">
        <f t="shared" si="619"/>
        <v>0.78333333333333333</v>
      </c>
    </row>
    <row r="17010" spans="1:16" hidden="1" x14ac:dyDescent="0.25">
      <c r="A17010">
        <v>199124455</v>
      </c>
      <c r="B17010">
        <v>803407</v>
      </c>
      <c r="C17010" t="s">
        <v>317</v>
      </c>
      <c r="D17010">
        <v>2005117</v>
      </c>
      <c r="E17010" t="s">
        <v>220</v>
      </c>
      <c r="F17010" t="s">
        <v>214</v>
      </c>
      <c r="G17010" t="s">
        <v>215</v>
      </c>
      <c r="H17010">
        <v>2</v>
      </c>
      <c r="I17010">
        <v>2017</v>
      </c>
      <c r="J17010">
        <v>1</v>
      </c>
      <c r="L17010">
        <v>23091396</v>
      </c>
      <c r="M17010">
        <v>5.3</v>
      </c>
      <c r="P17010" s="29">
        <f t="shared" si="619"/>
        <v>0.71666666666666667</v>
      </c>
    </row>
    <row r="17011" spans="1:16" hidden="1" x14ac:dyDescent="0.25">
      <c r="A17011">
        <v>199124455</v>
      </c>
      <c r="B17011">
        <v>803407</v>
      </c>
      <c r="C17011" t="s">
        <v>317</v>
      </c>
      <c r="D17011">
        <v>2021580</v>
      </c>
      <c r="E17011" t="s">
        <v>241</v>
      </c>
      <c r="F17011" t="s">
        <v>214</v>
      </c>
      <c r="G17011" t="s">
        <v>215</v>
      </c>
      <c r="H17011">
        <v>3</v>
      </c>
      <c r="I17011">
        <v>2017</v>
      </c>
      <c r="J17011">
        <v>1</v>
      </c>
      <c r="L17011">
        <v>23093919</v>
      </c>
      <c r="M17011">
        <v>2.1</v>
      </c>
      <c r="P17011" s="29">
        <f t="shared" si="619"/>
        <v>0.18333333333333335</v>
      </c>
    </row>
    <row r="17012" spans="1:16" hidden="1" x14ac:dyDescent="0.25">
      <c r="A17012">
        <v>199124455</v>
      </c>
      <c r="B17012">
        <v>803407</v>
      </c>
      <c r="C17012" t="s">
        <v>317</v>
      </c>
      <c r="D17012">
        <v>2021600</v>
      </c>
      <c r="E17012" t="s">
        <v>219</v>
      </c>
      <c r="F17012" t="s">
        <v>214</v>
      </c>
      <c r="G17012" t="s">
        <v>215</v>
      </c>
      <c r="H17012">
        <v>2</v>
      </c>
      <c r="I17012">
        <v>2017</v>
      </c>
      <c r="J17012">
        <v>1</v>
      </c>
      <c r="L17012">
        <v>23092795</v>
      </c>
      <c r="M17012">
        <v>4</v>
      </c>
      <c r="P17012" s="29">
        <f t="shared" si="619"/>
        <v>0.5</v>
      </c>
    </row>
    <row r="17013" spans="1:16" hidden="1" x14ac:dyDescent="0.25">
      <c r="A17013">
        <v>199124455</v>
      </c>
      <c r="B17013">
        <v>803407</v>
      </c>
      <c r="C17013" t="s">
        <v>317</v>
      </c>
      <c r="D17013">
        <v>2021763</v>
      </c>
      <c r="E17013" t="s">
        <v>298</v>
      </c>
      <c r="F17013" t="s">
        <v>214</v>
      </c>
      <c r="G17013" t="s">
        <v>215</v>
      </c>
      <c r="H17013">
        <v>2</v>
      </c>
      <c r="I17013">
        <v>2017</v>
      </c>
      <c r="J17013">
        <v>1</v>
      </c>
      <c r="L17013">
        <v>23091986</v>
      </c>
      <c r="M17013">
        <v>4.0999999999999996</v>
      </c>
      <c r="P17013" s="29">
        <f t="shared" si="619"/>
        <v>0.51666666666666661</v>
      </c>
    </row>
    <row r="17014" spans="1:16" hidden="1" x14ac:dyDescent="0.25">
      <c r="A17014">
        <v>199124455</v>
      </c>
      <c r="B17014">
        <v>803407</v>
      </c>
      <c r="C17014" t="s">
        <v>317</v>
      </c>
      <c r="D17014">
        <v>2005118</v>
      </c>
      <c r="E17014" t="s">
        <v>223</v>
      </c>
      <c r="F17014" t="s">
        <v>214</v>
      </c>
      <c r="G17014" t="s">
        <v>215</v>
      </c>
      <c r="H17014">
        <v>2</v>
      </c>
      <c r="I17014">
        <v>2017</v>
      </c>
      <c r="J17014">
        <v>1</v>
      </c>
      <c r="M17014">
        <v>4.2</v>
      </c>
      <c r="N17014" t="s">
        <v>231</v>
      </c>
      <c r="P17014" s="29">
        <f t="shared" si="619"/>
        <v>0.53333333333333333</v>
      </c>
    </row>
    <row r="17015" spans="1:16" hidden="1" x14ac:dyDescent="0.25">
      <c r="A17015">
        <v>199124455</v>
      </c>
      <c r="B17015">
        <v>803407</v>
      </c>
      <c r="C17015" t="s">
        <v>317</v>
      </c>
      <c r="D17015">
        <v>2019154</v>
      </c>
      <c r="E17015" t="s">
        <v>225</v>
      </c>
      <c r="F17015" t="s">
        <v>214</v>
      </c>
      <c r="G17015" t="s">
        <v>215</v>
      </c>
      <c r="H17015">
        <v>4</v>
      </c>
      <c r="I17015">
        <v>2017</v>
      </c>
      <c r="J17015">
        <v>2</v>
      </c>
      <c r="L17015">
        <v>23097717</v>
      </c>
      <c r="P17015" s="29" t="str">
        <f t="shared" si="619"/>
        <v>DRP</v>
      </c>
    </row>
    <row r="17016" spans="1:16" hidden="1" x14ac:dyDescent="0.25">
      <c r="A17016">
        <v>199124455</v>
      </c>
      <c r="B17016">
        <v>803407</v>
      </c>
      <c r="C17016" t="s">
        <v>317</v>
      </c>
      <c r="D17016">
        <v>2021580</v>
      </c>
      <c r="E17016" t="s">
        <v>241</v>
      </c>
      <c r="F17016" t="s">
        <v>214</v>
      </c>
      <c r="G17016" t="s">
        <v>215</v>
      </c>
      <c r="H17016">
        <v>3</v>
      </c>
      <c r="I17016">
        <v>2017</v>
      </c>
      <c r="J17016">
        <v>2</v>
      </c>
      <c r="L17016">
        <v>23101084</v>
      </c>
      <c r="M17016">
        <v>2.7</v>
      </c>
      <c r="P17016" s="29">
        <f t="shared" si="619"/>
        <v>0.28333333333333338</v>
      </c>
    </row>
    <row r="17017" spans="1:16" hidden="1" x14ac:dyDescent="0.25">
      <c r="A17017">
        <v>199124455</v>
      </c>
      <c r="B17017">
        <v>803407</v>
      </c>
      <c r="C17017" t="s">
        <v>317</v>
      </c>
      <c r="D17017">
        <v>2021756</v>
      </c>
      <c r="E17017" t="s">
        <v>253</v>
      </c>
      <c r="F17017" t="s">
        <v>214</v>
      </c>
      <c r="G17017" t="s">
        <v>215</v>
      </c>
      <c r="H17017">
        <v>3</v>
      </c>
      <c r="I17017">
        <v>2017</v>
      </c>
      <c r="J17017">
        <v>2</v>
      </c>
      <c r="L17017">
        <v>23101098</v>
      </c>
      <c r="M17017" t="s">
        <v>221</v>
      </c>
      <c r="P17017" s="29" t="str">
        <f t="shared" si="619"/>
        <v>BAD</v>
      </c>
    </row>
    <row r="17018" spans="1:16" hidden="1" x14ac:dyDescent="0.25">
      <c r="A17018">
        <v>199124455</v>
      </c>
      <c r="B17018">
        <v>803407</v>
      </c>
      <c r="C17018" t="s">
        <v>317</v>
      </c>
      <c r="D17018">
        <v>2021602</v>
      </c>
      <c r="E17018" t="s">
        <v>242</v>
      </c>
      <c r="F17018" t="s">
        <v>214</v>
      </c>
      <c r="G17018" t="s">
        <v>215</v>
      </c>
      <c r="H17018">
        <v>3</v>
      </c>
      <c r="I17018">
        <v>2017</v>
      </c>
      <c r="J17018">
        <v>2</v>
      </c>
      <c r="L17018">
        <v>23101095</v>
      </c>
      <c r="M17018">
        <v>1.8</v>
      </c>
      <c r="P17018" s="29">
        <f t="shared" si="619"/>
        <v>0.13333333333333333</v>
      </c>
    </row>
    <row r="17019" spans="1:16" hidden="1" x14ac:dyDescent="0.25">
      <c r="A17019">
        <v>199124455</v>
      </c>
      <c r="B17019">
        <v>803407</v>
      </c>
      <c r="C17019" t="s">
        <v>317</v>
      </c>
      <c r="D17019">
        <v>2019271</v>
      </c>
      <c r="E17019" t="s">
        <v>236</v>
      </c>
      <c r="F17019" t="s">
        <v>214</v>
      </c>
      <c r="G17019" t="s">
        <v>215</v>
      </c>
      <c r="H17019">
        <v>3</v>
      </c>
      <c r="I17019">
        <v>2017</v>
      </c>
      <c r="J17019">
        <v>2</v>
      </c>
      <c r="L17019">
        <v>23097922</v>
      </c>
      <c r="M17019" t="s">
        <v>221</v>
      </c>
      <c r="P17019" s="29" t="str">
        <f t="shared" si="619"/>
        <v>BAD</v>
      </c>
    </row>
    <row r="17020" spans="1:16" hidden="1" x14ac:dyDescent="0.25">
      <c r="A17020">
        <v>199171682</v>
      </c>
      <c r="B17020">
        <v>803401</v>
      </c>
      <c r="C17020" t="s">
        <v>318</v>
      </c>
      <c r="D17020">
        <v>2005118</v>
      </c>
      <c r="E17020" t="s">
        <v>223</v>
      </c>
      <c r="F17020" t="s">
        <v>214</v>
      </c>
      <c r="G17020" t="s">
        <v>215</v>
      </c>
      <c r="H17020">
        <v>3</v>
      </c>
      <c r="I17020">
        <v>2016</v>
      </c>
      <c r="J17020">
        <v>1</v>
      </c>
      <c r="L17020">
        <v>23081294</v>
      </c>
      <c r="M17020">
        <v>2.9</v>
      </c>
      <c r="P17020" s="29">
        <f t="shared" si="619"/>
        <v>0.31666666666666665</v>
      </c>
    </row>
    <row r="17021" spans="1:16" hidden="1" x14ac:dyDescent="0.25">
      <c r="A17021">
        <v>199171682</v>
      </c>
      <c r="B17021">
        <v>803401</v>
      </c>
      <c r="C17021" t="s">
        <v>318</v>
      </c>
      <c r="D17021">
        <v>2021754</v>
      </c>
      <c r="E17021" t="s">
        <v>216</v>
      </c>
      <c r="F17021" t="s">
        <v>214</v>
      </c>
      <c r="G17021" t="s">
        <v>215</v>
      </c>
      <c r="H17021">
        <v>3</v>
      </c>
      <c r="I17021">
        <v>2016</v>
      </c>
      <c r="J17021">
        <v>1</v>
      </c>
      <c r="L17021">
        <v>23081096</v>
      </c>
      <c r="M17021">
        <v>3.5</v>
      </c>
      <c r="P17021" s="29">
        <f t="shared" si="619"/>
        <v>0.41666666666666669</v>
      </c>
    </row>
    <row r="17022" spans="1:16" hidden="1" x14ac:dyDescent="0.25">
      <c r="A17022">
        <v>199171682</v>
      </c>
      <c r="B17022">
        <v>803401</v>
      </c>
      <c r="C17022" t="s">
        <v>318</v>
      </c>
      <c r="D17022">
        <v>2005102</v>
      </c>
      <c r="E17022" t="s">
        <v>218</v>
      </c>
      <c r="F17022" t="s">
        <v>214</v>
      </c>
      <c r="G17022" t="s">
        <v>215</v>
      </c>
      <c r="H17022">
        <v>2</v>
      </c>
      <c r="I17022">
        <v>2016</v>
      </c>
      <c r="J17022">
        <v>1</v>
      </c>
      <c r="L17022">
        <v>23081383</v>
      </c>
      <c r="M17022">
        <v>4</v>
      </c>
      <c r="P17022" s="29">
        <f t="shared" si="619"/>
        <v>0.5</v>
      </c>
    </row>
    <row r="17023" spans="1:16" hidden="1" x14ac:dyDescent="0.25">
      <c r="A17023">
        <v>199171682</v>
      </c>
      <c r="B17023">
        <v>803401</v>
      </c>
      <c r="C17023" t="s">
        <v>318</v>
      </c>
      <c r="D17023">
        <v>2005099</v>
      </c>
      <c r="E17023" t="s">
        <v>217</v>
      </c>
      <c r="F17023" t="s">
        <v>214</v>
      </c>
      <c r="G17023" t="s">
        <v>215</v>
      </c>
      <c r="H17023">
        <v>2</v>
      </c>
      <c r="I17023">
        <v>2016</v>
      </c>
      <c r="J17023">
        <v>1</v>
      </c>
      <c r="L17023">
        <v>23081376</v>
      </c>
      <c r="M17023">
        <v>5.3</v>
      </c>
      <c r="P17023" s="29">
        <f t="shared" si="619"/>
        <v>0.71666666666666667</v>
      </c>
    </row>
    <row r="17024" spans="1:16" hidden="1" x14ac:dyDescent="0.25">
      <c r="A17024">
        <v>199171682</v>
      </c>
      <c r="B17024">
        <v>803401</v>
      </c>
      <c r="C17024" t="s">
        <v>318</v>
      </c>
      <c r="D17024">
        <v>2021600</v>
      </c>
      <c r="E17024" t="s">
        <v>219</v>
      </c>
      <c r="F17024" t="s">
        <v>214</v>
      </c>
      <c r="G17024" t="s">
        <v>215</v>
      </c>
      <c r="H17024">
        <v>2</v>
      </c>
      <c r="I17024">
        <v>2016</v>
      </c>
      <c r="J17024">
        <v>1</v>
      </c>
      <c r="L17024">
        <v>23081081</v>
      </c>
      <c r="M17024">
        <v>4</v>
      </c>
      <c r="P17024" s="29">
        <f t="shared" si="619"/>
        <v>0.5</v>
      </c>
    </row>
    <row r="17025" spans="1:16" hidden="1" x14ac:dyDescent="0.25">
      <c r="A17025">
        <v>199171682</v>
      </c>
      <c r="B17025">
        <v>803401</v>
      </c>
      <c r="C17025" t="s">
        <v>318</v>
      </c>
      <c r="D17025">
        <v>2004098</v>
      </c>
      <c r="E17025" t="s">
        <v>213</v>
      </c>
      <c r="F17025" t="s">
        <v>214</v>
      </c>
      <c r="G17025" t="s">
        <v>215</v>
      </c>
      <c r="H17025">
        <v>2</v>
      </c>
      <c r="I17025">
        <v>2016</v>
      </c>
      <c r="J17025">
        <v>1</v>
      </c>
      <c r="L17025">
        <v>23081503</v>
      </c>
      <c r="M17025">
        <v>4.8</v>
      </c>
      <c r="P17025" s="29">
        <f t="shared" si="619"/>
        <v>0.6333333333333333</v>
      </c>
    </row>
    <row r="17026" spans="1:16" hidden="1" x14ac:dyDescent="0.25">
      <c r="A17026">
        <v>199171682</v>
      </c>
      <c r="B17026">
        <v>803401</v>
      </c>
      <c r="C17026" t="s">
        <v>318</v>
      </c>
      <c r="D17026">
        <v>2021602</v>
      </c>
      <c r="E17026" t="s">
        <v>242</v>
      </c>
      <c r="F17026" t="s">
        <v>214</v>
      </c>
      <c r="G17026" t="s">
        <v>215</v>
      </c>
      <c r="H17026">
        <v>4</v>
      </c>
      <c r="I17026">
        <v>2016</v>
      </c>
      <c r="J17026">
        <v>2</v>
      </c>
      <c r="L17026">
        <v>23086747</v>
      </c>
      <c r="P17026" s="29" t="str">
        <f t="shared" si="619"/>
        <v>DRP</v>
      </c>
    </row>
    <row r="17027" spans="1:16" hidden="1" x14ac:dyDescent="0.25">
      <c r="A17027">
        <v>199171682</v>
      </c>
      <c r="B17027">
        <v>803401</v>
      </c>
      <c r="C17027" t="s">
        <v>318</v>
      </c>
      <c r="D17027">
        <v>2005118</v>
      </c>
      <c r="E17027" t="s">
        <v>223</v>
      </c>
      <c r="F17027" t="s">
        <v>214</v>
      </c>
      <c r="G17027" t="s">
        <v>215</v>
      </c>
      <c r="H17027">
        <v>3</v>
      </c>
      <c r="I17027">
        <v>2016</v>
      </c>
      <c r="J17027">
        <v>2</v>
      </c>
      <c r="L17027">
        <v>23086742</v>
      </c>
      <c r="M17027">
        <v>3.2</v>
      </c>
      <c r="P17027" s="29">
        <f t="shared" si="619"/>
        <v>0.3666666666666667</v>
      </c>
    </row>
    <row r="17028" spans="1:16" hidden="1" x14ac:dyDescent="0.25">
      <c r="A17028">
        <v>199171682</v>
      </c>
      <c r="B17028">
        <v>803401</v>
      </c>
      <c r="C17028" t="s">
        <v>318</v>
      </c>
      <c r="D17028">
        <v>2021602</v>
      </c>
      <c r="E17028" t="s">
        <v>242</v>
      </c>
      <c r="F17028" t="s">
        <v>214</v>
      </c>
      <c r="G17028" t="s">
        <v>215</v>
      </c>
      <c r="H17028">
        <v>3</v>
      </c>
      <c r="I17028">
        <v>2016</v>
      </c>
      <c r="J17028">
        <v>2</v>
      </c>
      <c r="L17028">
        <v>23086746</v>
      </c>
      <c r="M17028">
        <v>3</v>
      </c>
      <c r="P17028" s="29">
        <f t="shared" si="619"/>
        <v>0.33333333333333331</v>
      </c>
    </row>
    <row r="17029" spans="1:16" hidden="1" x14ac:dyDescent="0.25">
      <c r="A17029">
        <v>199171682</v>
      </c>
      <c r="B17029">
        <v>803401</v>
      </c>
      <c r="C17029" t="s">
        <v>318</v>
      </c>
      <c r="D17029">
        <v>2005117</v>
      </c>
      <c r="E17029" t="s">
        <v>220</v>
      </c>
      <c r="F17029" t="s">
        <v>214</v>
      </c>
      <c r="G17029" t="s">
        <v>215</v>
      </c>
      <c r="H17029">
        <v>3</v>
      </c>
      <c r="I17029">
        <v>2016</v>
      </c>
      <c r="J17029">
        <v>2</v>
      </c>
      <c r="L17029">
        <v>23084478</v>
      </c>
      <c r="M17029">
        <v>3.3</v>
      </c>
      <c r="P17029" s="29">
        <f t="shared" si="619"/>
        <v>0.3833333333333333</v>
      </c>
    </row>
    <row r="17030" spans="1:16" hidden="1" x14ac:dyDescent="0.25">
      <c r="A17030">
        <v>199171682</v>
      </c>
      <c r="B17030">
        <v>803401</v>
      </c>
      <c r="C17030" t="s">
        <v>318</v>
      </c>
      <c r="D17030">
        <v>2021754</v>
      </c>
      <c r="E17030" t="s">
        <v>216</v>
      </c>
      <c r="F17030" t="s">
        <v>214</v>
      </c>
      <c r="G17030" t="s">
        <v>215</v>
      </c>
      <c r="H17030">
        <v>2</v>
      </c>
      <c r="I17030">
        <v>2016</v>
      </c>
      <c r="J17030">
        <v>2</v>
      </c>
      <c r="L17030">
        <v>23086737</v>
      </c>
      <c r="M17030">
        <v>4</v>
      </c>
      <c r="P17030" s="29">
        <f t="shared" si="619"/>
        <v>0.5</v>
      </c>
    </row>
    <row r="17031" spans="1:16" hidden="1" x14ac:dyDescent="0.25">
      <c r="A17031">
        <v>199171682</v>
      </c>
      <c r="B17031">
        <v>803401</v>
      </c>
      <c r="C17031" t="s">
        <v>318</v>
      </c>
      <c r="D17031">
        <v>2021580</v>
      </c>
      <c r="E17031" t="s">
        <v>241</v>
      </c>
      <c r="F17031" t="s">
        <v>214</v>
      </c>
      <c r="G17031" t="s">
        <v>215</v>
      </c>
      <c r="H17031">
        <v>3</v>
      </c>
      <c r="I17031">
        <v>2016</v>
      </c>
      <c r="J17031">
        <v>2</v>
      </c>
      <c r="L17031">
        <v>23086827</v>
      </c>
      <c r="M17031">
        <v>3.7</v>
      </c>
      <c r="P17031" s="29">
        <f t="shared" si="619"/>
        <v>0.45</v>
      </c>
    </row>
    <row r="17032" spans="1:16" hidden="1" x14ac:dyDescent="0.25">
      <c r="A17032">
        <v>199171682</v>
      </c>
      <c r="B17032">
        <v>803401</v>
      </c>
      <c r="C17032" t="s">
        <v>318</v>
      </c>
      <c r="D17032">
        <v>2004112</v>
      </c>
      <c r="E17032" t="s">
        <v>244</v>
      </c>
      <c r="F17032" t="s">
        <v>214</v>
      </c>
      <c r="G17032" t="s">
        <v>215</v>
      </c>
      <c r="H17032">
        <v>2</v>
      </c>
      <c r="I17032">
        <v>2016</v>
      </c>
      <c r="J17032">
        <v>2</v>
      </c>
      <c r="L17032">
        <v>23085510</v>
      </c>
      <c r="M17032">
        <v>4.0999999999999996</v>
      </c>
      <c r="P17032" s="29">
        <f t="shared" si="619"/>
        <v>0.51666666666666661</v>
      </c>
    </row>
    <row r="17033" spans="1:16" hidden="1" x14ac:dyDescent="0.25">
      <c r="A17033">
        <v>199171682</v>
      </c>
      <c r="B17033">
        <v>803401</v>
      </c>
      <c r="C17033" t="s">
        <v>318</v>
      </c>
      <c r="D17033">
        <v>2005117</v>
      </c>
      <c r="E17033" t="s">
        <v>220</v>
      </c>
      <c r="F17033" t="s">
        <v>214</v>
      </c>
      <c r="G17033" t="s">
        <v>215</v>
      </c>
      <c r="H17033">
        <v>4</v>
      </c>
      <c r="I17033">
        <v>2017</v>
      </c>
      <c r="J17033">
        <v>1</v>
      </c>
      <c r="L17033">
        <v>23091395</v>
      </c>
      <c r="P17033" s="29" t="str">
        <f t="shared" si="619"/>
        <v>DRP</v>
      </c>
    </row>
    <row r="17034" spans="1:16" hidden="1" x14ac:dyDescent="0.25">
      <c r="A17034">
        <v>199171682</v>
      </c>
      <c r="B17034">
        <v>803401</v>
      </c>
      <c r="C17034" t="s">
        <v>318</v>
      </c>
      <c r="D17034">
        <v>2005117</v>
      </c>
      <c r="E17034" t="s">
        <v>220</v>
      </c>
      <c r="F17034" t="s">
        <v>214</v>
      </c>
      <c r="G17034" t="s">
        <v>215</v>
      </c>
      <c r="H17034">
        <v>3</v>
      </c>
      <c r="I17034">
        <v>2017</v>
      </c>
      <c r="J17034">
        <v>1</v>
      </c>
      <c r="M17034" t="s">
        <v>221</v>
      </c>
      <c r="N17034" t="s">
        <v>231</v>
      </c>
      <c r="P17034" s="29" t="str">
        <f t="shared" ref="P17034:P17097" si="620">IF(AND(ISNUMBER(M17034),H17034&lt;&gt;4),(M17034-1)/6,IF(H17034=4,"DRP",IF(AND(H17034=3,M17034="NA"),"BAD",IF(AND(H17034=2),"CVL",IF(AND(H17034=1,ISBLANK(M17034)),"NULL","UNK")))))</f>
        <v>BAD</v>
      </c>
    </row>
    <row r="17035" spans="1:16" hidden="1" x14ac:dyDescent="0.25">
      <c r="A17035">
        <v>199171682</v>
      </c>
      <c r="B17035">
        <v>803401</v>
      </c>
      <c r="C17035" t="s">
        <v>318</v>
      </c>
      <c r="D17035">
        <v>2021602</v>
      </c>
      <c r="E17035" t="s">
        <v>242</v>
      </c>
      <c r="F17035" t="s">
        <v>214</v>
      </c>
      <c r="G17035" t="s">
        <v>215</v>
      </c>
      <c r="H17035">
        <v>2</v>
      </c>
      <c r="I17035">
        <v>2017</v>
      </c>
      <c r="J17035">
        <v>1</v>
      </c>
      <c r="L17035">
        <v>23095499</v>
      </c>
      <c r="M17035">
        <v>4</v>
      </c>
      <c r="P17035" s="29">
        <f t="shared" si="620"/>
        <v>0.5</v>
      </c>
    </row>
    <row r="17036" spans="1:16" hidden="1" x14ac:dyDescent="0.25">
      <c r="A17036">
        <v>199171682</v>
      </c>
      <c r="B17036">
        <v>803401</v>
      </c>
      <c r="C17036" t="s">
        <v>318</v>
      </c>
      <c r="D17036">
        <v>2021580</v>
      </c>
      <c r="E17036" t="s">
        <v>241</v>
      </c>
      <c r="F17036" t="s">
        <v>214</v>
      </c>
      <c r="G17036" t="s">
        <v>215</v>
      </c>
      <c r="H17036">
        <v>2</v>
      </c>
      <c r="I17036">
        <v>2017</v>
      </c>
      <c r="J17036">
        <v>1</v>
      </c>
      <c r="L17036">
        <v>23093919</v>
      </c>
      <c r="M17036">
        <v>4</v>
      </c>
      <c r="P17036" s="29">
        <f t="shared" si="620"/>
        <v>0.5</v>
      </c>
    </row>
    <row r="17037" spans="1:16" hidden="1" x14ac:dyDescent="0.25">
      <c r="A17037">
        <v>199171682</v>
      </c>
      <c r="B17037">
        <v>803401</v>
      </c>
      <c r="C17037" t="s">
        <v>318</v>
      </c>
      <c r="D17037">
        <v>2005118</v>
      </c>
      <c r="E17037" t="s">
        <v>223</v>
      </c>
      <c r="F17037" t="s">
        <v>214</v>
      </c>
      <c r="G17037" t="s">
        <v>215</v>
      </c>
      <c r="H17037">
        <v>2</v>
      </c>
      <c r="I17037">
        <v>2017</v>
      </c>
      <c r="J17037">
        <v>1</v>
      </c>
      <c r="L17037">
        <v>23094577</v>
      </c>
      <c r="M17037">
        <v>4.2</v>
      </c>
      <c r="P17037" s="29">
        <f t="shared" si="620"/>
        <v>0.53333333333333333</v>
      </c>
    </row>
    <row r="17038" spans="1:16" hidden="1" x14ac:dyDescent="0.25">
      <c r="A17038">
        <v>199171682</v>
      </c>
      <c r="B17038">
        <v>803401</v>
      </c>
      <c r="C17038" t="s">
        <v>318</v>
      </c>
      <c r="D17038">
        <v>2021763</v>
      </c>
      <c r="E17038" t="s">
        <v>298</v>
      </c>
      <c r="F17038" t="s">
        <v>214</v>
      </c>
      <c r="G17038" t="s">
        <v>215</v>
      </c>
      <c r="H17038">
        <v>2</v>
      </c>
      <c r="I17038">
        <v>2017</v>
      </c>
      <c r="J17038">
        <v>1</v>
      </c>
      <c r="L17038">
        <v>23091987</v>
      </c>
      <c r="M17038">
        <v>5.5</v>
      </c>
      <c r="P17038" s="29">
        <f t="shared" si="620"/>
        <v>0.75</v>
      </c>
    </row>
    <row r="17039" spans="1:16" hidden="1" x14ac:dyDescent="0.25">
      <c r="A17039">
        <v>199171682</v>
      </c>
      <c r="B17039">
        <v>803401</v>
      </c>
      <c r="C17039" t="s">
        <v>318</v>
      </c>
      <c r="D17039">
        <v>2004116</v>
      </c>
      <c r="E17039" t="s">
        <v>229</v>
      </c>
      <c r="F17039" t="s">
        <v>214</v>
      </c>
      <c r="G17039" t="s">
        <v>215</v>
      </c>
      <c r="H17039">
        <v>2</v>
      </c>
      <c r="I17039">
        <v>2017</v>
      </c>
      <c r="J17039">
        <v>1</v>
      </c>
      <c r="L17039">
        <v>23092375</v>
      </c>
      <c r="M17039">
        <v>4.7</v>
      </c>
      <c r="P17039" s="29">
        <f t="shared" si="620"/>
        <v>0.6166666666666667</v>
      </c>
    </row>
    <row r="17040" spans="1:16" hidden="1" x14ac:dyDescent="0.25">
      <c r="A17040">
        <v>199171682</v>
      </c>
      <c r="B17040">
        <v>803401</v>
      </c>
      <c r="C17040" t="s">
        <v>318</v>
      </c>
      <c r="D17040">
        <v>2021756</v>
      </c>
      <c r="E17040" t="s">
        <v>253</v>
      </c>
      <c r="F17040" t="s">
        <v>214</v>
      </c>
      <c r="G17040" t="s">
        <v>215</v>
      </c>
      <c r="H17040">
        <v>3</v>
      </c>
      <c r="I17040">
        <v>2017</v>
      </c>
      <c r="J17040">
        <v>1</v>
      </c>
      <c r="L17040">
        <v>23093908</v>
      </c>
      <c r="M17040">
        <v>3.5</v>
      </c>
      <c r="P17040" s="29">
        <f t="shared" si="620"/>
        <v>0.41666666666666669</v>
      </c>
    </row>
    <row r="17041" spans="1:16" hidden="1" x14ac:dyDescent="0.25">
      <c r="A17041">
        <v>199171682</v>
      </c>
      <c r="B17041">
        <v>803401</v>
      </c>
      <c r="C17041" t="s">
        <v>318</v>
      </c>
      <c r="D17041">
        <v>2004099</v>
      </c>
      <c r="E17041" t="s">
        <v>245</v>
      </c>
      <c r="F17041" t="s">
        <v>214</v>
      </c>
      <c r="G17041" t="s">
        <v>215</v>
      </c>
      <c r="H17041">
        <v>4</v>
      </c>
      <c r="I17041">
        <v>2017</v>
      </c>
      <c r="J17041">
        <v>2</v>
      </c>
      <c r="L17041">
        <v>23097864</v>
      </c>
      <c r="P17041" s="29" t="str">
        <f t="shared" si="620"/>
        <v>DRP</v>
      </c>
    </row>
    <row r="17042" spans="1:16" hidden="1" x14ac:dyDescent="0.25">
      <c r="A17042">
        <v>199171682</v>
      </c>
      <c r="B17042">
        <v>803401</v>
      </c>
      <c r="C17042" t="s">
        <v>318</v>
      </c>
      <c r="D17042">
        <v>2005131</v>
      </c>
      <c r="E17042" t="s">
        <v>228</v>
      </c>
      <c r="F17042" t="s">
        <v>214</v>
      </c>
      <c r="G17042" t="s">
        <v>215</v>
      </c>
      <c r="H17042">
        <v>2</v>
      </c>
      <c r="I17042">
        <v>2017</v>
      </c>
      <c r="J17042">
        <v>2</v>
      </c>
      <c r="L17042">
        <v>23097528</v>
      </c>
      <c r="M17042">
        <v>4.3</v>
      </c>
      <c r="P17042" s="29">
        <f t="shared" si="620"/>
        <v>0.54999999999999993</v>
      </c>
    </row>
    <row r="17043" spans="1:16" hidden="1" x14ac:dyDescent="0.25">
      <c r="A17043">
        <v>199171682</v>
      </c>
      <c r="B17043">
        <v>803401</v>
      </c>
      <c r="C17043" t="s">
        <v>318</v>
      </c>
      <c r="D17043">
        <v>2021781</v>
      </c>
      <c r="E17043" t="s">
        <v>235</v>
      </c>
      <c r="F17043" t="s">
        <v>214</v>
      </c>
      <c r="G17043" t="s">
        <v>215</v>
      </c>
      <c r="H17043">
        <v>2</v>
      </c>
      <c r="I17043">
        <v>2017</v>
      </c>
      <c r="J17043">
        <v>2</v>
      </c>
      <c r="L17043">
        <v>23101189</v>
      </c>
      <c r="M17043">
        <v>5.2</v>
      </c>
      <c r="P17043" s="29">
        <f t="shared" si="620"/>
        <v>0.70000000000000007</v>
      </c>
    </row>
    <row r="17044" spans="1:16" hidden="1" x14ac:dyDescent="0.25">
      <c r="A17044">
        <v>199171682</v>
      </c>
      <c r="B17044">
        <v>803401</v>
      </c>
      <c r="C17044" t="s">
        <v>318</v>
      </c>
      <c r="D17044">
        <v>2021638</v>
      </c>
      <c r="E17044" t="s">
        <v>250</v>
      </c>
      <c r="F17044" t="s">
        <v>214</v>
      </c>
      <c r="G17044" t="s">
        <v>215</v>
      </c>
      <c r="H17044">
        <v>3</v>
      </c>
      <c r="I17044">
        <v>2017</v>
      </c>
      <c r="J17044">
        <v>2</v>
      </c>
      <c r="L17044">
        <v>23101182</v>
      </c>
      <c r="M17044">
        <v>3.4</v>
      </c>
      <c r="P17044" s="29">
        <f t="shared" si="620"/>
        <v>0.39999999999999997</v>
      </c>
    </row>
    <row r="17045" spans="1:16" hidden="1" x14ac:dyDescent="0.25">
      <c r="A17045">
        <v>199171682</v>
      </c>
      <c r="B17045">
        <v>803401</v>
      </c>
      <c r="C17045" t="s">
        <v>318</v>
      </c>
      <c r="D17045">
        <v>2021596</v>
      </c>
      <c r="E17045" t="s">
        <v>294</v>
      </c>
      <c r="F17045" t="s">
        <v>214</v>
      </c>
      <c r="G17045" t="s">
        <v>215</v>
      </c>
      <c r="H17045">
        <v>3</v>
      </c>
      <c r="I17045">
        <v>2017</v>
      </c>
      <c r="J17045">
        <v>2</v>
      </c>
      <c r="L17045">
        <v>23101186</v>
      </c>
      <c r="M17045" t="s">
        <v>221</v>
      </c>
      <c r="P17045" s="29" t="str">
        <f t="shared" si="620"/>
        <v>BAD</v>
      </c>
    </row>
    <row r="17046" spans="1:16" hidden="1" x14ac:dyDescent="0.25">
      <c r="A17046">
        <v>199171682</v>
      </c>
      <c r="B17046">
        <v>803401</v>
      </c>
      <c r="C17046" t="s">
        <v>318</v>
      </c>
      <c r="D17046">
        <v>2005117</v>
      </c>
      <c r="E17046" t="s">
        <v>220</v>
      </c>
      <c r="F17046" t="s">
        <v>214</v>
      </c>
      <c r="G17046" t="s">
        <v>215</v>
      </c>
      <c r="H17046">
        <v>2</v>
      </c>
      <c r="I17046">
        <v>2017</v>
      </c>
      <c r="J17046">
        <v>2</v>
      </c>
      <c r="L17046">
        <v>23098970</v>
      </c>
      <c r="M17046">
        <v>5.7</v>
      </c>
      <c r="P17046" s="29">
        <f t="shared" si="620"/>
        <v>0.78333333333333333</v>
      </c>
    </row>
    <row r="17047" spans="1:16" hidden="1" x14ac:dyDescent="0.25">
      <c r="A17047">
        <v>199171682</v>
      </c>
      <c r="B17047">
        <v>803401</v>
      </c>
      <c r="C17047" t="s">
        <v>318</v>
      </c>
      <c r="D17047">
        <v>2021756</v>
      </c>
      <c r="E17047" t="s">
        <v>253</v>
      </c>
      <c r="F17047" t="s">
        <v>214</v>
      </c>
      <c r="G17047" t="s">
        <v>215</v>
      </c>
      <c r="H17047">
        <v>2</v>
      </c>
      <c r="I17047">
        <v>2017</v>
      </c>
      <c r="J17047">
        <v>2</v>
      </c>
      <c r="L17047">
        <v>23101098</v>
      </c>
      <c r="M17047">
        <v>5.2</v>
      </c>
      <c r="P17047" s="29">
        <f t="shared" si="620"/>
        <v>0.70000000000000007</v>
      </c>
    </row>
    <row r="17048" spans="1:16" hidden="1" x14ac:dyDescent="0.25">
      <c r="A17048">
        <v>199171682</v>
      </c>
      <c r="B17048">
        <v>803401</v>
      </c>
      <c r="C17048" t="s">
        <v>318</v>
      </c>
      <c r="D17048">
        <v>2019271</v>
      </c>
      <c r="E17048" t="s">
        <v>236</v>
      </c>
      <c r="F17048" t="s">
        <v>214</v>
      </c>
      <c r="G17048" t="s">
        <v>215</v>
      </c>
      <c r="H17048">
        <v>2</v>
      </c>
      <c r="I17048">
        <v>2018</v>
      </c>
      <c r="J17048">
        <v>1</v>
      </c>
      <c r="L17048">
        <v>23106549</v>
      </c>
      <c r="M17048">
        <v>4.2</v>
      </c>
      <c r="P17048" s="29">
        <f t="shared" si="620"/>
        <v>0.53333333333333333</v>
      </c>
    </row>
    <row r="17049" spans="1:16" hidden="1" x14ac:dyDescent="0.25">
      <c r="A17049">
        <v>199171682</v>
      </c>
      <c r="B17049">
        <v>803401</v>
      </c>
      <c r="C17049" t="s">
        <v>318</v>
      </c>
      <c r="D17049">
        <v>2021591</v>
      </c>
      <c r="E17049" t="s">
        <v>240</v>
      </c>
      <c r="F17049" t="s">
        <v>214</v>
      </c>
      <c r="G17049" t="s">
        <v>215</v>
      </c>
      <c r="H17049">
        <v>2</v>
      </c>
      <c r="I17049">
        <v>2018</v>
      </c>
      <c r="J17049">
        <v>1</v>
      </c>
      <c r="L17049">
        <v>23107750</v>
      </c>
      <c r="M17049">
        <v>5.3</v>
      </c>
      <c r="P17049" s="29">
        <f t="shared" si="620"/>
        <v>0.71666666666666667</v>
      </c>
    </row>
    <row r="17050" spans="1:16" hidden="1" x14ac:dyDescent="0.25">
      <c r="A17050">
        <v>199171682</v>
      </c>
      <c r="B17050">
        <v>803401</v>
      </c>
      <c r="C17050" t="s">
        <v>318</v>
      </c>
      <c r="D17050">
        <v>2021874</v>
      </c>
      <c r="E17050" t="s">
        <v>226</v>
      </c>
      <c r="F17050" t="s">
        <v>214</v>
      </c>
      <c r="G17050" t="s">
        <v>215</v>
      </c>
      <c r="H17050">
        <v>2</v>
      </c>
      <c r="I17050">
        <v>2018</v>
      </c>
      <c r="J17050">
        <v>1</v>
      </c>
      <c r="L17050">
        <v>23109663</v>
      </c>
      <c r="M17050">
        <v>5.6</v>
      </c>
      <c r="P17050" s="29">
        <f t="shared" si="620"/>
        <v>0.76666666666666661</v>
      </c>
    </row>
    <row r="17051" spans="1:16" hidden="1" x14ac:dyDescent="0.25">
      <c r="A17051">
        <v>199171682</v>
      </c>
      <c r="B17051">
        <v>803401</v>
      </c>
      <c r="C17051" t="s">
        <v>318</v>
      </c>
      <c r="D17051">
        <v>2021993</v>
      </c>
      <c r="E17051" t="s">
        <v>256</v>
      </c>
      <c r="F17051" t="s">
        <v>214</v>
      </c>
      <c r="G17051" t="s">
        <v>215</v>
      </c>
      <c r="H17051">
        <v>2</v>
      </c>
      <c r="I17051">
        <v>2018</v>
      </c>
      <c r="J17051">
        <v>1</v>
      </c>
      <c r="L17051">
        <v>23107716</v>
      </c>
      <c r="M17051">
        <v>4</v>
      </c>
      <c r="P17051" s="29">
        <f t="shared" si="620"/>
        <v>0.5</v>
      </c>
    </row>
    <row r="17052" spans="1:16" hidden="1" x14ac:dyDescent="0.25">
      <c r="A17052">
        <v>199171682</v>
      </c>
      <c r="B17052">
        <v>803401</v>
      </c>
      <c r="C17052" t="s">
        <v>318</v>
      </c>
      <c r="D17052">
        <v>2021596</v>
      </c>
      <c r="E17052" t="s">
        <v>294</v>
      </c>
      <c r="F17052" t="s">
        <v>214</v>
      </c>
      <c r="G17052" t="s">
        <v>215</v>
      </c>
      <c r="H17052">
        <v>2</v>
      </c>
      <c r="I17052">
        <v>2018</v>
      </c>
      <c r="J17052">
        <v>1</v>
      </c>
      <c r="L17052">
        <v>23108100</v>
      </c>
      <c r="M17052">
        <v>5.0999999999999996</v>
      </c>
      <c r="P17052" s="29">
        <f t="shared" si="620"/>
        <v>0.68333333333333324</v>
      </c>
    </row>
    <row r="17053" spans="1:16" hidden="1" x14ac:dyDescent="0.25">
      <c r="A17053">
        <v>199171682</v>
      </c>
      <c r="B17053">
        <v>803401</v>
      </c>
      <c r="C17053" t="s">
        <v>318</v>
      </c>
      <c r="D17053">
        <v>2021638</v>
      </c>
      <c r="E17053" t="s">
        <v>250</v>
      </c>
      <c r="F17053" t="s">
        <v>214</v>
      </c>
      <c r="G17053" t="s">
        <v>215</v>
      </c>
      <c r="H17053">
        <v>2</v>
      </c>
      <c r="I17053">
        <v>2018</v>
      </c>
      <c r="J17053">
        <v>1</v>
      </c>
      <c r="L17053">
        <v>23108054</v>
      </c>
      <c r="M17053">
        <v>5.6</v>
      </c>
      <c r="P17053" s="29">
        <f t="shared" si="620"/>
        <v>0.76666666666666661</v>
      </c>
    </row>
    <row r="17054" spans="1:16" hidden="1" x14ac:dyDescent="0.25">
      <c r="A17054">
        <v>199171682</v>
      </c>
      <c r="B17054">
        <v>803401</v>
      </c>
      <c r="C17054" t="s">
        <v>318</v>
      </c>
      <c r="D17054">
        <v>2019271</v>
      </c>
      <c r="E17054" t="s">
        <v>236</v>
      </c>
      <c r="F17054" t="s">
        <v>214</v>
      </c>
      <c r="G17054" t="s">
        <v>215</v>
      </c>
      <c r="H17054">
        <v>4</v>
      </c>
      <c r="I17054">
        <v>2018</v>
      </c>
      <c r="J17054">
        <v>1</v>
      </c>
      <c r="L17054">
        <v>23106549</v>
      </c>
      <c r="P17054" s="29" t="str">
        <f t="shared" si="620"/>
        <v>DRP</v>
      </c>
    </row>
    <row r="17055" spans="1:16" hidden="1" x14ac:dyDescent="0.25">
      <c r="A17055">
        <v>199171682</v>
      </c>
      <c r="B17055">
        <v>803401</v>
      </c>
      <c r="C17055" t="s">
        <v>318</v>
      </c>
      <c r="D17055">
        <v>2004752</v>
      </c>
      <c r="E17055" t="s">
        <v>290</v>
      </c>
      <c r="F17055" t="s">
        <v>214</v>
      </c>
      <c r="G17055" t="s">
        <v>215</v>
      </c>
      <c r="H17055">
        <v>3</v>
      </c>
      <c r="I17055">
        <v>2018</v>
      </c>
      <c r="J17055">
        <v>2</v>
      </c>
      <c r="L17055">
        <v>23115876</v>
      </c>
      <c r="M17055">
        <v>3.9</v>
      </c>
      <c r="P17055" s="29">
        <f t="shared" si="620"/>
        <v>0.48333333333333334</v>
      </c>
    </row>
    <row r="17056" spans="1:16" hidden="1" x14ac:dyDescent="0.25">
      <c r="A17056">
        <v>199171682</v>
      </c>
      <c r="B17056">
        <v>803401</v>
      </c>
      <c r="C17056" t="s">
        <v>318</v>
      </c>
      <c r="D17056">
        <v>2021640</v>
      </c>
      <c r="E17056" t="s">
        <v>227</v>
      </c>
      <c r="F17056" t="s">
        <v>214</v>
      </c>
      <c r="G17056" t="s">
        <v>215</v>
      </c>
      <c r="H17056">
        <v>4</v>
      </c>
      <c r="I17056">
        <v>2018</v>
      </c>
      <c r="J17056">
        <v>2</v>
      </c>
      <c r="L17056">
        <v>23116289</v>
      </c>
      <c r="P17056" s="29" t="str">
        <f t="shared" si="620"/>
        <v>DRP</v>
      </c>
    </row>
    <row r="17057" spans="1:16" hidden="1" x14ac:dyDescent="0.25">
      <c r="A17057">
        <v>199171682</v>
      </c>
      <c r="B17057">
        <v>803401</v>
      </c>
      <c r="C17057" t="s">
        <v>318</v>
      </c>
      <c r="D17057">
        <v>2004099</v>
      </c>
      <c r="E17057" t="s">
        <v>245</v>
      </c>
      <c r="F17057" t="s">
        <v>214</v>
      </c>
      <c r="G17057" t="s">
        <v>215</v>
      </c>
      <c r="H17057">
        <v>4</v>
      </c>
      <c r="I17057">
        <v>2018</v>
      </c>
      <c r="J17057">
        <v>2</v>
      </c>
      <c r="L17057">
        <v>23114485</v>
      </c>
      <c r="P17057" s="29" t="str">
        <f t="shared" si="620"/>
        <v>DRP</v>
      </c>
    </row>
    <row r="17058" spans="1:16" hidden="1" x14ac:dyDescent="0.25">
      <c r="A17058">
        <v>199171682</v>
      </c>
      <c r="B17058">
        <v>803401</v>
      </c>
      <c r="C17058" t="s">
        <v>318</v>
      </c>
      <c r="D17058">
        <v>2005120</v>
      </c>
      <c r="E17058" t="s">
        <v>293</v>
      </c>
      <c r="F17058" t="s">
        <v>214</v>
      </c>
      <c r="G17058" t="s">
        <v>215</v>
      </c>
      <c r="H17058">
        <v>3</v>
      </c>
      <c r="I17058">
        <v>2018</v>
      </c>
      <c r="J17058">
        <v>2</v>
      </c>
      <c r="L17058">
        <v>23115832</v>
      </c>
      <c r="M17058">
        <v>3.2</v>
      </c>
      <c r="P17058" s="29">
        <f t="shared" si="620"/>
        <v>0.3666666666666667</v>
      </c>
    </row>
    <row r="17059" spans="1:16" hidden="1" x14ac:dyDescent="0.25">
      <c r="A17059">
        <v>199171682</v>
      </c>
      <c r="B17059">
        <v>803401</v>
      </c>
      <c r="C17059" t="s">
        <v>318</v>
      </c>
      <c r="D17059">
        <v>2004591</v>
      </c>
      <c r="E17059" t="s">
        <v>271</v>
      </c>
      <c r="F17059" t="s">
        <v>214</v>
      </c>
      <c r="G17059" t="s">
        <v>215</v>
      </c>
      <c r="H17059">
        <v>2</v>
      </c>
      <c r="I17059">
        <v>2018</v>
      </c>
      <c r="J17059">
        <v>2</v>
      </c>
      <c r="L17059">
        <v>23115874</v>
      </c>
      <c r="M17059">
        <v>4.8</v>
      </c>
      <c r="P17059" s="29">
        <f t="shared" si="620"/>
        <v>0.6333333333333333</v>
      </c>
    </row>
    <row r="17060" spans="1:16" hidden="1" x14ac:dyDescent="0.25">
      <c r="A17060">
        <v>199171682</v>
      </c>
      <c r="B17060">
        <v>803401</v>
      </c>
      <c r="C17060" t="s">
        <v>318</v>
      </c>
      <c r="D17060">
        <v>2021750</v>
      </c>
      <c r="E17060" t="s">
        <v>296</v>
      </c>
      <c r="F17060" t="s">
        <v>214</v>
      </c>
      <c r="G17060" t="s">
        <v>215</v>
      </c>
      <c r="H17060">
        <v>2</v>
      </c>
      <c r="I17060">
        <v>2018</v>
      </c>
      <c r="J17060">
        <v>2</v>
      </c>
      <c r="L17060">
        <v>23115845</v>
      </c>
      <c r="M17060">
        <v>4.4000000000000004</v>
      </c>
      <c r="P17060" s="29">
        <f t="shared" si="620"/>
        <v>0.56666666666666676</v>
      </c>
    </row>
    <row r="17061" spans="1:16" hidden="1" x14ac:dyDescent="0.25">
      <c r="A17061">
        <v>199171682</v>
      </c>
      <c r="B17061">
        <v>803401</v>
      </c>
      <c r="C17061" t="s">
        <v>318</v>
      </c>
      <c r="D17061">
        <v>2021744</v>
      </c>
      <c r="E17061" t="s">
        <v>262</v>
      </c>
      <c r="F17061" t="s">
        <v>214</v>
      </c>
      <c r="G17061" t="s">
        <v>215</v>
      </c>
      <c r="H17061">
        <v>2</v>
      </c>
      <c r="I17061">
        <v>2018</v>
      </c>
      <c r="J17061">
        <v>2</v>
      </c>
      <c r="L17061">
        <v>23115906</v>
      </c>
      <c r="M17061">
        <v>4.2</v>
      </c>
      <c r="P17061" s="29">
        <f t="shared" si="620"/>
        <v>0.53333333333333333</v>
      </c>
    </row>
    <row r="17062" spans="1:16" hidden="1" x14ac:dyDescent="0.25">
      <c r="A17062">
        <v>199171682</v>
      </c>
      <c r="B17062">
        <v>803401</v>
      </c>
      <c r="C17062" t="s">
        <v>318</v>
      </c>
      <c r="D17062">
        <v>2021725</v>
      </c>
      <c r="E17062" t="s">
        <v>257</v>
      </c>
      <c r="F17062" t="s">
        <v>214</v>
      </c>
      <c r="G17062" t="s">
        <v>215</v>
      </c>
      <c r="H17062">
        <v>3</v>
      </c>
      <c r="I17062">
        <v>2018</v>
      </c>
      <c r="J17062">
        <v>2</v>
      </c>
      <c r="L17062">
        <v>23115856</v>
      </c>
      <c r="M17062">
        <v>3.7</v>
      </c>
      <c r="P17062" s="29">
        <f t="shared" si="620"/>
        <v>0.45</v>
      </c>
    </row>
    <row r="17063" spans="1:16" hidden="1" x14ac:dyDescent="0.25">
      <c r="A17063">
        <v>199171682</v>
      </c>
      <c r="B17063">
        <v>803401</v>
      </c>
      <c r="C17063" t="s">
        <v>318</v>
      </c>
      <c r="D17063">
        <v>2021787</v>
      </c>
      <c r="E17063" t="s">
        <v>292</v>
      </c>
      <c r="F17063" t="s">
        <v>214</v>
      </c>
      <c r="G17063" t="s">
        <v>215</v>
      </c>
      <c r="H17063">
        <v>2</v>
      </c>
      <c r="I17063">
        <v>2018</v>
      </c>
      <c r="J17063">
        <v>2</v>
      </c>
      <c r="L17063">
        <v>23115872</v>
      </c>
      <c r="M17063">
        <v>4</v>
      </c>
      <c r="P17063" s="29">
        <f t="shared" si="620"/>
        <v>0.5</v>
      </c>
    </row>
    <row r="17064" spans="1:16" hidden="1" x14ac:dyDescent="0.25">
      <c r="A17064">
        <v>199171682</v>
      </c>
      <c r="B17064">
        <v>803401</v>
      </c>
      <c r="C17064" t="s">
        <v>318</v>
      </c>
      <c r="D17064">
        <v>2005120</v>
      </c>
      <c r="E17064" t="s">
        <v>293</v>
      </c>
      <c r="F17064" t="s">
        <v>214</v>
      </c>
      <c r="G17064" t="s">
        <v>215</v>
      </c>
      <c r="H17064">
        <v>2</v>
      </c>
      <c r="I17064">
        <v>2019</v>
      </c>
      <c r="J17064">
        <v>1</v>
      </c>
      <c r="L17064">
        <v>23119862</v>
      </c>
      <c r="M17064">
        <v>5.2</v>
      </c>
      <c r="P17064" s="29">
        <f t="shared" si="620"/>
        <v>0.70000000000000007</v>
      </c>
    </row>
    <row r="17065" spans="1:16" hidden="1" x14ac:dyDescent="0.25">
      <c r="A17065">
        <v>199171682</v>
      </c>
      <c r="B17065">
        <v>803401</v>
      </c>
      <c r="C17065" t="s">
        <v>318</v>
      </c>
      <c r="D17065">
        <v>2021725</v>
      </c>
      <c r="E17065" t="s">
        <v>257</v>
      </c>
      <c r="F17065" t="s">
        <v>214</v>
      </c>
      <c r="G17065" t="s">
        <v>215</v>
      </c>
      <c r="H17065">
        <v>2</v>
      </c>
      <c r="I17065">
        <v>2019</v>
      </c>
      <c r="J17065">
        <v>1</v>
      </c>
      <c r="L17065">
        <v>23120001</v>
      </c>
      <c r="M17065">
        <v>4.2</v>
      </c>
      <c r="P17065" s="29">
        <f t="shared" si="620"/>
        <v>0.53333333333333333</v>
      </c>
    </row>
    <row r="17066" spans="1:16" hidden="1" x14ac:dyDescent="0.25">
      <c r="A17066">
        <v>199171682</v>
      </c>
      <c r="B17066">
        <v>803401</v>
      </c>
      <c r="C17066" t="s">
        <v>318</v>
      </c>
      <c r="D17066">
        <v>2021679</v>
      </c>
      <c r="E17066" t="s">
        <v>259</v>
      </c>
      <c r="F17066" t="s">
        <v>214</v>
      </c>
      <c r="G17066" t="s">
        <v>215</v>
      </c>
      <c r="H17066">
        <v>3</v>
      </c>
      <c r="I17066">
        <v>2019</v>
      </c>
      <c r="J17066">
        <v>1</v>
      </c>
      <c r="L17066">
        <v>23122095</v>
      </c>
      <c r="M17066">
        <v>3.6</v>
      </c>
      <c r="P17066" s="29">
        <f t="shared" si="620"/>
        <v>0.43333333333333335</v>
      </c>
    </row>
    <row r="17067" spans="1:16" hidden="1" x14ac:dyDescent="0.25">
      <c r="A17067">
        <v>199171682</v>
      </c>
      <c r="B17067">
        <v>803401</v>
      </c>
      <c r="C17067" t="s">
        <v>318</v>
      </c>
      <c r="D17067">
        <v>2021640</v>
      </c>
      <c r="E17067" t="s">
        <v>227</v>
      </c>
      <c r="F17067" t="s">
        <v>214</v>
      </c>
      <c r="G17067" t="s">
        <v>215</v>
      </c>
      <c r="H17067">
        <v>3</v>
      </c>
      <c r="I17067">
        <v>2019</v>
      </c>
      <c r="J17067">
        <v>1</v>
      </c>
      <c r="L17067">
        <v>23122092</v>
      </c>
      <c r="M17067">
        <v>3.5</v>
      </c>
      <c r="P17067" s="29">
        <f t="shared" si="620"/>
        <v>0.41666666666666669</v>
      </c>
    </row>
    <row r="17068" spans="1:16" hidden="1" x14ac:dyDescent="0.25">
      <c r="A17068">
        <v>199171682</v>
      </c>
      <c r="B17068">
        <v>803401</v>
      </c>
      <c r="C17068" t="s">
        <v>318</v>
      </c>
      <c r="D17068">
        <v>2021723</v>
      </c>
      <c r="E17068" t="s">
        <v>299</v>
      </c>
      <c r="F17068" t="s">
        <v>214</v>
      </c>
      <c r="G17068" t="s">
        <v>215</v>
      </c>
      <c r="H17068">
        <v>2</v>
      </c>
      <c r="I17068">
        <v>2019</v>
      </c>
      <c r="J17068">
        <v>1</v>
      </c>
      <c r="L17068">
        <v>23120226</v>
      </c>
      <c r="M17068">
        <v>4.9000000000000004</v>
      </c>
      <c r="P17068" s="29">
        <f t="shared" si="620"/>
        <v>0.65</v>
      </c>
    </row>
    <row r="17069" spans="1:16" hidden="1" x14ac:dyDescent="0.25">
      <c r="A17069">
        <v>199171682</v>
      </c>
      <c r="B17069">
        <v>803401</v>
      </c>
      <c r="C17069" t="s">
        <v>318</v>
      </c>
      <c r="D17069">
        <v>2004752</v>
      </c>
      <c r="E17069" t="s">
        <v>290</v>
      </c>
      <c r="F17069" t="s">
        <v>214</v>
      </c>
      <c r="G17069" t="s">
        <v>215</v>
      </c>
      <c r="H17069">
        <v>4</v>
      </c>
      <c r="I17069">
        <v>2019</v>
      </c>
      <c r="J17069">
        <v>1</v>
      </c>
      <c r="L17069">
        <v>23123926</v>
      </c>
      <c r="P17069" s="29" t="str">
        <f t="shared" si="620"/>
        <v>DRP</v>
      </c>
    </row>
    <row r="17070" spans="1:16" hidden="1" x14ac:dyDescent="0.25">
      <c r="A17070">
        <v>199171682</v>
      </c>
      <c r="B17070">
        <v>803401</v>
      </c>
      <c r="C17070" t="s">
        <v>318</v>
      </c>
      <c r="D17070">
        <v>2024862</v>
      </c>
      <c r="E17070" t="s">
        <v>289</v>
      </c>
      <c r="F17070" t="s">
        <v>214</v>
      </c>
      <c r="G17070" t="s">
        <v>215</v>
      </c>
      <c r="H17070">
        <v>2</v>
      </c>
      <c r="I17070">
        <v>2019</v>
      </c>
      <c r="J17070">
        <v>1</v>
      </c>
      <c r="L17070">
        <v>23119873</v>
      </c>
      <c r="M17070">
        <v>5.9</v>
      </c>
      <c r="P17070" s="29">
        <f t="shared" si="620"/>
        <v>0.81666666666666676</v>
      </c>
    </row>
    <row r="17071" spans="1:16" hidden="1" x14ac:dyDescent="0.25">
      <c r="A17071">
        <v>199171682</v>
      </c>
      <c r="B17071">
        <v>803401</v>
      </c>
      <c r="C17071" t="s">
        <v>318</v>
      </c>
      <c r="D17071">
        <v>2004587</v>
      </c>
      <c r="E17071" t="s">
        <v>288</v>
      </c>
      <c r="F17071" t="s">
        <v>214</v>
      </c>
      <c r="G17071" t="s">
        <v>215</v>
      </c>
      <c r="H17071">
        <v>1</v>
      </c>
      <c r="I17071">
        <v>2019</v>
      </c>
      <c r="J17071">
        <v>2</v>
      </c>
      <c r="L17071">
        <v>23130324</v>
      </c>
      <c r="P17071" s="29" t="str">
        <f t="shared" si="620"/>
        <v>NULL</v>
      </c>
    </row>
    <row r="17072" spans="1:16" hidden="1" x14ac:dyDescent="0.25">
      <c r="A17072">
        <v>199171682</v>
      </c>
      <c r="B17072">
        <v>803401</v>
      </c>
      <c r="C17072" t="s">
        <v>318</v>
      </c>
      <c r="D17072">
        <v>2021615</v>
      </c>
      <c r="E17072" t="s">
        <v>255</v>
      </c>
      <c r="F17072" t="s">
        <v>214</v>
      </c>
      <c r="G17072" t="s">
        <v>215</v>
      </c>
      <c r="H17072">
        <v>1</v>
      </c>
      <c r="I17072">
        <v>2019</v>
      </c>
      <c r="J17072">
        <v>2</v>
      </c>
      <c r="L17072">
        <v>23129300</v>
      </c>
      <c r="P17072" s="29" t="str">
        <f t="shared" si="620"/>
        <v>NULL</v>
      </c>
    </row>
    <row r="17073" spans="1:16" hidden="1" x14ac:dyDescent="0.25">
      <c r="A17073">
        <v>199171682</v>
      </c>
      <c r="B17073">
        <v>803401</v>
      </c>
      <c r="C17073" t="s">
        <v>318</v>
      </c>
      <c r="D17073">
        <v>2004586</v>
      </c>
      <c r="E17073" t="s">
        <v>325</v>
      </c>
      <c r="F17073" t="s">
        <v>214</v>
      </c>
      <c r="G17073" t="s">
        <v>215</v>
      </c>
      <c r="H17073">
        <v>1</v>
      </c>
      <c r="I17073">
        <v>2019</v>
      </c>
      <c r="J17073">
        <v>2</v>
      </c>
      <c r="L17073">
        <v>23131205</v>
      </c>
      <c r="P17073" s="29" t="str">
        <f t="shared" si="620"/>
        <v>NULL</v>
      </c>
    </row>
    <row r="17074" spans="1:16" hidden="1" x14ac:dyDescent="0.25">
      <c r="A17074">
        <v>199171682</v>
      </c>
      <c r="B17074">
        <v>803401</v>
      </c>
      <c r="C17074" t="s">
        <v>318</v>
      </c>
      <c r="D17074">
        <v>2004752</v>
      </c>
      <c r="E17074" t="s">
        <v>290</v>
      </c>
      <c r="F17074" t="s">
        <v>214</v>
      </c>
      <c r="G17074" t="s">
        <v>215</v>
      </c>
      <c r="H17074">
        <v>1</v>
      </c>
      <c r="I17074">
        <v>2019</v>
      </c>
      <c r="J17074">
        <v>2</v>
      </c>
      <c r="L17074">
        <v>23120030</v>
      </c>
      <c r="P17074" s="29" t="str">
        <f t="shared" si="620"/>
        <v>NULL</v>
      </c>
    </row>
    <row r="17075" spans="1:16" hidden="1" x14ac:dyDescent="0.25">
      <c r="A17075">
        <v>199171682</v>
      </c>
      <c r="B17075">
        <v>803401</v>
      </c>
      <c r="C17075" t="s">
        <v>318</v>
      </c>
      <c r="D17075">
        <v>2021679</v>
      </c>
      <c r="E17075" t="s">
        <v>259</v>
      </c>
      <c r="F17075" t="s">
        <v>214</v>
      </c>
      <c r="G17075" t="s">
        <v>215</v>
      </c>
      <c r="H17075">
        <v>1</v>
      </c>
      <c r="I17075">
        <v>2019</v>
      </c>
      <c r="J17075">
        <v>2</v>
      </c>
      <c r="L17075">
        <v>23127023</v>
      </c>
      <c r="P17075" s="29" t="str">
        <f t="shared" si="620"/>
        <v>NULL</v>
      </c>
    </row>
    <row r="17076" spans="1:16" hidden="1" x14ac:dyDescent="0.25">
      <c r="A17076">
        <v>199171682</v>
      </c>
      <c r="B17076">
        <v>803401</v>
      </c>
      <c r="C17076" t="s">
        <v>318</v>
      </c>
      <c r="D17076">
        <v>2021640</v>
      </c>
      <c r="E17076" t="s">
        <v>227</v>
      </c>
      <c r="F17076" t="s">
        <v>214</v>
      </c>
      <c r="G17076" t="s">
        <v>215</v>
      </c>
      <c r="H17076">
        <v>1</v>
      </c>
      <c r="I17076">
        <v>2019</v>
      </c>
      <c r="J17076">
        <v>2</v>
      </c>
      <c r="L17076">
        <v>23127005</v>
      </c>
      <c r="P17076" s="29" t="str">
        <f t="shared" si="620"/>
        <v>NULL</v>
      </c>
    </row>
    <row r="17077" spans="1:16" hidden="1" x14ac:dyDescent="0.25">
      <c r="A17077">
        <v>199171682</v>
      </c>
      <c r="B17077">
        <v>803401</v>
      </c>
      <c r="C17077" t="s">
        <v>318</v>
      </c>
      <c r="D17077">
        <v>2004099</v>
      </c>
      <c r="E17077" t="s">
        <v>245</v>
      </c>
      <c r="F17077" t="s">
        <v>214</v>
      </c>
      <c r="G17077" t="s">
        <v>215</v>
      </c>
      <c r="H17077">
        <v>1</v>
      </c>
      <c r="I17077">
        <v>2019</v>
      </c>
      <c r="J17077">
        <v>2</v>
      </c>
      <c r="L17077">
        <v>23130137</v>
      </c>
      <c r="P17077" s="29" t="str">
        <f t="shared" si="620"/>
        <v>NULL</v>
      </c>
    </row>
    <row r="17078" spans="1:16" hidden="1" x14ac:dyDescent="0.25">
      <c r="A17078">
        <v>199265172</v>
      </c>
      <c r="B17078">
        <v>803401</v>
      </c>
      <c r="C17078" t="s">
        <v>318</v>
      </c>
      <c r="D17078">
        <v>2005099</v>
      </c>
      <c r="E17078" t="s">
        <v>217</v>
      </c>
      <c r="F17078" t="s">
        <v>214</v>
      </c>
      <c r="G17078" t="s">
        <v>215</v>
      </c>
      <c r="H17078">
        <v>2</v>
      </c>
      <c r="I17078">
        <v>2016</v>
      </c>
      <c r="J17078">
        <v>1</v>
      </c>
      <c r="L17078">
        <v>23081375</v>
      </c>
      <c r="M17078">
        <v>6.1</v>
      </c>
      <c r="P17078" s="29">
        <f t="shared" si="620"/>
        <v>0.85</v>
      </c>
    </row>
    <row r="17079" spans="1:16" hidden="1" x14ac:dyDescent="0.25">
      <c r="A17079">
        <v>199265172</v>
      </c>
      <c r="B17079">
        <v>803401</v>
      </c>
      <c r="C17079" t="s">
        <v>318</v>
      </c>
      <c r="D17079">
        <v>2021600</v>
      </c>
      <c r="E17079" t="s">
        <v>219</v>
      </c>
      <c r="F17079" t="s">
        <v>214</v>
      </c>
      <c r="G17079" t="s">
        <v>215</v>
      </c>
      <c r="H17079">
        <v>2</v>
      </c>
      <c r="I17079">
        <v>2016</v>
      </c>
      <c r="J17079">
        <v>1</v>
      </c>
      <c r="L17079">
        <v>23081079</v>
      </c>
      <c r="M17079">
        <v>5.6</v>
      </c>
      <c r="P17079" s="29">
        <f t="shared" si="620"/>
        <v>0.76666666666666661</v>
      </c>
    </row>
    <row r="17080" spans="1:16" hidden="1" x14ac:dyDescent="0.25">
      <c r="A17080">
        <v>199265172</v>
      </c>
      <c r="B17080">
        <v>803401</v>
      </c>
      <c r="C17080" t="s">
        <v>318</v>
      </c>
      <c r="D17080">
        <v>2004098</v>
      </c>
      <c r="E17080" t="s">
        <v>213</v>
      </c>
      <c r="F17080" t="s">
        <v>214</v>
      </c>
      <c r="G17080" t="s">
        <v>215</v>
      </c>
      <c r="H17080">
        <v>2</v>
      </c>
      <c r="I17080">
        <v>2016</v>
      </c>
      <c r="J17080">
        <v>1</v>
      </c>
      <c r="L17080">
        <v>23081501</v>
      </c>
      <c r="M17080">
        <v>5.4</v>
      </c>
      <c r="P17080" s="29">
        <f t="shared" si="620"/>
        <v>0.73333333333333339</v>
      </c>
    </row>
    <row r="17081" spans="1:16" hidden="1" x14ac:dyDescent="0.25">
      <c r="A17081">
        <v>199265172</v>
      </c>
      <c r="B17081">
        <v>803401</v>
      </c>
      <c r="C17081" t="s">
        <v>318</v>
      </c>
      <c r="D17081">
        <v>2005102</v>
      </c>
      <c r="E17081" t="s">
        <v>218</v>
      </c>
      <c r="F17081" t="s">
        <v>214</v>
      </c>
      <c r="G17081" t="s">
        <v>215</v>
      </c>
      <c r="H17081">
        <v>2</v>
      </c>
      <c r="I17081">
        <v>2016</v>
      </c>
      <c r="J17081">
        <v>1</v>
      </c>
      <c r="L17081">
        <v>23081382</v>
      </c>
      <c r="M17081">
        <v>5.3</v>
      </c>
      <c r="P17081" s="29">
        <f t="shared" si="620"/>
        <v>0.71666666666666667</v>
      </c>
    </row>
    <row r="17082" spans="1:16" hidden="1" x14ac:dyDescent="0.25">
      <c r="A17082">
        <v>199265172</v>
      </c>
      <c r="B17082">
        <v>803401</v>
      </c>
      <c r="C17082" t="s">
        <v>318</v>
      </c>
      <c r="D17082">
        <v>2021754</v>
      </c>
      <c r="E17082" t="s">
        <v>216</v>
      </c>
      <c r="F17082" t="s">
        <v>214</v>
      </c>
      <c r="G17082" t="s">
        <v>215</v>
      </c>
      <c r="H17082">
        <v>2</v>
      </c>
      <c r="I17082">
        <v>2016</v>
      </c>
      <c r="J17082">
        <v>1</v>
      </c>
      <c r="L17082">
        <v>23081092</v>
      </c>
      <c r="M17082">
        <v>5.5</v>
      </c>
      <c r="P17082" s="29">
        <f t="shared" si="620"/>
        <v>0.75</v>
      </c>
    </row>
    <row r="17083" spans="1:16" hidden="1" x14ac:dyDescent="0.25">
      <c r="A17083">
        <v>199265172</v>
      </c>
      <c r="B17083">
        <v>803401</v>
      </c>
      <c r="C17083" t="s">
        <v>318</v>
      </c>
      <c r="D17083">
        <v>2005118</v>
      </c>
      <c r="E17083" t="s">
        <v>223</v>
      </c>
      <c r="F17083" t="s">
        <v>214</v>
      </c>
      <c r="G17083" t="s">
        <v>215</v>
      </c>
      <c r="H17083">
        <v>2</v>
      </c>
      <c r="I17083">
        <v>2016</v>
      </c>
      <c r="J17083">
        <v>1</v>
      </c>
      <c r="L17083">
        <v>23081293</v>
      </c>
      <c r="M17083">
        <v>4</v>
      </c>
      <c r="P17083" s="29">
        <f t="shared" si="620"/>
        <v>0.5</v>
      </c>
    </row>
    <row r="17084" spans="1:16" hidden="1" x14ac:dyDescent="0.25">
      <c r="A17084">
        <v>199265172</v>
      </c>
      <c r="B17084">
        <v>803401</v>
      </c>
      <c r="C17084" t="s">
        <v>318</v>
      </c>
      <c r="D17084">
        <v>2004112</v>
      </c>
      <c r="E17084" t="s">
        <v>244</v>
      </c>
      <c r="F17084" t="s">
        <v>214</v>
      </c>
      <c r="G17084" t="s">
        <v>215</v>
      </c>
      <c r="H17084">
        <v>2</v>
      </c>
      <c r="I17084">
        <v>2016</v>
      </c>
      <c r="J17084">
        <v>2</v>
      </c>
      <c r="L17084">
        <v>23085500</v>
      </c>
      <c r="M17084">
        <v>5.2</v>
      </c>
      <c r="P17084" s="29">
        <f t="shared" si="620"/>
        <v>0.70000000000000007</v>
      </c>
    </row>
    <row r="17085" spans="1:16" hidden="1" x14ac:dyDescent="0.25">
      <c r="A17085">
        <v>199265172</v>
      </c>
      <c r="B17085">
        <v>803401</v>
      </c>
      <c r="C17085" t="s">
        <v>318</v>
      </c>
      <c r="D17085">
        <v>2021580</v>
      </c>
      <c r="E17085" t="s">
        <v>241</v>
      </c>
      <c r="F17085" t="s">
        <v>214</v>
      </c>
      <c r="G17085" t="s">
        <v>215</v>
      </c>
      <c r="H17085">
        <v>3</v>
      </c>
      <c r="I17085">
        <v>2016</v>
      </c>
      <c r="J17085">
        <v>2</v>
      </c>
      <c r="L17085">
        <v>23086826</v>
      </c>
      <c r="M17085">
        <v>2.8</v>
      </c>
      <c r="P17085" s="29">
        <f t="shared" si="620"/>
        <v>0.3</v>
      </c>
    </row>
    <row r="17086" spans="1:16" hidden="1" x14ac:dyDescent="0.25">
      <c r="A17086">
        <v>199265172</v>
      </c>
      <c r="B17086">
        <v>803401</v>
      </c>
      <c r="C17086" t="s">
        <v>318</v>
      </c>
      <c r="D17086">
        <v>2021602</v>
      </c>
      <c r="E17086" t="s">
        <v>242</v>
      </c>
      <c r="F17086" t="s">
        <v>214</v>
      </c>
      <c r="G17086" t="s">
        <v>215</v>
      </c>
      <c r="H17086">
        <v>2</v>
      </c>
      <c r="I17086">
        <v>2016</v>
      </c>
      <c r="J17086">
        <v>2</v>
      </c>
      <c r="L17086">
        <v>23086747</v>
      </c>
      <c r="M17086">
        <v>4.3</v>
      </c>
      <c r="P17086" s="29">
        <f t="shared" si="620"/>
        <v>0.54999999999999993</v>
      </c>
    </row>
    <row r="17087" spans="1:16" hidden="1" x14ac:dyDescent="0.25">
      <c r="A17087">
        <v>199265172</v>
      </c>
      <c r="B17087">
        <v>803401</v>
      </c>
      <c r="C17087" t="s">
        <v>318</v>
      </c>
      <c r="D17087">
        <v>2021756</v>
      </c>
      <c r="E17087" t="s">
        <v>253</v>
      </c>
      <c r="F17087" t="s">
        <v>214</v>
      </c>
      <c r="G17087" t="s">
        <v>215</v>
      </c>
      <c r="H17087">
        <v>2</v>
      </c>
      <c r="I17087">
        <v>2016</v>
      </c>
      <c r="J17087">
        <v>2</v>
      </c>
      <c r="L17087">
        <v>23086833</v>
      </c>
      <c r="M17087">
        <v>4.0999999999999996</v>
      </c>
      <c r="P17087" s="29">
        <f t="shared" si="620"/>
        <v>0.51666666666666661</v>
      </c>
    </row>
    <row r="17088" spans="1:16" hidden="1" x14ac:dyDescent="0.25">
      <c r="A17088">
        <v>199265172</v>
      </c>
      <c r="B17088">
        <v>803401</v>
      </c>
      <c r="C17088" t="s">
        <v>318</v>
      </c>
      <c r="D17088">
        <v>2005117</v>
      </c>
      <c r="E17088" t="s">
        <v>220</v>
      </c>
      <c r="F17088" t="s">
        <v>214</v>
      </c>
      <c r="G17088" t="s">
        <v>215</v>
      </c>
      <c r="H17088">
        <v>3</v>
      </c>
      <c r="I17088">
        <v>2016</v>
      </c>
      <c r="J17088">
        <v>2</v>
      </c>
      <c r="L17088">
        <v>23084477</v>
      </c>
      <c r="M17088" t="s">
        <v>221</v>
      </c>
      <c r="P17088" s="29" t="str">
        <f t="shared" si="620"/>
        <v>BAD</v>
      </c>
    </row>
    <row r="17089" spans="1:16" hidden="1" x14ac:dyDescent="0.25">
      <c r="A17089">
        <v>199265172</v>
      </c>
      <c r="B17089">
        <v>803401</v>
      </c>
      <c r="C17089" t="s">
        <v>318</v>
      </c>
      <c r="D17089">
        <v>2021763</v>
      </c>
      <c r="E17089" t="s">
        <v>298</v>
      </c>
      <c r="F17089" t="s">
        <v>214</v>
      </c>
      <c r="G17089" t="s">
        <v>215</v>
      </c>
      <c r="H17089">
        <v>2</v>
      </c>
      <c r="I17089">
        <v>2016</v>
      </c>
      <c r="J17089">
        <v>2</v>
      </c>
      <c r="L17089">
        <v>23086847</v>
      </c>
      <c r="M17089">
        <v>4</v>
      </c>
      <c r="P17089" s="29">
        <f t="shared" si="620"/>
        <v>0.5</v>
      </c>
    </row>
    <row r="17090" spans="1:16" hidden="1" x14ac:dyDescent="0.25">
      <c r="A17090">
        <v>199265172</v>
      </c>
      <c r="B17090">
        <v>803401</v>
      </c>
      <c r="C17090" t="s">
        <v>318</v>
      </c>
      <c r="D17090">
        <v>2021580</v>
      </c>
      <c r="E17090" t="s">
        <v>241</v>
      </c>
      <c r="F17090" t="s">
        <v>214</v>
      </c>
      <c r="G17090" t="s">
        <v>215</v>
      </c>
      <c r="H17090">
        <v>2</v>
      </c>
      <c r="I17090">
        <v>2017</v>
      </c>
      <c r="J17090">
        <v>1</v>
      </c>
      <c r="L17090">
        <v>23093919</v>
      </c>
      <c r="M17090">
        <v>4.8</v>
      </c>
      <c r="P17090" s="29">
        <f t="shared" si="620"/>
        <v>0.6333333333333333</v>
      </c>
    </row>
    <row r="17091" spans="1:16" hidden="1" x14ac:dyDescent="0.25">
      <c r="A17091">
        <v>199265172</v>
      </c>
      <c r="B17091">
        <v>803401</v>
      </c>
      <c r="C17091" t="s">
        <v>318</v>
      </c>
      <c r="D17091">
        <v>2005117</v>
      </c>
      <c r="E17091" t="s">
        <v>220</v>
      </c>
      <c r="F17091" t="s">
        <v>214</v>
      </c>
      <c r="G17091" t="s">
        <v>215</v>
      </c>
      <c r="H17091">
        <v>2</v>
      </c>
      <c r="I17091">
        <v>2017</v>
      </c>
      <c r="J17091">
        <v>1</v>
      </c>
      <c r="L17091">
        <v>23091396</v>
      </c>
      <c r="M17091">
        <v>5.8</v>
      </c>
      <c r="P17091" s="29">
        <f t="shared" si="620"/>
        <v>0.79999999999999993</v>
      </c>
    </row>
    <row r="17092" spans="1:16" hidden="1" x14ac:dyDescent="0.25">
      <c r="A17092">
        <v>199265172</v>
      </c>
      <c r="B17092">
        <v>803401</v>
      </c>
      <c r="C17092" t="s">
        <v>318</v>
      </c>
      <c r="D17092">
        <v>2021874</v>
      </c>
      <c r="E17092" t="s">
        <v>226</v>
      </c>
      <c r="F17092" t="s">
        <v>214</v>
      </c>
      <c r="G17092" t="s">
        <v>215</v>
      </c>
      <c r="H17092">
        <v>3</v>
      </c>
      <c r="I17092">
        <v>2017</v>
      </c>
      <c r="J17092">
        <v>1</v>
      </c>
      <c r="L17092">
        <v>23095591</v>
      </c>
      <c r="M17092" t="s">
        <v>221</v>
      </c>
      <c r="P17092" s="29" t="str">
        <f t="shared" si="620"/>
        <v>BAD</v>
      </c>
    </row>
    <row r="17093" spans="1:16" hidden="1" x14ac:dyDescent="0.25">
      <c r="A17093">
        <v>199265172</v>
      </c>
      <c r="B17093">
        <v>803401</v>
      </c>
      <c r="C17093" t="s">
        <v>318</v>
      </c>
      <c r="D17093">
        <v>2021874</v>
      </c>
      <c r="E17093" t="s">
        <v>226</v>
      </c>
      <c r="F17093" t="s">
        <v>214</v>
      </c>
      <c r="G17093" t="s">
        <v>215</v>
      </c>
      <c r="H17093">
        <v>4</v>
      </c>
      <c r="I17093">
        <v>2017</v>
      </c>
      <c r="J17093">
        <v>1</v>
      </c>
      <c r="L17093">
        <v>23091992</v>
      </c>
      <c r="P17093" s="29" t="str">
        <f t="shared" si="620"/>
        <v>DRP</v>
      </c>
    </row>
    <row r="17094" spans="1:16" hidden="1" x14ac:dyDescent="0.25">
      <c r="A17094">
        <v>199265172</v>
      </c>
      <c r="B17094">
        <v>803401</v>
      </c>
      <c r="C17094" t="s">
        <v>318</v>
      </c>
      <c r="D17094">
        <v>2005131</v>
      </c>
      <c r="E17094" t="s">
        <v>228</v>
      </c>
      <c r="F17094" t="s">
        <v>214</v>
      </c>
      <c r="G17094" t="s">
        <v>215</v>
      </c>
      <c r="H17094">
        <v>2</v>
      </c>
      <c r="I17094">
        <v>2017</v>
      </c>
      <c r="J17094">
        <v>1</v>
      </c>
      <c r="L17094">
        <v>23093315</v>
      </c>
      <c r="M17094">
        <v>4.3</v>
      </c>
      <c r="P17094" s="29">
        <f t="shared" si="620"/>
        <v>0.54999999999999993</v>
      </c>
    </row>
    <row r="17095" spans="1:16" hidden="1" x14ac:dyDescent="0.25">
      <c r="A17095">
        <v>199265172</v>
      </c>
      <c r="B17095">
        <v>803401</v>
      </c>
      <c r="C17095" t="s">
        <v>318</v>
      </c>
      <c r="D17095">
        <v>2004116</v>
      </c>
      <c r="E17095" t="s">
        <v>229</v>
      </c>
      <c r="F17095" t="s">
        <v>214</v>
      </c>
      <c r="G17095" t="s">
        <v>215</v>
      </c>
      <c r="H17095">
        <v>2</v>
      </c>
      <c r="I17095">
        <v>2017</v>
      </c>
      <c r="J17095">
        <v>1</v>
      </c>
      <c r="L17095">
        <v>23092374</v>
      </c>
      <c r="M17095">
        <v>4.5999999999999996</v>
      </c>
      <c r="P17095" s="29">
        <f t="shared" si="620"/>
        <v>0.6</v>
      </c>
    </row>
    <row r="17096" spans="1:16" hidden="1" x14ac:dyDescent="0.25">
      <c r="A17096">
        <v>199265172</v>
      </c>
      <c r="B17096">
        <v>803401</v>
      </c>
      <c r="C17096" t="s">
        <v>318</v>
      </c>
      <c r="D17096">
        <v>2021993</v>
      </c>
      <c r="E17096" t="s">
        <v>256</v>
      </c>
      <c r="F17096" t="s">
        <v>214</v>
      </c>
      <c r="G17096" t="s">
        <v>215</v>
      </c>
      <c r="H17096">
        <v>2</v>
      </c>
      <c r="I17096">
        <v>2017</v>
      </c>
      <c r="J17096">
        <v>2</v>
      </c>
      <c r="L17096">
        <v>23097538</v>
      </c>
      <c r="M17096">
        <v>4</v>
      </c>
      <c r="P17096" s="29">
        <f t="shared" si="620"/>
        <v>0.5</v>
      </c>
    </row>
    <row r="17097" spans="1:16" hidden="1" x14ac:dyDescent="0.25">
      <c r="A17097">
        <v>199265172</v>
      </c>
      <c r="B17097">
        <v>803401</v>
      </c>
      <c r="C17097" t="s">
        <v>318</v>
      </c>
      <c r="D17097">
        <v>2021596</v>
      </c>
      <c r="E17097" t="s">
        <v>294</v>
      </c>
      <c r="F17097" t="s">
        <v>214</v>
      </c>
      <c r="G17097" t="s">
        <v>215</v>
      </c>
      <c r="H17097">
        <v>3</v>
      </c>
      <c r="I17097">
        <v>2017</v>
      </c>
      <c r="J17097">
        <v>2</v>
      </c>
      <c r="L17097">
        <v>23101186</v>
      </c>
      <c r="M17097">
        <v>3.2</v>
      </c>
      <c r="P17097" s="29">
        <f t="shared" si="620"/>
        <v>0.3666666666666667</v>
      </c>
    </row>
    <row r="17098" spans="1:16" hidden="1" x14ac:dyDescent="0.25">
      <c r="A17098">
        <v>199265172</v>
      </c>
      <c r="B17098">
        <v>803401</v>
      </c>
      <c r="C17098" t="s">
        <v>318</v>
      </c>
      <c r="D17098">
        <v>2021874</v>
      </c>
      <c r="E17098" t="s">
        <v>226</v>
      </c>
      <c r="F17098" t="s">
        <v>214</v>
      </c>
      <c r="G17098" t="s">
        <v>215</v>
      </c>
      <c r="H17098">
        <v>2</v>
      </c>
      <c r="I17098">
        <v>2017</v>
      </c>
      <c r="J17098">
        <v>2</v>
      </c>
      <c r="L17098">
        <v>23101908</v>
      </c>
      <c r="M17098">
        <v>5.0999999999999996</v>
      </c>
      <c r="P17098" s="29">
        <f t="shared" ref="P17098:P17161" si="621">IF(AND(ISNUMBER(M17098),H17098&lt;&gt;4),(M17098-1)/6,IF(H17098=4,"DRP",IF(AND(H17098=3,M17098="NA"),"BAD",IF(AND(H17098=2),"CVL",IF(AND(H17098=1,ISBLANK(M17098)),"NULL","UNK")))))</f>
        <v>0.68333333333333324</v>
      </c>
    </row>
    <row r="17099" spans="1:16" hidden="1" x14ac:dyDescent="0.25">
      <c r="A17099">
        <v>199265172</v>
      </c>
      <c r="B17099">
        <v>803401</v>
      </c>
      <c r="C17099" t="s">
        <v>318</v>
      </c>
      <c r="D17099">
        <v>2021781</v>
      </c>
      <c r="E17099" t="s">
        <v>235</v>
      </c>
      <c r="F17099" t="s">
        <v>214</v>
      </c>
      <c r="G17099" t="s">
        <v>215</v>
      </c>
      <c r="H17099">
        <v>2</v>
      </c>
      <c r="I17099">
        <v>2017</v>
      </c>
      <c r="J17099">
        <v>2</v>
      </c>
      <c r="L17099">
        <v>23101189</v>
      </c>
      <c r="M17099">
        <v>5.3</v>
      </c>
      <c r="P17099" s="29">
        <f t="shared" si="621"/>
        <v>0.71666666666666667</v>
      </c>
    </row>
    <row r="17100" spans="1:16" hidden="1" x14ac:dyDescent="0.25">
      <c r="A17100">
        <v>199265172</v>
      </c>
      <c r="B17100">
        <v>803401</v>
      </c>
      <c r="C17100" t="s">
        <v>318</v>
      </c>
      <c r="D17100">
        <v>2021638</v>
      </c>
      <c r="E17100" t="s">
        <v>250</v>
      </c>
      <c r="F17100" t="s">
        <v>214</v>
      </c>
      <c r="G17100" t="s">
        <v>215</v>
      </c>
      <c r="H17100">
        <v>2</v>
      </c>
      <c r="I17100">
        <v>2017</v>
      </c>
      <c r="J17100">
        <v>2</v>
      </c>
      <c r="L17100">
        <v>23101182</v>
      </c>
      <c r="M17100">
        <v>4.5999999999999996</v>
      </c>
      <c r="P17100" s="29">
        <f t="shared" si="621"/>
        <v>0.6</v>
      </c>
    </row>
    <row r="17101" spans="1:16" hidden="1" x14ac:dyDescent="0.25">
      <c r="A17101">
        <v>199265172</v>
      </c>
      <c r="B17101">
        <v>803401</v>
      </c>
      <c r="C17101" t="s">
        <v>318</v>
      </c>
      <c r="D17101">
        <v>2004099</v>
      </c>
      <c r="E17101" t="s">
        <v>245</v>
      </c>
      <c r="F17101" t="s">
        <v>214</v>
      </c>
      <c r="G17101" t="s">
        <v>215</v>
      </c>
      <c r="H17101">
        <v>2</v>
      </c>
      <c r="I17101">
        <v>2017</v>
      </c>
      <c r="J17101">
        <v>2</v>
      </c>
      <c r="L17101">
        <v>23097866</v>
      </c>
      <c r="M17101">
        <v>5.2</v>
      </c>
      <c r="P17101" s="29">
        <f t="shared" si="621"/>
        <v>0.70000000000000007</v>
      </c>
    </row>
    <row r="17102" spans="1:16" hidden="1" x14ac:dyDescent="0.25">
      <c r="A17102">
        <v>199265172</v>
      </c>
      <c r="B17102">
        <v>803401</v>
      </c>
      <c r="C17102" t="s">
        <v>318</v>
      </c>
      <c r="D17102">
        <v>2021679</v>
      </c>
      <c r="E17102" t="s">
        <v>259</v>
      </c>
      <c r="F17102" t="s">
        <v>214</v>
      </c>
      <c r="G17102" t="s">
        <v>215</v>
      </c>
      <c r="H17102">
        <v>2</v>
      </c>
      <c r="I17102">
        <v>2018</v>
      </c>
      <c r="J17102">
        <v>1</v>
      </c>
      <c r="L17102">
        <v>23108211</v>
      </c>
      <c r="M17102">
        <v>5.0999999999999996</v>
      </c>
      <c r="P17102" s="29">
        <f t="shared" si="621"/>
        <v>0.68333333333333324</v>
      </c>
    </row>
    <row r="17103" spans="1:16" hidden="1" x14ac:dyDescent="0.25">
      <c r="A17103">
        <v>199265172</v>
      </c>
      <c r="B17103">
        <v>803401</v>
      </c>
      <c r="C17103" t="s">
        <v>318</v>
      </c>
      <c r="D17103">
        <v>2004752</v>
      </c>
      <c r="E17103" t="s">
        <v>290</v>
      </c>
      <c r="F17103" t="s">
        <v>214</v>
      </c>
      <c r="G17103" t="s">
        <v>215</v>
      </c>
      <c r="H17103">
        <v>2</v>
      </c>
      <c r="I17103">
        <v>2018</v>
      </c>
      <c r="J17103">
        <v>1</v>
      </c>
      <c r="L17103">
        <v>23107719</v>
      </c>
      <c r="M17103">
        <v>4.0999999999999996</v>
      </c>
      <c r="P17103" s="29">
        <f t="shared" si="621"/>
        <v>0.51666666666666661</v>
      </c>
    </row>
    <row r="17104" spans="1:16" hidden="1" x14ac:dyDescent="0.25">
      <c r="A17104">
        <v>199265172</v>
      </c>
      <c r="B17104">
        <v>803401</v>
      </c>
      <c r="C17104" t="s">
        <v>318</v>
      </c>
      <c r="D17104">
        <v>2004591</v>
      </c>
      <c r="E17104" t="s">
        <v>271</v>
      </c>
      <c r="F17104" t="s">
        <v>214</v>
      </c>
      <c r="G17104" t="s">
        <v>215</v>
      </c>
      <c r="H17104">
        <v>2</v>
      </c>
      <c r="I17104">
        <v>2018</v>
      </c>
      <c r="J17104">
        <v>1</v>
      </c>
      <c r="L17104">
        <v>23108870</v>
      </c>
      <c r="M17104">
        <v>4</v>
      </c>
      <c r="P17104" s="29">
        <f t="shared" si="621"/>
        <v>0.5</v>
      </c>
    </row>
    <row r="17105" spans="1:16" hidden="1" x14ac:dyDescent="0.25">
      <c r="A17105">
        <v>199265172</v>
      </c>
      <c r="B17105">
        <v>803401</v>
      </c>
      <c r="C17105" t="s">
        <v>318</v>
      </c>
      <c r="D17105">
        <v>2021787</v>
      </c>
      <c r="E17105" t="s">
        <v>292</v>
      </c>
      <c r="F17105" t="s">
        <v>214</v>
      </c>
      <c r="G17105" t="s">
        <v>215</v>
      </c>
      <c r="H17105">
        <v>2</v>
      </c>
      <c r="I17105">
        <v>2018</v>
      </c>
      <c r="J17105">
        <v>1</v>
      </c>
      <c r="L17105">
        <v>23107720</v>
      </c>
      <c r="M17105">
        <v>4.0999999999999996</v>
      </c>
      <c r="P17105" s="29">
        <f t="shared" si="621"/>
        <v>0.51666666666666661</v>
      </c>
    </row>
    <row r="17106" spans="1:16" hidden="1" x14ac:dyDescent="0.25">
      <c r="A17106">
        <v>199265172</v>
      </c>
      <c r="B17106">
        <v>803401</v>
      </c>
      <c r="C17106" t="s">
        <v>318</v>
      </c>
      <c r="D17106">
        <v>2021640</v>
      </c>
      <c r="E17106" t="s">
        <v>227</v>
      </c>
      <c r="F17106" t="s">
        <v>214</v>
      </c>
      <c r="G17106" t="s">
        <v>215</v>
      </c>
      <c r="H17106">
        <v>4</v>
      </c>
      <c r="I17106">
        <v>2018</v>
      </c>
      <c r="J17106">
        <v>1</v>
      </c>
      <c r="L17106">
        <v>23108119</v>
      </c>
      <c r="P17106" s="29" t="str">
        <f t="shared" si="621"/>
        <v>DRP</v>
      </c>
    </row>
    <row r="17107" spans="1:16" hidden="1" x14ac:dyDescent="0.25">
      <c r="A17107">
        <v>199265172</v>
      </c>
      <c r="B17107">
        <v>803401</v>
      </c>
      <c r="C17107" t="s">
        <v>318</v>
      </c>
      <c r="D17107">
        <v>2021750</v>
      </c>
      <c r="E17107" t="s">
        <v>296</v>
      </c>
      <c r="F17107" t="s">
        <v>214</v>
      </c>
      <c r="G17107" t="s">
        <v>215</v>
      </c>
      <c r="H17107">
        <v>2</v>
      </c>
      <c r="I17107">
        <v>2018</v>
      </c>
      <c r="J17107">
        <v>1</v>
      </c>
      <c r="L17107">
        <v>23107714</v>
      </c>
      <c r="M17107">
        <v>4.7</v>
      </c>
      <c r="P17107" s="29">
        <f t="shared" si="621"/>
        <v>0.6166666666666667</v>
      </c>
    </row>
    <row r="17108" spans="1:16" hidden="1" x14ac:dyDescent="0.25">
      <c r="A17108">
        <v>199265172</v>
      </c>
      <c r="B17108">
        <v>803401</v>
      </c>
      <c r="C17108" t="s">
        <v>318</v>
      </c>
      <c r="D17108">
        <v>2021596</v>
      </c>
      <c r="E17108" t="s">
        <v>294</v>
      </c>
      <c r="F17108" t="s">
        <v>214</v>
      </c>
      <c r="G17108" t="s">
        <v>215</v>
      </c>
      <c r="H17108">
        <v>2</v>
      </c>
      <c r="I17108">
        <v>2018</v>
      </c>
      <c r="J17108">
        <v>1</v>
      </c>
      <c r="L17108">
        <v>23108100</v>
      </c>
      <c r="M17108">
        <v>5.7</v>
      </c>
      <c r="P17108" s="29">
        <f t="shared" si="621"/>
        <v>0.78333333333333333</v>
      </c>
    </row>
    <row r="17109" spans="1:16" hidden="1" x14ac:dyDescent="0.25">
      <c r="A17109">
        <v>199265172</v>
      </c>
      <c r="B17109">
        <v>803401</v>
      </c>
      <c r="C17109" t="s">
        <v>318</v>
      </c>
      <c r="D17109">
        <v>2021631</v>
      </c>
      <c r="E17109" t="s">
        <v>302</v>
      </c>
      <c r="F17109" t="s">
        <v>214</v>
      </c>
      <c r="G17109" t="s">
        <v>215</v>
      </c>
      <c r="H17109">
        <v>4</v>
      </c>
      <c r="I17109">
        <v>2018</v>
      </c>
      <c r="J17109">
        <v>2</v>
      </c>
      <c r="L17109">
        <v>23115885</v>
      </c>
      <c r="P17109" s="29" t="str">
        <f t="shared" si="621"/>
        <v>DRP</v>
      </c>
    </row>
    <row r="17110" spans="1:16" hidden="1" x14ac:dyDescent="0.25">
      <c r="A17110">
        <v>199265172</v>
      </c>
      <c r="B17110">
        <v>803401</v>
      </c>
      <c r="C17110" t="s">
        <v>318</v>
      </c>
      <c r="D17110">
        <v>2021865</v>
      </c>
      <c r="E17110" t="s">
        <v>301</v>
      </c>
      <c r="F17110" t="s">
        <v>214</v>
      </c>
      <c r="G17110" t="s">
        <v>215</v>
      </c>
      <c r="H17110">
        <v>4</v>
      </c>
      <c r="I17110">
        <v>2018</v>
      </c>
      <c r="J17110">
        <v>2</v>
      </c>
      <c r="L17110">
        <v>23115887</v>
      </c>
      <c r="P17110" s="29" t="str">
        <f t="shared" si="621"/>
        <v>DRP</v>
      </c>
    </row>
    <row r="17111" spans="1:16" hidden="1" x14ac:dyDescent="0.25">
      <c r="A17111">
        <v>199265172</v>
      </c>
      <c r="B17111">
        <v>803401</v>
      </c>
      <c r="C17111" t="s">
        <v>318</v>
      </c>
      <c r="D17111">
        <v>2021723</v>
      </c>
      <c r="E17111" t="s">
        <v>299</v>
      </c>
      <c r="F17111" t="s">
        <v>214</v>
      </c>
      <c r="G17111" t="s">
        <v>215</v>
      </c>
      <c r="H17111">
        <v>4</v>
      </c>
      <c r="I17111">
        <v>2018</v>
      </c>
      <c r="J17111">
        <v>2</v>
      </c>
      <c r="L17111">
        <v>23115889</v>
      </c>
      <c r="P17111" s="29" t="str">
        <f t="shared" si="621"/>
        <v>DRP</v>
      </c>
    </row>
    <row r="17112" spans="1:16" hidden="1" x14ac:dyDescent="0.25">
      <c r="A17112">
        <v>199265172</v>
      </c>
      <c r="B17112">
        <v>803401</v>
      </c>
      <c r="C17112" t="s">
        <v>318</v>
      </c>
      <c r="D17112">
        <v>2024862</v>
      </c>
      <c r="E17112" t="s">
        <v>289</v>
      </c>
      <c r="F17112" t="s">
        <v>214</v>
      </c>
      <c r="G17112" t="s">
        <v>215</v>
      </c>
      <c r="H17112">
        <v>2</v>
      </c>
      <c r="I17112">
        <v>2018</v>
      </c>
      <c r="J17112">
        <v>2</v>
      </c>
      <c r="L17112">
        <v>23115892</v>
      </c>
      <c r="M17112">
        <v>6.1</v>
      </c>
      <c r="P17112" s="29">
        <f t="shared" si="621"/>
        <v>0.85</v>
      </c>
    </row>
    <row r="17113" spans="1:16" hidden="1" x14ac:dyDescent="0.25">
      <c r="A17113">
        <v>199265172</v>
      </c>
      <c r="B17113">
        <v>803401</v>
      </c>
      <c r="C17113" t="s">
        <v>318</v>
      </c>
      <c r="D17113">
        <v>2021725</v>
      </c>
      <c r="E17113" t="s">
        <v>257</v>
      </c>
      <c r="F17113" t="s">
        <v>214</v>
      </c>
      <c r="G17113" t="s">
        <v>215</v>
      </c>
      <c r="H17113">
        <v>2</v>
      </c>
      <c r="I17113">
        <v>2018</v>
      </c>
      <c r="J17113">
        <v>2</v>
      </c>
      <c r="L17113">
        <v>23115855</v>
      </c>
      <c r="M17113">
        <v>4.3</v>
      </c>
      <c r="P17113" s="29">
        <f t="shared" si="621"/>
        <v>0.54999999999999993</v>
      </c>
    </row>
    <row r="17114" spans="1:16" hidden="1" x14ac:dyDescent="0.25">
      <c r="A17114">
        <v>199265172</v>
      </c>
      <c r="B17114">
        <v>803401</v>
      </c>
      <c r="C17114" t="s">
        <v>318</v>
      </c>
      <c r="D17114">
        <v>2021615</v>
      </c>
      <c r="E17114" t="s">
        <v>255</v>
      </c>
      <c r="F17114" t="s">
        <v>214</v>
      </c>
      <c r="G17114" t="s">
        <v>215</v>
      </c>
      <c r="H17114">
        <v>2</v>
      </c>
      <c r="I17114">
        <v>2018</v>
      </c>
      <c r="J17114">
        <v>2</v>
      </c>
      <c r="L17114">
        <v>23115891</v>
      </c>
      <c r="M17114">
        <v>4.5</v>
      </c>
      <c r="P17114" s="29">
        <f t="shared" si="621"/>
        <v>0.58333333333333337</v>
      </c>
    </row>
    <row r="17115" spans="1:16" hidden="1" x14ac:dyDescent="0.25">
      <c r="A17115">
        <v>199265172</v>
      </c>
      <c r="B17115">
        <v>803401</v>
      </c>
      <c r="C17115" t="s">
        <v>318</v>
      </c>
      <c r="D17115">
        <v>2021865</v>
      </c>
      <c r="E17115" t="s">
        <v>301</v>
      </c>
      <c r="F17115" t="s">
        <v>214</v>
      </c>
      <c r="G17115" t="s">
        <v>215</v>
      </c>
      <c r="H17115">
        <v>2</v>
      </c>
      <c r="I17115">
        <v>2018</v>
      </c>
      <c r="J17115">
        <v>2</v>
      </c>
      <c r="L17115">
        <v>23115887</v>
      </c>
      <c r="M17115">
        <v>4.5</v>
      </c>
      <c r="P17115" s="29">
        <f t="shared" si="621"/>
        <v>0.58333333333333337</v>
      </c>
    </row>
    <row r="17116" spans="1:16" hidden="1" x14ac:dyDescent="0.25">
      <c r="A17116">
        <v>199265172</v>
      </c>
      <c r="B17116">
        <v>803401</v>
      </c>
      <c r="C17116" t="s">
        <v>318</v>
      </c>
      <c r="D17116">
        <v>2021631</v>
      </c>
      <c r="E17116" t="s">
        <v>302</v>
      </c>
      <c r="F17116" t="s">
        <v>214</v>
      </c>
      <c r="G17116" t="s">
        <v>215</v>
      </c>
      <c r="H17116">
        <v>2</v>
      </c>
      <c r="I17116">
        <v>2018</v>
      </c>
      <c r="J17116">
        <v>2</v>
      </c>
      <c r="L17116">
        <v>23115886</v>
      </c>
      <c r="M17116">
        <v>5.9</v>
      </c>
      <c r="P17116" s="29">
        <f t="shared" si="621"/>
        <v>0.81666666666666676</v>
      </c>
    </row>
    <row r="17117" spans="1:16" hidden="1" x14ac:dyDescent="0.25">
      <c r="A17117">
        <v>199265172</v>
      </c>
      <c r="B17117">
        <v>803401</v>
      </c>
      <c r="C17117" t="s">
        <v>318</v>
      </c>
      <c r="D17117">
        <v>2021723</v>
      </c>
      <c r="E17117" t="s">
        <v>299</v>
      </c>
      <c r="F17117" t="s">
        <v>214</v>
      </c>
      <c r="G17117" t="s">
        <v>215</v>
      </c>
      <c r="H17117">
        <v>2</v>
      </c>
      <c r="I17117">
        <v>2018</v>
      </c>
      <c r="J17117">
        <v>2</v>
      </c>
      <c r="L17117">
        <v>23115895</v>
      </c>
      <c r="M17117">
        <v>4</v>
      </c>
      <c r="P17117" s="29">
        <f t="shared" si="621"/>
        <v>0.5</v>
      </c>
    </row>
    <row r="17118" spans="1:16" hidden="1" x14ac:dyDescent="0.25">
      <c r="A17118">
        <v>199265172</v>
      </c>
      <c r="B17118">
        <v>803401</v>
      </c>
      <c r="C17118" t="s">
        <v>318</v>
      </c>
      <c r="D17118">
        <v>2005120</v>
      </c>
      <c r="E17118" t="s">
        <v>293</v>
      </c>
      <c r="F17118" t="s">
        <v>214</v>
      </c>
      <c r="G17118" t="s">
        <v>215</v>
      </c>
      <c r="H17118">
        <v>2</v>
      </c>
      <c r="I17118">
        <v>2018</v>
      </c>
      <c r="J17118">
        <v>2</v>
      </c>
      <c r="L17118">
        <v>23116695</v>
      </c>
      <c r="M17118">
        <v>4.3</v>
      </c>
      <c r="P17118" s="29">
        <f t="shared" si="621"/>
        <v>0.54999999999999993</v>
      </c>
    </row>
    <row r="17119" spans="1:16" hidden="1" x14ac:dyDescent="0.25">
      <c r="A17119">
        <v>199265172</v>
      </c>
      <c r="B17119">
        <v>803401</v>
      </c>
      <c r="C17119" t="s">
        <v>318</v>
      </c>
      <c r="D17119">
        <v>2021591</v>
      </c>
      <c r="E17119" t="s">
        <v>240</v>
      </c>
      <c r="F17119" t="s">
        <v>214</v>
      </c>
      <c r="G17119" t="s">
        <v>215</v>
      </c>
      <c r="H17119">
        <v>2</v>
      </c>
      <c r="I17119">
        <v>2019</v>
      </c>
      <c r="J17119">
        <v>1</v>
      </c>
      <c r="L17119">
        <v>23120227</v>
      </c>
      <c r="M17119">
        <v>4</v>
      </c>
      <c r="P17119" s="29">
        <f t="shared" si="621"/>
        <v>0.5</v>
      </c>
    </row>
    <row r="17120" spans="1:16" hidden="1" x14ac:dyDescent="0.25">
      <c r="A17120">
        <v>199265172</v>
      </c>
      <c r="B17120">
        <v>803401</v>
      </c>
      <c r="C17120" t="s">
        <v>318</v>
      </c>
      <c r="D17120">
        <v>2004586</v>
      </c>
      <c r="E17120" t="s">
        <v>325</v>
      </c>
      <c r="F17120" t="s">
        <v>214</v>
      </c>
      <c r="G17120" t="s">
        <v>215</v>
      </c>
      <c r="H17120">
        <v>3</v>
      </c>
      <c r="I17120">
        <v>2019</v>
      </c>
      <c r="J17120">
        <v>1</v>
      </c>
      <c r="L17120">
        <v>23120019</v>
      </c>
      <c r="M17120">
        <v>3.6</v>
      </c>
      <c r="P17120" s="29">
        <f t="shared" si="621"/>
        <v>0.43333333333333335</v>
      </c>
    </row>
    <row r="17121" spans="1:16" hidden="1" x14ac:dyDescent="0.25">
      <c r="A17121">
        <v>199265172</v>
      </c>
      <c r="B17121">
        <v>803401</v>
      </c>
      <c r="C17121" t="s">
        <v>318</v>
      </c>
      <c r="D17121">
        <v>2021640</v>
      </c>
      <c r="E17121" t="s">
        <v>227</v>
      </c>
      <c r="F17121" t="s">
        <v>214</v>
      </c>
      <c r="G17121" t="s">
        <v>215</v>
      </c>
      <c r="H17121">
        <v>3</v>
      </c>
      <c r="I17121">
        <v>2019</v>
      </c>
      <c r="J17121">
        <v>1</v>
      </c>
      <c r="L17121">
        <v>23122091</v>
      </c>
      <c r="M17121">
        <v>3.5</v>
      </c>
      <c r="P17121" s="29">
        <f t="shared" si="621"/>
        <v>0.41666666666666669</v>
      </c>
    </row>
    <row r="17122" spans="1:16" hidden="1" x14ac:dyDescent="0.25">
      <c r="A17122">
        <v>199265172</v>
      </c>
      <c r="B17122">
        <v>803401</v>
      </c>
      <c r="C17122" t="s">
        <v>318</v>
      </c>
      <c r="D17122">
        <v>2024863</v>
      </c>
      <c r="E17122" t="s">
        <v>304</v>
      </c>
      <c r="F17122" t="s">
        <v>214</v>
      </c>
      <c r="G17122" t="s">
        <v>215</v>
      </c>
      <c r="H17122">
        <v>2</v>
      </c>
      <c r="I17122">
        <v>2019</v>
      </c>
      <c r="J17122">
        <v>1</v>
      </c>
      <c r="L17122">
        <v>23120228</v>
      </c>
      <c r="M17122">
        <v>4.2</v>
      </c>
      <c r="P17122" s="29">
        <f t="shared" si="621"/>
        <v>0.53333333333333333</v>
      </c>
    </row>
    <row r="17123" spans="1:16" hidden="1" x14ac:dyDescent="0.25">
      <c r="A17123">
        <v>199265172</v>
      </c>
      <c r="B17123">
        <v>803401</v>
      </c>
      <c r="C17123" t="s">
        <v>318</v>
      </c>
      <c r="D17123">
        <v>2021661</v>
      </c>
      <c r="E17123" t="s">
        <v>305</v>
      </c>
      <c r="F17123" t="s">
        <v>214</v>
      </c>
      <c r="G17123" t="s">
        <v>215</v>
      </c>
      <c r="H17123">
        <v>2</v>
      </c>
      <c r="I17123">
        <v>2019</v>
      </c>
      <c r="J17123">
        <v>1</v>
      </c>
      <c r="L17123">
        <v>23120234</v>
      </c>
      <c r="M17123">
        <v>4.3</v>
      </c>
      <c r="P17123" s="29">
        <f t="shared" si="621"/>
        <v>0.54999999999999993</v>
      </c>
    </row>
    <row r="17124" spans="1:16" hidden="1" x14ac:dyDescent="0.25">
      <c r="A17124">
        <v>199265172</v>
      </c>
      <c r="B17124">
        <v>803401</v>
      </c>
      <c r="C17124" t="s">
        <v>318</v>
      </c>
      <c r="D17124">
        <v>2004587</v>
      </c>
      <c r="E17124" t="s">
        <v>288</v>
      </c>
      <c r="F17124" t="s">
        <v>214</v>
      </c>
      <c r="G17124" t="s">
        <v>215</v>
      </c>
      <c r="H17124">
        <v>2</v>
      </c>
      <c r="I17124">
        <v>2019</v>
      </c>
      <c r="J17124">
        <v>1</v>
      </c>
      <c r="L17124">
        <v>23120022</v>
      </c>
      <c r="M17124">
        <v>5.4</v>
      </c>
      <c r="P17124" s="29">
        <f t="shared" si="621"/>
        <v>0.73333333333333339</v>
      </c>
    </row>
    <row r="17125" spans="1:16" hidden="1" x14ac:dyDescent="0.25">
      <c r="A17125">
        <v>199265172</v>
      </c>
      <c r="B17125">
        <v>803401</v>
      </c>
      <c r="C17125" t="s">
        <v>318</v>
      </c>
      <c r="D17125">
        <v>2004597</v>
      </c>
      <c r="E17125" t="s">
        <v>279</v>
      </c>
      <c r="F17125" t="s">
        <v>214</v>
      </c>
      <c r="G17125" t="s">
        <v>215</v>
      </c>
      <c r="H17125">
        <v>2</v>
      </c>
      <c r="I17125">
        <v>2019</v>
      </c>
      <c r="J17125">
        <v>1</v>
      </c>
      <c r="L17125">
        <v>23120232</v>
      </c>
      <c r="M17125">
        <v>4.4000000000000004</v>
      </c>
      <c r="P17125" s="29">
        <f t="shared" si="621"/>
        <v>0.56666666666666676</v>
      </c>
    </row>
    <row r="17126" spans="1:16" hidden="1" x14ac:dyDescent="0.25">
      <c r="A17126">
        <v>199265172</v>
      </c>
      <c r="B17126">
        <v>803401</v>
      </c>
      <c r="C17126" t="s">
        <v>318</v>
      </c>
      <c r="D17126">
        <v>2004602</v>
      </c>
      <c r="E17126" t="s">
        <v>277</v>
      </c>
      <c r="F17126" t="s">
        <v>214</v>
      </c>
      <c r="G17126" t="s">
        <v>215</v>
      </c>
      <c r="H17126">
        <v>1</v>
      </c>
      <c r="I17126">
        <v>2019</v>
      </c>
      <c r="J17126">
        <v>2</v>
      </c>
      <c r="L17126">
        <v>23129802</v>
      </c>
      <c r="P17126" s="29" t="str">
        <f t="shared" si="621"/>
        <v>NULL</v>
      </c>
    </row>
    <row r="17127" spans="1:16" hidden="1" x14ac:dyDescent="0.25">
      <c r="A17127">
        <v>199265172</v>
      </c>
      <c r="B17127">
        <v>803401</v>
      </c>
      <c r="C17127" t="s">
        <v>318</v>
      </c>
      <c r="D17127">
        <v>2021716</v>
      </c>
      <c r="E17127" t="s">
        <v>291</v>
      </c>
      <c r="F17127" t="s">
        <v>214</v>
      </c>
      <c r="G17127" t="s">
        <v>215</v>
      </c>
      <c r="H17127">
        <v>1</v>
      </c>
      <c r="I17127">
        <v>2019</v>
      </c>
      <c r="J17127">
        <v>2</v>
      </c>
      <c r="L17127">
        <v>23131325</v>
      </c>
      <c r="P17127" s="29" t="str">
        <f t="shared" si="621"/>
        <v>NULL</v>
      </c>
    </row>
    <row r="17128" spans="1:16" hidden="1" x14ac:dyDescent="0.25">
      <c r="A17128">
        <v>199265172</v>
      </c>
      <c r="B17128">
        <v>803401</v>
      </c>
      <c r="C17128" t="s">
        <v>318</v>
      </c>
      <c r="D17128">
        <v>2021671</v>
      </c>
      <c r="E17128" t="s">
        <v>303</v>
      </c>
      <c r="F17128" t="s">
        <v>214</v>
      </c>
      <c r="G17128" t="s">
        <v>215</v>
      </c>
      <c r="H17128">
        <v>1</v>
      </c>
      <c r="I17128">
        <v>2019</v>
      </c>
      <c r="J17128">
        <v>2</v>
      </c>
      <c r="L17128">
        <v>23130363</v>
      </c>
      <c r="P17128" s="29" t="str">
        <f t="shared" si="621"/>
        <v>NULL</v>
      </c>
    </row>
    <row r="17129" spans="1:16" hidden="1" x14ac:dyDescent="0.25">
      <c r="A17129">
        <v>199265172</v>
      </c>
      <c r="B17129">
        <v>803401</v>
      </c>
      <c r="C17129" t="s">
        <v>318</v>
      </c>
      <c r="D17129">
        <v>2021744</v>
      </c>
      <c r="E17129" t="s">
        <v>262</v>
      </c>
      <c r="F17129" t="s">
        <v>214</v>
      </c>
      <c r="G17129" t="s">
        <v>215</v>
      </c>
      <c r="H17129">
        <v>1</v>
      </c>
      <c r="I17129">
        <v>2019</v>
      </c>
      <c r="J17129">
        <v>2</v>
      </c>
      <c r="L17129">
        <v>23120240</v>
      </c>
      <c r="P17129" s="29" t="str">
        <f t="shared" si="621"/>
        <v>NULL</v>
      </c>
    </row>
    <row r="17130" spans="1:16" hidden="1" x14ac:dyDescent="0.25">
      <c r="A17130">
        <v>199265172</v>
      </c>
      <c r="B17130">
        <v>803401</v>
      </c>
      <c r="C17130" t="s">
        <v>318</v>
      </c>
      <c r="D17130">
        <v>2021664</v>
      </c>
      <c r="E17130" t="s">
        <v>311</v>
      </c>
      <c r="F17130" t="s">
        <v>214</v>
      </c>
      <c r="G17130" t="s">
        <v>215</v>
      </c>
      <c r="H17130">
        <v>1</v>
      </c>
      <c r="I17130">
        <v>2019</v>
      </c>
      <c r="J17130">
        <v>2</v>
      </c>
      <c r="L17130">
        <v>23129806</v>
      </c>
      <c r="P17130" s="29" t="str">
        <f t="shared" si="621"/>
        <v>NULL</v>
      </c>
    </row>
    <row r="17131" spans="1:16" hidden="1" x14ac:dyDescent="0.25">
      <c r="A17131">
        <v>199265172</v>
      </c>
      <c r="B17131">
        <v>803401</v>
      </c>
      <c r="C17131" t="s">
        <v>318</v>
      </c>
      <c r="D17131">
        <v>2004586</v>
      </c>
      <c r="E17131" t="s">
        <v>325</v>
      </c>
      <c r="F17131" t="s">
        <v>214</v>
      </c>
      <c r="G17131" t="s">
        <v>215</v>
      </c>
      <c r="H17131">
        <v>1</v>
      </c>
      <c r="I17131">
        <v>2019</v>
      </c>
      <c r="J17131">
        <v>2</v>
      </c>
      <c r="L17131">
        <v>23130407</v>
      </c>
      <c r="P17131" s="29" t="str">
        <f t="shared" si="621"/>
        <v>NULL</v>
      </c>
    </row>
    <row r="17132" spans="1:16" hidden="1" x14ac:dyDescent="0.25">
      <c r="A17132">
        <v>199265172</v>
      </c>
      <c r="B17132">
        <v>803401</v>
      </c>
      <c r="C17132" t="s">
        <v>318</v>
      </c>
      <c r="D17132">
        <v>2021640</v>
      </c>
      <c r="E17132" t="s">
        <v>227</v>
      </c>
      <c r="F17132" t="s">
        <v>214</v>
      </c>
      <c r="G17132" t="s">
        <v>215</v>
      </c>
      <c r="H17132">
        <v>1</v>
      </c>
      <c r="I17132">
        <v>2019</v>
      </c>
      <c r="J17132">
        <v>2</v>
      </c>
      <c r="L17132">
        <v>23127005</v>
      </c>
      <c r="P17132" s="29" t="str">
        <f t="shared" si="621"/>
        <v>NULL</v>
      </c>
    </row>
    <row r="17133" spans="1:16" hidden="1" x14ac:dyDescent="0.25">
      <c r="A17133">
        <v>199532014</v>
      </c>
      <c r="B17133">
        <v>803401</v>
      </c>
      <c r="C17133" t="s">
        <v>318</v>
      </c>
      <c r="D17133">
        <v>2005118</v>
      </c>
      <c r="E17133" t="s">
        <v>223</v>
      </c>
      <c r="F17133" t="s">
        <v>214</v>
      </c>
      <c r="G17133" t="s">
        <v>215</v>
      </c>
      <c r="H17133">
        <v>2</v>
      </c>
      <c r="I17133">
        <v>2016</v>
      </c>
      <c r="J17133">
        <v>1</v>
      </c>
      <c r="L17133">
        <v>23081294</v>
      </c>
      <c r="M17133">
        <v>6.1</v>
      </c>
      <c r="P17133" s="29">
        <f t="shared" si="621"/>
        <v>0.85</v>
      </c>
    </row>
    <row r="17134" spans="1:16" hidden="1" x14ac:dyDescent="0.25">
      <c r="A17134">
        <v>199532014</v>
      </c>
      <c r="B17134">
        <v>803401</v>
      </c>
      <c r="C17134" t="s">
        <v>318</v>
      </c>
      <c r="D17134">
        <v>2021754</v>
      </c>
      <c r="E17134" t="s">
        <v>216</v>
      </c>
      <c r="F17134" t="s">
        <v>214</v>
      </c>
      <c r="G17134" t="s">
        <v>215</v>
      </c>
      <c r="H17134">
        <v>2</v>
      </c>
      <c r="I17134">
        <v>2016</v>
      </c>
      <c r="J17134">
        <v>1</v>
      </c>
      <c r="L17134">
        <v>23081096</v>
      </c>
      <c r="M17134">
        <v>4.7</v>
      </c>
      <c r="P17134" s="29">
        <f t="shared" si="621"/>
        <v>0.6166666666666667</v>
      </c>
    </row>
    <row r="17135" spans="1:16" hidden="1" x14ac:dyDescent="0.25">
      <c r="A17135">
        <v>199532014</v>
      </c>
      <c r="B17135">
        <v>803401</v>
      </c>
      <c r="C17135" t="s">
        <v>318</v>
      </c>
      <c r="D17135">
        <v>2005102</v>
      </c>
      <c r="E17135" t="s">
        <v>218</v>
      </c>
      <c r="F17135" t="s">
        <v>214</v>
      </c>
      <c r="G17135" t="s">
        <v>215</v>
      </c>
      <c r="H17135">
        <v>2</v>
      </c>
      <c r="I17135">
        <v>2016</v>
      </c>
      <c r="J17135">
        <v>1</v>
      </c>
      <c r="L17135">
        <v>23081383</v>
      </c>
      <c r="M17135">
        <v>5.6</v>
      </c>
      <c r="P17135" s="29">
        <f t="shared" si="621"/>
        <v>0.76666666666666661</v>
      </c>
    </row>
    <row r="17136" spans="1:16" hidden="1" x14ac:dyDescent="0.25">
      <c r="A17136">
        <v>199532014</v>
      </c>
      <c r="B17136">
        <v>803401</v>
      </c>
      <c r="C17136" t="s">
        <v>318</v>
      </c>
      <c r="D17136">
        <v>2005099</v>
      </c>
      <c r="E17136" t="s">
        <v>217</v>
      </c>
      <c r="F17136" t="s">
        <v>214</v>
      </c>
      <c r="G17136" t="s">
        <v>215</v>
      </c>
      <c r="H17136">
        <v>2</v>
      </c>
      <c r="I17136">
        <v>2016</v>
      </c>
      <c r="J17136">
        <v>1</v>
      </c>
      <c r="L17136">
        <v>23081376</v>
      </c>
      <c r="M17136">
        <v>6.5</v>
      </c>
      <c r="P17136" s="29">
        <f t="shared" si="621"/>
        <v>0.91666666666666663</v>
      </c>
    </row>
    <row r="17137" spans="1:16" hidden="1" x14ac:dyDescent="0.25">
      <c r="A17137">
        <v>199532014</v>
      </c>
      <c r="B17137">
        <v>803401</v>
      </c>
      <c r="C17137" t="s">
        <v>318</v>
      </c>
      <c r="D17137">
        <v>2021600</v>
      </c>
      <c r="E17137" t="s">
        <v>219</v>
      </c>
      <c r="F17137" t="s">
        <v>214</v>
      </c>
      <c r="G17137" t="s">
        <v>215</v>
      </c>
      <c r="H17137">
        <v>2</v>
      </c>
      <c r="I17137">
        <v>2016</v>
      </c>
      <c r="J17137">
        <v>1</v>
      </c>
      <c r="L17137">
        <v>23081081</v>
      </c>
      <c r="M17137">
        <v>5.4</v>
      </c>
      <c r="P17137" s="29">
        <f t="shared" si="621"/>
        <v>0.73333333333333339</v>
      </c>
    </row>
    <row r="17138" spans="1:16" hidden="1" x14ac:dyDescent="0.25">
      <c r="A17138">
        <v>199532014</v>
      </c>
      <c r="B17138">
        <v>803401</v>
      </c>
      <c r="C17138" t="s">
        <v>318</v>
      </c>
      <c r="D17138">
        <v>2004098</v>
      </c>
      <c r="E17138" t="s">
        <v>213</v>
      </c>
      <c r="F17138" t="s">
        <v>214</v>
      </c>
      <c r="G17138" t="s">
        <v>215</v>
      </c>
      <c r="H17138">
        <v>2</v>
      </c>
      <c r="I17138">
        <v>2016</v>
      </c>
      <c r="J17138">
        <v>1</v>
      </c>
      <c r="L17138">
        <v>23078142</v>
      </c>
      <c r="M17138">
        <v>6.2</v>
      </c>
      <c r="P17138" s="29">
        <f t="shared" si="621"/>
        <v>0.8666666666666667</v>
      </c>
    </row>
    <row r="17139" spans="1:16" hidden="1" x14ac:dyDescent="0.25">
      <c r="A17139">
        <v>199532014</v>
      </c>
      <c r="B17139">
        <v>803401</v>
      </c>
      <c r="C17139" t="s">
        <v>318</v>
      </c>
      <c r="D17139">
        <v>2004112</v>
      </c>
      <c r="E17139" t="s">
        <v>244</v>
      </c>
      <c r="F17139" t="s">
        <v>214</v>
      </c>
      <c r="G17139" t="s">
        <v>215</v>
      </c>
      <c r="H17139">
        <v>2</v>
      </c>
      <c r="I17139">
        <v>2016</v>
      </c>
      <c r="J17139">
        <v>2</v>
      </c>
      <c r="L17139">
        <v>23085449</v>
      </c>
      <c r="M17139">
        <v>6.6</v>
      </c>
      <c r="P17139" s="29">
        <f t="shared" si="621"/>
        <v>0.93333333333333324</v>
      </c>
    </row>
    <row r="17140" spans="1:16" hidden="1" x14ac:dyDescent="0.25">
      <c r="A17140">
        <v>199532014</v>
      </c>
      <c r="B17140">
        <v>803401</v>
      </c>
      <c r="C17140" t="s">
        <v>318</v>
      </c>
      <c r="D17140">
        <v>2021580</v>
      </c>
      <c r="E17140" t="s">
        <v>241</v>
      </c>
      <c r="F17140" t="s">
        <v>214</v>
      </c>
      <c r="G17140" t="s">
        <v>215</v>
      </c>
      <c r="H17140">
        <v>2</v>
      </c>
      <c r="I17140">
        <v>2016</v>
      </c>
      <c r="J17140">
        <v>2</v>
      </c>
      <c r="L17140">
        <v>23086826</v>
      </c>
      <c r="M17140">
        <v>5.2</v>
      </c>
      <c r="P17140" s="29">
        <f t="shared" si="621"/>
        <v>0.70000000000000007</v>
      </c>
    </row>
    <row r="17141" spans="1:16" hidden="1" x14ac:dyDescent="0.25">
      <c r="A17141">
        <v>199532014</v>
      </c>
      <c r="B17141">
        <v>803401</v>
      </c>
      <c r="C17141" t="s">
        <v>318</v>
      </c>
      <c r="D17141">
        <v>2021602</v>
      </c>
      <c r="E17141" t="s">
        <v>242</v>
      </c>
      <c r="F17141" t="s">
        <v>214</v>
      </c>
      <c r="G17141" t="s">
        <v>215</v>
      </c>
      <c r="H17141">
        <v>3</v>
      </c>
      <c r="I17141">
        <v>2016</v>
      </c>
      <c r="J17141">
        <v>2</v>
      </c>
      <c r="L17141">
        <v>23086747</v>
      </c>
      <c r="M17141">
        <v>3.6</v>
      </c>
      <c r="P17141" s="29">
        <f t="shared" si="621"/>
        <v>0.43333333333333335</v>
      </c>
    </row>
    <row r="17142" spans="1:16" hidden="1" x14ac:dyDescent="0.25">
      <c r="A17142">
        <v>199532014</v>
      </c>
      <c r="B17142">
        <v>803401</v>
      </c>
      <c r="C17142" t="s">
        <v>318</v>
      </c>
      <c r="D17142">
        <v>2021756</v>
      </c>
      <c r="E17142" t="s">
        <v>253</v>
      </c>
      <c r="F17142" t="s">
        <v>214</v>
      </c>
      <c r="G17142" t="s">
        <v>215</v>
      </c>
      <c r="H17142">
        <v>3</v>
      </c>
      <c r="I17142">
        <v>2016</v>
      </c>
      <c r="J17142">
        <v>2</v>
      </c>
      <c r="L17142">
        <v>23086840</v>
      </c>
      <c r="M17142">
        <v>3.4</v>
      </c>
      <c r="P17142" s="29">
        <f t="shared" si="621"/>
        <v>0.39999999999999997</v>
      </c>
    </row>
    <row r="17143" spans="1:16" hidden="1" x14ac:dyDescent="0.25">
      <c r="A17143">
        <v>199532014</v>
      </c>
      <c r="B17143">
        <v>803401</v>
      </c>
      <c r="C17143" t="s">
        <v>318</v>
      </c>
      <c r="D17143">
        <v>2005117</v>
      </c>
      <c r="E17143" t="s">
        <v>220</v>
      </c>
      <c r="F17143" t="s">
        <v>214</v>
      </c>
      <c r="G17143" t="s">
        <v>215</v>
      </c>
      <c r="H17143">
        <v>3</v>
      </c>
      <c r="I17143">
        <v>2016</v>
      </c>
      <c r="J17143">
        <v>2</v>
      </c>
      <c r="L17143">
        <v>23084475</v>
      </c>
      <c r="M17143">
        <v>3</v>
      </c>
      <c r="P17143" s="29">
        <f t="shared" si="621"/>
        <v>0.33333333333333331</v>
      </c>
    </row>
    <row r="17144" spans="1:16" hidden="1" x14ac:dyDescent="0.25">
      <c r="A17144">
        <v>199532014</v>
      </c>
      <c r="B17144">
        <v>803401</v>
      </c>
      <c r="C17144" t="s">
        <v>318</v>
      </c>
      <c r="D17144">
        <v>2021763</v>
      </c>
      <c r="E17144" t="s">
        <v>298</v>
      </c>
      <c r="F17144" t="s">
        <v>214</v>
      </c>
      <c r="G17144" t="s">
        <v>215</v>
      </c>
      <c r="H17144">
        <v>2</v>
      </c>
      <c r="I17144">
        <v>2016</v>
      </c>
      <c r="J17144">
        <v>2</v>
      </c>
      <c r="L17144">
        <v>23086845</v>
      </c>
      <c r="M17144">
        <v>4.0999999999999996</v>
      </c>
      <c r="P17144" s="29">
        <f t="shared" si="621"/>
        <v>0.51666666666666661</v>
      </c>
    </row>
    <row r="17145" spans="1:16" hidden="1" x14ac:dyDescent="0.25">
      <c r="A17145">
        <v>199532014</v>
      </c>
      <c r="B17145">
        <v>803401</v>
      </c>
      <c r="C17145" t="s">
        <v>318</v>
      </c>
      <c r="D17145">
        <v>2021602</v>
      </c>
      <c r="E17145" t="s">
        <v>242</v>
      </c>
      <c r="F17145" t="s">
        <v>214</v>
      </c>
      <c r="G17145" t="s">
        <v>215</v>
      </c>
      <c r="H17145">
        <v>2</v>
      </c>
      <c r="I17145">
        <v>2017</v>
      </c>
      <c r="J17145">
        <v>1</v>
      </c>
      <c r="L17145">
        <v>23095499</v>
      </c>
      <c r="M17145">
        <v>5.0999999999999996</v>
      </c>
      <c r="P17145" s="29">
        <f t="shared" si="621"/>
        <v>0.68333333333333324</v>
      </c>
    </row>
    <row r="17146" spans="1:16" hidden="1" x14ac:dyDescent="0.25">
      <c r="A17146">
        <v>199532014</v>
      </c>
      <c r="B17146">
        <v>803401</v>
      </c>
      <c r="C17146" t="s">
        <v>318</v>
      </c>
      <c r="D17146">
        <v>2021756</v>
      </c>
      <c r="E17146" t="s">
        <v>253</v>
      </c>
      <c r="F17146" t="s">
        <v>214</v>
      </c>
      <c r="G17146" t="s">
        <v>215</v>
      </c>
      <c r="H17146">
        <v>2</v>
      </c>
      <c r="I17146">
        <v>2017</v>
      </c>
      <c r="J17146">
        <v>1</v>
      </c>
      <c r="L17146">
        <v>23093908</v>
      </c>
      <c r="M17146">
        <v>5.5</v>
      </c>
      <c r="P17146" s="29">
        <f t="shared" si="621"/>
        <v>0.75</v>
      </c>
    </row>
    <row r="17147" spans="1:16" hidden="1" x14ac:dyDescent="0.25">
      <c r="A17147">
        <v>199532014</v>
      </c>
      <c r="B17147">
        <v>803401</v>
      </c>
      <c r="C17147" t="s">
        <v>318</v>
      </c>
      <c r="D17147">
        <v>2005117</v>
      </c>
      <c r="E17147" t="s">
        <v>220</v>
      </c>
      <c r="F17147" t="s">
        <v>214</v>
      </c>
      <c r="G17147" t="s">
        <v>215</v>
      </c>
      <c r="H17147">
        <v>2</v>
      </c>
      <c r="I17147">
        <v>2017</v>
      </c>
      <c r="J17147">
        <v>1</v>
      </c>
      <c r="L17147">
        <v>23091395</v>
      </c>
      <c r="M17147">
        <v>7</v>
      </c>
      <c r="P17147" s="29">
        <f t="shared" si="621"/>
        <v>1</v>
      </c>
    </row>
    <row r="17148" spans="1:16" hidden="1" x14ac:dyDescent="0.25">
      <c r="A17148">
        <v>199532014</v>
      </c>
      <c r="B17148">
        <v>803401</v>
      </c>
      <c r="C17148" t="s">
        <v>318</v>
      </c>
      <c r="D17148">
        <v>2005131</v>
      </c>
      <c r="E17148" t="s">
        <v>228</v>
      </c>
      <c r="F17148" t="s">
        <v>214</v>
      </c>
      <c r="G17148" t="s">
        <v>215</v>
      </c>
      <c r="H17148">
        <v>2</v>
      </c>
      <c r="I17148">
        <v>2017</v>
      </c>
      <c r="J17148">
        <v>1</v>
      </c>
      <c r="L17148">
        <v>23093316</v>
      </c>
      <c r="M17148">
        <v>5.2</v>
      </c>
      <c r="P17148" s="29">
        <f t="shared" si="621"/>
        <v>0.70000000000000007</v>
      </c>
    </row>
    <row r="17149" spans="1:16" hidden="1" x14ac:dyDescent="0.25">
      <c r="A17149">
        <v>199532014</v>
      </c>
      <c r="B17149">
        <v>803401</v>
      </c>
      <c r="C17149" t="s">
        <v>318</v>
      </c>
      <c r="D17149">
        <v>2004116</v>
      </c>
      <c r="E17149" t="s">
        <v>229</v>
      </c>
      <c r="F17149" t="s">
        <v>214</v>
      </c>
      <c r="G17149" t="s">
        <v>215</v>
      </c>
      <c r="H17149">
        <v>2</v>
      </c>
      <c r="I17149">
        <v>2017</v>
      </c>
      <c r="J17149">
        <v>1</v>
      </c>
      <c r="L17149">
        <v>23092363</v>
      </c>
      <c r="M17149">
        <v>4.7</v>
      </c>
      <c r="P17149" s="29">
        <f t="shared" si="621"/>
        <v>0.6166666666666667</v>
      </c>
    </row>
    <row r="17150" spans="1:16" hidden="1" x14ac:dyDescent="0.25">
      <c r="A17150">
        <v>199532014</v>
      </c>
      <c r="B17150">
        <v>803401</v>
      </c>
      <c r="C17150" t="s">
        <v>318</v>
      </c>
      <c r="D17150">
        <v>2021993</v>
      </c>
      <c r="E17150" t="s">
        <v>256</v>
      </c>
      <c r="F17150" t="s">
        <v>214</v>
      </c>
      <c r="G17150" t="s">
        <v>215</v>
      </c>
      <c r="H17150">
        <v>2</v>
      </c>
      <c r="I17150">
        <v>2017</v>
      </c>
      <c r="J17150">
        <v>2</v>
      </c>
      <c r="L17150">
        <v>23097537</v>
      </c>
      <c r="M17150">
        <v>5.3</v>
      </c>
      <c r="P17150" s="29">
        <f t="shared" si="621"/>
        <v>0.71666666666666667</v>
      </c>
    </row>
    <row r="17151" spans="1:16" hidden="1" x14ac:dyDescent="0.25">
      <c r="A17151">
        <v>199532014</v>
      </c>
      <c r="B17151">
        <v>803401</v>
      </c>
      <c r="C17151" t="s">
        <v>318</v>
      </c>
      <c r="D17151">
        <v>2021638</v>
      </c>
      <c r="E17151" t="s">
        <v>250</v>
      </c>
      <c r="F17151" t="s">
        <v>214</v>
      </c>
      <c r="G17151" t="s">
        <v>215</v>
      </c>
      <c r="H17151">
        <v>3</v>
      </c>
      <c r="I17151">
        <v>2017</v>
      </c>
      <c r="J17151">
        <v>2</v>
      </c>
      <c r="L17151">
        <v>23101182</v>
      </c>
      <c r="M17151">
        <v>3.1</v>
      </c>
      <c r="P17151" s="29">
        <f t="shared" si="621"/>
        <v>0.35000000000000003</v>
      </c>
    </row>
    <row r="17152" spans="1:16" hidden="1" x14ac:dyDescent="0.25">
      <c r="A17152">
        <v>199532014</v>
      </c>
      <c r="B17152">
        <v>803401</v>
      </c>
      <c r="C17152" t="s">
        <v>318</v>
      </c>
      <c r="D17152">
        <v>2021596</v>
      </c>
      <c r="E17152" t="s">
        <v>294</v>
      </c>
      <c r="F17152" t="s">
        <v>214</v>
      </c>
      <c r="G17152" t="s">
        <v>215</v>
      </c>
      <c r="H17152">
        <v>3</v>
      </c>
      <c r="I17152">
        <v>2017</v>
      </c>
      <c r="J17152">
        <v>2</v>
      </c>
      <c r="L17152">
        <v>23101186</v>
      </c>
      <c r="M17152">
        <v>3.3</v>
      </c>
      <c r="P17152" s="29">
        <f t="shared" si="621"/>
        <v>0.3833333333333333</v>
      </c>
    </row>
    <row r="17153" spans="1:16" hidden="1" x14ac:dyDescent="0.25">
      <c r="A17153">
        <v>199532014</v>
      </c>
      <c r="B17153">
        <v>803401</v>
      </c>
      <c r="C17153" t="s">
        <v>318</v>
      </c>
      <c r="D17153">
        <v>2021874</v>
      </c>
      <c r="E17153" t="s">
        <v>226</v>
      </c>
      <c r="F17153" t="s">
        <v>214</v>
      </c>
      <c r="G17153" t="s">
        <v>215</v>
      </c>
      <c r="H17153">
        <v>2</v>
      </c>
      <c r="I17153">
        <v>2017</v>
      </c>
      <c r="J17153">
        <v>2</v>
      </c>
      <c r="L17153">
        <v>23101602</v>
      </c>
      <c r="M17153">
        <v>4.8</v>
      </c>
      <c r="P17153" s="29">
        <f t="shared" si="621"/>
        <v>0.6333333333333333</v>
      </c>
    </row>
    <row r="17154" spans="1:16" hidden="1" x14ac:dyDescent="0.25">
      <c r="A17154">
        <v>199532014</v>
      </c>
      <c r="B17154">
        <v>803401</v>
      </c>
      <c r="C17154" t="s">
        <v>318</v>
      </c>
      <c r="D17154">
        <v>2021781</v>
      </c>
      <c r="E17154" t="s">
        <v>235</v>
      </c>
      <c r="F17154" t="s">
        <v>214</v>
      </c>
      <c r="G17154" t="s">
        <v>215</v>
      </c>
      <c r="H17154">
        <v>2</v>
      </c>
      <c r="I17154">
        <v>2017</v>
      </c>
      <c r="J17154">
        <v>2</v>
      </c>
      <c r="L17154">
        <v>23101189</v>
      </c>
      <c r="M17154">
        <v>5</v>
      </c>
      <c r="P17154" s="29">
        <f t="shared" si="621"/>
        <v>0.66666666666666663</v>
      </c>
    </row>
    <row r="17155" spans="1:16" hidden="1" x14ac:dyDescent="0.25">
      <c r="A17155">
        <v>199532014</v>
      </c>
      <c r="B17155">
        <v>803401</v>
      </c>
      <c r="C17155" t="s">
        <v>318</v>
      </c>
      <c r="D17155">
        <v>2005120</v>
      </c>
      <c r="E17155" t="s">
        <v>293</v>
      </c>
      <c r="F17155" t="s">
        <v>214</v>
      </c>
      <c r="G17155" t="s">
        <v>215</v>
      </c>
      <c r="H17155">
        <v>2</v>
      </c>
      <c r="I17155">
        <v>2017</v>
      </c>
      <c r="J17155">
        <v>2</v>
      </c>
      <c r="L17155">
        <v>23097529</v>
      </c>
      <c r="M17155">
        <v>5.5</v>
      </c>
      <c r="P17155" s="29">
        <f t="shared" si="621"/>
        <v>0.75</v>
      </c>
    </row>
    <row r="17156" spans="1:16" hidden="1" x14ac:dyDescent="0.25">
      <c r="A17156">
        <v>199532014</v>
      </c>
      <c r="B17156">
        <v>803401</v>
      </c>
      <c r="C17156" t="s">
        <v>318</v>
      </c>
      <c r="D17156">
        <v>2019271</v>
      </c>
      <c r="E17156" t="s">
        <v>236</v>
      </c>
      <c r="F17156" t="s">
        <v>214</v>
      </c>
      <c r="G17156" t="s">
        <v>215</v>
      </c>
      <c r="H17156">
        <v>2</v>
      </c>
      <c r="I17156">
        <v>2017</v>
      </c>
      <c r="J17156">
        <v>2</v>
      </c>
      <c r="L17156">
        <v>23097914</v>
      </c>
      <c r="M17156">
        <v>6.3</v>
      </c>
      <c r="P17156" s="29">
        <f t="shared" si="621"/>
        <v>0.8833333333333333</v>
      </c>
    </row>
    <row r="17157" spans="1:16" hidden="1" x14ac:dyDescent="0.25">
      <c r="A17157">
        <v>199533541</v>
      </c>
      <c r="B17157">
        <v>803400</v>
      </c>
      <c r="C17157" t="s">
        <v>212</v>
      </c>
      <c r="D17157">
        <v>2005117</v>
      </c>
      <c r="E17157" t="s">
        <v>220</v>
      </c>
      <c r="F17157" t="s">
        <v>214</v>
      </c>
      <c r="G17157" t="s">
        <v>215</v>
      </c>
      <c r="H17157">
        <v>2</v>
      </c>
      <c r="I17157">
        <v>2016</v>
      </c>
      <c r="J17157">
        <v>1</v>
      </c>
      <c r="L17157">
        <v>23078732</v>
      </c>
      <c r="M17157">
        <v>4.2</v>
      </c>
      <c r="P17157" s="29">
        <f t="shared" si="621"/>
        <v>0.53333333333333333</v>
      </c>
    </row>
    <row r="17158" spans="1:16" hidden="1" x14ac:dyDescent="0.25">
      <c r="A17158">
        <v>199533541</v>
      </c>
      <c r="B17158">
        <v>803400</v>
      </c>
      <c r="C17158" t="s">
        <v>212</v>
      </c>
      <c r="D17158">
        <v>2021754</v>
      </c>
      <c r="E17158" t="s">
        <v>216</v>
      </c>
      <c r="F17158" t="s">
        <v>214</v>
      </c>
      <c r="G17158" t="s">
        <v>215</v>
      </c>
      <c r="H17158">
        <v>3</v>
      </c>
      <c r="I17158">
        <v>2016</v>
      </c>
      <c r="J17158">
        <v>1</v>
      </c>
      <c r="L17158">
        <v>23081129</v>
      </c>
      <c r="M17158">
        <v>3.6</v>
      </c>
      <c r="P17158" s="29">
        <f t="shared" si="621"/>
        <v>0.43333333333333335</v>
      </c>
    </row>
    <row r="17159" spans="1:16" hidden="1" x14ac:dyDescent="0.25">
      <c r="A17159">
        <v>199533541</v>
      </c>
      <c r="B17159">
        <v>803400</v>
      </c>
      <c r="C17159" t="s">
        <v>212</v>
      </c>
      <c r="D17159">
        <v>2005102</v>
      </c>
      <c r="E17159" t="s">
        <v>218</v>
      </c>
      <c r="F17159" t="s">
        <v>214</v>
      </c>
      <c r="G17159" t="s">
        <v>215</v>
      </c>
      <c r="H17159">
        <v>3</v>
      </c>
      <c r="I17159">
        <v>2016</v>
      </c>
      <c r="J17159">
        <v>1</v>
      </c>
      <c r="L17159">
        <v>23081385</v>
      </c>
      <c r="M17159">
        <v>3.8</v>
      </c>
      <c r="P17159" s="29">
        <f t="shared" si="621"/>
        <v>0.46666666666666662</v>
      </c>
    </row>
    <row r="17160" spans="1:16" hidden="1" x14ac:dyDescent="0.25">
      <c r="A17160">
        <v>199533541</v>
      </c>
      <c r="B17160">
        <v>803400</v>
      </c>
      <c r="C17160" t="s">
        <v>212</v>
      </c>
      <c r="D17160">
        <v>2005099</v>
      </c>
      <c r="E17160" t="s">
        <v>217</v>
      </c>
      <c r="F17160" t="s">
        <v>214</v>
      </c>
      <c r="G17160" t="s">
        <v>215</v>
      </c>
      <c r="H17160">
        <v>2</v>
      </c>
      <c r="I17160">
        <v>2016</v>
      </c>
      <c r="J17160">
        <v>1</v>
      </c>
      <c r="L17160">
        <v>23081378</v>
      </c>
      <c r="M17160">
        <v>4.2</v>
      </c>
      <c r="P17160" s="29">
        <f t="shared" si="621"/>
        <v>0.53333333333333333</v>
      </c>
    </row>
    <row r="17161" spans="1:16" hidden="1" x14ac:dyDescent="0.25">
      <c r="A17161">
        <v>199533541</v>
      </c>
      <c r="B17161">
        <v>803400</v>
      </c>
      <c r="C17161" t="s">
        <v>212</v>
      </c>
      <c r="D17161">
        <v>2021600</v>
      </c>
      <c r="E17161" t="s">
        <v>219</v>
      </c>
      <c r="F17161" t="s">
        <v>214</v>
      </c>
      <c r="G17161" t="s">
        <v>215</v>
      </c>
      <c r="H17161">
        <v>3</v>
      </c>
      <c r="I17161">
        <v>2016</v>
      </c>
      <c r="J17161">
        <v>1</v>
      </c>
      <c r="L17161">
        <v>23081085</v>
      </c>
      <c r="M17161">
        <v>3.1</v>
      </c>
      <c r="P17161" s="29">
        <f t="shared" si="621"/>
        <v>0.35000000000000003</v>
      </c>
    </row>
    <row r="17162" spans="1:16" hidden="1" x14ac:dyDescent="0.25">
      <c r="A17162">
        <v>199533541</v>
      </c>
      <c r="B17162">
        <v>803400</v>
      </c>
      <c r="C17162" t="s">
        <v>212</v>
      </c>
      <c r="D17162">
        <v>2004098</v>
      </c>
      <c r="E17162" t="s">
        <v>213</v>
      </c>
      <c r="F17162" t="s">
        <v>214</v>
      </c>
      <c r="G17162" t="s">
        <v>215</v>
      </c>
      <c r="H17162">
        <v>2</v>
      </c>
      <c r="I17162">
        <v>2016</v>
      </c>
      <c r="J17162">
        <v>1</v>
      </c>
      <c r="L17162">
        <v>23078141</v>
      </c>
      <c r="M17162">
        <v>5.7</v>
      </c>
      <c r="P17162" s="29">
        <f t="shared" ref="P17162:P17225" si="622">IF(AND(ISNUMBER(M17162),H17162&lt;&gt;4),(M17162-1)/6,IF(H17162=4,"DRP",IF(AND(H17162=3,M17162="NA"),"BAD",IF(AND(H17162=2),"CVL",IF(AND(H17162=1,ISBLANK(M17162)),"NULL","UNK")))))</f>
        <v>0.78333333333333333</v>
      </c>
    </row>
    <row r="17163" spans="1:16" hidden="1" x14ac:dyDescent="0.25">
      <c r="A17163">
        <v>199533541</v>
      </c>
      <c r="B17163">
        <v>803400</v>
      </c>
      <c r="C17163" t="s">
        <v>212</v>
      </c>
      <c r="D17163">
        <v>2021754</v>
      </c>
      <c r="E17163" t="s">
        <v>216</v>
      </c>
      <c r="F17163" t="s">
        <v>214</v>
      </c>
      <c r="G17163" t="s">
        <v>215</v>
      </c>
      <c r="H17163">
        <v>3</v>
      </c>
      <c r="I17163">
        <v>2016</v>
      </c>
      <c r="J17163">
        <v>2</v>
      </c>
      <c r="L17163">
        <v>23086734</v>
      </c>
      <c r="M17163">
        <v>2.1</v>
      </c>
      <c r="P17163" s="29">
        <f t="shared" si="622"/>
        <v>0.18333333333333335</v>
      </c>
    </row>
    <row r="17164" spans="1:16" hidden="1" x14ac:dyDescent="0.25">
      <c r="A17164">
        <v>199533541</v>
      </c>
      <c r="B17164">
        <v>803400</v>
      </c>
      <c r="C17164" t="s">
        <v>212</v>
      </c>
      <c r="D17164">
        <v>2021600</v>
      </c>
      <c r="E17164" t="s">
        <v>219</v>
      </c>
      <c r="F17164" t="s">
        <v>214</v>
      </c>
      <c r="G17164" t="s">
        <v>215</v>
      </c>
      <c r="H17164">
        <v>3</v>
      </c>
      <c r="I17164">
        <v>2016</v>
      </c>
      <c r="J17164">
        <v>2</v>
      </c>
      <c r="L17164">
        <v>23086547</v>
      </c>
      <c r="M17164">
        <v>2.7</v>
      </c>
      <c r="P17164" s="29">
        <f t="shared" si="622"/>
        <v>0.28333333333333338</v>
      </c>
    </row>
    <row r="17165" spans="1:16" hidden="1" x14ac:dyDescent="0.25">
      <c r="A17165">
        <v>199533541</v>
      </c>
      <c r="B17165">
        <v>803400</v>
      </c>
      <c r="C17165" t="s">
        <v>212</v>
      </c>
      <c r="D17165">
        <v>2005102</v>
      </c>
      <c r="E17165" t="s">
        <v>218</v>
      </c>
      <c r="F17165" t="s">
        <v>214</v>
      </c>
      <c r="G17165" t="s">
        <v>215</v>
      </c>
      <c r="H17165">
        <v>3</v>
      </c>
      <c r="I17165">
        <v>2016</v>
      </c>
      <c r="J17165">
        <v>2</v>
      </c>
      <c r="L17165">
        <v>23086741</v>
      </c>
      <c r="M17165">
        <v>3.7</v>
      </c>
      <c r="P17165" s="29">
        <f t="shared" si="622"/>
        <v>0.45</v>
      </c>
    </row>
    <row r="17166" spans="1:16" hidden="1" x14ac:dyDescent="0.25">
      <c r="A17166">
        <v>199533541</v>
      </c>
      <c r="B17166">
        <v>803400</v>
      </c>
      <c r="C17166" t="s">
        <v>212</v>
      </c>
      <c r="D17166">
        <v>2021795</v>
      </c>
      <c r="E17166" t="s">
        <v>222</v>
      </c>
      <c r="F17166" t="s">
        <v>214</v>
      </c>
      <c r="G17166" t="s">
        <v>215</v>
      </c>
      <c r="H17166">
        <v>3</v>
      </c>
      <c r="I17166">
        <v>2016</v>
      </c>
      <c r="J17166">
        <v>2</v>
      </c>
      <c r="L17166">
        <v>23084483</v>
      </c>
      <c r="M17166">
        <v>1.7</v>
      </c>
      <c r="P17166" s="29">
        <f t="shared" si="622"/>
        <v>0.11666666666666665</v>
      </c>
    </row>
    <row r="17167" spans="1:16" hidden="1" x14ac:dyDescent="0.25">
      <c r="A17167">
        <v>199533541</v>
      </c>
      <c r="B17167">
        <v>803400</v>
      </c>
      <c r="C17167" t="s">
        <v>212</v>
      </c>
      <c r="D17167">
        <v>2005118</v>
      </c>
      <c r="E17167" t="s">
        <v>223</v>
      </c>
      <c r="F17167" t="s">
        <v>214</v>
      </c>
      <c r="G17167" t="s">
        <v>215</v>
      </c>
      <c r="H17167">
        <v>3</v>
      </c>
      <c r="I17167">
        <v>2016</v>
      </c>
      <c r="J17167">
        <v>2</v>
      </c>
      <c r="L17167">
        <v>23086744</v>
      </c>
      <c r="M17167">
        <v>3.4</v>
      </c>
      <c r="P17167" s="29">
        <f t="shared" si="622"/>
        <v>0.39999999999999997</v>
      </c>
    </row>
    <row r="17168" spans="1:16" hidden="1" x14ac:dyDescent="0.25">
      <c r="A17168">
        <v>199533541</v>
      </c>
      <c r="B17168">
        <v>803400</v>
      </c>
      <c r="C17168" t="s">
        <v>212</v>
      </c>
      <c r="D17168">
        <v>2021580</v>
      </c>
      <c r="E17168" t="s">
        <v>241</v>
      </c>
      <c r="F17168" t="s">
        <v>214</v>
      </c>
      <c r="G17168" t="s">
        <v>215</v>
      </c>
      <c r="H17168">
        <v>3</v>
      </c>
      <c r="I17168">
        <v>2016</v>
      </c>
      <c r="J17168">
        <v>2</v>
      </c>
      <c r="L17168">
        <v>23086828</v>
      </c>
      <c r="M17168">
        <v>2</v>
      </c>
      <c r="P17168" s="29">
        <f t="shared" si="622"/>
        <v>0.16666666666666666</v>
      </c>
    </row>
    <row r="17169" spans="1:16" hidden="1" x14ac:dyDescent="0.25">
      <c r="A17169">
        <v>199533541</v>
      </c>
      <c r="B17169">
        <v>803400</v>
      </c>
      <c r="C17169" t="s">
        <v>212</v>
      </c>
      <c r="D17169">
        <v>2004112</v>
      </c>
      <c r="E17169" t="s">
        <v>244</v>
      </c>
      <c r="F17169" t="s">
        <v>214</v>
      </c>
      <c r="G17169" t="s">
        <v>215</v>
      </c>
      <c r="H17169">
        <v>2</v>
      </c>
      <c r="I17169">
        <v>2016</v>
      </c>
      <c r="J17169">
        <v>2</v>
      </c>
      <c r="L17169">
        <v>23085446</v>
      </c>
      <c r="M17169">
        <v>4.5999999999999996</v>
      </c>
      <c r="P17169" s="29">
        <f t="shared" si="622"/>
        <v>0.6</v>
      </c>
    </row>
    <row r="17170" spans="1:16" hidden="1" x14ac:dyDescent="0.25">
      <c r="A17170">
        <v>199533541</v>
      </c>
      <c r="B17170">
        <v>803400</v>
      </c>
      <c r="C17170" t="s">
        <v>212</v>
      </c>
      <c r="D17170">
        <v>2019271</v>
      </c>
      <c r="E17170" t="s">
        <v>236</v>
      </c>
      <c r="F17170" t="s">
        <v>214</v>
      </c>
      <c r="G17170" t="s">
        <v>215</v>
      </c>
      <c r="H17170">
        <v>2</v>
      </c>
      <c r="I17170">
        <v>2018</v>
      </c>
      <c r="J17170">
        <v>1</v>
      </c>
      <c r="L17170">
        <v>23104488</v>
      </c>
      <c r="M17170">
        <v>6.9</v>
      </c>
      <c r="P17170" s="29">
        <f t="shared" si="622"/>
        <v>0.98333333333333339</v>
      </c>
    </row>
    <row r="17171" spans="1:16" hidden="1" x14ac:dyDescent="0.25">
      <c r="A17171">
        <v>199533541</v>
      </c>
      <c r="B17171">
        <v>803400</v>
      </c>
      <c r="C17171" t="s">
        <v>212</v>
      </c>
      <c r="D17171">
        <v>2019272</v>
      </c>
      <c r="E17171" t="s">
        <v>249</v>
      </c>
      <c r="F17171" t="s">
        <v>214</v>
      </c>
      <c r="G17171" t="s">
        <v>215</v>
      </c>
      <c r="H17171">
        <v>2</v>
      </c>
      <c r="I17171">
        <v>2018</v>
      </c>
      <c r="J17171">
        <v>2</v>
      </c>
      <c r="L17171">
        <v>23115027</v>
      </c>
      <c r="M17171">
        <v>6.1</v>
      </c>
      <c r="P17171" s="29">
        <f t="shared" si="622"/>
        <v>0.85</v>
      </c>
    </row>
    <row r="17172" spans="1:16" hidden="1" x14ac:dyDescent="0.25">
      <c r="A17172">
        <v>199533541</v>
      </c>
      <c r="B17172">
        <v>803400</v>
      </c>
      <c r="C17172" t="s">
        <v>212</v>
      </c>
      <c r="D17172">
        <v>2019273</v>
      </c>
      <c r="E17172" t="s">
        <v>248</v>
      </c>
      <c r="F17172" t="s">
        <v>214</v>
      </c>
      <c r="G17172" t="s">
        <v>215</v>
      </c>
      <c r="H17172">
        <v>2</v>
      </c>
      <c r="I17172">
        <v>2019</v>
      </c>
      <c r="J17172">
        <v>1</v>
      </c>
      <c r="L17172">
        <v>23122001</v>
      </c>
      <c r="M17172">
        <v>5.6</v>
      </c>
      <c r="P17172" s="29">
        <f t="shared" si="622"/>
        <v>0.76666666666666661</v>
      </c>
    </row>
    <row r="17173" spans="1:16" hidden="1" x14ac:dyDescent="0.25">
      <c r="A17173">
        <v>199533541</v>
      </c>
      <c r="B17173">
        <v>803400</v>
      </c>
      <c r="C17173" t="s">
        <v>212</v>
      </c>
      <c r="D17173">
        <v>2019274</v>
      </c>
      <c r="E17173" t="s">
        <v>247</v>
      </c>
      <c r="F17173" t="s">
        <v>214</v>
      </c>
      <c r="G17173" t="s">
        <v>215</v>
      </c>
      <c r="H17173">
        <v>1</v>
      </c>
      <c r="I17173">
        <v>2019</v>
      </c>
      <c r="J17173">
        <v>2</v>
      </c>
      <c r="L17173">
        <v>23129408</v>
      </c>
      <c r="P17173" s="29" t="str">
        <f t="shared" si="622"/>
        <v>NULL</v>
      </c>
    </row>
    <row r="17174" spans="1:16" hidden="1" x14ac:dyDescent="0.25">
      <c r="A17174">
        <v>199539841</v>
      </c>
      <c r="B17174">
        <v>803400</v>
      </c>
      <c r="C17174" t="s">
        <v>212</v>
      </c>
      <c r="D17174">
        <v>2005117</v>
      </c>
      <c r="E17174" t="s">
        <v>220</v>
      </c>
      <c r="F17174" t="s">
        <v>214</v>
      </c>
      <c r="G17174" t="s">
        <v>215</v>
      </c>
      <c r="H17174">
        <v>2</v>
      </c>
      <c r="I17174">
        <v>2016</v>
      </c>
      <c r="J17174">
        <v>1</v>
      </c>
      <c r="L17174">
        <v>23078733</v>
      </c>
      <c r="M17174">
        <v>4</v>
      </c>
      <c r="P17174" s="29">
        <f t="shared" si="622"/>
        <v>0.5</v>
      </c>
    </row>
    <row r="17175" spans="1:16" hidden="1" x14ac:dyDescent="0.25">
      <c r="A17175">
        <v>199539841</v>
      </c>
      <c r="B17175">
        <v>803400</v>
      </c>
      <c r="C17175" t="s">
        <v>212</v>
      </c>
      <c r="D17175">
        <v>2021754</v>
      </c>
      <c r="E17175" t="s">
        <v>216</v>
      </c>
      <c r="F17175" t="s">
        <v>214</v>
      </c>
      <c r="G17175" t="s">
        <v>215</v>
      </c>
      <c r="H17175">
        <v>2</v>
      </c>
      <c r="I17175">
        <v>2016</v>
      </c>
      <c r="J17175">
        <v>1</v>
      </c>
      <c r="L17175">
        <v>23081130</v>
      </c>
      <c r="M17175">
        <v>4.2</v>
      </c>
      <c r="P17175" s="29">
        <f t="shared" si="622"/>
        <v>0.53333333333333333</v>
      </c>
    </row>
    <row r="17176" spans="1:16" hidden="1" x14ac:dyDescent="0.25">
      <c r="A17176">
        <v>199539841</v>
      </c>
      <c r="B17176">
        <v>803400</v>
      </c>
      <c r="C17176" t="s">
        <v>212</v>
      </c>
      <c r="D17176">
        <v>2005102</v>
      </c>
      <c r="E17176" t="s">
        <v>218</v>
      </c>
      <c r="F17176" t="s">
        <v>214</v>
      </c>
      <c r="G17176" t="s">
        <v>215</v>
      </c>
      <c r="H17176">
        <v>2</v>
      </c>
      <c r="I17176">
        <v>2016</v>
      </c>
      <c r="J17176">
        <v>1</v>
      </c>
      <c r="L17176">
        <v>23081385</v>
      </c>
      <c r="M17176">
        <v>5.4</v>
      </c>
      <c r="P17176" s="29">
        <f t="shared" si="622"/>
        <v>0.73333333333333339</v>
      </c>
    </row>
    <row r="17177" spans="1:16" hidden="1" x14ac:dyDescent="0.25">
      <c r="A17177">
        <v>199539841</v>
      </c>
      <c r="B17177">
        <v>803400</v>
      </c>
      <c r="C17177" t="s">
        <v>212</v>
      </c>
      <c r="D17177">
        <v>2005099</v>
      </c>
      <c r="E17177" t="s">
        <v>217</v>
      </c>
      <c r="F17177" t="s">
        <v>214</v>
      </c>
      <c r="G17177" t="s">
        <v>215</v>
      </c>
      <c r="H17177">
        <v>2</v>
      </c>
      <c r="I17177">
        <v>2016</v>
      </c>
      <c r="J17177">
        <v>1</v>
      </c>
      <c r="L17177">
        <v>23081378</v>
      </c>
      <c r="M17177">
        <v>4.8</v>
      </c>
      <c r="P17177" s="29">
        <f t="shared" si="622"/>
        <v>0.6333333333333333</v>
      </c>
    </row>
    <row r="17178" spans="1:16" hidden="1" x14ac:dyDescent="0.25">
      <c r="A17178">
        <v>199539841</v>
      </c>
      <c r="B17178">
        <v>803400</v>
      </c>
      <c r="C17178" t="s">
        <v>212</v>
      </c>
      <c r="D17178">
        <v>2021600</v>
      </c>
      <c r="E17178" t="s">
        <v>219</v>
      </c>
      <c r="F17178" t="s">
        <v>214</v>
      </c>
      <c r="G17178" t="s">
        <v>215</v>
      </c>
      <c r="H17178">
        <v>2</v>
      </c>
      <c r="I17178">
        <v>2016</v>
      </c>
      <c r="J17178">
        <v>1</v>
      </c>
      <c r="L17178">
        <v>23081085</v>
      </c>
      <c r="M17178">
        <v>5.4</v>
      </c>
      <c r="P17178" s="29">
        <f t="shared" si="622"/>
        <v>0.73333333333333339</v>
      </c>
    </row>
    <row r="17179" spans="1:16" hidden="1" x14ac:dyDescent="0.25">
      <c r="A17179">
        <v>199539841</v>
      </c>
      <c r="B17179">
        <v>803400</v>
      </c>
      <c r="C17179" t="s">
        <v>212</v>
      </c>
      <c r="D17179">
        <v>2004098</v>
      </c>
      <c r="E17179" t="s">
        <v>213</v>
      </c>
      <c r="F17179" t="s">
        <v>214</v>
      </c>
      <c r="G17179" t="s">
        <v>215</v>
      </c>
      <c r="H17179">
        <v>2</v>
      </c>
      <c r="I17179">
        <v>2016</v>
      </c>
      <c r="J17179">
        <v>1</v>
      </c>
      <c r="L17179">
        <v>23078141</v>
      </c>
      <c r="M17179">
        <v>5.4</v>
      </c>
      <c r="P17179" s="29">
        <f t="shared" si="622"/>
        <v>0.73333333333333339</v>
      </c>
    </row>
    <row r="17180" spans="1:16" hidden="1" x14ac:dyDescent="0.25">
      <c r="A17180">
        <v>199539841</v>
      </c>
      <c r="B17180">
        <v>803400</v>
      </c>
      <c r="C17180" t="s">
        <v>212</v>
      </c>
      <c r="D17180">
        <v>2004112</v>
      </c>
      <c r="E17180" t="s">
        <v>244</v>
      </c>
      <c r="F17180" t="s">
        <v>214</v>
      </c>
      <c r="G17180" t="s">
        <v>215</v>
      </c>
      <c r="H17180">
        <v>2</v>
      </c>
      <c r="I17180">
        <v>2016</v>
      </c>
      <c r="J17180">
        <v>2</v>
      </c>
      <c r="L17180">
        <v>23085518</v>
      </c>
      <c r="M17180">
        <v>6.2</v>
      </c>
      <c r="P17180" s="29">
        <f t="shared" si="622"/>
        <v>0.8666666666666667</v>
      </c>
    </row>
    <row r="17181" spans="1:16" hidden="1" x14ac:dyDescent="0.25">
      <c r="A17181">
        <v>199539841</v>
      </c>
      <c r="B17181">
        <v>803400</v>
      </c>
      <c r="C17181" t="s">
        <v>212</v>
      </c>
      <c r="D17181">
        <v>2021580</v>
      </c>
      <c r="E17181" t="s">
        <v>241</v>
      </c>
      <c r="F17181" t="s">
        <v>214</v>
      </c>
      <c r="G17181" t="s">
        <v>215</v>
      </c>
      <c r="H17181">
        <v>3</v>
      </c>
      <c r="I17181">
        <v>2016</v>
      </c>
      <c r="J17181">
        <v>2</v>
      </c>
      <c r="L17181">
        <v>23086827</v>
      </c>
      <c r="M17181">
        <v>2.6</v>
      </c>
      <c r="P17181" s="29">
        <f t="shared" si="622"/>
        <v>0.26666666666666666</v>
      </c>
    </row>
    <row r="17182" spans="1:16" hidden="1" x14ac:dyDescent="0.25">
      <c r="A17182">
        <v>199539841</v>
      </c>
      <c r="B17182">
        <v>803400</v>
      </c>
      <c r="C17182" t="s">
        <v>212</v>
      </c>
      <c r="D17182">
        <v>2021602</v>
      </c>
      <c r="E17182" t="s">
        <v>242</v>
      </c>
      <c r="F17182" t="s">
        <v>214</v>
      </c>
      <c r="G17182" t="s">
        <v>215</v>
      </c>
      <c r="H17182">
        <v>2</v>
      </c>
      <c r="I17182">
        <v>2016</v>
      </c>
      <c r="J17182">
        <v>2</v>
      </c>
      <c r="L17182">
        <v>23086748</v>
      </c>
      <c r="M17182">
        <v>4.4000000000000004</v>
      </c>
      <c r="P17182" s="29">
        <f t="shared" si="622"/>
        <v>0.56666666666666676</v>
      </c>
    </row>
    <row r="17183" spans="1:16" hidden="1" x14ac:dyDescent="0.25">
      <c r="A17183">
        <v>199539841</v>
      </c>
      <c r="B17183">
        <v>803400</v>
      </c>
      <c r="C17183" t="s">
        <v>212</v>
      </c>
      <c r="D17183">
        <v>2021756</v>
      </c>
      <c r="E17183" t="s">
        <v>253</v>
      </c>
      <c r="F17183" t="s">
        <v>214</v>
      </c>
      <c r="G17183" t="s">
        <v>215</v>
      </c>
      <c r="H17183">
        <v>3</v>
      </c>
      <c r="I17183">
        <v>2016</v>
      </c>
      <c r="J17183">
        <v>2</v>
      </c>
      <c r="L17183">
        <v>23086837</v>
      </c>
      <c r="M17183" t="s">
        <v>221</v>
      </c>
      <c r="P17183" s="29" t="str">
        <f t="shared" si="622"/>
        <v>BAD</v>
      </c>
    </row>
    <row r="17184" spans="1:16" hidden="1" x14ac:dyDescent="0.25">
      <c r="A17184">
        <v>199539841</v>
      </c>
      <c r="B17184">
        <v>803400</v>
      </c>
      <c r="C17184" t="s">
        <v>212</v>
      </c>
      <c r="D17184">
        <v>2005118</v>
      </c>
      <c r="E17184" t="s">
        <v>223</v>
      </c>
      <c r="F17184" t="s">
        <v>214</v>
      </c>
      <c r="G17184" t="s">
        <v>215</v>
      </c>
      <c r="H17184">
        <v>2</v>
      </c>
      <c r="I17184">
        <v>2016</v>
      </c>
      <c r="J17184">
        <v>2</v>
      </c>
      <c r="L17184">
        <v>23086743</v>
      </c>
      <c r="M17184">
        <v>5.7</v>
      </c>
      <c r="P17184" s="29">
        <f t="shared" si="622"/>
        <v>0.78333333333333333</v>
      </c>
    </row>
    <row r="17185" spans="1:16" hidden="1" x14ac:dyDescent="0.25">
      <c r="A17185">
        <v>199539841</v>
      </c>
      <c r="B17185">
        <v>803400</v>
      </c>
      <c r="C17185" t="s">
        <v>212</v>
      </c>
      <c r="D17185">
        <v>2021795</v>
      </c>
      <c r="E17185" t="s">
        <v>222</v>
      </c>
      <c r="F17185" t="s">
        <v>214</v>
      </c>
      <c r="G17185" t="s">
        <v>215</v>
      </c>
      <c r="H17185">
        <v>3</v>
      </c>
      <c r="I17185">
        <v>2016</v>
      </c>
      <c r="J17185">
        <v>2</v>
      </c>
      <c r="L17185">
        <v>23084483</v>
      </c>
      <c r="M17185" t="s">
        <v>221</v>
      </c>
      <c r="P17185" s="29" t="str">
        <f t="shared" si="622"/>
        <v>BAD</v>
      </c>
    </row>
    <row r="17186" spans="1:16" hidden="1" x14ac:dyDescent="0.25">
      <c r="A17186">
        <v>199539841</v>
      </c>
      <c r="B17186">
        <v>803400</v>
      </c>
      <c r="C17186" t="s">
        <v>212</v>
      </c>
      <c r="D17186">
        <v>2021756</v>
      </c>
      <c r="E17186" t="s">
        <v>253</v>
      </c>
      <c r="F17186" t="s">
        <v>214</v>
      </c>
      <c r="G17186" t="s">
        <v>215</v>
      </c>
      <c r="H17186">
        <v>4</v>
      </c>
      <c r="I17186">
        <v>2016</v>
      </c>
      <c r="J17186">
        <v>2</v>
      </c>
      <c r="L17186">
        <v>23086834</v>
      </c>
      <c r="P17186" s="29" t="str">
        <f t="shared" si="622"/>
        <v>DRP</v>
      </c>
    </row>
    <row r="17187" spans="1:16" hidden="1" x14ac:dyDescent="0.25">
      <c r="A17187">
        <v>199539841</v>
      </c>
      <c r="B17187">
        <v>803400</v>
      </c>
      <c r="C17187" t="s">
        <v>212</v>
      </c>
      <c r="D17187">
        <v>2019154</v>
      </c>
      <c r="E17187" t="s">
        <v>225</v>
      </c>
      <c r="F17187" t="s">
        <v>214</v>
      </c>
      <c r="G17187" t="s">
        <v>215</v>
      </c>
      <c r="H17187">
        <v>4</v>
      </c>
      <c r="I17187">
        <v>2016</v>
      </c>
      <c r="J17187">
        <v>2</v>
      </c>
      <c r="L17187">
        <v>23086752</v>
      </c>
      <c r="P17187" s="29" t="str">
        <f t="shared" si="622"/>
        <v>DRP</v>
      </c>
    </row>
    <row r="17188" spans="1:16" hidden="1" x14ac:dyDescent="0.25">
      <c r="A17188">
        <v>199539841</v>
      </c>
      <c r="B17188">
        <v>803400</v>
      </c>
      <c r="C17188" t="s">
        <v>212</v>
      </c>
      <c r="D17188">
        <v>2004099</v>
      </c>
      <c r="E17188" t="s">
        <v>245</v>
      </c>
      <c r="F17188" t="s">
        <v>214</v>
      </c>
      <c r="G17188" t="s">
        <v>215</v>
      </c>
      <c r="H17188">
        <v>4</v>
      </c>
      <c r="I17188">
        <v>2016</v>
      </c>
      <c r="J17188">
        <v>2</v>
      </c>
      <c r="L17188">
        <v>23085310</v>
      </c>
      <c r="P17188" s="29" t="str">
        <f t="shared" si="622"/>
        <v>DRP</v>
      </c>
    </row>
    <row r="17189" spans="1:16" hidden="1" x14ac:dyDescent="0.25">
      <c r="A17189">
        <v>199539841</v>
      </c>
      <c r="B17189">
        <v>803400</v>
      </c>
      <c r="C17189" t="s">
        <v>212</v>
      </c>
      <c r="D17189">
        <v>2004116</v>
      </c>
      <c r="E17189" t="s">
        <v>229</v>
      </c>
      <c r="F17189" t="s">
        <v>214</v>
      </c>
      <c r="G17189" t="s">
        <v>215</v>
      </c>
      <c r="H17189">
        <v>4</v>
      </c>
      <c r="I17189">
        <v>2016</v>
      </c>
      <c r="J17189">
        <v>2</v>
      </c>
      <c r="L17189">
        <v>23085551</v>
      </c>
      <c r="P17189" s="29" t="str">
        <f t="shared" si="622"/>
        <v>DRP</v>
      </c>
    </row>
    <row r="17190" spans="1:16" hidden="1" x14ac:dyDescent="0.25">
      <c r="A17190">
        <v>199539841</v>
      </c>
      <c r="B17190">
        <v>803400</v>
      </c>
      <c r="C17190" t="s">
        <v>212</v>
      </c>
      <c r="D17190">
        <v>2021756</v>
      </c>
      <c r="E17190" t="s">
        <v>253</v>
      </c>
      <c r="F17190" t="s">
        <v>214</v>
      </c>
      <c r="G17190" t="s">
        <v>215</v>
      </c>
      <c r="H17190">
        <v>2</v>
      </c>
      <c r="I17190">
        <v>2017</v>
      </c>
      <c r="J17190">
        <v>1</v>
      </c>
      <c r="L17190">
        <v>23092929</v>
      </c>
      <c r="M17190">
        <v>4</v>
      </c>
      <c r="P17190" s="29">
        <f t="shared" si="622"/>
        <v>0.5</v>
      </c>
    </row>
    <row r="17191" spans="1:16" hidden="1" x14ac:dyDescent="0.25">
      <c r="A17191">
        <v>199539841</v>
      </c>
      <c r="B17191">
        <v>803400</v>
      </c>
      <c r="C17191" t="s">
        <v>212</v>
      </c>
      <c r="D17191">
        <v>2021795</v>
      </c>
      <c r="E17191" t="s">
        <v>222</v>
      </c>
      <c r="F17191" t="s">
        <v>214</v>
      </c>
      <c r="G17191" t="s">
        <v>215</v>
      </c>
      <c r="H17191">
        <v>2</v>
      </c>
      <c r="I17191">
        <v>2017</v>
      </c>
      <c r="J17191">
        <v>1</v>
      </c>
      <c r="L17191">
        <v>23091398</v>
      </c>
      <c r="M17191">
        <v>4.9000000000000004</v>
      </c>
      <c r="P17191" s="29">
        <f t="shared" si="622"/>
        <v>0.65</v>
      </c>
    </row>
    <row r="17192" spans="1:16" hidden="1" x14ac:dyDescent="0.25">
      <c r="A17192">
        <v>199539841</v>
      </c>
      <c r="B17192">
        <v>803400</v>
      </c>
      <c r="C17192" t="s">
        <v>212</v>
      </c>
      <c r="D17192">
        <v>2021580</v>
      </c>
      <c r="E17192" t="s">
        <v>241</v>
      </c>
      <c r="F17192" t="s">
        <v>214</v>
      </c>
      <c r="G17192" t="s">
        <v>215</v>
      </c>
      <c r="H17192">
        <v>2</v>
      </c>
      <c r="I17192">
        <v>2017</v>
      </c>
      <c r="J17192">
        <v>1</v>
      </c>
      <c r="L17192">
        <v>23093919</v>
      </c>
      <c r="M17192">
        <v>4.4000000000000004</v>
      </c>
      <c r="P17192" s="29">
        <f t="shared" si="622"/>
        <v>0.56666666666666676</v>
      </c>
    </row>
    <row r="17193" spans="1:16" hidden="1" x14ac:dyDescent="0.25">
      <c r="A17193">
        <v>199539841</v>
      </c>
      <c r="B17193">
        <v>803400</v>
      </c>
      <c r="C17193" t="s">
        <v>212</v>
      </c>
      <c r="D17193">
        <v>2019154</v>
      </c>
      <c r="E17193" t="s">
        <v>225</v>
      </c>
      <c r="F17193" t="s">
        <v>214</v>
      </c>
      <c r="G17193" t="s">
        <v>215</v>
      </c>
      <c r="H17193">
        <v>2</v>
      </c>
      <c r="I17193">
        <v>2017</v>
      </c>
      <c r="J17193">
        <v>1</v>
      </c>
      <c r="L17193">
        <v>23093771</v>
      </c>
      <c r="M17193">
        <v>5.4</v>
      </c>
      <c r="P17193" s="29">
        <f t="shared" si="622"/>
        <v>0.73333333333333339</v>
      </c>
    </row>
    <row r="17194" spans="1:16" hidden="1" x14ac:dyDescent="0.25">
      <c r="A17194">
        <v>199539841</v>
      </c>
      <c r="B17194">
        <v>803400</v>
      </c>
      <c r="C17194" t="s">
        <v>212</v>
      </c>
      <c r="D17194">
        <v>2005131</v>
      </c>
      <c r="E17194" t="s">
        <v>228</v>
      </c>
      <c r="F17194" t="s">
        <v>214</v>
      </c>
      <c r="G17194" t="s">
        <v>215</v>
      </c>
      <c r="H17194">
        <v>2</v>
      </c>
      <c r="I17194">
        <v>2017</v>
      </c>
      <c r="J17194">
        <v>1</v>
      </c>
      <c r="L17194">
        <v>23093315</v>
      </c>
      <c r="M17194">
        <v>5.6</v>
      </c>
      <c r="P17194" s="29">
        <f t="shared" si="622"/>
        <v>0.76666666666666661</v>
      </c>
    </row>
    <row r="17195" spans="1:16" hidden="1" x14ac:dyDescent="0.25">
      <c r="A17195">
        <v>199539841</v>
      </c>
      <c r="B17195">
        <v>803400</v>
      </c>
      <c r="C17195" t="s">
        <v>212</v>
      </c>
      <c r="D17195">
        <v>2019271</v>
      </c>
      <c r="E17195" t="s">
        <v>236</v>
      </c>
      <c r="F17195" t="s">
        <v>214</v>
      </c>
      <c r="G17195" t="s">
        <v>215</v>
      </c>
      <c r="H17195">
        <v>2</v>
      </c>
      <c r="I17195">
        <v>2017</v>
      </c>
      <c r="J17195">
        <v>1</v>
      </c>
      <c r="L17195">
        <v>23090696</v>
      </c>
      <c r="M17195">
        <v>5.0999999999999996</v>
      </c>
      <c r="P17195" s="29">
        <f t="shared" si="622"/>
        <v>0.68333333333333324</v>
      </c>
    </row>
    <row r="17196" spans="1:16" hidden="1" x14ac:dyDescent="0.25">
      <c r="A17196">
        <v>199539841</v>
      </c>
      <c r="B17196">
        <v>803400</v>
      </c>
      <c r="C17196" t="s">
        <v>212</v>
      </c>
      <c r="D17196">
        <v>2004099</v>
      </c>
      <c r="E17196" t="s">
        <v>245</v>
      </c>
      <c r="F17196" t="s">
        <v>214</v>
      </c>
      <c r="G17196" t="s">
        <v>215</v>
      </c>
      <c r="H17196">
        <v>2</v>
      </c>
      <c r="I17196">
        <v>2017</v>
      </c>
      <c r="J17196">
        <v>1</v>
      </c>
      <c r="L17196">
        <v>23092377</v>
      </c>
      <c r="M17196">
        <v>5.4</v>
      </c>
      <c r="P17196" s="29">
        <f t="shared" si="622"/>
        <v>0.73333333333333339</v>
      </c>
    </row>
    <row r="17197" spans="1:16" hidden="1" x14ac:dyDescent="0.25">
      <c r="A17197">
        <v>199539841</v>
      </c>
      <c r="B17197">
        <v>803400</v>
      </c>
      <c r="C17197" t="s">
        <v>212</v>
      </c>
      <c r="D17197">
        <v>2004116</v>
      </c>
      <c r="E17197" t="s">
        <v>229</v>
      </c>
      <c r="F17197" t="s">
        <v>214</v>
      </c>
      <c r="G17197" t="s">
        <v>215</v>
      </c>
      <c r="H17197">
        <v>3</v>
      </c>
      <c r="I17197">
        <v>2017</v>
      </c>
      <c r="J17197">
        <v>2</v>
      </c>
      <c r="L17197">
        <v>23098586</v>
      </c>
      <c r="M17197" t="s">
        <v>221</v>
      </c>
      <c r="P17197" s="29" t="str">
        <f t="shared" si="622"/>
        <v>BAD</v>
      </c>
    </row>
    <row r="17198" spans="1:16" hidden="1" x14ac:dyDescent="0.25">
      <c r="A17198">
        <v>199539841</v>
      </c>
      <c r="B17198">
        <v>803400</v>
      </c>
      <c r="C17198" t="s">
        <v>212</v>
      </c>
      <c r="D17198">
        <v>2021781</v>
      </c>
      <c r="E17198" t="s">
        <v>235</v>
      </c>
      <c r="F17198" t="s">
        <v>214</v>
      </c>
      <c r="G17198" t="s">
        <v>215</v>
      </c>
      <c r="H17198">
        <v>2</v>
      </c>
      <c r="I17198">
        <v>2017</v>
      </c>
      <c r="J17198">
        <v>2</v>
      </c>
      <c r="L17198">
        <v>23101189</v>
      </c>
      <c r="M17198">
        <v>5.0999999999999996</v>
      </c>
      <c r="P17198" s="29">
        <f t="shared" si="622"/>
        <v>0.68333333333333324</v>
      </c>
    </row>
    <row r="17199" spans="1:16" hidden="1" x14ac:dyDescent="0.25">
      <c r="A17199">
        <v>199539841</v>
      </c>
      <c r="B17199">
        <v>803400</v>
      </c>
      <c r="C17199" t="s">
        <v>212</v>
      </c>
      <c r="D17199">
        <v>2021993</v>
      </c>
      <c r="E17199" t="s">
        <v>256</v>
      </c>
      <c r="F17199" t="s">
        <v>214</v>
      </c>
      <c r="G17199" t="s">
        <v>215</v>
      </c>
      <c r="H17199">
        <v>3</v>
      </c>
      <c r="I17199">
        <v>2017</v>
      </c>
      <c r="J17199">
        <v>2</v>
      </c>
      <c r="L17199">
        <v>23097538</v>
      </c>
      <c r="M17199">
        <v>1.5</v>
      </c>
      <c r="P17199" s="29">
        <f t="shared" si="622"/>
        <v>8.3333333333333329E-2</v>
      </c>
    </row>
    <row r="17200" spans="1:16" hidden="1" x14ac:dyDescent="0.25">
      <c r="A17200">
        <v>199539841</v>
      </c>
      <c r="B17200">
        <v>803400</v>
      </c>
      <c r="C17200" t="s">
        <v>212</v>
      </c>
      <c r="D17200">
        <v>2021638</v>
      </c>
      <c r="E17200" t="s">
        <v>250</v>
      </c>
      <c r="F17200" t="s">
        <v>214</v>
      </c>
      <c r="G17200" t="s">
        <v>215</v>
      </c>
      <c r="H17200">
        <v>3</v>
      </c>
      <c r="I17200">
        <v>2017</v>
      </c>
      <c r="J17200">
        <v>2</v>
      </c>
      <c r="L17200">
        <v>23101182</v>
      </c>
      <c r="M17200" t="s">
        <v>221</v>
      </c>
      <c r="P17200" s="29" t="str">
        <f t="shared" si="622"/>
        <v>BAD</v>
      </c>
    </row>
    <row r="17201" spans="1:16" hidden="1" x14ac:dyDescent="0.25">
      <c r="A17201">
        <v>199539841</v>
      </c>
      <c r="B17201">
        <v>803400</v>
      </c>
      <c r="C17201" t="s">
        <v>212</v>
      </c>
      <c r="D17201">
        <v>2021615</v>
      </c>
      <c r="E17201" t="s">
        <v>255</v>
      </c>
      <c r="F17201" t="s">
        <v>214</v>
      </c>
      <c r="G17201" t="s">
        <v>215</v>
      </c>
      <c r="H17201">
        <v>4</v>
      </c>
      <c r="I17201">
        <v>2017</v>
      </c>
      <c r="J17201">
        <v>2</v>
      </c>
      <c r="L17201">
        <v>23097634</v>
      </c>
      <c r="P17201" s="29" t="str">
        <f t="shared" si="622"/>
        <v>DRP</v>
      </c>
    </row>
    <row r="17202" spans="1:16" hidden="1" x14ac:dyDescent="0.25">
      <c r="A17202">
        <v>199539841</v>
      </c>
      <c r="B17202">
        <v>803400</v>
      </c>
      <c r="C17202" t="s">
        <v>212</v>
      </c>
      <c r="D17202">
        <v>2021874</v>
      </c>
      <c r="E17202" t="s">
        <v>226</v>
      </c>
      <c r="F17202" t="s">
        <v>214</v>
      </c>
      <c r="G17202" t="s">
        <v>215</v>
      </c>
      <c r="H17202">
        <v>3</v>
      </c>
      <c r="I17202">
        <v>2017</v>
      </c>
      <c r="J17202">
        <v>2</v>
      </c>
      <c r="L17202">
        <v>23101602</v>
      </c>
      <c r="M17202" t="s">
        <v>221</v>
      </c>
      <c r="P17202" s="29" t="str">
        <f t="shared" si="622"/>
        <v>BAD</v>
      </c>
    </row>
    <row r="17203" spans="1:16" hidden="1" x14ac:dyDescent="0.25">
      <c r="A17203">
        <v>199539841</v>
      </c>
      <c r="B17203">
        <v>803400</v>
      </c>
      <c r="C17203" t="s">
        <v>212</v>
      </c>
      <c r="D17203">
        <v>2021638</v>
      </c>
      <c r="E17203" t="s">
        <v>250</v>
      </c>
      <c r="F17203" t="s">
        <v>214</v>
      </c>
      <c r="G17203" t="s">
        <v>215</v>
      </c>
      <c r="H17203">
        <v>3</v>
      </c>
      <c r="I17203">
        <v>2018</v>
      </c>
      <c r="J17203">
        <v>1</v>
      </c>
      <c r="L17203">
        <v>23108054</v>
      </c>
      <c r="M17203">
        <v>1</v>
      </c>
      <c r="P17203" s="29">
        <f t="shared" si="622"/>
        <v>0</v>
      </c>
    </row>
    <row r="17204" spans="1:16" hidden="1" x14ac:dyDescent="0.25">
      <c r="A17204">
        <v>199539841</v>
      </c>
      <c r="B17204">
        <v>803400</v>
      </c>
      <c r="C17204" t="s">
        <v>212</v>
      </c>
      <c r="D17204">
        <v>2021993</v>
      </c>
      <c r="E17204" t="s">
        <v>256</v>
      </c>
      <c r="F17204" t="s">
        <v>214</v>
      </c>
      <c r="G17204" t="s">
        <v>215</v>
      </c>
      <c r="H17204">
        <v>2</v>
      </c>
      <c r="I17204">
        <v>2018</v>
      </c>
      <c r="J17204">
        <v>1</v>
      </c>
      <c r="L17204">
        <v>23107716</v>
      </c>
      <c r="M17204">
        <v>5.3</v>
      </c>
      <c r="P17204" s="29">
        <f t="shared" si="622"/>
        <v>0.71666666666666667</v>
      </c>
    </row>
    <row r="17205" spans="1:16" hidden="1" x14ac:dyDescent="0.25">
      <c r="A17205">
        <v>199539841</v>
      </c>
      <c r="B17205">
        <v>803400</v>
      </c>
      <c r="C17205" t="s">
        <v>212</v>
      </c>
      <c r="D17205">
        <v>2021874</v>
      </c>
      <c r="E17205" t="s">
        <v>226</v>
      </c>
      <c r="F17205" t="s">
        <v>214</v>
      </c>
      <c r="G17205" t="s">
        <v>215</v>
      </c>
      <c r="H17205">
        <v>2</v>
      </c>
      <c r="I17205">
        <v>2018</v>
      </c>
      <c r="J17205">
        <v>1</v>
      </c>
      <c r="L17205">
        <v>23107712</v>
      </c>
      <c r="M17205">
        <v>4.7</v>
      </c>
      <c r="P17205" s="29">
        <f t="shared" si="622"/>
        <v>0.6166666666666667</v>
      </c>
    </row>
    <row r="17206" spans="1:16" hidden="1" x14ac:dyDescent="0.25">
      <c r="A17206">
        <v>199539841</v>
      </c>
      <c r="B17206">
        <v>803400</v>
      </c>
      <c r="C17206" t="s">
        <v>212</v>
      </c>
      <c r="D17206">
        <v>2004116</v>
      </c>
      <c r="E17206" t="s">
        <v>229</v>
      </c>
      <c r="F17206" t="s">
        <v>214</v>
      </c>
      <c r="G17206" t="s">
        <v>215</v>
      </c>
      <c r="H17206">
        <v>2</v>
      </c>
      <c r="I17206">
        <v>2018</v>
      </c>
      <c r="J17206">
        <v>1</v>
      </c>
      <c r="L17206">
        <v>23104534</v>
      </c>
      <c r="M17206">
        <v>4.5999999999999996</v>
      </c>
      <c r="P17206" s="29">
        <f t="shared" si="622"/>
        <v>0.6</v>
      </c>
    </row>
    <row r="17207" spans="1:16" hidden="1" x14ac:dyDescent="0.25">
      <c r="A17207">
        <v>199539841</v>
      </c>
      <c r="B17207">
        <v>803400</v>
      </c>
      <c r="C17207" t="s">
        <v>212</v>
      </c>
      <c r="D17207">
        <v>2021797</v>
      </c>
      <c r="E17207" t="s">
        <v>234</v>
      </c>
      <c r="F17207" t="s">
        <v>214</v>
      </c>
      <c r="G17207" t="s">
        <v>215</v>
      </c>
      <c r="H17207">
        <v>3</v>
      </c>
      <c r="I17207">
        <v>2018</v>
      </c>
      <c r="J17207">
        <v>1</v>
      </c>
      <c r="L17207">
        <v>23107076</v>
      </c>
      <c r="M17207" t="s">
        <v>221</v>
      </c>
      <c r="P17207" s="29" t="str">
        <f t="shared" si="622"/>
        <v>BAD</v>
      </c>
    </row>
    <row r="17208" spans="1:16" hidden="1" x14ac:dyDescent="0.25">
      <c r="A17208">
        <v>199539841</v>
      </c>
      <c r="B17208">
        <v>803400</v>
      </c>
      <c r="C17208" t="s">
        <v>212</v>
      </c>
      <c r="D17208">
        <v>2004453</v>
      </c>
      <c r="E17208" t="s">
        <v>239</v>
      </c>
      <c r="F17208" t="s">
        <v>214</v>
      </c>
      <c r="G17208" t="s">
        <v>215</v>
      </c>
      <c r="H17208">
        <v>4</v>
      </c>
      <c r="I17208">
        <v>2018</v>
      </c>
      <c r="J17208">
        <v>1</v>
      </c>
      <c r="L17208">
        <v>23107081</v>
      </c>
      <c r="P17208" s="29" t="str">
        <f t="shared" si="622"/>
        <v>DRP</v>
      </c>
    </row>
    <row r="17209" spans="1:16" hidden="1" x14ac:dyDescent="0.25">
      <c r="A17209">
        <v>199539841</v>
      </c>
      <c r="B17209">
        <v>803400</v>
      </c>
      <c r="C17209" t="s">
        <v>212</v>
      </c>
      <c r="D17209">
        <v>2021638</v>
      </c>
      <c r="E17209" t="s">
        <v>250</v>
      </c>
      <c r="F17209" t="s">
        <v>214</v>
      </c>
      <c r="G17209" t="s">
        <v>215</v>
      </c>
      <c r="H17209">
        <v>4</v>
      </c>
      <c r="I17209">
        <v>2018</v>
      </c>
      <c r="J17209">
        <v>2</v>
      </c>
      <c r="L17209">
        <v>23116219</v>
      </c>
      <c r="P17209" s="29" t="str">
        <f t="shared" si="622"/>
        <v>DRP</v>
      </c>
    </row>
    <row r="17210" spans="1:16" hidden="1" x14ac:dyDescent="0.25">
      <c r="A17210">
        <v>199539841</v>
      </c>
      <c r="B17210">
        <v>803400</v>
      </c>
      <c r="C17210" t="s">
        <v>212</v>
      </c>
      <c r="D17210">
        <v>2021797</v>
      </c>
      <c r="E17210" t="s">
        <v>234</v>
      </c>
      <c r="F17210" t="s">
        <v>214</v>
      </c>
      <c r="G17210" t="s">
        <v>215</v>
      </c>
      <c r="H17210">
        <v>4</v>
      </c>
      <c r="I17210">
        <v>2018</v>
      </c>
      <c r="J17210">
        <v>2</v>
      </c>
      <c r="L17210">
        <v>23114791</v>
      </c>
      <c r="P17210" s="29" t="str">
        <f t="shared" si="622"/>
        <v>DRP</v>
      </c>
    </row>
    <row r="17211" spans="1:16" hidden="1" x14ac:dyDescent="0.25">
      <c r="A17211">
        <v>199540068</v>
      </c>
      <c r="B17211">
        <v>803401</v>
      </c>
      <c r="C17211" t="s">
        <v>318</v>
      </c>
      <c r="D17211">
        <v>2004098</v>
      </c>
      <c r="E17211" t="s">
        <v>213</v>
      </c>
      <c r="F17211" t="s">
        <v>214</v>
      </c>
      <c r="G17211" t="s">
        <v>215</v>
      </c>
      <c r="H17211">
        <v>4</v>
      </c>
      <c r="I17211">
        <v>2016</v>
      </c>
      <c r="J17211">
        <v>1</v>
      </c>
      <c r="L17211">
        <v>23078140</v>
      </c>
      <c r="P17211" s="29" t="str">
        <f t="shared" si="622"/>
        <v>DRP</v>
      </c>
    </row>
    <row r="17212" spans="1:16" hidden="1" x14ac:dyDescent="0.25">
      <c r="A17212">
        <v>199540068</v>
      </c>
      <c r="B17212">
        <v>803401</v>
      </c>
      <c r="C17212" t="s">
        <v>318</v>
      </c>
      <c r="D17212">
        <v>2005118</v>
      </c>
      <c r="E17212" t="s">
        <v>223</v>
      </c>
      <c r="F17212" t="s">
        <v>214</v>
      </c>
      <c r="G17212" t="s">
        <v>215</v>
      </c>
      <c r="H17212">
        <v>2</v>
      </c>
      <c r="I17212">
        <v>2016</v>
      </c>
      <c r="J17212">
        <v>1</v>
      </c>
      <c r="L17212">
        <v>23081297</v>
      </c>
      <c r="M17212">
        <v>4.5</v>
      </c>
      <c r="P17212" s="29">
        <f t="shared" si="622"/>
        <v>0.58333333333333337</v>
      </c>
    </row>
    <row r="17213" spans="1:16" hidden="1" x14ac:dyDescent="0.25">
      <c r="A17213">
        <v>199540068</v>
      </c>
      <c r="B17213">
        <v>803401</v>
      </c>
      <c r="C17213" t="s">
        <v>318</v>
      </c>
      <c r="D17213">
        <v>2021754</v>
      </c>
      <c r="E17213" t="s">
        <v>216</v>
      </c>
      <c r="F17213" t="s">
        <v>214</v>
      </c>
      <c r="G17213" t="s">
        <v>215</v>
      </c>
      <c r="H17213">
        <v>2</v>
      </c>
      <c r="I17213">
        <v>2016</v>
      </c>
      <c r="J17213">
        <v>1</v>
      </c>
      <c r="L17213">
        <v>23081132</v>
      </c>
      <c r="M17213">
        <v>5.2</v>
      </c>
      <c r="P17213" s="29">
        <f t="shared" si="622"/>
        <v>0.70000000000000007</v>
      </c>
    </row>
    <row r="17214" spans="1:16" hidden="1" x14ac:dyDescent="0.25">
      <c r="A17214">
        <v>199540068</v>
      </c>
      <c r="B17214">
        <v>803401</v>
      </c>
      <c r="C17214" t="s">
        <v>318</v>
      </c>
      <c r="D17214">
        <v>2005102</v>
      </c>
      <c r="E17214" t="s">
        <v>218</v>
      </c>
      <c r="F17214" t="s">
        <v>214</v>
      </c>
      <c r="G17214" t="s">
        <v>215</v>
      </c>
      <c r="H17214">
        <v>2</v>
      </c>
      <c r="I17214">
        <v>2016</v>
      </c>
      <c r="J17214">
        <v>1</v>
      </c>
      <c r="L17214">
        <v>23081364</v>
      </c>
      <c r="M17214">
        <v>5</v>
      </c>
      <c r="P17214" s="29">
        <f t="shared" si="622"/>
        <v>0.66666666666666663</v>
      </c>
    </row>
    <row r="17215" spans="1:16" hidden="1" x14ac:dyDescent="0.25">
      <c r="A17215">
        <v>199540068</v>
      </c>
      <c r="B17215">
        <v>803401</v>
      </c>
      <c r="C17215" t="s">
        <v>318</v>
      </c>
      <c r="D17215">
        <v>2005099</v>
      </c>
      <c r="E17215" t="s">
        <v>217</v>
      </c>
      <c r="F17215" t="s">
        <v>214</v>
      </c>
      <c r="G17215" t="s">
        <v>215</v>
      </c>
      <c r="H17215">
        <v>2</v>
      </c>
      <c r="I17215">
        <v>2016</v>
      </c>
      <c r="J17215">
        <v>1</v>
      </c>
      <c r="L17215">
        <v>23081379</v>
      </c>
      <c r="M17215">
        <v>4.7</v>
      </c>
      <c r="P17215" s="29">
        <f t="shared" si="622"/>
        <v>0.6166666666666667</v>
      </c>
    </row>
    <row r="17216" spans="1:16" hidden="1" x14ac:dyDescent="0.25">
      <c r="A17216">
        <v>199540068</v>
      </c>
      <c r="B17216">
        <v>803401</v>
      </c>
      <c r="C17216" t="s">
        <v>318</v>
      </c>
      <c r="D17216">
        <v>2021600</v>
      </c>
      <c r="E17216" t="s">
        <v>219</v>
      </c>
      <c r="F17216" t="s">
        <v>214</v>
      </c>
      <c r="G17216" t="s">
        <v>215</v>
      </c>
      <c r="H17216">
        <v>2</v>
      </c>
      <c r="I17216">
        <v>2016</v>
      </c>
      <c r="J17216">
        <v>1</v>
      </c>
      <c r="L17216">
        <v>23081087</v>
      </c>
      <c r="M17216">
        <v>4.5999999999999996</v>
      </c>
      <c r="P17216" s="29">
        <f t="shared" si="622"/>
        <v>0.6</v>
      </c>
    </row>
    <row r="17217" spans="1:16" hidden="1" x14ac:dyDescent="0.25">
      <c r="A17217">
        <v>199540068</v>
      </c>
      <c r="B17217">
        <v>803401</v>
      </c>
      <c r="C17217" t="s">
        <v>318</v>
      </c>
      <c r="D17217">
        <v>2004098</v>
      </c>
      <c r="E17217" t="s">
        <v>213</v>
      </c>
      <c r="F17217" t="s">
        <v>214</v>
      </c>
      <c r="G17217" t="s">
        <v>215</v>
      </c>
      <c r="H17217">
        <v>2</v>
      </c>
      <c r="I17217">
        <v>2016</v>
      </c>
      <c r="J17217">
        <v>2</v>
      </c>
      <c r="L17217">
        <v>23085305</v>
      </c>
      <c r="M17217">
        <v>4</v>
      </c>
      <c r="P17217" s="29">
        <f t="shared" si="622"/>
        <v>0.5</v>
      </c>
    </row>
    <row r="17218" spans="1:16" hidden="1" x14ac:dyDescent="0.25">
      <c r="A17218">
        <v>199540068</v>
      </c>
      <c r="B17218">
        <v>803401</v>
      </c>
      <c r="C17218" t="s">
        <v>318</v>
      </c>
      <c r="D17218">
        <v>2021763</v>
      </c>
      <c r="E17218" t="s">
        <v>298</v>
      </c>
      <c r="F17218" t="s">
        <v>214</v>
      </c>
      <c r="G17218" t="s">
        <v>215</v>
      </c>
      <c r="H17218">
        <v>3</v>
      </c>
      <c r="I17218">
        <v>2016</v>
      </c>
      <c r="J17218">
        <v>2</v>
      </c>
      <c r="L17218">
        <v>23086845</v>
      </c>
      <c r="M17218">
        <v>3.5</v>
      </c>
      <c r="P17218" s="29">
        <f t="shared" si="622"/>
        <v>0.41666666666666669</v>
      </c>
    </row>
    <row r="17219" spans="1:16" hidden="1" x14ac:dyDescent="0.25">
      <c r="A17219">
        <v>199540068</v>
      </c>
      <c r="B17219">
        <v>803401</v>
      </c>
      <c r="C17219" t="s">
        <v>318</v>
      </c>
      <c r="D17219">
        <v>2005117</v>
      </c>
      <c r="E17219" t="s">
        <v>220</v>
      </c>
      <c r="F17219" t="s">
        <v>214</v>
      </c>
      <c r="G17219" t="s">
        <v>215</v>
      </c>
      <c r="H17219">
        <v>3</v>
      </c>
      <c r="I17219">
        <v>2016</v>
      </c>
      <c r="J17219">
        <v>2</v>
      </c>
      <c r="L17219">
        <v>23084476</v>
      </c>
      <c r="M17219">
        <v>3.8</v>
      </c>
      <c r="P17219" s="29">
        <f t="shared" si="622"/>
        <v>0.46666666666666662</v>
      </c>
    </row>
    <row r="17220" spans="1:16" hidden="1" x14ac:dyDescent="0.25">
      <c r="A17220">
        <v>199540068</v>
      </c>
      <c r="B17220">
        <v>803401</v>
      </c>
      <c r="C17220" t="s">
        <v>318</v>
      </c>
      <c r="D17220">
        <v>2021756</v>
      </c>
      <c r="E17220" t="s">
        <v>253</v>
      </c>
      <c r="F17220" t="s">
        <v>214</v>
      </c>
      <c r="G17220" t="s">
        <v>215</v>
      </c>
      <c r="H17220">
        <v>3</v>
      </c>
      <c r="I17220">
        <v>2016</v>
      </c>
      <c r="J17220">
        <v>2</v>
      </c>
      <c r="L17220">
        <v>23086837</v>
      </c>
      <c r="M17220" t="s">
        <v>221</v>
      </c>
      <c r="P17220" s="29" t="str">
        <f t="shared" si="622"/>
        <v>BAD</v>
      </c>
    </row>
    <row r="17221" spans="1:16" hidden="1" x14ac:dyDescent="0.25">
      <c r="A17221">
        <v>199540068</v>
      </c>
      <c r="B17221">
        <v>803401</v>
      </c>
      <c r="C17221" t="s">
        <v>318</v>
      </c>
      <c r="D17221">
        <v>2021602</v>
      </c>
      <c r="E17221" t="s">
        <v>242</v>
      </c>
      <c r="F17221" t="s">
        <v>214</v>
      </c>
      <c r="G17221" t="s">
        <v>215</v>
      </c>
      <c r="H17221">
        <v>3</v>
      </c>
      <c r="I17221">
        <v>2016</v>
      </c>
      <c r="J17221">
        <v>2</v>
      </c>
      <c r="L17221">
        <v>23086745</v>
      </c>
      <c r="M17221">
        <v>2.7</v>
      </c>
      <c r="P17221" s="29">
        <f t="shared" si="622"/>
        <v>0.28333333333333338</v>
      </c>
    </row>
    <row r="17222" spans="1:16" hidden="1" x14ac:dyDescent="0.25">
      <c r="A17222">
        <v>199540068</v>
      </c>
      <c r="B17222">
        <v>803401</v>
      </c>
      <c r="C17222" t="s">
        <v>318</v>
      </c>
      <c r="D17222">
        <v>2021580</v>
      </c>
      <c r="E17222" t="s">
        <v>241</v>
      </c>
      <c r="F17222" t="s">
        <v>214</v>
      </c>
      <c r="G17222" t="s">
        <v>215</v>
      </c>
      <c r="H17222">
        <v>3</v>
      </c>
      <c r="I17222">
        <v>2016</v>
      </c>
      <c r="J17222">
        <v>2</v>
      </c>
      <c r="L17222">
        <v>23086825</v>
      </c>
      <c r="M17222">
        <v>3</v>
      </c>
      <c r="P17222" s="29">
        <f t="shared" si="622"/>
        <v>0.33333333333333331</v>
      </c>
    </row>
    <row r="17223" spans="1:16" hidden="1" x14ac:dyDescent="0.25">
      <c r="A17223">
        <v>199540068</v>
      </c>
      <c r="B17223">
        <v>803401</v>
      </c>
      <c r="C17223" t="s">
        <v>318</v>
      </c>
      <c r="D17223">
        <v>2004112</v>
      </c>
      <c r="E17223" t="s">
        <v>244</v>
      </c>
      <c r="F17223" t="s">
        <v>214</v>
      </c>
      <c r="G17223" t="s">
        <v>215</v>
      </c>
      <c r="H17223">
        <v>2</v>
      </c>
      <c r="I17223">
        <v>2016</v>
      </c>
      <c r="J17223">
        <v>2</v>
      </c>
      <c r="L17223">
        <v>23085446</v>
      </c>
      <c r="M17223">
        <v>5.7</v>
      </c>
      <c r="P17223" s="29">
        <f t="shared" si="622"/>
        <v>0.78333333333333333</v>
      </c>
    </row>
    <row r="17224" spans="1:16" hidden="1" x14ac:dyDescent="0.25">
      <c r="A17224">
        <v>199540289</v>
      </c>
      <c r="B17224">
        <v>803401</v>
      </c>
      <c r="C17224" t="s">
        <v>318</v>
      </c>
      <c r="D17224">
        <v>2005118</v>
      </c>
      <c r="E17224" t="s">
        <v>223</v>
      </c>
      <c r="F17224" t="s">
        <v>214</v>
      </c>
      <c r="G17224" t="s">
        <v>215</v>
      </c>
      <c r="H17224">
        <v>2</v>
      </c>
      <c r="I17224">
        <v>2016</v>
      </c>
      <c r="J17224">
        <v>1</v>
      </c>
      <c r="L17224">
        <v>23081294</v>
      </c>
      <c r="M17224">
        <v>4.9000000000000004</v>
      </c>
      <c r="P17224" s="29">
        <f t="shared" si="622"/>
        <v>0.65</v>
      </c>
    </row>
    <row r="17225" spans="1:16" hidden="1" x14ac:dyDescent="0.25">
      <c r="A17225">
        <v>199540289</v>
      </c>
      <c r="B17225">
        <v>803401</v>
      </c>
      <c r="C17225" t="s">
        <v>318</v>
      </c>
      <c r="D17225">
        <v>2021754</v>
      </c>
      <c r="E17225" t="s">
        <v>216</v>
      </c>
      <c r="F17225" t="s">
        <v>214</v>
      </c>
      <c r="G17225" t="s">
        <v>215</v>
      </c>
      <c r="H17225">
        <v>2</v>
      </c>
      <c r="I17225">
        <v>2016</v>
      </c>
      <c r="J17225">
        <v>1</v>
      </c>
      <c r="L17225">
        <v>23081097</v>
      </c>
      <c r="M17225">
        <v>4.5999999999999996</v>
      </c>
      <c r="P17225" s="29">
        <f t="shared" si="622"/>
        <v>0.6</v>
      </c>
    </row>
    <row r="17226" spans="1:16" hidden="1" x14ac:dyDescent="0.25">
      <c r="A17226">
        <v>199540289</v>
      </c>
      <c r="B17226">
        <v>803401</v>
      </c>
      <c r="C17226" t="s">
        <v>318</v>
      </c>
      <c r="D17226">
        <v>2005102</v>
      </c>
      <c r="E17226" t="s">
        <v>218</v>
      </c>
      <c r="F17226" t="s">
        <v>214</v>
      </c>
      <c r="G17226" t="s">
        <v>215</v>
      </c>
      <c r="H17226">
        <v>2</v>
      </c>
      <c r="I17226">
        <v>2016</v>
      </c>
      <c r="J17226">
        <v>1</v>
      </c>
      <c r="L17226">
        <v>23081383</v>
      </c>
      <c r="M17226">
        <v>4</v>
      </c>
      <c r="P17226" s="29">
        <f t="shared" ref="P17226:P17289" si="623">IF(AND(ISNUMBER(M17226),H17226&lt;&gt;4),(M17226-1)/6,IF(H17226=4,"DRP",IF(AND(H17226=3,M17226="NA"),"BAD",IF(AND(H17226=2),"CVL",IF(AND(H17226=1,ISBLANK(M17226)),"NULL","UNK")))))</f>
        <v>0.5</v>
      </c>
    </row>
    <row r="17227" spans="1:16" hidden="1" x14ac:dyDescent="0.25">
      <c r="A17227">
        <v>199540289</v>
      </c>
      <c r="B17227">
        <v>803401</v>
      </c>
      <c r="C17227" t="s">
        <v>318</v>
      </c>
      <c r="D17227">
        <v>2005099</v>
      </c>
      <c r="E17227" t="s">
        <v>217</v>
      </c>
      <c r="F17227" t="s">
        <v>214</v>
      </c>
      <c r="G17227" t="s">
        <v>215</v>
      </c>
      <c r="H17227">
        <v>2</v>
      </c>
      <c r="I17227">
        <v>2016</v>
      </c>
      <c r="J17227">
        <v>1</v>
      </c>
      <c r="L17227">
        <v>23081376</v>
      </c>
      <c r="M17227">
        <v>5.5</v>
      </c>
      <c r="P17227" s="29">
        <f t="shared" si="623"/>
        <v>0.75</v>
      </c>
    </row>
    <row r="17228" spans="1:16" hidden="1" x14ac:dyDescent="0.25">
      <c r="A17228">
        <v>199540289</v>
      </c>
      <c r="B17228">
        <v>803401</v>
      </c>
      <c r="C17228" t="s">
        <v>318</v>
      </c>
      <c r="D17228">
        <v>2021600</v>
      </c>
      <c r="E17228" t="s">
        <v>219</v>
      </c>
      <c r="F17228" t="s">
        <v>214</v>
      </c>
      <c r="G17228" t="s">
        <v>215</v>
      </c>
      <c r="H17228">
        <v>2</v>
      </c>
      <c r="I17228">
        <v>2016</v>
      </c>
      <c r="J17228">
        <v>1</v>
      </c>
      <c r="L17228">
        <v>23081081</v>
      </c>
      <c r="M17228">
        <v>5.3</v>
      </c>
      <c r="P17228" s="29">
        <f t="shared" si="623"/>
        <v>0.71666666666666667</v>
      </c>
    </row>
    <row r="17229" spans="1:16" hidden="1" x14ac:dyDescent="0.25">
      <c r="A17229">
        <v>199540289</v>
      </c>
      <c r="B17229">
        <v>803401</v>
      </c>
      <c r="C17229" t="s">
        <v>318</v>
      </c>
      <c r="D17229">
        <v>2004098</v>
      </c>
      <c r="E17229" t="s">
        <v>213</v>
      </c>
      <c r="F17229" t="s">
        <v>214</v>
      </c>
      <c r="G17229" t="s">
        <v>215</v>
      </c>
      <c r="H17229">
        <v>2</v>
      </c>
      <c r="I17229">
        <v>2016</v>
      </c>
      <c r="J17229">
        <v>1</v>
      </c>
      <c r="L17229">
        <v>23081502</v>
      </c>
      <c r="M17229">
        <v>6.3</v>
      </c>
      <c r="P17229" s="29">
        <f t="shared" si="623"/>
        <v>0.8833333333333333</v>
      </c>
    </row>
    <row r="17230" spans="1:16" hidden="1" x14ac:dyDescent="0.25">
      <c r="A17230">
        <v>199540289</v>
      </c>
      <c r="B17230">
        <v>803401</v>
      </c>
      <c r="C17230" t="s">
        <v>318</v>
      </c>
      <c r="D17230">
        <v>2004112</v>
      </c>
      <c r="E17230" t="s">
        <v>244</v>
      </c>
      <c r="F17230" t="s">
        <v>214</v>
      </c>
      <c r="G17230" t="s">
        <v>215</v>
      </c>
      <c r="H17230">
        <v>2</v>
      </c>
      <c r="I17230">
        <v>2016</v>
      </c>
      <c r="J17230">
        <v>2</v>
      </c>
      <c r="L17230">
        <v>23085449</v>
      </c>
      <c r="M17230">
        <v>5.9</v>
      </c>
      <c r="P17230" s="29">
        <f t="shared" si="623"/>
        <v>0.81666666666666676</v>
      </c>
    </row>
    <row r="17231" spans="1:16" hidden="1" x14ac:dyDescent="0.25">
      <c r="A17231">
        <v>199540289</v>
      </c>
      <c r="B17231">
        <v>803401</v>
      </c>
      <c r="C17231" t="s">
        <v>318</v>
      </c>
      <c r="D17231">
        <v>2021580</v>
      </c>
      <c r="E17231" t="s">
        <v>241</v>
      </c>
      <c r="F17231" t="s">
        <v>214</v>
      </c>
      <c r="G17231" t="s">
        <v>215</v>
      </c>
      <c r="H17231">
        <v>2</v>
      </c>
      <c r="I17231">
        <v>2016</v>
      </c>
      <c r="J17231">
        <v>2</v>
      </c>
      <c r="L17231">
        <v>23086826</v>
      </c>
      <c r="M17231">
        <v>4.4000000000000004</v>
      </c>
      <c r="P17231" s="29">
        <f t="shared" si="623"/>
        <v>0.56666666666666676</v>
      </c>
    </row>
    <row r="17232" spans="1:16" hidden="1" x14ac:dyDescent="0.25">
      <c r="A17232">
        <v>199540289</v>
      </c>
      <c r="B17232">
        <v>803401</v>
      </c>
      <c r="C17232" t="s">
        <v>318</v>
      </c>
      <c r="D17232">
        <v>2021602</v>
      </c>
      <c r="E17232" t="s">
        <v>242</v>
      </c>
      <c r="F17232" t="s">
        <v>214</v>
      </c>
      <c r="G17232" t="s">
        <v>215</v>
      </c>
      <c r="H17232">
        <v>3</v>
      </c>
      <c r="I17232">
        <v>2016</v>
      </c>
      <c r="J17232">
        <v>2</v>
      </c>
      <c r="L17232">
        <v>23086747</v>
      </c>
      <c r="M17232">
        <v>2.9</v>
      </c>
      <c r="P17232" s="29">
        <f t="shared" si="623"/>
        <v>0.31666666666666665</v>
      </c>
    </row>
    <row r="17233" spans="1:16" hidden="1" x14ac:dyDescent="0.25">
      <c r="A17233">
        <v>199540289</v>
      </c>
      <c r="B17233">
        <v>803401</v>
      </c>
      <c r="C17233" t="s">
        <v>318</v>
      </c>
      <c r="D17233">
        <v>2021756</v>
      </c>
      <c r="E17233" t="s">
        <v>253</v>
      </c>
      <c r="F17233" t="s">
        <v>214</v>
      </c>
      <c r="G17233" t="s">
        <v>215</v>
      </c>
      <c r="H17233">
        <v>3</v>
      </c>
      <c r="I17233">
        <v>2016</v>
      </c>
      <c r="J17233">
        <v>2</v>
      </c>
      <c r="L17233">
        <v>23086840</v>
      </c>
      <c r="M17233">
        <v>1.4</v>
      </c>
      <c r="P17233" s="29">
        <f t="shared" si="623"/>
        <v>6.6666666666666652E-2</v>
      </c>
    </row>
    <row r="17234" spans="1:16" hidden="1" x14ac:dyDescent="0.25">
      <c r="A17234">
        <v>199540289</v>
      </c>
      <c r="B17234">
        <v>803401</v>
      </c>
      <c r="C17234" t="s">
        <v>318</v>
      </c>
      <c r="D17234">
        <v>2005117</v>
      </c>
      <c r="E17234" t="s">
        <v>220</v>
      </c>
      <c r="F17234" t="s">
        <v>214</v>
      </c>
      <c r="G17234" t="s">
        <v>215</v>
      </c>
      <c r="H17234">
        <v>2</v>
      </c>
      <c r="I17234">
        <v>2016</v>
      </c>
      <c r="J17234">
        <v>2</v>
      </c>
      <c r="L17234">
        <v>23084475</v>
      </c>
      <c r="M17234">
        <v>4.2</v>
      </c>
      <c r="P17234" s="29">
        <f t="shared" si="623"/>
        <v>0.53333333333333333</v>
      </c>
    </row>
    <row r="17235" spans="1:16" hidden="1" x14ac:dyDescent="0.25">
      <c r="A17235">
        <v>199540289</v>
      </c>
      <c r="B17235">
        <v>803401</v>
      </c>
      <c r="C17235" t="s">
        <v>318</v>
      </c>
      <c r="D17235">
        <v>2021763</v>
      </c>
      <c r="E17235" t="s">
        <v>298</v>
      </c>
      <c r="F17235" t="s">
        <v>214</v>
      </c>
      <c r="G17235" t="s">
        <v>215</v>
      </c>
      <c r="H17235">
        <v>2</v>
      </c>
      <c r="I17235">
        <v>2016</v>
      </c>
      <c r="J17235">
        <v>2</v>
      </c>
      <c r="L17235">
        <v>23086845</v>
      </c>
      <c r="M17235">
        <v>4</v>
      </c>
      <c r="P17235" s="29">
        <f t="shared" si="623"/>
        <v>0.5</v>
      </c>
    </row>
    <row r="17236" spans="1:16" hidden="1" x14ac:dyDescent="0.25">
      <c r="A17236">
        <v>199540289</v>
      </c>
      <c r="B17236">
        <v>803401</v>
      </c>
      <c r="C17236" t="s">
        <v>318</v>
      </c>
      <c r="D17236">
        <v>2004099</v>
      </c>
      <c r="E17236" t="s">
        <v>245</v>
      </c>
      <c r="F17236" t="s">
        <v>214</v>
      </c>
      <c r="G17236" t="s">
        <v>215</v>
      </c>
      <c r="H17236">
        <v>4</v>
      </c>
      <c r="I17236">
        <v>2017</v>
      </c>
      <c r="J17236">
        <v>1</v>
      </c>
      <c r="L17236">
        <v>23092382</v>
      </c>
      <c r="P17236" s="29" t="str">
        <f t="shared" si="623"/>
        <v>DRP</v>
      </c>
    </row>
    <row r="17237" spans="1:16" hidden="1" x14ac:dyDescent="0.25">
      <c r="A17237">
        <v>199540289</v>
      </c>
      <c r="B17237">
        <v>803401</v>
      </c>
      <c r="C17237" t="s">
        <v>318</v>
      </c>
      <c r="D17237">
        <v>2004116</v>
      </c>
      <c r="E17237" t="s">
        <v>229</v>
      </c>
      <c r="F17237" t="s">
        <v>214</v>
      </c>
      <c r="G17237" t="s">
        <v>215</v>
      </c>
      <c r="H17237">
        <v>2</v>
      </c>
      <c r="I17237">
        <v>2017</v>
      </c>
      <c r="J17237">
        <v>1</v>
      </c>
      <c r="L17237">
        <v>23092375</v>
      </c>
      <c r="M17237">
        <v>6.7</v>
      </c>
      <c r="P17237" s="29">
        <f t="shared" si="623"/>
        <v>0.95000000000000007</v>
      </c>
    </row>
    <row r="17238" spans="1:16" hidden="1" x14ac:dyDescent="0.25">
      <c r="A17238">
        <v>199540289</v>
      </c>
      <c r="B17238">
        <v>803401</v>
      </c>
      <c r="C17238" t="s">
        <v>318</v>
      </c>
      <c r="D17238">
        <v>2004099</v>
      </c>
      <c r="E17238" t="s">
        <v>245</v>
      </c>
      <c r="F17238" t="s">
        <v>214</v>
      </c>
      <c r="G17238" t="s">
        <v>215</v>
      </c>
      <c r="H17238">
        <v>2</v>
      </c>
      <c r="I17238">
        <v>2017</v>
      </c>
      <c r="J17238">
        <v>1</v>
      </c>
      <c r="L17238">
        <v>23092377</v>
      </c>
      <c r="M17238">
        <v>5.2</v>
      </c>
      <c r="P17238" s="29">
        <f t="shared" si="623"/>
        <v>0.70000000000000007</v>
      </c>
    </row>
    <row r="17239" spans="1:16" hidden="1" x14ac:dyDescent="0.25">
      <c r="A17239">
        <v>199540289</v>
      </c>
      <c r="B17239">
        <v>803401</v>
      </c>
      <c r="C17239" t="s">
        <v>318</v>
      </c>
      <c r="D17239">
        <v>2005120</v>
      </c>
      <c r="E17239" t="s">
        <v>293</v>
      </c>
      <c r="F17239" t="s">
        <v>214</v>
      </c>
      <c r="G17239" t="s">
        <v>215</v>
      </c>
      <c r="H17239">
        <v>2</v>
      </c>
      <c r="I17239">
        <v>2017</v>
      </c>
      <c r="J17239">
        <v>1</v>
      </c>
      <c r="L17239">
        <v>23094177</v>
      </c>
      <c r="M17239">
        <v>4.5</v>
      </c>
      <c r="P17239" s="29">
        <f t="shared" si="623"/>
        <v>0.58333333333333337</v>
      </c>
    </row>
    <row r="17240" spans="1:16" hidden="1" x14ac:dyDescent="0.25">
      <c r="A17240">
        <v>199540289</v>
      </c>
      <c r="B17240">
        <v>803401</v>
      </c>
      <c r="C17240" t="s">
        <v>318</v>
      </c>
      <c r="D17240">
        <v>2005131</v>
      </c>
      <c r="E17240" t="s">
        <v>228</v>
      </c>
      <c r="F17240" t="s">
        <v>214</v>
      </c>
      <c r="G17240" t="s">
        <v>215</v>
      </c>
      <c r="H17240">
        <v>2</v>
      </c>
      <c r="I17240">
        <v>2017</v>
      </c>
      <c r="J17240">
        <v>1</v>
      </c>
      <c r="L17240">
        <v>23093316</v>
      </c>
      <c r="M17240">
        <v>5</v>
      </c>
      <c r="P17240" s="29">
        <f t="shared" si="623"/>
        <v>0.66666666666666663</v>
      </c>
    </row>
    <row r="17241" spans="1:16" hidden="1" x14ac:dyDescent="0.25">
      <c r="A17241">
        <v>199540289</v>
      </c>
      <c r="B17241">
        <v>803401</v>
      </c>
      <c r="C17241" t="s">
        <v>318</v>
      </c>
      <c r="D17241">
        <v>2021756</v>
      </c>
      <c r="E17241" t="s">
        <v>253</v>
      </c>
      <c r="F17241" t="s">
        <v>214</v>
      </c>
      <c r="G17241" t="s">
        <v>215</v>
      </c>
      <c r="H17241">
        <v>2</v>
      </c>
      <c r="I17241">
        <v>2017</v>
      </c>
      <c r="J17241">
        <v>1</v>
      </c>
      <c r="L17241">
        <v>23093908</v>
      </c>
      <c r="M17241">
        <v>4.5</v>
      </c>
      <c r="P17241" s="29">
        <f t="shared" si="623"/>
        <v>0.58333333333333337</v>
      </c>
    </row>
    <row r="17242" spans="1:16" hidden="1" x14ac:dyDescent="0.25">
      <c r="A17242">
        <v>199540289</v>
      </c>
      <c r="B17242">
        <v>803401</v>
      </c>
      <c r="C17242" t="s">
        <v>318</v>
      </c>
      <c r="D17242">
        <v>2021602</v>
      </c>
      <c r="E17242" t="s">
        <v>242</v>
      </c>
      <c r="F17242" t="s">
        <v>214</v>
      </c>
      <c r="G17242" t="s">
        <v>215</v>
      </c>
      <c r="H17242">
        <v>2</v>
      </c>
      <c r="I17242">
        <v>2017</v>
      </c>
      <c r="J17242">
        <v>1</v>
      </c>
      <c r="L17242">
        <v>23095499</v>
      </c>
      <c r="M17242">
        <v>4</v>
      </c>
      <c r="P17242" s="29">
        <f t="shared" si="623"/>
        <v>0.5</v>
      </c>
    </row>
    <row r="17243" spans="1:16" hidden="1" x14ac:dyDescent="0.25">
      <c r="A17243">
        <v>199540289</v>
      </c>
      <c r="B17243">
        <v>803401</v>
      </c>
      <c r="C17243" t="s">
        <v>318</v>
      </c>
      <c r="D17243">
        <v>2019271</v>
      </c>
      <c r="E17243" t="s">
        <v>236</v>
      </c>
      <c r="F17243" t="s">
        <v>214</v>
      </c>
      <c r="G17243" t="s">
        <v>215</v>
      </c>
      <c r="H17243">
        <v>2</v>
      </c>
      <c r="I17243">
        <v>2017</v>
      </c>
      <c r="J17243">
        <v>2</v>
      </c>
      <c r="L17243">
        <v>23097914</v>
      </c>
      <c r="M17243">
        <v>6.5</v>
      </c>
      <c r="P17243" s="29">
        <f t="shared" si="623"/>
        <v>0.91666666666666663</v>
      </c>
    </row>
    <row r="17244" spans="1:16" hidden="1" x14ac:dyDescent="0.25">
      <c r="A17244">
        <v>199540289</v>
      </c>
      <c r="B17244">
        <v>803401</v>
      </c>
      <c r="C17244" t="s">
        <v>318</v>
      </c>
      <c r="D17244">
        <v>2021596</v>
      </c>
      <c r="E17244" t="s">
        <v>294</v>
      </c>
      <c r="F17244" t="s">
        <v>214</v>
      </c>
      <c r="G17244" t="s">
        <v>215</v>
      </c>
      <c r="H17244">
        <v>2</v>
      </c>
      <c r="I17244">
        <v>2017</v>
      </c>
      <c r="J17244">
        <v>2</v>
      </c>
      <c r="L17244">
        <v>23101186</v>
      </c>
      <c r="M17244">
        <v>4.3</v>
      </c>
      <c r="P17244" s="29">
        <f t="shared" si="623"/>
        <v>0.54999999999999993</v>
      </c>
    </row>
    <row r="17245" spans="1:16" hidden="1" x14ac:dyDescent="0.25">
      <c r="A17245">
        <v>199540289</v>
      </c>
      <c r="B17245">
        <v>803401</v>
      </c>
      <c r="C17245" t="s">
        <v>318</v>
      </c>
      <c r="D17245">
        <v>2021874</v>
      </c>
      <c r="E17245" t="s">
        <v>226</v>
      </c>
      <c r="F17245" t="s">
        <v>214</v>
      </c>
      <c r="G17245" t="s">
        <v>215</v>
      </c>
      <c r="H17245">
        <v>2</v>
      </c>
      <c r="I17245">
        <v>2017</v>
      </c>
      <c r="J17245">
        <v>2</v>
      </c>
      <c r="L17245">
        <v>23101602</v>
      </c>
      <c r="M17245">
        <v>5</v>
      </c>
      <c r="P17245" s="29">
        <f t="shared" si="623"/>
        <v>0.66666666666666663</v>
      </c>
    </row>
    <row r="17246" spans="1:16" hidden="1" x14ac:dyDescent="0.25">
      <c r="A17246">
        <v>199540289</v>
      </c>
      <c r="B17246">
        <v>803401</v>
      </c>
      <c r="C17246" t="s">
        <v>318</v>
      </c>
      <c r="D17246">
        <v>2021638</v>
      </c>
      <c r="E17246" t="s">
        <v>250</v>
      </c>
      <c r="F17246" t="s">
        <v>214</v>
      </c>
      <c r="G17246" t="s">
        <v>215</v>
      </c>
      <c r="H17246">
        <v>2</v>
      </c>
      <c r="I17246">
        <v>2017</v>
      </c>
      <c r="J17246">
        <v>2</v>
      </c>
      <c r="L17246">
        <v>23101182</v>
      </c>
      <c r="M17246">
        <v>4</v>
      </c>
      <c r="P17246" s="29">
        <f t="shared" si="623"/>
        <v>0.5</v>
      </c>
    </row>
    <row r="17247" spans="1:16" hidden="1" x14ac:dyDescent="0.25">
      <c r="A17247">
        <v>199540289</v>
      </c>
      <c r="B17247">
        <v>803401</v>
      </c>
      <c r="C17247" t="s">
        <v>318</v>
      </c>
      <c r="D17247">
        <v>2021781</v>
      </c>
      <c r="E17247" t="s">
        <v>235</v>
      </c>
      <c r="F17247" t="s">
        <v>214</v>
      </c>
      <c r="G17247" t="s">
        <v>215</v>
      </c>
      <c r="H17247">
        <v>2</v>
      </c>
      <c r="I17247">
        <v>2017</v>
      </c>
      <c r="J17247">
        <v>2</v>
      </c>
      <c r="L17247">
        <v>23101189</v>
      </c>
      <c r="M17247">
        <v>5.6</v>
      </c>
      <c r="P17247" s="29">
        <f t="shared" si="623"/>
        <v>0.76666666666666661</v>
      </c>
    </row>
    <row r="17248" spans="1:16" hidden="1" x14ac:dyDescent="0.25">
      <c r="A17248">
        <v>199540289</v>
      </c>
      <c r="B17248">
        <v>803401</v>
      </c>
      <c r="C17248" t="s">
        <v>318</v>
      </c>
      <c r="D17248">
        <v>2021993</v>
      </c>
      <c r="E17248" t="s">
        <v>256</v>
      </c>
      <c r="F17248" t="s">
        <v>214</v>
      </c>
      <c r="G17248" t="s">
        <v>215</v>
      </c>
      <c r="H17248">
        <v>2</v>
      </c>
      <c r="I17248">
        <v>2017</v>
      </c>
      <c r="J17248">
        <v>2</v>
      </c>
      <c r="L17248">
        <v>23097537</v>
      </c>
      <c r="M17248">
        <v>4.4000000000000004</v>
      </c>
      <c r="P17248" s="29">
        <f t="shared" si="623"/>
        <v>0.56666666666666676</v>
      </c>
    </row>
    <row r="17249" spans="1:16" hidden="1" x14ac:dyDescent="0.25">
      <c r="A17249">
        <v>199540289</v>
      </c>
      <c r="B17249">
        <v>803401</v>
      </c>
      <c r="C17249" t="s">
        <v>318</v>
      </c>
      <c r="D17249">
        <v>2021725</v>
      </c>
      <c r="E17249" t="s">
        <v>257</v>
      </c>
      <c r="F17249" t="s">
        <v>214</v>
      </c>
      <c r="G17249" t="s">
        <v>215</v>
      </c>
      <c r="H17249">
        <v>2</v>
      </c>
      <c r="I17249">
        <v>2018</v>
      </c>
      <c r="J17249">
        <v>1</v>
      </c>
      <c r="L17249">
        <v>23107715</v>
      </c>
      <c r="M17249">
        <v>4.0999999999999996</v>
      </c>
      <c r="P17249" s="29">
        <f t="shared" si="623"/>
        <v>0.51666666666666661</v>
      </c>
    </row>
    <row r="17250" spans="1:16" hidden="1" x14ac:dyDescent="0.25">
      <c r="A17250">
        <v>199540289</v>
      </c>
      <c r="B17250">
        <v>803401</v>
      </c>
      <c r="C17250" t="s">
        <v>318</v>
      </c>
      <c r="D17250">
        <v>2004752</v>
      </c>
      <c r="E17250" t="s">
        <v>290</v>
      </c>
      <c r="F17250" t="s">
        <v>214</v>
      </c>
      <c r="G17250" t="s">
        <v>215</v>
      </c>
      <c r="H17250">
        <v>2</v>
      </c>
      <c r="I17250">
        <v>2018</v>
      </c>
      <c r="J17250">
        <v>1</v>
      </c>
      <c r="L17250">
        <v>23107719</v>
      </c>
      <c r="M17250">
        <v>4.0999999999999996</v>
      </c>
      <c r="P17250" s="29">
        <f t="shared" si="623"/>
        <v>0.51666666666666661</v>
      </c>
    </row>
    <row r="17251" spans="1:16" hidden="1" x14ac:dyDescent="0.25">
      <c r="A17251">
        <v>199540289</v>
      </c>
      <c r="B17251">
        <v>803401</v>
      </c>
      <c r="C17251" t="s">
        <v>318</v>
      </c>
      <c r="D17251">
        <v>2021640</v>
      </c>
      <c r="E17251" t="s">
        <v>227</v>
      </c>
      <c r="F17251" t="s">
        <v>214</v>
      </c>
      <c r="G17251" t="s">
        <v>215</v>
      </c>
      <c r="H17251">
        <v>2</v>
      </c>
      <c r="I17251">
        <v>2018</v>
      </c>
      <c r="J17251">
        <v>1</v>
      </c>
      <c r="L17251">
        <v>23108119</v>
      </c>
      <c r="M17251">
        <v>5.2</v>
      </c>
      <c r="P17251" s="29">
        <f t="shared" si="623"/>
        <v>0.70000000000000007</v>
      </c>
    </row>
    <row r="17252" spans="1:16" hidden="1" x14ac:dyDescent="0.25">
      <c r="A17252">
        <v>199540289</v>
      </c>
      <c r="B17252">
        <v>803401</v>
      </c>
      <c r="C17252" t="s">
        <v>318</v>
      </c>
      <c r="D17252">
        <v>2004591</v>
      </c>
      <c r="E17252" t="s">
        <v>271</v>
      </c>
      <c r="F17252" t="s">
        <v>214</v>
      </c>
      <c r="G17252" t="s">
        <v>215</v>
      </c>
      <c r="H17252">
        <v>2</v>
      </c>
      <c r="I17252">
        <v>2018</v>
      </c>
      <c r="J17252">
        <v>1</v>
      </c>
      <c r="L17252">
        <v>23108870</v>
      </c>
      <c r="M17252">
        <v>4.2</v>
      </c>
      <c r="P17252" s="29">
        <f t="shared" si="623"/>
        <v>0.53333333333333333</v>
      </c>
    </row>
    <row r="17253" spans="1:16" hidden="1" x14ac:dyDescent="0.25">
      <c r="A17253">
        <v>199540289</v>
      </c>
      <c r="B17253">
        <v>803401</v>
      </c>
      <c r="C17253" t="s">
        <v>318</v>
      </c>
      <c r="D17253">
        <v>2021679</v>
      </c>
      <c r="E17253" t="s">
        <v>259</v>
      </c>
      <c r="F17253" t="s">
        <v>214</v>
      </c>
      <c r="G17253" t="s">
        <v>215</v>
      </c>
      <c r="H17253">
        <v>2</v>
      </c>
      <c r="I17253">
        <v>2018</v>
      </c>
      <c r="J17253">
        <v>1</v>
      </c>
      <c r="L17253">
        <v>23108211</v>
      </c>
      <c r="M17253">
        <v>4.5999999999999996</v>
      </c>
      <c r="P17253" s="29">
        <f t="shared" si="623"/>
        <v>0.6</v>
      </c>
    </row>
    <row r="17254" spans="1:16" hidden="1" x14ac:dyDescent="0.25">
      <c r="A17254">
        <v>199540289</v>
      </c>
      <c r="B17254">
        <v>803401</v>
      </c>
      <c r="C17254" t="s">
        <v>318</v>
      </c>
      <c r="D17254">
        <v>2021750</v>
      </c>
      <c r="E17254" t="s">
        <v>296</v>
      </c>
      <c r="F17254" t="s">
        <v>214</v>
      </c>
      <c r="G17254" t="s">
        <v>215</v>
      </c>
      <c r="H17254">
        <v>2</v>
      </c>
      <c r="I17254">
        <v>2018</v>
      </c>
      <c r="J17254">
        <v>1</v>
      </c>
      <c r="L17254">
        <v>23107714</v>
      </c>
      <c r="M17254">
        <v>4</v>
      </c>
      <c r="P17254" s="29">
        <f t="shared" si="623"/>
        <v>0.5</v>
      </c>
    </row>
    <row r="17255" spans="1:16" hidden="1" x14ac:dyDescent="0.25">
      <c r="A17255">
        <v>199540289</v>
      </c>
      <c r="B17255">
        <v>803401</v>
      </c>
      <c r="C17255" t="s">
        <v>318</v>
      </c>
      <c r="D17255">
        <v>2004586</v>
      </c>
      <c r="E17255" t="s">
        <v>325</v>
      </c>
      <c r="F17255" t="s">
        <v>214</v>
      </c>
      <c r="G17255" t="s">
        <v>215</v>
      </c>
      <c r="H17255">
        <v>2</v>
      </c>
      <c r="I17255">
        <v>2018</v>
      </c>
      <c r="J17255">
        <v>2</v>
      </c>
      <c r="L17255">
        <v>23115865</v>
      </c>
      <c r="M17255">
        <v>4.4000000000000004</v>
      </c>
      <c r="P17255" s="29">
        <f t="shared" si="623"/>
        <v>0.56666666666666676</v>
      </c>
    </row>
    <row r="17256" spans="1:16" hidden="1" x14ac:dyDescent="0.25">
      <c r="A17256">
        <v>199540289</v>
      </c>
      <c r="B17256">
        <v>803401</v>
      </c>
      <c r="C17256" t="s">
        <v>318</v>
      </c>
      <c r="D17256">
        <v>2024862</v>
      </c>
      <c r="E17256" t="s">
        <v>289</v>
      </c>
      <c r="F17256" t="s">
        <v>214</v>
      </c>
      <c r="G17256" t="s">
        <v>215</v>
      </c>
      <c r="H17256">
        <v>2</v>
      </c>
      <c r="I17256">
        <v>2018</v>
      </c>
      <c r="J17256">
        <v>2</v>
      </c>
      <c r="L17256">
        <v>23115900</v>
      </c>
      <c r="M17256">
        <v>5.3</v>
      </c>
      <c r="P17256" s="29">
        <f t="shared" si="623"/>
        <v>0.71666666666666667</v>
      </c>
    </row>
    <row r="17257" spans="1:16" hidden="1" x14ac:dyDescent="0.25">
      <c r="A17257">
        <v>199540289</v>
      </c>
      <c r="B17257">
        <v>803401</v>
      </c>
      <c r="C17257" t="s">
        <v>318</v>
      </c>
      <c r="D17257">
        <v>2021787</v>
      </c>
      <c r="E17257" t="s">
        <v>292</v>
      </c>
      <c r="F17257" t="s">
        <v>214</v>
      </c>
      <c r="G17257" t="s">
        <v>215</v>
      </c>
      <c r="H17257">
        <v>2</v>
      </c>
      <c r="I17257">
        <v>2018</v>
      </c>
      <c r="J17257">
        <v>2</v>
      </c>
      <c r="L17257">
        <v>23115872</v>
      </c>
      <c r="M17257">
        <v>4</v>
      </c>
      <c r="P17257" s="29">
        <f t="shared" si="623"/>
        <v>0.5</v>
      </c>
    </row>
    <row r="17258" spans="1:16" hidden="1" x14ac:dyDescent="0.25">
      <c r="A17258">
        <v>199540289</v>
      </c>
      <c r="B17258">
        <v>803401</v>
      </c>
      <c r="C17258" t="s">
        <v>318</v>
      </c>
      <c r="D17258">
        <v>2021615</v>
      </c>
      <c r="E17258" t="s">
        <v>255</v>
      </c>
      <c r="F17258" t="s">
        <v>214</v>
      </c>
      <c r="G17258" t="s">
        <v>215</v>
      </c>
      <c r="H17258">
        <v>2</v>
      </c>
      <c r="I17258">
        <v>2018</v>
      </c>
      <c r="J17258">
        <v>2</v>
      </c>
      <c r="L17258">
        <v>23115891</v>
      </c>
      <c r="M17258">
        <v>5.6</v>
      </c>
      <c r="P17258" s="29">
        <f t="shared" si="623"/>
        <v>0.76666666666666661</v>
      </c>
    </row>
    <row r="17259" spans="1:16" hidden="1" x14ac:dyDescent="0.25">
      <c r="A17259">
        <v>199540289</v>
      </c>
      <c r="B17259">
        <v>803401</v>
      </c>
      <c r="C17259" t="s">
        <v>318</v>
      </c>
      <c r="D17259">
        <v>2021591</v>
      </c>
      <c r="E17259" t="s">
        <v>240</v>
      </c>
      <c r="F17259" t="s">
        <v>214</v>
      </c>
      <c r="G17259" t="s">
        <v>215</v>
      </c>
      <c r="H17259">
        <v>2</v>
      </c>
      <c r="I17259">
        <v>2018</v>
      </c>
      <c r="J17259">
        <v>2</v>
      </c>
      <c r="L17259">
        <v>23115890</v>
      </c>
      <c r="M17259">
        <v>5.9</v>
      </c>
      <c r="P17259" s="29">
        <f t="shared" si="623"/>
        <v>0.81666666666666676</v>
      </c>
    </row>
    <row r="17260" spans="1:16" hidden="1" x14ac:dyDescent="0.25">
      <c r="A17260">
        <v>199540289</v>
      </c>
      <c r="B17260">
        <v>803401</v>
      </c>
      <c r="C17260" t="s">
        <v>318</v>
      </c>
      <c r="D17260">
        <v>2021865</v>
      </c>
      <c r="E17260" t="s">
        <v>301</v>
      </c>
      <c r="F17260" t="s">
        <v>214</v>
      </c>
      <c r="G17260" t="s">
        <v>215</v>
      </c>
      <c r="H17260">
        <v>2</v>
      </c>
      <c r="I17260">
        <v>2018</v>
      </c>
      <c r="J17260">
        <v>2</v>
      </c>
      <c r="L17260">
        <v>23115887</v>
      </c>
      <c r="M17260">
        <v>4.5999999999999996</v>
      </c>
      <c r="P17260" s="29">
        <f t="shared" si="623"/>
        <v>0.6</v>
      </c>
    </row>
    <row r="17261" spans="1:16" hidden="1" x14ac:dyDescent="0.25">
      <c r="A17261">
        <v>199540289</v>
      </c>
      <c r="B17261">
        <v>803401</v>
      </c>
      <c r="C17261" t="s">
        <v>318</v>
      </c>
      <c r="D17261">
        <v>2004587</v>
      </c>
      <c r="E17261" t="s">
        <v>288</v>
      </c>
      <c r="F17261" t="s">
        <v>214</v>
      </c>
      <c r="G17261" t="s">
        <v>215</v>
      </c>
      <c r="H17261">
        <v>4</v>
      </c>
      <c r="I17261">
        <v>2018</v>
      </c>
      <c r="J17261">
        <v>2</v>
      </c>
      <c r="L17261">
        <v>23115868</v>
      </c>
      <c r="P17261" s="29" t="str">
        <f t="shared" si="623"/>
        <v>DRP</v>
      </c>
    </row>
    <row r="17262" spans="1:16" hidden="1" x14ac:dyDescent="0.25">
      <c r="A17262">
        <v>199540289</v>
      </c>
      <c r="B17262">
        <v>803401</v>
      </c>
      <c r="C17262" t="s">
        <v>318</v>
      </c>
      <c r="D17262">
        <v>2021631</v>
      </c>
      <c r="E17262" t="s">
        <v>302</v>
      </c>
      <c r="F17262" t="s">
        <v>214</v>
      </c>
      <c r="G17262" t="s">
        <v>215</v>
      </c>
      <c r="H17262">
        <v>2</v>
      </c>
      <c r="I17262">
        <v>2018</v>
      </c>
      <c r="J17262">
        <v>2</v>
      </c>
      <c r="L17262">
        <v>23115885</v>
      </c>
      <c r="M17262">
        <v>6.5</v>
      </c>
      <c r="P17262" s="29">
        <f t="shared" si="623"/>
        <v>0.91666666666666663</v>
      </c>
    </row>
    <row r="17263" spans="1:16" hidden="1" x14ac:dyDescent="0.25">
      <c r="A17263">
        <v>199540289</v>
      </c>
      <c r="B17263">
        <v>803401</v>
      </c>
      <c r="C17263" t="s">
        <v>318</v>
      </c>
      <c r="D17263">
        <v>2021744</v>
      </c>
      <c r="E17263" t="s">
        <v>262</v>
      </c>
      <c r="F17263" t="s">
        <v>214</v>
      </c>
      <c r="G17263" t="s">
        <v>215</v>
      </c>
      <c r="H17263">
        <v>2</v>
      </c>
      <c r="I17263">
        <v>2019</v>
      </c>
      <c r="J17263">
        <v>1</v>
      </c>
      <c r="L17263">
        <v>23123927</v>
      </c>
      <c r="M17263">
        <v>6</v>
      </c>
      <c r="P17263" s="29">
        <f t="shared" si="623"/>
        <v>0.83333333333333337</v>
      </c>
    </row>
    <row r="17264" spans="1:16" hidden="1" x14ac:dyDescent="0.25">
      <c r="A17264">
        <v>199540289</v>
      </c>
      <c r="B17264">
        <v>803401</v>
      </c>
      <c r="C17264" t="s">
        <v>318</v>
      </c>
      <c r="D17264">
        <v>2021716</v>
      </c>
      <c r="E17264" t="s">
        <v>291</v>
      </c>
      <c r="F17264" t="s">
        <v>214</v>
      </c>
      <c r="G17264" t="s">
        <v>215</v>
      </c>
      <c r="H17264">
        <v>2</v>
      </c>
      <c r="I17264">
        <v>2019</v>
      </c>
      <c r="J17264">
        <v>1</v>
      </c>
      <c r="L17264">
        <v>23120235</v>
      </c>
      <c r="M17264">
        <v>6.2</v>
      </c>
      <c r="P17264" s="29">
        <f t="shared" si="623"/>
        <v>0.8666666666666667</v>
      </c>
    </row>
    <row r="17265" spans="1:16" hidden="1" x14ac:dyDescent="0.25">
      <c r="A17265">
        <v>199540289</v>
      </c>
      <c r="B17265">
        <v>803401</v>
      </c>
      <c r="C17265" t="s">
        <v>318</v>
      </c>
      <c r="D17265">
        <v>2024863</v>
      </c>
      <c r="E17265" t="s">
        <v>304</v>
      </c>
      <c r="F17265" t="s">
        <v>214</v>
      </c>
      <c r="G17265" t="s">
        <v>215</v>
      </c>
      <c r="H17265">
        <v>2</v>
      </c>
      <c r="I17265">
        <v>2019</v>
      </c>
      <c r="J17265">
        <v>1</v>
      </c>
      <c r="L17265">
        <v>23120233</v>
      </c>
      <c r="M17265">
        <v>4.0999999999999996</v>
      </c>
      <c r="P17265" s="29">
        <f t="shared" si="623"/>
        <v>0.51666666666666661</v>
      </c>
    </row>
    <row r="17266" spans="1:16" hidden="1" x14ac:dyDescent="0.25">
      <c r="A17266">
        <v>199540289</v>
      </c>
      <c r="B17266">
        <v>803401</v>
      </c>
      <c r="C17266" t="s">
        <v>318</v>
      </c>
      <c r="D17266">
        <v>2004597</v>
      </c>
      <c r="E17266" t="s">
        <v>279</v>
      </c>
      <c r="F17266" t="s">
        <v>214</v>
      </c>
      <c r="G17266" t="s">
        <v>215</v>
      </c>
      <c r="H17266">
        <v>2</v>
      </c>
      <c r="I17266">
        <v>2019</v>
      </c>
      <c r="J17266">
        <v>1</v>
      </c>
      <c r="L17266">
        <v>23120232</v>
      </c>
      <c r="M17266">
        <v>5.6</v>
      </c>
      <c r="P17266" s="29">
        <f t="shared" si="623"/>
        <v>0.76666666666666661</v>
      </c>
    </row>
    <row r="17267" spans="1:16" hidden="1" x14ac:dyDescent="0.25">
      <c r="A17267">
        <v>199540289</v>
      </c>
      <c r="B17267">
        <v>803401</v>
      </c>
      <c r="C17267" t="s">
        <v>318</v>
      </c>
      <c r="D17267">
        <v>2021661</v>
      </c>
      <c r="E17267" t="s">
        <v>305</v>
      </c>
      <c r="F17267" t="s">
        <v>214</v>
      </c>
      <c r="G17267" t="s">
        <v>215</v>
      </c>
      <c r="H17267">
        <v>2</v>
      </c>
      <c r="I17267">
        <v>2019</v>
      </c>
      <c r="J17267">
        <v>1</v>
      </c>
      <c r="L17267">
        <v>23120234</v>
      </c>
      <c r="M17267">
        <v>5.9</v>
      </c>
      <c r="P17267" s="29">
        <f t="shared" si="623"/>
        <v>0.81666666666666676</v>
      </c>
    </row>
    <row r="17268" spans="1:16" hidden="1" x14ac:dyDescent="0.25">
      <c r="A17268">
        <v>199540289</v>
      </c>
      <c r="B17268">
        <v>803401</v>
      </c>
      <c r="C17268" t="s">
        <v>318</v>
      </c>
      <c r="D17268">
        <v>2021775</v>
      </c>
      <c r="E17268" t="s">
        <v>286</v>
      </c>
      <c r="F17268" t="s">
        <v>214</v>
      </c>
      <c r="G17268" t="s">
        <v>215</v>
      </c>
      <c r="H17268">
        <v>2</v>
      </c>
      <c r="I17268">
        <v>2019</v>
      </c>
      <c r="J17268">
        <v>1</v>
      </c>
      <c r="L17268">
        <v>23124866</v>
      </c>
      <c r="M17268">
        <v>6</v>
      </c>
      <c r="P17268" s="29">
        <f t="shared" si="623"/>
        <v>0.83333333333333337</v>
      </c>
    </row>
    <row r="17269" spans="1:16" hidden="1" x14ac:dyDescent="0.25">
      <c r="A17269">
        <v>199540289</v>
      </c>
      <c r="B17269">
        <v>803401</v>
      </c>
      <c r="C17269" t="s">
        <v>318</v>
      </c>
      <c r="D17269">
        <v>2004587</v>
      </c>
      <c r="E17269" t="s">
        <v>288</v>
      </c>
      <c r="F17269" t="s">
        <v>214</v>
      </c>
      <c r="G17269" t="s">
        <v>215</v>
      </c>
      <c r="H17269">
        <v>3</v>
      </c>
      <c r="I17269">
        <v>2019</v>
      </c>
      <c r="J17269">
        <v>1</v>
      </c>
      <c r="L17269">
        <v>23124944</v>
      </c>
      <c r="M17269" t="s">
        <v>221</v>
      </c>
      <c r="P17269" s="29" t="str">
        <f t="shared" si="623"/>
        <v>BAD</v>
      </c>
    </row>
    <row r="17270" spans="1:16" hidden="1" x14ac:dyDescent="0.25">
      <c r="A17270">
        <v>199540289</v>
      </c>
      <c r="B17270">
        <v>803401</v>
      </c>
      <c r="C17270" t="s">
        <v>318</v>
      </c>
      <c r="D17270">
        <v>2021723</v>
      </c>
      <c r="E17270" t="s">
        <v>299</v>
      </c>
      <c r="F17270" t="s">
        <v>214</v>
      </c>
      <c r="G17270" t="s">
        <v>215</v>
      </c>
      <c r="H17270">
        <v>2</v>
      </c>
      <c r="I17270">
        <v>2019</v>
      </c>
      <c r="J17270">
        <v>1</v>
      </c>
      <c r="L17270">
        <v>23120226</v>
      </c>
      <c r="M17270">
        <v>5</v>
      </c>
      <c r="P17270" s="29">
        <f t="shared" si="623"/>
        <v>0.66666666666666663</v>
      </c>
    </row>
    <row r="17271" spans="1:16" hidden="1" x14ac:dyDescent="0.25">
      <c r="A17271">
        <v>199540289</v>
      </c>
      <c r="B17271">
        <v>803401</v>
      </c>
      <c r="C17271" t="s">
        <v>318</v>
      </c>
      <c r="D17271">
        <v>2021671</v>
      </c>
      <c r="E17271" t="s">
        <v>303</v>
      </c>
      <c r="F17271" t="s">
        <v>214</v>
      </c>
      <c r="G17271" t="s">
        <v>215</v>
      </c>
      <c r="H17271">
        <v>1</v>
      </c>
      <c r="I17271">
        <v>2019</v>
      </c>
      <c r="J17271">
        <v>2</v>
      </c>
      <c r="L17271">
        <v>23130535</v>
      </c>
      <c r="P17271" s="29" t="str">
        <f t="shared" si="623"/>
        <v>NULL</v>
      </c>
    </row>
    <row r="17272" spans="1:16" hidden="1" x14ac:dyDescent="0.25">
      <c r="A17272">
        <v>199540289</v>
      </c>
      <c r="B17272">
        <v>803401</v>
      </c>
      <c r="C17272" t="s">
        <v>318</v>
      </c>
      <c r="D17272">
        <v>2024921</v>
      </c>
      <c r="E17272" t="s">
        <v>225</v>
      </c>
      <c r="F17272" t="s">
        <v>214</v>
      </c>
      <c r="G17272" t="s">
        <v>215</v>
      </c>
      <c r="H17272">
        <v>1</v>
      </c>
      <c r="I17272">
        <v>2019</v>
      </c>
      <c r="J17272">
        <v>2</v>
      </c>
      <c r="L17272">
        <v>23129805</v>
      </c>
      <c r="P17272" s="29" t="str">
        <f t="shared" si="623"/>
        <v>NULL</v>
      </c>
    </row>
    <row r="17273" spans="1:16" hidden="1" x14ac:dyDescent="0.25">
      <c r="A17273">
        <v>199540289</v>
      </c>
      <c r="B17273">
        <v>803401</v>
      </c>
      <c r="C17273" t="s">
        <v>318</v>
      </c>
      <c r="D17273">
        <v>2021664</v>
      </c>
      <c r="E17273" t="s">
        <v>311</v>
      </c>
      <c r="F17273" t="s">
        <v>214</v>
      </c>
      <c r="G17273" t="s">
        <v>215</v>
      </c>
      <c r="H17273">
        <v>1</v>
      </c>
      <c r="I17273">
        <v>2019</v>
      </c>
      <c r="J17273">
        <v>2</v>
      </c>
      <c r="L17273">
        <v>23129806</v>
      </c>
      <c r="P17273" s="29" t="str">
        <f t="shared" si="623"/>
        <v>NULL</v>
      </c>
    </row>
    <row r="17274" spans="1:16" hidden="1" x14ac:dyDescent="0.25">
      <c r="A17274">
        <v>199540289</v>
      </c>
      <c r="B17274">
        <v>803401</v>
      </c>
      <c r="C17274" t="s">
        <v>318</v>
      </c>
      <c r="D17274">
        <v>2024864</v>
      </c>
      <c r="E17274" t="s">
        <v>310</v>
      </c>
      <c r="F17274" t="s">
        <v>214</v>
      </c>
      <c r="G17274" t="s">
        <v>215</v>
      </c>
      <c r="H17274">
        <v>1</v>
      </c>
      <c r="I17274">
        <v>2019</v>
      </c>
      <c r="J17274">
        <v>2</v>
      </c>
      <c r="L17274">
        <v>23129359</v>
      </c>
      <c r="P17274" s="29" t="str">
        <f t="shared" si="623"/>
        <v>NULL</v>
      </c>
    </row>
    <row r="17275" spans="1:16" hidden="1" x14ac:dyDescent="0.25">
      <c r="A17275">
        <v>199540289</v>
      </c>
      <c r="B17275">
        <v>803401</v>
      </c>
      <c r="C17275" t="s">
        <v>318</v>
      </c>
      <c r="D17275">
        <v>2004602</v>
      </c>
      <c r="E17275" t="s">
        <v>277</v>
      </c>
      <c r="F17275" t="s">
        <v>214</v>
      </c>
      <c r="G17275" t="s">
        <v>215</v>
      </c>
      <c r="H17275">
        <v>1</v>
      </c>
      <c r="I17275">
        <v>2019</v>
      </c>
      <c r="J17275">
        <v>2</v>
      </c>
      <c r="L17275">
        <v>23129802</v>
      </c>
      <c r="P17275" s="29" t="str">
        <f t="shared" si="623"/>
        <v>NULL</v>
      </c>
    </row>
    <row r="17276" spans="1:16" hidden="1" x14ac:dyDescent="0.25">
      <c r="A17276">
        <v>199540289</v>
      </c>
      <c r="B17276">
        <v>803401</v>
      </c>
      <c r="C17276" t="s">
        <v>318</v>
      </c>
      <c r="D17276">
        <v>2019272</v>
      </c>
      <c r="E17276" t="s">
        <v>249</v>
      </c>
      <c r="F17276" t="s">
        <v>214</v>
      </c>
      <c r="G17276" t="s">
        <v>215</v>
      </c>
      <c r="H17276">
        <v>1</v>
      </c>
      <c r="I17276">
        <v>2019</v>
      </c>
      <c r="J17276">
        <v>2</v>
      </c>
      <c r="L17276">
        <v>23129333</v>
      </c>
      <c r="P17276" s="29" t="str">
        <f t="shared" si="623"/>
        <v>NULL</v>
      </c>
    </row>
    <row r="17277" spans="1:16" hidden="1" x14ac:dyDescent="0.25">
      <c r="A17277">
        <v>199540289</v>
      </c>
      <c r="B17277">
        <v>803401</v>
      </c>
      <c r="C17277" t="s">
        <v>318</v>
      </c>
      <c r="D17277">
        <v>2004587</v>
      </c>
      <c r="E17277" t="s">
        <v>288</v>
      </c>
      <c r="F17277" t="s">
        <v>214</v>
      </c>
      <c r="G17277" t="s">
        <v>215</v>
      </c>
      <c r="H17277">
        <v>1</v>
      </c>
      <c r="I17277">
        <v>2019</v>
      </c>
      <c r="J17277">
        <v>2</v>
      </c>
      <c r="L17277">
        <v>23130324</v>
      </c>
      <c r="P17277" s="29" t="str">
        <f t="shared" si="623"/>
        <v>NULL</v>
      </c>
    </row>
    <row r="17278" spans="1:16" hidden="1" x14ac:dyDescent="0.25">
      <c r="A17278">
        <v>199561383</v>
      </c>
      <c r="B17278">
        <v>803401</v>
      </c>
      <c r="C17278" t="s">
        <v>318</v>
      </c>
      <c r="D17278">
        <v>2004098</v>
      </c>
      <c r="E17278" t="s">
        <v>213</v>
      </c>
      <c r="F17278" t="s">
        <v>214</v>
      </c>
      <c r="G17278" t="s">
        <v>215</v>
      </c>
      <c r="H17278">
        <v>2</v>
      </c>
      <c r="I17278">
        <v>2016</v>
      </c>
      <c r="J17278">
        <v>1</v>
      </c>
      <c r="L17278">
        <v>23078147</v>
      </c>
      <c r="M17278">
        <v>5.3</v>
      </c>
      <c r="P17278" s="29">
        <f t="shared" si="623"/>
        <v>0.71666666666666667</v>
      </c>
    </row>
    <row r="17279" spans="1:16" hidden="1" x14ac:dyDescent="0.25">
      <c r="A17279">
        <v>199561383</v>
      </c>
      <c r="B17279">
        <v>803401</v>
      </c>
      <c r="C17279" t="s">
        <v>318</v>
      </c>
      <c r="D17279">
        <v>2021600</v>
      </c>
      <c r="E17279" t="s">
        <v>219</v>
      </c>
      <c r="F17279" t="s">
        <v>214</v>
      </c>
      <c r="G17279" t="s">
        <v>215</v>
      </c>
      <c r="H17279">
        <v>2</v>
      </c>
      <c r="I17279">
        <v>2016</v>
      </c>
      <c r="J17279">
        <v>1</v>
      </c>
      <c r="L17279">
        <v>23081078</v>
      </c>
      <c r="M17279">
        <v>6</v>
      </c>
      <c r="P17279" s="29">
        <f t="shared" si="623"/>
        <v>0.83333333333333337</v>
      </c>
    </row>
    <row r="17280" spans="1:16" hidden="1" x14ac:dyDescent="0.25">
      <c r="A17280">
        <v>199561383</v>
      </c>
      <c r="B17280">
        <v>803401</v>
      </c>
      <c r="C17280" t="s">
        <v>318</v>
      </c>
      <c r="D17280">
        <v>2005099</v>
      </c>
      <c r="E17280" t="s">
        <v>217</v>
      </c>
      <c r="F17280" t="s">
        <v>214</v>
      </c>
      <c r="G17280" t="s">
        <v>215</v>
      </c>
      <c r="H17280">
        <v>2</v>
      </c>
      <c r="I17280">
        <v>2016</v>
      </c>
      <c r="J17280">
        <v>1</v>
      </c>
      <c r="L17280">
        <v>23081299</v>
      </c>
      <c r="M17280">
        <v>5.3</v>
      </c>
      <c r="P17280" s="29">
        <f t="shared" si="623"/>
        <v>0.71666666666666667</v>
      </c>
    </row>
    <row r="17281" spans="1:16" hidden="1" x14ac:dyDescent="0.25">
      <c r="A17281">
        <v>199561383</v>
      </c>
      <c r="B17281">
        <v>803401</v>
      </c>
      <c r="C17281" t="s">
        <v>318</v>
      </c>
      <c r="D17281">
        <v>2005102</v>
      </c>
      <c r="E17281" t="s">
        <v>218</v>
      </c>
      <c r="F17281" t="s">
        <v>214</v>
      </c>
      <c r="G17281" t="s">
        <v>215</v>
      </c>
      <c r="H17281">
        <v>2</v>
      </c>
      <c r="I17281">
        <v>2016</v>
      </c>
      <c r="J17281">
        <v>1</v>
      </c>
      <c r="L17281">
        <v>23081381</v>
      </c>
      <c r="M17281">
        <v>6.2</v>
      </c>
      <c r="P17281" s="29">
        <f t="shared" si="623"/>
        <v>0.8666666666666667</v>
      </c>
    </row>
    <row r="17282" spans="1:16" hidden="1" x14ac:dyDescent="0.25">
      <c r="A17282">
        <v>199561383</v>
      </c>
      <c r="B17282">
        <v>803401</v>
      </c>
      <c r="C17282" t="s">
        <v>318</v>
      </c>
      <c r="D17282">
        <v>2021754</v>
      </c>
      <c r="E17282" t="s">
        <v>216</v>
      </c>
      <c r="F17282" t="s">
        <v>214</v>
      </c>
      <c r="G17282" t="s">
        <v>215</v>
      </c>
      <c r="H17282">
        <v>2</v>
      </c>
      <c r="I17282">
        <v>2016</v>
      </c>
      <c r="J17282">
        <v>1</v>
      </c>
      <c r="L17282">
        <v>23081090</v>
      </c>
      <c r="M17282">
        <v>5.0999999999999996</v>
      </c>
      <c r="P17282" s="29">
        <f t="shared" si="623"/>
        <v>0.68333333333333324</v>
      </c>
    </row>
    <row r="17283" spans="1:16" hidden="1" x14ac:dyDescent="0.25">
      <c r="A17283">
        <v>199561383</v>
      </c>
      <c r="B17283">
        <v>803401</v>
      </c>
      <c r="C17283" t="s">
        <v>318</v>
      </c>
      <c r="D17283">
        <v>2005118</v>
      </c>
      <c r="E17283" t="s">
        <v>223</v>
      </c>
      <c r="F17283" t="s">
        <v>214</v>
      </c>
      <c r="G17283" t="s">
        <v>215</v>
      </c>
      <c r="H17283">
        <v>2</v>
      </c>
      <c r="I17283">
        <v>2016</v>
      </c>
      <c r="J17283">
        <v>1</v>
      </c>
      <c r="L17283">
        <v>23081292</v>
      </c>
      <c r="M17283">
        <v>4.2</v>
      </c>
      <c r="P17283" s="29">
        <f t="shared" si="623"/>
        <v>0.53333333333333333</v>
      </c>
    </row>
    <row r="17284" spans="1:16" hidden="1" x14ac:dyDescent="0.25">
      <c r="A17284">
        <v>199561383</v>
      </c>
      <c r="B17284">
        <v>803401</v>
      </c>
      <c r="C17284" t="s">
        <v>318</v>
      </c>
      <c r="D17284">
        <v>2004112</v>
      </c>
      <c r="E17284" t="s">
        <v>244</v>
      </c>
      <c r="F17284" t="s">
        <v>214</v>
      </c>
      <c r="G17284" t="s">
        <v>215</v>
      </c>
      <c r="H17284">
        <v>2</v>
      </c>
      <c r="I17284">
        <v>2016</v>
      </c>
      <c r="J17284">
        <v>2</v>
      </c>
      <c r="L17284">
        <v>23085509</v>
      </c>
      <c r="M17284">
        <v>6.1</v>
      </c>
      <c r="P17284" s="29">
        <f t="shared" si="623"/>
        <v>0.85</v>
      </c>
    </row>
    <row r="17285" spans="1:16" hidden="1" x14ac:dyDescent="0.25">
      <c r="A17285">
        <v>199561383</v>
      </c>
      <c r="B17285">
        <v>803401</v>
      </c>
      <c r="C17285" t="s">
        <v>318</v>
      </c>
      <c r="D17285">
        <v>2021580</v>
      </c>
      <c r="E17285" t="s">
        <v>241</v>
      </c>
      <c r="F17285" t="s">
        <v>214</v>
      </c>
      <c r="G17285" t="s">
        <v>215</v>
      </c>
      <c r="H17285">
        <v>3</v>
      </c>
      <c r="I17285">
        <v>2016</v>
      </c>
      <c r="J17285">
        <v>2</v>
      </c>
      <c r="L17285">
        <v>23086828</v>
      </c>
      <c r="M17285">
        <v>2.7</v>
      </c>
      <c r="P17285" s="29">
        <f t="shared" si="623"/>
        <v>0.28333333333333338</v>
      </c>
    </row>
    <row r="17286" spans="1:16" hidden="1" x14ac:dyDescent="0.25">
      <c r="A17286">
        <v>199561383</v>
      </c>
      <c r="B17286">
        <v>803401</v>
      </c>
      <c r="C17286" t="s">
        <v>318</v>
      </c>
      <c r="D17286">
        <v>2021602</v>
      </c>
      <c r="E17286" t="s">
        <v>242</v>
      </c>
      <c r="F17286" t="s">
        <v>214</v>
      </c>
      <c r="G17286" t="s">
        <v>215</v>
      </c>
      <c r="H17286">
        <v>2</v>
      </c>
      <c r="I17286">
        <v>2016</v>
      </c>
      <c r="J17286">
        <v>2</v>
      </c>
      <c r="L17286">
        <v>23086746</v>
      </c>
      <c r="M17286">
        <v>4.2</v>
      </c>
      <c r="P17286" s="29">
        <f t="shared" si="623"/>
        <v>0.53333333333333333</v>
      </c>
    </row>
    <row r="17287" spans="1:16" hidden="1" x14ac:dyDescent="0.25">
      <c r="A17287">
        <v>199561383</v>
      </c>
      <c r="B17287">
        <v>803401</v>
      </c>
      <c r="C17287" t="s">
        <v>318</v>
      </c>
      <c r="D17287">
        <v>2021756</v>
      </c>
      <c r="E17287" t="s">
        <v>253</v>
      </c>
      <c r="F17287" t="s">
        <v>214</v>
      </c>
      <c r="G17287" t="s">
        <v>215</v>
      </c>
      <c r="H17287">
        <v>3</v>
      </c>
      <c r="I17287">
        <v>2016</v>
      </c>
      <c r="J17287">
        <v>2</v>
      </c>
      <c r="L17287">
        <v>23086838</v>
      </c>
      <c r="M17287">
        <v>3.4</v>
      </c>
      <c r="P17287" s="29">
        <f t="shared" si="623"/>
        <v>0.39999999999999997</v>
      </c>
    </row>
    <row r="17288" spans="1:16" hidden="1" x14ac:dyDescent="0.25">
      <c r="A17288">
        <v>199561383</v>
      </c>
      <c r="B17288">
        <v>803401</v>
      </c>
      <c r="C17288" t="s">
        <v>318</v>
      </c>
      <c r="D17288">
        <v>2021763</v>
      </c>
      <c r="E17288" t="s">
        <v>298</v>
      </c>
      <c r="F17288" t="s">
        <v>214</v>
      </c>
      <c r="G17288" t="s">
        <v>215</v>
      </c>
      <c r="H17288">
        <v>3</v>
      </c>
      <c r="I17288">
        <v>2016</v>
      </c>
      <c r="J17288">
        <v>2</v>
      </c>
      <c r="L17288">
        <v>23086847</v>
      </c>
      <c r="M17288">
        <v>3.3</v>
      </c>
      <c r="P17288" s="29">
        <f t="shared" si="623"/>
        <v>0.3833333333333333</v>
      </c>
    </row>
    <row r="17289" spans="1:16" hidden="1" x14ac:dyDescent="0.25">
      <c r="A17289">
        <v>199561383</v>
      </c>
      <c r="B17289">
        <v>803401</v>
      </c>
      <c r="C17289" t="s">
        <v>318</v>
      </c>
      <c r="D17289">
        <v>2005117</v>
      </c>
      <c r="E17289" t="s">
        <v>220</v>
      </c>
      <c r="F17289" t="s">
        <v>214</v>
      </c>
      <c r="G17289" t="s">
        <v>215</v>
      </c>
      <c r="H17289">
        <v>3</v>
      </c>
      <c r="I17289">
        <v>2016</v>
      </c>
      <c r="J17289">
        <v>2</v>
      </c>
      <c r="L17289">
        <v>23088410</v>
      </c>
      <c r="M17289">
        <v>3.3</v>
      </c>
      <c r="P17289" s="29">
        <f t="shared" si="623"/>
        <v>0.3833333333333333</v>
      </c>
    </row>
    <row r="17290" spans="1:16" hidden="1" x14ac:dyDescent="0.25">
      <c r="A17290">
        <v>199561383</v>
      </c>
      <c r="B17290">
        <v>803401</v>
      </c>
      <c r="C17290" t="s">
        <v>318</v>
      </c>
      <c r="D17290">
        <v>2021580</v>
      </c>
      <c r="E17290" t="s">
        <v>241</v>
      </c>
      <c r="F17290" t="s">
        <v>214</v>
      </c>
      <c r="G17290" t="s">
        <v>215</v>
      </c>
      <c r="H17290">
        <v>4</v>
      </c>
      <c r="I17290">
        <v>2016</v>
      </c>
      <c r="J17290">
        <v>2</v>
      </c>
      <c r="L17290">
        <v>23086825</v>
      </c>
      <c r="P17290" s="29" t="str">
        <f t="shared" ref="P17290:P17353" si="624">IF(AND(ISNUMBER(M17290),H17290&lt;&gt;4),(M17290-1)/6,IF(H17290=4,"DRP",IF(AND(H17290=3,M17290="NA"),"BAD",IF(AND(H17290=2),"CVL",IF(AND(H17290=1,ISBLANK(M17290)),"NULL","UNK")))))</f>
        <v>DRP</v>
      </c>
    </row>
    <row r="17291" spans="1:16" hidden="1" x14ac:dyDescent="0.25">
      <c r="A17291">
        <v>199561383</v>
      </c>
      <c r="B17291">
        <v>803401</v>
      </c>
      <c r="C17291" t="s">
        <v>318</v>
      </c>
      <c r="D17291">
        <v>2021602</v>
      </c>
      <c r="E17291" t="s">
        <v>242</v>
      </c>
      <c r="F17291" t="s">
        <v>214</v>
      </c>
      <c r="G17291" t="s">
        <v>215</v>
      </c>
      <c r="H17291">
        <v>4</v>
      </c>
      <c r="I17291">
        <v>2016</v>
      </c>
      <c r="J17291">
        <v>2</v>
      </c>
      <c r="L17291">
        <v>23086745</v>
      </c>
      <c r="P17291" s="29" t="str">
        <f t="shared" si="624"/>
        <v>DRP</v>
      </c>
    </row>
    <row r="17292" spans="1:16" hidden="1" x14ac:dyDescent="0.25">
      <c r="A17292">
        <v>199561383</v>
      </c>
      <c r="B17292">
        <v>803401</v>
      </c>
      <c r="C17292" t="s">
        <v>318</v>
      </c>
      <c r="D17292">
        <v>2021756</v>
      </c>
      <c r="E17292" t="s">
        <v>253</v>
      </c>
      <c r="F17292" t="s">
        <v>214</v>
      </c>
      <c r="G17292" t="s">
        <v>215</v>
      </c>
      <c r="H17292">
        <v>4</v>
      </c>
      <c r="I17292">
        <v>2016</v>
      </c>
      <c r="J17292">
        <v>2</v>
      </c>
      <c r="L17292">
        <v>23086834</v>
      </c>
      <c r="P17292" s="29" t="str">
        <f t="shared" si="624"/>
        <v>DRP</v>
      </c>
    </row>
    <row r="17293" spans="1:16" hidden="1" x14ac:dyDescent="0.25">
      <c r="A17293">
        <v>199561383</v>
      </c>
      <c r="B17293">
        <v>803401</v>
      </c>
      <c r="C17293" t="s">
        <v>318</v>
      </c>
      <c r="D17293">
        <v>2021763</v>
      </c>
      <c r="E17293" t="s">
        <v>298</v>
      </c>
      <c r="F17293" t="s">
        <v>214</v>
      </c>
      <c r="G17293" t="s">
        <v>215</v>
      </c>
      <c r="H17293">
        <v>2</v>
      </c>
      <c r="I17293">
        <v>2017</v>
      </c>
      <c r="J17293">
        <v>1</v>
      </c>
      <c r="L17293">
        <v>23091986</v>
      </c>
      <c r="M17293">
        <v>5.3</v>
      </c>
      <c r="P17293" s="29">
        <f t="shared" si="624"/>
        <v>0.71666666666666667</v>
      </c>
    </row>
    <row r="17294" spans="1:16" hidden="1" x14ac:dyDescent="0.25">
      <c r="A17294">
        <v>199561383</v>
      </c>
      <c r="B17294">
        <v>803401</v>
      </c>
      <c r="C17294" t="s">
        <v>318</v>
      </c>
      <c r="D17294">
        <v>2021756</v>
      </c>
      <c r="E17294" t="s">
        <v>253</v>
      </c>
      <c r="F17294" t="s">
        <v>214</v>
      </c>
      <c r="G17294" t="s">
        <v>215</v>
      </c>
      <c r="H17294">
        <v>2</v>
      </c>
      <c r="I17294">
        <v>2017</v>
      </c>
      <c r="J17294">
        <v>1</v>
      </c>
      <c r="L17294">
        <v>23092931</v>
      </c>
      <c r="M17294">
        <v>4.2</v>
      </c>
      <c r="P17294" s="29">
        <f t="shared" si="624"/>
        <v>0.53333333333333333</v>
      </c>
    </row>
    <row r="17295" spans="1:16" hidden="1" x14ac:dyDescent="0.25">
      <c r="A17295">
        <v>199561383</v>
      </c>
      <c r="B17295">
        <v>803401</v>
      </c>
      <c r="C17295" t="s">
        <v>318</v>
      </c>
      <c r="D17295">
        <v>2021580</v>
      </c>
      <c r="E17295" t="s">
        <v>241</v>
      </c>
      <c r="F17295" t="s">
        <v>214</v>
      </c>
      <c r="G17295" t="s">
        <v>215</v>
      </c>
      <c r="H17295">
        <v>2</v>
      </c>
      <c r="I17295">
        <v>2017</v>
      </c>
      <c r="J17295">
        <v>1</v>
      </c>
      <c r="L17295">
        <v>23092926</v>
      </c>
      <c r="M17295">
        <v>4.4000000000000004</v>
      </c>
      <c r="P17295" s="29">
        <f t="shared" si="624"/>
        <v>0.56666666666666676</v>
      </c>
    </row>
    <row r="17296" spans="1:16" hidden="1" x14ac:dyDescent="0.25">
      <c r="A17296">
        <v>199561383</v>
      </c>
      <c r="B17296">
        <v>803401</v>
      </c>
      <c r="C17296" t="s">
        <v>318</v>
      </c>
      <c r="D17296">
        <v>2005117</v>
      </c>
      <c r="E17296" t="s">
        <v>220</v>
      </c>
      <c r="F17296" t="s">
        <v>214</v>
      </c>
      <c r="G17296" t="s">
        <v>215</v>
      </c>
      <c r="H17296">
        <v>2</v>
      </c>
      <c r="I17296">
        <v>2017</v>
      </c>
      <c r="J17296">
        <v>1</v>
      </c>
      <c r="L17296">
        <v>23091397</v>
      </c>
      <c r="M17296">
        <v>5.6</v>
      </c>
      <c r="P17296" s="29">
        <f t="shared" si="624"/>
        <v>0.76666666666666661</v>
      </c>
    </row>
    <row r="17297" spans="1:16" hidden="1" x14ac:dyDescent="0.25">
      <c r="A17297">
        <v>199561383</v>
      </c>
      <c r="B17297">
        <v>803401</v>
      </c>
      <c r="C17297" t="s">
        <v>318</v>
      </c>
      <c r="D17297">
        <v>2004099</v>
      </c>
      <c r="E17297" t="s">
        <v>245</v>
      </c>
      <c r="F17297" t="s">
        <v>214</v>
      </c>
      <c r="G17297" t="s">
        <v>215</v>
      </c>
      <c r="H17297">
        <v>2</v>
      </c>
      <c r="I17297">
        <v>2017</v>
      </c>
      <c r="J17297">
        <v>1</v>
      </c>
      <c r="L17297">
        <v>23092377</v>
      </c>
      <c r="M17297">
        <v>4</v>
      </c>
      <c r="P17297" s="29">
        <f t="shared" si="624"/>
        <v>0.5</v>
      </c>
    </row>
    <row r="17298" spans="1:16" hidden="1" x14ac:dyDescent="0.25">
      <c r="A17298">
        <v>199561383</v>
      </c>
      <c r="B17298">
        <v>803401</v>
      </c>
      <c r="C17298" t="s">
        <v>318</v>
      </c>
      <c r="D17298">
        <v>2004116</v>
      </c>
      <c r="E17298" t="s">
        <v>229</v>
      </c>
      <c r="F17298" t="s">
        <v>214</v>
      </c>
      <c r="G17298" t="s">
        <v>215</v>
      </c>
      <c r="H17298">
        <v>2</v>
      </c>
      <c r="I17298">
        <v>2017</v>
      </c>
      <c r="J17298">
        <v>1</v>
      </c>
      <c r="L17298">
        <v>23092359</v>
      </c>
      <c r="M17298">
        <v>4.2</v>
      </c>
      <c r="P17298" s="29">
        <f t="shared" si="624"/>
        <v>0.53333333333333333</v>
      </c>
    </row>
    <row r="17299" spans="1:16" hidden="1" x14ac:dyDescent="0.25">
      <c r="A17299">
        <v>199561383</v>
      </c>
      <c r="B17299">
        <v>803401</v>
      </c>
      <c r="C17299" t="s">
        <v>318</v>
      </c>
      <c r="D17299">
        <v>2021596</v>
      </c>
      <c r="E17299" t="s">
        <v>294</v>
      </c>
      <c r="F17299" t="s">
        <v>214</v>
      </c>
      <c r="G17299" t="s">
        <v>215</v>
      </c>
      <c r="H17299">
        <v>3</v>
      </c>
      <c r="I17299">
        <v>2017</v>
      </c>
      <c r="J17299">
        <v>2</v>
      </c>
      <c r="L17299">
        <v>23101186</v>
      </c>
      <c r="M17299" t="s">
        <v>221</v>
      </c>
      <c r="P17299" s="29" t="str">
        <f t="shared" si="624"/>
        <v>BAD</v>
      </c>
    </row>
    <row r="17300" spans="1:16" hidden="1" x14ac:dyDescent="0.25">
      <c r="A17300">
        <v>199561383</v>
      </c>
      <c r="B17300">
        <v>803401</v>
      </c>
      <c r="C17300" t="s">
        <v>318</v>
      </c>
      <c r="D17300">
        <v>2021874</v>
      </c>
      <c r="E17300" t="s">
        <v>226</v>
      </c>
      <c r="F17300" t="s">
        <v>214</v>
      </c>
      <c r="G17300" t="s">
        <v>215</v>
      </c>
      <c r="H17300">
        <v>3</v>
      </c>
      <c r="I17300">
        <v>2017</v>
      </c>
      <c r="J17300">
        <v>2</v>
      </c>
      <c r="L17300">
        <v>23101602</v>
      </c>
      <c r="M17300">
        <v>3.1</v>
      </c>
      <c r="P17300" s="29">
        <f t="shared" si="624"/>
        <v>0.35000000000000003</v>
      </c>
    </row>
    <row r="17301" spans="1:16" hidden="1" x14ac:dyDescent="0.25">
      <c r="A17301">
        <v>199561383</v>
      </c>
      <c r="B17301">
        <v>803401</v>
      </c>
      <c r="C17301" t="s">
        <v>318</v>
      </c>
      <c r="D17301">
        <v>2021638</v>
      </c>
      <c r="E17301" t="s">
        <v>250</v>
      </c>
      <c r="F17301" t="s">
        <v>214</v>
      </c>
      <c r="G17301" t="s">
        <v>215</v>
      </c>
      <c r="H17301">
        <v>2</v>
      </c>
      <c r="I17301">
        <v>2017</v>
      </c>
      <c r="J17301">
        <v>2</v>
      </c>
      <c r="L17301">
        <v>23101182</v>
      </c>
      <c r="M17301">
        <v>4.5</v>
      </c>
      <c r="P17301" s="29">
        <f t="shared" si="624"/>
        <v>0.58333333333333337</v>
      </c>
    </row>
    <row r="17302" spans="1:16" hidden="1" x14ac:dyDescent="0.25">
      <c r="A17302">
        <v>199561383</v>
      </c>
      <c r="B17302">
        <v>803401</v>
      </c>
      <c r="C17302" t="s">
        <v>318</v>
      </c>
      <c r="D17302">
        <v>2005131</v>
      </c>
      <c r="E17302" t="s">
        <v>228</v>
      </c>
      <c r="F17302" t="s">
        <v>214</v>
      </c>
      <c r="G17302" t="s">
        <v>215</v>
      </c>
      <c r="H17302">
        <v>2</v>
      </c>
      <c r="I17302">
        <v>2017</v>
      </c>
      <c r="J17302">
        <v>2</v>
      </c>
      <c r="L17302">
        <v>23097528</v>
      </c>
      <c r="M17302">
        <v>5.5</v>
      </c>
      <c r="P17302" s="29">
        <f t="shared" si="624"/>
        <v>0.75</v>
      </c>
    </row>
    <row r="17303" spans="1:16" hidden="1" x14ac:dyDescent="0.25">
      <c r="A17303">
        <v>199561383</v>
      </c>
      <c r="B17303">
        <v>803401</v>
      </c>
      <c r="C17303" t="s">
        <v>318</v>
      </c>
      <c r="D17303">
        <v>2005120</v>
      </c>
      <c r="E17303" t="s">
        <v>293</v>
      </c>
      <c r="F17303" t="s">
        <v>214</v>
      </c>
      <c r="G17303" t="s">
        <v>215</v>
      </c>
      <c r="H17303">
        <v>2</v>
      </c>
      <c r="I17303">
        <v>2017</v>
      </c>
      <c r="J17303">
        <v>2</v>
      </c>
      <c r="L17303">
        <v>23097529</v>
      </c>
      <c r="M17303">
        <v>5</v>
      </c>
      <c r="P17303" s="29">
        <f t="shared" si="624"/>
        <v>0.66666666666666663</v>
      </c>
    </row>
    <row r="17304" spans="1:16" hidden="1" x14ac:dyDescent="0.25">
      <c r="A17304">
        <v>199561383</v>
      </c>
      <c r="B17304">
        <v>803401</v>
      </c>
      <c r="C17304" t="s">
        <v>318</v>
      </c>
      <c r="D17304">
        <v>2021874</v>
      </c>
      <c r="E17304" t="s">
        <v>226</v>
      </c>
      <c r="F17304" t="s">
        <v>214</v>
      </c>
      <c r="G17304" t="s">
        <v>215</v>
      </c>
      <c r="H17304">
        <v>2</v>
      </c>
      <c r="I17304">
        <v>2018</v>
      </c>
      <c r="J17304">
        <v>1</v>
      </c>
      <c r="L17304">
        <v>23108398</v>
      </c>
      <c r="M17304">
        <v>5.2</v>
      </c>
      <c r="P17304" s="29">
        <f t="shared" si="624"/>
        <v>0.70000000000000007</v>
      </c>
    </row>
    <row r="17305" spans="1:16" hidden="1" x14ac:dyDescent="0.25">
      <c r="A17305">
        <v>199561383</v>
      </c>
      <c r="B17305">
        <v>803401</v>
      </c>
      <c r="C17305" t="s">
        <v>318</v>
      </c>
      <c r="D17305">
        <v>2021596</v>
      </c>
      <c r="E17305" t="s">
        <v>294</v>
      </c>
      <c r="F17305" t="s">
        <v>214</v>
      </c>
      <c r="G17305" t="s">
        <v>215</v>
      </c>
      <c r="H17305">
        <v>2</v>
      </c>
      <c r="I17305">
        <v>2018</v>
      </c>
      <c r="J17305">
        <v>1</v>
      </c>
      <c r="L17305">
        <v>23108100</v>
      </c>
      <c r="M17305">
        <v>6.2</v>
      </c>
      <c r="P17305" s="29">
        <f t="shared" si="624"/>
        <v>0.8666666666666667</v>
      </c>
    </row>
    <row r="17306" spans="1:16" hidden="1" x14ac:dyDescent="0.25">
      <c r="A17306">
        <v>199561383</v>
      </c>
      <c r="B17306">
        <v>803401</v>
      </c>
      <c r="C17306" t="s">
        <v>318</v>
      </c>
      <c r="D17306">
        <v>2024862</v>
      </c>
      <c r="E17306" t="s">
        <v>289</v>
      </c>
      <c r="F17306" t="s">
        <v>214</v>
      </c>
      <c r="G17306" t="s">
        <v>215</v>
      </c>
      <c r="H17306">
        <v>2</v>
      </c>
      <c r="I17306">
        <v>2018</v>
      </c>
      <c r="J17306">
        <v>1</v>
      </c>
      <c r="L17306">
        <v>23107752</v>
      </c>
      <c r="M17306">
        <v>6.5</v>
      </c>
      <c r="P17306" s="29">
        <f t="shared" si="624"/>
        <v>0.91666666666666663</v>
      </c>
    </row>
    <row r="17307" spans="1:16" hidden="1" x14ac:dyDescent="0.25">
      <c r="A17307">
        <v>199561383</v>
      </c>
      <c r="B17307">
        <v>803401</v>
      </c>
      <c r="C17307" t="s">
        <v>318</v>
      </c>
      <c r="D17307">
        <v>2021993</v>
      </c>
      <c r="E17307" t="s">
        <v>256</v>
      </c>
      <c r="F17307" t="s">
        <v>214</v>
      </c>
      <c r="G17307" t="s">
        <v>215</v>
      </c>
      <c r="H17307">
        <v>3</v>
      </c>
      <c r="I17307">
        <v>2018</v>
      </c>
      <c r="J17307">
        <v>1</v>
      </c>
      <c r="L17307">
        <v>23107716</v>
      </c>
      <c r="M17307">
        <v>2.2000000000000002</v>
      </c>
      <c r="P17307" s="29">
        <f t="shared" si="624"/>
        <v>0.20000000000000004</v>
      </c>
    </row>
    <row r="17308" spans="1:16" hidden="1" x14ac:dyDescent="0.25">
      <c r="A17308">
        <v>199561383</v>
      </c>
      <c r="B17308">
        <v>803401</v>
      </c>
      <c r="C17308" t="s">
        <v>318</v>
      </c>
      <c r="D17308">
        <v>2019271</v>
      </c>
      <c r="E17308" t="s">
        <v>236</v>
      </c>
      <c r="F17308" t="s">
        <v>214</v>
      </c>
      <c r="G17308" t="s">
        <v>215</v>
      </c>
      <c r="H17308">
        <v>2</v>
      </c>
      <c r="I17308">
        <v>2018</v>
      </c>
      <c r="J17308">
        <v>1</v>
      </c>
      <c r="L17308">
        <v>23104768</v>
      </c>
      <c r="M17308">
        <v>6.4</v>
      </c>
      <c r="P17308" s="29">
        <f t="shared" si="624"/>
        <v>0.9</v>
      </c>
    </row>
    <row r="17309" spans="1:16" hidden="1" x14ac:dyDescent="0.25">
      <c r="A17309">
        <v>199561383</v>
      </c>
      <c r="B17309">
        <v>803401</v>
      </c>
      <c r="C17309" t="s">
        <v>318</v>
      </c>
      <c r="D17309">
        <v>2021640</v>
      </c>
      <c r="E17309" t="s">
        <v>227</v>
      </c>
      <c r="F17309" t="s">
        <v>214</v>
      </c>
      <c r="G17309" t="s">
        <v>215</v>
      </c>
      <c r="H17309">
        <v>4</v>
      </c>
      <c r="I17309">
        <v>2018</v>
      </c>
      <c r="J17309">
        <v>2</v>
      </c>
      <c r="L17309">
        <v>23116289</v>
      </c>
      <c r="P17309" s="29" t="str">
        <f t="shared" si="624"/>
        <v>DRP</v>
      </c>
    </row>
    <row r="17310" spans="1:16" hidden="1" x14ac:dyDescent="0.25">
      <c r="A17310">
        <v>199561383</v>
      </c>
      <c r="B17310">
        <v>803401</v>
      </c>
      <c r="C17310" t="s">
        <v>318</v>
      </c>
      <c r="D17310">
        <v>2021993</v>
      </c>
      <c r="E17310" t="s">
        <v>256</v>
      </c>
      <c r="F17310" t="s">
        <v>214</v>
      </c>
      <c r="G17310" t="s">
        <v>215</v>
      </c>
      <c r="H17310">
        <v>3</v>
      </c>
      <c r="I17310">
        <v>2018</v>
      </c>
      <c r="J17310">
        <v>2</v>
      </c>
      <c r="L17310">
        <v>23115850</v>
      </c>
      <c r="M17310">
        <v>3.7</v>
      </c>
      <c r="P17310" s="29">
        <f t="shared" si="624"/>
        <v>0.45</v>
      </c>
    </row>
    <row r="17311" spans="1:16" hidden="1" x14ac:dyDescent="0.25">
      <c r="A17311">
        <v>199561383</v>
      </c>
      <c r="B17311">
        <v>803401</v>
      </c>
      <c r="C17311" t="s">
        <v>318</v>
      </c>
      <c r="D17311">
        <v>2021725</v>
      </c>
      <c r="E17311" t="s">
        <v>257</v>
      </c>
      <c r="F17311" t="s">
        <v>214</v>
      </c>
      <c r="G17311" t="s">
        <v>215</v>
      </c>
      <c r="H17311">
        <v>3</v>
      </c>
      <c r="I17311">
        <v>2018</v>
      </c>
      <c r="J17311">
        <v>2</v>
      </c>
      <c r="L17311">
        <v>23115854</v>
      </c>
      <c r="M17311">
        <v>3.8</v>
      </c>
      <c r="P17311" s="29">
        <f t="shared" si="624"/>
        <v>0.46666666666666662</v>
      </c>
    </row>
    <row r="17312" spans="1:16" hidden="1" x14ac:dyDescent="0.25">
      <c r="A17312">
        <v>199561383</v>
      </c>
      <c r="B17312">
        <v>803401</v>
      </c>
      <c r="C17312" t="s">
        <v>318</v>
      </c>
      <c r="D17312">
        <v>2021640</v>
      </c>
      <c r="E17312" t="s">
        <v>227</v>
      </c>
      <c r="F17312" t="s">
        <v>214</v>
      </c>
      <c r="G17312" t="s">
        <v>215</v>
      </c>
      <c r="H17312">
        <v>2</v>
      </c>
      <c r="I17312">
        <v>2018</v>
      </c>
      <c r="J17312">
        <v>2</v>
      </c>
      <c r="L17312">
        <v>23116290</v>
      </c>
      <c r="M17312">
        <v>4.2</v>
      </c>
      <c r="P17312" s="29">
        <f t="shared" si="624"/>
        <v>0.53333333333333333</v>
      </c>
    </row>
    <row r="17313" spans="1:16" hidden="1" x14ac:dyDescent="0.25">
      <c r="A17313">
        <v>199561383</v>
      </c>
      <c r="B17313">
        <v>803401</v>
      </c>
      <c r="C17313" t="s">
        <v>318</v>
      </c>
      <c r="D17313">
        <v>2021781</v>
      </c>
      <c r="E17313" t="s">
        <v>235</v>
      </c>
      <c r="F17313" t="s">
        <v>214</v>
      </c>
      <c r="G17313" t="s">
        <v>215</v>
      </c>
      <c r="H17313">
        <v>2</v>
      </c>
      <c r="I17313">
        <v>2018</v>
      </c>
      <c r="J17313">
        <v>2</v>
      </c>
      <c r="L17313">
        <v>23116294</v>
      </c>
      <c r="M17313">
        <v>5.4</v>
      </c>
      <c r="P17313" s="29">
        <f t="shared" si="624"/>
        <v>0.73333333333333339</v>
      </c>
    </row>
    <row r="17314" spans="1:16" hidden="1" x14ac:dyDescent="0.25">
      <c r="A17314">
        <v>199561383</v>
      </c>
      <c r="B17314">
        <v>803401</v>
      </c>
      <c r="C17314" t="s">
        <v>318</v>
      </c>
      <c r="D17314">
        <v>2019272</v>
      </c>
      <c r="E17314" t="s">
        <v>249</v>
      </c>
      <c r="F17314" t="s">
        <v>214</v>
      </c>
      <c r="G17314" t="s">
        <v>215</v>
      </c>
      <c r="H17314">
        <v>2</v>
      </c>
      <c r="I17314">
        <v>2018</v>
      </c>
      <c r="J17314">
        <v>2</v>
      </c>
      <c r="L17314">
        <v>23115028</v>
      </c>
      <c r="M17314">
        <v>6.2</v>
      </c>
      <c r="P17314" s="29">
        <f t="shared" si="624"/>
        <v>0.8666666666666667</v>
      </c>
    </row>
    <row r="17315" spans="1:16" hidden="1" x14ac:dyDescent="0.25">
      <c r="A17315">
        <v>199561383</v>
      </c>
      <c r="B17315">
        <v>803401</v>
      </c>
      <c r="C17315" t="s">
        <v>318</v>
      </c>
      <c r="D17315">
        <v>2021787</v>
      </c>
      <c r="E17315" t="s">
        <v>292</v>
      </c>
      <c r="F17315" t="s">
        <v>214</v>
      </c>
      <c r="G17315" t="s">
        <v>215</v>
      </c>
      <c r="H17315">
        <v>4</v>
      </c>
      <c r="I17315">
        <v>2019</v>
      </c>
      <c r="J17315">
        <v>1</v>
      </c>
      <c r="L17315">
        <v>23119964</v>
      </c>
      <c r="P17315" s="29" t="str">
        <f t="shared" si="624"/>
        <v>DRP</v>
      </c>
    </row>
    <row r="17316" spans="1:16" hidden="1" x14ac:dyDescent="0.25">
      <c r="A17316">
        <v>199561383</v>
      </c>
      <c r="B17316">
        <v>803401</v>
      </c>
      <c r="C17316" t="s">
        <v>318</v>
      </c>
      <c r="D17316">
        <v>2021993</v>
      </c>
      <c r="E17316" t="s">
        <v>256</v>
      </c>
      <c r="F17316" t="s">
        <v>214</v>
      </c>
      <c r="G17316" t="s">
        <v>215</v>
      </c>
      <c r="H17316">
        <v>2</v>
      </c>
      <c r="I17316">
        <v>2019</v>
      </c>
      <c r="J17316">
        <v>1</v>
      </c>
      <c r="L17316">
        <v>23123744</v>
      </c>
      <c r="M17316">
        <v>5.9</v>
      </c>
      <c r="P17316" s="29">
        <f t="shared" si="624"/>
        <v>0.81666666666666676</v>
      </c>
    </row>
    <row r="17317" spans="1:16" hidden="1" x14ac:dyDescent="0.25">
      <c r="A17317">
        <v>199561383</v>
      </c>
      <c r="B17317">
        <v>803401</v>
      </c>
      <c r="C17317" t="s">
        <v>318</v>
      </c>
      <c r="D17317">
        <v>2021679</v>
      </c>
      <c r="E17317" t="s">
        <v>259</v>
      </c>
      <c r="F17317" t="s">
        <v>214</v>
      </c>
      <c r="G17317" t="s">
        <v>215</v>
      </c>
      <c r="H17317">
        <v>2</v>
      </c>
      <c r="I17317">
        <v>2019</v>
      </c>
      <c r="J17317">
        <v>1</v>
      </c>
      <c r="L17317">
        <v>23122095</v>
      </c>
      <c r="M17317">
        <v>5.7</v>
      </c>
      <c r="P17317" s="29">
        <f t="shared" si="624"/>
        <v>0.78333333333333333</v>
      </c>
    </row>
    <row r="17318" spans="1:16" hidden="1" x14ac:dyDescent="0.25">
      <c r="A17318">
        <v>199561383</v>
      </c>
      <c r="B17318">
        <v>803401</v>
      </c>
      <c r="C17318" t="s">
        <v>318</v>
      </c>
      <c r="D17318">
        <v>2021750</v>
      </c>
      <c r="E17318" t="s">
        <v>296</v>
      </c>
      <c r="F17318" t="s">
        <v>214</v>
      </c>
      <c r="G17318" t="s">
        <v>215</v>
      </c>
      <c r="H17318">
        <v>2</v>
      </c>
      <c r="I17318">
        <v>2019</v>
      </c>
      <c r="J17318">
        <v>1</v>
      </c>
      <c r="L17318">
        <v>23119996</v>
      </c>
      <c r="M17318">
        <v>5.9</v>
      </c>
      <c r="P17318" s="29">
        <f t="shared" si="624"/>
        <v>0.81666666666666676</v>
      </c>
    </row>
    <row r="17319" spans="1:16" hidden="1" x14ac:dyDescent="0.25">
      <c r="A17319">
        <v>199561383</v>
      </c>
      <c r="B17319">
        <v>803401</v>
      </c>
      <c r="C17319" t="s">
        <v>318</v>
      </c>
      <c r="D17319">
        <v>2021725</v>
      </c>
      <c r="E17319" t="s">
        <v>257</v>
      </c>
      <c r="F17319" t="s">
        <v>214</v>
      </c>
      <c r="G17319" t="s">
        <v>215</v>
      </c>
      <c r="H17319">
        <v>2</v>
      </c>
      <c r="I17319">
        <v>2019</v>
      </c>
      <c r="J17319">
        <v>1</v>
      </c>
      <c r="L17319">
        <v>23120003</v>
      </c>
      <c r="M17319">
        <v>4.9000000000000004</v>
      </c>
      <c r="P17319" s="29">
        <f t="shared" si="624"/>
        <v>0.65</v>
      </c>
    </row>
    <row r="17320" spans="1:16" hidden="1" x14ac:dyDescent="0.25">
      <c r="A17320">
        <v>199561383</v>
      </c>
      <c r="B17320">
        <v>803401</v>
      </c>
      <c r="C17320" t="s">
        <v>318</v>
      </c>
      <c r="D17320">
        <v>2021591</v>
      </c>
      <c r="E17320" t="s">
        <v>240</v>
      </c>
      <c r="F17320" t="s">
        <v>214</v>
      </c>
      <c r="G17320" t="s">
        <v>215</v>
      </c>
      <c r="H17320">
        <v>2</v>
      </c>
      <c r="I17320">
        <v>2019</v>
      </c>
      <c r="J17320">
        <v>1</v>
      </c>
      <c r="L17320">
        <v>23120225</v>
      </c>
      <c r="M17320">
        <v>6.1</v>
      </c>
      <c r="P17320" s="29">
        <f t="shared" si="624"/>
        <v>0.85</v>
      </c>
    </row>
    <row r="17321" spans="1:16" hidden="1" x14ac:dyDescent="0.25">
      <c r="A17321">
        <v>199561383</v>
      </c>
      <c r="B17321">
        <v>803401</v>
      </c>
      <c r="C17321" t="s">
        <v>318</v>
      </c>
      <c r="D17321">
        <v>2021787</v>
      </c>
      <c r="E17321" t="s">
        <v>292</v>
      </c>
      <c r="F17321" t="s">
        <v>214</v>
      </c>
      <c r="G17321" t="s">
        <v>215</v>
      </c>
      <c r="H17321">
        <v>1</v>
      </c>
      <c r="I17321">
        <v>2019</v>
      </c>
      <c r="J17321">
        <v>2</v>
      </c>
      <c r="L17321">
        <v>23129786</v>
      </c>
      <c r="P17321" s="29" t="str">
        <f t="shared" si="624"/>
        <v>NULL</v>
      </c>
    </row>
    <row r="17322" spans="1:16" hidden="1" x14ac:dyDescent="0.25">
      <c r="A17322">
        <v>199561383</v>
      </c>
      <c r="B17322">
        <v>803401</v>
      </c>
      <c r="C17322" t="s">
        <v>318</v>
      </c>
      <c r="D17322">
        <v>2004591</v>
      </c>
      <c r="E17322" t="s">
        <v>271</v>
      </c>
      <c r="F17322" t="s">
        <v>214</v>
      </c>
      <c r="G17322" t="s">
        <v>215</v>
      </c>
      <c r="H17322">
        <v>1</v>
      </c>
      <c r="I17322">
        <v>2019</v>
      </c>
      <c r="J17322">
        <v>2</v>
      </c>
      <c r="L17322">
        <v>23120029</v>
      </c>
      <c r="P17322" s="29" t="str">
        <f t="shared" si="624"/>
        <v>NULL</v>
      </c>
    </row>
    <row r="17323" spans="1:16" hidden="1" x14ac:dyDescent="0.25">
      <c r="A17323">
        <v>199561383</v>
      </c>
      <c r="B17323">
        <v>803401</v>
      </c>
      <c r="C17323" t="s">
        <v>318</v>
      </c>
      <c r="D17323">
        <v>2021631</v>
      </c>
      <c r="E17323" t="s">
        <v>302</v>
      </c>
      <c r="F17323" t="s">
        <v>214</v>
      </c>
      <c r="G17323" t="s">
        <v>215</v>
      </c>
      <c r="H17323">
        <v>1</v>
      </c>
      <c r="I17323">
        <v>2019</v>
      </c>
      <c r="J17323">
        <v>2</v>
      </c>
      <c r="L17323">
        <v>23129790</v>
      </c>
      <c r="P17323" s="29" t="str">
        <f t="shared" si="624"/>
        <v>NULL</v>
      </c>
    </row>
    <row r="17324" spans="1:16" hidden="1" x14ac:dyDescent="0.25">
      <c r="A17324">
        <v>199561383</v>
      </c>
      <c r="B17324">
        <v>803401</v>
      </c>
      <c r="C17324" t="s">
        <v>318</v>
      </c>
      <c r="D17324">
        <v>2004587</v>
      </c>
      <c r="E17324" t="s">
        <v>288</v>
      </c>
      <c r="F17324" t="s">
        <v>214</v>
      </c>
      <c r="G17324" t="s">
        <v>215</v>
      </c>
      <c r="H17324">
        <v>1</v>
      </c>
      <c r="I17324">
        <v>2019</v>
      </c>
      <c r="J17324">
        <v>2</v>
      </c>
      <c r="L17324">
        <v>23130325</v>
      </c>
      <c r="P17324" s="29" t="str">
        <f t="shared" si="624"/>
        <v>NULL</v>
      </c>
    </row>
    <row r="17325" spans="1:16" hidden="1" x14ac:dyDescent="0.25">
      <c r="A17325">
        <v>199561383</v>
      </c>
      <c r="B17325">
        <v>803401</v>
      </c>
      <c r="C17325" t="s">
        <v>318</v>
      </c>
      <c r="D17325">
        <v>2004752</v>
      </c>
      <c r="E17325" t="s">
        <v>290</v>
      </c>
      <c r="F17325" t="s">
        <v>214</v>
      </c>
      <c r="G17325" t="s">
        <v>215</v>
      </c>
      <c r="H17325">
        <v>1</v>
      </c>
      <c r="I17325">
        <v>2019</v>
      </c>
      <c r="J17325">
        <v>2</v>
      </c>
      <c r="L17325">
        <v>23120030</v>
      </c>
      <c r="P17325" s="29" t="str">
        <f t="shared" si="624"/>
        <v>NULL</v>
      </c>
    </row>
    <row r="17326" spans="1:16" hidden="1" x14ac:dyDescent="0.25">
      <c r="A17326">
        <v>199561383</v>
      </c>
      <c r="B17326">
        <v>803401</v>
      </c>
      <c r="C17326" t="s">
        <v>318</v>
      </c>
      <c r="D17326">
        <v>2021744</v>
      </c>
      <c r="E17326" t="s">
        <v>262</v>
      </c>
      <c r="F17326" t="s">
        <v>214</v>
      </c>
      <c r="G17326" t="s">
        <v>215</v>
      </c>
      <c r="H17326">
        <v>1</v>
      </c>
      <c r="I17326">
        <v>2019</v>
      </c>
      <c r="J17326">
        <v>2</v>
      </c>
      <c r="L17326">
        <v>23120240</v>
      </c>
      <c r="P17326" s="29" t="str">
        <f t="shared" si="624"/>
        <v>NULL</v>
      </c>
    </row>
    <row r="17327" spans="1:16" hidden="1" x14ac:dyDescent="0.25">
      <c r="A17327">
        <v>199562118</v>
      </c>
      <c r="B17327">
        <v>803407</v>
      </c>
      <c r="C17327" t="s">
        <v>317</v>
      </c>
      <c r="D17327">
        <v>2004098</v>
      </c>
      <c r="E17327" t="s">
        <v>213</v>
      </c>
      <c r="F17327" t="s">
        <v>214</v>
      </c>
      <c r="G17327" t="s">
        <v>215</v>
      </c>
      <c r="H17327">
        <v>2</v>
      </c>
      <c r="I17327">
        <v>2016</v>
      </c>
      <c r="J17327">
        <v>1</v>
      </c>
      <c r="L17327">
        <v>23078140</v>
      </c>
      <c r="M17327">
        <v>5.7</v>
      </c>
      <c r="P17327" s="29">
        <f t="shared" si="624"/>
        <v>0.78333333333333333</v>
      </c>
    </row>
    <row r="17328" spans="1:16" hidden="1" x14ac:dyDescent="0.25">
      <c r="A17328">
        <v>199562118</v>
      </c>
      <c r="B17328">
        <v>803407</v>
      </c>
      <c r="C17328" t="s">
        <v>317</v>
      </c>
      <c r="D17328">
        <v>2021600</v>
      </c>
      <c r="E17328" t="s">
        <v>219</v>
      </c>
      <c r="F17328" t="s">
        <v>214</v>
      </c>
      <c r="G17328" t="s">
        <v>215</v>
      </c>
      <c r="H17328">
        <v>2</v>
      </c>
      <c r="I17328">
        <v>2016</v>
      </c>
      <c r="J17328">
        <v>1</v>
      </c>
      <c r="L17328">
        <v>23081087</v>
      </c>
      <c r="M17328">
        <v>4</v>
      </c>
      <c r="P17328" s="29">
        <f t="shared" si="624"/>
        <v>0.5</v>
      </c>
    </row>
    <row r="17329" spans="1:16" hidden="1" x14ac:dyDescent="0.25">
      <c r="A17329">
        <v>199562118</v>
      </c>
      <c r="B17329">
        <v>803407</v>
      </c>
      <c r="C17329" t="s">
        <v>317</v>
      </c>
      <c r="D17329">
        <v>2005099</v>
      </c>
      <c r="E17329" t="s">
        <v>217</v>
      </c>
      <c r="F17329" t="s">
        <v>214</v>
      </c>
      <c r="G17329" t="s">
        <v>215</v>
      </c>
      <c r="H17329">
        <v>2</v>
      </c>
      <c r="I17329">
        <v>2016</v>
      </c>
      <c r="J17329">
        <v>1</v>
      </c>
      <c r="L17329">
        <v>23081379</v>
      </c>
      <c r="M17329">
        <v>4.4000000000000004</v>
      </c>
      <c r="P17329" s="29">
        <f t="shared" si="624"/>
        <v>0.56666666666666676</v>
      </c>
    </row>
    <row r="17330" spans="1:16" hidden="1" x14ac:dyDescent="0.25">
      <c r="A17330">
        <v>199562118</v>
      </c>
      <c r="B17330">
        <v>803407</v>
      </c>
      <c r="C17330" t="s">
        <v>317</v>
      </c>
      <c r="D17330">
        <v>2005102</v>
      </c>
      <c r="E17330" t="s">
        <v>218</v>
      </c>
      <c r="F17330" t="s">
        <v>214</v>
      </c>
      <c r="G17330" t="s">
        <v>215</v>
      </c>
      <c r="H17330">
        <v>3</v>
      </c>
      <c r="I17330">
        <v>2016</v>
      </c>
      <c r="J17330">
        <v>1</v>
      </c>
      <c r="L17330">
        <v>23081364</v>
      </c>
      <c r="M17330">
        <v>2.9</v>
      </c>
      <c r="P17330" s="29">
        <f t="shared" si="624"/>
        <v>0.31666666666666665</v>
      </c>
    </row>
    <row r="17331" spans="1:16" hidden="1" x14ac:dyDescent="0.25">
      <c r="A17331">
        <v>199562118</v>
      </c>
      <c r="B17331">
        <v>803407</v>
      </c>
      <c r="C17331" t="s">
        <v>317</v>
      </c>
      <c r="D17331">
        <v>2021754</v>
      </c>
      <c r="E17331" t="s">
        <v>216</v>
      </c>
      <c r="F17331" t="s">
        <v>214</v>
      </c>
      <c r="G17331" t="s">
        <v>215</v>
      </c>
      <c r="H17331">
        <v>2</v>
      </c>
      <c r="I17331">
        <v>2016</v>
      </c>
      <c r="J17331">
        <v>1</v>
      </c>
      <c r="L17331">
        <v>23081132</v>
      </c>
      <c r="M17331">
        <v>4.2</v>
      </c>
      <c r="P17331" s="29">
        <f t="shared" si="624"/>
        <v>0.53333333333333333</v>
      </c>
    </row>
    <row r="17332" spans="1:16" hidden="1" x14ac:dyDescent="0.25">
      <c r="A17332">
        <v>199562118</v>
      </c>
      <c r="B17332">
        <v>803407</v>
      </c>
      <c r="C17332" t="s">
        <v>317</v>
      </c>
      <c r="D17332">
        <v>2005118</v>
      </c>
      <c r="E17332" t="s">
        <v>223</v>
      </c>
      <c r="F17332" t="s">
        <v>214</v>
      </c>
      <c r="G17332" t="s">
        <v>215</v>
      </c>
      <c r="H17332">
        <v>3</v>
      </c>
      <c r="I17332">
        <v>2016</v>
      </c>
      <c r="J17332">
        <v>1</v>
      </c>
      <c r="L17332">
        <v>23081297</v>
      </c>
      <c r="M17332">
        <v>3.4</v>
      </c>
      <c r="P17332" s="29">
        <f t="shared" si="624"/>
        <v>0.39999999999999997</v>
      </c>
    </row>
    <row r="17333" spans="1:16" hidden="1" x14ac:dyDescent="0.25">
      <c r="A17333">
        <v>199562118</v>
      </c>
      <c r="B17333">
        <v>803407</v>
      </c>
      <c r="C17333" t="s">
        <v>317</v>
      </c>
      <c r="D17333">
        <v>2021763</v>
      </c>
      <c r="E17333" t="s">
        <v>298</v>
      </c>
      <c r="F17333" t="s">
        <v>214</v>
      </c>
      <c r="G17333" t="s">
        <v>215</v>
      </c>
      <c r="H17333">
        <v>4</v>
      </c>
      <c r="I17333">
        <v>2016</v>
      </c>
      <c r="J17333">
        <v>2</v>
      </c>
      <c r="L17333">
        <v>23086847</v>
      </c>
      <c r="P17333" s="29" t="str">
        <f t="shared" si="624"/>
        <v>DRP</v>
      </c>
    </row>
    <row r="17334" spans="1:16" hidden="1" x14ac:dyDescent="0.25">
      <c r="A17334">
        <v>199562118</v>
      </c>
      <c r="B17334">
        <v>803407</v>
      </c>
      <c r="C17334" t="s">
        <v>317</v>
      </c>
      <c r="D17334">
        <v>2021580</v>
      </c>
      <c r="E17334" t="s">
        <v>241</v>
      </c>
      <c r="F17334" t="s">
        <v>214</v>
      </c>
      <c r="G17334" t="s">
        <v>215</v>
      </c>
      <c r="H17334">
        <v>3</v>
      </c>
      <c r="I17334">
        <v>2016</v>
      </c>
      <c r="J17334">
        <v>2</v>
      </c>
      <c r="L17334">
        <v>23086825</v>
      </c>
      <c r="M17334">
        <v>2.9</v>
      </c>
      <c r="P17334" s="29">
        <f t="shared" si="624"/>
        <v>0.31666666666666665</v>
      </c>
    </row>
    <row r="17335" spans="1:16" hidden="1" x14ac:dyDescent="0.25">
      <c r="A17335">
        <v>199562118</v>
      </c>
      <c r="B17335">
        <v>803407</v>
      </c>
      <c r="C17335" t="s">
        <v>317</v>
      </c>
      <c r="D17335">
        <v>2021602</v>
      </c>
      <c r="E17335" t="s">
        <v>242</v>
      </c>
      <c r="F17335" t="s">
        <v>214</v>
      </c>
      <c r="G17335" t="s">
        <v>215</v>
      </c>
      <c r="H17335">
        <v>2</v>
      </c>
      <c r="I17335">
        <v>2016</v>
      </c>
      <c r="J17335">
        <v>2</v>
      </c>
      <c r="L17335">
        <v>23086746</v>
      </c>
      <c r="M17335">
        <v>4.2</v>
      </c>
      <c r="P17335" s="29">
        <f t="shared" si="624"/>
        <v>0.53333333333333333</v>
      </c>
    </row>
    <row r="17336" spans="1:16" hidden="1" x14ac:dyDescent="0.25">
      <c r="A17336">
        <v>199562118</v>
      </c>
      <c r="B17336">
        <v>803407</v>
      </c>
      <c r="C17336" t="s">
        <v>317</v>
      </c>
      <c r="D17336">
        <v>2021756</v>
      </c>
      <c r="E17336" t="s">
        <v>253</v>
      </c>
      <c r="F17336" t="s">
        <v>214</v>
      </c>
      <c r="G17336" t="s">
        <v>215</v>
      </c>
      <c r="H17336">
        <v>3</v>
      </c>
      <c r="I17336">
        <v>2016</v>
      </c>
      <c r="J17336">
        <v>2</v>
      </c>
      <c r="L17336">
        <v>23086836</v>
      </c>
      <c r="M17336">
        <v>3.6</v>
      </c>
      <c r="P17336" s="29">
        <f t="shared" si="624"/>
        <v>0.43333333333333335</v>
      </c>
    </row>
    <row r="17337" spans="1:16" hidden="1" x14ac:dyDescent="0.25">
      <c r="A17337">
        <v>199562118</v>
      </c>
      <c r="B17337">
        <v>803407</v>
      </c>
      <c r="C17337" t="s">
        <v>317</v>
      </c>
      <c r="D17337">
        <v>2005117</v>
      </c>
      <c r="E17337" t="s">
        <v>220</v>
      </c>
      <c r="F17337" t="s">
        <v>214</v>
      </c>
      <c r="G17337" t="s">
        <v>215</v>
      </c>
      <c r="H17337">
        <v>2</v>
      </c>
      <c r="I17337">
        <v>2016</v>
      </c>
      <c r="J17337">
        <v>2</v>
      </c>
      <c r="L17337">
        <v>23084478</v>
      </c>
      <c r="M17337">
        <v>4</v>
      </c>
      <c r="P17337" s="29">
        <f t="shared" si="624"/>
        <v>0.5</v>
      </c>
    </row>
    <row r="17338" spans="1:16" hidden="1" x14ac:dyDescent="0.25">
      <c r="A17338">
        <v>199562118</v>
      </c>
      <c r="B17338">
        <v>803407</v>
      </c>
      <c r="C17338" t="s">
        <v>317</v>
      </c>
      <c r="D17338">
        <v>2005118</v>
      </c>
      <c r="E17338" t="s">
        <v>223</v>
      </c>
      <c r="F17338" t="s">
        <v>214</v>
      </c>
      <c r="G17338" t="s">
        <v>215</v>
      </c>
      <c r="H17338">
        <v>2</v>
      </c>
      <c r="I17338">
        <v>2016</v>
      </c>
      <c r="J17338">
        <v>2</v>
      </c>
      <c r="L17338">
        <v>23086743</v>
      </c>
      <c r="M17338">
        <v>5</v>
      </c>
      <c r="P17338" s="29">
        <f t="shared" si="624"/>
        <v>0.66666666666666663</v>
      </c>
    </row>
    <row r="17339" spans="1:16" hidden="1" x14ac:dyDescent="0.25">
      <c r="A17339">
        <v>199562118</v>
      </c>
      <c r="B17339">
        <v>803407</v>
      </c>
      <c r="C17339" t="s">
        <v>317</v>
      </c>
      <c r="D17339">
        <v>2005102</v>
      </c>
      <c r="E17339" t="s">
        <v>218</v>
      </c>
      <c r="F17339" t="s">
        <v>214</v>
      </c>
      <c r="G17339" t="s">
        <v>215</v>
      </c>
      <c r="H17339">
        <v>2</v>
      </c>
      <c r="I17339">
        <v>2016</v>
      </c>
      <c r="J17339">
        <v>2</v>
      </c>
      <c r="L17339">
        <v>23086740</v>
      </c>
      <c r="M17339">
        <v>4.7</v>
      </c>
      <c r="P17339" s="29">
        <f t="shared" si="624"/>
        <v>0.6166666666666667</v>
      </c>
    </row>
    <row r="17340" spans="1:16" hidden="1" x14ac:dyDescent="0.25">
      <c r="A17340">
        <v>199562118</v>
      </c>
      <c r="B17340">
        <v>803407</v>
      </c>
      <c r="C17340" t="s">
        <v>317</v>
      </c>
      <c r="D17340">
        <v>2021756</v>
      </c>
      <c r="E17340" t="s">
        <v>253</v>
      </c>
      <c r="F17340" t="s">
        <v>214</v>
      </c>
      <c r="G17340" t="s">
        <v>215</v>
      </c>
      <c r="H17340">
        <v>2</v>
      </c>
      <c r="I17340">
        <v>2017</v>
      </c>
      <c r="J17340">
        <v>1</v>
      </c>
      <c r="L17340">
        <v>23092932</v>
      </c>
      <c r="M17340">
        <v>5.0999999999999996</v>
      </c>
      <c r="P17340" s="29">
        <f t="shared" si="624"/>
        <v>0.68333333333333324</v>
      </c>
    </row>
    <row r="17341" spans="1:16" hidden="1" x14ac:dyDescent="0.25">
      <c r="A17341">
        <v>199562118</v>
      </c>
      <c r="B17341">
        <v>803407</v>
      </c>
      <c r="C17341" t="s">
        <v>317</v>
      </c>
      <c r="D17341">
        <v>2021580</v>
      </c>
      <c r="E17341" t="s">
        <v>241</v>
      </c>
      <c r="F17341" t="s">
        <v>214</v>
      </c>
      <c r="G17341" t="s">
        <v>215</v>
      </c>
      <c r="H17341">
        <v>2</v>
      </c>
      <c r="I17341">
        <v>2017</v>
      </c>
      <c r="J17341">
        <v>1</v>
      </c>
      <c r="L17341">
        <v>23092926</v>
      </c>
      <c r="M17341">
        <v>5.5</v>
      </c>
      <c r="P17341" s="29">
        <f t="shared" si="624"/>
        <v>0.75</v>
      </c>
    </row>
    <row r="17342" spans="1:16" hidden="1" x14ac:dyDescent="0.25">
      <c r="A17342">
        <v>199562118</v>
      </c>
      <c r="B17342">
        <v>803407</v>
      </c>
      <c r="C17342" t="s">
        <v>317</v>
      </c>
      <c r="D17342">
        <v>2021793</v>
      </c>
      <c r="E17342" t="s">
        <v>293</v>
      </c>
      <c r="F17342" t="s">
        <v>214</v>
      </c>
      <c r="G17342" t="s">
        <v>215</v>
      </c>
      <c r="H17342">
        <v>2</v>
      </c>
      <c r="I17342">
        <v>2017</v>
      </c>
      <c r="J17342">
        <v>1</v>
      </c>
      <c r="L17342">
        <v>23091518</v>
      </c>
      <c r="M17342">
        <v>5</v>
      </c>
      <c r="P17342" s="29">
        <f t="shared" si="624"/>
        <v>0.66666666666666663</v>
      </c>
    </row>
    <row r="17343" spans="1:16" hidden="1" x14ac:dyDescent="0.25">
      <c r="A17343">
        <v>199562118</v>
      </c>
      <c r="B17343">
        <v>803407</v>
      </c>
      <c r="C17343" t="s">
        <v>317</v>
      </c>
      <c r="D17343">
        <v>2005131</v>
      </c>
      <c r="E17343" t="s">
        <v>228</v>
      </c>
      <c r="F17343" t="s">
        <v>214</v>
      </c>
      <c r="G17343" t="s">
        <v>215</v>
      </c>
      <c r="H17343">
        <v>2</v>
      </c>
      <c r="I17343">
        <v>2017</v>
      </c>
      <c r="J17343">
        <v>1</v>
      </c>
      <c r="L17343">
        <v>23093315</v>
      </c>
      <c r="M17343">
        <v>6</v>
      </c>
      <c r="P17343" s="29">
        <f t="shared" si="624"/>
        <v>0.83333333333333337</v>
      </c>
    </row>
    <row r="17344" spans="1:16" hidden="1" x14ac:dyDescent="0.25">
      <c r="A17344">
        <v>199562118</v>
      </c>
      <c r="B17344">
        <v>803407</v>
      </c>
      <c r="C17344" t="s">
        <v>317</v>
      </c>
      <c r="D17344">
        <v>2004112</v>
      </c>
      <c r="E17344" t="s">
        <v>244</v>
      </c>
      <c r="F17344" t="s">
        <v>214</v>
      </c>
      <c r="G17344" t="s">
        <v>215</v>
      </c>
      <c r="H17344">
        <v>2</v>
      </c>
      <c r="I17344">
        <v>2017</v>
      </c>
      <c r="J17344">
        <v>1</v>
      </c>
      <c r="L17344">
        <v>23092346</v>
      </c>
      <c r="M17344">
        <v>5.7</v>
      </c>
      <c r="P17344" s="29">
        <f t="shared" si="624"/>
        <v>0.78333333333333333</v>
      </c>
    </row>
    <row r="17345" spans="1:16" hidden="1" x14ac:dyDescent="0.25">
      <c r="A17345">
        <v>199562118</v>
      </c>
      <c r="B17345">
        <v>803407</v>
      </c>
      <c r="C17345" t="s">
        <v>317</v>
      </c>
      <c r="D17345">
        <v>2004116</v>
      </c>
      <c r="E17345" t="s">
        <v>229</v>
      </c>
      <c r="F17345" t="s">
        <v>214</v>
      </c>
      <c r="G17345" t="s">
        <v>215</v>
      </c>
      <c r="H17345">
        <v>2</v>
      </c>
      <c r="I17345">
        <v>2017</v>
      </c>
      <c r="J17345">
        <v>1</v>
      </c>
      <c r="L17345">
        <v>23092366</v>
      </c>
      <c r="M17345">
        <v>6.6</v>
      </c>
      <c r="P17345" s="29">
        <f t="shared" si="624"/>
        <v>0.93333333333333324</v>
      </c>
    </row>
    <row r="17346" spans="1:16" hidden="1" x14ac:dyDescent="0.25">
      <c r="A17346">
        <v>199562118</v>
      </c>
      <c r="B17346">
        <v>803407</v>
      </c>
      <c r="C17346" t="s">
        <v>317</v>
      </c>
      <c r="D17346">
        <v>2021993</v>
      </c>
      <c r="E17346" t="s">
        <v>256</v>
      </c>
      <c r="F17346" t="s">
        <v>214</v>
      </c>
      <c r="G17346" t="s">
        <v>215</v>
      </c>
      <c r="H17346">
        <v>2</v>
      </c>
      <c r="I17346">
        <v>2017</v>
      </c>
      <c r="J17346">
        <v>2</v>
      </c>
      <c r="L17346">
        <v>23097538</v>
      </c>
      <c r="M17346">
        <v>4.3</v>
      </c>
      <c r="P17346" s="29">
        <f t="shared" si="624"/>
        <v>0.54999999999999993</v>
      </c>
    </row>
    <row r="17347" spans="1:16" hidden="1" x14ac:dyDescent="0.25">
      <c r="A17347">
        <v>199562118</v>
      </c>
      <c r="B17347">
        <v>803407</v>
      </c>
      <c r="C17347" t="s">
        <v>317</v>
      </c>
      <c r="D17347">
        <v>2021638</v>
      </c>
      <c r="E17347" t="s">
        <v>250</v>
      </c>
      <c r="F17347" t="s">
        <v>214</v>
      </c>
      <c r="G17347" t="s">
        <v>215</v>
      </c>
      <c r="H17347">
        <v>2</v>
      </c>
      <c r="I17347">
        <v>2017</v>
      </c>
      <c r="J17347">
        <v>2</v>
      </c>
      <c r="L17347">
        <v>23101182</v>
      </c>
      <c r="M17347">
        <v>4.9000000000000004</v>
      </c>
      <c r="P17347" s="29">
        <f t="shared" si="624"/>
        <v>0.65</v>
      </c>
    </row>
    <row r="17348" spans="1:16" hidden="1" x14ac:dyDescent="0.25">
      <c r="A17348">
        <v>199562118</v>
      </c>
      <c r="B17348">
        <v>803407</v>
      </c>
      <c r="C17348" t="s">
        <v>317</v>
      </c>
      <c r="D17348">
        <v>2021781</v>
      </c>
      <c r="E17348" t="s">
        <v>235</v>
      </c>
      <c r="F17348" t="s">
        <v>214</v>
      </c>
      <c r="G17348" t="s">
        <v>215</v>
      </c>
      <c r="H17348">
        <v>2</v>
      </c>
      <c r="I17348">
        <v>2017</v>
      </c>
      <c r="J17348">
        <v>2</v>
      </c>
      <c r="L17348">
        <v>23101188</v>
      </c>
      <c r="M17348">
        <v>5.9</v>
      </c>
      <c r="P17348" s="29">
        <f t="shared" si="624"/>
        <v>0.81666666666666676</v>
      </c>
    </row>
    <row r="17349" spans="1:16" hidden="1" x14ac:dyDescent="0.25">
      <c r="A17349">
        <v>199562118</v>
      </c>
      <c r="B17349">
        <v>803407</v>
      </c>
      <c r="C17349" t="s">
        <v>317</v>
      </c>
      <c r="D17349">
        <v>2004099</v>
      </c>
      <c r="E17349" t="s">
        <v>245</v>
      </c>
      <c r="F17349" t="s">
        <v>214</v>
      </c>
      <c r="G17349" t="s">
        <v>215</v>
      </c>
      <c r="H17349">
        <v>2</v>
      </c>
      <c r="I17349">
        <v>2017</v>
      </c>
      <c r="J17349">
        <v>2</v>
      </c>
      <c r="L17349">
        <v>23098976</v>
      </c>
      <c r="M17349">
        <v>5.2</v>
      </c>
      <c r="P17349" s="29">
        <f t="shared" si="624"/>
        <v>0.70000000000000007</v>
      </c>
    </row>
    <row r="17350" spans="1:16" hidden="1" x14ac:dyDescent="0.25">
      <c r="A17350">
        <v>199562118</v>
      </c>
      <c r="B17350">
        <v>803407</v>
      </c>
      <c r="C17350" t="s">
        <v>317</v>
      </c>
      <c r="D17350">
        <v>2021596</v>
      </c>
      <c r="E17350" t="s">
        <v>294</v>
      </c>
      <c r="F17350" t="s">
        <v>214</v>
      </c>
      <c r="G17350" t="s">
        <v>215</v>
      </c>
      <c r="H17350">
        <v>2</v>
      </c>
      <c r="I17350">
        <v>2017</v>
      </c>
      <c r="J17350">
        <v>2</v>
      </c>
      <c r="L17350">
        <v>23101186</v>
      </c>
      <c r="M17350">
        <v>5.0999999999999996</v>
      </c>
      <c r="P17350" s="29">
        <f t="shared" si="624"/>
        <v>0.68333333333333324</v>
      </c>
    </row>
    <row r="17351" spans="1:16" hidden="1" x14ac:dyDescent="0.25">
      <c r="A17351">
        <v>199562118</v>
      </c>
      <c r="B17351">
        <v>803407</v>
      </c>
      <c r="C17351" t="s">
        <v>317</v>
      </c>
      <c r="D17351">
        <v>2021874</v>
      </c>
      <c r="E17351" t="s">
        <v>226</v>
      </c>
      <c r="F17351" t="s">
        <v>214</v>
      </c>
      <c r="G17351" t="s">
        <v>215</v>
      </c>
      <c r="H17351">
        <v>2</v>
      </c>
      <c r="I17351">
        <v>2017</v>
      </c>
      <c r="J17351">
        <v>2</v>
      </c>
      <c r="L17351">
        <v>23101602</v>
      </c>
      <c r="M17351">
        <v>4.5</v>
      </c>
      <c r="P17351" s="29">
        <f t="shared" si="624"/>
        <v>0.58333333333333337</v>
      </c>
    </row>
    <row r="17352" spans="1:16" hidden="1" x14ac:dyDescent="0.25">
      <c r="A17352">
        <v>199562118</v>
      </c>
      <c r="B17352">
        <v>803407</v>
      </c>
      <c r="C17352" t="s">
        <v>317</v>
      </c>
      <c r="D17352">
        <v>2021679</v>
      </c>
      <c r="E17352" t="s">
        <v>259</v>
      </c>
      <c r="F17352" t="s">
        <v>214</v>
      </c>
      <c r="G17352" t="s">
        <v>215</v>
      </c>
      <c r="H17352">
        <v>2</v>
      </c>
      <c r="I17352">
        <v>2018</v>
      </c>
      <c r="J17352">
        <v>1</v>
      </c>
      <c r="L17352">
        <v>23108211</v>
      </c>
      <c r="M17352">
        <v>5.3</v>
      </c>
      <c r="P17352" s="29">
        <f t="shared" si="624"/>
        <v>0.71666666666666667</v>
      </c>
    </row>
    <row r="17353" spans="1:16" hidden="1" x14ac:dyDescent="0.25">
      <c r="A17353">
        <v>199562118</v>
      </c>
      <c r="B17353">
        <v>803407</v>
      </c>
      <c r="C17353" t="s">
        <v>317</v>
      </c>
      <c r="D17353">
        <v>2021706</v>
      </c>
      <c r="E17353" t="s">
        <v>271</v>
      </c>
      <c r="F17353" t="s">
        <v>214</v>
      </c>
      <c r="G17353" t="s">
        <v>215</v>
      </c>
      <c r="H17353">
        <v>2</v>
      </c>
      <c r="I17353">
        <v>2018</v>
      </c>
      <c r="J17353">
        <v>1</v>
      </c>
      <c r="L17353">
        <v>23108870</v>
      </c>
      <c r="M17353">
        <v>5</v>
      </c>
      <c r="P17353" s="29">
        <f t="shared" si="624"/>
        <v>0.66666666666666663</v>
      </c>
    </row>
    <row r="17354" spans="1:16" hidden="1" x14ac:dyDescent="0.25">
      <c r="A17354">
        <v>199562118</v>
      </c>
      <c r="B17354">
        <v>803407</v>
      </c>
      <c r="C17354" t="s">
        <v>317</v>
      </c>
      <c r="D17354">
        <v>2021763</v>
      </c>
      <c r="E17354" t="s">
        <v>298</v>
      </c>
      <c r="F17354" t="s">
        <v>214</v>
      </c>
      <c r="G17354" t="s">
        <v>215</v>
      </c>
      <c r="H17354">
        <v>2</v>
      </c>
      <c r="I17354">
        <v>2018</v>
      </c>
      <c r="J17354">
        <v>1</v>
      </c>
      <c r="M17354">
        <v>5.9</v>
      </c>
      <c r="N17354" t="s">
        <v>231</v>
      </c>
      <c r="P17354" s="29">
        <f t="shared" ref="P17354:P17417" si="625">IF(AND(ISNUMBER(M17354),H17354&lt;&gt;4),(M17354-1)/6,IF(H17354=4,"DRP",IF(AND(H17354=3,M17354="NA"),"BAD",IF(AND(H17354=2),"CVL",IF(AND(H17354=1,ISBLANK(M17354)),"NULL","UNK")))))</f>
        <v>0.81666666666666676</v>
      </c>
    </row>
    <row r="17355" spans="1:16" hidden="1" x14ac:dyDescent="0.25">
      <c r="A17355">
        <v>199562118</v>
      </c>
      <c r="B17355">
        <v>803407</v>
      </c>
      <c r="C17355" t="s">
        <v>317</v>
      </c>
      <c r="D17355">
        <v>2021725</v>
      </c>
      <c r="E17355" t="s">
        <v>257</v>
      </c>
      <c r="F17355" t="s">
        <v>214</v>
      </c>
      <c r="G17355" t="s">
        <v>215</v>
      </c>
      <c r="H17355">
        <v>2</v>
      </c>
      <c r="I17355">
        <v>2018</v>
      </c>
      <c r="J17355">
        <v>1</v>
      </c>
      <c r="L17355">
        <v>23107715</v>
      </c>
      <c r="M17355">
        <v>5.3</v>
      </c>
      <c r="P17355" s="29">
        <f t="shared" si="625"/>
        <v>0.71666666666666667</v>
      </c>
    </row>
    <row r="17356" spans="1:16" hidden="1" x14ac:dyDescent="0.25">
      <c r="A17356">
        <v>199562118</v>
      </c>
      <c r="B17356">
        <v>803407</v>
      </c>
      <c r="C17356" t="s">
        <v>317</v>
      </c>
      <c r="D17356">
        <v>2019271</v>
      </c>
      <c r="E17356" t="s">
        <v>236</v>
      </c>
      <c r="F17356" t="s">
        <v>214</v>
      </c>
      <c r="G17356" t="s">
        <v>215</v>
      </c>
      <c r="H17356">
        <v>2</v>
      </c>
      <c r="I17356">
        <v>2018</v>
      </c>
      <c r="J17356">
        <v>1</v>
      </c>
      <c r="L17356">
        <v>23104773</v>
      </c>
      <c r="M17356">
        <v>4.3</v>
      </c>
      <c r="P17356" s="29">
        <f t="shared" si="625"/>
        <v>0.54999999999999993</v>
      </c>
    </row>
    <row r="17357" spans="1:16" hidden="1" x14ac:dyDescent="0.25">
      <c r="A17357">
        <v>199562118</v>
      </c>
      <c r="B17357">
        <v>803407</v>
      </c>
      <c r="C17357" t="s">
        <v>317</v>
      </c>
      <c r="D17357">
        <v>2021640</v>
      </c>
      <c r="E17357" t="s">
        <v>227</v>
      </c>
      <c r="F17357" t="s">
        <v>214</v>
      </c>
      <c r="G17357" t="s">
        <v>215</v>
      </c>
      <c r="H17357">
        <v>2</v>
      </c>
      <c r="I17357">
        <v>2018</v>
      </c>
      <c r="J17357">
        <v>1</v>
      </c>
      <c r="L17357">
        <v>23108119</v>
      </c>
      <c r="M17357">
        <v>5.5</v>
      </c>
      <c r="P17357" s="29">
        <f t="shared" si="625"/>
        <v>0.75</v>
      </c>
    </row>
    <row r="17358" spans="1:16" hidden="1" x14ac:dyDescent="0.25">
      <c r="A17358">
        <v>199562118</v>
      </c>
      <c r="B17358">
        <v>803407</v>
      </c>
      <c r="C17358" t="s">
        <v>317</v>
      </c>
      <c r="D17358">
        <v>2019154</v>
      </c>
      <c r="E17358" t="s">
        <v>225</v>
      </c>
      <c r="F17358" t="s">
        <v>214</v>
      </c>
      <c r="G17358" t="s">
        <v>215</v>
      </c>
      <c r="H17358">
        <v>2</v>
      </c>
      <c r="I17358">
        <v>2018</v>
      </c>
      <c r="J17358">
        <v>1</v>
      </c>
      <c r="L17358">
        <v>23107811</v>
      </c>
      <c r="M17358">
        <v>5.3</v>
      </c>
      <c r="P17358" s="29">
        <f t="shared" si="625"/>
        <v>0.71666666666666667</v>
      </c>
    </row>
    <row r="17359" spans="1:16" hidden="1" x14ac:dyDescent="0.25">
      <c r="A17359">
        <v>199562118</v>
      </c>
      <c r="B17359">
        <v>803407</v>
      </c>
      <c r="C17359" t="s">
        <v>317</v>
      </c>
      <c r="D17359">
        <v>2021615</v>
      </c>
      <c r="E17359" t="s">
        <v>255</v>
      </c>
      <c r="F17359" t="s">
        <v>214</v>
      </c>
      <c r="G17359" t="s">
        <v>215</v>
      </c>
      <c r="H17359">
        <v>2</v>
      </c>
      <c r="I17359">
        <v>2018</v>
      </c>
      <c r="J17359">
        <v>2</v>
      </c>
      <c r="L17359">
        <v>23115891</v>
      </c>
      <c r="M17359">
        <v>4.9000000000000004</v>
      </c>
      <c r="P17359" s="29">
        <f t="shared" si="625"/>
        <v>0.65</v>
      </c>
    </row>
    <row r="17360" spans="1:16" hidden="1" x14ac:dyDescent="0.25">
      <c r="A17360">
        <v>199562118</v>
      </c>
      <c r="B17360">
        <v>803407</v>
      </c>
      <c r="C17360" t="s">
        <v>317</v>
      </c>
      <c r="D17360">
        <v>2021735</v>
      </c>
      <c r="E17360" t="s">
        <v>252</v>
      </c>
      <c r="F17360" t="s">
        <v>214</v>
      </c>
      <c r="G17360" t="s">
        <v>215</v>
      </c>
      <c r="H17360">
        <v>2</v>
      </c>
      <c r="I17360">
        <v>2018</v>
      </c>
      <c r="J17360">
        <v>2</v>
      </c>
      <c r="L17360">
        <v>23115611</v>
      </c>
      <c r="M17360">
        <v>4.7</v>
      </c>
      <c r="P17360" s="29">
        <f t="shared" si="625"/>
        <v>0.6166666666666667</v>
      </c>
    </row>
    <row r="17361" spans="1:16" hidden="1" x14ac:dyDescent="0.25">
      <c r="A17361">
        <v>199562118</v>
      </c>
      <c r="B17361">
        <v>803407</v>
      </c>
      <c r="C17361" t="s">
        <v>317</v>
      </c>
      <c r="D17361">
        <v>2019272</v>
      </c>
      <c r="E17361" t="s">
        <v>249</v>
      </c>
      <c r="F17361" t="s">
        <v>214</v>
      </c>
      <c r="G17361" t="s">
        <v>215</v>
      </c>
      <c r="H17361">
        <v>2</v>
      </c>
      <c r="I17361">
        <v>2018</v>
      </c>
      <c r="J17361">
        <v>2</v>
      </c>
      <c r="L17361">
        <v>23114562</v>
      </c>
      <c r="M17361">
        <v>5.2</v>
      </c>
      <c r="P17361" s="29">
        <f t="shared" si="625"/>
        <v>0.70000000000000007</v>
      </c>
    </row>
    <row r="17362" spans="1:16" hidden="1" x14ac:dyDescent="0.25">
      <c r="A17362">
        <v>199562118</v>
      </c>
      <c r="B17362">
        <v>803407</v>
      </c>
      <c r="C17362" t="s">
        <v>317</v>
      </c>
      <c r="D17362">
        <v>2004522</v>
      </c>
      <c r="E17362" t="s">
        <v>334</v>
      </c>
      <c r="F17362" t="s">
        <v>214</v>
      </c>
      <c r="G17362" t="s">
        <v>215</v>
      </c>
      <c r="H17362">
        <v>2</v>
      </c>
      <c r="I17362">
        <v>2018</v>
      </c>
      <c r="J17362">
        <v>2</v>
      </c>
      <c r="L17362">
        <v>23115613</v>
      </c>
      <c r="M17362">
        <v>5.9</v>
      </c>
      <c r="P17362" s="29">
        <f t="shared" si="625"/>
        <v>0.81666666666666676</v>
      </c>
    </row>
    <row r="17363" spans="1:16" hidden="1" x14ac:dyDescent="0.25">
      <c r="A17363">
        <v>199562118</v>
      </c>
      <c r="B17363">
        <v>803407</v>
      </c>
      <c r="C17363" t="s">
        <v>317</v>
      </c>
      <c r="D17363">
        <v>2004520</v>
      </c>
      <c r="E17363" t="s">
        <v>335</v>
      </c>
      <c r="F17363" t="s">
        <v>214</v>
      </c>
      <c r="G17363" t="s">
        <v>215</v>
      </c>
      <c r="H17363">
        <v>2</v>
      </c>
      <c r="I17363">
        <v>2018</v>
      </c>
      <c r="J17363">
        <v>2</v>
      </c>
      <c r="L17363">
        <v>23115612</v>
      </c>
      <c r="M17363">
        <v>5.6</v>
      </c>
      <c r="P17363" s="29">
        <f t="shared" si="625"/>
        <v>0.76666666666666661</v>
      </c>
    </row>
    <row r="17364" spans="1:16" hidden="1" x14ac:dyDescent="0.25">
      <c r="A17364">
        <v>199562118</v>
      </c>
      <c r="B17364">
        <v>803407</v>
      </c>
      <c r="C17364" t="s">
        <v>317</v>
      </c>
      <c r="D17364">
        <v>2021604</v>
      </c>
      <c r="E17364" t="s">
        <v>330</v>
      </c>
      <c r="F17364" t="s">
        <v>214</v>
      </c>
      <c r="G17364" t="s">
        <v>215</v>
      </c>
      <c r="H17364">
        <v>2</v>
      </c>
      <c r="I17364">
        <v>2019</v>
      </c>
      <c r="J17364">
        <v>1</v>
      </c>
      <c r="L17364">
        <v>23120757</v>
      </c>
      <c r="M17364">
        <v>5.0999999999999996</v>
      </c>
      <c r="P17364" s="29">
        <f t="shared" si="625"/>
        <v>0.68333333333333324</v>
      </c>
    </row>
    <row r="17365" spans="1:16" hidden="1" x14ac:dyDescent="0.25">
      <c r="A17365">
        <v>199562118</v>
      </c>
      <c r="B17365">
        <v>803407</v>
      </c>
      <c r="C17365" t="s">
        <v>317</v>
      </c>
      <c r="D17365">
        <v>2021787</v>
      </c>
      <c r="E17365" t="s">
        <v>292</v>
      </c>
      <c r="F17365" t="s">
        <v>214</v>
      </c>
      <c r="G17365" t="s">
        <v>215</v>
      </c>
      <c r="H17365">
        <v>2</v>
      </c>
      <c r="I17365">
        <v>2019</v>
      </c>
      <c r="J17365">
        <v>1</v>
      </c>
      <c r="L17365">
        <v>23119964</v>
      </c>
      <c r="M17365">
        <v>4.5</v>
      </c>
      <c r="P17365" s="29">
        <f t="shared" si="625"/>
        <v>0.58333333333333337</v>
      </c>
    </row>
    <row r="17366" spans="1:16" hidden="1" x14ac:dyDescent="0.25">
      <c r="A17366">
        <v>199562118</v>
      </c>
      <c r="B17366">
        <v>803407</v>
      </c>
      <c r="C17366" t="s">
        <v>317</v>
      </c>
      <c r="D17366">
        <v>2004523</v>
      </c>
      <c r="E17366" t="s">
        <v>339</v>
      </c>
      <c r="F17366" t="s">
        <v>214</v>
      </c>
      <c r="G17366" t="s">
        <v>215</v>
      </c>
      <c r="H17366">
        <v>2</v>
      </c>
      <c r="I17366">
        <v>2019</v>
      </c>
      <c r="J17366">
        <v>1</v>
      </c>
      <c r="L17366">
        <v>23120761</v>
      </c>
      <c r="M17366">
        <v>5.9</v>
      </c>
      <c r="P17366" s="29">
        <f t="shared" si="625"/>
        <v>0.81666666666666676</v>
      </c>
    </row>
    <row r="17367" spans="1:16" hidden="1" x14ac:dyDescent="0.25">
      <c r="A17367">
        <v>199562118</v>
      </c>
      <c r="B17367">
        <v>803407</v>
      </c>
      <c r="C17367" t="s">
        <v>317</v>
      </c>
      <c r="D17367">
        <v>2019273</v>
      </c>
      <c r="E17367" t="s">
        <v>248</v>
      </c>
      <c r="F17367" t="s">
        <v>214</v>
      </c>
      <c r="G17367" t="s">
        <v>215</v>
      </c>
      <c r="H17367">
        <v>2</v>
      </c>
      <c r="I17367">
        <v>2019</v>
      </c>
      <c r="J17367">
        <v>1</v>
      </c>
      <c r="L17367">
        <v>23123502</v>
      </c>
      <c r="M17367">
        <v>5</v>
      </c>
      <c r="P17367" s="29">
        <f t="shared" si="625"/>
        <v>0.66666666666666663</v>
      </c>
    </row>
    <row r="17368" spans="1:16" hidden="1" x14ac:dyDescent="0.25">
      <c r="A17368">
        <v>199562118</v>
      </c>
      <c r="B17368">
        <v>803407</v>
      </c>
      <c r="C17368" t="s">
        <v>317</v>
      </c>
      <c r="D17368">
        <v>2004526</v>
      </c>
      <c r="E17368" t="s">
        <v>338</v>
      </c>
      <c r="F17368" t="s">
        <v>214</v>
      </c>
      <c r="G17368" t="s">
        <v>215</v>
      </c>
      <c r="H17368">
        <v>2</v>
      </c>
      <c r="I17368">
        <v>2019</v>
      </c>
      <c r="J17368">
        <v>1</v>
      </c>
      <c r="L17368">
        <v>23120763</v>
      </c>
      <c r="M17368">
        <v>5.0999999999999996</v>
      </c>
      <c r="P17368" s="29">
        <f t="shared" si="625"/>
        <v>0.68333333333333324</v>
      </c>
    </row>
    <row r="17369" spans="1:16" hidden="1" x14ac:dyDescent="0.25">
      <c r="A17369">
        <v>199562118</v>
      </c>
      <c r="B17369">
        <v>803407</v>
      </c>
      <c r="C17369" t="s">
        <v>317</v>
      </c>
      <c r="D17369">
        <v>2021868</v>
      </c>
      <c r="E17369" t="s">
        <v>331</v>
      </c>
      <c r="F17369" t="s">
        <v>214</v>
      </c>
      <c r="G17369" t="s">
        <v>215</v>
      </c>
      <c r="H17369">
        <v>2</v>
      </c>
      <c r="I17369">
        <v>2019</v>
      </c>
      <c r="J17369">
        <v>1</v>
      </c>
      <c r="L17369">
        <v>23120758</v>
      </c>
      <c r="M17369">
        <v>6.1</v>
      </c>
      <c r="P17369" s="29">
        <f t="shared" si="625"/>
        <v>0.85</v>
      </c>
    </row>
    <row r="17370" spans="1:16" hidden="1" x14ac:dyDescent="0.25">
      <c r="A17370">
        <v>199562118</v>
      </c>
      <c r="B17370">
        <v>803407</v>
      </c>
      <c r="C17370" t="s">
        <v>317</v>
      </c>
      <c r="D17370">
        <v>2019274</v>
      </c>
      <c r="E17370" t="s">
        <v>247</v>
      </c>
      <c r="F17370" t="s">
        <v>214</v>
      </c>
      <c r="G17370" t="s">
        <v>215</v>
      </c>
      <c r="H17370">
        <v>1</v>
      </c>
      <c r="I17370">
        <v>2019</v>
      </c>
      <c r="J17370">
        <v>2</v>
      </c>
      <c r="L17370">
        <v>23131286</v>
      </c>
      <c r="P17370" s="29" t="str">
        <f t="shared" si="625"/>
        <v>NULL</v>
      </c>
    </row>
    <row r="17371" spans="1:16" hidden="1" x14ac:dyDescent="0.25">
      <c r="A17371">
        <v>199562118</v>
      </c>
      <c r="B17371">
        <v>803407</v>
      </c>
      <c r="C17371" t="s">
        <v>317</v>
      </c>
      <c r="D17371">
        <v>2021740</v>
      </c>
      <c r="E17371" t="s">
        <v>332</v>
      </c>
      <c r="F17371" t="s">
        <v>214</v>
      </c>
      <c r="G17371" t="s">
        <v>215</v>
      </c>
      <c r="H17371">
        <v>1</v>
      </c>
      <c r="I17371">
        <v>2019</v>
      </c>
      <c r="J17371">
        <v>2</v>
      </c>
      <c r="L17371">
        <v>23128691</v>
      </c>
      <c r="P17371" s="29" t="str">
        <f t="shared" si="625"/>
        <v>NULL</v>
      </c>
    </row>
    <row r="17372" spans="1:16" hidden="1" x14ac:dyDescent="0.25">
      <c r="A17372">
        <v>199562118</v>
      </c>
      <c r="B17372">
        <v>803407</v>
      </c>
      <c r="C17372" t="s">
        <v>317</v>
      </c>
      <c r="D17372">
        <v>2021606</v>
      </c>
      <c r="E17372" t="s">
        <v>333</v>
      </c>
      <c r="F17372" t="s">
        <v>214</v>
      </c>
      <c r="G17372" t="s">
        <v>215</v>
      </c>
      <c r="H17372">
        <v>1</v>
      </c>
      <c r="I17372">
        <v>2019</v>
      </c>
      <c r="J17372">
        <v>2</v>
      </c>
      <c r="L17372">
        <v>23128690</v>
      </c>
      <c r="P17372" s="29" t="str">
        <f t="shared" si="625"/>
        <v>NULL</v>
      </c>
    </row>
    <row r="17373" spans="1:16" hidden="1" x14ac:dyDescent="0.25">
      <c r="A17373">
        <v>199562118</v>
      </c>
      <c r="B17373">
        <v>803407</v>
      </c>
      <c r="C17373" t="s">
        <v>317</v>
      </c>
      <c r="D17373">
        <v>2021594</v>
      </c>
      <c r="E17373" t="s">
        <v>342</v>
      </c>
      <c r="F17373" t="s">
        <v>214</v>
      </c>
      <c r="G17373" t="s">
        <v>215</v>
      </c>
      <c r="H17373">
        <v>1</v>
      </c>
      <c r="I17373">
        <v>2019</v>
      </c>
      <c r="J17373">
        <v>2</v>
      </c>
      <c r="L17373">
        <v>23128697</v>
      </c>
      <c r="P17373" s="29" t="str">
        <f t="shared" si="625"/>
        <v>NULL</v>
      </c>
    </row>
    <row r="17374" spans="1:16" hidden="1" x14ac:dyDescent="0.25">
      <c r="A17374">
        <v>199562118</v>
      </c>
      <c r="B17374">
        <v>803407</v>
      </c>
      <c r="C17374" t="s">
        <v>317</v>
      </c>
      <c r="D17374">
        <v>2004528</v>
      </c>
      <c r="E17374" t="s">
        <v>343</v>
      </c>
      <c r="F17374" t="s">
        <v>214</v>
      </c>
      <c r="G17374" t="s">
        <v>215</v>
      </c>
      <c r="H17374">
        <v>1</v>
      </c>
      <c r="I17374">
        <v>2019</v>
      </c>
      <c r="J17374">
        <v>2</v>
      </c>
      <c r="L17374">
        <v>23128693</v>
      </c>
      <c r="P17374" s="29" t="str">
        <f t="shared" si="625"/>
        <v>NULL</v>
      </c>
    </row>
    <row r="17375" spans="1:16" hidden="1" x14ac:dyDescent="0.25">
      <c r="A17375">
        <v>199562118</v>
      </c>
      <c r="B17375">
        <v>803407</v>
      </c>
      <c r="C17375" t="s">
        <v>317</v>
      </c>
      <c r="D17375">
        <v>2021742</v>
      </c>
      <c r="E17375" t="s">
        <v>262</v>
      </c>
      <c r="F17375" t="s">
        <v>214</v>
      </c>
      <c r="G17375" t="s">
        <v>215</v>
      </c>
      <c r="H17375">
        <v>1</v>
      </c>
      <c r="I17375">
        <v>2019</v>
      </c>
      <c r="J17375">
        <v>2</v>
      </c>
      <c r="L17375">
        <v>23120240</v>
      </c>
      <c r="P17375" s="29" t="str">
        <f t="shared" si="625"/>
        <v>NULL</v>
      </c>
    </row>
    <row r="17376" spans="1:16" hidden="1" x14ac:dyDescent="0.25">
      <c r="A17376">
        <v>199562118</v>
      </c>
      <c r="B17376">
        <v>803407</v>
      </c>
      <c r="C17376" t="s">
        <v>317</v>
      </c>
      <c r="D17376">
        <v>2021829</v>
      </c>
      <c r="E17376" t="s">
        <v>341</v>
      </c>
      <c r="F17376" t="s">
        <v>214</v>
      </c>
      <c r="G17376" t="s">
        <v>215</v>
      </c>
      <c r="H17376">
        <v>1</v>
      </c>
      <c r="I17376">
        <v>2019</v>
      </c>
      <c r="J17376">
        <v>2</v>
      </c>
      <c r="L17376">
        <v>23128695</v>
      </c>
      <c r="P17376" s="29" t="str">
        <f t="shared" si="625"/>
        <v>NULL</v>
      </c>
    </row>
    <row r="17377" spans="1:16" hidden="1" x14ac:dyDescent="0.25">
      <c r="A17377">
        <v>199575325</v>
      </c>
      <c r="B17377">
        <v>803401</v>
      </c>
      <c r="C17377" t="s">
        <v>318</v>
      </c>
      <c r="D17377">
        <v>2005118</v>
      </c>
      <c r="E17377" t="s">
        <v>223</v>
      </c>
      <c r="F17377" t="s">
        <v>214</v>
      </c>
      <c r="G17377" t="s">
        <v>215</v>
      </c>
      <c r="H17377">
        <v>2</v>
      </c>
      <c r="I17377">
        <v>2016</v>
      </c>
      <c r="J17377">
        <v>1</v>
      </c>
      <c r="L17377">
        <v>23081292</v>
      </c>
      <c r="M17377">
        <v>4.8</v>
      </c>
      <c r="P17377" s="29">
        <f t="shared" si="625"/>
        <v>0.6333333333333333</v>
      </c>
    </row>
    <row r="17378" spans="1:16" hidden="1" x14ac:dyDescent="0.25">
      <c r="A17378">
        <v>199575325</v>
      </c>
      <c r="B17378">
        <v>803401</v>
      </c>
      <c r="C17378" t="s">
        <v>318</v>
      </c>
      <c r="D17378">
        <v>2021754</v>
      </c>
      <c r="E17378" t="s">
        <v>216</v>
      </c>
      <c r="F17378" t="s">
        <v>214</v>
      </c>
      <c r="G17378" t="s">
        <v>215</v>
      </c>
      <c r="H17378">
        <v>2</v>
      </c>
      <c r="I17378">
        <v>2016</v>
      </c>
      <c r="J17378">
        <v>1</v>
      </c>
      <c r="L17378">
        <v>23081091</v>
      </c>
      <c r="M17378">
        <v>4.3</v>
      </c>
      <c r="P17378" s="29">
        <f t="shared" si="625"/>
        <v>0.54999999999999993</v>
      </c>
    </row>
    <row r="17379" spans="1:16" hidden="1" x14ac:dyDescent="0.25">
      <c r="A17379">
        <v>199575325</v>
      </c>
      <c r="B17379">
        <v>803401</v>
      </c>
      <c r="C17379" t="s">
        <v>318</v>
      </c>
      <c r="D17379">
        <v>2005102</v>
      </c>
      <c r="E17379" t="s">
        <v>218</v>
      </c>
      <c r="F17379" t="s">
        <v>214</v>
      </c>
      <c r="G17379" t="s">
        <v>215</v>
      </c>
      <c r="H17379">
        <v>2</v>
      </c>
      <c r="I17379">
        <v>2016</v>
      </c>
      <c r="J17379">
        <v>1</v>
      </c>
      <c r="L17379">
        <v>23081381</v>
      </c>
      <c r="M17379">
        <v>5.5</v>
      </c>
      <c r="P17379" s="29">
        <f t="shared" si="625"/>
        <v>0.75</v>
      </c>
    </row>
    <row r="17380" spans="1:16" hidden="1" x14ac:dyDescent="0.25">
      <c r="A17380">
        <v>199575325</v>
      </c>
      <c r="B17380">
        <v>803401</v>
      </c>
      <c r="C17380" t="s">
        <v>318</v>
      </c>
      <c r="D17380">
        <v>2005099</v>
      </c>
      <c r="E17380" t="s">
        <v>217</v>
      </c>
      <c r="F17380" t="s">
        <v>214</v>
      </c>
      <c r="G17380" t="s">
        <v>215</v>
      </c>
      <c r="H17380">
        <v>2</v>
      </c>
      <c r="I17380">
        <v>2016</v>
      </c>
      <c r="J17380">
        <v>1</v>
      </c>
      <c r="L17380">
        <v>23081299</v>
      </c>
      <c r="M17380">
        <v>4.0999999999999996</v>
      </c>
      <c r="P17380" s="29">
        <f t="shared" si="625"/>
        <v>0.51666666666666661</v>
      </c>
    </row>
    <row r="17381" spans="1:16" hidden="1" x14ac:dyDescent="0.25">
      <c r="A17381">
        <v>199575325</v>
      </c>
      <c r="B17381">
        <v>803401</v>
      </c>
      <c r="C17381" t="s">
        <v>318</v>
      </c>
      <c r="D17381">
        <v>2021600</v>
      </c>
      <c r="E17381" t="s">
        <v>219</v>
      </c>
      <c r="F17381" t="s">
        <v>214</v>
      </c>
      <c r="G17381" t="s">
        <v>215</v>
      </c>
      <c r="H17381">
        <v>2</v>
      </c>
      <c r="I17381">
        <v>2016</v>
      </c>
      <c r="J17381">
        <v>1</v>
      </c>
      <c r="L17381">
        <v>23081078</v>
      </c>
      <c r="M17381">
        <v>4</v>
      </c>
      <c r="P17381" s="29">
        <f t="shared" si="625"/>
        <v>0.5</v>
      </c>
    </row>
    <row r="17382" spans="1:16" hidden="1" x14ac:dyDescent="0.25">
      <c r="A17382">
        <v>199575325</v>
      </c>
      <c r="B17382">
        <v>803401</v>
      </c>
      <c r="C17382" t="s">
        <v>318</v>
      </c>
      <c r="D17382">
        <v>2004098</v>
      </c>
      <c r="E17382" t="s">
        <v>213</v>
      </c>
      <c r="F17382" t="s">
        <v>214</v>
      </c>
      <c r="G17382" t="s">
        <v>215</v>
      </c>
      <c r="H17382">
        <v>2</v>
      </c>
      <c r="I17382">
        <v>2016</v>
      </c>
      <c r="J17382">
        <v>1</v>
      </c>
      <c r="L17382">
        <v>23081501</v>
      </c>
      <c r="M17382">
        <v>5.4</v>
      </c>
      <c r="P17382" s="29">
        <f t="shared" si="625"/>
        <v>0.73333333333333339</v>
      </c>
    </row>
    <row r="17383" spans="1:16" hidden="1" x14ac:dyDescent="0.25">
      <c r="A17383">
        <v>199575325</v>
      </c>
      <c r="B17383">
        <v>803401</v>
      </c>
      <c r="C17383" t="s">
        <v>318</v>
      </c>
      <c r="D17383">
        <v>2005131</v>
      </c>
      <c r="E17383" t="s">
        <v>228</v>
      </c>
      <c r="F17383" t="s">
        <v>214</v>
      </c>
      <c r="G17383" t="s">
        <v>215</v>
      </c>
      <c r="H17383">
        <v>2</v>
      </c>
      <c r="I17383">
        <v>2016</v>
      </c>
      <c r="J17383">
        <v>2</v>
      </c>
      <c r="L17383">
        <v>23086518</v>
      </c>
      <c r="M17383">
        <v>4.3</v>
      </c>
      <c r="P17383" s="29">
        <f t="shared" si="625"/>
        <v>0.54999999999999993</v>
      </c>
    </row>
    <row r="17384" spans="1:16" hidden="1" x14ac:dyDescent="0.25">
      <c r="A17384">
        <v>199575325</v>
      </c>
      <c r="B17384">
        <v>803401</v>
      </c>
      <c r="C17384" t="s">
        <v>318</v>
      </c>
      <c r="D17384">
        <v>2021763</v>
      </c>
      <c r="E17384" t="s">
        <v>298</v>
      </c>
      <c r="F17384" t="s">
        <v>214</v>
      </c>
      <c r="G17384" t="s">
        <v>215</v>
      </c>
      <c r="H17384">
        <v>3</v>
      </c>
      <c r="I17384">
        <v>2016</v>
      </c>
      <c r="J17384">
        <v>2</v>
      </c>
      <c r="L17384">
        <v>23086845</v>
      </c>
      <c r="M17384">
        <v>3.1</v>
      </c>
      <c r="P17384" s="29">
        <f t="shared" si="625"/>
        <v>0.35000000000000003</v>
      </c>
    </row>
    <row r="17385" spans="1:16" hidden="1" x14ac:dyDescent="0.25">
      <c r="A17385">
        <v>199575325</v>
      </c>
      <c r="B17385">
        <v>803401</v>
      </c>
      <c r="C17385" t="s">
        <v>318</v>
      </c>
      <c r="D17385">
        <v>2005117</v>
      </c>
      <c r="E17385" t="s">
        <v>220</v>
      </c>
      <c r="F17385" t="s">
        <v>214</v>
      </c>
      <c r="G17385" t="s">
        <v>215</v>
      </c>
      <c r="H17385">
        <v>3</v>
      </c>
      <c r="I17385">
        <v>2016</v>
      </c>
      <c r="J17385">
        <v>2</v>
      </c>
      <c r="L17385">
        <v>23084476</v>
      </c>
      <c r="M17385">
        <v>3.7</v>
      </c>
      <c r="P17385" s="29">
        <f t="shared" si="625"/>
        <v>0.45</v>
      </c>
    </row>
    <row r="17386" spans="1:16" hidden="1" x14ac:dyDescent="0.25">
      <c r="A17386">
        <v>199575325</v>
      </c>
      <c r="B17386">
        <v>803401</v>
      </c>
      <c r="C17386" t="s">
        <v>318</v>
      </c>
      <c r="D17386">
        <v>2021756</v>
      </c>
      <c r="E17386" t="s">
        <v>253</v>
      </c>
      <c r="F17386" t="s">
        <v>214</v>
      </c>
      <c r="G17386" t="s">
        <v>215</v>
      </c>
      <c r="H17386">
        <v>3</v>
      </c>
      <c r="I17386">
        <v>2016</v>
      </c>
      <c r="J17386">
        <v>2</v>
      </c>
      <c r="L17386">
        <v>23086836</v>
      </c>
      <c r="M17386">
        <v>3.1</v>
      </c>
      <c r="P17386" s="29">
        <f t="shared" si="625"/>
        <v>0.35000000000000003</v>
      </c>
    </row>
    <row r="17387" spans="1:16" hidden="1" x14ac:dyDescent="0.25">
      <c r="A17387">
        <v>199575325</v>
      </c>
      <c r="B17387">
        <v>803401</v>
      </c>
      <c r="C17387" t="s">
        <v>318</v>
      </c>
      <c r="D17387">
        <v>2021756</v>
      </c>
      <c r="E17387" t="s">
        <v>253</v>
      </c>
      <c r="F17387" t="s">
        <v>214</v>
      </c>
      <c r="G17387" t="s">
        <v>215</v>
      </c>
      <c r="H17387">
        <v>4</v>
      </c>
      <c r="I17387">
        <v>2016</v>
      </c>
      <c r="J17387">
        <v>2</v>
      </c>
      <c r="L17387">
        <v>23086833</v>
      </c>
      <c r="P17387" s="29" t="str">
        <f t="shared" si="625"/>
        <v>DRP</v>
      </c>
    </row>
    <row r="17388" spans="1:16" hidden="1" x14ac:dyDescent="0.25">
      <c r="A17388">
        <v>199575325</v>
      </c>
      <c r="B17388">
        <v>803401</v>
      </c>
      <c r="C17388" t="s">
        <v>318</v>
      </c>
      <c r="D17388">
        <v>2021602</v>
      </c>
      <c r="E17388" t="s">
        <v>242</v>
      </c>
      <c r="F17388" t="s">
        <v>214</v>
      </c>
      <c r="G17388" t="s">
        <v>215</v>
      </c>
      <c r="H17388">
        <v>3</v>
      </c>
      <c r="I17388">
        <v>2016</v>
      </c>
      <c r="J17388">
        <v>2</v>
      </c>
      <c r="L17388">
        <v>23086745</v>
      </c>
      <c r="M17388">
        <v>3.3</v>
      </c>
      <c r="P17388" s="29">
        <f t="shared" si="625"/>
        <v>0.3833333333333333</v>
      </c>
    </row>
    <row r="17389" spans="1:16" hidden="1" x14ac:dyDescent="0.25">
      <c r="A17389">
        <v>199575325</v>
      </c>
      <c r="B17389">
        <v>803401</v>
      </c>
      <c r="C17389" t="s">
        <v>318</v>
      </c>
      <c r="D17389">
        <v>2021580</v>
      </c>
      <c r="E17389" t="s">
        <v>241</v>
      </c>
      <c r="F17389" t="s">
        <v>214</v>
      </c>
      <c r="G17389" t="s">
        <v>215</v>
      </c>
      <c r="H17389">
        <v>3</v>
      </c>
      <c r="I17389">
        <v>2016</v>
      </c>
      <c r="J17389">
        <v>2</v>
      </c>
      <c r="L17389">
        <v>23086825</v>
      </c>
      <c r="M17389">
        <v>2.2000000000000002</v>
      </c>
      <c r="P17389" s="29">
        <f t="shared" si="625"/>
        <v>0.20000000000000004</v>
      </c>
    </row>
    <row r="17390" spans="1:16" hidden="1" x14ac:dyDescent="0.25">
      <c r="A17390">
        <v>199575325</v>
      </c>
      <c r="B17390">
        <v>803401</v>
      </c>
      <c r="C17390" t="s">
        <v>318</v>
      </c>
      <c r="D17390">
        <v>2004112</v>
      </c>
      <c r="E17390" t="s">
        <v>244</v>
      </c>
      <c r="F17390" t="s">
        <v>214</v>
      </c>
      <c r="G17390" t="s">
        <v>215</v>
      </c>
      <c r="H17390">
        <v>2</v>
      </c>
      <c r="I17390">
        <v>2016</v>
      </c>
      <c r="J17390">
        <v>2</v>
      </c>
      <c r="L17390">
        <v>23085448</v>
      </c>
      <c r="M17390">
        <v>4.4000000000000004</v>
      </c>
      <c r="P17390" s="29">
        <f t="shared" si="625"/>
        <v>0.56666666666666676</v>
      </c>
    </row>
    <row r="17391" spans="1:16" hidden="1" x14ac:dyDescent="0.25">
      <c r="A17391">
        <v>199575325</v>
      </c>
      <c r="B17391">
        <v>803401</v>
      </c>
      <c r="C17391" t="s">
        <v>318</v>
      </c>
      <c r="D17391">
        <v>2004116</v>
      </c>
      <c r="E17391" t="s">
        <v>229</v>
      </c>
      <c r="F17391" t="s">
        <v>214</v>
      </c>
      <c r="G17391" t="s">
        <v>215</v>
      </c>
      <c r="H17391">
        <v>2</v>
      </c>
      <c r="I17391">
        <v>2017</v>
      </c>
      <c r="J17391">
        <v>1</v>
      </c>
      <c r="L17391">
        <v>23092366</v>
      </c>
      <c r="M17391">
        <v>6</v>
      </c>
      <c r="P17391" s="29">
        <f t="shared" si="625"/>
        <v>0.83333333333333337</v>
      </c>
    </row>
    <row r="17392" spans="1:16" hidden="1" x14ac:dyDescent="0.25">
      <c r="A17392">
        <v>199575325</v>
      </c>
      <c r="B17392">
        <v>803401</v>
      </c>
      <c r="C17392" t="s">
        <v>318</v>
      </c>
      <c r="D17392">
        <v>2005117</v>
      </c>
      <c r="E17392" t="s">
        <v>220</v>
      </c>
      <c r="F17392" t="s">
        <v>214</v>
      </c>
      <c r="G17392" t="s">
        <v>215</v>
      </c>
      <c r="H17392">
        <v>2</v>
      </c>
      <c r="I17392">
        <v>2017</v>
      </c>
      <c r="J17392">
        <v>1</v>
      </c>
      <c r="L17392">
        <v>23091397</v>
      </c>
      <c r="M17392">
        <v>4.7</v>
      </c>
      <c r="P17392" s="29">
        <f t="shared" si="625"/>
        <v>0.6166666666666667</v>
      </c>
    </row>
    <row r="17393" spans="1:16" hidden="1" x14ac:dyDescent="0.25">
      <c r="A17393">
        <v>199575325</v>
      </c>
      <c r="B17393">
        <v>803401</v>
      </c>
      <c r="C17393" t="s">
        <v>318</v>
      </c>
      <c r="D17393">
        <v>2004116</v>
      </c>
      <c r="E17393" t="s">
        <v>229</v>
      </c>
      <c r="F17393" t="s">
        <v>214</v>
      </c>
      <c r="G17393" t="s">
        <v>215</v>
      </c>
      <c r="H17393">
        <v>4</v>
      </c>
      <c r="I17393">
        <v>2017</v>
      </c>
      <c r="J17393">
        <v>1</v>
      </c>
      <c r="L17393">
        <v>23092366</v>
      </c>
      <c r="P17393" s="29" t="str">
        <f t="shared" si="625"/>
        <v>DRP</v>
      </c>
    </row>
    <row r="17394" spans="1:16" hidden="1" x14ac:dyDescent="0.25">
      <c r="A17394">
        <v>199575325</v>
      </c>
      <c r="B17394">
        <v>803401</v>
      </c>
      <c r="C17394" t="s">
        <v>318</v>
      </c>
      <c r="D17394">
        <v>2021763</v>
      </c>
      <c r="E17394" t="s">
        <v>298</v>
      </c>
      <c r="F17394" t="s">
        <v>214</v>
      </c>
      <c r="G17394" t="s">
        <v>215</v>
      </c>
      <c r="H17394">
        <v>2</v>
      </c>
      <c r="I17394">
        <v>2017</v>
      </c>
      <c r="J17394">
        <v>1</v>
      </c>
      <c r="L17394">
        <v>23091986</v>
      </c>
      <c r="M17394">
        <v>4</v>
      </c>
      <c r="P17394" s="29">
        <f t="shared" si="625"/>
        <v>0.5</v>
      </c>
    </row>
    <row r="17395" spans="1:16" hidden="1" x14ac:dyDescent="0.25">
      <c r="A17395">
        <v>199575325</v>
      </c>
      <c r="B17395">
        <v>803401</v>
      </c>
      <c r="C17395" t="s">
        <v>318</v>
      </c>
      <c r="D17395">
        <v>2021756</v>
      </c>
      <c r="E17395" t="s">
        <v>253</v>
      </c>
      <c r="F17395" t="s">
        <v>214</v>
      </c>
      <c r="G17395" t="s">
        <v>215</v>
      </c>
      <c r="H17395">
        <v>3</v>
      </c>
      <c r="I17395">
        <v>2017</v>
      </c>
      <c r="J17395">
        <v>1</v>
      </c>
      <c r="L17395">
        <v>23093908</v>
      </c>
      <c r="M17395">
        <v>3.7</v>
      </c>
      <c r="P17395" s="29">
        <f t="shared" si="625"/>
        <v>0.45</v>
      </c>
    </row>
    <row r="17396" spans="1:16" hidden="1" x14ac:dyDescent="0.25">
      <c r="A17396">
        <v>199575325</v>
      </c>
      <c r="B17396">
        <v>803401</v>
      </c>
      <c r="C17396" t="s">
        <v>318</v>
      </c>
      <c r="D17396">
        <v>2021602</v>
      </c>
      <c r="E17396" t="s">
        <v>242</v>
      </c>
      <c r="F17396" t="s">
        <v>214</v>
      </c>
      <c r="G17396" t="s">
        <v>215</v>
      </c>
      <c r="H17396">
        <v>3</v>
      </c>
      <c r="I17396">
        <v>2017</v>
      </c>
      <c r="J17396">
        <v>1</v>
      </c>
      <c r="L17396">
        <v>23092928</v>
      </c>
      <c r="M17396">
        <v>3.1</v>
      </c>
      <c r="P17396" s="29">
        <f t="shared" si="625"/>
        <v>0.35000000000000003</v>
      </c>
    </row>
    <row r="17397" spans="1:16" hidden="1" x14ac:dyDescent="0.25">
      <c r="A17397">
        <v>199575325</v>
      </c>
      <c r="B17397">
        <v>803401</v>
      </c>
      <c r="C17397" t="s">
        <v>318</v>
      </c>
      <c r="D17397">
        <v>2021580</v>
      </c>
      <c r="E17397" t="s">
        <v>241</v>
      </c>
      <c r="F17397" t="s">
        <v>214</v>
      </c>
      <c r="G17397" t="s">
        <v>215</v>
      </c>
      <c r="H17397">
        <v>2</v>
      </c>
      <c r="I17397">
        <v>2017</v>
      </c>
      <c r="J17397">
        <v>1</v>
      </c>
      <c r="L17397">
        <v>23093919</v>
      </c>
      <c r="M17397">
        <v>4</v>
      </c>
      <c r="P17397" s="29">
        <f t="shared" si="625"/>
        <v>0.5</v>
      </c>
    </row>
    <row r="17398" spans="1:16" hidden="1" x14ac:dyDescent="0.25">
      <c r="A17398">
        <v>199575325</v>
      </c>
      <c r="B17398">
        <v>803401</v>
      </c>
      <c r="C17398" t="s">
        <v>318</v>
      </c>
      <c r="D17398">
        <v>2021756</v>
      </c>
      <c r="E17398" t="s">
        <v>253</v>
      </c>
      <c r="F17398" t="s">
        <v>214</v>
      </c>
      <c r="G17398" t="s">
        <v>215</v>
      </c>
      <c r="H17398">
        <v>3</v>
      </c>
      <c r="I17398">
        <v>2017</v>
      </c>
      <c r="J17398">
        <v>2</v>
      </c>
      <c r="L17398">
        <v>23101176</v>
      </c>
      <c r="M17398">
        <v>3.5</v>
      </c>
      <c r="P17398" s="29">
        <f t="shared" si="625"/>
        <v>0.41666666666666669</v>
      </c>
    </row>
    <row r="17399" spans="1:16" hidden="1" x14ac:dyDescent="0.25">
      <c r="A17399">
        <v>199575325</v>
      </c>
      <c r="B17399">
        <v>803401</v>
      </c>
      <c r="C17399" t="s">
        <v>318</v>
      </c>
      <c r="D17399">
        <v>2021602</v>
      </c>
      <c r="E17399" t="s">
        <v>242</v>
      </c>
      <c r="F17399" t="s">
        <v>214</v>
      </c>
      <c r="G17399" t="s">
        <v>215</v>
      </c>
      <c r="H17399">
        <v>3</v>
      </c>
      <c r="I17399">
        <v>2017</v>
      </c>
      <c r="J17399">
        <v>2</v>
      </c>
      <c r="L17399">
        <v>23101095</v>
      </c>
      <c r="M17399">
        <v>2.7</v>
      </c>
      <c r="P17399" s="29">
        <f t="shared" si="625"/>
        <v>0.28333333333333338</v>
      </c>
    </row>
    <row r="17400" spans="1:16" hidden="1" x14ac:dyDescent="0.25">
      <c r="A17400">
        <v>199575325</v>
      </c>
      <c r="B17400">
        <v>803401</v>
      </c>
      <c r="C17400" t="s">
        <v>318</v>
      </c>
      <c r="D17400">
        <v>2005120</v>
      </c>
      <c r="E17400" t="s">
        <v>293</v>
      </c>
      <c r="F17400" t="s">
        <v>214</v>
      </c>
      <c r="G17400" t="s">
        <v>215</v>
      </c>
      <c r="H17400">
        <v>2</v>
      </c>
      <c r="I17400">
        <v>2017</v>
      </c>
      <c r="J17400">
        <v>2</v>
      </c>
      <c r="L17400">
        <v>23097529</v>
      </c>
      <c r="M17400">
        <v>5</v>
      </c>
      <c r="P17400" s="29">
        <f t="shared" si="625"/>
        <v>0.66666666666666663</v>
      </c>
    </row>
    <row r="17401" spans="1:16" hidden="1" x14ac:dyDescent="0.25">
      <c r="A17401">
        <v>199575325</v>
      </c>
      <c r="B17401">
        <v>803401</v>
      </c>
      <c r="C17401" t="s">
        <v>318</v>
      </c>
      <c r="D17401">
        <v>2004099</v>
      </c>
      <c r="E17401" t="s">
        <v>245</v>
      </c>
      <c r="F17401" t="s">
        <v>214</v>
      </c>
      <c r="G17401" t="s">
        <v>215</v>
      </c>
      <c r="H17401">
        <v>2</v>
      </c>
      <c r="I17401">
        <v>2017</v>
      </c>
      <c r="J17401">
        <v>2</v>
      </c>
      <c r="L17401">
        <v>23097864</v>
      </c>
      <c r="M17401">
        <v>5.4</v>
      </c>
      <c r="P17401" s="29">
        <f t="shared" si="625"/>
        <v>0.73333333333333339</v>
      </c>
    </row>
    <row r="17402" spans="1:16" hidden="1" x14ac:dyDescent="0.25">
      <c r="A17402">
        <v>199575325</v>
      </c>
      <c r="B17402">
        <v>803401</v>
      </c>
      <c r="C17402" t="s">
        <v>318</v>
      </c>
      <c r="D17402">
        <v>2019271</v>
      </c>
      <c r="E17402" t="s">
        <v>236</v>
      </c>
      <c r="F17402" t="s">
        <v>214</v>
      </c>
      <c r="G17402" t="s">
        <v>215</v>
      </c>
      <c r="H17402">
        <v>3</v>
      </c>
      <c r="I17402">
        <v>2018</v>
      </c>
      <c r="J17402">
        <v>1</v>
      </c>
      <c r="L17402">
        <v>23104494</v>
      </c>
      <c r="M17402" t="s">
        <v>221</v>
      </c>
      <c r="P17402" s="29" t="str">
        <f t="shared" si="625"/>
        <v>BAD</v>
      </c>
    </row>
    <row r="17403" spans="1:16" hidden="1" x14ac:dyDescent="0.25">
      <c r="A17403">
        <v>199575325</v>
      </c>
      <c r="B17403">
        <v>803401</v>
      </c>
      <c r="C17403" t="s">
        <v>318</v>
      </c>
      <c r="D17403">
        <v>2019271</v>
      </c>
      <c r="E17403" t="s">
        <v>236</v>
      </c>
      <c r="F17403" t="s">
        <v>214</v>
      </c>
      <c r="G17403" t="s">
        <v>215</v>
      </c>
      <c r="H17403">
        <v>2</v>
      </c>
      <c r="I17403">
        <v>2018</v>
      </c>
      <c r="J17403">
        <v>2</v>
      </c>
      <c r="L17403">
        <v>23114991</v>
      </c>
      <c r="M17403">
        <v>5.6</v>
      </c>
      <c r="P17403" s="29">
        <f t="shared" si="625"/>
        <v>0.76666666666666661</v>
      </c>
    </row>
    <row r="17404" spans="1:16" hidden="1" x14ac:dyDescent="0.25">
      <c r="A17404">
        <v>199575325</v>
      </c>
      <c r="B17404">
        <v>803401</v>
      </c>
      <c r="C17404" t="s">
        <v>318</v>
      </c>
      <c r="D17404">
        <v>2019272</v>
      </c>
      <c r="E17404" t="s">
        <v>249</v>
      </c>
      <c r="F17404" t="s">
        <v>214</v>
      </c>
      <c r="G17404" t="s">
        <v>215</v>
      </c>
      <c r="H17404">
        <v>3</v>
      </c>
      <c r="I17404">
        <v>2019</v>
      </c>
      <c r="J17404">
        <v>1</v>
      </c>
      <c r="L17404">
        <v>23121975</v>
      </c>
      <c r="M17404" t="s">
        <v>221</v>
      </c>
      <c r="P17404" s="29" t="str">
        <f t="shared" si="625"/>
        <v>BAD</v>
      </c>
    </row>
    <row r="17405" spans="1:16" hidden="1" x14ac:dyDescent="0.25">
      <c r="A17405">
        <v>199575325</v>
      </c>
      <c r="B17405">
        <v>803401</v>
      </c>
      <c r="C17405" t="s">
        <v>318</v>
      </c>
      <c r="D17405">
        <v>2019272</v>
      </c>
      <c r="E17405" t="s">
        <v>249</v>
      </c>
      <c r="F17405" t="s">
        <v>214</v>
      </c>
      <c r="G17405" t="s">
        <v>215</v>
      </c>
      <c r="H17405">
        <v>1</v>
      </c>
      <c r="I17405">
        <v>2019</v>
      </c>
      <c r="J17405">
        <v>2</v>
      </c>
      <c r="L17405">
        <v>23129334</v>
      </c>
      <c r="P17405" s="29" t="str">
        <f t="shared" si="625"/>
        <v>NULL</v>
      </c>
    </row>
    <row r="17406" spans="1:16" hidden="1" x14ac:dyDescent="0.25">
      <c r="A17406">
        <v>201588790</v>
      </c>
      <c r="B17406">
        <v>803401</v>
      </c>
      <c r="C17406" t="s">
        <v>318</v>
      </c>
      <c r="D17406">
        <v>2005118</v>
      </c>
      <c r="E17406" t="s">
        <v>223</v>
      </c>
      <c r="F17406" t="s">
        <v>214</v>
      </c>
      <c r="G17406" t="s">
        <v>215</v>
      </c>
      <c r="H17406">
        <v>3</v>
      </c>
      <c r="I17406">
        <v>2016</v>
      </c>
      <c r="J17406">
        <v>1</v>
      </c>
      <c r="L17406">
        <v>23081292</v>
      </c>
      <c r="M17406">
        <v>3.8</v>
      </c>
      <c r="P17406" s="29">
        <f t="shared" si="625"/>
        <v>0.46666666666666662</v>
      </c>
    </row>
    <row r="17407" spans="1:16" hidden="1" x14ac:dyDescent="0.25">
      <c r="A17407">
        <v>201588790</v>
      </c>
      <c r="B17407">
        <v>803401</v>
      </c>
      <c r="C17407" t="s">
        <v>318</v>
      </c>
      <c r="D17407">
        <v>2021754</v>
      </c>
      <c r="E17407" t="s">
        <v>216</v>
      </c>
      <c r="F17407" t="s">
        <v>214</v>
      </c>
      <c r="G17407" t="s">
        <v>215</v>
      </c>
      <c r="H17407">
        <v>2</v>
      </c>
      <c r="I17407">
        <v>2016</v>
      </c>
      <c r="J17407">
        <v>1</v>
      </c>
      <c r="L17407">
        <v>23081090</v>
      </c>
      <c r="M17407">
        <v>4</v>
      </c>
      <c r="P17407" s="29">
        <f t="shared" si="625"/>
        <v>0.5</v>
      </c>
    </row>
    <row r="17408" spans="1:16" hidden="1" x14ac:dyDescent="0.25">
      <c r="A17408">
        <v>201588790</v>
      </c>
      <c r="B17408">
        <v>803401</v>
      </c>
      <c r="C17408" t="s">
        <v>318</v>
      </c>
      <c r="D17408">
        <v>2005102</v>
      </c>
      <c r="E17408" t="s">
        <v>218</v>
      </c>
      <c r="F17408" t="s">
        <v>214</v>
      </c>
      <c r="G17408" t="s">
        <v>215</v>
      </c>
      <c r="H17408">
        <v>2</v>
      </c>
      <c r="I17408">
        <v>2016</v>
      </c>
      <c r="J17408">
        <v>1</v>
      </c>
      <c r="L17408">
        <v>23081381</v>
      </c>
      <c r="M17408">
        <v>4.0999999999999996</v>
      </c>
      <c r="P17408" s="29">
        <f t="shared" si="625"/>
        <v>0.51666666666666661</v>
      </c>
    </row>
    <row r="17409" spans="1:16" hidden="1" x14ac:dyDescent="0.25">
      <c r="A17409">
        <v>201588790</v>
      </c>
      <c r="B17409">
        <v>803401</v>
      </c>
      <c r="C17409" t="s">
        <v>318</v>
      </c>
      <c r="D17409">
        <v>2005099</v>
      </c>
      <c r="E17409" t="s">
        <v>217</v>
      </c>
      <c r="F17409" t="s">
        <v>214</v>
      </c>
      <c r="G17409" t="s">
        <v>215</v>
      </c>
      <c r="H17409">
        <v>2</v>
      </c>
      <c r="I17409">
        <v>2016</v>
      </c>
      <c r="J17409">
        <v>1</v>
      </c>
      <c r="L17409">
        <v>23081299</v>
      </c>
      <c r="M17409">
        <v>4.4000000000000004</v>
      </c>
      <c r="P17409" s="29">
        <f t="shared" si="625"/>
        <v>0.56666666666666676</v>
      </c>
    </row>
    <row r="17410" spans="1:16" hidden="1" x14ac:dyDescent="0.25">
      <c r="A17410">
        <v>201588790</v>
      </c>
      <c r="B17410">
        <v>803401</v>
      </c>
      <c r="C17410" t="s">
        <v>318</v>
      </c>
      <c r="D17410">
        <v>2021600</v>
      </c>
      <c r="E17410" t="s">
        <v>219</v>
      </c>
      <c r="F17410" t="s">
        <v>214</v>
      </c>
      <c r="G17410" t="s">
        <v>215</v>
      </c>
      <c r="H17410">
        <v>2</v>
      </c>
      <c r="I17410">
        <v>2016</v>
      </c>
      <c r="J17410">
        <v>1</v>
      </c>
      <c r="L17410">
        <v>23081078</v>
      </c>
      <c r="M17410">
        <v>4.5999999999999996</v>
      </c>
      <c r="P17410" s="29">
        <f t="shared" si="625"/>
        <v>0.6</v>
      </c>
    </row>
    <row r="17411" spans="1:16" hidden="1" x14ac:dyDescent="0.25">
      <c r="A17411">
        <v>201588790</v>
      </c>
      <c r="B17411">
        <v>803401</v>
      </c>
      <c r="C17411" t="s">
        <v>318</v>
      </c>
      <c r="D17411">
        <v>2004098</v>
      </c>
      <c r="E17411" t="s">
        <v>213</v>
      </c>
      <c r="F17411" t="s">
        <v>214</v>
      </c>
      <c r="G17411" t="s">
        <v>215</v>
      </c>
      <c r="H17411">
        <v>2</v>
      </c>
      <c r="I17411">
        <v>2016</v>
      </c>
      <c r="J17411">
        <v>1</v>
      </c>
      <c r="L17411">
        <v>23078142</v>
      </c>
      <c r="M17411">
        <v>5</v>
      </c>
      <c r="P17411" s="29">
        <f t="shared" si="625"/>
        <v>0.66666666666666663</v>
      </c>
    </row>
    <row r="17412" spans="1:16" hidden="1" x14ac:dyDescent="0.25">
      <c r="A17412">
        <v>201588790</v>
      </c>
      <c r="B17412">
        <v>803401</v>
      </c>
      <c r="C17412" t="s">
        <v>318</v>
      </c>
      <c r="D17412">
        <v>2005118</v>
      </c>
      <c r="E17412" t="s">
        <v>223</v>
      </c>
      <c r="F17412" t="s">
        <v>214</v>
      </c>
      <c r="G17412" t="s">
        <v>215</v>
      </c>
      <c r="H17412">
        <v>2</v>
      </c>
      <c r="I17412">
        <v>2016</v>
      </c>
      <c r="J17412">
        <v>2</v>
      </c>
      <c r="L17412">
        <v>23086742</v>
      </c>
      <c r="M17412">
        <v>4.5</v>
      </c>
      <c r="P17412" s="29">
        <f t="shared" si="625"/>
        <v>0.58333333333333337</v>
      </c>
    </row>
    <row r="17413" spans="1:16" hidden="1" x14ac:dyDescent="0.25">
      <c r="A17413">
        <v>201588790</v>
      </c>
      <c r="B17413">
        <v>803401</v>
      </c>
      <c r="C17413" t="s">
        <v>318</v>
      </c>
      <c r="D17413">
        <v>2004112</v>
      </c>
      <c r="E17413" t="s">
        <v>244</v>
      </c>
      <c r="F17413" t="s">
        <v>214</v>
      </c>
      <c r="G17413" t="s">
        <v>215</v>
      </c>
      <c r="H17413">
        <v>2</v>
      </c>
      <c r="I17413">
        <v>2016</v>
      </c>
      <c r="J17413">
        <v>2</v>
      </c>
      <c r="L17413">
        <v>23085514</v>
      </c>
      <c r="M17413">
        <v>6.2</v>
      </c>
      <c r="P17413" s="29">
        <f t="shared" si="625"/>
        <v>0.8666666666666667</v>
      </c>
    </row>
    <row r="17414" spans="1:16" hidden="1" x14ac:dyDescent="0.25">
      <c r="A17414">
        <v>201588790</v>
      </c>
      <c r="B17414">
        <v>803401</v>
      </c>
      <c r="C17414" t="s">
        <v>318</v>
      </c>
      <c r="D17414">
        <v>2021580</v>
      </c>
      <c r="E17414" t="s">
        <v>241</v>
      </c>
      <c r="F17414" t="s">
        <v>214</v>
      </c>
      <c r="G17414" t="s">
        <v>215</v>
      </c>
      <c r="H17414">
        <v>3</v>
      </c>
      <c r="I17414">
        <v>2016</v>
      </c>
      <c r="J17414">
        <v>2</v>
      </c>
      <c r="L17414">
        <v>23086828</v>
      </c>
      <c r="M17414">
        <v>1.6</v>
      </c>
      <c r="P17414" s="29">
        <f t="shared" si="625"/>
        <v>0.10000000000000002</v>
      </c>
    </row>
    <row r="17415" spans="1:16" hidden="1" x14ac:dyDescent="0.25">
      <c r="A17415">
        <v>201588790</v>
      </c>
      <c r="B17415">
        <v>803401</v>
      </c>
      <c r="C17415" t="s">
        <v>318</v>
      </c>
      <c r="D17415">
        <v>2021756</v>
      </c>
      <c r="E17415" t="s">
        <v>253</v>
      </c>
      <c r="F17415" t="s">
        <v>214</v>
      </c>
      <c r="G17415" t="s">
        <v>215</v>
      </c>
      <c r="H17415">
        <v>3</v>
      </c>
      <c r="I17415">
        <v>2016</v>
      </c>
      <c r="J17415">
        <v>2</v>
      </c>
      <c r="L17415">
        <v>23086841</v>
      </c>
      <c r="M17415">
        <v>1.6</v>
      </c>
      <c r="P17415" s="29">
        <f t="shared" si="625"/>
        <v>0.10000000000000002</v>
      </c>
    </row>
    <row r="17416" spans="1:16" hidden="1" x14ac:dyDescent="0.25">
      <c r="A17416">
        <v>201588790</v>
      </c>
      <c r="B17416">
        <v>803401</v>
      </c>
      <c r="C17416" t="s">
        <v>318</v>
      </c>
      <c r="D17416">
        <v>2021602</v>
      </c>
      <c r="E17416" t="s">
        <v>242</v>
      </c>
      <c r="F17416" t="s">
        <v>214</v>
      </c>
      <c r="G17416" t="s">
        <v>215</v>
      </c>
      <c r="H17416">
        <v>3</v>
      </c>
      <c r="I17416">
        <v>2016</v>
      </c>
      <c r="J17416">
        <v>2</v>
      </c>
      <c r="L17416">
        <v>23086746</v>
      </c>
      <c r="M17416">
        <v>2.5</v>
      </c>
      <c r="P17416" s="29">
        <f t="shared" si="625"/>
        <v>0.25</v>
      </c>
    </row>
    <row r="17417" spans="1:16" hidden="1" x14ac:dyDescent="0.25">
      <c r="A17417">
        <v>201588790</v>
      </c>
      <c r="B17417">
        <v>803401</v>
      </c>
      <c r="C17417" t="s">
        <v>318</v>
      </c>
      <c r="D17417">
        <v>2005117</v>
      </c>
      <c r="E17417" t="s">
        <v>220</v>
      </c>
      <c r="F17417" t="s">
        <v>214</v>
      </c>
      <c r="G17417" t="s">
        <v>215</v>
      </c>
      <c r="H17417">
        <v>3</v>
      </c>
      <c r="I17417">
        <v>2016</v>
      </c>
      <c r="J17417">
        <v>2</v>
      </c>
      <c r="L17417">
        <v>23084478</v>
      </c>
      <c r="M17417">
        <v>3.1</v>
      </c>
      <c r="P17417" s="29">
        <f t="shared" si="625"/>
        <v>0.35000000000000003</v>
      </c>
    </row>
    <row r="17418" spans="1:16" hidden="1" x14ac:dyDescent="0.25">
      <c r="A17418">
        <v>201588790</v>
      </c>
      <c r="B17418">
        <v>803401</v>
      </c>
      <c r="C17418" t="s">
        <v>318</v>
      </c>
      <c r="D17418">
        <v>2021763</v>
      </c>
      <c r="E17418" t="s">
        <v>298</v>
      </c>
      <c r="F17418" t="s">
        <v>214</v>
      </c>
      <c r="G17418" t="s">
        <v>215</v>
      </c>
      <c r="H17418">
        <v>3</v>
      </c>
      <c r="I17418">
        <v>2016</v>
      </c>
      <c r="J17418">
        <v>2</v>
      </c>
      <c r="L17418">
        <v>23086846</v>
      </c>
      <c r="M17418">
        <v>2.4</v>
      </c>
      <c r="P17418" s="29">
        <f t="shared" ref="P17418:P17430" si="626">IF(AND(ISNUMBER(M17418),H17418&lt;&gt;4),(M17418-1)/6,IF(H17418=4,"DRP",IF(AND(H17418=3,M17418="NA"),"BAD",IF(AND(H17418=2),"CVL",IF(AND(H17418=1,ISBLANK(M17418)),"NULL","UNK")))))</f>
        <v>0.23333333333333331</v>
      </c>
    </row>
    <row r="17419" spans="1:16" hidden="1" x14ac:dyDescent="0.25">
      <c r="A17419">
        <v>201588790</v>
      </c>
      <c r="B17419">
        <v>803401</v>
      </c>
      <c r="C17419" t="s">
        <v>318</v>
      </c>
      <c r="D17419">
        <v>2004099</v>
      </c>
      <c r="E17419" t="s">
        <v>245</v>
      </c>
      <c r="F17419" t="s">
        <v>214</v>
      </c>
      <c r="G17419" t="s">
        <v>215</v>
      </c>
      <c r="H17419">
        <v>4</v>
      </c>
      <c r="I17419">
        <v>2017</v>
      </c>
      <c r="J17419">
        <v>1</v>
      </c>
      <c r="L17419">
        <v>23092382</v>
      </c>
      <c r="P17419" s="29" t="str">
        <f t="shared" si="626"/>
        <v>DRP</v>
      </c>
    </row>
    <row r="17420" spans="1:16" hidden="1" x14ac:dyDescent="0.25">
      <c r="A17420">
        <v>201588790</v>
      </c>
      <c r="B17420">
        <v>803401</v>
      </c>
      <c r="C17420" t="s">
        <v>318</v>
      </c>
      <c r="D17420">
        <v>2021756</v>
      </c>
      <c r="E17420" t="s">
        <v>253</v>
      </c>
      <c r="F17420" t="s">
        <v>214</v>
      </c>
      <c r="G17420" t="s">
        <v>215</v>
      </c>
      <c r="H17420">
        <v>3</v>
      </c>
      <c r="I17420">
        <v>2017</v>
      </c>
      <c r="J17420">
        <v>1</v>
      </c>
      <c r="L17420">
        <v>23092931</v>
      </c>
      <c r="M17420">
        <v>2.5</v>
      </c>
      <c r="P17420" s="29">
        <f t="shared" si="626"/>
        <v>0.25</v>
      </c>
    </row>
    <row r="17421" spans="1:16" hidden="1" x14ac:dyDescent="0.25">
      <c r="A17421">
        <v>201588790</v>
      </c>
      <c r="B17421">
        <v>803401</v>
      </c>
      <c r="C17421" t="s">
        <v>318</v>
      </c>
      <c r="D17421">
        <v>2021763</v>
      </c>
      <c r="E17421" t="s">
        <v>298</v>
      </c>
      <c r="F17421" t="s">
        <v>214</v>
      </c>
      <c r="G17421" t="s">
        <v>215</v>
      </c>
      <c r="H17421">
        <v>3</v>
      </c>
      <c r="I17421">
        <v>2017</v>
      </c>
      <c r="J17421">
        <v>1</v>
      </c>
      <c r="L17421">
        <v>23091986</v>
      </c>
      <c r="M17421">
        <v>1.6</v>
      </c>
      <c r="P17421" s="29">
        <f t="shared" si="626"/>
        <v>0.10000000000000002</v>
      </c>
    </row>
    <row r="17422" spans="1:16" hidden="1" x14ac:dyDescent="0.25">
      <c r="A17422">
        <v>201588790</v>
      </c>
      <c r="B17422">
        <v>803401</v>
      </c>
      <c r="C17422" t="s">
        <v>318</v>
      </c>
      <c r="D17422">
        <v>2021602</v>
      </c>
      <c r="E17422" t="s">
        <v>242</v>
      </c>
      <c r="F17422" t="s">
        <v>214</v>
      </c>
      <c r="G17422" t="s">
        <v>215</v>
      </c>
      <c r="H17422">
        <v>3</v>
      </c>
      <c r="I17422">
        <v>2017</v>
      </c>
      <c r="J17422">
        <v>1</v>
      </c>
      <c r="L17422">
        <v>23092928</v>
      </c>
      <c r="M17422">
        <v>2.9</v>
      </c>
      <c r="P17422" s="29">
        <f t="shared" si="626"/>
        <v>0.31666666666666665</v>
      </c>
    </row>
    <row r="17423" spans="1:16" hidden="1" x14ac:dyDescent="0.25">
      <c r="A17423">
        <v>201588790</v>
      </c>
      <c r="B17423">
        <v>803401</v>
      </c>
      <c r="C17423" t="s">
        <v>318</v>
      </c>
      <c r="D17423">
        <v>2021580</v>
      </c>
      <c r="E17423" t="s">
        <v>241</v>
      </c>
      <c r="F17423" t="s">
        <v>214</v>
      </c>
      <c r="G17423" t="s">
        <v>215</v>
      </c>
      <c r="H17423">
        <v>3</v>
      </c>
      <c r="I17423">
        <v>2017</v>
      </c>
      <c r="J17423">
        <v>1</v>
      </c>
      <c r="L17423">
        <v>23093919</v>
      </c>
      <c r="M17423">
        <v>1.7</v>
      </c>
      <c r="P17423" s="29">
        <f t="shared" si="626"/>
        <v>0.11666666666666665</v>
      </c>
    </row>
    <row r="17424" spans="1:16" hidden="1" x14ac:dyDescent="0.25">
      <c r="A17424">
        <v>201588790</v>
      </c>
      <c r="B17424">
        <v>803401</v>
      </c>
      <c r="C17424" t="s">
        <v>318</v>
      </c>
      <c r="D17424">
        <v>2005117</v>
      </c>
      <c r="E17424" t="s">
        <v>220</v>
      </c>
      <c r="F17424" t="s">
        <v>214</v>
      </c>
      <c r="G17424" t="s">
        <v>215</v>
      </c>
      <c r="H17424">
        <v>3</v>
      </c>
      <c r="I17424">
        <v>2017</v>
      </c>
      <c r="J17424">
        <v>1</v>
      </c>
      <c r="L17424">
        <v>23091396</v>
      </c>
      <c r="M17424">
        <v>3.1</v>
      </c>
      <c r="P17424" s="29">
        <f t="shared" si="626"/>
        <v>0.35000000000000003</v>
      </c>
    </row>
    <row r="17425" spans="1:16" hidden="1" x14ac:dyDescent="0.25">
      <c r="A17425">
        <v>201588790</v>
      </c>
      <c r="B17425">
        <v>803401</v>
      </c>
      <c r="C17425" t="s">
        <v>318</v>
      </c>
      <c r="D17425">
        <v>2004116</v>
      </c>
      <c r="E17425" t="s">
        <v>229</v>
      </c>
      <c r="F17425" t="s">
        <v>214</v>
      </c>
      <c r="G17425" t="s">
        <v>215</v>
      </c>
      <c r="H17425">
        <v>2</v>
      </c>
      <c r="I17425">
        <v>2017</v>
      </c>
      <c r="J17425">
        <v>1</v>
      </c>
      <c r="L17425">
        <v>23092375</v>
      </c>
      <c r="M17425">
        <v>6</v>
      </c>
      <c r="P17425" s="29">
        <f t="shared" si="626"/>
        <v>0.83333333333333337</v>
      </c>
    </row>
    <row r="17426" spans="1:16" hidden="1" x14ac:dyDescent="0.25">
      <c r="A17426">
        <v>201588790</v>
      </c>
      <c r="B17426">
        <v>803401</v>
      </c>
      <c r="C17426" t="s">
        <v>318</v>
      </c>
      <c r="D17426">
        <v>2021580</v>
      </c>
      <c r="E17426" t="s">
        <v>241</v>
      </c>
      <c r="F17426" t="s">
        <v>214</v>
      </c>
      <c r="G17426" t="s">
        <v>215</v>
      </c>
      <c r="H17426">
        <v>3</v>
      </c>
      <c r="I17426">
        <v>2017</v>
      </c>
      <c r="J17426">
        <v>2</v>
      </c>
      <c r="L17426">
        <v>23101084</v>
      </c>
      <c r="M17426" t="s">
        <v>221</v>
      </c>
      <c r="P17426" s="29" t="str">
        <f t="shared" si="626"/>
        <v>BAD</v>
      </c>
    </row>
    <row r="17427" spans="1:16" hidden="1" x14ac:dyDescent="0.25">
      <c r="A17427">
        <v>201588790</v>
      </c>
      <c r="B17427">
        <v>803401</v>
      </c>
      <c r="C17427" t="s">
        <v>318</v>
      </c>
      <c r="D17427">
        <v>2021602</v>
      </c>
      <c r="E17427" t="s">
        <v>242</v>
      </c>
      <c r="F17427" t="s">
        <v>214</v>
      </c>
      <c r="G17427" t="s">
        <v>215</v>
      </c>
      <c r="H17427">
        <v>3</v>
      </c>
      <c r="I17427">
        <v>2017</v>
      </c>
      <c r="J17427">
        <v>2</v>
      </c>
      <c r="L17427">
        <v>23101093</v>
      </c>
      <c r="M17427">
        <v>3.3</v>
      </c>
      <c r="P17427" s="29">
        <f t="shared" si="626"/>
        <v>0.3833333333333333</v>
      </c>
    </row>
    <row r="17428" spans="1:16" hidden="1" x14ac:dyDescent="0.25">
      <c r="A17428">
        <v>201588790</v>
      </c>
      <c r="B17428">
        <v>803401</v>
      </c>
      <c r="C17428" t="s">
        <v>318</v>
      </c>
      <c r="D17428">
        <v>2021763</v>
      </c>
      <c r="E17428" t="s">
        <v>298</v>
      </c>
      <c r="F17428" t="s">
        <v>214</v>
      </c>
      <c r="G17428" t="s">
        <v>215</v>
      </c>
      <c r="H17428">
        <v>3</v>
      </c>
      <c r="I17428">
        <v>2017</v>
      </c>
      <c r="J17428">
        <v>2</v>
      </c>
      <c r="L17428">
        <v>23097794</v>
      </c>
      <c r="M17428">
        <v>2.8</v>
      </c>
      <c r="P17428" s="29">
        <f t="shared" si="626"/>
        <v>0.3</v>
      </c>
    </row>
    <row r="17429" spans="1:16" hidden="1" x14ac:dyDescent="0.25">
      <c r="A17429">
        <v>201588790</v>
      </c>
      <c r="B17429">
        <v>803401</v>
      </c>
      <c r="C17429" t="s">
        <v>318</v>
      </c>
      <c r="D17429">
        <v>2021756</v>
      </c>
      <c r="E17429" t="s">
        <v>253</v>
      </c>
      <c r="F17429" t="s">
        <v>214</v>
      </c>
      <c r="G17429" t="s">
        <v>215</v>
      </c>
      <c r="H17429">
        <v>3</v>
      </c>
      <c r="I17429">
        <v>2017</v>
      </c>
      <c r="J17429">
        <v>2</v>
      </c>
      <c r="L17429">
        <v>23101099</v>
      </c>
      <c r="M17429">
        <v>3.7</v>
      </c>
      <c r="P17429" s="29">
        <f t="shared" si="626"/>
        <v>0.45</v>
      </c>
    </row>
    <row r="17430" spans="1:16" hidden="1" x14ac:dyDescent="0.25">
      <c r="A17430">
        <v>201588790</v>
      </c>
      <c r="B17430">
        <v>803401</v>
      </c>
      <c r="C17430" t="s">
        <v>318</v>
      </c>
      <c r="D17430">
        <v>2005117</v>
      </c>
      <c r="E17430" t="s">
        <v>220</v>
      </c>
      <c r="F17430" t="s">
        <v>214</v>
      </c>
      <c r="G17430" t="s">
        <v>215</v>
      </c>
      <c r="H17430">
        <v>3</v>
      </c>
      <c r="I17430">
        <v>2017</v>
      </c>
      <c r="J17430">
        <v>2</v>
      </c>
      <c r="L17430">
        <v>23098968</v>
      </c>
      <c r="M17430">
        <v>3.4</v>
      </c>
      <c r="P17430" s="29">
        <f t="shared" si="626"/>
        <v>0.39999999999999997</v>
      </c>
    </row>
    <row r="17431" spans="1:16" hidden="1" x14ac:dyDescent="0.25">
      <c r="A17431">
        <v>221351207</v>
      </c>
      <c r="B17431">
        <v>803401</v>
      </c>
      <c r="C17431" t="s">
        <v>318</v>
      </c>
      <c r="D17431">
        <v>2004112</v>
      </c>
      <c r="E17431" t="s">
        <v>244</v>
      </c>
      <c r="F17431" t="s">
        <v>214</v>
      </c>
      <c r="G17431" t="s">
        <v>215</v>
      </c>
      <c r="H17431">
        <v>2</v>
      </c>
      <c r="I17431">
        <v>2015</v>
      </c>
      <c r="J17431">
        <v>1</v>
      </c>
      <c r="L17431">
        <v>23066606</v>
      </c>
      <c r="M17431">
        <v>4.5</v>
      </c>
      <c r="P17431" s="29">
        <f t="shared" ref="P17431:P17456" si="627">IF(AND(ISNUMBER(M17431),H17431&lt;&gt;4,N17431&lt;&gt;"X"),(M17431-1)/6,IF(H17431=4,"DRP",IF(AND(H17431=3,M17431="NA"),"BAD",IF(AND(H17431=2),"CVL",IF(AND(H17431=1,ISBLANK(M17431)),"NULL","UNK")))))</f>
        <v>0.58333333333333337</v>
      </c>
    </row>
    <row r="17432" spans="1:16" hidden="1" x14ac:dyDescent="0.25">
      <c r="A17432">
        <v>221351207</v>
      </c>
      <c r="B17432">
        <v>803401</v>
      </c>
      <c r="C17432" t="s">
        <v>318</v>
      </c>
      <c r="D17432">
        <v>2005118</v>
      </c>
      <c r="E17432" t="s">
        <v>223</v>
      </c>
      <c r="F17432" t="s">
        <v>214</v>
      </c>
      <c r="G17432" t="s">
        <v>215</v>
      </c>
      <c r="H17432">
        <v>3</v>
      </c>
      <c r="I17432">
        <v>2015</v>
      </c>
      <c r="J17432">
        <v>1</v>
      </c>
      <c r="L17432">
        <v>23066497</v>
      </c>
      <c r="M17432">
        <v>3.4</v>
      </c>
      <c r="P17432" s="29">
        <f t="shared" si="627"/>
        <v>0.39999999999999997</v>
      </c>
    </row>
    <row r="17433" spans="1:16" hidden="1" x14ac:dyDescent="0.25">
      <c r="A17433">
        <v>221351207</v>
      </c>
      <c r="B17433">
        <v>803401</v>
      </c>
      <c r="C17433" t="s">
        <v>318</v>
      </c>
      <c r="D17433">
        <v>2021600</v>
      </c>
      <c r="E17433" t="s">
        <v>219</v>
      </c>
      <c r="F17433" t="s">
        <v>214</v>
      </c>
      <c r="G17433" t="s">
        <v>215</v>
      </c>
      <c r="H17433">
        <v>3</v>
      </c>
      <c r="I17433">
        <v>2015</v>
      </c>
      <c r="J17433">
        <v>1</v>
      </c>
      <c r="L17433">
        <v>23066440</v>
      </c>
      <c r="M17433">
        <v>3.7</v>
      </c>
      <c r="P17433" s="29">
        <f t="shared" si="627"/>
        <v>0.45</v>
      </c>
    </row>
    <row r="17434" spans="1:16" hidden="1" x14ac:dyDescent="0.25">
      <c r="A17434">
        <v>221351207</v>
      </c>
      <c r="B17434">
        <v>803401</v>
      </c>
      <c r="C17434" t="s">
        <v>318</v>
      </c>
      <c r="D17434">
        <v>2005102</v>
      </c>
      <c r="E17434" t="s">
        <v>218</v>
      </c>
      <c r="F17434" t="s">
        <v>214</v>
      </c>
      <c r="G17434" t="s">
        <v>215</v>
      </c>
      <c r="H17434">
        <v>3</v>
      </c>
      <c r="I17434">
        <v>2015</v>
      </c>
      <c r="J17434">
        <v>1</v>
      </c>
      <c r="L17434">
        <v>23066489</v>
      </c>
      <c r="M17434">
        <v>3</v>
      </c>
      <c r="P17434" s="29">
        <f t="shared" si="627"/>
        <v>0.33333333333333331</v>
      </c>
    </row>
    <row r="17435" spans="1:16" hidden="1" x14ac:dyDescent="0.25">
      <c r="A17435">
        <v>221351207</v>
      </c>
      <c r="B17435">
        <v>803401</v>
      </c>
      <c r="C17435" t="s">
        <v>318</v>
      </c>
      <c r="D17435">
        <v>2005099</v>
      </c>
      <c r="E17435" t="s">
        <v>217</v>
      </c>
      <c r="F17435" t="s">
        <v>214</v>
      </c>
      <c r="G17435" t="s">
        <v>215</v>
      </c>
      <c r="H17435">
        <v>2</v>
      </c>
      <c r="I17435">
        <v>2015</v>
      </c>
      <c r="J17435">
        <v>1</v>
      </c>
      <c r="L17435">
        <v>23066430</v>
      </c>
      <c r="M17435">
        <v>4.8</v>
      </c>
      <c r="P17435" s="29">
        <f t="shared" si="627"/>
        <v>0.6333333333333333</v>
      </c>
    </row>
    <row r="17436" spans="1:16" hidden="1" x14ac:dyDescent="0.25">
      <c r="A17436">
        <v>221351207</v>
      </c>
      <c r="B17436">
        <v>803401</v>
      </c>
      <c r="C17436" t="s">
        <v>318</v>
      </c>
      <c r="D17436">
        <v>2004116</v>
      </c>
      <c r="E17436" t="s">
        <v>229</v>
      </c>
      <c r="F17436" t="s">
        <v>214</v>
      </c>
      <c r="G17436" t="s">
        <v>215</v>
      </c>
      <c r="H17436">
        <v>3</v>
      </c>
      <c r="I17436">
        <v>2015</v>
      </c>
      <c r="J17436">
        <v>1</v>
      </c>
      <c r="L17436">
        <v>23066612</v>
      </c>
      <c r="M17436" t="s">
        <v>221</v>
      </c>
      <c r="P17436" s="29" t="str">
        <f t="shared" si="627"/>
        <v>BAD</v>
      </c>
    </row>
    <row r="17437" spans="1:16" hidden="1" x14ac:dyDescent="0.25">
      <c r="A17437">
        <v>221351207</v>
      </c>
      <c r="B17437">
        <v>803401</v>
      </c>
      <c r="C17437" t="s">
        <v>318</v>
      </c>
      <c r="D17437">
        <v>2021754</v>
      </c>
      <c r="E17437" t="s">
        <v>216</v>
      </c>
      <c r="F17437" t="s">
        <v>214</v>
      </c>
      <c r="G17437" t="s">
        <v>215</v>
      </c>
      <c r="H17437">
        <v>3</v>
      </c>
      <c r="I17437">
        <v>2015</v>
      </c>
      <c r="J17437">
        <v>1</v>
      </c>
      <c r="L17437">
        <v>23066446</v>
      </c>
      <c r="M17437">
        <v>3.2</v>
      </c>
      <c r="P17437" s="29">
        <f t="shared" si="627"/>
        <v>0.3666666666666667</v>
      </c>
    </row>
    <row r="17438" spans="1:16" hidden="1" x14ac:dyDescent="0.25">
      <c r="A17438">
        <v>221351207</v>
      </c>
      <c r="B17438">
        <v>803401</v>
      </c>
      <c r="C17438" t="s">
        <v>318</v>
      </c>
      <c r="D17438">
        <v>2021754</v>
      </c>
      <c r="E17438" t="s">
        <v>216</v>
      </c>
      <c r="F17438" t="s">
        <v>214</v>
      </c>
      <c r="G17438" t="s">
        <v>215</v>
      </c>
      <c r="H17438">
        <v>4</v>
      </c>
      <c r="I17438">
        <v>2015</v>
      </c>
      <c r="J17438">
        <v>2</v>
      </c>
      <c r="L17438">
        <v>23074129</v>
      </c>
      <c r="P17438" s="29" t="str">
        <f t="shared" si="627"/>
        <v>DRP</v>
      </c>
    </row>
    <row r="17439" spans="1:16" hidden="1" x14ac:dyDescent="0.25">
      <c r="A17439">
        <v>221351207</v>
      </c>
      <c r="B17439">
        <v>803401</v>
      </c>
      <c r="C17439" t="s">
        <v>318</v>
      </c>
      <c r="D17439">
        <v>2021600</v>
      </c>
      <c r="E17439" t="s">
        <v>219</v>
      </c>
      <c r="F17439" t="s">
        <v>214</v>
      </c>
      <c r="G17439" t="s">
        <v>215</v>
      </c>
      <c r="H17439">
        <v>3</v>
      </c>
      <c r="I17439">
        <v>2015</v>
      </c>
      <c r="J17439">
        <v>2</v>
      </c>
      <c r="L17439">
        <v>23071941</v>
      </c>
      <c r="M17439" t="s">
        <v>221</v>
      </c>
      <c r="P17439" s="29" t="str">
        <f t="shared" si="627"/>
        <v>BAD</v>
      </c>
    </row>
    <row r="17440" spans="1:16" hidden="1" x14ac:dyDescent="0.25">
      <c r="A17440">
        <v>221351207</v>
      </c>
      <c r="B17440">
        <v>803401</v>
      </c>
      <c r="C17440" t="s">
        <v>318</v>
      </c>
      <c r="D17440">
        <v>2005118</v>
      </c>
      <c r="E17440" t="s">
        <v>223</v>
      </c>
      <c r="F17440" t="s">
        <v>214</v>
      </c>
      <c r="G17440" t="s">
        <v>215</v>
      </c>
      <c r="H17440">
        <v>3</v>
      </c>
      <c r="I17440">
        <v>2015</v>
      </c>
      <c r="J17440">
        <v>2</v>
      </c>
      <c r="L17440">
        <v>23071572</v>
      </c>
      <c r="M17440" t="s">
        <v>221</v>
      </c>
      <c r="P17440" s="29" t="str">
        <f t="shared" si="627"/>
        <v>BAD</v>
      </c>
    </row>
    <row r="17441" spans="1:16" hidden="1" x14ac:dyDescent="0.25">
      <c r="A17441">
        <v>221351207</v>
      </c>
      <c r="B17441">
        <v>803401</v>
      </c>
      <c r="C17441" t="s">
        <v>318</v>
      </c>
      <c r="D17441">
        <v>2005102</v>
      </c>
      <c r="E17441" t="s">
        <v>218</v>
      </c>
      <c r="F17441" t="s">
        <v>214</v>
      </c>
      <c r="G17441" t="s">
        <v>215</v>
      </c>
      <c r="H17441">
        <v>3</v>
      </c>
      <c r="I17441">
        <v>2015</v>
      </c>
      <c r="J17441">
        <v>2</v>
      </c>
      <c r="L17441">
        <v>23071945</v>
      </c>
      <c r="M17441" t="s">
        <v>221</v>
      </c>
      <c r="P17441" s="29" t="str">
        <f t="shared" si="627"/>
        <v>BAD</v>
      </c>
    </row>
    <row r="17442" spans="1:16" hidden="1" x14ac:dyDescent="0.25">
      <c r="A17442">
        <v>221351207</v>
      </c>
      <c r="B17442">
        <v>803401</v>
      </c>
      <c r="C17442" t="s">
        <v>318</v>
      </c>
      <c r="D17442">
        <v>2004116</v>
      </c>
      <c r="E17442" t="s">
        <v>229</v>
      </c>
      <c r="F17442" t="s">
        <v>214</v>
      </c>
      <c r="G17442" t="s">
        <v>215</v>
      </c>
      <c r="H17442">
        <v>3</v>
      </c>
      <c r="I17442">
        <v>2015</v>
      </c>
      <c r="J17442">
        <v>2</v>
      </c>
      <c r="L17442">
        <v>23073304</v>
      </c>
      <c r="M17442" t="s">
        <v>221</v>
      </c>
      <c r="P17442" s="29" t="str">
        <f t="shared" si="627"/>
        <v>BAD</v>
      </c>
    </row>
    <row r="17443" spans="1:16" hidden="1" x14ac:dyDescent="0.25">
      <c r="A17443">
        <v>221351207</v>
      </c>
      <c r="B17443">
        <v>803401</v>
      </c>
      <c r="C17443" t="s">
        <v>318</v>
      </c>
      <c r="D17443">
        <v>2005131</v>
      </c>
      <c r="E17443" t="s">
        <v>228</v>
      </c>
      <c r="F17443" t="s">
        <v>214</v>
      </c>
      <c r="G17443" t="s">
        <v>215</v>
      </c>
      <c r="H17443">
        <v>3</v>
      </c>
      <c r="I17443">
        <v>2015</v>
      </c>
      <c r="J17443">
        <v>2</v>
      </c>
      <c r="L17443">
        <v>23070713</v>
      </c>
      <c r="M17443" t="s">
        <v>221</v>
      </c>
      <c r="P17443" s="29" t="str">
        <f t="shared" si="627"/>
        <v>BAD</v>
      </c>
    </row>
    <row r="17444" spans="1:16" hidden="1" x14ac:dyDescent="0.25">
      <c r="A17444">
        <v>221351207</v>
      </c>
      <c r="B17444">
        <v>803401</v>
      </c>
      <c r="C17444" t="s">
        <v>318</v>
      </c>
      <c r="D17444">
        <v>2021754</v>
      </c>
      <c r="E17444" t="s">
        <v>216</v>
      </c>
      <c r="F17444" t="s">
        <v>214</v>
      </c>
      <c r="G17444" t="s">
        <v>215</v>
      </c>
      <c r="H17444">
        <v>3</v>
      </c>
      <c r="I17444">
        <v>2015</v>
      </c>
      <c r="J17444">
        <v>2</v>
      </c>
      <c r="L17444">
        <v>23074753</v>
      </c>
      <c r="M17444" t="s">
        <v>221</v>
      </c>
      <c r="P17444" s="29" t="str">
        <f t="shared" si="627"/>
        <v>BAD</v>
      </c>
    </row>
    <row r="17445" spans="1:16" hidden="1" x14ac:dyDescent="0.25">
      <c r="A17445">
        <v>227647353</v>
      </c>
      <c r="B17445">
        <v>803401</v>
      </c>
      <c r="C17445" t="s">
        <v>318</v>
      </c>
      <c r="D17445">
        <v>2004098</v>
      </c>
      <c r="E17445" t="s">
        <v>213</v>
      </c>
      <c r="F17445" t="s">
        <v>214</v>
      </c>
      <c r="G17445" t="s">
        <v>215</v>
      </c>
      <c r="H17445">
        <v>3</v>
      </c>
      <c r="I17445">
        <v>2015</v>
      </c>
      <c r="J17445">
        <v>1</v>
      </c>
      <c r="L17445">
        <v>23066601</v>
      </c>
      <c r="M17445" t="s">
        <v>221</v>
      </c>
      <c r="P17445" s="29" t="str">
        <f t="shared" si="627"/>
        <v>BAD</v>
      </c>
    </row>
    <row r="17446" spans="1:16" hidden="1" x14ac:dyDescent="0.25">
      <c r="A17446">
        <v>227647353</v>
      </c>
      <c r="B17446">
        <v>803401</v>
      </c>
      <c r="C17446" t="s">
        <v>318</v>
      </c>
      <c r="D17446">
        <v>2021754</v>
      </c>
      <c r="E17446" t="s">
        <v>216</v>
      </c>
      <c r="F17446" t="s">
        <v>214</v>
      </c>
      <c r="G17446" t="s">
        <v>215</v>
      </c>
      <c r="H17446">
        <v>3</v>
      </c>
      <c r="I17446">
        <v>2015</v>
      </c>
      <c r="J17446">
        <v>1</v>
      </c>
      <c r="L17446">
        <v>23066480</v>
      </c>
      <c r="M17446">
        <v>1.5</v>
      </c>
      <c r="P17446" s="29">
        <f t="shared" si="627"/>
        <v>8.3333333333333329E-2</v>
      </c>
    </row>
    <row r="17447" spans="1:16" hidden="1" x14ac:dyDescent="0.25">
      <c r="A17447">
        <v>227647353</v>
      </c>
      <c r="B17447">
        <v>803401</v>
      </c>
      <c r="C17447" t="s">
        <v>318</v>
      </c>
      <c r="D17447">
        <v>2005099</v>
      </c>
      <c r="E17447" t="s">
        <v>217</v>
      </c>
      <c r="F17447" t="s">
        <v>214</v>
      </c>
      <c r="G17447" t="s">
        <v>215</v>
      </c>
      <c r="H17447">
        <v>3</v>
      </c>
      <c r="I17447">
        <v>2015</v>
      </c>
      <c r="J17447">
        <v>1</v>
      </c>
      <c r="L17447">
        <v>23066432</v>
      </c>
      <c r="M17447">
        <v>2</v>
      </c>
      <c r="P17447" s="29">
        <f t="shared" si="627"/>
        <v>0.16666666666666666</v>
      </c>
    </row>
    <row r="17448" spans="1:16" hidden="1" x14ac:dyDescent="0.25">
      <c r="A17448">
        <v>227647353</v>
      </c>
      <c r="B17448">
        <v>803401</v>
      </c>
      <c r="C17448" t="s">
        <v>318</v>
      </c>
      <c r="D17448">
        <v>2005102</v>
      </c>
      <c r="E17448" t="s">
        <v>218</v>
      </c>
      <c r="F17448" t="s">
        <v>214</v>
      </c>
      <c r="G17448" t="s">
        <v>215</v>
      </c>
      <c r="H17448">
        <v>3</v>
      </c>
      <c r="I17448">
        <v>2015</v>
      </c>
      <c r="J17448">
        <v>1</v>
      </c>
      <c r="L17448">
        <v>23066493</v>
      </c>
      <c r="M17448">
        <v>2.2000000000000002</v>
      </c>
      <c r="P17448" s="29">
        <f t="shared" si="627"/>
        <v>0.20000000000000004</v>
      </c>
    </row>
    <row r="17449" spans="1:16" hidden="1" x14ac:dyDescent="0.25">
      <c r="A17449">
        <v>227647353</v>
      </c>
      <c r="B17449">
        <v>803401</v>
      </c>
      <c r="C17449" t="s">
        <v>318</v>
      </c>
      <c r="D17449">
        <v>2021600</v>
      </c>
      <c r="E17449" t="s">
        <v>219</v>
      </c>
      <c r="F17449" t="s">
        <v>214</v>
      </c>
      <c r="G17449" t="s">
        <v>215</v>
      </c>
      <c r="H17449">
        <v>3</v>
      </c>
      <c r="I17449">
        <v>2015</v>
      </c>
      <c r="J17449">
        <v>1</v>
      </c>
      <c r="L17449">
        <v>23066440</v>
      </c>
      <c r="M17449">
        <v>3.5</v>
      </c>
      <c r="P17449" s="29">
        <f t="shared" si="627"/>
        <v>0.41666666666666669</v>
      </c>
    </row>
    <row r="17450" spans="1:16" hidden="1" x14ac:dyDescent="0.25">
      <c r="A17450">
        <v>227647353</v>
      </c>
      <c r="B17450">
        <v>803401</v>
      </c>
      <c r="C17450" t="s">
        <v>318</v>
      </c>
      <c r="D17450">
        <v>2005118</v>
      </c>
      <c r="E17450" t="s">
        <v>223</v>
      </c>
      <c r="F17450" t="s">
        <v>214</v>
      </c>
      <c r="G17450" t="s">
        <v>215</v>
      </c>
      <c r="H17450">
        <v>3</v>
      </c>
      <c r="I17450">
        <v>2015</v>
      </c>
      <c r="J17450">
        <v>1</v>
      </c>
      <c r="L17450">
        <v>23067520</v>
      </c>
      <c r="M17450">
        <v>3</v>
      </c>
      <c r="P17450" s="29">
        <f t="shared" si="627"/>
        <v>0.33333333333333331</v>
      </c>
    </row>
    <row r="17451" spans="1:16" hidden="1" x14ac:dyDescent="0.25">
      <c r="A17451">
        <v>227647353</v>
      </c>
      <c r="B17451">
        <v>803401</v>
      </c>
      <c r="C17451" t="s">
        <v>318</v>
      </c>
      <c r="D17451">
        <v>2021754</v>
      </c>
      <c r="E17451" t="s">
        <v>216</v>
      </c>
      <c r="F17451" t="s">
        <v>214</v>
      </c>
      <c r="G17451" t="s">
        <v>215</v>
      </c>
      <c r="H17451">
        <v>3</v>
      </c>
      <c r="I17451">
        <v>2015</v>
      </c>
      <c r="J17451">
        <v>2</v>
      </c>
      <c r="L17451">
        <v>23074070</v>
      </c>
      <c r="M17451">
        <v>1.6</v>
      </c>
      <c r="P17451" s="29">
        <f t="shared" si="627"/>
        <v>0.10000000000000002</v>
      </c>
    </row>
    <row r="17452" spans="1:16" hidden="1" x14ac:dyDescent="0.25">
      <c r="A17452">
        <v>227647353</v>
      </c>
      <c r="B17452">
        <v>803401</v>
      </c>
      <c r="C17452" t="s">
        <v>318</v>
      </c>
      <c r="D17452">
        <v>2005099</v>
      </c>
      <c r="E17452" t="s">
        <v>217</v>
      </c>
      <c r="F17452" t="s">
        <v>214</v>
      </c>
      <c r="G17452" t="s">
        <v>215</v>
      </c>
      <c r="H17452">
        <v>3</v>
      </c>
      <c r="I17452">
        <v>2015</v>
      </c>
      <c r="J17452">
        <v>2</v>
      </c>
      <c r="L17452">
        <v>23071932</v>
      </c>
      <c r="M17452">
        <v>3</v>
      </c>
      <c r="P17452" s="29">
        <f t="shared" si="627"/>
        <v>0.33333333333333331</v>
      </c>
    </row>
    <row r="17453" spans="1:16" hidden="1" x14ac:dyDescent="0.25">
      <c r="A17453">
        <v>227647353</v>
      </c>
      <c r="B17453">
        <v>803401</v>
      </c>
      <c r="C17453" t="s">
        <v>318</v>
      </c>
      <c r="D17453">
        <v>2005118</v>
      </c>
      <c r="E17453" t="s">
        <v>223</v>
      </c>
      <c r="F17453" t="s">
        <v>214</v>
      </c>
      <c r="G17453" t="s">
        <v>215</v>
      </c>
      <c r="H17453">
        <v>3</v>
      </c>
      <c r="I17453">
        <v>2015</v>
      </c>
      <c r="J17453">
        <v>2</v>
      </c>
      <c r="L17453">
        <v>23071574</v>
      </c>
      <c r="M17453">
        <v>2.5</v>
      </c>
      <c r="P17453" s="29">
        <f t="shared" si="627"/>
        <v>0.25</v>
      </c>
    </row>
    <row r="17454" spans="1:16" hidden="1" x14ac:dyDescent="0.25">
      <c r="A17454">
        <v>227647353</v>
      </c>
      <c r="B17454">
        <v>803401</v>
      </c>
      <c r="C17454" t="s">
        <v>318</v>
      </c>
      <c r="D17454">
        <v>2005102</v>
      </c>
      <c r="E17454" t="s">
        <v>218</v>
      </c>
      <c r="F17454" t="s">
        <v>214</v>
      </c>
      <c r="G17454" t="s">
        <v>215</v>
      </c>
      <c r="H17454">
        <v>3</v>
      </c>
      <c r="I17454">
        <v>2015</v>
      </c>
      <c r="J17454">
        <v>2</v>
      </c>
      <c r="L17454">
        <v>23072204</v>
      </c>
      <c r="M17454" t="s">
        <v>221</v>
      </c>
      <c r="P17454" s="29" t="str">
        <f t="shared" si="627"/>
        <v>BAD</v>
      </c>
    </row>
    <row r="17455" spans="1:16" hidden="1" x14ac:dyDescent="0.25">
      <c r="A17455">
        <v>227647353</v>
      </c>
      <c r="B17455">
        <v>803401</v>
      </c>
      <c r="C17455" t="s">
        <v>318</v>
      </c>
      <c r="D17455">
        <v>2004098</v>
      </c>
      <c r="E17455" t="s">
        <v>213</v>
      </c>
      <c r="F17455" t="s">
        <v>214</v>
      </c>
      <c r="G17455" t="s">
        <v>215</v>
      </c>
      <c r="H17455">
        <v>3</v>
      </c>
      <c r="I17455">
        <v>2015</v>
      </c>
      <c r="J17455">
        <v>2</v>
      </c>
      <c r="L17455">
        <v>23072838</v>
      </c>
      <c r="M17455" t="s">
        <v>221</v>
      </c>
      <c r="P17455" s="29" t="str">
        <f t="shared" si="627"/>
        <v>BAD</v>
      </c>
    </row>
    <row r="17456" spans="1:16" hidden="1" x14ac:dyDescent="0.25">
      <c r="A17456">
        <v>227647353</v>
      </c>
      <c r="B17456">
        <v>803401</v>
      </c>
      <c r="C17456" t="s">
        <v>318</v>
      </c>
      <c r="D17456">
        <v>2021600</v>
      </c>
      <c r="E17456" t="s">
        <v>219</v>
      </c>
      <c r="F17456" t="s">
        <v>214</v>
      </c>
      <c r="G17456" t="s">
        <v>215</v>
      </c>
      <c r="H17456">
        <v>3</v>
      </c>
      <c r="I17456">
        <v>2015</v>
      </c>
      <c r="J17456">
        <v>2</v>
      </c>
      <c r="L17456">
        <v>23071943</v>
      </c>
      <c r="M17456">
        <v>1.8</v>
      </c>
      <c r="P17456" s="29">
        <f t="shared" si="627"/>
        <v>0.13333333333333333</v>
      </c>
    </row>
    <row r="17457" spans="1:16" hidden="1" x14ac:dyDescent="0.25">
      <c r="A17457">
        <v>233671703</v>
      </c>
      <c r="B17457">
        <v>803401</v>
      </c>
      <c r="C17457" t="s">
        <v>318</v>
      </c>
      <c r="D17457">
        <v>2004098</v>
      </c>
      <c r="E17457" t="s">
        <v>213</v>
      </c>
      <c r="F17457" t="s">
        <v>214</v>
      </c>
      <c r="G17457" t="s">
        <v>215</v>
      </c>
      <c r="H17457">
        <v>2</v>
      </c>
      <c r="I17457">
        <v>2016</v>
      </c>
      <c r="J17457">
        <v>1</v>
      </c>
      <c r="L17457">
        <v>23081501</v>
      </c>
      <c r="M17457">
        <v>5.2</v>
      </c>
      <c r="P17457" s="29">
        <f t="shared" ref="P17457:P17464" si="628">IF(AND(ISNUMBER(M17457),H17457&lt;&gt;4),(M17457-1)/6,IF(H17457=4,"DRP",IF(AND(H17457=3,M17457="NA"),"BAD",IF(AND(H17457=2),"CVL",IF(AND(H17457=1,ISBLANK(M17457)),"NULL","UNK")))))</f>
        <v>0.70000000000000007</v>
      </c>
    </row>
    <row r="17458" spans="1:16" hidden="1" x14ac:dyDescent="0.25">
      <c r="A17458">
        <v>233671703</v>
      </c>
      <c r="B17458">
        <v>803401</v>
      </c>
      <c r="C17458" t="s">
        <v>318</v>
      </c>
      <c r="D17458">
        <v>2005099</v>
      </c>
      <c r="E17458" t="s">
        <v>217</v>
      </c>
      <c r="F17458" t="s">
        <v>214</v>
      </c>
      <c r="G17458" t="s">
        <v>215</v>
      </c>
      <c r="H17458">
        <v>2</v>
      </c>
      <c r="I17458">
        <v>2016</v>
      </c>
      <c r="J17458">
        <v>1</v>
      </c>
      <c r="L17458">
        <v>23081375</v>
      </c>
      <c r="M17458">
        <v>5.2</v>
      </c>
      <c r="P17458" s="29">
        <f t="shared" si="628"/>
        <v>0.70000000000000007</v>
      </c>
    </row>
    <row r="17459" spans="1:16" hidden="1" x14ac:dyDescent="0.25">
      <c r="A17459">
        <v>233671703</v>
      </c>
      <c r="B17459">
        <v>803401</v>
      </c>
      <c r="C17459" t="s">
        <v>318</v>
      </c>
      <c r="D17459">
        <v>2005102</v>
      </c>
      <c r="E17459" t="s">
        <v>218</v>
      </c>
      <c r="F17459" t="s">
        <v>214</v>
      </c>
      <c r="G17459" t="s">
        <v>215</v>
      </c>
      <c r="H17459">
        <v>2</v>
      </c>
      <c r="I17459">
        <v>2016</v>
      </c>
      <c r="J17459">
        <v>1</v>
      </c>
      <c r="L17459">
        <v>23081382</v>
      </c>
      <c r="M17459">
        <v>5.4</v>
      </c>
      <c r="P17459" s="29">
        <f t="shared" si="628"/>
        <v>0.73333333333333339</v>
      </c>
    </row>
    <row r="17460" spans="1:16" hidden="1" x14ac:dyDescent="0.25">
      <c r="A17460">
        <v>233671703</v>
      </c>
      <c r="B17460">
        <v>803401</v>
      </c>
      <c r="C17460" t="s">
        <v>318</v>
      </c>
      <c r="D17460">
        <v>2021600</v>
      </c>
      <c r="E17460" t="s">
        <v>219</v>
      </c>
      <c r="F17460" t="s">
        <v>214</v>
      </c>
      <c r="G17460" t="s">
        <v>215</v>
      </c>
      <c r="H17460">
        <v>2</v>
      </c>
      <c r="I17460">
        <v>2016</v>
      </c>
      <c r="J17460">
        <v>1</v>
      </c>
      <c r="L17460">
        <v>23081079</v>
      </c>
      <c r="M17460">
        <v>4.0999999999999996</v>
      </c>
      <c r="P17460" s="29">
        <f t="shared" si="628"/>
        <v>0.51666666666666661</v>
      </c>
    </row>
    <row r="17461" spans="1:16" hidden="1" x14ac:dyDescent="0.25">
      <c r="A17461">
        <v>233671703</v>
      </c>
      <c r="B17461">
        <v>803401</v>
      </c>
      <c r="C17461" t="s">
        <v>318</v>
      </c>
      <c r="D17461">
        <v>2021754</v>
      </c>
      <c r="E17461" t="s">
        <v>216</v>
      </c>
      <c r="F17461" t="s">
        <v>214</v>
      </c>
      <c r="G17461" t="s">
        <v>215</v>
      </c>
      <c r="H17461">
        <v>3</v>
      </c>
      <c r="I17461">
        <v>2016</v>
      </c>
      <c r="J17461">
        <v>1</v>
      </c>
      <c r="L17461">
        <v>23081094</v>
      </c>
      <c r="M17461">
        <v>3.8</v>
      </c>
      <c r="P17461" s="29">
        <f t="shared" si="628"/>
        <v>0.46666666666666662</v>
      </c>
    </row>
    <row r="17462" spans="1:16" hidden="1" x14ac:dyDescent="0.25">
      <c r="A17462">
        <v>233671703</v>
      </c>
      <c r="B17462">
        <v>803401</v>
      </c>
      <c r="C17462" t="s">
        <v>318</v>
      </c>
      <c r="D17462">
        <v>2005118</v>
      </c>
      <c r="E17462" t="s">
        <v>223</v>
      </c>
      <c r="F17462" t="s">
        <v>214</v>
      </c>
      <c r="G17462" t="s">
        <v>215</v>
      </c>
      <c r="H17462">
        <v>3</v>
      </c>
      <c r="I17462">
        <v>2016</v>
      </c>
      <c r="J17462">
        <v>1</v>
      </c>
      <c r="L17462">
        <v>23081293</v>
      </c>
      <c r="M17462" t="s">
        <v>221</v>
      </c>
      <c r="P17462" s="29" t="str">
        <f t="shared" si="628"/>
        <v>BAD</v>
      </c>
    </row>
    <row r="17463" spans="1:16" hidden="1" x14ac:dyDescent="0.25">
      <c r="A17463">
        <v>233671703</v>
      </c>
      <c r="B17463">
        <v>803401</v>
      </c>
      <c r="C17463" t="s">
        <v>318</v>
      </c>
      <c r="D17463">
        <v>2005118</v>
      </c>
      <c r="E17463" t="s">
        <v>223</v>
      </c>
      <c r="F17463" t="s">
        <v>214</v>
      </c>
      <c r="G17463" t="s">
        <v>215</v>
      </c>
      <c r="H17463">
        <v>3</v>
      </c>
      <c r="I17463">
        <v>2016</v>
      </c>
      <c r="J17463">
        <v>2</v>
      </c>
      <c r="L17463">
        <v>23086744</v>
      </c>
      <c r="M17463" t="s">
        <v>221</v>
      </c>
      <c r="P17463" s="29" t="str">
        <f t="shared" si="628"/>
        <v>BAD</v>
      </c>
    </row>
    <row r="17464" spans="1:16" hidden="1" x14ac:dyDescent="0.25">
      <c r="A17464">
        <v>233671703</v>
      </c>
      <c r="B17464">
        <v>803401</v>
      </c>
      <c r="C17464" t="s">
        <v>318</v>
      </c>
      <c r="D17464">
        <v>2021754</v>
      </c>
      <c r="E17464" t="s">
        <v>216</v>
      </c>
      <c r="F17464" t="s">
        <v>214</v>
      </c>
      <c r="G17464" t="s">
        <v>215</v>
      </c>
      <c r="H17464">
        <v>3</v>
      </c>
      <c r="I17464">
        <v>2016</v>
      </c>
      <c r="J17464">
        <v>2</v>
      </c>
      <c r="L17464">
        <v>23086734</v>
      </c>
      <c r="M17464" t="s">
        <v>221</v>
      </c>
      <c r="P17464" s="29" t="str">
        <f t="shared" si="628"/>
        <v>BAD</v>
      </c>
    </row>
    <row r="17465" spans="1:16" hidden="1" x14ac:dyDescent="0.25">
      <c r="A17465">
        <v>238011671</v>
      </c>
      <c r="B17465">
        <v>803403</v>
      </c>
      <c r="C17465" t="s">
        <v>224</v>
      </c>
      <c r="D17465">
        <v>2004172</v>
      </c>
      <c r="E17465" t="s">
        <v>213</v>
      </c>
      <c r="F17465" t="s">
        <v>214</v>
      </c>
      <c r="G17465" t="s">
        <v>215</v>
      </c>
      <c r="H17465">
        <v>2</v>
      </c>
      <c r="I17465">
        <v>2015</v>
      </c>
      <c r="J17465">
        <v>1</v>
      </c>
      <c r="L17465">
        <v>23067045</v>
      </c>
      <c r="M17465">
        <v>5.8</v>
      </c>
      <c r="P17465" s="29">
        <f t="shared" ref="P17465:P17477" si="629">IF(AND(ISNUMBER(M17465),H17465&lt;&gt;4,N17465&lt;&gt;"X"),(M17465-1)/6,IF(H17465=4,"DRP",IF(AND(H17465=3,M17465="NA"),"BAD",IF(AND(H17465=2),"CVL",IF(AND(H17465=1,ISBLANK(M17465)),"NULL","UNK")))))</f>
        <v>0.79999999999999993</v>
      </c>
    </row>
    <row r="17466" spans="1:16" hidden="1" x14ac:dyDescent="0.25">
      <c r="A17466">
        <v>238011671</v>
      </c>
      <c r="B17466">
        <v>803403</v>
      </c>
      <c r="C17466" t="s">
        <v>224</v>
      </c>
      <c r="D17466">
        <v>2005108</v>
      </c>
      <c r="E17466" t="s">
        <v>217</v>
      </c>
      <c r="F17466" t="s">
        <v>214</v>
      </c>
      <c r="G17466" t="s">
        <v>215</v>
      </c>
      <c r="H17466">
        <v>2</v>
      </c>
      <c r="I17466">
        <v>2015</v>
      </c>
      <c r="J17466">
        <v>1</v>
      </c>
      <c r="L17466">
        <v>23065086</v>
      </c>
      <c r="M17466">
        <v>4.5999999999999996</v>
      </c>
      <c r="P17466" s="29">
        <f t="shared" si="629"/>
        <v>0.6</v>
      </c>
    </row>
    <row r="17467" spans="1:16" hidden="1" x14ac:dyDescent="0.25">
      <c r="A17467">
        <v>238011671</v>
      </c>
      <c r="B17467">
        <v>803403</v>
      </c>
      <c r="C17467" t="s">
        <v>224</v>
      </c>
      <c r="D17467">
        <v>2005111</v>
      </c>
      <c r="E17467" t="s">
        <v>218</v>
      </c>
      <c r="F17467" t="s">
        <v>214</v>
      </c>
      <c r="G17467" t="s">
        <v>215</v>
      </c>
      <c r="H17467">
        <v>2</v>
      </c>
      <c r="I17467">
        <v>2015</v>
      </c>
      <c r="J17467">
        <v>1</v>
      </c>
      <c r="L17467">
        <v>23065095</v>
      </c>
      <c r="M17467">
        <v>4.4000000000000004</v>
      </c>
      <c r="P17467" s="29">
        <f t="shared" si="629"/>
        <v>0.56666666666666676</v>
      </c>
    </row>
    <row r="17468" spans="1:16" hidden="1" x14ac:dyDescent="0.25">
      <c r="A17468">
        <v>238011671</v>
      </c>
      <c r="B17468">
        <v>803403</v>
      </c>
      <c r="C17468" t="s">
        <v>224</v>
      </c>
      <c r="D17468">
        <v>2005125</v>
      </c>
      <c r="E17468" t="s">
        <v>223</v>
      </c>
      <c r="F17468" t="s">
        <v>214</v>
      </c>
      <c r="G17468" t="s">
        <v>215</v>
      </c>
      <c r="H17468">
        <v>2</v>
      </c>
      <c r="I17468">
        <v>2015</v>
      </c>
      <c r="J17468">
        <v>1</v>
      </c>
      <c r="L17468">
        <v>23065084</v>
      </c>
      <c r="M17468">
        <v>4.0999999999999996</v>
      </c>
      <c r="P17468" s="29">
        <f t="shared" si="629"/>
        <v>0.51666666666666661</v>
      </c>
    </row>
    <row r="17469" spans="1:16" hidden="1" x14ac:dyDescent="0.25">
      <c r="A17469">
        <v>238011671</v>
      </c>
      <c r="B17469">
        <v>803403</v>
      </c>
      <c r="C17469" t="s">
        <v>224</v>
      </c>
      <c r="D17469">
        <v>2021879</v>
      </c>
      <c r="E17469" t="s">
        <v>219</v>
      </c>
      <c r="F17469" t="s">
        <v>214</v>
      </c>
      <c r="G17469" t="s">
        <v>215</v>
      </c>
      <c r="H17469">
        <v>2</v>
      </c>
      <c r="I17469">
        <v>2015</v>
      </c>
      <c r="J17469">
        <v>1</v>
      </c>
      <c r="L17469">
        <v>23065089</v>
      </c>
      <c r="M17469">
        <v>4.0999999999999996</v>
      </c>
      <c r="P17469" s="29">
        <f t="shared" si="629"/>
        <v>0.51666666666666661</v>
      </c>
    </row>
    <row r="17470" spans="1:16" hidden="1" x14ac:dyDescent="0.25">
      <c r="A17470">
        <v>238011671</v>
      </c>
      <c r="B17470">
        <v>803403</v>
      </c>
      <c r="C17470" t="s">
        <v>224</v>
      </c>
      <c r="D17470">
        <v>2021900</v>
      </c>
      <c r="E17470" t="s">
        <v>216</v>
      </c>
      <c r="F17470" t="s">
        <v>214</v>
      </c>
      <c r="G17470" t="s">
        <v>215</v>
      </c>
      <c r="H17470">
        <v>2</v>
      </c>
      <c r="I17470">
        <v>2015</v>
      </c>
      <c r="J17470">
        <v>1</v>
      </c>
      <c r="L17470">
        <v>23065093</v>
      </c>
      <c r="M17470">
        <v>5.2</v>
      </c>
      <c r="P17470" s="29">
        <f t="shared" si="629"/>
        <v>0.70000000000000007</v>
      </c>
    </row>
    <row r="17471" spans="1:16" hidden="1" x14ac:dyDescent="0.25">
      <c r="A17471">
        <v>238011671</v>
      </c>
      <c r="B17471">
        <v>803403</v>
      </c>
      <c r="C17471" t="s">
        <v>224</v>
      </c>
      <c r="D17471">
        <v>2004183</v>
      </c>
      <c r="E17471" t="s">
        <v>244</v>
      </c>
      <c r="F17471" t="s">
        <v>214</v>
      </c>
      <c r="G17471" t="s">
        <v>215</v>
      </c>
      <c r="H17471">
        <v>2</v>
      </c>
      <c r="I17471">
        <v>2015</v>
      </c>
      <c r="J17471">
        <v>2</v>
      </c>
      <c r="L17471">
        <v>23072789</v>
      </c>
      <c r="M17471">
        <v>5</v>
      </c>
      <c r="P17471" s="29">
        <f t="shared" si="629"/>
        <v>0.66666666666666663</v>
      </c>
    </row>
    <row r="17472" spans="1:16" hidden="1" x14ac:dyDescent="0.25">
      <c r="A17472">
        <v>238011671</v>
      </c>
      <c r="B17472">
        <v>803403</v>
      </c>
      <c r="C17472" t="s">
        <v>224</v>
      </c>
      <c r="D17472">
        <v>2004186</v>
      </c>
      <c r="E17472" t="s">
        <v>229</v>
      </c>
      <c r="F17472" t="s">
        <v>214</v>
      </c>
      <c r="G17472" t="s">
        <v>215</v>
      </c>
      <c r="H17472">
        <v>2</v>
      </c>
      <c r="I17472">
        <v>2015</v>
      </c>
      <c r="J17472">
        <v>2</v>
      </c>
      <c r="L17472">
        <v>23072798</v>
      </c>
      <c r="M17472">
        <v>5.0999999999999996</v>
      </c>
      <c r="P17472" s="29">
        <f t="shared" si="629"/>
        <v>0.68333333333333324</v>
      </c>
    </row>
    <row r="17473" spans="1:16" hidden="1" x14ac:dyDescent="0.25">
      <c r="A17473">
        <v>238011671</v>
      </c>
      <c r="B17473">
        <v>803403</v>
      </c>
      <c r="C17473" t="s">
        <v>224</v>
      </c>
      <c r="D17473">
        <v>2005124</v>
      </c>
      <c r="E17473" t="s">
        <v>220</v>
      </c>
      <c r="F17473" t="s">
        <v>214</v>
      </c>
      <c r="G17473" t="s">
        <v>215</v>
      </c>
      <c r="H17473">
        <v>2</v>
      </c>
      <c r="I17473">
        <v>2015</v>
      </c>
      <c r="J17473">
        <v>2</v>
      </c>
      <c r="L17473">
        <v>23072066</v>
      </c>
      <c r="M17473">
        <v>4.0999999999999996</v>
      </c>
      <c r="P17473" s="29">
        <f t="shared" si="629"/>
        <v>0.51666666666666661</v>
      </c>
    </row>
    <row r="17474" spans="1:16" hidden="1" x14ac:dyDescent="0.25">
      <c r="A17474">
        <v>238011671</v>
      </c>
      <c r="B17474">
        <v>803403</v>
      </c>
      <c r="C17474" t="s">
        <v>224</v>
      </c>
      <c r="D17474">
        <v>2021880</v>
      </c>
      <c r="E17474" t="s">
        <v>242</v>
      </c>
      <c r="F17474" t="s">
        <v>214</v>
      </c>
      <c r="G17474" t="s">
        <v>215</v>
      </c>
      <c r="H17474">
        <v>3</v>
      </c>
      <c r="I17474">
        <v>2015</v>
      </c>
      <c r="J17474">
        <v>2</v>
      </c>
      <c r="L17474">
        <v>23072063</v>
      </c>
      <c r="M17474">
        <v>3.1</v>
      </c>
      <c r="P17474" s="29">
        <f t="shared" si="629"/>
        <v>0.35000000000000003</v>
      </c>
    </row>
    <row r="17475" spans="1:16" hidden="1" x14ac:dyDescent="0.25">
      <c r="A17475">
        <v>238011671</v>
      </c>
      <c r="B17475">
        <v>803403</v>
      </c>
      <c r="C17475" t="s">
        <v>224</v>
      </c>
      <c r="D17475">
        <v>2021901</v>
      </c>
      <c r="E17475" t="s">
        <v>253</v>
      </c>
      <c r="F17475" t="s">
        <v>214</v>
      </c>
      <c r="G17475" t="s">
        <v>215</v>
      </c>
      <c r="H17475">
        <v>2</v>
      </c>
      <c r="I17475">
        <v>2015</v>
      </c>
      <c r="J17475">
        <v>2</v>
      </c>
      <c r="L17475">
        <v>23072065</v>
      </c>
      <c r="M17475">
        <v>4.0999999999999996</v>
      </c>
      <c r="P17475" s="29">
        <f t="shared" si="629"/>
        <v>0.51666666666666661</v>
      </c>
    </row>
    <row r="17476" spans="1:16" hidden="1" x14ac:dyDescent="0.25">
      <c r="A17476">
        <v>238011671</v>
      </c>
      <c r="B17476">
        <v>803403</v>
      </c>
      <c r="C17476" t="s">
        <v>224</v>
      </c>
      <c r="D17476">
        <v>2021994</v>
      </c>
      <c r="E17476" t="s">
        <v>298</v>
      </c>
      <c r="F17476" t="s">
        <v>214</v>
      </c>
      <c r="G17476" t="s">
        <v>215</v>
      </c>
      <c r="H17476">
        <v>2</v>
      </c>
      <c r="I17476">
        <v>2015</v>
      </c>
      <c r="J17476">
        <v>2</v>
      </c>
      <c r="L17476">
        <v>23072067</v>
      </c>
      <c r="M17476">
        <v>4.0999999999999996</v>
      </c>
      <c r="P17476" s="29">
        <f t="shared" si="629"/>
        <v>0.51666666666666661</v>
      </c>
    </row>
    <row r="17477" spans="1:16" hidden="1" x14ac:dyDescent="0.25">
      <c r="A17477">
        <v>238011671</v>
      </c>
      <c r="B17477">
        <v>803403</v>
      </c>
      <c r="C17477" t="s">
        <v>224</v>
      </c>
      <c r="D17477">
        <v>2021876</v>
      </c>
      <c r="E17477" t="s">
        <v>241</v>
      </c>
      <c r="F17477" t="s">
        <v>214</v>
      </c>
      <c r="G17477" t="s">
        <v>215</v>
      </c>
      <c r="H17477">
        <v>2</v>
      </c>
      <c r="I17477">
        <v>2015</v>
      </c>
      <c r="J17477">
        <v>2</v>
      </c>
      <c r="L17477">
        <v>23072064</v>
      </c>
      <c r="M17477">
        <v>4.3</v>
      </c>
      <c r="P17477" s="29">
        <f t="shared" si="629"/>
        <v>0.54999999999999993</v>
      </c>
    </row>
    <row r="17478" spans="1:16" hidden="1" x14ac:dyDescent="0.25">
      <c r="A17478">
        <v>238011671</v>
      </c>
      <c r="B17478">
        <v>803403</v>
      </c>
      <c r="C17478" t="s">
        <v>224</v>
      </c>
      <c r="D17478">
        <v>2005127</v>
      </c>
      <c r="E17478" t="s">
        <v>293</v>
      </c>
      <c r="F17478" t="s">
        <v>214</v>
      </c>
      <c r="G17478" t="s">
        <v>215</v>
      </c>
      <c r="H17478">
        <v>2</v>
      </c>
      <c r="I17478">
        <v>2016</v>
      </c>
      <c r="J17478">
        <v>1</v>
      </c>
      <c r="L17478">
        <v>23078552</v>
      </c>
      <c r="M17478">
        <v>4.2</v>
      </c>
      <c r="P17478" s="29">
        <f t="shared" ref="P17478:P17487" si="630">IF(AND(ISNUMBER(M17478),H17478&lt;&gt;4),(M17478-1)/6,IF(H17478=4,"DRP",IF(AND(H17478=3,M17478="NA"),"BAD",IF(AND(H17478=2),"CVL",IF(AND(H17478=1,ISBLANK(M17478)),"NULL","UNK")))))</f>
        <v>0.53333333333333333</v>
      </c>
    </row>
    <row r="17479" spans="1:16" hidden="1" x14ac:dyDescent="0.25">
      <c r="A17479">
        <v>238011671</v>
      </c>
      <c r="B17479">
        <v>803403</v>
      </c>
      <c r="C17479" t="s">
        <v>224</v>
      </c>
      <c r="D17479">
        <v>2005133</v>
      </c>
      <c r="E17479" t="s">
        <v>228</v>
      </c>
      <c r="F17479" t="s">
        <v>214</v>
      </c>
      <c r="G17479" t="s">
        <v>215</v>
      </c>
      <c r="H17479">
        <v>2</v>
      </c>
      <c r="I17479">
        <v>2016</v>
      </c>
      <c r="J17479">
        <v>1</v>
      </c>
      <c r="L17479">
        <v>23078573</v>
      </c>
      <c r="M17479">
        <v>4.2</v>
      </c>
      <c r="P17479" s="29">
        <f t="shared" si="630"/>
        <v>0.53333333333333333</v>
      </c>
    </row>
    <row r="17480" spans="1:16" hidden="1" x14ac:dyDescent="0.25">
      <c r="A17480">
        <v>238011671</v>
      </c>
      <c r="B17480">
        <v>803403</v>
      </c>
      <c r="C17480" t="s">
        <v>224</v>
      </c>
      <c r="D17480">
        <v>2019324</v>
      </c>
      <c r="E17480" t="s">
        <v>236</v>
      </c>
      <c r="F17480" t="s">
        <v>214</v>
      </c>
      <c r="G17480" t="s">
        <v>215</v>
      </c>
      <c r="H17480">
        <v>2</v>
      </c>
      <c r="I17480">
        <v>2016</v>
      </c>
      <c r="J17480">
        <v>1</v>
      </c>
      <c r="L17480">
        <v>23077845</v>
      </c>
      <c r="M17480">
        <v>5.6</v>
      </c>
      <c r="P17480" s="29">
        <f t="shared" si="630"/>
        <v>0.76666666666666661</v>
      </c>
    </row>
    <row r="17481" spans="1:16" hidden="1" x14ac:dyDescent="0.25">
      <c r="A17481">
        <v>238011671</v>
      </c>
      <c r="B17481">
        <v>803403</v>
      </c>
      <c r="C17481" t="s">
        <v>224</v>
      </c>
      <c r="D17481">
        <v>2021880</v>
      </c>
      <c r="E17481" t="s">
        <v>242</v>
      </c>
      <c r="F17481" t="s">
        <v>214</v>
      </c>
      <c r="G17481" t="s">
        <v>215</v>
      </c>
      <c r="H17481">
        <v>2</v>
      </c>
      <c r="I17481">
        <v>2016</v>
      </c>
      <c r="J17481">
        <v>1</v>
      </c>
      <c r="L17481">
        <v>23082590</v>
      </c>
      <c r="M17481">
        <v>5.0999999999999996</v>
      </c>
      <c r="P17481" s="29">
        <f t="shared" si="630"/>
        <v>0.68333333333333324</v>
      </c>
    </row>
    <row r="17482" spans="1:16" hidden="1" x14ac:dyDescent="0.25">
      <c r="A17482">
        <v>238011671</v>
      </c>
      <c r="B17482">
        <v>803403</v>
      </c>
      <c r="C17482" t="s">
        <v>224</v>
      </c>
      <c r="D17482">
        <v>2004173</v>
      </c>
      <c r="E17482" t="s">
        <v>245</v>
      </c>
      <c r="F17482" t="s">
        <v>214</v>
      </c>
      <c r="G17482" t="s">
        <v>215</v>
      </c>
      <c r="H17482">
        <v>3</v>
      </c>
      <c r="I17482">
        <v>2016</v>
      </c>
      <c r="J17482">
        <v>1</v>
      </c>
      <c r="L17482">
        <v>23078293</v>
      </c>
      <c r="M17482" t="s">
        <v>221</v>
      </c>
      <c r="P17482" s="29" t="str">
        <f t="shared" si="630"/>
        <v>BAD</v>
      </c>
    </row>
    <row r="17483" spans="1:16" hidden="1" x14ac:dyDescent="0.25">
      <c r="A17483">
        <v>238011671</v>
      </c>
      <c r="B17483">
        <v>803403</v>
      </c>
      <c r="C17483" t="s">
        <v>224</v>
      </c>
      <c r="D17483">
        <v>2004173</v>
      </c>
      <c r="E17483" t="s">
        <v>245</v>
      </c>
      <c r="F17483" t="s">
        <v>214</v>
      </c>
      <c r="G17483" t="s">
        <v>215</v>
      </c>
      <c r="H17483">
        <v>2</v>
      </c>
      <c r="I17483">
        <v>2016</v>
      </c>
      <c r="J17483">
        <v>2</v>
      </c>
      <c r="L17483">
        <v>23085258</v>
      </c>
      <c r="M17483">
        <v>6</v>
      </c>
      <c r="P17483" s="29">
        <f t="shared" si="630"/>
        <v>0.83333333333333337</v>
      </c>
    </row>
    <row r="17484" spans="1:16" hidden="1" x14ac:dyDescent="0.25">
      <c r="A17484">
        <v>238011671</v>
      </c>
      <c r="B17484">
        <v>803403</v>
      </c>
      <c r="C17484" t="s">
        <v>224</v>
      </c>
      <c r="D17484">
        <v>2021906</v>
      </c>
      <c r="E17484" t="s">
        <v>235</v>
      </c>
      <c r="F17484" t="s">
        <v>214</v>
      </c>
      <c r="G17484" t="s">
        <v>215</v>
      </c>
      <c r="H17484">
        <v>3</v>
      </c>
      <c r="I17484">
        <v>2016</v>
      </c>
      <c r="J17484">
        <v>2</v>
      </c>
      <c r="L17484">
        <v>23086009</v>
      </c>
      <c r="M17484">
        <v>2</v>
      </c>
      <c r="P17484" s="29">
        <f t="shared" si="630"/>
        <v>0.16666666666666666</v>
      </c>
    </row>
    <row r="17485" spans="1:16" hidden="1" x14ac:dyDescent="0.25">
      <c r="A17485">
        <v>238011671</v>
      </c>
      <c r="B17485">
        <v>803403</v>
      </c>
      <c r="C17485" t="s">
        <v>224</v>
      </c>
      <c r="D17485">
        <v>2021877</v>
      </c>
      <c r="E17485" t="s">
        <v>240</v>
      </c>
      <c r="F17485" t="s">
        <v>214</v>
      </c>
      <c r="G17485" t="s">
        <v>215</v>
      </c>
      <c r="H17485">
        <v>2</v>
      </c>
      <c r="I17485">
        <v>2016</v>
      </c>
      <c r="J17485">
        <v>2</v>
      </c>
      <c r="L17485">
        <v>23086044</v>
      </c>
      <c r="M17485">
        <v>4.3</v>
      </c>
      <c r="P17485" s="29">
        <f t="shared" si="630"/>
        <v>0.54999999999999993</v>
      </c>
    </row>
    <row r="17486" spans="1:16" hidden="1" x14ac:dyDescent="0.25">
      <c r="A17486">
        <v>238011671</v>
      </c>
      <c r="B17486">
        <v>803403</v>
      </c>
      <c r="C17486" t="s">
        <v>224</v>
      </c>
      <c r="D17486">
        <v>2021903</v>
      </c>
      <c r="E17486" t="s">
        <v>256</v>
      </c>
      <c r="F17486" t="s">
        <v>214</v>
      </c>
      <c r="G17486" t="s">
        <v>215</v>
      </c>
      <c r="H17486">
        <v>2</v>
      </c>
      <c r="I17486">
        <v>2016</v>
      </c>
      <c r="J17486">
        <v>2</v>
      </c>
      <c r="L17486">
        <v>23086033</v>
      </c>
      <c r="M17486">
        <v>4</v>
      </c>
      <c r="P17486" s="29">
        <f t="shared" si="630"/>
        <v>0.5</v>
      </c>
    </row>
    <row r="17487" spans="1:16" hidden="1" x14ac:dyDescent="0.25">
      <c r="A17487">
        <v>238011671</v>
      </c>
      <c r="B17487">
        <v>803403</v>
      </c>
      <c r="C17487" t="s">
        <v>224</v>
      </c>
      <c r="D17487">
        <v>2021878</v>
      </c>
      <c r="E17487" t="s">
        <v>294</v>
      </c>
      <c r="F17487" t="s">
        <v>214</v>
      </c>
      <c r="G17487" t="s">
        <v>215</v>
      </c>
      <c r="H17487">
        <v>2</v>
      </c>
      <c r="I17487">
        <v>2016</v>
      </c>
      <c r="J17487">
        <v>2</v>
      </c>
      <c r="L17487">
        <v>23087849</v>
      </c>
      <c r="M17487">
        <v>4</v>
      </c>
      <c r="P17487" s="29">
        <f t="shared" si="630"/>
        <v>0.5</v>
      </c>
    </row>
    <row r="17488" spans="1:16" hidden="1" x14ac:dyDescent="0.25">
      <c r="A17488" t="s">
        <v>160</v>
      </c>
      <c r="B17488">
        <v>803400</v>
      </c>
      <c r="C17488" t="s">
        <v>212</v>
      </c>
      <c r="D17488">
        <v>2004098</v>
      </c>
      <c r="E17488" t="s">
        <v>213</v>
      </c>
      <c r="F17488" t="s">
        <v>214</v>
      </c>
      <c r="G17488" t="s">
        <v>215</v>
      </c>
      <c r="H17488">
        <v>2</v>
      </c>
      <c r="I17488">
        <v>2015</v>
      </c>
      <c r="J17488">
        <v>1</v>
      </c>
      <c r="L17488">
        <v>23066524</v>
      </c>
      <c r="M17488">
        <v>6.2</v>
      </c>
      <c r="P17488" s="29">
        <f t="shared" ref="P17488:P17516" si="631">IF(AND(ISNUMBER(M17488),H17488&lt;&gt;4,N17488&lt;&gt;"X"),(M17488-1)/6,IF(H17488=4,"DRP",IF(AND(H17488=3,M17488="NA"),"BAD",IF(AND(H17488=2),"CVL",IF(AND(H17488=1,ISBLANK(M17488)),"NULL","UNK")))))</f>
        <v>0.8666666666666667</v>
      </c>
    </row>
    <row r="17489" spans="1:16" hidden="1" x14ac:dyDescent="0.25">
      <c r="A17489" t="s">
        <v>160</v>
      </c>
      <c r="B17489">
        <v>803400</v>
      </c>
      <c r="C17489" t="s">
        <v>212</v>
      </c>
      <c r="D17489">
        <v>2021754</v>
      </c>
      <c r="E17489" t="s">
        <v>216</v>
      </c>
      <c r="F17489" t="s">
        <v>214</v>
      </c>
      <c r="G17489" t="s">
        <v>215</v>
      </c>
      <c r="H17489">
        <v>3</v>
      </c>
      <c r="I17489">
        <v>2015</v>
      </c>
      <c r="J17489">
        <v>1</v>
      </c>
      <c r="L17489">
        <v>23066449</v>
      </c>
      <c r="M17489">
        <v>3.1</v>
      </c>
      <c r="P17489" s="29">
        <f t="shared" si="631"/>
        <v>0.35000000000000003</v>
      </c>
    </row>
    <row r="17490" spans="1:16" hidden="1" x14ac:dyDescent="0.25">
      <c r="A17490" t="s">
        <v>160</v>
      </c>
      <c r="B17490">
        <v>803400</v>
      </c>
      <c r="C17490" t="s">
        <v>212</v>
      </c>
      <c r="D17490">
        <v>2005099</v>
      </c>
      <c r="E17490" t="s">
        <v>217</v>
      </c>
      <c r="F17490" t="s">
        <v>214</v>
      </c>
      <c r="G17490" t="s">
        <v>215</v>
      </c>
      <c r="H17490">
        <v>2</v>
      </c>
      <c r="I17490">
        <v>2015</v>
      </c>
      <c r="J17490">
        <v>1</v>
      </c>
      <c r="L17490">
        <v>23066428</v>
      </c>
      <c r="M17490">
        <v>5</v>
      </c>
      <c r="P17490" s="29">
        <f t="shared" si="631"/>
        <v>0.66666666666666663</v>
      </c>
    </row>
    <row r="17491" spans="1:16" hidden="1" x14ac:dyDescent="0.25">
      <c r="A17491" t="s">
        <v>160</v>
      </c>
      <c r="B17491">
        <v>803400</v>
      </c>
      <c r="C17491" t="s">
        <v>212</v>
      </c>
      <c r="D17491">
        <v>2005102</v>
      </c>
      <c r="E17491" t="s">
        <v>218</v>
      </c>
      <c r="F17491" t="s">
        <v>214</v>
      </c>
      <c r="G17491" t="s">
        <v>215</v>
      </c>
      <c r="H17491">
        <v>2</v>
      </c>
      <c r="I17491">
        <v>2015</v>
      </c>
      <c r="J17491">
        <v>1</v>
      </c>
      <c r="L17491">
        <v>23066489</v>
      </c>
      <c r="M17491">
        <v>4.3</v>
      </c>
      <c r="P17491" s="29">
        <f t="shared" si="631"/>
        <v>0.54999999999999993</v>
      </c>
    </row>
    <row r="17492" spans="1:16" hidden="1" x14ac:dyDescent="0.25">
      <c r="A17492" t="s">
        <v>160</v>
      </c>
      <c r="B17492">
        <v>803400</v>
      </c>
      <c r="C17492" t="s">
        <v>212</v>
      </c>
      <c r="D17492">
        <v>2021600</v>
      </c>
      <c r="E17492" t="s">
        <v>219</v>
      </c>
      <c r="F17492" t="s">
        <v>214</v>
      </c>
      <c r="G17492" t="s">
        <v>215</v>
      </c>
      <c r="H17492">
        <v>2</v>
      </c>
      <c r="I17492">
        <v>2015</v>
      </c>
      <c r="J17492">
        <v>1</v>
      </c>
      <c r="L17492">
        <v>23066438</v>
      </c>
      <c r="M17492">
        <v>4</v>
      </c>
      <c r="P17492" s="29">
        <f t="shared" si="631"/>
        <v>0.5</v>
      </c>
    </row>
    <row r="17493" spans="1:16" hidden="1" x14ac:dyDescent="0.25">
      <c r="A17493" t="s">
        <v>160</v>
      </c>
      <c r="B17493">
        <v>803400</v>
      </c>
      <c r="C17493" t="s">
        <v>212</v>
      </c>
      <c r="D17493">
        <v>2005117</v>
      </c>
      <c r="E17493" t="s">
        <v>220</v>
      </c>
      <c r="F17493" t="s">
        <v>214</v>
      </c>
      <c r="G17493" t="s">
        <v>215</v>
      </c>
      <c r="H17493">
        <v>2</v>
      </c>
      <c r="I17493">
        <v>2015</v>
      </c>
      <c r="J17493">
        <v>1</v>
      </c>
      <c r="L17493">
        <v>23065517</v>
      </c>
      <c r="M17493">
        <v>5.3</v>
      </c>
      <c r="P17493" s="29">
        <f t="shared" si="631"/>
        <v>0.71666666666666667</v>
      </c>
    </row>
    <row r="17494" spans="1:16" hidden="1" x14ac:dyDescent="0.25">
      <c r="A17494" t="s">
        <v>160</v>
      </c>
      <c r="B17494">
        <v>803400</v>
      </c>
      <c r="C17494" t="s">
        <v>212</v>
      </c>
      <c r="D17494">
        <v>2021754</v>
      </c>
      <c r="E17494" t="s">
        <v>216</v>
      </c>
      <c r="F17494" t="s">
        <v>214</v>
      </c>
      <c r="G17494" t="s">
        <v>215</v>
      </c>
      <c r="H17494">
        <v>4</v>
      </c>
      <c r="I17494">
        <v>2015</v>
      </c>
      <c r="J17494">
        <v>2</v>
      </c>
      <c r="L17494">
        <v>23074129</v>
      </c>
      <c r="P17494" s="29" t="str">
        <f t="shared" si="631"/>
        <v>DRP</v>
      </c>
    </row>
    <row r="17495" spans="1:16" hidden="1" x14ac:dyDescent="0.25">
      <c r="A17495" t="s">
        <v>160</v>
      </c>
      <c r="B17495">
        <v>803400</v>
      </c>
      <c r="C17495" t="s">
        <v>212</v>
      </c>
      <c r="D17495">
        <v>2021754</v>
      </c>
      <c r="E17495" t="s">
        <v>216</v>
      </c>
      <c r="F17495" t="s">
        <v>214</v>
      </c>
      <c r="G17495" t="s">
        <v>215</v>
      </c>
      <c r="H17495">
        <v>3</v>
      </c>
      <c r="I17495">
        <v>2015</v>
      </c>
      <c r="J17495">
        <v>2</v>
      </c>
      <c r="L17495">
        <v>23074753</v>
      </c>
      <c r="M17495" t="s">
        <v>221</v>
      </c>
      <c r="P17495" s="29" t="str">
        <f t="shared" si="631"/>
        <v>BAD</v>
      </c>
    </row>
    <row r="17496" spans="1:16" hidden="1" x14ac:dyDescent="0.25">
      <c r="A17496" t="s">
        <v>160</v>
      </c>
      <c r="B17496">
        <v>803400</v>
      </c>
      <c r="C17496" t="s">
        <v>212</v>
      </c>
      <c r="D17496">
        <v>2021795</v>
      </c>
      <c r="E17496" t="s">
        <v>222</v>
      </c>
      <c r="F17496" t="s">
        <v>214</v>
      </c>
      <c r="G17496" t="s">
        <v>215</v>
      </c>
      <c r="H17496">
        <v>3</v>
      </c>
      <c r="I17496">
        <v>2015</v>
      </c>
      <c r="J17496">
        <v>2</v>
      </c>
      <c r="L17496">
        <v>23070473</v>
      </c>
      <c r="M17496" t="s">
        <v>221</v>
      </c>
      <c r="P17496" s="29" t="str">
        <f t="shared" si="631"/>
        <v>BAD</v>
      </c>
    </row>
    <row r="17497" spans="1:16" hidden="1" x14ac:dyDescent="0.25">
      <c r="A17497" t="s">
        <v>160</v>
      </c>
      <c r="B17497">
        <v>803400</v>
      </c>
      <c r="C17497" t="s">
        <v>212</v>
      </c>
      <c r="D17497">
        <v>2005118</v>
      </c>
      <c r="E17497" t="s">
        <v>223</v>
      </c>
      <c r="F17497" t="s">
        <v>214</v>
      </c>
      <c r="G17497" t="s">
        <v>215</v>
      </c>
      <c r="H17497">
        <v>3</v>
      </c>
      <c r="I17497">
        <v>2015</v>
      </c>
      <c r="J17497">
        <v>2</v>
      </c>
      <c r="L17497">
        <v>23071572</v>
      </c>
      <c r="M17497" t="s">
        <v>221</v>
      </c>
      <c r="P17497" s="29" t="str">
        <f t="shared" si="631"/>
        <v>BAD</v>
      </c>
    </row>
    <row r="17498" spans="1:16" hidden="1" x14ac:dyDescent="0.25">
      <c r="A17498" t="s">
        <v>194</v>
      </c>
      <c r="B17498">
        <v>803403</v>
      </c>
      <c r="C17498" t="s">
        <v>224</v>
      </c>
      <c r="D17498">
        <v>2004172</v>
      </c>
      <c r="E17498" t="s">
        <v>213</v>
      </c>
      <c r="F17498" t="s">
        <v>214</v>
      </c>
      <c r="G17498" t="s">
        <v>215</v>
      </c>
      <c r="H17498">
        <v>2</v>
      </c>
      <c r="I17498">
        <v>2015</v>
      </c>
      <c r="J17498">
        <v>1</v>
      </c>
      <c r="L17498">
        <v>23067065</v>
      </c>
      <c r="M17498">
        <v>6.3</v>
      </c>
      <c r="P17498" s="29">
        <f t="shared" si="631"/>
        <v>0.8833333333333333</v>
      </c>
    </row>
    <row r="17499" spans="1:16" hidden="1" x14ac:dyDescent="0.25">
      <c r="A17499" t="s">
        <v>194</v>
      </c>
      <c r="B17499">
        <v>803403</v>
      </c>
      <c r="C17499" t="s">
        <v>224</v>
      </c>
      <c r="D17499">
        <v>2005108</v>
      </c>
      <c r="E17499" t="s">
        <v>217</v>
      </c>
      <c r="F17499" t="s">
        <v>214</v>
      </c>
      <c r="G17499" t="s">
        <v>215</v>
      </c>
      <c r="H17499">
        <v>3</v>
      </c>
      <c r="I17499">
        <v>2015</v>
      </c>
      <c r="J17499">
        <v>1</v>
      </c>
      <c r="L17499">
        <v>23065086</v>
      </c>
      <c r="M17499">
        <v>3.4</v>
      </c>
      <c r="P17499" s="29">
        <f t="shared" si="631"/>
        <v>0.39999999999999997</v>
      </c>
    </row>
    <row r="17500" spans="1:16" hidden="1" x14ac:dyDescent="0.25">
      <c r="A17500" t="s">
        <v>194</v>
      </c>
      <c r="B17500">
        <v>803403</v>
      </c>
      <c r="C17500" t="s">
        <v>224</v>
      </c>
      <c r="D17500">
        <v>2005111</v>
      </c>
      <c r="E17500" t="s">
        <v>218</v>
      </c>
      <c r="F17500" t="s">
        <v>214</v>
      </c>
      <c r="G17500" t="s">
        <v>215</v>
      </c>
      <c r="H17500">
        <v>3</v>
      </c>
      <c r="I17500">
        <v>2015</v>
      </c>
      <c r="J17500">
        <v>1</v>
      </c>
      <c r="L17500">
        <v>23065095</v>
      </c>
      <c r="M17500">
        <v>2.5</v>
      </c>
      <c r="P17500" s="29">
        <f t="shared" si="631"/>
        <v>0.25</v>
      </c>
    </row>
    <row r="17501" spans="1:16" hidden="1" x14ac:dyDescent="0.25">
      <c r="A17501" t="s">
        <v>194</v>
      </c>
      <c r="B17501">
        <v>803403</v>
      </c>
      <c r="C17501" t="s">
        <v>224</v>
      </c>
      <c r="D17501">
        <v>2005125</v>
      </c>
      <c r="E17501" t="s">
        <v>223</v>
      </c>
      <c r="F17501" t="s">
        <v>214</v>
      </c>
      <c r="G17501" t="s">
        <v>215</v>
      </c>
      <c r="H17501">
        <v>3</v>
      </c>
      <c r="I17501">
        <v>2015</v>
      </c>
      <c r="J17501">
        <v>1</v>
      </c>
      <c r="L17501">
        <v>23065084</v>
      </c>
      <c r="M17501">
        <v>1.9</v>
      </c>
      <c r="P17501" s="29">
        <f t="shared" si="631"/>
        <v>0.15</v>
      </c>
    </row>
    <row r="17502" spans="1:16" hidden="1" x14ac:dyDescent="0.25">
      <c r="A17502" t="s">
        <v>194</v>
      </c>
      <c r="B17502">
        <v>803403</v>
      </c>
      <c r="C17502" t="s">
        <v>224</v>
      </c>
      <c r="D17502">
        <v>2021879</v>
      </c>
      <c r="E17502" t="s">
        <v>219</v>
      </c>
      <c r="F17502" t="s">
        <v>214</v>
      </c>
      <c r="G17502" t="s">
        <v>215</v>
      </c>
      <c r="H17502">
        <v>3</v>
      </c>
      <c r="I17502">
        <v>2015</v>
      </c>
      <c r="J17502">
        <v>1</v>
      </c>
      <c r="L17502">
        <v>23065089</v>
      </c>
      <c r="M17502">
        <v>2.5</v>
      </c>
      <c r="P17502" s="29">
        <f t="shared" si="631"/>
        <v>0.25</v>
      </c>
    </row>
    <row r="17503" spans="1:16" hidden="1" x14ac:dyDescent="0.25">
      <c r="A17503" t="s">
        <v>194</v>
      </c>
      <c r="B17503">
        <v>803403</v>
      </c>
      <c r="C17503" t="s">
        <v>224</v>
      </c>
      <c r="D17503">
        <v>2021900</v>
      </c>
      <c r="E17503" t="s">
        <v>216</v>
      </c>
      <c r="F17503" t="s">
        <v>214</v>
      </c>
      <c r="G17503" t="s">
        <v>215</v>
      </c>
      <c r="H17503">
        <v>3</v>
      </c>
      <c r="I17503">
        <v>2015</v>
      </c>
      <c r="J17503">
        <v>1</v>
      </c>
      <c r="L17503">
        <v>23065093</v>
      </c>
      <c r="M17503">
        <v>3.2</v>
      </c>
      <c r="P17503" s="29">
        <f t="shared" si="631"/>
        <v>0.3666666666666667</v>
      </c>
    </row>
    <row r="17504" spans="1:16" hidden="1" x14ac:dyDescent="0.25">
      <c r="A17504" t="s">
        <v>159</v>
      </c>
      <c r="B17504">
        <v>803400</v>
      </c>
      <c r="C17504" t="s">
        <v>212</v>
      </c>
      <c r="D17504">
        <v>2005117</v>
      </c>
      <c r="E17504" t="s">
        <v>220</v>
      </c>
      <c r="F17504" t="s">
        <v>214</v>
      </c>
      <c r="G17504" t="s">
        <v>215</v>
      </c>
      <c r="H17504">
        <v>3</v>
      </c>
      <c r="I17504">
        <v>2015</v>
      </c>
      <c r="J17504">
        <v>1</v>
      </c>
      <c r="L17504">
        <v>23065517</v>
      </c>
      <c r="M17504" t="s">
        <v>221</v>
      </c>
      <c r="P17504" s="29" t="str">
        <f t="shared" si="631"/>
        <v>BAD</v>
      </c>
    </row>
    <row r="17505" spans="1:16" hidden="1" x14ac:dyDescent="0.25">
      <c r="A17505" t="s">
        <v>159</v>
      </c>
      <c r="B17505">
        <v>803400</v>
      </c>
      <c r="C17505" t="s">
        <v>212</v>
      </c>
      <c r="D17505">
        <v>2021600</v>
      </c>
      <c r="E17505" t="s">
        <v>219</v>
      </c>
      <c r="F17505" t="s">
        <v>214</v>
      </c>
      <c r="G17505" t="s">
        <v>215</v>
      </c>
      <c r="H17505">
        <v>3</v>
      </c>
      <c r="I17505">
        <v>2015</v>
      </c>
      <c r="J17505">
        <v>1</v>
      </c>
      <c r="L17505">
        <v>23066438</v>
      </c>
      <c r="M17505" t="s">
        <v>221</v>
      </c>
      <c r="P17505" s="29" t="str">
        <f t="shared" si="631"/>
        <v>BAD</v>
      </c>
    </row>
    <row r="17506" spans="1:16" hidden="1" x14ac:dyDescent="0.25">
      <c r="A17506" t="s">
        <v>159</v>
      </c>
      <c r="B17506">
        <v>803400</v>
      </c>
      <c r="C17506" t="s">
        <v>212</v>
      </c>
      <c r="D17506">
        <v>2005102</v>
      </c>
      <c r="E17506" t="s">
        <v>218</v>
      </c>
      <c r="F17506" t="s">
        <v>214</v>
      </c>
      <c r="G17506" t="s">
        <v>215</v>
      </c>
      <c r="H17506">
        <v>3</v>
      </c>
      <c r="I17506">
        <v>2015</v>
      </c>
      <c r="J17506">
        <v>1</v>
      </c>
      <c r="L17506">
        <v>23066489</v>
      </c>
      <c r="M17506" t="s">
        <v>221</v>
      </c>
      <c r="P17506" s="29" t="str">
        <f t="shared" si="631"/>
        <v>BAD</v>
      </c>
    </row>
    <row r="17507" spans="1:16" hidden="1" x14ac:dyDescent="0.25">
      <c r="A17507" t="s">
        <v>159</v>
      </c>
      <c r="B17507">
        <v>803400</v>
      </c>
      <c r="C17507" t="s">
        <v>212</v>
      </c>
      <c r="D17507">
        <v>2005099</v>
      </c>
      <c r="E17507" t="s">
        <v>217</v>
      </c>
      <c r="F17507" t="s">
        <v>214</v>
      </c>
      <c r="G17507" t="s">
        <v>215</v>
      </c>
      <c r="H17507">
        <v>3</v>
      </c>
      <c r="I17507">
        <v>2015</v>
      </c>
      <c r="J17507">
        <v>1</v>
      </c>
      <c r="L17507">
        <v>23066428</v>
      </c>
      <c r="M17507" t="s">
        <v>221</v>
      </c>
      <c r="P17507" s="29" t="str">
        <f t="shared" si="631"/>
        <v>BAD</v>
      </c>
    </row>
    <row r="17508" spans="1:16" hidden="1" x14ac:dyDescent="0.25">
      <c r="A17508" t="s">
        <v>159</v>
      </c>
      <c r="B17508">
        <v>803400</v>
      </c>
      <c r="C17508" t="s">
        <v>212</v>
      </c>
      <c r="D17508">
        <v>2021754</v>
      </c>
      <c r="E17508" t="s">
        <v>216</v>
      </c>
      <c r="F17508" t="s">
        <v>214</v>
      </c>
      <c r="G17508" t="s">
        <v>215</v>
      </c>
      <c r="H17508">
        <v>3</v>
      </c>
      <c r="I17508">
        <v>2015</v>
      </c>
      <c r="J17508">
        <v>1</v>
      </c>
      <c r="L17508">
        <v>23066449</v>
      </c>
      <c r="M17508" t="s">
        <v>221</v>
      </c>
      <c r="P17508" s="29" t="str">
        <f t="shared" si="631"/>
        <v>BAD</v>
      </c>
    </row>
    <row r="17509" spans="1:16" hidden="1" x14ac:dyDescent="0.25">
      <c r="A17509" t="s">
        <v>159</v>
      </c>
      <c r="B17509">
        <v>803400</v>
      </c>
      <c r="C17509" t="s">
        <v>212</v>
      </c>
      <c r="D17509">
        <v>2004098</v>
      </c>
      <c r="E17509" t="s">
        <v>213</v>
      </c>
      <c r="F17509" t="s">
        <v>214</v>
      </c>
      <c r="G17509" t="s">
        <v>215</v>
      </c>
      <c r="H17509">
        <v>3</v>
      </c>
      <c r="I17509">
        <v>2015</v>
      </c>
      <c r="J17509">
        <v>1</v>
      </c>
      <c r="L17509">
        <v>23066524</v>
      </c>
      <c r="M17509" t="s">
        <v>221</v>
      </c>
      <c r="P17509" s="29" t="str">
        <f t="shared" si="631"/>
        <v>BAD</v>
      </c>
    </row>
    <row r="17510" spans="1:16" hidden="1" x14ac:dyDescent="0.25">
      <c r="A17510" t="s">
        <v>159</v>
      </c>
      <c r="B17510">
        <v>803400</v>
      </c>
      <c r="C17510" t="s">
        <v>212</v>
      </c>
      <c r="D17510">
        <v>2021754</v>
      </c>
      <c r="E17510" t="s">
        <v>216</v>
      </c>
      <c r="F17510" t="s">
        <v>214</v>
      </c>
      <c r="G17510" t="s">
        <v>215</v>
      </c>
      <c r="H17510">
        <v>3</v>
      </c>
      <c r="I17510">
        <v>2015</v>
      </c>
      <c r="J17510">
        <v>2</v>
      </c>
      <c r="L17510">
        <v>23074752</v>
      </c>
      <c r="M17510" t="s">
        <v>221</v>
      </c>
      <c r="P17510" s="29" t="str">
        <f t="shared" si="631"/>
        <v>BAD</v>
      </c>
    </row>
    <row r="17511" spans="1:16" hidden="1" x14ac:dyDescent="0.25">
      <c r="A17511" t="s">
        <v>159</v>
      </c>
      <c r="B17511">
        <v>803400</v>
      </c>
      <c r="C17511" t="s">
        <v>212</v>
      </c>
      <c r="D17511">
        <v>2005102</v>
      </c>
      <c r="E17511" t="s">
        <v>218</v>
      </c>
      <c r="F17511" t="s">
        <v>214</v>
      </c>
      <c r="G17511" t="s">
        <v>215</v>
      </c>
      <c r="H17511">
        <v>3</v>
      </c>
      <c r="I17511">
        <v>2015</v>
      </c>
      <c r="J17511">
        <v>2</v>
      </c>
      <c r="L17511">
        <v>23072204</v>
      </c>
      <c r="M17511" t="s">
        <v>221</v>
      </c>
      <c r="P17511" s="29" t="str">
        <f t="shared" si="631"/>
        <v>BAD</v>
      </c>
    </row>
    <row r="17512" spans="1:16" hidden="1" x14ac:dyDescent="0.25">
      <c r="A17512" t="s">
        <v>159</v>
      </c>
      <c r="B17512">
        <v>803400</v>
      </c>
      <c r="C17512" t="s">
        <v>212</v>
      </c>
      <c r="D17512">
        <v>2021600</v>
      </c>
      <c r="E17512" t="s">
        <v>219</v>
      </c>
      <c r="F17512" t="s">
        <v>214</v>
      </c>
      <c r="G17512" t="s">
        <v>215</v>
      </c>
      <c r="H17512">
        <v>3</v>
      </c>
      <c r="I17512">
        <v>2015</v>
      </c>
      <c r="J17512">
        <v>2</v>
      </c>
      <c r="L17512">
        <v>23071943</v>
      </c>
      <c r="M17512" t="s">
        <v>221</v>
      </c>
      <c r="P17512" s="29" t="str">
        <f t="shared" si="631"/>
        <v>BAD</v>
      </c>
    </row>
    <row r="17513" spans="1:16" hidden="1" x14ac:dyDescent="0.25">
      <c r="A17513" t="s">
        <v>159</v>
      </c>
      <c r="B17513">
        <v>803400</v>
      </c>
      <c r="C17513" t="s">
        <v>212</v>
      </c>
      <c r="D17513">
        <v>2004098</v>
      </c>
      <c r="E17513" t="s">
        <v>213</v>
      </c>
      <c r="F17513" t="s">
        <v>214</v>
      </c>
      <c r="G17513" t="s">
        <v>215</v>
      </c>
      <c r="H17513">
        <v>3</v>
      </c>
      <c r="I17513">
        <v>2015</v>
      </c>
      <c r="J17513">
        <v>2</v>
      </c>
      <c r="L17513">
        <v>23072838</v>
      </c>
      <c r="M17513" t="s">
        <v>221</v>
      </c>
      <c r="P17513" s="29" t="str">
        <f t="shared" si="631"/>
        <v>BAD</v>
      </c>
    </row>
    <row r="17514" spans="1:16" hidden="1" x14ac:dyDescent="0.25">
      <c r="A17514" t="s">
        <v>159</v>
      </c>
      <c r="B17514">
        <v>803400</v>
      </c>
      <c r="C17514" t="s">
        <v>212</v>
      </c>
      <c r="D17514">
        <v>2021754</v>
      </c>
      <c r="E17514" t="s">
        <v>216</v>
      </c>
      <c r="F17514" t="s">
        <v>214</v>
      </c>
      <c r="G17514" t="s">
        <v>215</v>
      </c>
      <c r="H17514">
        <v>4</v>
      </c>
      <c r="I17514">
        <v>2015</v>
      </c>
      <c r="J17514">
        <v>2</v>
      </c>
      <c r="L17514">
        <v>23074130</v>
      </c>
      <c r="P17514" s="29" t="str">
        <f t="shared" si="631"/>
        <v>DRP</v>
      </c>
    </row>
    <row r="17515" spans="1:16" hidden="1" x14ac:dyDescent="0.25">
      <c r="A17515" t="s">
        <v>159</v>
      </c>
      <c r="B17515">
        <v>803400</v>
      </c>
      <c r="C17515" t="s">
        <v>212</v>
      </c>
      <c r="D17515">
        <v>2005099</v>
      </c>
      <c r="E17515" t="s">
        <v>217</v>
      </c>
      <c r="F17515" t="s">
        <v>214</v>
      </c>
      <c r="G17515" t="s">
        <v>215</v>
      </c>
      <c r="H17515">
        <v>3</v>
      </c>
      <c r="I17515">
        <v>2015</v>
      </c>
      <c r="J17515">
        <v>2</v>
      </c>
      <c r="L17515">
        <v>23071939</v>
      </c>
      <c r="M17515" t="s">
        <v>221</v>
      </c>
      <c r="P17515" s="29" t="str">
        <f t="shared" si="631"/>
        <v>BAD</v>
      </c>
    </row>
    <row r="17516" spans="1:16" hidden="1" x14ac:dyDescent="0.25">
      <c r="A17516" t="s">
        <v>159</v>
      </c>
      <c r="B17516">
        <v>803400</v>
      </c>
      <c r="C17516" t="s">
        <v>212</v>
      </c>
      <c r="D17516">
        <v>2005117</v>
      </c>
      <c r="E17516" t="s">
        <v>220</v>
      </c>
      <c r="F17516" t="s">
        <v>214</v>
      </c>
      <c r="G17516" t="s">
        <v>215</v>
      </c>
      <c r="H17516">
        <v>3</v>
      </c>
      <c r="I17516">
        <v>2015</v>
      </c>
      <c r="J17516">
        <v>2</v>
      </c>
      <c r="L17516">
        <v>23070458</v>
      </c>
      <c r="M17516" t="s">
        <v>221</v>
      </c>
      <c r="P17516" s="29" t="str">
        <f t="shared" si="631"/>
        <v>BAD</v>
      </c>
    </row>
    <row r="17517" spans="1:16" hidden="1" x14ac:dyDescent="0.25">
      <c r="A17517" t="s">
        <v>72</v>
      </c>
      <c r="B17517">
        <v>803401</v>
      </c>
      <c r="C17517" t="s">
        <v>318</v>
      </c>
      <c r="D17517">
        <v>2021781</v>
      </c>
      <c r="E17517" t="s">
        <v>235</v>
      </c>
      <c r="F17517" t="s">
        <v>214</v>
      </c>
      <c r="G17517" t="s">
        <v>215</v>
      </c>
      <c r="H17517">
        <v>2</v>
      </c>
      <c r="I17517">
        <v>2016</v>
      </c>
      <c r="J17517">
        <v>1</v>
      </c>
      <c r="K17517" t="s">
        <v>231</v>
      </c>
      <c r="M17517" t="s">
        <v>232</v>
      </c>
      <c r="P17517" s="29" t="str">
        <f t="shared" ref="P17517:P17548" si="632">IF(AND(ISNUMBER(M17517),H17517&lt;&gt;4),(M17517-1)/6,IF(H17517=4,"DRP",IF(AND(H17517=3,M17517="NA"),"BAD",IF(AND(H17517=2),"CVL",IF(AND(H17517=1,ISBLANK(M17517)),"NULL","UNK")))))</f>
        <v>CVL</v>
      </c>
    </row>
    <row r="17518" spans="1:16" hidden="1" x14ac:dyDescent="0.25">
      <c r="A17518" t="s">
        <v>72</v>
      </c>
      <c r="B17518">
        <v>803401</v>
      </c>
      <c r="C17518" t="s">
        <v>318</v>
      </c>
      <c r="D17518">
        <v>2021993</v>
      </c>
      <c r="E17518" t="s">
        <v>256</v>
      </c>
      <c r="F17518" t="s">
        <v>214</v>
      </c>
      <c r="G17518" t="s">
        <v>215</v>
      </c>
      <c r="H17518">
        <v>2</v>
      </c>
      <c r="I17518">
        <v>2016</v>
      </c>
      <c r="J17518">
        <v>1</v>
      </c>
      <c r="K17518" t="s">
        <v>231</v>
      </c>
      <c r="M17518" t="s">
        <v>232</v>
      </c>
      <c r="P17518" s="29" t="str">
        <f t="shared" si="632"/>
        <v>CVL</v>
      </c>
    </row>
    <row r="17519" spans="1:16" hidden="1" x14ac:dyDescent="0.25">
      <c r="A17519" t="s">
        <v>72</v>
      </c>
      <c r="B17519">
        <v>803401</v>
      </c>
      <c r="C17519" t="s">
        <v>318</v>
      </c>
      <c r="D17519">
        <v>2021763</v>
      </c>
      <c r="E17519" t="s">
        <v>298</v>
      </c>
      <c r="F17519" t="s">
        <v>214</v>
      </c>
      <c r="G17519" t="s">
        <v>215</v>
      </c>
      <c r="H17519">
        <v>2</v>
      </c>
      <c r="I17519">
        <v>2016</v>
      </c>
      <c r="J17519">
        <v>1</v>
      </c>
      <c r="K17519" t="s">
        <v>231</v>
      </c>
      <c r="M17519" t="s">
        <v>232</v>
      </c>
      <c r="P17519" s="29" t="str">
        <f t="shared" si="632"/>
        <v>CVL</v>
      </c>
    </row>
    <row r="17520" spans="1:16" hidden="1" x14ac:dyDescent="0.25">
      <c r="A17520" t="s">
        <v>72</v>
      </c>
      <c r="B17520">
        <v>803401</v>
      </c>
      <c r="C17520" t="s">
        <v>318</v>
      </c>
      <c r="D17520">
        <v>2021760</v>
      </c>
      <c r="E17520" t="s">
        <v>254</v>
      </c>
      <c r="F17520" t="s">
        <v>214</v>
      </c>
      <c r="G17520" t="s">
        <v>215</v>
      </c>
      <c r="H17520">
        <v>2</v>
      </c>
      <c r="I17520">
        <v>2016</v>
      </c>
      <c r="J17520">
        <v>1</v>
      </c>
      <c r="K17520" t="s">
        <v>231</v>
      </c>
      <c r="M17520" t="s">
        <v>232</v>
      </c>
      <c r="P17520" s="29" t="str">
        <f t="shared" si="632"/>
        <v>CVL</v>
      </c>
    </row>
    <row r="17521" spans="1:16" hidden="1" x14ac:dyDescent="0.25">
      <c r="A17521" t="s">
        <v>72</v>
      </c>
      <c r="B17521">
        <v>803401</v>
      </c>
      <c r="C17521" t="s">
        <v>318</v>
      </c>
      <c r="D17521">
        <v>2021756</v>
      </c>
      <c r="E17521" t="s">
        <v>253</v>
      </c>
      <c r="F17521" t="s">
        <v>214</v>
      </c>
      <c r="G17521" t="s">
        <v>215</v>
      </c>
      <c r="H17521">
        <v>2</v>
      </c>
      <c r="I17521">
        <v>2016</v>
      </c>
      <c r="J17521">
        <v>1</v>
      </c>
      <c r="K17521" t="s">
        <v>231</v>
      </c>
      <c r="M17521" t="s">
        <v>232</v>
      </c>
      <c r="P17521" s="29" t="str">
        <f t="shared" si="632"/>
        <v>CVL</v>
      </c>
    </row>
    <row r="17522" spans="1:16" hidden="1" x14ac:dyDescent="0.25">
      <c r="A17522" t="s">
        <v>72</v>
      </c>
      <c r="B17522">
        <v>803401</v>
      </c>
      <c r="C17522" t="s">
        <v>318</v>
      </c>
      <c r="D17522">
        <v>2021754</v>
      </c>
      <c r="E17522" t="s">
        <v>216</v>
      </c>
      <c r="F17522" t="s">
        <v>214</v>
      </c>
      <c r="G17522" t="s">
        <v>215</v>
      </c>
      <c r="H17522">
        <v>2</v>
      </c>
      <c r="I17522">
        <v>2016</v>
      </c>
      <c r="J17522">
        <v>1</v>
      </c>
      <c r="K17522" t="s">
        <v>231</v>
      </c>
      <c r="M17522" t="s">
        <v>232</v>
      </c>
      <c r="P17522" s="29" t="str">
        <f t="shared" si="632"/>
        <v>CVL</v>
      </c>
    </row>
    <row r="17523" spans="1:16" hidden="1" x14ac:dyDescent="0.25">
      <c r="A17523" t="s">
        <v>72</v>
      </c>
      <c r="B17523">
        <v>803401</v>
      </c>
      <c r="C17523" t="s">
        <v>318</v>
      </c>
      <c r="D17523">
        <v>2021640</v>
      </c>
      <c r="E17523" t="s">
        <v>227</v>
      </c>
      <c r="F17523" t="s">
        <v>214</v>
      </c>
      <c r="G17523" t="s">
        <v>215</v>
      </c>
      <c r="H17523">
        <v>2</v>
      </c>
      <c r="I17523">
        <v>2016</v>
      </c>
      <c r="J17523">
        <v>1</v>
      </c>
      <c r="K17523" t="s">
        <v>231</v>
      </c>
      <c r="M17523" t="s">
        <v>232</v>
      </c>
      <c r="P17523" s="29" t="str">
        <f t="shared" si="632"/>
        <v>CVL</v>
      </c>
    </row>
    <row r="17524" spans="1:16" hidden="1" x14ac:dyDescent="0.25">
      <c r="A17524" t="s">
        <v>72</v>
      </c>
      <c r="B17524">
        <v>803401</v>
      </c>
      <c r="C17524" t="s">
        <v>318</v>
      </c>
      <c r="D17524">
        <v>2024865</v>
      </c>
      <c r="E17524" t="s">
        <v>284</v>
      </c>
      <c r="F17524" t="s">
        <v>214</v>
      </c>
      <c r="G17524" t="s">
        <v>215</v>
      </c>
      <c r="H17524">
        <v>2</v>
      </c>
      <c r="I17524">
        <v>2016</v>
      </c>
      <c r="J17524">
        <v>1</v>
      </c>
      <c r="K17524" t="s">
        <v>231</v>
      </c>
      <c r="M17524" t="s">
        <v>232</v>
      </c>
      <c r="P17524" s="29" t="str">
        <f t="shared" si="632"/>
        <v>CVL</v>
      </c>
    </row>
    <row r="17525" spans="1:16" hidden="1" x14ac:dyDescent="0.25">
      <c r="A17525" t="s">
        <v>72</v>
      </c>
      <c r="B17525">
        <v>803401</v>
      </c>
      <c r="C17525" t="s">
        <v>318</v>
      </c>
      <c r="D17525">
        <v>2004591</v>
      </c>
      <c r="E17525" t="s">
        <v>271</v>
      </c>
      <c r="F17525" t="s">
        <v>214</v>
      </c>
      <c r="G17525" t="s">
        <v>215</v>
      </c>
      <c r="H17525">
        <v>2</v>
      </c>
      <c r="I17525">
        <v>2016</v>
      </c>
      <c r="J17525">
        <v>1</v>
      </c>
      <c r="K17525" t="s">
        <v>231</v>
      </c>
      <c r="M17525" t="s">
        <v>232</v>
      </c>
      <c r="P17525" s="29" t="str">
        <f t="shared" si="632"/>
        <v>CVL</v>
      </c>
    </row>
    <row r="17526" spans="1:16" hidden="1" x14ac:dyDescent="0.25">
      <c r="A17526" t="s">
        <v>72</v>
      </c>
      <c r="B17526">
        <v>803401</v>
      </c>
      <c r="C17526" t="s">
        <v>318</v>
      </c>
      <c r="D17526">
        <v>2004597</v>
      </c>
      <c r="E17526" t="s">
        <v>279</v>
      </c>
      <c r="F17526" t="s">
        <v>214</v>
      </c>
      <c r="G17526" t="s">
        <v>215</v>
      </c>
      <c r="H17526">
        <v>2</v>
      </c>
      <c r="I17526">
        <v>2016</v>
      </c>
      <c r="J17526">
        <v>1</v>
      </c>
      <c r="K17526" t="s">
        <v>231</v>
      </c>
      <c r="M17526" t="s">
        <v>232</v>
      </c>
      <c r="P17526" s="29" t="str">
        <f t="shared" si="632"/>
        <v>CVL</v>
      </c>
    </row>
    <row r="17527" spans="1:16" hidden="1" x14ac:dyDescent="0.25">
      <c r="A17527" t="s">
        <v>72</v>
      </c>
      <c r="B17527">
        <v>803401</v>
      </c>
      <c r="C17527" t="s">
        <v>318</v>
      </c>
      <c r="D17527">
        <v>2021591</v>
      </c>
      <c r="E17527" t="s">
        <v>240</v>
      </c>
      <c r="F17527" t="s">
        <v>214</v>
      </c>
      <c r="G17527" t="s">
        <v>215</v>
      </c>
      <c r="H17527">
        <v>2</v>
      </c>
      <c r="I17527">
        <v>2016</v>
      </c>
      <c r="J17527">
        <v>1</v>
      </c>
      <c r="K17527" t="s">
        <v>231</v>
      </c>
      <c r="M17527" t="s">
        <v>232</v>
      </c>
      <c r="P17527" s="29" t="str">
        <f t="shared" si="632"/>
        <v>CVL</v>
      </c>
    </row>
    <row r="17528" spans="1:16" hidden="1" x14ac:dyDescent="0.25">
      <c r="A17528" t="s">
        <v>72</v>
      </c>
      <c r="B17528">
        <v>803401</v>
      </c>
      <c r="C17528" t="s">
        <v>318</v>
      </c>
      <c r="D17528">
        <v>2021615</v>
      </c>
      <c r="E17528" t="s">
        <v>255</v>
      </c>
      <c r="F17528" t="s">
        <v>214</v>
      </c>
      <c r="G17528" t="s">
        <v>215</v>
      </c>
      <c r="H17528">
        <v>2</v>
      </c>
      <c r="I17528">
        <v>2016</v>
      </c>
      <c r="J17528">
        <v>1</v>
      </c>
      <c r="K17528" t="s">
        <v>231</v>
      </c>
      <c r="M17528" t="s">
        <v>232</v>
      </c>
      <c r="P17528" s="29" t="str">
        <f t="shared" si="632"/>
        <v>CVL</v>
      </c>
    </row>
    <row r="17529" spans="1:16" hidden="1" x14ac:dyDescent="0.25">
      <c r="A17529" t="s">
        <v>72</v>
      </c>
      <c r="B17529">
        <v>803401</v>
      </c>
      <c r="C17529" t="s">
        <v>318</v>
      </c>
      <c r="D17529">
        <v>2021671</v>
      </c>
      <c r="E17529" t="s">
        <v>303</v>
      </c>
      <c r="F17529" t="s">
        <v>214</v>
      </c>
      <c r="G17529" t="s">
        <v>215</v>
      </c>
      <c r="H17529">
        <v>2</v>
      </c>
      <c r="I17529">
        <v>2016</v>
      </c>
      <c r="J17529">
        <v>1</v>
      </c>
      <c r="K17529" t="s">
        <v>231</v>
      </c>
      <c r="M17529" t="s">
        <v>232</v>
      </c>
      <c r="P17529" s="29" t="str">
        <f t="shared" si="632"/>
        <v>CVL</v>
      </c>
    </row>
    <row r="17530" spans="1:16" hidden="1" x14ac:dyDescent="0.25">
      <c r="A17530" t="s">
        <v>72</v>
      </c>
      <c r="B17530">
        <v>803401</v>
      </c>
      <c r="C17530" t="s">
        <v>318</v>
      </c>
      <c r="D17530">
        <v>2021744</v>
      </c>
      <c r="E17530" t="s">
        <v>262</v>
      </c>
      <c r="F17530" t="s">
        <v>214</v>
      </c>
      <c r="G17530" t="s">
        <v>215</v>
      </c>
      <c r="H17530">
        <v>2</v>
      </c>
      <c r="I17530">
        <v>2016</v>
      </c>
      <c r="J17530">
        <v>1</v>
      </c>
      <c r="K17530" t="s">
        <v>231</v>
      </c>
      <c r="M17530" t="s">
        <v>232</v>
      </c>
      <c r="P17530" s="29" t="str">
        <f t="shared" si="632"/>
        <v>CVL</v>
      </c>
    </row>
    <row r="17531" spans="1:16" hidden="1" x14ac:dyDescent="0.25">
      <c r="A17531" t="s">
        <v>72</v>
      </c>
      <c r="B17531">
        <v>803401</v>
      </c>
      <c r="C17531" t="s">
        <v>318</v>
      </c>
      <c r="D17531">
        <v>2021750</v>
      </c>
      <c r="E17531" t="s">
        <v>296</v>
      </c>
      <c r="F17531" t="s">
        <v>214</v>
      </c>
      <c r="G17531" t="s">
        <v>215</v>
      </c>
      <c r="H17531">
        <v>2</v>
      </c>
      <c r="I17531">
        <v>2016</v>
      </c>
      <c r="J17531">
        <v>1</v>
      </c>
      <c r="K17531" t="s">
        <v>231</v>
      </c>
      <c r="M17531" t="s">
        <v>232</v>
      </c>
      <c r="P17531" s="29" t="str">
        <f t="shared" si="632"/>
        <v>CVL</v>
      </c>
    </row>
    <row r="17532" spans="1:16" hidden="1" x14ac:dyDescent="0.25">
      <c r="A17532" t="s">
        <v>72</v>
      </c>
      <c r="B17532">
        <v>803401</v>
      </c>
      <c r="C17532" t="s">
        <v>318</v>
      </c>
      <c r="D17532">
        <v>2021638</v>
      </c>
      <c r="E17532" t="s">
        <v>250</v>
      </c>
      <c r="F17532" t="s">
        <v>214</v>
      </c>
      <c r="G17532" t="s">
        <v>215</v>
      </c>
      <c r="H17532">
        <v>2</v>
      </c>
      <c r="I17532">
        <v>2016</v>
      </c>
      <c r="J17532">
        <v>1</v>
      </c>
      <c r="K17532" t="s">
        <v>231</v>
      </c>
      <c r="M17532" t="s">
        <v>232</v>
      </c>
      <c r="P17532" s="29" t="str">
        <f t="shared" si="632"/>
        <v>CVL</v>
      </c>
    </row>
    <row r="17533" spans="1:16" hidden="1" x14ac:dyDescent="0.25">
      <c r="A17533" t="s">
        <v>72</v>
      </c>
      <c r="B17533">
        <v>803401</v>
      </c>
      <c r="C17533" t="s">
        <v>318</v>
      </c>
      <c r="D17533">
        <v>2021602</v>
      </c>
      <c r="E17533" t="s">
        <v>242</v>
      </c>
      <c r="F17533" t="s">
        <v>214</v>
      </c>
      <c r="G17533" t="s">
        <v>215</v>
      </c>
      <c r="H17533">
        <v>2</v>
      </c>
      <c r="I17533">
        <v>2016</v>
      </c>
      <c r="J17533">
        <v>1</v>
      </c>
      <c r="K17533" t="s">
        <v>231</v>
      </c>
      <c r="M17533" t="s">
        <v>232</v>
      </c>
      <c r="P17533" s="29" t="str">
        <f t="shared" si="632"/>
        <v>CVL</v>
      </c>
    </row>
    <row r="17534" spans="1:16" hidden="1" x14ac:dyDescent="0.25">
      <c r="A17534" t="s">
        <v>72</v>
      </c>
      <c r="B17534">
        <v>803401</v>
      </c>
      <c r="C17534" t="s">
        <v>318</v>
      </c>
      <c r="D17534">
        <v>2021600</v>
      </c>
      <c r="E17534" t="s">
        <v>219</v>
      </c>
      <c r="F17534" t="s">
        <v>214</v>
      </c>
      <c r="G17534" t="s">
        <v>215</v>
      </c>
      <c r="H17534">
        <v>2</v>
      </c>
      <c r="I17534">
        <v>2016</v>
      </c>
      <c r="J17534">
        <v>1</v>
      </c>
      <c r="K17534" t="s">
        <v>231</v>
      </c>
      <c r="M17534" t="s">
        <v>232</v>
      </c>
      <c r="P17534" s="29" t="str">
        <f t="shared" si="632"/>
        <v>CVL</v>
      </c>
    </row>
    <row r="17535" spans="1:16" hidden="1" x14ac:dyDescent="0.25">
      <c r="A17535" t="s">
        <v>72</v>
      </c>
      <c r="B17535">
        <v>803401</v>
      </c>
      <c r="C17535" t="s">
        <v>318</v>
      </c>
      <c r="D17535">
        <v>2021596</v>
      </c>
      <c r="E17535" t="s">
        <v>294</v>
      </c>
      <c r="F17535" t="s">
        <v>214</v>
      </c>
      <c r="G17535" t="s">
        <v>215</v>
      </c>
      <c r="H17535">
        <v>2</v>
      </c>
      <c r="I17535">
        <v>2016</v>
      </c>
      <c r="J17535">
        <v>1</v>
      </c>
      <c r="K17535" t="s">
        <v>231</v>
      </c>
      <c r="M17535" t="s">
        <v>232</v>
      </c>
      <c r="P17535" s="29" t="str">
        <f t="shared" si="632"/>
        <v>CVL</v>
      </c>
    </row>
    <row r="17536" spans="1:16" hidden="1" x14ac:dyDescent="0.25">
      <c r="A17536" t="s">
        <v>72</v>
      </c>
      <c r="B17536">
        <v>803401</v>
      </c>
      <c r="C17536" t="s">
        <v>318</v>
      </c>
      <c r="D17536">
        <v>2021580</v>
      </c>
      <c r="E17536" t="s">
        <v>241</v>
      </c>
      <c r="F17536" t="s">
        <v>214</v>
      </c>
      <c r="G17536" t="s">
        <v>215</v>
      </c>
      <c r="H17536">
        <v>2</v>
      </c>
      <c r="I17536">
        <v>2016</v>
      </c>
      <c r="J17536">
        <v>1</v>
      </c>
      <c r="K17536" t="s">
        <v>231</v>
      </c>
      <c r="M17536" t="s">
        <v>232</v>
      </c>
      <c r="P17536" s="29" t="str">
        <f t="shared" si="632"/>
        <v>CVL</v>
      </c>
    </row>
    <row r="17537" spans="1:16" hidden="1" x14ac:dyDescent="0.25">
      <c r="A17537" t="s">
        <v>72</v>
      </c>
      <c r="B17537">
        <v>803401</v>
      </c>
      <c r="C17537" t="s">
        <v>318</v>
      </c>
      <c r="D17537">
        <v>2005131</v>
      </c>
      <c r="E17537" t="s">
        <v>228</v>
      </c>
      <c r="F17537" t="s">
        <v>214</v>
      </c>
      <c r="G17537" t="s">
        <v>215</v>
      </c>
      <c r="H17537">
        <v>2</v>
      </c>
      <c r="I17537">
        <v>2016</v>
      </c>
      <c r="J17537">
        <v>1</v>
      </c>
      <c r="K17537" t="s">
        <v>231</v>
      </c>
      <c r="M17537" t="s">
        <v>232</v>
      </c>
      <c r="P17537" s="29" t="str">
        <f t="shared" si="632"/>
        <v>CVL</v>
      </c>
    </row>
    <row r="17538" spans="1:16" hidden="1" x14ac:dyDescent="0.25">
      <c r="A17538" t="s">
        <v>72</v>
      </c>
      <c r="B17538">
        <v>803401</v>
      </c>
      <c r="C17538" t="s">
        <v>318</v>
      </c>
      <c r="D17538">
        <v>2005120</v>
      </c>
      <c r="E17538" t="s">
        <v>293</v>
      </c>
      <c r="F17538" t="s">
        <v>214</v>
      </c>
      <c r="G17538" t="s">
        <v>215</v>
      </c>
      <c r="H17538">
        <v>2</v>
      </c>
      <c r="I17538">
        <v>2016</v>
      </c>
      <c r="J17538">
        <v>1</v>
      </c>
      <c r="K17538" t="s">
        <v>231</v>
      </c>
      <c r="M17538" t="s">
        <v>232</v>
      </c>
      <c r="P17538" s="29" t="str">
        <f t="shared" si="632"/>
        <v>CVL</v>
      </c>
    </row>
    <row r="17539" spans="1:16" hidden="1" x14ac:dyDescent="0.25">
      <c r="A17539" t="s">
        <v>72</v>
      </c>
      <c r="B17539">
        <v>803401</v>
      </c>
      <c r="C17539" t="s">
        <v>318</v>
      </c>
      <c r="D17539">
        <v>2005118</v>
      </c>
      <c r="E17539" t="s">
        <v>223</v>
      </c>
      <c r="F17539" t="s">
        <v>214</v>
      </c>
      <c r="G17539" t="s">
        <v>215</v>
      </c>
      <c r="H17539">
        <v>2</v>
      </c>
      <c r="I17539">
        <v>2016</v>
      </c>
      <c r="J17539">
        <v>1</v>
      </c>
      <c r="K17539" t="s">
        <v>231</v>
      </c>
      <c r="M17539" t="s">
        <v>232</v>
      </c>
      <c r="P17539" s="29" t="str">
        <f t="shared" si="632"/>
        <v>CVL</v>
      </c>
    </row>
    <row r="17540" spans="1:16" hidden="1" x14ac:dyDescent="0.25">
      <c r="A17540" t="s">
        <v>72</v>
      </c>
      <c r="B17540">
        <v>803401</v>
      </c>
      <c r="C17540" t="s">
        <v>318</v>
      </c>
      <c r="D17540">
        <v>2005117</v>
      </c>
      <c r="E17540" t="s">
        <v>220</v>
      </c>
      <c r="F17540" t="s">
        <v>214</v>
      </c>
      <c r="G17540" t="s">
        <v>215</v>
      </c>
      <c r="H17540">
        <v>2</v>
      </c>
      <c r="I17540">
        <v>2016</v>
      </c>
      <c r="J17540">
        <v>1</v>
      </c>
      <c r="K17540" t="s">
        <v>231</v>
      </c>
      <c r="M17540" t="s">
        <v>232</v>
      </c>
      <c r="P17540" s="29" t="str">
        <f t="shared" si="632"/>
        <v>CVL</v>
      </c>
    </row>
    <row r="17541" spans="1:16" hidden="1" x14ac:dyDescent="0.25">
      <c r="A17541" t="s">
        <v>72</v>
      </c>
      <c r="B17541">
        <v>803401</v>
      </c>
      <c r="C17541" t="s">
        <v>318</v>
      </c>
      <c r="D17541">
        <v>2005102</v>
      </c>
      <c r="E17541" t="s">
        <v>218</v>
      </c>
      <c r="F17541" t="s">
        <v>214</v>
      </c>
      <c r="G17541" t="s">
        <v>215</v>
      </c>
      <c r="H17541">
        <v>2</v>
      </c>
      <c r="I17541">
        <v>2016</v>
      </c>
      <c r="J17541">
        <v>1</v>
      </c>
      <c r="K17541" t="s">
        <v>231</v>
      </c>
      <c r="M17541" t="s">
        <v>232</v>
      </c>
      <c r="P17541" s="29" t="str">
        <f t="shared" si="632"/>
        <v>CVL</v>
      </c>
    </row>
    <row r="17542" spans="1:16" hidden="1" x14ac:dyDescent="0.25">
      <c r="A17542" t="s">
        <v>72</v>
      </c>
      <c r="B17542">
        <v>803401</v>
      </c>
      <c r="C17542" t="s">
        <v>318</v>
      </c>
      <c r="D17542">
        <v>2005099</v>
      </c>
      <c r="E17542" t="s">
        <v>217</v>
      </c>
      <c r="F17542" t="s">
        <v>214</v>
      </c>
      <c r="G17542" t="s">
        <v>215</v>
      </c>
      <c r="H17542">
        <v>2</v>
      </c>
      <c r="I17542">
        <v>2016</v>
      </c>
      <c r="J17542">
        <v>1</v>
      </c>
      <c r="K17542" t="s">
        <v>231</v>
      </c>
      <c r="M17542" t="s">
        <v>232</v>
      </c>
      <c r="P17542" s="29" t="str">
        <f t="shared" si="632"/>
        <v>CVL</v>
      </c>
    </row>
    <row r="17543" spans="1:16" hidden="1" x14ac:dyDescent="0.25">
      <c r="A17543" t="s">
        <v>72</v>
      </c>
      <c r="B17543">
        <v>803401</v>
      </c>
      <c r="C17543" t="s">
        <v>318</v>
      </c>
      <c r="D17543">
        <v>2004587</v>
      </c>
      <c r="E17543" t="s">
        <v>288</v>
      </c>
      <c r="F17543" t="s">
        <v>214</v>
      </c>
      <c r="G17543" t="s">
        <v>215</v>
      </c>
      <c r="H17543">
        <v>2</v>
      </c>
      <c r="I17543">
        <v>2016</v>
      </c>
      <c r="J17543">
        <v>1</v>
      </c>
      <c r="K17543" t="s">
        <v>231</v>
      </c>
      <c r="M17543" t="s">
        <v>232</v>
      </c>
      <c r="P17543" s="29" t="str">
        <f t="shared" si="632"/>
        <v>CVL</v>
      </c>
    </row>
    <row r="17544" spans="1:16" hidden="1" x14ac:dyDescent="0.25">
      <c r="A17544" t="s">
        <v>72</v>
      </c>
      <c r="B17544">
        <v>803401</v>
      </c>
      <c r="C17544" t="s">
        <v>318</v>
      </c>
      <c r="D17544">
        <v>2004116</v>
      </c>
      <c r="E17544" t="s">
        <v>229</v>
      </c>
      <c r="F17544" t="s">
        <v>214</v>
      </c>
      <c r="G17544" t="s">
        <v>215</v>
      </c>
      <c r="H17544">
        <v>2</v>
      </c>
      <c r="I17544">
        <v>2016</v>
      </c>
      <c r="J17544">
        <v>1</v>
      </c>
      <c r="K17544" t="s">
        <v>231</v>
      </c>
      <c r="M17544" t="s">
        <v>232</v>
      </c>
      <c r="P17544" s="29" t="str">
        <f t="shared" si="632"/>
        <v>CVL</v>
      </c>
    </row>
    <row r="17545" spans="1:16" hidden="1" x14ac:dyDescent="0.25">
      <c r="A17545" t="s">
        <v>72</v>
      </c>
      <c r="B17545">
        <v>803401</v>
      </c>
      <c r="C17545" t="s">
        <v>318</v>
      </c>
      <c r="D17545">
        <v>2004112</v>
      </c>
      <c r="E17545" t="s">
        <v>244</v>
      </c>
      <c r="F17545" t="s">
        <v>214</v>
      </c>
      <c r="G17545" t="s">
        <v>215</v>
      </c>
      <c r="H17545">
        <v>2</v>
      </c>
      <c r="I17545">
        <v>2016</v>
      </c>
      <c r="J17545">
        <v>1</v>
      </c>
      <c r="K17545" t="s">
        <v>231</v>
      </c>
      <c r="M17545" t="s">
        <v>232</v>
      </c>
      <c r="P17545" s="29" t="str">
        <f t="shared" si="632"/>
        <v>CVL</v>
      </c>
    </row>
    <row r="17546" spans="1:16" hidden="1" x14ac:dyDescent="0.25">
      <c r="A17546" t="s">
        <v>72</v>
      </c>
      <c r="B17546">
        <v>803401</v>
      </c>
      <c r="C17546" t="s">
        <v>318</v>
      </c>
      <c r="D17546">
        <v>2004098</v>
      </c>
      <c r="E17546" t="s">
        <v>213</v>
      </c>
      <c r="F17546" t="s">
        <v>214</v>
      </c>
      <c r="G17546" t="s">
        <v>215</v>
      </c>
      <c r="H17546">
        <v>2</v>
      </c>
      <c r="I17546">
        <v>2016</v>
      </c>
      <c r="J17546">
        <v>1</v>
      </c>
      <c r="K17546" t="s">
        <v>231</v>
      </c>
      <c r="M17546" t="s">
        <v>232</v>
      </c>
      <c r="P17546" s="29" t="str">
        <f t="shared" si="632"/>
        <v>CVL</v>
      </c>
    </row>
    <row r="17547" spans="1:16" hidden="1" x14ac:dyDescent="0.25">
      <c r="A17547" t="s">
        <v>72</v>
      </c>
      <c r="B17547">
        <v>803401</v>
      </c>
      <c r="C17547" t="s">
        <v>318</v>
      </c>
      <c r="D17547">
        <v>2019271</v>
      </c>
      <c r="E17547" t="s">
        <v>236</v>
      </c>
      <c r="F17547" t="s">
        <v>214</v>
      </c>
      <c r="G17547" t="s">
        <v>215</v>
      </c>
      <c r="H17547">
        <v>2</v>
      </c>
      <c r="I17547">
        <v>2016</v>
      </c>
      <c r="J17547">
        <v>1</v>
      </c>
      <c r="M17547" t="s">
        <v>232</v>
      </c>
      <c r="N17547" t="s">
        <v>231</v>
      </c>
      <c r="P17547" s="29" t="str">
        <f t="shared" si="632"/>
        <v>CVL</v>
      </c>
    </row>
    <row r="17548" spans="1:16" hidden="1" x14ac:dyDescent="0.25">
      <c r="A17548" t="s">
        <v>72</v>
      </c>
      <c r="B17548">
        <v>803401</v>
      </c>
      <c r="C17548" t="s">
        <v>318</v>
      </c>
      <c r="D17548">
        <v>2004752</v>
      </c>
      <c r="E17548" t="s">
        <v>290</v>
      </c>
      <c r="F17548" t="s">
        <v>214</v>
      </c>
      <c r="G17548" t="s">
        <v>215</v>
      </c>
      <c r="H17548">
        <v>4</v>
      </c>
      <c r="I17548">
        <v>2016</v>
      </c>
      <c r="J17548">
        <v>1</v>
      </c>
      <c r="L17548">
        <v>23080760</v>
      </c>
      <c r="P17548" s="29" t="str">
        <f t="shared" si="632"/>
        <v>DRP</v>
      </c>
    </row>
    <row r="17549" spans="1:16" hidden="1" x14ac:dyDescent="0.25">
      <c r="A17549" t="s">
        <v>72</v>
      </c>
      <c r="B17549">
        <v>803401</v>
      </c>
      <c r="C17549" t="s">
        <v>318</v>
      </c>
      <c r="D17549">
        <v>2021865</v>
      </c>
      <c r="E17549" t="s">
        <v>301</v>
      </c>
      <c r="F17549" t="s">
        <v>214</v>
      </c>
      <c r="G17549" t="s">
        <v>215</v>
      </c>
      <c r="H17549">
        <v>4</v>
      </c>
      <c r="I17549">
        <v>2016</v>
      </c>
      <c r="J17549">
        <v>1</v>
      </c>
      <c r="L17549">
        <v>23081239</v>
      </c>
      <c r="P17549" s="29" t="str">
        <f t="shared" ref="P17549:P17584" si="633">IF(AND(ISNUMBER(M17549),H17549&lt;&gt;4),(M17549-1)/6,IF(H17549=4,"DRP",IF(AND(H17549=3,M17549="NA"),"BAD",IF(AND(H17549=2),"CVL",IF(AND(H17549=1,ISBLANK(M17549)),"NULL","UNK")))))</f>
        <v>DRP</v>
      </c>
    </row>
    <row r="17550" spans="1:16" hidden="1" x14ac:dyDescent="0.25">
      <c r="A17550" t="s">
        <v>72</v>
      </c>
      <c r="B17550">
        <v>803401</v>
      </c>
      <c r="C17550" t="s">
        <v>318</v>
      </c>
      <c r="D17550">
        <v>2024862</v>
      </c>
      <c r="E17550" t="s">
        <v>289</v>
      </c>
      <c r="F17550" t="s">
        <v>214</v>
      </c>
      <c r="G17550" t="s">
        <v>215</v>
      </c>
      <c r="H17550">
        <v>2</v>
      </c>
      <c r="I17550">
        <v>2016</v>
      </c>
      <c r="J17550">
        <v>1</v>
      </c>
      <c r="L17550">
        <v>23079749</v>
      </c>
      <c r="M17550">
        <v>6</v>
      </c>
      <c r="P17550" s="29">
        <f t="shared" si="633"/>
        <v>0.83333333333333337</v>
      </c>
    </row>
    <row r="17551" spans="1:16" hidden="1" x14ac:dyDescent="0.25">
      <c r="A17551" t="s">
        <v>72</v>
      </c>
      <c r="B17551">
        <v>803401</v>
      </c>
      <c r="C17551" t="s">
        <v>318</v>
      </c>
      <c r="D17551">
        <v>2004602</v>
      </c>
      <c r="E17551" t="s">
        <v>277</v>
      </c>
      <c r="F17551" t="s">
        <v>214</v>
      </c>
      <c r="G17551" t="s">
        <v>215</v>
      </c>
      <c r="H17551">
        <v>2</v>
      </c>
      <c r="I17551">
        <v>2016</v>
      </c>
      <c r="J17551">
        <v>1</v>
      </c>
      <c r="L17551">
        <v>23080769</v>
      </c>
      <c r="M17551">
        <v>5</v>
      </c>
      <c r="P17551" s="29">
        <f t="shared" si="633"/>
        <v>0.66666666666666663</v>
      </c>
    </row>
    <row r="17552" spans="1:16" hidden="1" x14ac:dyDescent="0.25">
      <c r="A17552" t="s">
        <v>72</v>
      </c>
      <c r="B17552">
        <v>803401</v>
      </c>
      <c r="C17552" t="s">
        <v>318</v>
      </c>
      <c r="D17552">
        <v>2021874</v>
      </c>
      <c r="E17552" t="s">
        <v>226</v>
      </c>
      <c r="F17552" t="s">
        <v>214</v>
      </c>
      <c r="G17552" t="s">
        <v>215</v>
      </c>
      <c r="H17552">
        <v>2</v>
      </c>
      <c r="I17552">
        <v>2016</v>
      </c>
      <c r="J17552">
        <v>1</v>
      </c>
      <c r="L17552">
        <v>23081225</v>
      </c>
      <c r="M17552">
        <v>5</v>
      </c>
      <c r="P17552" s="29">
        <f t="shared" si="633"/>
        <v>0.66666666666666663</v>
      </c>
    </row>
    <row r="17553" spans="1:16" hidden="1" x14ac:dyDescent="0.25">
      <c r="A17553" t="s">
        <v>72</v>
      </c>
      <c r="B17553">
        <v>803401</v>
      </c>
      <c r="C17553" t="s">
        <v>318</v>
      </c>
      <c r="D17553">
        <v>2003969</v>
      </c>
      <c r="E17553" t="s">
        <v>246</v>
      </c>
      <c r="F17553" t="s">
        <v>320</v>
      </c>
      <c r="G17553" t="s">
        <v>321</v>
      </c>
      <c r="H17553">
        <v>2</v>
      </c>
      <c r="I17553">
        <v>2016</v>
      </c>
      <c r="J17553">
        <v>1</v>
      </c>
      <c r="L17553">
        <v>23073336</v>
      </c>
      <c r="M17553">
        <v>6.6</v>
      </c>
      <c r="P17553" s="29">
        <f t="shared" si="633"/>
        <v>0.93333333333333324</v>
      </c>
    </row>
    <row r="17554" spans="1:16" hidden="1" x14ac:dyDescent="0.25">
      <c r="A17554" t="s">
        <v>72</v>
      </c>
      <c r="B17554">
        <v>803401</v>
      </c>
      <c r="C17554" t="s">
        <v>318</v>
      </c>
      <c r="D17554">
        <v>2004099</v>
      </c>
      <c r="E17554" t="s">
        <v>245</v>
      </c>
      <c r="F17554" t="s">
        <v>214</v>
      </c>
      <c r="G17554" t="s">
        <v>215</v>
      </c>
      <c r="H17554">
        <v>2</v>
      </c>
      <c r="I17554">
        <v>2016</v>
      </c>
      <c r="J17554">
        <v>1</v>
      </c>
      <c r="L17554">
        <v>23073354</v>
      </c>
      <c r="M17554">
        <v>5.9</v>
      </c>
      <c r="P17554" s="29">
        <f t="shared" si="633"/>
        <v>0.81666666666666676</v>
      </c>
    </row>
    <row r="17555" spans="1:16" hidden="1" x14ac:dyDescent="0.25">
      <c r="A17555" t="s">
        <v>72</v>
      </c>
      <c r="B17555">
        <v>803401</v>
      </c>
      <c r="C17555" t="s">
        <v>318</v>
      </c>
      <c r="D17555">
        <v>2019272</v>
      </c>
      <c r="E17555" t="s">
        <v>249</v>
      </c>
      <c r="F17555" t="s">
        <v>214</v>
      </c>
      <c r="G17555" t="s">
        <v>215</v>
      </c>
      <c r="H17555">
        <v>2</v>
      </c>
      <c r="I17555">
        <v>2016</v>
      </c>
      <c r="J17555">
        <v>2</v>
      </c>
      <c r="L17555">
        <v>23086060</v>
      </c>
      <c r="M17555">
        <v>5.8</v>
      </c>
      <c r="P17555" s="29">
        <f t="shared" si="633"/>
        <v>0.79999999999999993</v>
      </c>
    </row>
    <row r="17556" spans="1:16" hidden="1" x14ac:dyDescent="0.25">
      <c r="A17556" t="s">
        <v>72</v>
      </c>
      <c r="B17556">
        <v>803401</v>
      </c>
      <c r="C17556" t="s">
        <v>318</v>
      </c>
      <c r="D17556">
        <v>2021787</v>
      </c>
      <c r="E17556" t="s">
        <v>292</v>
      </c>
      <c r="F17556" t="s">
        <v>214</v>
      </c>
      <c r="G17556" t="s">
        <v>215</v>
      </c>
      <c r="H17556">
        <v>2</v>
      </c>
      <c r="I17556">
        <v>2016</v>
      </c>
      <c r="J17556">
        <v>2</v>
      </c>
      <c r="L17556">
        <v>23086676</v>
      </c>
      <c r="M17556">
        <v>5</v>
      </c>
      <c r="P17556" s="29">
        <f t="shared" si="633"/>
        <v>0.66666666666666663</v>
      </c>
    </row>
    <row r="17557" spans="1:16" hidden="1" x14ac:dyDescent="0.25">
      <c r="A17557" t="s">
        <v>72</v>
      </c>
      <c r="B17557">
        <v>803401</v>
      </c>
      <c r="C17557" t="s">
        <v>318</v>
      </c>
      <c r="D17557">
        <v>2004752</v>
      </c>
      <c r="E17557" t="s">
        <v>290</v>
      </c>
      <c r="F17557" t="s">
        <v>214</v>
      </c>
      <c r="G17557" t="s">
        <v>215</v>
      </c>
      <c r="H17557">
        <v>2</v>
      </c>
      <c r="I17557">
        <v>2016</v>
      </c>
      <c r="J17557">
        <v>2</v>
      </c>
      <c r="L17557">
        <v>23086675</v>
      </c>
      <c r="M17557">
        <v>4.3</v>
      </c>
      <c r="P17557" s="29">
        <f t="shared" si="633"/>
        <v>0.54999999999999993</v>
      </c>
    </row>
    <row r="17558" spans="1:16" hidden="1" x14ac:dyDescent="0.25">
      <c r="A17558" t="s">
        <v>72</v>
      </c>
      <c r="B17558">
        <v>803401</v>
      </c>
      <c r="C17558" t="s">
        <v>318</v>
      </c>
      <c r="D17558">
        <v>2024921</v>
      </c>
      <c r="E17558" t="s">
        <v>225</v>
      </c>
      <c r="F17558" t="s">
        <v>214</v>
      </c>
      <c r="G17558" t="s">
        <v>215</v>
      </c>
      <c r="H17558">
        <v>2</v>
      </c>
      <c r="I17558">
        <v>2016</v>
      </c>
      <c r="J17558">
        <v>2</v>
      </c>
      <c r="L17558">
        <v>23086752</v>
      </c>
      <c r="M17558">
        <v>6.3</v>
      </c>
      <c r="P17558" s="29">
        <f t="shared" si="633"/>
        <v>0.8833333333333333</v>
      </c>
    </row>
    <row r="17559" spans="1:16" hidden="1" x14ac:dyDescent="0.25">
      <c r="A17559" t="s">
        <v>72</v>
      </c>
      <c r="B17559">
        <v>803401</v>
      </c>
      <c r="C17559" t="s">
        <v>318</v>
      </c>
      <c r="D17559">
        <v>2021725</v>
      </c>
      <c r="E17559" t="s">
        <v>257</v>
      </c>
      <c r="F17559" t="s">
        <v>214</v>
      </c>
      <c r="G17559" t="s">
        <v>215</v>
      </c>
      <c r="H17559">
        <v>2</v>
      </c>
      <c r="I17559">
        <v>2016</v>
      </c>
      <c r="J17559">
        <v>2</v>
      </c>
      <c r="L17559">
        <v>23086905</v>
      </c>
      <c r="M17559">
        <v>4</v>
      </c>
      <c r="P17559" s="29">
        <f t="shared" si="633"/>
        <v>0.5</v>
      </c>
    </row>
    <row r="17560" spans="1:16" hidden="1" x14ac:dyDescent="0.25">
      <c r="A17560" t="s">
        <v>72</v>
      </c>
      <c r="B17560">
        <v>803401</v>
      </c>
      <c r="C17560" t="s">
        <v>318</v>
      </c>
      <c r="D17560">
        <v>2021679</v>
      </c>
      <c r="E17560" t="s">
        <v>259</v>
      </c>
      <c r="F17560" t="s">
        <v>214</v>
      </c>
      <c r="G17560" t="s">
        <v>215</v>
      </c>
      <c r="H17560">
        <v>2</v>
      </c>
      <c r="I17560">
        <v>2016</v>
      </c>
      <c r="J17560">
        <v>2</v>
      </c>
      <c r="L17560">
        <v>23086909</v>
      </c>
      <c r="M17560">
        <v>5.4</v>
      </c>
      <c r="P17560" s="29">
        <f t="shared" si="633"/>
        <v>0.73333333333333339</v>
      </c>
    </row>
    <row r="17561" spans="1:16" hidden="1" x14ac:dyDescent="0.25">
      <c r="A17561" t="s">
        <v>72</v>
      </c>
      <c r="B17561">
        <v>803401</v>
      </c>
      <c r="C17561" t="s">
        <v>318</v>
      </c>
      <c r="D17561">
        <v>2004586</v>
      </c>
      <c r="E17561" t="s">
        <v>325</v>
      </c>
      <c r="F17561" t="s">
        <v>214</v>
      </c>
      <c r="G17561" t="s">
        <v>215</v>
      </c>
      <c r="H17561">
        <v>4</v>
      </c>
      <c r="I17561">
        <v>2017</v>
      </c>
      <c r="J17561">
        <v>1</v>
      </c>
      <c r="L17561">
        <v>23094956</v>
      </c>
      <c r="P17561" s="29" t="str">
        <f t="shared" si="633"/>
        <v>DRP</v>
      </c>
    </row>
    <row r="17562" spans="1:16" hidden="1" x14ac:dyDescent="0.25">
      <c r="A17562" t="s">
        <v>72</v>
      </c>
      <c r="B17562">
        <v>803401</v>
      </c>
      <c r="C17562" t="s">
        <v>318</v>
      </c>
      <c r="D17562">
        <v>2021865</v>
      </c>
      <c r="E17562" t="s">
        <v>301</v>
      </c>
      <c r="F17562" t="s">
        <v>214</v>
      </c>
      <c r="G17562" t="s">
        <v>215</v>
      </c>
      <c r="H17562">
        <v>2</v>
      </c>
      <c r="I17562">
        <v>2017</v>
      </c>
      <c r="J17562">
        <v>1</v>
      </c>
      <c r="L17562">
        <v>23091968</v>
      </c>
      <c r="M17562">
        <v>5.5</v>
      </c>
      <c r="P17562" s="29">
        <f t="shared" si="633"/>
        <v>0.75</v>
      </c>
    </row>
    <row r="17563" spans="1:16" hidden="1" x14ac:dyDescent="0.25">
      <c r="A17563" t="s">
        <v>72</v>
      </c>
      <c r="B17563">
        <v>803401</v>
      </c>
      <c r="C17563" t="s">
        <v>318</v>
      </c>
      <c r="D17563">
        <v>2021631</v>
      </c>
      <c r="E17563" t="s">
        <v>302</v>
      </c>
      <c r="F17563" t="s">
        <v>214</v>
      </c>
      <c r="G17563" t="s">
        <v>215</v>
      </c>
      <c r="H17563">
        <v>2</v>
      </c>
      <c r="I17563">
        <v>2017</v>
      </c>
      <c r="J17563">
        <v>1</v>
      </c>
      <c r="L17563">
        <v>23093475</v>
      </c>
      <c r="M17563">
        <v>5.4</v>
      </c>
      <c r="P17563" s="29">
        <f t="shared" si="633"/>
        <v>0.73333333333333339</v>
      </c>
    </row>
    <row r="17564" spans="1:16" hidden="1" x14ac:dyDescent="0.25">
      <c r="A17564" t="s">
        <v>72</v>
      </c>
      <c r="B17564">
        <v>803401</v>
      </c>
      <c r="C17564" t="s">
        <v>318</v>
      </c>
      <c r="D17564">
        <v>2024863</v>
      </c>
      <c r="E17564" t="s">
        <v>304</v>
      </c>
      <c r="F17564" t="s">
        <v>214</v>
      </c>
      <c r="G17564" t="s">
        <v>215</v>
      </c>
      <c r="H17564">
        <v>2</v>
      </c>
      <c r="I17564">
        <v>2017</v>
      </c>
      <c r="J17564">
        <v>1</v>
      </c>
      <c r="L17564">
        <v>23093481</v>
      </c>
      <c r="M17564">
        <v>4</v>
      </c>
      <c r="P17564" s="29">
        <f t="shared" si="633"/>
        <v>0.5</v>
      </c>
    </row>
    <row r="17565" spans="1:16" hidden="1" x14ac:dyDescent="0.25">
      <c r="A17565" t="s">
        <v>72</v>
      </c>
      <c r="B17565">
        <v>803401</v>
      </c>
      <c r="C17565" t="s">
        <v>318</v>
      </c>
      <c r="D17565">
        <v>2019273</v>
      </c>
      <c r="E17565" t="s">
        <v>248</v>
      </c>
      <c r="F17565" t="s">
        <v>214</v>
      </c>
      <c r="G17565" t="s">
        <v>215</v>
      </c>
      <c r="H17565">
        <v>2</v>
      </c>
      <c r="I17565">
        <v>2017</v>
      </c>
      <c r="J17565">
        <v>1</v>
      </c>
      <c r="L17565">
        <v>23090956</v>
      </c>
      <c r="M17565">
        <v>6</v>
      </c>
      <c r="P17565" s="29">
        <f t="shared" si="633"/>
        <v>0.83333333333333337</v>
      </c>
    </row>
    <row r="17566" spans="1:16" hidden="1" x14ac:dyDescent="0.25">
      <c r="A17566" t="s">
        <v>72</v>
      </c>
      <c r="B17566">
        <v>803401</v>
      </c>
      <c r="C17566" t="s">
        <v>318</v>
      </c>
      <c r="D17566">
        <v>2004586</v>
      </c>
      <c r="E17566" t="s">
        <v>325</v>
      </c>
      <c r="F17566" t="s">
        <v>214</v>
      </c>
      <c r="G17566" t="s">
        <v>215</v>
      </c>
      <c r="H17566">
        <v>2</v>
      </c>
      <c r="I17566">
        <v>2017</v>
      </c>
      <c r="J17566">
        <v>1</v>
      </c>
      <c r="L17566">
        <v>23094956</v>
      </c>
      <c r="M17566">
        <v>4.4000000000000004</v>
      </c>
      <c r="P17566" s="29">
        <f t="shared" si="633"/>
        <v>0.56666666666666676</v>
      </c>
    </row>
    <row r="17567" spans="1:16" hidden="1" x14ac:dyDescent="0.25">
      <c r="A17567" t="s">
        <v>72</v>
      </c>
      <c r="B17567">
        <v>803401</v>
      </c>
      <c r="C17567" t="s">
        <v>318</v>
      </c>
      <c r="D17567">
        <v>2021661</v>
      </c>
      <c r="E17567" t="s">
        <v>305</v>
      </c>
      <c r="F17567" t="s">
        <v>214</v>
      </c>
      <c r="G17567" t="s">
        <v>215</v>
      </c>
      <c r="H17567">
        <v>2</v>
      </c>
      <c r="I17567">
        <v>2017</v>
      </c>
      <c r="J17567">
        <v>1</v>
      </c>
      <c r="L17567">
        <v>23093496</v>
      </c>
      <c r="M17567">
        <v>4.0999999999999996</v>
      </c>
      <c r="P17567" s="29">
        <f t="shared" si="633"/>
        <v>0.51666666666666661</v>
      </c>
    </row>
    <row r="17568" spans="1:16" hidden="1" x14ac:dyDescent="0.25">
      <c r="A17568" t="s">
        <v>72</v>
      </c>
      <c r="B17568">
        <v>803401</v>
      </c>
      <c r="C17568" t="s">
        <v>318</v>
      </c>
      <c r="D17568">
        <v>2021723</v>
      </c>
      <c r="E17568" t="s">
        <v>299</v>
      </c>
      <c r="F17568" t="s">
        <v>214</v>
      </c>
      <c r="G17568" t="s">
        <v>215</v>
      </c>
      <c r="H17568">
        <v>2</v>
      </c>
      <c r="I17568">
        <v>2017</v>
      </c>
      <c r="J17568">
        <v>1</v>
      </c>
      <c r="L17568">
        <v>23093324</v>
      </c>
      <c r="M17568">
        <v>6.8</v>
      </c>
      <c r="P17568" s="29">
        <f t="shared" si="633"/>
        <v>0.96666666666666667</v>
      </c>
    </row>
    <row r="17569" spans="1:16" hidden="1" x14ac:dyDescent="0.25">
      <c r="A17569" t="s">
        <v>72</v>
      </c>
      <c r="B17569">
        <v>803401</v>
      </c>
      <c r="C17569" t="s">
        <v>318</v>
      </c>
      <c r="D17569">
        <v>2019274</v>
      </c>
      <c r="E17569" t="s">
        <v>247</v>
      </c>
      <c r="F17569" t="s">
        <v>214</v>
      </c>
      <c r="G17569" t="s">
        <v>215</v>
      </c>
      <c r="H17569">
        <v>2</v>
      </c>
      <c r="I17569">
        <v>2017</v>
      </c>
      <c r="J17569">
        <v>2</v>
      </c>
      <c r="L17569">
        <v>23098008</v>
      </c>
      <c r="M17569">
        <v>5</v>
      </c>
      <c r="P17569" s="29">
        <f t="shared" si="633"/>
        <v>0.66666666666666663</v>
      </c>
    </row>
    <row r="17570" spans="1:16" hidden="1" x14ac:dyDescent="0.25">
      <c r="A17570" t="s">
        <v>72</v>
      </c>
      <c r="B17570">
        <v>803401</v>
      </c>
      <c r="C17570" t="s">
        <v>318</v>
      </c>
      <c r="D17570">
        <v>2004609</v>
      </c>
      <c r="E17570" t="s">
        <v>309</v>
      </c>
      <c r="F17570" t="s">
        <v>214</v>
      </c>
      <c r="G17570" t="s">
        <v>215</v>
      </c>
      <c r="H17570">
        <v>2</v>
      </c>
      <c r="I17570">
        <v>2017</v>
      </c>
      <c r="J17570">
        <v>2</v>
      </c>
      <c r="L17570">
        <v>23097788</v>
      </c>
      <c r="M17570">
        <v>5.8</v>
      </c>
      <c r="P17570" s="29">
        <f t="shared" si="633"/>
        <v>0.79999999999999993</v>
      </c>
    </row>
    <row r="17571" spans="1:16" hidden="1" x14ac:dyDescent="0.25">
      <c r="A17571" t="s">
        <v>72</v>
      </c>
      <c r="B17571">
        <v>803401</v>
      </c>
      <c r="C17571" t="s">
        <v>318</v>
      </c>
      <c r="D17571">
        <v>2021664</v>
      </c>
      <c r="E17571" t="s">
        <v>311</v>
      </c>
      <c r="F17571" t="s">
        <v>214</v>
      </c>
      <c r="G17571" t="s">
        <v>215</v>
      </c>
      <c r="H17571">
        <v>2</v>
      </c>
      <c r="I17571">
        <v>2017</v>
      </c>
      <c r="J17571">
        <v>2</v>
      </c>
      <c r="L17571">
        <v>23097719</v>
      </c>
      <c r="M17571">
        <v>4.4000000000000004</v>
      </c>
      <c r="P17571" s="29">
        <f t="shared" si="633"/>
        <v>0.56666666666666676</v>
      </c>
    </row>
    <row r="17572" spans="1:16" hidden="1" x14ac:dyDescent="0.25">
      <c r="A17572" t="s">
        <v>72</v>
      </c>
      <c r="B17572">
        <v>803401</v>
      </c>
      <c r="C17572" t="s">
        <v>318</v>
      </c>
      <c r="D17572">
        <v>2021689</v>
      </c>
      <c r="E17572" t="s">
        <v>312</v>
      </c>
      <c r="F17572" t="s">
        <v>214</v>
      </c>
      <c r="G17572" t="s">
        <v>215</v>
      </c>
      <c r="H17572">
        <v>2</v>
      </c>
      <c r="I17572">
        <v>2017</v>
      </c>
      <c r="J17572">
        <v>2</v>
      </c>
      <c r="L17572">
        <v>23097720</v>
      </c>
      <c r="M17572">
        <v>4.0999999999999996</v>
      </c>
      <c r="P17572" s="29">
        <f t="shared" si="633"/>
        <v>0.51666666666666661</v>
      </c>
    </row>
    <row r="17573" spans="1:16" hidden="1" x14ac:dyDescent="0.25">
      <c r="A17573" t="s">
        <v>72</v>
      </c>
      <c r="B17573">
        <v>803401</v>
      </c>
      <c r="C17573" t="s">
        <v>318</v>
      </c>
      <c r="D17573">
        <v>2021716</v>
      </c>
      <c r="E17573" t="s">
        <v>291</v>
      </c>
      <c r="F17573" t="s">
        <v>214</v>
      </c>
      <c r="G17573" t="s">
        <v>215</v>
      </c>
      <c r="H17573">
        <v>2</v>
      </c>
      <c r="I17573">
        <v>2017</v>
      </c>
      <c r="J17573">
        <v>2</v>
      </c>
      <c r="L17573">
        <v>23097639</v>
      </c>
      <c r="M17573">
        <v>4.3</v>
      </c>
      <c r="P17573" s="29">
        <f t="shared" si="633"/>
        <v>0.54999999999999993</v>
      </c>
    </row>
    <row r="17574" spans="1:16" hidden="1" x14ac:dyDescent="0.25">
      <c r="A17574" t="s">
        <v>72</v>
      </c>
      <c r="B17574">
        <v>803401</v>
      </c>
      <c r="C17574" t="s">
        <v>318</v>
      </c>
      <c r="D17574">
        <v>2024864</v>
      </c>
      <c r="E17574" t="s">
        <v>310</v>
      </c>
      <c r="F17574" t="s">
        <v>214</v>
      </c>
      <c r="G17574" t="s">
        <v>215</v>
      </c>
      <c r="H17574">
        <v>2</v>
      </c>
      <c r="I17574">
        <v>2017</v>
      </c>
      <c r="J17574">
        <v>2</v>
      </c>
      <c r="L17574">
        <v>23097718</v>
      </c>
      <c r="M17574">
        <v>5.7</v>
      </c>
      <c r="P17574" s="29">
        <f t="shared" si="633"/>
        <v>0.78333333333333333</v>
      </c>
    </row>
    <row r="17575" spans="1:16" hidden="1" x14ac:dyDescent="0.25">
      <c r="A17575" t="s">
        <v>72</v>
      </c>
      <c r="B17575">
        <v>803401</v>
      </c>
      <c r="C17575" t="s">
        <v>318</v>
      </c>
      <c r="D17575">
        <v>2021862</v>
      </c>
      <c r="E17575" t="s">
        <v>313</v>
      </c>
      <c r="F17575" t="s">
        <v>214</v>
      </c>
      <c r="G17575" t="s">
        <v>215</v>
      </c>
      <c r="H17575">
        <v>2</v>
      </c>
      <c r="I17575">
        <v>2018</v>
      </c>
      <c r="J17575">
        <v>1</v>
      </c>
      <c r="L17575">
        <v>23107918</v>
      </c>
      <c r="M17575">
        <v>4.7</v>
      </c>
      <c r="P17575" s="29">
        <f t="shared" si="633"/>
        <v>0.6166666666666667</v>
      </c>
    </row>
    <row r="17576" spans="1:16" hidden="1" x14ac:dyDescent="0.25">
      <c r="A17576" t="s">
        <v>72</v>
      </c>
      <c r="B17576">
        <v>803401</v>
      </c>
      <c r="C17576" t="s">
        <v>318</v>
      </c>
      <c r="D17576">
        <v>2021862</v>
      </c>
      <c r="E17576" t="s">
        <v>313</v>
      </c>
      <c r="F17576" t="s">
        <v>214</v>
      </c>
      <c r="G17576" t="s">
        <v>215</v>
      </c>
      <c r="H17576">
        <v>4</v>
      </c>
      <c r="I17576">
        <v>2018</v>
      </c>
      <c r="J17576">
        <v>1</v>
      </c>
      <c r="L17576">
        <v>23107918</v>
      </c>
      <c r="P17576" s="29" t="str">
        <f t="shared" si="633"/>
        <v>DRP</v>
      </c>
    </row>
    <row r="17577" spans="1:16" hidden="1" x14ac:dyDescent="0.25">
      <c r="A17577" t="s">
        <v>72</v>
      </c>
      <c r="B17577">
        <v>803401</v>
      </c>
      <c r="C17577" t="s">
        <v>318</v>
      </c>
      <c r="D17577">
        <v>2021775</v>
      </c>
      <c r="E17577" t="s">
        <v>286</v>
      </c>
      <c r="F17577" t="s">
        <v>214</v>
      </c>
      <c r="G17577" t="s">
        <v>215</v>
      </c>
      <c r="H17577">
        <v>2</v>
      </c>
      <c r="I17577">
        <v>2018</v>
      </c>
      <c r="J17577">
        <v>1</v>
      </c>
      <c r="M17577">
        <v>6.3</v>
      </c>
      <c r="P17577" s="29">
        <f t="shared" si="633"/>
        <v>0.8833333333333333</v>
      </c>
    </row>
    <row r="17578" spans="1:16" hidden="1" x14ac:dyDescent="0.25">
      <c r="A17578" t="s">
        <v>72</v>
      </c>
      <c r="B17578">
        <v>803401</v>
      </c>
      <c r="C17578" t="s">
        <v>318</v>
      </c>
      <c r="D17578">
        <v>2021710</v>
      </c>
      <c r="E17578" t="s">
        <v>278</v>
      </c>
      <c r="F17578" t="s">
        <v>214</v>
      </c>
      <c r="G17578" t="s">
        <v>215</v>
      </c>
      <c r="H17578">
        <v>2</v>
      </c>
      <c r="I17578">
        <v>2018</v>
      </c>
      <c r="J17578">
        <v>1</v>
      </c>
      <c r="L17578">
        <v>23107919</v>
      </c>
      <c r="M17578">
        <v>5.8</v>
      </c>
      <c r="P17578" s="29">
        <f t="shared" si="633"/>
        <v>0.79999999999999993</v>
      </c>
    </row>
    <row r="17579" spans="1:16" hidden="1" x14ac:dyDescent="0.25">
      <c r="A17579" t="s">
        <v>72</v>
      </c>
      <c r="B17579">
        <v>803401</v>
      </c>
      <c r="C17579" t="s">
        <v>318</v>
      </c>
      <c r="D17579">
        <v>2021841</v>
      </c>
      <c r="E17579" t="s">
        <v>306</v>
      </c>
      <c r="F17579" t="s">
        <v>214</v>
      </c>
      <c r="G17579" t="s">
        <v>215</v>
      </c>
      <c r="H17579">
        <v>2</v>
      </c>
      <c r="I17579">
        <v>2018</v>
      </c>
      <c r="J17579">
        <v>1</v>
      </c>
      <c r="L17579">
        <v>23107821</v>
      </c>
      <c r="M17579">
        <v>6.1</v>
      </c>
      <c r="P17579" s="29">
        <f t="shared" si="633"/>
        <v>0.85</v>
      </c>
    </row>
    <row r="17580" spans="1:16" hidden="1" x14ac:dyDescent="0.25">
      <c r="A17580" t="s">
        <v>72</v>
      </c>
      <c r="B17580">
        <v>803401</v>
      </c>
      <c r="C17580" t="s">
        <v>318</v>
      </c>
      <c r="D17580">
        <v>2021808</v>
      </c>
      <c r="E17580" t="s">
        <v>283</v>
      </c>
      <c r="F17580" t="s">
        <v>214</v>
      </c>
      <c r="G17580" t="s">
        <v>215</v>
      </c>
      <c r="H17580">
        <v>2</v>
      </c>
      <c r="I17580">
        <v>2018</v>
      </c>
      <c r="J17580">
        <v>1</v>
      </c>
      <c r="L17580">
        <v>23107823</v>
      </c>
      <c r="M17580">
        <v>6.3</v>
      </c>
      <c r="P17580" s="29">
        <f t="shared" si="633"/>
        <v>0.8833333333333333</v>
      </c>
    </row>
    <row r="17581" spans="1:16" hidden="1" x14ac:dyDescent="0.25">
      <c r="A17581" t="s">
        <v>72</v>
      </c>
      <c r="B17581">
        <v>803401</v>
      </c>
      <c r="C17581" t="s">
        <v>318</v>
      </c>
      <c r="D17581">
        <v>2021730</v>
      </c>
      <c r="E17581" t="s">
        <v>307</v>
      </c>
      <c r="F17581" t="s">
        <v>214</v>
      </c>
      <c r="G17581" t="s">
        <v>215</v>
      </c>
      <c r="H17581">
        <v>2</v>
      </c>
      <c r="I17581">
        <v>2018</v>
      </c>
      <c r="J17581">
        <v>1</v>
      </c>
      <c r="L17581">
        <v>23107825</v>
      </c>
      <c r="M17581">
        <v>5.4</v>
      </c>
      <c r="P17581" s="29">
        <f t="shared" si="633"/>
        <v>0.73333333333333339</v>
      </c>
    </row>
    <row r="17582" spans="1:16" hidden="1" x14ac:dyDescent="0.25">
      <c r="A17582" t="s">
        <v>72</v>
      </c>
      <c r="B17582">
        <v>803401</v>
      </c>
      <c r="C17582" t="s">
        <v>318</v>
      </c>
      <c r="D17582">
        <v>2021621</v>
      </c>
      <c r="E17582" t="s">
        <v>314</v>
      </c>
      <c r="F17582" t="s">
        <v>214</v>
      </c>
      <c r="G17582" t="s">
        <v>215</v>
      </c>
      <c r="H17582">
        <v>2</v>
      </c>
      <c r="I17582">
        <v>2018</v>
      </c>
      <c r="J17582">
        <v>1</v>
      </c>
      <c r="L17582">
        <v>23107831</v>
      </c>
      <c r="M17582">
        <v>5.0999999999999996</v>
      </c>
      <c r="P17582" s="29">
        <f t="shared" si="633"/>
        <v>0.68333333333333324</v>
      </c>
    </row>
    <row r="17583" spans="1:16" hidden="1" x14ac:dyDescent="0.25">
      <c r="A17583" t="s">
        <v>72</v>
      </c>
      <c r="B17583">
        <v>803401</v>
      </c>
      <c r="C17583" t="s">
        <v>318</v>
      </c>
      <c r="D17583">
        <v>2021779</v>
      </c>
      <c r="E17583" t="s">
        <v>329</v>
      </c>
      <c r="F17583" t="s">
        <v>214</v>
      </c>
      <c r="G17583" t="s">
        <v>215</v>
      </c>
      <c r="H17583">
        <v>2</v>
      </c>
      <c r="I17583">
        <v>2018</v>
      </c>
      <c r="J17583">
        <v>2</v>
      </c>
      <c r="M17583">
        <v>6</v>
      </c>
      <c r="P17583" s="29">
        <f t="shared" si="633"/>
        <v>0.83333333333333337</v>
      </c>
    </row>
    <row r="17584" spans="1:16" hidden="1" x14ac:dyDescent="0.25">
      <c r="A17584" t="s">
        <v>72</v>
      </c>
      <c r="B17584">
        <v>803401</v>
      </c>
      <c r="C17584" t="s">
        <v>318</v>
      </c>
      <c r="D17584">
        <v>2021818</v>
      </c>
      <c r="E17584" t="s">
        <v>285</v>
      </c>
      <c r="F17584" t="s">
        <v>214</v>
      </c>
      <c r="G17584" t="s">
        <v>215</v>
      </c>
      <c r="H17584">
        <v>2</v>
      </c>
      <c r="I17584">
        <v>2018</v>
      </c>
      <c r="J17584">
        <v>2</v>
      </c>
      <c r="L17584">
        <v>23115967</v>
      </c>
      <c r="M17584">
        <v>5.7</v>
      </c>
      <c r="P17584" s="29">
        <f t="shared" si="633"/>
        <v>0.78333333333333333</v>
      </c>
    </row>
    <row r="17585" spans="1:16" hidden="1" x14ac:dyDescent="0.25">
      <c r="A17585" t="s">
        <v>184</v>
      </c>
      <c r="B17585">
        <v>803401</v>
      </c>
      <c r="C17585" t="s">
        <v>318</v>
      </c>
      <c r="D17585">
        <v>2019274</v>
      </c>
      <c r="E17585" t="s">
        <v>247</v>
      </c>
      <c r="F17585" t="s">
        <v>214</v>
      </c>
      <c r="G17585" t="s">
        <v>215</v>
      </c>
      <c r="H17585">
        <v>2</v>
      </c>
      <c r="I17585">
        <v>2015</v>
      </c>
      <c r="J17585">
        <v>1</v>
      </c>
      <c r="M17585" t="s">
        <v>232</v>
      </c>
      <c r="N17585" t="s">
        <v>231</v>
      </c>
      <c r="P17585" s="29" t="str">
        <f t="shared" ref="P17585:P17607" si="634">IF(AND(ISNUMBER(M17585),H17585&lt;&gt;4,N17585&lt;&gt;"X"),(M17585-1)/6,IF(H17585=4,"DRP",IF(AND(H17585=3,M17585="NA"),"BAD",IF(AND(H17585=2),"CVL",IF(AND(H17585=1,ISBLANK(M17585)),"NULL","UNK")))))</f>
        <v>CVL</v>
      </c>
    </row>
    <row r="17586" spans="1:16" hidden="1" x14ac:dyDescent="0.25">
      <c r="A17586" t="s">
        <v>184</v>
      </c>
      <c r="B17586">
        <v>803401</v>
      </c>
      <c r="C17586" t="s">
        <v>318</v>
      </c>
      <c r="D17586">
        <v>2019273</v>
      </c>
      <c r="E17586" t="s">
        <v>248</v>
      </c>
      <c r="F17586" t="s">
        <v>214</v>
      </c>
      <c r="G17586" t="s">
        <v>215</v>
      </c>
      <c r="H17586">
        <v>2</v>
      </c>
      <c r="I17586">
        <v>2015</v>
      </c>
      <c r="J17586">
        <v>1</v>
      </c>
      <c r="M17586" t="s">
        <v>232</v>
      </c>
      <c r="N17586" t="s">
        <v>231</v>
      </c>
      <c r="P17586" s="29" t="str">
        <f t="shared" si="634"/>
        <v>CVL</v>
      </c>
    </row>
    <row r="17587" spans="1:16" hidden="1" x14ac:dyDescent="0.25">
      <c r="A17587" t="s">
        <v>184</v>
      </c>
      <c r="B17587">
        <v>803401</v>
      </c>
      <c r="C17587" t="s">
        <v>318</v>
      </c>
      <c r="D17587">
        <v>2019272</v>
      </c>
      <c r="E17587" t="s">
        <v>249</v>
      </c>
      <c r="F17587" t="s">
        <v>214</v>
      </c>
      <c r="G17587" t="s">
        <v>215</v>
      </c>
      <c r="H17587">
        <v>2</v>
      </c>
      <c r="I17587">
        <v>2015</v>
      </c>
      <c r="J17587">
        <v>1</v>
      </c>
      <c r="M17587" t="s">
        <v>232</v>
      </c>
      <c r="N17587" t="s">
        <v>231</v>
      </c>
      <c r="P17587" s="29" t="str">
        <f t="shared" si="634"/>
        <v>CVL</v>
      </c>
    </row>
    <row r="17588" spans="1:16" hidden="1" x14ac:dyDescent="0.25">
      <c r="A17588" t="s">
        <v>184</v>
      </c>
      <c r="B17588">
        <v>803401</v>
      </c>
      <c r="C17588" t="s">
        <v>318</v>
      </c>
      <c r="D17588">
        <v>2019271</v>
      </c>
      <c r="E17588" t="s">
        <v>236</v>
      </c>
      <c r="F17588" t="s">
        <v>214</v>
      </c>
      <c r="G17588" t="s">
        <v>215</v>
      </c>
      <c r="H17588">
        <v>2</v>
      </c>
      <c r="I17588">
        <v>2015</v>
      </c>
      <c r="J17588">
        <v>1</v>
      </c>
      <c r="M17588" t="s">
        <v>232</v>
      </c>
      <c r="N17588" t="s">
        <v>231</v>
      </c>
      <c r="P17588" s="29" t="str">
        <f t="shared" si="634"/>
        <v>CVL</v>
      </c>
    </row>
    <row r="17589" spans="1:16" hidden="1" x14ac:dyDescent="0.25">
      <c r="A17589" t="s">
        <v>184</v>
      </c>
      <c r="B17589">
        <v>803401</v>
      </c>
      <c r="C17589" t="s">
        <v>318</v>
      </c>
      <c r="D17589">
        <v>2004112</v>
      </c>
      <c r="E17589" t="s">
        <v>244</v>
      </c>
      <c r="F17589" t="s">
        <v>214</v>
      </c>
      <c r="G17589" t="s">
        <v>215</v>
      </c>
      <c r="H17589">
        <v>3</v>
      </c>
      <c r="I17589">
        <v>2015</v>
      </c>
      <c r="J17589">
        <v>1</v>
      </c>
      <c r="L17589">
        <v>23066606</v>
      </c>
      <c r="M17589" t="s">
        <v>221</v>
      </c>
      <c r="P17589" s="29" t="str">
        <f t="shared" si="634"/>
        <v>BAD</v>
      </c>
    </row>
    <row r="17590" spans="1:16" hidden="1" x14ac:dyDescent="0.25">
      <c r="A17590" t="s">
        <v>184</v>
      </c>
      <c r="B17590">
        <v>803401</v>
      </c>
      <c r="C17590" t="s">
        <v>318</v>
      </c>
      <c r="D17590">
        <v>2021754</v>
      </c>
      <c r="E17590" t="s">
        <v>216</v>
      </c>
      <c r="F17590" t="s">
        <v>214</v>
      </c>
      <c r="G17590" t="s">
        <v>215</v>
      </c>
      <c r="H17590">
        <v>3</v>
      </c>
      <c r="I17590">
        <v>2015</v>
      </c>
      <c r="J17590">
        <v>1</v>
      </c>
      <c r="L17590">
        <v>23066446</v>
      </c>
      <c r="M17590" t="s">
        <v>221</v>
      </c>
      <c r="P17590" s="29" t="str">
        <f t="shared" si="634"/>
        <v>BAD</v>
      </c>
    </row>
    <row r="17591" spans="1:16" hidden="1" x14ac:dyDescent="0.25">
      <c r="A17591" t="s">
        <v>184</v>
      </c>
      <c r="B17591">
        <v>803401</v>
      </c>
      <c r="C17591" t="s">
        <v>318</v>
      </c>
      <c r="D17591">
        <v>2005099</v>
      </c>
      <c r="E17591" t="s">
        <v>217</v>
      </c>
      <c r="F17591" t="s">
        <v>214</v>
      </c>
      <c r="G17591" t="s">
        <v>215</v>
      </c>
      <c r="H17591">
        <v>3</v>
      </c>
      <c r="I17591">
        <v>2015</v>
      </c>
      <c r="J17591">
        <v>1</v>
      </c>
      <c r="L17591">
        <v>23066427</v>
      </c>
      <c r="M17591" t="s">
        <v>221</v>
      </c>
      <c r="P17591" s="29" t="str">
        <f t="shared" si="634"/>
        <v>BAD</v>
      </c>
    </row>
    <row r="17592" spans="1:16" hidden="1" x14ac:dyDescent="0.25">
      <c r="A17592" t="s">
        <v>184</v>
      </c>
      <c r="B17592">
        <v>803401</v>
      </c>
      <c r="C17592" t="s">
        <v>318</v>
      </c>
      <c r="D17592">
        <v>2005102</v>
      </c>
      <c r="E17592" t="s">
        <v>218</v>
      </c>
      <c r="F17592" t="s">
        <v>214</v>
      </c>
      <c r="G17592" t="s">
        <v>215</v>
      </c>
      <c r="H17592">
        <v>3</v>
      </c>
      <c r="I17592">
        <v>2015</v>
      </c>
      <c r="J17592">
        <v>1</v>
      </c>
      <c r="L17592">
        <v>23066488</v>
      </c>
      <c r="M17592" t="s">
        <v>221</v>
      </c>
      <c r="P17592" s="29" t="str">
        <f t="shared" si="634"/>
        <v>BAD</v>
      </c>
    </row>
    <row r="17593" spans="1:16" hidden="1" x14ac:dyDescent="0.25">
      <c r="A17593" t="s">
        <v>184</v>
      </c>
      <c r="B17593">
        <v>803401</v>
      </c>
      <c r="C17593" t="s">
        <v>318</v>
      </c>
      <c r="D17593">
        <v>2021600</v>
      </c>
      <c r="E17593" t="s">
        <v>219</v>
      </c>
      <c r="F17593" t="s">
        <v>214</v>
      </c>
      <c r="G17593" t="s">
        <v>215</v>
      </c>
      <c r="H17593">
        <v>3</v>
      </c>
      <c r="I17593">
        <v>2015</v>
      </c>
      <c r="J17593">
        <v>1</v>
      </c>
      <c r="L17593">
        <v>23066437</v>
      </c>
      <c r="M17593" t="s">
        <v>221</v>
      </c>
      <c r="P17593" s="29" t="str">
        <f t="shared" si="634"/>
        <v>BAD</v>
      </c>
    </row>
    <row r="17594" spans="1:16" hidden="1" x14ac:dyDescent="0.25">
      <c r="A17594" t="s">
        <v>184</v>
      </c>
      <c r="B17594">
        <v>803401</v>
      </c>
      <c r="C17594" t="s">
        <v>318</v>
      </c>
      <c r="D17594">
        <v>2005118</v>
      </c>
      <c r="E17594" t="s">
        <v>223</v>
      </c>
      <c r="F17594" t="s">
        <v>214</v>
      </c>
      <c r="G17594" t="s">
        <v>215</v>
      </c>
      <c r="H17594">
        <v>3</v>
      </c>
      <c r="I17594">
        <v>2015</v>
      </c>
      <c r="J17594">
        <v>1</v>
      </c>
      <c r="L17594">
        <v>23066497</v>
      </c>
      <c r="M17594" t="s">
        <v>221</v>
      </c>
      <c r="P17594" s="29" t="str">
        <f t="shared" si="634"/>
        <v>BAD</v>
      </c>
    </row>
    <row r="17595" spans="1:16" hidden="1" x14ac:dyDescent="0.25">
      <c r="A17595" t="s">
        <v>184</v>
      </c>
      <c r="B17595">
        <v>803401</v>
      </c>
      <c r="C17595" t="s">
        <v>318</v>
      </c>
      <c r="D17595">
        <v>2021600</v>
      </c>
      <c r="E17595" t="s">
        <v>219</v>
      </c>
      <c r="F17595" t="s">
        <v>214</v>
      </c>
      <c r="G17595" t="s">
        <v>215</v>
      </c>
      <c r="H17595">
        <v>3</v>
      </c>
      <c r="I17595">
        <v>2015</v>
      </c>
      <c r="J17595">
        <v>2</v>
      </c>
      <c r="L17595">
        <v>23071941</v>
      </c>
      <c r="M17595">
        <v>2</v>
      </c>
      <c r="P17595" s="29">
        <f t="shared" si="634"/>
        <v>0.16666666666666666</v>
      </c>
    </row>
    <row r="17596" spans="1:16" hidden="1" x14ac:dyDescent="0.25">
      <c r="A17596" t="s">
        <v>184</v>
      </c>
      <c r="B17596">
        <v>803401</v>
      </c>
      <c r="C17596" t="s">
        <v>318</v>
      </c>
      <c r="D17596">
        <v>2005118</v>
      </c>
      <c r="E17596" t="s">
        <v>223</v>
      </c>
      <c r="F17596" t="s">
        <v>214</v>
      </c>
      <c r="G17596" t="s">
        <v>215</v>
      </c>
      <c r="H17596">
        <v>3</v>
      </c>
      <c r="I17596">
        <v>2015</v>
      </c>
      <c r="J17596">
        <v>2</v>
      </c>
      <c r="L17596">
        <v>23071572</v>
      </c>
      <c r="M17596" t="s">
        <v>221</v>
      </c>
      <c r="P17596" s="29" t="str">
        <f t="shared" si="634"/>
        <v>BAD</v>
      </c>
    </row>
    <row r="17597" spans="1:16" hidden="1" x14ac:dyDescent="0.25">
      <c r="A17597" t="s">
        <v>184</v>
      </c>
      <c r="B17597">
        <v>803401</v>
      </c>
      <c r="C17597" t="s">
        <v>318</v>
      </c>
      <c r="D17597">
        <v>2005102</v>
      </c>
      <c r="E17597" t="s">
        <v>218</v>
      </c>
      <c r="F17597" t="s">
        <v>214</v>
      </c>
      <c r="G17597" t="s">
        <v>215</v>
      </c>
      <c r="H17597">
        <v>3</v>
      </c>
      <c r="I17597">
        <v>2015</v>
      </c>
      <c r="J17597">
        <v>2</v>
      </c>
      <c r="L17597">
        <v>23071945</v>
      </c>
      <c r="M17597" t="s">
        <v>221</v>
      </c>
      <c r="P17597" s="29" t="str">
        <f t="shared" si="634"/>
        <v>BAD</v>
      </c>
    </row>
    <row r="17598" spans="1:16" hidden="1" x14ac:dyDescent="0.25">
      <c r="A17598" t="s">
        <v>184</v>
      </c>
      <c r="B17598">
        <v>803401</v>
      </c>
      <c r="C17598" t="s">
        <v>318</v>
      </c>
      <c r="D17598">
        <v>2004112</v>
      </c>
      <c r="E17598" t="s">
        <v>244</v>
      </c>
      <c r="F17598" t="s">
        <v>214</v>
      </c>
      <c r="G17598" t="s">
        <v>215</v>
      </c>
      <c r="H17598">
        <v>3</v>
      </c>
      <c r="I17598">
        <v>2015</v>
      </c>
      <c r="J17598">
        <v>2</v>
      </c>
      <c r="L17598">
        <v>23073231</v>
      </c>
      <c r="M17598" t="s">
        <v>221</v>
      </c>
      <c r="P17598" s="29" t="str">
        <f t="shared" si="634"/>
        <v>BAD</v>
      </c>
    </row>
    <row r="17599" spans="1:16" hidden="1" x14ac:dyDescent="0.25">
      <c r="A17599" t="s">
        <v>184</v>
      </c>
      <c r="B17599">
        <v>803401</v>
      </c>
      <c r="C17599" t="s">
        <v>318</v>
      </c>
      <c r="D17599">
        <v>2005099</v>
      </c>
      <c r="E17599" t="s">
        <v>217</v>
      </c>
      <c r="F17599" t="s">
        <v>214</v>
      </c>
      <c r="G17599" t="s">
        <v>215</v>
      </c>
      <c r="H17599">
        <v>3</v>
      </c>
      <c r="I17599">
        <v>2015</v>
      </c>
      <c r="J17599">
        <v>2</v>
      </c>
      <c r="L17599">
        <v>23071928</v>
      </c>
      <c r="M17599">
        <v>3.3</v>
      </c>
      <c r="P17599" s="29">
        <f t="shared" si="634"/>
        <v>0.3833333333333333</v>
      </c>
    </row>
    <row r="17600" spans="1:16" hidden="1" x14ac:dyDescent="0.25">
      <c r="A17600" t="s">
        <v>184</v>
      </c>
      <c r="B17600">
        <v>803401</v>
      </c>
      <c r="C17600" t="s">
        <v>318</v>
      </c>
      <c r="D17600">
        <v>2021754</v>
      </c>
      <c r="E17600" t="s">
        <v>216</v>
      </c>
      <c r="F17600" t="s">
        <v>214</v>
      </c>
      <c r="G17600" t="s">
        <v>215</v>
      </c>
      <c r="H17600">
        <v>3</v>
      </c>
      <c r="I17600">
        <v>2015</v>
      </c>
      <c r="J17600">
        <v>2</v>
      </c>
      <c r="L17600">
        <v>23074753</v>
      </c>
      <c r="M17600" t="s">
        <v>221</v>
      </c>
      <c r="P17600" s="29" t="str">
        <f t="shared" si="634"/>
        <v>BAD</v>
      </c>
    </row>
    <row r="17601" spans="1:16" hidden="1" x14ac:dyDescent="0.25">
      <c r="A17601" t="s">
        <v>184</v>
      </c>
      <c r="B17601">
        <v>803401</v>
      </c>
      <c r="C17601" t="s">
        <v>318</v>
      </c>
      <c r="D17601">
        <v>2021754</v>
      </c>
      <c r="E17601" t="s">
        <v>216</v>
      </c>
      <c r="F17601" t="s">
        <v>214</v>
      </c>
      <c r="G17601" t="s">
        <v>215</v>
      </c>
      <c r="H17601">
        <v>4</v>
      </c>
      <c r="I17601">
        <v>2015</v>
      </c>
      <c r="J17601">
        <v>2</v>
      </c>
      <c r="L17601">
        <v>23074129</v>
      </c>
      <c r="P17601" s="29" t="str">
        <f t="shared" si="634"/>
        <v>DRP</v>
      </c>
    </row>
    <row r="17602" spans="1:16" hidden="1" x14ac:dyDescent="0.25">
      <c r="A17602" t="s">
        <v>183</v>
      </c>
      <c r="B17602">
        <v>803401</v>
      </c>
      <c r="C17602" t="s">
        <v>318</v>
      </c>
      <c r="D17602">
        <v>2004098</v>
      </c>
      <c r="E17602" t="s">
        <v>213</v>
      </c>
      <c r="F17602" t="s">
        <v>214</v>
      </c>
      <c r="G17602" t="s">
        <v>215</v>
      </c>
      <c r="H17602">
        <v>2</v>
      </c>
      <c r="I17602">
        <v>2015</v>
      </c>
      <c r="J17602">
        <v>1</v>
      </c>
      <c r="L17602">
        <v>23066602</v>
      </c>
      <c r="M17602">
        <v>6.8</v>
      </c>
      <c r="P17602" s="29">
        <f t="shared" si="634"/>
        <v>0.96666666666666667</v>
      </c>
    </row>
    <row r="17603" spans="1:16" hidden="1" x14ac:dyDescent="0.25">
      <c r="A17603" t="s">
        <v>183</v>
      </c>
      <c r="B17603">
        <v>803401</v>
      </c>
      <c r="C17603" t="s">
        <v>318</v>
      </c>
      <c r="D17603">
        <v>2021754</v>
      </c>
      <c r="E17603" t="s">
        <v>216</v>
      </c>
      <c r="F17603" t="s">
        <v>214</v>
      </c>
      <c r="G17603" t="s">
        <v>215</v>
      </c>
      <c r="H17603">
        <v>3</v>
      </c>
      <c r="I17603">
        <v>2015</v>
      </c>
      <c r="J17603">
        <v>1</v>
      </c>
      <c r="L17603">
        <v>23066481</v>
      </c>
      <c r="M17603">
        <v>3.3</v>
      </c>
      <c r="P17603" s="29">
        <f t="shared" si="634"/>
        <v>0.3833333333333333</v>
      </c>
    </row>
    <row r="17604" spans="1:16" hidden="1" x14ac:dyDescent="0.25">
      <c r="A17604" t="s">
        <v>183</v>
      </c>
      <c r="B17604">
        <v>803401</v>
      </c>
      <c r="C17604" t="s">
        <v>318</v>
      </c>
      <c r="D17604">
        <v>2005099</v>
      </c>
      <c r="E17604" t="s">
        <v>217</v>
      </c>
      <c r="F17604" t="s">
        <v>214</v>
      </c>
      <c r="G17604" t="s">
        <v>215</v>
      </c>
      <c r="H17604">
        <v>3</v>
      </c>
      <c r="I17604">
        <v>2015</v>
      </c>
      <c r="J17604">
        <v>1</v>
      </c>
      <c r="L17604">
        <v>23066433</v>
      </c>
      <c r="M17604">
        <v>3.8</v>
      </c>
      <c r="P17604" s="29">
        <f t="shared" si="634"/>
        <v>0.46666666666666662</v>
      </c>
    </row>
    <row r="17605" spans="1:16" hidden="1" x14ac:dyDescent="0.25">
      <c r="A17605" t="s">
        <v>183</v>
      </c>
      <c r="B17605">
        <v>803401</v>
      </c>
      <c r="C17605" t="s">
        <v>318</v>
      </c>
      <c r="D17605">
        <v>2005102</v>
      </c>
      <c r="E17605" t="s">
        <v>218</v>
      </c>
      <c r="F17605" t="s">
        <v>214</v>
      </c>
      <c r="G17605" t="s">
        <v>215</v>
      </c>
      <c r="H17605">
        <v>3</v>
      </c>
      <c r="I17605">
        <v>2015</v>
      </c>
      <c r="J17605">
        <v>1</v>
      </c>
      <c r="L17605">
        <v>23066494</v>
      </c>
      <c r="M17605">
        <v>2.1</v>
      </c>
      <c r="P17605" s="29">
        <f t="shared" si="634"/>
        <v>0.18333333333333335</v>
      </c>
    </row>
    <row r="17606" spans="1:16" hidden="1" x14ac:dyDescent="0.25">
      <c r="A17606" t="s">
        <v>183</v>
      </c>
      <c r="B17606">
        <v>803401</v>
      </c>
      <c r="C17606" t="s">
        <v>318</v>
      </c>
      <c r="D17606">
        <v>2021600</v>
      </c>
      <c r="E17606" t="s">
        <v>219</v>
      </c>
      <c r="F17606" t="s">
        <v>214</v>
      </c>
      <c r="G17606" t="s">
        <v>215</v>
      </c>
      <c r="H17606">
        <v>3</v>
      </c>
      <c r="I17606">
        <v>2015</v>
      </c>
      <c r="J17606">
        <v>1</v>
      </c>
      <c r="L17606">
        <v>23066441</v>
      </c>
      <c r="M17606">
        <v>2.2000000000000002</v>
      </c>
      <c r="P17606" s="29">
        <f t="shared" si="634"/>
        <v>0.20000000000000004</v>
      </c>
    </row>
    <row r="17607" spans="1:16" hidden="1" x14ac:dyDescent="0.25">
      <c r="A17607" t="s">
        <v>183</v>
      </c>
      <c r="B17607">
        <v>803401</v>
      </c>
      <c r="C17607" t="s">
        <v>318</v>
      </c>
      <c r="D17607">
        <v>2005118</v>
      </c>
      <c r="E17607" t="s">
        <v>223</v>
      </c>
      <c r="F17607" t="s">
        <v>214</v>
      </c>
      <c r="G17607" t="s">
        <v>215</v>
      </c>
      <c r="H17607">
        <v>2</v>
      </c>
      <c r="I17607">
        <v>2015</v>
      </c>
      <c r="J17607">
        <v>1</v>
      </c>
      <c r="L17607">
        <v>23067523</v>
      </c>
      <c r="M17607">
        <v>4</v>
      </c>
      <c r="P17607" s="29">
        <f t="shared" si="634"/>
        <v>0.5</v>
      </c>
    </row>
    <row r="17608" spans="1:16" hidden="1" x14ac:dyDescent="0.25">
      <c r="A17608" t="s">
        <v>54</v>
      </c>
      <c r="B17608">
        <v>803403</v>
      </c>
      <c r="C17608" t="s">
        <v>224</v>
      </c>
      <c r="D17608">
        <v>2004172</v>
      </c>
      <c r="E17608" t="s">
        <v>213</v>
      </c>
      <c r="F17608" t="s">
        <v>214</v>
      </c>
      <c r="G17608" t="s">
        <v>215</v>
      </c>
      <c r="H17608">
        <v>2</v>
      </c>
      <c r="I17608">
        <v>2016</v>
      </c>
      <c r="J17608">
        <v>1</v>
      </c>
      <c r="L17608">
        <v>23078276</v>
      </c>
      <c r="M17608">
        <v>6.4</v>
      </c>
      <c r="P17608" s="29">
        <f t="shared" ref="P17608:P17619" si="635">IF(AND(ISNUMBER(M17608),H17608&lt;&gt;4),(M17608-1)/6,IF(H17608=4,"DRP",IF(AND(H17608=3,M17608="NA"),"BAD",IF(AND(H17608=2),"CVL",IF(AND(H17608=1,ISBLANK(M17608)),"NULL","UNK")))))</f>
        <v>0.9</v>
      </c>
    </row>
    <row r="17609" spans="1:16" hidden="1" x14ac:dyDescent="0.25">
      <c r="A17609" t="s">
        <v>54</v>
      </c>
      <c r="B17609">
        <v>803403</v>
      </c>
      <c r="C17609" t="s">
        <v>224</v>
      </c>
      <c r="D17609">
        <v>2005125</v>
      </c>
      <c r="E17609" t="s">
        <v>223</v>
      </c>
      <c r="F17609" t="s">
        <v>214</v>
      </c>
      <c r="G17609" t="s">
        <v>215</v>
      </c>
      <c r="H17609">
        <v>3</v>
      </c>
      <c r="I17609">
        <v>2016</v>
      </c>
      <c r="J17609">
        <v>1</v>
      </c>
      <c r="L17609">
        <v>23078449</v>
      </c>
      <c r="M17609">
        <v>3.5</v>
      </c>
      <c r="P17609" s="29">
        <f t="shared" si="635"/>
        <v>0.41666666666666669</v>
      </c>
    </row>
    <row r="17610" spans="1:16" hidden="1" x14ac:dyDescent="0.25">
      <c r="A17610" t="s">
        <v>54</v>
      </c>
      <c r="B17610">
        <v>803403</v>
      </c>
      <c r="C17610" t="s">
        <v>224</v>
      </c>
      <c r="D17610">
        <v>2005108</v>
      </c>
      <c r="E17610" t="s">
        <v>217</v>
      </c>
      <c r="F17610" t="s">
        <v>214</v>
      </c>
      <c r="G17610" t="s">
        <v>215</v>
      </c>
      <c r="H17610">
        <v>3</v>
      </c>
      <c r="I17610">
        <v>2016</v>
      </c>
      <c r="J17610">
        <v>1</v>
      </c>
      <c r="L17610">
        <v>23078550</v>
      </c>
      <c r="M17610">
        <v>3.6</v>
      </c>
      <c r="P17610" s="29">
        <f t="shared" si="635"/>
        <v>0.43333333333333335</v>
      </c>
    </row>
    <row r="17611" spans="1:16" hidden="1" x14ac:dyDescent="0.25">
      <c r="A17611" t="s">
        <v>54</v>
      </c>
      <c r="B17611">
        <v>803403</v>
      </c>
      <c r="C17611" t="s">
        <v>224</v>
      </c>
      <c r="D17611">
        <v>2021900</v>
      </c>
      <c r="E17611" t="s">
        <v>216</v>
      </c>
      <c r="F17611" t="s">
        <v>214</v>
      </c>
      <c r="G17611" t="s">
        <v>215</v>
      </c>
      <c r="H17611">
        <v>3</v>
      </c>
      <c r="I17611">
        <v>2016</v>
      </c>
      <c r="J17611">
        <v>1</v>
      </c>
      <c r="L17611">
        <v>23078554</v>
      </c>
      <c r="M17611">
        <v>3.3</v>
      </c>
      <c r="P17611" s="29">
        <f t="shared" si="635"/>
        <v>0.3833333333333333</v>
      </c>
    </row>
    <row r="17612" spans="1:16" hidden="1" x14ac:dyDescent="0.25">
      <c r="A17612" t="s">
        <v>54</v>
      </c>
      <c r="B17612">
        <v>803403</v>
      </c>
      <c r="C17612" t="s">
        <v>224</v>
      </c>
      <c r="D17612">
        <v>2021879</v>
      </c>
      <c r="E17612" t="s">
        <v>219</v>
      </c>
      <c r="F17612" t="s">
        <v>214</v>
      </c>
      <c r="G17612" t="s">
        <v>215</v>
      </c>
      <c r="H17612">
        <v>3</v>
      </c>
      <c r="I17612">
        <v>2016</v>
      </c>
      <c r="J17612">
        <v>1</v>
      </c>
      <c r="L17612">
        <v>23078551</v>
      </c>
      <c r="M17612">
        <v>2.4</v>
      </c>
      <c r="P17612" s="29">
        <f t="shared" si="635"/>
        <v>0.23333333333333331</v>
      </c>
    </row>
    <row r="17613" spans="1:16" hidden="1" x14ac:dyDescent="0.25">
      <c r="A17613" t="s">
        <v>54</v>
      </c>
      <c r="B17613">
        <v>803403</v>
      </c>
      <c r="C17613" t="s">
        <v>224</v>
      </c>
      <c r="D17613">
        <v>2005111</v>
      </c>
      <c r="E17613" t="s">
        <v>218</v>
      </c>
      <c r="F17613" t="s">
        <v>214</v>
      </c>
      <c r="G17613" t="s">
        <v>215</v>
      </c>
      <c r="H17613">
        <v>3</v>
      </c>
      <c r="I17613">
        <v>2016</v>
      </c>
      <c r="J17613">
        <v>1</v>
      </c>
      <c r="L17613">
        <v>23078557</v>
      </c>
      <c r="M17613">
        <v>3.2</v>
      </c>
      <c r="P17613" s="29">
        <f t="shared" si="635"/>
        <v>0.3666666666666667</v>
      </c>
    </row>
    <row r="17614" spans="1:16" hidden="1" x14ac:dyDescent="0.25">
      <c r="A17614" t="s">
        <v>54</v>
      </c>
      <c r="B17614">
        <v>803403</v>
      </c>
      <c r="C17614" t="s">
        <v>224</v>
      </c>
      <c r="D17614">
        <v>2004186</v>
      </c>
      <c r="E17614" t="s">
        <v>229</v>
      </c>
      <c r="F17614" t="s">
        <v>214</v>
      </c>
      <c r="G17614" t="s">
        <v>215</v>
      </c>
      <c r="H17614">
        <v>2</v>
      </c>
      <c r="I17614">
        <v>2016</v>
      </c>
      <c r="J17614">
        <v>2</v>
      </c>
      <c r="L17614">
        <v>23085273</v>
      </c>
      <c r="M17614">
        <v>6</v>
      </c>
      <c r="P17614" s="29">
        <f t="shared" si="635"/>
        <v>0.83333333333333337</v>
      </c>
    </row>
    <row r="17615" spans="1:16" hidden="1" x14ac:dyDescent="0.25">
      <c r="A17615" t="s">
        <v>54</v>
      </c>
      <c r="B17615">
        <v>803403</v>
      </c>
      <c r="C17615" t="s">
        <v>224</v>
      </c>
      <c r="D17615">
        <v>2004173</v>
      </c>
      <c r="E17615" t="s">
        <v>245</v>
      </c>
      <c r="F17615" t="s">
        <v>214</v>
      </c>
      <c r="G17615" t="s">
        <v>215</v>
      </c>
      <c r="H17615">
        <v>3</v>
      </c>
      <c r="I17615">
        <v>2016</v>
      </c>
      <c r="J17615">
        <v>2</v>
      </c>
      <c r="L17615">
        <v>23085258</v>
      </c>
      <c r="M17615" t="s">
        <v>221</v>
      </c>
      <c r="P17615" s="29" t="str">
        <f t="shared" si="635"/>
        <v>BAD</v>
      </c>
    </row>
    <row r="17616" spans="1:16" hidden="1" x14ac:dyDescent="0.25">
      <c r="A17616" t="s">
        <v>54</v>
      </c>
      <c r="B17616">
        <v>803403</v>
      </c>
      <c r="C17616" t="s">
        <v>224</v>
      </c>
      <c r="D17616">
        <v>2005124</v>
      </c>
      <c r="E17616" t="s">
        <v>220</v>
      </c>
      <c r="F17616" t="s">
        <v>214</v>
      </c>
      <c r="G17616" t="s">
        <v>215</v>
      </c>
      <c r="H17616">
        <v>3</v>
      </c>
      <c r="I17616">
        <v>2016</v>
      </c>
      <c r="J17616">
        <v>2</v>
      </c>
      <c r="L17616">
        <v>23086006</v>
      </c>
      <c r="M17616">
        <v>3.1</v>
      </c>
      <c r="P17616" s="29">
        <f t="shared" si="635"/>
        <v>0.35000000000000003</v>
      </c>
    </row>
    <row r="17617" spans="1:16" hidden="1" x14ac:dyDescent="0.25">
      <c r="A17617" t="s">
        <v>54</v>
      </c>
      <c r="B17617">
        <v>803403</v>
      </c>
      <c r="C17617" t="s">
        <v>224</v>
      </c>
      <c r="D17617">
        <v>2021879</v>
      </c>
      <c r="E17617" t="s">
        <v>219</v>
      </c>
      <c r="F17617" t="s">
        <v>214</v>
      </c>
      <c r="G17617" t="s">
        <v>215</v>
      </c>
      <c r="H17617">
        <v>3</v>
      </c>
      <c r="I17617">
        <v>2016</v>
      </c>
      <c r="J17617">
        <v>2</v>
      </c>
      <c r="L17617">
        <v>23085992</v>
      </c>
      <c r="M17617">
        <v>3.1</v>
      </c>
      <c r="P17617" s="29">
        <f t="shared" si="635"/>
        <v>0.35000000000000003</v>
      </c>
    </row>
    <row r="17618" spans="1:16" hidden="1" x14ac:dyDescent="0.25">
      <c r="A17618" t="s">
        <v>54</v>
      </c>
      <c r="B17618">
        <v>803403</v>
      </c>
      <c r="C17618" t="s">
        <v>224</v>
      </c>
      <c r="D17618">
        <v>2004183</v>
      </c>
      <c r="E17618" t="s">
        <v>244</v>
      </c>
      <c r="F17618" t="s">
        <v>214</v>
      </c>
      <c r="G17618" t="s">
        <v>215</v>
      </c>
      <c r="H17618">
        <v>4</v>
      </c>
      <c r="I17618">
        <v>2016</v>
      </c>
      <c r="J17618">
        <v>2</v>
      </c>
      <c r="L17618">
        <v>23085266</v>
      </c>
      <c r="P17618" s="29" t="str">
        <f t="shared" si="635"/>
        <v>DRP</v>
      </c>
    </row>
    <row r="17619" spans="1:16" hidden="1" x14ac:dyDescent="0.25">
      <c r="A17619" t="s">
        <v>54</v>
      </c>
      <c r="B17619">
        <v>803403</v>
      </c>
      <c r="C17619" t="s">
        <v>224</v>
      </c>
      <c r="D17619">
        <v>2004183</v>
      </c>
      <c r="E17619" t="s">
        <v>244</v>
      </c>
      <c r="F17619" t="s">
        <v>214</v>
      </c>
      <c r="G17619" t="s">
        <v>215</v>
      </c>
      <c r="H17619">
        <v>3</v>
      </c>
      <c r="I17619">
        <v>2016</v>
      </c>
      <c r="J17619">
        <v>2</v>
      </c>
      <c r="L17619">
        <v>23085267</v>
      </c>
      <c r="M17619">
        <v>2</v>
      </c>
      <c r="P17619" s="29">
        <f t="shared" si="635"/>
        <v>0.16666666666666666</v>
      </c>
    </row>
    <row r="17620" spans="1:16" hidden="1" x14ac:dyDescent="0.25">
      <c r="A17620" t="s">
        <v>182</v>
      </c>
      <c r="B17620">
        <v>803401</v>
      </c>
      <c r="C17620" t="s">
        <v>318</v>
      </c>
      <c r="D17620">
        <v>2021600</v>
      </c>
      <c r="E17620" t="s">
        <v>219</v>
      </c>
      <c r="F17620" t="s">
        <v>214</v>
      </c>
      <c r="G17620" t="s">
        <v>215</v>
      </c>
      <c r="H17620">
        <v>3</v>
      </c>
      <c r="I17620">
        <v>2015</v>
      </c>
      <c r="J17620">
        <v>1</v>
      </c>
      <c r="L17620">
        <v>23066442</v>
      </c>
      <c r="M17620">
        <v>2.2000000000000002</v>
      </c>
      <c r="P17620" s="29">
        <f t="shared" ref="P17620:P17632" si="636">IF(AND(ISNUMBER(M17620),H17620&lt;&gt;4,N17620&lt;&gt;"X"),(M17620-1)/6,IF(H17620=4,"DRP",IF(AND(H17620=3,M17620="NA"),"BAD",IF(AND(H17620=2),"CVL",IF(AND(H17620=1,ISBLANK(M17620)),"NULL","UNK")))))</f>
        <v>0.20000000000000004</v>
      </c>
    </row>
    <row r="17621" spans="1:16" hidden="1" x14ac:dyDescent="0.25">
      <c r="A17621" t="s">
        <v>182</v>
      </c>
      <c r="B17621">
        <v>803401</v>
      </c>
      <c r="C17621" t="s">
        <v>318</v>
      </c>
      <c r="D17621">
        <v>2005102</v>
      </c>
      <c r="E17621" t="s">
        <v>218</v>
      </c>
      <c r="F17621" t="s">
        <v>214</v>
      </c>
      <c r="G17621" t="s">
        <v>215</v>
      </c>
      <c r="H17621">
        <v>3</v>
      </c>
      <c r="I17621">
        <v>2015</v>
      </c>
      <c r="J17621">
        <v>1</v>
      </c>
      <c r="L17621">
        <v>23066495</v>
      </c>
      <c r="M17621">
        <v>3.1</v>
      </c>
      <c r="P17621" s="29">
        <f t="shared" si="636"/>
        <v>0.35000000000000003</v>
      </c>
    </row>
    <row r="17622" spans="1:16" hidden="1" x14ac:dyDescent="0.25">
      <c r="A17622" t="s">
        <v>182</v>
      </c>
      <c r="B17622">
        <v>803401</v>
      </c>
      <c r="C17622" t="s">
        <v>318</v>
      </c>
      <c r="D17622">
        <v>2005099</v>
      </c>
      <c r="E17622" t="s">
        <v>217</v>
      </c>
      <c r="F17622" t="s">
        <v>214</v>
      </c>
      <c r="G17622" t="s">
        <v>215</v>
      </c>
      <c r="H17622">
        <v>3</v>
      </c>
      <c r="I17622">
        <v>2015</v>
      </c>
      <c r="J17622">
        <v>1</v>
      </c>
      <c r="L17622">
        <v>23066434</v>
      </c>
      <c r="M17622">
        <v>3.4</v>
      </c>
      <c r="P17622" s="29">
        <f t="shared" si="636"/>
        <v>0.39999999999999997</v>
      </c>
    </row>
    <row r="17623" spans="1:16" hidden="1" x14ac:dyDescent="0.25">
      <c r="A17623" t="s">
        <v>182</v>
      </c>
      <c r="B17623">
        <v>803401</v>
      </c>
      <c r="C17623" t="s">
        <v>318</v>
      </c>
      <c r="D17623">
        <v>2021754</v>
      </c>
      <c r="E17623" t="s">
        <v>216</v>
      </c>
      <c r="F17623" t="s">
        <v>214</v>
      </c>
      <c r="G17623" t="s">
        <v>215</v>
      </c>
      <c r="H17623">
        <v>3</v>
      </c>
      <c r="I17623">
        <v>2015</v>
      </c>
      <c r="J17623">
        <v>1</v>
      </c>
      <c r="L17623">
        <v>23066482</v>
      </c>
      <c r="M17623">
        <v>3</v>
      </c>
      <c r="P17623" s="29">
        <f t="shared" si="636"/>
        <v>0.33333333333333331</v>
      </c>
    </row>
    <row r="17624" spans="1:16" hidden="1" x14ac:dyDescent="0.25">
      <c r="A17624" t="s">
        <v>182</v>
      </c>
      <c r="B17624">
        <v>803401</v>
      </c>
      <c r="C17624" t="s">
        <v>318</v>
      </c>
      <c r="D17624">
        <v>2004098</v>
      </c>
      <c r="E17624" t="s">
        <v>213</v>
      </c>
      <c r="F17624" t="s">
        <v>214</v>
      </c>
      <c r="G17624" t="s">
        <v>215</v>
      </c>
      <c r="H17624">
        <v>2</v>
      </c>
      <c r="I17624">
        <v>2015</v>
      </c>
      <c r="J17624">
        <v>1</v>
      </c>
      <c r="L17624">
        <v>23066601</v>
      </c>
      <c r="M17624">
        <v>5.9</v>
      </c>
      <c r="P17624" s="29">
        <f t="shared" si="636"/>
        <v>0.81666666666666676</v>
      </c>
    </row>
    <row r="17625" spans="1:16" hidden="1" x14ac:dyDescent="0.25">
      <c r="A17625" t="s">
        <v>182</v>
      </c>
      <c r="B17625">
        <v>803401</v>
      </c>
      <c r="C17625" t="s">
        <v>318</v>
      </c>
      <c r="D17625">
        <v>2005118</v>
      </c>
      <c r="E17625" t="s">
        <v>223</v>
      </c>
      <c r="F17625" t="s">
        <v>214</v>
      </c>
      <c r="G17625" t="s">
        <v>215</v>
      </c>
      <c r="H17625">
        <v>3</v>
      </c>
      <c r="I17625">
        <v>2015</v>
      </c>
      <c r="J17625">
        <v>1</v>
      </c>
      <c r="L17625">
        <v>23067524</v>
      </c>
      <c r="M17625">
        <v>3.5</v>
      </c>
      <c r="P17625" s="29">
        <f t="shared" si="636"/>
        <v>0.41666666666666669</v>
      </c>
    </row>
    <row r="17626" spans="1:16" hidden="1" x14ac:dyDescent="0.25">
      <c r="A17626" t="s">
        <v>182</v>
      </c>
      <c r="B17626">
        <v>803401</v>
      </c>
      <c r="C17626" t="s">
        <v>318</v>
      </c>
      <c r="D17626">
        <v>2005099</v>
      </c>
      <c r="E17626" t="s">
        <v>217</v>
      </c>
      <c r="F17626" t="s">
        <v>214</v>
      </c>
      <c r="G17626" t="s">
        <v>215</v>
      </c>
      <c r="H17626">
        <v>3</v>
      </c>
      <c r="I17626">
        <v>2015</v>
      </c>
      <c r="J17626">
        <v>2</v>
      </c>
      <c r="L17626">
        <v>23071928</v>
      </c>
      <c r="M17626" t="s">
        <v>221</v>
      </c>
      <c r="P17626" s="29" t="str">
        <f t="shared" si="636"/>
        <v>BAD</v>
      </c>
    </row>
    <row r="17627" spans="1:16" hidden="1" x14ac:dyDescent="0.25">
      <c r="A17627" t="s">
        <v>182</v>
      </c>
      <c r="B17627">
        <v>803401</v>
      </c>
      <c r="C17627" t="s">
        <v>318</v>
      </c>
      <c r="D17627">
        <v>2021600</v>
      </c>
      <c r="E17627" t="s">
        <v>219</v>
      </c>
      <c r="F17627" t="s">
        <v>214</v>
      </c>
      <c r="G17627" t="s">
        <v>215</v>
      </c>
      <c r="H17627">
        <v>3</v>
      </c>
      <c r="I17627">
        <v>2015</v>
      </c>
      <c r="J17627">
        <v>2</v>
      </c>
      <c r="L17627">
        <v>23071942</v>
      </c>
      <c r="M17627">
        <v>2.7</v>
      </c>
      <c r="P17627" s="29">
        <f t="shared" si="636"/>
        <v>0.28333333333333338</v>
      </c>
    </row>
    <row r="17628" spans="1:16" hidden="1" x14ac:dyDescent="0.25">
      <c r="A17628" t="s">
        <v>182</v>
      </c>
      <c r="B17628">
        <v>803401</v>
      </c>
      <c r="C17628" t="s">
        <v>318</v>
      </c>
      <c r="D17628">
        <v>2005102</v>
      </c>
      <c r="E17628" t="s">
        <v>218</v>
      </c>
      <c r="F17628" t="s">
        <v>214</v>
      </c>
      <c r="G17628" t="s">
        <v>215</v>
      </c>
      <c r="H17628">
        <v>3</v>
      </c>
      <c r="I17628">
        <v>2015</v>
      </c>
      <c r="J17628">
        <v>2</v>
      </c>
      <c r="L17628">
        <v>23071945</v>
      </c>
      <c r="M17628" t="s">
        <v>221</v>
      </c>
      <c r="P17628" s="29" t="str">
        <f t="shared" si="636"/>
        <v>BAD</v>
      </c>
    </row>
    <row r="17629" spans="1:16" hidden="1" x14ac:dyDescent="0.25">
      <c r="A17629" t="s">
        <v>182</v>
      </c>
      <c r="B17629">
        <v>803401</v>
      </c>
      <c r="C17629" t="s">
        <v>318</v>
      </c>
      <c r="D17629">
        <v>2005118</v>
      </c>
      <c r="E17629" t="s">
        <v>223</v>
      </c>
      <c r="F17629" t="s">
        <v>214</v>
      </c>
      <c r="G17629" t="s">
        <v>215</v>
      </c>
      <c r="H17629">
        <v>3</v>
      </c>
      <c r="I17629">
        <v>2015</v>
      </c>
      <c r="J17629">
        <v>2</v>
      </c>
      <c r="L17629">
        <v>23071573</v>
      </c>
      <c r="M17629">
        <v>1.9</v>
      </c>
      <c r="P17629" s="29">
        <f t="shared" si="636"/>
        <v>0.15</v>
      </c>
    </row>
    <row r="17630" spans="1:16" hidden="1" x14ac:dyDescent="0.25">
      <c r="A17630" t="s">
        <v>182</v>
      </c>
      <c r="B17630">
        <v>803401</v>
      </c>
      <c r="C17630" t="s">
        <v>318</v>
      </c>
      <c r="D17630">
        <v>2021754</v>
      </c>
      <c r="E17630" t="s">
        <v>216</v>
      </c>
      <c r="F17630" t="s">
        <v>214</v>
      </c>
      <c r="G17630" t="s">
        <v>215</v>
      </c>
      <c r="H17630">
        <v>3</v>
      </c>
      <c r="I17630">
        <v>2015</v>
      </c>
      <c r="J17630">
        <v>2</v>
      </c>
      <c r="L17630">
        <v>23074074</v>
      </c>
      <c r="M17630">
        <v>3.3</v>
      </c>
      <c r="P17630" s="29">
        <f t="shared" si="636"/>
        <v>0.3833333333333333</v>
      </c>
    </row>
    <row r="17631" spans="1:16" hidden="1" x14ac:dyDescent="0.25">
      <c r="A17631" t="s">
        <v>182</v>
      </c>
      <c r="B17631">
        <v>803401</v>
      </c>
      <c r="C17631" t="s">
        <v>318</v>
      </c>
      <c r="D17631">
        <v>2004116</v>
      </c>
      <c r="E17631" t="s">
        <v>229</v>
      </c>
      <c r="F17631" t="s">
        <v>214</v>
      </c>
      <c r="G17631" t="s">
        <v>215</v>
      </c>
      <c r="H17631">
        <v>2</v>
      </c>
      <c r="I17631">
        <v>2015</v>
      </c>
      <c r="J17631">
        <v>2</v>
      </c>
      <c r="L17631">
        <v>23073311</v>
      </c>
      <c r="M17631">
        <v>6</v>
      </c>
      <c r="P17631" s="29">
        <f t="shared" si="636"/>
        <v>0.83333333333333337</v>
      </c>
    </row>
    <row r="17632" spans="1:16" hidden="1" x14ac:dyDescent="0.25">
      <c r="A17632" t="s">
        <v>182</v>
      </c>
      <c r="B17632">
        <v>803401</v>
      </c>
      <c r="C17632" t="s">
        <v>318</v>
      </c>
      <c r="D17632">
        <v>2004112</v>
      </c>
      <c r="E17632" t="s">
        <v>244</v>
      </c>
      <c r="F17632" t="s">
        <v>214</v>
      </c>
      <c r="G17632" t="s">
        <v>215</v>
      </c>
      <c r="H17632">
        <v>2</v>
      </c>
      <c r="I17632">
        <v>2015</v>
      </c>
      <c r="J17632">
        <v>2</v>
      </c>
      <c r="L17632">
        <v>23073232</v>
      </c>
      <c r="M17632">
        <v>5.4</v>
      </c>
      <c r="P17632" s="29">
        <f t="shared" si="636"/>
        <v>0.73333333333333339</v>
      </c>
    </row>
    <row r="17633" spans="1:16" hidden="1" x14ac:dyDescent="0.25">
      <c r="A17633" t="s">
        <v>182</v>
      </c>
      <c r="B17633">
        <v>803401</v>
      </c>
      <c r="C17633" t="s">
        <v>318</v>
      </c>
      <c r="D17633">
        <v>2019274</v>
      </c>
      <c r="E17633" t="s">
        <v>247</v>
      </c>
      <c r="F17633" t="s">
        <v>214</v>
      </c>
      <c r="G17633" t="s">
        <v>215</v>
      </c>
      <c r="H17633">
        <v>2</v>
      </c>
      <c r="I17633">
        <v>2016</v>
      </c>
      <c r="J17633">
        <v>1</v>
      </c>
      <c r="M17633" t="s">
        <v>232</v>
      </c>
      <c r="N17633" t="s">
        <v>231</v>
      </c>
      <c r="P17633" s="29" t="str">
        <f t="shared" ref="P17633:P17657" si="637">IF(AND(ISNUMBER(M17633),H17633&lt;&gt;4),(M17633-1)/6,IF(H17633=4,"DRP",IF(AND(H17633=3,M17633="NA"),"BAD",IF(AND(H17633=2),"CVL",IF(AND(H17633=1,ISBLANK(M17633)),"NULL","UNK")))))</f>
        <v>CVL</v>
      </c>
    </row>
    <row r="17634" spans="1:16" hidden="1" x14ac:dyDescent="0.25">
      <c r="A17634" t="s">
        <v>182</v>
      </c>
      <c r="B17634">
        <v>803401</v>
      </c>
      <c r="C17634" t="s">
        <v>318</v>
      </c>
      <c r="D17634">
        <v>2021754</v>
      </c>
      <c r="E17634" t="s">
        <v>216</v>
      </c>
      <c r="F17634" t="s">
        <v>214</v>
      </c>
      <c r="G17634" t="s">
        <v>215</v>
      </c>
      <c r="H17634">
        <v>2</v>
      </c>
      <c r="I17634">
        <v>2016</v>
      </c>
      <c r="J17634">
        <v>1</v>
      </c>
      <c r="L17634">
        <v>23081127</v>
      </c>
      <c r="M17634">
        <v>4</v>
      </c>
      <c r="P17634" s="29">
        <f t="shared" si="637"/>
        <v>0.5</v>
      </c>
    </row>
    <row r="17635" spans="1:16" hidden="1" x14ac:dyDescent="0.25">
      <c r="A17635" t="s">
        <v>182</v>
      </c>
      <c r="B17635">
        <v>803401</v>
      </c>
      <c r="C17635" t="s">
        <v>318</v>
      </c>
      <c r="D17635">
        <v>2021600</v>
      </c>
      <c r="E17635" t="s">
        <v>219</v>
      </c>
      <c r="F17635" t="s">
        <v>214</v>
      </c>
      <c r="G17635" t="s">
        <v>215</v>
      </c>
      <c r="H17635">
        <v>2</v>
      </c>
      <c r="I17635">
        <v>2016</v>
      </c>
      <c r="J17635">
        <v>1</v>
      </c>
      <c r="L17635">
        <v>23081083</v>
      </c>
      <c r="M17635">
        <v>4</v>
      </c>
      <c r="P17635" s="29">
        <f t="shared" si="637"/>
        <v>0.5</v>
      </c>
    </row>
    <row r="17636" spans="1:16" hidden="1" x14ac:dyDescent="0.25">
      <c r="A17636" t="s">
        <v>182</v>
      </c>
      <c r="B17636">
        <v>803401</v>
      </c>
      <c r="C17636" t="s">
        <v>318</v>
      </c>
      <c r="D17636">
        <v>2005118</v>
      </c>
      <c r="E17636" t="s">
        <v>223</v>
      </c>
      <c r="F17636" t="s">
        <v>214</v>
      </c>
      <c r="G17636" t="s">
        <v>215</v>
      </c>
      <c r="H17636">
        <v>2</v>
      </c>
      <c r="I17636">
        <v>2016</v>
      </c>
      <c r="J17636">
        <v>1</v>
      </c>
      <c r="L17636">
        <v>23081579</v>
      </c>
      <c r="M17636">
        <v>4</v>
      </c>
      <c r="P17636" s="29">
        <f t="shared" si="637"/>
        <v>0.5</v>
      </c>
    </row>
    <row r="17637" spans="1:16" hidden="1" x14ac:dyDescent="0.25">
      <c r="A17637" t="s">
        <v>182</v>
      </c>
      <c r="B17637">
        <v>803401</v>
      </c>
      <c r="C17637" t="s">
        <v>318</v>
      </c>
      <c r="D17637">
        <v>2005102</v>
      </c>
      <c r="E17637" t="s">
        <v>218</v>
      </c>
      <c r="F17637" t="s">
        <v>214</v>
      </c>
      <c r="G17637" t="s">
        <v>215</v>
      </c>
      <c r="H17637">
        <v>2</v>
      </c>
      <c r="I17637">
        <v>2016</v>
      </c>
      <c r="J17637">
        <v>1</v>
      </c>
      <c r="L17637">
        <v>23081365</v>
      </c>
      <c r="M17637">
        <v>4</v>
      </c>
      <c r="P17637" s="29">
        <f t="shared" si="637"/>
        <v>0.5</v>
      </c>
    </row>
    <row r="17638" spans="1:16" hidden="1" x14ac:dyDescent="0.25">
      <c r="A17638" t="s">
        <v>182</v>
      </c>
      <c r="B17638">
        <v>803401</v>
      </c>
      <c r="C17638" t="s">
        <v>318</v>
      </c>
      <c r="D17638">
        <v>2005099</v>
      </c>
      <c r="E17638" t="s">
        <v>217</v>
      </c>
      <c r="F17638" t="s">
        <v>214</v>
      </c>
      <c r="G17638" t="s">
        <v>215</v>
      </c>
      <c r="H17638">
        <v>2</v>
      </c>
      <c r="I17638">
        <v>2016</v>
      </c>
      <c r="J17638">
        <v>1</v>
      </c>
      <c r="L17638">
        <v>23081377</v>
      </c>
      <c r="M17638">
        <v>4.5</v>
      </c>
      <c r="P17638" s="29">
        <f t="shared" si="637"/>
        <v>0.58333333333333337</v>
      </c>
    </row>
    <row r="17639" spans="1:16" hidden="1" x14ac:dyDescent="0.25">
      <c r="A17639" t="s">
        <v>182</v>
      </c>
      <c r="B17639">
        <v>803401</v>
      </c>
      <c r="C17639" t="s">
        <v>318</v>
      </c>
      <c r="D17639">
        <v>2005117</v>
      </c>
      <c r="E17639" t="s">
        <v>220</v>
      </c>
      <c r="F17639" t="s">
        <v>214</v>
      </c>
      <c r="G17639" t="s">
        <v>215</v>
      </c>
      <c r="H17639">
        <v>3</v>
      </c>
      <c r="I17639">
        <v>2016</v>
      </c>
      <c r="J17639">
        <v>1</v>
      </c>
      <c r="L17639">
        <v>23078737</v>
      </c>
      <c r="M17639" t="s">
        <v>221</v>
      </c>
      <c r="P17639" s="29" t="str">
        <f t="shared" si="637"/>
        <v>BAD</v>
      </c>
    </row>
    <row r="17640" spans="1:16" hidden="1" x14ac:dyDescent="0.25">
      <c r="A17640" t="s">
        <v>182</v>
      </c>
      <c r="B17640">
        <v>803401</v>
      </c>
      <c r="C17640" t="s">
        <v>318</v>
      </c>
      <c r="D17640">
        <v>2019271</v>
      </c>
      <c r="E17640" t="s">
        <v>236</v>
      </c>
      <c r="F17640" t="s">
        <v>214</v>
      </c>
      <c r="G17640" t="s">
        <v>215</v>
      </c>
      <c r="H17640">
        <v>2</v>
      </c>
      <c r="I17640">
        <v>2016</v>
      </c>
      <c r="J17640">
        <v>1</v>
      </c>
      <c r="M17640" t="s">
        <v>232</v>
      </c>
      <c r="N17640" t="s">
        <v>231</v>
      </c>
      <c r="P17640" s="29" t="str">
        <f t="shared" si="637"/>
        <v>CVL</v>
      </c>
    </row>
    <row r="17641" spans="1:16" hidden="1" x14ac:dyDescent="0.25">
      <c r="A17641" t="s">
        <v>182</v>
      </c>
      <c r="B17641">
        <v>803401</v>
      </c>
      <c r="C17641" t="s">
        <v>318</v>
      </c>
      <c r="D17641">
        <v>2019272</v>
      </c>
      <c r="E17641" t="s">
        <v>249</v>
      </c>
      <c r="F17641" t="s">
        <v>214</v>
      </c>
      <c r="G17641" t="s">
        <v>215</v>
      </c>
      <c r="H17641">
        <v>2</v>
      </c>
      <c r="I17641">
        <v>2016</v>
      </c>
      <c r="J17641">
        <v>1</v>
      </c>
      <c r="M17641" t="s">
        <v>232</v>
      </c>
      <c r="N17641" t="s">
        <v>231</v>
      </c>
      <c r="P17641" s="29" t="str">
        <f t="shared" si="637"/>
        <v>CVL</v>
      </c>
    </row>
    <row r="17642" spans="1:16" hidden="1" x14ac:dyDescent="0.25">
      <c r="A17642" t="s">
        <v>182</v>
      </c>
      <c r="B17642">
        <v>803401</v>
      </c>
      <c r="C17642" t="s">
        <v>318</v>
      </c>
      <c r="D17642">
        <v>2019273</v>
      </c>
      <c r="E17642" t="s">
        <v>248</v>
      </c>
      <c r="F17642" t="s">
        <v>214</v>
      </c>
      <c r="G17642" t="s">
        <v>215</v>
      </c>
      <c r="H17642">
        <v>2</v>
      </c>
      <c r="I17642">
        <v>2016</v>
      </c>
      <c r="J17642">
        <v>1</v>
      </c>
      <c r="M17642" t="s">
        <v>232</v>
      </c>
      <c r="N17642" t="s">
        <v>231</v>
      </c>
      <c r="P17642" s="29" t="str">
        <f t="shared" si="637"/>
        <v>CVL</v>
      </c>
    </row>
    <row r="17643" spans="1:16" hidden="1" x14ac:dyDescent="0.25">
      <c r="A17643" t="s">
        <v>182</v>
      </c>
      <c r="B17643">
        <v>803401</v>
      </c>
      <c r="C17643" t="s">
        <v>318</v>
      </c>
      <c r="D17643">
        <v>2021763</v>
      </c>
      <c r="E17643" t="s">
        <v>298</v>
      </c>
      <c r="F17643" t="s">
        <v>214</v>
      </c>
      <c r="G17643" t="s">
        <v>215</v>
      </c>
      <c r="H17643">
        <v>3</v>
      </c>
      <c r="I17643">
        <v>2016</v>
      </c>
      <c r="J17643">
        <v>2</v>
      </c>
      <c r="L17643">
        <v>23086847</v>
      </c>
      <c r="M17643" t="s">
        <v>221</v>
      </c>
      <c r="P17643" s="29" t="str">
        <f t="shared" si="637"/>
        <v>BAD</v>
      </c>
    </row>
    <row r="17644" spans="1:16" hidden="1" x14ac:dyDescent="0.25">
      <c r="A17644" t="s">
        <v>182</v>
      </c>
      <c r="B17644">
        <v>803401</v>
      </c>
      <c r="C17644" t="s">
        <v>318</v>
      </c>
      <c r="D17644">
        <v>2021756</v>
      </c>
      <c r="E17644" t="s">
        <v>253</v>
      </c>
      <c r="F17644" t="s">
        <v>214</v>
      </c>
      <c r="G17644" t="s">
        <v>215</v>
      </c>
      <c r="H17644">
        <v>3</v>
      </c>
      <c r="I17644">
        <v>2016</v>
      </c>
      <c r="J17644">
        <v>2</v>
      </c>
      <c r="L17644">
        <v>23086838</v>
      </c>
      <c r="M17644" t="s">
        <v>221</v>
      </c>
      <c r="P17644" s="29" t="str">
        <f t="shared" si="637"/>
        <v>BAD</v>
      </c>
    </row>
    <row r="17645" spans="1:16" hidden="1" x14ac:dyDescent="0.25">
      <c r="A17645" t="s">
        <v>182</v>
      </c>
      <c r="B17645">
        <v>803401</v>
      </c>
      <c r="C17645" t="s">
        <v>318</v>
      </c>
      <c r="D17645">
        <v>2021602</v>
      </c>
      <c r="E17645" t="s">
        <v>242</v>
      </c>
      <c r="F17645" t="s">
        <v>214</v>
      </c>
      <c r="G17645" t="s">
        <v>215</v>
      </c>
      <c r="H17645">
        <v>3</v>
      </c>
      <c r="I17645">
        <v>2016</v>
      </c>
      <c r="J17645">
        <v>2</v>
      </c>
      <c r="L17645">
        <v>23086748</v>
      </c>
      <c r="M17645">
        <v>1.4</v>
      </c>
      <c r="P17645" s="29">
        <f t="shared" si="637"/>
        <v>6.6666666666666652E-2</v>
      </c>
    </row>
    <row r="17646" spans="1:16" hidden="1" x14ac:dyDescent="0.25">
      <c r="A17646" t="s">
        <v>182</v>
      </c>
      <c r="B17646">
        <v>803401</v>
      </c>
      <c r="C17646" t="s">
        <v>318</v>
      </c>
      <c r="D17646">
        <v>2004099</v>
      </c>
      <c r="E17646" t="s">
        <v>245</v>
      </c>
      <c r="F17646" t="s">
        <v>214</v>
      </c>
      <c r="G17646" t="s">
        <v>215</v>
      </c>
      <c r="H17646">
        <v>2</v>
      </c>
      <c r="I17646">
        <v>2016</v>
      </c>
      <c r="J17646">
        <v>2</v>
      </c>
      <c r="L17646">
        <v>23085314</v>
      </c>
      <c r="M17646">
        <v>5.0999999999999996</v>
      </c>
      <c r="P17646" s="29">
        <f t="shared" si="637"/>
        <v>0.68333333333333324</v>
      </c>
    </row>
    <row r="17647" spans="1:16" hidden="1" x14ac:dyDescent="0.25">
      <c r="A17647" t="s">
        <v>182</v>
      </c>
      <c r="B17647">
        <v>803401</v>
      </c>
      <c r="C17647" t="s">
        <v>318</v>
      </c>
      <c r="D17647">
        <v>2021580</v>
      </c>
      <c r="E17647" t="s">
        <v>241</v>
      </c>
      <c r="F17647" t="s">
        <v>214</v>
      </c>
      <c r="G17647" t="s">
        <v>215</v>
      </c>
      <c r="H17647">
        <v>3</v>
      </c>
      <c r="I17647">
        <v>2016</v>
      </c>
      <c r="J17647">
        <v>2</v>
      </c>
      <c r="L17647">
        <v>23086828</v>
      </c>
      <c r="M17647">
        <v>1.8</v>
      </c>
      <c r="P17647" s="29">
        <f t="shared" si="637"/>
        <v>0.13333333333333333</v>
      </c>
    </row>
    <row r="17648" spans="1:16" hidden="1" x14ac:dyDescent="0.25">
      <c r="A17648" t="s">
        <v>182</v>
      </c>
      <c r="B17648">
        <v>803401</v>
      </c>
      <c r="C17648" t="s">
        <v>318</v>
      </c>
      <c r="D17648">
        <v>2021763</v>
      </c>
      <c r="E17648" t="s">
        <v>298</v>
      </c>
      <c r="F17648" t="s">
        <v>214</v>
      </c>
      <c r="G17648" t="s">
        <v>215</v>
      </c>
      <c r="H17648">
        <v>2</v>
      </c>
      <c r="I17648">
        <v>2017</v>
      </c>
      <c r="J17648">
        <v>1</v>
      </c>
      <c r="L17648">
        <v>23091986</v>
      </c>
      <c r="M17648">
        <v>4</v>
      </c>
      <c r="P17648" s="29">
        <f t="shared" si="637"/>
        <v>0.5</v>
      </c>
    </row>
    <row r="17649" spans="1:16" hidden="1" x14ac:dyDescent="0.25">
      <c r="A17649" t="s">
        <v>182</v>
      </c>
      <c r="B17649">
        <v>803401</v>
      </c>
      <c r="C17649" t="s">
        <v>318</v>
      </c>
      <c r="D17649">
        <v>2021756</v>
      </c>
      <c r="E17649" t="s">
        <v>253</v>
      </c>
      <c r="F17649" t="s">
        <v>214</v>
      </c>
      <c r="G17649" t="s">
        <v>215</v>
      </c>
      <c r="H17649">
        <v>3</v>
      </c>
      <c r="I17649">
        <v>2017</v>
      </c>
      <c r="J17649">
        <v>1</v>
      </c>
      <c r="L17649">
        <v>23092929</v>
      </c>
      <c r="M17649">
        <v>3.4</v>
      </c>
      <c r="P17649" s="29">
        <f t="shared" si="637"/>
        <v>0.39999999999999997</v>
      </c>
    </row>
    <row r="17650" spans="1:16" hidden="1" x14ac:dyDescent="0.25">
      <c r="A17650" t="s">
        <v>182</v>
      </c>
      <c r="B17650">
        <v>803401</v>
      </c>
      <c r="C17650" t="s">
        <v>318</v>
      </c>
      <c r="D17650">
        <v>2021580</v>
      </c>
      <c r="E17650" t="s">
        <v>241</v>
      </c>
      <c r="F17650" t="s">
        <v>214</v>
      </c>
      <c r="G17650" t="s">
        <v>215</v>
      </c>
      <c r="H17650">
        <v>3</v>
      </c>
      <c r="I17650">
        <v>2017</v>
      </c>
      <c r="J17650">
        <v>1</v>
      </c>
      <c r="L17650">
        <v>23093919</v>
      </c>
      <c r="M17650">
        <v>2.6</v>
      </c>
      <c r="P17650" s="29">
        <f t="shared" si="637"/>
        <v>0.26666666666666666</v>
      </c>
    </row>
    <row r="17651" spans="1:16" hidden="1" x14ac:dyDescent="0.25">
      <c r="A17651" t="s">
        <v>182</v>
      </c>
      <c r="B17651">
        <v>803401</v>
      </c>
      <c r="C17651" t="s">
        <v>318</v>
      </c>
      <c r="D17651">
        <v>2021602</v>
      </c>
      <c r="E17651" t="s">
        <v>242</v>
      </c>
      <c r="F17651" t="s">
        <v>214</v>
      </c>
      <c r="G17651" t="s">
        <v>215</v>
      </c>
      <c r="H17651">
        <v>3</v>
      </c>
      <c r="I17651">
        <v>2017</v>
      </c>
      <c r="J17651">
        <v>1</v>
      </c>
      <c r="L17651">
        <v>23095499</v>
      </c>
      <c r="M17651">
        <v>2.1</v>
      </c>
      <c r="P17651" s="29">
        <f t="shared" si="637"/>
        <v>0.18333333333333335</v>
      </c>
    </row>
    <row r="17652" spans="1:16" hidden="1" x14ac:dyDescent="0.25">
      <c r="A17652" t="s">
        <v>182</v>
      </c>
      <c r="B17652">
        <v>803401</v>
      </c>
      <c r="C17652" t="s">
        <v>318</v>
      </c>
      <c r="D17652">
        <v>2005117</v>
      </c>
      <c r="E17652" t="s">
        <v>220</v>
      </c>
      <c r="F17652" t="s">
        <v>214</v>
      </c>
      <c r="G17652" t="s">
        <v>215</v>
      </c>
      <c r="H17652">
        <v>3</v>
      </c>
      <c r="I17652">
        <v>2017</v>
      </c>
      <c r="J17652">
        <v>1</v>
      </c>
      <c r="L17652">
        <v>23091396</v>
      </c>
      <c r="M17652">
        <v>2</v>
      </c>
      <c r="P17652" s="29">
        <f t="shared" si="637"/>
        <v>0.16666666666666666</v>
      </c>
    </row>
    <row r="17653" spans="1:16" hidden="1" x14ac:dyDescent="0.25">
      <c r="A17653" t="s">
        <v>182</v>
      </c>
      <c r="B17653">
        <v>803401</v>
      </c>
      <c r="C17653" t="s">
        <v>318</v>
      </c>
      <c r="D17653">
        <v>2005117</v>
      </c>
      <c r="E17653" t="s">
        <v>220</v>
      </c>
      <c r="F17653" t="s">
        <v>214</v>
      </c>
      <c r="G17653" t="s">
        <v>215</v>
      </c>
      <c r="H17653">
        <v>3</v>
      </c>
      <c r="I17653">
        <v>2017</v>
      </c>
      <c r="J17653">
        <v>2</v>
      </c>
      <c r="L17653">
        <v>23098971</v>
      </c>
      <c r="M17653" t="s">
        <v>221</v>
      </c>
      <c r="P17653" s="29" t="str">
        <f t="shared" si="637"/>
        <v>BAD</v>
      </c>
    </row>
    <row r="17654" spans="1:16" hidden="1" x14ac:dyDescent="0.25">
      <c r="A17654" t="s">
        <v>182</v>
      </c>
      <c r="B17654">
        <v>803401</v>
      </c>
      <c r="C17654" t="s">
        <v>318</v>
      </c>
      <c r="D17654">
        <v>2004587</v>
      </c>
      <c r="E17654" t="s">
        <v>288</v>
      </c>
      <c r="F17654" t="s">
        <v>214</v>
      </c>
      <c r="G17654" t="s">
        <v>215</v>
      </c>
      <c r="H17654">
        <v>4</v>
      </c>
      <c r="I17654">
        <v>2017</v>
      </c>
      <c r="J17654">
        <v>2</v>
      </c>
      <c r="L17654">
        <v>23100814</v>
      </c>
      <c r="P17654" s="29" t="str">
        <f t="shared" si="637"/>
        <v>DRP</v>
      </c>
    </row>
    <row r="17655" spans="1:16" hidden="1" x14ac:dyDescent="0.25">
      <c r="A17655" t="s">
        <v>182</v>
      </c>
      <c r="B17655">
        <v>803401</v>
      </c>
      <c r="C17655" t="s">
        <v>318</v>
      </c>
      <c r="D17655">
        <v>2021756</v>
      </c>
      <c r="E17655" t="s">
        <v>253</v>
      </c>
      <c r="F17655" t="s">
        <v>214</v>
      </c>
      <c r="G17655" t="s">
        <v>215</v>
      </c>
      <c r="H17655">
        <v>3</v>
      </c>
      <c r="I17655">
        <v>2017</v>
      </c>
      <c r="J17655">
        <v>2</v>
      </c>
      <c r="L17655">
        <v>23101177</v>
      </c>
      <c r="M17655">
        <v>3.1</v>
      </c>
      <c r="P17655" s="29">
        <f t="shared" si="637"/>
        <v>0.35000000000000003</v>
      </c>
    </row>
    <row r="17656" spans="1:16" hidden="1" x14ac:dyDescent="0.25">
      <c r="A17656" t="s">
        <v>182</v>
      </c>
      <c r="B17656">
        <v>803401</v>
      </c>
      <c r="C17656" t="s">
        <v>318</v>
      </c>
      <c r="D17656">
        <v>2021602</v>
      </c>
      <c r="E17656" t="s">
        <v>242</v>
      </c>
      <c r="F17656" t="s">
        <v>214</v>
      </c>
      <c r="G17656" t="s">
        <v>215</v>
      </c>
      <c r="H17656">
        <v>3</v>
      </c>
      <c r="I17656">
        <v>2017</v>
      </c>
      <c r="J17656">
        <v>2</v>
      </c>
      <c r="L17656">
        <v>23101095</v>
      </c>
      <c r="M17656">
        <v>2.6</v>
      </c>
      <c r="P17656" s="29">
        <f t="shared" si="637"/>
        <v>0.26666666666666666</v>
      </c>
    </row>
    <row r="17657" spans="1:16" hidden="1" x14ac:dyDescent="0.25">
      <c r="A17657" t="s">
        <v>182</v>
      </c>
      <c r="B17657">
        <v>803401</v>
      </c>
      <c r="C17657" t="s">
        <v>318</v>
      </c>
      <c r="D17657">
        <v>2021580</v>
      </c>
      <c r="E17657" t="s">
        <v>241</v>
      </c>
      <c r="F17657" t="s">
        <v>214</v>
      </c>
      <c r="G17657" t="s">
        <v>215</v>
      </c>
      <c r="H17657">
        <v>3</v>
      </c>
      <c r="I17657">
        <v>2017</v>
      </c>
      <c r="J17657">
        <v>2</v>
      </c>
      <c r="L17657">
        <v>23101084</v>
      </c>
      <c r="M17657">
        <v>3.4</v>
      </c>
      <c r="P17657" s="29">
        <f t="shared" si="637"/>
        <v>0.39999999999999997</v>
      </c>
    </row>
    <row r="17658" spans="1:16" hidden="1" x14ac:dyDescent="0.25">
      <c r="A17658" t="s">
        <v>158</v>
      </c>
      <c r="B17658">
        <v>803400</v>
      </c>
      <c r="C17658" t="s">
        <v>212</v>
      </c>
      <c r="D17658">
        <v>2005117</v>
      </c>
      <c r="E17658" t="s">
        <v>220</v>
      </c>
      <c r="F17658" t="s">
        <v>214</v>
      </c>
      <c r="G17658" t="s">
        <v>215</v>
      </c>
      <c r="H17658">
        <v>2</v>
      </c>
      <c r="I17658">
        <v>2015</v>
      </c>
      <c r="J17658">
        <v>1</v>
      </c>
      <c r="L17658">
        <v>23065518</v>
      </c>
      <c r="M17658">
        <v>4.4000000000000004</v>
      </c>
      <c r="P17658" s="29">
        <f t="shared" ref="P17658:P17670" si="638">IF(AND(ISNUMBER(M17658),H17658&lt;&gt;4,N17658&lt;&gt;"X"),(M17658-1)/6,IF(H17658=4,"DRP",IF(AND(H17658=3,M17658="NA"),"BAD",IF(AND(H17658=2),"CVL",IF(AND(H17658=1,ISBLANK(M17658)),"NULL","UNK")))))</f>
        <v>0.56666666666666676</v>
      </c>
    </row>
    <row r="17659" spans="1:16" hidden="1" x14ac:dyDescent="0.25">
      <c r="A17659" t="s">
        <v>158</v>
      </c>
      <c r="B17659">
        <v>803400</v>
      </c>
      <c r="C17659" t="s">
        <v>212</v>
      </c>
      <c r="D17659">
        <v>2021600</v>
      </c>
      <c r="E17659" t="s">
        <v>219</v>
      </c>
      <c r="F17659" t="s">
        <v>214</v>
      </c>
      <c r="G17659" t="s">
        <v>215</v>
      </c>
      <c r="H17659">
        <v>3</v>
      </c>
      <c r="I17659">
        <v>2015</v>
      </c>
      <c r="J17659">
        <v>1</v>
      </c>
      <c r="L17659">
        <v>23066440</v>
      </c>
      <c r="M17659" t="s">
        <v>221</v>
      </c>
      <c r="P17659" s="29" t="str">
        <f t="shared" si="638"/>
        <v>BAD</v>
      </c>
    </row>
    <row r="17660" spans="1:16" hidden="1" x14ac:dyDescent="0.25">
      <c r="A17660" t="s">
        <v>158</v>
      </c>
      <c r="B17660">
        <v>803400</v>
      </c>
      <c r="C17660" t="s">
        <v>212</v>
      </c>
      <c r="D17660">
        <v>2005099</v>
      </c>
      <c r="E17660" t="s">
        <v>217</v>
      </c>
      <c r="F17660" t="s">
        <v>214</v>
      </c>
      <c r="G17660" t="s">
        <v>215</v>
      </c>
      <c r="H17660">
        <v>3</v>
      </c>
      <c r="I17660">
        <v>2015</v>
      </c>
      <c r="J17660">
        <v>1</v>
      </c>
      <c r="L17660">
        <v>23066432</v>
      </c>
      <c r="M17660">
        <v>3.4</v>
      </c>
      <c r="P17660" s="29">
        <f t="shared" si="638"/>
        <v>0.39999999999999997</v>
      </c>
    </row>
    <row r="17661" spans="1:16" hidden="1" x14ac:dyDescent="0.25">
      <c r="A17661" t="s">
        <v>158</v>
      </c>
      <c r="B17661">
        <v>803400</v>
      </c>
      <c r="C17661" t="s">
        <v>212</v>
      </c>
      <c r="D17661">
        <v>2021754</v>
      </c>
      <c r="E17661" t="s">
        <v>216</v>
      </c>
      <c r="F17661" t="s">
        <v>214</v>
      </c>
      <c r="G17661" t="s">
        <v>215</v>
      </c>
      <c r="H17661">
        <v>3</v>
      </c>
      <c r="I17661">
        <v>2015</v>
      </c>
      <c r="J17661">
        <v>1</v>
      </c>
      <c r="L17661">
        <v>23066480</v>
      </c>
      <c r="M17661">
        <v>3</v>
      </c>
      <c r="P17661" s="29">
        <f t="shared" si="638"/>
        <v>0.33333333333333331</v>
      </c>
    </row>
    <row r="17662" spans="1:16" hidden="1" x14ac:dyDescent="0.25">
      <c r="A17662" t="s">
        <v>158</v>
      </c>
      <c r="B17662">
        <v>803400</v>
      </c>
      <c r="C17662" t="s">
        <v>212</v>
      </c>
      <c r="D17662">
        <v>2005102</v>
      </c>
      <c r="E17662" t="s">
        <v>218</v>
      </c>
      <c r="F17662" t="s">
        <v>214</v>
      </c>
      <c r="G17662" t="s">
        <v>215</v>
      </c>
      <c r="H17662">
        <v>3</v>
      </c>
      <c r="I17662">
        <v>2015</v>
      </c>
      <c r="J17662">
        <v>1</v>
      </c>
      <c r="L17662">
        <v>23066493</v>
      </c>
      <c r="M17662">
        <v>3.6</v>
      </c>
      <c r="P17662" s="29">
        <f t="shared" si="638"/>
        <v>0.43333333333333335</v>
      </c>
    </row>
    <row r="17663" spans="1:16" hidden="1" x14ac:dyDescent="0.25">
      <c r="A17663" t="s">
        <v>158</v>
      </c>
      <c r="B17663">
        <v>803400</v>
      </c>
      <c r="C17663" t="s">
        <v>212</v>
      </c>
      <c r="D17663">
        <v>2004098</v>
      </c>
      <c r="E17663" t="s">
        <v>213</v>
      </c>
      <c r="F17663" t="s">
        <v>214</v>
      </c>
      <c r="G17663" t="s">
        <v>215</v>
      </c>
      <c r="H17663">
        <v>2</v>
      </c>
      <c r="I17663">
        <v>2015</v>
      </c>
      <c r="J17663">
        <v>1</v>
      </c>
      <c r="L17663">
        <v>23066603</v>
      </c>
      <c r="M17663">
        <v>6.6</v>
      </c>
      <c r="P17663" s="29">
        <f t="shared" si="638"/>
        <v>0.93333333333333324</v>
      </c>
    </row>
    <row r="17664" spans="1:16" hidden="1" x14ac:dyDescent="0.25">
      <c r="A17664" t="s">
        <v>158</v>
      </c>
      <c r="B17664">
        <v>803400</v>
      </c>
      <c r="C17664" t="s">
        <v>212</v>
      </c>
      <c r="D17664">
        <v>2004112</v>
      </c>
      <c r="E17664" t="s">
        <v>244</v>
      </c>
      <c r="F17664" t="s">
        <v>214</v>
      </c>
      <c r="G17664" t="s">
        <v>215</v>
      </c>
      <c r="H17664">
        <v>2</v>
      </c>
      <c r="I17664">
        <v>2015</v>
      </c>
      <c r="J17664">
        <v>2</v>
      </c>
      <c r="L17664">
        <v>23073232</v>
      </c>
      <c r="M17664">
        <v>5.8</v>
      </c>
      <c r="P17664" s="29">
        <f t="shared" si="638"/>
        <v>0.79999999999999993</v>
      </c>
    </row>
    <row r="17665" spans="1:16" hidden="1" x14ac:dyDescent="0.25">
      <c r="A17665" t="s">
        <v>158</v>
      </c>
      <c r="B17665">
        <v>803400</v>
      </c>
      <c r="C17665" t="s">
        <v>212</v>
      </c>
      <c r="D17665">
        <v>2005118</v>
      </c>
      <c r="E17665" t="s">
        <v>223</v>
      </c>
      <c r="F17665" t="s">
        <v>214</v>
      </c>
      <c r="G17665" t="s">
        <v>215</v>
      </c>
      <c r="H17665">
        <v>3</v>
      </c>
      <c r="I17665">
        <v>2015</v>
      </c>
      <c r="J17665">
        <v>2</v>
      </c>
      <c r="L17665">
        <v>23071573</v>
      </c>
      <c r="M17665">
        <v>3.7</v>
      </c>
      <c r="P17665" s="29">
        <f t="shared" si="638"/>
        <v>0.45</v>
      </c>
    </row>
    <row r="17666" spans="1:16" hidden="1" x14ac:dyDescent="0.25">
      <c r="A17666" t="s">
        <v>158</v>
      </c>
      <c r="B17666">
        <v>803400</v>
      </c>
      <c r="C17666" t="s">
        <v>212</v>
      </c>
      <c r="D17666">
        <v>2021795</v>
      </c>
      <c r="E17666" t="s">
        <v>222</v>
      </c>
      <c r="F17666" t="s">
        <v>214</v>
      </c>
      <c r="G17666" t="s">
        <v>215</v>
      </c>
      <c r="H17666">
        <v>3</v>
      </c>
      <c r="I17666">
        <v>2015</v>
      </c>
      <c r="J17666">
        <v>2</v>
      </c>
      <c r="L17666">
        <v>23070466</v>
      </c>
      <c r="M17666" t="s">
        <v>221</v>
      </c>
      <c r="P17666" s="29" t="str">
        <f t="shared" si="638"/>
        <v>BAD</v>
      </c>
    </row>
    <row r="17667" spans="1:16" hidden="1" x14ac:dyDescent="0.25">
      <c r="A17667" t="s">
        <v>158</v>
      </c>
      <c r="B17667">
        <v>803400</v>
      </c>
      <c r="C17667" t="s">
        <v>212</v>
      </c>
      <c r="D17667">
        <v>2005099</v>
      </c>
      <c r="E17667" t="s">
        <v>217</v>
      </c>
      <c r="F17667" t="s">
        <v>214</v>
      </c>
      <c r="G17667" t="s">
        <v>215</v>
      </c>
      <c r="H17667">
        <v>2</v>
      </c>
      <c r="I17667">
        <v>2015</v>
      </c>
      <c r="J17667">
        <v>2</v>
      </c>
      <c r="L17667">
        <v>23071932</v>
      </c>
      <c r="M17667">
        <v>5.5</v>
      </c>
      <c r="P17667" s="29">
        <f t="shared" si="638"/>
        <v>0.75</v>
      </c>
    </row>
    <row r="17668" spans="1:16" hidden="1" x14ac:dyDescent="0.25">
      <c r="A17668" t="s">
        <v>158</v>
      </c>
      <c r="B17668">
        <v>803400</v>
      </c>
      <c r="C17668" t="s">
        <v>212</v>
      </c>
      <c r="D17668">
        <v>2005102</v>
      </c>
      <c r="E17668" t="s">
        <v>218</v>
      </c>
      <c r="F17668" t="s">
        <v>214</v>
      </c>
      <c r="G17668" t="s">
        <v>215</v>
      </c>
      <c r="H17668">
        <v>2</v>
      </c>
      <c r="I17668">
        <v>2015</v>
      </c>
      <c r="J17668">
        <v>2</v>
      </c>
      <c r="L17668">
        <v>23072204</v>
      </c>
      <c r="M17668">
        <v>5.4</v>
      </c>
      <c r="P17668" s="29">
        <f t="shared" si="638"/>
        <v>0.73333333333333339</v>
      </c>
    </row>
    <row r="17669" spans="1:16" hidden="1" x14ac:dyDescent="0.25">
      <c r="A17669" t="s">
        <v>158</v>
      </c>
      <c r="B17669">
        <v>803400</v>
      </c>
      <c r="C17669" t="s">
        <v>212</v>
      </c>
      <c r="D17669">
        <v>2021600</v>
      </c>
      <c r="E17669" t="s">
        <v>219</v>
      </c>
      <c r="F17669" t="s">
        <v>214</v>
      </c>
      <c r="G17669" t="s">
        <v>215</v>
      </c>
      <c r="H17669">
        <v>2</v>
      </c>
      <c r="I17669">
        <v>2015</v>
      </c>
      <c r="J17669">
        <v>2</v>
      </c>
      <c r="L17669">
        <v>23071943</v>
      </c>
      <c r="M17669">
        <v>5.5</v>
      </c>
      <c r="P17669" s="29">
        <f t="shared" si="638"/>
        <v>0.75</v>
      </c>
    </row>
    <row r="17670" spans="1:16" hidden="1" x14ac:dyDescent="0.25">
      <c r="A17670" t="s">
        <v>158</v>
      </c>
      <c r="B17670">
        <v>803400</v>
      </c>
      <c r="C17670" t="s">
        <v>212</v>
      </c>
      <c r="D17670">
        <v>2021754</v>
      </c>
      <c r="E17670" t="s">
        <v>216</v>
      </c>
      <c r="F17670" t="s">
        <v>214</v>
      </c>
      <c r="G17670" t="s">
        <v>215</v>
      </c>
      <c r="H17670">
        <v>2</v>
      </c>
      <c r="I17670">
        <v>2015</v>
      </c>
      <c r="J17670">
        <v>2</v>
      </c>
      <c r="L17670">
        <v>23074125</v>
      </c>
      <c r="M17670">
        <v>4.5</v>
      </c>
      <c r="P17670" s="29">
        <f t="shared" si="638"/>
        <v>0.58333333333333337</v>
      </c>
    </row>
    <row r="17671" spans="1:16" hidden="1" x14ac:dyDescent="0.25">
      <c r="A17671" t="s">
        <v>158</v>
      </c>
      <c r="B17671">
        <v>803400</v>
      </c>
      <c r="C17671" t="s">
        <v>212</v>
      </c>
      <c r="D17671">
        <v>2004116</v>
      </c>
      <c r="E17671" t="s">
        <v>229</v>
      </c>
      <c r="F17671" t="s">
        <v>214</v>
      </c>
      <c r="G17671" t="s">
        <v>215</v>
      </c>
      <c r="H17671">
        <v>2</v>
      </c>
      <c r="I17671">
        <v>2016</v>
      </c>
      <c r="J17671">
        <v>1</v>
      </c>
      <c r="L17671">
        <v>23073045</v>
      </c>
      <c r="M17671">
        <v>5.8</v>
      </c>
      <c r="P17671" s="29">
        <f t="shared" ref="P17671:P17702" si="639">IF(AND(ISNUMBER(M17671),H17671&lt;&gt;4),(M17671-1)/6,IF(H17671=4,"DRP",IF(AND(H17671=3,M17671="NA"),"BAD",IF(AND(H17671=2),"CVL",IF(AND(H17671=1,ISBLANK(M17671)),"NULL","UNK")))))</f>
        <v>0.79999999999999993</v>
      </c>
    </row>
    <row r="17672" spans="1:16" hidden="1" x14ac:dyDescent="0.25">
      <c r="A17672" t="s">
        <v>158</v>
      </c>
      <c r="B17672">
        <v>803400</v>
      </c>
      <c r="C17672" t="s">
        <v>212</v>
      </c>
      <c r="D17672">
        <v>2004099</v>
      </c>
      <c r="E17672" t="s">
        <v>245</v>
      </c>
      <c r="F17672" t="s">
        <v>214</v>
      </c>
      <c r="G17672" t="s">
        <v>215</v>
      </c>
      <c r="H17672">
        <v>2</v>
      </c>
      <c r="I17672">
        <v>2016</v>
      </c>
      <c r="J17672">
        <v>1</v>
      </c>
      <c r="L17672">
        <v>23073318</v>
      </c>
      <c r="M17672">
        <v>5.4</v>
      </c>
      <c r="P17672" s="29">
        <f t="shared" si="639"/>
        <v>0.73333333333333339</v>
      </c>
    </row>
    <row r="17673" spans="1:16" hidden="1" x14ac:dyDescent="0.25">
      <c r="A17673" t="s">
        <v>158</v>
      </c>
      <c r="B17673">
        <v>803400</v>
      </c>
      <c r="C17673" t="s">
        <v>212</v>
      </c>
      <c r="D17673">
        <v>2021602</v>
      </c>
      <c r="E17673" t="s">
        <v>242</v>
      </c>
      <c r="F17673" t="s">
        <v>214</v>
      </c>
      <c r="G17673" t="s">
        <v>215</v>
      </c>
      <c r="H17673">
        <v>2</v>
      </c>
      <c r="I17673">
        <v>2016</v>
      </c>
      <c r="J17673">
        <v>1</v>
      </c>
      <c r="L17673">
        <v>23081144</v>
      </c>
      <c r="M17673">
        <v>5.6</v>
      </c>
      <c r="P17673" s="29">
        <f t="shared" si="639"/>
        <v>0.76666666666666661</v>
      </c>
    </row>
    <row r="17674" spans="1:16" hidden="1" x14ac:dyDescent="0.25">
      <c r="A17674" t="s">
        <v>158</v>
      </c>
      <c r="B17674">
        <v>803400</v>
      </c>
      <c r="C17674" t="s">
        <v>212</v>
      </c>
      <c r="D17674">
        <v>2021756</v>
      </c>
      <c r="E17674" t="s">
        <v>253</v>
      </c>
      <c r="F17674" t="s">
        <v>214</v>
      </c>
      <c r="G17674" t="s">
        <v>215</v>
      </c>
      <c r="H17674">
        <v>2</v>
      </c>
      <c r="I17674">
        <v>2016</v>
      </c>
      <c r="J17674">
        <v>1</v>
      </c>
      <c r="L17674">
        <v>23081183</v>
      </c>
      <c r="M17674">
        <v>4</v>
      </c>
      <c r="P17674" s="29">
        <f t="shared" si="639"/>
        <v>0.5</v>
      </c>
    </row>
    <row r="17675" spans="1:16" hidden="1" x14ac:dyDescent="0.25">
      <c r="A17675" t="s">
        <v>158</v>
      </c>
      <c r="B17675">
        <v>803400</v>
      </c>
      <c r="C17675" t="s">
        <v>212</v>
      </c>
      <c r="D17675">
        <v>2021580</v>
      </c>
      <c r="E17675" t="s">
        <v>241</v>
      </c>
      <c r="F17675" t="s">
        <v>214</v>
      </c>
      <c r="G17675" t="s">
        <v>215</v>
      </c>
      <c r="H17675">
        <v>3</v>
      </c>
      <c r="I17675">
        <v>2016</v>
      </c>
      <c r="J17675">
        <v>1</v>
      </c>
      <c r="L17675">
        <v>23081157</v>
      </c>
      <c r="M17675">
        <v>2.5</v>
      </c>
      <c r="P17675" s="29">
        <f t="shared" si="639"/>
        <v>0.25</v>
      </c>
    </row>
    <row r="17676" spans="1:16" hidden="1" x14ac:dyDescent="0.25">
      <c r="A17676" t="s">
        <v>158</v>
      </c>
      <c r="B17676">
        <v>803400</v>
      </c>
      <c r="C17676" t="s">
        <v>212</v>
      </c>
      <c r="D17676">
        <v>2005118</v>
      </c>
      <c r="E17676" t="s">
        <v>223</v>
      </c>
      <c r="F17676" t="s">
        <v>214</v>
      </c>
      <c r="G17676" t="s">
        <v>215</v>
      </c>
      <c r="H17676">
        <v>2</v>
      </c>
      <c r="I17676">
        <v>2016</v>
      </c>
      <c r="J17676">
        <v>1</v>
      </c>
      <c r="L17676">
        <v>23081579</v>
      </c>
      <c r="M17676">
        <v>4.3</v>
      </c>
      <c r="P17676" s="29">
        <f t="shared" si="639"/>
        <v>0.54999999999999993</v>
      </c>
    </row>
    <row r="17677" spans="1:16" hidden="1" x14ac:dyDescent="0.25">
      <c r="A17677" t="s">
        <v>158</v>
      </c>
      <c r="B17677">
        <v>803400</v>
      </c>
      <c r="C17677" t="s">
        <v>212</v>
      </c>
      <c r="D17677">
        <v>2021795</v>
      </c>
      <c r="E17677" t="s">
        <v>222</v>
      </c>
      <c r="F17677" t="s">
        <v>214</v>
      </c>
      <c r="G17677" t="s">
        <v>215</v>
      </c>
      <c r="H17677">
        <v>2</v>
      </c>
      <c r="I17677">
        <v>2016</v>
      </c>
      <c r="J17677">
        <v>1</v>
      </c>
      <c r="L17677">
        <v>23078735</v>
      </c>
      <c r="M17677">
        <v>4</v>
      </c>
      <c r="P17677" s="29">
        <f t="shared" si="639"/>
        <v>0.5</v>
      </c>
    </row>
    <row r="17678" spans="1:16" hidden="1" x14ac:dyDescent="0.25">
      <c r="A17678" t="s">
        <v>158</v>
      </c>
      <c r="B17678">
        <v>803400</v>
      </c>
      <c r="C17678" t="s">
        <v>212</v>
      </c>
      <c r="D17678">
        <v>2021797</v>
      </c>
      <c r="E17678" t="s">
        <v>234</v>
      </c>
      <c r="F17678" t="s">
        <v>214</v>
      </c>
      <c r="G17678" t="s">
        <v>215</v>
      </c>
      <c r="H17678">
        <v>2</v>
      </c>
      <c r="I17678">
        <v>2016</v>
      </c>
      <c r="J17678">
        <v>2</v>
      </c>
      <c r="M17678">
        <v>4.8</v>
      </c>
      <c r="N17678" t="s">
        <v>231</v>
      </c>
      <c r="P17678" s="29">
        <f t="shared" si="639"/>
        <v>0.6333333333333333</v>
      </c>
    </row>
    <row r="17679" spans="1:16" hidden="1" x14ac:dyDescent="0.25">
      <c r="A17679" t="s">
        <v>158</v>
      </c>
      <c r="B17679">
        <v>803400</v>
      </c>
      <c r="C17679" t="s">
        <v>212</v>
      </c>
      <c r="D17679">
        <v>2019271</v>
      </c>
      <c r="E17679" t="s">
        <v>236</v>
      </c>
      <c r="F17679" t="s">
        <v>214</v>
      </c>
      <c r="G17679" t="s">
        <v>215</v>
      </c>
      <c r="H17679">
        <v>3</v>
      </c>
      <c r="I17679">
        <v>2016</v>
      </c>
      <c r="J17679">
        <v>2</v>
      </c>
      <c r="L17679">
        <v>23088002</v>
      </c>
      <c r="M17679" t="s">
        <v>221</v>
      </c>
      <c r="P17679" s="29" t="str">
        <f t="shared" si="639"/>
        <v>BAD</v>
      </c>
    </row>
    <row r="17680" spans="1:16" hidden="1" x14ac:dyDescent="0.25">
      <c r="A17680" t="s">
        <v>158</v>
      </c>
      <c r="B17680">
        <v>803400</v>
      </c>
      <c r="C17680" t="s">
        <v>212</v>
      </c>
      <c r="D17680">
        <v>2005131</v>
      </c>
      <c r="E17680" t="s">
        <v>228</v>
      </c>
      <c r="F17680" t="s">
        <v>214</v>
      </c>
      <c r="G17680" t="s">
        <v>215</v>
      </c>
      <c r="H17680">
        <v>2</v>
      </c>
      <c r="I17680">
        <v>2016</v>
      </c>
      <c r="J17680">
        <v>2</v>
      </c>
      <c r="L17680">
        <v>23086518</v>
      </c>
      <c r="M17680">
        <v>5.2</v>
      </c>
      <c r="P17680" s="29">
        <f t="shared" si="639"/>
        <v>0.70000000000000007</v>
      </c>
    </row>
    <row r="17681" spans="1:16" hidden="1" x14ac:dyDescent="0.25">
      <c r="A17681" t="s">
        <v>158</v>
      </c>
      <c r="B17681">
        <v>803400</v>
      </c>
      <c r="C17681" t="s">
        <v>212</v>
      </c>
      <c r="D17681">
        <v>2019154</v>
      </c>
      <c r="E17681" t="s">
        <v>225</v>
      </c>
      <c r="F17681" t="s">
        <v>214</v>
      </c>
      <c r="G17681" t="s">
        <v>215</v>
      </c>
      <c r="H17681">
        <v>2</v>
      </c>
      <c r="I17681">
        <v>2016</v>
      </c>
      <c r="J17681">
        <v>2</v>
      </c>
      <c r="L17681">
        <v>23086752</v>
      </c>
      <c r="M17681">
        <v>5.5</v>
      </c>
      <c r="P17681" s="29">
        <f t="shared" si="639"/>
        <v>0.75</v>
      </c>
    </row>
    <row r="17682" spans="1:16" hidden="1" x14ac:dyDescent="0.25">
      <c r="A17682" t="s">
        <v>158</v>
      </c>
      <c r="B17682">
        <v>803400</v>
      </c>
      <c r="C17682" t="s">
        <v>212</v>
      </c>
      <c r="D17682">
        <v>2021874</v>
      </c>
      <c r="E17682" t="s">
        <v>226</v>
      </c>
      <c r="F17682" t="s">
        <v>214</v>
      </c>
      <c r="G17682" t="s">
        <v>215</v>
      </c>
      <c r="H17682">
        <v>3</v>
      </c>
      <c r="I17682">
        <v>2016</v>
      </c>
      <c r="J17682">
        <v>2</v>
      </c>
      <c r="L17682">
        <v>23086862</v>
      </c>
      <c r="M17682" t="s">
        <v>221</v>
      </c>
      <c r="P17682" s="29" t="str">
        <f t="shared" si="639"/>
        <v>BAD</v>
      </c>
    </row>
    <row r="17683" spans="1:16" hidden="1" x14ac:dyDescent="0.25">
      <c r="A17683" t="s">
        <v>158</v>
      </c>
      <c r="B17683">
        <v>803400</v>
      </c>
      <c r="C17683" t="s">
        <v>212</v>
      </c>
      <c r="D17683">
        <v>2021580</v>
      </c>
      <c r="E17683" t="s">
        <v>241</v>
      </c>
      <c r="F17683" t="s">
        <v>214</v>
      </c>
      <c r="G17683" t="s">
        <v>215</v>
      </c>
      <c r="H17683">
        <v>2</v>
      </c>
      <c r="I17683">
        <v>2016</v>
      </c>
      <c r="J17683">
        <v>2</v>
      </c>
      <c r="L17683">
        <v>23086825</v>
      </c>
      <c r="M17683">
        <v>4</v>
      </c>
      <c r="P17683" s="29">
        <f t="shared" si="639"/>
        <v>0.5</v>
      </c>
    </row>
    <row r="17684" spans="1:16" hidden="1" x14ac:dyDescent="0.25">
      <c r="A17684" t="s">
        <v>158</v>
      </c>
      <c r="B17684">
        <v>803400</v>
      </c>
      <c r="C17684" t="s">
        <v>212</v>
      </c>
      <c r="D17684">
        <v>2004452</v>
      </c>
      <c r="E17684" t="s">
        <v>240</v>
      </c>
      <c r="F17684" t="s">
        <v>214</v>
      </c>
      <c r="G17684" t="s">
        <v>215</v>
      </c>
      <c r="H17684">
        <v>2</v>
      </c>
      <c r="I17684">
        <v>2017</v>
      </c>
      <c r="J17684">
        <v>1</v>
      </c>
      <c r="L17684">
        <v>23091430</v>
      </c>
      <c r="M17684">
        <v>4.3</v>
      </c>
      <c r="P17684" s="29">
        <f t="shared" si="639"/>
        <v>0.54999999999999993</v>
      </c>
    </row>
    <row r="17685" spans="1:16" hidden="1" x14ac:dyDescent="0.25">
      <c r="A17685" t="s">
        <v>158</v>
      </c>
      <c r="B17685">
        <v>803400</v>
      </c>
      <c r="C17685" t="s">
        <v>212</v>
      </c>
      <c r="D17685">
        <v>2021858</v>
      </c>
      <c r="E17685" t="s">
        <v>230</v>
      </c>
      <c r="F17685" t="s">
        <v>214</v>
      </c>
      <c r="G17685" t="s">
        <v>215</v>
      </c>
      <c r="H17685">
        <v>3</v>
      </c>
      <c r="I17685">
        <v>2017</v>
      </c>
      <c r="J17685">
        <v>1</v>
      </c>
      <c r="L17685">
        <v>23091434</v>
      </c>
      <c r="M17685" t="s">
        <v>221</v>
      </c>
      <c r="P17685" s="29" t="str">
        <f t="shared" si="639"/>
        <v>BAD</v>
      </c>
    </row>
    <row r="17686" spans="1:16" hidden="1" x14ac:dyDescent="0.25">
      <c r="A17686" t="s">
        <v>158</v>
      </c>
      <c r="B17686">
        <v>803400</v>
      </c>
      <c r="C17686" t="s">
        <v>212</v>
      </c>
      <c r="D17686">
        <v>2021781</v>
      </c>
      <c r="E17686" t="s">
        <v>235</v>
      </c>
      <c r="F17686" t="s">
        <v>214</v>
      </c>
      <c r="G17686" t="s">
        <v>215</v>
      </c>
      <c r="H17686">
        <v>2</v>
      </c>
      <c r="I17686">
        <v>2017</v>
      </c>
      <c r="J17686">
        <v>1</v>
      </c>
      <c r="L17686">
        <v>23092946</v>
      </c>
      <c r="M17686">
        <v>5.3</v>
      </c>
      <c r="P17686" s="29">
        <f t="shared" si="639"/>
        <v>0.71666666666666667</v>
      </c>
    </row>
    <row r="17687" spans="1:16" hidden="1" x14ac:dyDescent="0.25">
      <c r="A17687" t="s">
        <v>158</v>
      </c>
      <c r="B17687">
        <v>803400</v>
      </c>
      <c r="C17687" t="s">
        <v>212</v>
      </c>
      <c r="D17687">
        <v>2019271</v>
      </c>
      <c r="E17687" t="s">
        <v>236</v>
      </c>
      <c r="F17687" t="s">
        <v>214</v>
      </c>
      <c r="G17687" t="s">
        <v>215</v>
      </c>
      <c r="H17687">
        <v>2</v>
      </c>
      <c r="I17687">
        <v>2017</v>
      </c>
      <c r="J17687">
        <v>1</v>
      </c>
      <c r="L17687">
        <v>23090694</v>
      </c>
      <c r="M17687">
        <v>6.4</v>
      </c>
      <c r="P17687" s="29">
        <f t="shared" si="639"/>
        <v>0.9</v>
      </c>
    </row>
    <row r="17688" spans="1:16" hidden="1" x14ac:dyDescent="0.25">
      <c r="A17688" t="s">
        <v>158</v>
      </c>
      <c r="B17688">
        <v>803400</v>
      </c>
      <c r="C17688" t="s">
        <v>212</v>
      </c>
      <c r="D17688">
        <v>2021874</v>
      </c>
      <c r="E17688" t="s">
        <v>226</v>
      </c>
      <c r="F17688" t="s">
        <v>214</v>
      </c>
      <c r="G17688" t="s">
        <v>215</v>
      </c>
      <c r="H17688">
        <v>3</v>
      </c>
      <c r="I17688">
        <v>2017</v>
      </c>
      <c r="J17688">
        <v>1</v>
      </c>
      <c r="L17688">
        <v>23091992</v>
      </c>
      <c r="M17688">
        <v>3.3</v>
      </c>
      <c r="P17688" s="29">
        <f t="shared" si="639"/>
        <v>0.3833333333333333</v>
      </c>
    </row>
    <row r="17689" spans="1:16" hidden="1" x14ac:dyDescent="0.25">
      <c r="A17689" t="s">
        <v>158</v>
      </c>
      <c r="B17689">
        <v>803400</v>
      </c>
      <c r="C17689" t="s">
        <v>212</v>
      </c>
      <c r="D17689">
        <v>2021615</v>
      </c>
      <c r="E17689" t="s">
        <v>255</v>
      </c>
      <c r="F17689" t="s">
        <v>214</v>
      </c>
      <c r="G17689" t="s">
        <v>215</v>
      </c>
      <c r="H17689">
        <v>4</v>
      </c>
      <c r="I17689">
        <v>2017</v>
      </c>
      <c r="J17689">
        <v>1</v>
      </c>
      <c r="L17689">
        <v>23093477</v>
      </c>
      <c r="P17689" s="29" t="str">
        <f t="shared" si="639"/>
        <v>DRP</v>
      </c>
    </row>
    <row r="17690" spans="1:16" hidden="1" x14ac:dyDescent="0.25">
      <c r="A17690" t="s">
        <v>158</v>
      </c>
      <c r="B17690">
        <v>803400</v>
      </c>
      <c r="C17690" t="s">
        <v>212</v>
      </c>
      <c r="D17690">
        <v>2004452</v>
      </c>
      <c r="E17690" t="s">
        <v>240</v>
      </c>
      <c r="F17690" t="s">
        <v>214</v>
      </c>
      <c r="G17690" t="s">
        <v>215</v>
      </c>
      <c r="H17690">
        <v>4</v>
      </c>
      <c r="I17690">
        <v>2017</v>
      </c>
      <c r="J17690">
        <v>1</v>
      </c>
      <c r="L17690">
        <v>23091430</v>
      </c>
      <c r="P17690" s="29" t="str">
        <f t="shared" si="639"/>
        <v>DRP</v>
      </c>
    </row>
    <row r="17691" spans="1:16" hidden="1" x14ac:dyDescent="0.25">
      <c r="A17691" t="s">
        <v>158</v>
      </c>
      <c r="B17691">
        <v>803400</v>
      </c>
      <c r="C17691" t="s">
        <v>212</v>
      </c>
      <c r="D17691">
        <v>2021638</v>
      </c>
      <c r="E17691" t="s">
        <v>250</v>
      </c>
      <c r="F17691" t="s">
        <v>214</v>
      </c>
      <c r="G17691" t="s">
        <v>215</v>
      </c>
      <c r="H17691">
        <v>4</v>
      </c>
      <c r="I17691">
        <v>2017</v>
      </c>
      <c r="J17691">
        <v>1</v>
      </c>
      <c r="L17691">
        <v>23092934</v>
      </c>
      <c r="P17691" s="29" t="str">
        <f t="shared" si="639"/>
        <v>DRP</v>
      </c>
    </row>
    <row r="17692" spans="1:16" hidden="1" x14ac:dyDescent="0.25">
      <c r="A17692" t="s">
        <v>158</v>
      </c>
      <c r="B17692">
        <v>803400</v>
      </c>
      <c r="C17692" t="s">
        <v>212</v>
      </c>
      <c r="D17692">
        <v>2021645</v>
      </c>
      <c r="E17692" t="s">
        <v>251</v>
      </c>
      <c r="F17692" t="s">
        <v>214</v>
      </c>
      <c r="G17692" t="s">
        <v>215</v>
      </c>
      <c r="H17692">
        <v>4</v>
      </c>
      <c r="I17692">
        <v>2017</v>
      </c>
      <c r="J17692">
        <v>1</v>
      </c>
      <c r="L17692">
        <v>23091426</v>
      </c>
      <c r="P17692" s="29" t="str">
        <f t="shared" si="639"/>
        <v>DRP</v>
      </c>
    </row>
    <row r="17693" spans="1:16" hidden="1" x14ac:dyDescent="0.25">
      <c r="A17693" t="s">
        <v>158</v>
      </c>
      <c r="B17693">
        <v>803400</v>
      </c>
      <c r="C17693" t="s">
        <v>212</v>
      </c>
      <c r="D17693">
        <v>2021858</v>
      </c>
      <c r="E17693" t="s">
        <v>230</v>
      </c>
      <c r="F17693" t="s">
        <v>214</v>
      </c>
      <c r="G17693" t="s">
        <v>215</v>
      </c>
      <c r="H17693">
        <v>4</v>
      </c>
      <c r="I17693">
        <v>2017</v>
      </c>
      <c r="J17693">
        <v>1</v>
      </c>
      <c r="L17693">
        <v>23091434</v>
      </c>
      <c r="P17693" s="29" t="str">
        <f t="shared" si="639"/>
        <v>DRP</v>
      </c>
    </row>
    <row r="17694" spans="1:16" hidden="1" x14ac:dyDescent="0.25">
      <c r="A17694" t="s">
        <v>158</v>
      </c>
      <c r="B17694">
        <v>803400</v>
      </c>
      <c r="C17694" t="s">
        <v>212</v>
      </c>
      <c r="D17694">
        <v>2021781</v>
      </c>
      <c r="E17694" t="s">
        <v>235</v>
      </c>
      <c r="F17694" t="s">
        <v>214</v>
      </c>
      <c r="G17694" t="s">
        <v>215</v>
      </c>
      <c r="H17694">
        <v>4</v>
      </c>
      <c r="I17694">
        <v>2017</v>
      </c>
      <c r="J17694">
        <v>1</v>
      </c>
      <c r="L17694">
        <v>23092946</v>
      </c>
      <c r="P17694" s="29" t="str">
        <f t="shared" si="639"/>
        <v>DRP</v>
      </c>
    </row>
    <row r="17695" spans="1:16" hidden="1" x14ac:dyDescent="0.25">
      <c r="A17695" t="s">
        <v>158</v>
      </c>
      <c r="B17695">
        <v>803400</v>
      </c>
      <c r="C17695" t="s">
        <v>212</v>
      </c>
      <c r="D17695">
        <v>2004459</v>
      </c>
      <c r="E17695" t="s">
        <v>238</v>
      </c>
      <c r="F17695" t="s">
        <v>214</v>
      </c>
      <c r="G17695" t="s">
        <v>215</v>
      </c>
      <c r="H17695">
        <v>3</v>
      </c>
      <c r="I17695">
        <v>2017</v>
      </c>
      <c r="J17695">
        <v>2</v>
      </c>
      <c r="L17695">
        <v>23099059</v>
      </c>
      <c r="M17695">
        <v>3.5</v>
      </c>
      <c r="P17695" s="29">
        <f t="shared" si="639"/>
        <v>0.41666666666666669</v>
      </c>
    </row>
    <row r="17696" spans="1:16" hidden="1" x14ac:dyDescent="0.25">
      <c r="A17696" t="s">
        <v>158</v>
      </c>
      <c r="B17696">
        <v>803400</v>
      </c>
      <c r="C17696" t="s">
        <v>212</v>
      </c>
      <c r="D17696">
        <v>2021638</v>
      </c>
      <c r="E17696" t="s">
        <v>250</v>
      </c>
      <c r="F17696" t="s">
        <v>214</v>
      </c>
      <c r="G17696" t="s">
        <v>215</v>
      </c>
      <c r="H17696">
        <v>3</v>
      </c>
      <c r="I17696">
        <v>2017</v>
      </c>
      <c r="J17696">
        <v>2</v>
      </c>
      <c r="L17696">
        <v>23101182</v>
      </c>
      <c r="M17696">
        <v>3.1</v>
      </c>
      <c r="P17696" s="29">
        <f t="shared" si="639"/>
        <v>0.35000000000000003</v>
      </c>
    </row>
    <row r="17697" spans="1:16" hidden="1" x14ac:dyDescent="0.25">
      <c r="A17697" t="s">
        <v>158</v>
      </c>
      <c r="B17697">
        <v>803400</v>
      </c>
      <c r="C17697" t="s">
        <v>212</v>
      </c>
      <c r="D17697">
        <v>2021993</v>
      </c>
      <c r="E17697" t="s">
        <v>256</v>
      </c>
      <c r="F17697" t="s">
        <v>214</v>
      </c>
      <c r="G17697" t="s">
        <v>215</v>
      </c>
      <c r="H17697">
        <v>3</v>
      </c>
      <c r="I17697">
        <v>2017</v>
      </c>
      <c r="J17697">
        <v>2</v>
      </c>
      <c r="L17697">
        <v>23097538</v>
      </c>
      <c r="M17697">
        <v>2.7</v>
      </c>
      <c r="P17697" s="29">
        <f t="shared" si="639"/>
        <v>0.28333333333333338</v>
      </c>
    </row>
    <row r="17698" spans="1:16" hidden="1" x14ac:dyDescent="0.25">
      <c r="A17698" t="s">
        <v>158</v>
      </c>
      <c r="B17698">
        <v>803400</v>
      </c>
      <c r="C17698" t="s">
        <v>212</v>
      </c>
      <c r="D17698">
        <v>2021679</v>
      </c>
      <c r="E17698" t="s">
        <v>259</v>
      </c>
      <c r="F17698" t="s">
        <v>214</v>
      </c>
      <c r="G17698" t="s">
        <v>215</v>
      </c>
      <c r="H17698">
        <v>2</v>
      </c>
      <c r="I17698">
        <v>2017</v>
      </c>
      <c r="J17698">
        <v>2</v>
      </c>
      <c r="L17698">
        <v>23101199</v>
      </c>
      <c r="M17698">
        <v>5.0999999999999996</v>
      </c>
      <c r="P17698" s="29">
        <f t="shared" si="639"/>
        <v>0.68333333333333324</v>
      </c>
    </row>
    <row r="17699" spans="1:16" hidden="1" x14ac:dyDescent="0.25">
      <c r="A17699" t="s">
        <v>158</v>
      </c>
      <c r="B17699">
        <v>803400</v>
      </c>
      <c r="C17699" t="s">
        <v>212</v>
      </c>
      <c r="D17699">
        <v>2021874</v>
      </c>
      <c r="E17699" t="s">
        <v>226</v>
      </c>
      <c r="F17699" t="s">
        <v>214</v>
      </c>
      <c r="G17699" t="s">
        <v>215</v>
      </c>
      <c r="H17699">
        <v>2</v>
      </c>
      <c r="I17699">
        <v>2017</v>
      </c>
      <c r="J17699">
        <v>2</v>
      </c>
      <c r="L17699">
        <v>23101908</v>
      </c>
      <c r="M17699">
        <v>4</v>
      </c>
      <c r="P17699" s="29">
        <f t="shared" si="639"/>
        <v>0.5</v>
      </c>
    </row>
    <row r="17700" spans="1:16" hidden="1" x14ac:dyDescent="0.25">
      <c r="A17700" t="s">
        <v>158</v>
      </c>
      <c r="B17700">
        <v>803400</v>
      </c>
      <c r="C17700" t="s">
        <v>212</v>
      </c>
      <c r="D17700">
        <v>2021615</v>
      </c>
      <c r="E17700" t="s">
        <v>255</v>
      </c>
      <c r="F17700" t="s">
        <v>214</v>
      </c>
      <c r="G17700" t="s">
        <v>215</v>
      </c>
      <c r="H17700">
        <v>4</v>
      </c>
      <c r="I17700">
        <v>2017</v>
      </c>
      <c r="J17700">
        <v>2</v>
      </c>
      <c r="L17700">
        <v>23101907</v>
      </c>
      <c r="P17700" s="29" t="str">
        <f t="shared" si="639"/>
        <v>DRP</v>
      </c>
    </row>
    <row r="17701" spans="1:16" hidden="1" x14ac:dyDescent="0.25">
      <c r="A17701" t="s">
        <v>158</v>
      </c>
      <c r="B17701">
        <v>803400</v>
      </c>
      <c r="C17701" t="s">
        <v>212</v>
      </c>
      <c r="D17701">
        <v>2021645</v>
      </c>
      <c r="E17701" t="s">
        <v>251</v>
      </c>
      <c r="F17701" t="s">
        <v>214</v>
      </c>
      <c r="G17701" t="s">
        <v>215</v>
      </c>
      <c r="H17701">
        <v>4</v>
      </c>
      <c r="I17701">
        <v>2017</v>
      </c>
      <c r="J17701">
        <v>2</v>
      </c>
      <c r="L17701">
        <v>23099058</v>
      </c>
      <c r="P17701" s="29" t="str">
        <f t="shared" si="639"/>
        <v>DRP</v>
      </c>
    </row>
    <row r="17702" spans="1:16" hidden="1" x14ac:dyDescent="0.25">
      <c r="A17702" t="s">
        <v>158</v>
      </c>
      <c r="B17702">
        <v>803400</v>
      </c>
      <c r="C17702" t="s">
        <v>212</v>
      </c>
      <c r="D17702">
        <v>2019272</v>
      </c>
      <c r="E17702" t="s">
        <v>249</v>
      </c>
      <c r="F17702" t="s">
        <v>214</v>
      </c>
      <c r="G17702" t="s">
        <v>215</v>
      </c>
      <c r="H17702">
        <v>3</v>
      </c>
      <c r="I17702">
        <v>2018</v>
      </c>
      <c r="J17702">
        <v>1</v>
      </c>
      <c r="L17702">
        <v>23104557</v>
      </c>
      <c r="M17702" t="s">
        <v>221</v>
      </c>
      <c r="P17702" s="29" t="str">
        <f t="shared" si="639"/>
        <v>BAD</v>
      </c>
    </row>
    <row r="17703" spans="1:16" hidden="1" x14ac:dyDescent="0.25">
      <c r="A17703" t="s">
        <v>158</v>
      </c>
      <c r="B17703">
        <v>803400</v>
      </c>
      <c r="C17703" t="s">
        <v>212</v>
      </c>
      <c r="D17703">
        <v>2004453</v>
      </c>
      <c r="E17703" t="s">
        <v>239</v>
      </c>
      <c r="F17703" t="s">
        <v>214</v>
      </c>
      <c r="G17703" t="s">
        <v>215</v>
      </c>
      <c r="H17703">
        <v>2</v>
      </c>
      <c r="I17703">
        <v>2018</v>
      </c>
      <c r="J17703">
        <v>1</v>
      </c>
      <c r="L17703">
        <v>23107081</v>
      </c>
      <c r="M17703">
        <v>4.3</v>
      </c>
      <c r="P17703" s="29">
        <f t="shared" ref="P17703:P17724" si="640">IF(AND(ISNUMBER(M17703),H17703&lt;&gt;4),(M17703-1)/6,IF(H17703=4,"DRP",IF(AND(H17703=3,M17703="NA"),"BAD",IF(AND(H17703=2),"CVL",IF(AND(H17703=1,ISBLANK(M17703)),"NULL","UNK")))))</f>
        <v>0.54999999999999993</v>
      </c>
    </row>
    <row r="17704" spans="1:16" hidden="1" x14ac:dyDescent="0.25">
      <c r="A17704" t="s">
        <v>158</v>
      </c>
      <c r="B17704">
        <v>803400</v>
      </c>
      <c r="C17704" t="s">
        <v>212</v>
      </c>
      <c r="D17704">
        <v>2021853</v>
      </c>
      <c r="E17704" t="s">
        <v>258</v>
      </c>
      <c r="F17704" t="s">
        <v>214</v>
      </c>
      <c r="G17704" t="s">
        <v>215</v>
      </c>
      <c r="H17704">
        <v>2</v>
      </c>
      <c r="I17704">
        <v>2018</v>
      </c>
      <c r="J17704">
        <v>1</v>
      </c>
      <c r="L17704">
        <v>23107078</v>
      </c>
      <c r="M17704">
        <v>4.7</v>
      </c>
      <c r="P17704" s="29">
        <f t="shared" si="640"/>
        <v>0.6166666666666667</v>
      </c>
    </row>
    <row r="17705" spans="1:16" hidden="1" x14ac:dyDescent="0.25">
      <c r="A17705" t="s">
        <v>158</v>
      </c>
      <c r="B17705">
        <v>803400</v>
      </c>
      <c r="C17705" t="s">
        <v>212</v>
      </c>
      <c r="D17705">
        <v>2021645</v>
      </c>
      <c r="E17705" t="s">
        <v>251</v>
      </c>
      <c r="F17705" t="s">
        <v>214</v>
      </c>
      <c r="G17705" t="s">
        <v>215</v>
      </c>
      <c r="H17705">
        <v>2</v>
      </c>
      <c r="I17705">
        <v>2018</v>
      </c>
      <c r="J17705">
        <v>1</v>
      </c>
      <c r="L17705">
        <v>23107080</v>
      </c>
      <c r="M17705">
        <v>4.4000000000000004</v>
      </c>
      <c r="P17705" s="29">
        <f t="shared" si="640"/>
        <v>0.56666666666666676</v>
      </c>
    </row>
    <row r="17706" spans="1:16" hidden="1" x14ac:dyDescent="0.25">
      <c r="A17706" t="s">
        <v>158</v>
      </c>
      <c r="B17706">
        <v>803400</v>
      </c>
      <c r="C17706" t="s">
        <v>212</v>
      </c>
      <c r="D17706">
        <v>2021638</v>
      </c>
      <c r="E17706" t="s">
        <v>250</v>
      </c>
      <c r="F17706" t="s">
        <v>214</v>
      </c>
      <c r="G17706" t="s">
        <v>215</v>
      </c>
      <c r="H17706">
        <v>2</v>
      </c>
      <c r="I17706">
        <v>2018</v>
      </c>
      <c r="J17706">
        <v>1</v>
      </c>
      <c r="L17706">
        <v>23108054</v>
      </c>
      <c r="M17706">
        <v>4.0999999999999996</v>
      </c>
      <c r="P17706" s="29">
        <f t="shared" si="640"/>
        <v>0.51666666666666661</v>
      </c>
    </row>
    <row r="17707" spans="1:16" hidden="1" x14ac:dyDescent="0.25">
      <c r="A17707" t="s">
        <v>158</v>
      </c>
      <c r="B17707">
        <v>803400</v>
      </c>
      <c r="C17707" t="s">
        <v>212</v>
      </c>
      <c r="D17707">
        <v>2021858</v>
      </c>
      <c r="E17707" t="s">
        <v>230</v>
      </c>
      <c r="F17707" t="s">
        <v>214</v>
      </c>
      <c r="G17707" t="s">
        <v>215</v>
      </c>
      <c r="H17707">
        <v>2</v>
      </c>
      <c r="I17707">
        <v>2018</v>
      </c>
      <c r="J17707">
        <v>1</v>
      </c>
      <c r="L17707">
        <v>23107204</v>
      </c>
      <c r="M17707">
        <v>4.9000000000000004</v>
      </c>
      <c r="P17707" s="29">
        <f t="shared" si="640"/>
        <v>0.65</v>
      </c>
    </row>
    <row r="17708" spans="1:16" hidden="1" x14ac:dyDescent="0.25">
      <c r="A17708" t="s">
        <v>158</v>
      </c>
      <c r="B17708">
        <v>803400</v>
      </c>
      <c r="C17708" t="s">
        <v>212</v>
      </c>
      <c r="D17708">
        <v>2021993</v>
      </c>
      <c r="E17708" t="s">
        <v>256</v>
      </c>
      <c r="F17708" t="s">
        <v>214</v>
      </c>
      <c r="G17708" t="s">
        <v>215</v>
      </c>
      <c r="H17708">
        <v>3</v>
      </c>
      <c r="I17708">
        <v>2018</v>
      </c>
      <c r="J17708">
        <v>1</v>
      </c>
      <c r="L17708">
        <v>23107716</v>
      </c>
      <c r="M17708">
        <v>2.7</v>
      </c>
      <c r="P17708" s="29">
        <f t="shared" si="640"/>
        <v>0.28333333333333338</v>
      </c>
    </row>
    <row r="17709" spans="1:16" hidden="1" x14ac:dyDescent="0.25">
      <c r="A17709" t="s">
        <v>158</v>
      </c>
      <c r="B17709">
        <v>803400</v>
      </c>
      <c r="C17709" t="s">
        <v>212</v>
      </c>
      <c r="D17709">
        <v>2019272</v>
      </c>
      <c r="E17709" t="s">
        <v>249</v>
      </c>
      <c r="F17709" t="s">
        <v>214</v>
      </c>
      <c r="G17709" t="s">
        <v>215</v>
      </c>
      <c r="H17709">
        <v>2</v>
      </c>
      <c r="I17709">
        <v>2018</v>
      </c>
      <c r="J17709">
        <v>2</v>
      </c>
      <c r="L17709">
        <v>23115027</v>
      </c>
      <c r="M17709">
        <v>5.8</v>
      </c>
      <c r="P17709" s="29">
        <f t="shared" si="640"/>
        <v>0.79999999999999993</v>
      </c>
    </row>
    <row r="17710" spans="1:16" hidden="1" x14ac:dyDescent="0.25">
      <c r="A17710" t="s">
        <v>158</v>
      </c>
      <c r="B17710">
        <v>803400</v>
      </c>
      <c r="C17710" t="s">
        <v>212</v>
      </c>
      <c r="D17710">
        <v>2021640</v>
      </c>
      <c r="E17710" t="s">
        <v>227</v>
      </c>
      <c r="F17710" t="s">
        <v>214</v>
      </c>
      <c r="G17710" t="s">
        <v>215</v>
      </c>
      <c r="H17710">
        <v>2</v>
      </c>
      <c r="I17710">
        <v>2018</v>
      </c>
      <c r="J17710">
        <v>2</v>
      </c>
      <c r="L17710">
        <v>23116290</v>
      </c>
      <c r="M17710">
        <v>5.4</v>
      </c>
      <c r="P17710" s="29">
        <f t="shared" si="640"/>
        <v>0.73333333333333339</v>
      </c>
    </row>
    <row r="17711" spans="1:16" hidden="1" x14ac:dyDescent="0.25">
      <c r="A17711" t="s">
        <v>158</v>
      </c>
      <c r="B17711">
        <v>803400</v>
      </c>
      <c r="C17711" t="s">
        <v>212</v>
      </c>
      <c r="D17711">
        <v>2021725</v>
      </c>
      <c r="E17711" t="s">
        <v>257</v>
      </c>
      <c r="F17711" t="s">
        <v>214</v>
      </c>
      <c r="G17711" t="s">
        <v>215</v>
      </c>
      <c r="H17711">
        <v>2</v>
      </c>
      <c r="I17711">
        <v>2018</v>
      </c>
      <c r="J17711">
        <v>2</v>
      </c>
      <c r="L17711">
        <v>23115854</v>
      </c>
      <c r="M17711">
        <v>4.5999999999999996</v>
      </c>
      <c r="P17711" s="29">
        <f t="shared" si="640"/>
        <v>0.6</v>
      </c>
    </row>
    <row r="17712" spans="1:16" hidden="1" x14ac:dyDescent="0.25">
      <c r="A17712" t="s">
        <v>158</v>
      </c>
      <c r="B17712">
        <v>803400</v>
      </c>
      <c r="C17712" t="s">
        <v>212</v>
      </c>
      <c r="D17712">
        <v>2021993</v>
      </c>
      <c r="E17712" t="s">
        <v>256</v>
      </c>
      <c r="F17712" t="s">
        <v>214</v>
      </c>
      <c r="G17712" t="s">
        <v>215</v>
      </c>
      <c r="H17712">
        <v>2</v>
      </c>
      <c r="I17712">
        <v>2018</v>
      </c>
      <c r="J17712">
        <v>2</v>
      </c>
      <c r="L17712">
        <v>23116174</v>
      </c>
      <c r="M17712">
        <v>5.5</v>
      </c>
      <c r="P17712" s="29">
        <f t="shared" si="640"/>
        <v>0.75</v>
      </c>
    </row>
    <row r="17713" spans="1:16" hidden="1" x14ac:dyDescent="0.25">
      <c r="A17713" t="s">
        <v>158</v>
      </c>
      <c r="B17713">
        <v>803400</v>
      </c>
      <c r="C17713" t="s">
        <v>212</v>
      </c>
      <c r="D17713">
        <v>2004459</v>
      </c>
      <c r="E17713" t="s">
        <v>238</v>
      </c>
      <c r="F17713" t="s">
        <v>214</v>
      </c>
      <c r="G17713" t="s">
        <v>215</v>
      </c>
      <c r="H17713">
        <v>2</v>
      </c>
      <c r="I17713">
        <v>2018</v>
      </c>
      <c r="J17713">
        <v>2</v>
      </c>
      <c r="L17713">
        <v>23114825</v>
      </c>
      <c r="M17713">
        <v>5.6</v>
      </c>
      <c r="P17713" s="29">
        <f t="shared" si="640"/>
        <v>0.76666666666666661</v>
      </c>
    </row>
    <row r="17714" spans="1:16" hidden="1" x14ac:dyDescent="0.25">
      <c r="A17714" t="s">
        <v>158</v>
      </c>
      <c r="B17714">
        <v>803400</v>
      </c>
      <c r="C17714" t="s">
        <v>212</v>
      </c>
      <c r="D17714">
        <v>2021747</v>
      </c>
      <c r="E17714" t="s">
        <v>270</v>
      </c>
      <c r="F17714" t="s">
        <v>214</v>
      </c>
      <c r="G17714" t="s">
        <v>215</v>
      </c>
      <c r="H17714">
        <v>4</v>
      </c>
      <c r="I17714">
        <v>2018</v>
      </c>
      <c r="J17714">
        <v>2</v>
      </c>
      <c r="L17714">
        <v>23114826</v>
      </c>
      <c r="P17714" s="29" t="str">
        <f t="shared" si="640"/>
        <v>DRP</v>
      </c>
    </row>
    <row r="17715" spans="1:16" hidden="1" x14ac:dyDescent="0.25">
      <c r="A17715" t="s">
        <v>158</v>
      </c>
      <c r="B17715">
        <v>803400</v>
      </c>
      <c r="C17715" t="s">
        <v>212</v>
      </c>
      <c r="D17715">
        <v>2004469</v>
      </c>
      <c r="E17715" t="s">
        <v>266</v>
      </c>
      <c r="F17715" t="s">
        <v>214</v>
      </c>
      <c r="G17715" t="s">
        <v>215</v>
      </c>
      <c r="H17715">
        <v>3</v>
      </c>
      <c r="I17715">
        <v>2019</v>
      </c>
      <c r="J17715">
        <v>1</v>
      </c>
      <c r="L17715">
        <v>23120808</v>
      </c>
      <c r="M17715">
        <v>2.2000000000000002</v>
      </c>
      <c r="P17715" s="29">
        <f t="shared" si="640"/>
        <v>0.20000000000000004</v>
      </c>
    </row>
    <row r="17716" spans="1:16" hidden="1" x14ac:dyDescent="0.25">
      <c r="A17716" t="s">
        <v>158</v>
      </c>
      <c r="B17716">
        <v>803400</v>
      </c>
      <c r="C17716" t="s">
        <v>212</v>
      </c>
      <c r="D17716">
        <v>2019273</v>
      </c>
      <c r="E17716" t="s">
        <v>248</v>
      </c>
      <c r="F17716" t="s">
        <v>214</v>
      </c>
      <c r="G17716" t="s">
        <v>215</v>
      </c>
      <c r="H17716">
        <v>2</v>
      </c>
      <c r="I17716">
        <v>2019</v>
      </c>
      <c r="J17716">
        <v>1</v>
      </c>
      <c r="L17716">
        <v>23120717</v>
      </c>
      <c r="M17716">
        <v>5.5</v>
      </c>
      <c r="P17716" s="29">
        <f t="shared" si="640"/>
        <v>0.75</v>
      </c>
    </row>
    <row r="17717" spans="1:16" hidden="1" x14ac:dyDescent="0.25">
      <c r="A17717" t="s">
        <v>158</v>
      </c>
      <c r="B17717">
        <v>803400</v>
      </c>
      <c r="C17717" t="s">
        <v>212</v>
      </c>
      <c r="D17717">
        <v>2021706</v>
      </c>
      <c r="E17717" t="s">
        <v>271</v>
      </c>
      <c r="F17717" t="s">
        <v>214</v>
      </c>
      <c r="G17717" t="s">
        <v>215</v>
      </c>
      <c r="H17717">
        <v>2</v>
      </c>
      <c r="I17717">
        <v>2019</v>
      </c>
      <c r="J17717">
        <v>1</v>
      </c>
      <c r="L17717">
        <v>23120027</v>
      </c>
      <c r="M17717">
        <v>6.1</v>
      </c>
      <c r="P17717" s="29">
        <f t="shared" si="640"/>
        <v>0.85</v>
      </c>
    </row>
    <row r="17718" spans="1:16" hidden="1" x14ac:dyDescent="0.25">
      <c r="A17718" t="s">
        <v>158</v>
      </c>
      <c r="B17718">
        <v>803400</v>
      </c>
      <c r="C17718" t="s">
        <v>212</v>
      </c>
      <c r="D17718">
        <v>2021734</v>
      </c>
      <c r="E17718" t="s">
        <v>252</v>
      </c>
      <c r="F17718" t="s">
        <v>214</v>
      </c>
      <c r="G17718" t="s">
        <v>215</v>
      </c>
      <c r="H17718">
        <v>2</v>
      </c>
      <c r="I17718">
        <v>2019</v>
      </c>
      <c r="J17718">
        <v>1</v>
      </c>
      <c r="L17718">
        <v>23120792</v>
      </c>
      <c r="M17718">
        <v>5.0999999999999996</v>
      </c>
      <c r="P17718" s="29">
        <f t="shared" si="640"/>
        <v>0.68333333333333324</v>
      </c>
    </row>
    <row r="17719" spans="1:16" hidden="1" x14ac:dyDescent="0.25">
      <c r="A17719" t="s">
        <v>158</v>
      </c>
      <c r="B17719">
        <v>803400</v>
      </c>
      <c r="C17719" t="s">
        <v>212</v>
      </c>
      <c r="D17719">
        <v>2021720</v>
      </c>
      <c r="E17719" t="s">
        <v>263</v>
      </c>
      <c r="F17719" t="s">
        <v>214</v>
      </c>
      <c r="G17719" t="s">
        <v>215</v>
      </c>
      <c r="H17719">
        <v>2</v>
      </c>
      <c r="I17719">
        <v>2019</v>
      </c>
      <c r="J17719">
        <v>1</v>
      </c>
      <c r="L17719">
        <v>23120794</v>
      </c>
      <c r="M17719">
        <v>4.9000000000000004</v>
      </c>
      <c r="P17719" s="29">
        <f t="shared" si="640"/>
        <v>0.65</v>
      </c>
    </row>
    <row r="17720" spans="1:16" hidden="1" x14ac:dyDescent="0.25">
      <c r="A17720" t="s">
        <v>158</v>
      </c>
      <c r="B17720">
        <v>803400</v>
      </c>
      <c r="C17720" t="s">
        <v>212</v>
      </c>
      <c r="D17720">
        <v>2021758</v>
      </c>
      <c r="E17720" t="s">
        <v>254</v>
      </c>
      <c r="F17720" t="s">
        <v>214</v>
      </c>
      <c r="G17720" t="s">
        <v>215</v>
      </c>
      <c r="H17720">
        <v>1</v>
      </c>
      <c r="I17720">
        <v>2019</v>
      </c>
      <c r="J17720">
        <v>2</v>
      </c>
      <c r="L17720">
        <v>23128841</v>
      </c>
      <c r="P17720" s="29" t="str">
        <f t="shared" si="640"/>
        <v>NULL</v>
      </c>
    </row>
    <row r="17721" spans="1:16" hidden="1" x14ac:dyDescent="0.25">
      <c r="A17721" t="s">
        <v>158</v>
      </c>
      <c r="B17721">
        <v>803400</v>
      </c>
      <c r="C17721" t="s">
        <v>212</v>
      </c>
      <c r="D17721">
        <v>2021747</v>
      </c>
      <c r="E17721" t="s">
        <v>270</v>
      </c>
      <c r="F17721" t="s">
        <v>214</v>
      </c>
      <c r="G17721" t="s">
        <v>215</v>
      </c>
      <c r="H17721">
        <v>1</v>
      </c>
      <c r="I17721">
        <v>2019</v>
      </c>
      <c r="J17721">
        <v>2</v>
      </c>
      <c r="L17721">
        <v>23128838</v>
      </c>
      <c r="P17721" s="29" t="str">
        <f t="shared" si="640"/>
        <v>NULL</v>
      </c>
    </row>
    <row r="17722" spans="1:16" hidden="1" x14ac:dyDescent="0.25">
      <c r="A17722" t="s">
        <v>158</v>
      </c>
      <c r="B17722">
        <v>803400</v>
      </c>
      <c r="C17722" t="s">
        <v>212</v>
      </c>
      <c r="D17722">
        <v>2021624</v>
      </c>
      <c r="E17722" t="s">
        <v>243</v>
      </c>
      <c r="F17722" t="s">
        <v>214</v>
      </c>
      <c r="G17722" t="s">
        <v>215</v>
      </c>
      <c r="H17722">
        <v>1</v>
      </c>
      <c r="I17722">
        <v>2019</v>
      </c>
      <c r="J17722">
        <v>2</v>
      </c>
      <c r="L17722">
        <v>23128840</v>
      </c>
      <c r="P17722" s="29" t="str">
        <f t="shared" si="640"/>
        <v>NULL</v>
      </c>
    </row>
    <row r="17723" spans="1:16" hidden="1" x14ac:dyDescent="0.25">
      <c r="A17723" t="s">
        <v>158</v>
      </c>
      <c r="B17723">
        <v>803400</v>
      </c>
      <c r="C17723" t="s">
        <v>212</v>
      </c>
      <c r="D17723">
        <v>2021615</v>
      </c>
      <c r="E17723" t="s">
        <v>255</v>
      </c>
      <c r="F17723" t="s">
        <v>214</v>
      </c>
      <c r="G17723" t="s">
        <v>215</v>
      </c>
      <c r="H17723">
        <v>1</v>
      </c>
      <c r="I17723">
        <v>2019</v>
      </c>
      <c r="J17723">
        <v>2</v>
      </c>
      <c r="L17723">
        <v>23129300</v>
      </c>
      <c r="P17723" s="29" t="str">
        <f t="shared" si="640"/>
        <v>NULL</v>
      </c>
    </row>
    <row r="17724" spans="1:16" hidden="1" x14ac:dyDescent="0.25">
      <c r="A17724" t="s">
        <v>158</v>
      </c>
      <c r="B17724">
        <v>803400</v>
      </c>
      <c r="C17724" t="s">
        <v>212</v>
      </c>
      <c r="D17724">
        <v>2021850</v>
      </c>
      <c r="E17724" t="s">
        <v>233</v>
      </c>
      <c r="F17724" t="s">
        <v>214</v>
      </c>
      <c r="G17724" t="s">
        <v>215</v>
      </c>
      <c r="H17724">
        <v>1</v>
      </c>
      <c r="I17724">
        <v>2019</v>
      </c>
      <c r="J17724">
        <v>2</v>
      </c>
      <c r="L17724">
        <v>23128839</v>
      </c>
      <c r="P17724" s="29" t="str">
        <f t="shared" si="640"/>
        <v>NULL</v>
      </c>
    </row>
    <row r="17725" spans="1:16" hidden="1" x14ac:dyDescent="0.25">
      <c r="A17725" t="s">
        <v>181</v>
      </c>
      <c r="B17725">
        <v>803401</v>
      </c>
      <c r="C17725" t="s">
        <v>318</v>
      </c>
      <c r="D17725">
        <v>2004098</v>
      </c>
      <c r="E17725" t="s">
        <v>213</v>
      </c>
      <c r="F17725" t="s">
        <v>214</v>
      </c>
      <c r="G17725" t="s">
        <v>215</v>
      </c>
      <c r="H17725">
        <v>2</v>
      </c>
      <c r="I17725">
        <v>2015</v>
      </c>
      <c r="J17725">
        <v>1</v>
      </c>
      <c r="L17725">
        <v>23066524</v>
      </c>
      <c r="M17725">
        <v>6.3</v>
      </c>
      <c r="P17725" s="29">
        <f t="shared" ref="P17725:P17738" si="641">IF(AND(ISNUMBER(M17725),H17725&lt;&gt;4,N17725&lt;&gt;"X"),(M17725-1)/6,IF(H17725=4,"DRP",IF(AND(H17725=3,M17725="NA"),"BAD",IF(AND(H17725=2),"CVL",IF(AND(H17725=1,ISBLANK(M17725)),"NULL","UNK")))))</f>
        <v>0.8833333333333333</v>
      </c>
    </row>
    <row r="17726" spans="1:16" hidden="1" x14ac:dyDescent="0.25">
      <c r="A17726" t="s">
        <v>181</v>
      </c>
      <c r="B17726">
        <v>803401</v>
      </c>
      <c r="C17726" t="s">
        <v>318</v>
      </c>
      <c r="D17726">
        <v>2005102</v>
      </c>
      <c r="E17726" t="s">
        <v>218</v>
      </c>
      <c r="F17726" t="s">
        <v>214</v>
      </c>
      <c r="G17726" t="s">
        <v>215</v>
      </c>
      <c r="H17726">
        <v>3</v>
      </c>
      <c r="I17726">
        <v>2015</v>
      </c>
      <c r="J17726">
        <v>1</v>
      </c>
      <c r="L17726">
        <v>23066492</v>
      </c>
      <c r="M17726">
        <v>3.4</v>
      </c>
      <c r="P17726" s="29">
        <f t="shared" si="641"/>
        <v>0.39999999999999997</v>
      </c>
    </row>
    <row r="17727" spans="1:16" hidden="1" x14ac:dyDescent="0.25">
      <c r="A17727" t="s">
        <v>181</v>
      </c>
      <c r="B17727">
        <v>803401</v>
      </c>
      <c r="C17727" t="s">
        <v>318</v>
      </c>
      <c r="D17727">
        <v>2021754</v>
      </c>
      <c r="E17727" t="s">
        <v>216</v>
      </c>
      <c r="F17727" t="s">
        <v>214</v>
      </c>
      <c r="G17727" t="s">
        <v>215</v>
      </c>
      <c r="H17727">
        <v>3</v>
      </c>
      <c r="I17727">
        <v>2015</v>
      </c>
      <c r="J17727">
        <v>1</v>
      </c>
      <c r="L17727">
        <v>23066478</v>
      </c>
      <c r="M17727" t="s">
        <v>221</v>
      </c>
      <c r="P17727" s="29" t="str">
        <f t="shared" si="641"/>
        <v>BAD</v>
      </c>
    </row>
    <row r="17728" spans="1:16" hidden="1" x14ac:dyDescent="0.25">
      <c r="A17728" t="s">
        <v>181</v>
      </c>
      <c r="B17728">
        <v>803401</v>
      </c>
      <c r="C17728" t="s">
        <v>318</v>
      </c>
      <c r="D17728">
        <v>2005099</v>
      </c>
      <c r="E17728" t="s">
        <v>217</v>
      </c>
      <c r="F17728" t="s">
        <v>214</v>
      </c>
      <c r="G17728" t="s">
        <v>215</v>
      </c>
      <c r="H17728">
        <v>2</v>
      </c>
      <c r="I17728">
        <v>2015</v>
      </c>
      <c r="J17728">
        <v>1</v>
      </c>
      <c r="L17728">
        <v>23066430</v>
      </c>
      <c r="M17728">
        <v>4.7</v>
      </c>
      <c r="P17728" s="29">
        <f t="shared" si="641"/>
        <v>0.6166666666666667</v>
      </c>
    </row>
    <row r="17729" spans="1:16" hidden="1" x14ac:dyDescent="0.25">
      <c r="A17729" t="s">
        <v>181</v>
      </c>
      <c r="B17729">
        <v>803401</v>
      </c>
      <c r="C17729" t="s">
        <v>318</v>
      </c>
      <c r="D17729">
        <v>2021600</v>
      </c>
      <c r="E17729" t="s">
        <v>219</v>
      </c>
      <c r="F17729" t="s">
        <v>214</v>
      </c>
      <c r="G17729" t="s">
        <v>215</v>
      </c>
      <c r="H17729">
        <v>3</v>
      </c>
      <c r="I17729">
        <v>2015</v>
      </c>
      <c r="J17729">
        <v>1</v>
      </c>
      <c r="L17729">
        <v>23066439</v>
      </c>
      <c r="M17729">
        <v>3.4</v>
      </c>
      <c r="P17729" s="29">
        <f t="shared" si="641"/>
        <v>0.39999999999999997</v>
      </c>
    </row>
    <row r="17730" spans="1:16" hidden="1" x14ac:dyDescent="0.25">
      <c r="A17730" t="s">
        <v>181</v>
      </c>
      <c r="B17730">
        <v>803401</v>
      </c>
      <c r="C17730" t="s">
        <v>318</v>
      </c>
      <c r="D17730">
        <v>2005118</v>
      </c>
      <c r="E17730" t="s">
        <v>223</v>
      </c>
      <c r="F17730" t="s">
        <v>214</v>
      </c>
      <c r="G17730" t="s">
        <v>215</v>
      </c>
      <c r="H17730">
        <v>3</v>
      </c>
      <c r="I17730">
        <v>2015</v>
      </c>
      <c r="J17730">
        <v>1</v>
      </c>
      <c r="L17730">
        <v>23066498</v>
      </c>
      <c r="M17730">
        <v>3.1</v>
      </c>
      <c r="P17730" s="29">
        <f t="shared" si="641"/>
        <v>0.35000000000000003</v>
      </c>
    </row>
    <row r="17731" spans="1:16" hidden="1" x14ac:dyDescent="0.25">
      <c r="A17731" t="s">
        <v>181</v>
      </c>
      <c r="B17731">
        <v>803401</v>
      </c>
      <c r="C17731" t="s">
        <v>318</v>
      </c>
      <c r="D17731">
        <v>2004112</v>
      </c>
      <c r="E17731" t="s">
        <v>244</v>
      </c>
      <c r="F17731" t="s">
        <v>214</v>
      </c>
      <c r="G17731" t="s">
        <v>215</v>
      </c>
      <c r="H17731">
        <v>2</v>
      </c>
      <c r="I17731">
        <v>2015</v>
      </c>
      <c r="J17731">
        <v>2</v>
      </c>
      <c r="L17731">
        <v>23073237</v>
      </c>
      <c r="M17731">
        <v>5.0999999999999996</v>
      </c>
      <c r="P17731" s="29">
        <f t="shared" si="641"/>
        <v>0.68333333333333324</v>
      </c>
    </row>
    <row r="17732" spans="1:16" hidden="1" x14ac:dyDescent="0.25">
      <c r="A17732" t="s">
        <v>181</v>
      </c>
      <c r="B17732">
        <v>803401</v>
      </c>
      <c r="C17732" t="s">
        <v>318</v>
      </c>
      <c r="D17732">
        <v>2004116</v>
      </c>
      <c r="E17732" t="s">
        <v>229</v>
      </c>
      <c r="F17732" t="s">
        <v>214</v>
      </c>
      <c r="G17732" t="s">
        <v>215</v>
      </c>
      <c r="H17732">
        <v>3</v>
      </c>
      <c r="I17732">
        <v>2015</v>
      </c>
      <c r="J17732">
        <v>2</v>
      </c>
      <c r="L17732">
        <v>23073045</v>
      </c>
      <c r="M17732" t="s">
        <v>221</v>
      </c>
      <c r="P17732" s="29" t="str">
        <f t="shared" si="641"/>
        <v>BAD</v>
      </c>
    </row>
    <row r="17733" spans="1:16" hidden="1" x14ac:dyDescent="0.25">
      <c r="A17733" t="s">
        <v>181</v>
      </c>
      <c r="B17733">
        <v>803401</v>
      </c>
      <c r="C17733" t="s">
        <v>318</v>
      </c>
      <c r="D17733">
        <v>2021580</v>
      </c>
      <c r="E17733" t="s">
        <v>241</v>
      </c>
      <c r="F17733" t="s">
        <v>214</v>
      </c>
      <c r="G17733" t="s">
        <v>215</v>
      </c>
      <c r="H17733">
        <v>3</v>
      </c>
      <c r="I17733">
        <v>2015</v>
      </c>
      <c r="J17733">
        <v>2</v>
      </c>
      <c r="L17733">
        <v>23074971</v>
      </c>
      <c r="M17733">
        <v>2.8</v>
      </c>
      <c r="P17733" s="29">
        <f t="shared" si="641"/>
        <v>0.3</v>
      </c>
    </row>
    <row r="17734" spans="1:16" hidden="1" x14ac:dyDescent="0.25">
      <c r="A17734" t="s">
        <v>181</v>
      </c>
      <c r="B17734">
        <v>803401</v>
      </c>
      <c r="C17734" t="s">
        <v>318</v>
      </c>
      <c r="D17734">
        <v>2021754</v>
      </c>
      <c r="E17734" t="s">
        <v>216</v>
      </c>
      <c r="F17734" t="s">
        <v>214</v>
      </c>
      <c r="G17734" t="s">
        <v>215</v>
      </c>
      <c r="H17734">
        <v>2</v>
      </c>
      <c r="I17734">
        <v>2015</v>
      </c>
      <c r="J17734">
        <v>2</v>
      </c>
      <c r="L17734">
        <v>23074131</v>
      </c>
      <c r="M17734">
        <v>5.4</v>
      </c>
      <c r="P17734" s="29">
        <f t="shared" si="641"/>
        <v>0.73333333333333339</v>
      </c>
    </row>
    <row r="17735" spans="1:16" hidden="1" x14ac:dyDescent="0.25">
      <c r="A17735" t="s">
        <v>181</v>
      </c>
      <c r="B17735">
        <v>803401</v>
      </c>
      <c r="C17735" t="s">
        <v>318</v>
      </c>
      <c r="D17735">
        <v>2005102</v>
      </c>
      <c r="E17735" t="s">
        <v>218</v>
      </c>
      <c r="F17735" t="s">
        <v>214</v>
      </c>
      <c r="G17735" t="s">
        <v>215</v>
      </c>
      <c r="H17735">
        <v>2</v>
      </c>
      <c r="I17735">
        <v>2015</v>
      </c>
      <c r="J17735">
        <v>2</v>
      </c>
      <c r="L17735">
        <v>23071945</v>
      </c>
      <c r="M17735">
        <v>4.2</v>
      </c>
      <c r="P17735" s="29">
        <f t="shared" si="641"/>
        <v>0.53333333333333333</v>
      </c>
    </row>
    <row r="17736" spans="1:16" hidden="1" x14ac:dyDescent="0.25">
      <c r="A17736" t="s">
        <v>181</v>
      </c>
      <c r="B17736">
        <v>803401</v>
      </c>
      <c r="C17736" t="s">
        <v>318</v>
      </c>
      <c r="D17736">
        <v>2005118</v>
      </c>
      <c r="E17736" t="s">
        <v>223</v>
      </c>
      <c r="F17736" t="s">
        <v>214</v>
      </c>
      <c r="G17736" t="s">
        <v>215</v>
      </c>
      <c r="H17736">
        <v>3</v>
      </c>
      <c r="I17736">
        <v>2015</v>
      </c>
      <c r="J17736">
        <v>2</v>
      </c>
      <c r="L17736">
        <v>23071574</v>
      </c>
      <c r="M17736" t="s">
        <v>221</v>
      </c>
      <c r="P17736" s="29" t="str">
        <f t="shared" si="641"/>
        <v>BAD</v>
      </c>
    </row>
    <row r="17737" spans="1:16" hidden="1" x14ac:dyDescent="0.25">
      <c r="A17737" t="s">
        <v>181</v>
      </c>
      <c r="B17737">
        <v>803401</v>
      </c>
      <c r="C17737" t="s">
        <v>318</v>
      </c>
      <c r="D17737">
        <v>2021754</v>
      </c>
      <c r="E17737" t="s">
        <v>216</v>
      </c>
      <c r="F17737" t="s">
        <v>214</v>
      </c>
      <c r="G17737" t="s">
        <v>215</v>
      </c>
      <c r="H17737">
        <v>4</v>
      </c>
      <c r="I17737">
        <v>2015</v>
      </c>
      <c r="J17737">
        <v>2</v>
      </c>
      <c r="L17737">
        <v>23074129</v>
      </c>
      <c r="P17737" s="29" t="str">
        <f t="shared" si="641"/>
        <v>DRP</v>
      </c>
    </row>
    <row r="17738" spans="1:16" hidden="1" x14ac:dyDescent="0.25">
      <c r="A17738" t="s">
        <v>181</v>
      </c>
      <c r="B17738">
        <v>803401</v>
      </c>
      <c r="C17738" t="s">
        <v>318</v>
      </c>
      <c r="D17738">
        <v>2021600</v>
      </c>
      <c r="E17738" t="s">
        <v>219</v>
      </c>
      <c r="F17738" t="s">
        <v>214</v>
      </c>
      <c r="G17738" t="s">
        <v>215</v>
      </c>
      <c r="H17738">
        <v>2</v>
      </c>
      <c r="I17738">
        <v>2015</v>
      </c>
      <c r="J17738">
        <v>2</v>
      </c>
      <c r="L17738">
        <v>23071941</v>
      </c>
      <c r="M17738">
        <v>5</v>
      </c>
      <c r="P17738" s="29">
        <f t="shared" si="641"/>
        <v>0.66666666666666663</v>
      </c>
    </row>
    <row r="17739" spans="1:16" hidden="1" x14ac:dyDescent="0.25">
      <c r="A17739" t="s">
        <v>181</v>
      </c>
      <c r="B17739">
        <v>803401</v>
      </c>
      <c r="C17739" t="s">
        <v>318</v>
      </c>
      <c r="D17739">
        <v>2004112</v>
      </c>
      <c r="E17739" t="s">
        <v>244</v>
      </c>
      <c r="F17739" t="s">
        <v>320</v>
      </c>
      <c r="G17739" t="s">
        <v>321</v>
      </c>
      <c r="H17739">
        <v>2</v>
      </c>
      <c r="I17739">
        <v>2016</v>
      </c>
      <c r="J17739">
        <v>1</v>
      </c>
      <c r="M17739">
        <v>5.2</v>
      </c>
      <c r="N17739" t="s">
        <v>231</v>
      </c>
      <c r="P17739" s="29">
        <f t="shared" ref="P17739:P17763" si="642">IF(AND(ISNUMBER(M17739),H17739&lt;&gt;4),(M17739-1)/6,IF(H17739=4,"DRP",IF(AND(H17739=3,M17739="NA"),"BAD",IF(AND(H17739=2),"CVL",IF(AND(H17739=1,ISBLANK(M17739)),"NULL","UNK")))))</f>
        <v>0.70000000000000007</v>
      </c>
    </row>
    <row r="17740" spans="1:16" hidden="1" x14ac:dyDescent="0.25">
      <c r="A17740" t="s">
        <v>181</v>
      </c>
      <c r="B17740">
        <v>803401</v>
      </c>
      <c r="C17740" t="s">
        <v>318</v>
      </c>
      <c r="D17740">
        <v>2004099</v>
      </c>
      <c r="E17740" t="s">
        <v>245</v>
      </c>
      <c r="F17740" t="s">
        <v>320</v>
      </c>
      <c r="G17740" t="s">
        <v>321</v>
      </c>
      <c r="H17740">
        <v>2</v>
      </c>
      <c r="I17740">
        <v>2016</v>
      </c>
      <c r="J17740">
        <v>1</v>
      </c>
      <c r="M17740">
        <v>6.3</v>
      </c>
      <c r="N17740" t="s">
        <v>231</v>
      </c>
      <c r="P17740" s="29">
        <f t="shared" si="642"/>
        <v>0.8833333333333333</v>
      </c>
    </row>
    <row r="17741" spans="1:16" hidden="1" x14ac:dyDescent="0.25">
      <c r="A17741" t="s">
        <v>181</v>
      </c>
      <c r="B17741">
        <v>803401</v>
      </c>
      <c r="C17741" t="s">
        <v>318</v>
      </c>
      <c r="D17741">
        <v>2004029</v>
      </c>
      <c r="E17741" t="s">
        <v>370</v>
      </c>
      <c r="F17741" t="s">
        <v>320</v>
      </c>
      <c r="G17741" t="s">
        <v>321</v>
      </c>
      <c r="H17741">
        <v>2</v>
      </c>
      <c r="I17741">
        <v>2016</v>
      </c>
      <c r="J17741">
        <v>2</v>
      </c>
      <c r="L17741">
        <v>23088503</v>
      </c>
      <c r="M17741">
        <v>5.0999999999999996</v>
      </c>
      <c r="P17741" s="29">
        <f t="shared" si="642"/>
        <v>0.68333333333333324</v>
      </c>
    </row>
    <row r="17742" spans="1:16" hidden="1" x14ac:dyDescent="0.25">
      <c r="A17742" t="s">
        <v>181</v>
      </c>
      <c r="B17742">
        <v>803401</v>
      </c>
      <c r="C17742" t="s">
        <v>318</v>
      </c>
      <c r="D17742">
        <v>2004116</v>
      </c>
      <c r="E17742" t="s">
        <v>229</v>
      </c>
      <c r="F17742" t="s">
        <v>214</v>
      </c>
      <c r="G17742" t="s">
        <v>215</v>
      </c>
      <c r="H17742">
        <v>3</v>
      </c>
      <c r="I17742">
        <v>2017</v>
      </c>
      <c r="J17742">
        <v>2</v>
      </c>
      <c r="L17742">
        <v>23098576</v>
      </c>
      <c r="M17742" t="s">
        <v>221</v>
      </c>
      <c r="P17742" s="29" t="str">
        <f t="shared" si="642"/>
        <v>BAD</v>
      </c>
    </row>
    <row r="17743" spans="1:16" hidden="1" x14ac:dyDescent="0.25">
      <c r="A17743" t="s">
        <v>181</v>
      </c>
      <c r="B17743">
        <v>803401</v>
      </c>
      <c r="C17743" t="s">
        <v>318</v>
      </c>
      <c r="D17743">
        <v>2004116</v>
      </c>
      <c r="E17743" t="s">
        <v>229</v>
      </c>
      <c r="F17743" t="s">
        <v>214</v>
      </c>
      <c r="G17743" t="s">
        <v>215</v>
      </c>
      <c r="H17743">
        <v>2</v>
      </c>
      <c r="I17743">
        <v>2018</v>
      </c>
      <c r="J17743">
        <v>2</v>
      </c>
      <c r="L17743">
        <v>23114458</v>
      </c>
      <c r="M17743">
        <v>5.7</v>
      </c>
      <c r="P17743" s="29">
        <f t="shared" si="642"/>
        <v>0.78333333333333333</v>
      </c>
    </row>
    <row r="17744" spans="1:16" hidden="1" x14ac:dyDescent="0.25">
      <c r="A17744" t="s">
        <v>148</v>
      </c>
      <c r="B17744">
        <v>803401</v>
      </c>
      <c r="C17744" t="s">
        <v>318</v>
      </c>
      <c r="D17744">
        <v>2004098</v>
      </c>
      <c r="E17744" t="s">
        <v>213</v>
      </c>
      <c r="F17744" t="s">
        <v>214</v>
      </c>
      <c r="G17744" t="s">
        <v>215</v>
      </c>
      <c r="H17744">
        <v>2</v>
      </c>
      <c r="I17744">
        <v>2016</v>
      </c>
      <c r="J17744">
        <v>1</v>
      </c>
      <c r="L17744">
        <v>23081501</v>
      </c>
      <c r="M17744">
        <v>5.6</v>
      </c>
      <c r="P17744" s="29">
        <f t="shared" si="642"/>
        <v>0.76666666666666661</v>
      </c>
    </row>
    <row r="17745" spans="1:16" hidden="1" x14ac:dyDescent="0.25">
      <c r="A17745" t="s">
        <v>148</v>
      </c>
      <c r="B17745">
        <v>803401</v>
      </c>
      <c r="C17745" t="s">
        <v>318</v>
      </c>
      <c r="D17745">
        <v>2021600</v>
      </c>
      <c r="E17745" t="s">
        <v>219</v>
      </c>
      <c r="F17745" t="s">
        <v>214</v>
      </c>
      <c r="G17745" t="s">
        <v>215</v>
      </c>
      <c r="H17745">
        <v>3</v>
      </c>
      <c r="I17745">
        <v>2016</v>
      </c>
      <c r="J17745">
        <v>1</v>
      </c>
      <c r="L17745">
        <v>23081079</v>
      </c>
      <c r="M17745">
        <v>2.1</v>
      </c>
      <c r="P17745" s="29">
        <f t="shared" si="642"/>
        <v>0.18333333333333335</v>
      </c>
    </row>
    <row r="17746" spans="1:16" hidden="1" x14ac:dyDescent="0.25">
      <c r="A17746" t="s">
        <v>148</v>
      </c>
      <c r="B17746">
        <v>803401</v>
      </c>
      <c r="C17746" t="s">
        <v>318</v>
      </c>
      <c r="D17746">
        <v>2005099</v>
      </c>
      <c r="E17746" t="s">
        <v>217</v>
      </c>
      <c r="F17746" t="s">
        <v>214</v>
      </c>
      <c r="G17746" t="s">
        <v>215</v>
      </c>
      <c r="H17746">
        <v>3</v>
      </c>
      <c r="I17746">
        <v>2016</v>
      </c>
      <c r="J17746">
        <v>1</v>
      </c>
      <c r="L17746">
        <v>23081375</v>
      </c>
      <c r="M17746">
        <v>3.1</v>
      </c>
      <c r="P17746" s="29">
        <f t="shared" si="642"/>
        <v>0.35000000000000003</v>
      </c>
    </row>
    <row r="17747" spans="1:16" hidden="1" x14ac:dyDescent="0.25">
      <c r="A17747" t="s">
        <v>148</v>
      </c>
      <c r="B17747">
        <v>803401</v>
      </c>
      <c r="C17747" t="s">
        <v>318</v>
      </c>
      <c r="D17747">
        <v>2005102</v>
      </c>
      <c r="E17747" t="s">
        <v>218</v>
      </c>
      <c r="F17747" t="s">
        <v>214</v>
      </c>
      <c r="G17747" t="s">
        <v>215</v>
      </c>
      <c r="H17747">
        <v>3</v>
      </c>
      <c r="I17747">
        <v>2016</v>
      </c>
      <c r="J17747">
        <v>1</v>
      </c>
      <c r="L17747">
        <v>23081382</v>
      </c>
      <c r="M17747">
        <v>3.4</v>
      </c>
      <c r="P17747" s="29">
        <f t="shared" si="642"/>
        <v>0.39999999999999997</v>
      </c>
    </row>
    <row r="17748" spans="1:16" hidden="1" x14ac:dyDescent="0.25">
      <c r="A17748" t="s">
        <v>148</v>
      </c>
      <c r="B17748">
        <v>803401</v>
      </c>
      <c r="C17748" t="s">
        <v>318</v>
      </c>
      <c r="D17748">
        <v>2021754</v>
      </c>
      <c r="E17748" t="s">
        <v>216</v>
      </c>
      <c r="F17748" t="s">
        <v>214</v>
      </c>
      <c r="G17748" t="s">
        <v>215</v>
      </c>
      <c r="H17748">
        <v>2</v>
      </c>
      <c r="I17748">
        <v>2016</v>
      </c>
      <c r="J17748">
        <v>1</v>
      </c>
      <c r="L17748">
        <v>23081094</v>
      </c>
      <c r="M17748">
        <v>4</v>
      </c>
      <c r="P17748" s="29">
        <f t="shared" si="642"/>
        <v>0.5</v>
      </c>
    </row>
    <row r="17749" spans="1:16" hidden="1" x14ac:dyDescent="0.25">
      <c r="A17749" t="s">
        <v>148</v>
      </c>
      <c r="B17749">
        <v>803401</v>
      </c>
      <c r="C17749" t="s">
        <v>318</v>
      </c>
      <c r="D17749">
        <v>2005118</v>
      </c>
      <c r="E17749" t="s">
        <v>223</v>
      </c>
      <c r="F17749" t="s">
        <v>214</v>
      </c>
      <c r="G17749" t="s">
        <v>215</v>
      </c>
      <c r="H17749">
        <v>2</v>
      </c>
      <c r="I17749">
        <v>2016</v>
      </c>
      <c r="J17749">
        <v>1</v>
      </c>
      <c r="L17749">
        <v>23081293</v>
      </c>
      <c r="M17749">
        <v>4.3</v>
      </c>
      <c r="P17749" s="29">
        <f t="shared" si="642"/>
        <v>0.54999999999999993</v>
      </c>
    </row>
    <row r="17750" spans="1:16" hidden="1" x14ac:dyDescent="0.25">
      <c r="A17750" t="s">
        <v>148</v>
      </c>
      <c r="B17750">
        <v>803401</v>
      </c>
      <c r="C17750" t="s">
        <v>318</v>
      </c>
      <c r="D17750">
        <v>2021600</v>
      </c>
      <c r="E17750" t="s">
        <v>219</v>
      </c>
      <c r="F17750" t="s">
        <v>214</v>
      </c>
      <c r="G17750" t="s">
        <v>215</v>
      </c>
      <c r="H17750">
        <v>3</v>
      </c>
      <c r="I17750">
        <v>2016</v>
      </c>
      <c r="J17750">
        <v>2</v>
      </c>
      <c r="L17750">
        <v>23086545</v>
      </c>
      <c r="M17750" t="s">
        <v>221</v>
      </c>
      <c r="P17750" s="29" t="str">
        <f t="shared" si="642"/>
        <v>BAD</v>
      </c>
    </row>
    <row r="17751" spans="1:16" hidden="1" x14ac:dyDescent="0.25">
      <c r="A17751" t="s">
        <v>148</v>
      </c>
      <c r="B17751">
        <v>803401</v>
      </c>
      <c r="C17751" t="s">
        <v>318</v>
      </c>
      <c r="D17751">
        <v>2004116</v>
      </c>
      <c r="E17751" t="s">
        <v>229</v>
      </c>
      <c r="F17751" t="s">
        <v>214</v>
      </c>
      <c r="G17751" t="s">
        <v>215</v>
      </c>
      <c r="H17751">
        <v>2</v>
      </c>
      <c r="I17751">
        <v>2016</v>
      </c>
      <c r="J17751">
        <v>2</v>
      </c>
      <c r="L17751">
        <v>23085552</v>
      </c>
      <c r="M17751">
        <v>4.5999999999999996</v>
      </c>
      <c r="P17751" s="29">
        <f t="shared" si="642"/>
        <v>0.6</v>
      </c>
    </row>
    <row r="17752" spans="1:16" hidden="1" x14ac:dyDescent="0.25">
      <c r="A17752" t="s">
        <v>148</v>
      </c>
      <c r="B17752">
        <v>803401</v>
      </c>
      <c r="C17752" t="s">
        <v>318</v>
      </c>
      <c r="D17752">
        <v>2005117</v>
      </c>
      <c r="E17752" t="s">
        <v>220</v>
      </c>
      <c r="F17752" t="s">
        <v>214</v>
      </c>
      <c r="G17752" t="s">
        <v>215</v>
      </c>
      <c r="H17752">
        <v>3</v>
      </c>
      <c r="I17752">
        <v>2016</v>
      </c>
      <c r="J17752">
        <v>2</v>
      </c>
      <c r="L17752">
        <v>23084478</v>
      </c>
      <c r="M17752">
        <v>2.6</v>
      </c>
      <c r="P17752" s="29">
        <f t="shared" si="642"/>
        <v>0.26666666666666666</v>
      </c>
    </row>
    <row r="17753" spans="1:16" hidden="1" x14ac:dyDescent="0.25">
      <c r="A17753" t="s">
        <v>148</v>
      </c>
      <c r="B17753">
        <v>803401</v>
      </c>
      <c r="C17753" t="s">
        <v>318</v>
      </c>
      <c r="D17753">
        <v>2021763</v>
      </c>
      <c r="E17753" t="s">
        <v>298</v>
      </c>
      <c r="F17753" t="s">
        <v>214</v>
      </c>
      <c r="G17753" t="s">
        <v>215</v>
      </c>
      <c r="H17753">
        <v>3</v>
      </c>
      <c r="I17753">
        <v>2016</v>
      </c>
      <c r="J17753">
        <v>2</v>
      </c>
      <c r="L17753">
        <v>23086846</v>
      </c>
      <c r="M17753">
        <v>2.6</v>
      </c>
      <c r="P17753" s="29">
        <f t="shared" si="642"/>
        <v>0.26666666666666666</v>
      </c>
    </row>
    <row r="17754" spans="1:16" hidden="1" x14ac:dyDescent="0.25">
      <c r="A17754" t="s">
        <v>148</v>
      </c>
      <c r="B17754">
        <v>803401</v>
      </c>
      <c r="C17754" t="s">
        <v>318</v>
      </c>
      <c r="D17754">
        <v>2004112</v>
      </c>
      <c r="E17754" t="s">
        <v>244</v>
      </c>
      <c r="F17754" t="s">
        <v>214</v>
      </c>
      <c r="G17754" t="s">
        <v>215</v>
      </c>
      <c r="H17754">
        <v>2</v>
      </c>
      <c r="I17754">
        <v>2016</v>
      </c>
      <c r="J17754">
        <v>2</v>
      </c>
      <c r="L17754">
        <v>23085447</v>
      </c>
      <c r="M17754">
        <v>4.8</v>
      </c>
      <c r="P17754" s="29">
        <f t="shared" si="642"/>
        <v>0.6333333333333333</v>
      </c>
    </row>
    <row r="17755" spans="1:16" hidden="1" x14ac:dyDescent="0.25">
      <c r="A17755" t="s">
        <v>148</v>
      </c>
      <c r="B17755">
        <v>803401</v>
      </c>
      <c r="C17755" t="s">
        <v>318</v>
      </c>
      <c r="D17755">
        <v>2005102</v>
      </c>
      <c r="E17755" t="s">
        <v>218</v>
      </c>
      <c r="F17755" t="s">
        <v>214</v>
      </c>
      <c r="G17755" t="s">
        <v>215</v>
      </c>
      <c r="H17755">
        <v>3</v>
      </c>
      <c r="I17755">
        <v>2016</v>
      </c>
      <c r="J17755">
        <v>2</v>
      </c>
      <c r="L17755">
        <v>23086740</v>
      </c>
      <c r="M17755" t="s">
        <v>221</v>
      </c>
      <c r="P17755" s="29" t="str">
        <f t="shared" si="642"/>
        <v>BAD</v>
      </c>
    </row>
    <row r="17756" spans="1:16" hidden="1" x14ac:dyDescent="0.25">
      <c r="A17756" t="s">
        <v>148</v>
      </c>
      <c r="B17756">
        <v>803401</v>
      </c>
      <c r="C17756" t="s">
        <v>318</v>
      </c>
      <c r="D17756">
        <v>2005099</v>
      </c>
      <c r="E17756" t="s">
        <v>217</v>
      </c>
      <c r="F17756" t="s">
        <v>214</v>
      </c>
      <c r="G17756" t="s">
        <v>215</v>
      </c>
      <c r="H17756">
        <v>3</v>
      </c>
      <c r="I17756">
        <v>2016</v>
      </c>
      <c r="J17756">
        <v>2</v>
      </c>
      <c r="L17756">
        <v>23086541</v>
      </c>
      <c r="M17756">
        <v>1.4</v>
      </c>
      <c r="P17756" s="29">
        <f t="shared" si="642"/>
        <v>6.6666666666666652E-2</v>
      </c>
    </row>
    <row r="17757" spans="1:16" hidden="1" x14ac:dyDescent="0.25">
      <c r="A17757" t="s">
        <v>148</v>
      </c>
      <c r="B17757">
        <v>803401</v>
      </c>
      <c r="C17757" t="s">
        <v>318</v>
      </c>
      <c r="D17757">
        <v>2005131</v>
      </c>
      <c r="E17757" t="s">
        <v>228</v>
      </c>
      <c r="F17757" t="s">
        <v>214</v>
      </c>
      <c r="G17757" t="s">
        <v>215</v>
      </c>
      <c r="H17757">
        <v>2</v>
      </c>
      <c r="I17757">
        <v>2017</v>
      </c>
      <c r="J17757">
        <v>1</v>
      </c>
      <c r="M17757">
        <v>5.3</v>
      </c>
      <c r="N17757" t="s">
        <v>231</v>
      </c>
      <c r="P17757" s="29">
        <f t="shared" si="642"/>
        <v>0.71666666666666667</v>
      </c>
    </row>
    <row r="17758" spans="1:16" hidden="1" x14ac:dyDescent="0.25">
      <c r="A17758" t="s">
        <v>148</v>
      </c>
      <c r="B17758">
        <v>803401</v>
      </c>
      <c r="C17758" t="s">
        <v>318</v>
      </c>
      <c r="D17758">
        <v>2021600</v>
      </c>
      <c r="E17758" t="s">
        <v>219</v>
      </c>
      <c r="F17758" t="s">
        <v>214</v>
      </c>
      <c r="G17758" t="s">
        <v>215</v>
      </c>
      <c r="H17758">
        <v>3</v>
      </c>
      <c r="I17758">
        <v>2017</v>
      </c>
      <c r="J17758">
        <v>1</v>
      </c>
      <c r="L17758">
        <v>23092796</v>
      </c>
      <c r="M17758">
        <v>2.9</v>
      </c>
      <c r="P17758" s="29">
        <f t="shared" si="642"/>
        <v>0.31666666666666665</v>
      </c>
    </row>
    <row r="17759" spans="1:16" hidden="1" x14ac:dyDescent="0.25">
      <c r="A17759" t="s">
        <v>148</v>
      </c>
      <c r="B17759">
        <v>803401</v>
      </c>
      <c r="C17759" t="s">
        <v>318</v>
      </c>
      <c r="D17759">
        <v>2005099</v>
      </c>
      <c r="E17759" t="s">
        <v>217</v>
      </c>
      <c r="F17759" t="s">
        <v>214</v>
      </c>
      <c r="G17759" t="s">
        <v>215</v>
      </c>
      <c r="H17759">
        <v>3</v>
      </c>
      <c r="I17759">
        <v>2017</v>
      </c>
      <c r="J17759">
        <v>1</v>
      </c>
      <c r="L17759">
        <v>23092789</v>
      </c>
      <c r="M17759" t="s">
        <v>221</v>
      </c>
      <c r="P17759" s="29" t="str">
        <f t="shared" si="642"/>
        <v>BAD</v>
      </c>
    </row>
    <row r="17760" spans="1:16" hidden="1" x14ac:dyDescent="0.25">
      <c r="A17760" t="s">
        <v>148</v>
      </c>
      <c r="B17760">
        <v>803401</v>
      </c>
      <c r="C17760" t="s">
        <v>318</v>
      </c>
      <c r="D17760">
        <v>2005102</v>
      </c>
      <c r="E17760" t="s">
        <v>218</v>
      </c>
      <c r="F17760" t="s">
        <v>214</v>
      </c>
      <c r="G17760" t="s">
        <v>215</v>
      </c>
      <c r="H17760">
        <v>3</v>
      </c>
      <c r="I17760">
        <v>2017</v>
      </c>
      <c r="J17760">
        <v>1</v>
      </c>
      <c r="L17760">
        <v>23092915</v>
      </c>
      <c r="M17760">
        <v>2.8</v>
      </c>
      <c r="P17760" s="29">
        <f t="shared" si="642"/>
        <v>0.3</v>
      </c>
    </row>
    <row r="17761" spans="1:16" hidden="1" x14ac:dyDescent="0.25">
      <c r="A17761" t="s">
        <v>148</v>
      </c>
      <c r="B17761">
        <v>803401</v>
      </c>
      <c r="C17761" t="s">
        <v>318</v>
      </c>
      <c r="D17761">
        <v>2005117</v>
      </c>
      <c r="E17761" t="s">
        <v>220</v>
      </c>
      <c r="F17761" t="s">
        <v>214</v>
      </c>
      <c r="G17761" t="s">
        <v>215</v>
      </c>
      <c r="H17761">
        <v>2</v>
      </c>
      <c r="I17761">
        <v>2017</v>
      </c>
      <c r="J17761">
        <v>1</v>
      </c>
      <c r="L17761">
        <v>23091396</v>
      </c>
      <c r="M17761">
        <v>4.5999999999999996</v>
      </c>
      <c r="P17761" s="29">
        <f t="shared" si="642"/>
        <v>0.6</v>
      </c>
    </row>
    <row r="17762" spans="1:16" hidden="1" x14ac:dyDescent="0.25">
      <c r="A17762" t="s">
        <v>148</v>
      </c>
      <c r="B17762">
        <v>803401</v>
      </c>
      <c r="C17762" t="s">
        <v>318</v>
      </c>
      <c r="D17762">
        <v>2004099</v>
      </c>
      <c r="E17762" t="s">
        <v>245</v>
      </c>
      <c r="F17762" t="s">
        <v>214</v>
      </c>
      <c r="G17762" t="s">
        <v>215</v>
      </c>
      <c r="H17762">
        <v>3</v>
      </c>
      <c r="I17762">
        <v>2017</v>
      </c>
      <c r="J17762">
        <v>1</v>
      </c>
      <c r="L17762">
        <v>23092377</v>
      </c>
      <c r="M17762">
        <v>3.5</v>
      </c>
      <c r="P17762" s="29">
        <f t="shared" si="642"/>
        <v>0.41666666666666669</v>
      </c>
    </row>
    <row r="17763" spans="1:16" hidden="1" x14ac:dyDescent="0.25">
      <c r="A17763" t="s">
        <v>148</v>
      </c>
      <c r="B17763">
        <v>803401</v>
      </c>
      <c r="C17763" t="s">
        <v>318</v>
      </c>
      <c r="D17763">
        <v>2021763</v>
      </c>
      <c r="E17763" t="s">
        <v>298</v>
      </c>
      <c r="F17763" t="s">
        <v>214</v>
      </c>
      <c r="G17763" t="s">
        <v>215</v>
      </c>
      <c r="H17763">
        <v>2</v>
      </c>
      <c r="I17763">
        <v>2017</v>
      </c>
      <c r="J17763">
        <v>1</v>
      </c>
      <c r="L17763">
        <v>23091987</v>
      </c>
      <c r="M17763">
        <v>4.3</v>
      </c>
      <c r="P17763" s="29">
        <f t="shared" si="642"/>
        <v>0.54999999999999993</v>
      </c>
    </row>
    <row r="17764" spans="1:16" hidden="1" x14ac:dyDescent="0.25">
      <c r="A17764" t="s">
        <v>180</v>
      </c>
      <c r="B17764">
        <v>803401</v>
      </c>
      <c r="C17764" t="s">
        <v>318</v>
      </c>
      <c r="D17764">
        <v>2005118</v>
      </c>
      <c r="E17764" t="s">
        <v>223</v>
      </c>
      <c r="F17764" t="s">
        <v>214</v>
      </c>
      <c r="G17764" t="s">
        <v>215</v>
      </c>
      <c r="H17764">
        <v>2</v>
      </c>
      <c r="I17764">
        <v>2015</v>
      </c>
      <c r="J17764">
        <v>1</v>
      </c>
      <c r="L17764">
        <v>23067523</v>
      </c>
      <c r="M17764">
        <v>4</v>
      </c>
      <c r="P17764" s="29">
        <f t="shared" ref="P17764:P17774" si="643">IF(AND(ISNUMBER(M17764),H17764&lt;&gt;4,N17764&lt;&gt;"X"),(M17764-1)/6,IF(H17764=4,"DRP",IF(AND(H17764=3,M17764="NA"),"BAD",IF(AND(H17764=2),"CVL",IF(AND(H17764=1,ISBLANK(M17764)),"NULL","UNK")))))</f>
        <v>0.5</v>
      </c>
    </row>
    <row r="17765" spans="1:16" hidden="1" x14ac:dyDescent="0.25">
      <c r="A17765" t="s">
        <v>180</v>
      </c>
      <c r="B17765">
        <v>803401</v>
      </c>
      <c r="C17765" t="s">
        <v>318</v>
      </c>
      <c r="D17765">
        <v>2021600</v>
      </c>
      <c r="E17765" t="s">
        <v>219</v>
      </c>
      <c r="F17765" t="s">
        <v>214</v>
      </c>
      <c r="G17765" t="s">
        <v>215</v>
      </c>
      <c r="H17765">
        <v>3</v>
      </c>
      <c r="I17765">
        <v>2015</v>
      </c>
      <c r="J17765">
        <v>1</v>
      </c>
      <c r="L17765">
        <v>23066441</v>
      </c>
      <c r="M17765">
        <v>3.5</v>
      </c>
      <c r="P17765" s="29">
        <f t="shared" si="643"/>
        <v>0.41666666666666669</v>
      </c>
    </row>
    <row r="17766" spans="1:16" hidden="1" x14ac:dyDescent="0.25">
      <c r="A17766" t="s">
        <v>180</v>
      </c>
      <c r="B17766">
        <v>803401</v>
      </c>
      <c r="C17766" t="s">
        <v>318</v>
      </c>
      <c r="D17766">
        <v>2005102</v>
      </c>
      <c r="E17766" t="s">
        <v>218</v>
      </c>
      <c r="F17766" t="s">
        <v>214</v>
      </c>
      <c r="G17766" t="s">
        <v>215</v>
      </c>
      <c r="H17766">
        <v>3</v>
      </c>
      <c r="I17766">
        <v>2015</v>
      </c>
      <c r="J17766">
        <v>1</v>
      </c>
      <c r="L17766">
        <v>23066494</v>
      </c>
      <c r="M17766">
        <v>2.5</v>
      </c>
      <c r="P17766" s="29">
        <f t="shared" si="643"/>
        <v>0.25</v>
      </c>
    </row>
    <row r="17767" spans="1:16" hidden="1" x14ac:dyDescent="0.25">
      <c r="A17767" t="s">
        <v>180</v>
      </c>
      <c r="B17767">
        <v>803401</v>
      </c>
      <c r="C17767" t="s">
        <v>318</v>
      </c>
      <c r="D17767">
        <v>2005099</v>
      </c>
      <c r="E17767" t="s">
        <v>217</v>
      </c>
      <c r="F17767" t="s">
        <v>214</v>
      </c>
      <c r="G17767" t="s">
        <v>215</v>
      </c>
      <c r="H17767">
        <v>3</v>
      </c>
      <c r="I17767">
        <v>2015</v>
      </c>
      <c r="J17767">
        <v>1</v>
      </c>
      <c r="L17767">
        <v>23066433</v>
      </c>
      <c r="M17767">
        <v>1.9</v>
      </c>
      <c r="P17767" s="29">
        <f t="shared" si="643"/>
        <v>0.15</v>
      </c>
    </row>
    <row r="17768" spans="1:16" hidden="1" x14ac:dyDescent="0.25">
      <c r="A17768" t="s">
        <v>180</v>
      </c>
      <c r="B17768">
        <v>803401</v>
      </c>
      <c r="C17768" t="s">
        <v>318</v>
      </c>
      <c r="D17768">
        <v>2004098</v>
      </c>
      <c r="E17768" t="s">
        <v>213</v>
      </c>
      <c r="F17768" t="s">
        <v>214</v>
      </c>
      <c r="G17768" t="s">
        <v>215</v>
      </c>
      <c r="H17768">
        <v>2</v>
      </c>
      <c r="I17768">
        <v>2015</v>
      </c>
      <c r="J17768">
        <v>1</v>
      </c>
      <c r="L17768">
        <v>23066602</v>
      </c>
      <c r="M17768">
        <v>6</v>
      </c>
      <c r="P17768" s="29">
        <f t="shared" si="643"/>
        <v>0.83333333333333337</v>
      </c>
    </row>
    <row r="17769" spans="1:16" hidden="1" x14ac:dyDescent="0.25">
      <c r="A17769" t="s">
        <v>180</v>
      </c>
      <c r="B17769">
        <v>803401</v>
      </c>
      <c r="C17769" t="s">
        <v>318</v>
      </c>
      <c r="D17769">
        <v>2021754</v>
      </c>
      <c r="E17769" t="s">
        <v>216</v>
      </c>
      <c r="F17769" t="s">
        <v>214</v>
      </c>
      <c r="G17769" t="s">
        <v>215</v>
      </c>
      <c r="H17769">
        <v>3</v>
      </c>
      <c r="I17769">
        <v>2015</v>
      </c>
      <c r="J17769">
        <v>1</v>
      </c>
      <c r="L17769">
        <v>23066481</v>
      </c>
      <c r="M17769">
        <v>3</v>
      </c>
      <c r="P17769" s="29">
        <f t="shared" si="643"/>
        <v>0.33333333333333331</v>
      </c>
    </row>
    <row r="17770" spans="1:16" hidden="1" x14ac:dyDescent="0.25">
      <c r="A17770" t="s">
        <v>180</v>
      </c>
      <c r="B17770">
        <v>803401</v>
      </c>
      <c r="C17770" t="s">
        <v>318</v>
      </c>
      <c r="D17770">
        <v>2021600</v>
      </c>
      <c r="E17770" t="s">
        <v>219</v>
      </c>
      <c r="F17770" t="s">
        <v>214</v>
      </c>
      <c r="G17770" t="s">
        <v>215</v>
      </c>
      <c r="H17770">
        <v>3</v>
      </c>
      <c r="I17770">
        <v>2015</v>
      </c>
      <c r="J17770">
        <v>2</v>
      </c>
      <c r="L17770">
        <v>23071942</v>
      </c>
      <c r="M17770">
        <v>3.4</v>
      </c>
      <c r="P17770" s="29">
        <f t="shared" si="643"/>
        <v>0.39999999999999997</v>
      </c>
    </row>
    <row r="17771" spans="1:16" hidden="1" x14ac:dyDescent="0.25">
      <c r="A17771" t="s">
        <v>180</v>
      </c>
      <c r="B17771">
        <v>803401</v>
      </c>
      <c r="C17771" t="s">
        <v>318</v>
      </c>
      <c r="D17771">
        <v>2021754</v>
      </c>
      <c r="E17771" t="s">
        <v>216</v>
      </c>
      <c r="F17771" t="s">
        <v>214</v>
      </c>
      <c r="G17771" t="s">
        <v>215</v>
      </c>
      <c r="H17771">
        <v>3</v>
      </c>
      <c r="I17771">
        <v>2015</v>
      </c>
      <c r="J17771">
        <v>2</v>
      </c>
      <c r="L17771">
        <v>23074133</v>
      </c>
      <c r="M17771">
        <v>3.6</v>
      </c>
      <c r="P17771" s="29">
        <f t="shared" si="643"/>
        <v>0.43333333333333335</v>
      </c>
    </row>
    <row r="17772" spans="1:16" hidden="1" x14ac:dyDescent="0.25">
      <c r="A17772" t="s">
        <v>180</v>
      </c>
      <c r="B17772">
        <v>803401</v>
      </c>
      <c r="C17772" t="s">
        <v>318</v>
      </c>
      <c r="D17772">
        <v>2005102</v>
      </c>
      <c r="E17772" t="s">
        <v>218</v>
      </c>
      <c r="F17772" t="s">
        <v>214</v>
      </c>
      <c r="G17772" t="s">
        <v>215</v>
      </c>
      <c r="H17772">
        <v>2</v>
      </c>
      <c r="I17772">
        <v>2015</v>
      </c>
      <c r="J17772">
        <v>2</v>
      </c>
      <c r="L17772">
        <v>23071945</v>
      </c>
      <c r="M17772">
        <v>4.0999999999999996</v>
      </c>
      <c r="P17772" s="29">
        <f t="shared" si="643"/>
        <v>0.51666666666666661</v>
      </c>
    </row>
    <row r="17773" spans="1:16" hidden="1" x14ac:dyDescent="0.25">
      <c r="A17773" t="s">
        <v>180</v>
      </c>
      <c r="B17773">
        <v>803401</v>
      </c>
      <c r="C17773" t="s">
        <v>318</v>
      </c>
      <c r="D17773">
        <v>2005099</v>
      </c>
      <c r="E17773" t="s">
        <v>217</v>
      </c>
      <c r="F17773" t="s">
        <v>214</v>
      </c>
      <c r="G17773" t="s">
        <v>215</v>
      </c>
      <c r="H17773">
        <v>2</v>
      </c>
      <c r="I17773">
        <v>2015</v>
      </c>
      <c r="J17773">
        <v>2</v>
      </c>
      <c r="L17773">
        <v>23071928</v>
      </c>
      <c r="M17773">
        <v>4</v>
      </c>
      <c r="P17773" s="29">
        <f t="shared" si="643"/>
        <v>0.5</v>
      </c>
    </row>
    <row r="17774" spans="1:16" hidden="1" x14ac:dyDescent="0.25">
      <c r="A17774" t="s">
        <v>180</v>
      </c>
      <c r="B17774">
        <v>803401</v>
      </c>
      <c r="C17774" t="s">
        <v>318</v>
      </c>
      <c r="D17774">
        <v>2005131</v>
      </c>
      <c r="E17774" t="s">
        <v>228</v>
      </c>
      <c r="F17774" t="s">
        <v>214</v>
      </c>
      <c r="G17774" t="s">
        <v>215</v>
      </c>
      <c r="H17774">
        <v>2</v>
      </c>
      <c r="I17774">
        <v>2015</v>
      </c>
      <c r="J17774">
        <v>2</v>
      </c>
      <c r="L17774">
        <v>23070713</v>
      </c>
      <c r="M17774">
        <v>4.3</v>
      </c>
      <c r="P17774" s="29">
        <f t="shared" si="643"/>
        <v>0.54999999999999993</v>
      </c>
    </row>
    <row r="17775" spans="1:16" hidden="1" x14ac:dyDescent="0.25">
      <c r="A17775" t="s">
        <v>180</v>
      </c>
      <c r="B17775">
        <v>803401</v>
      </c>
      <c r="C17775" t="s">
        <v>318</v>
      </c>
      <c r="D17775">
        <v>2021754</v>
      </c>
      <c r="E17775" t="s">
        <v>216</v>
      </c>
      <c r="F17775" t="s">
        <v>214</v>
      </c>
      <c r="G17775" t="s">
        <v>215</v>
      </c>
      <c r="H17775">
        <v>2</v>
      </c>
      <c r="I17775">
        <v>2016</v>
      </c>
      <c r="J17775">
        <v>1</v>
      </c>
      <c r="L17775">
        <v>23081091</v>
      </c>
      <c r="M17775">
        <v>5.6</v>
      </c>
      <c r="P17775" s="29">
        <f t="shared" ref="P17775:P17822" si="644">IF(AND(ISNUMBER(M17775),H17775&lt;&gt;4),(M17775-1)/6,IF(H17775=4,"DRP",IF(AND(H17775=3,M17775="NA"),"BAD",IF(AND(H17775=2),"CVL",IF(AND(H17775=1,ISBLANK(M17775)),"NULL","UNK")))))</f>
        <v>0.76666666666666661</v>
      </c>
    </row>
    <row r="17776" spans="1:16" hidden="1" x14ac:dyDescent="0.25">
      <c r="A17776" t="s">
        <v>180</v>
      </c>
      <c r="B17776">
        <v>803401</v>
      </c>
      <c r="C17776" t="s">
        <v>318</v>
      </c>
      <c r="D17776">
        <v>2021600</v>
      </c>
      <c r="E17776" t="s">
        <v>219</v>
      </c>
      <c r="F17776" t="s">
        <v>214</v>
      </c>
      <c r="G17776" t="s">
        <v>215</v>
      </c>
      <c r="H17776">
        <v>2</v>
      </c>
      <c r="I17776">
        <v>2016</v>
      </c>
      <c r="J17776">
        <v>1</v>
      </c>
      <c r="L17776">
        <v>23081083</v>
      </c>
      <c r="M17776">
        <v>4.0999999999999996</v>
      </c>
      <c r="P17776" s="29">
        <f t="shared" si="644"/>
        <v>0.51666666666666661</v>
      </c>
    </row>
    <row r="17777" spans="1:16" hidden="1" x14ac:dyDescent="0.25">
      <c r="A17777" t="s">
        <v>180</v>
      </c>
      <c r="B17777">
        <v>803401</v>
      </c>
      <c r="C17777" t="s">
        <v>318</v>
      </c>
      <c r="D17777">
        <v>2005117</v>
      </c>
      <c r="E17777" t="s">
        <v>220</v>
      </c>
      <c r="F17777" t="s">
        <v>214</v>
      </c>
      <c r="G17777" t="s">
        <v>215</v>
      </c>
      <c r="H17777">
        <v>2</v>
      </c>
      <c r="I17777">
        <v>2016</v>
      </c>
      <c r="J17777">
        <v>1</v>
      </c>
      <c r="L17777">
        <v>23078737</v>
      </c>
      <c r="M17777">
        <v>4.2</v>
      </c>
      <c r="P17777" s="29">
        <f t="shared" si="644"/>
        <v>0.53333333333333333</v>
      </c>
    </row>
    <row r="17778" spans="1:16" hidden="1" x14ac:dyDescent="0.25">
      <c r="A17778" t="s">
        <v>180</v>
      </c>
      <c r="B17778">
        <v>803401</v>
      </c>
      <c r="C17778" t="s">
        <v>318</v>
      </c>
      <c r="D17778">
        <v>2004116</v>
      </c>
      <c r="E17778" t="s">
        <v>229</v>
      </c>
      <c r="F17778" t="s">
        <v>214</v>
      </c>
      <c r="G17778" t="s">
        <v>215</v>
      </c>
      <c r="H17778">
        <v>3</v>
      </c>
      <c r="I17778">
        <v>2016</v>
      </c>
      <c r="J17778">
        <v>1</v>
      </c>
      <c r="L17778">
        <v>23078177</v>
      </c>
      <c r="M17778" t="s">
        <v>221</v>
      </c>
      <c r="P17778" s="29" t="str">
        <f t="shared" si="644"/>
        <v>BAD</v>
      </c>
    </row>
    <row r="17779" spans="1:16" hidden="1" x14ac:dyDescent="0.25">
      <c r="A17779" t="s">
        <v>180</v>
      </c>
      <c r="B17779">
        <v>803401</v>
      </c>
      <c r="C17779" t="s">
        <v>318</v>
      </c>
      <c r="D17779">
        <v>2004112</v>
      </c>
      <c r="E17779" t="s">
        <v>244</v>
      </c>
      <c r="F17779" t="s">
        <v>214</v>
      </c>
      <c r="G17779" t="s">
        <v>215</v>
      </c>
      <c r="H17779">
        <v>2</v>
      </c>
      <c r="I17779">
        <v>2016</v>
      </c>
      <c r="J17779">
        <v>1</v>
      </c>
      <c r="L17779">
        <v>23073233</v>
      </c>
      <c r="M17779">
        <v>5.3</v>
      </c>
      <c r="P17779" s="29">
        <f t="shared" si="644"/>
        <v>0.71666666666666667</v>
      </c>
    </row>
    <row r="17780" spans="1:16" hidden="1" x14ac:dyDescent="0.25">
      <c r="A17780" t="s">
        <v>180</v>
      </c>
      <c r="B17780">
        <v>803401</v>
      </c>
      <c r="C17780" t="s">
        <v>318</v>
      </c>
      <c r="D17780">
        <v>2019274</v>
      </c>
      <c r="E17780" t="s">
        <v>247</v>
      </c>
      <c r="F17780" t="s">
        <v>214</v>
      </c>
      <c r="G17780" t="s">
        <v>215</v>
      </c>
      <c r="H17780">
        <v>2</v>
      </c>
      <c r="I17780">
        <v>2016</v>
      </c>
      <c r="J17780">
        <v>1</v>
      </c>
      <c r="M17780" t="s">
        <v>232</v>
      </c>
      <c r="N17780" t="s">
        <v>231</v>
      </c>
      <c r="P17780" s="29" t="str">
        <f t="shared" si="644"/>
        <v>CVL</v>
      </c>
    </row>
    <row r="17781" spans="1:16" hidden="1" x14ac:dyDescent="0.25">
      <c r="A17781" t="s">
        <v>180</v>
      </c>
      <c r="B17781">
        <v>803401</v>
      </c>
      <c r="C17781" t="s">
        <v>318</v>
      </c>
      <c r="D17781">
        <v>2019273</v>
      </c>
      <c r="E17781" t="s">
        <v>248</v>
      </c>
      <c r="F17781" t="s">
        <v>214</v>
      </c>
      <c r="G17781" t="s">
        <v>215</v>
      </c>
      <c r="H17781">
        <v>2</v>
      </c>
      <c r="I17781">
        <v>2016</v>
      </c>
      <c r="J17781">
        <v>1</v>
      </c>
      <c r="M17781" t="s">
        <v>232</v>
      </c>
      <c r="N17781" t="s">
        <v>231</v>
      </c>
      <c r="P17781" s="29" t="str">
        <f t="shared" si="644"/>
        <v>CVL</v>
      </c>
    </row>
    <row r="17782" spans="1:16" hidden="1" x14ac:dyDescent="0.25">
      <c r="A17782" t="s">
        <v>180</v>
      </c>
      <c r="B17782">
        <v>803401</v>
      </c>
      <c r="C17782" t="s">
        <v>318</v>
      </c>
      <c r="D17782">
        <v>2019272</v>
      </c>
      <c r="E17782" t="s">
        <v>249</v>
      </c>
      <c r="F17782" t="s">
        <v>214</v>
      </c>
      <c r="G17782" t="s">
        <v>215</v>
      </c>
      <c r="H17782">
        <v>2</v>
      </c>
      <c r="I17782">
        <v>2016</v>
      </c>
      <c r="J17782">
        <v>1</v>
      </c>
      <c r="M17782" t="s">
        <v>232</v>
      </c>
      <c r="N17782" t="s">
        <v>231</v>
      </c>
      <c r="P17782" s="29" t="str">
        <f t="shared" si="644"/>
        <v>CVL</v>
      </c>
    </row>
    <row r="17783" spans="1:16" hidden="1" x14ac:dyDescent="0.25">
      <c r="A17783" t="s">
        <v>180</v>
      </c>
      <c r="B17783">
        <v>803401</v>
      </c>
      <c r="C17783" t="s">
        <v>318</v>
      </c>
      <c r="D17783">
        <v>2019271</v>
      </c>
      <c r="E17783" t="s">
        <v>236</v>
      </c>
      <c r="F17783" t="s">
        <v>214</v>
      </c>
      <c r="G17783" t="s">
        <v>215</v>
      </c>
      <c r="H17783">
        <v>2</v>
      </c>
      <c r="I17783">
        <v>2016</v>
      </c>
      <c r="J17783">
        <v>1</v>
      </c>
      <c r="M17783" t="s">
        <v>232</v>
      </c>
      <c r="N17783" t="s">
        <v>231</v>
      </c>
      <c r="P17783" s="29" t="str">
        <f t="shared" si="644"/>
        <v>CVL</v>
      </c>
    </row>
    <row r="17784" spans="1:16" hidden="1" x14ac:dyDescent="0.25">
      <c r="A17784" t="s">
        <v>180</v>
      </c>
      <c r="B17784">
        <v>803401</v>
      </c>
      <c r="C17784" t="s">
        <v>318</v>
      </c>
      <c r="D17784">
        <v>2004116</v>
      </c>
      <c r="E17784" t="s">
        <v>229</v>
      </c>
      <c r="F17784" t="s">
        <v>214</v>
      </c>
      <c r="G17784" t="s">
        <v>215</v>
      </c>
      <c r="H17784">
        <v>2</v>
      </c>
      <c r="I17784">
        <v>2016</v>
      </c>
      <c r="J17784">
        <v>2</v>
      </c>
      <c r="L17784">
        <v>23085552</v>
      </c>
      <c r="M17784">
        <v>5.3</v>
      </c>
      <c r="P17784" s="29">
        <f t="shared" si="644"/>
        <v>0.71666666666666667</v>
      </c>
    </row>
    <row r="17785" spans="1:16" hidden="1" x14ac:dyDescent="0.25">
      <c r="A17785" t="s">
        <v>180</v>
      </c>
      <c r="B17785">
        <v>803401</v>
      </c>
      <c r="C17785" t="s">
        <v>318</v>
      </c>
      <c r="D17785">
        <v>2005120</v>
      </c>
      <c r="E17785" t="s">
        <v>293</v>
      </c>
      <c r="F17785" t="s">
        <v>214</v>
      </c>
      <c r="G17785" t="s">
        <v>215</v>
      </c>
      <c r="H17785">
        <v>2</v>
      </c>
      <c r="I17785">
        <v>2016</v>
      </c>
      <c r="J17785">
        <v>2</v>
      </c>
      <c r="L17785">
        <v>23086515</v>
      </c>
      <c r="M17785">
        <v>5</v>
      </c>
      <c r="P17785" s="29">
        <f t="shared" si="644"/>
        <v>0.66666666666666663</v>
      </c>
    </row>
    <row r="17786" spans="1:16" hidden="1" x14ac:dyDescent="0.25">
      <c r="A17786" t="s">
        <v>180</v>
      </c>
      <c r="B17786">
        <v>803401</v>
      </c>
      <c r="C17786" t="s">
        <v>318</v>
      </c>
      <c r="D17786">
        <v>2021763</v>
      </c>
      <c r="E17786" t="s">
        <v>298</v>
      </c>
      <c r="F17786" t="s">
        <v>214</v>
      </c>
      <c r="G17786" t="s">
        <v>215</v>
      </c>
      <c r="H17786">
        <v>3</v>
      </c>
      <c r="I17786">
        <v>2016</v>
      </c>
      <c r="J17786">
        <v>2</v>
      </c>
      <c r="L17786">
        <v>23086846</v>
      </c>
      <c r="M17786">
        <v>3.8</v>
      </c>
      <c r="P17786" s="29">
        <f t="shared" si="644"/>
        <v>0.46666666666666662</v>
      </c>
    </row>
    <row r="17787" spans="1:16" hidden="1" x14ac:dyDescent="0.25">
      <c r="A17787" t="s">
        <v>180</v>
      </c>
      <c r="B17787">
        <v>803401</v>
      </c>
      <c r="C17787" t="s">
        <v>318</v>
      </c>
      <c r="D17787">
        <v>2021756</v>
      </c>
      <c r="E17787" t="s">
        <v>253</v>
      </c>
      <c r="F17787" t="s">
        <v>214</v>
      </c>
      <c r="G17787" t="s">
        <v>215</v>
      </c>
      <c r="H17787">
        <v>3</v>
      </c>
      <c r="I17787">
        <v>2016</v>
      </c>
      <c r="J17787">
        <v>2</v>
      </c>
      <c r="L17787">
        <v>23086835</v>
      </c>
      <c r="M17787">
        <v>3</v>
      </c>
      <c r="P17787" s="29">
        <f t="shared" si="644"/>
        <v>0.33333333333333331</v>
      </c>
    </row>
    <row r="17788" spans="1:16" hidden="1" x14ac:dyDescent="0.25">
      <c r="A17788" t="s">
        <v>180</v>
      </c>
      <c r="B17788">
        <v>803401</v>
      </c>
      <c r="C17788" t="s">
        <v>318</v>
      </c>
      <c r="D17788">
        <v>2021602</v>
      </c>
      <c r="E17788" t="s">
        <v>242</v>
      </c>
      <c r="F17788" t="s">
        <v>214</v>
      </c>
      <c r="G17788" t="s">
        <v>215</v>
      </c>
      <c r="H17788">
        <v>3</v>
      </c>
      <c r="I17788">
        <v>2016</v>
      </c>
      <c r="J17788">
        <v>2</v>
      </c>
      <c r="L17788">
        <v>23086745</v>
      </c>
      <c r="M17788">
        <v>3.2</v>
      </c>
      <c r="P17788" s="29">
        <f t="shared" si="644"/>
        <v>0.3666666666666667</v>
      </c>
    </row>
    <row r="17789" spans="1:16" hidden="1" x14ac:dyDescent="0.25">
      <c r="A17789" t="s">
        <v>180</v>
      </c>
      <c r="B17789">
        <v>803401</v>
      </c>
      <c r="C17789" t="s">
        <v>318</v>
      </c>
      <c r="D17789">
        <v>2021580</v>
      </c>
      <c r="E17789" t="s">
        <v>241</v>
      </c>
      <c r="F17789" t="s">
        <v>214</v>
      </c>
      <c r="G17789" t="s">
        <v>215</v>
      </c>
      <c r="H17789">
        <v>3</v>
      </c>
      <c r="I17789">
        <v>2016</v>
      </c>
      <c r="J17789">
        <v>2</v>
      </c>
      <c r="L17789">
        <v>23086825</v>
      </c>
      <c r="M17789">
        <v>2.9</v>
      </c>
      <c r="P17789" s="29">
        <f t="shared" si="644"/>
        <v>0.31666666666666665</v>
      </c>
    </row>
    <row r="17790" spans="1:16" hidden="1" x14ac:dyDescent="0.25">
      <c r="A17790" t="s">
        <v>180</v>
      </c>
      <c r="B17790">
        <v>803401</v>
      </c>
      <c r="C17790" t="s">
        <v>318</v>
      </c>
      <c r="D17790">
        <v>2004099</v>
      </c>
      <c r="E17790" t="s">
        <v>245</v>
      </c>
      <c r="F17790" t="s">
        <v>214</v>
      </c>
      <c r="G17790" t="s">
        <v>215</v>
      </c>
      <c r="H17790">
        <v>2</v>
      </c>
      <c r="I17790">
        <v>2016</v>
      </c>
      <c r="J17790">
        <v>2</v>
      </c>
      <c r="L17790">
        <v>23085314</v>
      </c>
      <c r="M17790">
        <v>5.0999999999999996</v>
      </c>
      <c r="P17790" s="29">
        <f t="shared" si="644"/>
        <v>0.68333333333333324</v>
      </c>
    </row>
    <row r="17791" spans="1:16" hidden="1" x14ac:dyDescent="0.25">
      <c r="A17791" t="s">
        <v>180</v>
      </c>
      <c r="B17791">
        <v>803401</v>
      </c>
      <c r="C17791" t="s">
        <v>318</v>
      </c>
      <c r="D17791">
        <v>2021763</v>
      </c>
      <c r="E17791" t="s">
        <v>298</v>
      </c>
      <c r="F17791" t="s">
        <v>214</v>
      </c>
      <c r="G17791" t="s">
        <v>215</v>
      </c>
      <c r="H17791">
        <v>2</v>
      </c>
      <c r="I17791">
        <v>2017</v>
      </c>
      <c r="J17791">
        <v>1</v>
      </c>
      <c r="L17791">
        <v>23091987</v>
      </c>
      <c r="M17791">
        <v>5</v>
      </c>
      <c r="P17791" s="29">
        <f t="shared" si="644"/>
        <v>0.66666666666666663</v>
      </c>
    </row>
    <row r="17792" spans="1:16" hidden="1" x14ac:dyDescent="0.25">
      <c r="A17792" t="s">
        <v>180</v>
      </c>
      <c r="B17792">
        <v>803401</v>
      </c>
      <c r="C17792" t="s">
        <v>318</v>
      </c>
      <c r="D17792">
        <v>2021756</v>
      </c>
      <c r="E17792" t="s">
        <v>253</v>
      </c>
      <c r="F17792" t="s">
        <v>214</v>
      </c>
      <c r="G17792" t="s">
        <v>215</v>
      </c>
      <c r="H17792">
        <v>2</v>
      </c>
      <c r="I17792">
        <v>2017</v>
      </c>
      <c r="J17792">
        <v>1</v>
      </c>
      <c r="L17792">
        <v>23092932</v>
      </c>
      <c r="M17792">
        <v>4.4000000000000004</v>
      </c>
      <c r="P17792" s="29">
        <f t="shared" si="644"/>
        <v>0.56666666666666676</v>
      </c>
    </row>
    <row r="17793" spans="1:16" hidden="1" x14ac:dyDescent="0.25">
      <c r="A17793" t="s">
        <v>180</v>
      </c>
      <c r="B17793">
        <v>803401</v>
      </c>
      <c r="C17793" t="s">
        <v>318</v>
      </c>
      <c r="D17793">
        <v>2021602</v>
      </c>
      <c r="E17793" t="s">
        <v>242</v>
      </c>
      <c r="F17793" t="s">
        <v>214</v>
      </c>
      <c r="G17793" t="s">
        <v>215</v>
      </c>
      <c r="H17793">
        <v>2</v>
      </c>
      <c r="I17793">
        <v>2017</v>
      </c>
      <c r="J17793">
        <v>1</v>
      </c>
      <c r="L17793">
        <v>23095499</v>
      </c>
      <c r="M17793">
        <v>4.0999999999999996</v>
      </c>
      <c r="P17793" s="29">
        <f t="shared" si="644"/>
        <v>0.51666666666666661</v>
      </c>
    </row>
    <row r="17794" spans="1:16" hidden="1" x14ac:dyDescent="0.25">
      <c r="A17794" t="s">
        <v>180</v>
      </c>
      <c r="B17794">
        <v>803401</v>
      </c>
      <c r="C17794" t="s">
        <v>318</v>
      </c>
      <c r="D17794">
        <v>2021580</v>
      </c>
      <c r="E17794" t="s">
        <v>241</v>
      </c>
      <c r="F17794" t="s">
        <v>214</v>
      </c>
      <c r="G17794" t="s">
        <v>215</v>
      </c>
      <c r="H17794">
        <v>2</v>
      </c>
      <c r="I17794">
        <v>2017</v>
      </c>
      <c r="J17794">
        <v>1</v>
      </c>
      <c r="L17794">
        <v>23092926</v>
      </c>
      <c r="M17794">
        <v>4.9000000000000004</v>
      </c>
      <c r="P17794" s="29">
        <f t="shared" si="644"/>
        <v>0.65</v>
      </c>
    </row>
    <row r="17795" spans="1:16" hidden="1" x14ac:dyDescent="0.25">
      <c r="A17795" t="s">
        <v>180</v>
      </c>
      <c r="B17795">
        <v>803401</v>
      </c>
      <c r="C17795" t="s">
        <v>318</v>
      </c>
      <c r="D17795">
        <v>2021874</v>
      </c>
      <c r="E17795" t="s">
        <v>226</v>
      </c>
      <c r="F17795" t="s">
        <v>214</v>
      </c>
      <c r="G17795" t="s">
        <v>215</v>
      </c>
      <c r="H17795">
        <v>3</v>
      </c>
      <c r="I17795">
        <v>2017</v>
      </c>
      <c r="J17795">
        <v>2</v>
      </c>
      <c r="L17795">
        <v>23101908</v>
      </c>
      <c r="M17795">
        <v>3.8</v>
      </c>
      <c r="P17795" s="29">
        <f t="shared" si="644"/>
        <v>0.46666666666666662</v>
      </c>
    </row>
    <row r="17796" spans="1:16" hidden="1" x14ac:dyDescent="0.25">
      <c r="A17796" t="s">
        <v>180</v>
      </c>
      <c r="B17796">
        <v>803401</v>
      </c>
      <c r="C17796" t="s">
        <v>318</v>
      </c>
      <c r="D17796">
        <v>2021638</v>
      </c>
      <c r="E17796" t="s">
        <v>250</v>
      </c>
      <c r="F17796" t="s">
        <v>214</v>
      </c>
      <c r="G17796" t="s">
        <v>215</v>
      </c>
      <c r="H17796">
        <v>3</v>
      </c>
      <c r="I17796">
        <v>2017</v>
      </c>
      <c r="J17796">
        <v>2</v>
      </c>
      <c r="L17796">
        <v>23101182</v>
      </c>
      <c r="M17796">
        <v>2.6</v>
      </c>
      <c r="P17796" s="29">
        <f t="shared" si="644"/>
        <v>0.26666666666666666</v>
      </c>
    </row>
    <row r="17797" spans="1:16" hidden="1" x14ac:dyDescent="0.25">
      <c r="A17797" t="s">
        <v>180</v>
      </c>
      <c r="B17797">
        <v>803401</v>
      </c>
      <c r="C17797" t="s">
        <v>318</v>
      </c>
      <c r="D17797">
        <v>2021596</v>
      </c>
      <c r="E17797" t="s">
        <v>294</v>
      </c>
      <c r="F17797" t="s">
        <v>214</v>
      </c>
      <c r="G17797" t="s">
        <v>215</v>
      </c>
      <c r="H17797">
        <v>2</v>
      </c>
      <c r="I17797">
        <v>2017</v>
      </c>
      <c r="J17797">
        <v>2</v>
      </c>
      <c r="L17797">
        <v>23101186</v>
      </c>
      <c r="M17797">
        <v>4</v>
      </c>
      <c r="P17797" s="29">
        <f t="shared" si="644"/>
        <v>0.5</v>
      </c>
    </row>
    <row r="17798" spans="1:16" hidden="1" x14ac:dyDescent="0.25">
      <c r="A17798" t="s">
        <v>180</v>
      </c>
      <c r="B17798">
        <v>803401</v>
      </c>
      <c r="C17798" t="s">
        <v>318</v>
      </c>
      <c r="D17798">
        <v>2021993</v>
      </c>
      <c r="E17798" t="s">
        <v>256</v>
      </c>
      <c r="F17798" t="s">
        <v>214</v>
      </c>
      <c r="G17798" t="s">
        <v>215</v>
      </c>
      <c r="H17798">
        <v>2</v>
      </c>
      <c r="I17798">
        <v>2017</v>
      </c>
      <c r="J17798">
        <v>2</v>
      </c>
      <c r="L17798">
        <v>23097537</v>
      </c>
      <c r="M17798">
        <v>4.4000000000000004</v>
      </c>
      <c r="P17798" s="29">
        <f t="shared" si="644"/>
        <v>0.56666666666666676</v>
      </c>
    </row>
    <row r="17799" spans="1:16" hidden="1" x14ac:dyDescent="0.25">
      <c r="A17799" t="s">
        <v>180</v>
      </c>
      <c r="B17799">
        <v>803401</v>
      </c>
      <c r="C17799" t="s">
        <v>318</v>
      </c>
      <c r="D17799">
        <v>2021781</v>
      </c>
      <c r="E17799" t="s">
        <v>235</v>
      </c>
      <c r="F17799" t="s">
        <v>214</v>
      </c>
      <c r="G17799" t="s">
        <v>215</v>
      </c>
      <c r="H17799">
        <v>3</v>
      </c>
      <c r="I17799">
        <v>2017</v>
      </c>
      <c r="J17799">
        <v>2</v>
      </c>
      <c r="L17799">
        <v>23101189</v>
      </c>
      <c r="M17799" t="s">
        <v>221</v>
      </c>
      <c r="P17799" s="29" t="str">
        <f t="shared" si="644"/>
        <v>BAD</v>
      </c>
    </row>
    <row r="17800" spans="1:16" hidden="1" x14ac:dyDescent="0.25">
      <c r="A17800" t="s">
        <v>180</v>
      </c>
      <c r="B17800">
        <v>803401</v>
      </c>
      <c r="C17800" t="s">
        <v>318</v>
      </c>
      <c r="D17800">
        <v>2004591</v>
      </c>
      <c r="E17800" t="s">
        <v>271</v>
      </c>
      <c r="F17800" t="s">
        <v>214</v>
      </c>
      <c r="G17800" t="s">
        <v>215</v>
      </c>
      <c r="H17800">
        <v>2</v>
      </c>
      <c r="I17800">
        <v>2018</v>
      </c>
      <c r="J17800">
        <v>1</v>
      </c>
      <c r="L17800">
        <v>23108870</v>
      </c>
      <c r="M17800">
        <v>4</v>
      </c>
      <c r="P17800" s="29">
        <f t="shared" si="644"/>
        <v>0.5</v>
      </c>
    </row>
    <row r="17801" spans="1:16" hidden="1" x14ac:dyDescent="0.25">
      <c r="A17801" t="s">
        <v>180</v>
      </c>
      <c r="B17801">
        <v>803401</v>
      </c>
      <c r="C17801" t="s">
        <v>318</v>
      </c>
      <c r="D17801">
        <v>2021638</v>
      </c>
      <c r="E17801" t="s">
        <v>250</v>
      </c>
      <c r="F17801" t="s">
        <v>214</v>
      </c>
      <c r="G17801" t="s">
        <v>215</v>
      </c>
      <c r="H17801">
        <v>2</v>
      </c>
      <c r="I17801">
        <v>2018</v>
      </c>
      <c r="J17801">
        <v>1</v>
      </c>
      <c r="L17801">
        <v>23108054</v>
      </c>
      <c r="M17801">
        <v>5.3</v>
      </c>
      <c r="P17801" s="29">
        <f t="shared" si="644"/>
        <v>0.71666666666666667</v>
      </c>
    </row>
    <row r="17802" spans="1:16" hidden="1" x14ac:dyDescent="0.25">
      <c r="A17802" t="s">
        <v>180</v>
      </c>
      <c r="B17802">
        <v>803401</v>
      </c>
      <c r="C17802" t="s">
        <v>318</v>
      </c>
      <c r="D17802">
        <v>2021781</v>
      </c>
      <c r="E17802" t="s">
        <v>235</v>
      </c>
      <c r="F17802" t="s">
        <v>214</v>
      </c>
      <c r="G17802" t="s">
        <v>215</v>
      </c>
      <c r="H17802">
        <v>2</v>
      </c>
      <c r="I17802">
        <v>2018</v>
      </c>
      <c r="J17802">
        <v>1</v>
      </c>
      <c r="L17802">
        <v>23108207</v>
      </c>
      <c r="M17802">
        <v>4.3</v>
      </c>
      <c r="P17802" s="29">
        <f t="shared" si="644"/>
        <v>0.54999999999999993</v>
      </c>
    </row>
    <row r="17803" spans="1:16" hidden="1" x14ac:dyDescent="0.25">
      <c r="A17803" t="s">
        <v>180</v>
      </c>
      <c r="B17803">
        <v>803401</v>
      </c>
      <c r="C17803" t="s">
        <v>318</v>
      </c>
      <c r="D17803">
        <v>2021874</v>
      </c>
      <c r="E17803" t="s">
        <v>226</v>
      </c>
      <c r="F17803" t="s">
        <v>214</v>
      </c>
      <c r="G17803" t="s">
        <v>215</v>
      </c>
      <c r="H17803">
        <v>2</v>
      </c>
      <c r="I17803">
        <v>2018</v>
      </c>
      <c r="J17803">
        <v>1</v>
      </c>
      <c r="L17803">
        <v>23109663</v>
      </c>
      <c r="M17803">
        <v>5.2</v>
      </c>
      <c r="P17803" s="29">
        <f t="shared" si="644"/>
        <v>0.70000000000000007</v>
      </c>
    </row>
    <row r="17804" spans="1:16" hidden="1" x14ac:dyDescent="0.25">
      <c r="A17804" t="s">
        <v>180</v>
      </c>
      <c r="B17804">
        <v>803401</v>
      </c>
      <c r="C17804" t="s">
        <v>318</v>
      </c>
      <c r="D17804">
        <v>2021679</v>
      </c>
      <c r="E17804" t="s">
        <v>259</v>
      </c>
      <c r="F17804" t="s">
        <v>214</v>
      </c>
      <c r="G17804" t="s">
        <v>215</v>
      </c>
      <c r="H17804">
        <v>2</v>
      </c>
      <c r="I17804">
        <v>2018</v>
      </c>
      <c r="J17804">
        <v>2</v>
      </c>
      <c r="L17804">
        <v>23116297</v>
      </c>
      <c r="M17804">
        <v>4.5</v>
      </c>
      <c r="P17804" s="29">
        <f t="shared" si="644"/>
        <v>0.58333333333333337</v>
      </c>
    </row>
    <row r="17805" spans="1:16" hidden="1" x14ac:dyDescent="0.25">
      <c r="A17805" t="s">
        <v>180</v>
      </c>
      <c r="B17805">
        <v>803401</v>
      </c>
      <c r="C17805" t="s">
        <v>318</v>
      </c>
      <c r="D17805">
        <v>2021865</v>
      </c>
      <c r="E17805" t="s">
        <v>301</v>
      </c>
      <c r="F17805" t="s">
        <v>214</v>
      </c>
      <c r="G17805" t="s">
        <v>215</v>
      </c>
      <c r="H17805">
        <v>2</v>
      </c>
      <c r="I17805">
        <v>2018</v>
      </c>
      <c r="J17805">
        <v>2</v>
      </c>
      <c r="L17805">
        <v>23115887</v>
      </c>
      <c r="M17805">
        <v>5.0999999999999996</v>
      </c>
      <c r="P17805" s="29">
        <f t="shared" si="644"/>
        <v>0.68333333333333324</v>
      </c>
    </row>
    <row r="17806" spans="1:16" hidden="1" x14ac:dyDescent="0.25">
      <c r="A17806" t="s">
        <v>180</v>
      </c>
      <c r="B17806">
        <v>803401</v>
      </c>
      <c r="C17806" t="s">
        <v>318</v>
      </c>
      <c r="D17806">
        <v>2021591</v>
      </c>
      <c r="E17806" t="s">
        <v>240</v>
      </c>
      <c r="F17806" t="s">
        <v>214</v>
      </c>
      <c r="G17806" t="s">
        <v>215</v>
      </c>
      <c r="H17806">
        <v>2</v>
      </c>
      <c r="I17806">
        <v>2018</v>
      </c>
      <c r="J17806">
        <v>2</v>
      </c>
      <c r="L17806">
        <v>23116692</v>
      </c>
      <c r="M17806">
        <v>5.0999999999999996</v>
      </c>
      <c r="P17806" s="29">
        <f t="shared" si="644"/>
        <v>0.68333333333333324</v>
      </c>
    </row>
    <row r="17807" spans="1:16" hidden="1" x14ac:dyDescent="0.25">
      <c r="A17807" t="s">
        <v>180</v>
      </c>
      <c r="B17807">
        <v>803401</v>
      </c>
      <c r="C17807" t="s">
        <v>318</v>
      </c>
      <c r="D17807">
        <v>2021787</v>
      </c>
      <c r="E17807" t="s">
        <v>292</v>
      </c>
      <c r="F17807" t="s">
        <v>214</v>
      </c>
      <c r="G17807" t="s">
        <v>215</v>
      </c>
      <c r="H17807">
        <v>2</v>
      </c>
      <c r="I17807">
        <v>2018</v>
      </c>
      <c r="J17807">
        <v>2</v>
      </c>
      <c r="L17807">
        <v>23115872</v>
      </c>
      <c r="M17807">
        <v>4.5999999999999996</v>
      </c>
      <c r="P17807" s="29">
        <f t="shared" si="644"/>
        <v>0.6</v>
      </c>
    </row>
    <row r="17808" spans="1:16" hidden="1" x14ac:dyDescent="0.25">
      <c r="A17808" t="s">
        <v>180</v>
      </c>
      <c r="B17808">
        <v>803401</v>
      </c>
      <c r="C17808" t="s">
        <v>318</v>
      </c>
      <c r="D17808">
        <v>2021750</v>
      </c>
      <c r="E17808" t="s">
        <v>296</v>
      </c>
      <c r="F17808" t="s">
        <v>214</v>
      </c>
      <c r="G17808" t="s">
        <v>215</v>
      </c>
      <c r="H17808">
        <v>4</v>
      </c>
      <c r="I17808">
        <v>2018</v>
      </c>
      <c r="J17808">
        <v>2</v>
      </c>
      <c r="L17808">
        <v>23115845</v>
      </c>
      <c r="P17808" s="29" t="str">
        <f t="shared" si="644"/>
        <v>DRP</v>
      </c>
    </row>
    <row r="17809" spans="1:16" hidden="1" x14ac:dyDescent="0.25">
      <c r="A17809" t="s">
        <v>180</v>
      </c>
      <c r="B17809">
        <v>803401</v>
      </c>
      <c r="C17809" t="s">
        <v>318</v>
      </c>
      <c r="D17809">
        <v>2024862</v>
      </c>
      <c r="E17809" t="s">
        <v>289</v>
      </c>
      <c r="F17809" t="s">
        <v>214</v>
      </c>
      <c r="G17809" t="s">
        <v>215</v>
      </c>
      <c r="H17809">
        <v>4</v>
      </c>
      <c r="I17809">
        <v>2018</v>
      </c>
      <c r="J17809">
        <v>2</v>
      </c>
      <c r="L17809">
        <v>23115892</v>
      </c>
      <c r="P17809" s="29" t="str">
        <f t="shared" si="644"/>
        <v>DRP</v>
      </c>
    </row>
    <row r="17810" spans="1:16" hidden="1" x14ac:dyDescent="0.25">
      <c r="A17810" t="s">
        <v>180</v>
      </c>
      <c r="B17810">
        <v>803401</v>
      </c>
      <c r="C17810" t="s">
        <v>318</v>
      </c>
      <c r="D17810">
        <v>2004752</v>
      </c>
      <c r="E17810" t="s">
        <v>290</v>
      </c>
      <c r="F17810" t="s">
        <v>214</v>
      </c>
      <c r="G17810" t="s">
        <v>215</v>
      </c>
      <c r="H17810">
        <v>2</v>
      </c>
      <c r="I17810">
        <v>2018</v>
      </c>
      <c r="J17810">
        <v>2</v>
      </c>
      <c r="L17810">
        <v>23115876</v>
      </c>
      <c r="M17810">
        <v>4.4000000000000004</v>
      </c>
      <c r="P17810" s="29">
        <f t="shared" si="644"/>
        <v>0.56666666666666676</v>
      </c>
    </row>
    <row r="17811" spans="1:16" hidden="1" x14ac:dyDescent="0.25">
      <c r="A17811" t="s">
        <v>180</v>
      </c>
      <c r="B17811">
        <v>803401</v>
      </c>
      <c r="C17811" t="s">
        <v>318</v>
      </c>
      <c r="D17811">
        <v>2024862</v>
      </c>
      <c r="E17811" t="s">
        <v>289</v>
      </c>
      <c r="F17811" t="s">
        <v>214</v>
      </c>
      <c r="G17811" t="s">
        <v>215</v>
      </c>
      <c r="H17811">
        <v>2</v>
      </c>
      <c r="I17811">
        <v>2019</v>
      </c>
      <c r="J17811">
        <v>1</v>
      </c>
      <c r="L17811">
        <v>23119873</v>
      </c>
      <c r="M17811">
        <v>6.4</v>
      </c>
      <c r="P17811" s="29">
        <f t="shared" si="644"/>
        <v>0.9</v>
      </c>
    </row>
    <row r="17812" spans="1:16" hidden="1" x14ac:dyDescent="0.25">
      <c r="A17812" t="s">
        <v>180</v>
      </c>
      <c r="B17812">
        <v>803401</v>
      </c>
      <c r="C17812" t="s">
        <v>318</v>
      </c>
      <c r="D17812">
        <v>2021631</v>
      </c>
      <c r="E17812" t="s">
        <v>302</v>
      </c>
      <c r="F17812" t="s">
        <v>214</v>
      </c>
      <c r="G17812" t="s">
        <v>215</v>
      </c>
      <c r="H17812">
        <v>4</v>
      </c>
      <c r="I17812">
        <v>2019</v>
      </c>
      <c r="J17812">
        <v>1</v>
      </c>
      <c r="L17812">
        <v>23119972</v>
      </c>
      <c r="P17812" s="29" t="str">
        <f t="shared" si="644"/>
        <v>DRP</v>
      </c>
    </row>
    <row r="17813" spans="1:16" hidden="1" x14ac:dyDescent="0.25">
      <c r="A17813" t="s">
        <v>180</v>
      </c>
      <c r="B17813">
        <v>803401</v>
      </c>
      <c r="C17813" t="s">
        <v>318</v>
      </c>
      <c r="D17813">
        <v>2021723</v>
      </c>
      <c r="E17813" t="s">
        <v>299</v>
      </c>
      <c r="F17813" t="s">
        <v>214</v>
      </c>
      <c r="G17813" t="s">
        <v>215</v>
      </c>
      <c r="H17813">
        <v>2</v>
      </c>
      <c r="I17813">
        <v>2019</v>
      </c>
      <c r="J17813">
        <v>1</v>
      </c>
      <c r="L17813">
        <v>23123925</v>
      </c>
      <c r="M17813">
        <v>5.2</v>
      </c>
      <c r="P17813" s="29">
        <f t="shared" si="644"/>
        <v>0.70000000000000007</v>
      </c>
    </row>
    <row r="17814" spans="1:16" hidden="1" x14ac:dyDescent="0.25">
      <c r="A17814" t="s">
        <v>180</v>
      </c>
      <c r="B17814">
        <v>803401</v>
      </c>
      <c r="C17814" t="s">
        <v>318</v>
      </c>
      <c r="D17814">
        <v>2021640</v>
      </c>
      <c r="E17814" t="s">
        <v>227</v>
      </c>
      <c r="F17814" t="s">
        <v>214</v>
      </c>
      <c r="G17814" t="s">
        <v>215</v>
      </c>
      <c r="H17814">
        <v>3</v>
      </c>
      <c r="I17814">
        <v>2019</v>
      </c>
      <c r="J17814">
        <v>1</v>
      </c>
      <c r="L17814">
        <v>23122092</v>
      </c>
      <c r="M17814">
        <v>3.4</v>
      </c>
      <c r="P17814" s="29">
        <f t="shared" si="644"/>
        <v>0.39999999999999997</v>
      </c>
    </row>
    <row r="17815" spans="1:16" hidden="1" x14ac:dyDescent="0.25">
      <c r="A17815" t="s">
        <v>180</v>
      </c>
      <c r="B17815">
        <v>803401</v>
      </c>
      <c r="C17815" t="s">
        <v>318</v>
      </c>
      <c r="D17815">
        <v>2021750</v>
      </c>
      <c r="E17815" t="s">
        <v>296</v>
      </c>
      <c r="F17815" t="s">
        <v>214</v>
      </c>
      <c r="G17815" t="s">
        <v>215</v>
      </c>
      <c r="H17815">
        <v>2</v>
      </c>
      <c r="I17815">
        <v>2019</v>
      </c>
      <c r="J17815">
        <v>1</v>
      </c>
      <c r="L17815">
        <v>23119996</v>
      </c>
      <c r="M17815">
        <v>5.3</v>
      </c>
      <c r="P17815" s="29">
        <f t="shared" si="644"/>
        <v>0.71666666666666667</v>
      </c>
    </row>
    <row r="17816" spans="1:16" hidden="1" x14ac:dyDescent="0.25">
      <c r="A17816" t="s">
        <v>180</v>
      </c>
      <c r="B17816">
        <v>803401</v>
      </c>
      <c r="C17816" t="s">
        <v>318</v>
      </c>
      <c r="D17816">
        <v>2021725</v>
      </c>
      <c r="E17816" t="s">
        <v>257</v>
      </c>
      <c r="F17816" t="s">
        <v>214</v>
      </c>
      <c r="G17816" t="s">
        <v>215</v>
      </c>
      <c r="H17816">
        <v>2</v>
      </c>
      <c r="I17816">
        <v>2019</v>
      </c>
      <c r="J17816">
        <v>1</v>
      </c>
      <c r="L17816">
        <v>23120003</v>
      </c>
      <c r="M17816">
        <v>4.7</v>
      </c>
      <c r="P17816" s="29">
        <f t="shared" si="644"/>
        <v>0.6166666666666667</v>
      </c>
    </row>
    <row r="17817" spans="1:16" hidden="1" x14ac:dyDescent="0.25">
      <c r="A17817" t="s">
        <v>180</v>
      </c>
      <c r="B17817">
        <v>803401</v>
      </c>
      <c r="C17817" t="s">
        <v>318</v>
      </c>
      <c r="D17817">
        <v>2021661</v>
      </c>
      <c r="E17817" t="s">
        <v>305</v>
      </c>
      <c r="F17817" t="s">
        <v>214</v>
      </c>
      <c r="G17817" t="s">
        <v>215</v>
      </c>
      <c r="H17817">
        <v>1</v>
      </c>
      <c r="I17817">
        <v>2019</v>
      </c>
      <c r="J17817">
        <v>2</v>
      </c>
      <c r="L17817">
        <v>23129798</v>
      </c>
      <c r="P17817" s="29" t="str">
        <f t="shared" si="644"/>
        <v>NULL</v>
      </c>
    </row>
    <row r="17818" spans="1:16" hidden="1" x14ac:dyDescent="0.25">
      <c r="A17818" t="s">
        <v>180</v>
      </c>
      <c r="B17818">
        <v>803401</v>
      </c>
      <c r="C17818" t="s">
        <v>318</v>
      </c>
      <c r="D17818">
        <v>2021744</v>
      </c>
      <c r="E17818" t="s">
        <v>262</v>
      </c>
      <c r="F17818" t="s">
        <v>214</v>
      </c>
      <c r="G17818" t="s">
        <v>215</v>
      </c>
      <c r="H17818">
        <v>1</v>
      </c>
      <c r="I17818">
        <v>2019</v>
      </c>
      <c r="J17818">
        <v>2</v>
      </c>
      <c r="L17818">
        <v>23120240</v>
      </c>
      <c r="P17818" s="29" t="str">
        <f t="shared" si="644"/>
        <v>NULL</v>
      </c>
    </row>
    <row r="17819" spans="1:16" hidden="1" x14ac:dyDescent="0.25">
      <c r="A17819" t="s">
        <v>180</v>
      </c>
      <c r="B17819">
        <v>803401</v>
      </c>
      <c r="C17819" t="s">
        <v>318</v>
      </c>
      <c r="D17819">
        <v>2021640</v>
      </c>
      <c r="E17819" t="s">
        <v>227</v>
      </c>
      <c r="F17819" t="s">
        <v>214</v>
      </c>
      <c r="G17819" t="s">
        <v>215</v>
      </c>
      <c r="H17819">
        <v>1</v>
      </c>
      <c r="I17819">
        <v>2019</v>
      </c>
      <c r="J17819">
        <v>2</v>
      </c>
      <c r="L17819">
        <v>23127005</v>
      </c>
      <c r="P17819" s="29" t="str">
        <f t="shared" si="644"/>
        <v>NULL</v>
      </c>
    </row>
    <row r="17820" spans="1:16" hidden="1" x14ac:dyDescent="0.25">
      <c r="A17820" t="s">
        <v>180</v>
      </c>
      <c r="B17820">
        <v>803401</v>
      </c>
      <c r="C17820" t="s">
        <v>318</v>
      </c>
      <c r="D17820">
        <v>2004587</v>
      </c>
      <c r="E17820" t="s">
        <v>288</v>
      </c>
      <c r="F17820" t="s">
        <v>214</v>
      </c>
      <c r="G17820" t="s">
        <v>215</v>
      </c>
      <c r="H17820">
        <v>1</v>
      </c>
      <c r="I17820">
        <v>2019</v>
      </c>
      <c r="J17820">
        <v>2</v>
      </c>
      <c r="L17820">
        <v>23130325</v>
      </c>
      <c r="P17820" s="29" t="str">
        <f t="shared" si="644"/>
        <v>NULL</v>
      </c>
    </row>
    <row r="17821" spans="1:16" hidden="1" x14ac:dyDescent="0.25">
      <c r="A17821" t="s">
        <v>180</v>
      </c>
      <c r="B17821">
        <v>803401</v>
      </c>
      <c r="C17821" t="s">
        <v>318</v>
      </c>
      <c r="D17821">
        <v>2021615</v>
      </c>
      <c r="E17821" t="s">
        <v>255</v>
      </c>
      <c r="F17821" t="s">
        <v>214</v>
      </c>
      <c r="G17821" t="s">
        <v>215</v>
      </c>
      <c r="H17821">
        <v>1</v>
      </c>
      <c r="I17821">
        <v>2019</v>
      </c>
      <c r="J17821">
        <v>2</v>
      </c>
      <c r="L17821">
        <v>23129300</v>
      </c>
      <c r="P17821" s="29" t="str">
        <f t="shared" si="644"/>
        <v>NULL</v>
      </c>
    </row>
    <row r="17822" spans="1:16" hidden="1" x14ac:dyDescent="0.25">
      <c r="A17822" t="s">
        <v>180</v>
      </c>
      <c r="B17822">
        <v>803401</v>
      </c>
      <c r="C17822" t="s">
        <v>318</v>
      </c>
      <c r="D17822">
        <v>2021631</v>
      </c>
      <c r="E17822" t="s">
        <v>302</v>
      </c>
      <c r="F17822" t="s">
        <v>214</v>
      </c>
      <c r="G17822" t="s">
        <v>215</v>
      </c>
      <c r="H17822">
        <v>1</v>
      </c>
      <c r="I17822">
        <v>2019</v>
      </c>
      <c r="J17822">
        <v>2</v>
      </c>
      <c r="L17822">
        <v>23129790</v>
      </c>
      <c r="P17822" s="29" t="str">
        <f t="shared" si="644"/>
        <v>NULL</v>
      </c>
    </row>
    <row r="17823" spans="1:16" hidden="1" x14ac:dyDescent="0.25">
      <c r="A17823" t="s">
        <v>167</v>
      </c>
      <c r="B17823">
        <v>803407</v>
      </c>
      <c r="C17823" t="s">
        <v>317</v>
      </c>
      <c r="D17823">
        <v>2004098</v>
      </c>
      <c r="E17823" t="s">
        <v>213</v>
      </c>
      <c r="F17823" t="s">
        <v>214</v>
      </c>
      <c r="G17823" t="s">
        <v>215</v>
      </c>
      <c r="H17823">
        <v>2</v>
      </c>
      <c r="I17823">
        <v>2015</v>
      </c>
      <c r="J17823">
        <v>1</v>
      </c>
      <c r="L17823">
        <v>23066521</v>
      </c>
      <c r="M17823">
        <v>6.1</v>
      </c>
      <c r="P17823" s="29">
        <f t="shared" ref="P17823:P17834" si="645">IF(AND(ISNUMBER(M17823),H17823&lt;&gt;4,N17823&lt;&gt;"X"),(M17823-1)/6,IF(H17823=4,"DRP",IF(AND(H17823=3,M17823="NA"),"BAD",IF(AND(H17823=2),"CVL",IF(AND(H17823=1,ISBLANK(M17823)),"NULL","UNK")))))</f>
        <v>0.85</v>
      </c>
    </row>
    <row r="17824" spans="1:16" hidden="1" x14ac:dyDescent="0.25">
      <c r="A17824" t="s">
        <v>167</v>
      </c>
      <c r="B17824">
        <v>803407</v>
      </c>
      <c r="C17824" t="s">
        <v>317</v>
      </c>
      <c r="D17824">
        <v>2021754</v>
      </c>
      <c r="E17824" t="s">
        <v>216</v>
      </c>
      <c r="F17824" t="s">
        <v>214</v>
      </c>
      <c r="G17824" t="s">
        <v>215</v>
      </c>
      <c r="H17824">
        <v>3</v>
      </c>
      <c r="I17824">
        <v>2015</v>
      </c>
      <c r="J17824">
        <v>1</v>
      </c>
      <c r="L17824">
        <v>23066446</v>
      </c>
      <c r="M17824">
        <v>2.7</v>
      </c>
      <c r="P17824" s="29">
        <f t="shared" si="645"/>
        <v>0.28333333333333338</v>
      </c>
    </row>
    <row r="17825" spans="1:16" hidden="1" x14ac:dyDescent="0.25">
      <c r="A17825" t="s">
        <v>167</v>
      </c>
      <c r="B17825">
        <v>803407</v>
      </c>
      <c r="C17825" t="s">
        <v>317</v>
      </c>
      <c r="D17825">
        <v>2005099</v>
      </c>
      <c r="E17825" t="s">
        <v>217</v>
      </c>
      <c r="F17825" t="s">
        <v>214</v>
      </c>
      <c r="G17825" t="s">
        <v>215</v>
      </c>
      <c r="H17825">
        <v>2</v>
      </c>
      <c r="I17825">
        <v>2015</v>
      </c>
      <c r="J17825">
        <v>1</v>
      </c>
      <c r="L17825">
        <v>23066427</v>
      </c>
      <c r="M17825">
        <v>4.7</v>
      </c>
      <c r="P17825" s="29">
        <f t="shared" si="645"/>
        <v>0.6166666666666667</v>
      </c>
    </row>
    <row r="17826" spans="1:16" hidden="1" x14ac:dyDescent="0.25">
      <c r="A17826" t="s">
        <v>167</v>
      </c>
      <c r="B17826">
        <v>803407</v>
      </c>
      <c r="C17826" t="s">
        <v>317</v>
      </c>
      <c r="D17826">
        <v>2005102</v>
      </c>
      <c r="E17826" t="s">
        <v>218</v>
      </c>
      <c r="F17826" t="s">
        <v>214</v>
      </c>
      <c r="G17826" t="s">
        <v>215</v>
      </c>
      <c r="H17826">
        <v>2</v>
      </c>
      <c r="I17826">
        <v>2015</v>
      </c>
      <c r="J17826">
        <v>1</v>
      </c>
      <c r="L17826">
        <v>23066488</v>
      </c>
      <c r="M17826">
        <v>4</v>
      </c>
      <c r="P17826" s="29">
        <f t="shared" si="645"/>
        <v>0.5</v>
      </c>
    </row>
    <row r="17827" spans="1:16" hidden="1" x14ac:dyDescent="0.25">
      <c r="A17827" t="s">
        <v>167</v>
      </c>
      <c r="B17827">
        <v>803407</v>
      </c>
      <c r="C17827" t="s">
        <v>317</v>
      </c>
      <c r="D17827">
        <v>2021600</v>
      </c>
      <c r="E17827" t="s">
        <v>219</v>
      </c>
      <c r="F17827" t="s">
        <v>214</v>
      </c>
      <c r="G17827" t="s">
        <v>215</v>
      </c>
      <c r="H17827">
        <v>2</v>
      </c>
      <c r="I17827">
        <v>2015</v>
      </c>
      <c r="J17827">
        <v>1</v>
      </c>
      <c r="L17827">
        <v>23066437</v>
      </c>
      <c r="M17827">
        <v>4.5999999999999996</v>
      </c>
      <c r="P17827" s="29">
        <f t="shared" si="645"/>
        <v>0.6</v>
      </c>
    </row>
    <row r="17828" spans="1:16" hidden="1" x14ac:dyDescent="0.25">
      <c r="A17828" t="s">
        <v>167</v>
      </c>
      <c r="B17828">
        <v>803407</v>
      </c>
      <c r="C17828" t="s">
        <v>317</v>
      </c>
      <c r="D17828">
        <v>2005118</v>
      </c>
      <c r="E17828" t="s">
        <v>223</v>
      </c>
      <c r="F17828" t="s">
        <v>214</v>
      </c>
      <c r="G17828" t="s">
        <v>215</v>
      </c>
      <c r="H17828">
        <v>2</v>
      </c>
      <c r="I17828">
        <v>2015</v>
      </c>
      <c r="J17828">
        <v>1</v>
      </c>
      <c r="L17828">
        <v>23066497</v>
      </c>
      <c r="M17828">
        <v>4.0999999999999996</v>
      </c>
      <c r="P17828" s="29">
        <f t="shared" si="645"/>
        <v>0.51666666666666661</v>
      </c>
    </row>
    <row r="17829" spans="1:16" hidden="1" x14ac:dyDescent="0.25">
      <c r="A17829" t="s">
        <v>167</v>
      </c>
      <c r="B17829">
        <v>803407</v>
      </c>
      <c r="C17829" t="s">
        <v>317</v>
      </c>
      <c r="D17829">
        <v>2021754</v>
      </c>
      <c r="E17829" t="s">
        <v>216</v>
      </c>
      <c r="F17829" t="s">
        <v>214</v>
      </c>
      <c r="G17829" t="s">
        <v>215</v>
      </c>
      <c r="H17829">
        <v>3</v>
      </c>
      <c r="I17829">
        <v>2015</v>
      </c>
      <c r="J17829">
        <v>2</v>
      </c>
      <c r="L17829">
        <v>23074752</v>
      </c>
      <c r="M17829" t="s">
        <v>221</v>
      </c>
      <c r="P17829" s="29" t="str">
        <f t="shared" si="645"/>
        <v>BAD</v>
      </c>
    </row>
    <row r="17830" spans="1:16" hidden="1" x14ac:dyDescent="0.25">
      <c r="A17830" t="s">
        <v>167</v>
      </c>
      <c r="B17830">
        <v>803407</v>
      </c>
      <c r="C17830" t="s">
        <v>317</v>
      </c>
      <c r="D17830">
        <v>2021754</v>
      </c>
      <c r="E17830" t="s">
        <v>216</v>
      </c>
      <c r="F17830" t="s">
        <v>214</v>
      </c>
      <c r="G17830" t="s">
        <v>215</v>
      </c>
      <c r="H17830">
        <v>4</v>
      </c>
      <c r="I17830">
        <v>2015</v>
      </c>
      <c r="J17830">
        <v>2</v>
      </c>
      <c r="L17830">
        <v>23074131</v>
      </c>
      <c r="P17830" s="29" t="str">
        <f t="shared" si="645"/>
        <v>DRP</v>
      </c>
    </row>
    <row r="17831" spans="1:16" hidden="1" x14ac:dyDescent="0.25">
      <c r="A17831" t="s">
        <v>167</v>
      </c>
      <c r="B17831">
        <v>803407</v>
      </c>
      <c r="C17831" t="s">
        <v>317</v>
      </c>
      <c r="D17831">
        <v>2021602</v>
      </c>
      <c r="E17831" t="s">
        <v>242</v>
      </c>
      <c r="F17831" t="s">
        <v>214</v>
      </c>
      <c r="G17831" t="s">
        <v>215</v>
      </c>
      <c r="H17831">
        <v>3</v>
      </c>
      <c r="I17831">
        <v>2015</v>
      </c>
      <c r="J17831">
        <v>2</v>
      </c>
      <c r="L17831">
        <v>23072007</v>
      </c>
      <c r="M17831">
        <v>2.6</v>
      </c>
      <c r="P17831" s="29">
        <f t="shared" si="645"/>
        <v>0.26666666666666666</v>
      </c>
    </row>
    <row r="17832" spans="1:16" hidden="1" x14ac:dyDescent="0.25">
      <c r="A17832" t="s">
        <v>167</v>
      </c>
      <c r="B17832">
        <v>803407</v>
      </c>
      <c r="C17832" t="s">
        <v>317</v>
      </c>
      <c r="D17832">
        <v>2005117</v>
      </c>
      <c r="E17832" t="s">
        <v>220</v>
      </c>
      <c r="F17832" t="s">
        <v>214</v>
      </c>
      <c r="G17832" t="s">
        <v>215</v>
      </c>
      <c r="H17832">
        <v>2</v>
      </c>
      <c r="I17832">
        <v>2015</v>
      </c>
      <c r="J17832">
        <v>2</v>
      </c>
      <c r="L17832">
        <v>23070393</v>
      </c>
      <c r="M17832">
        <v>5.3</v>
      </c>
      <c r="P17832" s="29">
        <f t="shared" si="645"/>
        <v>0.71666666666666667</v>
      </c>
    </row>
    <row r="17833" spans="1:16" hidden="1" x14ac:dyDescent="0.25">
      <c r="A17833" t="s">
        <v>167</v>
      </c>
      <c r="B17833">
        <v>803407</v>
      </c>
      <c r="C17833" t="s">
        <v>317</v>
      </c>
      <c r="D17833">
        <v>2021580</v>
      </c>
      <c r="E17833" t="s">
        <v>241</v>
      </c>
      <c r="F17833" t="s">
        <v>214</v>
      </c>
      <c r="G17833" t="s">
        <v>215</v>
      </c>
      <c r="H17833">
        <v>3</v>
      </c>
      <c r="I17833">
        <v>2015</v>
      </c>
      <c r="J17833">
        <v>2</v>
      </c>
      <c r="L17833">
        <v>23072000</v>
      </c>
      <c r="M17833">
        <v>3.4</v>
      </c>
      <c r="P17833" s="29">
        <f t="shared" si="645"/>
        <v>0.39999999999999997</v>
      </c>
    </row>
    <row r="17834" spans="1:16" hidden="1" x14ac:dyDescent="0.25">
      <c r="A17834" t="s">
        <v>167</v>
      </c>
      <c r="B17834">
        <v>803407</v>
      </c>
      <c r="C17834" t="s">
        <v>317</v>
      </c>
      <c r="D17834">
        <v>2004112</v>
      </c>
      <c r="E17834" t="s">
        <v>244</v>
      </c>
      <c r="F17834" t="s">
        <v>214</v>
      </c>
      <c r="G17834" t="s">
        <v>215</v>
      </c>
      <c r="H17834">
        <v>2</v>
      </c>
      <c r="I17834">
        <v>2015</v>
      </c>
      <c r="J17834">
        <v>2</v>
      </c>
      <c r="L17834">
        <v>23073240</v>
      </c>
      <c r="M17834">
        <v>5.5</v>
      </c>
      <c r="P17834" s="29">
        <f t="shared" si="645"/>
        <v>0.75</v>
      </c>
    </row>
    <row r="17835" spans="1:16" hidden="1" x14ac:dyDescent="0.25">
      <c r="A17835" t="s">
        <v>146</v>
      </c>
      <c r="B17835">
        <v>803400</v>
      </c>
      <c r="C17835" t="s">
        <v>212</v>
      </c>
      <c r="D17835">
        <v>2004098</v>
      </c>
      <c r="E17835" t="s">
        <v>213</v>
      </c>
      <c r="F17835" t="s">
        <v>214</v>
      </c>
      <c r="G17835" t="s">
        <v>215</v>
      </c>
      <c r="H17835">
        <v>2</v>
      </c>
      <c r="I17835">
        <v>2016</v>
      </c>
      <c r="J17835">
        <v>1</v>
      </c>
      <c r="L17835">
        <v>23078141</v>
      </c>
      <c r="M17835">
        <v>5.2</v>
      </c>
      <c r="P17835" s="29">
        <f t="shared" ref="P17835:P17881" si="646">IF(AND(ISNUMBER(M17835),H17835&lt;&gt;4),(M17835-1)/6,IF(H17835=4,"DRP",IF(AND(H17835=3,M17835="NA"),"BAD",IF(AND(H17835=2),"CVL",IF(AND(H17835=1,ISBLANK(M17835)),"NULL","UNK")))))</f>
        <v>0.70000000000000007</v>
      </c>
    </row>
    <row r="17836" spans="1:16" hidden="1" x14ac:dyDescent="0.25">
      <c r="A17836" t="s">
        <v>146</v>
      </c>
      <c r="B17836">
        <v>803400</v>
      </c>
      <c r="C17836" t="s">
        <v>212</v>
      </c>
      <c r="D17836">
        <v>2005117</v>
      </c>
      <c r="E17836" t="s">
        <v>220</v>
      </c>
      <c r="F17836" t="s">
        <v>214</v>
      </c>
      <c r="G17836" t="s">
        <v>215</v>
      </c>
      <c r="H17836">
        <v>2</v>
      </c>
      <c r="I17836">
        <v>2016</v>
      </c>
      <c r="J17836">
        <v>1</v>
      </c>
      <c r="L17836">
        <v>23078732</v>
      </c>
      <c r="M17836">
        <v>4.4000000000000004</v>
      </c>
      <c r="P17836" s="29">
        <f t="shared" si="646"/>
        <v>0.56666666666666676</v>
      </c>
    </row>
    <row r="17837" spans="1:16" hidden="1" x14ac:dyDescent="0.25">
      <c r="A17837" t="s">
        <v>146</v>
      </c>
      <c r="B17837">
        <v>803400</v>
      </c>
      <c r="C17837" t="s">
        <v>212</v>
      </c>
      <c r="D17837">
        <v>2021754</v>
      </c>
      <c r="E17837" t="s">
        <v>216</v>
      </c>
      <c r="F17837" t="s">
        <v>214</v>
      </c>
      <c r="G17837" t="s">
        <v>215</v>
      </c>
      <c r="H17837">
        <v>2</v>
      </c>
      <c r="I17837">
        <v>2016</v>
      </c>
      <c r="J17837">
        <v>1</v>
      </c>
      <c r="L17837">
        <v>23081129</v>
      </c>
      <c r="M17837">
        <v>4.3</v>
      </c>
      <c r="P17837" s="29">
        <f t="shared" si="646"/>
        <v>0.54999999999999993</v>
      </c>
    </row>
    <row r="17838" spans="1:16" hidden="1" x14ac:dyDescent="0.25">
      <c r="A17838" t="s">
        <v>146</v>
      </c>
      <c r="B17838">
        <v>803400</v>
      </c>
      <c r="C17838" t="s">
        <v>212</v>
      </c>
      <c r="D17838">
        <v>2005102</v>
      </c>
      <c r="E17838" t="s">
        <v>218</v>
      </c>
      <c r="F17838" t="s">
        <v>214</v>
      </c>
      <c r="G17838" t="s">
        <v>215</v>
      </c>
      <c r="H17838">
        <v>2</v>
      </c>
      <c r="I17838">
        <v>2016</v>
      </c>
      <c r="J17838">
        <v>1</v>
      </c>
      <c r="L17838">
        <v>23081385</v>
      </c>
      <c r="M17838">
        <v>5.4</v>
      </c>
      <c r="P17838" s="29">
        <f t="shared" si="646"/>
        <v>0.73333333333333339</v>
      </c>
    </row>
    <row r="17839" spans="1:16" hidden="1" x14ac:dyDescent="0.25">
      <c r="A17839" t="s">
        <v>146</v>
      </c>
      <c r="B17839">
        <v>803400</v>
      </c>
      <c r="C17839" t="s">
        <v>212</v>
      </c>
      <c r="D17839">
        <v>2005099</v>
      </c>
      <c r="E17839" t="s">
        <v>217</v>
      </c>
      <c r="F17839" t="s">
        <v>214</v>
      </c>
      <c r="G17839" t="s">
        <v>215</v>
      </c>
      <c r="H17839">
        <v>2</v>
      </c>
      <c r="I17839">
        <v>2016</v>
      </c>
      <c r="J17839">
        <v>1</v>
      </c>
      <c r="L17839">
        <v>23081378</v>
      </c>
      <c r="M17839">
        <v>5.6</v>
      </c>
      <c r="P17839" s="29">
        <f t="shared" si="646"/>
        <v>0.76666666666666661</v>
      </c>
    </row>
    <row r="17840" spans="1:16" hidden="1" x14ac:dyDescent="0.25">
      <c r="A17840" t="s">
        <v>146</v>
      </c>
      <c r="B17840">
        <v>803400</v>
      </c>
      <c r="C17840" t="s">
        <v>212</v>
      </c>
      <c r="D17840">
        <v>2021600</v>
      </c>
      <c r="E17840" t="s">
        <v>219</v>
      </c>
      <c r="F17840" t="s">
        <v>214</v>
      </c>
      <c r="G17840" t="s">
        <v>215</v>
      </c>
      <c r="H17840">
        <v>2</v>
      </c>
      <c r="I17840">
        <v>2016</v>
      </c>
      <c r="J17840">
        <v>1</v>
      </c>
      <c r="L17840">
        <v>23081085</v>
      </c>
      <c r="M17840">
        <v>4.8</v>
      </c>
      <c r="P17840" s="29">
        <f t="shared" si="646"/>
        <v>0.6333333333333333</v>
      </c>
    </row>
    <row r="17841" spans="1:16" hidden="1" x14ac:dyDescent="0.25">
      <c r="A17841" t="s">
        <v>146</v>
      </c>
      <c r="B17841">
        <v>803400</v>
      </c>
      <c r="C17841" t="s">
        <v>212</v>
      </c>
      <c r="D17841">
        <v>2021795</v>
      </c>
      <c r="E17841" t="s">
        <v>222</v>
      </c>
      <c r="F17841" t="s">
        <v>214</v>
      </c>
      <c r="G17841" t="s">
        <v>215</v>
      </c>
      <c r="H17841">
        <v>2</v>
      </c>
      <c r="I17841">
        <v>2016</v>
      </c>
      <c r="J17841">
        <v>2</v>
      </c>
      <c r="L17841">
        <v>23084481</v>
      </c>
      <c r="M17841">
        <v>4.4000000000000004</v>
      </c>
      <c r="P17841" s="29">
        <f t="shared" si="646"/>
        <v>0.56666666666666676</v>
      </c>
    </row>
    <row r="17842" spans="1:16" hidden="1" x14ac:dyDescent="0.25">
      <c r="A17842" t="s">
        <v>146</v>
      </c>
      <c r="B17842">
        <v>803400</v>
      </c>
      <c r="C17842" t="s">
        <v>212</v>
      </c>
      <c r="D17842">
        <v>2005118</v>
      </c>
      <c r="E17842" t="s">
        <v>223</v>
      </c>
      <c r="F17842" t="s">
        <v>214</v>
      </c>
      <c r="G17842" t="s">
        <v>215</v>
      </c>
      <c r="H17842">
        <v>2</v>
      </c>
      <c r="I17842">
        <v>2016</v>
      </c>
      <c r="J17842">
        <v>2</v>
      </c>
      <c r="L17842">
        <v>23086742</v>
      </c>
      <c r="M17842">
        <v>4.4000000000000004</v>
      </c>
      <c r="P17842" s="29">
        <f t="shared" si="646"/>
        <v>0.56666666666666676</v>
      </c>
    </row>
    <row r="17843" spans="1:16" hidden="1" x14ac:dyDescent="0.25">
      <c r="A17843" t="s">
        <v>146</v>
      </c>
      <c r="B17843">
        <v>803400</v>
      </c>
      <c r="C17843" t="s">
        <v>212</v>
      </c>
      <c r="D17843">
        <v>2021756</v>
      </c>
      <c r="E17843" t="s">
        <v>253</v>
      </c>
      <c r="F17843" t="s">
        <v>214</v>
      </c>
      <c r="G17843" t="s">
        <v>215</v>
      </c>
      <c r="H17843">
        <v>3</v>
      </c>
      <c r="I17843">
        <v>2016</v>
      </c>
      <c r="J17843">
        <v>2</v>
      </c>
      <c r="L17843">
        <v>23086833</v>
      </c>
      <c r="M17843">
        <v>1.2</v>
      </c>
      <c r="P17843" s="29">
        <f t="shared" si="646"/>
        <v>3.3333333333333326E-2</v>
      </c>
    </row>
    <row r="17844" spans="1:16" hidden="1" x14ac:dyDescent="0.25">
      <c r="A17844" t="s">
        <v>146</v>
      </c>
      <c r="B17844">
        <v>803400</v>
      </c>
      <c r="C17844" t="s">
        <v>212</v>
      </c>
      <c r="D17844">
        <v>2021602</v>
      </c>
      <c r="E17844" t="s">
        <v>242</v>
      </c>
      <c r="F17844" t="s">
        <v>214</v>
      </c>
      <c r="G17844" t="s">
        <v>215</v>
      </c>
      <c r="H17844">
        <v>2</v>
      </c>
      <c r="I17844">
        <v>2016</v>
      </c>
      <c r="J17844">
        <v>2</v>
      </c>
      <c r="L17844">
        <v>23086747</v>
      </c>
      <c r="M17844">
        <v>4</v>
      </c>
      <c r="P17844" s="29">
        <f t="shared" si="646"/>
        <v>0.5</v>
      </c>
    </row>
    <row r="17845" spans="1:16" hidden="1" x14ac:dyDescent="0.25">
      <c r="A17845" t="s">
        <v>146</v>
      </c>
      <c r="B17845">
        <v>803400</v>
      </c>
      <c r="C17845" t="s">
        <v>212</v>
      </c>
      <c r="D17845">
        <v>2021580</v>
      </c>
      <c r="E17845" t="s">
        <v>241</v>
      </c>
      <c r="F17845" t="s">
        <v>214</v>
      </c>
      <c r="G17845" t="s">
        <v>215</v>
      </c>
      <c r="H17845">
        <v>3</v>
      </c>
      <c r="I17845">
        <v>2016</v>
      </c>
      <c r="J17845">
        <v>2</v>
      </c>
      <c r="L17845">
        <v>23086826</v>
      </c>
      <c r="M17845">
        <v>3.3</v>
      </c>
      <c r="P17845" s="29">
        <f t="shared" si="646"/>
        <v>0.3833333333333333</v>
      </c>
    </row>
    <row r="17846" spans="1:16" hidden="1" x14ac:dyDescent="0.25">
      <c r="A17846" t="s">
        <v>146</v>
      </c>
      <c r="B17846">
        <v>803400</v>
      </c>
      <c r="C17846" t="s">
        <v>212</v>
      </c>
      <c r="D17846">
        <v>2004112</v>
      </c>
      <c r="E17846" t="s">
        <v>244</v>
      </c>
      <c r="F17846" t="s">
        <v>214</v>
      </c>
      <c r="G17846" t="s">
        <v>215</v>
      </c>
      <c r="H17846">
        <v>2</v>
      </c>
      <c r="I17846">
        <v>2016</v>
      </c>
      <c r="J17846">
        <v>2</v>
      </c>
      <c r="L17846">
        <v>23085514</v>
      </c>
      <c r="M17846">
        <v>5.7</v>
      </c>
      <c r="P17846" s="29">
        <f t="shared" si="646"/>
        <v>0.78333333333333333</v>
      </c>
    </row>
    <row r="17847" spans="1:16" hidden="1" x14ac:dyDescent="0.25">
      <c r="A17847" t="s">
        <v>146</v>
      </c>
      <c r="B17847">
        <v>803400</v>
      </c>
      <c r="C17847" t="s">
        <v>212</v>
      </c>
      <c r="D17847">
        <v>2019272</v>
      </c>
      <c r="E17847" t="s">
        <v>249</v>
      </c>
      <c r="F17847" t="s">
        <v>214</v>
      </c>
      <c r="G17847" t="s">
        <v>215</v>
      </c>
      <c r="H17847">
        <v>2</v>
      </c>
      <c r="I17847">
        <v>2017</v>
      </c>
      <c r="J17847">
        <v>1</v>
      </c>
      <c r="M17847" t="s">
        <v>232</v>
      </c>
      <c r="N17847" t="s">
        <v>231</v>
      </c>
      <c r="P17847" s="29" t="str">
        <f t="shared" si="646"/>
        <v>CVL</v>
      </c>
    </row>
    <row r="17848" spans="1:16" hidden="1" x14ac:dyDescent="0.25">
      <c r="A17848" t="s">
        <v>146</v>
      </c>
      <c r="B17848">
        <v>803400</v>
      </c>
      <c r="C17848" t="s">
        <v>212</v>
      </c>
      <c r="D17848">
        <v>2021797</v>
      </c>
      <c r="E17848" t="s">
        <v>234</v>
      </c>
      <c r="F17848" t="s">
        <v>214</v>
      </c>
      <c r="G17848" t="s">
        <v>215</v>
      </c>
      <c r="H17848">
        <v>2</v>
      </c>
      <c r="I17848">
        <v>2017</v>
      </c>
      <c r="J17848">
        <v>1</v>
      </c>
      <c r="M17848">
        <v>4.2</v>
      </c>
      <c r="N17848" t="s">
        <v>231</v>
      </c>
      <c r="P17848" s="29">
        <f t="shared" si="646"/>
        <v>0.53333333333333333</v>
      </c>
    </row>
    <row r="17849" spans="1:16" hidden="1" x14ac:dyDescent="0.25">
      <c r="A17849" t="s">
        <v>146</v>
      </c>
      <c r="B17849">
        <v>803400</v>
      </c>
      <c r="C17849" t="s">
        <v>212</v>
      </c>
      <c r="D17849">
        <v>2019273</v>
      </c>
      <c r="E17849" t="s">
        <v>248</v>
      </c>
      <c r="F17849" t="s">
        <v>214</v>
      </c>
      <c r="G17849" t="s">
        <v>215</v>
      </c>
      <c r="H17849">
        <v>2</v>
      </c>
      <c r="I17849">
        <v>2017</v>
      </c>
      <c r="J17849">
        <v>1</v>
      </c>
      <c r="M17849" t="s">
        <v>232</v>
      </c>
      <c r="N17849" t="s">
        <v>231</v>
      </c>
      <c r="P17849" s="29" t="str">
        <f t="shared" si="646"/>
        <v>CVL</v>
      </c>
    </row>
    <row r="17850" spans="1:16" hidden="1" x14ac:dyDescent="0.25">
      <c r="A17850" t="s">
        <v>146</v>
      </c>
      <c r="B17850">
        <v>803400</v>
      </c>
      <c r="C17850" t="s">
        <v>212</v>
      </c>
      <c r="D17850">
        <v>2019274</v>
      </c>
      <c r="E17850" t="s">
        <v>247</v>
      </c>
      <c r="F17850" t="s">
        <v>214</v>
      </c>
      <c r="G17850" t="s">
        <v>215</v>
      </c>
      <c r="H17850">
        <v>2</v>
      </c>
      <c r="I17850">
        <v>2017</v>
      </c>
      <c r="J17850">
        <v>1</v>
      </c>
      <c r="M17850" t="s">
        <v>232</v>
      </c>
      <c r="N17850" t="s">
        <v>231</v>
      </c>
      <c r="P17850" s="29" t="str">
        <f t="shared" si="646"/>
        <v>CVL</v>
      </c>
    </row>
    <row r="17851" spans="1:16" hidden="1" x14ac:dyDescent="0.25">
      <c r="A17851" t="s">
        <v>146</v>
      </c>
      <c r="B17851">
        <v>803400</v>
      </c>
      <c r="C17851" t="s">
        <v>212</v>
      </c>
      <c r="D17851">
        <v>2019271</v>
      </c>
      <c r="E17851" t="s">
        <v>236</v>
      </c>
      <c r="F17851" t="s">
        <v>214</v>
      </c>
      <c r="G17851" t="s">
        <v>215</v>
      </c>
      <c r="H17851">
        <v>2</v>
      </c>
      <c r="I17851">
        <v>2017</v>
      </c>
      <c r="J17851">
        <v>1</v>
      </c>
      <c r="M17851" t="s">
        <v>232</v>
      </c>
      <c r="N17851" t="s">
        <v>231</v>
      </c>
      <c r="P17851" s="29" t="str">
        <f t="shared" si="646"/>
        <v>CVL</v>
      </c>
    </row>
    <row r="17852" spans="1:16" hidden="1" x14ac:dyDescent="0.25">
      <c r="A17852" t="s">
        <v>146</v>
      </c>
      <c r="B17852">
        <v>803400</v>
      </c>
      <c r="C17852" t="s">
        <v>212</v>
      </c>
      <c r="D17852">
        <v>2021580</v>
      </c>
      <c r="E17852" t="s">
        <v>241</v>
      </c>
      <c r="F17852" t="s">
        <v>214</v>
      </c>
      <c r="G17852" t="s">
        <v>215</v>
      </c>
      <c r="H17852">
        <v>3</v>
      </c>
      <c r="I17852">
        <v>2017</v>
      </c>
      <c r="J17852">
        <v>1</v>
      </c>
      <c r="L17852">
        <v>23093919</v>
      </c>
      <c r="M17852">
        <v>3.5</v>
      </c>
      <c r="P17852" s="29">
        <f t="shared" si="646"/>
        <v>0.41666666666666669</v>
      </c>
    </row>
    <row r="17853" spans="1:16" hidden="1" x14ac:dyDescent="0.25">
      <c r="A17853" t="s">
        <v>146</v>
      </c>
      <c r="B17853">
        <v>803400</v>
      </c>
      <c r="C17853" t="s">
        <v>212</v>
      </c>
      <c r="D17853">
        <v>2021756</v>
      </c>
      <c r="E17853" t="s">
        <v>253</v>
      </c>
      <c r="F17853" t="s">
        <v>214</v>
      </c>
      <c r="G17853" t="s">
        <v>215</v>
      </c>
      <c r="H17853">
        <v>3</v>
      </c>
      <c r="I17853">
        <v>2017</v>
      </c>
      <c r="J17853">
        <v>1</v>
      </c>
      <c r="L17853">
        <v>23092929</v>
      </c>
      <c r="M17853">
        <v>3.3</v>
      </c>
      <c r="P17853" s="29">
        <f t="shared" si="646"/>
        <v>0.3833333333333333</v>
      </c>
    </row>
    <row r="17854" spans="1:16" hidden="1" x14ac:dyDescent="0.25">
      <c r="A17854" t="s">
        <v>146</v>
      </c>
      <c r="B17854">
        <v>803400</v>
      </c>
      <c r="C17854" t="s">
        <v>212</v>
      </c>
      <c r="D17854">
        <v>2005131</v>
      </c>
      <c r="E17854" t="s">
        <v>228</v>
      </c>
      <c r="F17854" t="s">
        <v>214</v>
      </c>
      <c r="G17854" t="s">
        <v>215</v>
      </c>
      <c r="H17854">
        <v>2</v>
      </c>
      <c r="I17854">
        <v>2017</v>
      </c>
      <c r="J17854">
        <v>1</v>
      </c>
      <c r="L17854">
        <v>23093315</v>
      </c>
      <c r="M17854">
        <v>4.2</v>
      </c>
      <c r="P17854" s="29">
        <f t="shared" si="646"/>
        <v>0.53333333333333333</v>
      </c>
    </row>
    <row r="17855" spans="1:16" hidden="1" x14ac:dyDescent="0.25">
      <c r="A17855" t="s">
        <v>146</v>
      </c>
      <c r="B17855">
        <v>803400</v>
      </c>
      <c r="C17855" t="s">
        <v>212</v>
      </c>
      <c r="D17855">
        <v>2004099</v>
      </c>
      <c r="E17855" t="s">
        <v>245</v>
      </c>
      <c r="F17855" t="s">
        <v>214</v>
      </c>
      <c r="G17855" t="s">
        <v>215</v>
      </c>
      <c r="H17855">
        <v>2</v>
      </c>
      <c r="I17855">
        <v>2017</v>
      </c>
      <c r="J17855">
        <v>1</v>
      </c>
      <c r="L17855">
        <v>23092377</v>
      </c>
      <c r="M17855">
        <v>4.5999999999999996</v>
      </c>
      <c r="P17855" s="29">
        <f t="shared" si="646"/>
        <v>0.6</v>
      </c>
    </row>
    <row r="17856" spans="1:16" hidden="1" x14ac:dyDescent="0.25">
      <c r="A17856" t="s">
        <v>146</v>
      </c>
      <c r="B17856">
        <v>803400</v>
      </c>
      <c r="C17856" t="s">
        <v>212</v>
      </c>
      <c r="D17856">
        <v>2004116</v>
      </c>
      <c r="E17856" t="s">
        <v>229</v>
      </c>
      <c r="F17856" t="s">
        <v>214</v>
      </c>
      <c r="G17856" t="s">
        <v>215</v>
      </c>
      <c r="H17856">
        <v>2</v>
      </c>
      <c r="I17856">
        <v>2017</v>
      </c>
      <c r="J17856">
        <v>1</v>
      </c>
      <c r="L17856">
        <v>23092359</v>
      </c>
      <c r="M17856">
        <v>4.7</v>
      </c>
      <c r="P17856" s="29">
        <f t="shared" si="646"/>
        <v>0.6166666666666667</v>
      </c>
    </row>
    <row r="17857" spans="1:16" hidden="1" x14ac:dyDescent="0.25">
      <c r="A17857" t="s">
        <v>146</v>
      </c>
      <c r="B17857">
        <v>803400</v>
      </c>
      <c r="C17857" t="s">
        <v>212</v>
      </c>
      <c r="D17857">
        <v>2021756</v>
      </c>
      <c r="E17857" t="s">
        <v>253</v>
      </c>
      <c r="F17857" t="s">
        <v>214</v>
      </c>
      <c r="G17857" t="s">
        <v>215</v>
      </c>
      <c r="H17857">
        <v>3</v>
      </c>
      <c r="I17857">
        <v>2017</v>
      </c>
      <c r="J17857">
        <v>2</v>
      </c>
      <c r="L17857">
        <v>23101176</v>
      </c>
      <c r="M17857">
        <v>3.3</v>
      </c>
      <c r="P17857" s="29">
        <f t="shared" si="646"/>
        <v>0.3833333333333333</v>
      </c>
    </row>
    <row r="17858" spans="1:16" hidden="1" x14ac:dyDescent="0.25">
      <c r="A17858" t="s">
        <v>146</v>
      </c>
      <c r="B17858">
        <v>803400</v>
      </c>
      <c r="C17858" t="s">
        <v>212</v>
      </c>
      <c r="D17858">
        <v>2021580</v>
      </c>
      <c r="E17858" t="s">
        <v>241</v>
      </c>
      <c r="F17858" t="s">
        <v>214</v>
      </c>
      <c r="G17858" t="s">
        <v>215</v>
      </c>
      <c r="H17858">
        <v>3</v>
      </c>
      <c r="I17858">
        <v>2017</v>
      </c>
      <c r="J17858">
        <v>2</v>
      </c>
      <c r="L17858">
        <v>23101085</v>
      </c>
      <c r="M17858">
        <v>3.2</v>
      </c>
      <c r="P17858" s="29">
        <f t="shared" si="646"/>
        <v>0.3666666666666667</v>
      </c>
    </row>
    <row r="17859" spans="1:16" hidden="1" x14ac:dyDescent="0.25">
      <c r="A17859" t="s">
        <v>146</v>
      </c>
      <c r="B17859">
        <v>803400</v>
      </c>
      <c r="C17859" t="s">
        <v>212</v>
      </c>
      <c r="D17859">
        <v>2019154</v>
      </c>
      <c r="E17859" t="s">
        <v>225</v>
      </c>
      <c r="F17859" t="s">
        <v>214</v>
      </c>
      <c r="G17859" t="s">
        <v>215</v>
      </c>
      <c r="H17859">
        <v>3</v>
      </c>
      <c r="I17859">
        <v>2017</v>
      </c>
      <c r="J17859">
        <v>2</v>
      </c>
      <c r="L17859">
        <v>23097717</v>
      </c>
      <c r="M17859" t="s">
        <v>221</v>
      </c>
      <c r="P17859" s="29" t="str">
        <f t="shared" si="646"/>
        <v>BAD</v>
      </c>
    </row>
    <row r="17860" spans="1:16" hidden="1" x14ac:dyDescent="0.25">
      <c r="A17860" t="s">
        <v>146</v>
      </c>
      <c r="B17860">
        <v>803400</v>
      </c>
      <c r="C17860" t="s">
        <v>212</v>
      </c>
      <c r="D17860">
        <v>2021993</v>
      </c>
      <c r="E17860" t="s">
        <v>256</v>
      </c>
      <c r="F17860" t="s">
        <v>214</v>
      </c>
      <c r="G17860" t="s">
        <v>215</v>
      </c>
      <c r="H17860">
        <v>3</v>
      </c>
      <c r="I17860">
        <v>2017</v>
      </c>
      <c r="J17860">
        <v>2</v>
      </c>
      <c r="L17860">
        <v>23097538</v>
      </c>
      <c r="M17860">
        <v>2</v>
      </c>
      <c r="P17860" s="29">
        <f t="shared" si="646"/>
        <v>0.16666666666666666</v>
      </c>
    </row>
    <row r="17861" spans="1:16" hidden="1" x14ac:dyDescent="0.25">
      <c r="A17861" t="s">
        <v>146</v>
      </c>
      <c r="B17861">
        <v>803400</v>
      </c>
      <c r="C17861" t="s">
        <v>212</v>
      </c>
      <c r="D17861">
        <v>2021645</v>
      </c>
      <c r="E17861" t="s">
        <v>251</v>
      </c>
      <c r="F17861" t="s">
        <v>214</v>
      </c>
      <c r="G17861" t="s">
        <v>215</v>
      </c>
      <c r="H17861">
        <v>2</v>
      </c>
      <c r="I17861">
        <v>2017</v>
      </c>
      <c r="J17861">
        <v>2</v>
      </c>
      <c r="L17861">
        <v>23099058</v>
      </c>
      <c r="M17861">
        <v>4</v>
      </c>
      <c r="P17861" s="29">
        <f t="shared" si="646"/>
        <v>0.5</v>
      </c>
    </row>
    <row r="17862" spans="1:16" hidden="1" x14ac:dyDescent="0.25">
      <c r="A17862" t="s">
        <v>146</v>
      </c>
      <c r="B17862">
        <v>803400</v>
      </c>
      <c r="C17862" t="s">
        <v>212</v>
      </c>
      <c r="D17862">
        <v>2004452</v>
      </c>
      <c r="E17862" t="s">
        <v>240</v>
      </c>
      <c r="F17862" t="s">
        <v>214</v>
      </c>
      <c r="G17862" t="s">
        <v>215</v>
      </c>
      <c r="H17862">
        <v>2</v>
      </c>
      <c r="I17862">
        <v>2018</v>
      </c>
      <c r="J17862">
        <v>1</v>
      </c>
      <c r="L17862">
        <v>23106897</v>
      </c>
      <c r="M17862">
        <v>4.5</v>
      </c>
      <c r="P17862" s="29">
        <f t="shared" si="646"/>
        <v>0.58333333333333337</v>
      </c>
    </row>
    <row r="17863" spans="1:16" hidden="1" x14ac:dyDescent="0.25">
      <c r="A17863" t="s">
        <v>146</v>
      </c>
      <c r="B17863">
        <v>803400</v>
      </c>
      <c r="C17863" t="s">
        <v>212</v>
      </c>
      <c r="D17863">
        <v>2019154</v>
      </c>
      <c r="E17863" t="s">
        <v>225</v>
      </c>
      <c r="F17863" t="s">
        <v>214</v>
      </c>
      <c r="G17863" t="s">
        <v>215</v>
      </c>
      <c r="H17863">
        <v>2</v>
      </c>
      <c r="I17863">
        <v>2018</v>
      </c>
      <c r="J17863">
        <v>1</v>
      </c>
      <c r="L17863">
        <v>23107811</v>
      </c>
      <c r="M17863">
        <v>5.8</v>
      </c>
      <c r="P17863" s="29">
        <f t="shared" si="646"/>
        <v>0.79999999999999993</v>
      </c>
    </row>
    <row r="17864" spans="1:16" hidden="1" x14ac:dyDescent="0.25">
      <c r="A17864" t="s">
        <v>146</v>
      </c>
      <c r="B17864">
        <v>803400</v>
      </c>
      <c r="C17864" t="s">
        <v>212</v>
      </c>
      <c r="D17864">
        <v>2021580</v>
      </c>
      <c r="E17864" t="s">
        <v>241</v>
      </c>
      <c r="F17864" t="s">
        <v>214</v>
      </c>
      <c r="G17864" t="s">
        <v>215</v>
      </c>
      <c r="H17864">
        <v>2</v>
      </c>
      <c r="I17864">
        <v>2018</v>
      </c>
      <c r="J17864">
        <v>1</v>
      </c>
      <c r="L17864">
        <v>23108051</v>
      </c>
      <c r="M17864">
        <v>4.0999999999999996</v>
      </c>
      <c r="P17864" s="29">
        <f t="shared" si="646"/>
        <v>0.51666666666666661</v>
      </c>
    </row>
    <row r="17865" spans="1:16" hidden="1" x14ac:dyDescent="0.25">
      <c r="A17865" t="s">
        <v>146</v>
      </c>
      <c r="B17865">
        <v>803400</v>
      </c>
      <c r="C17865" t="s">
        <v>212</v>
      </c>
      <c r="D17865">
        <v>2021756</v>
      </c>
      <c r="E17865" t="s">
        <v>253</v>
      </c>
      <c r="F17865" t="s">
        <v>214</v>
      </c>
      <c r="G17865" t="s">
        <v>215</v>
      </c>
      <c r="H17865">
        <v>3</v>
      </c>
      <c r="I17865">
        <v>2018</v>
      </c>
      <c r="J17865">
        <v>1</v>
      </c>
      <c r="L17865">
        <v>23108114</v>
      </c>
      <c r="M17865">
        <v>3.4</v>
      </c>
      <c r="P17865" s="29">
        <f t="shared" si="646"/>
        <v>0.39999999999999997</v>
      </c>
    </row>
    <row r="17866" spans="1:16" hidden="1" x14ac:dyDescent="0.25">
      <c r="A17866" t="s">
        <v>146</v>
      </c>
      <c r="B17866">
        <v>803400</v>
      </c>
      <c r="C17866" t="s">
        <v>212</v>
      </c>
      <c r="D17866">
        <v>2021993</v>
      </c>
      <c r="E17866" t="s">
        <v>256</v>
      </c>
      <c r="F17866" t="s">
        <v>214</v>
      </c>
      <c r="G17866" t="s">
        <v>215</v>
      </c>
      <c r="H17866">
        <v>3</v>
      </c>
      <c r="I17866">
        <v>2018</v>
      </c>
      <c r="J17866">
        <v>1</v>
      </c>
      <c r="L17866">
        <v>23107716</v>
      </c>
      <c r="M17866">
        <v>2.1</v>
      </c>
      <c r="P17866" s="29">
        <f t="shared" si="646"/>
        <v>0.18333333333333335</v>
      </c>
    </row>
    <row r="17867" spans="1:16" hidden="1" x14ac:dyDescent="0.25">
      <c r="A17867" t="s">
        <v>140</v>
      </c>
      <c r="B17867">
        <v>803401</v>
      </c>
      <c r="C17867" t="s">
        <v>318</v>
      </c>
      <c r="D17867">
        <v>2005118</v>
      </c>
      <c r="E17867" t="s">
        <v>223</v>
      </c>
      <c r="F17867" t="s">
        <v>214</v>
      </c>
      <c r="G17867" t="s">
        <v>215</v>
      </c>
      <c r="H17867">
        <v>3</v>
      </c>
      <c r="I17867">
        <v>2016</v>
      </c>
      <c r="J17867">
        <v>1</v>
      </c>
      <c r="L17867">
        <v>23081293</v>
      </c>
      <c r="M17867">
        <v>3.4</v>
      </c>
      <c r="P17867" s="29">
        <f t="shared" si="646"/>
        <v>0.39999999999999997</v>
      </c>
    </row>
    <row r="17868" spans="1:16" hidden="1" x14ac:dyDescent="0.25">
      <c r="A17868" t="s">
        <v>140</v>
      </c>
      <c r="B17868">
        <v>803401</v>
      </c>
      <c r="C17868" t="s">
        <v>318</v>
      </c>
      <c r="D17868">
        <v>2021754</v>
      </c>
      <c r="E17868" t="s">
        <v>216</v>
      </c>
      <c r="F17868" t="s">
        <v>214</v>
      </c>
      <c r="G17868" t="s">
        <v>215</v>
      </c>
      <c r="H17868">
        <v>3</v>
      </c>
      <c r="I17868">
        <v>2016</v>
      </c>
      <c r="J17868">
        <v>1</v>
      </c>
      <c r="L17868">
        <v>23081094</v>
      </c>
      <c r="M17868">
        <v>3.3</v>
      </c>
      <c r="P17868" s="29">
        <f t="shared" si="646"/>
        <v>0.3833333333333333</v>
      </c>
    </row>
    <row r="17869" spans="1:16" hidden="1" x14ac:dyDescent="0.25">
      <c r="A17869" t="s">
        <v>140</v>
      </c>
      <c r="B17869">
        <v>803401</v>
      </c>
      <c r="C17869" t="s">
        <v>318</v>
      </c>
      <c r="D17869">
        <v>2005102</v>
      </c>
      <c r="E17869" t="s">
        <v>218</v>
      </c>
      <c r="F17869" t="s">
        <v>214</v>
      </c>
      <c r="G17869" t="s">
        <v>215</v>
      </c>
      <c r="H17869">
        <v>3</v>
      </c>
      <c r="I17869">
        <v>2016</v>
      </c>
      <c r="J17869">
        <v>1</v>
      </c>
      <c r="L17869">
        <v>23081382</v>
      </c>
      <c r="M17869">
        <v>3.5</v>
      </c>
      <c r="P17869" s="29">
        <f t="shared" si="646"/>
        <v>0.41666666666666669</v>
      </c>
    </row>
    <row r="17870" spans="1:16" hidden="1" x14ac:dyDescent="0.25">
      <c r="A17870" t="s">
        <v>140</v>
      </c>
      <c r="B17870">
        <v>803401</v>
      </c>
      <c r="C17870" t="s">
        <v>318</v>
      </c>
      <c r="D17870">
        <v>2005099</v>
      </c>
      <c r="E17870" t="s">
        <v>217</v>
      </c>
      <c r="F17870" t="s">
        <v>214</v>
      </c>
      <c r="G17870" t="s">
        <v>215</v>
      </c>
      <c r="H17870">
        <v>3</v>
      </c>
      <c r="I17870">
        <v>2016</v>
      </c>
      <c r="J17870">
        <v>1</v>
      </c>
      <c r="L17870">
        <v>23081375</v>
      </c>
      <c r="M17870">
        <v>3.1</v>
      </c>
      <c r="P17870" s="29">
        <f t="shared" si="646"/>
        <v>0.35000000000000003</v>
      </c>
    </row>
    <row r="17871" spans="1:16" hidden="1" x14ac:dyDescent="0.25">
      <c r="A17871" t="s">
        <v>140</v>
      </c>
      <c r="B17871">
        <v>803401</v>
      </c>
      <c r="C17871" t="s">
        <v>318</v>
      </c>
      <c r="D17871">
        <v>2021600</v>
      </c>
      <c r="E17871" t="s">
        <v>219</v>
      </c>
      <c r="F17871" t="s">
        <v>214</v>
      </c>
      <c r="G17871" t="s">
        <v>215</v>
      </c>
      <c r="H17871">
        <v>3</v>
      </c>
      <c r="I17871">
        <v>2016</v>
      </c>
      <c r="J17871">
        <v>1</v>
      </c>
      <c r="L17871">
        <v>23081079</v>
      </c>
      <c r="M17871">
        <v>2.5</v>
      </c>
      <c r="P17871" s="29">
        <f t="shared" si="646"/>
        <v>0.25</v>
      </c>
    </row>
    <row r="17872" spans="1:16" hidden="1" x14ac:dyDescent="0.25">
      <c r="A17872" t="s">
        <v>140</v>
      </c>
      <c r="B17872">
        <v>803401</v>
      </c>
      <c r="C17872" t="s">
        <v>318</v>
      </c>
      <c r="D17872">
        <v>2004098</v>
      </c>
      <c r="E17872" t="s">
        <v>213</v>
      </c>
      <c r="F17872" t="s">
        <v>214</v>
      </c>
      <c r="G17872" t="s">
        <v>215</v>
      </c>
      <c r="H17872">
        <v>2</v>
      </c>
      <c r="I17872">
        <v>2016</v>
      </c>
      <c r="J17872">
        <v>1</v>
      </c>
      <c r="L17872">
        <v>23081502</v>
      </c>
      <c r="M17872">
        <v>6.3</v>
      </c>
      <c r="P17872" s="29">
        <f t="shared" si="646"/>
        <v>0.8833333333333333</v>
      </c>
    </row>
    <row r="17873" spans="1:16" hidden="1" x14ac:dyDescent="0.25">
      <c r="A17873" t="s">
        <v>140</v>
      </c>
      <c r="B17873">
        <v>803401</v>
      </c>
      <c r="C17873" t="s">
        <v>318</v>
      </c>
      <c r="D17873">
        <v>2004112</v>
      </c>
      <c r="E17873" t="s">
        <v>244</v>
      </c>
      <c r="F17873" t="s">
        <v>214</v>
      </c>
      <c r="G17873" t="s">
        <v>215</v>
      </c>
      <c r="H17873">
        <v>2</v>
      </c>
      <c r="I17873">
        <v>2016</v>
      </c>
      <c r="J17873">
        <v>2</v>
      </c>
      <c r="L17873">
        <v>23085520</v>
      </c>
      <c r="M17873">
        <v>5.5</v>
      </c>
      <c r="P17873" s="29">
        <f t="shared" si="646"/>
        <v>0.75</v>
      </c>
    </row>
    <row r="17874" spans="1:16" hidden="1" x14ac:dyDescent="0.25">
      <c r="A17874" t="s">
        <v>140</v>
      </c>
      <c r="B17874">
        <v>803401</v>
      </c>
      <c r="C17874" t="s">
        <v>318</v>
      </c>
      <c r="D17874">
        <v>2005117</v>
      </c>
      <c r="E17874" t="s">
        <v>220</v>
      </c>
      <c r="F17874" t="s">
        <v>214</v>
      </c>
      <c r="G17874" t="s">
        <v>215</v>
      </c>
      <c r="H17874">
        <v>3</v>
      </c>
      <c r="I17874">
        <v>2016</v>
      </c>
      <c r="J17874">
        <v>2</v>
      </c>
      <c r="L17874">
        <v>23084480</v>
      </c>
      <c r="M17874">
        <v>3</v>
      </c>
      <c r="P17874" s="29">
        <f t="shared" si="646"/>
        <v>0.33333333333333331</v>
      </c>
    </row>
    <row r="17875" spans="1:16" hidden="1" x14ac:dyDescent="0.25">
      <c r="A17875" t="s">
        <v>140</v>
      </c>
      <c r="B17875">
        <v>803401</v>
      </c>
      <c r="C17875" t="s">
        <v>318</v>
      </c>
      <c r="D17875">
        <v>2005118</v>
      </c>
      <c r="E17875" t="s">
        <v>223</v>
      </c>
      <c r="F17875" t="s">
        <v>214</v>
      </c>
      <c r="G17875" t="s">
        <v>215</v>
      </c>
      <c r="H17875">
        <v>3</v>
      </c>
      <c r="I17875">
        <v>2016</v>
      </c>
      <c r="J17875">
        <v>2</v>
      </c>
      <c r="L17875">
        <v>23086742</v>
      </c>
      <c r="M17875">
        <v>3.3</v>
      </c>
      <c r="P17875" s="29">
        <f t="shared" si="646"/>
        <v>0.3833333333333333</v>
      </c>
    </row>
    <row r="17876" spans="1:16" hidden="1" x14ac:dyDescent="0.25">
      <c r="A17876" t="s">
        <v>140</v>
      </c>
      <c r="B17876">
        <v>803401</v>
      </c>
      <c r="C17876" t="s">
        <v>318</v>
      </c>
      <c r="D17876">
        <v>2021600</v>
      </c>
      <c r="E17876" t="s">
        <v>219</v>
      </c>
      <c r="F17876" t="s">
        <v>214</v>
      </c>
      <c r="G17876" t="s">
        <v>215</v>
      </c>
      <c r="H17876">
        <v>3</v>
      </c>
      <c r="I17876">
        <v>2016</v>
      </c>
      <c r="J17876">
        <v>2</v>
      </c>
      <c r="L17876">
        <v>23086547</v>
      </c>
      <c r="M17876">
        <v>1.6</v>
      </c>
      <c r="P17876" s="29">
        <f t="shared" si="646"/>
        <v>0.10000000000000002</v>
      </c>
    </row>
    <row r="17877" spans="1:16" hidden="1" x14ac:dyDescent="0.25">
      <c r="A17877" t="s">
        <v>140</v>
      </c>
      <c r="B17877">
        <v>803401</v>
      </c>
      <c r="C17877" t="s">
        <v>318</v>
      </c>
      <c r="D17877">
        <v>2021754</v>
      </c>
      <c r="E17877" t="s">
        <v>216</v>
      </c>
      <c r="F17877" t="s">
        <v>214</v>
      </c>
      <c r="G17877" t="s">
        <v>215</v>
      </c>
      <c r="H17877">
        <v>3</v>
      </c>
      <c r="I17877">
        <v>2016</v>
      </c>
      <c r="J17877">
        <v>2</v>
      </c>
      <c r="L17877">
        <v>23086734</v>
      </c>
      <c r="M17877">
        <v>2.4</v>
      </c>
      <c r="P17877" s="29">
        <f t="shared" si="646"/>
        <v>0.23333333333333331</v>
      </c>
    </row>
    <row r="17878" spans="1:16" hidden="1" x14ac:dyDescent="0.25">
      <c r="A17878" t="s">
        <v>140</v>
      </c>
      <c r="B17878">
        <v>803401</v>
      </c>
      <c r="C17878" t="s">
        <v>318</v>
      </c>
      <c r="D17878">
        <v>2005099</v>
      </c>
      <c r="E17878" t="s">
        <v>217</v>
      </c>
      <c r="F17878" t="s">
        <v>214</v>
      </c>
      <c r="G17878" t="s">
        <v>215</v>
      </c>
      <c r="H17878">
        <v>3</v>
      </c>
      <c r="I17878">
        <v>2016</v>
      </c>
      <c r="J17878">
        <v>2</v>
      </c>
      <c r="L17878">
        <v>23086541</v>
      </c>
      <c r="M17878">
        <v>2.5</v>
      </c>
      <c r="P17878" s="29">
        <f t="shared" si="646"/>
        <v>0.25</v>
      </c>
    </row>
    <row r="17879" spans="1:16" hidden="1" x14ac:dyDescent="0.25">
      <c r="A17879" t="s">
        <v>140</v>
      </c>
      <c r="B17879">
        <v>803401</v>
      </c>
      <c r="C17879" t="s">
        <v>318</v>
      </c>
      <c r="D17879">
        <v>2005102</v>
      </c>
      <c r="E17879" t="s">
        <v>218</v>
      </c>
      <c r="F17879" t="s">
        <v>214</v>
      </c>
      <c r="G17879" t="s">
        <v>215</v>
      </c>
      <c r="H17879">
        <v>3</v>
      </c>
      <c r="I17879">
        <v>2016</v>
      </c>
      <c r="J17879">
        <v>2</v>
      </c>
      <c r="L17879">
        <v>23086740</v>
      </c>
      <c r="M17879">
        <v>2.6</v>
      </c>
      <c r="P17879" s="29">
        <f t="shared" si="646"/>
        <v>0.26666666666666666</v>
      </c>
    </row>
    <row r="17880" spans="1:16" hidden="1" x14ac:dyDescent="0.25">
      <c r="A17880" t="s">
        <v>140</v>
      </c>
      <c r="B17880">
        <v>803401</v>
      </c>
      <c r="C17880" t="s">
        <v>318</v>
      </c>
      <c r="D17880">
        <v>2004116</v>
      </c>
      <c r="E17880" t="s">
        <v>229</v>
      </c>
      <c r="F17880" t="s">
        <v>214</v>
      </c>
      <c r="G17880" t="s">
        <v>215</v>
      </c>
      <c r="H17880">
        <v>4</v>
      </c>
      <c r="I17880">
        <v>2016</v>
      </c>
      <c r="J17880">
        <v>2</v>
      </c>
      <c r="L17880">
        <v>23085552</v>
      </c>
      <c r="P17880" s="29" t="str">
        <f t="shared" si="646"/>
        <v>DRP</v>
      </c>
    </row>
    <row r="17881" spans="1:16" hidden="1" x14ac:dyDescent="0.25">
      <c r="A17881" t="s">
        <v>140</v>
      </c>
      <c r="B17881">
        <v>803401</v>
      </c>
      <c r="C17881" t="s">
        <v>318</v>
      </c>
      <c r="D17881">
        <v>2005117</v>
      </c>
      <c r="E17881" t="s">
        <v>220</v>
      </c>
      <c r="F17881" t="s">
        <v>214</v>
      </c>
      <c r="G17881" t="s">
        <v>215</v>
      </c>
      <c r="H17881">
        <v>4</v>
      </c>
      <c r="I17881">
        <v>2016</v>
      </c>
      <c r="J17881">
        <v>2</v>
      </c>
      <c r="L17881">
        <v>23084478</v>
      </c>
      <c r="P17881" s="29" t="str">
        <f t="shared" si="646"/>
        <v>DRP</v>
      </c>
    </row>
    <row r="17882" spans="1:16" hidden="1" x14ac:dyDescent="0.25">
      <c r="A17882" t="s">
        <v>156</v>
      </c>
      <c r="B17882">
        <v>803400</v>
      </c>
      <c r="C17882" t="s">
        <v>212</v>
      </c>
      <c r="D17882">
        <v>2004098</v>
      </c>
      <c r="E17882" t="s">
        <v>213</v>
      </c>
      <c r="F17882" t="s">
        <v>214</v>
      </c>
      <c r="G17882" t="s">
        <v>215</v>
      </c>
      <c r="H17882">
        <v>2</v>
      </c>
      <c r="I17882">
        <v>2015</v>
      </c>
      <c r="J17882">
        <v>1</v>
      </c>
      <c r="L17882">
        <v>23066603</v>
      </c>
      <c r="M17882">
        <v>6.2</v>
      </c>
      <c r="P17882" s="29">
        <f t="shared" ref="P17882:P17893" si="647">IF(AND(ISNUMBER(M17882),H17882&lt;&gt;4,N17882&lt;&gt;"X"),(M17882-1)/6,IF(H17882=4,"DRP",IF(AND(H17882=3,M17882="NA"),"BAD",IF(AND(H17882=2),"CVL",IF(AND(H17882=1,ISBLANK(M17882)),"NULL","UNK")))))</f>
        <v>0.8666666666666667</v>
      </c>
    </row>
    <row r="17883" spans="1:16" hidden="1" x14ac:dyDescent="0.25">
      <c r="A17883" t="s">
        <v>156</v>
      </c>
      <c r="B17883">
        <v>803400</v>
      </c>
      <c r="C17883" t="s">
        <v>212</v>
      </c>
      <c r="D17883">
        <v>2021754</v>
      </c>
      <c r="E17883" t="s">
        <v>216</v>
      </c>
      <c r="F17883" t="s">
        <v>214</v>
      </c>
      <c r="G17883" t="s">
        <v>215</v>
      </c>
      <c r="H17883">
        <v>3</v>
      </c>
      <c r="I17883">
        <v>2015</v>
      </c>
      <c r="J17883">
        <v>1</v>
      </c>
      <c r="L17883">
        <v>23066480</v>
      </c>
      <c r="M17883">
        <v>2.6</v>
      </c>
      <c r="P17883" s="29">
        <f t="shared" si="647"/>
        <v>0.26666666666666666</v>
      </c>
    </row>
    <row r="17884" spans="1:16" hidden="1" x14ac:dyDescent="0.25">
      <c r="A17884" t="s">
        <v>156</v>
      </c>
      <c r="B17884">
        <v>803400</v>
      </c>
      <c r="C17884" t="s">
        <v>212</v>
      </c>
      <c r="D17884">
        <v>2005099</v>
      </c>
      <c r="E17884" t="s">
        <v>217</v>
      </c>
      <c r="F17884" t="s">
        <v>214</v>
      </c>
      <c r="G17884" t="s">
        <v>215</v>
      </c>
      <c r="H17884">
        <v>2</v>
      </c>
      <c r="I17884">
        <v>2015</v>
      </c>
      <c r="J17884">
        <v>1</v>
      </c>
      <c r="L17884">
        <v>23066432</v>
      </c>
      <c r="M17884">
        <v>4.3</v>
      </c>
      <c r="P17884" s="29">
        <f t="shared" si="647"/>
        <v>0.54999999999999993</v>
      </c>
    </row>
    <row r="17885" spans="1:16" hidden="1" x14ac:dyDescent="0.25">
      <c r="A17885" t="s">
        <v>156</v>
      </c>
      <c r="B17885">
        <v>803400</v>
      </c>
      <c r="C17885" t="s">
        <v>212</v>
      </c>
      <c r="D17885">
        <v>2005102</v>
      </c>
      <c r="E17885" t="s">
        <v>218</v>
      </c>
      <c r="F17885" t="s">
        <v>214</v>
      </c>
      <c r="G17885" t="s">
        <v>215</v>
      </c>
      <c r="H17885">
        <v>2</v>
      </c>
      <c r="I17885">
        <v>2015</v>
      </c>
      <c r="J17885">
        <v>1</v>
      </c>
      <c r="L17885">
        <v>23066493</v>
      </c>
      <c r="M17885">
        <v>4.2</v>
      </c>
      <c r="P17885" s="29">
        <f t="shared" si="647"/>
        <v>0.53333333333333333</v>
      </c>
    </row>
    <row r="17886" spans="1:16" hidden="1" x14ac:dyDescent="0.25">
      <c r="A17886" t="s">
        <v>156</v>
      </c>
      <c r="B17886">
        <v>803400</v>
      </c>
      <c r="C17886" t="s">
        <v>212</v>
      </c>
      <c r="D17886">
        <v>2021600</v>
      </c>
      <c r="E17886" t="s">
        <v>219</v>
      </c>
      <c r="F17886" t="s">
        <v>214</v>
      </c>
      <c r="G17886" t="s">
        <v>215</v>
      </c>
      <c r="H17886">
        <v>2</v>
      </c>
      <c r="I17886">
        <v>2015</v>
      </c>
      <c r="J17886">
        <v>1</v>
      </c>
      <c r="L17886">
        <v>23066440</v>
      </c>
      <c r="M17886">
        <v>4.3</v>
      </c>
      <c r="P17886" s="29">
        <f t="shared" si="647"/>
        <v>0.54999999999999993</v>
      </c>
    </row>
    <row r="17887" spans="1:16" hidden="1" x14ac:dyDescent="0.25">
      <c r="A17887" t="s">
        <v>156</v>
      </c>
      <c r="B17887">
        <v>803400</v>
      </c>
      <c r="C17887" t="s">
        <v>212</v>
      </c>
      <c r="D17887">
        <v>2005117</v>
      </c>
      <c r="E17887" t="s">
        <v>220</v>
      </c>
      <c r="F17887" t="s">
        <v>214</v>
      </c>
      <c r="G17887" t="s">
        <v>215</v>
      </c>
      <c r="H17887">
        <v>2</v>
      </c>
      <c r="I17887">
        <v>2015</v>
      </c>
      <c r="J17887">
        <v>1</v>
      </c>
      <c r="L17887">
        <v>23065518</v>
      </c>
      <c r="M17887">
        <v>5.2</v>
      </c>
      <c r="P17887" s="29">
        <f t="shared" si="647"/>
        <v>0.70000000000000007</v>
      </c>
    </row>
    <row r="17888" spans="1:16" hidden="1" x14ac:dyDescent="0.25">
      <c r="A17888" t="s">
        <v>156</v>
      </c>
      <c r="B17888">
        <v>803400</v>
      </c>
      <c r="C17888" t="s">
        <v>212</v>
      </c>
      <c r="D17888">
        <v>2021754</v>
      </c>
      <c r="E17888" t="s">
        <v>216</v>
      </c>
      <c r="F17888" t="s">
        <v>214</v>
      </c>
      <c r="G17888" t="s">
        <v>215</v>
      </c>
      <c r="H17888">
        <v>2</v>
      </c>
      <c r="I17888">
        <v>2015</v>
      </c>
      <c r="J17888">
        <v>2</v>
      </c>
      <c r="L17888">
        <v>23074125</v>
      </c>
      <c r="M17888">
        <v>4.5</v>
      </c>
      <c r="P17888" s="29">
        <f t="shared" si="647"/>
        <v>0.58333333333333337</v>
      </c>
    </row>
    <row r="17889" spans="1:16" hidden="1" x14ac:dyDescent="0.25">
      <c r="A17889" t="s">
        <v>156</v>
      </c>
      <c r="B17889">
        <v>803400</v>
      </c>
      <c r="C17889" t="s">
        <v>212</v>
      </c>
      <c r="D17889">
        <v>2004112</v>
      </c>
      <c r="E17889" t="s">
        <v>244</v>
      </c>
      <c r="F17889" t="s">
        <v>214</v>
      </c>
      <c r="G17889" t="s">
        <v>215</v>
      </c>
      <c r="H17889">
        <v>2</v>
      </c>
      <c r="I17889">
        <v>2015</v>
      </c>
      <c r="J17889">
        <v>2</v>
      </c>
      <c r="L17889">
        <v>23073232</v>
      </c>
      <c r="M17889">
        <v>5.7</v>
      </c>
      <c r="P17889" s="29">
        <f t="shared" si="647"/>
        <v>0.78333333333333333</v>
      </c>
    </row>
    <row r="17890" spans="1:16" hidden="1" x14ac:dyDescent="0.25">
      <c r="A17890" t="s">
        <v>156</v>
      </c>
      <c r="B17890">
        <v>803400</v>
      </c>
      <c r="C17890" t="s">
        <v>212</v>
      </c>
      <c r="D17890">
        <v>2021580</v>
      </c>
      <c r="E17890" t="s">
        <v>241</v>
      </c>
      <c r="F17890" t="s">
        <v>214</v>
      </c>
      <c r="G17890" t="s">
        <v>215</v>
      </c>
      <c r="H17890">
        <v>3</v>
      </c>
      <c r="I17890">
        <v>2015</v>
      </c>
      <c r="J17890">
        <v>2</v>
      </c>
      <c r="L17890">
        <v>23072000</v>
      </c>
      <c r="M17890">
        <v>3.4</v>
      </c>
      <c r="P17890" s="29">
        <f t="shared" si="647"/>
        <v>0.39999999999999997</v>
      </c>
    </row>
    <row r="17891" spans="1:16" hidden="1" x14ac:dyDescent="0.25">
      <c r="A17891" t="s">
        <v>156</v>
      </c>
      <c r="B17891">
        <v>803400</v>
      </c>
      <c r="C17891" t="s">
        <v>212</v>
      </c>
      <c r="D17891">
        <v>2005118</v>
      </c>
      <c r="E17891" t="s">
        <v>223</v>
      </c>
      <c r="F17891" t="s">
        <v>214</v>
      </c>
      <c r="G17891" t="s">
        <v>215</v>
      </c>
      <c r="H17891">
        <v>2</v>
      </c>
      <c r="I17891">
        <v>2015</v>
      </c>
      <c r="J17891">
        <v>2</v>
      </c>
      <c r="L17891">
        <v>23071573</v>
      </c>
      <c r="M17891">
        <v>5.7</v>
      </c>
      <c r="P17891" s="29">
        <f t="shared" si="647"/>
        <v>0.78333333333333333</v>
      </c>
    </row>
    <row r="17892" spans="1:16" hidden="1" x14ac:dyDescent="0.25">
      <c r="A17892" t="s">
        <v>156</v>
      </c>
      <c r="B17892">
        <v>803400</v>
      </c>
      <c r="C17892" t="s">
        <v>212</v>
      </c>
      <c r="D17892">
        <v>2021795</v>
      </c>
      <c r="E17892" t="s">
        <v>222</v>
      </c>
      <c r="F17892" t="s">
        <v>214</v>
      </c>
      <c r="G17892" t="s">
        <v>215</v>
      </c>
      <c r="H17892">
        <v>3</v>
      </c>
      <c r="I17892">
        <v>2015</v>
      </c>
      <c r="J17892">
        <v>2</v>
      </c>
      <c r="L17892">
        <v>23070466</v>
      </c>
      <c r="M17892" t="s">
        <v>221</v>
      </c>
      <c r="P17892" s="29" t="str">
        <f t="shared" si="647"/>
        <v>BAD</v>
      </c>
    </row>
    <row r="17893" spans="1:16" hidden="1" x14ac:dyDescent="0.25">
      <c r="A17893" t="s">
        <v>156</v>
      </c>
      <c r="B17893">
        <v>803400</v>
      </c>
      <c r="C17893" t="s">
        <v>212</v>
      </c>
      <c r="D17893">
        <v>2021602</v>
      </c>
      <c r="E17893" t="s">
        <v>242</v>
      </c>
      <c r="F17893" t="s">
        <v>214</v>
      </c>
      <c r="G17893" t="s">
        <v>215</v>
      </c>
      <c r="H17893">
        <v>2</v>
      </c>
      <c r="I17893">
        <v>2015</v>
      </c>
      <c r="J17893">
        <v>2</v>
      </c>
      <c r="L17893">
        <v>23072005</v>
      </c>
      <c r="M17893">
        <v>4</v>
      </c>
      <c r="P17893" s="29">
        <f t="shared" si="647"/>
        <v>0.5</v>
      </c>
    </row>
    <row r="17894" spans="1:16" hidden="1" x14ac:dyDescent="0.25">
      <c r="A17894" t="s">
        <v>156</v>
      </c>
      <c r="B17894">
        <v>803400</v>
      </c>
      <c r="C17894" t="s">
        <v>212</v>
      </c>
      <c r="D17894">
        <v>2004099</v>
      </c>
      <c r="E17894" t="s">
        <v>245</v>
      </c>
      <c r="F17894" t="s">
        <v>214</v>
      </c>
      <c r="G17894" t="s">
        <v>215</v>
      </c>
      <c r="H17894">
        <v>4</v>
      </c>
      <c r="I17894">
        <v>2016</v>
      </c>
      <c r="J17894">
        <v>1</v>
      </c>
      <c r="L17894">
        <v>23073318</v>
      </c>
      <c r="P17894" s="29" t="str">
        <f t="shared" ref="P17894:P17935" si="648">IF(AND(ISNUMBER(M17894),H17894&lt;&gt;4),(M17894-1)/6,IF(H17894=4,"DRP",IF(AND(H17894=3,M17894="NA"),"BAD",IF(AND(H17894=2),"CVL",IF(AND(H17894=1,ISBLANK(M17894)),"NULL","UNK")))))</f>
        <v>DRP</v>
      </c>
    </row>
    <row r="17895" spans="1:16" hidden="1" x14ac:dyDescent="0.25">
      <c r="A17895" t="s">
        <v>156</v>
      </c>
      <c r="B17895">
        <v>803400</v>
      </c>
      <c r="C17895" t="s">
        <v>212</v>
      </c>
      <c r="D17895">
        <v>2021580</v>
      </c>
      <c r="E17895" t="s">
        <v>241</v>
      </c>
      <c r="F17895" t="s">
        <v>214</v>
      </c>
      <c r="G17895" t="s">
        <v>215</v>
      </c>
      <c r="H17895">
        <v>3</v>
      </c>
      <c r="I17895">
        <v>2016</v>
      </c>
      <c r="J17895">
        <v>1</v>
      </c>
      <c r="L17895">
        <v>23081157</v>
      </c>
      <c r="M17895">
        <v>3.5</v>
      </c>
      <c r="P17895" s="29">
        <f t="shared" si="648"/>
        <v>0.41666666666666669</v>
      </c>
    </row>
    <row r="17896" spans="1:16" hidden="1" x14ac:dyDescent="0.25">
      <c r="A17896" t="s">
        <v>156</v>
      </c>
      <c r="B17896">
        <v>803400</v>
      </c>
      <c r="C17896" t="s">
        <v>212</v>
      </c>
      <c r="D17896">
        <v>2021795</v>
      </c>
      <c r="E17896" t="s">
        <v>222</v>
      </c>
      <c r="F17896" t="s">
        <v>214</v>
      </c>
      <c r="G17896" t="s">
        <v>215</v>
      </c>
      <c r="H17896">
        <v>2</v>
      </c>
      <c r="I17896">
        <v>2016</v>
      </c>
      <c r="J17896">
        <v>1</v>
      </c>
      <c r="L17896">
        <v>23078735</v>
      </c>
      <c r="M17896">
        <v>4.4000000000000004</v>
      </c>
      <c r="P17896" s="29">
        <f t="shared" si="648"/>
        <v>0.56666666666666676</v>
      </c>
    </row>
    <row r="17897" spans="1:16" hidden="1" x14ac:dyDescent="0.25">
      <c r="A17897" t="s">
        <v>156</v>
      </c>
      <c r="B17897">
        <v>803400</v>
      </c>
      <c r="C17897" t="s">
        <v>212</v>
      </c>
      <c r="D17897">
        <v>2021756</v>
      </c>
      <c r="E17897" t="s">
        <v>253</v>
      </c>
      <c r="F17897" t="s">
        <v>214</v>
      </c>
      <c r="G17897" t="s">
        <v>215</v>
      </c>
      <c r="H17897">
        <v>3</v>
      </c>
      <c r="I17897">
        <v>2016</v>
      </c>
      <c r="J17897">
        <v>1</v>
      </c>
      <c r="L17897">
        <v>23081182</v>
      </c>
      <c r="M17897">
        <v>2.8</v>
      </c>
      <c r="P17897" s="29">
        <f t="shared" si="648"/>
        <v>0.3</v>
      </c>
    </row>
    <row r="17898" spans="1:16" hidden="1" x14ac:dyDescent="0.25">
      <c r="A17898" t="s">
        <v>156</v>
      </c>
      <c r="B17898">
        <v>803400</v>
      </c>
      <c r="C17898" t="s">
        <v>212</v>
      </c>
      <c r="D17898">
        <v>2005131</v>
      </c>
      <c r="E17898" t="s">
        <v>228</v>
      </c>
      <c r="F17898" t="s">
        <v>214</v>
      </c>
      <c r="G17898" t="s">
        <v>215</v>
      </c>
      <c r="H17898">
        <v>2</v>
      </c>
      <c r="I17898">
        <v>2016</v>
      </c>
      <c r="J17898">
        <v>1</v>
      </c>
      <c r="L17898">
        <v>23081641</v>
      </c>
      <c r="M17898">
        <v>6.1</v>
      </c>
      <c r="P17898" s="29">
        <f t="shared" si="648"/>
        <v>0.85</v>
      </c>
    </row>
    <row r="17899" spans="1:16" hidden="1" x14ac:dyDescent="0.25">
      <c r="A17899" t="s">
        <v>156</v>
      </c>
      <c r="B17899">
        <v>803400</v>
      </c>
      <c r="C17899" t="s">
        <v>212</v>
      </c>
      <c r="D17899">
        <v>2004116</v>
      </c>
      <c r="E17899" t="s">
        <v>229</v>
      </c>
      <c r="F17899" t="s">
        <v>214</v>
      </c>
      <c r="G17899" t="s">
        <v>215</v>
      </c>
      <c r="H17899">
        <v>2</v>
      </c>
      <c r="I17899">
        <v>2016</v>
      </c>
      <c r="J17899">
        <v>1</v>
      </c>
      <c r="L17899">
        <v>23073045</v>
      </c>
      <c r="M17899">
        <v>5.9</v>
      </c>
      <c r="P17899" s="29">
        <f t="shared" si="648"/>
        <v>0.81666666666666676</v>
      </c>
    </row>
    <row r="17900" spans="1:16" hidden="1" x14ac:dyDescent="0.25">
      <c r="A17900" t="s">
        <v>156</v>
      </c>
      <c r="B17900">
        <v>803400</v>
      </c>
      <c r="C17900" t="s">
        <v>212</v>
      </c>
      <c r="D17900">
        <v>2019271</v>
      </c>
      <c r="E17900" t="s">
        <v>236</v>
      </c>
      <c r="F17900" t="s">
        <v>214</v>
      </c>
      <c r="G17900" t="s">
        <v>215</v>
      </c>
      <c r="H17900">
        <v>2</v>
      </c>
      <c r="I17900">
        <v>2016</v>
      </c>
      <c r="J17900">
        <v>2</v>
      </c>
      <c r="L17900">
        <v>23086002</v>
      </c>
      <c r="M17900">
        <v>6.1</v>
      </c>
      <c r="P17900" s="29">
        <f t="shared" si="648"/>
        <v>0.85</v>
      </c>
    </row>
    <row r="17901" spans="1:16" hidden="1" x14ac:dyDescent="0.25">
      <c r="A17901" t="s">
        <v>156</v>
      </c>
      <c r="B17901">
        <v>803400</v>
      </c>
      <c r="C17901" t="s">
        <v>212</v>
      </c>
      <c r="D17901">
        <v>2021756</v>
      </c>
      <c r="E17901" t="s">
        <v>253</v>
      </c>
      <c r="F17901" t="s">
        <v>214</v>
      </c>
      <c r="G17901" t="s">
        <v>215</v>
      </c>
      <c r="H17901">
        <v>4</v>
      </c>
      <c r="I17901">
        <v>2016</v>
      </c>
      <c r="J17901">
        <v>2</v>
      </c>
      <c r="L17901">
        <v>23086841</v>
      </c>
      <c r="P17901" s="29" t="str">
        <f t="shared" si="648"/>
        <v>DRP</v>
      </c>
    </row>
    <row r="17902" spans="1:16" hidden="1" x14ac:dyDescent="0.25">
      <c r="A17902" t="s">
        <v>156</v>
      </c>
      <c r="B17902">
        <v>803400</v>
      </c>
      <c r="C17902" t="s">
        <v>212</v>
      </c>
      <c r="D17902">
        <v>2021580</v>
      </c>
      <c r="E17902" t="s">
        <v>241</v>
      </c>
      <c r="F17902" t="s">
        <v>214</v>
      </c>
      <c r="G17902" t="s">
        <v>215</v>
      </c>
      <c r="H17902">
        <v>4</v>
      </c>
      <c r="I17902">
        <v>2016</v>
      </c>
      <c r="J17902">
        <v>2</v>
      </c>
      <c r="L17902">
        <v>23086828</v>
      </c>
      <c r="P17902" s="29" t="str">
        <f t="shared" si="648"/>
        <v>DRP</v>
      </c>
    </row>
    <row r="17903" spans="1:16" hidden="1" x14ac:dyDescent="0.25">
      <c r="A17903" t="s">
        <v>156</v>
      </c>
      <c r="B17903">
        <v>803400</v>
      </c>
      <c r="C17903" t="s">
        <v>212</v>
      </c>
      <c r="D17903">
        <v>2019154</v>
      </c>
      <c r="E17903" t="s">
        <v>225</v>
      </c>
      <c r="F17903" t="s">
        <v>214</v>
      </c>
      <c r="G17903" t="s">
        <v>215</v>
      </c>
      <c r="H17903">
        <v>4</v>
      </c>
      <c r="I17903">
        <v>2016</v>
      </c>
      <c r="J17903">
        <v>2</v>
      </c>
      <c r="L17903">
        <v>23086752</v>
      </c>
      <c r="P17903" s="29" t="str">
        <f t="shared" si="648"/>
        <v>DRP</v>
      </c>
    </row>
    <row r="17904" spans="1:16" hidden="1" x14ac:dyDescent="0.25">
      <c r="A17904" t="s">
        <v>156</v>
      </c>
      <c r="B17904">
        <v>803400</v>
      </c>
      <c r="C17904" t="s">
        <v>212</v>
      </c>
      <c r="D17904">
        <v>2021797</v>
      </c>
      <c r="E17904" t="s">
        <v>234</v>
      </c>
      <c r="F17904" t="s">
        <v>214</v>
      </c>
      <c r="G17904" t="s">
        <v>215</v>
      </c>
      <c r="H17904">
        <v>2</v>
      </c>
      <c r="I17904">
        <v>2016</v>
      </c>
      <c r="J17904">
        <v>2</v>
      </c>
      <c r="M17904">
        <v>5.8</v>
      </c>
      <c r="N17904" t="s">
        <v>231</v>
      </c>
      <c r="P17904" s="29">
        <f t="shared" si="648"/>
        <v>0.79999999999999993</v>
      </c>
    </row>
    <row r="17905" spans="1:16" hidden="1" x14ac:dyDescent="0.25">
      <c r="A17905" t="s">
        <v>156</v>
      </c>
      <c r="B17905">
        <v>803400</v>
      </c>
      <c r="C17905" t="s">
        <v>212</v>
      </c>
      <c r="D17905">
        <v>2021645</v>
      </c>
      <c r="E17905" t="s">
        <v>251</v>
      </c>
      <c r="F17905" t="s">
        <v>214</v>
      </c>
      <c r="G17905" t="s">
        <v>215</v>
      </c>
      <c r="H17905">
        <v>2</v>
      </c>
      <c r="I17905">
        <v>2017</v>
      </c>
      <c r="J17905">
        <v>2</v>
      </c>
      <c r="L17905">
        <v>23099058</v>
      </c>
      <c r="M17905">
        <v>4.3</v>
      </c>
      <c r="P17905" s="29">
        <f t="shared" si="648"/>
        <v>0.54999999999999993</v>
      </c>
    </row>
    <row r="17906" spans="1:16" hidden="1" x14ac:dyDescent="0.25">
      <c r="A17906" t="s">
        <v>156</v>
      </c>
      <c r="B17906">
        <v>803400</v>
      </c>
      <c r="C17906" t="s">
        <v>212</v>
      </c>
      <c r="D17906">
        <v>2021993</v>
      </c>
      <c r="E17906" t="s">
        <v>256</v>
      </c>
      <c r="F17906" t="s">
        <v>214</v>
      </c>
      <c r="G17906" t="s">
        <v>215</v>
      </c>
      <c r="H17906">
        <v>2</v>
      </c>
      <c r="I17906">
        <v>2017</v>
      </c>
      <c r="J17906">
        <v>2</v>
      </c>
      <c r="L17906">
        <v>23097537</v>
      </c>
      <c r="M17906">
        <v>4</v>
      </c>
      <c r="P17906" s="29">
        <f t="shared" si="648"/>
        <v>0.5</v>
      </c>
    </row>
    <row r="17907" spans="1:16" hidden="1" x14ac:dyDescent="0.25">
      <c r="A17907" t="s">
        <v>156</v>
      </c>
      <c r="B17907">
        <v>803400</v>
      </c>
      <c r="C17907" t="s">
        <v>212</v>
      </c>
      <c r="D17907">
        <v>2021580</v>
      </c>
      <c r="E17907" t="s">
        <v>241</v>
      </c>
      <c r="F17907" t="s">
        <v>214</v>
      </c>
      <c r="G17907" t="s">
        <v>215</v>
      </c>
      <c r="H17907">
        <v>3</v>
      </c>
      <c r="I17907">
        <v>2017</v>
      </c>
      <c r="J17907">
        <v>2</v>
      </c>
      <c r="L17907">
        <v>23101085</v>
      </c>
      <c r="M17907">
        <v>3.3</v>
      </c>
      <c r="P17907" s="29">
        <f t="shared" si="648"/>
        <v>0.3833333333333333</v>
      </c>
    </row>
    <row r="17908" spans="1:16" hidden="1" x14ac:dyDescent="0.25">
      <c r="A17908" t="s">
        <v>156</v>
      </c>
      <c r="B17908">
        <v>803400</v>
      </c>
      <c r="C17908" t="s">
        <v>212</v>
      </c>
      <c r="D17908">
        <v>2021756</v>
      </c>
      <c r="E17908" t="s">
        <v>253</v>
      </c>
      <c r="F17908" t="s">
        <v>214</v>
      </c>
      <c r="G17908" t="s">
        <v>215</v>
      </c>
      <c r="H17908">
        <v>3</v>
      </c>
      <c r="I17908">
        <v>2017</v>
      </c>
      <c r="J17908">
        <v>2</v>
      </c>
      <c r="L17908">
        <v>23101099</v>
      </c>
      <c r="M17908">
        <v>3.7</v>
      </c>
      <c r="P17908" s="29">
        <f t="shared" si="648"/>
        <v>0.45</v>
      </c>
    </row>
    <row r="17909" spans="1:16" hidden="1" x14ac:dyDescent="0.25">
      <c r="A17909" t="s">
        <v>156</v>
      </c>
      <c r="B17909">
        <v>803400</v>
      </c>
      <c r="C17909" t="s">
        <v>212</v>
      </c>
      <c r="D17909">
        <v>2021756</v>
      </c>
      <c r="E17909" t="s">
        <v>253</v>
      </c>
      <c r="F17909" t="s">
        <v>214</v>
      </c>
      <c r="G17909" t="s">
        <v>215</v>
      </c>
      <c r="H17909">
        <v>2</v>
      </c>
      <c r="I17909">
        <v>2018</v>
      </c>
      <c r="J17909">
        <v>1</v>
      </c>
      <c r="L17909">
        <v>23108114</v>
      </c>
      <c r="M17909">
        <v>5.5</v>
      </c>
      <c r="P17909" s="29">
        <f t="shared" si="648"/>
        <v>0.75</v>
      </c>
    </row>
    <row r="17910" spans="1:16" hidden="1" x14ac:dyDescent="0.25">
      <c r="A17910" t="s">
        <v>156</v>
      </c>
      <c r="B17910">
        <v>803400</v>
      </c>
      <c r="C17910" t="s">
        <v>212</v>
      </c>
      <c r="D17910">
        <v>2021580</v>
      </c>
      <c r="E17910" t="s">
        <v>241</v>
      </c>
      <c r="F17910" t="s">
        <v>214</v>
      </c>
      <c r="G17910" t="s">
        <v>215</v>
      </c>
      <c r="H17910">
        <v>2</v>
      </c>
      <c r="I17910">
        <v>2018</v>
      </c>
      <c r="J17910">
        <v>1</v>
      </c>
      <c r="L17910">
        <v>23108051</v>
      </c>
      <c r="M17910">
        <v>5.4</v>
      </c>
      <c r="P17910" s="29">
        <f t="shared" si="648"/>
        <v>0.73333333333333339</v>
      </c>
    </row>
    <row r="17911" spans="1:16" hidden="1" x14ac:dyDescent="0.25">
      <c r="A17911" t="s">
        <v>156</v>
      </c>
      <c r="B17911">
        <v>803400</v>
      </c>
      <c r="C17911" t="s">
        <v>212</v>
      </c>
      <c r="D17911">
        <v>2019154</v>
      </c>
      <c r="E17911" t="s">
        <v>225</v>
      </c>
      <c r="F17911" t="s">
        <v>214</v>
      </c>
      <c r="G17911" t="s">
        <v>215</v>
      </c>
      <c r="H17911">
        <v>2</v>
      </c>
      <c r="I17911">
        <v>2018</v>
      </c>
      <c r="J17911">
        <v>1</v>
      </c>
      <c r="L17911">
        <v>23107811</v>
      </c>
      <c r="M17911">
        <v>5.7</v>
      </c>
      <c r="P17911" s="29">
        <f t="shared" si="648"/>
        <v>0.78333333333333333</v>
      </c>
    </row>
    <row r="17912" spans="1:16" hidden="1" x14ac:dyDescent="0.25">
      <c r="A17912" t="s">
        <v>156</v>
      </c>
      <c r="B17912">
        <v>803400</v>
      </c>
      <c r="C17912" t="s">
        <v>212</v>
      </c>
      <c r="D17912">
        <v>2021706</v>
      </c>
      <c r="E17912" t="s">
        <v>271</v>
      </c>
      <c r="F17912" t="s">
        <v>214</v>
      </c>
      <c r="G17912" t="s">
        <v>215</v>
      </c>
      <c r="H17912">
        <v>2</v>
      </c>
      <c r="I17912">
        <v>2018</v>
      </c>
      <c r="J17912">
        <v>1</v>
      </c>
      <c r="L17912">
        <v>23108870</v>
      </c>
      <c r="M17912">
        <v>4.3</v>
      </c>
      <c r="P17912" s="29">
        <f t="shared" si="648"/>
        <v>0.54999999999999993</v>
      </c>
    </row>
    <row r="17913" spans="1:16" hidden="1" x14ac:dyDescent="0.25">
      <c r="A17913" t="s">
        <v>156</v>
      </c>
      <c r="B17913">
        <v>803400</v>
      </c>
      <c r="C17913" t="s">
        <v>212</v>
      </c>
      <c r="D17913">
        <v>2004099</v>
      </c>
      <c r="E17913" t="s">
        <v>245</v>
      </c>
      <c r="F17913" t="s">
        <v>214</v>
      </c>
      <c r="G17913" t="s">
        <v>215</v>
      </c>
      <c r="H17913">
        <v>2</v>
      </c>
      <c r="I17913">
        <v>2018</v>
      </c>
      <c r="J17913">
        <v>1</v>
      </c>
      <c r="L17913">
        <v>23105275</v>
      </c>
      <c r="M17913">
        <v>5.7</v>
      </c>
      <c r="P17913" s="29">
        <f t="shared" si="648"/>
        <v>0.78333333333333333</v>
      </c>
    </row>
    <row r="17914" spans="1:16" hidden="1" x14ac:dyDescent="0.25">
      <c r="A17914" t="s">
        <v>156</v>
      </c>
      <c r="B17914">
        <v>803400</v>
      </c>
      <c r="C17914" t="s">
        <v>212</v>
      </c>
      <c r="D17914">
        <v>2021734</v>
      </c>
      <c r="E17914" t="s">
        <v>252</v>
      </c>
      <c r="F17914" t="s">
        <v>214</v>
      </c>
      <c r="G17914" t="s">
        <v>215</v>
      </c>
      <c r="H17914">
        <v>2</v>
      </c>
      <c r="I17914">
        <v>2018</v>
      </c>
      <c r="J17914">
        <v>1</v>
      </c>
      <c r="L17914">
        <v>23107096</v>
      </c>
      <c r="M17914">
        <v>5.3</v>
      </c>
      <c r="P17914" s="29">
        <f t="shared" si="648"/>
        <v>0.71666666666666667</v>
      </c>
    </row>
    <row r="17915" spans="1:16" hidden="1" x14ac:dyDescent="0.25">
      <c r="A17915" t="s">
        <v>156</v>
      </c>
      <c r="B17915">
        <v>803400</v>
      </c>
      <c r="C17915" t="s">
        <v>212</v>
      </c>
      <c r="D17915">
        <v>2004452</v>
      </c>
      <c r="E17915" t="s">
        <v>240</v>
      </c>
      <c r="F17915" t="s">
        <v>214</v>
      </c>
      <c r="G17915" t="s">
        <v>215</v>
      </c>
      <c r="H17915">
        <v>2</v>
      </c>
      <c r="I17915">
        <v>2018</v>
      </c>
      <c r="J17915">
        <v>1</v>
      </c>
      <c r="L17915">
        <v>23106897</v>
      </c>
      <c r="M17915">
        <v>4.4000000000000004</v>
      </c>
      <c r="P17915" s="29">
        <f t="shared" si="648"/>
        <v>0.56666666666666676</v>
      </c>
    </row>
    <row r="17916" spans="1:16" hidden="1" x14ac:dyDescent="0.25">
      <c r="A17916" t="s">
        <v>156</v>
      </c>
      <c r="B17916">
        <v>803400</v>
      </c>
      <c r="C17916" t="s">
        <v>212</v>
      </c>
      <c r="D17916">
        <v>2019272</v>
      </c>
      <c r="E17916" t="s">
        <v>249</v>
      </c>
      <c r="F17916" t="s">
        <v>214</v>
      </c>
      <c r="G17916" t="s">
        <v>215</v>
      </c>
      <c r="H17916">
        <v>2</v>
      </c>
      <c r="I17916">
        <v>2018</v>
      </c>
      <c r="J17916">
        <v>2</v>
      </c>
      <c r="L17916">
        <v>23114571</v>
      </c>
      <c r="M17916">
        <v>5.8</v>
      </c>
      <c r="P17916" s="29">
        <f t="shared" si="648"/>
        <v>0.79999999999999993</v>
      </c>
    </row>
    <row r="17917" spans="1:16" hidden="1" x14ac:dyDescent="0.25">
      <c r="A17917" t="s">
        <v>156</v>
      </c>
      <c r="B17917">
        <v>803400</v>
      </c>
      <c r="C17917" t="s">
        <v>212</v>
      </c>
      <c r="D17917">
        <v>2021638</v>
      </c>
      <c r="E17917" t="s">
        <v>250</v>
      </c>
      <c r="F17917" t="s">
        <v>214</v>
      </c>
      <c r="G17917" t="s">
        <v>215</v>
      </c>
      <c r="H17917">
        <v>2</v>
      </c>
      <c r="I17917">
        <v>2018</v>
      </c>
      <c r="J17917">
        <v>2</v>
      </c>
      <c r="L17917">
        <v>23116219</v>
      </c>
      <c r="M17917">
        <v>4.5999999999999996</v>
      </c>
      <c r="P17917" s="29">
        <f t="shared" si="648"/>
        <v>0.6</v>
      </c>
    </row>
    <row r="17918" spans="1:16" hidden="1" x14ac:dyDescent="0.25">
      <c r="A17918" t="s">
        <v>156</v>
      </c>
      <c r="B17918">
        <v>803400</v>
      </c>
      <c r="C17918" t="s">
        <v>212</v>
      </c>
      <c r="D17918">
        <v>2021747</v>
      </c>
      <c r="E17918" t="s">
        <v>270</v>
      </c>
      <c r="F17918" t="s">
        <v>214</v>
      </c>
      <c r="G17918" t="s">
        <v>215</v>
      </c>
      <c r="H17918">
        <v>2</v>
      </c>
      <c r="I17918">
        <v>2018</v>
      </c>
      <c r="J17918">
        <v>2</v>
      </c>
      <c r="L17918">
        <v>23114826</v>
      </c>
      <c r="M17918">
        <v>5.9</v>
      </c>
      <c r="P17918" s="29">
        <f t="shared" si="648"/>
        <v>0.81666666666666676</v>
      </c>
    </row>
    <row r="17919" spans="1:16" hidden="1" x14ac:dyDescent="0.25">
      <c r="A17919" t="s">
        <v>156</v>
      </c>
      <c r="B17919">
        <v>803400</v>
      </c>
      <c r="C17919" t="s">
        <v>212</v>
      </c>
      <c r="D17919">
        <v>2021781</v>
      </c>
      <c r="E17919" t="s">
        <v>235</v>
      </c>
      <c r="F17919" t="s">
        <v>214</v>
      </c>
      <c r="G17919" t="s">
        <v>215</v>
      </c>
      <c r="H17919">
        <v>2</v>
      </c>
      <c r="I17919">
        <v>2018</v>
      </c>
      <c r="J17919">
        <v>2</v>
      </c>
      <c r="L17919">
        <v>23116294</v>
      </c>
      <c r="M17919">
        <v>5.2</v>
      </c>
      <c r="P17919" s="29">
        <f t="shared" si="648"/>
        <v>0.70000000000000007</v>
      </c>
    </row>
    <row r="17920" spans="1:16" hidden="1" x14ac:dyDescent="0.25">
      <c r="A17920" t="s">
        <v>156</v>
      </c>
      <c r="B17920">
        <v>803400</v>
      </c>
      <c r="C17920" t="s">
        <v>212</v>
      </c>
      <c r="D17920">
        <v>2021874</v>
      </c>
      <c r="E17920" t="s">
        <v>226</v>
      </c>
      <c r="F17920" t="s">
        <v>214</v>
      </c>
      <c r="G17920" t="s">
        <v>215</v>
      </c>
      <c r="H17920">
        <v>2</v>
      </c>
      <c r="I17920">
        <v>2018</v>
      </c>
      <c r="J17920">
        <v>2</v>
      </c>
      <c r="L17920">
        <v>23115835</v>
      </c>
      <c r="M17920">
        <v>5.5</v>
      </c>
      <c r="P17920" s="29">
        <f t="shared" si="648"/>
        <v>0.75</v>
      </c>
    </row>
    <row r="17921" spans="1:16" hidden="1" x14ac:dyDescent="0.25">
      <c r="A17921" t="s">
        <v>156</v>
      </c>
      <c r="B17921">
        <v>803400</v>
      </c>
      <c r="C17921" t="s">
        <v>212</v>
      </c>
      <c r="D17921">
        <v>2021615</v>
      </c>
      <c r="E17921" t="s">
        <v>255</v>
      </c>
      <c r="F17921" t="s">
        <v>214</v>
      </c>
      <c r="G17921" t="s">
        <v>215</v>
      </c>
      <c r="H17921">
        <v>2</v>
      </c>
      <c r="I17921">
        <v>2018</v>
      </c>
      <c r="J17921">
        <v>2</v>
      </c>
      <c r="L17921">
        <v>23116698</v>
      </c>
      <c r="M17921">
        <v>5.7</v>
      </c>
      <c r="P17921" s="29">
        <f t="shared" si="648"/>
        <v>0.78333333333333333</v>
      </c>
    </row>
    <row r="17922" spans="1:16" hidden="1" x14ac:dyDescent="0.25">
      <c r="A17922" t="s">
        <v>156</v>
      </c>
      <c r="B17922">
        <v>803400</v>
      </c>
      <c r="C17922" t="s">
        <v>212</v>
      </c>
      <c r="D17922">
        <v>2021725</v>
      </c>
      <c r="E17922" t="s">
        <v>257</v>
      </c>
      <c r="F17922" t="s">
        <v>214</v>
      </c>
      <c r="G17922" t="s">
        <v>215</v>
      </c>
      <c r="H17922">
        <v>2</v>
      </c>
      <c r="I17922">
        <v>2019</v>
      </c>
      <c r="J17922">
        <v>1</v>
      </c>
      <c r="M17922">
        <v>5.0999999999999996</v>
      </c>
      <c r="N17922" t="s">
        <v>231</v>
      </c>
      <c r="P17922" s="29">
        <f t="shared" si="648"/>
        <v>0.68333333333333324</v>
      </c>
    </row>
    <row r="17923" spans="1:16" hidden="1" x14ac:dyDescent="0.25">
      <c r="A17923" t="s">
        <v>156</v>
      </c>
      <c r="B17923">
        <v>803400</v>
      </c>
      <c r="C17923" t="s">
        <v>212</v>
      </c>
      <c r="D17923">
        <v>2021679</v>
      </c>
      <c r="E17923" t="s">
        <v>259</v>
      </c>
      <c r="F17923" t="s">
        <v>214</v>
      </c>
      <c r="G17923" t="s">
        <v>215</v>
      </c>
      <c r="H17923">
        <v>2</v>
      </c>
      <c r="I17923">
        <v>2019</v>
      </c>
      <c r="J17923">
        <v>1</v>
      </c>
      <c r="M17923">
        <v>6</v>
      </c>
      <c r="N17923" t="s">
        <v>231</v>
      </c>
      <c r="P17923" s="29">
        <f t="shared" si="648"/>
        <v>0.83333333333333337</v>
      </c>
    </row>
    <row r="17924" spans="1:16" hidden="1" x14ac:dyDescent="0.25">
      <c r="A17924" t="s">
        <v>156</v>
      </c>
      <c r="B17924">
        <v>803400</v>
      </c>
      <c r="C17924" t="s">
        <v>212</v>
      </c>
      <c r="D17924">
        <v>2021679</v>
      </c>
      <c r="E17924" t="s">
        <v>259</v>
      </c>
      <c r="F17924" t="s">
        <v>214</v>
      </c>
      <c r="G17924" t="s">
        <v>215</v>
      </c>
      <c r="H17924">
        <v>4</v>
      </c>
      <c r="I17924">
        <v>2019</v>
      </c>
      <c r="J17924">
        <v>1</v>
      </c>
      <c r="L17924">
        <v>23122095</v>
      </c>
      <c r="P17924" s="29" t="str">
        <f t="shared" si="648"/>
        <v>DRP</v>
      </c>
    </row>
    <row r="17925" spans="1:16" hidden="1" x14ac:dyDescent="0.25">
      <c r="A17925" t="s">
        <v>156</v>
      </c>
      <c r="B17925">
        <v>803400</v>
      </c>
      <c r="C17925" t="s">
        <v>212</v>
      </c>
      <c r="D17925">
        <v>2021640</v>
      </c>
      <c r="E17925" t="s">
        <v>227</v>
      </c>
      <c r="F17925" t="s">
        <v>214</v>
      </c>
      <c r="G17925" t="s">
        <v>215</v>
      </c>
      <c r="H17925">
        <v>2</v>
      </c>
      <c r="I17925">
        <v>2019</v>
      </c>
      <c r="J17925">
        <v>1</v>
      </c>
      <c r="L17925">
        <v>23122092</v>
      </c>
      <c r="M17925">
        <v>5.2</v>
      </c>
      <c r="P17925" s="29">
        <f t="shared" si="648"/>
        <v>0.70000000000000007</v>
      </c>
    </row>
    <row r="17926" spans="1:16" hidden="1" x14ac:dyDescent="0.25">
      <c r="A17926" t="s">
        <v>156</v>
      </c>
      <c r="B17926">
        <v>803400</v>
      </c>
      <c r="C17926" t="s">
        <v>212</v>
      </c>
      <c r="D17926">
        <v>2004453</v>
      </c>
      <c r="E17926" t="s">
        <v>239</v>
      </c>
      <c r="F17926" t="s">
        <v>214</v>
      </c>
      <c r="G17926" t="s">
        <v>215</v>
      </c>
      <c r="H17926">
        <v>2</v>
      </c>
      <c r="I17926">
        <v>2019</v>
      </c>
      <c r="J17926">
        <v>1</v>
      </c>
      <c r="L17926">
        <v>23120790</v>
      </c>
      <c r="M17926">
        <v>5.6</v>
      </c>
      <c r="P17926" s="29">
        <f t="shared" si="648"/>
        <v>0.76666666666666661</v>
      </c>
    </row>
    <row r="17927" spans="1:16" hidden="1" x14ac:dyDescent="0.25">
      <c r="A17927" t="s">
        <v>156</v>
      </c>
      <c r="B17927">
        <v>803400</v>
      </c>
      <c r="C17927" t="s">
        <v>212</v>
      </c>
      <c r="D17927">
        <v>2021858</v>
      </c>
      <c r="E17927" t="s">
        <v>230</v>
      </c>
      <c r="F17927" t="s">
        <v>214</v>
      </c>
      <c r="G17927" t="s">
        <v>215</v>
      </c>
      <c r="H17927">
        <v>2</v>
      </c>
      <c r="I17927">
        <v>2019</v>
      </c>
      <c r="J17927">
        <v>1</v>
      </c>
      <c r="L17927">
        <v>23120796</v>
      </c>
      <c r="M17927">
        <v>6</v>
      </c>
      <c r="P17927" s="29">
        <f t="shared" si="648"/>
        <v>0.83333333333333337</v>
      </c>
    </row>
    <row r="17928" spans="1:16" hidden="1" x14ac:dyDescent="0.25">
      <c r="A17928" t="s">
        <v>156</v>
      </c>
      <c r="B17928">
        <v>803400</v>
      </c>
      <c r="C17928" t="s">
        <v>212</v>
      </c>
      <c r="D17928">
        <v>2021720</v>
      </c>
      <c r="E17928" t="s">
        <v>263</v>
      </c>
      <c r="F17928" t="s">
        <v>214</v>
      </c>
      <c r="G17928" t="s">
        <v>215</v>
      </c>
      <c r="H17928">
        <v>2</v>
      </c>
      <c r="I17928">
        <v>2019</v>
      </c>
      <c r="J17928">
        <v>1</v>
      </c>
      <c r="L17928">
        <v>23120794</v>
      </c>
      <c r="M17928">
        <v>4.8</v>
      </c>
      <c r="P17928" s="29">
        <f t="shared" si="648"/>
        <v>0.6333333333333333</v>
      </c>
    </row>
    <row r="17929" spans="1:16" hidden="1" x14ac:dyDescent="0.25">
      <c r="A17929" t="s">
        <v>156</v>
      </c>
      <c r="B17929">
        <v>803400</v>
      </c>
      <c r="C17929" t="s">
        <v>212</v>
      </c>
      <c r="D17929">
        <v>2021742</v>
      </c>
      <c r="E17929" t="s">
        <v>262</v>
      </c>
      <c r="F17929" t="s">
        <v>214</v>
      </c>
      <c r="G17929" t="s">
        <v>215</v>
      </c>
      <c r="H17929">
        <v>1</v>
      </c>
      <c r="I17929">
        <v>2019</v>
      </c>
      <c r="J17929">
        <v>2</v>
      </c>
      <c r="L17929">
        <v>23120240</v>
      </c>
      <c r="P17929" s="29" t="str">
        <f t="shared" si="648"/>
        <v>NULL</v>
      </c>
    </row>
    <row r="17930" spans="1:16" hidden="1" x14ac:dyDescent="0.25">
      <c r="A17930" t="s">
        <v>156</v>
      </c>
      <c r="B17930">
        <v>803400</v>
      </c>
      <c r="C17930" t="s">
        <v>212</v>
      </c>
      <c r="D17930">
        <v>2021758</v>
      </c>
      <c r="E17930" t="s">
        <v>254</v>
      </c>
      <c r="F17930" t="s">
        <v>214</v>
      </c>
      <c r="G17930" t="s">
        <v>215</v>
      </c>
      <c r="H17930">
        <v>1</v>
      </c>
      <c r="I17930">
        <v>2019</v>
      </c>
      <c r="J17930">
        <v>2</v>
      </c>
      <c r="L17930">
        <v>23128841</v>
      </c>
      <c r="P17930" s="29" t="str">
        <f t="shared" si="648"/>
        <v>NULL</v>
      </c>
    </row>
    <row r="17931" spans="1:16" hidden="1" x14ac:dyDescent="0.25">
      <c r="A17931" t="s">
        <v>156</v>
      </c>
      <c r="B17931">
        <v>803400</v>
      </c>
      <c r="C17931" t="s">
        <v>212</v>
      </c>
      <c r="D17931">
        <v>2021850</v>
      </c>
      <c r="E17931" t="s">
        <v>233</v>
      </c>
      <c r="F17931" t="s">
        <v>214</v>
      </c>
      <c r="G17931" t="s">
        <v>215</v>
      </c>
      <c r="H17931">
        <v>1</v>
      </c>
      <c r="I17931">
        <v>2019</v>
      </c>
      <c r="J17931">
        <v>2</v>
      </c>
      <c r="L17931">
        <v>23128839</v>
      </c>
      <c r="P17931" s="29" t="str">
        <f t="shared" si="648"/>
        <v>NULL</v>
      </c>
    </row>
    <row r="17932" spans="1:16" hidden="1" x14ac:dyDescent="0.25">
      <c r="A17932" t="s">
        <v>156</v>
      </c>
      <c r="B17932">
        <v>803400</v>
      </c>
      <c r="C17932" t="s">
        <v>212</v>
      </c>
      <c r="D17932">
        <v>2021853</v>
      </c>
      <c r="E17932" t="s">
        <v>258</v>
      </c>
      <c r="F17932" t="s">
        <v>214</v>
      </c>
      <c r="G17932" t="s">
        <v>215</v>
      </c>
      <c r="H17932">
        <v>1</v>
      </c>
      <c r="I17932">
        <v>2019</v>
      </c>
      <c r="J17932">
        <v>2</v>
      </c>
      <c r="L17932">
        <v>23128834</v>
      </c>
      <c r="P17932" s="29" t="str">
        <f t="shared" si="648"/>
        <v>NULL</v>
      </c>
    </row>
    <row r="17933" spans="1:16" hidden="1" x14ac:dyDescent="0.25">
      <c r="A17933" t="s">
        <v>156</v>
      </c>
      <c r="B17933">
        <v>803400</v>
      </c>
      <c r="C17933" t="s">
        <v>212</v>
      </c>
      <c r="D17933">
        <v>2004459</v>
      </c>
      <c r="E17933" t="s">
        <v>238</v>
      </c>
      <c r="F17933" t="s">
        <v>214</v>
      </c>
      <c r="G17933" t="s">
        <v>215</v>
      </c>
      <c r="H17933">
        <v>1</v>
      </c>
      <c r="I17933">
        <v>2019</v>
      </c>
      <c r="J17933">
        <v>2</v>
      </c>
      <c r="L17933">
        <v>23128837</v>
      </c>
      <c r="P17933" s="29" t="str">
        <f t="shared" si="648"/>
        <v>NULL</v>
      </c>
    </row>
    <row r="17934" spans="1:16" hidden="1" x14ac:dyDescent="0.25">
      <c r="A17934" t="s">
        <v>156</v>
      </c>
      <c r="B17934">
        <v>803400</v>
      </c>
      <c r="C17934" t="s">
        <v>212</v>
      </c>
      <c r="D17934">
        <v>2021624</v>
      </c>
      <c r="E17934" t="s">
        <v>243</v>
      </c>
      <c r="F17934" t="s">
        <v>214</v>
      </c>
      <c r="G17934" t="s">
        <v>215</v>
      </c>
      <c r="H17934">
        <v>1</v>
      </c>
      <c r="I17934">
        <v>2019</v>
      </c>
      <c r="J17934">
        <v>2</v>
      </c>
      <c r="L17934">
        <v>23128840</v>
      </c>
      <c r="P17934" s="29" t="str">
        <f t="shared" si="648"/>
        <v>NULL</v>
      </c>
    </row>
    <row r="17935" spans="1:16" hidden="1" x14ac:dyDescent="0.25">
      <c r="A17935" t="s">
        <v>156</v>
      </c>
      <c r="B17935">
        <v>803400</v>
      </c>
      <c r="C17935" t="s">
        <v>212</v>
      </c>
      <c r="D17935">
        <v>2019273</v>
      </c>
      <c r="E17935" t="s">
        <v>248</v>
      </c>
      <c r="F17935" t="s">
        <v>214</v>
      </c>
      <c r="G17935" t="s">
        <v>215</v>
      </c>
      <c r="H17935">
        <v>1</v>
      </c>
      <c r="I17935">
        <v>2019</v>
      </c>
      <c r="J17935">
        <v>2</v>
      </c>
      <c r="L17935">
        <v>23130157</v>
      </c>
      <c r="P17935" s="29" t="str">
        <f t="shared" si="648"/>
        <v>NULL</v>
      </c>
    </row>
    <row r="17936" spans="1:16" hidden="1" x14ac:dyDescent="0.25">
      <c r="A17936" t="s">
        <v>179</v>
      </c>
      <c r="B17936">
        <v>803401</v>
      </c>
      <c r="C17936" t="s">
        <v>318</v>
      </c>
      <c r="D17936">
        <v>2005118</v>
      </c>
      <c r="E17936" t="s">
        <v>223</v>
      </c>
      <c r="F17936" t="s">
        <v>214</v>
      </c>
      <c r="G17936" t="s">
        <v>215</v>
      </c>
      <c r="H17936">
        <v>3</v>
      </c>
      <c r="I17936">
        <v>2015</v>
      </c>
      <c r="J17936">
        <v>1</v>
      </c>
      <c r="L17936">
        <v>23067524</v>
      </c>
      <c r="M17936">
        <v>3.8</v>
      </c>
      <c r="P17936" s="29">
        <f t="shared" ref="P17936:P17950" si="649">IF(AND(ISNUMBER(M17936),H17936&lt;&gt;4,N17936&lt;&gt;"X"),(M17936-1)/6,IF(H17936=4,"DRP",IF(AND(H17936=3,M17936="NA"),"BAD",IF(AND(H17936=2),"CVL",IF(AND(H17936=1,ISBLANK(M17936)),"NULL","UNK")))))</f>
        <v>0.46666666666666662</v>
      </c>
    </row>
    <row r="17937" spans="1:16" hidden="1" x14ac:dyDescent="0.25">
      <c r="A17937" t="s">
        <v>179</v>
      </c>
      <c r="B17937">
        <v>803401</v>
      </c>
      <c r="C17937" t="s">
        <v>318</v>
      </c>
      <c r="D17937">
        <v>2021600</v>
      </c>
      <c r="E17937" t="s">
        <v>219</v>
      </c>
      <c r="F17937" t="s">
        <v>214</v>
      </c>
      <c r="G17937" t="s">
        <v>215</v>
      </c>
      <c r="H17937">
        <v>3</v>
      </c>
      <c r="I17937">
        <v>2015</v>
      </c>
      <c r="J17937">
        <v>1</v>
      </c>
      <c r="L17937">
        <v>23066442</v>
      </c>
      <c r="M17937">
        <v>2.8</v>
      </c>
      <c r="P17937" s="29">
        <f t="shared" si="649"/>
        <v>0.3</v>
      </c>
    </row>
    <row r="17938" spans="1:16" hidden="1" x14ac:dyDescent="0.25">
      <c r="A17938" t="s">
        <v>179</v>
      </c>
      <c r="B17938">
        <v>803401</v>
      </c>
      <c r="C17938" t="s">
        <v>318</v>
      </c>
      <c r="D17938">
        <v>2005102</v>
      </c>
      <c r="E17938" t="s">
        <v>218</v>
      </c>
      <c r="F17938" t="s">
        <v>214</v>
      </c>
      <c r="G17938" t="s">
        <v>215</v>
      </c>
      <c r="H17938">
        <v>2</v>
      </c>
      <c r="I17938">
        <v>2015</v>
      </c>
      <c r="J17938">
        <v>1</v>
      </c>
      <c r="L17938">
        <v>23066495</v>
      </c>
      <c r="M17938">
        <v>4.9000000000000004</v>
      </c>
      <c r="P17938" s="29">
        <f t="shared" si="649"/>
        <v>0.65</v>
      </c>
    </row>
    <row r="17939" spans="1:16" hidden="1" x14ac:dyDescent="0.25">
      <c r="A17939" t="s">
        <v>179</v>
      </c>
      <c r="B17939">
        <v>803401</v>
      </c>
      <c r="C17939" t="s">
        <v>318</v>
      </c>
      <c r="D17939">
        <v>2005099</v>
      </c>
      <c r="E17939" t="s">
        <v>217</v>
      </c>
      <c r="F17939" t="s">
        <v>214</v>
      </c>
      <c r="G17939" t="s">
        <v>215</v>
      </c>
      <c r="H17939">
        <v>2</v>
      </c>
      <c r="I17939">
        <v>2015</v>
      </c>
      <c r="J17939">
        <v>1</v>
      </c>
      <c r="L17939">
        <v>23066434</v>
      </c>
      <c r="M17939">
        <v>4</v>
      </c>
      <c r="P17939" s="29">
        <f t="shared" si="649"/>
        <v>0.5</v>
      </c>
    </row>
    <row r="17940" spans="1:16" hidden="1" x14ac:dyDescent="0.25">
      <c r="A17940" t="s">
        <v>179</v>
      </c>
      <c r="B17940">
        <v>803401</v>
      </c>
      <c r="C17940" t="s">
        <v>318</v>
      </c>
      <c r="D17940">
        <v>2021754</v>
      </c>
      <c r="E17940" t="s">
        <v>216</v>
      </c>
      <c r="F17940" t="s">
        <v>214</v>
      </c>
      <c r="G17940" t="s">
        <v>215</v>
      </c>
      <c r="H17940">
        <v>3</v>
      </c>
      <c r="I17940">
        <v>2015</v>
      </c>
      <c r="J17940">
        <v>1</v>
      </c>
      <c r="L17940">
        <v>23066482</v>
      </c>
      <c r="M17940">
        <v>3.3</v>
      </c>
      <c r="P17940" s="29">
        <f t="shared" si="649"/>
        <v>0.3833333333333333</v>
      </c>
    </row>
    <row r="17941" spans="1:16" hidden="1" x14ac:dyDescent="0.25">
      <c r="A17941" t="s">
        <v>179</v>
      </c>
      <c r="B17941">
        <v>803401</v>
      </c>
      <c r="C17941" t="s">
        <v>318</v>
      </c>
      <c r="D17941">
        <v>2004098</v>
      </c>
      <c r="E17941" t="s">
        <v>213</v>
      </c>
      <c r="F17941" t="s">
        <v>214</v>
      </c>
      <c r="G17941" t="s">
        <v>215</v>
      </c>
      <c r="H17941">
        <v>2</v>
      </c>
      <c r="I17941">
        <v>2015</v>
      </c>
      <c r="J17941">
        <v>1</v>
      </c>
      <c r="L17941">
        <v>23066520</v>
      </c>
      <c r="M17941">
        <v>6.5</v>
      </c>
      <c r="P17941" s="29">
        <f t="shared" si="649"/>
        <v>0.91666666666666663</v>
      </c>
    </row>
    <row r="17942" spans="1:16" hidden="1" x14ac:dyDescent="0.25">
      <c r="A17942" t="s">
        <v>179</v>
      </c>
      <c r="B17942">
        <v>803401</v>
      </c>
      <c r="C17942" t="s">
        <v>318</v>
      </c>
      <c r="D17942">
        <v>2004112</v>
      </c>
      <c r="E17942" t="s">
        <v>244</v>
      </c>
      <c r="F17942" t="s">
        <v>214</v>
      </c>
      <c r="G17942" t="s">
        <v>215</v>
      </c>
      <c r="H17942">
        <v>2</v>
      </c>
      <c r="I17942">
        <v>2015</v>
      </c>
      <c r="J17942">
        <v>2</v>
      </c>
      <c r="L17942">
        <v>23073237</v>
      </c>
      <c r="M17942">
        <v>5.8</v>
      </c>
      <c r="P17942" s="29">
        <f t="shared" si="649"/>
        <v>0.79999999999999993</v>
      </c>
    </row>
    <row r="17943" spans="1:16" hidden="1" x14ac:dyDescent="0.25">
      <c r="A17943" t="s">
        <v>179</v>
      </c>
      <c r="B17943">
        <v>803401</v>
      </c>
      <c r="C17943" t="s">
        <v>318</v>
      </c>
      <c r="D17943">
        <v>2004116</v>
      </c>
      <c r="E17943" t="s">
        <v>229</v>
      </c>
      <c r="F17943" t="s">
        <v>214</v>
      </c>
      <c r="G17943" t="s">
        <v>215</v>
      </c>
      <c r="H17943">
        <v>2</v>
      </c>
      <c r="I17943">
        <v>2015</v>
      </c>
      <c r="J17943">
        <v>2</v>
      </c>
      <c r="L17943">
        <v>23073043</v>
      </c>
      <c r="M17943">
        <v>6.6</v>
      </c>
      <c r="P17943" s="29">
        <f t="shared" si="649"/>
        <v>0.93333333333333324</v>
      </c>
    </row>
    <row r="17944" spans="1:16" hidden="1" x14ac:dyDescent="0.25">
      <c r="A17944" t="s">
        <v>179</v>
      </c>
      <c r="B17944">
        <v>803401</v>
      </c>
      <c r="C17944" t="s">
        <v>318</v>
      </c>
      <c r="D17944">
        <v>2021580</v>
      </c>
      <c r="E17944" t="s">
        <v>241</v>
      </c>
      <c r="F17944" t="s">
        <v>214</v>
      </c>
      <c r="G17944" t="s">
        <v>215</v>
      </c>
      <c r="H17944">
        <v>3</v>
      </c>
      <c r="I17944">
        <v>2015</v>
      </c>
      <c r="J17944">
        <v>2</v>
      </c>
      <c r="L17944">
        <v>23072003</v>
      </c>
      <c r="M17944">
        <v>3</v>
      </c>
      <c r="P17944" s="29">
        <f t="shared" si="649"/>
        <v>0.33333333333333331</v>
      </c>
    </row>
    <row r="17945" spans="1:16" hidden="1" x14ac:dyDescent="0.25">
      <c r="A17945" t="s">
        <v>179</v>
      </c>
      <c r="B17945">
        <v>803401</v>
      </c>
      <c r="C17945" t="s">
        <v>318</v>
      </c>
      <c r="D17945">
        <v>2005117</v>
      </c>
      <c r="E17945" t="s">
        <v>220</v>
      </c>
      <c r="F17945" t="s">
        <v>214</v>
      </c>
      <c r="G17945" t="s">
        <v>215</v>
      </c>
      <c r="H17945">
        <v>3</v>
      </c>
      <c r="I17945">
        <v>2015</v>
      </c>
      <c r="J17945">
        <v>2</v>
      </c>
      <c r="L17945">
        <v>23070390</v>
      </c>
      <c r="M17945" t="s">
        <v>221</v>
      </c>
      <c r="P17945" s="29" t="str">
        <f t="shared" si="649"/>
        <v>BAD</v>
      </c>
    </row>
    <row r="17946" spans="1:16" hidden="1" x14ac:dyDescent="0.25">
      <c r="A17946" t="s">
        <v>179</v>
      </c>
      <c r="B17946">
        <v>803401</v>
      </c>
      <c r="C17946" t="s">
        <v>318</v>
      </c>
      <c r="D17946">
        <v>2021754</v>
      </c>
      <c r="E17946" t="s">
        <v>216</v>
      </c>
      <c r="F17946" t="s">
        <v>214</v>
      </c>
      <c r="G17946" t="s">
        <v>215</v>
      </c>
      <c r="H17946">
        <v>3</v>
      </c>
      <c r="I17946">
        <v>2015</v>
      </c>
      <c r="J17946">
        <v>2</v>
      </c>
      <c r="L17946">
        <v>23074140</v>
      </c>
      <c r="M17946">
        <v>3.5</v>
      </c>
      <c r="P17946" s="29">
        <f t="shared" si="649"/>
        <v>0.41666666666666669</v>
      </c>
    </row>
    <row r="17947" spans="1:16" hidden="1" x14ac:dyDescent="0.25">
      <c r="A17947" t="s">
        <v>179</v>
      </c>
      <c r="B17947">
        <v>803401</v>
      </c>
      <c r="C17947" t="s">
        <v>318</v>
      </c>
      <c r="D17947">
        <v>2005118</v>
      </c>
      <c r="E17947" t="s">
        <v>223</v>
      </c>
      <c r="F17947" t="s">
        <v>214</v>
      </c>
      <c r="G17947" t="s">
        <v>215</v>
      </c>
      <c r="H17947">
        <v>3</v>
      </c>
      <c r="I17947">
        <v>2015</v>
      </c>
      <c r="J17947">
        <v>2</v>
      </c>
      <c r="L17947">
        <v>23071573</v>
      </c>
      <c r="M17947">
        <v>3.3</v>
      </c>
      <c r="P17947" s="29">
        <f t="shared" si="649"/>
        <v>0.3833333333333333</v>
      </c>
    </row>
    <row r="17948" spans="1:16" hidden="1" x14ac:dyDescent="0.25">
      <c r="A17948" t="s">
        <v>179</v>
      </c>
      <c r="B17948">
        <v>803401</v>
      </c>
      <c r="C17948" t="s">
        <v>318</v>
      </c>
      <c r="D17948">
        <v>2021600</v>
      </c>
      <c r="E17948" t="s">
        <v>219</v>
      </c>
      <c r="F17948" t="s">
        <v>214</v>
      </c>
      <c r="G17948" t="s">
        <v>215</v>
      </c>
      <c r="H17948">
        <v>3</v>
      </c>
      <c r="I17948">
        <v>2015</v>
      </c>
      <c r="J17948">
        <v>2</v>
      </c>
      <c r="L17948">
        <v>23071941</v>
      </c>
      <c r="M17948">
        <v>3.2</v>
      </c>
      <c r="P17948" s="29">
        <f t="shared" si="649"/>
        <v>0.3666666666666667</v>
      </c>
    </row>
    <row r="17949" spans="1:16" hidden="1" x14ac:dyDescent="0.25">
      <c r="A17949" t="s">
        <v>179</v>
      </c>
      <c r="B17949">
        <v>803401</v>
      </c>
      <c r="C17949" t="s">
        <v>318</v>
      </c>
      <c r="D17949">
        <v>2004112</v>
      </c>
      <c r="E17949" t="s">
        <v>244</v>
      </c>
      <c r="F17949" t="s">
        <v>214</v>
      </c>
      <c r="G17949" t="s">
        <v>215</v>
      </c>
      <c r="H17949">
        <v>4</v>
      </c>
      <c r="I17949">
        <v>2015</v>
      </c>
      <c r="J17949">
        <v>2</v>
      </c>
      <c r="L17949">
        <v>23073240</v>
      </c>
      <c r="P17949" s="29" t="str">
        <f t="shared" si="649"/>
        <v>DRP</v>
      </c>
    </row>
    <row r="17950" spans="1:16" hidden="1" x14ac:dyDescent="0.25">
      <c r="A17950" t="s">
        <v>179</v>
      </c>
      <c r="B17950">
        <v>803401</v>
      </c>
      <c r="C17950" t="s">
        <v>318</v>
      </c>
      <c r="D17950">
        <v>2005117</v>
      </c>
      <c r="E17950" t="s">
        <v>220</v>
      </c>
      <c r="F17950" t="s">
        <v>214</v>
      </c>
      <c r="G17950" t="s">
        <v>215</v>
      </c>
      <c r="H17950">
        <v>4</v>
      </c>
      <c r="I17950">
        <v>2015</v>
      </c>
      <c r="J17950">
        <v>2</v>
      </c>
      <c r="L17950">
        <v>23070398</v>
      </c>
      <c r="P17950" s="29" t="str">
        <f t="shared" si="649"/>
        <v>DRP</v>
      </c>
    </row>
    <row r="17951" spans="1:16" hidden="1" x14ac:dyDescent="0.25">
      <c r="A17951" t="s">
        <v>179</v>
      </c>
      <c r="B17951">
        <v>803401</v>
      </c>
      <c r="C17951" t="s">
        <v>318</v>
      </c>
      <c r="D17951">
        <v>2021600</v>
      </c>
      <c r="E17951" t="s">
        <v>219</v>
      </c>
      <c r="F17951" t="s">
        <v>214</v>
      </c>
      <c r="G17951" t="s">
        <v>215</v>
      </c>
      <c r="H17951">
        <v>2</v>
      </c>
      <c r="I17951">
        <v>2016</v>
      </c>
      <c r="J17951">
        <v>1</v>
      </c>
      <c r="L17951">
        <v>23081088</v>
      </c>
      <c r="M17951">
        <v>4.7</v>
      </c>
      <c r="P17951" s="29">
        <f t="shared" ref="P17951:P17973" si="650">IF(AND(ISNUMBER(M17951),H17951&lt;&gt;4),(M17951-1)/6,IF(H17951=4,"DRP",IF(AND(H17951=3,M17951="NA"),"BAD",IF(AND(H17951=2),"CVL",IF(AND(H17951=1,ISBLANK(M17951)),"NULL","UNK")))))</f>
        <v>0.6166666666666667</v>
      </c>
    </row>
    <row r="17952" spans="1:16" hidden="1" x14ac:dyDescent="0.25">
      <c r="A17952" t="s">
        <v>179</v>
      </c>
      <c r="B17952">
        <v>803401</v>
      </c>
      <c r="C17952" t="s">
        <v>318</v>
      </c>
      <c r="D17952">
        <v>2021754</v>
      </c>
      <c r="E17952" t="s">
        <v>216</v>
      </c>
      <c r="F17952" t="s">
        <v>214</v>
      </c>
      <c r="G17952" t="s">
        <v>215</v>
      </c>
      <c r="H17952">
        <v>2</v>
      </c>
      <c r="I17952">
        <v>2016</v>
      </c>
      <c r="J17952">
        <v>1</v>
      </c>
      <c r="L17952">
        <v>23081132</v>
      </c>
      <c r="M17952">
        <v>4.3</v>
      </c>
      <c r="P17952" s="29">
        <f t="shared" si="650"/>
        <v>0.54999999999999993</v>
      </c>
    </row>
    <row r="17953" spans="1:16" hidden="1" x14ac:dyDescent="0.25">
      <c r="A17953" t="s">
        <v>179</v>
      </c>
      <c r="B17953">
        <v>803401</v>
      </c>
      <c r="C17953" t="s">
        <v>318</v>
      </c>
      <c r="D17953">
        <v>2005117</v>
      </c>
      <c r="E17953" t="s">
        <v>220</v>
      </c>
      <c r="F17953" t="s">
        <v>214</v>
      </c>
      <c r="G17953" t="s">
        <v>215</v>
      </c>
      <c r="H17953">
        <v>2</v>
      </c>
      <c r="I17953">
        <v>2016</v>
      </c>
      <c r="J17953">
        <v>1</v>
      </c>
      <c r="L17953">
        <v>23078738</v>
      </c>
      <c r="M17953">
        <v>5.3</v>
      </c>
      <c r="P17953" s="29">
        <f t="shared" si="650"/>
        <v>0.71666666666666667</v>
      </c>
    </row>
    <row r="17954" spans="1:16" hidden="1" x14ac:dyDescent="0.25">
      <c r="A17954" t="s">
        <v>179</v>
      </c>
      <c r="B17954">
        <v>803401</v>
      </c>
      <c r="C17954" t="s">
        <v>318</v>
      </c>
      <c r="D17954">
        <v>2021580</v>
      </c>
      <c r="E17954" t="s">
        <v>241</v>
      </c>
      <c r="F17954" t="s">
        <v>214</v>
      </c>
      <c r="G17954" t="s">
        <v>215</v>
      </c>
      <c r="H17954">
        <v>3</v>
      </c>
      <c r="I17954">
        <v>2016</v>
      </c>
      <c r="J17954">
        <v>1</v>
      </c>
      <c r="L17954">
        <v>23081157</v>
      </c>
      <c r="M17954">
        <v>3.3</v>
      </c>
      <c r="P17954" s="29">
        <f t="shared" si="650"/>
        <v>0.3833333333333333</v>
      </c>
    </row>
    <row r="17955" spans="1:16" hidden="1" x14ac:dyDescent="0.25">
      <c r="A17955" t="s">
        <v>179</v>
      </c>
      <c r="B17955">
        <v>803401</v>
      </c>
      <c r="C17955" t="s">
        <v>318</v>
      </c>
      <c r="D17955">
        <v>2005118</v>
      </c>
      <c r="E17955" t="s">
        <v>223</v>
      </c>
      <c r="F17955" t="s">
        <v>214</v>
      </c>
      <c r="G17955" t="s">
        <v>215</v>
      </c>
      <c r="H17955">
        <v>3</v>
      </c>
      <c r="I17955">
        <v>2016</v>
      </c>
      <c r="J17955">
        <v>1</v>
      </c>
      <c r="L17955">
        <v>23081293</v>
      </c>
      <c r="M17955" t="s">
        <v>221</v>
      </c>
      <c r="P17955" s="29" t="str">
        <f t="shared" si="650"/>
        <v>BAD</v>
      </c>
    </row>
    <row r="17956" spans="1:16" hidden="1" x14ac:dyDescent="0.25">
      <c r="A17956" t="s">
        <v>179</v>
      </c>
      <c r="B17956">
        <v>803401</v>
      </c>
      <c r="C17956" t="s">
        <v>318</v>
      </c>
      <c r="D17956">
        <v>2021580</v>
      </c>
      <c r="E17956" t="s">
        <v>241</v>
      </c>
      <c r="F17956" t="s">
        <v>214</v>
      </c>
      <c r="G17956" t="s">
        <v>215</v>
      </c>
      <c r="H17956">
        <v>2</v>
      </c>
      <c r="I17956">
        <v>2016</v>
      </c>
      <c r="J17956">
        <v>2</v>
      </c>
      <c r="L17956">
        <v>23086825</v>
      </c>
      <c r="M17956">
        <v>4.5</v>
      </c>
      <c r="P17956" s="29">
        <f t="shared" si="650"/>
        <v>0.58333333333333337</v>
      </c>
    </row>
    <row r="17957" spans="1:16" hidden="1" x14ac:dyDescent="0.25">
      <c r="A17957" t="s">
        <v>179</v>
      </c>
      <c r="B17957">
        <v>803401</v>
      </c>
      <c r="C17957" t="s">
        <v>318</v>
      </c>
      <c r="D17957">
        <v>2005118</v>
      </c>
      <c r="E17957" t="s">
        <v>223</v>
      </c>
      <c r="F17957" t="s">
        <v>214</v>
      </c>
      <c r="G17957" t="s">
        <v>215</v>
      </c>
      <c r="H17957">
        <v>2</v>
      </c>
      <c r="I17957">
        <v>2016</v>
      </c>
      <c r="J17957">
        <v>2</v>
      </c>
      <c r="L17957">
        <v>23086743</v>
      </c>
      <c r="M17957">
        <v>4.7</v>
      </c>
      <c r="P17957" s="29">
        <f t="shared" si="650"/>
        <v>0.6166666666666667</v>
      </c>
    </row>
    <row r="17958" spans="1:16" hidden="1" x14ac:dyDescent="0.25">
      <c r="A17958" t="s">
        <v>179</v>
      </c>
      <c r="B17958">
        <v>803401</v>
      </c>
      <c r="C17958" t="s">
        <v>318</v>
      </c>
      <c r="D17958">
        <v>2005131</v>
      </c>
      <c r="E17958" t="s">
        <v>228</v>
      </c>
      <c r="F17958" t="s">
        <v>214</v>
      </c>
      <c r="G17958" t="s">
        <v>215</v>
      </c>
      <c r="H17958">
        <v>2</v>
      </c>
      <c r="I17958">
        <v>2016</v>
      </c>
      <c r="J17958">
        <v>2</v>
      </c>
      <c r="L17958">
        <v>23086518</v>
      </c>
      <c r="M17958">
        <v>5.9</v>
      </c>
      <c r="P17958" s="29">
        <f t="shared" si="650"/>
        <v>0.81666666666666676</v>
      </c>
    </row>
    <row r="17959" spans="1:16" hidden="1" x14ac:dyDescent="0.25">
      <c r="A17959" t="s">
        <v>179</v>
      </c>
      <c r="B17959">
        <v>803401</v>
      </c>
      <c r="C17959" t="s">
        <v>318</v>
      </c>
      <c r="D17959">
        <v>2005120</v>
      </c>
      <c r="E17959" t="s">
        <v>293</v>
      </c>
      <c r="F17959" t="s">
        <v>214</v>
      </c>
      <c r="G17959" t="s">
        <v>215</v>
      </c>
      <c r="H17959">
        <v>2</v>
      </c>
      <c r="I17959">
        <v>2016</v>
      </c>
      <c r="J17959">
        <v>2</v>
      </c>
      <c r="L17959">
        <v>23086515</v>
      </c>
      <c r="M17959">
        <v>4</v>
      </c>
      <c r="P17959" s="29">
        <f t="shared" si="650"/>
        <v>0.5</v>
      </c>
    </row>
    <row r="17960" spans="1:16" hidden="1" x14ac:dyDescent="0.25">
      <c r="A17960" t="s">
        <v>179</v>
      </c>
      <c r="B17960">
        <v>803401</v>
      </c>
      <c r="C17960" t="s">
        <v>318</v>
      </c>
      <c r="D17960">
        <v>2021763</v>
      </c>
      <c r="E17960" t="s">
        <v>298</v>
      </c>
      <c r="F17960" t="s">
        <v>214</v>
      </c>
      <c r="G17960" t="s">
        <v>215</v>
      </c>
      <c r="H17960">
        <v>2</v>
      </c>
      <c r="I17960">
        <v>2016</v>
      </c>
      <c r="J17960">
        <v>2</v>
      </c>
      <c r="L17960">
        <v>23086846</v>
      </c>
      <c r="M17960">
        <v>4.2</v>
      </c>
      <c r="P17960" s="29">
        <f t="shared" si="650"/>
        <v>0.53333333333333333</v>
      </c>
    </row>
    <row r="17961" spans="1:16" hidden="1" x14ac:dyDescent="0.25">
      <c r="A17961" t="s">
        <v>179</v>
      </c>
      <c r="B17961">
        <v>803401</v>
      </c>
      <c r="C17961" t="s">
        <v>318</v>
      </c>
      <c r="D17961">
        <v>2021756</v>
      </c>
      <c r="E17961" t="s">
        <v>253</v>
      </c>
      <c r="F17961" t="s">
        <v>214</v>
      </c>
      <c r="G17961" t="s">
        <v>215</v>
      </c>
      <c r="H17961">
        <v>2</v>
      </c>
      <c r="I17961">
        <v>2016</v>
      </c>
      <c r="J17961">
        <v>2</v>
      </c>
      <c r="L17961">
        <v>23086839</v>
      </c>
      <c r="M17961">
        <v>4</v>
      </c>
      <c r="P17961" s="29">
        <f t="shared" si="650"/>
        <v>0.5</v>
      </c>
    </row>
    <row r="17962" spans="1:16" hidden="1" x14ac:dyDescent="0.25">
      <c r="A17962" t="s">
        <v>179</v>
      </c>
      <c r="B17962">
        <v>803401</v>
      </c>
      <c r="C17962" t="s">
        <v>318</v>
      </c>
      <c r="D17962">
        <v>2021602</v>
      </c>
      <c r="E17962" t="s">
        <v>242</v>
      </c>
      <c r="F17962" t="s">
        <v>214</v>
      </c>
      <c r="G17962" t="s">
        <v>215</v>
      </c>
      <c r="H17962">
        <v>3</v>
      </c>
      <c r="I17962">
        <v>2016</v>
      </c>
      <c r="J17962">
        <v>2</v>
      </c>
      <c r="L17962">
        <v>23086746</v>
      </c>
      <c r="M17962">
        <v>3.2</v>
      </c>
      <c r="P17962" s="29">
        <f t="shared" si="650"/>
        <v>0.3666666666666667</v>
      </c>
    </row>
    <row r="17963" spans="1:16" hidden="1" x14ac:dyDescent="0.25">
      <c r="A17963" t="s">
        <v>179</v>
      </c>
      <c r="B17963">
        <v>803401</v>
      </c>
      <c r="C17963" t="s">
        <v>318</v>
      </c>
      <c r="D17963">
        <v>2021602</v>
      </c>
      <c r="E17963" t="s">
        <v>242</v>
      </c>
      <c r="F17963" t="s">
        <v>214</v>
      </c>
      <c r="G17963" t="s">
        <v>215</v>
      </c>
      <c r="H17963">
        <v>3</v>
      </c>
      <c r="I17963">
        <v>2017</v>
      </c>
      <c r="J17963">
        <v>1</v>
      </c>
      <c r="L17963">
        <v>23095499</v>
      </c>
      <c r="M17963">
        <v>3.4</v>
      </c>
      <c r="P17963" s="29">
        <f t="shared" si="650"/>
        <v>0.39999999999999997</v>
      </c>
    </row>
    <row r="17964" spans="1:16" hidden="1" x14ac:dyDescent="0.25">
      <c r="A17964" t="s">
        <v>179</v>
      </c>
      <c r="B17964">
        <v>803401</v>
      </c>
      <c r="C17964" t="s">
        <v>318</v>
      </c>
      <c r="D17964">
        <v>2021591</v>
      </c>
      <c r="E17964" t="s">
        <v>240</v>
      </c>
      <c r="F17964" t="s">
        <v>214</v>
      </c>
      <c r="G17964" t="s">
        <v>215</v>
      </c>
      <c r="H17964">
        <v>2</v>
      </c>
      <c r="I17964">
        <v>2017</v>
      </c>
      <c r="J17964">
        <v>1</v>
      </c>
      <c r="L17964">
        <v>23096123</v>
      </c>
      <c r="M17964">
        <v>4.8</v>
      </c>
      <c r="P17964" s="29">
        <f t="shared" si="650"/>
        <v>0.6333333333333333</v>
      </c>
    </row>
    <row r="17965" spans="1:16" hidden="1" x14ac:dyDescent="0.25">
      <c r="A17965" t="s">
        <v>179</v>
      </c>
      <c r="B17965">
        <v>803401</v>
      </c>
      <c r="C17965" t="s">
        <v>318</v>
      </c>
      <c r="D17965">
        <v>2024862</v>
      </c>
      <c r="E17965" t="s">
        <v>289</v>
      </c>
      <c r="F17965" t="s">
        <v>214</v>
      </c>
      <c r="G17965" t="s">
        <v>215</v>
      </c>
      <c r="H17965">
        <v>2</v>
      </c>
      <c r="I17965">
        <v>2017</v>
      </c>
      <c r="J17965">
        <v>1</v>
      </c>
      <c r="L17965">
        <v>23093476</v>
      </c>
      <c r="M17965">
        <v>5.5</v>
      </c>
      <c r="P17965" s="29">
        <f t="shared" si="650"/>
        <v>0.75</v>
      </c>
    </row>
    <row r="17966" spans="1:16" hidden="1" x14ac:dyDescent="0.25">
      <c r="A17966" t="s">
        <v>179</v>
      </c>
      <c r="B17966">
        <v>803401</v>
      </c>
      <c r="C17966" t="s">
        <v>318</v>
      </c>
      <c r="D17966">
        <v>2004609</v>
      </c>
      <c r="E17966" t="s">
        <v>309</v>
      </c>
      <c r="F17966" t="s">
        <v>214</v>
      </c>
      <c r="G17966" t="s">
        <v>215</v>
      </c>
      <c r="H17966">
        <v>2</v>
      </c>
      <c r="I17966">
        <v>2017</v>
      </c>
      <c r="J17966">
        <v>1</v>
      </c>
      <c r="L17966">
        <v>23093904</v>
      </c>
      <c r="M17966">
        <v>5.9</v>
      </c>
      <c r="P17966" s="29">
        <f t="shared" si="650"/>
        <v>0.81666666666666676</v>
      </c>
    </row>
    <row r="17967" spans="1:16" hidden="1" x14ac:dyDescent="0.25">
      <c r="A17967" t="s">
        <v>179</v>
      </c>
      <c r="B17967">
        <v>803401</v>
      </c>
      <c r="C17967" t="s">
        <v>318</v>
      </c>
      <c r="D17967">
        <v>2019271</v>
      </c>
      <c r="E17967" t="s">
        <v>236</v>
      </c>
      <c r="F17967" t="s">
        <v>214</v>
      </c>
      <c r="G17967" t="s">
        <v>215</v>
      </c>
      <c r="H17967">
        <v>2</v>
      </c>
      <c r="I17967">
        <v>2017</v>
      </c>
      <c r="J17967">
        <v>1</v>
      </c>
      <c r="L17967">
        <v>23090694</v>
      </c>
      <c r="M17967">
        <v>5.5</v>
      </c>
      <c r="P17967" s="29">
        <f t="shared" si="650"/>
        <v>0.75</v>
      </c>
    </row>
    <row r="17968" spans="1:16" hidden="1" x14ac:dyDescent="0.25">
      <c r="A17968" t="s">
        <v>179</v>
      </c>
      <c r="B17968">
        <v>803401</v>
      </c>
      <c r="C17968" t="s">
        <v>318</v>
      </c>
      <c r="D17968">
        <v>2004099</v>
      </c>
      <c r="E17968" t="s">
        <v>245</v>
      </c>
      <c r="F17968" t="s">
        <v>214</v>
      </c>
      <c r="G17968" t="s">
        <v>215</v>
      </c>
      <c r="H17968">
        <v>2</v>
      </c>
      <c r="I17968">
        <v>2017</v>
      </c>
      <c r="J17968">
        <v>1</v>
      </c>
      <c r="L17968">
        <v>23094982</v>
      </c>
      <c r="M17968">
        <v>4.5999999999999996</v>
      </c>
      <c r="P17968" s="29">
        <f t="shared" si="650"/>
        <v>0.6</v>
      </c>
    </row>
    <row r="17969" spans="1:16" hidden="1" x14ac:dyDescent="0.25">
      <c r="A17969" t="s">
        <v>179</v>
      </c>
      <c r="B17969">
        <v>803401</v>
      </c>
      <c r="C17969" t="s">
        <v>318</v>
      </c>
      <c r="D17969">
        <v>2019272</v>
      </c>
      <c r="E17969" t="s">
        <v>249</v>
      </c>
      <c r="F17969" t="s">
        <v>214</v>
      </c>
      <c r="G17969" t="s">
        <v>215</v>
      </c>
      <c r="H17969">
        <v>2</v>
      </c>
      <c r="I17969">
        <v>2017</v>
      </c>
      <c r="J17969">
        <v>2</v>
      </c>
      <c r="L17969">
        <v>23097959</v>
      </c>
      <c r="M17969">
        <v>4.8</v>
      </c>
      <c r="P17969" s="29">
        <f t="shared" si="650"/>
        <v>0.6333333333333333</v>
      </c>
    </row>
    <row r="17970" spans="1:16" hidden="1" x14ac:dyDescent="0.25">
      <c r="A17970" t="s">
        <v>179</v>
      </c>
      <c r="B17970">
        <v>803401</v>
      </c>
      <c r="C17970" t="s">
        <v>318</v>
      </c>
      <c r="D17970">
        <v>2021602</v>
      </c>
      <c r="E17970" t="s">
        <v>242</v>
      </c>
      <c r="F17970" t="s">
        <v>214</v>
      </c>
      <c r="G17970" t="s">
        <v>215</v>
      </c>
      <c r="H17970">
        <v>3</v>
      </c>
      <c r="I17970">
        <v>2017</v>
      </c>
      <c r="J17970">
        <v>2</v>
      </c>
      <c r="L17970">
        <v>23101095</v>
      </c>
      <c r="M17970">
        <v>3.3</v>
      </c>
      <c r="P17970" s="29">
        <f t="shared" si="650"/>
        <v>0.3833333333333333</v>
      </c>
    </row>
    <row r="17971" spans="1:16" hidden="1" x14ac:dyDescent="0.25">
      <c r="A17971" t="s">
        <v>179</v>
      </c>
      <c r="B17971">
        <v>803401</v>
      </c>
      <c r="C17971" t="s">
        <v>318</v>
      </c>
      <c r="D17971">
        <v>2004591</v>
      </c>
      <c r="E17971" t="s">
        <v>271</v>
      </c>
      <c r="F17971" t="s">
        <v>214</v>
      </c>
      <c r="G17971" t="s">
        <v>215</v>
      </c>
      <c r="H17971">
        <v>3</v>
      </c>
      <c r="I17971">
        <v>2017</v>
      </c>
      <c r="J17971">
        <v>2</v>
      </c>
      <c r="L17971">
        <v>23097625</v>
      </c>
      <c r="M17971">
        <v>3.7</v>
      </c>
      <c r="P17971" s="29">
        <f t="shared" si="650"/>
        <v>0.45</v>
      </c>
    </row>
    <row r="17972" spans="1:16" hidden="1" x14ac:dyDescent="0.25">
      <c r="A17972" t="s">
        <v>179</v>
      </c>
      <c r="B17972">
        <v>803401</v>
      </c>
      <c r="C17972" t="s">
        <v>318</v>
      </c>
      <c r="D17972">
        <v>2021744</v>
      </c>
      <c r="E17972" t="s">
        <v>262</v>
      </c>
      <c r="F17972" t="s">
        <v>214</v>
      </c>
      <c r="G17972" t="s">
        <v>215</v>
      </c>
      <c r="H17972">
        <v>2</v>
      </c>
      <c r="I17972">
        <v>2017</v>
      </c>
      <c r="J17972">
        <v>2</v>
      </c>
      <c r="L17972">
        <v>23097715</v>
      </c>
      <c r="M17972">
        <v>5.2</v>
      </c>
      <c r="P17972" s="29">
        <f t="shared" si="650"/>
        <v>0.70000000000000007</v>
      </c>
    </row>
    <row r="17973" spans="1:16" hidden="1" x14ac:dyDescent="0.25">
      <c r="A17973" t="s">
        <v>179</v>
      </c>
      <c r="B17973">
        <v>803401</v>
      </c>
      <c r="C17973" t="s">
        <v>318</v>
      </c>
      <c r="D17973">
        <v>2004587</v>
      </c>
      <c r="E17973" t="s">
        <v>288</v>
      </c>
      <c r="F17973" t="s">
        <v>214</v>
      </c>
      <c r="G17973" t="s">
        <v>215</v>
      </c>
      <c r="H17973">
        <v>2</v>
      </c>
      <c r="I17973">
        <v>2017</v>
      </c>
      <c r="J17973">
        <v>2</v>
      </c>
      <c r="L17973">
        <v>23097714</v>
      </c>
      <c r="M17973">
        <v>4.2</v>
      </c>
      <c r="P17973" s="29">
        <f t="shared" si="650"/>
        <v>0.53333333333333333</v>
      </c>
    </row>
    <row r="17974" spans="1:16" hidden="1" x14ac:dyDescent="0.25">
      <c r="A17974" t="s">
        <v>155</v>
      </c>
      <c r="B17974">
        <v>803400</v>
      </c>
      <c r="C17974" t="s">
        <v>212</v>
      </c>
      <c r="D17974">
        <v>2021754</v>
      </c>
      <c r="E17974" t="s">
        <v>216</v>
      </c>
      <c r="F17974" t="s">
        <v>214</v>
      </c>
      <c r="G17974" t="s">
        <v>215</v>
      </c>
      <c r="H17974">
        <v>3</v>
      </c>
      <c r="I17974">
        <v>2015</v>
      </c>
      <c r="J17974">
        <v>1</v>
      </c>
      <c r="L17974">
        <v>23066480</v>
      </c>
      <c r="M17974">
        <v>1.6</v>
      </c>
      <c r="P17974" s="29">
        <f t="shared" ref="P17974:P17986" si="651">IF(AND(ISNUMBER(M17974),H17974&lt;&gt;4,N17974&lt;&gt;"X"),(M17974-1)/6,IF(H17974=4,"DRP",IF(AND(H17974=3,M17974="NA"),"BAD",IF(AND(H17974=2),"CVL",IF(AND(H17974=1,ISBLANK(M17974)),"NULL","UNK")))))</f>
        <v>0.10000000000000002</v>
      </c>
    </row>
    <row r="17975" spans="1:16" hidden="1" x14ac:dyDescent="0.25">
      <c r="A17975" t="s">
        <v>155</v>
      </c>
      <c r="B17975">
        <v>803400</v>
      </c>
      <c r="C17975" t="s">
        <v>212</v>
      </c>
      <c r="D17975">
        <v>2005102</v>
      </c>
      <c r="E17975" t="s">
        <v>218</v>
      </c>
      <c r="F17975" t="s">
        <v>214</v>
      </c>
      <c r="G17975" t="s">
        <v>215</v>
      </c>
      <c r="H17975">
        <v>3</v>
      </c>
      <c r="I17975">
        <v>2015</v>
      </c>
      <c r="J17975">
        <v>1</v>
      </c>
      <c r="L17975">
        <v>23066493</v>
      </c>
      <c r="M17975">
        <v>2.8</v>
      </c>
      <c r="P17975" s="29">
        <f t="shared" si="651"/>
        <v>0.3</v>
      </c>
    </row>
    <row r="17976" spans="1:16" hidden="1" x14ac:dyDescent="0.25">
      <c r="A17976" t="s">
        <v>155</v>
      </c>
      <c r="B17976">
        <v>803400</v>
      </c>
      <c r="C17976" t="s">
        <v>212</v>
      </c>
      <c r="D17976">
        <v>2004098</v>
      </c>
      <c r="E17976" t="s">
        <v>213</v>
      </c>
      <c r="F17976" t="s">
        <v>214</v>
      </c>
      <c r="G17976" t="s">
        <v>215</v>
      </c>
      <c r="H17976">
        <v>2</v>
      </c>
      <c r="I17976">
        <v>2015</v>
      </c>
      <c r="J17976">
        <v>1</v>
      </c>
      <c r="L17976">
        <v>23066603</v>
      </c>
      <c r="M17976">
        <v>6.5</v>
      </c>
      <c r="P17976" s="29">
        <f t="shared" si="651"/>
        <v>0.91666666666666663</v>
      </c>
    </row>
    <row r="17977" spans="1:16" hidden="1" x14ac:dyDescent="0.25">
      <c r="A17977" t="s">
        <v>155</v>
      </c>
      <c r="B17977">
        <v>803400</v>
      </c>
      <c r="C17977" t="s">
        <v>212</v>
      </c>
      <c r="D17977">
        <v>2021600</v>
      </c>
      <c r="E17977" t="s">
        <v>219</v>
      </c>
      <c r="F17977" t="s">
        <v>214</v>
      </c>
      <c r="G17977" t="s">
        <v>215</v>
      </c>
      <c r="H17977">
        <v>2</v>
      </c>
      <c r="I17977">
        <v>2015</v>
      </c>
      <c r="J17977">
        <v>1</v>
      </c>
      <c r="L17977">
        <v>23066440</v>
      </c>
      <c r="M17977">
        <v>4.0999999999999996</v>
      </c>
      <c r="P17977" s="29">
        <f t="shared" si="651"/>
        <v>0.51666666666666661</v>
      </c>
    </row>
    <row r="17978" spans="1:16" hidden="1" x14ac:dyDescent="0.25">
      <c r="A17978" t="s">
        <v>155</v>
      </c>
      <c r="B17978">
        <v>803400</v>
      </c>
      <c r="C17978" t="s">
        <v>212</v>
      </c>
      <c r="D17978">
        <v>2005099</v>
      </c>
      <c r="E17978" t="s">
        <v>217</v>
      </c>
      <c r="F17978" t="s">
        <v>214</v>
      </c>
      <c r="G17978" t="s">
        <v>215</v>
      </c>
      <c r="H17978">
        <v>2</v>
      </c>
      <c r="I17978">
        <v>2015</v>
      </c>
      <c r="J17978">
        <v>1</v>
      </c>
      <c r="L17978">
        <v>23066432</v>
      </c>
      <c r="M17978">
        <v>4.3</v>
      </c>
      <c r="P17978" s="29">
        <f t="shared" si="651"/>
        <v>0.54999999999999993</v>
      </c>
    </row>
    <row r="17979" spans="1:16" hidden="1" x14ac:dyDescent="0.25">
      <c r="A17979" t="s">
        <v>155</v>
      </c>
      <c r="B17979">
        <v>803400</v>
      </c>
      <c r="C17979" t="s">
        <v>212</v>
      </c>
      <c r="D17979">
        <v>2005117</v>
      </c>
      <c r="E17979" t="s">
        <v>220</v>
      </c>
      <c r="F17979" t="s">
        <v>214</v>
      </c>
      <c r="G17979" t="s">
        <v>215</v>
      </c>
      <c r="H17979">
        <v>2</v>
      </c>
      <c r="I17979">
        <v>2015</v>
      </c>
      <c r="J17979">
        <v>1</v>
      </c>
      <c r="L17979">
        <v>23065518</v>
      </c>
      <c r="M17979">
        <v>4</v>
      </c>
      <c r="P17979" s="29">
        <f t="shared" si="651"/>
        <v>0.5</v>
      </c>
    </row>
    <row r="17980" spans="1:16" hidden="1" x14ac:dyDescent="0.25">
      <c r="A17980" t="s">
        <v>155</v>
      </c>
      <c r="B17980">
        <v>803400</v>
      </c>
      <c r="C17980" t="s">
        <v>212</v>
      </c>
      <c r="D17980">
        <v>2019271</v>
      </c>
      <c r="E17980" t="s">
        <v>236</v>
      </c>
      <c r="F17980" t="s">
        <v>214</v>
      </c>
      <c r="G17980" t="s">
        <v>215</v>
      </c>
      <c r="H17980">
        <v>2</v>
      </c>
      <c r="I17980">
        <v>2015</v>
      </c>
      <c r="J17980">
        <v>2</v>
      </c>
      <c r="M17980" t="s">
        <v>232</v>
      </c>
      <c r="N17980" t="s">
        <v>231</v>
      </c>
      <c r="P17980" s="29" t="str">
        <f t="shared" si="651"/>
        <v>CVL</v>
      </c>
    </row>
    <row r="17981" spans="1:16" hidden="1" x14ac:dyDescent="0.25">
      <c r="A17981" t="s">
        <v>155</v>
      </c>
      <c r="B17981">
        <v>803400</v>
      </c>
      <c r="C17981" t="s">
        <v>212</v>
      </c>
      <c r="D17981">
        <v>2004112</v>
      </c>
      <c r="E17981" t="s">
        <v>244</v>
      </c>
      <c r="F17981" t="s">
        <v>214</v>
      </c>
      <c r="G17981" t="s">
        <v>215</v>
      </c>
      <c r="H17981">
        <v>2</v>
      </c>
      <c r="I17981">
        <v>2015</v>
      </c>
      <c r="J17981">
        <v>2</v>
      </c>
      <c r="L17981">
        <v>23073230</v>
      </c>
      <c r="M17981">
        <v>4</v>
      </c>
      <c r="P17981" s="29">
        <f t="shared" si="651"/>
        <v>0.5</v>
      </c>
    </row>
    <row r="17982" spans="1:16" hidden="1" x14ac:dyDescent="0.25">
      <c r="A17982" t="s">
        <v>155</v>
      </c>
      <c r="B17982">
        <v>803400</v>
      </c>
      <c r="C17982" t="s">
        <v>212</v>
      </c>
      <c r="D17982">
        <v>2021580</v>
      </c>
      <c r="E17982" t="s">
        <v>241</v>
      </c>
      <c r="F17982" t="s">
        <v>214</v>
      </c>
      <c r="G17982" t="s">
        <v>215</v>
      </c>
      <c r="H17982">
        <v>3</v>
      </c>
      <c r="I17982">
        <v>2015</v>
      </c>
      <c r="J17982">
        <v>2</v>
      </c>
      <c r="L17982">
        <v>23074971</v>
      </c>
      <c r="M17982">
        <v>2.1</v>
      </c>
      <c r="P17982" s="29">
        <f t="shared" si="651"/>
        <v>0.18333333333333335</v>
      </c>
    </row>
    <row r="17983" spans="1:16" hidden="1" x14ac:dyDescent="0.25">
      <c r="A17983" t="s">
        <v>155</v>
      </c>
      <c r="B17983">
        <v>803400</v>
      </c>
      <c r="C17983" t="s">
        <v>212</v>
      </c>
      <c r="D17983">
        <v>2021602</v>
      </c>
      <c r="E17983" t="s">
        <v>242</v>
      </c>
      <c r="F17983" t="s">
        <v>214</v>
      </c>
      <c r="G17983" t="s">
        <v>215</v>
      </c>
      <c r="H17983">
        <v>3</v>
      </c>
      <c r="I17983">
        <v>2015</v>
      </c>
      <c r="J17983">
        <v>2</v>
      </c>
      <c r="L17983">
        <v>23072007</v>
      </c>
      <c r="M17983">
        <v>3.8</v>
      </c>
      <c r="P17983" s="29">
        <f t="shared" si="651"/>
        <v>0.46666666666666662</v>
      </c>
    </row>
    <row r="17984" spans="1:16" hidden="1" x14ac:dyDescent="0.25">
      <c r="A17984" t="s">
        <v>155</v>
      </c>
      <c r="B17984">
        <v>803400</v>
      </c>
      <c r="C17984" t="s">
        <v>212</v>
      </c>
      <c r="D17984">
        <v>2021795</v>
      </c>
      <c r="E17984" t="s">
        <v>222</v>
      </c>
      <c r="F17984" t="s">
        <v>214</v>
      </c>
      <c r="G17984" t="s">
        <v>215</v>
      </c>
      <c r="H17984">
        <v>2</v>
      </c>
      <c r="I17984">
        <v>2015</v>
      </c>
      <c r="J17984">
        <v>2</v>
      </c>
      <c r="L17984">
        <v>23070466</v>
      </c>
      <c r="M17984">
        <v>4.2</v>
      </c>
      <c r="P17984" s="29">
        <f t="shared" si="651"/>
        <v>0.53333333333333333</v>
      </c>
    </row>
    <row r="17985" spans="1:16" hidden="1" x14ac:dyDescent="0.25">
      <c r="A17985" t="s">
        <v>155</v>
      </c>
      <c r="B17985">
        <v>803400</v>
      </c>
      <c r="C17985" t="s">
        <v>212</v>
      </c>
      <c r="D17985">
        <v>2021754</v>
      </c>
      <c r="E17985" t="s">
        <v>216</v>
      </c>
      <c r="F17985" t="s">
        <v>214</v>
      </c>
      <c r="G17985" t="s">
        <v>215</v>
      </c>
      <c r="H17985">
        <v>3</v>
      </c>
      <c r="I17985">
        <v>2015</v>
      </c>
      <c r="J17985">
        <v>2</v>
      </c>
      <c r="L17985">
        <v>23074752</v>
      </c>
      <c r="M17985">
        <v>3.1</v>
      </c>
      <c r="P17985" s="29">
        <f t="shared" si="651"/>
        <v>0.35000000000000003</v>
      </c>
    </row>
    <row r="17986" spans="1:16" hidden="1" x14ac:dyDescent="0.25">
      <c r="A17986" t="s">
        <v>155</v>
      </c>
      <c r="B17986">
        <v>803400</v>
      </c>
      <c r="C17986" t="s">
        <v>212</v>
      </c>
      <c r="D17986">
        <v>2005102</v>
      </c>
      <c r="E17986" t="s">
        <v>218</v>
      </c>
      <c r="F17986" t="s">
        <v>214</v>
      </c>
      <c r="G17986" t="s">
        <v>215</v>
      </c>
      <c r="H17986">
        <v>3</v>
      </c>
      <c r="I17986">
        <v>2015</v>
      </c>
      <c r="J17986">
        <v>2</v>
      </c>
      <c r="L17986">
        <v>23071945</v>
      </c>
      <c r="M17986">
        <v>2.9</v>
      </c>
      <c r="P17986" s="29">
        <f t="shared" si="651"/>
        <v>0.31666666666666665</v>
      </c>
    </row>
    <row r="17987" spans="1:16" hidden="1" x14ac:dyDescent="0.25">
      <c r="A17987" t="s">
        <v>155</v>
      </c>
      <c r="B17987">
        <v>803400</v>
      </c>
      <c r="C17987" t="s">
        <v>212</v>
      </c>
      <c r="D17987">
        <v>2021580</v>
      </c>
      <c r="E17987" t="s">
        <v>241</v>
      </c>
      <c r="F17987" t="s">
        <v>214</v>
      </c>
      <c r="G17987" t="s">
        <v>215</v>
      </c>
      <c r="H17987">
        <v>3</v>
      </c>
      <c r="I17987">
        <v>2016</v>
      </c>
      <c r="J17987">
        <v>1</v>
      </c>
      <c r="L17987">
        <v>23081157</v>
      </c>
      <c r="M17987">
        <v>2.1</v>
      </c>
      <c r="P17987" s="29">
        <f t="shared" ref="P17987:P18002" si="652">IF(AND(ISNUMBER(M17987),H17987&lt;&gt;4),(M17987-1)/6,IF(H17987=4,"DRP",IF(AND(H17987=3,M17987="NA"),"BAD",IF(AND(H17987=2),"CVL",IF(AND(H17987=1,ISBLANK(M17987)),"NULL","UNK")))))</f>
        <v>0.18333333333333335</v>
      </c>
    </row>
    <row r="17988" spans="1:16" hidden="1" x14ac:dyDescent="0.25">
      <c r="A17988" t="s">
        <v>155</v>
      </c>
      <c r="B17988">
        <v>803400</v>
      </c>
      <c r="C17988" t="s">
        <v>212</v>
      </c>
      <c r="D17988">
        <v>2021754</v>
      </c>
      <c r="E17988" t="s">
        <v>216</v>
      </c>
      <c r="F17988" t="s">
        <v>214</v>
      </c>
      <c r="G17988" t="s">
        <v>215</v>
      </c>
      <c r="H17988">
        <v>2</v>
      </c>
      <c r="I17988">
        <v>2016</v>
      </c>
      <c r="J17988">
        <v>1</v>
      </c>
      <c r="L17988">
        <v>23081127</v>
      </c>
      <c r="M17988">
        <v>5.0999999999999996</v>
      </c>
      <c r="P17988" s="29">
        <f t="shared" si="652"/>
        <v>0.68333333333333324</v>
      </c>
    </row>
    <row r="17989" spans="1:16" hidden="1" x14ac:dyDescent="0.25">
      <c r="A17989" t="s">
        <v>155</v>
      </c>
      <c r="B17989">
        <v>803400</v>
      </c>
      <c r="C17989" t="s">
        <v>212</v>
      </c>
      <c r="D17989">
        <v>2021602</v>
      </c>
      <c r="E17989" t="s">
        <v>242</v>
      </c>
      <c r="F17989" t="s">
        <v>214</v>
      </c>
      <c r="G17989" t="s">
        <v>215</v>
      </c>
      <c r="H17989">
        <v>2</v>
      </c>
      <c r="I17989">
        <v>2016</v>
      </c>
      <c r="J17989">
        <v>1</v>
      </c>
      <c r="L17989">
        <v>23081144</v>
      </c>
      <c r="M17989">
        <v>4.0999999999999996</v>
      </c>
      <c r="P17989" s="29">
        <f t="shared" si="652"/>
        <v>0.51666666666666661</v>
      </c>
    </row>
    <row r="17990" spans="1:16" hidden="1" x14ac:dyDescent="0.25">
      <c r="A17990" t="s">
        <v>155</v>
      </c>
      <c r="B17990">
        <v>803400</v>
      </c>
      <c r="C17990" t="s">
        <v>212</v>
      </c>
      <c r="D17990">
        <v>2004116</v>
      </c>
      <c r="E17990" t="s">
        <v>229</v>
      </c>
      <c r="F17990" t="s">
        <v>214</v>
      </c>
      <c r="G17990" t="s">
        <v>215</v>
      </c>
      <c r="H17990">
        <v>2</v>
      </c>
      <c r="I17990">
        <v>2016</v>
      </c>
      <c r="J17990">
        <v>1</v>
      </c>
      <c r="L17990">
        <v>23078159</v>
      </c>
      <c r="M17990">
        <v>4.5</v>
      </c>
      <c r="P17990" s="29">
        <f t="shared" si="652"/>
        <v>0.58333333333333337</v>
      </c>
    </row>
    <row r="17991" spans="1:16" hidden="1" x14ac:dyDescent="0.25">
      <c r="A17991" t="s">
        <v>155</v>
      </c>
      <c r="B17991">
        <v>803400</v>
      </c>
      <c r="C17991" t="s">
        <v>212</v>
      </c>
      <c r="D17991">
        <v>2005118</v>
      </c>
      <c r="E17991" t="s">
        <v>223</v>
      </c>
      <c r="F17991" t="s">
        <v>214</v>
      </c>
      <c r="G17991" t="s">
        <v>215</v>
      </c>
      <c r="H17991">
        <v>3</v>
      </c>
      <c r="I17991">
        <v>2016</v>
      </c>
      <c r="J17991">
        <v>1</v>
      </c>
      <c r="L17991">
        <v>23081294</v>
      </c>
      <c r="M17991" t="s">
        <v>221</v>
      </c>
      <c r="P17991" s="29" t="str">
        <f t="shared" si="652"/>
        <v>BAD</v>
      </c>
    </row>
    <row r="17992" spans="1:16" hidden="1" x14ac:dyDescent="0.25">
      <c r="A17992" t="s">
        <v>155</v>
      </c>
      <c r="B17992">
        <v>803400</v>
      </c>
      <c r="C17992" t="s">
        <v>212</v>
      </c>
      <c r="D17992">
        <v>2021797</v>
      </c>
      <c r="E17992" t="s">
        <v>234</v>
      </c>
      <c r="F17992" t="s">
        <v>214</v>
      </c>
      <c r="G17992" t="s">
        <v>215</v>
      </c>
      <c r="H17992">
        <v>2</v>
      </c>
      <c r="I17992">
        <v>2016</v>
      </c>
      <c r="J17992">
        <v>1</v>
      </c>
      <c r="L17992">
        <v>23078739</v>
      </c>
      <c r="M17992">
        <v>5</v>
      </c>
      <c r="P17992" s="29">
        <f t="shared" si="652"/>
        <v>0.66666666666666663</v>
      </c>
    </row>
    <row r="17993" spans="1:16" hidden="1" x14ac:dyDescent="0.25">
      <c r="A17993" t="s">
        <v>155</v>
      </c>
      <c r="B17993">
        <v>803400</v>
      </c>
      <c r="C17993" t="s">
        <v>212</v>
      </c>
      <c r="D17993">
        <v>2005102</v>
      </c>
      <c r="E17993" t="s">
        <v>218</v>
      </c>
      <c r="F17993" t="s">
        <v>214</v>
      </c>
      <c r="G17993" t="s">
        <v>215</v>
      </c>
      <c r="H17993">
        <v>2</v>
      </c>
      <c r="I17993">
        <v>2016</v>
      </c>
      <c r="J17993">
        <v>1</v>
      </c>
      <c r="L17993">
        <v>23081381</v>
      </c>
      <c r="M17993">
        <v>5.3</v>
      </c>
      <c r="P17993" s="29">
        <f t="shared" si="652"/>
        <v>0.71666666666666667</v>
      </c>
    </row>
    <row r="17994" spans="1:16" hidden="1" x14ac:dyDescent="0.25">
      <c r="A17994" t="s">
        <v>155</v>
      </c>
      <c r="B17994">
        <v>803400</v>
      </c>
      <c r="C17994" t="s">
        <v>212</v>
      </c>
      <c r="D17994">
        <v>2018548</v>
      </c>
      <c r="E17994" t="s">
        <v>373</v>
      </c>
      <c r="F17994" t="s">
        <v>214</v>
      </c>
      <c r="G17994" t="s">
        <v>215</v>
      </c>
      <c r="H17994">
        <v>2</v>
      </c>
      <c r="I17994">
        <v>2016</v>
      </c>
      <c r="J17994">
        <v>2</v>
      </c>
      <c r="M17994" t="s">
        <v>232</v>
      </c>
      <c r="N17994" t="s">
        <v>231</v>
      </c>
      <c r="P17994" s="29" t="str">
        <f t="shared" si="652"/>
        <v>CVL</v>
      </c>
    </row>
    <row r="17995" spans="1:16" hidden="1" x14ac:dyDescent="0.25">
      <c r="A17995" t="s">
        <v>155</v>
      </c>
      <c r="B17995">
        <v>803400</v>
      </c>
      <c r="C17995" t="s">
        <v>212</v>
      </c>
      <c r="D17995">
        <v>2004099</v>
      </c>
      <c r="E17995" t="s">
        <v>245</v>
      </c>
      <c r="F17995" t="s">
        <v>214</v>
      </c>
      <c r="G17995" t="s">
        <v>215</v>
      </c>
      <c r="H17995">
        <v>2</v>
      </c>
      <c r="I17995">
        <v>2016</v>
      </c>
      <c r="J17995">
        <v>2</v>
      </c>
      <c r="L17995">
        <v>23085315</v>
      </c>
      <c r="M17995">
        <v>4.2</v>
      </c>
      <c r="P17995" s="29">
        <f t="shared" si="652"/>
        <v>0.53333333333333333</v>
      </c>
    </row>
    <row r="17996" spans="1:16" hidden="1" x14ac:dyDescent="0.25">
      <c r="A17996" t="s">
        <v>155</v>
      </c>
      <c r="B17996">
        <v>803400</v>
      </c>
      <c r="C17996" t="s">
        <v>212</v>
      </c>
      <c r="D17996">
        <v>2021756</v>
      </c>
      <c r="E17996" t="s">
        <v>253</v>
      </c>
      <c r="F17996" t="s">
        <v>366</v>
      </c>
      <c r="G17996" t="s">
        <v>366</v>
      </c>
      <c r="H17996">
        <v>3</v>
      </c>
      <c r="I17996">
        <v>2016</v>
      </c>
      <c r="J17996">
        <v>2</v>
      </c>
      <c r="L17996">
        <v>23086841</v>
      </c>
      <c r="M17996">
        <v>1.7</v>
      </c>
      <c r="P17996" s="29">
        <f t="shared" si="652"/>
        <v>0.11666666666666665</v>
      </c>
    </row>
    <row r="17997" spans="1:16" hidden="1" x14ac:dyDescent="0.25">
      <c r="A17997" t="s">
        <v>155</v>
      </c>
      <c r="B17997">
        <v>803400</v>
      </c>
      <c r="C17997" t="s">
        <v>212</v>
      </c>
      <c r="D17997">
        <v>2021645</v>
      </c>
      <c r="E17997" t="s">
        <v>251</v>
      </c>
      <c r="F17997" t="s">
        <v>366</v>
      </c>
      <c r="G17997" t="s">
        <v>366</v>
      </c>
      <c r="H17997">
        <v>3</v>
      </c>
      <c r="I17997">
        <v>2016</v>
      </c>
      <c r="J17997">
        <v>2</v>
      </c>
      <c r="L17997">
        <v>23084486</v>
      </c>
      <c r="M17997">
        <v>2.5</v>
      </c>
      <c r="P17997" s="29">
        <f t="shared" si="652"/>
        <v>0.25</v>
      </c>
    </row>
    <row r="17998" spans="1:16" hidden="1" x14ac:dyDescent="0.25">
      <c r="A17998" t="s">
        <v>155</v>
      </c>
      <c r="B17998">
        <v>803400</v>
      </c>
      <c r="C17998" t="s">
        <v>212</v>
      </c>
      <c r="D17998">
        <v>2021580</v>
      </c>
      <c r="E17998" t="s">
        <v>241</v>
      </c>
      <c r="F17998" t="s">
        <v>366</v>
      </c>
      <c r="G17998" t="s">
        <v>366</v>
      </c>
      <c r="H17998">
        <v>4</v>
      </c>
      <c r="I17998">
        <v>2016</v>
      </c>
      <c r="J17998">
        <v>2</v>
      </c>
      <c r="L17998">
        <v>23086828</v>
      </c>
      <c r="P17998" s="29" t="str">
        <f t="shared" si="652"/>
        <v>DRP</v>
      </c>
    </row>
    <row r="17999" spans="1:16" hidden="1" x14ac:dyDescent="0.25">
      <c r="A17999" t="s">
        <v>155</v>
      </c>
      <c r="B17999">
        <v>803400</v>
      </c>
      <c r="C17999" t="s">
        <v>212</v>
      </c>
      <c r="D17999">
        <v>2021645</v>
      </c>
      <c r="E17999" t="s">
        <v>251</v>
      </c>
      <c r="F17999" t="s">
        <v>366</v>
      </c>
      <c r="G17999" t="s">
        <v>366</v>
      </c>
      <c r="H17999">
        <v>2</v>
      </c>
      <c r="I17999">
        <v>2017</v>
      </c>
      <c r="J17999">
        <v>1</v>
      </c>
      <c r="L17999">
        <v>23091426</v>
      </c>
      <c r="M17999">
        <v>4.0999999999999996</v>
      </c>
      <c r="P17999" s="29">
        <f t="shared" si="652"/>
        <v>0.51666666666666661</v>
      </c>
    </row>
    <row r="18000" spans="1:16" hidden="1" x14ac:dyDescent="0.25">
      <c r="A18000" t="s">
        <v>155</v>
      </c>
      <c r="B18000">
        <v>803400</v>
      </c>
      <c r="C18000" t="s">
        <v>212</v>
      </c>
      <c r="D18000">
        <v>2004453</v>
      </c>
      <c r="E18000" t="s">
        <v>239</v>
      </c>
      <c r="F18000" t="s">
        <v>366</v>
      </c>
      <c r="G18000" t="s">
        <v>366</v>
      </c>
      <c r="H18000">
        <v>2</v>
      </c>
      <c r="I18000">
        <v>2017</v>
      </c>
      <c r="J18000">
        <v>1</v>
      </c>
      <c r="L18000">
        <v>23091429</v>
      </c>
      <c r="M18000">
        <v>4</v>
      </c>
      <c r="P18000" s="29">
        <f t="shared" si="652"/>
        <v>0.5</v>
      </c>
    </row>
    <row r="18001" spans="1:16" hidden="1" x14ac:dyDescent="0.25">
      <c r="A18001" t="s">
        <v>155</v>
      </c>
      <c r="B18001">
        <v>803400</v>
      </c>
      <c r="C18001" t="s">
        <v>212</v>
      </c>
      <c r="D18001">
        <v>2004452</v>
      </c>
      <c r="E18001" t="s">
        <v>240</v>
      </c>
      <c r="F18001" t="s">
        <v>366</v>
      </c>
      <c r="G18001" t="s">
        <v>366</v>
      </c>
      <c r="H18001">
        <v>2</v>
      </c>
      <c r="I18001">
        <v>2017</v>
      </c>
      <c r="J18001">
        <v>1</v>
      </c>
      <c r="L18001">
        <v>23091430</v>
      </c>
      <c r="M18001">
        <v>4.2</v>
      </c>
      <c r="P18001" s="29">
        <f t="shared" si="652"/>
        <v>0.53333333333333333</v>
      </c>
    </row>
    <row r="18002" spans="1:16" hidden="1" x14ac:dyDescent="0.25">
      <c r="A18002" t="s">
        <v>155</v>
      </c>
      <c r="B18002">
        <v>803400</v>
      </c>
      <c r="C18002" t="s">
        <v>212</v>
      </c>
      <c r="D18002">
        <v>2021734</v>
      </c>
      <c r="E18002" t="s">
        <v>252</v>
      </c>
      <c r="F18002" t="s">
        <v>366</v>
      </c>
      <c r="G18002" t="s">
        <v>366</v>
      </c>
      <c r="H18002">
        <v>2</v>
      </c>
      <c r="I18002">
        <v>2018</v>
      </c>
      <c r="J18002">
        <v>1</v>
      </c>
      <c r="L18002">
        <v>23107096</v>
      </c>
      <c r="M18002">
        <v>4</v>
      </c>
      <c r="P18002" s="29">
        <f t="shared" si="652"/>
        <v>0.5</v>
      </c>
    </row>
    <row r="18003" spans="1:16" hidden="1" x14ac:dyDescent="0.25">
      <c r="A18003" t="s">
        <v>178</v>
      </c>
      <c r="B18003">
        <v>803401</v>
      </c>
      <c r="C18003" t="s">
        <v>318</v>
      </c>
      <c r="D18003">
        <v>2021754</v>
      </c>
      <c r="E18003" t="s">
        <v>216</v>
      </c>
      <c r="F18003" t="s">
        <v>214</v>
      </c>
      <c r="G18003" t="s">
        <v>215</v>
      </c>
      <c r="H18003">
        <v>4</v>
      </c>
      <c r="I18003">
        <v>2015</v>
      </c>
      <c r="J18003">
        <v>1</v>
      </c>
      <c r="L18003">
        <v>23066481</v>
      </c>
      <c r="P18003" s="29" t="str">
        <f t="shared" ref="P18003:P18020" si="653">IF(AND(ISNUMBER(M18003),H18003&lt;&gt;4,N18003&lt;&gt;"X"),(M18003-1)/6,IF(H18003=4,"DRP",IF(AND(H18003=3,M18003="NA"),"BAD",IF(AND(H18003=2),"CVL",IF(AND(H18003=1,ISBLANK(M18003)),"NULL","UNK")))))</f>
        <v>DRP</v>
      </c>
    </row>
    <row r="18004" spans="1:16" hidden="1" x14ac:dyDescent="0.25">
      <c r="A18004" t="s">
        <v>178</v>
      </c>
      <c r="B18004">
        <v>803401</v>
      </c>
      <c r="C18004" t="s">
        <v>318</v>
      </c>
      <c r="D18004">
        <v>2021600</v>
      </c>
      <c r="E18004" t="s">
        <v>219</v>
      </c>
      <c r="F18004" t="s">
        <v>214</v>
      </c>
      <c r="G18004" t="s">
        <v>215</v>
      </c>
      <c r="H18004">
        <v>4</v>
      </c>
      <c r="I18004">
        <v>2015</v>
      </c>
      <c r="J18004">
        <v>1</v>
      </c>
      <c r="L18004">
        <v>23066441</v>
      </c>
      <c r="M18004">
        <v>2.2999999999999998</v>
      </c>
      <c r="P18004" s="29" t="str">
        <f t="shared" si="653"/>
        <v>DRP</v>
      </c>
    </row>
    <row r="18005" spans="1:16" hidden="1" x14ac:dyDescent="0.25">
      <c r="A18005" t="s">
        <v>178</v>
      </c>
      <c r="B18005">
        <v>803401</v>
      </c>
      <c r="C18005" t="s">
        <v>318</v>
      </c>
      <c r="D18005">
        <v>2005118</v>
      </c>
      <c r="E18005" t="s">
        <v>223</v>
      </c>
      <c r="F18005" t="s">
        <v>214</v>
      </c>
      <c r="G18005" t="s">
        <v>215</v>
      </c>
      <c r="H18005">
        <v>4</v>
      </c>
      <c r="I18005">
        <v>2015</v>
      </c>
      <c r="J18005">
        <v>1</v>
      </c>
      <c r="L18005">
        <v>23067523</v>
      </c>
      <c r="P18005" s="29" t="str">
        <f t="shared" si="653"/>
        <v>DRP</v>
      </c>
    </row>
    <row r="18006" spans="1:16" hidden="1" x14ac:dyDescent="0.25">
      <c r="A18006" t="s">
        <v>178</v>
      </c>
      <c r="B18006">
        <v>803401</v>
      </c>
      <c r="C18006" t="s">
        <v>318</v>
      </c>
      <c r="D18006">
        <v>2005102</v>
      </c>
      <c r="E18006" t="s">
        <v>218</v>
      </c>
      <c r="F18006" t="s">
        <v>214</v>
      </c>
      <c r="G18006" t="s">
        <v>215</v>
      </c>
      <c r="H18006">
        <v>4</v>
      </c>
      <c r="I18006">
        <v>2015</v>
      </c>
      <c r="J18006">
        <v>1</v>
      </c>
      <c r="L18006">
        <v>23066494</v>
      </c>
      <c r="P18006" s="29" t="str">
        <f t="shared" si="653"/>
        <v>DRP</v>
      </c>
    </row>
    <row r="18007" spans="1:16" hidden="1" x14ac:dyDescent="0.25">
      <c r="A18007" t="s">
        <v>178</v>
      </c>
      <c r="B18007">
        <v>803401</v>
      </c>
      <c r="C18007" t="s">
        <v>318</v>
      </c>
      <c r="D18007">
        <v>2005099</v>
      </c>
      <c r="E18007" t="s">
        <v>217</v>
      </c>
      <c r="F18007" t="s">
        <v>214</v>
      </c>
      <c r="G18007" t="s">
        <v>215</v>
      </c>
      <c r="H18007">
        <v>4</v>
      </c>
      <c r="I18007">
        <v>2015</v>
      </c>
      <c r="J18007">
        <v>1</v>
      </c>
      <c r="L18007">
        <v>23066433</v>
      </c>
      <c r="P18007" s="29" t="str">
        <f t="shared" si="653"/>
        <v>DRP</v>
      </c>
    </row>
    <row r="18008" spans="1:16" hidden="1" x14ac:dyDescent="0.25">
      <c r="A18008" t="s">
        <v>178</v>
      </c>
      <c r="B18008">
        <v>803401</v>
      </c>
      <c r="C18008" t="s">
        <v>318</v>
      </c>
      <c r="D18008">
        <v>2004098</v>
      </c>
      <c r="E18008" t="s">
        <v>213</v>
      </c>
      <c r="F18008" t="s">
        <v>214</v>
      </c>
      <c r="G18008" t="s">
        <v>215</v>
      </c>
      <c r="H18008">
        <v>4</v>
      </c>
      <c r="I18008">
        <v>2015</v>
      </c>
      <c r="J18008">
        <v>1</v>
      </c>
      <c r="L18008">
        <v>23066602</v>
      </c>
      <c r="P18008" s="29" t="str">
        <f t="shared" si="653"/>
        <v>DRP</v>
      </c>
    </row>
    <row r="18009" spans="1:16" hidden="1" x14ac:dyDescent="0.25">
      <c r="A18009" t="s">
        <v>165</v>
      </c>
      <c r="B18009">
        <v>803407</v>
      </c>
      <c r="C18009" t="s">
        <v>317</v>
      </c>
      <c r="D18009">
        <v>2005118</v>
      </c>
      <c r="E18009" t="s">
        <v>223</v>
      </c>
      <c r="F18009" t="s">
        <v>214</v>
      </c>
      <c r="G18009" t="s">
        <v>215</v>
      </c>
      <c r="H18009">
        <v>3</v>
      </c>
      <c r="I18009">
        <v>2015</v>
      </c>
      <c r="J18009">
        <v>1</v>
      </c>
      <c r="L18009">
        <v>23066497</v>
      </c>
      <c r="M18009">
        <v>3.4</v>
      </c>
      <c r="P18009" s="29">
        <f t="shared" si="653"/>
        <v>0.39999999999999997</v>
      </c>
    </row>
    <row r="18010" spans="1:16" hidden="1" x14ac:dyDescent="0.25">
      <c r="A18010" t="s">
        <v>165</v>
      </c>
      <c r="B18010">
        <v>803407</v>
      </c>
      <c r="C18010" t="s">
        <v>317</v>
      </c>
      <c r="D18010">
        <v>2021600</v>
      </c>
      <c r="E18010" t="s">
        <v>219</v>
      </c>
      <c r="F18010" t="s">
        <v>214</v>
      </c>
      <c r="G18010" t="s">
        <v>215</v>
      </c>
      <c r="H18010">
        <v>3</v>
      </c>
      <c r="I18010">
        <v>2015</v>
      </c>
      <c r="J18010">
        <v>1</v>
      </c>
      <c r="L18010">
        <v>23066437</v>
      </c>
      <c r="M18010">
        <v>2.2000000000000002</v>
      </c>
      <c r="P18010" s="29">
        <f t="shared" si="653"/>
        <v>0.20000000000000004</v>
      </c>
    </row>
    <row r="18011" spans="1:16" hidden="1" x14ac:dyDescent="0.25">
      <c r="A18011" t="s">
        <v>165</v>
      </c>
      <c r="B18011">
        <v>803407</v>
      </c>
      <c r="C18011" t="s">
        <v>317</v>
      </c>
      <c r="D18011">
        <v>2005102</v>
      </c>
      <c r="E18011" t="s">
        <v>218</v>
      </c>
      <c r="F18011" t="s">
        <v>214</v>
      </c>
      <c r="G18011" t="s">
        <v>215</v>
      </c>
      <c r="H18011">
        <v>3</v>
      </c>
      <c r="I18011">
        <v>2015</v>
      </c>
      <c r="J18011">
        <v>1</v>
      </c>
      <c r="L18011">
        <v>23066488</v>
      </c>
      <c r="M18011">
        <v>1.4</v>
      </c>
      <c r="P18011" s="29">
        <f t="shared" si="653"/>
        <v>6.6666666666666652E-2</v>
      </c>
    </row>
    <row r="18012" spans="1:16" hidden="1" x14ac:dyDescent="0.25">
      <c r="A18012" t="s">
        <v>165</v>
      </c>
      <c r="B18012">
        <v>803407</v>
      </c>
      <c r="C18012" t="s">
        <v>317</v>
      </c>
      <c r="D18012">
        <v>2005099</v>
      </c>
      <c r="E18012" t="s">
        <v>217</v>
      </c>
      <c r="F18012" t="s">
        <v>214</v>
      </c>
      <c r="G18012" t="s">
        <v>215</v>
      </c>
      <c r="H18012">
        <v>3</v>
      </c>
      <c r="I18012">
        <v>2015</v>
      </c>
      <c r="J18012">
        <v>1</v>
      </c>
      <c r="L18012">
        <v>23066427</v>
      </c>
      <c r="M18012">
        <v>2.1</v>
      </c>
      <c r="P18012" s="29">
        <f t="shared" si="653"/>
        <v>0.18333333333333335</v>
      </c>
    </row>
    <row r="18013" spans="1:16" hidden="1" x14ac:dyDescent="0.25">
      <c r="A18013" t="s">
        <v>165</v>
      </c>
      <c r="B18013">
        <v>803407</v>
      </c>
      <c r="C18013" t="s">
        <v>317</v>
      </c>
      <c r="D18013">
        <v>2021754</v>
      </c>
      <c r="E18013" t="s">
        <v>216</v>
      </c>
      <c r="F18013" t="s">
        <v>214</v>
      </c>
      <c r="G18013" t="s">
        <v>215</v>
      </c>
      <c r="H18013">
        <v>3</v>
      </c>
      <c r="I18013">
        <v>2015</v>
      </c>
      <c r="J18013">
        <v>1</v>
      </c>
      <c r="L18013">
        <v>23066478</v>
      </c>
      <c r="M18013">
        <v>1.8</v>
      </c>
      <c r="P18013" s="29">
        <f t="shared" si="653"/>
        <v>0.13333333333333333</v>
      </c>
    </row>
    <row r="18014" spans="1:16" hidden="1" x14ac:dyDescent="0.25">
      <c r="A18014" t="s">
        <v>165</v>
      </c>
      <c r="B18014">
        <v>803407</v>
      </c>
      <c r="C18014" t="s">
        <v>317</v>
      </c>
      <c r="D18014">
        <v>2004098</v>
      </c>
      <c r="E18014" t="s">
        <v>213</v>
      </c>
      <c r="F18014" t="s">
        <v>214</v>
      </c>
      <c r="G18014" t="s">
        <v>215</v>
      </c>
      <c r="H18014">
        <v>2</v>
      </c>
      <c r="I18014">
        <v>2015</v>
      </c>
      <c r="J18014">
        <v>1</v>
      </c>
      <c r="L18014">
        <v>23066519</v>
      </c>
      <c r="M18014">
        <v>6</v>
      </c>
      <c r="P18014" s="29">
        <f t="shared" si="653"/>
        <v>0.83333333333333337</v>
      </c>
    </row>
    <row r="18015" spans="1:16" hidden="1" x14ac:dyDescent="0.25">
      <c r="A18015" t="s">
        <v>165</v>
      </c>
      <c r="B18015">
        <v>803407</v>
      </c>
      <c r="C18015" t="s">
        <v>317</v>
      </c>
      <c r="D18015">
        <v>2005099</v>
      </c>
      <c r="E18015" t="s">
        <v>217</v>
      </c>
      <c r="F18015" t="s">
        <v>214</v>
      </c>
      <c r="G18015" t="s">
        <v>215</v>
      </c>
      <c r="H18015">
        <v>3</v>
      </c>
      <c r="I18015">
        <v>2015</v>
      </c>
      <c r="J18015">
        <v>2</v>
      </c>
      <c r="L18015">
        <v>23071932</v>
      </c>
      <c r="M18015" t="s">
        <v>221</v>
      </c>
      <c r="P18015" s="29" t="str">
        <f t="shared" si="653"/>
        <v>BAD</v>
      </c>
    </row>
    <row r="18016" spans="1:16" hidden="1" x14ac:dyDescent="0.25">
      <c r="A18016" t="s">
        <v>165</v>
      </c>
      <c r="B18016">
        <v>803407</v>
      </c>
      <c r="C18016" t="s">
        <v>317</v>
      </c>
      <c r="D18016">
        <v>2021600</v>
      </c>
      <c r="E18016" t="s">
        <v>219</v>
      </c>
      <c r="F18016" t="s">
        <v>214</v>
      </c>
      <c r="G18016" t="s">
        <v>215</v>
      </c>
      <c r="H18016">
        <v>3</v>
      </c>
      <c r="I18016">
        <v>2015</v>
      </c>
      <c r="J18016">
        <v>2</v>
      </c>
      <c r="L18016">
        <v>23071942</v>
      </c>
      <c r="M18016">
        <v>1.8</v>
      </c>
      <c r="P18016" s="29">
        <f t="shared" si="653"/>
        <v>0.13333333333333333</v>
      </c>
    </row>
    <row r="18017" spans="1:16" hidden="1" x14ac:dyDescent="0.25">
      <c r="A18017" t="s">
        <v>165</v>
      </c>
      <c r="B18017">
        <v>803407</v>
      </c>
      <c r="C18017" t="s">
        <v>317</v>
      </c>
      <c r="D18017">
        <v>2005118</v>
      </c>
      <c r="E18017" t="s">
        <v>223</v>
      </c>
      <c r="F18017" t="s">
        <v>214</v>
      </c>
      <c r="G18017" t="s">
        <v>215</v>
      </c>
      <c r="H18017">
        <v>3</v>
      </c>
      <c r="I18017">
        <v>2015</v>
      </c>
      <c r="J18017">
        <v>2</v>
      </c>
      <c r="L18017">
        <v>23071573</v>
      </c>
      <c r="M18017">
        <v>2.5</v>
      </c>
      <c r="P18017" s="29">
        <f t="shared" si="653"/>
        <v>0.25</v>
      </c>
    </row>
    <row r="18018" spans="1:16" hidden="1" x14ac:dyDescent="0.25">
      <c r="A18018" t="s">
        <v>165</v>
      </c>
      <c r="B18018">
        <v>803407</v>
      </c>
      <c r="C18018" t="s">
        <v>317</v>
      </c>
      <c r="D18018">
        <v>2005102</v>
      </c>
      <c r="E18018" t="s">
        <v>218</v>
      </c>
      <c r="F18018" t="s">
        <v>214</v>
      </c>
      <c r="G18018" t="s">
        <v>215</v>
      </c>
      <c r="H18018">
        <v>3</v>
      </c>
      <c r="I18018">
        <v>2015</v>
      </c>
      <c r="J18018">
        <v>2</v>
      </c>
      <c r="L18018">
        <v>23071946</v>
      </c>
      <c r="M18018">
        <v>1.5</v>
      </c>
      <c r="P18018" s="29">
        <f t="shared" si="653"/>
        <v>8.3333333333333329E-2</v>
      </c>
    </row>
    <row r="18019" spans="1:16" hidden="1" x14ac:dyDescent="0.25">
      <c r="A18019" t="s">
        <v>165</v>
      </c>
      <c r="B18019">
        <v>803407</v>
      </c>
      <c r="C18019" t="s">
        <v>317</v>
      </c>
      <c r="D18019">
        <v>2021754</v>
      </c>
      <c r="E18019" t="s">
        <v>216</v>
      </c>
      <c r="F18019" t="s">
        <v>214</v>
      </c>
      <c r="G18019" t="s">
        <v>215</v>
      </c>
      <c r="H18019">
        <v>3</v>
      </c>
      <c r="I18019">
        <v>2015</v>
      </c>
      <c r="J18019">
        <v>2</v>
      </c>
      <c r="L18019">
        <v>23074140</v>
      </c>
      <c r="M18019" t="s">
        <v>221</v>
      </c>
      <c r="P18019" s="29" t="str">
        <f t="shared" si="653"/>
        <v>BAD</v>
      </c>
    </row>
    <row r="18020" spans="1:16" hidden="1" x14ac:dyDescent="0.25">
      <c r="A18020" t="s">
        <v>165</v>
      </c>
      <c r="B18020">
        <v>803407</v>
      </c>
      <c r="C18020" t="s">
        <v>317</v>
      </c>
      <c r="D18020">
        <v>2005117</v>
      </c>
      <c r="E18020" t="s">
        <v>220</v>
      </c>
      <c r="F18020" t="s">
        <v>214</v>
      </c>
      <c r="G18020" t="s">
        <v>215</v>
      </c>
      <c r="H18020">
        <v>3</v>
      </c>
      <c r="I18020">
        <v>2015</v>
      </c>
      <c r="J18020">
        <v>2</v>
      </c>
      <c r="L18020">
        <v>23070458</v>
      </c>
      <c r="M18020">
        <v>1.8</v>
      </c>
      <c r="P18020" s="29">
        <f t="shared" si="653"/>
        <v>0.13333333333333333</v>
      </c>
    </row>
    <row r="18021" spans="1:16" hidden="1" x14ac:dyDescent="0.25">
      <c r="A18021" t="s">
        <v>141</v>
      </c>
      <c r="B18021">
        <v>803401</v>
      </c>
      <c r="C18021" t="s">
        <v>318</v>
      </c>
      <c r="D18021">
        <v>2004098</v>
      </c>
      <c r="E18021" t="s">
        <v>213</v>
      </c>
      <c r="F18021" t="s">
        <v>214</v>
      </c>
      <c r="G18021" t="s">
        <v>215</v>
      </c>
      <c r="H18021">
        <v>2</v>
      </c>
      <c r="I18021">
        <v>2016</v>
      </c>
      <c r="J18021">
        <v>1</v>
      </c>
      <c r="L18021">
        <v>23081502</v>
      </c>
      <c r="M18021">
        <v>4.5</v>
      </c>
      <c r="P18021" s="29">
        <f t="shared" ref="P18021:P18033" si="654">IF(AND(ISNUMBER(M18021),H18021&lt;&gt;4),(M18021-1)/6,IF(H18021=4,"DRP",IF(AND(H18021=3,M18021="NA"),"BAD",IF(AND(H18021=2),"CVL",IF(AND(H18021=1,ISBLANK(M18021)),"NULL","UNK")))))</f>
        <v>0.58333333333333337</v>
      </c>
    </row>
    <row r="18022" spans="1:16" hidden="1" x14ac:dyDescent="0.25">
      <c r="A18022" t="s">
        <v>141</v>
      </c>
      <c r="B18022">
        <v>803401</v>
      </c>
      <c r="C18022" t="s">
        <v>318</v>
      </c>
      <c r="D18022">
        <v>2021600</v>
      </c>
      <c r="E18022" t="s">
        <v>219</v>
      </c>
      <c r="F18022" t="s">
        <v>214</v>
      </c>
      <c r="G18022" t="s">
        <v>215</v>
      </c>
      <c r="H18022">
        <v>2</v>
      </c>
      <c r="I18022">
        <v>2016</v>
      </c>
      <c r="J18022">
        <v>1</v>
      </c>
      <c r="L18022">
        <v>23081081</v>
      </c>
      <c r="M18022">
        <v>4</v>
      </c>
      <c r="P18022" s="29">
        <f t="shared" si="654"/>
        <v>0.5</v>
      </c>
    </row>
    <row r="18023" spans="1:16" hidden="1" x14ac:dyDescent="0.25">
      <c r="A18023" t="s">
        <v>141</v>
      </c>
      <c r="B18023">
        <v>803401</v>
      </c>
      <c r="C18023" t="s">
        <v>318</v>
      </c>
      <c r="D18023">
        <v>2005099</v>
      </c>
      <c r="E18023" t="s">
        <v>217</v>
      </c>
      <c r="F18023" t="s">
        <v>214</v>
      </c>
      <c r="G18023" t="s">
        <v>215</v>
      </c>
      <c r="H18023">
        <v>3</v>
      </c>
      <c r="I18023">
        <v>2016</v>
      </c>
      <c r="J18023">
        <v>1</v>
      </c>
      <c r="L18023">
        <v>23081376</v>
      </c>
      <c r="M18023">
        <v>3.4</v>
      </c>
      <c r="P18023" s="29">
        <f t="shared" si="654"/>
        <v>0.39999999999999997</v>
      </c>
    </row>
    <row r="18024" spans="1:16" hidden="1" x14ac:dyDescent="0.25">
      <c r="A18024" t="s">
        <v>141</v>
      </c>
      <c r="B18024">
        <v>803401</v>
      </c>
      <c r="C18024" t="s">
        <v>318</v>
      </c>
      <c r="D18024">
        <v>2005102</v>
      </c>
      <c r="E18024" t="s">
        <v>218</v>
      </c>
      <c r="F18024" t="s">
        <v>214</v>
      </c>
      <c r="G18024" t="s">
        <v>215</v>
      </c>
      <c r="H18024">
        <v>3</v>
      </c>
      <c r="I18024">
        <v>2016</v>
      </c>
      <c r="J18024">
        <v>1</v>
      </c>
      <c r="L18024">
        <v>23081383</v>
      </c>
      <c r="M18024">
        <v>3.6</v>
      </c>
      <c r="P18024" s="29">
        <f t="shared" si="654"/>
        <v>0.43333333333333335</v>
      </c>
    </row>
    <row r="18025" spans="1:16" hidden="1" x14ac:dyDescent="0.25">
      <c r="A18025" t="s">
        <v>141</v>
      </c>
      <c r="B18025">
        <v>803401</v>
      </c>
      <c r="C18025" t="s">
        <v>318</v>
      </c>
      <c r="D18025">
        <v>2021754</v>
      </c>
      <c r="E18025" t="s">
        <v>216</v>
      </c>
      <c r="F18025" t="s">
        <v>214</v>
      </c>
      <c r="G18025" t="s">
        <v>215</v>
      </c>
      <c r="H18025">
        <v>2</v>
      </c>
      <c r="I18025">
        <v>2016</v>
      </c>
      <c r="J18025">
        <v>1</v>
      </c>
      <c r="L18025">
        <v>23081096</v>
      </c>
      <c r="M18025">
        <v>4.0999999999999996</v>
      </c>
      <c r="P18025" s="29">
        <f t="shared" si="654"/>
        <v>0.51666666666666661</v>
      </c>
    </row>
    <row r="18026" spans="1:16" hidden="1" x14ac:dyDescent="0.25">
      <c r="A18026" t="s">
        <v>141</v>
      </c>
      <c r="B18026">
        <v>803401</v>
      </c>
      <c r="C18026" t="s">
        <v>318</v>
      </c>
      <c r="D18026">
        <v>2005118</v>
      </c>
      <c r="E18026" t="s">
        <v>223</v>
      </c>
      <c r="F18026" t="s">
        <v>214</v>
      </c>
      <c r="G18026" t="s">
        <v>215</v>
      </c>
      <c r="H18026">
        <v>3</v>
      </c>
      <c r="I18026">
        <v>2016</v>
      </c>
      <c r="J18026">
        <v>1</v>
      </c>
      <c r="L18026">
        <v>23081294</v>
      </c>
      <c r="M18026">
        <v>3</v>
      </c>
      <c r="P18026" s="29">
        <f t="shared" si="654"/>
        <v>0.33333333333333331</v>
      </c>
    </row>
    <row r="18027" spans="1:16" hidden="1" x14ac:dyDescent="0.25">
      <c r="A18027" t="s">
        <v>141</v>
      </c>
      <c r="B18027">
        <v>803401</v>
      </c>
      <c r="C18027" t="s">
        <v>318</v>
      </c>
      <c r="D18027">
        <v>2021602</v>
      </c>
      <c r="E18027" t="s">
        <v>242</v>
      </c>
      <c r="F18027" t="s">
        <v>214</v>
      </c>
      <c r="G18027" t="s">
        <v>215</v>
      </c>
      <c r="H18027">
        <v>3</v>
      </c>
      <c r="I18027">
        <v>2016</v>
      </c>
      <c r="J18027">
        <v>2</v>
      </c>
      <c r="L18027">
        <v>23086746</v>
      </c>
      <c r="M18027">
        <v>2.1</v>
      </c>
      <c r="P18027" s="29">
        <f t="shared" si="654"/>
        <v>0.18333333333333335</v>
      </c>
    </row>
    <row r="18028" spans="1:16" hidden="1" x14ac:dyDescent="0.25">
      <c r="A18028" t="s">
        <v>141</v>
      </c>
      <c r="B18028">
        <v>803401</v>
      </c>
      <c r="C18028" t="s">
        <v>318</v>
      </c>
      <c r="D18028">
        <v>2021756</v>
      </c>
      <c r="E18028" t="s">
        <v>253</v>
      </c>
      <c r="F18028" t="s">
        <v>214</v>
      </c>
      <c r="G18028" t="s">
        <v>215</v>
      </c>
      <c r="H18028">
        <v>3</v>
      </c>
      <c r="I18028">
        <v>2016</v>
      </c>
      <c r="J18028">
        <v>2</v>
      </c>
      <c r="L18028">
        <v>23086841</v>
      </c>
      <c r="M18028">
        <v>2.1</v>
      </c>
      <c r="P18028" s="29">
        <f t="shared" si="654"/>
        <v>0.18333333333333335</v>
      </c>
    </row>
    <row r="18029" spans="1:16" hidden="1" x14ac:dyDescent="0.25">
      <c r="A18029" t="s">
        <v>141</v>
      </c>
      <c r="B18029">
        <v>803401</v>
      </c>
      <c r="C18029" t="s">
        <v>318</v>
      </c>
      <c r="D18029">
        <v>2021763</v>
      </c>
      <c r="E18029" t="s">
        <v>298</v>
      </c>
      <c r="F18029" t="s">
        <v>214</v>
      </c>
      <c r="G18029" t="s">
        <v>215</v>
      </c>
      <c r="H18029">
        <v>3</v>
      </c>
      <c r="I18029">
        <v>2016</v>
      </c>
      <c r="J18029">
        <v>2</v>
      </c>
      <c r="L18029">
        <v>23086845</v>
      </c>
      <c r="M18029">
        <v>3.2</v>
      </c>
      <c r="P18029" s="29">
        <f t="shared" si="654"/>
        <v>0.3666666666666667</v>
      </c>
    </row>
    <row r="18030" spans="1:16" hidden="1" x14ac:dyDescent="0.25">
      <c r="A18030" t="s">
        <v>141</v>
      </c>
      <c r="B18030">
        <v>803401</v>
      </c>
      <c r="C18030" t="s">
        <v>318</v>
      </c>
      <c r="D18030">
        <v>2005117</v>
      </c>
      <c r="E18030" t="s">
        <v>220</v>
      </c>
      <c r="F18030" t="s">
        <v>214</v>
      </c>
      <c r="G18030" t="s">
        <v>215</v>
      </c>
      <c r="H18030">
        <v>3</v>
      </c>
      <c r="I18030">
        <v>2016</v>
      </c>
      <c r="J18030">
        <v>2</v>
      </c>
      <c r="L18030">
        <v>23084480</v>
      </c>
      <c r="M18030">
        <v>2.6</v>
      </c>
      <c r="P18030" s="29">
        <f t="shared" si="654"/>
        <v>0.26666666666666666</v>
      </c>
    </row>
    <row r="18031" spans="1:16" hidden="1" x14ac:dyDescent="0.25">
      <c r="A18031" t="s">
        <v>141</v>
      </c>
      <c r="B18031">
        <v>803401</v>
      </c>
      <c r="C18031" t="s">
        <v>318</v>
      </c>
      <c r="D18031">
        <v>2005118</v>
      </c>
      <c r="E18031" t="s">
        <v>223</v>
      </c>
      <c r="F18031" t="s">
        <v>214</v>
      </c>
      <c r="G18031" t="s">
        <v>215</v>
      </c>
      <c r="H18031">
        <v>3</v>
      </c>
      <c r="I18031">
        <v>2016</v>
      </c>
      <c r="J18031">
        <v>2</v>
      </c>
      <c r="L18031">
        <v>23086742</v>
      </c>
      <c r="M18031">
        <v>2.2999999999999998</v>
      </c>
      <c r="P18031" s="29">
        <f t="shared" si="654"/>
        <v>0.21666666666666665</v>
      </c>
    </row>
    <row r="18032" spans="1:16" hidden="1" x14ac:dyDescent="0.25">
      <c r="A18032" t="s">
        <v>141</v>
      </c>
      <c r="B18032">
        <v>803401</v>
      </c>
      <c r="C18032" t="s">
        <v>318</v>
      </c>
      <c r="D18032">
        <v>2005099</v>
      </c>
      <c r="E18032" t="s">
        <v>217</v>
      </c>
      <c r="F18032" t="s">
        <v>214</v>
      </c>
      <c r="G18032" t="s">
        <v>215</v>
      </c>
      <c r="H18032">
        <v>3</v>
      </c>
      <c r="I18032">
        <v>2016</v>
      </c>
      <c r="J18032">
        <v>2</v>
      </c>
      <c r="L18032">
        <v>23086540</v>
      </c>
      <c r="M18032">
        <v>3.5</v>
      </c>
      <c r="P18032" s="29">
        <f t="shared" si="654"/>
        <v>0.41666666666666669</v>
      </c>
    </row>
    <row r="18033" spans="1:16" hidden="1" x14ac:dyDescent="0.25">
      <c r="A18033" t="s">
        <v>141</v>
      </c>
      <c r="B18033">
        <v>803401</v>
      </c>
      <c r="C18033" t="s">
        <v>318</v>
      </c>
      <c r="D18033">
        <v>2005102</v>
      </c>
      <c r="E18033" t="s">
        <v>218</v>
      </c>
      <c r="F18033" t="s">
        <v>214</v>
      </c>
      <c r="G18033" t="s">
        <v>215</v>
      </c>
      <c r="H18033">
        <v>3</v>
      </c>
      <c r="I18033">
        <v>2016</v>
      </c>
      <c r="J18033">
        <v>2</v>
      </c>
      <c r="L18033">
        <v>23086740</v>
      </c>
      <c r="M18033">
        <v>2.6</v>
      </c>
      <c r="P18033" s="29">
        <f t="shared" si="654"/>
        <v>0.26666666666666666</v>
      </c>
    </row>
    <row r="18034" spans="1:16" hidden="1" x14ac:dyDescent="0.25">
      <c r="A18034" t="s">
        <v>177</v>
      </c>
      <c r="B18034">
        <v>803401</v>
      </c>
      <c r="C18034" t="s">
        <v>318</v>
      </c>
      <c r="D18034">
        <v>2005118</v>
      </c>
      <c r="E18034" t="s">
        <v>223</v>
      </c>
      <c r="F18034" t="s">
        <v>214</v>
      </c>
      <c r="G18034" t="s">
        <v>215</v>
      </c>
      <c r="H18034">
        <v>2</v>
      </c>
      <c r="I18034">
        <v>2015</v>
      </c>
      <c r="J18034">
        <v>1</v>
      </c>
      <c r="L18034">
        <v>23067524</v>
      </c>
      <c r="M18034">
        <v>5.9</v>
      </c>
      <c r="P18034" s="29">
        <f t="shared" ref="P18034:P18045" si="655">IF(AND(ISNUMBER(M18034),H18034&lt;&gt;4,N18034&lt;&gt;"X"),(M18034-1)/6,IF(H18034=4,"DRP",IF(AND(H18034=3,M18034="NA"),"BAD",IF(AND(H18034=2),"CVL",IF(AND(H18034=1,ISBLANK(M18034)),"NULL","UNK")))))</f>
        <v>0.81666666666666676</v>
      </c>
    </row>
    <row r="18035" spans="1:16" hidden="1" x14ac:dyDescent="0.25">
      <c r="A18035" t="s">
        <v>177</v>
      </c>
      <c r="B18035">
        <v>803401</v>
      </c>
      <c r="C18035" t="s">
        <v>318</v>
      </c>
      <c r="D18035">
        <v>2021600</v>
      </c>
      <c r="E18035" t="s">
        <v>219</v>
      </c>
      <c r="F18035" t="s">
        <v>214</v>
      </c>
      <c r="G18035" t="s">
        <v>215</v>
      </c>
      <c r="H18035">
        <v>2</v>
      </c>
      <c r="I18035">
        <v>2015</v>
      </c>
      <c r="J18035">
        <v>1</v>
      </c>
      <c r="L18035">
        <v>23066442</v>
      </c>
      <c r="M18035">
        <v>6.8</v>
      </c>
      <c r="P18035" s="29">
        <f t="shared" si="655"/>
        <v>0.96666666666666667</v>
      </c>
    </row>
    <row r="18036" spans="1:16" hidden="1" x14ac:dyDescent="0.25">
      <c r="A18036" t="s">
        <v>177</v>
      </c>
      <c r="B18036">
        <v>803401</v>
      </c>
      <c r="C18036" t="s">
        <v>318</v>
      </c>
      <c r="D18036">
        <v>2005099</v>
      </c>
      <c r="E18036" t="s">
        <v>217</v>
      </c>
      <c r="F18036" t="s">
        <v>214</v>
      </c>
      <c r="G18036" t="s">
        <v>215</v>
      </c>
      <c r="H18036">
        <v>2</v>
      </c>
      <c r="I18036">
        <v>2015</v>
      </c>
      <c r="J18036">
        <v>1</v>
      </c>
      <c r="L18036">
        <v>23066434</v>
      </c>
      <c r="M18036">
        <v>6</v>
      </c>
      <c r="P18036" s="29">
        <f t="shared" si="655"/>
        <v>0.83333333333333337</v>
      </c>
    </row>
    <row r="18037" spans="1:16" hidden="1" x14ac:dyDescent="0.25">
      <c r="A18037" t="s">
        <v>177</v>
      </c>
      <c r="B18037">
        <v>803401</v>
      </c>
      <c r="C18037" t="s">
        <v>318</v>
      </c>
      <c r="D18037">
        <v>2021754</v>
      </c>
      <c r="E18037" t="s">
        <v>216</v>
      </c>
      <c r="F18037" t="s">
        <v>214</v>
      </c>
      <c r="G18037" t="s">
        <v>215</v>
      </c>
      <c r="H18037">
        <v>2</v>
      </c>
      <c r="I18037">
        <v>2015</v>
      </c>
      <c r="J18037">
        <v>1</v>
      </c>
      <c r="L18037">
        <v>23066482</v>
      </c>
      <c r="M18037">
        <v>5</v>
      </c>
      <c r="P18037" s="29">
        <f t="shared" si="655"/>
        <v>0.66666666666666663</v>
      </c>
    </row>
    <row r="18038" spans="1:16" hidden="1" x14ac:dyDescent="0.25">
      <c r="A18038" t="s">
        <v>177</v>
      </c>
      <c r="B18038">
        <v>803401</v>
      </c>
      <c r="C18038" t="s">
        <v>318</v>
      </c>
      <c r="D18038">
        <v>2005102</v>
      </c>
      <c r="E18038" t="s">
        <v>218</v>
      </c>
      <c r="F18038" t="s">
        <v>214</v>
      </c>
      <c r="G18038" t="s">
        <v>215</v>
      </c>
      <c r="H18038">
        <v>2</v>
      </c>
      <c r="I18038">
        <v>2015</v>
      </c>
      <c r="J18038">
        <v>1</v>
      </c>
      <c r="L18038">
        <v>23066495</v>
      </c>
      <c r="M18038">
        <v>5.9</v>
      </c>
      <c r="P18038" s="29">
        <f t="shared" si="655"/>
        <v>0.81666666666666676</v>
      </c>
    </row>
    <row r="18039" spans="1:16" hidden="1" x14ac:dyDescent="0.25">
      <c r="A18039" t="s">
        <v>177</v>
      </c>
      <c r="B18039">
        <v>803401</v>
      </c>
      <c r="C18039" t="s">
        <v>318</v>
      </c>
      <c r="D18039">
        <v>2004098</v>
      </c>
      <c r="E18039" t="s">
        <v>213</v>
      </c>
      <c r="F18039" t="s">
        <v>214</v>
      </c>
      <c r="G18039" t="s">
        <v>215</v>
      </c>
      <c r="H18039">
        <v>2</v>
      </c>
      <c r="I18039">
        <v>2015</v>
      </c>
      <c r="J18039">
        <v>1</v>
      </c>
      <c r="L18039">
        <v>23066520</v>
      </c>
      <c r="M18039">
        <v>6.4</v>
      </c>
      <c r="P18039" s="29">
        <f t="shared" si="655"/>
        <v>0.9</v>
      </c>
    </row>
    <row r="18040" spans="1:16" hidden="1" x14ac:dyDescent="0.25">
      <c r="A18040" t="s">
        <v>177</v>
      </c>
      <c r="B18040">
        <v>803401</v>
      </c>
      <c r="C18040" t="s">
        <v>318</v>
      </c>
      <c r="D18040">
        <v>2004112</v>
      </c>
      <c r="E18040" t="s">
        <v>244</v>
      </c>
      <c r="F18040" t="s">
        <v>214</v>
      </c>
      <c r="G18040" t="s">
        <v>215</v>
      </c>
      <c r="H18040">
        <v>2</v>
      </c>
      <c r="I18040">
        <v>2015</v>
      </c>
      <c r="J18040">
        <v>2</v>
      </c>
      <c r="L18040">
        <v>23073238</v>
      </c>
      <c r="M18040">
        <v>5.7</v>
      </c>
      <c r="P18040" s="29">
        <f t="shared" si="655"/>
        <v>0.78333333333333333</v>
      </c>
    </row>
    <row r="18041" spans="1:16" hidden="1" x14ac:dyDescent="0.25">
      <c r="A18041" t="s">
        <v>177</v>
      </c>
      <c r="B18041">
        <v>803401</v>
      </c>
      <c r="C18041" t="s">
        <v>318</v>
      </c>
      <c r="D18041">
        <v>2021580</v>
      </c>
      <c r="E18041" t="s">
        <v>241</v>
      </c>
      <c r="F18041" t="s">
        <v>214</v>
      </c>
      <c r="G18041" t="s">
        <v>215</v>
      </c>
      <c r="H18041">
        <v>2</v>
      </c>
      <c r="I18041">
        <v>2015</v>
      </c>
      <c r="J18041">
        <v>2</v>
      </c>
      <c r="L18041">
        <v>23072000</v>
      </c>
      <c r="M18041">
        <v>6.6</v>
      </c>
      <c r="P18041" s="29">
        <f t="shared" si="655"/>
        <v>0.93333333333333324</v>
      </c>
    </row>
    <row r="18042" spans="1:16" hidden="1" x14ac:dyDescent="0.25">
      <c r="A18042" t="s">
        <v>177</v>
      </c>
      <c r="B18042">
        <v>803401</v>
      </c>
      <c r="C18042" t="s">
        <v>318</v>
      </c>
      <c r="D18042">
        <v>2005117</v>
      </c>
      <c r="E18042" t="s">
        <v>220</v>
      </c>
      <c r="F18042" t="s">
        <v>214</v>
      </c>
      <c r="G18042" t="s">
        <v>215</v>
      </c>
      <c r="H18042">
        <v>2</v>
      </c>
      <c r="I18042">
        <v>2015</v>
      </c>
      <c r="J18042">
        <v>2</v>
      </c>
      <c r="L18042">
        <v>23070388</v>
      </c>
      <c r="M18042">
        <v>5.3</v>
      </c>
      <c r="P18042" s="29">
        <f t="shared" si="655"/>
        <v>0.71666666666666667</v>
      </c>
    </row>
    <row r="18043" spans="1:16" hidden="1" x14ac:dyDescent="0.25">
      <c r="A18043" t="s">
        <v>177</v>
      </c>
      <c r="B18043">
        <v>803401</v>
      </c>
      <c r="C18043" t="s">
        <v>318</v>
      </c>
      <c r="D18043">
        <v>2021756</v>
      </c>
      <c r="E18043" t="s">
        <v>253</v>
      </c>
      <c r="F18043" t="s">
        <v>214</v>
      </c>
      <c r="G18043" t="s">
        <v>215</v>
      </c>
      <c r="H18043">
        <v>2</v>
      </c>
      <c r="I18043">
        <v>2015</v>
      </c>
      <c r="J18043">
        <v>2</v>
      </c>
      <c r="L18043">
        <v>23074181</v>
      </c>
      <c r="M18043">
        <v>5.2</v>
      </c>
      <c r="P18043" s="29">
        <f t="shared" si="655"/>
        <v>0.70000000000000007</v>
      </c>
    </row>
    <row r="18044" spans="1:16" hidden="1" x14ac:dyDescent="0.25">
      <c r="A18044" t="s">
        <v>177</v>
      </c>
      <c r="B18044">
        <v>803401</v>
      </c>
      <c r="C18044" t="s">
        <v>318</v>
      </c>
      <c r="D18044">
        <v>2021763</v>
      </c>
      <c r="E18044" t="s">
        <v>298</v>
      </c>
      <c r="F18044" t="s">
        <v>214</v>
      </c>
      <c r="G18044" t="s">
        <v>215</v>
      </c>
      <c r="H18044">
        <v>2</v>
      </c>
      <c r="I18044">
        <v>2015</v>
      </c>
      <c r="J18044">
        <v>2</v>
      </c>
      <c r="L18044">
        <v>23071924</v>
      </c>
      <c r="M18044">
        <v>6.2</v>
      </c>
      <c r="P18044" s="29">
        <f t="shared" si="655"/>
        <v>0.8666666666666667</v>
      </c>
    </row>
    <row r="18045" spans="1:16" hidden="1" x14ac:dyDescent="0.25">
      <c r="A18045" t="s">
        <v>177</v>
      </c>
      <c r="B18045">
        <v>803401</v>
      </c>
      <c r="C18045" t="s">
        <v>318</v>
      </c>
      <c r="D18045">
        <v>2021602</v>
      </c>
      <c r="E18045" t="s">
        <v>242</v>
      </c>
      <c r="F18045" t="s">
        <v>214</v>
      </c>
      <c r="G18045" t="s">
        <v>215</v>
      </c>
      <c r="H18045">
        <v>2</v>
      </c>
      <c r="I18045">
        <v>2015</v>
      </c>
      <c r="J18045">
        <v>2</v>
      </c>
      <c r="L18045">
        <v>23072005</v>
      </c>
      <c r="M18045">
        <v>6.5</v>
      </c>
      <c r="P18045" s="29">
        <f t="shared" si="655"/>
        <v>0.91666666666666663</v>
      </c>
    </row>
    <row r="18046" spans="1:16" hidden="1" x14ac:dyDescent="0.25">
      <c r="A18046" t="s">
        <v>177</v>
      </c>
      <c r="B18046">
        <v>803401</v>
      </c>
      <c r="C18046" t="s">
        <v>318</v>
      </c>
      <c r="D18046">
        <v>2005131</v>
      </c>
      <c r="E18046" t="s">
        <v>228</v>
      </c>
      <c r="F18046" t="s">
        <v>214</v>
      </c>
      <c r="G18046" t="s">
        <v>215</v>
      </c>
      <c r="H18046">
        <v>2</v>
      </c>
      <c r="I18046">
        <v>2016</v>
      </c>
      <c r="J18046">
        <v>1</v>
      </c>
      <c r="L18046">
        <v>23081639</v>
      </c>
      <c r="M18046">
        <v>5.9</v>
      </c>
      <c r="P18046" s="29">
        <f t="shared" ref="P18046:P18077" si="656">IF(AND(ISNUMBER(M18046),H18046&lt;&gt;4),(M18046-1)/6,IF(H18046=4,"DRP",IF(AND(H18046=3,M18046="NA"),"BAD",IF(AND(H18046=2),"CVL",IF(AND(H18046=1,ISBLANK(M18046)),"NULL","UNK")))))</f>
        <v>0.81666666666666676</v>
      </c>
    </row>
    <row r="18047" spans="1:16" hidden="1" x14ac:dyDescent="0.25">
      <c r="A18047" t="s">
        <v>177</v>
      </c>
      <c r="B18047">
        <v>803401</v>
      </c>
      <c r="C18047" t="s">
        <v>318</v>
      </c>
      <c r="D18047">
        <v>2005120</v>
      </c>
      <c r="E18047" t="s">
        <v>293</v>
      </c>
      <c r="F18047" t="s">
        <v>214</v>
      </c>
      <c r="G18047" t="s">
        <v>215</v>
      </c>
      <c r="H18047">
        <v>2</v>
      </c>
      <c r="I18047">
        <v>2016</v>
      </c>
      <c r="J18047">
        <v>1</v>
      </c>
      <c r="L18047">
        <v>23079732</v>
      </c>
      <c r="M18047">
        <v>4.8</v>
      </c>
      <c r="P18047" s="29">
        <f t="shared" si="656"/>
        <v>0.6333333333333333</v>
      </c>
    </row>
    <row r="18048" spans="1:16" hidden="1" x14ac:dyDescent="0.25">
      <c r="A18048" t="s">
        <v>177</v>
      </c>
      <c r="B18048">
        <v>803401</v>
      </c>
      <c r="C18048" t="s">
        <v>318</v>
      </c>
      <c r="D18048">
        <v>2021638</v>
      </c>
      <c r="E18048" t="s">
        <v>250</v>
      </c>
      <c r="F18048" t="s">
        <v>214</v>
      </c>
      <c r="G18048" t="s">
        <v>215</v>
      </c>
      <c r="H18048">
        <v>2</v>
      </c>
      <c r="I18048">
        <v>2016</v>
      </c>
      <c r="J18048">
        <v>1</v>
      </c>
      <c r="L18048">
        <v>23081193</v>
      </c>
      <c r="M18048">
        <v>6.5</v>
      </c>
      <c r="P18048" s="29">
        <f t="shared" si="656"/>
        <v>0.91666666666666663</v>
      </c>
    </row>
    <row r="18049" spans="1:16" hidden="1" x14ac:dyDescent="0.25">
      <c r="A18049" t="s">
        <v>177</v>
      </c>
      <c r="B18049">
        <v>803401</v>
      </c>
      <c r="C18049" t="s">
        <v>318</v>
      </c>
      <c r="D18049">
        <v>2021596</v>
      </c>
      <c r="E18049" t="s">
        <v>294</v>
      </c>
      <c r="F18049" t="s">
        <v>214</v>
      </c>
      <c r="G18049" t="s">
        <v>215</v>
      </c>
      <c r="H18049">
        <v>2</v>
      </c>
      <c r="I18049">
        <v>2016</v>
      </c>
      <c r="J18049">
        <v>1</v>
      </c>
      <c r="L18049">
        <v>23081197</v>
      </c>
      <c r="M18049">
        <v>6</v>
      </c>
      <c r="P18049" s="29">
        <f t="shared" si="656"/>
        <v>0.83333333333333337</v>
      </c>
    </row>
    <row r="18050" spans="1:16" hidden="1" x14ac:dyDescent="0.25">
      <c r="A18050" t="s">
        <v>177</v>
      </c>
      <c r="B18050">
        <v>803401</v>
      </c>
      <c r="C18050" t="s">
        <v>318</v>
      </c>
      <c r="D18050">
        <v>2004116</v>
      </c>
      <c r="E18050" t="s">
        <v>229</v>
      </c>
      <c r="F18050" t="s">
        <v>214</v>
      </c>
      <c r="G18050" t="s">
        <v>215</v>
      </c>
      <c r="H18050">
        <v>2</v>
      </c>
      <c r="I18050">
        <v>2016</v>
      </c>
      <c r="J18050">
        <v>1</v>
      </c>
      <c r="L18050">
        <v>23073301</v>
      </c>
      <c r="M18050">
        <v>5</v>
      </c>
      <c r="P18050" s="29">
        <f t="shared" si="656"/>
        <v>0.66666666666666663</v>
      </c>
    </row>
    <row r="18051" spans="1:16" hidden="1" x14ac:dyDescent="0.25">
      <c r="A18051" t="s">
        <v>177</v>
      </c>
      <c r="B18051">
        <v>803401</v>
      </c>
      <c r="C18051" t="s">
        <v>318</v>
      </c>
      <c r="D18051">
        <v>2021874</v>
      </c>
      <c r="E18051" t="s">
        <v>226</v>
      </c>
      <c r="F18051" t="s">
        <v>214</v>
      </c>
      <c r="G18051" t="s">
        <v>215</v>
      </c>
      <c r="H18051">
        <v>2</v>
      </c>
      <c r="I18051">
        <v>2016</v>
      </c>
      <c r="J18051">
        <v>1</v>
      </c>
      <c r="L18051">
        <v>23081199</v>
      </c>
      <c r="M18051">
        <v>5.5</v>
      </c>
      <c r="P18051" s="29">
        <f t="shared" si="656"/>
        <v>0.75</v>
      </c>
    </row>
    <row r="18052" spans="1:16" hidden="1" x14ac:dyDescent="0.25">
      <c r="A18052" t="s">
        <v>177</v>
      </c>
      <c r="B18052">
        <v>803401</v>
      </c>
      <c r="C18052" t="s">
        <v>318</v>
      </c>
      <c r="D18052">
        <v>2021750</v>
      </c>
      <c r="E18052" t="s">
        <v>296</v>
      </c>
      <c r="F18052" t="s">
        <v>214</v>
      </c>
      <c r="G18052" t="s">
        <v>215</v>
      </c>
      <c r="H18052">
        <v>2</v>
      </c>
      <c r="I18052">
        <v>2016</v>
      </c>
      <c r="J18052">
        <v>2</v>
      </c>
      <c r="L18052">
        <v>23086902</v>
      </c>
      <c r="M18052">
        <v>5</v>
      </c>
      <c r="P18052" s="29">
        <f t="shared" si="656"/>
        <v>0.66666666666666663</v>
      </c>
    </row>
    <row r="18053" spans="1:16" hidden="1" x14ac:dyDescent="0.25">
      <c r="A18053" t="s">
        <v>177</v>
      </c>
      <c r="B18053">
        <v>803401</v>
      </c>
      <c r="C18053" t="s">
        <v>318</v>
      </c>
      <c r="D18053">
        <v>2004099</v>
      </c>
      <c r="E18053" t="s">
        <v>245</v>
      </c>
      <c r="F18053" t="s">
        <v>214</v>
      </c>
      <c r="G18053" t="s">
        <v>215</v>
      </c>
      <c r="H18053">
        <v>4</v>
      </c>
      <c r="I18053">
        <v>2016</v>
      </c>
      <c r="J18053">
        <v>2</v>
      </c>
      <c r="L18053">
        <v>23085316</v>
      </c>
      <c r="P18053" s="29" t="str">
        <f t="shared" si="656"/>
        <v>DRP</v>
      </c>
    </row>
    <row r="18054" spans="1:16" hidden="1" x14ac:dyDescent="0.25">
      <c r="A18054" t="s">
        <v>177</v>
      </c>
      <c r="B18054">
        <v>803401</v>
      </c>
      <c r="C18054" t="s">
        <v>318</v>
      </c>
      <c r="D18054">
        <v>2021781</v>
      </c>
      <c r="E18054" t="s">
        <v>235</v>
      </c>
      <c r="F18054" t="s">
        <v>214</v>
      </c>
      <c r="G18054" t="s">
        <v>215</v>
      </c>
      <c r="H18054">
        <v>2</v>
      </c>
      <c r="I18054">
        <v>2016</v>
      </c>
      <c r="J18054">
        <v>2</v>
      </c>
      <c r="L18054">
        <v>23086871</v>
      </c>
      <c r="M18054">
        <v>5.3</v>
      </c>
      <c r="P18054" s="29">
        <f t="shared" si="656"/>
        <v>0.71666666666666667</v>
      </c>
    </row>
    <row r="18055" spans="1:16" hidden="1" x14ac:dyDescent="0.25">
      <c r="A18055" t="s">
        <v>177</v>
      </c>
      <c r="B18055">
        <v>803401</v>
      </c>
      <c r="C18055" t="s">
        <v>318</v>
      </c>
      <c r="D18055">
        <v>2021993</v>
      </c>
      <c r="E18055" t="s">
        <v>256</v>
      </c>
      <c r="F18055" t="s">
        <v>214</v>
      </c>
      <c r="G18055" t="s">
        <v>215</v>
      </c>
      <c r="H18055">
        <v>2</v>
      </c>
      <c r="I18055">
        <v>2016</v>
      </c>
      <c r="J18055">
        <v>2</v>
      </c>
      <c r="L18055">
        <v>23086520</v>
      </c>
      <c r="M18055">
        <v>6.8</v>
      </c>
      <c r="P18055" s="29">
        <f t="shared" si="656"/>
        <v>0.96666666666666667</v>
      </c>
    </row>
    <row r="18056" spans="1:16" hidden="1" x14ac:dyDescent="0.25">
      <c r="A18056" t="s">
        <v>177</v>
      </c>
      <c r="B18056">
        <v>803401</v>
      </c>
      <c r="C18056" t="s">
        <v>318</v>
      </c>
      <c r="D18056">
        <v>2021725</v>
      </c>
      <c r="E18056" t="s">
        <v>257</v>
      </c>
      <c r="F18056" t="s">
        <v>214</v>
      </c>
      <c r="G18056" t="s">
        <v>215</v>
      </c>
      <c r="H18056">
        <v>2</v>
      </c>
      <c r="I18056">
        <v>2016</v>
      </c>
      <c r="J18056">
        <v>2</v>
      </c>
      <c r="L18056">
        <v>23086905</v>
      </c>
      <c r="M18056">
        <v>5.9</v>
      </c>
      <c r="P18056" s="29">
        <f t="shared" si="656"/>
        <v>0.81666666666666676</v>
      </c>
    </row>
    <row r="18057" spans="1:16" hidden="1" x14ac:dyDescent="0.25">
      <c r="A18057" t="s">
        <v>177</v>
      </c>
      <c r="B18057">
        <v>803401</v>
      </c>
      <c r="C18057" t="s">
        <v>318</v>
      </c>
      <c r="D18057">
        <v>2021640</v>
      </c>
      <c r="E18057" t="s">
        <v>227</v>
      </c>
      <c r="F18057" t="s">
        <v>214</v>
      </c>
      <c r="G18057" t="s">
        <v>215</v>
      </c>
      <c r="H18057">
        <v>2</v>
      </c>
      <c r="I18057">
        <v>2016</v>
      </c>
      <c r="J18057">
        <v>2</v>
      </c>
      <c r="L18057">
        <v>23086870</v>
      </c>
      <c r="M18057">
        <v>5.9</v>
      </c>
      <c r="P18057" s="29">
        <f t="shared" si="656"/>
        <v>0.81666666666666676</v>
      </c>
    </row>
    <row r="18058" spans="1:16" hidden="1" x14ac:dyDescent="0.25">
      <c r="A18058" t="s">
        <v>177</v>
      </c>
      <c r="B18058">
        <v>803401</v>
      </c>
      <c r="C18058" t="s">
        <v>318</v>
      </c>
      <c r="D18058">
        <v>2004099</v>
      </c>
      <c r="E18058" t="s">
        <v>245</v>
      </c>
      <c r="F18058" t="s">
        <v>214</v>
      </c>
      <c r="G18058" t="s">
        <v>215</v>
      </c>
      <c r="H18058">
        <v>2</v>
      </c>
      <c r="I18058">
        <v>2016</v>
      </c>
      <c r="J18058">
        <v>2</v>
      </c>
      <c r="L18058">
        <v>23085315</v>
      </c>
      <c r="M18058">
        <v>6</v>
      </c>
      <c r="P18058" s="29">
        <f t="shared" si="656"/>
        <v>0.83333333333333337</v>
      </c>
    </row>
    <row r="18059" spans="1:16" hidden="1" x14ac:dyDescent="0.25">
      <c r="A18059" t="s">
        <v>177</v>
      </c>
      <c r="B18059">
        <v>803401</v>
      </c>
      <c r="C18059" t="s">
        <v>318</v>
      </c>
      <c r="D18059">
        <v>2004587</v>
      </c>
      <c r="E18059" t="s">
        <v>288</v>
      </c>
      <c r="F18059" t="s">
        <v>214</v>
      </c>
      <c r="G18059" t="s">
        <v>215</v>
      </c>
      <c r="H18059">
        <v>2</v>
      </c>
      <c r="I18059">
        <v>2017</v>
      </c>
      <c r="J18059">
        <v>1</v>
      </c>
      <c r="L18059">
        <v>23094958</v>
      </c>
      <c r="M18059">
        <v>5.5</v>
      </c>
      <c r="P18059" s="29">
        <f t="shared" si="656"/>
        <v>0.75</v>
      </c>
    </row>
    <row r="18060" spans="1:16" hidden="1" x14ac:dyDescent="0.25">
      <c r="A18060" t="s">
        <v>177</v>
      </c>
      <c r="B18060">
        <v>803401</v>
      </c>
      <c r="C18060" t="s">
        <v>318</v>
      </c>
      <c r="D18060">
        <v>2004586</v>
      </c>
      <c r="E18060" t="s">
        <v>325</v>
      </c>
      <c r="F18060" t="s">
        <v>214</v>
      </c>
      <c r="G18060" t="s">
        <v>215</v>
      </c>
      <c r="H18060">
        <v>4</v>
      </c>
      <c r="I18060">
        <v>2017</v>
      </c>
      <c r="J18060">
        <v>1</v>
      </c>
      <c r="L18060">
        <v>23094956</v>
      </c>
      <c r="P18060" s="29" t="str">
        <f t="shared" si="656"/>
        <v>DRP</v>
      </c>
    </row>
    <row r="18061" spans="1:16" hidden="1" x14ac:dyDescent="0.25">
      <c r="A18061" t="s">
        <v>177</v>
      </c>
      <c r="B18061">
        <v>803401</v>
      </c>
      <c r="C18061" t="s">
        <v>318</v>
      </c>
      <c r="D18061">
        <v>2004591</v>
      </c>
      <c r="E18061" t="s">
        <v>271</v>
      </c>
      <c r="F18061" t="s">
        <v>214</v>
      </c>
      <c r="G18061" t="s">
        <v>215</v>
      </c>
      <c r="H18061">
        <v>2</v>
      </c>
      <c r="I18061">
        <v>2017</v>
      </c>
      <c r="J18061">
        <v>1</v>
      </c>
      <c r="L18061">
        <v>23093318</v>
      </c>
      <c r="M18061">
        <v>6.1</v>
      </c>
      <c r="P18061" s="29">
        <f t="shared" si="656"/>
        <v>0.85</v>
      </c>
    </row>
    <row r="18062" spans="1:16" hidden="1" x14ac:dyDescent="0.25">
      <c r="A18062" t="s">
        <v>177</v>
      </c>
      <c r="B18062">
        <v>803401</v>
      </c>
      <c r="C18062" t="s">
        <v>318</v>
      </c>
      <c r="D18062">
        <v>2004752</v>
      </c>
      <c r="E18062" t="s">
        <v>290</v>
      </c>
      <c r="F18062" t="s">
        <v>214</v>
      </c>
      <c r="G18062" t="s">
        <v>215</v>
      </c>
      <c r="H18062">
        <v>2</v>
      </c>
      <c r="I18062">
        <v>2017</v>
      </c>
      <c r="J18062">
        <v>1</v>
      </c>
      <c r="L18062">
        <v>23093323</v>
      </c>
      <c r="M18062">
        <v>5.0999999999999996</v>
      </c>
      <c r="P18062" s="29">
        <f t="shared" si="656"/>
        <v>0.68333333333333324</v>
      </c>
    </row>
    <row r="18063" spans="1:16" hidden="1" x14ac:dyDescent="0.25">
      <c r="A18063" t="s">
        <v>177</v>
      </c>
      <c r="B18063">
        <v>803401</v>
      </c>
      <c r="C18063" t="s">
        <v>318</v>
      </c>
      <c r="D18063">
        <v>2004586</v>
      </c>
      <c r="E18063" t="s">
        <v>325</v>
      </c>
      <c r="F18063" t="s">
        <v>214</v>
      </c>
      <c r="G18063" t="s">
        <v>215</v>
      </c>
      <c r="H18063">
        <v>2</v>
      </c>
      <c r="I18063">
        <v>2017</v>
      </c>
      <c r="J18063">
        <v>1</v>
      </c>
      <c r="L18063">
        <v>23094956</v>
      </c>
      <c r="M18063">
        <v>5.7</v>
      </c>
      <c r="P18063" s="29">
        <f t="shared" si="656"/>
        <v>0.78333333333333333</v>
      </c>
    </row>
    <row r="18064" spans="1:16" hidden="1" x14ac:dyDescent="0.25">
      <c r="A18064" t="s">
        <v>177</v>
      </c>
      <c r="B18064">
        <v>803401</v>
      </c>
      <c r="C18064" t="s">
        <v>318</v>
      </c>
      <c r="D18064">
        <v>2021787</v>
      </c>
      <c r="E18064" t="s">
        <v>292</v>
      </c>
      <c r="F18064" t="s">
        <v>214</v>
      </c>
      <c r="G18064" t="s">
        <v>215</v>
      </c>
      <c r="H18064">
        <v>2</v>
      </c>
      <c r="I18064">
        <v>2017</v>
      </c>
      <c r="J18064">
        <v>1</v>
      </c>
      <c r="L18064">
        <v>23093320</v>
      </c>
      <c r="M18064">
        <v>5.8</v>
      </c>
      <c r="P18064" s="29">
        <f t="shared" si="656"/>
        <v>0.79999999999999993</v>
      </c>
    </row>
    <row r="18065" spans="1:16" hidden="1" x14ac:dyDescent="0.25">
      <c r="A18065" t="s">
        <v>177</v>
      </c>
      <c r="B18065">
        <v>803401</v>
      </c>
      <c r="C18065" t="s">
        <v>318</v>
      </c>
      <c r="D18065">
        <v>2021679</v>
      </c>
      <c r="E18065" t="s">
        <v>259</v>
      </c>
      <c r="F18065" t="s">
        <v>214</v>
      </c>
      <c r="G18065" t="s">
        <v>215</v>
      </c>
      <c r="H18065">
        <v>2</v>
      </c>
      <c r="I18065">
        <v>2017</v>
      </c>
      <c r="J18065">
        <v>1</v>
      </c>
      <c r="L18065">
        <v>23092951</v>
      </c>
      <c r="M18065">
        <v>6.4</v>
      </c>
      <c r="P18065" s="29">
        <f t="shared" si="656"/>
        <v>0.9</v>
      </c>
    </row>
    <row r="18066" spans="1:16" hidden="1" x14ac:dyDescent="0.25">
      <c r="A18066" t="s">
        <v>177</v>
      </c>
      <c r="B18066">
        <v>803401</v>
      </c>
      <c r="C18066" t="s">
        <v>318</v>
      </c>
      <c r="D18066">
        <v>2019271</v>
      </c>
      <c r="E18066" t="s">
        <v>236</v>
      </c>
      <c r="F18066" t="s">
        <v>214</v>
      </c>
      <c r="G18066" t="s">
        <v>215</v>
      </c>
      <c r="H18066">
        <v>2</v>
      </c>
      <c r="I18066">
        <v>2017</v>
      </c>
      <c r="J18066">
        <v>1</v>
      </c>
      <c r="L18066">
        <v>23090695</v>
      </c>
      <c r="M18066">
        <v>6.1</v>
      </c>
      <c r="P18066" s="29">
        <f t="shared" si="656"/>
        <v>0.85</v>
      </c>
    </row>
    <row r="18067" spans="1:16" hidden="1" x14ac:dyDescent="0.25">
      <c r="A18067" t="s">
        <v>177</v>
      </c>
      <c r="B18067">
        <v>803401</v>
      </c>
      <c r="C18067" t="s">
        <v>318</v>
      </c>
      <c r="D18067">
        <v>2024862</v>
      </c>
      <c r="E18067" t="s">
        <v>289</v>
      </c>
      <c r="F18067" t="s">
        <v>214</v>
      </c>
      <c r="G18067" t="s">
        <v>215</v>
      </c>
      <c r="H18067">
        <v>2</v>
      </c>
      <c r="I18067">
        <v>2017</v>
      </c>
      <c r="J18067">
        <v>2</v>
      </c>
      <c r="L18067">
        <v>23097632</v>
      </c>
      <c r="M18067">
        <v>6.3</v>
      </c>
      <c r="P18067" s="29">
        <f t="shared" si="656"/>
        <v>0.8833333333333333</v>
      </c>
    </row>
    <row r="18068" spans="1:16" hidden="1" x14ac:dyDescent="0.25">
      <c r="A18068" t="s">
        <v>177</v>
      </c>
      <c r="B18068">
        <v>803401</v>
      </c>
      <c r="C18068" t="s">
        <v>318</v>
      </c>
      <c r="D18068">
        <v>2021723</v>
      </c>
      <c r="E18068" t="s">
        <v>299</v>
      </c>
      <c r="F18068" t="s">
        <v>214</v>
      </c>
      <c r="G18068" t="s">
        <v>215</v>
      </c>
      <c r="H18068">
        <v>2</v>
      </c>
      <c r="I18068">
        <v>2017</v>
      </c>
      <c r="J18068">
        <v>2</v>
      </c>
      <c r="L18068">
        <v>23097633</v>
      </c>
      <c r="M18068">
        <v>6.7</v>
      </c>
      <c r="P18068" s="29">
        <f t="shared" si="656"/>
        <v>0.95000000000000007</v>
      </c>
    </row>
    <row r="18069" spans="1:16" hidden="1" x14ac:dyDescent="0.25">
      <c r="A18069" t="s">
        <v>177</v>
      </c>
      <c r="B18069">
        <v>803401</v>
      </c>
      <c r="C18069" t="s">
        <v>318</v>
      </c>
      <c r="D18069">
        <v>2021865</v>
      </c>
      <c r="E18069" t="s">
        <v>301</v>
      </c>
      <c r="F18069" t="s">
        <v>214</v>
      </c>
      <c r="G18069" t="s">
        <v>215</v>
      </c>
      <c r="H18069">
        <v>2</v>
      </c>
      <c r="I18069">
        <v>2017</v>
      </c>
      <c r="J18069">
        <v>2</v>
      </c>
      <c r="L18069">
        <v>23097629</v>
      </c>
      <c r="M18069">
        <v>5.0999999999999996</v>
      </c>
      <c r="P18069" s="29">
        <f t="shared" si="656"/>
        <v>0.68333333333333324</v>
      </c>
    </row>
    <row r="18070" spans="1:16" hidden="1" x14ac:dyDescent="0.25">
      <c r="A18070" t="s">
        <v>177</v>
      </c>
      <c r="B18070">
        <v>803401</v>
      </c>
      <c r="C18070" t="s">
        <v>318</v>
      </c>
      <c r="D18070">
        <v>2021615</v>
      </c>
      <c r="E18070" t="s">
        <v>255</v>
      </c>
      <c r="F18070" t="s">
        <v>214</v>
      </c>
      <c r="G18070" t="s">
        <v>215</v>
      </c>
      <c r="H18070">
        <v>2</v>
      </c>
      <c r="I18070">
        <v>2017</v>
      </c>
      <c r="J18070">
        <v>2</v>
      </c>
      <c r="L18070">
        <v>23101907</v>
      </c>
      <c r="M18070">
        <v>5</v>
      </c>
      <c r="P18070" s="29">
        <f t="shared" si="656"/>
        <v>0.66666666666666663</v>
      </c>
    </row>
    <row r="18071" spans="1:16" hidden="1" x14ac:dyDescent="0.25">
      <c r="A18071" t="s">
        <v>177</v>
      </c>
      <c r="B18071">
        <v>803401</v>
      </c>
      <c r="C18071" t="s">
        <v>318</v>
      </c>
      <c r="D18071">
        <v>2019272</v>
      </c>
      <c r="E18071" t="s">
        <v>249</v>
      </c>
      <c r="F18071" t="s">
        <v>214</v>
      </c>
      <c r="G18071" t="s">
        <v>215</v>
      </c>
      <c r="H18071">
        <v>2</v>
      </c>
      <c r="I18071">
        <v>2017</v>
      </c>
      <c r="J18071">
        <v>2</v>
      </c>
      <c r="L18071">
        <v>23097955</v>
      </c>
      <c r="M18071">
        <v>5.8</v>
      </c>
      <c r="P18071" s="29">
        <f t="shared" si="656"/>
        <v>0.79999999999999993</v>
      </c>
    </row>
    <row r="18072" spans="1:16" hidden="1" x14ac:dyDescent="0.25">
      <c r="A18072" t="s">
        <v>177</v>
      </c>
      <c r="B18072">
        <v>803401</v>
      </c>
      <c r="C18072" t="s">
        <v>318</v>
      </c>
      <c r="D18072">
        <v>2021591</v>
      </c>
      <c r="E18072" t="s">
        <v>240</v>
      </c>
      <c r="F18072" t="s">
        <v>214</v>
      </c>
      <c r="G18072" t="s">
        <v>215</v>
      </c>
      <c r="H18072">
        <v>2</v>
      </c>
      <c r="I18072">
        <v>2017</v>
      </c>
      <c r="J18072">
        <v>2</v>
      </c>
      <c r="L18072">
        <v>23097631</v>
      </c>
      <c r="M18072">
        <v>5.5</v>
      </c>
      <c r="P18072" s="29">
        <f t="shared" si="656"/>
        <v>0.75</v>
      </c>
    </row>
    <row r="18073" spans="1:16" hidden="1" x14ac:dyDescent="0.25">
      <c r="A18073" t="s">
        <v>177</v>
      </c>
      <c r="B18073">
        <v>803401</v>
      </c>
      <c r="C18073" t="s">
        <v>318</v>
      </c>
      <c r="D18073">
        <v>2021631</v>
      </c>
      <c r="E18073" t="s">
        <v>302</v>
      </c>
      <c r="F18073" t="s">
        <v>214</v>
      </c>
      <c r="G18073" t="s">
        <v>215</v>
      </c>
      <c r="H18073">
        <v>2</v>
      </c>
      <c r="I18073">
        <v>2017</v>
      </c>
      <c r="J18073">
        <v>2</v>
      </c>
      <c r="L18073">
        <v>23101235</v>
      </c>
      <c r="M18073">
        <v>5.8</v>
      </c>
      <c r="P18073" s="29">
        <f t="shared" si="656"/>
        <v>0.79999999999999993</v>
      </c>
    </row>
    <row r="18074" spans="1:16" hidden="1" x14ac:dyDescent="0.25">
      <c r="A18074" t="s">
        <v>177</v>
      </c>
      <c r="B18074">
        <v>803401</v>
      </c>
      <c r="C18074" t="s">
        <v>318</v>
      </c>
      <c r="D18074">
        <v>2021775</v>
      </c>
      <c r="E18074" t="s">
        <v>286</v>
      </c>
      <c r="F18074" t="s">
        <v>214</v>
      </c>
      <c r="G18074" t="s">
        <v>215</v>
      </c>
      <c r="H18074">
        <v>2</v>
      </c>
      <c r="I18074">
        <v>2018</v>
      </c>
      <c r="J18074">
        <v>1</v>
      </c>
      <c r="M18074">
        <v>5.8</v>
      </c>
      <c r="P18074" s="29">
        <f t="shared" si="656"/>
        <v>0.79999999999999993</v>
      </c>
    </row>
    <row r="18075" spans="1:16" hidden="1" x14ac:dyDescent="0.25">
      <c r="A18075" t="s">
        <v>177</v>
      </c>
      <c r="B18075">
        <v>803401</v>
      </c>
      <c r="C18075" t="s">
        <v>318</v>
      </c>
      <c r="D18075">
        <v>2004597</v>
      </c>
      <c r="E18075" t="s">
        <v>279</v>
      </c>
      <c r="F18075" t="s">
        <v>214</v>
      </c>
      <c r="G18075" t="s">
        <v>215</v>
      </c>
      <c r="H18075">
        <v>2</v>
      </c>
      <c r="I18075">
        <v>2018</v>
      </c>
      <c r="J18075">
        <v>1</v>
      </c>
      <c r="L18075">
        <v>23107759</v>
      </c>
      <c r="M18075">
        <v>5.5</v>
      </c>
      <c r="P18075" s="29">
        <f t="shared" si="656"/>
        <v>0.75</v>
      </c>
    </row>
    <row r="18076" spans="1:16" hidden="1" x14ac:dyDescent="0.25">
      <c r="A18076" t="s">
        <v>177</v>
      </c>
      <c r="B18076">
        <v>803401</v>
      </c>
      <c r="C18076" t="s">
        <v>318</v>
      </c>
      <c r="D18076">
        <v>2021661</v>
      </c>
      <c r="E18076" t="s">
        <v>305</v>
      </c>
      <c r="F18076" t="s">
        <v>214</v>
      </c>
      <c r="G18076" t="s">
        <v>215</v>
      </c>
      <c r="H18076">
        <v>2</v>
      </c>
      <c r="I18076">
        <v>2018</v>
      </c>
      <c r="J18076">
        <v>1</v>
      </c>
      <c r="L18076">
        <v>23107773</v>
      </c>
      <c r="M18076">
        <v>5.6</v>
      </c>
      <c r="P18076" s="29">
        <f t="shared" si="656"/>
        <v>0.76666666666666661</v>
      </c>
    </row>
    <row r="18077" spans="1:16" hidden="1" x14ac:dyDescent="0.25">
      <c r="A18077" t="s">
        <v>177</v>
      </c>
      <c r="B18077">
        <v>803401</v>
      </c>
      <c r="C18077" t="s">
        <v>318</v>
      </c>
      <c r="D18077">
        <v>2021716</v>
      </c>
      <c r="E18077" t="s">
        <v>291</v>
      </c>
      <c r="F18077" t="s">
        <v>214</v>
      </c>
      <c r="G18077" t="s">
        <v>215</v>
      </c>
      <c r="H18077">
        <v>2</v>
      </c>
      <c r="I18077">
        <v>2018</v>
      </c>
      <c r="J18077">
        <v>1</v>
      </c>
      <c r="L18077">
        <v>23107801</v>
      </c>
      <c r="M18077">
        <v>5.5</v>
      </c>
      <c r="P18077" s="29">
        <f t="shared" si="656"/>
        <v>0.75</v>
      </c>
    </row>
    <row r="18078" spans="1:16" hidden="1" x14ac:dyDescent="0.25">
      <c r="A18078" t="s">
        <v>177</v>
      </c>
      <c r="B18078">
        <v>803401</v>
      </c>
      <c r="C18078" t="s">
        <v>318</v>
      </c>
      <c r="D18078">
        <v>2021744</v>
      </c>
      <c r="E18078" t="s">
        <v>262</v>
      </c>
      <c r="F18078" t="s">
        <v>214</v>
      </c>
      <c r="G18078" t="s">
        <v>215</v>
      </c>
      <c r="H18078">
        <v>2</v>
      </c>
      <c r="I18078">
        <v>2018</v>
      </c>
      <c r="J18078">
        <v>1</v>
      </c>
      <c r="L18078">
        <v>23107805</v>
      </c>
      <c r="M18078">
        <v>5.9</v>
      </c>
      <c r="P18078" s="29">
        <f t="shared" ref="P18078:P18099" si="657">IF(AND(ISNUMBER(M18078),H18078&lt;&gt;4),(M18078-1)/6,IF(H18078=4,"DRP",IF(AND(H18078=3,M18078="NA"),"BAD",IF(AND(H18078=2),"CVL",IF(AND(H18078=1,ISBLANK(M18078)),"NULL","UNK")))))</f>
        <v>0.81666666666666676</v>
      </c>
    </row>
    <row r="18079" spans="1:16" hidden="1" x14ac:dyDescent="0.25">
      <c r="A18079" t="s">
        <v>177</v>
      </c>
      <c r="B18079">
        <v>803401</v>
      </c>
      <c r="C18079" t="s">
        <v>318</v>
      </c>
      <c r="D18079">
        <v>2019273</v>
      </c>
      <c r="E18079" t="s">
        <v>248</v>
      </c>
      <c r="F18079" t="s">
        <v>214</v>
      </c>
      <c r="G18079" t="s">
        <v>215</v>
      </c>
      <c r="H18079">
        <v>2</v>
      </c>
      <c r="I18079">
        <v>2018</v>
      </c>
      <c r="J18079">
        <v>1</v>
      </c>
      <c r="L18079">
        <v>23104977</v>
      </c>
      <c r="M18079">
        <v>6</v>
      </c>
      <c r="P18079" s="29">
        <f t="shared" si="657"/>
        <v>0.83333333333333337</v>
      </c>
    </row>
    <row r="18080" spans="1:16" hidden="1" x14ac:dyDescent="0.25">
      <c r="A18080" t="s">
        <v>177</v>
      </c>
      <c r="B18080">
        <v>803401</v>
      </c>
      <c r="C18080" t="s">
        <v>318</v>
      </c>
      <c r="D18080">
        <v>2024863</v>
      </c>
      <c r="E18080" t="s">
        <v>304</v>
      </c>
      <c r="F18080" t="s">
        <v>214</v>
      </c>
      <c r="G18080" t="s">
        <v>215</v>
      </c>
      <c r="H18080">
        <v>2</v>
      </c>
      <c r="I18080">
        <v>2018</v>
      </c>
      <c r="J18080">
        <v>1</v>
      </c>
      <c r="L18080">
        <v>23107771</v>
      </c>
      <c r="M18080">
        <v>6</v>
      </c>
      <c r="P18080" s="29">
        <f t="shared" si="657"/>
        <v>0.83333333333333337</v>
      </c>
    </row>
    <row r="18081" spans="1:16" hidden="1" x14ac:dyDescent="0.25">
      <c r="A18081" t="s">
        <v>177</v>
      </c>
      <c r="B18081">
        <v>803401</v>
      </c>
      <c r="C18081" t="s">
        <v>318</v>
      </c>
      <c r="D18081">
        <v>2024921</v>
      </c>
      <c r="E18081" t="s">
        <v>225</v>
      </c>
      <c r="F18081" t="s">
        <v>214</v>
      </c>
      <c r="G18081" t="s">
        <v>215</v>
      </c>
      <c r="H18081">
        <v>2</v>
      </c>
      <c r="I18081">
        <v>2018</v>
      </c>
      <c r="J18081">
        <v>1</v>
      </c>
      <c r="L18081">
        <v>23107811</v>
      </c>
      <c r="M18081">
        <v>5.7</v>
      </c>
      <c r="P18081" s="29">
        <f t="shared" si="657"/>
        <v>0.78333333333333333</v>
      </c>
    </row>
    <row r="18082" spans="1:16" hidden="1" x14ac:dyDescent="0.25">
      <c r="A18082" t="s">
        <v>177</v>
      </c>
      <c r="B18082">
        <v>803401</v>
      </c>
      <c r="C18082" t="s">
        <v>318</v>
      </c>
      <c r="D18082">
        <v>2021671</v>
      </c>
      <c r="E18082" t="s">
        <v>303</v>
      </c>
      <c r="F18082" t="s">
        <v>214</v>
      </c>
      <c r="G18082" t="s">
        <v>215</v>
      </c>
      <c r="H18082">
        <v>4</v>
      </c>
      <c r="I18082">
        <v>2018</v>
      </c>
      <c r="J18082">
        <v>1</v>
      </c>
      <c r="L18082">
        <v>23107817</v>
      </c>
      <c r="P18082" s="29" t="str">
        <f t="shared" si="657"/>
        <v>DRP</v>
      </c>
    </row>
    <row r="18083" spans="1:16" hidden="1" x14ac:dyDescent="0.25">
      <c r="A18083" t="s">
        <v>177</v>
      </c>
      <c r="B18083">
        <v>803401</v>
      </c>
      <c r="C18083" t="s">
        <v>318</v>
      </c>
      <c r="D18083">
        <v>2004602</v>
      </c>
      <c r="E18083" t="s">
        <v>277</v>
      </c>
      <c r="F18083" t="s">
        <v>214</v>
      </c>
      <c r="G18083" t="s">
        <v>215</v>
      </c>
      <c r="H18083">
        <v>2</v>
      </c>
      <c r="I18083">
        <v>2018</v>
      </c>
      <c r="J18083">
        <v>2</v>
      </c>
      <c r="L18083">
        <v>23115918</v>
      </c>
      <c r="M18083">
        <v>6.2</v>
      </c>
      <c r="P18083" s="29">
        <f t="shared" si="657"/>
        <v>0.8666666666666667</v>
      </c>
    </row>
    <row r="18084" spans="1:16" hidden="1" x14ac:dyDescent="0.25">
      <c r="A18084" t="s">
        <v>177</v>
      </c>
      <c r="B18084">
        <v>803401</v>
      </c>
      <c r="C18084" t="s">
        <v>318</v>
      </c>
      <c r="D18084">
        <v>2019274</v>
      </c>
      <c r="E18084" t="s">
        <v>247</v>
      </c>
      <c r="F18084" t="s">
        <v>214</v>
      </c>
      <c r="G18084" t="s">
        <v>215</v>
      </c>
      <c r="H18084">
        <v>2</v>
      </c>
      <c r="I18084">
        <v>2018</v>
      </c>
      <c r="J18084">
        <v>2</v>
      </c>
      <c r="L18084">
        <v>23115069</v>
      </c>
      <c r="M18084">
        <v>5.9</v>
      </c>
      <c r="P18084" s="29">
        <f t="shared" si="657"/>
        <v>0.81666666666666676</v>
      </c>
    </row>
    <row r="18085" spans="1:16" hidden="1" x14ac:dyDescent="0.25">
      <c r="A18085" t="s">
        <v>177</v>
      </c>
      <c r="B18085">
        <v>803401</v>
      </c>
      <c r="C18085" t="s">
        <v>318</v>
      </c>
      <c r="D18085">
        <v>2021664</v>
      </c>
      <c r="E18085" t="s">
        <v>311</v>
      </c>
      <c r="F18085" t="s">
        <v>214</v>
      </c>
      <c r="G18085" t="s">
        <v>215</v>
      </c>
      <c r="H18085">
        <v>2</v>
      </c>
      <c r="I18085">
        <v>2018</v>
      </c>
      <c r="J18085">
        <v>2</v>
      </c>
      <c r="L18085">
        <v>23115915</v>
      </c>
      <c r="M18085">
        <v>6.4</v>
      </c>
      <c r="P18085" s="29">
        <f t="shared" si="657"/>
        <v>0.9</v>
      </c>
    </row>
    <row r="18086" spans="1:16" hidden="1" x14ac:dyDescent="0.25">
      <c r="A18086" t="s">
        <v>177</v>
      </c>
      <c r="B18086">
        <v>803401</v>
      </c>
      <c r="C18086" t="s">
        <v>318</v>
      </c>
      <c r="D18086">
        <v>2021671</v>
      </c>
      <c r="E18086" t="s">
        <v>303</v>
      </c>
      <c r="F18086" t="s">
        <v>214</v>
      </c>
      <c r="G18086" t="s">
        <v>215</v>
      </c>
      <c r="H18086">
        <v>2</v>
      </c>
      <c r="I18086">
        <v>2018</v>
      </c>
      <c r="J18086">
        <v>2</v>
      </c>
      <c r="L18086">
        <v>23115919</v>
      </c>
      <c r="M18086">
        <v>5.7</v>
      </c>
      <c r="P18086" s="29">
        <f t="shared" si="657"/>
        <v>0.78333333333333333</v>
      </c>
    </row>
    <row r="18087" spans="1:16" hidden="1" x14ac:dyDescent="0.25">
      <c r="A18087" t="s">
        <v>177</v>
      </c>
      <c r="B18087">
        <v>803401</v>
      </c>
      <c r="C18087" t="s">
        <v>318</v>
      </c>
      <c r="D18087">
        <v>2021689</v>
      </c>
      <c r="E18087" t="s">
        <v>312</v>
      </c>
      <c r="F18087" t="s">
        <v>214</v>
      </c>
      <c r="G18087" t="s">
        <v>215</v>
      </c>
      <c r="H18087">
        <v>2</v>
      </c>
      <c r="I18087">
        <v>2018</v>
      </c>
      <c r="J18087">
        <v>2</v>
      </c>
      <c r="L18087">
        <v>23115916</v>
      </c>
      <c r="M18087">
        <v>6.6</v>
      </c>
      <c r="P18087" s="29">
        <f t="shared" si="657"/>
        <v>0.93333333333333324</v>
      </c>
    </row>
    <row r="18088" spans="1:16" hidden="1" x14ac:dyDescent="0.25">
      <c r="A18088" t="s">
        <v>177</v>
      </c>
      <c r="B18088">
        <v>803401</v>
      </c>
      <c r="C18088" t="s">
        <v>318</v>
      </c>
      <c r="D18088">
        <v>2024864</v>
      </c>
      <c r="E18088" t="s">
        <v>310</v>
      </c>
      <c r="F18088" t="s">
        <v>214</v>
      </c>
      <c r="G18088" t="s">
        <v>215</v>
      </c>
      <c r="H18088">
        <v>2</v>
      </c>
      <c r="I18088">
        <v>2018</v>
      </c>
      <c r="J18088">
        <v>2</v>
      </c>
      <c r="L18088">
        <v>23115914</v>
      </c>
      <c r="M18088">
        <v>5.8</v>
      </c>
      <c r="P18088" s="29">
        <f t="shared" si="657"/>
        <v>0.79999999999999993</v>
      </c>
    </row>
    <row r="18089" spans="1:16" hidden="1" x14ac:dyDescent="0.25">
      <c r="A18089" t="s">
        <v>177</v>
      </c>
      <c r="B18089">
        <v>803401</v>
      </c>
      <c r="C18089" t="s">
        <v>318</v>
      </c>
      <c r="D18089">
        <v>2024865</v>
      </c>
      <c r="E18089" t="s">
        <v>284</v>
      </c>
      <c r="F18089" t="s">
        <v>214</v>
      </c>
      <c r="G18089" t="s">
        <v>215</v>
      </c>
      <c r="H18089">
        <v>2</v>
      </c>
      <c r="I18089">
        <v>2018</v>
      </c>
      <c r="J18089">
        <v>2</v>
      </c>
      <c r="L18089">
        <v>23115960</v>
      </c>
      <c r="M18089">
        <v>5.6</v>
      </c>
      <c r="P18089" s="29">
        <f t="shared" si="657"/>
        <v>0.76666666666666661</v>
      </c>
    </row>
    <row r="18090" spans="1:16" hidden="1" x14ac:dyDescent="0.25">
      <c r="A18090" t="s">
        <v>177</v>
      </c>
      <c r="B18090">
        <v>803401</v>
      </c>
      <c r="C18090" t="s">
        <v>318</v>
      </c>
      <c r="D18090">
        <v>2021808</v>
      </c>
      <c r="E18090" t="s">
        <v>283</v>
      </c>
      <c r="F18090" t="s">
        <v>214</v>
      </c>
      <c r="G18090" t="s">
        <v>215</v>
      </c>
      <c r="H18090">
        <v>2</v>
      </c>
      <c r="I18090">
        <v>2019</v>
      </c>
      <c r="J18090">
        <v>1</v>
      </c>
      <c r="L18090">
        <v>23120308</v>
      </c>
      <c r="M18090">
        <v>6.6</v>
      </c>
      <c r="P18090" s="29">
        <f t="shared" si="657"/>
        <v>0.93333333333333324</v>
      </c>
    </row>
    <row r="18091" spans="1:16" hidden="1" x14ac:dyDescent="0.25">
      <c r="A18091" t="s">
        <v>177</v>
      </c>
      <c r="B18091">
        <v>803401</v>
      </c>
      <c r="C18091" t="s">
        <v>318</v>
      </c>
      <c r="D18091">
        <v>2021841</v>
      </c>
      <c r="E18091" t="s">
        <v>306</v>
      </c>
      <c r="F18091" t="s">
        <v>214</v>
      </c>
      <c r="G18091" t="s">
        <v>215</v>
      </c>
      <c r="H18091">
        <v>2</v>
      </c>
      <c r="I18091">
        <v>2019</v>
      </c>
      <c r="J18091">
        <v>1</v>
      </c>
      <c r="L18091">
        <v>23120306</v>
      </c>
      <c r="M18091">
        <v>6.6</v>
      </c>
      <c r="P18091" s="29">
        <f t="shared" si="657"/>
        <v>0.93333333333333324</v>
      </c>
    </row>
    <row r="18092" spans="1:16" hidden="1" x14ac:dyDescent="0.25">
      <c r="A18092" t="s">
        <v>177</v>
      </c>
      <c r="B18092">
        <v>803401</v>
      </c>
      <c r="C18092" t="s">
        <v>318</v>
      </c>
      <c r="D18092">
        <v>2021710</v>
      </c>
      <c r="E18092" t="s">
        <v>278</v>
      </c>
      <c r="F18092" t="s">
        <v>214</v>
      </c>
      <c r="G18092" t="s">
        <v>215</v>
      </c>
      <c r="H18092">
        <v>2</v>
      </c>
      <c r="I18092">
        <v>2019</v>
      </c>
      <c r="J18092">
        <v>1</v>
      </c>
      <c r="L18092">
        <v>23120323</v>
      </c>
      <c r="M18092">
        <v>6.3</v>
      </c>
      <c r="P18092" s="29">
        <f t="shared" si="657"/>
        <v>0.8833333333333333</v>
      </c>
    </row>
    <row r="18093" spans="1:16" hidden="1" x14ac:dyDescent="0.25">
      <c r="A18093" t="s">
        <v>177</v>
      </c>
      <c r="B18093">
        <v>803401</v>
      </c>
      <c r="C18093" t="s">
        <v>318</v>
      </c>
      <c r="D18093">
        <v>2021730</v>
      </c>
      <c r="E18093" t="s">
        <v>307</v>
      </c>
      <c r="F18093" t="s">
        <v>214</v>
      </c>
      <c r="G18093" t="s">
        <v>215</v>
      </c>
      <c r="H18093">
        <v>2</v>
      </c>
      <c r="I18093">
        <v>2019</v>
      </c>
      <c r="J18093">
        <v>1</v>
      </c>
      <c r="L18093">
        <v>23120313</v>
      </c>
      <c r="M18093">
        <v>5.5</v>
      </c>
      <c r="P18093" s="29">
        <f t="shared" si="657"/>
        <v>0.75</v>
      </c>
    </row>
    <row r="18094" spans="1:16" hidden="1" x14ac:dyDescent="0.25">
      <c r="A18094" t="s">
        <v>177</v>
      </c>
      <c r="B18094">
        <v>803401</v>
      </c>
      <c r="C18094" t="s">
        <v>318</v>
      </c>
      <c r="D18094">
        <v>2021760</v>
      </c>
      <c r="E18094" t="s">
        <v>254</v>
      </c>
      <c r="F18094" t="s">
        <v>214</v>
      </c>
      <c r="G18094" t="s">
        <v>215</v>
      </c>
      <c r="H18094">
        <v>2</v>
      </c>
      <c r="I18094">
        <v>2019</v>
      </c>
      <c r="J18094">
        <v>1</v>
      </c>
      <c r="L18094">
        <v>23120307</v>
      </c>
      <c r="M18094">
        <v>6.2</v>
      </c>
      <c r="P18094" s="29">
        <f t="shared" si="657"/>
        <v>0.8666666666666667</v>
      </c>
    </row>
    <row r="18095" spans="1:16" hidden="1" x14ac:dyDescent="0.25">
      <c r="A18095" t="s">
        <v>177</v>
      </c>
      <c r="B18095">
        <v>803401</v>
      </c>
      <c r="C18095" t="s">
        <v>318</v>
      </c>
      <c r="D18095">
        <v>2027111</v>
      </c>
      <c r="E18095" t="s">
        <v>322</v>
      </c>
      <c r="F18095" t="s">
        <v>320</v>
      </c>
      <c r="G18095" t="s">
        <v>321</v>
      </c>
      <c r="H18095">
        <v>2</v>
      </c>
      <c r="I18095">
        <v>2019</v>
      </c>
      <c r="J18095">
        <v>1</v>
      </c>
      <c r="L18095">
        <v>23121971</v>
      </c>
      <c r="M18095">
        <v>5.8</v>
      </c>
      <c r="P18095" s="29">
        <f t="shared" si="657"/>
        <v>0.79999999999999993</v>
      </c>
    </row>
    <row r="18096" spans="1:16" hidden="1" x14ac:dyDescent="0.25">
      <c r="A18096" t="s">
        <v>177</v>
      </c>
      <c r="B18096">
        <v>803401</v>
      </c>
      <c r="C18096" t="s">
        <v>318</v>
      </c>
      <c r="D18096">
        <v>2021818</v>
      </c>
      <c r="E18096" t="s">
        <v>285</v>
      </c>
      <c r="F18096" t="s">
        <v>214</v>
      </c>
      <c r="G18096" t="s">
        <v>215</v>
      </c>
      <c r="H18096">
        <v>1</v>
      </c>
      <c r="I18096">
        <v>2019</v>
      </c>
      <c r="J18096">
        <v>2</v>
      </c>
      <c r="L18096">
        <v>23130532</v>
      </c>
      <c r="P18096" s="29" t="str">
        <f t="shared" si="657"/>
        <v>NULL</v>
      </c>
    </row>
    <row r="18097" spans="1:16" hidden="1" x14ac:dyDescent="0.25">
      <c r="A18097" t="s">
        <v>177</v>
      </c>
      <c r="B18097">
        <v>803401</v>
      </c>
      <c r="C18097" t="s">
        <v>318</v>
      </c>
      <c r="D18097">
        <v>2021862</v>
      </c>
      <c r="E18097" t="s">
        <v>313</v>
      </c>
      <c r="F18097" t="s">
        <v>214</v>
      </c>
      <c r="G18097" t="s">
        <v>215</v>
      </c>
      <c r="H18097">
        <v>1</v>
      </c>
      <c r="I18097">
        <v>2019</v>
      </c>
      <c r="J18097">
        <v>2</v>
      </c>
      <c r="L18097">
        <v>23129814</v>
      </c>
      <c r="P18097" s="29" t="str">
        <f t="shared" si="657"/>
        <v>NULL</v>
      </c>
    </row>
    <row r="18098" spans="1:16" hidden="1" x14ac:dyDescent="0.25">
      <c r="A18098" t="s">
        <v>177</v>
      </c>
      <c r="B18098">
        <v>803401</v>
      </c>
      <c r="C18098" t="s">
        <v>318</v>
      </c>
      <c r="D18098">
        <v>2021621</v>
      </c>
      <c r="E18098" t="s">
        <v>314</v>
      </c>
      <c r="F18098" t="s">
        <v>214</v>
      </c>
      <c r="G18098" t="s">
        <v>215</v>
      </c>
      <c r="H18098">
        <v>1</v>
      </c>
      <c r="I18098">
        <v>2019</v>
      </c>
      <c r="J18098">
        <v>2</v>
      </c>
      <c r="L18098">
        <v>23130529</v>
      </c>
      <c r="P18098" s="29" t="str">
        <f t="shared" si="657"/>
        <v>NULL</v>
      </c>
    </row>
    <row r="18099" spans="1:16" hidden="1" x14ac:dyDescent="0.25">
      <c r="A18099" t="s">
        <v>177</v>
      </c>
      <c r="B18099">
        <v>803401</v>
      </c>
      <c r="C18099" t="s">
        <v>318</v>
      </c>
      <c r="D18099">
        <v>2004609</v>
      </c>
      <c r="E18099" t="s">
        <v>309</v>
      </c>
      <c r="F18099" t="s">
        <v>214</v>
      </c>
      <c r="G18099" t="s">
        <v>215</v>
      </c>
      <c r="H18099">
        <v>1</v>
      </c>
      <c r="I18099">
        <v>2019</v>
      </c>
      <c r="J18099">
        <v>2</v>
      </c>
      <c r="L18099">
        <v>23129809</v>
      </c>
      <c r="P18099" s="29" t="str">
        <f t="shared" si="657"/>
        <v>NULL</v>
      </c>
    </row>
    <row r="18100" spans="1:16" hidden="1" x14ac:dyDescent="0.25">
      <c r="A18100" t="s">
        <v>154</v>
      </c>
      <c r="B18100">
        <v>803400</v>
      </c>
      <c r="C18100" t="s">
        <v>212</v>
      </c>
      <c r="D18100">
        <v>2005117</v>
      </c>
      <c r="E18100" t="s">
        <v>220</v>
      </c>
      <c r="F18100" t="s">
        <v>214</v>
      </c>
      <c r="G18100" t="s">
        <v>215</v>
      </c>
      <c r="H18100">
        <v>3</v>
      </c>
      <c r="I18100">
        <v>2015</v>
      </c>
      <c r="J18100">
        <v>1</v>
      </c>
      <c r="L18100">
        <v>23065518</v>
      </c>
      <c r="M18100">
        <v>3</v>
      </c>
      <c r="P18100" s="29">
        <f t="shared" ref="P18100:P18113" si="658">IF(AND(ISNUMBER(M18100),H18100&lt;&gt;4,N18100&lt;&gt;"X"),(M18100-1)/6,IF(H18100=4,"DRP",IF(AND(H18100=3,M18100="NA"),"BAD",IF(AND(H18100=2),"CVL",IF(AND(H18100=1,ISBLANK(M18100)),"NULL","UNK")))))</f>
        <v>0.33333333333333331</v>
      </c>
    </row>
    <row r="18101" spans="1:16" hidden="1" x14ac:dyDescent="0.25">
      <c r="A18101" t="s">
        <v>154</v>
      </c>
      <c r="B18101">
        <v>803400</v>
      </c>
      <c r="C18101" t="s">
        <v>212</v>
      </c>
      <c r="D18101">
        <v>2021600</v>
      </c>
      <c r="E18101" t="s">
        <v>219</v>
      </c>
      <c r="F18101" t="s">
        <v>214</v>
      </c>
      <c r="G18101" t="s">
        <v>215</v>
      </c>
      <c r="H18101">
        <v>3</v>
      </c>
      <c r="I18101">
        <v>2015</v>
      </c>
      <c r="J18101">
        <v>1</v>
      </c>
      <c r="L18101">
        <v>23066440</v>
      </c>
      <c r="M18101">
        <v>3</v>
      </c>
      <c r="P18101" s="29">
        <f t="shared" si="658"/>
        <v>0.33333333333333331</v>
      </c>
    </row>
    <row r="18102" spans="1:16" hidden="1" x14ac:dyDescent="0.25">
      <c r="A18102" t="s">
        <v>154</v>
      </c>
      <c r="B18102">
        <v>803400</v>
      </c>
      <c r="C18102" t="s">
        <v>212</v>
      </c>
      <c r="D18102">
        <v>2005102</v>
      </c>
      <c r="E18102" t="s">
        <v>218</v>
      </c>
      <c r="F18102" t="s">
        <v>214</v>
      </c>
      <c r="G18102" t="s">
        <v>215</v>
      </c>
      <c r="H18102">
        <v>2</v>
      </c>
      <c r="I18102">
        <v>2015</v>
      </c>
      <c r="J18102">
        <v>1</v>
      </c>
      <c r="L18102">
        <v>23066493</v>
      </c>
      <c r="M18102">
        <v>4</v>
      </c>
      <c r="P18102" s="29">
        <f t="shared" si="658"/>
        <v>0.5</v>
      </c>
    </row>
    <row r="18103" spans="1:16" hidden="1" x14ac:dyDescent="0.25">
      <c r="A18103" t="s">
        <v>154</v>
      </c>
      <c r="B18103">
        <v>803400</v>
      </c>
      <c r="C18103" t="s">
        <v>212</v>
      </c>
      <c r="D18103">
        <v>2005099</v>
      </c>
      <c r="E18103" t="s">
        <v>217</v>
      </c>
      <c r="F18103" t="s">
        <v>214</v>
      </c>
      <c r="G18103" t="s">
        <v>215</v>
      </c>
      <c r="H18103">
        <v>3</v>
      </c>
      <c r="I18103">
        <v>2015</v>
      </c>
      <c r="J18103">
        <v>1</v>
      </c>
      <c r="L18103">
        <v>23066432</v>
      </c>
      <c r="M18103">
        <v>2.5</v>
      </c>
      <c r="P18103" s="29">
        <f t="shared" si="658"/>
        <v>0.25</v>
      </c>
    </row>
    <row r="18104" spans="1:16" hidden="1" x14ac:dyDescent="0.25">
      <c r="A18104" t="s">
        <v>154</v>
      </c>
      <c r="B18104">
        <v>803400</v>
      </c>
      <c r="C18104" t="s">
        <v>212</v>
      </c>
      <c r="D18104">
        <v>2021754</v>
      </c>
      <c r="E18104" t="s">
        <v>216</v>
      </c>
      <c r="F18104" t="s">
        <v>214</v>
      </c>
      <c r="G18104" t="s">
        <v>215</v>
      </c>
      <c r="H18104">
        <v>3</v>
      </c>
      <c r="I18104">
        <v>2015</v>
      </c>
      <c r="J18104">
        <v>1</v>
      </c>
      <c r="L18104">
        <v>23066480</v>
      </c>
      <c r="M18104">
        <v>2.1</v>
      </c>
      <c r="P18104" s="29">
        <f t="shared" si="658"/>
        <v>0.18333333333333335</v>
      </c>
    </row>
    <row r="18105" spans="1:16" hidden="1" x14ac:dyDescent="0.25">
      <c r="A18105" t="s">
        <v>154</v>
      </c>
      <c r="B18105">
        <v>803400</v>
      </c>
      <c r="C18105" t="s">
        <v>212</v>
      </c>
      <c r="D18105">
        <v>2004098</v>
      </c>
      <c r="E18105" t="s">
        <v>213</v>
      </c>
      <c r="F18105" t="s">
        <v>214</v>
      </c>
      <c r="G18105" t="s">
        <v>215</v>
      </c>
      <c r="H18105">
        <v>2</v>
      </c>
      <c r="I18105">
        <v>2015</v>
      </c>
      <c r="J18105">
        <v>1</v>
      </c>
      <c r="L18105">
        <v>23066603</v>
      </c>
      <c r="M18105">
        <v>6.2</v>
      </c>
      <c r="P18105" s="29">
        <f t="shared" si="658"/>
        <v>0.8666666666666667</v>
      </c>
    </row>
    <row r="18106" spans="1:16" hidden="1" x14ac:dyDescent="0.25">
      <c r="A18106" t="s">
        <v>154</v>
      </c>
      <c r="B18106">
        <v>803400</v>
      </c>
      <c r="C18106" t="s">
        <v>212</v>
      </c>
      <c r="D18106">
        <v>2021754</v>
      </c>
      <c r="E18106" t="s">
        <v>216</v>
      </c>
      <c r="F18106" t="s">
        <v>214</v>
      </c>
      <c r="G18106" t="s">
        <v>215</v>
      </c>
      <c r="H18106">
        <v>4</v>
      </c>
      <c r="I18106">
        <v>2015</v>
      </c>
      <c r="J18106">
        <v>2</v>
      </c>
      <c r="L18106">
        <v>23074130</v>
      </c>
      <c r="P18106" s="29" t="str">
        <f t="shared" si="658"/>
        <v>DRP</v>
      </c>
    </row>
    <row r="18107" spans="1:16" hidden="1" x14ac:dyDescent="0.25">
      <c r="A18107" t="s">
        <v>154</v>
      </c>
      <c r="B18107">
        <v>803400</v>
      </c>
      <c r="C18107" t="s">
        <v>212</v>
      </c>
      <c r="D18107">
        <v>2005099</v>
      </c>
      <c r="E18107" t="s">
        <v>217</v>
      </c>
      <c r="F18107" t="s">
        <v>214</v>
      </c>
      <c r="G18107" t="s">
        <v>215</v>
      </c>
      <c r="H18107">
        <v>3</v>
      </c>
      <c r="I18107">
        <v>2015</v>
      </c>
      <c r="J18107">
        <v>2</v>
      </c>
      <c r="L18107">
        <v>23071928</v>
      </c>
      <c r="M18107" t="s">
        <v>221</v>
      </c>
      <c r="P18107" s="29" t="str">
        <f t="shared" si="658"/>
        <v>BAD</v>
      </c>
    </row>
    <row r="18108" spans="1:16" hidden="1" x14ac:dyDescent="0.25">
      <c r="A18108" t="s">
        <v>154</v>
      </c>
      <c r="B18108">
        <v>803400</v>
      </c>
      <c r="C18108" t="s">
        <v>212</v>
      </c>
      <c r="D18108">
        <v>2005117</v>
      </c>
      <c r="E18108" t="s">
        <v>220</v>
      </c>
      <c r="F18108" t="s">
        <v>214</v>
      </c>
      <c r="G18108" t="s">
        <v>215</v>
      </c>
      <c r="H18108">
        <v>2</v>
      </c>
      <c r="I18108">
        <v>2015</v>
      </c>
      <c r="J18108">
        <v>2</v>
      </c>
      <c r="L18108">
        <v>23070393</v>
      </c>
      <c r="M18108">
        <v>5.6</v>
      </c>
      <c r="P18108" s="29">
        <f t="shared" si="658"/>
        <v>0.76666666666666661</v>
      </c>
    </row>
    <row r="18109" spans="1:16" hidden="1" x14ac:dyDescent="0.25">
      <c r="A18109" t="s">
        <v>154</v>
      </c>
      <c r="B18109">
        <v>803400</v>
      </c>
      <c r="C18109" t="s">
        <v>212</v>
      </c>
      <c r="D18109">
        <v>2021754</v>
      </c>
      <c r="E18109" t="s">
        <v>216</v>
      </c>
      <c r="F18109" t="s">
        <v>214</v>
      </c>
      <c r="G18109" t="s">
        <v>215</v>
      </c>
      <c r="H18109">
        <v>3</v>
      </c>
      <c r="I18109">
        <v>2015</v>
      </c>
      <c r="J18109">
        <v>2</v>
      </c>
      <c r="L18109">
        <v>23074074</v>
      </c>
      <c r="M18109">
        <v>1.8</v>
      </c>
      <c r="P18109" s="29">
        <f t="shared" si="658"/>
        <v>0.13333333333333333</v>
      </c>
    </row>
    <row r="18110" spans="1:16" hidden="1" x14ac:dyDescent="0.25">
      <c r="A18110" t="s">
        <v>154</v>
      </c>
      <c r="B18110">
        <v>803400</v>
      </c>
      <c r="C18110" t="s">
        <v>212</v>
      </c>
      <c r="D18110">
        <v>2005118</v>
      </c>
      <c r="E18110" t="s">
        <v>223</v>
      </c>
      <c r="F18110" t="s">
        <v>214</v>
      </c>
      <c r="G18110" t="s">
        <v>215</v>
      </c>
      <c r="H18110">
        <v>3</v>
      </c>
      <c r="I18110">
        <v>2015</v>
      </c>
      <c r="J18110">
        <v>2</v>
      </c>
      <c r="L18110">
        <v>23071573</v>
      </c>
      <c r="M18110">
        <v>2</v>
      </c>
      <c r="P18110" s="29">
        <f t="shared" si="658"/>
        <v>0.16666666666666666</v>
      </c>
    </row>
    <row r="18111" spans="1:16" hidden="1" x14ac:dyDescent="0.25">
      <c r="A18111" t="s">
        <v>154</v>
      </c>
      <c r="B18111">
        <v>803400</v>
      </c>
      <c r="C18111" t="s">
        <v>212</v>
      </c>
      <c r="D18111">
        <v>2004116</v>
      </c>
      <c r="E18111" t="s">
        <v>229</v>
      </c>
      <c r="F18111" t="s">
        <v>214</v>
      </c>
      <c r="G18111" t="s">
        <v>215</v>
      </c>
      <c r="H18111">
        <v>2</v>
      </c>
      <c r="I18111">
        <v>2015</v>
      </c>
      <c r="J18111">
        <v>2</v>
      </c>
      <c r="L18111">
        <v>23073312</v>
      </c>
      <c r="M18111">
        <v>4.9000000000000004</v>
      </c>
      <c r="P18111" s="29">
        <f t="shared" si="658"/>
        <v>0.65</v>
      </c>
    </row>
    <row r="18112" spans="1:16" hidden="1" x14ac:dyDescent="0.25">
      <c r="A18112" t="s">
        <v>154</v>
      </c>
      <c r="B18112">
        <v>803400</v>
      </c>
      <c r="C18112" t="s">
        <v>212</v>
      </c>
      <c r="D18112">
        <v>2004112</v>
      </c>
      <c r="E18112" t="s">
        <v>244</v>
      </c>
      <c r="F18112" t="s">
        <v>214</v>
      </c>
      <c r="G18112" t="s">
        <v>215</v>
      </c>
      <c r="H18112">
        <v>2</v>
      </c>
      <c r="I18112">
        <v>2015</v>
      </c>
      <c r="J18112">
        <v>2</v>
      </c>
      <c r="L18112">
        <v>23073233</v>
      </c>
      <c r="M18112">
        <v>4.4000000000000004</v>
      </c>
      <c r="P18112" s="29">
        <f t="shared" si="658"/>
        <v>0.56666666666666676</v>
      </c>
    </row>
    <row r="18113" spans="1:16" hidden="1" x14ac:dyDescent="0.25">
      <c r="A18113" t="s">
        <v>154</v>
      </c>
      <c r="B18113">
        <v>803400</v>
      </c>
      <c r="C18113" t="s">
        <v>212</v>
      </c>
      <c r="D18113">
        <v>2021600</v>
      </c>
      <c r="E18113" t="s">
        <v>219</v>
      </c>
      <c r="F18113" t="s">
        <v>214</v>
      </c>
      <c r="G18113" t="s">
        <v>215</v>
      </c>
      <c r="H18113">
        <v>3</v>
      </c>
      <c r="I18113">
        <v>2015</v>
      </c>
      <c r="J18113">
        <v>2</v>
      </c>
      <c r="L18113">
        <v>23071943</v>
      </c>
      <c r="M18113" t="s">
        <v>221</v>
      </c>
      <c r="P18113" s="29" t="str">
        <f t="shared" si="658"/>
        <v>BAD</v>
      </c>
    </row>
    <row r="18114" spans="1:16" hidden="1" x14ac:dyDescent="0.25">
      <c r="A18114" t="s">
        <v>139</v>
      </c>
      <c r="B18114">
        <v>803401</v>
      </c>
      <c r="C18114" t="s">
        <v>318</v>
      </c>
      <c r="D18114">
        <v>2005118</v>
      </c>
      <c r="E18114" t="s">
        <v>223</v>
      </c>
      <c r="F18114" t="s">
        <v>214</v>
      </c>
      <c r="G18114" t="s">
        <v>215</v>
      </c>
      <c r="H18114">
        <v>2</v>
      </c>
      <c r="I18114">
        <v>2016</v>
      </c>
      <c r="J18114">
        <v>1</v>
      </c>
      <c r="L18114">
        <v>23081294</v>
      </c>
      <c r="M18114">
        <v>5.7</v>
      </c>
      <c r="P18114" s="29">
        <f t="shared" ref="P18114:P18145" si="659">IF(AND(ISNUMBER(M18114),H18114&lt;&gt;4),(M18114-1)/6,IF(H18114=4,"DRP",IF(AND(H18114=3,M18114="NA"),"BAD",IF(AND(H18114=2),"CVL",IF(AND(H18114=1,ISBLANK(M18114)),"NULL","UNK")))))</f>
        <v>0.78333333333333333</v>
      </c>
    </row>
    <row r="18115" spans="1:16" hidden="1" x14ac:dyDescent="0.25">
      <c r="A18115" t="s">
        <v>139</v>
      </c>
      <c r="B18115">
        <v>803401</v>
      </c>
      <c r="C18115" t="s">
        <v>318</v>
      </c>
      <c r="D18115">
        <v>2004098</v>
      </c>
      <c r="E18115" t="s">
        <v>213</v>
      </c>
      <c r="F18115" t="s">
        <v>214</v>
      </c>
      <c r="G18115" t="s">
        <v>215</v>
      </c>
      <c r="H18115">
        <v>2</v>
      </c>
      <c r="I18115">
        <v>2016</v>
      </c>
      <c r="J18115">
        <v>1</v>
      </c>
      <c r="L18115">
        <v>23078142</v>
      </c>
      <c r="M18115">
        <v>6.7</v>
      </c>
      <c r="P18115" s="29">
        <f t="shared" si="659"/>
        <v>0.95000000000000007</v>
      </c>
    </row>
    <row r="18116" spans="1:16" hidden="1" x14ac:dyDescent="0.25">
      <c r="A18116" t="s">
        <v>139</v>
      </c>
      <c r="B18116">
        <v>803401</v>
      </c>
      <c r="C18116" t="s">
        <v>318</v>
      </c>
      <c r="D18116">
        <v>2021600</v>
      </c>
      <c r="E18116" t="s">
        <v>219</v>
      </c>
      <c r="F18116" t="s">
        <v>214</v>
      </c>
      <c r="G18116" t="s">
        <v>215</v>
      </c>
      <c r="H18116">
        <v>2</v>
      </c>
      <c r="I18116">
        <v>2016</v>
      </c>
      <c r="J18116">
        <v>1</v>
      </c>
      <c r="L18116">
        <v>23081081</v>
      </c>
      <c r="M18116">
        <v>4.5</v>
      </c>
      <c r="P18116" s="29">
        <f t="shared" si="659"/>
        <v>0.58333333333333337</v>
      </c>
    </row>
    <row r="18117" spans="1:16" hidden="1" x14ac:dyDescent="0.25">
      <c r="A18117" t="s">
        <v>139</v>
      </c>
      <c r="B18117">
        <v>803401</v>
      </c>
      <c r="C18117" t="s">
        <v>318</v>
      </c>
      <c r="D18117">
        <v>2005099</v>
      </c>
      <c r="E18117" t="s">
        <v>217</v>
      </c>
      <c r="F18117" t="s">
        <v>214</v>
      </c>
      <c r="G18117" t="s">
        <v>215</v>
      </c>
      <c r="H18117">
        <v>2</v>
      </c>
      <c r="I18117">
        <v>2016</v>
      </c>
      <c r="J18117">
        <v>1</v>
      </c>
      <c r="L18117">
        <v>23081376</v>
      </c>
      <c r="M18117">
        <v>5.2</v>
      </c>
      <c r="P18117" s="29">
        <f t="shared" si="659"/>
        <v>0.70000000000000007</v>
      </c>
    </row>
    <row r="18118" spans="1:16" hidden="1" x14ac:dyDescent="0.25">
      <c r="A18118" t="s">
        <v>139</v>
      </c>
      <c r="B18118">
        <v>803401</v>
      </c>
      <c r="C18118" t="s">
        <v>318</v>
      </c>
      <c r="D18118">
        <v>2005102</v>
      </c>
      <c r="E18118" t="s">
        <v>218</v>
      </c>
      <c r="F18118" t="s">
        <v>214</v>
      </c>
      <c r="G18118" t="s">
        <v>215</v>
      </c>
      <c r="H18118">
        <v>2</v>
      </c>
      <c r="I18118">
        <v>2016</v>
      </c>
      <c r="J18118">
        <v>1</v>
      </c>
      <c r="L18118">
        <v>23081383</v>
      </c>
      <c r="M18118">
        <v>5.2</v>
      </c>
      <c r="P18118" s="29">
        <f t="shared" si="659"/>
        <v>0.70000000000000007</v>
      </c>
    </row>
    <row r="18119" spans="1:16" hidden="1" x14ac:dyDescent="0.25">
      <c r="A18119" t="s">
        <v>139</v>
      </c>
      <c r="B18119">
        <v>803401</v>
      </c>
      <c r="C18119" t="s">
        <v>318</v>
      </c>
      <c r="D18119">
        <v>2021754</v>
      </c>
      <c r="E18119" t="s">
        <v>216</v>
      </c>
      <c r="F18119" t="s">
        <v>214</v>
      </c>
      <c r="G18119" t="s">
        <v>215</v>
      </c>
      <c r="H18119">
        <v>2</v>
      </c>
      <c r="I18119">
        <v>2016</v>
      </c>
      <c r="J18119">
        <v>1</v>
      </c>
      <c r="L18119">
        <v>23081096</v>
      </c>
      <c r="M18119">
        <v>4</v>
      </c>
      <c r="P18119" s="29">
        <f t="shared" si="659"/>
        <v>0.5</v>
      </c>
    </row>
    <row r="18120" spans="1:16" hidden="1" x14ac:dyDescent="0.25">
      <c r="A18120" t="s">
        <v>139</v>
      </c>
      <c r="B18120">
        <v>803401</v>
      </c>
      <c r="C18120" t="s">
        <v>318</v>
      </c>
      <c r="D18120">
        <v>2005131</v>
      </c>
      <c r="E18120" t="s">
        <v>228</v>
      </c>
      <c r="F18120" t="s">
        <v>214</v>
      </c>
      <c r="G18120" t="s">
        <v>215</v>
      </c>
      <c r="H18120">
        <v>4</v>
      </c>
      <c r="I18120">
        <v>2016</v>
      </c>
      <c r="J18120">
        <v>2</v>
      </c>
      <c r="L18120">
        <v>23086517</v>
      </c>
      <c r="P18120" s="29" t="str">
        <f t="shared" si="659"/>
        <v>DRP</v>
      </c>
    </row>
    <row r="18121" spans="1:16" hidden="1" x14ac:dyDescent="0.25">
      <c r="A18121" t="s">
        <v>139</v>
      </c>
      <c r="B18121">
        <v>803401</v>
      </c>
      <c r="C18121" t="s">
        <v>318</v>
      </c>
      <c r="D18121">
        <v>2005117</v>
      </c>
      <c r="E18121" t="s">
        <v>220</v>
      </c>
      <c r="F18121" t="s">
        <v>214</v>
      </c>
      <c r="G18121" t="s">
        <v>215</v>
      </c>
      <c r="H18121">
        <v>4</v>
      </c>
      <c r="I18121">
        <v>2016</v>
      </c>
      <c r="J18121">
        <v>2</v>
      </c>
      <c r="L18121">
        <v>23084476</v>
      </c>
      <c r="P18121" s="29" t="str">
        <f t="shared" si="659"/>
        <v>DRP</v>
      </c>
    </row>
    <row r="18122" spans="1:16" hidden="1" x14ac:dyDescent="0.25">
      <c r="A18122" t="s">
        <v>139</v>
      </c>
      <c r="B18122">
        <v>803401</v>
      </c>
      <c r="C18122" t="s">
        <v>318</v>
      </c>
      <c r="D18122">
        <v>2021763</v>
      </c>
      <c r="E18122" t="s">
        <v>298</v>
      </c>
      <c r="F18122" t="s">
        <v>214</v>
      </c>
      <c r="G18122" t="s">
        <v>215</v>
      </c>
      <c r="H18122">
        <v>3</v>
      </c>
      <c r="I18122">
        <v>2016</v>
      </c>
      <c r="J18122">
        <v>2</v>
      </c>
      <c r="L18122">
        <v>23086847</v>
      </c>
      <c r="M18122">
        <v>3.3</v>
      </c>
      <c r="P18122" s="29">
        <f t="shared" si="659"/>
        <v>0.3833333333333333</v>
      </c>
    </row>
    <row r="18123" spans="1:16" hidden="1" x14ac:dyDescent="0.25">
      <c r="A18123" t="s">
        <v>139</v>
      </c>
      <c r="B18123">
        <v>803401</v>
      </c>
      <c r="C18123" t="s">
        <v>318</v>
      </c>
      <c r="D18123">
        <v>2005117</v>
      </c>
      <c r="E18123" t="s">
        <v>220</v>
      </c>
      <c r="F18123" t="s">
        <v>214</v>
      </c>
      <c r="G18123" t="s">
        <v>215</v>
      </c>
      <c r="H18123">
        <v>3</v>
      </c>
      <c r="I18123">
        <v>2016</v>
      </c>
      <c r="J18123">
        <v>2</v>
      </c>
      <c r="L18123">
        <v>23084477</v>
      </c>
      <c r="M18123">
        <v>3.4</v>
      </c>
      <c r="P18123" s="29">
        <f t="shared" si="659"/>
        <v>0.39999999999999997</v>
      </c>
    </row>
    <row r="18124" spans="1:16" hidden="1" x14ac:dyDescent="0.25">
      <c r="A18124" t="s">
        <v>139</v>
      </c>
      <c r="B18124">
        <v>803401</v>
      </c>
      <c r="C18124" t="s">
        <v>318</v>
      </c>
      <c r="D18124">
        <v>2021756</v>
      </c>
      <c r="E18124" t="s">
        <v>253</v>
      </c>
      <c r="F18124" t="s">
        <v>214</v>
      </c>
      <c r="G18124" t="s">
        <v>215</v>
      </c>
      <c r="H18124">
        <v>3</v>
      </c>
      <c r="I18124">
        <v>2016</v>
      </c>
      <c r="J18124">
        <v>2</v>
      </c>
      <c r="L18124">
        <v>23086835</v>
      </c>
      <c r="M18124">
        <v>1.7</v>
      </c>
      <c r="P18124" s="29">
        <f t="shared" si="659"/>
        <v>0.11666666666666665</v>
      </c>
    </row>
    <row r="18125" spans="1:16" hidden="1" x14ac:dyDescent="0.25">
      <c r="A18125" t="s">
        <v>139</v>
      </c>
      <c r="B18125">
        <v>803401</v>
      </c>
      <c r="C18125" t="s">
        <v>318</v>
      </c>
      <c r="D18125">
        <v>2021602</v>
      </c>
      <c r="E18125" t="s">
        <v>242</v>
      </c>
      <c r="F18125" t="s">
        <v>214</v>
      </c>
      <c r="G18125" t="s">
        <v>215</v>
      </c>
      <c r="H18125">
        <v>3</v>
      </c>
      <c r="I18125">
        <v>2016</v>
      </c>
      <c r="J18125">
        <v>2</v>
      </c>
      <c r="L18125">
        <v>23086747</v>
      </c>
      <c r="M18125">
        <v>3.7</v>
      </c>
      <c r="P18125" s="29">
        <f t="shared" si="659"/>
        <v>0.45</v>
      </c>
    </row>
    <row r="18126" spans="1:16" hidden="1" x14ac:dyDescent="0.25">
      <c r="A18126" t="s">
        <v>139</v>
      </c>
      <c r="B18126">
        <v>803401</v>
      </c>
      <c r="C18126" t="s">
        <v>318</v>
      </c>
      <c r="D18126">
        <v>2021580</v>
      </c>
      <c r="E18126" t="s">
        <v>241</v>
      </c>
      <c r="F18126" t="s">
        <v>214</v>
      </c>
      <c r="G18126" t="s">
        <v>215</v>
      </c>
      <c r="H18126">
        <v>3</v>
      </c>
      <c r="I18126">
        <v>2016</v>
      </c>
      <c r="J18126">
        <v>2</v>
      </c>
      <c r="L18126">
        <v>23086826</v>
      </c>
      <c r="M18126">
        <v>3.1</v>
      </c>
      <c r="P18126" s="29">
        <f t="shared" si="659"/>
        <v>0.35000000000000003</v>
      </c>
    </row>
    <row r="18127" spans="1:16" hidden="1" x14ac:dyDescent="0.25">
      <c r="A18127" t="s">
        <v>139</v>
      </c>
      <c r="B18127">
        <v>803401</v>
      </c>
      <c r="C18127" t="s">
        <v>318</v>
      </c>
      <c r="D18127">
        <v>2004112</v>
      </c>
      <c r="E18127" t="s">
        <v>244</v>
      </c>
      <c r="F18127" t="s">
        <v>214</v>
      </c>
      <c r="G18127" t="s">
        <v>215</v>
      </c>
      <c r="H18127">
        <v>2</v>
      </c>
      <c r="I18127">
        <v>2016</v>
      </c>
      <c r="J18127">
        <v>2</v>
      </c>
      <c r="L18127">
        <v>23085500</v>
      </c>
      <c r="M18127">
        <v>5.9</v>
      </c>
      <c r="P18127" s="29">
        <f t="shared" si="659"/>
        <v>0.81666666666666676</v>
      </c>
    </row>
    <row r="18128" spans="1:16" hidden="1" x14ac:dyDescent="0.25">
      <c r="A18128" t="s">
        <v>139</v>
      </c>
      <c r="B18128">
        <v>803401</v>
      </c>
      <c r="C18128" t="s">
        <v>318</v>
      </c>
      <c r="D18128">
        <v>2004116</v>
      </c>
      <c r="E18128" t="s">
        <v>229</v>
      </c>
      <c r="F18128" t="s">
        <v>214</v>
      </c>
      <c r="G18128" t="s">
        <v>215</v>
      </c>
      <c r="H18128">
        <v>4</v>
      </c>
      <c r="I18128">
        <v>2017</v>
      </c>
      <c r="J18128">
        <v>1</v>
      </c>
      <c r="L18128">
        <v>23092364</v>
      </c>
      <c r="P18128" s="29" t="str">
        <f t="shared" si="659"/>
        <v>DRP</v>
      </c>
    </row>
    <row r="18129" spans="1:16" hidden="1" x14ac:dyDescent="0.25">
      <c r="A18129" t="s">
        <v>139</v>
      </c>
      <c r="B18129">
        <v>803401</v>
      </c>
      <c r="C18129" t="s">
        <v>318</v>
      </c>
      <c r="D18129">
        <v>2021763</v>
      </c>
      <c r="E18129" t="s">
        <v>298</v>
      </c>
      <c r="F18129" t="s">
        <v>214</v>
      </c>
      <c r="G18129" t="s">
        <v>215</v>
      </c>
      <c r="H18129">
        <v>2</v>
      </c>
      <c r="I18129">
        <v>2017</v>
      </c>
      <c r="J18129">
        <v>1</v>
      </c>
      <c r="L18129">
        <v>23091986</v>
      </c>
      <c r="M18129">
        <v>5.6</v>
      </c>
      <c r="P18129" s="29">
        <f t="shared" si="659"/>
        <v>0.76666666666666661</v>
      </c>
    </row>
    <row r="18130" spans="1:16" hidden="1" x14ac:dyDescent="0.25">
      <c r="A18130" t="s">
        <v>139</v>
      </c>
      <c r="B18130">
        <v>803401</v>
      </c>
      <c r="C18130" t="s">
        <v>318</v>
      </c>
      <c r="D18130">
        <v>2021756</v>
      </c>
      <c r="E18130" t="s">
        <v>253</v>
      </c>
      <c r="F18130" t="s">
        <v>214</v>
      </c>
      <c r="G18130" t="s">
        <v>215</v>
      </c>
      <c r="H18130">
        <v>3</v>
      </c>
      <c r="I18130">
        <v>2017</v>
      </c>
      <c r="J18130">
        <v>1</v>
      </c>
      <c r="L18130">
        <v>23093908</v>
      </c>
      <c r="M18130">
        <v>3.5</v>
      </c>
      <c r="P18130" s="29">
        <f t="shared" si="659"/>
        <v>0.41666666666666669</v>
      </c>
    </row>
    <row r="18131" spans="1:16" hidden="1" x14ac:dyDescent="0.25">
      <c r="A18131" t="s">
        <v>139</v>
      </c>
      <c r="B18131">
        <v>803401</v>
      </c>
      <c r="C18131" t="s">
        <v>318</v>
      </c>
      <c r="D18131">
        <v>2021580</v>
      </c>
      <c r="E18131" t="s">
        <v>241</v>
      </c>
      <c r="F18131" t="s">
        <v>214</v>
      </c>
      <c r="G18131" t="s">
        <v>215</v>
      </c>
      <c r="H18131">
        <v>3</v>
      </c>
      <c r="I18131">
        <v>2017</v>
      </c>
      <c r="J18131">
        <v>1</v>
      </c>
      <c r="L18131">
        <v>23092926</v>
      </c>
      <c r="M18131">
        <v>2.2999999999999998</v>
      </c>
      <c r="P18131" s="29">
        <f t="shared" si="659"/>
        <v>0.21666666666666665</v>
      </c>
    </row>
    <row r="18132" spans="1:16" hidden="1" x14ac:dyDescent="0.25">
      <c r="A18132" t="s">
        <v>139</v>
      </c>
      <c r="B18132">
        <v>803401</v>
      </c>
      <c r="C18132" t="s">
        <v>318</v>
      </c>
      <c r="D18132">
        <v>2021602</v>
      </c>
      <c r="E18132" t="s">
        <v>242</v>
      </c>
      <c r="F18132" t="s">
        <v>214</v>
      </c>
      <c r="G18132" t="s">
        <v>215</v>
      </c>
      <c r="H18132">
        <v>2</v>
      </c>
      <c r="I18132">
        <v>2017</v>
      </c>
      <c r="J18132">
        <v>1</v>
      </c>
      <c r="L18132">
        <v>23092928</v>
      </c>
      <c r="M18132">
        <v>4</v>
      </c>
      <c r="P18132" s="29">
        <f t="shared" si="659"/>
        <v>0.5</v>
      </c>
    </row>
    <row r="18133" spans="1:16" hidden="1" x14ac:dyDescent="0.25">
      <c r="A18133" t="s">
        <v>139</v>
      </c>
      <c r="B18133">
        <v>803401</v>
      </c>
      <c r="C18133" t="s">
        <v>318</v>
      </c>
      <c r="D18133">
        <v>2005117</v>
      </c>
      <c r="E18133" t="s">
        <v>220</v>
      </c>
      <c r="F18133" t="s">
        <v>214</v>
      </c>
      <c r="G18133" t="s">
        <v>215</v>
      </c>
      <c r="H18133">
        <v>2</v>
      </c>
      <c r="I18133">
        <v>2017</v>
      </c>
      <c r="J18133">
        <v>1</v>
      </c>
      <c r="L18133">
        <v>23091397</v>
      </c>
      <c r="M18133">
        <v>5.5</v>
      </c>
      <c r="P18133" s="29">
        <f t="shared" si="659"/>
        <v>0.75</v>
      </c>
    </row>
    <row r="18134" spans="1:16" hidden="1" x14ac:dyDescent="0.25">
      <c r="A18134" t="s">
        <v>139</v>
      </c>
      <c r="B18134">
        <v>803401</v>
      </c>
      <c r="C18134" t="s">
        <v>318</v>
      </c>
      <c r="D18134">
        <v>2004099</v>
      </c>
      <c r="E18134" t="s">
        <v>245</v>
      </c>
      <c r="F18134" t="s">
        <v>214</v>
      </c>
      <c r="G18134" t="s">
        <v>215</v>
      </c>
      <c r="H18134">
        <v>2</v>
      </c>
      <c r="I18134">
        <v>2017</v>
      </c>
      <c r="J18134">
        <v>1</v>
      </c>
      <c r="L18134">
        <v>23092377</v>
      </c>
      <c r="M18134">
        <v>4.7</v>
      </c>
      <c r="P18134" s="29">
        <f t="shared" si="659"/>
        <v>0.6166666666666667</v>
      </c>
    </row>
    <row r="18135" spans="1:16" hidden="1" x14ac:dyDescent="0.25">
      <c r="A18135" t="s">
        <v>139</v>
      </c>
      <c r="B18135">
        <v>803401</v>
      </c>
      <c r="C18135" t="s">
        <v>318</v>
      </c>
      <c r="D18135">
        <v>2004587</v>
      </c>
      <c r="E18135" t="s">
        <v>288</v>
      </c>
      <c r="F18135" t="s">
        <v>214</v>
      </c>
      <c r="G18135" t="s">
        <v>215</v>
      </c>
      <c r="H18135">
        <v>4</v>
      </c>
      <c r="I18135">
        <v>2017</v>
      </c>
      <c r="J18135">
        <v>2</v>
      </c>
      <c r="L18135">
        <v>23097714</v>
      </c>
      <c r="P18135" s="29" t="str">
        <f t="shared" si="659"/>
        <v>DRP</v>
      </c>
    </row>
    <row r="18136" spans="1:16" hidden="1" x14ac:dyDescent="0.25">
      <c r="A18136" t="s">
        <v>139</v>
      </c>
      <c r="B18136">
        <v>803401</v>
      </c>
      <c r="C18136" t="s">
        <v>318</v>
      </c>
      <c r="D18136">
        <v>2004116</v>
      </c>
      <c r="E18136" t="s">
        <v>229</v>
      </c>
      <c r="F18136" t="s">
        <v>214</v>
      </c>
      <c r="G18136" t="s">
        <v>215</v>
      </c>
      <c r="H18136">
        <v>2</v>
      </c>
      <c r="I18136">
        <v>2017</v>
      </c>
      <c r="J18136">
        <v>2</v>
      </c>
      <c r="L18136">
        <v>23098582</v>
      </c>
      <c r="M18136">
        <v>4.7</v>
      </c>
      <c r="P18136" s="29">
        <f t="shared" si="659"/>
        <v>0.6166666666666667</v>
      </c>
    </row>
    <row r="18137" spans="1:16" hidden="1" x14ac:dyDescent="0.25">
      <c r="A18137" t="s">
        <v>139</v>
      </c>
      <c r="B18137">
        <v>803401</v>
      </c>
      <c r="C18137" t="s">
        <v>318</v>
      </c>
      <c r="D18137">
        <v>2005131</v>
      </c>
      <c r="E18137" t="s">
        <v>228</v>
      </c>
      <c r="F18137" t="s">
        <v>214</v>
      </c>
      <c r="G18137" t="s">
        <v>215</v>
      </c>
      <c r="H18137">
        <v>2</v>
      </c>
      <c r="I18137">
        <v>2017</v>
      </c>
      <c r="J18137">
        <v>2</v>
      </c>
      <c r="L18137">
        <v>23097528</v>
      </c>
      <c r="M18137">
        <v>5</v>
      </c>
      <c r="P18137" s="29">
        <f t="shared" si="659"/>
        <v>0.66666666666666663</v>
      </c>
    </row>
    <row r="18138" spans="1:16" hidden="1" x14ac:dyDescent="0.25">
      <c r="A18138" t="s">
        <v>139</v>
      </c>
      <c r="B18138">
        <v>803401</v>
      </c>
      <c r="C18138" t="s">
        <v>318</v>
      </c>
      <c r="D18138">
        <v>2021580</v>
      </c>
      <c r="E18138" t="s">
        <v>241</v>
      </c>
      <c r="F18138" t="s">
        <v>214</v>
      </c>
      <c r="G18138" t="s">
        <v>215</v>
      </c>
      <c r="H18138">
        <v>2</v>
      </c>
      <c r="I18138">
        <v>2017</v>
      </c>
      <c r="J18138">
        <v>2</v>
      </c>
      <c r="L18138">
        <v>23101085</v>
      </c>
      <c r="M18138">
        <v>4</v>
      </c>
      <c r="P18138" s="29">
        <f t="shared" si="659"/>
        <v>0.5</v>
      </c>
    </row>
    <row r="18139" spans="1:16" hidden="1" x14ac:dyDescent="0.25">
      <c r="A18139" t="s">
        <v>139</v>
      </c>
      <c r="B18139">
        <v>803401</v>
      </c>
      <c r="C18139" t="s">
        <v>318</v>
      </c>
      <c r="D18139">
        <v>2021756</v>
      </c>
      <c r="E18139" t="s">
        <v>253</v>
      </c>
      <c r="F18139" t="s">
        <v>214</v>
      </c>
      <c r="G18139" t="s">
        <v>215</v>
      </c>
      <c r="H18139">
        <v>3</v>
      </c>
      <c r="I18139">
        <v>2017</v>
      </c>
      <c r="J18139">
        <v>2</v>
      </c>
      <c r="L18139">
        <v>23101176</v>
      </c>
      <c r="M18139">
        <v>3.6</v>
      </c>
      <c r="P18139" s="29">
        <f t="shared" si="659"/>
        <v>0.43333333333333335</v>
      </c>
    </row>
    <row r="18140" spans="1:16" hidden="1" x14ac:dyDescent="0.25">
      <c r="A18140" t="s">
        <v>139</v>
      </c>
      <c r="B18140">
        <v>803401</v>
      </c>
      <c r="C18140" t="s">
        <v>318</v>
      </c>
      <c r="D18140">
        <v>2021638</v>
      </c>
      <c r="E18140" t="s">
        <v>250</v>
      </c>
      <c r="F18140" t="s">
        <v>214</v>
      </c>
      <c r="G18140" t="s">
        <v>215</v>
      </c>
      <c r="H18140">
        <v>2</v>
      </c>
      <c r="I18140">
        <v>2018</v>
      </c>
      <c r="J18140">
        <v>1</v>
      </c>
      <c r="L18140">
        <v>23108054</v>
      </c>
      <c r="M18140">
        <v>5</v>
      </c>
      <c r="P18140" s="29">
        <f t="shared" si="659"/>
        <v>0.66666666666666663</v>
      </c>
    </row>
    <row r="18141" spans="1:16" hidden="1" x14ac:dyDescent="0.25">
      <c r="A18141" t="s">
        <v>139</v>
      </c>
      <c r="B18141">
        <v>803401</v>
      </c>
      <c r="C18141" t="s">
        <v>318</v>
      </c>
      <c r="D18141">
        <v>2021781</v>
      </c>
      <c r="E18141" t="s">
        <v>235</v>
      </c>
      <c r="F18141" t="s">
        <v>214</v>
      </c>
      <c r="G18141" t="s">
        <v>215</v>
      </c>
      <c r="H18141">
        <v>2</v>
      </c>
      <c r="I18141">
        <v>2018</v>
      </c>
      <c r="J18141">
        <v>1</v>
      </c>
      <c r="L18141">
        <v>23108207</v>
      </c>
      <c r="M18141">
        <v>4</v>
      </c>
      <c r="P18141" s="29">
        <f t="shared" si="659"/>
        <v>0.5</v>
      </c>
    </row>
    <row r="18142" spans="1:16" hidden="1" x14ac:dyDescent="0.25">
      <c r="A18142" t="s">
        <v>139</v>
      </c>
      <c r="B18142">
        <v>803401</v>
      </c>
      <c r="C18142" t="s">
        <v>318</v>
      </c>
      <c r="D18142">
        <v>2021596</v>
      </c>
      <c r="E18142" t="s">
        <v>294</v>
      </c>
      <c r="F18142" t="s">
        <v>214</v>
      </c>
      <c r="G18142" t="s">
        <v>215</v>
      </c>
      <c r="H18142">
        <v>3</v>
      </c>
      <c r="I18142">
        <v>2018</v>
      </c>
      <c r="J18142">
        <v>1</v>
      </c>
      <c r="L18142">
        <v>23108100</v>
      </c>
      <c r="M18142">
        <v>3.4</v>
      </c>
      <c r="P18142" s="29">
        <f t="shared" si="659"/>
        <v>0.39999999999999997</v>
      </c>
    </row>
    <row r="18143" spans="1:16" hidden="1" x14ac:dyDescent="0.25">
      <c r="A18143" t="s">
        <v>139</v>
      </c>
      <c r="B18143">
        <v>803401</v>
      </c>
      <c r="C18143" t="s">
        <v>318</v>
      </c>
      <c r="D18143">
        <v>2021993</v>
      </c>
      <c r="E18143" t="s">
        <v>256</v>
      </c>
      <c r="F18143" t="s">
        <v>214</v>
      </c>
      <c r="G18143" t="s">
        <v>215</v>
      </c>
      <c r="H18143">
        <v>2</v>
      </c>
      <c r="I18143">
        <v>2018</v>
      </c>
      <c r="J18143">
        <v>1</v>
      </c>
      <c r="L18143">
        <v>23107716</v>
      </c>
      <c r="M18143">
        <v>4.5999999999999996</v>
      </c>
      <c r="P18143" s="29">
        <f t="shared" si="659"/>
        <v>0.6</v>
      </c>
    </row>
    <row r="18144" spans="1:16" hidden="1" x14ac:dyDescent="0.25">
      <c r="A18144" t="s">
        <v>139</v>
      </c>
      <c r="B18144">
        <v>803401</v>
      </c>
      <c r="C18144" t="s">
        <v>318</v>
      </c>
      <c r="D18144">
        <v>2021756</v>
      </c>
      <c r="E18144" t="s">
        <v>253</v>
      </c>
      <c r="F18144" t="s">
        <v>214</v>
      </c>
      <c r="G18144" t="s">
        <v>215</v>
      </c>
      <c r="H18144">
        <v>2</v>
      </c>
      <c r="I18144">
        <v>2018</v>
      </c>
      <c r="J18144">
        <v>1</v>
      </c>
      <c r="L18144">
        <v>23108117</v>
      </c>
      <c r="M18144">
        <v>4.8</v>
      </c>
      <c r="P18144" s="29">
        <f t="shared" si="659"/>
        <v>0.6333333333333333</v>
      </c>
    </row>
    <row r="18145" spans="1:16" hidden="1" x14ac:dyDescent="0.25">
      <c r="A18145" t="s">
        <v>139</v>
      </c>
      <c r="B18145">
        <v>803401</v>
      </c>
      <c r="C18145" t="s">
        <v>318</v>
      </c>
      <c r="D18145">
        <v>2021787</v>
      </c>
      <c r="E18145" t="s">
        <v>292</v>
      </c>
      <c r="F18145" t="s">
        <v>214</v>
      </c>
      <c r="G18145" t="s">
        <v>215</v>
      </c>
      <c r="H18145">
        <v>3</v>
      </c>
      <c r="I18145">
        <v>2018</v>
      </c>
      <c r="J18145">
        <v>2</v>
      </c>
      <c r="L18145">
        <v>23115872</v>
      </c>
      <c r="M18145">
        <v>3.7</v>
      </c>
      <c r="P18145" s="29">
        <f t="shared" si="659"/>
        <v>0.45</v>
      </c>
    </row>
    <row r="18146" spans="1:16" hidden="1" x14ac:dyDescent="0.25">
      <c r="A18146" t="s">
        <v>139</v>
      </c>
      <c r="B18146">
        <v>803401</v>
      </c>
      <c r="C18146" t="s">
        <v>318</v>
      </c>
      <c r="D18146">
        <v>2021596</v>
      </c>
      <c r="E18146" t="s">
        <v>294</v>
      </c>
      <c r="F18146" t="s">
        <v>214</v>
      </c>
      <c r="G18146" t="s">
        <v>215</v>
      </c>
      <c r="H18146">
        <v>2</v>
      </c>
      <c r="I18146">
        <v>2018</v>
      </c>
      <c r="J18146">
        <v>2</v>
      </c>
      <c r="L18146">
        <v>23116284</v>
      </c>
      <c r="M18146">
        <v>5.2</v>
      </c>
      <c r="P18146" s="29">
        <f t="shared" ref="P18146:P18177" si="660">IF(AND(ISNUMBER(M18146),H18146&lt;&gt;4),(M18146-1)/6,IF(H18146=4,"DRP",IF(AND(H18146=3,M18146="NA"),"BAD",IF(AND(H18146=2),"CVL",IF(AND(H18146=1,ISBLANK(M18146)),"NULL","UNK")))))</f>
        <v>0.70000000000000007</v>
      </c>
    </row>
    <row r="18147" spans="1:16" hidden="1" x14ac:dyDescent="0.25">
      <c r="A18147" t="s">
        <v>139</v>
      </c>
      <c r="B18147">
        <v>803401</v>
      </c>
      <c r="C18147" t="s">
        <v>318</v>
      </c>
      <c r="D18147">
        <v>2021874</v>
      </c>
      <c r="E18147" t="s">
        <v>226</v>
      </c>
      <c r="F18147" t="s">
        <v>214</v>
      </c>
      <c r="G18147" t="s">
        <v>215</v>
      </c>
      <c r="H18147">
        <v>2</v>
      </c>
      <c r="I18147">
        <v>2018</v>
      </c>
      <c r="J18147">
        <v>2</v>
      </c>
      <c r="L18147">
        <v>23115833</v>
      </c>
      <c r="M18147">
        <v>5.3</v>
      </c>
      <c r="P18147" s="29">
        <f t="shared" si="660"/>
        <v>0.71666666666666667</v>
      </c>
    </row>
    <row r="18148" spans="1:16" hidden="1" x14ac:dyDescent="0.25">
      <c r="A18148" t="s">
        <v>139</v>
      </c>
      <c r="B18148">
        <v>803401</v>
      </c>
      <c r="C18148" t="s">
        <v>318</v>
      </c>
      <c r="D18148">
        <v>2021679</v>
      </c>
      <c r="E18148" t="s">
        <v>259</v>
      </c>
      <c r="F18148" t="s">
        <v>214</v>
      </c>
      <c r="G18148" t="s">
        <v>215</v>
      </c>
      <c r="H18148">
        <v>2</v>
      </c>
      <c r="I18148">
        <v>2018</v>
      </c>
      <c r="J18148">
        <v>2</v>
      </c>
      <c r="L18148">
        <v>23116297</v>
      </c>
      <c r="M18148">
        <v>5.0999999999999996</v>
      </c>
      <c r="P18148" s="29">
        <f t="shared" si="660"/>
        <v>0.68333333333333324</v>
      </c>
    </row>
    <row r="18149" spans="1:16" hidden="1" x14ac:dyDescent="0.25">
      <c r="A18149" t="s">
        <v>139</v>
      </c>
      <c r="B18149">
        <v>803401</v>
      </c>
      <c r="C18149" t="s">
        <v>318</v>
      </c>
      <c r="D18149">
        <v>2004591</v>
      </c>
      <c r="E18149" t="s">
        <v>271</v>
      </c>
      <c r="F18149" t="s">
        <v>214</v>
      </c>
      <c r="G18149" t="s">
        <v>215</v>
      </c>
      <c r="H18149">
        <v>2</v>
      </c>
      <c r="I18149">
        <v>2018</v>
      </c>
      <c r="J18149">
        <v>2</v>
      </c>
      <c r="L18149">
        <v>23115874</v>
      </c>
      <c r="M18149">
        <v>4.2</v>
      </c>
      <c r="P18149" s="29">
        <f t="shared" si="660"/>
        <v>0.53333333333333333</v>
      </c>
    </row>
    <row r="18150" spans="1:16" hidden="1" x14ac:dyDescent="0.25">
      <c r="A18150" t="s">
        <v>139</v>
      </c>
      <c r="B18150">
        <v>803401</v>
      </c>
      <c r="C18150" t="s">
        <v>318</v>
      </c>
      <c r="D18150">
        <v>2005120</v>
      </c>
      <c r="E18150" t="s">
        <v>293</v>
      </c>
      <c r="F18150" t="s">
        <v>214</v>
      </c>
      <c r="G18150" t="s">
        <v>215</v>
      </c>
      <c r="H18150">
        <v>2</v>
      </c>
      <c r="I18150">
        <v>2018</v>
      </c>
      <c r="J18150">
        <v>2</v>
      </c>
      <c r="L18150">
        <v>23116695</v>
      </c>
      <c r="M18150">
        <v>4</v>
      </c>
      <c r="P18150" s="29">
        <f t="shared" si="660"/>
        <v>0.5</v>
      </c>
    </row>
    <row r="18151" spans="1:16" hidden="1" x14ac:dyDescent="0.25">
      <c r="A18151" t="s">
        <v>139</v>
      </c>
      <c r="B18151">
        <v>803401</v>
      </c>
      <c r="C18151" t="s">
        <v>318</v>
      </c>
      <c r="D18151">
        <v>2005120</v>
      </c>
      <c r="E18151" t="s">
        <v>293</v>
      </c>
      <c r="F18151" t="s">
        <v>214</v>
      </c>
      <c r="G18151" t="s">
        <v>215</v>
      </c>
      <c r="H18151">
        <v>4</v>
      </c>
      <c r="I18151">
        <v>2018</v>
      </c>
      <c r="J18151">
        <v>2</v>
      </c>
      <c r="L18151">
        <v>23115832</v>
      </c>
      <c r="P18151" s="29" t="str">
        <f t="shared" si="660"/>
        <v>DRP</v>
      </c>
    </row>
    <row r="18152" spans="1:16" hidden="1" x14ac:dyDescent="0.25">
      <c r="A18152" t="s">
        <v>139</v>
      </c>
      <c r="B18152">
        <v>803401</v>
      </c>
      <c r="C18152" t="s">
        <v>318</v>
      </c>
      <c r="D18152">
        <v>2021640</v>
      </c>
      <c r="E18152" t="s">
        <v>227</v>
      </c>
      <c r="F18152" t="s">
        <v>214</v>
      </c>
      <c r="G18152" t="s">
        <v>215</v>
      </c>
      <c r="H18152">
        <v>4</v>
      </c>
      <c r="I18152">
        <v>2018</v>
      </c>
      <c r="J18152">
        <v>2</v>
      </c>
      <c r="L18152">
        <v>23116290</v>
      </c>
      <c r="P18152" s="29" t="str">
        <f t="shared" si="660"/>
        <v>DRP</v>
      </c>
    </row>
    <row r="18153" spans="1:16" hidden="1" x14ac:dyDescent="0.25">
      <c r="A18153" t="s">
        <v>139</v>
      </c>
      <c r="B18153">
        <v>803401</v>
      </c>
      <c r="C18153" t="s">
        <v>318</v>
      </c>
      <c r="D18153">
        <v>2004752</v>
      </c>
      <c r="E18153" t="s">
        <v>290</v>
      </c>
      <c r="F18153" t="s">
        <v>214</v>
      </c>
      <c r="G18153" t="s">
        <v>215</v>
      </c>
      <c r="H18153">
        <v>3</v>
      </c>
      <c r="I18153">
        <v>2018</v>
      </c>
      <c r="J18153">
        <v>2</v>
      </c>
      <c r="L18153">
        <v>23115876</v>
      </c>
      <c r="M18153">
        <v>3.8</v>
      </c>
      <c r="P18153" s="29">
        <f t="shared" si="660"/>
        <v>0.46666666666666662</v>
      </c>
    </row>
    <row r="18154" spans="1:16" hidden="1" x14ac:dyDescent="0.25">
      <c r="A18154" t="s">
        <v>139</v>
      </c>
      <c r="B18154">
        <v>803401</v>
      </c>
      <c r="C18154" t="s">
        <v>318</v>
      </c>
      <c r="D18154">
        <v>2021615</v>
      </c>
      <c r="E18154" t="s">
        <v>255</v>
      </c>
      <c r="F18154" t="s">
        <v>214</v>
      </c>
      <c r="G18154" t="s">
        <v>215</v>
      </c>
      <c r="H18154">
        <v>2</v>
      </c>
      <c r="I18154">
        <v>2019</v>
      </c>
      <c r="J18154">
        <v>1</v>
      </c>
      <c r="L18154">
        <v>23120231</v>
      </c>
      <c r="M18154">
        <v>5.0999999999999996</v>
      </c>
      <c r="P18154" s="29">
        <f t="shared" si="660"/>
        <v>0.68333333333333324</v>
      </c>
    </row>
    <row r="18155" spans="1:16" hidden="1" x14ac:dyDescent="0.25">
      <c r="A18155" t="s">
        <v>139</v>
      </c>
      <c r="B18155">
        <v>803401</v>
      </c>
      <c r="C18155" t="s">
        <v>318</v>
      </c>
      <c r="D18155">
        <v>2021591</v>
      </c>
      <c r="E18155" t="s">
        <v>240</v>
      </c>
      <c r="F18155" t="s">
        <v>214</v>
      </c>
      <c r="G18155" t="s">
        <v>215</v>
      </c>
      <c r="H18155">
        <v>2</v>
      </c>
      <c r="I18155">
        <v>2019</v>
      </c>
      <c r="J18155">
        <v>1</v>
      </c>
      <c r="L18155">
        <v>23119974</v>
      </c>
      <c r="M18155">
        <v>5.5</v>
      </c>
      <c r="P18155" s="29">
        <f t="shared" si="660"/>
        <v>0.75</v>
      </c>
    </row>
    <row r="18156" spans="1:16" hidden="1" x14ac:dyDescent="0.25">
      <c r="A18156" t="s">
        <v>139</v>
      </c>
      <c r="B18156">
        <v>803401</v>
      </c>
      <c r="C18156" t="s">
        <v>318</v>
      </c>
      <c r="D18156">
        <v>2021750</v>
      </c>
      <c r="E18156" t="s">
        <v>296</v>
      </c>
      <c r="F18156" t="s">
        <v>214</v>
      </c>
      <c r="G18156" t="s">
        <v>215</v>
      </c>
      <c r="H18156">
        <v>2</v>
      </c>
      <c r="I18156">
        <v>2019</v>
      </c>
      <c r="J18156">
        <v>1</v>
      </c>
      <c r="L18156">
        <v>23119999</v>
      </c>
      <c r="M18156">
        <v>4.8</v>
      </c>
      <c r="P18156" s="29">
        <f t="shared" si="660"/>
        <v>0.6333333333333333</v>
      </c>
    </row>
    <row r="18157" spans="1:16" hidden="1" x14ac:dyDescent="0.25">
      <c r="A18157" t="s">
        <v>139</v>
      </c>
      <c r="B18157">
        <v>803401</v>
      </c>
      <c r="C18157" t="s">
        <v>318</v>
      </c>
      <c r="D18157">
        <v>2019271</v>
      </c>
      <c r="E18157" t="s">
        <v>236</v>
      </c>
      <c r="F18157" t="s">
        <v>214</v>
      </c>
      <c r="G18157" t="s">
        <v>215</v>
      </c>
      <c r="H18157">
        <v>3</v>
      </c>
      <c r="I18157">
        <v>2019</v>
      </c>
      <c r="J18157">
        <v>1</v>
      </c>
      <c r="L18157">
        <v>23120682</v>
      </c>
      <c r="M18157" t="s">
        <v>221</v>
      </c>
      <c r="P18157" s="29" t="str">
        <f t="shared" si="660"/>
        <v>BAD</v>
      </c>
    </row>
    <row r="18158" spans="1:16" hidden="1" x14ac:dyDescent="0.25">
      <c r="A18158" t="s">
        <v>139</v>
      </c>
      <c r="B18158">
        <v>803401</v>
      </c>
      <c r="C18158" t="s">
        <v>318</v>
      </c>
      <c r="D18158">
        <v>2021787</v>
      </c>
      <c r="E18158" t="s">
        <v>292</v>
      </c>
      <c r="F18158" t="s">
        <v>214</v>
      </c>
      <c r="G18158" t="s">
        <v>215</v>
      </c>
      <c r="H18158">
        <v>3</v>
      </c>
      <c r="I18158">
        <v>2019</v>
      </c>
      <c r="J18158">
        <v>1</v>
      </c>
      <c r="L18158">
        <v>23119964</v>
      </c>
      <c r="M18158">
        <v>3.9</v>
      </c>
      <c r="P18158" s="29">
        <f t="shared" si="660"/>
        <v>0.48333333333333334</v>
      </c>
    </row>
    <row r="18159" spans="1:16" hidden="1" x14ac:dyDescent="0.25">
      <c r="A18159" t="s">
        <v>139</v>
      </c>
      <c r="B18159">
        <v>803401</v>
      </c>
      <c r="C18159" t="s">
        <v>318</v>
      </c>
      <c r="D18159">
        <v>2004752</v>
      </c>
      <c r="E18159" t="s">
        <v>290</v>
      </c>
      <c r="F18159" t="s">
        <v>214</v>
      </c>
      <c r="G18159" t="s">
        <v>215</v>
      </c>
      <c r="H18159">
        <v>2</v>
      </c>
      <c r="I18159">
        <v>2019</v>
      </c>
      <c r="J18159">
        <v>1</v>
      </c>
      <c r="L18159">
        <v>23123926</v>
      </c>
      <c r="M18159">
        <v>4.4000000000000004</v>
      </c>
      <c r="P18159" s="29">
        <f t="shared" si="660"/>
        <v>0.56666666666666676</v>
      </c>
    </row>
    <row r="18160" spans="1:16" hidden="1" x14ac:dyDescent="0.25">
      <c r="A18160" t="s">
        <v>139</v>
      </c>
      <c r="B18160">
        <v>803401</v>
      </c>
      <c r="C18160" t="s">
        <v>318</v>
      </c>
      <c r="D18160">
        <v>2021787</v>
      </c>
      <c r="E18160" t="s">
        <v>292</v>
      </c>
      <c r="F18160" t="s">
        <v>214</v>
      </c>
      <c r="G18160" t="s">
        <v>215</v>
      </c>
      <c r="H18160">
        <v>1</v>
      </c>
      <c r="I18160">
        <v>2019</v>
      </c>
      <c r="J18160">
        <v>2</v>
      </c>
      <c r="L18160">
        <v>23129786</v>
      </c>
      <c r="P18160" s="29" t="str">
        <f t="shared" si="660"/>
        <v>NULL</v>
      </c>
    </row>
    <row r="18161" spans="1:16" hidden="1" x14ac:dyDescent="0.25">
      <c r="A18161" t="s">
        <v>139</v>
      </c>
      <c r="B18161">
        <v>803401</v>
      </c>
      <c r="C18161" t="s">
        <v>318</v>
      </c>
      <c r="D18161">
        <v>2019271</v>
      </c>
      <c r="E18161" t="s">
        <v>236</v>
      </c>
      <c r="F18161" t="s">
        <v>214</v>
      </c>
      <c r="G18161" t="s">
        <v>215</v>
      </c>
      <c r="H18161">
        <v>1</v>
      </c>
      <c r="I18161">
        <v>2019</v>
      </c>
      <c r="J18161">
        <v>2</v>
      </c>
      <c r="L18161">
        <v>23129325</v>
      </c>
      <c r="P18161" s="29" t="str">
        <f t="shared" si="660"/>
        <v>NULL</v>
      </c>
    </row>
    <row r="18162" spans="1:16" hidden="1" x14ac:dyDescent="0.25">
      <c r="A18162" t="s">
        <v>139</v>
      </c>
      <c r="B18162">
        <v>803401</v>
      </c>
      <c r="C18162" t="s">
        <v>318</v>
      </c>
      <c r="D18162">
        <v>2021865</v>
      </c>
      <c r="E18162" t="s">
        <v>301</v>
      </c>
      <c r="F18162" t="s">
        <v>214</v>
      </c>
      <c r="G18162" t="s">
        <v>215</v>
      </c>
      <c r="H18162">
        <v>1</v>
      </c>
      <c r="I18162">
        <v>2019</v>
      </c>
      <c r="J18162">
        <v>2</v>
      </c>
      <c r="L18162">
        <v>23130441</v>
      </c>
      <c r="P18162" s="29" t="str">
        <f t="shared" si="660"/>
        <v>NULL</v>
      </c>
    </row>
    <row r="18163" spans="1:16" hidden="1" x14ac:dyDescent="0.25">
      <c r="A18163" t="s">
        <v>139</v>
      </c>
      <c r="B18163">
        <v>803401</v>
      </c>
      <c r="C18163" t="s">
        <v>318</v>
      </c>
      <c r="D18163">
        <v>2021631</v>
      </c>
      <c r="E18163" t="s">
        <v>302</v>
      </c>
      <c r="F18163" t="s">
        <v>214</v>
      </c>
      <c r="G18163" t="s">
        <v>215</v>
      </c>
      <c r="H18163">
        <v>1</v>
      </c>
      <c r="I18163">
        <v>2019</v>
      </c>
      <c r="J18163">
        <v>2</v>
      </c>
      <c r="L18163">
        <v>23129790</v>
      </c>
      <c r="P18163" s="29" t="str">
        <f t="shared" si="660"/>
        <v>NULL</v>
      </c>
    </row>
    <row r="18164" spans="1:16" hidden="1" x14ac:dyDescent="0.25">
      <c r="A18164" t="s">
        <v>139</v>
      </c>
      <c r="B18164">
        <v>803401</v>
      </c>
      <c r="C18164" t="s">
        <v>318</v>
      </c>
      <c r="D18164">
        <v>2004587</v>
      </c>
      <c r="E18164" t="s">
        <v>288</v>
      </c>
      <c r="F18164" t="s">
        <v>214</v>
      </c>
      <c r="G18164" t="s">
        <v>215</v>
      </c>
      <c r="H18164">
        <v>1</v>
      </c>
      <c r="I18164">
        <v>2019</v>
      </c>
      <c r="J18164">
        <v>2</v>
      </c>
      <c r="L18164">
        <v>23130322</v>
      </c>
      <c r="P18164" s="29" t="str">
        <f t="shared" si="660"/>
        <v>NULL</v>
      </c>
    </row>
    <row r="18165" spans="1:16" hidden="1" x14ac:dyDescent="0.25">
      <c r="A18165" t="s">
        <v>139</v>
      </c>
      <c r="B18165">
        <v>803401</v>
      </c>
      <c r="C18165" t="s">
        <v>318</v>
      </c>
      <c r="D18165">
        <v>2021725</v>
      </c>
      <c r="E18165" t="s">
        <v>257</v>
      </c>
      <c r="F18165" t="s">
        <v>214</v>
      </c>
      <c r="G18165" t="s">
        <v>215</v>
      </c>
      <c r="H18165">
        <v>1</v>
      </c>
      <c r="I18165">
        <v>2019</v>
      </c>
      <c r="J18165">
        <v>2</v>
      </c>
      <c r="L18165">
        <v>23131254</v>
      </c>
      <c r="P18165" s="29" t="str">
        <f t="shared" si="660"/>
        <v>NULL</v>
      </c>
    </row>
    <row r="18166" spans="1:16" hidden="1" x14ac:dyDescent="0.25">
      <c r="A18166" t="s">
        <v>42</v>
      </c>
      <c r="B18166">
        <v>803403</v>
      </c>
      <c r="C18166" t="s">
        <v>224</v>
      </c>
      <c r="D18166">
        <v>2005125</v>
      </c>
      <c r="E18166" t="s">
        <v>223</v>
      </c>
      <c r="F18166" t="s">
        <v>214</v>
      </c>
      <c r="G18166" t="s">
        <v>215</v>
      </c>
      <c r="H18166">
        <v>2</v>
      </c>
      <c r="I18166">
        <v>2016</v>
      </c>
      <c r="J18166">
        <v>1</v>
      </c>
      <c r="L18166">
        <v>23078449</v>
      </c>
      <c r="M18166">
        <v>4.2</v>
      </c>
      <c r="P18166" s="29">
        <f t="shared" si="660"/>
        <v>0.53333333333333333</v>
      </c>
    </row>
    <row r="18167" spans="1:16" hidden="1" x14ac:dyDescent="0.25">
      <c r="A18167" t="s">
        <v>42</v>
      </c>
      <c r="B18167">
        <v>803403</v>
      </c>
      <c r="C18167" t="s">
        <v>224</v>
      </c>
      <c r="D18167">
        <v>2021879</v>
      </c>
      <c r="E18167" t="s">
        <v>219</v>
      </c>
      <c r="F18167" t="s">
        <v>214</v>
      </c>
      <c r="G18167" t="s">
        <v>215</v>
      </c>
      <c r="H18167">
        <v>2</v>
      </c>
      <c r="I18167">
        <v>2016</v>
      </c>
      <c r="J18167">
        <v>1</v>
      </c>
      <c r="L18167">
        <v>23078551</v>
      </c>
      <c r="M18167">
        <v>4.3</v>
      </c>
      <c r="P18167" s="29">
        <f t="shared" si="660"/>
        <v>0.54999999999999993</v>
      </c>
    </row>
    <row r="18168" spans="1:16" hidden="1" x14ac:dyDescent="0.25">
      <c r="A18168" t="s">
        <v>42</v>
      </c>
      <c r="B18168">
        <v>803403</v>
      </c>
      <c r="C18168" t="s">
        <v>224</v>
      </c>
      <c r="D18168">
        <v>2021900</v>
      </c>
      <c r="E18168" t="s">
        <v>216</v>
      </c>
      <c r="F18168" t="s">
        <v>214</v>
      </c>
      <c r="G18168" t="s">
        <v>215</v>
      </c>
      <c r="H18168">
        <v>2</v>
      </c>
      <c r="I18168">
        <v>2016</v>
      </c>
      <c r="J18168">
        <v>1</v>
      </c>
      <c r="L18168">
        <v>23078554</v>
      </c>
      <c r="M18168">
        <v>4.4000000000000004</v>
      </c>
      <c r="P18168" s="29">
        <f t="shared" si="660"/>
        <v>0.56666666666666676</v>
      </c>
    </row>
    <row r="18169" spans="1:16" hidden="1" x14ac:dyDescent="0.25">
      <c r="A18169" t="s">
        <v>42</v>
      </c>
      <c r="B18169">
        <v>803403</v>
      </c>
      <c r="C18169" t="s">
        <v>224</v>
      </c>
      <c r="D18169">
        <v>2005108</v>
      </c>
      <c r="E18169" t="s">
        <v>217</v>
      </c>
      <c r="F18169" t="s">
        <v>214</v>
      </c>
      <c r="G18169" t="s">
        <v>215</v>
      </c>
      <c r="H18169">
        <v>2</v>
      </c>
      <c r="I18169">
        <v>2016</v>
      </c>
      <c r="J18169">
        <v>1</v>
      </c>
      <c r="L18169">
        <v>23078550</v>
      </c>
      <c r="M18169">
        <v>4.3</v>
      </c>
      <c r="P18169" s="29">
        <f t="shared" si="660"/>
        <v>0.54999999999999993</v>
      </c>
    </row>
    <row r="18170" spans="1:16" hidden="1" x14ac:dyDescent="0.25">
      <c r="A18170" t="s">
        <v>42</v>
      </c>
      <c r="B18170">
        <v>803403</v>
      </c>
      <c r="C18170" t="s">
        <v>224</v>
      </c>
      <c r="D18170">
        <v>2004172</v>
      </c>
      <c r="E18170" t="s">
        <v>213</v>
      </c>
      <c r="F18170" t="s">
        <v>214</v>
      </c>
      <c r="G18170" t="s">
        <v>215</v>
      </c>
      <c r="H18170">
        <v>2</v>
      </c>
      <c r="I18170">
        <v>2016</v>
      </c>
      <c r="J18170">
        <v>1</v>
      </c>
      <c r="L18170">
        <v>23078276</v>
      </c>
      <c r="M18170">
        <v>6.3</v>
      </c>
      <c r="P18170" s="29">
        <f t="shared" si="660"/>
        <v>0.8833333333333333</v>
      </c>
    </row>
    <row r="18171" spans="1:16" hidden="1" x14ac:dyDescent="0.25">
      <c r="A18171" t="s">
        <v>42</v>
      </c>
      <c r="B18171">
        <v>803403</v>
      </c>
      <c r="C18171" t="s">
        <v>224</v>
      </c>
      <c r="D18171">
        <v>2005111</v>
      </c>
      <c r="E18171" t="s">
        <v>218</v>
      </c>
      <c r="F18171" t="s">
        <v>214</v>
      </c>
      <c r="G18171" t="s">
        <v>215</v>
      </c>
      <c r="H18171">
        <v>2</v>
      </c>
      <c r="I18171">
        <v>2016</v>
      </c>
      <c r="J18171">
        <v>1</v>
      </c>
      <c r="L18171">
        <v>23078557</v>
      </c>
      <c r="M18171">
        <v>5.0999999999999996</v>
      </c>
      <c r="P18171" s="29">
        <f t="shared" si="660"/>
        <v>0.68333333333333324</v>
      </c>
    </row>
    <row r="18172" spans="1:16" hidden="1" x14ac:dyDescent="0.25">
      <c r="A18172" t="s">
        <v>42</v>
      </c>
      <c r="B18172">
        <v>803403</v>
      </c>
      <c r="C18172" t="s">
        <v>224</v>
      </c>
      <c r="D18172">
        <v>2021880</v>
      </c>
      <c r="E18172" t="s">
        <v>242</v>
      </c>
      <c r="F18172" t="s">
        <v>214</v>
      </c>
      <c r="G18172" t="s">
        <v>215</v>
      </c>
      <c r="H18172">
        <v>3</v>
      </c>
      <c r="I18172">
        <v>2016</v>
      </c>
      <c r="J18172">
        <v>2</v>
      </c>
      <c r="L18172">
        <v>23085994</v>
      </c>
      <c r="M18172">
        <v>3.1</v>
      </c>
      <c r="P18172" s="29">
        <f t="shared" si="660"/>
        <v>0.35000000000000003</v>
      </c>
    </row>
    <row r="18173" spans="1:16" hidden="1" x14ac:dyDescent="0.25">
      <c r="A18173" t="s">
        <v>42</v>
      </c>
      <c r="B18173">
        <v>803403</v>
      </c>
      <c r="C18173" t="s">
        <v>224</v>
      </c>
      <c r="D18173">
        <v>2021876</v>
      </c>
      <c r="E18173" t="s">
        <v>241</v>
      </c>
      <c r="F18173" t="s">
        <v>214</v>
      </c>
      <c r="G18173" t="s">
        <v>215</v>
      </c>
      <c r="H18173">
        <v>3</v>
      </c>
      <c r="I18173">
        <v>2016</v>
      </c>
      <c r="J18173">
        <v>2</v>
      </c>
      <c r="L18173">
        <v>23085996</v>
      </c>
      <c r="M18173">
        <v>3.3</v>
      </c>
      <c r="P18173" s="29">
        <f t="shared" si="660"/>
        <v>0.3833333333333333</v>
      </c>
    </row>
    <row r="18174" spans="1:16" hidden="1" x14ac:dyDescent="0.25">
      <c r="A18174" t="s">
        <v>42</v>
      </c>
      <c r="B18174">
        <v>803403</v>
      </c>
      <c r="C18174" t="s">
        <v>224</v>
      </c>
      <c r="D18174">
        <v>2021994</v>
      </c>
      <c r="E18174" t="s">
        <v>298</v>
      </c>
      <c r="F18174" t="s">
        <v>214</v>
      </c>
      <c r="G18174" t="s">
        <v>215</v>
      </c>
      <c r="H18174">
        <v>2</v>
      </c>
      <c r="I18174">
        <v>2016</v>
      </c>
      <c r="J18174">
        <v>2</v>
      </c>
      <c r="L18174">
        <v>23086007</v>
      </c>
      <c r="M18174">
        <v>5.2</v>
      </c>
      <c r="P18174" s="29">
        <f t="shared" si="660"/>
        <v>0.70000000000000007</v>
      </c>
    </row>
    <row r="18175" spans="1:16" hidden="1" x14ac:dyDescent="0.25">
      <c r="A18175" t="s">
        <v>42</v>
      </c>
      <c r="B18175">
        <v>803403</v>
      </c>
      <c r="C18175" t="s">
        <v>224</v>
      </c>
      <c r="D18175">
        <v>2005124</v>
      </c>
      <c r="E18175" t="s">
        <v>220</v>
      </c>
      <c r="F18175" t="s">
        <v>214</v>
      </c>
      <c r="G18175" t="s">
        <v>215</v>
      </c>
      <c r="H18175">
        <v>3</v>
      </c>
      <c r="I18175">
        <v>2016</v>
      </c>
      <c r="J18175">
        <v>2</v>
      </c>
      <c r="L18175">
        <v>23086006</v>
      </c>
      <c r="M18175">
        <v>3.1</v>
      </c>
      <c r="P18175" s="29">
        <f t="shared" si="660"/>
        <v>0.35000000000000003</v>
      </c>
    </row>
    <row r="18176" spans="1:16" hidden="1" x14ac:dyDescent="0.25">
      <c r="A18176" t="s">
        <v>42</v>
      </c>
      <c r="B18176">
        <v>803403</v>
      </c>
      <c r="C18176" t="s">
        <v>224</v>
      </c>
      <c r="D18176">
        <v>2021901</v>
      </c>
      <c r="E18176" t="s">
        <v>253</v>
      </c>
      <c r="F18176" t="s">
        <v>214</v>
      </c>
      <c r="G18176" t="s">
        <v>215</v>
      </c>
      <c r="H18176">
        <v>2</v>
      </c>
      <c r="I18176">
        <v>2016</v>
      </c>
      <c r="J18176">
        <v>2</v>
      </c>
      <c r="L18176">
        <v>23086001</v>
      </c>
      <c r="M18176">
        <v>4.4000000000000004</v>
      </c>
      <c r="P18176" s="29">
        <f t="shared" si="660"/>
        <v>0.56666666666666676</v>
      </c>
    </row>
    <row r="18177" spans="1:16" hidden="1" x14ac:dyDescent="0.25">
      <c r="A18177" t="s">
        <v>42</v>
      </c>
      <c r="B18177">
        <v>803403</v>
      </c>
      <c r="C18177" t="s">
        <v>224</v>
      </c>
      <c r="D18177">
        <v>2004183</v>
      </c>
      <c r="E18177" t="s">
        <v>244</v>
      </c>
      <c r="F18177" t="s">
        <v>214</v>
      </c>
      <c r="G18177" t="s">
        <v>215</v>
      </c>
      <c r="H18177">
        <v>2</v>
      </c>
      <c r="I18177">
        <v>2016</v>
      </c>
      <c r="J18177">
        <v>2</v>
      </c>
      <c r="L18177">
        <v>23085267</v>
      </c>
      <c r="M18177">
        <v>5</v>
      </c>
      <c r="P18177" s="29">
        <f t="shared" si="660"/>
        <v>0.66666666666666663</v>
      </c>
    </row>
    <row r="18178" spans="1:16" hidden="1" x14ac:dyDescent="0.25">
      <c r="A18178" t="s">
        <v>153</v>
      </c>
      <c r="B18178">
        <v>803400</v>
      </c>
      <c r="C18178" t="s">
        <v>212</v>
      </c>
      <c r="D18178">
        <v>2005117</v>
      </c>
      <c r="E18178" t="s">
        <v>220</v>
      </c>
      <c r="F18178" t="s">
        <v>214</v>
      </c>
      <c r="G18178" t="s">
        <v>215</v>
      </c>
      <c r="H18178">
        <v>2</v>
      </c>
      <c r="I18178">
        <v>2015</v>
      </c>
      <c r="J18178">
        <v>1</v>
      </c>
      <c r="L18178">
        <v>23065517</v>
      </c>
      <c r="M18178">
        <v>4.5</v>
      </c>
      <c r="P18178" s="29">
        <f t="shared" ref="P18178:P18192" si="661">IF(AND(ISNUMBER(M18178),H18178&lt;&gt;4,N18178&lt;&gt;"X"),(M18178-1)/6,IF(H18178=4,"DRP",IF(AND(H18178=3,M18178="NA"),"BAD",IF(AND(H18178=2),"CVL",IF(AND(H18178=1,ISBLANK(M18178)),"NULL","UNK")))))</f>
        <v>0.58333333333333337</v>
      </c>
    </row>
    <row r="18179" spans="1:16" hidden="1" x14ac:dyDescent="0.25">
      <c r="A18179" t="s">
        <v>153</v>
      </c>
      <c r="B18179">
        <v>803400</v>
      </c>
      <c r="C18179" t="s">
        <v>212</v>
      </c>
      <c r="D18179">
        <v>2021600</v>
      </c>
      <c r="E18179" t="s">
        <v>219</v>
      </c>
      <c r="F18179" t="s">
        <v>214</v>
      </c>
      <c r="G18179" t="s">
        <v>215</v>
      </c>
      <c r="H18179">
        <v>3</v>
      </c>
      <c r="I18179">
        <v>2015</v>
      </c>
      <c r="J18179">
        <v>1</v>
      </c>
      <c r="L18179">
        <v>23066438</v>
      </c>
      <c r="M18179">
        <v>3.8</v>
      </c>
      <c r="P18179" s="29">
        <f t="shared" si="661"/>
        <v>0.46666666666666662</v>
      </c>
    </row>
    <row r="18180" spans="1:16" hidden="1" x14ac:dyDescent="0.25">
      <c r="A18180" t="s">
        <v>153</v>
      </c>
      <c r="B18180">
        <v>803400</v>
      </c>
      <c r="C18180" t="s">
        <v>212</v>
      </c>
      <c r="D18180">
        <v>2005102</v>
      </c>
      <c r="E18180" t="s">
        <v>218</v>
      </c>
      <c r="F18180" t="s">
        <v>214</v>
      </c>
      <c r="G18180" t="s">
        <v>215</v>
      </c>
      <c r="H18180">
        <v>3</v>
      </c>
      <c r="I18180">
        <v>2015</v>
      </c>
      <c r="J18180">
        <v>1</v>
      </c>
      <c r="L18180">
        <v>23066489</v>
      </c>
      <c r="M18180">
        <v>2.9</v>
      </c>
      <c r="P18180" s="29">
        <f t="shared" si="661"/>
        <v>0.31666666666666665</v>
      </c>
    </row>
    <row r="18181" spans="1:16" hidden="1" x14ac:dyDescent="0.25">
      <c r="A18181" t="s">
        <v>153</v>
      </c>
      <c r="B18181">
        <v>803400</v>
      </c>
      <c r="C18181" t="s">
        <v>212</v>
      </c>
      <c r="D18181">
        <v>2005099</v>
      </c>
      <c r="E18181" t="s">
        <v>217</v>
      </c>
      <c r="F18181" t="s">
        <v>214</v>
      </c>
      <c r="G18181" t="s">
        <v>215</v>
      </c>
      <c r="H18181">
        <v>3</v>
      </c>
      <c r="I18181">
        <v>2015</v>
      </c>
      <c r="J18181">
        <v>1</v>
      </c>
      <c r="L18181">
        <v>23066428</v>
      </c>
      <c r="M18181">
        <v>3.2</v>
      </c>
      <c r="P18181" s="29">
        <f t="shared" si="661"/>
        <v>0.3666666666666667</v>
      </c>
    </row>
    <row r="18182" spans="1:16" hidden="1" x14ac:dyDescent="0.25">
      <c r="A18182" t="s">
        <v>153</v>
      </c>
      <c r="B18182">
        <v>803400</v>
      </c>
      <c r="C18182" t="s">
        <v>212</v>
      </c>
      <c r="D18182">
        <v>2021754</v>
      </c>
      <c r="E18182" t="s">
        <v>216</v>
      </c>
      <c r="F18182" t="s">
        <v>214</v>
      </c>
      <c r="G18182" t="s">
        <v>215</v>
      </c>
      <c r="H18182">
        <v>3</v>
      </c>
      <c r="I18182">
        <v>2015</v>
      </c>
      <c r="J18182">
        <v>1</v>
      </c>
      <c r="L18182">
        <v>23066449</v>
      </c>
      <c r="M18182">
        <v>2.2000000000000002</v>
      </c>
      <c r="P18182" s="29">
        <f t="shared" si="661"/>
        <v>0.20000000000000004</v>
      </c>
    </row>
    <row r="18183" spans="1:16" hidden="1" x14ac:dyDescent="0.25">
      <c r="A18183" t="s">
        <v>153</v>
      </c>
      <c r="B18183">
        <v>803400</v>
      </c>
      <c r="C18183" t="s">
        <v>212</v>
      </c>
      <c r="D18183">
        <v>2004098</v>
      </c>
      <c r="E18183" t="s">
        <v>213</v>
      </c>
      <c r="F18183" t="s">
        <v>214</v>
      </c>
      <c r="G18183" t="s">
        <v>215</v>
      </c>
      <c r="H18183">
        <v>2</v>
      </c>
      <c r="I18183">
        <v>2015</v>
      </c>
      <c r="J18183">
        <v>1</v>
      </c>
      <c r="L18183">
        <v>23066524</v>
      </c>
      <c r="M18183">
        <v>5.7</v>
      </c>
      <c r="P18183" s="29">
        <f t="shared" si="661"/>
        <v>0.78333333333333333</v>
      </c>
    </row>
    <row r="18184" spans="1:16" hidden="1" x14ac:dyDescent="0.25">
      <c r="A18184" t="s">
        <v>153</v>
      </c>
      <c r="B18184">
        <v>803400</v>
      </c>
      <c r="C18184" t="s">
        <v>212</v>
      </c>
      <c r="D18184">
        <v>2021754</v>
      </c>
      <c r="E18184" t="s">
        <v>216</v>
      </c>
      <c r="F18184" t="s">
        <v>214</v>
      </c>
      <c r="G18184" t="s">
        <v>215</v>
      </c>
      <c r="H18184">
        <v>4</v>
      </c>
      <c r="I18184">
        <v>2015</v>
      </c>
      <c r="J18184">
        <v>2</v>
      </c>
      <c r="L18184">
        <v>23074130</v>
      </c>
      <c r="P18184" s="29" t="str">
        <f t="shared" si="661"/>
        <v>DRP</v>
      </c>
    </row>
    <row r="18185" spans="1:16" hidden="1" x14ac:dyDescent="0.25">
      <c r="A18185" t="s">
        <v>153</v>
      </c>
      <c r="B18185">
        <v>803400</v>
      </c>
      <c r="C18185" t="s">
        <v>212</v>
      </c>
      <c r="D18185">
        <v>2005131</v>
      </c>
      <c r="E18185" t="s">
        <v>228</v>
      </c>
      <c r="F18185" t="s">
        <v>214</v>
      </c>
      <c r="G18185" t="s">
        <v>215</v>
      </c>
      <c r="H18185">
        <v>4</v>
      </c>
      <c r="I18185">
        <v>2015</v>
      </c>
      <c r="J18185">
        <v>2</v>
      </c>
      <c r="L18185">
        <v>23070713</v>
      </c>
      <c r="P18185" s="29" t="str">
        <f t="shared" si="661"/>
        <v>DRP</v>
      </c>
    </row>
    <row r="18186" spans="1:16" hidden="1" x14ac:dyDescent="0.25">
      <c r="A18186" t="s">
        <v>153</v>
      </c>
      <c r="B18186">
        <v>803400</v>
      </c>
      <c r="C18186" t="s">
        <v>212</v>
      </c>
      <c r="D18186">
        <v>2004116</v>
      </c>
      <c r="E18186" t="s">
        <v>229</v>
      </c>
      <c r="F18186" t="s">
        <v>214</v>
      </c>
      <c r="G18186" t="s">
        <v>215</v>
      </c>
      <c r="H18186">
        <v>4</v>
      </c>
      <c r="I18186">
        <v>2015</v>
      </c>
      <c r="J18186">
        <v>2</v>
      </c>
      <c r="L18186">
        <v>23073306</v>
      </c>
      <c r="P18186" s="29" t="str">
        <f t="shared" si="661"/>
        <v>DRP</v>
      </c>
    </row>
    <row r="18187" spans="1:16" hidden="1" x14ac:dyDescent="0.25">
      <c r="A18187" t="s">
        <v>153</v>
      </c>
      <c r="B18187">
        <v>803400</v>
      </c>
      <c r="C18187" t="s">
        <v>212</v>
      </c>
      <c r="D18187">
        <v>2004112</v>
      </c>
      <c r="E18187" t="s">
        <v>244</v>
      </c>
      <c r="F18187" t="s">
        <v>214</v>
      </c>
      <c r="G18187" t="s">
        <v>215</v>
      </c>
      <c r="H18187">
        <v>4</v>
      </c>
      <c r="I18187">
        <v>2015</v>
      </c>
      <c r="J18187">
        <v>2</v>
      </c>
      <c r="L18187">
        <v>23073239</v>
      </c>
      <c r="P18187" s="29" t="str">
        <f t="shared" si="661"/>
        <v>DRP</v>
      </c>
    </row>
    <row r="18188" spans="1:16" hidden="1" x14ac:dyDescent="0.25">
      <c r="A18188" t="s">
        <v>153</v>
      </c>
      <c r="B18188">
        <v>803400</v>
      </c>
      <c r="C18188" t="s">
        <v>212</v>
      </c>
      <c r="D18188">
        <v>2021795</v>
      </c>
      <c r="E18188" t="s">
        <v>222</v>
      </c>
      <c r="F18188" t="s">
        <v>214</v>
      </c>
      <c r="G18188" t="s">
        <v>215</v>
      </c>
      <c r="H18188">
        <v>3</v>
      </c>
      <c r="I18188">
        <v>2015</v>
      </c>
      <c r="J18188">
        <v>2</v>
      </c>
      <c r="L18188">
        <v>23070466</v>
      </c>
      <c r="M18188" t="s">
        <v>221</v>
      </c>
      <c r="P18188" s="29" t="str">
        <f t="shared" si="661"/>
        <v>BAD</v>
      </c>
    </row>
    <row r="18189" spans="1:16" hidden="1" x14ac:dyDescent="0.25">
      <c r="A18189" t="s">
        <v>153</v>
      </c>
      <c r="B18189">
        <v>803400</v>
      </c>
      <c r="C18189" t="s">
        <v>212</v>
      </c>
      <c r="D18189">
        <v>2021754</v>
      </c>
      <c r="E18189" t="s">
        <v>216</v>
      </c>
      <c r="F18189" t="s">
        <v>214</v>
      </c>
      <c r="G18189" t="s">
        <v>215</v>
      </c>
      <c r="H18189">
        <v>3</v>
      </c>
      <c r="I18189">
        <v>2015</v>
      </c>
      <c r="J18189">
        <v>2</v>
      </c>
      <c r="L18189">
        <v>23074752</v>
      </c>
      <c r="M18189" t="s">
        <v>221</v>
      </c>
      <c r="P18189" s="29" t="str">
        <f t="shared" si="661"/>
        <v>BAD</v>
      </c>
    </row>
    <row r="18190" spans="1:16" hidden="1" x14ac:dyDescent="0.25">
      <c r="A18190" t="s">
        <v>153</v>
      </c>
      <c r="B18190">
        <v>803400</v>
      </c>
      <c r="C18190" t="s">
        <v>212</v>
      </c>
      <c r="D18190">
        <v>2005102</v>
      </c>
      <c r="E18190" t="s">
        <v>218</v>
      </c>
      <c r="F18190" t="s">
        <v>214</v>
      </c>
      <c r="G18190" t="s">
        <v>215</v>
      </c>
      <c r="H18190">
        <v>3</v>
      </c>
      <c r="I18190">
        <v>2015</v>
      </c>
      <c r="J18190">
        <v>2</v>
      </c>
      <c r="L18190">
        <v>23072204</v>
      </c>
      <c r="M18190" t="s">
        <v>221</v>
      </c>
      <c r="P18190" s="29" t="str">
        <f t="shared" si="661"/>
        <v>BAD</v>
      </c>
    </row>
    <row r="18191" spans="1:16" hidden="1" x14ac:dyDescent="0.25">
      <c r="A18191" t="s">
        <v>153</v>
      </c>
      <c r="B18191">
        <v>803400</v>
      </c>
      <c r="C18191" t="s">
        <v>212</v>
      </c>
      <c r="D18191">
        <v>2021600</v>
      </c>
      <c r="E18191" t="s">
        <v>219</v>
      </c>
      <c r="F18191" t="s">
        <v>214</v>
      </c>
      <c r="G18191" t="s">
        <v>215</v>
      </c>
      <c r="H18191">
        <v>3</v>
      </c>
      <c r="I18191">
        <v>2015</v>
      </c>
      <c r="J18191">
        <v>2</v>
      </c>
      <c r="L18191">
        <v>23071943</v>
      </c>
      <c r="M18191" t="s">
        <v>221</v>
      </c>
      <c r="P18191" s="29" t="str">
        <f t="shared" si="661"/>
        <v>BAD</v>
      </c>
    </row>
    <row r="18192" spans="1:16" hidden="1" x14ac:dyDescent="0.25">
      <c r="A18192" t="s">
        <v>153</v>
      </c>
      <c r="B18192">
        <v>803400</v>
      </c>
      <c r="C18192" t="s">
        <v>212</v>
      </c>
      <c r="D18192">
        <v>2005099</v>
      </c>
      <c r="E18192" t="s">
        <v>217</v>
      </c>
      <c r="F18192" t="s">
        <v>214</v>
      </c>
      <c r="G18192" t="s">
        <v>215</v>
      </c>
      <c r="H18192">
        <v>3</v>
      </c>
      <c r="I18192">
        <v>2015</v>
      </c>
      <c r="J18192">
        <v>2</v>
      </c>
      <c r="L18192">
        <v>23071939</v>
      </c>
      <c r="M18192" t="s">
        <v>221</v>
      </c>
      <c r="P18192" s="29" t="str">
        <f t="shared" si="661"/>
        <v>BAD</v>
      </c>
    </row>
    <row r="18193" spans="1:16" hidden="1" x14ac:dyDescent="0.25">
      <c r="A18193" t="s">
        <v>153</v>
      </c>
      <c r="B18193">
        <v>803400</v>
      </c>
      <c r="C18193" t="s">
        <v>212</v>
      </c>
      <c r="D18193">
        <v>2021600</v>
      </c>
      <c r="E18193" t="s">
        <v>219</v>
      </c>
      <c r="F18193" t="s">
        <v>214</v>
      </c>
      <c r="G18193" t="s">
        <v>215</v>
      </c>
      <c r="H18193">
        <v>3</v>
      </c>
      <c r="I18193">
        <v>2016</v>
      </c>
      <c r="J18193">
        <v>1</v>
      </c>
      <c r="L18193">
        <v>23081085</v>
      </c>
      <c r="M18193" t="s">
        <v>221</v>
      </c>
      <c r="P18193" s="29" t="str">
        <f t="shared" ref="P18193:P18203" si="662">IF(AND(ISNUMBER(M18193),H18193&lt;&gt;4),(M18193-1)/6,IF(H18193=4,"DRP",IF(AND(H18193=3,M18193="NA"),"BAD",IF(AND(H18193=2),"CVL",IF(AND(H18193=1,ISBLANK(M18193)),"NULL","UNK")))))</f>
        <v>BAD</v>
      </c>
    </row>
    <row r="18194" spans="1:16" hidden="1" x14ac:dyDescent="0.25">
      <c r="A18194" t="s">
        <v>153</v>
      </c>
      <c r="B18194">
        <v>803400</v>
      </c>
      <c r="C18194" t="s">
        <v>212</v>
      </c>
      <c r="D18194">
        <v>2005102</v>
      </c>
      <c r="E18194" t="s">
        <v>218</v>
      </c>
      <c r="F18194" t="s">
        <v>214</v>
      </c>
      <c r="G18194" t="s">
        <v>215</v>
      </c>
      <c r="H18194">
        <v>3</v>
      </c>
      <c r="I18194">
        <v>2016</v>
      </c>
      <c r="J18194">
        <v>1</v>
      </c>
      <c r="L18194">
        <v>23081365</v>
      </c>
      <c r="M18194" t="s">
        <v>221</v>
      </c>
      <c r="P18194" s="29" t="str">
        <f t="shared" si="662"/>
        <v>BAD</v>
      </c>
    </row>
    <row r="18195" spans="1:16" hidden="1" x14ac:dyDescent="0.25">
      <c r="A18195" t="s">
        <v>153</v>
      </c>
      <c r="B18195">
        <v>803400</v>
      </c>
      <c r="C18195" t="s">
        <v>212</v>
      </c>
      <c r="D18195">
        <v>2005099</v>
      </c>
      <c r="E18195" t="s">
        <v>217</v>
      </c>
      <c r="F18195" t="s">
        <v>214</v>
      </c>
      <c r="G18195" t="s">
        <v>215</v>
      </c>
      <c r="H18195">
        <v>3</v>
      </c>
      <c r="I18195">
        <v>2016</v>
      </c>
      <c r="J18195">
        <v>1</v>
      </c>
      <c r="L18195">
        <v>23081378</v>
      </c>
      <c r="M18195" t="s">
        <v>221</v>
      </c>
      <c r="P18195" s="29" t="str">
        <f t="shared" si="662"/>
        <v>BAD</v>
      </c>
    </row>
    <row r="18196" spans="1:16" hidden="1" x14ac:dyDescent="0.25">
      <c r="A18196" t="s">
        <v>153</v>
      </c>
      <c r="B18196">
        <v>803400</v>
      </c>
      <c r="C18196" t="s">
        <v>212</v>
      </c>
      <c r="D18196">
        <v>2021754</v>
      </c>
      <c r="E18196" t="s">
        <v>216</v>
      </c>
      <c r="F18196" t="s">
        <v>214</v>
      </c>
      <c r="G18196" t="s">
        <v>215</v>
      </c>
      <c r="H18196">
        <v>3</v>
      </c>
      <c r="I18196">
        <v>2016</v>
      </c>
      <c r="J18196">
        <v>1</v>
      </c>
      <c r="L18196">
        <v>23081142</v>
      </c>
      <c r="M18196" t="s">
        <v>221</v>
      </c>
      <c r="P18196" s="29" t="str">
        <f t="shared" si="662"/>
        <v>BAD</v>
      </c>
    </row>
    <row r="18197" spans="1:16" hidden="1" x14ac:dyDescent="0.25">
      <c r="A18197" t="s">
        <v>153</v>
      </c>
      <c r="B18197">
        <v>803400</v>
      </c>
      <c r="C18197" t="s">
        <v>212</v>
      </c>
      <c r="D18197">
        <v>2021795</v>
      </c>
      <c r="E18197" t="s">
        <v>222</v>
      </c>
      <c r="F18197" t="s">
        <v>214</v>
      </c>
      <c r="G18197" t="s">
        <v>215</v>
      </c>
      <c r="H18197">
        <v>4</v>
      </c>
      <c r="I18197">
        <v>2016</v>
      </c>
      <c r="J18197">
        <v>1</v>
      </c>
      <c r="L18197">
        <v>23078735</v>
      </c>
      <c r="P18197" s="29" t="str">
        <f t="shared" si="662"/>
        <v>DRP</v>
      </c>
    </row>
    <row r="18198" spans="1:16" hidden="1" x14ac:dyDescent="0.25">
      <c r="A18198" t="s">
        <v>153</v>
      </c>
      <c r="B18198">
        <v>803400</v>
      </c>
      <c r="C18198" t="s">
        <v>212</v>
      </c>
      <c r="D18198">
        <v>2021795</v>
      </c>
      <c r="E18198" t="s">
        <v>222</v>
      </c>
      <c r="F18198" t="s">
        <v>214</v>
      </c>
      <c r="G18198" t="s">
        <v>215</v>
      </c>
      <c r="H18198">
        <v>3</v>
      </c>
      <c r="I18198">
        <v>2016</v>
      </c>
      <c r="J18198">
        <v>1</v>
      </c>
      <c r="M18198" t="s">
        <v>221</v>
      </c>
      <c r="N18198" t="s">
        <v>231</v>
      </c>
      <c r="P18198" s="29" t="str">
        <f t="shared" si="662"/>
        <v>BAD</v>
      </c>
    </row>
    <row r="18199" spans="1:16" hidden="1" x14ac:dyDescent="0.25">
      <c r="A18199" t="s">
        <v>153</v>
      </c>
      <c r="B18199">
        <v>803400</v>
      </c>
      <c r="C18199" t="s">
        <v>212</v>
      </c>
      <c r="D18199">
        <v>2021795</v>
      </c>
      <c r="E18199" t="s">
        <v>222</v>
      </c>
      <c r="F18199" t="s">
        <v>214</v>
      </c>
      <c r="G18199" t="s">
        <v>215</v>
      </c>
      <c r="H18199">
        <v>3</v>
      </c>
      <c r="I18199">
        <v>2016</v>
      </c>
      <c r="J18199">
        <v>2</v>
      </c>
      <c r="L18199">
        <v>23084483</v>
      </c>
      <c r="M18199" t="s">
        <v>221</v>
      </c>
      <c r="P18199" s="29" t="str">
        <f t="shared" si="662"/>
        <v>BAD</v>
      </c>
    </row>
    <row r="18200" spans="1:16" hidden="1" x14ac:dyDescent="0.25">
      <c r="A18200" t="s">
        <v>153</v>
      </c>
      <c r="B18200">
        <v>803400</v>
      </c>
      <c r="C18200" t="s">
        <v>212</v>
      </c>
      <c r="D18200">
        <v>2021754</v>
      </c>
      <c r="E18200" t="s">
        <v>216</v>
      </c>
      <c r="F18200" t="s">
        <v>214</v>
      </c>
      <c r="G18200" t="s">
        <v>215</v>
      </c>
      <c r="H18200">
        <v>3</v>
      </c>
      <c r="I18200">
        <v>2016</v>
      </c>
      <c r="J18200">
        <v>2</v>
      </c>
      <c r="L18200">
        <v>23086734</v>
      </c>
      <c r="M18200" t="s">
        <v>221</v>
      </c>
      <c r="P18200" s="29" t="str">
        <f t="shared" si="662"/>
        <v>BAD</v>
      </c>
    </row>
    <row r="18201" spans="1:16" hidden="1" x14ac:dyDescent="0.25">
      <c r="A18201" t="s">
        <v>153</v>
      </c>
      <c r="B18201">
        <v>803400</v>
      </c>
      <c r="C18201" t="s">
        <v>212</v>
      </c>
      <c r="D18201">
        <v>2021600</v>
      </c>
      <c r="E18201" t="s">
        <v>219</v>
      </c>
      <c r="F18201" t="s">
        <v>214</v>
      </c>
      <c r="G18201" t="s">
        <v>215</v>
      </c>
      <c r="H18201">
        <v>3</v>
      </c>
      <c r="I18201">
        <v>2016</v>
      </c>
      <c r="J18201">
        <v>2</v>
      </c>
      <c r="L18201">
        <v>23086545</v>
      </c>
      <c r="M18201" t="s">
        <v>221</v>
      </c>
      <c r="P18201" s="29" t="str">
        <f t="shared" si="662"/>
        <v>BAD</v>
      </c>
    </row>
    <row r="18202" spans="1:16" hidden="1" x14ac:dyDescent="0.25">
      <c r="A18202" t="s">
        <v>153</v>
      </c>
      <c r="B18202">
        <v>803400</v>
      </c>
      <c r="C18202" t="s">
        <v>212</v>
      </c>
      <c r="D18202">
        <v>2005102</v>
      </c>
      <c r="E18202" t="s">
        <v>218</v>
      </c>
      <c r="F18202" t="s">
        <v>214</v>
      </c>
      <c r="G18202" t="s">
        <v>215</v>
      </c>
      <c r="H18202">
        <v>3</v>
      </c>
      <c r="I18202">
        <v>2016</v>
      </c>
      <c r="J18202">
        <v>2</v>
      </c>
      <c r="L18202">
        <v>23086741</v>
      </c>
      <c r="M18202" t="s">
        <v>221</v>
      </c>
      <c r="P18202" s="29" t="str">
        <f t="shared" si="662"/>
        <v>BAD</v>
      </c>
    </row>
    <row r="18203" spans="1:16" hidden="1" x14ac:dyDescent="0.25">
      <c r="A18203" t="s">
        <v>153</v>
      </c>
      <c r="B18203">
        <v>803400</v>
      </c>
      <c r="C18203" t="s">
        <v>212</v>
      </c>
      <c r="D18203">
        <v>2005099</v>
      </c>
      <c r="E18203" t="s">
        <v>217</v>
      </c>
      <c r="F18203" t="s">
        <v>214</v>
      </c>
      <c r="G18203" t="s">
        <v>215</v>
      </c>
      <c r="H18203">
        <v>3</v>
      </c>
      <c r="I18203">
        <v>2016</v>
      </c>
      <c r="J18203">
        <v>2</v>
      </c>
      <c r="L18203">
        <v>23086540</v>
      </c>
      <c r="M18203" t="s">
        <v>221</v>
      </c>
      <c r="P18203" s="29" t="str">
        <f t="shared" si="662"/>
        <v>BAD</v>
      </c>
    </row>
    <row r="18204" spans="1:16" hidden="1" x14ac:dyDescent="0.25">
      <c r="A18204" t="s">
        <v>176</v>
      </c>
      <c r="B18204">
        <v>803401</v>
      </c>
      <c r="C18204" t="s">
        <v>318</v>
      </c>
      <c r="D18204">
        <v>2005118</v>
      </c>
      <c r="E18204" t="s">
        <v>223</v>
      </c>
      <c r="F18204" t="s">
        <v>214</v>
      </c>
      <c r="G18204" t="s">
        <v>215</v>
      </c>
      <c r="H18204">
        <v>2</v>
      </c>
      <c r="I18204">
        <v>2015</v>
      </c>
      <c r="J18204">
        <v>1</v>
      </c>
      <c r="L18204">
        <v>23067520</v>
      </c>
      <c r="M18204">
        <v>4.3</v>
      </c>
      <c r="P18204" s="29">
        <f t="shared" ref="P18204:P18215" si="663">IF(AND(ISNUMBER(M18204),H18204&lt;&gt;4,N18204&lt;&gt;"X"),(M18204-1)/6,IF(H18204=4,"DRP",IF(AND(H18204=3,M18204="NA"),"BAD",IF(AND(H18204=2),"CVL",IF(AND(H18204=1,ISBLANK(M18204)),"NULL","UNK")))))</f>
        <v>0.54999999999999993</v>
      </c>
    </row>
    <row r="18205" spans="1:16" hidden="1" x14ac:dyDescent="0.25">
      <c r="A18205" t="s">
        <v>176</v>
      </c>
      <c r="B18205">
        <v>803401</v>
      </c>
      <c r="C18205" t="s">
        <v>318</v>
      </c>
      <c r="D18205">
        <v>2021600</v>
      </c>
      <c r="E18205" t="s">
        <v>219</v>
      </c>
      <c r="F18205" t="s">
        <v>214</v>
      </c>
      <c r="G18205" t="s">
        <v>215</v>
      </c>
      <c r="H18205">
        <v>2</v>
      </c>
      <c r="I18205">
        <v>2015</v>
      </c>
      <c r="J18205">
        <v>1</v>
      </c>
      <c r="L18205">
        <v>23066440</v>
      </c>
      <c r="M18205">
        <v>4.5999999999999996</v>
      </c>
      <c r="P18205" s="29">
        <f t="shared" si="663"/>
        <v>0.6</v>
      </c>
    </row>
    <row r="18206" spans="1:16" hidden="1" x14ac:dyDescent="0.25">
      <c r="A18206" t="s">
        <v>176</v>
      </c>
      <c r="B18206">
        <v>803401</v>
      </c>
      <c r="C18206" t="s">
        <v>318</v>
      </c>
      <c r="D18206">
        <v>2005099</v>
      </c>
      <c r="E18206" t="s">
        <v>217</v>
      </c>
      <c r="F18206" t="s">
        <v>214</v>
      </c>
      <c r="G18206" t="s">
        <v>215</v>
      </c>
      <c r="H18206">
        <v>2</v>
      </c>
      <c r="I18206">
        <v>2015</v>
      </c>
      <c r="J18206">
        <v>1</v>
      </c>
      <c r="L18206">
        <v>23066432</v>
      </c>
      <c r="M18206">
        <v>5.0999999999999996</v>
      </c>
      <c r="P18206" s="29">
        <f t="shared" si="663"/>
        <v>0.68333333333333324</v>
      </c>
    </row>
    <row r="18207" spans="1:16" hidden="1" x14ac:dyDescent="0.25">
      <c r="A18207" t="s">
        <v>176</v>
      </c>
      <c r="B18207">
        <v>803401</v>
      </c>
      <c r="C18207" t="s">
        <v>318</v>
      </c>
      <c r="D18207">
        <v>2021754</v>
      </c>
      <c r="E18207" t="s">
        <v>216</v>
      </c>
      <c r="F18207" t="s">
        <v>214</v>
      </c>
      <c r="G18207" t="s">
        <v>215</v>
      </c>
      <c r="H18207">
        <v>3</v>
      </c>
      <c r="I18207">
        <v>2015</v>
      </c>
      <c r="J18207">
        <v>1</v>
      </c>
      <c r="L18207">
        <v>23066480</v>
      </c>
      <c r="M18207">
        <v>3.7</v>
      </c>
      <c r="P18207" s="29">
        <f t="shared" si="663"/>
        <v>0.45</v>
      </c>
    </row>
    <row r="18208" spans="1:16" hidden="1" x14ac:dyDescent="0.25">
      <c r="A18208" t="s">
        <v>176</v>
      </c>
      <c r="B18208">
        <v>803401</v>
      </c>
      <c r="C18208" t="s">
        <v>318</v>
      </c>
      <c r="D18208">
        <v>2005102</v>
      </c>
      <c r="E18208" t="s">
        <v>218</v>
      </c>
      <c r="F18208" t="s">
        <v>214</v>
      </c>
      <c r="G18208" t="s">
        <v>215</v>
      </c>
      <c r="H18208">
        <v>2</v>
      </c>
      <c r="I18208">
        <v>2015</v>
      </c>
      <c r="J18208">
        <v>1</v>
      </c>
      <c r="L18208">
        <v>23066493</v>
      </c>
      <c r="M18208">
        <v>4.0999999999999996</v>
      </c>
      <c r="P18208" s="29">
        <f t="shared" si="663"/>
        <v>0.51666666666666661</v>
      </c>
    </row>
    <row r="18209" spans="1:16" hidden="1" x14ac:dyDescent="0.25">
      <c r="A18209" t="s">
        <v>176</v>
      </c>
      <c r="B18209">
        <v>803401</v>
      </c>
      <c r="C18209" t="s">
        <v>318</v>
      </c>
      <c r="D18209">
        <v>2004098</v>
      </c>
      <c r="E18209" t="s">
        <v>213</v>
      </c>
      <c r="F18209" t="s">
        <v>214</v>
      </c>
      <c r="G18209" t="s">
        <v>215</v>
      </c>
      <c r="H18209">
        <v>2</v>
      </c>
      <c r="I18209">
        <v>2015</v>
      </c>
      <c r="J18209">
        <v>1</v>
      </c>
      <c r="L18209">
        <v>23066523</v>
      </c>
      <c r="M18209">
        <v>6.2</v>
      </c>
      <c r="P18209" s="29">
        <f t="shared" si="663"/>
        <v>0.8666666666666667</v>
      </c>
    </row>
    <row r="18210" spans="1:16" hidden="1" x14ac:dyDescent="0.25">
      <c r="A18210" t="s">
        <v>176</v>
      </c>
      <c r="B18210">
        <v>803401</v>
      </c>
      <c r="C18210" t="s">
        <v>318</v>
      </c>
      <c r="D18210">
        <v>2004112</v>
      </c>
      <c r="E18210" t="s">
        <v>244</v>
      </c>
      <c r="F18210" t="s">
        <v>214</v>
      </c>
      <c r="G18210" t="s">
        <v>215</v>
      </c>
      <c r="H18210">
        <v>2</v>
      </c>
      <c r="I18210">
        <v>2015</v>
      </c>
      <c r="J18210">
        <v>2</v>
      </c>
      <c r="L18210">
        <v>23073240</v>
      </c>
      <c r="M18210">
        <v>5.7</v>
      </c>
      <c r="P18210" s="29">
        <f t="shared" si="663"/>
        <v>0.78333333333333333</v>
      </c>
    </row>
    <row r="18211" spans="1:16" hidden="1" x14ac:dyDescent="0.25">
      <c r="A18211" t="s">
        <v>176</v>
      </c>
      <c r="B18211">
        <v>803401</v>
      </c>
      <c r="C18211" t="s">
        <v>318</v>
      </c>
      <c r="D18211">
        <v>2021580</v>
      </c>
      <c r="E18211" t="s">
        <v>241</v>
      </c>
      <c r="F18211" t="s">
        <v>214</v>
      </c>
      <c r="G18211" t="s">
        <v>215</v>
      </c>
      <c r="H18211">
        <v>2</v>
      </c>
      <c r="I18211">
        <v>2015</v>
      </c>
      <c r="J18211">
        <v>2</v>
      </c>
      <c r="L18211">
        <v>23072000</v>
      </c>
      <c r="M18211">
        <v>4.3</v>
      </c>
      <c r="P18211" s="29">
        <f t="shared" si="663"/>
        <v>0.54999999999999993</v>
      </c>
    </row>
    <row r="18212" spans="1:16" hidden="1" x14ac:dyDescent="0.25">
      <c r="A18212" t="s">
        <v>176</v>
      </c>
      <c r="B18212">
        <v>803401</v>
      </c>
      <c r="C18212" t="s">
        <v>318</v>
      </c>
      <c r="D18212">
        <v>2005117</v>
      </c>
      <c r="E18212" t="s">
        <v>220</v>
      </c>
      <c r="F18212" t="s">
        <v>214</v>
      </c>
      <c r="G18212" t="s">
        <v>215</v>
      </c>
      <c r="H18212">
        <v>2</v>
      </c>
      <c r="I18212">
        <v>2015</v>
      </c>
      <c r="J18212">
        <v>2</v>
      </c>
      <c r="L18212">
        <v>23070388</v>
      </c>
      <c r="M18212">
        <v>4</v>
      </c>
      <c r="P18212" s="29">
        <f t="shared" si="663"/>
        <v>0.5</v>
      </c>
    </row>
    <row r="18213" spans="1:16" hidden="1" x14ac:dyDescent="0.25">
      <c r="A18213" t="s">
        <v>176</v>
      </c>
      <c r="B18213">
        <v>803401</v>
      </c>
      <c r="C18213" t="s">
        <v>318</v>
      </c>
      <c r="D18213">
        <v>2005131</v>
      </c>
      <c r="E18213" t="s">
        <v>228</v>
      </c>
      <c r="F18213" t="s">
        <v>214</v>
      </c>
      <c r="G18213" t="s">
        <v>215</v>
      </c>
      <c r="H18213">
        <v>2</v>
      </c>
      <c r="I18213">
        <v>2015</v>
      </c>
      <c r="J18213">
        <v>2</v>
      </c>
      <c r="L18213">
        <v>23070707</v>
      </c>
      <c r="M18213">
        <v>4.3</v>
      </c>
      <c r="P18213" s="29">
        <f t="shared" si="663"/>
        <v>0.54999999999999993</v>
      </c>
    </row>
    <row r="18214" spans="1:16" hidden="1" x14ac:dyDescent="0.25">
      <c r="A18214" t="s">
        <v>176</v>
      </c>
      <c r="B18214">
        <v>803401</v>
      </c>
      <c r="C18214" t="s">
        <v>318</v>
      </c>
      <c r="D18214">
        <v>2021602</v>
      </c>
      <c r="E18214" t="s">
        <v>242</v>
      </c>
      <c r="F18214" t="s">
        <v>214</v>
      </c>
      <c r="G18214" t="s">
        <v>215</v>
      </c>
      <c r="H18214">
        <v>2</v>
      </c>
      <c r="I18214">
        <v>2015</v>
      </c>
      <c r="J18214">
        <v>2</v>
      </c>
      <c r="L18214">
        <v>23072005</v>
      </c>
      <c r="M18214">
        <v>4.2</v>
      </c>
      <c r="P18214" s="29">
        <f t="shared" si="663"/>
        <v>0.53333333333333333</v>
      </c>
    </row>
    <row r="18215" spans="1:16" hidden="1" x14ac:dyDescent="0.25">
      <c r="A18215" t="s">
        <v>176</v>
      </c>
      <c r="B18215">
        <v>803401</v>
      </c>
      <c r="C18215" t="s">
        <v>318</v>
      </c>
      <c r="D18215">
        <v>2021754</v>
      </c>
      <c r="E18215" t="s">
        <v>216</v>
      </c>
      <c r="F18215" t="s">
        <v>214</v>
      </c>
      <c r="G18215" t="s">
        <v>215</v>
      </c>
      <c r="H18215">
        <v>2</v>
      </c>
      <c r="I18215">
        <v>2015</v>
      </c>
      <c r="J18215">
        <v>2</v>
      </c>
      <c r="L18215">
        <v>23074125</v>
      </c>
      <c r="M18215">
        <v>4.0999999999999996</v>
      </c>
      <c r="P18215" s="29">
        <f t="shared" si="663"/>
        <v>0.51666666666666661</v>
      </c>
    </row>
    <row r="18216" spans="1:16" hidden="1" x14ac:dyDescent="0.25">
      <c r="A18216" t="s">
        <v>176</v>
      </c>
      <c r="B18216">
        <v>803401</v>
      </c>
      <c r="C18216" t="s">
        <v>318</v>
      </c>
      <c r="D18216">
        <v>2021596</v>
      </c>
      <c r="E18216" t="s">
        <v>294</v>
      </c>
      <c r="F18216" t="s">
        <v>214</v>
      </c>
      <c r="G18216" t="s">
        <v>215</v>
      </c>
      <c r="H18216">
        <v>3</v>
      </c>
      <c r="I18216">
        <v>2016</v>
      </c>
      <c r="J18216">
        <v>1</v>
      </c>
      <c r="L18216">
        <v>23081196</v>
      </c>
      <c r="M18216">
        <v>3.7</v>
      </c>
      <c r="P18216" s="29">
        <f t="shared" ref="P18216:P18247" si="664">IF(AND(ISNUMBER(M18216),H18216&lt;&gt;4),(M18216-1)/6,IF(H18216=4,"DRP",IF(AND(H18216=3,M18216="NA"),"BAD",IF(AND(H18216=2),"CVL",IF(AND(H18216=1,ISBLANK(M18216)),"NULL","UNK")))))</f>
        <v>0.45</v>
      </c>
    </row>
    <row r="18217" spans="1:16" hidden="1" x14ac:dyDescent="0.25">
      <c r="A18217" t="s">
        <v>176</v>
      </c>
      <c r="B18217">
        <v>803401</v>
      </c>
      <c r="C18217" t="s">
        <v>318</v>
      </c>
      <c r="D18217">
        <v>2021638</v>
      </c>
      <c r="E18217" t="s">
        <v>250</v>
      </c>
      <c r="F18217" t="s">
        <v>214</v>
      </c>
      <c r="G18217" t="s">
        <v>215</v>
      </c>
      <c r="H18217">
        <v>2</v>
      </c>
      <c r="I18217">
        <v>2016</v>
      </c>
      <c r="J18217">
        <v>1</v>
      </c>
      <c r="L18217">
        <v>23081193</v>
      </c>
      <c r="M18217">
        <v>4</v>
      </c>
      <c r="P18217" s="29">
        <f t="shared" si="664"/>
        <v>0.5</v>
      </c>
    </row>
    <row r="18218" spans="1:16" hidden="1" x14ac:dyDescent="0.25">
      <c r="A18218" t="s">
        <v>176</v>
      </c>
      <c r="B18218">
        <v>803401</v>
      </c>
      <c r="C18218" t="s">
        <v>318</v>
      </c>
      <c r="D18218">
        <v>2021756</v>
      </c>
      <c r="E18218" t="s">
        <v>253</v>
      </c>
      <c r="F18218" t="s">
        <v>214</v>
      </c>
      <c r="G18218" t="s">
        <v>215</v>
      </c>
      <c r="H18218">
        <v>2</v>
      </c>
      <c r="I18218">
        <v>2016</v>
      </c>
      <c r="J18218">
        <v>1</v>
      </c>
      <c r="L18218">
        <v>23081182</v>
      </c>
      <c r="M18218">
        <v>5.3</v>
      </c>
      <c r="P18218" s="29">
        <f t="shared" si="664"/>
        <v>0.71666666666666667</v>
      </c>
    </row>
    <row r="18219" spans="1:16" hidden="1" x14ac:dyDescent="0.25">
      <c r="A18219" t="s">
        <v>176</v>
      </c>
      <c r="B18219">
        <v>803401</v>
      </c>
      <c r="C18219" t="s">
        <v>318</v>
      </c>
      <c r="D18219">
        <v>2021763</v>
      </c>
      <c r="E18219" t="s">
        <v>298</v>
      </c>
      <c r="F18219" t="s">
        <v>214</v>
      </c>
      <c r="G18219" t="s">
        <v>215</v>
      </c>
      <c r="H18219">
        <v>2</v>
      </c>
      <c r="I18219">
        <v>2016</v>
      </c>
      <c r="J18219">
        <v>1</v>
      </c>
      <c r="L18219">
        <v>23081192</v>
      </c>
      <c r="M18219">
        <v>5.5</v>
      </c>
      <c r="P18219" s="29">
        <f t="shared" si="664"/>
        <v>0.75</v>
      </c>
    </row>
    <row r="18220" spans="1:16" hidden="1" x14ac:dyDescent="0.25">
      <c r="A18220" t="s">
        <v>176</v>
      </c>
      <c r="B18220">
        <v>803401</v>
      </c>
      <c r="C18220" t="s">
        <v>318</v>
      </c>
      <c r="D18220">
        <v>2004099</v>
      </c>
      <c r="E18220" t="s">
        <v>245</v>
      </c>
      <c r="F18220" t="s">
        <v>214</v>
      </c>
      <c r="G18220" t="s">
        <v>215</v>
      </c>
      <c r="H18220">
        <v>2</v>
      </c>
      <c r="I18220">
        <v>2016</v>
      </c>
      <c r="J18220">
        <v>1</v>
      </c>
      <c r="L18220">
        <v>23073324</v>
      </c>
      <c r="M18220">
        <v>5.4</v>
      </c>
      <c r="P18220" s="29">
        <f t="shared" si="664"/>
        <v>0.73333333333333339</v>
      </c>
    </row>
    <row r="18221" spans="1:16" hidden="1" x14ac:dyDescent="0.25">
      <c r="A18221" t="s">
        <v>176</v>
      </c>
      <c r="B18221">
        <v>803401</v>
      </c>
      <c r="C18221" t="s">
        <v>318</v>
      </c>
      <c r="D18221">
        <v>2004116</v>
      </c>
      <c r="E18221" t="s">
        <v>229</v>
      </c>
      <c r="F18221" t="s">
        <v>214</v>
      </c>
      <c r="G18221" t="s">
        <v>215</v>
      </c>
      <c r="H18221">
        <v>2</v>
      </c>
      <c r="I18221">
        <v>2016</v>
      </c>
      <c r="J18221">
        <v>1</v>
      </c>
      <c r="L18221">
        <v>23078178</v>
      </c>
      <c r="M18221">
        <v>5.0999999999999996</v>
      </c>
      <c r="P18221" s="29">
        <f t="shared" si="664"/>
        <v>0.68333333333333324</v>
      </c>
    </row>
    <row r="18222" spans="1:16" hidden="1" x14ac:dyDescent="0.25">
      <c r="A18222" t="s">
        <v>176</v>
      </c>
      <c r="B18222">
        <v>803401</v>
      </c>
      <c r="C18222" t="s">
        <v>318</v>
      </c>
      <c r="D18222">
        <v>2021596</v>
      </c>
      <c r="E18222" t="s">
        <v>294</v>
      </c>
      <c r="F18222" t="s">
        <v>214</v>
      </c>
      <c r="G18222" t="s">
        <v>215</v>
      </c>
      <c r="H18222">
        <v>2</v>
      </c>
      <c r="I18222">
        <v>2016</v>
      </c>
      <c r="J18222">
        <v>2</v>
      </c>
      <c r="L18222">
        <v>23086860</v>
      </c>
      <c r="M18222">
        <v>4.7</v>
      </c>
      <c r="P18222" s="29">
        <f t="shared" si="664"/>
        <v>0.6166666666666667</v>
      </c>
    </row>
    <row r="18223" spans="1:16" hidden="1" x14ac:dyDescent="0.25">
      <c r="A18223" t="s">
        <v>176</v>
      </c>
      <c r="B18223">
        <v>803401</v>
      </c>
      <c r="C18223" t="s">
        <v>318</v>
      </c>
      <c r="D18223">
        <v>2021640</v>
      </c>
      <c r="E18223" t="s">
        <v>227</v>
      </c>
      <c r="F18223" t="s">
        <v>214</v>
      </c>
      <c r="G18223" t="s">
        <v>215</v>
      </c>
      <c r="H18223">
        <v>3</v>
      </c>
      <c r="I18223">
        <v>2016</v>
      </c>
      <c r="J18223">
        <v>2</v>
      </c>
      <c r="L18223">
        <v>23086870</v>
      </c>
      <c r="M18223" t="s">
        <v>221</v>
      </c>
      <c r="P18223" s="29" t="str">
        <f t="shared" si="664"/>
        <v>BAD</v>
      </c>
    </row>
    <row r="18224" spans="1:16" hidden="1" x14ac:dyDescent="0.25">
      <c r="A18224" t="s">
        <v>176</v>
      </c>
      <c r="B18224">
        <v>803401</v>
      </c>
      <c r="C18224" t="s">
        <v>318</v>
      </c>
      <c r="D18224">
        <v>2021993</v>
      </c>
      <c r="E18224" t="s">
        <v>256</v>
      </c>
      <c r="F18224" t="s">
        <v>214</v>
      </c>
      <c r="G18224" t="s">
        <v>215</v>
      </c>
      <c r="H18224">
        <v>2</v>
      </c>
      <c r="I18224">
        <v>2016</v>
      </c>
      <c r="J18224">
        <v>2</v>
      </c>
      <c r="L18224">
        <v>23086519</v>
      </c>
      <c r="M18224">
        <v>5.3</v>
      </c>
      <c r="P18224" s="29">
        <f t="shared" si="664"/>
        <v>0.71666666666666667</v>
      </c>
    </row>
    <row r="18225" spans="1:16" hidden="1" x14ac:dyDescent="0.25">
      <c r="A18225" t="s">
        <v>176</v>
      </c>
      <c r="B18225">
        <v>803401</v>
      </c>
      <c r="C18225" t="s">
        <v>318</v>
      </c>
      <c r="D18225">
        <v>2005120</v>
      </c>
      <c r="E18225" t="s">
        <v>293</v>
      </c>
      <c r="F18225" t="s">
        <v>214</v>
      </c>
      <c r="G18225" t="s">
        <v>215</v>
      </c>
      <c r="H18225">
        <v>2</v>
      </c>
      <c r="I18225">
        <v>2016</v>
      </c>
      <c r="J18225">
        <v>2</v>
      </c>
      <c r="L18225">
        <v>23086516</v>
      </c>
      <c r="M18225">
        <v>4.3</v>
      </c>
      <c r="P18225" s="29">
        <f t="shared" si="664"/>
        <v>0.54999999999999993</v>
      </c>
    </row>
    <row r="18226" spans="1:16" hidden="1" x14ac:dyDescent="0.25">
      <c r="A18226" t="s">
        <v>176</v>
      </c>
      <c r="B18226">
        <v>803401</v>
      </c>
      <c r="C18226" t="s">
        <v>318</v>
      </c>
      <c r="D18226">
        <v>2021874</v>
      </c>
      <c r="E18226" t="s">
        <v>226</v>
      </c>
      <c r="F18226" t="s">
        <v>214</v>
      </c>
      <c r="G18226" t="s">
        <v>215</v>
      </c>
      <c r="H18226">
        <v>2</v>
      </c>
      <c r="I18226">
        <v>2016</v>
      </c>
      <c r="J18226">
        <v>2</v>
      </c>
      <c r="L18226">
        <v>23086862</v>
      </c>
      <c r="M18226">
        <v>4.7</v>
      </c>
      <c r="P18226" s="29">
        <f t="shared" si="664"/>
        <v>0.6166666666666667</v>
      </c>
    </row>
    <row r="18227" spans="1:16" hidden="1" x14ac:dyDescent="0.25">
      <c r="A18227" t="s">
        <v>176</v>
      </c>
      <c r="B18227">
        <v>803401</v>
      </c>
      <c r="C18227" t="s">
        <v>318</v>
      </c>
      <c r="D18227">
        <v>2021781</v>
      </c>
      <c r="E18227" t="s">
        <v>235</v>
      </c>
      <c r="F18227" t="s">
        <v>214</v>
      </c>
      <c r="G18227" t="s">
        <v>215</v>
      </c>
      <c r="H18227">
        <v>2</v>
      </c>
      <c r="I18227">
        <v>2016</v>
      </c>
      <c r="J18227">
        <v>2</v>
      </c>
      <c r="L18227">
        <v>23086871</v>
      </c>
      <c r="M18227">
        <v>4.3</v>
      </c>
      <c r="P18227" s="29">
        <f t="shared" si="664"/>
        <v>0.54999999999999993</v>
      </c>
    </row>
    <row r="18228" spans="1:16" hidden="1" x14ac:dyDescent="0.25">
      <c r="A18228" t="s">
        <v>176</v>
      </c>
      <c r="B18228">
        <v>803401</v>
      </c>
      <c r="C18228" t="s">
        <v>318</v>
      </c>
      <c r="D18228">
        <v>2021640</v>
      </c>
      <c r="E18228" t="s">
        <v>227</v>
      </c>
      <c r="F18228" t="s">
        <v>214</v>
      </c>
      <c r="G18228" t="s">
        <v>215</v>
      </c>
      <c r="H18228">
        <v>2</v>
      </c>
      <c r="I18228">
        <v>2017</v>
      </c>
      <c r="J18228">
        <v>1</v>
      </c>
      <c r="L18228">
        <v>23092942</v>
      </c>
      <c r="M18228">
        <v>4.4000000000000004</v>
      </c>
      <c r="P18228" s="29">
        <f t="shared" si="664"/>
        <v>0.56666666666666676</v>
      </c>
    </row>
    <row r="18229" spans="1:16" hidden="1" x14ac:dyDescent="0.25">
      <c r="A18229" t="s">
        <v>176</v>
      </c>
      <c r="B18229">
        <v>803401</v>
      </c>
      <c r="C18229" t="s">
        <v>318</v>
      </c>
      <c r="D18229">
        <v>2021725</v>
      </c>
      <c r="E18229" t="s">
        <v>257</v>
      </c>
      <c r="F18229" t="s">
        <v>214</v>
      </c>
      <c r="G18229" t="s">
        <v>215</v>
      </c>
      <c r="H18229">
        <v>2</v>
      </c>
      <c r="I18229">
        <v>2017</v>
      </c>
      <c r="J18229">
        <v>1</v>
      </c>
      <c r="L18229">
        <v>23091960</v>
      </c>
      <c r="M18229">
        <v>4</v>
      </c>
      <c r="P18229" s="29">
        <f t="shared" si="664"/>
        <v>0.5</v>
      </c>
    </row>
    <row r="18230" spans="1:16" hidden="1" x14ac:dyDescent="0.25">
      <c r="A18230" t="s">
        <v>176</v>
      </c>
      <c r="B18230">
        <v>803401</v>
      </c>
      <c r="C18230" t="s">
        <v>318</v>
      </c>
      <c r="D18230">
        <v>2019271</v>
      </c>
      <c r="E18230" t="s">
        <v>236</v>
      </c>
      <c r="F18230" t="s">
        <v>214</v>
      </c>
      <c r="G18230" t="s">
        <v>215</v>
      </c>
      <c r="H18230">
        <v>2</v>
      </c>
      <c r="I18230">
        <v>2017</v>
      </c>
      <c r="J18230">
        <v>1</v>
      </c>
      <c r="L18230">
        <v>23090696</v>
      </c>
      <c r="M18230">
        <v>5.5</v>
      </c>
      <c r="P18230" s="29">
        <f t="shared" si="664"/>
        <v>0.75</v>
      </c>
    </row>
    <row r="18231" spans="1:16" hidden="1" x14ac:dyDescent="0.25">
      <c r="A18231" t="s">
        <v>176</v>
      </c>
      <c r="B18231">
        <v>803401</v>
      </c>
      <c r="C18231" t="s">
        <v>318</v>
      </c>
      <c r="D18231">
        <v>2004591</v>
      </c>
      <c r="E18231" t="s">
        <v>271</v>
      </c>
      <c r="F18231" t="s">
        <v>214</v>
      </c>
      <c r="G18231" t="s">
        <v>215</v>
      </c>
      <c r="H18231">
        <v>2</v>
      </c>
      <c r="I18231">
        <v>2017</v>
      </c>
      <c r="J18231">
        <v>1</v>
      </c>
      <c r="L18231">
        <v>23093319</v>
      </c>
      <c r="M18231">
        <v>5.4</v>
      </c>
      <c r="P18231" s="29">
        <f t="shared" si="664"/>
        <v>0.73333333333333339</v>
      </c>
    </row>
    <row r="18232" spans="1:16" hidden="1" x14ac:dyDescent="0.25">
      <c r="A18232" t="s">
        <v>176</v>
      </c>
      <c r="B18232">
        <v>803401</v>
      </c>
      <c r="C18232" t="s">
        <v>318</v>
      </c>
      <c r="D18232">
        <v>2004752</v>
      </c>
      <c r="E18232" t="s">
        <v>290</v>
      </c>
      <c r="F18232" t="s">
        <v>214</v>
      </c>
      <c r="G18232" t="s">
        <v>215</v>
      </c>
      <c r="H18232">
        <v>2</v>
      </c>
      <c r="I18232">
        <v>2017</v>
      </c>
      <c r="J18232">
        <v>1</v>
      </c>
      <c r="L18232">
        <v>23093323</v>
      </c>
      <c r="M18232">
        <v>5.0999999999999996</v>
      </c>
      <c r="P18232" s="29">
        <f t="shared" si="664"/>
        <v>0.68333333333333324</v>
      </c>
    </row>
    <row r="18233" spans="1:16" hidden="1" x14ac:dyDescent="0.25">
      <c r="A18233" t="s">
        <v>176</v>
      </c>
      <c r="B18233">
        <v>803401</v>
      </c>
      <c r="C18233" t="s">
        <v>318</v>
      </c>
      <c r="D18233">
        <v>2021679</v>
      </c>
      <c r="E18233" t="s">
        <v>259</v>
      </c>
      <c r="F18233" t="s">
        <v>214</v>
      </c>
      <c r="G18233" t="s">
        <v>215</v>
      </c>
      <c r="H18233">
        <v>2</v>
      </c>
      <c r="I18233">
        <v>2017</v>
      </c>
      <c r="J18233">
        <v>1</v>
      </c>
      <c r="L18233">
        <v>23095788</v>
      </c>
      <c r="M18233">
        <v>6.2</v>
      </c>
      <c r="P18233" s="29">
        <f t="shared" si="664"/>
        <v>0.8666666666666667</v>
      </c>
    </row>
    <row r="18234" spans="1:16" hidden="1" x14ac:dyDescent="0.25">
      <c r="A18234" t="s">
        <v>176</v>
      </c>
      <c r="B18234">
        <v>803401</v>
      </c>
      <c r="C18234" t="s">
        <v>318</v>
      </c>
      <c r="D18234">
        <v>2021787</v>
      </c>
      <c r="E18234" t="s">
        <v>292</v>
      </c>
      <c r="F18234" t="s">
        <v>214</v>
      </c>
      <c r="G18234" t="s">
        <v>215</v>
      </c>
      <c r="H18234">
        <v>2</v>
      </c>
      <c r="I18234">
        <v>2017</v>
      </c>
      <c r="J18234">
        <v>1</v>
      </c>
      <c r="L18234">
        <v>23093320</v>
      </c>
      <c r="M18234">
        <v>4.7</v>
      </c>
      <c r="P18234" s="29">
        <f t="shared" si="664"/>
        <v>0.6166666666666667</v>
      </c>
    </row>
    <row r="18235" spans="1:16" hidden="1" x14ac:dyDescent="0.25">
      <c r="A18235" t="s">
        <v>176</v>
      </c>
      <c r="B18235">
        <v>803401</v>
      </c>
      <c r="C18235" t="s">
        <v>318</v>
      </c>
      <c r="D18235">
        <v>2024862</v>
      </c>
      <c r="E18235" t="s">
        <v>289</v>
      </c>
      <c r="F18235" t="s">
        <v>214</v>
      </c>
      <c r="G18235" t="s">
        <v>215</v>
      </c>
      <c r="H18235">
        <v>2</v>
      </c>
      <c r="I18235">
        <v>2017</v>
      </c>
      <c r="J18235">
        <v>2</v>
      </c>
      <c r="L18235">
        <v>23097632</v>
      </c>
      <c r="M18235">
        <v>6.3</v>
      </c>
      <c r="P18235" s="29">
        <f t="shared" si="664"/>
        <v>0.8833333333333333</v>
      </c>
    </row>
    <row r="18236" spans="1:16" hidden="1" x14ac:dyDescent="0.25">
      <c r="A18236" t="s">
        <v>176</v>
      </c>
      <c r="B18236">
        <v>803401</v>
      </c>
      <c r="C18236" t="s">
        <v>318</v>
      </c>
      <c r="D18236">
        <v>2021865</v>
      </c>
      <c r="E18236" t="s">
        <v>301</v>
      </c>
      <c r="F18236" t="s">
        <v>214</v>
      </c>
      <c r="G18236" t="s">
        <v>215</v>
      </c>
      <c r="H18236">
        <v>2</v>
      </c>
      <c r="I18236">
        <v>2017</v>
      </c>
      <c r="J18236">
        <v>2</v>
      </c>
      <c r="L18236">
        <v>23097629</v>
      </c>
      <c r="M18236">
        <v>4.5</v>
      </c>
      <c r="P18236" s="29">
        <f t="shared" si="664"/>
        <v>0.58333333333333337</v>
      </c>
    </row>
    <row r="18237" spans="1:16" hidden="1" x14ac:dyDescent="0.25">
      <c r="A18237" t="s">
        <v>176</v>
      </c>
      <c r="B18237">
        <v>803401</v>
      </c>
      <c r="C18237" t="s">
        <v>318</v>
      </c>
      <c r="D18237">
        <v>2004586</v>
      </c>
      <c r="E18237" t="s">
        <v>325</v>
      </c>
      <c r="F18237" t="s">
        <v>214</v>
      </c>
      <c r="G18237" t="s">
        <v>215</v>
      </c>
      <c r="H18237">
        <v>2</v>
      </c>
      <c r="I18237">
        <v>2017</v>
      </c>
      <c r="J18237">
        <v>2</v>
      </c>
      <c r="L18237">
        <v>23097183</v>
      </c>
      <c r="M18237">
        <v>4.4000000000000004</v>
      </c>
      <c r="P18237" s="29">
        <f t="shared" si="664"/>
        <v>0.56666666666666676</v>
      </c>
    </row>
    <row r="18238" spans="1:16" hidden="1" x14ac:dyDescent="0.25">
      <c r="A18238" t="s">
        <v>176</v>
      </c>
      <c r="B18238">
        <v>803401</v>
      </c>
      <c r="C18238" t="s">
        <v>318</v>
      </c>
      <c r="D18238">
        <v>2021723</v>
      </c>
      <c r="E18238" t="s">
        <v>299</v>
      </c>
      <c r="F18238" t="s">
        <v>214</v>
      </c>
      <c r="G18238" t="s">
        <v>215</v>
      </c>
      <c r="H18238">
        <v>2</v>
      </c>
      <c r="I18238">
        <v>2017</v>
      </c>
      <c r="J18238">
        <v>2</v>
      </c>
      <c r="L18238">
        <v>23097633</v>
      </c>
      <c r="M18238">
        <v>6.3</v>
      </c>
      <c r="P18238" s="29">
        <f t="shared" si="664"/>
        <v>0.8833333333333333</v>
      </c>
    </row>
    <row r="18239" spans="1:16" hidden="1" x14ac:dyDescent="0.25">
      <c r="A18239" t="s">
        <v>176</v>
      </c>
      <c r="B18239">
        <v>803401</v>
      </c>
      <c r="C18239" t="s">
        <v>318</v>
      </c>
      <c r="D18239">
        <v>2021631</v>
      </c>
      <c r="E18239" t="s">
        <v>302</v>
      </c>
      <c r="F18239" t="s">
        <v>214</v>
      </c>
      <c r="G18239" t="s">
        <v>215</v>
      </c>
      <c r="H18239">
        <v>2</v>
      </c>
      <c r="I18239">
        <v>2017</v>
      </c>
      <c r="J18239">
        <v>2</v>
      </c>
      <c r="L18239">
        <v>23101235</v>
      </c>
      <c r="M18239">
        <v>5.0999999999999996</v>
      </c>
      <c r="P18239" s="29">
        <f t="shared" si="664"/>
        <v>0.68333333333333324</v>
      </c>
    </row>
    <row r="18240" spans="1:16" hidden="1" x14ac:dyDescent="0.25">
      <c r="A18240" t="s">
        <v>176</v>
      </c>
      <c r="B18240">
        <v>803401</v>
      </c>
      <c r="C18240" t="s">
        <v>318</v>
      </c>
      <c r="D18240">
        <v>2021615</v>
      </c>
      <c r="E18240" t="s">
        <v>255</v>
      </c>
      <c r="F18240" t="s">
        <v>214</v>
      </c>
      <c r="G18240" t="s">
        <v>215</v>
      </c>
      <c r="H18240">
        <v>2</v>
      </c>
      <c r="I18240">
        <v>2017</v>
      </c>
      <c r="J18240">
        <v>2</v>
      </c>
      <c r="L18240">
        <v>23097634</v>
      </c>
      <c r="M18240">
        <v>5</v>
      </c>
      <c r="P18240" s="29">
        <f t="shared" si="664"/>
        <v>0.66666666666666663</v>
      </c>
    </row>
    <row r="18241" spans="1:16" hidden="1" x14ac:dyDescent="0.25">
      <c r="A18241" t="s">
        <v>176</v>
      </c>
      <c r="B18241">
        <v>803401</v>
      </c>
      <c r="C18241" t="s">
        <v>318</v>
      </c>
      <c r="D18241">
        <v>2021591</v>
      </c>
      <c r="E18241" t="s">
        <v>240</v>
      </c>
      <c r="F18241" t="s">
        <v>214</v>
      </c>
      <c r="G18241" t="s">
        <v>215</v>
      </c>
      <c r="H18241">
        <v>2</v>
      </c>
      <c r="I18241">
        <v>2017</v>
      </c>
      <c r="J18241">
        <v>2</v>
      </c>
      <c r="L18241">
        <v>23097630</v>
      </c>
      <c r="M18241">
        <v>5.3</v>
      </c>
      <c r="P18241" s="29">
        <f t="shared" si="664"/>
        <v>0.71666666666666667</v>
      </c>
    </row>
    <row r="18242" spans="1:16" hidden="1" x14ac:dyDescent="0.25">
      <c r="A18242" t="s">
        <v>176</v>
      </c>
      <c r="B18242">
        <v>803401</v>
      </c>
      <c r="C18242" t="s">
        <v>318</v>
      </c>
      <c r="D18242">
        <v>2024863</v>
      </c>
      <c r="E18242" t="s">
        <v>304</v>
      </c>
      <c r="F18242" t="s">
        <v>214</v>
      </c>
      <c r="G18242" t="s">
        <v>215</v>
      </c>
      <c r="H18242">
        <v>2</v>
      </c>
      <c r="I18242">
        <v>2018</v>
      </c>
      <c r="J18242">
        <v>1</v>
      </c>
      <c r="L18242">
        <v>23107771</v>
      </c>
      <c r="M18242">
        <v>4.8</v>
      </c>
      <c r="P18242" s="29">
        <f t="shared" si="664"/>
        <v>0.6333333333333333</v>
      </c>
    </row>
    <row r="18243" spans="1:16" hidden="1" x14ac:dyDescent="0.25">
      <c r="A18243" t="s">
        <v>176</v>
      </c>
      <c r="B18243">
        <v>803401</v>
      </c>
      <c r="C18243" t="s">
        <v>318</v>
      </c>
      <c r="D18243">
        <v>2021716</v>
      </c>
      <c r="E18243" t="s">
        <v>291</v>
      </c>
      <c r="F18243" t="s">
        <v>214</v>
      </c>
      <c r="G18243" t="s">
        <v>215</v>
      </c>
      <c r="H18243">
        <v>2</v>
      </c>
      <c r="I18243">
        <v>2018</v>
      </c>
      <c r="J18243">
        <v>1</v>
      </c>
      <c r="L18243">
        <v>23107801</v>
      </c>
      <c r="M18243">
        <v>5.3</v>
      </c>
      <c r="P18243" s="29">
        <f t="shared" si="664"/>
        <v>0.71666666666666667</v>
      </c>
    </row>
    <row r="18244" spans="1:16" hidden="1" x14ac:dyDescent="0.25">
      <c r="A18244" t="s">
        <v>176</v>
      </c>
      <c r="B18244">
        <v>803401</v>
      </c>
      <c r="C18244" t="s">
        <v>318</v>
      </c>
      <c r="D18244">
        <v>2004597</v>
      </c>
      <c r="E18244" t="s">
        <v>279</v>
      </c>
      <c r="F18244" t="s">
        <v>214</v>
      </c>
      <c r="G18244" t="s">
        <v>215</v>
      </c>
      <c r="H18244">
        <v>2</v>
      </c>
      <c r="I18244">
        <v>2018</v>
      </c>
      <c r="J18244">
        <v>1</v>
      </c>
      <c r="L18244">
        <v>23107759</v>
      </c>
      <c r="M18244">
        <v>5.7</v>
      </c>
      <c r="P18244" s="29">
        <f t="shared" si="664"/>
        <v>0.78333333333333333</v>
      </c>
    </row>
    <row r="18245" spans="1:16" hidden="1" x14ac:dyDescent="0.25">
      <c r="A18245" t="s">
        <v>176</v>
      </c>
      <c r="B18245">
        <v>803401</v>
      </c>
      <c r="C18245" t="s">
        <v>318</v>
      </c>
      <c r="D18245">
        <v>2021750</v>
      </c>
      <c r="E18245" t="s">
        <v>296</v>
      </c>
      <c r="F18245" t="s">
        <v>214</v>
      </c>
      <c r="G18245" t="s">
        <v>215</v>
      </c>
      <c r="H18245">
        <v>2</v>
      </c>
      <c r="I18245">
        <v>2018</v>
      </c>
      <c r="J18245">
        <v>1</v>
      </c>
      <c r="L18245">
        <v>23108399</v>
      </c>
      <c r="M18245">
        <v>5.3</v>
      </c>
      <c r="P18245" s="29">
        <f t="shared" si="664"/>
        <v>0.71666666666666667</v>
      </c>
    </row>
    <row r="18246" spans="1:16" hidden="1" x14ac:dyDescent="0.25">
      <c r="A18246" t="s">
        <v>176</v>
      </c>
      <c r="B18246">
        <v>803401</v>
      </c>
      <c r="C18246" t="s">
        <v>318</v>
      </c>
      <c r="D18246">
        <v>2021744</v>
      </c>
      <c r="E18246" t="s">
        <v>262</v>
      </c>
      <c r="F18246" t="s">
        <v>214</v>
      </c>
      <c r="G18246" t="s">
        <v>215</v>
      </c>
      <c r="H18246">
        <v>2</v>
      </c>
      <c r="I18246">
        <v>2018</v>
      </c>
      <c r="J18246">
        <v>1</v>
      </c>
      <c r="L18246">
        <v>23107805</v>
      </c>
      <c r="M18246">
        <v>5.5</v>
      </c>
      <c r="P18246" s="29">
        <f t="shared" si="664"/>
        <v>0.75</v>
      </c>
    </row>
    <row r="18247" spans="1:16" hidden="1" x14ac:dyDescent="0.25">
      <c r="A18247" t="s">
        <v>176</v>
      </c>
      <c r="B18247">
        <v>803401</v>
      </c>
      <c r="C18247" t="s">
        <v>318</v>
      </c>
      <c r="D18247">
        <v>2021661</v>
      </c>
      <c r="E18247" t="s">
        <v>305</v>
      </c>
      <c r="F18247" t="s">
        <v>214</v>
      </c>
      <c r="G18247" t="s">
        <v>215</v>
      </c>
      <c r="H18247">
        <v>2</v>
      </c>
      <c r="I18247">
        <v>2018</v>
      </c>
      <c r="J18247">
        <v>1</v>
      </c>
      <c r="L18247">
        <v>23107773</v>
      </c>
      <c r="M18247">
        <v>4.5</v>
      </c>
      <c r="P18247" s="29">
        <f t="shared" si="664"/>
        <v>0.58333333333333337</v>
      </c>
    </row>
    <row r="18248" spans="1:16" hidden="1" x14ac:dyDescent="0.25">
      <c r="A18248" t="s">
        <v>176</v>
      </c>
      <c r="B18248">
        <v>803401</v>
      </c>
      <c r="C18248" t="s">
        <v>318</v>
      </c>
      <c r="D18248">
        <v>2019272</v>
      </c>
      <c r="E18248" t="s">
        <v>249</v>
      </c>
      <c r="F18248" t="s">
        <v>214</v>
      </c>
      <c r="G18248" t="s">
        <v>215</v>
      </c>
      <c r="H18248">
        <v>2</v>
      </c>
      <c r="I18248">
        <v>2018</v>
      </c>
      <c r="J18248">
        <v>1</v>
      </c>
      <c r="L18248">
        <v>23104911</v>
      </c>
      <c r="M18248">
        <v>5.8</v>
      </c>
      <c r="P18248" s="29">
        <f t="shared" ref="P18248:P18269" si="665">IF(AND(ISNUMBER(M18248),H18248&lt;&gt;4),(M18248-1)/6,IF(H18248=4,"DRP",IF(AND(H18248=3,M18248="NA"),"BAD",IF(AND(H18248=2),"CVL",IF(AND(H18248=1,ISBLANK(M18248)),"NULL","UNK")))))</f>
        <v>0.79999999999999993</v>
      </c>
    </row>
    <row r="18249" spans="1:16" hidden="1" x14ac:dyDescent="0.25">
      <c r="A18249" t="s">
        <v>176</v>
      </c>
      <c r="B18249">
        <v>803401</v>
      </c>
      <c r="C18249" t="s">
        <v>318</v>
      </c>
      <c r="D18249">
        <v>2004602</v>
      </c>
      <c r="E18249" t="s">
        <v>277</v>
      </c>
      <c r="F18249" t="s">
        <v>214</v>
      </c>
      <c r="G18249" t="s">
        <v>215</v>
      </c>
      <c r="H18249">
        <v>2</v>
      </c>
      <c r="I18249">
        <v>2018</v>
      </c>
      <c r="J18249">
        <v>2</v>
      </c>
      <c r="L18249">
        <v>23115918</v>
      </c>
      <c r="M18249">
        <v>5.3</v>
      </c>
      <c r="P18249" s="29">
        <f t="shared" si="665"/>
        <v>0.71666666666666667</v>
      </c>
    </row>
    <row r="18250" spans="1:16" hidden="1" x14ac:dyDescent="0.25">
      <c r="A18250" t="s">
        <v>176</v>
      </c>
      <c r="B18250">
        <v>803401</v>
      </c>
      <c r="C18250" t="s">
        <v>318</v>
      </c>
      <c r="D18250">
        <v>2021664</v>
      </c>
      <c r="E18250" t="s">
        <v>311</v>
      </c>
      <c r="F18250" t="s">
        <v>214</v>
      </c>
      <c r="G18250" t="s">
        <v>215</v>
      </c>
      <c r="H18250">
        <v>2</v>
      </c>
      <c r="I18250">
        <v>2018</v>
      </c>
      <c r="J18250">
        <v>2</v>
      </c>
      <c r="L18250">
        <v>23115915</v>
      </c>
      <c r="M18250">
        <v>5.4</v>
      </c>
      <c r="P18250" s="29">
        <f t="shared" si="665"/>
        <v>0.73333333333333339</v>
      </c>
    </row>
    <row r="18251" spans="1:16" hidden="1" x14ac:dyDescent="0.25">
      <c r="A18251" t="s">
        <v>176</v>
      </c>
      <c r="B18251">
        <v>803401</v>
      </c>
      <c r="C18251" t="s">
        <v>318</v>
      </c>
      <c r="D18251">
        <v>2021671</v>
      </c>
      <c r="E18251" t="s">
        <v>303</v>
      </c>
      <c r="F18251" t="s">
        <v>214</v>
      </c>
      <c r="G18251" t="s">
        <v>215</v>
      </c>
      <c r="H18251">
        <v>2</v>
      </c>
      <c r="I18251">
        <v>2018</v>
      </c>
      <c r="J18251">
        <v>2</v>
      </c>
      <c r="L18251">
        <v>23115919</v>
      </c>
      <c r="M18251">
        <v>5.3</v>
      </c>
      <c r="P18251" s="29">
        <f t="shared" si="665"/>
        <v>0.71666666666666667</v>
      </c>
    </row>
    <row r="18252" spans="1:16" hidden="1" x14ac:dyDescent="0.25">
      <c r="A18252" t="s">
        <v>176</v>
      </c>
      <c r="B18252">
        <v>803401</v>
      </c>
      <c r="C18252" t="s">
        <v>318</v>
      </c>
      <c r="D18252">
        <v>2021689</v>
      </c>
      <c r="E18252" t="s">
        <v>312</v>
      </c>
      <c r="F18252" t="s">
        <v>214</v>
      </c>
      <c r="G18252" t="s">
        <v>215</v>
      </c>
      <c r="H18252">
        <v>2</v>
      </c>
      <c r="I18252">
        <v>2018</v>
      </c>
      <c r="J18252">
        <v>2</v>
      </c>
      <c r="L18252">
        <v>23115916</v>
      </c>
      <c r="M18252">
        <v>5.2</v>
      </c>
      <c r="P18252" s="29">
        <f t="shared" si="665"/>
        <v>0.70000000000000007</v>
      </c>
    </row>
    <row r="18253" spans="1:16" hidden="1" x14ac:dyDescent="0.25">
      <c r="A18253" t="s">
        <v>176</v>
      </c>
      <c r="B18253">
        <v>803401</v>
      </c>
      <c r="C18253" t="s">
        <v>318</v>
      </c>
      <c r="D18253">
        <v>2024921</v>
      </c>
      <c r="E18253" t="s">
        <v>225</v>
      </c>
      <c r="F18253" t="s">
        <v>214</v>
      </c>
      <c r="G18253" t="s">
        <v>215</v>
      </c>
      <c r="H18253">
        <v>2</v>
      </c>
      <c r="I18253">
        <v>2018</v>
      </c>
      <c r="J18253">
        <v>2</v>
      </c>
      <c r="L18253">
        <v>23115972</v>
      </c>
      <c r="M18253">
        <v>5.4</v>
      </c>
      <c r="P18253" s="29">
        <f t="shared" si="665"/>
        <v>0.73333333333333339</v>
      </c>
    </row>
    <row r="18254" spans="1:16" hidden="1" x14ac:dyDescent="0.25">
      <c r="A18254" t="s">
        <v>176</v>
      </c>
      <c r="B18254">
        <v>803401</v>
      </c>
      <c r="C18254" t="s">
        <v>318</v>
      </c>
      <c r="D18254">
        <v>2024864</v>
      </c>
      <c r="E18254" t="s">
        <v>310</v>
      </c>
      <c r="F18254" t="s">
        <v>214</v>
      </c>
      <c r="G18254" t="s">
        <v>215</v>
      </c>
      <c r="H18254">
        <v>2</v>
      </c>
      <c r="I18254">
        <v>2018</v>
      </c>
      <c r="J18254">
        <v>2</v>
      </c>
      <c r="L18254">
        <v>23115914</v>
      </c>
      <c r="M18254">
        <v>5.7</v>
      </c>
      <c r="P18254" s="29">
        <f t="shared" si="665"/>
        <v>0.78333333333333333</v>
      </c>
    </row>
    <row r="18255" spans="1:16" hidden="1" x14ac:dyDescent="0.25">
      <c r="A18255" t="s">
        <v>176</v>
      </c>
      <c r="B18255">
        <v>803401</v>
      </c>
      <c r="C18255" t="s">
        <v>318</v>
      </c>
      <c r="D18255">
        <v>2004587</v>
      </c>
      <c r="E18255" t="s">
        <v>288</v>
      </c>
      <c r="F18255" t="s">
        <v>214</v>
      </c>
      <c r="G18255" t="s">
        <v>215</v>
      </c>
      <c r="H18255">
        <v>2</v>
      </c>
      <c r="I18255">
        <v>2018</v>
      </c>
      <c r="J18255">
        <v>2</v>
      </c>
      <c r="L18255">
        <v>23115868</v>
      </c>
      <c r="M18255">
        <v>5.6</v>
      </c>
      <c r="P18255" s="29">
        <f t="shared" si="665"/>
        <v>0.76666666666666661</v>
      </c>
    </row>
    <row r="18256" spans="1:16" hidden="1" x14ac:dyDescent="0.25">
      <c r="A18256" t="s">
        <v>176</v>
      </c>
      <c r="B18256">
        <v>803401</v>
      </c>
      <c r="C18256" t="s">
        <v>318</v>
      </c>
      <c r="D18256">
        <v>2021808</v>
      </c>
      <c r="E18256" t="s">
        <v>283</v>
      </c>
      <c r="F18256" t="s">
        <v>214</v>
      </c>
      <c r="G18256" t="s">
        <v>215</v>
      </c>
      <c r="H18256">
        <v>2</v>
      </c>
      <c r="I18256">
        <v>2019</v>
      </c>
      <c r="J18256">
        <v>1</v>
      </c>
      <c r="L18256">
        <v>23120308</v>
      </c>
      <c r="M18256">
        <v>6.1</v>
      </c>
      <c r="P18256" s="29">
        <f t="shared" si="665"/>
        <v>0.85</v>
      </c>
    </row>
    <row r="18257" spans="1:16" hidden="1" x14ac:dyDescent="0.25">
      <c r="A18257" t="s">
        <v>176</v>
      </c>
      <c r="B18257">
        <v>803401</v>
      </c>
      <c r="C18257" t="s">
        <v>318</v>
      </c>
      <c r="D18257">
        <v>2019273</v>
      </c>
      <c r="E18257" t="s">
        <v>248</v>
      </c>
      <c r="F18257" t="s">
        <v>214</v>
      </c>
      <c r="G18257" t="s">
        <v>215</v>
      </c>
      <c r="H18257">
        <v>2</v>
      </c>
      <c r="I18257">
        <v>2019</v>
      </c>
      <c r="J18257">
        <v>1</v>
      </c>
      <c r="L18257">
        <v>23121998</v>
      </c>
      <c r="M18257">
        <v>6.1</v>
      </c>
      <c r="P18257" s="29">
        <f t="shared" si="665"/>
        <v>0.85</v>
      </c>
    </row>
    <row r="18258" spans="1:16" hidden="1" x14ac:dyDescent="0.25">
      <c r="A18258" t="s">
        <v>176</v>
      </c>
      <c r="B18258">
        <v>803401</v>
      </c>
      <c r="C18258" t="s">
        <v>318</v>
      </c>
      <c r="D18258">
        <v>2021841</v>
      </c>
      <c r="E18258" t="s">
        <v>306</v>
      </c>
      <c r="F18258" t="s">
        <v>214</v>
      </c>
      <c r="G18258" t="s">
        <v>215</v>
      </c>
      <c r="H18258">
        <v>2</v>
      </c>
      <c r="I18258">
        <v>2019</v>
      </c>
      <c r="J18258">
        <v>1</v>
      </c>
      <c r="L18258">
        <v>23120306</v>
      </c>
      <c r="M18258">
        <v>6.6</v>
      </c>
      <c r="P18258" s="29">
        <f t="shared" si="665"/>
        <v>0.93333333333333324</v>
      </c>
    </row>
    <row r="18259" spans="1:16" hidden="1" x14ac:dyDescent="0.25">
      <c r="A18259" t="s">
        <v>176</v>
      </c>
      <c r="B18259">
        <v>803401</v>
      </c>
      <c r="C18259" t="s">
        <v>318</v>
      </c>
      <c r="D18259">
        <v>2021775</v>
      </c>
      <c r="E18259" t="s">
        <v>286</v>
      </c>
      <c r="F18259" t="s">
        <v>214</v>
      </c>
      <c r="G18259" t="s">
        <v>215</v>
      </c>
      <c r="H18259">
        <v>2</v>
      </c>
      <c r="I18259">
        <v>2019</v>
      </c>
      <c r="J18259">
        <v>1</v>
      </c>
      <c r="L18259">
        <v>23124866</v>
      </c>
      <c r="M18259">
        <v>6</v>
      </c>
      <c r="P18259" s="29">
        <f t="shared" si="665"/>
        <v>0.83333333333333337</v>
      </c>
    </row>
    <row r="18260" spans="1:16" hidden="1" x14ac:dyDescent="0.25">
      <c r="A18260" t="s">
        <v>176</v>
      </c>
      <c r="B18260">
        <v>803401</v>
      </c>
      <c r="C18260" t="s">
        <v>318</v>
      </c>
      <c r="D18260">
        <v>2021760</v>
      </c>
      <c r="E18260" t="s">
        <v>254</v>
      </c>
      <c r="F18260" t="s">
        <v>214</v>
      </c>
      <c r="G18260" t="s">
        <v>215</v>
      </c>
      <c r="H18260">
        <v>2</v>
      </c>
      <c r="I18260">
        <v>2019</v>
      </c>
      <c r="J18260">
        <v>1</v>
      </c>
      <c r="L18260">
        <v>23120307</v>
      </c>
      <c r="M18260">
        <v>6.3</v>
      </c>
      <c r="P18260" s="29">
        <f t="shared" si="665"/>
        <v>0.8833333333333333</v>
      </c>
    </row>
    <row r="18261" spans="1:16" hidden="1" x14ac:dyDescent="0.25">
      <c r="A18261" t="s">
        <v>176</v>
      </c>
      <c r="B18261">
        <v>803401</v>
      </c>
      <c r="C18261" t="s">
        <v>318</v>
      </c>
      <c r="D18261">
        <v>2021730</v>
      </c>
      <c r="E18261" t="s">
        <v>307</v>
      </c>
      <c r="F18261" t="s">
        <v>214</v>
      </c>
      <c r="G18261" t="s">
        <v>215</v>
      </c>
      <c r="H18261">
        <v>2</v>
      </c>
      <c r="I18261">
        <v>2019</v>
      </c>
      <c r="J18261">
        <v>1</v>
      </c>
      <c r="L18261">
        <v>23120313</v>
      </c>
      <c r="M18261">
        <v>5.4</v>
      </c>
      <c r="P18261" s="29">
        <f t="shared" si="665"/>
        <v>0.73333333333333339</v>
      </c>
    </row>
    <row r="18262" spans="1:16" hidden="1" x14ac:dyDescent="0.25">
      <c r="A18262" t="s">
        <v>176</v>
      </c>
      <c r="B18262">
        <v>803401</v>
      </c>
      <c r="C18262" t="s">
        <v>318</v>
      </c>
      <c r="D18262">
        <v>2024865</v>
      </c>
      <c r="E18262" t="s">
        <v>284</v>
      </c>
      <c r="F18262" t="s">
        <v>214</v>
      </c>
      <c r="G18262" t="s">
        <v>215</v>
      </c>
      <c r="H18262">
        <v>2</v>
      </c>
      <c r="I18262">
        <v>2019</v>
      </c>
      <c r="J18262">
        <v>1</v>
      </c>
      <c r="L18262">
        <v>23123875</v>
      </c>
      <c r="M18262">
        <v>5.8</v>
      </c>
      <c r="P18262" s="29">
        <f t="shared" si="665"/>
        <v>0.79999999999999993</v>
      </c>
    </row>
    <row r="18263" spans="1:16" hidden="1" x14ac:dyDescent="0.25">
      <c r="A18263" t="s">
        <v>176</v>
      </c>
      <c r="B18263">
        <v>803401</v>
      </c>
      <c r="C18263" t="s">
        <v>318</v>
      </c>
      <c r="D18263">
        <v>2004609</v>
      </c>
      <c r="E18263" t="s">
        <v>309</v>
      </c>
      <c r="F18263" t="s">
        <v>214</v>
      </c>
      <c r="G18263" t="s">
        <v>215</v>
      </c>
      <c r="H18263">
        <v>1</v>
      </c>
      <c r="I18263">
        <v>2019</v>
      </c>
      <c r="J18263">
        <v>2</v>
      </c>
      <c r="L18263">
        <v>23129808</v>
      </c>
      <c r="P18263" s="29" t="str">
        <f t="shared" si="665"/>
        <v>NULL</v>
      </c>
    </row>
    <row r="18264" spans="1:16" hidden="1" x14ac:dyDescent="0.25">
      <c r="A18264" t="s">
        <v>176</v>
      </c>
      <c r="B18264">
        <v>803401</v>
      </c>
      <c r="C18264" t="s">
        <v>318</v>
      </c>
      <c r="D18264">
        <v>2021621</v>
      </c>
      <c r="E18264" t="s">
        <v>314</v>
      </c>
      <c r="F18264" t="s">
        <v>214</v>
      </c>
      <c r="G18264" t="s">
        <v>215</v>
      </c>
      <c r="H18264">
        <v>1</v>
      </c>
      <c r="I18264">
        <v>2019</v>
      </c>
      <c r="J18264">
        <v>2</v>
      </c>
      <c r="L18264">
        <v>23130528</v>
      </c>
      <c r="P18264" s="29" t="str">
        <f t="shared" si="665"/>
        <v>NULL</v>
      </c>
    </row>
    <row r="18265" spans="1:16" hidden="1" x14ac:dyDescent="0.25">
      <c r="A18265" t="s">
        <v>176</v>
      </c>
      <c r="B18265">
        <v>803401</v>
      </c>
      <c r="C18265" t="s">
        <v>318</v>
      </c>
      <c r="D18265">
        <v>2021710</v>
      </c>
      <c r="E18265" t="s">
        <v>278</v>
      </c>
      <c r="F18265" t="s">
        <v>214</v>
      </c>
      <c r="G18265" t="s">
        <v>215</v>
      </c>
      <c r="H18265">
        <v>1</v>
      </c>
      <c r="I18265">
        <v>2019</v>
      </c>
      <c r="J18265">
        <v>2</v>
      </c>
      <c r="L18265">
        <v>23129397</v>
      </c>
      <c r="P18265" s="29" t="str">
        <f t="shared" si="665"/>
        <v>NULL</v>
      </c>
    </row>
    <row r="18266" spans="1:16" hidden="1" x14ac:dyDescent="0.25">
      <c r="A18266" t="s">
        <v>176</v>
      </c>
      <c r="B18266">
        <v>803401</v>
      </c>
      <c r="C18266" t="s">
        <v>318</v>
      </c>
      <c r="D18266">
        <v>2021862</v>
      </c>
      <c r="E18266" t="s">
        <v>313</v>
      </c>
      <c r="F18266" t="s">
        <v>214</v>
      </c>
      <c r="G18266" t="s">
        <v>215</v>
      </c>
      <c r="H18266">
        <v>1</v>
      </c>
      <c r="I18266">
        <v>2019</v>
      </c>
      <c r="J18266">
        <v>2</v>
      </c>
      <c r="L18266">
        <v>23129813</v>
      </c>
      <c r="P18266" s="29" t="str">
        <f t="shared" si="665"/>
        <v>NULL</v>
      </c>
    </row>
    <row r="18267" spans="1:16" hidden="1" x14ac:dyDescent="0.25">
      <c r="A18267" t="s">
        <v>176</v>
      </c>
      <c r="B18267">
        <v>803401</v>
      </c>
      <c r="C18267" t="s">
        <v>318</v>
      </c>
      <c r="D18267">
        <v>2019274</v>
      </c>
      <c r="E18267" t="s">
        <v>247</v>
      </c>
      <c r="F18267" t="s">
        <v>214</v>
      </c>
      <c r="G18267" t="s">
        <v>215</v>
      </c>
      <c r="H18267">
        <v>1</v>
      </c>
      <c r="I18267">
        <v>2019</v>
      </c>
      <c r="J18267">
        <v>2</v>
      </c>
      <c r="L18267">
        <v>23129408</v>
      </c>
      <c r="P18267" s="29" t="str">
        <f t="shared" si="665"/>
        <v>NULL</v>
      </c>
    </row>
    <row r="18268" spans="1:16" hidden="1" x14ac:dyDescent="0.25">
      <c r="A18268" t="s">
        <v>176</v>
      </c>
      <c r="B18268">
        <v>803401</v>
      </c>
      <c r="C18268" t="s">
        <v>318</v>
      </c>
      <c r="D18268">
        <v>2027112</v>
      </c>
      <c r="E18268" t="s">
        <v>323</v>
      </c>
      <c r="F18268" t="s">
        <v>320</v>
      </c>
      <c r="G18268" t="s">
        <v>321</v>
      </c>
      <c r="H18268">
        <v>1</v>
      </c>
      <c r="I18268">
        <v>2019</v>
      </c>
      <c r="J18268">
        <v>2</v>
      </c>
      <c r="L18268">
        <v>23130239</v>
      </c>
      <c r="P18268" s="29" t="str">
        <f t="shared" si="665"/>
        <v>NULL</v>
      </c>
    </row>
    <row r="18269" spans="1:16" hidden="1" x14ac:dyDescent="0.25">
      <c r="A18269" t="s">
        <v>176</v>
      </c>
      <c r="B18269">
        <v>803401</v>
      </c>
      <c r="C18269" t="s">
        <v>318</v>
      </c>
      <c r="D18269">
        <v>2021818</v>
      </c>
      <c r="E18269" t="s">
        <v>285</v>
      </c>
      <c r="F18269" t="s">
        <v>214</v>
      </c>
      <c r="G18269" t="s">
        <v>215</v>
      </c>
      <c r="H18269">
        <v>1</v>
      </c>
      <c r="I18269">
        <v>2019</v>
      </c>
      <c r="J18269">
        <v>2</v>
      </c>
      <c r="L18269">
        <v>23130531</v>
      </c>
      <c r="P18269" s="29" t="str">
        <f t="shared" si="665"/>
        <v>NULL</v>
      </c>
    </row>
    <row r="18270" spans="1:16" hidden="1" x14ac:dyDescent="0.25">
      <c r="A18270" t="s">
        <v>152</v>
      </c>
      <c r="B18270">
        <v>803400</v>
      </c>
      <c r="C18270" t="s">
        <v>212</v>
      </c>
      <c r="D18270">
        <v>2004098</v>
      </c>
      <c r="E18270" t="s">
        <v>213</v>
      </c>
      <c r="F18270" t="s">
        <v>214</v>
      </c>
      <c r="G18270" t="s">
        <v>215</v>
      </c>
      <c r="H18270">
        <v>2</v>
      </c>
      <c r="I18270">
        <v>2015</v>
      </c>
      <c r="J18270">
        <v>1</v>
      </c>
      <c r="L18270">
        <v>23066524</v>
      </c>
      <c r="M18270">
        <v>6.8</v>
      </c>
      <c r="P18270" s="29">
        <f t="shared" ref="P18270:P18283" si="666">IF(AND(ISNUMBER(M18270),H18270&lt;&gt;4,N18270&lt;&gt;"X"),(M18270-1)/6,IF(H18270=4,"DRP",IF(AND(H18270=3,M18270="NA"),"BAD",IF(AND(H18270=2),"CVL",IF(AND(H18270=1,ISBLANK(M18270)),"NULL","UNK")))))</f>
        <v>0.96666666666666667</v>
      </c>
    </row>
    <row r="18271" spans="1:16" hidden="1" x14ac:dyDescent="0.25">
      <c r="A18271" t="s">
        <v>152</v>
      </c>
      <c r="B18271">
        <v>803400</v>
      </c>
      <c r="C18271" t="s">
        <v>212</v>
      </c>
      <c r="D18271">
        <v>2005102</v>
      </c>
      <c r="E18271" t="s">
        <v>218</v>
      </c>
      <c r="F18271" t="s">
        <v>214</v>
      </c>
      <c r="G18271" t="s">
        <v>215</v>
      </c>
      <c r="H18271">
        <v>2</v>
      </c>
      <c r="I18271">
        <v>2015</v>
      </c>
      <c r="J18271">
        <v>1</v>
      </c>
      <c r="L18271">
        <v>23066489</v>
      </c>
      <c r="M18271">
        <v>5.8</v>
      </c>
      <c r="P18271" s="29">
        <f t="shared" si="666"/>
        <v>0.79999999999999993</v>
      </c>
    </row>
    <row r="18272" spans="1:16" hidden="1" x14ac:dyDescent="0.25">
      <c r="A18272" t="s">
        <v>152</v>
      </c>
      <c r="B18272">
        <v>803400</v>
      </c>
      <c r="C18272" t="s">
        <v>212</v>
      </c>
      <c r="D18272">
        <v>2021754</v>
      </c>
      <c r="E18272" t="s">
        <v>216</v>
      </c>
      <c r="F18272" t="s">
        <v>214</v>
      </c>
      <c r="G18272" t="s">
        <v>215</v>
      </c>
      <c r="H18272">
        <v>2</v>
      </c>
      <c r="I18272">
        <v>2015</v>
      </c>
      <c r="J18272">
        <v>1</v>
      </c>
      <c r="L18272">
        <v>23066449</v>
      </c>
      <c r="M18272">
        <v>4</v>
      </c>
      <c r="P18272" s="29">
        <f t="shared" si="666"/>
        <v>0.5</v>
      </c>
    </row>
    <row r="18273" spans="1:16" hidden="1" x14ac:dyDescent="0.25">
      <c r="A18273" t="s">
        <v>152</v>
      </c>
      <c r="B18273">
        <v>803400</v>
      </c>
      <c r="C18273" t="s">
        <v>212</v>
      </c>
      <c r="D18273">
        <v>2005099</v>
      </c>
      <c r="E18273" t="s">
        <v>217</v>
      </c>
      <c r="F18273" t="s">
        <v>214</v>
      </c>
      <c r="G18273" t="s">
        <v>215</v>
      </c>
      <c r="H18273">
        <v>2</v>
      </c>
      <c r="I18273">
        <v>2015</v>
      </c>
      <c r="J18273">
        <v>1</v>
      </c>
      <c r="L18273">
        <v>23066428</v>
      </c>
      <c r="M18273">
        <v>5.9</v>
      </c>
      <c r="P18273" s="29">
        <f t="shared" si="666"/>
        <v>0.81666666666666676</v>
      </c>
    </row>
    <row r="18274" spans="1:16" hidden="1" x14ac:dyDescent="0.25">
      <c r="A18274" t="s">
        <v>152</v>
      </c>
      <c r="B18274">
        <v>803400</v>
      </c>
      <c r="C18274" t="s">
        <v>212</v>
      </c>
      <c r="D18274">
        <v>2021600</v>
      </c>
      <c r="E18274" t="s">
        <v>219</v>
      </c>
      <c r="F18274" t="s">
        <v>214</v>
      </c>
      <c r="G18274" t="s">
        <v>215</v>
      </c>
      <c r="H18274">
        <v>2</v>
      </c>
      <c r="I18274">
        <v>2015</v>
      </c>
      <c r="J18274">
        <v>1</v>
      </c>
      <c r="L18274">
        <v>23066438</v>
      </c>
      <c r="M18274">
        <v>6.2</v>
      </c>
      <c r="P18274" s="29">
        <f t="shared" si="666"/>
        <v>0.8666666666666667</v>
      </c>
    </row>
    <row r="18275" spans="1:16" hidden="1" x14ac:dyDescent="0.25">
      <c r="A18275" t="s">
        <v>152</v>
      </c>
      <c r="B18275">
        <v>803400</v>
      </c>
      <c r="C18275" t="s">
        <v>212</v>
      </c>
      <c r="D18275">
        <v>2005117</v>
      </c>
      <c r="E18275" t="s">
        <v>220</v>
      </c>
      <c r="F18275" t="s">
        <v>214</v>
      </c>
      <c r="G18275" t="s">
        <v>215</v>
      </c>
      <c r="H18275">
        <v>2</v>
      </c>
      <c r="I18275">
        <v>2015</v>
      </c>
      <c r="J18275">
        <v>1</v>
      </c>
      <c r="L18275">
        <v>23065517</v>
      </c>
      <c r="M18275">
        <v>6.8</v>
      </c>
      <c r="P18275" s="29">
        <f t="shared" si="666"/>
        <v>0.96666666666666667</v>
      </c>
    </row>
    <row r="18276" spans="1:16" hidden="1" x14ac:dyDescent="0.25">
      <c r="A18276" t="s">
        <v>152</v>
      </c>
      <c r="B18276">
        <v>803400</v>
      </c>
      <c r="C18276" t="s">
        <v>212</v>
      </c>
      <c r="D18276">
        <v>2021602</v>
      </c>
      <c r="E18276" t="s">
        <v>242</v>
      </c>
      <c r="F18276" t="s">
        <v>214</v>
      </c>
      <c r="G18276" t="s">
        <v>215</v>
      </c>
      <c r="H18276">
        <v>2</v>
      </c>
      <c r="I18276">
        <v>2015</v>
      </c>
      <c r="J18276">
        <v>2</v>
      </c>
      <c r="L18276">
        <v>23072005</v>
      </c>
      <c r="M18276">
        <v>5.9</v>
      </c>
      <c r="P18276" s="29">
        <f t="shared" si="666"/>
        <v>0.81666666666666676</v>
      </c>
    </row>
    <row r="18277" spans="1:16" hidden="1" x14ac:dyDescent="0.25">
      <c r="A18277" t="s">
        <v>152</v>
      </c>
      <c r="B18277">
        <v>803400</v>
      </c>
      <c r="C18277" t="s">
        <v>212</v>
      </c>
      <c r="D18277">
        <v>2021795</v>
      </c>
      <c r="E18277" t="s">
        <v>222</v>
      </c>
      <c r="F18277" t="s">
        <v>214</v>
      </c>
      <c r="G18277" t="s">
        <v>215</v>
      </c>
      <c r="H18277">
        <v>2</v>
      </c>
      <c r="I18277">
        <v>2015</v>
      </c>
      <c r="J18277">
        <v>2</v>
      </c>
      <c r="L18277">
        <v>23070473</v>
      </c>
      <c r="M18277">
        <v>6.7</v>
      </c>
      <c r="P18277" s="29">
        <f t="shared" si="666"/>
        <v>0.95000000000000007</v>
      </c>
    </row>
    <row r="18278" spans="1:16" hidden="1" x14ac:dyDescent="0.25">
      <c r="A18278" t="s">
        <v>152</v>
      </c>
      <c r="B18278">
        <v>803400</v>
      </c>
      <c r="C18278" t="s">
        <v>212</v>
      </c>
      <c r="D18278">
        <v>2021756</v>
      </c>
      <c r="E18278" t="s">
        <v>253</v>
      </c>
      <c r="F18278" t="s">
        <v>214</v>
      </c>
      <c r="G18278" t="s">
        <v>215</v>
      </c>
      <c r="H18278">
        <v>2</v>
      </c>
      <c r="I18278">
        <v>2015</v>
      </c>
      <c r="J18278">
        <v>2</v>
      </c>
      <c r="L18278">
        <v>23074185</v>
      </c>
      <c r="M18278">
        <v>5.7</v>
      </c>
      <c r="P18278" s="29">
        <f t="shared" si="666"/>
        <v>0.78333333333333333</v>
      </c>
    </row>
    <row r="18279" spans="1:16" hidden="1" x14ac:dyDescent="0.25">
      <c r="A18279" t="s">
        <v>152</v>
      </c>
      <c r="B18279">
        <v>803400</v>
      </c>
      <c r="C18279" t="s">
        <v>212</v>
      </c>
      <c r="D18279">
        <v>2005118</v>
      </c>
      <c r="E18279" t="s">
        <v>223</v>
      </c>
      <c r="F18279" t="s">
        <v>214</v>
      </c>
      <c r="G18279" t="s">
        <v>215</v>
      </c>
      <c r="H18279">
        <v>2</v>
      </c>
      <c r="I18279">
        <v>2015</v>
      </c>
      <c r="J18279">
        <v>2</v>
      </c>
      <c r="L18279">
        <v>23071573</v>
      </c>
      <c r="M18279">
        <v>5.4</v>
      </c>
      <c r="P18279" s="29">
        <f t="shared" si="666"/>
        <v>0.73333333333333339</v>
      </c>
    </row>
    <row r="18280" spans="1:16" hidden="1" x14ac:dyDescent="0.25">
      <c r="A18280" t="s">
        <v>152</v>
      </c>
      <c r="B18280">
        <v>803400</v>
      </c>
      <c r="C18280" t="s">
        <v>212</v>
      </c>
      <c r="D18280">
        <v>2021580</v>
      </c>
      <c r="E18280" t="s">
        <v>241</v>
      </c>
      <c r="F18280" t="s">
        <v>214</v>
      </c>
      <c r="G18280" t="s">
        <v>215</v>
      </c>
      <c r="H18280">
        <v>2</v>
      </c>
      <c r="I18280">
        <v>2015</v>
      </c>
      <c r="J18280">
        <v>2</v>
      </c>
      <c r="L18280">
        <v>23072001</v>
      </c>
      <c r="M18280">
        <v>6.4</v>
      </c>
      <c r="P18280" s="29">
        <f t="shared" si="666"/>
        <v>0.9</v>
      </c>
    </row>
    <row r="18281" spans="1:16" hidden="1" x14ac:dyDescent="0.25">
      <c r="A18281" t="s">
        <v>152</v>
      </c>
      <c r="B18281">
        <v>803400</v>
      </c>
      <c r="C18281" t="s">
        <v>212</v>
      </c>
      <c r="D18281">
        <v>2004116</v>
      </c>
      <c r="E18281" t="s">
        <v>229</v>
      </c>
      <c r="F18281" t="s">
        <v>214</v>
      </c>
      <c r="G18281" t="s">
        <v>215</v>
      </c>
      <c r="H18281">
        <v>2</v>
      </c>
      <c r="I18281">
        <v>2015</v>
      </c>
      <c r="J18281">
        <v>2</v>
      </c>
      <c r="L18281">
        <v>23073301</v>
      </c>
      <c r="M18281">
        <v>5.8</v>
      </c>
      <c r="P18281" s="29">
        <f t="shared" si="666"/>
        <v>0.79999999999999993</v>
      </c>
    </row>
    <row r="18282" spans="1:16" hidden="1" x14ac:dyDescent="0.25">
      <c r="A18282" t="s">
        <v>152</v>
      </c>
      <c r="B18282">
        <v>803400</v>
      </c>
      <c r="C18282" t="s">
        <v>212</v>
      </c>
      <c r="D18282">
        <v>2004099</v>
      </c>
      <c r="E18282" t="s">
        <v>245</v>
      </c>
      <c r="F18282" t="s">
        <v>214</v>
      </c>
      <c r="G18282" t="s">
        <v>215</v>
      </c>
      <c r="H18282">
        <v>2</v>
      </c>
      <c r="I18282">
        <v>2015</v>
      </c>
      <c r="J18282">
        <v>2</v>
      </c>
      <c r="L18282">
        <v>23073324</v>
      </c>
      <c r="M18282">
        <v>6.5</v>
      </c>
      <c r="P18282" s="29">
        <f t="shared" si="666"/>
        <v>0.91666666666666663</v>
      </c>
    </row>
    <row r="18283" spans="1:16" hidden="1" x14ac:dyDescent="0.25">
      <c r="A18283" t="s">
        <v>152</v>
      </c>
      <c r="B18283">
        <v>803400</v>
      </c>
      <c r="C18283" t="s">
        <v>212</v>
      </c>
      <c r="D18283">
        <v>2004112</v>
      </c>
      <c r="E18283" t="s">
        <v>244</v>
      </c>
      <c r="F18283" t="s">
        <v>214</v>
      </c>
      <c r="G18283" t="s">
        <v>215</v>
      </c>
      <c r="H18283">
        <v>2</v>
      </c>
      <c r="I18283">
        <v>2015</v>
      </c>
      <c r="J18283">
        <v>2</v>
      </c>
      <c r="L18283">
        <v>23073232</v>
      </c>
      <c r="M18283">
        <v>6</v>
      </c>
      <c r="P18283" s="29">
        <f t="shared" si="666"/>
        <v>0.83333333333333337</v>
      </c>
    </row>
    <row r="18284" spans="1:16" hidden="1" x14ac:dyDescent="0.25">
      <c r="A18284" t="s">
        <v>152</v>
      </c>
      <c r="B18284">
        <v>803400</v>
      </c>
      <c r="C18284" t="s">
        <v>212</v>
      </c>
      <c r="D18284">
        <v>2004452</v>
      </c>
      <c r="E18284" t="s">
        <v>240</v>
      </c>
      <c r="F18284" t="s">
        <v>214</v>
      </c>
      <c r="G18284" t="s">
        <v>215</v>
      </c>
      <c r="H18284">
        <v>4</v>
      </c>
      <c r="I18284">
        <v>2016</v>
      </c>
      <c r="J18284">
        <v>1</v>
      </c>
      <c r="L18284">
        <v>23078741</v>
      </c>
      <c r="P18284" s="29" t="str">
        <f t="shared" ref="P18284:P18315" si="667">IF(AND(ISNUMBER(M18284),H18284&lt;&gt;4),(M18284-1)/6,IF(H18284=4,"DRP",IF(AND(H18284=3,M18284="NA"),"BAD",IF(AND(H18284=2),"CVL",IF(AND(H18284=1,ISBLANK(M18284)),"NULL","UNK")))))</f>
        <v>DRP</v>
      </c>
    </row>
    <row r="18285" spans="1:16" hidden="1" x14ac:dyDescent="0.25">
      <c r="A18285" t="s">
        <v>152</v>
      </c>
      <c r="B18285">
        <v>803400</v>
      </c>
      <c r="C18285" t="s">
        <v>212</v>
      </c>
      <c r="D18285">
        <v>2019274</v>
      </c>
      <c r="E18285" t="s">
        <v>247</v>
      </c>
      <c r="F18285" t="s">
        <v>214</v>
      </c>
      <c r="G18285" t="s">
        <v>215</v>
      </c>
      <c r="H18285">
        <v>2</v>
      </c>
      <c r="I18285">
        <v>2016</v>
      </c>
      <c r="J18285">
        <v>1</v>
      </c>
      <c r="M18285" t="s">
        <v>232</v>
      </c>
      <c r="N18285" t="s">
        <v>231</v>
      </c>
      <c r="P18285" s="29" t="str">
        <f t="shared" si="667"/>
        <v>CVL</v>
      </c>
    </row>
    <row r="18286" spans="1:16" hidden="1" x14ac:dyDescent="0.25">
      <c r="A18286" t="s">
        <v>152</v>
      </c>
      <c r="B18286">
        <v>803400</v>
      </c>
      <c r="C18286" t="s">
        <v>212</v>
      </c>
      <c r="D18286">
        <v>2019273</v>
      </c>
      <c r="E18286" t="s">
        <v>248</v>
      </c>
      <c r="F18286" t="s">
        <v>214</v>
      </c>
      <c r="G18286" t="s">
        <v>215</v>
      </c>
      <c r="H18286">
        <v>2</v>
      </c>
      <c r="I18286">
        <v>2016</v>
      </c>
      <c r="J18286">
        <v>1</v>
      </c>
      <c r="M18286" t="s">
        <v>232</v>
      </c>
      <c r="N18286" t="s">
        <v>231</v>
      </c>
      <c r="P18286" s="29" t="str">
        <f t="shared" si="667"/>
        <v>CVL</v>
      </c>
    </row>
    <row r="18287" spans="1:16" hidden="1" x14ac:dyDescent="0.25">
      <c r="A18287" t="s">
        <v>152</v>
      </c>
      <c r="B18287">
        <v>803400</v>
      </c>
      <c r="C18287" t="s">
        <v>212</v>
      </c>
      <c r="D18287">
        <v>2019272</v>
      </c>
      <c r="E18287" t="s">
        <v>249</v>
      </c>
      <c r="F18287" t="s">
        <v>214</v>
      </c>
      <c r="G18287" t="s">
        <v>215</v>
      </c>
      <c r="H18287">
        <v>2</v>
      </c>
      <c r="I18287">
        <v>2016</v>
      </c>
      <c r="J18287">
        <v>1</v>
      </c>
      <c r="M18287" t="s">
        <v>232</v>
      </c>
      <c r="N18287" t="s">
        <v>231</v>
      </c>
      <c r="P18287" s="29" t="str">
        <f t="shared" si="667"/>
        <v>CVL</v>
      </c>
    </row>
    <row r="18288" spans="1:16" hidden="1" x14ac:dyDescent="0.25">
      <c r="A18288" t="s">
        <v>152</v>
      </c>
      <c r="B18288">
        <v>803400</v>
      </c>
      <c r="C18288" t="s">
        <v>212</v>
      </c>
      <c r="D18288">
        <v>2005131</v>
      </c>
      <c r="E18288" t="s">
        <v>228</v>
      </c>
      <c r="F18288" t="s">
        <v>214</v>
      </c>
      <c r="G18288" t="s">
        <v>215</v>
      </c>
      <c r="H18288">
        <v>2</v>
      </c>
      <c r="I18288">
        <v>2016</v>
      </c>
      <c r="J18288">
        <v>1</v>
      </c>
      <c r="L18288">
        <v>23081639</v>
      </c>
      <c r="M18288">
        <v>5.9</v>
      </c>
      <c r="P18288" s="29">
        <f t="shared" si="667"/>
        <v>0.81666666666666676</v>
      </c>
    </row>
    <row r="18289" spans="1:16" hidden="1" x14ac:dyDescent="0.25">
      <c r="A18289" t="s">
        <v>152</v>
      </c>
      <c r="B18289">
        <v>803400</v>
      </c>
      <c r="C18289" t="s">
        <v>212</v>
      </c>
      <c r="D18289">
        <v>2021638</v>
      </c>
      <c r="E18289" t="s">
        <v>250</v>
      </c>
      <c r="F18289" t="s">
        <v>214</v>
      </c>
      <c r="G18289" t="s">
        <v>215</v>
      </c>
      <c r="H18289">
        <v>2</v>
      </c>
      <c r="I18289">
        <v>2016</v>
      </c>
      <c r="J18289">
        <v>1</v>
      </c>
      <c r="L18289">
        <v>23081194</v>
      </c>
      <c r="M18289">
        <v>6.3</v>
      </c>
      <c r="P18289" s="29">
        <f t="shared" si="667"/>
        <v>0.8833333333333333</v>
      </c>
    </row>
    <row r="18290" spans="1:16" hidden="1" x14ac:dyDescent="0.25">
      <c r="A18290" t="s">
        <v>152</v>
      </c>
      <c r="B18290">
        <v>803400</v>
      </c>
      <c r="C18290" t="s">
        <v>212</v>
      </c>
      <c r="D18290">
        <v>2021781</v>
      </c>
      <c r="E18290" t="s">
        <v>235</v>
      </c>
      <c r="F18290" t="s">
        <v>214</v>
      </c>
      <c r="G18290" t="s">
        <v>215</v>
      </c>
      <c r="H18290">
        <v>2</v>
      </c>
      <c r="I18290">
        <v>2016</v>
      </c>
      <c r="J18290">
        <v>1</v>
      </c>
      <c r="L18290">
        <v>23081229</v>
      </c>
      <c r="M18290">
        <v>5.9</v>
      </c>
      <c r="P18290" s="29">
        <f t="shared" si="667"/>
        <v>0.81666666666666676</v>
      </c>
    </row>
    <row r="18291" spans="1:16" hidden="1" x14ac:dyDescent="0.25">
      <c r="A18291" t="s">
        <v>152</v>
      </c>
      <c r="B18291">
        <v>803400</v>
      </c>
      <c r="C18291" t="s">
        <v>212</v>
      </c>
      <c r="D18291">
        <v>2021797</v>
      </c>
      <c r="E18291" t="s">
        <v>234</v>
      </c>
      <c r="F18291" t="s">
        <v>214</v>
      </c>
      <c r="G18291" t="s">
        <v>215</v>
      </c>
      <c r="H18291">
        <v>2</v>
      </c>
      <c r="I18291">
        <v>2016</v>
      </c>
      <c r="J18291">
        <v>1</v>
      </c>
      <c r="L18291">
        <v>23078739</v>
      </c>
      <c r="M18291">
        <v>6.9</v>
      </c>
      <c r="P18291" s="29">
        <f t="shared" si="667"/>
        <v>0.98333333333333339</v>
      </c>
    </row>
    <row r="18292" spans="1:16" hidden="1" x14ac:dyDescent="0.25">
      <c r="A18292" t="s">
        <v>152</v>
      </c>
      <c r="B18292">
        <v>803400</v>
      </c>
      <c r="C18292" t="s">
        <v>212</v>
      </c>
      <c r="D18292">
        <v>2021874</v>
      </c>
      <c r="E18292" t="s">
        <v>226</v>
      </c>
      <c r="F18292" t="s">
        <v>214</v>
      </c>
      <c r="G18292" t="s">
        <v>215</v>
      </c>
      <c r="H18292">
        <v>2</v>
      </c>
      <c r="I18292">
        <v>2016</v>
      </c>
      <c r="J18292">
        <v>1</v>
      </c>
      <c r="L18292">
        <v>23081225</v>
      </c>
      <c r="M18292">
        <v>5.5</v>
      </c>
      <c r="P18292" s="29">
        <f t="shared" si="667"/>
        <v>0.75</v>
      </c>
    </row>
    <row r="18293" spans="1:16" hidden="1" x14ac:dyDescent="0.25">
      <c r="A18293" t="s">
        <v>152</v>
      </c>
      <c r="B18293">
        <v>803400</v>
      </c>
      <c r="C18293" t="s">
        <v>212</v>
      </c>
      <c r="D18293">
        <v>2019271</v>
      </c>
      <c r="E18293" t="s">
        <v>236</v>
      </c>
      <c r="F18293" t="s">
        <v>214</v>
      </c>
      <c r="G18293" t="s">
        <v>215</v>
      </c>
      <c r="H18293">
        <v>2</v>
      </c>
      <c r="I18293">
        <v>2016</v>
      </c>
      <c r="J18293">
        <v>1</v>
      </c>
      <c r="M18293" t="s">
        <v>232</v>
      </c>
      <c r="N18293" t="s">
        <v>231</v>
      </c>
      <c r="P18293" s="29" t="str">
        <f t="shared" si="667"/>
        <v>CVL</v>
      </c>
    </row>
    <row r="18294" spans="1:16" hidden="1" x14ac:dyDescent="0.25">
      <c r="A18294" t="s">
        <v>152</v>
      </c>
      <c r="B18294">
        <v>803400</v>
      </c>
      <c r="C18294" t="s">
        <v>212</v>
      </c>
      <c r="D18294">
        <v>2021679</v>
      </c>
      <c r="E18294" t="s">
        <v>259</v>
      </c>
      <c r="F18294" t="s">
        <v>214</v>
      </c>
      <c r="G18294" t="s">
        <v>215</v>
      </c>
      <c r="H18294">
        <v>2</v>
      </c>
      <c r="I18294">
        <v>2016</v>
      </c>
      <c r="J18294">
        <v>2</v>
      </c>
      <c r="L18294">
        <v>23086909</v>
      </c>
      <c r="M18294">
        <v>5.2</v>
      </c>
      <c r="P18294" s="29">
        <f t="shared" si="667"/>
        <v>0.70000000000000007</v>
      </c>
    </row>
    <row r="18295" spans="1:16" hidden="1" x14ac:dyDescent="0.25">
      <c r="A18295" t="s">
        <v>152</v>
      </c>
      <c r="B18295">
        <v>803400</v>
      </c>
      <c r="C18295" t="s">
        <v>212</v>
      </c>
      <c r="D18295">
        <v>2021725</v>
      </c>
      <c r="E18295" t="s">
        <v>257</v>
      </c>
      <c r="F18295" t="s">
        <v>214</v>
      </c>
      <c r="G18295" t="s">
        <v>215</v>
      </c>
      <c r="H18295">
        <v>2</v>
      </c>
      <c r="I18295">
        <v>2016</v>
      </c>
      <c r="J18295">
        <v>2</v>
      </c>
      <c r="L18295">
        <v>23086905</v>
      </c>
      <c r="M18295">
        <v>5.0999999999999996</v>
      </c>
      <c r="P18295" s="29">
        <f t="shared" si="667"/>
        <v>0.68333333333333324</v>
      </c>
    </row>
    <row r="18296" spans="1:16" hidden="1" x14ac:dyDescent="0.25">
      <c r="A18296" t="s">
        <v>152</v>
      </c>
      <c r="B18296">
        <v>803400</v>
      </c>
      <c r="C18296" t="s">
        <v>212</v>
      </c>
      <c r="D18296">
        <v>2021640</v>
      </c>
      <c r="E18296" t="s">
        <v>227</v>
      </c>
      <c r="F18296" t="s">
        <v>214</v>
      </c>
      <c r="G18296" t="s">
        <v>215</v>
      </c>
      <c r="H18296">
        <v>2</v>
      </c>
      <c r="I18296">
        <v>2016</v>
      </c>
      <c r="J18296">
        <v>2</v>
      </c>
      <c r="L18296">
        <v>23086870</v>
      </c>
      <c r="M18296">
        <v>4.0999999999999996</v>
      </c>
      <c r="P18296" s="29">
        <f t="shared" si="667"/>
        <v>0.51666666666666661</v>
      </c>
    </row>
    <row r="18297" spans="1:16" hidden="1" x14ac:dyDescent="0.25">
      <c r="A18297" t="s">
        <v>152</v>
      </c>
      <c r="B18297">
        <v>803400</v>
      </c>
      <c r="C18297" t="s">
        <v>212</v>
      </c>
      <c r="D18297">
        <v>2021645</v>
      </c>
      <c r="E18297" t="s">
        <v>251</v>
      </c>
      <c r="F18297" t="s">
        <v>214</v>
      </c>
      <c r="G18297" t="s">
        <v>215</v>
      </c>
      <c r="H18297">
        <v>2</v>
      </c>
      <c r="I18297">
        <v>2016</v>
      </c>
      <c r="J18297">
        <v>2</v>
      </c>
      <c r="L18297">
        <v>23084486</v>
      </c>
      <c r="M18297">
        <v>6.7</v>
      </c>
      <c r="P18297" s="29">
        <f t="shared" si="667"/>
        <v>0.95000000000000007</v>
      </c>
    </row>
    <row r="18298" spans="1:16" hidden="1" x14ac:dyDescent="0.25">
      <c r="A18298" t="s">
        <v>152</v>
      </c>
      <c r="B18298">
        <v>803400</v>
      </c>
      <c r="C18298" t="s">
        <v>212</v>
      </c>
      <c r="D18298">
        <v>2021993</v>
      </c>
      <c r="E18298" t="s">
        <v>256</v>
      </c>
      <c r="F18298" t="s">
        <v>214</v>
      </c>
      <c r="G18298" t="s">
        <v>215</v>
      </c>
      <c r="H18298">
        <v>2</v>
      </c>
      <c r="I18298">
        <v>2016</v>
      </c>
      <c r="J18298">
        <v>2</v>
      </c>
      <c r="L18298">
        <v>23086520</v>
      </c>
      <c r="M18298">
        <v>5.5</v>
      </c>
      <c r="P18298" s="29">
        <f t="shared" si="667"/>
        <v>0.75</v>
      </c>
    </row>
    <row r="18299" spans="1:16" hidden="1" x14ac:dyDescent="0.25">
      <c r="A18299" t="s">
        <v>152</v>
      </c>
      <c r="B18299">
        <v>803400</v>
      </c>
      <c r="C18299" t="s">
        <v>212</v>
      </c>
      <c r="D18299">
        <v>2019154</v>
      </c>
      <c r="E18299" t="s">
        <v>225</v>
      </c>
      <c r="F18299" t="s">
        <v>214</v>
      </c>
      <c r="G18299" t="s">
        <v>215</v>
      </c>
      <c r="H18299">
        <v>2</v>
      </c>
      <c r="I18299">
        <v>2016</v>
      </c>
      <c r="J18299">
        <v>2</v>
      </c>
      <c r="L18299">
        <v>23088629</v>
      </c>
      <c r="M18299">
        <v>5.0999999999999996</v>
      </c>
      <c r="P18299" s="29">
        <f t="shared" si="667"/>
        <v>0.68333333333333324</v>
      </c>
    </row>
    <row r="18300" spans="1:16" hidden="1" x14ac:dyDescent="0.25">
      <c r="A18300" t="s">
        <v>152</v>
      </c>
      <c r="B18300">
        <v>803400</v>
      </c>
      <c r="C18300" t="s">
        <v>212</v>
      </c>
      <c r="D18300">
        <v>2004453</v>
      </c>
      <c r="E18300" t="s">
        <v>239</v>
      </c>
      <c r="F18300" t="s">
        <v>214</v>
      </c>
      <c r="G18300" t="s">
        <v>215</v>
      </c>
      <c r="H18300">
        <v>2</v>
      </c>
      <c r="I18300">
        <v>2017</v>
      </c>
      <c r="J18300">
        <v>1</v>
      </c>
      <c r="L18300">
        <v>23091429</v>
      </c>
      <c r="M18300">
        <v>6.1</v>
      </c>
      <c r="P18300" s="29">
        <f t="shared" si="667"/>
        <v>0.85</v>
      </c>
    </row>
    <row r="18301" spans="1:16" hidden="1" x14ac:dyDescent="0.25">
      <c r="A18301" t="s">
        <v>152</v>
      </c>
      <c r="B18301">
        <v>803400</v>
      </c>
      <c r="C18301" t="s">
        <v>212</v>
      </c>
      <c r="D18301">
        <v>2021858</v>
      </c>
      <c r="E18301" t="s">
        <v>230</v>
      </c>
      <c r="F18301" t="s">
        <v>214</v>
      </c>
      <c r="G18301" t="s">
        <v>215</v>
      </c>
      <c r="H18301">
        <v>2</v>
      </c>
      <c r="I18301">
        <v>2017</v>
      </c>
      <c r="J18301">
        <v>1</v>
      </c>
      <c r="L18301">
        <v>23091434</v>
      </c>
      <c r="M18301">
        <v>7</v>
      </c>
      <c r="P18301" s="29">
        <f t="shared" si="667"/>
        <v>1</v>
      </c>
    </row>
    <row r="18302" spans="1:16" hidden="1" x14ac:dyDescent="0.25">
      <c r="A18302" t="s">
        <v>152</v>
      </c>
      <c r="B18302">
        <v>803400</v>
      </c>
      <c r="C18302" t="s">
        <v>212</v>
      </c>
      <c r="D18302">
        <v>2004452</v>
      </c>
      <c r="E18302" t="s">
        <v>240</v>
      </c>
      <c r="F18302" t="s">
        <v>214</v>
      </c>
      <c r="G18302" t="s">
        <v>215</v>
      </c>
      <c r="H18302">
        <v>2</v>
      </c>
      <c r="I18302">
        <v>2017</v>
      </c>
      <c r="J18302">
        <v>1</v>
      </c>
      <c r="L18302">
        <v>23091430</v>
      </c>
      <c r="M18302">
        <v>6.3</v>
      </c>
      <c r="P18302" s="29">
        <f t="shared" si="667"/>
        <v>0.8833333333333333</v>
      </c>
    </row>
    <row r="18303" spans="1:16" hidden="1" x14ac:dyDescent="0.25">
      <c r="A18303" t="s">
        <v>152</v>
      </c>
      <c r="B18303">
        <v>803400</v>
      </c>
      <c r="C18303" t="s">
        <v>212</v>
      </c>
      <c r="D18303">
        <v>2021720</v>
      </c>
      <c r="E18303" t="s">
        <v>263</v>
      </c>
      <c r="F18303" t="s">
        <v>214</v>
      </c>
      <c r="G18303" t="s">
        <v>215</v>
      </c>
      <c r="H18303">
        <v>2</v>
      </c>
      <c r="I18303">
        <v>2017</v>
      </c>
      <c r="J18303">
        <v>1</v>
      </c>
      <c r="L18303">
        <v>23091432</v>
      </c>
      <c r="M18303">
        <v>6</v>
      </c>
      <c r="P18303" s="29">
        <f t="shared" si="667"/>
        <v>0.83333333333333337</v>
      </c>
    </row>
    <row r="18304" spans="1:16" hidden="1" x14ac:dyDescent="0.25">
      <c r="A18304" t="s">
        <v>152</v>
      </c>
      <c r="B18304">
        <v>803400</v>
      </c>
      <c r="C18304" t="s">
        <v>212</v>
      </c>
      <c r="D18304">
        <v>2021734</v>
      </c>
      <c r="E18304" t="s">
        <v>252</v>
      </c>
      <c r="F18304" t="s">
        <v>214</v>
      </c>
      <c r="G18304" t="s">
        <v>215</v>
      </c>
      <c r="H18304">
        <v>2</v>
      </c>
      <c r="I18304">
        <v>2017</v>
      </c>
      <c r="J18304">
        <v>1</v>
      </c>
      <c r="L18304">
        <v>23091433</v>
      </c>
      <c r="M18304">
        <v>7</v>
      </c>
      <c r="P18304" s="29">
        <f t="shared" si="667"/>
        <v>1</v>
      </c>
    </row>
    <row r="18305" spans="1:16" hidden="1" x14ac:dyDescent="0.25">
      <c r="A18305" t="s">
        <v>152</v>
      </c>
      <c r="B18305">
        <v>803400</v>
      </c>
      <c r="C18305" t="s">
        <v>212</v>
      </c>
      <c r="D18305">
        <v>2021706</v>
      </c>
      <c r="E18305" t="s">
        <v>271</v>
      </c>
      <c r="F18305" t="s">
        <v>214</v>
      </c>
      <c r="G18305" t="s">
        <v>215</v>
      </c>
      <c r="H18305">
        <v>2</v>
      </c>
      <c r="I18305">
        <v>2017</v>
      </c>
      <c r="J18305">
        <v>1</v>
      </c>
      <c r="L18305">
        <v>23093319</v>
      </c>
      <c r="M18305">
        <v>6.3</v>
      </c>
      <c r="P18305" s="29">
        <f t="shared" si="667"/>
        <v>0.8833333333333333</v>
      </c>
    </row>
    <row r="18306" spans="1:16" hidden="1" x14ac:dyDescent="0.25">
      <c r="A18306" t="s">
        <v>152</v>
      </c>
      <c r="B18306">
        <v>803400</v>
      </c>
      <c r="C18306" t="s">
        <v>212</v>
      </c>
      <c r="D18306">
        <v>2027111</v>
      </c>
      <c r="E18306" t="s">
        <v>322</v>
      </c>
      <c r="F18306" t="s">
        <v>320</v>
      </c>
      <c r="G18306" t="s">
        <v>321</v>
      </c>
      <c r="H18306">
        <v>4</v>
      </c>
      <c r="I18306">
        <v>2017</v>
      </c>
      <c r="J18306">
        <v>2</v>
      </c>
      <c r="L18306">
        <v>23098590</v>
      </c>
      <c r="P18306" s="29" t="str">
        <f t="shared" si="667"/>
        <v>DRP</v>
      </c>
    </row>
    <row r="18307" spans="1:16" hidden="1" x14ac:dyDescent="0.25">
      <c r="A18307" t="s">
        <v>152</v>
      </c>
      <c r="B18307">
        <v>803400</v>
      </c>
      <c r="C18307" t="s">
        <v>212</v>
      </c>
      <c r="D18307">
        <v>2003945</v>
      </c>
      <c r="E18307" t="s">
        <v>376</v>
      </c>
      <c r="F18307" t="s">
        <v>320</v>
      </c>
      <c r="G18307" t="s">
        <v>321</v>
      </c>
      <c r="H18307">
        <v>4</v>
      </c>
      <c r="I18307">
        <v>2017</v>
      </c>
      <c r="J18307">
        <v>2</v>
      </c>
      <c r="L18307">
        <v>23098590</v>
      </c>
      <c r="P18307" s="29" t="str">
        <f t="shared" si="667"/>
        <v>DRP</v>
      </c>
    </row>
    <row r="18308" spans="1:16" hidden="1" x14ac:dyDescent="0.25">
      <c r="A18308" t="s">
        <v>152</v>
      </c>
      <c r="B18308">
        <v>803400</v>
      </c>
      <c r="C18308" t="s">
        <v>212</v>
      </c>
      <c r="D18308">
        <v>2021758</v>
      </c>
      <c r="E18308" t="s">
        <v>254</v>
      </c>
      <c r="F18308" t="s">
        <v>214</v>
      </c>
      <c r="G18308" t="s">
        <v>215</v>
      </c>
      <c r="H18308">
        <v>2</v>
      </c>
      <c r="I18308">
        <v>2017</v>
      </c>
      <c r="J18308">
        <v>2</v>
      </c>
      <c r="L18308">
        <v>23099063</v>
      </c>
      <c r="M18308">
        <v>5.9</v>
      </c>
      <c r="P18308" s="29">
        <f t="shared" si="667"/>
        <v>0.81666666666666676</v>
      </c>
    </row>
    <row r="18309" spans="1:16" hidden="1" x14ac:dyDescent="0.25">
      <c r="A18309" t="s">
        <v>152</v>
      </c>
      <c r="B18309">
        <v>803400</v>
      </c>
      <c r="C18309" t="s">
        <v>212</v>
      </c>
      <c r="D18309">
        <v>2021853</v>
      </c>
      <c r="E18309" t="s">
        <v>258</v>
      </c>
      <c r="F18309" t="s">
        <v>214</v>
      </c>
      <c r="G18309" t="s">
        <v>215</v>
      </c>
      <c r="H18309">
        <v>2</v>
      </c>
      <c r="I18309">
        <v>2017</v>
      </c>
      <c r="J18309">
        <v>2</v>
      </c>
      <c r="L18309">
        <v>23099064</v>
      </c>
      <c r="M18309">
        <v>5.3</v>
      </c>
      <c r="P18309" s="29">
        <f t="shared" si="667"/>
        <v>0.71666666666666667</v>
      </c>
    </row>
    <row r="18310" spans="1:16" hidden="1" x14ac:dyDescent="0.25">
      <c r="A18310" t="s">
        <v>152</v>
      </c>
      <c r="B18310">
        <v>803400</v>
      </c>
      <c r="C18310" t="s">
        <v>212</v>
      </c>
      <c r="D18310">
        <v>2004459</v>
      </c>
      <c r="E18310" t="s">
        <v>238</v>
      </c>
      <c r="F18310" t="s">
        <v>214</v>
      </c>
      <c r="G18310" t="s">
        <v>215</v>
      </c>
      <c r="H18310">
        <v>2</v>
      </c>
      <c r="I18310">
        <v>2017</v>
      </c>
      <c r="J18310">
        <v>2</v>
      </c>
      <c r="L18310">
        <v>23099059</v>
      </c>
      <c r="M18310">
        <v>5.4</v>
      </c>
      <c r="P18310" s="29">
        <f t="shared" si="667"/>
        <v>0.73333333333333339</v>
      </c>
    </row>
    <row r="18311" spans="1:16" hidden="1" x14ac:dyDescent="0.25">
      <c r="A18311" t="s">
        <v>152</v>
      </c>
      <c r="B18311">
        <v>803400</v>
      </c>
      <c r="C18311" t="s">
        <v>212</v>
      </c>
      <c r="D18311">
        <v>2021624</v>
      </c>
      <c r="E18311" t="s">
        <v>243</v>
      </c>
      <c r="F18311" t="s">
        <v>214</v>
      </c>
      <c r="G18311" t="s">
        <v>215</v>
      </c>
      <c r="H18311">
        <v>2</v>
      </c>
      <c r="I18311">
        <v>2017</v>
      </c>
      <c r="J18311">
        <v>2</v>
      </c>
      <c r="L18311">
        <v>23099062</v>
      </c>
      <c r="M18311">
        <v>5.4</v>
      </c>
      <c r="P18311" s="29">
        <f t="shared" si="667"/>
        <v>0.73333333333333339</v>
      </c>
    </row>
    <row r="18312" spans="1:16" hidden="1" x14ac:dyDescent="0.25">
      <c r="A18312" t="s">
        <v>152</v>
      </c>
      <c r="B18312">
        <v>803400</v>
      </c>
      <c r="C18312" t="s">
        <v>212</v>
      </c>
      <c r="D18312">
        <v>2021747</v>
      </c>
      <c r="E18312" t="s">
        <v>270</v>
      </c>
      <c r="F18312" t="s">
        <v>214</v>
      </c>
      <c r="G18312" t="s">
        <v>215</v>
      </c>
      <c r="H18312">
        <v>2</v>
      </c>
      <c r="I18312">
        <v>2017</v>
      </c>
      <c r="J18312">
        <v>2</v>
      </c>
      <c r="L18312">
        <v>23099060</v>
      </c>
      <c r="M18312">
        <v>5.4</v>
      </c>
      <c r="P18312" s="29">
        <f t="shared" si="667"/>
        <v>0.73333333333333339</v>
      </c>
    </row>
    <row r="18313" spans="1:16" hidden="1" x14ac:dyDescent="0.25">
      <c r="A18313" t="s">
        <v>152</v>
      </c>
      <c r="B18313">
        <v>803400</v>
      </c>
      <c r="C18313" t="s">
        <v>212</v>
      </c>
      <c r="D18313">
        <v>2021850</v>
      </c>
      <c r="E18313" t="s">
        <v>233</v>
      </c>
      <c r="F18313" t="s">
        <v>214</v>
      </c>
      <c r="G18313" t="s">
        <v>215</v>
      </c>
      <c r="H18313">
        <v>2</v>
      </c>
      <c r="I18313">
        <v>2017</v>
      </c>
      <c r="J18313">
        <v>2</v>
      </c>
      <c r="L18313">
        <v>23099061</v>
      </c>
      <c r="M18313">
        <v>5.2</v>
      </c>
      <c r="P18313" s="29">
        <f t="shared" si="667"/>
        <v>0.70000000000000007</v>
      </c>
    </row>
    <row r="18314" spans="1:16" hidden="1" x14ac:dyDescent="0.25">
      <c r="A18314" t="s">
        <v>152</v>
      </c>
      <c r="B18314">
        <v>803400</v>
      </c>
      <c r="C18314" t="s">
        <v>212</v>
      </c>
      <c r="D18314">
        <v>2021615</v>
      </c>
      <c r="E18314" t="s">
        <v>255</v>
      </c>
      <c r="F18314" t="s">
        <v>214</v>
      </c>
      <c r="G18314" t="s">
        <v>215</v>
      </c>
      <c r="H18314">
        <v>2</v>
      </c>
      <c r="I18314">
        <v>2017</v>
      </c>
      <c r="J18314">
        <v>2</v>
      </c>
      <c r="L18314">
        <v>23097634</v>
      </c>
      <c r="M18314">
        <v>4.5999999999999996</v>
      </c>
      <c r="P18314" s="29">
        <f t="shared" si="667"/>
        <v>0.6</v>
      </c>
    </row>
    <row r="18315" spans="1:16" hidden="1" x14ac:dyDescent="0.25">
      <c r="A18315" t="s">
        <v>152</v>
      </c>
      <c r="B18315">
        <v>803400</v>
      </c>
      <c r="C18315" t="s">
        <v>212</v>
      </c>
      <c r="D18315">
        <v>2027110</v>
      </c>
      <c r="E18315" t="s">
        <v>365</v>
      </c>
      <c r="F18315" t="s">
        <v>320</v>
      </c>
      <c r="G18315" t="s">
        <v>321</v>
      </c>
      <c r="H18315">
        <v>4</v>
      </c>
      <c r="I18315">
        <v>2018</v>
      </c>
      <c r="J18315">
        <v>1</v>
      </c>
      <c r="L18315">
        <v>23105354</v>
      </c>
      <c r="P18315" s="29" t="str">
        <f t="shared" si="667"/>
        <v>DRP</v>
      </c>
    </row>
    <row r="18316" spans="1:16" hidden="1" x14ac:dyDescent="0.25">
      <c r="A18316" t="s">
        <v>152</v>
      </c>
      <c r="B18316">
        <v>803400</v>
      </c>
      <c r="C18316" t="s">
        <v>212</v>
      </c>
      <c r="D18316">
        <v>2021831</v>
      </c>
      <c r="E18316" t="s">
        <v>261</v>
      </c>
      <c r="F18316" t="s">
        <v>214</v>
      </c>
      <c r="G18316" t="s">
        <v>215</v>
      </c>
      <c r="H18316">
        <v>2</v>
      </c>
      <c r="I18316">
        <v>2018</v>
      </c>
      <c r="J18316">
        <v>1</v>
      </c>
      <c r="L18316">
        <v>23107103</v>
      </c>
      <c r="M18316">
        <v>5.3</v>
      </c>
      <c r="P18316" s="29">
        <f t="shared" ref="P18316:P18347" si="668">IF(AND(ISNUMBER(M18316),H18316&lt;&gt;4),(M18316-1)/6,IF(H18316=4,"DRP",IF(AND(H18316=3,M18316="NA"),"BAD",IF(AND(H18316=2),"CVL",IF(AND(H18316=1,ISBLANK(M18316)),"NULL","UNK")))))</f>
        <v>0.71666666666666667</v>
      </c>
    </row>
    <row r="18317" spans="1:16" hidden="1" x14ac:dyDescent="0.25">
      <c r="A18317" t="s">
        <v>152</v>
      </c>
      <c r="B18317">
        <v>803400</v>
      </c>
      <c r="C18317" t="s">
        <v>212</v>
      </c>
      <c r="D18317">
        <v>2021695</v>
      </c>
      <c r="E18317" t="s">
        <v>264</v>
      </c>
      <c r="F18317" t="s">
        <v>214</v>
      </c>
      <c r="G18317" t="s">
        <v>215</v>
      </c>
      <c r="H18317">
        <v>2</v>
      </c>
      <c r="I18317">
        <v>2018</v>
      </c>
      <c r="J18317">
        <v>1</v>
      </c>
      <c r="L18317">
        <v>23107101</v>
      </c>
      <c r="M18317">
        <v>5.2</v>
      </c>
      <c r="P18317" s="29">
        <f t="shared" si="668"/>
        <v>0.70000000000000007</v>
      </c>
    </row>
    <row r="18318" spans="1:16" hidden="1" x14ac:dyDescent="0.25">
      <c r="A18318" t="s">
        <v>152</v>
      </c>
      <c r="B18318">
        <v>803400</v>
      </c>
      <c r="C18318" t="s">
        <v>212</v>
      </c>
      <c r="D18318">
        <v>2021713</v>
      </c>
      <c r="E18318" t="s">
        <v>273</v>
      </c>
      <c r="F18318" t="s">
        <v>214</v>
      </c>
      <c r="G18318" t="s">
        <v>215</v>
      </c>
      <c r="H18318">
        <v>2</v>
      </c>
      <c r="I18318">
        <v>2018</v>
      </c>
      <c r="J18318">
        <v>1</v>
      </c>
      <c r="L18318">
        <v>23107099</v>
      </c>
      <c r="M18318">
        <v>4.7</v>
      </c>
      <c r="P18318" s="29">
        <f t="shared" si="668"/>
        <v>0.6166666666666667</v>
      </c>
    </row>
    <row r="18319" spans="1:16" hidden="1" x14ac:dyDescent="0.25">
      <c r="A18319" t="s">
        <v>152</v>
      </c>
      <c r="B18319">
        <v>803400</v>
      </c>
      <c r="C18319" t="s">
        <v>212</v>
      </c>
      <c r="D18319">
        <v>2021585</v>
      </c>
      <c r="E18319" t="s">
        <v>265</v>
      </c>
      <c r="F18319" t="s">
        <v>214</v>
      </c>
      <c r="G18319" t="s">
        <v>215</v>
      </c>
      <c r="H18319">
        <v>2</v>
      </c>
      <c r="I18319">
        <v>2018</v>
      </c>
      <c r="J18319">
        <v>1</v>
      </c>
      <c r="L18319">
        <v>23107102</v>
      </c>
      <c r="M18319">
        <v>6.9</v>
      </c>
      <c r="P18319" s="29">
        <f t="shared" si="668"/>
        <v>0.98333333333333339</v>
      </c>
    </row>
    <row r="18320" spans="1:16" hidden="1" x14ac:dyDescent="0.25">
      <c r="A18320" t="s">
        <v>152</v>
      </c>
      <c r="B18320">
        <v>803400</v>
      </c>
      <c r="C18320" t="s">
        <v>212</v>
      </c>
      <c r="D18320">
        <v>2004469</v>
      </c>
      <c r="E18320" t="s">
        <v>266</v>
      </c>
      <c r="F18320" t="s">
        <v>214</v>
      </c>
      <c r="G18320" t="s">
        <v>215</v>
      </c>
      <c r="H18320">
        <v>2</v>
      </c>
      <c r="I18320">
        <v>2018</v>
      </c>
      <c r="J18320">
        <v>1</v>
      </c>
      <c r="L18320">
        <v>23107098</v>
      </c>
      <c r="M18320">
        <v>6.1</v>
      </c>
      <c r="P18320" s="29">
        <f t="shared" si="668"/>
        <v>0.85</v>
      </c>
    </row>
    <row r="18321" spans="1:16" hidden="1" x14ac:dyDescent="0.25">
      <c r="A18321" t="s">
        <v>152</v>
      </c>
      <c r="B18321">
        <v>803400</v>
      </c>
      <c r="C18321" t="s">
        <v>212</v>
      </c>
      <c r="D18321">
        <v>2021742</v>
      </c>
      <c r="E18321" t="s">
        <v>262</v>
      </c>
      <c r="F18321" t="s">
        <v>214</v>
      </c>
      <c r="G18321" t="s">
        <v>215</v>
      </c>
      <c r="H18321">
        <v>2</v>
      </c>
      <c r="I18321">
        <v>2018</v>
      </c>
      <c r="J18321">
        <v>1</v>
      </c>
      <c r="L18321">
        <v>23107805</v>
      </c>
      <c r="M18321">
        <v>5.4</v>
      </c>
      <c r="P18321" s="29">
        <f t="shared" si="668"/>
        <v>0.73333333333333339</v>
      </c>
    </row>
    <row r="18322" spans="1:16" hidden="1" x14ac:dyDescent="0.25">
      <c r="A18322" t="s">
        <v>152</v>
      </c>
      <c r="B18322">
        <v>803400</v>
      </c>
      <c r="C18322" t="s">
        <v>212</v>
      </c>
      <c r="D18322">
        <v>2021686</v>
      </c>
      <c r="E18322" t="s">
        <v>272</v>
      </c>
      <c r="F18322" t="s">
        <v>214</v>
      </c>
      <c r="G18322" t="s">
        <v>215</v>
      </c>
      <c r="H18322">
        <v>2</v>
      </c>
      <c r="I18322">
        <v>2018</v>
      </c>
      <c r="J18322">
        <v>2</v>
      </c>
      <c r="L18322">
        <v>23114835</v>
      </c>
      <c r="M18322">
        <v>6</v>
      </c>
      <c r="P18322" s="29">
        <f t="shared" si="668"/>
        <v>0.83333333333333337</v>
      </c>
    </row>
    <row r="18323" spans="1:16" hidden="1" x14ac:dyDescent="0.25">
      <c r="A18323" t="s">
        <v>152</v>
      </c>
      <c r="B18323">
        <v>803400</v>
      </c>
      <c r="C18323" t="s">
        <v>212</v>
      </c>
      <c r="D18323">
        <v>2021647</v>
      </c>
      <c r="E18323" t="s">
        <v>279</v>
      </c>
      <c r="F18323" t="s">
        <v>214</v>
      </c>
      <c r="G18323" t="s">
        <v>215</v>
      </c>
      <c r="H18323">
        <v>2</v>
      </c>
      <c r="I18323">
        <v>2018</v>
      </c>
      <c r="J18323">
        <v>2</v>
      </c>
      <c r="L18323">
        <v>23114841</v>
      </c>
      <c r="M18323">
        <v>5.3</v>
      </c>
      <c r="P18323" s="29">
        <f t="shared" si="668"/>
        <v>0.71666666666666667</v>
      </c>
    </row>
    <row r="18324" spans="1:16" hidden="1" x14ac:dyDescent="0.25">
      <c r="A18324" t="s">
        <v>152</v>
      </c>
      <c r="B18324">
        <v>803400</v>
      </c>
      <c r="C18324" t="s">
        <v>212</v>
      </c>
      <c r="D18324">
        <v>2021715</v>
      </c>
      <c r="E18324" t="s">
        <v>260</v>
      </c>
      <c r="F18324" t="s">
        <v>214</v>
      </c>
      <c r="G18324" t="s">
        <v>215</v>
      </c>
      <c r="H18324">
        <v>2</v>
      </c>
      <c r="I18324">
        <v>2018</v>
      </c>
      <c r="J18324">
        <v>2</v>
      </c>
      <c r="L18324">
        <v>23114837</v>
      </c>
      <c r="M18324">
        <v>6.1</v>
      </c>
      <c r="P18324" s="29">
        <f t="shared" si="668"/>
        <v>0.85</v>
      </c>
    </row>
    <row r="18325" spans="1:16" hidden="1" x14ac:dyDescent="0.25">
      <c r="A18325" t="s">
        <v>152</v>
      </c>
      <c r="B18325">
        <v>803400</v>
      </c>
      <c r="C18325" t="s">
        <v>212</v>
      </c>
      <c r="D18325">
        <v>2021860</v>
      </c>
      <c r="E18325" t="s">
        <v>267</v>
      </c>
      <c r="F18325" t="s">
        <v>214</v>
      </c>
      <c r="G18325" t="s">
        <v>215</v>
      </c>
      <c r="H18325">
        <v>2</v>
      </c>
      <c r="I18325">
        <v>2018</v>
      </c>
      <c r="J18325">
        <v>2</v>
      </c>
      <c r="L18325">
        <v>23114839</v>
      </c>
      <c r="M18325">
        <v>5.3</v>
      </c>
      <c r="P18325" s="29">
        <f t="shared" si="668"/>
        <v>0.71666666666666667</v>
      </c>
    </row>
    <row r="18326" spans="1:16" hidden="1" x14ac:dyDescent="0.25">
      <c r="A18326" t="s">
        <v>152</v>
      </c>
      <c r="B18326">
        <v>803400</v>
      </c>
      <c r="C18326" t="s">
        <v>212</v>
      </c>
      <c r="D18326">
        <v>2021767</v>
      </c>
      <c r="E18326" t="s">
        <v>269</v>
      </c>
      <c r="F18326" t="s">
        <v>214</v>
      </c>
      <c r="G18326" t="s">
        <v>215</v>
      </c>
      <c r="H18326">
        <v>2</v>
      </c>
      <c r="I18326">
        <v>2018</v>
      </c>
      <c r="J18326">
        <v>2</v>
      </c>
      <c r="L18326">
        <v>23114833</v>
      </c>
      <c r="M18326">
        <v>6.5</v>
      </c>
      <c r="P18326" s="29">
        <f t="shared" si="668"/>
        <v>0.91666666666666663</v>
      </c>
    </row>
    <row r="18327" spans="1:16" hidden="1" x14ac:dyDescent="0.25">
      <c r="A18327" t="s">
        <v>152</v>
      </c>
      <c r="B18327">
        <v>803400</v>
      </c>
      <c r="C18327" t="s">
        <v>212</v>
      </c>
      <c r="D18327">
        <v>2021837</v>
      </c>
      <c r="E18327" t="s">
        <v>268</v>
      </c>
      <c r="F18327" t="s">
        <v>214</v>
      </c>
      <c r="G18327" t="s">
        <v>215</v>
      </c>
      <c r="H18327">
        <v>2</v>
      </c>
      <c r="I18327">
        <v>2018</v>
      </c>
      <c r="J18327">
        <v>2</v>
      </c>
      <c r="L18327">
        <v>23114836</v>
      </c>
      <c r="M18327">
        <v>5.7</v>
      </c>
      <c r="P18327" s="29">
        <f t="shared" si="668"/>
        <v>0.78333333333333333</v>
      </c>
    </row>
    <row r="18328" spans="1:16" hidden="1" x14ac:dyDescent="0.25">
      <c r="A18328" t="s">
        <v>152</v>
      </c>
      <c r="B18328">
        <v>803400</v>
      </c>
      <c r="C18328" t="s">
        <v>212</v>
      </c>
      <c r="D18328">
        <v>2004509</v>
      </c>
      <c r="E18328" t="s">
        <v>277</v>
      </c>
      <c r="F18328" t="s">
        <v>214</v>
      </c>
      <c r="G18328" t="s">
        <v>215</v>
      </c>
      <c r="H18328">
        <v>2</v>
      </c>
      <c r="I18328">
        <v>2019</v>
      </c>
      <c r="J18328">
        <v>1</v>
      </c>
      <c r="L18328">
        <v>23120866</v>
      </c>
      <c r="M18328">
        <v>5.2</v>
      </c>
      <c r="P18328" s="29">
        <f t="shared" si="668"/>
        <v>0.70000000000000007</v>
      </c>
    </row>
    <row r="18329" spans="1:16" hidden="1" x14ac:dyDescent="0.25">
      <c r="A18329" t="s">
        <v>152</v>
      </c>
      <c r="B18329">
        <v>803400</v>
      </c>
      <c r="C18329" t="s">
        <v>212</v>
      </c>
      <c r="D18329">
        <v>2021773</v>
      </c>
      <c r="E18329" t="s">
        <v>286</v>
      </c>
      <c r="F18329" t="s">
        <v>214</v>
      </c>
      <c r="G18329" t="s">
        <v>215</v>
      </c>
      <c r="H18329">
        <v>2</v>
      </c>
      <c r="I18329">
        <v>2019</v>
      </c>
      <c r="J18329">
        <v>1</v>
      </c>
      <c r="L18329">
        <v>23120814</v>
      </c>
      <c r="M18329">
        <v>5.5</v>
      </c>
      <c r="P18329" s="29">
        <f t="shared" si="668"/>
        <v>0.75</v>
      </c>
    </row>
    <row r="18330" spans="1:16" hidden="1" x14ac:dyDescent="0.25">
      <c r="A18330" t="s">
        <v>152</v>
      </c>
      <c r="B18330">
        <v>803400</v>
      </c>
      <c r="C18330" t="s">
        <v>212</v>
      </c>
      <c r="D18330">
        <v>2027110</v>
      </c>
      <c r="E18330" t="s">
        <v>365</v>
      </c>
      <c r="F18330" t="s">
        <v>320</v>
      </c>
      <c r="G18330" t="s">
        <v>321</v>
      </c>
      <c r="H18330">
        <v>2</v>
      </c>
      <c r="I18330">
        <v>2019</v>
      </c>
      <c r="J18330">
        <v>1</v>
      </c>
      <c r="L18330">
        <v>23121849</v>
      </c>
      <c r="M18330">
        <v>6.1</v>
      </c>
      <c r="P18330" s="29">
        <f t="shared" si="668"/>
        <v>0.85</v>
      </c>
    </row>
    <row r="18331" spans="1:16" hidden="1" x14ac:dyDescent="0.25">
      <c r="A18331" t="s">
        <v>152</v>
      </c>
      <c r="B18331">
        <v>803400</v>
      </c>
      <c r="C18331" t="s">
        <v>212</v>
      </c>
      <c r="D18331">
        <v>2021768</v>
      </c>
      <c r="E18331" t="s">
        <v>275</v>
      </c>
      <c r="F18331" t="s">
        <v>214</v>
      </c>
      <c r="G18331" t="s">
        <v>215</v>
      </c>
      <c r="H18331">
        <v>2</v>
      </c>
      <c r="I18331">
        <v>2019</v>
      </c>
      <c r="J18331">
        <v>1</v>
      </c>
      <c r="L18331">
        <v>23120862</v>
      </c>
      <c r="M18331">
        <v>6.5</v>
      </c>
      <c r="P18331" s="29">
        <f t="shared" si="668"/>
        <v>0.91666666666666663</v>
      </c>
    </row>
    <row r="18332" spans="1:16" hidden="1" x14ac:dyDescent="0.25">
      <c r="A18332" t="s">
        <v>152</v>
      </c>
      <c r="B18332">
        <v>803400</v>
      </c>
      <c r="C18332" t="s">
        <v>212</v>
      </c>
      <c r="D18332">
        <v>2021610</v>
      </c>
      <c r="E18332" t="s">
        <v>274</v>
      </c>
      <c r="F18332" t="s">
        <v>214</v>
      </c>
      <c r="G18332" t="s">
        <v>215</v>
      </c>
      <c r="H18332">
        <v>2</v>
      </c>
      <c r="I18332">
        <v>2019</v>
      </c>
      <c r="J18332">
        <v>1</v>
      </c>
      <c r="L18332">
        <v>23120863</v>
      </c>
      <c r="M18332">
        <v>6.1</v>
      </c>
      <c r="P18332" s="29">
        <f t="shared" si="668"/>
        <v>0.85</v>
      </c>
    </row>
    <row r="18333" spans="1:16" hidden="1" x14ac:dyDescent="0.25">
      <c r="A18333" t="s">
        <v>152</v>
      </c>
      <c r="B18333">
        <v>803400</v>
      </c>
      <c r="C18333" t="s">
        <v>212</v>
      </c>
      <c r="D18333">
        <v>2021692</v>
      </c>
      <c r="E18333" t="s">
        <v>276</v>
      </c>
      <c r="F18333" t="s">
        <v>214</v>
      </c>
      <c r="G18333" t="s">
        <v>215</v>
      </c>
      <c r="H18333">
        <v>2</v>
      </c>
      <c r="I18333">
        <v>2019</v>
      </c>
      <c r="J18333">
        <v>1</v>
      </c>
      <c r="L18333">
        <v>23120864</v>
      </c>
      <c r="M18333">
        <v>5.5</v>
      </c>
      <c r="P18333" s="29">
        <f t="shared" si="668"/>
        <v>0.75</v>
      </c>
    </row>
    <row r="18334" spans="1:16" hidden="1" x14ac:dyDescent="0.25">
      <c r="A18334" t="s">
        <v>152</v>
      </c>
      <c r="B18334">
        <v>803400</v>
      </c>
      <c r="C18334" t="s">
        <v>212</v>
      </c>
      <c r="D18334">
        <v>2021806</v>
      </c>
      <c r="E18334" t="s">
        <v>283</v>
      </c>
      <c r="F18334" t="s">
        <v>214</v>
      </c>
      <c r="G18334" t="s">
        <v>215</v>
      </c>
      <c r="H18334">
        <v>2</v>
      </c>
      <c r="I18334">
        <v>2019</v>
      </c>
      <c r="J18334">
        <v>1</v>
      </c>
      <c r="L18334">
        <v>23120861</v>
      </c>
      <c r="M18334">
        <v>6.2</v>
      </c>
      <c r="P18334" s="29">
        <f t="shared" si="668"/>
        <v>0.8666666666666667</v>
      </c>
    </row>
    <row r="18335" spans="1:16" hidden="1" x14ac:dyDescent="0.25">
      <c r="A18335" t="s">
        <v>152</v>
      </c>
      <c r="B18335">
        <v>803400</v>
      </c>
      <c r="C18335" t="s">
        <v>212</v>
      </c>
      <c r="D18335">
        <v>2021575</v>
      </c>
      <c r="E18335" t="s">
        <v>284</v>
      </c>
      <c r="F18335" t="s">
        <v>214</v>
      </c>
      <c r="G18335" t="s">
        <v>215</v>
      </c>
      <c r="H18335">
        <v>2</v>
      </c>
      <c r="I18335">
        <v>2019</v>
      </c>
      <c r="J18335">
        <v>1</v>
      </c>
      <c r="L18335">
        <v>23123875</v>
      </c>
      <c r="M18335">
        <v>5</v>
      </c>
      <c r="P18335" s="29">
        <f t="shared" si="668"/>
        <v>0.66666666666666663</v>
      </c>
    </row>
    <row r="18336" spans="1:16" hidden="1" x14ac:dyDescent="0.25">
      <c r="A18336" t="s">
        <v>152</v>
      </c>
      <c r="B18336">
        <v>803400</v>
      </c>
      <c r="C18336" t="s">
        <v>212</v>
      </c>
      <c r="D18336">
        <v>2021732</v>
      </c>
      <c r="E18336" t="s">
        <v>281</v>
      </c>
      <c r="F18336" t="s">
        <v>214</v>
      </c>
      <c r="G18336" t="s">
        <v>215</v>
      </c>
      <c r="H18336">
        <v>1</v>
      </c>
      <c r="I18336">
        <v>2019</v>
      </c>
      <c r="J18336">
        <v>2</v>
      </c>
      <c r="L18336">
        <v>23128927</v>
      </c>
      <c r="P18336" s="29" t="str">
        <f t="shared" si="668"/>
        <v>NULL</v>
      </c>
    </row>
    <row r="18337" spans="1:16" hidden="1" x14ac:dyDescent="0.25">
      <c r="A18337" t="s">
        <v>152</v>
      </c>
      <c r="B18337">
        <v>803400</v>
      </c>
      <c r="C18337" t="s">
        <v>212</v>
      </c>
      <c r="D18337">
        <v>2021675</v>
      </c>
      <c r="E18337" t="s">
        <v>280</v>
      </c>
      <c r="F18337" t="s">
        <v>214</v>
      </c>
      <c r="G18337" t="s">
        <v>215</v>
      </c>
      <c r="H18337">
        <v>1</v>
      </c>
      <c r="I18337">
        <v>2019</v>
      </c>
      <c r="J18337">
        <v>2</v>
      </c>
      <c r="L18337">
        <v>23128926</v>
      </c>
      <c r="P18337" s="29" t="str">
        <f t="shared" si="668"/>
        <v>NULL</v>
      </c>
    </row>
    <row r="18338" spans="1:16" hidden="1" x14ac:dyDescent="0.25">
      <c r="A18338" t="s">
        <v>152</v>
      </c>
      <c r="B18338">
        <v>803400</v>
      </c>
      <c r="C18338" t="s">
        <v>212</v>
      </c>
      <c r="D18338">
        <v>2024922</v>
      </c>
      <c r="E18338" t="s">
        <v>282</v>
      </c>
      <c r="F18338" t="s">
        <v>214</v>
      </c>
      <c r="G18338" t="s">
        <v>215</v>
      </c>
      <c r="H18338">
        <v>1</v>
      </c>
      <c r="I18338">
        <v>2019</v>
      </c>
      <c r="J18338">
        <v>2</v>
      </c>
      <c r="L18338">
        <v>23128928</v>
      </c>
      <c r="P18338" s="29" t="str">
        <f t="shared" si="668"/>
        <v>NULL</v>
      </c>
    </row>
    <row r="18339" spans="1:16" hidden="1" x14ac:dyDescent="0.25">
      <c r="A18339" t="s">
        <v>152</v>
      </c>
      <c r="B18339">
        <v>803400</v>
      </c>
      <c r="C18339" t="s">
        <v>212</v>
      </c>
      <c r="D18339">
        <v>2021777</v>
      </c>
      <c r="E18339" t="s">
        <v>329</v>
      </c>
      <c r="F18339" t="s">
        <v>214</v>
      </c>
      <c r="G18339" t="s">
        <v>215</v>
      </c>
      <c r="H18339">
        <v>1</v>
      </c>
      <c r="I18339">
        <v>2019</v>
      </c>
      <c r="J18339">
        <v>2</v>
      </c>
      <c r="L18339">
        <v>23128925</v>
      </c>
      <c r="P18339" s="29" t="str">
        <f t="shared" si="668"/>
        <v>NULL</v>
      </c>
    </row>
    <row r="18340" spans="1:16" hidden="1" x14ac:dyDescent="0.25">
      <c r="A18340" t="s">
        <v>152</v>
      </c>
      <c r="B18340">
        <v>803400</v>
      </c>
      <c r="C18340" t="s">
        <v>212</v>
      </c>
      <c r="D18340">
        <v>2021708</v>
      </c>
      <c r="E18340" t="s">
        <v>278</v>
      </c>
      <c r="F18340" t="s">
        <v>214</v>
      </c>
      <c r="G18340" t="s">
        <v>215</v>
      </c>
      <c r="H18340">
        <v>1</v>
      </c>
      <c r="I18340">
        <v>2019</v>
      </c>
      <c r="J18340">
        <v>2</v>
      </c>
      <c r="L18340">
        <v>23129397</v>
      </c>
      <c r="P18340" s="29" t="str">
        <f t="shared" si="668"/>
        <v>NULL</v>
      </c>
    </row>
    <row r="18341" spans="1:16" hidden="1" x14ac:dyDescent="0.25">
      <c r="A18341" t="s">
        <v>152</v>
      </c>
      <c r="B18341">
        <v>803400</v>
      </c>
      <c r="C18341" t="s">
        <v>212</v>
      </c>
      <c r="D18341">
        <v>2021816</v>
      </c>
      <c r="E18341" t="s">
        <v>285</v>
      </c>
      <c r="F18341" t="s">
        <v>214</v>
      </c>
      <c r="G18341" t="s">
        <v>215</v>
      </c>
      <c r="H18341">
        <v>1</v>
      </c>
      <c r="I18341">
        <v>2019</v>
      </c>
      <c r="J18341">
        <v>2</v>
      </c>
      <c r="L18341">
        <v>23128930</v>
      </c>
      <c r="P18341" s="29" t="str">
        <f t="shared" si="668"/>
        <v>NULL</v>
      </c>
    </row>
    <row r="18342" spans="1:16" hidden="1" x14ac:dyDescent="0.25">
      <c r="A18342" t="s">
        <v>135</v>
      </c>
      <c r="B18342">
        <v>803401</v>
      </c>
      <c r="C18342" t="s">
        <v>318</v>
      </c>
      <c r="D18342">
        <v>2005118</v>
      </c>
      <c r="E18342" t="s">
        <v>223</v>
      </c>
      <c r="F18342" t="s">
        <v>214</v>
      </c>
      <c r="G18342" t="s">
        <v>215</v>
      </c>
      <c r="H18342">
        <v>2</v>
      </c>
      <c r="I18342">
        <v>2016</v>
      </c>
      <c r="J18342">
        <v>1</v>
      </c>
      <c r="L18342">
        <v>23081293</v>
      </c>
      <c r="M18342">
        <v>5.3</v>
      </c>
      <c r="P18342" s="29">
        <f t="shared" si="668"/>
        <v>0.71666666666666667</v>
      </c>
    </row>
    <row r="18343" spans="1:16" hidden="1" x14ac:dyDescent="0.25">
      <c r="A18343" t="s">
        <v>135</v>
      </c>
      <c r="B18343">
        <v>803401</v>
      </c>
      <c r="C18343" t="s">
        <v>318</v>
      </c>
      <c r="D18343">
        <v>2021754</v>
      </c>
      <c r="E18343" t="s">
        <v>216</v>
      </c>
      <c r="F18343" t="s">
        <v>214</v>
      </c>
      <c r="G18343" t="s">
        <v>215</v>
      </c>
      <c r="H18343">
        <v>2</v>
      </c>
      <c r="I18343">
        <v>2016</v>
      </c>
      <c r="J18343">
        <v>1</v>
      </c>
      <c r="L18343">
        <v>23081092</v>
      </c>
      <c r="M18343">
        <v>5.4</v>
      </c>
      <c r="P18343" s="29">
        <f t="shared" si="668"/>
        <v>0.73333333333333339</v>
      </c>
    </row>
    <row r="18344" spans="1:16" hidden="1" x14ac:dyDescent="0.25">
      <c r="A18344" t="s">
        <v>135</v>
      </c>
      <c r="B18344">
        <v>803401</v>
      </c>
      <c r="C18344" t="s">
        <v>318</v>
      </c>
      <c r="D18344">
        <v>2005102</v>
      </c>
      <c r="E18344" t="s">
        <v>218</v>
      </c>
      <c r="F18344" t="s">
        <v>214</v>
      </c>
      <c r="G18344" t="s">
        <v>215</v>
      </c>
      <c r="H18344">
        <v>2</v>
      </c>
      <c r="I18344">
        <v>2016</v>
      </c>
      <c r="J18344">
        <v>1</v>
      </c>
      <c r="L18344">
        <v>23081382</v>
      </c>
      <c r="M18344">
        <v>5.3</v>
      </c>
      <c r="P18344" s="29">
        <f t="shared" si="668"/>
        <v>0.71666666666666667</v>
      </c>
    </row>
    <row r="18345" spans="1:16" hidden="1" x14ac:dyDescent="0.25">
      <c r="A18345" t="s">
        <v>135</v>
      </c>
      <c r="B18345">
        <v>803401</v>
      </c>
      <c r="C18345" t="s">
        <v>318</v>
      </c>
      <c r="D18345">
        <v>2005099</v>
      </c>
      <c r="E18345" t="s">
        <v>217</v>
      </c>
      <c r="F18345" t="s">
        <v>214</v>
      </c>
      <c r="G18345" t="s">
        <v>215</v>
      </c>
      <c r="H18345">
        <v>2</v>
      </c>
      <c r="I18345">
        <v>2016</v>
      </c>
      <c r="J18345">
        <v>1</v>
      </c>
      <c r="L18345">
        <v>23081375</v>
      </c>
      <c r="M18345">
        <v>5.8</v>
      </c>
      <c r="P18345" s="29">
        <f t="shared" si="668"/>
        <v>0.79999999999999993</v>
      </c>
    </row>
    <row r="18346" spans="1:16" hidden="1" x14ac:dyDescent="0.25">
      <c r="A18346" t="s">
        <v>135</v>
      </c>
      <c r="B18346">
        <v>803401</v>
      </c>
      <c r="C18346" t="s">
        <v>318</v>
      </c>
      <c r="D18346">
        <v>2021600</v>
      </c>
      <c r="E18346" t="s">
        <v>219</v>
      </c>
      <c r="F18346" t="s">
        <v>214</v>
      </c>
      <c r="G18346" t="s">
        <v>215</v>
      </c>
      <c r="H18346">
        <v>2</v>
      </c>
      <c r="I18346">
        <v>2016</v>
      </c>
      <c r="J18346">
        <v>1</v>
      </c>
      <c r="L18346">
        <v>23081079</v>
      </c>
      <c r="M18346">
        <v>5.0999999999999996</v>
      </c>
      <c r="P18346" s="29">
        <f t="shared" si="668"/>
        <v>0.68333333333333324</v>
      </c>
    </row>
    <row r="18347" spans="1:16" hidden="1" x14ac:dyDescent="0.25">
      <c r="A18347" t="s">
        <v>135</v>
      </c>
      <c r="B18347">
        <v>803401</v>
      </c>
      <c r="C18347" t="s">
        <v>318</v>
      </c>
      <c r="D18347">
        <v>2004098</v>
      </c>
      <c r="E18347" t="s">
        <v>213</v>
      </c>
      <c r="F18347" t="s">
        <v>214</v>
      </c>
      <c r="G18347" t="s">
        <v>215</v>
      </c>
      <c r="H18347">
        <v>2</v>
      </c>
      <c r="I18347">
        <v>2016</v>
      </c>
      <c r="J18347">
        <v>1</v>
      </c>
      <c r="L18347">
        <v>23078142</v>
      </c>
      <c r="M18347">
        <v>5.8</v>
      </c>
      <c r="P18347" s="29">
        <f t="shared" si="668"/>
        <v>0.79999999999999993</v>
      </c>
    </row>
    <row r="18348" spans="1:16" hidden="1" x14ac:dyDescent="0.25">
      <c r="A18348" t="s">
        <v>135</v>
      </c>
      <c r="B18348">
        <v>803401</v>
      </c>
      <c r="C18348" t="s">
        <v>318</v>
      </c>
      <c r="D18348">
        <v>2004112</v>
      </c>
      <c r="E18348" t="s">
        <v>244</v>
      </c>
      <c r="F18348" t="s">
        <v>214</v>
      </c>
      <c r="G18348" t="s">
        <v>215</v>
      </c>
      <c r="H18348">
        <v>2</v>
      </c>
      <c r="I18348">
        <v>2016</v>
      </c>
      <c r="J18348">
        <v>2</v>
      </c>
      <c r="L18348">
        <v>23085500</v>
      </c>
      <c r="M18348">
        <v>5.5</v>
      </c>
      <c r="P18348" s="29">
        <f t="shared" ref="P18348:P18379" si="669">IF(AND(ISNUMBER(M18348),H18348&lt;&gt;4),(M18348-1)/6,IF(H18348=4,"DRP",IF(AND(H18348=3,M18348="NA"),"BAD",IF(AND(H18348=2),"CVL",IF(AND(H18348=1,ISBLANK(M18348)),"NULL","UNK")))))</f>
        <v>0.75</v>
      </c>
    </row>
    <row r="18349" spans="1:16" hidden="1" x14ac:dyDescent="0.25">
      <c r="A18349" t="s">
        <v>135</v>
      </c>
      <c r="B18349">
        <v>803401</v>
      </c>
      <c r="C18349" t="s">
        <v>318</v>
      </c>
      <c r="D18349">
        <v>2021580</v>
      </c>
      <c r="E18349" t="s">
        <v>241</v>
      </c>
      <c r="F18349" t="s">
        <v>214</v>
      </c>
      <c r="G18349" t="s">
        <v>215</v>
      </c>
      <c r="H18349">
        <v>2</v>
      </c>
      <c r="I18349">
        <v>2016</v>
      </c>
      <c r="J18349">
        <v>2</v>
      </c>
      <c r="L18349">
        <v>23086826</v>
      </c>
      <c r="M18349">
        <v>4.5999999999999996</v>
      </c>
      <c r="P18349" s="29">
        <f t="shared" si="669"/>
        <v>0.6</v>
      </c>
    </row>
    <row r="18350" spans="1:16" hidden="1" x14ac:dyDescent="0.25">
      <c r="A18350" t="s">
        <v>135</v>
      </c>
      <c r="B18350">
        <v>803401</v>
      </c>
      <c r="C18350" t="s">
        <v>318</v>
      </c>
      <c r="D18350">
        <v>2021602</v>
      </c>
      <c r="E18350" t="s">
        <v>242</v>
      </c>
      <c r="F18350" t="s">
        <v>214</v>
      </c>
      <c r="G18350" t="s">
        <v>215</v>
      </c>
      <c r="H18350">
        <v>2</v>
      </c>
      <c r="I18350">
        <v>2016</v>
      </c>
      <c r="J18350">
        <v>2</v>
      </c>
      <c r="L18350">
        <v>23086747</v>
      </c>
      <c r="M18350">
        <v>4.5</v>
      </c>
      <c r="P18350" s="29">
        <f t="shared" si="669"/>
        <v>0.58333333333333337</v>
      </c>
    </row>
    <row r="18351" spans="1:16" hidden="1" x14ac:dyDescent="0.25">
      <c r="A18351" t="s">
        <v>135</v>
      </c>
      <c r="B18351">
        <v>803401</v>
      </c>
      <c r="C18351" t="s">
        <v>318</v>
      </c>
      <c r="D18351">
        <v>2021756</v>
      </c>
      <c r="E18351" t="s">
        <v>253</v>
      </c>
      <c r="F18351" t="s">
        <v>214</v>
      </c>
      <c r="G18351" t="s">
        <v>215</v>
      </c>
      <c r="H18351">
        <v>2</v>
      </c>
      <c r="I18351">
        <v>2016</v>
      </c>
      <c r="J18351">
        <v>2</v>
      </c>
      <c r="L18351">
        <v>23086832</v>
      </c>
      <c r="M18351">
        <v>4.7</v>
      </c>
      <c r="P18351" s="29">
        <f t="shared" si="669"/>
        <v>0.6166666666666667</v>
      </c>
    </row>
    <row r="18352" spans="1:16" hidden="1" x14ac:dyDescent="0.25">
      <c r="A18352" t="s">
        <v>135</v>
      </c>
      <c r="B18352">
        <v>803401</v>
      </c>
      <c r="C18352" t="s">
        <v>318</v>
      </c>
      <c r="D18352">
        <v>2005117</v>
      </c>
      <c r="E18352" t="s">
        <v>220</v>
      </c>
      <c r="F18352" t="s">
        <v>214</v>
      </c>
      <c r="G18352" t="s">
        <v>215</v>
      </c>
      <c r="H18352">
        <v>2</v>
      </c>
      <c r="I18352">
        <v>2016</v>
      </c>
      <c r="J18352">
        <v>2</v>
      </c>
      <c r="L18352">
        <v>23084475</v>
      </c>
      <c r="M18352">
        <v>4.3</v>
      </c>
      <c r="P18352" s="29">
        <f t="shared" si="669"/>
        <v>0.54999999999999993</v>
      </c>
    </row>
    <row r="18353" spans="1:16" hidden="1" x14ac:dyDescent="0.25">
      <c r="A18353" t="s">
        <v>135</v>
      </c>
      <c r="B18353">
        <v>803401</v>
      </c>
      <c r="C18353" t="s">
        <v>318</v>
      </c>
      <c r="D18353">
        <v>2021763</v>
      </c>
      <c r="E18353" t="s">
        <v>298</v>
      </c>
      <c r="F18353" t="s">
        <v>214</v>
      </c>
      <c r="G18353" t="s">
        <v>215</v>
      </c>
      <c r="H18353">
        <v>2</v>
      </c>
      <c r="I18353">
        <v>2016</v>
      </c>
      <c r="J18353">
        <v>2</v>
      </c>
      <c r="L18353">
        <v>23086847</v>
      </c>
      <c r="M18353">
        <v>4.5</v>
      </c>
      <c r="P18353" s="29">
        <f t="shared" si="669"/>
        <v>0.58333333333333337</v>
      </c>
    </row>
    <row r="18354" spans="1:16" hidden="1" x14ac:dyDescent="0.25">
      <c r="A18354" t="s">
        <v>135</v>
      </c>
      <c r="B18354">
        <v>803401</v>
      </c>
      <c r="C18354" t="s">
        <v>318</v>
      </c>
      <c r="D18354">
        <v>2004116</v>
      </c>
      <c r="E18354" t="s">
        <v>229</v>
      </c>
      <c r="F18354" t="s">
        <v>214</v>
      </c>
      <c r="G18354" t="s">
        <v>215</v>
      </c>
      <c r="H18354">
        <v>2</v>
      </c>
      <c r="I18354">
        <v>2017</v>
      </c>
      <c r="J18354">
        <v>1</v>
      </c>
      <c r="L18354">
        <v>23092374</v>
      </c>
      <c r="M18354">
        <v>4.5999999999999996</v>
      </c>
      <c r="P18354" s="29">
        <f t="shared" si="669"/>
        <v>0.6</v>
      </c>
    </row>
    <row r="18355" spans="1:16" hidden="1" x14ac:dyDescent="0.25">
      <c r="A18355" t="s">
        <v>135</v>
      </c>
      <c r="B18355">
        <v>803401</v>
      </c>
      <c r="C18355" t="s">
        <v>318</v>
      </c>
      <c r="D18355">
        <v>2005120</v>
      </c>
      <c r="E18355" t="s">
        <v>293</v>
      </c>
      <c r="F18355" t="s">
        <v>214</v>
      </c>
      <c r="G18355" t="s">
        <v>215</v>
      </c>
      <c r="H18355">
        <v>2</v>
      </c>
      <c r="I18355">
        <v>2017</v>
      </c>
      <c r="J18355">
        <v>1</v>
      </c>
      <c r="L18355">
        <v>23094176</v>
      </c>
      <c r="M18355">
        <v>6</v>
      </c>
      <c r="P18355" s="29">
        <f t="shared" si="669"/>
        <v>0.83333333333333337</v>
      </c>
    </row>
    <row r="18356" spans="1:16" hidden="1" x14ac:dyDescent="0.25">
      <c r="A18356" t="s">
        <v>135</v>
      </c>
      <c r="B18356">
        <v>803401</v>
      </c>
      <c r="C18356" t="s">
        <v>318</v>
      </c>
      <c r="D18356">
        <v>2005131</v>
      </c>
      <c r="E18356" t="s">
        <v>228</v>
      </c>
      <c r="F18356" t="s">
        <v>214</v>
      </c>
      <c r="G18356" t="s">
        <v>215</v>
      </c>
      <c r="H18356">
        <v>2</v>
      </c>
      <c r="I18356">
        <v>2017</v>
      </c>
      <c r="J18356">
        <v>1</v>
      </c>
      <c r="L18356">
        <v>23093315</v>
      </c>
      <c r="M18356">
        <v>5</v>
      </c>
      <c r="P18356" s="29">
        <f t="shared" si="669"/>
        <v>0.66666666666666663</v>
      </c>
    </row>
    <row r="18357" spans="1:16" hidden="1" x14ac:dyDescent="0.25">
      <c r="A18357" t="s">
        <v>135</v>
      </c>
      <c r="B18357">
        <v>803401</v>
      </c>
      <c r="C18357" t="s">
        <v>318</v>
      </c>
      <c r="D18357">
        <v>2021874</v>
      </c>
      <c r="E18357" t="s">
        <v>226</v>
      </c>
      <c r="F18357" t="s">
        <v>214</v>
      </c>
      <c r="G18357" t="s">
        <v>215</v>
      </c>
      <c r="H18357">
        <v>3</v>
      </c>
      <c r="I18357">
        <v>2017</v>
      </c>
      <c r="J18357">
        <v>1</v>
      </c>
      <c r="L18357">
        <v>23091992</v>
      </c>
      <c r="M18357">
        <v>3.6</v>
      </c>
      <c r="P18357" s="29">
        <f t="shared" si="669"/>
        <v>0.43333333333333335</v>
      </c>
    </row>
    <row r="18358" spans="1:16" hidden="1" x14ac:dyDescent="0.25">
      <c r="A18358" t="s">
        <v>135</v>
      </c>
      <c r="B18358">
        <v>803401</v>
      </c>
      <c r="C18358" t="s">
        <v>318</v>
      </c>
      <c r="D18358">
        <v>2021596</v>
      </c>
      <c r="E18358" t="s">
        <v>294</v>
      </c>
      <c r="F18358" t="s">
        <v>214</v>
      </c>
      <c r="G18358" t="s">
        <v>215</v>
      </c>
      <c r="H18358">
        <v>3</v>
      </c>
      <c r="I18358">
        <v>2017</v>
      </c>
      <c r="J18358">
        <v>1</v>
      </c>
      <c r="L18358">
        <v>23092936</v>
      </c>
      <c r="M18358">
        <v>3.5</v>
      </c>
      <c r="P18358" s="29">
        <f t="shared" si="669"/>
        <v>0.41666666666666669</v>
      </c>
    </row>
    <row r="18359" spans="1:16" hidden="1" x14ac:dyDescent="0.25">
      <c r="A18359" t="s">
        <v>135</v>
      </c>
      <c r="B18359">
        <v>803401</v>
      </c>
      <c r="C18359" t="s">
        <v>318</v>
      </c>
      <c r="D18359">
        <v>2021638</v>
      </c>
      <c r="E18359" t="s">
        <v>250</v>
      </c>
      <c r="F18359" t="s">
        <v>214</v>
      </c>
      <c r="G18359" t="s">
        <v>215</v>
      </c>
      <c r="H18359">
        <v>2</v>
      </c>
      <c r="I18359">
        <v>2017</v>
      </c>
      <c r="J18359">
        <v>1</v>
      </c>
      <c r="L18359">
        <v>23092934</v>
      </c>
      <c r="M18359">
        <v>5.2</v>
      </c>
      <c r="P18359" s="29">
        <f t="shared" si="669"/>
        <v>0.70000000000000007</v>
      </c>
    </row>
    <row r="18360" spans="1:16" hidden="1" x14ac:dyDescent="0.25">
      <c r="A18360" t="s">
        <v>135</v>
      </c>
      <c r="B18360">
        <v>803401</v>
      </c>
      <c r="C18360" t="s">
        <v>318</v>
      </c>
      <c r="D18360">
        <v>2021640</v>
      </c>
      <c r="E18360" t="s">
        <v>227</v>
      </c>
      <c r="F18360" t="s">
        <v>214</v>
      </c>
      <c r="G18360" t="s">
        <v>215</v>
      </c>
      <c r="H18360">
        <v>2</v>
      </c>
      <c r="I18360">
        <v>2017</v>
      </c>
      <c r="J18360">
        <v>2</v>
      </c>
      <c r="L18360">
        <v>23101195</v>
      </c>
      <c r="M18360">
        <v>4</v>
      </c>
      <c r="P18360" s="29">
        <f t="shared" si="669"/>
        <v>0.5</v>
      </c>
    </row>
    <row r="18361" spans="1:16" hidden="1" x14ac:dyDescent="0.25">
      <c r="A18361" t="s">
        <v>135</v>
      </c>
      <c r="B18361">
        <v>803401</v>
      </c>
      <c r="C18361" t="s">
        <v>318</v>
      </c>
      <c r="D18361">
        <v>2021781</v>
      </c>
      <c r="E18361" t="s">
        <v>235</v>
      </c>
      <c r="F18361" t="s">
        <v>214</v>
      </c>
      <c r="G18361" t="s">
        <v>215</v>
      </c>
      <c r="H18361">
        <v>2</v>
      </c>
      <c r="I18361">
        <v>2017</v>
      </c>
      <c r="J18361">
        <v>2</v>
      </c>
      <c r="L18361">
        <v>23101188</v>
      </c>
      <c r="M18361">
        <v>6</v>
      </c>
      <c r="P18361" s="29">
        <f t="shared" si="669"/>
        <v>0.83333333333333337</v>
      </c>
    </row>
    <row r="18362" spans="1:16" hidden="1" x14ac:dyDescent="0.25">
      <c r="A18362" t="s">
        <v>135</v>
      </c>
      <c r="B18362">
        <v>803401</v>
      </c>
      <c r="C18362" t="s">
        <v>318</v>
      </c>
      <c r="D18362">
        <v>2004099</v>
      </c>
      <c r="E18362" t="s">
        <v>245</v>
      </c>
      <c r="F18362" t="s">
        <v>214</v>
      </c>
      <c r="G18362" t="s">
        <v>215</v>
      </c>
      <c r="H18362">
        <v>2</v>
      </c>
      <c r="I18362">
        <v>2017</v>
      </c>
      <c r="J18362">
        <v>2</v>
      </c>
      <c r="L18362">
        <v>23097866</v>
      </c>
      <c r="M18362">
        <v>4.8</v>
      </c>
      <c r="P18362" s="29">
        <f t="shared" si="669"/>
        <v>0.6333333333333333</v>
      </c>
    </row>
    <row r="18363" spans="1:16" hidden="1" x14ac:dyDescent="0.25">
      <c r="A18363" t="s">
        <v>135</v>
      </c>
      <c r="B18363">
        <v>803401</v>
      </c>
      <c r="C18363" t="s">
        <v>318</v>
      </c>
      <c r="D18363">
        <v>2021993</v>
      </c>
      <c r="E18363" t="s">
        <v>256</v>
      </c>
      <c r="F18363" t="s">
        <v>214</v>
      </c>
      <c r="G18363" t="s">
        <v>215</v>
      </c>
      <c r="H18363">
        <v>2</v>
      </c>
      <c r="I18363">
        <v>2017</v>
      </c>
      <c r="J18363">
        <v>2</v>
      </c>
      <c r="L18363">
        <v>23097538</v>
      </c>
      <c r="M18363">
        <v>4</v>
      </c>
      <c r="P18363" s="29">
        <f t="shared" si="669"/>
        <v>0.5</v>
      </c>
    </row>
    <row r="18364" spans="1:16" hidden="1" x14ac:dyDescent="0.25">
      <c r="A18364" t="s">
        <v>135</v>
      </c>
      <c r="B18364">
        <v>803401</v>
      </c>
      <c r="C18364" t="s">
        <v>318</v>
      </c>
      <c r="D18364">
        <v>2021874</v>
      </c>
      <c r="E18364" t="s">
        <v>226</v>
      </c>
      <c r="F18364" t="s">
        <v>214</v>
      </c>
      <c r="G18364" t="s">
        <v>215</v>
      </c>
      <c r="H18364">
        <v>2</v>
      </c>
      <c r="I18364">
        <v>2017</v>
      </c>
      <c r="J18364">
        <v>2</v>
      </c>
      <c r="L18364">
        <v>23101908</v>
      </c>
      <c r="M18364">
        <v>4.5999999999999996</v>
      </c>
      <c r="P18364" s="29">
        <f t="shared" si="669"/>
        <v>0.6</v>
      </c>
    </row>
    <row r="18365" spans="1:16" hidden="1" x14ac:dyDescent="0.25">
      <c r="A18365" t="s">
        <v>135</v>
      </c>
      <c r="B18365">
        <v>803401</v>
      </c>
      <c r="C18365" t="s">
        <v>318</v>
      </c>
      <c r="D18365">
        <v>2021596</v>
      </c>
      <c r="E18365" t="s">
        <v>294</v>
      </c>
      <c r="F18365" t="s">
        <v>214</v>
      </c>
      <c r="G18365" t="s">
        <v>215</v>
      </c>
      <c r="H18365">
        <v>2</v>
      </c>
      <c r="I18365">
        <v>2017</v>
      </c>
      <c r="J18365">
        <v>2</v>
      </c>
      <c r="L18365">
        <v>23101186</v>
      </c>
      <c r="M18365">
        <v>4</v>
      </c>
      <c r="P18365" s="29">
        <f t="shared" si="669"/>
        <v>0.5</v>
      </c>
    </row>
    <row r="18366" spans="1:16" hidden="1" x14ac:dyDescent="0.25">
      <c r="A18366" t="s">
        <v>135</v>
      </c>
      <c r="B18366">
        <v>803401</v>
      </c>
      <c r="C18366" t="s">
        <v>318</v>
      </c>
      <c r="D18366">
        <v>2021725</v>
      </c>
      <c r="E18366" t="s">
        <v>257</v>
      </c>
      <c r="F18366" t="s">
        <v>214</v>
      </c>
      <c r="G18366" t="s">
        <v>215</v>
      </c>
      <c r="H18366">
        <v>2</v>
      </c>
      <c r="I18366">
        <v>2018</v>
      </c>
      <c r="J18366">
        <v>1</v>
      </c>
      <c r="L18366">
        <v>23107715</v>
      </c>
      <c r="M18366">
        <v>5.0999999999999996</v>
      </c>
      <c r="P18366" s="29">
        <f t="shared" si="669"/>
        <v>0.68333333333333324</v>
      </c>
    </row>
    <row r="18367" spans="1:16" hidden="1" x14ac:dyDescent="0.25">
      <c r="A18367" t="s">
        <v>135</v>
      </c>
      <c r="B18367">
        <v>803401</v>
      </c>
      <c r="C18367" t="s">
        <v>318</v>
      </c>
      <c r="D18367">
        <v>2021787</v>
      </c>
      <c r="E18367" t="s">
        <v>292</v>
      </c>
      <c r="F18367" t="s">
        <v>214</v>
      </c>
      <c r="G18367" t="s">
        <v>215</v>
      </c>
      <c r="H18367">
        <v>2</v>
      </c>
      <c r="I18367">
        <v>2018</v>
      </c>
      <c r="J18367">
        <v>1</v>
      </c>
      <c r="L18367">
        <v>23107720</v>
      </c>
      <c r="M18367">
        <v>4.0999999999999996</v>
      </c>
      <c r="P18367" s="29">
        <f t="shared" si="669"/>
        <v>0.51666666666666661</v>
      </c>
    </row>
    <row r="18368" spans="1:16" hidden="1" x14ac:dyDescent="0.25">
      <c r="A18368" t="s">
        <v>135</v>
      </c>
      <c r="B18368">
        <v>803401</v>
      </c>
      <c r="C18368" t="s">
        <v>318</v>
      </c>
      <c r="D18368">
        <v>2021679</v>
      </c>
      <c r="E18368" t="s">
        <v>259</v>
      </c>
      <c r="F18368" t="s">
        <v>214</v>
      </c>
      <c r="G18368" t="s">
        <v>215</v>
      </c>
      <c r="H18368">
        <v>2</v>
      </c>
      <c r="I18368">
        <v>2018</v>
      </c>
      <c r="J18368">
        <v>1</v>
      </c>
      <c r="L18368">
        <v>23108211</v>
      </c>
      <c r="M18368">
        <v>5.0999999999999996</v>
      </c>
      <c r="P18368" s="29">
        <f t="shared" si="669"/>
        <v>0.68333333333333324</v>
      </c>
    </row>
    <row r="18369" spans="1:16" hidden="1" x14ac:dyDescent="0.25">
      <c r="A18369" t="s">
        <v>135</v>
      </c>
      <c r="B18369">
        <v>803401</v>
      </c>
      <c r="C18369" t="s">
        <v>318</v>
      </c>
      <c r="D18369">
        <v>2021750</v>
      </c>
      <c r="E18369" t="s">
        <v>296</v>
      </c>
      <c r="F18369" t="s">
        <v>214</v>
      </c>
      <c r="G18369" t="s">
        <v>215</v>
      </c>
      <c r="H18369">
        <v>2</v>
      </c>
      <c r="I18369">
        <v>2018</v>
      </c>
      <c r="J18369">
        <v>1</v>
      </c>
      <c r="L18369">
        <v>23109662</v>
      </c>
      <c r="M18369">
        <v>4.5999999999999996</v>
      </c>
      <c r="P18369" s="29">
        <f t="shared" si="669"/>
        <v>0.6</v>
      </c>
    </row>
    <row r="18370" spans="1:16" hidden="1" x14ac:dyDescent="0.25">
      <c r="A18370" t="s">
        <v>135</v>
      </c>
      <c r="B18370">
        <v>803401</v>
      </c>
      <c r="C18370" t="s">
        <v>318</v>
      </c>
      <c r="D18370">
        <v>2021725</v>
      </c>
      <c r="E18370" t="s">
        <v>257</v>
      </c>
      <c r="F18370" t="s">
        <v>214</v>
      </c>
      <c r="G18370" t="s">
        <v>215</v>
      </c>
      <c r="H18370">
        <v>4</v>
      </c>
      <c r="I18370">
        <v>2018</v>
      </c>
      <c r="J18370">
        <v>1</v>
      </c>
      <c r="L18370">
        <v>23108653</v>
      </c>
      <c r="P18370" s="29" t="str">
        <f t="shared" si="669"/>
        <v>DRP</v>
      </c>
    </row>
    <row r="18371" spans="1:16" hidden="1" x14ac:dyDescent="0.25">
      <c r="A18371" t="s">
        <v>135</v>
      </c>
      <c r="B18371">
        <v>803401</v>
      </c>
      <c r="C18371" t="s">
        <v>318</v>
      </c>
      <c r="D18371">
        <v>2021750</v>
      </c>
      <c r="E18371" t="s">
        <v>296</v>
      </c>
      <c r="F18371" t="s">
        <v>214</v>
      </c>
      <c r="G18371" t="s">
        <v>215</v>
      </c>
      <c r="H18371">
        <v>4</v>
      </c>
      <c r="I18371">
        <v>2018</v>
      </c>
      <c r="J18371">
        <v>1</v>
      </c>
      <c r="L18371">
        <v>23108399</v>
      </c>
      <c r="P18371" s="29" t="str">
        <f t="shared" si="669"/>
        <v>DRP</v>
      </c>
    </row>
    <row r="18372" spans="1:16" hidden="1" x14ac:dyDescent="0.25">
      <c r="A18372" t="s">
        <v>135</v>
      </c>
      <c r="B18372">
        <v>803401</v>
      </c>
      <c r="C18372" t="s">
        <v>318</v>
      </c>
      <c r="D18372">
        <v>2004752</v>
      </c>
      <c r="E18372" t="s">
        <v>290</v>
      </c>
      <c r="F18372" t="s">
        <v>214</v>
      </c>
      <c r="G18372" t="s">
        <v>215</v>
      </c>
      <c r="H18372">
        <v>2</v>
      </c>
      <c r="I18372">
        <v>2018</v>
      </c>
      <c r="J18372">
        <v>1</v>
      </c>
      <c r="L18372">
        <v>23107719</v>
      </c>
      <c r="M18372">
        <v>4.4000000000000004</v>
      </c>
      <c r="P18372" s="29">
        <f t="shared" si="669"/>
        <v>0.56666666666666676</v>
      </c>
    </row>
    <row r="18373" spans="1:16" hidden="1" x14ac:dyDescent="0.25">
      <c r="A18373" t="s">
        <v>135</v>
      </c>
      <c r="B18373">
        <v>803401</v>
      </c>
      <c r="C18373" t="s">
        <v>318</v>
      </c>
      <c r="D18373">
        <v>2004591</v>
      </c>
      <c r="E18373" t="s">
        <v>271</v>
      </c>
      <c r="F18373" t="s">
        <v>214</v>
      </c>
      <c r="G18373" t="s">
        <v>215</v>
      </c>
      <c r="H18373">
        <v>2</v>
      </c>
      <c r="I18373">
        <v>2018</v>
      </c>
      <c r="J18373">
        <v>1</v>
      </c>
      <c r="L18373">
        <v>23108870</v>
      </c>
      <c r="M18373">
        <v>5.4</v>
      </c>
      <c r="P18373" s="29">
        <f t="shared" si="669"/>
        <v>0.73333333333333339</v>
      </c>
    </row>
    <row r="18374" spans="1:16" hidden="1" x14ac:dyDescent="0.25">
      <c r="A18374" t="s">
        <v>135</v>
      </c>
      <c r="B18374">
        <v>803401</v>
      </c>
      <c r="C18374" t="s">
        <v>318</v>
      </c>
      <c r="D18374">
        <v>2019271</v>
      </c>
      <c r="E18374" t="s">
        <v>236</v>
      </c>
      <c r="F18374" t="s">
        <v>214</v>
      </c>
      <c r="G18374" t="s">
        <v>215</v>
      </c>
      <c r="H18374">
        <v>2</v>
      </c>
      <c r="I18374">
        <v>2018</v>
      </c>
      <c r="J18374">
        <v>1</v>
      </c>
      <c r="L18374">
        <v>23104768</v>
      </c>
      <c r="M18374">
        <v>6</v>
      </c>
      <c r="P18374" s="29">
        <f t="shared" si="669"/>
        <v>0.83333333333333337</v>
      </c>
    </row>
    <row r="18375" spans="1:16" hidden="1" x14ac:dyDescent="0.25">
      <c r="A18375" t="s">
        <v>135</v>
      </c>
      <c r="B18375">
        <v>803401</v>
      </c>
      <c r="C18375" t="s">
        <v>318</v>
      </c>
      <c r="D18375">
        <v>2021723</v>
      </c>
      <c r="E18375" t="s">
        <v>299</v>
      </c>
      <c r="F18375" t="s">
        <v>214</v>
      </c>
      <c r="G18375" t="s">
        <v>215</v>
      </c>
      <c r="H18375">
        <v>2</v>
      </c>
      <c r="I18375">
        <v>2018</v>
      </c>
      <c r="J18375">
        <v>2</v>
      </c>
      <c r="L18375">
        <v>23115889</v>
      </c>
      <c r="M18375">
        <v>4.5999999999999996</v>
      </c>
      <c r="P18375" s="29">
        <f t="shared" si="669"/>
        <v>0.6</v>
      </c>
    </row>
    <row r="18376" spans="1:16" hidden="1" x14ac:dyDescent="0.25">
      <c r="A18376" t="s">
        <v>135</v>
      </c>
      <c r="B18376">
        <v>803401</v>
      </c>
      <c r="C18376" t="s">
        <v>318</v>
      </c>
      <c r="D18376">
        <v>2021631</v>
      </c>
      <c r="E18376" t="s">
        <v>302</v>
      </c>
      <c r="F18376" t="s">
        <v>214</v>
      </c>
      <c r="G18376" t="s">
        <v>215</v>
      </c>
      <c r="H18376">
        <v>2</v>
      </c>
      <c r="I18376">
        <v>2018</v>
      </c>
      <c r="J18376">
        <v>2</v>
      </c>
      <c r="L18376">
        <v>23115885</v>
      </c>
      <c r="M18376">
        <v>5.3</v>
      </c>
      <c r="P18376" s="29">
        <f t="shared" si="669"/>
        <v>0.71666666666666667</v>
      </c>
    </row>
    <row r="18377" spans="1:16" hidden="1" x14ac:dyDescent="0.25">
      <c r="A18377" t="s">
        <v>135</v>
      </c>
      <c r="B18377">
        <v>803401</v>
      </c>
      <c r="C18377" t="s">
        <v>318</v>
      </c>
      <c r="D18377">
        <v>2021865</v>
      </c>
      <c r="E18377" t="s">
        <v>301</v>
      </c>
      <c r="F18377" t="s">
        <v>214</v>
      </c>
      <c r="G18377" t="s">
        <v>215</v>
      </c>
      <c r="H18377">
        <v>2</v>
      </c>
      <c r="I18377">
        <v>2018</v>
      </c>
      <c r="J18377">
        <v>2</v>
      </c>
      <c r="L18377">
        <v>23115887</v>
      </c>
      <c r="M18377">
        <v>4.0999999999999996</v>
      </c>
      <c r="P18377" s="29">
        <f t="shared" si="669"/>
        <v>0.51666666666666661</v>
      </c>
    </row>
    <row r="18378" spans="1:16" hidden="1" x14ac:dyDescent="0.25">
      <c r="A18378" t="s">
        <v>135</v>
      </c>
      <c r="B18378">
        <v>803401</v>
      </c>
      <c r="C18378" t="s">
        <v>318</v>
      </c>
      <c r="D18378">
        <v>2021591</v>
      </c>
      <c r="E18378" t="s">
        <v>240</v>
      </c>
      <c r="F18378" t="s">
        <v>214</v>
      </c>
      <c r="G18378" t="s">
        <v>215</v>
      </c>
      <c r="H18378">
        <v>2</v>
      </c>
      <c r="I18378">
        <v>2018</v>
      </c>
      <c r="J18378">
        <v>2</v>
      </c>
      <c r="L18378">
        <v>23115890</v>
      </c>
      <c r="M18378">
        <v>5</v>
      </c>
      <c r="P18378" s="29">
        <f t="shared" si="669"/>
        <v>0.66666666666666663</v>
      </c>
    </row>
    <row r="18379" spans="1:16" hidden="1" x14ac:dyDescent="0.25">
      <c r="A18379" t="s">
        <v>135</v>
      </c>
      <c r="B18379">
        <v>803401</v>
      </c>
      <c r="C18379" t="s">
        <v>318</v>
      </c>
      <c r="D18379">
        <v>2021615</v>
      </c>
      <c r="E18379" t="s">
        <v>255</v>
      </c>
      <c r="F18379" t="s">
        <v>214</v>
      </c>
      <c r="G18379" t="s">
        <v>215</v>
      </c>
      <c r="H18379">
        <v>2</v>
      </c>
      <c r="I18379">
        <v>2018</v>
      </c>
      <c r="J18379">
        <v>2</v>
      </c>
      <c r="L18379">
        <v>23115891</v>
      </c>
      <c r="M18379">
        <v>5.6</v>
      </c>
      <c r="P18379" s="29">
        <f t="shared" si="669"/>
        <v>0.76666666666666661</v>
      </c>
    </row>
    <row r="18380" spans="1:16" hidden="1" x14ac:dyDescent="0.25">
      <c r="A18380" t="s">
        <v>135</v>
      </c>
      <c r="B18380">
        <v>803401</v>
      </c>
      <c r="C18380" t="s">
        <v>318</v>
      </c>
      <c r="D18380">
        <v>2024862</v>
      </c>
      <c r="E18380" t="s">
        <v>289</v>
      </c>
      <c r="F18380" t="s">
        <v>214</v>
      </c>
      <c r="G18380" t="s">
        <v>215</v>
      </c>
      <c r="H18380">
        <v>2</v>
      </c>
      <c r="I18380">
        <v>2018</v>
      </c>
      <c r="J18380">
        <v>2</v>
      </c>
      <c r="L18380">
        <v>23115892</v>
      </c>
      <c r="M18380">
        <v>6.1</v>
      </c>
      <c r="P18380" s="29">
        <f t="shared" ref="P18380:P18411" si="670">IF(AND(ISNUMBER(M18380),H18380&lt;&gt;4),(M18380-1)/6,IF(H18380=4,"DRP",IF(AND(H18380=3,M18380="NA"),"BAD",IF(AND(H18380=2),"CVL",IF(AND(H18380=1,ISBLANK(M18380)),"NULL","UNK")))))</f>
        <v>0.85</v>
      </c>
    </row>
    <row r="18381" spans="1:16" hidden="1" x14ac:dyDescent="0.25">
      <c r="A18381" t="s">
        <v>135</v>
      </c>
      <c r="B18381">
        <v>803401</v>
      </c>
      <c r="C18381" t="s">
        <v>318</v>
      </c>
      <c r="D18381">
        <v>2004586</v>
      </c>
      <c r="E18381" t="s">
        <v>325</v>
      </c>
      <c r="F18381" t="s">
        <v>214</v>
      </c>
      <c r="G18381" t="s">
        <v>215</v>
      </c>
      <c r="H18381">
        <v>2</v>
      </c>
      <c r="I18381">
        <v>2018</v>
      </c>
      <c r="J18381">
        <v>2</v>
      </c>
      <c r="L18381">
        <v>23115863</v>
      </c>
      <c r="M18381">
        <v>4.4000000000000004</v>
      </c>
      <c r="P18381" s="29">
        <f t="shared" si="670"/>
        <v>0.56666666666666676</v>
      </c>
    </row>
    <row r="18382" spans="1:16" hidden="1" x14ac:dyDescent="0.25">
      <c r="A18382" t="s">
        <v>135</v>
      </c>
      <c r="B18382">
        <v>803401</v>
      </c>
      <c r="C18382" t="s">
        <v>318</v>
      </c>
      <c r="D18382">
        <v>2021775</v>
      </c>
      <c r="E18382" t="s">
        <v>286</v>
      </c>
      <c r="F18382" t="s">
        <v>214</v>
      </c>
      <c r="G18382" t="s">
        <v>215</v>
      </c>
      <c r="H18382">
        <v>2</v>
      </c>
      <c r="I18382">
        <v>2019</v>
      </c>
      <c r="J18382">
        <v>1</v>
      </c>
      <c r="L18382">
        <v>23124866</v>
      </c>
      <c r="M18382">
        <v>6.3</v>
      </c>
      <c r="P18382" s="29">
        <f t="shared" si="670"/>
        <v>0.8833333333333333</v>
      </c>
    </row>
    <row r="18383" spans="1:16" hidden="1" x14ac:dyDescent="0.25">
      <c r="A18383" t="s">
        <v>135</v>
      </c>
      <c r="B18383">
        <v>803401</v>
      </c>
      <c r="C18383" t="s">
        <v>318</v>
      </c>
      <c r="D18383">
        <v>2019272</v>
      </c>
      <c r="E18383" t="s">
        <v>249</v>
      </c>
      <c r="F18383" t="s">
        <v>214</v>
      </c>
      <c r="G18383" t="s">
        <v>215</v>
      </c>
      <c r="H18383">
        <v>2</v>
      </c>
      <c r="I18383">
        <v>2019</v>
      </c>
      <c r="J18383">
        <v>1</v>
      </c>
      <c r="L18383">
        <v>23120699</v>
      </c>
      <c r="M18383">
        <v>5.9</v>
      </c>
      <c r="P18383" s="29">
        <f t="shared" si="670"/>
        <v>0.81666666666666676</v>
      </c>
    </row>
    <row r="18384" spans="1:16" hidden="1" x14ac:dyDescent="0.25">
      <c r="A18384" t="s">
        <v>135</v>
      </c>
      <c r="B18384">
        <v>803401</v>
      </c>
      <c r="C18384" t="s">
        <v>318</v>
      </c>
      <c r="D18384">
        <v>2021661</v>
      </c>
      <c r="E18384" t="s">
        <v>305</v>
      </c>
      <c r="F18384" t="s">
        <v>214</v>
      </c>
      <c r="G18384" t="s">
        <v>215</v>
      </c>
      <c r="H18384">
        <v>2</v>
      </c>
      <c r="I18384">
        <v>2019</v>
      </c>
      <c r="J18384">
        <v>1</v>
      </c>
      <c r="L18384">
        <v>23120234</v>
      </c>
      <c r="M18384">
        <v>5.4</v>
      </c>
      <c r="P18384" s="29">
        <f t="shared" si="670"/>
        <v>0.73333333333333339</v>
      </c>
    </row>
    <row r="18385" spans="1:16" hidden="1" x14ac:dyDescent="0.25">
      <c r="A18385" t="s">
        <v>135</v>
      </c>
      <c r="B18385">
        <v>803401</v>
      </c>
      <c r="C18385" t="s">
        <v>318</v>
      </c>
      <c r="D18385">
        <v>2024863</v>
      </c>
      <c r="E18385" t="s">
        <v>304</v>
      </c>
      <c r="F18385" t="s">
        <v>214</v>
      </c>
      <c r="G18385" t="s">
        <v>215</v>
      </c>
      <c r="H18385">
        <v>2</v>
      </c>
      <c r="I18385">
        <v>2019</v>
      </c>
      <c r="J18385">
        <v>1</v>
      </c>
      <c r="L18385">
        <v>23120233</v>
      </c>
      <c r="M18385">
        <v>4.9000000000000004</v>
      </c>
      <c r="P18385" s="29">
        <f t="shared" si="670"/>
        <v>0.65</v>
      </c>
    </row>
    <row r="18386" spans="1:16" hidden="1" x14ac:dyDescent="0.25">
      <c r="A18386" t="s">
        <v>135</v>
      </c>
      <c r="B18386">
        <v>803401</v>
      </c>
      <c r="C18386" t="s">
        <v>318</v>
      </c>
      <c r="D18386">
        <v>2004597</v>
      </c>
      <c r="E18386" t="s">
        <v>279</v>
      </c>
      <c r="F18386" t="s">
        <v>214</v>
      </c>
      <c r="G18386" t="s">
        <v>215</v>
      </c>
      <c r="H18386">
        <v>2</v>
      </c>
      <c r="I18386">
        <v>2019</v>
      </c>
      <c r="J18386">
        <v>1</v>
      </c>
      <c r="L18386">
        <v>23120232</v>
      </c>
      <c r="M18386">
        <v>5.8</v>
      </c>
      <c r="P18386" s="29">
        <f t="shared" si="670"/>
        <v>0.79999999999999993</v>
      </c>
    </row>
    <row r="18387" spans="1:16" hidden="1" x14ac:dyDescent="0.25">
      <c r="A18387" t="s">
        <v>135</v>
      </c>
      <c r="B18387">
        <v>803401</v>
      </c>
      <c r="C18387" t="s">
        <v>318</v>
      </c>
      <c r="D18387">
        <v>2021744</v>
      </c>
      <c r="E18387" t="s">
        <v>262</v>
      </c>
      <c r="F18387" t="s">
        <v>214</v>
      </c>
      <c r="G18387" t="s">
        <v>215</v>
      </c>
      <c r="H18387">
        <v>2</v>
      </c>
      <c r="I18387">
        <v>2019</v>
      </c>
      <c r="J18387">
        <v>1</v>
      </c>
      <c r="L18387">
        <v>23123927</v>
      </c>
      <c r="M18387">
        <v>5.6</v>
      </c>
      <c r="P18387" s="29">
        <f t="shared" si="670"/>
        <v>0.76666666666666661</v>
      </c>
    </row>
    <row r="18388" spans="1:16" hidden="1" x14ac:dyDescent="0.25">
      <c r="A18388" t="s">
        <v>135</v>
      </c>
      <c r="B18388">
        <v>803401</v>
      </c>
      <c r="C18388" t="s">
        <v>318</v>
      </c>
      <c r="D18388">
        <v>2021716</v>
      </c>
      <c r="E18388" t="s">
        <v>291</v>
      </c>
      <c r="F18388" t="s">
        <v>214</v>
      </c>
      <c r="G18388" t="s">
        <v>215</v>
      </c>
      <c r="H18388">
        <v>2</v>
      </c>
      <c r="I18388">
        <v>2019</v>
      </c>
      <c r="J18388">
        <v>1</v>
      </c>
      <c r="L18388">
        <v>23120235</v>
      </c>
      <c r="M18388">
        <v>5.7</v>
      </c>
      <c r="P18388" s="29">
        <f t="shared" si="670"/>
        <v>0.78333333333333333</v>
      </c>
    </row>
    <row r="18389" spans="1:16" hidden="1" x14ac:dyDescent="0.25">
      <c r="A18389" t="s">
        <v>135</v>
      </c>
      <c r="B18389">
        <v>803401</v>
      </c>
      <c r="C18389" t="s">
        <v>318</v>
      </c>
      <c r="D18389">
        <v>2021671</v>
      </c>
      <c r="E18389" t="s">
        <v>303</v>
      </c>
      <c r="F18389" t="s">
        <v>214</v>
      </c>
      <c r="G18389" t="s">
        <v>215</v>
      </c>
      <c r="H18389">
        <v>1</v>
      </c>
      <c r="I18389">
        <v>2019</v>
      </c>
      <c r="J18389">
        <v>2</v>
      </c>
      <c r="L18389">
        <v>23130535</v>
      </c>
      <c r="P18389" s="29" t="str">
        <f t="shared" si="670"/>
        <v>NULL</v>
      </c>
    </row>
    <row r="18390" spans="1:16" hidden="1" x14ac:dyDescent="0.25">
      <c r="A18390" t="s">
        <v>135</v>
      </c>
      <c r="B18390">
        <v>803401</v>
      </c>
      <c r="C18390" t="s">
        <v>318</v>
      </c>
      <c r="D18390">
        <v>2021689</v>
      </c>
      <c r="E18390" t="s">
        <v>312</v>
      </c>
      <c r="F18390" t="s">
        <v>214</v>
      </c>
      <c r="G18390" t="s">
        <v>215</v>
      </c>
      <c r="H18390">
        <v>1</v>
      </c>
      <c r="I18390">
        <v>2019</v>
      </c>
      <c r="J18390">
        <v>2</v>
      </c>
      <c r="L18390">
        <v>23129810</v>
      </c>
      <c r="P18390" s="29" t="str">
        <f t="shared" si="670"/>
        <v>NULL</v>
      </c>
    </row>
    <row r="18391" spans="1:16" hidden="1" x14ac:dyDescent="0.25">
      <c r="A18391" t="s">
        <v>135</v>
      </c>
      <c r="B18391">
        <v>803401</v>
      </c>
      <c r="C18391" t="s">
        <v>318</v>
      </c>
      <c r="D18391">
        <v>2021664</v>
      </c>
      <c r="E18391" t="s">
        <v>311</v>
      </c>
      <c r="F18391" t="s">
        <v>214</v>
      </c>
      <c r="G18391" t="s">
        <v>215</v>
      </c>
      <c r="H18391">
        <v>1</v>
      </c>
      <c r="I18391">
        <v>2019</v>
      </c>
      <c r="J18391">
        <v>2</v>
      </c>
      <c r="L18391">
        <v>23129806</v>
      </c>
      <c r="P18391" s="29" t="str">
        <f t="shared" si="670"/>
        <v>NULL</v>
      </c>
    </row>
    <row r="18392" spans="1:16" hidden="1" x14ac:dyDescent="0.25">
      <c r="A18392" t="s">
        <v>135</v>
      </c>
      <c r="B18392">
        <v>803401</v>
      </c>
      <c r="C18392" t="s">
        <v>318</v>
      </c>
      <c r="D18392">
        <v>2024864</v>
      </c>
      <c r="E18392" t="s">
        <v>310</v>
      </c>
      <c r="F18392" t="s">
        <v>214</v>
      </c>
      <c r="G18392" t="s">
        <v>215</v>
      </c>
      <c r="H18392">
        <v>1</v>
      </c>
      <c r="I18392">
        <v>2019</v>
      </c>
      <c r="J18392">
        <v>2</v>
      </c>
      <c r="L18392">
        <v>23129359</v>
      </c>
      <c r="P18392" s="29" t="str">
        <f t="shared" si="670"/>
        <v>NULL</v>
      </c>
    </row>
    <row r="18393" spans="1:16" hidden="1" x14ac:dyDescent="0.25">
      <c r="A18393" t="s">
        <v>135</v>
      </c>
      <c r="B18393">
        <v>803401</v>
      </c>
      <c r="C18393" t="s">
        <v>318</v>
      </c>
      <c r="D18393">
        <v>2004602</v>
      </c>
      <c r="E18393" t="s">
        <v>277</v>
      </c>
      <c r="F18393" t="s">
        <v>214</v>
      </c>
      <c r="G18393" t="s">
        <v>215</v>
      </c>
      <c r="H18393">
        <v>1</v>
      </c>
      <c r="I18393">
        <v>2019</v>
      </c>
      <c r="J18393">
        <v>2</v>
      </c>
      <c r="L18393">
        <v>23129802</v>
      </c>
      <c r="P18393" s="29" t="str">
        <f t="shared" si="670"/>
        <v>NULL</v>
      </c>
    </row>
    <row r="18394" spans="1:16" hidden="1" x14ac:dyDescent="0.25">
      <c r="A18394" t="s">
        <v>135</v>
      </c>
      <c r="B18394">
        <v>803401</v>
      </c>
      <c r="C18394" t="s">
        <v>318</v>
      </c>
      <c r="D18394">
        <v>2004587</v>
      </c>
      <c r="E18394" t="s">
        <v>288</v>
      </c>
      <c r="F18394" t="s">
        <v>214</v>
      </c>
      <c r="G18394" t="s">
        <v>215</v>
      </c>
      <c r="H18394">
        <v>1</v>
      </c>
      <c r="I18394">
        <v>2019</v>
      </c>
      <c r="J18394">
        <v>2</v>
      </c>
      <c r="L18394">
        <v>23130322</v>
      </c>
      <c r="P18394" s="29" t="str">
        <f t="shared" si="670"/>
        <v>NULL</v>
      </c>
    </row>
    <row r="18395" spans="1:16" hidden="1" x14ac:dyDescent="0.25">
      <c r="A18395" t="s">
        <v>135</v>
      </c>
      <c r="B18395">
        <v>803401</v>
      </c>
      <c r="C18395" t="s">
        <v>318</v>
      </c>
      <c r="D18395">
        <v>2024921</v>
      </c>
      <c r="E18395" t="s">
        <v>225</v>
      </c>
      <c r="F18395" t="s">
        <v>214</v>
      </c>
      <c r="G18395" t="s">
        <v>215</v>
      </c>
      <c r="H18395">
        <v>1</v>
      </c>
      <c r="I18395">
        <v>2019</v>
      </c>
      <c r="J18395">
        <v>2</v>
      </c>
      <c r="L18395">
        <v>23129805</v>
      </c>
      <c r="P18395" s="29" t="str">
        <f t="shared" si="670"/>
        <v>NULL</v>
      </c>
    </row>
    <row r="18396" spans="1:16" hidden="1" x14ac:dyDescent="0.25">
      <c r="A18396" t="s">
        <v>135</v>
      </c>
      <c r="B18396">
        <v>803401</v>
      </c>
      <c r="C18396" t="s">
        <v>318</v>
      </c>
      <c r="D18396">
        <v>2019273</v>
      </c>
      <c r="E18396" t="s">
        <v>248</v>
      </c>
      <c r="F18396" t="s">
        <v>214</v>
      </c>
      <c r="G18396" t="s">
        <v>215</v>
      </c>
      <c r="H18396">
        <v>4</v>
      </c>
      <c r="I18396">
        <v>2019</v>
      </c>
      <c r="J18396">
        <v>2</v>
      </c>
      <c r="L18396">
        <v>23129345</v>
      </c>
      <c r="P18396" s="29" t="str">
        <f t="shared" si="670"/>
        <v>DRP</v>
      </c>
    </row>
    <row r="18397" spans="1:16" hidden="1" x14ac:dyDescent="0.25">
      <c r="A18397" t="s">
        <v>133</v>
      </c>
      <c r="B18397">
        <v>803401</v>
      </c>
      <c r="C18397" t="s">
        <v>318</v>
      </c>
      <c r="D18397">
        <v>2005118</v>
      </c>
      <c r="E18397" t="s">
        <v>223</v>
      </c>
      <c r="F18397" t="s">
        <v>214</v>
      </c>
      <c r="G18397" t="s">
        <v>215</v>
      </c>
      <c r="H18397">
        <v>2</v>
      </c>
      <c r="I18397">
        <v>2016</v>
      </c>
      <c r="J18397">
        <v>1</v>
      </c>
      <c r="L18397">
        <v>23081292</v>
      </c>
      <c r="M18397">
        <v>5.0999999999999996</v>
      </c>
      <c r="P18397" s="29">
        <f t="shared" si="670"/>
        <v>0.68333333333333324</v>
      </c>
    </row>
    <row r="18398" spans="1:16" hidden="1" x14ac:dyDescent="0.25">
      <c r="A18398" t="s">
        <v>133</v>
      </c>
      <c r="B18398">
        <v>803401</v>
      </c>
      <c r="C18398" t="s">
        <v>318</v>
      </c>
      <c r="D18398">
        <v>2021754</v>
      </c>
      <c r="E18398" t="s">
        <v>216</v>
      </c>
      <c r="F18398" t="s">
        <v>214</v>
      </c>
      <c r="G18398" t="s">
        <v>215</v>
      </c>
      <c r="H18398">
        <v>2</v>
      </c>
      <c r="I18398">
        <v>2016</v>
      </c>
      <c r="J18398">
        <v>1</v>
      </c>
      <c r="L18398">
        <v>23081091</v>
      </c>
      <c r="M18398">
        <v>4.3</v>
      </c>
      <c r="P18398" s="29">
        <f t="shared" si="670"/>
        <v>0.54999999999999993</v>
      </c>
    </row>
    <row r="18399" spans="1:16" hidden="1" x14ac:dyDescent="0.25">
      <c r="A18399" t="s">
        <v>133</v>
      </c>
      <c r="B18399">
        <v>803401</v>
      </c>
      <c r="C18399" t="s">
        <v>318</v>
      </c>
      <c r="D18399">
        <v>2004098</v>
      </c>
      <c r="E18399" t="s">
        <v>213</v>
      </c>
      <c r="F18399" t="s">
        <v>214</v>
      </c>
      <c r="G18399" t="s">
        <v>215</v>
      </c>
      <c r="H18399">
        <v>2</v>
      </c>
      <c r="I18399">
        <v>2016</v>
      </c>
      <c r="J18399">
        <v>1</v>
      </c>
      <c r="L18399">
        <v>23078147</v>
      </c>
      <c r="M18399">
        <v>5.0999999999999996</v>
      </c>
      <c r="P18399" s="29">
        <f t="shared" si="670"/>
        <v>0.68333333333333324</v>
      </c>
    </row>
    <row r="18400" spans="1:16" hidden="1" x14ac:dyDescent="0.25">
      <c r="A18400" t="s">
        <v>133</v>
      </c>
      <c r="B18400">
        <v>803401</v>
      </c>
      <c r="C18400" t="s">
        <v>318</v>
      </c>
      <c r="D18400">
        <v>2021600</v>
      </c>
      <c r="E18400" t="s">
        <v>219</v>
      </c>
      <c r="F18400" t="s">
        <v>214</v>
      </c>
      <c r="G18400" t="s">
        <v>215</v>
      </c>
      <c r="H18400">
        <v>3</v>
      </c>
      <c r="I18400">
        <v>2016</v>
      </c>
      <c r="J18400">
        <v>1</v>
      </c>
      <c r="L18400">
        <v>23081078</v>
      </c>
      <c r="M18400">
        <v>3.1</v>
      </c>
      <c r="P18400" s="29">
        <f t="shared" si="670"/>
        <v>0.35000000000000003</v>
      </c>
    </row>
    <row r="18401" spans="1:16" hidden="1" x14ac:dyDescent="0.25">
      <c r="A18401" t="s">
        <v>133</v>
      </c>
      <c r="B18401">
        <v>803401</v>
      </c>
      <c r="C18401" t="s">
        <v>318</v>
      </c>
      <c r="D18401">
        <v>2005102</v>
      </c>
      <c r="E18401" t="s">
        <v>218</v>
      </c>
      <c r="F18401" t="s">
        <v>214</v>
      </c>
      <c r="G18401" t="s">
        <v>215</v>
      </c>
      <c r="H18401">
        <v>2</v>
      </c>
      <c r="I18401">
        <v>2016</v>
      </c>
      <c r="J18401">
        <v>1</v>
      </c>
      <c r="L18401">
        <v>23081381</v>
      </c>
      <c r="M18401">
        <v>4</v>
      </c>
      <c r="P18401" s="29">
        <f t="shared" si="670"/>
        <v>0.5</v>
      </c>
    </row>
    <row r="18402" spans="1:16" hidden="1" x14ac:dyDescent="0.25">
      <c r="A18402" t="s">
        <v>133</v>
      </c>
      <c r="B18402">
        <v>803401</v>
      </c>
      <c r="C18402" t="s">
        <v>318</v>
      </c>
      <c r="D18402">
        <v>2005099</v>
      </c>
      <c r="E18402" t="s">
        <v>217</v>
      </c>
      <c r="F18402" t="s">
        <v>214</v>
      </c>
      <c r="G18402" t="s">
        <v>215</v>
      </c>
      <c r="H18402">
        <v>2</v>
      </c>
      <c r="I18402">
        <v>2016</v>
      </c>
      <c r="J18402">
        <v>1</v>
      </c>
      <c r="L18402">
        <v>23081299</v>
      </c>
      <c r="M18402">
        <v>4</v>
      </c>
      <c r="P18402" s="29">
        <f t="shared" si="670"/>
        <v>0.5</v>
      </c>
    </row>
    <row r="18403" spans="1:16" hidden="1" x14ac:dyDescent="0.25">
      <c r="A18403" t="s">
        <v>133</v>
      </c>
      <c r="B18403">
        <v>803401</v>
      </c>
      <c r="C18403" t="s">
        <v>318</v>
      </c>
      <c r="D18403">
        <v>2004112</v>
      </c>
      <c r="E18403" t="s">
        <v>244</v>
      </c>
      <c r="F18403" t="s">
        <v>214</v>
      </c>
      <c r="G18403" t="s">
        <v>215</v>
      </c>
      <c r="H18403">
        <v>2</v>
      </c>
      <c r="I18403">
        <v>2016</v>
      </c>
      <c r="J18403">
        <v>2</v>
      </c>
      <c r="L18403">
        <v>23085449</v>
      </c>
      <c r="M18403">
        <v>5.2</v>
      </c>
      <c r="P18403" s="29">
        <f t="shared" si="670"/>
        <v>0.70000000000000007</v>
      </c>
    </row>
    <row r="18404" spans="1:16" hidden="1" x14ac:dyDescent="0.25">
      <c r="A18404" t="s">
        <v>133</v>
      </c>
      <c r="B18404">
        <v>803401</v>
      </c>
      <c r="C18404" t="s">
        <v>318</v>
      </c>
      <c r="D18404">
        <v>2004116</v>
      </c>
      <c r="E18404" t="s">
        <v>229</v>
      </c>
      <c r="F18404" t="s">
        <v>214</v>
      </c>
      <c r="G18404" t="s">
        <v>215</v>
      </c>
      <c r="H18404">
        <v>3</v>
      </c>
      <c r="I18404">
        <v>2016</v>
      </c>
      <c r="J18404">
        <v>2</v>
      </c>
      <c r="L18404">
        <v>23085555</v>
      </c>
      <c r="M18404" t="s">
        <v>221</v>
      </c>
      <c r="P18404" s="29" t="str">
        <f t="shared" si="670"/>
        <v>BAD</v>
      </c>
    </row>
    <row r="18405" spans="1:16" hidden="1" x14ac:dyDescent="0.25">
      <c r="A18405" t="s">
        <v>133</v>
      </c>
      <c r="B18405">
        <v>803401</v>
      </c>
      <c r="C18405" t="s">
        <v>318</v>
      </c>
      <c r="D18405">
        <v>2021580</v>
      </c>
      <c r="E18405" t="s">
        <v>241</v>
      </c>
      <c r="F18405" t="s">
        <v>214</v>
      </c>
      <c r="G18405" t="s">
        <v>215</v>
      </c>
      <c r="H18405">
        <v>3</v>
      </c>
      <c r="I18405">
        <v>2016</v>
      </c>
      <c r="J18405">
        <v>2</v>
      </c>
      <c r="L18405">
        <v>23086825</v>
      </c>
      <c r="M18405">
        <v>2.7</v>
      </c>
      <c r="P18405" s="29">
        <f t="shared" si="670"/>
        <v>0.28333333333333338</v>
      </c>
    </row>
    <row r="18406" spans="1:16" hidden="1" x14ac:dyDescent="0.25">
      <c r="A18406" t="s">
        <v>133</v>
      </c>
      <c r="B18406">
        <v>803401</v>
      </c>
      <c r="C18406" t="s">
        <v>318</v>
      </c>
      <c r="D18406">
        <v>2021763</v>
      </c>
      <c r="E18406" t="s">
        <v>298</v>
      </c>
      <c r="F18406" t="s">
        <v>214</v>
      </c>
      <c r="G18406" t="s">
        <v>215</v>
      </c>
      <c r="H18406">
        <v>3</v>
      </c>
      <c r="I18406">
        <v>2016</v>
      </c>
      <c r="J18406">
        <v>2</v>
      </c>
      <c r="L18406">
        <v>23086845</v>
      </c>
      <c r="M18406">
        <v>3.2</v>
      </c>
      <c r="P18406" s="29">
        <f t="shared" si="670"/>
        <v>0.3666666666666667</v>
      </c>
    </row>
    <row r="18407" spans="1:16" hidden="1" x14ac:dyDescent="0.25">
      <c r="A18407" t="s">
        <v>133</v>
      </c>
      <c r="B18407">
        <v>803401</v>
      </c>
      <c r="C18407" t="s">
        <v>318</v>
      </c>
      <c r="D18407">
        <v>2005117</v>
      </c>
      <c r="E18407" t="s">
        <v>220</v>
      </c>
      <c r="F18407" t="s">
        <v>214</v>
      </c>
      <c r="G18407" t="s">
        <v>215</v>
      </c>
      <c r="H18407">
        <v>3</v>
      </c>
      <c r="I18407">
        <v>2016</v>
      </c>
      <c r="J18407">
        <v>2</v>
      </c>
      <c r="L18407">
        <v>23088410</v>
      </c>
      <c r="M18407">
        <v>2.8</v>
      </c>
      <c r="P18407" s="29">
        <f t="shared" si="670"/>
        <v>0.3</v>
      </c>
    </row>
    <row r="18408" spans="1:16" hidden="1" x14ac:dyDescent="0.25">
      <c r="A18408" t="s">
        <v>133</v>
      </c>
      <c r="B18408">
        <v>803401</v>
      </c>
      <c r="C18408" t="s">
        <v>318</v>
      </c>
      <c r="D18408">
        <v>2005131</v>
      </c>
      <c r="E18408" t="s">
        <v>228</v>
      </c>
      <c r="F18408" t="s">
        <v>214</v>
      </c>
      <c r="G18408" t="s">
        <v>215</v>
      </c>
      <c r="H18408">
        <v>2</v>
      </c>
      <c r="I18408">
        <v>2016</v>
      </c>
      <c r="J18408">
        <v>2</v>
      </c>
      <c r="L18408">
        <v>23086517</v>
      </c>
      <c r="M18408">
        <v>5.2</v>
      </c>
      <c r="P18408" s="29">
        <f t="shared" si="670"/>
        <v>0.70000000000000007</v>
      </c>
    </row>
    <row r="18409" spans="1:16" hidden="1" x14ac:dyDescent="0.25">
      <c r="A18409" t="s">
        <v>133</v>
      </c>
      <c r="B18409">
        <v>803401</v>
      </c>
      <c r="C18409" t="s">
        <v>318</v>
      </c>
      <c r="D18409">
        <v>2021600</v>
      </c>
      <c r="E18409" t="s">
        <v>219</v>
      </c>
      <c r="F18409" t="s">
        <v>214</v>
      </c>
      <c r="G18409" t="s">
        <v>215</v>
      </c>
      <c r="H18409">
        <v>3</v>
      </c>
      <c r="I18409">
        <v>2016</v>
      </c>
      <c r="J18409">
        <v>2</v>
      </c>
      <c r="L18409">
        <v>23086547</v>
      </c>
      <c r="M18409">
        <v>2</v>
      </c>
      <c r="P18409" s="29">
        <f t="shared" si="670"/>
        <v>0.16666666666666666</v>
      </c>
    </row>
    <row r="18410" spans="1:16" hidden="1" x14ac:dyDescent="0.25">
      <c r="A18410" t="s">
        <v>133</v>
      </c>
      <c r="B18410">
        <v>803401</v>
      </c>
      <c r="C18410" t="s">
        <v>318</v>
      </c>
      <c r="D18410">
        <v>2021580</v>
      </c>
      <c r="E18410" t="s">
        <v>241</v>
      </c>
      <c r="F18410" t="s">
        <v>214</v>
      </c>
      <c r="G18410" t="s">
        <v>215</v>
      </c>
      <c r="H18410">
        <v>3</v>
      </c>
      <c r="I18410">
        <v>2017</v>
      </c>
      <c r="J18410">
        <v>1</v>
      </c>
      <c r="L18410">
        <v>23092926</v>
      </c>
      <c r="M18410">
        <v>3.7</v>
      </c>
      <c r="P18410" s="29">
        <f t="shared" si="670"/>
        <v>0.45</v>
      </c>
    </row>
    <row r="18411" spans="1:16" hidden="1" x14ac:dyDescent="0.25">
      <c r="A18411" t="s">
        <v>133</v>
      </c>
      <c r="B18411">
        <v>803401</v>
      </c>
      <c r="C18411" t="s">
        <v>318</v>
      </c>
      <c r="D18411">
        <v>2021600</v>
      </c>
      <c r="E18411" t="s">
        <v>219</v>
      </c>
      <c r="F18411" t="s">
        <v>214</v>
      </c>
      <c r="G18411" t="s">
        <v>215</v>
      </c>
      <c r="H18411">
        <v>2</v>
      </c>
      <c r="I18411">
        <v>2017</v>
      </c>
      <c r="J18411">
        <v>1</v>
      </c>
      <c r="L18411">
        <v>23092795</v>
      </c>
      <c r="M18411">
        <v>4.0999999999999996</v>
      </c>
      <c r="P18411" s="29">
        <f t="shared" si="670"/>
        <v>0.51666666666666661</v>
      </c>
    </row>
    <row r="18412" spans="1:16" hidden="1" x14ac:dyDescent="0.25">
      <c r="A18412" t="s">
        <v>133</v>
      </c>
      <c r="B18412">
        <v>803401</v>
      </c>
      <c r="C18412" t="s">
        <v>318</v>
      </c>
      <c r="D18412">
        <v>2005117</v>
      </c>
      <c r="E18412" t="s">
        <v>220</v>
      </c>
      <c r="F18412" t="s">
        <v>214</v>
      </c>
      <c r="G18412" t="s">
        <v>215</v>
      </c>
      <c r="H18412">
        <v>2</v>
      </c>
      <c r="I18412">
        <v>2017</v>
      </c>
      <c r="J18412">
        <v>1</v>
      </c>
      <c r="L18412">
        <v>23091396</v>
      </c>
      <c r="M18412">
        <v>5.9</v>
      </c>
      <c r="P18412" s="29">
        <f t="shared" ref="P18412:P18443" si="671">IF(AND(ISNUMBER(M18412),H18412&lt;&gt;4),(M18412-1)/6,IF(H18412=4,"DRP",IF(AND(H18412=3,M18412="NA"),"BAD",IF(AND(H18412=2),"CVL",IF(AND(H18412=1,ISBLANK(M18412)),"NULL","UNK")))))</f>
        <v>0.81666666666666676</v>
      </c>
    </row>
    <row r="18413" spans="1:16" hidden="1" x14ac:dyDescent="0.25">
      <c r="A18413" t="s">
        <v>133</v>
      </c>
      <c r="B18413">
        <v>803401</v>
      </c>
      <c r="C18413" t="s">
        <v>318</v>
      </c>
      <c r="D18413">
        <v>2004116</v>
      </c>
      <c r="E18413" t="s">
        <v>229</v>
      </c>
      <c r="F18413" t="s">
        <v>214</v>
      </c>
      <c r="G18413" t="s">
        <v>215</v>
      </c>
      <c r="H18413">
        <v>2</v>
      </c>
      <c r="I18413">
        <v>2017</v>
      </c>
      <c r="J18413">
        <v>1</v>
      </c>
      <c r="L18413">
        <v>23092358</v>
      </c>
      <c r="M18413">
        <v>4.4000000000000004</v>
      </c>
      <c r="P18413" s="29">
        <f t="shared" si="671"/>
        <v>0.56666666666666676</v>
      </c>
    </row>
    <row r="18414" spans="1:16" hidden="1" x14ac:dyDescent="0.25">
      <c r="A18414" t="s">
        <v>133</v>
      </c>
      <c r="B18414">
        <v>803401</v>
      </c>
      <c r="C18414" t="s">
        <v>318</v>
      </c>
      <c r="D18414">
        <v>2021763</v>
      </c>
      <c r="E18414" t="s">
        <v>298</v>
      </c>
      <c r="F18414" t="s">
        <v>214</v>
      </c>
      <c r="G18414" t="s">
        <v>215</v>
      </c>
      <c r="H18414">
        <v>3</v>
      </c>
      <c r="I18414">
        <v>2017</v>
      </c>
      <c r="J18414">
        <v>1</v>
      </c>
      <c r="L18414">
        <v>23091987</v>
      </c>
      <c r="M18414">
        <v>2.5</v>
      </c>
      <c r="P18414" s="29">
        <f t="shared" si="671"/>
        <v>0.25</v>
      </c>
    </row>
    <row r="18415" spans="1:16" hidden="1" x14ac:dyDescent="0.25">
      <c r="A18415" t="s">
        <v>133</v>
      </c>
      <c r="B18415">
        <v>803401</v>
      </c>
      <c r="C18415" t="s">
        <v>318</v>
      </c>
      <c r="D18415">
        <v>2021763</v>
      </c>
      <c r="E18415" t="s">
        <v>298</v>
      </c>
      <c r="F18415" t="s">
        <v>214</v>
      </c>
      <c r="G18415" t="s">
        <v>215</v>
      </c>
      <c r="H18415">
        <v>2</v>
      </c>
      <c r="I18415">
        <v>2017</v>
      </c>
      <c r="J18415">
        <v>2</v>
      </c>
      <c r="L18415">
        <v>23097794</v>
      </c>
      <c r="M18415">
        <v>4</v>
      </c>
      <c r="P18415" s="29">
        <f t="shared" si="671"/>
        <v>0.5</v>
      </c>
    </row>
    <row r="18416" spans="1:16" hidden="1" x14ac:dyDescent="0.25">
      <c r="A18416" t="s">
        <v>133</v>
      </c>
      <c r="B18416">
        <v>803401</v>
      </c>
      <c r="C18416" t="s">
        <v>318</v>
      </c>
      <c r="D18416">
        <v>2021580</v>
      </c>
      <c r="E18416" t="s">
        <v>241</v>
      </c>
      <c r="F18416" t="s">
        <v>214</v>
      </c>
      <c r="G18416" t="s">
        <v>215</v>
      </c>
      <c r="H18416">
        <v>3</v>
      </c>
      <c r="I18416">
        <v>2017</v>
      </c>
      <c r="J18416">
        <v>2</v>
      </c>
      <c r="L18416">
        <v>23101085</v>
      </c>
      <c r="M18416">
        <v>3.7</v>
      </c>
      <c r="P18416" s="29">
        <f t="shared" si="671"/>
        <v>0.45</v>
      </c>
    </row>
    <row r="18417" spans="1:16" hidden="1" x14ac:dyDescent="0.25">
      <c r="A18417" t="s">
        <v>133</v>
      </c>
      <c r="B18417">
        <v>803401</v>
      </c>
      <c r="C18417" t="s">
        <v>318</v>
      </c>
      <c r="D18417">
        <v>2021756</v>
      </c>
      <c r="E18417" t="s">
        <v>253</v>
      </c>
      <c r="F18417" t="s">
        <v>214</v>
      </c>
      <c r="G18417" t="s">
        <v>215</v>
      </c>
      <c r="H18417">
        <v>3</v>
      </c>
      <c r="I18417">
        <v>2017</v>
      </c>
      <c r="J18417">
        <v>2</v>
      </c>
      <c r="L18417">
        <v>23101099</v>
      </c>
      <c r="M18417">
        <v>3.3</v>
      </c>
      <c r="P18417" s="29">
        <f t="shared" si="671"/>
        <v>0.3833333333333333</v>
      </c>
    </row>
    <row r="18418" spans="1:16" hidden="1" x14ac:dyDescent="0.25">
      <c r="A18418" t="s">
        <v>133</v>
      </c>
      <c r="B18418">
        <v>803401</v>
      </c>
      <c r="C18418" t="s">
        <v>318</v>
      </c>
      <c r="D18418">
        <v>2021602</v>
      </c>
      <c r="E18418" t="s">
        <v>242</v>
      </c>
      <c r="F18418" t="s">
        <v>214</v>
      </c>
      <c r="G18418" t="s">
        <v>215</v>
      </c>
      <c r="H18418">
        <v>3</v>
      </c>
      <c r="I18418">
        <v>2017</v>
      </c>
      <c r="J18418">
        <v>2</v>
      </c>
      <c r="L18418">
        <v>23101095</v>
      </c>
      <c r="M18418">
        <v>2.6</v>
      </c>
      <c r="P18418" s="29">
        <f t="shared" si="671"/>
        <v>0.26666666666666666</v>
      </c>
    </row>
    <row r="18419" spans="1:16" hidden="1" x14ac:dyDescent="0.25">
      <c r="A18419" t="s">
        <v>133</v>
      </c>
      <c r="B18419">
        <v>803401</v>
      </c>
      <c r="C18419" t="s">
        <v>318</v>
      </c>
      <c r="D18419">
        <v>2021756</v>
      </c>
      <c r="E18419" t="s">
        <v>253</v>
      </c>
      <c r="F18419" t="s">
        <v>214</v>
      </c>
      <c r="G18419" t="s">
        <v>215</v>
      </c>
      <c r="H18419">
        <v>2</v>
      </c>
      <c r="I18419">
        <v>2018</v>
      </c>
      <c r="J18419">
        <v>1</v>
      </c>
      <c r="L18419">
        <v>23108114</v>
      </c>
      <c r="M18419">
        <v>4</v>
      </c>
      <c r="P18419" s="29">
        <f t="shared" si="671"/>
        <v>0.5</v>
      </c>
    </row>
    <row r="18420" spans="1:16" hidden="1" x14ac:dyDescent="0.25">
      <c r="A18420" t="s">
        <v>133</v>
      </c>
      <c r="B18420">
        <v>803401</v>
      </c>
      <c r="C18420" t="s">
        <v>318</v>
      </c>
      <c r="D18420">
        <v>2021602</v>
      </c>
      <c r="E18420" t="s">
        <v>242</v>
      </c>
      <c r="F18420" t="s">
        <v>214</v>
      </c>
      <c r="G18420" t="s">
        <v>215</v>
      </c>
      <c r="H18420">
        <v>2</v>
      </c>
      <c r="I18420">
        <v>2018</v>
      </c>
      <c r="J18420">
        <v>1</v>
      </c>
      <c r="L18420">
        <v>23108071</v>
      </c>
      <c r="M18420">
        <v>5.0999999999999996</v>
      </c>
      <c r="P18420" s="29">
        <f t="shared" si="671"/>
        <v>0.68333333333333324</v>
      </c>
    </row>
    <row r="18421" spans="1:16" hidden="1" x14ac:dyDescent="0.25">
      <c r="A18421" t="s">
        <v>133</v>
      </c>
      <c r="B18421">
        <v>803401</v>
      </c>
      <c r="C18421" t="s">
        <v>318</v>
      </c>
      <c r="D18421">
        <v>2021580</v>
      </c>
      <c r="E18421" t="s">
        <v>241</v>
      </c>
      <c r="F18421" t="s">
        <v>214</v>
      </c>
      <c r="G18421" t="s">
        <v>215</v>
      </c>
      <c r="H18421">
        <v>2</v>
      </c>
      <c r="I18421">
        <v>2018</v>
      </c>
      <c r="J18421">
        <v>1</v>
      </c>
      <c r="L18421">
        <v>23108051</v>
      </c>
      <c r="M18421">
        <v>4</v>
      </c>
      <c r="P18421" s="29">
        <f t="shared" si="671"/>
        <v>0.5</v>
      </c>
    </row>
    <row r="18422" spans="1:16" hidden="1" x14ac:dyDescent="0.25">
      <c r="A18422" t="s">
        <v>133</v>
      </c>
      <c r="B18422">
        <v>803401</v>
      </c>
      <c r="C18422" t="s">
        <v>318</v>
      </c>
      <c r="D18422">
        <v>2005120</v>
      </c>
      <c r="E18422" t="s">
        <v>293</v>
      </c>
      <c r="F18422" t="s">
        <v>214</v>
      </c>
      <c r="G18422" t="s">
        <v>215</v>
      </c>
      <c r="H18422">
        <v>2</v>
      </c>
      <c r="I18422">
        <v>2018</v>
      </c>
      <c r="J18422">
        <v>1</v>
      </c>
      <c r="L18422">
        <v>23107708</v>
      </c>
      <c r="M18422">
        <v>4</v>
      </c>
      <c r="P18422" s="29">
        <f t="shared" si="671"/>
        <v>0.5</v>
      </c>
    </row>
    <row r="18423" spans="1:16" hidden="1" x14ac:dyDescent="0.25">
      <c r="A18423" t="s">
        <v>133</v>
      </c>
      <c r="B18423">
        <v>803401</v>
      </c>
      <c r="C18423" t="s">
        <v>318</v>
      </c>
      <c r="D18423">
        <v>2019271</v>
      </c>
      <c r="E18423" t="s">
        <v>236</v>
      </c>
      <c r="F18423" t="s">
        <v>214</v>
      </c>
      <c r="G18423" t="s">
        <v>215</v>
      </c>
      <c r="H18423">
        <v>3</v>
      </c>
      <c r="I18423">
        <v>2018</v>
      </c>
      <c r="J18423">
        <v>1</v>
      </c>
      <c r="L18423">
        <v>23104771</v>
      </c>
      <c r="M18423" t="s">
        <v>221</v>
      </c>
      <c r="P18423" s="29" t="str">
        <f t="shared" si="671"/>
        <v>BAD</v>
      </c>
    </row>
    <row r="18424" spans="1:16" hidden="1" x14ac:dyDescent="0.25">
      <c r="A18424" t="s">
        <v>133</v>
      </c>
      <c r="B18424">
        <v>803401</v>
      </c>
      <c r="C18424" t="s">
        <v>318</v>
      </c>
      <c r="D18424">
        <v>2021993</v>
      </c>
      <c r="E18424" t="s">
        <v>256</v>
      </c>
      <c r="F18424" t="s">
        <v>214</v>
      </c>
      <c r="G18424" t="s">
        <v>215</v>
      </c>
      <c r="H18424">
        <v>2</v>
      </c>
      <c r="I18424">
        <v>2018</v>
      </c>
      <c r="J18424">
        <v>2</v>
      </c>
      <c r="L18424">
        <v>23115851</v>
      </c>
      <c r="M18424">
        <v>4.3</v>
      </c>
      <c r="P18424" s="29">
        <f t="shared" si="671"/>
        <v>0.54999999999999993</v>
      </c>
    </row>
    <row r="18425" spans="1:16" hidden="1" x14ac:dyDescent="0.25">
      <c r="A18425" t="s">
        <v>133</v>
      </c>
      <c r="B18425">
        <v>803401</v>
      </c>
      <c r="C18425" t="s">
        <v>318</v>
      </c>
      <c r="D18425">
        <v>2024862</v>
      </c>
      <c r="E18425" t="s">
        <v>289</v>
      </c>
      <c r="F18425" t="s">
        <v>214</v>
      </c>
      <c r="G18425" t="s">
        <v>215</v>
      </c>
      <c r="H18425">
        <v>2</v>
      </c>
      <c r="I18425">
        <v>2018</v>
      </c>
      <c r="J18425">
        <v>2</v>
      </c>
      <c r="L18425">
        <v>23115892</v>
      </c>
      <c r="M18425">
        <v>5.6</v>
      </c>
      <c r="P18425" s="29">
        <f t="shared" si="671"/>
        <v>0.76666666666666661</v>
      </c>
    </row>
    <row r="18426" spans="1:16" hidden="1" x14ac:dyDescent="0.25">
      <c r="A18426" t="s">
        <v>133</v>
      </c>
      <c r="B18426">
        <v>803401</v>
      </c>
      <c r="C18426" t="s">
        <v>318</v>
      </c>
      <c r="D18426">
        <v>2021596</v>
      </c>
      <c r="E18426" t="s">
        <v>294</v>
      </c>
      <c r="F18426" t="s">
        <v>214</v>
      </c>
      <c r="G18426" t="s">
        <v>215</v>
      </c>
      <c r="H18426">
        <v>2</v>
      </c>
      <c r="I18426">
        <v>2018</v>
      </c>
      <c r="J18426">
        <v>2</v>
      </c>
      <c r="L18426">
        <v>23116284</v>
      </c>
      <c r="M18426">
        <v>5.6</v>
      </c>
      <c r="P18426" s="29">
        <f t="shared" si="671"/>
        <v>0.76666666666666661</v>
      </c>
    </row>
    <row r="18427" spans="1:16" hidden="1" x14ac:dyDescent="0.25">
      <c r="A18427" t="s">
        <v>133</v>
      </c>
      <c r="B18427">
        <v>803401</v>
      </c>
      <c r="C18427" t="s">
        <v>318</v>
      </c>
      <c r="D18427">
        <v>2021874</v>
      </c>
      <c r="E18427" t="s">
        <v>226</v>
      </c>
      <c r="F18427" t="s">
        <v>214</v>
      </c>
      <c r="G18427" t="s">
        <v>215</v>
      </c>
      <c r="H18427">
        <v>2</v>
      </c>
      <c r="I18427">
        <v>2018</v>
      </c>
      <c r="J18427">
        <v>2</v>
      </c>
      <c r="L18427">
        <v>23115835</v>
      </c>
      <c r="M18427">
        <v>5</v>
      </c>
      <c r="P18427" s="29">
        <f t="shared" si="671"/>
        <v>0.66666666666666663</v>
      </c>
    </row>
    <row r="18428" spans="1:16" hidden="1" x14ac:dyDescent="0.25">
      <c r="A18428" t="s">
        <v>133</v>
      </c>
      <c r="B18428">
        <v>803401</v>
      </c>
      <c r="C18428" t="s">
        <v>318</v>
      </c>
      <c r="D18428">
        <v>2019271</v>
      </c>
      <c r="E18428" t="s">
        <v>236</v>
      </c>
      <c r="F18428" t="s">
        <v>214</v>
      </c>
      <c r="G18428" t="s">
        <v>215</v>
      </c>
      <c r="H18428">
        <v>2</v>
      </c>
      <c r="I18428">
        <v>2018</v>
      </c>
      <c r="J18428">
        <v>2</v>
      </c>
      <c r="L18428">
        <v>23114524</v>
      </c>
      <c r="M18428">
        <v>4</v>
      </c>
      <c r="P18428" s="29">
        <f t="shared" si="671"/>
        <v>0.5</v>
      </c>
    </row>
    <row r="18429" spans="1:16" hidden="1" x14ac:dyDescent="0.25">
      <c r="A18429" t="s">
        <v>133</v>
      </c>
      <c r="B18429">
        <v>803401</v>
      </c>
      <c r="C18429" t="s">
        <v>318</v>
      </c>
      <c r="D18429">
        <v>2021638</v>
      </c>
      <c r="E18429" t="s">
        <v>250</v>
      </c>
      <c r="F18429" t="s">
        <v>214</v>
      </c>
      <c r="G18429" t="s">
        <v>215</v>
      </c>
      <c r="H18429">
        <v>3</v>
      </c>
      <c r="I18429">
        <v>2018</v>
      </c>
      <c r="J18429">
        <v>2</v>
      </c>
      <c r="L18429">
        <v>23116219</v>
      </c>
      <c r="M18429" t="s">
        <v>221</v>
      </c>
      <c r="P18429" s="29" t="str">
        <f t="shared" si="671"/>
        <v>BAD</v>
      </c>
    </row>
    <row r="18430" spans="1:16" hidden="1" x14ac:dyDescent="0.25">
      <c r="A18430" t="s">
        <v>133</v>
      </c>
      <c r="B18430">
        <v>803401</v>
      </c>
      <c r="C18430" t="s">
        <v>318</v>
      </c>
      <c r="D18430">
        <v>2021781</v>
      </c>
      <c r="E18430" t="s">
        <v>235</v>
      </c>
      <c r="F18430" t="s">
        <v>214</v>
      </c>
      <c r="G18430" t="s">
        <v>215</v>
      </c>
      <c r="H18430">
        <v>2</v>
      </c>
      <c r="I18430">
        <v>2018</v>
      </c>
      <c r="J18430">
        <v>2</v>
      </c>
      <c r="L18430">
        <v>23116294</v>
      </c>
      <c r="M18430">
        <v>5.7</v>
      </c>
      <c r="P18430" s="29">
        <f t="shared" si="671"/>
        <v>0.78333333333333333</v>
      </c>
    </row>
    <row r="18431" spans="1:16" hidden="1" x14ac:dyDescent="0.25">
      <c r="A18431" t="s">
        <v>133</v>
      </c>
      <c r="B18431">
        <v>803401</v>
      </c>
      <c r="C18431" t="s">
        <v>318</v>
      </c>
      <c r="D18431">
        <v>2004752</v>
      </c>
      <c r="E18431" t="s">
        <v>290</v>
      </c>
      <c r="F18431" t="s">
        <v>214</v>
      </c>
      <c r="G18431" t="s">
        <v>215</v>
      </c>
      <c r="H18431">
        <v>2</v>
      </c>
      <c r="I18431">
        <v>2019</v>
      </c>
      <c r="J18431">
        <v>1</v>
      </c>
      <c r="L18431">
        <v>23123792</v>
      </c>
      <c r="M18431">
        <v>5.3</v>
      </c>
      <c r="P18431" s="29">
        <f t="shared" si="671"/>
        <v>0.71666666666666667</v>
      </c>
    </row>
    <row r="18432" spans="1:16" hidden="1" x14ac:dyDescent="0.25">
      <c r="A18432" t="s">
        <v>133</v>
      </c>
      <c r="B18432">
        <v>803401</v>
      </c>
      <c r="C18432" t="s">
        <v>318</v>
      </c>
      <c r="D18432">
        <v>2004591</v>
      </c>
      <c r="E18432" t="s">
        <v>271</v>
      </c>
      <c r="F18432" t="s">
        <v>214</v>
      </c>
      <c r="G18432" t="s">
        <v>215</v>
      </c>
      <c r="H18432">
        <v>2</v>
      </c>
      <c r="I18432">
        <v>2019</v>
      </c>
      <c r="J18432">
        <v>1</v>
      </c>
      <c r="L18432">
        <v>23120027</v>
      </c>
      <c r="M18432">
        <v>4.2</v>
      </c>
      <c r="P18432" s="29">
        <f t="shared" si="671"/>
        <v>0.53333333333333333</v>
      </c>
    </row>
    <row r="18433" spans="1:16" hidden="1" x14ac:dyDescent="0.25">
      <c r="A18433" t="s">
        <v>133</v>
      </c>
      <c r="B18433">
        <v>803401</v>
      </c>
      <c r="C18433" t="s">
        <v>318</v>
      </c>
      <c r="D18433">
        <v>2021750</v>
      </c>
      <c r="E18433" t="s">
        <v>296</v>
      </c>
      <c r="F18433" t="s">
        <v>214</v>
      </c>
      <c r="G18433" t="s">
        <v>215</v>
      </c>
      <c r="H18433">
        <v>2</v>
      </c>
      <c r="I18433">
        <v>2019</v>
      </c>
      <c r="J18433">
        <v>1</v>
      </c>
      <c r="L18433">
        <v>23124930</v>
      </c>
      <c r="M18433">
        <v>4.4000000000000004</v>
      </c>
      <c r="P18433" s="29">
        <f t="shared" si="671"/>
        <v>0.56666666666666676</v>
      </c>
    </row>
    <row r="18434" spans="1:16" hidden="1" x14ac:dyDescent="0.25">
      <c r="A18434" t="s">
        <v>133</v>
      </c>
      <c r="B18434">
        <v>803401</v>
      </c>
      <c r="C18434" t="s">
        <v>318</v>
      </c>
      <c r="D18434">
        <v>2021679</v>
      </c>
      <c r="E18434" t="s">
        <v>259</v>
      </c>
      <c r="F18434" t="s">
        <v>214</v>
      </c>
      <c r="G18434" t="s">
        <v>215</v>
      </c>
      <c r="H18434">
        <v>2</v>
      </c>
      <c r="I18434">
        <v>2019</v>
      </c>
      <c r="J18434">
        <v>1</v>
      </c>
      <c r="L18434">
        <v>23122095</v>
      </c>
      <c r="M18434">
        <v>5.6</v>
      </c>
      <c r="P18434" s="29">
        <f t="shared" si="671"/>
        <v>0.76666666666666661</v>
      </c>
    </row>
    <row r="18435" spans="1:16" hidden="1" x14ac:dyDescent="0.25">
      <c r="A18435" t="s">
        <v>133</v>
      </c>
      <c r="B18435">
        <v>803401</v>
      </c>
      <c r="C18435" t="s">
        <v>318</v>
      </c>
      <c r="D18435">
        <v>2021725</v>
      </c>
      <c r="E18435" t="s">
        <v>257</v>
      </c>
      <c r="F18435" t="s">
        <v>214</v>
      </c>
      <c r="G18435" t="s">
        <v>215</v>
      </c>
      <c r="H18435">
        <v>3</v>
      </c>
      <c r="I18435">
        <v>2019</v>
      </c>
      <c r="J18435">
        <v>1</v>
      </c>
      <c r="L18435">
        <v>23120004</v>
      </c>
      <c r="M18435">
        <v>3.1</v>
      </c>
      <c r="P18435" s="29">
        <f t="shared" si="671"/>
        <v>0.35000000000000003</v>
      </c>
    </row>
    <row r="18436" spans="1:16" hidden="1" x14ac:dyDescent="0.25">
      <c r="A18436" t="s">
        <v>133</v>
      </c>
      <c r="B18436">
        <v>803401</v>
      </c>
      <c r="C18436" t="s">
        <v>318</v>
      </c>
      <c r="D18436">
        <v>2021638</v>
      </c>
      <c r="E18436" t="s">
        <v>250</v>
      </c>
      <c r="F18436" t="s">
        <v>214</v>
      </c>
      <c r="G18436" t="s">
        <v>215</v>
      </c>
      <c r="H18436">
        <v>2</v>
      </c>
      <c r="I18436">
        <v>2019</v>
      </c>
      <c r="J18436">
        <v>1</v>
      </c>
      <c r="L18436">
        <v>23122084</v>
      </c>
      <c r="M18436">
        <v>4</v>
      </c>
      <c r="P18436" s="29">
        <f t="shared" si="671"/>
        <v>0.5</v>
      </c>
    </row>
    <row r="18437" spans="1:16" hidden="1" x14ac:dyDescent="0.25">
      <c r="A18437" t="s">
        <v>133</v>
      </c>
      <c r="B18437">
        <v>803401</v>
      </c>
      <c r="C18437" t="s">
        <v>318</v>
      </c>
      <c r="D18437">
        <v>2021591</v>
      </c>
      <c r="E18437" t="s">
        <v>240</v>
      </c>
      <c r="F18437" t="s">
        <v>214</v>
      </c>
      <c r="G18437" t="s">
        <v>215</v>
      </c>
      <c r="H18437">
        <v>2</v>
      </c>
      <c r="I18437">
        <v>2019</v>
      </c>
      <c r="J18437">
        <v>1</v>
      </c>
      <c r="L18437">
        <v>23120225</v>
      </c>
      <c r="M18437">
        <v>4.4000000000000004</v>
      </c>
      <c r="P18437" s="29">
        <f t="shared" si="671"/>
        <v>0.56666666666666676</v>
      </c>
    </row>
    <row r="18438" spans="1:16" hidden="1" x14ac:dyDescent="0.25">
      <c r="A18438" t="s">
        <v>133</v>
      </c>
      <c r="B18438">
        <v>803401</v>
      </c>
      <c r="C18438" t="s">
        <v>318</v>
      </c>
      <c r="D18438">
        <v>2021631</v>
      </c>
      <c r="E18438" t="s">
        <v>302</v>
      </c>
      <c r="F18438" t="s">
        <v>214</v>
      </c>
      <c r="G18438" t="s">
        <v>215</v>
      </c>
      <c r="H18438">
        <v>1</v>
      </c>
      <c r="I18438">
        <v>2019</v>
      </c>
      <c r="J18438">
        <v>2</v>
      </c>
      <c r="L18438">
        <v>23129790</v>
      </c>
      <c r="P18438" s="29" t="str">
        <f t="shared" si="671"/>
        <v>NULL</v>
      </c>
    </row>
    <row r="18439" spans="1:16" hidden="1" x14ac:dyDescent="0.25">
      <c r="A18439" t="s">
        <v>133</v>
      </c>
      <c r="B18439">
        <v>803401</v>
      </c>
      <c r="C18439" t="s">
        <v>318</v>
      </c>
      <c r="D18439">
        <v>2021787</v>
      </c>
      <c r="E18439" t="s">
        <v>292</v>
      </c>
      <c r="F18439" t="s">
        <v>214</v>
      </c>
      <c r="G18439" t="s">
        <v>215</v>
      </c>
      <c r="H18439">
        <v>1</v>
      </c>
      <c r="I18439">
        <v>2019</v>
      </c>
      <c r="J18439">
        <v>2</v>
      </c>
      <c r="L18439">
        <v>23129786</v>
      </c>
      <c r="P18439" s="29" t="str">
        <f t="shared" si="671"/>
        <v>NULL</v>
      </c>
    </row>
    <row r="18440" spans="1:16" hidden="1" x14ac:dyDescent="0.25">
      <c r="A18440" t="s">
        <v>133</v>
      </c>
      <c r="B18440">
        <v>803401</v>
      </c>
      <c r="C18440" t="s">
        <v>318</v>
      </c>
      <c r="D18440">
        <v>2021865</v>
      </c>
      <c r="E18440" t="s">
        <v>301</v>
      </c>
      <c r="F18440" t="s">
        <v>214</v>
      </c>
      <c r="G18440" t="s">
        <v>215</v>
      </c>
      <c r="H18440">
        <v>1</v>
      </c>
      <c r="I18440">
        <v>2019</v>
      </c>
      <c r="J18440">
        <v>2</v>
      </c>
      <c r="L18440">
        <v>23130441</v>
      </c>
      <c r="P18440" s="29" t="str">
        <f t="shared" si="671"/>
        <v>NULL</v>
      </c>
    </row>
    <row r="18441" spans="1:16" hidden="1" x14ac:dyDescent="0.25">
      <c r="A18441" t="s">
        <v>133</v>
      </c>
      <c r="B18441">
        <v>803401</v>
      </c>
      <c r="C18441" t="s">
        <v>318</v>
      </c>
      <c r="D18441">
        <v>2021725</v>
      </c>
      <c r="E18441" t="s">
        <v>257</v>
      </c>
      <c r="F18441" t="s">
        <v>214</v>
      </c>
      <c r="G18441" t="s">
        <v>215</v>
      </c>
      <c r="H18441">
        <v>1</v>
      </c>
      <c r="I18441">
        <v>2019</v>
      </c>
      <c r="J18441">
        <v>2</v>
      </c>
      <c r="L18441">
        <v>23131254</v>
      </c>
      <c r="P18441" s="29" t="str">
        <f t="shared" si="671"/>
        <v>NULL</v>
      </c>
    </row>
    <row r="18442" spans="1:16" hidden="1" x14ac:dyDescent="0.25">
      <c r="A18442" t="s">
        <v>133</v>
      </c>
      <c r="B18442">
        <v>803401</v>
      </c>
      <c r="C18442" t="s">
        <v>318</v>
      </c>
      <c r="D18442">
        <v>2021615</v>
      </c>
      <c r="E18442" t="s">
        <v>255</v>
      </c>
      <c r="F18442" t="s">
        <v>214</v>
      </c>
      <c r="G18442" t="s">
        <v>215</v>
      </c>
      <c r="H18442">
        <v>1</v>
      </c>
      <c r="I18442">
        <v>2019</v>
      </c>
      <c r="J18442">
        <v>2</v>
      </c>
      <c r="L18442">
        <v>23129300</v>
      </c>
      <c r="P18442" s="29" t="str">
        <f t="shared" si="671"/>
        <v>NULL</v>
      </c>
    </row>
    <row r="18443" spans="1:16" hidden="1" x14ac:dyDescent="0.25">
      <c r="A18443" t="s">
        <v>133</v>
      </c>
      <c r="B18443">
        <v>803401</v>
      </c>
      <c r="C18443" t="s">
        <v>318</v>
      </c>
      <c r="D18443">
        <v>2004099</v>
      </c>
      <c r="E18443" t="s">
        <v>245</v>
      </c>
      <c r="F18443" t="s">
        <v>214</v>
      </c>
      <c r="G18443" t="s">
        <v>215</v>
      </c>
      <c r="H18443">
        <v>1</v>
      </c>
      <c r="I18443">
        <v>2019</v>
      </c>
      <c r="J18443">
        <v>2</v>
      </c>
      <c r="L18443">
        <v>23130137</v>
      </c>
      <c r="P18443" s="29" t="str">
        <f t="shared" si="671"/>
        <v>NULL</v>
      </c>
    </row>
    <row r="18444" spans="1:16" hidden="1" x14ac:dyDescent="0.25">
      <c r="A18444" t="s">
        <v>151</v>
      </c>
      <c r="B18444">
        <v>803400</v>
      </c>
      <c r="C18444" t="s">
        <v>212</v>
      </c>
      <c r="D18444">
        <v>2005117</v>
      </c>
      <c r="E18444" t="s">
        <v>220</v>
      </c>
      <c r="F18444" t="s">
        <v>214</v>
      </c>
      <c r="G18444" t="s">
        <v>215</v>
      </c>
      <c r="H18444">
        <v>2</v>
      </c>
      <c r="I18444">
        <v>2015</v>
      </c>
      <c r="J18444">
        <v>1</v>
      </c>
      <c r="L18444">
        <v>23065518</v>
      </c>
      <c r="M18444">
        <v>5.2</v>
      </c>
      <c r="P18444" s="29">
        <f t="shared" ref="P18444:P18457" si="672">IF(AND(ISNUMBER(M18444),H18444&lt;&gt;4,N18444&lt;&gt;"X"),(M18444-1)/6,IF(H18444=4,"DRP",IF(AND(H18444=3,M18444="NA"),"BAD",IF(AND(H18444=2),"CVL",IF(AND(H18444=1,ISBLANK(M18444)),"NULL","UNK")))))</f>
        <v>0.70000000000000007</v>
      </c>
    </row>
    <row r="18445" spans="1:16" hidden="1" x14ac:dyDescent="0.25">
      <c r="A18445" t="s">
        <v>151</v>
      </c>
      <c r="B18445">
        <v>803400</v>
      </c>
      <c r="C18445" t="s">
        <v>212</v>
      </c>
      <c r="D18445">
        <v>2021600</v>
      </c>
      <c r="E18445" t="s">
        <v>219</v>
      </c>
      <c r="F18445" t="s">
        <v>214</v>
      </c>
      <c r="G18445" t="s">
        <v>215</v>
      </c>
      <c r="H18445">
        <v>2</v>
      </c>
      <c r="I18445">
        <v>2015</v>
      </c>
      <c r="J18445">
        <v>1</v>
      </c>
      <c r="L18445">
        <v>23066440</v>
      </c>
      <c r="M18445">
        <v>5.4</v>
      </c>
      <c r="P18445" s="29">
        <f t="shared" si="672"/>
        <v>0.73333333333333339</v>
      </c>
    </row>
    <row r="18446" spans="1:16" hidden="1" x14ac:dyDescent="0.25">
      <c r="A18446" t="s">
        <v>151</v>
      </c>
      <c r="B18446">
        <v>803400</v>
      </c>
      <c r="C18446" t="s">
        <v>212</v>
      </c>
      <c r="D18446">
        <v>2005099</v>
      </c>
      <c r="E18446" t="s">
        <v>217</v>
      </c>
      <c r="F18446" t="s">
        <v>214</v>
      </c>
      <c r="G18446" t="s">
        <v>215</v>
      </c>
      <c r="H18446">
        <v>2</v>
      </c>
      <c r="I18446">
        <v>2015</v>
      </c>
      <c r="J18446">
        <v>1</v>
      </c>
      <c r="L18446">
        <v>23066432</v>
      </c>
      <c r="M18446">
        <v>6.4</v>
      </c>
      <c r="P18446" s="29">
        <f t="shared" si="672"/>
        <v>0.9</v>
      </c>
    </row>
    <row r="18447" spans="1:16" hidden="1" x14ac:dyDescent="0.25">
      <c r="A18447" t="s">
        <v>151</v>
      </c>
      <c r="B18447">
        <v>803400</v>
      </c>
      <c r="C18447" t="s">
        <v>212</v>
      </c>
      <c r="D18447">
        <v>2021754</v>
      </c>
      <c r="E18447" t="s">
        <v>216</v>
      </c>
      <c r="F18447" t="s">
        <v>214</v>
      </c>
      <c r="G18447" t="s">
        <v>215</v>
      </c>
      <c r="H18447">
        <v>2</v>
      </c>
      <c r="I18447">
        <v>2015</v>
      </c>
      <c r="J18447">
        <v>1</v>
      </c>
      <c r="L18447">
        <v>23066480</v>
      </c>
      <c r="M18447">
        <v>5.3</v>
      </c>
      <c r="P18447" s="29">
        <f t="shared" si="672"/>
        <v>0.71666666666666667</v>
      </c>
    </row>
    <row r="18448" spans="1:16" hidden="1" x14ac:dyDescent="0.25">
      <c r="A18448" t="s">
        <v>151</v>
      </c>
      <c r="B18448">
        <v>803400</v>
      </c>
      <c r="C18448" t="s">
        <v>212</v>
      </c>
      <c r="D18448">
        <v>2005102</v>
      </c>
      <c r="E18448" t="s">
        <v>218</v>
      </c>
      <c r="F18448" t="s">
        <v>214</v>
      </c>
      <c r="G18448" t="s">
        <v>215</v>
      </c>
      <c r="H18448">
        <v>2</v>
      </c>
      <c r="I18448">
        <v>2015</v>
      </c>
      <c r="J18448">
        <v>1</v>
      </c>
      <c r="L18448">
        <v>23066493</v>
      </c>
      <c r="M18448">
        <v>5.9</v>
      </c>
      <c r="P18448" s="29">
        <f t="shared" si="672"/>
        <v>0.81666666666666676</v>
      </c>
    </row>
    <row r="18449" spans="1:16" hidden="1" x14ac:dyDescent="0.25">
      <c r="A18449" t="s">
        <v>151</v>
      </c>
      <c r="B18449">
        <v>803400</v>
      </c>
      <c r="C18449" t="s">
        <v>212</v>
      </c>
      <c r="D18449">
        <v>2004098</v>
      </c>
      <c r="E18449" t="s">
        <v>213</v>
      </c>
      <c r="F18449" t="s">
        <v>214</v>
      </c>
      <c r="G18449" t="s">
        <v>215</v>
      </c>
      <c r="H18449">
        <v>2</v>
      </c>
      <c r="I18449">
        <v>2015</v>
      </c>
      <c r="J18449">
        <v>1</v>
      </c>
      <c r="L18449">
        <v>23066603</v>
      </c>
      <c r="M18449">
        <v>6.7</v>
      </c>
      <c r="P18449" s="29">
        <f t="shared" si="672"/>
        <v>0.95000000000000007</v>
      </c>
    </row>
    <row r="18450" spans="1:16" hidden="1" x14ac:dyDescent="0.25">
      <c r="A18450" t="s">
        <v>151</v>
      </c>
      <c r="B18450">
        <v>803400</v>
      </c>
      <c r="C18450" t="s">
        <v>212</v>
      </c>
      <c r="D18450">
        <v>2021602</v>
      </c>
      <c r="E18450" t="s">
        <v>242</v>
      </c>
      <c r="F18450" t="s">
        <v>214</v>
      </c>
      <c r="G18450" t="s">
        <v>215</v>
      </c>
      <c r="H18450">
        <v>2</v>
      </c>
      <c r="I18450">
        <v>2015</v>
      </c>
      <c r="J18450">
        <v>2</v>
      </c>
      <c r="L18450">
        <v>23072005</v>
      </c>
      <c r="M18450">
        <v>6.3</v>
      </c>
      <c r="P18450" s="29">
        <f t="shared" si="672"/>
        <v>0.8833333333333333</v>
      </c>
    </row>
    <row r="18451" spans="1:16" hidden="1" x14ac:dyDescent="0.25">
      <c r="A18451" t="s">
        <v>151</v>
      </c>
      <c r="B18451">
        <v>803400</v>
      </c>
      <c r="C18451" t="s">
        <v>212</v>
      </c>
      <c r="D18451">
        <v>2004099</v>
      </c>
      <c r="E18451" t="s">
        <v>245</v>
      </c>
      <c r="F18451" t="s">
        <v>214</v>
      </c>
      <c r="G18451" t="s">
        <v>215</v>
      </c>
      <c r="H18451">
        <v>4</v>
      </c>
      <c r="I18451">
        <v>2015</v>
      </c>
      <c r="J18451">
        <v>2</v>
      </c>
      <c r="L18451">
        <v>23073318</v>
      </c>
      <c r="P18451" s="29" t="str">
        <f t="shared" si="672"/>
        <v>DRP</v>
      </c>
    </row>
    <row r="18452" spans="1:16" hidden="1" x14ac:dyDescent="0.25">
      <c r="A18452" t="s">
        <v>151</v>
      </c>
      <c r="B18452">
        <v>803400</v>
      </c>
      <c r="C18452" t="s">
        <v>212</v>
      </c>
      <c r="D18452">
        <v>2019154</v>
      </c>
      <c r="E18452" t="s">
        <v>225</v>
      </c>
      <c r="F18452" t="s">
        <v>214</v>
      </c>
      <c r="G18452" t="s">
        <v>215</v>
      </c>
      <c r="H18452">
        <v>4</v>
      </c>
      <c r="I18452">
        <v>2015</v>
      </c>
      <c r="J18452">
        <v>2</v>
      </c>
      <c r="L18452">
        <v>23071151</v>
      </c>
      <c r="P18452" s="29" t="str">
        <f t="shared" si="672"/>
        <v>DRP</v>
      </c>
    </row>
    <row r="18453" spans="1:16" hidden="1" x14ac:dyDescent="0.25">
      <c r="A18453" t="s">
        <v>151</v>
      </c>
      <c r="B18453">
        <v>803400</v>
      </c>
      <c r="C18453" t="s">
        <v>212</v>
      </c>
      <c r="D18453">
        <v>2021795</v>
      </c>
      <c r="E18453" t="s">
        <v>222</v>
      </c>
      <c r="F18453" t="s">
        <v>214</v>
      </c>
      <c r="G18453" t="s">
        <v>215</v>
      </c>
      <c r="H18453">
        <v>2</v>
      </c>
      <c r="I18453">
        <v>2015</v>
      </c>
      <c r="J18453">
        <v>2</v>
      </c>
      <c r="L18453">
        <v>23070473</v>
      </c>
      <c r="M18453">
        <v>5.0999999999999996</v>
      </c>
      <c r="P18453" s="29">
        <f t="shared" si="672"/>
        <v>0.68333333333333324</v>
      </c>
    </row>
    <row r="18454" spans="1:16" hidden="1" x14ac:dyDescent="0.25">
      <c r="A18454" t="s">
        <v>151</v>
      </c>
      <c r="B18454">
        <v>803400</v>
      </c>
      <c r="C18454" t="s">
        <v>212</v>
      </c>
      <c r="D18454">
        <v>2021756</v>
      </c>
      <c r="E18454" t="s">
        <v>253</v>
      </c>
      <c r="F18454" t="s">
        <v>214</v>
      </c>
      <c r="G18454" t="s">
        <v>215</v>
      </c>
      <c r="H18454">
        <v>2</v>
      </c>
      <c r="I18454">
        <v>2015</v>
      </c>
      <c r="J18454">
        <v>2</v>
      </c>
      <c r="L18454">
        <v>23074143</v>
      </c>
      <c r="M18454">
        <v>5</v>
      </c>
      <c r="P18454" s="29">
        <f t="shared" si="672"/>
        <v>0.66666666666666663</v>
      </c>
    </row>
    <row r="18455" spans="1:16" hidden="1" x14ac:dyDescent="0.25">
      <c r="A18455" t="s">
        <v>151</v>
      </c>
      <c r="B18455">
        <v>803400</v>
      </c>
      <c r="C18455" t="s">
        <v>212</v>
      </c>
      <c r="D18455">
        <v>2005118</v>
      </c>
      <c r="E18455" t="s">
        <v>223</v>
      </c>
      <c r="F18455" t="s">
        <v>214</v>
      </c>
      <c r="G18455" t="s">
        <v>215</v>
      </c>
      <c r="H18455">
        <v>2</v>
      </c>
      <c r="I18455">
        <v>2015</v>
      </c>
      <c r="J18455">
        <v>2</v>
      </c>
      <c r="L18455">
        <v>23071572</v>
      </c>
      <c r="M18455">
        <v>6.6</v>
      </c>
      <c r="P18455" s="29">
        <f t="shared" si="672"/>
        <v>0.93333333333333324</v>
      </c>
    </row>
    <row r="18456" spans="1:16" hidden="1" x14ac:dyDescent="0.25">
      <c r="A18456" t="s">
        <v>151</v>
      </c>
      <c r="B18456">
        <v>803400</v>
      </c>
      <c r="C18456" t="s">
        <v>212</v>
      </c>
      <c r="D18456">
        <v>2021580</v>
      </c>
      <c r="E18456" t="s">
        <v>241</v>
      </c>
      <c r="F18456" t="s">
        <v>214</v>
      </c>
      <c r="G18456" t="s">
        <v>215</v>
      </c>
      <c r="H18456">
        <v>2</v>
      </c>
      <c r="I18456">
        <v>2015</v>
      </c>
      <c r="J18456">
        <v>2</v>
      </c>
      <c r="L18456">
        <v>23072000</v>
      </c>
      <c r="M18456">
        <v>6.9</v>
      </c>
      <c r="P18456" s="29">
        <f t="shared" si="672"/>
        <v>0.98333333333333339</v>
      </c>
    </row>
    <row r="18457" spans="1:16" hidden="1" x14ac:dyDescent="0.25">
      <c r="A18457" t="s">
        <v>151</v>
      </c>
      <c r="B18457">
        <v>803400</v>
      </c>
      <c r="C18457" t="s">
        <v>212</v>
      </c>
      <c r="D18457">
        <v>2004112</v>
      </c>
      <c r="E18457" t="s">
        <v>244</v>
      </c>
      <c r="F18457" t="s">
        <v>214</v>
      </c>
      <c r="G18457" t="s">
        <v>215</v>
      </c>
      <c r="H18457">
        <v>2</v>
      </c>
      <c r="I18457">
        <v>2015</v>
      </c>
      <c r="J18457">
        <v>2</v>
      </c>
      <c r="L18457">
        <v>23073231</v>
      </c>
      <c r="M18457">
        <v>4.9000000000000004</v>
      </c>
      <c r="P18457" s="29">
        <f t="shared" si="672"/>
        <v>0.65</v>
      </c>
    </row>
    <row r="18458" spans="1:16" hidden="1" x14ac:dyDescent="0.25">
      <c r="A18458" t="s">
        <v>151</v>
      </c>
      <c r="B18458">
        <v>803400</v>
      </c>
      <c r="C18458" t="s">
        <v>212</v>
      </c>
      <c r="D18458">
        <v>2021874</v>
      </c>
      <c r="E18458" t="s">
        <v>226</v>
      </c>
      <c r="F18458" t="s">
        <v>214</v>
      </c>
      <c r="G18458" t="s">
        <v>215</v>
      </c>
      <c r="H18458">
        <v>2</v>
      </c>
      <c r="I18458">
        <v>2016</v>
      </c>
      <c r="J18458">
        <v>1</v>
      </c>
      <c r="L18458">
        <v>23081199</v>
      </c>
      <c r="M18458">
        <v>5.6</v>
      </c>
      <c r="P18458" s="29">
        <f t="shared" ref="P18458:P18489" si="673">IF(AND(ISNUMBER(M18458),H18458&lt;&gt;4),(M18458-1)/6,IF(H18458=4,"DRP",IF(AND(H18458=3,M18458="NA"),"BAD",IF(AND(H18458=2),"CVL",IF(AND(H18458=1,ISBLANK(M18458)),"NULL","UNK")))))</f>
        <v>0.76666666666666661</v>
      </c>
    </row>
    <row r="18459" spans="1:16" hidden="1" x14ac:dyDescent="0.25">
      <c r="A18459" t="s">
        <v>151</v>
      </c>
      <c r="B18459">
        <v>803400</v>
      </c>
      <c r="C18459" t="s">
        <v>212</v>
      </c>
      <c r="D18459">
        <v>2021797</v>
      </c>
      <c r="E18459" t="s">
        <v>234</v>
      </c>
      <c r="F18459" t="s">
        <v>214</v>
      </c>
      <c r="G18459" t="s">
        <v>215</v>
      </c>
      <c r="H18459">
        <v>2</v>
      </c>
      <c r="I18459">
        <v>2016</v>
      </c>
      <c r="J18459">
        <v>1</v>
      </c>
      <c r="L18459">
        <v>23078739</v>
      </c>
      <c r="M18459">
        <v>5.6</v>
      </c>
      <c r="P18459" s="29">
        <f t="shared" si="673"/>
        <v>0.76666666666666661</v>
      </c>
    </row>
    <row r="18460" spans="1:16" hidden="1" x14ac:dyDescent="0.25">
      <c r="A18460" t="s">
        <v>151</v>
      </c>
      <c r="B18460">
        <v>803400</v>
      </c>
      <c r="C18460" t="s">
        <v>212</v>
      </c>
      <c r="D18460">
        <v>2021781</v>
      </c>
      <c r="E18460" t="s">
        <v>235</v>
      </c>
      <c r="F18460" t="s">
        <v>214</v>
      </c>
      <c r="G18460" t="s">
        <v>215</v>
      </c>
      <c r="H18460">
        <v>2</v>
      </c>
      <c r="I18460">
        <v>2016</v>
      </c>
      <c r="J18460">
        <v>1</v>
      </c>
      <c r="L18460">
        <v>23081230</v>
      </c>
      <c r="M18460">
        <v>6.1</v>
      </c>
      <c r="P18460" s="29">
        <f t="shared" si="673"/>
        <v>0.85</v>
      </c>
    </row>
    <row r="18461" spans="1:16" hidden="1" x14ac:dyDescent="0.25">
      <c r="A18461" t="s">
        <v>151</v>
      </c>
      <c r="B18461">
        <v>803400</v>
      </c>
      <c r="C18461" t="s">
        <v>212</v>
      </c>
      <c r="D18461">
        <v>2021638</v>
      </c>
      <c r="E18461" t="s">
        <v>250</v>
      </c>
      <c r="F18461" t="s">
        <v>214</v>
      </c>
      <c r="G18461" t="s">
        <v>215</v>
      </c>
      <c r="H18461">
        <v>2</v>
      </c>
      <c r="I18461">
        <v>2016</v>
      </c>
      <c r="J18461">
        <v>1</v>
      </c>
      <c r="L18461">
        <v>23081193</v>
      </c>
      <c r="M18461">
        <v>6.1</v>
      </c>
      <c r="P18461" s="29">
        <f t="shared" si="673"/>
        <v>0.85</v>
      </c>
    </row>
    <row r="18462" spans="1:16" hidden="1" x14ac:dyDescent="0.25">
      <c r="A18462" t="s">
        <v>151</v>
      </c>
      <c r="B18462">
        <v>803400</v>
      </c>
      <c r="C18462" t="s">
        <v>212</v>
      </c>
      <c r="D18462">
        <v>2005131</v>
      </c>
      <c r="E18462" t="s">
        <v>228</v>
      </c>
      <c r="F18462" t="s">
        <v>214</v>
      </c>
      <c r="G18462" t="s">
        <v>215</v>
      </c>
      <c r="H18462">
        <v>2</v>
      </c>
      <c r="I18462">
        <v>2016</v>
      </c>
      <c r="J18462">
        <v>1</v>
      </c>
      <c r="L18462">
        <v>23081639</v>
      </c>
      <c r="M18462">
        <v>5.8</v>
      </c>
      <c r="P18462" s="29">
        <f t="shared" si="673"/>
        <v>0.79999999999999993</v>
      </c>
    </row>
    <row r="18463" spans="1:16" hidden="1" x14ac:dyDescent="0.25">
      <c r="A18463" t="s">
        <v>151</v>
      </c>
      <c r="B18463">
        <v>803400</v>
      </c>
      <c r="C18463" t="s">
        <v>212</v>
      </c>
      <c r="D18463">
        <v>2004116</v>
      </c>
      <c r="E18463" t="s">
        <v>229</v>
      </c>
      <c r="F18463" t="s">
        <v>214</v>
      </c>
      <c r="G18463" t="s">
        <v>215</v>
      </c>
      <c r="H18463">
        <v>2</v>
      </c>
      <c r="I18463">
        <v>2016</v>
      </c>
      <c r="J18463">
        <v>1</v>
      </c>
      <c r="L18463">
        <v>23073301</v>
      </c>
      <c r="M18463">
        <v>5.4</v>
      </c>
      <c r="P18463" s="29">
        <f t="shared" si="673"/>
        <v>0.73333333333333339</v>
      </c>
    </row>
    <row r="18464" spans="1:16" hidden="1" x14ac:dyDescent="0.25">
      <c r="A18464" t="s">
        <v>151</v>
      </c>
      <c r="B18464">
        <v>803400</v>
      </c>
      <c r="C18464" t="s">
        <v>212</v>
      </c>
      <c r="D18464">
        <v>2021725</v>
      </c>
      <c r="E18464" t="s">
        <v>257</v>
      </c>
      <c r="F18464" t="s">
        <v>214</v>
      </c>
      <c r="G18464" t="s">
        <v>215</v>
      </c>
      <c r="H18464">
        <v>2</v>
      </c>
      <c r="I18464">
        <v>2016</v>
      </c>
      <c r="J18464">
        <v>2</v>
      </c>
      <c r="L18464">
        <v>23086905</v>
      </c>
      <c r="M18464">
        <v>6.7</v>
      </c>
      <c r="P18464" s="29">
        <f t="shared" si="673"/>
        <v>0.95000000000000007</v>
      </c>
    </row>
    <row r="18465" spans="1:16" hidden="1" x14ac:dyDescent="0.25">
      <c r="A18465" t="s">
        <v>151</v>
      </c>
      <c r="B18465">
        <v>803400</v>
      </c>
      <c r="C18465" t="s">
        <v>212</v>
      </c>
      <c r="D18465">
        <v>2021679</v>
      </c>
      <c r="E18465" t="s">
        <v>259</v>
      </c>
      <c r="F18465" t="s">
        <v>214</v>
      </c>
      <c r="G18465" t="s">
        <v>215</v>
      </c>
      <c r="H18465">
        <v>2</v>
      </c>
      <c r="I18465">
        <v>2016</v>
      </c>
      <c r="J18465">
        <v>2</v>
      </c>
      <c r="L18465">
        <v>23086909</v>
      </c>
      <c r="M18465">
        <v>6.1</v>
      </c>
      <c r="P18465" s="29">
        <f t="shared" si="673"/>
        <v>0.85</v>
      </c>
    </row>
    <row r="18466" spans="1:16" hidden="1" x14ac:dyDescent="0.25">
      <c r="A18466" t="s">
        <v>151</v>
      </c>
      <c r="B18466">
        <v>803400</v>
      </c>
      <c r="C18466" t="s">
        <v>212</v>
      </c>
      <c r="D18466">
        <v>2021645</v>
      </c>
      <c r="E18466" t="s">
        <v>251</v>
      </c>
      <c r="F18466" t="s">
        <v>214</v>
      </c>
      <c r="G18466" t="s">
        <v>215</v>
      </c>
      <c r="H18466">
        <v>2</v>
      </c>
      <c r="I18466">
        <v>2016</v>
      </c>
      <c r="J18466">
        <v>2</v>
      </c>
      <c r="L18466">
        <v>23084486</v>
      </c>
      <c r="M18466">
        <v>5.6</v>
      </c>
      <c r="P18466" s="29">
        <f t="shared" si="673"/>
        <v>0.76666666666666661</v>
      </c>
    </row>
    <row r="18467" spans="1:16" hidden="1" x14ac:dyDescent="0.25">
      <c r="A18467" t="s">
        <v>151</v>
      </c>
      <c r="B18467">
        <v>803400</v>
      </c>
      <c r="C18467" t="s">
        <v>212</v>
      </c>
      <c r="D18467">
        <v>2021640</v>
      </c>
      <c r="E18467" t="s">
        <v>227</v>
      </c>
      <c r="F18467" t="s">
        <v>214</v>
      </c>
      <c r="G18467" t="s">
        <v>215</v>
      </c>
      <c r="H18467">
        <v>2</v>
      </c>
      <c r="I18467">
        <v>2016</v>
      </c>
      <c r="J18467">
        <v>2</v>
      </c>
      <c r="L18467">
        <v>23086870</v>
      </c>
      <c r="M18467">
        <v>5</v>
      </c>
      <c r="P18467" s="29">
        <f t="shared" si="673"/>
        <v>0.66666666666666663</v>
      </c>
    </row>
    <row r="18468" spans="1:16" hidden="1" x14ac:dyDescent="0.25">
      <c r="A18468" t="s">
        <v>151</v>
      </c>
      <c r="B18468">
        <v>803400</v>
      </c>
      <c r="C18468" t="s">
        <v>212</v>
      </c>
      <c r="D18468">
        <v>2004099</v>
      </c>
      <c r="E18468" t="s">
        <v>245</v>
      </c>
      <c r="F18468" t="s">
        <v>214</v>
      </c>
      <c r="G18468" t="s">
        <v>215</v>
      </c>
      <c r="H18468">
        <v>2</v>
      </c>
      <c r="I18468">
        <v>2016</v>
      </c>
      <c r="J18468">
        <v>2</v>
      </c>
      <c r="L18468">
        <v>23085315</v>
      </c>
      <c r="M18468">
        <v>5.9</v>
      </c>
      <c r="P18468" s="29">
        <f t="shared" si="673"/>
        <v>0.81666666666666676</v>
      </c>
    </row>
    <row r="18469" spans="1:16" hidden="1" x14ac:dyDescent="0.25">
      <c r="A18469" t="s">
        <v>151</v>
      </c>
      <c r="B18469">
        <v>803400</v>
      </c>
      <c r="C18469" t="s">
        <v>212</v>
      </c>
      <c r="D18469">
        <v>2021993</v>
      </c>
      <c r="E18469" t="s">
        <v>256</v>
      </c>
      <c r="F18469" t="s">
        <v>214</v>
      </c>
      <c r="G18469" t="s">
        <v>215</v>
      </c>
      <c r="H18469">
        <v>2</v>
      </c>
      <c r="I18469">
        <v>2016</v>
      </c>
      <c r="J18469">
        <v>2</v>
      </c>
      <c r="L18469">
        <v>23086520</v>
      </c>
      <c r="M18469">
        <v>6.1</v>
      </c>
      <c r="P18469" s="29">
        <f t="shared" si="673"/>
        <v>0.85</v>
      </c>
    </row>
    <row r="18470" spans="1:16" hidden="1" x14ac:dyDescent="0.25">
      <c r="A18470" t="s">
        <v>151</v>
      </c>
      <c r="B18470">
        <v>803400</v>
      </c>
      <c r="C18470" t="s">
        <v>212</v>
      </c>
      <c r="D18470">
        <v>2019154</v>
      </c>
      <c r="E18470" t="s">
        <v>225</v>
      </c>
      <c r="F18470" t="s">
        <v>214</v>
      </c>
      <c r="G18470" t="s">
        <v>215</v>
      </c>
      <c r="H18470">
        <v>2</v>
      </c>
      <c r="I18470">
        <v>2016</v>
      </c>
      <c r="J18470">
        <v>2</v>
      </c>
      <c r="L18470">
        <v>23088629</v>
      </c>
      <c r="M18470">
        <v>5.8</v>
      </c>
      <c r="P18470" s="29">
        <f t="shared" si="673"/>
        <v>0.79999999999999993</v>
      </c>
    </row>
    <row r="18471" spans="1:16" hidden="1" x14ac:dyDescent="0.25">
      <c r="A18471" t="s">
        <v>151</v>
      </c>
      <c r="B18471">
        <v>803400</v>
      </c>
      <c r="C18471" t="s">
        <v>212</v>
      </c>
      <c r="D18471">
        <v>2019271</v>
      </c>
      <c r="E18471" t="s">
        <v>236</v>
      </c>
      <c r="F18471" t="s">
        <v>214</v>
      </c>
      <c r="G18471" t="s">
        <v>215</v>
      </c>
      <c r="H18471">
        <v>2</v>
      </c>
      <c r="I18471">
        <v>2017</v>
      </c>
      <c r="J18471">
        <v>1</v>
      </c>
      <c r="L18471">
        <v>23090694</v>
      </c>
      <c r="M18471">
        <v>6.4</v>
      </c>
      <c r="P18471" s="29">
        <f t="shared" si="673"/>
        <v>0.9</v>
      </c>
    </row>
    <row r="18472" spans="1:16" hidden="1" x14ac:dyDescent="0.25">
      <c r="A18472" t="s">
        <v>151</v>
      </c>
      <c r="B18472">
        <v>803400</v>
      </c>
      <c r="C18472" t="s">
        <v>212</v>
      </c>
      <c r="D18472">
        <v>2004452</v>
      </c>
      <c r="E18472" t="s">
        <v>240</v>
      </c>
      <c r="F18472" t="s">
        <v>214</v>
      </c>
      <c r="G18472" t="s">
        <v>215</v>
      </c>
      <c r="H18472">
        <v>2</v>
      </c>
      <c r="I18472">
        <v>2017</v>
      </c>
      <c r="J18472">
        <v>1</v>
      </c>
      <c r="L18472">
        <v>23091430</v>
      </c>
      <c r="M18472">
        <v>5.8</v>
      </c>
      <c r="P18472" s="29">
        <f t="shared" si="673"/>
        <v>0.79999999999999993</v>
      </c>
    </row>
    <row r="18473" spans="1:16" hidden="1" x14ac:dyDescent="0.25">
      <c r="A18473" t="s">
        <v>151</v>
      </c>
      <c r="B18473">
        <v>803400</v>
      </c>
      <c r="C18473" t="s">
        <v>212</v>
      </c>
      <c r="D18473">
        <v>2004453</v>
      </c>
      <c r="E18473" t="s">
        <v>239</v>
      </c>
      <c r="F18473" t="s">
        <v>214</v>
      </c>
      <c r="G18473" t="s">
        <v>215</v>
      </c>
      <c r="H18473">
        <v>2</v>
      </c>
      <c r="I18473">
        <v>2017</v>
      </c>
      <c r="J18473">
        <v>1</v>
      </c>
      <c r="L18473">
        <v>23091429</v>
      </c>
      <c r="M18473">
        <v>6.2</v>
      </c>
      <c r="P18473" s="29">
        <f t="shared" si="673"/>
        <v>0.8666666666666667</v>
      </c>
    </row>
    <row r="18474" spans="1:16" hidden="1" x14ac:dyDescent="0.25">
      <c r="A18474" t="s">
        <v>151</v>
      </c>
      <c r="B18474">
        <v>803400</v>
      </c>
      <c r="C18474" t="s">
        <v>212</v>
      </c>
      <c r="D18474">
        <v>2021858</v>
      </c>
      <c r="E18474" t="s">
        <v>230</v>
      </c>
      <c r="F18474" t="s">
        <v>214</v>
      </c>
      <c r="G18474" t="s">
        <v>215</v>
      </c>
      <c r="H18474">
        <v>2</v>
      </c>
      <c r="I18474">
        <v>2017</v>
      </c>
      <c r="J18474">
        <v>1</v>
      </c>
      <c r="L18474">
        <v>23091434</v>
      </c>
      <c r="M18474">
        <v>7</v>
      </c>
      <c r="P18474" s="29">
        <f t="shared" si="673"/>
        <v>1</v>
      </c>
    </row>
    <row r="18475" spans="1:16" hidden="1" x14ac:dyDescent="0.25">
      <c r="A18475" t="s">
        <v>151</v>
      </c>
      <c r="B18475">
        <v>803400</v>
      </c>
      <c r="C18475" t="s">
        <v>212</v>
      </c>
      <c r="D18475">
        <v>2021706</v>
      </c>
      <c r="E18475" t="s">
        <v>271</v>
      </c>
      <c r="F18475" t="s">
        <v>214</v>
      </c>
      <c r="G18475" t="s">
        <v>215</v>
      </c>
      <c r="H18475">
        <v>2</v>
      </c>
      <c r="I18475">
        <v>2017</v>
      </c>
      <c r="J18475">
        <v>1</v>
      </c>
      <c r="L18475">
        <v>23093319</v>
      </c>
      <c r="M18475">
        <v>6.1</v>
      </c>
      <c r="P18475" s="29">
        <f t="shared" si="673"/>
        <v>0.85</v>
      </c>
    </row>
    <row r="18476" spans="1:16" hidden="1" x14ac:dyDescent="0.25">
      <c r="A18476" t="s">
        <v>151</v>
      </c>
      <c r="B18476">
        <v>803400</v>
      </c>
      <c r="C18476" t="s">
        <v>212</v>
      </c>
      <c r="D18476">
        <v>2021734</v>
      </c>
      <c r="E18476" t="s">
        <v>252</v>
      </c>
      <c r="F18476" t="s">
        <v>214</v>
      </c>
      <c r="G18476" t="s">
        <v>215</v>
      </c>
      <c r="H18476">
        <v>2</v>
      </c>
      <c r="I18476">
        <v>2017</v>
      </c>
      <c r="J18476">
        <v>1</v>
      </c>
      <c r="L18476">
        <v>23091433</v>
      </c>
      <c r="M18476">
        <v>6.2</v>
      </c>
      <c r="P18476" s="29">
        <f t="shared" si="673"/>
        <v>0.8666666666666667</v>
      </c>
    </row>
    <row r="18477" spans="1:16" hidden="1" x14ac:dyDescent="0.25">
      <c r="A18477" t="s">
        <v>151</v>
      </c>
      <c r="B18477">
        <v>803400</v>
      </c>
      <c r="C18477" t="s">
        <v>212</v>
      </c>
      <c r="D18477">
        <v>2021720</v>
      </c>
      <c r="E18477" t="s">
        <v>263</v>
      </c>
      <c r="F18477" t="s">
        <v>214</v>
      </c>
      <c r="G18477" t="s">
        <v>215</v>
      </c>
      <c r="H18477">
        <v>2</v>
      </c>
      <c r="I18477">
        <v>2017</v>
      </c>
      <c r="J18477">
        <v>1</v>
      </c>
      <c r="L18477">
        <v>23091432</v>
      </c>
      <c r="M18477">
        <v>5.5</v>
      </c>
      <c r="P18477" s="29">
        <f t="shared" si="673"/>
        <v>0.75</v>
      </c>
    </row>
    <row r="18478" spans="1:16" hidden="1" x14ac:dyDescent="0.25">
      <c r="A18478" t="s">
        <v>151</v>
      </c>
      <c r="B18478">
        <v>803400</v>
      </c>
      <c r="C18478" t="s">
        <v>212</v>
      </c>
      <c r="D18478">
        <v>2019272</v>
      </c>
      <c r="E18478" t="s">
        <v>249</v>
      </c>
      <c r="F18478" t="s">
        <v>214</v>
      </c>
      <c r="G18478" t="s">
        <v>215</v>
      </c>
      <c r="H18478">
        <v>2</v>
      </c>
      <c r="I18478">
        <v>2017</v>
      </c>
      <c r="J18478">
        <v>2</v>
      </c>
      <c r="L18478">
        <v>23097959</v>
      </c>
      <c r="M18478">
        <v>6</v>
      </c>
      <c r="P18478" s="29">
        <f t="shared" si="673"/>
        <v>0.83333333333333337</v>
      </c>
    </row>
    <row r="18479" spans="1:16" hidden="1" x14ac:dyDescent="0.25">
      <c r="A18479" t="s">
        <v>151</v>
      </c>
      <c r="B18479">
        <v>803400</v>
      </c>
      <c r="C18479" t="s">
        <v>212</v>
      </c>
      <c r="D18479">
        <v>2021615</v>
      </c>
      <c r="E18479" t="s">
        <v>255</v>
      </c>
      <c r="F18479" t="s">
        <v>214</v>
      </c>
      <c r="G18479" t="s">
        <v>215</v>
      </c>
      <c r="H18479">
        <v>2</v>
      </c>
      <c r="I18479">
        <v>2017</v>
      </c>
      <c r="J18479">
        <v>2</v>
      </c>
      <c r="L18479">
        <v>23097634</v>
      </c>
      <c r="M18479">
        <v>5.3</v>
      </c>
      <c r="P18479" s="29">
        <f t="shared" si="673"/>
        <v>0.71666666666666667</v>
      </c>
    </row>
    <row r="18480" spans="1:16" hidden="1" x14ac:dyDescent="0.25">
      <c r="A18480" t="s">
        <v>151</v>
      </c>
      <c r="B18480">
        <v>803400</v>
      </c>
      <c r="C18480" t="s">
        <v>212</v>
      </c>
      <c r="D18480">
        <v>2021853</v>
      </c>
      <c r="E18480" t="s">
        <v>258</v>
      </c>
      <c r="F18480" t="s">
        <v>214</v>
      </c>
      <c r="G18480" t="s">
        <v>215</v>
      </c>
      <c r="H18480">
        <v>2</v>
      </c>
      <c r="I18480">
        <v>2017</v>
      </c>
      <c r="J18480">
        <v>2</v>
      </c>
      <c r="L18480">
        <v>23099064</v>
      </c>
      <c r="M18480">
        <v>5.3</v>
      </c>
      <c r="P18480" s="29">
        <f t="shared" si="673"/>
        <v>0.71666666666666667</v>
      </c>
    </row>
    <row r="18481" spans="1:16" hidden="1" x14ac:dyDescent="0.25">
      <c r="A18481" t="s">
        <v>151</v>
      </c>
      <c r="B18481">
        <v>803400</v>
      </c>
      <c r="C18481" t="s">
        <v>212</v>
      </c>
      <c r="D18481">
        <v>2021850</v>
      </c>
      <c r="E18481" t="s">
        <v>233</v>
      </c>
      <c r="F18481" t="s">
        <v>214</v>
      </c>
      <c r="G18481" t="s">
        <v>215</v>
      </c>
      <c r="H18481">
        <v>2</v>
      </c>
      <c r="I18481">
        <v>2017</v>
      </c>
      <c r="J18481">
        <v>2</v>
      </c>
      <c r="L18481">
        <v>23099061</v>
      </c>
      <c r="M18481">
        <v>4.9000000000000004</v>
      </c>
      <c r="P18481" s="29">
        <f t="shared" si="673"/>
        <v>0.65</v>
      </c>
    </row>
    <row r="18482" spans="1:16" hidden="1" x14ac:dyDescent="0.25">
      <c r="A18482" t="s">
        <v>151</v>
      </c>
      <c r="B18482">
        <v>803400</v>
      </c>
      <c r="C18482" t="s">
        <v>212</v>
      </c>
      <c r="D18482">
        <v>2021758</v>
      </c>
      <c r="E18482" t="s">
        <v>254</v>
      </c>
      <c r="F18482" t="s">
        <v>214</v>
      </c>
      <c r="G18482" t="s">
        <v>215</v>
      </c>
      <c r="H18482">
        <v>2</v>
      </c>
      <c r="I18482">
        <v>2017</v>
      </c>
      <c r="J18482">
        <v>2</v>
      </c>
      <c r="L18482">
        <v>23099063</v>
      </c>
      <c r="M18482">
        <v>5.5</v>
      </c>
      <c r="P18482" s="29">
        <f t="shared" si="673"/>
        <v>0.75</v>
      </c>
    </row>
    <row r="18483" spans="1:16" hidden="1" x14ac:dyDescent="0.25">
      <c r="A18483" t="s">
        <v>151</v>
      </c>
      <c r="B18483">
        <v>803400</v>
      </c>
      <c r="C18483" t="s">
        <v>212</v>
      </c>
      <c r="D18483">
        <v>2021747</v>
      </c>
      <c r="E18483" t="s">
        <v>270</v>
      </c>
      <c r="F18483" t="s">
        <v>214</v>
      </c>
      <c r="G18483" t="s">
        <v>215</v>
      </c>
      <c r="H18483">
        <v>2</v>
      </c>
      <c r="I18483">
        <v>2017</v>
      </c>
      <c r="J18483">
        <v>2</v>
      </c>
      <c r="L18483">
        <v>23099060</v>
      </c>
      <c r="M18483">
        <v>7</v>
      </c>
      <c r="P18483" s="29">
        <f t="shared" si="673"/>
        <v>1</v>
      </c>
    </row>
    <row r="18484" spans="1:16" hidden="1" x14ac:dyDescent="0.25">
      <c r="A18484" t="s">
        <v>151</v>
      </c>
      <c r="B18484">
        <v>803400</v>
      </c>
      <c r="C18484" t="s">
        <v>212</v>
      </c>
      <c r="D18484">
        <v>2021624</v>
      </c>
      <c r="E18484" t="s">
        <v>243</v>
      </c>
      <c r="F18484" t="s">
        <v>214</v>
      </c>
      <c r="G18484" t="s">
        <v>215</v>
      </c>
      <c r="H18484">
        <v>2</v>
      </c>
      <c r="I18484">
        <v>2017</v>
      </c>
      <c r="J18484">
        <v>2</v>
      </c>
      <c r="L18484">
        <v>23099062</v>
      </c>
      <c r="M18484">
        <v>4.7</v>
      </c>
      <c r="P18484" s="29">
        <f t="shared" si="673"/>
        <v>0.6166666666666667</v>
      </c>
    </row>
    <row r="18485" spans="1:16" hidden="1" x14ac:dyDescent="0.25">
      <c r="A18485" t="s">
        <v>151</v>
      </c>
      <c r="B18485">
        <v>803400</v>
      </c>
      <c r="C18485" t="s">
        <v>212</v>
      </c>
      <c r="D18485">
        <v>2004459</v>
      </c>
      <c r="E18485" t="s">
        <v>238</v>
      </c>
      <c r="F18485" t="s">
        <v>214</v>
      </c>
      <c r="G18485" t="s">
        <v>215</v>
      </c>
      <c r="H18485">
        <v>2</v>
      </c>
      <c r="I18485">
        <v>2017</v>
      </c>
      <c r="J18485">
        <v>2</v>
      </c>
      <c r="L18485">
        <v>23099059</v>
      </c>
      <c r="M18485">
        <v>5.4</v>
      </c>
      <c r="P18485" s="29">
        <f t="shared" si="673"/>
        <v>0.73333333333333339</v>
      </c>
    </row>
    <row r="18486" spans="1:16" hidden="1" x14ac:dyDescent="0.25">
      <c r="A18486" t="s">
        <v>151</v>
      </c>
      <c r="B18486">
        <v>803400</v>
      </c>
      <c r="C18486" t="s">
        <v>212</v>
      </c>
      <c r="D18486">
        <v>2004469</v>
      </c>
      <c r="E18486" t="s">
        <v>266</v>
      </c>
      <c r="F18486" t="s">
        <v>214</v>
      </c>
      <c r="G18486" t="s">
        <v>215</v>
      </c>
      <c r="H18486">
        <v>2</v>
      </c>
      <c r="I18486">
        <v>2018</v>
      </c>
      <c r="J18486">
        <v>1</v>
      </c>
      <c r="L18486">
        <v>23107098</v>
      </c>
      <c r="M18486">
        <v>5.3</v>
      </c>
      <c r="P18486" s="29">
        <f t="shared" si="673"/>
        <v>0.71666666666666667</v>
      </c>
    </row>
    <row r="18487" spans="1:16" hidden="1" x14ac:dyDescent="0.25">
      <c r="A18487" t="s">
        <v>151</v>
      </c>
      <c r="B18487">
        <v>803400</v>
      </c>
      <c r="C18487" t="s">
        <v>212</v>
      </c>
      <c r="D18487">
        <v>2021585</v>
      </c>
      <c r="E18487" t="s">
        <v>265</v>
      </c>
      <c r="F18487" t="s">
        <v>214</v>
      </c>
      <c r="G18487" t="s">
        <v>215</v>
      </c>
      <c r="H18487">
        <v>2</v>
      </c>
      <c r="I18487">
        <v>2018</v>
      </c>
      <c r="J18487">
        <v>1</v>
      </c>
      <c r="L18487">
        <v>23107102</v>
      </c>
      <c r="M18487">
        <v>6.9</v>
      </c>
      <c r="P18487" s="29">
        <f t="shared" si="673"/>
        <v>0.98333333333333339</v>
      </c>
    </row>
    <row r="18488" spans="1:16" hidden="1" x14ac:dyDescent="0.25">
      <c r="A18488" t="s">
        <v>151</v>
      </c>
      <c r="B18488">
        <v>803400</v>
      </c>
      <c r="C18488" t="s">
        <v>212</v>
      </c>
      <c r="D18488">
        <v>2021695</v>
      </c>
      <c r="E18488" t="s">
        <v>264</v>
      </c>
      <c r="F18488" t="s">
        <v>214</v>
      </c>
      <c r="G18488" t="s">
        <v>215</v>
      </c>
      <c r="H18488">
        <v>2</v>
      </c>
      <c r="I18488">
        <v>2018</v>
      </c>
      <c r="J18488">
        <v>1</v>
      </c>
      <c r="L18488">
        <v>23107101</v>
      </c>
      <c r="M18488">
        <v>5.4</v>
      </c>
      <c r="P18488" s="29">
        <f t="shared" si="673"/>
        <v>0.73333333333333339</v>
      </c>
    </row>
    <row r="18489" spans="1:16" hidden="1" x14ac:dyDescent="0.25">
      <c r="A18489" t="s">
        <v>151</v>
      </c>
      <c r="B18489">
        <v>803400</v>
      </c>
      <c r="C18489" t="s">
        <v>212</v>
      </c>
      <c r="D18489">
        <v>2021713</v>
      </c>
      <c r="E18489" t="s">
        <v>273</v>
      </c>
      <c r="F18489" t="s">
        <v>214</v>
      </c>
      <c r="G18489" t="s">
        <v>215</v>
      </c>
      <c r="H18489">
        <v>2</v>
      </c>
      <c r="I18489">
        <v>2018</v>
      </c>
      <c r="J18489">
        <v>1</v>
      </c>
      <c r="L18489">
        <v>23107099</v>
      </c>
      <c r="M18489">
        <v>5</v>
      </c>
      <c r="P18489" s="29">
        <f t="shared" si="673"/>
        <v>0.66666666666666663</v>
      </c>
    </row>
    <row r="18490" spans="1:16" hidden="1" x14ac:dyDescent="0.25">
      <c r="A18490" t="s">
        <v>151</v>
      </c>
      <c r="B18490">
        <v>803400</v>
      </c>
      <c r="C18490" t="s">
        <v>212</v>
      </c>
      <c r="D18490">
        <v>2021742</v>
      </c>
      <c r="E18490" t="s">
        <v>262</v>
      </c>
      <c r="F18490" t="s">
        <v>214</v>
      </c>
      <c r="G18490" t="s">
        <v>215</v>
      </c>
      <c r="H18490">
        <v>2</v>
      </c>
      <c r="I18490">
        <v>2018</v>
      </c>
      <c r="J18490">
        <v>1</v>
      </c>
      <c r="L18490">
        <v>23107805</v>
      </c>
      <c r="M18490">
        <v>5.7</v>
      </c>
      <c r="P18490" s="29">
        <f t="shared" ref="P18490:P18512" si="674">IF(AND(ISNUMBER(M18490),H18490&lt;&gt;4),(M18490-1)/6,IF(H18490=4,"DRP",IF(AND(H18490=3,M18490="NA"),"BAD",IF(AND(H18490=2),"CVL",IF(AND(H18490=1,ISBLANK(M18490)),"NULL","UNK")))))</f>
        <v>0.78333333333333333</v>
      </c>
    </row>
    <row r="18491" spans="1:16" hidden="1" x14ac:dyDescent="0.25">
      <c r="A18491" t="s">
        <v>151</v>
      </c>
      <c r="B18491">
        <v>803400</v>
      </c>
      <c r="C18491" t="s">
        <v>212</v>
      </c>
      <c r="D18491">
        <v>2027110</v>
      </c>
      <c r="E18491" t="s">
        <v>365</v>
      </c>
      <c r="F18491" t="s">
        <v>320</v>
      </c>
      <c r="G18491" t="s">
        <v>321</v>
      </c>
      <c r="H18491">
        <v>4</v>
      </c>
      <c r="I18491">
        <v>2018</v>
      </c>
      <c r="J18491">
        <v>1</v>
      </c>
      <c r="L18491">
        <v>23105354</v>
      </c>
      <c r="P18491" s="29" t="str">
        <f t="shared" si="674"/>
        <v>DRP</v>
      </c>
    </row>
    <row r="18492" spans="1:16" hidden="1" x14ac:dyDescent="0.25">
      <c r="A18492" t="s">
        <v>151</v>
      </c>
      <c r="B18492">
        <v>803400</v>
      </c>
      <c r="C18492" t="s">
        <v>212</v>
      </c>
      <c r="D18492">
        <v>2021831</v>
      </c>
      <c r="E18492" t="s">
        <v>261</v>
      </c>
      <c r="F18492" t="s">
        <v>214</v>
      </c>
      <c r="G18492" t="s">
        <v>215</v>
      </c>
      <c r="H18492">
        <v>2</v>
      </c>
      <c r="I18492">
        <v>2018</v>
      </c>
      <c r="J18492">
        <v>1</v>
      </c>
      <c r="L18492">
        <v>23107103</v>
      </c>
      <c r="M18492">
        <v>5.2</v>
      </c>
      <c r="P18492" s="29">
        <f t="shared" si="674"/>
        <v>0.70000000000000007</v>
      </c>
    </row>
    <row r="18493" spans="1:16" hidden="1" x14ac:dyDescent="0.25">
      <c r="A18493" t="s">
        <v>151</v>
      </c>
      <c r="B18493">
        <v>803400</v>
      </c>
      <c r="C18493" t="s">
        <v>212</v>
      </c>
      <c r="D18493">
        <v>2019273</v>
      </c>
      <c r="E18493" t="s">
        <v>248</v>
      </c>
      <c r="F18493" t="s">
        <v>214</v>
      </c>
      <c r="G18493" t="s">
        <v>215</v>
      </c>
      <c r="H18493">
        <v>2</v>
      </c>
      <c r="I18493">
        <v>2018</v>
      </c>
      <c r="J18493">
        <v>1</v>
      </c>
      <c r="L18493">
        <v>23104976</v>
      </c>
      <c r="M18493">
        <v>5.9</v>
      </c>
      <c r="P18493" s="29">
        <f t="shared" si="674"/>
        <v>0.81666666666666676</v>
      </c>
    </row>
    <row r="18494" spans="1:16" hidden="1" x14ac:dyDescent="0.25">
      <c r="A18494" t="s">
        <v>151</v>
      </c>
      <c r="B18494">
        <v>803400</v>
      </c>
      <c r="C18494" t="s">
        <v>212</v>
      </c>
      <c r="D18494">
        <v>2021767</v>
      </c>
      <c r="E18494" t="s">
        <v>269</v>
      </c>
      <c r="F18494" t="s">
        <v>214</v>
      </c>
      <c r="G18494" t="s">
        <v>215</v>
      </c>
      <c r="H18494">
        <v>2</v>
      </c>
      <c r="I18494">
        <v>2018</v>
      </c>
      <c r="J18494">
        <v>2</v>
      </c>
      <c r="L18494">
        <v>23114833</v>
      </c>
      <c r="M18494">
        <v>7</v>
      </c>
      <c r="P18494" s="29">
        <f t="shared" si="674"/>
        <v>1</v>
      </c>
    </row>
    <row r="18495" spans="1:16" hidden="1" x14ac:dyDescent="0.25">
      <c r="A18495" t="s">
        <v>151</v>
      </c>
      <c r="B18495">
        <v>803400</v>
      </c>
      <c r="C18495" t="s">
        <v>212</v>
      </c>
      <c r="D18495">
        <v>2021860</v>
      </c>
      <c r="E18495" t="s">
        <v>267</v>
      </c>
      <c r="F18495" t="s">
        <v>214</v>
      </c>
      <c r="G18495" t="s">
        <v>215</v>
      </c>
      <c r="H18495">
        <v>2</v>
      </c>
      <c r="I18495">
        <v>2018</v>
      </c>
      <c r="J18495">
        <v>2</v>
      </c>
      <c r="L18495">
        <v>23114839</v>
      </c>
      <c r="M18495">
        <v>6.1</v>
      </c>
      <c r="P18495" s="29">
        <f t="shared" si="674"/>
        <v>0.85</v>
      </c>
    </row>
    <row r="18496" spans="1:16" hidden="1" x14ac:dyDescent="0.25">
      <c r="A18496" t="s">
        <v>151</v>
      </c>
      <c r="B18496">
        <v>803400</v>
      </c>
      <c r="C18496" t="s">
        <v>212</v>
      </c>
      <c r="D18496">
        <v>2021715</v>
      </c>
      <c r="E18496" t="s">
        <v>260</v>
      </c>
      <c r="F18496" t="s">
        <v>214</v>
      </c>
      <c r="G18496" t="s">
        <v>215</v>
      </c>
      <c r="H18496">
        <v>2</v>
      </c>
      <c r="I18496">
        <v>2018</v>
      </c>
      <c r="J18496">
        <v>2</v>
      </c>
      <c r="L18496">
        <v>23114837</v>
      </c>
      <c r="M18496">
        <v>5.6</v>
      </c>
      <c r="P18496" s="29">
        <f t="shared" si="674"/>
        <v>0.76666666666666661</v>
      </c>
    </row>
    <row r="18497" spans="1:16" hidden="1" x14ac:dyDescent="0.25">
      <c r="A18497" t="s">
        <v>151</v>
      </c>
      <c r="B18497">
        <v>803400</v>
      </c>
      <c r="C18497" t="s">
        <v>212</v>
      </c>
      <c r="D18497">
        <v>2021647</v>
      </c>
      <c r="E18497" t="s">
        <v>279</v>
      </c>
      <c r="F18497" t="s">
        <v>214</v>
      </c>
      <c r="G18497" t="s">
        <v>215</v>
      </c>
      <c r="H18497">
        <v>2</v>
      </c>
      <c r="I18497">
        <v>2018</v>
      </c>
      <c r="J18497">
        <v>2</v>
      </c>
      <c r="L18497">
        <v>23114841</v>
      </c>
      <c r="M18497">
        <v>5.5</v>
      </c>
      <c r="P18497" s="29">
        <f t="shared" si="674"/>
        <v>0.75</v>
      </c>
    </row>
    <row r="18498" spans="1:16" hidden="1" x14ac:dyDescent="0.25">
      <c r="A18498" t="s">
        <v>151</v>
      </c>
      <c r="B18498">
        <v>803400</v>
      </c>
      <c r="C18498" t="s">
        <v>212</v>
      </c>
      <c r="D18498">
        <v>2021686</v>
      </c>
      <c r="E18498" t="s">
        <v>272</v>
      </c>
      <c r="F18498" t="s">
        <v>214</v>
      </c>
      <c r="G18498" t="s">
        <v>215</v>
      </c>
      <c r="H18498">
        <v>2</v>
      </c>
      <c r="I18498">
        <v>2018</v>
      </c>
      <c r="J18498">
        <v>2</v>
      </c>
      <c r="L18498">
        <v>23114835</v>
      </c>
      <c r="M18498">
        <v>6</v>
      </c>
      <c r="P18498" s="29">
        <f t="shared" si="674"/>
        <v>0.83333333333333337</v>
      </c>
    </row>
    <row r="18499" spans="1:16" hidden="1" x14ac:dyDescent="0.25">
      <c r="A18499" t="s">
        <v>151</v>
      </c>
      <c r="B18499">
        <v>803400</v>
      </c>
      <c r="C18499" t="s">
        <v>212</v>
      </c>
      <c r="D18499">
        <v>2019274</v>
      </c>
      <c r="E18499" t="s">
        <v>247</v>
      </c>
      <c r="F18499" t="s">
        <v>214</v>
      </c>
      <c r="G18499" t="s">
        <v>215</v>
      </c>
      <c r="H18499">
        <v>2</v>
      </c>
      <c r="I18499">
        <v>2018</v>
      </c>
      <c r="J18499">
        <v>2</v>
      </c>
      <c r="L18499">
        <v>23114695</v>
      </c>
      <c r="M18499">
        <v>5.0999999999999996</v>
      </c>
      <c r="P18499" s="29">
        <f t="shared" si="674"/>
        <v>0.68333333333333324</v>
      </c>
    </row>
    <row r="18500" spans="1:16" hidden="1" x14ac:dyDescent="0.25">
      <c r="A18500" t="s">
        <v>151</v>
      </c>
      <c r="B18500">
        <v>803400</v>
      </c>
      <c r="C18500" t="s">
        <v>212</v>
      </c>
      <c r="D18500">
        <v>2021837</v>
      </c>
      <c r="E18500" t="s">
        <v>268</v>
      </c>
      <c r="F18500" t="s">
        <v>214</v>
      </c>
      <c r="G18500" t="s">
        <v>215</v>
      </c>
      <c r="H18500">
        <v>2</v>
      </c>
      <c r="I18500">
        <v>2018</v>
      </c>
      <c r="J18500">
        <v>2</v>
      </c>
      <c r="L18500">
        <v>23114836</v>
      </c>
      <c r="M18500">
        <v>5.8</v>
      </c>
      <c r="P18500" s="29">
        <f t="shared" si="674"/>
        <v>0.79999999999999993</v>
      </c>
    </row>
    <row r="18501" spans="1:16" hidden="1" x14ac:dyDescent="0.25">
      <c r="A18501" t="s">
        <v>151</v>
      </c>
      <c r="B18501">
        <v>803400</v>
      </c>
      <c r="C18501" t="s">
        <v>212</v>
      </c>
      <c r="D18501">
        <v>2021773</v>
      </c>
      <c r="E18501" t="s">
        <v>286</v>
      </c>
      <c r="F18501" t="s">
        <v>214</v>
      </c>
      <c r="G18501" t="s">
        <v>215</v>
      </c>
      <c r="H18501">
        <v>2</v>
      </c>
      <c r="I18501">
        <v>2019</v>
      </c>
      <c r="J18501">
        <v>1</v>
      </c>
      <c r="L18501">
        <v>23120814</v>
      </c>
      <c r="M18501">
        <v>5.3</v>
      </c>
      <c r="P18501" s="29">
        <f t="shared" si="674"/>
        <v>0.71666666666666667</v>
      </c>
    </row>
    <row r="18502" spans="1:16" hidden="1" x14ac:dyDescent="0.25">
      <c r="A18502" t="s">
        <v>151</v>
      </c>
      <c r="B18502">
        <v>803400</v>
      </c>
      <c r="C18502" t="s">
        <v>212</v>
      </c>
      <c r="D18502">
        <v>2021575</v>
      </c>
      <c r="E18502" t="s">
        <v>284</v>
      </c>
      <c r="F18502" t="s">
        <v>214</v>
      </c>
      <c r="G18502" t="s">
        <v>215</v>
      </c>
      <c r="H18502">
        <v>2</v>
      </c>
      <c r="I18502">
        <v>2019</v>
      </c>
      <c r="J18502">
        <v>1</v>
      </c>
      <c r="L18502">
        <v>23123875</v>
      </c>
      <c r="M18502">
        <v>4.4000000000000004</v>
      </c>
      <c r="P18502" s="29">
        <f t="shared" si="674"/>
        <v>0.56666666666666676</v>
      </c>
    </row>
    <row r="18503" spans="1:16" hidden="1" x14ac:dyDescent="0.25">
      <c r="A18503" t="s">
        <v>151</v>
      </c>
      <c r="B18503">
        <v>803400</v>
      </c>
      <c r="C18503" t="s">
        <v>212</v>
      </c>
      <c r="D18503">
        <v>2021806</v>
      </c>
      <c r="E18503" t="s">
        <v>283</v>
      </c>
      <c r="F18503" t="s">
        <v>214</v>
      </c>
      <c r="G18503" t="s">
        <v>215</v>
      </c>
      <c r="H18503">
        <v>2</v>
      </c>
      <c r="I18503">
        <v>2019</v>
      </c>
      <c r="J18503">
        <v>1</v>
      </c>
      <c r="L18503">
        <v>23120861</v>
      </c>
      <c r="M18503">
        <v>5.4</v>
      </c>
      <c r="P18503" s="29">
        <f t="shared" si="674"/>
        <v>0.73333333333333339</v>
      </c>
    </row>
    <row r="18504" spans="1:16" hidden="1" x14ac:dyDescent="0.25">
      <c r="A18504" t="s">
        <v>151</v>
      </c>
      <c r="B18504">
        <v>803400</v>
      </c>
      <c r="C18504" t="s">
        <v>212</v>
      </c>
      <c r="D18504">
        <v>2021692</v>
      </c>
      <c r="E18504" t="s">
        <v>276</v>
      </c>
      <c r="F18504" t="s">
        <v>214</v>
      </c>
      <c r="G18504" t="s">
        <v>215</v>
      </c>
      <c r="H18504">
        <v>2</v>
      </c>
      <c r="I18504">
        <v>2019</v>
      </c>
      <c r="J18504">
        <v>1</v>
      </c>
      <c r="L18504">
        <v>23120864</v>
      </c>
      <c r="M18504">
        <v>5.8</v>
      </c>
      <c r="P18504" s="29">
        <f t="shared" si="674"/>
        <v>0.79999999999999993</v>
      </c>
    </row>
    <row r="18505" spans="1:16" hidden="1" x14ac:dyDescent="0.25">
      <c r="A18505" t="s">
        <v>151</v>
      </c>
      <c r="B18505">
        <v>803400</v>
      </c>
      <c r="C18505" t="s">
        <v>212</v>
      </c>
      <c r="D18505">
        <v>2021610</v>
      </c>
      <c r="E18505" t="s">
        <v>274</v>
      </c>
      <c r="F18505" t="s">
        <v>214</v>
      </c>
      <c r="G18505" t="s">
        <v>215</v>
      </c>
      <c r="H18505">
        <v>2</v>
      </c>
      <c r="I18505">
        <v>2019</v>
      </c>
      <c r="J18505">
        <v>1</v>
      </c>
      <c r="L18505">
        <v>23120863</v>
      </c>
      <c r="M18505">
        <v>6.1</v>
      </c>
      <c r="P18505" s="29">
        <f t="shared" si="674"/>
        <v>0.85</v>
      </c>
    </row>
    <row r="18506" spans="1:16" hidden="1" x14ac:dyDescent="0.25">
      <c r="A18506" t="s">
        <v>151</v>
      </c>
      <c r="B18506">
        <v>803400</v>
      </c>
      <c r="C18506" t="s">
        <v>212</v>
      </c>
      <c r="D18506">
        <v>2004509</v>
      </c>
      <c r="E18506" t="s">
        <v>277</v>
      </c>
      <c r="F18506" t="s">
        <v>214</v>
      </c>
      <c r="G18506" t="s">
        <v>215</v>
      </c>
      <c r="H18506">
        <v>2</v>
      </c>
      <c r="I18506">
        <v>2019</v>
      </c>
      <c r="J18506">
        <v>1</v>
      </c>
      <c r="L18506">
        <v>23120866</v>
      </c>
      <c r="M18506">
        <v>4.5999999999999996</v>
      </c>
      <c r="P18506" s="29">
        <f t="shared" si="674"/>
        <v>0.6</v>
      </c>
    </row>
    <row r="18507" spans="1:16" hidden="1" x14ac:dyDescent="0.25">
      <c r="A18507" t="s">
        <v>151</v>
      </c>
      <c r="B18507">
        <v>803400</v>
      </c>
      <c r="C18507" t="s">
        <v>212</v>
      </c>
      <c r="D18507">
        <v>2021768</v>
      </c>
      <c r="E18507" t="s">
        <v>275</v>
      </c>
      <c r="F18507" t="s">
        <v>214</v>
      </c>
      <c r="G18507" t="s">
        <v>215</v>
      </c>
      <c r="H18507">
        <v>2</v>
      </c>
      <c r="I18507">
        <v>2019</v>
      </c>
      <c r="J18507">
        <v>1</v>
      </c>
      <c r="L18507">
        <v>23120862</v>
      </c>
      <c r="M18507">
        <v>6.4</v>
      </c>
      <c r="P18507" s="29">
        <f t="shared" si="674"/>
        <v>0.9</v>
      </c>
    </row>
    <row r="18508" spans="1:16" hidden="1" x14ac:dyDescent="0.25">
      <c r="A18508" t="s">
        <v>151</v>
      </c>
      <c r="B18508">
        <v>803400</v>
      </c>
      <c r="C18508" t="s">
        <v>212</v>
      </c>
      <c r="D18508">
        <v>2021816</v>
      </c>
      <c r="E18508" t="s">
        <v>285</v>
      </c>
      <c r="F18508" t="s">
        <v>214</v>
      </c>
      <c r="G18508" t="s">
        <v>215</v>
      </c>
      <c r="H18508">
        <v>1</v>
      </c>
      <c r="I18508">
        <v>2019</v>
      </c>
      <c r="J18508">
        <v>2</v>
      </c>
      <c r="L18508">
        <v>23128931</v>
      </c>
      <c r="P18508" s="29" t="str">
        <f t="shared" si="674"/>
        <v>NULL</v>
      </c>
    </row>
    <row r="18509" spans="1:16" hidden="1" x14ac:dyDescent="0.25">
      <c r="A18509" t="s">
        <v>151</v>
      </c>
      <c r="B18509">
        <v>803400</v>
      </c>
      <c r="C18509" t="s">
        <v>212</v>
      </c>
      <c r="D18509">
        <v>2021708</v>
      </c>
      <c r="E18509" t="s">
        <v>278</v>
      </c>
      <c r="F18509" t="s">
        <v>214</v>
      </c>
      <c r="G18509" t="s">
        <v>215</v>
      </c>
      <c r="H18509">
        <v>1</v>
      </c>
      <c r="I18509">
        <v>2019</v>
      </c>
      <c r="J18509">
        <v>2</v>
      </c>
      <c r="L18509">
        <v>23129397</v>
      </c>
      <c r="P18509" s="29" t="str">
        <f t="shared" si="674"/>
        <v>NULL</v>
      </c>
    </row>
    <row r="18510" spans="1:16" hidden="1" x14ac:dyDescent="0.25">
      <c r="A18510" t="s">
        <v>151</v>
      </c>
      <c r="B18510">
        <v>803400</v>
      </c>
      <c r="C18510" t="s">
        <v>212</v>
      </c>
      <c r="D18510">
        <v>2021675</v>
      </c>
      <c r="E18510" t="s">
        <v>280</v>
      </c>
      <c r="F18510" t="s">
        <v>214</v>
      </c>
      <c r="G18510" t="s">
        <v>215</v>
      </c>
      <c r="H18510">
        <v>1</v>
      </c>
      <c r="I18510">
        <v>2019</v>
      </c>
      <c r="J18510">
        <v>2</v>
      </c>
      <c r="L18510">
        <v>23128926</v>
      </c>
      <c r="P18510" s="29" t="str">
        <f t="shared" si="674"/>
        <v>NULL</v>
      </c>
    </row>
    <row r="18511" spans="1:16" hidden="1" x14ac:dyDescent="0.25">
      <c r="A18511" t="s">
        <v>151</v>
      </c>
      <c r="B18511">
        <v>803400</v>
      </c>
      <c r="C18511" t="s">
        <v>212</v>
      </c>
      <c r="D18511">
        <v>2021732</v>
      </c>
      <c r="E18511" t="s">
        <v>281</v>
      </c>
      <c r="F18511" t="s">
        <v>214</v>
      </c>
      <c r="G18511" t="s">
        <v>215</v>
      </c>
      <c r="H18511">
        <v>1</v>
      </c>
      <c r="I18511">
        <v>2019</v>
      </c>
      <c r="J18511">
        <v>2</v>
      </c>
      <c r="L18511">
        <v>23128927</v>
      </c>
      <c r="P18511" s="29" t="str">
        <f t="shared" si="674"/>
        <v>NULL</v>
      </c>
    </row>
    <row r="18512" spans="1:16" hidden="1" x14ac:dyDescent="0.25">
      <c r="A18512" t="s">
        <v>151</v>
      </c>
      <c r="B18512">
        <v>803400</v>
      </c>
      <c r="C18512" t="s">
        <v>212</v>
      </c>
      <c r="D18512">
        <v>2024922</v>
      </c>
      <c r="E18512" t="s">
        <v>282</v>
      </c>
      <c r="F18512" t="s">
        <v>214</v>
      </c>
      <c r="G18512" t="s">
        <v>215</v>
      </c>
      <c r="H18512">
        <v>1</v>
      </c>
      <c r="I18512">
        <v>2019</v>
      </c>
      <c r="J18512">
        <v>2</v>
      </c>
      <c r="L18512">
        <v>23128928</v>
      </c>
      <c r="P18512" s="29" t="str">
        <f t="shared" si="674"/>
        <v>NULL</v>
      </c>
    </row>
    <row r="18513" spans="1:16" hidden="1" x14ac:dyDescent="0.25">
      <c r="A18513" t="s">
        <v>175</v>
      </c>
      <c r="B18513">
        <v>803401</v>
      </c>
      <c r="C18513" t="s">
        <v>318</v>
      </c>
      <c r="D18513">
        <v>2004098</v>
      </c>
      <c r="E18513" t="s">
        <v>213</v>
      </c>
      <c r="F18513" t="s">
        <v>214</v>
      </c>
      <c r="G18513" t="s">
        <v>215</v>
      </c>
      <c r="H18513">
        <v>2</v>
      </c>
      <c r="I18513">
        <v>2015</v>
      </c>
      <c r="J18513">
        <v>1</v>
      </c>
      <c r="L18513">
        <v>23066602</v>
      </c>
      <c r="M18513">
        <v>6</v>
      </c>
      <c r="P18513" s="29">
        <f t="shared" ref="P18513:P18527" si="675">IF(AND(ISNUMBER(M18513),H18513&lt;&gt;4,N18513&lt;&gt;"X"),(M18513-1)/6,IF(H18513=4,"DRP",IF(AND(H18513=3,M18513="NA"),"BAD",IF(AND(H18513=2),"CVL",IF(AND(H18513=1,ISBLANK(M18513)),"NULL","UNK")))))</f>
        <v>0.83333333333333337</v>
      </c>
    </row>
    <row r="18514" spans="1:16" hidden="1" x14ac:dyDescent="0.25">
      <c r="A18514" t="s">
        <v>175</v>
      </c>
      <c r="B18514">
        <v>803401</v>
      </c>
      <c r="C18514" t="s">
        <v>318</v>
      </c>
      <c r="D18514">
        <v>2021754</v>
      </c>
      <c r="E18514" t="s">
        <v>216</v>
      </c>
      <c r="F18514" t="s">
        <v>214</v>
      </c>
      <c r="G18514" t="s">
        <v>215</v>
      </c>
      <c r="H18514">
        <v>3</v>
      </c>
      <c r="I18514">
        <v>2015</v>
      </c>
      <c r="J18514">
        <v>1</v>
      </c>
      <c r="L18514">
        <v>23066446</v>
      </c>
      <c r="M18514">
        <v>3.1</v>
      </c>
      <c r="P18514" s="29">
        <f t="shared" si="675"/>
        <v>0.35000000000000003</v>
      </c>
    </row>
    <row r="18515" spans="1:16" hidden="1" x14ac:dyDescent="0.25">
      <c r="A18515" t="s">
        <v>175</v>
      </c>
      <c r="B18515">
        <v>803401</v>
      </c>
      <c r="C18515" t="s">
        <v>318</v>
      </c>
      <c r="D18515">
        <v>2005099</v>
      </c>
      <c r="E18515" t="s">
        <v>217</v>
      </c>
      <c r="F18515" t="s">
        <v>214</v>
      </c>
      <c r="G18515" t="s">
        <v>215</v>
      </c>
      <c r="H18515">
        <v>2</v>
      </c>
      <c r="I18515">
        <v>2015</v>
      </c>
      <c r="J18515">
        <v>1</v>
      </c>
      <c r="L18515">
        <v>23066427</v>
      </c>
      <c r="M18515">
        <v>5.3</v>
      </c>
      <c r="P18515" s="29">
        <f t="shared" si="675"/>
        <v>0.71666666666666667</v>
      </c>
    </row>
    <row r="18516" spans="1:16" hidden="1" x14ac:dyDescent="0.25">
      <c r="A18516" t="s">
        <v>175</v>
      </c>
      <c r="B18516">
        <v>803401</v>
      </c>
      <c r="C18516" t="s">
        <v>318</v>
      </c>
      <c r="D18516">
        <v>2005102</v>
      </c>
      <c r="E18516" t="s">
        <v>218</v>
      </c>
      <c r="F18516" t="s">
        <v>214</v>
      </c>
      <c r="G18516" t="s">
        <v>215</v>
      </c>
      <c r="H18516">
        <v>2</v>
      </c>
      <c r="I18516">
        <v>2015</v>
      </c>
      <c r="J18516">
        <v>1</v>
      </c>
      <c r="L18516">
        <v>23066488</v>
      </c>
      <c r="M18516">
        <v>5.7</v>
      </c>
      <c r="P18516" s="29">
        <f t="shared" si="675"/>
        <v>0.78333333333333333</v>
      </c>
    </row>
    <row r="18517" spans="1:16" hidden="1" x14ac:dyDescent="0.25">
      <c r="A18517" t="s">
        <v>175</v>
      </c>
      <c r="B18517">
        <v>803401</v>
      </c>
      <c r="C18517" t="s">
        <v>318</v>
      </c>
      <c r="D18517">
        <v>2021600</v>
      </c>
      <c r="E18517" t="s">
        <v>219</v>
      </c>
      <c r="F18517" t="s">
        <v>214</v>
      </c>
      <c r="G18517" t="s">
        <v>215</v>
      </c>
      <c r="H18517">
        <v>2</v>
      </c>
      <c r="I18517">
        <v>2015</v>
      </c>
      <c r="J18517">
        <v>1</v>
      </c>
      <c r="L18517">
        <v>23066437</v>
      </c>
      <c r="M18517">
        <v>6</v>
      </c>
      <c r="P18517" s="29">
        <f t="shared" si="675"/>
        <v>0.83333333333333337</v>
      </c>
    </row>
    <row r="18518" spans="1:16" hidden="1" x14ac:dyDescent="0.25">
      <c r="A18518" t="s">
        <v>175</v>
      </c>
      <c r="B18518">
        <v>803401</v>
      </c>
      <c r="C18518" t="s">
        <v>318</v>
      </c>
      <c r="D18518">
        <v>2005118</v>
      </c>
      <c r="E18518" t="s">
        <v>223</v>
      </c>
      <c r="F18518" t="s">
        <v>214</v>
      </c>
      <c r="G18518" t="s">
        <v>215</v>
      </c>
      <c r="H18518">
        <v>2</v>
      </c>
      <c r="I18518">
        <v>2015</v>
      </c>
      <c r="J18518">
        <v>1</v>
      </c>
      <c r="L18518">
        <v>23066497</v>
      </c>
      <c r="M18518">
        <v>4.7</v>
      </c>
      <c r="P18518" s="29">
        <f t="shared" si="675"/>
        <v>0.6166666666666667</v>
      </c>
    </row>
    <row r="18519" spans="1:16" hidden="1" x14ac:dyDescent="0.25">
      <c r="A18519" t="s">
        <v>175</v>
      </c>
      <c r="B18519">
        <v>803401</v>
      </c>
      <c r="C18519" t="s">
        <v>318</v>
      </c>
      <c r="D18519">
        <v>2021754</v>
      </c>
      <c r="E18519" t="s">
        <v>216</v>
      </c>
      <c r="F18519" t="s">
        <v>214</v>
      </c>
      <c r="G18519" t="s">
        <v>215</v>
      </c>
      <c r="H18519">
        <v>2</v>
      </c>
      <c r="I18519">
        <v>2015</v>
      </c>
      <c r="J18519">
        <v>2</v>
      </c>
      <c r="L18519">
        <v>23074125</v>
      </c>
      <c r="M18519">
        <v>4.4000000000000004</v>
      </c>
      <c r="P18519" s="29">
        <f t="shared" si="675"/>
        <v>0.56666666666666676</v>
      </c>
    </row>
    <row r="18520" spans="1:16" hidden="1" x14ac:dyDescent="0.25">
      <c r="A18520" t="s">
        <v>175</v>
      </c>
      <c r="B18520">
        <v>803401</v>
      </c>
      <c r="C18520" t="s">
        <v>318</v>
      </c>
      <c r="D18520">
        <v>2004112</v>
      </c>
      <c r="E18520" t="s">
        <v>244</v>
      </c>
      <c r="F18520" t="s">
        <v>214</v>
      </c>
      <c r="G18520" t="s">
        <v>215</v>
      </c>
      <c r="H18520">
        <v>4</v>
      </c>
      <c r="I18520">
        <v>2015</v>
      </c>
      <c r="J18520">
        <v>2</v>
      </c>
      <c r="L18520">
        <v>23073240</v>
      </c>
      <c r="P18520" s="29" t="str">
        <f t="shared" si="675"/>
        <v>DRP</v>
      </c>
    </row>
    <row r="18521" spans="1:16" hidden="1" x14ac:dyDescent="0.25">
      <c r="A18521" t="s">
        <v>175</v>
      </c>
      <c r="B18521">
        <v>803401</v>
      </c>
      <c r="C18521" t="s">
        <v>318</v>
      </c>
      <c r="D18521">
        <v>2004112</v>
      </c>
      <c r="E18521" t="s">
        <v>244</v>
      </c>
      <c r="F18521" t="s">
        <v>214</v>
      </c>
      <c r="G18521" t="s">
        <v>215</v>
      </c>
      <c r="H18521">
        <v>4</v>
      </c>
      <c r="I18521">
        <v>2015</v>
      </c>
      <c r="J18521">
        <v>2</v>
      </c>
      <c r="L18521">
        <v>23073241</v>
      </c>
      <c r="P18521" s="29" t="str">
        <f t="shared" si="675"/>
        <v>DRP</v>
      </c>
    </row>
    <row r="18522" spans="1:16" hidden="1" x14ac:dyDescent="0.25">
      <c r="A18522" t="s">
        <v>175</v>
      </c>
      <c r="B18522">
        <v>803401</v>
      </c>
      <c r="C18522" t="s">
        <v>318</v>
      </c>
      <c r="D18522">
        <v>2021580</v>
      </c>
      <c r="E18522" t="s">
        <v>241</v>
      </c>
      <c r="F18522" t="s">
        <v>214</v>
      </c>
      <c r="G18522" t="s">
        <v>215</v>
      </c>
      <c r="H18522">
        <v>4</v>
      </c>
      <c r="I18522">
        <v>2015</v>
      </c>
      <c r="J18522">
        <v>2</v>
      </c>
      <c r="L18522">
        <v>23072001</v>
      </c>
      <c r="P18522" s="29" t="str">
        <f t="shared" si="675"/>
        <v>DRP</v>
      </c>
    </row>
    <row r="18523" spans="1:16" hidden="1" x14ac:dyDescent="0.25">
      <c r="A18523" t="s">
        <v>175</v>
      </c>
      <c r="B18523">
        <v>803401</v>
      </c>
      <c r="C18523" t="s">
        <v>318</v>
      </c>
      <c r="D18523">
        <v>2021602</v>
      </c>
      <c r="E18523" t="s">
        <v>242</v>
      </c>
      <c r="F18523" t="s">
        <v>214</v>
      </c>
      <c r="G18523" t="s">
        <v>215</v>
      </c>
      <c r="H18523">
        <v>2</v>
      </c>
      <c r="I18523">
        <v>2015</v>
      </c>
      <c r="J18523">
        <v>2</v>
      </c>
      <c r="L18523">
        <v>23072005</v>
      </c>
      <c r="M18523">
        <v>5</v>
      </c>
      <c r="P18523" s="29">
        <f t="shared" si="675"/>
        <v>0.66666666666666663</v>
      </c>
    </row>
    <row r="18524" spans="1:16" hidden="1" x14ac:dyDescent="0.25">
      <c r="A18524" t="s">
        <v>175</v>
      </c>
      <c r="B18524">
        <v>803401</v>
      </c>
      <c r="C18524" t="s">
        <v>318</v>
      </c>
      <c r="D18524">
        <v>2005117</v>
      </c>
      <c r="E18524" t="s">
        <v>220</v>
      </c>
      <c r="F18524" t="s">
        <v>214</v>
      </c>
      <c r="G18524" t="s">
        <v>215</v>
      </c>
      <c r="H18524">
        <v>3</v>
      </c>
      <c r="I18524">
        <v>2015</v>
      </c>
      <c r="J18524">
        <v>2</v>
      </c>
      <c r="L18524">
        <v>23070388</v>
      </c>
      <c r="M18524" t="s">
        <v>221</v>
      </c>
      <c r="P18524" s="29" t="str">
        <f t="shared" si="675"/>
        <v>BAD</v>
      </c>
    </row>
    <row r="18525" spans="1:16" hidden="1" x14ac:dyDescent="0.25">
      <c r="A18525" t="s">
        <v>175</v>
      </c>
      <c r="B18525">
        <v>803401</v>
      </c>
      <c r="C18525" t="s">
        <v>318</v>
      </c>
      <c r="D18525">
        <v>2021580</v>
      </c>
      <c r="E18525" t="s">
        <v>241</v>
      </c>
      <c r="F18525" t="s">
        <v>214</v>
      </c>
      <c r="G18525" t="s">
        <v>215</v>
      </c>
      <c r="H18525">
        <v>2</v>
      </c>
      <c r="I18525">
        <v>2015</v>
      </c>
      <c r="J18525">
        <v>2</v>
      </c>
      <c r="L18525">
        <v>23072000</v>
      </c>
      <c r="M18525">
        <v>5</v>
      </c>
      <c r="P18525" s="29">
        <f t="shared" si="675"/>
        <v>0.66666666666666663</v>
      </c>
    </row>
    <row r="18526" spans="1:16" hidden="1" x14ac:dyDescent="0.25">
      <c r="A18526" t="s">
        <v>175</v>
      </c>
      <c r="B18526">
        <v>803401</v>
      </c>
      <c r="C18526" t="s">
        <v>318</v>
      </c>
      <c r="D18526">
        <v>2004116</v>
      </c>
      <c r="E18526" t="s">
        <v>229</v>
      </c>
      <c r="F18526" t="s">
        <v>214</v>
      </c>
      <c r="G18526" t="s">
        <v>215</v>
      </c>
      <c r="H18526">
        <v>2</v>
      </c>
      <c r="I18526">
        <v>2015</v>
      </c>
      <c r="J18526">
        <v>2</v>
      </c>
      <c r="L18526">
        <v>23073043</v>
      </c>
      <c r="M18526">
        <v>6.7</v>
      </c>
      <c r="P18526" s="29">
        <f t="shared" si="675"/>
        <v>0.95000000000000007</v>
      </c>
    </row>
    <row r="18527" spans="1:16" hidden="1" x14ac:dyDescent="0.25">
      <c r="A18527" t="s">
        <v>175</v>
      </c>
      <c r="B18527">
        <v>803401</v>
      </c>
      <c r="C18527" t="s">
        <v>318</v>
      </c>
      <c r="D18527">
        <v>2004112</v>
      </c>
      <c r="E18527" t="s">
        <v>244</v>
      </c>
      <c r="F18527" t="s">
        <v>214</v>
      </c>
      <c r="G18527" t="s">
        <v>215</v>
      </c>
      <c r="H18527">
        <v>2</v>
      </c>
      <c r="I18527">
        <v>2015</v>
      </c>
      <c r="J18527">
        <v>2</v>
      </c>
      <c r="L18527">
        <v>23073238</v>
      </c>
      <c r="M18527">
        <v>5.8</v>
      </c>
      <c r="P18527" s="29">
        <f t="shared" si="675"/>
        <v>0.79999999999999993</v>
      </c>
    </row>
    <row r="18528" spans="1:16" hidden="1" x14ac:dyDescent="0.25">
      <c r="A18528" t="s">
        <v>175</v>
      </c>
      <c r="B18528">
        <v>803401</v>
      </c>
      <c r="C18528" t="s">
        <v>318</v>
      </c>
      <c r="D18528">
        <v>2005117</v>
      </c>
      <c r="E18528" t="s">
        <v>220</v>
      </c>
      <c r="F18528" t="s">
        <v>214</v>
      </c>
      <c r="G18528" t="s">
        <v>215</v>
      </c>
      <c r="H18528">
        <v>2</v>
      </c>
      <c r="I18528">
        <v>2016</v>
      </c>
      <c r="J18528">
        <v>1</v>
      </c>
      <c r="L18528">
        <v>23078738</v>
      </c>
      <c r="M18528">
        <v>4</v>
      </c>
      <c r="P18528" s="29">
        <f t="shared" ref="P18528:P18540" si="676">IF(AND(ISNUMBER(M18528),H18528&lt;&gt;4),(M18528-1)/6,IF(H18528=4,"DRP",IF(AND(H18528=3,M18528="NA"),"BAD",IF(AND(H18528=2),"CVL",IF(AND(H18528=1,ISBLANK(M18528)),"NULL","UNK")))))</f>
        <v>0.5</v>
      </c>
    </row>
    <row r="18529" spans="1:16" hidden="1" x14ac:dyDescent="0.25">
      <c r="A18529" t="s">
        <v>175</v>
      </c>
      <c r="B18529">
        <v>803401</v>
      </c>
      <c r="C18529" t="s">
        <v>318</v>
      </c>
      <c r="D18529">
        <v>2021763</v>
      </c>
      <c r="E18529" t="s">
        <v>298</v>
      </c>
      <c r="F18529" t="s">
        <v>214</v>
      </c>
      <c r="G18529" t="s">
        <v>215</v>
      </c>
      <c r="H18529">
        <v>2</v>
      </c>
      <c r="I18529">
        <v>2016</v>
      </c>
      <c r="J18529">
        <v>1</v>
      </c>
      <c r="L18529">
        <v>23081192</v>
      </c>
      <c r="M18529">
        <v>4</v>
      </c>
      <c r="P18529" s="29">
        <f t="shared" si="676"/>
        <v>0.5</v>
      </c>
    </row>
    <row r="18530" spans="1:16" hidden="1" x14ac:dyDescent="0.25">
      <c r="A18530" t="s">
        <v>175</v>
      </c>
      <c r="B18530">
        <v>803401</v>
      </c>
      <c r="C18530" t="s">
        <v>318</v>
      </c>
      <c r="D18530">
        <v>2021596</v>
      </c>
      <c r="E18530" t="s">
        <v>294</v>
      </c>
      <c r="F18530" t="s">
        <v>214</v>
      </c>
      <c r="G18530" t="s">
        <v>215</v>
      </c>
      <c r="H18530">
        <v>3</v>
      </c>
      <c r="I18530">
        <v>2016</v>
      </c>
      <c r="J18530">
        <v>1</v>
      </c>
      <c r="L18530">
        <v>23081197</v>
      </c>
      <c r="M18530">
        <v>3.2</v>
      </c>
      <c r="P18530" s="29">
        <f t="shared" si="676"/>
        <v>0.3666666666666667</v>
      </c>
    </row>
    <row r="18531" spans="1:16" hidden="1" x14ac:dyDescent="0.25">
      <c r="A18531" t="s">
        <v>175</v>
      </c>
      <c r="B18531">
        <v>803401</v>
      </c>
      <c r="C18531" t="s">
        <v>318</v>
      </c>
      <c r="D18531">
        <v>2021638</v>
      </c>
      <c r="E18531" t="s">
        <v>250</v>
      </c>
      <c r="F18531" t="s">
        <v>214</v>
      </c>
      <c r="G18531" t="s">
        <v>215</v>
      </c>
      <c r="H18531">
        <v>3</v>
      </c>
      <c r="I18531">
        <v>2016</v>
      </c>
      <c r="J18531">
        <v>1</v>
      </c>
      <c r="L18531">
        <v>23081193</v>
      </c>
      <c r="M18531">
        <v>3.5</v>
      </c>
      <c r="P18531" s="29">
        <f t="shared" si="676"/>
        <v>0.41666666666666669</v>
      </c>
    </row>
    <row r="18532" spans="1:16" hidden="1" x14ac:dyDescent="0.25">
      <c r="A18532" t="s">
        <v>175</v>
      </c>
      <c r="B18532">
        <v>803401</v>
      </c>
      <c r="C18532" t="s">
        <v>318</v>
      </c>
      <c r="D18532">
        <v>2021756</v>
      </c>
      <c r="E18532" t="s">
        <v>253</v>
      </c>
      <c r="F18532" t="s">
        <v>214</v>
      </c>
      <c r="G18532" t="s">
        <v>215</v>
      </c>
      <c r="H18532">
        <v>3</v>
      </c>
      <c r="I18532">
        <v>2016</v>
      </c>
      <c r="J18532">
        <v>1</v>
      </c>
      <c r="L18532">
        <v>23081185</v>
      </c>
      <c r="M18532" t="s">
        <v>221</v>
      </c>
      <c r="P18532" s="29" t="str">
        <f t="shared" si="676"/>
        <v>BAD</v>
      </c>
    </row>
    <row r="18533" spans="1:16" hidden="1" x14ac:dyDescent="0.25">
      <c r="A18533" t="s">
        <v>175</v>
      </c>
      <c r="B18533">
        <v>803401</v>
      </c>
      <c r="C18533" t="s">
        <v>318</v>
      </c>
      <c r="D18533">
        <v>2004099</v>
      </c>
      <c r="E18533" t="s">
        <v>245</v>
      </c>
      <c r="F18533" t="s">
        <v>214</v>
      </c>
      <c r="G18533" t="s">
        <v>215</v>
      </c>
      <c r="H18533">
        <v>2</v>
      </c>
      <c r="I18533">
        <v>2016</v>
      </c>
      <c r="J18533">
        <v>2</v>
      </c>
      <c r="L18533">
        <v>23085316</v>
      </c>
      <c r="M18533">
        <v>7</v>
      </c>
      <c r="P18533" s="29">
        <f t="shared" si="676"/>
        <v>1</v>
      </c>
    </row>
    <row r="18534" spans="1:16" hidden="1" x14ac:dyDescent="0.25">
      <c r="A18534" t="s">
        <v>175</v>
      </c>
      <c r="B18534">
        <v>803401</v>
      </c>
      <c r="C18534" t="s">
        <v>318</v>
      </c>
      <c r="D18534">
        <v>2005120</v>
      </c>
      <c r="E18534" t="s">
        <v>293</v>
      </c>
      <c r="F18534" t="s">
        <v>214</v>
      </c>
      <c r="G18534" t="s">
        <v>215</v>
      </c>
      <c r="H18534">
        <v>4</v>
      </c>
      <c r="I18534">
        <v>2016</v>
      </c>
      <c r="J18534">
        <v>2</v>
      </c>
      <c r="L18534">
        <v>23086516</v>
      </c>
      <c r="P18534" s="29" t="str">
        <f t="shared" si="676"/>
        <v>DRP</v>
      </c>
    </row>
    <row r="18535" spans="1:16" hidden="1" x14ac:dyDescent="0.25">
      <c r="A18535" t="s">
        <v>175</v>
      </c>
      <c r="B18535">
        <v>803401</v>
      </c>
      <c r="C18535" t="s">
        <v>318</v>
      </c>
      <c r="D18535">
        <v>2005131</v>
      </c>
      <c r="E18535" t="s">
        <v>228</v>
      </c>
      <c r="F18535" t="s">
        <v>214</v>
      </c>
      <c r="G18535" t="s">
        <v>215</v>
      </c>
      <c r="H18535">
        <v>2</v>
      </c>
      <c r="I18535">
        <v>2016</v>
      </c>
      <c r="J18535">
        <v>2</v>
      </c>
      <c r="L18535">
        <v>23086518</v>
      </c>
      <c r="M18535">
        <v>6.4</v>
      </c>
      <c r="P18535" s="29">
        <f t="shared" si="676"/>
        <v>0.9</v>
      </c>
    </row>
    <row r="18536" spans="1:16" hidden="1" x14ac:dyDescent="0.25">
      <c r="A18536" t="s">
        <v>175</v>
      </c>
      <c r="B18536">
        <v>803401</v>
      </c>
      <c r="C18536" t="s">
        <v>318</v>
      </c>
      <c r="D18536">
        <v>2021781</v>
      </c>
      <c r="E18536" t="s">
        <v>235</v>
      </c>
      <c r="F18536" t="s">
        <v>214</v>
      </c>
      <c r="G18536" t="s">
        <v>215</v>
      </c>
      <c r="H18536">
        <v>2</v>
      </c>
      <c r="I18536">
        <v>2016</v>
      </c>
      <c r="J18536">
        <v>2</v>
      </c>
      <c r="L18536">
        <v>23086901</v>
      </c>
      <c r="M18536">
        <v>4.4000000000000004</v>
      </c>
      <c r="P18536" s="29">
        <f t="shared" si="676"/>
        <v>0.56666666666666676</v>
      </c>
    </row>
    <row r="18537" spans="1:16" hidden="1" x14ac:dyDescent="0.25">
      <c r="A18537" t="s">
        <v>175</v>
      </c>
      <c r="B18537">
        <v>803401</v>
      </c>
      <c r="C18537" t="s">
        <v>318</v>
      </c>
      <c r="D18537">
        <v>2021756</v>
      </c>
      <c r="E18537" t="s">
        <v>253</v>
      </c>
      <c r="F18537" t="s">
        <v>214</v>
      </c>
      <c r="G18537" t="s">
        <v>215</v>
      </c>
      <c r="H18537">
        <v>4</v>
      </c>
      <c r="I18537">
        <v>2016</v>
      </c>
      <c r="J18537">
        <v>2</v>
      </c>
      <c r="L18537">
        <v>23086837</v>
      </c>
      <c r="P18537" s="29" t="str">
        <f t="shared" si="676"/>
        <v>DRP</v>
      </c>
    </row>
    <row r="18538" spans="1:16" hidden="1" x14ac:dyDescent="0.25">
      <c r="A18538" t="s">
        <v>175</v>
      </c>
      <c r="B18538">
        <v>803401</v>
      </c>
      <c r="C18538" t="s">
        <v>318</v>
      </c>
      <c r="D18538">
        <v>2021756</v>
      </c>
      <c r="E18538" t="s">
        <v>253</v>
      </c>
      <c r="F18538" t="s">
        <v>214</v>
      </c>
      <c r="G18538" t="s">
        <v>215</v>
      </c>
      <c r="H18538">
        <v>2</v>
      </c>
      <c r="I18538">
        <v>2016</v>
      </c>
      <c r="J18538">
        <v>2</v>
      </c>
      <c r="L18538">
        <v>23086840</v>
      </c>
      <c r="M18538">
        <v>4</v>
      </c>
      <c r="P18538" s="29">
        <f t="shared" si="676"/>
        <v>0.5</v>
      </c>
    </row>
    <row r="18539" spans="1:16" hidden="1" x14ac:dyDescent="0.25">
      <c r="A18539" t="s">
        <v>175</v>
      </c>
      <c r="B18539">
        <v>803401</v>
      </c>
      <c r="C18539" t="s">
        <v>318</v>
      </c>
      <c r="D18539">
        <v>2021638</v>
      </c>
      <c r="E18539" t="s">
        <v>250</v>
      </c>
      <c r="F18539" t="s">
        <v>214</v>
      </c>
      <c r="G18539" t="s">
        <v>215</v>
      </c>
      <c r="H18539">
        <v>3</v>
      </c>
      <c r="I18539">
        <v>2016</v>
      </c>
      <c r="J18539">
        <v>2</v>
      </c>
      <c r="L18539">
        <v>23086852</v>
      </c>
      <c r="M18539">
        <v>3.5</v>
      </c>
      <c r="P18539" s="29">
        <f t="shared" si="676"/>
        <v>0.41666666666666669</v>
      </c>
    </row>
    <row r="18540" spans="1:16" hidden="1" x14ac:dyDescent="0.25">
      <c r="A18540" t="s">
        <v>175</v>
      </c>
      <c r="B18540">
        <v>803401</v>
      </c>
      <c r="C18540" t="s">
        <v>318</v>
      </c>
      <c r="D18540">
        <v>2021596</v>
      </c>
      <c r="E18540" t="s">
        <v>294</v>
      </c>
      <c r="F18540" t="s">
        <v>214</v>
      </c>
      <c r="G18540" t="s">
        <v>215</v>
      </c>
      <c r="H18540">
        <v>4</v>
      </c>
      <c r="I18540">
        <v>2016</v>
      </c>
      <c r="J18540">
        <v>2</v>
      </c>
      <c r="L18540">
        <v>23086860</v>
      </c>
      <c r="P18540" s="29" t="str">
        <f t="shared" si="676"/>
        <v>DRP</v>
      </c>
    </row>
    <row r="18541" spans="1:16" hidden="1" x14ac:dyDescent="0.25">
      <c r="A18541" t="s">
        <v>174</v>
      </c>
      <c r="B18541">
        <v>803401</v>
      </c>
      <c r="C18541" t="s">
        <v>318</v>
      </c>
      <c r="D18541">
        <v>2005118</v>
      </c>
      <c r="E18541" t="s">
        <v>223</v>
      </c>
      <c r="F18541" t="s">
        <v>214</v>
      </c>
      <c r="G18541" t="s">
        <v>215</v>
      </c>
      <c r="H18541">
        <v>2</v>
      </c>
      <c r="I18541">
        <v>2015</v>
      </c>
      <c r="J18541">
        <v>1</v>
      </c>
      <c r="L18541">
        <v>23066498</v>
      </c>
      <c r="M18541">
        <v>4.2</v>
      </c>
      <c r="P18541" s="29">
        <f t="shared" ref="P18541:P18553" si="677">IF(AND(ISNUMBER(M18541),H18541&lt;&gt;4,N18541&lt;&gt;"X"),(M18541-1)/6,IF(H18541=4,"DRP",IF(AND(H18541=3,M18541="NA"),"BAD",IF(AND(H18541=2),"CVL",IF(AND(H18541=1,ISBLANK(M18541)),"NULL","UNK")))))</f>
        <v>0.53333333333333333</v>
      </c>
    </row>
    <row r="18542" spans="1:16" hidden="1" x14ac:dyDescent="0.25">
      <c r="A18542" t="s">
        <v>174</v>
      </c>
      <c r="B18542">
        <v>803401</v>
      </c>
      <c r="C18542" t="s">
        <v>318</v>
      </c>
      <c r="D18542">
        <v>2021600</v>
      </c>
      <c r="E18542" t="s">
        <v>219</v>
      </c>
      <c r="F18542" t="s">
        <v>214</v>
      </c>
      <c r="G18542" t="s">
        <v>215</v>
      </c>
      <c r="H18542">
        <v>2</v>
      </c>
      <c r="I18542">
        <v>2015</v>
      </c>
      <c r="J18542">
        <v>1</v>
      </c>
      <c r="L18542">
        <v>23066439</v>
      </c>
      <c r="M18542">
        <v>4.2</v>
      </c>
      <c r="P18542" s="29">
        <f t="shared" si="677"/>
        <v>0.53333333333333333</v>
      </c>
    </row>
    <row r="18543" spans="1:16" hidden="1" x14ac:dyDescent="0.25">
      <c r="A18543" t="s">
        <v>174</v>
      </c>
      <c r="B18543">
        <v>803401</v>
      </c>
      <c r="C18543" t="s">
        <v>318</v>
      </c>
      <c r="D18543">
        <v>2005099</v>
      </c>
      <c r="E18543" t="s">
        <v>217</v>
      </c>
      <c r="F18543" t="s">
        <v>214</v>
      </c>
      <c r="G18543" t="s">
        <v>215</v>
      </c>
      <c r="H18543">
        <v>2</v>
      </c>
      <c r="I18543">
        <v>2015</v>
      </c>
      <c r="J18543">
        <v>1</v>
      </c>
      <c r="L18543">
        <v>23066430</v>
      </c>
      <c r="M18543">
        <v>5.8</v>
      </c>
      <c r="P18543" s="29">
        <f t="shared" si="677"/>
        <v>0.79999999999999993</v>
      </c>
    </row>
    <row r="18544" spans="1:16" hidden="1" x14ac:dyDescent="0.25">
      <c r="A18544" t="s">
        <v>174</v>
      </c>
      <c r="B18544">
        <v>803401</v>
      </c>
      <c r="C18544" t="s">
        <v>318</v>
      </c>
      <c r="D18544">
        <v>2021754</v>
      </c>
      <c r="E18544" t="s">
        <v>216</v>
      </c>
      <c r="F18544" t="s">
        <v>214</v>
      </c>
      <c r="G18544" t="s">
        <v>215</v>
      </c>
      <c r="H18544">
        <v>3</v>
      </c>
      <c r="I18544">
        <v>2015</v>
      </c>
      <c r="J18544">
        <v>1</v>
      </c>
      <c r="L18544">
        <v>23066478</v>
      </c>
      <c r="M18544">
        <v>3.3</v>
      </c>
      <c r="P18544" s="29">
        <f t="shared" si="677"/>
        <v>0.3833333333333333</v>
      </c>
    </row>
    <row r="18545" spans="1:16" hidden="1" x14ac:dyDescent="0.25">
      <c r="A18545" t="s">
        <v>174</v>
      </c>
      <c r="B18545">
        <v>803401</v>
      </c>
      <c r="C18545" t="s">
        <v>318</v>
      </c>
      <c r="D18545">
        <v>2005102</v>
      </c>
      <c r="E18545" t="s">
        <v>218</v>
      </c>
      <c r="F18545" t="s">
        <v>214</v>
      </c>
      <c r="G18545" t="s">
        <v>215</v>
      </c>
      <c r="H18545">
        <v>2</v>
      </c>
      <c r="I18545">
        <v>2015</v>
      </c>
      <c r="J18545">
        <v>1</v>
      </c>
      <c r="L18545">
        <v>23066492</v>
      </c>
      <c r="M18545">
        <v>4.7</v>
      </c>
      <c r="P18545" s="29">
        <f t="shared" si="677"/>
        <v>0.6166666666666667</v>
      </c>
    </row>
    <row r="18546" spans="1:16" hidden="1" x14ac:dyDescent="0.25">
      <c r="A18546" t="s">
        <v>174</v>
      </c>
      <c r="B18546">
        <v>803401</v>
      </c>
      <c r="C18546" t="s">
        <v>318</v>
      </c>
      <c r="D18546">
        <v>2004098</v>
      </c>
      <c r="E18546" t="s">
        <v>213</v>
      </c>
      <c r="F18546" t="s">
        <v>214</v>
      </c>
      <c r="G18546" t="s">
        <v>215</v>
      </c>
      <c r="H18546">
        <v>2</v>
      </c>
      <c r="I18546">
        <v>2015</v>
      </c>
      <c r="J18546">
        <v>1</v>
      </c>
      <c r="L18546">
        <v>23066523</v>
      </c>
      <c r="M18546">
        <v>5.4</v>
      </c>
      <c r="P18546" s="29">
        <f t="shared" si="677"/>
        <v>0.73333333333333339</v>
      </c>
    </row>
    <row r="18547" spans="1:16" hidden="1" x14ac:dyDescent="0.25">
      <c r="A18547" t="s">
        <v>174</v>
      </c>
      <c r="B18547">
        <v>803401</v>
      </c>
      <c r="C18547" t="s">
        <v>318</v>
      </c>
      <c r="D18547">
        <v>2004112</v>
      </c>
      <c r="E18547" t="s">
        <v>244</v>
      </c>
      <c r="F18547" t="s">
        <v>214</v>
      </c>
      <c r="G18547" t="s">
        <v>215</v>
      </c>
      <c r="H18547">
        <v>2</v>
      </c>
      <c r="I18547">
        <v>2015</v>
      </c>
      <c r="J18547">
        <v>2</v>
      </c>
      <c r="L18547">
        <v>23073236</v>
      </c>
      <c r="M18547">
        <v>5.6</v>
      </c>
      <c r="P18547" s="29">
        <f t="shared" si="677"/>
        <v>0.76666666666666661</v>
      </c>
    </row>
    <row r="18548" spans="1:16" hidden="1" x14ac:dyDescent="0.25">
      <c r="A18548" t="s">
        <v>174</v>
      </c>
      <c r="B18548">
        <v>803401</v>
      </c>
      <c r="C18548" t="s">
        <v>318</v>
      </c>
      <c r="D18548">
        <v>2004116</v>
      </c>
      <c r="E18548" t="s">
        <v>229</v>
      </c>
      <c r="F18548" t="s">
        <v>214</v>
      </c>
      <c r="G18548" t="s">
        <v>215</v>
      </c>
      <c r="H18548">
        <v>2</v>
      </c>
      <c r="I18548">
        <v>2015</v>
      </c>
      <c r="J18548">
        <v>2</v>
      </c>
      <c r="L18548">
        <v>23073301</v>
      </c>
      <c r="M18548">
        <v>6.5</v>
      </c>
      <c r="P18548" s="29">
        <f t="shared" si="677"/>
        <v>0.91666666666666663</v>
      </c>
    </row>
    <row r="18549" spans="1:16" hidden="1" x14ac:dyDescent="0.25">
      <c r="A18549" t="s">
        <v>174</v>
      </c>
      <c r="B18549">
        <v>803401</v>
      </c>
      <c r="C18549" t="s">
        <v>318</v>
      </c>
      <c r="D18549">
        <v>2021580</v>
      </c>
      <c r="E18549" t="s">
        <v>241</v>
      </c>
      <c r="F18549" t="s">
        <v>214</v>
      </c>
      <c r="G18549" t="s">
        <v>215</v>
      </c>
      <c r="H18549">
        <v>2</v>
      </c>
      <c r="I18549">
        <v>2015</v>
      </c>
      <c r="J18549">
        <v>2</v>
      </c>
      <c r="L18549">
        <v>23072000</v>
      </c>
      <c r="M18549">
        <v>5.5</v>
      </c>
      <c r="P18549" s="29">
        <f t="shared" si="677"/>
        <v>0.75</v>
      </c>
    </row>
    <row r="18550" spans="1:16" hidden="1" x14ac:dyDescent="0.25">
      <c r="A18550" t="s">
        <v>174</v>
      </c>
      <c r="B18550">
        <v>803401</v>
      </c>
      <c r="C18550" t="s">
        <v>318</v>
      </c>
      <c r="D18550">
        <v>2005117</v>
      </c>
      <c r="E18550" t="s">
        <v>220</v>
      </c>
      <c r="F18550" t="s">
        <v>214</v>
      </c>
      <c r="G18550" t="s">
        <v>215</v>
      </c>
      <c r="H18550">
        <v>2</v>
      </c>
      <c r="I18550">
        <v>2015</v>
      </c>
      <c r="J18550">
        <v>2</v>
      </c>
      <c r="L18550">
        <v>23070388</v>
      </c>
      <c r="M18550">
        <v>4.8</v>
      </c>
      <c r="P18550" s="29">
        <f t="shared" si="677"/>
        <v>0.6333333333333333</v>
      </c>
    </row>
    <row r="18551" spans="1:16" hidden="1" x14ac:dyDescent="0.25">
      <c r="A18551" t="s">
        <v>174</v>
      </c>
      <c r="B18551">
        <v>803401</v>
      </c>
      <c r="C18551" t="s">
        <v>318</v>
      </c>
      <c r="D18551">
        <v>2005131</v>
      </c>
      <c r="E18551" t="s">
        <v>228</v>
      </c>
      <c r="F18551" t="s">
        <v>214</v>
      </c>
      <c r="G18551" t="s">
        <v>215</v>
      </c>
      <c r="H18551">
        <v>2</v>
      </c>
      <c r="I18551">
        <v>2015</v>
      </c>
      <c r="J18551">
        <v>2</v>
      </c>
      <c r="L18551">
        <v>23070707</v>
      </c>
      <c r="M18551">
        <v>5.2</v>
      </c>
      <c r="P18551" s="29">
        <f t="shared" si="677"/>
        <v>0.70000000000000007</v>
      </c>
    </row>
    <row r="18552" spans="1:16" hidden="1" x14ac:dyDescent="0.25">
      <c r="A18552" t="s">
        <v>174</v>
      </c>
      <c r="B18552">
        <v>803401</v>
      </c>
      <c r="C18552" t="s">
        <v>318</v>
      </c>
      <c r="D18552">
        <v>2021602</v>
      </c>
      <c r="E18552" t="s">
        <v>242</v>
      </c>
      <c r="F18552" t="s">
        <v>214</v>
      </c>
      <c r="G18552" t="s">
        <v>215</v>
      </c>
      <c r="H18552">
        <v>2</v>
      </c>
      <c r="I18552">
        <v>2015</v>
      </c>
      <c r="J18552">
        <v>2</v>
      </c>
      <c r="L18552">
        <v>23072005</v>
      </c>
      <c r="M18552">
        <v>5.3</v>
      </c>
      <c r="P18552" s="29">
        <f t="shared" si="677"/>
        <v>0.71666666666666667</v>
      </c>
    </row>
    <row r="18553" spans="1:16" hidden="1" x14ac:dyDescent="0.25">
      <c r="A18553" t="s">
        <v>174</v>
      </c>
      <c r="B18553">
        <v>803401</v>
      </c>
      <c r="C18553" t="s">
        <v>318</v>
      </c>
      <c r="D18553">
        <v>2021754</v>
      </c>
      <c r="E18553" t="s">
        <v>216</v>
      </c>
      <c r="F18553" t="s">
        <v>214</v>
      </c>
      <c r="G18553" t="s">
        <v>215</v>
      </c>
      <c r="H18553">
        <v>2</v>
      </c>
      <c r="I18553">
        <v>2015</v>
      </c>
      <c r="J18553">
        <v>2</v>
      </c>
      <c r="L18553">
        <v>23074125</v>
      </c>
      <c r="M18553">
        <v>5.3</v>
      </c>
      <c r="P18553" s="29">
        <f t="shared" si="677"/>
        <v>0.71666666666666667</v>
      </c>
    </row>
    <row r="18554" spans="1:16" hidden="1" x14ac:dyDescent="0.25">
      <c r="A18554" t="s">
        <v>174</v>
      </c>
      <c r="B18554">
        <v>803401</v>
      </c>
      <c r="C18554" t="s">
        <v>318</v>
      </c>
      <c r="D18554">
        <v>2004099</v>
      </c>
      <c r="E18554" t="s">
        <v>245</v>
      </c>
      <c r="F18554" t="s">
        <v>214</v>
      </c>
      <c r="G18554" t="s">
        <v>215</v>
      </c>
      <c r="H18554">
        <v>2</v>
      </c>
      <c r="I18554">
        <v>2016</v>
      </c>
      <c r="J18554">
        <v>1</v>
      </c>
      <c r="L18554">
        <v>23073324</v>
      </c>
      <c r="M18554">
        <v>6.3</v>
      </c>
      <c r="P18554" s="29">
        <f t="shared" ref="P18554:P18617" si="678">IF(AND(ISNUMBER(M18554),H18554&lt;&gt;4),(M18554-1)/6,IF(H18554=4,"DRP",IF(AND(H18554=3,M18554="NA"),"BAD",IF(AND(H18554=2),"CVL",IF(AND(H18554=1,ISBLANK(M18554)),"NULL","UNK")))))</f>
        <v>0.8833333333333333</v>
      </c>
    </row>
    <row r="18555" spans="1:16" hidden="1" x14ac:dyDescent="0.25">
      <c r="A18555" t="s">
        <v>174</v>
      </c>
      <c r="B18555">
        <v>803401</v>
      </c>
      <c r="C18555" t="s">
        <v>318</v>
      </c>
      <c r="D18555">
        <v>2021781</v>
      </c>
      <c r="E18555" t="s">
        <v>235</v>
      </c>
      <c r="F18555" t="s">
        <v>214</v>
      </c>
      <c r="G18555" t="s">
        <v>215</v>
      </c>
      <c r="H18555">
        <v>2</v>
      </c>
      <c r="I18555">
        <v>2016</v>
      </c>
      <c r="J18555">
        <v>1</v>
      </c>
      <c r="L18555">
        <v>23081230</v>
      </c>
      <c r="M18555">
        <v>4.3</v>
      </c>
      <c r="P18555" s="29">
        <f t="shared" si="678"/>
        <v>0.54999999999999993</v>
      </c>
    </row>
    <row r="18556" spans="1:16" hidden="1" x14ac:dyDescent="0.25">
      <c r="A18556" t="s">
        <v>174</v>
      </c>
      <c r="B18556">
        <v>803401</v>
      </c>
      <c r="C18556" t="s">
        <v>318</v>
      </c>
      <c r="D18556">
        <v>2021763</v>
      </c>
      <c r="E18556" t="s">
        <v>298</v>
      </c>
      <c r="F18556" t="s">
        <v>214</v>
      </c>
      <c r="G18556" t="s">
        <v>215</v>
      </c>
      <c r="H18556">
        <v>2</v>
      </c>
      <c r="I18556">
        <v>2016</v>
      </c>
      <c r="J18556">
        <v>1</v>
      </c>
      <c r="L18556">
        <v>23081192</v>
      </c>
      <c r="M18556">
        <v>4.4000000000000004</v>
      </c>
      <c r="P18556" s="29">
        <f t="shared" si="678"/>
        <v>0.56666666666666676</v>
      </c>
    </row>
    <row r="18557" spans="1:16" hidden="1" x14ac:dyDescent="0.25">
      <c r="A18557" t="s">
        <v>174</v>
      </c>
      <c r="B18557">
        <v>803401</v>
      </c>
      <c r="C18557" t="s">
        <v>318</v>
      </c>
      <c r="D18557">
        <v>2021638</v>
      </c>
      <c r="E18557" t="s">
        <v>250</v>
      </c>
      <c r="F18557" t="s">
        <v>214</v>
      </c>
      <c r="G18557" t="s">
        <v>215</v>
      </c>
      <c r="H18557">
        <v>2</v>
      </c>
      <c r="I18557">
        <v>2016</v>
      </c>
      <c r="J18557">
        <v>1</v>
      </c>
      <c r="L18557">
        <v>23081193</v>
      </c>
      <c r="M18557">
        <v>4</v>
      </c>
      <c r="P18557" s="29">
        <f t="shared" si="678"/>
        <v>0.5</v>
      </c>
    </row>
    <row r="18558" spans="1:16" hidden="1" x14ac:dyDescent="0.25">
      <c r="A18558" t="s">
        <v>174</v>
      </c>
      <c r="B18558">
        <v>803401</v>
      </c>
      <c r="C18558" t="s">
        <v>318</v>
      </c>
      <c r="D18558">
        <v>2021756</v>
      </c>
      <c r="E18558" t="s">
        <v>253</v>
      </c>
      <c r="F18558" t="s">
        <v>214</v>
      </c>
      <c r="G18558" t="s">
        <v>215</v>
      </c>
      <c r="H18558">
        <v>2</v>
      </c>
      <c r="I18558">
        <v>2016</v>
      </c>
      <c r="J18558">
        <v>1</v>
      </c>
      <c r="L18558">
        <v>23081181</v>
      </c>
      <c r="M18558">
        <v>5.5</v>
      </c>
      <c r="P18558" s="29">
        <f t="shared" si="678"/>
        <v>0.75</v>
      </c>
    </row>
    <row r="18559" spans="1:16" hidden="1" x14ac:dyDescent="0.25">
      <c r="A18559" t="s">
        <v>174</v>
      </c>
      <c r="B18559">
        <v>803401</v>
      </c>
      <c r="C18559" t="s">
        <v>318</v>
      </c>
      <c r="D18559">
        <v>2021596</v>
      </c>
      <c r="E18559" t="s">
        <v>294</v>
      </c>
      <c r="F18559" t="s">
        <v>214</v>
      </c>
      <c r="G18559" t="s">
        <v>215</v>
      </c>
      <c r="H18559">
        <v>3</v>
      </c>
      <c r="I18559">
        <v>2016</v>
      </c>
      <c r="J18559">
        <v>1</v>
      </c>
      <c r="L18559">
        <v>23081197</v>
      </c>
      <c r="M18559">
        <v>3.5</v>
      </c>
      <c r="P18559" s="29">
        <f t="shared" si="678"/>
        <v>0.41666666666666669</v>
      </c>
    </row>
    <row r="18560" spans="1:16" hidden="1" x14ac:dyDescent="0.25">
      <c r="A18560" t="s">
        <v>174</v>
      </c>
      <c r="B18560">
        <v>803401</v>
      </c>
      <c r="C18560" t="s">
        <v>318</v>
      </c>
      <c r="D18560">
        <v>2021679</v>
      </c>
      <c r="E18560" t="s">
        <v>259</v>
      </c>
      <c r="F18560" t="s">
        <v>214</v>
      </c>
      <c r="G18560" t="s">
        <v>215</v>
      </c>
      <c r="H18560">
        <v>2</v>
      </c>
      <c r="I18560">
        <v>2016</v>
      </c>
      <c r="J18560">
        <v>2</v>
      </c>
      <c r="L18560">
        <v>23086909</v>
      </c>
      <c r="M18560">
        <v>5</v>
      </c>
      <c r="P18560" s="29">
        <f t="shared" si="678"/>
        <v>0.66666666666666663</v>
      </c>
    </row>
    <row r="18561" spans="1:16" hidden="1" x14ac:dyDescent="0.25">
      <c r="A18561" t="s">
        <v>174</v>
      </c>
      <c r="B18561">
        <v>803401</v>
      </c>
      <c r="C18561" t="s">
        <v>318</v>
      </c>
      <c r="D18561">
        <v>2005120</v>
      </c>
      <c r="E18561" t="s">
        <v>293</v>
      </c>
      <c r="F18561" t="s">
        <v>214</v>
      </c>
      <c r="G18561" t="s">
        <v>215</v>
      </c>
      <c r="H18561">
        <v>2</v>
      </c>
      <c r="I18561">
        <v>2016</v>
      </c>
      <c r="J18561">
        <v>2</v>
      </c>
      <c r="L18561">
        <v>23086515</v>
      </c>
      <c r="M18561">
        <v>5</v>
      </c>
      <c r="P18561" s="29">
        <f t="shared" si="678"/>
        <v>0.66666666666666663</v>
      </c>
    </row>
    <row r="18562" spans="1:16" hidden="1" x14ac:dyDescent="0.25">
      <c r="A18562" t="s">
        <v>174</v>
      </c>
      <c r="B18562">
        <v>803401</v>
      </c>
      <c r="C18562" t="s">
        <v>318</v>
      </c>
      <c r="D18562">
        <v>2021874</v>
      </c>
      <c r="E18562" t="s">
        <v>226</v>
      </c>
      <c r="F18562" t="s">
        <v>214</v>
      </c>
      <c r="G18562" t="s">
        <v>215</v>
      </c>
      <c r="H18562">
        <v>2</v>
      </c>
      <c r="I18562">
        <v>2016</v>
      </c>
      <c r="J18562">
        <v>2</v>
      </c>
      <c r="L18562">
        <v>23086862</v>
      </c>
      <c r="M18562">
        <v>4</v>
      </c>
      <c r="P18562" s="29">
        <f t="shared" si="678"/>
        <v>0.5</v>
      </c>
    </row>
    <row r="18563" spans="1:16" hidden="1" x14ac:dyDescent="0.25">
      <c r="A18563" t="s">
        <v>174</v>
      </c>
      <c r="B18563">
        <v>803401</v>
      </c>
      <c r="C18563" t="s">
        <v>318</v>
      </c>
      <c r="D18563">
        <v>2021640</v>
      </c>
      <c r="E18563" t="s">
        <v>227</v>
      </c>
      <c r="F18563" t="s">
        <v>214</v>
      </c>
      <c r="G18563" t="s">
        <v>215</v>
      </c>
      <c r="H18563">
        <v>3</v>
      </c>
      <c r="I18563">
        <v>2016</v>
      </c>
      <c r="J18563">
        <v>2</v>
      </c>
      <c r="L18563">
        <v>23086870</v>
      </c>
      <c r="M18563">
        <v>3.3</v>
      </c>
      <c r="P18563" s="29">
        <f t="shared" si="678"/>
        <v>0.3833333333333333</v>
      </c>
    </row>
    <row r="18564" spans="1:16" hidden="1" x14ac:dyDescent="0.25">
      <c r="A18564" t="s">
        <v>174</v>
      </c>
      <c r="B18564">
        <v>803401</v>
      </c>
      <c r="C18564" t="s">
        <v>318</v>
      </c>
      <c r="D18564">
        <v>2021993</v>
      </c>
      <c r="E18564" t="s">
        <v>256</v>
      </c>
      <c r="F18564" t="s">
        <v>214</v>
      </c>
      <c r="G18564" t="s">
        <v>215</v>
      </c>
      <c r="H18564">
        <v>2</v>
      </c>
      <c r="I18564">
        <v>2016</v>
      </c>
      <c r="J18564">
        <v>2</v>
      </c>
      <c r="L18564">
        <v>23086519</v>
      </c>
      <c r="M18564">
        <v>4.0999999999999996</v>
      </c>
      <c r="P18564" s="29">
        <f t="shared" si="678"/>
        <v>0.51666666666666661</v>
      </c>
    </row>
    <row r="18565" spans="1:16" hidden="1" x14ac:dyDescent="0.25">
      <c r="A18565" t="s">
        <v>174</v>
      </c>
      <c r="B18565">
        <v>803401</v>
      </c>
      <c r="C18565" t="s">
        <v>318</v>
      </c>
      <c r="D18565">
        <v>2021596</v>
      </c>
      <c r="E18565" t="s">
        <v>294</v>
      </c>
      <c r="F18565" t="s">
        <v>214</v>
      </c>
      <c r="G18565" t="s">
        <v>215</v>
      </c>
      <c r="H18565">
        <v>3</v>
      </c>
      <c r="I18565">
        <v>2016</v>
      </c>
      <c r="J18565">
        <v>2</v>
      </c>
      <c r="L18565">
        <v>23086860</v>
      </c>
      <c r="M18565">
        <v>3</v>
      </c>
      <c r="P18565" s="29">
        <f t="shared" si="678"/>
        <v>0.33333333333333331</v>
      </c>
    </row>
    <row r="18566" spans="1:16" hidden="1" x14ac:dyDescent="0.25">
      <c r="A18566" t="s">
        <v>174</v>
      </c>
      <c r="B18566">
        <v>803401</v>
      </c>
      <c r="C18566" t="s">
        <v>318</v>
      </c>
      <c r="D18566">
        <v>2004591</v>
      </c>
      <c r="E18566" t="s">
        <v>271</v>
      </c>
      <c r="F18566" t="s">
        <v>214</v>
      </c>
      <c r="G18566" t="s">
        <v>215</v>
      </c>
      <c r="H18566">
        <v>2</v>
      </c>
      <c r="I18566">
        <v>2017</v>
      </c>
      <c r="J18566">
        <v>1</v>
      </c>
      <c r="L18566">
        <v>23093319</v>
      </c>
      <c r="M18566">
        <v>4.8</v>
      </c>
      <c r="P18566" s="29">
        <f t="shared" si="678"/>
        <v>0.6333333333333333</v>
      </c>
    </row>
    <row r="18567" spans="1:16" hidden="1" x14ac:dyDescent="0.25">
      <c r="A18567" t="s">
        <v>174</v>
      </c>
      <c r="B18567">
        <v>803401</v>
      </c>
      <c r="C18567" t="s">
        <v>318</v>
      </c>
      <c r="D18567">
        <v>2004752</v>
      </c>
      <c r="E18567" t="s">
        <v>290</v>
      </c>
      <c r="F18567" t="s">
        <v>214</v>
      </c>
      <c r="G18567" t="s">
        <v>215</v>
      </c>
      <c r="H18567">
        <v>2</v>
      </c>
      <c r="I18567">
        <v>2017</v>
      </c>
      <c r="J18567">
        <v>1</v>
      </c>
      <c r="L18567">
        <v>23093323</v>
      </c>
      <c r="M18567">
        <v>4</v>
      </c>
      <c r="P18567" s="29">
        <f t="shared" si="678"/>
        <v>0.5</v>
      </c>
    </row>
    <row r="18568" spans="1:16" hidden="1" x14ac:dyDescent="0.25">
      <c r="A18568" t="s">
        <v>174</v>
      </c>
      <c r="B18568">
        <v>803401</v>
      </c>
      <c r="C18568" t="s">
        <v>318</v>
      </c>
      <c r="D18568">
        <v>2021750</v>
      </c>
      <c r="E18568" t="s">
        <v>296</v>
      </c>
      <c r="F18568" t="s">
        <v>214</v>
      </c>
      <c r="G18568" t="s">
        <v>215</v>
      </c>
      <c r="H18568">
        <v>2</v>
      </c>
      <c r="I18568">
        <v>2017</v>
      </c>
      <c r="J18568">
        <v>1</v>
      </c>
      <c r="L18568">
        <v>23091959</v>
      </c>
      <c r="M18568">
        <v>4</v>
      </c>
      <c r="P18568" s="29">
        <f t="shared" si="678"/>
        <v>0.5</v>
      </c>
    </row>
    <row r="18569" spans="1:16" hidden="1" x14ac:dyDescent="0.25">
      <c r="A18569" t="s">
        <v>174</v>
      </c>
      <c r="B18569">
        <v>803401</v>
      </c>
      <c r="C18569" t="s">
        <v>318</v>
      </c>
      <c r="D18569">
        <v>2021640</v>
      </c>
      <c r="E18569" t="s">
        <v>227</v>
      </c>
      <c r="F18569" t="s">
        <v>214</v>
      </c>
      <c r="G18569" t="s">
        <v>215</v>
      </c>
      <c r="H18569">
        <v>2</v>
      </c>
      <c r="I18569">
        <v>2017</v>
      </c>
      <c r="J18569">
        <v>1</v>
      </c>
      <c r="L18569">
        <v>23092942</v>
      </c>
      <c r="M18569">
        <v>4.0999999999999996</v>
      </c>
      <c r="P18569" s="29">
        <f t="shared" si="678"/>
        <v>0.51666666666666661</v>
      </c>
    </row>
    <row r="18570" spans="1:16" hidden="1" x14ac:dyDescent="0.25">
      <c r="A18570" t="s">
        <v>174</v>
      </c>
      <c r="B18570">
        <v>803401</v>
      </c>
      <c r="C18570" t="s">
        <v>318</v>
      </c>
      <c r="D18570">
        <v>2021596</v>
      </c>
      <c r="E18570" t="s">
        <v>294</v>
      </c>
      <c r="F18570" t="s">
        <v>214</v>
      </c>
      <c r="G18570" t="s">
        <v>215</v>
      </c>
      <c r="H18570">
        <v>2</v>
      </c>
      <c r="I18570">
        <v>2017</v>
      </c>
      <c r="J18570">
        <v>1</v>
      </c>
      <c r="L18570">
        <v>23092937</v>
      </c>
      <c r="M18570">
        <v>4</v>
      </c>
      <c r="P18570" s="29">
        <f t="shared" si="678"/>
        <v>0.5</v>
      </c>
    </row>
    <row r="18571" spans="1:16" hidden="1" x14ac:dyDescent="0.25">
      <c r="A18571" t="s">
        <v>174</v>
      </c>
      <c r="B18571">
        <v>803401</v>
      </c>
      <c r="C18571" t="s">
        <v>318</v>
      </c>
      <c r="D18571">
        <v>2024862</v>
      </c>
      <c r="E18571" t="s">
        <v>289</v>
      </c>
      <c r="F18571" t="s">
        <v>214</v>
      </c>
      <c r="G18571" t="s">
        <v>215</v>
      </c>
      <c r="H18571">
        <v>2</v>
      </c>
      <c r="I18571">
        <v>2017</v>
      </c>
      <c r="J18571">
        <v>2</v>
      </c>
      <c r="L18571">
        <v>23097632</v>
      </c>
      <c r="M18571">
        <v>5.2</v>
      </c>
      <c r="P18571" s="29">
        <f t="shared" si="678"/>
        <v>0.70000000000000007</v>
      </c>
    </row>
    <row r="18572" spans="1:16" hidden="1" x14ac:dyDescent="0.25">
      <c r="A18572" t="s">
        <v>174</v>
      </c>
      <c r="B18572">
        <v>803401</v>
      </c>
      <c r="C18572" t="s">
        <v>318</v>
      </c>
      <c r="D18572">
        <v>2021725</v>
      </c>
      <c r="E18572" t="s">
        <v>257</v>
      </c>
      <c r="F18572" t="s">
        <v>214</v>
      </c>
      <c r="G18572" t="s">
        <v>215</v>
      </c>
      <c r="H18572">
        <v>3</v>
      </c>
      <c r="I18572">
        <v>2017</v>
      </c>
      <c r="J18572">
        <v>2</v>
      </c>
      <c r="L18572">
        <v>23097532</v>
      </c>
      <c r="M18572">
        <v>3.7</v>
      </c>
      <c r="P18572" s="29">
        <f t="shared" si="678"/>
        <v>0.45</v>
      </c>
    </row>
    <row r="18573" spans="1:16" hidden="1" x14ac:dyDescent="0.25">
      <c r="A18573" t="s">
        <v>174</v>
      </c>
      <c r="B18573">
        <v>803401</v>
      </c>
      <c r="C18573" t="s">
        <v>318</v>
      </c>
      <c r="D18573">
        <v>2021591</v>
      </c>
      <c r="E18573" t="s">
        <v>240</v>
      </c>
      <c r="F18573" t="s">
        <v>214</v>
      </c>
      <c r="G18573" t="s">
        <v>215</v>
      </c>
      <c r="H18573">
        <v>2</v>
      </c>
      <c r="I18573">
        <v>2017</v>
      </c>
      <c r="J18573">
        <v>2</v>
      </c>
      <c r="L18573">
        <v>23097631</v>
      </c>
      <c r="M18573">
        <v>5</v>
      </c>
      <c r="P18573" s="29">
        <f t="shared" si="678"/>
        <v>0.66666666666666663</v>
      </c>
    </row>
    <row r="18574" spans="1:16" hidden="1" x14ac:dyDescent="0.25">
      <c r="A18574" t="s">
        <v>174</v>
      </c>
      <c r="B18574">
        <v>803401</v>
      </c>
      <c r="C18574" t="s">
        <v>318</v>
      </c>
      <c r="D18574">
        <v>2021865</v>
      </c>
      <c r="E18574" t="s">
        <v>301</v>
      </c>
      <c r="F18574" t="s">
        <v>214</v>
      </c>
      <c r="G18574" t="s">
        <v>215</v>
      </c>
      <c r="H18574">
        <v>2</v>
      </c>
      <c r="I18574">
        <v>2017</v>
      </c>
      <c r="J18574">
        <v>2</v>
      </c>
      <c r="L18574">
        <v>23097629</v>
      </c>
      <c r="M18574">
        <v>4.3</v>
      </c>
      <c r="P18574" s="29">
        <f t="shared" si="678"/>
        <v>0.54999999999999993</v>
      </c>
    </row>
    <row r="18575" spans="1:16" hidden="1" x14ac:dyDescent="0.25">
      <c r="A18575" t="s">
        <v>174</v>
      </c>
      <c r="B18575">
        <v>803401</v>
      </c>
      <c r="C18575" t="s">
        <v>318</v>
      </c>
      <c r="D18575">
        <v>2021787</v>
      </c>
      <c r="E18575" t="s">
        <v>292</v>
      </c>
      <c r="F18575" t="s">
        <v>214</v>
      </c>
      <c r="G18575" t="s">
        <v>215</v>
      </c>
      <c r="H18575">
        <v>2</v>
      </c>
      <c r="I18575">
        <v>2017</v>
      </c>
      <c r="J18575">
        <v>2</v>
      </c>
      <c r="L18575">
        <v>23097627</v>
      </c>
      <c r="M18575">
        <v>4.9000000000000004</v>
      </c>
      <c r="P18575" s="29">
        <f t="shared" si="678"/>
        <v>0.65</v>
      </c>
    </row>
    <row r="18576" spans="1:16" hidden="1" x14ac:dyDescent="0.25">
      <c r="A18576" t="s">
        <v>174</v>
      </c>
      <c r="B18576">
        <v>803401</v>
      </c>
      <c r="C18576" t="s">
        <v>318</v>
      </c>
      <c r="D18576">
        <v>2021615</v>
      </c>
      <c r="E18576" t="s">
        <v>255</v>
      </c>
      <c r="F18576" t="s">
        <v>214</v>
      </c>
      <c r="G18576" t="s">
        <v>215</v>
      </c>
      <c r="H18576">
        <v>2</v>
      </c>
      <c r="I18576">
        <v>2017</v>
      </c>
      <c r="J18576">
        <v>2</v>
      </c>
      <c r="L18576">
        <v>23097634</v>
      </c>
      <c r="M18576">
        <v>4.5</v>
      </c>
      <c r="P18576" s="29">
        <f t="shared" si="678"/>
        <v>0.58333333333333337</v>
      </c>
    </row>
    <row r="18577" spans="1:16" hidden="1" x14ac:dyDescent="0.25">
      <c r="A18577" t="s">
        <v>174</v>
      </c>
      <c r="B18577">
        <v>803401</v>
      </c>
      <c r="C18577" t="s">
        <v>318</v>
      </c>
      <c r="D18577">
        <v>2019271</v>
      </c>
      <c r="E18577" t="s">
        <v>236</v>
      </c>
      <c r="F18577" t="s">
        <v>214</v>
      </c>
      <c r="G18577" t="s">
        <v>215</v>
      </c>
      <c r="H18577">
        <v>2</v>
      </c>
      <c r="I18577">
        <v>2017</v>
      </c>
      <c r="J18577">
        <v>2</v>
      </c>
      <c r="L18577">
        <v>23097911</v>
      </c>
      <c r="M18577">
        <v>5.4</v>
      </c>
      <c r="P18577" s="29">
        <f t="shared" si="678"/>
        <v>0.73333333333333339</v>
      </c>
    </row>
    <row r="18578" spans="1:16" hidden="1" x14ac:dyDescent="0.25">
      <c r="A18578" t="s">
        <v>174</v>
      </c>
      <c r="B18578">
        <v>803401</v>
      </c>
      <c r="C18578" t="s">
        <v>318</v>
      </c>
      <c r="D18578">
        <v>2021591</v>
      </c>
      <c r="E18578" t="s">
        <v>240</v>
      </c>
      <c r="F18578" t="s">
        <v>214</v>
      </c>
      <c r="G18578" t="s">
        <v>215</v>
      </c>
      <c r="H18578">
        <v>4</v>
      </c>
      <c r="I18578">
        <v>2017</v>
      </c>
      <c r="J18578">
        <v>2</v>
      </c>
      <c r="L18578">
        <v>23097630</v>
      </c>
      <c r="P18578" s="29" t="str">
        <f t="shared" si="678"/>
        <v>DRP</v>
      </c>
    </row>
    <row r="18579" spans="1:16" hidden="1" x14ac:dyDescent="0.25">
      <c r="A18579" t="s">
        <v>174</v>
      </c>
      <c r="B18579">
        <v>803401</v>
      </c>
      <c r="C18579" t="s">
        <v>318</v>
      </c>
      <c r="D18579">
        <v>2019272</v>
      </c>
      <c r="E18579" t="s">
        <v>249</v>
      </c>
      <c r="F18579" t="s">
        <v>214</v>
      </c>
      <c r="G18579" t="s">
        <v>215</v>
      </c>
      <c r="H18579">
        <v>2</v>
      </c>
      <c r="I18579">
        <v>2018</v>
      </c>
      <c r="J18579">
        <v>1</v>
      </c>
      <c r="L18579">
        <v>23104913</v>
      </c>
      <c r="M18579">
        <v>5.4</v>
      </c>
      <c r="P18579" s="29">
        <f t="shared" si="678"/>
        <v>0.73333333333333339</v>
      </c>
    </row>
    <row r="18580" spans="1:16" hidden="1" x14ac:dyDescent="0.25">
      <c r="A18580" t="s">
        <v>174</v>
      </c>
      <c r="B18580">
        <v>803401</v>
      </c>
      <c r="C18580" t="s">
        <v>318</v>
      </c>
      <c r="D18580">
        <v>2021661</v>
      </c>
      <c r="E18580" t="s">
        <v>305</v>
      </c>
      <c r="F18580" t="s">
        <v>214</v>
      </c>
      <c r="G18580" t="s">
        <v>215</v>
      </c>
      <c r="H18580">
        <v>2</v>
      </c>
      <c r="I18580">
        <v>2018</v>
      </c>
      <c r="J18580">
        <v>1</v>
      </c>
      <c r="L18580">
        <v>23107773</v>
      </c>
      <c r="M18580">
        <v>5</v>
      </c>
      <c r="P18580" s="29">
        <f t="shared" si="678"/>
        <v>0.66666666666666663</v>
      </c>
    </row>
    <row r="18581" spans="1:16" hidden="1" x14ac:dyDescent="0.25">
      <c r="A18581" t="s">
        <v>174</v>
      </c>
      <c r="B18581">
        <v>803401</v>
      </c>
      <c r="C18581" t="s">
        <v>318</v>
      </c>
      <c r="D18581">
        <v>2021723</v>
      </c>
      <c r="E18581" t="s">
        <v>299</v>
      </c>
      <c r="F18581" t="s">
        <v>214</v>
      </c>
      <c r="G18581" t="s">
        <v>215</v>
      </c>
      <c r="H18581">
        <v>2</v>
      </c>
      <c r="I18581">
        <v>2018</v>
      </c>
      <c r="J18581">
        <v>1</v>
      </c>
      <c r="L18581">
        <v>23107755</v>
      </c>
      <c r="M18581">
        <v>4.5</v>
      </c>
      <c r="P18581" s="29">
        <f t="shared" si="678"/>
        <v>0.58333333333333337</v>
      </c>
    </row>
    <row r="18582" spans="1:16" hidden="1" x14ac:dyDescent="0.25">
      <c r="A18582" t="s">
        <v>174</v>
      </c>
      <c r="B18582">
        <v>803401</v>
      </c>
      <c r="C18582" t="s">
        <v>318</v>
      </c>
      <c r="D18582">
        <v>2021744</v>
      </c>
      <c r="E18582" t="s">
        <v>262</v>
      </c>
      <c r="F18582" t="s">
        <v>214</v>
      </c>
      <c r="G18582" t="s">
        <v>215</v>
      </c>
      <c r="H18582">
        <v>2</v>
      </c>
      <c r="I18582">
        <v>2018</v>
      </c>
      <c r="J18582">
        <v>1</v>
      </c>
      <c r="L18582">
        <v>23107805</v>
      </c>
      <c r="M18582">
        <v>5</v>
      </c>
      <c r="P18582" s="29">
        <f t="shared" si="678"/>
        <v>0.66666666666666663</v>
      </c>
    </row>
    <row r="18583" spans="1:16" hidden="1" x14ac:dyDescent="0.25">
      <c r="A18583" t="s">
        <v>174</v>
      </c>
      <c r="B18583">
        <v>803401</v>
      </c>
      <c r="C18583" t="s">
        <v>318</v>
      </c>
      <c r="D18583">
        <v>2021631</v>
      </c>
      <c r="E18583" t="s">
        <v>302</v>
      </c>
      <c r="F18583" t="s">
        <v>214</v>
      </c>
      <c r="G18583" t="s">
        <v>215</v>
      </c>
      <c r="H18583">
        <v>2</v>
      </c>
      <c r="I18583">
        <v>2018</v>
      </c>
      <c r="J18583">
        <v>1</v>
      </c>
      <c r="L18583">
        <v>23108088</v>
      </c>
      <c r="M18583">
        <v>5.2</v>
      </c>
      <c r="P18583" s="29">
        <f t="shared" si="678"/>
        <v>0.70000000000000007</v>
      </c>
    </row>
    <row r="18584" spans="1:16" hidden="1" x14ac:dyDescent="0.25">
      <c r="A18584" t="s">
        <v>174</v>
      </c>
      <c r="B18584">
        <v>803401</v>
      </c>
      <c r="C18584" t="s">
        <v>318</v>
      </c>
      <c r="D18584">
        <v>2021725</v>
      </c>
      <c r="E18584" t="s">
        <v>257</v>
      </c>
      <c r="F18584" t="s">
        <v>214</v>
      </c>
      <c r="G18584" t="s">
        <v>215</v>
      </c>
      <c r="H18584">
        <v>2</v>
      </c>
      <c r="I18584">
        <v>2018</v>
      </c>
      <c r="J18584">
        <v>1</v>
      </c>
      <c r="L18584">
        <v>23108653</v>
      </c>
      <c r="M18584">
        <v>5</v>
      </c>
      <c r="P18584" s="29">
        <f t="shared" si="678"/>
        <v>0.66666666666666663</v>
      </c>
    </row>
    <row r="18585" spans="1:16" hidden="1" x14ac:dyDescent="0.25">
      <c r="A18585" t="s">
        <v>174</v>
      </c>
      <c r="B18585">
        <v>803401</v>
      </c>
      <c r="C18585" t="s">
        <v>318</v>
      </c>
      <c r="D18585">
        <v>2004587</v>
      </c>
      <c r="E18585" t="s">
        <v>288</v>
      </c>
      <c r="F18585" t="s">
        <v>214</v>
      </c>
      <c r="G18585" t="s">
        <v>215</v>
      </c>
      <c r="H18585">
        <v>4</v>
      </c>
      <c r="I18585">
        <v>2018</v>
      </c>
      <c r="J18585">
        <v>2</v>
      </c>
      <c r="L18585">
        <v>23115868</v>
      </c>
      <c r="P18585" s="29" t="str">
        <f t="shared" si="678"/>
        <v>DRP</v>
      </c>
    </row>
    <row r="18586" spans="1:16" hidden="1" x14ac:dyDescent="0.25">
      <c r="A18586" t="s">
        <v>174</v>
      </c>
      <c r="B18586">
        <v>803401</v>
      </c>
      <c r="C18586" t="s">
        <v>318</v>
      </c>
      <c r="D18586">
        <v>2024863</v>
      </c>
      <c r="E18586" t="s">
        <v>304</v>
      </c>
      <c r="F18586" t="s">
        <v>214</v>
      </c>
      <c r="G18586" t="s">
        <v>215</v>
      </c>
      <c r="H18586">
        <v>4</v>
      </c>
      <c r="I18586">
        <v>2018</v>
      </c>
      <c r="J18586">
        <v>2</v>
      </c>
      <c r="L18586">
        <v>23115905</v>
      </c>
      <c r="P18586" s="29" t="str">
        <f t="shared" si="678"/>
        <v>DRP</v>
      </c>
    </row>
    <row r="18587" spans="1:16" hidden="1" x14ac:dyDescent="0.25">
      <c r="A18587" t="s">
        <v>174</v>
      </c>
      <c r="B18587">
        <v>803401</v>
      </c>
      <c r="C18587" t="s">
        <v>318</v>
      </c>
      <c r="D18587">
        <v>2004587</v>
      </c>
      <c r="E18587" t="s">
        <v>288</v>
      </c>
      <c r="F18587" t="s">
        <v>214</v>
      </c>
      <c r="G18587" t="s">
        <v>215</v>
      </c>
      <c r="H18587">
        <v>2</v>
      </c>
      <c r="I18587">
        <v>2018</v>
      </c>
      <c r="J18587">
        <v>2</v>
      </c>
      <c r="L18587">
        <v>23115868</v>
      </c>
      <c r="M18587">
        <v>6</v>
      </c>
      <c r="P18587" s="29">
        <f t="shared" si="678"/>
        <v>0.83333333333333337</v>
      </c>
    </row>
    <row r="18588" spans="1:16" hidden="1" x14ac:dyDescent="0.25">
      <c r="A18588" t="s">
        <v>174</v>
      </c>
      <c r="B18588">
        <v>803401</v>
      </c>
      <c r="C18588" t="s">
        <v>318</v>
      </c>
      <c r="D18588">
        <v>2004586</v>
      </c>
      <c r="E18588" t="s">
        <v>325</v>
      </c>
      <c r="F18588" t="s">
        <v>214</v>
      </c>
      <c r="G18588" t="s">
        <v>215</v>
      </c>
      <c r="H18588">
        <v>2</v>
      </c>
      <c r="I18588">
        <v>2018</v>
      </c>
      <c r="J18588">
        <v>2</v>
      </c>
      <c r="L18588">
        <v>23115864</v>
      </c>
      <c r="M18588">
        <v>4.4000000000000004</v>
      </c>
      <c r="P18588" s="29">
        <f t="shared" si="678"/>
        <v>0.56666666666666676</v>
      </c>
    </row>
    <row r="18589" spans="1:16" hidden="1" x14ac:dyDescent="0.25">
      <c r="A18589" t="s">
        <v>174</v>
      </c>
      <c r="B18589">
        <v>803401</v>
      </c>
      <c r="C18589" t="s">
        <v>318</v>
      </c>
      <c r="D18589">
        <v>2024921</v>
      </c>
      <c r="E18589" t="s">
        <v>225</v>
      </c>
      <c r="F18589" t="s">
        <v>214</v>
      </c>
      <c r="G18589" t="s">
        <v>215</v>
      </c>
      <c r="H18589">
        <v>2</v>
      </c>
      <c r="I18589">
        <v>2018</v>
      </c>
      <c r="J18589">
        <v>2</v>
      </c>
      <c r="L18589">
        <v>23115972</v>
      </c>
      <c r="M18589">
        <v>6.5</v>
      </c>
      <c r="P18589" s="29">
        <f t="shared" si="678"/>
        <v>0.91666666666666663</v>
      </c>
    </row>
    <row r="18590" spans="1:16" hidden="1" x14ac:dyDescent="0.25">
      <c r="A18590" t="s">
        <v>174</v>
      </c>
      <c r="B18590">
        <v>803401</v>
      </c>
      <c r="C18590" t="s">
        <v>318</v>
      </c>
      <c r="D18590">
        <v>2021716</v>
      </c>
      <c r="E18590" t="s">
        <v>291</v>
      </c>
      <c r="F18590" t="s">
        <v>214</v>
      </c>
      <c r="G18590" t="s">
        <v>215</v>
      </c>
      <c r="H18590">
        <v>2</v>
      </c>
      <c r="I18590">
        <v>2018</v>
      </c>
      <c r="J18590">
        <v>2</v>
      </c>
      <c r="L18590">
        <v>23115904</v>
      </c>
      <c r="M18590">
        <v>5.4</v>
      </c>
      <c r="P18590" s="29">
        <f t="shared" si="678"/>
        <v>0.73333333333333339</v>
      </c>
    </row>
    <row r="18591" spans="1:16" hidden="1" x14ac:dyDescent="0.25">
      <c r="A18591" t="s">
        <v>174</v>
      </c>
      <c r="B18591">
        <v>803401</v>
      </c>
      <c r="C18591" t="s">
        <v>318</v>
      </c>
      <c r="D18591">
        <v>2021689</v>
      </c>
      <c r="E18591" t="s">
        <v>312</v>
      </c>
      <c r="F18591" t="s">
        <v>214</v>
      </c>
      <c r="G18591" t="s">
        <v>215</v>
      </c>
      <c r="H18591">
        <v>2</v>
      </c>
      <c r="I18591">
        <v>2018</v>
      </c>
      <c r="J18591">
        <v>2</v>
      </c>
      <c r="L18591">
        <v>23115916</v>
      </c>
      <c r="M18591">
        <v>5</v>
      </c>
      <c r="P18591" s="29">
        <f t="shared" si="678"/>
        <v>0.66666666666666663</v>
      </c>
    </row>
    <row r="18592" spans="1:16" hidden="1" x14ac:dyDescent="0.25">
      <c r="A18592" t="s">
        <v>174</v>
      </c>
      <c r="B18592">
        <v>803401</v>
      </c>
      <c r="C18592" t="s">
        <v>318</v>
      </c>
      <c r="D18592">
        <v>2019273</v>
      </c>
      <c r="E18592" t="s">
        <v>248</v>
      </c>
      <c r="F18592" t="s">
        <v>214</v>
      </c>
      <c r="G18592" t="s">
        <v>215</v>
      </c>
      <c r="H18592">
        <v>2</v>
      </c>
      <c r="I18592">
        <v>2018</v>
      </c>
      <c r="J18592">
        <v>2</v>
      </c>
      <c r="L18592">
        <v>23114676</v>
      </c>
      <c r="M18592">
        <v>5</v>
      </c>
      <c r="P18592" s="29">
        <f t="shared" si="678"/>
        <v>0.66666666666666663</v>
      </c>
    </row>
    <row r="18593" spans="1:16" hidden="1" x14ac:dyDescent="0.25">
      <c r="A18593" t="s">
        <v>174</v>
      </c>
      <c r="B18593">
        <v>803401</v>
      </c>
      <c r="C18593" t="s">
        <v>318</v>
      </c>
      <c r="D18593">
        <v>2021671</v>
      </c>
      <c r="E18593" t="s">
        <v>303</v>
      </c>
      <c r="F18593" t="s">
        <v>214</v>
      </c>
      <c r="G18593" t="s">
        <v>215</v>
      </c>
      <c r="H18593">
        <v>2</v>
      </c>
      <c r="I18593">
        <v>2018</v>
      </c>
      <c r="J18593">
        <v>2</v>
      </c>
      <c r="L18593">
        <v>23115919</v>
      </c>
      <c r="M18593">
        <v>4.2</v>
      </c>
      <c r="P18593" s="29">
        <f t="shared" si="678"/>
        <v>0.53333333333333333</v>
      </c>
    </row>
    <row r="18594" spans="1:16" hidden="1" x14ac:dyDescent="0.25">
      <c r="A18594" t="s">
        <v>174</v>
      </c>
      <c r="B18594">
        <v>803401</v>
      </c>
      <c r="C18594" t="s">
        <v>318</v>
      </c>
      <c r="D18594">
        <v>2021664</v>
      </c>
      <c r="E18594" t="s">
        <v>311</v>
      </c>
      <c r="F18594" t="s">
        <v>214</v>
      </c>
      <c r="G18594" t="s">
        <v>215</v>
      </c>
      <c r="H18594">
        <v>2</v>
      </c>
      <c r="I18594">
        <v>2019</v>
      </c>
      <c r="J18594">
        <v>1</v>
      </c>
      <c r="L18594">
        <v>23120246</v>
      </c>
      <c r="M18594">
        <v>5.6</v>
      </c>
      <c r="P18594" s="29">
        <f t="shared" si="678"/>
        <v>0.76666666666666661</v>
      </c>
    </row>
    <row r="18595" spans="1:16" hidden="1" x14ac:dyDescent="0.25">
      <c r="A18595" t="s">
        <v>174</v>
      </c>
      <c r="B18595">
        <v>803401</v>
      </c>
      <c r="C18595" t="s">
        <v>318</v>
      </c>
      <c r="D18595">
        <v>2019274</v>
      </c>
      <c r="E18595" t="s">
        <v>247</v>
      </c>
      <c r="F18595" t="s">
        <v>214</v>
      </c>
      <c r="G18595" t="s">
        <v>215</v>
      </c>
      <c r="H18595">
        <v>2</v>
      </c>
      <c r="I18595">
        <v>2019</v>
      </c>
      <c r="J18595">
        <v>1</v>
      </c>
      <c r="L18595">
        <v>23120724</v>
      </c>
      <c r="M18595">
        <v>4</v>
      </c>
      <c r="P18595" s="29">
        <f t="shared" si="678"/>
        <v>0.5</v>
      </c>
    </row>
    <row r="18596" spans="1:16" hidden="1" x14ac:dyDescent="0.25">
      <c r="A18596" t="s">
        <v>174</v>
      </c>
      <c r="B18596">
        <v>803401</v>
      </c>
      <c r="C18596" t="s">
        <v>318</v>
      </c>
      <c r="D18596">
        <v>2004597</v>
      </c>
      <c r="E18596" t="s">
        <v>279</v>
      </c>
      <c r="F18596" t="s">
        <v>214</v>
      </c>
      <c r="G18596" t="s">
        <v>215</v>
      </c>
      <c r="H18596">
        <v>2</v>
      </c>
      <c r="I18596">
        <v>2019</v>
      </c>
      <c r="J18596">
        <v>1</v>
      </c>
      <c r="L18596">
        <v>23120232</v>
      </c>
      <c r="M18596">
        <v>5</v>
      </c>
      <c r="P18596" s="29">
        <f t="shared" si="678"/>
        <v>0.66666666666666663</v>
      </c>
    </row>
    <row r="18597" spans="1:16" hidden="1" x14ac:dyDescent="0.25">
      <c r="A18597" t="s">
        <v>174</v>
      </c>
      <c r="B18597">
        <v>803401</v>
      </c>
      <c r="C18597" t="s">
        <v>318</v>
      </c>
      <c r="D18597">
        <v>2024863</v>
      </c>
      <c r="E18597" t="s">
        <v>304</v>
      </c>
      <c r="F18597" t="s">
        <v>214</v>
      </c>
      <c r="G18597" t="s">
        <v>215</v>
      </c>
      <c r="H18597">
        <v>2</v>
      </c>
      <c r="I18597">
        <v>2019</v>
      </c>
      <c r="J18597">
        <v>1</v>
      </c>
      <c r="L18597">
        <v>23120233</v>
      </c>
      <c r="M18597">
        <v>4.0999999999999996</v>
      </c>
      <c r="P18597" s="29">
        <f t="shared" si="678"/>
        <v>0.51666666666666661</v>
      </c>
    </row>
    <row r="18598" spans="1:16" hidden="1" x14ac:dyDescent="0.25">
      <c r="A18598" t="s">
        <v>174</v>
      </c>
      <c r="B18598">
        <v>803401</v>
      </c>
      <c r="C18598" t="s">
        <v>318</v>
      </c>
      <c r="D18598">
        <v>2021730</v>
      </c>
      <c r="E18598" t="s">
        <v>307</v>
      </c>
      <c r="F18598" t="s">
        <v>214</v>
      </c>
      <c r="G18598" t="s">
        <v>215</v>
      </c>
      <c r="H18598">
        <v>2</v>
      </c>
      <c r="I18598">
        <v>2019</v>
      </c>
      <c r="J18598">
        <v>1</v>
      </c>
      <c r="L18598">
        <v>23120313</v>
      </c>
      <c r="M18598">
        <v>4.8</v>
      </c>
      <c r="P18598" s="29">
        <f t="shared" si="678"/>
        <v>0.6333333333333333</v>
      </c>
    </row>
    <row r="18599" spans="1:16" hidden="1" x14ac:dyDescent="0.25">
      <c r="A18599" t="s">
        <v>174</v>
      </c>
      <c r="B18599">
        <v>803401</v>
      </c>
      <c r="C18599" t="s">
        <v>318</v>
      </c>
      <c r="D18599">
        <v>2004602</v>
      </c>
      <c r="E18599" t="s">
        <v>277</v>
      </c>
      <c r="F18599" t="s">
        <v>214</v>
      </c>
      <c r="G18599" t="s">
        <v>215</v>
      </c>
      <c r="H18599">
        <v>1</v>
      </c>
      <c r="I18599">
        <v>2019</v>
      </c>
      <c r="J18599">
        <v>2</v>
      </c>
      <c r="L18599">
        <v>23129802</v>
      </c>
      <c r="P18599" s="29" t="str">
        <f t="shared" si="678"/>
        <v>NULL</v>
      </c>
    </row>
    <row r="18600" spans="1:16" hidden="1" x14ac:dyDescent="0.25">
      <c r="A18600" t="s">
        <v>174</v>
      </c>
      <c r="B18600">
        <v>803401</v>
      </c>
      <c r="C18600" t="s">
        <v>318</v>
      </c>
      <c r="D18600">
        <v>2021760</v>
      </c>
      <c r="E18600" t="s">
        <v>254</v>
      </c>
      <c r="F18600" t="s">
        <v>214</v>
      </c>
      <c r="G18600" t="s">
        <v>215</v>
      </c>
      <c r="H18600">
        <v>1</v>
      </c>
      <c r="I18600">
        <v>2019</v>
      </c>
      <c r="J18600">
        <v>2</v>
      </c>
      <c r="L18600">
        <v>23130526</v>
      </c>
      <c r="P18600" s="29" t="str">
        <f t="shared" si="678"/>
        <v>NULL</v>
      </c>
    </row>
    <row r="18601" spans="1:16" hidden="1" x14ac:dyDescent="0.25">
      <c r="A18601" t="s">
        <v>174</v>
      </c>
      <c r="B18601">
        <v>803401</v>
      </c>
      <c r="C18601" t="s">
        <v>318</v>
      </c>
      <c r="D18601">
        <v>2021841</v>
      </c>
      <c r="E18601" t="s">
        <v>306</v>
      </c>
      <c r="F18601" t="s">
        <v>214</v>
      </c>
      <c r="G18601" t="s">
        <v>215</v>
      </c>
      <c r="H18601">
        <v>1</v>
      </c>
      <c r="I18601">
        <v>2019</v>
      </c>
      <c r="J18601">
        <v>2</v>
      </c>
      <c r="L18601">
        <v>23130443</v>
      </c>
      <c r="P18601" s="29" t="str">
        <f t="shared" si="678"/>
        <v>NULL</v>
      </c>
    </row>
    <row r="18602" spans="1:16" hidden="1" x14ac:dyDescent="0.25">
      <c r="A18602" t="s">
        <v>174</v>
      </c>
      <c r="B18602">
        <v>803401</v>
      </c>
      <c r="C18602" t="s">
        <v>318</v>
      </c>
      <c r="D18602">
        <v>2024864</v>
      </c>
      <c r="E18602" t="s">
        <v>310</v>
      </c>
      <c r="F18602" t="s">
        <v>214</v>
      </c>
      <c r="G18602" t="s">
        <v>215</v>
      </c>
      <c r="H18602">
        <v>1</v>
      </c>
      <c r="I18602">
        <v>2019</v>
      </c>
      <c r="J18602">
        <v>2</v>
      </c>
      <c r="L18602">
        <v>23129359</v>
      </c>
      <c r="P18602" s="29" t="str">
        <f t="shared" si="678"/>
        <v>NULL</v>
      </c>
    </row>
    <row r="18603" spans="1:16" hidden="1" x14ac:dyDescent="0.25">
      <c r="A18603" t="s">
        <v>174</v>
      </c>
      <c r="B18603">
        <v>803401</v>
      </c>
      <c r="C18603" t="s">
        <v>318</v>
      </c>
      <c r="D18603">
        <v>2021621</v>
      </c>
      <c r="E18603" t="s">
        <v>314</v>
      </c>
      <c r="F18603" t="s">
        <v>214</v>
      </c>
      <c r="G18603" t="s">
        <v>215</v>
      </c>
      <c r="H18603">
        <v>1</v>
      </c>
      <c r="I18603">
        <v>2019</v>
      </c>
      <c r="J18603">
        <v>2</v>
      </c>
      <c r="L18603">
        <v>23130528</v>
      </c>
      <c r="P18603" s="29" t="str">
        <f t="shared" si="678"/>
        <v>NULL</v>
      </c>
    </row>
    <row r="18604" spans="1:16" hidden="1" x14ac:dyDescent="0.25">
      <c r="A18604" t="s">
        <v>174</v>
      </c>
      <c r="B18604">
        <v>803401</v>
      </c>
      <c r="C18604" t="s">
        <v>318</v>
      </c>
      <c r="D18604">
        <v>2024865</v>
      </c>
      <c r="E18604" t="s">
        <v>284</v>
      </c>
      <c r="F18604" t="s">
        <v>214</v>
      </c>
      <c r="G18604" t="s">
        <v>215</v>
      </c>
      <c r="H18604">
        <v>1</v>
      </c>
      <c r="I18604">
        <v>2019</v>
      </c>
      <c r="J18604">
        <v>2</v>
      </c>
      <c r="L18604">
        <v>23131253</v>
      </c>
      <c r="P18604" s="29" t="str">
        <f t="shared" si="678"/>
        <v>NULL</v>
      </c>
    </row>
    <row r="18605" spans="1:16" hidden="1" x14ac:dyDescent="0.25">
      <c r="A18605" t="s">
        <v>48</v>
      </c>
      <c r="B18605">
        <v>803403</v>
      </c>
      <c r="C18605" t="s">
        <v>224</v>
      </c>
      <c r="D18605">
        <v>2004172</v>
      </c>
      <c r="E18605" t="s">
        <v>213</v>
      </c>
      <c r="F18605" t="s">
        <v>214</v>
      </c>
      <c r="G18605" t="s">
        <v>215</v>
      </c>
      <c r="H18605">
        <v>2</v>
      </c>
      <c r="I18605">
        <v>2016</v>
      </c>
      <c r="J18605">
        <v>1</v>
      </c>
      <c r="L18605">
        <v>23078278</v>
      </c>
      <c r="M18605">
        <v>6.4</v>
      </c>
      <c r="P18605" s="29">
        <f t="shared" si="678"/>
        <v>0.9</v>
      </c>
    </row>
    <row r="18606" spans="1:16" hidden="1" x14ac:dyDescent="0.25">
      <c r="A18606" t="s">
        <v>48</v>
      </c>
      <c r="B18606">
        <v>803403</v>
      </c>
      <c r="C18606" t="s">
        <v>224</v>
      </c>
      <c r="D18606">
        <v>2021900</v>
      </c>
      <c r="E18606" t="s">
        <v>216</v>
      </c>
      <c r="F18606" t="s">
        <v>214</v>
      </c>
      <c r="G18606" t="s">
        <v>215</v>
      </c>
      <c r="H18606">
        <v>2</v>
      </c>
      <c r="I18606">
        <v>2016</v>
      </c>
      <c r="J18606">
        <v>1</v>
      </c>
      <c r="L18606">
        <v>23078554</v>
      </c>
      <c r="M18606">
        <v>4.0999999999999996</v>
      </c>
      <c r="P18606" s="29">
        <f t="shared" si="678"/>
        <v>0.51666666666666661</v>
      </c>
    </row>
    <row r="18607" spans="1:16" hidden="1" x14ac:dyDescent="0.25">
      <c r="A18607" t="s">
        <v>48</v>
      </c>
      <c r="B18607">
        <v>803403</v>
      </c>
      <c r="C18607" t="s">
        <v>224</v>
      </c>
      <c r="D18607">
        <v>2005125</v>
      </c>
      <c r="E18607" t="s">
        <v>223</v>
      </c>
      <c r="F18607" t="s">
        <v>214</v>
      </c>
      <c r="G18607" t="s">
        <v>215</v>
      </c>
      <c r="H18607">
        <v>3</v>
      </c>
      <c r="I18607">
        <v>2016</v>
      </c>
      <c r="J18607">
        <v>1</v>
      </c>
      <c r="L18607">
        <v>23078449</v>
      </c>
      <c r="M18607">
        <v>3.3</v>
      </c>
      <c r="P18607" s="29">
        <f t="shared" si="678"/>
        <v>0.3833333333333333</v>
      </c>
    </row>
    <row r="18608" spans="1:16" hidden="1" x14ac:dyDescent="0.25">
      <c r="A18608" t="s">
        <v>48</v>
      </c>
      <c r="B18608">
        <v>803403</v>
      </c>
      <c r="C18608" t="s">
        <v>224</v>
      </c>
      <c r="D18608">
        <v>2005108</v>
      </c>
      <c r="E18608" t="s">
        <v>217</v>
      </c>
      <c r="F18608" t="s">
        <v>214</v>
      </c>
      <c r="G18608" t="s">
        <v>215</v>
      </c>
      <c r="H18608">
        <v>3</v>
      </c>
      <c r="I18608">
        <v>2016</v>
      </c>
      <c r="J18608">
        <v>1</v>
      </c>
      <c r="L18608">
        <v>23078550</v>
      </c>
      <c r="M18608">
        <v>3.9</v>
      </c>
      <c r="P18608" s="29">
        <f t="shared" si="678"/>
        <v>0.48333333333333334</v>
      </c>
    </row>
    <row r="18609" spans="1:16" hidden="1" x14ac:dyDescent="0.25">
      <c r="A18609" t="s">
        <v>48</v>
      </c>
      <c r="B18609">
        <v>803403</v>
      </c>
      <c r="C18609" t="s">
        <v>224</v>
      </c>
      <c r="D18609">
        <v>2005111</v>
      </c>
      <c r="E18609" t="s">
        <v>218</v>
      </c>
      <c r="F18609" t="s">
        <v>214</v>
      </c>
      <c r="G18609" t="s">
        <v>215</v>
      </c>
      <c r="H18609">
        <v>3</v>
      </c>
      <c r="I18609">
        <v>2016</v>
      </c>
      <c r="J18609">
        <v>1</v>
      </c>
      <c r="L18609">
        <v>23078557</v>
      </c>
      <c r="M18609">
        <v>3.6</v>
      </c>
      <c r="P18609" s="29">
        <f t="shared" si="678"/>
        <v>0.43333333333333335</v>
      </c>
    </row>
    <row r="18610" spans="1:16" hidden="1" x14ac:dyDescent="0.25">
      <c r="A18610" t="s">
        <v>48</v>
      </c>
      <c r="B18610">
        <v>803403</v>
      </c>
      <c r="C18610" t="s">
        <v>224</v>
      </c>
      <c r="D18610">
        <v>2021879</v>
      </c>
      <c r="E18610" t="s">
        <v>219</v>
      </c>
      <c r="F18610" t="s">
        <v>214</v>
      </c>
      <c r="G18610" t="s">
        <v>215</v>
      </c>
      <c r="H18610">
        <v>3</v>
      </c>
      <c r="I18610">
        <v>2016</v>
      </c>
      <c r="J18610">
        <v>1</v>
      </c>
      <c r="L18610">
        <v>23078551</v>
      </c>
      <c r="M18610">
        <v>2.6</v>
      </c>
      <c r="P18610" s="29">
        <f t="shared" si="678"/>
        <v>0.26666666666666666</v>
      </c>
    </row>
    <row r="18611" spans="1:16" hidden="1" x14ac:dyDescent="0.25">
      <c r="A18611" t="s">
        <v>48</v>
      </c>
      <c r="B18611">
        <v>803403</v>
      </c>
      <c r="C18611" t="s">
        <v>224</v>
      </c>
      <c r="D18611">
        <v>2004183</v>
      </c>
      <c r="E18611" t="s">
        <v>244</v>
      </c>
      <c r="F18611" t="s">
        <v>214</v>
      </c>
      <c r="G18611" t="s">
        <v>215</v>
      </c>
      <c r="H18611">
        <v>2</v>
      </c>
      <c r="I18611">
        <v>2016</v>
      </c>
      <c r="J18611">
        <v>2</v>
      </c>
      <c r="L18611">
        <v>23085265</v>
      </c>
      <c r="M18611">
        <v>4.9000000000000004</v>
      </c>
      <c r="P18611" s="29">
        <f t="shared" si="678"/>
        <v>0.65</v>
      </c>
    </row>
    <row r="18612" spans="1:16" hidden="1" x14ac:dyDescent="0.25">
      <c r="A18612" t="s">
        <v>48</v>
      </c>
      <c r="B18612">
        <v>803403</v>
      </c>
      <c r="C18612" t="s">
        <v>224</v>
      </c>
      <c r="D18612">
        <v>2004186</v>
      </c>
      <c r="E18612" t="s">
        <v>229</v>
      </c>
      <c r="F18612" t="s">
        <v>214</v>
      </c>
      <c r="G18612" t="s">
        <v>215</v>
      </c>
      <c r="H18612">
        <v>2</v>
      </c>
      <c r="I18612">
        <v>2016</v>
      </c>
      <c r="J18612">
        <v>2</v>
      </c>
      <c r="L18612">
        <v>23085268</v>
      </c>
      <c r="M18612">
        <v>6.3</v>
      </c>
      <c r="P18612" s="29">
        <f t="shared" si="678"/>
        <v>0.8833333333333333</v>
      </c>
    </row>
    <row r="18613" spans="1:16" hidden="1" x14ac:dyDescent="0.25">
      <c r="A18613" t="s">
        <v>48</v>
      </c>
      <c r="B18613">
        <v>803403</v>
      </c>
      <c r="C18613" t="s">
        <v>224</v>
      </c>
      <c r="D18613">
        <v>2005124</v>
      </c>
      <c r="E18613" t="s">
        <v>220</v>
      </c>
      <c r="F18613" t="s">
        <v>214</v>
      </c>
      <c r="G18613" t="s">
        <v>215</v>
      </c>
      <c r="H18613">
        <v>3</v>
      </c>
      <c r="I18613">
        <v>2016</v>
      </c>
      <c r="J18613">
        <v>2</v>
      </c>
      <c r="L18613">
        <v>23086006</v>
      </c>
      <c r="M18613">
        <v>3.1</v>
      </c>
      <c r="P18613" s="29">
        <f t="shared" si="678"/>
        <v>0.35000000000000003</v>
      </c>
    </row>
    <row r="18614" spans="1:16" hidden="1" x14ac:dyDescent="0.25">
      <c r="A18614" t="s">
        <v>48</v>
      </c>
      <c r="B18614">
        <v>803403</v>
      </c>
      <c r="C18614" t="s">
        <v>224</v>
      </c>
      <c r="D18614">
        <v>2021994</v>
      </c>
      <c r="E18614" t="s">
        <v>298</v>
      </c>
      <c r="F18614" t="s">
        <v>214</v>
      </c>
      <c r="G18614" t="s">
        <v>215</v>
      </c>
      <c r="H18614">
        <v>2</v>
      </c>
      <c r="I18614">
        <v>2016</v>
      </c>
      <c r="J18614">
        <v>2</v>
      </c>
      <c r="L18614">
        <v>23086007</v>
      </c>
      <c r="M18614">
        <v>4</v>
      </c>
      <c r="P18614" s="29">
        <f t="shared" si="678"/>
        <v>0.5</v>
      </c>
    </row>
    <row r="18615" spans="1:16" hidden="1" x14ac:dyDescent="0.25">
      <c r="A18615" t="s">
        <v>48</v>
      </c>
      <c r="B18615">
        <v>803403</v>
      </c>
      <c r="C18615" t="s">
        <v>224</v>
      </c>
      <c r="D18615">
        <v>2021879</v>
      </c>
      <c r="E18615" t="s">
        <v>219</v>
      </c>
      <c r="F18615" t="s">
        <v>214</v>
      </c>
      <c r="G18615" t="s">
        <v>215</v>
      </c>
      <c r="H18615">
        <v>3</v>
      </c>
      <c r="I18615">
        <v>2016</v>
      </c>
      <c r="J18615">
        <v>2</v>
      </c>
      <c r="L18615">
        <v>23085992</v>
      </c>
      <c r="M18615">
        <v>3.6</v>
      </c>
      <c r="P18615" s="29">
        <f t="shared" si="678"/>
        <v>0.43333333333333335</v>
      </c>
    </row>
    <row r="18616" spans="1:16" hidden="1" x14ac:dyDescent="0.25">
      <c r="A18616" t="s">
        <v>48</v>
      </c>
      <c r="B18616">
        <v>803403</v>
      </c>
      <c r="C18616" t="s">
        <v>224</v>
      </c>
      <c r="D18616">
        <v>2021879</v>
      </c>
      <c r="E18616" t="s">
        <v>219</v>
      </c>
      <c r="F18616" t="s">
        <v>214</v>
      </c>
      <c r="G18616" t="s">
        <v>215</v>
      </c>
      <c r="H18616">
        <v>2</v>
      </c>
      <c r="I18616">
        <v>2017</v>
      </c>
      <c r="J18616">
        <v>1</v>
      </c>
      <c r="L18616">
        <v>23094423</v>
      </c>
      <c r="M18616">
        <v>4.5</v>
      </c>
      <c r="P18616" s="29">
        <f t="shared" si="678"/>
        <v>0.58333333333333337</v>
      </c>
    </row>
    <row r="18617" spans="1:16" hidden="1" x14ac:dyDescent="0.25">
      <c r="A18617" t="s">
        <v>48</v>
      </c>
      <c r="B18617">
        <v>803403</v>
      </c>
      <c r="C18617" t="s">
        <v>224</v>
      </c>
      <c r="D18617">
        <v>2005108</v>
      </c>
      <c r="E18617" t="s">
        <v>217</v>
      </c>
      <c r="F18617" t="s">
        <v>214</v>
      </c>
      <c r="G18617" t="s">
        <v>215</v>
      </c>
      <c r="H18617">
        <v>3</v>
      </c>
      <c r="I18617">
        <v>2017</v>
      </c>
      <c r="J18617">
        <v>1</v>
      </c>
      <c r="L18617">
        <v>23094424</v>
      </c>
      <c r="M18617">
        <v>2.9</v>
      </c>
      <c r="P18617" s="29">
        <f t="shared" si="678"/>
        <v>0.31666666666666665</v>
      </c>
    </row>
    <row r="18618" spans="1:16" hidden="1" x14ac:dyDescent="0.25">
      <c r="A18618" t="s">
        <v>48</v>
      </c>
      <c r="B18618">
        <v>803403</v>
      </c>
      <c r="C18618" t="s">
        <v>224</v>
      </c>
      <c r="D18618">
        <v>2005125</v>
      </c>
      <c r="E18618" t="s">
        <v>223</v>
      </c>
      <c r="F18618" t="s">
        <v>214</v>
      </c>
      <c r="G18618" t="s">
        <v>215</v>
      </c>
      <c r="H18618">
        <v>2</v>
      </c>
      <c r="I18618">
        <v>2017</v>
      </c>
      <c r="J18618">
        <v>1</v>
      </c>
      <c r="L18618">
        <v>23094571</v>
      </c>
      <c r="M18618">
        <v>4.7</v>
      </c>
      <c r="P18618" s="29">
        <f t="shared" ref="P18618:P18681" si="679">IF(AND(ISNUMBER(M18618),H18618&lt;&gt;4),(M18618-1)/6,IF(H18618=4,"DRP",IF(AND(H18618=3,M18618="NA"),"BAD",IF(AND(H18618=2),"CVL",IF(AND(H18618=1,ISBLANK(M18618)),"NULL","UNK")))))</f>
        <v>0.6166666666666667</v>
      </c>
    </row>
    <row r="18619" spans="1:16" hidden="1" x14ac:dyDescent="0.25">
      <c r="A18619" t="s">
        <v>48</v>
      </c>
      <c r="B18619">
        <v>803403</v>
      </c>
      <c r="C18619" t="s">
        <v>224</v>
      </c>
      <c r="D18619">
        <v>2005111</v>
      </c>
      <c r="E18619" t="s">
        <v>218</v>
      </c>
      <c r="F18619" t="s">
        <v>214</v>
      </c>
      <c r="G18619" t="s">
        <v>215</v>
      </c>
      <c r="H18619">
        <v>2</v>
      </c>
      <c r="I18619">
        <v>2017</v>
      </c>
      <c r="J18619">
        <v>1</v>
      </c>
      <c r="L18619">
        <v>23094473</v>
      </c>
      <c r="M18619">
        <v>5.3</v>
      </c>
      <c r="P18619" s="29">
        <f t="shared" si="679"/>
        <v>0.71666666666666667</v>
      </c>
    </row>
    <row r="18620" spans="1:16" hidden="1" x14ac:dyDescent="0.25">
      <c r="A18620" t="s">
        <v>48</v>
      </c>
      <c r="B18620">
        <v>803403</v>
      </c>
      <c r="C18620" t="s">
        <v>224</v>
      </c>
      <c r="D18620">
        <v>2004173</v>
      </c>
      <c r="E18620" t="s">
        <v>245</v>
      </c>
      <c r="F18620" t="s">
        <v>214</v>
      </c>
      <c r="G18620" t="s">
        <v>215</v>
      </c>
      <c r="H18620">
        <v>2</v>
      </c>
      <c r="I18620">
        <v>2017</v>
      </c>
      <c r="J18620">
        <v>1</v>
      </c>
      <c r="L18620">
        <v>23091923</v>
      </c>
      <c r="M18620">
        <v>4.5</v>
      </c>
      <c r="P18620" s="29">
        <f t="shared" si="679"/>
        <v>0.58333333333333337</v>
      </c>
    </row>
    <row r="18621" spans="1:16" hidden="1" x14ac:dyDescent="0.25">
      <c r="A18621" t="s">
        <v>48</v>
      </c>
      <c r="B18621">
        <v>803403</v>
      </c>
      <c r="C18621" t="s">
        <v>224</v>
      </c>
      <c r="D18621">
        <v>2005108</v>
      </c>
      <c r="E18621" t="s">
        <v>217</v>
      </c>
      <c r="F18621" t="s">
        <v>214</v>
      </c>
      <c r="G18621" t="s">
        <v>215</v>
      </c>
      <c r="H18621">
        <v>2</v>
      </c>
      <c r="I18621">
        <v>2017</v>
      </c>
      <c r="J18621">
        <v>2</v>
      </c>
      <c r="L18621">
        <v>23101718</v>
      </c>
      <c r="M18621">
        <v>5.2</v>
      </c>
      <c r="P18621" s="29">
        <f t="shared" si="679"/>
        <v>0.70000000000000007</v>
      </c>
    </row>
    <row r="18622" spans="1:16" hidden="1" x14ac:dyDescent="0.25">
      <c r="A18622" t="s">
        <v>48</v>
      </c>
      <c r="B18622">
        <v>803403</v>
      </c>
      <c r="C18622" t="s">
        <v>224</v>
      </c>
      <c r="D18622">
        <v>2021901</v>
      </c>
      <c r="E18622" t="s">
        <v>253</v>
      </c>
      <c r="F18622" t="s">
        <v>214</v>
      </c>
      <c r="G18622" t="s">
        <v>215</v>
      </c>
      <c r="H18622">
        <v>2</v>
      </c>
      <c r="I18622">
        <v>2017</v>
      </c>
      <c r="J18622">
        <v>2</v>
      </c>
      <c r="L18622">
        <v>23100213</v>
      </c>
      <c r="M18622">
        <v>4.3</v>
      </c>
      <c r="P18622" s="29">
        <f t="shared" si="679"/>
        <v>0.54999999999999993</v>
      </c>
    </row>
    <row r="18623" spans="1:16" hidden="1" x14ac:dyDescent="0.25">
      <c r="A18623" t="s">
        <v>48</v>
      </c>
      <c r="B18623">
        <v>803403</v>
      </c>
      <c r="C18623" t="s">
        <v>224</v>
      </c>
      <c r="D18623">
        <v>2021880</v>
      </c>
      <c r="E18623" t="s">
        <v>242</v>
      </c>
      <c r="F18623" t="s">
        <v>214</v>
      </c>
      <c r="G18623" t="s">
        <v>215</v>
      </c>
      <c r="H18623">
        <v>3</v>
      </c>
      <c r="I18623">
        <v>2017</v>
      </c>
      <c r="J18623">
        <v>2</v>
      </c>
      <c r="L18623">
        <v>23100212</v>
      </c>
      <c r="M18623">
        <v>3.7</v>
      </c>
      <c r="P18623" s="29">
        <f t="shared" si="679"/>
        <v>0.45</v>
      </c>
    </row>
    <row r="18624" spans="1:16" hidden="1" x14ac:dyDescent="0.25">
      <c r="A18624" t="s">
        <v>48</v>
      </c>
      <c r="B18624">
        <v>803403</v>
      </c>
      <c r="C18624" t="s">
        <v>224</v>
      </c>
      <c r="D18624">
        <v>2019324</v>
      </c>
      <c r="E18624" t="s">
        <v>236</v>
      </c>
      <c r="F18624" t="s">
        <v>214</v>
      </c>
      <c r="G18624" t="s">
        <v>215</v>
      </c>
      <c r="H18624">
        <v>3</v>
      </c>
      <c r="I18624">
        <v>2017</v>
      </c>
      <c r="J18624">
        <v>2</v>
      </c>
      <c r="L18624">
        <v>23099705</v>
      </c>
      <c r="M18624" t="s">
        <v>221</v>
      </c>
      <c r="P18624" s="29" t="str">
        <f t="shared" si="679"/>
        <v>BAD</v>
      </c>
    </row>
    <row r="18625" spans="1:16" hidden="1" x14ac:dyDescent="0.25">
      <c r="A18625" t="s">
        <v>48</v>
      </c>
      <c r="B18625">
        <v>803403</v>
      </c>
      <c r="C18625" t="s">
        <v>224</v>
      </c>
      <c r="D18625">
        <v>2005124</v>
      </c>
      <c r="E18625" t="s">
        <v>220</v>
      </c>
      <c r="F18625" t="s">
        <v>214</v>
      </c>
      <c r="G18625" t="s">
        <v>215</v>
      </c>
      <c r="H18625">
        <v>3</v>
      </c>
      <c r="I18625">
        <v>2017</v>
      </c>
      <c r="J18625">
        <v>2</v>
      </c>
      <c r="L18625">
        <v>23099478</v>
      </c>
      <c r="M18625">
        <v>3.8</v>
      </c>
      <c r="P18625" s="29">
        <f t="shared" si="679"/>
        <v>0.46666666666666662</v>
      </c>
    </row>
    <row r="18626" spans="1:16" hidden="1" x14ac:dyDescent="0.25">
      <c r="A18626" t="s">
        <v>48</v>
      </c>
      <c r="B18626">
        <v>803403</v>
      </c>
      <c r="C18626" t="s">
        <v>224</v>
      </c>
      <c r="D18626">
        <v>2005124</v>
      </c>
      <c r="E18626" t="s">
        <v>220</v>
      </c>
      <c r="F18626" t="s">
        <v>214</v>
      </c>
      <c r="G18626" t="s">
        <v>215</v>
      </c>
      <c r="H18626">
        <v>2</v>
      </c>
      <c r="I18626">
        <v>2018</v>
      </c>
      <c r="J18626">
        <v>1</v>
      </c>
      <c r="L18626">
        <v>23105464</v>
      </c>
      <c r="M18626">
        <v>5.2</v>
      </c>
      <c r="P18626" s="29">
        <f t="shared" si="679"/>
        <v>0.70000000000000007</v>
      </c>
    </row>
    <row r="18627" spans="1:16" hidden="1" x14ac:dyDescent="0.25">
      <c r="A18627" t="s">
        <v>48</v>
      </c>
      <c r="B18627">
        <v>803403</v>
      </c>
      <c r="C18627" t="s">
        <v>224</v>
      </c>
      <c r="D18627">
        <v>2021880</v>
      </c>
      <c r="E18627" t="s">
        <v>242</v>
      </c>
      <c r="F18627" t="s">
        <v>214</v>
      </c>
      <c r="G18627" t="s">
        <v>215</v>
      </c>
      <c r="H18627">
        <v>2</v>
      </c>
      <c r="I18627">
        <v>2018</v>
      </c>
      <c r="J18627">
        <v>1</v>
      </c>
      <c r="L18627">
        <v>23106324</v>
      </c>
      <c r="M18627">
        <v>4.5</v>
      </c>
      <c r="P18627" s="29">
        <f t="shared" si="679"/>
        <v>0.58333333333333337</v>
      </c>
    </row>
    <row r="18628" spans="1:16" hidden="1" x14ac:dyDescent="0.25">
      <c r="A18628" t="s">
        <v>48</v>
      </c>
      <c r="B18628">
        <v>803403</v>
      </c>
      <c r="C18628" t="s">
        <v>224</v>
      </c>
      <c r="D18628">
        <v>2005133</v>
      </c>
      <c r="E18628" t="s">
        <v>228</v>
      </c>
      <c r="F18628" t="s">
        <v>214</v>
      </c>
      <c r="G18628" t="s">
        <v>215</v>
      </c>
      <c r="H18628">
        <v>3</v>
      </c>
      <c r="I18628">
        <v>2018</v>
      </c>
      <c r="J18628">
        <v>1</v>
      </c>
      <c r="L18628">
        <v>23105428</v>
      </c>
      <c r="M18628">
        <v>3.4</v>
      </c>
      <c r="P18628" s="29">
        <f t="shared" si="679"/>
        <v>0.39999999999999997</v>
      </c>
    </row>
    <row r="18629" spans="1:16" hidden="1" x14ac:dyDescent="0.25">
      <c r="A18629" t="s">
        <v>48</v>
      </c>
      <c r="B18629">
        <v>803403</v>
      </c>
      <c r="C18629" t="s">
        <v>224</v>
      </c>
      <c r="D18629">
        <v>2019324</v>
      </c>
      <c r="E18629" t="s">
        <v>236</v>
      </c>
      <c r="F18629" t="s">
        <v>214</v>
      </c>
      <c r="G18629" t="s">
        <v>215</v>
      </c>
      <c r="H18629">
        <v>3</v>
      </c>
      <c r="I18629">
        <v>2018</v>
      </c>
      <c r="J18629">
        <v>1</v>
      </c>
      <c r="L18629">
        <v>23104974</v>
      </c>
      <c r="M18629" t="s">
        <v>221</v>
      </c>
      <c r="P18629" s="29" t="str">
        <f t="shared" si="679"/>
        <v>BAD</v>
      </c>
    </row>
    <row r="18630" spans="1:16" hidden="1" x14ac:dyDescent="0.25">
      <c r="A18630" t="s">
        <v>48</v>
      </c>
      <c r="B18630">
        <v>803403</v>
      </c>
      <c r="C18630" t="s">
        <v>224</v>
      </c>
      <c r="D18630">
        <v>2005127</v>
      </c>
      <c r="E18630" t="s">
        <v>293</v>
      </c>
      <c r="F18630" t="s">
        <v>214</v>
      </c>
      <c r="G18630" t="s">
        <v>215</v>
      </c>
      <c r="H18630">
        <v>2</v>
      </c>
      <c r="I18630">
        <v>2018</v>
      </c>
      <c r="J18630">
        <v>2</v>
      </c>
      <c r="L18630">
        <v>23113868</v>
      </c>
      <c r="M18630">
        <v>5.2</v>
      </c>
      <c r="P18630" s="29">
        <f t="shared" si="679"/>
        <v>0.70000000000000007</v>
      </c>
    </row>
    <row r="18631" spans="1:16" hidden="1" x14ac:dyDescent="0.25">
      <c r="A18631" t="s">
        <v>48</v>
      </c>
      <c r="B18631">
        <v>803403</v>
      </c>
      <c r="C18631" t="s">
        <v>224</v>
      </c>
      <c r="D18631">
        <v>2005133</v>
      </c>
      <c r="E18631" t="s">
        <v>228</v>
      </c>
      <c r="F18631" t="s">
        <v>214</v>
      </c>
      <c r="G18631" t="s">
        <v>215</v>
      </c>
      <c r="H18631">
        <v>2</v>
      </c>
      <c r="I18631">
        <v>2018</v>
      </c>
      <c r="J18631">
        <v>2</v>
      </c>
      <c r="L18631">
        <v>23113871</v>
      </c>
      <c r="M18631">
        <v>4.0999999999999996</v>
      </c>
      <c r="P18631" s="29">
        <f t="shared" si="679"/>
        <v>0.51666666666666661</v>
      </c>
    </row>
    <row r="18632" spans="1:16" hidden="1" x14ac:dyDescent="0.25">
      <c r="A18632" t="s">
        <v>48</v>
      </c>
      <c r="B18632">
        <v>803403</v>
      </c>
      <c r="C18632" t="s">
        <v>224</v>
      </c>
      <c r="D18632">
        <v>2021876</v>
      </c>
      <c r="E18632" t="s">
        <v>241</v>
      </c>
      <c r="F18632" t="s">
        <v>214</v>
      </c>
      <c r="G18632" t="s">
        <v>215</v>
      </c>
      <c r="H18632">
        <v>2</v>
      </c>
      <c r="I18632">
        <v>2018</v>
      </c>
      <c r="J18632">
        <v>2</v>
      </c>
      <c r="L18632">
        <v>23115017</v>
      </c>
      <c r="M18632">
        <v>4.7</v>
      </c>
      <c r="P18632" s="29">
        <f t="shared" si="679"/>
        <v>0.6166666666666667</v>
      </c>
    </row>
    <row r="18633" spans="1:16" hidden="1" x14ac:dyDescent="0.25">
      <c r="A18633" t="s">
        <v>48</v>
      </c>
      <c r="B18633">
        <v>803403</v>
      </c>
      <c r="C18633" t="s">
        <v>224</v>
      </c>
      <c r="D18633">
        <v>2021877</v>
      </c>
      <c r="E18633" t="s">
        <v>240</v>
      </c>
      <c r="F18633" t="s">
        <v>214</v>
      </c>
      <c r="G18633" t="s">
        <v>215</v>
      </c>
      <c r="H18633">
        <v>3</v>
      </c>
      <c r="I18633">
        <v>2018</v>
      </c>
      <c r="J18633">
        <v>2</v>
      </c>
      <c r="L18633">
        <v>23113937</v>
      </c>
      <c r="M18633">
        <v>1.9</v>
      </c>
      <c r="P18633" s="29">
        <f t="shared" si="679"/>
        <v>0.15</v>
      </c>
    </row>
    <row r="18634" spans="1:16" hidden="1" x14ac:dyDescent="0.25">
      <c r="A18634" t="s">
        <v>48</v>
      </c>
      <c r="B18634">
        <v>803403</v>
      </c>
      <c r="C18634" t="s">
        <v>224</v>
      </c>
      <c r="D18634">
        <v>2021892</v>
      </c>
      <c r="E18634" t="s">
        <v>289</v>
      </c>
      <c r="F18634" t="s">
        <v>214</v>
      </c>
      <c r="G18634" t="s">
        <v>215</v>
      </c>
      <c r="H18634">
        <v>2</v>
      </c>
      <c r="I18634">
        <v>2018</v>
      </c>
      <c r="J18634">
        <v>2</v>
      </c>
      <c r="L18634">
        <v>23113940</v>
      </c>
      <c r="M18634">
        <v>5</v>
      </c>
      <c r="P18634" s="29">
        <f t="shared" si="679"/>
        <v>0.66666666666666663</v>
      </c>
    </row>
    <row r="18635" spans="1:16" hidden="1" x14ac:dyDescent="0.25">
      <c r="A18635" t="s">
        <v>48</v>
      </c>
      <c r="B18635">
        <v>803403</v>
      </c>
      <c r="C18635" t="s">
        <v>224</v>
      </c>
      <c r="D18635">
        <v>2019324</v>
      </c>
      <c r="E18635" t="s">
        <v>236</v>
      </c>
      <c r="F18635" t="s">
        <v>214</v>
      </c>
      <c r="G18635" t="s">
        <v>215</v>
      </c>
      <c r="H18635">
        <v>2</v>
      </c>
      <c r="I18635">
        <v>2018</v>
      </c>
      <c r="J18635">
        <v>2</v>
      </c>
      <c r="L18635">
        <v>23112798</v>
      </c>
      <c r="M18635">
        <v>5.0999999999999996</v>
      </c>
      <c r="P18635" s="29">
        <f t="shared" si="679"/>
        <v>0.68333333333333324</v>
      </c>
    </row>
    <row r="18636" spans="1:16" hidden="1" x14ac:dyDescent="0.25">
      <c r="A18636" t="s">
        <v>48</v>
      </c>
      <c r="B18636">
        <v>803403</v>
      </c>
      <c r="C18636" t="s">
        <v>224</v>
      </c>
      <c r="D18636">
        <v>2019325</v>
      </c>
      <c r="E18636" t="s">
        <v>249</v>
      </c>
      <c r="F18636" t="s">
        <v>214</v>
      </c>
      <c r="G18636" t="s">
        <v>215</v>
      </c>
      <c r="H18636">
        <v>3</v>
      </c>
      <c r="I18636">
        <v>2019</v>
      </c>
      <c r="J18636">
        <v>1</v>
      </c>
      <c r="L18636">
        <v>23119808</v>
      </c>
      <c r="M18636" t="s">
        <v>221</v>
      </c>
      <c r="P18636" s="29" t="str">
        <f t="shared" si="679"/>
        <v>BAD</v>
      </c>
    </row>
    <row r="18637" spans="1:16" hidden="1" x14ac:dyDescent="0.25">
      <c r="A18637" t="s">
        <v>48</v>
      </c>
      <c r="B18637">
        <v>803403</v>
      </c>
      <c r="C18637" t="s">
        <v>224</v>
      </c>
      <c r="D18637">
        <v>2021903</v>
      </c>
      <c r="E18637" t="s">
        <v>256</v>
      </c>
      <c r="F18637" t="s">
        <v>214</v>
      </c>
      <c r="G18637" t="s">
        <v>215</v>
      </c>
      <c r="H18637">
        <v>2</v>
      </c>
      <c r="I18637">
        <v>2019</v>
      </c>
      <c r="J18637">
        <v>1</v>
      </c>
      <c r="L18637">
        <v>23120529</v>
      </c>
      <c r="M18637">
        <v>4.5999999999999996</v>
      </c>
      <c r="P18637" s="29">
        <f t="shared" si="679"/>
        <v>0.6</v>
      </c>
    </row>
    <row r="18638" spans="1:16" hidden="1" x14ac:dyDescent="0.25">
      <c r="A18638" t="s">
        <v>48</v>
      </c>
      <c r="B18638">
        <v>803403</v>
      </c>
      <c r="C18638" t="s">
        <v>224</v>
      </c>
      <c r="D18638">
        <v>2021878</v>
      </c>
      <c r="E18638" t="s">
        <v>294</v>
      </c>
      <c r="F18638" t="s">
        <v>214</v>
      </c>
      <c r="G18638" t="s">
        <v>215</v>
      </c>
      <c r="H18638">
        <v>2</v>
      </c>
      <c r="I18638">
        <v>2019</v>
      </c>
      <c r="J18638">
        <v>1</v>
      </c>
      <c r="L18638">
        <v>23121285</v>
      </c>
      <c r="M18638">
        <v>4</v>
      </c>
      <c r="P18638" s="29">
        <f t="shared" si="679"/>
        <v>0.5</v>
      </c>
    </row>
    <row r="18639" spans="1:16" hidden="1" x14ac:dyDescent="0.25">
      <c r="A18639" t="s">
        <v>48</v>
      </c>
      <c r="B18639">
        <v>803403</v>
      </c>
      <c r="C18639" t="s">
        <v>224</v>
      </c>
      <c r="D18639">
        <v>2021885</v>
      </c>
      <c r="E18639" t="s">
        <v>295</v>
      </c>
      <c r="F18639" t="s">
        <v>214</v>
      </c>
      <c r="G18639" t="s">
        <v>215</v>
      </c>
      <c r="H18639">
        <v>2</v>
      </c>
      <c r="I18639">
        <v>2019</v>
      </c>
      <c r="J18639">
        <v>1</v>
      </c>
      <c r="L18639">
        <v>23121284</v>
      </c>
      <c r="M18639">
        <v>4</v>
      </c>
      <c r="P18639" s="29">
        <f t="shared" si="679"/>
        <v>0.5</v>
      </c>
    </row>
    <row r="18640" spans="1:16" hidden="1" x14ac:dyDescent="0.25">
      <c r="A18640" t="s">
        <v>48</v>
      </c>
      <c r="B18640">
        <v>803403</v>
      </c>
      <c r="C18640" t="s">
        <v>224</v>
      </c>
      <c r="D18640">
        <v>2021877</v>
      </c>
      <c r="E18640" t="s">
        <v>240</v>
      </c>
      <c r="F18640" t="s">
        <v>214</v>
      </c>
      <c r="G18640" t="s">
        <v>215</v>
      </c>
      <c r="H18640">
        <v>1</v>
      </c>
      <c r="I18640">
        <v>2019</v>
      </c>
      <c r="J18640">
        <v>2</v>
      </c>
      <c r="L18640">
        <v>23129095</v>
      </c>
      <c r="P18640" s="29" t="str">
        <f t="shared" si="679"/>
        <v>NULL</v>
      </c>
    </row>
    <row r="18641" spans="1:16" hidden="1" x14ac:dyDescent="0.25">
      <c r="A18641" t="s">
        <v>48</v>
      </c>
      <c r="B18641">
        <v>803403</v>
      </c>
      <c r="C18641" t="s">
        <v>224</v>
      </c>
      <c r="D18641">
        <v>2021906</v>
      </c>
      <c r="E18641" t="s">
        <v>235</v>
      </c>
      <c r="F18641" t="s">
        <v>214</v>
      </c>
      <c r="G18641" t="s">
        <v>215</v>
      </c>
      <c r="H18641">
        <v>1</v>
      </c>
      <c r="I18641">
        <v>2019</v>
      </c>
      <c r="J18641">
        <v>2</v>
      </c>
      <c r="L18641">
        <v>23127740</v>
      </c>
      <c r="P18641" s="29" t="str">
        <f t="shared" si="679"/>
        <v>NULL</v>
      </c>
    </row>
    <row r="18642" spans="1:16" hidden="1" x14ac:dyDescent="0.25">
      <c r="A18642" t="s">
        <v>48</v>
      </c>
      <c r="B18642">
        <v>803403</v>
      </c>
      <c r="C18642" t="s">
        <v>224</v>
      </c>
      <c r="D18642">
        <v>2021886</v>
      </c>
      <c r="E18642" t="s">
        <v>227</v>
      </c>
      <c r="F18642" t="s">
        <v>214</v>
      </c>
      <c r="G18642" t="s">
        <v>215</v>
      </c>
      <c r="H18642">
        <v>1</v>
      </c>
      <c r="I18642">
        <v>2019</v>
      </c>
      <c r="J18642">
        <v>2</v>
      </c>
      <c r="L18642">
        <v>23127739</v>
      </c>
      <c r="P18642" s="29" t="str">
        <f t="shared" si="679"/>
        <v>NULL</v>
      </c>
    </row>
    <row r="18643" spans="1:16" hidden="1" x14ac:dyDescent="0.25">
      <c r="A18643" t="s">
        <v>113</v>
      </c>
      <c r="B18643">
        <v>803400</v>
      </c>
      <c r="C18643" t="s">
        <v>212</v>
      </c>
      <c r="D18643">
        <v>2004098</v>
      </c>
      <c r="E18643" t="s">
        <v>213</v>
      </c>
      <c r="F18643" t="s">
        <v>214</v>
      </c>
      <c r="G18643" t="s">
        <v>215</v>
      </c>
      <c r="H18643">
        <v>2</v>
      </c>
      <c r="I18643">
        <v>2016</v>
      </c>
      <c r="J18643">
        <v>1</v>
      </c>
      <c r="L18643">
        <v>23078141</v>
      </c>
      <c r="M18643">
        <v>5.5</v>
      </c>
      <c r="P18643" s="29">
        <f t="shared" si="679"/>
        <v>0.75</v>
      </c>
    </row>
    <row r="18644" spans="1:16" hidden="1" x14ac:dyDescent="0.25">
      <c r="A18644" t="s">
        <v>113</v>
      </c>
      <c r="B18644">
        <v>803400</v>
      </c>
      <c r="C18644" t="s">
        <v>212</v>
      </c>
      <c r="D18644">
        <v>2021600</v>
      </c>
      <c r="E18644" t="s">
        <v>219</v>
      </c>
      <c r="F18644" t="s">
        <v>214</v>
      </c>
      <c r="G18644" t="s">
        <v>215</v>
      </c>
      <c r="H18644">
        <v>2</v>
      </c>
      <c r="I18644">
        <v>2016</v>
      </c>
      <c r="J18644">
        <v>1</v>
      </c>
      <c r="L18644">
        <v>23081085</v>
      </c>
      <c r="M18644">
        <v>4</v>
      </c>
      <c r="P18644" s="29">
        <f t="shared" si="679"/>
        <v>0.5</v>
      </c>
    </row>
    <row r="18645" spans="1:16" hidden="1" x14ac:dyDescent="0.25">
      <c r="A18645" t="s">
        <v>113</v>
      </c>
      <c r="B18645">
        <v>803400</v>
      </c>
      <c r="C18645" t="s">
        <v>212</v>
      </c>
      <c r="D18645">
        <v>2005099</v>
      </c>
      <c r="E18645" t="s">
        <v>217</v>
      </c>
      <c r="F18645" t="s">
        <v>214</v>
      </c>
      <c r="G18645" t="s">
        <v>215</v>
      </c>
      <c r="H18645">
        <v>2</v>
      </c>
      <c r="I18645">
        <v>2016</v>
      </c>
      <c r="J18645">
        <v>1</v>
      </c>
      <c r="L18645">
        <v>23081378</v>
      </c>
      <c r="M18645">
        <v>4.2</v>
      </c>
      <c r="P18645" s="29">
        <f t="shared" si="679"/>
        <v>0.53333333333333333</v>
      </c>
    </row>
    <row r="18646" spans="1:16" hidden="1" x14ac:dyDescent="0.25">
      <c r="A18646" t="s">
        <v>113</v>
      </c>
      <c r="B18646">
        <v>803400</v>
      </c>
      <c r="C18646" t="s">
        <v>212</v>
      </c>
      <c r="D18646">
        <v>2005102</v>
      </c>
      <c r="E18646" t="s">
        <v>218</v>
      </c>
      <c r="F18646" t="s">
        <v>214</v>
      </c>
      <c r="G18646" t="s">
        <v>215</v>
      </c>
      <c r="H18646">
        <v>3</v>
      </c>
      <c r="I18646">
        <v>2016</v>
      </c>
      <c r="J18646">
        <v>1</v>
      </c>
      <c r="L18646">
        <v>23081385</v>
      </c>
      <c r="M18646">
        <v>3.3</v>
      </c>
      <c r="P18646" s="29">
        <f t="shared" si="679"/>
        <v>0.3833333333333333</v>
      </c>
    </row>
    <row r="18647" spans="1:16" hidden="1" x14ac:dyDescent="0.25">
      <c r="A18647" t="s">
        <v>113</v>
      </c>
      <c r="B18647">
        <v>803400</v>
      </c>
      <c r="C18647" t="s">
        <v>212</v>
      </c>
      <c r="D18647">
        <v>2021754</v>
      </c>
      <c r="E18647" t="s">
        <v>216</v>
      </c>
      <c r="F18647" t="s">
        <v>214</v>
      </c>
      <c r="G18647" t="s">
        <v>215</v>
      </c>
      <c r="H18647">
        <v>2</v>
      </c>
      <c r="I18647">
        <v>2016</v>
      </c>
      <c r="J18647">
        <v>1</v>
      </c>
      <c r="L18647">
        <v>23081129</v>
      </c>
      <c r="M18647">
        <v>4</v>
      </c>
      <c r="P18647" s="29">
        <f t="shared" si="679"/>
        <v>0.5</v>
      </c>
    </row>
    <row r="18648" spans="1:16" hidden="1" x14ac:dyDescent="0.25">
      <c r="A18648" t="s">
        <v>113</v>
      </c>
      <c r="B18648">
        <v>803400</v>
      </c>
      <c r="C18648" t="s">
        <v>212</v>
      </c>
      <c r="D18648">
        <v>2005117</v>
      </c>
      <c r="E18648" t="s">
        <v>220</v>
      </c>
      <c r="F18648" t="s">
        <v>214</v>
      </c>
      <c r="G18648" t="s">
        <v>215</v>
      </c>
      <c r="H18648">
        <v>2</v>
      </c>
      <c r="I18648">
        <v>2016</v>
      </c>
      <c r="J18648">
        <v>1</v>
      </c>
      <c r="L18648">
        <v>23078732</v>
      </c>
      <c r="M18648">
        <v>4.2</v>
      </c>
      <c r="P18648" s="29">
        <f t="shared" si="679"/>
        <v>0.53333333333333333</v>
      </c>
    </row>
    <row r="18649" spans="1:16" hidden="1" x14ac:dyDescent="0.25">
      <c r="A18649" t="s">
        <v>113</v>
      </c>
      <c r="B18649">
        <v>803400</v>
      </c>
      <c r="C18649" t="s">
        <v>212</v>
      </c>
      <c r="D18649">
        <v>2019271</v>
      </c>
      <c r="E18649" t="s">
        <v>236</v>
      </c>
      <c r="F18649" t="s">
        <v>214</v>
      </c>
      <c r="G18649" t="s">
        <v>215</v>
      </c>
      <c r="H18649">
        <v>2</v>
      </c>
      <c r="I18649">
        <v>2016</v>
      </c>
      <c r="J18649">
        <v>2</v>
      </c>
      <c r="M18649" t="s">
        <v>232</v>
      </c>
      <c r="N18649" t="s">
        <v>231</v>
      </c>
      <c r="P18649" s="29" t="str">
        <f t="shared" si="679"/>
        <v>CVL</v>
      </c>
    </row>
    <row r="18650" spans="1:16" hidden="1" x14ac:dyDescent="0.25">
      <c r="A18650" t="s">
        <v>113</v>
      </c>
      <c r="B18650">
        <v>803400</v>
      </c>
      <c r="C18650" t="s">
        <v>212</v>
      </c>
      <c r="D18650">
        <v>2019272</v>
      </c>
      <c r="E18650" t="s">
        <v>249</v>
      </c>
      <c r="F18650" t="s">
        <v>214</v>
      </c>
      <c r="G18650" t="s">
        <v>215</v>
      </c>
      <c r="H18650">
        <v>2</v>
      </c>
      <c r="I18650">
        <v>2016</v>
      </c>
      <c r="J18650">
        <v>2</v>
      </c>
      <c r="M18650" t="s">
        <v>232</v>
      </c>
      <c r="N18650" t="s">
        <v>231</v>
      </c>
      <c r="P18650" s="29" t="str">
        <f t="shared" si="679"/>
        <v>CVL</v>
      </c>
    </row>
    <row r="18651" spans="1:16" hidden="1" x14ac:dyDescent="0.25">
      <c r="A18651" t="s">
        <v>113</v>
      </c>
      <c r="B18651">
        <v>803400</v>
      </c>
      <c r="C18651" t="s">
        <v>212</v>
      </c>
      <c r="D18651">
        <v>2019273</v>
      </c>
      <c r="E18651" t="s">
        <v>248</v>
      </c>
      <c r="F18651" t="s">
        <v>214</v>
      </c>
      <c r="G18651" t="s">
        <v>215</v>
      </c>
      <c r="H18651">
        <v>2</v>
      </c>
      <c r="I18651">
        <v>2016</v>
      </c>
      <c r="J18651">
        <v>2</v>
      </c>
      <c r="M18651" t="s">
        <v>232</v>
      </c>
      <c r="N18651" t="s">
        <v>231</v>
      </c>
      <c r="P18651" s="29" t="str">
        <f t="shared" si="679"/>
        <v>CVL</v>
      </c>
    </row>
    <row r="18652" spans="1:16" hidden="1" x14ac:dyDescent="0.25">
      <c r="A18652" t="s">
        <v>113</v>
      </c>
      <c r="B18652">
        <v>803400</v>
      </c>
      <c r="C18652" t="s">
        <v>212</v>
      </c>
      <c r="D18652">
        <v>2019274</v>
      </c>
      <c r="E18652" t="s">
        <v>247</v>
      </c>
      <c r="F18652" t="s">
        <v>214</v>
      </c>
      <c r="G18652" t="s">
        <v>215</v>
      </c>
      <c r="H18652">
        <v>2</v>
      </c>
      <c r="I18652">
        <v>2016</v>
      </c>
      <c r="J18652">
        <v>2</v>
      </c>
      <c r="M18652" t="s">
        <v>232</v>
      </c>
      <c r="N18652" t="s">
        <v>231</v>
      </c>
      <c r="P18652" s="29" t="str">
        <f t="shared" si="679"/>
        <v>CVL</v>
      </c>
    </row>
    <row r="18653" spans="1:16" hidden="1" x14ac:dyDescent="0.25">
      <c r="A18653" t="s">
        <v>113</v>
      </c>
      <c r="B18653">
        <v>803400</v>
      </c>
      <c r="C18653" t="s">
        <v>212</v>
      </c>
      <c r="D18653">
        <v>2004112</v>
      </c>
      <c r="E18653" t="s">
        <v>244</v>
      </c>
      <c r="F18653" t="s">
        <v>214</v>
      </c>
      <c r="G18653" t="s">
        <v>215</v>
      </c>
      <c r="H18653">
        <v>2</v>
      </c>
      <c r="I18653">
        <v>2016</v>
      </c>
      <c r="J18653">
        <v>2</v>
      </c>
      <c r="L18653">
        <v>23085514</v>
      </c>
      <c r="M18653">
        <v>6.4</v>
      </c>
      <c r="P18653" s="29">
        <f t="shared" si="679"/>
        <v>0.9</v>
      </c>
    </row>
    <row r="18654" spans="1:16" hidden="1" x14ac:dyDescent="0.25">
      <c r="A18654" t="s">
        <v>113</v>
      </c>
      <c r="B18654">
        <v>803400</v>
      </c>
      <c r="C18654" t="s">
        <v>212</v>
      </c>
      <c r="D18654">
        <v>2021580</v>
      </c>
      <c r="E18654" t="s">
        <v>241</v>
      </c>
      <c r="F18654" t="s">
        <v>214</v>
      </c>
      <c r="G18654" t="s">
        <v>215</v>
      </c>
      <c r="H18654">
        <v>2</v>
      </c>
      <c r="I18654">
        <v>2016</v>
      </c>
      <c r="J18654">
        <v>2</v>
      </c>
      <c r="L18654">
        <v>23086827</v>
      </c>
      <c r="M18654">
        <v>4.2</v>
      </c>
      <c r="P18654" s="29">
        <f t="shared" si="679"/>
        <v>0.53333333333333333</v>
      </c>
    </row>
    <row r="18655" spans="1:16" hidden="1" x14ac:dyDescent="0.25">
      <c r="A18655" t="s">
        <v>113</v>
      </c>
      <c r="B18655">
        <v>803400</v>
      </c>
      <c r="C18655" t="s">
        <v>212</v>
      </c>
      <c r="D18655">
        <v>2021602</v>
      </c>
      <c r="E18655" t="s">
        <v>242</v>
      </c>
      <c r="F18655" t="s">
        <v>214</v>
      </c>
      <c r="G18655" t="s">
        <v>215</v>
      </c>
      <c r="H18655">
        <v>2</v>
      </c>
      <c r="I18655">
        <v>2016</v>
      </c>
      <c r="J18655">
        <v>2</v>
      </c>
      <c r="L18655">
        <v>23086748</v>
      </c>
      <c r="M18655">
        <v>4.0999999999999996</v>
      </c>
      <c r="P18655" s="29">
        <f t="shared" si="679"/>
        <v>0.51666666666666661</v>
      </c>
    </row>
    <row r="18656" spans="1:16" hidden="1" x14ac:dyDescent="0.25">
      <c r="A18656" t="s">
        <v>113</v>
      </c>
      <c r="B18656">
        <v>803400</v>
      </c>
      <c r="C18656" t="s">
        <v>212</v>
      </c>
      <c r="D18656">
        <v>2021756</v>
      </c>
      <c r="E18656" t="s">
        <v>253</v>
      </c>
      <c r="F18656" t="s">
        <v>214</v>
      </c>
      <c r="G18656" t="s">
        <v>215</v>
      </c>
      <c r="H18656">
        <v>3</v>
      </c>
      <c r="I18656">
        <v>2016</v>
      </c>
      <c r="J18656">
        <v>2</v>
      </c>
      <c r="L18656">
        <v>23086836</v>
      </c>
      <c r="M18656">
        <v>3.2</v>
      </c>
      <c r="P18656" s="29">
        <f t="shared" si="679"/>
        <v>0.3666666666666667</v>
      </c>
    </row>
    <row r="18657" spans="1:16" hidden="1" x14ac:dyDescent="0.25">
      <c r="A18657" t="s">
        <v>113</v>
      </c>
      <c r="B18657">
        <v>803400</v>
      </c>
      <c r="C18657" t="s">
        <v>212</v>
      </c>
      <c r="D18657">
        <v>2005118</v>
      </c>
      <c r="E18657" t="s">
        <v>223</v>
      </c>
      <c r="F18657" t="s">
        <v>214</v>
      </c>
      <c r="G18657" t="s">
        <v>215</v>
      </c>
      <c r="H18657">
        <v>2</v>
      </c>
      <c r="I18657">
        <v>2016</v>
      </c>
      <c r="J18657">
        <v>2</v>
      </c>
      <c r="L18657">
        <v>23086742</v>
      </c>
      <c r="M18657">
        <v>4.3</v>
      </c>
      <c r="P18657" s="29">
        <f t="shared" si="679"/>
        <v>0.54999999999999993</v>
      </c>
    </row>
    <row r="18658" spans="1:16" hidden="1" x14ac:dyDescent="0.25">
      <c r="A18658" t="s">
        <v>113</v>
      </c>
      <c r="B18658">
        <v>803400</v>
      </c>
      <c r="C18658" t="s">
        <v>212</v>
      </c>
      <c r="D18658">
        <v>2021795</v>
      </c>
      <c r="E18658" t="s">
        <v>222</v>
      </c>
      <c r="F18658" t="s">
        <v>214</v>
      </c>
      <c r="G18658" t="s">
        <v>215</v>
      </c>
      <c r="H18658">
        <v>2</v>
      </c>
      <c r="I18658">
        <v>2016</v>
      </c>
      <c r="J18658">
        <v>2</v>
      </c>
      <c r="L18658">
        <v>23084481</v>
      </c>
      <c r="M18658">
        <v>5.6</v>
      </c>
      <c r="P18658" s="29">
        <f t="shared" si="679"/>
        <v>0.76666666666666661</v>
      </c>
    </row>
    <row r="18659" spans="1:16" hidden="1" x14ac:dyDescent="0.25">
      <c r="A18659" t="s">
        <v>113</v>
      </c>
      <c r="B18659">
        <v>803400</v>
      </c>
      <c r="C18659" t="s">
        <v>212</v>
      </c>
      <c r="D18659">
        <v>2005102</v>
      </c>
      <c r="E18659" t="s">
        <v>218</v>
      </c>
      <c r="F18659" t="s">
        <v>214</v>
      </c>
      <c r="G18659" t="s">
        <v>215</v>
      </c>
      <c r="H18659">
        <v>2</v>
      </c>
      <c r="I18659">
        <v>2016</v>
      </c>
      <c r="J18659">
        <v>2</v>
      </c>
      <c r="L18659">
        <v>23086741</v>
      </c>
      <c r="M18659">
        <v>4.2</v>
      </c>
      <c r="P18659" s="29">
        <f t="shared" si="679"/>
        <v>0.53333333333333333</v>
      </c>
    </row>
    <row r="18660" spans="1:16" hidden="1" x14ac:dyDescent="0.25">
      <c r="A18660" t="s">
        <v>113</v>
      </c>
      <c r="B18660">
        <v>803400</v>
      </c>
      <c r="C18660" t="s">
        <v>212</v>
      </c>
      <c r="D18660">
        <v>2021797</v>
      </c>
      <c r="E18660" t="s">
        <v>234</v>
      </c>
      <c r="F18660" t="s">
        <v>214</v>
      </c>
      <c r="G18660" t="s">
        <v>215</v>
      </c>
      <c r="H18660">
        <v>2</v>
      </c>
      <c r="I18660">
        <v>2017</v>
      </c>
      <c r="J18660">
        <v>1</v>
      </c>
      <c r="M18660">
        <v>4.5</v>
      </c>
      <c r="N18660" t="s">
        <v>231</v>
      </c>
      <c r="P18660" s="29">
        <f t="shared" si="679"/>
        <v>0.58333333333333337</v>
      </c>
    </row>
    <row r="18661" spans="1:16" hidden="1" x14ac:dyDescent="0.25">
      <c r="A18661" t="s">
        <v>113</v>
      </c>
      <c r="B18661">
        <v>803400</v>
      </c>
      <c r="C18661" t="s">
        <v>212</v>
      </c>
      <c r="D18661">
        <v>2004116</v>
      </c>
      <c r="E18661" t="s">
        <v>229</v>
      </c>
      <c r="F18661" t="s">
        <v>214</v>
      </c>
      <c r="G18661" t="s">
        <v>215</v>
      </c>
      <c r="H18661">
        <v>2</v>
      </c>
      <c r="I18661">
        <v>2017</v>
      </c>
      <c r="J18661">
        <v>1</v>
      </c>
      <c r="L18661">
        <v>23092359</v>
      </c>
      <c r="M18661">
        <v>5.5</v>
      </c>
      <c r="P18661" s="29">
        <f t="shared" si="679"/>
        <v>0.75</v>
      </c>
    </row>
    <row r="18662" spans="1:16" hidden="1" x14ac:dyDescent="0.25">
      <c r="A18662" t="s">
        <v>113</v>
      </c>
      <c r="B18662">
        <v>803400</v>
      </c>
      <c r="C18662" t="s">
        <v>212</v>
      </c>
      <c r="D18662">
        <v>2005131</v>
      </c>
      <c r="E18662" t="s">
        <v>228</v>
      </c>
      <c r="F18662" t="s">
        <v>214</v>
      </c>
      <c r="G18662" t="s">
        <v>215</v>
      </c>
      <c r="H18662">
        <v>2</v>
      </c>
      <c r="I18662">
        <v>2017</v>
      </c>
      <c r="J18662">
        <v>1</v>
      </c>
      <c r="L18662">
        <v>23093315</v>
      </c>
      <c r="M18662">
        <v>5.5</v>
      </c>
      <c r="P18662" s="29">
        <f t="shared" si="679"/>
        <v>0.75</v>
      </c>
    </row>
    <row r="18663" spans="1:16" hidden="1" x14ac:dyDescent="0.25">
      <c r="A18663" t="s">
        <v>113</v>
      </c>
      <c r="B18663">
        <v>803400</v>
      </c>
      <c r="C18663" t="s">
        <v>212</v>
      </c>
      <c r="D18663">
        <v>2021638</v>
      </c>
      <c r="E18663" t="s">
        <v>250</v>
      </c>
      <c r="F18663" t="s">
        <v>214</v>
      </c>
      <c r="G18663" t="s">
        <v>215</v>
      </c>
      <c r="H18663">
        <v>2</v>
      </c>
      <c r="I18663">
        <v>2017</v>
      </c>
      <c r="J18663">
        <v>1</v>
      </c>
      <c r="L18663">
        <v>23092934</v>
      </c>
      <c r="M18663">
        <v>4.5</v>
      </c>
      <c r="P18663" s="29">
        <f t="shared" si="679"/>
        <v>0.58333333333333337</v>
      </c>
    </row>
    <row r="18664" spans="1:16" hidden="1" x14ac:dyDescent="0.25">
      <c r="A18664" t="s">
        <v>113</v>
      </c>
      <c r="B18664">
        <v>803400</v>
      </c>
      <c r="C18664" t="s">
        <v>212</v>
      </c>
      <c r="D18664">
        <v>2021781</v>
      </c>
      <c r="E18664" t="s">
        <v>235</v>
      </c>
      <c r="F18664" t="s">
        <v>214</v>
      </c>
      <c r="G18664" t="s">
        <v>215</v>
      </c>
      <c r="H18664">
        <v>2</v>
      </c>
      <c r="I18664">
        <v>2017</v>
      </c>
      <c r="J18664">
        <v>1</v>
      </c>
      <c r="L18664">
        <v>23092946</v>
      </c>
      <c r="M18664">
        <v>5.8</v>
      </c>
      <c r="P18664" s="29">
        <f t="shared" si="679"/>
        <v>0.79999999999999993</v>
      </c>
    </row>
    <row r="18665" spans="1:16" hidden="1" x14ac:dyDescent="0.25">
      <c r="A18665" t="s">
        <v>113</v>
      </c>
      <c r="B18665">
        <v>803400</v>
      </c>
      <c r="C18665" t="s">
        <v>212</v>
      </c>
      <c r="D18665">
        <v>2021756</v>
      </c>
      <c r="E18665" t="s">
        <v>253</v>
      </c>
      <c r="F18665" t="s">
        <v>214</v>
      </c>
      <c r="G18665" t="s">
        <v>215</v>
      </c>
      <c r="H18665">
        <v>2</v>
      </c>
      <c r="I18665">
        <v>2017</v>
      </c>
      <c r="J18665">
        <v>1</v>
      </c>
      <c r="L18665">
        <v>23092929</v>
      </c>
      <c r="M18665">
        <v>4.3</v>
      </c>
      <c r="P18665" s="29">
        <f t="shared" si="679"/>
        <v>0.54999999999999993</v>
      </c>
    </row>
    <row r="18666" spans="1:16" hidden="1" x14ac:dyDescent="0.25">
      <c r="A18666" t="s">
        <v>113</v>
      </c>
      <c r="B18666">
        <v>803400</v>
      </c>
      <c r="C18666" t="s">
        <v>212</v>
      </c>
      <c r="D18666">
        <v>2004099</v>
      </c>
      <c r="E18666" t="s">
        <v>245</v>
      </c>
      <c r="F18666" t="s">
        <v>214</v>
      </c>
      <c r="G18666" t="s">
        <v>215</v>
      </c>
      <c r="H18666">
        <v>4</v>
      </c>
      <c r="I18666">
        <v>2017</v>
      </c>
      <c r="J18666">
        <v>1</v>
      </c>
      <c r="L18666">
        <v>23092380</v>
      </c>
      <c r="P18666" s="29" t="str">
        <f t="shared" si="679"/>
        <v>DRP</v>
      </c>
    </row>
    <row r="18667" spans="1:16" hidden="1" x14ac:dyDescent="0.25">
      <c r="A18667" t="s">
        <v>113</v>
      </c>
      <c r="B18667">
        <v>803400</v>
      </c>
      <c r="C18667" t="s">
        <v>212</v>
      </c>
      <c r="D18667">
        <v>2021993</v>
      </c>
      <c r="E18667" t="s">
        <v>256</v>
      </c>
      <c r="F18667" t="s">
        <v>214</v>
      </c>
      <c r="G18667" t="s">
        <v>215</v>
      </c>
      <c r="H18667">
        <v>2</v>
      </c>
      <c r="I18667">
        <v>2017</v>
      </c>
      <c r="J18667">
        <v>2</v>
      </c>
      <c r="L18667">
        <v>23097537</v>
      </c>
      <c r="M18667">
        <v>4.2</v>
      </c>
      <c r="P18667" s="29">
        <f t="shared" si="679"/>
        <v>0.53333333333333333</v>
      </c>
    </row>
    <row r="18668" spans="1:16" hidden="1" x14ac:dyDescent="0.25">
      <c r="A18668" t="s">
        <v>113</v>
      </c>
      <c r="B18668">
        <v>803400</v>
      </c>
      <c r="C18668" t="s">
        <v>212</v>
      </c>
      <c r="D18668">
        <v>2021645</v>
      </c>
      <c r="E18668" t="s">
        <v>251</v>
      </c>
      <c r="F18668" t="s">
        <v>214</v>
      </c>
      <c r="G18668" t="s">
        <v>215</v>
      </c>
      <c r="H18668">
        <v>3</v>
      </c>
      <c r="I18668">
        <v>2017</v>
      </c>
      <c r="J18668">
        <v>2</v>
      </c>
      <c r="L18668">
        <v>23099058</v>
      </c>
      <c r="M18668">
        <v>3.4</v>
      </c>
      <c r="P18668" s="29">
        <f t="shared" si="679"/>
        <v>0.39999999999999997</v>
      </c>
    </row>
    <row r="18669" spans="1:16" hidden="1" x14ac:dyDescent="0.25">
      <c r="A18669" t="s">
        <v>113</v>
      </c>
      <c r="B18669">
        <v>803400</v>
      </c>
      <c r="C18669" t="s">
        <v>212</v>
      </c>
      <c r="D18669">
        <v>2021874</v>
      </c>
      <c r="E18669" t="s">
        <v>226</v>
      </c>
      <c r="F18669" t="s">
        <v>214</v>
      </c>
      <c r="G18669" t="s">
        <v>215</v>
      </c>
      <c r="H18669">
        <v>3</v>
      </c>
      <c r="I18669">
        <v>2017</v>
      </c>
      <c r="J18669">
        <v>2</v>
      </c>
      <c r="L18669">
        <v>23101602</v>
      </c>
      <c r="M18669">
        <v>3.3</v>
      </c>
      <c r="P18669" s="29">
        <f t="shared" si="679"/>
        <v>0.3833333333333333</v>
      </c>
    </row>
    <row r="18670" spans="1:16" hidden="1" x14ac:dyDescent="0.25">
      <c r="A18670" t="s">
        <v>113</v>
      </c>
      <c r="B18670">
        <v>803400</v>
      </c>
      <c r="C18670" t="s">
        <v>212</v>
      </c>
      <c r="D18670">
        <v>2021640</v>
      </c>
      <c r="E18670" t="s">
        <v>227</v>
      </c>
      <c r="F18670" t="s">
        <v>214</v>
      </c>
      <c r="G18670" t="s">
        <v>215</v>
      </c>
      <c r="H18670">
        <v>3</v>
      </c>
      <c r="I18670">
        <v>2017</v>
      </c>
      <c r="J18670">
        <v>2</v>
      </c>
      <c r="L18670">
        <v>23101195</v>
      </c>
      <c r="M18670">
        <v>3</v>
      </c>
      <c r="P18670" s="29">
        <f t="shared" si="679"/>
        <v>0.33333333333333331</v>
      </c>
    </row>
    <row r="18671" spans="1:16" hidden="1" x14ac:dyDescent="0.25">
      <c r="A18671" t="s">
        <v>113</v>
      </c>
      <c r="B18671">
        <v>803400</v>
      </c>
      <c r="C18671" t="s">
        <v>212</v>
      </c>
      <c r="D18671">
        <v>2021679</v>
      </c>
      <c r="E18671" t="s">
        <v>259</v>
      </c>
      <c r="F18671" t="s">
        <v>214</v>
      </c>
      <c r="G18671" t="s">
        <v>215</v>
      </c>
      <c r="H18671">
        <v>2</v>
      </c>
      <c r="I18671">
        <v>2017</v>
      </c>
      <c r="J18671">
        <v>2</v>
      </c>
      <c r="L18671">
        <v>23101199</v>
      </c>
      <c r="M18671">
        <v>6.5</v>
      </c>
      <c r="P18671" s="29">
        <f t="shared" si="679"/>
        <v>0.91666666666666663</v>
      </c>
    </row>
    <row r="18672" spans="1:16" hidden="1" x14ac:dyDescent="0.25">
      <c r="A18672" t="s">
        <v>113</v>
      </c>
      <c r="B18672">
        <v>803400</v>
      </c>
      <c r="C18672" t="s">
        <v>212</v>
      </c>
      <c r="D18672">
        <v>2004099</v>
      </c>
      <c r="E18672" t="s">
        <v>245</v>
      </c>
      <c r="F18672" t="s">
        <v>214</v>
      </c>
      <c r="G18672" t="s">
        <v>215</v>
      </c>
      <c r="H18672">
        <v>2</v>
      </c>
      <c r="I18672">
        <v>2017</v>
      </c>
      <c r="J18672">
        <v>2</v>
      </c>
      <c r="L18672">
        <v>23097867</v>
      </c>
      <c r="M18672">
        <v>4.9000000000000004</v>
      </c>
      <c r="P18672" s="29">
        <f t="shared" si="679"/>
        <v>0.65</v>
      </c>
    </row>
    <row r="18673" spans="1:16" hidden="1" x14ac:dyDescent="0.25">
      <c r="A18673" t="s">
        <v>113</v>
      </c>
      <c r="B18673">
        <v>803400</v>
      </c>
      <c r="C18673" t="s">
        <v>212</v>
      </c>
      <c r="D18673">
        <v>2019154</v>
      </c>
      <c r="E18673" t="s">
        <v>225</v>
      </c>
      <c r="F18673" t="s">
        <v>214</v>
      </c>
      <c r="G18673" t="s">
        <v>215</v>
      </c>
      <c r="H18673">
        <v>4</v>
      </c>
      <c r="I18673">
        <v>2017</v>
      </c>
      <c r="J18673">
        <v>2</v>
      </c>
      <c r="L18673">
        <v>23097717</v>
      </c>
      <c r="P18673" s="29" t="str">
        <f t="shared" si="679"/>
        <v>DRP</v>
      </c>
    </row>
    <row r="18674" spans="1:16" hidden="1" x14ac:dyDescent="0.25">
      <c r="A18674" t="s">
        <v>113</v>
      </c>
      <c r="B18674">
        <v>803400</v>
      </c>
      <c r="C18674" t="s">
        <v>212</v>
      </c>
      <c r="D18674">
        <v>2004453</v>
      </c>
      <c r="E18674" t="s">
        <v>239</v>
      </c>
      <c r="F18674" t="s">
        <v>214</v>
      </c>
      <c r="G18674" t="s">
        <v>215</v>
      </c>
      <c r="H18674">
        <v>2</v>
      </c>
      <c r="I18674">
        <v>2018</v>
      </c>
      <c r="J18674">
        <v>1</v>
      </c>
      <c r="L18674">
        <v>23107081</v>
      </c>
      <c r="M18674">
        <v>4.9000000000000004</v>
      </c>
      <c r="P18674" s="29">
        <f t="shared" si="679"/>
        <v>0.65</v>
      </c>
    </row>
    <row r="18675" spans="1:16" hidden="1" x14ac:dyDescent="0.25">
      <c r="A18675" t="s">
        <v>113</v>
      </c>
      <c r="B18675">
        <v>803400</v>
      </c>
      <c r="C18675" t="s">
        <v>212</v>
      </c>
      <c r="D18675">
        <v>2004452</v>
      </c>
      <c r="E18675" t="s">
        <v>240</v>
      </c>
      <c r="F18675" t="s">
        <v>214</v>
      </c>
      <c r="G18675" t="s">
        <v>215</v>
      </c>
      <c r="H18675">
        <v>2</v>
      </c>
      <c r="I18675">
        <v>2018</v>
      </c>
      <c r="J18675">
        <v>1</v>
      </c>
      <c r="L18675">
        <v>23106897</v>
      </c>
      <c r="M18675">
        <v>5.2</v>
      </c>
      <c r="P18675" s="29">
        <f t="shared" si="679"/>
        <v>0.70000000000000007</v>
      </c>
    </row>
    <row r="18676" spans="1:16" hidden="1" x14ac:dyDescent="0.25">
      <c r="A18676" t="s">
        <v>113</v>
      </c>
      <c r="B18676">
        <v>803400</v>
      </c>
      <c r="C18676" t="s">
        <v>212</v>
      </c>
      <c r="D18676">
        <v>2021706</v>
      </c>
      <c r="E18676" t="s">
        <v>271</v>
      </c>
      <c r="F18676" t="s">
        <v>214</v>
      </c>
      <c r="G18676" t="s">
        <v>215</v>
      </c>
      <c r="H18676">
        <v>2</v>
      </c>
      <c r="I18676">
        <v>2018</v>
      </c>
      <c r="J18676">
        <v>1</v>
      </c>
      <c r="L18676">
        <v>23108870</v>
      </c>
      <c r="M18676">
        <v>4.3</v>
      </c>
      <c r="P18676" s="29">
        <f t="shared" si="679"/>
        <v>0.54999999999999993</v>
      </c>
    </row>
    <row r="18677" spans="1:16" hidden="1" x14ac:dyDescent="0.25">
      <c r="A18677" t="s">
        <v>113</v>
      </c>
      <c r="B18677">
        <v>803400</v>
      </c>
      <c r="C18677" t="s">
        <v>212</v>
      </c>
      <c r="D18677">
        <v>2019154</v>
      </c>
      <c r="E18677" t="s">
        <v>225</v>
      </c>
      <c r="F18677" t="s">
        <v>214</v>
      </c>
      <c r="G18677" t="s">
        <v>215</v>
      </c>
      <c r="H18677">
        <v>2</v>
      </c>
      <c r="I18677">
        <v>2018</v>
      </c>
      <c r="J18677">
        <v>1</v>
      </c>
      <c r="L18677">
        <v>23107811</v>
      </c>
      <c r="M18677">
        <v>5.8</v>
      </c>
      <c r="P18677" s="29">
        <f t="shared" si="679"/>
        <v>0.79999999999999993</v>
      </c>
    </row>
    <row r="18678" spans="1:16" hidden="1" x14ac:dyDescent="0.25">
      <c r="A18678" t="s">
        <v>113</v>
      </c>
      <c r="B18678">
        <v>803400</v>
      </c>
      <c r="C18678" t="s">
        <v>212</v>
      </c>
      <c r="D18678">
        <v>2021640</v>
      </c>
      <c r="E18678" t="s">
        <v>227</v>
      </c>
      <c r="F18678" t="s">
        <v>214</v>
      </c>
      <c r="G18678" t="s">
        <v>215</v>
      </c>
      <c r="H18678">
        <v>2</v>
      </c>
      <c r="I18678">
        <v>2018</v>
      </c>
      <c r="J18678">
        <v>1</v>
      </c>
      <c r="L18678">
        <v>23108119</v>
      </c>
      <c r="M18678">
        <v>4.3</v>
      </c>
      <c r="P18678" s="29">
        <f t="shared" si="679"/>
        <v>0.54999999999999993</v>
      </c>
    </row>
    <row r="18679" spans="1:16" hidden="1" x14ac:dyDescent="0.25">
      <c r="A18679" t="s">
        <v>113</v>
      </c>
      <c r="B18679">
        <v>803400</v>
      </c>
      <c r="C18679" t="s">
        <v>212</v>
      </c>
      <c r="D18679">
        <v>2021645</v>
      </c>
      <c r="E18679" t="s">
        <v>251</v>
      </c>
      <c r="F18679" t="s">
        <v>214</v>
      </c>
      <c r="G18679" t="s">
        <v>215</v>
      </c>
      <c r="H18679">
        <v>2</v>
      </c>
      <c r="I18679">
        <v>2018</v>
      </c>
      <c r="J18679">
        <v>1</v>
      </c>
      <c r="L18679">
        <v>23107080</v>
      </c>
      <c r="M18679">
        <v>4.5999999999999996</v>
      </c>
      <c r="P18679" s="29">
        <f t="shared" si="679"/>
        <v>0.6</v>
      </c>
    </row>
    <row r="18680" spans="1:16" hidden="1" x14ac:dyDescent="0.25">
      <c r="A18680" t="s">
        <v>113</v>
      </c>
      <c r="B18680">
        <v>803400</v>
      </c>
      <c r="C18680" t="s">
        <v>212</v>
      </c>
      <c r="D18680">
        <v>2021874</v>
      </c>
      <c r="E18680" t="s">
        <v>226</v>
      </c>
      <c r="F18680" t="s">
        <v>214</v>
      </c>
      <c r="G18680" t="s">
        <v>215</v>
      </c>
      <c r="H18680">
        <v>2</v>
      </c>
      <c r="I18680">
        <v>2018</v>
      </c>
      <c r="J18680">
        <v>1</v>
      </c>
      <c r="L18680">
        <v>23107712</v>
      </c>
      <c r="M18680">
        <v>5.2</v>
      </c>
      <c r="P18680" s="29">
        <f t="shared" si="679"/>
        <v>0.70000000000000007</v>
      </c>
    </row>
    <row r="18681" spans="1:16" hidden="1" x14ac:dyDescent="0.25">
      <c r="A18681" t="s">
        <v>113</v>
      </c>
      <c r="B18681">
        <v>803400</v>
      </c>
      <c r="C18681" t="s">
        <v>212</v>
      </c>
      <c r="D18681">
        <v>2021747</v>
      </c>
      <c r="E18681" t="s">
        <v>270</v>
      </c>
      <c r="F18681" t="s">
        <v>214</v>
      </c>
      <c r="G18681" t="s">
        <v>215</v>
      </c>
      <c r="H18681">
        <v>2</v>
      </c>
      <c r="I18681">
        <v>2018</v>
      </c>
      <c r="J18681">
        <v>2</v>
      </c>
      <c r="L18681">
        <v>23114826</v>
      </c>
      <c r="M18681">
        <v>6.2</v>
      </c>
      <c r="P18681" s="29">
        <f t="shared" si="679"/>
        <v>0.8666666666666667</v>
      </c>
    </row>
    <row r="18682" spans="1:16" hidden="1" x14ac:dyDescent="0.25">
      <c r="A18682" t="s">
        <v>113</v>
      </c>
      <c r="B18682">
        <v>803400</v>
      </c>
      <c r="C18682" t="s">
        <v>212</v>
      </c>
      <c r="D18682">
        <v>2021850</v>
      </c>
      <c r="E18682" t="s">
        <v>233</v>
      </c>
      <c r="F18682" t="s">
        <v>214</v>
      </c>
      <c r="G18682" t="s">
        <v>215</v>
      </c>
      <c r="H18682">
        <v>2</v>
      </c>
      <c r="I18682">
        <v>2018</v>
      </c>
      <c r="J18682">
        <v>2</v>
      </c>
      <c r="L18682">
        <v>23114827</v>
      </c>
      <c r="M18682">
        <v>5.6</v>
      </c>
      <c r="P18682" s="29">
        <f t="shared" ref="P18682:P18745" si="680">IF(AND(ISNUMBER(M18682),H18682&lt;&gt;4),(M18682-1)/6,IF(H18682=4,"DRP",IF(AND(H18682=3,M18682="NA"),"BAD",IF(AND(H18682=2),"CVL",IF(AND(H18682=1,ISBLANK(M18682)),"NULL","UNK")))))</f>
        <v>0.76666666666666661</v>
      </c>
    </row>
    <row r="18683" spans="1:16" hidden="1" x14ac:dyDescent="0.25">
      <c r="A18683" t="s">
        <v>113</v>
      </c>
      <c r="B18683">
        <v>803400</v>
      </c>
      <c r="C18683" t="s">
        <v>212</v>
      </c>
      <c r="D18683">
        <v>2021615</v>
      </c>
      <c r="E18683" t="s">
        <v>255</v>
      </c>
      <c r="F18683" t="s">
        <v>214</v>
      </c>
      <c r="G18683" t="s">
        <v>215</v>
      </c>
      <c r="H18683">
        <v>2</v>
      </c>
      <c r="I18683">
        <v>2018</v>
      </c>
      <c r="J18683">
        <v>2</v>
      </c>
      <c r="L18683">
        <v>23115891</v>
      </c>
      <c r="M18683">
        <v>5</v>
      </c>
      <c r="P18683" s="29">
        <f t="shared" si="680"/>
        <v>0.66666666666666663</v>
      </c>
    </row>
    <row r="18684" spans="1:16" hidden="1" x14ac:dyDescent="0.25">
      <c r="A18684" t="s">
        <v>113</v>
      </c>
      <c r="B18684">
        <v>803400</v>
      </c>
      <c r="C18684" t="s">
        <v>212</v>
      </c>
      <c r="D18684">
        <v>2021725</v>
      </c>
      <c r="E18684" t="s">
        <v>257</v>
      </c>
      <c r="F18684" t="s">
        <v>214</v>
      </c>
      <c r="G18684" t="s">
        <v>215</v>
      </c>
      <c r="H18684">
        <v>2</v>
      </c>
      <c r="I18684">
        <v>2018</v>
      </c>
      <c r="J18684">
        <v>2</v>
      </c>
      <c r="L18684">
        <v>23115856</v>
      </c>
      <c r="M18684">
        <v>5.5</v>
      </c>
      <c r="P18684" s="29">
        <f t="shared" si="680"/>
        <v>0.75</v>
      </c>
    </row>
    <row r="18685" spans="1:16" hidden="1" x14ac:dyDescent="0.25">
      <c r="A18685" t="s">
        <v>113</v>
      </c>
      <c r="B18685">
        <v>803400</v>
      </c>
      <c r="C18685" t="s">
        <v>212</v>
      </c>
      <c r="D18685">
        <v>2021853</v>
      </c>
      <c r="E18685" t="s">
        <v>258</v>
      </c>
      <c r="F18685" t="s">
        <v>214</v>
      </c>
      <c r="G18685" t="s">
        <v>215</v>
      </c>
      <c r="H18685">
        <v>2</v>
      </c>
      <c r="I18685">
        <v>2018</v>
      </c>
      <c r="J18685">
        <v>2</v>
      </c>
      <c r="L18685">
        <v>23114793</v>
      </c>
      <c r="M18685">
        <v>5.4</v>
      </c>
      <c r="P18685" s="29">
        <f t="shared" si="680"/>
        <v>0.73333333333333339</v>
      </c>
    </row>
    <row r="18686" spans="1:16" hidden="1" x14ac:dyDescent="0.25">
      <c r="A18686" t="s">
        <v>113</v>
      </c>
      <c r="B18686">
        <v>803400</v>
      </c>
      <c r="C18686" t="s">
        <v>212</v>
      </c>
      <c r="D18686">
        <v>2004459</v>
      </c>
      <c r="E18686" t="s">
        <v>238</v>
      </c>
      <c r="F18686" t="s">
        <v>214</v>
      </c>
      <c r="G18686" t="s">
        <v>215</v>
      </c>
      <c r="H18686">
        <v>2</v>
      </c>
      <c r="I18686">
        <v>2018</v>
      </c>
      <c r="J18686">
        <v>2</v>
      </c>
      <c r="L18686">
        <v>23114825</v>
      </c>
      <c r="M18686">
        <v>5.9</v>
      </c>
      <c r="P18686" s="29">
        <f t="shared" si="680"/>
        <v>0.81666666666666676</v>
      </c>
    </row>
    <row r="18687" spans="1:16" hidden="1" x14ac:dyDescent="0.25">
      <c r="A18687" t="s">
        <v>113</v>
      </c>
      <c r="B18687">
        <v>803400</v>
      </c>
      <c r="C18687" t="s">
        <v>212</v>
      </c>
      <c r="D18687">
        <v>2021858</v>
      </c>
      <c r="E18687" t="s">
        <v>230</v>
      </c>
      <c r="F18687" t="s">
        <v>214</v>
      </c>
      <c r="G18687" t="s">
        <v>215</v>
      </c>
      <c r="H18687">
        <v>2</v>
      </c>
      <c r="I18687">
        <v>2019</v>
      </c>
      <c r="J18687">
        <v>1</v>
      </c>
      <c r="L18687">
        <v>23120796</v>
      </c>
      <c r="M18687">
        <v>4.7</v>
      </c>
      <c r="P18687" s="29">
        <f t="shared" si="680"/>
        <v>0.6166666666666667</v>
      </c>
    </row>
    <row r="18688" spans="1:16" hidden="1" x14ac:dyDescent="0.25">
      <c r="A18688" t="s">
        <v>113</v>
      </c>
      <c r="B18688">
        <v>803400</v>
      </c>
      <c r="C18688" t="s">
        <v>212</v>
      </c>
      <c r="D18688">
        <v>2021734</v>
      </c>
      <c r="E18688" t="s">
        <v>252</v>
      </c>
      <c r="F18688" t="s">
        <v>214</v>
      </c>
      <c r="G18688" t="s">
        <v>215</v>
      </c>
      <c r="H18688">
        <v>2</v>
      </c>
      <c r="I18688">
        <v>2019</v>
      </c>
      <c r="J18688">
        <v>1</v>
      </c>
      <c r="L18688">
        <v>23120792</v>
      </c>
      <c r="M18688">
        <v>5.8</v>
      </c>
      <c r="P18688" s="29">
        <f t="shared" si="680"/>
        <v>0.79999999999999993</v>
      </c>
    </row>
    <row r="18689" spans="1:16" hidden="1" x14ac:dyDescent="0.25">
      <c r="A18689" t="s">
        <v>113</v>
      </c>
      <c r="B18689">
        <v>803400</v>
      </c>
      <c r="C18689" t="s">
        <v>212</v>
      </c>
      <c r="D18689">
        <v>2021742</v>
      </c>
      <c r="E18689" t="s">
        <v>262</v>
      </c>
      <c r="F18689" t="s">
        <v>214</v>
      </c>
      <c r="G18689" t="s">
        <v>215</v>
      </c>
      <c r="H18689">
        <v>2</v>
      </c>
      <c r="I18689">
        <v>2019</v>
      </c>
      <c r="J18689">
        <v>1</v>
      </c>
      <c r="L18689">
        <v>23123927</v>
      </c>
      <c r="M18689">
        <v>6.1</v>
      </c>
      <c r="P18689" s="29">
        <f t="shared" si="680"/>
        <v>0.85</v>
      </c>
    </row>
    <row r="18690" spans="1:16" hidden="1" x14ac:dyDescent="0.25">
      <c r="A18690" t="s">
        <v>113</v>
      </c>
      <c r="B18690">
        <v>803400</v>
      </c>
      <c r="C18690" t="s">
        <v>212</v>
      </c>
      <c r="D18690">
        <v>2021720</v>
      </c>
      <c r="E18690" t="s">
        <v>263</v>
      </c>
      <c r="F18690" t="s">
        <v>214</v>
      </c>
      <c r="G18690" t="s">
        <v>215</v>
      </c>
      <c r="H18690">
        <v>2</v>
      </c>
      <c r="I18690">
        <v>2019</v>
      </c>
      <c r="J18690">
        <v>1</v>
      </c>
      <c r="L18690">
        <v>23120794</v>
      </c>
      <c r="M18690">
        <v>5.2</v>
      </c>
      <c r="P18690" s="29">
        <f t="shared" si="680"/>
        <v>0.70000000000000007</v>
      </c>
    </row>
    <row r="18691" spans="1:16" hidden="1" x14ac:dyDescent="0.25">
      <c r="A18691" t="s">
        <v>113</v>
      </c>
      <c r="B18691">
        <v>803400</v>
      </c>
      <c r="C18691" t="s">
        <v>212</v>
      </c>
      <c r="D18691">
        <v>2004469</v>
      </c>
      <c r="E18691" t="s">
        <v>266</v>
      </c>
      <c r="F18691" t="s">
        <v>214</v>
      </c>
      <c r="G18691" t="s">
        <v>215</v>
      </c>
      <c r="H18691">
        <v>2</v>
      </c>
      <c r="I18691">
        <v>2019</v>
      </c>
      <c r="J18691">
        <v>1</v>
      </c>
      <c r="L18691">
        <v>23120808</v>
      </c>
      <c r="M18691">
        <v>5</v>
      </c>
      <c r="P18691" s="29">
        <f t="shared" si="680"/>
        <v>0.66666666666666663</v>
      </c>
    </row>
    <row r="18692" spans="1:16" hidden="1" x14ac:dyDescent="0.25">
      <c r="A18692" t="s">
        <v>113</v>
      </c>
      <c r="B18692">
        <v>803400</v>
      </c>
      <c r="C18692" t="s">
        <v>212</v>
      </c>
      <c r="D18692">
        <v>2021831</v>
      </c>
      <c r="E18692" t="s">
        <v>261</v>
      </c>
      <c r="F18692" t="s">
        <v>214</v>
      </c>
      <c r="G18692" t="s">
        <v>215</v>
      </c>
      <c r="H18692">
        <v>2</v>
      </c>
      <c r="I18692">
        <v>2019</v>
      </c>
      <c r="J18692">
        <v>1</v>
      </c>
      <c r="L18692">
        <v>23120813</v>
      </c>
      <c r="M18692">
        <v>6.4</v>
      </c>
      <c r="P18692" s="29">
        <f t="shared" si="680"/>
        <v>0.9</v>
      </c>
    </row>
    <row r="18693" spans="1:16" hidden="1" x14ac:dyDescent="0.25">
      <c r="A18693" t="s">
        <v>113</v>
      </c>
      <c r="B18693">
        <v>803400</v>
      </c>
      <c r="C18693" t="s">
        <v>212</v>
      </c>
      <c r="D18693">
        <v>2021647</v>
      </c>
      <c r="E18693" t="s">
        <v>279</v>
      </c>
      <c r="F18693" t="s">
        <v>214</v>
      </c>
      <c r="G18693" t="s">
        <v>215</v>
      </c>
      <c r="H18693">
        <v>1</v>
      </c>
      <c r="I18693">
        <v>2019</v>
      </c>
      <c r="J18693">
        <v>2</v>
      </c>
      <c r="L18693">
        <v>23128847</v>
      </c>
      <c r="P18693" s="29" t="str">
        <f t="shared" si="680"/>
        <v>NULL</v>
      </c>
    </row>
    <row r="18694" spans="1:16" hidden="1" x14ac:dyDescent="0.25">
      <c r="A18694" t="s">
        <v>113</v>
      </c>
      <c r="B18694">
        <v>803400</v>
      </c>
      <c r="C18694" t="s">
        <v>212</v>
      </c>
      <c r="D18694">
        <v>2021758</v>
      </c>
      <c r="E18694" t="s">
        <v>254</v>
      </c>
      <c r="F18694" t="s">
        <v>214</v>
      </c>
      <c r="G18694" t="s">
        <v>215</v>
      </c>
      <c r="H18694">
        <v>1</v>
      </c>
      <c r="I18694">
        <v>2019</v>
      </c>
      <c r="J18694">
        <v>2</v>
      </c>
      <c r="L18694">
        <v>23128841</v>
      </c>
      <c r="P18694" s="29" t="str">
        <f t="shared" si="680"/>
        <v>NULL</v>
      </c>
    </row>
    <row r="18695" spans="1:16" hidden="1" x14ac:dyDescent="0.25">
      <c r="A18695" t="s">
        <v>113</v>
      </c>
      <c r="B18695">
        <v>803400</v>
      </c>
      <c r="C18695" t="s">
        <v>212</v>
      </c>
      <c r="D18695">
        <v>2021837</v>
      </c>
      <c r="E18695" t="s">
        <v>268</v>
      </c>
      <c r="F18695" t="s">
        <v>214</v>
      </c>
      <c r="G18695" t="s">
        <v>215</v>
      </c>
      <c r="H18695">
        <v>1</v>
      </c>
      <c r="I18695">
        <v>2019</v>
      </c>
      <c r="J18695">
        <v>2</v>
      </c>
      <c r="L18695">
        <v>23128849</v>
      </c>
      <c r="P18695" s="29" t="str">
        <f t="shared" si="680"/>
        <v>NULL</v>
      </c>
    </row>
    <row r="18696" spans="1:16" hidden="1" x14ac:dyDescent="0.25">
      <c r="A18696" t="s">
        <v>113</v>
      </c>
      <c r="B18696">
        <v>803400</v>
      </c>
      <c r="C18696" t="s">
        <v>212</v>
      </c>
      <c r="D18696">
        <v>2021860</v>
      </c>
      <c r="E18696" t="s">
        <v>267</v>
      </c>
      <c r="F18696" t="s">
        <v>214</v>
      </c>
      <c r="G18696" t="s">
        <v>215</v>
      </c>
      <c r="H18696">
        <v>1</v>
      </c>
      <c r="I18696">
        <v>2019</v>
      </c>
      <c r="J18696">
        <v>2</v>
      </c>
      <c r="L18696">
        <v>23128845</v>
      </c>
      <c r="P18696" s="29" t="str">
        <f t="shared" si="680"/>
        <v>NULL</v>
      </c>
    </row>
    <row r="18697" spans="1:16" hidden="1" x14ac:dyDescent="0.25">
      <c r="A18697" t="s">
        <v>113</v>
      </c>
      <c r="B18697">
        <v>803400</v>
      </c>
      <c r="C18697" t="s">
        <v>212</v>
      </c>
      <c r="D18697">
        <v>2021624</v>
      </c>
      <c r="E18697" t="s">
        <v>243</v>
      </c>
      <c r="F18697" t="s">
        <v>214</v>
      </c>
      <c r="G18697" t="s">
        <v>215</v>
      </c>
      <c r="H18697">
        <v>1</v>
      </c>
      <c r="I18697">
        <v>2019</v>
      </c>
      <c r="J18697">
        <v>2</v>
      </c>
      <c r="L18697">
        <v>23128840</v>
      </c>
      <c r="P18697" s="29" t="str">
        <f t="shared" si="680"/>
        <v>NULL</v>
      </c>
    </row>
    <row r="18698" spans="1:16" hidden="1" x14ac:dyDescent="0.25">
      <c r="A18698" t="s">
        <v>123</v>
      </c>
      <c r="B18698">
        <v>803401</v>
      </c>
      <c r="C18698" t="s">
        <v>318</v>
      </c>
      <c r="D18698">
        <v>2005118</v>
      </c>
      <c r="E18698" t="s">
        <v>223</v>
      </c>
      <c r="F18698" t="s">
        <v>214</v>
      </c>
      <c r="G18698" t="s">
        <v>215</v>
      </c>
      <c r="H18698">
        <v>3</v>
      </c>
      <c r="I18698">
        <v>2016</v>
      </c>
      <c r="J18698">
        <v>1</v>
      </c>
      <c r="L18698">
        <v>23081293</v>
      </c>
      <c r="M18698" t="s">
        <v>221</v>
      </c>
      <c r="P18698" s="29" t="str">
        <f t="shared" si="680"/>
        <v>BAD</v>
      </c>
    </row>
    <row r="18699" spans="1:16" hidden="1" x14ac:dyDescent="0.25">
      <c r="A18699" t="s">
        <v>123</v>
      </c>
      <c r="B18699">
        <v>803401</v>
      </c>
      <c r="C18699" t="s">
        <v>318</v>
      </c>
      <c r="D18699">
        <v>2021754</v>
      </c>
      <c r="E18699" t="s">
        <v>216</v>
      </c>
      <c r="F18699" t="s">
        <v>214</v>
      </c>
      <c r="G18699" t="s">
        <v>215</v>
      </c>
      <c r="H18699">
        <v>3</v>
      </c>
      <c r="I18699">
        <v>2016</v>
      </c>
      <c r="J18699">
        <v>1</v>
      </c>
      <c r="L18699">
        <v>23081092</v>
      </c>
      <c r="M18699">
        <v>3.2</v>
      </c>
      <c r="P18699" s="29">
        <f t="shared" si="680"/>
        <v>0.3666666666666667</v>
      </c>
    </row>
    <row r="18700" spans="1:16" hidden="1" x14ac:dyDescent="0.25">
      <c r="A18700" t="s">
        <v>123</v>
      </c>
      <c r="B18700">
        <v>803401</v>
      </c>
      <c r="C18700" t="s">
        <v>318</v>
      </c>
      <c r="D18700">
        <v>2021600</v>
      </c>
      <c r="E18700" t="s">
        <v>219</v>
      </c>
      <c r="F18700" t="s">
        <v>214</v>
      </c>
      <c r="G18700" t="s">
        <v>215</v>
      </c>
      <c r="H18700">
        <v>3</v>
      </c>
      <c r="I18700">
        <v>2016</v>
      </c>
      <c r="J18700">
        <v>1</v>
      </c>
      <c r="L18700">
        <v>23081079</v>
      </c>
      <c r="M18700">
        <v>2.2999999999999998</v>
      </c>
      <c r="P18700" s="29">
        <f t="shared" si="680"/>
        <v>0.21666666666666665</v>
      </c>
    </row>
    <row r="18701" spans="1:16" hidden="1" x14ac:dyDescent="0.25">
      <c r="A18701" t="s">
        <v>123</v>
      </c>
      <c r="B18701">
        <v>803401</v>
      </c>
      <c r="C18701" t="s">
        <v>318</v>
      </c>
      <c r="D18701">
        <v>2005102</v>
      </c>
      <c r="E18701" t="s">
        <v>218</v>
      </c>
      <c r="F18701" t="s">
        <v>214</v>
      </c>
      <c r="G18701" t="s">
        <v>215</v>
      </c>
      <c r="H18701">
        <v>3</v>
      </c>
      <c r="I18701">
        <v>2016</v>
      </c>
      <c r="J18701">
        <v>1</v>
      </c>
      <c r="L18701">
        <v>23081382</v>
      </c>
      <c r="M18701" t="s">
        <v>221</v>
      </c>
      <c r="P18701" s="29" t="str">
        <f t="shared" si="680"/>
        <v>BAD</v>
      </c>
    </row>
    <row r="18702" spans="1:16" hidden="1" x14ac:dyDescent="0.25">
      <c r="A18702" t="s">
        <v>123</v>
      </c>
      <c r="B18702">
        <v>803401</v>
      </c>
      <c r="C18702" t="s">
        <v>318</v>
      </c>
      <c r="D18702">
        <v>2005099</v>
      </c>
      <c r="E18702" t="s">
        <v>217</v>
      </c>
      <c r="F18702" t="s">
        <v>214</v>
      </c>
      <c r="G18702" t="s">
        <v>215</v>
      </c>
      <c r="H18702">
        <v>3</v>
      </c>
      <c r="I18702">
        <v>2016</v>
      </c>
      <c r="J18702">
        <v>1</v>
      </c>
      <c r="L18702">
        <v>23081375</v>
      </c>
      <c r="M18702" t="s">
        <v>221</v>
      </c>
      <c r="P18702" s="29" t="str">
        <f t="shared" si="680"/>
        <v>BAD</v>
      </c>
    </row>
    <row r="18703" spans="1:16" hidden="1" x14ac:dyDescent="0.25">
      <c r="A18703" t="s">
        <v>123</v>
      </c>
      <c r="B18703">
        <v>803401</v>
      </c>
      <c r="C18703" t="s">
        <v>318</v>
      </c>
      <c r="D18703">
        <v>2004098</v>
      </c>
      <c r="E18703" t="s">
        <v>213</v>
      </c>
      <c r="F18703" t="s">
        <v>214</v>
      </c>
      <c r="G18703" t="s">
        <v>215</v>
      </c>
      <c r="H18703">
        <v>2</v>
      </c>
      <c r="I18703">
        <v>2016</v>
      </c>
      <c r="J18703">
        <v>1</v>
      </c>
      <c r="L18703">
        <v>23081502</v>
      </c>
      <c r="M18703">
        <v>5.3</v>
      </c>
      <c r="P18703" s="29">
        <f t="shared" si="680"/>
        <v>0.71666666666666667</v>
      </c>
    </row>
    <row r="18704" spans="1:16" hidden="1" x14ac:dyDescent="0.25">
      <c r="A18704" t="s">
        <v>123</v>
      </c>
      <c r="B18704">
        <v>803401</v>
      </c>
      <c r="C18704" t="s">
        <v>318</v>
      </c>
      <c r="D18704">
        <v>2021754</v>
      </c>
      <c r="E18704" t="s">
        <v>216</v>
      </c>
      <c r="F18704" t="s">
        <v>214</v>
      </c>
      <c r="G18704" t="s">
        <v>215</v>
      </c>
      <c r="H18704">
        <v>4</v>
      </c>
      <c r="I18704">
        <v>2016</v>
      </c>
      <c r="J18704">
        <v>2</v>
      </c>
      <c r="L18704">
        <v>23086734</v>
      </c>
      <c r="P18704" s="29" t="str">
        <f t="shared" si="680"/>
        <v>DRP</v>
      </c>
    </row>
    <row r="18705" spans="1:16" hidden="1" x14ac:dyDescent="0.25">
      <c r="A18705" t="s">
        <v>123</v>
      </c>
      <c r="B18705">
        <v>803401</v>
      </c>
      <c r="C18705" t="s">
        <v>318</v>
      </c>
      <c r="D18705">
        <v>2021600</v>
      </c>
      <c r="E18705" t="s">
        <v>219</v>
      </c>
      <c r="F18705" t="s">
        <v>214</v>
      </c>
      <c r="G18705" t="s">
        <v>215</v>
      </c>
      <c r="H18705">
        <v>4</v>
      </c>
      <c r="I18705">
        <v>2016</v>
      </c>
      <c r="J18705">
        <v>2</v>
      </c>
      <c r="L18705">
        <v>23086545</v>
      </c>
      <c r="P18705" s="29" t="str">
        <f t="shared" si="680"/>
        <v>DRP</v>
      </c>
    </row>
    <row r="18706" spans="1:16" hidden="1" x14ac:dyDescent="0.25">
      <c r="A18706" t="s">
        <v>123</v>
      </c>
      <c r="B18706">
        <v>803401</v>
      </c>
      <c r="C18706" t="s">
        <v>318</v>
      </c>
      <c r="D18706">
        <v>2005118</v>
      </c>
      <c r="E18706" t="s">
        <v>223</v>
      </c>
      <c r="F18706" t="s">
        <v>214</v>
      </c>
      <c r="G18706" t="s">
        <v>215</v>
      </c>
      <c r="H18706">
        <v>4</v>
      </c>
      <c r="I18706">
        <v>2016</v>
      </c>
      <c r="J18706">
        <v>2</v>
      </c>
      <c r="L18706">
        <v>23086744</v>
      </c>
      <c r="P18706" s="29" t="str">
        <f t="shared" si="680"/>
        <v>DRP</v>
      </c>
    </row>
    <row r="18707" spans="1:16" hidden="1" x14ac:dyDescent="0.25">
      <c r="A18707" t="s">
        <v>123</v>
      </c>
      <c r="B18707">
        <v>803401</v>
      </c>
      <c r="C18707" t="s">
        <v>318</v>
      </c>
      <c r="D18707">
        <v>2005102</v>
      </c>
      <c r="E18707" t="s">
        <v>218</v>
      </c>
      <c r="F18707" t="s">
        <v>214</v>
      </c>
      <c r="G18707" t="s">
        <v>215</v>
      </c>
      <c r="H18707">
        <v>4</v>
      </c>
      <c r="I18707">
        <v>2016</v>
      </c>
      <c r="J18707">
        <v>2</v>
      </c>
      <c r="L18707">
        <v>23086741</v>
      </c>
      <c r="P18707" s="29" t="str">
        <f t="shared" si="680"/>
        <v>DRP</v>
      </c>
    </row>
    <row r="18708" spans="1:16" hidden="1" x14ac:dyDescent="0.25">
      <c r="A18708" t="s">
        <v>123</v>
      </c>
      <c r="B18708">
        <v>803401</v>
      </c>
      <c r="C18708" t="s">
        <v>318</v>
      </c>
      <c r="D18708">
        <v>2005099</v>
      </c>
      <c r="E18708" t="s">
        <v>217</v>
      </c>
      <c r="F18708" t="s">
        <v>214</v>
      </c>
      <c r="G18708" t="s">
        <v>215</v>
      </c>
      <c r="H18708">
        <v>4</v>
      </c>
      <c r="I18708">
        <v>2016</v>
      </c>
      <c r="J18708">
        <v>2</v>
      </c>
      <c r="L18708">
        <v>23086540</v>
      </c>
      <c r="P18708" s="29" t="str">
        <f t="shared" si="680"/>
        <v>DRP</v>
      </c>
    </row>
    <row r="18709" spans="1:16" hidden="1" x14ac:dyDescent="0.25">
      <c r="A18709" t="s">
        <v>122</v>
      </c>
      <c r="B18709">
        <v>803407</v>
      </c>
      <c r="C18709" t="s">
        <v>317</v>
      </c>
      <c r="D18709">
        <v>2005118</v>
      </c>
      <c r="E18709" t="s">
        <v>223</v>
      </c>
      <c r="F18709" t="s">
        <v>214</v>
      </c>
      <c r="G18709" t="s">
        <v>215</v>
      </c>
      <c r="H18709">
        <v>3</v>
      </c>
      <c r="I18709">
        <v>2016</v>
      </c>
      <c r="J18709">
        <v>1</v>
      </c>
      <c r="L18709">
        <v>23081297</v>
      </c>
      <c r="M18709">
        <v>3.4</v>
      </c>
      <c r="P18709" s="29">
        <f t="shared" si="680"/>
        <v>0.39999999999999997</v>
      </c>
    </row>
    <row r="18710" spans="1:16" hidden="1" x14ac:dyDescent="0.25">
      <c r="A18710" t="s">
        <v>122</v>
      </c>
      <c r="B18710">
        <v>803407</v>
      </c>
      <c r="C18710" t="s">
        <v>317</v>
      </c>
      <c r="D18710">
        <v>2021754</v>
      </c>
      <c r="E18710" t="s">
        <v>216</v>
      </c>
      <c r="F18710" t="s">
        <v>214</v>
      </c>
      <c r="G18710" t="s">
        <v>215</v>
      </c>
      <c r="H18710">
        <v>2</v>
      </c>
      <c r="I18710">
        <v>2016</v>
      </c>
      <c r="J18710">
        <v>1</v>
      </c>
      <c r="L18710">
        <v>23081134</v>
      </c>
      <c r="M18710">
        <v>4</v>
      </c>
      <c r="P18710" s="29">
        <f t="shared" si="680"/>
        <v>0.5</v>
      </c>
    </row>
    <row r="18711" spans="1:16" hidden="1" x14ac:dyDescent="0.25">
      <c r="A18711" t="s">
        <v>122</v>
      </c>
      <c r="B18711">
        <v>803407</v>
      </c>
      <c r="C18711" t="s">
        <v>317</v>
      </c>
      <c r="D18711">
        <v>2005102</v>
      </c>
      <c r="E18711" t="s">
        <v>218</v>
      </c>
      <c r="F18711" t="s">
        <v>214</v>
      </c>
      <c r="G18711" t="s">
        <v>215</v>
      </c>
      <c r="H18711">
        <v>2</v>
      </c>
      <c r="I18711">
        <v>2016</v>
      </c>
      <c r="J18711">
        <v>1</v>
      </c>
      <c r="L18711">
        <v>23081364</v>
      </c>
      <c r="M18711">
        <v>4</v>
      </c>
      <c r="P18711" s="29">
        <f t="shared" si="680"/>
        <v>0.5</v>
      </c>
    </row>
    <row r="18712" spans="1:16" hidden="1" x14ac:dyDescent="0.25">
      <c r="A18712" t="s">
        <v>122</v>
      </c>
      <c r="B18712">
        <v>803407</v>
      </c>
      <c r="C18712" t="s">
        <v>317</v>
      </c>
      <c r="D18712">
        <v>2005099</v>
      </c>
      <c r="E18712" t="s">
        <v>217</v>
      </c>
      <c r="F18712" t="s">
        <v>214</v>
      </c>
      <c r="G18712" t="s">
        <v>215</v>
      </c>
      <c r="H18712">
        <v>2</v>
      </c>
      <c r="I18712">
        <v>2016</v>
      </c>
      <c r="J18712">
        <v>1</v>
      </c>
      <c r="L18712">
        <v>23081379</v>
      </c>
      <c r="M18712">
        <v>4.5</v>
      </c>
      <c r="P18712" s="29">
        <f t="shared" si="680"/>
        <v>0.58333333333333337</v>
      </c>
    </row>
    <row r="18713" spans="1:16" hidden="1" x14ac:dyDescent="0.25">
      <c r="A18713" t="s">
        <v>122</v>
      </c>
      <c r="B18713">
        <v>803407</v>
      </c>
      <c r="C18713" t="s">
        <v>317</v>
      </c>
      <c r="D18713">
        <v>2021600</v>
      </c>
      <c r="E18713" t="s">
        <v>219</v>
      </c>
      <c r="F18713" t="s">
        <v>214</v>
      </c>
      <c r="G18713" t="s">
        <v>215</v>
      </c>
      <c r="H18713">
        <v>2</v>
      </c>
      <c r="I18713">
        <v>2016</v>
      </c>
      <c r="J18713">
        <v>1</v>
      </c>
      <c r="L18713">
        <v>23081087</v>
      </c>
      <c r="M18713">
        <v>4.2</v>
      </c>
      <c r="P18713" s="29">
        <f t="shared" si="680"/>
        <v>0.53333333333333333</v>
      </c>
    </row>
    <row r="18714" spans="1:16" hidden="1" x14ac:dyDescent="0.25">
      <c r="A18714" t="s">
        <v>122</v>
      </c>
      <c r="B18714">
        <v>803407</v>
      </c>
      <c r="C18714" t="s">
        <v>317</v>
      </c>
      <c r="D18714">
        <v>2004098</v>
      </c>
      <c r="E18714" t="s">
        <v>213</v>
      </c>
      <c r="F18714" t="s">
        <v>214</v>
      </c>
      <c r="G18714" t="s">
        <v>215</v>
      </c>
      <c r="H18714">
        <v>2</v>
      </c>
      <c r="I18714">
        <v>2016</v>
      </c>
      <c r="J18714">
        <v>1</v>
      </c>
      <c r="L18714">
        <v>23078142</v>
      </c>
      <c r="M18714">
        <v>5.0999999999999996</v>
      </c>
      <c r="P18714" s="29">
        <f t="shared" si="680"/>
        <v>0.68333333333333324</v>
      </c>
    </row>
    <row r="18715" spans="1:16" hidden="1" x14ac:dyDescent="0.25">
      <c r="A18715" t="s">
        <v>122</v>
      </c>
      <c r="B18715">
        <v>803407</v>
      </c>
      <c r="C18715" t="s">
        <v>317</v>
      </c>
      <c r="D18715">
        <v>2021580</v>
      </c>
      <c r="E18715" t="s">
        <v>241</v>
      </c>
      <c r="F18715" t="s">
        <v>214</v>
      </c>
      <c r="G18715" t="s">
        <v>215</v>
      </c>
      <c r="H18715">
        <v>3</v>
      </c>
      <c r="I18715">
        <v>2016</v>
      </c>
      <c r="J18715">
        <v>2</v>
      </c>
      <c r="L18715">
        <v>23086825</v>
      </c>
      <c r="M18715">
        <v>2.6</v>
      </c>
      <c r="P18715" s="29">
        <f t="shared" si="680"/>
        <v>0.26666666666666666</v>
      </c>
    </row>
    <row r="18716" spans="1:16" hidden="1" x14ac:dyDescent="0.25">
      <c r="A18716" t="s">
        <v>122</v>
      </c>
      <c r="B18716">
        <v>803407</v>
      </c>
      <c r="C18716" t="s">
        <v>317</v>
      </c>
      <c r="D18716">
        <v>2005118</v>
      </c>
      <c r="E18716" t="s">
        <v>223</v>
      </c>
      <c r="F18716" t="s">
        <v>214</v>
      </c>
      <c r="G18716" t="s">
        <v>215</v>
      </c>
      <c r="H18716">
        <v>2</v>
      </c>
      <c r="I18716">
        <v>2016</v>
      </c>
      <c r="J18716">
        <v>2</v>
      </c>
      <c r="L18716">
        <v>23086742</v>
      </c>
      <c r="M18716">
        <v>4.0999999999999996</v>
      </c>
      <c r="P18716" s="29">
        <f t="shared" si="680"/>
        <v>0.51666666666666661</v>
      </c>
    </row>
    <row r="18717" spans="1:16" hidden="1" x14ac:dyDescent="0.25">
      <c r="A18717" t="s">
        <v>122</v>
      </c>
      <c r="B18717">
        <v>803407</v>
      </c>
      <c r="C18717" t="s">
        <v>317</v>
      </c>
      <c r="D18717">
        <v>2021763</v>
      </c>
      <c r="E18717" t="s">
        <v>298</v>
      </c>
      <c r="F18717" t="s">
        <v>214</v>
      </c>
      <c r="G18717" t="s">
        <v>215</v>
      </c>
      <c r="H18717">
        <v>3</v>
      </c>
      <c r="I18717">
        <v>2016</v>
      </c>
      <c r="J18717">
        <v>2</v>
      </c>
      <c r="L18717">
        <v>23086846</v>
      </c>
      <c r="M18717">
        <v>2.9</v>
      </c>
      <c r="P18717" s="29">
        <f t="shared" si="680"/>
        <v>0.31666666666666665</v>
      </c>
    </row>
    <row r="18718" spans="1:16" hidden="1" x14ac:dyDescent="0.25">
      <c r="A18718" t="s">
        <v>122</v>
      </c>
      <c r="B18718">
        <v>803407</v>
      </c>
      <c r="C18718" t="s">
        <v>317</v>
      </c>
      <c r="D18718">
        <v>2005117</v>
      </c>
      <c r="E18718" t="s">
        <v>220</v>
      </c>
      <c r="F18718" t="s">
        <v>214</v>
      </c>
      <c r="G18718" t="s">
        <v>215</v>
      </c>
      <c r="H18718">
        <v>3</v>
      </c>
      <c r="I18718">
        <v>2016</v>
      </c>
      <c r="J18718">
        <v>2</v>
      </c>
      <c r="L18718">
        <v>23084477</v>
      </c>
      <c r="M18718">
        <v>3.2</v>
      </c>
      <c r="P18718" s="29">
        <f t="shared" si="680"/>
        <v>0.3666666666666667</v>
      </c>
    </row>
    <row r="18719" spans="1:16" hidden="1" x14ac:dyDescent="0.25">
      <c r="A18719" t="s">
        <v>122</v>
      </c>
      <c r="B18719">
        <v>803407</v>
      </c>
      <c r="C18719" t="s">
        <v>317</v>
      </c>
      <c r="D18719">
        <v>2021756</v>
      </c>
      <c r="E18719" t="s">
        <v>253</v>
      </c>
      <c r="F18719" t="s">
        <v>214</v>
      </c>
      <c r="G18719" t="s">
        <v>215</v>
      </c>
      <c r="H18719">
        <v>3</v>
      </c>
      <c r="I18719">
        <v>2016</v>
      </c>
      <c r="J18719">
        <v>2</v>
      </c>
      <c r="L18719">
        <v>23086838</v>
      </c>
      <c r="M18719">
        <v>3.4</v>
      </c>
      <c r="P18719" s="29">
        <f t="shared" si="680"/>
        <v>0.39999999999999997</v>
      </c>
    </row>
    <row r="18720" spans="1:16" hidden="1" x14ac:dyDescent="0.25">
      <c r="A18720" t="s">
        <v>122</v>
      </c>
      <c r="B18720">
        <v>803407</v>
      </c>
      <c r="C18720" t="s">
        <v>317</v>
      </c>
      <c r="D18720">
        <v>2021602</v>
      </c>
      <c r="E18720" t="s">
        <v>242</v>
      </c>
      <c r="F18720" t="s">
        <v>214</v>
      </c>
      <c r="G18720" t="s">
        <v>215</v>
      </c>
      <c r="H18720">
        <v>3</v>
      </c>
      <c r="I18720">
        <v>2016</v>
      </c>
      <c r="J18720">
        <v>2</v>
      </c>
      <c r="L18720">
        <v>23086747</v>
      </c>
      <c r="M18720">
        <v>2.8</v>
      </c>
      <c r="P18720" s="29">
        <f t="shared" si="680"/>
        <v>0.3</v>
      </c>
    </row>
    <row r="18721" spans="1:16" hidden="1" x14ac:dyDescent="0.25">
      <c r="A18721" t="s">
        <v>122</v>
      </c>
      <c r="B18721">
        <v>803407</v>
      </c>
      <c r="C18721" t="s">
        <v>317</v>
      </c>
      <c r="D18721">
        <v>2021756</v>
      </c>
      <c r="E18721" t="s">
        <v>253</v>
      </c>
      <c r="F18721" t="s">
        <v>214</v>
      </c>
      <c r="G18721" t="s">
        <v>215</v>
      </c>
      <c r="H18721">
        <v>2</v>
      </c>
      <c r="I18721">
        <v>2017</v>
      </c>
      <c r="J18721">
        <v>1</v>
      </c>
      <c r="L18721">
        <v>23092931</v>
      </c>
      <c r="M18721">
        <v>4.7</v>
      </c>
      <c r="P18721" s="29">
        <f t="shared" si="680"/>
        <v>0.6166666666666667</v>
      </c>
    </row>
    <row r="18722" spans="1:16" hidden="1" x14ac:dyDescent="0.25">
      <c r="A18722" t="s">
        <v>122</v>
      </c>
      <c r="B18722">
        <v>803407</v>
      </c>
      <c r="C18722" t="s">
        <v>317</v>
      </c>
      <c r="D18722">
        <v>2021602</v>
      </c>
      <c r="E18722" t="s">
        <v>242</v>
      </c>
      <c r="F18722" t="s">
        <v>214</v>
      </c>
      <c r="G18722" t="s">
        <v>215</v>
      </c>
      <c r="H18722">
        <v>2</v>
      </c>
      <c r="I18722">
        <v>2017</v>
      </c>
      <c r="J18722">
        <v>1</v>
      </c>
      <c r="L18722">
        <v>23095499</v>
      </c>
      <c r="M18722">
        <v>4.3</v>
      </c>
      <c r="P18722" s="29">
        <f t="shared" si="680"/>
        <v>0.54999999999999993</v>
      </c>
    </row>
    <row r="18723" spans="1:16" hidden="1" x14ac:dyDescent="0.25">
      <c r="A18723" t="s">
        <v>122</v>
      </c>
      <c r="B18723">
        <v>803407</v>
      </c>
      <c r="C18723" t="s">
        <v>317</v>
      </c>
      <c r="D18723">
        <v>2021580</v>
      </c>
      <c r="E18723" t="s">
        <v>241</v>
      </c>
      <c r="F18723" t="s">
        <v>214</v>
      </c>
      <c r="G18723" t="s">
        <v>215</v>
      </c>
      <c r="H18723">
        <v>2</v>
      </c>
      <c r="I18723">
        <v>2017</v>
      </c>
      <c r="J18723">
        <v>1</v>
      </c>
      <c r="L18723">
        <v>23093919</v>
      </c>
      <c r="M18723">
        <v>4</v>
      </c>
      <c r="P18723" s="29">
        <f t="shared" si="680"/>
        <v>0.5</v>
      </c>
    </row>
    <row r="18724" spans="1:16" hidden="1" x14ac:dyDescent="0.25">
      <c r="A18724" t="s">
        <v>122</v>
      </c>
      <c r="B18724">
        <v>803407</v>
      </c>
      <c r="C18724" t="s">
        <v>317</v>
      </c>
      <c r="D18724">
        <v>2005117</v>
      </c>
      <c r="E18724" t="s">
        <v>220</v>
      </c>
      <c r="F18724" t="s">
        <v>214</v>
      </c>
      <c r="G18724" t="s">
        <v>215</v>
      </c>
      <c r="H18724">
        <v>2</v>
      </c>
      <c r="I18724">
        <v>2017</v>
      </c>
      <c r="J18724">
        <v>1</v>
      </c>
      <c r="L18724">
        <v>23091396</v>
      </c>
      <c r="M18724">
        <v>4.5</v>
      </c>
      <c r="P18724" s="29">
        <f t="shared" si="680"/>
        <v>0.58333333333333337</v>
      </c>
    </row>
    <row r="18725" spans="1:16" hidden="1" x14ac:dyDescent="0.25">
      <c r="A18725" t="s">
        <v>122</v>
      </c>
      <c r="B18725">
        <v>803407</v>
      </c>
      <c r="C18725" t="s">
        <v>317</v>
      </c>
      <c r="D18725">
        <v>2021763</v>
      </c>
      <c r="E18725" t="s">
        <v>298</v>
      </c>
      <c r="F18725" t="s">
        <v>214</v>
      </c>
      <c r="G18725" t="s">
        <v>215</v>
      </c>
      <c r="H18725">
        <v>2</v>
      </c>
      <c r="I18725">
        <v>2017</v>
      </c>
      <c r="J18725">
        <v>1</v>
      </c>
      <c r="L18725">
        <v>23091986</v>
      </c>
      <c r="M18725">
        <v>5.2</v>
      </c>
      <c r="P18725" s="29">
        <f t="shared" si="680"/>
        <v>0.70000000000000007</v>
      </c>
    </row>
    <row r="18726" spans="1:16" hidden="1" x14ac:dyDescent="0.25">
      <c r="A18726" t="s">
        <v>122</v>
      </c>
      <c r="B18726">
        <v>803407</v>
      </c>
      <c r="C18726" t="s">
        <v>317</v>
      </c>
      <c r="D18726">
        <v>2004112</v>
      </c>
      <c r="E18726" t="s">
        <v>244</v>
      </c>
      <c r="F18726" t="s">
        <v>214</v>
      </c>
      <c r="G18726" t="s">
        <v>215</v>
      </c>
      <c r="H18726">
        <v>2</v>
      </c>
      <c r="I18726">
        <v>2017</v>
      </c>
      <c r="J18726">
        <v>1</v>
      </c>
      <c r="L18726">
        <v>23092346</v>
      </c>
      <c r="M18726">
        <v>5.6</v>
      </c>
      <c r="P18726" s="29">
        <f t="shared" si="680"/>
        <v>0.76666666666666661</v>
      </c>
    </row>
    <row r="18727" spans="1:16" hidden="1" x14ac:dyDescent="0.25">
      <c r="A18727" t="s">
        <v>122</v>
      </c>
      <c r="B18727">
        <v>803407</v>
      </c>
      <c r="C18727" t="s">
        <v>317</v>
      </c>
      <c r="D18727">
        <v>2004116</v>
      </c>
      <c r="E18727" t="s">
        <v>229</v>
      </c>
      <c r="F18727" t="s">
        <v>214</v>
      </c>
      <c r="G18727" t="s">
        <v>215</v>
      </c>
      <c r="H18727">
        <v>2</v>
      </c>
      <c r="I18727">
        <v>2017</v>
      </c>
      <c r="J18727">
        <v>2</v>
      </c>
      <c r="L18727">
        <v>23098585</v>
      </c>
      <c r="M18727">
        <v>4.5999999999999996</v>
      </c>
      <c r="P18727" s="29">
        <f t="shared" si="680"/>
        <v>0.6</v>
      </c>
    </row>
    <row r="18728" spans="1:16" hidden="1" x14ac:dyDescent="0.25">
      <c r="A18728" t="s">
        <v>122</v>
      </c>
      <c r="B18728">
        <v>803407</v>
      </c>
      <c r="C18728" t="s">
        <v>317</v>
      </c>
      <c r="D18728">
        <v>2005131</v>
      </c>
      <c r="E18728" t="s">
        <v>228</v>
      </c>
      <c r="F18728" t="s">
        <v>214</v>
      </c>
      <c r="G18728" t="s">
        <v>215</v>
      </c>
      <c r="H18728">
        <v>2</v>
      </c>
      <c r="I18728">
        <v>2017</v>
      </c>
      <c r="J18728">
        <v>2</v>
      </c>
      <c r="L18728">
        <v>23097528</v>
      </c>
      <c r="M18728">
        <v>5.6</v>
      </c>
      <c r="P18728" s="29">
        <f t="shared" si="680"/>
        <v>0.76666666666666661</v>
      </c>
    </row>
    <row r="18729" spans="1:16" hidden="1" x14ac:dyDescent="0.25">
      <c r="A18729" t="s">
        <v>122</v>
      </c>
      <c r="B18729">
        <v>803407</v>
      </c>
      <c r="C18729" t="s">
        <v>317</v>
      </c>
      <c r="D18729">
        <v>2021596</v>
      </c>
      <c r="E18729" t="s">
        <v>294</v>
      </c>
      <c r="F18729" t="s">
        <v>214</v>
      </c>
      <c r="G18729" t="s">
        <v>215</v>
      </c>
      <c r="H18729">
        <v>2</v>
      </c>
      <c r="I18729">
        <v>2017</v>
      </c>
      <c r="J18729">
        <v>2</v>
      </c>
      <c r="L18729">
        <v>23101186</v>
      </c>
      <c r="M18729">
        <v>4.0999999999999996</v>
      </c>
      <c r="P18729" s="29">
        <f t="shared" si="680"/>
        <v>0.51666666666666661</v>
      </c>
    </row>
    <row r="18730" spans="1:16" hidden="1" x14ac:dyDescent="0.25">
      <c r="A18730" t="s">
        <v>122</v>
      </c>
      <c r="B18730">
        <v>803407</v>
      </c>
      <c r="C18730" t="s">
        <v>317</v>
      </c>
      <c r="D18730">
        <v>2021638</v>
      </c>
      <c r="E18730" t="s">
        <v>250</v>
      </c>
      <c r="F18730" t="s">
        <v>214</v>
      </c>
      <c r="G18730" t="s">
        <v>215</v>
      </c>
      <c r="H18730">
        <v>2</v>
      </c>
      <c r="I18730">
        <v>2017</v>
      </c>
      <c r="J18730">
        <v>2</v>
      </c>
      <c r="L18730">
        <v>23101182</v>
      </c>
      <c r="M18730">
        <v>4.9000000000000004</v>
      </c>
      <c r="P18730" s="29">
        <f t="shared" si="680"/>
        <v>0.65</v>
      </c>
    </row>
    <row r="18731" spans="1:16" hidden="1" x14ac:dyDescent="0.25">
      <c r="A18731" t="s">
        <v>122</v>
      </c>
      <c r="B18731">
        <v>803407</v>
      </c>
      <c r="C18731" t="s">
        <v>317</v>
      </c>
      <c r="D18731">
        <v>2021874</v>
      </c>
      <c r="E18731" t="s">
        <v>226</v>
      </c>
      <c r="F18731" t="s">
        <v>214</v>
      </c>
      <c r="G18731" t="s">
        <v>215</v>
      </c>
      <c r="H18731">
        <v>3</v>
      </c>
      <c r="I18731">
        <v>2017</v>
      </c>
      <c r="J18731">
        <v>2</v>
      </c>
      <c r="L18731">
        <v>23101908</v>
      </c>
      <c r="M18731">
        <v>3.4</v>
      </c>
      <c r="P18731" s="29">
        <f t="shared" si="680"/>
        <v>0.39999999999999997</v>
      </c>
    </row>
    <row r="18732" spans="1:16" hidden="1" x14ac:dyDescent="0.25">
      <c r="A18732" t="s">
        <v>122</v>
      </c>
      <c r="B18732">
        <v>803407</v>
      </c>
      <c r="C18732" t="s">
        <v>317</v>
      </c>
      <c r="D18732">
        <v>2019271</v>
      </c>
      <c r="E18732" t="s">
        <v>236</v>
      </c>
      <c r="F18732" t="s">
        <v>214</v>
      </c>
      <c r="G18732" t="s">
        <v>215</v>
      </c>
      <c r="H18732">
        <v>2</v>
      </c>
      <c r="I18732">
        <v>2018</v>
      </c>
      <c r="J18732">
        <v>1</v>
      </c>
      <c r="L18732">
        <v>23104768</v>
      </c>
      <c r="M18732">
        <v>5.3</v>
      </c>
      <c r="P18732" s="29">
        <f t="shared" si="680"/>
        <v>0.71666666666666667</v>
      </c>
    </row>
    <row r="18733" spans="1:16" hidden="1" x14ac:dyDescent="0.25">
      <c r="A18733" t="s">
        <v>122</v>
      </c>
      <c r="B18733">
        <v>803407</v>
      </c>
      <c r="C18733" t="s">
        <v>317</v>
      </c>
      <c r="D18733">
        <v>2021781</v>
      </c>
      <c r="E18733" t="s">
        <v>235</v>
      </c>
      <c r="F18733" t="s">
        <v>214</v>
      </c>
      <c r="G18733" t="s">
        <v>215</v>
      </c>
      <c r="H18733">
        <v>2</v>
      </c>
      <c r="I18733">
        <v>2018</v>
      </c>
      <c r="J18733">
        <v>1</v>
      </c>
      <c r="L18733">
        <v>23108207</v>
      </c>
      <c r="M18733">
        <v>4.4000000000000004</v>
      </c>
      <c r="P18733" s="29">
        <f t="shared" si="680"/>
        <v>0.56666666666666676</v>
      </c>
    </row>
    <row r="18734" spans="1:16" hidden="1" x14ac:dyDescent="0.25">
      <c r="A18734" t="s">
        <v>122</v>
      </c>
      <c r="B18734">
        <v>803407</v>
      </c>
      <c r="C18734" t="s">
        <v>317</v>
      </c>
      <c r="D18734">
        <v>2021793</v>
      </c>
      <c r="E18734" t="s">
        <v>293</v>
      </c>
      <c r="F18734" t="s">
        <v>214</v>
      </c>
      <c r="G18734" t="s">
        <v>215</v>
      </c>
      <c r="H18734">
        <v>2</v>
      </c>
      <c r="I18734">
        <v>2018</v>
      </c>
      <c r="J18734">
        <v>1</v>
      </c>
      <c r="L18734">
        <v>23106136</v>
      </c>
      <c r="M18734">
        <v>4.5999999999999996</v>
      </c>
      <c r="P18734" s="29">
        <f t="shared" si="680"/>
        <v>0.6</v>
      </c>
    </row>
    <row r="18735" spans="1:16" hidden="1" x14ac:dyDescent="0.25">
      <c r="A18735" t="s">
        <v>122</v>
      </c>
      <c r="B18735">
        <v>803407</v>
      </c>
      <c r="C18735" t="s">
        <v>317</v>
      </c>
      <c r="D18735">
        <v>2019154</v>
      </c>
      <c r="E18735" t="s">
        <v>225</v>
      </c>
      <c r="F18735" t="s">
        <v>214</v>
      </c>
      <c r="G18735" t="s">
        <v>215</v>
      </c>
      <c r="H18735">
        <v>2</v>
      </c>
      <c r="I18735">
        <v>2018</v>
      </c>
      <c r="J18735">
        <v>1</v>
      </c>
      <c r="L18735">
        <v>23107811</v>
      </c>
      <c r="M18735">
        <v>5.3</v>
      </c>
      <c r="P18735" s="29">
        <f t="shared" si="680"/>
        <v>0.71666666666666667</v>
      </c>
    </row>
    <row r="18736" spans="1:16" hidden="1" x14ac:dyDescent="0.25">
      <c r="A18736" t="s">
        <v>122</v>
      </c>
      <c r="B18736">
        <v>803407</v>
      </c>
      <c r="C18736" t="s">
        <v>317</v>
      </c>
      <c r="D18736">
        <v>2021874</v>
      </c>
      <c r="E18736" t="s">
        <v>226</v>
      </c>
      <c r="F18736" t="s">
        <v>214</v>
      </c>
      <c r="G18736" t="s">
        <v>215</v>
      </c>
      <c r="H18736">
        <v>3</v>
      </c>
      <c r="I18736">
        <v>2018</v>
      </c>
      <c r="J18736">
        <v>1</v>
      </c>
      <c r="L18736">
        <v>23107712</v>
      </c>
      <c r="M18736">
        <v>3.5</v>
      </c>
      <c r="P18736" s="29">
        <f t="shared" si="680"/>
        <v>0.41666666666666669</v>
      </c>
    </row>
    <row r="18737" spans="1:16" hidden="1" x14ac:dyDescent="0.25">
      <c r="A18737" t="s">
        <v>122</v>
      </c>
      <c r="B18737">
        <v>803407</v>
      </c>
      <c r="C18737" t="s">
        <v>317</v>
      </c>
      <c r="D18737">
        <v>2004099</v>
      </c>
      <c r="E18737" t="s">
        <v>245</v>
      </c>
      <c r="F18737" t="s">
        <v>214</v>
      </c>
      <c r="G18737" t="s">
        <v>215</v>
      </c>
      <c r="H18737">
        <v>2</v>
      </c>
      <c r="I18737">
        <v>2018</v>
      </c>
      <c r="J18737">
        <v>2</v>
      </c>
      <c r="L18737">
        <v>23114487</v>
      </c>
      <c r="M18737">
        <v>5.7</v>
      </c>
      <c r="P18737" s="29">
        <f t="shared" si="680"/>
        <v>0.78333333333333333</v>
      </c>
    </row>
    <row r="18738" spans="1:16" hidden="1" x14ac:dyDescent="0.25">
      <c r="A18738" t="s">
        <v>122</v>
      </c>
      <c r="B18738">
        <v>803407</v>
      </c>
      <c r="C18738" t="s">
        <v>317</v>
      </c>
      <c r="D18738">
        <v>2021993</v>
      </c>
      <c r="E18738" t="s">
        <v>256</v>
      </c>
      <c r="F18738" t="s">
        <v>214</v>
      </c>
      <c r="G18738" t="s">
        <v>215</v>
      </c>
      <c r="H18738">
        <v>2</v>
      </c>
      <c r="I18738">
        <v>2018</v>
      </c>
      <c r="J18738">
        <v>2</v>
      </c>
      <c r="L18738">
        <v>23115851</v>
      </c>
      <c r="M18738">
        <v>5.6</v>
      </c>
      <c r="P18738" s="29">
        <f t="shared" si="680"/>
        <v>0.76666666666666661</v>
      </c>
    </row>
    <row r="18739" spans="1:16" hidden="1" x14ac:dyDescent="0.25">
      <c r="A18739" t="s">
        <v>122</v>
      </c>
      <c r="B18739">
        <v>803407</v>
      </c>
      <c r="C18739" t="s">
        <v>317</v>
      </c>
      <c r="D18739">
        <v>2021640</v>
      </c>
      <c r="E18739" t="s">
        <v>227</v>
      </c>
      <c r="F18739" t="s">
        <v>214</v>
      </c>
      <c r="G18739" t="s">
        <v>215</v>
      </c>
      <c r="H18739">
        <v>2</v>
      </c>
      <c r="I18739">
        <v>2018</v>
      </c>
      <c r="J18739">
        <v>2</v>
      </c>
      <c r="L18739">
        <v>23116290</v>
      </c>
      <c r="M18739">
        <v>4.7</v>
      </c>
      <c r="P18739" s="29">
        <f t="shared" si="680"/>
        <v>0.6166666666666667</v>
      </c>
    </row>
    <row r="18740" spans="1:16" hidden="1" x14ac:dyDescent="0.25">
      <c r="A18740" t="s">
        <v>122</v>
      </c>
      <c r="B18740">
        <v>803407</v>
      </c>
      <c r="C18740" t="s">
        <v>317</v>
      </c>
      <c r="D18740">
        <v>2021874</v>
      </c>
      <c r="E18740" t="s">
        <v>226</v>
      </c>
      <c r="F18740" t="s">
        <v>214</v>
      </c>
      <c r="G18740" t="s">
        <v>215</v>
      </c>
      <c r="H18740">
        <v>2</v>
      </c>
      <c r="I18740">
        <v>2018</v>
      </c>
      <c r="J18740">
        <v>2</v>
      </c>
      <c r="L18740">
        <v>23115835</v>
      </c>
      <c r="M18740">
        <v>4.5</v>
      </c>
      <c r="P18740" s="29">
        <f t="shared" si="680"/>
        <v>0.58333333333333337</v>
      </c>
    </row>
    <row r="18741" spans="1:16" hidden="1" x14ac:dyDescent="0.25">
      <c r="A18741" t="s">
        <v>122</v>
      </c>
      <c r="B18741">
        <v>803407</v>
      </c>
      <c r="C18741" t="s">
        <v>317</v>
      </c>
      <c r="D18741">
        <v>2021679</v>
      </c>
      <c r="E18741" t="s">
        <v>259</v>
      </c>
      <c r="F18741" t="s">
        <v>214</v>
      </c>
      <c r="G18741" t="s">
        <v>215</v>
      </c>
      <c r="H18741">
        <v>2</v>
      </c>
      <c r="I18741">
        <v>2018</v>
      </c>
      <c r="J18741">
        <v>2</v>
      </c>
      <c r="L18741">
        <v>23116297</v>
      </c>
      <c r="M18741">
        <v>5.3</v>
      </c>
      <c r="P18741" s="29">
        <f t="shared" si="680"/>
        <v>0.71666666666666667</v>
      </c>
    </row>
    <row r="18742" spans="1:16" hidden="1" x14ac:dyDescent="0.25">
      <c r="A18742" t="s">
        <v>122</v>
      </c>
      <c r="B18742">
        <v>803407</v>
      </c>
      <c r="C18742" t="s">
        <v>317</v>
      </c>
      <c r="D18742">
        <v>2021735</v>
      </c>
      <c r="E18742" t="s">
        <v>252</v>
      </c>
      <c r="F18742" t="s">
        <v>214</v>
      </c>
      <c r="G18742" t="s">
        <v>215</v>
      </c>
      <c r="H18742">
        <v>2</v>
      </c>
      <c r="I18742">
        <v>2018</v>
      </c>
      <c r="J18742">
        <v>2</v>
      </c>
      <c r="L18742">
        <v>23115611</v>
      </c>
      <c r="M18742">
        <v>4.8</v>
      </c>
      <c r="P18742" s="29">
        <f t="shared" si="680"/>
        <v>0.6333333333333333</v>
      </c>
    </row>
    <row r="18743" spans="1:16" hidden="1" x14ac:dyDescent="0.25">
      <c r="A18743" t="s">
        <v>122</v>
      </c>
      <c r="B18743">
        <v>803407</v>
      </c>
      <c r="C18743" t="s">
        <v>317</v>
      </c>
      <c r="D18743">
        <v>2021604</v>
      </c>
      <c r="E18743" t="s">
        <v>330</v>
      </c>
      <c r="F18743" t="s">
        <v>214</v>
      </c>
      <c r="G18743" t="s">
        <v>215</v>
      </c>
      <c r="H18743">
        <v>2</v>
      </c>
      <c r="I18743">
        <v>2019</v>
      </c>
      <c r="J18743">
        <v>1</v>
      </c>
      <c r="L18743">
        <v>23120757</v>
      </c>
      <c r="M18743">
        <v>4.7</v>
      </c>
      <c r="P18743" s="29">
        <f t="shared" si="680"/>
        <v>0.6166666666666667</v>
      </c>
    </row>
    <row r="18744" spans="1:16" hidden="1" x14ac:dyDescent="0.25">
      <c r="A18744" t="s">
        <v>122</v>
      </c>
      <c r="B18744">
        <v>803407</v>
      </c>
      <c r="C18744" t="s">
        <v>317</v>
      </c>
      <c r="D18744">
        <v>2021868</v>
      </c>
      <c r="E18744" t="s">
        <v>331</v>
      </c>
      <c r="F18744" t="s">
        <v>214</v>
      </c>
      <c r="G18744" t="s">
        <v>215</v>
      </c>
      <c r="H18744">
        <v>2</v>
      </c>
      <c r="I18744">
        <v>2019</v>
      </c>
      <c r="J18744">
        <v>1</v>
      </c>
      <c r="L18744">
        <v>23120758</v>
      </c>
      <c r="M18744">
        <v>5.3</v>
      </c>
      <c r="P18744" s="29">
        <f t="shared" si="680"/>
        <v>0.71666666666666667</v>
      </c>
    </row>
    <row r="18745" spans="1:16" hidden="1" x14ac:dyDescent="0.25">
      <c r="A18745" t="s">
        <v>122</v>
      </c>
      <c r="B18745">
        <v>803407</v>
      </c>
      <c r="C18745" t="s">
        <v>317</v>
      </c>
      <c r="D18745">
        <v>2021706</v>
      </c>
      <c r="E18745" t="s">
        <v>271</v>
      </c>
      <c r="F18745" t="s">
        <v>214</v>
      </c>
      <c r="G18745" t="s">
        <v>215</v>
      </c>
      <c r="H18745">
        <v>2</v>
      </c>
      <c r="I18745">
        <v>2019</v>
      </c>
      <c r="J18745">
        <v>1</v>
      </c>
      <c r="L18745">
        <v>23120027</v>
      </c>
      <c r="M18745">
        <v>5.9</v>
      </c>
      <c r="P18745" s="29">
        <f t="shared" si="680"/>
        <v>0.81666666666666676</v>
      </c>
    </row>
    <row r="18746" spans="1:16" hidden="1" x14ac:dyDescent="0.25">
      <c r="A18746" t="s">
        <v>122</v>
      </c>
      <c r="B18746">
        <v>803407</v>
      </c>
      <c r="C18746" t="s">
        <v>317</v>
      </c>
      <c r="D18746">
        <v>2021787</v>
      </c>
      <c r="E18746" t="s">
        <v>292</v>
      </c>
      <c r="F18746" t="s">
        <v>214</v>
      </c>
      <c r="G18746" t="s">
        <v>215</v>
      </c>
      <c r="H18746">
        <v>2</v>
      </c>
      <c r="I18746">
        <v>2019</v>
      </c>
      <c r="J18746">
        <v>1</v>
      </c>
      <c r="L18746">
        <v>23119964</v>
      </c>
      <c r="M18746">
        <v>4.0999999999999996</v>
      </c>
      <c r="P18746" s="29">
        <f t="shared" ref="P18746:P18754" si="681">IF(AND(ISNUMBER(M18746),H18746&lt;&gt;4),(M18746-1)/6,IF(H18746=4,"DRP",IF(AND(H18746=3,M18746="NA"),"BAD",IF(AND(H18746=2),"CVL",IF(AND(H18746=1,ISBLANK(M18746)),"NULL","UNK")))))</f>
        <v>0.51666666666666661</v>
      </c>
    </row>
    <row r="18747" spans="1:16" hidden="1" x14ac:dyDescent="0.25">
      <c r="A18747" t="s">
        <v>122</v>
      </c>
      <c r="B18747">
        <v>803407</v>
      </c>
      <c r="C18747" t="s">
        <v>317</v>
      </c>
      <c r="D18747">
        <v>2019272</v>
      </c>
      <c r="E18747" t="s">
        <v>249</v>
      </c>
      <c r="F18747" t="s">
        <v>214</v>
      </c>
      <c r="G18747" t="s">
        <v>215</v>
      </c>
      <c r="H18747">
        <v>2</v>
      </c>
      <c r="I18747">
        <v>2019</v>
      </c>
      <c r="J18747">
        <v>1</v>
      </c>
      <c r="L18747">
        <v>23123501</v>
      </c>
      <c r="M18747">
        <v>5.5</v>
      </c>
      <c r="P18747" s="29">
        <f t="shared" si="681"/>
        <v>0.75</v>
      </c>
    </row>
    <row r="18748" spans="1:16" hidden="1" x14ac:dyDescent="0.25">
      <c r="A18748" t="s">
        <v>122</v>
      </c>
      <c r="B18748">
        <v>803407</v>
      </c>
      <c r="C18748" t="s">
        <v>317</v>
      </c>
      <c r="D18748">
        <v>2021725</v>
      </c>
      <c r="E18748" t="s">
        <v>257</v>
      </c>
      <c r="F18748" t="s">
        <v>214</v>
      </c>
      <c r="G18748" t="s">
        <v>215</v>
      </c>
      <c r="H18748">
        <v>4</v>
      </c>
      <c r="I18748">
        <v>2019</v>
      </c>
      <c r="J18748">
        <v>1</v>
      </c>
      <c r="L18748">
        <v>23120003</v>
      </c>
      <c r="P18748" s="29" t="str">
        <f t="shared" si="681"/>
        <v>DRP</v>
      </c>
    </row>
    <row r="18749" spans="1:16" hidden="1" x14ac:dyDescent="0.25">
      <c r="A18749" t="s">
        <v>122</v>
      </c>
      <c r="B18749">
        <v>803407</v>
      </c>
      <c r="C18749" t="s">
        <v>317</v>
      </c>
      <c r="D18749">
        <v>2004520</v>
      </c>
      <c r="E18749" t="s">
        <v>335</v>
      </c>
      <c r="F18749" t="s">
        <v>214</v>
      </c>
      <c r="G18749" t="s">
        <v>215</v>
      </c>
      <c r="H18749">
        <v>4</v>
      </c>
      <c r="I18749">
        <v>2019</v>
      </c>
      <c r="J18749">
        <v>2</v>
      </c>
      <c r="L18749">
        <v>23128688</v>
      </c>
      <c r="P18749" s="29" t="str">
        <f t="shared" si="681"/>
        <v>DRP</v>
      </c>
    </row>
    <row r="18750" spans="1:16" hidden="1" x14ac:dyDescent="0.25">
      <c r="A18750" t="s">
        <v>122</v>
      </c>
      <c r="B18750">
        <v>803407</v>
      </c>
      <c r="C18750" t="s">
        <v>317</v>
      </c>
      <c r="D18750">
        <v>2021725</v>
      </c>
      <c r="E18750" t="s">
        <v>257</v>
      </c>
      <c r="F18750" t="s">
        <v>214</v>
      </c>
      <c r="G18750" t="s">
        <v>215</v>
      </c>
      <c r="H18750">
        <v>1</v>
      </c>
      <c r="I18750">
        <v>2019</v>
      </c>
      <c r="J18750">
        <v>2</v>
      </c>
      <c r="L18750">
        <v>23129197</v>
      </c>
      <c r="P18750" s="29" t="str">
        <f t="shared" si="681"/>
        <v>NULL</v>
      </c>
    </row>
    <row r="18751" spans="1:16" hidden="1" x14ac:dyDescent="0.25">
      <c r="A18751" t="s">
        <v>122</v>
      </c>
      <c r="B18751">
        <v>803407</v>
      </c>
      <c r="C18751" t="s">
        <v>317</v>
      </c>
      <c r="D18751">
        <v>2021615</v>
      </c>
      <c r="E18751" t="s">
        <v>255</v>
      </c>
      <c r="F18751" t="s">
        <v>214</v>
      </c>
      <c r="G18751" t="s">
        <v>215</v>
      </c>
      <c r="H18751">
        <v>1</v>
      </c>
      <c r="I18751">
        <v>2019</v>
      </c>
      <c r="J18751">
        <v>2</v>
      </c>
      <c r="L18751">
        <v>23129300</v>
      </c>
      <c r="P18751" s="29" t="str">
        <f t="shared" si="681"/>
        <v>NULL</v>
      </c>
    </row>
    <row r="18752" spans="1:16" hidden="1" x14ac:dyDescent="0.25">
      <c r="A18752" t="s">
        <v>122</v>
      </c>
      <c r="B18752">
        <v>803407</v>
      </c>
      <c r="C18752" t="s">
        <v>317</v>
      </c>
      <c r="D18752">
        <v>2021606</v>
      </c>
      <c r="E18752" t="s">
        <v>333</v>
      </c>
      <c r="F18752" t="s">
        <v>214</v>
      </c>
      <c r="G18752" t="s">
        <v>215</v>
      </c>
      <c r="H18752">
        <v>1</v>
      </c>
      <c r="I18752">
        <v>2019</v>
      </c>
      <c r="J18752">
        <v>2</v>
      </c>
      <c r="L18752">
        <v>23128690</v>
      </c>
      <c r="P18752" s="29" t="str">
        <f t="shared" si="681"/>
        <v>NULL</v>
      </c>
    </row>
    <row r="18753" spans="1:16" hidden="1" x14ac:dyDescent="0.25">
      <c r="A18753" t="s">
        <v>122</v>
      </c>
      <c r="B18753">
        <v>803407</v>
      </c>
      <c r="C18753" t="s">
        <v>317</v>
      </c>
      <c r="D18753">
        <v>2004522</v>
      </c>
      <c r="E18753" t="s">
        <v>334</v>
      </c>
      <c r="F18753" t="s">
        <v>214</v>
      </c>
      <c r="G18753" t="s">
        <v>215</v>
      </c>
      <c r="H18753">
        <v>1</v>
      </c>
      <c r="I18753">
        <v>2019</v>
      </c>
      <c r="J18753">
        <v>2</v>
      </c>
      <c r="L18753">
        <v>23128689</v>
      </c>
      <c r="P18753" s="29" t="str">
        <f t="shared" si="681"/>
        <v>NULL</v>
      </c>
    </row>
    <row r="18754" spans="1:16" hidden="1" x14ac:dyDescent="0.25">
      <c r="A18754" t="s">
        <v>122</v>
      </c>
      <c r="B18754">
        <v>803407</v>
      </c>
      <c r="C18754" t="s">
        <v>317</v>
      </c>
      <c r="D18754">
        <v>2021740</v>
      </c>
      <c r="E18754" t="s">
        <v>332</v>
      </c>
      <c r="F18754" t="s">
        <v>214</v>
      </c>
      <c r="G18754" t="s">
        <v>215</v>
      </c>
      <c r="H18754">
        <v>1</v>
      </c>
      <c r="I18754">
        <v>2019</v>
      </c>
      <c r="J18754">
        <v>2</v>
      </c>
      <c r="L18754">
        <v>23128691</v>
      </c>
      <c r="P18754" s="29" t="str">
        <f t="shared" si="681"/>
        <v>NULL</v>
      </c>
    </row>
    <row r="18755" spans="1:16" hidden="1" x14ac:dyDescent="0.25">
      <c r="A18755" t="s">
        <v>173</v>
      </c>
      <c r="B18755">
        <v>803401</v>
      </c>
      <c r="C18755" t="s">
        <v>318</v>
      </c>
      <c r="D18755">
        <v>2005118</v>
      </c>
      <c r="E18755" t="s">
        <v>223</v>
      </c>
      <c r="F18755" t="s">
        <v>214</v>
      </c>
      <c r="G18755" t="s">
        <v>215</v>
      </c>
      <c r="H18755">
        <v>3</v>
      </c>
      <c r="I18755">
        <v>2015</v>
      </c>
      <c r="J18755">
        <v>1</v>
      </c>
      <c r="L18755">
        <v>23067523</v>
      </c>
      <c r="M18755">
        <v>3.2</v>
      </c>
      <c r="P18755" s="29">
        <f t="shared" ref="P18755:P18767" si="682">IF(AND(ISNUMBER(M18755),H18755&lt;&gt;4,N18755&lt;&gt;"X"),(M18755-1)/6,IF(H18755=4,"DRP",IF(AND(H18755=3,M18755="NA"),"BAD",IF(AND(H18755=2),"CVL",IF(AND(H18755=1,ISBLANK(M18755)),"NULL","UNK")))))</f>
        <v>0.3666666666666667</v>
      </c>
    </row>
    <row r="18756" spans="1:16" hidden="1" x14ac:dyDescent="0.25">
      <c r="A18756" t="s">
        <v>173</v>
      </c>
      <c r="B18756">
        <v>803401</v>
      </c>
      <c r="C18756" t="s">
        <v>318</v>
      </c>
      <c r="D18756">
        <v>2021600</v>
      </c>
      <c r="E18756" t="s">
        <v>219</v>
      </c>
      <c r="F18756" t="s">
        <v>214</v>
      </c>
      <c r="G18756" t="s">
        <v>215</v>
      </c>
      <c r="H18756">
        <v>3</v>
      </c>
      <c r="I18756">
        <v>2015</v>
      </c>
      <c r="J18756">
        <v>1</v>
      </c>
      <c r="L18756">
        <v>23066441</v>
      </c>
      <c r="M18756">
        <v>3.1</v>
      </c>
      <c r="P18756" s="29">
        <f t="shared" si="682"/>
        <v>0.35000000000000003</v>
      </c>
    </row>
    <row r="18757" spans="1:16" hidden="1" x14ac:dyDescent="0.25">
      <c r="A18757" t="s">
        <v>173</v>
      </c>
      <c r="B18757">
        <v>803401</v>
      </c>
      <c r="C18757" t="s">
        <v>318</v>
      </c>
      <c r="D18757">
        <v>2005102</v>
      </c>
      <c r="E18757" t="s">
        <v>218</v>
      </c>
      <c r="F18757" t="s">
        <v>214</v>
      </c>
      <c r="G18757" t="s">
        <v>215</v>
      </c>
      <c r="H18757">
        <v>3</v>
      </c>
      <c r="I18757">
        <v>2015</v>
      </c>
      <c r="J18757">
        <v>1</v>
      </c>
      <c r="L18757">
        <v>23066494</v>
      </c>
      <c r="M18757">
        <v>2.6</v>
      </c>
      <c r="P18757" s="29">
        <f t="shared" si="682"/>
        <v>0.26666666666666666</v>
      </c>
    </row>
    <row r="18758" spans="1:16" hidden="1" x14ac:dyDescent="0.25">
      <c r="A18758" t="s">
        <v>173</v>
      </c>
      <c r="B18758">
        <v>803401</v>
      </c>
      <c r="C18758" t="s">
        <v>318</v>
      </c>
      <c r="D18758">
        <v>2005099</v>
      </c>
      <c r="E18758" t="s">
        <v>217</v>
      </c>
      <c r="F18758" t="s">
        <v>214</v>
      </c>
      <c r="G18758" t="s">
        <v>215</v>
      </c>
      <c r="H18758">
        <v>3</v>
      </c>
      <c r="I18758">
        <v>2015</v>
      </c>
      <c r="J18758">
        <v>1</v>
      </c>
      <c r="L18758">
        <v>23066433</v>
      </c>
      <c r="M18758">
        <v>3.5</v>
      </c>
      <c r="P18758" s="29">
        <f t="shared" si="682"/>
        <v>0.41666666666666669</v>
      </c>
    </row>
    <row r="18759" spans="1:16" hidden="1" x14ac:dyDescent="0.25">
      <c r="A18759" t="s">
        <v>173</v>
      </c>
      <c r="B18759">
        <v>803401</v>
      </c>
      <c r="C18759" t="s">
        <v>318</v>
      </c>
      <c r="D18759">
        <v>2021754</v>
      </c>
      <c r="E18759" t="s">
        <v>216</v>
      </c>
      <c r="F18759" t="s">
        <v>214</v>
      </c>
      <c r="G18759" t="s">
        <v>215</v>
      </c>
      <c r="H18759">
        <v>3</v>
      </c>
      <c r="I18759">
        <v>2015</v>
      </c>
      <c r="J18759">
        <v>1</v>
      </c>
      <c r="L18759">
        <v>23066481</v>
      </c>
      <c r="M18759" t="s">
        <v>221</v>
      </c>
      <c r="P18759" s="29" t="str">
        <f t="shared" si="682"/>
        <v>BAD</v>
      </c>
    </row>
    <row r="18760" spans="1:16" hidden="1" x14ac:dyDescent="0.25">
      <c r="A18760" t="s">
        <v>173</v>
      </c>
      <c r="B18760">
        <v>803401</v>
      </c>
      <c r="C18760" t="s">
        <v>318</v>
      </c>
      <c r="D18760">
        <v>2004098</v>
      </c>
      <c r="E18760" t="s">
        <v>213</v>
      </c>
      <c r="F18760" t="s">
        <v>214</v>
      </c>
      <c r="G18760" t="s">
        <v>215</v>
      </c>
      <c r="H18760">
        <v>2</v>
      </c>
      <c r="I18760">
        <v>2015</v>
      </c>
      <c r="J18760">
        <v>1</v>
      </c>
      <c r="L18760">
        <v>23066523</v>
      </c>
      <c r="M18760">
        <v>5.4</v>
      </c>
      <c r="P18760" s="29">
        <f t="shared" si="682"/>
        <v>0.73333333333333339</v>
      </c>
    </row>
    <row r="18761" spans="1:16" hidden="1" x14ac:dyDescent="0.25">
      <c r="A18761" t="s">
        <v>173</v>
      </c>
      <c r="B18761">
        <v>803401</v>
      </c>
      <c r="C18761" t="s">
        <v>318</v>
      </c>
      <c r="D18761">
        <v>2021600</v>
      </c>
      <c r="E18761" t="s">
        <v>219</v>
      </c>
      <c r="F18761" t="s">
        <v>214</v>
      </c>
      <c r="G18761" t="s">
        <v>215</v>
      </c>
      <c r="H18761">
        <v>3</v>
      </c>
      <c r="I18761">
        <v>2015</v>
      </c>
      <c r="J18761">
        <v>2</v>
      </c>
      <c r="L18761">
        <v>23071942</v>
      </c>
      <c r="M18761">
        <v>3</v>
      </c>
      <c r="P18761" s="29">
        <f t="shared" si="682"/>
        <v>0.33333333333333331</v>
      </c>
    </row>
    <row r="18762" spans="1:16" hidden="1" x14ac:dyDescent="0.25">
      <c r="A18762" t="s">
        <v>173</v>
      </c>
      <c r="B18762">
        <v>803401</v>
      </c>
      <c r="C18762" t="s">
        <v>318</v>
      </c>
      <c r="D18762">
        <v>2005118</v>
      </c>
      <c r="E18762" t="s">
        <v>223</v>
      </c>
      <c r="F18762" t="s">
        <v>214</v>
      </c>
      <c r="G18762" t="s">
        <v>215</v>
      </c>
      <c r="H18762">
        <v>3</v>
      </c>
      <c r="I18762">
        <v>2015</v>
      </c>
      <c r="J18762">
        <v>2</v>
      </c>
      <c r="L18762">
        <v>23071573</v>
      </c>
      <c r="M18762">
        <v>2.2000000000000002</v>
      </c>
      <c r="P18762" s="29">
        <f t="shared" si="682"/>
        <v>0.20000000000000004</v>
      </c>
    </row>
    <row r="18763" spans="1:16" hidden="1" x14ac:dyDescent="0.25">
      <c r="A18763" t="s">
        <v>173</v>
      </c>
      <c r="B18763">
        <v>803401</v>
      </c>
      <c r="C18763" t="s">
        <v>318</v>
      </c>
      <c r="D18763">
        <v>2005102</v>
      </c>
      <c r="E18763" t="s">
        <v>218</v>
      </c>
      <c r="F18763" t="s">
        <v>214</v>
      </c>
      <c r="G18763" t="s">
        <v>215</v>
      </c>
      <c r="H18763">
        <v>3</v>
      </c>
      <c r="I18763">
        <v>2015</v>
      </c>
      <c r="J18763">
        <v>2</v>
      </c>
      <c r="L18763">
        <v>23071945</v>
      </c>
      <c r="M18763">
        <v>3.2</v>
      </c>
      <c r="P18763" s="29">
        <f t="shared" si="682"/>
        <v>0.3666666666666667</v>
      </c>
    </row>
    <row r="18764" spans="1:16" hidden="1" x14ac:dyDescent="0.25">
      <c r="A18764" t="s">
        <v>173</v>
      </c>
      <c r="B18764">
        <v>803401</v>
      </c>
      <c r="C18764" t="s">
        <v>318</v>
      </c>
      <c r="D18764">
        <v>2005099</v>
      </c>
      <c r="E18764" t="s">
        <v>217</v>
      </c>
      <c r="F18764" t="s">
        <v>214</v>
      </c>
      <c r="G18764" t="s">
        <v>215</v>
      </c>
      <c r="H18764">
        <v>3</v>
      </c>
      <c r="I18764">
        <v>2015</v>
      </c>
      <c r="J18764">
        <v>2</v>
      </c>
      <c r="L18764">
        <v>23071928</v>
      </c>
      <c r="M18764">
        <v>1.6</v>
      </c>
      <c r="P18764" s="29">
        <f t="shared" si="682"/>
        <v>0.10000000000000002</v>
      </c>
    </row>
    <row r="18765" spans="1:16" hidden="1" x14ac:dyDescent="0.25">
      <c r="A18765" t="s">
        <v>173</v>
      </c>
      <c r="B18765">
        <v>803401</v>
      </c>
      <c r="C18765" t="s">
        <v>318</v>
      </c>
      <c r="D18765">
        <v>2021754</v>
      </c>
      <c r="E18765" t="s">
        <v>216</v>
      </c>
      <c r="F18765" t="s">
        <v>214</v>
      </c>
      <c r="G18765" t="s">
        <v>215</v>
      </c>
      <c r="H18765">
        <v>3</v>
      </c>
      <c r="I18765">
        <v>2015</v>
      </c>
      <c r="J18765">
        <v>2</v>
      </c>
      <c r="L18765">
        <v>23074074</v>
      </c>
      <c r="M18765">
        <v>3.3</v>
      </c>
      <c r="P18765" s="29">
        <f t="shared" si="682"/>
        <v>0.3833333333333333</v>
      </c>
    </row>
    <row r="18766" spans="1:16" hidden="1" x14ac:dyDescent="0.25">
      <c r="A18766" t="s">
        <v>173</v>
      </c>
      <c r="B18766">
        <v>803401</v>
      </c>
      <c r="C18766" t="s">
        <v>318</v>
      </c>
      <c r="D18766">
        <v>2004116</v>
      </c>
      <c r="E18766" t="s">
        <v>229</v>
      </c>
      <c r="F18766" t="s">
        <v>214</v>
      </c>
      <c r="G18766" t="s">
        <v>215</v>
      </c>
      <c r="H18766">
        <v>2</v>
      </c>
      <c r="I18766">
        <v>2015</v>
      </c>
      <c r="J18766">
        <v>2</v>
      </c>
      <c r="L18766">
        <v>23073304</v>
      </c>
      <c r="M18766">
        <v>5.9</v>
      </c>
      <c r="P18766" s="29">
        <f t="shared" si="682"/>
        <v>0.81666666666666676</v>
      </c>
    </row>
    <row r="18767" spans="1:16" hidden="1" x14ac:dyDescent="0.25">
      <c r="A18767" t="s">
        <v>173</v>
      </c>
      <c r="B18767">
        <v>803401</v>
      </c>
      <c r="C18767" t="s">
        <v>318</v>
      </c>
      <c r="D18767">
        <v>2004112</v>
      </c>
      <c r="E18767" t="s">
        <v>244</v>
      </c>
      <c r="F18767" t="s">
        <v>214</v>
      </c>
      <c r="G18767" t="s">
        <v>215</v>
      </c>
      <c r="H18767">
        <v>2</v>
      </c>
      <c r="I18767">
        <v>2015</v>
      </c>
      <c r="J18767">
        <v>2</v>
      </c>
      <c r="L18767">
        <v>23073237</v>
      </c>
      <c r="M18767">
        <v>5.3</v>
      </c>
      <c r="P18767" s="29">
        <f t="shared" si="682"/>
        <v>0.71666666666666667</v>
      </c>
    </row>
    <row r="18768" spans="1:16" hidden="1" x14ac:dyDescent="0.25">
      <c r="A18768" t="s">
        <v>173</v>
      </c>
      <c r="B18768">
        <v>803401</v>
      </c>
      <c r="C18768" t="s">
        <v>318</v>
      </c>
      <c r="D18768">
        <v>2005102</v>
      </c>
      <c r="E18768" t="s">
        <v>218</v>
      </c>
      <c r="F18768" t="s">
        <v>214</v>
      </c>
      <c r="G18768" t="s">
        <v>215</v>
      </c>
      <c r="H18768">
        <v>2</v>
      </c>
      <c r="I18768">
        <v>2016</v>
      </c>
      <c r="J18768">
        <v>1</v>
      </c>
      <c r="L18768">
        <v>23081384</v>
      </c>
      <c r="M18768">
        <v>4.2</v>
      </c>
      <c r="P18768" s="29">
        <f t="shared" ref="P18768:P18831" si="683">IF(AND(ISNUMBER(M18768),H18768&lt;&gt;4),(M18768-1)/6,IF(H18768=4,"DRP",IF(AND(H18768=3,M18768="NA"),"BAD",IF(AND(H18768=2),"CVL",IF(AND(H18768=1,ISBLANK(M18768)),"NULL","UNK")))))</f>
        <v>0.53333333333333333</v>
      </c>
    </row>
    <row r="18769" spans="1:16" hidden="1" x14ac:dyDescent="0.25">
      <c r="A18769" t="s">
        <v>173</v>
      </c>
      <c r="B18769">
        <v>803401</v>
      </c>
      <c r="C18769" t="s">
        <v>318</v>
      </c>
      <c r="D18769">
        <v>2021754</v>
      </c>
      <c r="E18769" t="s">
        <v>216</v>
      </c>
      <c r="F18769" t="s">
        <v>214</v>
      </c>
      <c r="G18769" t="s">
        <v>215</v>
      </c>
      <c r="H18769">
        <v>2</v>
      </c>
      <c r="I18769">
        <v>2016</v>
      </c>
      <c r="J18769">
        <v>1</v>
      </c>
      <c r="L18769">
        <v>23081127</v>
      </c>
      <c r="M18769">
        <v>4.0999999999999996</v>
      </c>
      <c r="P18769" s="29">
        <f t="shared" si="683"/>
        <v>0.51666666666666661</v>
      </c>
    </row>
    <row r="18770" spans="1:16" hidden="1" x14ac:dyDescent="0.25">
      <c r="A18770" t="s">
        <v>173</v>
      </c>
      <c r="B18770">
        <v>803401</v>
      </c>
      <c r="C18770" t="s">
        <v>318</v>
      </c>
      <c r="D18770">
        <v>2021600</v>
      </c>
      <c r="E18770" t="s">
        <v>219</v>
      </c>
      <c r="F18770" t="s">
        <v>214</v>
      </c>
      <c r="G18770" t="s">
        <v>215</v>
      </c>
      <c r="H18770">
        <v>2</v>
      </c>
      <c r="I18770">
        <v>2016</v>
      </c>
      <c r="J18770">
        <v>1</v>
      </c>
      <c r="L18770">
        <v>23081083</v>
      </c>
      <c r="M18770">
        <v>4.4000000000000004</v>
      </c>
      <c r="P18770" s="29">
        <f t="shared" si="683"/>
        <v>0.56666666666666676</v>
      </c>
    </row>
    <row r="18771" spans="1:16" hidden="1" x14ac:dyDescent="0.25">
      <c r="A18771" t="s">
        <v>173</v>
      </c>
      <c r="B18771">
        <v>803401</v>
      </c>
      <c r="C18771" t="s">
        <v>318</v>
      </c>
      <c r="D18771">
        <v>2005118</v>
      </c>
      <c r="E18771" t="s">
        <v>223</v>
      </c>
      <c r="F18771" t="s">
        <v>214</v>
      </c>
      <c r="G18771" t="s">
        <v>215</v>
      </c>
      <c r="H18771">
        <v>2</v>
      </c>
      <c r="I18771">
        <v>2016</v>
      </c>
      <c r="J18771">
        <v>1</v>
      </c>
      <c r="L18771">
        <v>23081579</v>
      </c>
      <c r="M18771">
        <v>5.6</v>
      </c>
      <c r="P18771" s="29">
        <f t="shared" si="683"/>
        <v>0.76666666666666661</v>
      </c>
    </row>
    <row r="18772" spans="1:16" hidden="1" x14ac:dyDescent="0.25">
      <c r="A18772" t="s">
        <v>173</v>
      </c>
      <c r="B18772">
        <v>803401</v>
      </c>
      <c r="C18772" t="s">
        <v>318</v>
      </c>
      <c r="D18772">
        <v>2005099</v>
      </c>
      <c r="E18772" t="s">
        <v>217</v>
      </c>
      <c r="F18772" t="s">
        <v>214</v>
      </c>
      <c r="G18772" t="s">
        <v>215</v>
      </c>
      <c r="H18772">
        <v>2</v>
      </c>
      <c r="I18772">
        <v>2016</v>
      </c>
      <c r="J18772">
        <v>1</v>
      </c>
      <c r="L18772">
        <v>23081377</v>
      </c>
      <c r="M18772">
        <v>4.4000000000000004</v>
      </c>
      <c r="P18772" s="29">
        <f t="shared" si="683"/>
        <v>0.56666666666666676</v>
      </c>
    </row>
    <row r="18773" spans="1:16" hidden="1" x14ac:dyDescent="0.25">
      <c r="A18773" t="s">
        <v>173</v>
      </c>
      <c r="B18773">
        <v>803401</v>
      </c>
      <c r="C18773" t="s">
        <v>318</v>
      </c>
      <c r="D18773">
        <v>2004099</v>
      </c>
      <c r="E18773" t="s">
        <v>245</v>
      </c>
      <c r="F18773" t="s">
        <v>214</v>
      </c>
      <c r="G18773" t="s">
        <v>215</v>
      </c>
      <c r="H18773">
        <v>2</v>
      </c>
      <c r="I18773">
        <v>2016</v>
      </c>
      <c r="J18773">
        <v>2</v>
      </c>
      <c r="L18773">
        <v>23085314</v>
      </c>
      <c r="M18773">
        <v>4.5999999999999996</v>
      </c>
      <c r="P18773" s="29">
        <f t="shared" si="683"/>
        <v>0.6</v>
      </c>
    </row>
    <row r="18774" spans="1:16" hidden="1" x14ac:dyDescent="0.25">
      <c r="A18774" t="s">
        <v>173</v>
      </c>
      <c r="B18774">
        <v>803401</v>
      </c>
      <c r="C18774" t="s">
        <v>318</v>
      </c>
      <c r="D18774">
        <v>2005131</v>
      </c>
      <c r="E18774" t="s">
        <v>228</v>
      </c>
      <c r="F18774" t="s">
        <v>214</v>
      </c>
      <c r="G18774" t="s">
        <v>215</v>
      </c>
      <c r="H18774">
        <v>2</v>
      </c>
      <c r="I18774">
        <v>2016</v>
      </c>
      <c r="J18774">
        <v>2</v>
      </c>
      <c r="L18774">
        <v>23086518</v>
      </c>
      <c r="M18774">
        <v>5.9</v>
      </c>
      <c r="P18774" s="29">
        <f t="shared" si="683"/>
        <v>0.81666666666666676</v>
      </c>
    </row>
    <row r="18775" spans="1:16" hidden="1" x14ac:dyDescent="0.25">
      <c r="A18775" t="s">
        <v>173</v>
      </c>
      <c r="B18775">
        <v>803401</v>
      </c>
      <c r="C18775" t="s">
        <v>318</v>
      </c>
      <c r="D18775">
        <v>2021763</v>
      </c>
      <c r="E18775" t="s">
        <v>298</v>
      </c>
      <c r="F18775" t="s">
        <v>214</v>
      </c>
      <c r="G18775" t="s">
        <v>215</v>
      </c>
      <c r="H18775">
        <v>3</v>
      </c>
      <c r="I18775">
        <v>2016</v>
      </c>
      <c r="J18775">
        <v>2</v>
      </c>
      <c r="L18775">
        <v>23086846</v>
      </c>
      <c r="M18775">
        <v>3.7</v>
      </c>
      <c r="P18775" s="29">
        <f t="shared" si="683"/>
        <v>0.45</v>
      </c>
    </row>
    <row r="18776" spans="1:16" hidden="1" x14ac:dyDescent="0.25">
      <c r="A18776" t="s">
        <v>173</v>
      </c>
      <c r="B18776">
        <v>803401</v>
      </c>
      <c r="C18776" t="s">
        <v>318</v>
      </c>
      <c r="D18776">
        <v>2005117</v>
      </c>
      <c r="E18776" t="s">
        <v>220</v>
      </c>
      <c r="F18776" t="s">
        <v>214</v>
      </c>
      <c r="G18776" t="s">
        <v>215</v>
      </c>
      <c r="H18776">
        <v>3</v>
      </c>
      <c r="I18776">
        <v>2016</v>
      </c>
      <c r="J18776">
        <v>2</v>
      </c>
      <c r="L18776">
        <v>23084479</v>
      </c>
      <c r="M18776">
        <v>2.2999999999999998</v>
      </c>
      <c r="P18776" s="29">
        <f t="shared" si="683"/>
        <v>0.21666666666666665</v>
      </c>
    </row>
    <row r="18777" spans="1:16" hidden="1" x14ac:dyDescent="0.25">
      <c r="A18777" t="s">
        <v>173</v>
      </c>
      <c r="B18777">
        <v>803401</v>
      </c>
      <c r="C18777" t="s">
        <v>318</v>
      </c>
      <c r="D18777">
        <v>2021756</v>
      </c>
      <c r="E18777" t="s">
        <v>253</v>
      </c>
      <c r="F18777" t="s">
        <v>214</v>
      </c>
      <c r="G18777" t="s">
        <v>215</v>
      </c>
      <c r="H18777">
        <v>3</v>
      </c>
      <c r="I18777">
        <v>2016</v>
      </c>
      <c r="J18777">
        <v>2</v>
      </c>
      <c r="L18777">
        <v>23086835</v>
      </c>
      <c r="M18777" t="s">
        <v>221</v>
      </c>
      <c r="P18777" s="29" t="str">
        <f t="shared" si="683"/>
        <v>BAD</v>
      </c>
    </row>
    <row r="18778" spans="1:16" hidden="1" x14ac:dyDescent="0.25">
      <c r="A18778" t="s">
        <v>173</v>
      </c>
      <c r="B18778">
        <v>803401</v>
      </c>
      <c r="C18778" t="s">
        <v>318</v>
      </c>
      <c r="D18778">
        <v>2021602</v>
      </c>
      <c r="E18778" t="s">
        <v>242</v>
      </c>
      <c r="F18778" t="s">
        <v>214</v>
      </c>
      <c r="G18778" t="s">
        <v>215</v>
      </c>
      <c r="H18778">
        <v>3</v>
      </c>
      <c r="I18778">
        <v>2016</v>
      </c>
      <c r="J18778">
        <v>2</v>
      </c>
      <c r="L18778">
        <v>23086745</v>
      </c>
      <c r="M18778">
        <v>2.1</v>
      </c>
      <c r="P18778" s="29">
        <f t="shared" si="683"/>
        <v>0.18333333333333335</v>
      </c>
    </row>
    <row r="18779" spans="1:16" hidden="1" x14ac:dyDescent="0.25">
      <c r="A18779" t="s">
        <v>173</v>
      </c>
      <c r="B18779">
        <v>803401</v>
      </c>
      <c r="C18779" t="s">
        <v>318</v>
      </c>
      <c r="D18779">
        <v>2021580</v>
      </c>
      <c r="E18779" t="s">
        <v>241</v>
      </c>
      <c r="F18779" t="s">
        <v>214</v>
      </c>
      <c r="G18779" t="s">
        <v>215</v>
      </c>
      <c r="H18779">
        <v>3</v>
      </c>
      <c r="I18779">
        <v>2016</v>
      </c>
      <c r="J18779">
        <v>2</v>
      </c>
      <c r="L18779">
        <v>23086825</v>
      </c>
      <c r="M18779" t="s">
        <v>221</v>
      </c>
      <c r="P18779" s="29" t="str">
        <f t="shared" si="683"/>
        <v>BAD</v>
      </c>
    </row>
    <row r="18780" spans="1:16" hidden="1" x14ac:dyDescent="0.25">
      <c r="A18780" t="s">
        <v>173</v>
      </c>
      <c r="B18780">
        <v>803401</v>
      </c>
      <c r="C18780" t="s">
        <v>318</v>
      </c>
      <c r="D18780">
        <v>2021602</v>
      </c>
      <c r="E18780" t="s">
        <v>242</v>
      </c>
      <c r="F18780" t="s">
        <v>214</v>
      </c>
      <c r="G18780" t="s">
        <v>215</v>
      </c>
      <c r="H18780">
        <v>3</v>
      </c>
      <c r="I18780">
        <v>2017</v>
      </c>
      <c r="J18780">
        <v>1</v>
      </c>
      <c r="L18780">
        <v>23095499</v>
      </c>
      <c r="M18780">
        <v>2.2000000000000002</v>
      </c>
      <c r="P18780" s="29">
        <f t="shared" si="683"/>
        <v>0.20000000000000004</v>
      </c>
    </row>
    <row r="18781" spans="1:16" hidden="1" x14ac:dyDescent="0.25">
      <c r="A18781" t="s">
        <v>173</v>
      </c>
      <c r="B18781">
        <v>803401</v>
      </c>
      <c r="C18781" t="s">
        <v>318</v>
      </c>
      <c r="D18781">
        <v>2021580</v>
      </c>
      <c r="E18781" t="s">
        <v>241</v>
      </c>
      <c r="F18781" t="s">
        <v>214</v>
      </c>
      <c r="G18781" t="s">
        <v>215</v>
      </c>
      <c r="H18781">
        <v>2</v>
      </c>
      <c r="I18781">
        <v>2017</v>
      </c>
      <c r="J18781">
        <v>1</v>
      </c>
      <c r="L18781">
        <v>23092926</v>
      </c>
      <c r="M18781">
        <v>4.0999999999999996</v>
      </c>
      <c r="P18781" s="29">
        <f t="shared" si="683"/>
        <v>0.51666666666666661</v>
      </c>
    </row>
    <row r="18782" spans="1:16" hidden="1" x14ac:dyDescent="0.25">
      <c r="A18782" t="s">
        <v>173</v>
      </c>
      <c r="B18782">
        <v>803401</v>
      </c>
      <c r="C18782" t="s">
        <v>318</v>
      </c>
      <c r="D18782">
        <v>2005117</v>
      </c>
      <c r="E18782" t="s">
        <v>220</v>
      </c>
      <c r="F18782" t="s">
        <v>214</v>
      </c>
      <c r="G18782" t="s">
        <v>215</v>
      </c>
      <c r="H18782">
        <v>3</v>
      </c>
      <c r="I18782">
        <v>2017</v>
      </c>
      <c r="J18782">
        <v>1</v>
      </c>
      <c r="L18782">
        <v>23091396</v>
      </c>
      <c r="M18782">
        <v>3.4</v>
      </c>
      <c r="P18782" s="29">
        <f t="shared" si="683"/>
        <v>0.39999999999999997</v>
      </c>
    </row>
    <row r="18783" spans="1:16" hidden="1" x14ac:dyDescent="0.25">
      <c r="A18783" t="s">
        <v>173</v>
      </c>
      <c r="B18783">
        <v>803401</v>
      </c>
      <c r="C18783" t="s">
        <v>318</v>
      </c>
      <c r="D18783">
        <v>2021756</v>
      </c>
      <c r="E18783" t="s">
        <v>253</v>
      </c>
      <c r="F18783" t="s">
        <v>214</v>
      </c>
      <c r="G18783" t="s">
        <v>215</v>
      </c>
      <c r="H18783">
        <v>3</v>
      </c>
      <c r="I18783">
        <v>2017</v>
      </c>
      <c r="J18783">
        <v>1</v>
      </c>
      <c r="L18783">
        <v>23092931</v>
      </c>
      <c r="M18783">
        <v>3</v>
      </c>
      <c r="P18783" s="29">
        <f t="shared" si="683"/>
        <v>0.33333333333333331</v>
      </c>
    </row>
    <row r="18784" spans="1:16" hidden="1" x14ac:dyDescent="0.25">
      <c r="A18784" t="s">
        <v>173</v>
      </c>
      <c r="B18784">
        <v>803401</v>
      </c>
      <c r="C18784" t="s">
        <v>318</v>
      </c>
      <c r="D18784">
        <v>2021763</v>
      </c>
      <c r="E18784" t="s">
        <v>298</v>
      </c>
      <c r="F18784" t="s">
        <v>214</v>
      </c>
      <c r="G18784" t="s">
        <v>215</v>
      </c>
      <c r="H18784">
        <v>2</v>
      </c>
      <c r="I18784">
        <v>2017</v>
      </c>
      <c r="J18784">
        <v>1</v>
      </c>
      <c r="L18784">
        <v>23091987</v>
      </c>
      <c r="M18784">
        <v>5.4</v>
      </c>
      <c r="P18784" s="29">
        <f t="shared" si="683"/>
        <v>0.73333333333333339</v>
      </c>
    </row>
    <row r="18785" spans="1:16" hidden="1" x14ac:dyDescent="0.25">
      <c r="A18785" t="s">
        <v>173</v>
      </c>
      <c r="B18785">
        <v>803401</v>
      </c>
      <c r="C18785" t="s">
        <v>318</v>
      </c>
      <c r="D18785">
        <v>2019271</v>
      </c>
      <c r="E18785" t="s">
        <v>236</v>
      </c>
      <c r="F18785" t="s">
        <v>214</v>
      </c>
      <c r="G18785" t="s">
        <v>215</v>
      </c>
      <c r="H18785">
        <v>2</v>
      </c>
      <c r="I18785">
        <v>2018</v>
      </c>
      <c r="J18785">
        <v>1</v>
      </c>
      <c r="L18785">
        <v>23104484</v>
      </c>
      <c r="M18785">
        <v>5.2</v>
      </c>
      <c r="P18785" s="29">
        <f t="shared" si="683"/>
        <v>0.70000000000000007</v>
      </c>
    </row>
    <row r="18786" spans="1:16" hidden="1" x14ac:dyDescent="0.25">
      <c r="A18786" t="s">
        <v>173</v>
      </c>
      <c r="B18786">
        <v>803401</v>
      </c>
      <c r="C18786" t="s">
        <v>318</v>
      </c>
      <c r="D18786">
        <v>2019272</v>
      </c>
      <c r="E18786" t="s">
        <v>249</v>
      </c>
      <c r="F18786" t="s">
        <v>214</v>
      </c>
      <c r="G18786" t="s">
        <v>215</v>
      </c>
      <c r="H18786">
        <v>2</v>
      </c>
      <c r="I18786">
        <v>2018</v>
      </c>
      <c r="J18786">
        <v>2</v>
      </c>
      <c r="L18786">
        <v>23114571</v>
      </c>
      <c r="M18786">
        <v>5.4</v>
      </c>
      <c r="P18786" s="29">
        <f t="shared" si="683"/>
        <v>0.73333333333333339</v>
      </c>
    </row>
    <row r="18787" spans="1:16" hidden="1" x14ac:dyDescent="0.25">
      <c r="A18787" t="s">
        <v>173</v>
      </c>
      <c r="B18787">
        <v>803401</v>
      </c>
      <c r="C18787" t="s">
        <v>318</v>
      </c>
      <c r="D18787">
        <v>2019273</v>
      </c>
      <c r="E18787" t="s">
        <v>248</v>
      </c>
      <c r="F18787" t="s">
        <v>214</v>
      </c>
      <c r="G18787" t="s">
        <v>215</v>
      </c>
      <c r="H18787">
        <v>2</v>
      </c>
      <c r="I18787">
        <v>2019</v>
      </c>
      <c r="J18787">
        <v>1</v>
      </c>
      <c r="L18787">
        <v>23122001</v>
      </c>
      <c r="M18787">
        <v>5.0999999999999996</v>
      </c>
      <c r="P18787" s="29">
        <f t="shared" si="683"/>
        <v>0.68333333333333324</v>
      </c>
    </row>
    <row r="18788" spans="1:16" hidden="1" x14ac:dyDescent="0.25">
      <c r="A18788" t="s">
        <v>173</v>
      </c>
      <c r="B18788">
        <v>803401</v>
      </c>
      <c r="C18788" t="s">
        <v>318</v>
      </c>
      <c r="D18788">
        <v>2019274</v>
      </c>
      <c r="E18788" t="s">
        <v>247</v>
      </c>
      <c r="F18788" t="s">
        <v>214</v>
      </c>
      <c r="G18788" t="s">
        <v>215</v>
      </c>
      <c r="H18788">
        <v>1</v>
      </c>
      <c r="I18788">
        <v>2019</v>
      </c>
      <c r="J18788">
        <v>2</v>
      </c>
      <c r="L18788">
        <v>23129408</v>
      </c>
      <c r="P18788" s="29" t="str">
        <f t="shared" si="683"/>
        <v>NULL</v>
      </c>
    </row>
    <row r="18789" spans="1:16" hidden="1" x14ac:dyDescent="0.25">
      <c r="A18789" t="s">
        <v>108</v>
      </c>
      <c r="B18789">
        <v>803401</v>
      </c>
      <c r="C18789" t="s">
        <v>318</v>
      </c>
      <c r="D18789">
        <v>2004098</v>
      </c>
      <c r="E18789" t="s">
        <v>213</v>
      </c>
      <c r="F18789" t="s">
        <v>214</v>
      </c>
      <c r="G18789" t="s">
        <v>215</v>
      </c>
      <c r="H18789">
        <v>2</v>
      </c>
      <c r="I18789">
        <v>2016</v>
      </c>
      <c r="J18789">
        <v>1</v>
      </c>
      <c r="L18789">
        <v>23078147</v>
      </c>
      <c r="M18789">
        <v>5.6</v>
      </c>
      <c r="P18789" s="29">
        <f t="shared" si="683"/>
        <v>0.76666666666666661</v>
      </c>
    </row>
    <row r="18790" spans="1:16" hidden="1" x14ac:dyDescent="0.25">
      <c r="A18790" t="s">
        <v>108</v>
      </c>
      <c r="B18790">
        <v>803401</v>
      </c>
      <c r="C18790" t="s">
        <v>318</v>
      </c>
      <c r="D18790">
        <v>2021600</v>
      </c>
      <c r="E18790" t="s">
        <v>219</v>
      </c>
      <c r="F18790" t="s">
        <v>214</v>
      </c>
      <c r="G18790" t="s">
        <v>215</v>
      </c>
      <c r="H18790">
        <v>2</v>
      </c>
      <c r="I18790">
        <v>2016</v>
      </c>
      <c r="J18790">
        <v>1</v>
      </c>
      <c r="L18790">
        <v>23081078</v>
      </c>
      <c r="M18790">
        <v>5.9</v>
      </c>
      <c r="P18790" s="29">
        <f t="shared" si="683"/>
        <v>0.81666666666666676</v>
      </c>
    </row>
    <row r="18791" spans="1:16" hidden="1" x14ac:dyDescent="0.25">
      <c r="A18791" t="s">
        <v>108</v>
      </c>
      <c r="B18791">
        <v>803401</v>
      </c>
      <c r="C18791" t="s">
        <v>318</v>
      </c>
      <c r="D18791">
        <v>2005118</v>
      </c>
      <c r="E18791" t="s">
        <v>223</v>
      </c>
      <c r="F18791" t="s">
        <v>214</v>
      </c>
      <c r="G18791" t="s">
        <v>215</v>
      </c>
      <c r="H18791">
        <v>2</v>
      </c>
      <c r="I18791">
        <v>2016</v>
      </c>
      <c r="J18791">
        <v>1</v>
      </c>
      <c r="L18791">
        <v>23081292</v>
      </c>
      <c r="M18791">
        <v>5</v>
      </c>
      <c r="P18791" s="29">
        <f t="shared" si="683"/>
        <v>0.66666666666666663</v>
      </c>
    </row>
    <row r="18792" spans="1:16" hidden="1" x14ac:dyDescent="0.25">
      <c r="A18792" t="s">
        <v>108</v>
      </c>
      <c r="B18792">
        <v>803401</v>
      </c>
      <c r="C18792" t="s">
        <v>318</v>
      </c>
      <c r="D18792">
        <v>2021754</v>
      </c>
      <c r="E18792" t="s">
        <v>216</v>
      </c>
      <c r="F18792" t="s">
        <v>214</v>
      </c>
      <c r="G18792" t="s">
        <v>215</v>
      </c>
      <c r="H18792">
        <v>2</v>
      </c>
      <c r="I18792">
        <v>2016</v>
      </c>
      <c r="J18792">
        <v>1</v>
      </c>
      <c r="L18792">
        <v>23081091</v>
      </c>
      <c r="M18792">
        <v>5.5</v>
      </c>
      <c r="P18792" s="29">
        <f t="shared" si="683"/>
        <v>0.75</v>
      </c>
    </row>
    <row r="18793" spans="1:16" hidden="1" x14ac:dyDescent="0.25">
      <c r="A18793" t="s">
        <v>108</v>
      </c>
      <c r="B18793">
        <v>803401</v>
      </c>
      <c r="C18793" t="s">
        <v>318</v>
      </c>
      <c r="D18793">
        <v>2005102</v>
      </c>
      <c r="E18793" t="s">
        <v>218</v>
      </c>
      <c r="F18793" t="s">
        <v>214</v>
      </c>
      <c r="G18793" t="s">
        <v>215</v>
      </c>
      <c r="H18793">
        <v>2</v>
      </c>
      <c r="I18793">
        <v>2016</v>
      </c>
      <c r="J18793">
        <v>1</v>
      </c>
      <c r="L18793">
        <v>23081381</v>
      </c>
      <c r="M18793">
        <v>6.1</v>
      </c>
      <c r="P18793" s="29">
        <f t="shared" si="683"/>
        <v>0.85</v>
      </c>
    </row>
    <row r="18794" spans="1:16" hidden="1" x14ac:dyDescent="0.25">
      <c r="A18794" t="s">
        <v>108</v>
      </c>
      <c r="B18794">
        <v>803401</v>
      </c>
      <c r="C18794" t="s">
        <v>318</v>
      </c>
      <c r="D18794">
        <v>2005099</v>
      </c>
      <c r="E18794" t="s">
        <v>217</v>
      </c>
      <c r="F18794" t="s">
        <v>214</v>
      </c>
      <c r="G18794" t="s">
        <v>215</v>
      </c>
      <c r="H18794">
        <v>2</v>
      </c>
      <c r="I18794">
        <v>2016</v>
      </c>
      <c r="J18794">
        <v>1</v>
      </c>
      <c r="L18794">
        <v>23081299</v>
      </c>
      <c r="M18794">
        <v>5</v>
      </c>
      <c r="P18794" s="29">
        <f t="shared" si="683"/>
        <v>0.66666666666666663</v>
      </c>
    </row>
    <row r="18795" spans="1:16" hidden="1" x14ac:dyDescent="0.25">
      <c r="A18795" t="s">
        <v>108</v>
      </c>
      <c r="B18795">
        <v>803401</v>
      </c>
      <c r="C18795" t="s">
        <v>318</v>
      </c>
      <c r="D18795">
        <v>2021580</v>
      </c>
      <c r="E18795" t="s">
        <v>241</v>
      </c>
      <c r="F18795" t="s">
        <v>214</v>
      </c>
      <c r="G18795" t="s">
        <v>215</v>
      </c>
      <c r="H18795">
        <v>2</v>
      </c>
      <c r="I18795">
        <v>2016</v>
      </c>
      <c r="J18795">
        <v>2</v>
      </c>
      <c r="L18795">
        <v>23086826</v>
      </c>
      <c r="M18795">
        <v>4.7</v>
      </c>
      <c r="P18795" s="29">
        <f t="shared" si="683"/>
        <v>0.6166666666666667</v>
      </c>
    </row>
    <row r="18796" spans="1:16" hidden="1" x14ac:dyDescent="0.25">
      <c r="A18796" t="s">
        <v>108</v>
      </c>
      <c r="B18796">
        <v>803401</v>
      </c>
      <c r="C18796" t="s">
        <v>318</v>
      </c>
      <c r="D18796">
        <v>2004112</v>
      </c>
      <c r="E18796" t="s">
        <v>244</v>
      </c>
      <c r="F18796" t="s">
        <v>214</v>
      </c>
      <c r="G18796" t="s">
        <v>215</v>
      </c>
      <c r="H18796">
        <v>2</v>
      </c>
      <c r="I18796">
        <v>2016</v>
      </c>
      <c r="J18796">
        <v>2</v>
      </c>
      <c r="L18796">
        <v>23085500</v>
      </c>
      <c r="M18796">
        <v>6.3</v>
      </c>
      <c r="P18796" s="29">
        <f t="shared" si="683"/>
        <v>0.8833333333333333</v>
      </c>
    </row>
    <row r="18797" spans="1:16" hidden="1" x14ac:dyDescent="0.25">
      <c r="A18797" t="s">
        <v>108</v>
      </c>
      <c r="B18797">
        <v>803401</v>
      </c>
      <c r="C18797" t="s">
        <v>318</v>
      </c>
      <c r="D18797">
        <v>2021602</v>
      </c>
      <c r="E18797" t="s">
        <v>242</v>
      </c>
      <c r="F18797" t="s">
        <v>214</v>
      </c>
      <c r="G18797" t="s">
        <v>215</v>
      </c>
      <c r="H18797">
        <v>2</v>
      </c>
      <c r="I18797">
        <v>2016</v>
      </c>
      <c r="J18797">
        <v>2</v>
      </c>
      <c r="L18797">
        <v>23086747</v>
      </c>
      <c r="M18797">
        <v>4.2</v>
      </c>
      <c r="P18797" s="29">
        <f t="shared" si="683"/>
        <v>0.53333333333333333</v>
      </c>
    </row>
    <row r="18798" spans="1:16" hidden="1" x14ac:dyDescent="0.25">
      <c r="A18798" t="s">
        <v>108</v>
      </c>
      <c r="B18798">
        <v>803401</v>
      </c>
      <c r="C18798" t="s">
        <v>318</v>
      </c>
      <c r="D18798">
        <v>2021756</v>
      </c>
      <c r="E18798" t="s">
        <v>253</v>
      </c>
      <c r="F18798" t="s">
        <v>214</v>
      </c>
      <c r="G18798" t="s">
        <v>215</v>
      </c>
      <c r="H18798">
        <v>2</v>
      </c>
      <c r="I18798">
        <v>2016</v>
      </c>
      <c r="J18798">
        <v>2</v>
      </c>
      <c r="L18798">
        <v>23086834</v>
      </c>
      <c r="M18798">
        <v>4.2</v>
      </c>
      <c r="P18798" s="29">
        <f t="shared" si="683"/>
        <v>0.53333333333333333</v>
      </c>
    </row>
    <row r="18799" spans="1:16" hidden="1" x14ac:dyDescent="0.25">
      <c r="A18799" t="s">
        <v>108</v>
      </c>
      <c r="B18799">
        <v>803401</v>
      </c>
      <c r="C18799" t="s">
        <v>318</v>
      </c>
      <c r="D18799">
        <v>2005117</v>
      </c>
      <c r="E18799" t="s">
        <v>220</v>
      </c>
      <c r="F18799" t="s">
        <v>214</v>
      </c>
      <c r="G18799" t="s">
        <v>215</v>
      </c>
      <c r="H18799">
        <v>3</v>
      </c>
      <c r="I18799">
        <v>2016</v>
      </c>
      <c r="J18799">
        <v>2</v>
      </c>
      <c r="L18799">
        <v>23084477</v>
      </c>
      <c r="M18799" t="s">
        <v>221</v>
      </c>
      <c r="P18799" s="29" t="str">
        <f t="shared" si="683"/>
        <v>BAD</v>
      </c>
    </row>
    <row r="18800" spans="1:16" hidden="1" x14ac:dyDescent="0.25">
      <c r="A18800" t="s">
        <v>108</v>
      </c>
      <c r="B18800">
        <v>803401</v>
      </c>
      <c r="C18800" t="s">
        <v>318</v>
      </c>
      <c r="D18800">
        <v>2021763</v>
      </c>
      <c r="E18800" t="s">
        <v>298</v>
      </c>
      <c r="F18800" t="s">
        <v>214</v>
      </c>
      <c r="G18800" t="s">
        <v>215</v>
      </c>
      <c r="H18800">
        <v>2</v>
      </c>
      <c r="I18800">
        <v>2016</v>
      </c>
      <c r="J18800">
        <v>2</v>
      </c>
      <c r="L18800">
        <v>23086847</v>
      </c>
      <c r="M18800">
        <v>4.2</v>
      </c>
      <c r="P18800" s="29">
        <f t="shared" si="683"/>
        <v>0.53333333333333333</v>
      </c>
    </row>
    <row r="18801" spans="1:16" hidden="1" x14ac:dyDescent="0.25">
      <c r="A18801" t="s">
        <v>108</v>
      </c>
      <c r="B18801">
        <v>803401</v>
      </c>
      <c r="C18801" t="s">
        <v>318</v>
      </c>
      <c r="D18801">
        <v>2021638</v>
      </c>
      <c r="E18801" t="s">
        <v>250</v>
      </c>
      <c r="F18801" t="s">
        <v>214</v>
      </c>
      <c r="G18801" t="s">
        <v>215</v>
      </c>
      <c r="H18801">
        <v>2</v>
      </c>
      <c r="I18801">
        <v>2017</v>
      </c>
      <c r="J18801">
        <v>1</v>
      </c>
      <c r="L18801">
        <v>23092934</v>
      </c>
      <c r="M18801">
        <v>5.9</v>
      </c>
      <c r="P18801" s="29">
        <f t="shared" si="683"/>
        <v>0.81666666666666676</v>
      </c>
    </row>
    <row r="18802" spans="1:16" hidden="1" x14ac:dyDescent="0.25">
      <c r="A18802" t="s">
        <v>108</v>
      </c>
      <c r="B18802">
        <v>803401</v>
      </c>
      <c r="C18802" t="s">
        <v>318</v>
      </c>
      <c r="D18802">
        <v>2005117</v>
      </c>
      <c r="E18802" t="s">
        <v>220</v>
      </c>
      <c r="F18802" t="s">
        <v>214</v>
      </c>
      <c r="G18802" t="s">
        <v>215</v>
      </c>
      <c r="H18802">
        <v>2</v>
      </c>
      <c r="I18802">
        <v>2017</v>
      </c>
      <c r="J18802">
        <v>1</v>
      </c>
      <c r="L18802">
        <v>23091395</v>
      </c>
      <c r="M18802">
        <v>4</v>
      </c>
      <c r="P18802" s="29">
        <f t="shared" si="683"/>
        <v>0.5</v>
      </c>
    </row>
    <row r="18803" spans="1:16" hidden="1" x14ac:dyDescent="0.25">
      <c r="A18803" t="s">
        <v>108</v>
      </c>
      <c r="B18803">
        <v>803401</v>
      </c>
      <c r="C18803" t="s">
        <v>318</v>
      </c>
      <c r="D18803">
        <v>2021874</v>
      </c>
      <c r="E18803" t="s">
        <v>226</v>
      </c>
      <c r="F18803" t="s">
        <v>214</v>
      </c>
      <c r="G18803" t="s">
        <v>215</v>
      </c>
      <c r="H18803">
        <v>2</v>
      </c>
      <c r="I18803">
        <v>2017</v>
      </c>
      <c r="J18803">
        <v>1</v>
      </c>
      <c r="L18803">
        <v>23091992</v>
      </c>
      <c r="M18803">
        <v>4.8</v>
      </c>
      <c r="P18803" s="29">
        <f t="shared" si="683"/>
        <v>0.6333333333333333</v>
      </c>
    </row>
    <row r="18804" spans="1:16" hidden="1" x14ac:dyDescent="0.25">
      <c r="A18804" t="s">
        <v>108</v>
      </c>
      <c r="B18804">
        <v>803401</v>
      </c>
      <c r="C18804" t="s">
        <v>318</v>
      </c>
      <c r="D18804">
        <v>2005131</v>
      </c>
      <c r="E18804" t="s">
        <v>228</v>
      </c>
      <c r="F18804" t="s">
        <v>214</v>
      </c>
      <c r="G18804" t="s">
        <v>215</v>
      </c>
      <c r="H18804">
        <v>2</v>
      </c>
      <c r="I18804">
        <v>2017</v>
      </c>
      <c r="J18804">
        <v>1</v>
      </c>
      <c r="L18804">
        <v>23093316</v>
      </c>
      <c r="M18804">
        <v>5.9</v>
      </c>
      <c r="P18804" s="29">
        <f t="shared" si="683"/>
        <v>0.81666666666666676</v>
      </c>
    </row>
    <row r="18805" spans="1:16" hidden="1" x14ac:dyDescent="0.25">
      <c r="A18805" t="s">
        <v>108</v>
      </c>
      <c r="B18805">
        <v>803401</v>
      </c>
      <c r="C18805" t="s">
        <v>318</v>
      </c>
      <c r="D18805">
        <v>2004099</v>
      </c>
      <c r="E18805" t="s">
        <v>245</v>
      </c>
      <c r="F18805" t="s">
        <v>214</v>
      </c>
      <c r="G18805" t="s">
        <v>215</v>
      </c>
      <c r="H18805">
        <v>2</v>
      </c>
      <c r="I18805">
        <v>2017</v>
      </c>
      <c r="J18805">
        <v>1</v>
      </c>
      <c r="L18805">
        <v>23092382</v>
      </c>
      <c r="M18805">
        <v>6</v>
      </c>
      <c r="P18805" s="29">
        <f t="shared" si="683"/>
        <v>0.83333333333333337</v>
      </c>
    </row>
    <row r="18806" spans="1:16" hidden="1" x14ac:dyDescent="0.25">
      <c r="A18806" t="s">
        <v>108</v>
      </c>
      <c r="B18806">
        <v>803401</v>
      </c>
      <c r="C18806" t="s">
        <v>318</v>
      </c>
      <c r="D18806">
        <v>2021596</v>
      </c>
      <c r="E18806" t="s">
        <v>294</v>
      </c>
      <c r="F18806" t="s">
        <v>214</v>
      </c>
      <c r="G18806" t="s">
        <v>215</v>
      </c>
      <c r="H18806">
        <v>2</v>
      </c>
      <c r="I18806">
        <v>2017</v>
      </c>
      <c r="J18806">
        <v>1</v>
      </c>
      <c r="L18806">
        <v>23092936</v>
      </c>
      <c r="M18806">
        <v>4.0999999999999996</v>
      </c>
      <c r="P18806" s="29">
        <f t="shared" si="683"/>
        <v>0.51666666666666661</v>
      </c>
    </row>
    <row r="18807" spans="1:16" hidden="1" x14ac:dyDescent="0.25">
      <c r="A18807" t="s">
        <v>108</v>
      </c>
      <c r="B18807">
        <v>803401</v>
      </c>
      <c r="C18807" t="s">
        <v>318</v>
      </c>
      <c r="D18807">
        <v>2021993</v>
      </c>
      <c r="E18807" t="s">
        <v>256</v>
      </c>
      <c r="F18807" t="s">
        <v>214</v>
      </c>
      <c r="G18807" t="s">
        <v>215</v>
      </c>
      <c r="H18807">
        <v>2</v>
      </c>
      <c r="I18807">
        <v>2017</v>
      </c>
      <c r="J18807">
        <v>2</v>
      </c>
      <c r="L18807">
        <v>23097538</v>
      </c>
      <c r="M18807">
        <v>4.5</v>
      </c>
      <c r="P18807" s="29">
        <f t="shared" si="683"/>
        <v>0.58333333333333337</v>
      </c>
    </row>
    <row r="18808" spans="1:16" hidden="1" x14ac:dyDescent="0.25">
      <c r="A18808" t="s">
        <v>108</v>
      </c>
      <c r="B18808">
        <v>803401</v>
      </c>
      <c r="C18808" t="s">
        <v>318</v>
      </c>
      <c r="D18808">
        <v>2021781</v>
      </c>
      <c r="E18808" t="s">
        <v>235</v>
      </c>
      <c r="F18808" t="s">
        <v>214</v>
      </c>
      <c r="G18808" t="s">
        <v>215</v>
      </c>
      <c r="H18808">
        <v>2</v>
      </c>
      <c r="I18808">
        <v>2017</v>
      </c>
      <c r="J18808">
        <v>2</v>
      </c>
      <c r="L18808">
        <v>23101188</v>
      </c>
      <c r="M18808">
        <v>5.9</v>
      </c>
      <c r="P18808" s="29">
        <f t="shared" si="683"/>
        <v>0.81666666666666676</v>
      </c>
    </row>
    <row r="18809" spans="1:16" hidden="1" x14ac:dyDescent="0.25">
      <c r="A18809" t="s">
        <v>108</v>
      </c>
      <c r="B18809">
        <v>803401</v>
      </c>
      <c r="C18809" t="s">
        <v>318</v>
      </c>
      <c r="D18809">
        <v>2021750</v>
      </c>
      <c r="E18809" t="s">
        <v>296</v>
      </c>
      <c r="F18809" t="s">
        <v>214</v>
      </c>
      <c r="G18809" t="s">
        <v>215</v>
      </c>
      <c r="H18809">
        <v>2</v>
      </c>
      <c r="I18809">
        <v>2017</v>
      </c>
      <c r="J18809">
        <v>2</v>
      </c>
      <c r="L18809">
        <v>23097531</v>
      </c>
      <c r="M18809">
        <v>4.7</v>
      </c>
      <c r="P18809" s="29">
        <f t="shared" si="683"/>
        <v>0.6166666666666667</v>
      </c>
    </row>
    <row r="18810" spans="1:16" hidden="1" x14ac:dyDescent="0.25">
      <c r="A18810" t="s">
        <v>108</v>
      </c>
      <c r="B18810">
        <v>803401</v>
      </c>
      <c r="C18810" t="s">
        <v>318</v>
      </c>
      <c r="D18810">
        <v>2021640</v>
      </c>
      <c r="E18810" t="s">
        <v>227</v>
      </c>
      <c r="F18810" t="s">
        <v>214</v>
      </c>
      <c r="G18810" t="s">
        <v>215</v>
      </c>
      <c r="H18810">
        <v>2</v>
      </c>
      <c r="I18810">
        <v>2017</v>
      </c>
      <c r="J18810">
        <v>2</v>
      </c>
      <c r="L18810">
        <v>23101195</v>
      </c>
      <c r="M18810">
        <v>4</v>
      </c>
      <c r="P18810" s="29">
        <f t="shared" si="683"/>
        <v>0.5</v>
      </c>
    </row>
    <row r="18811" spans="1:16" hidden="1" x14ac:dyDescent="0.25">
      <c r="A18811" t="s">
        <v>108</v>
      </c>
      <c r="B18811">
        <v>803401</v>
      </c>
      <c r="C18811" t="s">
        <v>318</v>
      </c>
      <c r="D18811">
        <v>2005120</v>
      </c>
      <c r="E18811" t="s">
        <v>293</v>
      </c>
      <c r="F18811" t="s">
        <v>214</v>
      </c>
      <c r="G18811" t="s">
        <v>215</v>
      </c>
      <c r="H18811">
        <v>2</v>
      </c>
      <c r="I18811">
        <v>2017</v>
      </c>
      <c r="J18811">
        <v>2</v>
      </c>
      <c r="L18811">
        <v>23097529</v>
      </c>
      <c r="M18811">
        <v>5</v>
      </c>
      <c r="P18811" s="29">
        <f t="shared" si="683"/>
        <v>0.66666666666666663</v>
      </c>
    </row>
    <row r="18812" spans="1:16" hidden="1" x14ac:dyDescent="0.25">
      <c r="A18812" t="s">
        <v>108</v>
      </c>
      <c r="B18812">
        <v>803401</v>
      </c>
      <c r="C18812" t="s">
        <v>318</v>
      </c>
      <c r="D18812">
        <v>2021725</v>
      </c>
      <c r="E18812" t="s">
        <v>257</v>
      </c>
      <c r="F18812" t="s">
        <v>214</v>
      </c>
      <c r="G18812" t="s">
        <v>215</v>
      </c>
      <c r="H18812">
        <v>2</v>
      </c>
      <c r="I18812">
        <v>2017</v>
      </c>
      <c r="J18812">
        <v>2</v>
      </c>
      <c r="L18812">
        <v>23097532</v>
      </c>
      <c r="M18812">
        <v>5.2</v>
      </c>
      <c r="P18812" s="29">
        <f t="shared" si="683"/>
        <v>0.70000000000000007</v>
      </c>
    </row>
    <row r="18813" spans="1:16" hidden="1" x14ac:dyDescent="0.25">
      <c r="A18813" t="s">
        <v>108</v>
      </c>
      <c r="B18813">
        <v>803401</v>
      </c>
      <c r="C18813" t="s">
        <v>318</v>
      </c>
      <c r="D18813">
        <v>2004116</v>
      </c>
      <c r="E18813" t="s">
        <v>229</v>
      </c>
      <c r="F18813" t="s">
        <v>214</v>
      </c>
      <c r="G18813" t="s">
        <v>215</v>
      </c>
      <c r="H18813">
        <v>2</v>
      </c>
      <c r="I18813">
        <v>2017</v>
      </c>
      <c r="J18813">
        <v>2</v>
      </c>
      <c r="L18813">
        <v>23098583</v>
      </c>
      <c r="M18813">
        <v>5.6</v>
      </c>
      <c r="P18813" s="29">
        <f t="shared" si="683"/>
        <v>0.76666666666666661</v>
      </c>
    </row>
    <row r="18814" spans="1:16" hidden="1" x14ac:dyDescent="0.25">
      <c r="A18814" t="s">
        <v>108</v>
      </c>
      <c r="B18814">
        <v>803401</v>
      </c>
      <c r="C18814" t="s">
        <v>318</v>
      </c>
      <c r="D18814">
        <v>2019271</v>
      </c>
      <c r="E18814" t="s">
        <v>236</v>
      </c>
      <c r="F18814" t="s">
        <v>214</v>
      </c>
      <c r="G18814" t="s">
        <v>215</v>
      </c>
      <c r="H18814">
        <v>4</v>
      </c>
      <c r="I18814">
        <v>2018</v>
      </c>
      <c r="J18814">
        <v>1</v>
      </c>
      <c r="L18814">
        <v>23104482</v>
      </c>
      <c r="P18814" s="29" t="str">
        <f t="shared" si="683"/>
        <v>DRP</v>
      </c>
    </row>
    <row r="18815" spans="1:16" hidden="1" x14ac:dyDescent="0.25">
      <c r="A18815" t="s">
        <v>108</v>
      </c>
      <c r="B18815">
        <v>803401</v>
      </c>
      <c r="C18815" t="s">
        <v>318</v>
      </c>
      <c r="D18815">
        <v>2004591</v>
      </c>
      <c r="E18815" t="s">
        <v>271</v>
      </c>
      <c r="F18815" t="s">
        <v>214</v>
      </c>
      <c r="G18815" t="s">
        <v>215</v>
      </c>
      <c r="H18815">
        <v>2</v>
      </c>
      <c r="I18815">
        <v>2018</v>
      </c>
      <c r="J18815">
        <v>1</v>
      </c>
      <c r="L18815">
        <v>23108870</v>
      </c>
      <c r="M18815">
        <v>5.6</v>
      </c>
      <c r="P18815" s="29">
        <f t="shared" si="683"/>
        <v>0.76666666666666661</v>
      </c>
    </row>
    <row r="18816" spans="1:16" hidden="1" x14ac:dyDescent="0.25">
      <c r="A18816" t="s">
        <v>108</v>
      </c>
      <c r="B18816">
        <v>803401</v>
      </c>
      <c r="C18816" t="s">
        <v>318</v>
      </c>
      <c r="D18816">
        <v>2021787</v>
      </c>
      <c r="E18816" t="s">
        <v>292</v>
      </c>
      <c r="F18816" t="s">
        <v>214</v>
      </c>
      <c r="G18816" t="s">
        <v>215</v>
      </c>
      <c r="H18816">
        <v>2</v>
      </c>
      <c r="I18816">
        <v>2018</v>
      </c>
      <c r="J18816">
        <v>1</v>
      </c>
      <c r="L18816">
        <v>23107720</v>
      </c>
      <c r="M18816">
        <v>4.5</v>
      </c>
      <c r="P18816" s="29">
        <f t="shared" si="683"/>
        <v>0.58333333333333337</v>
      </c>
    </row>
    <row r="18817" spans="1:16" hidden="1" x14ac:dyDescent="0.25">
      <c r="A18817" t="s">
        <v>108</v>
      </c>
      <c r="B18817">
        <v>803401</v>
      </c>
      <c r="C18817" t="s">
        <v>318</v>
      </c>
      <c r="D18817">
        <v>2004587</v>
      </c>
      <c r="E18817" t="s">
        <v>288</v>
      </c>
      <c r="F18817" t="s">
        <v>214</v>
      </c>
      <c r="G18817" t="s">
        <v>215</v>
      </c>
      <c r="H18817">
        <v>2</v>
      </c>
      <c r="I18817">
        <v>2018</v>
      </c>
      <c r="J18817">
        <v>1</v>
      </c>
      <c r="L18817">
        <v>23107718</v>
      </c>
      <c r="M18817">
        <v>5.9</v>
      </c>
      <c r="P18817" s="29">
        <f t="shared" si="683"/>
        <v>0.81666666666666676</v>
      </c>
    </row>
    <row r="18818" spans="1:16" hidden="1" x14ac:dyDescent="0.25">
      <c r="A18818" t="s">
        <v>108</v>
      </c>
      <c r="B18818">
        <v>803401</v>
      </c>
      <c r="C18818" t="s">
        <v>318</v>
      </c>
      <c r="D18818">
        <v>2004586</v>
      </c>
      <c r="E18818" t="s">
        <v>325</v>
      </c>
      <c r="F18818" t="s">
        <v>214</v>
      </c>
      <c r="G18818" t="s">
        <v>215</v>
      </c>
      <c r="H18818">
        <v>2</v>
      </c>
      <c r="I18818">
        <v>2018</v>
      </c>
      <c r="J18818">
        <v>1</v>
      </c>
      <c r="L18818">
        <v>23107717</v>
      </c>
      <c r="M18818">
        <v>4.3</v>
      </c>
      <c r="P18818" s="29">
        <f t="shared" si="683"/>
        <v>0.54999999999999993</v>
      </c>
    </row>
    <row r="18819" spans="1:16" hidden="1" x14ac:dyDescent="0.25">
      <c r="A18819" t="s">
        <v>108</v>
      </c>
      <c r="B18819">
        <v>803401</v>
      </c>
      <c r="C18819" t="s">
        <v>318</v>
      </c>
      <c r="D18819">
        <v>2021679</v>
      </c>
      <c r="E18819" t="s">
        <v>259</v>
      </c>
      <c r="F18819" t="s">
        <v>214</v>
      </c>
      <c r="G18819" t="s">
        <v>215</v>
      </c>
      <c r="H18819">
        <v>2</v>
      </c>
      <c r="I18819">
        <v>2018</v>
      </c>
      <c r="J18819">
        <v>1</v>
      </c>
      <c r="L18819">
        <v>23108211</v>
      </c>
      <c r="M18819">
        <v>5.7</v>
      </c>
      <c r="P18819" s="29">
        <f t="shared" si="683"/>
        <v>0.78333333333333333</v>
      </c>
    </row>
    <row r="18820" spans="1:16" hidden="1" x14ac:dyDescent="0.25">
      <c r="A18820" t="s">
        <v>108</v>
      </c>
      <c r="B18820">
        <v>803401</v>
      </c>
      <c r="C18820" t="s">
        <v>318</v>
      </c>
      <c r="D18820">
        <v>2004752</v>
      </c>
      <c r="E18820" t="s">
        <v>290</v>
      </c>
      <c r="F18820" t="s">
        <v>214</v>
      </c>
      <c r="G18820" t="s">
        <v>215</v>
      </c>
      <c r="H18820">
        <v>2</v>
      </c>
      <c r="I18820">
        <v>2018</v>
      </c>
      <c r="J18820">
        <v>1</v>
      </c>
      <c r="L18820">
        <v>23107719</v>
      </c>
      <c r="M18820">
        <v>5.0999999999999996</v>
      </c>
      <c r="P18820" s="29">
        <f t="shared" si="683"/>
        <v>0.68333333333333324</v>
      </c>
    </row>
    <row r="18821" spans="1:16" hidden="1" x14ac:dyDescent="0.25">
      <c r="A18821" t="s">
        <v>108</v>
      </c>
      <c r="B18821">
        <v>803401</v>
      </c>
      <c r="C18821" t="s">
        <v>318</v>
      </c>
      <c r="D18821">
        <v>2021591</v>
      </c>
      <c r="E18821" t="s">
        <v>240</v>
      </c>
      <c r="F18821" t="s">
        <v>214</v>
      </c>
      <c r="G18821" t="s">
        <v>215</v>
      </c>
      <c r="H18821">
        <v>2</v>
      </c>
      <c r="I18821">
        <v>2018</v>
      </c>
      <c r="J18821">
        <v>2</v>
      </c>
      <c r="L18821">
        <v>23115890</v>
      </c>
      <c r="M18821">
        <v>5.2</v>
      </c>
      <c r="P18821" s="29">
        <f t="shared" si="683"/>
        <v>0.70000000000000007</v>
      </c>
    </row>
    <row r="18822" spans="1:16" hidden="1" x14ac:dyDescent="0.25">
      <c r="A18822" t="s">
        <v>108</v>
      </c>
      <c r="B18822">
        <v>803401</v>
      </c>
      <c r="C18822" t="s">
        <v>318</v>
      </c>
      <c r="D18822">
        <v>2021865</v>
      </c>
      <c r="E18822" t="s">
        <v>301</v>
      </c>
      <c r="F18822" t="s">
        <v>214</v>
      </c>
      <c r="G18822" t="s">
        <v>215</v>
      </c>
      <c r="H18822">
        <v>2</v>
      </c>
      <c r="I18822">
        <v>2018</v>
      </c>
      <c r="J18822">
        <v>2</v>
      </c>
      <c r="L18822">
        <v>23115887</v>
      </c>
      <c r="M18822">
        <v>5.2</v>
      </c>
      <c r="P18822" s="29">
        <f t="shared" si="683"/>
        <v>0.70000000000000007</v>
      </c>
    </row>
    <row r="18823" spans="1:16" hidden="1" x14ac:dyDescent="0.25">
      <c r="A18823" t="s">
        <v>108</v>
      </c>
      <c r="B18823">
        <v>803401</v>
      </c>
      <c r="C18823" t="s">
        <v>318</v>
      </c>
      <c r="D18823">
        <v>2021631</v>
      </c>
      <c r="E18823" t="s">
        <v>302</v>
      </c>
      <c r="F18823" t="s">
        <v>214</v>
      </c>
      <c r="G18823" t="s">
        <v>215</v>
      </c>
      <c r="H18823">
        <v>2</v>
      </c>
      <c r="I18823">
        <v>2018</v>
      </c>
      <c r="J18823">
        <v>2</v>
      </c>
      <c r="L18823">
        <v>23115885</v>
      </c>
      <c r="M18823">
        <v>5.6</v>
      </c>
      <c r="P18823" s="29">
        <f t="shared" si="683"/>
        <v>0.76666666666666661</v>
      </c>
    </row>
    <row r="18824" spans="1:16" hidden="1" x14ac:dyDescent="0.25">
      <c r="A18824" t="s">
        <v>108</v>
      </c>
      <c r="B18824">
        <v>803401</v>
      </c>
      <c r="C18824" t="s">
        <v>318</v>
      </c>
      <c r="D18824">
        <v>2021723</v>
      </c>
      <c r="E18824" t="s">
        <v>299</v>
      </c>
      <c r="F18824" t="s">
        <v>214</v>
      </c>
      <c r="G18824" t="s">
        <v>215</v>
      </c>
      <c r="H18824">
        <v>2</v>
      </c>
      <c r="I18824">
        <v>2018</v>
      </c>
      <c r="J18824">
        <v>2</v>
      </c>
      <c r="L18824">
        <v>23115889</v>
      </c>
      <c r="M18824">
        <v>4.5999999999999996</v>
      </c>
      <c r="P18824" s="29">
        <f t="shared" si="683"/>
        <v>0.6</v>
      </c>
    </row>
    <row r="18825" spans="1:16" hidden="1" x14ac:dyDescent="0.25">
      <c r="A18825" t="s">
        <v>108</v>
      </c>
      <c r="B18825">
        <v>803401</v>
      </c>
      <c r="C18825" t="s">
        <v>318</v>
      </c>
      <c r="D18825">
        <v>2019271</v>
      </c>
      <c r="E18825" t="s">
        <v>236</v>
      </c>
      <c r="F18825" t="s">
        <v>214</v>
      </c>
      <c r="G18825" t="s">
        <v>215</v>
      </c>
      <c r="H18825">
        <v>2</v>
      </c>
      <c r="I18825">
        <v>2018</v>
      </c>
      <c r="J18825">
        <v>2</v>
      </c>
      <c r="L18825">
        <v>23114518</v>
      </c>
      <c r="M18825">
        <v>6.2</v>
      </c>
      <c r="P18825" s="29">
        <f t="shared" si="683"/>
        <v>0.8666666666666667</v>
      </c>
    </row>
    <row r="18826" spans="1:16" hidden="1" x14ac:dyDescent="0.25">
      <c r="A18826" t="s">
        <v>108</v>
      </c>
      <c r="B18826">
        <v>803401</v>
      </c>
      <c r="C18826" t="s">
        <v>318</v>
      </c>
      <c r="D18826">
        <v>2021615</v>
      </c>
      <c r="E18826" t="s">
        <v>255</v>
      </c>
      <c r="F18826" t="s">
        <v>214</v>
      </c>
      <c r="G18826" t="s">
        <v>215</v>
      </c>
      <c r="H18826">
        <v>2</v>
      </c>
      <c r="I18826">
        <v>2018</v>
      </c>
      <c r="J18826">
        <v>2</v>
      </c>
      <c r="L18826">
        <v>23115891</v>
      </c>
      <c r="M18826">
        <v>6</v>
      </c>
      <c r="P18826" s="29">
        <f t="shared" si="683"/>
        <v>0.83333333333333337</v>
      </c>
    </row>
    <row r="18827" spans="1:16" hidden="1" x14ac:dyDescent="0.25">
      <c r="A18827" t="s">
        <v>108</v>
      </c>
      <c r="B18827">
        <v>803401</v>
      </c>
      <c r="C18827" t="s">
        <v>318</v>
      </c>
      <c r="D18827">
        <v>2024862</v>
      </c>
      <c r="E18827" t="s">
        <v>289</v>
      </c>
      <c r="F18827" t="s">
        <v>214</v>
      </c>
      <c r="G18827" t="s">
        <v>215</v>
      </c>
      <c r="H18827">
        <v>2</v>
      </c>
      <c r="I18827">
        <v>2018</v>
      </c>
      <c r="J18827">
        <v>2</v>
      </c>
      <c r="L18827">
        <v>23115892</v>
      </c>
      <c r="M18827">
        <v>6.1</v>
      </c>
      <c r="P18827" s="29">
        <f t="shared" si="683"/>
        <v>0.85</v>
      </c>
    </row>
    <row r="18828" spans="1:16" hidden="1" x14ac:dyDescent="0.25">
      <c r="A18828" t="s">
        <v>108</v>
      </c>
      <c r="B18828">
        <v>803401</v>
      </c>
      <c r="C18828" t="s">
        <v>318</v>
      </c>
      <c r="D18828">
        <v>2004597</v>
      </c>
      <c r="E18828" t="s">
        <v>279</v>
      </c>
      <c r="F18828" t="s">
        <v>214</v>
      </c>
      <c r="G18828" t="s">
        <v>215</v>
      </c>
      <c r="H18828">
        <v>4</v>
      </c>
      <c r="I18828">
        <v>2019</v>
      </c>
      <c r="J18828">
        <v>1</v>
      </c>
      <c r="L18828">
        <v>23123930</v>
      </c>
      <c r="P18828" s="29" t="str">
        <f t="shared" si="683"/>
        <v>DRP</v>
      </c>
    </row>
    <row r="18829" spans="1:16" hidden="1" x14ac:dyDescent="0.25">
      <c r="A18829" t="s">
        <v>108</v>
      </c>
      <c r="B18829">
        <v>803401</v>
      </c>
      <c r="C18829" t="s">
        <v>318</v>
      </c>
      <c r="D18829">
        <v>2019272</v>
      </c>
      <c r="E18829" t="s">
        <v>249</v>
      </c>
      <c r="F18829" t="s">
        <v>214</v>
      </c>
      <c r="G18829" t="s">
        <v>215</v>
      </c>
      <c r="H18829">
        <v>4</v>
      </c>
      <c r="I18829">
        <v>2019</v>
      </c>
      <c r="J18829">
        <v>1</v>
      </c>
      <c r="L18829">
        <v>23121973</v>
      </c>
      <c r="P18829" s="29" t="str">
        <f t="shared" si="683"/>
        <v>DRP</v>
      </c>
    </row>
    <row r="18830" spans="1:16" hidden="1" x14ac:dyDescent="0.25">
      <c r="A18830" t="s">
        <v>108</v>
      </c>
      <c r="B18830">
        <v>803401</v>
      </c>
      <c r="C18830" t="s">
        <v>318</v>
      </c>
      <c r="D18830">
        <v>2021661</v>
      </c>
      <c r="E18830" t="s">
        <v>305</v>
      </c>
      <c r="F18830" t="s">
        <v>214</v>
      </c>
      <c r="G18830" t="s">
        <v>215</v>
      </c>
      <c r="H18830">
        <v>2</v>
      </c>
      <c r="I18830">
        <v>2019</v>
      </c>
      <c r="J18830">
        <v>1</v>
      </c>
      <c r="L18830">
        <v>23120234</v>
      </c>
      <c r="M18830">
        <v>5.7</v>
      </c>
      <c r="P18830" s="29">
        <f t="shared" si="683"/>
        <v>0.78333333333333333</v>
      </c>
    </row>
    <row r="18831" spans="1:16" hidden="1" x14ac:dyDescent="0.25">
      <c r="A18831" t="s">
        <v>108</v>
      </c>
      <c r="B18831">
        <v>803401</v>
      </c>
      <c r="C18831" t="s">
        <v>318</v>
      </c>
      <c r="D18831">
        <v>2021716</v>
      </c>
      <c r="E18831" t="s">
        <v>291</v>
      </c>
      <c r="F18831" t="s">
        <v>214</v>
      </c>
      <c r="G18831" t="s">
        <v>215</v>
      </c>
      <c r="H18831">
        <v>2</v>
      </c>
      <c r="I18831">
        <v>2019</v>
      </c>
      <c r="J18831">
        <v>1</v>
      </c>
      <c r="L18831">
        <v>23120235</v>
      </c>
      <c r="M18831">
        <v>5.9</v>
      </c>
      <c r="P18831" s="29">
        <f t="shared" si="683"/>
        <v>0.81666666666666676</v>
      </c>
    </row>
    <row r="18832" spans="1:16" hidden="1" x14ac:dyDescent="0.25">
      <c r="A18832" t="s">
        <v>108</v>
      </c>
      <c r="B18832">
        <v>803401</v>
      </c>
      <c r="C18832" t="s">
        <v>318</v>
      </c>
      <c r="D18832">
        <v>2021744</v>
      </c>
      <c r="E18832" t="s">
        <v>262</v>
      </c>
      <c r="F18832" t="s">
        <v>214</v>
      </c>
      <c r="G18832" t="s">
        <v>215</v>
      </c>
      <c r="H18832">
        <v>2</v>
      </c>
      <c r="I18832">
        <v>2019</v>
      </c>
      <c r="J18832">
        <v>1</v>
      </c>
      <c r="L18832">
        <v>23123927</v>
      </c>
      <c r="M18832">
        <v>6</v>
      </c>
      <c r="P18832" s="29">
        <f t="shared" ref="P18832:P18895" si="684">IF(AND(ISNUMBER(M18832),H18832&lt;&gt;4),(M18832-1)/6,IF(H18832=4,"DRP",IF(AND(H18832=3,M18832="NA"),"BAD",IF(AND(H18832=2),"CVL",IF(AND(H18832=1,ISBLANK(M18832)),"NULL","UNK")))))</f>
        <v>0.83333333333333337</v>
      </c>
    </row>
    <row r="18833" spans="1:16" hidden="1" x14ac:dyDescent="0.25">
      <c r="A18833" t="s">
        <v>108</v>
      </c>
      <c r="B18833">
        <v>803401</v>
      </c>
      <c r="C18833" t="s">
        <v>318</v>
      </c>
      <c r="D18833">
        <v>2004597</v>
      </c>
      <c r="E18833" t="s">
        <v>279</v>
      </c>
      <c r="F18833" t="s">
        <v>214</v>
      </c>
      <c r="G18833" t="s">
        <v>215</v>
      </c>
      <c r="H18833">
        <v>2</v>
      </c>
      <c r="I18833">
        <v>2019</v>
      </c>
      <c r="J18833">
        <v>1</v>
      </c>
      <c r="L18833">
        <v>23120232</v>
      </c>
      <c r="M18833">
        <v>5.9</v>
      </c>
      <c r="P18833" s="29">
        <f t="shared" si="684"/>
        <v>0.81666666666666676</v>
      </c>
    </row>
    <row r="18834" spans="1:16" hidden="1" x14ac:dyDescent="0.25">
      <c r="A18834" t="s">
        <v>108</v>
      </c>
      <c r="B18834">
        <v>803401</v>
      </c>
      <c r="C18834" t="s">
        <v>318</v>
      </c>
      <c r="D18834">
        <v>2024863</v>
      </c>
      <c r="E18834" t="s">
        <v>304</v>
      </c>
      <c r="F18834" t="s">
        <v>214</v>
      </c>
      <c r="G18834" t="s">
        <v>215</v>
      </c>
      <c r="H18834">
        <v>2</v>
      </c>
      <c r="I18834">
        <v>2019</v>
      </c>
      <c r="J18834">
        <v>1</v>
      </c>
      <c r="L18834">
        <v>23120233</v>
      </c>
      <c r="M18834">
        <v>4.9000000000000004</v>
      </c>
      <c r="P18834" s="29">
        <f t="shared" si="684"/>
        <v>0.65</v>
      </c>
    </row>
    <row r="18835" spans="1:16" hidden="1" x14ac:dyDescent="0.25">
      <c r="A18835" t="s">
        <v>108</v>
      </c>
      <c r="B18835">
        <v>803401</v>
      </c>
      <c r="C18835" t="s">
        <v>318</v>
      </c>
      <c r="D18835">
        <v>2019272</v>
      </c>
      <c r="E18835" t="s">
        <v>249</v>
      </c>
      <c r="F18835" t="s">
        <v>214</v>
      </c>
      <c r="G18835" t="s">
        <v>215</v>
      </c>
      <c r="H18835">
        <v>2</v>
      </c>
      <c r="I18835">
        <v>2019</v>
      </c>
      <c r="J18835">
        <v>1</v>
      </c>
      <c r="L18835">
        <v>23120703</v>
      </c>
      <c r="M18835">
        <v>5.8</v>
      </c>
      <c r="P18835" s="29">
        <f t="shared" si="684"/>
        <v>0.79999999999999993</v>
      </c>
    </row>
    <row r="18836" spans="1:16" hidden="1" x14ac:dyDescent="0.25">
      <c r="A18836" t="s">
        <v>108</v>
      </c>
      <c r="B18836">
        <v>803401</v>
      </c>
      <c r="C18836" t="s">
        <v>318</v>
      </c>
      <c r="D18836">
        <v>2021775</v>
      </c>
      <c r="E18836" t="s">
        <v>286</v>
      </c>
      <c r="F18836" t="s">
        <v>214</v>
      </c>
      <c r="G18836" t="s">
        <v>215</v>
      </c>
      <c r="H18836">
        <v>2</v>
      </c>
      <c r="I18836">
        <v>2019</v>
      </c>
      <c r="J18836">
        <v>1</v>
      </c>
      <c r="L18836">
        <v>23124866</v>
      </c>
      <c r="M18836">
        <v>5.5</v>
      </c>
      <c r="P18836" s="29">
        <f t="shared" si="684"/>
        <v>0.75</v>
      </c>
    </row>
    <row r="18837" spans="1:16" hidden="1" x14ac:dyDescent="0.25">
      <c r="A18837" t="s">
        <v>108</v>
      </c>
      <c r="B18837">
        <v>803401</v>
      </c>
      <c r="C18837" t="s">
        <v>318</v>
      </c>
      <c r="D18837">
        <v>2019273</v>
      </c>
      <c r="E18837" t="s">
        <v>248</v>
      </c>
      <c r="F18837" t="s">
        <v>214</v>
      </c>
      <c r="G18837" t="s">
        <v>215</v>
      </c>
      <c r="H18837">
        <v>1</v>
      </c>
      <c r="I18837">
        <v>2019</v>
      </c>
      <c r="J18837">
        <v>2</v>
      </c>
      <c r="L18837">
        <v>23129159</v>
      </c>
      <c r="P18837" s="29" t="str">
        <f t="shared" si="684"/>
        <v>NULL</v>
      </c>
    </row>
    <row r="18838" spans="1:16" hidden="1" x14ac:dyDescent="0.25">
      <c r="A18838" t="s">
        <v>108</v>
      </c>
      <c r="B18838">
        <v>803401</v>
      </c>
      <c r="C18838" t="s">
        <v>318</v>
      </c>
      <c r="D18838">
        <v>2024864</v>
      </c>
      <c r="E18838" t="s">
        <v>310</v>
      </c>
      <c r="F18838" t="s">
        <v>214</v>
      </c>
      <c r="G18838" t="s">
        <v>215</v>
      </c>
      <c r="H18838">
        <v>1</v>
      </c>
      <c r="I18838">
        <v>2019</v>
      </c>
      <c r="J18838">
        <v>2</v>
      </c>
      <c r="L18838">
        <v>23129359</v>
      </c>
      <c r="P18838" s="29" t="str">
        <f t="shared" si="684"/>
        <v>NULL</v>
      </c>
    </row>
    <row r="18839" spans="1:16" hidden="1" x14ac:dyDescent="0.25">
      <c r="A18839" t="s">
        <v>108</v>
      </c>
      <c r="B18839">
        <v>803401</v>
      </c>
      <c r="C18839" t="s">
        <v>318</v>
      </c>
      <c r="D18839">
        <v>2019273</v>
      </c>
      <c r="E18839" t="s">
        <v>248</v>
      </c>
      <c r="F18839" t="s">
        <v>214</v>
      </c>
      <c r="G18839" t="s">
        <v>215</v>
      </c>
      <c r="H18839">
        <v>4</v>
      </c>
      <c r="I18839">
        <v>2019</v>
      </c>
      <c r="J18839">
        <v>2</v>
      </c>
      <c r="L18839">
        <v>23130157</v>
      </c>
      <c r="P18839" s="29" t="str">
        <f t="shared" si="684"/>
        <v>DRP</v>
      </c>
    </row>
    <row r="18840" spans="1:16" hidden="1" x14ac:dyDescent="0.25">
      <c r="A18840" t="s">
        <v>108</v>
      </c>
      <c r="B18840">
        <v>803401</v>
      </c>
      <c r="C18840" t="s">
        <v>318</v>
      </c>
      <c r="D18840">
        <v>2024921</v>
      </c>
      <c r="E18840" t="s">
        <v>225</v>
      </c>
      <c r="F18840" t="s">
        <v>214</v>
      </c>
      <c r="G18840" t="s">
        <v>215</v>
      </c>
      <c r="H18840">
        <v>1</v>
      </c>
      <c r="I18840">
        <v>2019</v>
      </c>
      <c r="J18840">
        <v>2</v>
      </c>
      <c r="L18840">
        <v>23129804</v>
      </c>
      <c r="P18840" s="29" t="str">
        <f t="shared" si="684"/>
        <v>NULL</v>
      </c>
    </row>
    <row r="18841" spans="1:16" hidden="1" x14ac:dyDescent="0.25">
      <c r="A18841" t="s">
        <v>108</v>
      </c>
      <c r="B18841">
        <v>803401</v>
      </c>
      <c r="C18841" t="s">
        <v>318</v>
      </c>
      <c r="D18841">
        <v>2021689</v>
      </c>
      <c r="E18841" t="s">
        <v>312</v>
      </c>
      <c r="F18841" t="s">
        <v>214</v>
      </c>
      <c r="G18841" t="s">
        <v>215</v>
      </c>
      <c r="H18841">
        <v>1</v>
      </c>
      <c r="I18841">
        <v>2019</v>
      </c>
      <c r="J18841">
        <v>2</v>
      </c>
      <c r="L18841">
        <v>23129810</v>
      </c>
      <c r="P18841" s="29" t="str">
        <f t="shared" si="684"/>
        <v>NULL</v>
      </c>
    </row>
    <row r="18842" spans="1:16" hidden="1" x14ac:dyDescent="0.25">
      <c r="A18842" t="s">
        <v>108</v>
      </c>
      <c r="B18842">
        <v>803401</v>
      </c>
      <c r="C18842" t="s">
        <v>318</v>
      </c>
      <c r="D18842">
        <v>2021671</v>
      </c>
      <c r="E18842" t="s">
        <v>303</v>
      </c>
      <c r="F18842" t="s">
        <v>214</v>
      </c>
      <c r="G18842" t="s">
        <v>215</v>
      </c>
      <c r="H18842">
        <v>1</v>
      </c>
      <c r="I18842">
        <v>2019</v>
      </c>
      <c r="J18842">
        <v>2</v>
      </c>
      <c r="L18842">
        <v>23130363</v>
      </c>
      <c r="P18842" s="29" t="str">
        <f t="shared" si="684"/>
        <v>NULL</v>
      </c>
    </row>
    <row r="18843" spans="1:16" hidden="1" x14ac:dyDescent="0.25">
      <c r="A18843" t="s">
        <v>108</v>
      </c>
      <c r="B18843">
        <v>803401</v>
      </c>
      <c r="C18843" t="s">
        <v>318</v>
      </c>
      <c r="D18843">
        <v>2021664</v>
      </c>
      <c r="E18843" t="s">
        <v>311</v>
      </c>
      <c r="F18843" t="s">
        <v>214</v>
      </c>
      <c r="G18843" t="s">
        <v>215</v>
      </c>
      <c r="H18843">
        <v>1</v>
      </c>
      <c r="I18843">
        <v>2019</v>
      </c>
      <c r="J18843">
        <v>2</v>
      </c>
      <c r="L18843">
        <v>23129806</v>
      </c>
      <c r="P18843" s="29" t="str">
        <f t="shared" si="684"/>
        <v>NULL</v>
      </c>
    </row>
    <row r="18844" spans="1:16" hidden="1" x14ac:dyDescent="0.25">
      <c r="A18844" t="s">
        <v>108</v>
      </c>
      <c r="B18844">
        <v>803401</v>
      </c>
      <c r="C18844" t="s">
        <v>318</v>
      </c>
      <c r="D18844">
        <v>2004602</v>
      </c>
      <c r="E18844" t="s">
        <v>277</v>
      </c>
      <c r="F18844" t="s">
        <v>214</v>
      </c>
      <c r="G18844" t="s">
        <v>215</v>
      </c>
      <c r="H18844">
        <v>1</v>
      </c>
      <c r="I18844">
        <v>2019</v>
      </c>
      <c r="J18844">
        <v>2</v>
      </c>
      <c r="L18844">
        <v>23129802</v>
      </c>
      <c r="P18844" s="29" t="str">
        <f t="shared" si="684"/>
        <v>NULL</v>
      </c>
    </row>
    <row r="18845" spans="1:16" hidden="1" x14ac:dyDescent="0.25">
      <c r="A18845" t="s">
        <v>118</v>
      </c>
      <c r="B18845">
        <v>803400</v>
      </c>
      <c r="C18845" t="s">
        <v>212</v>
      </c>
      <c r="D18845">
        <v>2004098</v>
      </c>
      <c r="E18845" t="s">
        <v>213</v>
      </c>
      <c r="F18845" t="s">
        <v>214</v>
      </c>
      <c r="G18845" t="s">
        <v>215</v>
      </c>
      <c r="H18845">
        <v>4</v>
      </c>
      <c r="I18845">
        <v>2016</v>
      </c>
      <c r="J18845">
        <v>1</v>
      </c>
      <c r="L18845">
        <v>23078141</v>
      </c>
      <c r="P18845" s="29" t="str">
        <f t="shared" si="684"/>
        <v>DRP</v>
      </c>
    </row>
    <row r="18846" spans="1:16" hidden="1" x14ac:dyDescent="0.25">
      <c r="A18846" t="s">
        <v>118</v>
      </c>
      <c r="B18846">
        <v>803400</v>
      </c>
      <c r="C18846" t="s">
        <v>212</v>
      </c>
      <c r="D18846">
        <v>2021754</v>
      </c>
      <c r="E18846" t="s">
        <v>216</v>
      </c>
      <c r="F18846" t="s">
        <v>214</v>
      </c>
      <c r="G18846" t="s">
        <v>215</v>
      </c>
      <c r="H18846">
        <v>4</v>
      </c>
      <c r="I18846">
        <v>2016</v>
      </c>
      <c r="J18846">
        <v>1</v>
      </c>
      <c r="L18846">
        <v>23081129</v>
      </c>
      <c r="P18846" s="29" t="str">
        <f t="shared" si="684"/>
        <v>DRP</v>
      </c>
    </row>
    <row r="18847" spans="1:16" hidden="1" x14ac:dyDescent="0.25">
      <c r="A18847" t="s">
        <v>118</v>
      </c>
      <c r="B18847">
        <v>803400</v>
      </c>
      <c r="C18847" t="s">
        <v>212</v>
      </c>
      <c r="D18847">
        <v>2021600</v>
      </c>
      <c r="E18847" t="s">
        <v>219</v>
      </c>
      <c r="F18847" t="s">
        <v>214</v>
      </c>
      <c r="G18847" t="s">
        <v>215</v>
      </c>
      <c r="H18847">
        <v>4</v>
      </c>
      <c r="I18847">
        <v>2016</v>
      </c>
      <c r="J18847">
        <v>1</v>
      </c>
      <c r="L18847">
        <v>23081085</v>
      </c>
      <c r="P18847" s="29" t="str">
        <f t="shared" si="684"/>
        <v>DRP</v>
      </c>
    </row>
    <row r="18848" spans="1:16" hidden="1" x14ac:dyDescent="0.25">
      <c r="A18848" t="s">
        <v>118</v>
      </c>
      <c r="B18848">
        <v>803400</v>
      </c>
      <c r="C18848" t="s">
        <v>212</v>
      </c>
      <c r="D18848">
        <v>2005117</v>
      </c>
      <c r="E18848" t="s">
        <v>220</v>
      </c>
      <c r="F18848" t="s">
        <v>214</v>
      </c>
      <c r="G18848" t="s">
        <v>215</v>
      </c>
      <c r="H18848">
        <v>4</v>
      </c>
      <c r="I18848">
        <v>2016</v>
      </c>
      <c r="J18848">
        <v>1</v>
      </c>
      <c r="L18848">
        <v>23078732</v>
      </c>
      <c r="P18848" s="29" t="str">
        <f t="shared" si="684"/>
        <v>DRP</v>
      </c>
    </row>
    <row r="18849" spans="1:16" hidden="1" x14ac:dyDescent="0.25">
      <c r="A18849" t="s">
        <v>118</v>
      </c>
      <c r="B18849">
        <v>803400</v>
      </c>
      <c r="C18849" t="s">
        <v>212</v>
      </c>
      <c r="D18849">
        <v>2005102</v>
      </c>
      <c r="E18849" t="s">
        <v>218</v>
      </c>
      <c r="F18849" t="s">
        <v>214</v>
      </c>
      <c r="G18849" t="s">
        <v>215</v>
      </c>
      <c r="H18849">
        <v>4</v>
      </c>
      <c r="I18849">
        <v>2016</v>
      </c>
      <c r="J18849">
        <v>1</v>
      </c>
      <c r="L18849">
        <v>23081385</v>
      </c>
      <c r="P18849" s="29" t="str">
        <f t="shared" si="684"/>
        <v>DRP</v>
      </c>
    </row>
    <row r="18850" spans="1:16" hidden="1" x14ac:dyDescent="0.25">
      <c r="A18850" t="s">
        <v>118</v>
      </c>
      <c r="B18850">
        <v>803400</v>
      </c>
      <c r="C18850" t="s">
        <v>212</v>
      </c>
      <c r="D18850">
        <v>2005099</v>
      </c>
      <c r="E18850" t="s">
        <v>217</v>
      </c>
      <c r="F18850" t="s">
        <v>214</v>
      </c>
      <c r="G18850" t="s">
        <v>215</v>
      </c>
      <c r="H18850">
        <v>4</v>
      </c>
      <c r="I18850">
        <v>2016</v>
      </c>
      <c r="J18850">
        <v>1</v>
      </c>
      <c r="L18850">
        <v>23081378</v>
      </c>
      <c r="P18850" s="29" t="str">
        <f t="shared" si="684"/>
        <v>DRP</v>
      </c>
    </row>
    <row r="18851" spans="1:16" hidden="1" x14ac:dyDescent="0.25">
      <c r="A18851" t="s">
        <v>98</v>
      </c>
      <c r="B18851">
        <v>803401</v>
      </c>
      <c r="C18851" t="s">
        <v>318</v>
      </c>
      <c r="D18851">
        <v>2005118</v>
      </c>
      <c r="E18851" t="s">
        <v>223</v>
      </c>
      <c r="F18851" t="s">
        <v>214</v>
      </c>
      <c r="G18851" t="s">
        <v>215</v>
      </c>
      <c r="H18851">
        <v>2</v>
      </c>
      <c r="I18851">
        <v>2016</v>
      </c>
      <c r="J18851">
        <v>1</v>
      </c>
      <c r="L18851">
        <v>23081294</v>
      </c>
      <c r="M18851">
        <v>5.4</v>
      </c>
      <c r="P18851" s="29">
        <f t="shared" si="684"/>
        <v>0.73333333333333339</v>
      </c>
    </row>
    <row r="18852" spans="1:16" hidden="1" x14ac:dyDescent="0.25">
      <c r="A18852" t="s">
        <v>98</v>
      </c>
      <c r="B18852">
        <v>803401</v>
      </c>
      <c r="C18852" t="s">
        <v>318</v>
      </c>
      <c r="D18852">
        <v>2021754</v>
      </c>
      <c r="E18852" t="s">
        <v>216</v>
      </c>
      <c r="F18852" t="s">
        <v>214</v>
      </c>
      <c r="G18852" t="s">
        <v>215</v>
      </c>
      <c r="H18852">
        <v>2</v>
      </c>
      <c r="I18852">
        <v>2016</v>
      </c>
      <c r="J18852">
        <v>1</v>
      </c>
      <c r="L18852">
        <v>23081096</v>
      </c>
      <c r="M18852">
        <v>5.8</v>
      </c>
      <c r="P18852" s="29">
        <f t="shared" si="684"/>
        <v>0.79999999999999993</v>
      </c>
    </row>
    <row r="18853" spans="1:16" hidden="1" x14ac:dyDescent="0.25">
      <c r="A18853" t="s">
        <v>98</v>
      </c>
      <c r="B18853">
        <v>803401</v>
      </c>
      <c r="C18853" t="s">
        <v>318</v>
      </c>
      <c r="D18853">
        <v>2005102</v>
      </c>
      <c r="E18853" t="s">
        <v>218</v>
      </c>
      <c r="F18853" t="s">
        <v>214</v>
      </c>
      <c r="G18853" t="s">
        <v>215</v>
      </c>
      <c r="H18853">
        <v>2</v>
      </c>
      <c r="I18853">
        <v>2016</v>
      </c>
      <c r="J18853">
        <v>1</v>
      </c>
      <c r="L18853">
        <v>23081383</v>
      </c>
      <c r="M18853">
        <v>5.6</v>
      </c>
      <c r="P18853" s="29">
        <f t="shared" si="684"/>
        <v>0.76666666666666661</v>
      </c>
    </row>
    <row r="18854" spans="1:16" hidden="1" x14ac:dyDescent="0.25">
      <c r="A18854" t="s">
        <v>98</v>
      </c>
      <c r="B18854">
        <v>803401</v>
      </c>
      <c r="C18854" t="s">
        <v>318</v>
      </c>
      <c r="D18854">
        <v>2005099</v>
      </c>
      <c r="E18854" t="s">
        <v>217</v>
      </c>
      <c r="F18854" t="s">
        <v>214</v>
      </c>
      <c r="G18854" t="s">
        <v>215</v>
      </c>
      <c r="H18854">
        <v>2</v>
      </c>
      <c r="I18854">
        <v>2016</v>
      </c>
      <c r="J18854">
        <v>1</v>
      </c>
      <c r="L18854">
        <v>23081376</v>
      </c>
      <c r="M18854">
        <v>4.9000000000000004</v>
      </c>
      <c r="P18854" s="29">
        <f t="shared" si="684"/>
        <v>0.65</v>
      </c>
    </row>
    <row r="18855" spans="1:16" hidden="1" x14ac:dyDescent="0.25">
      <c r="A18855" t="s">
        <v>98</v>
      </c>
      <c r="B18855">
        <v>803401</v>
      </c>
      <c r="C18855" t="s">
        <v>318</v>
      </c>
      <c r="D18855">
        <v>2021600</v>
      </c>
      <c r="E18855" t="s">
        <v>219</v>
      </c>
      <c r="F18855" t="s">
        <v>214</v>
      </c>
      <c r="G18855" t="s">
        <v>215</v>
      </c>
      <c r="H18855">
        <v>2</v>
      </c>
      <c r="I18855">
        <v>2016</v>
      </c>
      <c r="J18855">
        <v>1</v>
      </c>
      <c r="L18855">
        <v>23081081</v>
      </c>
      <c r="M18855">
        <v>5</v>
      </c>
      <c r="P18855" s="29">
        <f t="shared" si="684"/>
        <v>0.66666666666666663</v>
      </c>
    </row>
    <row r="18856" spans="1:16" hidden="1" x14ac:dyDescent="0.25">
      <c r="A18856" t="s">
        <v>98</v>
      </c>
      <c r="B18856">
        <v>803401</v>
      </c>
      <c r="C18856" t="s">
        <v>318</v>
      </c>
      <c r="D18856">
        <v>2004098</v>
      </c>
      <c r="E18856" t="s">
        <v>213</v>
      </c>
      <c r="F18856" t="s">
        <v>214</v>
      </c>
      <c r="G18856" t="s">
        <v>215</v>
      </c>
      <c r="H18856">
        <v>2</v>
      </c>
      <c r="I18856">
        <v>2016</v>
      </c>
      <c r="J18856">
        <v>1</v>
      </c>
      <c r="L18856">
        <v>23081501</v>
      </c>
      <c r="M18856">
        <v>6.2</v>
      </c>
      <c r="P18856" s="29">
        <f t="shared" si="684"/>
        <v>0.8666666666666667</v>
      </c>
    </row>
    <row r="18857" spans="1:16" hidden="1" x14ac:dyDescent="0.25">
      <c r="A18857" t="s">
        <v>98</v>
      </c>
      <c r="B18857">
        <v>803401</v>
      </c>
      <c r="C18857" t="s">
        <v>318</v>
      </c>
      <c r="D18857">
        <v>2004112</v>
      </c>
      <c r="E18857" t="s">
        <v>244</v>
      </c>
      <c r="F18857" t="s">
        <v>214</v>
      </c>
      <c r="G18857" t="s">
        <v>215</v>
      </c>
      <c r="H18857">
        <v>4</v>
      </c>
      <c r="I18857">
        <v>2016</v>
      </c>
      <c r="J18857">
        <v>2</v>
      </c>
      <c r="L18857">
        <v>23085510</v>
      </c>
      <c r="P18857" s="29" t="str">
        <f t="shared" si="684"/>
        <v>DRP</v>
      </c>
    </row>
    <row r="18858" spans="1:16" hidden="1" x14ac:dyDescent="0.25">
      <c r="A18858" t="s">
        <v>98</v>
      </c>
      <c r="B18858">
        <v>803401</v>
      </c>
      <c r="C18858" t="s">
        <v>318</v>
      </c>
      <c r="D18858">
        <v>2005117</v>
      </c>
      <c r="E18858" t="s">
        <v>220</v>
      </c>
      <c r="F18858" t="s">
        <v>214</v>
      </c>
      <c r="G18858" t="s">
        <v>215</v>
      </c>
      <c r="H18858">
        <v>4</v>
      </c>
      <c r="I18858">
        <v>2016</v>
      </c>
      <c r="J18858">
        <v>2</v>
      </c>
      <c r="L18858">
        <v>23084476</v>
      </c>
      <c r="P18858" s="29" t="str">
        <f t="shared" si="684"/>
        <v>DRP</v>
      </c>
    </row>
    <row r="18859" spans="1:16" hidden="1" x14ac:dyDescent="0.25">
      <c r="A18859" t="s">
        <v>98</v>
      </c>
      <c r="B18859">
        <v>803401</v>
      </c>
      <c r="C18859" t="s">
        <v>318</v>
      </c>
      <c r="D18859">
        <v>2005131</v>
      </c>
      <c r="E18859" t="s">
        <v>228</v>
      </c>
      <c r="F18859" t="s">
        <v>214</v>
      </c>
      <c r="G18859" t="s">
        <v>215</v>
      </c>
      <c r="H18859">
        <v>2</v>
      </c>
      <c r="I18859">
        <v>2016</v>
      </c>
      <c r="J18859">
        <v>2</v>
      </c>
      <c r="L18859">
        <v>23086517</v>
      </c>
      <c r="M18859">
        <v>6.1</v>
      </c>
      <c r="P18859" s="29">
        <f t="shared" si="684"/>
        <v>0.85</v>
      </c>
    </row>
    <row r="18860" spans="1:16" hidden="1" x14ac:dyDescent="0.25">
      <c r="A18860" t="s">
        <v>98</v>
      </c>
      <c r="B18860">
        <v>803401</v>
      </c>
      <c r="C18860" t="s">
        <v>318</v>
      </c>
      <c r="D18860">
        <v>2021763</v>
      </c>
      <c r="E18860" t="s">
        <v>298</v>
      </c>
      <c r="F18860" t="s">
        <v>214</v>
      </c>
      <c r="G18860" t="s">
        <v>215</v>
      </c>
      <c r="H18860">
        <v>2</v>
      </c>
      <c r="I18860">
        <v>2016</v>
      </c>
      <c r="J18860">
        <v>2</v>
      </c>
      <c r="L18860">
        <v>23086845</v>
      </c>
      <c r="M18860">
        <v>4.5999999999999996</v>
      </c>
      <c r="P18860" s="29">
        <f t="shared" si="684"/>
        <v>0.6</v>
      </c>
    </row>
    <row r="18861" spans="1:16" hidden="1" x14ac:dyDescent="0.25">
      <c r="A18861" t="s">
        <v>98</v>
      </c>
      <c r="B18861">
        <v>803401</v>
      </c>
      <c r="C18861" t="s">
        <v>318</v>
      </c>
      <c r="D18861">
        <v>2005117</v>
      </c>
      <c r="E18861" t="s">
        <v>220</v>
      </c>
      <c r="F18861" t="s">
        <v>214</v>
      </c>
      <c r="G18861" t="s">
        <v>215</v>
      </c>
      <c r="H18861">
        <v>2</v>
      </c>
      <c r="I18861">
        <v>2016</v>
      </c>
      <c r="J18861">
        <v>2</v>
      </c>
      <c r="L18861">
        <v>23084477</v>
      </c>
      <c r="M18861">
        <v>4</v>
      </c>
      <c r="P18861" s="29">
        <f t="shared" si="684"/>
        <v>0.5</v>
      </c>
    </row>
    <row r="18862" spans="1:16" hidden="1" x14ac:dyDescent="0.25">
      <c r="A18862" t="s">
        <v>98</v>
      </c>
      <c r="B18862">
        <v>803401</v>
      </c>
      <c r="C18862" t="s">
        <v>318</v>
      </c>
      <c r="D18862">
        <v>2021756</v>
      </c>
      <c r="E18862" t="s">
        <v>253</v>
      </c>
      <c r="F18862" t="s">
        <v>214</v>
      </c>
      <c r="G18862" t="s">
        <v>215</v>
      </c>
      <c r="H18862">
        <v>3</v>
      </c>
      <c r="I18862">
        <v>2016</v>
      </c>
      <c r="J18862">
        <v>2</v>
      </c>
      <c r="L18862">
        <v>23086834</v>
      </c>
      <c r="M18862">
        <v>3.7</v>
      </c>
      <c r="P18862" s="29">
        <f t="shared" si="684"/>
        <v>0.45</v>
      </c>
    </row>
    <row r="18863" spans="1:16" hidden="1" x14ac:dyDescent="0.25">
      <c r="A18863" t="s">
        <v>98</v>
      </c>
      <c r="B18863">
        <v>803401</v>
      </c>
      <c r="C18863" t="s">
        <v>318</v>
      </c>
      <c r="D18863">
        <v>2021602</v>
      </c>
      <c r="E18863" t="s">
        <v>242</v>
      </c>
      <c r="F18863" t="s">
        <v>214</v>
      </c>
      <c r="G18863" t="s">
        <v>215</v>
      </c>
      <c r="H18863">
        <v>2</v>
      </c>
      <c r="I18863">
        <v>2016</v>
      </c>
      <c r="J18863">
        <v>2</v>
      </c>
      <c r="L18863">
        <v>23086747</v>
      </c>
      <c r="M18863">
        <v>4.2</v>
      </c>
      <c r="P18863" s="29">
        <f t="shared" si="684"/>
        <v>0.53333333333333333</v>
      </c>
    </row>
    <row r="18864" spans="1:16" hidden="1" x14ac:dyDescent="0.25">
      <c r="A18864" t="s">
        <v>98</v>
      </c>
      <c r="B18864">
        <v>803401</v>
      </c>
      <c r="C18864" t="s">
        <v>318</v>
      </c>
      <c r="D18864">
        <v>2021580</v>
      </c>
      <c r="E18864" t="s">
        <v>241</v>
      </c>
      <c r="F18864" t="s">
        <v>214</v>
      </c>
      <c r="G18864" t="s">
        <v>215</v>
      </c>
      <c r="H18864">
        <v>2</v>
      </c>
      <c r="I18864">
        <v>2016</v>
      </c>
      <c r="J18864">
        <v>2</v>
      </c>
      <c r="L18864">
        <v>23086826</v>
      </c>
      <c r="M18864">
        <v>4.2</v>
      </c>
      <c r="P18864" s="29">
        <f t="shared" si="684"/>
        <v>0.53333333333333333</v>
      </c>
    </row>
    <row r="18865" spans="1:16" hidden="1" x14ac:dyDescent="0.25">
      <c r="A18865" t="s">
        <v>98</v>
      </c>
      <c r="B18865">
        <v>803401</v>
      </c>
      <c r="C18865" t="s">
        <v>318</v>
      </c>
      <c r="D18865">
        <v>2004112</v>
      </c>
      <c r="E18865" t="s">
        <v>244</v>
      </c>
      <c r="F18865" t="s">
        <v>214</v>
      </c>
      <c r="G18865" t="s">
        <v>215</v>
      </c>
      <c r="H18865">
        <v>2</v>
      </c>
      <c r="I18865">
        <v>2016</v>
      </c>
      <c r="J18865">
        <v>2</v>
      </c>
      <c r="L18865">
        <v>23085449</v>
      </c>
      <c r="M18865">
        <v>6.7</v>
      </c>
      <c r="P18865" s="29">
        <f t="shared" si="684"/>
        <v>0.95000000000000007</v>
      </c>
    </row>
    <row r="18866" spans="1:16" hidden="1" x14ac:dyDescent="0.25">
      <c r="A18866" t="s">
        <v>98</v>
      </c>
      <c r="B18866">
        <v>803401</v>
      </c>
      <c r="C18866" t="s">
        <v>318</v>
      </c>
      <c r="D18866">
        <v>2021756</v>
      </c>
      <c r="E18866" t="s">
        <v>253</v>
      </c>
      <c r="F18866" t="s">
        <v>214</v>
      </c>
      <c r="G18866" t="s">
        <v>215</v>
      </c>
      <c r="H18866">
        <v>2</v>
      </c>
      <c r="I18866">
        <v>2017</v>
      </c>
      <c r="J18866">
        <v>1</v>
      </c>
      <c r="L18866">
        <v>23092929</v>
      </c>
      <c r="M18866">
        <v>5.4</v>
      </c>
      <c r="P18866" s="29">
        <f t="shared" si="684"/>
        <v>0.73333333333333339</v>
      </c>
    </row>
    <row r="18867" spans="1:16" hidden="1" x14ac:dyDescent="0.25">
      <c r="A18867" t="s">
        <v>98</v>
      </c>
      <c r="B18867">
        <v>803401</v>
      </c>
      <c r="C18867" t="s">
        <v>318</v>
      </c>
      <c r="D18867">
        <v>2021638</v>
      </c>
      <c r="E18867" t="s">
        <v>250</v>
      </c>
      <c r="F18867" t="s">
        <v>214</v>
      </c>
      <c r="G18867" t="s">
        <v>215</v>
      </c>
      <c r="H18867">
        <v>2</v>
      </c>
      <c r="I18867">
        <v>2017</v>
      </c>
      <c r="J18867">
        <v>1</v>
      </c>
      <c r="L18867">
        <v>23092934</v>
      </c>
      <c r="M18867">
        <v>5</v>
      </c>
      <c r="P18867" s="29">
        <f t="shared" si="684"/>
        <v>0.66666666666666663</v>
      </c>
    </row>
    <row r="18868" spans="1:16" hidden="1" x14ac:dyDescent="0.25">
      <c r="A18868" t="s">
        <v>98</v>
      </c>
      <c r="B18868">
        <v>803401</v>
      </c>
      <c r="C18868" t="s">
        <v>318</v>
      </c>
      <c r="D18868">
        <v>2021596</v>
      </c>
      <c r="E18868" t="s">
        <v>294</v>
      </c>
      <c r="F18868" t="s">
        <v>214</v>
      </c>
      <c r="G18868" t="s">
        <v>215</v>
      </c>
      <c r="H18868">
        <v>2</v>
      </c>
      <c r="I18868">
        <v>2017</v>
      </c>
      <c r="J18868">
        <v>1</v>
      </c>
      <c r="L18868">
        <v>23092936</v>
      </c>
      <c r="M18868">
        <v>4</v>
      </c>
      <c r="P18868" s="29">
        <f t="shared" si="684"/>
        <v>0.5</v>
      </c>
    </row>
    <row r="18869" spans="1:16" hidden="1" x14ac:dyDescent="0.25">
      <c r="A18869" t="s">
        <v>98</v>
      </c>
      <c r="B18869">
        <v>803401</v>
      </c>
      <c r="C18869" t="s">
        <v>318</v>
      </c>
      <c r="D18869">
        <v>2021993</v>
      </c>
      <c r="E18869" t="s">
        <v>256</v>
      </c>
      <c r="F18869" t="s">
        <v>214</v>
      </c>
      <c r="G18869" t="s">
        <v>215</v>
      </c>
      <c r="H18869">
        <v>2</v>
      </c>
      <c r="I18869">
        <v>2017</v>
      </c>
      <c r="J18869">
        <v>1</v>
      </c>
      <c r="L18869">
        <v>23093317</v>
      </c>
      <c r="M18869">
        <v>5.0999999999999996</v>
      </c>
      <c r="P18869" s="29">
        <f t="shared" si="684"/>
        <v>0.68333333333333324</v>
      </c>
    </row>
    <row r="18870" spans="1:16" hidden="1" x14ac:dyDescent="0.25">
      <c r="A18870" t="s">
        <v>98</v>
      </c>
      <c r="B18870">
        <v>803401</v>
      </c>
      <c r="C18870" t="s">
        <v>318</v>
      </c>
      <c r="D18870">
        <v>2005120</v>
      </c>
      <c r="E18870" t="s">
        <v>293</v>
      </c>
      <c r="F18870" t="s">
        <v>214</v>
      </c>
      <c r="G18870" t="s">
        <v>215</v>
      </c>
      <c r="H18870">
        <v>2</v>
      </c>
      <c r="I18870">
        <v>2017</v>
      </c>
      <c r="J18870">
        <v>1</v>
      </c>
      <c r="L18870">
        <v>23094177</v>
      </c>
      <c r="M18870">
        <v>5.4</v>
      </c>
      <c r="P18870" s="29">
        <f t="shared" si="684"/>
        <v>0.73333333333333339</v>
      </c>
    </row>
    <row r="18871" spans="1:16" hidden="1" x14ac:dyDescent="0.25">
      <c r="A18871" t="s">
        <v>98</v>
      </c>
      <c r="B18871">
        <v>803401</v>
      </c>
      <c r="C18871" t="s">
        <v>318</v>
      </c>
      <c r="D18871">
        <v>2004099</v>
      </c>
      <c r="E18871" t="s">
        <v>245</v>
      </c>
      <c r="F18871" t="s">
        <v>214</v>
      </c>
      <c r="G18871" t="s">
        <v>215</v>
      </c>
      <c r="H18871">
        <v>2</v>
      </c>
      <c r="I18871">
        <v>2017</v>
      </c>
      <c r="J18871">
        <v>1</v>
      </c>
      <c r="L18871">
        <v>23092381</v>
      </c>
      <c r="M18871">
        <v>5.3</v>
      </c>
      <c r="P18871" s="29">
        <f t="shared" si="684"/>
        <v>0.71666666666666667</v>
      </c>
    </row>
    <row r="18872" spans="1:16" hidden="1" x14ac:dyDescent="0.25">
      <c r="A18872" t="s">
        <v>98</v>
      </c>
      <c r="B18872">
        <v>803401</v>
      </c>
      <c r="C18872" t="s">
        <v>318</v>
      </c>
      <c r="D18872">
        <v>2004116</v>
      </c>
      <c r="E18872" t="s">
        <v>229</v>
      </c>
      <c r="F18872" t="s">
        <v>214</v>
      </c>
      <c r="G18872" t="s">
        <v>215</v>
      </c>
      <c r="H18872">
        <v>2</v>
      </c>
      <c r="I18872">
        <v>2017</v>
      </c>
      <c r="J18872">
        <v>1</v>
      </c>
      <c r="L18872">
        <v>23092367</v>
      </c>
      <c r="M18872">
        <v>5.4</v>
      </c>
      <c r="P18872" s="29">
        <f t="shared" si="684"/>
        <v>0.73333333333333339</v>
      </c>
    </row>
    <row r="18873" spans="1:16" hidden="1" x14ac:dyDescent="0.25">
      <c r="A18873" t="s">
        <v>98</v>
      </c>
      <c r="B18873">
        <v>803401</v>
      </c>
      <c r="C18873" t="s">
        <v>318</v>
      </c>
      <c r="D18873">
        <v>2019271</v>
      </c>
      <c r="E18873" t="s">
        <v>236</v>
      </c>
      <c r="F18873" t="s">
        <v>214</v>
      </c>
      <c r="G18873" t="s">
        <v>215</v>
      </c>
      <c r="H18873">
        <v>2</v>
      </c>
      <c r="I18873">
        <v>2017</v>
      </c>
      <c r="J18873">
        <v>2</v>
      </c>
      <c r="L18873">
        <v>23097916</v>
      </c>
      <c r="M18873">
        <v>5.3</v>
      </c>
      <c r="P18873" s="29">
        <f t="shared" si="684"/>
        <v>0.71666666666666667</v>
      </c>
    </row>
    <row r="18874" spans="1:16" hidden="1" x14ac:dyDescent="0.25">
      <c r="A18874" t="s">
        <v>98</v>
      </c>
      <c r="B18874">
        <v>803401</v>
      </c>
      <c r="C18874" t="s">
        <v>318</v>
      </c>
      <c r="D18874">
        <v>2004752</v>
      </c>
      <c r="E18874" t="s">
        <v>290</v>
      </c>
      <c r="F18874" t="s">
        <v>214</v>
      </c>
      <c r="G18874" t="s">
        <v>215</v>
      </c>
      <c r="H18874">
        <v>2</v>
      </c>
      <c r="I18874">
        <v>2017</v>
      </c>
      <c r="J18874">
        <v>2</v>
      </c>
      <c r="L18874">
        <v>23101236</v>
      </c>
      <c r="M18874">
        <v>4.7</v>
      </c>
      <c r="P18874" s="29">
        <f t="shared" si="684"/>
        <v>0.6166666666666667</v>
      </c>
    </row>
    <row r="18875" spans="1:16" hidden="1" x14ac:dyDescent="0.25">
      <c r="A18875" t="s">
        <v>98</v>
      </c>
      <c r="B18875">
        <v>803401</v>
      </c>
      <c r="C18875" t="s">
        <v>318</v>
      </c>
      <c r="D18875">
        <v>2021640</v>
      </c>
      <c r="E18875" t="s">
        <v>227</v>
      </c>
      <c r="F18875" t="s">
        <v>214</v>
      </c>
      <c r="G18875" t="s">
        <v>215</v>
      </c>
      <c r="H18875">
        <v>2</v>
      </c>
      <c r="I18875">
        <v>2017</v>
      </c>
      <c r="J18875">
        <v>2</v>
      </c>
      <c r="L18875">
        <v>23101195</v>
      </c>
      <c r="M18875">
        <v>4</v>
      </c>
      <c r="P18875" s="29">
        <f t="shared" si="684"/>
        <v>0.5</v>
      </c>
    </row>
    <row r="18876" spans="1:16" hidden="1" x14ac:dyDescent="0.25">
      <c r="A18876" t="s">
        <v>98</v>
      </c>
      <c r="B18876">
        <v>803401</v>
      </c>
      <c r="C18876" t="s">
        <v>318</v>
      </c>
      <c r="D18876">
        <v>2021874</v>
      </c>
      <c r="E18876" t="s">
        <v>226</v>
      </c>
      <c r="F18876" t="s">
        <v>214</v>
      </c>
      <c r="G18876" t="s">
        <v>215</v>
      </c>
      <c r="H18876">
        <v>2</v>
      </c>
      <c r="I18876">
        <v>2017</v>
      </c>
      <c r="J18876">
        <v>2</v>
      </c>
      <c r="L18876">
        <v>23101602</v>
      </c>
      <c r="M18876">
        <v>5.5</v>
      </c>
      <c r="P18876" s="29">
        <f t="shared" si="684"/>
        <v>0.75</v>
      </c>
    </row>
    <row r="18877" spans="1:16" hidden="1" x14ac:dyDescent="0.25">
      <c r="A18877" t="s">
        <v>98</v>
      </c>
      <c r="B18877">
        <v>803401</v>
      </c>
      <c r="C18877" t="s">
        <v>318</v>
      </c>
      <c r="D18877">
        <v>2021781</v>
      </c>
      <c r="E18877" t="s">
        <v>235</v>
      </c>
      <c r="F18877" t="s">
        <v>214</v>
      </c>
      <c r="G18877" t="s">
        <v>215</v>
      </c>
      <c r="H18877">
        <v>2</v>
      </c>
      <c r="I18877">
        <v>2017</v>
      </c>
      <c r="J18877">
        <v>2</v>
      </c>
      <c r="L18877">
        <v>23101188</v>
      </c>
      <c r="M18877">
        <v>5.5</v>
      </c>
      <c r="P18877" s="29">
        <f t="shared" si="684"/>
        <v>0.75</v>
      </c>
    </row>
    <row r="18878" spans="1:16" hidden="1" x14ac:dyDescent="0.25">
      <c r="A18878" t="s">
        <v>98</v>
      </c>
      <c r="B18878">
        <v>803401</v>
      </c>
      <c r="C18878" t="s">
        <v>318</v>
      </c>
      <c r="D18878">
        <v>2019272</v>
      </c>
      <c r="E18878" t="s">
        <v>249</v>
      </c>
      <c r="F18878" t="s">
        <v>214</v>
      </c>
      <c r="G18878" t="s">
        <v>215</v>
      </c>
      <c r="H18878">
        <v>2</v>
      </c>
      <c r="I18878">
        <v>2018</v>
      </c>
      <c r="J18878">
        <v>1</v>
      </c>
      <c r="L18878">
        <v>23106579</v>
      </c>
      <c r="M18878">
        <v>6.1</v>
      </c>
      <c r="P18878" s="29">
        <f t="shared" si="684"/>
        <v>0.85</v>
      </c>
    </row>
    <row r="18879" spans="1:16" hidden="1" x14ac:dyDescent="0.25">
      <c r="A18879" t="s">
        <v>98</v>
      </c>
      <c r="B18879">
        <v>803401</v>
      </c>
      <c r="C18879" t="s">
        <v>318</v>
      </c>
      <c r="D18879">
        <v>2021679</v>
      </c>
      <c r="E18879" t="s">
        <v>259</v>
      </c>
      <c r="F18879" t="s">
        <v>214</v>
      </c>
      <c r="G18879" t="s">
        <v>215</v>
      </c>
      <c r="H18879">
        <v>2</v>
      </c>
      <c r="I18879">
        <v>2018</v>
      </c>
      <c r="J18879">
        <v>1</v>
      </c>
      <c r="L18879">
        <v>23108211</v>
      </c>
      <c r="M18879">
        <v>5.5</v>
      </c>
      <c r="P18879" s="29">
        <f t="shared" si="684"/>
        <v>0.75</v>
      </c>
    </row>
    <row r="18880" spans="1:16" hidden="1" x14ac:dyDescent="0.25">
      <c r="A18880" t="s">
        <v>98</v>
      </c>
      <c r="B18880">
        <v>803401</v>
      </c>
      <c r="C18880" t="s">
        <v>318</v>
      </c>
      <c r="D18880">
        <v>2021725</v>
      </c>
      <c r="E18880" t="s">
        <v>257</v>
      </c>
      <c r="F18880" t="s">
        <v>214</v>
      </c>
      <c r="G18880" t="s">
        <v>215</v>
      </c>
      <c r="H18880">
        <v>2</v>
      </c>
      <c r="I18880">
        <v>2018</v>
      </c>
      <c r="J18880">
        <v>1</v>
      </c>
      <c r="L18880">
        <v>23107715</v>
      </c>
      <c r="M18880">
        <v>4.5</v>
      </c>
      <c r="P18880" s="29">
        <f t="shared" si="684"/>
        <v>0.58333333333333337</v>
      </c>
    </row>
    <row r="18881" spans="1:16" hidden="1" x14ac:dyDescent="0.25">
      <c r="A18881" t="s">
        <v>98</v>
      </c>
      <c r="B18881">
        <v>803401</v>
      </c>
      <c r="C18881" t="s">
        <v>318</v>
      </c>
      <c r="D18881">
        <v>2021750</v>
      </c>
      <c r="E18881" t="s">
        <v>296</v>
      </c>
      <c r="F18881" t="s">
        <v>214</v>
      </c>
      <c r="G18881" t="s">
        <v>215</v>
      </c>
      <c r="H18881">
        <v>2</v>
      </c>
      <c r="I18881">
        <v>2018</v>
      </c>
      <c r="J18881">
        <v>1</v>
      </c>
      <c r="L18881">
        <v>23107714</v>
      </c>
      <c r="M18881">
        <v>5.3</v>
      </c>
      <c r="P18881" s="29">
        <f t="shared" si="684"/>
        <v>0.71666666666666667</v>
      </c>
    </row>
    <row r="18882" spans="1:16" hidden="1" x14ac:dyDescent="0.25">
      <c r="A18882" t="s">
        <v>98</v>
      </c>
      <c r="B18882">
        <v>803401</v>
      </c>
      <c r="C18882" t="s">
        <v>318</v>
      </c>
      <c r="D18882">
        <v>2021787</v>
      </c>
      <c r="E18882" t="s">
        <v>292</v>
      </c>
      <c r="F18882" t="s">
        <v>214</v>
      </c>
      <c r="G18882" t="s">
        <v>215</v>
      </c>
      <c r="H18882">
        <v>2</v>
      </c>
      <c r="I18882">
        <v>2018</v>
      </c>
      <c r="J18882">
        <v>1</v>
      </c>
      <c r="L18882">
        <v>23107720</v>
      </c>
      <c r="M18882">
        <v>4.0999999999999996</v>
      </c>
      <c r="P18882" s="29">
        <f t="shared" si="684"/>
        <v>0.51666666666666661</v>
      </c>
    </row>
    <row r="18883" spans="1:16" hidden="1" x14ac:dyDescent="0.25">
      <c r="A18883" t="s">
        <v>98</v>
      </c>
      <c r="B18883">
        <v>803401</v>
      </c>
      <c r="C18883" t="s">
        <v>318</v>
      </c>
      <c r="D18883">
        <v>2004591</v>
      </c>
      <c r="E18883" t="s">
        <v>271</v>
      </c>
      <c r="F18883" t="s">
        <v>214</v>
      </c>
      <c r="G18883" t="s">
        <v>215</v>
      </c>
      <c r="H18883">
        <v>2</v>
      </c>
      <c r="I18883">
        <v>2018</v>
      </c>
      <c r="J18883">
        <v>1</v>
      </c>
      <c r="L18883">
        <v>23108870</v>
      </c>
      <c r="M18883">
        <v>5.2</v>
      </c>
      <c r="P18883" s="29">
        <f t="shared" si="684"/>
        <v>0.70000000000000007</v>
      </c>
    </row>
    <row r="18884" spans="1:16" hidden="1" x14ac:dyDescent="0.25">
      <c r="A18884" t="s">
        <v>98</v>
      </c>
      <c r="B18884">
        <v>803401</v>
      </c>
      <c r="C18884" t="s">
        <v>318</v>
      </c>
      <c r="D18884">
        <v>2021591</v>
      </c>
      <c r="E18884" t="s">
        <v>240</v>
      </c>
      <c r="F18884" t="s">
        <v>214</v>
      </c>
      <c r="G18884" t="s">
        <v>215</v>
      </c>
      <c r="H18884">
        <v>2</v>
      </c>
      <c r="I18884">
        <v>2018</v>
      </c>
      <c r="J18884">
        <v>1</v>
      </c>
      <c r="L18884">
        <v>23107750</v>
      </c>
      <c r="M18884">
        <v>5.6</v>
      </c>
      <c r="P18884" s="29">
        <f t="shared" si="684"/>
        <v>0.76666666666666661</v>
      </c>
    </row>
    <row r="18885" spans="1:16" hidden="1" x14ac:dyDescent="0.25">
      <c r="A18885" t="s">
        <v>98</v>
      </c>
      <c r="B18885">
        <v>803401</v>
      </c>
      <c r="C18885" t="s">
        <v>318</v>
      </c>
      <c r="D18885">
        <v>2021591</v>
      </c>
      <c r="E18885" t="s">
        <v>240</v>
      </c>
      <c r="F18885" t="s">
        <v>214</v>
      </c>
      <c r="G18885" t="s">
        <v>215</v>
      </c>
      <c r="H18885">
        <v>4</v>
      </c>
      <c r="I18885">
        <v>2018</v>
      </c>
      <c r="J18885">
        <v>1</v>
      </c>
      <c r="L18885">
        <v>23107750</v>
      </c>
      <c r="P18885" s="29" t="str">
        <f t="shared" si="684"/>
        <v>DRP</v>
      </c>
    </row>
    <row r="18886" spans="1:16" hidden="1" x14ac:dyDescent="0.25">
      <c r="A18886" t="s">
        <v>98</v>
      </c>
      <c r="B18886">
        <v>803401</v>
      </c>
      <c r="C18886" t="s">
        <v>318</v>
      </c>
      <c r="D18886">
        <v>2021723</v>
      </c>
      <c r="E18886" t="s">
        <v>299</v>
      </c>
      <c r="F18886" t="s">
        <v>214</v>
      </c>
      <c r="G18886" t="s">
        <v>215</v>
      </c>
      <c r="H18886">
        <v>2</v>
      </c>
      <c r="I18886">
        <v>2018</v>
      </c>
      <c r="J18886">
        <v>2</v>
      </c>
      <c r="L18886">
        <v>23115889</v>
      </c>
      <c r="M18886">
        <v>5.5</v>
      </c>
      <c r="P18886" s="29">
        <f t="shared" si="684"/>
        <v>0.75</v>
      </c>
    </row>
    <row r="18887" spans="1:16" hidden="1" x14ac:dyDescent="0.25">
      <c r="A18887" t="s">
        <v>98</v>
      </c>
      <c r="B18887">
        <v>803401</v>
      </c>
      <c r="C18887" t="s">
        <v>318</v>
      </c>
      <c r="D18887">
        <v>2021631</v>
      </c>
      <c r="E18887" t="s">
        <v>302</v>
      </c>
      <c r="F18887" t="s">
        <v>214</v>
      </c>
      <c r="G18887" t="s">
        <v>215</v>
      </c>
      <c r="H18887">
        <v>2</v>
      </c>
      <c r="I18887">
        <v>2018</v>
      </c>
      <c r="J18887">
        <v>2</v>
      </c>
      <c r="L18887">
        <v>23115885</v>
      </c>
      <c r="M18887">
        <v>5.5</v>
      </c>
      <c r="P18887" s="29">
        <f t="shared" si="684"/>
        <v>0.75</v>
      </c>
    </row>
    <row r="18888" spans="1:16" hidden="1" x14ac:dyDescent="0.25">
      <c r="A18888" t="s">
        <v>98</v>
      </c>
      <c r="B18888">
        <v>803401</v>
      </c>
      <c r="C18888" t="s">
        <v>318</v>
      </c>
      <c r="D18888">
        <v>2021865</v>
      </c>
      <c r="E18888" t="s">
        <v>301</v>
      </c>
      <c r="F18888" t="s">
        <v>214</v>
      </c>
      <c r="G18888" t="s">
        <v>215</v>
      </c>
      <c r="H18888">
        <v>2</v>
      </c>
      <c r="I18888">
        <v>2018</v>
      </c>
      <c r="J18888">
        <v>2</v>
      </c>
      <c r="L18888">
        <v>23115887</v>
      </c>
      <c r="M18888">
        <v>5</v>
      </c>
      <c r="P18888" s="29">
        <f t="shared" si="684"/>
        <v>0.66666666666666663</v>
      </c>
    </row>
    <row r="18889" spans="1:16" hidden="1" x14ac:dyDescent="0.25">
      <c r="A18889" t="s">
        <v>98</v>
      </c>
      <c r="B18889">
        <v>803401</v>
      </c>
      <c r="C18889" t="s">
        <v>318</v>
      </c>
      <c r="D18889">
        <v>2021744</v>
      </c>
      <c r="E18889" t="s">
        <v>262</v>
      </c>
      <c r="F18889" t="s">
        <v>214</v>
      </c>
      <c r="G18889" t="s">
        <v>215</v>
      </c>
      <c r="H18889">
        <v>2</v>
      </c>
      <c r="I18889">
        <v>2018</v>
      </c>
      <c r="J18889">
        <v>2</v>
      </c>
      <c r="L18889">
        <v>23115906</v>
      </c>
      <c r="M18889">
        <v>4.7</v>
      </c>
      <c r="P18889" s="29">
        <f t="shared" si="684"/>
        <v>0.6166666666666667</v>
      </c>
    </row>
    <row r="18890" spans="1:16" hidden="1" x14ac:dyDescent="0.25">
      <c r="A18890" t="s">
        <v>98</v>
      </c>
      <c r="B18890">
        <v>803401</v>
      </c>
      <c r="C18890" t="s">
        <v>318</v>
      </c>
      <c r="D18890">
        <v>2021615</v>
      </c>
      <c r="E18890" t="s">
        <v>255</v>
      </c>
      <c r="F18890" t="s">
        <v>214</v>
      </c>
      <c r="G18890" t="s">
        <v>215</v>
      </c>
      <c r="H18890">
        <v>2</v>
      </c>
      <c r="I18890">
        <v>2018</v>
      </c>
      <c r="J18890">
        <v>2</v>
      </c>
      <c r="L18890">
        <v>23115891</v>
      </c>
      <c r="M18890">
        <v>6.3</v>
      </c>
      <c r="P18890" s="29">
        <f t="shared" si="684"/>
        <v>0.8833333333333333</v>
      </c>
    </row>
    <row r="18891" spans="1:16" hidden="1" x14ac:dyDescent="0.25">
      <c r="A18891" t="s">
        <v>98</v>
      </c>
      <c r="B18891">
        <v>803401</v>
      </c>
      <c r="C18891" t="s">
        <v>318</v>
      </c>
      <c r="D18891">
        <v>2024862</v>
      </c>
      <c r="E18891" t="s">
        <v>289</v>
      </c>
      <c r="F18891" t="s">
        <v>214</v>
      </c>
      <c r="G18891" t="s">
        <v>215</v>
      </c>
      <c r="H18891">
        <v>2</v>
      </c>
      <c r="I18891">
        <v>2018</v>
      </c>
      <c r="J18891">
        <v>2</v>
      </c>
      <c r="L18891">
        <v>23115892</v>
      </c>
      <c r="M18891">
        <v>6.2</v>
      </c>
      <c r="P18891" s="29">
        <f t="shared" si="684"/>
        <v>0.8666666666666667</v>
      </c>
    </row>
    <row r="18892" spans="1:16" hidden="1" x14ac:dyDescent="0.25">
      <c r="A18892" t="s">
        <v>98</v>
      </c>
      <c r="B18892">
        <v>803401</v>
      </c>
      <c r="C18892" t="s">
        <v>318</v>
      </c>
      <c r="D18892">
        <v>2004586</v>
      </c>
      <c r="E18892" t="s">
        <v>325</v>
      </c>
      <c r="F18892" t="s">
        <v>214</v>
      </c>
      <c r="G18892" t="s">
        <v>215</v>
      </c>
      <c r="H18892">
        <v>2</v>
      </c>
      <c r="I18892">
        <v>2018</v>
      </c>
      <c r="J18892">
        <v>2</v>
      </c>
      <c r="L18892">
        <v>23115863</v>
      </c>
      <c r="M18892">
        <v>4.8</v>
      </c>
      <c r="P18892" s="29">
        <f t="shared" si="684"/>
        <v>0.6333333333333333</v>
      </c>
    </row>
    <row r="18893" spans="1:16" hidden="1" x14ac:dyDescent="0.25">
      <c r="A18893" t="s">
        <v>98</v>
      </c>
      <c r="B18893">
        <v>803401</v>
      </c>
      <c r="C18893" t="s">
        <v>318</v>
      </c>
      <c r="D18893">
        <v>2004597</v>
      </c>
      <c r="E18893" t="s">
        <v>279</v>
      </c>
      <c r="F18893" t="s">
        <v>214</v>
      </c>
      <c r="G18893" t="s">
        <v>215</v>
      </c>
      <c r="H18893">
        <v>2</v>
      </c>
      <c r="I18893">
        <v>2019</v>
      </c>
      <c r="J18893">
        <v>1</v>
      </c>
      <c r="L18893">
        <v>23120232</v>
      </c>
      <c r="M18893">
        <v>5.4</v>
      </c>
      <c r="P18893" s="29">
        <f t="shared" si="684"/>
        <v>0.73333333333333339</v>
      </c>
    </row>
    <row r="18894" spans="1:16" hidden="1" x14ac:dyDescent="0.25">
      <c r="A18894" t="s">
        <v>98</v>
      </c>
      <c r="B18894">
        <v>803401</v>
      </c>
      <c r="C18894" t="s">
        <v>318</v>
      </c>
      <c r="D18894">
        <v>2021661</v>
      </c>
      <c r="E18894" t="s">
        <v>305</v>
      </c>
      <c r="F18894" t="s">
        <v>214</v>
      </c>
      <c r="G18894" t="s">
        <v>215</v>
      </c>
      <c r="H18894">
        <v>2</v>
      </c>
      <c r="I18894">
        <v>2019</v>
      </c>
      <c r="J18894">
        <v>1</v>
      </c>
      <c r="L18894">
        <v>23120234</v>
      </c>
      <c r="M18894">
        <v>5.4</v>
      </c>
      <c r="P18894" s="29">
        <f t="shared" si="684"/>
        <v>0.73333333333333339</v>
      </c>
    </row>
    <row r="18895" spans="1:16" hidden="1" x14ac:dyDescent="0.25">
      <c r="A18895" t="s">
        <v>98</v>
      </c>
      <c r="B18895">
        <v>803401</v>
      </c>
      <c r="C18895" t="s">
        <v>318</v>
      </c>
      <c r="D18895">
        <v>2004587</v>
      </c>
      <c r="E18895" t="s">
        <v>288</v>
      </c>
      <c r="F18895" t="s">
        <v>214</v>
      </c>
      <c r="G18895" t="s">
        <v>215</v>
      </c>
      <c r="H18895">
        <v>2</v>
      </c>
      <c r="I18895">
        <v>2019</v>
      </c>
      <c r="J18895">
        <v>1</v>
      </c>
      <c r="L18895">
        <v>23120022</v>
      </c>
      <c r="M18895">
        <v>4.3</v>
      </c>
      <c r="P18895" s="29">
        <f t="shared" si="684"/>
        <v>0.54999999999999993</v>
      </c>
    </row>
    <row r="18896" spans="1:16" hidden="1" x14ac:dyDescent="0.25">
      <c r="A18896" t="s">
        <v>98</v>
      </c>
      <c r="B18896">
        <v>803401</v>
      </c>
      <c r="C18896" t="s">
        <v>318</v>
      </c>
      <c r="D18896">
        <v>2021775</v>
      </c>
      <c r="E18896" t="s">
        <v>286</v>
      </c>
      <c r="F18896" t="s">
        <v>214</v>
      </c>
      <c r="G18896" t="s">
        <v>215</v>
      </c>
      <c r="H18896">
        <v>2</v>
      </c>
      <c r="I18896">
        <v>2019</v>
      </c>
      <c r="J18896">
        <v>1</v>
      </c>
      <c r="L18896">
        <v>23124866</v>
      </c>
      <c r="M18896">
        <v>5.5</v>
      </c>
      <c r="P18896" s="29">
        <f t="shared" ref="P18896:P18959" si="685">IF(AND(ISNUMBER(M18896),H18896&lt;&gt;4),(M18896-1)/6,IF(H18896=4,"DRP",IF(AND(H18896=3,M18896="NA"),"BAD",IF(AND(H18896=2),"CVL",IF(AND(H18896=1,ISBLANK(M18896)),"NULL","UNK")))))</f>
        <v>0.75</v>
      </c>
    </row>
    <row r="18897" spans="1:16" hidden="1" x14ac:dyDescent="0.25">
      <c r="A18897" t="s">
        <v>98</v>
      </c>
      <c r="B18897">
        <v>803401</v>
      </c>
      <c r="C18897" t="s">
        <v>318</v>
      </c>
      <c r="D18897">
        <v>2021716</v>
      </c>
      <c r="E18897" t="s">
        <v>291</v>
      </c>
      <c r="F18897" t="s">
        <v>214</v>
      </c>
      <c r="G18897" t="s">
        <v>215</v>
      </c>
      <c r="H18897">
        <v>2</v>
      </c>
      <c r="I18897">
        <v>2019</v>
      </c>
      <c r="J18897">
        <v>1</v>
      </c>
      <c r="L18897">
        <v>23123929</v>
      </c>
      <c r="M18897">
        <v>5.4</v>
      </c>
      <c r="P18897" s="29">
        <f t="shared" si="685"/>
        <v>0.73333333333333339</v>
      </c>
    </row>
    <row r="18898" spans="1:16" hidden="1" x14ac:dyDescent="0.25">
      <c r="A18898" t="s">
        <v>98</v>
      </c>
      <c r="B18898">
        <v>803401</v>
      </c>
      <c r="C18898" t="s">
        <v>318</v>
      </c>
      <c r="D18898">
        <v>2021671</v>
      </c>
      <c r="E18898" t="s">
        <v>303</v>
      </c>
      <c r="F18898" t="s">
        <v>214</v>
      </c>
      <c r="G18898" t="s">
        <v>215</v>
      </c>
      <c r="H18898">
        <v>2</v>
      </c>
      <c r="I18898">
        <v>2019</v>
      </c>
      <c r="J18898">
        <v>1</v>
      </c>
      <c r="L18898">
        <v>23120274</v>
      </c>
      <c r="M18898">
        <v>5.2</v>
      </c>
      <c r="P18898" s="29">
        <f t="shared" si="685"/>
        <v>0.70000000000000007</v>
      </c>
    </row>
    <row r="18899" spans="1:16" hidden="1" x14ac:dyDescent="0.25">
      <c r="A18899" t="s">
        <v>98</v>
      </c>
      <c r="B18899">
        <v>803401</v>
      </c>
      <c r="C18899" t="s">
        <v>318</v>
      </c>
      <c r="D18899">
        <v>2019273</v>
      </c>
      <c r="E18899" t="s">
        <v>248</v>
      </c>
      <c r="F18899" t="s">
        <v>214</v>
      </c>
      <c r="G18899" t="s">
        <v>215</v>
      </c>
      <c r="H18899">
        <v>2</v>
      </c>
      <c r="I18899">
        <v>2019</v>
      </c>
      <c r="J18899">
        <v>1</v>
      </c>
      <c r="L18899">
        <v>23120718</v>
      </c>
      <c r="M18899">
        <v>5.3</v>
      </c>
      <c r="P18899" s="29">
        <f t="shared" si="685"/>
        <v>0.71666666666666667</v>
      </c>
    </row>
    <row r="18900" spans="1:16" hidden="1" x14ac:dyDescent="0.25">
      <c r="A18900" t="s">
        <v>98</v>
      </c>
      <c r="B18900">
        <v>803401</v>
      </c>
      <c r="C18900" t="s">
        <v>318</v>
      </c>
      <c r="D18900">
        <v>2004602</v>
      </c>
      <c r="E18900" t="s">
        <v>277</v>
      </c>
      <c r="F18900" t="s">
        <v>214</v>
      </c>
      <c r="G18900" t="s">
        <v>215</v>
      </c>
      <c r="H18900">
        <v>1</v>
      </c>
      <c r="I18900">
        <v>2019</v>
      </c>
      <c r="J18900">
        <v>2</v>
      </c>
      <c r="L18900">
        <v>23129802</v>
      </c>
      <c r="P18900" s="29" t="str">
        <f t="shared" si="685"/>
        <v>NULL</v>
      </c>
    </row>
    <row r="18901" spans="1:16" hidden="1" x14ac:dyDescent="0.25">
      <c r="A18901" t="s">
        <v>98</v>
      </c>
      <c r="B18901">
        <v>803401</v>
      </c>
      <c r="C18901" t="s">
        <v>318</v>
      </c>
      <c r="D18901">
        <v>2019274</v>
      </c>
      <c r="E18901" t="s">
        <v>247</v>
      </c>
      <c r="F18901" t="s">
        <v>214</v>
      </c>
      <c r="G18901" t="s">
        <v>215</v>
      </c>
      <c r="H18901">
        <v>4</v>
      </c>
      <c r="I18901">
        <v>2019</v>
      </c>
      <c r="J18901">
        <v>2</v>
      </c>
      <c r="L18901">
        <v>23130160</v>
      </c>
      <c r="P18901" s="29" t="str">
        <f t="shared" si="685"/>
        <v>DRP</v>
      </c>
    </row>
    <row r="18902" spans="1:16" hidden="1" x14ac:dyDescent="0.25">
      <c r="A18902" t="s">
        <v>98</v>
      </c>
      <c r="B18902">
        <v>803401</v>
      </c>
      <c r="C18902" t="s">
        <v>318</v>
      </c>
      <c r="D18902">
        <v>2024921</v>
      </c>
      <c r="E18902" t="s">
        <v>225</v>
      </c>
      <c r="F18902" t="s">
        <v>214</v>
      </c>
      <c r="G18902" t="s">
        <v>215</v>
      </c>
      <c r="H18902">
        <v>1</v>
      </c>
      <c r="I18902">
        <v>2019</v>
      </c>
      <c r="J18902">
        <v>2</v>
      </c>
      <c r="L18902">
        <v>23129804</v>
      </c>
      <c r="P18902" s="29" t="str">
        <f t="shared" si="685"/>
        <v>NULL</v>
      </c>
    </row>
    <row r="18903" spans="1:16" hidden="1" x14ac:dyDescent="0.25">
      <c r="A18903" t="s">
        <v>98</v>
      </c>
      <c r="B18903">
        <v>803401</v>
      </c>
      <c r="C18903" t="s">
        <v>318</v>
      </c>
      <c r="D18903">
        <v>2024863</v>
      </c>
      <c r="E18903" t="s">
        <v>304</v>
      </c>
      <c r="F18903" t="s">
        <v>214</v>
      </c>
      <c r="G18903" t="s">
        <v>215</v>
      </c>
      <c r="H18903">
        <v>1</v>
      </c>
      <c r="I18903">
        <v>2019</v>
      </c>
      <c r="J18903">
        <v>2</v>
      </c>
      <c r="L18903">
        <v>23129796</v>
      </c>
      <c r="P18903" s="29" t="str">
        <f t="shared" si="685"/>
        <v>NULL</v>
      </c>
    </row>
    <row r="18904" spans="1:16" hidden="1" x14ac:dyDescent="0.25">
      <c r="A18904" t="s">
        <v>98</v>
      </c>
      <c r="B18904">
        <v>803401</v>
      </c>
      <c r="C18904" t="s">
        <v>318</v>
      </c>
      <c r="D18904">
        <v>2021730</v>
      </c>
      <c r="E18904" t="s">
        <v>307</v>
      </c>
      <c r="F18904" t="s">
        <v>214</v>
      </c>
      <c r="G18904" t="s">
        <v>215</v>
      </c>
      <c r="H18904">
        <v>1</v>
      </c>
      <c r="I18904">
        <v>2019</v>
      </c>
      <c r="J18904">
        <v>2</v>
      </c>
      <c r="L18904">
        <v>23130525</v>
      </c>
      <c r="P18904" s="29" t="str">
        <f t="shared" si="685"/>
        <v>NULL</v>
      </c>
    </row>
    <row r="18905" spans="1:16" hidden="1" x14ac:dyDescent="0.25">
      <c r="A18905" t="s">
        <v>98</v>
      </c>
      <c r="B18905">
        <v>803401</v>
      </c>
      <c r="C18905" t="s">
        <v>318</v>
      </c>
      <c r="D18905">
        <v>2021689</v>
      </c>
      <c r="E18905" t="s">
        <v>312</v>
      </c>
      <c r="F18905" t="s">
        <v>214</v>
      </c>
      <c r="G18905" t="s">
        <v>215</v>
      </c>
      <c r="H18905">
        <v>1</v>
      </c>
      <c r="I18905">
        <v>2019</v>
      </c>
      <c r="J18905">
        <v>2</v>
      </c>
      <c r="L18905">
        <v>23129810</v>
      </c>
      <c r="P18905" s="29" t="str">
        <f t="shared" si="685"/>
        <v>NULL</v>
      </c>
    </row>
    <row r="18906" spans="1:16" hidden="1" x14ac:dyDescent="0.25">
      <c r="A18906" t="s">
        <v>98</v>
      </c>
      <c r="B18906">
        <v>803401</v>
      </c>
      <c r="C18906" t="s">
        <v>318</v>
      </c>
      <c r="D18906">
        <v>2021664</v>
      </c>
      <c r="E18906" t="s">
        <v>311</v>
      </c>
      <c r="F18906" t="s">
        <v>214</v>
      </c>
      <c r="G18906" t="s">
        <v>215</v>
      </c>
      <c r="H18906">
        <v>1</v>
      </c>
      <c r="I18906">
        <v>2019</v>
      </c>
      <c r="J18906">
        <v>2</v>
      </c>
      <c r="L18906">
        <v>23129806</v>
      </c>
      <c r="P18906" s="29" t="str">
        <f t="shared" si="685"/>
        <v>NULL</v>
      </c>
    </row>
    <row r="18907" spans="1:16" hidden="1" x14ac:dyDescent="0.25">
      <c r="A18907" t="s">
        <v>115</v>
      </c>
      <c r="B18907">
        <v>803400</v>
      </c>
      <c r="C18907" t="s">
        <v>212</v>
      </c>
      <c r="D18907">
        <v>2004098</v>
      </c>
      <c r="E18907" t="s">
        <v>213</v>
      </c>
      <c r="F18907" t="s">
        <v>214</v>
      </c>
      <c r="G18907" t="s">
        <v>215</v>
      </c>
      <c r="H18907">
        <v>2</v>
      </c>
      <c r="I18907">
        <v>2016</v>
      </c>
      <c r="J18907">
        <v>1</v>
      </c>
      <c r="L18907">
        <v>23078141</v>
      </c>
      <c r="M18907">
        <v>5.3</v>
      </c>
      <c r="P18907" s="29">
        <f t="shared" si="685"/>
        <v>0.71666666666666667</v>
      </c>
    </row>
    <row r="18908" spans="1:16" hidden="1" x14ac:dyDescent="0.25">
      <c r="A18908" t="s">
        <v>115</v>
      </c>
      <c r="B18908">
        <v>803400</v>
      </c>
      <c r="C18908" t="s">
        <v>212</v>
      </c>
      <c r="D18908">
        <v>2021600</v>
      </c>
      <c r="E18908" t="s">
        <v>219</v>
      </c>
      <c r="F18908" t="s">
        <v>214</v>
      </c>
      <c r="G18908" t="s">
        <v>215</v>
      </c>
      <c r="H18908">
        <v>3</v>
      </c>
      <c r="I18908">
        <v>2016</v>
      </c>
      <c r="J18908">
        <v>1</v>
      </c>
      <c r="L18908">
        <v>23081085</v>
      </c>
      <c r="M18908">
        <v>3.5</v>
      </c>
      <c r="P18908" s="29">
        <f t="shared" si="685"/>
        <v>0.41666666666666669</v>
      </c>
    </row>
    <row r="18909" spans="1:16" hidden="1" x14ac:dyDescent="0.25">
      <c r="A18909" t="s">
        <v>115</v>
      </c>
      <c r="B18909">
        <v>803400</v>
      </c>
      <c r="C18909" t="s">
        <v>212</v>
      </c>
      <c r="D18909">
        <v>2005099</v>
      </c>
      <c r="E18909" t="s">
        <v>217</v>
      </c>
      <c r="F18909" t="s">
        <v>214</v>
      </c>
      <c r="G18909" t="s">
        <v>215</v>
      </c>
      <c r="H18909">
        <v>2</v>
      </c>
      <c r="I18909">
        <v>2016</v>
      </c>
      <c r="J18909">
        <v>1</v>
      </c>
      <c r="L18909">
        <v>23081378</v>
      </c>
      <c r="M18909">
        <v>4.3</v>
      </c>
      <c r="P18909" s="29">
        <f t="shared" si="685"/>
        <v>0.54999999999999993</v>
      </c>
    </row>
    <row r="18910" spans="1:16" hidden="1" x14ac:dyDescent="0.25">
      <c r="A18910" t="s">
        <v>115</v>
      </c>
      <c r="B18910">
        <v>803400</v>
      </c>
      <c r="C18910" t="s">
        <v>212</v>
      </c>
      <c r="D18910">
        <v>2005102</v>
      </c>
      <c r="E18910" t="s">
        <v>218</v>
      </c>
      <c r="F18910" t="s">
        <v>214</v>
      </c>
      <c r="G18910" t="s">
        <v>215</v>
      </c>
      <c r="H18910">
        <v>2</v>
      </c>
      <c r="I18910">
        <v>2016</v>
      </c>
      <c r="J18910">
        <v>1</v>
      </c>
      <c r="L18910">
        <v>23081385</v>
      </c>
      <c r="M18910">
        <v>4</v>
      </c>
      <c r="P18910" s="29">
        <f t="shared" si="685"/>
        <v>0.5</v>
      </c>
    </row>
    <row r="18911" spans="1:16" hidden="1" x14ac:dyDescent="0.25">
      <c r="A18911" t="s">
        <v>115</v>
      </c>
      <c r="B18911">
        <v>803400</v>
      </c>
      <c r="C18911" t="s">
        <v>212</v>
      </c>
      <c r="D18911">
        <v>2021754</v>
      </c>
      <c r="E18911" t="s">
        <v>216</v>
      </c>
      <c r="F18911" t="s">
        <v>214</v>
      </c>
      <c r="G18911" t="s">
        <v>215</v>
      </c>
      <c r="H18911">
        <v>2</v>
      </c>
      <c r="I18911">
        <v>2016</v>
      </c>
      <c r="J18911">
        <v>1</v>
      </c>
      <c r="L18911">
        <v>23081129</v>
      </c>
      <c r="M18911">
        <v>4</v>
      </c>
      <c r="P18911" s="29">
        <f t="shared" si="685"/>
        <v>0.5</v>
      </c>
    </row>
    <row r="18912" spans="1:16" hidden="1" x14ac:dyDescent="0.25">
      <c r="A18912" t="s">
        <v>115</v>
      </c>
      <c r="B18912">
        <v>803400</v>
      </c>
      <c r="C18912" t="s">
        <v>212</v>
      </c>
      <c r="D18912">
        <v>2005117</v>
      </c>
      <c r="E18912" t="s">
        <v>220</v>
      </c>
      <c r="F18912" t="s">
        <v>214</v>
      </c>
      <c r="G18912" t="s">
        <v>215</v>
      </c>
      <c r="H18912">
        <v>2</v>
      </c>
      <c r="I18912">
        <v>2016</v>
      </c>
      <c r="J18912">
        <v>1</v>
      </c>
      <c r="L18912">
        <v>23078732</v>
      </c>
      <c r="M18912">
        <v>4.4000000000000004</v>
      </c>
      <c r="P18912" s="29">
        <f t="shared" si="685"/>
        <v>0.56666666666666676</v>
      </c>
    </row>
    <row r="18913" spans="1:16" hidden="1" x14ac:dyDescent="0.25">
      <c r="A18913" t="s">
        <v>115</v>
      </c>
      <c r="B18913">
        <v>803400</v>
      </c>
      <c r="C18913" t="s">
        <v>212</v>
      </c>
      <c r="D18913">
        <v>2021600</v>
      </c>
      <c r="E18913" t="s">
        <v>219</v>
      </c>
      <c r="F18913" t="s">
        <v>214</v>
      </c>
      <c r="G18913" t="s">
        <v>215</v>
      </c>
      <c r="H18913">
        <v>3</v>
      </c>
      <c r="I18913">
        <v>2016</v>
      </c>
      <c r="J18913">
        <v>2</v>
      </c>
      <c r="L18913">
        <v>23086547</v>
      </c>
      <c r="M18913">
        <v>2.9</v>
      </c>
      <c r="P18913" s="29">
        <f t="shared" si="685"/>
        <v>0.31666666666666665</v>
      </c>
    </row>
    <row r="18914" spans="1:16" hidden="1" x14ac:dyDescent="0.25">
      <c r="A18914" t="s">
        <v>115</v>
      </c>
      <c r="B18914">
        <v>803400</v>
      </c>
      <c r="C18914" t="s">
        <v>212</v>
      </c>
      <c r="D18914">
        <v>2021795</v>
      </c>
      <c r="E18914" t="s">
        <v>222</v>
      </c>
      <c r="F18914" t="s">
        <v>214</v>
      </c>
      <c r="G18914" t="s">
        <v>215</v>
      </c>
      <c r="H18914">
        <v>2</v>
      </c>
      <c r="I18914">
        <v>2016</v>
      </c>
      <c r="J18914">
        <v>2</v>
      </c>
      <c r="L18914">
        <v>23084481</v>
      </c>
      <c r="M18914">
        <v>4</v>
      </c>
      <c r="P18914" s="29">
        <f t="shared" si="685"/>
        <v>0.5</v>
      </c>
    </row>
    <row r="18915" spans="1:16" hidden="1" x14ac:dyDescent="0.25">
      <c r="A18915" t="s">
        <v>115</v>
      </c>
      <c r="B18915">
        <v>803400</v>
      </c>
      <c r="C18915" t="s">
        <v>212</v>
      </c>
      <c r="D18915">
        <v>2005118</v>
      </c>
      <c r="E18915" t="s">
        <v>223</v>
      </c>
      <c r="F18915" t="s">
        <v>214</v>
      </c>
      <c r="G18915" t="s">
        <v>215</v>
      </c>
      <c r="H18915">
        <v>2</v>
      </c>
      <c r="I18915">
        <v>2016</v>
      </c>
      <c r="J18915">
        <v>2</v>
      </c>
      <c r="L18915">
        <v>23086742</v>
      </c>
      <c r="M18915">
        <v>4</v>
      </c>
      <c r="P18915" s="29">
        <f t="shared" si="685"/>
        <v>0.5</v>
      </c>
    </row>
    <row r="18916" spans="1:16" hidden="1" x14ac:dyDescent="0.25">
      <c r="A18916" t="s">
        <v>115</v>
      </c>
      <c r="B18916">
        <v>803400</v>
      </c>
      <c r="C18916" t="s">
        <v>212</v>
      </c>
      <c r="D18916">
        <v>2021580</v>
      </c>
      <c r="E18916" t="s">
        <v>241</v>
      </c>
      <c r="F18916" t="s">
        <v>214</v>
      </c>
      <c r="G18916" t="s">
        <v>215</v>
      </c>
      <c r="H18916">
        <v>2</v>
      </c>
      <c r="I18916">
        <v>2016</v>
      </c>
      <c r="J18916">
        <v>2</v>
      </c>
      <c r="L18916">
        <v>23086827</v>
      </c>
      <c r="M18916">
        <v>4.2</v>
      </c>
      <c r="P18916" s="29">
        <f t="shared" si="685"/>
        <v>0.53333333333333333</v>
      </c>
    </row>
    <row r="18917" spans="1:16" hidden="1" x14ac:dyDescent="0.25">
      <c r="A18917" t="s">
        <v>115</v>
      </c>
      <c r="B18917">
        <v>803400</v>
      </c>
      <c r="C18917" t="s">
        <v>212</v>
      </c>
      <c r="D18917">
        <v>2004116</v>
      </c>
      <c r="E18917" t="s">
        <v>229</v>
      </c>
      <c r="F18917" t="s">
        <v>214</v>
      </c>
      <c r="G18917" t="s">
        <v>215</v>
      </c>
      <c r="H18917">
        <v>2</v>
      </c>
      <c r="I18917">
        <v>2016</v>
      </c>
      <c r="J18917">
        <v>2</v>
      </c>
      <c r="L18917">
        <v>23085554</v>
      </c>
      <c r="M18917">
        <v>6.6</v>
      </c>
      <c r="P18917" s="29">
        <f t="shared" si="685"/>
        <v>0.93333333333333324</v>
      </c>
    </row>
    <row r="18918" spans="1:16" hidden="1" x14ac:dyDescent="0.25">
      <c r="A18918" t="s">
        <v>115</v>
      </c>
      <c r="B18918">
        <v>803400</v>
      </c>
      <c r="C18918" t="s">
        <v>212</v>
      </c>
      <c r="D18918">
        <v>2004112</v>
      </c>
      <c r="E18918" t="s">
        <v>244</v>
      </c>
      <c r="F18918" t="s">
        <v>214</v>
      </c>
      <c r="G18918" t="s">
        <v>215</v>
      </c>
      <c r="H18918">
        <v>2</v>
      </c>
      <c r="I18918">
        <v>2016</v>
      </c>
      <c r="J18918">
        <v>2</v>
      </c>
      <c r="L18918">
        <v>23085514</v>
      </c>
      <c r="M18918">
        <v>6.1</v>
      </c>
      <c r="P18918" s="29">
        <f t="shared" si="685"/>
        <v>0.85</v>
      </c>
    </row>
    <row r="18919" spans="1:16" hidden="1" x14ac:dyDescent="0.25">
      <c r="A18919" t="s">
        <v>115</v>
      </c>
      <c r="B18919">
        <v>803400</v>
      </c>
      <c r="C18919" t="s">
        <v>212</v>
      </c>
      <c r="D18919">
        <v>2004099</v>
      </c>
      <c r="E18919" t="s">
        <v>245</v>
      </c>
      <c r="F18919" t="s">
        <v>214</v>
      </c>
      <c r="G18919" t="s">
        <v>215</v>
      </c>
      <c r="H18919">
        <v>2</v>
      </c>
      <c r="I18919">
        <v>2017</v>
      </c>
      <c r="J18919">
        <v>1</v>
      </c>
      <c r="L18919">
        <v>23092377</v>
      </c>
      <c r="M18919">
        <v>4.2</v>
      </c>
      <c r="P18919" s="29">
        <f t="shared" si="685"/>
        <v>0.53333333333333333</v>
      </c>
    </row>
    <row r="18920" spans="1:16" hidden="1" x14ac:dyDescent="0.25">
      <c r="A18920" t="s">
        <v>115</v>
      </c>
      <c r="B18920">
        <v>803400</v>
      </c>
      <c r="C18920" t="s">
        <v>212</v>
      </c>
      <c r="D18920">
        <v>2005131</v>
      </c>
      <c r="E18920" t="s">
        <v>228</v>
      </c>
      <c r="F18920" t="s">
        <v>214</v>
      </c>
      <c r="G18920" t="s">
        <v>215</v>
      </c>
      <c r="H18920">
        <v>2</v>
      </c>
      <c r="I18920">
        <v>2017</v>
      </c>
      <c r="J18920">
        <v>1</v>
      </c>
      <c r="L18920">
        <v>23093315</v>
      </c>
      <c r="M18920">
        <v>6</v>
      </c>
      <c r="P18920" s="29">
        <f t="shared" si="685"/>
        <v>0.83333333333333337</v>
      </c>
    </row>
    <row r="18921" spans="1:16" hidden="1" x14ac:dyDescent="0.25">
      <c r="A18921" t="s">
        <v>115</v>
      </c>
      <c r="B18921">
        <v>803400</v>
      </c>
      <c r="C18921" t="s">
        <v>212</v>
      </c>
      <c r="D18921">
        <v>2021797</v>
      </c>
      <c r="E18921" t="s">
        <v>234</v>
      </c>
      <c r="F18921" t="s">
        <v>214</v>
      </c>
      <c r="G18921" t="s">
        <v>215</v>
      </c>
      <c r="H18921">
        <v>2</v>
      </c>
      <c r="I18921">
        <v>2017</v>
      </c>
      <c r="J18921">
        <v>1</v>
      </c>
      <c r="L18921">
        <v>23091399</v>
      </c>
      <c r="M18921">
        <v>4.5999999999999996</v>
      </c>
      <c r="P18921" s="29">
        <f t="shared" si="685"/>
        <v>0.6</v>
      </c>
    </row>
    <row r="18922" spans="1:16" hidden="1" x14ac:dyDescent="0.25">
      <c r="A18922" t="s">
        <v>115</v>
      </c>
      <c r="B18922">
        <v>803400</v>
      </c>
      <c r="C18922" t="s">
        <v>212</v>
      </c>
      <c r="D18922">
        <v>2021600</v>
      </c>
      <c r="E18922" t="s">
        <v>219</v>
      </c>
      <c r="F18922" t="s">
        <v>214</v>
      </c>
      <c r="G18922" t="s">
        <v>215</v>
      </c>
      <c r="H18922">
        <v>2</v>
      </c>
      <c r="I18922">
        <v>2017</v>
      </c>
      <c r="J18922">
        <v>1</v>
      </c>
      <c r="L18922">
        <v>23092797</v>
      </c>
      <c r="M18922">
        <v>6.3</v>
      </c>
      <c r="P18922" s="29">
        <f t="shared" si="685"/>
        <v>0.8833333333333333</v>
      </c>
    </row>
    <row r="18923" spans="1:16" hidden="1" x14ac:dyDescent="0.25">
      <c r="A18923" t="s">
        <v>115</v>
      </c>
      <c r="B18923">
        <v>803400</v>
      </c>
      <c r="C18923" t="s">
        <v>212</v>
      </c>
      <c r="D18923">
        <v>2019271</v>
      </c>
      <c r="E18923" t="s">
        <v>236</v>
      </c>
      <c r="F18923" t="s">
        <v>214</v>
      </c>
      <c r="G18923" t="s">
        <v>215</v>
      </c>
      <c r="H18923">
        <v>2</v>
      </c>
      <c r="I18923">
        <v>2017</v>
      </c>
      <c r="J18923">
        <v>1</v>
      </c>
      <c r="M18923" t="s">
        <v>232</v>
      </c>
      <c r="N18923" t="s">
        <v>231</v>
      </c>
      <c r="P18923" s="29" t="str">
        <f t="shared" si="685"/>
        <v>CVL</v>
      </c>
    </row>
    <row r="18924" spans="1:16" hidden="1" x14ac:dyDescent="0.25">
      <c r="A18924" t="s">
        <v>115</v>
      </c>
      <c r="B18924">
        <v>803400</v>
      </c>
      <c r="C18924" t="s">
        <v>212</v>
      </c>
      <c r="D18924">
        <v>2019272</v>
      </c>
      <c r="E18924" t="s">
        <v>249</v>
      </c>
      <c r="F18924" t="s">
        <v>214</v>
      </c>
      <c r="G18924" t="s">
        <v>215</v>
      </c>
      <c r="H18924">
        <v>2</v>
      </c>
      <c r="I18924">
        <v>2017</v>
      </c>
      <c r="J18924">
        <v>1</v>
      </c>
      <c r="M18924" t="s">
        <v>232</v>
      </c>
      <c r="N18924" t="s">
        <v>231</v>
      </c>
      <c r="P18924" s="29" t="str">
        <f t="shared" si="685"/>
        <v>CVL</v>
      </c>
    </row>
    <row r="18925" spans="1:16" hidden="1" x14ac:dyDescent="0.25">
      <c r="A18925" t="s">
        <v>115</v>
      </c>
      <c r="B18925">
        <v>803400</v>
      </c>
      <c r="C18925" t="s">
        <v>212</v>
      </c>
      <c r="D18925">
        <v>2021602</v>
      </c>
      <c r="E18925" t="s">
        <v>242</v>
      </c>
      <c r="F18925" t="s">
        <v>214</v>
      </c>
      <c r="G18925" t="s">
        <v>215</v>
      </c>
      <c r="H18925">
        <v>3</v>
      </c>
      <c r="I18925">
        <v>2017</v>
      </c>
      <c r="J18925">
        <v>2</v>
      </c>
      <c r="L18925">
        <v>23101095</v>
      </c>
      <c r="M18925">
        <v>3.1</v>
      </c>
      <c r="P18925" s="29">
        <f t="shared" si="685"/>
        <v>0.35000000000000003</v>
      </c>
    </row>
    <row r="18926" spans="1:16" hidden="1" x14ac:dyDescent="0.25">
      <c r="A18926" t="s">
        <v>115</v>
      </c>
      <c r="B18926">
        <v>803400</v>
      </c>
      <c r="C18926" t="s">
        <v>212</v>
      </c>
      <c r="D18926">
        <v>2021756</v>
      </c>
      <c r="E18926" t="s">
        <v>253</v>
      </c>
      <c r="F18926" t="s">
        <v>214</v>
      </c>
      <c r="G18926" t="s">
        <v>215</v>
      </c>
      <c r="H18926">
        <v>3</v>
      </c>
      <c r="I18926">
        <v>2017</v>
      </c>
      <c r="J18926">
        <v>2</v>
      </c>
      <c r="L18926">
        <v>23101176</v>
      </c>
      <c r="M18926">
        <v>3.3</v>
      </c>
      <c r="P18926" s="29">
        <f t="shared" si="685"/>
        <v>0.3833333333333333</v>
      </c>
    </row>
    <row r="18927" spans="1:16" hidden="1" x14ac:dyDescent="0.25">
      <c r="A18927" t="s">
        <v>115</v>
      </c>
      <c r="B18927">
        <v>803400</v>
      </c>
      <c r="C18927" t="s">
        <v>212</v>
      </c>
      <c r="D18927">
        <v>2019154</v>
      </c>
      <c r="E18927" t="s">
        <v>225</v>
      </c>
      <c r="F18927" t="s">
        <v>214</v>
      </c>
      <c r="G18927" t="s">
        <v>215</v>
      </c>
      <c r="H18927">
        <v>2</v>
      </c>
      <c r="I18927">
        <v>2017</v>
      </c>
      <c r="J18927">
        <v>2</v>
      </c>
      <c r="L18927">
        <v>23097717</v>
      </c>
      <c r="M18927">
        <v>5</v>
      </c>
      <c r="P18927" s="29">
        <f t="shared" si="685"/>
        <v>0.66666666666666663</v>
      </c>
    </row>
    <row r="18928" spans="1:16" hidden="1" x14ac:dyDescent="0.25">
      <c r="A18928" t="s">
        <v>115</v>
      </c>
      <c r="B18928">
        <v>803400</v>
      </c>
      <c r="C18928" t="s">
        <v>212</v>
      </c>
      <c r="D18928">
        <v>2021756</v>
      </c>
      <c r="E18928" t="s">
        <v>253</v>
      </c>
      <c r="F18928" t="s">
        <v>214</v>
      </c>
      <c r="G18928" t="s">
        <v>215</v>
      </c>
      <c r="H18928">
        <v>2</v>
      </c>
      <c r="I18928">
        <v>2018</v>
      </c>
      <c r="J18928">
        <v>1</v>
      </c>
      <c r="L18928">
        <v>23108117</v>
      </c>
      <c r="M18928">
        <v>4.3</v>
      </c>
      <c r="P18928" s="29">
        <f t="shared" si="685"/>
        <v>0.54999999999999993</v>
      </c>
    </row>
    <row r="18929" spans="1:16" hidden="1" x14ac:dyDescent="0.25">
      <c r="A18929" t="s">
        <v>115</v>
      </c>
      <c r="B18929">
        <v>803400</v>
      </c>
      <c r="C18929" t="s">
        <v>212</v>
      </c>
      <c r="D18929">
        <v>2021602</v>
      </c>
      <c r="E18929" t="s">
        <v>242</v>
      </c>
      <c r="F18929" t="s">
        <v>214</v>
      </c>
      <c r="G18929" t="s">
        <v>215</v>
      </c>
      <c r="H18929">
        <v>2</v>
      </c>
      <c r="I18929">
        <v>2018</v>
      </c>
      <c r="J18929">
        <v>1</v>
      </c>
      <c r="L18929">
        <v>23108070</v>
      </c>
      <c r="M18929">
        <v>5.2</v>
      </c>
      <c r="P18929" s="29">
        <f t="shared" si="685"/>
        <v>0.70000000000000007</v>
      </c>
    </row>
    <row r="18930" spans="1:16" hidden="1" x14ac:dyDescent="0.25">
      <c r="A18930" t="s">
        <v>115</v>
      </c>
      <c r="B18930">
        <v>803400</v>
      </c>
      <c r="C18930" t="s">
        <v>212</v>
      </c>
      <c r="D18930">
        <v>2021638</v>
      </c>
      <c r="E18930" t="s">
        <v>250</v>
      </c>
      <c r="F18930" t="s">
        <v>214</v>
      </c>
      <c r="G18930" t="s">
        <v>215</v>
      </c>
      <c r="H18930">
        <v>3</v>
      </c>
      <c r="I18930">
        <v>2018</v>
      </c>
      <c r="J18930">
        <v>2</v>
      </c>
      <c r="L18930">
        <v>23116219</v>
      </c>
      <c r="M18930">
        <v>3.4</v>
      </c>
      <c r="P18930" s="29">
        <f t="shared" si="685"/>
        <v>0.39999999999999997</v>
      </c>
    </row>
    <row r="18931" spans="1:16" hidden="1" x14ac:dyDescent="0.25">
      <c r="A18931" t="s">
        <v>115</v>
      </c>
      <c r="B18931">
        <v>803400</v>
      </c>
      <c r="C18931" t="s">
        <v>212</v>
      </c>
      <c r="D18931">
        <v>2021781</v>
      </c>
      <c r="E18931" t="s">
        <v>235</v>
      </c>
      <c r="F18931" t="s">
        <v>214</v>
      </c>
      <c r="G18931" t="s">
        <v>215</v>
      </c>
      <c r="H18931">
        <v>2</v>
      </c>
      <c r="I18931">
        <v>2018</v>
      </c>
      <c r="J18931">
        <v>2</v>
      </c>
      <c r="L18931">
        <v>23116294</v>
      </c>
      <c r="M18931">
        <v>4</v>
      </c>
      <c r="P18931" s="29">
        <f t="shared" si="685"/>
        <v>0.5</v>
      </c>
    </row>
    <row r="18932" spans="1:16" hidden="1" x14ac:dyDescent="0.25">
      <c r="A18932" t="s">
        <v>115</v>
      </c>
      <c r="B18932">
        <v>803400</v>
      </c>
      <c r="C18932" t="s">
        <v>212</v>
      </c>
      <c r="D18932">
        <v>2021874</v>
      </c>
      <c r="E18932" t="s">
        <v>226</v>
      </c>
      <c r="F18932" t="s">
        <v>214</v>
      </c>
      <c r="G18932" t="s">
        <v>215</v>
      </c>
      <c r="H18932">
        <v>2</v>
      </c>
      <c r="I18932">
        <v>2018</v>
      </c>
      <c r="J18932">
        <v>2</v>
      </c>
      <c r="L18932">
        <v>23115834</v>
      </c>
      <c r="M18932">
        <v>4</v>
      </c>
      <c r="P18932" s="29">
        <f t="shared" si="685"/>
        <v>0.5</v>
      </c>
    </row>
    <row r="18933" spans="1:16" hidden="1" x14ac:dyDescent="0.25">
      <c r="A18933" t="s">
        <v>115</v>
      </c>
      <c r="B18933">
        <v>803400</v>
      </c>
      <c r="C18933" t="s">
        <v>212</v>
      </c>
      <c r="D18933">
        <v>2021645</v>
      </c>
      <c r="E18933" t="s">
        <v>251</v>
      </c>
      <c r="F18933" t="s">
        <v>214</v>
      </c>
      <c r="G18933" t="s">
        <v>215</v>
      </c>
      <c r="H18933">
        <v>2</v>
      </c>
      <c r="I18933">
        <v>2018</v>
      </c>
      <c r="J18933">
        <v>2</v>
      </c>
      <c r="L18933">
        <v>23114797</v>
      </c>
      <c r="M18933">
        <v>5.3</v>
      </c>
      <c r="P18933" s="29">
        <f t="shared" si="685"/>
        <v>0.71666666666666667</v>
      </c>
    </row>
    <row r="18934" spans="1:16" hidden="1" x14ac:dyDescent="0.25">
      <c r="A18934" t="s">
        <v>115</v>
      </c>
      <c r="B18934">
        <v>803400</v>
      </c>
      <c r="C18934" t="s">
        <v>212</v>
      </c>
      <c r="D18934">
        <v>2021993</v>
      </c>
      <c r="E18934" t="s">
        <v>256</v>
      </c>
      <c r="F18934" t="s">
        <v>214</v>
      </c>
      <c r="G18934" t="s">
        <v>215</v>
      </c>
      <c r="H18934">
        <v>2</v>
      </c>
      <c r="I18934">
        <v>2018</v>
      </c>
      <c r="J18934">
        <v>2</v>
      </c>
      <c r="L18934">
        <v>23116174</v>
      </c>
      <c r="M18934">
        <v>6.1</v>
      </c>
      <c r="P18934" s="29">
        <f t="shared" si="685"/>
        <v>0.85</v>
      </c>
    </row>
    <row r="18935" spans="1:16" hidden="1" x14ac:dyDescent="0.25">
      <c r="A18935" t="s">
        <v>115</v>
      </c>
      <c r="B18935">
        <v>803400</v>
      </c>
      <c r="C18935" t="s">
        <v>212</v>
      </c>
      <c r="D18935">
        <v>2021638</v>
      </c>
      <c r="E18935" t="s">
        <v>250</v>
      </c>
      <c r="F18935" t="s">
        <v>214</v>
      </c>
      <c r="G18935" t="s">
        <v>215</v>
      </c>
      <c r="H18935">
        <v>2</v>
      </c>
      <c r="I18935">
        <v>2019</v>
      </c>
      <c r="J18935">
        <v>1</v>
      </c>
      <c r="L18935">
        <v>23122084</v>
      </c>
      <c r="M18935">
        <v>5.2</v>
      </c>
      <c r="P18935" s="29">
        <f t="shared" si="685"/>
        <v>0.70000000000000007</v>
      </c>
    </row>
    <row r="18936" spans="1:16" hidden="1" x14ac:dyDescent="0.25">
      <c r="A18936" t="s">
        <v>115</v>
      </c>
      <c r="B18936">
        <v>803400</v>
      </c>
      <c r="C18936" t="s">
        <v>212</v>
      </c>
      <c r="D18936">
        <v>2021706</v>
      </c>
      <c r="E18936" t="s">
        <v>271</v>
      </c>
      <c r="F18936" t="s">
        <v>214</v>
      </c>
      <c r="G18936" t="s">
        <v>215</v>
      </c>
      <c r="H18936">
        <v>2</v>
      </c>
      <c r="I18936">
        <v>2019</v>
      </c>
      <c r="J18936">
        <v>1</v>
      </c>
      <c r="L18936">
        <v>23120027</v>
      </c>
      <c r="M18936">
        <v>6</v>
      </c>
      <c r="P18936" s="29">
        <f t="shared" si="685"/>
        <v>0.83333333333333337</v>
      </c>
    </row>
    <row r="18937" spans="1:16" hidden="1" x14ac:dyDescent="0.25">
      <c r="A18937" t="s">
        <v>115</v>
      </c>
      <c r="B18937">
        <v>803400</v>
      </c>
      <c r="C18937" t="s">
        <v>212</v>
      </c>
      <c r="D18937">
        <v>2004453</v>
      </c>
      <c r="E18937" t="s">
        <v>239</v>
      </c>
      <c r="F18937" t="s">
        <v>214</v>
      </c>
      <c r="G18937" t="s">
        <v>215</v>
      </c>
      <c r="H18937">
        <v>2</v>
      </c>
      <c r="I18937">
        <v>2019</v>
      </c>
      <c r="J18937">
        <v>1</v>
      </c>
      <c r="L18937">
        <v>23120790</v>
      </c>
      <c r="M18937">
        <v>4.5999999999999996</v>
      </c>
      <c r="P18937" s="29">
        <f t="shared" si="685"/>
        <v>0.6</v>
      </c>
    </row>
    <row r="18938" spans="1:16" hidden="1" x14ac:dyDescent="0.25">
      <c r="A18938" t="s">
        <v>115</v>
      </c>
      <c r="B18938">
        <v>803400</v>
      </c>
      <c r="C18938" t="s">
        <v>212</v>
      </c>
      <c r="D18938">
        <v>2004452</v>
      </c>
      <c r="E18938" t="s">
        <v>240</v>
      </c>
      <c r="F18938" t="s">
        <v>214</v>
      </c>
      <c r="G18938" t="s">
        <v>215</v>
      </c>
      <c r="H18938">
        <v>3</v>
      </c>
      <c r="I18938">
        <v>2019</v>
      </c>
      <c r="J18938">
        <v>1</v>
      </c>
      <c r="L18938">
        <v>23120777</v>
      </c>
      <c r="M18938">
        <v>3.8</v>
      </c>
      <c r="P18938" s="29">
        <f t="shared" si="685"/>
        <v>0.46666666666666662</v>
      </c>
    </row>
    <row r="18939" spans="1:16" hidden="1" x14ac:dyDescent="0.25">
      <c r="A18939" t="s">
        <v>115</v>
      </c>
      <c r="B18939">
        <v>803400</v>
      </c>
      <c r="C18939" t="s">
        <v>212</v>
      </c>
      <c r="D18939">
        <v>2021725</v>
      </c>
      <c r="E18939" t="s">
        <v>257</v>
      </c>
      <c r="F18939" t="s">
        <v>214</v>
      </c>
      <c r="G18939" t="s">
        <v>215</v>
      </c>
      <c r="H18939">
        <v>4</v>
      </c>
      <c r="I18939">
        <v>2019</v>
      </c>
      <c r="J18939">
        <v>1</v>
      </c>
      <c r="L18939">
        <v>23120004</v>
      </c>
      <c r="P18939" s="29" t="str">
        <f t="shared" si="685"/>
        <v>DRP</v>
      </c>
    </row>
    <row r="18940" spans="1:16" hidden="1" x14ac:dyDescent="0.25">
      <c r="A18940" t="s">
        <v>115</v>
      </c>
      <c r="B18940">
        <v>803400</v>
      </c>
      <c r="C18940" t="s">
        <v>212</v>
      </c>
      <c r="D18940">
        <v>2021679</v>
      </c>
      <c r="E18940" t="s">
        <v>259</v>
      </c>
      <c r="F18940" t="s">
        <v>214</v>
      </c>
      <c r="G18940" t="s">
        <v>215</v>
      </c>
      <c r="H18940">
        <v>2</v>
      </c>
      <c r="I18940">
        <v>2019</v>
      </c>
      <c r="J18940">
        <v>1</v>
      </c>
      <c r="L18940">
        <v>23122095</v>
      </c>
      <c r="M18940">
        <v>4</v>
      </c>
      <c r="P18940" s="29">
        <f t="shared" si="685"/>
        <v>0.5</v>
      </c>
    </row>
    <row r="18941" spans="1:16" hidden="1" x14ac:dyDescent="0.25">
      <c r="A18941" t="s">
        <v>115</v>
      </c>
      <c r="B18941">
        <v>803400</v>
      </c>
      <c r="C18941" t="s">
        <v>212</v>
      </c>
      <c r="D18941">
        <v>2004452</v>
      </c>
      <c r="E18941" t="s">
        <v>240</v>
      </c>
      <c r="F18941" t="s">
        <v>214</v>
      </c>
      <c r="G18941" t="s">
        <v>215</v>
      </c>
      <c r="H18941">
        <v>1</v>
      </c>
      <c r="I18941">
        <v>2019</v>
      </c>
      <c r="J18941">
        <v>2</v>
      </c>
      <c r="L18941">
        <v>23128827</v>
      </c>
      <c r="P18941" s="29" t="str">
        <f t="shared" si="685"/>
        <v>NULL</v>
      </c>
    </row>
    <row r="18942" spans="1:16" hidden="1" x14ac:dyDescent="0.25">
      <c r="A18942" t="s">
        <v>115</v>
      </c>
      <c r="B18942">
        <v>803400</v>
      </c>
      <c r="C18942" t="s">
        <v>212</v>
      </c>
      <c r="D18942">
        <v>2021615</v>
      </c>
      <c r="E18942" t="s">
        <v>255</v>
      </c>
      <c r="F18942" t="s">
        <v>214</v>
      </c>
      <c r="G18942" t="s">
        <v>215</v>
      </c>
      <c r="H18942">
        <v>1</v>
      </c>
      <c r="I18942">
        <v>2019</v>
      </c>
      <c r="J18942">
        <v>2</v>
      </c>
      <c r="L18942">
        <v>23129300</v>
      </c>
      <c r="P18942" s="29" t="str">
        <f t="shared" si="685"/>
        <v>NULL</v>
      </c>
    </row>
    <row r="18943" spans="1:16" hidden="1" x14ac:dyDescent="0.25">
      <c r="A18943" t="s">
        <v>115</v>
      </c>
      <c r="B18943">
        <v>803400</v>
      </c>
      <c r="C18943" t="s">
        <v>212</v>
      </c>
      <c r="D18943">
        <v>2021725</v>
      </c>
      <c r="E18943" t="s">
        <v>257</v>
      </c>
      <c r="F18943" t="s">
        <v>214</v>
      </c>
      <c r="G18943" t="s">
        <v>215</v>
      </c>
      <c r="H18943">
        <v>1</v>
      </c>
      <c r="I18943">
        <v>2019</v>
      </c>
      <c r="J18943">
        <v>2</v>
      </c>
      <c r="L18943">
        <v>23129197</v>
      </c>
      <c r="P18943" s="29" t="str">
        <f t="shared" si="685"/>
        <v>NULL</v>
      </c>
    </row>
    <row r="18944" spans="1:16" hidden="1" x14ac:dyDescent="0.25">
      <c r="A18944" t="s">
        <v>115</v>
      </c>
      <c r="B18944">
        <v>803400</v>
      </c>
      <c r="C18944" t="s">
        <v>212</v>
      </c>
      <c r="D18944">
        <v>2021747</v>
      </c>
      <c r="E18944" t="s">
        <v>270</v>
      </c>
      <c r="F18944" t="s">
        <v>214</v>
      </c>
      <c r="G18944" t="s">
        <v>215</v>
      </c>
      <c r="H18944">
        <v>1</v>
      </c>
      <c r="I18944">
        <v>2019</v>
      </c>
      <c r="J18944">
        <v>2</v>
      </c>
      <c r="L18944">
        <v>23128838</v>
      </c>
      <c r="P18944" s="29" t="str">
        <f t="shared" si="685"/>
        <v>NULL</v>
      </c>
    </row>
    <row r="18945" spans="1:16" hidden="1" x14ac:dyDescent="0.25">
      <c r="A18945" t="s">
        <v>115</v>
      </c>
      <c r="B18945">
        <v>803400</v>
      </c>
      <c r="C18945" t="s">
        <v>212</v>
      </c>
      <c r="D18945">
        <v>2021850</v>
      </c>
      <c r="E18945" t="s">
        <v>233</v>
      </c>
      <c r="F18945" t="s">
        <v>214</v>
      </c>
      <c r="G18945" t="s">
        <v>215</v>
      </c>
      <c r="H18945">
        <v>1</v>
      </c>
      <c r="I18945">
        <v>2019</v>
      </c>
      <c r="J18945">
        <v>2</v>
      </c>
      <c r="L18945">
        <v>23128839</v>
      </c>
      <c r="P18945" s="29" t="str">
        <f t="shared" si="685"/>
        <v>NULL</v>
      </c>
    </row>
    <row r="18946" spans="1:16" hidden="1" x14ac:dyDescent="0.25">
      <c r="A18946" t="s">
        <v>115</v>
      </c>
      <c r="B18946">
        <v>803400</v>
      </c>
      <c r="C18946" t="s">
        <v>212</v>
      </c>
      <c r="D18946">
        <v>2021640</v>
      </c>
      <c r="E18946" t="s">
        <v>227</v>
      </c>
      <c r="F18946" t="s">
        <v>214</v>
      </c>
      <c r="G18946" t="s">
        <v>215</v>
      </c>
      <c r="H18946">
        <v>4</v>
      </c>
      <c r="I18946">
        <v>2019</v>
      </c>
      <c r="J18946">
        <v>2</v>
      </c>
      <c r="L18946">
        <v>23127005</v>
      </c>
      <c r="P18946" s="29" t="str">
        <f t="shared" si="685"/>
        <v>DRP</v>
      </c>
    </row>
    <row r="18947" spans="1:16" hidden="1" x14ac:dyDescent="0.25">
      <c r="A18947" t="s">
        <v>114</v>
      </c>
      <c r="B18947">
        <v>803400</v>
      </c>
      <c r="C18947" t="s">
        <v>212</v>
      </c>
      <c r="D18947">
        <v>2004098</v>
      </c>
      <c r="E18947" t="s">
        <v>213</v>
      </c>
      <c r="F18947" t="s">
        <v>214</v>
      </c>
      <c r="G18947" t="s">
        <v>215</v>
      </c>
      <c r="H18947">
        <v>2</v>
      </c>
      <c r="I18947">
        <v>2016</v>
      </c>
      <c r="J18947">
        <v>1</v>
      </c>
      <c r="L18947">
        <v>23078065</v>
      </c>
      <c r="M18947">
        <v>5.6</v>
      </c>
      <c r="P18947" s="29">
        <f t="shared" si="685"/>
        <v>0.76666666666666661</v>
      </c>
    </row>
    <row r="18948" spans="1:16" hidden="1" x14ac:dyDescent="0.25">
      <c r="A18948" t="s">
        <v>114</v>
      </c>
      <c r="B18948">
        <v>803400</v>
      </c>
      <c r="C18948" t="s">
        <v>212</v>
      </c>
      <c r="D18948">
        <v>2021600</v>
      </c>
      <c r="E18948" t="s">
        <v>219</v>
      </c>
      <c r="F18948" t="s">
        <v>214</v>
      </c>
      <c r="G18948" t="s">
        <v>215</v>
      </c>
      <c r="H18948">
        <v>2</v>
      </c>
      <c r="I18948">
        <v>2016</v>
      </c>
      <c r="J18948">
        <v>1</v>
      </c>
      <c r="L18948">
        <v>23081085</v>
      </c>
      <c r="M18948">
        <v>5.4</v>
      </c>
      <c r="P18948" s="29">
        <f t="shared" si="685"/>
        <v>0.73333333333333339</v>
      </c>
    </row>
    <row r="18949" spans="1:16" hidden="1" x14ac:dyDescent="0.25">
      <c r="A18949" t="s">
        <v>114</v>
      </c>
      <c r="B18949">
        <v>803400</v>
      </c>
      <c r="C18949" t="s">
        <v>212</v>
      </c>
      <c r="D18949">
        <v>2005099</v>
      </c>
      <c r="E18949" t="s">
        <v>217</v>
      </c>
      <c r="F18949" t="s">
        <v>214</v>
      </c>
      <c r="G18949" t="s">
        <v>215</v>
      </c>
      <c r="H18949">
        <v>2</v>
      </c>
      <c r="I18949">
        <v>2016</v>
      </c>
      <c r="J18949">
        <v>1</v>
      </c>
      <c r="L18949">
        <v>23081378</v>
      </c>
      <c r="M18949">
        <v>5.3</v>
      </c>
      <c r="P18949" s="29">
        <f t="shared" si="685"/>
        <v>0.71666666666666667</v>
      </c>
    </row>
    <row r="18950" spans="1:16" hidden="1" x14ac:dyDescent="0.25">
      <c r="A18950" t="s">
        <v>114</v>
      </c>
      <c r="B18950">
        <v>803400</v>
      </c>
      <c r="C18950" t="s">
        <v>212</v>
      </c>
      <c r="D18950">
        <v>2005102</v>
      </c>
      <c r="E18950" t="s">
        <v>218</v>
      </c>
      <c r="F18950" t="s">
        <v>214</v>
      </c>
      <c r="G18950" t="s">
        <v>215</v>
      </c>
      <c r="H18950">
        <v>2</v>
      </c>
      <c r="I18950">
        <v>2016</v>
      </c>
      <c r="J18950">
        <v>1</v>
      </c>
      <c r="L18950">
        <v>23081385</v>
      </c>
      <c r="M18950">
        <v>5</v>
      </c>
      <c r="P18950" s="29">
        <f t="shared" si="685"/>
        <v>0.66666666666666663</v>
      </c>
    </row>
    <row r="18951" spans="1:16" hidden="1" x14ac:dyDescent="0.25">
      <c r="A18951" t="s">
        <v>114</v>
      </c>
      <c r="B18951">
        <v>803400</v>
      </c>
      <c r="C18951" t="s">
        <v>212</v>
      </c>
      <c r="D18951">
        <v>2021754</v>
      </c>
      <c r="E18951" t="s">
        <v>216</v>
      </c>
      <c r="F18951" t="s">
        <v>214</v>
      </c>
      <c r="G18951" t="s">
        <v>215</v>
      </c>
      <c r="H18951">
        <v>2</v>
      </c>
      <c r="I18951">
        <v>2016</v>
      </c>
      <c r="J18951">
        <v>1</v>
      </c>
      <c r="L18951">
        <v>23081130</v>
      </c>
      <c r="M18951">
        <v>4.3</v>
      </c>
      <c r="P18951" s="29">
        <f t="shared" si="685"/>
        <v>0.54999999999999993</v>
      </c>
    </row>
    <row r="18952" spans="1:16" hidden="1" x14ac:dyDescent="0.25">
      <c r="A18952" t="s">
        <v>114</v>
      </c>
      <c r="B18952">
        <v>803400</v>
      </c>
      <c r="C18952" t="s">
        <v>212</v>
      </c>
      <c r="D18952">
        <v>2005117</v>
      </c>
      <c r="E18952" t="s">
        <v>220</v>
      </c>
      <c r="F18952" t="s">
        <v>214</v>
      </c>
      <c r="G18952" t="s">
        <v>215</v>
      </c>
      <c r="H18952">
        <v>2</v>
      </c>
      <c r="I18952">
        <v>2016</v>
      </c>
      <c r="J18952">
        <v>1</v>
      </c>
      <c r="L18952">
        <v>23078733</v>
      </c>
      <c r="M18952">
        <v>5.5</v>
      </c>
      <c r="P18952" s="29">
        <f t="shared" si="685"/>
        <v>0.75</v>
      </c>
    </row>
    <row r="18953" spans="1:16" hidden="1" x14ac:dyDescent="0.25">
      <c r="A18953" t="s">
        <v>114</v>
      </c>
      <c r="B18953">
        <v>803400</v>
      </c>
      <c r="C18953" t="s">
        <v>212</v>
      </c>
      <c r="D18953">
        <v>2021795</v>
      </c>
      <c r="E18953" t="s">
        <v>222</v>
      </c>
      <c r="F18953" t="s">
        <v>214</v>
      </c>
      <c r="G18953" t="s">
        <v>215</v>
      </c>
      <c r="H18953">
        <v>2</v>
      </c>
      <c r="I18953">
        <v>2016</v>
      </c>
      <c r="J18953">
        <v>2</v>
      </c>
      <c r="L18953">
        <v>23084481</v>
      </c>
      <c r="M18953">
        <v>4.3</v>
      </c>
      <c r="P18953" s="29">
        <f t="shared" si="685"/>
        <v>0.54999999999999993</v>
      </c>
    </row>
    <row r="18954" spans="1:16" hidden="1" x14ac:dyDescent="0.25">
      <c r="A18954" t="s">
        <v>114</v>
      </c>
      <c r="B18954">
        <v>803400</v>
      </c>
      <c r="C18954" t="s">
        <v>212</v>
      </c>
      <c r="D18954">
        <v>2005118</v>
      </c>
      <c r="E18954" t="s">
        <v>223</v>
      </c>
      <c r="F18954" t="s">
        <v>214</v>
      </c>
      <c r="G18954" t="s">
        <v>215</v>
      </c>
      <c r="H18954">
        <v>2</v>
      </c>
      <c r="I18954">
        <v>2016</v>
      </c>
      <c r="J18954">
        <v>2</v>
      </c>
      <c r="L18954">
        <v>23086742</v>
      </c>
      <c r="M18954">
        <v>5.3</v>
      </c>
      <c r="P18954" s="29">
        <f t="shared" si="685"/>
        <v>0.71666666666666667</v>
      </c>
    </row>
    <row r="18955" spans="1:16" hidden="1" x14ac:dyDescent="0.25">
      <c r="A18955" t="s">
        <v>114</v>
      </c>
      <c r="B18955">
        <v>803400</v>
      </c>
      <c r="C18955" t="s">
        <v>212</v>
      </c>
      <c r="D18955">
        <v>2021756</v>
      </c>
      <c r="E18955" t="s">
        <v>253</v>
      </c>
      <c r="F18955" t="s">
        <v>214</v>
      </c>
      <c r="G18955" t="s">
        <v>215</v>
      </c>
      <c r="H18955">
        <v>3</v>
      </c>
      <c r="I18955">
        <v>2016</v>
      </c>
      <c r="J18955">
        <v>2</v>
      </c>
      <c r="L18955">
        <v>23086833</v>
      </c>
      <c r="M18955">
        <v>3.8</v>
      </c>
      <c r="P18955" s="29">
        <f t="shared" si="685"/>
        <v>0.46666666666666662</v>
      </c>
    </row>
    <row r="18956" spans="1:16" hidden="1" x14ac:dyDescent="0.25">
      <c r="A18956" t="s">
        <v>114</v>
      </c>
      <c r="B18956">
        <v>803400</v>
      </c>
      <c r="C18956" t="s">
        <v>212</v>
      </c>
      <c r="D18956">
        <v>2021602</v>
      </c>
      <c r="E18956" t="s">
        <v>242</v>
      </c>
      <c r="F18956" t="s">
        <v>214</v>
      </c>
      <c r="G18956" t="s">
        <v>215</v>
      </c>
      <c r="H18956">
        <v>2</v>
      </c>
      <c r="I18956">
        <v>2016</v>
      </c>
      <c r="J18956">
        <v>2</v>
      </c>
      <c r="L18956">
        <v>23086747</v>
      </c>
      <c r="M18956">
        <v>4.0999999999999996</v>
      </c>
      <c r="P18956" s="29">
        <f t="shared" si="685"/>
        <v>0.51666666666666661</v>
      </c>
    </row>
    <row r="18957" spans="1:16" hidden="1" x14ac:dyDescent="0.25">
      <c r="A18957" t="s">
        <v>114</v>
      </c>
      <c r="B18957">
        <v>803400</v>
      </c>
      <c r="C18957" t="s">
        <v>212</v>
      </c>
      <c r="D18957">
        <v>2021580</v>
      </c>
      <c r="E18957" t="s">
        <v>241</v>
      </c>
      <c r="F18957" t="s">
        <v>214</v>
      </c>
      <c r="G18957" t="s">
        <v>215</v>
      </c>
      <c r="H18957">
        <v>2</v>
      </c>
      <c r="I18957">
        <v>2016</v>
      </c>
      <c r="J18957">
        <v>2</v>
      </c>
      <c r="L18957">
        <v>23086826</v>
      </c>
      <c r="M18957">
        <v>4</v>
      </c>
      <c r="P18957" s="29">
        <f t="shared" si="685"/>
        <v>0.5</v>
      </c>
    </row>
    <row r="18958" spans="1:16" hidden="1" x14ac:dyDescent="0.25">
      <c r="A18958" t="s">
        <v>114</v>
      </c>
      <c r="B18958">
        <v>803400</v>
      </c>
      <c r="C18958" t="s">
        <v>212</v>
      </c>
      <c r="D18958">
        <v>2004112</v>
      </c>
      <c r="E18958" t="s">
        <v>244</v>
      </c>
      <c r="F18958" t="s">
        <v>214</v>
      </c>
      <c r="G18958" t="s">
        <v>215</v>
      </c>
      <c r="H18958">
        <v>2</v>
      </c>
      <c r="I18958">
        <v>2016</v>
      </c>
      <c r="J18958">
        <v>2</v>
      </c>
      <c r="L18958">
        <v>23085514</v>
      </c>
      <c r="M18958">
        <v>5.9</v>
      </c>
      <c r="P18958" s="29">
        <f t="shared" si="685"/>
        <v>0.81666666666666676</v>
      </c>
    </row>
    <row r="18959" spans="1:16" hidden="1" x14ac:dyDescent="0.25">
      <c r="A18959" t="s">
        <v>114</v>
      </c>
      <c r="B18959">
        <v>803400</v>
      </c>
      <c r="C18959" t="s">
        <v>212</v>
      </c>
      <c r="D18959">
        <v>2021797</v>
      </c>
      <c r="E18959" t="s">
        <v>234</v>
      </c>
      <c r="F18959" t="s">
        <v>214</v>
      </c>
      <c r="G18959" t="s">
        <v>215</v>
      </c>
      <c r="H18959">
        <v>2</v>
      </c>
      <c r="I18959">
        <v>2017</v>
      </c>
      <c r="J18959">
        <v>1</v>
      </c>
      <c r="M18959">
        <v>4.5999999999999996</v>
      </c>
      <c r="N18959" t="s">
        <v>231</v>
      </c>
      <c r="P18959" s="29">
        <f t="shared" si="685"/>
        <v>0.6</v>
      </c>
    </row>
    <row r="18960" spans="1:16" hidden="1" x14ac:dyDescent="0.25">
      <c r="A18960" t="s">
        <v>114</v>
      </c>
      <c r="B18960">
        <v>803400</v>
      </c>
      <c r="C18960" t="s">
        <v>212</v>
      </c>
      <c r="D18960">
        <v>2004116</v>
      </c>
      <c r="E18960" t="s">
        <v>229</v>
      </c>
      <c r="F18960" t="s">
        <v>214</v>
      </c>
      <c r="G18960" t="s">
        <v>215</v>
      </c>
      <c r="H18960">
        <v>2</v>
      </c>
      <c r="I18960">
        <v>2017</v>
      </c>
      <c r="J18960">
        <v>1</v>
      </c>
      <c r="L18960">
        <v>23092363</v>
      </c>
      <c r="M18960">
        <v>4.7</v>
      </c>
      <c r="P18960" s="29">
        <f t="shared" ref="P18960:P19023" si="686">IF(AND(ISNUMBER(M18960),H18960&lt;&gt;4),(M18960-1)/6,IF(H18960=4,"DRP",IF(AND(H18960=3,M18960="NA"),"BAD",IF(AND(H18960=2),"CVL",IF(AND(H18960=1,ISBLANK(M18960)),"NULL","UNK")))))</f>
        <v>0.6166666666666667</v>
      </c>
    </row>
    <row r="18961" spans="1:16" hidden="1" x14ac:dyDescent="0.25">
      <c r="A18961" t="s">
        <v>114</v>
      </c>
      <c r="B18961">
        <v>803400</v>
      </c>
      <c r="C18961" t="s">
        <v>212</v>
      </c>
      <c r="D18961">
        <v>2005131</v>
      </c>
      <c r="E18961" t="s">
        <v>228</v>
      </c>
      <c r="F18961" t="s">
        <v>214</v>
      </c>
      <c r="G18961" t="s">
        <v>215</v>
      </c>
      <c r="H18961">
        <v>2</v>
      </c>
      <c r="I18961">
        <v>2017</v>
      </c>
      <c r="J18961">
        <v>1</v>
      </c>
      <c r="L18961">
        <v>23093315</v>
      </c>
      <c r="M18961">
        <v>5.7</v>
      </c>
      <c r="P18961" s="29">
        <f t="shared" si="686"/>
        <v>0.78333333333333333</v>
      </c>
    </row>
    <row r="18962" spans="1:16" hidden="1" x14ac:dyDescent="0.25">
      <c r="A18962" t="s">
        <v>114</v>
      </c>
      <c r="B18962">
        <v>803400</v>
      </c>
      <c r="C18962" t="s">
        <v>212</v>
      </c>
      <c r="D18962">
        <v>2021638</v>
      </c>
      <c r="E18962" t="s">
        <v>250</v>
      </c>
      <c r="F18962" t="s">
        <v>214</v>
      </c>
      <c r="G18962" t="s">
        <v>215</v>
      </c>
      <c r="H18962">
        <v>2</v>
      </c>
      <c r="I18962">
        <v>2017</v>
      </c>
      <c r="J18962">
        <v>1</v>
      </c>
      <c r="L18962">
        <v>23092934</v>
      </c>
      <c r="M18962">
        <v>5</v>
      </c>
      <c r="P18962" s="29">
        <f t="shared" si="686"/>
        <v>0.66666666666666663</v>
      </c>
    </row>
    <row r="18963" spans="1:16" hidden="1" x14ac:dyDescent="0.25">
      <c r="A18963" t="s">
        <v>114</v>
      </c>
      <c r="B18963">
        <v>803400</v>
      </c>
      <c r="C18963" t="s">
        <v>212</v>
      </c>
      <c r="D18963">
        <v>2021781</v>
      </c>
      <c r="E18963" t="s">
        <v>235</v>
      </c>
      <c r="F18963" t="s">
        <v>214</v>
      </c>
      <c r="G18963" t="s">
        <v>215</v>
      </c>
      <c r="H18963">
        <v>2</v>
      </c>
      <c r="I18963">
        <v>2017</v>
      </c>
      <c r="J18963">
        <v>1</v>
      </c>
      <c r="L18963">
        <v>23092946</v>
      </c>
      <c r="M18963">
        <v>5.6</v>
      </c>
      <c r="P18963" s="29">
        <f t="shared" si="686"/>
        <v>0.76666666666666661</v>
      </c>
    </row>
    <row r="18964" spans="1:16" hidden="1" x14ac:dyDescent="0.25">
      <c r="A18964" t="s">
        <v>114</v>
      </c>
      <c r="B18964">
        <v>803400</v>
      </c>
      <c r="C18964" t="s">
        <v>212</v>
      </c>
      <c r="D18964">
        <v>2021756</v>
      </c>
      <c r="E18964" t="s">
        <v>253</v>
      </c>
      <c r="F18964" t="s">
        <v>214</v>
      </c>
      <c r="G18964" t="s">
        <v>215</v>
      </c>
      <c r="H18964">
        <v>2</v>
      </c>
      <c r="I18964">
        <v>2017</v>
      </c>
      <c r="J18964">
        <v>1</v>
      </c>
      <c r="L18964">
        <v>23092929</v>
      </c>
      <c r="M18964">
        <v>4.5999999999999996</v>
      </c>
      <c r="P18964" s="29">
        <f t="shared" si="686"/>
        <v>0.6</v>
      </c>
    </row>
    <row r="18965" spans="1:16" hidden="1" x14ac:dyDescent="0.25">
      <c r="A18965" t="s">
        <v>114</v>
      </c>
      <c r="B18965">
        <v>803400</v>
      </c>
      <c r="C18965" t="s">
        <v>212</v>
      </c>
      <c r="D18965">
        <v>2004099</v>
      </c>
      <c r="E18965" t="s">
        <v>245</v>
      </c>
      <c r="F18965" t="s">
        <v>214</v>
      </c>
      <c r="G18965" t="s">
        <v>215</v>
      </c>
      <c r="H18965">
        <v>2</v>
      </c>
      <c r="I18965">
        <v>2017</v>
      </c>
      <c r="J18965">
        <v>2</v>
      </c>
      <c r="L18965">
        <v>23097867</v>
      </c>
      <c r="M18965">
        <v>5.4</v>
      </c>
      <c r="P18965" s="29">
        <f t="shared" si="686"/>
        <v>0.73333333333333339</v>
      </c>
    </row>
    <row r="18966" spans="1:16" hidden="1" x14ac:dyDescent="0.25">
      <c r="A18966" t="s">
        <v>114</v>
      </c>
      <c r="B18966">
        <v>803400</v>
      </c>
      <c r="C18966" t="s">
        <v>212</v>
      </c>
      <c r="D18966">
        <v>2019271</v>
      </c>
      <c r="E18966" t="s">
        <v>236</v>
      </c>
      <c r="F18966" t="s">
        <v>214</v>
      </c>
      <c r="G18966" t="s">
        <v>215</v>
      </c>
      <c r="H18966">
        <v>2</v>
      </c>
      <c r="I18966">
        <v>2017</v>
      </c>
      <c r="J18966">
        <v>2</v>
      </c>
      <c r="L18966">
        <v>23097914</v>
      </c>
      <c r="M18966">
        <v>6.8</v>
      </c>
      <c r="P18966" s="29">
        <f t="shared" si="686"/>
        <v>0.96666666666666667</v>
      </c>
    </row>
    <row r="18967" spans="1:16" hidden="1" x14ac:dyDescent="0.25">
      <c r="A18967" t="s">
        <v>114</v>
      </c>
      <c r="B18967">
        <v>803400</v>
      </c>
      <c r="C18967" t="s">
        <v>212</v>
      </c>
      <c r="D18967">
        <v>2021679</v>
      </c>
      <c r="E18967" t="s">
        <v>259</v>
      </c>
      <c r="F18967" t="s">
        <v>214</v>
      </c>
      <c r="G18967" t="s">
        <v>215</v>
      </c>
      <c r="H18967">
        <v>2</v>
      </c>
      <c r="I18967">
        <v>2017</v>
      </c>
      <c r="J18967">
        <v>2</v>
      </c>
      <c r="L18967">
        <v>23101199</v>
      </c>
      <c r="M18967">
        <v>5.8</v>
      </c>
      <c r="P18967" s="29">
        <f t="shared" si="686"/>
        <v>0.79999999999999993</v>
      </c>
    </row>
    <row r="18968" spans="1:16" hidden="1" x14ac:dyDescent="0.25">
      <c r="A18968" t="s">
        <v>114</v>
      </c>
      <c r="B18968">
        <v>803400</v>
      </c>
      <c r="C18968" t="s">
        <v>212</v>
      </c>
      <c r="D18968">
        <v>2021645</v>
      </c>
      <c r="E18968" t="s">
        <v>251</v>
      </c>
      <c r="F18968" t="s">
        <v>214</v>
      </c>
      <c r="G18968" t="s">
        <v>215</v>
      </c>
      <c r="H18968">
        <v>2</v>
      </c>
      <c r="I18968">
        <v>2017</v>
      </c>
      <c r="J18968">
        <v>2</v>
      </c>
      <c r="L18968">
        <v>23099058</v>
      </c>
      <c r="M18968">
        <v>5</v>
      </c>
      <c r="P18968" s="29">
        <f t="shared" si="686"/>
        <v>0.66666666666666663</v>
      </c>
    </row>
    <row r="18969" spans="1:16" hidden="1" x14ac:dyDescent="0.25">
      <c r="A18969" t="s">
        <v>114</v>
      </c>
      <c r="B18969">
        <v>803400</v>
      </c>
      <c r="C18969" t="s">
        <v>212</v>
      </c>
      <c r="D18969">
        <v>2021874</v>
      </c>
      <c r="E18969" t="s">
        <v>226</v>
      </c>
      <c r="F18969" t="s">
        <v>214</v>
      </c>
      <c r="G18969" t="s">
        <v>215</v>
      </c>
      <c r="H18969">
        <v>3</v>
      </c>
      <c r="I18969">
        <v>2017</v>
      </c>
      <c r="J18969">
        <v>2</v>
      </c>
      <c r="L18969">
        <v>23101602</v>
      </c>
      <c r="M18969">
        <v>3.4</v>
      </c>
      <c r="P18969" s="29">
        <f t="shared" si="686"/>
        <v>0.39999999999999997</v>
      </c>
    </row>
    <row r="18970" spans="1:16" hidden="1" x14ac:dyDescent="0.25">
      <c r="A18970" t="s">
        <v>114</v>
      </c>
      <c r="B18970">
        <v>803400</v>
      </c>
      <c r="C18970" t="s">
        <v>212</v>
      </c>
      <c r="D18970">
        <v>2021993</v>
      </c>
      <c r="E18970" t="s">
        <v>256</v>
      </c>
      <c r="F18970" t="s">
        <v>214</v>
      </c>
      <c r="G18970" t="s">
        <v>215</v>
      </c>
      <c r="H18970">
        <v>3</v>
      </c>
      <c r="I18970">
        <v>2017</v>
      </c>
      <c r="J18970">
        <v>2</v>
      </c>
      <c r="L18970">
        <v>23097538</v>
      </c>
      <c r="M18970">
        <v>2.1</v>
      </c>
      <c r="P18970" s="29">
        <f t="shared" si="686"/>
        <v>0.18333333333333335</v>
      </c>
    </row>
    <row r="18971" spans="1:16" hidden="1" x14ac:dyDescent="0.25">
      <c r="A18971" t="s">
        <v>114</v>
      </c>
      <c r="B18971">
        <v>803400</v>
      </c>
      <c r="C18971" t="s">
        <v>212</v>
      </c>
      <c r="D18971">
        <v>2021640</v>
      </c>
      <c r="E18971" t="s">
        <v>227</v>
      </c>
      <c r="F18971" t="s">
        <v>214</v>
      </c>
      <c r="G18971" t="s">
        <v>215</v>
      </c>
      <c r="H18971">
        <v>3</v>
      </c>
      <c r="I18971">
        <v>2017</v>
      </c>
      <c r="J18971">
        <v>2</v>
      </c>
      <c r="L18971">
        <v>23101195</v>
      </c>
      <c r="M18971" t="s">
        <v>221</v>
      </c>
      <c r="P18971" s="29" t="str">
        <f t="shared" si="686"/>
        <v>BAD</v>
      </c>
    </row>
    <row r="18972" spans="1:16" hidden="1" x14ac:dyDescent="0.25">
      <c r="A18972" t="s">
        <v>114</v>
      </c>
      <c r="B18972">
        <v>803400</v>
      </c>
      <c r="C18972" t="s">
        <v>212</v>
      </c>
      <c r="D18972">
        <v>2019154</v>
      </c>
      <c r="E18972" t="s">
        <v>225</v>
      </c>
      <c r="F18972" t="s">
        <v>214</v>
      </c>
      <c r="G18972" t="s">
        <v>215</v>
      </c>
      <c r="H18972">
        <v>4</v>
      </c>
      <c r="I18972">
        <v>2017</v>
      </c>
      <c r="J18972">
        <v>2</v>
      </c>
      <c r="L18972">
        <v>23097717</v>
      </c>
      <c r="P18972" s="29" t="str">
        <f t="shared" si="686"/>
        <v>DRP</v>
      </c>
    </row>
    <row r="18973" spans="1:16" hidden="1" x14ac:dyDescent="0.25">
      <c r="A18973" t="s">
        <v>114</v>
      </c>
      <c r="B18973">
        <v>803400</v>
      </c>
      <c r="C18973" t="s">
        <v>212</v>
      </c>
      <c r="D18973">
        <v>2019272</v>
      </c>
      <c r="E18973" t="s">
        <v>249</v>
      </c>
      <c r="F18973" t="s">
        <v>214</v>
      </c>
      <c r="G18973" t="s">
        <v>215</v>
      </c>
      <c r="H18973">
        <v>2</v>
      </c>
      <c r="I18973">
        <v>2018</v>
      </c>
      <c r="J18973">
        <v>1</v>
      </c>
      <c r="L18973">
        <v>23104914</v>
      </c>
      <c r="M18973">
        <v>6.5</v>
      </c>
      <c r="P18973" s="29">
        <f t="shared" si="686"/>
        <v>0.91666666666666663</v>
      </c>
    </row>
    <row r="18974" spans="1:16" hidden="1" x14ac:dyDescent="0.25">
      <c r="A18974" t="s">
        <v>114</v>
      </c>
      <c r="B18974">
        <v>803400</v>
      </c>
      <c r="C18974" t="s">
        <v>212</v>
      </c>
      <c r="D18974">
        <v>2004453</v>
      </c>
      <c r="E18974" t="s">
        <v>239</v>
      </c>
      <c r="F18974" t="s">
        <v>214</v>
      </c>
      <c r="G18974" t="s">
        <v>215</v>
      </c>
      <c r="H18974">
        <v>2</v>
      </c>
      <c r="I18974">
        <v>2018</v>
      </c>
      <c r="J18974">
        <v>1</v>
      </c>
      <c r="L18974">
        <v>23107081</v>
      </c>
      <c r="M18974">
        <v>4.5999999999999996</v>
      </c>
      <c r="P18974" s="29">
        <f t="shared" si="686"/>
        <v>0.6</v>
      </c>
    </row>
    <row r="18975" spans="1:16" hidden="1" x14ac:dyDescent="0.25">
      <c r="A18975" t="s">
        <v>114</v>
      </c>
      <c r="B18975">
        <v>803400</v>
      </c>
      <c r="C18975" t="s">
        <v>212</v>
      </c>
      <c r="D18975">
        <v>2004452</v>
      </c>
      <c r="E18975" t="s">
        <v>240</v>
      </c>
      <c r="F18975" t="s">
        <v>214</v>
      </c>
      <c r="G18975" t="s">
        <v>215</v>
      </c>
      <c r="H18975">
        <v>2</v>
      </c>
      <c r="I18975">
        <v>2018</v>
      </c>
      <c r="J18975">
        <v>1</v>
      </c>
      <c r="L18975">
        <v>23106897</v>
      </c>
      <c r="M18975">
        <v>5.2</v>
      </c>
      <c r="P18975" s="29">
        <f t="shared" si="686"/>
        <v>0.70000000000000007</v>
      </c>
    </row>
    <row r="18976" spans="1:16" hidden="1" x14ac:dyDescent="0.25">
      <c r="A18976" t="s">
        <v>114</v>
      </c>
      <c r="B18976">
        <v>803400</v>
      </c>
      <c r="C18976" t="s">
        <v>212</v>
      </c>
      <c r="D18976">
        <v>2019154</v>
      </c>
      <c r="E18976" t="s">
        <v>225</v>
      </c>
      <c r="F18976" t="s">
        <v>214</v>
      </c>
      <c r="G18976" t="s">
        <v>215</v>
      </c>
      <c r="H18976">
        <v>2</v>
      </c>
      <c r="I18976">
        <v>2018</v>
      </c>
      <c r="J18976">
        <v>1</v>
      </c>
      <c r="L18976">
        <v>23107811</v>
      </c>
      <c r="M18976">
        <v>5.8</v>
      </c>
      <c r="P18976" s="29">
        <f t="shared" si="686"/>
        <v>0.79999999999999993</v>
      </c>
    </row>
    <row r="18977" spans="1:16" hidden="1" x14ac:dyDescent="0.25">
      <c r="A18977" t="s">
        <v>114</v>
      </c>
      <c r="B18977">
        <v>803400</v>
      </c>
      <c r="C18977" t="s">
        <v>212</v>
      </c>
      <c r="D18977">
        <v>2021640</v>
      </c>
      <c r="E18977" t="s">
        <v>227</v>
      </c>
      <c r="F18977" t="s">
        <v>214</v>
      </c>
      <c r="G18977" t="s">
        <v>215</v>
      </c>
      <c r="H18977">
        <v>2</v>
      </c>
      <c r="I18977">
        <v>2018</v>
      </c>
      <c r="J18977">
        <v>1</v>
      </c>
      <c r="L18977">
        <v>23108119</v>
      </c>
      <c r="M18977">
        <v>5.3</v>
      </c>
      <c r="P18977" s="29">
        <f t="shared" si="686"/>
        <v>0.71666666666666667</v>
      </c>
    </row>
    <row r="18978" spans="1:16" hidden="1" x14ac:dyDescent="0.25">
      <c r="A18978" t="s">
        <v>114</v>
      </c>
      <c r="B18978">
        <v>803400</v>
      </c>
      <c r="C18978" t="s">
        <v>212</v>
      </c>
      <c r="D18978">
        <v>2021874</v>
      </c>
      <c r="E18978" t="s">
        <v>226</v>
      </c>
      <c r="F18978" t="s">
        <v>214</v>
      </c>
      <c r="G18978" t="s">
        <v>215</v>
      </c>
      <c r="H18978">
        <v>2</v>
      </c>
      <c r="I18978">
        <v>2018</v>
      </c>
      <c r="J18978">
        <v>1</v>
      </c>
      <c r="L18978">
        <v>23107712</v>
      </c>
      <c r="M18978">
        <v>4.8</v>
      </c>
      <c r="P18978" s="29">
        <f t="shared" si="686"/>
        <v>0.6333333333333333</v>
      </c>
    </row>
    <row r="18979" spans="1:16" hidden="1" x14ac:dyDescent="0.25">
      <c r="A18979" t="s">
        <v>114</v>
      </c>
      <c r="B18979">
        <v>803400</v>
      </c>
      <c r="C18979" t="s">
        <v>212</v>
      </c>
      <c r="D18979">
        <v>2021993</v>
      </c>
      <c r="E18979" t="s">
        <v>256</v>
      </c>
      <c r="F18979" t="s">
        <v>214</v>
      </c>
      <c r="G18979" t="s">
        <v>215</v>
      </c>
      <c r="H18979">
        <v>2</v>
      </c>
      <c r="I18979">
        <v>2018</v>
      </c>
      <c r="J18979">
        <v>1</v>
      </c>
      <c r="L18979">
        <v>23107716</v>
      </c>
      <c r="M18979">
        <v>5.3</v>
      </c>
      <c r="P18979" s="29">
        <f t="shared" si="686"/>
        <v>0.71666666666666667</v>
      </c>
    </row>
    <row r="18980" spans="1:16" hidden="1" x14ac:dyDescent="0.25">
      <c r="A18980" t="s">
        <v>114</v>
      </c>
      <c r="B18980">
        <v>803400</v>
      </c>
      <c r="C18980" t="s">
        <v>212</v>
      </c>
      <c r="D18980">
        <v>2021747</v>
      </c>
      <c r="E18980" t="s">
        <v>270</v>
      </c>
      <c r="F18980" t="s">
        <v>214</v>
      </c>
      <c r="G18980" t="s">
        <v>215</v>
      </c>
      <c r="H18980">
        <v>2</v>
      </c>
      <c r="I18980">
        <v>2018</v>
      </c>
      <c r="J18980">
        <v>2</v>
      </c>
      <c r="L18980">
        <v>23114826</v>
      </c>
      <c r="M18980">
        <v>6.4</v>
      </c>
      <c r="P18980" s="29">
        <f t="shared" si="686"/>
        <v>0.9</v>
      </c>
    </row>
    <row r="18981" spans="1:16" hidden="1" x14ac:dyDescent="0.25">
      <c r="A18981" t="s">
        <v>114</v>
      </c>
      <c r="B18981">
        <v>803400</v>
      </c>
      <c r="C18981" t="s">
        <v>212</v>
      </c>
      <c r="D18981">
        <v>2021706</v>
      </c>
      <c r="E18981" t="s">
        <v>271</v>
      </c>
      <c r="F18981" t="s">
        <v>214</v>
      </c>
      <c r="G18981" t="s">
        <v>215</v>
      </c>
      <c r="H18981">
        <v>2</v>
      </c>
      <c r="I18981">
        <v>2018</v>
      </c>
      <c r="J18981">
        <v>2</v>
      </c>
      <c r="L18981">
        <v>23115874</v>
      </c>
      <c r="M18981">
        <v>6.8</v>
      </c>
      <c r="P18981" s="29">
        <f t="shared" si="686"/>
        <v>0.96666666666666667</v>
      </c>
    </row>
    <row r="18982" spans="1:16" hidden="1" x14ac:dyDescent="0.25">
      <c r="A18982" t="s">
        <v>114</v>
      </c>
      <c r="B18982">
        <v>803400</v>
      </c>
      <c r="C18982" t="s">
        <v>212</v>
      </c>
      <c r="D18982">
        <v>2021850</v>
      </c>
      <c r="E18982" t="s">
        <v>233</v>
      </c>
      <c r="F18982" t="s">
        <v>214</v>
      </c>
      <c r="G18982" t="s">
        <v>215</v>
      </c>
      <c r="H18982">
        <v>2</v>
      </c>
      <c r="I18982">
        <v>2018</v>
      </c>
      <c r="J18982">
        <v>2</v>
      </c>
      <c r="L18982">
        <v>23114827</v>
      </c>
      <c r="M18982">
        <v>6</v>
      </c>
      <c r="P18982" s="29">
        <f t="shared" si="686"/>
        <v>0.83333333333333337</v>
      </c>
    </row>
    <row r="18983" spans="1:16" hidden="1" x14ac:dyDescent="0.25">
      <c r="A18983" t="s">
        <v>114</v>
      </c>
      <c r="B18983">
        <v>803400</v>
      </c>
      <c r="C18983" t="s">
        <v>212</v>
      </c>
      <c r="D18983">
        <v>2021725</v>
      </c>
      <c r="E18983" t="s">
        <v>257</v>
      </c>
      <c r="F18983" t="s">
        <v>214</v>
      </c>
      <c r="G18983" t="s">
        <v>215</v>
      </c>
      <c r="H18983">
        <v>2</v>
      </c>
      <c r="I18983">
        <v>2018</v>
      </c>
      <c r="J18983">
        <v>2</v>
      </c>
      <c r="L18983">
        <v>23115856</v>
      </c>
      <c r="M18983">
        <v>5.6</v>
      </c>
      <c r="P18983" s="29">
        <f t="shared" si="686"/>
        <v>0.76666666666666661</v>
      </c>
    </row>
    <row r="18984" spans="1:16" hidden="1" x14ac:dyDescent="0.25">
      <c r="A18984" t="s">
        <v>114</v>
      </c>
      <c r="B18984">
        <v>803400</v>
      </c>
      <c r="C18984" t="s">
        <v>212</v>
      </c>
      <c r="D18984">
        <v>2021853</v>
      </c>
      <c r="E18984" t="s">
        <v>258</v>
      </c>
      <c r="F18984" t="s">
        <v>214</v>
      </c>
      <c r="G18984" t="s">
        <v>215</v>
      </c>
      <c r="H18984">
        <v>2</v>
      </c>
      <c r="I18984">
        <v>2018</v>
      </c>
      <c r="J18984">
        <v>2</v>
      </c>
      <c r="L18984">
        <v>23114793</v>
      </c>
      <c r="M18984">
        <v>5.4</v>
      </c>
      <c r="P18984" s="29">
        <f t="shared" si="686"/>
        <v>0.73333333333333339</v>
      </c>
    </row>
    <row r="18985" spans="1:16" hidden="1" x14ac:dyDescent="0.25">
      <c r="A18985" t="s">
        <v>114</v>
      </c>
      <c r="B18985">
        <v>803400</v>
      </c>
      <c r="C18985" t="s">
        <v>212</v>
      </c>
      <c r="D18985">
        <v>2004459</v>
      </c>
      <c r="E18985" t="s">
        <v>238</v>
      </c>
      <c r="F18985" t="s">
        <v>214</v>
      </c>
      <c r="G18985" t="s">
        <v>215</v>
      </c>
      <c r="H18985">
        <v>2</v>
      </c>
      <c r="I18985">
        <v>2018</v>
      </c>
      <c r="J18985">
        <v>2</v>
      </c>
      <c r="L18985">
        <v>23114825</v>
      </c>
      <c r="M18985">
        <v>4.8</v>
      </c>
      <c r="P18985" s="29">
        <f t="shared" si="686"/>
        <v>0.6333333333333333</v>
      </c>
    </row>
    <row r="18986" spans="1:16" hidden="1" x14ac:dyDescent="0.25">
      <c r="A18986" t="s">
        <v>114</v>
      </c>
      <c r="B18986">
        <v>803400</v>
      </c>
      <c r="C18986" t="s">
        <v>212</v>
      </c>
      <c r="D18986">
        <v>2021858</v>
      </c>
      <c r="E18986" t="s">
        <v>230</v>
      </c>
      <c r="F18986" t="s">
        <v>214</v>
      </c>
      <c r="G18986" t="s">
        <v>215</v>
      </c>
      <c r="H18986">
        <v>2</v>
      </c>
      <c r="I18986">
        <v>2019</v>
      </c>
      <c r="J18986">
        <v>1</v>
      </c>
      <c r="L18986">
        <v>23120796</v>
      </c>
      <c r="M18986">
        <v>4.4000000000000004</v>
      </c>
      <c r="P18986" s="29">
        <f t="shared" si="686"/>
        <v>0.56666666666666676</v>
      </c>
    </row>
    <row r="18987" spans="1:16" hidden="1" x14ac:dyDescent="0.25">
      <c r="A18987" t="s">
        <v>114</v>
      </c>
      <c r="B18987">
        <v>803400</v>
      </c>
      <c r="C18987" t="s">
        <v>212</v>
      </c>
      <c r="D18987">
        <v>2021720</v>
      </c>
      <c r="E18987" t="s">
        <v>263</v>
      </c>
      <c r="F18987" t="s">
        <v>214</v>
      </c>
      <c r="G18987" t="s">
        <v>215</v>
      </c>
      <c r="H18987">
        <v>2</v>
      </c>
      <c r="I18987">
        <v>2019</v>
      </c>
      <c r="J18987">
        <v>1</v>
      </c>
      <c r="L18987">
        <v>23120794</v>
      </c>
      <c r="M18987">
        <v>5.6</v>
      </c>
      <c r="P18987" s="29">
        <f t="shared" si="686"/>
        <v>0.76666666666666661</v>
      </c>
    </row>
    <row r="18988" spans="1:16" hidden="1" x14ac:dyDescent="0.25">
      <c r="A18988" t="s">
        <v>114</v>
      </c>
      <c r="B18988">
        <v>803400</v>
      </c>
      <c r="C18988" t="s">
        <v>212</v>
      </c>
      <c r="D18988">
        <v>2021734</v>
      </c>
      <c r="E18988" t="s">
        <v>252</v>
      </c>
      <c r="F18988" t="s">
        <v>214</v>
      </c>
      <c r="G18988" t="s">
        <v>215</v>
      </c>
      <c r="H18988">
        <v>2</v>
      </c>
      <c r="I18988">
        <v>2019</v>
      </c>
      <c r="J18988">
        <v>1</v>
      </c>
      <c r="L18988">
        <v>23120792</v>
      </c>
      <c r="M18988">
        <v>5.7</v>
      </c>
      <c r="P18988" s="29">
        <f t="shared" si="686"/>
        <v>0.78333333333333333</v>
      </c>
    </row>
    <row r="18989" spans="1:16" hidden="1" x14ac:dyDescent="0.25">
      <c r="A18989" t="s">
        <v>114</v>
      </c>
      <c r="B18989">
        <v>803400</v>
      </c>
      <c r="C18989" t="s">
        <v>212</v>
      </c>
      <c r="D18989">
        <v>2021615</v>
      </c>
      <c r="E18989" t="s">
        <v>255</v>
      </c>
      <c r="F18989" t="s">
        <v>214</v>
      </c>
      <c r="G18989" t="s">
        <v>215</v>
      </c>
      <c r="H18989">
        <v>2</v>
      </c>
      <c r="I18989">
        <v>2019</v>
      </c>
      <c r="J18989">
        <v>1</v>
      </c>
      <c r="L18989">
        <v>23120231</v>
      </c>
      <c r="M18989">
        <v>5.7</v>
      </c>
      <c r="P18989" s="29">
        <f t="shared" si="686"/>
        <v>0.78333333333333333</v>
      </c>
    </row>
    <row r="18990" spans="1:16" hidden="1" x14ac:dyDescent="0.25">
      <c r="A18990" t="s">
        <v>114</v>
      </c>
      <c r="B18990">
        <v>803400</v>
      </c>
      <c r="C18990" t="s">
        <v>212</v>
      </c>
      <c r="D18990">
        <v>2004469</v>
      </c>
      <c r="E18990" t="s">
        <v>266</v>
      </c>
      <c r="F18990" t="s">
        <v>214</v>
      </c>
      <c r="G18990" t="s">
        <v>215</v>
      </c>
      <c r="H18990">
        <v>2</v>
      </c>
      <c r="I18990">
        <v>2019</v>
      </c>
      <c r="J18990">
        <v>1</v>
      </c>
      <c r="L18990">
        <v>23120808</v>
      </c>
      <c r="M18990">
        <v>5</v>
      </c>
      <c r="P18990" s="29">
        <f t="shared" si="686"/>
        <v>0.66666666666666663</v>
      </c>
    </row>
    <row r="18991" spans="1:16" hidden="1" x14ac:dyDescent="0.25">
      <c r="A18991" t="s">
        <v>114</v>
      </c>
      <c r="B18991">
        <v>803400</v>
      </c>
      <c r="C18991" t="s">
        <v>212</v>
      </c>
      <c r="D18991">
        <v>2021831</v>
      </c>
      <c r="E18991" t="s">
        <v>261</v>
      </c>
      <c r="F18991" t="s">
        <v>214</v>
      </c>
      <c r="G18991" t="s">
        <v>215</v>
      </c>
      <c r="H18991">
        <v>2</v>
      </c>
      <c r="I18991">
        <v>2019</v>
      </c>
      <c r="J18991">
        <v>1</v>
      </c>
      <c r="L18991">
        <v>23120813</v>
      </c>
      <c r="M18991">
        <v>6.4</v>
      </c>
      <c r="P18991" s="29">
        <f t="shared" si="686"/>
        <v>0.9</v>
      </c>
    </row>
    <row r="18992" spans="1:16" hidden="1" x14ac:dyDescent="0.25">
      <c r="A18992" t="s">
        <v>114</v>
      </c>
      <c r="B18992">
        <v>803400</v>
      </c>
      <c r="C18992" t="s">
        <v>212</v>
      </c>
      <c r="D18992">
        <v>2021715</v>
      </c>
      <c r="E18992" t="s">
        <v>260</v>
      </c>
      <c r="F18992" t="s">
        <v>214</v>
      </c>
      <c r="G18992" t="s">
        <v>215</v>
      </c>
      <c r="H18992">
        <v>4</v>
      </c>
      <c r="I18992">
        <v>2019</v>
      </c>
      <c r="J18992">
        <v>2</v>
      </c>
      <c r="L18992">
        <v>23128848</v>
      </c>
      <c r="P18992" s="29" t="str">
        <f t="shared" si="686"/>
        <v>DRP</v>
      </c>
    </row>
    <row r="18993" spans="1:16" hidden="1" x14ac:dyDescent="0.25">
      <c r="A18993" t="s">
        <v>114</v>
      </c>
      <c r="B18993">
        <v>803400</v>
      </c>
      <c r="C18993" t="s">
        <v>212</v>
      </c>
      <c r="D18993">
        <v>2021624</v>
      </c>
      <c r="E18993" t="s">
        <v>243</v>
      </c>
      <c r="F18993" t="s">
        <v>214</v>
      </c>
      <c r="G18993" t="s">
        <v>215</v>
      </c>
      <c r="H18993">
        <v>1</v>
      </c>
      <c r="I18993">
        <v>2019</v>
      </c>
      <c r="J18993">
        <v>2</v>
      </c>
      <c r="L18993">
        <v>23128840</v>
      </c>
      <c r="P18993" s="29" t="str">
        <f t="shared" si="686"/>
        <v>NULL</v>
      </c>
    </row>
    <row r="18994" spans="1:16" hidden="1" x14ac:dyDescent="0.25">
      <c r="A18994" t="s">
        <v>114</v>
      </c>
      <c r="B18994">
        <v>803400</v>
      </c>
      <c r="C18994" t="s">
        <v>212</v>
      </c>
      <c r="D18994">
        <v>2021758</v>
      </c>
      <c r="E18994" t="s">
        <v>254</v>
      </c>
      <c r="F18994" t="s">
        <v>214</v>
      </c>
      <c r="G18994" t="s">
        <v>215</v>
      </c>
      <c r="H18994">
        <v>1</v>
      </c>
      <c r="I18994">
        <v>2019</v>
      </c>
      <c r="J18994">
        <v>2</v>
      </c>
      <c r="L18994">
        <v>23128841</v>
      </c>
      <c r="P18994" s="29" t="str">
        <f t="shared" si="686"/>
        <v>NULL</v>
      </c>
    </row>
    <row r="18995" spans="1:16" hidden="1" x14ac:dyDescent="0.25">
      <c r="A18995" t="s">
        <v>114</v>
      </c>
      <c r="B18995">
        <v>803400</v>
      </c>
      <c r="C18995" t="s">
        <v>212</v>
      </c>
      <c r="D18995">
        <v>2021837</v>
      </c>
      <c r="E18995" t="s">
        <v>268</v>
      </c>
      <c r="F18995" t="s">
        <v>214</v>
      </c>
      <c r="G18995" t="s">
        <v>215</v>
      </c>
      <c r="H18995">
        <v>1</v>
      </c>
      <c r="I18995">
        <v>2019</v>
      </c>
      <c r="J18995">
        <v>2</v>
      </c>
      <c r="L18995">
        <v>23128849</v>
      </c>
      <c r="P18995" s="29" t="str">
        <f t="shared" si="686"/>
        <v>NULL</v>
      </c>
    </row>
    <row r="18996" spans="1:16" hidden="1" x14ac:dyDescent="0.25">
      <c r="A18996" t="s">
        <v>114</v>
      </c>
      <c r="B18996">
        <v>803400</v>
      </c>
      <c r="C18996" t="s">
        <v>212</v>
      </c>
      <c r="D18996">
        <v>2021742</v>
      </c>
      <c r="E18996" t="s">
        <v>262</v>
      </c>
      <c r="F18996" t="s">
        <v>214</v>
      </c>
      <c r="G18996" t="s">
        <v>215</v>
      </c>
      <c r="H18996">
        <v>1</v>
      </c>
      <c r="I18996">
        <v>2019</v>
      </c>
      <c r="J18996">
        <v>2</v>
      </c>
      <c r="L18996">
        <v>23120240</v>
      </c>
      <c r="P18996" s="29" t="str">
        <f t="shared" si="686"/>
        <v>NULL</v>
      </c>
    </row>
    <row r="18997" spans="1:16" hidden="1" x14ac:dyDescent="0.25">
      <c r="A18997" t="s">
        <v>114</v>
      </c>
      <c r="B18997">
        <v>803400</v>
      </c>
      <c r="C18997" t="s">
        <v>212</v>
      </c>
      <c r="D18997">
        <v>2021860</v>
      </c>
      <c r="E18997" t="s">
        <v>267</v>
      </c>
      <c r="F18997" t="s">
        <v>214</v>
      </c>
      <c r="G18997" t="s">
        <v>215</v>
      </c>
      <c r="H18997">
        <v>1</v>
      </c>
      <c r="I18997">
        <v>2019</v>
      </c>
      <c r="J18997">
        <v>2</v>
      </c>
      <c r="L18997">
        <v>23128846</v>
      </c>
      <c r="P18997" s="29" t="str">
        <f t="shared" si="686"/>
        <v>NULL</v>
      </c>
    </row>
    <row r="18998" spans="1:16" hidden="1" x14ac:dyDescent="0.25">
      <c r="A18998" t="s">
        <v>114</v>
      </c>
      <c r="B18998">
        <v>803400</v>
      </c>
      <c r="C18998" t="s">
        <v>212</v>
      </c>
      <c r="D18998">
        <v>2027110</v>
      </c>
      <c r="E18998" t="s">
        <v>365</v>
      </c>
      <c r="F18998" t="s">
        <v>320</v>
      </c>
      <c r="G18998" t="s">
        <v>321</v>
      </c>
      <c r="H18998">
        <v>1</v>
      </c>
      <c r="I18998">
        <v>2019</v>
      </c>
      <c r="J18998">
        <v>2</v>
      </c>
      <c r="L18998">
        <v>23130219</v>
      </c>
      <c r="P18998" s="29" t="str">
        <f t="shared" si="686"/>
        <v>NULL</v>
      </c>
    </row>
    <row r="18999" spans="1:16" hidden="1" x14ac:dyDescent="0.25">
      <c r="A18999" t="s">
        <v>47</v>
      </c>
      <c r="B18999">
        <v>803403</v>
      </c>
      <c r="C18999" t="s">
        <v>224</v>
      </c>
      <c r="D18999">
        <v>2021879</v>
      </c>
      <c r="E18999" t="s">
        <v>219</v>
      </c>
      <c r="F18999" t="s">
        <v>214</v>
      </c>
      <c r="G18999" t="s">
        <v>215</v>
      </c>
      <c r="H18999">
        <v>4</v>
      </c>
      <c r="I18999">
        <v>2016</v>
      </c>
      <c r="J18999">
        <v>1</v>
      </c>
      <c r="L18999">
        <v>23078551</v>
      </c>
      <c r="M18999">
        <v>1.2</v>
      </c>
      <c r="P18999" s="29" t="str">
        <f t="shared" si="686"/>
        <v>DRP</v>
      </c>
    </row>
    <row r="19000" spans="1:16" hidden="1" x14ac:dyDescent="0.25">
      <c r="A19000" t="s">
        <v>47</v>
      </c>
      <c r="B19000">
        <v>803403</v>
      </c>
      <c r="C19000" t="s">
        <v>224</v>
      </c>
      <c r="D19000">
        <v>2005125</v>
      </c>
      <c r="E19000" t="s">
        <v>223</v>
      </c>
      <c r="F19000" t="s">
        <v>214</v>
      </c>
      <c r="G19000" t="s">
        <v>215</v>
      </c>
      <c r="H19000">
        <v>4</v>
      </c>
      <c r="I19000">
        <v>2016</v>
      </c>
      <c r="J19000">
        <v>1</v>
      </c>
      <c r="L19000">
        <v>23078449</v>
      </c>
      <c r="M19000">
        <v>4.0999999999999996</v>
      </c>
      <c r="P19000" s="29" t="str">
        <f t="shared" si="686"/>
        <v>DRP</v>
      </c>
    </row>
    <row r="19001" spans="1:16" hidden="1" x14ac:dyDescent="0.25">
      <c r="A19001" t="s">
        <v>47</v>
      </c>
      <c r="B19001">
        <v>803403</v>
      </c>
      <c r="C19001" t="s">
        <v>224</v>
      </c>
      <c r="D19001">
        <v>2005111</v>
      </c>
      <c r="E19001" t="s">
        <v>218</v>
      </c>
      <c r="F19001" t="s">
        <v>214</v>
      </c>
      <c r="G19001" t="s">
        <v>215</v>
      </c>
      <c r="H19001">
        <v>4</v>
      </c>
      <c r="I19001">
        <v>2016</v>
      </c>
      <c r="J19001">
        <v>1</v>
      </c>
      <c r="L19001">
        <v>23078557</v>
      </c>
      <c r="M19001">
        <v>3.8</v>
      </c>
      <c r="P19001" s="29" t="str">
        <f t="shared" si="686"/>
        <v>DRP</v>
      </c>
    </row>
    <row r="19002" spans="1:16" hidden="1" x14ac:dyDescent="0.25">
      <c r="A19002" t="s">
        <v>47</v>
      </c>
      <c r="B19002">
        <v>803403</v>
      </c>
      <c r="C19002" t="s">
        <v>224</v>
      </c>
      <c r="D19002">
        <v>2005108</v>
      </c>
      <c r="E19002" t="s">
        <v>217</v>
      </c>
      <c r="F19002" t="s">
        <v>214</v>
      </c>
      <c r="G19002" t="s">
        <v>215</v>
      </c>
      <c r="H19002">
        <v>4</v>
      </c>
      <c r="I19002">
        <v>2016</v>
      </c>
      <c r="J19002">
        <v>1</v>
      </c>
      <c r="L19002">
        <v>23078550</v>
      </c>
      <c r="M19002">
        <v>1.8</v>
      </c>
      <c r="P19002" s="29" t="str">
        <f t="shared" si="686"/>
        <v>DRP</v>
      </c>
    </row>
    <row r="19003" spans="1:16" hidden="1" x14ac:dyDescent="0.25">
      <c r="A19003" t="s">
        <v>47</v>
      </c>
      <c r="B19003">
        <v>803403</v>
      </c>
      <c r="C19003" t="s">
        <v>224</v>
      </c>
      <c r="D19003">
        <v>2021900</v>
      </c>
      <c r="E19003" t="s">
        <v>216</v>
      </c>
      <c r="F19003" t="s">
        <v>214</v>
      </c>
      <c r="G19003" t="s">
        <v>215</v>
      </c>
      <c r="H19003">
        <v>4</v>
      </c>
      <c r="I19003">
        <v>2016</v>
      </c>
      <c r="J19003">
        <v>1</v>
      </c>
      <c r="L19003">
        <v>23078554</v>
      </c>
      <c r="M19003">
        <v>1</v>
      </c>
      <c r="P19003" s="29" t="str">
        <f t="shared" si="686"/>
        <v>DRP</v>
      </c>
    </row>
    <row r="19004" spans="1:16" hidden="1" x14ac:dyDescent="0.25">
      <c r="A19004" t="s">
        <v>47</v>
      </c>
      <c r="B19004">
        <v>803403</v>
      </c>
      <c r="C19004" t="s">
        <v>224</v>
      </c>
      <c r="D19004">
        <v>2004172</v>
      </c>
      <c r="E19004" t="s">
        <v>213</v>
      </c>
      <c r="F19004" t="s">
        <v>214</v>
      </c>
      <c r="G19004" t="s">
        <v>215</v>
      </c>
      <c r="H19004">
        <v>4</v>
      </c>
      <c r="I19004">
        <v>2016</v>
      </c>
      <c r="J19004">
        <v>1</v>
      </c>
      <c r="L19004">
        <v>23078276</v>
      </c>
      <c r="P19004" s="29" t="str">
        <f t="shared" si="686"/>
        <v>DRP</v>
      </c>
    </row>
    <row r="19005" spans="1:16" hidden="1" x14ac:dyDescent="0.25">
      <c r="A19005" t="s">
        <v>132</v>
      </c>
      <c r="B19005">
        <v>803401</v>
      </c>
      <c r="C19005" t="s">
        <v>318</v>
      </c>
      <c r="D19005">
        <v>2004098</v>
      </c>
      <c r="E19005" t="s">
        <v>213</v>
      </c>
      <c r="F19005" t="s">
        <v>214</v>
      </c>
      <c r="G19005" t="s">
        <v>215</v>
      </c>
      <c r="H19005">
        <v>3</v>
      </c>
      <c r="I19005">
        <v>2016</v>
      </c>
      <c r="J19005">
        <v>1</v>
      </c>
      <c r="L19005">
        <v>23078147</v>
      </c>
      <c r="M19005" t="s">
        <v>221</v>
      </c>
      <c r="P19005" s="29" t="str">
        <f t="shared" si="686"/>
        <v>BAD</v>
      </c>
    </row>
    <row r="19006" spans="1:16" hidden="1" x14ac:dyDescent="0.25">
      <c r="A19006" t="s">
        <v>132</v>
      </c>
      <c r="B19006">
        <v>803401</v>
      </c>
      <c r="C19006" t="s">
        <v>318</v>
      </c>
      <c r="D19006">
        <v>2005099</v>
      </c>
      <c r="E19006" t="s">
        <v>217</v>
      </c>
      <c r="F19006" t="s">
        <v>214</v>
      </c>
      <c r="G19006" t="s">
        <v>215</v>
      </c>
      <c r="H19006">
        <v>3</v>
      </c>
      <c r="I19006">
        <v>2016</v>
      </c>
      <c r="J19006">
        <v>1</v>
      </c>
      <c r="L19006">
        <v>23081375</v>
      </c>
      <c r="M19006" t="s">
        <v>221</v>
      </c>
      <c r="P19006" s="29" t="str">
        <f t="shared" si="686"/>
        <v>BAD</v>
      </c>
    </row>
    <row r="19007" spans="1:16" hidden="1" x14ac:dyDescent="0.25">
      <c r="A19007" t="s">
        <v>132</v>
      </c>
      <c r="B19007">
        <v>803401</v>
      </c>
      <c r="C19007" t="s">
        <v>318</v>
      </c>
      <c r="D19007">
        <v>2005102</v>
      </c>
      <c r="E19007" t="s">
        <v>218</v>
      </c>
      <c r="F19007" t="s">
        <v>214</v>
      </c>
      <c r="G19007" t="s">
        <v>215</v>
      </c>
      <c r="H19007">
        <v>3</v>
      </c>
      <c r="I19007">
        <v>2016</v>
      </c>
      <c r="J19007">
        <v>1</v>
      </c>
      <c r="L19007">
        <v>23081382</v>
      </c>
      <c r="M19007" t="s">
        <v>221</v>
      </c>
      <c r="P19007" s="29" t="str">
        <f t="shared" si="686"/>
        <v>BAD</v>
      </c>
    </row>
    <row r="19008" spans="1:16" hidden="1" x14ac:dyDescent="0.25">
      <c r="A19008" t="s">
        <v>132</v>
      </c>
      <c r="B19008">
        <v>803401</v>
      </c>
      <c r="C19008" t="s">
        <v>318</v>
      </c>
      <c r="D19008">
        <v>2021600</v>
      </c>
      <c r="E19008" t="s">
        <v>219</v>
      </c>
      <c r="F19008" t="s">
        <v>214</v>
      </c>
      <c r="G19008" t="s">
        <v>215</v>
      </c>
      <c r="H19008">
        <v>3</v>
      </c>
      <c r="I19008">
        <v>2016</v>
      </c>
      <c r="J19008">
        <v>1</v>
      </c>
      <c r="L19008">
        <v>23081079</v>
      </c>
      <c r="M19008" t="s">
        <v>221</v>
      </c>
      <c r="P19008" s="29" t="str">
        <f t="shared" si="686"/>
        <v>BAD</v>
      </c>
    </row>
    <row r="19009" spans="1:16" hidden="1" x14ac:dyDescent="0.25">
      <c r="A19009" t="s">
        <v>132</v>
      </c>
      <c r="B19009">
        <v>803401</v>
      </c>
      <c r="C19009" t="s">
        <v>318</v>
      </c>
      <c r="D19009">
        <v>2021754</v>
      </c>
      <c r="E19009" t="s">
        <v>216</v>
      </c>
      <c r="F19009" t="s">
        <v>214</v>
      </c>
      <c r="G19009" t="s">
        <v>215</v>
      </c>
      <c r="H19009">
        <v>3</v>
      </c>
      <c r="I19009">
        <v>2016</v>
      </c>
      <c r="J19009">
        <v>1</v>
      </c>
      <c r="L19009">
        <v>23081094</v>
      </c>
      <c r="M19009" t="s">
        <v>221</v>
      </c>
      <c r="P19009" s="29" t="str">
        <f t="shared" si="686"/>
        <v>BAD</v>
      </c>
    </row>
    <row r="19010" spans="1:16" hidden="1" x14ac:dyDescent="0.25">
      <c r="A19010" t="s">
        <v>132</v>
      </c>
      <c r="B19010">
        <v>803401</v>
      </c>
      <c r="C19010" t="s">
        <v>318</v>
      </c>
      <c r="D19010">
        <v>2005118</v>
      </c>
      <c r="E19010" t="s">
        <v>223</v>
      </c>
      <c r="F19010" t="s">
        <v>214</v>
      </c>
      <c r="G19010" t="s">
        <v>215</v>
      </c>
      <c r="H19010">
        <v>3</v>
      </c>
      <c r="I19010">
        <v>2016</v>
      </c>
      <c r="J19010">
        <v>1</v>
      </c>
      <c r="L19010">
        <v>23081293</v>
      </c>
      <c r="M19010" t="s">
        <v>221</v>
      </c>
      <c r="P19010" s="29" t="str">
        <f t="shared" si="686"/>
        <v>BAD</v>
      </c>
    </row>
    <row r="19011" spans="1:16" hidden="1" x14ac:dyDescent="0.25">
      <c r="A19011" t="s">
        <v>110</v>
      </c>
      <c r="B19011">
        <v>803400</v>
      </c>
      <c r="C19011" t="s">
        <v>212</v>
      </c>
      <c r="D19011">
        <v>2005117</v>
      </c>
      <c r="E19011" t="s">
        <v>220</v>
      </c>
      <c r="F19011" t="s">
        <v>214</v>
      </c>
      <c r="G19011" t="s">
        <v>215</v>
      </c>
      <c r="H19011">
        <v>2</v>
      </c>
      <c r="I19011">
        <v>2016</v>
      </c>
      <c r="J19011">
        <v>1</v>
      </c>
      <c r="L19011">
        <v>23078732</v>
      </c>
      <c r="M19011">
        <v>5.9</v>
      </c>
      <c r="P19011" s="29">
        <f t="shared" si="686"/>
        <v>0.81666666666666676</v>
      </c>
    </row>
    <row r="19012" spans="1:16" hidden="1" x14ac:dyDescent="0.25">
      <c r="A19012" t="s">
        <v>110</v>
      </c>
      <c r="B19012">
        <v>803400</v>
      </c>
      <c r="C19012" t="s">
        <v>212</v>
      </c>
      <c r="D19012">
        <v>2021754</v>
      </c>
      <c r="E19012" t="s">
        <v>216</v>
      </c>
      <c r="F19012" t="s">
        <v>214</v>
      </c>
      <c r="G19012" t="s">
        <v>215</v>
      </c>
      <c r="H19012">
        <v>2</v>
      </c>
      <c r="I19012">
        <v>2016</v>
      </c>
      <c r="J19012">
        <v>1</v>
      </c>
      <c r="L19012">
        <v>23081129</v>
      </c>
      <c r="M19012">
        <v>4.3</v>
      </c>
      <c r="P19012" s="29">
        <f t="shared" si="686"/>
        <v>0.54999999999999993</v>
      </c>
    </row>
    <row r="19013" spans="1:16" hidden="1" x14ac:dyDescent="0.25">
      <c r="A19013" t="s">
        <v>110</v>
      </c>
      <c r="B19013">
        <v>803400</v>
      </c>
      <c r="C19013" t="s">
        <v>212</v>
      </c>
      <c r="D19013">
        <v>2005102</v>
      </c>
      <c r="E19013" t="s">
        <v>218</v>
      </c>
      <c r="F19013" t="s">
        <v>214</v>
      </c>
      <c r="G19013" t="s">
        <v>215</v>
      </c>
      <c r="H19013">
        <v>3</v>
      </c>
      <c r="I19013">
        <v>2016</v>
      </c>
      <c r="J19013">
        <v>1</v>
      </c>
      <c r="L19013">
        <v>23081385</v>
      </c>
      <c r="M19013">
        <v>3.5</v>
      </c>
      <c r="P19013" s="29">
        <f t="shared" si="686"/>
        <v>0.41666666666666669</v>
      </c>
    </row>
    <row r="19014" spans="1:16" hidden="1" x14ac:dyDescent="0.25">
      <c r="A19014" t="s">
        <v>110</v>
      </c>
      <c r="B19014">
        <v>803400</v>
      </c>
      <c r="C19014" t="s">
        <v>212</v>
      </c>
      <c r="D19014">
        <v>2005099</v>
      </c>
      <c r="E19014" t="s">
        <v>217</v>
      </c>
      <c r="F19014" t="s">
        <v>214</v>
      </c>
      <c r="G19014" t="s">
        <v>215</v>
      </c>
      <c r="H19014">
        <v>3</v>
      </c>
      <c r="I19014">
        <v>2016</v>
      </c>
      <c r="J19014">
        <v>1</v>
      </c>
      <c r="L19014">
        <v>23081378</v>
      </c>
      <c r="M19014">
        <v>3.8</v>
      </c>
      <c r="P19014" s="29">
        <f t="shared" si="686"/>
        <v>0.46666666666666662</v>
      </c>
    </row>
    <row r="19015" spans="1:16" hidden="1" x14ac:dyDescent="0.25">
      <c r="A19015" t="s">
        <v>110</v>
      </c>
      <c r="B19015">
        <v>803400</v>
      </c>
      <c r="C19015" t="s">
        <v>212</v>
      </c>
      <c r="D19015">
        <v>2021600</v>
      </c>
      <c r="E19015" t="s">
        <v>219</v>
      </c>
      <c r="F19015" t="s">
        <v>214</v>
      </c>
      <c r="G19015" t="s">
        <v>215</v>
      </c>
      <c r="H19015">
        <v>3</v>
      </c>
      <c r="I19015">
        <v>2016</v>
      </c>
      <c r="J19015">
        <v>1</v>
      </c>
      <c r="L19015">
        <v>23081085</v>
      </c>
      <c r="M19015">
        <v>3.1</v>
      </c>
      <c r="P19015" s="29">
        <f t="shared" si="686"/>
        <v>0.35000000000000003</v>
      </c>
    </row>
    <row r="19016" spans="1:16" hidden="1" x14ac:dyDescent="0.25">
      <c r="A19016" t="s">
        <v>110</v>
      </c>
      <c r="B19016">
        <v>803400</v>
      </c>
      <c r="C19016" t="s">
        <v>212</v>
      </c>
      <c r="D19016">
        <v>2004098</v>
      </c>
      <c r="E19016" t="s">
        <v>213</v>
      </c>
      <c r="F19016" t="s">
        <v>214</v>
      </c>
      <c r="G19016" t="s">
        <v>215</v>
      </c>
      <c r="H19016">
        <v>2</v>
      </c>
      <c r="I19016">
        <v>2016</v>
      </c>
      <c r="J19016">
        <v>1</v>
      </c>
      <c r="L19016">
        <v>23078065</v>
      </c>
      <c r="M19016">
        <v>7</v>
      </c>
      <c r="P19016" s="29">
        <f t="shared" si="686"/>
        <v>1</v>
      </c>
    </row>
    <row r="19017" spans="1:16" hidden="1" x14ac:dyDescent="0.25">
      <c r="A19017" t="s">
        <v>110</v>
      </c>
      <c r="B19017">
        <v>803400</v>
      </c>
      <c r="C19017" t="s">
        <v>212</v>
      </c>
      <c r="D19017">
        <v>2019271</v>
      </c>
      <c r="E19017" t="s">
        <v>236</v>
      </c>
      <c r="F19017" t="s">
        <v>214</v>
      </c>
      <c r="G19017" t="s">
        <v>215</v>
      </c>
      <c r="H19017">
        <v>2</v>
      </c>
      <c r="I19017">
        <v>2016</v>
      </c>
      <c r="J19017">
        <v>2</v>
      </c>
      <c r="M19017" t="s">
        <v>232</v>
      </c>
      <c r="N19017" t="s">
        <v>231</v>
      </c>
      <c r="P19017" s="29" t="str">
        <f t="shared" si="686"/>
        <v>CVL</v>
      </c>
    </row>
    <row r="19018" spans="1:16" hidden="1" x14ac:dyDescent="0.25">
      <c r="A19018" t="s">
        <v>110</v>
      </c>
      <c r="B19018">
        <v>803400</v>
      </c>
      <c r="C19018" t="s">
        <v>212</v>
      </c>
      <c r="D19018">
        <v>2019272</v>
      </c>
      <c r="E19018" t="s">
        <v>249</v>
      </c>
      <c r="F19018" t="s">
        <v>214</v>
      </c>
      <c r="G19018" t="s">
        <v>215</v>
      </c>
      <c r="H19018">
        <v>2</v>
      </c>
      <c r="I19018">
        <v>2016</v>
      </c>
      <c r="J19018">
        <v>2</v>
      </c>
      <c r="M19018" t="s">
        <v>232</v>
      </c>
      <c r="N19018" t="s">
        <v>231</v>
      </c>
      <c r="P19018" s="29" t="str">
        <f t="shared" si="686"/>
        <v>CVL</v>
      </c>
    </row>
    <row r="19019" spans="1:16" hidden="1" x14ac:dyDescent="0.25">
      <c r="A19019" t="s">
        <v>110</v>
      </c>
      <c r="B19019">
        <v>803400</v>
      </c>
      <c r="C19019" t="s">
        <v>212</v>
      </c>
      <c r="D19019">
        <v>2019273</v>
      </c>
      <c r="E19019" t="s">
        <v>248</v>
      </c>
      <c r="F19019" t="s">
        <v>214</v>
      </c>
      <c r="G19019" t="s">
        <v>215</v>
      </c>
      <c r="H19019">
        <v>2</v>
      </c>
      <c r="I19019">
        <v>2016</v>
      </c>
      <c r="J19019">
        <v>2</v>
      </c>
      <c r="M19019" t="s">
        <v>232</v>
      </c>
      <c r="N19019" t="s">
        <v>231</v>
      </c>
      <c r="P19019" s="29" t="str">
        <f t="shared" si="686"/>
        <v>CVL</v>
      </c>
    </row>
    <row r="19020" spans="1:16" hidden="1" x14ac:dyDescent="0.25">
      <c r="A19020" t="s">
        <v>110</v>
      </c>
      <c r="B19020">
        <v>803400</v>
      </c>
      <c r="C19020" t="s">
        <v>212</v>
      </c>
      <c r="D19020">
        <v>2019274</v>
      </c>
      <c r="E19020" t="s">
        <v>247</v>
      </c>
      <c r="F19020" t="s">
        <v>214</v>
      </c>
      <c r="G19020" t="s">
        <v>215</v>
      </c>
      <c r="H19020">
        <v>2</v>
      </c>
      <c r="I19020">
        <v>2016</v>
      </c>
      <c r="J19020">
        <v>2</v>
      </c>
      <c r="M19020" t="s">
        <v>232</v>
      </c>
      <c r="N19020" t="s">
        <v>231</v>
      </c>
      <c r="P19020" s="29" t="str">
        <f t="shared" si="686"/>
        <v>CVL</v>
      </c>
    </row>
    <row r="19021" spans="1:16" hidden="1" x14ac:dyDescent="0.25">
      <c r="A19021" t="s">
        <v>110</v>
      </c>
      <c r="B19021">
        <v>803400</v>
      </c>
      <c r="C19021" t="s">
        <v>212</v>
      </c>
      <c r="D19021">
        <v>2004112</v>
      </c>
      <c r="E19021" t="s">
        <v>244</v>
      </c>
      <c r="F19021" t="s">
        <v>214</v>
      </c>
      <c r="G19021" t="s">
        <v>215</v>
      </c>
      <c r="H19021">
        <v>3</v>
      </c>
      <c r="I19021">
        <v>2016</v>
      </c>
      <c r="J19021">
        <v>2</v>
      </c>
      <c r="L19021">
        <v>23085447</v>
      </c>
      <c r="M19021" t="s">
        <v>221</v>
      </c>
      <c r="P19021" s="29" t="str">
        <f t="shared" si="686"/>
        <v>BAD</v>
      </c>
    </row>
    <row r="19022" spans="1:16" hidden="1" x14ac:dyDescent="0.25">
      <c r="A19022" t="s">
        <v>110</v>
      </c>
      <c r="B19022">
        <v>803400</v>
      </c>
      <c r="C19022" t="s">
        <v>212</v>
      </c>
      <c r="D19022">
        <v>2021795</v>
      </c>
      <c r="E19022" t="s">
        <v>222</v>
      </c>
      <c r="F19022" t="s">
        <v>214</v>
      </c>
      <c r="G19022" t="s">
        <v>215</v>
      </c>
      <c r="H19022">
        <v>2</v>
      </c>
      <c r="I19022">
        <v>2016</v>
      </c>
      <c r="J19022">
        <v>2</v>
      </c>
      <c r="L19022">
        <v>23084483</v>
      </c>
      <c r="M19022">
        <v>4.3</v>
      </c>
      <c r="P19022" s="29">
        <f t="shared" si="686"/>
        <v>0.54999999999999993</v>
      </c>
    </row>
    <row r="19023" spans="1:16" hidden="1" x14ac:dyDescent="0.25">
      <c r="A19023" t="s">
        <v>110</v>
      </c>
      <c r="B19023">
        <v>803400</v>
      </c>
      <c r="C19023" t="s">
        <v>212</v>
      </c>
      <c r="D19023">
        <v>2005118</v>
      </c>
      <c r="E19023" t="s">
        <v>223</v>
      </c>
      <c r="F19023" t="s">
        <v>214</v>
      </c>
      <c r="G19023" t="s">
        <v>215</v>
      </c>
      <c r="H19023">
        <v>3</v>
      </c>
      <c r="I19023">
        <v>2016</v>
      </c>
      <c r="J19023">
        <v>2</v>
      </c>
      <c r="L19023">
        <v>23086744</v>
      </c>
      <c r="M19023">
        <v>2.9</v>
      </c>
      <c r="P19023" s="29">
        <f t="shared" si="686"/>
        <v>0.31666666666666665</v>
      </c>
    </row>
    <row r="19024" spans="1:16" hidden="1" x14ac:dyDescent="0.25">
      <c r="A19024" t="s">
        <v>110</v>
      </c>
      <c r="B19024">
        <v>803400</v>
      </c>
      <c r="C19024" t="s">
        <v>212</v>
      </c>
      <c r="D19024">
        <v>2005102</v>
      </c>
      <c r="E19024" t="s">
        <v>218</v>
      </c>
      <c r="F19024" t="s">
        <v>214</v>
      </c>
      <c r="G19024" t="s">
        <v>215</v>
      </c>
      <c r="H19024">
        <v>3</v>
      </c>
      <c r="I19024">
        <v>2016</v>
      </c>
      <c r="J19024">
        <v>2</v>
      </c>
      <c r="L19024">
        <v>23086741</v>
      </c>
      <c r="M19024">
        <v>1.9</v>
      </c>
      <c r="P19024" s="29">
        <f t="shared" ref="P19024:P19087" si="687">IF(AND(ISNUMBER(M19024),H19024&lt;&gt;4),(M19024-1)/6,IF(H19024=4,"DRP",IF(AND(H19024=3,M19024="NA"),"BAD",IF(AND(H19024=2),"CVL",IF(AND(H19024=1,ISBLANK(M19024)),"NULL","UNK")))))</f>
        <v>0.15</v>
      </c>
    </row>
    <row r="19025" spans="1:16" hidden="1" x14ac:dyDescent="0.25">
      <c r="A19025" t="s">
        <v>110</v>
      </c>
      <c r="B19025">
        <v>803400</v>
      </c>
      <c r="C19025" t="s">
        <v>212</v>
      </c>
      <c r="D19025">
        <v>2005099</v>
      </c>
      <c r="E19025" t="s">
        <v>217</v>
      </c>
      <c r="F19025" t="s">
        <v>214</v>
      </c>
      <c r="G19025" t="s">
        <v>215</v>
      </c>
      <c r="H19025">
        <v>3</v>
      </c>
      <c r="I19025">
        <v>2016</v>
      </c>
      <c r="J19025">
        <v>2</v>
      </c>
      <c r="L19025">
        <v>23086541</v>
      </c>
      <c r="M19025" t="s">
        <v>221</v>
      </c>
      <c r="P19025" s="29" t="str">
        <f t="shared" si="687"/>
        <v>BAD</v>
      </c>
    </row>
    <row r="19026" spans="1:16" hidden="1" x14ac:dyDescent="0.25">
      <c r="A19026" t="s">
        <v>110</v>
      </c>
      <c r="B19026">
        <v>803400</v>
      </c>
      <c r="C19026" t="s">
        <v>212</v>
      </c>
      <c r="D19026">
        <v>2021600</v>
      </c>
      <c r="E19026" t="s">
        <v>219</v>
      </c>
      <c r="F19026" t="s">
        <v>214</v>
      </c>
      <c r="G19026" t="s">
        <v>215</v>
      </c>
      <c r="H19026">
        <v>3</v>
      </c>
      <c r="I19026">
        <v>2016</v>
      </c>
      <c r="J19026">
        <v>2</v>
      </c>
      <c r="L19026">
        <v>23086545</v>
      </c>
      <c r="M19026" t="s">
        <v>221</v>
      </c>
      <c r="P19026" s="29" t="str">
        <f t="shared" si="687"/>
        <v>BAD</v>
      </c>
    </row>
    <row r="19027" spans="1:16" hidden="1" x14ac:dyDescent="0.25">
      <c r="A19027" t="s">
        <v>110</v>
      </c>
      <c r="B19027">
        <v>803400</v>
      </c>
      <c r="C19027" t="s">
        <v>212</v>
      </c>
      <c r="D19027">
        <v>2021797</v>
      </c>
      <c r="E19027" t="s">
        <v>234</v>
      </c>
      <c r="F19027" t="s">
        <v>214</v>
      </c>
      <c r="G19027" t="s">
        <v>215</v>
      </c>
      <c r="H19027">
        <v>2</v>
      </c>
      <c r="I19027">
        <v>2017</v>
      </c>
      <c r="J19027">
        <v>1</v>
      </c>
      <c r="L19027">
        <v>23091399</v>
      </c>
      <c r="M19027">
        <v>5.4</v>
      </c>
      <c r="P19027" s="29">
        <f t="shared" si="687"/>
        <v>0.73333333333333339</v>
      </c>
    </row>
    <row r="19028" spans="1:16" hidden="1" x14ac:dyDescent="0.25">
      <c r="A19028" t="s">
        <v>110</v>
      </c>
      <c r="B19028">
        <v>803400</v>
      </c>
      <c r="C19028" t="s">
        <v>212</v>
      </c>
      <c r="D19028">
        <v>2004112</v>
      </c>
      <c r="E19028" t="s">
        <v>244</v>
      </c>
      <c r="F19028" t="s">
        <v>214</v>
      </c>
      <c r="G19028" t="s">
        <v>215</v>
      </c>
      <c r="H19028">
        <v>2</v>
      </c>
      <c r="I19028">
        <v>2017</v>
      </c>
      <c r="J19028">
        <v>1</v>
      </c>
      <c r="L19028">
        <v>23092347</v>
      </c>
      <c r="M19028">
        <v>6.7</v>
      </c>
      <c r="P19028" s="29">
        <f t="shared" si="687"/>
        <v>0.95000000000000007</v>
      </c>
    </row>
    <row r="19029" spans="1:16" hidden="1" x14ac:dyDescent="0.25">
      <c r="A19029" t="s">
        <v>110</v>
      </c>
      <c r="B19029">
        <v>803400</v>
      </c>
      <c r="C19029" t="s">
        <v>212</v>
      </c>
      <c r="D19029">
        <v>2005102</v>
      </c>
      <c r="E19029" t="s">
        <v>218</v>
      </c>
      <c r="F19029" t="s">
        <v>214</v>
      </c>
      <c r="G19029" t="s">
        <v>215</v>
      </c>
      <c r="H19029">
        <v>2</v>
      </c>
      <c r="I19029">
        <v>2017</v>
      </c>
      <c r="J19029">
        <v>1</v>
      </c>
      <c r="L19029">
        <v>23092915</v>
      </c>
      <c r="M19029">
        <v>4</v>
      </c>
      <c r="P19029" s="29">
        <f t="shared" si="687"/>
        <v>0.5</v>
      </c>
    </row>
    <row r="19030" spans="1:16" hidden="1" x14ac:dyDescent="0.25">
      <c r="A19030" t="s">
        <v>110</v>
      </c>
      <c r="B19030">
        <v>803400</v>
      </c>
      <c r="C19030" t="s">
        <v>212</v>
      </c>
      <c r="D19030">
        <v>2005118</v>
      </c>
      <c r="E19030" t="s">
        <v>223</v>
      </c>
      <c r="F19030" t="s">
        <v>214</v>
      </c>
      <c r="G19030" t="s">
        <v>215</v>
      </c>
      <c r="H19030">
        <v>2</v>
      </c>
      <c r="I19030">
        <v>2017</v>
      </c>
      <c r="J19030">
        <v>1</v>
      </c>
      <c r="L19030">
        <v>23094576</v>
      </c>
      <c r="M19030">
        <v>5.2</v>
      </c>
      <c r="P19030" s="29">
        <f t="shared" si="687"/>
        <v>0.70000000000000007</v>
      </c>
    </row>
    <row r="19031" spans="1:16" hidden="1" x14ac:dyDescent="0.25">
      <c r="A19031" t="s">
        <v>110</v>
      </c>
      <c r="B19031">
        <v>803400</v>
      </c>
      <c r="C19031" t="s">
        <v>212</v>
      </c>
      <c r="D19031">
        <v>2005099</v>
      </c>
      <c r="E19031" t="s">
        <v>217</v>
      </c>
      <c r="F19031" t="s">
        <v>214</v>
      </c>
      <c r="G19031" t="s">
        <v>215</v>
      </c>
      <c r="H19031">
        <v>3</v>
      </c>
      <c r="I19031">
        <v>2017</v>
      </c>
      <c r="J19031">
        <v>1</v>
      </c>
      <c r="L19031">
        <v>23092788</v>
      </c>
      <c r="M19031">
        <v>3.8</v>
      </c>
      <c r="P19031" s="29">
        <f t="shared" si="687"/>
        <v>0.46666666666666662</v>
      </c>
    </row>
    <row r="19032" spans="1:16" hidden="1" x14ac:dyDescent="0.25">
      <c r="A19032" t="s">
        <v>110</v>
      </c>
      <c r="B19032">
        <v>803400</v>
      </c>
      <c r="C19032" t="s">
        <v>212</v>
      </c>
      <c r="D19032">
        <v>2021600</v>
      </c>
      <c r="E19032" t="s">
        <v>219</v>
      </c>
      <c r="F19032" t="s">
        <v>214</v>
      </c>
      <c r="G19032" t="s">
        <v>215</v>
      </c>
      <c r="H19032">
        <v>3</v>
      </c>
      <c r="I19032">
        <v>2017</v>
      </c>
      <c r="J19032">
        <v>1</v>
      </c>
      <c r="L19032">
        <v>23092794</v>
      </c>
      <c r="M19032">
        <v>3.3</v>
      </c>
      <c r="P19032" s="29">
        <f t="shared" si="687"/>
        <v>0.3833333333333333</v>
      </c>
    </row>
    <row r="19033" spans="1:16" hidden="1" x14ac:dyDescent="0.25">
      <c r="A19033" t="s">
        <v>110</v>
      </c>
      <c r="B19033">
        <v>803400</v>
      </c>
      <c r="C19033" t="s">
        <v>212</v>
      </c>
      <c r="D19033">
        <v>2004099</v>
      </c>
      <c r="E19033" t="s">
        <v>245</v>
      </c>
      <c r="F19033" t="s">
        <v>214</v>
      </c>
      <c r="G19033" t="s">
        <v>215</v>
      </c>
      <c r="H19033">
        <v>2</v>
      </c>
      <c r="I19033">
        <v>2017</v>
      </c>
      <c r="J19033">
        <v>2</v>
      </c>
      <c r="L19033">
        <v>23097860</v>
      </c>
      <c r="M19033">
        <v>4.9000000000000004</v>
      </c>
      <c r="P19033" s="29">
        <f t="shared" si="687"/>
        <v>0.65</v>
      </c>
    </row>
    <row r="19034" spans="1:16" hidden="1" x14ac:dyDescent="0.25">
      <c r="A19034" t="s">
        <v>110</v>
      </c>
      <c r="B19034">
        <v>803400</v>
      </c>
      <c r="C19034" t="s">
        <v>212</v>
      </c>
      <c r="D19034">
        <v>2005131</v>
      </c>
      <c r="E19034" t="s">
        <v>228</v>
      </c>
      <c r="F19034" t="s">
        <v>214</v>
      </c>
      <c r="G19034" t="s">
        <v>215</v>
      </c>
      <c r="H19034">
        <v>2</v>
      </c>
      <c r="I19034">
        <v>2017</v>
      </c>
      <c r="J19034">
        <v>2</v>
      </c>
      <c r="L19034">
        <v>23097528</v>
      </c>
      <c r="M19034">
        <v>5.3</v>
      </c>
      <c r="P19034" s="29">
        <f t="shared" si="687"/>
        <v>0.71666666666666667</v>
      </c>
    </row>
    <row r="19035" spans="1:16" hidden="1" x14ac:dyDescent="0.25">
      <c r="A19035" t="s">
        <v>110</v>
      </c>
      <c r="B19035">
        <v>803400</v>
      </c>
      <c r="C19035" t="s">
        <v>212</v>
      </c>
      <c r="D19035">
        <v>2021600</v>
      </c>
      <c r="E19035" t="s">
        <v>219</v>
      </c>
      <c r="F19035" t="s">
        <v>214</v>
      </c>
      <c r="G19035" t="s">
        <v>215</v>
      </c>
      <c r="H19035">
        <v>2</v>
      </c>
      <c r="I19035">
        <v>2017</v>
      </c>
      <c r="J19035">
        <v>2</v>
      </c>
      <c r="L19035">
        <v>23101023</v>
      </c>
      <c r="M19035">
        <v>4.0999999999999996</v>
      </c>
      <c r="P19035" s="29">
        <f t="shared" si="687"/>
        <v>0.51666666666666661</v>
      </c>
    </row>
    <row r="19036" spans="1:16" hidden="1" x14ac:dyDescent="0.25">
      <c r="A19036" t="s">
        <v>110</v>
      </c>
      <c r="B19036">
        <v>803400</v>
      </c>
      <c r="C19036" t="s">
        <v>212</v>
      </c>
      <c r="D19036">
        <v>2005099</v>
      </c>
      <c r="E19036" t="s">
        <v>217</v>
      </c>
      <c r="F19036" t="s">
        <v>214</v>
      </c>
      <c r="G19036" t="s">
        <v>215</v>
      </c>
      <c r="H19036">
        <v>3</v>
      </c>
      <c r="I19036">
        <v>2017</v>
      </c>
      <c r="J19036">
        <v>2</v>
      </c>
      <c r="L19036">
        <v>23101016</v>
      </c>
      <c r="M19036">
        <v>3.4</v>
      </c>
      <c r="P19036" s="29">
        <f t="shared" si="687"/>
        <v>0.39999999999999997</v>
      </c>
    </row>
    <row r="19037" spans="1:16" hidden="1" x14ac:dyDescent="0.25">
      <c r="A19037" t="s">
        <v>129</v>
      </c>
      <c r="B19037">
        <v>803401</v>
      </c>
      <c r="C19037" t="s">
        <v>318</v>
      </c>
      <c r="D19037">
        <v>2005118</v>
      </c>
      <c r="E19037" t="s">
        <v>223</v>
      </c>
      <c r="F19037" t="s">
        <v>214</v>
      </c>
      <c r="G19037" t="s">
        <v>215</v>
      </c>
      <c r="H19037">
        <v>2</v>
      </c>
      <c r="I19037">
        <v>2016</v>
      </c>
      <c r="J19037">
        <v>1</v>
      </c>
      <c r="L19037">
        <v>23081292</v>
      </c>
      <c r="M19037">
        <v>4.9000000000000004</v>
      </c>
      <c r="P19037" s="29">
        <f t="shared" si="687"/>
        <v>0.65</v>
      </c>
    </row>
    <row r="19038" spans="1:16" hidden="1" x14ac:dyDescent="0.25">
      <c r="A19038" t="s">
        <v>129</v>
      </c>
      <c r="B19038">
        <v>803401</v>
      </c>
      <c r="C19038" t="s">
        <v>318</v>
      </c>
      <c r="D19038">
        <v>2021754</v>
      </c>
      <c r="E19038" t="s">
        <v>216</v>
      </c>
      <c r="F19038" t="s">
        <v>214</v>
      </c>
      <c r="G19038" t="s">
        <v>215</v>
      </c>
      <c r="H19038">
        <v>2</v>
      </c>
      <c r="I19038">
        <v>2016</v>
      </c>
      <c r="J19038">
        <v>1</v>
      </c>
      <c r="L19038">
        <v>23081090</v>
      </c>
      <c r="M19038">
        <v>4</v>
      </c>
      <c r="P19038" s="29">
        <f t="shared" si="687"/>
        <v>0.5</v>
      </c>
    </row>
    <row r="19039" spans="1:16" hidden="1" x14ac:dyDescent="0.25">
      <c r="A19039" t="s">
        <v>129</v>
      </c>
      <c r="B19039">
        <v>803401</v>
      </c>
      <c r="C19039" t="s">
        <v>318</v>
      </c>
      <c r="D19039">
        <v>2005102</v>
      </c>
      <c r="E19039" t="s">
        <v>218</v>
      </c>
      <c r="F19039" t="s">
        <v>214</v>
      </c>
      <c r="G19039" t="s">
        <v>215</v>
      </c>
      <c r="H19039">
        <v>2</v>
      </c>
      <c r="I19039">
        <v>2016</v>
      </c>
      <c r="J19039">
        <v>1</v>
      </c>
      <c r="L19039">
        <v>23081381</v>
      </c>
      <c r="M19039">
        <v>5.6</v>
      </c>
      <c r="P19039" s="29">
        <f t="shared" si="687"/>
        <v>0.76666666666666661</v>
      </c>
    </row>
    <row r="19040" spans="1:16" hidden="1" x14ac:dyDescent="0.25">
      <c r="A19040" t="s">
        <v>129</v>
      </c>
      <c r="B19040">
        <v>803401</v>
      </c>
      <c r="C19040" t="s">
        <v>318</v>
      </c>
      <c r="D19040">
        <v>2005099</v>
      </c>
      <c r="E19040" t="s">
        <v>217</v>
      </c>
      <c r="F19040" t="s">
        <v>214</v>
      </c>
      <c r="G19040" t="s">
        <v>215</v>
      </c>
      <c r="H19040">
        <v>2</v>
      </c>
      <c r="I19040">
        <v>2016</v>
      </c>
      <c r="J19040">
        <v>1</v>
      </c>
      <c r="L19040">
        <v>23081299</v>
      </c>
      <c r="M19040">
        <v>4.9000000000000004</v>
      </c>
      <c r="P19040" s="29">
        <f t="shared" si="687"/>
        <v>0.65</v>
      </c>
    </row>
    <row r="19041" spans="1:16" hidden="1" x14ac:dyDescent="0.25">
      <c r="A19041" t="s">
        <v>129</v>
      </c>
      <c r="B19041">
        <v>803401</v>
      </c>
      <c r="C19041" t="s">
        <v>318</v>
      </c>
      <c r="D19041">
        <v>2021600</v>
      </c>
      <c r="E19041" t="s">
        <v>219</v>
      </c>
      <c r="F19041" t="s">
        <v>214</v>
      </c>
      <c r="G19041" t="s">
        <v>215</v>
      </c>
      <c r="H19041">
        <v>2</v>
      </c>
      <c r="I19041">
        <v>2016</v>
      </c>
      <c r="J19041">
        <v>1</v>
      </c>
      <c r="L19041">
        <v>23081078</v>
      </c>
      <c r="M19041">
        <v>5.2</v>
      </c>
      <c r="P19041" s="29">
        <f t="shared" si="687"/>
        <v>0.70000000000000007</v>
      </c>
    </row>
    <row r="19042" spans="1:16" hidden="1" x14ac:dyDescent="0.25">
      <c r="A19042" t="s">
        <v>129</v>
      </c>
      <c r="B19042">
        <v>803401</v>
      </c>
      <c r="C19042" t="s">
        <v>318</v>
      </c>
      <c r="D19042">
        <v>2004098</v>
      </c>
      <c r="E19042" t="s">
        <v>213</v>
      </c>
      <c r="F19042" t="s">
        <v>214</v>
      </c>
      <c r="G19042" t="s">
        <v>215</v>
      </c>
      <c r="H19042">
        <v>2</v>
      </c>
      <c r="I19042">
        <v>2016</v>
      </c>
      <c r="J19042">
        <v>1</v>
      </c>
      <c r="L19042">
        <v>23081501</v>
      </c>
      <c r="M19042">
        <v>6.2</v>
      </c>
      <c r="P19042" s="29">
        <f t="shared" si="687"/>
        <v>0.8666666666666667</v>
      </c>
    </row>
    <row r="19043" spans="1:16" hidden="1" x14ac:dyDescent="0.25">
      <c r="A19043" t="s">
        <v>129</v>
      </c>
      <c r="B19043">
        <v>803401</v>
      </c>
      <c r="C19043" t="s">
        <v>318</v>
      </c>
      <c r="D19043">
        <v>2004112</v>
      </c>
      <c r="E19043" t="s">
        <v>244</v>
      </c>
      <c r="F19043" t="s">
        <v>214</v>
      </c>
      <c r="G19043" t="s">
        <v>215</v>
      </c>
      <c r="H19043">
        <v>2</v>
      </c>
      <c r="I19043">
        <v>2016</v>
      </c>
      <c r="J19043">
        <v>2</v>
      </c>
      <c r="L19043">
        <v>23085448</v>
      </c>
      <c r="M19043">
        <v>5.0999999999999996</v>
      </c>
      <c r="P19043" s="29">
        <f t="shared" si="687"/>
        <v>0.68333333333333324</v>
      </c>
    </row>
    <row r="19044" spans="1:16" hidden="1" x14ac:dyDescent="0.25">
      <c r="A19044" t="s">
        <v>129</v>
      </c>
      <c r="B19044">
        <v>803401</v>
      </c>
      <c r="C19044" t="s">
        <v>318</v>
      </c>
      <c r="D19044">
        <v>2021580</v>
      </c>
      <c r="E19044" t="s">
        <v>241</v>
      </c>
      <c r="F19044" t="s">
        <v>214</v>
      </c>
      <c r="G19044" t="s">
        <v>215</v>
      </c>
      <c r="H19044">
        <v>2</v>
      </c>
      <c r="I19044">
        <v>2016</v>
      </c>
      <c r="J19044">
        <v>2</v>
      </c>
      <c r="L19044">
        <v>23086827</v>
      </c>
      <c r="M19044">
        <v>4</v>
      </c>
      <c r="P19044" s="29">
        <f t="shared" si="687"/>
        <v>0.5</v>
      </c>
    </row>
    <row r="19045" spans="1:16" hidden="1" x14ac:dyDescent="0.25">
      <c r="A19045" t="s">
        <v>129</v>
      </c>
      <c r="B19045">
        <v>803401</v>
      </c>
      <c r="C19045" t="s">
        <v>318</v>
      </c>
      <c r="D19045">
        <v>2021602</v>
      </c>
      <c r="E19045" t="s">
        <v>242</v>
      </c>
      <c r="F19045" t="s">
        <v>214</v>
      </c>
      <c r="G19045" t="s">
        <v>215</v>
      </c>
      <c r="H19045">
        <v>2</v>
      </c>
      <c r="I19045">
        <v>2016</v>
      </c>
      <c r="J19045">
        <v>2</v>
      </c>
      <c r="L19045">
        <v>23086745</v>
      </c>
      <c r="M19045">
        <v>4</v>
      </c>
      <c r="P19045" s="29">
        <f t="shared" si="687"/>
        <v>0.5</v>
      </c>
    </row>
    <row r="19046" spans="1:16" hidden="1" x14ac:dyDescent="0.25">
      <c r="A19046" t="s">
        <v>129</v>
      </c>
      <c r="B19046">
        <v>803401</v>
      </c>
      <c r="C19046" t="s">
        <v>318</v>
      </c>
      <c r="D19046">
        <v>2021756</v>
      </c>
      <c r="E19046" t="s">
        <v>253</v>
      </c>
      <c r="F19046" t="s">
        <v>214</v>
      </c>
      <c r="G19046" t="s">
        <v>215</v>
      </c>
      <c r="H19046">
        <v>3</v>
      </c>
      <c r="I19046">
        <v>2016</v>
      </c>
      <c r="J19046">
        <v>2</v>
      </c>
      <c r="L19046">
        <v>23086837</v>
      </c>
      <c r="M19046">
        <v>2.8</v>
      </c>
      <c r="P19046" s="29">
        <f t="shared" si="687"/>
        <v>0.3</v>
      </c>
    </row>
    <row r="19047" spans="1:16" hidden="1" x14ac:dyDescent="0.25">
      <c r="A19047" t="s">
        <v>129</v>
      </c>
      <c r="B19047">
        <v>803401</v>
      </c>
      <c r="C19047" t="s">
        <v>318</v>
      </c>
      <c r="D19047">
        <v>2005117</v>
      </c>
      <c r="E19047" t="s">
        <v>220</v>
      </c>
      <c r="F19047" t="s">
        <v>214</v>
      </c>
      <c r="G19047" t="s">
        <v>215</v>
      </c>
      <c r="H19047">
        <v>3</v>
      </c>
      <c r="I19047">
        <v>2016</v>
      </c>
      <c r="J19047">
        <v>2</v>
      </c>
      <c r="L19047">
        <v>23084475</v>
      </c>
      <c r="M19047">
        <v>3.6</v>
      </c>
      <c r="P19047" s="29">
        <f t="shared" si="687"/>
        <v>0.43333333333333335</v>
      </c>
    </row>
    <row r="19048" spans="1:16" hidden="1" x14ac:dyDescent="0.25">
      <c r="A19048" t="s">
        <v>129</v>
      </c>
      <c r="B19048">
        <v>803401</v>
      </c>
      <c r="C19048" t="s">
        <v>318</v>
      </c>
      <c r="D19048">
        <v>2021763</v>
      </c>
      <c r="E19048" t="s">
        <v>298</v>
      </c>
      <c r="F19048" t="s">
        <v>214</v>
      </c>
      <c r="G19048" t="s">
        <v>215</v>
      </c>
      <c r="H19048">
        <v>3</v>
      </c>
      <c r="I19048">
        <v>2016</v>
      </c>
      <c r="J19048">
        <v>2</v>
      </c>
      <c r="L19048">
        <v>23086845</v>
      </c>
      <c r="M19048">
        <v>3.8</v>
      </c>
      <c r="P19048" s="29">
        <f t="shared" si="687"/>
        <v>0.46666666666666662</v>
      </c>
    </row>
    <row r="19049" spans="1:16" hidden="1" x14ac:dyDescent="0.25">
      <c r="A19049" t="s">
        <v>129</v>
      </c>
      <c r="B19049">
        <v>803401</v>
      </c>
      <c r="C19049" t="s">
        <v>318</v>
      </c>
      <c r="D19049">
        <v>2005131</v>
      </c>
      <c r="E19049" t="s">
        <v>228</v>
      </c>
      <c r="F19049" t="s">
        <v>214</v>
      </c>
      <c r="G19049" t="s">
        <v>215</v>
      </c>
      <c r="H19049">
        <v>2</v>
      </c>
      <c r="I19049">
        <v>2016</v>
      </c>
      <c r="J19049">
        <v>2</v>
      </c>
      <c r="L19049">
        <v>23086518</v>
      </c>
      <c r="M19049">
        <v>5</v>
      </c>
      <c r="P19049" s="29">
        <f t="shared" si="687"/>
        <v>0.66666666666666663</v>
      </c>
    </row>
    <row r="19050" spans="1:16" hidden="1" x14ac:dyDescent="0.25">
      <c r="A19050" t="s">
        <v>129</v>
      </c>
      <c r="B19050">
        <v>803401</v>
      </c>
      <c r="C19050" t="s">
        <v>318</v>
      </c>
      <c r="D19050">
        <v>2004116</v>
      </c>
      <c r="E19050" t="s">
        <v>229</v>
      </c>
      <c r="F19050" t="s">
        <v>214</v>
      </c>
      <c r="G19050" t="s">
        <v>215</v>
      </c>
      <c r="H19050">
        <v>4</v>
      </c>
      <c r="I19050">
        <v>2016</v>
      </c>
      <c r="J19050">
        <v>2</v>
      </c>
      <c r="L19050">
        <v>23085555</v>
      </c>
      <c r="P19050" s="29" t="str">
        <f t="shared" si="687"/>
        <v>DRP</v>
      </c>
    </row>
    <row r="19051" spans="1:16" hidden="1" x14ac:dyDescent="0.25">
      <c r="A19051" t="s">
        <v>129</v>
      </c>
      <c r="B19051">
        <v>803401</v>
      </c>
      <c r="C19051" t="s">
        <v>318</v>
      </c>
      <c r="D19051">
        <v>2004099</v>
      </c>
      <c r="E19051" t="s">
        <v>245</v>
      </c>
      <c r="F19051" t="s">
        <v>214</v>
      </c>
      <c r="G19051" t="s">
        <v>215</v>
      </c>
      <c r="H19051">
        <v>4</v>
      </c>
      <c r="I19051">
        <v>2016</v>
      </c>
      <c r="J19051">
        <v>2</v>
      </c>
      <c r="L19051">
        <v>23085313</v>
      </c>
      <c r="P19051" s="29" t="str">
        <f t="shared" si="687"/>
        <v>DRP</v>
      </c>
    </row>
    <row r="19052" spans="1:16" hidden="1" x14ac:dyDescent="0.25">
      <c r="A19052" t="s">
        <v>129</v>
      </c>
      <c r="B19052">
        <v>803401</v>
      </c>
      <c r="C19052" t="s">
        <v>318</v>
      </c>
      <c r="D19052">
        <v>2005117</v>
      </c>
      <c r="E19052" t="s">
        <v>220</v>
      </c>
      <c r="F19052" t="s">
        <v>214</v>
      </c>
      <c r="G19052" t="s">
        <v>215</v>
      </c>
      <c r="H19052">
        <v>2</v>
      </c>
      <c r="I19052">
        <v>2017</v>
      </c>
      <c r="J19052">
        <v>1</v>
      </c>
      <c r="M19052">
        <v>4</v>
      </c>
      <c r="N19052" t="s">
        <v>231</v>
      </c>
      <c r="P19052" s="29">
        <f t="shared" si="687"/>
        <v>0.5</v>
      </c>
    </row>
    <row r="19053" spans="1:16" hidden="1" x14ac:dyDescent="0.25">
      <c r="A19053" t="s">
        <v>129</v>
      </c>
      <c r="B19053">
        <v>803401</v>
      </c>
      <c r="C19053" t="s">
        <v>318</v>
      </c>
      <c r="D19053">
        <v>2004116</v>
      </c>
      <c r="E19053" t="s">
        <v>229</v>
      </c>
      <c r="F19053" t="s">
        <v>214</v>
      </c>
      <c r="G19053" t="s">
        <v>215</v>
      </c>
      <c r="H19053">
        <v>2</v>
      </c>
      <c r="I19053">
        <v>2017</v>
      </c>
      <c r="J19053">
        <v>1</v>
      </c>
      <c r="L19053">
        <v>23092359</v>
      </c>
      <c r="M19053">
        <v>4.3</v>
      </c>
      <c r="P19053" s="29">
        <f t="shared" si="687"/>
        <v>0.54999999999999993</v>
      </c>
    </row>
    <row r="19054" spans="1:16" hidden="1" x14ac:dyDescent="0.25">
      <c r="A19054" t="s">
        <v>129</v>
      </c>
      <c r="B19054">
        <v>803401</v>
      </c>
      <c r="C19054" t="s">
        <v>318</v>
      </c>
      <c r="D19054">
        <v>2004591</v>
      </c>
      <c r="E19054" t="s">
        <v>271</v>
      </c>
      <c r="F19054" t="s">
        <v>214</v>
      </c>
      <c r="G19054" t="s">
        <v>215</v>
      </c>
      <c r="H19054">
        <v>3</v>
      </c>
      <c r="I19054">
        <v>2017</v>
      </c>
      <c r="J19054">
        <v>1</v>
      </c>
      <c r="L19054">
        <v>23093319</v>
      </c>
      <c r="M19054">
        <v>2.1</v>
      </c>
      <c r="P19054" s="29">
        <f t="shared" si="687"/>
        <v>0.18333333333333335</v>
      </c>
    </row>
    <row r="19055" spans="1:16" hidden="1" x14ac:dyDescent="0.25">
      <c r="A19055" t="s">
        <v>129</v>
      </c>
      <c r="B19055">
        <v>803401</v>
      </c>
      <c r="C19055" t="s">
        <v>318</v>
      </c>
      <c r="D19055">
        <v>2021596</v>
      </c>
      <c r="E19055" t="s">
        <v>294</v>
      </c>
      <c r="F19055" t="s">
        <v>214</v>
      </c>
      <c r="G19055" t="s">
        <v>215</v>
      </c>
      <c r="H19055">
        <v>3</v>
      </c>
      <c r="I19055">
        <v>2017</v>
      </c>
      <c r="J19055">
        <v>1</v>
      </c>
      <c r="L19055">
        <v>23092936</v>
      </c>
      <c r="M19055">
        <v>3.2</v>
      </c>
      <c r="P19055" s="29">
        <f t="shared" si="687"/>
        <v>0.3666666666666667</v>
      </c>
    </row>
    <row r="19056" spans="1:16" hidden="1" x14ac:dyDescent="0.25">
      <c r="A19056" t="s">
        <v>129</v>
      </c>
      <c r="B19056">
        <v>803401</v>
      </c>
      <c r="C19056" t="s">
        <v>318</v>
      </c>
      <c r="D19056">
        <v>2021638</v>
      </c>
      <c r="E19056" t="s">
        <v>250</v>
      </c>
      <c r="F19056" t="s">
        <v>214</v>
      </c>
      <c r="G19056" t="s">
        <v>215</v>
      </c>
      <c r="H19056">
        <v>3</v>
      </c>
      <c r="I19056">
        <v>2017</v>
      </c>
      <c r="J19056">
        <v>1</v>
      </c>
      <c r="L19056">
        <v>23092935</v>
      </c>
      <c r="M19056">
        <v>1.9</v>
      </c>
      <c r="P19056" s="29">
        <f t="shared" si="687"/>
        <v>0.15</v>
      </c>
    </row>
    <row r="19057" spans="1:16" hidden="1" x14ac:dyDescent="0.25">
      <c r="A19057" t="s">
        <v>129</v>
      </c>
      <c r="B19057">
        <v>803401</v>
      </c>
      <c r="C19057" t="s">
        <v>318</v>
      </c>
      <c r="D19057">
        <v>2021756</v>
      </c>
      <c r="E19057" t="s">
        <v>253</v>
      </c>
      <c r="F19057" t="s">
        <v>214</v>
      </c>
      <c r="G19057" t="s">
        <v>215</v>
      </c>
      <c r="H19057">
        <v>2</v>
      </c>
      <c r="I19057">
        <v>2017</v>
      </c>
      <c r="J19057">
        <v>1</v>
      </c>
      <c r="L19057">
        <v>23092931</v>
      </c>
      <c r="M19057">
        <v>4.2</v>
      </c>
      <c r="P19057" s="29">
        <f t="shared" si="687"/>
        <v>0.53333333333333333</v>
      </c>
    </row>
    <row r="19058" spans="1:16" hidden="1" x14ac:dyDescent="0.25">
      <c r="A19058" t="s">
        <v>129</v>
      </c>
      <c r="B19058">
        <v>803401</v>
      </c>
      <c r="C19058" t="s">
        <v>318</v>
      </c>
      <c r="D19058">
        <v>2021763</v>
      </c>
      <c r="E19058" t="s">
        <v>298</v>
      </c>
      <c r="F19058" t="s">
        <v>214</v>
      </c>
      <c r="G19058" t="s">
        <v>215</v>
      </c>
      <c r="H19058">
        <v>2</v>
      </c>
      <c r="I19058">
        <v>2017</v>
      </c>
      <c r="J19058">
        <v>1</v>
      </c>
      <c r="L19058">
        <v>23091986</v>
      </c>
      <c r="M19058">
        <v>4.3</v>
      </c>
      <c r="P19058" s="29">
        <f t="shared" si="687"/>
        <v>0.54999999999999993</v>
      </c>
    </row>
    <row r="19059" spans="1:16" hidden="1" x14ac:dyDescent="0.25">
      <c r="A19059" t="s">
        <v>129</v>
      </c>
      <c r="B19059">
        <v>803401</v>
      </c>
      <c r="C19059" t="s">
        <v>318</v>
      </c>
      <c r="D19059">
        <v>2005117</v>
      </c>
      <c r="E19059" t="s">
        <v>220</v>
      </c>
      <c r="F19059" t="s">
        <v>214</v>
      </c>
      <c r="G19059" t="s">
        <v>215</v>
      </c>
      <c r="H19059">
        <v>4</v>
      </c>
      <c r="I19059">
        <v>2017</v>
      </c>
      <c r="J19059">
        <v>1</v>
      </c>
      <c r="L19059">
        <v>23091393</v>
      </c>
      <c r="P19059" s="29" t="str">
        <f t="shared" si="687"/>
        <v>DRP</v>
      </c>
    </row>
    <row r="19060" spans="1:16" hidden="1" x14ac:dyDescent="0.25">
      <c r="A19060" t="s">
        <v>129</v>
      </c>
      <c r="B19060">
        <v>803401</v>
      </c>
      <c r="C19060" t="s">
        <v>318</v>
      </c>
      <c r="D19060">
        <v>2021638</v>
      </c>
      <c r="E19060" t="s">
        <v>250</v>
      </c>
      <c r="F19060" t="s">
        <v>214</v>
      </c>
      <c r="G19060" t="s">
        <v>215</v>
      </c>
      <c r="H19060">
        <v>3</v>
      </c>
      <c r="I19060">
        <v>2017</v>
      </c>
      <c r="J19060">
        <v>2</v>
      </c>
      <c r="L19060">
        <v>23101182</v>
      </c>
      <c r="M19060">
        <v>3.7</v>
      </c>
      <c r="P19060" s="29">
        <f t="shared" si="687"/>
        <v>0.45</v>
      </c>
    </row>
    <row r="19061" spans="1:16" hidden="1" x14ac:dyDescent="0.25">
      <c r="A19061" t="s">
        <v>129</v>
      </c>
      <c r="B19061">
        <v>803401</v>
      </c>
      <c r="C19061" t="s">
        <v>318</v>
      </c>
      <c r="D19061">
        <v>2021596</v>
      </c>
      <c r="E19061" t="s">
        <v>294</v>
      </c>
      <c r="F19061" t="s">
        <v>214</v>
      </c>
      <c r="G19061" t="s">
        <v>215</v>
      </c>
      <c r="H19061">
        <v>2</v>
      </c>
      <c r="I19061">
        <v>2017</v>
      </c>
      <c r="J19061">
        <v>2</v>
      </c>
      <c r="L19061">
        <v>23101186</v>
      </c>
      <c r="M19061">
        <v>4</v>
      </c>
      <c r="P19061" s="29">
        <f t="shared" si="687"/>
        <v>0.5</v>
      </c>
    </row>
    <row r="19062" spans="1:16" hidden="1" x14ac:dyDescent="0.25">
      <c r="A19062" t="s">
        <v>129</v>
      </c>
      <c r="B19062">
        <v>803401</v>
      </c>
      <c r="C19062" t="s">
        <v>318</v>
      </c>
      <c r="D19062">
        <v>2004591</v>
      </c>
      <c r="E19062" t="s">
        <v>271</v>
      </c>
      <c r="F19062" t="s">
        <v>214</v>
      </c>
      <c r="G19062" t="s">
        <v>215</v>
      </c>
      <c r="H19062">
        <v>2</v>
      </c>
      <c r="I19062">
        <v>2017</v>
      </c>
      <c r="J19062">
        <v>2</v>
      </c>
      <c r="L19062">
        <v>23097625</v>
      </c>
      <c r="M19062">
        <v>4.0999999999999996</v>
      </c>
      <c r="P19062" s="29">
        <f t="shared" si="687"/>
        <v>0.51666666666666661</v>
      </c>
    </row>
    <row r="19063" spans="1:16" hidden="1" x14ac:dyDescent="0.25">
      <c r="A19063" t="s">
        <v>129</v>
      </c>
      <c r="B19063">
        <v>803401</v>
      </c>
      <c r="C19063" t="s">
        <v>318</v>
      </c>
      <c r="D19063">
        <v>2021993</v>
      </c>
      <c r="E19063" t="s">
        <v>256</v>
      </c>
      <c r="F19063" t="s">
        <v>214</v>
      </c>
      <c r="G19063" t="s">
        <v>215</v>
      </c>
      <c r="H19063">
        <v>3</v>
      </c>
      <c r="I19063">
        <v>2017</v>
      </c>
      <c r="J19063">
        <v>2</v>
      </c>
      <c r="L19063">
        <v>23097538</v>
      </c>
      <c r="M19063">
        <v>2.6</v>
      </c>
      <c r="P19063" s="29">
        <f t="shared" si="687"/>
        <v>0.26666666666666666</v>
      </c>
    </row>
    <row r="19064" spans="1:16" hidden="1" x14ac:dyDescent="0.25">
      <c r="A19064" t="s">
        <v>129</v>
      </c>
      <c r="B19064">
        <v>803401</v>
      </c>
      <c r="C19064" t="s">
        <v>318</v>
      </c>
      <c r="D19064">
        <v>2005120</v>
      </c>
      <c r="E19064" t="s">
        <v>293</v>
      </c>
      <c r="F19064" t="s">
        <v>214</v>
      </c>
      <c r="G19064" t="s">
        <v>215</v>
      </c>
      <c r="H19064">
        <v>2</v>
      </c>
      <c r="I19064">
        <v>2017</v>
      </c>
      <c r="J19064">
        <v>2</v>
      </c>
      <c r="L19064">
        <v>23097529</v>
      </c>
      <c r="M19064">
        <v>4.5</v>
      </c>
      <c r="P19064" s="29">
        <f t="shared" si="687"/>
        <v>0.58333333333333337</v>
      </c>
    </row>
    <row r="19065" spans="1:16" hidden="1" x14ac:dyDescent="0.25">
      <c r="A19065" t="s">
        <v>129</v>
      </c>
      <c r="B19065">
        <v>803401</v>
      </c>
      <c r="C19065" t="s">
        <v>318</v>
      </c>
      <c r="D19065">
        <v>2004099</v>
      </c>
      <c r="E19065" t="s">
        <v>245</v>
      </c>
      <c r="F19065" t="s">
        <v>214</v>
      </c>
      <c r="G19065" t="s">
        <v>215</v>
      </c>
      <c r="H19065">
        <v>2</v>
      </c>
      <c r="I19065">
        <v>2017</v>
      </c>
      <c r="J19065">
        <v>2</v>
      </c>
      <c r="L19065">
        <v>23097864</v>
      </c>
      <c r="M19065">
        <v>5.3</v>
      </c>
      <c r="P19065" s="29">
        <f t="shared" si="687"/>
        <v>0.71666666666666667</v>
      </c>
    </row>
    <row r="19066" spans="1:16" hidden="1" x14ac:dyDescent="0.25">
      <c r="A19066" t="s">
        <v>129</v>
      </c>
      <c r="B19066">
        <v>803401</v>
      </c>
      <c r="C19066" t="s">
        <v>318</v>
      </c>
      <c r="D19066">
        <v>2021993</v>
      </c>
      <c r="E19066" t="s">
        <v>256</v>
      </c>
      <c r="F19066" t="s">
        <v>214</v>
      </c>
      <c r="G19066" t="s">
        <v>215</v>
      </c>
      <c r="H19066">
        <v>3</v>
      </c>
      <c r="I19066">
        <v>2018</v>
      </c>
      <c r="J19066">
        <v>1</v>
      </c>
      <c r="L19066">
        <v>23107716</v>
      </c>
      <c r="M19066">
        <v>2.4</v>
      </c>
      <c r="P19066" s="29">
        <f t="shared" si="687"/>
        <v>0.23333333333333331</v>
      </c>
    </row>
    <row r="19067" spans="1:16" hidden="1" x14ac:dyDescent="0.25">
      <c r="A19067" t="s">
        <v>129</v>
      </c>
      <c r="B19067">
        <v>803401</v>
      </c>
      <c r="C19067" t="s">
        <v>318</v>
      </c>
      <c r="D19067">
        <v>2021638</v>
      </c>
      <c r="E19067" t="s">
        <v>250</v>
      </c>
      <c r="F19067" t="s">
        <v>214</v>
      </c>
      <c r="G19067" t="s">
        <v>215</v>
      </c>
      <c r="H19067">
        <v>2</v>
      </c>
      <c r="I19067">
        <v>2018</v>
      </c>
      <c r="J19067">
        <v>1</v>
      </c>
      <c r="L19067">
        <v>23108054</v>
      </c>
      <c r="M19067">
        <v>5.7</v>
      </c>
      <c r="P19067" s="29">
        <f t="shared" si="687"/>
        <v>0.78333333333333333</v>
      </c>
    </row>
    <row r="19068" spans="1:16" hidden="1" x14ac:dyDescent="0.25">
      <c r="A19068" t="s">
        <v>129</v>
      </c>
      <c r="B19068">
        <v>803401</v>
      </c>
      <c r="C19068" t="s">
        <v>318</v>
      </c>
      <c r="D19068">
        <v>2024862</v>
      </c>
      <c r="E19068" t="s">
        <v>289</v>
      </c>
      <c r="F19068" t="s">
        <v>214</v>
      </c>
      <c r="G19068" t="s">
        <v>215</v>
      </c>
      <c r="H19068">
        <v>2</v>
      </c>
      <c r="I19068">
        <v>2018</v>
      </c>
      <c r="J19068">
        <v>1</v>
      </c>
      <c r="L19068">
        <v>23107752</v>
      </c>
      <c r="M19068">
        <v>6.2</v>
      </c>
      <c r="P19068" s="29">
        <f t="shared" si="687"/>
        <v>0.8666666666666667</v>
      </c>
    </row>
    <row r="19069" spans="1:16" hidden="1" x14ac:dyDescent="0.25">
      <c r="A19069" t="s">
        <v>129</v>
      </c>
      <c r="B19069">
        <v>803401</v>
      </c>
      <c r="C19069" t="s">
        <v>318</v>
      </c>
      <c r="D19069">
        <v>2021874</v>
      </c>
      <c r="E19069" t="s">
        <v>226</v>
      </c>
      <c r="F19069" t="s">
        <v>214</v>
      </c>
      <c r="G19069" t="s">
        <v>215</v>
      </c>
      <c r="H19069">
        <v>2</v>
      </c>
      <c r="I19069">
        <v>2018</v>
      </c>
      <c r="J19069">
        <v>1</v>
      </c>
      <c r="L19069">
        <v>23109663</v>
      </c>
      <c r="M19069">
        <v>5.2</v>
      </c>
      <c r="P19069" s="29">
        <f t="shared" si="687"/>
        <v>0.70000000000000007</v>
      </c>
    </row>
    <row r="19070" spans="1:16" hidden="1" x14ac:dyDescent="0.25">
      <c r="A19070" t="s">
        <v>129</v>
      </c>
      <c r="B19070">
        <v>803401</v>
      </c>
      <c r="C19070" t="s">
        <v>318</v>
      </c>
      <c r="D19070">
        <v>2019271</v>
      </c>
      <c r="E19070" t="s">
        <v>236</v>
      </c>
      <c r="F19070" t="s">
        <v>214</v>
      </c>
      <c r="G19070" t="s">
        <v>215</v>
      </c>
      <c r="H19070">
        <v>2</v>
      </c>
      <c r="I19070">
        <v>2018</v>
      </c>
      <c r="J19070">
        <v>1</v>
      </c>
      <c r="L19070">
        <v>23104768</v>
      </c>
      <c r="M19070">
        <v>4</v>
      </c>
      <c r="P19070" s="29">
        <f t="shared" si="687"/>
        <v>0.5</v>
      </c>
    </row>
    <row r="19071" spans="1:16" hidden="1" x14ac:dyDescent="0.25">
      <c r="A19071" t="s">
        <v>129</v>
      </c>
      <c r="B19071">
        <v>803401</v>
      </c>
      <c r="C19071" t="s">
        <v>318</v>
      </c>
      <c r="D19071">
        <v>2021750</v>
      </c>
      <c r="E19071" t="s">
        <v>296</v>
      </c>
      <c r="F19071" t="s">
        <v>214</v>
      </c>
      <c r="G19071" t="s">
        <v>215</v>
      </c>
      <c r="H19071">
        <v>4</v>
      </c>
      <c r="I19071">
        <v>2018</v>
      </c>
      <c r="J19071">
        <v>2</v>
      </c>
      <c r="L19071">
        <v>23115845</v>
      </c>
      <c r="P19071" s="29" t="str">
        <f t="shared" si="687"/>
        <v>DRP</v>
      </c>
    </row>
    <row r="19072" spans="1:16" hidden="1" x14ac:dyDescent="0.25">
      <c r="A19072" t="s">
        <v>129</v>
      </c>
      <c r="B19072">
        <v>803401</v>
      </c>
      <c r="C19072" t="s">
        <v>318</v>
      </c>
      <c r="D19072">
        <v>2021640</v>
      </c>
      <c r="E19072" t="s">
        <v>227</v>
      </c>
      <c r="F19072" t="s">
        <v>214</v>
      </c>
      <c r="G19072" t="s">
        <v>215</v>
      </c>
      <c r="H19072">
        <v>4</v>
      </c>
      <c r="I19072">
        <v>2018</v>
      </c>
      <c r="J19072">
        <v>2</v>
      </c>
      <c r="L19072">
        <v>23116289</v>
      </c>
      <c r="P19072" s="29" t="str">
        <f t="shared" si="687"/>
        <v>DRP</v>
      </c>
    </row>
    <row r="19073" spans="1:16" hidden="1" x14ac:dyDescent="0.25">
      <c r="A19073" t="s">
        <v>129</v>
      </c>
      <c r="B19073">
        <v>803401</v>
      </c>
      <c r="C19073" t="s">
        <v>318</v>
      </c>
      <c r="D19073">
        <v>2021993</v>
      </c>
      <c r="E19073" t="s">
        <v>256</v>
      </c>
      <c r="F19073" t="s">
        <v>214</v>
      </c>
      <c r="G19073" t="s">
        <v>215</v>
      </c>
      <c r="H19073">
        <v>3</v>
      </c>
      <c r="I19073">
        <v>2018</v>
      </c>
      <c r="J19073">
        <v>2</v>
      </c>
      <c r="L19073">
        <v>23115850</v>
      </c>
      <c r="M19073">
        <v>2.2000000000000002</v>
      </c>
      <c r="P19073" s="29">
        <f t="shared" si="687"/>
        <v>0.20000000000000004</v>
      </c>
    </row>
    <row r="19074" spans="1:16" hidden="1" x14ac:dyDescent="0.25">
      <c r="A19074" t="s">
        <v>129</v>
      </c>
      <c r="B19074">
        <v>803401</v>
      </c>
      <c r="C19074" t="s">
        <v>318</v>
      </c>
      <c r="D19074">
        <v>2021725</v>
      </c>
      <c r="E19074" t="s">
        <v>257</v>
      </c>
      <c r="F19074" t="s">
        <v>214</v>
      </c>
      <c r="G19074" t="s">
        <v>215</v>
      </c>
      <c r="H19074">
        <v>2</v>
      </c>
      <c r="I19074">
        <v>2018</v>
      </c>
      <c r="J19074">
        <v>2</v>
      </c>
      <c r="L19074">
        <v>23115854</v>
      </c>
      <c r="M19074">
        <v>4.5</v>
      </c>
      <c r="P19074" s="29">
        <f t="shared" si="687"/>
        <v>0.58333333333333337</v>
      </c>
    </row>
    <row r="19075" spans="1:16" hidden="1" x14ac:dyDescent="0.25">
      <c r="A19075" t="s">
        <v>129</v>
      </c>
      <c r="B19075">
        <v>803401</v>
      </c>
      <c r="C19075" t="s">
        <v>318</v>
      </c>
      <c r="D19075">
        <v>2021640</v>
      </c>
      <c r="E19075" t="s">
        <v>227</v>
      </c>
      <c r="F19075" t="s">
        <v>214</v>
      </c>
      <c r="G19075" t="s">
        <v>215</v>
      </c>
      <c r="H19075">
        <v>3</v>
      </c>
      <c r="I19075">
        <v>2018</v>
      </c>
      <c r="J19075">
        <v>2</v>
      </c>
      <c r="L19075">
        <v>23116290</v>
      </c>
      <c r="M19075" t="s">
        <v>221</v>
      </c>
      <c r="P19075" s="29" t="str">
        <f t="shared" si="687"/>
        <v>BAD</v>
      </c>
    </row>
    <row r="19076" spans="1:16" hidden="1" x14ac:dyDescent="0.25">
      <c r="A19076" t="s">
        <v>129</v>
      </c>
      <c r="B19076">
        <v>803401</v>
      </c>
      <c r="C19076" t="s">
        <v>318</v>
      </c>
      <c r="D19076">
        <v>2021750</v>
      </c>
      <c r="E19076" t="s">
        <v>296</v>
      </c>
      <c r="F19076" t="s">
        <v>214</v>
      </c>
      <c r="G19076" t="s">
        <v>215</v>
      </c>
      <c r="H19076">
        <v>2</v>
      </c>
      <c r="I19076">
        <v>2018</v>
      </c>
      <c r="J19076">
        <v>2</v>
      </c>
      <c r="L19076">
        <v>23115849</v>
      </c>
      <c r="M19076">
        <v>5</v>
      </c>
      <c r="P19076" s="29">
        <f t="shared" si="687"/>
        <v>0.66666666666666663</v>
      </c>
    </row>
    <row r="19077" spans="1:16" hidden="1" x14ac:dyDescent="0.25">
      <c r="A19077" t="s">
        <v>129</v>
      </c>
      <c r="B19077">
        <v>803401</v>
      </c>
      <c r="C19077" t="s">
        <v>318</v>
      </c>
      <c r="D19077">
        <v>2019272</v>
      </c>
      <c r="E19077" t="s">
        <v>249</v>
      </c>
      <c r="F19077" t="s">
        <v>214</v>
      </c>
      <c r="G19077" t="s">
        <v>215</v>
      </c>
      <c r="H19077">
        <v>3</v>
      </c>
      <c r="I19077">
        <v>2018</v>
      </c>
      <c r="J19077">
        <v>2</v>
      </c>
      <c r="L19077">
        <v>23115028</v>
      </c>
      <c r="M19077">
        <v>3.7</v>
      </c>
      <c r="P19077" s="29">
        <f t="shared" si="687"/>
        <v>0.45</v>
      </c>
    </row>
    <row r="19078" spans="1:16" hidden="1" x14ac:dyDescent="0.25">
      <c r="A19078" t="s">
        <v>129</v>
      </c>
      <c r="B19078">
        <v>803401</v>
      </c>
      <c r="C19078" t="s">
        <v>318</v>
      </c>
      <c r="D19078">
        <v>2021781</v>
      </c>
      <c r="E19078" t="s">
        <v>235</v>
      </c>
      <c r="F19078" t="s">
        <v>214</v>
      </c>
      <c r="G19078" t="s">
        <v>215</v>
      </c>
      <c r="H19078">
        <v>3</v>
      </c>
      <c r="I19078">
        <v>2019</v>
      </c>
      <c r="J19078">
        <v>1</v>
      </c>
      <c r="L19078">
        <v>23122093</v>
      </c>
      <c r="M19078">
        <v>3.4</v>
      </c>
      <c r="P19078" s="29">
        <f t="shared" si="687"/>
        <v>0.39999999999999997</v>
      </c>
    </row>
    <row r="19079" spans="1:16" hidden="1" x14ac:dyDescent="0.25">
      <c r="A19079" t="s">
        <v>129</v>
      </c>
      <c r="B19079">
        <v>803401</v>
      </c>
      <c r="C19079" t="s">
        <v>318</v>
      </c>
      <c r="D19079">
        <v>2019272</v>
      </c>
      <c r="E19079" t="s">
        <v>249</v>
      </c>
      <c r="F19079" t="s">
        <v>214</v>
      </c>
      <c r="G19079" t="s">
        <v>215</v>
      </c>
      <c r="H19079">
        <v>3</v>
      </c>
      <c r="I19079">
        <v>2019</v>
      </c>
      <c r="J19079">
        <v>1</v>
      </c>
      <c r="L19079">
        <v>23120709</v>
      </c>
      <c r="M19079">
        <v>3</v>
      </c>
      <c r="P19079" s="29">
        <f t="shared" si="687"/>
        <v>0.33333333333333331</v>
      </c>
    </row>
    <row r="19080" spans="1:16" hidden="1" x14ac:dyDescent="0.25">
      <c r="A19080" t="s">
        <v>129</v>
      </c>
      <c r="B19080">
        <v>803401</v>
      </c>
      <c r="C19080" t="s">
        <v>318</v>
      </c>
      <c r="D19080">
        <v>2021993</v>
      </c>
      <c r="E19080" t="s">
        <v>256</v>
      </c>
      <c r="F19080" t="s">
        <v>214</v>
      </c>
      <c r="G19080" t="s">
        <v>215</v>
      </c>
      <c r="H19080">
        <v>2</v>
      </c>
      <c r="I19080">
        <v>2019</v>
      </c>
      <c r="J19080">
        <v>1</v>
      </c>
      <c r="L19080">
        <v>23124770</v>
      </c>
      <c r="M19080">
        <v>5.3</v>
      </c>
      <c r="P19080" s="29">
        <f t="shared" si="687"/>
        <v>0.71666666666666667</v>
      </c>
    </row>
    <row r="19081" spans="1:16" hidden="1" x14ac:dyDescent="0.25">
      <c r="A19081" t="s">
        <v>129</v>
      </c>
      <c r="B19081">
        <v>803401</v>
      </c>
      <c r="C19081" t="s">
        <v>318</v>
      </c>
      <c r="D19081">
        <v>2021640</v>
      </c>
      <c r="E19081" t="s">
        <v>227</v>
      </c>
      <c r="F19081" t="s">
        <v>214</v>
      </c>
      <c r="G19081" t="s">
        <v>215</v>
      </c>
      <c r="H19081">
        <v>3</v>
      </c>
      <c r="I19081">
        <v>2019</v>
      </c>
      <c r="J19081">
        <v>1</v>
      </c>
      <c r="L19081">
        <v>23122092</v>
      </c>
      <c r="M19081" t="s">
        <v>221</v>
      </c>
      <c r="P19081" s="29" t="str">
        <f t="shared" si="687"/>
        <v>BAD</v>
      </c>
    </row>
    <row r="19082" spans="1:16" hidden="1" x14ac:dyDescent="0.25">
      <c r="A19082" t="s">
        <v>129</v>
      </c>
      <c r="B19082">
        <v>803401</v>
      </c>
      <c r="C19082" t="s">
        <v>318</v>
      </c>
      <c r="D19082">
        <v>2021781</v>
      </c>
      <c r="E19082" t="s">
        <v>235</v>
      </c>
      <c r="F19082" t="s">
        <v>214</v>
      </c>
      <c r="G19082" t="s">
        <v>215</v>
      </c>
      <c r="H19082">
        <v>1</v>
      </c>
      <c r="I19082">
        <v>2019</v>
      </c>
      <c r="J19082">
        <v>2</v>
      </c>
      <c r="L19082">
        <v>23127021</v>
      </c>
      <c r="P19082" s="29" t="str">
        <f t="shared" si="687"/>
        <v>NULL</v>
      </c>
    </row>
    <row r="19083" spans="1:16" hidden="1" x14ac:dyDescent="0.25">
      <c r="A19083" t="s">
        <v>129</v>
      </c>
      <c r="B19083">
        <v>803401</v>
      </c>
      <c r="C19083" t="s">
        <v>318</v>
      </c>
      <c r="D19083">
        <v>2021640</v>
      </c>
      <c r="E19083" t="s">
        <v>227</v>
      </c>
      <c r="F19083" t="s">
        <v>214</v>
      </c>
      <c r="G19083" t="s">
        <v>215</v>
      </c>
      <c r="H19083">
        <v>1</v>
      </c>
      <c r="I19083">
        <v>2019</v>
      </c>
      <c r="J19083">
        <v>2</v>
      </c>
      <c r="L19083">
        <v>23127005</v>
      </c>
      <c r="P19083" s="29" t="str">
        <f t="shared" si="687"/>
        <v>NULL</v>
      </c>
    </row>
    <row r="19084" spans="1:16" hidden="1" x14ac:dyDescent="0.25">
      <c r="A19084" t="s">
        <v>90</v>
      </c>
      <c r="B19084">
        <v>803401</v>
      </c>
      <c r="C19084" t="s">
        <v>318</v>
      </c>
      <c r="D19084">
        <v>2004098</v>
      </c>
      <c r="E19084" t="s">
        <v>213</v>
      </c>
      <c r="F19084" t="s">
        <v>214</v>
      </c>
      <c r="G19084" t="s">
        <v>215</v>
      </c>
      <c r="H19084">
        <v>2</v>
      </c>
      <c r="I19084">
        <v>2016</v>
      </c>
      <c r="J19084">
        <v>1</v>
      </c>
      <c r="L19084">
        <v>23081501</v>
      </c>
      <c r="M19084">
        <v>5.7</v>
      </c>
      <c r="P19084" s="29">
        <f t="shared" si="687"/>
        <v>0.78333333333333333</v>
      </c>
    </row>
    <row r="19085" spans="1:16" hidden="1" x14ac:dyDescent="0.25">
      <c r="A19085" t="s">
        <v>90</v>
      </c>
      <c r="B19085">
        <v>803401</v>
      </c>
      <c r="C19085" t="s">
        <v>318</v>
      </c>
      <c r="D19085">
        <v>2021600</v>
      </c>
      <c r="E19085" t="s">
        <v>219</v>
      </c>
      <c r="F19085" t="s">
        <v>214</v>
      </c>
      <c r="G19085" t="s">
        <v>215</v>
      </c>
      <c r="H19085">
        <v>3</v>
      </c>
      <c r="I19085">
        <v>2016</v>
      </c>
      <c r="J19085">
        <v>1</v>
      </c>
      <c r="L19085">
        <v>23081081</v>
      </c>
      <c r="M19085">
        <v>3.2</v>
      </c>
      <c r="P19085" s="29">
        <f t="shared" si="687"/>
        <v>0.3666666666666667</v>
      </c>
    </row>
    <row r="19086" spans="1:16" hidden="1" x14ac:dyDescent="0.25">
      <c r="A19086" t="s">
        <v>90</v>
      </c>
      <c r="B19086">
        <v>803401</v>
      </c>
      <c r="C19086" t="s">
        <v>318</v>
      </c>
      <c r="D19086">
        <v>2005099</v>
      </c>
      <c r="E19086" t="s">
        <v>217</v>
      </c>
      <c r="F19086" t="s">
        <v>214</v>
      </c>
      <c r="G19086" t="s">
        <v>215</v>
      </c>
      <c r="H19086">
        <v>3</v>
      </c>
      <c r="I19086">
        <v>2016</v>
      </c>
      <c r="J19086">
        <v>1</v>
      </c>
      <c r="L19086">
        <v>23081376</v>
      </c>
      <c r="M19086">
        <v>2.9</v>
      </c>
      <c r="P19086" s="29">
        <f t="shared" si="687"/>
        <v>0.31666666666666665</v>
      </c>
    </row>
    <row r="19087" spans="1:16" hidden="1" x14ac:dyDescent="0.25">
      <c r="A19087" t="s">
        <v>90</v>
      </c>
      <c r="B19087">
        <v>803401</v>
      </c>
      <c r="C19087" t="s">
        <v>318</v>
      </c>
      <c r="D19087">
        <v>2005102</v>
      </c>
      <c r="E19087" t="s">
        <v>218</v>
      </c>
      <c r="F19087" t="s">
        <v>214</v>
      </c>
      <c r="G19087" t="s">
        <v>215</v>
      </c>
      <c r="H19087">
        <v>3</v>
      </c>
      <c r="I19087">
        <v>2016</v>
      </c>
      <c r="J19087">
        <v>1</v>
      </c>
      <c r="L19087">
        <v>23081383</v>
      </c>
      <c r="M19087">
        <v>2.9</v>
      </c>
      <c r="P19087" s="29">
        <f t="shared" si="687"/>
        <v>0.31666666666666665</v>
      </c>
    </row>
    <row r="19088" spans="1:16" hidden="1" x14ac:dyDescent="0.25">
      <c r="A19088" t="s">
        <v>90</v>
      </c>
      <c r="B19088">
        <v>803401</v>
      </c>
      <c r="C19088" t="s">
        <v>318</v>
      </c>
      <c r="D19088">
        <v>2021754</v>
      </c>
      <c r="E19088" t="s">
        <v>216</v>
      </c>
      <c r="F19088" t="s">
        <v>214</v>
      </c>
      <c r="G19088" t="s">
        <v>215</v>
      </c>
      <c r="H19088">
        <v>2</v>
      </c>
      <c r="I19088">
        <v>2016</v>
      </c>
      <c r="J19088">
        <v>1</v>
      </c>
      <c r="L19088">
        <v>23081097</v>
      </c>
      <c r="M19088">
        <v>4</v>
      </c>
      <c r="P19088" s="29">
        <f t="shared" ref="P19088:P19156" si="688">IF(AND(ISNUMBER(M19088),H19088&lt;&gt;4),(M19088-1)/6,IF(H19088=4,"DRP",IF(AND(H19088=3,M19088="NA"),"BAD",IF(AND(H19088=2),"CVL",IF(AND(H19088=1,ISBLANK(M19088)),"NULL","UNK")))))</f>
        <v>0.5</v>
      </c>
    </row>
    <row r="19089" spans="1:16" hidden="1" x14ac:dyDescent="0.25">
      <c r="A19089" t="s">
        <v>90</v>
      </c>
      <c r="B19089">
        <v>803401</v>
      </c>
      <c r="C19089" t="s">
        <v>318</v>
      </c>
      <c r="D19089">
        <v>2005118</v>
      </c>
      <c r="E19089" t="s">
        <v>223</v>
      </c>
      <c r="F19089" t="s">
        <v>214</v>
      </c>
      <c r="G19089" t="s">
        <v>215</v>
      </c>
      <c r="H19089">
        <v>2</v>
      </c>
      <c r="I19089">
        <v>2016</v>
      </c>
      <c r="J19089">
        <v>1</v>
      </c>
      <c r="L19089">
        <v>23081294</v>
      </c>
      <c r="M19089">
        <v>4.2</v>
      </c>
      <c r="P19089" s="29">
        <f t="shared" si="688"/>
        <v>0.53333333333333333</v>
      </c>
    </row>
    <row r="19090" spans="1:16" hidden="1" x14ac:dyDescent="0.25">
      <c r="A19090" t="s">
        <v>90</v>
      </c>
      <c r="B19090">
        <v>803401</v>
      </c>
      <c r="C19090" t="s">
        <v>318</v>
      </c>
      <c r="D19090">
        <v>2004116</v>
      </c>
      <c r="E19090" t="s">
        <v>229</v>
      </c>
      <c r="F19090" t="s">
        <v>214</v>
      </c>
      <c r="G19090" t="s">
        <v>215</v>
      </c>
      <c r="H19090">
        <v>4</v>
      </c>
      <c r="I19090">
        <v>2016</v>
      </c>
      <c r="J19090">
        <v>2</v>
      </c>
      <c r="L19090">
        <v>23085552</v>
      </c>
      <c r="P19090" s="29" t="str">
        <f t="shared" si="688"/>
        <v>DRP</v>
      </c>
    </row>
    <row r="19091" spans="1:16" hidden="1" x14ac:dyDescent="0.25">
      <c r="A19091" t="s">
        <v>90</v>
      </c>
      <c r="B19091">
        <v>803401</v>
      </c>
      <c r="C19091" t="s">
        <v>318</v>
      </c>
      <c r="D19091">
        <v>2005102</v>
      </c>
      <c r="E19091" t="s">
        <v>218</v>
      </c>
      <c r="F19091" t="s">
        <v>214</v>
      </c>
      <c r="G19091" t="s">
        <v>215</v>
      </c>
      <c r="H19091">
        <v>3</v>
      </c>
      <c r="I19091">
        <v>2016</v>
      </c>
      <c r="J19091">
        <v>2</v>
      </c>
      <c r="L19091">
        <v>23086741</v>
      </c>
      <c r="M19091">
        <v>3.5</v>
      </c>
      <c r="P19091" s="29">
        <f t="shared" si="688"/>
        <v>0.41666666666666669</v>
      </c>
    </row>
    <row r="19092" spans="1:16" hidden="1" x14ac:dyDescent="0.25">
      <c r="A19092" t="s">
        <v>90</v>
      </c>
      <c r="B19092">
        <v>803401</v>
      </c>
      <c r="C19092" t="s">
        <v>318</v>
      </c>
      <c r="D19092">
        <v>2005099</v>
      </c>
      <c r="E19092" t="s">
        <v>217</v>
      </c>
      <c r="F19092" t="s">
        <v>214</v>
      </c>
      <c r="G19092" t="s">
        <v>215</v>
      </c>
      <c r="H19092">
        <v>3</v>
      </c>
      <c r="I19092">
        <v>2016</v>
      </c>
      <c r="J19092">
        <v>2</v>
      </c>
      <c r="L19092">
        <v>23086541</v>
      </c>
      <c r="M19092">
        <v>2.9</v>
      </c>
      <c r="P19092" s="29">
        <f t="shared" si="688"/>
        <v>0.31666666666666665</v>
      </c>
    </row>
    <row r="19093" spans="1:16" hidden="1" x14ac:dyDescent="0.25">
      <c r="A19093" t="s">
        <v>90</v>
      </c>
      <c r="B19093">
        <v>803401</v>
      </c>
      <c r="C19093" t="s">
        <v>318</v>
      </c>
      <c r="D19093">
        <v>2021763</v>
      </c>
      <c r="E19093" t="s">
        <v>298</v>
      </c>
      <c r="F19093" t="s">
        <v>214</v>
      </c>
      <c r="G19093" t="s">
        <v>215</v>
      </c>
      <c r="H19093">
        <v>3</v>
      </c>
      <c r="I19093">
        <v>2016</v>
      </c>
      <c r="J19093">
        <v>2</v>
      </c>
      <c r="L19093">
        <v>23086845</v>
      </c>
      <c r="M19093">
        <v>3.1</v>
      </c>
      <c r="P19093" s="29">
        <f t="shared" si="688"/>
        <v>0.35000000000000003</v>
      </c>
    </row>
    <row r="19094" spans="1:16" hidden="1" x14ac:dyDescent="0.25">
      <c r="A19094" t="s">
        <v>90</v>
      </c>
      <c r="B19094">
        <v>803401</v>
      </c>
      <c r="C19094" t="s">
        <v>318</v>
      </c>
      <c r="D19094">
        <v>2005117</v>
      </c>
      <c r="E19094" t="s">
        <v>220</v>
      </c>
      <c r="F19094" t="s">
        <v>214</v>
      </c>
      <c r="G19094" t="s">
        <v>215</v>
      </c>
      <c r="H19094">
        <v>3</v>
      </c>
      <c r="I19094">
        <v>2016</v>
      </c>
      <c r="J19094">
        <v>2</v>
      </c>
      <c r="L19094">
        <v>23088410</v>
      </c>
      <c r="M19094">
        <v>2.8</v>
      </c>
      <c r="P19094" s="29">
        <f t="shared" si="688"/>
        <v>0.3</v>
      </c>
    </row>
    <row r="19095" spans="1:16" hidden="1" x14ac:dyDescent="0.25">
      <c r="A19095" t="s">
        <v>90</v>
      </c>
      <c r="B19095">
        <v>803401</v>
      </c>
      <c r="C19095" t="s">
        <v>318</v>
      </c>
      <c r="D19095">
        <v>2021600</v>
      </c>
      <c r="E19095" t="s">
        <v>219</v>
      </c>
      <c r="F19095" t="s">
        <v>214</v>
      </c>
      <c r="G19095" t="s">
        <v>215</v>
      </c>
      <c r="H19095">
        <v>3</v>
      </c>
      <c r="I19095">
        <v>2016</v>
      </c>
      <c r="J19095">
        <v>2</v>
      </c>
      <c r="L19095">
        <v>23086547</v>
      </c>
      <c r="M19095">
        <v>1.8</v>
      </c>
      <c r="P19095" s="29">
        <f t="shared" si="688"/>
        <v>0.13333333333333333</v>
      </c>
    </row>
    <row r="19096" spans="1:16" hidden="1" x14ac:dyDescent="0.25">
      <c r="A19096" t="s">
        <v>90</v>
      </c>
      <c r="B19096">
        <v>803401</v>
      </c>
      <c r="C19096" t="s">
        <v>318</v>
      </c>
      <c r="D19096">
        <v>2021600</v>
      </c>
      <c r="E19096" t="s">
        <v>219</v>
      </c>
      <c r="F19096" t="s">
        <v>214</v>
      </c>
      <c r="G19096" t="s">
        <v>215</v>
      </c>
      <c r="H19096">
        <v>3</v>
      </c>
      <c r="I19096">
        <v>2017</v>
      </c>
      <c r="J19096">
        <v>1</v>
      </c>
      <c r="L19096">
        <v>23092796</v>
      </c>
      <c r="M19096">
        <v>3.3</v>
      </c>
      <c r="P19096" s="29">
        <f t="shared" si="688"/>
        <v>0.3833333333333333</v>
      </c>
    </row>
    <row r="19097" spans="1:16" hidden="1" x14ac:dyDescent="0.25">
      <c r="A19097" t="s">
        <v>90</v>
      </c>
      <c r="B19097">
        <v>803401</v>
      </c>
      <c r="C19097" t="s">
        <v>318</v>
      </c>
      <c r="D19097">
        <v>2005099</v>
      </c>
      <c r="E19097" t="s">
        <v>217</v>
      </c>
      <c r="F19097" t="s">
        <v>214</v>
      </c>
      <c r="G19097" t="s">
        <v>215</v>
      </c>
      <c r="H19097">
        <v>3</v>
      </c>
      <c r="I19097">
        <v>2017</v>
      </c>
      <c r="J19097">
        <v>1</v>
      </c>
      <c r="L19097">
        <v>23092790</v>
      </c>
      <c r="M19097">
        <v>2.9</v>
      </c>
      <c r="P19097" s="29">
        <f t="shared" si="688"/>
        <v>0.31666666666666665</v>
      </c>
    </row>
    <row r="19098" spans="1:16" hidden="1" x14ac:dyDescent="0.25">
      <c r="A19098" t="s">
        <v>90</v>
      </c>
      <c r="B19098">
        <v>803401</v>
      </c>
      <c r="C19098" t="s">
        <v>318</v>
      </c>
      <c r="D19098">
        <v>2005102</v>
      </c>
      <c r="E19098" t="s">
        <v>218</v>
      </c>
      <c r="F19098" t="s">
        <v>214</v>
      </c>
      <c r="G19098" t="s">
        <v>215</v>
      </c>
      <c r="H19098">
        <v>3</v>
      </c>
      <c r="I19098">
        <v>2017</v>
      </c>
      <c r="J19098">
        <v>1</v>
      </c>
      <c r="L19098">
        <v>23092919</v>
      </c>
      <c r="M19098">
        <v>3.3</v>
      </c>
      <c r="P19098" s="29">
        <f t="shared" si="688"/>
        <v>0.3833333333333333</v>
      </c>
    </row>
    <row r="19099" spans="1:16" hidden="1" x14ac:dyDescent="0.25">
      <c r="A19099" t="s">
        <v>90</v>
      </c>
      <c r="B19099">
        <v>803401</v>
      </c>
      <c r="C19099" t="s">
        <v>318</v>
      </c>
      <c r="D19099">
        <v>2005117</v>
      </c>
      <c r="E19099" t="s">
        <v>220</v>
      </c>
      <c r="F19099" t="s">
        <v>214</v>
      </c>
      <c r="G19099" t="s">
        <v>215</v>
      </c>
      <c r="H19099">
        <v>2</v>
      </c>
      <c r="I19099">
        <v>2017</v>
      </c>
      <c r="J19099">
        <v>1</v>
      </c>
      <c r="L19099">
        <v>23091397</v>
      </c>
      <c r="M19099">
        <v>4</v>
      </c>
      <c r="P19099" s="29">
        <f t="shared" si="688"/>
        <v>0.5</v>
      </c>
    </row>
    <row r="19100" spans="1:16" hidden="1" x14ac:dyDescent="0.25">
      <c r="A19100" t="s">
        <v>90</v>
      </c>
      <c r="B19100">
        <v>803401</v>
      </c>
      <c r="C19100" t="s">
        <v>318</v>
      </c>
      <c r="D19100">
        <v>2021763</v>
      </c>
      <c r="E19100" t="s">
        <v>298</v>
      </c>
      <c r="F19100" t="s">
        <v>214</v>
      </c>
      <c r="G19100" t="s">
        <v>215</v>
      </c>
      <c r="H19100">
        <v>2</v>
      </c>
      <c r="I19100">
        <v>2017</v>
      </c>
      <c r="J19100">
        <v>1</v>
      </c>
      <c r="L19100">
        <v>23091986</v>
      </c>
      <c r="M19100">
        <v>4.3</v>
      </c>
      <c r="P19100" s="29">
        <f t="shared" si="688"/>
        <v>0.54999999999999993</v>
      </c>
    </row>
    <row r="19101" spans="1:16" hidden="1" x14ac:dyDescent="0.25">
      <c r="A19101" t="s">
        <v>90</v>
      </c>
      <c r="B19101">
        <v>803401</v>
      </c>
      <c r="C19101" t="s">
        <v>318</v>
      </c>
      <c r="D19101">
        <v>2004112</v>
      </c>
      <c r="E19101" t="s">
        <v>244</v>
      </c>
      <c r="F19101" t="s">
        <v>214</v>
      </c>
      <c r="G19101" t="s">
        <v>215</v>
      </c>
      <c r="H19101">
        <v>2</v>
      </c>
      <c r="I19101">
        <v>2017</v>
      </c>
      <c r="J19101">
        <v>1</v>
      </c>
      <c r="L19101">
        <v>23092347</v>
      </c>
      <c r="M19101">
        <v>6.2</v>
      </c>
      <c r="P19101" s="29">
        <f t="shared" si="688"/>
        <v>0.8666666666666667</v>
      </c>
    </row>
    <row r="19102" spans="1:16" hidden="1" x14ac:dyDescent="0.25">
      <c r="A19102" t="s">
        <v>90</v>
      </c>
      <c r="B19102">
        <v>803401</v>
      </c>
      <c r="C19102" t="s">
        <v>318</v>
      </c>
      <c r="D19102">
        <v>2004116</v>
      </c>
      <c r="E19102" t="s">
        <v>229</v>
      </c>
      <c r="F19102" t="s">
        <v>214</v>
      </c>
      <c r="G19102" t="s">
        <v>215</v>
      </c>
      <c r="H19102">
        <v>2</v>
      </c>
      <c r="I19102">
        <v>2017</v>
      </c>
      <c r="J19102">
        <v>1</v>
      </c>
      <c r="L19102">
        <v>23092358</v>
      </c>
      <c r="M19102">
        <v>4.5</v>
      </c>
      <c r="P19102" s="29">
        <f t="shared" si="688"/>
        <v>0.58333333333333337</v>
      </c>
    </row>
    <row r="19103" spans="1:16" hidden="1" x14ac:dyDescent="0.25">
      <c r="A19103" t="s">
        <v>90</v>
      </c>
      <c r="B19103">
        <v>803401</v>
      </c>
      <c r="C19103" t="s">
        <v>318</v>
      </c>
      <c r="D19103">
        <v>2004099</v>
      </c>
      <c r="E19103" t="s">
        <v>245</v>
      </c>
      <c r="F19103" t="s">
        <v>214</v>
      </c>
      <c r="G19103" t="s">
        <v>215</v>
      </c>
      <c r="H19103">
        <v>2</v>
      </c>
      <c r="I19103">
        <v>2017</v>
      </c>
      <c r="J19103">
        <v>2</v>
      </c>
      <c r="L19103">
        <v>23097866</v>
      </c>
      <c r="M19103">
        <v>5.8</v>
      </c>
      <c r="P19103" s="29">
        <f t="shared" si="688"/>
        <v>0.79999999999999993</v>
      </c>
    </row>
    <row r="19104" spans="1:16" hidden="1" x14ac:dyDescent="0.25">
      <c r="A19104" t="s">
        <v>90</v>
      </c>
      <c r="B19104">
        <v>803401</v>
      </c>
      <c r="C19104" t="s">
        <v>318</v>
      </c>
      <c r="D19104">
        <v>2004099</v>
      </c>
      <c r="E19104" t="s">
        <v>245</v>
      </c>
      <c r="F19104" t="s">
        <v>214</v>
      </c>
      <c r="G19104" t="s">
        <v>215</v>
      </c>
      <c r="H19104">
        <v>4</v>
      </c>
      <c r="I19104">
        <v>2017</v>
      </c>
      <c r="J19104">
        <v>2</v>
      </c>
      <c r="L19104">
        <v>23097865</v>
      </c>
      <c r="P19104" s="29" t="str">
        <f t="shared" si="688"/>
        <v>DRP</v>
      </c>
    </row>
    <row r="19105" spans="1:16" hidden="1" x14ac:dyDescent="0.25">
      <c r="A19105" t="s">
        <v>90</v>
      </c>
      <c r="B19105">
        <v>803401</v>
      </c>
      <c r="C19105" t="s">
        <v>318</v>
      </c>
      <c r="D19105">
        <v>2027110</v>
      </c>
      <c r="E19105" t="s">
        <v>365</v>
      </c>
      <c r="F19105" t="s">
        <v>320</v>
      </c>
      <c r="G19105" t="s">
        <v>321</v>
      </c>
      <c r="H19105">
        <v>2</v>
      </c>
      <c r="I19105">
        <v>2019</v>
      </c>
      <c r="J19105">
        <v>1</v>
      </c>
      <c r="L19105">
        <v>23121849</v>
      </c>
      <c r="M19105">
        <v>6.8</v>
      </c>
      <c r="P19105" s="29">
        <f t="shared" si="688"/>
        <v>0.96666666666666667</v>
      </c>
    </row>
    <row r="19106" spans="1:16" hidden="1" x14ac:dyDescent="0.25">
      <c r="A19106" t="s">
        <v>80</v>
      </c>
      <c r="B19106">
        <v>803401</v>
      </c>
      <c r="C19106" t="s">
        <v>318</v>
      </c>
      <c r="D19106">
        <v>2005118</v>
      </c>
      <c r="E19106" t="s">
        <v>223</v>
      </c>
      <c r="F19106" t="s">
        <v>214</v>
      </c>
      <c r="G19106" t="s">
        <v>215</v>
      </c>
      <c r="H19106">
        <v>2</v>
      </c>
      <c r="I19106">
        <v>2016</v>
      </c>
      <c r="J19106">
        <v>1</v>
      </c>
      <c r="L19106">
        <v>23081293</v>
      </c>
      <c r="M19106">
        <v>5.2</v>
      </c>
      <c r="P19106" s="29">
        <f t="shared" si="688"/>
        <v>0.70000000000000007</v>
      </c>
    </row>
    <row r="19107" spans="1:16" hidden="1" x14ac:dyDescent="0.25">
      <c r="A19107" t="s">
        <v>80</v>
      </c>
      <c r="B19107">
        <v>803401</v>
      </c>
      <c r="C19107" t="s">
        <v>318</v>
      </c>
      <c r="D19107">
        <v>2021754</v>
      </c>
      <c r="E19107" t="s">
        <v>216</v>
      </c>
      <c r="F19107" t="s">
        <v>214</v>
      </c>
      <c r="G19107" t="s">
        <v>215</v>
      </c>
      <c r="H19107">
        <v>2</v>
      </c>
      <c r="I19107">
        <v>2016</v>
      </c>
      <c r="J19107">
        <v>1</v>
      </c>
      <c r="L19107">
        <v>23081094</v>
      </c>
      <c r="M19107">
        <v>5</v>
      </c>
      <c r="P19107" s="29">
        <f t="shared" si="688"/>
        <v>0.66666666666666663</v>
      </c>
    </row>
    <row r="19108" spans="1:16" hidden="1" x14ac:dyDescent="0.25">
      <c r="A19108" t="s">
        <v>80</v>
      </c>
      <c r="B19108">
        <v>803401</v>
      </c>
      <c r="C19108" t="s">
        <v>318</v>
      </c>
      <c r="D19108">
        <v>2005102</v>
      </c>
      <c r="E19108" t="s">
        <v>218</v>
      </c>
      <c r="F19108" t="s">
        <v>214</v>
      </c>
      <c r="G19108" t="s">
        <v>215</v>
      </c>
      <c r="H19108">
        <v>2</v>
      </c>
      <c r="I19108">
        <v>2016</v>
      </c>
      <c r="J19108">
        <v>1</v>
      </c>
      <c r="L19108">
        <v>23081382</v>
      </c>
      <c r="M19108">
        <v>4.4000000000000004</v>
      </c>
      <c r="P19108" s="29">
        <f t="shared" si="688"/>
        <v>0.56666666666666676</v>
      </c>
    </row>
    <row r="19109" spans="1:16" hidden="1" x14ac:dyDescent="0.25">
      <c r="A19109" t="s">
        <v>80</v>
      </c>
      <c r="B19109">
        <v>803401</v>
      </c>
      <c r="C19109" t="s">
        <v>318</v>
      </c>
      <c r="D19109">
        <v>2005099</v>
      </c>
      <c r="E19109" t="s">
        <v>217</v>
      </c>
      <c r="F19109" t="s">
        <v>214</v>
      </c>
      <c r="G19109" t="s">
        <v>215</v>
      </c>
      <c r="H19109">
        <v>2</v>
      </c>
      <c r="I19109">
        <v>2016</v>
      </c>
      <c r="J19109">
        <v>1</v>
      </c>
      <c r="L19109">
        <v>23081375</v>
      </c>
      <c r="M19109">
        <v>5</v>
      </c>
      <c r="P19109" s="29">
        <f t="shared" si="688"/>
        <v>0.66666666666666663</v>
      </c>
    </row>
    <row r="19110" spans="1:16" hidden="1" x14ac:dyDescent="0.25">
      <c r="A19110" t="s">
        <v>80</v>
      </c>
      <c r="B19110">
        <v>803401</v>
      </c>
      <c r="C19110" t="s">
        <v>318</v>
      </c>
      <c r="D19110">
        <v>2021600</v>
      </c>
      <c r="E19110" t="s">
        <v>219</v>
      </c>
      <c r="F19110" t="s">
        <v>214</v>
      </c>
      <c r="G19110" t="s">
        <v>215</v>
      </c>
      <c r="H19110">
        <v>2</v>
      </c>
      <c r="I19110">
        <v>2016</v>
      </c>
      <c r="J19110">
        <v>1</v>
      </c>
      <c r="L19110">
        <v>23081079</v>
      </c>
      <c r="M19110">
        <v>4.5</v>
      </c>
      <c r="P19110" s="29">
        <f t="shared" si="688"/>
        <v>0.58333333333333337</v>
      </c>
    </row>
    <row r="19111" spans="1:16" hidden="1" x14ac:dyDescent="0.25">
      <c r="A19111" t="s">
        <v>80</v>
      </c>
      <c r="B19111">
        <v>803401</v>
      </c>
      <c r="C19111" t="s">
        <v>318</v>
      </c>
      <c r="D19111">
        <v>2004098</v>
      </c>
      <c r="E19111" t="s">
        <v>213</v>
      </c>
      <c r="F19111" t="s">
        <v>214</v>
      </c>
      <c r="G19111" t="s">
        <v>215</v>
      </c>
      <c r="H19111">
        <v>2</v>
      </c>
      <c r="I19111">
        <v>2016</v>
      </c>
      <c r="J19111">
        <v>1</v>
      </c>
      <c r="L19111">
        <v>23078142</v>
      </c>
      <c r="M19111">
        <v>6.9</v>
      </c>
      <c r="P19111" s="29">
        <f t="shared" si="688"/>
        <v>0.98333333333333339</v>
      </c>
    </row>
    <row r="19112" spans="1:16" hidden="1" x14ac:dyDescent="0.25">
      <c r="A19112" t="s">
        <v>80</v>
      </c>
      <c r="B19112">
        <v>803401</v>
      </c>
      <c r="C19112" t="s">
        <v>318</v>
      </c>
      <c r="D19112">
        <v>2021763</v>
      </c>
      <c r="E19112" t="s">
        <v>298</v>
      </c>
      <c r="F19112" t="s">
        <v>214</v>
      </c>
      <c r="G19112" t="s">
        <v>215</v>
      </c>
      <c r="H19112">
        <v>2</v>
      </c>
      <c r="I19112">
        <v>2016</v>
      </c>
      <c r="J19112">
        <v>2</v>
      </c>
      <c r="L19112">
        <v>23086847</v>
      </c>
      <c r="M19112">
        <v>4</v>
      </c>
      <c r="P19112" s="29">
        <f t="shared" si="688"/>
        <v>0.5</v>
      </c>
    </row>
    <row r="19113" spans="1:16" hidden="1" x14ac:dyDescent="0.25">
      <c r="A19113" t="s">
        <v>80</v>
      </c>
      <c r="B19113">
        <v>803401</v>
      </c>
      <c r="C19113" t="s">
        <v>318</v>
      </c>
      <c r="D19113">
        <v>2005117</v>
      </c>
      <c r="E19113" t="s">
        <v>220</v>
      </c>
      <c r="F19113" t="s">
        <v>214</v>
      </c>
      <c r="G19113" t="s">
        <v>215</v>
      </c>
      <c r="H19113">
        <v>2</v>
      </c>
      <c r="I19113">
        <v>2016</v>
      </c>
      <c r="J19113">
        <v>2</v>
      </c>
      <c r="L19113">
        <v>23084475</v>
      </c>
      <c r="M19113">
        <v>4.3</v>
      </c>
      <c r="P19113" s="29">
        <f t="shared" si="688"/>
        <v>0.54999999999999993</v>
      </c>
    </row>
    <row r="19114" spans="1:16" hidden="1" x14ac:dyDescent="0.25">
      <c r="A19114" t="s">
        <v>80</v>
      </c>
      <c r="B19114">
        <v>803401</v>
      </c>
      <c r="C19114" t="s">
        <v>318</v>
      </c>
      <c r="D19114">
        <v>2021756</v>
      </c>
      <c r="E19114" t="s">
        <v>253</v>
      </c>
      <c r="F19114" t="s">
        <v>214</v>
      </c>
      <c r="G19114" t="s">
        <v>215</v>
      </c>
      <c r="H19114">
        <v>2</v>
      </c>
      <c r="I19114">
        <v>2016</v>
      </c>
      <c r="J19114">
        <v>2</v>
      </c>
      <c r="L19114">
        <v>23086833</v>
      </c>
      <c r="M19114">
        <v>4</v>
      </c>
      <c r="P19114" s="29">
        <f t="shared" si="688"/>
        <v>0.5</v>
      </c>
    </row>
    <row r="19115" spans="1:16" hidden="1" x14ac:dyDescent="0.25">
      <c r="A19115" t="s">
        <v>80</v>
      </c>
      <c r="B19115">
        <v>803401</v>
      </c>
      <c r="C19115" t="s">
        <v>318</v>
      </c>
      <c r="D19115">
        <v>2021602</v>
      </c>
      <c r="E19115" t="s">
        <v>242</v>
      </c>
      <c r="F19115" t="s">
        <v>214</v>
      </c>
      <c r="G19115" t="s">
        <v>215</v>
      </c>
      <c r="H19115">
        <v>2</v>
      </c>
      <c r="I19115">
        <v>2016</v>
      </c>
      <c r="J19115">
        <v>2</v>
      </c>
      <c r="L19115">
        <v>23086747</v>
      </c>
      <c r="M19115">
        <v>4</v>
      </c>
      <c r="P19115" s="29">
        <f t="shared" si="688"/>
        <v>0.5</v>
      </c>
    </row>
    <row r="19116" spans="1:16" hidden="1" x14ac:dyDescent="0.25">
      <c r="A19116" t="s">
        <v>80</v>
      </c>
      <c r="B19116">
        <v>803401</v>
      </c>
      <c r="C19116" t="s">
        <v>318</v>
      </c>
      <c r="D19116">
        <v>2021580</v>
      </c>
      <c r="E19116" t="s">
        <v>241</v>
      </c>
      <c r="F19116" t="s">
        <v>214</v>
      </c>
      <c r="G19116" t="s">
        <v>215</v>
      </c>
      <c r="H19116">
        <v>2</v>
      </c>
      <c r="I19116">
        <v>2016</v>
      </c>
      <c r="J19116">
        <v>2</v>
      </c>
      <c r="L19116">
        <v>23086826</v>
      </c>
      <c r="M19116">
        <v>4.0999999999999996</v>
      </c>
      <c r="P19116" s="29">
        <f t="shared" si="688"/>
        <v>0.51666666666666661</v>
      </c>
    </row>
    <row r="19117" spans="1:16" hidden="1" x14ac:dyDescent="0.25">
      <c r="A19117" t="s">
        <v>80</v>
      </c>
      <c r="B19117">
        <v>803401</v>
      </c>
      <c r="C19117" t="s">
        <v>318</v>
      </c>
      <c r="D19117">
        <v>2004112</v>
      </c>
      <c r="E19117" t="s">
        <v>244</v>
      </c>
      <c r="F19117" t="s">
        <v>214</v>
      </c>
      <c r="G19117" t="s">
        <v>215</v>
      </c>
      <c r="H19117">
        <v>2</v>
      </c>
      <c r="I19117">
        <v>2016</v>
      </c>
      <c r="J19117">
        <v>2</v>
      </c>
      <c r="L19117">
        <v>23085500</v>
      </c>
      <c r="M19117">
        <v>5.6</v>
      </c>
      <c r="P19117" s="29">
        <f t="shared" si="688"/>
        <v>0.76666666666666661</v>
      </c>
    </row>
    <row r="19118" spans="1:16" hidden="1" x14ac:dyDescent="0.25">
      <c r="A19118" t="s">
        <v>80</v>
      </c>
      <c r="B19118">
        <v>803401</v>
      </c>
      <c r="C19118" t="s">
        <v>318</v>
      </c>
      <c r="D19118">
        <v>2021638</v>
      </c>
      <c r="E19118" t="s">
        <v>250</v>
      </c>
      <c r="F19118" t="s">
        <v>214</v>
      </c>
      <c r="G19118" t="s">
        <v>215</v>
      </c>
      <c r="H19118">
        <v>2</v>
      </c>
      <c r="I19118">
        <v>2017</v>
      </c>
      <c r="J19118">
        <v>1</v>
      </c>
      <c r="L19118">
        <v>23092935</v>
      </c>
      <c r="M19118">
        <v>5.2</v>
      </c>
      <c r="P19118" s="29">
        <f t="shared" si="688"/>
        <v>0.70000000000000007</v>
      </c>
    </row>
    <row r="19119" spans="1:16" hidden="1" x14ac:dyDescent="0.25">
      <c r="A19119" t="s">
        <v>80</v>
      </c>
      <c r="B19119">
        <v>803401</v>
      </c>
      <c r="C19119" t="s">
        <v>318</v>
      </c>
      <c r="D19119">
        <v>2021596</v>
      </c>
      <c r="E19119" t="s">
        <v>294</v>
      </c>
      <c r="F19119" t="s">
        <v>214</v>
      </c>
      <c r="G19119" t="s">
        <v>215</v>
      </c>
      <c r="H19119">
        <v>2</v>
      </c>
      <c r="I19119">
        <v>2017</v>
      </c>
      <c r="J19119">
        <v>1</v>
      </c>
      <c r="L19119">
        <v>23092936</v>
      </c>
      <c r="M19119">
        <v>4</v>
      </c>
      <c r="P19119" s="29">
        <f t="shared" si="688"/>
        <v>0.5</v>
      </c>
    </row>
    <row r="19120" spans="1:16" hidden="1" x14ac:dyDescent="0.25">
      <c r="A19120" t="s">
        <v>80</v>
      </c>
      <c r="B19120">
        <v>803401</v>
      </c>
      <c r="C19120" t="s">
        <v>318</v>
      </c>
      <c r="D19120">
        <v>2021874</v>
      </c>
      <c r="E19120" t="s">
        <v>226</v>
      </c>
      <c r="F19120" t="s">
        <v>214</v>
      </c>
      <c r="G19120" t="s">
        <v>215</v>
      </c>
      <c r="H19120">
        <v>2</v>
      </c>
      <c r="I19120">
        <v>2017</v>
      </c>
      <c r="J19120">
        <v>1</v>
      </c>
      <c r="L19120">
        <v>23091992</v>
      </c>
      <c r="M19120">
        <v>4.2</v>
      </c>
      <c r="P19120" s="29">
        <f t="shared" si="688"/>
        <v>0.53333333333333333</v>
      </c>
    </row>
    <row r="19121" spans="1:16" hidden="1" x14ac:dyDescent="0.25">
      <c r="A19121" t="s">
        <v>80</v>
      </c>
      <c r="B19121">
        <v>803401</v>
      </c>
      <c r="C19121" t="s">
        <v>318</v>
      </c>
      <c r="D19121">
        <v>2005131</v>
      </c>
      <c r="E19121" t="s">
        <v>228</v>
      </c>
      <c r="F19121" t="s">
        <v>214</v>
      </c>
      <c r="G19121" t="s">
        <v>215</v>
      </c>
      <c r="H19121">
        <v>2</v>
      </c>
      <c r="I19121">
        <v>2017</v>
      </c>
      <c r="J19121">
        <v>1</v>
      </c>
      <c r="L19121">
        <v>23093315</v>
      </c>
      <c r="M19121">
        <v>5.8</v>
      </c>
      <c r="P19121" s="29">
        <f t="shared" si="688"/>
        <v>0.79999999999999993</v>
      </c>
    </row>
    <row r="19122" spans="1:16" hidden="1" x14ac:dyDescent="0.25">
      <c r="A19122" t="s">
        <v>80</v>
      </c>
      <c r="B19122">
        <v>803401</v>
      </c>
      <c r="C19122" t="s">
        <v>318</v>
      </c>
      <c r="D19122">
        <v>2005120</v>
      </c>
      <c r="E19122" t="s">
        <v>293</v>
      </c>
      <c r="F19122" t="s">
        <v>214</v>
      </c>
      <c r="G19122" t="s">
        <v>215</v>
      </c>
      <c r="H19122">
        <v>2</v>
      </c>
      <c r="I19122">
        <v>2017</v>
      </c>
      <c r="J19122">
        <v>1</v>
      </c>
      <c r="L19122">
        <v>23094176</v>
      </c>
      <c r="M19122">
        <v>5.9</v>
      </c>
      <c r="P19122" s="29">
        <f t="shared" si="688"/>
        <v>0.81666666666666676</v>
      </c>
    </row>
    <row r="19123" spans="1:16" hidden="1" x14ac:dyDescent="0.25">
      <c r="A19123" t="s">
        <v>80</v>
      </c>
      <c r="B19123">
        <v>803401</v>
      </c>
      <c r="C19123" t="s">
        <v>318</v>
      </c>
      <c r="D19123">
        <v>2004116</v>
      </c>
      <c r="E19123" t="s">
        <v>229</v>
      </c>
      <c r="F19123" t="s">
        <v>214</v>
      </c>
      <c r="G19123" t="s">
        <v>215</v>
      </c>
      <c r="H19123">
        <v>2</v>
      </c>
      <c r="I19123">
        <v>2017</v>
      </c>
      <c r="J19123">
        <v>1</v>
      </c>
      <c r="L19123">
        <v>23092372</v>
      </c>
      <c r="M19123">
        <v>6.1</v>
      </c>
      <c r="P19123" s="29">
        <f t="shared" si="688"/>
        <v>0.85</v>
      </c>
    </row>
    <row r="19124" spans="1:16" hidden="1" x14ac:dyDescent="0.25">
      <c r="A19124" t="s">
        <v>80</v>
      </c>
      <c r="B19124">
        <v>803401</v>
      </c>
      <c r="C19124" t="s">
        <v>318</v>
      </c>
      <c r="D19124">
        <v>2004099</v>
      </c>
      <c r="E19124" t="s">
        <v>245</v>
      </c>
      <c r="F19124" t="s">
        <v>214</v>
      </c>
      <c r="G19124" t="s">
        <v>215</v>
      </c>
      <c r="H19124">
        <v>2</v>
      </c>
      <c r="I19124">
        <v>2017</v>
      </c>
      <c r="J19124">
        <v>2</v>
      </c>
      <c r="L19124">
        <v>23097860</v>
      </c>
      <c r="M19124">
        <v>4.5</v>
      </c>
      <c r="P19124" s="29">
        <f t="shared" si="688"/>
        <v>0.58333333333333337</v>
      </c>
    </row>
    <row r="19125" spans="1:16" hidden="1" x14ac:dyDescent="0.25">
      <c r="A19125" t="s">
        <v>80</v>
      </c>
      <c r="B19125">
        <v>803401</v>
      </c>
      <c r="C19125" t="s">
        <v>318</v>
      </c>
      <c r="D19125">
        <v>2021993</v>
      </c>
      <c r="E19125" t="s">
        <v>256</v>
      </c>
      <c r="F19125" t="s">
        <v>214</v>
      </c>
      <c r="G19125" t="s">
        <v>215</v>
      </c>
      <c r="H19125">
        <v>2</v>
      </c>
      <c r="I19125">
        <v>2017</v>
      </c>
      <c r="J19125">
        <v>2</v>
      </c>
      <c r="L19125">
        <v>23097538</v>
      </c>
      <c r="M19125">
        <v>4.2</v>
      </c>
      <c r="P19125" s="29">
        <f t="shared" si="688"/>
        <v>0.53333333333333333</v>
      </c>
    </row>
    <row r="19126" spans="1:16" hidden="1" x14ac:dyDescent="0.25">
      <c r="A19126" t="s">
        <v>80</v>
      </c>
      <c r="B19126">
        <v>803401</v>
      </c>
      <c r="C19126" t="s">
        <v>318</v>
      </c>
      <c r="D19126">
        <v>2021781</v>
      </c>
      <c r="E19126" t="s">
        <v>235</v>
      </c>
      <c r="F19126" t="s">
        <v>214</v>
      </c>
      <c r="G19126" t="s">
        <v>215</v>
      </c>
      <c r="H19126">
        <v>2</v>
      </c>
      <c r="I19126">
        <v>2017</v>
      </c>
      <c r="J19126">
        <v>2</v>
      </c>
      <c r="L19126">
        <v>23101188</v>
      </c>
      <c r="M19126">
        <v>6.4</v>
      </c>
      <c r="P19126" s="29">
        <f t="shared" si="688"/>
        <v>0.9</v>
      </c>
    </row>
    <row r="19127" spans="1:16" hidden="1" x14ac:dyDescent="0.25">
      <c r="A19127" t="s">
        <v>80</v>
      </c>
      <c r="B19127">
        <v>803401</v>
      </c>
      <c r="C19127" t="s">
        <v>318</v>
      </c>
      <c r="D19127">
        <v>2021725</v>
      </c>
      <c r="E19127" t="s">
        <v>257</v>
      </c>
      <c r="F19127" t="s">
        <v>214</v>
      </c>
      <c r="G19127" t="s">
        <v>215</v>
      </c>
      <c r="H19127">
        <v>2</v>
      </c>
      <c r="I19127">
        <v>2017</v>
      </c>
      <c r="J19127">
        <v>2</v>
      </c>
      <c r="L19127">
        <v>23097532</v>
      </c>
      <c r="M19127">
        <v>5.5</v>
      </c>
      <c r="P19127" s="29">
        <f t="shared" si="688"/>
        <v>0.75</v>
      </c>
    </row>
    <row r="19128" spans="1:16" hidden="1" x14ac:dyDescent="0.25">
      <c r="A19128" t="s">
        <v>80</v>
      </c>
      <c r="B19128">
        <v>803401</v>
      </c>
      <c r="C19128" t="s">
        <v>318</v>
      </c>
      <c r="D19128">
        <v>2021640</v>
      </c>
      <c r="E19128" t="s">
        <v>227</v>
      </c>
      <c r="F19128" t="s">
        <v>214</v>
      </c>
      <c r="G19128" t="s">
        <v>215</v>
      </c>
      <c r="H19128">
        <v>2</v>
      </c>
      <c r="I19128">
        <v>2017</v>
      </c>
      <c r="J19128">
        <v>2</v>
      </c>
      <c r="L19128">
        <v>23101196</v>
      </c>
      <c r="M19128">
        <v>4</v>
      </c>
      <c r="P19128" s="29">
        <f t="shared" si="688"/>
        <v>0.5</v>
      </c>
    </row>
    <row r="19129" spans="1:16" hidden="1" x14ac:dyDescent="0.25">
      <c r="A19129" t="s">
        <v>80</v>
      </c>
      <c r="B19129">
        <v>803401</v>
      </c>
      <c r="C19129" t="s">
        <v>318</v>
      </c>
      <c r="D19129">
        <v>2021750</v>
      </c>
      <c r="E19129" t="s">
        <v>296</v>
      </c>
      <c r="F19129" t="s">
        <v>214</v>
      </c>
      <c r="G19129" t="s">
        <v>215</v>
      </c>
      <c r="H19129">
        <v>2</v>
      </c>
      <c r="I19129">
        <v>2017</v>
      </c>
      <c r="J19129">
        <v>2</v>
      </c>
      <c r="L19129">
        <v>23097531</v>
      </c>
      <c r="M19129">
        <v>4.2</v>
      </c>
      <c r="P19129" s="29">
        <f t="shared" si="688"/>
        <v>0.53333333333333333</v>
      </c>
    </row>
    <row r="19130" spans="1:16" hidden="1" x14ac:dyDescent="0.25">
      <c r="A19130" t="s">
        <v>80</v>
      </c>
      <c r="B19130">
        <v>803401</v>
      </c>
      <c r="C19130" t="s">
        <v>318</v>
      </c>
      <c r="D19130">
        <v>2004586</v>
      </c>
      <c r="E19130" t="s">
        <v>325</v>
      </c>
      <c r="F19130" t="s">
        <v>214</v>
      </c>
      <c r="G19130" t="s">
        <v>215</v>
      </c>
      <c r="H19130">
        <v>4</v>
      </c>
      <c r="I19130">
        <v>2018</v>
      </c>
      <c r="J19130">
        <v>1</v>
      </c>
      <c r="L19130">
        <v>23108652</v>
      </c>
      <c r="P19130" s="29" t="str">
        <f t="shared" si="688"/>
        <v>DRP</v>
      </c>
    </row>
    <row r="19131" spans="1:16" hidden="1" x14ac:dyDescent="0.25">
      <c r="A19131" t="s">
        <v>80</v>
      </c>
      <c r="B19131">
        <v>803401</v>
      </c>
      <c r="C19131" t="s">
        <v>318</v>
      </c>
      <c r="D19131">
        <v>2021787</v>
      </c>
      <c r="E19131" t="s">
        <v>292</v>
      </c>
      <c r="F19131" t="s">
        <v>214</v>
      </c>
      <c r="G19131" t="s">
        <v>215</v>
      </c>
      <c r="H19131">
        <v>2</v>
      </c>
      <c r="I19131">
        <v>2018</v>
      </c>
      <c r="J19131">
        <v>1</v>
      </c>
      <c r="L19131">
        <v>23107720</v>
      </c>
      <c r="M19131">
        <v>4.4000000000000004</v>
      </c>
      <c r="P19131" s="29">
        <f t="shared" si="688"/>
        <v>0.56666666666666676</v>
      </c>
    </row>
    <row r="19132" spans="1:16" hidden="1" x14ac:dyDescent="0.25">
      <c r="A19132" t="s">
        <v>80</v>
      </c>
      <c r="B19132">
        <v>803401</v>
      </c>
      <c r="C19132" t="s">
        <v>318</v>
      </c>
      <c r="D19132">
        <v>2021679</v>
      </c>
      <c r="E19132" t="s">
        <v>259</v>
      </c>
      <c r="F19132" t="s">
        <v>214</v>
      </c>
      <c r="G19132" t="s">
        <v>215</v>
      </c>
      <c r="H19132">
        <v>2</v>
      </c>
      <c r="I19132">
        <v>2018</v>
      </c>
      <c r="J19132">
        <v>1</v>
      </c>
      <c r="L19132">
        <v>23108211</v>
      </c>
      <c r="M19132">
        <v>5.6</v>
      </c>
      <c r="P19132" s="29">
        <f t="shared" si="688"/>
        <v>0.76666666666666661</v>
      </c>
    </row>
    <row r="19133" spans="1:16" hidden="1" x14ac:dyDescent="0.25">
      <c r="A19133" t="s">
        <v>80</v>
      </c>
      <c r="B19133">
        <v>803401</v>
      </c>
      <c r="C19133" t="s">
        <v>318</v>
      </c>
      <c r="D19133">
        <v>2004752</v>
      </c>
      <c r="E19133" t="s">
        <v>290</v>
      </c>
      <c r="F19133" t="s">
        <v>214</v>
      </c>
      <c r="G19133" t="s">
        <v>215</v>
      </c>
      <c r="H19133">
        <v>2</v>
      </c>
      <c r="I19133">
        <v>2018</v>
      </c>
      <c r="J19133">
        <v>1</v>
      </c>
      <c r="L19133">
        <v>23107719</v>
      </c>
      <c r="M19133">
        <v>4.5999999999999996</v>
      </c>
      <c r="P19133" s="29">
        <f t="shared" si="688"/>
        <v>0.6</v>
      </c>
    </row>
    <row r="19134" spans="1:16" hidden="1" x14ac:dyDescent="0.25">
      <c r="A19134" t="s">
        <v>80</v>
      </c>
      <c r="B19134">
        <v>803401</v>
      </c>
      <c r="C19134" t="s">
        <v>318</v>
      </c>
      <c r="D19134">
        <v>2004591</v>
      </c>
      <c r="E19134" t="s">
        <v>271</v>
      </c>
      <c r="F19134" t="s">
        <v>214</v>
      </c>
      <c r="G19134" t="s">
        <v>215</v>
      </c>
      <c r="H19134">
        <v>2</v>
      </c>
      <c r="I19134">
        <v>2018</v>
      </c>
      <c r="J19134">
        <v>1</v>
      </c>
      <c r="L19134">
        <v>23108870</v>
      </c>
      <c r="M19134">
        <v>4.4000000000000004</v>
      </c>
      <c r="P19134" s="29">
        <f t="shared" si="688"/>
        <v>0.56666666666666676</v>
      </c>
    </row>
    <row r="19135" spans="1:16" hidden="1" x14ac:dyDescent="0.25">
      <c r="A19135" t="s">
        <v>80</v>
      </c>
      <c r="B19135">
        <v>803401</v>
      </c>
      <c r="C19135" t="s">
        <v>318</v>
      </c>
      <c r="D19135">
        <v>2004587</v>
      </c>
      <c r="E19135" t="s">
        <v>288</v>
      </c>
      <c r="F19135" t="s">
        <v>214</v>
      </c>
      <c r="G19135" t="s">
        <v>215</v>
      </c>
      <c r="H19135">
        <v>2</v>
      </c>
      <c r="I19135">
        <v>2018</v>
      </c>
      <c r="J19135">
        <v>1</v>
      </c>
      <c r="L19135">
        <v>23107718</v>
      </c>
      <c r="M19135">
        <v>5.8</v>
      </c>
      <c r="P19135" s="29">
        <f t="shared" si="688"/>
        <v>0.79999999999999993</v>
      </c>
    </row>
    <row r="19136" spans="1:16" hidden="1" x14ac:dyDescent="0.25">
      <c r="A19136" t="s">
        <v>80</v>
      </c>
      <c r="B19136">
        <v>803401</v>
      </c>
      <c r="C19136" t="s">
        <v>318</v>
      </c>
      <c r="D19136">
        <v>2004586</v>
      </c>
      <c r="E19136" t="s">
        <v>325</v>
      </c>
      <c r="F19136" t="s">
        <v>214</v>
      </c>
      <c r="G19136" t="s">
        <v>215</v>
      </c>
      <c r="H19136">
        <v>2</v>
      </c>
      <c r="I19136">
        <v>2018</v>
      </c>
      <c r="J19136">
        <v>1</v>
      </c>
      <c r="L19136">
        <v>23108652</v>
      </c>
      <c r="M19136">
        <v>4.2</v>
      </c>
      <c r="P19136" s="29">
        <f t="shared" si="688"/>
        <v>0.53333333333333333</v>
      </c>
    </row>
    <row r="19137" spans="1:16" hidden="1" x14ac:dyDescent="0.25">
      <c r="A19137" t="s">
        <v>80</v>
      </c>
      <c r="B19137">
        <v>803401</v>
      </c>
      <c r="C19137" t="s">
        <v>318</v>
      </c>
      <c r="D19137">
        <v>2019271</v>
      </c>
      <c r="E19137" t="s">
        <v>236</v>
      </c>
      <c r="F19137" t="s">
        <v>214</v>
      </c>
      <c r="G19137" t="s">
        <v>215</v>
      </c>
      <c r="H19137">
        <v>2</v>
      </c>
      <c r="I19137">
        <v>2018</v>
      </c>
      <c r="J19137">
        <v>2</v>
      </c>
      <c r="L19137">
        <v>23114518</v>
      </c>
      <c r="M19137">
        <v>5.5</v>
      </c>
      <c r="P19137" s="29">
        <f t="shared" si="688"/>
        <v>0.75</v>
      </c>
    </row>
    <row r="19138" spans="1:16" hidden="1" x14ac:dyDescent="0.25">
      <c r="A19138" t="s">
        <v>80</v>
      </c>
      <c r="B19138">
        <v>803401</v>
      </c>
      <c r="C19138" t="s">
        <v>318</v>
      </c>
      <c r="D19138">
        <v>2024862</v>
      </c>
      <c r="E19138" t="s">
        <v>289</v>
      </c>
      <c r="F19138" t="s">
        <v>214</v>
      </c>
      <c r="G19138" t="s">
        <v>215</v>
      </c>
      <c r="H19138">
        <v>2</v>
      </c>
      <c r="I19138">
        <v>2018</v>
      </c>
      <c r="J19138">
        <v>2</v>
      </c>
      <c r="L19138">
        <v>23115892</v>
      </c>
      <c r="M19138">
        <v>6.1</v>
      </c>
      <c r="P19138" s="29">
        <f t="shared" si="688"/>
        <v>0.85</v>
      </c>
    </row>
    <row r="19139" spans="1:16" hidden="1" x14ac:dyDescent="0.25">
      <c r="A19139" t="s">
        <v>80</v>
      </c>
      <c r="B19139">
        <v>803401</v>
      </c>
      <c r="C19139" t="s">
        <v>318</v>
      </c>
      <c r="D19139">
        <v>2021615</v>
      </c>
      <c r="E19139" t="s">
        <v>255</v>
      </c>
      <c r="F19139" t="s">
        <v>214</v>
      </c>
      <c r="G19139" t="s">
        <v>215</v>
      </c>
      <c r="H19139">
        <v>2</v>
      </c>
      <c r="I19139">
        <v>2018</v>
      </c>
      <c r="J19139">
        <v>2</v>
      </c>
      <c r="L19139">
        <v>23115891</v>
      </c>
      <c r="M19139">
        <v>6</v>
      </c>
      <c r="P19139" s="29">
        <f t="shared" si="688"/>
        <v>0.83333333333333337</v>
      </c>
    </row>
    <row r="19140" spans="1:16" hidden="1" x14ac:dyDescent="0.25">
      <c r="A19140" t="s">
        <v>80</v>
      </c>
      <c r="B19140">
        <v>803401</v>
      </c>
      <c r="C19140" t="s">
        <v>318</v>
      </c>
      <c r="D19140">
        <v>2021591</v>
      </c>
      <c r="E19140" t="s">
        <v>240</v>
      </c>
      <c r="F19140" t="s">
        <v>214</v>
      </c>
      <c r="G19140" t="s">
        <v>215</v>
      </c>
      <c r="H19140">
        <v>2</v>
      </c>
      <c r="I19140">
        <v>2018</v>
      </c>
      <c r="J19140">
        <v>2</v>
      </c>
      <c r="L19140">
        <v>23115890</v>
      </c>
      <c r="M19140">
        <v>5.2</v>
      </c>
      <c r="P19140" s="29">
        <f t="shared" si="688"/>
        <v>0.70000000000000007</v>
      </c>
    </row>
    <row r="19141" spans="1:16" hidden="1" x14ac:dyDescent="0.25">
      <c r="A19141" t="s">
        <v>80</v>
      </c>
      <c r="B19141">
        <v>803401</v>
      </c>
      <c r="C19141" t="s">
        <v>318</v>
      </c>
      <c r="D19141">
        <v>2021865</v>
      </c>
      <c r="E19141" t="s">
        <v>301</v>
      </c>
      <c r="F19141" t="s">
        <v>214</v>
      </c>
      <c r="G19141" t="s">
        <v>215</v>
      </c>
      <c r="H19141">
        <v>2</v>
      </c>
      <c r="I19141">
        <v>2018</v>
      </c>
      <c r="J19141">
        <v>2</v>
      </c>
      <c r="L19141">
        <v>23115887</v>
      </c>
      <c r="M19141">
        <v>4.8</v>
      </c>
      <c r="P19141" s="29">
        <f t="shared" si="688"/>
        <v>0.6333333333333333</v>
      </c>
    </row>
    <row r="19142" spans="1:16" hidden="1" x14ac:dyDescent="0.25">
      <c r="A19142" t="s">
        <v>80</v>
      </c>
      <c r="B19142">
        <v>803401</v>
      </c>
      <c r="C19142" t="s">
        <v>318</v>
      </c>
      <c r="D19142">
        <v>2021631</v>
      </c>
      <c r="E19142" t="s">
        <v>302</v>
      </c>
      <c r="F19142" t="s">
        <v>214</v>
      </c>
      <c r="G19142" t="s">
        <v>215</v>
      </c>
      <c r="H19142">
        <v>2</v>
      </c>
      <c r="I19142">
        <v>2018</v>
      </c>
      <c r="J19142">
        <v>2</v>
      </c>
      <c r="L19142">
        <v>23115885</v>
      </c>
      <c r="M19142">
        <v>5.6</v>
      </c>
      <c r="P19142" s="29">
        <f t="shared" si="688"/>
        <v>0.76666666666666661</v>
      </c>
    </row>
    <row r="19143" spans="1:16" hidden="1" x14ac:dyDescent="0.25">
      <c r="A19143" t="s">
        <v>80</v>
      </c>
      <c r="B19143">
        <v>803401</v>
      </c>
      <c r="C19143" t="s">
        <v>318</v>
      </c>
      <c r="D19143">
        <v>2021723</v>
      </c>
      <c r="E19143" t="s">
        <v>299</v>
      </c>
      <c r="F19143" t="s">
        <v>214</v>
      </c>
      <c r="G19143" t="s">
        <v>215</v>
      </c>
      <c r="H19143">
        <v>2</v>
      </c>
      <c r="I19143">
        <v>2018</v>
      </c>
      <c r="J19143">
        <v>2</v>
      </c>
      <c r="L19143">
        <v>23115889</v>
      </c>
      <c r="M19143">
        <v>4</v>
      </c>
      <c r="P19143" s="29">
        <f t="shared" si="688"/>
        <v>0.5</v>
      </c>
    </row>
    <row r="19144" spans="1:16" hidden="1" x14ac:dyDescent="0.25">
      <c r="A19144" t="s">
        <v>80</v>
      </c>
      <c r="B19144">
        <v>803401</v>
      </c>
      <c r="C19144" t="s">
        <v>318</v>
      </c>
      <c r="D19144">
        <v>2021661</v>
      </c>
      <c r="E19144" t="s">
        <v>305</v>
      </c>
      <c r="F19144" t="s">
        <v>214</v>
      </c>
      <c r="G19144" t="s">
        <v>215</v>
      </c>
      <c r="H19144">
        <v>2</v>
      </c>
      <c r="I19144">
        <v>2019</v>
      </c>
      <c r="J19144">
        <v>1</v>
      </c>
      <c r="L19144">
        <v>23120234</v>
      </c>
      <c r="M19144">
        <v>5.6</v>
      </c>
      <c r="P19144" s="29">
        <f t="shared" si="688"/>
        <v>0.76666666666666661</v>
      </c>
    </row>
    <row r="19145" spans="1:16" hidden="1" x14ac:dyDescent="0.25">
      <c r="A19145" t="s">
        <v>80</v>
      </c>
      <c r="B19145">
        <v>803401</v>
      </c>
      <c r="C19145" t="s">
        <v>318</v>
      </c>
      <c r="D19145">
        <v>2024863</v>
      </c>
      <c r="E19145" t="s">
        <v>304</v>
      </c>
      <c r="F19145" t="s">
        <v>214</v>
      </c>
      <c r="G19145" t="s">
        <v>215</v>
      </c>
      <c r="H19145">
        <v>2</v>
      </c>
      <c r="I19145">
        <v>2019</v>
      </c>
      <c r="J19145">
        <v>1</v>
      </c>
      <c r="L19145">
        <v>23120233</v>
      </c>
      <c r="M19145">
        <v>4.8</v>
      </c>
      <c r="P19145" s="29">
        <f t="shared" si="688"/>
        <v>0.6333333333333333</v>
      </c>
    </row>
    <row r="19146" spans="1:16" hidden="1" x14ac:dyDescent="0.25">
      <c r="A19146" t="s">
        <v>80</v>
      </c>
      <c r="B19146">
        <v>803401</v>
      </c>
      <c r="C19146" t="s">
        <v>318</v>
      </c>
      <c r="D19146">
        <v>2004597</v>
      </c>
      <c r="E19146" t="s">
        <v>279</v>
      </c>
      <c r="F19146" t="s">
        <v>214</v>
      </c>
      <c r="G19146" t="s">
        <v>215</v>
      </c>
      <c r="H19146">
        <v>2</v>
      </c>
      <c r="I19146">
        <v>2019</v>
      </c>
      <c r="J19146">
        <v>1</v>
      </c>
      <c r="L19146">
        <v>23120232</v>
      </c>
      <c r="M19146">
        <v>5.7</v>
      </c>
      <c r="P19146" s="29">
        <f t="shared" si="688"/>
        <v>0.78333333333333333</v>
      </c>
    </row>
    <row r="19147" spans="1:16" hidden="1" x14ac:dyDescent="0.25">
      <c r="A19147" t="s">
        <v>80</v>
      </c>
      <c r="B19147">
        <v>803401</v>
      </c>
      <c r="C19147" t="s">
        <v>318</v>
      </c>
      <c r="D19147">
        <v>2021744</v>
      </c>
      <c r="E19147" t="s">
        <v>262</v>
      </c>
      <c r="F19147" t="s">
        <v>214</v>
      </c>
      <c r="G19147" t="s">
        <v>215</v>
      </c>
      <c r="H19147">
        <v>2</v>
      </c>
      <c r="I19147">
        <v>2019</v>
      </c>
      <c r="J19147">
        <v>1</v>
      </c>
      <c r="L19147">
        <v>23123927</v>
      </c>
      <c r="M19147">
        <v>6</v>
      </c>
      <c r="P19147" s="29">
        <f t="shared" si="688"/>
        <v>0.83333333333333337</v>
      </c>
    </row>
    <row r="19148" spans="1:16" hidden="1" x14ac:dyDescent="0.25">
      <c r="A19148" t="s">
        <v>80</v>
      </c>
      <c r="B19148">
        <v>803401</v>
      </c>
      <c r="C19148" t="s">
        <v>318</v>
      </c>
      <c r="D19148">
        <v>2021716</v>
      </c>
      <c r="E19148" t="s">
        <v>291</v>
      </c>
      <c r="F19148" t="s">
        <v>214</v>
      </c>
      <c r="G19148" t="s">
        <v>215</v>
      </c>
      <c r="H19148">
        <v>2</v>
      </c>
      <c r="I19148">
        <v>2019</v>
      </c>
      <c r="J19148">
        <v>1</v>
      </c>
      <c r="L19148">
        <v>23120235</v>
      </c>
      <c r="M19148">
        <v>5.9</v>
      </c>
      <c r="P19148" s="29">
        <f t="shared" si="688"/>
        <v>0.81666666666666676</v>
      </c>
    </row>
    <row r="19149" spans="1:16" hidden="1" x14ac:dyDescent="0.25">
      <c r="A19149" t="s">
        <v>80</v>
      </c>
      <c r="B19149">
        <v>803401</v>
      </c>
      <c r="C19149" t="s">
        <v>318</v>
      </c>
      <c r="D19149">
        <v>2019272</v>
      </c>
      <c r="E19149" t="s">
        <v>249</v>
      </c>
      <c r="F19149" t="s">
        <v>214</v>
      </c>
      <c r="G19149" t="s">
        <v>215</v>
      </c>
      <c r="H19149">
        <v>2</v>
      </c>
      <c r="I19149">
        <v>2019</v>
      </c>
      <c r="J19149">
        <v>1</v>
      </c>
      <c r="L19149">
        <v>23120703</v>
      </c>
      <c r="M19149">
        <v>4.5999999999999996</v>
      </c>
      <c r="P19149" s="29">
        <f t="shared" si="688"/>
        <v>0.6</v>
      </c>
    </row>
    <row r="19150" spans="1:16" hidden="1" x14ac:dyDescent="0.25">
      <c r="A19150" t="s">
        <v>80</v>
      </c>
      <c r="B19150">
        <v>803401</v>
      </c>
      <c r="C19150" t="s">
        <v>318</v>
      </c>
      <c r="D19150">
        <v>2019273</v>
      </c>
      <c r="E19150" t="s">
        <v>248</v>
      </c>
      <c r="F19150" t="s">
        <v>214</v>
      </c>
      <c r="G19150" t="s">
        <v>215</v>
      </c>
      <c r="H19150">
        <v>1</v>
      </c>
      <c r="I19150">
        <v>2019</v>
      </c>
      <c r="J19150">
        <v>2</v>
      </c>
      <c r="L19150">
        <v>23129159</v>
      </c>
      <c r="P19150" s="29" t="str">
        <f t="shared" si="688"/>
        <v>NULL</v>
      </c>
    </row>
    <row r="19151" spans="1:16" hidden="1" x14ac:dyDescent="0.25">
      <c r="A19151" t="s">
        <v>80</v>
      </c>
      <c r="B19151">
        <v>803401</v>
      </c>
      <c r="C19151" t="s">
        <v>318</v>
      </c>
      <c r="D19151">
        <v>2024921</v>
      </c>
      <c r="E19151" t="s">
        <v>225</v>
      </c>
      <c r="F19151" t="s">
        <v>214</v>
      </c>
      <c r="G19151" t="s">
        <v>215</v>
      </c>
      <c r="H19151">
        <v>1</v>
      </c>
      <c r="I19151">
        <v>2019</v>
      </c>
      <c r="J19151">
        <v>2</v>
      </c>
      <c r="L19151">
        <v>23129804</v>
      </c>
      <c r="P19151" s="29" t="str">
        <f t="shared" si="688"/>
        <v>NULL</v>
      </c>
    </row>
    <row r="19152" spans="1:16" hidden="1" x14ac:dyDescent="0.25">
      <c r="A19152" t="s">
        <v>80</v>
      </c>
      <c r="B19152">
        <v>803401</v>
      </c>
      <c r="C19152" t="s">
        <v>318</v>
      </c>
      <c r="D19152">
        <v>2024864</v>
      </c>
      <c r="E19152" t="s">
        <v>310</v>
      </c>
      <c r="F19152" t="s">
        <v>214</v>
      </c>
      <c r="G19152" t="s">
        <v>215</v>
      </c>
      <c r="H19152">
        <v>1</v>
      </c>
      <c r="I19152">
        <v>2019</v>
      </c>
      <c r="J19152">
        <v>2</v>
      </c>
      <c r="L19152">
        <v>23129359</v>
      </c>
      <c r="P19152" s="29" t="str">
        <f t="shared" si="688"/>
        <v>NULL</v>
      </c>
    </row>
    <row r="19153" spans="1:16" hidden="1" x14ac:dyDescent="0.25">
      <c r="A19153" t="s">
        <v>80</v>
      </c>
      <c r="B19153">
        <v>803401</v>
      </c>
      <c r="C19153" t="s">
        <v>318</v>
      </c>
      <c r="D19153">
        <v>2021689</v>
      </c>
      <c r="E19153" t="s">
        <v>312</v>
      </c>
      <c r="F19153" t="s">
        <v>214</v>
      </c>
      <c r="G19153" t="s">
        <v>215</v>
      </c>
      <c r="H19153">
        <v>1</v>
      </c>
      <c r="I19153">
        <v>2019</v>
      </c>
      <c r="J19153">
        <v>2</v>
      </c>
      <c r="L19153">
        <v>23129810</v>
      </c>
      <c r="P19153" s="29" t="str">
        <f t="shared" si="688"/>
        <v>NULL</v>
      </c>
    </row>
    <row r="19154" spans="1:16" hidden="1" x14ac:dyDescent="0.25">
      <c r="A19154" t="s">
        <v>80</v>
      </c>
      <c r="B19154">
        <v>803401</v>
      </c>
      <c r="C19154" t="s">
        <v>318</v>
      </c>
      <c r="D19154">
        <v>2021671</v>
      </c>
      <c r="E19154" t="s">
        <v>303</v>
      </c>
      <c r="F19154" t="s">
        <v>214</v>
      </c>
      <c r="G19154" t="s">
        <v>215</v>
      </c>
      <c r="H19154">
        <v>1</v>
      </c>
      <c r="I19154">
        <v>2019</v>
      </c>
      <c r="J19154">
        <v>2</v>
      </c>
      <c r="L19154">
        <v>23130363</v>
      </c>
      <c r="P19154" s="29" t="str">
        <f t="shared" si="688"/>
        <v>NULL</v>
      </c>
    </row>
    <row r="19155" spans="1:16" hidden="1" x14ac:dyDescent="0.25">
      <c r="A19155" t="s">
        <v>80</v>
      </c>
      <c r="B19155">
        <v>803401</v>
      </c>
      <c r="C19155" t="s">
        <v>318</v>
      </c>
      <c r="D19155">
        <v>2021664</v>
      </c>
      <c r="E19155" t="s">
        <v>311</v>
      </c>
      <c r="F19155" t="s">
        <v>214</v>
      </c>
      <c r="G19155" t="s">
        <v>215</v>
      </c>
      <c r="H19155">
        <v>1</v>
      </c>
      <c r="I19155">
        <v>2019</v>
      </c>
      <c r="J19155">
        <v>2</v>
      </c>
      <c r="L19155">
        <v>23129806</v>
      </c>
      <c r="P19155" s="29" t="str">
        <f t="shared" si="688"/>
        <v>NULL</v>
      </c>
    </row>
    <row r="19156" spans="1:16" hidden="1" x14ac:dyDescent="0.25">
      <c r="A19156" t="s">
        <v>80</v>
      </c>
      <c r="B19156">
        <v>803401</v>
      </c>
      <c r="C19156" t="s">
        <v>318</v>
      </c>
      <c r="D19156">
        <v>2004602</v>
      </c>
      <c r="E19156" t="s">
        <v>277</v>
      </c>
      <c r="F19156" t="s">
        <v>214</v>
      </c>
      <c r="G19156" t="s">
        <v>215</v>
      </c>
      <c r="H19156">
        <v>1</v>
      </c>
      <c r="I19156">
        <v>2019</v>
      </c>
      <c r="J19156">
        <v>2</v>
      </c>
      <c r="L19156">
        <v>23129802</v>
      </c>
      <c r="P19156" s="29" t="str">
        <f t="shared" si="688"/>
        <v>NULL</v>
      </c>
    </row>
    <row r="19157" spans="1:16" hidden="1" x14ac:dyDescent="0.25">
      <c r="P19157"/>
    </row>
    <row r="19158" spans="1:16" hidden="1" x14ac:dyDescent="0.25">
      <c r="P19158"/>
    </row>
    <row r="19159" spans="1:16" hidden="1" x14ac:dyDescent="0.25">
      <c r="P19159"/>
    </row>
    <row r="19160" spans="1:16" hidden="1" x14ac:dyDescent="0.25">
      <c r="P19160"/>
    </row>
    <row r="19161" spans="1:16" hidden="1" x14ac:dyDescent="0.25">
      <c r="P19161"/>
    </row>
    <row r="19162" spans="1:16" hidden="1" x14ac:dyDescent="0.25">
      <c r="P19162"/>
    </row>
    <row r="19163" spans="1:16" hidden="1" x14ac:dyDescent="0.25">
      <c r="P19163"/>
    </row>
    <row r="19164" spans="1:16" hidden="1" x14ac:dyDescent="0.25">
      <c r="P19164"/>
    </row>
    <row r="19165" spans="1:16" hidden="1" x14ac:dyDescent="0.25">
      <c r="P19165"/>
    </row>
    <row r="19166" spans="1:16" hidden="1" x14ac:dyDescent="0.25">
      <c r="P19166"/>
    </row>
    <row r="19167" spans="1:16" hidden="1" x14ac:dyDescent="0.25">
      <c r="P19167"/>
    </row>
    <row r="19168" spans="1:16" hidden="1" x14ac:dyDescent="0.25">
      <c r="P19168"/>
    </row>
    <row r="19169" spans="16:16" hidden="1" x14ac:dyDescent="0.25">
      <c r="P19169"/>
    </row>
    <row r="19170" spans="16:16" hidden="1" x14ac:dyDescent="0.25">
      <c r="P19170"/>
    </row>
    <row r="19171" spans="16:16" hidden="1" x14ac:dyDescent="0.25">
      <c r="P19171"/>
    </row>
    <row r="19172" spans="16:16" hidden="1" x14ac:dyDescent="0.25">
      <c r="P19172"/>
    </row>
    <row r="19173" spans="16:16" hidden="1" x14ac:dyDescent="0.25">
      <c r="P19173"/>
    </row>
    <row r="19174" spans="16:16" hidden="1" x14ac:dyDescent="0.25">
      <c r="P19174"/>
    </row>
    <row r="19175" spans="16:16" hidden="1" x14ac:dyDescent="0.25">
      <c r="P19175"/>
    </row>
    <row r="19176" spans="16:16" hidden="1" x14ac:dyDescent="0.25">
      <c r="P19176"/>
    </row>
    <row r="19177" spans="16:16" hidden="1" x14ac:dyDescent="0.25">
      <c r="P19177"/>
    </row>
    <row r="19178" spans="16:16" hidden="1" x14ac:dyDescent="0.25">
      <c r="P19178"/>
    </row>
    <row r="19179" spans="16:16" hidden="1" x14ac:dyDescent="0.25">
      <c r="P19179"/>
    </row>
    <row r="19180" spans="16:16" hidden="1" x14ac:dyDescent="0.25">
      <c r="P19180"/>
    </row>
    <row r="19181" spans="16:16" hidden="1" x14ac:dyDescent="0.25">
      <c r="P19181"/>
    </row>
    <row r="19182" spans="16:16" hidden="1" x14ac:dyDescent="0.25">
      <c r="P19182"/>
    </row>
    <row r="19183" spans="16:16" hidden="1" x14ac:dyDescent="0.25">
      <c r="P19183"/>
    </row>
    <row r="19184" spans="16:16" hidden="1" x14ac:dyDescent="0.25">
      <c r="P19184"/>
    </row>
    <row r="19185" spans="16:16" hidden="1" x14ac:dyDescent="0.25">
      <c r="P19185"/>
    </row>
    <row r="19186" spans="16:16" hidden="1" x14ac:dyDescent="0.25">
      <c r="P19186"/>
    </row>
    <row r="19187" spans="16:16" hidden="1" x14ac:dyDescent="0.25">
      <c r="P19187"/>
    </row>
    <row r="19188" spans="16:16" hidden="1" x14ac:dyDescent="0.25">
      <c r="P19188"/>
    </row>
    <row r="19189" spans="16:16" hidden="1" x14ac:dyDescent="0.25">
      <c r="P19189"/>
    </row>
    <row r="19190" spans="16:16" hidden="1" x14ac:dyDescent="0.25">
      <c r="P19190"/>
    </row>
    <row r="19191" spans="16:16" hidden="1" x14ac:dyDescent="0.25">
      <c r="P19191"/>
    </row>
    <row r="19192" spans="16:16" hidden="1" x14ac:dyDescent="0.25">
      <c r="P19192"/>
    </row>
    <row r="19193" spans="16:16" hidden="1" x14ac:dyDescent="0.25">
      <c r="P19193"/>
    </row>
    <row r="19194" spans="16:16" hidden="1" x14ac:dyDescent="0.25">
      <c r="P19194"/>
    </row>
    <row r="19195" spans="16:16" hidden="1" x14ac:dyDescent="0.25">
      <c r="P19195"/>
    </row>
    <row r="19196" spans="16:16" hidden="1" x14ac:dyDescent="0.25">
      <c r="P19196"/>
    </row>
    <row r="19197" spans="16:16" hidden="1" x14ac:dyDescent="0.25">
      <c r="P19197"/>
    </row>
    <row r="19198" spans="16:16" hidden="1" x14ac:dyDescent="0.25">
      <c r="P19198"/>
    </row>
    <row r="19199" spans="16:16" hidden="1" x14ac:dyDescent="0.25">
      <c r="P19199"/>
    </row>
    <row r="19200" spans="16:16" hidden="1" x14ac:dyDescent="0.25">
      <c r="P19200"/>
    </row>
    <row r="19201" spans="16:16" hidden="1" x14ac:dyDescent="0.25">
      <c r="P19201"/>
    </row>
    <row r="19202" spans="16:16" hidden="1" x14ac:dyDescent="0.25">
      <c r="P19202"/>
    </row>
    <row r="19203" spans="16:16" hidden="1" x14ac:dyDescent="0.25">
      <c r="P19203"/>
    </row>
    <row r="19204" spans="16:16" hidden="1" x14ac:dyDescent="0.25">
      <c r="P19204"/>
    </row>
    <row r="19205" spans="16:16" hidden="1" x14ac:dyDescent="0.25">
      <c r="P19205"/>
    </row>
    <row r="19206" spans="16:16" hidden="1" x14ac:dyDescent="0.25">
      <c r="P19206"/>
    </row>
    <row r="19207" spans="16:16" hidden="1" x14ac:dyDescent="0.25">
      <c r="P19207"/>
    </row>
    <row r="19208" spans="16:16" hidden="1" x14ac:dyDescent="0.25">
      <c r="P19208"/>
    </row>
    <row r="19209" spans="16:16" hidden="1" x14ac:dyDescent="0.25">
      <c r="P19209"/>
    </row>
    <row r="19210" spans="16:16" hidden="1" x14ac:dyDescent="0.25">
      <c r="P19210"/>
    </row>
    <row r="19211" spans="16:16" hidden="1" x14ac:dyDescent="0.25">
      <c r="P19211"/>
    </row>
    <row r="19212" spans="16:16" hidden="1" x14ac:dyDescent="0.25">
      <c r="P19212"/>
    </row>
    <row r="19213" spans="16:16" hidden="1" x14ac:dyDescent="0.25">
      <c r="P19213"/>
    </row>
    <row r="19214" spans="16:16" hidden="1" x14ac:dyDescent="0.25">
      <c r="P19214"/>
    </row>
    <row r="19215" spans="16:16" hidden="1" x14ac:dyDescent="0.25">
      <c r="P19215"/>
    </row>
    <row r="19216" spans="16:16" hidden="1" x14ac:dyDescent="0.25">
      <c r="P19216"/>
    </row>
    <row r="19217" spans="16:16" hidden="1" x14ac:dyDescent="0.25">
      <c r="P19217"/>
    </row>
    <row r="19218" spans="16:16" hidden="1" x14ac:dyDescent="0.25">
      <c r="P19218"/>
    </row>
    <row r="19219" spans="16:16" hidden="1" x14ac:dyDescent="0.25">
      <c r="P19219"/>
    </row>
    <row r="19220" spans="16:16" hidden="1" x14ac:dyDescent="0.25">
      <c r="P19220"/>
    </row>
    <row r="19221" spans="16:16" hidden="1" x14ac:dyDescent="0.25">
      <c r="P19221"/>
    </row>
    <row r="19222" spans="16:16" hidden="1" x14ac:dyDescent="0.25">
      <c r="P19222"/>
    </row>
    <row r="19223" spans="16:16" hidden="1" x14ac:dyDescent="0.25">
      <c r="P19223"/>
    </row>
    <row r="19224" spans="16:16" hidden="1" x14ac:dyDescent="0.25">
      <c r="P19224"/>
    </row>
    <row r="19225" spans="16:16" hidden="1" x14ac:dyDescent="0.25">
      <c r="P19225"/>
    </row>
    <row r="19226" spans="16:16" hidden="1" x14ac:dyDescent="0.25">
      <c r="P19226"/>
    </row>
    <row r="19227" spans="16:16" hidden="1" x14ac:dyDescent="0.25">
      <c r="P19227"/>
    </row>
    <row r="19228" spans="16:16" hidden="1" x14ac:dyDescent="0.25">
      <c r="P19228"/>
    </row>
    <row r="19229" spans="16:16" hidden="1" x14ac:dyDescent="0.25">
      <c r="P19229"/>
    </row>
    <row r="19230" spans="16:16" hidden="1" x14ac:dyDescent="0.25">
      <c r="P19230"/>
    </row>
    <row r="19231" spans="16:16" hidden="1" x14ac:dyDescent="0.25">
      <c r="P19231"/>
    </row>
    <row r="19232" spans="16:16" hidden="1" x14ac:dyDescent="0.25">
      <c r="P19232"/>
    </row>
    <row r="19233" spans="16:16" hidden="1" x14ac:dyDescent="0.25">
      <c r="P19233"/>
    </row>
    <row r="19234" spans="16:16" hidden="1" x14ac:dyDescent="0.25">
      <c r="P19234"/>
    </row>
    <row r="19235" spans="16:16" hidden="1" x14ac:dyDescent="0.25">
      <c r="P19235"/>
    </row>
    <row r="19236" spans="16:16" hidden="1" x14ac:dyDescent="0.25">
      <c r="P19236"/>
    </row>
    <row r="19237" spans="16:16" hidden="1" x14ac:dyDescent="0.25">
      <c r="P19237"/>
    </row>
    <row r="19238" spans="16:16" hidden="1" x14ac:dyDescent="0.25">
      <c r="P19238"/>
    </row>
    <row r="19239" spans="16:16" hidden="1" x14ac:dyDescent="0.25">
      <c r="P19239"/>
    </row>
    <row r="19240" spans="16:16" hidden="1" x14ac:dyDescent="0.25">
      <c r="P19240"/>
    </row>
    <row r="19241" spans="16:16" hidden="1" x14ac:dyDescent="0.25">
      <c r="P19241"/>
    </row>
    <row r="19242" spans="16:16" hidden="1" x14ac:dyDescent="0.25">
      <c r="P19242"/>
    </row>
    <row r="19243" spans="16:16" hidden="1" x14ac:dyDescent="0.25">
      <c r="P19243"/>
    </row>
    <row r="19244" spans="16:16" hidden="1" x14ac:dyDescent="0.25">
      <c r="P19244"/>
    </row>
    <row r="19245" spans="16:16" hidden="1" x14ac:dyDescent="0.25">
      <c r="P19245"/>
    </row>
    <row r="19246" spans="16:16" hidden="1" x14ac:dyDescent="0.25">
      <c r="P19246"/>
    </row>
    <row r="19247" spans="16:16" hidden="1" x14ac:dyDescent="0.25">
      <c r="P19247"/>
    </row>
    <row r="19248" spans="16:16" hidden="1" x14ac:dyDescent="0.25">
      <c r="P19248"/>
    </row>
    <row r="19249" spans="16:16" hidden="1" x14ac:dyDescent="0.25">
      <c r="P19249"/>
    </row>
    <row r="19250" spans="16:16" hidden="1" x14ac:dyDescent="0.25">
      <c r="P19250"/>
    </row>
    <row r="19251" spans="16:16" hidden="1" x14ac:dyDescent="0.25">
      <c r="P19251"/>
    </row>
    <row r="19252" spans="16:16" hidden="1" x14ac:dyDescent="0.25">
      <c r="P19252"/>
    </row>
    <row r="19253" spans="16:16" hidden="1" x14ac:dyDescent="0.25">
      <c r="P19253"/>
    </row>
    <row r="19254" spans="16:16" hidden="1" x14ac:dyDescent="0.25">
      <c r="P19254"/>
    </row>
    <row r="19255" spans="16:16" hidden="1" x14ac:dyDescent="0.25">
      <c r="P19255"/>
    </row>
    <row r="19256" spans="16:16" hidden="1" x14ac:dyDescent="0.25">
      <c r="P19256"/>
    </row>
    <row r="19257" spans="16:16" hidden="1" x14ac:dyDescent="0.25">
      <c r="P19257"/>
    </row>
    <row r="19258" spans="16:16" hidden="1" x14ac:dyDescent="0.25">
      <c r="P19258"/>
    </row>
    <row r="19259" spans="16:16" hidden="1" x14ac:dyDescent="0.25">
      <c r="P19259"/>
    </row>
    <row r="19260" spans="16:16" hidden="1" x14ac:dyDescent="0.25">
      <c r="P19260"/>
    </row>
    <row r="19261" spans="16:16" hidden="1" x14ac:dyDescent="0.25">
      <c r="P19261"/>
    </row>
    <row r="19262" spans="16:16" hidden="1" x14ac:dyDescent="0.25">
      <c r="P19262"/>
    </row>
    <row r="19263" spans="16:16" hidden="1" x14ac:dyDescent="0.25">
      <c r="P19263"/>
    </row>
    <row r="19264" spans="16:16" hidden="1" x14ac:dyDescent="0.25">
      <c r="P19264"/>
    </row>
    <row r="19265" spans="16:16" hidden="1" x14ac:dyDescent="0.25">
      <c r="P19265"/>
    </row>
    <row r="19266" spans="16:16" hidden="1" x14ac:dyDescent="0.25">
      <c r="P19266"/>
    </row>
    <row r="19267" spans="16:16" hidden="1" x14ac:dyDescent="0.25">
      <c r="P19267"/>
    </row>
    <row r="19268" spans="16:16" hidden="1" x14ac:dyDescent="0.25">
      <c r="P19268"/>
    </row>
    <row r="19269" spans="16:16" hidden="1" x14ac:dyDescent="0.25">
      <c r="P19269"/>
    </row>
    <row r="19270" spans="16:16" hidden="1" x14ac:dyDescent="0.25">
      <c r="P19270"/>
    </row>
    <row r="19271" spans="16:16" hidden="1" x14ac:dyDescent="0.25">
      <c r="P19271"/>
    </row>
    <row r="19272" spans="16:16" hidden="1" x14ac:dyDescent="0.25">
      <c r="P19272"/>
    </row>
    <row r="19273" spans="16:16" hidden="1" x14ac:dyDescent="0.25">
      <c r="P19273"/>
    </row>
    <row r="19274" spans="16:16" hidden="1" x14ac:dyDescent="0.25">
      <c r="P19274"/>
    </row>
    <row r="19275" spans="16:16" hidden="1" x14ac:dyDescent="0.25">
      <c r="P19275"/>
    </row>
    <row r="19276" spans="16:16" hidden="1" x14ac:dyDescent="0.25">
      <c r="P19276"/>
    </row>
    <row r="19277" spans="16:16" hidden="1" x14ac:dyDescent="0.25">
      <c r="P19277"/>
    </row>
    <row r="19278" spans="16:16" hidden="1" x14ac:dyDescent="0.25">
      <c r="P19278"/>
    </row>
    <row r="19279" spans="16:16" hidden="1" x14ac:dyDescent="0.25">
      <c r="P19279"/>
    </row>
    <row r="19280" spans="16:16" hidden="1" x14ac:dyDescent="0.25">
      <c r="P19280"/>
    </row>
    <row r="19281" spans="16:16" hidden="1" x14ac:dyDescent="0.25">
      <c r="P19281"/>
    </row>
    <row r="19282" spans="16:16" hidden="1" x14ac:dyDescent="0.25">
      <c r="P19282"/>
    </row>
    <row r="19283" spans="16:16" hidden="1" x14ac:dyDescent="0.25">
      <c r="P19283"/>
    </row>
    <row r="19284" spans="16:16" hidden="1" x14ac:dyDescent="0.25">
      <c r="P19284"/>
    </row>
    <row r="19285" spans="16:16" hidden="1" x14ac:dyDescent="0.25">
      <c r="P19285"/>
    </row>
    <row r="19286" spans="16:16" hidden="1" x14ac:dyDescent="0.25">
      <c r="P19286"/>
    </row>
    <row r="19287" spans="16:16" hidden="1" x14ac:dyDescent="0.25">
      <c r="P19287"/>
    </row>
    <row r="19288" spans="16:16" hidden="1" x14ac:dyDescent="0.25">
      <c r="P19288"/>
    </row>
    <row r="19289" spans="16:16" hidden="1" x14ac:dyDescent="0.25">
      <c r="P19289"/>
    </row>
    <row r="19290" spans="16:16" hidden="1" x14ac:dyDescent="0.25">
      <c r="P19290"/>
    </row>
    <row r="19291" spans="16:16" hidden="1" x14ac:dyDescent="0.25">
      <c r="P19291"/>
    </row>
    <row r="19292" spans="16:16" hidden="1" x14ac:dyDescent="0.25">
      <c r="P19292"/>
    </row>
    <row r="19293" spans="16:16" hidden="1" x14ac:dyDescent="0.25">
      <c r="P19293"/>
    </row>
    <row r="19294" spans="16:16" hidden="1" x14ac:dyDescent="0.25">
      <c r="P19294"/>
    </row>
    <row r="19295" spans="16:16" hidden="1" x14ac:dyDescent="0.25">
      <c r="P19295"/>
    </row>
    <row r="19296" spans="16:16" hidden="1" x14ac:dyDescent="0.25">
      <c r="P19296"/>
    </row>
    <row r="19297" spans="16:16" hidden="1" x14ac:dyDescent="0.25">
      <c r="P19297"/>
    </row>
    <row r="19298" spans="16:16" hidden="1" x14ac:dyDescent="0.25">
      <c r="P19298"/>
    </row>
    <row r="19299" spans="16:16" hidden="1" x14ac:dyDescent="0.25">
      <c r="P19299"/>
    </row>
    <row r="19300" spans="16:16" hidden="1" x14ac:dyDescent="0.25">
      <c r="P19300"/>
    </row>
    <row r="19301" spans="16:16" hidden="1" x14ac:dyDescent="0.25">
      <c r="P19301"/>
    </row>
    <row r="19302" spans="16:16" hidden="1" x14ac:dyDescent="0.25">
      <c r="P19302"/>
    </row>
    <row r="19303" spans="16:16" hidden="1" x14ac:dyDescent="0.25">
      <c r="P19303"/>
    </row>
    <row r="19304" spans="16:16" hidden="1" x14ac:dyDescent="0.25">
      <c r="P19304"/>
    </row>
    <row r="19305" spans="16:16" hidden="1" x14ac:dyDescent="0.25">
      <c r="P19305"/>
    </row>
    <row r="19306" spans="16:16" hidden="1" x14ac:dyDescent="0.25">
      <c r="P19306"/>
    </row>
    <row r="19307" spans="16:16" hidden="1" x14ac:dyDescent="0.25">
      <c r="P19307"/>
    </row>
    <row r="19308" spans="16:16" hidden="1" x14ac:dyDescent="0.25">
      <c r="P19308"/>
    </row>
    <row r="19309" spans="16:16" hidden="1" x14ac:dyDescent="0.25">
      <c r="P19309"/>
    </row>
    <row r="19310" spans="16:16" hidden="1" x14ac:dyDescent="0.25">
      <c r="P19310"/>
    </row>
    <row r="19311" spans="16:16" hidden="1" x14ac:dyDescent="0.25">
      <c r="P19311"/>
    </row>
    <row r="19312" spans="16:16" hidden="1" x14ac:dyDescent="0.25">
      <c r="P19312"/>
    </row>
    <row r="19313" spans="16:16" hidden="1" x14ac:dyDescent="0.25">
      <c r="P19313"/>
    </row>
    <row r="19314" spans="16:16" hidden="1" x14ac:dyDescent="0.25">
      <c r="P19314"/>
    </row>
    <row r="19315" spans="16:16" hidden="1" x14ac:dyDescent="0.25">
      <c r="P19315"/>
    </row>
    <row r="19316" spans="16:16" hidden="1" x14ac:dyDescent="0.25">
      <c r="P19316"/>
    </row>
    <row r="19317" spans="16:16" hidden="1" x14ac:dyDescent="0.25">
      <c r="P19317"/>
    </row>
    <row r="19318" spans="16:16" hidden="1" x14ac:dyDescent="0.25">
      <c r="P19318"/>
    </row>
    <row r="19319" spans="16:16" hidden="1" x14ac:dyDescent="0.25">
      <c r="P19319"/>
    </row>
    <row r="19320" spans="16:16" hidden="1" x14ac:dyDescent="0.25">
      <c r="P19320"/>
    </row>
    <row r="19321" spans="16:16" hidden="1" x14ac:dyDescent="0.25">
      <c r="P19321"/>
    </row>
    <row r="19322" spans="16:16" hidden="1" x14ac:dyDescent="0.25">
      <c r="P19322"/>
    </row>
    <row r="19323" spans="16:16" hidden="1" x14ac:dyDescent="0.25">
      <c r="P19323"/>
    </row>
    <row r="19324" spans="16:16" hidden="1" x14ac:dyDescent="0.25">
      <c r="P19324"/>
    </row>
    <row r="19325" spans="16:16" hidden="1" x14ac:dyDescent="0.25">
      <c r="P19325"/>
    </row>
    <row r="19326" spans="16:16" hidden="1" x14ac:dyDescent="0.25">
      <c r="P19326"/>
    </row>
    <row r="19327" spans="16:16" hidden="1" x14ac:dyDescent="0.25">
      <c r="P19327"/>
    </row>
    <row r="19328" spans="16:16" hidden="1" x14ac:dyDescent="0.25">
      <c r="P19328"/>
    </row>
    <row r="19329" spans="16:16" hidden="1" x14ac:dyDescent="0.25">
      <c r="P19329"/>
    </row>
    <row r="19330" spans="16:16" hidden="1" x14ac:dyDescent="0.25">
      <c r="P19330"/>
    </row>
    <row r="19331" spans="16:16" hidden="1" x14ac:dyDescent="0.25">
      <c r="P19331"/>
    </row>
    <row r="19332" spans="16:16" hidden="1" x14ac:dyDescent="0.25">
      <c r="P19332"/>
    </row>
    <row r="19333" spans="16:16" hidden="1" x14ac:dyDescent="0.25">
      <c r="P19333"/>
    </row>
    <row r="19334" spans="16:16" hidden="1" x14ac:dyDescent="0.25">
      <c r="P19334"/>
    </row>
    <row r="19335" spans="16:16" hidden="1" x14ac:dyDescent="0.25">
      <c r="P19335"/>
    </row>
    <row r="19336" spans="16:16" hidden="1" x14ac:dyDescent="0.25">
      <c r="P19336"/>
    </row>
    <row r="19337" spans="16:16" hidden="1" x14ac:dyDescent="0.25">
      <c r="P19337"/>
    </row>
    <row r="19338" spans="16:16" hidden="1" x14ac:dyDescent="0.25">
      <c r="P19338"/>
    </row>
    <row r="19339" spans="16:16" hidden="1" x14ac:dyDescent="0.25">
      <c r="P19339"/>
    </row>
    <row r="19340" spans="16:16" hidden="1" x14ac:dyDescent="0.25">
      <c r="P19340"/>
    </row>
    <row r="19341" spans="16:16" hidden="1" x14ac:dyDescent="0.25">
      <c r="P19341"/>
    </row>
    <row r="19342" spans="16:16" hidden="1" x14ac:dyDescent="0.25">
      <c r="P19342"/>
    </row>
    <row r="19343" spans="16:16" hidden="1" x14ac:dyDescent="0.25">
      <c r="P19343"/>
    </row>
    <row r="19344" spans="16:16" hidden="1" x14ac:dyDescent="0.25">
      <c r="P19344"/>
    </row>
    <row r="19345" spans="16:16" hidden="1" x14ac:dyDescent="0.25">
      <c r="P19345"/>
    </row>
    <row r="19346" spans="16:16" hidden="1" x14ac:dyDescent="0.25">
      <c r="P19346"/>
    </row>
    <row r="19347" spans="16:16" hidden="1" x14ac:dyDescent="0.25">
      <c r="P19347"/>
    </row>
    <row r="19348" spans="16:16" hidden="1" x14ac:dyDescent="0.25">
      <c r="P19348"/>
    </row>
    <row r="19349" spans="16:16" hidden="1" x14ac:dyDescent="0.25">
      <c r="P19349"/>
    </row>
    <row r="19350" spans="16:16" hidden="1" x14ac:dyDescent="0.25">
      <c r="P19350"/>
    </row>
    <row r="19351" spans="16:16" hidden="1" x14ac:dyDescent="0.25">
      <c r="P19351"/>
    </row>
    <row r="19352" spans="16:16" hidden="1" x14ac:dyDescent="0.25">
      <c r="P19352"/>
    </row>
    <row r="19353" spans="16:16" hidden="1" x14ac:dyDescent="0.25">
      <c r="P19353"/>
    </row>
    <row r="19354" spans="16:16" hidden="1" x14ac:dyDescent="0.25">
      <c r="P19354"/>
    </row>
    <row r="19355" spans="16:16" hidden="1" x14ac:dyDescent="0.25">
      <c r="P19355"/>
    </row>
    <row r="19356" spans="16:16" hidden="1" x14ac:dyDescent="0.25">
      <c r="P19356"/>
    </row>
    <row r="19357" spans="16:16" hidden="1" x14ac:dyDescent="0.25">
      <c r="P19357"/>
    </row>
    <row r="19358" spans="16:16" hidden="1" x14ac:dyDescent="0.25">
      <c r="P19358"/>
    </row>
    <row r="19359" spans="16:16" hidden="1" x14ac:dyDescent="0.25">
      <c r="P19359"/>
    </row>
    <row r="19360" spans="16:16" hidden="1" x14ac:dyDescent="0.25">
      <c r="P19360"/>
    </row>
    <row r="19361" spans="16:16" hidden="1" x14ac:dyDescent="0.25">
      <c r="P19361"/>
    </row>
    <row r="19362" spans="16:16" hidden="1" x14ac:dyDescent="0.25">
      <c r="P19362"/>
    </row>
    <row r="19363" spans="16:16" hidden="1" x14ac:dyDescent="0.25">
      <c r="P19363"/>
    </row>
    <row r="19364" spans="16:16" hidden="1" x14ac:dyDescent="0.25">
      <c r="P19364"/>
    </row>
    <row r="19365" spans="16:16" hidden="1" x14ac:dyDescent="0.25">
      <c r="P19365"/>
    </row>
    <row r="19366" spans="16:16" hidden="1" x14ac:dyDescent="0.25">
      <c r="P19366"/>
    </row>
    <row r="19367" spans="16:16" hidden="1" x14ac:dyDescent="0.25">
      <c r="P19367"/>
    </row>
    <row r="19368" spans="16:16" hidden="1" x14ac:dyDescent="0.25">
      <c r="P19368"/>
    </row>
    <row r="19369" spans="16:16" hidden="1" x14ac:dyDescent="0.25">
      <c r="P19369"/>
    </row>
    <row r="19370" spans="16:16" hidden="1" x14ac:dyDescent="0.25">
      <c r="P19370"/>
    </row>
    <row r="19371" spans="16:16" hidden="1" x14ac:dyDescent="0.25">
      <c r="P19371"/>
    </row>
    <row r="19372" spans="16:16" hidden="1" x14ac:dyDescent="0.25">
      <c r="P19372"/>
    </row>
    <row r="19373" spans="16:16" hidden="1" x14ac:dyDescent="0.25">
      <c r="P19373"/>
    </row>
    <row r="19374" spans="16:16" hidden="1" x14ac:dyDescent="0.25">
      <c r="P19374"/>
    </row>
    <row r="19375" spans="16:16" hidden="1" x14ac:dyDescent="0.25">
      <c r="P19375"/>
    </row>
    <row r="19376" spans="16:16" hidden="1" x14ac:dyDescent="0.25">
      <c r="P19376"/>
    </row>
    <row r="19377" spans="16:16" hidden="1" x14ac:dyDescent="0.25">
      <c r="P19377"/>
    </row>
    <row r="19378" spans="16:16" hidden="1" x14ac:dyDescent="0.25">
      <c r="P19378"/>
    </row>
    <row r="19379" spans="16:16" hidden="1" x14ac:dyDescent="0.25">
      <c r="P19379"/>
    </row>
    <row r="19380" spans="16:16" hidden="1" x14ac:dyDescent="0.25">
      <c r="P19380"/>
    </row>
    <row r="19381" spans="16:16" hidden="1" x14ac:dyDescent="0.25">
      <c r="P19381"/>
    </row>
    <row r="19382" spans="16:16" hidden="1" x14ac:dyDescent="0.25">
      <c r="P19382"/>
    </row>
    <row r="19383" spans="16:16" hidden="1" x14ac:dyDescent="0.25">
      <c r="P19383"/>
    </row>
    <row r="19384" spans="16:16" hidden="1" x14ac:dyDescent="0.25">
      <c r="P19384"/>
    </row>
    <row r="19385" spans="16:16" hidden="1" x14ac:dyDescent="0.25">
      <c r="P19385"/>
    </row>
    <row r="19386" spans="16:16" hidden="1" x14ac:dyDescent="0.25">
      <c r="P19386"/>
    </row>
    <row r="19387" spans="16:16" hidden="1" x14ac:dyDescent="0.25">
      <c r="P19387"/>
    </row>
    <row r="19388" spans="16:16" hidden="1" x14ac:dyDescent="0.25">
      <c r="P19388"/>
    </row>
    <row r="19389" spans="16:16" hidden="1" x14ac:dyDescent="0.25">
      <c r="P19389"/>
    </row>
    <row r="19390" spans="16:16" hidden="1" x14ac:dyDescent="0.25">
      <c r="P19390"/>
    </row>
    <row r="19391" spans="16:16" hidden="1" x14ac:dyDescent="0.25">
      <c r="P19391"/>
    </row>
    <row r="19392" spans="16:16" hidden="1" x14ac:dyDescent="0.25">
      <c r="P19392"/>
    </row>
    <row r="19393" spans="16:16" hidden="1" x14ac:dyDescent="0.25">
      <c r="P19393"/>
    </row>
    <row r="19394" spans="16:16" hidden="1" x14ac:dyDescent="0.25">
      <c r="P19394"/>
    </row>
    <row r="19395" spans="16:16" hidden="1" x14ac:dyDescent="0.25">
      <c r="P19395"/>
    </row>
    <row r="19396" spans="16:16" hidden="1" x14ac:dyDescent="0.25">
      <c r="P19396"/>
    </row>
    <row r="19397" spans="16:16" hidden="1" x14ac:dyDescent="0.25">
      <c r="P19397"/>
    </row>
    <row r="19398" spans="16:16" hidden="1" x14ac:dyDescent="0.25">
      <c r="P19398"/>
    </row>
    <row r="19399" spans="16:16" hidden="1" x14ac:dyDescent="0.25">
      <c r="P19399"/>
    </row>
    <row r="19400" spans="16:16" hidden="1" x14ac:dyDescent="0.25">
      <c r="P19400"/>
    </row>
    <row r="19401" spans="16:16" hidden="1" x14ac:dyDescent="0.25">
      <c r="P19401"/>
    </row>
    <row r="19402" spans="16:16" hidden="1" x14ac:dyDescent="0.25">
      <c r="P19402"/>
    </row>
    <row r="19403" spans="16:16" hidden="1" x14ac:dyDescent="0.25">
      <c r="P19403"/>
    </row>
    <row r="19404" spans="16:16" hidden="1" x14ac:dyDescent="0.25">
      <c r="P19404"/>
    </row>
    <row r="19405" spans="16:16" hidden="1" x14ac:dyDescent="0.25">
      <c r="P19405"/>
    </row>
    <row r="19406" spans="16:16" hidden="1" x14ac:dyDescent="0.25">
      <c r="P19406"/>
    </row>
    <row r="19407" spans="16:16" hidden="1" x14ac:dyDescent="0.25">
      <c r="P19407"/>
    </row>
    <row r="19408" spans="16:16" hidden="1" x14ac:dyDescent="0.25">
      <c r="P19408"/>
    </row>
    <row r="19409" spans="16:16" hidden="1" x14ac:dyDescent="0.25">
      <c r="P19409"/>
    </row>
    <row r="19410" spans="16:16" hidden="1" x14ac:dyDescent="0.25">
      <c r="P19410"/>
    </row>
    <row r="19411" spans="16:16" hidden="1" x14ac:dyDescent="0.25">
      <c r="P19411"/>
    </row>
    <row r="19412" spans="16:16" hidden="1" x14ac:dyDescent="0.25">
      <c r="P19412"/>
    </row>
    <row r="19413" spans="16:16" hidden="1" x14ac:dyDescent="0.25">
      <c r="P19413"/>
    </row>
    <row r="19414" spans="16:16" hidden="1" x14ac:dyDescent="0.25">
      <c r="P19414"/>
    </row>
    <row r="19415" spans="16:16" hidden="1" x14ac:dyDescent="0.25">
      <c r="P19415"/>
    </row>
    <row r="19416" spans="16:16" hidden="1" x14ac:dyDescent="0.25">
      <c r="P19416"/>
    </row>
    <row r="19417" spans="16:16" hidden="1" x14ac:dyDescent="0.25">
      <c r="P19417"/>
    </row>
    <row r="19418" spans="16:16" hidden="1" x14ac:dyDescent="0.25">
      <c r="P19418"/>
    </row>
    <row r="19419" spans="16:16" hidden="1" x14ac:dyDescent="0.25">
      <c r="P19419"/>
    </row>
    <row r="19420" spans="16:16" hidden="1" x14ac:dyDescent="0.25">
      <c r="P19420"/>
    </row>
    <row r="19421" spans="16:16" hidden="1" x14ac:dyDescent="0.25">
      <c r="P19421"/>
    </row>
    <row r="19422" spans="16:16" hidden="1" x14ac:dyDescent="0.25">
      <c r="P19422"/>
    </row>
    <row r="19423" spans="16:16" hidden="1" x14ac:dyDescent="0.25">
      <c r="P19423"/>
    </row>
    <row r="19424" spans="16:16" hidden="1" x14ac:dyDescent="0.25">
      <c r="P19424"/>
    </row>
    <row r="19425" spans="16:16" hidden="1" x14ac:dyDescent="0.25">
      <c r="P19425"/>
    </row>
    <row r="19426" spans="16:16" hidden="1" x14ac:dyDescent="0.25">
      <c r="P19426"/>
    </row>
    <row r="19427" spans="16:16" hidden="1" x14ac:dyDescent="0.25">
      <c r="P19427"/>
    </row>
    <row r="19428" spans="16:16" hidden="1" x14ac:dyDescent="0.25">
      <c r="P19428"/>
    </row>
    <row r="19429" spans="16:16" hidden="1" x14ac:dyDescent="0.25">
      <c r="P19429"/>
    </row>
    <row r="19430" spans="16:16" hidden="1" x14ac:dyDescent="0.25">
      <c r="P19430"/>
    </row>
    <row r="19431" spans="16:16" hidden="1" x14ac:dyDescent="0.25">
      <c r="P19431"/>
    </row>
    <row r="19432" spans="16:16" hidden="1" x14ac:dyDescent="0.25">
      <c r="P19432"/>
    </row>
    <row r="19433" spans="16:16" hidden="1" x14ac:dyDescent="0.25">
      <c r="P19433"/>
    </row>
    <row r="19434" spans="16:16" hidden="1" x14ac:dyDescent="0.25">
      <c r="P19434"/>
    </row>
    <row r="19435" spans="16:16" hidden="1" x14ac:dyDescent="0.25">
      <c r="P19435"/>
    </row>
    <row r="19436" spans="16:16" hidden="1" x14ac:dyDescent="0.25">
      <c r="P19436"/>
    </row>
    <row r="19437" spans="16:16" hidden="1" x14ac:dyDescent="0.25">
      <c r="P19437"/>
    </row>
    <row r="19438" spans="16:16" hidden="1" x14ac:dyDescent="0.25">
      <c r="P19438"/>
    </row>
    <row r="19439" spans="16:16" hidden="1" x14ac:dyDescent="0.25">
      <c r="P19439"/>
    </row>
    <row r="19440" spans="16:16" hidden="1" x14ac:dyDescent="0.25">
      <c r="P19440"/>
    </row>
    <row r="19441" spans="16:16" hidden="1" x14ac:dyDescent="0.25">
      <c r="P19441"/>
    </row>
    <row r="19442" spans="16:16" hidden="1" x14ac:dyDescent="0.25">
      <c r="P19442"/>
    </row>
    <row r="19443" spans="16:16" hidden="1" x14ac:dyDescent="0.25">
      <c r="P19443"/>
    </row>
    <row r="19444" spans="16:16" hidden="1" x14ac:dyDescent="0.25">
      <c r="P19444"/>
    </row>
    <row r="19445" spans="16:16" hidden="1" x14ac:dyDescent="0.25">
      <c r="P19445"/>
    </row>
    <row r="19446" spans="16:16" hidden="1" x14ac:dyDescent="0.25">
      <c r="P19446"/>
    </row>
    <row r="19447" spans="16:16" hidden="1" x14ac:dyDescent="0.25">
      <c r="P19447"/>
    </row>
    <row r="19448" spans="16:16" hidden="1" x14ac:dyDescent="0.25">
      <c r="P19448"/>
    </row>
    <row r="19449" spans="16:16" hidden="1" x14ac:dyDescent="0.25">
      <c r="P19449"/>
    </row>
    <row r="19450" spans="16:16" hidden="1" x14ac:dyDescent="0.25">
      <c r="P19450"/>
    </row>
    <row r="19451" spans="16:16" hidden="1" x14ac:dyDescent="0.25">
      <c r="P19451"/>
    </row>
    <row r="19452" spans="16:16" hidden="1" x14ac:dyDescent="0.25">
      <c r="P19452"/>
    </row>
    <row r="19453" spans="16:16" hidden="1" x14ac:dyDescent="0.25">
      <c r="P19453"/>
    </row>
    <row r="19454" spans="16:16" hidden="1" x14ac:dyDescent="0.25">
      <c r="P19454"/>
    </row>
    <row r="19455" spans="16:16" hidden="1" x14ac:dyDescent="0.25">
      <c r="P19455"/>
    </row>
    <row r="19456" spans="16:16" hidden="1" x14ac:dyDescent="0.25">
      <c r="P19456"/>
    </row>
    <row r="19457" spans="16:16" hidden="1" x14ac:dyDescent="0.25">
      <c r="P19457"/>
    </row>
    <row r="19458" spans="16:16" hidden="1" x14ac:dyDescent="0.25">
      <c r="P19458"/>
    </row>
    <row r="19459" spans="16:16" hidden="1" x14ac:dyDescent="0.25">
      <c r="P19459"/>
    </row>
    <row r="19460" spans="16:16" hidden="1" x14ac:dyDescent="0.25">
      <c r="P19460"/>
    </row>
    <row r="19461" spans="16:16" hidden="1" x14ac:dyDescent="0.25">
      <c r="P19461"/>
    </row>
    <row r="19462" spans="16:16" hidden="1" x14ac:dyDescent="0.25">
      <c r="P19462"/>
    </row>
    <row r="19463" spans="16:16" hidden="1" x14ac:dyDescent="0.25">
      <c r="P19463"/>
    </row>
    <row r="19464" spans="16:16" hidden="1" x14ac:dyDescent="0.25">
      <c r="P19464"/>
    </row>
    <row r="19465" spans="16:16" hidden="1" x14ac:dyDescent="0.25">
      <c r="P19465"/>
    </row>
    <row r="19466" spans="16:16" hidden="1" x14ac:dyDescent="0.25">
      <c r="P19466"/>
    </row>
    <row r="19467" spans="16:16" hidden="1" x14ac:dyDescent="0.25">
      <c r="P19467"/>
    </row>
    <row r="19468" spans="16:16" hidden="1" x14ac:dyDescent="0.25">
      <c r="P19468"/>
    </row>
    <row r="19469" spans="16:16" hidden="1" x14ac:dyDescent="0.25">
      <c r="P19469"/>
    </row>
    <row r="19470" spans="16:16" hidden="1" x14ac:dyDescent="0.25">
      <c r="P19470"/>
    </row>
    <row r="19471" spans="16:16" x14ac:dyDescent="0.25">
      <c r="P19471"/>
    </row>
    <row r="19472" spans="16:16" x14ac:dyDescent="0.25">
      <c r="P19472"/>
    </row>
    <row r="19473" spans="16:16" x14ac:dyDescent="0.25">
      <c r="P19473"/>
    </row>
    <row r="19474" spans="16:16" x14ac:dyDescent="0.25">
      <c r="P19474"/>
    </row>
    <row r="19475" spans="16:16" x14ac:dyDescent="0.25">
      <c r="P19475"/>
    </row>
    <row r="19476" spans="16:16" x14ac:dyDescent="0.25">
      <c r="P19476"/>
    </row>
    <row r="19477" spans="16:16" x14ac:dyDescent="0.25">
      <c r="P19477"/>
    </row>
    <row r="19478" spans="16:16" x14ac:dyDescent="0.25">
      <c r="P19478"/>
    </row>
    <row r="19479" spans="16:16" x14ac:dyDescent="0.25">
      <c r="P19479"/>
    </row>
    <row r="19480" spans="16:16" x14ac:dyDescent="0.25">
      <c r="P19480"/>
    </row>
    <row r="19481" spans="16:16" x14ac:dyDescent="0.25">
      <c r="P19481"/>
    </row>
    <row r="19482" spans="16:16" x14ac:dyDescent="0.25">
      <c r="P19482"/>
    </row>
    <row r="19483" spans="16:16" x14ac:dyDescent="0.25">
      <c r="P19483"/>
    </row>
    <row r="19484" spans="16:16" x14ac:dyDescent="0.25">
      <c r="P19484"/>
    </row>
    <row r="19485" spans="16:16" x14ac:dyDescent="0.25">
      <c r="P19485"/>
    </row>
    <row r="19486" spans="16:16" x14ac:dyDescent="0.25">
      <c r="P19486"/>
    </row>
    <row r="19487" spans="16:16" x14ac:dyDescent="0.25">
      <c r="P19487"/>
    </row>
    <row r="19488" spans="16:16" x14ac:dyDescent="0.25">
      <c r="P19488"/>
    </row>
    <row r="19489" spans="16:16" x14ac:dyDescent="0.25">
      <c r="P19489"/>
    </row>
    <row r="19490" spans="16:16" x14ac:dyDescent="0.25">
      <c r="P19490"/>
    </row>
    <row r="19491" spans="16:16" x14ac:dyDescent="0.25">
      <c r="P19491"/>
    </row>
    <row r="19492" spans="16:16" x14ac:dyDescent="0.25">
      <c r="P19492"/>
    </row>
    <row r="19493" spans="16:16" x14ac:dyDescent="0.25">
      <c r="P19493"/>
    </row>
    <row r="19494" spans="16:16" x14ac:dyDescent="0.25">
      <c r="P19494"/>
    </row>
    <row r="19495" spans="16:16" x14ac:dyDescent="0.25">
      <c r="P19495"/>
    </row>
    <row r="19496" spans="16:16" x14ac:dyDescent="0.25">
      <c r="P19496"/>
    </row>
    <row r="19497" spans="16:16" x14ac:dyDescent="0.25">
      <c r="P19497"/>
    </row>
    <row r="19498" spans="16:16" x14ac:dyDescent="0.25">
      <c r="P19498"/>
    </row>
    <row r="19499" spans="16:16" x14ac:dyDescent="0.25">
      <c r="P19499"/>
    </row>
    <row r="19500" spans="16:16" x14ac:dyDescent="0.25">
      <c r="P19500"/>
    </row>
    <row r="19501" spans="16:16" x14ac:dyDescent="0.25">
      <c r="P19501"/>
    </row>
    <row r="19502" spans="16:16" x14ac:dyDescent="0.25">
      <c r="P19502"/>
    </row>
    <row r="19503" spans="16:16" x14ac:dyDescent="0.25">
      <c r="P19503"/>
    </row>
    <row r="19504" spans="16:16" x14ac:dyDescent="0.25">
      <c r="P19504"/>
    </row>
    <row r="19505" spans="16:16" x14ac:dyDescent="0.25">
      <c r="P19505"/>
    </row>
    <row r="19506" spans="16:16" x14ac:dyDescent="0.25">
      <c r="P19506"/>
    </row>
    <row r="19507" spans="16:16" x14ac:dyDescent="0.25">
      <c r="P19507"/>
    </row>
    <row r="19508" spans="16:16" x14ac:dyDescent="0.25">
      <c r="P19508"/>
    </row>
    <row r="19509" spans="16:16" x14ac:dyDescent="0.25">
      <c r="P19509"/>
    </row>
    <row r="19510" spans="16:16" x14ac:dyDescent="0.25">
      <c r="P19510"/>
    </row>
    <row r="19511" spans="16:16" x14ac:dyDescent="0.25">
      <c r="P19511"/>
    </row>
    <row r="19512" spans="16:16" x14ac:dyDescent="0.25">
      <c r="P19512"/>
    </row>
    <row r="19513" spans="16:16" x14ac:dyDescent="0.25">
      <c r="P19513"/>
    </row>
    <row r="19514" spans="16:16" x14ac:dyDescent="0.25">
      <c r="P19514"/>
    </row>
    <row r="19515" spans="16:16" x14ac:dyDescent="0.25">
      <c r="P19515"/>
    </row>
    <row r="19516" spans="16:16" x14ac:dyDescent="0.25">
      <c r="P19516"/>
    </row>
    <row r="19517" spans="16:16" x14ac:dyDescent="0.25">
      <c r="P19517"/>
    </row>
    <row r="19518" spans="16:16" x14ac:dyDescent="0.25">
      <c r="P19518"/>
    </row>
    <row r="19519" spans="16:16" x14ac:dyDescent="0.25">
      <c r="P19519"/>
    </row>
    <row r="19520" spans="16:16" x14ac:dyDescent="0.25">
      <c r="P19520"/>
    </row>
    <row r="19521" spans="16:16" x14ac:dyDescent="0.25">
      <c r="P19521"/>
    </row>
    <row r="19522" spans="16:16" x14ac:dyDescent="0.25">
      <c r="P19522"/>
    </row>
    <row r="19523" spans="16:16" x14ac:dyDescent="0.25">
      <c r="P19523"/>
    </row>
    <row r="19524" spans="16:16" x14ac:dyDescent="0.25">
      <c r="P19524"/>
    </row>
    <row r="19525" spans="16:16" x14ac:dyDescent="0.25">
      <c r="P19525"/>
    </row>
    <row r="19526" spans="16:16" x14ac:dyDescent="0.25">
      <c r="P19526"/>
    </row>
    <row r="19527" spans="16:16" x14ac:dyDescent="0.25">
      <c r="P19527"/>
    </row>
    <row r="19528" spans="16:16" x14ac:dyDescent="0.25">
      <c r="P19528"/>
    </row>
    <row r="19529" spans="16:16" x14ac:dyDescent="0.25">
      <c r="P19529"/>
    </row>
    <row r="19530" spans="16:16" x14ac:dyDescent="0.25">
      <c r="P19530"/>
    </row>
    <row r="19531" spans="16:16" x14ac:dyDescent="0.25">
      <c r="P19531"/>
    </row>
    <row r="19532" spans="16:16" x14ac:dyDescent="0.25">
      <c r="P19532"/>
    </row>
    <row r="19533" spans="16:16" x14ac:dyDescent="0.25">
      <c r="P19533"/>
    </row>
    <row r="19534" spans="16:16" x14ac:dyDescent="0.25">
      <c r="P19534"/>
    </row>
    <row r="19535" spans="16:16" x14ac:dyDescent="0.25">
      <c r="P19535"/>
    </row>
    <row r="19536" spans="16:16" x14ac:dyDescent="0.25">
      <c r="P19536"/>
    </row>
    <row r="19537" spans="16:16" x14ac:dyDescent="0.25">
      <c r="P19537"/>
    </row>
    <row r="19538" spans="16:16" x14ac:dyDescent="0.25">
      <c r="P19538"/>
    </row>
    <row r="19539" spans="16:16" x14ac:dyDescent="0.25">
      <c r="P19539"/>
    </row>
    <row r="19540" spans="16:16" x14ac:dyDescent="0.25">
      <c r="P19540"/>
    </row>
    <row r="19541" spans="16:16" x14ac:dyDescent="0.25">
      <c r="P19541"/>
    </row>
    <row r="19542" spans="16:16" x14ac:dyDescent="0.25">
      <c r="P19542"/>
    </row>
    <row r="19543" spans="16:16" x14ac:dyDescent="0.25">
      <c r="P19543"/>
    </row>
    <row r="19544" spans="16:16" x14ac:dyDescent="0.25">
      <c r="P19544"/>
    </row>
    <row r="19545" spans="16:16" x14ac:dyDescent="0.25">
      <c r="P19545"/>
    </row>
    <row r="19546" spans="16:16" x14ac:dyDescent="0.25">
      <c r="P19546"/>
    </row>
    <row r="19547" spans="16:16" x14ac:dyDescent="0.25">
      <c r="P19547"/>
    </row>
    <row r="19548" spans="16:16" x14ac:dyDescent="0.25">
      <c r="P19548"/>
    </row>
    <row r="19549" spans="16:16" x14ac:dyDescent="0.25">
      <c r="P19549"/>
    </row>
    <row r="19550" spans="16:16" x14ac:dyDescent="0.25">
      <c r="P19550"/>
    </row>
    <row r="19551" spans="16:16" x14ac:dyDescent="0.25">
      <c r="P19551"/>
    </row>
    <row r="19552" spans="16:16" x14ac:dyDescent="0.25">
      <c r="P19552"/>
    </row>
    <row r="19553" spans="16:16" x14ac:dyDescent="0.25">
      <c r="P19553"/>
    </row>
    <row r="19554" spans="16:16" x14ac:dyDescent="0.25">
      <c r="P19554"/>
    </row>
    <row r="19555" spans="16:16" x14ac:dyDescent="0.25">
      <c r="P19555"/>
    </row>
    <row r="19556" spans="16:16" x14ac:dyDescent="0.25">
      <c r="P19556"/>
    </row>
    <row r="19557" spans="16:16" x14ac:dyDescent="0.25">
      <c r="P19557"/>
    </row>
    <row r="19558" spans="16:16" x14ac:dyDescent="0.25">
      <c r="P19558"/>
    </row>
    <row r="19559" spans="16:16" x14ac:dyDescent="0.25">
      <c r="P19559"/>
    </row>
    <row r="19560" spans="16:16" x14ac:dyDescent="0.25">
      <c r="P19560"/>
    </row>
    <row r="19561" spans="16:16" x14ac:dyDescent="0.25">
      <c r="P19561"/>
    </row>
    <row r="19562" spans="16:16" x14ac:dyDescent="0.25">
      <c r="P19562"/>
    </row>
    <row r="19563" spans="16:16" x14ac:dyDescent="0.25">
      <c r="P19563"/>
    </row>
    <row r="19564" spans="16:16" x14ac:dyDescent="0.25">
      <c r="P19564"/>
    </row>
    <row r="19565" spans="16:16" x14ac:dyDescent="0.25">
      <c r="P19565"/>
    </row>
    <row r="19566" spans="16:16" x14ac:dyDescent="0.25">
      <c r="P19566"/>
    </row>
    <row r="19567" spans="16:16" x14ac:dyDescent="0.25">
      <c r="P19567"/>
    </row>
  </sheetData>
  <autoFilter ref="A1:P19470" xr:uid="{DC4355BC-1B13-4547-8B14-016B1C81F9A4}">
    <filterColumn colId="0">
      <filters>
        <filter val="163342065"/>
      </filters>
    </filterColumn>
    <filterColumn colId="8">
      <filters>
        <filter val="2015"/>
      </filters>
    </filterColumn>
  </autoFilter>
  <sortState xmlns:xlrd2="http://schemas.microsoft.com/office/spreadsheetml/2017/richdata2" ref="A9249:P9260">
    <sortCondition ref="A2:A19567"/>
    <sortCondition ref="I2:I19567"/>
    <sortCondition ref="J2:J19567"/>
    <sortCondition ref="E2:E1956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858AF-642E-47F1-9E8D-792345673E7E}">
  <dimension ref="A1:AS53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AR2" sqref="AR2"/>
    </sheetView>
  </sheetViews>
  <sheetFormatPr defaultRowHeight="15" x14ac:dyDescent="0.25"/>
  <cols>
    <col min="1" max="1" width="10.28515625" bestFit="1" customWidth="1"/>
    <col min="9" max="9" width="9.140625" style="28"/>
    <col min="11" max="14" width="9.140625" style="28"/>
    <col min="24" max="26" width="9.140625" style="28"/>
    <col min="29" max="29" width="8.85546875" bestFit="1" customWidth="1"/>
    <col min="30" max="30" width="8.5703125" bestFit="1" customWidth="1"/>
    <col min="35" max="35" width="10.28515625" bestFit="1" customWidth="1"/>
    <col min="36" max="36" width="10.28515625" customWidth="1"/>
    <col min="43" max="44" width="9" customWidth="1"/>
  </cols>
  <sheetData>
    <row r="1" spans="1:45" x14ac:dyDescent="0.25">
      <c r="A1" t="s">
        <v>379</v>
      </c>
      <c r="B1" t="s">
        <v>380</v>
      </c>
      <c r="C1" t="s">
        <v>381</v>
      </c>
      <c r="D1" t="s">
        <v>382</v>
      </c>
      <c r="E1" t="s">
        <v>383</v>
      </c>
      <c r="F1" t="s">
        <v>384</v>
      </c>
      <c r="G1" t="s">
        <v>385</v>
      </c>
      <c r="H1" t="s">
        <v>386</v>
      </c>
      <c r="I1" s="28" t="s">
        <v>411</v>
      </c>
      <c r="J1" t="s">
        <v>412</v>
      </c>
      <c r="K1" s="28" t="s">
        <v>413</v>
      </c>
      <c r="L1" s="28" t="s">
        <v>387</v>
      </c>
      <c r="M1" s="28" t="s">
        <v>388</v>
      </c>
      <c r="N1" s="28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394</v>
      </c>
      <c r="T1" t="s">
        <v>395</v>
      </c>
      <c r="U1" t="s">
        <v>414</v>
      </c>
      <c r="V1" t="s">
        <v>415</v>
      </c>
      <c r="W1" t="s">
        <v>416</v>
      </c>
      <c r="X1" s="28" t="s">
        <v>396</v>
      </c>
      <c r="Y1" s="28" t="s">
        <v>397</v>
      </c>
      <c r="Z1" s="28" t="s">
        <v>398</v>
      </c>
      <c r="AA1" t="s">
        <v>399</v>
      </c>
      <c r="AB1" t="s">
        <v>400</v>
      </c>
      <c r="AC1" t="s">
        <v>401</v>
      </c>
      <c r="AD1" t="s">
        <v>424</v>
      </c>
      <c r="AE1" t="s">
        <v>402</v>
      </c>
      <c r="AF1" t="s">
        <v>425</v>
      </c>
      <c r="AG1" t="s">
        <v>403</v>
      </c>
      <c r="AH1" t="s">
        <v>426</v>
      </c>
      <c r="AI1" t="s">
        <v>404</v>
      </c>
      <c r="AJ1" t="s">
        <v>427</v>
      </c>
      <c r="AK1" t="s">
        <v>405</v>
      </c>
      <c r="AL1" t="s">
        <v>428</v>
      </c>
      <c r="AM1" t="s">
        <v>406</v>
      </c>
      <c r="AN1" t="s">
        <v>429</v>
      </c>
      <c r="AO1" t="s">
        <v>407</v>
      </c>
      <c r="AP1" t="s">
        <v>408</v>
      </c>
      <c r="AQ1" t="s">
        <v>409</v>
      </c>
      <c r="AR1" t="s">
        <v>480</v>
      </c>
      <c r="AS1" t="s">
        <v>410</v>
      </c>
    </row>
    <row r="2" spans="1:45" x14ac:dyDescent="0.25">
      <c r="A2" t="s">
        <v>160</v>
      </c>
      <c r="B2">
        <f>IF((_xlfn.MAXIFS(Grades!$I:$I,Grades!$A:$A,"="&amp;$A2)-_xlfn.MINIFS(Grades!$I:$I,Grades!$A:$A,"="&amp;$A2))=0,0,1)</f>
        <v>0</v>
      </c>
      <c r="C2">
        <f>COUNTIFS(Grades!$A:$A,"="&amp;Alumn_Filtered!$A2,Grades!$J:$J,"=1",Grades!$I:$I,"="&amp;_xlfn.MINIFS(Grades!$I:$I,Grades!$A:$A,"="&amp;$A2))</f>
        <v>6</v>
      </c>
      <c r="D2">
        <f>COUNTIFS(Grades!$A:$A,"="&amp;Alumn_Filtered!$A2,Grades!$P:$P,"=DRP",Grades!$J:$J,"=1",Grades!$I:$I,"="&amp;_xlfn.MINIFS(Grades!$I:$I,Grades!$A:$A,"="&amp;$A2))</f>
        <v>0</v>
      </c>
      <c r="E2">
        <f>COUNTIFS(Grades!$A:$A,"="&amp;Alumn_Filtered!$A2,Grades!$P:$P,"=BAD",Grades!$J:$J,"=1",Grades!$I:$I,"="&amp;_xlfn.MINIFS(Grades!$I:$I,Grades!$A:$A,"="&amp;$A2))</f>
        <v>0</v>
      </c>
      <c r="F2">
        <f>COUNTIFS(Grades!$A:$A,"="&amp;Alumn_Filtered!$A2,Grades!$P:$P,"CVL",Grades!$J:$J,"=1",Grades!$I:$I,"="&amp;_xlfn.MINIFS(Grades!$I:$I,Grades!$A:$A,"="&amp;$A2))</f>
        <v>0</v>
      </c>
      <c r="G2" s="30">
        <f>C2-SUM(D2:F2)</f>
        <v>6</v>
      </c>
      <c r="H2">
        <f>COUNTIFS(Grades!$A:$A,"="&amp;Alumn_Filtered!$A2,Grades!$J:$J,"=1",Grades!$P:$P,"&gt;=0.5",Grades!$I:$I,"="&amp;_xlfn.MINIFS(Grades!$I:$I,Grades!$A:$A,"="&amp;$A2))</f>
        <v>5</v>
      </c>
      <c r="I2" s="28">
        <f>IF(G2&lt;&gt;0,H2/G2,0)</f>
        <v>0.83333333333333337</v>
      </c>
      <c r="J2">
        <f>COUNTIFS(Grades!$A:$A,"="&amp;Alumn_Filtered!$A2,Grades!$J:$J,"=1",Grades!$P:$P,"&lt;0.5",Grades!$I:$I,"="&amp;_xlfn.MINIFS(Grades!$I:$I,Grades!$A:$A,"="&amp;$A2))</f>
        <v>1</v>
      </c>
      <c r="K2" s="28">
        <f>IF(G2&lt;&gt;0,J2/G2,0)</f>
        <v>0.16666666666666666</v>
      </c>
      <c r="L2" s="28">
        <f>_xlfn.MAXIFS(Grades!$P:$P,Grades!$A:$A,"="&amp;Alumn_Filtered!$A2,Grades!$J:$J,"=1",Grades!$I:$I,"="&amp;_xlfn.MINIFS(Grades!$I:$I,Grades!$A:$A,"="&amp;$A2))</f>
        <v>0.8666666666666667</v>
      </c>
      <c r="M2" s="28">
        <f>_xlfn.MINIFS(Grades!$P:$P,Grades!$A:$A,"="&amp;Alumn_Filtered!$A2,Grades!$J:$J,"=1",Grades!$I:$I,"="&amp;_xlfn.MINIFS(Grades!$I:$I,Grades!$A:$A,"="&amp;$A2))</f>
        <v>0.35000000000000003</v>
      </c>
      <c r="N2" s="28">
        <f>IF(G2&lt;&gt;0,SUMIFS(Grades!$P:$P,Grades!$P:$P,"&gt;0",Grades!$A:$A,"="&amp;Alumn_Filtered!$A2,Grades!$J:$J,"=1",Grades!$I:$I,"="&amp;_xlfn.MINIFS(Grades!$I:$I,Grades!$A:$A,"="&amp;$A2))/COUNTIFS(Grades!P:P,"&lt;&gt;BAD",Grades!P:P,"&lt;&gt;DRP",Grades!P:P,"&lt;&gt;CVL",Grades!$A:$A,"="&amp;Alumn_Filtered!$A2,Grades!$J:$J,"=1",Grades!$I:$I,"="&amp;_xlfn.MINIFS(Grades!$I:$I,Grades!$A:$A,"="&amp;$A2)),0)</f>
        <v>0.60833333333333328</v>
      </c>
      <c r="O2">
        <f>COUNTIFS(Grades!$A:$A,"="&amp;Alumn_Filtered!$A2,Grades!$J:$J,"=2",Grades!$I:$I,"="&amp;_xlfn.MINIFS(Grades!$I:$I,Grades!$A:$A,"="&amp;$A2))</f>
        <v>4</v>
      </c>
      <c r="P2">
        <f>COUNTIFS(Grades!$A:$A,"="&amp;Alumn_Filtered!$A2,Grades!$P:$P,"=DRP",Grades!$J:$J,"=2",Grades!$I:$I,"="&amp;_xlfn.MINIFS(Grades!$I:$I,Grades!$A:$A,"="&amp;$A2))</f>
        <v>1</v>
      </c>
      <c r="Q2">
        <f>COUNTIFS(Grades!$A:$A,"="&amp;Alumn_Filtered!$A2,Grades!$P:$P,"=BAD",Grades!$J:$J,"=2",Grades!$I:$I,"="&amp;_xlfn.MINIFS(Grades!$I:$I,Grades!$A:$A,"="&amp;$A2))</f>
        <v>3</v>
      </c>
      <c r="R2">
        <f>COUNTIFS(Grades!$A:$A,"="&amp;Alumn_Filtered!$A2,Grades!$P:$P,"CVL",Grades!$J:$J,"=2",Grades!$I:$I,"="&amp;_xlfn.MINIFS(Grades!$I:$I,Grades!$A:$A,"="&amp;$A2))</f>
        <v>0</v>
      </c>
      <c r="S2">
        <f>O2-SUM(P2:R2)</f>
        <v>0</v>
      </c>
      <c r="T2">
        <f>COUNTIFS(Grades!$A:$A,"="&amp;Alumn_Filtered!$A2,Grades!$J:$J,"=2",Grades!$P:$P,"&gt;=0.5",Grades!$I:$I,"="&amp;_xlfn.MINIFS(Grades!$I:$I,Grades!$A:$A,"="&amp;$A2))</f>
        <v>0</v>
      </c>
      <c r="U2" s="28">
        <f>IF(S2&lt;&gt;0,T2/S2,0)</f>
        <v>0</v>
      </c>
      <c r="V2">
        <f>COUNTIFS(Grades!$A:$A,"="&amp;Alumn_Filtered!$A2,Grades!$J:$J,"=2",Grades!$P:$P,"&lt;0.5",Grades!$I:$I,"="&amp;_xlfn.MINIFS(Grades!$I:$I,Grades!$A:$A,"="&amp;$A2))</f>
        <v>0</v>
      </c>
      <c r="W2" s="28">
        <f>IF(S2&lt;&gt;0,V2/S2,0)</f>
        <v>0</v>
      </c>
      <c r="X2" s="28">
        <f>_xlfn.MAXIFS(Grades!$P:$P,Grades!$A:$A,"="&amp;Alumn_Filtered!$A2,Grades!$J:$J,"=2",Grades!$I:$I,"="&amp;_xlfn.MINIFS(Grades!$I:$I,Grades!$A:$A,"="&amp;$A2))</f>
        <v>0</v>
      </c>
      <c r="Y2" s="28">
        <f>_xlfn.MINIFS(Grades!$P:$P,Grades!$A:$A,"="&amp;Alumn_Filtered!$A2,Grades!$J:$J,"=2",Grades!$I:$I,"="&amp;_xlfn.MINIFS(Grades!$I:$I,Grades!$A:$A,"="&amp;$A2))</f>
        <v>0</v>
      </c>
      <c r="Z2" s="28">
        <f>IF(S2&lt;&gt;0,SUMIFS(Grades!$P:$P,Grades!$P:$P,"&gt;0",Grades!$A:$A,"="&amp;Alumn_Filtered!$A2,Grades!$J:$J,"=2",Grades!$I:$I,"="&amp;_xlfn.MINIFS(Grades!$I:$I,Grades!$A:$A,"="&amp;$A2))/COUNTIFS(Grades!P:P,"&lt;&gt;BAD",Grades!P:P,"&lt;&gt;DRP",Grades!P:P,"&lt;&gt;CVL",Grades!$A:$A,"="&amp;Alumn_Filtered!$A2,Grades!$J:$J,"=2",Grades!$I:$I,"="&amp;_xlfn.MINIFS(Grades!$I:$I,Grades!$A:$A,"="&amp;$A2)),0)</f>
        <v>0</v>
      </c>
      <c r="AA2" s="28">
        <f>Z2-N2</f>
        <v>-0.60833333333333328</v>
      </c>
      <c r="AB2">
        <f t="shared" ref="AB2:AB65" ca="1" si="0">IF(ROUND(YEARFRAC(DATE(LEFT(((LEFT(A2,LEN(A2)-1)/2000000)*7.13)+1930.3,4),1,1),TODAY()),0)&gt;17,ROUND(YEARFRAC(DATE(LEFT(((LEFT(A2,LEN(A2)-1)/2000000)*7.13)+1930.3,4),1,1),TODAY()),0),21)</f>
        <v>37</v>
      </c>
      <c r="AC2" t="str">
        <f>LEFT(VLOOKUP($A2,Ingresos!$C:$X,5,FALSE),1)</f>
        <v>S</v>
      </c>
      <c r="AD2">
        <f>IF(AC2="S",1,0)</f>
        <v>1</v>
      </c>
      <c r="AE2" t="str">
        <f>LEFT(VLOOKUP($A2,Ingresos!$C:$X,6,FALSE),1)</f>
        <v>R</v>
      </c>
      <c r="AF2">
        <f>IF(AE2="R",1,0)</f>
        <v>1</v>
      </c>
      <c r="AG2">
        <f>VLOOKUP($A2,Ingresos!$C:$X,9,FALSE)</f>
        <v>620</v>
      </c>
      <c r="AH2" s="28">
        <f>IF(AG2&gt;0,(AG2-208)/(825-208),0)</f>
        <v>0.66774716369529985</v>
      </c>
      <c r="AI2">
        <f>VLOOKUP($A2,Ingresos!$C:$X,10,FALSE)</f>
        <v>657</v>
      </c>
      <c r="AJ2" s="28">
        <f>IF(AI2&gt;0,(AI2-208)/(825-208),0)</f>
        <v>0.72771474878444087</v>
      </c>
      <c r="AK2">
        <f>VLOOKUP($A2,Ingresos!$C:$X,11,FALSE)</f>
        <v>591</v>
      </c>
      <c r="AL2" s="28">
        <f>IF(AK2&gt;0,(AK2-208)/(825-208),0)</f>
        <v>0.62074554294975692</v>
      </c>
      <c r="AM2">
        <f>VLOOKUP($A2,Ingresos!$C:$X,12,FALSE)</f>
        <v>635</v>
      </c>
      <c r="AN2" s="28">
        <f>IF(AM2&gt;0,(AM2-208)/(825-208),0)</f>
        <v>0.69205834683954615</v>
      </c>
      <c r="AO2">
        <f>VLOOKUP($A2,Ingresos!$C:$X,18,FALSE)</f>
        <v>13</v>
      </c>
      <c r="AP2">
        <f t="shared" ref="AP2:AP11" si="1">IF(ISNUMBER(AO2),AO2,IF(AO2="RM",13,IF(AO2="I",1,IF(AO2="II",2,IF(AO2="III",3,IF(AO2="IV",4,IF(AO2="V",5,IF(AO2="VI",6,IF(AO2="VII",7,IF(AO2="VIII",8,IF(AO2="IX",9,IF(AO2="X",10,IF(AO2="XI",11,IF(AO2="XII",12,IF(AO2="XIII",13,IF(AO2="XIV",14,"UNK"))))))))))))))))</f>
        <v>13</v>
      </c>
      <c r="AQ2" t="str">
        <f>VLOOKUP($A2,Ingresos!$C:$X,19,FALSE)</f>
        <v>H1</v>
      </c>
      <c r="AR2">
        <f>IF(AQ2=0,Metrics!$AR$16,IF(AQ2="H1",1,IF(AQ2="H2",2,IF(AQ2="T1",3,IF(AQ2="T2",4,IF(AQ2="T3",5,6))))))</f>
        <v>1</v>
      </c>
      <c r="AS2">
        <f>VLOOKUP($A2,Ingresos!$C:$X,22,FALSE)</f>
        <v>5</v>
      </c>
    </row>
    <row r="3" spans="1:45" x14ac:dyDescent="0.25">
      <c r="A3" t="s">
        <v>194</v>
      </c>
      <c r="B3">
        <f>IF((_xlfn.MAXIFS(Grades!$I:$I,Grades!$A:$A,"="&amp;$A3)-_xlfn.MINIFS(Grades!$I:$I,Grades!$A:$A,"="&amp;$A3))=0,0,1)</f>
        <v>0</v>
      </c>
      <c r="C3">
        <f>COUNTIFS(Grades!$A:$A,"="&amp;Alumn_Filtered!$A3,Grades!$J:$J,"=1",Grades!$I:$I,"="&amp;_xlfn.MINIFS(Grades!$I:$I,Grades!$A:$A,"="&amp;$A3))</f>
        <v>6</v>
      </c>
      <c r="D3">
        <f>COUNTIFS(Grades!$A:$A,"="&amp;Alumn_Filtered!$A3,Grades!$P:$P,"=DRP",Grades!$J:$J,"=1",Grades!$I:$I,"="&amp;_xlfn.MINIFS(Grades!$I:$I,Grades!$A:$A,"="&amp;$A3))</f>
        <v>0</v>
      </c>
      <c r="E3">
        <f>COUNTIFS(Grades!$A:$A,"="&amp;Alumn_Filtered!$A3,Grades!$P:$P,"=BAD",Grades!$J:$J,"=1",Grades!$I:$I,"="&amp;_xlfn.MINIFS(Grades!$I:$I,Grades!$A:$A,"="&amp;$A3))</f>
        <v>0</v>
      </c>
      <c r="F3">
        <f>COUNTIFS(Grades!$A:$A,"="&amp;Alumn_Filtered!$A3,Grades!$P:$P,"CVL",Grades!$J:$J,"=1",Grades!$I:$I,"="&amp;_xlfn.MINIFS(Grades!$I:$I,Grades!$A:$A,"="&amp;$A3))</f>
        <v>0</v>
      </c>
      <c r="G3" s="30">
        <f t="shared" ref="G3:G66" si="2">C3-SUM(D3:F3)</f>
        <v>6</v>
      </c>
      <c r="H3">
        <f>COUNTIFS(Grades!$A:$A,"="&amp;Alumn_Filtered!$A3,Grades!$J:$J,"=1",Grades!$P:$P,"&gt;=0.5",Grades!$I:$I,"="&amp;_xlfn.MINIFS(Grades!$I:$I,Grades!$A:$A,"="&amp;$A3))</f>
        <v>1</v>
      </c>
      <c r="I3" s="28">
        <f t="shared" ref="I3:I66" si="3">IF(G3&lt;&gt;0,H3/G3,0)</f>
        <v>0.16666666666666666</v>
      </c>
      <c r="J3">
        <f>COUNTIFS(Grades!$A:$A,"="&amp;Alumn_Filtered!$A3,Grades!$J:$J,"=1",Grades!$P:$P,"&lt;0.5",Grades!$I:$I,"="&amp;_xlfn.MINIFS(Grades!$I:$I,Grades!$A:$A,"="&amp;$A3))</f>
        <v>5</v>
      </c>
      <c r="K3" s="28">
        <f t="shared" ref="K3:K66" si="4">IF(G3&lt;&gt;0,J3/G3,0)</f>
        <v>0.83333333333333337</v>
      </c>
      <c r="L3" s="28">
        <f>_xlfn.MAXIFS(Grades!$P:$P,Grades!$A:$A,"="&amp;Alumn_Filtered!$A3,Grades!$J:$J,"=1",Grades!$I:$I,"="&amp;_xlfn.MINIFS(Grades!$I:$I,Grades!$A:$A,"="&amp;$A3))</f>
        <v>0.8833333333333333</v>
      </c>
      <c r="M3" s="28">
        <f>_xlfn.MINIFS(Grades!$P:$P,Grades!$A:$A,"="&amp;Alumn_Filtered!$A3,Grades!$J:$J,"=1",Grades!$I:$I,"="&amp;_xlfn.MINIFS(Grades!$I:$I,Grades!$A:$A,"="&amp;$A3))</f>
        <v>0.15</v>
      </c>
      <c r="N3" s="28">
        <f>IF(G3&lt;&gt;0,SUMIFS(Grades!$P:$P,Grades!$P:$P,"&gt;0",Grades!$A:$A,"="&amp;Alumn_Filtered!$A3,Grades!$J:$J,"=1",Grades!$I:$I,"="&amp;_xlfn.MINIFS(Grades!$I:$I,Grades!$A:$A,"="&amp;$A3))/COUNTIFS(Grades!P:P,"&lt;&gt;BAD",Grades!P:P,"&lt;&gt;DRP",Grades!P:P,"&lt;&gt;CVL",Grades!$A:$A,"="&amp;Alumn_Filtered!$A3,Grades!$J:$J,"=1",Grades!$I:$I,"="&amp;_xlfn.MINIFS(Grades!$I:$I,Grades!$A:$A,"="&amp;$A3)),0)</f>
        <v>0.3833333333333333</v>
      </c>
      <c r="O3">
        <f>COUNTIFS(Grades!$A:$A,"="&amp;Alumn_Filtered!$A3,Grades!$J:$J,"=2",Grades!$I:$I,"="&amp;_xlfn.MINIFS(Grades!$I:$I,Grades!$A:$A,"="&amp;$A3))</f>
        <v>0</v>
      </c>
      <c r="P3">
        <f>COUNTIFS(Grades!$A:$A,"="&amp;Alumn_Filtered!$A3,Grades!$P:$P,"=DRP",Grades!$J:$J,"=2",Grades!$I:$I,"="&amp;_xlfn.MINIFS(Grades!$I:$I,Grades!$A:$A,"="&amp;$A3))</f>
        <v>0</v>
      </c>
      <c r="Q3">
        <f>COUNTIFS(Grades!$A:$A,"="&amp;Alumn_Filtered!$A3,Grades!$P:$P,"=BAD",Grades!$J:$J,"=2",Grades!$I:$I,"="&amp;_xlfn.MINIFS(Grades!$I:$I,Grades!$A:$A,"="&amp;$A3))</f>
        <v>0</v>
      </c>
      <c r="R3">
        <f>COUNTIFS(Grades!$A:$A,"="&amp;Alumn_Filtered!$A3,Grades!$P:$P,"CVL",Grades!$J:$J,"=2",Grades!$I:$I,"="&amp;_xlfn.MINIFS(Grades!$I:$I,Grades!$A:$A,"="&amp;$A3))</f>
        <v>0</v>
      </c>
      <c r="S3">
        <f>O3-SUM(P3:R3)</f>
        <v>0</v>
      </c>
      <c r="T3">
        <f>COUNTIFS(Grades!$A:$A,"="&amp;Alumn_Filtered!$A3,Grades!$J:$J,"=2",Grades!$P:$P,"&gt;=0.5",Grades!$I:$I,"="&amp;_xlfn.MINIFS(Grades!$I:$I,Grades!$A:$A,"="&amp;$A3))</f>
        <v>0</v>
      </c>
      <c r="U3" s="28">
        <f t="shared" ref="U3:U66" si="5">IF(S3&lt;&gt;0,T3/S3,0)</f>
        <v>0</v>
      </c>
      <c r="V3">
        <f>COUNTIFS(Grades!$A:$A,"="&amp;Alumn_Filtered!$A3,Grades!$J:$J,"=2",Grades!$P:$P,"&lt;0.5",Grades!$I:$I,"="&amp;_xlfn.MINIFS(Grades!$I:$I,Grades!$A:$A,"="&amp;$A3))</f>
        <v>0</v>
      </c>
      <c r="W3" s="28">
        <f t="shared" ref="W3:W66" si="6">IF(S3&lt;&gt;0,V3/S3,0)</f>
        <v>0</v>
      </c>
      <c r="X3" s="28">
        <f>_xlfn.MAXIFS(Grades!$P:$P,Grades!$A:$A,"="&amp;Alumn_Filtered!$A3,Grades!$J:$J,"=2",Grades!$I:$I,"="&amp;_xlfn.MINIFS(Grades!$I:$I,Grades!$A:$A,"="&amp;$A3))</f>
        <v>0</v>
      </c>
      <c r="Y3" s="28">
        <f>_xlfn.MINIFS(Grades!$P:$P,Grades!$A:$A,"="&amp;Alumn_Filtered!$A3,Grades!$J:$J,"=2",Grades!$I:$I,"="&amp;_xlfn.MINIFS(Grades!$I:$I,Grades!$A:$A,"="&amp;$A3))</f>
        <v>0</v>
      </c>
      <c r="Z3" s="28">
        <f>IF(S3&lt;&gt;0,SUMIFS(Grades!$P:$P,Grades!$P:$P,"&gt;0",Grades!$A:$A,"="&amp;Alumn_Filtered!$A3,Grades!$J:$J,"=2",Grades!$I:$I,"="&amp;_xlfn.MINIFS(Grades!$I:$I,Grades!$A:$A,"="&amp;$A3))/COUNTIFS(Grades!P:P,"&lt;&gt;BAD",Grades!P:P,"&lt;&gt;DRP",Grades!P:P,"&lt;&gt;CVL",Grades!$A:$A,"="&amp;Alumn_Filtered!$A3,Grades!$J:$J,"=2",Grades!$I:$I,"="&amp;_xlfn.MINIFS(Grades!$I:$I,Grades!$A:$A,"="&amp;$A3)),0)</f>
        <v>0</v>
      </c>
      <c r="AA3" s="28">
        <f t="shared" ref="AA3:AA66" si="7">Z3-N3</f>
        <v>-0.3833333333333333</v>
      </c>
      <c r="AB3">
        <f t="shared" ca="1" si="0"/>
        <v>36</v>
      </c>
      <c r="AC3" t="str">
        <f>LEFT(VLOOKUP($A3,Ingresos!$C:$X,5,FALSE),1)</f>
        <v>T</v>
      </c>
      <c r="AD3">
        <f t="shared" ref="AD3:AD66" si="8">IF(AC3="S",1,0)</f>
        <v>0</v>
      </c>
      <c r="AE3" t="str">
        <f>LEFT(VLOOKUP($A3,Ingresos!$C:$X,6,FALSE),1)</f>
        <v>R</v>
      </c>
      <c r="AF3">
        <f t="shared" ref="AF3:AF66" si="9">IF(AE3="R",1,0)</f>
        <v>1</v>
      </c>
      <c r="AG3">
        <f>VLOOKUP($A3,Ingresos!$C:$X,9,FALSE)</f>
        <v>435</v>
      </c>
      <c r="AH3" s="28">
        <f t="shared" ref="AH3:AH66" si="10">IF(AG3&gt;0,(AG3-208)/(825-208),0)</f>
        <v>0.36790923824959482</v>
      </c>
      <c r="AI3">
        <f>VLOOKUP($A3,Ingresos!$C:$X,10,FALSE)</f>
        <v>435</v>
      </c>
      <c r="AJ3" s="28">
        <f t="shared" ref="AJ3:AJ66" si="11">IF(AI3&gt;0,(AI3-208)/(825-208),0)</f>
        <v>0.36790923824959482</v>
      </c>
      <c r="AK3">
        <f>VLOOKUP($A3,Ingresos!$C:$X,11,FALSE)</f>
        <v>552</v>
      </c>
      <c r="AL3" s="28">
        <f t="shared" ref="AL3:AL66" si="12">IF(AK3&gt;0,(AK3-208)/(825-208),0)</f>
        <v>0.55753646677471635</v>
      </c>
      <c r="AM3">
        <f>VLOOKUP($A3,Ingresos!$C:$X,12,FALSE)</f>
        <v>494</v>
      </c>
      <c r="AN3" s="28">
        <f t="shared" ref="AN3:AN66" si="13">IF(AM3&gt;0,(AM3-208)/(825-208),0)</f>
        <v>0.46353322528363045</v>
      </c>
      <c r="AO3">
        <f>VLOOKUP($A3,Ingresos!$C:$X,18,FALSE)</f>
        <v>9</v>
      </c>
      <c r="AP3">
        <f t="shared" si="1"/>
        <v>9</v>
      </c>
      <c r="AQ3" t="str">
        <f>VLOOKUP($A3,Ingresos!$C:$X,19,FALSE)</f>
        <v>H1</v>
      </c>
      <c r="AR3">
        <f t="shared" ref="AR3:AR66" si="14">IF(AQ3=0,0,IF(AQ3="H1",1,IF(AQ3="H2",2,IF(AQ3="T1",3,IF(AQ3="T2",4,IF(AQ3="T3",5,6))))))</f>
        <v>1</v>
      </c>
      <c r="AS3">
        <f>VLOOKUP($A3,Ingresos!$C:$X,22,FALSE)</f>
        <v>3</v>
      </c>
    </row>
    <row r="4" spans="1:45" x14ac:dyDescent="0.25">
      <c r="A4">
        <v>163342065</v>
      </c>
      <c r="B4">
        <f>IF((_xlfn.MAXIFS(Grades!$I:$I,Grades!$A:$A,"="&amp;$A4)-_xlfn.MINIFS(Grades!$I:$I,Grades!$A:$A,"="&amp;$A4))=0,0,1)</f>
        <v>1</v>
      </c>
      <c r="C4">
        <f>COUNTIFS(Grades!$A:$A,"="&amp;Alumn_Filtered!$A4,Grades!$J:$J,"=1",Grades!$I:$I,"="&amp;_xlfn.MINIFS(Grades!$I:$I,Grades!$A:$A,"="&amp;$A4))</f>
        <v>36</v>
      </c>
      <c r="D4">
        <f>COUNTIFS(Grades!$A:$A,"="&amp;Alumn_Filtered!$A4,Grades!$P:$P,"=DRP",Grades!$J:$J,"=1",Grades!$I:$I,"="&amp;_xlfn.MINIFS(Grades!$I:$I,Grades!$A:$A,"="&amp;$A4))</f>
        <v>0</v>
      </c>
      <c r="E4">
        <f>COUNTIFS(Grades!$A:$A,"="&amp;Alumn_Filtered!$A4,Grades!$P:$P,"=BAD",Grades!$J:$J,"=1",Grades!$I:$I,"="&amp;_xlfn.MINIFS(Grades!$I:$I,Grades!$A:$A,"="&amp;$A4))</f>
        <v>0</v>
      </c>
      <c r="F4">
        <f>COUNTIFS(Grades!$A:$A,"="&amp;Alumn_Filtered!$A4,Grades!$P:$P,"CVL",Grades!$J:$J,"=1",Grades!$I:$I,"="&amp;_xlfn.MINIFS(Grades!$I:$I,Grades!$A:$A,"="&amp;$A4))</f>
        <v>31</v>
      </c>
      <c r="G4" s="30">
        <f t="shared" si="2"/>
        <v>5</v>
      </c>
      <c r="H4">
        <f>COUNTIFS(Grades!$A:$A,"="&amp;Alumn_Filtered!$A4,Grades!$J:$J,"=1",Grades!$P:$P,"&gt;=0.5",Grades!$I:$I,"="&amp;_xlfn.MINIFS(Grades!$I:$I,Grades!$A:$A,"="&amp;$A4))</f>
        <v>5</v>
      </c>
      <c r="I4" s="28">
        <f t="shared" si="3"/>
        <v>1</v>
      </c>
      <c r="J4">
        <f>COUNTIFS(Grades!$A:$A,"="&amp;Alumn_Filtered!$A4,Grades!$J:$J,"=1",Grades!$P:$P,"&lt;0.5",Grades!$I:$I,"="&amp;_xlfn.MINIFS(Grades!$I:$I,Grades!$A:$A,"="&amp;$A4))</f>
        <v>0</v>
      </c>
      <c r="K4" s="28">
        <f t="shared" si="4"/>
        <v>0</v>
      </c>
      <c r="L4" s="28">
        <f>_xlfn.MAXIFS(Grades!$P:$P,Grades!$A:$A,"="&amp;Alumn_Filtered!$A4,Grades!$J:$J,"=1",Grades!$I:$I,"="&amp;_xlfn.MINIFS(Grades!$I:$I,Grades!$A:$A,"="&amp;$A4))</f>
        <v>0.98333333333333339</v>
      </c>
      <c r="M4" s="28">
        <f>_xlfn.MINIFS(Grades!$P:$P,Grades!$A:$A,"="&amp;Alumn_Filtered!$A4,Grades!$J:$J,"=1",Grades!$I:$I,"="&amp;_xlfn.MINIFS(Grades!$I:$I,Grades!$A:$A,"="&amp;$A4))</f>
        <v>0.71666666666666667</v>
      </c>
      <c r="N4" s="28">
        <f>IF(G4&lt;&gt;0,SUMIFS(Grades!$P:$P,Grades!$P:$P,"&gt;0",Grades!$A:$A,"="&amp;Alumn_Filtered!$A4,Grades!$J:$J,"=1",Grades!$I:$I,"="&amp;_xlfn.MINIFS(Grades!$I:$I,Grades!$A:$A,"="&amp;$A4))/COUNTIFS(Grades!P:P,"&lt;&gt;BAD",Grades!P:P,"&lt;&gt;DRP",Grades!P:P,"&lt;&gt;CVL",Grades!$A:$A,"="&amp;Alumn_Filtered!$A4,Grades!$J:$J,"=1",Grades!$I:$I,"="&amp;_xlfn.MINIFS(Grades!$I:$I,Grades!$A:$A,"="&amp;$A4)),0)</f>
        <v>0.87000000000000011</v>
      </c>
      <c r="O4">
        <f>COUNTIFS(Grades!$A:$A,"="&amp;Alumn_Filtered!$A4,Grades!$J:$J,"=2",Grades!$I:$I,"="&amp;_xlfn.MINIFS(Grades!$I:$I,Grades!$A:$A,"="&amp;$A4))</f>
        <v>6</v>
      </c>
      <c r="P4">
        <f>COUNTIFS(Grades!$A:$A,"="&amp;Alumn_Filtered!$A4,Grades!$P:$P,"=DRP",Grades!$J:$J,"=2",Grades!$I:$I,"="&amp;_xlfn.MINIFS(Grades!$I:$I,Grades!$A:$A,"="&amp;$A4))</f>
        <v>1</v>
      </c>
      <c r="Q4">
        <f>COUNTIFS(Grades!$A:$A,"="&amp;Alumn_Filtered!$A4,Grades!$P:$P,"=BAD",Grades!$J:$J,"=2",Grades!$I:$I,"="&amp;_xlfn.MINIFS(Grades!$I:$I,Grades!$A:$A,"="&amp;$A4))</f>
        <v>0</v>
      </c>
      <c r="R4">
        <f>COUNTIFS(Grades!$A:$A,"="&amp;Alumn_Filtered!$A4,Grades!$P:$P,"CVL",Grades!$J:$J,"=2",Grades!$I:$I,"="&amp;_xlfn.MINIFS(Grades!$I:$I,Grades!$A:$A,"="&amp;$A4))</f>
        <v>1</v>
      </c>
      <c r="S4">
        <f t="shared" ref="S4:S67" si="15">O4-SUM(P4:R4)</f>
        <v>4</v>
      </c>
      <c r="T4">
        <f>COUNTIFS(Grades!$A:$A,"="&amp;Alumn_Filtered!$A4,Grades!$J:$J,"=2",Grades!$P:$P,"&gt;=0.5",Grades!$I:$I,"="&amp;_xlfn.MINIFS(Grades!$I:$I,Grades!$A:$A,"="&amp;$A4))</f>
        <v>4</v>
      </c>
      <c r="U4" s="28">
        <f t="shared" si="5"/>
        <v>1</v>
      </c>
      <c r="V4">
        <f>COUNTIFS(Grades!$A:$A,"="&amp;Alumn_Filtered!$A4,Grades!$J:$J,"=2",Grades!$P:$P,"&lt;0.5",Grades!$I:$I,"="&amp;_xlfn.MINIFS(Grades!$I:$I,Grades!$A:$A,"="&amp;$A4))</f>
        <v>0</v>
      </c>
      <c r="W4" s="28">
        <f t="shared" si="6"/>
        <v>0</v>
      </c>
      <c r="X4" s="28">
        <f>_xlfn.MAXIFS(Grades!$P:$P,Grades!$A:$A,"="&amp;Alumn_Filtered!$A4,Grades!$J:$J,"=2",Grades!$I:$I,"="&amp;_xlfn.MINIFS(Grades!$I:$I,Grades!$A:$A,"="&amp;$A4))</f>
        <v>0.79999999999999993</v>
      </c>
      <c r="Y4" s="28">
        <f>_xlfn.MINIFS(Grades!$P:$P,Grades!$A:$A,"="&amp;Alumn_Filtered!$A4,Grades!$J:$J,"=2",Grades!$I:$I,"="&amp;_xlfn.MINIFS(Grades!$I:$I,Grades!$A:$A,"="&amp;$A4))</f>
        <v>0.5</v>
      </c>
      <c r="Z4" s="28">
        <f>IF(S4&lt;&gt;0,SUMIFS(Grades!$P:$P,Grades!$P:$P,"&gt;0",Grades!$A:$A,"="&amp;Alumn_Filtered!$A4,Grades!$J:$J,"=2",Grades!$I:$I,"="&amp;_xlfn.MINIFS(Grades!$I:$I,Grades!$A:$A,"="&amp;$A4))/COUNTIFS(Grades!P:P,"&lt;&gt;BAD",Grades!P:P,"&lt;&gt;DRP",Grades!P:P,"&lt;&gt;CVL",Grades!$A:$A,"="&amp;Alumn_Filtered!$A4,Grades!$J:$J,"=2",Grades!$I:$I,"="&amp;_xlfn.MINIFS(Grades!$I:$I,Grades!$A:$A,"="&amp;$A4)),0)</f>
        <v>0.68333333333333335</v>
      </c>
      <c r="AA4" s="28">
        <f t="shared" si="7"/>
        <v>-0.18666666666666676</v>
      </c>
      <c r="AB4">
        <f t="shared" ca="1" si="0"/>
        <v>32</v>
      </c>
      <c r="AC4" t="str">
        <f>LEFT(VLOOKUP($A4,Ingresos!$C:$X,5,FALSE),1)</f>
        <v>S</v>
      </c>
      <c r="AD4">
        <f t="shared" si="8"/>
        <v>1</v>
      </c>
      <c r="AE4" t="str">
        <f>LEFT(VLOOKUP($A4,Ingresos!$C:$X,6,FALSE),1)</f>
        <v>E</v>
      </c>
      <c r="AF4">
        <f t="shared" si="9"/>
        <v>0</v>
      </c>
      <c r="AG4">
        <f>VLOOKUP($A4,Ingresos!$C:$X,9,FALSE)</f>
        <v>0</v>
      </c>
      <c r="AH4" s="28">
        <f t="shared" si="10"/>
        <v>0</v>
      </c>
      <c r="AI4">
        <f>VLOOKUP($A4,Ingresos!$C:$X,10,FALSE)</f>
        <v>0</v>
      </c>
      <c r="AJ4" s="28">
        <f t="shared" si="11"/>
        <v>0</v>
      </c>
      <c r="AK4">
        <f>VLOOKUP($A4,Ingresos!$C:$X,11,FALSE)</f>
        <v>0</v>
      </c>
      <c r="AL4" s="28">
        <f t="shared" si="12"/>
        <v>0</v>
      </c>
      <c r="AM4">
        <f>VLOOKUP($A4,Ingresos!$C:$X,12,FALSE)</f>
        <v>0</v>
      </c>
      <c r="AN4" s="28">
        <f t="shared" si="13"/>
        <v>0</v>
      </c>
      <c r="AO4">
        <f>VLOOKUP($A4,Ingresos!$C:$X,18,FALSE)</f>
        <v>5</v>
      </c>
      <c r="AP4">
        <f t="shared" si="1"/>
        <v>5</v>
      </c>
      <c r="AQ4" t="str">
        <f>VLOOKUP($A4,Ingresos!$C:$X,19,FALSE)</f>
        <v>H1</v>
      </c>
      <c r="AR4">
        <f t="shared" si="14"/>
        <v>1</v>
      </c>
      <c r="AS4">
        <f>VLOOKUP($A4,Ingresos!$C:$X,22,FALSE)</f>
        <v>0</v>
      </c>
    </row>
    <row r="5" spans="1:45" x14ac:dyDescent="0.25">
      <c r="A5">
        <v>163526476</v>
      </c>
      <c r="B5">
        <f>IF((_xlfn.MAXIFS(Grades!$I:$I,Grades!$A:$A,"="&amp;$A5)-_xlfn.MINIFS(Grades!$I:$I,Grades!$A:$A,"="&amp;$A5))=0,0,1)</f>
        <v>1</v>
      </c>
      <c r="C5">
        <f>COUNTIFS(Grades!$A:$A,"="&amp;Alumn_Filtered!$A5,Grades!$J:$J,"=1",Grades!$I:$I,"="&amp;_xlfn.MINIFS(Grades!$I:$I,Grades!$A:$A,"="&amp;$A5))</f>
        <v>38</v>
      </c>
      <c r="D5">
        <f>COUNTIFS(Grades!$A:$A,"="&amp;Alumn_Filtered!$A5,Grades!$P:$P,"=DRP",Grades!$J:$J,"=1",Grades!$I:$I,"="&amp;_xlfn.MINIFS(Grades!$I:$I,Grades!$A:$A,"="&amp;$A5))</f>
        <v>0</v>
      </c>
      <c r="E5">
        <f>COUNTIFS(Grades!$A:$A,"="&amp;Alumn_Filtered!$A5,Grades!$P:$P,"=BAD",Grades!$J:$J,"=1",Grades!$I:$I,"="&amp;_xlfn.MINIFS(Grades!$I:$I,Grades!$A:$A,"="&amp;$A5))</f>
        <v>0</v>
      </c>
      <c r="F5">
        <f>COUNTIFS(Grades!$A:$A,"="&amp;Alumn_Filtered!$A5,Grades!$P:$P,"CVL",Grades!$J:$J,"=1",Grades!$I:$I,"="&amp;_xlfn.MINIFS(Grades!$I:$I,Grades!$A:$A,"="&amp;$A5))</f>
        <v>33</v>
      </c>
      <c r="G5" s="30">
        <f t="shared" si="2"/>
        <v>5</v>
      </c>
      <c r="H5">
        <f>COUNTIFS(Grades!$A:$A,"="&amp;Alumn_Filtered!$A5,Grades!$J:$J,"=1",Grades!$P:$P,"&gt;=0.5",Grades!$I:$I,"="&amp;_xlfn.MINIFS(Grades!$I:$I,Grades!$A:$A,"="&amp;$A5))</f>
        <v>5</v>
      </c>
      <c r="I5" s="28">
        <f t="shared" si="3"/>
        <v>1</v>
      </c>
      <c r="J5">
        <f>COUNTIFS(Grades!$A:$A,"="&amp;Alumn_Filtered!$A5,Grades!$J:$J,"=1",Grades!$P:$P,"&lt;0.5",Grades!$I:$I,"="&amp;_xlfn.MINIFS(Grades!$I:$I,Grades!$A:$A,"="&amp;$A5))</f>
        <v>0</v>
      </c>
      <c r="K5" s="28">
        <f t="shared" si="4"/>
        <v>0</v>
      </c>
      <c r="L5" s="28">
        <f>_xlfn.MAXIFS(Grades!$P:$P,Grades!$A:$A,"="&amp;Alumn_Filtered!$A5,Grades!$J:$J,"=1",Grades!$I:$I,"="&amp;_xlfn.MINIFS(Grades!$I:$I,Grades!$A:$A,"="&amp;$A5))</f>
        <v>0.95000000000000007</v>
      </c>
      <c r="M5" s="28">
        <f>_xlfn.MINIFS(Grades!$P:$P,Grades!$A:$A,"="&amp;Alumn_Filtered!$A5,Grades!$J:$J,"=1",Grades!$I:$I,"="&amp;_xlfn.MINIFS(Grades!$I:$I,Grades!$A:$A,"="&amp;$A5))</f>
        <v>0.71666666666666667</v>
      </c>
      <c r="N5" s="28">
        <f>IF(G5&lt;&gt;0,SUMIFS(Grades!$P:$P,Grades!$P:$P,"&gt;0",Grades!$A:$A,"="&amp;Alumn_Filtered!$A5,Grades!$J:$J,"=1",Grades!$I:$I,"="&amp;_xlfn.MINIFS(Grades!$I:$I,Grades!$A:$A,"="&amp;$A5))/COUNTIFS(Grades!P:P,"&lt;&gt;BAD",Grades!P:P,"&lt;&gt;DRP",Grades!P:P,"&lt;&gt;CVL",Grades!$A:$A,"="&amp;Alumn_Filtered!$A5,Grades!$J:$J,"=1",Grades!$I:$I,"="&amp;_xlfn.MINIFS(Grades!$I:$I,Grades!$A:$A,"="&amp;$A5)),0)</f>
        <v>0.82666666666666655</v>
      </c>
      <c r="O5">
        <f>COUNTIFS(Grades!$A:$A,"="&amp;Alumn_Filtered!$A5,Grades!$J:$J,"=2",Grades!$I:$I,"="&amp;_xlfn.MINIFS(Grades!$I:$I,Grades!$A:$A,"="&amp;$A5))</f>
        <v>9</v>
      </c>
      <c r="P5">
        <f>COUNTIFS(Grades!$A:$A,"="&amp;Alumn_Filtered!$A5,Grades!$P:$P,"=DRP",Grades!$J:$J,"=2",Grades!$I:$I,"="&amp;_xlfn.MINIFS(Grades!$I:$I,Grades!$A:$A,"="&amp;$A5))</f>
        <v>1</v>
      </c>
      <c r="Q5">
        <f>COUNTIFS(Grades!$A:$A,"="&amp;Alumn_Filtered!$A5,Grades!$P:$P,"=BAD",Grades!$J:$J,"=2",Grades!$I:$I,"="&amp;_xlfn.MINIFS(Grades!$I:$I,Grades!$A:$A,"="&amp;$A5))</f>
        <v>0</v>
      </c>
      <c r="R5">
        <f>COUNTIFS(Grades!$A:$A,"="&amp;Alumn_Filtered!$A5,Grades!$P:$P,"CVL",Grades!$J:$J,"=2",Grades!$I:$I,"="&amp;_xlfn.MINIFS(Grades!$I:$I,Grades!$A:$A,"="&amp;$A5))</f>
        <v>0</v>
      </c>
      <c r="S5">
        <f t="shared" si="15"/>
        <v>8</v>
      </c>
      <c r="T5">
        <f>COUNTIFS(Grades!$A:$A,"="&amp;Alumn_Filtered!$A5,Grades!$J:$J,"=2",Grades!$P:$P,"&gt;=0.5",Grades!$I:$I,"="&amp;_xlfn.MINIFS(Grades!$I:$I,Grades!$A:$A,"="&amp;$A5))</f>
        <v>8</v>
      </c>
      <c r="U5" s="28">
        <f t="shared" si="5"/>
        <v>1</v>
      </c>
      <c r="V5">
        <f>COUNTIFS(Grades!$A:$A,"="&amp;Alumn_Filtered!$A5,Grades!$J:$J,"=2",Grades!$P:$P,"&lt;0.5",Grades!$I:$I,"="&amp;_xlfn.MINIFS(Grades!$I:$I,Grades!$A:$A,"="&amp;$A5))</f>
        <v>0</v>
      </c>
      <c r="W5" s="28">
        <f t="shared" si="6"/>
        <v>0</v>
      </c>
      <c r="X5" s="28">
        <f>_xlfn.MAXIFS(Grades!$P:$P,Grades!$A:$A,"="&amp;Alumn_Filtered!$A5,Grades!$J:$J,"=2",Grades!$I:$I,"="&amp;_xlfn.MINIFS(Grades!$I:$I,Grades!$A:$A,"="&amp;$A5))</f>
        <v>0.93333333333333324</v>
      </c>
      <c r="Y5" s="28">
        <f>_xlfn.MINIFS(Grades!$P:$P,Grades!$A:$A,"="&amp;Alumn_Filtered!$A5,Grades!$J:$J,"=2",Grades!$I:$I,"="&amp;_xlfn.MINIFS(Grades!$I:$I,Grades!$A:$A,"="&amp;$A5))</f>
        <v>0.66666666666666663</v>
      </c>
      <c r="Z5" s="28">
        <f>IF(S5&lt;&gt;0,SUMIFS(Grades!$P:$P,Grades!$P:$P,"&gt;0",Grades!$A:$A,"="&amp;Alumn_Filtered!$A5,Grades!$J:$J,"=2",Grades!$I:$I,"="&amp;_xlfn.MINIFS(Grades!$I:$I,Grades!$A:$A,"="&amp;$A5))/COUNTIFS(Grades!P:P,"&lt;&gt;BAD",Grades!P:P,"&lt;&gt;DRP",Grades!P:P,"&lt;&gt;CVL",Grades!$A:$A,"="&amp;Alumn_Filtered!$A5,Grades!$J:$J,"=2",Grades!$I:$I,"="&amp;_xlfn.MINIFS(Grades!$I:$I,Grades!$A:$A,"="&amp;$A5)),0)</f>
        <v>0.85000000000000009</v>
      </c>
      <c r="AA5" s="28">
        <f t="shared" si="7"/>
        <v>2.3333333333333539E-2</v>
      </c>
      <c r="AB5">
        <f t="shared" ca="1" si="0"/>
        <v>32</v>
      </c>
      <c r="AC5" t="str">
        <f>LEFT(VLOOKUP($A5,Ingresos!$C:$X,5,FALSE),1)</f>
        <v>T</v>
      </c>
      <c r="AD5">
        <f t="shared" si="8"/>
        <v>0</v>
      </c>
      <c r="AE5" t="str">
        <f>LEFT(VLOOKUP($A5,Ingresos!$C:$X,6,FALSE),1)</f>
        <v>E</v>
      </c>
      <c r="AF5">
        <f t="shared" si="9"/>
        <v>0</v>
      </c>
      <c r="AG5">
        <f>VLOOKUP($A5,Ingresos!$C:$X,9,FALSE)</f>
        <v>785</v>
      </c>
      <c r="AH5" s="28">
        <f t="shared" si="10"/>
        <v>0.93517017828200977</v>
      </c>
      <c r="AI5">
        <f>VLOOKUP($A5,Ingresos!$C:$X,10,FALSE)</f>
        <v>785</v>
      </c>
      <c r="AJ5" s="28">
        <f t="shared" si="11"/>
        <v>0.93517017828200977</v>
      </c>
      <c r="AK5">
        <f>VLOOKUP($A5,Ingresos!$C:$X,11,FALSE)</f>
        <v>524</v>
      </c>
      <c r="AL5" s="28">
        <f t="shared" si="12"/>
        <v>0.5121555915721232</v>
      </c>
      <c r="AM5">
        <f>VLOOKUP($A5,Ingresos!$C:$X,12,FALSE)</f>
        <v>600</v>
      </c>
      <c r="AN5" s="28">
        <f t="shared" si="13"/>
        <v>0.63533225283630468</v>
      </c>
      <c r="AO5" t="str">
        <f>VLOOKUP($A5,Ingresos!$C:$X,18,FALSE)</f>
        <v>IX</v>
      </c>
      <c r="AP5">
        <f t="shared" si="1"/>
        <v>9</v>
      </c>
      <c r="AQ5" t="str">
        <f>VLOOKUP($A5,Ingresos!$C:$X,19,FALSE)</f>
        <v>H1</v>
      </c>
      <c r="AR5">
        <f t="shared" si="14"/>
        <v>1</v>
      </c>
      <c r="AS5">
        <f>VLOOKUP($A5,Ingresos!$C:$X,22,FALSE)</f>
        <v>0</v>
      </c>
    </row>
    <row r="6" spans="1:45" x14ac:dyDescent="0.25">
      <c r="A6">
        <v>167504949</v>
      </c>
      <c r="B6">
        <f>IF((_xlfn.MAXIFS(Grades!$I:$I,Grades!$A:$A,"="&amp;$A6)-_xlfn.MINIFS(Grades!$I:$I,Grades!$A:$A,"="&amp;$A6))=0,0,1)</f>
        <v>0</v>
      </c>
      <c r="C6">
        <f>COUNTIFS(Grades!$A:$A,"="&amp;Alumn_Filtered!$A6,Grades!$J:$J,"=1",Grades!$I:$I,"="&amp;_xlfn.MINIFS(Grades!$I:$I,Grades!$A:$A,"="&amp;$A6))</f>
        <v>6</v>
      </c>
      <c r="D6">
        <f>COUNTIFS(Grades!$A:$A,"="&amp;Alumn_Filtered!$A6,Grades!$P:$P,"=DRP",Grades!$J:$J,"=1",Grades!$I:$I,"="&amp;_xlfn.MINIFS(Grades!$I:$I,Grades!$A:$A,"="&amp;$A6))</f>
        <v>0</v>
      </c>
      <c r="E6">
        <f>COUNTIFS(Grades!$A:$A,"="&amp;Alumn_Filtered!$A6,Grades!$P:$P,"=BAD",Grades!$J:$J,"=1",Grades!$I:$I,"="&amp;_xlfn.MINIFS(Grades!$I:$I,Grades!$A:$A,"="&amp;$A6))</f>
        <v>6</v>
      </c>
      <c r="F6">
        <f>COUNTIFS(Grades!$A:$A,"="&amp;Alumn_Filtered!$A6,Grades!$P:$P,"CVL",Grades!$J:$J,"=1",Grades!$I:$I,"="&amp;_xlfn.MINIFS(Grades!$I:$I,Grades!$A:$A,"="&amp;$A6))</f>
        <v>0</v>
      </c>
      <c r="G6" s="30">
        <f t="shared" si="2"/>
        <v>0</v>
      </c>
      <c r="H6">
        <f>COUNTIFS(Grades!$A:$A,"="&amp;Alumn_Filtered!$A6,Grades!$J:$J,"=1",Grades!$P:$P,"&gt;=0.5",Grades!$I:$I,"="&amp;_xlfn.MINIFS(Grades!$I:$I,Grades!$A:$A,"="&amp;$A6))</f>
        <v>0</v>
      </c>
      <c r="I6" s="28">
        <f t="shared" si="3"/>
        <v>0</v>
      </c>
      <c r="J6">
        <f>COUNTIFS(Grades!$A:$A,"="&amp;Alumn_Filtered!$A6,Grades!$J:$J,"=1",Grades!$P:$P,"&lt;0.5",Grades!$I:$I,"="&amp;_xlfn.MINIFS(Grades!$I:$I,Grades!$A:$A,"="&amp;$A6))</f>
        <v>0</v>
      </c>
      <c r="K6" s="28">
        <f t="shared" si="4"/>
        <v>0</v>
      </c>
      <c r="L6" s="28">
        <f>_xlfn.MAXIFS(Grades!$P:$P,Grades!$A:$A,"="&amp;Alumn_Filtered!$A6,Grades!$J:$J,"=1",Grades!$I:$I,"="&amp;_xlfn.MINIFS(Grades!$I:$I,Grades!$A:$A,"="&amp;$A6))</f>
        <v>0</v>
      </c>
      <c r="M6" s="28">
        <f>_xlfn.MINIFS(Grades!$P:$P,Grades!$A:$A,"="&amp;Alumn_Filtered!$A6,Grades!$J:$J,"=1",Grades!$I:$I,"="&amp;_xlfn.MINIFS(Grades!$I:$I,Grades!$A:$A,"="&amp;$A6))</f>
        <v>0</v>
      </c>
      <c r="N6" s="28">
        <f>IF(G6&lt;&gt;0,SUMIFS(Grades!$P:$P,Grades!$P:$P,"&gt;0",Grades!$A:$A,"="&amp;Alumn_Filtered!$A6,Grades!$J:$J,"=1",Grades!$I:$I,"="&amp;_xlfn.MINIFS(Grades!$I:$I,Grades!$A:$A,"="&amp;$A6))/COUNTIFS(Grades!P:P,"&lt;&gt;BAD",Grades!P:P,"&lt;&gt;DRP",Grades!P:P,"&lt;&gt;CVL",Grades!$A:$A,"="&amp;Alumn_Filtered!$A6,Grades!$J:$J,"=1",Grades!$I:$I,"="&amp;_xlfn.MINIFS(Grades!$I:$I,Grades!$A:$A,"="&amp;$A6)),0)</f>
        <v>0</v>
      </c>
      <c r="O6">
        <f>COUNTIFS(Grades!$A:$A,"="&amp;Alumn_Filtered!$A6,Grades!$J:$J,"=2",Grades!$I:$I,"="&amp;_xlfn.MINIFS(Grades!$I:$I,Grades!$A:$A,"="&amp;$A6))</f>
        <v>6</v>
      </c>
      <c r="P6">
        <f>COUNTIFS(Grades!$A:$A,"="&amp;Alumn_Filtered!$A6,Grades!$P:$P,"=DRP",Grades!$J:$J,"=2",Grades!$I:$I,"="&amp;_xlfn.MINIFS(Grades!$I:$I,Grades!$A:$A,"="&amp;$A6))</f>
        <v>0</v>
      </c>
      <c r="Q6">
        <f>COUNTIFS(Grades!$A:$A,"="&amp;Alumn_Filtered!$A6,Grades!$P:$P,"=BAD",Grades!$J:$J,"=2",Grades!$I:$I,"="&amp;_xlfn.MINIFS(Grades!$I:$I,Grades!$A:$A,"="&amp;$A6))</f>
        <v>6</v>
      </c>
      <c r="R6">
        <f>COUNTIFS(Grades!$A:$A,"="&amp;Alumn_Filtered!$A6,Grades!$P:$P,"CVL",Grades!$J:$J,"=2",Grades!$I:$I,"="&amp;_xlfn.MINIFS(Grades!$I:$I,Grades!$A:$A,"="&amp;$A6))</f>
        <v>0</v>
      </c>
      <c r="S6">
        <f t="shared" si="15"/>
        <v>0</v>
      </c>
      <c r="T6">
        <f>COUNTIFS(Grades!$A:$A,"="&amp;Alumn_Filtered!$A6,Grades!$J:$J,"=2",Grades!$P:$P,"&gt;=0.5",Grades!$I:$I,"="&amp;_xlfn.MINIFS(Grades!$I:$I,Grades!$A:$A,"="&amp;$A6))</f>
        <v>0</v>
      </c>
      <c r="U6" s="28">
        <f t="shared" si="5"/>
        <v>0</v>
      </c>
      <c r="V6">
        <f>COUNTIFS(Grades!$A:$A,"="&amp;Alumn_Filtered!$A6,Grades!$J:$J,"=2",Grades!$P:$P,"&lt;0.5",Grades!$I:$I,"="&amp;_xlfn.MINIFS(Grades!$I:$I,Grades!$A:$A,"="&amp;$A6))</f>
        <v>0</v>
      </c>
      <c r="W6" s="28">
        <f t="shared" si="6"/>
        <v>0</v>
      </c>
      <c r="X6" s="28">
        <f>_xlfn.MAXIFS(Grades!$P:$P,Grades!$A:$A,"="&amp;Alumn_Filtered!$A6,Grades!$J:$J,"=2",Grades!$I:$I,"="&amp;_xlfn.MINIFS(Grades!$I:$I,Grades!$A:$A,"="&amp;$A6))</f>
        <v>0</v>
      </c>
      <c r="Y6" s="28">
        <f>_xlfn.MINIFS(Grades!$P:$P,Grades!$A:$A,"="&amp;Alumn_Filtered!$A6,Grades!$J:$J,"=2",Grades!$I:$I,"="&amp;_xlfn.MINIFS(Grades!$I:$I,Grades!$A:$A,"="&amp;$A6))</f>
        <v>0</v>
      </c>
      <c r="Z6" s="28">
        <f>IF(S6&lt;&gt;0,SUMIFS(Grades!$P:$P,Grades!$P:$P,"&gt;0",Grades!$A:$A,"="&amp;Alumn_Filtered!$A6,Grades!$J:$J,"=2",Grades!$I:$I,"="&amp;_xlfn.MINIFS(Grades!$I:$I,Grades!$A:$A,"="&amp;$A6))/COUNTIFS(Grades!P:P,"&lt;&gt;BAD",Grades!P:P,"&lt;&gt;DRP",Grades!P:P,"&lt;&gt;CVL",Grades!$A:$A,"="&amp;Alumn_Filtered!$A6,Grades!$J:$J,"=2",Grades!$I:$I,"="&amp;_xlfn.MINIFS(Grades!$I:$I,Grades!$A:$A,"="&amp;$A6)),0)</f>
        <v>0</v>
      </c>
      <c r="AA6" s="28">
        <f t="shared" si="7"/>
        <v>0</v>
      </c>
      <c r="AB6">
        <f t="shared" ca="1" si="0"/>
        <v>30</v>
      </c>
      <c r="AC6" t="str">
        <f>LEFT(VLOOKUP($A6,Ingresos!$C:$X,5,FALSE),1)</f>
        <v>S</v>
      </c>
      <c r="AD6">
        <f t="shared" si="8"/>
        <v>1</v>
      </c>
      <c r="AE6" t="str">
        <f>LEFT(VLOOKUP($A6,Ingresos!$C:$X,6,FALSE),1)</f>
        <v>R</v>
      </c>
      <c r="AF6">
        <f t="shared" si="9"/>
        <v>1</v>
      </c>
      <c r="AG6">
        <f>VLOOKUP($A6,Ingresos!$C:$X,9,FALSE)</f>
        <v>476</v>
      </c>
      <c r="AH6" s="28">
        <f t="shared" si="10"/>
        <v>0.43435980551053482</v>
      </c>
      <c r="AI6">
        <f>VLOOKUP($A6,Ingresos!$C:$X,10,FALSE)</f>
        <v>482</v>
      </c>
      <c r="AJ6" s="28">
        <f t="shared" si="11"/>
        <v>0.44408427876823336</v>
      </c>
      <c r="AK6">
        <f>VLOOKUP($A6,Ingresos!$C:$X,11,FALSE)</f>
        <v>616</v>
      </c>
      <c r="AL6" s="28">
        <f t="shared" si="12"/>
        <v>0.66126418152350086</v>
      </c>
      <c r="AM6">
        <f>VLOOKUP($A6,Ingresos!$C:$X,12,FALSE)</f>
        <v>635</v>
      </c>
      <c r="AN6" s="28">
        <f t="shared" si="13"/>
        <v>0.69205834683954615</v>
      </c>
      <c r="AO6" t="str">
        <f>VLOOKUP($A6,Ingresos!$C:$X,18,FALSE)</f>
        <v>RM</v>
      </c>
      <c r="AP6">
        <f t="shared" si="1"/>
        <v>13</v>
      </c>
      <c r="AQ6" t="str">
        <f>VLOOKUP($A6,Ingresos!$C:$X,19,FALSE)</f>
        <v>H1</v>
      </c>
      <c r="AR6">
        <f t="shared" si="14"/>
        <v>1</v>
      </c>
      <c r="AS6">
        <f>VLOOKUP($A6,Ingresos!$C:$X,22,FALSE)</f>
        <v>3</v>
      </c>
    </row>
    <row r="7" spans="1:45" x14ac:dyDescent="0.25">
      <c r="A7">
        <v>169428158</v>
      </c>
      <c r="B7">
        <f>IF((_xlfn.MAXIFS(Grades!$I:$I,Grades!$A:$A,"="&amp;$A7)-_xlfn.MINIFS(Grades!$I:$I,Grades!$A:$A,"="&amp;$A7))=0,0,1)</f>
        <v>0</v>
      </c>
      <c r="C7">
        <f>COUNTIFS(Grades!$A:$A,"="&amp;Alumn_Filtered!$A7,Grades!$J:$J,"=1",Grades!$I:$I,"="&amp;_xlfn.MINIFS(Grades!$I:$I,Grades!$A:$A,"="&amp;$A7))</f>
        <v>8</v>
      </c>
      <c r="D7">
        <f>COUNTIFS(Grades!$A:$A,"="&amp;Alumn_Filtered!$A7,Grades!$P:$P,"=DRP",Grades!$J:$J,"=1",Grades!$I:$I,"="&amp;_xlfn.MINIFS(Grades!$I:$I,Grades!$A:$A,"="&amp;$A7))</f>
        <v>0</v>
      </c>
      <c r="E7">
        <f>COUNTIFS(Grades!$A:$A,"="&amp;Alumn_Filtered!$A7,Grades!$P:$P,"=BAD",Grades!$J:$J,"=1",Grades!$I:$I,"="&amp;_xlfn.MINIFS(Grades!$I:$I,Grades!$A:$A,"="&amp;$A7))</f>
        <v>0</v>
      </c>
      <c r="F7">
        <f>COUNTIFS(Grades!$A:$A,"="&amp;Alumn_Filtered!$A7,Grades!$P:$P,"CVL",Grades!$J:$J,"=1",Grades!$I:$I,"="&amp;_xlfn.MINIFS(Grades!$I:$I,Grades!$A:$A,"="&amp;$A7))</f>
        <v>2</v>
      </c>
      <c r="G7" s="30">
        <f t="shared" si="2"/>
        <v>6</v>
      </c>
      <c r="H7">
        <f>COUNTIFS(Grades!$A:$A,"="&amp;Alumn_Filtered!$A7,Grades!$J:$J,"=1",Grades!$P:$P,"&gt;=0.5",Grades!$I:$I,"="&amp;_xlfn.MINIFS(Grades!$I:$I,Grades!$A:$A,"="&amp;$A7))</f>
        <v>6</v>
      </c>
      <c r="I7" s="28">
        <f t="shared" si="3"/>
        <v>1</v>
      </c>
      <c r="J7">
        <f>COUNTIFS(Grades!$A:$A,"="&amp;Alumn_Filtered!$A7,Grades!$J:$J,"=1",Grades!$P:$P,"&lt;0.5",Grades!$I:$I,"="&amp;_xlfn.MINIFS(Grades!$I:$I,Grades!$A:$A,"="&amp;$A7))</f>
        <v>0</v>
      </c>
      <c r="K7" s="28">
        <f t="shared" si="4"/>
        <v>0</v>
      </c>
      <c r="L7" s="28">
        <f>_xlfn.MAXIFS(Grades!$P:$P,Grades!$A:$A,"="&amp;Alumn_Filtered!$A7,Grades!$J:$J,"=1",Grades!$I:$I,"="&amp;_xlfn.MINIFS(Grades!$I:$I,Grades!$A:$A,"="&amp;$A7))</f>
        <v>0.96666666666666667</v>
      </c>
      <c r="M7" s="28">
        <f>_xlfn.MINIFS(Grades!$P:$P,Grades!$A:$A,"="&amp;Alumn_Filtered!$A7,Grades!$J:$J,"=1",Grades!$I:$I,"="&amp;_xlfn.MINIFS(Grades!$I:$I,Grades!$A:$A,"="&amp;$A7))</f>
        <v>0.71666666666666667</v>
      </c>
      <c r="N7" s="28">
        <f>IF(G7&lt;&gt;0,SUMIFS(Grades!$P:$P,Grades!$P:$P,"&gt;0",Grades!$A:$A,"="&amp;Alumn_Filtered!$A7,Grades!$J:$J,"=1",Grades!$I:$I,"="&amp;_xlfn.MINIFS(Grades!$I:$I,Grades!$A:$A,"="&amp;$A7))/COUNTIFS(Grades!P:P,"&lt;&gt;BAD",Grades!P:P,"&lt;&gt;DRP",Grades!P:P,"&lt;&gt;CVL",Grades!$A:$A,"="&amp;Alumn_Filtered!$A7,Grades!$J:$J,"=1",Grades!$I:$I,"="&amp;_xlfn.MINIFS(Grades!$I:$I,Grades!$A:$A,"="&amp;$A7)),0)</f>
        <v>0.81388888888888877</v>
      </c>
      <c r="O7">
        <f>COUNTIFS(Grades!$A:$A,"="&amp;Alumn_Filtered!$A7,Grades!$J:$J,"=2",Grades!$I:$I,"="&amp;_xlfn.MINIFS(Grades!$I:$I,Grades!$A:$A,"="&amp;$A7))</f>
        <v>7</v>
      </c>
      <c r="P7">
        <f>COUNTIFS(Grades!$A:$A,"="&amp;Alumn_Filtered!$A7,Grades!$P:$P,"=DRP",Grades!$J:$J,"=2",Grades!$I:$I,"="&amp;_xlfn.MINIFS(Grades!$I:$I,Grades!$A:$A,"="&amp;$A7))</f>
        <v>0</v>
      </c>
      <c r="Q7">
        <f>COUNTIFS(Grades!$A:$A,"="&amp;Alumn_Filtered!$A7,Grades!$P:$P,"=BAD",Grades!$J:$J,"=2",Grades!$I:$I,"="&amp;_xlfn.MINIFS(Grades!$I:$I,Grades!$A:$A,"="&amp;$A7))</f>
        <v>0</v>
      </c>
      <c r="R7">
        <f>COUNTIFS(Grades!$A:$A,"="&amp;Alumn_Filtered!$A7,Grades!$P:$P,"CVL",Grades!$J:$J,"=2",Grades!$I:$I,"="&amp;_xlfn.MINIFS(Grades!$I:$I,Grades!$A:$A,"="&amp;$A7))</f>
        <v>0</v>
      </c>
      <c r="S7">
        <f t="shared" si="15"/>
        <v>7</v>
      </c>
      <c r="T7">
        <f>COUNTIFS(Grades!$A:$A,"="&amp;Alumn_Filtered!$A7,Grades!$J:$J,"=2",Grades!$P:$P,"&gt;=0.5",Grades!$I:$I,"="&amp;_xlfn.MINIFS(Grades!$I:$I,Grades!$A:$A,"="&amp;$A7))</f>
        <v>7</v>
      </c>
      <c r="U7" s="28">
        <f t="shared" si="5"/>
        <v>1</v>
      </c>
      <c r="V7">
        <f>COUNTIFS(Grades!$A:$A,"="&amp;Alumn_Filtered!$A7,Grades!$J:$J,"=2",Grades!$P:$P,"&lt;0.5",Grades!$I:$I,"="&amp;_xlfn.MINIFS(Grades!$I:$I,Grades!$A:$A,"="&amp;$A7))</f>
        <v>0</v>
      </c>
      <c r="W7" s="28">
        <f t="shared" si="6"/>
        <v>0</v>
      </c>
      <c r="X7" s="28">
        <f>_xlfn.MAXIFS(Grades!$P:$P,Grades!$A:$A,"="&amp;Alumn_Filtered!$A7,Grades!$J:$J,"=2",Grades!$I:$I,"="&amp;_xlfn.MINIFS(Grades!$I:$I,Grades!$A:$A,"="&amp;$A7))</f>
        <v>0.98333333333333339</v>
      </c>
      <c r="Y7" s="28">
        <f>_xlfn.MINIFS(Grades!$P:$P,Grades!$A:$A,"="&amp;Alumn_Filtered!$A7,Grades!$J:$J,"=2",Grades!$I:$I,"="&amp;_xlfn.MINIFS(Grades!$I:$I,Grades!$A:$A,"="&amp;$A7))</f>
        <v>0.66666666666666663</v>
      </c>
      <c r="Z7" s="28">
        <f>IF(S7&lt;&gt;0,SUMIFS(Grades!$P:$P,Grades!$P:$P,"&gt;0",Grades!$A:$A,"="&amp;Alumn_Filtered!$A7,Grades!$J:$J,"=2",Grades!$I:$I,"="&amp;_xlfn.MINIFS(Grades!$I:$I,Grades!$A:$A,"="&amp;$A7))/COUNTIFS(Grades!P:P,"&lt;&gt;BAD",Grades!P:P,"&lt;&gt;DRP",Grades!P:P,"&lt;&gt;CVL",Grades!$A:$A,"="&amp;Alumn_Filtered!$A7,Grades!$J:$J,"=2",Grades!$I:$I,"="&amp;_xlfn.MINIFS(Grades!$I:$I,Grades!$A:$A,"="&amp;$A7)),0)</f>
        <v>0.84047619047619038</v>
      </c>
      <c r="AA7" s="28">
        <f t="shared" si="7"/>
        <v>2.6587301587301604E-2</v>
      </c>
      <c r="AB7">
        <f t="shared" ca="1" si="0"/>
        <v>30</v>
      </c>
      <c r="AC7" t="str">
        <f>LEFT(VLOOKUP($A7,Ingresos!$C:$X,5,FALSE),1)</f>
        <v>S</v>
      </c>
      <c r="AD7">
        <f t="shared" si="8"/>
        <v>1</v>
      </c>
      <c r="AE7" t="str">
        <f>LEFT(VLOOKUP($A7,Ingresos!$C:$X,6,FALSE),1)</f>
        <v>E</v>
      </c>
      <c r="AF7">
        <f t="shared" si="9"/>
        <v>0</v>
      </c>
      <c r="AG7">
        <f>VLOOKUP($A7,Ingresos!$C:$X,9,FALSE)</f>
        <v>0</v>
      </c>
      <c r="AH7" s="28">
        <f t="shared" si="10"/>
        <v>0</v>
      </c>
      <c r="AI7">
        <f>VLOOKUP($A7,Ingresos!$C:$X,10,FALSE)</f>
        <v>0</v>
      </c>
      <c r="AJ7" s="28">
        <f t="shared" si="11"/>
        <v>0</v>
      </c>
      <c r="AK7">
        <f>VLOOKUP($A7,Ingresos!$C:$X,11,FALSE)</f>
        <v>686</v>
      </c>
      <c r="AL7" s="28">
        <f t="shared" si="12"/>
        <v>0.77471636952998379</v>
      </c>
      <c r="AM7">
        <f>VLOOKUP($A7,Ingresos!$C:$X,12,FALSE)</f>
        <v>657</v>
      </c>
      <c r="AN7" s="28">
        <f t="shared" si="13"/>
        <v>0.72771474878444087</v>
      </c>
      <c r="AO7">
        <f>VLOOKUP($A7,Ingresos!$C:$X,18,FALSE)</f>
        <v>13</v>
      </c>
      <c r="AP7">
        <f t="shared" si="1"/>
        <v>13</v>
      </c>
      <c r="AQ7" t="str">
        <f>VLOOKUP($A7,Ingresos!$C:$X,19,FALSE)</f>
        <v>H1</v>
      </c>
      <c r="AR7">
        <f t="shared" si="14"/>
        <v>1</v>
      </c>
      <c r="AS7">
        <f>VLOOKUP($A7,Ingresos!$C:$X,22,FALSE)</f>
        <v>0</v>
      </c>
    </row>
    <row r="8" spans="1:45" x14ac:dyDescent="0.25">
      <c r="A8">
        <v>169478228</v>
      </c>
      <c r="B8">
        <f>IF((_xlfn.MAXIFS(Grades!$I:$I,Grades!$A:$A,"="&amp;$A8)-_xlfn.MINIFS(Grades!$I:$I,Grades!$A:$A,"="&amp;$A8))=0,0,1)</f>
        <v>1</v>
      </c>
      <c r="C8">
        <f>COUNTIFS(Grades!$A:$A,"="&amp;Alumn_Filtered!$A8,Grades!$J:$J,"=1",Grades!$I:$I,"="&amp;_xlfn.MINIFS(Grades!$I:$I,Grades!$A:$A,"="&amp;$A8))</f>
        <v>6</v>
      </c>
      <c r="D8">
        <f>COUNTIFS(Grades!$A:$A,"="&amp;Alumn_Filtered!$A8,Grades!$P:$P,"=DRP",Grades!$J:$J,"=1",Grades!$I:$I,"="&amp;_xlfn.MINIFS(Grades!$I:$I,Grades!$A:$A,"="&amp;$A8))</f>
        <v>0</v>
      </c>
      <c r="E8">
        <f>COUNTIFS(Grades!$A:$A,"="&amp;Alumn_Filtered!$A8,Grades!$P:$P,"=BAD",Grades!$J:$J,"=1",Grades!$I:$I,"="&amp;_xlfn.MINIFS(Grades!$I:$I,Grades!$A:$A,"="&amp;$A8))</f>
        <v>0</v>
      </c>
      <c r="F8">
        <f>COUNTIFS(Grades!$A:$A,"="&amp;Alumn_Filtered!$A8,Grades!$P:$P,"CVL",Grades!$J:$J,"=1",Grades!$I:$I,"="&amp;_xlfn.MINIFS(Grades!$I:$I,Grades!$A:$A,"="&amp;$A8))</f>
        <v>0</v>
      </c>
      <c r="G8" s="30">
        <f t="shared" si="2"/>
        <v>6</v>
      </c>
      <c r="H8">
        <f>COUNTIFS(Grades!$A:$A,"="&amp;Alumn_Filtered!$A8,Grades!$J:$J,"=1",Grades!$P:$P,"&gt;=0.5",Grades!$I:$I,"="&amp;_xlfn.MINIFS(Grades!$I:$I,Grades!$A:$A,"="&amp;$A8))</f>
        <v>6</v>
      </c>
      <c r="I8" s="28">
        <f t="shared" si="3"/>
        <v>1</v>
      </c>
      <c r="J8">
        <f>COUNTIFS(Grades!$A:$A,"="&amp;Alumn_Filtered!$A8,Grades!$J:$J,"=1",Grades!$P:$P,"&lt;0.5",Grades!$I:$I,"="&amp;_xlfn.MINIFS(Grades!$I:$I,Grades!$A:$A,"="&amp;$A8))</f>
        <v>0</v>
      </c>
      <c r="K8" s="28">
        <f t="shared" si="4"/>
        <v>0</v>
      </c>
      <c r="L8" s="28">
        <f>_xlfn.MAXIFS(Grades!$P:$P,Grades!$A:$A,"="&amp;Alumn_Filtered!$A8,Grades!$J:$J,"=1",Grades!$I:$I,"="&amp;_xlfn.MINIFS(Grades!$I:$I,Grades!$A:$A,"="&amp;$A8))</f>
        <v>0.96666666666666667</v>
      </c>
      <c r="M8" s="28">
        <f>_xlfn.MINIFS(Grades!$P:$P,Grades!$A:$A,"="&amp;Alumn_Filtered!$A8,Grades!$J:$J,"=1",Grades!$I:$I,"="&amp;_xlfn.MINIFS(Grades!$I:$I,Grades!$A:$A,"="&amp;$A8))</f>
        <v>0.56666666666666676</v>
      </c>
      <c r="N8" s="28">
        <f>IF(G8&lt;&gt;0,SUMIFS(Grades!$P:$P,Grades!$P:$P,"&gt;0",Grades!$A:$A,"="&amp;Alumn_Filtered!$A8,Grades!$J:$J,"=1",Grades!$I:$I,"="&amp;_xlfn.MINIFS(Grades!$I:$I,Grades!$A:$A,"="&amp;$A8))/COUNTIFS(Grades!P:P,"&lt;&gt;BAD",Grades!P:P,"&lt;&gt;DRP",Grades!P:P,"&lt;&gt;CVL",Grades!$A:$A,"="&amp;Alumn_Filtered!$A8,Grades!$J:$J,"=1",Grades!$I:$I,"="&amp;_xlfn.MINIFS(Grades!$I:$I,Grades!$A:$A,"="&amp;$A8)),0)</f>
        <v>0.75555555555555554</v>
      </c>
      <c r="O8">
        <f>COUNTIFS(Grades!$A:$A,"="&amp;Alumn_Filtered!$A8,Grades!$J:$J,"=2",Grades!$I:$I,"="&amp;_xlfn.MINIFS(Grades!$I:$I,Grades!$A:$A,"="&amp;$A8))</f>
        <v>7</v>
      </c>
      <c r="P8">
        <f>COUNTIFS(Grades!$A:$A,"="&amp;Alumn_Filtered!$A8,Grades!$P:$P,"=DRP",Grades!$J:$J,"=2",Grades!$I:$I,"="&amp;_xlfn.MINIFS(Grades!$I:$I,Grades!$A:$A,"="&amp;$A8))</f>
        <v>0</v>
      </c>
      <c r="Q8">
        <f>COUNTIFS(Grades!$A:$A,"="&amp;Alumn_Filtered!$A8,Grades!$P:$P,"=BAD",Grades!$J:$J,"=2",Grades!$I:$I,"="&amp;_xlfn.MINIFS(Grades!$I:$I,Grades!$A:$A,"="&amp;$A8))</f>
        <v>0</v>
      </c>
      <c r="R8">
        <f>COUNTIFS(Grades!$A:$A,"="&amp;Alumn_Filtered!$A8,Grades!$P:$P,"CVL",Grades!$J:$J,"=2",Grades!$I:$I,"="&amp;_xlfn.MINIFS(Grades!$I:$I,Grades!$A:$A,"="&amp;$A8))</f>
        <v>0</v>
      </c>
      <c r="S8">
        <f t="shared" si="15"/>
        <v>7</v>
      </c>
      <c r="T8">
        <f>COUNTIFS(Grades!$A:$A,"="&amp;Alumn_Filtered!$A8,Grades!$J:$J,"=2",Grades!$P:$P,"&gt;=0.5",Grades!$I:$I,"="&amp;_xlfn.MINIFS(Grades!$I:$I,Grades!$A:$A,"="&amp;$A8))</f>
        <v>7</v>
      </c>
      <c r="U8" s="28">
        <f t="shared" si="5"/>
        <v>1</v>
      </c>
      <c r="V8">
        <f>COUNTIFS(Grades!$A:$A,"="&amp;Alumn_Filtered!$A8,Grades!$J:$J,"=2",Grades!$P:$P,"&lt;0.5",Grades!$I:$I,"="&amp;_xlfn.MINIFS(Grades!$I:$I,Grades!$A:$A,"="&amp;$A8))</f>
        <v>0</v>
      </c>
      <c r="W8" s="28">
        <f t="shared" si="6"/>
        <v>0</v>
      </c>
      <c r="X8" s="28">
        <f>_xlfn.MAXIFS(Grades!$P:$P,Grades!$A:$A,"="&amp;Alumn_Filtered!$A8,Grades!$J:$J,"=2",Grades!$I:$I,"="&amp;_xlfn.MINIFS(Grades!$I:$I,Grades!$A:$A,"="&amp;$A8))</f>
        <v>0.9</v>
      </c>
      <c r="Y8" s="28">
        <f>_xlfn.MINIFS(Grades!$P:$P,Grades!$A:$A,"="&amp;Alumn_Filtered!$A8,Grades!$J:$J,"=2",Grades!$I:$I,"="&amp;_xlfn.MINIFS(Grades!$I:$I,Grades!$A:$A,"="&amp;$A8))</f>
        <v>0.53333333333333333</v>
      </c>
      <c r="Z8" s="28">
        <f>IF(S8&lt;&gt;0,SUMIFS(Grades!$P:$P,Grades!$P:$P,"&gt;0",Grades!$A:$A,"="&amp;Alumn_Filtered!$A8,Grades!$J:$J,"=2",Grades!$I:$I,"="&amp;_xlfn.MINIFS(Grades!$I:$I,Grades!$A:$A,"="&amp;$A8))/COUNTIFS(Grades!P:P,"&lt;&gt;BAD",Grades!P:P,"&lt;&gt;DRP",Grades!P:P,"&lt;&gt;CVL",Grades!$A:$A,"="&amp;Alumn_Filtered!$A8,Grades!$J:$J,"=2",Grades!$I:$I,"="&amp;_xlfn.MINIFS(Grades!$I:$I,Grades!$A:$A,"="&amp;$A8)),0)</f>
        <v>0.72142857142857142</v>
      </c>
      <c r="AA8" s="28">
        <f t="shared" si="7"/>
        <v>-3.4126984126984117E-2</v>
      </c>
      <c r="AB8">
        <f t="shared" ca="1" si="0"/>
        <v>30</v>
      </c>
      <c r="AC8" t="str">
        <f>LEFT(VLOOKUP($A8,Ingresos!$C:$X,5,FALSE),1)</f>
        <v>T</v>
      </c>
      <c r="AD8">
        <f t="shared" si="8"/>
        <v>0</v>
      </c>
      <c r="AE8" t="str">
        <f>LEFT(VLOOKUP($A8,Ingresos!$C:$X,6,FALSE),1)</f>
        <v>R</v>
      </c>
      <c r="AF8">
        <f t="shared" si="9"/>
        <v>1</v>
      </c>
      <c r="AG8">
        <f>VLOOKUP($A8,Ingresos!$C:$X,9,FALSE)</f>
        <v>579</v>
      </c>
      <c r="AH8" s="28">
        <f t="shared" si="10"/>
        <v>0.60129659643435984</v>
      </c>
      <c r="AI8">
        <f>VLOOKUP($A8,Ingresos!$C:$X,10,FALSE)</f>
        <v>597</v>
      </c>
      <c r="AJ8" s="28">
        <f t="shared" si="11"/>
        <v>0.63047001620745546</v>
      </c>
      <c r="AK8">
        <f>VLOOKUP($A8,Ingresos!$C:$X,11,FALSE)</f>
        <v>624</v>
      </c>
      <c r="AL8" s="28">
        <f t="shared" si="12"/>
        <v>0.67423014586709884</v>
      </c>
      <c r="AM8">
        <f>VLOOKUP($A8,Ingresos!$C:$X,12,FALSE)</f>
        <v>569</v>
      </c>
      <c r="AN8" s="28">
        <f t="shared" si="13"/>
        <v>0.5850891410048622</v>
      </c>
      <c r="AO8" t="str">
        <f>VLOOKUP($A8,Ingresos!$C:$X,18,FALSE)</f>
        <v>IX</v>
      </c>
      <c r="AP8">
        <f t="shared" si="1"/>
        <v>9</v>
      </c>
      <c r="AQ8" t="str">
        <f>VLOOKUP($A8,Ingresos!$C:$X,19,FALSE)</f>
        <v>H1</v>
      </c>
      <c r="AR8">
        <f t="shared" si="14"/>
        <v>1</v>
      </c>
      <c r="AS8">
        <f>VLOOKUP($A8,Ingresos!$C:$X,22,FALSE)</f>
        <v>11</v>
      </c>
    </row>
    <row r="9" spans="1:45" x14ac:dyDescent="0.25">
      <c r="A9">
        <v>172613330</v>
      </c>
      <c r="B9">
        <f>IF((_xlfn.MAXIFS(Grades!$I:$I,Grades!$A:$A,"="&amp;$A9)-_xlfn.MINIFS(Grades!$I:$I,Grades!$A:$A,"="&amp;$A9))=0,0,1)</f>
        <v>1</v>
      </c>
      <c r="C9">
        <f>COUNTIFS(Grades!$A:$A,"="&amp;Alumn_Filtered!$A9,Grades!$J:$J,"=1",Grades!$I:$I,"="&amp;_xlfn.MINIFS(Grades!$I:$I,Grades!$A:$A,"="&amp;$A9))</f>
        <v>6</v>
      </c>
      <c r="D9">
        <f>COUNTIFS(Grades!$A:$A,"="&amp;Alumn_Filtered!$A9,Grades!$P:$P,"=DRP",Grades!$J:$J,"=1",Grades!$I:$I,"="&amp;_xlfn.MINIFS(Grades!$I:$I,Grades!$A:$A,"="&amp;$A9))</f>
        <v>0</v>
      </c>
      <c r="E9">
        <f>COUNTIFS(Grades!$A:$A,"="&amp;Alumn_Filtered!$A9,Grades!$P:$P,"=BAD",Grades!$J:$J,"=1",Grades!$I:$I,"="&amp;_xlfn.MINIFS(Grades!$I:$I,Grades!$A:$A,"="&amp;$A9))</f>
        <v>0</v>
      </c>
      <c r="F9">
        <f>COUNTIFS(Grades!$A:$A,"="&amp;Alumn_Filtered!$A9,Grades!$P:$P,"CVL",Grades!$J:$J,"=1",Grades!$I:$I,"="&amp;_xlfn.MINIFS(Grades!$I:$I,Grades!$A:$A,"="&amp;$A9))</f>
        <v>0</v>
      </c>
      <c r="G9" s="30">
        <f t="shared" si="2"/>
        <v>6</v>
      </c>
      <c r="H9">
        <f>COUNTIFS(Grades!$A:$A,"="&amp;Alumn_Filtered!$A9,Grades!$J:$J,"=1",Grades!$P:$P,"&gt;=0.5",Grades!$I:$I,"="&amp;_xlfn.MINIFS(Grades!$I:$I,Grades!$A:$A,"="&amp;$A9))</f>
        <v>6</v>
      </c>
      <c r="I9" s="28">
        <f t="shared" si="3"/>
        <v>1</v>
      </c>
      <c r="J9">
        <f>COUNTIFS(Grades!$A:$A,"="&amp;Alumn_Filtered!$A9,Grades!$J:$J,"=1",Grades!$P:$P,"&lt;0.5",Grades!$I:$I,"="&amp;_xlfn.MINIFS(Grades!$I:$I,Grades!$A:$A,"="&amp;$A9))</f>
        <v>0</v>
      </c>
      <c r="K9" s="28">
        <f t="shared" si="4"/>
        <v>0</v>
      </c>
      <c r="L9" s="28">
        <f>_xlfn.MAXIFS(Grades!$P:$P,Grades!$A:$A,"="&amp;Alumn_Filtered!$A9,Grades!$J:$J,"=1",Grades!$I:$I,"="&amp;_xlfn.MINIFS(Grades!$I:$I,Grades!$A:$A,"="&amp;$A9))</f>
        <v>0.83333333333333337</v>
      </c>
      <c r="M9" s="28">
        <f>_xlfn.MINIFS(Grades!$P:$P,Grades!$A:$A,"="&amp;Alumn_Filtered!$A9,Grades!$J:$J,"=1",Grades!$I:$I,"="&amp;_xlfn.MINIFS(Grades!$I:$I,Grades!$A:$A,"="&amp;$A9))</f>
        <v>0.58333333333333337</v>
      </c>
      <c r="N9" s="28">
        <f>IF(G9&lt;&gt;0,SUMIFS(Grades!$P:$P,Grades!$P:$P,"&gt;0",Grades!$A:$A,"="&amp;Alumn_Filtered!$A9,Grades!$J:$J,"=1",Grades!$I:$I,"="&amp;_xlfn.MINIFS(Grades!$I:$I,Grades!$A:$A,"="&amp;$A9))/COUNTIFS(Grades!P:P,"&lt;&gt;BAD",Grades!P:P,"&lt;&gt;DRP",Grades!P:P,"&lt;&gt;CVL",Grades!$A:$A,"="&amp;Alumn_Filtered!$A9,Grades!$J:$J,"=1",Grades!$I:$I,"="&amp;_xlfn.MINIFS(Grades!$I:$I,Grades!$A:$A,"="&amp;$A9)),0)</f>
        <v>0.70833333333333337</v>
      </c>
      <c r="O9">
        <f>COUNTIFS(Grades!$A:$A,"="&amp;Alumn_Filtered!$A9,Grades!$J:$J,"=2",Grades!$I:$I,"="&amp;_xlfn.MINIFS(Grades!$I:$I,Grades!$A:$A,"="&amp;$A9))</f>
        <v>7</v>
      </c>
      <c r="P9">
        <f>COUNTIFS(Grades!$A:$A,"="&amp;Alumn_Filtered!$A9,Grades!$P:$P,"=DRP",Grades!$J:$J,"=2",Grades!$I:$I,"="&amp;_xlfn.MINIFS(Grades!$I:$I,Grades!$A:$A,"="&amp;$A9))</f>
        <v>1</v>
      </c>
      <c r="Q9">
        <f>COUNTIFS(Grades!$A:$A,"="&amp;Alumn_Filtered!$A9,Grades!$P:$P,"=BAD",Grades!$J:$J,"=2",Grades!$I:$I,"="&amp;_xlfn.MINIFS(Grades!$I:$I,Grades!$A:$A,"="&amp;$A9))</f>
        <v>0</v>
      </c>
      <c r="R9">
        <f>COUNTIFS(Grades!$A:$A,"="&amp;Alumn_Filtered!$A9,Grades!$P:$P,"CVL",Grades!$J:$J,"=2",Grades!$I:$I,"="&amp;_xlfn.MINIFS(Grades!$I:$I,Grades!$A:$A,"="&amp;$A9))</f>
        <v>0</v>
      </c>
      <c r="S9">
        <f t="shared" si="15"/>
        <v>6</v>
      </c>
      <c r="T9">
        <f>COUNTIFS(Grades!$A:$A,"="&amp;Alumn_Filtered!$A9,Grades!$J:$J,"=2",Grades!$P:$P,"&gt;=0.5",Grades!$I:$I,"="&amp;_xlfn.MINIFS(Grades!$I:$I,Grades!$A:$A,"="&amp;$A9))</f>
        <v>6</v>
      </c>
      <c r="U9" s="28">
        <f t="shared" si="5"/>
        <v>1</v>
      </c>
      <c r="V9">
        <f>COUNTIFS(Grades!$A:$A,"="&amp;Alumn_Filtered!$A9,Grades!$J:$J,"=2",Grades!$P:$P,"&lt;0.5",Grades!$I:$I,"="&amp;_xlfn.MINIFS(Grades!$I:$I,Grades!$A:$A,"="&amp;$A9))</f>
        <v>0</v>
      </c>
      <c r="W9" s="28">
        <f t="shared" si="6"/>
        <v>0</v>
      </c>
      <c r="X9" s="28">
        <f>_xlfn.MAXIFS(Grades!$P:$P,Grades!$A:$A,"="&amp;Alumn_Filtered!$A9,Grades!$J:$J,"=2",Grades!$I:$I,"="&amp;_xlfn.MINIFS(Grades!$I:$I,Grades!$A:$A,"="&amp;$A9))</f>
        <v>0.83333333333333337</v>
      </c>
      <c r="Y9" s="28">
        <f>_xlfn.MINIFS(Grades!$P:$P,Grades!$A:$A,"="&amp;Alumn_Filtered!$A9,Grades!$J:$J,"=2",Grades!$I:$I,"="&amp;_xlfn.MINIFS(Grades!$I:$I,Grades!$A:$A,"="&amp;$A9))</f>
        <v>0.70000000000000007</v>
      </c>
      <c r="Z9" s="28">
        <f>IF(S9&lt;&gt;0,SUMIFS(Grades!$P:$P,Grades!$P:$P,"&gt;0",Grades!$A:$A,"="&amp;Alumn_Filtered!$A9,Grades!$J:$J,"=2",Grades!$I:$I,"="&amp;_xlfn.MINIFS(Grades!$I:$I,Grades!$A:$A,"="&amp;$A9))/COUNTIFS(Grades!P:P,"&lt;&gt;BAD",Grades!P:P,"&lt;&gt;DRP",Grades!P:P,"&lt;&gt;CVL",Grades!$A:$A,"="&amp;Alumn_Filtered!$A9,Grades!$J:$J,"=2",Grades!$I:$I,"="&amp;_xlfn.MINIFS(Grades!$I:$I,Grades!$A:$A,"="&amp;$A9)),0)</f>
        <v>0.76666666666666672</v>
      </c>
      <c r="AA9" s="28">
        <f t="shared" si="7"/>
        <v>5.8333333333333348E-2</v>
      </c>
      <c r="AB9">
        <f t="shared" ca="1" si="0"/>
        <v>29</v>
      </c>
      <c r="AC9" t="str">
        <f>LEFT(VLOOKUP($A9,Ingresos!$C:$X,5,FALSE),1)</f>
        <v>T</v>
      </c>
      <c r="AD9">
        <f t="shared" si="8"/>
        <v>0</v>
      </c>
      <c r="AE9" t="str">
        <f>LEFT(VLOOKUP($A9,Ingresos!$C:$X,6,FALSE),1)</f>
        <v>R</v>
      </c>
      <c r="AF9">
        <f t="shared" si="9"/>
        <v>1</v>
      </c>
      <c r="AG9">
        <f>VLOOKUP($A9,Ingresos!$C:$X,9,FALSE)</f>
        <v>620</v>
      </c>
      <c r="AH9" s="28">
        <f t="shared" si="10"/>
        <v>0.66774716369529985</v>
      </c>
      <c r="AI9">
        <f>VLOOKUP($A9,Ingresos!$C:$X,10,FALSE)</f>
        <v>655</v>
      </c>
      <c r="AJ9" s="28">
        <f t="shared" si="11"/>
        <v>0.72447325769854132</v>
      </c>
      <c r="AK9">
        <f>VLOOKUP($A9,Ingresos!$C:$X,11,FALSE)</f>
        <v>560</v>
      </c>
      <c r="AL9" s="28">
        <f t="shared" si="12"/>
        <v>0.57050243111831445</v>
      </c>
      <c r="AM9">
        <f>VLOOKUP($A9,Ingresos!$C:$X,12,FALSE)</f>
        <v>626</v>
      </c>
      <c r="AN9" s="28">
        <f t="shared" si="13"/>
        <v>0.67747163695299839</v>
      </c>
      <c r="AO9">
        <f>VLOOKUP($A9,Ingresos!$C:$X,18,FALSE)</f>
        <v>9</v>
      </c>
      <c r="AP9">
        <f t="shared" si="1"/>
        <v>9</v>
      </c>
      <c r="AQ9" t="str">
        <f>VLOOKUP($A9,Ingresos!$C:$X,19,FALSE)</f>
        <v>H1</v>
      </c>
      <c r="AR9">
        <f t="shared" si="14"/>
        <v>1</v>
      </c>
      <c r="AS9">
        <f>VLOOKUP($A9,Ingresos!$C:$X,22,FALSE)</f>
        <v>5</v>
      </c>
    </row>
    <row r="10" spans="1:45" x14ac:dyDescent="0.25">
      <c r="A10">
        <v>174407657</v>
      </c>
      <c r="B10">
        <f>IF((_xlfn.MAXIFS(Grades!$I:$I,Grades!$A:$A,"="&amp;$A10)-_xlfn.MINIFS(Grades!$I:$I,Grades!$A:$A,"="&amp;$A10))=0,0,1)</f>
        <v>1</v>
      </c>
      <c r="C10">
        <f>COUNTIFS(Grades!$A:$A,"="&amp;Alumn_Filtered!$A10,Grades!$J:$J,"=1",Grades!$I:$I,"="&amp;_xlfn.MINIFS(Grades!$I:$I,Grades!$A:$A,"="&amp;$A10))</f>
        <v>6</v>
      </c>
      <c r="D10">
        <f>COUNTIFS(Grades!$A:$A,"="&amp;Alumn_Filtered!$A10,Grades!$P:$P,"=DRP",Grades!$J:$J,"=1",Grades!$I:$I,"="&amp;_xlfn.MINIFS(Grades!$I:$I,Grades!$A:$A,"="&amp;$A10))</f>
        <v>0</v>
      </c>
      <c r="E10">
        <f>COUNTIFS(Grades!$A:$A,"="&amp;Alumn_Filtered!$A10,Grades!$P:$P,"=BAD",Grades!$J:$J,"=1",Grades!$I:$I,"="&amp;_xlfn.MINIFS(Grades!$I:$I,Grades!$A:$A,"="&amp;$A10))</f>
        <v>0</v>
      </c>
      <c r="F10">
        <f>COUNTIFS(Grades!$A:$A,"="&amp;Alumn_Filtered!$A10,Grades!$P:$P,"CVL",Grades!$J:$J,"=1",Grades!$I:$I,"="&amp;_xlfn.MINIFS(Grades!$I:$I,Grades!$A:$A,"="&amp;$A10))</f>
        <v>0</v>
      </c>
      <c r="G10" s="30">
        <f t="shared" si="2"/>
        <v>6</v>
      </c>
      <c r="H10">
        <f>COUNTIFS(Grades!$A:$A,"="&amp;Alumn_Filtered!$A10,Grades!$J:$J,"=1",Grades!$P:$P,"&gt;=0.5",Grades!$I:$I,"="&amp;_xlfn.MINIFS(Grades!$I:$I,Grades!$A:$A,"="&amp;$A10))</f>
        <v>6</v>
      </c>
      <c r="I10" s="28">
        <f t="shared" si="3"/>
        <v>1</v>
      </c>
      <c r="J10">
        <f>COUNTIFS(Grades!$A:$A,"="&amp;Alumn_Filtered!$A10,Grades!$J:$J,"=1",Grades!$P:$P,"&lt;0.5",Grades!$I:$I,"="&amp;_xlfn.MINIFS(Grades!$I:$I,Grades!$A:$A,"="&amp;$A10))</f>
        <v>0</v>
      </c>
      <c r="K10" s="28">
        <f t="shared" si="4"/>
        <v>0</v>
      </c>
      <c r="L10" s="28">
        <f>_xlfn.MAXIFS(Grades!$P:$P,Grades!$A:$A,"="&amp;Alumn_Filtered!$A10,Grades!$J:$J,"=1",Grades!$I:$I,"="&amp;_xlfn.MINIFS(Grades!$I:$I,Grades!$A:$A,"="&amp;$A10))</f>
        <v>0.95000000000000007</v>
      </c>
      <c r="M10" s="28">
        <f>_xlfn.MINIFS(Grades!$P:$P,Grades!$A:$A,"="&amp;Alumn_Filtered!$A10,Grades!$J:$J,"=1",Grades!$I:$I,"="&amp;_xlfn.MINIFS(Grades!$I:$I,Grades!$A:$A,"="&amp;$A10))</f>
        <v>0.53333333333333333</v>
      </c>
      <c r="N10" s="28">
        <f>IF(G10&lt;&gt;0,SUMIFS(Grades!$P:$P,Grades!$P:$P,"&gt;0",Grades!$A:$A,"="&amp;Alumn_Filtered!$A10,Grades!$J:$J,"=1",Grades!$I:$I,"="&amp;_xlfn.MINIFS(Grades!$I:$I,Grades!$A:$A,"="&amp;$A10))/COUNTIFS(Grades!P:P,"&lt;&gt;BAD",Grades!P:P,"&lt;&gt;DRP",Grades!P:P,"&lt;&gt;CVL",Grades!$A:$A,"="&amp;Alumn_Filtered!$A10,Grades!$J:$J,"=1",Grades!$I:$I,"="&amp;_xlfn.MINIFS(Grades!$I:$I,Grades!$A:$A,"="&amp;$A10)),0)</f>
        <v>0.71111111111111114</v>
      </c>
      <c r="O10">
        <f>COUNTIFS(Grades!$A:$A,"="&amp;Alumn_Filtered!$A10,Grades!$J:$J,"=2",Grades!$I:$I,"="&amp;_xlfn.MINIFS(Grades!$I:$I,Grades!$A:$A,"="&amp;$A10))</f>
        <v>7</v>
      </c>
      <c r="P10">
        <f>COUNTIFS(Grades!$A:$A,"="&amp;Alumn_Filtered!$A10,Grades!$P:$P,"=DRP",Grades!$J:$J,"=2",Grades!$I:$I,"="&amp;_xlfn.MINIFS(Grades!$I:$I,Grades!$A:$A,"="&amp;$A10))</f>
        <v>1</v>
      </c>
      <c r="Q10">
        <f>COUNTIFS(Grades!$A:$A,"="&amp;Alumn_Filtered!$A10,Grades!$P:$P,"=BAD",Grades!$J:$J,"=2",Grades!$I:$I,"="&amp;_xlfn.MINIFS(Grades!$I:$I,Grades!$A:$A,"="&amp;$A10))</f>
        <v>0</v>
      </c>
      <c r="R10">
        <f>COUNTIFS(Grades!$A:$A,"="&amp;Alumn_Filtered!$A10,Grades!$P:$P,"CVL",Grades!$J:$J,"=2",Grades!$I:$I,"="&amp;_xlfn.MINIFS(Grades!$I:$I,Grades!$A:$A,"="&amp;$A10))</f>
        <v>0</v>
      </c>
      <c r="S10">
        <f t="shared" si="15"/>
        <v>6</v>
      </c>
      <c r="T10">
        <f>COUNTIFS(Grades!$A:$A,"="&amp;Alumn_Filtered!$A10,Grades!$J:$J,"=2",Grades!$P:$P,"&gt;=0.5",Grades!$I:$I,"="&amp;_xlfn.MINIFS(Grades!$I:$I,Grades!$A:$A,"="&amp;$A10))</f>
        <v>6</v>
      </c>
      <c r="U10" s="28">
        <f t="shared" si="5"/>
        <v>1</v>
      </c>
      <c r="V10">
        <f>COUNTIFS(Grades!$A:$A,"="&amp;Alumn_Filtered!$A10,Grades!$J:$J,"=2",Grades!$P:$P,"&lt;0.5",Grades!$I:$I,"="&amp;_xlfn.MINIFS(Grades!$I:$I,Grades!$A:$A,"="&amp;$A10))</f>
        <v>0</v>
      </c>
      <c r="W10" s="28">
        <f t="shared" si="6"/>
        <v>0</v>
      </c>
      <c r="X10" s="28">
        <f>_xlfn.MAXIFS(Grades!$P:$P,Grades!$A:$A,"="&amp;Alumn_Filtered!$A10,Grades!$J:$J,"=2",Grades!$I:$I,"="&amp;_xlfn.MINIFS(Grades!$I:$I,Grades!$A:$A,"="&amp;$A10))</f>
        <v>0.79999999999999993</v>
      </c>
      <c r="Y10" s="28">
        <f>_xlfn.MINIFS(Grades!$P:$P,Grades!$A:$A,"="&amp;Alumn_Filtered!$A10,Grades!$J:$J,"=2",Grades!$I:$I,"="&amp;_xlfn.MINIFS(Grades!$I:$I,Grades!$A:$A,"="&amp;$A10))</f>
        <v>0.5</v>
      </c>
      <c r="Z10" s="28">
        <f>IF(S10&lt;&gt;0,SUMIFS(Grades!$P:$P,Grades!$P:$P,"&gt;0",Grades!$A:$A,"="&amp;Alumn_Filtered!$A10,Grades!$J:$J,"=2",Grades!$I:$I,"="&amp;_xlfn.MINIFS(Grades!$I:$I,Grades!$A:$A,"="&amp;$A10))/COUNTIFS(Grades!P:P,"&lt;&gt;BAD",Grades!P:P,"&lt;&gt;DRP",Grades!P:P,"&lt;&gt;CVL",Grades!$A:$A,"="&amp;Alumn_Filtered!$A10,Grades!$J:$J,"=2",Grades!$I:$I,"="&amp;_xlfn.MINIFS(Grades!$I:$I,Grades!$A:$A,"="&amp;$A10)),0)</f>
        <v>0.65555555555555556</v>
      </c>
      <c r="AA10" s="28">
        <f t="shared" si="7"/>
        <v>-5.555555555555558E-2</v>
      </c>
      <c r="AB10">
        <f t="shared" ca="1" si="0"/>
        <v>28</v>
      </c>
      <c r="AC10" t="str">
        <f>LEFT(VLOOKUP($A10,Ingresos!$C:$X,5,FALSE),1)</f>
        <v>T</v>
      </c>
      <c r="AD10">
        <f t="shared" si="8"/>
        <v>0</v>
      </c>
      <c r="AE10" t="str">
        <f>LEFT(VLOOKUP($A10,Ingresos!$C:$X,6,FALSE),1)</f>
        <v>R</v>
      </c>
      <c r="AF10">
        <f t="shared" si="9"/>
        <v>1</v>
      </c>
      <c r="AG10">
        <f>VLOOKUP($A10,Ingresos!$C:$X,9,FALSE)</f>
        <v>661</v>
      </c>
      <c r="AH10" s="28">
        <f t="shared" si="10"/>
        <v>0.73419773095623986</v>
      </c>
      <c r="AI10">
        <f>VLOOKUP($A10,Ingresos!$C:$X,10,FALSE)</f>
        <v>681</v>
      </c>
      <c r="AJ10" s="28">
        <f t="shared" si="11"/>
        <v>0.76661264181523503</v>
      </c>
      <c r="AK10">
        <f>VLOOKUP($A10,Ingresos!$C:$X,11,FALSE)</f>
        <v>646</v>
      </c>
      <c r="AL10" s="28">
        <f t="shared" si="12"/>
        <v>0.70988654781199356</v>
      </c>
      <c r="AM10">
        <f>VLOOKUP($A10,Ingresos!$C:$X,12,FALSE)</f>
        <v>639</v>
      </c>
      <c r="AN10" s="28">
        <f t="shared" si="13"/>
        <v>0.69854132901134525</v>
      </c>
      <c r="AO10">
        <f>VLOOKUP($A10,Ingresos!$C:$X,18,FALSE)</f>
        <v>9</v>
      </c>
      <c r="AP10">
        <f t="shared" si="1"/>
        <v>9</v>
      </c>
      <c r="AQ10" t="str">
        <f>VLOOKUP($A10,Ingresos!$C:$X,19,FALSE)</f>
        <v>H1</v>
      </c>
      <c r="AR10">
        <f t="shared" si="14"/>
        <v>1</v>
      </c>
      <c r="AS10">
        <f>VLOOKUP($A10,Ingresos!$C:$X,22,FALSE)</f>
        <v>0</v>
      </c>
    </row>
    <row r="11" spans="1:45" x14ac:dyDescent="0.25">
      <c r="A11" t="s">
        <v>159</v>
      </c>
      <c r="B11">
        <f>IF((_xlfn.MAXIFS(Grades!$I:$I,Grades!$A:$A,"="&amp;$A11)-_xlfn.MINIFS(Grades!$I:$I,Grades!$A:$A,"="&amp;$A11))=0,0,1)</f>
        <v>0</v>
      </c>
      <c r="C11">
        <f>COUNTIFS(Grades!$A:$A,"="&amp;Alumn_Filtered!$A11,Grades!$J:$J,"=1",Grades!$I:$I,"="&amp;_xlfn.MINIFS(Grades!$I:$I,Grades!$A:$A,"="&amp;$A11))</f>
        <v>6</v>
      </c>
      <c r="D11">
        <f>COUNTIFS(Grades!$A:$A,"="&amp;Alumn_Filtered!$A11,Grades!$P:$P,"=DRP",Grades!$J:$J,"=1",Grades!$I:$I,"="&amp;_xlfn.MINIFS(Grades!$I:$I,Grades!$A:$A,"="&amp;$A11))</f>
        <v>0</v>
      </c>
      <c r="E11">
        <f>COUNTIFS(Grades!$A:$A,"="&amp;Alumn_Filtered!$A11,Grades!$P:$P,"=BAD",Grades!$J:$J,"=1",Grades!$I:$I,"="&amp;_xlfn.MINIFS(Grades!$I:$I,Grades!$A:$A,"="&amp;$A11))</f>
        <v>6</v>
      </c>
      <c r="F11">
        <f>COUNTIFS(Grades!$A:$A,"="&amp;Alumn_Filtered!$A11,Grades!$P:$P,"CVL",Grades!$J:$J,"=1",Grades!$I:$I,"="&amp;_xlfn.MINIFS(Grades!$I:$I,Grades!$A:$A,"="&amp;$A11))</f>
        <v>0</v>
      </c>
      <c r="G11" s="30">
        <f t="shared" si="2"/>
        <v>0</v>
      </c>
      <c r="H11">
        <f>COUNTIFS(Grades!$A:$A,"="&amp;Alumn_Filtered!$A11,Grades!$J:$J,"=1",Grades!$P:$P,"&gt;=0.5",Grades!$I:$I,"="&amp;_xlfn.MINIFS(Grades!$I:$I,Grades!$A:$A,"="&amp;$A11))</f>
        <v>0</v>
      </c>
      <c r="I11" s="28">
        <f t="shared" si="3"/>
        <v>0</v>
      </c>
      <c r="J11">
        <f>COUNTIFS(Grades!$A:$A,"="&amp;Alumn_Filtered!$A11,Grades!$J:$J,"=1",Grades!$P:$P,"&lt;0.5",Grades!$I:$I,"="&amp;_xlfn.MINIFS(Grades!$I:$I,Grades!$A:$A,"="&amp;$A11))</f>
        <v>0</v>
      </c>
      <c r="K11" s="28">
        <f t="shared" si="4"/>
        <v>0</v>
      </c>
      <c r="L11" s="28">
        <f>_xlfn.MAXIFS(Grades!$P:$P,Grades!$A:$A,"="&amp;Alumn_Filtered!$A11,Grades!$J:$J,"=1",Grades!$I:$I,"="&amp;_xlfn.MINIFS(Grades!$I:$I,Grades!$A:$A,"="&amp;$A11))</f>
        <v>0</v>
      </c>
      <c r="M11" s="28">
        <f>_xlfn.MINIFS(Grades!$P:$P,Grades!$A:$A,"="&amp;Alumn_Filtered!$A11,Grades!$J:$J,"=1",Grades!$I:$I,"="&amp;_xlfn.MINIFS(Grades!$I:$I,Grades!$A:$A,"="&amp;$A11))</f>
        <v>0</v>
      </c>
      <c r="N11" s="28">
        <f>IF(G11&lt;&gt;0,SUMIFS(Grades!$P:$P,Grades!$P:$P,"&gt;0",Grades!$A:$A,"="&amp;Alumn_Filtered!$A11,Grades!$J:$J,"=1",Grades!$I:$I,"="&amp;_xlfn.MINIFS(Grades!$I:$I,Grades!$A:$A,"="&amp;$A11))/COUNTIFS(Grades!P:P,"&lt;&gt;BAD",Grades!P:P,"&lt;&gt;DRP",Grades!P:P,"&lt;&gt;CVL",Grades!$A:$A,"="&amp;Alumn_Filtered!$A11,Grades!$J:$J,"=1",Grades!$I:$I,"="&amp;_xlfn.MINIFS(Grades!$I:$I,Grades!$A:$A,"="&amp;$A11)),0)</f>
        <v>0</v>
      </c>
      <c r="O11">
        <f>COUNTIFS(Grades!$A:$A,"="&amp;Alumn_Filtered!$A11,Grades!$J:$J,"=2",Grades!$I:$I,"="&amp;_xlfn.MINIFS(Grades!$I:$I,Grades!$A:$A,"="&amp;$A11))</f>
        <v>7</v>
      </c>
      <c r="P11">
        <f>COUNTIFS(Grades!$A:$A,"="&amp;Alumn_Filtered!$A11,Grades!$P:$P,"=DRP",Grades!$J:$J,"=2",Grades!$I:$I,"="&amp;_xlfn.MINIFS(Grades!$I:$I,Grades!$A:$A,"="&amp;$A11))</f>
        <v>1</v>
      </c>
      <c r="Q11">
        <f>COUNTIFS(Grades!$A:$A,"="&amp;Alumn_Filtered!$A11,Grades!$P:$P,"=BAD",Grades!$J:$J,"=2",Grades!$I:$I,"="&amp;_xlfn.MINIFS(Grades!$I:$I,Grades!$A:$A,"="&amp;$A11))</f>
        <v>6</v>
      </c>
      <c r="R11">
        <f>COUNTIFS(Grades!$A:$A,"="&amp;Alumn_Filtered!$A11,Grades!$P:$P,"CVL",Grades!$J:$J,"=2",Grades!$I:$I,"="&amp;_xlfn.MINIFS(Grades!$I:$I,Grades!$A:$A,"="&amp;$A11))</f>
        <v>0</v>
      </c>
      <c r="S11">
        <f t="shared" si="15"/>
        <v>0</v>
      </c>
      <c r="T11">
        <f>COUNTIFS(Grades!$A:$A,"="&amp;Alumn_Filtered!$A11,Grades!$J:$J,"=2",Grades!$P:$P,"&gt;=0.5",Grades!$I:$I,"="&amp;_xlfn.MINIFS(Grades!$I:$I,Grades!$A:$A,"="&amp;$A11))</f>
        <v>0</v>
      </c>
      <c r="U11" s="28">
        <f t="shared" si="5"/>
        <v>0</v>
      </c>
      <c r="V11">
        <f>COUNTIFS(Grades!$A:$A,"="&amp;Alumn_Filtered!$A11,Grades!$J:$J,"=2",Grades!$P:$P,"&lt;0.5",Grades!$I:$I,"="&amp;_xlfn.MINIFS(Grades!$I:$I,Grades!$A:$A,"="&amp;$A11))</f>
        <v>0</v>
      </c>
      <c r="W11" s="28">
        <f t="shared" si="6"/>
        <v>0</v>
      </c>
      <c r="X11" s="28">
        <f>_xlfn.MAXIFS(Grades!$P:$P,Grades!$A:$A,"="&amp;Alumn_Filtered!$A11,Grades!$J:$J,"=2",Grades!$I:$I,"="&amp;_xlfn.MINIFS(Grades!$I:$I,Grades!$A:$A,"="&amp;$A11))</f>
        <v>0</v>
      </c>
      <c r="Y11" s="28">
        <f>_xlfn.MINIFS(Grades!$P:$P,Grades!$A:$A,"="&amp;Alumn_Filtered!$A11,Grades!$J:$J,"=2",Grades!$I:$I,"="&amp;_xlfn.MINIFS(Grades!$I:$I,Grades!$A:$A,"="&amp;$A11))</f>
        <v>0</v>
      </c>
      <c r="Z11" s="28">
        <f>IF(S11&lt;&gt;0,SUMIFS(Grades!$P:$P,Grades!$P:$P,"&gt;0",Grades!$A:$A,"="&amp;Alumn_Filtered!$A11,Grades!$J:$J,"=2",Grades!$I:$I,"="&amp;_xlfn.MINIFS(Grades!$I:$I,Grades!$A:$A,"="&amp;$A11))/COUNTIFS(Grades!P:P,"&lt;&gt;BAD",Grades!P:P,"&lt;&gt;DRP",Grades!P:P,"&lt;&gt;CVL",Grades!$A:$A,"="&amp;Alumn_Filtered!$A11,Grades!$J:$J,"=2",Grades!$I:$I,"="&amp;_xlfn.MINIFS(Grades!$I:$I,Grades!$A:$A,"="&amp;$A11)),0)</f>
        <v>0</v>
      </c>
      <c r="AA11" s="28">
        <f t="shared" si="7"/>
        <v>0</v>
      </c>
      <c r="AB11">
        <f t="shared" ca="1" si="0"/>
        <v>28</v>
      </c>
      <c r="AC11" t="str">
        <f>LEFT(VLOOKUP($A11,Ingresos!$C:$X,5,FALSE),1)</f>
        <v>S</v>
      </c>
      <c r="AD11">
        <f t="shared" si="8"/>
        <v>1</v>
      </c>
      <c r="AE11" t="str">
        <f>LEFT(VLOOKUP($A11,Ingresos!$C:$X,6,FALSE),1)</f>
        <v>R</v>
      </c>
      <c r="AF11">
        <f t="shared" si="9"/>
        <v>1</v>
      </c>
      <c r="AG11">
        <f>VLOOKUP($A11,Ingresos!$C:$X,9,FALSE)</f>
        <v>763</v>
      </c>
      <c r="AH11" s="28">
        <f t="shared" si="10"/>
        <v>0.89951377633711505</v>
      </c>
      <c r="AI11">
        <f>VLOOKUP($A11,Ingresos!$C:$X,10,FALSE)</f>
        <v>793</v>
      </c>
      <c r="AJ11" s="28">
        <f t="shared" si="11"/>
        <v>0.94813614262560775</v>
      </c>
      <c r="AK11">
        <f>VLOOKUP($A11,Ingresos!$C:$X,11,FALSE)</f>
        <v>526</v>
      </c>
      <c r="AL11" s="28">
        <f t="shared" si="12"/>
        <v>0.51539708265802264</v>
      </c>
      <c r="AM11">
        <f>VLOOKUP($A11,Ingresos!$C:$X,12,FALSE)</f>
        <v>515</v>
      </c>
      <c r="AN11" s="28">
        <f t="shared" si="13"/>
        <v>0.49756888168557534</v>
      </c>
      <c r="AO11">
        <f>VLOOKUP($A11,Ingresos!$C:$X,18,FALSE)</f>
        <v>13</v>
      </c>
      <c r="AP11">
        <f t="shared" si="1"/>
        <v>13</v>
      </c>
      <c r="AQ11" t="str">
        <f>VLOOKUP($A11,Ingresos!$C:$X,19,FALSE)</f>
        <v>H1</v>
      </c>
      <c r="AR11">
        <f t="shared" si="14"/>
        <v>1</v>
      </c>
      <c r="AS11">
        <f>VLOOKUP($A11,Ingresos!$C:$X,22,FALSE)</f>
        <v>4</v>
      </c>
    </row>
    <row r="12" spans="1:45" x14ac:dyDescent="0.25">
      <c r="A12">
        <v>176518871</v>
      </c>
      <c r="B12">
        <f>IF((_xlfn.MAXIFS(Grades!$I:$I,Grades!$A:$A,"="&amp;$A12)-_xlfn.MINIFS(Grades!$I:$I,Grades!$A:$A,"="&amp;$A12))=0,0,1)</f>
        <v>1</v>
      </c>
      <c r="C12">
        <f>COUNTIFS(Grades!$A:$A,"="&amp;Alumn_Filtered!$A12,Grades!$J:$J,"=1",Grades!$I:$I,"="&amp;_xlfn.MINIFS(Grades!$I:$I,Grades!$A:$A,"="&amp;$A12))</f>
        <v>7</v>
      </c>
      <c r="D12">
        <f>COUNTIFS(Grades!$A:$A,"="&amp;Alumn_Filtered!$A12,Grades!$P:$P,"=DRP",Grades!$J:$J,"=1",Grades!$I:$I,"="&amp;_xlfn.MINIFS(Grades!$I:$I,Grades!$A:$A,"="&amp;$A12))</f>
        <v>1</v>
      </c>
      <c r="E12">
        <f>COUNTIFS(Grades!$A:$A,"="&amp;Alumn_Filtered!$A12,Grades!$P:$P,"=BAD",Grades!$J:$J,"=1",Grades!$I:$I,"="&amp;_xlfn.MINIFS(Grades!$I:$I,Grades!$A:$A,"="&amp;$A12))</f>
        <v>2</v>
      </c>
      <c r="F12">
        <f>COUNTIFS(Grades!$A:$A,"="&amp;Alumn_Filtered!$A12,Grades!$P:$P,"CVL",Grades!$J:$J,"=1",Grades!$I:$I,"="&amp;_xlfn.MINIFS(Grades!$I:$I,Grades!$A:$A,"="&amp;$A12))</f>
        <v>0</v>
      </c>
      <c r="G12" s="30">
        <f t="shared" si="2"/>
        <v>4</v>
      </c>
      <c r="H12">
        <f>COUNTIFS(Grades!$A:$A,"="&amp;Alumn_Filtered!$A12,Grades!$J:$J,"=1",Grades!$P:$P,"&gt;=0.5",Grades!$I:$I,"="&amp;_xlfn.MINIFS(Grades!$I:$I,Grades!$A:$A,"="&amp;$A12))</f>
        <v>4</v>
      </c>
      <c r="I12" s="28">
        <f t="shared" si="3"/>
        <v>1</v>
      </c>
      <c r="J12">
        <f>COUNTIFS(Grades!$A:$A,"="&amp;Alumn_Filtered!$A12,Grades!$J:$J,"=1",Grades!$P:$P,"&lt;0.5",Grades!$I:$I,"="&amp;_xlfn.MINIFS(Grades!$I:$I,Grades!$A:$A,"="&amp;$A12))</f>
        <v>0</v>
      </c>
      <c r="K12" s="28">
        <f t="shared" si="4"/>
        <v>0</v>
      </c>
      <c r="L12" s="28">
        <f>_xlfn.MAXIFS(Grades!$P:$P,Grades!$A:$A,"="&amp;Alumn_Filtered!$A12,Grades!$J:$J,"=1",Grades!$I:$I,"="&amp;_xlfn.MINIFS(Grades!$I:$I,Grades!$A:$A,"="&amp;$A12))</f>
        <v>0.98333333333333339</v>
      </c>
      <c r="M12" s="28">
        <f>_xlfn.MINIFS(Grades!$P:$P,Grades!$A:$A,"="&amp;Alumn_Filtered!$A12,Grades!$J:$J,"=1",Grades!$I:$I,"="&amp;_xlfn.MINIFS(Grades!$I:$I,Grades!$A:$A,"="&amp;$A12))</f>
        <v>0.5</v>
      </c>
      <c r="N12" s="28">
        <f>IF(G12&lt;&gt;0,SUMIFS(Grades!$P:$P,Grades!$P:$P,"&gt;0",Grades!$A:$A,"="&amp;Alumn_Filtered!$A12,Grades!$J:$J,"=1",Grades!$I:$I,"="&amp;_xlfn.MINIFS(Grades!$I:$I,Grades!$A:$A,"="&amp;$A12))/COUNTIFS(Grades!P:P,"&lt;&gt;BAD",Grades!P:P,"&lt;&gt;DRP",Grades!P:P,"&lt;&gt;CVL",Grades!$A:$A,"="&amp;Alumn_Filtered!$A12,Grades!$J:$J,"=1",Grades!$I:$I,"="&amp;_xlfn.MINIFS(Grades!$I:$I,Grades!$A:$A,"="&amp;$A12)),0)</f>
        <v>0.63749999999999996</v>
      </c>
      <c r="O12">
        <f>COUNTIFS(Grades!$A:$A,"="&amp;Alumn_Filtered!$A12,Grades!$J:$J,"=2",Grades!$I:$I,"="&amp;_xlfn.MINIFS(Grades!$I:$I,Grades!$A:$A,"="&amp;$A12))</f>
        <v>0</v>
      </c>
      <c r="P12">
        <f>COUNTIFS(Grades!$A:$A,"="&amp;Alumn_Filtered!$A12,Grades!$P:$P,"=DRP",Grades!$J:$J,"=2",Grades!$I:$I,"="&amp;_xlfn.MINIFS(Grades!$I:$I,Grades!$A:$A,"="&amp;$A12))</f>
        <v>0</v>
      </c>
      <c r="Q12">
        <f>COUNTIFS(Grades!$A:$A,"="&amp;Alumn_Filtered!$A12,Grades!$P:$P,"=BAD",Grades!$J:$J,"=2",Grades!$I:$I,"="&amp;_xlfn.MINIFS(Grades!$I:$I,Grades!$A:$A,"="&amp;$A12))</f>
        <v>0</v>
      </c>
      <c r="R12">
        <f>COUNTIFS(Grades!$A:$A,"="&amp;Alumn_Filtered!$A12,Grades!$P:$P,"CVL",Grades!$J:$J,"=2",Grades!$I:$I,"="&amp;_xlfn.MINIFS(Grades!$I:$I,Grades!$A:$A,"="&amp;$A12))</f>
        <v>0</v>
      </c>
      <c r="S12">
        <f t="shared" si="15"/>
        <v>0</v>
      </c>
      <c r="T12">
        <f>COUNTIFS(Grades!$A:$A,"="&amp;Alumn_Filtered!$A12,Grades!$J:$J,"=2",Grades!$P:$P,"&gt;=0.5",Grades!$I:$I,"="&amp;_xlfn.MINIFS(Grades!$I:$I,Grades!$A:$A,"="&amp;$A12))</f>
        <v>0</v>
      </c>
      <c r="U12" s="28">
        <f t="shared" si="5"/>
        <v>0</v>
      </c>
      <c r="V12">
        <f>COUNTIFS(Grades!$A:$A,"="&amp;Alumn_Filtered!$A12,Grades!$J:$J,"=2",Grades!$P:$P,"&lt;0.5",Grades!$I:$I,"="&amp;_xlfn.MINIFS(Grades!$I:$I,Grades!$A:$A,"="&amp;$A12))</f>
        <v>0</v>
      </c>
      <c r="W12" s="28">
        <f t="shared" si="6"/>
        <v>0</v>
      </c>
      <c r="X12" s="28">
        <f>_xlfn.MAXIFS(Grades!$P:$P,Grades!$A:$A,"="&amp;Alumn_Filtered!$A12,Grades!$J:$J,"=2",Grades!$I:$I,"="&amp;_xlfn.MINIFS(Grades!$I:$I,Grades!$A:$A,"="&amp;$A12))</f>
        <v>0</v>
      </c>
      <c r="Y12" s="28">
        <f>_xlfn.MINIFS(Grades!$P:$P,Grades!$A:$A,"="&amp;Alumn_Filtered!$A12,Grades!$J:$J,"=2",Grades!$I:$I,"="&amp;_xlfn.MINIFS(Grades!$I:$I,Grades!$A:$A,"="&amp;$A12))</f>
        <v>0</v>
      </c>
      <c r="Z12" s="28">
        <f>IF(S12&lt;&gt;0,SUMIFS(Grades!$P:$P,Grades!$P:$P,"&gt;0",Grades!$A:$A,"="&amp;Alumn_Filtered!$A12,Grades!$J:$J,"=2",Grades!$I:$I,"="&amp;_xlfn.MINIFS(Grades!$I:$I,Grades!$A:$A,"="&amp;$A12))/COUNTIFS(Grades!P:P,"&lt;&gt;BAD",Grades!P:P,"&lt;&gt;DRP",Grades!P:P,"&lt;&gt;CVL",Grades!$A:$A,"="&amp;Alumn_Filtered!$A12,Grades!$J:$J,"=2",Grades!$I:$I,"="&amp;_xlfn.MINIFS(Grades!$I:$I,Grades!$A:$A,"="&amp;$A12)),0)</f>
        <v>0</v>
      </c>
      <c r="AA12" s="28">
        <f t="shared" si="7"/>
        <v>-0.63749999999999996</v>
      </c>
      <c r="AB12">
        <f t="shared" ca="1" si="0"/>
        <v>27</v>
      </c>
      <c r="AC12" t="str">
        <f>LEFT(VLOOKUP($A12,Ingresos!$C:$X,5,FALSE),1)</f>
        <v>S</v>
      </c>
      <c r="AD12">
        <f t="shared" si="8"/>
        <v>1</v>
      </c>
      <c r="AE12" t="str">
        <f>LEFT(VLOOKUP($A12,Ingresos!$C:$X,6,FALSE),1)</f>
        <v>E</v>
      </c>
      <c r="AF12">
        <f t="shared" si="9"/>
        <v>0</v>
      </c>
      <c r="AG12">
        <f>VLOOKUP($A12,Ingresos!$C:$X,9,FALSE)</f>
        <v>455</v>
      </c>
      <c r="AH12" s="28">
        <f t="shared" si="10"/>
        <v>0.40032414910858993</v>
      </c>
      <c r="AI12">
        <f>VLOOKUP($A12,Ingresos!$C:$X,10,FALSE)</f>
        <v>0</v>
      </c>
      <c r="AJ12" s="28">
        <f t="shared" si="11"/>
        <v>0</v>
      </c>
      <c r="AK12">
        <f>VLOOKUP($A12,Ingresos!$C:$X,11,FALSE)</f>
        <v>587</v>
      </c>
      <c r="AL12" s="28">
        <f t="shared" si="12"/>
        <v>0.61426256077795782</v>
      </c>
      <c r="AM12">
        <f>VLOOKUP($A12,Ingresos!$C:$X,12,FALSE)</f>
        <v>664</v>
      </c>
      <c r="AN12" s="28">
        <f t="shared" si="13"/>
        <v>0.73905996758508918</v>
      </c>
      <c r="AO12" t="str">
        <f>VLOOKUP($A12,Ingresos!$C:$X,18,FALSE)</f>
        <v>VI</v>
      </c>
      <c r="AP12">
        <f>IF(ISNUMBER(AO12),AO12,IF(AO12="RM",13,IF(AO12="I",1,IF(AO12="II",2,IF(AO12="III",3,IF(AO12="IV",4,IF(AO12="V",5,IF(AO12="VI",6,IF(AO12="VII",7,IF(AO12="VIII",8,IF(AO12="IX",9,IF(AO12="X",10,IF(AO12="XI",11,IF(AO12="XII",12,IF(AO12="XIII",13,IF(AO12="XIV",14,"UNK"))))))))))))))))</f>
        <v>6</v>
      </c>
      <c r="AQ12" t="str">
        <f>VLOOKUP($A12,Ingresos!$C:$X,19,FALSE)</f>
        <v>H1</v>
      </c>
      <c r="AR12">
        <f t="shared" si="14"/>
        <v>1</v>
      </c>
      <c r="AS12">
        <f>VLOOKUP($A12,Ingresos!$C:$X,22,FALSE)</f>
        <v>0</v>
      </c>
    </row>
    <row r="13" spans="1:45" x14ac:dyDescent="0.25">
      <c r="A13">
        <v>176913282</v>
      </c>
      <c r="B13">
        <f>IF((_xlfn.MAXIFS(Grades!$I:$I,Grades!$A:$A,"="&amp;$A13)-_xlfn.MINIFS(Grades!$I:$I,Grades!$A:$A,"="&amp;$A13))=0,0,1)</f>
        <v>1</v>
      </c>
      <c r="C13">
        <f>COUNTIFS(Grades!$A:$A,"="&amp;Alumn_Filtered!$A13,Grades!$J:$J,"=1",Grades!$I:$I,"="&amp;_xlfn.MINIFS(Grades!$I:$I,Grades!$A:$A,"="&amp;$A13))</f>
        <v>36</v>
      </c>
      <c r="D13">
        <f>COUNTIFS(Grades!$A:$A,"="&amp;Alumn_Filtered!$A13,Grades!$P:$P,"=DRP",Grades!$J:$J,"=1",Grades!$I:$I,"="&amp;_xlfn.MINIFS(Grades!$I:$I,Grades!$A:$A,"="&amp;$A13))</f>
        <v>6</v>
      </c>
      <c r="E13">
        <f>COUNTIFS(Grades!$A:$A,"="&amp;Alumn_Filtered!$A13,Grades!$P:$P,"=BAD",Grades!$J:$J,"=1",Grades!$I:$I,"="&amp;_xlfn.MINIFS(Grades!$I:$I,Grades!$A:$A,"="&amp;$A13))</f>
        <v>1</v>
      </c>
      <c r="F13">
        <f>COUNTIFS(Grades!$A:$A,"="&amp;Alumn_Filtered!$A13,Grades!$P:$P,"CVL",Grades!$J:$J,"=1",Grades!$I:$I,"="&amp;_xlfn.MINIFS(Grades!$I:$I,Grades!$A:$A,"="&amp;$A13))</f>
        <v>23</v>
      </c>
      <c r="G13" s="30">
        <f t="shared" si="2"/>
        <v>6</v>
      </c>
      <c r="H13">
        <f>COUNTIFS(Grades!$A:$A,"="&amp;Alumn_Filtered!$A13,Grades!$J:$J,"=1",Grades!$P:$P,"&gt;=0.5",Grades!$I:$I,"="&amp;_xlfn.MINIFS(Grades!$I:$I,Grades!$A:$A,"="&amp;$A13))</f>
        <v>6</v>
      </c>
      <c r="I13" s="28">
        <f t="shared" si="3"/>
        <v>1</v>
      </c>
      <c r="J13">
        <f>COUNTIFS(Grades!$A:$A,"="&amp;Alumn_Filtered!$A13,Grades!$J:$J,"=1",Grades!$P:$P,"&lt;0.5",Grades!$I:$I,"="&amp;_xlfn.MINIFS(Grades!$I:$I,Grades!$A:$A,"="&amp;$A13))</f>
        <v>0</v>
      </c>
      <c r="K13" s="28">
        <f t="shared" si="4"/>
        <v>0</v>
      </c>
      <c r="L13" s="28">
        <f>_xlfn.MAXIFS(Grades!$P:$P,Grades!$A:$A,"="&amp;Alumn_Filtered!$A13,Grades!$J:$J,"=1",Grades!$I:$I,"="&amp;_xlfn.MINIFS(Grades!$I:$I,Grades!$A:$A,"="&amp;$A13))</f>
        <v>0.8666666666666667</v>
      </c>
      <c r="M13" s="28">
        <f>_xlfn.MINIFS(Grades!$P:$P,Grades!$A:$A,"="&amp;Alumn_Filtered!$A13,Grades!$J:$J,"=1",Grades!$I:$I,"="&amp;_xlfn.MINIFS(Grades!$I:$I,Grades!$A:$A,"="&amp;$A13))</f>
        <v>0.51666666666666661</v>
      </c>
      <c r="N13" s="28">
        <f>IF(G13&lt;&gt;0,SUMIFS(Grades!$P:$P,Grades!$P:$P,"&gt;0",Grades!$A:$A,"="&amp;Alumn_Filtered!$A13,Grades!$J:$J,"=1",Grades!$I:$I,"="&amp;_xlfn.MINIFS(Grades!$I:$I,Grades!$A:$A,"="&amp;$A13))/COUNTIFS(Grades!P:P,"&lt;&gt;BAD",Grades!P:P,"&lt;&gt;DRP",Grades!P:P,"&lt;&gt;CVL",Grades!$A:$A,"="&amp;Alumn_Filtered!$A13,Grades!$J:$J,"=1",Grades!$I:$I,"="&amp;_xlfn.MINIFS(Grades!$I:$I,Grades!$A:$A,"="&amp;$A13)),0)</f>
        <v>0.64444444444444449</v>
      </c>
      <c r="O13">
        <f>COUNTIFS(Grades!$A:$A,"="&amp;Alumn_Filtered!$A13,Grades!$J:$J,"=2",Grades!$I:$I,"="&amp;_xlfn.MINIFS(Grades!$I:$I,Grades!$A:$A,"="&amp;$A13))</f>
        <v>8</v>
      </c>
      <c r="P13">
        <f>COUNTIFS(Grades!$A:$A,"="&amp;Alumn_Filtered!$A13,Grades!$P:$P,"=DRP",Grades!$J:$J,"=2",Grades!$I:$I,"="&amp;_xlfn.MINIFS(Grades!$I:$I,Grades!$A:$A,"="&amp;$A13))</f>
        <v>0</v>
      </c>
      <c r="Q13">
        <f>COUNTIFS(Grades!$A:$A,"="&amp;Alumn_Filtered!$A13,Grades!$P:$P,"=BAD",Grades!$J:$J,"=2",Grades!$I:$I,"="&amp;_xlfn.MINIFS(Grades!$I:$I,Grades!$A:$A,"="&amp;$A13))</f>
        <v>4</v>
      </c>
      <c r="R13">
        <f>COUNTIFS(Grades!$A:$A,"="&amp;Alumn_Filtered!$A13,Grades!$P:$P,"CVL",Grades!$J:$J,"=2",Grades!$I:$I,"="&amp;_xlfn.MINIFS(Grades!$I:$I,Grades!$A:$A,"="&amp;$A13))</f>
        <v>0</v>
      </c>
      <c r="S13">
        <f t="shared" si="15"/>
        <v>4</v>
      </c>
      <c r="T13">
        <f>COUNTIFS(Grades!$A:$A,"="&amp;Alumn_Filtered!$A13,Grades!$J:$J,"=2",Grades!$P:$P,"&gt;=0.5",Grades!$I:$I,"="&amp;_xlfn.MINIFS(Grades!$I:$I,Grades!$A:$A,"="&amp;$A13))</f>
        <v>3</v>
      </c>
      <c r="U13" s="28">
        <f t="shared" si="5"/>
        <v>0.75</v>
      </c>
      <c r="V13">
        <f>COUNTIFS(Grades!$A:$A,"="&amp;Alumn_Filtered!$A13,Grades!$J:$J,"=2",Grades!$P:$P,"&lt;0.5",Grades!$I:$I,"="&amp;_xlfn.MINIFS(Grades!$I:$I,Grades!$A:$A,"="&amp;$A13))</f>
        <v>1</v>
      </c>
      <c r="W13" s="28">
        <f t="shared" si="6"/>
        <v>0.25</v>
      </c>
      <c r="X13" s="28">
        <f>_xlfn.MAXIFS(Grades!$P:$P,Grades!$A:$A,"="&amp;Alumn_Filtered!$A13,Grades!$J:$J,"=2",Grades!$I:$I,"="&amp;_xlfn.MINIFS(Grades!$I:$I,Grades!$A:$A,"="&amp;$A13))</f>
        <v>0.71666666666666667</v>
      </c>
      <c r="Y13" s="28">
        <f>_xlfn.MINIFS(Grades!$P:$P,Grades!$A:$A,"="&amp;Alumn_Filtered!$A13,Grades!$J:$J,"=2",Grades!$I:$I,"="&amp;_xlfn.MINIFS(Grades!$I:$I,Grades!$A:$A,"="&amp;$A13))</f>
        <v>0.43333333333333335</v>
      </c>
      <c r="Z13" s="28">
        <f>IF(S13&lt;&gt;0,SUMIFS(Grades!$P:$P,Grades!$P:$P,"&gt;0",Grades!$A:$A,"="&amp;Alumn_Filtered!$A13,Grades!$J:$J,"=2",Grades!$I:$I,"="&amp;_xlfn.MINIFS(Grades!$I:$I,Grades!$A:$A,"="&amp;$A13))/COUNTIFS(Grades!P:P,"&lt;&gt;BAD",Grades!P:P,"&lt;&gt;DRP",Grades!P:P,"&lt;&gt;CVL",Grades!$A:$A,"="&amp;Alumn_Filtered!$A13,Grades!$J:$J,"=2",Grades!$I:$I,"="&amp;_xlfn.MINIFS(Grades!$I:$I,Grades!$A:$A,"="&amp;$A13)),0)</f>
        <v>0.57499999999999996</v>
      </c>
      <c r="AA13" s="28">
        <f t="shared" si="7"/>
        <v>-6.9444444444444531E-2</v>
      </c>
      <c r="AB13">
        <f t="shared" ca="1" si="0"/>
        <v>27</v>
      </c>
      <c r="AC13" t="str">
        <f>LEFT(VLOOKUP($A13,Ingresos!$C:$X,5,FALSE),1)</f>
        <v>S</v>
      </c>
      <c r="AD13">
        <f t="shared" si="8"/>
        <v>1</v>
      </c>
      <c r="AE13" t="str">
        <f>LEFT(VLOOKUP($A13,Ingresos!$C:$X,6,FALSE),1)</f>
        <v>E</v>
      </c>
      <c r="AF13">
        <f t="shared" si="9"/>
        <v>0</v>
      </c>
      <c r="AG13">
        <f>VLOOKUP($A13,Ingresos!$C:$X,9,FALSE)</f>
        <v>0</v>
      </c>
      <c r="AH13" s="28">
        <f t="shared" si="10"/>
        <v>0</v>
      </c>
      <c r="AI13">
        <f>VLOOKUP($A13,Ingresos!$C:$X,10,FALSE)</f>
        <v>0</v>
      </c>
      <c r="AJ13" s="28">
        <f t="shared" si="11"/>
        <v>0</v>
      </c>
      <c r="AK13">
        <f>VLOOKUP($A13,Ingresos!$C:$X,11,FALSE)</f>
        <v>0</v>
      </c>
      <c r="AL13" s="28">
        <f t="shared" si="12"/>
        <v>0</v>
      </c>
      <c r="AM13">
        <f>VLOOKUP($A13,Ingresos!$C:$X,12,FALSE)</f>
        <v>0</v>
      </c>
      <c r="AN13" s="28">
        <f t="shared" si="13"/>
        <v>0</v>
      </c>
      <c r="AO13" t="str">
        <f>VLOOKUP($A13,Ingresos!$C:$X,18,FALSE)</f>
        <v>RM</v>
      </c>
      <c r="AP13">
        <f t="shared" ref="AP13:AP76" si="16">IF(ISNUMBER(AO13),AO13,IF(AO13="RM",13,IF(AO13="I",1,IF(AO13="II",2,IF(AO13="III",3,IF(AO13="IV",4,IF(AO13="V",5,IF(AO13="VI",6,IF(AO13="VII",7,IF(AO13="VIII",8,IF(AO13="IX",9,IF(AO13="X",10,IF(AO13="XI",11,IF(AO13="XII",12,IF(AO13="XIII",13,IF(AO13="XIV",14,"UNK"))))))))))))))))</f>
        <v>13</v>
      </c>
      <c r="AQ13" t="str">
        <f>VLOOKUP($A13,Ingresos!$C:$X,19,FALSE)</f>
        <v>H1</v>
      </c>
      <c r="AR13">
        <f t="shared" si="14"/>
        <v>1</v>
      </c>
      <c r="AS13">
        <f>VLOOKUP($A13,Ingresos!$C:$X,22,FALSE)</f>
        <v>0</v>
      </c>
    </row>
    <row r="14" spans="1:45" x14ac:dyDescent="0.25">
      <c r="A14">
        <v>177203289</v>
      </c>
      <c r="B14">
        <f>IF((_xlfn.MAXIFS(Grades!$I:$I,Grades!$A:$A,"="&amp;$A14)-_xlfn.MINIFS(Grades!$I:$I,Grades!$A:$A,"="&amp;$A14))=0,0,1)</f>
        <v>0</v>
      </c>
      <c r="C14">
        <f>COUNTIFS(Grades!$A:$A,"="&amp;Alumn_Filtered!$A14,Grades!$J:$J,"=1",Grades!$I:$I,"="&amp;_xlfn.MINIFS(Grades!$I:$I,Grades!$A:$A,"="&amp;$A14))</f>
        <v>6</v>
      </c>
      <c r="D14">
        <f>COUNTIFS(Grades!$A:$A,"="&amp;Alumn_Filtered!$A14,Grades!$P:$P,"=DRP",Grades!$J:$J,"=1",Grades!$I:$I,"="&amp;_xlfn.MINIFS(Grades!$I:$I,Grades!$A:$A,"="&amp;$A14))</f>
        <v>0</v>
      </c>
      <c r="E14">
        <f>COUNTIFS(Grades!$A:$A,"="&amp;Alumn_Filtered!$A14,Grades!$P:$P,"=BAD",Grades!$J:$J,"=1",Grades!$I:$I,"="&amp;_xlfn.MINIFS(Grades!$I:$I,Grades!$A:$A,"="&amp;$A14))</f>
        <v>0</v>
      </c>
      <c r="F14">
        <f>COUNTIFS(Grades!$A:$A,"="&amp;Alumn_Filtered!$A14,Grades!$P:$P,"CVL",Grades!$J:$J,"=1",Grades!$I:$I,"="&amp;_xlfn.MINIFS(Grades!$I:$I,Grades!$A:$A,"="&amp;$A14))</f>
        <v>0</v>
      </c>
      <c r="G14" s="30">
        <f t="shared" si="2"/>
        <v>6</v>
      </c>
      <c r="H14">
        <f>COUNTIFS(Grades!$A:$A,"="&amp;Alumn_Filtered!$A14,Grades!$J:$J,"=1",Grades!$P:$P,"&gt;=0.5",Grades!$I:$I,"="&amp;_xlfn.MINIFS(Grades!$I:$I,Grades!$A:$A,"="&amp;$A14))</f>
        <v>1</v>
      </c>
      <c r="I14" s="28">
        <f t="shared" si="3"/>
        <v>0.16666666666666666</v>
      </c>
      <c r="J14">
        <f>COUNTIFS(Grades!$A:$A,"="&amp;Alumn_Filtered!$A14,Grades!$J:$J,"=1",Grades!$P:$P,"&lt;0.5",Grades!$I:$I,"="&amp;_xlfn.MINIFS(Grades!$I:$I,Grades!$A:$A,"="&amp;$A14))</f>
        <v>5</v>
      </c>
      <c r="K14" s="28">
        <f t="shared" si="4"/>
        <v>0.83333333333333337</v>
      </c>
      <c r="L14" s="28">
        <f>_xlfn.MAXIFS(Grades!$P:$P,Grades!$A:$A,"="&amp;Alumn_Filtered!$A14,Grades!$J:$J,"=1",Grades!$I:$I,"="&amp;_xlfn.MINIFS(Grades!$I:$I,Grades!$A:$A,"="&amp;$A14))</f>
        <v>0.8666666666666667</v>
      </c>
      <c r="M14" s="28">
        <f>_xlfn.MINIFS(Grades!$P:$P,Grades!$A:$A,"="&amp;Alumn_Filtered!$A14,Grades!$J:$J,"=1",Grades!$I:$I,"="&amp;_xlfn.MINIFS(Grades!$I:$I,Grades!$A:$A,"="&amp;$A14))</f>
        <v>5.000000000000001E-2</v>
      </c>
      <c r="N14" s="28">
        <f>IF(G14&lt;&gt;0,SUMIFS(Grades!$P:$P,Grades!$P:$P,"&gt;0",Grades!$A:$A,"="&amp;Alumn_Filtered!$A14,Grades!$J:$J,"=1",Grades!$I:$I,"="&amp;_xlfn.MINIFS(Grades!$I:$I,Grades!$A:$A,"="&amp;$A14))/COUNTIFS(Grades!P:P,"&lt;&gt;BAD",Grades!P:P,"&lt;&gt;DRP",Grades!P:P,"&lt;&gt;CVL",Grades!$A:$A,"="&amp;Alumn_Filtered!$A14,Grades!$J:$J,"=1",Grades!$I:$I,"="&amp;_xlfn.MINIFS(Grades!$I:$I,Grades!$A:$A,"="&amp;$A14)),0)</f>
        <v>0.27500000000000002</v>
      </c>
      <c r="O14">
        <f>COUNTIFS(Grades!$A:$A,"="&amp;Alumn_Filtered!$A14,Grades!$J:$J,"=2",Grades!$I:$I,"="&amp;_xlfn.MINIFS(Grades!$I:$I,Grades!$A:$A,"="&amp;$A14))</f>
        <v>5</v>
      </c>
      <c r="P14">
        <f>COUNTIFS(Grades!$A:$A,"="&amp;Alumn_Filtered!$A14,Grades!$P:$P,"=DRP",Grades!$J:$J,"=2",Grades!$I:$I,"="&amp;_xlfn.MINIFS(Grades!$I:$I,Grades!$A:$A,"="&amp;$A14))</f>
        <v>0</v>
      </c>
      <c r="Q14">
        <f>COUNTIFS(Grades!$A:$A,"="&amp;Alumn_Filtered!$A14,Grades!$P:$P,"=BAD",Grades!$J:$J,"=2",Grades!$I:$I,"="&amp;_xlfn.MINIFS(Grades!$I:$I,Grades!$A:$A,"="&amp;$A14))</f>
        <v>2</v>
      </c>
      <c r="R14">
        <f>COUNTIFS(Grades!$A:$A,"="&amp;Alumn_Filtered!$A14,Grades!$P:$P,"CVL",Grades!$J:$J,"=2",Grades!$I:$I,"="&amp;_xlfn.MINIFS(Grades!$I:$I,Grades!$A:$A,"="&amp;$A14))</f>
        <v>0</v>
      </c>
      <c r="S14">
        <f t="shared" si="15"/>
        <v>3</v>
      </c>
      <c r="T14">
        <f>COUNTIFS(Grades!$A:$A,"="&amp;Alumn_Filtered!$A14,Grades!$J:$J,"=2",Grades!$P:$P,"&gt;=0.5",Grades!$I:$I,"="&amp;_xlfn.MINIFS(Grades!$I:$I,Grades!$A:$A,"="&amp;$A14))</f>
        <v>1</v>
      </c>
      <c r="U14" s="28">
        <f t="shared" si="5"/>
        <v>0.33333333333333331</v>
      </c>
      <c r="V14">
        <f>COUNTIFS(Grades!$A:$A,"="&amp;Alumn_Filtered!$A14,Grades!$J:$J,"=2",Grades!$P:$P,"&lt;0.5",Grades!$I:$I,"="&amp;_xlfn.MINIFS(Grades!$I:$I,Grades!$A:$A,"="&amp;$A14))</f>
        <v>2</v>
      </c>
      <c r="W14" s="28">
        <f t="shared" si="6"/>
        <v>0.66666666666666663</v>
      </c>
      <c r="X14" s="28">
        <f>_xlfn.MAXIFS(Grades!$P:$P,Grades!$A:$A,"="&amp;Alumn_Filtered!$A14,Grades!$J:$J,"=2",Grades!$I:$I,"="&amp;_xlfn.MINIFS(Grades!$I:$I,Grades!$A:$A,"="&amp;$A14))</f>
        <v>0.71666666666666667</v>
      </c>
      <c r="Y14" s="28">
        <f>_xlfn.MINIFS(Grades!$P:$P,Grades!$A:$A,"="&amp;Alumn_Filtered!$A14,Grades!$J:$J,"=2",Grades!$I:$I,"="&amp;_xlfn.MINIFS(Grades!$I:$I,Grades!$A:$A,"="&amp;$A14))</f>
        <v>0.11666666666666665</v>
      </c>
      <c r="Z14" s="28">
        <f>IF(S14&lt;&gt;0,SUMIFS(Grades!$P:$P,Grades!$P:$P,"&gt;0",Grades!$A:$A,"="&amp;Alumn_Filtered!$A14,Grades!$J:$J,"=2",Grades!$I:$I,"="&amp;_xlfn.MINIFS(Grades!$I:$I,Grades!$A:$A,"="&amp;$A14))/COUNTIFS(Grades!P:P,"&lt;&gt;BAD",Grades!P:P,"&lt;&gt;DRP",Grades!P:P,"&lt;&gt;CVL",Grades!$A:$A,"="&amp;Alumn_Filtered!$A14,Grades!$J:$J,"=2",Grades!$I:$I,"="&amp;_xlfn.MINIFS(Grades!$I:$I,Grades!$A:$A,"="&amp;$A14)),0)</f>
        <v>0.33333333333333331</v>
      </c>
      <c r="AA14" s="28">
        <f t="shared" si="7"/>
        <v>5.8333333333333293E-2</v>
      </c>
      <c r="AB14">
        <f t="shared" ca="1" si="0"/>
        <v>27</v>
      </c>
      <c r="AC14" t="str">
        <f>LEFT(VLOOKUP($A14,Ingresos!$C:$X,5,FALSE),1)</f>
        <v>T</v>
      </c>
      <c r="AD14">
        <f t="shared" si="8"/>
        <v>0</v>
      </c>
      <c r="AE14" t="str">
        <f>LEFT(VLOOKUP($A14,Ingresos!$C:$X,6,FALSE),1)</f>
        <v>R</v>
      </c>
      <c r="AF14">
        <f t="shared" si="9"/>
        <v>1</v>
      </c>
      <c r="AG14">
        <f>VLOOKUP($A14,Ingresos!$C:$X,9,FALSE)</f>
        <v>542</v>
      </c>
      <c r="AH14" s="28">
        <f t="shared" si="10"/>
        <v>0.54132901134521882</v>
      </c>
      <c r="AI14">
        <f>VLOOKUP($A14,Ingresos!$C:$X,10,FALSE)</f>
        <v>542</v>
      </c>
      <c r="AJ14" s="28">
        <f t="shared" si="11"/>
        <v>0.54132901134521882</v>
      </c>
      <c r="AK14">
        <f>VLOOKUP($A14,Ingresos!$C:$X,11,FALSE)</f>
        <v>436</v>
      </c>
      <c r="AL14" s="28">
        <f t="shared" si="12"/>
        <v>0.36952998379254459</v>
      </c>
      <c r="AM14">
        <f>VLOOKUP($A14,Ingresos!$C:$X,12,FALSE)</f>
        <v>509</v>
      </c>
      <c r="AN14" s="28">
        <f t="shared" si="13"/>
        <v>0.4878444084278768</v>
      </c>
      <c r="AO14">
        <f>VLOOKUP($A14,Ingresos!$C:$X,18,FALSE)</f>
        <v>10</v>
      </c>
      <c r="AP14">
        <f t="shared" si="16"/>
        <v>10</v>
      </c>
      <c r="AQ14" t="str">
        <f>VLOOKUP($A14,Ingresos!$C:$X,19,FALSE)</f>
        <v>H1</v>
      </c>
      <c r="AR14">
        <f t="shared" si="14"/>
        <v>1</v>
      </c>
      <c r="AS14">
        <f>VLOOKUP($A14,Ingresos!$C:$X,22,FALSE)</f>
        <v>5</v>
      </c>
    </row>
    <row r="15" spans="1:45" x14ac:dyDescent="0.25">
      <c r="A15">
        <v>178601881</v>
      </c>
      <c r="B15">
        <f>IF((_xlfn.MAXIFS(Grades!$I:$I,Grades!$A:$A,"="&amp;$A15)-_xlfn.MINIFS(Grades!$I:$I,Grades!$A:$A,"="&amp;$A15))=0,0,1)</f>
        <v>1</v>
      </c>
      <c r="C15">
        <f>COUNTIFS(Grades!$A:$A,"="&amp;Alumn_Filtered!$A15,Grades!$J:$J,"=1",Grades!$I:$I,"="&amp;_xlfn.MINIFS(Grades!$I:$I,Grades!$A:$A,"="&amp;$A15))</f>
        <v>6</v>
      </c>
      <c r="D15">
        <f>COUNTIFS(Grades!$A:$A,"="&amp;Alumn_Filtered!$A15,Grades!$P:$P,"=DRP",Grades!$J:$J,"=1",Grades!$I:$I,"="&amp;_xlfn.MINIFS(Grades!$I:$I,Grades!$A:$A,"="&amp;$A15))</f>
        <v>0</v>
      </c>
      <c r="E15">
        <f>COUNTIFS(Grades!$A:$A,"="&amp;Alumn_Filtered!$A15,Grades!$P:$P,"=BAD",Grades!$J:$J,"=1",Grades!$I:$I,"="&amp;_xlfn.MINIFS(Grades!$I:$I,Grades!$A:$A,"="&amp;$A15))</f>
        <v>0</v>
      </c>
      <c r="F15">
        <f>COUNTIFS(Grades!$A:$A,"="&amp;Alumn_Filtered!$A15,Grades!$P:$P,"CVL",Grades!$J:$J,"=1",Grades!$I:$I,"="&amp;_xlfn.MINIFS(Grades!$I:$I,Grades!$A:$A,"="&amp;$A15))</f>
        <v>0</v>
      </c>
      <c r="G15" s="30">
        <f t="shared" si="2"/>
        <v>6</v>
      </c>
      <c r="H15">
        <f>COUNTIFS(Grades!$A:$A,"="&amp;Alumn_Filtered!$A15,Grades!$J:$J,"=1",Grades!$P:$P,"&gt;=0.5",Grades!$I:$I,"="&amp;_xlfn.MINIFS(Grades!$I:$I,Grades!$A:$A,"="&amp;$A15))</f>
        <v>1</v>
      </c>
      <c r="I15" s="28">
        <f t="shared" si="3"/>
        <v>0.16666666666666666</v>
      </c>
      <c r="J15">
        <f>COUNTIFS(Grades!$A:$A,"="&amp;Alumn_Filtered!$A15,Grades!$J:$J,"=1",Grades!$P:$P,"&lt;0.5",Grades!$I:$I,"="&amp;_xlfn.MINIFS(Grades!$I:$I,Grades!$A:$A,"="&amp;$A15))</f>
        <v>5</v>
      </c>
      <c r="K15" s="28">
        <f t="shared" si="4"/>
        <v>0.83333333333333337</v>
      </c>
      <c r="L15" s="28">
        <f>_xlfn.MAXIFS(Grades!$P:$P,Grades!$A:$A,"="&amp;Alumn_Filtered!$A15,Grades!$J:$J,"=1",Grades!$I:$I,"="&amp;_xlfn.MINIFS(Grades!$I:$I,Grades!$A:$A,"="&amp;$A15))</f>
        <v>0.76666666666666661</v>
      </c>
      <c r="M15" s="28">
        <f>_xlfn.MINIFS(Grades!$P:$P,Grades!$A:$A,"="&amp;Alumn_Filtered!$A15,Grades!$J:$J,"=1",Grades!$I:$I,"="&amp;_xlfn.MINIFS(Grades!$I:$I,Grades!$A:$A,"="&amp;$A15))</f>
        <v>0.23333333333333331</v>
      </c>
      <c r="N15" s="28">
        <f>IF(G15&lt;&gt;0,SUMIFS(Grades!$P:$P,Grades!$P:$P,"&gt;0",Grades!$A:$A,"="&amp;Alumn_Filtered!$A15,Grades!$J:$J,"=1",Grades!$I:$I,"="&amp;_xlfn.MINIFS(Grades!$I:$I,Grades!$A:$A,"="&amp;$A15))/COUNTIFS(Grades!P:P,"&lt;&gt;BAD",Grades!P:P,"&lt;&gt;DRP",Grades!P:P,"&lt;&gt;CVL",Grades!$A:$A,"="&amp;Alumn_Filtered!$A15,Grades!$J:$J,"=1",Grades!$I:$I,"="&amp;_xlfn.MINIFS(Grades!$I:$I,Grades!$A:$A,"="&amp;$A15)),0)</f>
        <v>0.40555555555555561</v>
      </c>
      <c r="O15">
        <f>COUNTIFS(Grades!$A:$A,"="&amp;Alumn_Filtered!$A15,Grades!$J:$J,"=2",Grades!$I:$I,"="&amp;_xlfn.MINIFS(Grades!$I:$I,Grades!$A:$A,"="&amp;$A15))</f>
        <v>11</v>
      </c>
      <c r="P15">
        <f>COUNTIFS(Grades!$A:$A,"="&amp;Alumn_Filtered!$A15,Grades!$P:$P,"=DRP",Grades!$J:$J,"=2",Grades!$I:$I,"="&amp;_xlfn.MINIFS(Grades!$I:$I,Grades!$A:$A,"="&amp;$A15))</f>
        <v>0</v>
      </c>
      <c r="Q15">
        <f>COUNTIFS(Grades!$A:$A,"="&amp;Alumn_Filtered!$A15,Grades!$P:$P,"=BAD",Grades!$J:$J,"=2",Grades!$I:$I,"="&amp;_xlfn.MINIFS(Grades!$I:$I,Grades!$A:$A,"="&amp;$A15))</f>
        <v>0</v>
      </c>
      <c r="R15">
        <f>COUNTIFS(Grades!$A:$A,"="&amp;Alumn_Filtered!$A15,Grades!$P:$P,"CVL",Grades!$J:$J,"=2",Grades!$I:$I,"="&amp;_xlfn.MINIFS(Grades!$I:$I,Grades!$A:$A,"="&amp;$A15))</f>
        <v>4</v>
      </c>
      <c r="S15">
        <f t="shared" si="15"/>
        <v>7</v>
      </c>
      <c r="T15">
        <f>COUNTIFS(Grades!$A:$A,"="&amp;Alumn_Filtered!$A15,Grades!$J:$J,"=2",Grades!$P:$P,"&gt;=0.5",Grades!$I:$I,"="&amp;_xlfn.MINIFS(Grades!$I:$I,Grades!$A:$A,"="&amp;$A15))</f>
        <v>5</v>
      </c>
      <c r="U15" s="28">
        <f t="shared" si="5"/>
        <v>0.7142857142857143</v>
      </c>
      <c r="V15">
        <f>COUNTIFS(Grades!$A:$A,"="&amp;Alumn_Filtered!$A15,Grades!$J:$J,"=2",Grades!$P:$P,"&lt;0.5",Grades!$I:$I,"="&amp;_xlfn.MINIFS(Grades!$I:$I,Grades!$A:$A,"="&amp;$A15))</f>
        <v>2</v>
      </c>
      <c r="W15" s="28">
        <f t="shared" si="6"/>
        <v>0.2857142857142857</v>
      </c>
      <c r="X15" s="28">
        <f>_xlfn.MAXIFS(Grades!$P:$P,Grades!$A:$A,"="&amp;Alumn_Filtered!$A15,Grades!$J:$J,"=2",Grades!$I:$I,"="&amp;_xlfn.MINIFS(Grades!$I:$I,Grades!$A:$A,"="&amp;$A15))</f>
        <v>0.95000000000000007</v>
      </c>
      <c r="Y15" s="28">
        <f>_xlfn.MINIFS(Grades!$P:$P,Grades!$A:$A,"="&amp;Alumn_Filtered!$A15,Grades!$J:$J,"=2",Grades!$I:$I,"="&amp;_xlfn.MINIFS(Grades!$I:$I,Grades!$A:$A,"="&amp;$A15))</f>
        <v>0.45</v>
      </c>
      <c r="Z15" s="28">
        <f>IF(S15&lt;&gt;0,SUMIFS(Grades!$P:$P,Grades!$P:$P,"&gt;0",Grades!$A:$A,"="&amp;Alumn_Filtered!$A15,Grades!$J:$J,"=2",Grades!$I:$I,"="&amp;_xlfn.MINIFS(Grades!$I:$I,Grades!$A:$A,"="&amp;$A15))/COUNTIFS(Grades!P:P,"&lt;&gt;BAD",Grades!P:P,"&lt;&gt;DRP",Grades!P:P,"&lt;&gt;CVL",Grades!$A:$A,"="&amp;Alumn_Filtered!$A15,Grades!$J:$J,"=2",Grades!$I:$I,"="&amp;_xlfn.MINIFS(Grades!$I:$I,Grades!$A:$A,"="&amp;$A15)),0)</f>
        <v>0.67142857142857149</v>
      </c>
      <c r="AA15" s="28">
        <f t="shared" si="7"/>
        <v>0.26587301587301587</v>
      </c>
      <c r="AB15">
        <f t="shared" ca="1" si="0"/>
        <v>27</v>
      </c>
      <c r="AC15" t="str">
        <f>LEFT(VLOOKUP($A15,Ingresos!$C:$X,5,FALSE),1)</f>
        <v>S</v>
      </c>
      <c r="AD15">
        <f t="shared" si="8"/>
        <v>1</v>
      </c>
      <c r="AE15" t="str">
        <f>LEFT(VLOOKUP($A15,Ingresos!$C:$X,6,FALSE),1)</f>
        <v>R</v>
      </c>
      <c r="AF15">
        <f t="shared" si="9"/>
        <v>1</v>
      </c>
      <c r="AG15">
        <f>VLOOKUP($A15,Ingresos!$C:$X,9,FALSE)</f>
        <v>511</v>
      </c>
      <c r="AH15" s="28">
        <f t="shared" si="10"/>
        <v>0.49108589951377635</v>
      </c>
      <c r="AI15">
        <f>VLOOKUP($A15,Ingresos!$C:$X,10,FALSE)</f>
        <v>523</v>
      </c>
      <c r="AJ15" s="28">
        <f t="shared" si="11"/>
        <v>0.51053484602917343</v>
      </c>
      <c r="AK15">
        <f>VLOOKUP($A15,Ingresos!$C:$X,11,FALSE)</f>
        <v>598</v>
      </c>
      <c r="AL15" s="28">
        <f t="shared" si="12"/>
        <v>0.63209076175040524</v>
      </c>
      <c r="AM15">
        <f>VLOOKUP($A15,Ingresos!$C:$X,12,FALSE)</f>
        <v>532</v>
      </c>
      <c r="AN15" s="28">
        <f t="shared" si="13"/>
        <v>0.52512155591572118</v>
      </c>
      <c r="AO15">
        <f>VLOOKUP($A15,Ingresos!$C:$X,18,FALSE)</f>
        <v>13</v>
      </c>
      <c r="AP15">
        <f t="shared" si="16"/>
        <v>13</v>
      </c>
      <c r="AQ15" t="str">
        <f>VLOOKUP($A15,Ingresos!$C:$X,19,FALSE)</f>
        <v>T2</v>
      </c>
      <c r="AR15">
        <f t="shared" si="14"/>
        <v>4</v>
      </c>
      <c r="AS15">
        <f>VLOOKUP($A15,Ingresos!$C:$X,22,FALSE)</f>
        <v>4</v>
      </c>
    </row>
    <row r="16" spans="1:45" x14ac:dyDescent="0.25">
      <c r="A16" t="s">
        <v>72</v>
      </c>
      <c r="B16">
        <f>IF((_xlfn.MAXIFS(Grades!$I:$I,Grades!$A:$A,"="&amp;$A16)-_xlfn.MINIFS(Grades!$I:$I,Grades!$A:$A,"="&amp;$A16))=0,0,1)</f>
        <v>1</v>
      </c>
      <c r="C16">
        <f>COUNTIFS(Grades!$A:$A,"="&amp;Alumn_Filtered!$A16,Grades!$J:$J,"=1",Grades!$I:$I,"="&amp;_xlfn.MINIFS(Grades!$I:$I,Grades!$A:$A,"="&amp;$A16))</f>
        <v>38</v>
      </c>
      <c r="D16">
        <f>COUNTIFS(Grades!$A:$A,"="&amp;Alumn_Filtered!$A16,Grades!$P:$P,"=DRP",Grades!$J:$J,"=1",Grades!$I:$I,"="&amp;_xlfn.MINIFS(Grades!$I:$I,Grades!$A:$A,"="&amp;$A16))</f>
        <v>2</v>
      </c>
      <c r="E16">
        <f>COUNTIFS(Grades!$A:$A,"="&amp;Alumn_Filtered!$A16,Grades!$P:$P,"=BAD",Grades!$J:$J,"=1",Grades!$I:$I,"="&amp;_xlfn.MINIFS(Grades!$I:$I,Grades!$A:$A,"="&amp;$A16))</f>
        <v>0</v>
      </c>
      <c r="F16">
        <f>COUNTIFS(Grades!$A:$A,"="&amp;Alumn_Filtered!$A16,Grades!$P:$P,"CVL",Grades!$J:$J,"=1",Grades!$I:$I,"="&amp;_xlfn.MINIFS(Grades!$I:$I,Grades!$A:$A,"="&amp;$A16))</f>
        <v>31</v>
      </c>
      <c r="G16" s="30">
        <f t="shared" si="2"/>
        <v>5</v>
      </c>
      <c r="H16">
        <f>COUNTIFS(Grades!$A:$A,"="&amp;Alumn_Filtered!$A16,Grades!$J:$J,"=1",Grades!$P:$P,"&gt;=0.5",Grades!$I:$I,"="&amp;_xlfn.MINIFS(Grades!$I:$I,Grades!$A:$A,"="&amp;$A16))</f>
        <v>5</v>
      </c>
      <c r="I16" s="28">
        <f t="shared" si="3"/>
        <v>1</v>
      </c>
      <c r="J16">
        <f>COUNTIFS(Grades!$A:$A,"="&amp;Alumn_Filtered!$A16,Grades!$J:$J,"=1",Grades!$P:$P,"&lt;0.5",Grades!$I:$I,"="&amp;_xlfn.MINIFS(Grades!$I:$I,Grades!$A:$A,"="&amp;$A16))</f>
        <v>0</v>
      </c>
      <c r="K16" s="28">
        <f t="shared" si="4"/>
        <v>0</v>
      </c>
      <c r="L16" s="28">
        <f>_xlfn.MAXIFS(Grades!$P:$P,Grades!$A:$A,"="&amp;Alumn_Filtered!$A16,Grades!$J:$J,"=1",Grades!$I:$I,"="&amp;_xlfn.MINIFS(Grades!$I:$I,Grades!$A:$A,"="&amp;$A16))</f>
        <v>0.93333333333333324</v>
      </c>
      <c r="M16" s="28">
        <f>_xlfn.MINIFS(Grades!$P:$P,Grades!$A:$A,"="&amp;Alumn_Filtered!$A16,Grades!$J:$J,"=1",Grades!$I:$I,"="&amp;_xlfn.MINIFS(Grades!$I:$I,Grades!$A:$A,"="&amp;$A16))</f>
        <v>0.66666666666666663</v>
      </c>
      <c r="N16" s="28">
        <f>IF(G16&lt;&gt;0,SUMIFS(Grades!$P:$P,Grades!$P:$P,"&gt;0",Grades!$A:$A,"="&amp;Alumn_Filtered!$A16,Grades!$J:$J,"=1",Grades!$I:$I,"="&amp;_xlfn.MINIFS(Grades!$I:$I,Grades!$A:$A,"="&amp;$A16))/COUNTIFS(Grades!P:P,"&lt;&gt;BAD",Grades!P:P,"&lt;&gt;DRP",Grades!P:P,"&lt;&gt;CVL",Grades!$A:$A,"="&amp;Alumn_Filtered!$A16,Grades!$J:$J,"=1",Grades!$I:$I,"="&amp;_xlfn.MINIFS(Grades!$I:$I,Grades!$A:$A,"="&amp;$A16)),0)</f>
        <v>0.78333333333333333</v>
      </c>
      <c r="O16">
        <f>COUNTIFS(Grades!$A:$A,"="&amp;Alumn_Filtered!$A16,Grades!$J:$J,"=2",Grades!$I:$I,"="&amp;_xlfn.MINIFS(Grades!$I:$I,Grades!$A:$A,"="&amp;$A16))</f>
        <v>6</v>
      </c>
      <c r="P16">
        <f>COUNTIFS(Grades!$A:$A,"="&amp;Alumn_Filtered!$A16,Grades!$P:$P,"=DRP",Grades!$J:$J,"=2",Grades!$I:$I,"="&amp;_xlfn.MINIFS(Grades!$I:$I,Grades!$A:$A,"="&amp;$A16))</f>
        <v>0</v>
      </c>
      <c r="Q16">
        <f>COUNTIFS(Grades!$A:$A,"="&amp;Alumn_Filtered!$A16,Grades!$P:$P,"=BAD",Grades!$J:$J,"=2",Grades!$I:$I,"="&amp;_xlfn.MINIFS(Grades!$I:$I,Grades!$A:$A,"="&amp;$A16))</f>
        <v>0</v>
      </c>
      <c r="R16">
        <f>COUNTIFS(Grades!$A:$A,"="&amp;Alumn_Filtered!$A16,Grades!$P:$P,"CVL",Grades!$J:$J,"=2",Grades!$I:$I,"="&amp;_xlfn.MINIFS(Grades!$I:$I,Grades!$A:$A,"="&amp;$A16))</f>
        <v>0</v>
      </c>
      <c r="S16">
        <f t="shared" si="15"/>
        <v>6</v>
      </c>
      <c r="T16">
        <f>COUNTIFS(Grades!$A:$A,"="&amp;Alumn_Filtered!$A16,Grades!$J:$J,"=2",Grades!$P:$P,"&gt;=0.5",Grades!$I:$I,"="&amp;_xlfn.MINIFS(Grades!$I:$I,Grades!$A:$A,"="&amp;$A16))</f>
        <v>6</v>
      </c>
      <c r="U16" s="28">
        <f t="shared" si="5"/>
        <v>1</v>
      </c>
      <c r="V16">
        <f>COUNTIFS(Grades!$A:$A,"="&amp;Alumn_Filtered!$A16,Grades!$J:$J,"=2",Grades!$P:$P,"&lt;0.5",Grades!$I:$I,"="&amp;_xlfn.MINIFS(Grades!$I:$I,Grades!$A:$A,"="&amp;$A16))</f>
        <v>0</v>
      </c>
      <c r="W16" s="28">
        <f t="shared" si="6"/>
        <v>0</v>
      </c>
      <c r="X16" s="28">
        <f>_xlfn.MAXIFS(Grades!$P:$P,Grades!$A:$A,"="&amp;Alumn_Filtered!$A16,Grades!$J:$J,"=2",Grades!$I:$I,"="&amp;_xlfn.MINIFS(Grades!$I:$I,Grades!$A:$A,"="&amp;$A16))</f>
        <v>0.8833333333333333</v>
      </c>
      <c r="Y16" s="28">
        <f>_xlfn.MINIFS(Grades!$P:$P,Grades!$A:$A,"="&amp;Alumn_Filtered!$A16,Grades!$J:$J,"=2",Grades!$I:$I,"="&amp;_xlfn.MINIFS(Grades!$I:$I,Grades!$A:$A,"="&amp;$A16))</f>
        <v>0.5</v>
      </c>
      <c r="Z16" s="28">
        <f>IF(S16&lt;&gt;0,SUMIFS(Grades!$P:$P,Grades!$P:$P,"&gt;0",Grades!$A:$A,"="&amp;Alumn_Filtered!$A16,Grades!$J:$J,"=2",Grades!$I:$I,"="&amp;_xlfn.MINIFS(Grades!$I:$I,Grades!$A:$A,"="&amp;$A16))/COUNTIFS(Grades!P:P,"&lt;&gt;BAD",Grades!P:P,"&lt;&gt;DRP",Grades!P:P,"&lt;&gt;CVL",Grades!$A:$A,"="&amp;Alumn_Filtered!$A16,Grades!$J:$J,"=2",Grades!$I:$I,"="&amp;_xlfn.MINIFS(Grades!$I:$I,Grades!$A:$A,"="&amp;$A16)),0)</f>
        <v>0.68888888888888877</v>
      </c>
      <c r="AA16" s="28">
        <f t="shared" si="7"/>
        <v>-9.4444444444444553E-2</v>
      </c>
      <c r="AB16">
        <f t="shared" ca="1" si="0"/>
        <v>26</v>
      </c>
      <c r="AC16" t="str">
        <f>LEFT(VLOOKUP($A16,Ingresos!$C:$X,5,FALSE),1)</f>
        <v>S</v>
      </c>
      <c r="AD16">
        <f t="shared" si="8"/>
        <v>1</v>
      </c>
      <c r="AE16" t="str">
        <f>LEFT(VLOOKUP($A16,Ingresos!$C:$X,6,FALSE),1)</f>
        <v>E</v>
      </c>
      <c r="AF16">
        <f t="shared" si="9"/>
        <v>0</v>
      </c>
      <c r="AG16">
        <f>VLOOKUP($A16,Ingresos!$C:$X,9,FALSE)</f>
        <v>0</v>
      </c>
      <c r="AH16" s="28">
        <f t="shared" si="10"/>
        <v>0</v>
      </c>
      <c r="AI16">
        <f>VLOOKUP($A16,Ingresos!$C:$X,10,FALSE)</f>
        <v>0</v>
      </c>
      <c r="AJ16" s="28">
        <f t="shared" si="11"/>
        <v>0</v>
      </c>
      <c r="AK16">
        <f>VLOOKUP($A16,Ingresos!$C:$X,11,FALSE)</f>
        <v>614</v>
      </c>
      <c r="AL16" s="28">
        <f t="shared" si="12"/>
        <v>0.65802269043760131</v>
      </c>
      <c r="AM16">
        <f>VLOOKUP($A16,Ingresos!$C:$X,12,FALSE)</f>
        <v>613</v>
      </c>
      <c r="AN16" s="28">
        <f t="shared" si="13"/>
        <v>0.65640194489465153</v>
      </c>
      <c r="AO16" t="str">
        <f>VLOOKUP($A16,Ingresos!$C:$X,18,FALSE)</f>
        <v>RM</v>
      </c>
      <c r="AP16">
        <f t="shared" si="16"/>
        <v>13</v>
      </c>
      <c r="AQ16" t="str">
        <f>VLOOKUP($A16,Ingresos!$C:$X,19,FALSE)</f>
        <v>T1</v>
      </c>
      <c r="AR16">
        <f t="shared" si="14"/>
        <v>3</v>
      </c>
      <c r="AS16">
        <f>VLOOKUP($A16,Ingresos!$C:$X,22,FALSE)</f>
        <v>0</v>
      </c>
    </row>
    <row r="17" spans="1:45" x14ac:dyDescent="0.25">
      <c r="A17">
        <v>179328801</v>
      </c>
      <c r="B17">
        <f>IF((_xlfn.MAXIFS(Grades!$I:$I,Grades!$A:$A,"="&amp;$A17)-_xlfn.MINIFS(Grades!$I:$I,Grades!$A:$A,"="&amp;$A17))=0,0,1)</f>
        <v>1</v>
      </c>
      <c r="C17">
        <f>COUNTIFS(Grades!$A:$A,"="&amp;Alumn_Filtered!$A17,Grades!$J:$J,"=1",Grades!$I:$I,"="&amp;_xlfn.MINIFS(Grades!$I:$I,Grades!$A:$A,"="&amp;$A17))</f>
        <v>6</v>
      </c>
      <c r="D17">
        <f>COUNTIFS(Grades!$A:$A,"="&amp;Alumn_Filtered!$A17,Grades!$P:$P,"=DRP",Grades!$J:$J,"=1",Grades!$I:$I,"="&amp;_xlfn.MINIFS(Grades!$I:$I,Grades!$A:$A,"="&amp;$A17))</f>
        <v>0</v>
      </c>
      <c r="E17">
        <f>COUNTIFS(Grades!$A:$A,"="&amp;Alumn_Filtered!$A17,Grades!$P:$P,"=BAD",Grades!$J:$J,"=1",Grades!$I:$I,"="&amp;_xlfn.MINIFS(Grades!$I:$I,Grades!$A:$A,"="&amp;$A17))</f>
        <v>0</v>
      </c>
      <c r="F17">
        <f>COUNTIFS(Grades!$A:$A,"="&amp;Alumn_Filtered!$A17,Grades!$P:$P,"CVL",Grades!$J:$J,"=1",Grades!$I:$I,"="&amp;_xlfn.MINIFS(Grades!$I:$I,Grades!$A:$A,"="&amp;$A17))</f>
        <v>0</v>
      </c>
      <c r="G17" s="30">
        <f t="shared" si="2"/>
        <v>6</v>
      </c>
      <c r="H17">
        <f>COUNTIFS(Grades!$A:$A,"="&amp;Alumn_Filtered!$A17,Grades!$J:$J,"=1",Grades!$P:$P,"&gt;=0.5",Grades!$I:$I,"="&amp;_xlfn.MINIFS(Grades!$I:$I,Grades!$A:$A,"="&amp;$A17))</f>
        <v>4</v>
      </c>
      <c r="I17" s="28">
        <f t="shared" si="3"/>
        <v>0.66666666666666663</v>
      </c>
      <c r="J17">
        <f>COUNTIFS(Grades!$A:$A,"="&amp;Alumn_Filtered!$A17,Grades!$J:$J,"=1",Grades!$P:$P,"&lt;0.5",Grades!$I:$I,"="&amp;_xlfn.MINIFS(Grades!$I:$I,Grades!$A:$A,"="&amp;$A17))</f>
        <v>2</v>
      </c>
      <c r="K17" s="28">
        <f t="shared" si="4"/>
        <v>0.33333333333333331</v>
      </c>
      <c r="L17" s="28">
        <f>_xlfn.MAXIFS(Grades!$P:$P,Grades!$A:$A,"="&amp;Alumn_Filtered!$A17,Grades!$J:$J,"=1",Grades!$I:$I,"="&amp;_xlfn.MINIFS(Grades!$I:$I,Grades!$A:$A,"="&amp;$A17))</f>
        <v>0.93333333333333324</v>
      </c>
      <c r="M17" s="28">
        <f>_xlfn.MINIFS(Grades!$P:$P,Grades!$A:$A,"="&amp;Alumn_Filtered!$A17,Grades!$J:$J,"=1",Grades!$I:$I,"="&amp;_xlfn.MINIFS(Grades!$I:$I,Grades!$A:$A,"="&amp;$A17))</f>
        <v>0.33333333333333331</v>
      </c>
      <c r="N17" s="28">
        <f>IF(G17&lt;&gt;0,SUMIFS(Grades!$P:$P,Grades!$P:$P,"&gt;0",Grades!$A:$A,"="&amp;Alumn_Filtered!$A17,Grades!$J:$J,"=1",Grades!$I:$I,"="&amp;_xlfn.MINIFS(Grades!$I:$I,Grades!$A:$A,"="&amp;$A17))/COUNTIFS(Grades!P:P,"&lt;&gt;BAD",Grades!P:P,"&lt;&gt;DRP",Grades!P:P,"&lt;&gt;CVL",Grades!$A:$A,"="&amp;Alumn_Filtered!$A17,Grades!$J:$J,"=1",Grades!$I:$I,"="&amp;_xlfn.MINIFS(Grades!$I:$I,Grades!$A:$A,"="&amp;$A17)),0)</f>
        <v>0.53611111111111109</v>
      </c>
      <c r="O17">
        <f>COUNTIFS(Grades!$A:$A,"="&amp;Alumn_Filtered!$A17,Grades!$J:$J,"=2",Grades!$I:$I,"="&amp;_xlfn.MINIFS(Grades!$I:$I,Grades!$A:$A,"="&amp;$A17))</f>
        <v>6</v>
      </c>
      <c r="P17">
        <f>COUNTIFS(Grades!$A:$A,"="&amp;Alumn_Filtered!$A17,Grades!$P:$P,"=DRP",Grades!$J:$J,"=2",Grades!$I:$I,"="&amp;_xlfn.MINIFS(Grades!$I:$I,Grades!$A:$A,"="&amp;$A17))</f>
        <v>0</v>
      </c>
      <c r="Q17">
        <f>COUNTIFS(Grades!$A:$A,"="&amp;Alumn_Filtered!$A17,Grades!$P:$P,"=BAD",Grades!$J:$J,"=2",Grades!$I:$I,"="&amp;_xlfn.MINIFS(Grades!$I:$I,Grades!$A:$A,"="&amp;$A17))</f>
        <v>0</v>
      </c>
      <c r="R17">
        <f>COUNTIFS(Grades!$A:$A,"="&amp;Alumn_Filtered!$A17,Grades!$P:$P,"CVL",Grades!$J:$J,"=2",Grades!$I:$I,"="&amp;_xlfn.MINIFS(Grades!$I:$I,Grades!$A:$A,"="&amp;$A17))</f>
        <v>0</v>
      </c>
      <c r="S17">
        <f t="shared" si="15"/>
        <v>6</v>
      </c>
      <c r="T17">
        <f>COUNTIFS(Grades!$A:$A,"="&amp;Alumn_Filtered!$A17,Grades!$J:$J,"=2",Grades!$P:$P,"&gt;=0.5",Grades!$I:$I,"="&amp;_xlfn.MINIFS(Grades!$I:$I,Grades!$A:$A,"="&amp;$A17))</f>
        <v>6</v>
      </c>
      <c r="U17" s="28">
        <f t="shared" si="5"/>
        <v>1</v>
      </c>
      <c r="V17">
        <f>COUNTIFS(Grades!$A:$A,"="&amp;Alumn_Filtered!$A17,Grades!$J:$J,"=2",Grades!$P:$P,"&lt;0.5",Grades!$I:$I,"="&amp;_xlfn.MINIFS(Grades!$I:$I,Grades!$A:$A,"="&amp;$A17))</f>
        <v>0</v>
      </c>
      <c r="W17" s="28">
        <f t="shared" si="6"/>
        <v>0</v>
      </c>
      <c r="X17" s="28">
        <f>_xlfn.MAXIFS(Grades!$P:$P,Grades!$A:$A,"="&amp;Alumn_Filtered!$A17,Grades!$J:$J,"=2",Grades!$I:$I,"="&amp;_xlfn.MINIFS(Grades!$I:$I,Grades!$A:$A,"="&amp;$A17))</f>
        <v>0.95000000000000007</v>
      </c>
      <c r="Y17" s="28">
        <f>_xlfn.MINIFS(Grades!$P:$P,Grades!$A:$A,"="&amp;Alumn_Filtered!$A17,Grades!$J:$J,"=2",Grades!$I:$I,"="&amp;_xlfn.MINIFS(Grades!$I:$I,Grades!$A:$A,"="&amp;$A17))</f>
        <v>0.6333333333333333</v>
      </c>
      <c r="Z17" s="28">
        <f>IF(S17&lt;&gt;0,SUMIFS(Grades!$P:$P,Grades!$P:$P,"&gt;0",Grades!$A:$A,"="&amp;Alumn_Filtered!$A17,Grades!$J:$J,"=2",Grades!$I:$I,"="&amp;_xlfn.MINIFS(Grades!$I:$I,Grades!$A:$A,"="&amp;$A17))/COUNTIFS(Grades!P:P,"&lt;&gt;BAD",Grades!P:P,"&lt;&gt;DRP",Grades!P:P,"&lt;&gt;CVL",Grades!$A:$A,"="&amp;Alumn_Filtered!$A17,Grades!$J:$J,"=2",Grades!$I:$I,"="&amp;_xlfn.MINIFS(Grades!$I:$I,Grades!$A:$A,"="&amp;$A17)),0)</f>
        <v>0.75</v>
      </c>
      <c r="AA17" s="28">
        <f t="shared" si="7"/>
        <v>0.21388888888888891</v>
      </c>
      <c r="AB17">
        <f t="shared" ca="1" si="0"/>
        <v>26</v>
      </c>
      <c r="AC17" t="str">
        <f>LEFT(VLOOKUP($A17,Ingresos!$C:$X,5,FALSE),1)</f>
        <v>S</v>
      </c>
      <c r="AD17">
        <f t="shared" si="8"/>
        <v>1</v>
      </c>
      <c r="AE17" t="str">
        <f>LEFT(VLOOKUP($A17,Ingresos!$C:$X,6,FALSE),1)</f>
        <v>E</v>
      </c>
      <c r="AF17">
        <f t="shared" si="9"/>
        <v>0</v>
      </c>
      <c r="AG17">
        <f>VLOOKUP($A17,Ingresos!$C:$X,9,FALSE)</f>
        <v>680</v>
      </c>
      <c r="AH17" s="28">
        <f t="shared" si="10"/>
        <v>0.76499189627228525</v>
      </c>
      <c r="AI17">
        <f>VLOOKUP($A17,Ingresos!$C:$X,10,FALSE)</f>
        <v>801</v>
      </c>
      <c r="AJ17" s="28">
        <f t="shared" si="11"/>
        <v>0.96110210696920584</v>
      </c>
      <c r="AK17">
        <f>VLOOKUP($A17,Ingresos!$C:$X,11,FALSE)</f>
        <v>531</v>
      </c>
      <c r="AL17" s="28">
        <f t="shared" si="12"/>
        <v>0.52350081037277152</v>
      </c>
      <c r="AM17">
        <f>VLOOKUP($A17,Ingresos!$C:$X,12,FALSE)</f>
        <v>389</v>
      </c>
      <c r="AN17" s="28">
        <f t="shared" si="13"/>
        <v>0.29335494327390599</v>
      </c>
      <c r="AO17">
        <f>VLOOKUP($A17,Ingresos!$C:$X,18,FALSE)</f>
        <v>10</v>
      </c>
      <c r="AP17">
        <f t="shared" si="16"/>
        <v>10</v>
      </c>
      <c r="AQ17" t="str">
        <f>VLOOKUP($A17,Ingresos!$C:$X,19,FALSE)</f>
        <v>T2</v>
      </c>
      <c r="AR17">
        <f t="shared" si="14"/>
        <v>4</v>
      </c>
      <c r="AS17">
        <f>VLOOKUP($A17,Ingresos!$C:$X,22,FALSE)</f>
        <v>0</v>
      </c>
    </row>
    <row r="18" spans="1:45" x14ac:dyDescent="0.25">
      <c r="A18">
        <v>179912430</v>
      </c>
      <c r="B18">
        <f>IF((_xlfn.MAXIFS(Grades!$I:$I,Grades!$A:$A,"="&amp;$A18)-_xlfn.MINIFS(Grades!$I:$I,Grades!$A:$A,"="&amp;$A18))=0,0,1)</f>
        <v>1</v>
      </c>
      <c r="C18">
        <f>COUNTIFS(Grades!$A:$A,"="&amp;Alumn_Filtered!$A18,Grades!$J:$J,"=1",Grades!$I:$I,"="&amp;_xlfn.MINIFS(Grades!$I:$I,Grades!$A:$A,"="&amp;$A18))</f>
        <v>6</v>
      </c>
      <c r="D18">
        <f>COUNTIFS(Grades!$A:$A,"="&amp;Alumn_Filtered!$A18,Grades!$P:$P,"=DRP",Grades!$J:$J,"=1",Grades!$I:$I,"="&amp;_xlfn.MINIFS(Grades!$I:$I,Grades!$A:$A,"="&amp;$A18))</f>
        <v>0</v>
      </c>
      <c r="E18">
        <f>COUNTIFS(Grades!$A:$A,"="&amp;Alumn_Filtered!$A18,Grades!$P:$P,"=BAD",Grades!$J:$J,"=1",Grades!$I:$I,"="&amp;_xlfn.MINIFS(Grades!$I:$I,Grades!$A:$A,"="&amp;$A18))</f>
        <v>0</v>
      </c>
      <c r="F18">
        <f>COUNTIFS(Grades!$A:$A,"="&amp;Alumn_Filtered!$A18,Grades!$P:$P,"CVL",Grades!$J:$J,"=1",Grades!$I:$I,"="&amp;_xlfn.MINIFS(Grades!$I:$I,Grades!$A:$A,"="&amp;$A18))</f>
        <v>0</v>
      </c>
      <c r="G18" s="30">
        <f t="shared" si="2"/>
        <v>6</v>
      </c>
      <c r="H18">
        <f>COUNTIFS(Grades!$A:$A,"="&amp;Alumn_Filtered!$A18,Grades!$J:$J,"=1",Grades!$P:$P,"&gt;=0.5",Grades!$I:$I,"="&amp;_xlfn.MINIFS(Grades!$I:$I,Grades!$A:$A,"="&amp;$A18))</f>
        <v>5</v>
      </c>
      <c r="I18" s="28">
        <f t="shared" si="3"/>
        <v>0.83333333333333337</v>
      </c>
      <c r="J18">
        <f>COUNTIFS(Grades!$A:$A,"="&amp;Alumn_Filtered!$A18,Grades!$J:$J,"=1",Grades!$P:$P,"&lt;0.5",Grades!$I:$I,"="&amp;_xlfn.MINIFS(Grades!$I:$I,Grades!$A:$A,"="&amp;$A18))</f>
        <v>1</v>
      </c>
      <c r="K18" s="28">
        <f t="shared" si="4"/>
        <v>0.16666666666666666</v>
      </c>
      <c r="L18" s="28">
        <f>_xlfn.MAXIFS(Grades!$P:$P,Grades!$A:$A,"="&amp;Alumn_Filtered!$A18,Grades!$J:$J,"=1",Grades!$I:$I,"="&amp;_xlfn.MINIFS(Grades!$I:$I,Grades!$A:$A,"="&amp;$A18))</f>
        <v>0.73333333333333339</v>
      </c>
      <c r="M18" s="28">
        <f>_xlfn.MINIFS(Grades!$P:$P,Grades!$A:$A,"="&amp;Alumn_Filtered!$A18,Grades!$J:$J,"=1",Grades!$I:$I,"="&amp;_xlfn.MINIFS(Grades!$I:$I,Grades!$A:$A,"="&amp;$A18))</f>
        <v>0.39999999999999997</v>
      </c>
      <c r="N18" s="28">
        <f>IF(G18&lt;&gt;0,SUMIFS(Grades!$P:$P,Grades!$P:$P,"&gt;0",Grades!$A:$A,"="&amp;Alumn_Filtered!$A18,Grades!$J:$J,"=1",Grades!$I:$I,"="&amp;_xlfn.MINIFS(Grades!$I:$I,Grades!$A:$A,"="&amp;$A18))/COUNTIFS(Grades!P:P,"&lt;&gt;BAD",Grades!P:P,"&lt;&gt;DRP",Grades!P:P,"&lt;&gt;CVL",Grades!$A:$A,"="&amp;Alumn_Filtered!$A18,Grades!$J:$J,"=1",Grades!$I:$I,"="&amp;_xlfn.MINIFS(Grades!$I:$I,Grades!$A:$A,"="&amp;$A18)),0)</f>
        <v>0.59722222222222221</v>
      </c>
      <c r="O18">
        <f>COUNTIFS(Grades!$A:$A,"="&amp;Alumn_Filtered!$A18,Grades!$J:$J,"=2",Grades!$I:$I,"="&amp;_xlfn.MINIFS(Grades!$I:$I,Grades!$A:$A,"="&amp;$A18))</f>
        <v>7</v>
      </c>
      <c r="P18">
        <f>COUNTIFS(Grades!$A:$A,"="&amp;Alumn_Filtered!$A18,Grades!$P:$P,"=DRP",Grades!$J:$J,"=2",Grades!$I:$I,"="&amp;_xlfn.MINIFS(Grades!$I:$I,Grades!$A:$A,"="&amp;$A18))</f>
        <v>0</v>
      </c>
      <c r="Q18">
        <f>COUNTIFS(Grades!$A:$A,"="&amp;Alumn_Filtered!$A18,Grades!$P:$P,"=BAD",Grades!$J:$J,"=2",Grades!$I:$I,"="&amp;_xlfn.MINIFS(Grades!$I:$I,Grades!$A:$A,"="&amp;$A18))</f>
        <v>0</v>
      </c>
      <c r="R18">
        <f>COUNTIFS(Grades!$A:$A,"="&amp;Alumn_Filtered!$A18,Grades!$P:$P,"CVL",Grades!$J:$J,"=2",Grades!$I:$I,"="&amp;_xlfn.MINIFS(Grades!$I:$I,Grades!$A:$A,"="&amp;$A18))</f>
        <v>0</v>
      </c>
      <c r="S18">
        <f t="shared" si="15"/>
        <v>7</v>
      </c>
      <c r="T18">
        <f>COUNTIFS(Grades!$A:$A,"="&amp;Alumn_Filtered!$A18,Grades!$J:$J,"=2",Grades!$P:$P,"&gt;=0.5",Grades!$I:$I,"="&amp;_xlfn.MINIFS(Grades!$I:$I,Grades!$A:$A,"="&amp;$A18))</f>
        <v>3</v>
      </c>
      <c r="U18" s="28">
        <f t="shared" si="5"/>
        <v>0.42857142857142855</v>
      </c>
      <c r="V18">
        <f>COUNTIFS(Grades!$A:$A,"="&amp;Alumn_Filtered!$A18,Grades!$J:$J,"=2",Grades!$P:$P,"&lt;0.5",Grades!$I:$I,"="&amp;_xlfn.MINIFS(Grades!$I:$I,Grades!$A:$A,"="&amp;$A18))</f>
        <v>4</v>
      </c>
      <c r="W18" s="28">
        <f t="shared" si="6"/>
        <v>0.5714285714285714</v>
      </c>
      <c r="X18" s="28">
        <f>_xlfn.MAXIFS(Grades!$P:$P,Grades!$A:$A,"="&amp;Alumn_Filtered!$A18,Grades!$J:$J,"=2",Grades!$I:$I,"="&amp;_xlfn.MINIFS(Grades!$I:$I,Grades!$A:$A,"="&amp;$A18))</f>
        <v>0.71666666666666667</v>
      </c>
      <c r="Y18" s="28">
        <f>_xlfn.MINIFS(Grades!$P:$P,Grades!$A:$A,"="&amp;Alumn_Filtered!$A18,Grades!$J:$J,"=2",Grades!$I:$I,"="&amp;_xlfn.MINIFS(Grades!$I:$I,Grades!$A:$A,"="&amp;$A18))</f>
        <v>0</v>
      </c>
      <c r="Z18" s="28">
        <f>IF(S18&lt;&gt;0,SUMIFS(Grades!$P:$P,Grades!$P:$P,"&gt;0",Grades!$A:$A,"="&amp;Alumn_Filtered!$A18,Grades!$J:$J,"=2",Grades!$I:$I,"="&amp;_xlfn.MINIFS(Grades!$I:$I,Grades!$A:$A,"="&amp;$A18))/COUNTIFS(Grades!P:P,"&lt;&gt;BAD",Grades!P:P,"&lt;&gt;DRP",Grades!P:P,"&lt;&gt;CVL",Grades!$A:$A,"="&amp;Alumn_Filtered!$A18,Grades!$J:$J,"=2",Grades!$I:$I,"="&amp;_xlfn.MINIFS(Grades!$I:$I,Grades!$A:$A,"="&amp;$A18)),0)</f>
        <v>0.41666666666666669</v>
      </c>
      <c r="AA18" s="28">
        <f t="shared" si="7"/>
        <v>-0.18055555555555552</v>
      </c>
      <c r="AB18">
        <f t="shared" ca="1" si="0"/>
        <v>26</v>
      </c>
      <c r="AC18" t="str">
        <f>LEFT(VLOOKUP($A18,Ingresos!$C:$X,5,FALSE),1)</f>
        <v>T</v>
      </c>
      <c r="AD18">
        <f t="shared" si="8"/>
        <v>0</v>
      </c>
      <c r="AE18" t="str">
        <f>LEFT(VLOOKUP($A18,Ingresos!$C:$X,6,FALSE),1)</f>
        <v>R</v>
      </c>
      <c r="AF18">
        <f t="shared" si="9"/>
        <v>1</v>
      </c>
      <c r="AG18">
        <f>VLOOKUP($A18,Ingresos!$C:$X,9,FALSE)</f>
        <v>486</v>
      </c>
      <c r="AH18" s="28">
        <f t="shared" si="10"/>
        <v>0.45056726094003241</v>
      </c>
      <c r="AI18">
        <f>VLOOKUP($A18,Ingresos!$C:$X,10,FALSE)</f>
        <v>486</v>
      </c>
      <c r="AJ18" s="28">
        <f t="shared" si="11"/>
        <v>0.45056726094003241</v>
      </c>
      <c r="AK18">
        <f>VLOOKUP($A18,Ingresos!$C:$X,11,FALSE)</f>
        <v>607</v>
      </c>
      <c r="AL18" s="28">
        <f t="shared" si="12"/>
        <v>0.64667747163695299</v>
      </c>
      <c r="AM18">
        <f>VLOOKUP($A18,Ingresos!$C:$X,12,FALSE)</f>
        <v>605</v>
      </c>
      <c r="AN18" s="28">
        <f t="shared" si="13"/>
        <v>0.64343598055105344</v>
      </c>
      <c r="AO18">
        <f>VLOOKUP($A18,Ingresos!$C:$X,18,FALSE)</f>
        <v>9</v>
      </c>
      <c r="AP18">
        <f t="shared" si="16"/>
        <v>9</v>
      </c>
      <c r="AQ18" t="str">
        <f>VLOOKUP($A18,Ingresos!$C:$X,19,FALSE)</f>
        <v>H1</v>
      </c>
      <c r="AR18">
        <f t="shared" si="14"/>
        <v>1</v>
      </c>
      <c r="AS18">
        <f>VLOOKUP($A18,Ingresos!$C:$X,22,FALSE)</f>
        <v>4</v>
      </c>
    </row>
    <row r="19" spans="1:45" x14ac:dyDescent="0.25">
      <c r="A19" t="s">
        <v>184</v>
      </c>
      <c r="B19">
        <f>IF((_xlfn.MAXIFS(Grades!$I:$I,Grades!$A:$A,"="&amp;$A19)-_xlfn.MINIFS(Grades!$I:$I,Grades!$A:$A,"="&amp;$A19))=0,0,1)</f>
        <v>0</v>
      </c>
      <c r="C19">
        <f>COUNTIFS(Grades!$A:$A,"="&amp;Alumn_Filtered!$A19,Grades!$J:$J,"=1",Grades!$I:$I,"="&amp;_xlfn.MINIFS(Grades!$I:$I,Grades!$A:$A,"="&amp;$A19))</f>
        <v>10</v>
      </c>
      <c r="D19">
        <f>COUNTIFS(Grades!$A:$A,"="&amp;Alumn_Filtered!$A19,Grades!$P:$P,"=DRP",Grades!$J:$J,"=1",Grades!$I:$I,"="&amp;_xlfn.MINIFS(Grades!$I:$I,Grades!$A:$A,"="&amp;$A19))</f>
        <v>0</v>
      </c>
      <c r="E19">
        <f>COUNTIFS(Grades!$A:$A,"="&amp;Alumn_Filtered!$A19,Grades!$P:$P,"=BAD",Grades!$J:$J,"=1",Grades!$I:$I,"="&amp;_xlfn.MINIFS(Grades!$I:$I,Grades!$A:$A,"="&amp;$A19))</f>
        <v>6</v>
      </c>
      <c r="F19">
        <f>COUNTIFS(Grades!$A:$A,"="&amp;Alumn_Filtered!$A19,Grades!$P:$P,"CVL",Grades!$J:$J,"=1",Grades!$I:$I,"="&amp;_xlfn.MINIFS(Grades!$I:$I,Grades!$A:$A,"="&amp;$A19))</f>
        <v>4</v>
      </c>
      <c r="G19" s="30">
        <f t="shared" si="2"/>
        <v>0</v>
      </c>
      <c r="H19">
        <f>COUNTIFS(Grades!$A:$A,"="&amp;Alumn_Filtered!$A19,Grades!$J:$J,"=1",Grades!$P:$P,"&gt;=0.5",Grades!$I:$I,"="&amp;_xlfn.MINIFS(Grades!$I:$I,Grades!$A:$A,"="&amp;$A19))</f>
        <v>0</v>
      </c>
      <c r="I19" s="28">
        <f t="shared" si="3"/>
        <v>0</v>
      </c>
      <c r="J19">
        <f>COUNTIFS(Grades!$A:$A,"="&amp;Alumn_Filtered!$A19,Grades!$J:$J,"=1",Grades!$P:$P,"&lt;0.5",Grades!$I:$I,"="&amp;_xlfn.MINIFS(Grades!$I:$I,Grades!$A:$A,"="&amp;$A19))</f>
        <v>0</v>
      </c>
      <c r="K19" s="28">
        <f t="shared" si="4"/>
        <v>0</v>
      </c>
      <c r="L19" s="28">
        <f>_xlfn.MAXIFS(Grades!$P:$P,Grades!$A:$A,"="&amp;Alumn_Filtered!$A19,Grades!$J:$J,"=1",Grades!$I:$I,"="&amp;_xlfn.MINIFS(Grades!$I:$I,Grades!$A:$A,"="&amp;$A19))</f>
        <v>0</v>
      </c>
      <c r="M19" s="28">
        <f>_xlfn.MINIFS(Grades!$P:$P,Grades!$A:$A,"="&amp;Alumn_Filtered!$A19,Grades!$J:$J,"=1",Grades!$I:$I,"="&amp;_xlfn.MINIFS(Grades!$I:$I,Grades!$A:$A,"="&amp;$A19))</f>
        <v>0</v>
      </c>
      <c r="N19" s="28">
        <f>IF(G19&lt;&gt;0,SUMIFS(Grades!$P:$P,Grades!$P:$P,"&gt;0",Grades!$A:$A,"="&amp;Alumn_Filtered!$A19,Grades!$J:$J,"=1",Grades!$I:$I,"="&amp;_xlfn.MINIFS(Grades!$I:$I,Grades!$A:$A,"="&amp;$A19))/COUNTIFS(Grades!P:P,"&lt;&gt;BAD",Grades!P:P,"&lt;&gt;DRP",Grades!P:P,"&lt;&gt;CVL",Grades!$A:$A,"="&amp;Alumn_Filtered!$A19,Grades!$J:$J,"=1",Grades!$I:$I,"="&amp;_xlfn.MINIFS(Grades!$I:$I,Grades!$A:$A,"="&amp;$A19)),0)</f>
        <v>0</v>
      </c>
      <c r="O19">
        <f>COUNTIFS(Grades!$A:$A,"="&amp;Alumn_Filtered!$A19,Grades!$J:$J,"=2",Grades!$I:$I,"="&amp;_xlfn.MINIFS(Grades!$I:$I,Grades!$A:$A,"="&amp;$A19))</f>
        <v>7</v>
      </c>
      <c r="P19">
        <f>COUNTIFS(Grades!$A:$A,"="&amp;Alumn_Filtered!$A19,Grades!$P:$P,"=DRP",Grades!$J:$J,"=2",Grades!$I:$I,"="&amp;_xlfn.MINIFS(Grades!$I:$I,Grades!$A:$A,"="&amp;$A19))</f>
        <v>1</v>
      </c>
      <c r="Q19">
        <f>COUNTIFS(Grades!$A:$A,"="&amp;Alumn_Filtered!$A19,Grades!$P:$P,"=BAD",Grades!$J:$J,"=2",Grades!$I:$I,"="&amp;_xlfn.MINIFS(Grades!$I:$I,Grades!$A:$A,"="&amp;$A19))</f>
        <v>4</v>
      </c>
      <c r="R19">
        <f>COUNTIFS(Grades!$A:$A,"="&amp;Alumn_Filtered!$A19,Grades!$P:$P,"CVL",Grades!$J:$J,"=2",Grades!$I:$I,"="&amp;_xlfn.MINIFS(Grades!$I:$I,Grades!$A:$A,"="&amp;$A19))</f>
        <v>0</v>
      </c>
      <c r="S19">
        <f t="shared" si="15"/>
        <v>2</v>
      </c>
      <c r="T19">
        <f>COUNTIFS(Grades!$A:$A,"="&amp;Alumn_Filtered!$A19,Grades!$J:$J,"=2",Grades!$P:$P,"&gt;=0.5",Grades!$I:$I,"="&amp;_xlfn.MINIFS(Grades!$I:$I,Grades!$A:$A,"="&amp;$A19))</f>
        <v>0</v>
      </c>
      <c r="U19" s="28">
        <f t="shared" si="5"/>
        <v>0</v>
      </c>
      <c r="V19">
        <f>COUNTIFS(Grades!$A:$A,"="&amp;Alumn_Filtered!$A19,Grades!$J:$J,"=2",Grades!$P:$P,"&lt;0.5",Grades!$I:$I,"="&amp;_xlfn.MINIFS(Grades!$I:$I,Grades!$A:$A,"="&amp;$A19))</f>
        <v>2</v>
      </c>
      <c r="W19" s="28">
        <f t="shared" si="6"/>
        <v>1</v>
      </c>
      <c r="X19" s="28">
        <f>_xlfn.MAXIFS(Grades!$P:$P,Grades!$A:$A,"="&amp;Alumn_Filtered!$A19,Grades!$J:$J,"=2",Grades!$I:$I,"="&amp;_xlfn.MINIFS(Grades!$I:$I,Grades!$A:$A,"="&amp;$A19))</f>
        <v>0.3833333333333333</v>
      </c>
      <c r="Y19" s="28">
        <f>_xlfn.MINIFS(Grades!$P:$P,Grades!$A:$A,"="&amp;Alumn_Filtered!$A19,Grades!$J:$J,"=2",Grades!$I:$I,"="&amp;_xlfn.MINIFS(Grades!$I:$I,Grades!$A:$A,"="&amp;$A19))</f>
        <v>0.16666666666666666</v>
      </c>
      <c r="Z19" s="28">
        <f>IF(S19&lt;&gt;0,SUMIFS(Grades!$P:$P,Grades!$P:$P,"&gt;0",Grades!$A:$A,"="&amp;Alumn_Filtered!$A19,Grades!$J:$J,"=2",Grades!$I:$I,"="&amp;_xlfn.MINIFS(Grades!$I:$I,Grades!$A:$A,"="&amp;$A19))/COUNTIFS(Grades!P:P,"&lt;&gt;BAD",Grades!P:P,"&lt;&gt;DRP",Grades!P:P,"&lt;&gt;CVL",Grades!$A:$A,"="&amp;Alumn_Filtered!$A19,Grades!$J:$J,"=2",Grades!$I:$I,"="&amp;_xlfn.MINIFS(Grades!$I:$I,Grades!$A:$A,"="&amp;$A19)),0)</f>
        <v>0.27499999999999997</v>
      </c>
      <c r="AA19" s="28">
        <f t="shared" si="7"/>
        <v>0.27499999999999997</v>
      </c>
      <c r="AB19">
        <f t="shared" ca="1" si="0"/>
        <v>26</v>
      </c>
      <c r="AC19" t="str">
        <f>LEFT(VLOOKUP($A19,Ingresos!$C:$X,5,FALSE),1)</f>
        <v>S</v>
      </c>
      <c r="AD19">
        <f t="shared" si="8"/>
        <v>1</v>
      </c>
      <c r="AE19" t="str">
        <f>LEFT(VLOOKUP($A19,Ingresos!$C:$X,6,FALSE),1)</f>
        <v>R</v>
      </c>
      <c r="AF19">
        <f t="shared" si="9"/>
        <v>1</v>
      </c>
      <c r="AG19">
        <f>VLOOKUP($A19,Ingresos!$C:$X,9,FALSE)</f>
        <v>511</v>
      </c>
      <c r="AH19" s="28">
        <f t="shared" si="10"/>
        <v>0.49108589951377635</v>
      </c>
      <c r="AI19">
        <f>VLOOKUP($A19,Ingresos!$C:$X,10,FALSE)</f>
        <v>511</v>
      </c>
      <c r="AJ19" s="28">
        <f t="shared" si="11"/>
        <v>0.49108589951377635</v>
      </c>
      <c r="AK19">
        <f>VLOOKUP($A19,Ingresos!$C:$X,11,FALSE)</f>
        <v>546</v>
      </c>
      <c r="AL19" s="28">
        <f t="shared" si="12"/>
        <v>0.54781199351701781</v>
      </c>
      <c r="AM19">
        <f>VLOOKUP($A19,Ingresos!$C:$X,12,FALSE)</f>
        <v>542</v>
      </c>
      <c r="AN19" s="28">
        <f t="shared" si="13"/>
        <v>0.54132901134521882</v>
      </c>
      <c r="AO19">
        <f>VLOOKUP($A19,Ingresos!$C:$X,18,FALSE)</f>
        <v>13</v>
      </c>
      <c r="AP19">
        <f t="shared" si="16"/>
        <v>13</v>
      </c>
      <c r="AQ19" t="str">
        <f>VLOOKUP($A19,Ingresos!$C:$X,19,FALSE)</f>
        <v>H1</v>
      </c>
      <c r="AR19">
        <f t="shared" si="14"/>
        <v>1</v>
      </c>
      <c r="AS19">
        <f>VLOOKUP($A19,Ingresos!$C:$X,22,FALSE)</f>
        <v>0</v>
      </c>
    </row>
    <row r="20" spans="1:45" x14ac:dyDescent="0.25">
      <c r="A20">
        <v>180457968</v>
      </c>
      <c r="B20">
        <f>IF((_xlfn.MAXIFS(Grades!$I:$I,Grades!$A:$A,"="&amp;$A20)-_xlfn.MINIFS(Grades!$I:$I,Grades!$A:$A,"="&amp;$A20))=0,0,1)</f>
        <v>0</v>
      </c>
      <c r="C20">
        <f>COUNTIFS(Grades!$A:$A,"="&amp;Alumn_Filtered!$A20,Grades!$J:$J,"=1",Grades!$I:$I,"="&amp;_xlfn.MINIFS(Grades!$I:$I,Grades!$A:$A,"="&amp;$A20))</f>
        <v>6</v>
      </c>
      <c r="D20">
        <f>COUNTIFS(Grades!$A:$A,"="&amp;Alumn_Filtered!$A20,Grades!$P:$P,"=DRP",Grades!$J:$J,"=1",Grades!$I:$I,"="&amp;_xlfn.MINIFS(Grades!$I:$I,Grades!$A:$A,"="&amp;$A20))</f>
        <v>0</v>
      </c>
      <c r="E20">
        <f>COUNTIFS(Grades!$A:$A,"="&amp;Alumn_Filtered!$A20,Grades!$P:$P,"=BAD",Grades!$J:$J,"=1",Grades!$I:$I,"="&amp;_xlfn.MINIFS(Grades!$I:$I,Grades!$A:$A,"="&amp;$A20))</f>
        <v>0</v>
      </c>
      <c r="F20">
        <f>COUNTIFS(Grades!$A:$A,"="&amp;Alumn_Filtered!$A20,Grades!$P:$P,"CVL",Grades!$J:$J,"=1",Grades!$I:$I,"="&amp;_xlfn.MINIFS(Grades!$I:$I,Grades!$A:$A,"="&amp;$A20))</f>
        <v>0</v>
      </c>
      <c r="G20" s="30">
        <f t="shared" si="2"/>
        <v>6</v>
      </c>
      <c r="H20">
        <f>COUNTIFS(Grades!$A:$A,"="&amp;Alumn_Filtered!$A20,Grades!$J:$J,"=1",Grades!$P:$P,"&gt;=0.5",Grades!$I:$I,"="&amp;_xlfn.MINIFS(Grades!$I:$I,Grades!$A:$A,"="&amp;$A20))</f>
        <v>2</v>
      </c>
      <c r="I20" s="28">
        <f t="shared" si="3"/>
        <v>0.33333333333333331</v>
      </c>
      <c r="J20">
        <f>COUNTIFS(Grades!$A:$A,"="&amp;Alumn_Filtered!$A20,Grades!$J:$J,"=1",Grades!$P:$P,"&lt;0.5",Grades!$I:$I,"="&amp;_xlfn.MINIFS(Grades!$I:$I,Grades!$A:$A,"="&amp;$A20))</f>
        <v>4</v>
      </c>
      <c r="K20" s="28">
        <f t="shared" si="4"/>
        <v>0.66666666666666663</v>
      </c>
      <c r="L20" s="28">
        <f>_xlfn.MAXIFS(Grades!$P:$P,Grades!$A:$A,"="&amp;Alumn_Filtered!$A20,Grades!$J:$J,"=1",Grades!$I:$I,"="&amp;_xlfn.MINIFS(Grades!$I:$I,Grades!$A:$A,"="&amp;$A20))</f>
        <v>0.73333333333333339</v>
      </c>
      <c r="M20" s="28">
        <f>_xlfn.MINIFS(Grades!$P:$P,Grades!$A:$A,"="&amp;Alumn_Filtered!$A20,Grades!$J:$J,"=1",Grades!$I:$I,"="&amp;_xlfn.MINIFS(Grades!$I:$I,Grades!$A:$A,"="&amp;$A20))</f>
        <v>0.31666666666666665</v>
      </c>
      <c r="N20" s="28">
        <f>IF(G20&lt;&gt;0,SUMIFS(Grades!$P:$P,Grades!$P:$P,"&gt;0",Grades!$A:$A,"="&amp;Alumn_Filtered!$A20,Grades!$J:$J,"=1",Grades!$I:$I,"="&amp;_xlfn.MINIFS(Grades!$I:$I,Grades!$A:$A,"="&amp;$A20))/COUNTIFS(Grades!P:P,"&lt;&gt;BAD",Grades!P:P,"&lt;&gt;DRP",Grades!P:P,"&lt;&gt;CVL",Grades!$A:$A,"="&amp;Alumn_Filtered!$A20,Grades!$J:$J,"=1",Grades!$I:$I,"="&amp;_xlfn.MINIFS(Grades!$I:$I,Grades!$A:$A,"="&amp;$A20)),0)</f>
        <v>0.45277777777777772</v>
      </c>
      <c r="O20">
        <f>COUNTIFS(Grades!$A:$A,"="&amp;Alumn_Filtered!$A20,Grades!$J:$J,"=2",Grades!$I:$I,"="&amp;_xlfn.MINIFS(Grades!$I:$I,Grades!$A:$A,"="&amp;$A20))</f>
        <v>9</v>
      </c>
      <c r="P20">
        <f>COUNTIFS(Grades!$A:$A,"="&amp;Alumn_Filtered!$A20,Grades!$P:$P,"=DRP",Grades!$J:$J,"=2",Grades!$I:$I,"="&amp;_xlfn.MINIFS(Grades!$I:$I,Grades!$A:$A,"="&amp;$A20))</f>
        <v>2</v>
      </c>
      <c r="Q20">
        <f>COUNTIFS(Grades!$A:$A,"="&amp;Alumn_Filtered!$A20,Grades!$P:$P,"=BAD",Grades!$J:$J,"=2",Grades!$I:$I,"="&amp;_xlfn.MINIFS(Grades!$I:$I,Grades!$A:$A,"="&amp;$A20))</f>
        <v>1</v>
      </c>
      <c r="R20">
        <f>COUNTIFS(Grades!$A:$A,"="&amp;Alumn_Filtered!$A20,Grades!$P:$P,"CVL",Grades!$J:$J,"=2",Grades!$I:$I,"="&amp;_xlfn.MINIFS(Grades!$I:$I,Grades!$A:$A,"="&amp;$A20))</f>
        <v>0</v>
      </c>
      <c r="S20">
        <f t="shared" si="15"/>
        <v>6</v>
      </c>
      <c r="T20">
        <f>COUNTIFS(Grades!$A:$A,"="&amp;Alumn_Filtered!$A20,Grades!$J:$J,"=2",Grades!$P:$P,"&gt;=0.5",Grades!$I:$I,"="&amp;_xlfn.MINIFS(Grades!$I:$I,Grades!$A:$A,"="&amp;$A20))</f>
        <v>5</v>
      </c>
      <c r="U20" s="28">
        <f t="shared" si="5"/>
        <v>0.83333333333333337</v>
      </c>
      <c r="V20">
        <f>COUNTIFS(Grades!$A:$A,"="&amp;Alumn_Filtered!$A20,Grades!$J:$J,"=2",Grades!$P:$P,"&lt;0.5",Grades!$I:$I,"="&amp;_xlfn.MINIFS(Grades!$I:$I,Grades!$A:$A,"="&amp;$A20))</f>
        <v>1</v>
      </c>
      <c r="W20" s="28">
        <f t="shared" si="6"/>
        <v>0.16666666666666666</v>
      </c>
      <c r="X20" s="28">
        <f>_xlfn.MAXIFS(Grades!$P:$P,Grades!$A:$A,"="&amp;Alumn_Filtered!$A20,Grades!$J:$J,"=2",Grades!$I:$I,"="&amp;_xlfn.MINIFS(Grades!$I:$I,Grades!$A:$A,"="&amp;$A20))</f>
        <v>0.73333333333333339</v>
      </c>
      <c r="Y20" s="28">
        <f>_xlfn.MINIFS(Grades!$P:$P,Grades!$A:$A,"="&amp;Alumn_Filtered!$A20,Grades!$J:$J,"=2",Grades!$I:$I,"="&amp;_xlfn.MINIFS(Grades!$I:$I,Grades!$A:$A,"="&amp;$A20))</f>
        <v>0.46666666666666662</v>
      </c>
      <c r="Z20" s="28">
        <f>IF(S20&lt;&gt;0,SUMIFS(Grades!$P:$P,Grades!$P:$P,"&gt;0",Grades!$A:$A,"="&amp;Alumn_Filtered!$A20,Grades!$J:$J,"=2",Grades!$I:$I,"="&amp;_xlfn.MINIFS(Grades!$I:$I,Grades!$A:$A,"="&amp;$A20))/COUNTIFS(Grades!P:P,"&lt;&gt;BAD",Grades!P:P,"&lt;&gt;DRP",Grades!P:P,"&lt;&gt;CVL",Grades!$A:$A,"="&amp;Alumn_Filtered!$A20,Grades!$J:$J,"=2",Grades!$I:$I,"="&amp;_xlfn.MINIFS(Grades!$I:$I,Grades!$A:$A,"="&amp;$A20)),0)</f>
        <v>0.59166666666666667</v>
      </c>
      <c r="AA20" s="28">
        <f t="shared" si="7"/>
        <v>0.13888888888888895</v>
      </c>
      <c r="AB20">
        <f t="shared" ca="1" si="0"/>
        <v>26</v>
      </c>
      <c r="AC20" t="str">
        <f>LEFT(VLOOKUP($A20,Ingresos!$C:$X,5,FALSE),1)</f>
        <v>S</v>
      </c>
      <c r="AD20">
        <f t="shared" si="8"/>
        <v>1</v>
      </c>
      <c r="AE20" t="str">
        <f>LEFT(VLOOKUP($A20,Ingresos!$C:$X,6,FALSE),1)</f>
        <v>E</v>
      </c>
      <c r="AF20">
        <f t="shared" si="9"/>
        <v>0</v>
      </c>
      <c r="AG20">
        <f>VLOOKUP($A20,Ingresos!$C:$X,9,FALSE)</f>
        <v>0</v>
      </c>
      <c r="AH20" s="28">
        <f t="shared" si="10"/>
        <v>0</v>
      </c>
      <c r="AI20">
        <f>VLOOKUP($A20,Ingresos!$C:$X,10,FALSE)</f>
        <v>0</v>
      </c>
      <c r="AJ20" s="28">
        <f t="shared" si="11"/>
        <v>0</v>
      </c>
      <c r="AK20">
        <f>VLOOKUP($A20,Ingresos!$C:$X,11,FALSE)</f>
        <v>0</v>
      </c>
      <c r="AL20" s="28">
        <f t="shared" si="12"/>
        <v>0</v>
      </c>
      <c r="AM20">
        <f>VLOOKUP($A20,Ingresos!$C:$X,12,FALSE)</f>
        <v>0</v>
      </c>
      <c r="AN20" s="28">
        <f t="shared" si="13"/>
        <v>0</v>
      </c>
      <c r="AO20">
        <f>VLOOKUP($A20,Ingresos!$C:$X,18,FALSE)</f>
        <v>0</v>
      </c>
      <c r="AP20">
        <f t="shared" si="16"/>
        <v>0</v>
      </c>
      <c r="AQ20">
        <f>VLOOKUP($A20,Ingresos!$C:$X,19,FALSE)</f>
        <v>0</v>
      </c>
      <c r="AR20">
        <f>IF(AQ20=0,0,IF(AQ20="H1",1,IF(AQ20="H2",2,IF(AQ20="T1",3,IF(AQ20="T2",4,IF(AQ20="T3",5,6))))))</f>
        <v>0</v>
      </c>
      <c r="AS20">
        <f>VLOOKUP($A20,Ingresos!$C:$X,22,FALSE)</f>
        <v>0</v>
      </c>
    </row>
    <row r="21" spans="1:45" x14ac:dyDescent="0.25">
      <c r="A21">
        <v>181146540</v>
      </c>
      <c r="B21">
        <f>IF((_xlfn.MAXIFS(Grades!$I:$I,Grades!$A:$A,"="&amp;$A21)-_xlfn.MINIFS(Grades!$I:$I,Grades!$A:$A,"="&amp;$A21))=0,0,1)</f>
        <v>1</v>
      </c>
      <c r="C21">
        <f>COUNTIFS(Grades!$A:$A,"="&amp;Alumn_Filtered!$A21,Grades!$J:$J,"=1",Grades!$I:$I,"="&amp;_xlfn.MINIFS(Grades!$I:$I,Grades!$A:$A,"="&amp;$A21))</f>
        <v>9</v>
      </c>
      <c r="D21">
        <f>COUNTIFS(Grades!$A:$A,"="&amp;Alumn_Filtered!$A21,Grades!$P:$P,"=DRP",Grades!$J:$J,"=1",Grades!$I:$I,"="&amp;_xlfn.MINIFS(Grades!$I:$I,Grades!$A:$A,"="&amp;$A21))</f>
        <v>0</v>
      </c>
      <c r="E21">
        <f>COUNTIFS(Grades!$A:$A,"="&amp;Alumn_Filtered!$A21,Grades!$P:$P,"=BAD",Grades!$J:$J,"=1",Grades!$I:$I,"="&amp;_xlfn.MINIFS(Grades!$I:$I,Grades!$A:$A,"="&amp;$A21))</f>
        <v>0</v>
      </c>
      <c r="F21">
        <f>COUNTIFS(Grades!$A:$A,"="&amp;Alumn_Filtered!$A21,Grades!$P:$P,"CVL",Grades!$J:$J,"=1",Grades!$I:$I,"="&amp;_xlfn.MINIFS(Grades!$I:$I,Grades!$A:$A,"="&amp;$A21))</f>
        <v>3</v>
      </c>
      <c r="G21" s="30">
        <f t="shared" si="2"/>
        <v>6</v>
      </c>
      <c r="H21">
        <f>COUNTIFS(Grades!$A:$A,"="&amp;Alumn_Filtered!$A21,Grades!$J:$J,"=1",Grades!$P:$P,"&gt;=0.5",Grades!$I:$I,"="&amp;_xlfn.MINIFS(Grades!$I:$I,Grades!$A:$A,"="&amp;$A21))</f>
        <v>5</v>
      </c>
      <c r="I21" s="28">
        <f t="shared" si="3"/>
        <v>0.83333333333333337</v>
      </c>
      <c r="J21">
        <f>COUNTIFS(Grades!$A:$A,"="&amp;Alumn_Filtered!$A21,Grades!$J:$J,"=1",Grades!$P:$P,"&lt;0.5",Grades!$I:$I,"="&amp;_xlfn.MINIFS(Grades!$I:$I,Grades!$A:$A,"="&amp;$A21))</f>
        <v>1</v>
      </c>
      <c r="K21" s="28">
        <f t="shared" si="4"/>
        <v>0.16666666666666666</v>
      </c>
      <c r="L21" s="28">
        <f>_xlfn.MAXIFS(Grades!$P:$P,Grades!$A:$A,"="&amp;Alumn_Filtered!$A21,Grades!$J:$J,"=1",Grades!$I:$I,"="&amp;_xlfn.MINIFS(Grades!$I:$I,Grades!$A:$A,"="&amp;$A21))</f>
        <v>0.95000000000000007</v>
      </c>
      <c r="M21" s="28">
        <f>_xlfn.MINIFS(Grades!$P:$P,Grades!$A:$A,"="&amp;Alumn_Filtered!$A21,Grades!$J:$J,"=1",Grades!$I:$I,"="&amp;_xlfn.MINIFS(Grades!$I:$I,Grades!$A:$A,"="&amp;$A21))</f>
        <v>0.35000000000000003</v>
      </c>
      <c r="N21" s="28">
        <f>IF(G21&lt;&gt;0,SUMIFS(Grades!$P:$P,Grades!$P:$P,"&gt;0",Grades!$A:$A,"="&amp;Alumn_Filtered!$A21,Grades!$J:$J,"=1",Grades!$I:$I,"="&amp;_xlfn.MINIFS(Grades!$I:$I,Grades!$A:$A,"="&amp;$A21))/COUNTIFS(Grades!P:P,"&lt;&gt;BAD",Grades!P:P,"&lt;&gt;DRP",Grades!P:P,"&lt;&gt;CVL",Grades!$A:$A,"="&amp;Alumn_Filtered!$A21,Grades!$J:$J,"=1",Grades!$I:$I,"="&amp;_xlfn.MINIFS(Grades!$I:$I,Grades!$A:$A,"="&amp;$A21)),0)</f>
        <v>0.73888888888888893</v>
      </c>
      <c r="O21">
        <f>COUNTIFS(Grades!$A:$A,"="&amp;Alumn_Filtered!$A21,Grades!$J:$J,"=2",Grades!$I:$I,"="&amp;_xlfn.MINIFS(Grades!$I:$I,Grades!$A:$A,"="&amp;$A21))</f>
        <v>13</v>
      </c>
      <c r="P21">
        <f>COUNTIFS(Grades!$A:$A,"="&amp;Alumn_Filtered!$A21,Grades!$P:$P,"=DRP",Grades!$J:$J,"=2",Grades!$I:$I,"="&amp;_xlfn.MINIFS(Grades!$I:$I,Grades!$A:$A,"="&amp;$A21))</f>
        <v>0</v>
      </c>
      <c r="Q21">
        <f>COUNTIFS(Grades!$A:$A,"="&amp;Alumn_Filtered!$A21,Grades!$P:$P,"=BAD",Grades!$J:$J,"=2",Grades!$I:$I,"="&amp;_xlfn.MINIFS(Grades!$I:$I,Grades!$A:$A,"="&amp;$A21))</f>
        <v>1</v>
      </c>
      <c r="R21">
        <f>COUNTIFS(Grades!$A:$A,"="&amp;Alumn_Filtered!$A21,Grades!$P:$P,"CVL",Grades!$J:$J,"=2",Grades!$I:$I,"="&amp;_xlfn.MINIFS(Grades!$I:$I,Grades!$A:$A,"="&amp;$A21))</f>
        <v>7</v>
      </c>
      <c r="S21">
        <f t="shared" si="15"/>
        <v>5</v>
      </c>
      <c r="T21">
        <f>COUNTIFS(Grades!$A:$A,"="&amp;Alumn_Filtered!$A21,Grades!$J:$J,"=2",Grades!$P:$P,"&gt;=0.5",Grades!$I:$I,"="&amp;_xlfn.MINIFS(Grades!$I:$I,Grades!$A:$A,"="&amp;$A21))</f>
        <v>5</v>
      </c>
      <c r="U21" s="28">
        <f t="shared" si="5"/>
        <v>1</v>
      </c>
      <c r="V21">
        <f>COUNTIFS(Grades!$A:$A,"="&amp;Alumn_Filtered!$A21,Grades!$J:$J,"=2",Grades!$P:$P,"&lt;0.5",Grades!$I:$I,"="&amp;_xlfn.MINIFS(Grades!$I:$I,Grades!$A:$A,"="&amp;$A21))</f>
        <v>0</v>
      </c>
      <c r="W21" s="28">
        <f t="shared" si="6"/>
        <v>0</v>
      </c>
      <c r="X21" s="28">
        <f>_xlfn.MAXIFS(Grades!$P:$P,Grades!$A:$A,"="&amp;Alumn_Filtered!$A21,Grades!$J:$J,"=2",Grades!$I:$I,"="&amp;_xlfn.MINIFS(Grades!$I:$I,Grades!$A:$A,"="&amp;$A21))</f>
        <v>0.81666666666666676</v>
      </c>
      <c r="Y21" s="28">
        <f>_xlfn.MINIFS(Grades!$P:$P,Grades!$A:$A,"="&amp;Alumn_Filtered!$A21,Grades!$J:$J,"=2",Grades!$I:$I,"="&amp;_xlfn.MINIFS(Grades!$I:$I,Grades!$A:$A,"="&amp;$A21))</f>
        <v>0.5</v>
      </c>
      <c r="Z21" s="28">
        <f>IF(S21&lt;&gt;0,SUMIFS(Grades!$P:$P,Grades!$P:$P,"&gt;0",Grades!$A:$A,"="&amp;Alumn_Filtered!$A21,Grades!$J:$J,"=2",Grades!$I:$I,"="&amp;_xlfn.MINIFS(Grades!$I:$I,Grades!$A:$A,"="&amp;$A21))/COUNTIFS(Grades!P:P,"&lt;&gt;BAD",Grades!P:P,"&lt;&gt;DRP",Grades!P:P,"&lt;&gt;CVL",Grades!$A:$A,"="&amp;Alumn_Filtered!$A21,Grades!$J:$J,"=2",Grades!$I:$I,"="&amp;_xlfn.MINIFS(Grades!$I:$I,Grades!$A:$A,"="&amp;$A21)),0)</f>
        <v>0.67333333333333334</v>
      </c>
      <c r="AA21" s="28">
        <f t="shared" si="7"/>
        <v>-6.5555555555555589E-2</v>
      </c>
      <c r="AB21">
        <f t="shared" ca="1" si="0"/>
        <v>26</v>
      </c>
      <c r="AC21" t="str">
        <f>LEFT(VLOOKUP($A21,Ingresos!$C:$X,5,FALSE),1)</f>
        <v>S</v>
      </c>
      <c r="AD21">
        <f t="shared" si="8"/>
        <v>1</v>
      </c>
      <c r="AE21" t="str">
        <f>LEFT(VLOOKUP($A21,Ingresos!$C:$X,6,FALSE),1)</f>
        <v>E</v>
      </c>
      <c r="AF21">
        <f t="shared" si="9"/>
        <v>0</v>
      </c>
      <c r="AG21">
        <f>VLOOKUP($A21,Ingresos!$C:$X,9,FALSE)</f>
        <v>0</v>
      </c>
      <c r="AH21" s="28">
        <f t="shared" si="10"/>
        <v>0</v>
      </c>
      <c r="AI21">
        <f>VLOOKUP($A21,Ingresos!$C:$X,10,FALSE)</f>
        <v>0</v>
      </c>
      <c r="AJ21" s="28">
        <f t="shared" si="11"/>
        <v>0</v>
      </c>
      <c r="AK21">
        <f>VLOOKUP($A21,Ingresos!$C:$X,11,FALSE)</f>
        <v>629</v>
      </c>
      <c r="AL21" s="28">
        <f t="shared" si="12"/>
        <v>0.68233387358184761</v>
      </c>
      <c r="AM21">
        <f>VLOOKUP($A21,Ingresos!$C:$X,12,FALSE)</f>
        <v>662</v>
      </c>
      <c r="AN21" s="28">
        <f t="shared" si="13"/>
        <v>0.73581847649918963</v>
      </c>
      <c r="AO21">
        <f>VLOOKUP($A21,Ingresos!$C:$X,18,FALSE)</f>
        <v>13</v>
      </c>
      <c r="AP21">
        <f t="shared" si="16"/>
        <v>13</v>
      </c>
      <c r="AQ21" t="str">
        <f>VLOOKUP($A21,Ingresos!$C:$X,19,FALSE)</f>
        <v>H1</v>
      </c>
      <c r="AR21">
        <f t="shared" si="14"/>
        <v>1</v>
      </c>
      <c r="AS21">
        <f>VLOOKUP($A21,Ingresos!$C:$X,22,FALSE)</f>
        <v>0</v>
      </c>
    </row>
    <row r="22" spans="1:45" x14ac:dyDescent="0.25">
      <c r="A22">
        <v>182980455</v>
      </c>
      <c r="B22">
        <f>IF((_xlfn.MAXIFS(Grades!$I:$I,Grades!$A:$A,"="&amp;$A22)-_xlfn.MINIFS(Grades!$I:$I,Grades!$A:$A,"="&amp;$A22))=0,0,1)</f>
        <v>1</v>
      </c>
      <c r="C22">
        <f>COUNTIFS(Grades!$A:$A,"="&amp;Alumn_Filtered!$A22,Grades!$J:$J,"=1",Grades!$I:$I,"="&amp;_xlfn.MINIFS(Grades!$I:$I,Grades!$A:$A,"="&amp;$A22))</f>
        <v>6</v>
      </c>
      <c r="D22">
        <f>COUNTIFS(Grades!$A:$A,"="&amp;Alumn_Filtered!$A22,Grades!$P:$P,"=DRP",Grades!$J:$J,"=1",Grades!$I:$I,"="&amp;_xlfn.MINIFS(Grades!$I:$I,Grades!$A:$A,"="&amp;$A22))</f>
        <v>0</v>
      </c>
      <c r="E22">
        <f>COUNTIFS(Grades!$A:$A,"="&amp;Alumn_Filtered!$A22,Grades!$P:$P,"=BAD",Grades!$J:$J,"=1",Grades!$I:$I,"="&amp;_xlfn.MINIFS(Grades!$I:$I,Grades!$A:$A,"="&amp;$A22))</f>
        <v>6</v>
      </c>
      <c r="F22">
        <f>COUNTIFS(Grades!$A:$A,"="&amp;Alumn_Filtered!$A22,Grades!$P:$P,"CVL",Grades!$J:$J,"=1",Grades!$I:$I,"="&amp;_xlfn.MINIFS(Grades!$I:$I,Grades!$A:$A,"="&amp;$A22))</f>
        <v>0</v>
      </c>
      <c r="G22" s="30">
        <f t="shared" si="2"/>
        <v>0</v>
      </c>
      <c r="H22">
        <f>COUNTIFS(Grades!$A:$A,"="&amp;Alumn_Filtered!$A22,Grades!$J:$J,"=1",Grades!$P:$P,"&gt;=0.5",Grades!$I:$I,"="&amp;_xlfn.MINIFS(Grades!$I:$I,Grades!$A:$A,"="&amp;$A22))</f>
        <v>0</v>
      </c>
      <c r="I22" s="28">
        <f t="shared" si="3"/>
        <v>0</v>
      </c>
      <c r="J22">
        <f>COUNTIFS(Grades!$A:$A,"="&amp;Alumn_Filtered!$A22,Grades!$J:$J,"=1",Grades!$P:$P,"&lt;0.5",Grades!$I:$I,"="&amp;_xlfn.MINIFS(Grades!$I:$I,Grades!$A:$A,"="&amp;$A22))</f>
        <v>0</v>
      </c>
      <c r="K22" s="28">
        <f t="shared" si="4"/>
        <v>0</v>
      </c>
      <c r="L22" s="28">
        <f>_xlfn.MAXIFS(Grades!$P:$P,Grades!$A:$A,"="&amp;Alumn_Filtered!$A22,Grades!$J:$J,"=1",Grades!$I:$I,"="&amp;_xlfn.MINIFS(Grades!$I:$I,Grades!$A:$A,"="&amp;$A22))</f>
        <v>0</v>
      </c>
      <c r="M22" s="28">
        <f>_xlfn.MINIFS(Grades!$P:$P,Grades!$A:$A,"="&amp;Alumn_Filtered!$A22,Grades!$J:$J,"=1",Grades!$I:$I,"="&amp;_xlfn.MINIFS(Grades!$I:$I,Grades!$A:$A,"="&amp;$A22))</f>
        <v>0</v>
      </c>
      <c r="N22" s="28">
        <f>IF(G22&lt;&gt;0,SUMIFS(Grades!$P:$P,Grades!$P:$P,"&gt;0",Grades!$A:$A,"="&amp;Alumn_Filtered!$A22,Grades!$J:$J,"=1",Grades!$I:$I,"="&amp;_xlfn.MINIFS(Grades!$I:$I,Grades!$A:$A,"="&amp;$A22))/COUNTIFS(Grades!P:P,"&lt;&gt;BAD",Grades!P:P,"&lt;&gt;DRP",Grades!P:P,"&lt;&gt;CVL",Grades!$A:$A,"="&amp;Alumn_Filtered!$A22,Grades!$J:$J,"=1",Grades!$I:$I,"="&amp;_xlfn.MINIFS(Grades!$I:$I,Grades!$A:$A,"="&amp;$A22)),0)</f>
        <v>0</v>
      </c>
      <c r="O22">
        <f>COUNTIFS(Grades!$A:$A,"="&amp;Alumn_Filtered!$A22,Grades!$J:$J,"=2",Grades!$I:$I,"="&amp;_xlfn.MINIFS(Grades!$I:$I,Grades!$A:$A,"="&amp;$A22))</f>
        <v>0</v>
      </c>
      <c r="P22">
        <f>COUNTIFS(Grades!$A:$A,"="&amp;Alumn_Filtered!$A22,Grades!$P:$P,"=DRP",Grades!$J:$J,"=2",Grades!$I:$I,"="&amp;_xlfn.MINIFS(Grades!$I:$I,Grades!$A:$A,"="&amp;$A22))</f>
        <v>0</v>
      </c>
      <c r="Q22">
        <f>COUNTIFS(Grades!$A:$A,"="&amp;Alumn_Filtered!$A22,Grades!$P:$P,"=BAD",Grades!$J:$J,"=2",Grades!$I:$I,"="&amp;_xlfn.MINIFS(Grades!$I:$I,Grades!$A:$A,"="&amp;$A22))</f>
        <v>0</v>
      </c>
      <c r="R22">
        <f>COUNTIFS(Grades!$A:$A,"="&amp;Alumn_Filtered!$A22,Grades!$P:$P,"CVL",Grades!$J:$J,"=2",Grades!$I:$I,"="&amp;_xlfn.MINIFS(Grades!$I:$I,Grades!$A:$A,"="&amp;$A22))</f>
        <v>0</v>
      </c>
      <c r="S22">
        <f t="shared" si="15"/>
        <v>0</v>
      </c>
      <c r="T22">
        <f>COUNTIFS(Grades!$A:$A,"="&amp;Alumn_Filtered!$A22,Grades!$J:$J,"=2",Grades!$P:$P,"&gt;=0.5",Grades!$I:$I,"="&amp;_xlfn.MINIFS(Grades!$I:$I,Grades!$A:$A,"="&amp;$A22))</f>
        <v>0</v>
      </c>
      <c r="U22" s="28">
        <f t="shared" si="5"/>
        <v>0</v>
      </c>
      <c r="V22">
        <f>COUNTIFS(Grades!$A:$A,"="&amp;Alumn_Filtered!$A22,Grades!$J:$J,"=2",Grades!$P:$P,"&lt;0.5",Grades!$I:$I,"="&amp;_xlfn.MINIFS(Grades!$I:$I,Grades!$A:$A,"="&amp;$A22))</f>
        <v>0</v>
      </c>
      <c r="W22" s="28">
        <f t="shared" si="6"/>
        <v>0</v>
      </c>
      <c r="X22" s="28">
        <f>_xlfn.MAXIFS(Grades!$P:$P,Grades!$A:$A,"="&amp;Alumn_Filtered!$A22,Grades!$J:$J,"=2",Grades!$I:$I,"="&amp;_xlfn.MINIFS(Grades!$I:$I,Grades!$A:$A,"="&amp;$A22))</f>
        <v>0</v>
      </c>
      <c r="Y22" s="28">
        <f>_xlfn.MINIFS(Grades!$P:$P,Grades!$A:$A,"="&amp;Alumn_Filtered!$A22,Grades!$J:$J,"=2",Grades!$I:$I,"="&amp;_xlfn.MINIFS(Grades!$I:$I,Grades!$A:$A,"="&amp;$A22))</f>
        <v>0</v>
      </c>
      <c r="Z22" s="28">
        <f>IF(S22&lt;&gt;0,SUMIFS(Grades!$P:$P,Grades!$P:$P,"&gt;0",Grades!$A:$A,"="&amp;Alumn_Filtered!$A22,Grades!$J:$J,"=2",Grades!$I:$I,"="&amp;_xlfn.MINIFS(Grades!$I:$I,Grades!$A:$A,"="&amp;$A22))/COUNTIFS(Grades!P:P,"&lt;&gt;BAD",Grades!P:P,"&lt;&gt;DRP",Grades!P:P,"&lt;&gt;CVL",Grades!$A:$A,"="&amp;Alumn_Filtered!$A22,Grades!$J:$J,"=2",Grades!$I:$I,"="&amp;_xlfn.MINIFS(Grades!$I:$I,Grades!$A:$A,"="&amp;$A22)),0)</f>
        <v>0</v>
      </c>
      <c r="AA22" s="28">
        <f t="shared" si="7"/>
        <v>0</v>
      </c>
      <c r="AB22">
        <f t="shared" ca="1" si="0"/>
        <v>25</v>
      </c>
      <c r="AC22" t="str">
        <f>LEFT(VLOOKUP($A22,Ingresos!$C:$X,5,FALSE),1)</f>
        <v>S</v>
      </c>
      <c r="AD22">
        <f t="shared" si="8"/>
        <v>1</v>
      </c>
      <c r="AE22" t="str">
        <f>LEFT(VLOOKUP($A22,Ingresos!$C:$X,6,FALSE),1)</f>
        <v>R</v>
      </c>
      <c r="AF22">
        <f t="shared" si="9"/>
        <v>1</v>
      </c>
      <c r="AG22">
        <f>VLOOKUP($A22,Ingresos!$C:$X,9,FALSE)</f>
        <v>457</v>
      </c>
      <c r="AH22" s="28">
        <f t="shared" si="10"/>
        <v>0.40356564019448948</v>
      </c>
      <c r="AI22">
        <f>VLOOKUP($A22,Ingresos!$C:$X,10,FALSE)</f>
        <v>457</v>
      </c>
      <c r="AJ22" s="28">
        <f t="shared" si="11"/>
        <v>0.40356564019448948</v>
      </c>
      <c r="AK22">
        <f>VLOOKUP($A22,Ingresos!$C:$X,11,FALSE)</f>
        <v>574</v>
      </c>
      <c r="AL22" s="28">
        <f t="shared" si="12"/>
        <v>0.59319286871961097</v>
      </c>
      <c r="AM22">
        <f>VLOOKUP($A22,Ingresos!$C:$X,12,FALSE)</f>
        <v>590</v>
      </c>
      <c r="AN22" s="28">
        <f t="shared" si="13"/>
        <v>0.61912479740680715</v>
      </c>
      <c r="AO22">
        <f>VLOOKUP($A22,Ingresos!$C:$X,18,FALSE)</f>
        <v>13</v>
      </c>
      <c r="AP22">
        <f t="shared" si="16"/>
        <v>13</v>
      </c>
      <c r="AQ22" t="str">
        <f>VLOOKUP($A22,Ingresos!$C:$X,19,FALSE)</f>
        <v>H1</v>
      </c>
      <c r="AR22">
        <f t="shared" si="14"/>
        <v>1</v>
      </c>
      <c r="AS22">
        <f>VLOOKUP($A22,Ingresos!$C:$X,22,FALSE)</f>
        <v>0</v>
      </c>
    </row>
    <row r="23" spans="1:45" x14ac:dyDescent="0.25">
      <c r="A23">
        <v>183207318</v>
      </c>
      <c r="B23">
        <f>IF((_xlfn.MAXIFS(Grades!$I:$I,Grades!$A:$A,"="&amp;$A23)-_xlfn.MINIFS(Grades!$I:$I,Grades!$A:$A,"="&amp;$A23))=0,0,1)</f>
        <v>1</v>
      </c>
      <c r="C23">
        <f>COUNTIFS(Grades!$A:$A,"="&amp;Alumn_Filtered!$A23,Grades!$J:$J,"=1",Grades!$I:$I,"="&amp;_xlfn.MINIFS(Grades!$I:$I,Grades!$A:$A,"="&amp;$A23))</f>
        <v>32</v>
      </c>
      <c r="D23">
        <f>COUNTIFS(Grades!$A:$A,"="&amp;Alumn_Filtered!$A23,Grades!$P:$P,"=DRP",Grades!$J:$J,"=1",Grades!$I:$I,"="&amp;_xlfn.MINIFS(Grades!$I:$I,Grades!$A:$A,"="&amp;$A23))</f>
        <v>6</v>
      </c>
      <c r="E23">
        <f>COUNTIFS(Grades!$A:$A,"="&amp;Alumn_Filtered!$A23,Grades!$P:$P,"=BAD",Grades!$J:$J,"=1",Grades!$I:$I,"="&amp;_xlfn.MINIFS(Grades!$I:$I,Grades!$A:$A,"="&amp;$A23))</f>
        <v>0</v>
      </c>
      <c r="F23">
        <f>COUNTIFS(Grades!$A:$A,"="&amp;Alumn_Filtered!$A23,Grades!$P:$P,"CVL",Grades!$J:$J,"=1",Grades!$I:$I,"="&amp;_xlfn.MINIFS(Grades!$I:$I,Grades!$A:$A,"="&amp;$A23))</f>
        <v>20</v>
      </c>
      <c r="G23" s="30">
        <f t="shared" si="2"/>
        <v>6</v>
      </c>
      <c r="H23">
        <f>COUNTIFS(Grades!$A:$A,"="&amp;Alumn_Filtered!$A23,Grades!$J:$J,"=1",Grades!$P:$P,"&gt;=0.5",Grades!$I:$I,"="&amp;_xlfn.MINIFS(Grades!$I:$I,Grades!$A:$A,"="&amp;$A23))</f>
        <v>5</v>
      </c>
      <c r="I23" s="28">
        <f t="shared" si="3"/>
        <v>0.83333333333333337</v>
      </c>
      <c r="J23">
        <f>COUNTIFS(Grades!$A:$A,"="&amp;Alumn_Filtered!$A23,Grades!$J:$J,"=1",Grades!$P:$P,"&lt;0.5",Grades!$I:$I,"="&amp;_xlfn.MINIFS(Grades!$I:$I,Grades!$A:$A,"="&amp;$A23))</f>
        <v>1</v>
      </c>
      <c r="K23" s="28">
        <f t="shared" si="4"/>
        <v>0.16666666666666666</v>
      </c>
      <c r="L23" s="28">
        <f>_xlfn.MAXIFS(Grades!$P:$P,Grades!$A:$A,"="&amp;Alumn_Filtered!$A23,Grades!$J:$J,"=1",Grades!$I:$I,"="&amp;_xlfn.MINIFS(Grades!$I:$I,Grades!$A:$A,"="&amp;$A23))</f>
        <v>0.85</v>
      </c>
      <c r="M23" s="28">
        <f>_xlfn.MINIFS(Grades!$P:$P,Grades!$A:$A,"="&amp;Alumn_Filtered!$A23,Grades!$J:$J,"=1",Grades!$I:$I,"="&amp;_xlfn.MINIFS(Grades!$I:$I,Grades!$A:$A,"="&amp;$A23))</f>
        <v>0.39999999999999997</v>
      </c>
      <c r="N23" s="28">
        <f>IF(G23&lt;&gt;0,SUMIFS(Grades!$P:$P,Grades!$P:$P,"&gt;0",Grades!$A:$A,"="&amp;Alumn_Filtered!$A23,Grades!$J:$J,"=1",Grades!$I:$I,"="&amp;_xlfn.MINIFS(Grades!$I:$I,Grades!$A:$A,"="&amp;$A23))/COUNTIFS(Grades!P:P,"&lt;&gt;BAD",Grades!P:P,"&lt;&gt;DRP",Grades!P:P,"&lt;&gt;CVL",Grades!$A:$A,"="&amp;Alumn_Filtered!$A23,Grades!$J:$J,"=1",Grades!$I:$I,"="&amp;_xlfn.MINIFS(Grades!$I:$I,Grades!$A:$A,"="&amp;$A23)),0)</f>
        <v>0.67499999999999993</v>
      </c>
      <c r="O23">
        <f>COUNTIFS(Grades!$A:$A,"="&amp;Alumn_Filtered!$A23,Grades!$J:$J,"=2",Grades!$I:$I,"="&amp;_xlfn.MINIFS(Grades!$I:$I,Grades!$A:$A,"="&amp;$A23))</f>
        <v>8</v>
      </c>
      <c r="P23">
        <f>COUNTIFS(Grades!$A:$A,"="&amp;Alumn_Filtered!$A23,Grades!$P:$P,"=DRP",Grades!$J:$J,"=2",Grades!$I:$I,"="&amp;_xlfn.MINIFS(Grades!$I:$I,Grades!$A:$A,"="&amp;$A23))</f>
        <v>0</v>
      </c>
      <c r="Q23">
        <f>COUNTIFS(Grades!$A:$A,"="&amp;Alumn_Filtered!$A23,Grades!$P:$P,"=BAD",Grades!$J:$J,"=2",Grades!$I:$I,"="&amp;_xlfn.MINIFS(Grades!$I:$I,Grades!$A:$A,"="&amp;$A23))</f>
        <v>0</v>
      </c>
      <c r="R23">
        <f>COUNTIFS(Grades!$A:$A,"="&amp;Alumn_Filtered!$A23,Grades!$P:$P,"CVL",Grades!$J:$J,"=2",Grades!$I:$I,"="&amp;_xlfn.MINIFS(Grades!$I:$I,Grades!$A:$A,"="&amp;$A23))</f>
        <v>0</v>
      </c>
      <c r="S23">
        <f t="shared" si="15"/>
        <v>8</v>
      </c>
      <c r="T23">
        <f>COUNTIFS(Grades!$A:$A,"="&amp;Alumn_Filtered!$A23,Grades!$J:$J,"=2",Grades!$P:$P,"&gt;=0.5",Grades!$I:$I,"="&amp;_xlfn.MINIFS(Grades!$I:$I,Grades!$A:$A,"="&amp;$A23))</f>
        <v>8</v>
      </c>
      <c r="U23" s="28">
        <f t="shared" si="5"/>
        <v>1</v>
      </c>
      <c r="V23">
        <f>COUNTIFS(Grades!$A:$A,"="&amp;Alumn_Filtered!$A23,Grades!$J:$J,"=2",Grades!$P:$P,"&lt;0.5",Grades!$I:$I,"="&amp;_xlfn.MINIFS(Grades!$I:$I,Grades!$A:$A,"="&amp;$A23))</f>
        <v>0</v>
      </c>
      <c r="W23" s="28">
        <f t="shared" si="6"/>
        <v>0</v>
      </c>
      <c r="X23" s="28">
        <f>_xlfn.MAXIFS(Grades!$P:$P,Grades!$A:$A,"="&amp;Alumn_Filtered!$A23,Grades!$J:$J,"=2",Grades!$I:$I,"="&amp;_xlfn.MINIFS(Grades!$I:$I,Grades!$A:$A,"="&amp;$A23))</f>
        <v>0.85</v>
      </c>
      <c r="Y23" s="28">
        <f>_xlfn.MINIFS(Grades!$P:$P,Grades!$A:$A,"="&amp;Alumn_Filtered!$A23,Grades!$J:$J,"=2",Grades!$I:$I,"="&amp;_xlfn.MINIFS(Grades!$I:$I,Grades!$A:$A,"="&amp;$A23))</f>
        <v>0.5</v>
      </c>
      <c r="Z23" s="28">
        <f>IF(S23&lt;&gt;0,SUMIFS(Grades!$P:$P,Grades!$P:$P,"&gt;0",Grades!$A:$A,"="&amp;Alumn_Filtered!$A23,Grades!$J:$J,"=2",Grades!$I:$I,"="&amp;_xlfn.MINIFS(Grades!$I:$I,Grades!$A:$A,"="&amp;$A23))/COUNTIFS(Grades!P:P,"&lt;&gt;BAD",Grades!P:P,"&lt;&gt;DRP",Grades!P:P,"&lt;&gt;CVL",Grades!$A:$A,"="&amp;Alumn_Filtered!$A23,Grades!$J:$J,"=2",Grades!$I:$I,"="&amp;_xlfn.MINIFS(Grades!$I:$I,Grades!$A:$A,"="&amp;$A23)),0)</f>
        <v>0.67499999999999993</v>
      </c>
      <c r="AA23" s="28">
        <f t="shared" si="7"/>
        <v>0</v>
      </c>
      <c r="AB23">
        <f t="shared" ca="1" si="0"/>
        <v>25</v>
      </c>
      <c r="AC23" t="str">
        <f>LEFT(VLOOKUP($A23,Ingresos!$C:$X,5,FALSE),1)</f>
        <v>T</v>
      </c>
      <c r="AD23">
        <f t="shared" si="8"/>
        <v>0</v>
      </c>
      <c r="AE23" t="str">
        <f>LEFT(VLOOKUP($A23,Ingresos!$C:$X,6,FALSE),1)</f>
        <v>E</v>
      </c>
      <c r="AF23">
        <f t="shared" si="9"/>
        <v>0</v>
      </c>
      <c r="AG23">
        <f>VLOOKUP($A23,Ingresos!$C:$X,9,FALSE)</f>
        <v>600</v>
      </c>
      <c r="AH23" s="28">
        <f t="shared" si="10"/>
        <v>0.63533225283630468</v>
      </c>
      <c r="AI23">
        <f>VLOOKUP($A23,Ingresos!$C:$X,10,FALSE)</f>
        <v>600</v>
      </c>
      <c r="AJ23" s="28">
        <f t="shared" si="11"/>
        <v>0.63533225283630468</v>
      </c>
      <c r="AK23">
        <f>VLOOKUP($A23,Ingresos!$C:$X,11,FALSE)</f>
        <v>443</v>
      </c>
      <c r="AL23" s="28">
        <f t="shared" si="12"/>
        <v>0.38087520259319285</v>
      </c>
      <c r="AM23">
        <f>VLOOKUP($A23,Ingresos!$C:$X,12,FALSE)</f>
        <v>604</v>
      </c>
      <c r="AN23" s="28">
        <f t="shared" si="13"/>
        <v>0.64181523500810378</v>
      </c>
      <c r="AO23" t="str">
        <f>VLOOKUP($A23,Ingresos!$C:$X,18,FALSE)</f>
        <v>IX</v>
      </c>
      <c r="AP23">
        <f t="shared" si="16"/>
        <v>9</v>
      </c>
      <c r="AQ23" t="str">
        <f>VLOOKUP($A23,Ingresos!$C:$X,19,FALSE)</f>
        <v>H2</v>
      </c>
      <c r="AR23">
        <f t="shared" si="14"/>
        <v>2</v>
      </c>
      <c r="AS23">
        <f>VLOOKUP($A23,Ingresos!$C:$X,22,FALSE)</f>
        <v>0</v>
      </c>
    </row>
    <row r="24" spans="1:45" x14ac:dyDescent="0.25">
      <c r="A24">
        <v>183928945</v>
      </c>
      <c r="B24">
        <f>IF((_xlfn.MAXIFS(Grades!$I:$I,Grades!$A:$A,"="&amp;$A24)-_xlfn.MINIFS(Grades!$I:$I,Grades!$A:$A,"="&amp;$A24))=0,0,1)</f>
        <v>1</v>
      </c>
      <c r="C24">
        <f>COUNTIFS(Grades!$A:$A,"="&amp;Alumn_Filtered!$A24,Grades!$J:$J,"=1",Grades!$I:$I,"="&amp;_xlfn.MINIFS(Grades!$I:$I,Grades!$A:$A,"="&amp;$A24))</f>
        <v>13</v>
      </c>
      <c r="D24">
        <f>COUNTIFS(Grades!$A:$A,"="&amp;Alumn_Filtered!$A24,Grades!$P:$P,"=DRP",Grades!$J:$J,"=1",Grades!$I:$I,"="&amp;_xlfn.MINIFS(Grades!$I:$I,Grades!$A:$A,"="&amp;$A24))</f>
        <v>0</v>
      </c>
      <c r="E24">
        <f>COUNTIFS(Grades!$A:$A,"="&amp;Alumn_Filtered!$A24,Grades!$P:$P,"=BAD",Grades!$J:$J,"=1",Grades!$I:$I,"="&amp;_xlfn.MINIFS(Grades!$I:$I,Grades!$A:$A,"="&amp;$A24))</f>
        <v>0</v>
      </c>
      <c r="F24">
        <f>COUNTIFS(Grades!$A:$A,"="&amp;Alumn_Filtered!$A24,Grades!$P:$P,"CVL",Grades!$J:$J,"=1",Grades!$I:$I,"="&amp;_xlfn.MINIFS(Grades!$I:$I,Grades!$A:$A,"="&amp;$A24))</f>
        <v>7</v>
      </c>
      <c r="G24" s="30">
        <f t="shared" si="2"/>
        <v>6</v>
      </c>
      <c r="H24">
        <f>COUNTIFS(Grades!$A:$A,"="&amp;Alumn_Filtered!$A24,Grades!$J:$J,"=1",Grades!$P:$P,"&gt;=0.5",Grades!$I:$I,"="&amp;_xlfn.MINIFS(Grades!$I:$I,Grades!$A:$A,"="&amp;$A24))</f>
        <v>3</v>
      </c>
      <c r="I24" s="28">
        <f t="shared" si="3"/>
        <v>0.5</v>
      </c>
      <c r="J24">
        <f>COUNTIFS(Grades!$A:$A,"="&amp;Alumn_Filtered!$A24,Grades!$J:$J,"=1",Grades!$P:$P,"&lt;0.5",Grades!$I:$I,"="&amp;_xlfn.MINIFS(Grades!$I:$I,Grades!$A:$A,"="&amp;$A24))</f>
        <v>3</v>
      </c>
      <c r="K24" s="28">
        <f t="shared" si="4"/>
        <v>0.5</v>
      </c>
      <c r="L24" s="28">
        <f>_xlfn.MAXIFS(Grades!$P:$P,Grades!$A:$A,"="&amp;Alumn_Filtered!$A24,Grades!$J:$J,"=1",Grades!$I:$I,"="&amp;_xlfn.MINIFS(Grades!$I:$I,Grades!$A:$A,"="&amp;$A24))</f>
        <v>0.8833333333333333</v>
      </c>
      <c r="M24" s="28">
        <f>_xlfn.MINIFS(Grades!$P:$P,Grades!$A:$A,"="&amp;Alumn_Filtered!$A24,Grades!$J:$J,"=1",Grades!$I:$I,"="&amp;_xlfn.MINIFS(Grades!$I:$I,Grades!$A:$A,"="&amp;$A24))</f>
        <v>0.35000000000000003</v>
      </c>
      <c r="N24" s="28">
        <f>IF(G24&lt;&gt;0,SUMIFS(Grades!$P:$P,Grades!$P:$P,"&gt;0",Grades!$A:$A,"="&amp;Alumn_Filtered!$A24,Grades!$J:$J,"=1",Grades!$I:$I,"="&amp;_xlfn.MINIFS(Grades!$I:$I,Grades!$A:$A,"="&amp;$A24))/COUNTIFS(Grades!P:P,"&lt;&gt;BAD",Grades!P:P,"&lt;&gt;DRP",Grades!P:P,"&lt;&gt;CVL",Grades!$A:$A,"="&amp;Alumn_Filtered!$A24,Grades!$J:$J,"=1",Grades!$I:$I,"="&amp;_xlfn.MINIFS(Grades!$I:$I,Grades!$A:$A,"="&amp;$A24)),0)</f>
        <v>0.58611111111111114</v>
      </c>
      <c r="O24">
        <f>COUNTIFS(Grades!$A:$A,"="&amp;Alumn_Filtered!$A24,Grades!$J:$J,"=2",Grades!$I:$I,"="&amp;_xlfn.MINIFS(Grades!$I:$I,Grades!$A:$A,"="&amp;$A24))</f>
        <v>6</v>
      </c>
      <c r="P24">
        <f>COUNTIFS(Grades!$A:$A,"="&amp;Alumn_Filtered!$A24,Grades!$P:$P,"=DRP",Grades!$J:$J,"=2",Grades!$I:$I,"="&amp;_xlfn.MINIFS(Grades!$I:$I,Grades!$A:$A,"="&amp;$A24))</f>
        <v>0</v>
      </c>
      <c r="Q24">
        <f>COUNTIFS(Grades!$A:$A,"="&amp;Alumn_Filtered!$A24,Grades!$P:$P,"=BAD",Grades!$J:$J,"=2",Grades!$I:$I,"="&amp;_xlfn.MINIFS(Grades!$I:$I,Grades!$A:$A,"="&amp;$A24))</f>
        <v>0</v>
      </c>
      <c r="R24">
        <f>COUNTIFS(Grades!$A:$A,"="&amp;Alumn_Filtered!$A24,Grades!$P:$P,"CVL",Grades!$J:$J,"=2",Grades!$I:$I,"="&amp;_xlfn.MINIFS(Grades!$I:$I,Grades!$A:$A,"="&amp;$A24))</f>
        <v>0</v>
      </c>
      <c r="S24">
        <f t="shared" si="15"/>
        <v>6</v>
      </c>
      <c r="T24">
        <f>COUNTIFS(Grades!$A:$A,"="&amp;Alumn_Filtered!$A24,Grades!$J:$J,"=2",Grades!$P:$P,"&gt;=0.5",Grades!$I:$I,"="&amp;_xlfn.MINIFS(Grades!$I:$I,Grades!$A:$A,"="&amp;$A24))</f>
        <v>3</v>
      </c>
      <c r="U24" s="28">
        <f t="shared" si="5"/>
        <v>0.5</v>
      </c>
      <c r="V24">
        <f>COUNTIFS(Grades!$A:$A,"="&amp;Alumn_Filtered!$A24,Grades!$J:$J,"=2",Grades!$P:$P,"&lt;0.5",Grades!$I:$I,"="&amp;_xlfn.MINIFS(Grades!$I:$I,Grades!$A:$A,"="&amp;$A24))</f>
        <v>3</v>
      </c>
      <c r="W24" s="28">
        <f t="shared" si="6"/>
        <v>0.5</v>
      </c>
      <c r="X24" s="28">
        <f>_xlfn.MAXIFS(Grades!$P:$P,Grades!$A:$A,"="&amp;Alumn_Filtered!$A24,Grades!$J:$J,"=2",Grades!$I:$I,"="&amp;_xlfn.MINIFS(Grades!$I:$I,Grades!$A:$A,"="&amp;$A24))</f>
        <v>0.95000000000000007</v>
      </c>
      <c r="Y24" s="28">
        <f>_xlfn.MINIFS(Grades!$P:$P,Grades!$A:$A,"="&amp;Alumn_Filtered!$A24,Grades!$J:$J,"=2",Grades!$I:$I,"="&amp;_xlfn.MINIFS(Grades!$I:$I,Grades!$A:$A,"="&amp;$A24))</f>
        <v>0.3833333333333333</v>
      </c>
      <c r="Z24" s="28">
        <f>IF(S24&lt;&gt;0,SUMIFS(Grades!$P:$P,Grades!$P:$P,"&gt;0",Grades!$A:$A,"="&amp;Alumn_Filtered!$A24,Grades!$J:$J,"=2",Grades!$I:$I,"="&amp;_xlfn.MINIFS(Grades!$I:$I,Grades!$A:$A,"="&amp;$A24))/COUNTIFS(Grades!P:P,"&lt;&gt;BAD",Grades!P:P,"&lt;&gt;DRP",Grades!P:P,"&lt;&gt;CVL",Grades!$A:$A,"="&amp;Alumn_Filtered!$A24,Grades!$J:$J,"=2",Grades!$I:$I,"="&amp;_xlfn.MINIFS(Grades!$I:$I,Grades!$A:$A,"="&amp;$A24)),0)</f>
        <v>0.56111111111111101</v>
      </c>
      <c r="AA24" s="28">
        <f t="shared" si="7"/>
        <v>-2.5000000000000133E-2</v>
      </c>
      <c r="AB24">
        <f t="shared" ca="1" si="0"/>
        <v>25</v>
      </c>
      <c r="AC24" t="str">
        <f>LEFT(VLOOKUP($A24,Ingresos!$C:$X,5,FALSE),1)</f>
        <v>S</v>
      </c>
      <c r="AD24">
        <f t="shared" si="8"/>
        <v>1</v>
      </c>
      <c r="AE24" t="str">
        <f>LEFT(VLOOKUP($A24,Ingresos!$C:$X,6,FALSE),1)</f>
        <v>E</v>
      </c>
      <c r="AF24">
        <f t="shared" si="9"/>
        <v>0</v>
      </c>
      <c r="AG24">
        <f>VLOOKUP($A24,Ingresos!$C:$X,9,FALSE)</f>
        <v>0</v>
      </c>
      <c r="AH24" s="28">
        <f t="shared" si="10"/>
        <v>0</v>
      </c>
      <c r="AI24">
        <f>VLOOKUP($A24,Ingresos!$C:$X,10,FALSE)</f>
        <v>0</v>
      </c>
      <c r="AJ24" s="28">
        <f t="shared" si="11"/>
        <v>0</v>
      </c>
      <c r="AK24">
        <f>VLOOKUP($A24,Ingresos!$C:$X,11,FALSE)</f>
        <v>0</v>
      </c>
      <c r="AL24" s="28">
        <f t="shared" si="12"/>
        <v>0</v>
      </c>
      <c r="AM24">
        <f>VLOOKUP($A24,Ingresos!$C:$X,12,FALSE)</f>
        <v>0</v>
      </c>
      <c r="AN24" s="28">
        <f t="shared" si="13"/>
        <v>0</v>
      </c>
      <c r="AO24">
        <f>VLOOKUP($A24,Ingresos!$C:$X,18,FALSE)</f>
        <v>13</v>
      </c>
      <c r="AP24">
        <f t="shared" si="16"/>
        <v>13</v>
      </c>
      <c r="AQ24" t="str">
        <f>VLOOKUP($A24,Ingresos!$C:$X,19,FALSE)</f>
        <v>H1</v>
      </c>
      <c r="AR24">
        <f t="shared" si="14"/>
        <v>1</v>
      </c>
      <c r="AS24">
        <f>VLOOKUP($A24,Ingresos!$C:$X,22,FALSE)</f>
        <v>0</v>
      </c>
    </row>
    <row r="25" spans="1:45" x14ac:dyDescent="0.25">
      <c r="A25">
        <v>184032295</v>
      </c>
      <c r="B25">
        <f>IF((_xlfn.MAXIFS(Grades!$I:$I,Grades!$A:$A,"="&amp;$A25)-_xlfn.MINIFS(Grades!$I:$I,Grades!$A:$A,"="&amp;$A25))=0,0,1)</f>
        <v>1</v>
      </c>
      <c r="C25">
        <f>COUNTIFS(Grades!$A:$A,"="&amp;Alumn_Filtered!$A25,Grades!$J:$J,"=1",Grades!$I:$I,"="&amp;_xlfn.MINIFS(Grades!$I:$I,Grades!$A:$A,"="&amp;$A25))</f>
        <v>19</v>
      </c>
      <c r="D25">
        <f>COUNTIFS(Grades!$A:$A,"="&amp;Alumn_Filtered!$A25,Grades!$P:$P,"=DRP",Grades!$J:$J,"=1",Grades!$I:$I,"="&amp;_xlfn.MINIFS(Grades!$I:$I,Grades!$A:$A,"="&amp;$A25))</f>
        <v>4</v>
      </c>
      <c r="E25">
        <f>COUNTIFS(Grades!$A:$A,"="&amp;Alumn_Filtered!$A25,Grades!$P:$P,"=BAD",Grades!$J:$J,"=1",Grades!$I:$I,"="&amp;_xlfn.MINIFS(Grades!$I:$I,Grades!$A:$A,"="&amp;$A25))</f>
        <v>0</v>
      </c>
      <c r="F25">
        <f>COUNTIFS(Grades!$A:$A,"="&amp;Alumn_Filtered!$A25,Grades!$P:$P,"CVL",Grades!$J:$J,"=1",Grades!$I:$I,"="&amp;_xlfn.MINIFS(Grades!$I:$I,Grades!$A:$A,"="&amp;$A25))</f>
        <v>10</v>
      </c>
      <c r="G25" s="30">
        <f t="shared" si="2"/>
        <v>5</v>
      </c>
      <c r="H25">
        <f>COUNTIFS(Grades!$A:$A,"="&amp;Alumn_Filtered!$A25,Grades!$J:$J,"=1",Grades!$P:$P,"&gt;=0.5",Grades!$I:$I,"="&amp;_xlfn.MINIFS(Grades!$I:$I,Grades!$A:$A,"="&amp;$A25))</f>
        <v>5</v>
      </c>
      <c r="I25" s="28">
        <f t="shared" si="3"/>
        <v>1</v>
      </c>
      <c r="J25">
        <f>COUNTIFS(Grades!$A:$A,"="&amp;Alumn_Filtered!$A25,Grades!$J:$J,"=1",Grades!$P:$P,"&lt;0.5",Grades!$I:$I,"="&amp;_xlfn.MINIFS(Grades!$I:$I,Grades!$A:$A,"="&amp;$A25))</f>
        <v>0</v>
      </c>
      <c r="K25" s="28">
        <f t="shared" si="4"/>
        <v>0</v>
      </c>
      <c r="L25" s="28">
        <f>_xlfn.MAXIFS(Grades!$P:$P,Grades!$A:$A,"="&amp;Alumn_Filtered!$A25,Grades!$J:$J,"=1",Grades!$I:$I,"="&amp;_xlfn.MINIFS(Grades!$I:$I,Grades!$A:$A,"="&amp;$A25))</f>
        <v>0.93333333333333324</v>
      </c>
      <c r="M25" s="28">
        <f>_xlfn.MINIFS(Grades!$P:$P,Grades!$A:$A,"="&amp;Alumn_Filtered!$A25,Grades!$J:$J,"=1",Grades!$I:$I,"="&amp;_xlfn.MINIFS(Grades!$I:$I,Grades!$A:$A,"="&amp;$A25))</f>
        <v>0.65</v>
      </c>
      <c r="N25" s="28">
        <f>IF(G25&lt;&gt;0,SUMIFS(Grades!$P:$P,Grades!$P:$P,"&gt;0",Grades!$A:$A,"="&amp;Alumn_Filtered!$A25,Grades!$J:$J,"=1",Grades!$I:$I,"="&amp;_xlfn.MINIFS(Grades!$I:$I,Grades!$A:$A,"="&amp;$A25))/COUNTIFS(Grades!P:P,"&lt;&gt;BAD",Grades!P:P,"&lt;&gt;DRP",Grades!P:P,"&lt;&gt;CVL",Grades!$A:$A,"="&amp;Alumn_Filtered!$A25,Grades!$J:$J,"=1",Grades!$I:$I,"="&amp;_xlfn.MINIFS(Grades!$I:$I,Grades!$A:$A,"="&amp;$A25)),0)</f>
        <v>0.78666666666666663</v>
      </c>
      <c r="O25">
        <f>COUNTIFS(Grades!$A:$A,"="&amp;Alumn_Filtered!$A25,Grades!$J:$J,"=2",Grades!$I:$I,"="&amp;_xlfn.MINIFS(Grades!$I:$I,Grades!$A:$A,"="&amp;$A25))</f>
        <v>11</v>
      </c>
      <c r="P25">
        <f>COUNTIFS(Grades!$A:$A,"="&amp;Alumn_Filtered!$A25,Grades!$P:$P,"=DRP",Grades!$J:$J,"=2",Grades!$I:$I,"="&amp;_xlfn.MINIFS(Grades!$I:$I,Grades!$A:$A,"="&amp;$A25))</f>
        <v>1</v>
      </c>
      <c r="Q25">
        <f>COUNTIFS(Grades!$A:$A,"="&amp;Alumn_Filtered!$A25,Grades!$P:$P,"=BAD",Grades!$J:$J,"=2",Grades!$I:$I,"="&amp;_xlfn.MINIFS(Grades!$I:$I,Grades!$A:$A,"="&amp;$A25))</f>
        <v>0</v>
      </c>
      <c r="R25">
        <f>COUNTIFS(Grades!$A:$A,"="&amp;Alumn_Filtered!$A25,Grades!$P:$P,"CVL",Grades!$J:$J,"=2",Grades!$I:$I,"="&amp;_xlfn.MINIFS(Grades!$I:$I,Grades!$A:$A,"="&amp;$A25))</f>
        <v>4</v>
      </c>
      <c r="S25">
        <f t="shared" si="15"/>
        <v>6</v>
      </c>
      <c r="T25">
        <f>COUNTIFS(Grades!$A:$A,"="&amp;Alumn_Filtered!$A25,Grades!$J:$J,"=2",Grades!$P:$P,"&gt;=0.5",Grades!$I:$I,"="&amp;_xlfn.MINIFS(Grades!$I:$I,Grades!$A:$A,"="&amp;$A25))</f>
        <v>6</v>
      </c>
      <c r="U25" s="28">
        <f t="shared" si="5"/>
        <v>1</v>
      </c>
      <c r="V25">
        <f>COUNTIFS(Grades!$A:$A,"="&amp;Alumn_Filtered!$A25,Grades!$J:$J,"=2",Grades!$P:$P,"&lt;0.5",Grades!$I:$I,"="&amp;_xlfn.MINIFS(Grades!$I:$I,Grades!$A:$A,"="&amp;$A25))</f>
        <v>0</v>
      </c>
      <c r="W25" s="28">
        <f t="shared" si="6"/>
        <v>0</v>
      </c>
      <c r="X25" s="28">
        <f>_xlfn.MAXIFS(Grades!$P:$P,Grades!$A:$A,"="&amp;Alumn_Filtered!$A25,Grades!$J:$J,"=2",Grades!$I:$I,"="&amp;_xlfn.MINIFS(Grades!$I:$I,Grades!$A:$A,"="&amp;$A25))</f>
        <v>0.95000000000000007</v>
      </c>
      <c r="Y25" s="28">
        <f>_xlfn.MINIFS(Grades!$P:$P,Grades!$A:$A,"="&amp;Alumn_Filtered!$A25,Grades!$J:$J,"=2",Grades!$I:$I,"="&amp;_xlfn.MINIFS(Grades!$I:$I,Grades!$A:$A,"="&amp;$A25))</f>
        <v>0.68333333333333324</v>
      </c>
      <c r="Z25" s="28">
        <f>IF(S25&lt;&gt;0,SUMIFS(Grades!$P:$P,Grades!$P:$P,"&gt;0",Grades!$A:$A,"="&amp;Alumn_Filtered!$A25,Grades!$J:$J,"=2",Grades!$I:$I,"="&amp;_xlfn.MINIFS(Grades!$I:$I,Grades!$A:$A,"="&amp;$A25))/COUNTIFS(Grades!P:P,"&lt;&gt;BAD",Grades!P:P,"&lt;&gt;DRP",Grades!P:P,"&lt;&gt;CVL",Grades!$A:$A,"="&amp;Alumn_Filtered!$A25,Grades!$J:$J,"=2",Grades!$I:$I,"="&amp;_xlfn.MINIFS(Grades!$I:$I,Grades!$A:$A,"="&amp;$A25)),0)</f>
        <v>0.75</v>
      </c>
      <c r="AA25" s="28">
        <f t="shared" si="7"/>
        <v>-3.6666666666666625E-2</v>
      </c>
      <c r="AB25">
        <f t="shared" ca="1" si="0"/>
        <v>25</v>
      </c>
      <c r="AC25" t="str">
        <f>LEFT(VLOOKUP($A25,Ingresos!$C:$X,5,FALSE),1)</f>
        <v>S</v>
      </c>
      <c r="AD25">
        <f t="shared" si="8"/>
        <v>1</v>
      </c>
      <c r="AE25" t="str">
        <f>LEFT(VLOOKUP($A25,Ingresos!$C:$X,6,FALSE),1)</f>
        <v>R</v>
      </c>
      <c r="AF25">
        <f t="shared" si="9"/>
        <v>1</v>
      </c>
      <c r="AG25">
        <f>VLOOKUP($A25,Ingresos!$C:$X,9,FALSE)</f>
        <v>667</v>
      </c>
      <c r="AH25" s="28">
        <f t="shared" si="10"/>
        <v>0.7439222042139384</v>
      </c>
      <c r="AI25">
        <f>VLOOKUP($A25,Ingresos!$C:$X,10,FALSE)</f>
        <v>667</v>
      </c>
      <c r="AJ25" s="28">
        <f t="shared" si="11"/>
        <v>0.7439222042139384</v>
      </c>
      <c r="AK25">
        <f>VLOOKUP($A25,Ingresos!$C:$X,11,FALSE)</f>
        <v>633</v>
      </c>
      <c r="AL25" s="28">
        <f t="shared" si="12"/>
        <v>0.68881685575364671</v>
      </c>
      <c r="AM25">
        <f>VLOOKUP($A25,Ingresos!$C:$X,12,FALSE)</f>
        <v>741</v>
      </c>
      <c r="AN25" s="28">
        <f t="shared" si="13"/>
        <v>0.86385737439222043</v>
      </c>
      <c r="AO25">
        <f>VLOOKUP($A25,Ingresos!$C:$X,18,FALSE)</f>
        <v>13</v>
      </c>
      <c r="AP25">
        <f t="shared" si="16"/>
        <v>13</v>
      </c>
      <c r="AQ25" t="str">
        <f>VLOOKUP($A25,Ingresos!$C:$X,19,FALSE)</f>
        <v>H1</v>
      </c>
      <c r="AR25">
        <f t="shared" si="14"/>
        <v>1</v>
      </c>
      <c r="AS25">
        <f>VLOOKUP($A25,Ingresos!$C:$X,22,FALSE)</f>
        <v>0</v>
      </c>
    </row>
    <row r="26" spans="1:45" x14ac:dyDescent="0.25">
      <c r="A26">
        <v>184462842</v>
      </c>
      <c r="B26">
        <f>IF((_xlfn.MAXIFS(Grades!$I:$I,Grades!$A:$A,"="&amp;$A26)-_xlfn.MINIFS(Grades!$I:$I,Grades!$A:$A,"="&amp;$A26))=0,0,1)</f>
        <v>1</v>
      </c>
      <c r="C26">
        <f>COUNTIFS(Grades!$A:$A,"="&amp;Alumn_Filtered!$A26,Grades!$J:$J,"=1",Grades!$I:$I,"="&amp;_xlfn.MINIFS(Grades!$I:$I,Grades!$A:$A,"="&amp;$A26))</f>
        <v>6</v>
      </c>
      <c r="D26">
        <f>COUNTIFS(Grades!$A:$A,"="&amp;Alumn_Filtered!$A26,Grades!$P:$P,"=DRP",Grades!$J:$J,"=1",Grades!$I:$I,"="&amp;_xlfn.MINIFS(Grades!$I:$I,Grades!$A:$A,"="&amp;$A26))</f>
        <v>0</v>
      </c>
      <c r="E26">
        <f>COUNTIFS(Grades!$A:$A,"="&amp;Alumn_Filtered!$A26,Grades!$P:$P,"=BAD",Grades!$J:$J,"=1",Grades!$I:$I,"="&amp;_xlfn.MINIFS(Grades!$I:$I,Grades!$A:$A,"="&amp;$A26))</f>
        <v>0</v>
      </c>
      <c r="F26">
        <f>COUNTIFS(Grades!$A:$A,"="&amp;Alumn_Filtered!$A26,Grades!$P:$P,"CVL",Grades!$J:$J,"=1",Grades!$I:$I,"="&amp;_xlfn.MINIFS(Grades!$I:$I,Grades!$A:$A,"="&amp;$A26))</f>
        <v>0</v>
      </c>
      <c r="G26" s="30">
        <f t="shared" si="2"/>
        <v>6</v>
      </c>
      <c r="H26">
        <f>COUNTIFS(Grades!$A:$A,"="&amp;Alumn_Filtered!$A26,Grades!$J:$J,"=1",Grades!$P:$P,"&gt;=0.5",Grades!$I:$I,"="&amp;_xlfn.MINIFS(Grades!$I:$I,Grades!$A:$A,"="&amp;$A26))</f>
        <v>5</v>
      </c>
      <c r="I26" s="28">
        <f t="shared" si="3"/>
        <v>0.83333333333333337</v>
      </c>
      <c r="J26">
        <f>COUNTIFS(Grades!$A:$A,"="&amp;Alumn_Filtered!$A26,Grades!$J:$J,"=1",Grades!$P:$P,"&lt;0.5",Grades!$I:$I,"="&amp;_xlfn.MINIFS(Grades!$I:$I,Grades!$A:$A,"="&amp;$A26))</f>
        <v>1</v>
      </c>
      <c r="K26" s="28">
        <f t="shared" si="4"/>
        <v>0.16666666666666666</v>
      </c>
      <c r="L26" s="28">
        <f>_xlfn.MAXIFS(Grades!$P:$P,Grades!$A:$A,"="&amp;Alumn_Filtered!$A26,Grades!$J:$J,"=1",Grades!$I:$I,"="&amp;_xlfn.MINIFS(Grades!$I:$I,Grades!$A:$A,"="&amp;$A26))</f>
        <v>0.93333333333333324</v>
      </c>
      <c r="M26" s="28">
        <f>_xlfn.MINIFS(Grades!$P:$P,Grades!$A:$A,"="&amp;Alumn_Filtered!$A26,Grades!$J:$J,"=1",Grades!$I:$I,"="&amp;_xlfn.MINIFS(Grades!$I:$I,Grades!$A:$A,"="&amp;$A26))</f>
        <v>0.43333333333333335</v>
      </c>
      <c r="N26" s="28">
        <f>IF(G26&lt;&gt;0,SUMIFS(Grades!$P:$P,Grades!$P:$P,"&gt;0",Grades!$A:$A,"="&amp;Alumn_Filtered!$A26,Grades!$J:$J,"=1",Grades!$I:$I,"="&amp;_xlfn.MINIFS(Grades!$I:$I,Grades!$A:$A,"="&amp;$A26))/COUNTIFS(Grades!P:P,"&lt;&gt;BAD",Grades!P:P,"&lt;&gt;DRP",Grades!P:P,"&lt;&gt;CVL",Grades!$A:$A,"="&amp;Alumn_Filtered!$A26,Grades!$J:$J,"=1",Grades!$I:$I,"="&amp;_xlfn.MINIFS(Grades!$I:$I,Grades!$A:$A,"="&amp;$A26)),0)</f>
        <v>0.6694444444444444</v>
      </c>
      <c r="O26">
        <f>COUNTIFS(Grades!$A:$A,"="&amp;Alumn_Filtered!$A26,Grades!$J:$J,"=2",Grades!$I:$I,"="&amp;_xlfn.MINIFS(Grades!$I:$I,Grades!$A:$A,"="&amp;$A26))</f>
        <v>5</v>
      </c>
      <c r="P26">
        <f>COUNTIFS(Grades!$A:$A,"="&amp;Alumn_Filtered!$A26,Grades!$P:$P,"=DRP",Grades!$J:$J,"=2",Grades!$I:$I,"="&amp;_xlfn.MINIFS(Grades!$I:$I,Grades!$A:$A,"="&amp;$A26))</f>
        <v>0</v>
      </c>
      <c r="Q26">
        <f>COUNTIFS(Grades!$A:$A,"="&amp;Alumn_Filtered!$A26,Grades!$P:$P,"=BAD",Grades!$J:$J,"=2",Grades!$I:$I,"="&amp;_xlfn.MINIFS(Grades!$I:$I,Grades!$A:$A,"="&amp;$A26))</f>
        <v>1</v>
      </c>
      <c r="R26">
        <f>COUNTIFS(Grades!$A:$A,"="&amp;Alumn_Filtered!$A26,Grades!$P:$P,"CVL",Grades!$J:$J,"=2",Grades!$I:$I,"="&amp;_xlfn.MINIFS(Grades!$I:$I,Grades!$A:$A,"="&amp;$A26))</f>
        <v>0</v>
      </c>
      <c r="S26">
        <f t="shared" si="15"/>
        <v>4</v>
      </c>
      <c r="T26">
        <f>COUNTIFS(Grades!$A:$A,"="&amp;Alumn_Filtered!$A26,Grades!$J:$J,"=2",Grades!$P:$P,"&gt;=0.5",Grades!$I:$I,"="&amp;_xlfn.MINIFS(Grades!$I:$I,Grades!$A:$A,"="&amp;$A26))</f>
        <v>4</v>
      </c>
      <c r="U26" s="28">
        <f t="shared" si="5"/>
        <v>1</v>
      </c>
      <c r="V26">
        <f>COUNTIFS(Grades!$A:$A,"="&amp;Alumn_Filtered!$A26,Grades!$J:$J,"=2",Grades!$P:$P,"&lt;0.5",Grades!$I:$I,"="&amp;_xlfn.MINIFS(Grades!$I:$I,Grades!$A:$A,"="&amp;$A26))</f>
        <v>0</v>
      </c>
      <c r="W26" s="28">
        <f t="shared" si="6"/>
        <v>0</v>
      </c>
      <c r="X26" s="28">
        <f>_xlfn.MAXIFS(Grades!$P:$P,Grades!$A:$A,"="&amp;Alumn_Filtered!$A26,Grades!$J:$J,"=2",Grades!$I:$I,"="&amp;_xlfn.MINIFS(Grades!$I:$I,Grades!$A:$A,"="&amp;$A26))</f>
        <v>0.76666666666666661</v>
      </c>
      <c r="Y26" s="28">
        <f>_xlfn.MINIFS(Grades!$P:$P,Grades!$A:$A,"="&amp;Alumn_Filtered!$A26,Grades!$J:$J,"=2",Grades!$I:$I,"="&amp;_xlfn.MINIFS(Grades!$I:$I,Grades!$A:$A,"="&amp;$A26))</f>
        <v>0.56666666666666676</v>
      </c>
      <c r="Z26" s="28">
        <f>IF(S26&lt;&gt;0,SUMIFS(Grades!$P:$P,Grades!$P:$P,"&gt;0",Grades!$A:$A,"="&amp;Alumn_Filtered!$A26,Grades!$J:$J,"=2",Grades!$I:$I,"="&amp;_xlfn.MINIFS(Grades!$I:$I,Grades!$A:$A,"="&amp;$A26))/COUNTIFS(Grades!P:P,"&lt;&gt;BAD",Grades!P:P,"&lt;&gt;DRP",Grades!P:P,"&lt;&gt;CVL",Grades!$A:$A,"="&amp;Alumn_Filtered!$A26,Grades!$J:$J,"=2",Grades!$I:$I,"="&amp;_xlfn.MINIFS(Grades!$I:$I,Grades!$A:$A,"="&amp;$A26)),0)</f>
        <v>0.69583333333333341</v>
      </c>
      <c r="AA26" s="28">
        <f t="shared" si="7"/>
        <v>2.6388888888889017E-2</v>
      </c>
      <c r="AB26">
        <f t="shared" ca="1" si="0"/>
        <v>24</v>
      </c>
      <c r="AC26" t="str">
        <f>LEFT(VLOOKUP($A26,Ingresos!$C:$X,5,FALSE),1)</f>
        <v>S</v>
      </c>
      <c r="AD26">
        <f t="shared" si="8"/>
        <v>1</v>
      </c>
      <c r="AE26" t="str">
        <f>LEFT(VLOOKUP($A26,Ingresos!$C:$X,6,FALSE),1)</f>
        <v>R</v>
      </c>
      <c r="AF26">
        <f t="shared" si="9"/>
        <v>1</v>
      </c>
      <c r="AG26">
        <f>VLOOKUP($A26,Ingresos!$C:$X,9,FALSE)</f>
        <v>488</v>
      </c>
      <c r="AH26" s="28">
        <f t="shared" si="10"/>
        <v>0.45380875202593191</v>
      </c>
      <c r="AI26">
        <f>VLOOKUP($A26,Ingresos!$C:$X,10,FALSE)</f>
        <v>488</v>
      </c>
      <c r="AJ26" s="28">
        <f t="shared" si="11"/>
        <v>0.45380875202593191</v>
      </c>
      <c r="AK26">
        <f>VLOOKUP($A26,Ingresos!$C:$X,11,FALSE)</f>
        <v>574</v>
      </c>
      <c r="AL26" s="28">
        <f t="shared" si="12"/>
        <v>0.59319286871961097</v>
      </c>
      <c r="AM26">
        <f>VLOOKUP($A26,Ingresos!$C:$X,12,FALSE)</f>
        <v>644</v>
      </c>
      <c r="AN26" s="28">
        <f t="shared" si="13"/>
        <v>0.70664505672609401</v>
      </c>
      <c r="AO26">
        <f>VLOOKUP($A26,Ingresos!$C:$X,18,FALSE)</f>
        <v>6</v>
      </c>
      <c r="AP26">
        <f t="shared" si="16"/>
        <v>6</v>
      </c>
      <c r="AQ26" t="str">
        <f>VLOOKUP($A26,Ingresos!$C:$X,19,FALSE)</f>
        <v>H1</v>
      </c>
      <c r="AR26">
        <f t="shared" si="14"/>
        <v>1</v>
      </c>
      <c r="AS26">
        <f>VLOOKUP($A26,Ingresos!$C:$X,22,FALSE)</f>
        <v>0</v>
      </c>
    </row>
    <row r="27" spans="1:45" x14ac:dyDescent="0.25">
      <c r="A27">
        <v>184590034</v>
      </c>
      <c r="B27">
        <f>IF((_xlfn.MAXIFS(Grades!$I:$I,Grades!$A:$A,"="&amp;$A27)-_xlfn.MINIFS(Grades!$I:$I,Grades!$A:$A,"="&amp;$A27))=0,0,1)</f>
        <v>1</v>
      </c>
      <c r="C27">
        <f>COUNTIFS(Grades!$A:$A,"="&amp;Alumn_Filtered!$A27,Grades!$J:$J,"=1",Grades!$I:$I,"="&amp;_xlfn.MINIFS(Grades!$I:$I,Grades!$A:$A,"="&amp;$A27))</f>
        <v>18</v>
      </c>
      <c r="D27">
        <f>COUNTIFS(Grades!$A:$A,"="&amp;Alumn_Filtered!$A27,Grades!$P:$P,"=DRP",Grades!$J:$J,"=1",Grades!$I:$I,"="&amp;_xlfn.MINIFS(Grades!$I:$I,Grades!$A:$A,"="&amp;$A27))</f>
        <v>1</v>
      </c>
      <c r="E27">
        <f>COUNTIFS(Grades!$A:$A,"="&amp;Alumn_Filtered!$A27,Grades!$P:$P,"=BAD",Grades!$J:$J,"=1",Grades!$I:$I,"="&amp;_xlfn.MINIFS(Grades!$I:$I,Grades!$A:$A,"="&amp;$A27))</f>
        <v>0</v>
      </c>
      <c r="F27">
        <f>COUNTIFS(Grades!$A:$A,"="&amp;Alumn_Filtered!$A27,Grades!$P:$P,"CVL",Grades!$J:$J,"=1",Grades!$I:$I,"="&amp;_xlfn.MINIFS(Grades!$I:$I,Grades!$A:$A,"="&amp;$A27))</f>
        <v>12</v>
      </c>
      <c r="G27" s="30">
        <f t="shared" si="2"/>
        <v>5</v>
      </c>
      <c r="H27">
        <f>COUNTIFS(Grades!$A:$A,"="&amp;Alumn_Filtered!$A27,Grades!$J:$J,"=1",Grades!$P:$P,"&gt;=0.5",Grades!$I:$I,"="&amp;_xlfn.MINIFS(Grades!$I:$I,Grades!$A:$A,"="&amp;$A27))</f>
        <v>5</v>
      </c>
      <c r="I27" s="28">
        <f t="shared" si="3"/>
        <v>1</v>
      </c>
      <c r="J27">
        <f>COUNTIFS(Grades!$A:$A,"="&amp;Alumn_Filtered!$A27,Grades!$J:$J,"=1",Grades!$P:$P,"&lt;0.5",Grades!$I:$I,"="&amp;_xlfn.MINIFS(Grades!$I:$I,Grades!$A:$A,"="&amp;$A27))</f>
        <v>0</v>
      </c>
      <c r="K27" s="28">
        <f t="shared" si="4"/>
        <v>0</v>
      </c>
      <c r="L27" s="28">
        <f>_xlfn.MAXIFS(Grades!$P:$P,Grades!$A:$A,"="&amp;Alumn_Filtered!$A27,Grades!$J:$J,"=1",Grades!$I:$I,"="&amp;_xlfn.MINIFS(Grades!$I:$I,Grades!$A:$A,"="&amp;$A27))</f>
        <v>0.91666666666666663</v>
      </c>
      <c r="M27" s="28">
        <f>_xlfn.MINIFS(Grades!$P:$P,Grades!$A:$A,"="&amp;Alumn_Filtered!$A27,Grades!$J:$J,"=1",Grades!$I:$I,"="&amp;_xlfn.MINIFS(Grades!$I:$I,Grades!$A:$A,"="&amp;$A27))</f>
        <v>0.6166666666666667</v>
      </c>
      <c r="N27" s="28">
        <f>IF(G27&lt;&gt;0,SUMIFS(Grades!$P:$P,Grades!$P:$P,"&gt;0",Grades!$A:$A,"="&amp;Alumn_Filtered!$A27,Grades!$J:$J,"=1",Grades!$I:$I,"="&amp;_xlfn.MINIFS(Grades!$I:$I,Grades!$A:$A,"="&amp;$A27))/COUNTIFS(Grades!P:P,"&lt;&gt;BAD",Grades!P:P,"&lt;&gt;DRP",Grades!P:P,"&lt;&gt;CVL",Grades!$A:$A,"="&amp;Alumn_Filtered!$A27,Grades!$J:$J,"=1",Grades!$I:$I,"="&amp;_xlfn.MINIFS(Grades!$I:$I,Grades!$A:$A,"="&amp;$A27)),0)</f>
        <v>0.78999999999999992</v>
      </c>
      <c r="O27">
        <f>COUNTIFS(Grades!$A:$A,"="&amp;Alumn_Filtered!$A27,Grades!$J:$J,"=2",Grades!$I:$I,"="&amp;_xlfn.MINIFS(Grades!$I:$I,Grades!$A:$A,"="&amp;$A27))</f>
        <v>10</v>
      </c>
      <c r="P27">
        <f>COUNTIFS(Grades!$A:$A,"="&amp;Alumn_Filtered!$A27,Grades!$P:$P,"=DRP",Grades!$J:$J,"=2",Grades!$I:$I,"="&amp;_xlfn.MINIFS(Grades!$I:$I,Grades!$A:$A,"="&amp;$A27))</f>
        <v>0</v>
      </c>
      <c r="Q27">
        <f>COUNTIFS(Grades!$A:$A,"="&amp;Alumn_Filtered!$A27,Grades!$P:$P,"=BAD",Grades!$J:$J,"=2",Grades!$I:$I,"="&amp;_xlfn.MINIFS(Grades!$I:$I,Grades!$A:$A,"="&amp;$A27))</f>
        <v>0</v>
      </c>
      <c r="R27">
        <f>COUNTIFS(Grades!$A:$A,"="&amp;Alumn_Filtered!$A27,Grades!$P:$P,"CVL",Grades!$J:$J,"=2",Grades!$I:$I,"="&amp;_xlfn.MINIFS(Grades!$I:$I,Grades!$A:$A,"="&amp;$A27))</f>
        <v>4</v>
      </c>
      <c r="S27">
        <f t="shared" si="15"/>
        <v>6</v>
      </c>
      <c r="T27">
        <f>COUNTIFS(Grades!$A:$A,"="&amp;Alumn_Filtered!$A27,Grades!$J:$J,"=2",Grades!$P:$P,"&gt;=0.5",Grades!$I:$I,"="&amp;_xlfn.MINIFS(Grades!$I:$I,Grades!$A:$A,"="&amp;$A27))</f>
        <v>6</v>
      </c>
      <c r="U27" s="28">
        <f t="shared" si="5"/>
        <v>1</v>
      </c>
      <c r="V27">
        <f>COUNTIFS(Grades!$A:$A,"="&amp;Alumn_Filtered!$A27,Grades!$J:$J,"=2",Grades!$P:$P,"&lt;0.5",Grades!$I:$I,"="&amp;_xlfn.MINIFS(Grades!$I:$I,Grades!$A:$A,"="&amp;$A27))</f>
        <v>0</v>
      </c>
      <c r="W27" s="28">
        <f t="shared" si="6"/>
        <v>0</v>
      </c>
      <c r="X27" s="28">
        <f>_xlfn.MAXIFS(Grades!$P:$P,Grades!$A:$A,"="&amp;Alumn_Filtered!$A27,Grades!$J:$J,"=2",Grades!$I:$I,"="&amp;_xlfn.MINIFS(Grades!$I:$I,Grades!$A:$A,"="&amp;$A27))</f>
        <v>0.8666666666666667</v>
      </c>
      <c r="Y27" s="28">
        <f>_xlfn.MINIFS(Grades!$P:$P,Grades!$A:$A,"="&amp;Alumn_Filtered!$A27,Grades!$J:$J,"=2",Grades!$I:$I,"="&amp;_xlfn.MINIFS(Grades!$I:$I,Grades!$A:$A,"="&amp;$A27))</f>
        <v>0.53333333333333333</v>
      </c>
      <c r="Z27" s="28">
        <f>IF(S27&lt;&gt;0,SUMIFS(Grades!$P:$P,Grades!$P:$P,"&gt;0",Grades!$A:$A,"="&amp;Alumn_Filtered!$A27,Grades!$J:$J,"=2",Grades!$I:$I,"="&amp;_xlfn.MINIFS(Grades!$I:$I,Grades!$A:$A,"="&amp;$A27))/COUNTIFS(Grades!P:P,"&lt;&gt;BAD",Grades!P:P,"&lt;&gt;DRP",Grades!P:P,"&lt;&gt;CVL",Grades!$A:$A,"="&amp;Alumn_Filtered!$A27,Grades!$J:$J,"=2",Grades!$I:$I,"="&amp;_xlfn.MINIFS(Grades!$I:$I,Grades!$A:$A,"="&amp;$A27)),0)</f>
        <v>0.7055555555555556</v>
      </c>
      <c r="AA27" s="28">
        <f t="shared" si="7"/>
        <v>-8.4444444444444322E-2</v>
      </c>
      <c r="AB27">
        <f t="shared" ca="1" si="0"/>
        <v>24</v>
      </c>
      <c r="AC27" t="str">
        <f>LEFT(VLOOKUP($A27,Ingresos!$C:$X,5,FALSE),1)</f>
        <v>S</v>
      </c>
      <c r="AD27">
        <f t="shared" si="8"/>
        <v>1</v>
      </c>
      <c r="AE27" t="str">
        <f>LEFT(VLOOKUP($A27,Ingresos!$C:$X,6,FALSE),1)</f>
        <v>E</v>
      </c>
      <c r="AF27">
        <f t="shared" si="9"/>
        <v>0</v>
      </c>
      <c r="AG27">
        <f>VLOOKUP($A27,Ingresos!$C:$X,9,FALSE)</f>
        <v>0</v>
      </c>
      <c r="AH27" s="28">
        <f t="shared" si="10"/>
        <v>0</v>
      </c>
      <c r="AI27">
        <f>VLOOKUP($A27,Ingresos!$C:$X,10,FALSE)</f>
        <v>0</v>
      </c>
      <c r="AJ27" s="28">
        <f t="shared" si="11"/>
        <v>0</v>
      </c>
      <c r="AK27">
        <f>VLOOKUP($A27,Ingresos!$C:$X,11,FALSE)</f>
        <v>0</v>
      </c>
      <c r="AL27" s="28">
        <f t="shared" si="12"/>
        <v>0</v>
      </c>
      <c r="AM27">
        <f>VLOOKUP($A27,Ingresos!$C:$X,12,FALSE)</f>
        <v>0</v>
      </c>
      <c r="AN27" s="28">
        <f t="shared" si="13"/>
        <v>0</v>
      </c>
      <c r="AO27">
        <f>VLOOKUP($A27,Ingresos!$C:$X,18,FALSE)</f>
        <v>13</v>
      </c>
      <c r="AP27">
        <f t="shared" si="16"/>
        <v>13</v>
      </c>
      <c r="AQ27" t="str">
        <f>VLOOKUP($A27,Ingresos!$C:$X,19,FALSE)</f>
        <v>H1</v>
      </c>
      <c r="AR27">
        <f t="shared" si="14"/>
        <v>1</v>
      </c>
      <c r="AS27">
        <f>VLOOKUP($A27,Ingresos!$C:$X,22,FALSE)</f>
        <v>0</v>
      </c>
    </row>
    <row r="28" spans="1:45" x14ac:dyDescent="0.25">
      <c r="A28">
        <v>184625490</v>
      </c>
      <c r="B28">
        <f>IF((_xlfn.MAXIFS(Grades!$I:$I,Grades!$A:$A,"="&amp;$A28)-_xlfn.MINIFS(Grades!$I:$I,Grades!$A:$A,"="&amp;$A28))=0,0,1)</f>
        <v>1</v>
      </c>
      <c r="C28">
        <f>COUNTIFS(Grades!$A:$A,"="&amp;Alumn_Filtered!$A28,Grades!$J:$J,"=1",Grades!$I:$I,"="&amp;_xlfn.MINIFS(Grades!$I:$I,Grades!$A:$A,"="&amp;$A28))</f>
        <v>6</v>
      </c>
      <c r="D28">
        <f>COUNTIFS(Grades!$A:$A,"="&amp;Alumn_Filtered!$A28,Grades!$P:$P,"=DRP",Grades!$J:$J,"=1",Grades!$I:$I,"="&amp;_xlfn.MINIFS(Grades!$I:$I,Grades!$A:$A,"="&amp;$A28))</f>
        <v>0</v>
      </c>
      <c r="E28">
        <f>COUNTIFS(Grades!$A:$A,"="&amp;Alumn_Filtered!$A28,Grades!$P:$P,"=BAD",Grades!$J:$J,"=1",Grades!$I:$I,"="&amp;_xlfn.MINIFS(Grades!$I:$I,Grades!$A:$A,"="&amp;$A28))</f>
        <v>1</v>
      </c>
      <c r="F28">
        <f>COUNTIFS(Grades!$A:$A,"="&amp;Alumn_Filtered!$A28,Grades!$P:$P,"CVL",Grades!$J:$J,"=1",Grades!$I:$I,"="&amp;_xlfn.MINIFS(Grades!$I:$I,Grades!$A:$A,"="&amp;$A28))</f>
        <v>0</v>
      </c>
      <c r="G28" s="30">
        <f t="shared" si="2"/>
        <v>5</v>
      </c>
      <c r="H28">
        <f>COUNTIFS(Grades!$A:$A,"="&amp;Alumn_Filtered!$A28,Grades!$J:$J,"=1",Grades!$P:$P,"&gt;=0.5",Grades!$I:$I,"="&amp;_xlfn.MINIFS(Grades!$I:$I,Grades!$A:$A,"="&amp;$A28))</f>
        <v>0</v>
      </c>
      <c r="I28" s="28">
        <f t="shared" si="3"/>
        <v>0</v>
      </c>
      <c r="J28">
        <f>COUNTIFS(Grades!$A:$A,"="&amp;Alumn_Filtered!$A28,Grades!$J:$J,"=1",Grades!$P:$P,"&lt;0.5",Grades!$I:$I,"="&amp;_xlfn.MINIFS(Grades!$I:$I,Grades!$A:$A,"="&amp;$A28))</f>
        <v>5</v>
      </c>
      <c r="K28" s="28">
        <f t="shared" si="4"/>
        <v>1</v>
      </c>
      <c r="L28" s="28">
        <f>_xlfn.MAXIFS(Grades!$P:$P,Grades!$A:$A,"="&amp;Alumn_Filtered!$A28,Grades!$J:$J,"=1",Grades!$I:$I,"="&amp;_xlfn.MINIFS(Grades!$I:$I,Grades!$A:$A,"="&amp;$A28))</f>
        <v>0.3666666666666667</v>
      </c>
      <c r="M28" s="28">
        <f>_xlfn.MINIFS(Grades!$P:$P,Grades!$A:$A,"="&amp;Alumn_Filtered!$A28,Grades!$J:$J,"=1",Grades!$I:$I,"="&amp;_xlfn.MINIFS(Grades!$I:$I,Grades!$A:$A,"="&amp;$A28))</f>
        <v>0</v>
      </c>
      <c r="N28" s="28">
        <f>IF(G28&lt;&gt;0,SUMIFS(Grades!$P:$P,Grades!$P:$P,"&gt;0",Grades!$A:$A,"="&amp;Alumn_Filtered!$A28,Grades!$J:$J,"=1",Grades!$I:$I,"="&amp;_xlfn.MINIFS(Grades!$I:$I,Grades!$A:$A,"="&amp;$A28))/COUNTIFS(Grades!P:P,"&lt;&gt;BAD",Grades!P:P,"&lt;&gt;DRP",Grades!P:P,"&lt;&gt;CVL",Grades!$A:$A,"="&amp;Alumn_Filtered!$A28,Grades!$J:$J,"=1",Grades!$I:$I,"="&amp;_xlfn.MINIFS(Grades!$I:$I,Grades!$A:$A,"="&amp;$A28)),0)</f>
        <v>0.16666666666666669</v>
      </c>
      <c r="O28">
        <f>COUNTIFS(Grades!$A:$A,"="&amp;Alumn_Filtered!$A28,Grades!$J:$J,"=2",Grades!$I:$I,"="&amp;_xlfn.MINIFS(Grades!$I:$I,Grades!$A:$A,"="&amp;$A28))</f>
        <v>7</v>
      </c>
      <c r="P28">
        <f>COUNTIFS(Grades!$A:$A,"="&amp;Alumn_Filtered!$A28,Grades!$P:$P,"=DRP",Grades!$J:$J,"=2",Grades!$I:$I,"="&amp;_xlfn.MINIFS(Grades!$I:$I,Grades!$A:$A,"="&amp;$A28))</f>
        <v>0</v>
      </c>
      <c r="Q28">
        <f>COUNTIFS(Grades!$A:$A,"="&amp;Alumn_Filtered!$A28,Grades!$P:$P,"=BAD",Grades!$J:$J,"=2",Grades!$I:$I,"="&amp;_xlfn.MINIFS(Grades!$I:$I,Grades!$A:$A,"="&amp;$A28))</f>
        <v>7</v>
      </c>
      <c r="R28">
        <f>COUNTIFS(Grades!$A:$A,"="&amp;Alumn_Filtered!$A28,Grades!$P:$P,"CVL",Grades!$J:$J,"=2",Grades!$I:$I,"="&amp;_xlfn.MINIFS(Grades!$I:$I,Grades!$A:$A,"="&amp;$A28))</f>
        <v>0</v>
      </c>
      <c r="S28">
        <f t="shared" si="15"/>
        <v>0</v>
      </c>
      <c r="T28">
        <f>COUNTIFS(Grades!$A:$A,"="&amp;Alumn_Filtered!$A28,Grades!$J:$J,"=2",Grades!$P:$P,"&gt;=0.5",Grades!$I:$I,"="&amp;_xlfn.MINIFS(Grades!$I:$I,Grades!$A:$A,"="&amp;$A28))</f>
        <v>0</v>
      </c>
      <c r="U28" s="28">
        <f t="shared" si="5"/>
        <v>0</v>
      </c>
      <c r="V28">
        <f>COUNTIFS(Grades!$A:$A,"="&amp;Alumn_Filtered!$A28,Grades!$J:$J,"=2",Grades!$P:$P,"&lt;0.5",Grades!$I:$I,"="&amp;_xlfn.MINIFS(Grades!$I:$I,Grades!$A:$A,"="&amp;$A28))</f>
        <v>0</v>
      </c>
      <c r="W28" s="28">
        <f t="shared" si="6"/>
        <v>0</v>
      </c>
      <c r="X28" s="28">
        <f>_xlfn.MAXIFS(Grades!$P:$P,Grades!$A:$A,"="&amp;Alumn_Filtered!$A28,Grades!$J:$J,"=2",Grades!$I:$I,"="&amp;_xlfn.MINIFS(Grades!$I:$I,Grades!$A:$A,"="&amp;$A28))</f>
        <v>0</v>
      </c>
      <c r="Y28" s="28">
        <f>_xlfn.MINIFS(Grades!$P:$P,Grades!$A:$A,"="&amp;Alumn_Filtered!$A28,Grades!$J:$J,"=2",Grades!$I:$I,"="&amp;_xlfn.MINIFS(Grades!$I:$I,Grades!$A:$A,"="&amp;$A28))</f>
        <v>0</v>
      </c>
      <c r="Z28" s="28">
        <f>IF(S28&lt;&gt;0,SUMIFS(Grades!$P:$P,Grades!$P:$P,"&gt;0",Grades!$A:$A,"="&amp;Alumn_Filtered!$A28,Grades!$J:$J,"=2",Grades!$I:$I,"="&amp;_xlfn.MINIFS(Grades!$I:$I,Grades!$A:$A,"="&amp;$A28))/COUNTIFS(Grades!P:P,"&lt;&gt;BAD",Grades!P:P,"&lt;&gt;DRP",Grades!P:P,"&lt;&gt;CVL",Grades!$A:$A,"="&amp;Alumn_Filtered!$A28,Grades!$J:$J,"=2",Grades!$I:$I,"="&amp;_xlfn.MINIFS(Grades!$I:$I,Grades!$A:$A,"="&amp;$A28)),0)</f>
        <v>0</v>
      </c>
      <c r="AA28" s="28">
        <f t="shared" si="7"/>
        <v>-0.16666666666666669</v>
      </c>
      <c r="AB28">
        <f t="shared" ca="1" si="0"/>
        <v>24</v>
      </c>
      <c r="AC28" t="str">
        <f>LEFT(VLOOKUP($A28,Ingresos!$C:$X,5,FALSE),1)</f>
        <v>S</v>
      </c>
      <c r="AD28">
        <f t="shared" si="8"/>
        <v>1</v>
      </c>
      <c r="AE28" t="str">
        <f>LEFT(VLOOKUP($A28,Ingresos!$C:$X,6,FALSE),1)</f>
        <v>R</v>
      </c>
      <c r="AF28">
        <f t="shared" si="9"/>
        <v>1</v>
      </c>
      <c r="AG28">
        <f>VLOOKUP($A28,Ingresos!$C:$X,9,FALSE)</f>
        <v>513</v>
      </c>
      <c r="AH28" s="28">
        <f t="shared" si="10"/>
        <v>0.49432739059967584</v>
      </c>
      <c r="AI28">
        <f>VLOOKUP($A28,Ingresos!$C:$X,10,FALSE)</f>
        <v>513</v>
      </c>
      <c r="AJ28" s="28">
        <f t="shared" si="11"/>
        <v>0.49432739059967584</v>
      </c>
      <c r="AK28">
        <f>VLOOKUP($A28,Ingresos!$C:$X,11,FALSE)</f>
        <v>607</v>
      </c>
      <c r="AL28" s="28">
        <f t="shared" si="12"/>
        <v>0.64667747163695299</v>
      </c>
      <c r="AM28">
        <f>VLOOKUP($A28,Ingresos!$C:$X,12,FALSE)</f>
        <v>590</v>
      </c>
      <c r="AN28" s="28">
        <f t="shared" si="13"/>
        <v>0.61912479740680715</v>
      </c>
      <c r="AO28">
        <f>VLOOKUP($A28,Ingresos!$C:$X,18,FALSE)</f>
        <v>13</v>
      </c>
      <c r="AP28">
        <f t="shared" si="16"/>
        <v>13</v>
      </c>
      <c r="AQ28" t="str">
        <f>VLOOKUP($A28,Ingresos!$C:$X,19,FALSE)</f>
        <v>H1</v>
      </c>
      <c r="AR28">
        <f t="shared" si="14"/>
        <v>1</v>
      </c>
      <c r="AS28">
        <f>VLOOKUP($A28,Ingresos!$C:$X,22,FALSE)</f>
        <v>0</v>
      </c>
    </row>
    <row r="29" spans="1:45" x14ac:dyDescent="0.25">
      <c r="A29">
        <v>184659646</v>
      </c>
      <c r="B29">
        <f>IF((_xlfn.MAXIFS(Grades!$I:$I,Grades!$A:$A,"="&amp;$A29)-_xlfn.MINIFS(Grades!$I:$I,Grades!$A:$A,"="&amp;$A29))=0,0,1)</f>
        <v>1</v>
      </c>
      <c r="C29">
        <f>COUNTIFS(Grades!$A:$A,"="&amp;Alumn_Filtered!$A29,Grades!$J:$J,"=1",Grades!$I:$I,"="&amp;_xlfn.MINIFS(Grades!$I:$I,Grades!$A:$A,"="&amp;$A29))</f>
        <v>6</v>
      </c>
      <c r="D29">
        <f>COUNTIFS(Grades!$A:$A,"="&amp;Alumn_Filtered!$A29,Grades!$P:$P,"=DRP",Grades!$J:$J,"=1",Grades!$I:$I,"="&amp;_xlfn.MINIFS(Grades!$I:$I,Grades!$A:$A,"="&amp;$A29))</f>
        <v>0</v>
      </c>
      <c r="E29">
        <f>COUNTIFS(Grades!$A:$A,"="&amp;Alumn_Filtered!$A29,Grades!$P:$P,"=BAD",Grades!$J:$J,"=1",Grades!$I:$I,"="&amp;_xlfn.MINIFS(Grades!$I:$I,Grades!$A:$A,"="&amp;$A29))</f>
        <v>0</v>
      </c>
      <c r="F29">
        <f>COUNTIFS(Grades!$A:$A,"="&amp;Alumn_Filtered!$A29,Grades!$P:$P,"CVL",Grades!$J:$J,"=1",Grades!$I:$I,"="&amp;_xlfn.MINIFS(Grades!$I:$I,Grades!$A:$A,"="&amp;$A29))</f>
        <v>0</v>
      </c>
      <c r="G29" s="30">
        <f t="shared" si="2"/>
        <v>6</v>
      </c>
      <c r="H29">
        <f>COUNTIFS(Grades!$A:$A,"="&amp;Alumn_Filtered!$A29,Grades!$J:$J,"=1",Grades!$P:$P,"&gt;=0.5",Grades!$I:$I,"="&amp;_xlfn.MINIFS(Grades!$I:$I,Grades!$A:$A,"="&amp;$A29))</f>
        <v>1</v>
      </c>
      <c r="I29" s="28">
        <f t="shared" si="3"/>
        <v>0.16666666666666666</v>
      </c>
      <c r="J29">
        <f>COUNTIFS(Grades!$A:$A,"="&amp;Alumn_Filtered!$A29,Grades!$J:$J,"=1",Grades!$P:$P,"&lt;0.5",Grades!$I:$I,"="&amp;_xlfn.MINIFS(Grades!$I:$I,Grades!$A:$A,"="&amp;$A29))</f>
        <v>5</v>
      </c>
      <c r="K29" s="28">
        <f t="shared" si="4"/>
        <v>0.83333333333333337</v>
      </c>
      <c r="L29" s="28">
        <f>_xlfn.MAXIFS(Grades!$P:$P,Grades!$A:$A,"="&amp;Alumn_Filtered!$A29,Grades!$J:$J,"=1",Grades!$I:$I,"="&amp;_xlfn.MINIFS(Grades!$I:$I,Grades!$A:$A,"="&amp;$A29))</f>
        <v>0.81666666666666676</v>
      </c>
      <c r="M29" s="28">
        <f>_xlfn.MINIFS(Grades!$P:$P,Grades!$A:$A,"="&amp;Alumn_Filtered!$A29,Grades!$J:$J,"=1",Grades!$I:$I,"="&amp;_xlfn.MINIFS(Grades!$I:$I,Grades!$A:$A,"="&amp;$A29))</f>
        <v>0.11666666666666665</v>
      </c>
      <c r="N29" s="28">
        <f>IF(G29&lt;&gt;0,SUMIFS(Grades!$P:$P,Grades!$P:$P,"&gt;0",Grades!$A:$A,"="&amp;Alumn_Filtered!$A29,Grades!$J:$J,"=1",Grades!$I:$I,"="&amp;_xlfn.MINIFS(Grades!$I:$I,Grades!$A:$A,"="&amp;$A29))/COUNTIFS(Grades!P:P,"&lt;&gt;BAD",Grades!P:P,"&lt;&gt;DRP",Grades!P:P,"&lt;&gt;CVL",Grades!$A:$A,"="&amp;Alumn_Filtered!$A29,Grades!$J:$J,"=1",Grades!$I:$I,"="&amp;_xlfn.MINIFS(Grades!$I:$I,Grades!$A:$A,"="&amp;$A29)),0)</f>
        <v>0.34166666666666673</v>
      </c>
      <c r="O29">
        <f>COUNTIFS(Grades!$A:$A,"="&amp;Alumn_Filtered!$A29,Grades!$J:$J,"=2",Grades!$I:$I,"="&amp;_xlfn.MINIFS(Grades!$I:$I,Grades!$A:$A,"="&amp;$A29))</f>
        <v>5</v>
      </c>
      <c r="P29">
        <f>COUNTIFS(Grades!$A:$A,"="&amp;Alumn_Filtered!$A29,Grades!$P:$P,"=DRP",Grades!$J:$J,"=2",Grades!$I:$I,"="&amp;_xlfn.MINIFS(Grades!$I:$I,Grades!$A:$A,"="&amp;$A29))</f>
        <v>0</v>
      </c>
      <c r="Q29">
        <f>COUNTIFS(Grades!$A:$A,"="&amp;Alumn_Filtered!$A29,Grades!$P:$P,"=BAD",Grades!$J:$J,"=2",Grades!$I:$I,"="&amp;_xlfn.MINIFS(Grades!$I:$I,Grades!$A:$A,"="&amp;$A29))</f>
        <v>2</v>
      </c>
      <c r="R29">
        <f>COUNTIFS(Grades!$A:$A,"="&amp;Alumn_Filtered!$A29,Grades!$P:$P,"CVL",Grades!$J:$J,"=2",Grades!$I:$I,"="&amp;_xlfn.MINIFS(Grades!$I:$I,Grades!$A:$A,"="&amp;$A29))</f>
        <v>0</v>
      </c>
      <c r="S29">
        <f t="shared" si="15"/>
        <v>3</v>
      </c>
      <c r="T29">
        <f>COUNTIFS(Grades!$A:$A,"="&amp;Alumn_Filtered!$A29,Grades!$J:$J,"=2",Grades!$P:$P,"&gt;=0.5",Grades!$I:$I,"="&amp;_xlfn.MINIFS(Grades!$I:$I,Grades!$A:$A,"="&amp;$A29))</f>
        <v>1</v>
      </c>
      <c r="U29" s="28">
        <f t="shared" si="5"/>
        <v>0.33333333333333331</v>
      </c>
      <c r="V29">
        <f>COUNTIFS(Grades!$A:$A,"="&amp;Alumn_Filtered!$A29,Grades!$J:$J,"=2",Grades!$P:$P,"&lt;0.5",Grades!$I:$I,"="&amp;_xlfn.MINIFS(Grades!$I:$I,Grades!$A:$A,"="&amp;$A29))</f>
        <v>2</v>
      </c>
      <c r="W29" s="28">
        <f t="shared" si="6"/>
        <v>0.66666666666666663</v>
      </c>
      <c r="X29" s="28">
        <f>_xlfn.MAXIFS(Grades!$P:$P,Grades!$A:$A,"="&amp;Alumn_Filtered!$A29,Grades!$J:$J,"=2",Grades!$I:$I,"="&amp;_xlfn.MINIFS(Grades!$I:$I,Grades!$A:$A,"="&amp;$A29))</f>
        <v>0.81666666666666676</v>
      </c>
      <c r="Y29" s="28">
        <f>_xlfn.MINIFS(Grades!$P:$P,Grades!$A:$A,"="&amp;Alumn_Filtered!$A29,Grades!$J:$J,"=2",Grades!$I:$I,"="&amp;_xlfn.MINIFS(Grades!$I:$I,Grades!$A:$A,"="&amp;$A29))</f>
        <v>6.6666666666666652E-2</v>
      </c>
      <c r="Z29" s="28">
        <f>IF(S29&lt;&gt;0,SUMIFS(Grades!$P:$P,Grades!$P:$P,"&gt;0",Grades!$A:$A,"="&amp;Alumn_Filtered!$A29,Grades!$J:$J,"=2",Grades!$I:$I,"="&amp;_xlfn.MINIFS(Grades!$I:$I,Grades!$A:$A,"="&amp;$A29))/COUNTIFS(Grades!P:P,"&lt;&gt;BAD",Grades!P:P,"&lt;&gt;DRP",Grades!P:P,"&lt;&gt;CVL",Grades!$A:$A,"="&amp;Alumn_Filtered!$A29,Grades!$J:$J,"=2",Grades!$I:$I,"="&amp;_xlfn.MINIFS(Grades!$I:$I,Grades!$A:$A,"="&amp;$A29)),0)</f>
        <v>0.32777777777777778</v>
      </c>
      <c r="AA29" s="28">
        <f t="shared" si="7"/>
        <v>-1.3888888888888951E-2</v>
      </c>
      <c r="AB29">
        <f t="shared" ca="1" si="0"/>
        <v>24</v>
      </c>
      <c r="AC29" t="str">
        <f>LEFT(VLOOKUP($A29,Ingresos!$C:$X,5,FALSE),1)</f>
        <v>T</v>
      </c>
      <c r="AD29">
        <f t="shared" si="8"/>
        <v>0</v>
      </c>
      <c r="AE29" t="str">
        <f>LEFT(VLOOKUP($A29,Ingresos!$C:$X,6,FALSE),1)</f>
        <v>R</v>
      </c>
      <c r="AF29">
        <f t="shared" si="9"/>
        <v>1</v>
      </c>
      <c r="AG29">
        <f>VLOOKUP($A29,Ingresos!$C:$X,9,FALSE)</f>
        <v>422</v>
      </c>
      <c r="AH29" s="28">
        <f t="shared" si="10"/>
        <v>0.34683954619124796</v>
      </c>
      <c r="AI29">
        <f>VLOOKUP($A29,Ingresos!$C:$X,10,FALSE)</f>
        <v>422</v>
      </c>
      <c r="AJ29" s="28">
        <f t="shared" si="11"/>
        <v>0.34683954619124796</v>
      </c>
      <c r="AK29">
        <f>VLOOKUP($A29,Ingresos!$C:$X,11,FALSE)</f>
        <v>574</v>
      </c>
      <c r="AL29" s="28">
        <f t="shared" si="12"/>
        <v>0.59319286871961097</v>
      </c>
      <c r="AM29">
        <f>VLOOKUP($A29,Ingresos!$C:$X,12,FALSE)</f>
        <v>590</v>
      </c>
      <c r="AN29" s="28">
        <f t="shared" si="13"/>
        <v>0.61912479740680715</v>
      </c>
      <c r="AO29">
        <f>VLOOKUP($A29,Ingresos!$C:$X,18,FALSE)</f>
        <v>9</v>
      </c>
      <c r="AP29">
        <f t="shared" si="16"/>
        <v>9</v>
      </c>
      <c r="AQ29" t="str">
        <f>VLOOKUP($A29,Ingresos!$C:$X,19,FALSE)</f>
        <v>H2</v>
      </c>
      <c r="AR29">
        <f t="shared" si="14"/>
        <v>2</v>
      </c>
      <c r="AS29">
        <f>VLOOKUP($A29,Ingresos!$C:$X,22,FALSE)</f>
        <v>0</v>
      </c>
    </row>
    <row r="30" spans="1:45" x14ac:dyDescent="0.25">
      <c r="A30">
        <v>184906120</v>
      </c>
      <c r="B30">
        <f>IF((_xlfn.MAXIFS(Grades!$I:$I,Grades!$A:$A,"="&amp;$A30)-_xlfn.MINIFS(Grades!$I:$I,Grades!$A:$A,"="&amp;$A30))=0,0,1)</f>
        <v>1</v>
      </c>
      <c r="C30">
        <f>COUNTIFS(Grades!$A:$A,"="&amp;Alumn_Filtered!$A30,Grades!$J:$J,"=1",Grades!$I:$I,"="&amp;_xlfn.MINIFS(Grades!$I:$I,Grades!$A:$A,"="&amp;$A30))</f>
        <v>6</v>
      </c>
      <c r="D30">
        <f>COUNTIFS(Grades!$A:$A,"="&amp;Alumn_Filtered!$A30,Grades!$P:$P,"=DRP",Grades!$J:$J,"=1",Grades!$I:$I,"="&amp;_xlfn.MINIFS(Grades!$I:$I,Grades!$A:$A,"="&amp;$A30))</f>
        <v>0</v>
      </c>
      <c r="E30">
        <f>COUNTIFS(Grades!$A:$A,"="&amp;Alumn_Filtered!$A30,Grades!$P:$P,"=BAD",Grades!$J:$J,"=1",Grades!$I:$I,"="&amp;_xlfn.MINIFS(Grades!$I:$I,Grades!$A:$A,"="&amp;$A30))</f>
        <v>4</v>
      </c>
      <c r="F30">
        <f>COUNTIFS(Grades!$A:$A,"="&amp;Alumn_Filtered!$A30,Grades!$P:$P,"CVL",Grades!$J:$J,"=1",Grades!$I:$I,"="&amp;_xlfn.MINIFS(Grades!$I:$I,Grades!$A:$A,"="&amp;$A30))</f>
        <v>0</v>
      </c>
      <c r="G30" s="30">
        <f t="shared" si="2"/>
        <v>2</v>
      </c>
      <c r="H30">
        <f>COUNTIFS(Grades!$A:$A,"="&amp;Alumn_Filtered!$A30,Grades!$J:$J,"=1",Grades!$P:$P,"&gt;=0.5",Grades!$I:$I,"="&amp;_xlfn.MINIFS(Grades!$I:$I,Grades!$A:$A,"="&amp;$A30))</f>
        <v>0</v>
      </c>
      <c r="I30" s="28">
        <f t="shared" si="3"/>
        <v>0</v>
      </c>
      <c r="J30">
        <f>COUNTIFS(Grades!$A:$A,"="&amp;Alumn_Filtered!$A30,Grades!$J:$J,"=1",Grades!$P:$P,"&lt;0.5",Grades!$I:$I,"="&amp;_xlfn.MINIFS(Grades!$I:$I,Grades!$A:$A,"="&amp;$A30))</f>
        <v>2</v>
      </c>
      <c r="K30" s="28">
        <f t="shared" si="4"/>
        <v>1</v>
      </c>
      <c r="L30" s="28">
        <f>_xlfn.MAXIFS(Grades!$P:$P,Grades!$A:$A,"="&amp;Alumn_Filtered!$A30,Grades!$J:$J,"=1",Grades!$I:$I,"="&amp;_xlfn.MINIFS(Grades!$I:$I,Grades!$A:$A,"="&amp;$A30))</f>
        <v>0.11666666666666665</v>
      </c>
      <c r="M30" s="28">
        <f>_xlfn.MINIFS(Grades!$P:$P,Grades!$A:$A,"="&amp;Alumn_Filtered!$A30,Grades!$J:$J,"=1",Grades!$I:$I,"="&amp;_xlfn.MINIFS(Grades!$I:$I,Grades!$A:$A,"="&amp;$A30))</f>
        <v>0</v>
      </c>
      <c r="N30" s="28">
        <f>IF(G30&lt;&gt;0,SUMIFS(Grades!$P:$P,Grades!$P:$P,"&gt;0",Grades!$A:$A,"="&amp;Alumn_Filtered!$A30,Grades!$J:$J,"=1",Grades!$I:$I,"="&amp;_xlfn.MINIFS(Grades!$I:$I,Grades!$A:$A,"="&amp;$A30))/COUNTIFS(Grades!P:P,"&lt;&gt;BAD",Grades!P:P,"&lt;&gt;DRP",Grades!P:P,"&lt;&gt;CVL",Grades!$A:$A,"="&amp;Alumn_Filtered!$A30,Grades!$J:$J,"=1",Grades!$I:$I,"="&amp;_xlfn.MINIFS(Grades!$I:$I,Grades!$A:$A,"="&amp;$A30)),0)</f>
        <v>5.8333333333333327E-2</v>
      </c>
      <c r="O30">
        <f>COUNTIFS(Grades!$A:$A,"="&amp;Alumn_Filtered!$A30,Grades!$J:$J,"=2",Grades!$I:$I,"="&amp;_xlfn.MINIFS(Grades!$I:$I,Grades!$A:$A,"="&amp;$A30))</f>
        <v>7</v>
      </c>
      <c r="P30">
        <f>COUNTIFS(Grades!$A:$A,"="&amp;Alumn_Filtered!$A30,Grades!$P:$P,"=DRP",Grades!$J:$J,"=2",Grades!$I:$I,"="&amp;_xlfn.MINIFS(Grades!$I:$I,Grades!$A:$A,"="&amp;$A30))</f>
        <v>0</v>
      </c>
      <c r="Q30">
        <f>COUNTIFS(Grades!$A:$A,"="&amp;Alumn_Filtered!$A30,Grades!$P:$P,"=BAD",Grades!$J:$J,"=2",Grades!$I:$I,"="&amp;_xlfn.MINIFS(Grades!$I:$I,Grades!$A:$A,"="&amp;$A30))</f>
        <v>1</v>
      </c>
      <c r="R30">
        <f>COUNTIFS(Grades!$A:$A,"="&amp;Alumn_Filtered!$A30,Grades!$P:$P,"CVL",Grades!$J:$J,"=2",Grades!$I:$I,"="&amp;_xlfn.MINIFS(Grades!$I:$I,Grades!$A:$A,"="&amp;$A30))</f>
        <v>0</v>
      </c>
      <c r="S30">
        <f t="shared" si="15"/>
        <v>6</v>
      </c>
      <c r="T30">
        <f>COUNTIFS(Grades!$A:$A,"="&amp;Alumn_Filtered!$A30,Grades!$J:$J,"=2",Grades!$P:$P,"&gt;=0.5",Grades!$I:$I,"="&amp;_xlfn.MINIFS(Grades!$I:$I,Grades!$A:$A,"="&amp;$A30))</f>
        <v>2</v>
      </c>
      <c r="U30" s="28">
        <f t="shared" si="5"/>
        <v>0.33333333333333331</v>
      </c>
      <c r="V30">
        <f>COUNTIFS(Grades!$A:$A,"="&amp;Alumn_Filtered!$A30,Grades!$J:$J,"=2",Grades!$P:$P,"&lt;0.5",Grades!$I:$I,"="&amp;_xlfn.MINIFS(Grades!$I:$I,Grades!$A:$A,"="&amp;$A30))</f>
        <v>4</v>
      </c>
      <c r="W30" s="28">
        <f t="shared" si="6"/>
        <v>0.66666666666666663</v>
      </c>
      <c r="X30" s="28">
        <f>_xlfn.MAXIFS(Grades!$P:$P,Grades!$A:$A,"="&amp;Alumn_Filtered!$A30,Grades!$J:$J,"=2",Grades!$I:$I,"="&amp;_xlfn.MINIFS(Grades!$I:$I,Grades!$A:$A,"="&amp;$A30))</f>
        <v>0.9</v>
      </c>
      <c r="Y30" s="28">
        <f>_xlfn.MINIFS(Grades!$P:$P,Grades!$A:$A,"="&amp;Alumn_Filtered!$A30,Grades!$J:$J,"=2",Grades!$I:$I,"="&amp;_xlfn.MINIFS(Grades!$I:$I,Grades!$A:$A,"="&amp;$A30))</f>
        <v>0.18333333333333335</v>
      </c>
      <c r="Z30" s="28">
        <f>IF(S30&lt;&gt;0,SUMIFS(Grades!$P:$P,Grades!$P:$P,"&gt;0",Grades!$A:$A,"="&amp;Alumn_Filtered!$A30,Grades!$J:$J,"=2",Grades!$I:$I,"="&amp;_xlfn.MINIFS(Grades!$I:$I,Grades!$A:$A,"="&amp;$A30))/COUNTIFS(Grades!P:P,"&lt;&gt;BAD",Grades!P:P,"&lt;&gt;DRP",Grades!P:P,"&lt;&gt;CVL",Grades!$A:$A,"="&amp;Alumn_Filtered!$A30,Grades!$J:$J,"=2",Grades!$I:$I,"="&amp;_xlfn.MINIFS(Grades!$I:$I,Grades!$A:$A,"="&amp;$A30)),0)</f>
        <v>0.4694444444444445</v>
      </c>
      <c r="AA30" s="28">
        <f t="shared" si="7"/>
        <v>0.41111111111111115</v>
      </c>
      <c r="AB30">
        <f t="shared" ca="1" si="0"/>
        <v>24</v>
      </c>
      <c r="AC30" t="str">
        <f>LEFT(VLOOKUP($A30,Ingresos!$C:$X,5,FALSE),1)</f>
        <v>S</v>
      </c>
      <c r="AD30">
        <f t="shared" si="8"/>
        <v>1</v>
      </c>
      <c r="AE30" t="str">
        <f>LEFT(VLOOKUP($A30,Ingresos!$C:$X,6,FALSE),1)</f>
        <v>R</v>
      </c>
      <c r="AF30">
        <f t="shared" si="9"/>
        <v>1</v>
      </c>
      <c r="AG30">
        <f>VLOOKUP($A30,Ingresos!$C:$X,9,FALSE)</f>
        <v>478</v>
      </c>
      <c r="AH30" s="28">
        <f t="shared" si="10"/>
        <v>0.43760129659643437</v>
      </c>
      <c r="AI30">
        <f>VLOOKUP($A30,Ingresos!$C:$X,10,FALSE)</f>
        <v>478</v>
      </c>
      <c r="AJ30" s="28">
        <f t="shared" si="11"/>
        <v>0.43760129659643437</v>
      </c>
      <c r="AK30">
        <f>VLOOKUP($A30,Ingresos!$C:$X,11,FALSE)</f>
        <v>552</v>
      </c>
      <c r="AL30" s="28">
        <f t="shared" si="12"/>
        <v>0.55753646677471635</v>
      </c>
      <c r="AM30">
        <f>VLOOKUP($A30,Ingresos!$C:$X,12,FALSE)</f>
        <v>561</v>
      </c>
      <c r="AN30" s="28">
        <f t="shared" si="13"/>
        <v>0.57212317666126422</v>
      </c>
      <c r="AO30">
        <f>VLOOKUP($A30,Ingresos!$C:$X,18,FALSE)</f>
        <v>8</v>
      </c>
      <c r="AP30">
        <f t="shared" si="16"/>
        <v>8</v>
      </c>
      <c r="AQ30" t="str">
        <f>VLOOKUP($A30,Ingresos!$C:$X,19,FALSE)</f>
        <v>H1</v>
      </c>
      <c r="AR30">
        <f t="shared" si="14"/>
        <v>1</v>
      </c>
      <c r="AS30">
        <f>VLOOKUP($A30,Ingresos!$C:$X,22,FALSE)</f>
        <v>5</v>
      </c>
    </row>
    <row r="31" spans="1:45" x14ac:dyDescent="0.25">
      <c r="A31">
        <v>185228665</v>
      </c>
      <c r="B31">
        <f>IF((_xlfn.MAXIFS(Grades!$I:$I,Grades!$A:$A,"="&amp;$A31)-_xlfn.MINIFS(Grades!$I:$I,Grades!$A:$A,"="&amp;$A31))=0,0,1)</f>
        <v>1</v>
      </c>
      <c r="C31">
        <f>COUNTIFS(Grades!$A:$A,"="&amp;Alumn_Filtered!$A31,Grades!$J:$J,"=1",Grades!$I:$I,"="&amp;_xlfn.MINIFS(Grades!$I:$I,Grades!$A:$A,"="&amp;$A31))</f>
        <v>6</v>
      </c>
      <c r="D31">
        <f>COUNTIFS(Grades!$A:$A,"="&amp;Alumn_Filtered!$A31,Grades!$P:$P,"=DRP",Grades!$J:$J,"=1",Grades!$I:$I,"="&amp;_xlfn.MINIFS(Grades!$I:$I,Grades!$A:$A,"="&amp;$A31))</f>
        <v>0</v>
      </c>
      <c r="E31">
        <f>COUNTIFS(Grades!$A:$A,"="&amp;Alumn_Filtered!$A31,Grades!$P:$P,"=BAD",Grades!$J:$J,"=1",Grades!$I:$I,"="&amp;_xlfn.MINIFS(Grades!$I:$I,Grades!$A:$A,"="&amp;$A31))</f>
        <v>0</v>
      </c>
      <c r="F31">
        <f>COUNTIFS(Grades!$A:$A,"="&amp;Alumn_Filtered!$A31,Grades!$P:$P,"CVL",Grades!$J:$J,"=1",Grades!$I:$I,"="&amp;_xlfn.MINIFS(Grades!$I:$I,Grades!$A:$A,"="&amp;$A31))</f>
        <v>0</v>
      </c>
      <c r="G31" s="30">
        <f t="shared" si="2"/>
        <v>6</v>
      </c>
      <c r="H31">
        <f>COUNTIFS(Grades!$A:$A,"="&amp;Alumn_Filtered!$A31,Grades!$J:$J,"=1",Grades!$P:$P,"&gt;=0.5",Grades!$I:$I,"="&amp;_xlfn.MINIFS(Grades!$I:$I,Grades!$A:$A,"="&amp;$A31))</f>
        <v>6</v>
      </c>
      <c r="I31" s="28">
        <f t="shared" si="3"/>
        <v>1</v>
      </c>
      <c r="J31">
        <f>COUNTIFS(Grades!$A:$A,"="&amp;Alumn_Filtered!$A31,Grades!$J:$J,"=1",Grades!$P:$P,"&lt;0.5",Grades!$I:$I,"="&amp;_xlfn.MINIFS(Grades!$I:$I,Grades!$A:$A,"="&amp;$A31))</f>
        <v>0</v>
      </c>
      <c r="K31" s="28">
        <f t="shared" si="4"/>
        <v>0</v>
      </c>
      <c r="L31" s="28">
        <f>_xlfn.MAXIFS(Grades!$P:$P,Grades!$A:$A,"="&amp;Alumn_Filtered!$A31,Grades!$J:$J,"=1",Grades!$I:$I,"="&amp;_xlfn.MINIFS(Grades!$I:$I,Grades!$A:$A,"="&amp;$A31))</f>
        <v>0.85</v>
      </c>
      <c r="M31" s="28">
        <f>_xlfn.MINIFS(Grades!$P:$P,Grades!$A:$A,"="&amp;Alumn_Filtered!$A31,Grades!$J:$J,"=1",Grades!$I:$I,"="&amp;_xlfn.MINIFS(Grades!$I:$I,Grades!$A:$A,"="&amp;$A31))</f>
        <v>0.51666666666666661</v>
      </c>
      <c r="N31" s="28">
        <f>IF(G31&lt;&gt;0,SUMIFS(Grades!$P:$P,Grades!$P:$P,"&gt;0",Grades!$A:$A,"="&amp;Alumn_Filtered!$A31,Grades!$J:$J,"=1",Grades!$I:$I,"="&amp;_xlfn.MINIFS(Grades!$I:$I,Grades!$A:$A,"="&amp;$A31))/COUNTIFS(Grades!P:P,"&lt;&gt;BAD",Grades!P:P,"&lt;&gt;DRP",Grades!P:P,"&lt;&gt;CVL",Grades!$A:$A,"="&amp;Alumn_Filtered!$A31,Grades!$J:$J,"=1",Grades!$I:$I,"="&amp;_xlfn.MINIFS(Grades!$I:$I,Grades!$A:$A,"="&amp;$A31)),0)</f>
        <v>0.69444444444444431</v>
      </c>
      <c r="O31">
        <f>COUNTIFS(Grades!$A:$A,"="&amp;Alumn_Filtered!$A31,Grades!$J:$J,"=2",Grades!$I:$I,"="&amp;_xlfn.MINIFS(Grades!$I:$I,Grades!$A:$A,"="&amp;$A31))</f>
        <v>6</v>
      </c>
      <c r="P31">
        <f>COUNTIFS(Grades!$A:$A,"="&amp;Alumn_Filtered!$A31,Grades!$P:$P,"=DRP",Grades!$J:$J,"=2",Grades!$I:$I,"="&amp;_xlfn.MINIFS(Grades!$I:$I,Grades!$A:$A,"="&amp;$A31))</f>
        <v>0</v>
      </c>
      <c r="Q31">
        <f>COUNTIFS(Grades!$A:$A,"="&amp;Alumn_Filtered!$A31,Grades!$P:$P,"=BAD",Grades!$J:$J,"=2",Grades!$I:$I,"="&amp;_xlfn.MINIFS(Grades!$I:$I,Grades!$A:$A,"="&amp;$A31))</f>
        <v>0</v>
      </c>
      <c r="R31">
        <f>COUNTIFS(Grades!$A:$A,"="&amp;Alumn_Filtered!$A31,Grades!$P:$P,"CVL",Grades!$J:$J,"=2",Grades!$I:$I,"="&amp;_xlfn.MINIFS(Grades!$I:$I,Grades!$A:$A,"="&amp;$A31))</f>
        <v>0</v>
      </c>
      <c r="S31">
        <f t="shared" si="15"/>
        <v>6</v>
      </c>
      <c r="T31">
        <f>COUNTIFS(Grades!$A:$A,"="&amp;Alumn_Filtered!$A31,Grades!$J:$J,"=2",Grades!$P:$P,"&gt;=0.5",Grades!$I:$I,"="&amp;_xlfn.MINIFS(Grades!$I:$I,Grades!$A:$A,"="&amp;$A31))</f>
        <v>3</v>
      </c>
      <c r="U31" s="28">
        <f t="shared" si="5"/>
        <v>0.5</v>
      </c>
      <c r="V31">
        <f>COUNTIFS(Grades!$A:$A,"="&amp;Alumn_Filtered!$A31,Grades!$J:$J,"=2",Grades!$P:$P,"&lt;0.5",Grades!$I:$I,"="&amp;_xlfn.MINIFS(Grades!$I:$I,Grades!$A:$A,"="&amp;$A31))</f>
        <v>3</v>
      </c>
      <c r="W31" s="28">
        <f t="shared" si="6"/>
        <v>0.5</v>
      </c>
      <c r="X31" s="28">
        <f>_xlfn.MAXIFS(Grades!$P:$P,Grades!$A:$A,"="&amp;Alumn_Filtered!$A31,Grades!$J:$J,"=2",Grades!$I:$I,"="&amp;_xlfn.MINIFS(Grades!$I:$I,Grades!$A:$A,"="&amp;$A31))</f>
        <v>0.73333333333333339</v>
      </c>
      <c r="Y31" s="28">
        <f>_xlfn.MINIFS(Grades!$P:$P,Grades!$A:$A,"="&amp;Alumn_Filtered!$A31,Grades!$J:$J,"=2",Grades!$I:$I,"="&amp;_xlfn.MINIFS(Grades!$I:$I,Grades!$A:$A,"="&amp;$A31))</f>
        <v>0.31666666666666665</v>
      </c>
      <c r="Z31" s="28">
        <f>IF(S31&lt;&gt;0,SUMIFS(Grades!$P:$P,Grades!$P:$P,"&gt;0",Grades!$A:$A,"="&amp;Alumn_Filtered!$A31,Grades!$J:$J,"=2",Grades!$I:$I,"="&amp;_xlfn.MINIFS(Grades!$I:$I,Grades!$A:$A,"="&amp;$A31))/COUNTIFS(Grades!P:P,"&lt;&gt;BAD",Grades!P:P,"&lt;&gt;DRP",Grades!P:P,"&lt;&gt;CVL",Grades!$A:$A,"="&amp;Alumn_Filtered!$A31,Grades!$J:$J,"=2",Grades!$I:$I,"="&amp;_xlfn.MINIFS(Grades!$I:$I,Grades!$A:$A,"="&amp;$A31)),0)</f>
        <v>0.53611111111111109</v>
      </c>
      <c r="AA31" s="28">
        <f t="shared" si="7"/>
        <v>-0.15833333333333321</v>
      </c>
      <c r="AB31">
        <f t="shared" ca="1" si="0"/>
        <v>24</v>
      </c>
      <c r="AC31" t="str">
        <f>LEFT(VLOOKUP($A31,Ingresos!$C:$X,5,FALSE),1)</f>
        <v>S</v>
      </c>
      <c r="AD31">
        <f t="shared" si="8"/>
        <v>1</v>
      </c>
      <c r="AE31" t="str">
        <f>LEFT(VLOOKUP($A31,Ingresos!$C:$X,6,FALSE),1)</f>
        <v>R</v>
      </c>
      <c r="AF31">
        <f t="shared" si="9"/>
        <v>1</v>
      </c>
      <c r="AG31">
        <f>VLOOKUP($A31,Ingresos!$C:$X,9,FALSE)</f>
        <v>544</v>
      </c>
      <c r="AH31" s="28">
        <f t="shared" si="10"/>
        <v>0.54457050243111826</v>
      </c>
      <c r="AI31">
        <f>VLOOKUP($A31,Ingresos!$C:$X,10,FALSE)</f>
        <v>544</v>
      </c>
      <c r="AJ31" s="28">
        <f t="shared" si="11"/>
        <v>0.54457050243111826</v>
      </c>
      <c r="AK31">
        <f>VLOOKUP($A31,Ingresos!$C:$X,11,FALSE)</f>
        <v>543</v>
      </c>
      <c r="AL31" s="28">
        <f t="shared" si="12"/>
        <v>0.5429497568881686</v>
      </c>
      <c r="AM31">
        <f>VLOOKUP($A31,Ingresos!$C:$X,12,FALSE)</f>
        <v>641</v>
      </c>
      <c r="AN31" s="28">
        <f t="shared" si="13"/>
        <v>0.70178282009724469</v>
      </c>
      <c r="AO31" t="str">
        <f>VLOOKUP($A31,Ingresos!$C:$X,18,FALSE)</f>
        <v>RM</v>
      </c>
      <c r="AP31">
        <f t="shared" si="16"/>
        <v>13</v>
      </c>
      <c r="AQ31" t="str">
        <f>VLOOKUP($A31,Ingresos!$C:$X,19,FALSE)</f>
        <v>H1</v>
      </c>
      <c r="AR31">
        <f t="shared" si="14"/>
        <v>1</v>
      </c>
      <c r="AS31">
        <f>VLOOKUP($A31,Ingresos!$C:$X,22,FALSE)</f>
        <v>9</v>
      </c>
    </row>
    <row r="32" spans="1:45" x14ac:dyDescent="0.25">
      <c r="A32">
        <v>185395170</v>
      </c>
      <c r="B32">
        <f>IF((_xlfn.MAXIFS(Grades!$I:$I,Grades!$A:$A,"="&amp;$A32)-_xlfn.MINIFS(Grades!$I:$I,Grades!$A:$A,"="&amp;$A32))=0,0,1)</f>
        <v>1</v>
      </c>
      <c r="C32">
        <f>COUNTIFS(Grades!$A:$A,"="&amp;Alumn_Filtered!$A32,Grades!$J:$J,"=1",Grades!$I:$I,"="&amp;_xlfn.MINIFS(Grades!$I:$I,Grades!$A:$A,"="&amp;$A32))</f>
        <v>20</v>
      </c>
      <c r="D32">
        <f>COUNTIFS(Grades!$A:$A,"="&amp;Alumn_Filtered!$A32,Grades!$P:$P,"=DRP",Grades!$J:$J,"=1",Grades!$I:$I,"="&amp;_xlfn.MINIFS(Grades!$I:$I,Grades!$A:$A,"="&amp;$A32))</f>
        <v>1</v>
      </c>
      <c r="E32">
        <f>COUNTIFS(Grades!$A:$A,"="&amp;Alumn_Filtered!$A32,Grades!$P:$P,"=BAD",Grades!$J:$J,"=1",Grades!$I:$I,"="&amp;_xlfn.MINIFS(Grades!$I:$I,Grades!$A:$A,"="&amp;$A32))</f>
        <v>0</v>
      </c>
      <c r="F32">
        <f>COUNTIFS(Grades!$A:$A,"="&amp;Alumn_Filtered!$A32,Grades!$P:$P,"CVL",Grades!$J:$J,"=1",Grades!$I:$I,"="&amp;_xlfn.MINIFS(Grades!$I:$I,Grades!$A:$A,"="&amp;$A32))</f>
        <v>14</v>
      </c>
      <c r="G32" s="30">
        <f t="shared" si="2"/>
        <v>5</v>
      </c>
      <c r="H32">
        <f>COUNTIFS(Grades!$A:$A,"="&amp;Alumn_Filtered!$A32,Grades!$J:$J,"=1",Grades!$P:$P,"&gt;=0.5",Grades!$I:$I,"="&amp;_xlfn.MINIFS(Grades!$I:$I,Grades!$A:$A,"="&amp;$A32))</f>
        <v>4</v>
      </c>
      <c r="I32" s="28">
        <f t="shared" si="3"/>
        <v>0.8</v>
      </c>
      <c r="J32">
        <f>COUNTIFS(Grades!$A:$A,"="&amp;Alumn_Filtered!$A32,Grades!$J:$J,"=1",Grades!$P:$P,"&lt;0.5",Grades!$I:$I,"="&amp;_xlfn.MINIFS(Grades!$I:$I,Grades!$A:$A,"="&amp;$A32))</f>
        <v>1</v>
      </c>
      <c r="K32" s="28">
        <f t="shared" si="4"/>
        <v>0.2</v>
      </c>
      <c r="L32" s="28">
        <f>_xlfn.MAXIFS(Grades!$P:$P,Grades!$A:$A,"="&amp;Alumn_Filtered!$A32,Grades!$J:$J,"=1",Grades!$I:$I,"="&amp;_xlfn.MINIFS(Grades!$I:$I,Grades!$A:$A,"="&amp;$A32))</f>
        <v>0.71666666666666667</v>
      </c>
      <c r="M32" s="28">
        <f>_xlfn.MINIFS(Grades!$P:$P,Grades!$A:$A,"="&amp;Alumn_Filtered!$A32,Grades!$J:$J,"=1",Grades!$I:$I,"="&amp;_xlfn.MINIFS(Grades!$I:$I,Grades!$A:$A,"="&amp;$A32))</f>
        <v>0.46666666666666662</v>
      </c>
      <c r="N32" s="28">
        <f>IF(G32&lt;&gt;0,SUMIFS(Grades!$P:$P,Grades!$P:$P,"&gt;0",Grades!$A:$A,"="&amp;Alumn_Filtered!$A32,Grades!$J:$J,"=1",Grades!$I:$I,"="&amp;_xlfn.MINIFS(Grades!$I:$I,Grades!$A:$A,"="&amp;$A32))/COUNTIFS(Grades!P:P,"&lt;&gt;BAD",Grades!P:P,"&lt;&gt;DRP",Grades!P:P,"&lt;&gt;CVL",Grades!$A:$A,"="&amp;Alumn_Filtered!$A32,Grades!$J:$J,"=1",Grades!$I:$I,"="&amp;_xlfn.MINIFS(Grades!$I:$I,Grades!$A:$A,"="&amp;$A32)),0)</f>
        <v>0.62666666666666671</v>
      </c>
      <c r="O32">
        <f>COUNTIFS(Grades!$A:$A,"="&amp;Alumn_Filtered!$A32,Grades!$J:$J,"=2",Grades!$I:$I,"="&amp;_xlfn.MINIFS(Grades!$I:$I,Grades!$A:$A,"="&amp;$A32))</f>
        <v>5</v>
      </c>
      <c r="P32">
        <f>COUNTIFS(Grades!$A:$A,"="&amp;Alumn_Filtered!$A32,Grades!$P:$P,"=DRP",Grades!$J:$J,"=2",Grades!$I:$I,"="&amp;_xlfn.MINIFS(Grades!$I:$I,Grades!$A:$A,"="&amp;$A32))</f>
        <v>1</v>
      </c>
      <c r="Q32">
        <f>COUNTIFS(Grades!$A:$A,"="&amp;Alumn_Filtered!$A32,Grades!$P:$P,"=BAD",Grades!$J:$J,"=2",Grades!$I:$I,"="&amp;_xlfn.MINIFS(Grades!$I:$I,Grades!$A:$A,"="&amp;$A32))</f>
        <v>0</v>
      </c>
      <c r="R32">
        <f>COUNTIFS(Grades!$A:$A,"="&amp;Alumn_Filtered!$A32,Grades!$P:$P,"CVL",Grades!$J:$J,"=2",Grades!$I:$I,"="&amp;_xlfn.MINIFS(Grades!$I:$I,Grades!$A:$A,"="&amp;$A32))</f>
        <v>0</v>
      </c>
      <c r="S32">
        <f t="shared" si="15"/>
        <v>4</v>
      </c>
      <c r="T32">
        <f>COUNTIFS(Grades!$A:$A,"="&amp;Alumn_Filtered!$A32,Grades!$J:$J,"=2",Grades!$P:$P,"&gt;=0.5",Grades!$I:$I,"="&amp;_xlfn.MINIFS(Grades!$I:$I,Grades!$A:$A,"="&amp;$A32))</f>
        <v>4</v>
      </c>
      <c r="U32" s="28">
        <f t="shared" si="5"/>
        <v>1</v>
      </c>
      <c r="V32">
        <f>COUNTIFS(Grades!$A:$A,"="&amp;Alumn_Filtered!$A32,Grades!$J:$J,"=2",Grades!$P:$P,"&lt;0.5",Grades!$I:$I,"="&amp;_xlfn.MINIFS(Grades!$I:$I,Grades!$A:$A,"="&amp;$A32))</f>
        <v>0</v>
      </c>
      <c r="W32" s="28">
        <f t="shared" si="6"/>
        <v>0</v>
      </c>
      <c r="X32" s="28">
        <f>_xlfn.MAXIFS(Grades!$P:$P,Grades!$A:$A,"="&amp;Alumn_Filtered!$A32,Grades!$J:$J,"=2",Grades!$I:$I,"="&amp;_xlfn.MINIFS(Grades!$I:$I,Grades!$A:$A,"="&amp;$A32))</f>
        <v>0.76666666666666661</v>
      </c>
      <c r="Y32" s="28">
        <f>_xlfn.MINIFS(Grades!$P:$P,Grades!$A:$A,"="&amp;Alumn_Filtered!$A32,Grades!$J:$J,"=2",Grades!$I:$I,"="&amp;_xlfn.MINIFS(Grades!$I:$I,Grades!$A:$A,"="&amp;$A32))</f>
        <v>0.6166666666666667</v>
      </c>
      <c r="Z32" s="28">
        <f>IF(S32&lt;&gt;0,SUMIFS(Grades!$P:$P,Grades!$P:$P,"&gt;0",Grades!$A:$A,"="&amp;Alumn_Filtered!$A32,Grades!$J:$J,"=2",Grades!$I:$I,"="&amp;_xlfn.MINIFS(Grades!$I:$I,Grades!$A:$A,"="&amp;$A32))/COUNTIFS(Grades!P:P,"&lt;&gt;BAD",Grades!P:P,"&lt;&gt;DRP",Grades!P:P,"&lt;&gt;CVL",Grades!$A:$A,"="&amp;Alumn_Filtered!$A32,Grades!$J:$J,"=2",Grades!$I:$I,"="&amp;_xlfn.MINIFS(Grades!$I:$I,Grades!$A:$A,"="&amp;$A32)),0)</f>
        <v>0.68333333333333324</v>
      </c>
      <c r="AA32" s="28">
        <f t="shared" si="7"/>
        <v>5.6666666666666532E-2</v>
      </c>
      <c r="AB32">
        <f t="shared" ca="1" si="0"/>
        <v>24</v>
      </c>
      <c r="AC32" t="str">
        <f>LEFT(VLOOKUP($A32,Ingresos!$C:$X,5,FALSE),1)</f>
        <v>S</v>
      </c>
      <c r="AD32">
        <f t="shared" si="8"/>
        <v>1</v>
      </c>
      <c r="AE32" t="str">
        <f>LEFT(VLOOKUP($A32,Ingresos!$C:$X,6,FALSE),1)</f>
        <v>E</v>
      </c>
      <c r="AF32">
        <f t="shared" si="9"/>
        <v>0</v>
      </c>
      <c r="AG32">
        <f>VLOOKUP($A32,Ingresos!$C:$X,9,FALSE)</f>
        <v>0</v>
      </c>
      <c r="AH32" s="28">
        <f t="shared" si="10"/>
        <v>0</v>
      </c>
      <c r="AI32">
        <f>VLOOKUP($A32,Ingresos!$C:$X,10,FALSE)</f>
        <v>0</v>
      </c>
      <c r="AJ32" s="28">
        <f t="shared" si="11"/>
        <v>0</v>
      </c>
      <c r="AK32">
        <f>VLOOKUP($A32,Ingresos!$C:$X,11,FALSE)</f>
        <v>0</v>
      </c>
      <c r="AL32" s="28">
        <f t="shared" si="12"/>
        <v>0</v>
      </c>
      <c r="AM32">
        <f>VLOOKUP($A32,Ingresos!$C:$X,12,FALSE)</f>
        <v>0</v>
      </c>
      <c r="AN32" s="28">
        <f t="shared" si="13"/>
        <v>0</v>
      </c>
      <c r="AO32">
        <f>VLOOKUP($A32,Ingresos!$C:$X,18,FALSE)</f>
        <v>13</v>
      </c>
      <c r="AP32">
        <f t="shared" si="16"/>
        <v>13</v>
      </c>
      <c r="AQ32" t="str">
        <f>VLOOKUP($A32,Ingresos!$C:$X,19,FALSE)</f>
        <v>H1</v>
      </c>
      <c r="AR32">
        <f t="shared" si="14"/>
        <v>1</v>
      </c>
      <c r="AS32">
        <f>VLOOKUP($A32,Ingresos!$C:$X,22,FALSE)</f>
        <v>0</v>
      </c>
    </row>
    <row r="33" spans="1:45" x14ac:dyDescent="0.25">
      <c r="A33">
        <v>185503569</v>
      </c>
      <c r="B33">
        <f>IF((_xlfn.MAXIFS(Grades!$I:$I,Grades!$A:$A,"="&amp;$A33)-_xlfn.MINIFS(Grades!$I:$I,Grades!$A:$A,"="&amp;$A33))=0,0,1)</f>
        <v>1</v>
      </c>
      <c r="C33">
        <f>COUNTIFS(Grades!$A:$A,"="&amp;Alumn_Filtered!$A33,Grades!$J:$J,"=1",Grades!$I:$I,"="&amp;_xlfn.MINIFS(Grades!$I:$I,Grades!$A:$A,"="&amp;$A33))</f>
        <v>6</v>
      </c>
      <c r="D33">
        <f>COUNTIFS(Grades!$A:$A,"="&amp;Alumn_Filtered!$A33,Grades!$P:$P,"=DRP",Grades!$J:$J,"=1",Grades!$I:$I,"="&amp;_xlfn.MINIFS(Grades!$I:$I,Grades!$A:$A,"="&amp;$A33))</f>
        <v>0</v>
      </c>
      <c r="E33">
        <f>COUNTIFS(Grades!$A:$A,"="&amp;Alumn_Filtered!$A33,Grades!$P:$P,"=BAD",Grades!$J:$J,"=1",Grades!$I:$I,"="&amp;_xlfn.MINIFS(Grades!$I:$I,Grades!$A:$A,"="&amp;$A33))</f>
        <v>0</v>
      </c>
      <c r="F33">
        <f>COUNTIFS(Grades!$A:$A,"="&amp;Alumn_Filtered!$A33,Grades!$P:$P,"CVL",Grades!$J:$J,"=1",Grades!$I:$I,"="&amp;_xlfn.MINIFS(Grades!$I:$I,Grades!$A:$A,"="&amp;$A33))</f>
        <v>0</v>
      </c>
      <c r="G33" s="30">
        <f t="shared" si="2"/>
        <v>6</v>
      </c>
      <c r="H33">
        <f>COUNTIFS(Grades!$A:$A,"="&amp;Alumn_Filtered!$A33,Grades!$J:$J,"=1",Grades!$P:$P,"&gt;=0.5",Grades!$I:$I,"="&amp;_xlfn.MINIFS(Grades!$I:$I,Grades!$A:$A,"="&amp;$A33))</f>
        <v>6</v>
      </c>
      <c r="I33" s="28">
        <f t="shared" si="3"/>
        <v>1</v>
      </c>
      <c r="J33">
        <f>COUNTIFS(Grades!$A:$A,"="&amp;Alumn_Filtered!$A33,Grades!$J:$J,"=1",Grades!$P:$P,"&lt;0.5",Grades!$I:$I,"="&amp;_xlfn.MINIFS(Grades!$I:$I,Grades!$A:$A,"="&amp;$A33))</f>
        <v>0</v>
      </c>
      <c r="K33" s="28">
        <f t="shared" si="4"/>
        <v>0</v>
      </c>
      <c r="L33" s="28">
        <f>_xlfn.MAXIFS(Grades!$P:$P,Grades!$A:$A,"="&amp;Alumn_Filtered!$A33,Grades!$J:$J,"=1",Grades!$I:$I,"="&amp;_xlfn.MINIFS(Grades!$I:$I,Grades!$A:$A,"="&amp;$A33))</f>
        <v>0.98333333333333339</v>
      </c>
      <c r="M33" s="28">
        <f>_xlfn.MINIFS(Grades!$P:$P,Grades!$A:$A,"="&amp;Alumn_Filtered!$A33,Grades!$J:$J,"=1",Grades!$I:$I,"="&amp;_xlfn.MINIFS(Grades!$I:$I,Grades!$A:$A,"="&amp;$A33))</f>
        <v>0.83333333333333337</v>
      </c>
      <c r="N33" s="28">
        <f>IF(G33&lt;&gt;0,SUMIFS(Grades!$P:$P,Grades!$P:$P,"&gt;0",Grades!$A:$A,"="&amp;Alumn_Filtered!$A33,Grades!$J:$J,"=1",Grades!$I:$I,"="&amp;_xlfn.MINIFS(Grades!$I:$I,Grades!$A:$A,"="&amp;$A33))/COUNTIFS(Grades!P:P,"&lt;&gt;BAD",Grades!P:P,"&lt;&gt;DRP",Grades!P:P,"&lt;&gt;CVL",Grades!$A:$A,"="&amp;Alumn_Filtered!$A33,Grades!$J:$J,"=1",Grades!$I:$I,"="&amp;_xlfn.MINIFS(Grades!$I:$I,Grades!$A:$A,"="&amp;$A33)),0)</f>
        <v>0.90555555555555556</v>
      </c>
      <c r="O33">
        <f>COUNTIFS(Grades!$A:$A,"="&amp;Alumn_Filtered!$A33,Grades!$J:$J,"=2",Grades!$I:$I,"="&amp;_xlfn.MINIFS(Grades!$I:$I,Grades!$A:$A,"="&amp;$A33))</f>
        <v>10</v>
      </c>
      <c r="P33">
        <f>COUNTIFS(Grades!$A:$A,"="&amp;Alumn_Filtered!$A33,Grades!$P:$P,"=DRP",Grades!$J:$J,"=2",Grades!$I:$I,"="&amp;_xlfn.MINIFS(Grades!$I:$I,Grades!$A:$A,"="&amp;$A33))</f>
        <v>0</v>
      </c>
      <c r="Q33">
        <f>COUNTIFS(Grades!$A:$A,"="&amp;Alumn_Filtered!$A33,Grades!$P:$P,"=BAD",Grades!$J:$J,"=2",Grades!$I:$I,"="&amp;_xlfn.MINIFS(Grades!$I:$I,Grades!$A:$A,"="&amp;$A33))</f>
        <v>0</v>
      </c>
      <c r="R33">
        <f>COUNTIFS(Grades!$A:$A,"="&amp;Alumn_Filtered!$A33,Grades!$P:$P,"CVL",Grades!$J:$J,"=2",Grades!$I:$I,"="&amp;_xlfn.MINIFS(Grades!$I:$I,Grades!$A:$A,"="&amp;$A33))</f>
        <v>4</v>
      </c>
      <c r="S33">
        <f t="shared" si="15"/>
        <v>6</v>
      </c>
      <c r="T33">
        <f>COUNTIFS(Grades!$A:$A,"="&amp;Alumn_Filtered!$A33,Grades!$J:$J,"=2",Grades!$P:$P,"&gt;=0.5",Grades!$I:$I,"="&amp;_xlfn.MINIFS(Grades!$I:$I,Grades!$A:$A,"="&amp;$A33))</f>
        <v>6</v>
      </c>
      <c r="U33" s="28">
        <f t="shared" si="5"/>
        <v>1</v>
      </c>
      <c r="V33">
        <f>COUNTIFS(Grades!$A:$A,"="&amp;Alumn_Filtered!$A33,Grades!$J:$J,"=2",Grades!$P:$P,"&lt;0.5",Grades!$I:$I,"="&amp;_xlfn.MINIFS(Grades!$I:$I,Grades!$A:$A,"="&amp;$A33))</f>
        <v>0</v>
      </c>
      <c r="W33" s="28">
        <f t="shared" si="6"/>
        <v>0</v>
      </c>
      <c r="X33" s="28">
        <f>_xlfn.MAXIFS(Grades!$P:$P,Grades!$A:$A,"="&amp;Alumn_Filtered!$A33,Grades!$J:$J,"=2",Grades!$I:$I,"="&amp;_xlfn.MINIFS(Grades!$I:$I,Grades!$A:$A,"="&amp;$A33))</f>
        <v>0.95000000000000007</v>
      </c>
      <c r="Y33" s="28">
        <f>_xlfn.MINIFS(Grades!$P:$P,Grades!$A:$A,"="&amp;Alumn_Filtered!$A33,Grades!$J:$J,"=2",Grades!$I:$I,"="&amp;_xlfn.MINIFS(Grades!$I:$I,Grades!$A:$A,"="&amp;$A33))</f>
        <v>0.79999999999999993</v>
      </c>
      <c r="Z33" s="28">
        <f>IF(S33&lt;&gt;0,SUMIFS(Grades!$P:$P,Grades!$P:$P,"&gt;0",Grades!$A:$A,"="&amp;Alumn_Filtered!$A33,Grades!$J:$J,"=2",Grades!$I:$I,"="&amp;_xlfn.MINIFS(Grades!$I:$I,Grades!$A:$A,"="&amp;$A33))/COUNTIFS(Grades!P:P,"&lt;&gt;BAD",Grades!P:P,"&lt;&gt;DRP",Grades!P:P,"&lt;&gt;CVL",Grades!$A:$A,"="&amp;Alumn_Filtered!$A33,Grades!$J:$J,"=2",Grades!$I:$I,"="&amp;_xlfn.MINIFS(Grades!$I:$I,Grades!$A:$A,"="&amp;$A33)),0)</f>
        <v>0.87777777777777766</v>
      </c>
      <c r="AA33" s="28">
        <f t="shared" si="7"/>
        <v>-2.7777777777777901E-2</v>
      </c>
      <c r="AB33">
        <f t="shared" ca="1" si="0"/>
        <v>24</v>
      </c>
      <c r="AC33" t="str">
        <f>LEFT(VLOOKUP($A33,Ingresos!$C:$X,5,FALSE),1)</f>
        <v>S</v>
      </c>
      <c r="AD33">
        <f t="shared" si="8"/>
        <v>1</v>
      </c>
      <c r="AE33" t="str">
        <f>LEFT(VLOOKUP($A33,Ingresos!$C:$X,6,FALSE),1)</f>
        <v>R</v>
      </c>
      <c r="AF33">
        <f t="shared" si="9"/>
        <v>1</v>
      </c>
      <c r="AG33">
        <f>VLOOKUP($A33,Ingresos!$C:$X,9,FALSE)</f>
        <v>647</v>
      </c>
      <c r="AH33" s="28">
        <f t="shared" si="10"/>
        <v>0.71150729335494323</v>
      </c>
      <c r="AI33">
        <f>VLOOKUP($A33,Ingresos!$C:$X,10,FALSE)</f>
        <v>684</v>
      </c>
      <c r="AJ33" s="28">
        <f t="shared" si="11"/>
        <v>0.77147487844408424</v>
      </c>
      <c r="AK33">
        <f>VLOOKUP($A33,Ingresos!$C:$X,11,FALSE)</f>
        <v>692</v>
      </c>
      <c r="AL33" s="28">
        <f t="shared" si="12"/>
        <v>0.78444084278768234</v>
      </c>
      <c r="AM33">
        <f>VLOOKUP($A33,Ingresos!$C:$X,12,FALSE)</f>
        <v>762</v>
      </c>
      <c r="AN33" s="28">
        <f t="shared" si="13"/>
        <v>0.89789303079416527</v>
      </c>
      <c r="AO33" t="str">
        <f>VLOOKUP($A33,Ingresos!$C:$X,18,FALSE)</f>
        <v>RM</v>
      </c>
      <c r="AP33">
        <f t="shared" si="16"/>
        <v>13</v>
      </c>
      <c r="AQ33" t="str">
        <f>VLOOKUP($A33,Ingresos!$C:$X,19,FALSE)</f>
        <v>H1</v>
      </c>
      <c r="AR33">
        <f t="shared" si="14"/>
        <v>1</v>
      </c>
      <c r="AS33">
        <f>VLOOKUP($A33,Ingresos!$C:$X,22,FALSE)</f>
        <v>0</v>
      </c>
    </row>
    <row r="34" spans="1:45" x14ac:dyDescent="0.25">
      <c r="A34">
        <v>185574946</v>
      </c>
      <c r="B34">
        <f>IF((_xlfn.MAXIFS(Grades!$I:$I,Grades!$A:$A,"="&amp;$A34)-_xlfn.MINIFS(Grades!$I:$I,Grades!$A:$A,"="&amp;$A34))=0,0,1)</f>
        <v>0</v>
      </c>
      <c r="C34">
        <f>COUNTIFS(Grades!$A:$A,"="&amp;Alumn_Filtered!$A34,Grades!$J:$J,"=1",Grades!$I:$I,"="&amp;_xlfn.MINIFS(Grades!$I:$I,Grades!$A:$A,"="&amp;$A34))</f>
        <v>6</v>
      </c>
      <c r="D34">
        <f>COUNTIFS(Grades!$A:$A,"="&amp;Alumn_Filtered!$A34,Grades!$P:$P,"=DRP",Grades!$J:$J,"=1",Grades!$I:$I,"="&amp;_xlfn.MINIFS(Grades!$I:$I,Grades!$A:$A,"="&amp;$A34))</f>
        <v>0</v>
      </c>
      <c r="E34">
        <f>COUNTIFS(Grades!$A:$A,"="&amp;Alumn_Filtered!$A34,Grades!$P:$P,"=BAD",Grades!$J:$J,"=1",Grades!$I:$I,"="&amp;_xlfn.MINIFS(Grades!$I:$I,Grades!$A:$A,"="&amp;$A34))</f>
        <v>2</v>
      </c>
      <c r="F34">
        <f>COUNTIFS(Grades!$A:$A,"="&amp;Alumn_Filtered!$A34,Grades!$P:$P,"CVL",Grades!$J:$J,"=1",Grades!$I:$I,"="&amp;_xlfn.MINIFS(Grades!$I:$I,Grades!$A:$A,"="&amp;$A34))</f>
        <v>0</v>
      </c>
      <c r="G34" s="30">
        <f t="shared" si="2"/>
        <v>4</v>
      </c>
      <c r="H34">
        <f>COUNTIFS(Grades!$A:$A,"="&amp;Alumn_Filtered!$A34,Grades!$J:$J,"=1",Grades!$P:$P,"&gt;=0.5",Grades!$I:$I,"="&amp;_xlfn.MINIFS(Grades!$I:$I,Grades!$A:$A,"="&amp;$A34))</f>
        <v>0</v>
      </c>
      <c r="I34" s="28">
        <f t="shared" si="3"/>
        <v>0</v>
      </c>
      <c r="J34">
        <f>COUNTIFS(Grades!$A:$A,"="&amp;Alumn_Filtered!$A34,Grades!$J:$J,"=1",Grades!$P:$P,"&lt;0.5",Grades!$I:$I,"="&amp;_xlfn.MINIFS(Grades!$I:$I,Grades!$A:$A,"="&amp;$A34))</f>
        <v>4</v>
      </c>
      <c r="K34" s="28">
        <f t="shared" si="4"/>
        <v>1</v>
      </c>
      <c r="L34" s="28">
        <f>_xlfn.MAXIFS(Grades!$P:$P,Grades!$A:$A,"="&amp;Alumn_Filtered!$A34,Grades!$J:$J,"=1",Grades!$I:$I,"="&amp;_xlfn.MINIFS(Grades!$I:$I,Grades!$A:$A,"="&amp;$A34))</f>
        <v>0.46666666666666662</v>
      </c>
      <c r="M34" s="28">
        <f>_xlfn.MINIFS(Grades!$P:$P,Grades!$A:$A,"="&amp;Alumn_Filtered!$A34,Grades!$J:$J,"=1",Grades!$I:$I,"="&amp;_xlfn.MINIFS(Grades!$I:$I,Grades!$A:$A,"="&amp;$A34))</f>
        <v>5.000000000000001E-2</v>
      </c>
      <c r="N34" s="28">
        <f>IF(G34&lt;&gt;0,SUMIFS(Grades!$P:$P,Grades!$P:$P,"&gt;0",Grades!$A:$A,"="&amp;Alumn_Filtered!$A34,Grades!$J:$J,"=1",Grades!$I:$I,"="&amp;_xlfn.MINIFS(Grades!$I:$I,Grades!$A:$A,"="&amp;$A34))/COUNTIFS(Grades!P:P,"&lt;&gt;BAD",Grades!P:P,"&lt;&gt;DRP",Grades!P:P,"&lt;&gt;CVL",Grades!$A:$A,"="&amp;Alumn_Filtered!$A34,Grades!$J:$J,"=1",Grades!$I:$I,"="&amp;_xlfn.MINIFS(Grades!$I:$I,Grades!$A:$A,"="&amp;$A34)),0)</f>
        <v>0.22083333333333333</v>
      </c>
      <c r="O34">
        <f>COUNTIFS(Grades!$A:$A,"="&amp;Alumn_Filtered!$A34,Grades!$J:$J,"=2",Grades!$I:$I,"="&amp;_xlfn.MINIFS(Grades!$I:$I,Grades!$A:$A,"="&amp;$A34))</f>
        <v>7</v>
      </c>
      <c r="P34">
        <f>COUNTIFS(Grades!$A:$A,"="&amp;Alumn_Filtered!$A34,Grades!$P:$P,"=DRP",Grades!$J:$J,"=2",Grades!$I:$I,"="&amp;_xlfn.MINIFS(Grades!$I:$I,Grades!$A:$A,"="&amp;$A34))</f>
        <v>1</v>
      </c>
      <c r="Q34">
        <f>COUNTIFS(Grades!$A:$A,"="&amp;Alumn_Filtered!$A34,Grades!$P:$P,"=BAD",Grades!$J:$J,"=2",Grades!$I:$I,"="&amp;_xlfn.MINIFS(Grades!$I:$I,Grades!$A:$A,"="&amp;$A34))</f>
        <v>0</v>
      </c>
      <c r="R34">
        <f>COUNTIFS(Grades!$A:$A,"="&amp;Alumn_Filtered!$A34,Grades!$P:$P,"CVL",Grades!$J:$J,"=2",Grades!$I:$I,"="&amp;_xlfn.MINIFS(Grades!$I:$I,Grades!$A:$A,"="&amp;$A34))</f>
        <v>0</v>
      </c>
      <c r="S34">
        <f t="shared" si="15"/>
        <v>6</v>
      </c>
      <c r="T34">
        <f>COUNTIFS(Grades!$A:$A,"="&amp;Alumn_Filtered!$A34,Grades!$J:$J,"=2",Grades!$P:$P,"&gt;=0.5",Grades!$I:$I,"="&amp;_xlfn.MINIFS(Grades!$I:$I,Grades!$A:$A,"="&amp;$A34))</f>
        <v>2</v>
      </c>
      <c r="U34" s="28">
        <f t="shared" si="5"/>
        <v>0.33333333333333331</v>
      </c>
      <c r="V34">
        <f>COUNTIFS(Grades!$A:$A,"="&amp;Alumn_Filtered!$A34,Grades!$J:$J,"=2",Grades!$P:$P,"&lt;0.5",Grades!$I:$I,"="&amp;_xlfn.MINIFS(Grades!$I:$I,Grades!$A:$A,"="&amp;$A34))</f>
        <v>4</v>
      </c>
      <c r="W34" s="28">
        <f t="shared" si="6"/>
        <v>0.66666666666666663</v>
      </c>
      <c r="X34" s="28">
        <f>_xlfn.MAXIFS(Grades!$P:$P,Grades!$A:$A,"="&amp;Alumn_Filtered!$A34,Grades!$J:$J,"=2",Grades!$I:$I,"="&amp;_xlfn.MINIFS(Grades!$I:$I,Grades!$A:$A,"="&amp;$A34))</f>
        <v>0.75</v>
      </c>
      <c r="Y34" s="28">
        <f>_xlfn.MINIFS(Grades!$P:$P,Grades!$A:$A,"="&amp;Alumn_Filtered!$A34,Grades!$J:$J,"=2",Grades!$I:$I,"="&amp;_xlfn.MINIFS(Grades!$I:$I,Grades!$A:$A,"="&amp;$A34))</f>
        <v>0.26666666666666666</v>
      </c>
      <c r="Z34" s="28">
        <f>IF(S34&lt;&gt;0,SUMIFS(Grades!$P:$P,Grades!$P:$P,"&gt;0",Grades!$A:$A,"="&amp;Alumn_Filtered!$A34,Grades!$J:$J,"=2",Grades!$I:$I,"="&amp;_xlfn.MINIFS(Grades!$I:$I,Grades!$A:$A,"="&amp;$A34))/COUNTIFS(Grades!P:P,"&lt;&gt;BAD",Grades!P:P,"&lt;&gt;DRP",Grades!P:P,"&lt;&gt;CVL",Grades!$A:$A,"="&amp;Alumn_Filtered!$A34,Grades!$J:$J,"=2",Grades!$I:$I,"="&amp;_xlfn.MINIFS(Grades!$I:$I,Grades!$A:$A,"="&amp;$A34)),0)</f>
        <v>0.44722222222222224</v>
      </c>
      <c r="AA34" s="28">
        <f t="shared" si="7"/>
        <v>0.22638888888888892</v>
      </c>
      <c r="AB34">
        <f t="shared" ca="1" si="0"/>
        <v>24</v>
      </c>
      <c r="AC34" t="str">
        <f>LEFT(VLOOKUP($A34,Ingresos!$C:$X,5,FALSE),1)</f>
        <v>S</v>
      </c>
      <c r="AD34">
        <f t="shared" si="8"/>
        <v>1</v>
      </c>
      <c r="AE34" t="str">
        <f>LEFT(VLOOKUP($A34,Ingresos!$C:$X,6,FALSE),1)</f>
        <v>R</v>
      </c>
      <c r="AF34">
        <f t="shared" si="9"/>
        <v>1</v>
      </c>
      <c r="AG34">
        <f>VLOOKUP($A34,Ingresos!$C:$X,9,FALSE)</f>
        <v>476</v>
      </c>
      <c r="AH34" s="28">
        <f t="shared" si="10"/>
        <v>0.43435980551053482</v>
      </c>
      <c r="AI34">
        <f>VLOOKUP($A34,Ingresos!$C:$X,10,FALSE)</f>
        <v>476</v>
      </c>
      <c r="AJ34" s="28">
        <f t="shared" si="11"/>
        <v>0.43435980551053482</v>
      </c>
      <c r="AK34">
        <f>VLOOKUP($A34,Ingresos!$C:$X,11,FALSE)</f>
        <v>626</v>
      </c>
      <c r="AL34" s="28">
        <f t="shared" si="12"/>
        <v>0.67747163695299839</v>
      </c>
      <c r="AM34">
        <f>VLOOKUP($A34,Ingresos!$C:$X,12,FALSE)</f>
        <v>626</v>
      </c>
      <c r="AN34" s="28">
        <f t="shared" si="13"/>
        <v>0.67747163695299839</v>
      </c>
      <c r="AO34">
        <f>VLOOKUP($A34,Ingresos!$C:$X,18,FALSE)</f>
        <v>13</v>
      </c>
      <c r="AP34">
        <f t="shared" si="16"/>
        <v>13</v>
      </c>
      <c r="AQ34" t="str">
        <f>VLOOKUP($A34,Ingresos!$C:$X,19,FALSE)</f>
        <v>H1</v>
      </c>
      <c r="AR34">
        <f t="shared" si="14"/>
        <v>1</v>
      </c>
      <c r="AS34">
        <f>VLOOKUP($A34,Ingresos!$C:$X,22,FALSE)</f>
        <v>0</v>
      </c>
    </row>
    <row r="35" spans="1:45" x14ac:dyDescent="0.25">
      <c r="A35">
        <v>185802655</v>
      </c>
      <c r="B35">
        <f>IF((_xlfn.MAXIFS(Grades!$I:$I,Grades!$A:$A,"="&amp;$A35)-_xlfn.MINIFS(Grades!$I:$I,Grades!$A:$A,"="&amp;$A35))=0,0,1)</f>
        <v>1</v>
      </c>
      <c r="C35">
        <f>COUNTIFS(Grades!$A:$A,"="&amp;Alumn_Filtered!$A35,Grades!$J:$J,"=1",Grades!$I:$I,"="&amp;_xlfn.MINIFS(Grades!$I:$I,Grades!$A:$A,"="&amp;$A35))</f>
        <v>7</v>
      </c>
      <c r="D35">
        <f>COUNTIFS(Grades!$A:$A,"="&amp;Alumn_Filtered!$A35,Grades!$P:$P,"=DRP",Grades!$J:$J,"=1",Grades!$I:$I,"="&amp;_xlfn.MINIFS(Grades!$I:$I,Grades!$A:$A,"="&amp;$A35))</f>
        <v>0</v>
      </c>
      <c r="E35">
        <f>COUNTIFS(Grades!$A:$A,"="&amp;Alumn_Filtered!$A35,Grades!$P:$P,"=BAD",Grades!$J:$J,"=1",Grades!$I:$I,"="&amp;_xlfn.MINIFS(Grades!$I:$I,Grades!$A:$A,"="&amp;$A35))</f>
        <v>0</v>
      </c>
      <c r="F35">
        <f>COUNTIFS(Grades!$A:$A,"="&amp;Alumn_Filtered!$A35,Grades!$P:$P,"CVL",Grades!$J:$J,"=1",Grades!$I:$I,"="&amp;_xlfn.MINIFS(Grades!$I:$I,Grades!$A:$A,"="&amp;$A35))</f>
        <v>2</v>
      </c>
      <c r="G35" s="30">
        <f t="shared" si="2"/>
        <v>5</v>
      </c>
      <c r="H35">
        <f>COUNTIFS(Grades!$A:$A,"="&amp;Alumn_Filtered!$A35,Grades!$J:$J,"=1",Grades!$P:$P,"&gt;=0.5",Grades!$I:$I,"="&amp;_xlfn.MINIFS(Grades!$I:$I,Grades!$A:$A,"="&amp;$A35))</f>
        <v>5</v>
      </c>
      <c r="I35" s="28">
        <f t="shared" si="3"/>
        <v>1</v>
      </c>
      <c r="J35">
        <f>COUNTIFS(Grades!$A:$A,"="&amp;Alumn_Filtered!$A35,Grades!$J:$J,"=1",Grades!$P:$P,"&lt;0.5",Grades!$I:$I,"="&amp;_xlfn.MINIFS(Grades!$I:$I,Grades!$A:$A,"="&amp;$A35))</f>
        <v>0</v>
      </c>
      <c r="K35" s="28">
        <f t="shared" si="4"/>
        <v>0</v>
      </c>
      <c r="L35" s="28">
        <f>_xlfn.MAXIFS(Grades!$P:$P,Grades!$A:$A,"="&amp;Alumn_Filtered!$A35,Grades!$J:$J,"=1",Grades!$I:$I,"="&amp;_xlfn.MINIFS(Grades!$I:$I,Grades!$A:$A,"="&amp;$A35))</f>
        <v>0.85</v>
      </c>
      <c r="M35" s="28">
        <f>_xlfn.MINIFS(Grades!$P:$P,Grades!$A:$A,"="&amp;Alumn_Filtered!$A35,Grades!$J:$J,"=1",Grades!$I:$I,"="&amp;_xlfn.MINIFS(Grades!$I:$I,Grades!$A:$A,"="&amp;$A35))</f>
        <v>0.5</v>
      </c>
      <c r="N35" s="28">
        <f>IF(G35&lt;&gt;0,SUMIFS(Grades!$P:$P,Grades!$P:$P,"&gt;0",Grades!$A:$A,"="&amp;Alumn_Filtered!$A35,Grades!$J:$J,"=1",Grades!$I:$I,"="&amp;_xlfn.MINIFS(Grades!$I:$I,Grades!$A:$A,"="&amp;$A35))/COUNTIFS(Grades!P:P,"&lt;&gt;BAD",Grades!P:P,"&lt;&gt;DRP",Grades!P:P,"&lt;&gt;CVL",Grades!$A:$A,"="&amp;Alumn_Filtered!$A35,Grades!$J:$J,"=1",Grades!$I:$I,"="&amp;_xlfn.MINIFS(Grades!$I:$I,Grades!$A:$A,"="&amp;$A35)),0)</f>
        <v>0.66333333333333333</v>
      </c>
      <c r="O35">
        <f>COUNTIFS(Grades!$A:$A,"="&amp;Alumn_Filtered!$A35,Grades!$J:$J,"=2",Grades!$I:$I,"="&amp;_xlfn.MINIFS(Grades!$I:$I,Grades!$A:$A,"="&amp;$A35))</f>
        <v>8</v>
      </c>
      <c r="P35">
        <f>COUNTIFS(Grades!$A:$A,"="&amp;Alumn_Filtered!$A35,Grades!$P:$P,"=DRP",Grades!$J:$J,"=2",Grades!$I:$I,"="&amp;_xlfn.MINIFS(Grades!$I:$I,Grades!$A:$A,"="&amp;$A35))</f>
        <v>0</v>
      </c>
      <c r="Q35">
        <f>COUNTIFS(Grades!$A:$A,"="&amp;Alumn_Filtered!$A35,Grades!$P:$P,"=BAD",Grades!$J:$J,"=2",Grades!$I:$I,"="&amp;_xlfn.MINIFS(Grades!$I:$I,Grades!$A:$A,"="&amp;$A35))</f>
        <v>3</v>
      </c>
      <c r="R35">
        <f>COUNTIFS(Grades!$A:$A,"="&amp;Alumn_Filtered!$A35,Grades!$P:$P,"CVL",Grades!$J:$J,"=2",Grades!$I:$I,"="&amp;_xlfn.MINIFS(Grades!$I:$I,Grades!$A:$A,"="&amp;$A35))</f>
        <v>0</v>
      </c>
      <c r="S35">
        <f t="shared" si="15"/>
        <v>5</v>
      </c>
      <c r="T35">
        <f>COUNTIFS(Grades!$A:$A,"="&amp;Alumn_Filtered!$A35,Grades!$J:$J,"=2",Grades!$P:$P,"&gt;=0.5",Grades!$I:$I,"="&amp;_xlfn.MINIFS(Grades!$I:$I,Grades!$A:$A,"="&amp;$A35))</f>
        <v>4</v>
      </c>
      <c r="U35" s="28">
        <f t="shared" si="5"/>
        <v>0.8</v>
      </c>
      <c r="V35">
        <f>COUNTIFS(Grades!$A:$A,"="&amp;Alumn_Filtered!$A35,Grades!$J:$J,"=2",Grades!$P:$P,"&lt;0.5",Grades!$I:$I,"="&amp;_xlfn.MINIFS(Grades!$I:$I,Grades!$A:$A,"="&amp;$A35))</f>
        <v>1</v>
      </c>
      <c r="W35" s="28">
        <f t="shared" si="6"/>
        <v>0.2</v>
      </c>
      <c r="X35" s="28">
        <f>_xlfn.MAXIFS(Grades!$P:$P,Grades!$A:$A,"="&amp;Alumn_Filtered!$A35,Grades!$J:$J,"=2",Grades!$I:$I,"="&amp;_xlfn.MINIFS(Grades!$I:$I,Grades!$A:$A,"="&amp;$A35))</f>
        <v>0.83333333333333337</v>
      </c>
      <c r="Y35" s="28">
        <f>_xlfn.MINIFS(Grades!$P:$P,Grades!$A:$A,"="&amp;Alumn_Filtered!$A35,Grades!$J:$J,"=2",Grades!$I:$I,"="&amp;_xlfn.MINIFS(Grades!$I:$I,Grades!$A:$A,"="&amp;$A35))</f>
        <v>0.41666666666666669</v>
      </c>
      <c r="Z35" s="28">
        <f>IF(S35&lt;&gt;0,SUMIFS(Grades!$P:$P,Grades!$P:$P,"&gt;0",Grades!$A:$A,"="&amp;Alumn_Filtered!$A35,Grades!$J:$J,"=2",Grades!$I:$I,"="&amp;_xlfn.MINIFS(Grades!$I:$I,Grades!$A:$A,"="&amp;$A35))/COUNTIFS(Grades!P:P,"&lt;&gt;BAD",Grades!P:P,"&lt;&gt;DRP",Grades!P:P,"&lt;&gt;CVL",Grades!$A:$A,"="&amp;Alumn_Filtered!$A35,Grades!$J:$J,"=2",Grades!$I:$I,"="&amp;_xlfn.MINIFS(Grades!$I:$I,Grades!$A:$A,"="&amp;$A35)),0)</f>
        <v>0.6399999999999999</v>
      </c>
      <c r="AA35" s="28">
        <f t="shared" si="7"/>
        <v>-2.3333333333333428E-2</v>
      </c>
      <c r="AB35">
        <f t="shared" ca="1" si="0"/>
        <v>24</v>
      </c>
      <c r="AC35" t="str">
        <f>LEFT(VLOOKUP($A35,Ingresos!$C:$X,5,FALSE),1)</f>
        <v>S</v>
      </c>
      <c r="AD35">
        <f t="shared" si="8"/>
        <v>1</v>
      </c>
      <c r="AE35" t="str">
        <f>LEFT(VLOOKUP($A35,Ingresos!$C:$X,6,FALSE),1)</f>
        <v>R</v>
      </c>
      <c r="AF35">
        <f t="shared" si="9"/>
        <v>1</v>
      </c>
      <c r="AG35">
        <f>VLOOKUP($A35,Ingresos!$C:$X,9,FALSE)</f>
        <v>605</v>
      </c>
      <c r="AH35" s="28">
        <f t="shared" si="10"/>
        <v>0.64343598055105344</v>
      </c>
      <c r="AI35">
        <f>VLOOKUP($A35,Ingresos!$C:$X,10,FALSE)</f>
        <v>605</v>
      </c>
      <c r="AJ35" s="28">
        <f t="shared" si="11"/>
        <v>0.64343598055105344</v>
      </c>
      <c r="AK35">
        <f>VLOOKUP($A35,Ingresos!$C:$X,11,FALSE)</f>
        <v>514</v>
      </c>
      <c r="AL35" s="28">
        <f t="shared" si="12"/>
        <v>0.49594813614262562</v>
      </c>
      <c r="AM35">
        <f>VLOOKUP($A35,Ingresos!$C:$X,12,FALSE)</f>
        <v>597</v>
      </c>
      <c r="AN35" s="28">
        <f t="shared" si="13"/>
        <v>0.63047001620745546</v>
      </c>
      <c r="AO35">
        <f>VLOOKUP($A35,Ingresos!$C:$X,18,FALSE)</f>
        <v>13</v>
      </c>
      <c r="AP35">
        <f t="shared" si="16"/>
        <v>13</v>
      </c>
      <c r="AQ35" t="str">
        <f>VLOOKUP($A35,Ingresos!$C:$X,19,FALSE)</f>
        <v>H1</v>
      </c>
      <c r="AR35">
        <f t="shared" si="14"/>
        <v>1</v>
      </c>
      <c r="AS35">
        <f>VLOOKUP($A35,Ingresos!$C:$X,22,FALSE)</f>
        <v>0</v>
      </c>
    </row>
    <row r="36" spans="1:45" x14ac:dyDescent="0.25">
      <c r="A36">
        <v>185969355</v>
      </c>
      <c r="B36">
        <f>IF((_xlfn.MAXIFS(Grades!$I:$I,Grades!$A:$A,"="&amp;$A36)-_xlfn.MINIFS(Grades!$I:$I,Grades!$A:$A,"="&amp;$A36))=0,0,1)</f>
        <v>1</v>
      </c>
      <c r="C36">
        <f>COUNTIFS(Grades!$A:$A,"="&amp;Alumn_Filtered!$A36,Grades!$J:$J,"=1",Grades!$I:$I,"="&amp;_xlfn.MINIFS(Grades!$I:$I,Grades!$A:$A,"="&amp;$A36))</f>
        <v>6</v>
      </c>
      <c r="D36">
        <f>COUNTIFS(Grades!$A:$A,"="&amp;Alumn_Filtered!$A36,Grades!$P:$P,"=DRP",Grades!$J:$J,"=1",Grades!$I:$I,"="&amp;_xlfn.MINIFS(Grades!$I:$I,Grades!$A:$A,"="&amp;$A36))</f>
        <v>0</v>
      </c>
      <c r="E36">
        <f>COUNTIFS(Grades!$A:$A,"="&amp;Alumn_Filtered!$A36,Grades!$P:$P,"=BAD",Grades!$J:$J,"=1",Grades!$I:$I,"="&amp;_xlfn.MINIFS(Grades!$I:$I,Grades!$A:$A,"="&amp;$A36))</f>
        <v>1</v>
      </c>
      <c r="F36">
        <f>COUNTIFS(Grades!$A:$A,"="&amp;Alumn_Filtered!$A36,Grades!$P:$P,"CVL",Grades!$J:$J,"=1",Grades!$I:$I,"="&amp;_xlfn.MINIFS(Grades!$I:$I,Grades!$A:$A,"="&amp;$A36))</f>
        <v>0</v>
      </c>
      <c r="G36" s="30">
        <f t="shared" si="2"/>
        <v>5</v>
      </c>
      <c r="H36">
        <f>COUNTIFS(Grades!$A:$A,"="&amp;Alumn_Filtered!$A36,Grades!$J:$J,"=1",Grades!$P:$P,"&gt;=0.5",Grades!$I:$I,"="&amp;_xlfn.MINIFS(Grades!$I:$I,Grades!$A:$A,"="&amp;$A36))</f>
        <v>4</v>
      </c>
      <c r="I36" s="28">
        <f t="shared" si="3"/>
        <v>0.8</v>
      </c>
      <c r="J36">
        <f>COUNTIFS(Grades!$A:$A,"="&amp;Alumn_Filtered!$A36,Grades!$J:$J,"=1",Grades!$P:$P,"&lt;0.5",Grades!$I:$I,"="&amp;_xlfn.MINIFS(Grades!$I:$I,Grades!$A:$A,"="&amp;$A36))</f>
        <v>1</v>
      </c>
      <c r="K36" s="28">
        <f t="shared" si="4"/>
        <v>0.2</v>
      </c>
      <c r="L36" s="28">
        <f>_xlfn.MAXIFS(Grades!$P:$P,Grades!$A:$A,"="&amp;Alumn_Filtered!$A36,Grades!$J:$J,"=1",Grades!$I:$I,"="&amp;_xlfn.MINIFS(Grades!$I:$I,Grades!$A:$A,"="&amp;$A36))</f>
        <v>0.76666666666666661</v>
      </c>
      <c r="M36" s="28">
        <f>_xlfn.MINIFS(Grades!$P:$P,Grades!$A:$A,"="&amp;Alumn_Filtered!$A36,Grades!$J:$J,"=1",Grades!$I:$I,"="&amp;_xlfn.MINIFS(Grades!$I:$I,Grades!$A:$A,"="&amp;$A36))</f>
        <v>0.46666666666666662</v>
      </c>
      <c r="N36" s="28">
        <f>IF(G36&lt;&gt;0,SUMIFS(Grades!$P:$P,Grades!$P:$P,"&gt;0",Grades!$A:$A,"="&amp;Alumn_Filtered!$A36,Grades!$J:$J,"=1",Grades!$I:$I,"="&amp;_xlfn.MINIFS(Grades!$I:$I,Grades!$A:$A,"="&amp;$A36))/COUNTIFS(Grades!P:P,"&lt;&gt;BAD",Grades!P:P,"&lt;&gt;DRP",Grades!P:P,"&lt;&gt;CVL",Grades!$A:$A,"="&amp;Alumn_Filtered!$A36,Grades!$J:$J,"=1",Grades!$I:$I,"="&amp;_xlfn.MINIFS(Grades!$I:$I,Grades!$A:$A,"="&amp;$A36)),0)</f>
        <v>0.66666666666666674</v>
      </c>
      <c r="O36">
        <f>COUNTIFS(Grades!$A:$A,"="&amp;Alumn_Filtered!$A36,Grades!$J:$J,"=2",Grades!$I:$I,"="&amp;_xlfn.MINIFS(Grades!$I:$I,Grades!$A:$A,"="&amp;$A36))</f>
        <v>8</v>
      </c>
      <c r="P36">
        <f>COUNTIFS(Grades!$A:$A,"="&amp;Alumn_Filtered!$A36,Grades!$P:$P,"=DRP",Grades!$J:$J,"=2",Grades!$I:$I,"="&amp;_xlfn.MINIFS(Grades!$I:$I,Grades!$A:$A,"="&amp;$A36))</f>
        <v>2</v>
      </c>
      <c r="Q36">
        <f>COUNTIFS(Grades!$A:$A,"="&amp;Alumn_Filtered!$A36,Grades!$P:$P,"=BAD",Grades!$J:$J,"=2",Grades!$I:$I,"="&amp;_xlfn.MINIFS(Grades!$I:$I,Grades!$A:$A,"="&amp;$A36))</f>
        <v>0</v>
      </c>
      <c r="R36">
        <f>COUNTIFS(Grades!$A:$A,"="&amp;Alumn_Filtered!$A36,Grades!$P:$P,"CVL",Grades!$J:$J,"=2",Grades!$I:$I,"="&amp;_xlfn.MINIFS(Grades!$I:$I,Grades!$A:$A,"="&amp;$A36))</f>
        <v>0</v>
      </c>
      <c r="S36">
        <f t="shared" si="15"/>
        <v>6</v>
      </c>
      <c r="T36">
        <f>COUNTIFS(Grades!$A:$A,"="&amp;Alumn_Filtered!$A36,Grades!$J:$J,"=2",Grades!$P:$P,"&gt;=0.5",Grades!$I:$I,"="&amp;_xlfn.MINIFS(Grades!$I:$I,Grades!$A:$A,"="&amp;$A36))</f>
        <v>3</v>
      </c>
      <c r="U36" s="28">
        <f t="shared" si="5"/>
        <v>0.5</v>
      </c>
      <c r="V36">
        <f>COUNTIFS(Grades!$A:$A,"="&amp;Alumn_Filtered!$A36,Grades!$J:$J,"=2",Grades!$P:$P,"&lt;0.5",Grades!$I:$I,"="&amp;_xlfn.MINIFS(Grades!$I:$I,Grades!$A:$A,"="&amp;$A36))</f>
        <v>3</v>
      </c>
      <c r="W36" s="28">
        <f t="shared" si="6"/>
        <v>0.5</v>
      </c>
      <c r="X36" s="28">
        <f>_xlfn.MAXIFS(Grades!$P:$P,Grades!$A:$A,"="&amp;Alumn_Filtered!$A36,Grades!$J:$J,"=2",Grades!$I:$I,"="&amp;_xlfn.MINIFS(Grades!$I:$I,Grades!$A:$A,"="&amp;$A36))</f>
        <v>0.73333333333333339</v>
      </c>
      <c r="Y36" s="28">
        <f>_xlfn.MINIFS(Grades!$P:$P,Grades!$A:$A,"="&amp;Alumn_Filtered!$A36,Grades!$J:$J,"=2",Grades!$I:$I,"="&amp;_xlfn.MINIFS(Grades!$I:$I,Grades!$A:$A,"="&amp;$A36))</f>
        <v>0.33333333333333331</v>
      </c>
      <c r="Z36" s="28">
        <f>IF(S36&lt;&gt;0,SUMIFS(Grades!$P:$P,Grades!$P:$P,"&gt;0",Grades!$A:$A,"="&amp;Alumn_Filtered!$A36,Grades!$J:$J,"=2",Grades!$I:$I,"="&amp;_xlfn.MINIFS(Grades!$I:$I,Grades!$A:$A,"="&amp;$A36))/COUNTIFS(Grades!P:P,"&lt;&gt;BAD",Grades!P:P,"&lt;&gt;DRP",Grades!P:P,"&lt;&gt;CVL",Grades!$A:$A,"="&amp;Alumn_Filtered!$A36,Grades!$J:$J,"=2",Grades!$I:$I,"="&amp;_xlfn.MINIFS(Grades!$I:$I,Grades!$A:$A,"="&amp;$A36)),0)</f>
        <v>0.48888888888888893</v>
      </c>
      <c r="AA36" s="28">
        <f t="shared" si="7"/>
        <v>-0.17777777777777781</v>
      </c>
      <c r="AB36">
        <f t="shared" ca="1" si="0"/>
        <v>24</v>
      </c>
      <c r="AC36" t="str">
        <f>LEFT(VLOOKUP($A36,Ingresos!$C:$X,5,FALSE),1)</f>
        <v>S</v>
      </c>
      <c r="AD36">
        <f t="shared" si="8"/>
        <v>1</v>
      </c>
      <c r="AE36" t="str">
        <f>LEFT(VLOOKUP($A36,Ingresos!$C:$X,6,FALSE),1)</f>
        <v>R</v>
      </c>
      <c r="AF36">
        <f t="shared" si="9"/>
        <v>1</v>
      </c>
      <c r="AG36">
        <f>VLOOKUP($A36,Ingresos!$C:$X,9,FALSE)</f>
        <v>601</v>
      </c>
      <c r="AH36" s="28">
        <f t="shared" si="10"/>
        <v>0.63695299837925445</v>
      </c>
      <c r="AI36">
        <f>VLOOKUP($A36,Ingresos!$C:$X,10,FALSE)</f>
        <v>736</v>
      </c>
      <c r="AJ36" s="28">
        <f t="shared" si="11"/>
        <v>0.85575364667747167</v>
      </c>
      <c r="AK36">
        <f>VLOOKUP($A36,Ingresos!$C:$X,11,FALSE)</f>
        <v>539</v>
      </c>
      <c r="AL36" s="28">
        <f t="shared" si="12"/>
        <v>0.5364667747163695</v>
      </c>
      <c r="AM36">
        <f>VLOOKUP($A36,Ingresos!$C:$X,12,FALSE)</f>
        <v>590</v>
      </c>
      <c r="AN36" s="28">
        <f t="shared" si="13"/>
        <v>0.61912479740680715</v>
      </c>
      <c r="AO36">
        <f>VLOOKUP($A36,Ingresos!$C:$X,18,FALSE)</f>
        <v>13</v>
      </c>
      <c r="AP36">
        <f t="shared" si="16"/>
        <v>13</v>
      </c>
      <c r="AQ36" t="str">
        <f>VLOOKUP($A36,Ingresos!$C:$X,19,FALSE)</f>
        <v>T2</v>
      </c>
      <c r="AR36">
        <f t="shared" si="14"/>
        <v>4</v>
      </c>
      <c r="AS36">
        <f>VLOOKUP($A36,Ingresos!$C:$X,22,FALSE)</f>
        <v>0</v>
      </c>
    </row>
    <row r="37" spans="1:45" x14ac:dyDescent="0.25">
      <c r="A37">
        <v>186187776</v>
      </c>
      <c r="B37">
        <f>IF((_xlfn.MAXIFS(Grades!$I:$I,Grades!$A:$A,"="&amp;$A37)-_xlfn.MINIFS(Grades!$I:$I,Grades!$A:$A,"="&amp;$A37))=0,0,1)</f>
        <v>1</v>
      </c>
      <c r="C37">
        <f>COUNTIFS(Grades!$A:$A,"="&amp;Alumn_Filtered!$A37,Grades!$J:$J,"=1",Grades!$I:$I,"="&amp;_xlfn.MINIFS(Grades!$I:$I,Grades!$A:$A,"="&amp;$A37))</f>
        <v>6</v>
      </c>
      <c r="D37">
        <f>COUNTIFS(Grades!$A:$A,"="&amp;Alumn_Filtered!$A37,Grades!$P:$P,"=DRP",Grades!$J:$J,"=1",Grades!$I:$I,"="&amp;_xlfn.MINIFS(Grades!$I:$I,Grades!$A:$A,"="&amp;$A37))</f>
        <v>0</v>
      </c>
      <c r="E37">
        <f>COUNTIFS(Grades!$A:$A,"="&amp;Alumn_Filtered!$A37,Grades!$P:$P,"=BAD",Grades!$J:$J,"=1",Grades!$I:$I,"="&amp;_xlfn.MINIFS(Grades!$I:$I,Grades!$A:$A,"="&amp;$A37))</f>
        <v>2</v>
      </c>
      <c r="F37">
        <f>COUNTIFS(Grades!$A:$A,"="&amp;Alumn_Filtered!$A37,Grades!$P:$P,"CVL",Grades!$J:$J,"=1",Grades!$I:$I,"="&amp;_xlfn.MINIFS(Grades!$I:$I,Grades!$A:$A,"="&amp;$A37))</f>
        <v>0</v>
      </c>
      <c r="G37" s="30">
        <f t="shared" si="2"/>
        <v>4</v>
      </c>
      <c r="H37">
        <f>COUNTIFS(Grades!$A:$A,"="&amp;Alumn_Filtered!$A37,Grades!$J:$J,"=1",Grades!$P:$P,"&gt;=0.5",Grades!$I:$I,"="&amp;_xlfn.MINIFS(Grades!$I:$I,Grades!$A:$A,"="&amp;$A37))</f>
        <v>0</v>
      </c>
      <c r="I37" s="28">
        <f t="shared" si="3"/>
        <v>0</v>
      </c>
      <c r="J37">
        <f>COUNTIFS(Grades!$A:$A,"="&amp;Alumn_Filtered!$A37,Grades!$J:$J,"=1",Grades!$P:$P,"&lt;0.5",Grades!$I:$I,"="&amp;_xlfn.MINIFS(Grades!$I:$I,Grades!$A:$A,"="&amp;$A37))</f>
        <v>4</v>
      </c>
      <c r="K37" s="28">
        <f t="shared" si="4"/>
        <v>1</v>
      </c>
      <c r="L37" s="28">
        <f>_xlfn.MAXIFS(Grades!$P:$P,Grades!$A:$A,"="&amp;Alumn_Filtered!$A37,Grades!$J:$J,"=1",Grades!$I:$I,"="&amp;_xlfn.MINIFS(Grades!$I:$I,Grades!$A:$A,"="&amp;$A37))</f>
        <v>0.39999999999999997</v>
      </c>
      <c r="M37" s="28">
        <f>_xlfn.MINIFS(Grades!$P:$P,Grades!$A:$A,"="&amp;Alumn_Filtered!$A37,Grades!$J:$J,"=1",Grades!$I:$I,"="&amp;_xlfn.MINIFS(Grades!$I:$I,Grades!$A:$A,"="&amp;$A37))</f>
        <v>0.16666666666666666</v>
      </c>
      <c r="N37" s="28">
        <f>IF(G37&lt;&gt;0,SUMIFS(Grades!$P:$P,Grades!$P:$P,"&gt;0",Grades!$A:$A,"="&amp;Alumn_Filtered!$A37,Grades!$J:$J,"=1",Grades!$I:$I,"="&amp;_xlfn.MINIFS(Grades!$I:$I,Grades!$A:$A,"="&amp;$A37))/COUNTIFS(Grades!P:P,"&lt;&gt;BAD",Grades!P:P,"&lt;&gt;DRP",Grades!P:P,"&lt;&gt;CVL",Grades!$A:$A,"="&amp;Alumn_Filtered!$A37,Grades!$J:$J,"=1",Grades!$I:$I,"="&amp;_xlfn.MINIFS(Grades!$I:$I,Grades!$A:$A,"="&amp;$A37)),0)</f>
        <v>0.31666666666666665</v>
      </c>
      <c r="O37">
        <f>COUNTIFS(Grades!$A:$A,"="&amp;Alumn_Filtered!$A37,Grades!$J:$J,"=2",Grades!$I:$I,"="&amp;_xlfn.MINIFS(Grades!$I:$I,Grades!$A:$A,"="&amp;$A37))</f>
        <v>7</v>
      </c>
      <c r="P37">
        <f>COUNTIFS(Grades!$A:$A,"="&amp;Alumn_Filtered!$A37,Grades!$P:$P,"=DRP",Grades!$J:$J,"=2",Grades!$I:$I,"="&amp;_xlfn.MINIFS(Grades!$I:$I,Grades!$A:$A,"="&amp;$A37))</f>
        <v>0</v>
      </c>
      <c r="Q37">
        <f>COUNTIFS(Grades!$A:$A,"="&amp;Alumn_Filtered!$A37,Grades!$P:$P,"=BAD",Grades!$J:$J,"=2",Grades!$I:$I,"="&amp;_xlfn.MINIFS(Grades!$I:$I,Grades!$A:$A,"="&amp;$A37))</f>
        <v>3</v>
      </c>
      <c r="R37">
        <f>COUNTIFS(Grades!$A:$A,"="&amp;Alumn_Filtered!$A37,Grades!$P:$P,"CVL",Grades!$J:$J,"=2",Grades!$I:$I,"="&amp;_xlfn.MINIFS(Grades!$I:$I,Grades!$A:$A,"="&amp;$A37))</f>
        <v>0</v>
      </c>
      <c r="S37">
        <f t="shared" si="15"/>
        <v>4</v>
      </c>
      <c r="T37">
        <f>COUNTIFS(Grades!$A:$A,"="&amp;Alumn_Filtered!$A37,Grades!$J:$J,"=2",Grades!$P:$P,"&gt;=0.5",Grades!$I:$I,"="&amp;_xlfn.MINIFS(Grades!$I:$I,Grades!$A:$A,"="&amp;$A37))</f>
        <v>1</v>
      </c>
      <c r="U37" s="28">
        <f t="shared" si="5"/>
        <v>0.25</v>
      </c>
      <c r="V37">
        <f>COUNTIFS(Grades!$A:$A,"="&amp;Alumn_Filtered!$A37,Grades!$J:$J,"=2",Grades!$P:$P,"&lt;0.5",Grades!$I:$I,"="&amp;_xlfn.MINIFS(Grades!$I:$I,Grades!$A:$A,"="&amp;$A37))</f>
        <v>3</v>
      </c>
      <c r="W37" s="28">
        <f t="shared" si="6"/>
        <v>0.75</v>
      </c>
      <c r="X37" s="28">
        <f>_xlfn.MAXIFS(Grades!$P:$P,Grades!$A:$A,"="&amp;Alumn_Filtered!$A37,Grades!$J:$J,"=2",Grades!$I:$I,"="&amp;_xlfn.MINIFS(Grades!$I:$I,Grades!$A:$A,"="&amp;$A37))</f>
        <v>0.70000000000000007</v>
      </c>
      <c r="Y37" s="28">
        <f>_xlfn.MINIFS(Grades!$P:$P,Grades!$A:$A,"="&amp;Alumn_Filtered!$A37,Grades!$J:$J,"=2",Grades!$I:$I,"="&amp;_xlfn.MINIFS(Grades!$I:$I,Grades!$A:$A,"="&amp;$A37))</f>
        <v>0.18333333333333335</v>
      </c>
      <c r="Z37" s="28">
        <f>IF(S37&lt;&gt;0,SUMIFS(Grades!$P:$P,Grades!$P:$P,"&gt;0",Grades!$A:$A,"="&amp;Alumn_Filtered!$A37,Grades!$J:$J,"=2",Grades!$I:$I,"="&amp;_xlfn.MINIFS(Grades!$I:$I,Grades!$A:$A,"="&amp;$A37))/COUNTIFS(Grades!P:P,"&lt;&gt;BAD",Grades!P:P,"&lt;&gt;DRP",Grades!P:P,"&lt;&gt;CVL",Grades!$A:$A,"="&amp;Alumn_Filtered!$A37,Grades!$J:$J,"=2",Grades!$I:$I,"="&amp;_xlfn.MINIFS(Grades!$I:$I,Grades!$A:$A,"="&amp;$A37)),0)</f>
        <v>0.37083333333333329</v>
      </c>
      <c r="AA37" s="28">
        <f t="shared" si="7"/>
        <v>5.4166666666666641E-2</v>
      </c>
      <c r="AB37">
        <f t="shared" ca="1" si="0"/>
        <v>24</v>
      </c>
      <c r="AC37" t="str">
        <f>LEFT(VLOOKUP($A37,Ingresos!$C:$X,5,FALSE),1)</f>
        <v>S</v>
      </c>
      <c r="AD37">
        <f t="shared" si="8"/>
        <v>1</v>
      </c>
      <c r="AE37" t="str">
        <f>LEFT(VLOOKUP($A37,Ingresos!$C:$X,6,FALSE),1)</f>
        <v>R</v>
      </c>
      <c r="AF37">
        <f t="shared" si="9"/>
        <v>1</v>
      </c>
      <c r="AG37">
        <f>VLOOKUP($A37,Ingresos!$C:$X,9,FALSE)</f>
        <v>492</v>
      </c>
      <c r="AH37" s="28">
        <f t="shared" si="10"/>
        <v>0.46029173419773095</v>
      </c>
      <c r="AI37">
        <f>VLOOKUP($A37,Ingresos!$C:$X,10,FALSE)</f>
        <v>492</v>
      </c>
      <c r="AJ37" s="28">
        <f t="shared" si="11"/>
        <v>0.46029173419773095</v>
      </c>
      <c r="AK37">
        <f>VLOOKUP($A37,Ingresos!$C:$X,11,FALSE)</f>
        <v>574</v>
      </c>
      <c r="AL37" s="28">
        <f t="shared" si="12"/>
        <v>0.59319286871961097</v>
      </c>
      <c r="AM37">
        <f>VLOOKUP($A37,Ingresos!$C:$X,12,FALSE)</f>
        <v>570</v>
      </c>
      <c r="AN37" s="28">
        <f t="shared" si="13"/>
        <v>0.58670988654781198</v>
      </c>
      <c r="AO37" t="str">
        <f>VLOOKUP($A37,Ingresos!$C:$X,18,FALSE)</f>
        <v>RM</v>
      </c>
      <c r="AP37">
        <f t="shared" si="16"/>
        <v>13</v>
      </c>
      <c r="AQ37" t="str">
        <f>VLOOKUP($A37,Ingresos!$C:$X,19,FALSE)</f>
        <v>H1</v>
      </c>
      <c r="AR37">
        <f t="shared" si="14"/>
        <v>1</v>
      </c>
      <c r="AS37">
        <f>VLOOKUP($A37,Ingresos!$C:$X,22,FALSE)</f>
        <v>9</v>
      </c>
    </row>
    <row r="38" spans="1:45" x14ac:dyDescent="0.25">
      <c r="A38">
        <v>186218558</v>
      </c>
      <c r="B38">
        <f>IF((_xlfn.MAXIFS(Grades!$I:$I,Grades!$A:$A,"="&amp;$A38)-_xlfn.MINIFS(Grades!$I:$I,Grades!$A:$A,"="&amp;$A38))=0,0,1)</f>
        <v>0</v>
      </c>
      <c r="C38">
        <f>COUNTIFS(Grades!$A:$A,"="&amp;Alumn_Filtered!$A38,Grades!$J:$J,"=1",Grades!$I:$I,"="&amp;_xlfn.MINIFS(Grades!$I:$I,Grades!$A:$A,"="&amp;$A38))</f>
        <v>6</v>
      </c>
      <c r="D38">
        <f>COUNTIFS(Grades!$A:$A,"="&amp;Alumn_Filtered!$A38,Grades!$P:$P,"=DRP",Grades!$J:$J,"=1",Grades!$I:$I,"="&amp;_xlfn.MINIFS(Grades!$I:$I,Grades!$A:$A,"="&amp;$A38))</f>
        <v>0</v>
      </c>
      <c r="E38">
        <f>COUNTIFS(Grades!$A:$A,"="&amp;Alumn_Filtered!$A38,Grades!$P:$P,"=BAD",Grades!$J:$J,"=1",Grades!$I:$I,"="&amp;_xlfn.MINIFS(Grades!$I:$I,Grades!$A:$A,"="&amp;$A38))</f>
        <v>1</v>
      </c>
      <c r="F38">
        <f>COUNTIFS(Grades!$A:$A,"="&amp;Alumn_Filtered!$A38,Grades!$P:$P,"CVL",Grades!$J:$J,"=1",Grades!$I:$I,"="&amp;_xlfn.MINIFS(Grades!$I:$I,Grades!$A:$A,"="&amp;$A38))</f>
        <v>0</v>
      </c>
      <c r="G38" s="30">
        <f t="shared" si="2"/>
        <v>5</v>
      </c>
      <c r="H38">
        <f>COUNTIFS(Grades!$A:$A,"="&amp;Alumn_Filtered!$A38,Grades!$J:$J,"=1",Grades!$P:$P,"&gt;=0.5",Grades!$I:$I,"="&amp;_xlfn.MINIFS(Grades!$I:$I,Grades!$A:$A,"="&amp;$A38))</f>
        <v>1</v>
      </c>
      <c r="I38" s="28">
        <f t="shared" si="3"/>
        <v>0.2</v>
      </c>
      <c r="J38">
        <f>COUNTIFS(Grades!$A:$A,"="&amp;Alumn_Filtered!$A38,Grades!$J:$J,"=1",Grades!$P:$P,"&lt;0.5",Grades!$I:$I,"="&amp;_xlfn.MINIFS(Grades!$I:$I,Grades!$A:$A,"="&amp;$A38))</f>
        <v>4</v>
      </c>
      <c r="K38" s="28">
        <f t="shared" si="4"/>
        <v>0.8</v>
      </c>
      <c r="L38" s="28">
        <f>_xlfn.MAXIFS(Grades!$P:$P,Grades!$A:$A,"="&amp;Alumn_Filtered!$A38,Grades!$J:$J,"=1",Grades!$I:$I,"="&amp;_xlfn.MINIFS(Grades!$I:$I,Grades!$A:$A,"="&amp;$A38))</f>
        <v>0.76666666666666661</v>
      </c>
      <c r="M38" s="28">
        <f>_xlfn.MINIFS(Grades!$P:$P,Grades!$A:$A,"="&amp;Alumn_Filtered!$A38,Grades!$J:$J,"=1",Grades!$I:$I,"="&amp;_xlfn.MINIFS(Grades!$I:$I,Grades!$A:$A,"="&amp;$A38))</f>
        <v>0.25</v>
      </c>
      <c r="N38" s="28">
        <f>IF(G38&lt;&gt;0,SUMIFS(Grades!$P:$P,Grades!$P:$P,"&gt;0",Grades!$A:$A,"="&amp;Alumn_Filtered!$A38,Grades!$J:$J,"=1",Grades!$I:$I,"="&amp;_xlfn.MINIFS(Grades!$I:$I,Grades!$A:$A,"="&amp;$A38))/COUNTIFS(Grades!P:P,"&lt;&gt;BAD",Grades!P:P,"&lt;&gt;DRP",Grades!P:P,"&lt;&gt;CVL",Grades!$A:$A,"="&amp;Alumn_Filtered!$A38,Grades!$J:$J,"=1",Grades!$I:$I,"="&amp;_xlfn.MINIFS(Grades!$I:$I,Grades!$A:$A,"="&amp;$A38)),0)</f>
        <v>0.38666666666666666</v>
      </c>
      <c r="O38">
        <f>COUNTIFS(Grades!$A:$A,"="&amp;Alumn_Filtered!$A38,Grades!$J:$J,"=2",Grades!$I:$I,"="&amp;_xlfn.MINIFS(Grades!$I:$I,Grades!$A:$A,"="&amp;$A38))</f>
        <v>7</v>
      </c>
      <c r="P38">
        <f>COUNTIFS(Grades!$A:$A,"="&amp;Alumn_Filtered!$A38,Grades!$P:$P,"=DRP",Grades!$J:$J,"=2",Grades!$I:$I,"="&amp;_xlfn.MINIFS(Grades!$I:$I,Grades!$A:$A,"="&amp;$A38))</f>
        <v>7</v>
      </c>
      <c r="Q38">
        <f>COUNTIFS(Grades!$A:$A,"="&amp;Alumn_Filtered!$A38,Grades!$P:$P,"=BAD",Grades!$J:$J,"=2",Grades!$I:$I,"="&amp;_xlfn.MINIFS(Grades!$I:$I,Grades!$A:$A,"="&amp;$A38))</f>
        <v>0</v>
      </c>
      <c r="R38">
        <f>COUNTIFS(Grades!$A:$A,"="&amp;Alumn_Filtered!$A38,Grades!$P:$P,"CVL",Grades!$J:$J,"=2",Grades!$I:$I,"="&amp;_xlfn.MINIFS(Grades!$I:$I,Grades!$A:$A,"="&amp;$A38))</f>
        <v>0</v>
      </c>
      <c r="S38">
        <f t="shared" si="15"/>
        <v>0</v>
      </c>
      <c r="T38">
        <f>COUNTIFS(Grades!$A:$A,"="&amp;Alumn_Filtered!$A38,Grades!$J:$J,"=2",Grades!$P:$P,"&gt;=0.5",Grades!$I:$I,"="&amp;_xlfn.MINIFS(Grades!$I:$I,Grades!$A:$A,"="&amp;$A38))</f>
        <v>0</v>
      </c>
      <c r="U38" s="28">
        <f t="shared" si="5"/>
        <v>0</v>
      </c>
      <c r="V38">
        <f>COUNTIFS(Grades!$A:$A,"="&amp;Alumn_Filtered!$A38,Grades!$J:$J,"=2",Grades!$P:$P,"&lt;0.5",Grades!$I:$I,"="&amp;_xlfn.MINIFS(Grades!$I:$I,Grades!$A:$A,"="&amp;$A38))</f>
        <v>0</v>
      </c>
      <c r="W38" s="28">
        <f t="shared" si="6"/>
        <v>0</v>
      </c>
      <c r="X38" s="28">
        <f>_xlfn.MAXIFS(Grades!$P:$P,Grades!$A:$A,"="&amp;Alumn_Filtered!$A38,Grades!$J:$J,"=2",Grades!$I:$I,"="&amp;_xlfn.MINIFS(Grades!$I:$I,Grades!$A:$A,"="&amp;$A38))</f>
        <v>0</v>
      </c>
      <c r="Y38" s="28">
        <f>_xlfn.MINIFS(Grades!$P:$P,Grades!$A:$A,"="&amp;Alumn_Filtered!$A38,Grades!$J:$J,"=2",Grades!$I:$I,"="&amp;_xlfn.MINIFS(Grades!$I:$I,Grades!$A:$A,"="&amp;$A38))</f>
        <v>0</v>
      </c>
      <c r="Z38" s="28">
        <f>IF(S38&lt;&gt;0,SUMIFS(Grades!$P:$P,Grades!$P:$P,"&gt;0",Grades!$A:$A,"="&amp;Alumn_Filtered!$A38,Grades!$J:$J,"=2",Grades!$I:$I,"="&amp;_xlfn.MINIFS(Grades!$I:$I,Grades!$A:$A,"="&amp;$A38))/COUNTIFS(Grades!P:P,"&lt;&gt;BAD",Grades!P:P,"&lt;&gt;DRP",Grades!P:P,"&lt;&gt;CVL",Grades!$A:$A,"="&amp;Alumn_Filtered!$A38,Grades!$J:$J,"=2",Grades!$I:$I,"="&amp;_xlfn.MINIFS(Grades!$I:$I,Grades!$A:$A,"="&amp;$A38)),0)</f>
        <v>0</v>
      </c>
      <c r="AA38" s="28">
        <f t="shared" si="7"/>
        <v>-0.38666666666666666</v>
      </c>
      <c r="AB38">
        <f t="shared" ca="1" si="0"/>
        <v>24</v>
      </c>
      <c r="AC38" t="str">
        <f>LEFT(VLOOKUP($A38,Ingresos!$C:$X,5,FALSE),1)</f>
        <v>S</v>
      </c>
      <c r="AD38">
        <f t="shared" si="8"/>
        <v>1</v>
      </c>
      <c r="AE38" t="str">
        <f>LEFT(VLOOKUP($A38,Ingresos!$C:$X,6,FALSE),1)</f>
        <v>E</v>
      </c>
      <c r="AF38">
        <f t="shared" si="9"/>
        <v>0</v>
      </c>
      <c r="AG38">
        <f>VLOOKUP($A38,Ingresos!$C:$X,9,FALSE)</f>
        <v>476</v>
      </c>
      <c r="AH38" s="28">
        <f t="shared" si="10"/>
        <v>0.43435980551053482</v>
      </c>
      <c r="AI38">
        <f>VLOOKUP($A38,Ingresos!$C:$X,10,FALSE)</f>
        <v>476</v>
      </c>
      <c r="AJ38" s="28">
        <f t="shared" si="11"/>
        <v>0.43435980551053482</v>
      </c>
      <c r="AK38">
        <f>VLOOKUP($A38,Ingresos!$C:$X,11,FALSE)</f>
        <v>494</v>
      </c>
      <c r="AL38" s="28">
        <f t="shared" si="12"/>
        <v>0.46353322528363045</v>
      </c>
      <c r="AM38">
        <f>VLOOKUP($A38,Ingresos!$C:$X,12,FALSE)</f>
        <v>581</v>
      </c>
      <c r="AN38" s="28">
        <f t="shared" si="13"/>
        <v>0.60453808752025928</v>
      </c>
      <c r="AO38" t="str">
        <f>VLOOKUP($A38,Ingresos!$C:$X,18,FALSE)</f>
        <v>RM</v>
      </c>
      <c r="AP38">
        <f t="shared" si="16"/>
        <v>13</v>
      </c>
      <c r="AQ38" t="str">
        <f>VLOOKUP($A38,Ingresos!$C:$X,19,FALSE)</f>
        <v>T1</v>
      </c>
      <c r="AR38">
        <f t="shared" si="14"/>
        <v>3</v>
      </c>
      <c r="AS38">
        <f>VLOOKUP($A38,Ingresos!$C:$X,22,FALSE)</f>
        <v>0</v>
      </c>
    </row>
    <row r="39" spans="1:45" x14ac:dyDescent="0.25">
      <c r="A39" t="s">
        <v>183</v>
      </c>
      <c r="B39">
        <f>IF((_xlfn.MAXIFS(Grades!$I:$I,Grades!$A:$A,"="&amp;$A39)-_xlfn.MINIFS(Grades!$I:$I,Grades!$A:$A,"="&amp;$A39))=0,0,1)</f>
        <v>0</v>
      </c>
      <c r="C39">
        <f>COUNTIFS(Grades!$A:$A,"="&amp;Alumn_Filtered!$A39,Grades!$J:$J,"=1",Grades!$I:$I,"="&amp;_xlfn.MINIFS(Grades!$I:$I,Grades!$A:$A,"="&amp;$A39))</f>
        <v>6</v>
      </c>
      <c r="D39">
        <f>COUNTIFS(Grades!$A:$A,"="&amp;Alumn_Filtered!$A39,Grades!$P:$P,"=DRP",Grades!$J:$J,"=1",Grades!$I:$I,"="&amp;_xlfn.MINIFS(Grades!$I:$I,Grades!$A:$A,"="&amp;$A39))</f>
        <v>0</v>
      </c>
      <c r="E39">
        <f>COUNTIFS(Grades!$A:$A,"="&amp;Alumn_Filtered!$A39,Grades!$P:$P,"=BAD",Grades!$J:$J,"=1",Grades!$I:$I,"="&amp;_xlfn.MINIFS(Grades!$I:$I,Grades!$A:$A,"="&amp;$A39))</f>
        <v>0</v>
      </c>
      <c r="F39">
        <f>COUNTIFS(Grades!$A:$A,"="&amp;Alumn_Filtered!$A39,Grades!$P:$P,"CVL",Grades!$J:$J,"=1",Grades!$I:$I,"="&amp;_xlfn.MINIFS(Grades!$I:$I,Grades!$A:$A,"="&amp;$A39))</f>
        <v>0</v>
      </c>
      <c r="G39" s="30">
        <f t="shared" si="2"/>
        <v>6</v>
      </c>
      <c r="H39">
        <f>COUNTIFS(Grades!$A:$A,"="&amp;Alumn_Filtered!$A39,Grades!$J:$J,"=1",Grades!$P:$P,"&gt;=0.5",Grades!$I:$I,"="&amp;_xlfn.MINIFS(Grades!$I:$I,Grades!$A:$A,"="&amp;$A39))</f>
        <v>2</v>
      </c>
      <c r="I39" s="28">
        <f t="shared" si="3"/>
        <v>0.33333333333333331</v>
      </c>
      <c r="J39">
        <f>COUNTIFS(Grades!$A:$A,"="&amp;Alumn_Filtered!$A39,Grades!$J:$J,"=1",Grades!$P:$P,"&lt;0.5",Grades!$I:$I,"="&amp;_xlfn.MINIFS(Grades!$I:$I,Grades!$A:$A,"="&amp;$A39))</f>
        <v>4</v>
      </c>
      <c r="K39" s="28">
        <f t="shared" si="4"/>
        <v>0.66666666666666663</v>
      </c>
      <c r="L39" s="28">
        <f>_xlfn.MAXIFS(Grades!$P:$P,Grades!$A:$A,"="&amp;Alumn_Filtered!$A39,Grades!$J:$J,"=1",Grades!$I:$I,"="&amp;_xlfn.MINIFS(Grades!$I:$I,Grades!$A:$A,"="&amp;$A39))</f>
        <v>0.96666666666666667</v>
      </c>
      <c r="M39" s="28">
        <f>_xlfn.MINIFS(Grades!$P:$P,Grades!$A:$A,"="&amp;Alumn_Filtered!$A39,Grades!$J:$J,"=1",Grades!$I:$I,"="&amp;_xlfn.MINIFS(Grades!$I:$I,Grades!$A:$A,"="&amp;$A39))</f>
        <v>0.18333333333333335</v>
      </c>
      <c r="N39" s="28">
        <f>IF(G39&lt;&gt;0,SUMIFS(Grades!$P:$P,Grades!$P:$P,"&gt;0",Grades!$A:$A,"="&amp;Alumn_Filtered!$A39,Grades!$J:$J,"=1",Grades!$I:$I,"="&amp;_xlfn.MINIFS(Grades!$I:$I,Grades!$A:$A,"="&amp;$A39))/COUNTIFS(Grades!P:P,"&lt;&gt;BAD",Grades!P:P,"&lt;&gt;DRP",Grades!P:P,"&lt;&gt;CVL",Grades!$A:$A,"="&amp;Alumn_Filtered!$A39,Grades!$J:$J,"=1",Grades!$I:$I,"="&amp;_xlfn.MINIFS(Grades!$I:$I,Grades!$A:$A,"="&amp;$A39)),0)</f>
        <v>0.45</v>
      </c>
      <c r="O39">
        <f>COUNTIFS(Grades!$A:$A,"="&amp;Alumn_Filtered!$A39,Grades!$J:$J,"=2",Grades!$I:$I,"="&amp;_xlfn.MINIFS(Grades!$I:$I,Grades!$A:$A,"="&amp;$A39))</f>
        <v>0</v>
      </c>
      <c r="P39">
        <f>COUNTIFS(Grades!$A:$A,"="&amp;Alumn_Filtered!$A39,Grades!$P:$P,"=DRP",Grades!$J:$J,"=2",Grades!$I:$I,"="&amp;_xlfn.MINIFS(Grades!$I:$I,Grades!$A:$A,"="&amp;$A39))</f>
        <v>0</v>
      </c>
      <c r="Q39">
        <f>COUNTIFS(Grades!$A:$A,"="&amp;Alumn_Filtered!$A39,Grades!$P:$P,"=BAD",Grades!$J:$J,"=2",Grades!$I:$I,"="&amp;_xlfn.MINIFS(Grades!$I:$I,Grades!$A:$A,"="&amp;$A39))</f>
        <v>0</v>
      </c>
      <c r="R39">
        <f>COUNTIFS(Grades!$A:$A,"="&amp;Alumn_Filtered!$A39,Grades!$P:$P,"CVL",Grades!$J:$J,"=2",Grades!$I:$I,"="&amp;_xlfn.MINIFS(Grades!$I:$I,Grades!$A:$A,"="&amp;$A39))</f>
        <v>0</v>
      </c>
      <c r="S39">
        <f t="shared" si="15"/>
        <v>0</v>
      </c>
      <c r="T39">
        <f>COUNTIFS(Grades!$A:$A,"="&amp;Alumn_Filtered!$A39,Grades!$J:$J,"=2",Grades!$P:$P,"&gt;=0.5",Grades!$I:$I,"="&amp;_xlfn.MINIFS(Grades!$I:$I,Grades!$A:$A,"="&amp;$A39))</f>
        <v>0</v>
      </c>
      <c r="U39" s="28">
        <f t="shared" si="5"/>
        <v>0</v>
      </c>
      <c r="V39">
        <f>COUNTIFS(Grades!$A:$A,"="&amp;Alumn_Filtered!$A39,Grades!$J:$J,"=2",Grades!$P:$P,"&lt;0.5",Grades!$I:$I,"="&amp;_xlfn.MINIFS(Grades!$I:$I,Grades!$A:$A,"="&amp;$A39))</f>
        <v>0</v>
      </c>
      <c r="W39" s="28">
        <f t="shared" si="6"/>
        <v>0</v>
      </c>
      <c r="X39" s="28">
        <f>_xlfn.MAXIFS(Grades!$P:$P,Grades!$A:$A,"="&amp;Alumn_Filtered!$A39,Grades!$J:$J,"=2",Grades!$I:$I,"="&amp;_xlfn.MINIFS(Grades!$I:$I,Grades!$A:$A,"="&amp;$A39))</f>
        <v>0</v>
      </c>
      <c r="Y39" s="28">
        <f>_xlfn.MINIFS(Grades!$P:$P,Grades!$A:$A,"="&amp;Alumn_Filtered!$A39,Grades!$J:$J,"=2",Grades!$I:$I,"="&amp;_xlfn.MINIFS(Grades!$I:$I,Grades!$A:$A,"="&amp;$A39))</f>
        <v>0</v>
      </c>
      <c r="Z39" s="28">
        <f>IF(S39&lt;&gt;0,SUMIFS(Grades!$P:$P,Grades!$P:$P,"&gt;0",Grades!$A:$A,"="&amp;Alumn_Filtered!$A39,Grades!$J:$J,"=2",Grades!$I:$I,"="&amp;_xlfn.MINIFS(Grades!$I:$I,Grades!$A:$A,"="&amp;$A39))/COUNTIFS(Grades!P:P,"&lt;&gt;BAD",Grades!P:P,"&lt;&gt;DRP",Grades!P:P,"&lt;&gt;CVL",Grades!$A:$A,"="&amp;Alumn_Filtered!$A39,Grades!$J:$J,"=2",Grades!$I:$I,"="&amp;_xlfn.MINIFS(Grades!$I:$I,Grades!$A:$A,"="&amp;$A39)),0)</f>
        <v>0</v>
      </c>
      <c r="AA39" s="28">
        <f t="shared" si="7"/>
        <v>-0.45</v>
      </c>
      <c r="AB39">
        <f t="shared" ca="1" si="0"/>
        <v>24</v>
      </c>
      <c r="AC39" t="str">
        <f>LEFT(VLOOKUP($A39,Ingresos!$C:$X,5,FALSE),1)</f>
        <v>S</v>
      </c>
      <c r="AD39">
        <f t="shared" si="8"/>
        <v>1</v>
      </c>
      <c r="AE39" t="str">
        <f>LEFT(VLOOKUP($A39,Ingresos!$C:$X,6,FALSE),1)</f>
        <v>R</v>
      </c>
      <c r="AF39">
        <f t="shared" si="9"/>
        <v>1</v>
      </c>
      <c r="AG39">
        <f>VLOOKUP($A39,Ingresos!$C:$X,9,FALSE)</f>
        <v>582</v>
      </c>
      <c r="AH39" s="28">
        <f t="shared" si="10"/>
        <v>0.60615883306320906</v>
      </c>
      <c r="AI39">
        <f>VLOOKUP($A39,Ingresos!$C:$X,10,FALSE)</f>
        <v>633</v>
      </c>
      <c r="AJ39" s="28">
        <f t="shared" si="11"/>
        <v>0.68881685575364671</v>
      </c>
      <c r="AK39">
        <f>VLOOKUP($A39,Ingresos!$C:$X,11,FALSE)</f>
        <v>518</v>
      </c>
      <c r="AL39" s="28">
        <f t="shared" si="12"/>
        <v>0.50243111831442466</v>
      </c>
      <c r="AM39">
        <f>VLOOKUP($A39,Ingresos!$C:$X,12,FALSE)</f>
        <v>538</v>
      </c>
      <c r="AN39" s="28">
        <f t="shared" si="13"/>
        <v>0.53484602917341972</v>
      </c>
      <c r="AO39">
        <f>VLOOKUP($A39,Ingresos!$C:$X,18,FALSE)</f>
        <v>13</v>
      </c>
      <c r="AP39">
        <f t="shared" si="16"/>
        <v>13</v>
      </c>
      <c r="AQ39" t="str">
        <f>VLOOKUP($A39,Ingresos!$C:$X,19,FALSE)</f>
        <v>H1</v>
      </c>
      <c r="AR39">
        <f t="shared" si="14"/>
        <v>1</v>
      </c>
      <c r="AS39">
        <f>VLOOKUP($A39,Ingresos!$C:$X,22,FALSE)</f>
        <v>0</v>
      </c>
    </row>
    <row r="40" spans="1:45" x14ac:dyDescent="0.25">
      <c r="A40">
        <v>186314530</v>
      </c>
      <c r="B40">
        <f>IF((_xlfn.MAXIFS(Grades!$I:$I,Grades!$A:$A,"="&amp;$A40)-_xlfn.MINIFS(Grades!$I:$I,Grades!$A:$A,"="&amp;$A40))=0,0,1)</f>
        <v>1</v>
      </c>
      <c r="C40">
        <f>COUNTIFS(Grades!$A:$A,"="&amp;Alumn_Filtered!$A40,Grades!$J:$J,"=1",Grades!$I:$I,"="&amp;_xlfn.MINIFS(Grades!$I:$I,Grades!$A:$A,"="&amp;$A40))</f>
        <v>35</v>
      </c>
      <c r="D40">
        <f>COUNTIFS(Grades!$A:$A,"="&amp;Alumn_Filtered!$A40,Grades!$P:$P,"=DRP",Grades!$J:$J,"=1",Grades!$I:$I,"="&amp;_xlfn.MINIFS(Grades!$I:$I,Grades!$A:$A,"="&amp;$A40))</f>
        <v>5</v>
      </c>
      <c r="E40">
        <f>COUNTIFS(Grades!$A:$A,"="&amp;Alumn_Filtered!$A40,Grades!$P:$P,"=BAD",Grades!$J:$J,"=1",Grades!$I:$I,"="&amp;_xlfn.MINIFS(Grades!$I:$I,Grades!$A:$A,"="&amp;$A40))</f>
        <v>0</v>
      </c>
      <c r="F40">
        <f>COUNTIFS(Grades!$A:$A,"="&amp;Alumn_Filtered!$A40,Grades!$P:$P,"CVL",Grades!$J:$J,"=1",Grades!$I:$I,"="&amp;_xlfn.MINIFS(Grades!$I:$I,Grades!$A:$A,"="&amp;$A40))</f>
        <v>23</v>
      </c>
      <c r="G40" s="30">
        <f t="shared" si="2"/>
        <v>7</v>
      </c>
      <c r="H40">
        <f>COUNTIFS(Grades!$A:$A,"="&amp;Alumn_Filtered!$A40,Grades!$J:$J,"=1",Grades!$P:$P,"&gt;=0.5",Grades!$I:$I,"="&amp;_xlfn.MINIFS(Grades!$I:$I,Grades!$A:$A,"="&amp;$A40))</f>
        <v>7</v>
      </c>
      <c r="I40" s="28">
        <f t="shared" si="3"/>
        <v>1</v>
      </c>
      <c r="J40">
        <f>COUNTIFS(Grades!$A:$A,"="&amp;Alumn_Filtered!$A40,Grades!$J:$J,"=1",Grades!$P:$P,"&lt;0.5",Grades!$I:$I,"="&amp;_xlfn.MINIFS(Grades!$I:$I,Grades!$A:$A,"="&amp;$A40))</f>
        <v>0</v>
      </c>
      <c r="K40" s="28">
        <f t="shared" si="4"/>
        <v>0</v>
      </c>
      <c r="L40" s="28">
        <f>_xlfn.MAXIFS(Grades!$P:$P,Grades!$A:$A,"="&amp;Alumn_Filtered!$A40,Grades!$J:$J,"=1",Grades!$I:$I,"="&amp;_xlfn.MINIFS(Grades!$I:$I,Grades!$A:$A,"="&amp;$A40))</f>
        <v>0.81666666666666676</v>
      </c>
      <c r="M40" s="28">
        <f>_xlfn.MINIFS(Grades!$P:$P,Grades!$A:$A,"="&amp;Alumn_Filtered!$A40,Grades!$J:$J,"=1",Grades!$I:$I,"="&amp;_xlfn.MINIFS(Grades!$I:$I,Grades!$A:$A,"="&amp;$A40))</f>
        <v>0.70000000000000007</v>
      </c>
      <c r="N40" s="28">
        <f>IF(G40&lt;&gt;0,SUMIFS(Grades!$P:$P,Grades!$P:$P,"&gt;0",Grades!$A:$A,"="&amp;Alumn_Filtered!$A40,Grades!$J:$J,"=1",Grades!$I:$I,"="&amp;_xlfn.MINIFS(Grades!$I:$I,Grades!$A:$A,"="&amp;$A40))/COUNTIFS(Grades!P:P,"&lt;&gt;BAD",Grades!P:P,"&lt;&gt;DRP",Grades!P:P,"&lt;&gt;CVL",Grades!$A:$A,"="&amp;Alumn_Filtered!$A40,Grades!$J:$J,"=1",Grades!$I:$I,"="&amp;_xlfn.MINIFS(Grades!$I:$I,Grades!$A:$A,"="&amp;$A40)),0)</f>
        <v>0.7595238095238096</v>
      </c>
      <c r="O40">
        <f>COUNTIFS(Grades!$A:$A,"="&amp;Alumn_Filtered!$A40,Grades!$J:$J,"=2",Grades!$I:$I,"="&amp;_xlfn.MINIFS(Grades!$I:$I,Grades!$A:$A,"="&amp;$A40))</f>
        <v>8</v>
      </c>
      <c r="P40">
        <f>COUNTIFS(Grades!$A:$A,"="&amp;Alumn_Filtered!$A40,Grades!$P:$P,"=DRP",Grades!$J:$J,"=2",Grades!$I:$I,"="&amp;_xlfn.MINIFS(Grades!$I:$I,Grades!$A:$A,"="&amp;$A40))</f>
        <v>0</v>
      </c>
      <c r="Q40">
        <f>COUNTIFS(Grades!$A:$A,"="&amp;Alumn_Filtered!$A40,Grades!$P:$P,"=BAD",Grades!$J:$J,"=2",Grades!$I:$I,"="&amp;_xlfn.MINIFS(Grades!$I:$I,Grades!$A:$A,"="&amp;$A40))</f>
        <v>0</v>
      </c>
      <c r="R40">
        <f>COUNTIFS(Grades!$A:$A,"="&amp;Alumn_Filtered!$A40,Grades!$P:$P,"CVL",Grades!$J:$J,"=2",Grades!$I:$I,"="&amp;_xlfn.MINIFS(Grades!$I:$I,Grades!$A:$A,"="&amp;$A40))</f>
        <v>0</v>
      </c>
      <c r="S40">
        <f t="shared" si="15"/>
        <v>8</v>
      </c>
      <c r="T40">
        <f>COUNTIFS(Grades!$A:$A,"="&amp;Alumn_Filtered!$A40,Grades!$J:$J,"=2",Grades!$P:$P,"&gt;=0.5",Grades!$I:$I,"="&amp;_xlfn.MINIFS(Grades!$I:$I,Grades!$A:$A,"="&amp;$A40))</f>
        <v>8</v>
      </c>
      <c r="U40" s="28">
        <f t="shared" si="5"/>
        <v>1</v>
      </c>
      <c r="V40">
        <f>COUNTIFS(Grades!$A:$A,"="&amp;Alumn_Filtered!$A40,Grades!$J:$J,"=2",Grades!$P:$P,"&lt;0.5",Grades!$I:$I,"="&amp;_xlfn.MINIFS(Grades!$I:$I,Grades!$A:$A,"="&amp;$A40))</f>
        <v>0</v>
      </c>
      <c r="W40" s="28">
        <f t="shared" si="6"/>
        <v>0</v>
      </c>
      <c r="X40" s="28">
        <f>_xlfn.MAXIFS(Grades!$P:$P,Grades!$A:$A,"="&amp;Alumn_Filtered!$A40,Grades!$J:$J,"=2",Grades!$I:$I,"="&amp;_xlfn.MINIFS(Grades!$I:$I,Grades!$A:$A,"="&amp;$A40))</f>
        <v>0.9</v>
      </c>
      <c r="Y40" s="28">
        <f>_xlfn.MINIFS(Grades!$P:$P,Grades!$A:$A,"="&amp;Alumn_Filtered!$A40,Grades!$J:$J,"=2",Grades!$I:$I,"="&amp;_xlfn.MINIFS(Grades!$I:$I,Grades!$A:$A,"="&amp;$A40))</f>
        <v>0.68333333333333324</v>
      </c>
      <c r="Z40" s="28">
        <f>IF(S40&lt;&gt;0,SUMIFS(Grades!$P:$P,Grades!$P:$P,"&gt;0",Grades!$A:$A,"="&amp;Alumn_Filtered!$A40,Grades!$J:$J,"=2",Grades!$I:$I,"="&amp;_xlfn.MINIFS(Grades!$I:$I,Grades!$A:$A,"="&amp;$A40))/COUNTIFS(Grades!P:P,"&lt;&gt;BAD",Grades!P:P,"&lt;&gt;DRP",Grades!P:P,"&lt;&gt;CVL",Grades!$A:$A,"="&amp;Alumn_Filtered!$A40,Grades!$J:$J,"=2",Grades!$I:$I,"="&amp;_xlfn.MINIFS(Grades!$I:$I,Grades!$A:$A,"="&amp;$A40)),0)</f>
        <v>0.81666666666666676</v>
      </c>
      <c r="AA40" s="28">
        <f t="shared" si="7"/>
        <v>5.7142857142857162E-2</v>
      </c>
      <c r="AB40">
        <f t="shared" ca="1" si="0"/>
        <v>24</v>
      </c>
      <c r="AC40" t="str">
        <f>LEFT(VLOOKUP($A40,Ingresos!$C:$X,5,FALSE),1)</f>
        <v>T</v>
      </c>
      <c r="AD40">
        <f t="shared" si="8"/>
        <v>0</v>
      </c>
      <c r="AE40" t="str">
        <f>LEFT(VLOOKUP($A40,Ingresos!$C:$X,6,FALSE),1)</f>
        <v>R</v>
      </c>
      <c r="AF40">
        <f t="shared" si="9"/>
        <v>1</v>
      </c>
      <c r="AG40">
        <f>VLOOKUP($A40,Ingresos!$C:$X,9,FALSE)</f>
        <v>708</v>
      </c>
      <c r="AH40" s="28">
        <f t="shared" si="10"/>
        <v>0.81037277147487841</v>
      </c>
      <c r="AI40">
        <f>VLOOKUP($A40,Ingresos!$C:$X,10,FALSE)</f>
        <v>738</v>
      </c>
      <c r="AJ40" s="28">
        <f t="shared" si="11"/>
        <v>0.85899513776337111</v>
      </c>
      <c r="AK40">
        <f>VLOOKUP($A40,Ingresos!$C:$X,11,FALSE)</f>
        <v>543</v>
      </c>
      <c r="AL40" s="28">
        <f t="shared" si="12"/>
        <v>0.5429497568881686</v>
      </c>
      <c r="AM40">
        <f>VLOOKUP($A40,Ingresos!$C:$X,12,FALSE)</f>
        <v>686</v>
      </c>
      <c r="AN40" s="28">
        <f t="shared" si="13"/>
        <v>0.77471636952998379</v>
      </c>
      <c r="AO40" t="str">
        <f>VLOOKUP($A40,Ingresos!$C:$X,18,FALSE)</f>
        <v>IX</v>
      </c>
      <c r="AP40">
        <f t="shared" si="16"/>
        <v>9</v>
      </c>
      <c r="AQ40" t="str">
        <f>VLOOKUP($A40,Ingresos!$C:$X,19,FALSE)</f>
        <v>H1</v>
      </c>
      <c r="AR40">
        <f t="shared" si="14"/>
        <v>1</v>
      </c>
      <c r="AS40">
        <f>VLOOKUP($A40,Ingresos!$C:$X,22,FALSE)</f>
        <v>9</v>
      </c>
    </row>
    <row r="41" spans="1:45" x14ac:dyDescent="0.25">
      <c r="A41">
        <v>186382579</v>
      </c>
      <c r="B41">
        <f>IF((_xlfn.MAXIFS(Grades!$I:$I,Grades!$A:$A,"="&amp;$A41)-_xlfn.MINIFS(Grades!$I:$I,Grades!$A:$A,"="&amp;$A41))=0,0,1)</f>
        <v>1</v>
      </c>
      <c r="C41">
        <f>COUNTIFS(Grades!$A:$A,"="&amp;Alumn_Filtered!$A41,Grades!$J:$J,"=1",Grades!$I:$I,"="&amp;_xlfn.MINIFS(Grades!$I:$I,Grades!$A:$A,"="&amp;$A41))</f>
        <v>18</v>
      </c>
      <c r="D41">
        <f>COUNTIFS(Grades!$A:$A,"="&amp;Alumn_Filtered!$A41,Grades!$P:$P,"=DRP",Grades!$J:$J,"=1",Grades!$I:$I,"="&amp;_xlfn.MINIFS(Grades!$I:$I,Grades!$A:$A,"="&amp;$A41))</f>
        <v>0</v>
      </c>
      <c r="E41">
        <f>COUNTIFS(Grades!$A:$A,"="&amp;Alumn_Filtered!$A41,Grades!$P:$P,"=BAD",Grades!$J:$J,"=1",Grades!$I:$I,"="&amp;_xlfn.MINIFS(Grades!$I:$I,Grades!$A:$A,"="&amp;$A41))</f>
        <v>4</v>
      </c>
      <c r="F41">
        <f>COUNTIFS(Grades!$A:$A,"="&amp;Alumn_Filtered!$A41,Grades!$P:$P,"CVL",Grades!$J:$J,"=1",Grades!$I:$I,"="&amp;_xlfn.MINIFS(Grades!$I:$I,Grades!$A:$A,"="&amp;$A41))</f>
        <v>13</v>
      </c>
      <c r="G41" s="30">
        <f t="shared" si="2"/>
        <v>1</v>
      </c>
      <c r="H41">
        <f>COUNTIFS(Grades!$A:$A,"="&amp;Alumn_Filtered!$A41,Grades!$J:$J,"=1",Grades!$P:$P,"&gt;=0.5",Grades!$I:$I,"="&amp;_xlfn.MINIFS(Grades!$I:$I,Grades!$A:$A,"="&amp;$A41))</f>
        <v>0</v>
      </c>
      <c r="I41" s="28">
        <f t="shared" si="3"/>
        <v>0</v>
      </c>
      <c r="J41">
        <f>COUNTIFS(Grades!$A:$A,"="&amp;Alumn_Filtered!$A41,Grades!$J:$J,"=1",Grades!$P:$P,"&lt;0.5",Grades!$I:$I,"="&amp;_xlfn.MINIFS(Grades!$I:$I,Grades!$A:$A,"="&amp;$A41))</f>
        <v>1</v>
      </c>
      <c r="K41" s="28">
        <f t="shared" si="4"/>
        <v>1</v>
      </c>
      <c r="L41" s="28">
        <f>_xlfn.MAXIFS(Grades!$P:$P,Grades!$A:$A,"="&amp;Alumn_Filtered!$A41,Grades!$J:$J,"=1",Grades!$I:$I,"="&amp;_xlfn.MINIFS(Grades!$I:$I,Grades!$A:$A,"="&amp;$A41))</f>
        <v>0.13333333333333333</v>
      </c>
      <c r="M41" s="28">
        <f>_xlfn.MINIFS(Grades!$P:$P,Grades!$A:$A,"="&amp;Alumn_Filtered!$A41,Grades!$J:$J,"=1",Grades!$I:$I,"="&amp;_xlfn.MINIFS(Grades!$I:$I,Grades!$A:$A,"="&amp;$A41))</f>
        <v>0.13333333333333333</v>
      </c>
      <c r="N41" s="28">
        <f>IF(G41&lt;&gt;0,SUMIFS(Grades!$P:$P,Grades!$P:$P,"&gt;0",Grades!$A:$A,"="&amp;Alumn_Filtered!$A41,Grades!$J:$J,"=1",Grades!$I:$I,"="&amp;_xlfn.MINIFS(Grades!$I:$I,Grades!$A:$A,"="&amp;$A41))/COUNTIFS(Grades!P:P,"&lt;&gt;BAD",Grades!P:P,"&lt;&gt;DRP",Grades!P:P,"&lt;&gt;CVL",Grades!$A:$A,"="&amp;Alumn_Filtered!$A41,Grades!$J:$J,"=1",Grades!$I:$I,"="&amp;_xlfn.MINIFS(Grades!$I:$I,Grades!$A:$A,"="&amp;$A41)),0)</f>
        <v>0.13333333333333333</v>
      </c>
      <c r="O41">
        <f>COUNTIFS(Grades!$A:$A,"="&amp;Alumn_Filtered!$A41,Grades!$J:$J,"=2",Grades!$I:$I,"="&amp;_xlfn.MINIFS(Grades!$I:$I,Grades!$A:$A,"="&amp;$A41))</f>
        <v>5</v>
      </c>
      <c r="P41">
        <f>COUNTIFS(Grades!$A:$A,"="&amp;Alumn_Filtered!$A41,Grades!$P:$P,"=DRP",Grades!$J:$J,"=2",Grades!$I:$I,"="&amp;_xlfn.MINIFS(Grades!$I:$I,Grades!$A:$A,"="&amp;$A41))</f>
        <v>0</v>
      </c>
      <c r="Q41">
        <f>COUNTIFS(Grades!$A:$A,"="&amp;Alumn_Filtered!$A41,Grades!$P:$P,"=BAD",Grades!$J:$J,"=2",Grades!$I:$I,"="&amp;_xlfn.MINIFS(Grades!$I:$I,Grades!$A:$A,"="&amp;$A41))</f>
        <v>0</v>
      </c>
      <c r="R41">
        <f>COUNTIFS(Grades!$A:$A,"="&amp;Alumn_Filtered!$A41,Grades!$P:$P,"CVL",Grades!$J:$J,"=2",Grades!$I:$I,"="&amp;_xlfn.MINIFS(Grades!$I:$I,Grades!$A:$A,"="&amp;$A41))</f>
        <v>0</v>
      </c>
      <c r="S41">
        <f t="shared" si="15"/>
        <v>5</v>
      </c>
      <c r="T41">
        <f>COUNTIFS(Grades!$A:$A,"="&amp;Alumn_Filtered!$A41,Grades!$J:$J,"=2",Grades!$P:$P,"&gt;=0.5",Grades!$I:$I,"="&amp;_xlfn.MINIFS(Grades!$I:$I,Grades!$A:$A,"="&amp;$A41))</f>
        <v>2</v>
      </c>
      <c r="U41" s="28">
        <f t="shared" si="5"/>
        <v>0.4</v>
      </c>
      <c r="V41">
        <f>COUNTIFS(Grades!$A:$A,"="&amp;Alumn_Filtered!$A41,Grades!$J:$J,"=2",Grades!$P:$P,"&lt;0.5",Grades!$I:$I,"="&amp;_xlfn.MINIFS(Grades!$I:$I,Grades!$A:$A,"="&amp;$A41))</f>
        <v>3</v>
      </c>
      <c r="W41" s="28">
        <f t="shared" si="6"/>
        <v>0.6</v>
      </c>
      <c r="X41" s="28">
        <f>_xlfn.MAXIFS(Grades!$P:$P,Grades!$A:$A,"="&amp;Alumn_Filtered!$A41,Grades!$J:$J,"=2",Grades!$I:$I,"="&amp;_xlfn.MINIFS(Grades!$I:$I,Grades!$A:$A,"="&amp;$A41))</f>
        <v>0.56666666666666676</v>
      </c>
      <c r="Y41" s="28">
        <f>_xlfn.MINIFS(Grades!$P:$P,Grades!$A:$A,"="&amp;Alumn_Filtered!$A41,Grades!$J:$J,"=2",Grades!$I:$I,"="&amp;_xlfn.MINIFS(Grades!$I:$I,Grades!$A:$A,"="&amp;$A41))</f>
        <v>0.10000000000000002</v>
      </c>
      <c r="Z41" s="28">
        <f>IF(S41&lt;&gt;0,SUMIFS(Grades!$P:$P,Grades!$P:$P,"&gt;0",Grades!$A:$A,"="&amp;Alumn_Filtered!$A41,Grades!$J:$J,"=2",Grades!$I:$I,"="&amp;_xlfn.MINIFS(Grades!$I:$I,Grades!$A:$A,"="&amp;$A41))/COUNTIFS(Grades!P:P,"&lt;&gt;BAD",Grades!P:P,"&lt;&gt;DRP",Grades!P:P,"&lt;&gt;CVL",Grades!$A:$A,"="&amp;Alumn_Filtered!$A41,Grades!$J:$J,"=2",Grades!$I:$I,"="&amp;_xlfn.MINIFS(Grades!$I:$I,Grades!$A:$A,"="&amp;$A41)),0)</f>
        <v>0.3633333333333334</v>
      </c>
      <c r="AA41" s="28">
        <f t="shared" si="7"/>
        <v>0.23000000000000007</v>
      </c>
      <c r="AB41">
        <f t="shared" ca="1" si="0"/>
        <v>24</v>
      </c>
      <c r="AC41" t="str">
        <f>LEFT(VLOOKUP($A41,Ingresos!$C:$X,5,FALSE),1)</f>
        <v>S</v>
      </c>
      <c r="AD41">
        <f t="shared" si="8"/>
        <v>1</v>
      </c>
      <c r="AE41" t="str">
        <f>LEFT(VLOOKUP($A41,Ingresos!$C:$X,6,FALSE),1)</f>
        <v>E</v>
      </c>
      <c r="AF41">
        <f t="shared" si="9"/>
        <v>0</v>
      </c>
      <c r="AG41">
        <f>VLOOKUP($A41,Ingresos!$C:$X,9,FALSE)</f>
        <v>435</v>
      </c>
      <c r="AH41" s="28">
        <f t="shared" si="10"/>
        <v>0.36790923824959482</v>
      </c>
      <c r="AI41">
        <f>VLOOKUP($A41,Ingresos!$C:$X,10,FALSE)</f>
        <v>0</v>
      </c>
      <c r="AJ41" s="28">
        <f t="shared" si="11"/>
        <v>0</v>
      </c>
      <c r="AK41">
        <f>VLOOKUP($A41,Ingresos!$C:$X,11,FALSE)</f>
        <v>435</v>
      </c>
      <c r="AL41" s="28">
        <f t="shared" si="12"/>
        <v>0.36790923824959482</v>
      </c>
      <c r="AM41">
        <f>VLOOKUP($A41,Ingresos!$C:$X,12,FALSE)</f>
        <v>593</v>
      </c>
      <c r="AN41" s="28">
        <f t="shared" si="13"/>
        <v>0.62398703403565636</v>
      </c>
      <c r="AO41">
        <f>VLOOKUP($A41,Ingresos!$C:$X,18,FALSE)</f>
        <v>13</v>
      </c>
      <c r="AP41">
        <f t="shared" si="16"/>
        <v>13</v>
      </c>
      <c r="AQ41" t="str">
        <f>VLOOKUP($A41,Ingresos!$C:$X,19,FALSE)</f>
        <v>H1</v>
      </c>
      <c r="AR41">
        <f t="shared" si="14"/>
        <v>1</v>
      </c>
      <c r="AS41">
        <f>VLOOKUP($A41,Ingresos!$C:$X,22,FALSE)</f>
        <v>0</v>
      </c>
    </row>
    <row r="42" spans="1:45" x14ac:dyDescent="0.25">
      <c r="A42">
        <v>186465822</v>
      </c>
      <c r="B42">
        <f>IF((_xlfn.MAXIFS(Grades!$I:$I,Grades!$A:$A,"="&amp;$A42)-_xlfn.MINIFS(Grades!$I:$I,Grades!$A:$A,"="&amp;$A42))=0,0,1)</f>
        <v>0</v>
      </c>
      <c r="C42">
        <f>COUNTIFS(Grades!$A:$A,"="&amp;Alumn_Filtered!$A42,Grades!$J:$J,"=1",Grades!$I:$I,"="&amp;_xlfn.MINIFS(Grades!$I:$I,Grades!$A:$A,"="&amp;$A42))</f>
        <v>6</v>
      </c>
      <c r="D42">
        <f>COUNTIFS(Grades!$A:$A,"="&amp;Alumn_Filtered!$A42,Grades!$P:$P,"=DRP",Grades!$J:$J,"=1",Grades!$I:$I,"="&amp;_xlfn.MINIFS(Grades!$I:$I,Grades!$A:$A,"="&amp;$A42))</f>
        <v>0</v>
      </c>
      <c r="E42">
        <f>COUNTIFS(Grades!$A:$A,"="&amp;Alumn_Filtered!$A42,Grades!$P:$P,"=BAD",Grades!$J:$J,"=1",Grades!$I:$I,"="&amp;_xlfn.MINIFS(Grades!$I:$I,Grades!$A:$A,"="&amp;$A42))</f>
        <v>1</v>
      </c>
      <c r="F42">
        <f>COUNTIFS(Grades!$A:$A,"="&amp;Alumn_Filtered!$A42,Grades!$P:$P,"CVL",Grades!$J:$J,"=1",Grades!$I:$I,"="&amp;_xlfn.MINIFS(Grades!$I:$I,Grades!$A:$A,"="&amp;$A42))</f>
        <v>0</v>
      </c>
      <c r="G42" s="30">
        <f t="shared" si="2"/>
        <v>5</v>
      </c>
      <c r="H42">
        <f>COUNTIFS(Grades!$A:$A,"="&amp;Alumn_Filtered!$A42,Grades!$J:$J,"=1",Grades!$P:$P,"&gt;=0.5",Grades!$I:$I,"="&amp;_xlfn.MINIFS(Grades!$I:$I,Grades!$A:$A,"="&amp;$A42))</f>
        <v>1</v>
      </c>
      <c r="I42" s="28">
        <f t="shared" si="3"/>
        <v>0.2</v>
      </c>
      <c r="J42">
        <f>COUNTIFS(Grades!$A:$A,"="&amp;Alumn_Filtered!$A42,Grades!$J:$J,"=1",Grades!$P:$P,"&lt;0.5",Grades!$I:$I,"="&amp;_xlfn.MINIFS(Grades!$I:$I,Grades!$A:$A,"="&amp;$A42))</f>
        <v>4</v>
      </c>
      <c r="K42" s="28">
        <f t="shared" si="4"/>
        <v>0.8</v>
      </c>
      <c r="L42" s="28">
        <f>_xlfn.MAXIFS(Grades!$P:$P,Grades!$A:$A,"="&amp;Alumn_Filtered!$A42,Grades!$J:$J,"=1",Grades!$I:$I,"="&amp;_xlfn.MINIFS(Grades!$I:$I,Grades!$A:$A,"="&amp;$A42))</f>
        <v>0.6333333333333333</v>
      </c>
      <c r="M42" s="28">
        <f>_xlfn.MINIFS(Grades!$P:$P,Grades!$A:$A,"="&amp;Alumn_Filtered!$A42,Grades!$J:$J,"=1",Grades!$I:$I,"="&amp;_xlfn.MINIFS(Grades!$I:$I,Grades!$A:$A,"="&amp;$A42))</f>
        <v>8.3333333333333329E-2</v>
      </c>
      <c r="N42" s="28">
        <f>IF(G42&lt;&gt;0,SUMIFS(Grades!$P:$P,Grades!$P:$P,"&gt;0",Grades!$A:$A,"="&amp;Alumn_Filtered!$A42,Grades!$J:$J,"=1",Grades!$I:$I,"="&amp;_xlfn.MINIFS(Grades!$I:$I,Grades!$A:$A,"="&amp;$A42))/COUNTIFS(Grades!P:P,"&lt;&gt;BAD",Grades!P:P,"&lt;&gt;DRP",Grades!P:P,"&lt;&gt;CVL",Grades!$A:$A,"="&amp;Alumn_Filtered!$A42,Grades!$J:$J,"=1",Grades!$I:$I,"="&amp;_xlfn.MINIFS(Grades!$I:$I,Grades!$A:$A,"="&amp;$A42)),0)</f>
        <v>0.30999999999999994</v>
      </c>
      <c r="O42">
        <f>COUNTIFS(Grades!$A:$A,"="&amp;Alumn_Filtered!$A42,Grades!$J:$J,"=2",Grades!$I:$I,"="&amp;_xlfn.MINIFS(Grades!$I:$I,Grades!$A:$A,"="&amp;$A42))</f>
        <v>7</v>
      </c>
      <c r="P42">
        <f>COUNTIFS(Grades!$A:$A,"="&amp;Alumn_Filtered!$A42,Grades!$P:$P,"=DRP",Grades!$J:$J,"=2",Grades!$I:$I,"="&amp;_xlfn.MINIFS(Grades!$I:$I,Grades!$A:$A,"="&amp;$A42))</f>
        <v>5</v>
      </c>
      <c r="Q42">
        <f>COUNTIFS(Grades!$A:$A,"="&amp;Alumn_Filtered!$A42,Grades!$P:$P,"=BAD",Grades!$J:$J,"=2",Grades!$I:$I,"="&amp;_xlfn.MINIFS(Grades!$I:$I,Grades!$A:$A,"="&amp;$A42))</f>
        <v>2</v>
      </c>
      <c r="R42">
        <f>COUNTIFS(Grades!$A:$A,"="&amp;Alumn_Filtered!$A42,Grades!$P:$P,"CVL",Grades!$J:$J,"=2",Grades!$I:$I,"="&amp;_xlfn.MINIFS(Grades!$I:$I,Grades!$A:$A,"="&amp;$A42))</f>
        <v>0</v>
      </c>
      <c r="S42">
        <f t="shared" si="15"/>
        <v>0</v>
      </c>
      <c r="T42">
        <f>COUNTIFS(Grades!$A:$A,"="&amp;Alumn_Filtered!$A42,Grades!$J:$J,"=2",Grades!$P:$P,"&gt;=0.5",Grades!$I:$I,"="&amp;_xlfn.MINIFS(Grades!$I:$I,Grades!$A:$A,"="&amp;$A42))</f>
        <v>0</v>
      </c>
      <c r="U42" s="28">
        <f t="shared" si="5"/>
        <v>0</v>
      </c>
      <c r="V42">
        <f>COUNTIFS(Grades!$A:$A,"="&amp;Alumn_Filtered!$A42,Grades!$J:$J,"=2",Grades!$P:$P,"&lt;0.5",Grades!$I:$I,"="&amp;_xlfn.MINIFS(Grades!$I:$I,Grades!$A:$A,"="&amp;$A42))</f>
        <v>0</v>
      </c>
      <c r="W42" s="28">
        <f t="shared" si="6"/>
        <v>0</v>
      </c>
      <c r="X42" s="28">
        <f>_xlfn.MAXIFS(Grades!$P:$P,Grades!$A:$A,"="&amp;Alumn_Filtered!$A42,Grades!$J:$J,"=2",Grades!$I:$I,"="&amp;_xlfn.MINIFS(Grades!$I:$I,Grades!$A:$A,"="&amp;$A42))</f>
        <v>0</v>
      </c>
      <c r="Y42" s="28">
        <f>_xlfn.MINIFS(Grades!$P:$P,Grades!$A:$A,"="&amp;Alumn_Filtered!$A42,Grades!$J:$J,"=2",Grades!$I:$I,"="&amp;_xlfn.MINIFS(Grades!$I:$I,Grades!$A:$A,"="&amp;$A42))</f>
        <v>0</v>
      </c>
      <c r="Z42" s="28">
        <f>IF(S42&lt;&gt;0,SUMIFS(Grades!$P:$P,Grades!$P:$P,"&gt;0",Grades!$A:$A,"="&amp;Alumn_Filtered!$A42,Grades!$J:$J,"=2",Grades!$I:$I,"="&amp;_xlfn.MINIFS(Grades!$I:$I,Grades!$A:$A,"="&amp;$A42))/COUNTIFS(Grades!P:P,"&lt;&gt;BAD",Grades!P:P,"&lt;&gt;DRP",Grades!P:P,"&lt;&gt;CVL",Grades!$A:$A,"="&amp;Alumn_Filtered!$A42,Grades!$J:$J,"=2",Grades!$I:$I,"="&amp;_xlfn.MINIFS(Grades!$I:$I,Grades!$A:$A,"="&amp;$A42)),0)</f>
        <v>0</v>
      </c>
      <c r="AA42" s="28">
        <f t="shared" si="7"/>
        <v>-0.30999999999999994</v>
      </c>
      <c r="AB42">
        <f t="shared" ca="1" si="0"/>
        <v>24</v>
      </c>
      <c r="AC42" t="str">
        <f>LEFT(VLOOKUP($A42,Ingresos!$C:$X,5,FALSE),1)</f>
        <v>S</v>
      </c>
      <c r="AD42">
        <f t="shared" si="8"/>
        <v>1</v>
      </c>
      <c r="AE42" t="str">
        <f>LEFT(VLOOKUP($A42,Ingresos!$C:$X,6,FALSE),1)</f>
        <v>R</v>
      </c>
      <c r="AF42">
        <f t="shared" si="9"/>
        <v>1</v>
      </c>
      <c r="AG42">
        <f>VLOOKUP($A42,Ingresos!$C:$X,9,FALSE)</f>
        <v>472</v>
      </c>
      <c r="AH42" s="28">
        <f t="shared" si="10"/>
        <v>0.42787682333873583</v>
      </c>
      <c r="AI42">
        <f>VLOOKUP($A42,Ingresos!$C:$X,10,FALSE)</f>
        <v>502</v>
      </c>
      <c r="AJ42" s="28">
        <f t="shared" si="11"/>
        <v>0.47649918962722854</v>
      </c>
      <c r="AK42">
        <f>VLOOKUP($A42,Ingresos!$C:$X,11,FALSE)</f>
        <v>457</v>
      </c>
      <c r="AL42" s="28">
        <f t="shared" si="12"/>
        <v>0.40356564019448948</v>
      </c>
      <c r="AM42">
        <f>VLOOKUP($A42,Ingresos!$C:$X,12,FALSE)</f>
        <v>582</v>
      </c>
      <c r="AN42" s="28">
        <f t="shared" si="13"/>
        <v>0.60615883306320906</v>
      </c>
      <c r="AO42">
        <f>VLOOKUP($A42,Ingresos!$C:$X,18,FALSE)</f>
        <v>6</v>
      </c>
      <c r="AP42">
        <f t="shared" si="16"/>
        <v>6</v>
      </c>
      <c r="AQ42" t="str">
        <f>VLOOKUP($A42,Ingresos!$C:$X,19,FALSE)</f>
        <v>H1</v>
      </c>
      <c r="AR42">
        <f t="shared" si="14"/>
        <v>1</v>
      </c>
      <c r="AS42">
        <f>VLOOKUP($A42,Ingresos!$C:$X,22,FALSE)</f>
        <v>0</v>
      </c>
    </row>
    <row r="43" spans="1:45" x14ac:dyDescent="0.25">
      <c r="A43">
        <v>186485467</v>
      </c>
      <c r="B43">
        <f>IF((_xlfn.MAXIFS(Grades!$I:$I,Grades!$A:$A,"="&amp;$A43)-_xlfn.MINIFS(Grades!$I:$I,Grades!$A:$A,"="&amp;$A43))=0,0,1)</f>
        <v>1</v>
      </c>
      <c r="C43">
        <f>COUNTIFS(Grades!$A:$A,"="&amp;Alumn_Filtered!$A43,Grades!$J:$J,"=1",Grades!$I:$I,"="&amp;_xlfn.MINIFS(Grades!$I:$I,Grades!$A:$A,"="&amp;$A43))</f>
        <v>6</v>
      </c>
      <c r="D43">
        <f>COUNTIFS(Grades!$A:$A,"="&amp;Alumn_Filtered!$A43,Grades!$P:$P,"=DRP",Grades!$J:$J,"=1",Grades!$I:$I,"="&amp;_xlfn.MINIFS(Grades!$I:$I,Grades!$A:$A,"="&amp;$A43))</f>
        <v>0</v>
      </c>
      <c r="E43">
        <f>COUNTIFS(Grades!$A:$A,"="&amp;Alumn_Filtered!$A43,Grades!$P:$P,"=BAD",Grades!$J:$J,"=1",Grades!$I:$I,"="&amp;_xlfn.MINIFS(Grades!$I:$I,Grades!$A:$A,"="&amp;$A43))</f>
        <v>2</v>
      </c>
      <c r="F43">
        <f>COUNTIFS(Grades!$A:$A,"="&amp;Alumn_Filtered!$A43,Grades!$P:$P,"CVL",Grades!$J:$J,"=1",Grades!$I:$I,"="&amp;_xlfn.MINIFS(Grades!$I:$I,Grades!$A:$A,"="&amp;$A43))</f>
        <v>0</v>
      </c>
      <c r="G43" s="30">
        <f t="shared" si="2"/>
        <v>4</v>
      </c>
      <c r="H43">
        <f>COUNTIFS(Grades!$A:$A,"="&amp;Alumn_Filtered!$A43,Grades!$J:$J,"=1",Grades!$P:$P,"&gt;=0.5",Grades!$I:$I,"="&amp;_xlfn.MINIFS(Grades!$I:$I,Grades!$A:$A,"="&amp;$A43))</f>
        <v>3</v>
      </c>
      <c r="I43" s="28">
        <f t="shared" si="3"/>
        <v>0.75</v>
      </c>
      <c r="J43">
        <f>COUNTIFS(Grades!$A:$A,"="&amp;Alumn_Filtered!$A43,Grades!$J:$J,"=1",Grades!$P:$P,"&lt;0.5",Grades!$I:$I,"="&amp;_xlfn.MINIFS(Grades!$I:$I,Grades!$A:$A,"="&amp;$A43))</f>
        <v>1</v>
      </c>
      <c r="K43" s="28">
        <f t="shared" si="4"/>
        <v>0.25</v>
      </c>
      <c r="L43" s="28">
        <f>_xlfn.MAXIFS(Grades!$P:$P,Grades!$A:$A,"="&amp;Alumn_Filtered!$A43,Grades!$J:$J,"=1",Grades!$I:$I,"="&amp;_xlfn.MINIFS(Grades!$I:$I,Grades!$A:$A,"="&amp;$A43))</f>
        <v>0.9</v>
      </c>
      <c r="M43" s="28">
        <f>_xlfn.MINIFS(Grades!$P:$P,Grades!$A:$A,"="&amp;Alumn_Filtered!$A43,Grades!$J:$J,"=1",Grades!$I:$I,"="&amp;_xlfn.MINIFS(Grades!$I:$I,Grades!$A:$A,"="&amp;$A43))</f>
        <v>0.23333333333333331</v>
      </c>
      <c r="N43" s="28">
        <f>IF(G43&lt;&gt;0,SUMIFS(Grades!$P:$P,Grades!$P:$P,"&gt;0",Grades!$A:$A,"="&amp;Alumn_Filtered!$A43,Grades!$J:$J,"=1",Grades!$I:$I,"="&amp;_xlfn.MINIFS(Grades!$I:$I,Grades!$A:$A,"="&amp;$A43))/COUNTIFS(Grades!P:P,"&lt;&gt;BAD",Grades!P:P,"&lt;&gt;DRP",Grades!P:P,"&lt;&gt;CVL",Grades!$A:$A,"="&amp;Alumn_Filtered!$A43,Grades!$J:$J,"=1",Grades!$I:$I,"="&amp;_xlfn.MINIFS(Grades!$I:$I,Grades!$A:$A,"="&amp;$A43)),0)</f>
        <v>0.53749999999999998</v>
      </c>
      <c r="O43">
        <f>COUNTIFS(Grades!$A:$A,"="&amp;Alumn_Filtered!$A43,Grades!$J:$J,"=2",Grades!$I:$I,"="&amp;_xlfn.MINIFS(Grades!$I:$I,Grades!$A:$A,"="&amp;$A43))</f>
        <v>6</v>
      </c>
      <c r="P43">
        <f>COUNTIFS(Grades!$A:$A,"="&amp;Alumn_Filtered!$A43,Grades!$P:$P,"=DRP",Grades!$J:$J,"=2",Grades!$I:$I,"="&amp;_xlfn.MINIFS(Grades!$I:$I,Grades!$A:$A,"="&amp;$A43))</f>
        <v>1</v>
      </c>
      <c r="Q43">
        <f>COUNTIFS(Grades!$A:$A,"="&amp;Alumn_Filtered!$A43,Grades!$P:$P,"=BAD",Grades!$J:$J,"=2",Grades!$I:$I,"="&amp;_xlfn.MINIFS(Grades!$I:$I,Grades!$A:$A,"="&amp;$A43))</f>
        <v>4</v>
      </c>
      <c r="R43">
        <f>COUNTIFS(Grades!$A:$A,"="&amp;Alumn_Filtered!$A43,Grades!$P:$P,"CVL",Grades!$J:$J,"=2",Grades!$I:$I,"="&amp;_xlfn.MINIFS(Grades!$I:$I,Grades!$A:$A,"="&amp;$A43))</f>
        <v>0</v>
      </c>
      <c r="S43">
        <f t="shared" si="15"/>
        <v>1</v>
      </c>
      <c r="T43">
        <f>COUNTIFS(Grades!$A:$A,"="&amp;Alumn_Filtered!$A43,Grades!$J:$J,"=2",Grades!$P:$P,"&gt;=0.5",Grades!$I:$I,"="&amp;_xlfn.MINIFS(Grades!$I:$I,Grades!$A:$A,"="&amp;$A43))</f>
        <v>1</v>
      </c>
      <c r="U43" s="28">
        <f t="shared" si="5"/>
        <v>1</v>
      </c>
      <c r="V43">
        <f>COUNTIFS(Grades!$A:$A,"="&amp;Alumn_Filtered!$A43,Grades!$J:$J,"=2",Grades!$P:$P,"&lt;0.5",Grades!$I:$I,"="&amp;_xlfn.MINIFS(Grades!$I:$I,Grades!$A:$A,"="&amp;$A43))</f>
        <v>0</v>
      </c>
      <c r="W43" s="28">
        <f t="shared" si="6"/>
        <v>0</v>
      </c>
      <c r="X43" s="28">
        <f>_xlfn.MAXIFS(Grades!$P:$P,Grades!$A:$A,"="&amp;Alumn_Filtered!$A43,Grades!$J:$J,"=2",Grades!$I:$I,"="&amp;_xlfn.MINIFS(Grades!$I:$I,Grades!$A:$A,"="&amp;$A43))</f>
        <v>0.65</v>
      </c>
      <c r="Y43" s="28">
        <f>_xlfn.MINIFS(Grades!$P:$P,Grades!$A:$A,"="&amp;Alumn_Filtered!$A43,Grades!$J:$J,"=2",Grades!$I:$I,"="&amp;_xlfn.MINIFS(Grades!$I:$I,Grades!$A:$A,"="&amp;$A43))</f>
        <v>0.65</v>
      </c>
      <c r="Z43" s="28">
        <f>IF(S43&lt;&gt;0,SUMIFS(Grades!$P:$P,Grades!$P:$P,"&gt;0",Grades!$A:$A,"="&amp;Alumn_Filtered!$A43,Grades!$J:$J,"=2",Grades!$I:$I,"="&amp;_xlfn.MINIFS(Grades!$I:$I,Grades!$A:$A,"="&amp;$A43))/COUNTIFS(Grades!P:P,"&lt;&gt;BAD",Grades!P:P,"&lt;&gt;DRP",Grades!P:P,"&lt;&gt;CVL",Grades!$A:$A,"="&amp;Alumn_Filtered!$A43,Grades!$J:$J,"=2",Grades!$I:$I,"="&amp;_xlfn.MINIFS(Grades!$I:$I,Grades!$A:$A,"="&amp;$A43)),0)</f>
        <v>0.65</v>
      </c>
      <c r="AA43" s="28">
        <f t="shared" si="7"/>
        <v>0.11250000000000004</v>
      </c>
      <c r="AB43">
        <f t="shared" ca="1" si="0"/>
        <v>24</v>
      </c>
      <c r="AC43" t="str">
        <f>LEFT(VLOOKUP($A43,Ingresos!$C:$X,5,FALSE),1)</f>
        <v>S</v>
      </c>
      <c r="AD43">
        <f t="shared" si="8"/>
        <v>1</v>
      </c>
      <c r="AE43" t="str">
        <f>LEFT(VLOOKUP($A43,Ingresos!$C:$X,6,FALSE),1)</f>
        <v>R</v>
      </c>
      <c r="AF43">
        <f t="shared" si="9"/>
        <v>1</v>
      </c>
      <c r="AG43">
        <f>VLOOKUP($A43,Ingresos!$C:$X,9,FALSE)</f>
        <v>507</v>
      </c>
      <c r="AH43" s="28">
        <f t="shared" si="10"/>
        <v>0.4846029173419773</v>
      </c>
      <c r="AI43">
        <f>VLOOKUP($A43,Ingresos!$C:$X,10,FALSE)</f>
        <v>507</v>
      </c>
      <c r="AJ43" s="28">
        <f t="shared" si="11"/>
        <v>0.4846029173419773</v>
      </c>
      <c r="AK43">
        <f>VLOOKUP($A43,Ingresos!$C:$X,11,FALSE)</f>
        <v>574</v>
      </c>
      <c r="AL43" s="28">
        <f t="shared" si="12"/>
        <v>0.59319286871961097</v>
      </c>
      <c r="AM43">
        <f>VLOOKUP($A43,Ingresos!$C:$X,12,FALSE)</f>
        <v>649</v>
      </c>
      <c r="AN43" s="28">
        <f t="shared" si="13"/>
        <v>0.71474878444084278</v>
      </c>
      <c r="AO43" t="str">
        <f>VLOOKUP($A43,Ingresos!$C:$X,18,FALSE)</f>
        <v>VI</v>
      </c>
      <c r="AP43">
        <f t="shared" si="16"/>
        <v>6</v>
      </c>
      <c r="AQ43" t="str">
        <f>VLOOKUP($A43,Ingresos!$C:$X,19,FALSE)</f>
        <v>H1</v>
      </c>
      <c r="AR43">
        <f t="shared" si="14"/>
        <v>1</v>
      </c>
      <c r="AS43">
        <f>VLOOKUP($A43,Ingresos!$C:$X,22,FALSE)</f>
        <v>9</v>
      </c>
    </row>
    <row r="44" spans="1:45" x14ac:dyDescent="0.25">
      <c r="A44">
        <v>186642511</v>
      </c>
      <c r="B44">
        <f>IF((_xlfn.MAXIFS(Grades!$I:$I,Grades!$A:$A,"="&amp;$A44)-_xlfn.MINIFS(Grades!$I:$I,Grades!$A:$A,"="&amp;$A44))=0,0,1)</f>
        <v>1</v>
      </c>
      <c r="C44">
        <f>COUNTIFS(Grades!$A:$A,"="&amp;Alumn_Filtered!$A44,Grades!$J:$J,"=1",Grades!$I:$I,"="&amp;_xlfn.MINIFS(Grades!$I:$I,Grades!$A:$A,"="&amp;$A44))</f>
        <v>19</v>
      </c>
      <c r="D44">
        <f>COUNTIFS(Grades!$A:$A,"="&amp;Alumn_Filtered!$A44,Grades!$P:$P,"=DRP",Grades!$J:$J,"=1",Grades!$I:$I,"="&amp;_xlfn.MINIFS(Grades!$I:$I,Grades!$A:$A,"="&amp;$A44))</f>
        <v>0</v>
      </c>
      <c r="E44">
        <f>COUNTIFS(Grades!$A:$A,"="&amp;Alumn_Filtered!$A44,Grades!$P:$P,"=BAD",Grades!$J:$J,"=1",Grades!$I:$I,"="&amp;_xlfn.MINIFS(Grades!$I:$I,Grades!$A:$A,"="&amp;$A44))</f>
        <v>0</v>
      </c>
      <c r="F44">
        <f>COUNTIFS(Grades!$A:$A,"="&amp;Alumn_Filtered!$A44,Grades!$P:$P,"CVL",Grades!$J:$J,"=1",Grades!$I:$I,"="&amp;_xlfn.MINIFS(Grades!$I:$I,Grades!$A:$A,"="&amp;$A44))</f>
        <v>12</v>
      </c>
      <c r="G44" s="30">
        <f t="shared" si="2"/>
        <v>7</v>
      </c>
      <c r="H44">
        <f>COUNTIFS(Grades!$A:$A,"="&amp;Alumn_Filtered!$A44,Grades!$J:$J,"=1",Grades!$P:$P,"&gt;=0.5",Grades!$I:$I,"="&amp;_xlfn.MINIFS(Grades!$I:$I,Grades!$A:$A,"="&amp;$A44))</f>
        <v>7</v>
      </c>
      <c r="I44" s="28">
        <f t="shared" si="3"/>
        <v>1</v>
      </c>
      <c r="J44">
        <f>COUNTIFS(Grades!$A:$A,"="&amp;Alumn_Filtered!$A44,Grades!$J:$J,"=1",Grades!$P:$P,"&lt;0.5",Grades!$I:$I,"="&amp;_xlfn.MINIFS(Grades!$I:$I,Grades!$A:$A,"="&amp;$A44))</f>
        <v>0</v>
      </c>
      <c r="K44" s="28">
        <f t="shared" si="4"/>
        <v>0</v>
      </c>
      <c r="L44" s="28">
        <f>_xlfn.MAXIFS(Grades!$P:$P,Grades!$A:$A,"="&amp;Alumn_Filtered!$A44,Grades!$J:$J,"=1",Grades!$I:$I,"="&amp;_xlfn.MINIFS(Grades!$I:$I,Grades!$A:$A,"="&amp;$A44))</f>
        <v>0.96666666666666667</v>
      </c>
      <c r="M44" s="28">
        <f>_xlfn.MINIFS(Grades!$P:$P,Grades!$A:$A,"="&amp;Alumn_Filtered!$A44,Grades!$J:$J,"=1",Grades!$I:$I,"="&amp;_xlfn.MINIFS(Grades!$I:$I,Grades!$A:$A,"="&amp;$A44))</f>
        <v>0.6166666666666667</v>
      </c>
      <c r="N44" s="28">
        <f>IF(G44&lt;&gt;0,SUMIFS(Grades!$P:$P,Grades!$P:$P,"&gt;0",Grades!$A:$A,"="&amp;Alumn_Filtered!$A44,Grades!$J:$J,"=1",Grades!$I:$I,"="&amp;_xlfn.MINIFS(Grades!$I:$I,Grades!$A:$A,"="&amp;$A44))/COUNTIFS(Grades!P:P,"&lt;&gt;BAD",Grades!P:P,"&lt;&gt;DRP",Grades!P:P,"&lt;&gt;CVL",Grades!$A:$A,"="&amp;Alumn_Filtered!$A44,Grades!$J:$J,"=1",Grades!$I:$I,"="&amp;_xlfn.MINIFS(Grades!$I:$I,Grades!$A:$A,"="&amp;$A44)),0)</f>
        <v>0.77142857142857146</v>
      </c>
      <c r="O44">
        <f>COUNTIFS(Grades!$A:$A,"="&amp;Alumn_Filtered!$A44,Grades!$J:$J,"=2",Grades!$I:$I,"="&amp;_xlfn.MINIFS(Grades!$I:$I,Grades!$A:$A,"="&amp;$A44))</f>
        <v>7</v>
      </c>
      <c r="P44">
        <f>COUNTIFS(Grades!$A:$A,"="&amp;Alumn_Filtered!$A44,Grades!$P:$P,"=DRP",Grades!$J:$J,"=2",Grades!$I:$I,"="&amp;_xlfn.MINIFS(Grades!$I:$I,Grades!$A:$A,"="&amp;$A44))</f>
        <v>1</v>
      </c>
      <c r="Q44">
        <f>COUNTIFS(Grades!$A:$A,"="&amp;Alumn_Filtered!$A44,Grades!$P:$P,"=BAD",Grades!$J:$J,"=2",Grades!$I:$I,"="&amp;_xlfn.MINIFS(Grades!$I:$I,Grades!$A:$A,"="&amp;$A44))</f>
        <v>0</v>
      </c>
      <c r="R44">
        <f>COUNTIFS(Grades!$A:$A,"="&amp;Alumn_Filtered!$A44,Grades!$P:$P,"CVL",Grades!$J:$J,"=2",Grades!$I:$I,"="&amp;_xlfn.MINIFS(Grades!$I:$I,Grades!$A:$A,"="&amp;$A44))</f>
        <v>0</v>
      </c>
      <c r="S44">
        <f t="shared" si="15"/>
        <v>6</v>
      </c>
      <c r="T44">
        <f>COUNTIFS(Grades!$A:$A,"="&amp;Alumn_Filtered!$A44,Grades!$J:$J,"=2",Grades!$P:$P,"&gt;=0.5",Grades!$I:$I,"="&amp;_xlfn.MINIFS(Grades!$I:$I,Grades!$A:$A,"="&amp;$A44))</f>
        <v>4</v>
      </c>
      <c r="U44" s="28">
        <f t="shared" si="5"/>
        <v>0.66666666666666663</v>
      </c>
      <c r="V44">
        <f>COUNTIFS(Grades!$A:$A,"="&amp;Alumn_Filtered!$A44,Grades!$J:$J,"=2",Grades!$P:$P,"&lt;0.5",Grades!$I:$I,"="&amp;_xlfn.MINIFS(Grades!$I:$I,Grades!$A:$A,"="&amp;$A44))</f>
        <v>2</v>
      </c>
      <c r="W44" s="28">
        <f t="shared" si="6"/>
        <v>0.33333333333333331</v>
      </c>
      <c r="X44" s="28">
        <f>_xlfn.MAXIFS(Grades!$P:$P,Grades!$A:$A,"="&amp;Alumn_Filtered!$A44,Grades!$J:$J,"=2",Grades!$I:$I,"="&amp;_xlfn.MINIFS(Grades!$I:$I,Grades!$A:$A,"="&amp;$A44))</f>
        <v>0.71666666666666667</v>
      </c>
      <c r="Y44" s="28">
        <f>_xlfn.MINIFS(Grades!$P:$P,Grades!$A:$A,"="&amp;Alumn_Filtered!$A44,Grades!$J:$J,"=2",Grades!$I:$I,"="&amp;_xlfn.MINIFS(Grades!$I:$I,Grades!$A:$A,"="&amp;$A44))</f>
        <v>0.26666666666666666</v>
      </c>
      <c r="Z44" s="28">
        <f>IF(S44&lt;&gt;0,SUMIFS(Grades!$P:$P,Grades!$P:$P,"&gt;0",Grades!$A:$A,"="&amp;Alumn_Filtered!$A44,Grades!$J:$J,"=2",Grades!$I:$I,"="&amp;_xlfn.MINIFS(Grades!$I:$I,Grades!$A:$A,"="&amp;$A44))/COUNTIFS(Grades!P:P,"&lt;&gt;BAD",Grades!P:P,"&lt;&gt;DRP",Grades!P:P,"&lt;&gt;CVL",Grades!$A:$A,"="&amp;Alumn_Filtered!$A44,Grades!$J:$J,"=2",Grades!$I:$I,"="&amp;_xlfn.MINIFS(Grades!$I:$I,Grades!$A:$A,"="&amp;$A44)),0)</f>
        <v>0.51666666666666661</v>
      </c>
      <c r="AA44" s="28">
        <f t="shared" si="7"/>
        <v>-0.25476190476190486</v>
      </c>
      <c r="AB44">
        <f t="shared" ca="1" si="0"/>
        <v>24</v>
      </c>
      <c r="AC44" t="str">
        <f>LEFT(VLOOKUP($A44,Ingresos!$C:$X,5,FALSE),1)</f>
        <v>S</v>
      </c>
      <c r="AD44">
        <f t="shared" si="8"/>
        <v>1</v>
      </c>
      <c r="AE44" t="str">
        <f>LEFT(VLOOKUP($A44,Ingresos!$C:$X,6,FALSE),1)</f>
        <v>E</v>
      </c>
      <c r="AF44">
        <f t="shared" si="9"/>
        <v>0</v>
      </c>
      <c r="AG44">
        <f>VLOOKUP($A44,Ingresos!$C:$X,9,FALSE)</f>
        <v>0</v>
      </c>
      <c r="AH44" s="28">
        <f t="shared" si="10"/>
        <v>0</v>
      </c>
      <c r="AI44">
        <f>VLOOKUP($A44,Ingresos!$C:$X,10,FALSE)</f>
        <v>0</v>
      </c>
      <c r="AJ44" s="28">
        <f t="shared" si="11"/>
        <v>0</v>
      </c>
      <c r="AK44">
        <f>VLOOKUP($A44,Ingresos!$C:$X,11,FALSE)</f>
        <v>0</v>
      </c>
      <c r="AL44" s="28">
        <f t="shared" si="12"/>
        <v>0</v>
      </c>
      <c r="AM44">
        <f>VLOOKUP($A44,Ingresos!$C:$X,12,FALSE)</f>
        <v>0</v>
      </c>
      <c r="AN44" s="28">
        <f t="shared" si="13"/>
        <v>0</v>
      </c>
      <c r="AO44">
        <f>VLOOKUP($A44,Ingresos!$C:$X,18,FALSE)</f>
        <v>13</v>
      </c>
      <c r="AP44">
        <f t="shared" si="16"/>
        <v>13</v>
      </c>
      <c r="AQ44" t="str">
        <f>VLOOKUP($A44,Ingresos!$C:$X,19,FALSE)</f>
        <v>H1</v>
      </c>
      <c r="AR44">
        <f t="shared" si="14"/>
        <v>1</v>
      </c>
      <c r="AS44">
        <f>VLOOKUP($A44,Ingresos!$C:$X,22,FALSE)</f>
        <v>0</v>
      </c>
    </row>
    <row r="45" spans="1:45" x14ac:dyDescent="0.25">
      <c r="A45" t="s">
        <v>54</v>
      </c>
      <c r="B45">
        <f>IF((_xlfn.MAXIFS(Grades!$I:$I,Grades!$A:$A,"="&amp;$A45)-_xlfn.MINIFS(Grades!$I:$I,Grades!$A:$A,"="&amp;$A45))=0,0,1)</f>
        <v>0</v>
      </c>
      <c r="C45">
        <f>COUNTIFS(Grades!$A:$A,"="&amp;Alumn_Filtered!$A45,Grades!$J:$J,"=1",Grades!$I:$I,"="&amp;_xlfn.MINIFS(Grades!$I:$I,Grades!$A:$A,"="&amp;$A45))</f>
        <v>6</v>
      </c>
      <c r="D45">
        <f>COUNTIFS(Grades!$A:$A,"="&amp;Alumn_Filtered!$A45,Grades!$P:$P,"=DRP",Grades!$J:$J,"=1",Grades!$I:$I,"="&amp;_xlfn.MINIFS(Grades!$I:$I,Grades!$A:$A,"="&amp;$A45))</f>
        <v>0</v>
      </c>
      <c r="E45">
        <f>COUNTIFS(Grades!$A:$A,"="&amp;Alumn_Filtered!$A45,Grades!$P:$P,"=BAD",Grades!$J:$J,"=1",Grades!$I:$I,"="&amp;_xlfn.MINIFS(Grades!$I:$I,Grades!$A:$A,"="&amp;$A45))</f>
        <v>0</v>
      </c>
      <c r="F45">
        <f>COUNTIFS(Grades!$A:$A,"="&amp;Alumn_Filtered!$A45,Grades!$P:$P,"CVL",Grades!$J:$J,"=1",Grades!$I:$I,"="&amp;_xlfn.MINIFS(Grades!$I:$I,Grades!$A:$A,"="&amp;$A45))</f>
        <v>0</v>
      </c>
      <c r="G45" s="30">
        <f t="shared" si="2"/>
        <v>6</v>
      </c>
      <c r="H45">
        <f>COUNTIFS(Grades!$A:$A,"="&amp;Alumn_Filtered!$A45,Grades!$J:$J,"=1",Grades!$P:$P,"&gt;=0.5",Grades!$I:$I,"="&amp;_xlfn.MINIFS(Grades!$I:$I,Grades!$A:$A,"="&amp;$A45))</f>
        <v>1</v>
      </c>
      <c r="I45" s="28">
        <f t="shared" si="3"/>
        <v>0.16666666666666666</v>
      </c>
      <c r="J45">
        <f>COUNTIFS(Grades!$A:$A,"="&amp;Alumn_Filtered!$A45,Grades!$J:$J,"=1",Grades!$P:$P,"&lt;0.5",Grades!$I:$I,"="&amp;_xlfn.MINIFS(Grades!$I:$I,Grades!$A:$A,"="&amp;$A45))</f>
        <v>5</v>
      </c>
      <c r="K45" s="28">
        <f t="shared" si="4"/>
        <v>0.83333333333333337</v>
      </c>
      <c r="L45" s="28">
        <f>_xlfn.MAXIFS(Grades!$P:$P,Grades!$A:$A,"="&amp;Alumn_Filtered!$A45,Grades!$J:$J,"=1",Grades!$I:$I,"="&amp;_xlfn.MINIFS(Grades!$I:$I,Grades!$A:$A,"="&amp;$A45))</f>
        <v>0.9</v>
      </c>
      <c r="M45" s="28">
        <f>_xlfn.MINIFS(Grades!$P:$P,Grades!$A:$A,"="&amp;Alumn_Filtered!$A45,Grades!$J:$J,"=1",Grades!$I:$I,"="&amp;_xlfn.MINIFS(Grades!$I:$I,Grades!$A:$A,"="&amp;$A45))</f>
        <v>0.23333333333333331</v>
      </c>
      <c r="N45" s="28">
        <f>IF(G45&lt;&gt;0,SUMIFS(Grades!$P:$P,Grades!$P:$P,"&gt;0",Grades!$A:$A,"="&amp;Alumn_Filtered!$A45,Grades!$J:$J,"=1",Grades!$I:$I,"="&amp;_xlfn.MINIFS(Grades!$I:$I,Grades!$A:$A,"="&amp;$A45))/COUNTIFS(Grades!P:P,"&lt;&gt;BAD",Grades!P:P,"&lt;&gt;DRP",Grades!P:P,"&lt;&gt;CVL",Grades!$A:$A,"="&amp;Alumn_Filtered!$A45,Grades!$J:$J,"=1",Grades!$I:$I,"="&amp;_xlfn.MINIFS(Grades!$I:$I,Grades!$A:$A,"="&amp;$A45)),0)</f>
        <v>0.45555555555555555</v>
      </c>
      <c r="O45">
        <f>COUNTIFS(Grades!$A:$A,"="&amp;Alumn_Filtered!$A45,Grades!$J:$J,"=2",Grades!$I:$I,"="&amp;_xlfn.MINIFS(Grades!$I:$I,Grades!$A:$A,"="&amp;$A45))</f>
        <v>6</v>
      </c>
      <c r="P45">
        <f>COUNTIFS(Grades!$A:$A,"="&amp;Alumn_Filtered!$A45,Grades!$P:$P,"=DRP",Grades!$J:$J,"=2",Grades!$I:$I,"="&amp;_xlfn.MINIFS(Grades!$I:$I,Grades!$A:$A,"="&amp;$A45))</f>
        <v>1</v>
      </c>
      <c r="Q45">
        <f>COUNTIFS(Grades!$A:$A,"="&amp;Alumn_Filtered!$A45,Grades!$P:$P,"=BAD",Grades!$J:$J,"=2",Grades!$I:$I,"="&amp;_xlfn.MINIFS(Grades!$I:$I,Grades!$A:$A,"="&amp;$A45))</f>
        <v>1</v>
      </c>
      <c r="R45">
        <f>COUNTIFS(Grades!$A:$A,"="&amp;Alumn_Filtered!$A45,Grades!$P:$P,"CVL",Grades!$J:$J,"=2",Grades!$I:$I,"="&amp;_xlfn.MINIFS(Grades!$I:$I,Grades!$A:$A,"="&amp;$A45))</f>
        <v>0</v>
      </c>
      <c r="S45">
        <f t="shared" si="15"/>
        <v>4</v>
      </c>
      <c r="T45">
        <f>COUNTIFS(Grades!$A:$A,"="&amp;Alumn_Filtered!$A45,Grades!$J:$J,"=2",Grades!$P:$P,"&gt;=0.5",Grades!$I:$I,"="&amp;_xlfn.MINIFS(Grades!$I:$I,Grades!$A:$A,"="&amp;$A45))</f>
        <v>1</v>
      </c>
      <c r="U45" s="28">
        <f t="shared" si="5"/>
        <v>0.25</v>
      </c>
      <c r="V45">
        <f>COUNTIFS(Grades!$A:$A,"="&amp;Alumn_Filtered!$A45,Grades!$J:$J,"=2",Grades!$P:$P,"&lt;0.5",Grades!$I:$I,"="&amp;_xlfn.MINIFS(Grades!$I:$I,Grades!$A:$A,"="&amp;$A45))</f>
        <v>3</v>
      </c>
      <c r="W45" s="28">
        <f t="shared" si="6"/>
        <v>0.75</v>
      </c>
      <c r="X45" s="28">
        <f>_xlfn.MAXIFS(Grades!$P:$P,Grades!$A:$A,"="&amp;Alumn_Filtered!$A45,Grades!$J:$J,"=2",Grades!$I:$I,"="&amp;_xlfn.MINIFS(Grades!$I:$I,Grades!$A:$A,"="&amp;$A45))</f>
        <v>0.83333333333333337</v>
      </c>
      <c r="Y45" s="28">
        <f>_xlfn.MINIFS(Grades!$P:$P,Grades!$A:$A,"="&amp;Alumn_Filtered!$A45,Grades!$J:$J,"=2",Grades!$I:$I,"="&amp;_xlfn.MINIFS(Grades!$I:$I,Grades!$A:$A,"="&amp;$A45))</f>
        <v>0.16666666666666666</v>
      </c>
      <c r="Z45" s="28">
        <f>IF(S45&lt;&gt;0,SUMIFS(Grades!$P:$P,Grades!$P:$P,"&gt;0",Grades!$A:$A,"="&amp;Alumn_Filtered!$A45,Grades!$J:$J,"=2",Grades!$I:$I,"="&amp;_xlfn.MINIFS(Grades!$I:$I,Grades!$A:$A,"="&amp;$A45))/COUNTIFS(Grades!P:P,"&lt;&gt;BAD",Grades!P:P,"&lt;&gt;DRP",Grades!P:P,"&lt;&gt;CVL",Grades!$A:$A,"="&amp;Alumn_Filtered!$A45,Grades!$J:$J,"=2",Grades!$I:$I,"="&amp;_xlfn.MINIFS(Grades!$I:$I,Grades!$A:$A,"="&amp;$A45)),0)</f>
        <v>0.42500000000000004</v>
      </c>
      <c r="AA45" s="28">
        <f t="shared" si="7"/>
        <v>-3.0555555555555503E-2</v>
      </c>
      <c r="AB45">
        <f t="shared" ca="1" si="0"/>
        <v>24</v>
      </c>
      <c r="AC45" t="str">
        <f>LEFT(VLOOKUP($A45,Ingresos!$C:$X,5,FALSE),1)</f>
        <v>T</v>
      </c>
      <c r="AD45">
        <f t="shared" si="8"/>
        <v>0</v>
      </c>
      <c r="AE45" t="str">
        <f>LEFT(VLOOKUP($A45,Ingresos!$C:$X,6,FALSE),1)</f>
        <v>R</v>
      </c>
      <c r="AF45">
        <f t="shared" si="9"/>
        <v>1</v>
      </c>
      <c r="AG45">
        <f>VLOOKUP($A45,Ingresos!$C:$X,9,FALSE)</f>
        <v>507</v>
      </c>
      <c r="AH45" s="28">
        <f t="shared" si="10"/>
        <v>0.4846029173419773</v>
      </c>
      <c r="AI45">
        <f>VLOOKUP($A45,Ingresos!$C:$X,10,FALSE)</f>
        <v>507</v>
      </c>
      <c r="AJ45" s="28">
        <f t="shared" si="11"/>
        <v>0.4846029173419773</v>
      </c>
      <c r="AK45">
        <f>VLOOKUP($A45,Ingresos!$C:$X,11,FALSE)</f>
        <v>425</v>
      </c>
      <c r="AL45" s="28">
        <f t="shared" si="12"/>
        <v>0.35170178282009723</v>
      </c>
      <c r="AM45">
        <f>VLOOKUP($A45,Ingresos!$C:$X,12,FALSE)</f>
        <v>485</v>
      </c>
      <c r="AN45" s="28">
        <f t="shared" si="13"/>
        <v>0.44894651539708263</v>
      </c>
      <c r="AO45" t="str">
        <f>VLOOKUP($A45,Ingresos!$C:$X,18,FALSE)</f>
        <v>VIII</v>
      </c>
      <c r="AP45">
        <f t="shared" si="16"/>
        <v>8</v>
      </c>
      <c r="AQ45" t="str">
        <f>VLOOKUP($A45,Ingresos!$C:$X,19,FALSE)</f>
        <v>H1</v>
      </c>
      <c r="AR45">
        <f t="shared" si="14"/>
        <v>1</v>
      </c>
      <c r="AS45">
        <f>VLOOKUP($A45,Ingresos!$C:$X,22,FALSE)</f>
        <v>5</v>
      </c>
    </row>
    <row r="46" spans="1:45" x14ac:dyDescent="0.25">
      <c r="A46">
        <v>187181437</v>
      </c>
      <c r="B46">
        <f>IF((_xlfn.MAXIFS(Grades!$I:$I,Grades!$A:$A,"="&amp;$A46)-_xlfn.MINIFS(Grades!$I:$I,Grades!$A:$A,"="&amp;$A46))=0,0,1)</f>
        <v>0</v>
      </c>
      <c r="C46">
        <f>COUNTIFS(Grades!$A:$A,"="&amp;Alumn_Filtered!$A46,Grades!$J:$J,"=1",Grades!$I:$I,"="&amp;_xlfn.MINIFS(Grades!$I:$I,Grades!$A:$A,"="&amp;$A46))</f>
        <v>6</v>
      </c>
      <c r="D46">
        <f>COUNTIFS(Grades!$A:$A,"="&amp;Alumn_Filtered!$A46,Grades!$P:$P,"=DRP",Grades!$J:$J,"=1",Grades!$I:$I,"="&amp;_xlfn.MINIFS(Grades!$I:$I,Grades!$A:$A,"="&amp;$A46))</f>
        <v>6</v>
      </c>
      <c r="E46">
        <f>COUNTIFS(Grades!$A:$A,"="&amp;Alumn_Filtered!$A46,Grades!$P:$P,"=BAD",Grades!$J:$J,"=1",Grades!$I:$I,"="&amp;_xlfn.MINIFS(Grades!$I:$I,Grades!$A:$A,"="&amp;$A46))</f>
        <v>0</v>
      </c>
      <c r="F46">
        <f>COUNTIFS(Grades!$A:$A,"="&amp;Alumn_Filtered!$A46,Grades!$P:$P,"CVL",Grades!$J:$J,"=1",Grades!$I:$I,"="&amp;_xlfn.MINIFS(Grades!$I:$I,Grades!$A:$A,"="&amp;$A46))</f>
        <v>0</v>
      </c>
      <c r="G46" s="30">
        <f t="shared" si="2"/>
        <v>0</v>
      </c>
      <c r="H46">
        <f>COUNTIFS(Grades!$A:$A,"="&amp;Alumn_Filtered!$A46,Grades!$J:$J,"=1",Grades!$P:$P,"&gt;=0.5",Grades!$I:$I,"="&amp;_xlfn.MINIFS(Grades!$I:$I,Grades!$A:$A,"="&amp;$A46))</f>
        <v>0</v>
      </c>
      <c r="I46" s="28">
        <f t="shared" si="3"/>
        <v>0</v>
      </c>
      <c r="J46">
        <f>COUNTIFS(Grades!$A:$A,"="&amp;Alumn_Filtered!$A46,Grades!$J:$J,"=1",Grades!$P:$P,"&lt;0.5",Grades!$I:$I,"="&amp;_xlfn.MINIFS(Grades!$I:$I,Grades!$A:$A,"="&amp;$A46))</f>
        <v>0</v>
      </c>
      <c r="K46" s="28">
        <f t="shared" si="4"/>
        <v>0</v>
      </c>
      <c r="L46" s="28">
        <f>_xlfn.MAXIFS(Grades!$P:$P,Grades!$A:$A,"="&amp;Alumn_Filtered!$A46,Grades!$J:$J,"=1",Grades!$I:$I,"="&amp;_xlfn.MINIFS(Grades!$I:$I,Grades!$A:$A,"="&amp;$A46))</f>
        <v>0</v>
      </c>
      <c r="M46" s="28">
        <f>_xlfn.MINIFS(Grades!$P:$P,Grades!$A:$A,"="&amp;Alumn_Filtered!$A46,Grades!$J:$J,"=1",Grades!$I:$I,"="&amp;_xlfn.MINIFS(Grades!$I:$I,Grades!$A:$A,"="&amp;$A46))</f>
        <v>0</v>
      </c>
      <c r="N46" s="28">
        <f>IF(G46&lt;&gt;0,SUMIFS(Grades!$P:$P,Grades!$P:$P,"&gt;0",Grades!$A:$A,"="&amp;Alumn_Filtered!$A46,Grades!$J:$J,"=1",Grades!$I:$I,"="&amp;_xlfn.MINIFS(Grades!$I:$I,Grades!$A:$A,"="&amp;$A46))/COUNTIFS(Grades!P:P,"&lt;&gt;BAD",Grades!P:P,"&lt;&gt;DRP",Grades!P:P,"&lt;&gt;CVL",Grades!$A:$A,"="&amp;Alumn_Filtered!$A46,Grades!$J:$J,"=1",Grades!$I:$I,"="&amp;_xlfn.MINIFS(Grades!$I:$I,Grades!$A:$A,"="&amp;$A46)),0)</f>
        <v>0</v>
      </c>
      <c r="O46">
        <f>COUNTIFS(Grades!$A:$A,"="&amp;Alumn_Filtered!$A46,Grades!$J:$J,"=2",Grades!$I:$I,"="&amp;_xlfn.MINIFS(Grades!$I:$I,Grades!$A:$A,"="&amp;$A46))</f>
        <v>0</v>
      </c>
      <c r="P46">
        <f>COUNTIFS(Grades!$A:$A,"="&amp;Alumn_Filtered!$A46,Grades!$P:$P,"=DRP",Grades!$J:$J,"=2",Grades!$I:$I,"="&amp;_xlfn.MINIFS(Grades!$I:$I,Grades!$A:$A,"="&amp;$A46))</f>
        <v>0</v>
      </c>
      <c r="Q46">
        <f>COUNTIFS(Grades!$A:$A,"="&amp;Alumn_Filtered!$A46,Grades!$P:$P,"=BAD",Grades!$J:$J,"=2",Grades!$I:$I,"="&amp;_xlfn.MINIFS(Grades!$I:$I,Grades!$A:$A,"="&amp;$A46))</f>
        <v>0</v>
      </c>
      <c r="R46">
        <f>COUNTIFS(Grades!$A:$A,"="&amp;Alumn_Filtered!$A46,Grades!$P:$P,"CVL",Grades!$J:$J,"=2",Grades!$I:$I,"="&amp;_xlfn.MINIFS(Grades!$I:$I,Grades!$A:$A,"="&amp;$A46))</f>
        <v>0</v>
      </c>
      <c r="S46">
        <f t="shared" si="15"/>
        <v>0</v>
      </c>
      <c r="T46">
        <f>COUNTIFS(Grades!$A:$A,"="&amp;Alumn_Filtered!$A46,Grades!$J:$J,"=2",Grades!$P:$P,"&gt;=0.5",Grades!$I:$I,"="&amp;_xlfn.MINIFS(Grades!$I:$I,Grades!$A:$A,"="&amp;$A46))</f>
        <v>0</v>
      </c>
      <c r="U46" s="28">
        <f t="shared" si="5"/>
        <v>0</v>
      </c>
      <c r="V46">
        <f>COUNTIFS(Grades!$A:$A,"="&amp;Alumn_Filtered!$A46,Grades!$J:$J,"=2",Grades!$P:$P,"&lt;0.5",Grades!$I:$I,"="&amp;_xlfn.MINIFS(Grades!$I:$I,Grades!$A:$A,"="&amp;$A46))</f>
        <v>0</v>
      </c>
      <c r="W46" s="28">
        <f t="shared" si="6"/>
        <v>0</v>
      </c>
      <c r="X46" s="28">
        <f>_xlfn.MAXIFS(Grades!$P:$P,Grades!$A:$A,"="&amp;Alumn_Filtered!$A46,Grades!$J:$J,"=2",Grades!$I:$I,"="&amp;_xlfn.MINIFS(Grades!$I:$I,Grades!$A:$A,"="&amp;$A46))</f>
        <v>0</v>
      </c>
      <c r="Y46" s="28">
        <f>_xlfn.MINIFS(Grades!$P:$P,Grades!$A:$A,"="&amp;Alumn_Filtered!$A46,Grades!$J:$J,"=2",Grades!$I:$I,"="&amp;_xlfn.MINIFS(Grades!$I:$I,Grades!$A:$A,"="&amp;$A46))</f>
        <v>0</v>
      </c>
      <c r="Z46" s="28">
        <f>IF(S46&lt;&gt;0,SUMIFS(Grades!$P:$P,Grades!$P:$P,"&gt;0",Grades!$A:$A,"="&amp;Alumn_Filtered!$A46,Grades!$J:$J,"=2",Grades!$I:$I,"="&amp;_xlfn.MINIFS(Grades!$I:$I,Grades!$A:$A,"="&amp;$A46))/COUNTIFS(Grades!P:P,"&lt;&gt;BAD",Grades!P:P,"&lt;&gt;DRP",Grades!P:P,"&lt;&gt;CVL",Grades!$A:$A,"="&amp;Alumn_Filtered!$A46,Grades!$J:$J,"=2",Grades!$I:$I,"="&amp;_xlfn.MINIFS(Grades!$I:$I,Grades!$A:$A,"="&amp;$A46)),0)</f>
        <v>0</v>
      </c>
      <c r="AA46" s="28">
        <f t="shared" si="7"/>
        <v>0</v>
      </c>
      <c r="AB46">
        <f t="shared" ca="1" si="0"/>
        <v>23</v>
      </c>
      <c r="AC46" t="str">
        <f>LEFT(VLOOKUP($A46,Ingresos!$C:$X,5,FALSE),1)</f>
        <v>S</v>
      </c>
      <c r="AD46">
        <f t="shared" si="8"/>
        <v>1</v>
      </c>
      <c r="AE46" t="str">
        <f>LEFT(VLOOKUP($A46,Ingresos!$C:$X,6,FALSE),1)</f>
        <v>R</v>
      </c>
      <c r="AF46">
        <f t="shared" si="9"/>
        <v>1</v>
      </c>
      <c r="AG46">
        <f>VLOOKUP($A46,Ingresos!$C:$X,9,FALSE)</f>
        <v>485</v>
      </c>
      <c r="AH46" s="28">
        <f t="shared" si="10"/>
        <v>0.44894651539708263</v>
      </c>
      <c r="AI46">
        <f>VLOOKUP($A46,Ingresos!$C:$X,10,FALSE)</f>
        <v>485</v>
      </c>
      <c r="AJ46" s="28">
        <f t="shared" si="11"/>
        <v>0.44894651539708263</v>
      </c>
      <c r="AK46">
        <f>VLOOKUP($A46,Ingresos!$C:$X,11,FALSE)</f>
        <v>520</v>
      </c>
      <c r="AL46" s="28">
        <f t="shared" si="12"/>
        <v>0.5056726094003241</v>
      </c>
      <c r="AM46">
        <f>VLOOKUP($A46,Ingresos!$C:$X,12,FALSE)</f>
        <v>540</v>
      </c>
      <c r="AN46" s="28">
        <f t="shared" si="13"/>
        <v>0.53808752025931927</v>
      </c>
      <c r="AO46">
        <f>VLOOKUP($A46,Ingresos!$C:$X,18,FALSE)</f>
        <v>13</v>
      </c>
      <c r="AP46">
        <f t="shared" si="16"/>
        <v>13</v>
      </c>
      <c r="AQ46" t="str">
        <f>VLOOKUP($A46,Ingresos!$C:$X,19,FALSE)</f>
        <v>H1</v>
      </c>
      <c r="AR46">
        <f t="shared" si="14"/>
        <v>1</v>
      </c>
      <c r="AS46">
        <f>VLOOKUP($A46,Ingresos!$C:$X,22,FALSE)</f>
        <v>0</v>
      </c>
    </row>
    <row r="47" spans="1:45" x14ac:dyDescent="0.25">
      <c r="A47">
        <v>187211727</v>
      </c>
      <c r="B47">
        <f>IF((_xlfn.MAXIFS(Grades!$I:$I,Grades!$A:$A,"="&amp;$A47)-_xlfn.MINIFS(Grades!$I:$I,Grades!$A:$A,"="&amp;$A47))=0,0,1)</f>
        <v>1</v>
      </c>
      <c r="C47">
        <f>COUNTIFS(Grades!$A:$A,"="&amp;Alumn_Filtered!$A47,Grades!$J:$J,"=1",Grades!$I:$I,"="&amp;_xlfn.MINIFS(Grades!$I:$I,Grades!$A:$A,"="&amp;$A47))</f>
        <v>6</v>
      </c>
      <c r="D47">
        <f>COUNTIFS(Grades!$A:$A,"="&amp;Alumn_Filtered!$A47,Grades!$P:$P,"=DRP",Grades!$J:$J,"=1",Grades!$I:$I,"="&amp;_xlfn.MINIFS(Grades!$I:$I,Grades!$A:$A,"="&amp;$A47))</f>
        <v>0</v>
      </c>
      <c r="E47">
        <f>COUNTIFS(Grades!$A:$A,"="&amp;Alumn_Filtered!$A47,Grades!$P:$P,"=BAD",Grades!$J:$J,"=1",Grades!$I:$I,"="&amp;_xlfn.MINIFS(Grades!$I:$I,Grades!$A:$A,"="&amp;$A47))</f>
        <v>0</v>
      </c>
      <c r="F47">
        <f>COUNTIFS(Grades!$A:$A,"="&amp;Alumn_Filtered!$A47,Grades!$P:$P,"CVL",Grades!$J:$J,"=1",Grades!$I:$I,"="&amp;_xlfn.MINIFS(Grades!$I:$I,Grades!$A:$A,"="&amp;$A47))</f>
        <v>0</v>
      </c>
      <c r="G47" s="30">
        <f t="shared" si="2"/>
        <v>6</v>
      </c>
      <c r="H47">
        <f>COUNTIFS(Grades!$A:$A,"="&amp;Alumn_Filtered!$A47,Grades!$J:$J,"=1",Grades!$P:$P,"&gt;=0.5",Grades!$I:$I,"="&amp;_xlfn.MINIFS(Grades!$I:$I,Grades!$A:$A,"="&amp;$A47))</f>
        <v>3</v>
      </c>
      <c r="I47" s="28">
        <f t="shared" si="3"/>
        <v>0.5</v>
      </c>
      <c r="J47">
        <f>COUNTIFS(Grades!$A:$A,"="&amp;Alumn_Filtered!$A47,Grades!$J:$J,"=1",Grades!$P:$P,"&lt;0.5",Grades!$I:$I,"="&amp;_xlfn.MINIFS(Grades!$I:$I,Grades!$A:$A,"="&amp;$A47))</f>
        <v>3</v>
      </c>
      <c r="K47" s="28">
        <f t="shared" si="4"/>
        <v>0.5</v>
      </c>
      <c r="L47" s="28">
        <f>_xlfn.MAXIFS(Grades!$P:$P,Grades!$A:$A,"="&amp;Alumn_Filtered!$A47,Grades!$J:$J,"=1",Grades!$I:$I,"="&amp;_xlfn.MINIFS(Grades!$I:$I,Grades!$A:$A,"="&amp;$A47))</f>
        <v>0.8666666666666667</v>
      </c>
      <c r="M47" s="28">
        <f>_xlfn.MINIFS(Grades!$P:$P,Grades!$A:$A,"="&amp;Alumn_Filtered!$A47,Grades!$J:$J,"=1",Grades!$I:$I,"="&amp;_xlfn.MINIFS(Grades!$I:$I,Grades!$A:$A,"="&amp;$A47))</f>
        <v>0.3</v>
      </c>
      <c r="N47" s="28">
        <f>IF(G47&lt;&gt;0,SUMIFS(Grades!$P:$P,Grades!$P:$P,"&gt;0",Grades!$A:$A,"="&amp;Alumn_Filtered!$A47,Grades!$J:$J,"=1",Grades!$I:$I,"="&amp;_xlfn.MINIFS(Grades!$I:$I,Grades!$A:$A,"="&amp;$A47))/COUNTIFS(Grades!P:P,"&lt;&gt;BAD",Grades!P:P,"&lt;&gt;DRP",Grades!P:P,"&lt;&gt;CVL",Grades!$A:$A,"="&amp;Alumn_Filtered!$A47,Grades!$J:$J,"=1",Grades!$I:$I,"="&amp;_xlfn.MINIFS(Grades!$I:$I,Grades!$A:$A,"="&amp;$A47)),0)</f>
        <v>0.48888888888888887</v>
      </c>
      <c r="O47">
        <f>COUNTIFS(Grades!$A:$A,"="&amp;Alumn_Filtered!$A47,Grades!$J:$J,"=2",Grades!$I:$I,"="&amp;_xlfn.MINIFS(Grades!$I:$I,Grades!$A:$A,"="&amp;$A47))</f>
        <v>5</v>
      </c>
      <c r="P47">
        <f>COUNTIFS(Grades!$A:$A,"="&amp;Alumn_Filtered!$A47,Grades!$P:$P,"=DRP",Grades!$J:$J,"=2",Grades!$I:$I,"="&amp;_xlfn.MINIFS(Grades!$I:$I,Grades!$A:$A,"="&amp;$A47))</f>
        <v>0</v>
      </c>
      <c r="Q47">
        <f>COUNTIFS(Grades!$A:$A,"="&amp;Alumn_Filtered!$A47,Grades!$P:$P,"=BAD",Grades!$J:$J,"=2",Grades!$I:$I,"="&amp;_xlfn.MINIFS(Grades!$I:$I,Grades!$A:$A,"="&amp;$A47))</f>
        <v>0</v>
      </c>
      <c r="R47">
        <f>COUNTIFS(Grades!$A:$A,"="&amp;Alumn_Filtered!$A47,Grades!$P:$P,"CVL",Grades!$J:$J,"=2",Grades!$I:$I,"="&amp;_xlfn.MINIFS(Grades!$I:$I,Grades!$A:$A,"="&amp;$A47))</f>
        <v>0</v>
      </c>
      <c r="S47">
        <f t="shared" si="15"/>
        <v>5</v>
      </c>
      <c r="T47">
        <f>COUNTIFS(Grades!$A:$A,"="&amp;Alumn_Filtered!$A47,Grades!$J:$J,"=2",Grades!$P:$P,"&gt;=0.5",Grades!$I:$I,"="&amp;_xlfn.MINIFS(Grades!$I:$I,Grades!$A:$A,"="&amp;$A47))</f>
        <v>5</v>
      </c>
      <c r="U47" s="28">
        <f t="shared" si="5"/>
        <v>1</v>
      </c>
      <c r="V47">
        <f>COUNTIFS(Grades!$A:$A,"="&amp;Alumn_Filtered!$A47,Grades!$J:$J,"=2",Grades!$P:$P,"&lt;0.5",Grades!$I:$I,"="&amp;_xlfn.MINIFS(Grades!$I:$I,Grades!$A:$A,"="&amp;$A47))</f>
        <v>0</v>
      </c>
      <c r="W47" s="28">
        <f t="shared" si="6"/>
        <v>0</v>
      </c>
      <c r="X47" s="28">
        <f>_xlfn.MAXIFS(Grades!$P:$P,Grades!$A:$A,"="&amp;Alumn_Filtered!$A47,Grades!$J:$J,"=2",Grades!$I:$I,"="&amp;_xlfn.MINIFS(Grades!$I:$I,Grades!$A:$A,"="&amp;$A47))</f>
        <v>0.70000000000000007</v>
      </c>
      <c r="Y47" s="28">
        <f>_xlfn.MINIFS(Grades!$P:$P,Grades!$A:$A,"="&amp;Alumn_Filtered!$A47,Grades!$J:$J,"=2",Grades!$I:$I,"="&amp;_xlfn.MINIFS(Grades!$I:$I,Grades!$A:$A,"="&amp;$A47))</f>
        <v>0.5</v>
      </c>
      <c r="Z47" s="28">
        <f>IF(S47&lt;&gt;0,SUMIFS(Grades!$P:$P,Grades!$P:$P,"&gt;0",Grades!$A:$A,"="&amp;Alumn_Filtered!$A47,Grades!$J:$J,"=2",Grades!$I:$I,"="&amp;_xlfn.MINIFS(Grades!$I:$I,Grades!$A:$A,"="&amp;$A47))/COUNTIFS(Grades!P:P,"&lt;&gt;BAD",Grades!P:P,"&lt;&gt;DRP",Grades!P:P,"&lt;&gt;CVL",Grades!$A:$A,"="&amp;Alumn_Filtered!$A47,Grades!$J:$J,"=2",Grades!$I:$I,"="&amp;_xlfn.MINIFS(Grades!$I:$I,Grades!$A:$A,"="&amp;$A47)),0)</f>
        <v>0.63</v>
      </c>
      <c r="AA47" s="28">
        <f t="shared" si="7"/>
        <v>0.14111111111111113</v>
      </c>
      <c r="AB47">
        <f t="shared" ca="1" si="0"/>
        <v>23</v>
      </c>
      <c r="AC47" t="str">
        <f>LEFT(VLOOKUP($A47,Ingresos!$C:$X,5,FALSE),1)</f>
        <v>T</v>
      </c>
      <c r="AD47">
        <f t="shared" si="8"/>
        <v>0</v>
      </c>
      <c r="AE47" t="str">
        <f>LEFT(VLOOKUP($A47,Ingresos!$C:$X,6,FALSE),1)</f>
        <v>R</v>
      </c>
      <c r="AF47">
        <f t="shared" si="9"/>
        <v>1</v>
      </c>
      <c r="AG47">
        <f>VLOOKUP($A47,Ingresos!$C:$X,9,FALSE)</f>
        <v>496</v>
      </c>
      <c r="AH47" s="28">
        <f t="shared" si="10"/>
        <v>0.46677471636953</v>
      </c>
      <c r="AI47">
        <f>VLOOKUP($A47,Ingresos!$C:$X,10,FALSE)</f>
        <v>496</v>
      </c>
      <c r="AJ47" s="28">
        <f t="shared" si="11"/>
        <v>0.46677471636953</v>
      </c>
      <c r="AK47">
        <f>VLOOKUP($A47,Ingresos!$C:$X,11,FALSE)</f>
        <v>377</v>
      </c>
      <c r="AL47" s="28">
        <f t="shared" si="12"/>
        <v>0.27390599675850891</v>
      </c>
      <c r="AM47">
        <f>VLOOKUP($A47,Ingresos!$C:$X,12,FALSE)</f>
        <v>538</v>
      </c>
      <c r="AN47" s="28">
        <f t="shared" si="13"/>
        <v>0.53484602917341972</v>
      </c>
      <c r="AO47">
        <f>VLOOKUP($A47,Ingresos!$C:$X,18,FALSE)</f>
        <v>9</v>
      </c>
      <c r="AP47">
        <f t="shared" si="16"/>
        <v>9</v>
      </c>
      <c r="AQ47" t="str">
        <f>VLOOKUP($A47,Ingresos!$C:$X,19,FALSE)</f>
        <v>H1</v>
      </c>
      <c r="AR47">
        <f t="shared" si="14"/>
        <v>1</v>
      </c>
      <c r="AS47">
        <f>VLOOKUP($A47,Ingresos!$C:$X,22,FALSE)</f>
        <v>0</v>
      </c>
    </row>
    <row r="48" spans="1:45" x14ac:dyDescent="0.25">
      <c r="A48">
        <v>187213983</v>
      </c>
      <c r="B48">
        <f>IF((_xlfn.MAXIFS(Grades!$I:$I,Grades!$A:$A,"="&amp;$A48)-_xlfn.MINIFS(Grades!$I:$I,Grades!$A:$A,"="&amp;$A48))=0,0,1)</f>
        <v>0</v>
      </c>
      <c r="C48">
        <f>COUNTIFS(Grades!$A:$A,"="&amp;Alumn_Filtered!$A48,Grades!$J:$J,"=1",Grades!$I:$I,"="&amp;_xlfn.MINIFS(Grades!$I:$I,Grades!$A:$A,"="&amp;$A48))</f>
        <v>31</v>
      </c>
      <c r="D48">
        <f>COUNTIFS(Grades!$A:$A,"="&amp;Alumn_Filtered!$A48,Grades!$P:$P,"=DRP",Grades!$J:$J,"=1",Grades!$I:$I,"="&amp;_xlfn.MINIFS(Grades!$I:$I,Grades!$A:$A,"="&amp;$A48))</f>
        <v>6</v>
      </c>
      <c r="E48">
        <f>COUNTIFS(Grades!$A:$A,"="&amp;Alumn_Filtered!$A48,Grades!$P:$P,"=BAD",Grades!$J:$J,"=1",Grades!$I:$I,"="&amp;_xlfn.MINIFS(Grades!$I:$I,Grades!$A:$A,"="&amp;$A48))</f>
        <v>0</v>
      </c>
      <c r="F48">
        <f>COUNTIFS(Grades!$A:$A,"="&amp;Alumn_Filtered!$A48,Grades!$P:$P,"CVL",Grades!$J:$J,"=1",Grades!$I:$I,"="&amp;_xlfn.MINIFS(Grades!$I:$I,Grades!$A:$A,"="&amp;$A48))</f>
        <v>19</v>
      </c>
      <c r="G48" s="30">
        <f t="shared" si="2"/>
        <v>6</v>
      </c>
      <c r="H48">
        <f>COUNTIFS(Grades!$A:$A,"="&amp;Alumn_Filtered!$A48,Grades!$J:$J,"=1",Grades!$P:$P,"&gt;=0.5",Grades!$I:$I,"="&amp;_xlfn.MINIFS(Grades!$I:$I,Grades!$A:$A,"="&amp;$A48))</f>
        <v>0</v>
      </c>
      <c r="I48" s="28">
        <f t="shared" si="3"/>
        <v>0</v>
      </c>
      <c r="J48">
        <f>COUNTIFS(Grades!$A:$A,"="&amp;Alumn_Filtered!$A48,Grades!$J:$J,"=1",Grades!$P:$P,"&lt;0.5",Grades!$I:$I,"="&amp;_xlfn.MINIFS(Grades!$I:$I,Grades!$A:$A,"="&amp;$A48))</f>
        <v>6</v>
      </c>
      <c r="K48" s="28">
        <f t="shared" si="4"/>
        <v>1</v>
      </c>
      <c r="L48" s="28">
        <f>_xlfn.MAXIFS(Grades!$P:$P,Grades!$A:$A,"="&amp;Alumn_Filtered!$A48,Grades!$J:$J,"=1",Grades!$I:$I,"="&amp;_xlfn.MINIFS(Grades!$I:$I,Grades!$A:$A,"="&amp;$A48))</f>
        <v>0.3666666666666667</v>
      </c>
      <c r="M48" s="28">
        <f>_xlfn.MINIFS(Grades!$P:$P,Grades!$A:$A,"="&amp;Alumn_Filtered!$A48,Grades!$J:$J,"=1",Grades!$I:$I,"="&amp;_xlfn.MINIFS(Grades!$I:$I,Grades!$A:$A,"="&amp;$A48))</f>
        <v>0</v>
      </c>
      <c r="N48" s="28">
        <f>IF(G48&lt;&gt;0,SUMIFS(Grades!$P:$P,Grades!$P:$P,"&gt;0",Grades!$A:$A,"="&amp;Alumn_Filtered!$A48,Grades!$J:$J,"=1",Grades!$I:$I,"="&amp;_xlfn.MINIFS(Grades!$I:$I,Grades!$A:$A,"="&amp;$A48))/COUNTIFS(Grades!P:P,"&lt;&gt;BAD",Grades!P:P,"&lt;&gt;DRP",Grades!P:P,"&lt;&gt;CVL",Grades!$A:$A,"="&amp;Alumn_Filtered!$A48,Grades!$J:$J,"=1",Grades!$I:$I,"="&amp;_xlfn.MINIFS(Grades!$I:$I,Grades!$A:$A,"="&amp;$A48)),0)</f>
        <v>0.18333333333333335</v>
      </c>
      <c r="O48">
        <f>COUNTIFS(Grades!$A:$A,"="&amp;Alumn_Filtered!$A48,Grades!$J:$J,"=2",Grades!$I:$I,"="&amp;_xlfn.MINIFS(Grades!$I:$I,Grades!$A:$A,"="&amp;$A48))</f>
        <v>1</v>
      </c>
      <c r="P48">
        <f>COUNTIFS(Grades!$A:$A,"="&amp;Alumn_Filtered!$A48,Grades!$P:$P,"=DRP",Grades!$J:$J,"=2",Grades!$I:$I,"="&amp;_xlfn.MINIFS(Grades!$I:$I,Grades!$A:$A,"="&amp;$A48))</f>
        <v>1</v>
      </c>
      <c r="Q48">
        <f>COUNTIFS(Grades!$A:$A,"="&amp;Alumn_Filtered!$A48,Grades!$P:$P,"=BAD",Grades!$J:$J,"=2",Grades!$I:$I,"="&amp;_xlfn.MINIFS(Grades!$I:$I,Grades!$A:$A,"="&amp;$A48))</f>
        <v>0</v>
      </c>
      <c r="R48">
        <f>COUNTIFS(Grades!$A:$A,"="&amp;Alumn_Filtered!$A48,Grades!$P:$P,"CVL",Grades!$J:$J,"=2",Grades!$I:$I,"="&amp;_xlfn.MINIFS(Grades!$I:$I,Grades!$A:$A,"="&amp;$A48))</f>
        <v>0</v>
      </c>
      <c r="S48">
        <f t="shared" si="15"/>
        <v>0</v>
      </c>
      <c r="T48">
        <f>COUNTIFS(Grades!$A:$A,"="&amp;Alumn_Filtered!$A48,Grades!$J:$J,"=2",Grades!$P:$P,"&gt;=0.5",Grades!$I:$I,"="&amp;_xlfn.MINIFS(Grades!$I:$I,Grades!$A:$A,"="&amp;$A48))</f>
        <v>0</v>
      </c>
      <c r="U48" s="28">
        <f t="shared" si="5"/>
        <v>0</v>
      </c>
      <c r="V48">
        <f>COUNTIFS(Grades!$A:$A,"="&amp;Alumn_Filtered!$A48,Grades!$J:$J,"=2",Grades!$P:$P,"&lt;0.5",Grades!$I:$I,"="&amp;_xlfn.MINIFS(Grades!$I:$I,Grades!$A:$A,"="&amp;$A48))</f>
        <v>0</v>
      </c>
      <c r="W48" s="28">
        <f t="shared" si="6"/>
        <v>0</v>
      </c>
      <c r="X48" s="28">
        <f>_xlfn.MAXIFS(Grades!$P:$P,Grades!$A:$A,"="&amp;Alumn_Filtered!$A48,Grades!$J:$J,"=2",Grades!$I:$I,"="&amp;_xlfn.MINIFS(Grades!$I:$I,Grades!$A:$A,"="&amp;$A48))</f>
        <v>0</v>
      </c>
      <c r="Y48" s="28">
        <f>_xlfn.MINIFS(Grades!$P:$P,Grades!$A:$A,"="&amp;Alumn_Filtered!$A48,Grades!$J:$J,"=2",Grades!$I:$I,"="&amp;_xlfn.MINIFS(Grades!$I:$I,Grades!$A:$A,"="&amp;$A48))</f>
        <v>0</v>
      </c>
      <c r="Z48" s="28">
        <f>IF(S48&lt;&gt;0,SUMIFS(Grades!$P:$P,Grades!$P:$P,"&gt;0",Grades!$A:$A,"="&amp;Alumn_Filtered!$A48,Grades!$J:$J,"=2",Grades!$I:$I,"="&amp;_xlfn.MINIFS(Grades!$I:$I,Grades!$A:$A,"="&amp;$A48))/COUNTIFS(Grades!P:P,"&lt;&gt;BAD",Grades!P:P,"&lt;&gt;DRP",Grades!P:P,"&lt;&gt;CVL",Grades!$A:$A,"="&amp;Alumn_Filtered!$A48,Grades!$J:$J,"=2",Grades!$I:$I,"="&amp;_xlfn.MINIFS(Grades!$I:$I,Grades!$A:$A,"="&amp;$A48)),0)</f>
        <v>0</v>
      </c>
      <c r="AA48" s="28">
        <f t="shared" si="7"/>
        <v>-0.18333333333333335</v>
      </c>
      <c r="AB48">
        <f t="shared" ca="1" si="0"/>
        <v>23</v>
      </c>
      <c r="AC48" t="str">
        <f>LEFT(VLOOKUP($A48,Ingresos!$C:$X,5,FALSE),1)</f>
        <v>T</v>
      </c>
      <c r="AD48">
        <f t="shared" si="8"/>
        <v>0</v>
      </c>
      <c r="AE48" t="str">
        <f>LEFT(VLOOKUP($A48,Ingresos!$C:$X,6,FALSE),1)</f>
        <v>E</v>
      </c>
      <c r="AF48">
        <f t="shared" si="9"/>
        <v>0</v>
      </c>
      <c r="AG48">
        <f>VLOOKUP($A48,Ingresos!$C:$X,9,FALSE)</f>
        <v>0</v>
      </c>
      <c r="AH48" s="28">
        <f t="shared" si="10"/>
        <v>0</v>
      </c>
      <c r="AI48">
        <f>VLOOKUP($A48,Ingresos!$C:$X,10,FALSE)</f>
        <v>0</v>
      </c>
      <c r="AJ48" s="28">
        <f t="shared" si="11"/>
        <v>0</v>
      </c>
      <c r="AK48">
        <f>VLOOKUP($A48,Ingresos!$C:$X,11,FALSE)</f>
        <v>0</v>
      </c>
      <c r="AL48" s="28">
        <f t="shared" si="12"/>
        <v>0</v>
      </c>
      <c r="AM48">
        <f>VLOOKUP($A48,Ingresos!$C:$X,12,FALSE)</f>
        <v>0</v>
      </c>
      <c r="AN48" s="28">
        <f t="shared" si="13"/>
        <v>0</v>
      </c>
      <c r="AO48" t="str">
        <f>VLOOKUP($A48,Ingresos!$C:$X,18,FALSE)</f>
        <v>IX</v>
      </c>
      <c r="AP48">
        <f t="shared" si="16"/>
        <v>9</v>
      </c>
      <c r="AQ48" t="str">
        <f>VLOOKUP($A48,Ingresos!$C:$X,19,FALSE)</f>
        <v>H1</v>
      </c>
      <c r="AR48">
        <f t="shared" si="14"/>
        <v>1</v>
      </c>
      <c r="AS48">
        <f>VLOOKUP($A48,Ingresos!$C:$X,22,FALSE)</f>
        <v>0</v>
      </c>
    </row>
    <row r="49" spans="1:45" x14ac:dyDescent="0.25">
      <c r="A49">
        <v>187280486</v>
      </c>
      <c r="B49">
        <f>IF((_xlfn.MAXIFS(Grades!$I:$I,Grades!$A:$A,"="&amp;$A49)-_xlfn.MINIFS(Grades!$I:$I,Grades!$A:$A,"="&amp;$A49))=0,0,1)</f>
        <v>0</v>
      </c>
      <c r="C49">
        <f>COUNTIFS(Grades!$A:$A,"="&amp;Alumn_Filtered!$A49,Grades!$J:$J,"=1",Grades!$I:$I,"="&amp;_xlfn.MINIFS(Grades!$I:$I,Grades!$A:$A,"="&amp;$A49))</f>
        <v>6</v>
      </c>
      <c r="D49">
        <f>COUNTIFS(Grades!$A:$A,"="&amp;Alumn_Filtered!$A49,Grades!$P:$P,"=DRP",Grades!$J:$J,"=1",Grades!$I:$I,"="&amp;_xlfn.MINIFS(Grades!$I:$I,Grades!$A:$A,"="&amp;$A49))</f>
        <v>0</v>
      </c>
      <c r="E49">
        <f>COUNTIFS(Grades!$A:$A,"="&amp;Alumn_Filtered!$A49,Grades!$P:$P,"=BAD",Grades!$J:$J,"=1",Grades!$I:$I,"="&amp;_xlfn.MINIFS(Grades!$I:$I,Grades!$A:$A,"="&amp;$A49))</f>
        <v>0</v>
      </c>
      <c r="F49">
        <f>COUNTIFS(Grades!$A:$A,"="&amp;Alumn_Filtered!$A49,Grades!$P:$P,"CVL",Grades!$J:$J,"=1",Grades!$I:$I,"="&amp;_xlfn.MINIFS(Grades!$I:$I,Grades!$A:$A,"="&amp;$A49))</f>
        <v>0</v>
      </c>
      <c r="G49" s="30">
        <f t="shared" si="2"/>
        <v>6</v>
      </c>
      <c r="H49">
        <f>COUNTIFS(Grades!$A:$A,"="&amp;Alumn_Filtered!$A49,Grades!$J:$J,"=1",Grades!$P:$P,"&gt;=0.5",Grades!$I:$I,"="&amp;_xlfn.MINIFS(Grades!$I:$I,Grades!$A:$A,"="&amp;$A49))</f>
        <v>1</v>
      </c>
      <c r="I49" s="28">
        <f t="shared" si="3"/>
        <v>0.16666666666666666</v>
      </c>
      <c r="J49">
        <f>COUNTIFS(Grades!$A:$A,"="&amp;Alumn_Filtered!$A49,Grades!$J:$J,"=1",Grades!$P:$P,"&lt;0.5",Grades!$I:$I,"="&amp;_xlfn.MINIFS(Grades!$I:$I,Grades!$A:$A,"="&amp;$A49))</f>
        <v>5</v>
      </c>
      <c r="K49" s="28">
        <f t="shared" si="4"/>
        <v>0.83333333333333337</v>
      </c>
      <c r="L49" s="28">
        <f>_xlfn.MAXIFS(Grades!$P:$P,Grades!$A:$A,"="&amp;Alumn_Filtered!$A49,Grades!$J:$J,"=1",Grades!$I:$I,"="&amp;_xlfn.MINIFS(Grades!$I:$I,Grades!$A:$A,"="&amp;$A49))</f>
        <v>0.70000000000000007</v>
      </c>
      <c r="M49" s="28">
        <f>_xlfn.MINIFS(Grades!$P:$P,Grades!$A:$A,"="&amp;Alumn_Filtered!$A49,Grades!$J:$J,"=1",Grades!$I:$I,"="&amp;_xlfn.MINIFS(Grades!$I:$I,Grades!$A:$A,"="&amp;$A49))</f>
        <v>0.15</v>
      </c>
      <c r="N49" s="28">
        <f>IF(G49&lt;&gt;0,SUMIFS(Grades!$P:$P,Grades!$P:$P,"&gt;0",Grades!$A:$A,"="&amp;Alumn_Filtered!$A49,Grades!$J:$J,"=1",Grades!$I:$I,"="&amp;_xlfn.MINIFS(Grades!$I:$I,Grades!$A:$A,"="&amp;$A49))/COUNTIFS(Grades!P:P,"&lt;&gt;BAD",Grades!P:P,"&lt;&gt;DRP",Grades!P:P,"&lt;&gt;CVL",Grades!$A:$A,"="&amp;Alumn_Filtered!$A49,Grades!$J:$J,"=1",Grades!$I:$I,"="&amp;_xlfn.MINIFS(Grades!$I:$I,Grades!$A:$A,"="&amp;$A49)),0)</f>
        <v>0.33055555555555555</v>
      </c>
      <c r="O49">
        <f>COUNTIFS(Grades!$A:$A,"="&amp;Alumn_Filtered!$A49,Grades!$J:$J,"=2",Grades!$I:$I,"="&amp;_xlfn.MINIFS(Grades!$I:$I,Grades!$A:$A,"="&amp;$A49))</f>
        <v>5</v>
      </c>
      <c r="P49">
        <f>COUNTIFS(Grades!$A:$A,"="&amp;Alumn_Filtered!$A49,Grades!$P:$P,"=DRP",Grades!$J:$J,"=2",Grades!$I:$I,"="&amp;_xlfn.MINIFS(Grades!$I:$I,Grades!$A:$A,"="&amp;$A49))</f>
        <v>1</v>
      </c>
      <c r="Q49">
        <f>COUNTIFS(Grades!$A:$A,"="&amp;Alumn_Filtered!$A49,Grades!$P:$P,"=BAD",Grades!$J:$J,"=2",Grades!$I:$I,"="&amp;_xlfn.MINIFS(Grades!$I:$I,Grades!$A:$A,"="&amp;$A49))</f>
        <v>0</v>
      </c>
      <c r="R49">
        <f>COUNTIFS(Grades!$A:$A,"="&amp;Alumn_Filtered!$A49,Grades!$P:$P,"CVL",Grades!$J:$J,"=2",Grades!$I:$I,"="&amp;_xlfn.MINIFS(Grades!$I:$I,Grades!$A:$A,"="&amp;$A49))</f>
        <v>0</v>
      </c>
      <c r="S49">
        <f t="shared" si="15"/>
        <v>4</v>
      </c>
      <c r="T49">
        <f>COUNTIFS(Grades!$A:$A,"="&amp;Alumn_Filtered!$A49,Grades!$J:$J,"=2",Grades!$P:$P,"&gt;=0.5",Grades!$I:$I,"="&amp;_xlfn.MINIFS(Grades!$I:$I,Grades!$A:$A,"="&amp;$A49))</f>
        <v>1</v>
      </c>
      <c r="U49" s="28">
        <f t="shared" si="5"/>
        <v>0.25</v>
      </c>
      <c r="V49">
        <f>COUNTIFS(Grades!$A:$A,"="&amp;Alumn_Filtered!$A49,Grades!$J:$J,"=2",Grades!$P:$P,"&lt;0.5",Grades!$I:$I,"="&amp;_xlfn.MINIFS(Grades!$I:$I,Grades!$A:$A,"="&amp;$A49))</f>
        <v>3</v>
      </c>
      <c r="W49" s="28">
        <f t="shared" si="6"/>
        <v>0.75</v>
      </c>
      <c r="X49" s="28">
        <f>_xlfn.MAXIFS(Grades!$P:$P,Grades!$A:$A,"="&amp;Alumn_Filtered!$A49,Grades!$J:$J,"=2",Grades!$I:$I,"="&amp;_xlfn.MINIFS(Grades!$I:$I,Grades!$A:$A,"="&amp;$A49))</f>
        <v>0.73333333333333339</v>
      </c>
      <c r="Y49" s="28">
        <f>_xlfn.MINIFS(Grades!$P:$P,Grades!$A:$A,"="&amp;Alumn_Filtered!$A49,Grades!$J:$J,"=2",Grades!$I:$I,"="&amp;_xlfn.MINIFS(Grades!$I:$I,Grades!$A:$A,"="&amp;$A49))</f>
        <v>8.3333333333333329E-2</v>
      </c>
      <c r="Z49" s="28">
        <f>IF(S49&lt;&gt;0,SUMIFS(Grades!$P:$P,Grades!$P:$P,"&gt;0",Grades!$A:$A,"="&amp;Alumn_Filtered!$A49,Grades!$J:$J,"=2",Grades!$I:$I,"="&amp;_xlfn.MINIFS(Grades!$I:$I,Grades!$A:$A,"="&amp;$A49))/COUNTIFS(Grades!P:P,"&lt;&gt;BAD",Grades!P:P,"&lt;&gt;DRP",Grades!P:P,"&lt;&gt;CVL",Grades!$A:$A,"="&amp;Alumn_Filtered!$A49,Grades!$J:$J,"=2",Grades!$I:$I,"="&amp;_xlfn.MINIFS(Grades!$I:$I,Grades!$A:$A,"="&amp;$A49)),0)</f>
        <v>0.35</v>
      </c>
      <c r="AA49" s="28">
        <f t="shared" si="7"/>
        <v>1.9444444444444431E-2</v>
      </c>
      <c r="AB49">
        <f t="shared" ca="1" si="0"/>
        <v>23</v>
      </c>
      <c r="AC49" t="str">
        <f>LEFT(VLOOKUP($A49,Ingresos!$C:$X,5,FALSE),1)</f>
        <v>T</v>
      </c>
      <c r="AD49">
        <f t="shared" si="8"/>
        <v>0</v>
      </c>
      <c r="AE49" t="str">
        <f>LEFT(VLOOKUP($A49,Ingresos!$C:$X,6,FALSE),1)</f>
        <v>R</v>
      </c>
      <c r="AF49">
        <f t="shared" si="9"/>
        <v>1</v>
      </c>
      <c r="AG49">
        <f>VLOOKUP($A49,Ingresos!$C:$X,9,FALSE)</f>
        <v>406</v>
      </c>
      <c r="AH49" s="28">
        <f t="shared" si="10"/>
        <v>0.32090761750405189</v>
      </c>
      <c r="AI49">
        <f>VLOOKUP($A49,Ingresos!$C:$X,10,FALSE)</f>
        <v>406</v>
      </c>
      <c r="AJ49" s="28">
        <f t="shared" si="11"/>
        <v>0.32090761750405189</v>
      </c>
      <c r="AK49">
        <f>VLOOKUP($A49,Ingresos!$C:$X,11,FALSE)</f>
        <v>546</v>
      </c>
      <c r="AL49" s="28">
        <f t="shared" si="12"/>
        <v>0.54781199351701781</v>
      </c>
      <c r="AM49">
        <f>VLOOKUP($A49,Ingresos!$C:$X,12,FALSE)</f>
        <v>509</v>
      </c>
      <c r="AN49" s="28">
        <f t="shared" si="13"/>
        <v>0.4878444084278768</v>
      </c>
      <c r="AO49">
        <f>VLOOKUP($A49,Ingresos!$C:$X,18,FALSE)</f>
        <v>9</v>
      </c>
      <c r="AP49">
        <f t="shared" si="16"/>
        <v>9</v>
      </c>
      <c r="AQ49" t="str">
        <f>VLOOKUP($A49,Ingresos!$C:$X,19,FALSE)</f>
        <v>H1</v>
      </c>
      <c r="AR49">
        <f t="shared" si="14"/>
        <v>1</v>
      </c>
      <c r="AS49">
        <f>VLOOKUP($A49,Ingresos!$C:$X,22,FALSE)</f>
        <v>4</v>
      </c>
    </row>
    <row r="50" spans="1:45" x14ac:dyDescent="0.25">
      <c r="A50">
        <v>187316952</v>
      </c>
      <c r="B50">
        <f>IF((_xlfn.MAXIFS(Grades!$I:$I,Grades!$A:$A,"="&amp;$A50)-_xlfn.MINIFS(Grades!$I:$I,Grades!$A:$A,"="&amp;$A50))=0,0,1)</f>
        <v>1</v>
      </c>
      <c r="C50">
        <f>COUNTIFS(Grades!$A:$A,"="&amp;Alumn_Filtered!$A50,Grades!$J:$J,"=1",Grades!$I:$I,"="&amp;_xlfn.MINIFS(Grades!$I:$I,Grades!$A:$A,"="&amp;$A50))</f>
        <v>18</v>
      </c>
      <c r="D50">
        <f>COUNTIFS(Grades!$A:$A,"="&amp;Alumn_Filtered!$A50,Grades!$P:$P,"=DRP",Grades!$J:$J,"=1",Grades!$I:$I,"="&amp;_xlfn.MINIFS(Grades!$I:$I,Grades!$A:$A,"="&amp;$A50))</f>
        <v>0</v>
      </c>
      <c r="E50">
        <f>COUNTIFS(Grades!$A:$A,"="&amp;Alumn_Filtered!$A50,Grades!$P:$P,"=BAD",Grades!$J:$J,"=1",Grades!$I:$I,"="&amp;_xlfn.MINIFS(Grades!$I:$I,Grades!$A:$A,"="&amp;$A50))</f>
        <v>0</v>
      </c>
      <c r="F50">
        <f>COUNTIFS(Grades!$A:$A,"="&amp;Alumn_Filtered!$A50,Grades!$P:$P,"CVL",Grades!$J:$J,"=1",Grades!$I:$I,"="&amp;_xlfn.MINIFS(Grades!$I:$I,Grades!$A:$A,"="&amp;$A50))</f>
        <v>11</v>
      </c>
      <c r="G50" s="30">
        <f t="shared" si="2"/>
        <v>7</v>
      </c>
      <c r="H50">
        <f>COUNTIFS(Grades!$A:$A,"="&amp;Alumn_Filtered!$A50,Grades!$J:$J,"=1",Grades!$P:$P,"&gt;=0.5",Grades!$I:$I,"="&amp;_xlfn.MINIFS(Grades!$I:$I,Grades!$A:$A,"="&amp;$A50))</f>
        <v>2</v>
      </c>
      <c r="I50" s="28">
        <f t="shared" si="3"/>
        <v>0.2857142857142857</v>
      </c>
      <c r="J50">
        <f>COUNTIFS(Grades!$A:$A,"="&amp;Alumn_Filtered!$A50,Grades!$J:$J,"=1",Grades!$P:$P,"&lt;0.5",Grades!$I:$I,"="&amp;_xlfn.MINIFS(Grades!$I:$I,Grades!$A:$A,"="&amp;$A50))</f>
        <v>5</v>
      </c>
      <c r="K50" s="28">
        <f t="shared" si="4"/>
        <v>0.7142857142857143</v>
      </c>
      <c r="L50" s="28">
        <f>_xlfn.MAXIFS(Grades!$P:$P,Grades!$A:$A,"="&amp;Alumn_Filtered!$A50,Grades!$J:$J,"=1",Grades!$I:$I,"="&amp;_xlfn.MINIFS(Grades!$I:$I,Grades!$A:$A,"="&amp;$A50))</f>
        <v>0.6</v>
      </c>
      <c r="M50" s="28">
        <f>_xlfn.MINIFS(Grades!$P:$P,Grades!$A:$A,"="&amp;Alumn_Filtered!$A50,Grades!$J:$J,"=1",Grades!$I:$I,"="&amp;_xlfn.MINIFS(Grades!$I:$I,Grades!$A:$A,"="&amp;$A50))</f>
        <v>8.3333333333333329E-2</v>
      </c>
      <c r="N50" s="28">
        <f>IF(G50&lt;&gt;0,SUMIFS(Grades!$P:$P,Grades!$P:$P,"&gt;0",Grades!$A:$A,"="&amp;Alumn_Filtered!$A50,Grades!$J:$J,"=1",Grades!$I:$I,"="&amp;_xlfn.MINIFS(Grades!$I:$I,Grades!$A:$A,"="&amp;$A50))/COUNTIFS(Grades!P:P,"&lt;&gt;BAD",Grades!P:P,"&lt;&gt;DRP",Grades!P:P,"&lt;&gt;CVL",Grades!$A:$A,"="&amp;Alumn_Filtered!$A50,Grades!$J:$J,"=1",Grades!$I:$I,"="&amp;_xlfn.MINIFS(Grades!$I:$I,Grades!$A:$A,"="&amp;$A50)),0)</f>
        <v>0.36904761904761901</v>
      </c>
      <c r="O50">
        <f>COUNTIFS(Grades!$A:$A,"="&amp;Alumn_Filtered!$A50,Grades!$J:$J,"=2",Grades!$I:$I,"="&amp;_xlfn.MINIFS(Grades!$I:$I,Grades!$A:$A,"="&amp;$A50))</f>
        <v>6</v>
      </c>
      <c r="P50">
        <f>COUNTIFS(Grades!$A:$A,"="&amp;Alumn_Filtered!$A50,Grades!$P:$P,"=DRP",Grades!$J:$J,"=2",Grades!$I:$I,"="&amp;_xlfn.MINIFS(Grades!$I:$I,Grades!$A:$A,"="&amp;$A50))</f>
        <v>1</v>
      </c>
      <c r="Q50">
        <f>COUNTIFS(Grades!$A:$A,"="&amp;Alumn_Filtered!$A50,Grades!$P:$P,"=BAD",Grades!$J:$J,"=2",Grades!$I:$I,"="&amp;_xlfn.MINIFS(Grades!$I:$I,Grades!$A:$A,"="&amp;$A50))</f>
        <v>2</v>
      </c>
      <c r="R50">
        <f>COUNTIFS(Grades!$A:$A,"="&amp;Alumn_Filtered!$A50,Grades!$P:$P,"CVL",Grades!$J:$J,"=2",Grades!$I:$I,"="&amp;_xlfn.MINIFS(Grades!$I:$I,Grades!$A:$A,"="&amp;$A50))</f>
        <v>0</v>
      </c>
      <c r="S50">
        <f t="shared" si="15"/>
        <v>3</v>
      </c>
      <c r="T50">
        <f>COUNTIFS(Grades!$A:$A,"="&amp;Alumn_Filtered!$A50,Grades!$J:$J,"=2",Grades!$P:$P,"&gt;=0.5",Grades!$I:$I,"="&amp;_xlfn.MINIFS(Grades!$I:$I,Grades!$A:$A,"="&amp;$A50))</f>
        <v>3</v>
      </c>
      <c r="U50" s="28">
        <f t="shared" si="5"/>
        <v>1</v>
      </c>
      <c r="V50">
        <f>COUNTIFS(Grades!$A:$A,"="&amp;Alumn_Filtered!$A50,Grades!$J:$J,"=2",Grades!$P:$P,"&lt;0.5",Grades!$I:$I,"="&amp;_xlfn.MINIFS(Grades!$I:$I,Grades!$A:$A,"="&amp;$A50))</f>
        <v>0</v>
      </c>
      <c r="W50" s="28">
        <f t="shared" si="6"/>
        <v>0</v>
      </c>
      <c r="X50" s="28">
        <f>_xlfn.MAXIFS(Grades!$P:$P,Grades!$A:$A,"="&amp;Alumn_Filtered!$A50,Grades!$J:$J,"=2",Grades!$I:$I,"="&amp;_xlfn.MINIFS(Grades!$I:$I,Grades!$A:$A,"="&amp;$A50))</f>
        <v>0.8833333333333333</v>
      </c>
      <c r="Y50" s="28">
        <f>_xlfn.MINIFS(Grades!$P:$P,Grades!$A:$A,"="&amp;Alumn_Filtered!$A50,Grades!$J:$J,"=2",Grades!$I:$I,"="&amp;_xlfn.MINIFS(Grades!$I:$I,Grades!$A:$A,"="&amp;$A50))</f>
        <v>0.56666666666666676</v>
      </c>
      <c r="Z50" s="28">
        <f>IF(S50&lt;&gt;0,SUMIFS(Grades!$P:$P,Grades!$P:$P,"&gt;0",Grades!$A:$A,"="&amp;Alumn_Filtered!$A50,Grades!$J:$J,"=2",Grades!$I:$I,"="&amp;_xlfn.MINIFS(Grades!$I:$I,Grades!$A:$A,"="&amp;$A50))/COUNTIFS(Grades!P:P,"&lt;&gt;BAD",Grades!P:P,"&lt;&gt;DRP",Grades!P:P,"&lt;&gt;CVL",Grades!$A:$A,"="&amp;Alumn_Filtered!$A50,Grades!$J:$J,"=2",Grades!$I:$I,"="&amp;_xlfn.MINIFS(Grades!$I:$I,Grades!$A:$A,"="&amp;$A50)),0)</f>
        <v>0.67777777777777792</v>
      </c>
      <c r="AA50" s="28">
        <f t="shared" si="7"/>
        <v>0.30873015873015891</v>
      </c>
      <c r="AB50">
        <f t="shared" ca="1" si="0"/>
        <v>23</v>
      </c>
      <c r="AC50" t="str">
        <f>LEFT(VLOOKUP($A50,Ingresos!$C:$X,5,FALSE),1)</f>
        <v>S</v>
      </c>
      <c r="AD50">
        <f t="shared" si="8"/>
        <v>1</v>
      </c>
      <c r="AE50" t="str">
        <f>LEFT(VLOOKUP($A50,Ingresos!$C:$X,6,FALSE),1)</f>
        <v>E</v>
      </c>
      <c r="AF50">
        <f t="shared" si="9"/>
        <v>0</v>
      </c>
      <c r="AG50">
        <f>VLOOKUP($A50,Ingresos!$C:$X,9,FALSE)</f>
        <v>0</v>
      </c>
      <c r="AH50" s="28">
        <f t="shared" si="10"/>
        <v>0</v>
      </c>
      <c r="AI50">
        <f>VLOOKUP($A50,Ingresos!$C:$X,10,FALSE)</f>
        <v>0</v>
      </c>
      <c r="AJ50" s="28">
        <f t="shared" si="11"/>
        <v>0</v>
      </c>
      <c r="AK50">
        <f>VLOOKUP($A50,Ingresos!$C:$X,11,FALSE)</f>
        <v>0</v>
      </c>
      <c r="AL50" s="28">
        <f t="shared" si="12"/>
        <v>0</v>
      </c>
      <c r="AM50">
        <f>VLOOKUP($A50,Ingresos!$C:$X,12,FALSE)</f>
        <v>0</v>
      </c>
      <c r="AN50" s="28">
        <f t="shared" si="13"/>
        <v>0</v>
      </c>
      <c r="AO50" t="str">
        <f>VLOOKUP($A50,Ingresos!$C:$X,18,FALSE)</f>
        <v>RM</v>
      </c>
      <c r="AP50">
        <f t="shared" si="16"/>
        <v>13</v>
      </c>
      <c r="AQ50" t="str">
        <f>VLOOKUP($A50,Ingresos!$C:$X,19,FALSE)</f>
        <v>H1</v>
      </c>
      <c r="AR50">
        <f t="shared" si="14"/>
        <v>1</v>
      </c>
      <c r="AS50">
        <f>VLOOKUP($A50,Ingresos!$C:$X,22,FALSE)</f>
        <v>0</v>
      </c>
    </row>
    <row r="51" spans="1:45" x14ac:dyDescent="0.25">
      <c r="A51" t="s">
        <v>182</v>
      </c>
      <c r="B51">
        <f>IF((_xlfn.MAXIFS(Grades!$I:$I,Grades!$A:$A,"="&amp;$A51)-_xlfn.MINIFS(Grades!$I:$I,Grades!$A:$A,"="&amp;$A51))=0,0,1)</f>
        <v>1</v>
      </c>
      <c r="C51">
        <f>COUNTIFS(Grades!$A:$A,"="&amp;Alumn_Filtered!$A51,Grades!$J:$J,"=1",Grades!$I:$I,"="&amp;_xlfn.MINIFS(Grades!$I:$I,Grades!$A:$A,"="&amp;$A51))</f>
        <v>6</v>
      </c>
      <c r="D51">
        <f>COUNTIFS(Grades!$A:$A,"="&amp;Alumn_Filtered!$A51,Grades!$P:$P,"=DRP",Grades!$J:$J,"=1",Grades!$I:$I,"="&amp;_xlfn.MINIFS(Grades!$I:$I,Grades!$A:$A,"="&amp;$A51))</f>
        <v>0</v>
      </c>
      <c r="E51">
        <f>COUNTIFS(Grades!$A:$A,"="&amp;Alumn_Filtered!$A51,Grades!$P:$P,"=BAD",Grades!$J:$J,"=1",Grades!$I:$I,"="&amp;_xlfn.MINIFS(Grades!$I:$I,Grades!$A:$A,"="&amp;$A51))</f>
        <v>0</v>
      </c>
      <c r="F51">
        <f>COUNTIFS(Grades!$A:$A,"="&amp;Alumn_Filtered!$A51,Grades!$P:$P,"CVL",Grades!$J:$J,"=1",Grades!$I:$I,"="&amp;_xlfn.MINIFS(Grades!$I:$I,Grades!$A:$A,"="&amp;$A51))</f>
        <v>0</v>
      </c>
      <c r="G51" s="30">
        <f t="shared" si="2"/>
        <v>6</v>
      </c>
      <c r="H51">
        <f>COUNTIFS(Grades!$A:$A,"="&amp;Alumn_Filtered!$A51,Grades!$J:$J,"=1",Grades!$P:$P,"&gt;=0.5",Grades!$I:$I,"="&amp;_xlfn.MINIFS(Grades!$I:$I,Grades!$A:$A,"="&amp;$A51))</f>
        <v>1</v>
      </c>
      <c r="I51" s="28">
        <f t="shared" si="3"/>
        <v>0.16666666666666666</v>
      </c>
      <c r="J51">
        <f>COUNTIFS(Grades!$A:$A,"="&amp;Alumn_Filtered!$A51,Grades!$J:$J,"=1",Grades!$P:$P,"&lt;0.5",Grades!$I:$I,"="&amp;_xlfn.MINIFS(Grades!$I:$I,Grades!$A:$A,"="&amp;$A51))</f>
        <v>5</v>
      </c>
      <c r="K51" s="28">
        <f t="shared" si="4"/>
        <v>0.83333333333333337</v>
      </c>
      <c r="L51" s="28">
        <f>_xlfn.MAXIFS(Grades!$P:$P,Grades!$A:$A,"="&amp;Alumn_Filtered!$A51,Grades!$J:$J,"=1",Grades!$I:$I,"="&amp;_xlfn.MINIFS(Grades!$I:$I,Grades!$A:$A,"="&amp;$A51))</f>
        <v>0.81666666666666676</v>
      </c>
      <c r="M51" s="28">
        <f>_xlfn.MINIFS(Grades!$P:$P,Grades!$A:$A,"="&amp;Alumn_Filtered!$A51,Grades!$J:$J,"=1",Grades!$I:$I,"="&amp;_xlfn.MINIFS(Grades!$I:$I,Grades!$A:$A,"="&amp;$A51))</f>
        <v>0.20000000000000004</v>
      </c>
      <c r="N51" s="28">
        <f>IF(G51&lt;&gt;0,SUMIFS(Grades!$P:$P,Grades!$P:$P,"&gt;0",Grades!$A:$A,"="&amp;Alumn_Filtered!$A51,Grades!$J:$J,"=1",Grades!$I:$I,"="&amp;_xlfn.MINIFS(Grades!$I:$I,Grades!$A:$A,"="&amp;$A51))/COUNTIFS(Grades!P:P,"&lt;&gt;BAD",Grades!P:P,"&lt;&gt;DRP",Grades!P:P,"&lt;&gt;CVL",Grades!$A:$A,"="&amp;Alumn_Filtered!$A51,Grades!$J:$J,"=1",Grades!$I:$I,"="&amp;_xlfn.MINIFS(Grades!$I:$I,Grades!$A:$A,"="&amp;$A51)),0)</f>
        <v>0.41944444444444445</v>
      </c>
      <c r="O51">
        <f>COUNTIFS(Grades!$A:$A,"="&amp;Alumn_Filtered!$A51,Grades!$J:$J,"=2",Grades!$I:$I,"="&amp;_xlfn.MINIFS(Grades!$I:$I,Grades!$A:$A,"="&amp;$A51))</f>
        <v>7</v>
      </c>
      <c r="P51">
        <f>COUNTIFS(Grades!$A:$A,"="&amp;Alumn_Filtered!$A51,Grades!$P:$P,"=DRP",Grades!$J:$J,"=2",Grades!$I:$I,"="&amp;_xlfn.MINIFS(Grades!$I:$I,Grades!$A:$A,"="&amp;$A51))</f>
        <v>0</v>
      </c>
      <c r="Q51">
        <f>COUNTIFS(Grades!$A:$A,"="&amp;Alumn_Filtered!$A51,Grades!$P:$P,"=BAD",Grades!$J:$J,"=2",Grades!$I:$I,"="&amp;_xlfn.MINIFS(Grades!$I:$I,Grades!$A:$A,"="&amp;$A51))</f>
        <v>2</v>
      </c>
      <c r="R51">
        <f>COUNTIFS(Grades!$A:$A,"="&amp;Alumn_Filtered!$A51,Grades!$P:$P,"CVL",Grades!$J:$J,"=2",Grades!$I:$I,"="&amp;_xlfn.MINIFS(Grades!$I:$I,Grades!$A:$A,"="&amp;$A51))</f>
        <v>0</v>
      </c>
      <c r="S51">
        <f t="shared" si="15"/>
        <v>5</v>
      </c>
      <c r="T51">
        <f>COUNTIFS(Grades!$A:$A,"="&amp;Alumn_Filtered!$A51,Grades!$J:$J,"=2",Grades!$P:$P,"&gt;=0.5",Grades!$I:$I,"="&amp;_xlfn.MINIFS(Grades!$I:$I,Grades!$A:$A,"="&amp;$A51))</f>
        <v>2</v>
      </c>
      <c r="U51" s="28">
        <f t="shared" si="5"/>
        <v>0.4</v>
      </c>
      <c r="V51">
        <f>COUNTIFS(Grades!$A:$A,"="&amp;Alumn_Filtered!$A51,Grades!$J:$J,"=2",Grades!$P:$P,"&lt;0.5",Grades!$I:$I,"="&amp;_xlfn.MINIFS(Grades!$I:$I,Grades!$A:$A,"="&amp;$A51))</f>
        <v>3</v>
      </c>
      <c r="W51" s="28">
        <f t="shared" si="6"/>
        <v>0.6</v>
      </c>
      <c r="X51" s="28">
        <f>_xlfn.MAXIFS(Grades!$P:$P,Grades!$A:$A,"="&amp;Alumn_Filtered!$A51,Grades!$J:$J,"=2",Grades!$I:$I,"="&amp;_xlfn.MINIFS(Grades!$I:$I,Grades!$A:$A,"="&amp;$A51))</f>
        <v>0.83333333333333337</v>
      </c>
      <c r="Y51" s="28">
        <f>_xlfn.MINIFS(Grades!$P:$P,Grades!$A:$A,"="&amp;Alumn_Filtered!$A51,Grades!$J:$J,"=2",Grades!$I:$I,"="&amp;_xlfn.MINIFS(Grades!$I:$I,Grades!$A:$A,"="&amp;$A51))</f>
        <v>0.15</v>
      </c>
      <c r="Z51" s="28">
        <f>IF(S51&lt;&gt;0,SUMIFS(Grades!$P:$P,Grades!$P:$P,"&gt;0",Grades!$A:$A,"="&amp;Alumn_Filtered!$A51,Grades!$J:$J,"=2",Grades!$I:$I,"="&amp;_xlfn.MINIFS(Grades!$I:$I,Grades!$A:$A,"="&amp;$A51))/COUNTIFS(Grades!P:P,"&lt;&gt;BAD",Grades!P:P,"&lt;&gt;DRP",Grades!P:P,"&lt;&gt;CVL",Grades!$A:$A,"="&amp;Alumn_Filtered!$A51,Grades!$J:$J,"=2",Grades!$I:$I,"="&amp;_xlfn.MINIFS(Grades!$I:$I,Grades!$A:$A,"="&amp;$A51)),0)</f>
        <v>0.47666666666666668</v>
      </c>
      <c r="AA51" s="28">
        <f t="shared" si="7"/>
        <v>5.722222222222223E-2</v>
      </c>
      <c r="AB51">
        <f t="shared" ca="1" si="0"/>
        <v>23</v>
      </c>
      <c r="AC51" t="str">
        <f>LEFT(VLOOKUP($A51,Ingresos!$C:$X,5,FALSE),1)</f>
        <v>S</v>
      </c>
      <c r="AD51">
        <f t="shared" si="8"/>
        <v>1</v>
      </c>
      <c r="AE51" t="str">
        <f>LEFT(VLOOKUP($A51,Ingresos!$C:$X,6,FALSE),1)</f>
        <v>R</v>
      </c>
      <c r="AF51">
        <f t="shared" si="9"/>
        <v>1</v>
      </c>
      <c r="AG51">
        <f>VLOOKUP($A51,Ingresos!$C:$X,9,FALSE)</f>
        <v>534</v>
      </c>
      <c r="AH51" s="28">
        <f t="shared" si="10"/>
        <v>0.52836304700162073</v>
      </c>
      <c r="AI51">
        <f>VLOOKUP($A51,Ingresos!$C:$X,10,FALSE)</f>
        <v>534</v>
      </c>
      <c r="AJ51" s="28">
        <f t="shared" si="11"/>
        <v>0.52836304700162073</v>
      </c>
      <c r="AK51">
        <f>VLOOKUP($A51,Ingresos!$C:$X,11,FALSE)</f>
        <v>505</v>
      </c>
      <c r="AL51" s="28">
        <f t="shared" si="12"/>
        <v>0.48136142625607781</v>
      </c>
      <c r="AM51">
        <f>VLOOKUP($A51,Ingresos!$C:$X,12,FALSE)</f>
        <v>590</v>
      </c>
      <c r="AN51" s="28">
        <f t="shared" si="13"/>
        <v>0.61912479740680715</v>
      </c>
      <c r="AO51">
        <f>VLOOKUP($A51,Ingresos!$C:$X,18,FALSE)</f>
        <v>2</v>
      </c>
      <c r="AP51">
        <f t="shared" si="16"/>
        <v>2</v>
      </c>
      <c r="AQ51" t="str">
        <f>VLOOKUP($A51,Ingresos!$C:$X,19,FALSE)</f>
        <v>H1</v>
      </c>
      <c r="AR51">
        <f t="shared" si="14"/>
        <v>1</v>
      </c>
      <c r="AS51">
        <f>VLOOKUP($A51,Ingresos!$C:$X,22,FALSE)</f>
        <v>0</v>
      </c>
    </row>
    <row r="52" spans="1:45" x14ac:dyDescent="0.25">
      <c r="A52">
        <v>187695635</v>
      </c>
      <c r="B52">
        <f>IF((_xlfn.MAXIFS(Grades!$I:$I,Grades!$A:$A,"="&amp;$A52)-_xlfn.MINIFS(Grades!$I:$I,Grades!$A:$A,"="&amp;$A52))=0,0,1)</f>
        <v>1</v>
      </c>
      <c r="C52">
        <f>COUNTIFS(Grades!$A:$A,"="&amp;Alumn_Filtered!$A52,Grades!$J:$J,"=1",Grades!$I:$I,"="&amp;_xlfn.MINIFS(Grades!$I:$I,Grades!$A:$A,"="&amp;$A52))</f>
        <v>6</v>
      </c>
      <c r="D52">
        <f>COUNTIFS(Grades!$A:$A,"="&amp;Alumn_Filtered!$A52,Grades!$P:$P,"=DRP",Grades!$J:$J,"=1",Grades!$I:$I,"="&amp;_xlfn.MINIFS(Grades!$I:$I,Grades!$A:$A,"="&amp;$A52))</f>
        <v>0</v>
      </c>
      <c r="E52">
        <f>COUNTIFS(Grades!$A:$A,"="&amp;Alumn_Filtered!$A52,Grades!$P:$P,"=BAD",Grades!$J:$J,"=1",Grades!$I:$I,"="&amp;_xlfn.MINIFS(Grades!$I:$I,Grades!$A:$A,"="&amp;$A52))</f>
        <v>0</v>
      </c>
      <c r="F52">
        <f>COUNTIFS(Grades!$A:$A,"="&amp;Alumn_Filtered!$A52,Grades!$P:$P,"CVL",Grades!$J:$J,"=1",Grades!$I:$I,"="&amp;_xlfn.MINIFS(Grades!$I:$I,Grades!$A:$A,"="&amp;$A52))</f>
        <v>0</v>
      </c>
      <c r="G52" s="30">
        <f t="shared" si="2"/>
        <v>6</v>
      </c>
      <c r="H52">
        <f>COUNTIFS(Grades!$A:$A,"="&amp;Alumn_Filtered!$A52,Grades!$J:$J,"=1",Grades!$P:$P,"&gt;=0.5",Grades!$I:$I,"="&amp;_xlfn.MINIFS(Grades!$I:$I,Grades!$A:$A,"="&amp;$A52))</f>
        <v>4</v>
      </c>
      <c r="I52" s="28">
        <f t="shared" si="3"/>
        <v>0.66666666666666663</v>
      </c>
      <c r="J52">
        <f>COUNTIFS(Grades!$A:$A,"="&amp;Alumn_Filtered!$A52,Grades!$J:$J,"=1",Grades!$P:$P,"&lt;0.5",Grades!$I:$I,"="&amp;_xlfn.MINIFS(Grades!$I:$I,Grades!$A:$A,"="&amp;$A52))</f>
        <v>2</v>
      </c>
      <c r="K52" s="28">
        <f t="shared" si="4"/>
        <v>0.33333333333333331</v>
      </c>
      <c r="L52" s="28">
        <f>_xlfn.MAXIFS(Grades!$P:$P,Grades!$A:$A,"="&amp;Alumn_Filtered!$A52,Grades!$J:$J,"=1",Grades!$I:$I,"="&amp;_xlfn.MINIFS(Grades!$I:$I,Grades!$A:$A,"="&amp;$A52))</f>
        <v>0.91666666666666663</v>
      </c>
      <c r="M52" s="28">
        <f>_xlfn.MINIFS(Grades!$P:$P,Grades!$A:$A,"="&amp;Alumn_Filtered!$A52,Grades!$J:$J,"=1",Grades!$I:$I,"="&amp;_xlfn.MINIFS(Grades!$I:$I,Grades!$A:$A,"="&amp;$A52))</f>
        <v>0.45</v>
      </c>
      <c r="N52" s="28">
        <f>IF(G52&lt;&gt;0,SUMIFS(Grades!$P:$P,Grades!$P:$P,"&gt;0",Grades!$A:$A,"="&amp;Alumn_Filtered!$A52,Grades!$J:$J,"=1",Grades!$I:$I,"="&amp;_xlfn.MINIFS(Grades!$I:$I,Grades!$A:$A,"="&amp;$A52))/COUNTIFS(Grades!P:P,"&lt;&gt;BAD",Grades!P:P,"&lt;&gt;DRP",Grades!P:P,"&lt;&gt;CVL",Grades!$A:$A,"="&amp;Alumn_Filtered!$A52,Grades!$J:$J,"=1",Grades!$I:$I,"="&amp;_xlfn.MINIFS(Grades!$I:$I,Grades!$A:$A,"="&amp;$A52)),0)</f>
        <v>0.73055555555555562</v>
      </c>
      <c r="O52">
        <f>COUNTIFS(Grades!$A:$A,"="&amp;Alumn_Filtered!$A52,Grades!$J:$J,"=2",Grades!$I:$I,"="&amp;_xlfn.MINIFS(Grades!$I:$I,Grades!$A:$A,"="&amp;$A52))</f>
        <v>6</v>
      </c>
      <c r="P52">
        <f>COUNTIFS(Grades!$A:$A,"="&amp;Alumn_Filtered!$A52,Grades!$P:$P,"=DRP",Grades!$J:$J,"=2",Grades!$I:$I,"="&amp;_xlfn.MINIFS(Grades!$I:$I,Grades!$A:$A,"="&amp;$A52))</f>
        <v>0</v>
      </c>
      <c r="Q52">
        <f>COUNTIFS(Grades!$A:$A,"="&amp;Alumn_Filtered!$A52,Grades!$P:$P,"=BAD",Grades!$J:$J,"=2",Grades!$I:$I,"="&amp;_xlfn.MINIFS(Grades!$I:$I,Grades!$A:$A,"="&amp;$A52))</f>
        <v>0</v>
      </c>
      <c r="R52">
        <f>COUNTIFS(Grades!$A:$A,"="&amp;Alumn_Filtered!$A52,Grades!$P:$P,"CVL",Grades!$J:$J,"=2",Grades!$I:$I,"="&amp;_xlfn.MINIFS(Grades!$I:$I,Grades!$A:$A,"="&amp;$A52))</f>
        <v>0</v>
      </c>
      <c r="S52">
        <f t="shared" si="15"/>
        <v>6</v>
      </c>
      <c r="T52">
        <f>COUNTIFS(Grades!$A:$A,"="&amp;Alumn_Filtered!$A52,Grades!$J:$J,"=2",Grades!$P:$P,"&gt;=0.5",Grades!$I:$I,"="&amp;_xlfn.MINIFS(Grades!$I:$I,Grades!$A:$A,"="&amp;$A52))</f>
        <v>6</v>
      </c>
      <c r="U52" s="28">
        <f t="shared" si="5"/>
        <v>1</v>
      </c>
      <c r="V52">
        <f>COUNTIFS(Grades!$A:$A,"="&amp;Alumn_Filtered!$A52,Grades!$J:$J,"=2",Grades!$P:$P,"&lt;0.5",Grades!$I:$I,"="&amp;_xlfn.MINIFS(Grades!$I:$I,Grades!$A:$A,"="&amp;$A52))</f>
        <v>0</v>
      </c>
      <c r="W52" s="28">
        <f t="shared" si="6"/>
        <v>0</v>
      </c>
      <c r="X52" s="28">
        <f>_xlfn.MAXIFS(Grades!$P:$P,Grades!$A:$A,"="&amp;Alumn_Filtered!$A52,Grades!$J:$J,"=2",Grades!$I:$I,"="&amp;_xlfn.MINIFS(Grades!$I:$I,Grades!$A:$A,"="&amp;$A52))</f>
        <v>0.98333333333333339</v>
      </c>
      <c r="Y52" s="28">
        <f>_xlfn.MINIFS(Grades!$P:$P,Grades!$A:$A,"="&amp;Alumn_Filtered!$A52,Grades!$J:$J,"=2",Grades!$I:$I,"="&amp;_xlfn.MINIFS(Grades!$I:$I,Grades!$A:$A,"="&amp;$A52))</f>
        <v>0.68333333333333324</v>
      </c>
      <c r="Z52" s="28">
        <f>IF(S52&lt;&gt;0,SUMIFS(Grades!$P:$P,Grades!$P:$P,"&gt;0",Grades!$A:$A,"="&amp;Alumn_Filtered!$A52,Grades!$J:$J,"=2",Grades!$I:$I,"="&amp;_xlfn.MINIFS(Grades!$I:$I,Grades!$A:$A,"="&amp;$A52))/COUNTIFS(Grades!P:P,"&lt;&gt;BAD",Grades!P:P,"&lt;&gt;DRP",Grades!P:P,"&lt;&gt;CVL",Grades!$A:$A,"="&amp;Alumn_Filtered!$A52,Grades!$J:$J,"=2",Grades!$I:$I,"="&amp;_xlfn.MINIFS(Grades!$I:$I,Grades!$A:$A,"="&amp;$A52)),0)</f>
        <v>0.82222222222222208</v>
      </c>
      <c r="AA52" s="28">
        <f t="shared" si="7"/>
        <v>9.1666666666666452E-2</v>
      </c>
      <c r="AB52">
        <f t="shared" ca="1" si="0"/>
        <v>23</v>
      </c>
      <c r="AC52" t="str">
        <f>LEFT(VLOOKUP($A52,Ingresos!$C:$X,5,FALSE),1)</f>
        <v>S</v>
      </c>
      <c r="AD52">
        <f t="shared" si="8"/>
        <v>1</v>
      </c>
      <c r="AE52" t="str">
        <f>LEFT(VLOOKUP($A52,Ingresos!$C:$X,6,FALSE),1)</f>
        <v>R</v>
      </c>
      <c r="AF52">
        <f t="shared" si="9"/>
        <v>1</v>
      </c>
      <c r="AG52">
        <f>VLOOKUP($A52,Ingresos!$C:$X,9,FALSE)</f>
        <v>695</v>
      </c>
      <c r="AH52" s="28">
        <f t="shared" si="10"/>
        <v>0.78930307941653155</v>
      </c>
      <c r="AI52">
        <f>VLOOKUP($A52,Ingresos!$C:$X,10,FALSE)</f>
        <v>837</v>
      </c>
      <c r="AJ52" s="28">
        <f t="shared" si="11"/>
        <v>1.0194489465153971</v>
      </c>
      <c r="AK52">
        <f>VLOOKUP($A52,Ingresos!$C:$X,11,FALSE)</f>
        <v>625</v>
      </c>
      <c r="AL52" s="28">
        <f t="shared" si="12"/>
        <v>0.67585089141004862</v>
      </c>
      <c r="AM52">
        <f>VLOOKUP($A52,Ingresos!$C:$X,12,FALSE)</f>
        <v>564</v>
      </c>
      <c r="AN52" s="28">
        <f t="shared" si="13"/>
        <v>0.57698541329011344</v>
      </c>
      <c r="AO52">
        <f>VLOOKUP($A52,Ingresos!$C:$X,18,FALSE)</f>
        <v>13</v>
      </c>
      <c r="AP52">
        <f t="shared" si="16"/>
        <v>13</v>
      </c>
      <c r="AQ52" t="str">
        <f>VLOOKUP($A52,Ingresos!$C:$X,19,FALSE)</f>
        <v>H1</v>
      </c>
      <c r="AR52">
        <f t="shared" si="14"/>
        <v>1</v>
      </c>
      <c r="AS52">
        <f>VLOOKUP($A52,Ingresos!$C:$X,22,FALSE)</f>
        <v>0</v>
      </c>
    </row>
    <row r="53" spans="1:45" x14ac:dyDescent="0.25">
      <c r="A53">
        <v>187811775</v>
      </c>
      <c r="B53">
        <f>IF((_xlfn.MAXIFS(Grades!$I:$I,Grades!$A:$A,"="&amp;$A53)-_xlfn.MINIFS(Grades!$I:$I,Grades!$A:$A,"="&amp;$A53))=0,0,1)</f>
        <v>0</v>
      </c>
      <c r="C53">
        <f>COUNTIFS(Grades!$A:$A,"="&amp;Alumn_Filtered!$A53,Grades!$J:$J,"=1",Grades!$I:$I,"="&amp;_xlfn.MINIFS(Grades!$I:$I,Grades!$A:$A,"="&amp;$A53))</f>
        <v>6</v>
      </c>
      <c r="D53">
        <f>COUNTIFS(Grades!$A:$A,"="&amp;Alumn_Filtered!$A53,Grades!$P:$P,"=DRP",Grades!$J:$J,"=1",Grades!$I:$I,"="&amp;_xlfn.MINIFS(Grades!$I:$I,Grades!$A:$A,"="&amp;$A53))</f>
        <v>0</v>
      </c>
      <c r="E53">
        <f>COUNTIFS(Grades!$A:$A,"="&amp;Alumn_Filtered!$A53,Grades!$P:$P,"=BAD",Grades!$J:$J,"=1",Grades!$I:$I,"="&amp;_xlfn.MINIFS(Grades!$I:$I,Grades!$A:$A,"="&amp;$A53))</f>
        <v>0</v>
      </c>
      <c r="F53">
        <f>COUNTIFS(Grades!$A:$A,"="&amp;Alumn_Filtered!$A53,Grades!$P:$P,"CVL",Grades!$J:$J,"=1",Grades!$I:$I,"="&amp;_xlfn.MINIFS(Grades!$I:$I,Grades!$A:$A,"="&amp;$A53))</f>
        <v>0</v>
      </c>
      <c r="G53" s="30">
        <f t="shared" si="2"/>
        <v>6</v>
      </c>
      <c r="H53">
        <f>COUNTIFS(Grades!$A:$A,"="&amp;Alumn_Filtered!$A53,Grades!$J:$J,"=1",Grades!$P:$P,"&gt;=0.5",Grades!$I:$I,"="&amp;_xlfn.MINIFS(Grades!$I:$I,Grades!$A:$A,"="&amp;$A53))</f>
        <v>2</v>
      </c>
      <c r="I53" s="28">
        <f t="shared" si="3"/>
        <v>0.33333333333333331</v>
      </c>
      <c r="J53">
        <f>COUNTIFS(Grades!$A:$A,"="&amp;Alumn_Filtered!$A53,Grades!$J:$J,"=1",Grades!$P:$P,"&lt;0.5",Grades!$I:$I,"="&amp;_xlfn.MINIFS(Grades!$I:$I,Grades!$A:$A,"="&amp;$A53))</f>
        <v>4</v>
      </c>
      <c r="K53" s="28">
        <f t="shared" si="4"/>
        <v>0.66666666666666663</v>
      </c>
      <c r="L53" s="28">
        <f>_xlfn.MAXIFS(Grades!$P:$P,Grades!$A:$A,"="&amp;Alumn_Filtered!$A53,Grades!$J:$J,"=1",Grades!$I:$I,"="&amp;_xlfn.MINIFS(Grades!$I:$I,Grades!$A:$A,"="&amp;$A53))</f>
        <v>0.9</v>
      </c>
      <c r="M53" s="28">
        <f>_xlfn.MINIFS(Grades!$P:$P,Grades!$A:$A,"="&amp;Alumn_Filtered!$A53,Grades!$J:$J,"=1",Grades!$I:$I,"="&amp;_xlfn.MINIFS(Grades!$I:$I,Grades!$A:$A,"="&amp;$A53))</f>
        <v>0.23333333333333331</v>
      </c>
      <c r="N53" s="28">
        <f>IF(G53&lt;&gt;0,SUMIFS(Grades!$P:$P,Grades!$P:$P,"&gt;0",Grades!$A:$A,"="&amp;Alumn_Filtered!$A53,Grades!$J:$J,"=1",Grades!$I:$I,"="&amp;_xlfn.MINIFS(Grades!$I:$I,Grades!$A:$A,"="&amp;$A53))/COUNTIFS(Grades!P:P,"&lt;&gt;BAD",Grades!P:P,"&lt;&gt;DRP",Grades!P:P,"&lt;&gt;CVL",Grades!$A:$A,"="&amp;Alumn_Filtered!$A53,Grades!$J:$J,"=1",Grades!$I:$I,"="&amp;_xlfn.MINIFS(Grades!$I:$I,Grades!$A:$A,"="&amp;$A53)),0)</f>
        <v>0.47500000000000003</v>
      </c>
      <c r="O53">
        <f>COUNTIFS(Grades!$A:$A,"="&amp;Alumn_Filtered!$A53,Grades!$J:$J,"=2",Grades!$I:$I,"="&amp;_xlfn.MINIFS(Grades!$I:$I,Grades!$A:$A,"="&amp;$A53))</f>
        <v>8</v>
      </c>
      <c r="P53">
        <f>COUNTIFS(Grades!$A:$A,"="&amp;Alumn_Filtered!$A53,Grades!$P:$P,"=DRP",Grades!$J:$J,"=2",Grades!$I:$I,"="&amp;_xlfn.MINIFS(Grades!$I:$I,Grades!$A:$A,"="&amp;$A53))</f>
        <v>2</v>
      </c>
      <c r="Q53">
        <f>COUNTIFS(Grades!$A:$A,"="&amp;Alumn_Filtered!$A53,Grades!$P:$P,"=BAD",Grades!$J:$J,"=2",Grades!$I:$I,"="&amp;_xlfn.MINIFS(Grades!$I:$I,Grades!$A:$A,"="&amp;$A53))</f>
        <v>4</v>
      </c>
      <c r="R53">
        <f>COUNTIFS(Grades!$A:$A,"="&amp;Alumn_Filtered!$A53,Grades!$P:$P,"CVL",Grades!$J:$J,"=2",Grades!$I:$I,"="&amp;_xlfn.MINIFS(Grades!$I:$I,Grades!$A:$A,"="&amp;$A53))</f>
        <v>0</v>
      </c>
      <c r="S53">
        <f t="shared" si="15"/>
        <v>2</v>
      </c>
      <c r="T53">
        <f>COUNTIFS(Grades!$A:$A,"="&amp;Alumn_Filtered!$A53,Grades!$J:$J,"=2",Grades!$P:$P,"&gt;=0.5",Grades!$I:$I,"="&amp;_xlfn.MINIFS(Grades!$I:$I,Grades!$A:$A,"="&amp;$A53))</f>
        <v>0</v>
      </c>
      <c r="U53" s="28">
        <f t="shared" si="5"/>
        <v>0</v>
      </c>
      <c r="V53">
        <f>COUNTIFS(Grades!$A:$A,"="&amp;Alumn_Filtered!$A53,Grades!$J:$J,"=2",Grades!$P:$P,"&lt;0.5",Grades!$I:$I,"="&amp;_xlfn.MINIFS(Grades!$I:$I,Grades!$A:$A,"="&amp;$A53))</f>
        <v>2</v>
      </c>
      <c r="W53" s="28">
        <f t="shared" si="6"/>
        <v>1</v>
      </c>
      <c r="X53" s="28">
        <f>_xlfn.MAXIFS(Grades!$P:$P,Grades!$A:$A,"="&amp;Alumn_Filtered!$A53,Grades!$J:$J,"=2",Grades!$I:$I,"="&amp;_xlfn.MINIFS(Grades!$I:$I,Grades!$A:$A,"="&amp;$A53))</f>
        <v>0.20000000000000004</v>
      </c>
      <c r="Y53" s="28">
        <f>_xlfn.MINIFS(Grades!$P:$P,Grades!$A:$A,"="&amp;Alumn_Filtered!$A53,Grades!$J:$J,"=2",Grades!$I:$I,"="&amp;_xlfn.MINIFS(Grades!$I:$I,Grades!$A:$A,"="&amp;$A53))</f>
        <v>0.16666666666666666</v>
      </c>
      <c r="Z53" s="28">
        <f>IF(S53&lt;&gt;0,SUMIFS(Grades!$P:$P,Grades!$P:$P,"&gt;0",Grades!$A:$A,"="&amp;Alumn_Filtered!$A53,Grades!$J:$J,"=2",Grades!$I:$I,"="&amp;_xlfn.MINIFS(Grades!$I:$I,Grades!$A:$A,"="&amp;$A53))/COUNTIFS(Grades!P:P,"&lt;&gt;BAD",Grades!P:P,"&lt;&gt;DRP",Grades!P:P,"&lt;&gt;CVL",Grades!$A:$A,"="&amp;Alumn_Filtered!$A53,Grades!$J:$J,"=2",Grades!$I:$I,"="&amp;_xlfn.MINIFS(Grades!$I:$I,Grades!$A:$A,"="&amp;$A53)),0)</f>
        <v>0.18333333333333335</v>
      </c>
      <c r="AA53" s="28">
        <f t="shared" si="7"/>
        <v>-0.29166666666666669</v>
      </c>
      <c r="AB53">
        <f t="shared" ca="1" si="0"/>
        <v>23</v>
      </c>
      <c r="AC53" t="str">
        <f>LEFT(VLOOKUP($A53,Ingresos!$C:$X,5,FALSE),1)</f>
        <v>S</v>
      </c>
      <c r="AD53">
        <f t="shared" si="8"/>
        <v>1</v>
      </c>
      <c r="AE53" t="str">
        <f>LEFT(VLOOKUP($A53,Ingresos!$C:$X,6,FALSE),1)</f>
        <v>R</v>
      </c>
      <c r="AF53">
        <f t="shared" si="9"/>
        <v>1</v>
      </c>
      <c r="AG53">
        <f>VLOOKUP($A53,Ingresos!$C:$X,9,FALSE)</f>
        <v>629</v>
      </c>
      <c r="AH53" s="28">
        <f t="shared" si="10"/>
        <v>0.68233387358184761</v>
      </c>
      <c r="AI53">
        <f>VLOOKUP($A53,Ingresos!$C:$X,10,FALSE)</f>
        <v>729</v>
      </c>
      <c r="AJ53" s="28">
        <f t="shared" si="11"/>
        <v>0.84440842787682335</v>
      </c>
      <c r="AK53">
        <f>VLOOKUP($A53,Ingresos!$C:$X,11,FALSE)</f>
        <v>471</v>
      </c>
      <c r="AL53" s="28">
        <f t="shared" si="12"/>
        <v>0.42625607779578606</v>
      </c>
      <c r="AM53">
        <f>VLOOKUP($A53,Ingresos!$C:$X,12,FALSE)</f>
        <v>570</v>
      </c>
      <c r="AN53" s="28">
        <f t="shared" si="13"/>
        <v>0.58670988654781198</v>
      </c>
      <c r="AO53">
        <f>VLOOKUP($A53,Ingresos!$C:$X,18,FALSE)</f>
        <v>13</v>
      </c>
      <c r="AP53">
        <f t="shared" si="16"/>
        <v>13</v>
      </c>
      <c r="AQ53" t="str">
        <f>VLOOKUP($A53,Ingresos!$C:$X,19,FALSE)</f>
        <v>H1</v>
      </c>
      <c r="AR53">
        <f t="shared" si="14"/>
        <v>1</v>
      </c>
      <c r="AS53">
        <f>VLOOKUP($A53,Ingresos!$C:$X,22,FALSE)</f>
        <v>0</v>
      </c>
    </row>
    <row r="54" spans="1:45" x14ac:dyDescent="0.25">
      <c r="A54">
        <v>187857694</v>
      </c>
      <c r="B54">
        <f>IF((_xlfn.MAXIFS(Grades!$I:$I,Grades!$A:$A,"="&amp;$A54)-_xlfn.MINIFS(Grades!$I:$I,Grades!$A:$A,"="&amp;$A54))=0,0,1)</f>
        <v>1</v>
      </c>
      <c r="C54">
        <f>COUNTIFS(Grades!$A:$A,"="&amp;Alumn_Filtered!$A54,Grades!$J:$J,"=1",Grades!$I:$I,"="&amp;_xlfn.MINIFS(Grades!$I:$I,Grades!$A:$A,"="&amp;$A54))</f>
        <v>6</v>
      </c>
      <c r="D54">
        <f>COUNTIFS(Grades!$A:$A,"="&amp;Alumn_Filtered!$A54,Grades!$P:$P,"=DRP",Grades!$J:$J,"=1",Grades!$I:$I,"="&amp;_xlfn.MINIFS(Grades!$I:$I,Grades!$A:$A,"="&amp;$A54))</f>
        <v>0</v>
      </c>
      <c r="E54">
        <f>COUNTIFS(Grades!$A:$A,"="&amp;Alumn_Filtered!$A54,Grades!$P:$P,"=BAD",Grades!$J:$J,"=1",Grades!$I:$I,"="&amp;_xlfn.MINIFS(Grades!$I:$I,Grades!$A:$A,"="&amp;$A54))</f>
        <v>0</v>
      </c>
      <c r="F54">
        <f>COUNTIFS(Grades!$A:$A,"="&amp;Alumn_Filtered!$A54,Grades!$P:$P,"CVL",Grades!$J:$J,"=1",Grades!$I:$I,"="&amp;_xlfn.MINIFS(Grades!$I:$I,Grades!$A:$A,"="&amp;$A54))</f>
        <v>0</v>
      </c>
      <c r="G54" s="30">
        <f t="shared" si="2"/>
        <v>6</v>
      </c>
      <c r="H54">
        <f>COUNTIFS(Grades!$A:$A,"="&amp;Alumn_Filtered!$A54,Grades!$J:$J,"=1",Grades!$P:$P,"&gt;=0.5",Grades!$I:$I,"="&amp;_xlfn.MINIFS(Grades!$I:$I,Grades!$A:$A,"="&amp;$A54))</f>
        <v>4</v>
      </c>
      <c r="I54" s="28">
        <f t="shared" si="3"/>
        <v>0.66666666666666663</v>
      </c>
      <c r="J54">
        <f>COUNTIFS(Grades!$A:$A,"="&amp;Alumn_Filtered!$A54,Grades!$J:$J,"=1",Grades!$P:$P,"&lt;0.5",Grades!$I:$I,"="&amp;_xlfn.MINIFS(Grades!$I:$I,Grades!$A:$A,"="&amp;$A54))</f>
        <v>2</v>
      </c>
      <c r="K54" s="28">
        <f t="shared" si="4"/>
        <v>0.33333333333333331</v>
      </c>
      <c r="L54" s="28">
        <f>_xlfn.MAXIFS(Grades!$P:$P,Grades!$A:$A,"="&amp;Alumn_Filtered!$A54,Grades!$J:$J,"=1",Grades!$I:$I,"="&amp;_xlfn.MINIFS(Grades!$I:$I,Grades!$A:$A,"="&amp;$A54))</f>
        <v>0.85</v>
      </c>
      <c r="M54" s="28">
        <f>_xlfn.MINIFS(Grades!$P:$P,Grades!$A:$A,"="&amp;Alumn_Filtered!$A54,Grades!$J:$J,"=1",Grades!$I:$I,"="&amp;_xlfn.MINIFS(Grades!$I:$I,Grades!$A:$A,"="&amp;$A54))</f>
        <v>0.3833333333333333</v>
      </c>
      <c r="N54" s="28">
        <f>IF(G54&lt;&gt;0,SUMIFS(Grades!$P:$P,Grades!$P:$P,"&gt;0",Grades!$A:$A,"="&amp;Alumn_Filtered!$A54,Grades!$J:$J,"=1",Grades!$I:$I,"="&amp;_xlfn.MINIFS(Grades!$I:$I,Grades!$A:$A,"="&amp;$A54))/COUNTIFS(Grades!P:P,"&lt;&gt;BAD",Grades!P:P,"&lt;&gt;DRP",Grades!P:P,"&lt;&gt;CVL",Grades!$A:$A,"="&amp;Alumn_Filtered!$A54,Grades!$J:$J,"=1",Grades!$I:$I,"="&amp;_xlfn.MINIFS(Grades!$I:$I,Grades!$A:$A,"="&amp;$A54)),0)</f>
        <v>0.56388888888888888</v>
      </c>
      <c r="O54">
        <f>COUNTIFS(Grades!$A:$A,"="&amp;Alumn_Filtered!$A54,Grades!$J:$J,"=2",Grades!$I:$I,"="&amp;_xlfn.MINIFS(Grades!$I:$I,Grades!$A:$A,"="&amp;$A54))</f>
        <v>8</v>
      </c>
      <c r="P54">
        <f>COUNTIFS(Grades!$A:$A,"="&amp;Alumn_Filtered!$A54,Grades!$P:$P,"=DRP",Grades!$J:$J,"=2",Grades!$I:$I,"="&amp;_xlfn.MINIFS(Grades!$I:$I,Grades!$A:$A,"="&amp;$A54))</f>
        <v>1</v>
      </c>
      <c r="Q54">
        <f>COUNTIFS(Grades!$A:$A,"="&amp;Alumn_Filtered!$A54,Grades!$P:$P,"=BAD",Grades!$J:$J,"=2",Grades!$I:$I,"="&amp;_xlfn.MINIFS(Grades!$I:$I,Grades!$A:$A,"="&amp;$A54))</f>
        <v>0</v>
      </c>
      <c r="R54">
        <f>COUNTIFS(Grades!$A:$A,"="&amp;Alumn_Filtered!$A54,Grades!$P:$P,"CVL",Grades!$J:$J,"=2",Grades!$I:$I,"="&amp;_xlfn.MINIFS(Grades!$I:$I,Grades!$A:$A,"="&amp;$A54))</f>
        <v>0</v>
      </c>
      <c r="S54">
        <f t="shared" si="15"/>
        <v>7</v>
      </c>
      <c r="T54">
        <f>COUNTIFS(Grades!$A:$A,"="&amp;Alumn_Filtered!$A54,Grades!$J:$J,"=2",Grades!$P:$P,"&gt;=0.5",Grades!$I:$I,"="&amp;_xlfn.MINIFS(Grades!$I:$I,Grades!$A:$A,"="&amp;$A54))</f>
        <v>6</v>
      </c>
      <c r="U54" s="28">
        <f t="shared" si="5"/>
        <v>0.8571428571428571</v>
      </c>
      <c r="V54">
        <f>COUNTIFS(Grades!$A:$A,"="&amp;Alumn_Filtered!$A54,Grades!$J:$J,"=2",Grades!$P:$P,"&lt;0.5",Grades!$I:$I,"="&amp;_xlfn.MINIFS(Grades!$I:$I,Grades!$A:$A,"="&amp;$A54))</f>
        <v>1</v>
      </c>
      <c r="W54" s="28">
        <f t="shared" si="6"/>
        <v>0.14285714285714285</v>
      </c>
      <c r="X54" s="28">
        <f>_xlfn.MAXIFS(Grades!$P:$P,Grades!$A:$A,"="&amp;Alumn_Filtered!$A54,Grades!$J:$J,"=2",Grades!$I:$I,"="&amp;_xlfn.MINIFS(Grades!$I:$I,Grades!$A:$A,"="&amp;$A54))</f>
        <v>0.95000000000000007</v>
      </c>
      <c r="Y54" s="28">
        <f>_xlfn.MINIFS(Grades!$P:$P,Grades!$A:$A,"="&amp;Alumn_Filtered!$A54,Grades!$J:$J,"=2",Grades!$I:$I,"="&amp;_xlfn.MINIFS(Grades!$I:$I,Grades!$A:$A,"="&amp;$A54))</f>
        <v>0.46666666666666662</v>
      </c>
      <c r="Z54" s="28">
        <f>IF(S54&lt;&gt;0,SUMIFS(Grades!$P:$P,Grades!$P:$P,"&gt;0",Grades!$A:$A,"="&amp;Alumn_Filtered!$A54,Grades!$J:$J,"=2",Grades!$I:$I,"="&amp;_xlfn.MINIFS(Grades!$I:$I,Grades!$A:$A,"="&amp;$A54))/COUNTIFS(Grades!P:P,"&lt;&gt;BAD",Grades!P:P,"&lt;&gt;DRP",Grades!P:P,"&lt;&gt;CVL",Grades!$A:$A,"="&amp;Alumn_Filtered!$A54,Grades!$J:$J,"=2",Grades!$I:$I,"="&amp;_xlfn.MINIFS(Grades!$I:$I,Grades!$A:$A,"="&amp;$A54)),0)</f>
        <v>0.7047619047619047</v>
      </c>
      <c r="AA54" s="28">
        <f t="shared" si="7"/>
        <v>0.14087301587301582</v>
      </c>
      <c r="AB54">
        <f t="shared" ca="1" si="0"/>
        <v>23</v>
      </c>
      <c r="AC54" t="str">
        <f>LEFT(VLOOKUP($A54,Ingresos!$C:$X,5,FALSE),1)</f>
        <v>S</v>
      </c>
      <c r="AD54">
        <f t="shared" si="8"/>
        <v>1</v>
      </c>
      <c r="AE54" t="str">
        <f>LEFT(VLOOKUP($A54,Ingresos!$C:$X,6,FALSE),1)</f>
        <v>R</v>
      </c>
      <c r="AF54">
        <f t="shared" si="9"/>
        <v>1</v>
      </c>
      <c r="AG54">
        <f>VLOOKUP($A54,Ingresos!$C:$X,9,FALSE)</f>
        <v>585</v>
      </c>
      <c r="AH54" s="28">
        <f t="shared" si="10"/>
        <v>0.61102106969205838</v>
      </c>
      <c r="AI54">
        <f>VLOOKUP($A54,Ingresos!$C:$X,10,FALSE)</f>
        <v>606</v>
      </c>
      <c r="AJ54" s="28">
        <f t="shared" si="11"/>
        <v>0.64505672609400322</v>
      </c>
      <c r="AK54">
        <f>VLOOKUP($A54,Ingresos!$C:$X,11,FALSE)</f>
        <v>607</v>
      </c>
      <c r="AL54" s="28">
        <f t="shared" si="12"/>
        <v>0.64667747163695299</v>
      </c>
      <c r="AM54">
        <f>VLOOKUP($A54,Ingresos!$C:$X,12,FALSE)</f>
        <v>617</v>
      </c>
      <c r="AN54" s="28">
        <f t="shared" si="13"/>
        <v>0.66288492706645052</v>
      </c>
      <c r="AO54">
        <f>VLOOKUP($A54,Ingresos!$C:$X,18,FALSE)</f>
        <v>6</v>
      </c>
      <c r="AP54">
        <f t="shared" si="16"/>
        <v>6</v>
      </c>
      <c r="AQ54" t="str">
        <f>VLOOKUP($A54,Ingresos!$C:$X,19,FALSE)</f>
        <v>H1</v>
      </c>
      <c r="AR54">
        <f t="shared" si="14"/>
        <v>1</v>
      </c>
      <c r="AS54">
        <f>VLOOKUP($A54,Ingresos!$C:$X,22,FALSE)</f>
        <v>5</v>
      </c>
    </row>
    <row r="55" spans="1:45" x14ac:dyDescent="0.25">
      <c r="A55">
        <v>187992109</v>
      </c>
      <c r="B55">
        <f>IF((_xlfn.MAXIFS(Grades!$I:$I,Grades!$A:$A,"="&amp;$A55)-_xlfn.MINIFS(Grades!$I:$I,Grades!$A:$A,"="&amp;$A55))=0,0,1)</f>
        <v>1</v>
      </c>
      <c r="C55">
        <f>COUNTIFS(Grades!$A:$A,"="&amp;Alumn_Filtered!$A55,Grades!$J:$J,"=1",Grades!$I:$I,"="&amp;_xlfn.MINIFS(Grades!$I:$I,Grades!$A:$A,"="&amp;$A55))</f>
        <v>6</v>
      </c>
      <c r="D55">
        <f>COUNTIFS(Grades!$A:$A,"="&amp;Alumn_Filtered!$A55,Grades!$P:$P,"=DRP",Grades!$J:$J,"=1",Grades!$I:$I,"="&amp;_xlfn.MINIFS(Grades!$I:$I,Grades!$A:$A,"="&amp;$A55))</f>
        <v>0</v>
      </c>
      <c r="E55">
        <f>COUNTIFS(Grades!$A:$A,"="&amp;Alumn_Filtered!$A55,Grades!$P:$P,"=BAD",Grades!$J:$J,"=1",Grades!$I:$I,"="&amp;_xlfn.MINIFS(Grades!$I:$I,Grades!$A:$A,"="&amp;$A55))</f>
        <v>0</v>
      </c>
      <c r="F55">
        <f>COUNTIFS(Grades!$A:$A,"="&amp;Alumn_Filtered!$A55,Grades!$P:$P,"CVL",Grades!$J:$J,"=1",Grades!$I:$I,"="&amp;_xlfn.MINIFS(Grades!$I:$I,Grades!$A:$A,"="&amp;$A55))</f>
        <v>0</v>
      </c>
      <c r="G55" s="30">
        <f t="shared" si="2"/>
        <v>6</v>
      </c>
      <c r="H55">
        <f>COUNTIFS(Grades!$A:$A,"="&amp;Alumn_Filtered!$A55,Grades!$J:$J,"=1",Grades!$P:$P,"&gt;=0.5",Grades!$I:$I,"="&amp;_xlfn.MINIFS(Grades!$I:$I,Grades!$A:$A,"="&amp;$A55))</f>
        <v>4</v>
      </c>
      <c r="I55" s="28">
        <f t="shared" si="3"/>
        <v>0.66666666666666663</v>
      </c>
      <c r="J55">
        <f>COUNTIFS(Grades!$A:$A,"="&amp;Alumn_Filtered!$A55,Grades!$J:$J,"=1",Grades!$P:$P,"&lt;0.5",Grades!$I:$I,"="&amp;_xlfn.MINIFS(Grades!$I:$I,Grades!$A:$A,"="&amp;$A55))</f>
        <v>2</v>
      </c>
      <c r="K55" s="28">
        <f t="shared" si="4"/>
        <v>0.33333333333333331</v>
      </c>
      <c r="L55" s="28">
        <f>_xlfn.MAXIFS(Grades!$P:$P,Grades!$A:$A,"="&amp;Alumn_Filtered!$A55,Grades!$J:$J,"=1",Grades!$I:$I,"="&amp;_xlfn.MINIFS(Grades!$I:$I,Grades!$A:$A,"="&amp;$A55))</f>
        <v>0.9</v>
      </c>
      <c r="M55" s="28">
        <f>_xlfn.MINIFS(Grades!$P:$P,Grades!$A:$A,"="&amp;Alumn_Filtered!$A55,Grades!$J:$J,"=1",Grades!$I:$I,"="&amp;_xlfn.MINIFS(Grades!$I:$I,Grades!$A:$A,"="&amp;$A55))</f>
        <v>0.15</v>
      </c>
      <c r="N55" s="28">
        <f>IF(G55&lt;&gt;0,SUMIFS(Grades!$P:$P,Grades!$P:$P,"&gt;0",Grades!$A:$A,"="&amp;Alumn_Filtered!$A55,Grades!$J:$J,"=1",Grades!$I:$I,"="&amp;_xlfn.MINIFS(Grades!$I:$I,Grades!$A:$A,"="&amp;$A55))/COUNTIFS(Grades!P:P,"&lt;&gt;BAD",Grades!P:P,"&lt;&gt;DRP",Grades!P:P,"&lt;&gt;CVL",Grades!$A:$A,"="&amp;Alumn_Filtered!$A55,Grades!$J:$J,"=1",Grades!$I:$I,"="&amp;_xlfn.MINIFS(Grades!$I:$I,Grades!$A:$A,"="&amp;$A55)),0)</f>
        <v>0.53888888888888886</v>
      </c>
      <c r="O55">
        <f>COUNTIFS(Grades!$A:$A,"="&amp;Alumn_Filtered!$A55,Grades!$J:$J,"=2",Grades!$I:$I,"="&amp;_xlfn.MINIFS(Grades!$I:$I,Grades!$A:$A,"="&amp;$A55))</f>
        <v>11</v>
      </c>
      <c r="P55">
        <f>COUNTIFS(Grades!$A:$A,"="&amp;Alumn_Filtered!$A55,Grades!$P:$P,"=DRP",Grades!$J:$J,"=2",Grades!$I:$I,"="&amp;_xlfn.MINIFS(Grades!$I:$I,Grades!$A:$A,"="&amp;$A55))</f>
        <v>4</v>
      </c>
      <c r="Q55">
        <f>COUNTIFS(Grades!$A:$A,"="&amp;Alumn_Filtered!$A55,Grades!$P:$P,"=BAD",Grades!$J:$J,"=2",Grades!$I:$I,"="&amp;_xlfn.MINIFS(Grades!$I:$I,Grades!$A:$A,"="&amp;$A55))</f>
        <v>7</v>
      </c>
      <c r="R55">
        <f>COUNTIFS(Grades!$A:$A,"="&amp;Alumn_Filtered!$A55,Grades!$P:$P,"CVL",Grades!$J:$J,"=2",Grades!$I:$I,"="&amp;_xlfn.MINIFS(Grades!$I:$I,Grades!$A:$A,"="&amp;$A55))</f>
        <v>0</v>
      </c>
      <c r="S55">
        <f t="shared" si="15"/>
        <v>0</v>
      </c>
      <c r="T55">
        <f>COUNTIFS(Grades!$A:$A,"="&amp;Alumn_Filtered!$A55,Grades!$J:$J,"=2",Grades!$P:$P,"&gt;=0.5",Grades!$I:$I,"="&amp;_xlfn.MINIFS(Grades!$I:$I,Grades!$A:$A,"="&amp;$A55))</f>
        <v>0</v>
      </c>
      <c r="U55" s="28">
        <f t="shared" si="5"/>
        <v>0</v>
      </c>
      <c r="V55">
        <f>COUNTIFS(Grades!$A:$A,"="&amp;Alumn_Filtered!$A55,Grades!$J:$J,"=2",Grades!$P:$P,"&lt;0.5",Grades!$I:$I,"="&amp;_xlfn.MINIFS(Grades!$I:$I,Grades!$A:$A,"="&amp;$A55))</f>
        <v>0</v>
      </c>
      <c r="W55" s="28">
        <f t="shared" si="6"/>
        <v>0</v>
      </c>
      <c r="X55" s="28">
        <f>_xlfn.MAXIFS(Grades!$P:$P,Grades!$A:$A,"="&amp;Alumn_Filtered!$A55,Grades!$J:$J,"=2",Grades!$I:$I,"="&amp;_xlfn.MINIFS(Grades!$I:$I,Grades!$A:$A,"="&amp;$A55))</f>
        <v>0</v>
      </c>
      <c r="Y55" s="28">
        <f>_xlfn.MINIFS(Grades!$P:$P,Grades!$A:$A,"="&amp;Alumn_Filtered!$A55,Grades!$J:$J,"=2",Grades!$I:$I,"="&amp;_xlfn.MINIFS(Grades!$I:$I,Grades!$A:$A,"="&amp;$A55))</f>
        <v>0</v>
      </c>
      <c r="Z55" s="28">
        <f>IF(S55&lt;&gt;0,SUMIFS(Grades!$P:$P,Grades!$P:$P,"&gt;0",Grades!$A:$A,"="&amp;Alumn_Filtered!$A55,Grades!$J:$J,"=2",Grades!$I:$I,"="&amp;_xlfn.MINIFS(Grades!$I:$I,Grades!$A:$A,"="&amp;$A55))/COUNTIFS(Grades!P:P,"&lt;&gt;BAD",Grades!P:P,"&lt;&gt;DRP",Grades!P:P,"&lt;&gt;CVL",Grades!$A:$A,"="&amp;Alumn_Filtered!$A55,Grades!$J:$J,"=2",Grades!$I:$I,"="&amp;_xlfn.MINIFS(Grades!$I:$I,Grades!$A:$A,"="&amp;$A55)),0)</f>
        <v>0</v>
      </c>
      <c r="AA55" s="28">
        <f t="shared" si="7"/>
        <v>-0.53888888888888886</v>
      </c>
      <c r="AB55">
        <f t="shared" ca="1" si="0"/>
        <v>23</v>
      </c>
      <c r="AC55" t="str">
        <f>LEFT(VLOOKUP($A55,Ingresos!$C:$X,5,FALSE),1)</f>
        <v>S</v>
      </c>
      <c r="AD55">
        <f t="shared" si="8"/>
        <v>1</v>
      </c>
      <c r="AE55" t="str">
        <f>LEFT(VLOOKUP($A55,Ingresos!$C:$X,6,FALSE),1)</f>
        <v>E</v>
      </c>
      <c r="AF55">
        <f t="shared" si="9"/>
        <v>0</v>
      </c>
      <c r="AG55">
        <f>VLOOKUP($A55,Ingresos!$C:$X,9,FALSE)</f>
        <v>620</v>
      </c>
      <c r="AH55" s="28">
        <f t="shared" si="10"/>
        <v>0.66774716369529985</v>
      </c>
      <c r="AI55">
        <f>VLOOKUP($A55,Ingresos!$C:$X,10,FALSE)</f>
        <v>633</v>
      </c>
      <c r="AJ55" s="28">
        <f t="shared" si="11"/>
        <v>0.68881685575364671</v>
      </c>
      <c r="AK55">
        <f>VLOOKUP($A55,Ingresos!$C:$X,11,FALSE)</f>
        <v>548</v>
      </c>
      <c r="AL55" s="28">
        <f t="shared" si="12"/>
        <v>0.55105348460291737</v>
      </c>
      <c r="AM55">
        <f>VLOOKUP($A55,Ingresos!$C:$X,12,FALSE)</f>
        <v>609</v>
      </c>
      <c r="AN55" s="28">
        <f t="shared" si="13"/>
        <v>0.64991896272285254</v>
      </c>
      <c r="AO55">
        <f>VLOOKUP($A55,Ingresos!$C:$X,18,FALSE)</f>
        <v>6</v>
      </c>
      <c r="AP55">
        <f t="shared" si="16"/>
        <v>6</v>
      </c>
      <c r="AQ55" t="str">
        <f>VLOOKUP($A55,Ingresos!$C:$X,19,FALSE)</f>
        <v>H1</v>
      </c>
      <c r="AR55">
        <f t="shared" si="14"/>
        <v>1</v>
      </c>
      <c r="AS55">
        <f>VLOOKUP($A55,Ingresos!$C:$X,22,FALSE)</f>
        <v>0</v>
      </c>
    </row>
    <row r="56" spans="1:45" x14ac:dyDescent="0.25">
      <c r="A56">
        <v>188303951</v>
      </c>
      <c r="B56">
        <f>IF((_xlfn.MAXIFS(Grades!$I:$I,Grades!$A:$A,"="&amp;$A56)-_xlfn.MINIFS(Grades!$I:$I,Grades!$A:$A,"="&amp;$A56))=0,0,1)</f>
        <v>1</v>
      </c>
      <c r="C56">
        <f>COUNTIFS(Grades!$A:$A,"="&amp;Alumn_Filtered!$A56,Grades!$J:$J,"=1",Grades!$I:$I,"="&amp;_xlfn.MINIFS(Grades!$I:$I,Grades!$A:$A,"="&amp;$A56))</f>
        <v>6</v>
      </c>
      <c r="D56">
        <f>COUNTIFS(Grades!$A:$A,"="&amp;Alumn_Filtered!$A56,Grades!$P:$P,"=DRP",Grades!$J:$J,"=1",Grades!$I:$I,"="&amp;_xlfn.MINIFS(Grades!$I:$I,Grades!$A:$A,"="&amp;$A56))</f>
        <v>0</v>
      </c>
      <c r="E56">
        <f>COUNTIFS(Grades!$A:$A,"="&amp;Alumn_Filtered!$A56,Grades!$P:$P,"=BAD",Grades!$J:$J,"=1",Grades!$I:$I,"="&amp;_xlfn.MINIFS(Grades!$I:$I,Grades!$A:$A,"="&amp;$A56))</f>
        <v>2</v>
      </c>
      <c r="F56">
        <f>COUNTIFS(Grades!$A:$A,"="&amp;Alumn_Filtered!$A56,Grades!$P:$P,"CVL",Grades!$J:$J,"=1",Grades!$I:$I,"="&amp;_xlfn.MINIFS(Grades!$I:$I,Grades!$A:$A,"="&amp;$A56))</f>
        <v>0</v>
      </c>
      <c r="G56" s="30">
        <f t="shared" si="2"/>
        <v>4</v>
      </c>
      <c r="H56">
        <f>COUNTIFS(Grades!$A:$A,"="&amp;Alumn_Filtered!$A56,Grades!$J:$J,"=1",Grades!$P:$P,"&gt;=0.5",Grades!$I:$I,"="&amp;_xlfn.MINIFS(Grades!$I:$I,Grades!$A:$A,"="&amp;$A56))</f>
        <v>4</v>
      </c>
      <c r="I56" s="28">
        <f t="shared" si="3"/>
        <v>1</v>
      </c>
      <c r="J56">
        <f>COUNTIFS(Grades!$A:$A,"="&amp;Alumn_Filtered!$A56,Grades!$J:$J,"=1",Grades!$P:$P,"&lt;0.5",Grades!$I:$I,"="&amp;_xlfn.MINIFS(Grades!$I:$I,Grades!$A:$A,"="&amp;$A56))</f>
        <v>0</v>
      </c>
      <c r="K56" s="28">
        <f t="shared" si="4"/>
        <v>0</v>
      </c>
      <c r="L56" s="28">
        <f>_xlfn.MAXIFS(Grades!$P:$P,Grades!$A:$A,"="&amp;Alumn_Filtered!$A56,Grades!$J:$J,"=1",Grades!$I:$I,"="&amp;_xlfn.MINIFS(Grades!$I:$I,Grades!$A:$A,"="&amp;$A56))</f>
        <v>0.71666666666666667</v>
      </c>
      <c r="M56" s="28">
        <f>_xlfn.MINIFS(Grades!$P:$P,Grades!$A:$A,"="&amp;Alumn_Filtered!$A56,Grades!$J:$J,"=1",Grades!$I:$I,"="&amp;_xlfn.MINIFS(Grades!$I:$I,Grades!$A:$A,"="&amp;$A56))</f>
        <v>0.6166666666666667</v>
      </c>
      <c r="N56" s="28">
        <f>IF(G56&lt;&gt;0,SUMIFS(Grades!$P:$P,Grades!$P:$P,"&gt;0",Grades!$A:$A,"="&amp;Alumn_Filtered!$A56,Grades!$J:$J,"=1",Grades!$I:$I,"="&amp;_xlfn.MINIFS(Grades!$I:$I,Grades!$A:$A,"="&amp;$A56))/COUNTIFS(Grades!P:P,"&lt;&gt;BAD",Grades!P:P,"&lt;&gt;DRP",Grades!P:P,"&lt;&gt;CVL",Grades!$A:$A,"="&amp;Alumn_Filtered!$A56,Grades!$J:$J,"=1",Grades!$I:$I,"="&amp;_xlfn.MINIFS(Grades!$I:$I,Grades!$A:$A,"="&amp;$A56)),0)</f>
        <v>0.66250000000000009</v>
      </c>
      <c r="O56">
        <f>COUNTIFS(Grades!$A:$A,"="&amp;Alumn_Filtered!$A56,Grades!$J:$J,"=2",Grades!$I:$I,"="&amp;_xlfn.MINIFS(Grades!$I:$I,Grades!$A:$A,"="&amp;$A56))</f>
        <v>6</v>
      </c>
      <c r="P56">
        <f>COUNTIFS(Grades!$A:$A,"="&amp;Alumn_Filtered!$A56,Grades!$P:$P,"=DRP",Grades!$J:$J,"=2",Grades!$I:$I,"="&amp;_xlfn.MINIFS(Grades!$I:$I,Grades!$A:$A,"="&amp;$A56))</f>
        <v>0</v>
      </c>
      <c r="Q56">
        <f>COUNTIFS(Grades!$A:$A,"="&amp;Alumn_Filtered!$A56,Grades!$P:$P,"=BAD",Grades!$J:$J,"=2",Grades!$I:$I,"="&amp;_xlfn.MINIFS(Grades!$I:$I,Grades!$A:$A,"="&amp;$A56))</f>
        <v>0</v>
      </c>
      <c r="R56">
        <f>COUNTIFS(Grades!$A:$A,"="&amp;Alumn_Filtered!$A56,Grades!$P:$P,"CVL",Grades!$J:$J,"=2",Grades!$I:$I,"="&amp;_xlfn.MINIFS(Grades!$I:$I,Grades!$A:$A,"="&amp;$A56))</f>
        <v>0</v>
      </c>
      <c r="S56">
        <f t="shared" si="15"/>
        <v>6</v>
      </c>
      <c r="T56">
        <f>COUNTIFS(Grades!$A:$A,"="&amp;Alumn_Filtered!$A56,Grades!$J:$J,"=2",Grades!$P:$P,"&gt;=0.5",Grades!$I:$I,"="&amp;_xlfn.MINIFS(Grades!$I:$I,Grades!$A:$A,"="&amp;$A56))</f>
        <v>5</v>
      </c>
      <c r="U56" s="28">
        <f t="shared" si="5"/>
        <v>0.83333333333333337</v>
      </c>
      <c r="V56">
        <f>COUNTIFS(Grades!$A:$A,"="&amp;Alumn_Filtered!$A56,Grades!$J:$J,"=2",Grades!$P:$P,"&lt;0.5",Grades!$I:$I,"="&amp;_xlfn.MINIFS(Grades!$I:$I,Grades!$A:$A,"="&amp;$A56))</f>
        <v>1</v>
      </c>
      <c r="W56" s="28">
        <f t="shared" si="6"/>
        <v>0.16666666666666666</v>
      </c>
      <c r="X56" s="28">
        <f>_xlfn.MAXIFS(Grades!$P:$P,Grades!$A:$A,"="&amp;Alumn_Filtered!$A56,Grades!$J:$J,"=2",Grades!$I:$I,"="&amp;_xlfn.MINIFS(Grades!$I:$I,Grades!$A:$A,"="&amp;$A56))</f>
        <v>0.9</v>
      </c>
      <c r="Y56" s="28">
        <f>_xlfn.MINIFS(Grades!$P:$P,Grades!$A:$A,"="&amp;Alumn_Filtered!$A56,Grades!$J:$J,"=2",Grades!$I:$I,"="&amp;_xlfn.MINIFS(Grades!$I:$I,Grades!$A:$A,"="&amp;$A56))</f>
        <v>0.16666666666666666</v>
      </c>
      <c r="Z56" s="28">
        <f>IF(S56&lt;&gt;0,SUMIFS(Grades!$P:$P,Grades!$P:$P,"&gt;0",Grades!$A:$A,"="&amp;Alumn_Filtered!$A56,Grades!$J:$J,"=2",Grades!$I:$I,"="&amp;_xlfn.MINIFS(Grades!$I:$I,Grades!$A:$A,"="&amp;$A56))/COUNTIFS(Grades!P:P,"&lt;&gt;BAD",Grades!P:P,"&lt;&gt;DRP",Grades!P:P,"&lt;&gt;CVL",Grades!$A:$A,"="&amp;Alumn_Filtered!$A56,Grades!$J:$J,"=2",Grades!$I:$I,"="&amp;_xlfn.MINIFS(Grades!$I:$I,Grades!$A:$A,"="&amp;$A56)),0)</f>
        <v>0.59722222222222221</v>
      </c>
      <c r="AA56" s="28">
        <f t="shared" si="7"/>
        <v>-6.5277777777777879E-2</v>
      </c>
      <c r="AB56">
        <f t="shared" ca="1" si="0"/>
        <v>23</v>
      </c>
      <c r="AC56" t="str">
        <f>LEFT(VLOOKUP($A56,Ingresos!$C:$X,5,FALSE),1)</f>
        <v>S</v>
      </c>
      <c r="AD56">
        <f t="shared" si="8"/>
        <v>1</v>
      </c>
      <c r="AE56" t="str">
        <f>LEFT(VLOOKUP($A56,Ingresos!$C:$X,6,FALSE),1)</f>
        <v>R</v>
      </c>
      <c r="AF56">
        <f t="shared" si="9"/>
        <v>1</v>
      </c>
      <c r="AG56">
        <f>VLOOKUP($A56,Ingresos!$C:$X,9,FALSE)</f>
        <v>519</v>
      </c>
      <c r="AH56" s="28">
        <f t="shared" si="10"/>
        <v>0.50405186385737444</v>
      </c>
      <c r="AI56">
        <f>VLOOKUP($A56,Ingresos!$C:$X,10,FALSE)</f>
        <v>519</v>
      </c>
      <c r="AJ56" s="28">
        <f t="shared" si="11"/>
        <v>0.50405186385737444</v>
      </c>
      <c r="AK56">
        <f>VLOOKUP($A56,Ingresos!$C:$X,11,FALSE)</f>
        <v>574</v>
      </c>
      <c r="AL56" s="28">
        <f t="shared" si="12"/>
        <v>0.59319286871961097</v>
      </c>
      <c r="AM56">
        <f>VLOOKUP($A56,Ingresos!$C:$X,12,FALSE)</f>
        <v>719</v>
      </c>
      <c r="AN56" s="28">
        <f t="shared" si="13"/>
        <v>0.82820097244732582</v>
      </c>
      <c r="AO56" t="str">
        <f>VLOOKUP($A56,Ingresos!$C:$X,18,FALSE)</f>
        <v>RM</v>
      </c>
      <c r="AP56">
        <f t="shared" si="16"/>
        <v>13</v>
      </c>
      <c r="AQ56" t="str">
        <f>VLOOKUP($A56,Ingresos!$C:$X,19,FALSE)</f>
        <v>T2</v>
      </c>
      <c r="AR56">
        <f t="shared" si="14"/>
        <v>4</v>
      </c>
      <c r="AS56">
        <f>VLOOKUP($A56,Ingresos!$C:$X,22,FALSE)</f>
        <v>5</v>
      </c>
    </row>
    <row r="57" spans="1:45" x14ac:dyDescent="0.25">
      <c r="A57">
        <v>188392210</v>
      </c>
      <c r="B57">
        <f>IF((_xlfn.MAXIFS(Grades!$I:$I,Grades!$A:$A,"="&amp;$A57)-_xlfn.MINIFS(Grades!$I:$I,Grades!$A:$A,"="&amp;$A57))=0,0,1)</f>
        <v>1</v>
      </c>
      <c r="C57">
        <f>COUNTIFS(Grades!$A:$A,"="&amp;Alumn_Filtered!$A57,Grades!$J:$J,"=1",Grades!$I:$I,"="&amp;_xlfn.MINIFS(Grades!$I:$I,Grades!$A:$A,"="&amp;$A57))</f>
        <v>6</v>
      </c>
      <c r="D57">
        <f>COUNTIFS(Grades!$A:$A,"="&amp;Alumn_Filtered!$A57,Grades!$P:$P,"=DRP",Grades!$J:$J,"=1",Grades!$I:$I,"="&amp;_xlfn.MINIFS(Grades!$I:$I,Grades!$A:$A,"="&amp;$A57))</f>
        <v>0</v>
      </c>
      <c r="E57">
        <f>COUNTIFS(Grades!$A:$A,"="&amp;Alumn_Filtered!$A57,Grades!$P:$P,"=BAD",Grades!$J:$J,"=1",Grades!$I:$I,"="&amp;_xlfn.MINIFS(Grades!$I:$I,Grades!$A:$A,"="&amp;$A57))</f>
        <v>6</v>
      </c>
      <c r="F57">
        <f>COUNTIFS(Grades!$A:$A,"="&amp;Alumn_Filtered!$A57,Grades!$P:$P,"CVL",Grades!$J:$J,"=1",Grades!$I:$I,"="&amp;_xlfn.MINIFS(Grades!$I:$I,Grades!$A:$A,"="&amp;$A57))</f>
        <v>0</v>
      </c>
      <c r="G57" s="30">
        <f t="shared" si="2"/>
        <v>0</v>
      </c>
      <c r="H57">
        <f>COUNTIFS(Grades!$A:$A,"="&amp;Alumn_Filtered!$A57,Grades!$J:$J,"=1",Grades!$P:$P,"&gt;=0.5",Grades!$I:$I,"="&amp;_xlfn.MINIFS(Grades!$I:$I,Grades!$A:$A,"="&amp;$A57))</f>
        <v>0</v>
      </c>
      <c r="I57" s="28">
        <f t="shared" si="3"/>
        <v>0</v>
      </c>
      <c r="J57">
        <f>COUNTIFS(Grades!$A:$A,"="&amp;Alumn_Filtered!$A57,Grades!$J:$J,"=1",Grades!$P:$P,"&lt;0.5",Grades!$I:$I,"="&amp;_xlfn.MINIFS(Grades!$I:$I,Grades!$A:$A,"="&amp;$A57))</f>
        <v>0</v>
      </c>
      <c r="K57" s="28">
        <f t="shared" si="4"/>
        <v>0</v>
      </c>
      <c r="L57" s="28">
        <f>_xlfn.MAXIFS(Grades!$P:$P,Grades!$A:$A,"="&amp;Alumn_Filtered!$A57,Grades!$J:$J,"=1",Grades!$I:$I,"="&amp;_xlfn.MINIFS(Grades!$I:$I,Grades!$A:$A,"="&amp;$A57))</f>
        <v>0</v>
      </c>
      <c r="M57" s="28">
        <f>_xlfn.MINIFS(Grades!$P:$P,Grades!$A:$A,"="&amp;Alumn_Filtered!$A57,Grades!$J:$J,"=1",Grades!$I:$I,"="&amp;_xlfn.MINIFS(Grades!$I:$I,Grades!$A:$A,"="&amp;$A57))</f>
        <v>0</v>
      </c>
      <c r="N57" s="28">
        <f>IF(G57&lt;&gt;0,SUMIFS(Grades!$P:$P,Grades!$P:$P,"&gt;0",Grades!$A:$A,"="&amp;Alumn_Filtered!$A57,Grades!$J:$J,"=1",Grades!$I:$I,"="&amp;_xlfn.MINIFS(Grades!$I:$I,Grades!$A:$A,"="&amp;$A57))/COUNTIFS(Grades!P:P,"&lt;&gt;BAD",Grades!P:P,"&lt;&gt;DRP",Grades!P:P,"&lt;&gt;CVL",Grades!$A:$A,"="&amp;Alumn_Filtered!$A57,Grades!$J:$J,"=1",Grades!$I:$I,"="&amp;_xlfn.MINIFS(Grades!$I:$I,Grades!$A:$A,"="&amp;$A57)),0)</f>
        <v>0</v>
      </c>
      <c r="O57">
        <f>COUNTIFS(Grades!$A:$A,"="&amp;Alumn_Filtered!$A57,Grades!$J:$J,"=2",Grades!$I:$I,"="&amp;_xlfn.MINIFS(Grades!$I:$I,Grades!$A:$A,"="&amp;$A57))</f>
        <v>10</v>
      </c>
      <c r="P57">
        <f>COUNTIFS(Grades!$A:$A,"="&amp;Alumn_Filtered!$A57,Grades!$P:$P,"=DRP",Grades!$J:$J,"=2",Grades!$I:$I,"="&amp;_xlfn.MINIFS(Grades!$I:$I,Grades!$A:$A,"="&amp;$A57))</f>
        <v>0</v>
      </c>
      <c r="Q57">
        <f>COUNTIFS(Grades!$A:$A,"="&amp;Alumn_Filtered!$A57,Grades!$P:$P,"=BAD",Grades!$J:$J,"=2",Grades!$I:$I,"="&amp;_xlfn.MINIFS(Grades!$I:$I,Grades!$A:$A,"="&amp;$A57))</f>
        <v>5</v>
      </c>
      <c r="R57">
        <f>COUNTIFS(Grades!$A:$A,"="&amp;Alumn_Filtered!$A57,Grades!$P:$P,"CVL",Grades!$J:$J,"=2",Grades!$I:$I,"="&amp;_xlfn.MINIFS(Grades!$I:$I,Grades!$A:$A,"="&amp;$A57))</f>
        <v>4</v>
      </c>
      <c r="S57">
        <f t="shared" si="15"/>
        <v>1</v>
      </c>
      <c r="T57">
        <f>COUNTIFS(Grades!$A:$A,"="&amp;Alumn_Filtered!$A57,Grades!$J:$J,"=2",Grades!$P:$P,"&gt;=0.5",Grades!$I:$I,"="&amp;_xlfn.MINIFS(Grades!$I:$I,Grades!$A:$A,"="&amp;$A57))</f>
        <v>1</v>
      </c>
      <c r="U57" s="28">
        <f t="shared" si="5"/>
        <v>1</v>
      </c>
      <c r="V57">
        <f>COUNTIFS(Grades!$A:$A,"="&amp;Alumn_Filtered!$A57,Grades!$J:$J,"=2",Grades!$P:$P,"&lt;0.5",Grades!$I:$I,"="&amp;_xlfn.MINIFS(Grades!$I:$I,Grades!$A:$A,"="&amp;$A57))</f>
        <v>0</v>
      </c>
      <c r="W57" s="28">
        <f t="shared" si="6"/>
        <v>0</v>
      </c>
      <c r="X57" s="28">
        <f>_xlfn.MAXIFS(Grades!$P:$P,Grades!$A:$A,"="&amp;Alumn_Filtered!$A57,Grades!$J:$J,"=2",Grades!$I:$I,"="&amp;_xlfn.MINIFS(Grades!$I:$I,Grades!$A:$A,"="&amp;$A57))</f>
        <v>0.8666666666666667</v>
      </c>
      <c r="Y57" s="28">
        <f>_xlfn.MINIFS(Grades!$P:$P,Grades!$A:$A,"="&amp;Alumn_Filtered!$A57,Grades!$J:$J,"=2",Grades!$I:$I,"="&amp;_xlfn.MINIFS(Grades!$I:$I,Grades!$A:$A,"="&amp;$A57))</f>
        <v>0.8666666666666667</v>
      </c>
      <c r="Z57" s="28">
        <f>IF(S57&lt;&gt;0,SUMIFS(Grades!$P:$P,Grades!$P:$P,"&gt;0",Grades!$A:$A,"="&amp;Alumn_Filtered!$A57,Grades!$J:$J,"=2",Grades!$I:$I,"="&amp;_xlfn.MINIFS(Grades!$I:$I,Grades!$A:$A,"="&amp;$A57))/COUNTIFS(Grades!P:P,"&lt;&gt;BAD",Grades!P:P,"&lt;&gt;DRP",Grades!P:P,"&lt;&gt;CVL",Grades!$A:$A,"="&amp;Alumn_Filtered!$A57,Grades!$J:$J,"=2",Grades!$I:$I,"="&amp;_xlfn.MINIFS(Grades!$I:$I,Grades!$A:$A,"="&amp;$A57)),0)</f>
        <v>0.8666666666666667</v>
      </c>
      <c r="AA57" s="28">
        <f t="shared" si="7"/>
        <v>0.8666666666666667</v>
      </c>
      <c r="AB57">
        <f t="shared" ca="1" si="0"/>
        <v>23</v>
      </c>
      <c r="AC57" t="str">
        <f>LEFT(VLOOKUP($A57,Ingresos!$C:$X,5,FALSE),1)</f>
        <v>S</v>
      </c>
      <c r="AD57">
        <f t="shared" si="8"/>
        <v>1</v>
      </c>
      <c r="AE57" t="str">
        <f>LEFT(VLOOKUP($A57,Ingresos!$C:$X,6,FALSE),1)</f>
        <v>R</v>
      </c>
      <c r="AF57">
        <f t="shared" si="9"/>
        <v>1</v>
      </c>
      <c r="AG57">
        <f>VLOOKUP($A57,Ingresos!$C:$X,9,FALSE)</f>
        <v>455</v>
      </c>
      <c r="AH57" s="28">
        <f t="shared" si="10"/>
        <v>0.40032414910858993</v>
      </c>
      <c r="AI57">
        <f>VLOOKUP($A57,Ingresos!$C:$X,10,FALSE)</f>
        <v>455</v>
      </c>
      <c r="AJ57" s="28">
        <f t="shared" si="11"/>
        <v>0.40032414910858993</v>
      </c>
      <c r="AK57">
        <f>VLOOKUP($A57,Ingresos!$C:$X,11,FALSE)</f>
        <v>615</v>
      </c>
      <c r="AL57" s="28">
        <f t="shared" si="12"/>
        <v>0.65964343598055108</v>
      </c>
      <c r="AM57">
        <f>VLOOKUP($A57,Ingresos!$C:$X,12,FALSE)</f>
        <v>597</v>
      </c>
      <c r="AN57" s="28">
        <f t="shared" si="13"/>
        <v>0.63047001620745546</v>
      </c>
      <c r="AO57" t="str">
        <f>VLOOKUP($A57,Ingresos!$C:$X,18,FALSE)</f>
        <v>RM</v>
      </c>
      <c r="AP57">
        <f t="shared" si="16"/>
        <v>13</v>
      </c>
      <c r="AQ57" t="str">
        <f>VLOOKUP($A57,Ingresos!$C:$X,19,FALSE)</f>
        <v>H1</v>
      </c>
      <c r="AR57">
        <f t="shared" si="14"/>
        <v>1</v>
      </c>
      <c r="AS57">
        <f>VLOOKUP($A57,Ingresos!$C:$X,22,FALSE)</f>
        <v>5</v>
      </c>
    </row>
    <row r="58" spans="1:45" x14ac:dyDescent="0.25">
      <c r="A58">
        <v>188399460</v>
      </c>
      <c r="B58">
        <f>IF((_xlfn.MAXIFS(Grades!$I:$I,Grades!$A:$A,"="&amp;$A58)-_xlfn.MINIFS(Grades!$I:$I,Grades!$A:$A,"="&amp;$A58))=0,0,1)</f>
        <v>0</v>
      </c>
      <c r="C58">
        <f>COUNTIFS(Grades!$A:$A,"="&amp;Alumn_Filtered!$A58,Grades!$J:$J,"=1",Grades!$I:$I,"="&amp;_xlfn.MINIFS(Grades!$I:$I,Grades!$A:$A,"="&amp;$A58))</f>
        <v>6</v>
      </c>
      <c r="D58">
        <f>COUNTIFS(Grades!$A:$A,"="&amp;Alumn_Filtered!$A58,Grades!$P:$P,"=DRP",Grades!$J:$J,"=1",Grades!$I:$I,"="&amp;_xlfn.MINIFS(Grades!$I:$I,Grades!$A:$A,"="&amp;$A58))</f>
        <v>0</v>
      </c>
      <c r="E58">
        <f>COUNTIFS(Grades!$A:$A,"="&amp;Alumn_Filtered!$A58,Grades!$P:$P,"=BAD",Grades!$J:$J,"=1",Grades!$I:$I,"="&amp;_xlfn.MINIFS(Grades!$I:$I,Grades!$A:$A,"="&amp;$A58))</f>
        <v>6</v>
      </c>
      <c r="F58">
        <f>COUNTIFS(Grades!$A:$A,"="&amp;Alumn_Filtered!$A58,Grades!$P:$P,"CVL",Grades!$J:$J,"=1",Grades!$I:$I,"="&amp;_xlfn.MINIFS(Grades!$I:$I,Grades!$A:$A,"="&amp;$A58))</f>
        <v>0</v>
      </c>
      <c r="G58" s="30">
        <f t="shared" si="2"/>
        <v>0</v>
      </c>
      <c r="H58">
        <f>COUNTIFS(Grades!$A:$A,"="&amp;Alumn_Filtered!$A58,Grades!$J:$J,"=1",Grades!$P:$P,"&gt;=0.5",Grades!$I:$I,"="&amp;_xlfn.MINIFS(Grades!$I:$I,Grades!$A:$A,"="&amp;$A58))</f>
        <v>0</v>
      </c>
      <c r="I58" s="28">
        <f t="shared" si="3"/>
        <v>0</v>
      </c>
      <c r="J58">
        <f>COUNTIFS(Grades!$A:$A,"="&amp;Alumn_Filtered!$A58,Grades!$J:$J,"=1",Grades!$P:$P,"&lt;0.5",Grades!$I:$I,"="&amp;_xlfn.MINIFS(Grades!$I:$I,Grades!$A:$A,"="&amp;$A58))</f>
        <v>0</v>
      </c>
      <c r="K58" s="28">
        <f t="shared" si="4"/>
        <v>0</v>
      </c>
      <c r="L58" s="28">
        <f>_xlfn.MAXIFS(Grades!$P:$P,Grades!$A:$A,"="&amp;Alumn_Filtered!$A58,Grades!$J:$J,"=1",Grades!$I:$I,"="&amp;_xlfn.MINIFS(Grades!$I:$I,Grades!$A:$A,"="&amp;$A58))</f>
        <v>0</v>
      </c>
      <c r="M58" s="28">
        <f>_xlfn.MINIFS(Grades!$P:$P,Grades!$A:$A,"="&amp;Alumn_Filtered!$A58,Grades!$J:$J,"=1",Grades!$I:$I,"="&amp;_xlfn.MINIFS(Grades!$I:$I,Grades!$A:$A,"="&amp;$A58))</f>
        <v>0</v>
      </c>
      <c r="N58" s="28">
        <f>IF(G58&lt;&gt;0,SUMIFS(Grades!$P:$P,Grades!$P:$P,"&gt;0",Grades!$A:$A,"="&amp;Alumn_Filtered!$A58,Grades!$J:$J,"=1",Grades!$I:$I,"="&amp;_xlfn.MINIFS(Grades!$I:$I,Grades!$A:$A,"="&amp;$A58))/COUNTIFS(Grades!P:P,"&lt;&gt;BAD",Grades!P:P,"&lt;&gt;DRP",Grades!P:P,"&lt;&gt;CVL",Grades!$A:$A,"="&amp;Alumn_Filtered!$A58,Grades!$J:$J,"=1",Grades!$I:$I,"="&amp;_xlfn.MINIFS(Grades!$I:$I,Grades!$A:$A,"="&amp;$A58)),0)</f>
        <v>0</v>
      </c>
      <c r="O58">
        <f>COUNTIFS(Grades!$A:$A,"="&amp;Alumn_Filtered!$A58,Grades!$J:$J,"=2",Grades!$I:$I,"="&amp;_xlfn.MINIFS(Grades!$I:$I,Grades!$A:$A,"="&amp;$A58))</f>
        <v>6</v>
      </c>
      <c r="P58">
        <f>COUNTIFS(Grades!$A:$A,"="&amp;Alumn_Filtered!$A58,Grades!$P:$P,"=DRP",Grades!$J:$J,"=2",Grades!$I:$I,"="&amp;_xlfn.MINIFS(Grades!$I:$I,Grades!$A:$A,"="&amp;$A58))</f>
        <v>0</v>
      </c>
      <c r="Q58">
        <f>COUNTIFS(Grades!$A:$A,"="&amp;Alumn_Filtered!$A58,Grades!$P:$P,"=BAD",Grades!$J:$J,"=2",Grades!$I:$I,"="&amp;_xlfn.MINIFS(Grades!$I:$I,Grades!$A:$A,"="&amp;$A58))</f>
        <v>6</v>
      </c>
      <c r="R58">
        <f>COUNTIFS(Grades!$A:$A,"="&amp;Alumn_Filtered!$A58,Grades!$P:$P,"CVL",Grades!$J:$J,"=2",Grades!$I:$I,"="&amp;_xlfn.MINIFS(Grades!$I:$I,Grades!$A:$A,"="&amp;$A58))</f>
        <v>0</v>
      </c>
      <c r="S58">
        <f t="shared" si="15"/>
        <v>0</v>
      </c>
      <c r="T58">
        <f>COUNTIFS(Grades!$A:$A,"="&amp;Alumn_Filtered!$A58,Grades!$J:$J,"=2",Grades!$P:$P,"&gt;=0.5",Grades!$I:$I,"="&amp;_xlfn.MINIFS(Grades!$I:$I,Grades!$A:$A,"="&amp;$A58))</f>
        <v>0</v>
      </c>
      <c r="U58" s="28">
        <f t="shared" si="5"/>
        <v>0</v>
      </c>
      <c r="V58">
        <f>COUNTIFS(Grades!$A:$A,"="&amp;Alumn_Filtered!$A58,Grades!$J:$J,"=2",Grades!$P:$P,"&lt;0.5",Grades!$I:$I,"="&amp;_xlfn.MINIFS(Grades!$I:$I,Grades!$A:$A,"="&amp;$A58))</f>
        <v>0</v>
      </c>
      <c r="W58" s="28">
        <f t="shared" si="6"/>
        <v>0</v>
      </c>
      <c r="X58" s="28">
        <f>_xlfn.MAXIFS(Grades!$P:$P,Grades!$A:$A,"="&amp;Alumn_Filtered!$A58,Grades!$J:$J,"=2",Grades!$I:$I,"="&amp;_xlfn.MINIFS(Grades!$I:$I,Grades!$A:$A,"="&amp;$A58))</f>
        <v>0</v>
      </c>
      <c r="Y58" s="28">
        <f>_xlfn.MINIFS(Grades!$P:$P,Grades!$A:$A,"="&amp;Alumn_Filtered!$A58,Grades!$J:$J,"=2",Grades!$I:$I,"="&amp;_xlfn.MINIFS(Grades!$I:$I,Grades!$A:$A,"="&amp;$A58))</f>
        <v>0</v>
      </c>
      <c r="Z58" s="28">
        <f>IF(S58&lt;&gt;0,SUMIFS(Grades!$P:$P,Grades!$P:$P,"&gt;0",Grades!$A:$A,"="&amp;Alumn_Filtered!$A58,Grades!$J:$J,"=2",Grades!$I:$I,"="&amp;_xlfn.MINIFS(Grades!$I:$I,Grades!$A:$A,"="&amp;$A58))/COUNTIFS(Grades!P:P,"&lt;&gt;BAD",Grades!P:P,"&lt;&gt;DRP",Grades!P:P,"&lt;&gt;CVL",Grades!$A:$A,"="&amp;Alumn_Filtered!$A58,Grades!$J:$J,"=2",Grades!$I:$I,"="&amp;_xlfn.MINIFS(Grades!$I:$I,Grades!$A:$A,"="&amp;$A58)),0)</f>
        <v>0</v>
      </c>
      <c r="AA58" s="28">
        <f t="shared" si="7"/>
        <v>0</v>
      </c>
      <c r="AB58">
        <f t="shared" ca="1" si="0"/>
        <v>23</v>
      </c>
      <c r="AC58" t="str">
        <f>LEFT(VLOOKUP($A58,Ingresos!$C:$X,5,FALSE),1)</f>
        <v>S</v>
      </c>
      <c r="AD58">
        <f t="shared" si="8"/>
        <v>1</v>
      </c>
      <c r="AE58" t="str">
        <f>LEFT(VLOOKUP($A58,Ingresos!$C:$X,6,FALSE),1)</f>
        <v>R</v>
      </c>
      <c r="AF58">
        <f t="shared" si="9"/>
        <v>1</v>
      </c>
      <c r="AG58">
        <f>VLOOKUP($A58,Ingresos!$C:$X,9,FALSE)</f>
        <v>498</v>
      </c>
      <c r="AH58" s="28">
        <f t="shared" si="10"/>
        <v>0.47001620745542949</v>
      </c>
      <c r="AI58">
        <f>VLOOKUP($A58,Ingresos!$C:$X,10,FALSE)</f>
        <v>511</v>
      </c>
      <c r="AJ58" s="28">
        <f t="shared" si="11"/>
        <v>0.49108589951377635</v>
      </c>
      <c r="AK58">
        <f>VLOOKUP($A58,Ingresos!$C:$X,11,FALSE)</f>
        <v>492</v>
      </c>
      <c r="AL58" s="28">
        <f t="shared" si="12"/>
        <v>0.46029173419773095</v>
      </c>
      <c r="AM58">
        <f>VLOOKUP($A58,Ingresos!$C:$X,12,FALSE)</f>
        <v>565</v>
      </c>
      <c r="AN58" s="28">
        <f t="shared" si="13"/>
        <v>0.57860615883306321</v>
      </c>
      <c r="AO58">
        <f>VLOOKUP($A58,Ingresos!$C:$X,18,FALSE)</f>
        <v>13</v>
      </c>
      <c r="AP58">
        <f t="shared" si="16"/>
        <v>13</v>
      </c>
      <c r="AQ58" t="str">
        <f>VLOOKUP($A58,Ingresos!$C:$X,19,FALSE)</f>
        <v>H1</v>
      </c>
      <c r="AR58">
        <f t="shared" si="14"/>
        <v>1</v>
      </c>
      <c r="AS58">
        <f>VLOOKUP($A58,Ingresos!$C:$X,22,FALSE)</f>
        <v>0</v>
      </c>
    </row>
    <row r="59" spans="1:45" x14ac:dyDescent="0.25">
      <c r="A59">
        <v>188401295</v>
      </c>
      <c r="B59">
        <f>IF((_xlfn.MAXIFS(Grades!$I:$I,Grades!$A:$A,"="&amp;$A59)-_xlfn.MINIFS(Grades!$I:$I,Grades!$A:$A,"="&amp;$A59))=0,0,1)</f>
        <v>1</v>
      </c>
      <c r="C59">
        <f>COUNTIFS(Grades!$A:$A,"="&amp;Alumn_Filtered!$A59,Grades!$J:$J,"=1",Grades!$I:$I,"="&amp;_xlfn.MINIFS(Grades!$I:$I,Grades!$A:$A,"="&amp;$A59))</f>
        <v>23</v>
      </c>
      <c r="D59">
        <f>COUNTIFS(Grades!$A:$A,"="&amp;Alumn_Filtered!$A59,Grades!$P:$P,"=DRP",Grades!$J:$J,"=1",Grades!$I:$I,"="&amp;_xlfn.MINIFS(Grades!$I:$I,Grades!$A:$A,"="&amp;$A59))</f>
        <v>6</v>
      </c>
      <c r="E59">
        <f>COUNTIFS(Grades!$A:$A,"="&amp;Alumn_Filtered!$A59,Grades!$P:$P,"=BAD",Grades!$J:$J,"=1",Grades!$I:$I,"="&amp;_xlfn.MINIFS(Grades!$I:$I,Grades!$A:$A,"="&amp;$A59))</f>
        <v>0</v>
      </c>
      <c r="F59">
        <f>COUNTIFS(Grades!$A:$A,"="&amp;Alumn_Filtered!$A59,Grades!$P:$P,"CVL",Grades!$J:$J,"=1",Grades!$I:$I,"="&amp;_xlfn.MINIFS(Grades!$I:$I,Grades!$A:$A,"="&amp;$A59))</f>
        <v>11</v>
      </c>
      <c r="G59" s="30">
        <f t="shared" si="2"/>
        <v>6</v>
      </c>
      <c r="H59">
        <f>COUNTIFS(Grades!$A:$A,"="&amp;Alumn_Filtered!$A59,Grades!$J:$J,"=1",Grades!$P:$P,"&gt;=0.5",Grades!$I:$I,"="&amp;_xlfn.MINIFS(Grades!$I:$I,Grades!$A:$A,"="&amp;$A59))</f>
        <v>6</v>
      </c>
      <c r="I59" s="28">
        <f t="shared" si="3"/>
        <v>1</v>
      </c>
      <c r="J59">
        <f>COUNTIFS(Grades!$A:$A,"="&amp;Alumn_Filtered!$A59,Grades!$J:$J,"=1",Grades!$P:$P,"&lt;0.5",Grades!$I:$I,"="&amp;_xlfn.MINIFS(Grades!$I:$I,Grades!$A:$A,"="&amp;$A59))</f>
        <v>0</v>
      </c>
      <c r="K59" s="28">
        <f t="shared" si="4"/>
        <v>0</v>
      </c>
      <c r="L59" s="28">
        <f>_xlfn.MAXIFS(Grades!$P:$P,Grades!$A:$A,"="&amp;Alumn_Filtered!$A59,Grades!$J:$J,"=1",Grades!$I:$I,"="&amp;_xlfn.MINIFS(Grades!$I:$I,Grades!$A:$A,"="&amp;$A59))</f>
        <v>0.95000000000000007</v>
      </c>
      <c r="M59" s="28">
        <f>_xlfn.MINIFS(Grades!$P:$P,Grades!$A:$A,"="&amp;Alumn_Filtered!$A59,Grades!$J:$J,"=1",Grades!$I:$I,"="&amp;_xlfn.MINIFS(Grades!$I:$I,Grades!$A:$A,"="&amp;$A59))</f>
        <v>0.70000000000000007</v>
      </c>
      <c r="N59" s="28">
        <f>IF(G59&lt;&gt;0,SUMIFS(Grades!$P:$P,Grades!$P:$P,"&gt;0",Grades!$A:$A,"="&amp;Alumn_Filtered!$A59,Grades!$J:$J,"=1",Grades!$I:$I,"="&amp;_xlfn.MINIFS(Grades!$I:$I,Grades!$A:$A,"="&amp;$A59))/COUNTIFS(Grades!P:P,"&lt;&gt;BAD",Grades!P:P,"&lt;&gt;DRP",Grades!P:P,"&lt;&gt;CVL",Grades!$A:$A,"="&amp;Alumn_Filtered!$A59,Grades!$J:$J,"=1",Grades!$I:$I,"="&amp;_xlfn.MINIFS(Grades!$I:$I,Grades!$A:$A,"="&amp;$A59)),0)</f>
        <v>0.8305555555555556</v>
      </c>
      <c r="O59">
        <f>COUNTIFS(Grades!$A:$A,"="&amp;Alumn_Filtered!$A59,Grades!$J:$J,"=2",Grades!$I:$I,"="&amp;_xlfn.MINIFS(Grades!$I:$I,Grades!$A:$A,"="&amp;$A59))</f>
        <v>7</v>
      </c>
      <c r="P59">
        <f>COUNTIFS(Grades!$A:$A,"="&amp;Alumn_Filtered!$A59,Grades!$P:$P,"=DRP",Grades!$J:$J,"=2",Grades!$I:$I,"="&amp;_xlfn.MINIFS(Grades!$I:$I,Grades!$A:$A,"="&amp;$A59))</f>
        <v>0</v>
      </c>
      <c r="Q59">
        <f>COUNTIFS(Grades!$A:$A,"="&amp;Alumn_Filtered!$A59,Grades!$P:$P,"=BAD",Grades!$J:$J,"=2",Grades!$I:$I,"="&amp;_xlfn.MINIFS(Grades!$I:$I,Grades!$A:$A,"="&amp;$A59))</f>
        <v>0</v>
      </c>
      <c r="R59">
        <f>COUNTIFS(Grades!$A:$A,"="&amp;Alumn_Filtered!$A59,Grades!$P:$P,"CVL",Grades!$J:$J,"=2",Grades!$I:$I,"="&amp;_xlfn.MINIFS(Grades!$I:$I,Grades!$A:$A,"="&amp;$A59))</f>
        <v>0</v>
      </c>
      <c r="S59">
        <f t="shared" si="15"/>
        <v>7</v>
      </c>
      <c r="T59">
        <f>COUNTIFS(Grades!$A:$A,"="&amp;Alumn_Filtered!$A59,Grades!$J:$J,"=2",Grades!$P:$P,"&gt;=0.5",Grades!$I:$I,"="&amp;_xlfn.MINIFS(Grades!$I:$I,Grades!$A:$A,"="&amp;$A59))</f>
        <v>7</v>
      </c>
      <c r="U59" s="28">
        <f t="shared" si="5"/>
        <v>1</v>
      </c>
      <c r="V59">
        <f>COUNTIFS(Grades!$A:$A,"="&amp;Alumn_Filtered!$A59,Grades!$J:$J,"=2",Grades!$P:$P,"&lt;0.5",Grades!$I:$I,"="&amp;_xlfn.MINIFS(Grades!$I:$I,Grades!$A:$A,"="&amp;$A59))</f>
        <v>0</v>
      </c>
      <c r="W59" s="28">
        <f t="shared" si="6"/>
        <v>0</v>
      </c>
      <c r="X59" s="28">
        <f>_xlfn.MAXIFS(Grades!$P:$P,Grades!$A:$A,"="&amp;Alumn_Filtered!$A59,Grades!$J:$J,"=2",Grades!$I:$I,"="&amp;_xlfn.MINIFS(Grades!$I:$I,Grades!$A:$A,"="&amp;$A59))</f>
        <v>1</v>
      </c>
      <c r="Y59" s="28">
        <f>_xlfn.MINIFS(Grades!$P:$P,Grades!$A:$A,"="&amp;Alumn_Filtered!$A59,Grades!$J:$J,"=2",Grades!$I:$I,"="&amp;_xlfn.MINIFS(Grades!$I:$I,Grades!$A:$A,"="&amp;$A59))</f>
        <v>0.81666666666666676</v>
      </c>
      <c r="Z59" s="28">
        <f>IF(S59&lt;&gt;0,SUMIFS(Grades!$P:$P,Grades!$P:$P,"&gt;0",Grades!$A:$A,"="&amp;Alumn_Filtered!$A59,Grades!$J:$J,"=2",Grades!$I:$I,"="&amp;_xlfn.MINIFS(Grades!$I:$I,Grades!$A:$A,"="&amp;$A59))/COUNTIFS(Grades!P:P,"&lt;&gt;BAD",Grades!P:P,"&lt;&gt;DRP",Grades!P:P,"&lt;&gt;CVL",Grades!$A:$A,"="&amp;Alumn_Filtered!$A59,Grades!$J:$J,"=2",Grades!$I:$I,"="&amp;_xlfn.MINIFS(Grades!$I:$I,Grades!$A:$A,"="&amp;$A59)),0)</f>
        <v>0.911904761904762</v>
      </c>
      <c r="AA59" s="28">
        <f t="shared" si="7"/>
        <v>8.1349206349206393E-2</v>
      </c>
      <c r="AB59">
        <f t="shared" ca="1" si="0"/>
        <v>23</v>
      </c>
      <c r="AC59" t="str">
        <f>LEFT(VLOOKUP($A59,Ingresos!$C:$X,5,FALSE),1)</f>
        <v>T</v>
      </c>
      <c r="AD59">
        <f t="shared" si="8"/>
        <v>0</v>
      </c>
      <c r="AE59" t="str">
        <f>LEFT(VLOOKUP($A59,Ingresos!$C:$X,6,FALSE),1)</f>
        <v>R</v>
      </c>
      <c r="AF59">
        <f t="shared" si="9"/>
        <v>1</v>
      </c>
      <c r="AG59">
        <f>VLOOKUP($A59,Ingresos!$C:$X,9,FALSE)</f>
        <v>599</v>
      </c>
      <c r="AH59" s="28">
        <f t="shared" si="10"/>
        <v>0.6337115072933549</v>
      </c>
      <c r="AI59">
        <f>VLOOKUP($A59,Ingresos!$C:$X,10,FALSE)</f>
        <v>603</v>
      </c>
      <c r="AJ59" s="28">
        <f t="shared" si="11"/>
        <v>0.640194489465154</v>
      </c>
      <c r="AK59">
        <f>VLOOKUP($A59,Ingresos!$C:$X,11,FALSE)</f>
        <v>706</v>
      </c>
      <c r="AL59" s="28">
        <f t="shared" si="12"/>
        <v>0.80713128038897897</v>
      </c>
      <c r="AM59">
        <f>VLOOKUP($A59,Ingresos!$C:$X,12,FALSE)</f>
        <v>735</v>
      </c>
      <c r="AN59" s="28">
        <f t="shared" si="13"/>
        <v>0.85413290113452189</v>
      </c>
      <c r="AO59" t="str">
        <f>VLOOKUP($A59,Ingresos!$C:$X,18,FALSE)</f>
        <v>IX</v>
      </c>
      <c r="AP59">
        <f t="shared" si="16"/>
        <v>9</v>
      </c>
      <c r="AQ59" t="str">
        <f>VLOOKUP($A59,Ingresos!$C:$X,19,FALSE)</f>
        <v>H1</v>
      </c>
      <c r="AR59">
        <f t="shared" si="14"/>
        <v>1</v>
      </c>
      <c r="AS59">
        <f>VLOOKUP($A59,Ingresos!$C:$X,22,FALSE)</f>
        <v>5</v>
      </c>
    </row>
    <row r="60" spans="1:45" x14ac:dyDescent="0.25">
      <c r="A60">
        <v>188600484</v>
      </c>
      <c r="B60">
        <f>IF((_xlfn.MAXIFS(Grades!$I:$I,Grades!$A:$A,"="&amp;$A60)-_xlfn.MINIFS(Grades!$I:$I,Grades!$A:$A,"="&amp;$A60))=0,0,1)</f>
        <v>0</v>
      </c>
      <c r="C60">
        <f>COUNTIFS(Grades!$A:$A,"="&amp;Alumn_Filtered!$A60,Grades!$J:$J,"=1",Grades!$I:$I,"="&amp;_xlfn.MINIFS(Grades!$I:$I,Grades!$A:$A,"="&amp;$A60))</f>
        <v>6</v>
      </c>
      <c r="D60">
        <f>COUNTIFS(Grades!$A:$A,"="&amp;Alumn_Filtered!$A60,Grades!$P:$P,"=DRP",Grades!$J:$J,"=1",Grades!$I:$I,"="&amp;_xlfn.MINIFS(Grades!$I:$I,Grades!$A:$A,"="&amp;$A60))</f>
        <v>0</v>
      </c>
      <c r="E60">
        <f>COUNTIFS(Grades!$A:$A,"="&amp;Alumn_Filtered!$A60,Grades!$P:$P,"=BAD",Grades!$J:$J,"=1",Grades!$I:$I,"="&amp;_xlfn.MINIFS(Grades!$I:$I,Grades!$A:$A,"="&amp;$A60))</f>
        <v>0</v>
      </c>
      <c r="F60">
        <f>COUNTIFS(Grades!$A:$A,"="&amp;Alumn_Filtered!$A60,Grades!$P:$P,"CVL",Grades!$J:$J,"=1",Grades!$I:$I,"="&amp;_xlfn.MINIFS(Grades!$I:$I,Grades!$A:$A,"="&amp;$A60))</f>
        <v>0</v>
      </c>
      <c r="G60" s="30">
        <f t="shared" si="2"/>
        <v>6</v>
      </c>
      <c r="H60">
        <f>COUNTIFS(Grades!$A:$A,"="&amp;Alumn_Filtered!$A60,Grades!$J:$J,"=1",Grades!$P:$P,"&gt;=0.5",Grades!$I:$I,"="&amp;_xlfn.MINIFS(Grades!$I:$I,Grades!$A:$A,"="&amp;$A60))</f>
        <v>6</v>
      </c>
      <c r="I60" s="28">
        <f t="shared" si="3"/>
        <v>1</v>
      </c>
      <c r="J60">
        <f>COUNTIFS(Grades!$A:$A,"="&amp;Alumn_Filtered!$A60,Grades!$J:$J,"=1",Grades!$P:$P,"&lt;0.5",Grades!$I:$I,"="&amp;_xlfn.MINIFS(Grades!$I:$I,Grades!$A:$A,"="&amp;$A60))</f>
        <v>0</v>
      </c>
      <c r="K60" s="28">
        <f t="shared" si="4"/>
        <v>0</v>
      </c>
      <c r="L60" s="28">
        <f>_xlfn.MAXIFS(Grades!$P:$P,Grades!$A:$A,"="&amp;Alumn_Filtered!$A60,Grades!$J:$J,"=1",Grades!$I:$I,"="&amp;_xlfn.MINIFS(Grades!$I:$I,Grades!$A:$A,"="&amp;$A60))</f>
        <v>0.81666666666666676</v>
      </c>
      <c r="M60" s="28">
        <f>_xlfn.MINIFS(Grades!$P:$P,Grades!$A:$A,"="&amp;Alumn_Filtered!$A60,Grades!$J:$J,"=1",Grades!$I:$I,"="&amp;_xlfn.MINIFS(Grades!$I:$I,Grades!$A:$A,"="&amp;$A60))</f>
        <v>0.56666666666666676</v>
      </c>
      <c r="N60" s="28">
        <f>IF(G60&lt;&gt;0,SUMIFS(Grades!$P:$P,Grades!$P:$P,"&gt;0",Grades!$A:$A,"="&amp;Alumn_Filtered!$A60,Grades!$J:$J,"=1",Grades!$I:$I,"="&amp;_xlfn.MINIFS(Grades!$I:$I,Grades!$A:$A,"="&amp;$A60))/COUNTIFS(Grades!P:P,"&lt;&gt;BAD",Grades!P:P,"&lt;&gt;DRP",Grades!P:P,"&lt;&gt;CVL",Grades!$A:$A,"="&amp;Alumn_Filtered!$A60,Grades!$J:$J,"=1",Grades!$I:$I,"="&amp;_xlfn.MINIFS(Grades!$I:$I,Grades!$A:$A,"="&amp;$A60)),0)</f>
        <v>0.6777777777777777</v>
      </c>
      <c r="O60">
        <f>COUNTIFS(Grades!$A:$A,"="&amp;Alumn_Filtered!$A60,Grades!$J:$J,"=2",Grades!$I:$I,"="&amp;_xlfn.MINIFS(Grades!$I:$I,Grades!$A:$A,"="&amp;$A60))</f>
        <v>6</v>
      </c>
      <c r="P60">
        <f>COUNTIFS(Grades!$A:$A,"="&amp;Alumn_Filtered!$A60,Grades!$P:$P,"=DRP",Grades!$J:$J,"=2",Grades!$I:$I,"="&amp;_xlfn.MINIFS(Grades!$I:$I,Grades!$A:$A,"="&amp;$A60))</f>
        <v>0</v>
      </c>
      <c r="Q60">
        <f>COUNTIFS(Grades!$A:$A,"="&amp;Alumn_Filtered!$A60,Grades!$P:$P,"=BAD",Grades!$J:$J,"=2",Grades!$I:$I,"="&amp;_xlfn.MINIFS(Grades!$I:$I,Grades!$A:$A,"="&amp;$A60))</f>
        <v>0</v>
      </c>
      <c r="R60">
        <f>COUNTIFS(Grades!$A:$A,"="&amp;Alumn_Filtered!$A60,Grades!$P:$P,"CVL",Grades!$J:$J,"=2",Grades!$I:$I,"="&amp;_xlfn.MINIFS(Grades!$I:$I,Grades!$A:$A,"="&amp;$A60))</f>
        <v>0</v>
      </c>
      <c r="S60">
        <f t="shared" si="15"/>
        <v>6</v>
      </c>
      <c r="T60">
        <f>COUNTIFS(Grades!$A:$A,"="&amp;Alumn_Filtered!$A60,Grades!$J:$J,"=2",Grades!$P:$P,"&gt;=0.5",Grades!$I:$I,"="&amp;_xlfn.MINIFS(Grades!$I:$I,Grades!$A:$A,"="&amp;$A60))</f>
        <v>3</v>
      </c>
      <c r="U60" s="28">
        <f t="shared" si="5"/>
        <v>0.5</v>
      </c>
      <c r="V60">
        <f>COUNTIFS(Grades!$A:$A,"="&amp;Alumn_Filtered!$A60,Grades!$J:$J,"=2",Grades!$P:$P,"&lt;0.5",Grades!$I:$I,"="&amp;_xlfn.MINIFS(Grades!$I:$I,Grades!$A:$A,"="&amp;$A60))</f>
        <v>3</v>
      </c>
      <c r="W60" s="28">
        <f t="shared" si="6"/>
        <v>0.5</v>
      </c>
      <c r="X60" s="28">
        <f>_xlfn.MAXIFS(Grades!$P:$P,Grades!$A:$A,"="&amp;Alumn_Filtered!$A60,Grades!$J:$J,"=2",Grades!$I:$I,"="&amp;_xlfn.MINIFS(Grades!$I:$I,Grades!$A:$A,"="&amp;$A60))</f>
        <v>0.71666666666666667</v>
      </c>
      <c r="Y60" s="28">
        <f>_xlfn.MINIFS(Grades!$P:$P,Grades!$A:$A,"="&amp;Alumn_Filtered!$A60,Grades!$J:$J,"=2",Grades!$I:$I,"="&amp;_xlfn.MINIFS(Grades!$I:$I,Grades!$A:$A,"="&amp;$A60))</f>
        <v>0.39999999999999997</v>
      </c>
      <c r="Z60" s="28">
        <f>IF(S60&lt;&gt;0,SUMIFS(Grades!$P:$P,Grades!$P:$P,"&gt;0",Grades!$A:$A,"="&amp;Alumn_Filtered!$A60,Grades!$J:$J,"=2",Grades!$I:$I,"="&amp;_xlfn.MINIFS(Grades!$I:$I,Grades!$A:$A,"="&amp;$A60))/COUNTIFS(Grades!P:P,"&lt;&gt;BAD",Grades!P:P,"&lt;&gt;DRP",Grades!P:P,"&lt;&gt;CVL",Grades!$A:$A,"="&amp;Alumn_Filtered!$A60,Grades!$J:$J,"=2",Grades!$I:$I,"="&amp;_xlfn.MINIFS(Grades!$I:$I,Grades!$A:$A,"="&amp;$A60)),0)</f>
        <v>0.51944444444444449</v>
      </c>
      <c r="AA60" s="28">
        <f t="shared" si="7"/>
        <v>-0.15833333333333321</v>
      </c>
      <c r="AB60">
        <f t="shared" ca="1" si="0"/>
        <v>23</v>
      </c>
      <c r="AC60" t="str">
        <f>LEFT(VLOOKUP($A60,Ingresos!$C:$X,5,FALSE),1)</f>
        <v>S</v>
      </c>
      <c r="AD60">
        <f t="shared" si="8"/>
        <v>1</v>
      </c>
      <c r="AE60" t="str">
        <f>LEFT(VLOOKUP($A60,Ingresos!$C:$X,6,FALSE),1)</f>
        <v>R</v>
      </c>
      <c r="AF60">
        <f t="shared" si="9"/>
        <v>1</v>
      </c>
      <c r="AG60">
        <f>VLOOKUP($A60,Ingresos!$C:$X,9,FALSE)</f>
        <v>539</v>
      </c>
      <c r="AH60" s="28">
        <f t="shared" si="10"/>
        <v>0.5364667747163695</v>
      </c>
      <c r="AI60">
        <f>VLOOKUP($A60,Ingresos!$C:$X,10,FALSE)</f>
        <v>585</v>
      </c>
      <c r="AJ60" s="28">
        <f t="shared" si="11"/>
        <v>0.61102106969205838</v>
      </c>
      <c r="AK60">
        <f>VLOOKUP($A60,Ingresos!$C:$X,11,FALSE)</f>
        <v>457</v>
      </c>
      <c r="AL60" s="28">
        <f t="shared" si="12"/>
        <v>0.40356564019448948</v>
      </c>
      <c r="AM60">
        <f>VLOOKUP($A60,Ingresos!$C:$X,12,FALSE)</f>
        <v>630</v>
      </c>
      <c r="AN60" s="28">
        <f t="shared" si="13"/>
        <v>0.68395461912479738</v>
      </c>
      <c r="AO60" t="str">
        <f>VLOOKUP($A60,Ingresos!$C:$X,18,FALSE)</f>
        <v>RM</v>
      </c>
      <c r="AP60">
        <f t="shared" si="16"/>
        <v>13</v>
      </c>
      <c r="AQ60" t="str">
        <f>VLOOKUP($A60,Ingresos!$C:$X,19,FALSE)</f>
        <v>T2</v>
      </c>
      <c r="AR60">
        <f t="shared" si="14"/>
        <v>4</v>
      </c>
      <c r="AS60">
        <f>VLOOKUP($A60,Ingresos!$C:$X,22,FALSE)</f>
        <v>2</v>
      </c>
    </row>
    <row r="61" spans="1:45" x14ac:dyDescent="0.25">
      <c r="A61">
        <v>188625444</v>
      </c>
      <c r="B61">
        <f>IF((_xlfn.MAXIFS(Grades!$I:$I,Grades!$A:$A,"="&amp;$A61)-_xlfn.MINIFS(Grades!$I:$I,Grades!$A:$A,"="&amp;$A61))=0,0,1)</f>
        <v>1</v>
      </c>
      <c r="C61">
        <f>COUNTIFS(Grades!$A:$A,"="&amp;Alumn_Filtered!$A61,Grades!$J:$J,"=1",Grades!$I:$I,"="&amp;_xlfn.MINIFS(Grades!$I:$I,Grades!$A:$A,"="&amp;$A61))</f>
        <v>6</v>
      </c>
      <c r="D61">
        <f>COUNTIFS(Grades!$A:$A,"="&amp;Alumn_Filtered!$A61,Grades!$P:$P,"=DRP",Grades!$J:$J,"=1",Grades!$I:$I,"="&amp;_xlfn.MINIFS(Grades!$I:$I,Grades!$A:$A,"="&amp;$A61))</f>
        <v>0</v>
      </c>
      <c r="E61">
        <f>COUNTIFS(Grades!$A:$A,"="&amp;Alumn_Filtered!$A61,Grades!$P:$P,"=BAD",Grades!$J:$J,"=1",Grades!$I:$I,"="&amp;_xlfn.MINIFS(Grades!$I:$I,Grades!$A:$A,"="&amp;$A61))</f>
        <v>0</v>
      </c>
      <c r="F61">
        <f>COUNTIFS(Grades!$A:$A,"="&amp;Alumn_Filtered!$A61,Grades!$P:$P,"CVL",Grades!$J:$J,"=1",Grades!$I:$I,"="&amp;_xlfn.MINIFS(Grades!$I:$I,Grades!$A:$A,"="&amp;$A61))</f>
        <v>0</v>
      </c>
      <c r="G61" s="30">
        <f t="shared" si="2"/>
        <v>6</v>
      </c>
      <c r="H61">
        <f>COUNTIFS(Grades!$A:$A,"="&amp;Alumn_Filtered!$A61,Grades!$J:$J,"=1",Grades!$P:$P,"&gt;=0.5",Grades!$I:$I,"="&amp;_xlfn.MINIFS(Grades!$I:$I,Grades!$A:$A,"="&amp;$A61))</f>
        <v>4</v>
      </c>
      <c r="I61" s="28">
        <f t="shared" si="3"/>
        <v>0.66666666666666663</v>
      </c>
      <c r="J61">
        <f>COUNTIFS(Grades!$A:$A,"="&amp;Alumn_Filtered!$A61,Grades!$J:$J,"=1",Grades!$P:$P,"&lt;0.5",Grades!$I:$I,"="&amp;_xlfn.MINIFS(Grades!$I:$I,Grades!$A:$A,"="&amp;$A61))</f>
        <v>2</v>
      </c>
      <c r="K61" s="28">
        <f t="shared" si="4"/>
        <v>0.33333333333333331</v>
      </c>
      <c r="L61" s="28">
        <f>_xlfn.MAXIFS(Grades!$P:$P,Grades!$A:$A,"="&amp;Alumn_Filtered!$A61,Grades!$J:$J,"=1",Grades!$I:$I,"="&amp;_xlfn.MINIFS(Grades!$I:$I,Grades!$A:$A,"="&amp;$A61))</f>
        <v>0.85</v>
      </c>
      <c r="M61" s="28">
        <f>_xlfn.MINIFS(Grades!$P:$P,Grades!$A:$A,"="&amp;Alumn_Filtered!$A61,Grades!$J:$J,"=1",Grades!$I:$I,"="&amp;_xlfn.MINIFS(Grades!$I:$I,Grades!$A:$A,"="&amp;$A61))</f>
        <v>0.3833333333333333</v>
      </c>
      <c r="N61" s="28">
        <f>IF(G61&lt;&gt;0,SUMIFS(Grades!$P:$P,Grades!$P:$P,"&gt;0",Grades!$A:$A,"="&amp;Alumn_Filtered!$A61,Grades!$J:$J,"=1",Grades!$I:$I,"="&amp;_xlfn.MINIFS(Grades!$I:$I,Grades!$A:$A,"="&amp;$A61))/COUNTIFS(Grades!P:P,"&lt;&gt;BAD",Grades!P:P,"&lt;&gt;DRP",Grades!P:P,"&lt;&gt;CVL",Grades!$A:$A,"="&amp;Alumn_Filtered!$A61,Grades!$J:$J,"=1",Grades!$I:$I,"="&amp;_xlfn.MINIFS(Grades!$I:$I,Grades!$A:$A,"="&amp;$A61)),0)</f>
        <v>0.56944444444444442</v>
      </c>
      <c r="O61">
        <f>COUNTIFS(Grades!$A:$A,"="&amp;Alumn_Filtered!$A61,Grades!$J:$J,"=2",Grades!$I:$I,"="&amp;_xlfn.MINIFS(Grades!$I:$I,Grades!$A:$A,"="&amp;$A61))</f>
        <v>8</v>
      </c>
      <c r="P61">
        <f>COUNTIFS(Grades!$A:$A,"="&amp;Alumn_Filtered!$A61,Grades!$P:$P,"=DRP",Grades!$J:$J,"=2",Grades!$I:$I,"="&amp;_xlfn.MINIFS(Grades!$I:$I,Grades!$A:$A,"="&amp;$A61))</f>
        <v>1</v>
      </c>
      <c r="Q61">
        <f>COUNTIFS(Grades!$A:$A,"="&amp;Alumn_Filtered!$A61,Grades!$P:$P,"=BAD",Grades!$J:$J,"=2",Grades!$I:$I,"="&amp;_xlfn.MINIFS(Grades!$I:$I,Grades!$A:$A,"="&amp;$A61))</f>
        <v>0</v>
      </c>
      <c r="R61">
        <f>COUNTIFS(Grades!$A:$A,"="&amp;Alumn_Filtered!$A61,Grades!$P:$P,"CVL",Grades!$J:$J,"=2",Grades!$I:$I,"="&amp;_xlfn.MINIFS(Grades!$I:$I,Grades!$A:$A,"="&amp;$A61))</f>
        <v>0</v>
      </c>
      <c r="S61">
        <f t="shared" si="15"/>
        <v>7</v>
      </c>
      <c r="T61">
        <f>COUNTIFS(Grades!$A:$A,"="&amp;Alumn_Filtered!$A61,Grades!$J:$J,"=2",Grades!$P:$P,"&gt;=0.5",Grades!$I:$I,"="&amp;_xlfn.MINIFS(Grades!$I:$I,Grades!$A:$A,"="&amp;$A61))</f>
        <v>7</v>
      </c>
      <c r="U61" s="28">
        <f t="shared" si="5"/>
        <v>1</v>
      </c>
      <c r="V61">
        <f>COUNTIFS(Grades!$A:$A,"="&amp;Alumn_Filtered!$A61,Grades!$J:$J,"=2",Grades!$P:$P,"&lt;0.5",Grades!$I:$I,"="&amp;_xlfn.MINIFS(Grades!$I:$I,Grades!$A:$A,"="&amp;$A61))</f>
        <v>0</v>
      </c>
      <c r="W61" s="28">
        <f t="shared" si="6"/>
        <v>0</v>
      </c>
      <c r="X61" s="28">
        <f>_xlfn.MAXIFS(Grades!$P:$P,Grades!$A:$A,"="&amp;Alumn_Filtered!$A61,Grades!$J:$J,"=2",Grades!$I:$I,"="&amp;_xlfn.MINIFS(Grades!$I:$I,Grades!$A:$A,"="&amp;$A61))</f>
        <v>0.98333333333333339</v>
      </c>
      <c r="Y61" s="28">
        <f>_xlfn.MINIFS(Grades!$P:$P,Grades!$A:$A,"="&amp;Alumn_Filtered!$A61,Grades!$J:$J,"=2",Grades!$I:$I,"="&amp;_xlfn.MINIFS(Grades!$I:$I,Grades!$A:$A,"="&amp;$A61))</f>
        <v>0.58333333333333337</v>
      </c>
      <c r="Z61" s="28">
        <f>IF(S61&lt;&gt;0,SUMIFS(Grades!$P:$P,Grades!$P:$P,"&gt;0",Grades!$A:$A,"="&amp;Alumn_Filtered!$A61,Grades!$J:$J,"=2",Grades!$I:$I,"="&amp;_xlfn.MINIFS(Grades!$I:$I,Grades!$A:$A,"="&amp;$A61))/COUNTIFS(Grades!P:P,"&lt;&gt;BAD",Grades!P:P,"&lt;&gt;DRP",Grades!P:P,"&lt;&gt;CVL",Grades!$A:$A,"="&amp;Alumn_Filtered!$A61,Grades!$J:$J,"=2",Grades!$I:$I,"="&amp;_xlfn.MINIFS(Grades!$I:$I,Grades!$A:$A,"="&amp;$A61)),0)</f>
        <v>0.70476190476190481</v>
      </c>
      <c r="AA61" s="28">
        <f t="shared" si="7"/>
        <v>0.13531746031746039</v>
      </c>
      <c r="AB61">
        <f t="shared" ca="1" si="0"/>
        <v>23</v>
      </c>
      <c r="AC61" t="str">
        <f>LEFT(VLOOKUP($A61,Ingresos!$C:$X,5,FALSE),1)</f>
        <v>S</v>
      </c>
      <c r="AD61">
        <f t="shared" si="8"/>
        <v>1</v>
      </c>
      <c r="AE61" t="str">
        <f>LEFT(VLOOKUP($A61,Ingresos!$C:$X,6,FALSE),1)</f>
        <v>R</v>
      </c>
      <c r="AF61">
        <f t="shared" si="9"/>
        <v>1</v>
      </c>
      <c r="AG61">
        <f>VLOOKUP($A61,Ingresos!$C:$X,9,FALSE)</f>
        <v>386</v>
      </c>
      <c r="AH61" s="28">
        <f t="shared" si="10"/>
        <v>0.28849270664505672</v>
      </c>
      <c r="AI61">
        <f>VLOOKUP($A61,Ingresos!$C:$X,10,FALSE)</f>
        <v>386</v>
      </c>
      <c r="AJ61" s="28">
        <f t="shared" si="11"/>
        <v>0.28849270664505672</v>
      </c>
      <c r="AK61">
        <f>VLOOKUP($A61,Ingresos!$C:$X,11,FALSE)</f>
        <v>505</v>
      </c>
      <c r="AL61" s="28">
        <f t="shared" si="12"/>
        <v>0.48136142625607781</v>
      </c>
      <c r="AM61">
        <f>VLOOKUP($A61,Ingresos!$C:$X,12,FALSE)</f>
        <v>561</v>
      </c>
      <c r="AN61" s="28">
        <f t="shared" si="13"/>
        <v>0.57212317666126422</v>
      </c>
      <c r="AO61">
        <f>VLOOKUP($A61,Ingresos!$C:$X,18,FALSE)</f>
        <v>13</v>
      </c>
      <c r="AP61">
        <f t="shared" si="16"/>
        <v>13</v>
      </c>
      <c r="AQ61" t="str">
        <f>VLOOKUP($A61,Ingresos!$C:$X,19,FALSE)</f>
        <v>H1</v>
      </c>
      <c r="AR61">
        <f t="shared" si="14"/>
        <v>1</v>
      </c>
      <c r="AS61">
        <f>VLOOKUP($A61,Ingresos!$C:$X,22,FALSE)</f>
        <v>9</v>
      </c>
    </row>
    <row r="62" spans="1:45" x14ac:dyDescent="0.25">
      <c r="A62">
        <v>188630871</v>
      </c>
      <c r="B62">
        <f>IF((_xlfn.MAXIFS(Grades!$I:$I,Grades!$A:$A,"="&amp;$A62)-_xlfn.MINIFS(Grades!$I:$I,Grades!$A:$A,"="&amp;$A62))=0,0,1)</f>
        <v>1</v>
      </c>
      <c r="C62">
        <f>COUNTIFS(Grades!$A:$A,"="&amp;Alumn_Filtered!$A62,Grades!$J:$J,"=1",Grades!$I:$I,"="&amp;_xlfn.MINIFS(Grades!$I:$I,Grades!$A:$A,"="&amp;$A62))</f>
        <v>6</v>
      </c>
      <c r="D62">
        <f>COUNTIFS(Grades!$A:$A,"="&amp;Alumn_Filtered!$A62,Grades!$P:$P,"=DRP",Grades!$J:$J,"=1",Grades!$I:$I,"="&amp;_xlfn.MINIFS(Grades!$I:$I,Grades!$A:$A,"="&amp;$A62))</f>
        <v>0</v>
      </c>
      <c r="E62">
        <f>COUNTIFS(Grades!$A:$A,"="&amp;Alumn_Filtered!$A62,Grades!$P:$P,"=BAD",Grades!$J:$J,"=1",Grades!$I:$I,"="&amp;_xlfn.MINIFS(Grades!$I:$I,Grades!$A:$A,"="&amp;$A62))</f>
        <v>0</v>
      </c>
      <c r="F62">
        <f>COUNTIFS(Grades!$A:$A,"="&amp;Alumn_Filtered!$A62,Grades!$P:$P,"CVL",Grades!$J:$J,"=1",Grades!$I:$I,"="&amp;_xlfn.MINIFS(Grades!$I:$I,Grades!$A:$A,"="&amp;$A62))</f>
        <v>0</v>
      </c>
      <c r="G62" s="30">
        <f t="shared" si="2"/>
        <v>6</v>
      </c>
      <c r="H62">
        <f>COUNTIFS(Grades!$A:$A,"="&amp;Alumn_Filtered!$A62,Grades!$J:$J,"=1",Grades!$P:$P,"&gt;=0.5",Grades!$I:$I,"="&amp;_xlfn.MINIFS(Grades!$I:$I,Grades!$A:$A,"="&amp;$A62))</f>
        <v>5</v>
      </c>
      <c r="I62" s="28">
        <f t="shared" si="3"/>
        <v>0.83333333333333337</v>
      </c>
      <c r="J62">
        <f>COUNTIFS(Grades!$A:$A,"="&amp;Alumn_Filtered!$A62,Grades!$J:$J,"=1",Grades!$P:$P,"&lt;0.5",Grades!$I:$I,"="&amp;_xlfn.MINIFS(Grades!$I:$I,Grades!$A:$A,"="&amp;$A62))</f>
        <v>1</v>
      </c>
      <c r="K62" s="28">
        <f t="shared" si="4"/>
        <v>0.16666666666666666</v>
      </c>
      <c r="L62" s="28">
        <f>_xlfn.MAXIFS(Grades!$P:$P,Grades!$A:$A,"="&amp;Alumn_Filtered!$A62,Grades!$J:$J,"=1",Grades!$I:$I,"="&amp;_xlfn.MINIFS(Grades!$I:$I,Grades!$A:$A,"="&amp;$A62))</f>
        <v>0.93333333333333324</v>
      </c>
      <c r="M62" s="28">
        <f>_xlfn.MINIFS(Grades!$P:$P,Grades!$A:$A,"="&amp;Alumn_Filtered!$A62,Grades!$J:$J,"=1",Grades!$I:$I,"="&amp;_xlfn.MINIFS(Grades!$I:$I,Grades!$A:$A,"="&amp;$A62))</f>
        <v>0.25</v>
      </c>
      <c r="N62" s="28">
        <f>IF(G62&lt;&gt;0,SUMIFS(Grades!$P:$P,Grades!$P:$P,"&gt;0",Grades!$A:$A,"="&amp;Alumn_Filtered!$A62,Grades!$J:$J,"=1",Grades!$I:$I,"="&amp;_xlfn.MINIFS(Grades!$I:$I,Grades!$A:$A,"="&amp;$A62))/COUNTIFS(Grades!P:P,"&lt;&gt;BAD",Grades!P:P,"&lt;&gt;DRP",Grades!P:P,"&lt;&gt;CVL",Grades!$A:$A,"="&amp;Alumn_Filtered!$A62,Grades!$J:$J,"=1",Grades!$I:$I,"="&amp;_xlfn.MINIFS(Grades!$I:$I,Grades!$A:$A,"="&amp;$A62)),0)</f>
        <v>0.71666666666666667</v>
      </c>
      <c r="O62">
        <f>COUNTIFS(Grades!$A:$A,"="&amp;Alumn_Filtered!$A62,Grades!$J:$J,"=2",Grades!$I:$I,"="&amp;_xlfn.MINIFS(Grades!$I:$I,Grades!$A:$A,"="&amp;$A62))</f>
        <v>8</v>
      </c>
      <c r="P62">
        <f>COUNTIFS(Grades!$A:$A,"="&amp;Alumn_Filtered!$A62,Grades!$P:$P,"=DRP",Grades!$J:$J,"=2",Grades!$I:$I,"="&amp;_xlfn.MINIFS(Grades!$I:$I,Grades!$A:$A,"="&amp;$A62))</f>
        <v>0</v>
      </c>
      <c r="Q62">
        <f>COUNTIFS(Grades!$A:$A,"="&amp;Alumn_Filtered!$A62,Grades!$P:$P,"=BAD",Grades!$J:$J,"=2",Grades!$I:$I,"="&amp;_xlfn.MINIFS(Grades!$I:$I,Grades!$A:$A,"="&amp;$A62))</f>
        <v>2</v>
      </c>
      <c r="R62">
        <f>COUNTIFS(Grades!$A:$A,"="&amp;Alumn_Filtered!$A62,Grades!$P:$P,"CVL",Grades!$J:$J,"=2",Grades!$I:$I,"="&amp;_xlfn.MINIFS(Grades!$I:$I,Grades!$A:$A,"="&amp;$A62))</f>
        <v>0</v>
      </c>
      <c r="S62">
        <f t="shared" si="15"/>
        <v>6</v>
      </c>
      <c r="T62">
        <f>COUNTIFS(Grades!$A:$A,"="&amp;Alumn_Filtered!$A62,Grades!$J:$J,"=2",Grades!$P:$P,"&gt;=0.5",Grades!$I:$I,"="&amp;_xlfn.MINIFS(Grades!$I:$I,Grades!$A:$A,"="&amp;$A62))</f>
        <v>5</v>
      </c>
      <c r="U62" s="28">
        <f t="shared" si="5"/>
        <v>0.83333333333333337</v>
      </c>
      <c r="V62">
        <f>COUNTIFS(Grades!$A:$A,"="&amp;Alumn_Filtered!$A62,Grades!$J:$J,"=2",Grades!$P:$P,"&lt;0.5",Grades!$I:$I,"="&amp;_xlfn.MINIFS(Grades!$I:$I,Grades!$A:$A,"="&amp;$A62))</f>
        <v>1</v>
      </c>
      <c r="W62" s="28">
        <f t="shared" si="6"/>
        <v>0.16666666666666666</v>
      </c>
      <c r="X62" s="28">
        <f>_xlfn.MAXIFS(Grades!$P:$P,Grades!$A:$A,"="&amp;Alumn_Filtered!$A62,Grades!$J:$J,"=2",Grades!$I:$I,"="&amp;_xlfn.MINIFS(Grades!$I:$I,Grades!$A:$A,"="&amp;$A62))</f>
        <v>0.8833333333333333</v>
      </c>
      <c r="Y62" s="28">
        <f>_xlfn.MINIFS(Grades!$P:$P,Grades!$A:$A,"="&amp;Alumn_Filtered!$A62,Grades!$J:$J,"=2",Grades!$I:$I,"="&amp;_xlfn.MINIFS(Grades!$I:$I,Grades!$A:$A,"="&amp;$A62))</f>
        <v>0.3</v>
      </c>
      <c r="Z62" s="28">
        <f>IF(S62&lt;&gt;0,SUMIFS(Grades!$P:$P,Grades!$P:$P,"&gt;0",Grades!$A:$A,"="&amp;Alumn_Filtered!$A62,Grades!$J:$J,"=2",Grades!$I:$I,"="&amp;_xlfn.MINIFS(Grades!$I:$I,Grades!$A:$A,"="&amp;$A62))/COUNTIFS(Grades!P:P,"&lt;&gt;BAD",Grades!P:P,"&lt;&gt;DRP",Grades!P:P,"&lt;&gt;CVL",Grades!$A:$A,"="&amp;Alumn_Filtered!$A62,Grades!$J:$J,"=2",Grades!$I:$I,"="&amp;_xlfn.MINIFS(Grades!$I:$I,Grades!$A:$A,"="&amp;$A62)),0)</f>
        <v>0.69444444444444431</v>
      </c>
      <c r="AA62" s="28">
        <f t="shared" si="7"/>
        <v>-2.2222222222222365E-2</v>
      </c>
      <c r="AB62">
        <f t="shared" ca="1" si="0"/>
        <v>23</v>
      </c>
      <c r="AC62" t="str">
        <f>LEFT(VLOOKUP($A62,Ingresos!$C:$X,5,FALSE),1)</f>
        <v>S</v>
      </c>
      <c r="AD62">
        <f t="shared" si="8"/>
        <v>1</v>
      </c>
      <c r="AE62" t="str">
        <f>LEFT(VLOOKUP($A62,Ingresos!$C:$X,6,FALSE),1)</f>
        <v>E</v>
      </c>
      <c r="AF62">
        <f t="shared" si="9"/>
        <v>0</v>
      </c>
      <c r="AG62">
        <f>VLOOKUP($A62,Ingresos!$C:$X,9,FALSE)</f>
        <v>538</v>
      </c>
      <c r="AH62" s="28">
        <f t="shared" si="10"/>
        <v>0.53484602917341972</v>
      </c>
      <c r="AI62">
        <f>VLOOKUP($A62,Ingresos!$C:$X,10,FALSE)</f>
        <v>550</v>
      </c>
      <c r="AJ62" s="28">
        <f t="shared" si="11"/>
        <v>0.5542949756888168</v>
      </c>
      <c r="AK62">
        <f>VLOOKUP($A62,Ingresos!$C:$X,11,FALSE)</f>
        <v>694</v>
      </c>
      <c r="AL62" s="28">
        <f t="shared" si="12"/>
        <v>0.78768233387358189</v>
      </c>
      <c r="AM62">
        <f>VLOOKUP($A62,Ingresos!$C:$X,12,FALSE)</f>
        <v>589</v>
      </c>
      <c r="AN62" s="28">
        <f t="shared" si="13"/>
        <v>0.61750405186385737</v>
      </c>
      <c r="AO62">
        <f>VLOOKUP($A62,Ingresos!$C:$X,18,FALSE)</f>
        <v>13</v>
      </c>
      <c r="AP62">
        <f t="shared" si="16"/>
        <v>13</v>
      </c>
      <c r="AQ62" t="str">
        <f>VLOOKUP($A62,Ingresos!$C:$X,19,FALSE)</f>
        <v>H1</v>
      </c>
      <c r="AR62">
        <f t="shared" si="14"/>
        <v>1</v>
      </c>
      <c r="AS62">
        <f>VLOOKUP($A62,Ingresos!$C:$X,22,FALSE)</f>
        <v>0</v>
      </c>
    </row>
    <row r="63" spans="1:45" x14ac:dyDescent="0.25">
      <c r="A63">
        <v>188645771</v>
      </c>
      <c r="B63">
        <f>IF((_xlfn.MAXIFS(Grades!$I:$I,Grades!$A:$A,"="&amp;$A63)-_xlfn.MINIFS(Grades!$I:$I,Grades!$A:$A,"="&amp;$A63))=0,0,1)</f>
        <v>1</v>
      </c>
      <c r="C63">
        <f>COUNTIFS(Grades!$A:$A,"="&amp;Alumn_Filtered!$A63,Grades!$J:$J,"=1",Grades!$I:$I,"="&amp;_xlfn.MINIFS(Grades!$I:$I,Grades!$A:$A,"="&amp;$A63))</f>
        <v>6</v>
      </c>
      <c r="D63">
        <f>COUNTIFS(Grades!$A:$A,"="&amp;Alumn_Filtered!$A63,Grades!$P:$P,"=DRP",Grades!$J:$J,"=1",Grades!$I:$I,"="&amp;_xlfn.MINIFS(Grades!$I:$I,Grades!$A:$A,"="&amp;$A63))</f>
        <v>0</v>
      </c>
      <c r="E63">
        <f>COUNTIFS(Grades!$A:$A,"="&amp;Alumn_Filtered!$A63,Grades!$P:$P,"=BAD",Grades!$J:$J,"=1",Grades!$I:$I,"="&amp;_xlfn.MINIFS(Grades!$I:$I,Grades!$A:$A,"="&amp;$A63))</f>
        <v>1</v>
      </c>
      <c r="F63">
        <f>COUNTIFS(Grades!$A:$A,"="&amp;Alumn_Filtered!$A63,Grades!$P:$P,"CVL",Grades!$J:$J,"=1",Grades!$I:$I,"="&amp;_xlfn.MINIFS(Grades!$I:$I,Grades!$A:$A,"="&amp;$A63))</f>
        <v>0</v>
      </c>
      <c r="G63" s="30">
        <f t="shared" si="2"/>
        <v>5</v>
      </c>
      <c r="H63">
        <f>COUNTIFS(Grades!$A:$A,"="&amp;Alumn_Filtered!$A63,Grades!$J:$J,"=1",Grades!$P:$P,"&gt;=0.5",Grades!$I:$I,"="&amp;_xlfn.MINIFS(Grades!$I:$I,Grades!$A:$A,"="&amp;$A63))</f>
        <v>3</v>
      </c>
      <c r="I63" s="28">
        <f t="shared" si="3"/>
        <v>0.6</v>
      </c>
      <c r="J63">
        <f>COUNTIFS(Grades!$A:$A,"="&amp;Alumn_Filtered!$A63,Grades!$J:$J,"=1",Grades!$P:$P,"&lt;0.5",Grades!$I:$I,"="&amp;_xlfn.MINIFS(Grades!$I:$I,Grades!$A:$A,"="&amp;$A63))</f>
        <v>2</v>
      </c>
      <c r="K63" s="28">
        <f t="shared" si="4"/>
        <v>0.4</v>
      </c>
      <c r="L63" s="28">
        <f>_xlfn.MAXIFS(Grades!$P:$P,Grades!$A:$A,"="&amp;Alumn_Filtered!$A63,Grades!$J:$J,"=1",Grades!$I:$I,"="&amp;_xlfn.MINIFS(Grades!$I:$I,Grades!$A:$A,"="&amp;$A63))</f>
        <v>0.81666666666666676</v>
      </c>
      <c r="M63" s="28">
        <f>_xlfn.MINIFS(Grades!$P:$P,Grades!$A:$A,"="&amp;Alumn_Filtered!$A63,Grades!$J:$J,"=1",Grades!$I:$I,"="&amp;_xlfn.MINIFS(Grades!$I:$I,Grades!$A:$A,"="&amp;$A63))</f>
        <v>0.3</v>
      </c>
      <c r="N63" s="28">
        <f>IF(G63&lt;&gt;0,SUMIFS(Grades!$P:$P,Grades!$P:$P,"&gt;0",Grades!$A:$A,"="&amp;Alumn_Filtered!$A63,Grades!$J:$J,"=1",Grades!$I:$I,"="&amp;_xlfn.MINIFS(Grades!$I:$I,Grades!$A:$A,"="&amp;$A63))/COUNTIFS(Grades!P:P,"&lt;&gt;BAD",Grades!P:P,"&lt;&gt;DRP",Grades!P:P,"&lt;&gt;CVL",Grades!$A:$A,"="&amp;Alumn_Filtered!$A63,Grades!$J:$J,"=1",Grades!$I:$I,"="&amp;_xlfn.MINIFS(Grades!$I:$I,Grades!$A:$A,"="&amp;$A63)),0)</f>
        <v>0.52333333333333343</v>
      </c>
      <c r="O63">
        <f>COUNTIFS(Grades!$A:$A,"="&amp;Alumn_Filtered!$A63,Grades!$J:$J,"=2",Grades!$I:$I,"="&amp;_xlfn.MINIFS(Grades!$I:$I,Grades!$A:$A,"="&amp;$A63))</f>
        <v>7</v>
      </c>
      <c r="P63">
        <f>COUNTIFS(Grades!$A:$A,"="&amp;Alumn_Filtered!$A63,Grades!$P:$P,"=DRP",Grades!$J:$J,"=2",Grades!$I:$I,"="&amp;_xlfn.MINIFS(Grades!$I:$I,Grades!$A:$A,"="&amp;$A63))</f>
        <v>0</v>
      </c>
      <c r="Q63">
        <f>COUNTIFS(Grades!$A:$A,"="&amp;Alumn_Filtered!$A63,Grades!$P:$P,"=BAD",Grades!$J:$J,"=2",Grades!$I:$I,"="&amp;_xlfn.MINIFS(Grades!$I:$I,Grades!$A:$A,"="&amp;$A63))</f>
        <v>1</v>
      </c>
      <c r="R63">
        <f>COUNTIFS(Grades!$A:$A,"="&amp;Alumn_Filtered!$A63,Grades!$P:$P,"CVL",Grades!$J:$J,"=2",Grades!$I:$I,"="&amp;_xlfn.MINIFS(Grades!$I:$I,Grades!$A:$A,"="&amp;$A63))</f>
        <v>0</v>
      </c>
      <c r="S63">
        <f t="shared" si="15"/>
        <v>6</v>
      </c>
      <c r="T63">
        <f>COUNTIFS(Grades!$A:$A,"="&amp;Alumn_Filtered!$A63,Grades!$J:$J,"=2",Grades!$P:$P,"&gt;=0.5",Grades!$I:$I,"="&amp;_xlfn.MINIFS(Grades!$I:$I,Grades!$A:$A,"="&amp;$A63))</f>
        <v>3</v>
      </c>
      <c r="U63" s="28">
        <f t="shared" si="5"/>
        <v>0.5</v>
      </c>
      <c r="V63">
        <f>COUNTIFS(Grades!$A:$A,"="&amp;Alumn_Filtered!$A63,Grades!$J:$J,"=2",Grades!$P:$P,"&lt;0.5",Grades!$I:$I,"="&amp;_xlfn.MINIFS(Grades!$I:$I,Grades!$A:$A,"="&amp;$A63))</f>
        <v>3</v>
      </c>
      <c r="W63" s="28">
        <f t="shared" si="6"/>
        <v>0.5</v>
      </c>
      <c r="X63" s="28">
        <f>_xlfn.MAXIFS(Grades!$P:$P,Grades!$A:$A,"="&amp;Alumn_Filtered!$A63,Grades!$J:$J,"=2",Grades!$I:$I,"="&amp;_xlfn.MINIFS(Grades!$I:$I,Grades!$A:$A,"="&amp;$A63))</f>
        <v>0.81666666666666676</v>
      </c>
      <c r="Y63" s="28">
        <f>_xlfn.MINIFS(Grades!$P:$P,Grades!$A:$A,"="&amp;Alumn_Filtered!$A63,Grades!$J:$J,"=2",Grades!$I:$I,"="&amp;_xlfn.MINIFS(Grades!$I:$I,Grades!$A:$A,"="&amp;$A63))</f>
        <v>0.10000000000000002</v>
      </c>
      <c r="Z63" s="28">
        <f>IF(S63&lt;&gt;0,SUMIFS(Grades!$P:$P,Grades!$P:$P,"&gt;0",Grades!$A:$A,"="&amp;Alumn_Filtered!$A63,Grades!$J:$J,"=2",Grades!$I:$I,"="&amp;_xlfn.MINIFS(Grades!$I:$I,Grades!$A:$A,"="&amp;$A63))/COUNTIFS(Grades!P:P,"&lt;&gt;BAD",Grades!P:P,"&lt;&gt;DRP",Grades!P:P,"&lt;&gt;CVL",Grades!$A:$A,"="&amp;Alumn_Filtered!$A63,Grades!$J:$J,"=2",Grades!$I:$I,"="&amp;_xlfn.MINIFS(Grades!$I:$I,Grades!$A:$A,"="&amp;$A63)),0)</f>
        <v>0.43888888888888894</v>
      </c>
      <c r="AA63" s="28">
        <f t="shared" si="7"/>
        <v>-8.4444444444444489E-2</v>
      </c>
      <c r="AB63">
        <f t="shared" ca="1" si="0"/>
        <v>23</v>
      </c>
      <c r="AC63" t="str">
        <f>LEFT(VLOOKUP($A63,Ingresos!$C:$X,5,FALSE),1)</f>
        <v>S</v>
      </c>
      <c r="AD63">
        <f t="shared" si="8"/>
        <v>1</v>
      </c>
      <c r="AE63" t="str">
        <f>LEFT(VLOOKUP($A63,Ingresos!$C:$X,6,FALSE),1)</f>
        <v>R</v>
      </c>
      <c r="AF63">
        <f t="shared" si="9"/>
        <v>1</v>
      </c>
      <c r="AG63">
        <f>VLOOKUP($A63,Ingresos!$C:$X,9,FALSE)</f>
        <v>484</v>
      </c>
      <c r="AH63" s="28">
        <f t="shared" si="10"/>
        <v>0.44732576985413292</v>
      </c>
      <c r="AI63">
        <f>VLOOKUP($A63,Ingresos!$C:$X,10,FALSE)</f>
        <v>484</v>
      </c>
      <c r="AJ63" s="28">
        <f t="shared" si="11"/>
        <v>0.44732576985413292</v>
      </c>
      <c r="AK63">
        <f>VLOOKUP($A63,Ingresos!$C:$X,11,FALSE)</f>
        <v>565</v>
      </c>
      <c r="AL63" s="28">
        <f t="shared" si="12"/>
        <v>0.57860615883306321</v>
      </c>
      <c r="AM63">
        <f>VLOOKUP($A63,Ingresos!$C:$X,12,FALSE)</f>
        <v>579</v>
      </c>
      <c r="AN63" s="28">
        <f t="shared" si="13"/>
        <v>0.60129659643435984</v>
      </c>
      <c r="AO63">
        <f>VLOOKUP($A63,Ingresos!$C:$X,18,FALSE)</f>
        <v>13</v>
      </c>
      <c r="AP63">
        <f t="shared" si="16"/>
        <v>13</v>
      </c>
      <c r="AQ63" t="str">
        <f>VLOOKUP($A63,Ingresos!$C:$X,19,FALSE)</f>
        <v>H1</v>
      </c>
      <c r="AR63">
        <f t="shared" si="14"/>
        <v>1</v>
      </c>
      <c r="AS63">
        <f>VLOOKUP($A63,Ingresos!$C:$X,22,FALSE)</f>
        <v>11</v>
      </c>
    </row>
    <row r="64" spans="1:45" x14ac:dyDescent="0.25">
      <c r="A64">
        <v>188650384</v>
      </c>
      <c r="B64">
        <f>IF((_xlfn.MAXIFS(Grades!$I:$I,Grades!$A:$A,"="&amp;$A64)-_xlfn.MINIFS(Grades!$I:$I,Grades!$A:$A,"="&amp;$A64))=0,0,1)</f>
        <v>0</v>
      </c>
      <c r="C64">
        <f>COUNTIFS(Grades!$A:$A,"="&amp;Alumn_Filtered!$A64,Grades!$J:$J,"=1",Grades!$I:$I,"="&amp;_xlfn.MINIFS(Grades!$I:$I,Grades!$A:$A,"="&amp;$A64))</f>
        <v>6</v>
      </c>
      <c r="D64">
        <f>COUNTIFS(Grades!$A:$A,"="&amp;Alumn_Filtered!$A64,Grades!$P:$P,"=DRP",Grades!$J:$J,"=1",Grades!$I:$I,"="&amp;_xlfn.MINIFS(Grades!$I:$I,Grades!$A:$A,"="&amp;$A64))</f>
        <v>0</v>
      </c>
      <c r="E64">
        <f>COUNTIFS(Grades!$A:$A,"="&amp;Alumn_Filtered!$A64,Grades!$P:$P,"=BAD",Grades!$J:$J,"=1",Grades!$I:$I,"="&amp;_xlfn.MINIFS(Grades!$I:$I,Grades!$A:$A,"="&amp;$A64))</f>
        <v>0</v>
      </c>
      <c r="F64">
        <f>COUNTIFS(Grades!$A:$A,"="&amp;Alumn_Filtered!$A64,Grades!$P:$P,"CVL",Grades!$J:$J,"=1",Grades!$I:$I,"="&amp;_xlfn.MINIFS(Grades!$I:$I,Grades!$A:$A,"="&amp;$A64))</f>
        <v>0</v>
      </c>
      <c r="G64" s="30">
        <f t="shared" si="2"/>
        <v>6</v>
      </c>
      <c r="H64">
        <f>COUNTIFS(Grades!$A:$A,"="&amp;Alumn_Filtered!$A64,Grades!$J:$J,"=1",Grades!$P:$P,"&gt;=0.5",Grades!$I:$I,"="&amp;_xlfn.MINIFS(Grades!$I:$I,Grades!$A:$A,"="&amp;$A64))</f>
        <v>1</v>
      </c>
      <c r="I64" s="28">
        <f t="shared" si="3"/>
        <v>0.16666666666666666</v>
      </c>
      <c r="J64">
        <f>COUNTIFS(Grades!$A:$A,"="&amp;Alumn_Filtered!$A64,Grades!$J:$J,"=1",Grades!$P:$P,"&lt;0.5",Grades!$I:$I,"="&amp;_xlfn.MINIFS(Grades!$I:$I,Grades!$A:$A,"="&amp;$A64))</f>
        <v>5</v>
      </c>
      <c r="K64" s="28">
        <f t="shared" si="4"/>
        <v>0.83333333333333337</v>
      </c>
      <c r="L64" s="28">
        <f>_xlfn.MAXIFS(Grades!$P:$P,Grades!$A:$A,"="&amp;Alumn_Filtered!$A64,Grades!$J:$J,"=1",Grades!$I:$I,"="&amp;_xlfn.MINIFS(Grades!$I:$I,Grades!$A:$A,"="&amp;$A64))</f>
        <v>0.6166666666666667</v>
      </c>
      <c r="M64" s="28">
        <f>_xlfn.MINIFS(Grades!$P:$P,Grades!$A:$A,"="&amp;Alumn_Filtered!$A64,Grades!$J:$J,"=1",Grades!$I:$I,"="&amp;_xlfn.MINIFS(Grades!$I:$I,Grades!$A:$A,"="&amp;$A64))</f>
        <v>0.25</v>
      </c>
      <c r="N64" s="28">
        <f>IF(G64&lt;&gt;0,SUMIFS(Grades!$P:$P,Grades!$P:$P,"&gt;0",Grades!$A:$A,"="&amp;Alumn_Filtered!$A64,Grades!$J:$J,"=1",Grades!$I:$I,"="&amp;_xlfn.MINIFS(Grades!$I:$I,Grades!$A:$A,"="&amp;$A64))/COUNTIFS(Grades!P:P,"&lt;&gt;BAD",Grades!P:P,"&lt;&gt;DRP",Grades!P:P,"&lt;&gt;CVL",Grades!$A:$A,"="&amp;Alumn_Filtered!$A64,Grades!$J:$J,"=1",Grades!$I:$I,"="&amp;_xlfn.MINIFS(Grades!$I:$I,Grades!$A:$A,"="&amp;$A64)),0)</f>
        <v>0.37777777777777777</v>
      </c>
      <c r="O64">
        <f>COUNTIFS(Grades!$A:$A,"="&amp;Alumn_Filtered!$A64,Grades!$J:$J,"=2",Grades!$I:$I,"="&amp;_xlfn.MINIFS(Grades!$I:$I,Grades!$A:$A,"="&amp;$A64))</f>
        <v>5</v>
      </c>
      <c r="P64">
        <f>COUNTIFS(Grades!$A:$A,"="&amp;Alumn_Filtered!$A64,Grades!$P:$P,"=DRP",Grades!$J:$J,"=2",Grades!$I:$I,"="&amp;_xlfn.MINIFS(Grades!$I:$I,Grades!$A:$A,"="&amp;$A64))</f>
        <v>0</v>
      </c>
      <c r="Q64">
        <f>COUNTIFS(Grades!$A:$A,"="&amp;Alumn_Filtered!$A64,Grades!$P:$P,"=BAD",Grades!$J:$J,"=2",Grades!$I:$I,"="&amp;_xlfn.MINIFS(Grades!$I:$I,Grades!$A:$A,"="&amp;$A64))</f>
        <v>4</v>
      </c>
      <c r="R64">
        <f>COUNTIFS(Grades!$A:$A,"="&amp;Alumn_Filtered!$A64,Grades!$P:$P,"CVL",Grades!$J:$J,"=2",Grades!$I:$I,"="&amp;_xlfn.MINIFS(Grades!$I:$I,Grades!$A:$A,"="&amp;$A64))</f>
        <v>0</v>
      </c>
      <c r="S64">
        <f t="shared" si="15"/>
        <v>1</v>
      </c>
      <c r="T64">
        <f>COUNTIFS(Grades!$A:$A,"="&amp;Alumn_Filtered!$A64,Grades!$J:$J,"=2",Grades!$P:$P,"&gt;=0.5",Grades!$I:$I,"="&amp;_xlfn.MINIFS(Grades!$I:$I,Grades!$A:$A,"="&amp;$A64))</f>
        <v>0</v>
      </c>
      <c r="U64" s="28">
        <f t="shared" si="5"/>
        <v>0</v>
      </c>
      <c r="V64">
        <f>COUNTIFS(Grades!$A:$A,"="&amp;Alumn_Filtered!$A64,Grades!$J:$J,"=2",Grades!$P:$P,"&lt;0.5",Grades!$I:$I,"="&amp;_xlfn.MINIFS(Grades!$I:$I,Grades!$A:$A,"="&amp;$A64))</f>
        <v>1</v>
      </c>
      <c r="W64" s="28">
        <f t="shared" si="6"/>
        <v>1</v>
      </c>
      <c r="X64" s="28">
        <f>_xlfn.MAXIFS(Grades!$P:$P,Grades!$A:$A,"="&amp;Alumn_Filtered!$A64,Grades!$J:$J,"=2",Grades!$I:$I,"="&amp;_xlfn.MINIFS(Grades!$I:$I,Grades!$A:$A,"="&amp;$A64))</f>
        <v>0.26666666666666666</v>
      </c>
      <c r="Y64" s="28">
        <f>_xlfn.MINIFS(Grades!$P:$P,Grades!$A:$A,"="&amp;Alumn_Filtered!$A64,Grades!$J:$J,"=2",Grades!$I:$I,"="&amp;_xlfn.MINIFS(Grades!$I:$I,Grades!$A:$A,"="&amp;$A64))</f>
        <v>0.26666666666666666</v>
      </c>
      <c r="Z64" s="28">
        <f>IF(S64&lt;&gt;0,SUMIFS(Grades!$P:$P,Grades!$P:$P,"&gt;0",Grades!$A:$A,"="&amp;Alumn_Filtered!$A64,Grades!$J:$J,"=2",Grades!$I:$I,"="&amp;_xlfn.MINIFS(Grades!$I:$I,Grades!$A:$A,"="&amp;$A64))/COUNTIFS(Grades!P:P,"&lt;&gt;BAD",Grades!P:P,"&lt;&gt;DRP",Grades!P:P,"&lt;&gt;CVL",Grades!$A:$A,"="&amp;Alumn_Filtered!$A64,Grades!$J:$J,"=2",Grades!$I:$I,"="&amp;_xlfn.MINIFS(Grades!$I:$I,Grades!$A:$A,"="&amp;$A64)),0)</f>
        <v>0.26666666666666666</v>
      </c>
      <c r="AA64" s="28">
        <f t="shared" si="7"/>
        <v>-0.1111111111111111</v>
      </c>
      <c r="AB64">
        <f t="shared" ca="1" si="0"/>
        <v>23</v>
      </c>
      <c r="AC64" t="str">
        <f>LEFT(VLOOKUP($A64,Ingresos!$C:$X,5,FALSE),1)</f>
        <v>S</v>
      </c>
      <c r="AD64">
        <f t="shared" si="8"/>
        <v>1</v>
      </c>
      <c r="AE64" t="str">
        <f>LEFT(VLOOKUP($A64,Ingresos!$C:$X,6,FALSE),1)</f>
        <v>R</v>
      </c>
      <c r="AF64">
        <f t="shared" si="9"/>
        <v>1</v>
      </c>
      <c r="AG64">
        <f>VLOOKUP($A64,Ingresos!$C:$X,9,FALSE)</f>
        <v>507</v>
      </c>
      <c r="AH64" s="28">
        <f t="shared" si="10"/>
        <v>0.4846029173419773</v>
      </c>
      <c r="AI64">
        <f>VLOOKUP($A64,Ingresos!$C:$X,10,FALSE)</f>
        <v>507</v>
      </c>
      <c r="AJ64" s="28">
        <f t="shared" si="11"/>
        <v>0.4846029173419773</v>
      </c>
      <c r="AK64">
        <f>VLOOKUP($A64,Ingresos!$C:$X,11,FALSE)</f>
        <v>616</v>
      </c>
      <c r="AL64" s="28">
        <f t="shared" si="12"/>
        <v>0.66126418152350086</v>
      </c>
      <c r="AM64">
        <f>VLOOKUP($A64,Ingresos!$C:$X,12,FALSE)</f>
        <v>573</v>
      </c>
      <c r="AN64" s="28">
        <f t="shared" si="13"/>
        <v>0.5915721231766613</v>
      </c>
      <c r="AO64" t="str">
        <f>VLOOKUP($A64,Ingresos!$C:$X,18,FALSE)</f>
        <v>RM</v>
      </c>
      <c r="AP64">
        <f t="shared" si="16"/>
        <v>13</v>
      </c>
      <c r="AQ64" t="str">
        <f>VLOOKUP($A64,Ingresos!$C:$X,19,FALSE)</f>
        <v>H1</v>
      </c>
      <c r="AR64">
        <f t="shared" si="14"/>
        <v>1</v>
      </c>
      <c r="AS64">
        <f>VLOOKUP($A64,Ingresos!$C:$X,22,FALSE)</f>
        <v>12</v>
      </c>
    </row>
    <row r="65" spans="1:45" x14ac:dyDescent="0.25">
      <c r="A65">
        <v>188652034</v>
      </c>
      <c r="B65">
        <f>IF((_xlfn.MAXIFS(Grades!$I:$I,Grades!$A:$A,"="&amp;$A65)-_xlfn.MINIFS(Grades!$I:$I,Grades!$A:$A,"="&amp;$A65))=0,0,1)</f>
        <v>1</v>
      </c>
      <c r="C65">
        <f>COUNTIFS(Grades!$A:$A,"="&amp;Alumn_Filtered!$A65,Grades!$J:$J,"=1",Grades!$I:$I,"="&amp;_xlfn.MINIFS(Grades!$I:$I,Grades!$A:$A,"="&amp;$A65))</f>
        <v>6</v>
      </c>
      <c r="D65">
        <f>COUNTIFS(Grades!$A:$A,"="&amp;Alumn_Filtered!$A65,Grades!$P:$P,"=DRP",Grades!$J:$J,"=1",Grades!$I:$I,"="&amp;_xlfn.MINIFS(Grades!$I:$I,Grades!$A:$A,"="&amp;$A65))</f>
        <v>0</v>
      </c>
      <c r="E65">
        <f>COUNTIFS(Grades!$A:$A,"="&amp;Alumn_Filtered!$A65,Grades!$P:$P,"=BAD",Grades!$J:$J,"=1",Grades!$I:$I,"="&amp;_xlfn.MINIFS(Grades!$I:$I,Grades!$A:$A,"="&amp;$A65))</f>
        <v>0</v>
      </c>
      <c r="F65">
        <f>COUNTIFS(Grades!$A:$A,"="&amp;Alumn_Filtered!$A65,Grades!$P:$P,"CVL",Grades!$J:$J,"=1",Grades!$I:$I,"="&amp;_xlfn.MINIFS(Grades!$I:$I,Grades!$A:$A,"="&amp;$A65))</f>
        <v>0</v>
      </c>
      <c r="G65" s="30">
        <f t="shared" si="2"/>
        <v>6</v>
      </c>
      <c r="H65">
        <f>COUNTIFS(Grades!$A:$A,"="&amp;Alumn_Filtered!$A65,Grades!$J:$J,"=1",Grades!$P:$P,"&gt;=0.5",Grades!$I:$I,"="&amp;_xlfn.MINIFS(Grades!$I:$I,Grades!$A:$A,"="&amp;$A65))</f>
        <v>6</v>
      </c>
      <c r="I65" s="28">
        <f t="shared" si="3"/>
        <v>1</v>
      </c>
      <c r="J65">
        <f>COUNTIFS(Grades!$A:$A,"="&amp;Alumn_Filtered!$A65,Grades!$J:$J,"=1",Grades!$P:$P,"&lt;0.5",Grades!$I:$I,"="&amp;_xlfn.MINIFS(Grades!$I:$I,Grades!$A:$A,"="&amp;$A65))</f>
        <v>0</v>
      </c>
      <c r="K65" s="28">
        <f t="shared" si="4"/>
        <v>0</v>
      </c>
      <c r="L65" s="28">
        <f>_xlfn.MAXIFS(Grades!$P:$P,Grades!$A:$A,"="&amp;Alumn_Filtered!$A65,Grades!$J:$J,"=1",Grades!$I:$I,"="&amp;_xlfn.MINIFS(Grades!$I:$I,Grades!$A:$A,"="&amp;$A65))</f>
        <v>0.98333333333333339</v>
      </c>
      <c r="M65" s="28">
        <f>_xlfn.MINIFS(Grades!$P:$P,Grades!$A:$A,"="&amp;Alumn_Filtered!$A65,Grades!$J:$J,"=1",Grades!$I:$I,"="&amp;_xlfn.MINIFS(Grades!$I:$I,Grades!$A:$A,"="&amp;$A65))</f>
        <v>0.56666666666666676</v>
      </c>
      <c r="N65" s="28">
        <f>IF(G65&lt;&gt;0,SUMIFS(Grades!$P:$P,Grades!$P:$P,"&gt;0",Grades!$A:$A,"="&amp;Alumn_Filtered!$A65,Grades!$J:$J,"=1",Grades!$I:$I,"="&amp;_xlfn.MINIFS(Grades!$I:$I,Grades!$A:$A,"="&amp;$A65))/COUNTIFS(Grades!P:P,"&lt;&gt;BAD",Grades!P:P,"&lt;&gt;DRP",Grades!P:P,"&lt;&gt;CVL",Grades!$A:$A,"="&amp;Alumn_Filtered!$A65,Grades!$J:$J,"=1",Grades!$I:$I,"="&amp;_xlfn.MINIFS(Grades!$I:$I,Grades!$A:$A,"="&amp;$A65)),0)</f>
        <v>0.79722222222222217</v>
      </c>
      <c r="O65">
        <f>COUNTIFS(Grades!$A:$A,"="&amp;Alumn_Filtered!$A65,Grades!$J:$J,"=2",Grades!$I:$I,"="&amp;_xlfn.MINIFS(Grades!$I:$I,Grades!$A:$A,"="&amp;$A65))</f>
        <v>6</v>
      </c>
      <c r="P65">
        <f>COUNTIFS(Grades!$A:$A,"="&amp;Alumn_Filtered!$A65,Grades!$P:$P,"=DRP",Grades!$J:$J,"=2",Grades!$I:$I,"="&amp;_xlfn.MINIFS(Grades!$I:$I,Grades!$A:$A,"="&amp;$A65))</f>
        <v>0</v>
      </c>
      <c r="Q65">
        <f>COUNTIFS(Grades!$A:$A,"="&amp;Alumn_Filtered!$A65,Grades!$P:$P,"=BAD",Grades!$J:$J,"=2",Grades!$I:$I,"="&amp;_xlfn.MINIFS(Grades!$I:$I,Grades!$A:$A,"="&amp;$A65))</f>
        <v>0</v>
      </c>
      <c r="R65">
        <f>COUNTIFS(Grades!$A:$A,"="&amp;Alumn_Filtered!$A65,Grades!$P:$P,"CVL",Grades!$J:$J,"=2",Grades!$I:$I,"="&amp;_xlfn.MINIFS(Grades!$I:$I,Grades!$A:$A,"="&amp;$A65))</f>
        <v>0</v>
      </c>
      <c r="S65">
        <f t="shared" si="15"/>
        <v>6</v>
      </c>
      <c r="T65">
        <f>COUNTIFS(Grades!$A:$A,"="&amp;Alumn_Filtered!$A65,Grades!$J:$J,"=2",Grades!$P:$P,"&gt;=0.5",Grades!$I:$I,"="&amp;_xlfn.MINIFS(Grades!$I:$I,Grades!$A:$A,"="&amp;$A65))</f>
        <v>6</v>
      </c>
      <c r="U65" s="28">
        <f t="shared" si="5"/>
        <v>1</v>
      </c>
      <c r="V65">
        <f>COUNTIFS(Grades!$A:$A,"="&amp;Alumn_Filtered!$A65,Grades!$J:$J,"=2",Grades!$P:$P,"&lt;0.5",Grades!$I:$I,"="&amp;_xlfn.MINIFS(Grades!$I:$I,Grades!$A:$A,"="&amp;$A65))</f>
        <v>0</v>
      </c>
      <c r="W65" s="28">
        <f t="shared" si="6"/>
        <v>0</v>
      </c>
      <c r="X65" s="28">
        <f>_xlfn.MAXIFS(Grades!$P:$P,Grades!$A:$A,"="&amp;Alumn_Filtered!$A65,Grades!$J:$J,"=2",Grades!$I:$I,"="&amp;_xlfn.MINIFS(Grades!$I:$I,Grades!$A:$A,"="&amp;$A65))</f>
        <v>0.98333333333333339</v>
      </c>
      <c r="Y65" s="28">
        <f>_xlfn.MINIFS(Grades!$P:$P,Grades!$A:$A,"="&amp;Alumn_Filtered!$A65,Grades!$J:$J,"=2",Grades!$I:$I,"="&amp;_xlfn.MINIFS(Grades!$I:$I,Grades!$A:$A,"="&amp;$A65))</f>
        <v>0.53333333333333333</v>
      </c>
      <c r="Z65" s="28">
        <f>IF(S65&lt;&gt;0,SUMIFS(Grades!$P:$P,Grades!$P:$P,"&gt;0",Grades!$A:$A,"="&amp;Alumn_Filtered!$A65,Grades!$J:$J,"=2",Grades!$I:$I,"="&amp;_xlfn.MINIFS(Grades!$I:$I,Grades!$A:$A,"="&amp;$A65))/COUNTIFS(Grades!P:P,"&lt;&gt;BAD",Grades!P:P,"&lt;&gt;DRP",Grades!P:P,"&lt;&gt;CVL",Grades!$A:$A,"="&amp;Alumn_Filtered!$A65,Grades!$J:$J,"=2",Grades!$I:$I,"="&amp;_xlfn.MINIFS(Grades!$I:$I,Grades!$A:$A,"="&amp;$A65)),0)</f>
        <v>0.68888888888888899</v>
      </c>
      <c r="AA65" s="28">
        <f t="shared" si="7"/>
        <v>-0.10833333333333317</v>
      </c>
      <c r="AB65">
        <f t="shared" ca="1" si="0"/>
        <v>23</v>
      </c>
      <c r="AC65" t="str">
        <f>LEFT(VLOOKUP($A65,Ingresos!$C:$X,5,FALSE),1)</f>
        <v>S</v>
      </c>
      <c r="AD65">
        <f t="shared" si="8"/>
        <v>1</v>
      </c>
      <c r="AE65" t="str">
        <f>LEFT(VLOOKUP($A65,Ingresos!$C:$X,6,FALSE),1)</f>
        <v>E</v>
      </c>
      <c r="AF65">
        <f t="shared" si="9"/>
        <v>0</v>
      </c>
      <c r="AG65">
        <f>VLOOKUP($A65,Ingresos!$C:$X,9,FALSE)</f>
        <v>397</v>
      </c>
      <c r="AH65" s="28">
        <f t="shared" si="10"/>
        <v>0.30632090761750408</v>
      </c>
      <c r="AI65">
        <f>VLOOKUP($A65,Ingresos!$C:$X,10,FALSE)</f>
        <v>397</v>
      </c>
      <c r="AJ65" s="28">
        <f t="shared" si="11"/>
        <v>0.30632090761750408</v>
      </c>
      <c r="AK65">
        <f>VLOOKUP($A65,Ingresos!$C:$X,11,FALSE)</f>
        <v>543</v>
      </c>
      <c r="AL65" s="28">
        <f t="shared" si="12"/>
        <v>0.5429497568881686</v>
      </c>
      <c r="AM65">
        <f>VLOOKUP($A65,Ingresos!$C:$X,12,FALSE)</f>
        <v>592</v>
      </c>
      <c r="AN65" s="28">
        <f t="shared" si="13"/>
        <v>0.6223662884927067</v>
      </c>
      <c r="AO65" t="str">
        <f>VLOOKUP($A65,Ingresos!$C:$X,18,FALSE)</f>
        <v>RM</v>
      </c>
      <c r="AP65">
        <f t="shared" si="16"/>
        <v>13</v>
      </c>
      <c r="AQ65" t="str">
        <f>VLOOKUP($A65,Ingresos!$C:$X,19,FALSE)</f>
        <v>H1</v>
      </c>
      <c r="AR65">
        <f t="shared" si="14"/>
        <v>1</v>
      </c>
      <c r="AS65">
        <f>VLOOKUP($A65,Ingresos!$C:$X,22,FALSE)</f>
        <v>0</v>
      </c>
    </row>
    <row r="66" spans="1:45" x14ac:dyDescent="0.25">
      <c r="A66">
        <v>188654096</v>
      </c>
      <c r="B66">
        <f>IF((_xlfn.MAXIFS(Grades!$I:$I,Grades!$A:$A,"="&amp;$A66)-_xlfn.MINIFS(Grades!$I:$I,Grades!$A:$A,"="&amp;$A66))=0,0,1)</f>
        <v>0</v>
      </c>
      <c r="C66">
        <f>COUNTIFS(Grades!$A:$A,"="&amp;Alumn_Filtered!$A66,Grades!$J:$J,"=1",Grades!$I:$I,"="&amp;_xlfn.MINIFS(Grades!$I:$I,Grades!$A:$A,"="&amp;$A66))</f>
        <v>6</v>
      </c>
      <c r="D66">
        <f>COUNTIFS(Grades!$A:$A,"="&amp;Alumn_Filtered!$A66,Grades!$P:$P,"=DRP",Grades!$J:$J,"=1",Grades!$I:$I,"="&amp;_xlfn.MINIFS(Grades!$I:$I,Grades!$A:$A,"="&amp;$A66))</f>
        <v>0</v>
      </c>
      <c r="E66">
        <f>COUNTIFS(Grades!$A:$A,"="&amp;Alumn_Filtered!$A66,Grades!$P:$P,"=BAD",Grades!$J:$J,"=1",Grades!$I:$I,"="&amp;_xlfn.MINIFS(Grades!$I:$I,Grades!$A:$A,"="&amp;$A66))</f>
        <v>1</v>
      </c>
      <c r="F66">
        <f>COUNTIFS(Grades!$A:$A,"="&amp;Alumn_Filtered!$A66,Grades!$P:$P,"CVL",Grades!$J:$J,"=1",Grades!$I:$I,"="&amp;_xlfn.MINIFS(Grades!$I:$I,Grades!$A:$A,"="&amp;$A66))</f>
        <v>0</v>
      </c>
      <c r="G66" s="30">
        <f t="shared" si="2"/>
        <v>5</v>
      </c>
      <c r="H66">
        <f>COUNTIFS(Grades!$A:$A,"="&amp;Alumn_Filtered!$A66,Grades!$J:$J,"=1",Grades!$P:$P,"&gt;=0.5",Grades!$I:$I,"="&amp;_xlfn.MINIFS(Grades!$I:$I,Grades!$A:$A,"="&amp;$A66))</f>
        <v>1</v>
      </c>
      <c r="I66" s="28">
        <f t="shared" si="3"/>
        <v>0.2</v>
      </c>
      <c r="J66">
        <f>COUNTIFS(Grades!$A:$A,"="&amp;Alumn_Filtered!$A66,Grades!$J:$J,"=1",Grades!$P:$P,"&lt;0.5",Grades!$I:$I,"="&amp;_xlfn.MINIFS(Grades!$I:$I,Grades!$A:$A,"="&amp;$A66))</f>
        <v>4</v>
      </c>
      <c r="K66" s="28">
        <f t="shared" si="4"/>
        <v>0.8</v>
      </c>
      <c r="L66" s="28">
        <f>_xlfn.MAXIFS(Grades!$P:$P,Grades!$A:$A,"="&amp;Alumn_Filtered!$A66,Grades!$J:$J,"=1",Grades!$I:$I,"="&amp;_xlfn.MINIFS(Grades!$I:$I,Grades!$A:$A,"="&amp;$A66))</f>
        <v>0.65</v>
      </c>
      <c r="M66" s="28">
        <f>_xlfn.MINIFS(Grades!$P:$P,Grades!$A:$A,"="&amp;Alumn_Filtered!$A66,Grades!$J:$J,"=1",Grades!$I:$I,"="&amp;_xlfn.MINIFS(Grades!$I:$I,Grades!$A:$A,"="&amp;$A66))</f>
        <v>0.15</v>
      </c>
      <c r="N66" s="28">
        <f>IF(G66&lt;&gt;0,SUMIFS(Grades!$P:$P,Grades!$P:$P,"&gt;0",Grades!$A:$A,"="&amp;Alumn_Filtered!$A66,Grades!$J:$J,"=1",Grades!$I:$I,"="&amp;_xlfn.MINIFS(Grades!$I:$I,Grades!$A:$A,"="&amp;$A66))/COUNTIFS(Grades!P:P,"&lt;&gt;BAD",Grades!P:P,"&lt;&gt;DRP",Grades!P:P,"&lt;&gt;CVL",Grades!$A:$A,"="&amp;Alumn_Filtered!$A66,Grades!$J:$J,"=1",Grades!$I:$I,"="&amp;_xlfn.MINIFS(Grades!$I:$I,Grades!$A:$A,"="&amp;$A66)),0)</f>
        <v>0.37666666666666671</v>
      </c>
      <c r="O66">
        <f>COUNTIFS(Grades!$A:$A,"="&amp;Alumn_Filtered!$A66,Grades!$J:$J,"=2",Grades!$I:$I,"="&amp;_xlfn.MINIFS(Grades!$I:$I,Grades!$A:$A,"="&amp;$A66))</f>
        <v>7</v>
      </c>
      <c r="P66">
        <f>COUNTIFS(Grades!$A:$A,"="&amp;Alumn_Filtered!$A66,Grades!$P:$P,"=DRP",Grades!$J:$J,"=2",Grades!$I:$I,"="&amp;_xlfn.MINIFS(Grades!$I:$I,Grades!$A:$A,"="&amp;$A66))</f>
        <v>0</v>
      </c>
      <c r="Q66">
        <f>COUNTIFS(Grades!$A:$A,"="&amp;Alumn_Filtered!$A66,Grades!$P:$P,"=BAD",Grades!$J:$J,"=2",Grades!$I:$I,"="&amp;_xlfn.MINIFS(Grades!$I:$I,Grades!$A:$A,"="&amp;$A66))</f>
        <v>5</v>
      </c>
      <c r="R66">
        <f>COUNTIFS(Grades!$A:$A,"="&amp;Alumn_Filtered!$A66,Grades!$P:$P,"CVL",Grades!$J:$J,"=2",Grades!$I:$I,"="&amp;_xlfn.MINIFS(Grades!$I:$I,Grades!$A:$A,"="&amp;$A66))</f>
        <v>0</v>
      </c>
      <c r="S66">
        <f t="shared" si="15"/>
        <v>2</v>
      </c>
      <c r="T66">
        <f>COUNTIFS(Grades!$A:$A,"="&amp;Alumn_Filtered!$A66,Grades!$J:$J,"=2",Grades!$P:$P,"&gt;=0.5",Grades!$I:$I,"="&amp;_xlfn.MINIFS(Grades!$I:$I,Grades!$A:$A,"="&amp;$A66))</f>
        <v>0</v>
      </c>
      <c r="U66" s="28">
        <f t="shared" si="5"/>
        <v>0</v>
      </c>
      <c r="V66">
        <f>COUNTIFS(Grades!$A:$A,"="&amp;Alumn_Filtered!$A66,Grades!$J:$J,"=2",Grades!$P:$P,"&lt;0.5",Grades!$I:$I,"="&amp;_xlfn.MINIFS(Grades!$I:$I,Grades!$A:$A,"="&amp;$A66))</f>
        <v>2</v>
      </c>
      <c r="W66" s="28">
        <f t="shared" si="6"/>
        <v>1</v>
      </c>
      <c r="X66" s="28">
        <f>_xlfn.MAXIFS(Grades!$P:$P,Grades!$A:$A,"="&amp;Alumn_Filtered!$A66,Grades!$J:$J,"=2",Grades!$I:$I,"="&amp;_xlfn.MINIFS(Grades!$I:$I,Grades!$A:$A,"="&amp;$A66))</f>
        <v>0.18333333333333335</v>
      </c>
      <c r="Y66" s="28">
        <f>_xlfn.MINIFS(Grades!$P:$P,Grades!$A:$A,"="&amp;Alumn_Filtered!$A66,Grades!$J:$J,"=2",Grades!$I:$I,"="&amp;_xlfn.MINIFS(Grades!$I:$I,Grades!$A:$A,"="&amp;$A66))</f>
        <v>8.3333333333333329E-2</v>
      </c>
      <c r="Z66" s="28">
        <f>IF(S66&lt;&gt;0,SUMIFS(Grades!$P:$P,Grades!$P:$P,"&gt;0",Grades!$A:$A,"="&amp;Alumn_Filtered!$A66,Grades!$J:$J,"=2",Grades!$I:$I,"="&amp;_xlfn.MINIFS(Grades!$I:$I,Grades!$A:$A,"="&amp;$A66))/COUNTIFS(Grades!P:P,"&lt;&gt;BAD",Grades!P:P,"&lt;&gt;DRP",Grades!P:P,"&lt;&gt;CVL",Grades!$A:$A,"="&amp;Alumn_Filtered!$A66,Grades!$J:$J,"=2",Grades!$I:$I,"="&amp;_xlfn.MINIFS(Grades!$I:$I,Grades!$A:$A,"="&amp;$A66)),0)</f>
        <v>0.13333333333333333</v>
      </c>
      <c r="AA66" s="28">
        <f t="shared" si="7"/>
        <v>-0.24333333333333337</v>
      </c>
      <c r="AB66">
        <f t="shared" ref="AB66:AB129" ca="1" si="17">IF(ROUND(YEARFRAC(DATE(LEFT(((LEFT(A66,LEN(A66)-1)/2000000)*7.13)+1930.3,4),1,1),TODAY()),0)&gt;17,ROUND(YEARFRAC(DATE(LEFT(((LEFT(A66,LEN(A66)-1)/2000000)*7.13)+1930.3,4),1,1),TODAY()),0),21)</f>
        <v>23</v>
      </c>
      <c r="AC66" t="str">
        <f>LEFT(VLOOKUP($A66,Ingresos!$C:$X,5,FALSE),1)</f>
        <v>S</v>
      </c>
      <c r="AD66">
        <f t="shared" si="8"/>
        <v>1</v>
      </c>
      <c r="AE66" t="str">
        <f>LEFT(VLOOKUP($A66,Ingresos!$C:$X,6,FALSE),1)</f>
        <v>R</v>
      </c>
      <c r="AF66">
        <f t="shared" si="9"/>
        <v>1</v>
      </c>
      <c r="AG66">
        <f>VLOOKUP($A66,Ingresos!$C:$X,9,FALSE)</f>
        <v>556</v>
      </c>
      <c r="AH66" s="28">
        <f t="shared" si="10"/>
        <v>0.56401944894651534</v>
      </c>
      <c r="AI66">
        <f>VLOOKUP($A66,Ingresos!$C:$X,10,FALSE)</f>
        <v>556</v>
      </c>
      <c r="AJ66" s="28">
        <f t="shared" si="11"/>
        <v>0.56401944894651534</v>
      </c>
      <c r="AK66">
        <f>VLOOKUP($A66,Ingresos!$C:$X,11,FALSE)</f>
        <v>598</v>
      </c>
      <c r="AL66" s="28">
        <f t="shared" si="12"/>
        <v>0.63209076175040524</v>
      </c>
      <c r="AM66">
        <f>VLOOKUP($A66,Ingresos!$C:$X,12,FALSE)</f>
        <v>614</v>
      </c>
      <c r="AN66" s="28">
        <f t="shared" si="13"/>
        <v>0.65802269043760131</v>
      </c>
      <c r="AO66">
        <f>VLOOKUP($A66,Ingresos!$C:$X,18,FALSE)</f>
        <v>13</v>
      </c>
      <c r="AP66">
        <f t="shared" si="16"/>
        <v>13</v>
      </c>
      <c r="AQ66" t="str">
        <f>VLOOKUP($A66,Ingresos!$C:$X,19,FALSE)</f>
        <v>H1</v>
      </c>
      <c r="AR66">
        <f t="shared" si="14"/>
        <v>1</v>
      </c>
      <c r="AS66">
        <f>VLOOKUP($A66,Ingresos!$C:$X,22,FALSE)</f>
        <v>9</v>
      </c>
    </row>
    <row r="67" spans="1:45" x14ac:dyDescent="0.25">
      <c r="A67" t="s">
        <v>158</v>
      </c>
      <c r="B67">
        <f>IF((_xlfn.MAXIFS(Grades!$I:$I,Grades!$A:$A,"="&amp;$A67)-_xlfn.MINIFS(Grades!$I:$I,Grades!$A:$A,"="&amp;$A67))=0,0,1)</f>
        <v>1</v>
      </c>
      <c r="C67">
        <f>COUNTIFS(Grades!$A:$A,"="&amp;Alumn_Filtered!$A67,Grades!$J:$J,"=1",Grades!$I:$I,"="&amp;_xlfn.MINIFS(Grades!$I:$I,Grades!$A:$A,"="&amp;$A67))</f>
        <v>6</v>
      </c>
      <c r="D67">
        <f>COUNTIFS(Grades!$A:$A,"="&amp;Alumn_Filtered!$A67,Grades!$P:$P,"=DRP",Grades!$J:$J,"=1",Grades!$I:$I,"="&amp;_xlfn.MINIFS(Grades!$I:$I,Grades!$A:$A,"="&amp;$A67))</f>
        <v>0</v>
      </c>
      <c r="E67">
        <f>COUNTIFS(Grades!$A:$A,"="&amp;Alumn_Filtered!$A67,Grades!$P:$P,"=BAD",Grades!$J:$J,"=1",Grades!$I:$I,"="&amp;_xlfn.MINIFS(Grades!$I:$I,Grades!$A:$A,"="&amp;$A67))</f>
        <v>1</v>
      </c>
      <c r="F67">
        <f>COUNTIFS(Grades!$A:$A,"="&amp;Alumn_Filtered!$A67,Grades!$P:$P,"CVL",Grades!$J:$J,"=1",Grades!$I:$I,"="&amp;_xlfn.MINIFS(Grades!$I:$I,Grades!$A:$A,"="&amp;$A67))</f>
        <v>0</v>
      </c>
      <c r="G67" s="30">
        <f t="shared" ref="G67:G130" si="18">C67-SUM(D67:F67)</f>
        <v>5</v>
      </c>
      <c r="H67">
        <f>COUNTIFS(Grades!$A:$A,"="&amp;Alumn_Filtered!$A67,Grades!$J:$J,"=1",Grades!$P:$P,"&gt;=0.5",Grades!$I:$I,"="&amp;_xlfn.MINIFS(Grades!$I:$I,Grades!$A:$A,"="&amp;$A67))</f>
        <v>2</v>
      </c>
      <c r="I67" s="28">
        <f t="shared" ref="I67:I130" si="19">IF(G67&lt;&gt;0,H67/G67,0)</f>
        <v>0.4</v>
      </c>
      <c r="J67">
        <f>COUNTIFS(Grades!$A:$A,"="&amp;Alumn_Filtered!$A67,Grades!$J:$J,"=1",Grades!$P:$P,"&lt;0.5",Grades!$I:$I,"="&amp;_xlfn.MINIFS(Grades!$I:$I,Grades!$A:$A,"="&amp;$A67))</f>
        <v>3</v>
      </c>
      <c r="K67" s="28">
        <f t="shared" ref="K67:K130" si="20">IF(G67&lt;&gt;0,J67/G67,0)</f>
        <v>0.6</v>
      </c>
      <c r="L67" s="28">
        <f>_xlfn.MAXIFS(Grades!$P:$P,Grades!$A:$A,"="&amp;Alumn_Filtered!$A67,Grades!$J:$J,"=1",Grades!$I:$I,"="&amp;_xlfn.MINIFS(Grades!$I:$I,Grades!$A:$A,"="&amp;$A67))</f>
        <v>0.93333333333333324</v>
      </c>
      <c r="M67" s="28">
        <f>_xlfn.MINIFS(Grades!$P:$P,Grades!$A:$A,"="&amp;Alumn_Filtered!$A67,Grades!$J:$J,"=1",Grades!$I:$I,"="&amp;_xlfn.MINIFS(Grades!$I:$I,Grades!$A:$A,"="&amp;$A67))</f>
        <v>0.33333333333333331</v>
      </c>
      <c r="N67" s="28">
        <f>IF(G67&lt;&gt;0,SUMIFS(Grades!$P:$P,Grades!$P:$P,"&gt;0",Grades!$A:$A,"="&amp;Alumn_Filtered!$A67,Grades!$J:$J,"=1",Grades!$I:$I,"="&amp;_xlfn.MINIFS(Grades!$I:$I,Grades!$A:$A,"="&amp;$A67))/COUNTIFS(Grades!P:P,"&lt;&gt;BAD",Grades!P:P,"&lt;&gt;DRP",Grades!P:P,"&lt;&gt;CVL",Grades!$A:$A,"="&amp;Alumn_Filtered!$A67,Grades!$J:$J,"=1",Grades!$I:$I,"="&amp;_xlfn.MINIFS(Grades!$I:$I,Grades!$A:$A,"="&amp;$A67)),0)</f>
        <v>0.53333333333333333</v>
      </c>
      <c r="O67">
        <f>COUNTIFS(Grades!$A:$A,"="&amp;Alumn_Filtered!$A67,Grades!$J:$J,"=2",Grades!$I:$I,"="&amp;_xlfn.MINIFS(Grades!$I:$I,Grades!$A:$A,"="&amp;$A67))</f>
        <v>7</v>
      </c>
      <c r="P67">
        <f>COUNTIFS(Grades!$A:$A,"="&amp;Alumn_Filtered!$A67,Grades!$P:$P,"=DRP",Grades!$J:$J,"=2",Grades!$I:$I,"="&amp;_xlfn.MINIFS(Grades!$I:$I,Grades!$A:$A,"="&amp;$A67))</f>
        <v>0</v>
      </c>
      <c r="Q67">
        <f>COUNTIFS(Grades!$A:$A,"="&amp;Alumn_Filtered!$A67,Grades!$P:$P,"=BAD",Grades!$J:$J,"=2",Grades!$I:$I,"="&amp;_xlfn.MINIFS(Grades!$I:$I,Grades!$A:$A,"="&amp;$A67))</f>
        <v>1</v>
      </c>
      <c r="R67">
        <f>COUNTIFS(Grades!$A:$A,"="&amp;Alumn_Filtered!$A67,Grades!$P:$P,"CVL",Grades!$J:$J,"=2",Grades!$I:$I,"="&amp;_xlfn.MINIFS(Grades!$I:$I,Grades!$A:$A,"="&amp;$A67))</f>
        <v>0</v>
      </c>
      <c r="S67">
        <f t="shared" si="15"/>
        <v>6</v>
      </c>
      <c r="T67">
        <f>COUNTIFS(Grades!$A:$A,"="&amp;Alumn_Filtered!$A67,Grades!$J:$J,"=2",Grades!$P:$P,"&gt;=0.5",Grades!$I:$I,"="&amp;_xlfn.MINIFS(Grades!$I:$I,Grades!$A:$A,"="&amp;$A67))</f>
        <v>5</v>
      </c>
      <c r="U67" s="28">
        <f t="shared" ref="U67:U130" si="21">IF(S67&lt;&gt;0,T67/S67,0)</f>
        <v>0.83333333333333337</v>
      </c>
      <c r="V67">
        <f>COUNTIFS(Grades!$A:$A,"="&amp;Alumn_Filtered!$A67,Grades!$J:$J,"=2",Grades!$P:$P,"&lt;0.5",Grades!$I:$I,"="&amp;_xlfn.MINIFS(Grades!$I:$I,Grades!$A:$A,"="&amp;$A67))</f>
        <v>1</v>
      </c>
      <c r="W67" s="28">
        <f t="shared" ref="W67:W130" si="22">IF(S67&lt;&gt;0,V67/S67,0)</f>
        <v>0.16666666666666666</v>
      </c>
      <c r="X67" s="28">
        <f>_xlfn.MAXIFS(Grades!$P:$P,Grades!$A:$A,"="&amp;Alumn_Filtered!$A67,Grades!$J:$J,"=2",Grades!$I:$I,"="&amp;_xlfn.MINIFS(Grades!$I:$I,Grades!$A:$A,"="&amp;$A67))</f>
        <v>0.79999999999999993</v>
      </c>
      <c r="Y67" s="28">
        <f>_xlfn.MINIFS(Grades!$P:$P,Grades!$A:$A,"="&amp;Alumn_Filtered!$A67,Grades!$J:$J,"=2",Grades!$I:$I,"="&amp;_xlfn.MINIFS(Grades!$I:$I,Grades!$A:$A,"="&amp;$A67))</f>
        <v>0.45</v>
      </c>
      <c r="Z67" s="28">
        <f>IF(S67&lt;&gt;0,SUMIFS(Grades!$P:$P,Grades!$P:$P,"&gt;0",Grades!$A:$A,"="&amp;Alumn_Filtered!$A67,Grades!$J:$J,"=2",Grades!$I:$I,"="&amp;_xlfn.MINIFS(Grades!$I:$I,Grades!$A:$A,"="&amp;$A67))/COUNTIFS(Grades!P:P,"&lt;&gt;BAD",Grades!P:P,"&lt;&gt;DRP",Grades!P:P,"&lt;&gt;CVL",Grades!$A:$A,"="&amp;Alumn_Filtered!$A67,Grades!$J:$J,"=2",Grades!$I:$I,"="&amp;_xlfn.MINIFS(Grades!$I:$I,Grades!$A:$A,"="&amp;$A67)),0)</f>
        <v>0.6777777777777777</v>
      </c>
      <c r="AA67" s="28">
        <f t="shared" ref="AA67:AA130" si="23">Z67-N67</f>
        <v>0.14444444444444438</v>
      </c>
      <c r="AB67">
        <f t="shared" ca="1" si="17"/>
        <v>23</v>
      </c>
      <c r="AC67" t="str">
        <f>LEFT(VLOOKUP($A67,Ingresos!$C:$X,5,FALSE),1)</f>
        <v>S</v>
      </c>
      <c r="AD67">
        <f t="shared" ref="AD67:AD130" si="24">IF(AC67="S",1,0)</f>
        <v>1</v>
      </c>
      <c r="AE67" t="str">
        <f>LEFT(VLOOKUP($A67,Ingresos!$C:$X,6,FALSE),1)</f>
        <v>R</v>
      </c>
      <c r="AF67">
        <f t="shared" ref="AF67:AF130" si="25">IF(AE67="R",1,0)</f>
        <v>1</v>
      </c>
      <c r="AG67">
        <f>VLOOKUP($A67,Ingresos!$C:$X,9,FALSE)</f>
        <v>488</v>
      </c>
      <c r="AH67" s="28">
        <f t="shared" ref="AH67:AH130" si="26">IF(AG67&gt;0,(AG67-208)/(825-208),0)</f>
        <v>0.45380875202593191</v>
      </c>
      <c r="AI67">
        <f>VLOOKUP($A67,Ingresos!$C:$X,10,FALSE)</f>
        <v>488</v>
      </c>
      <c r="AJ67" s="28">
        <f t="shared" ref="AJ67:AJ130" si="27">IF(AI67&gt;0,(AI67-208)/(825-208),0)</f>
        <v>0.45380875202593191</v>
      </c>
      <c r="AK67">
        <f>VLOOKUP($A67,Ingresos!$C:$X,11,FALSE)</f>
        <v>574</v>
      </c>
      <c r="AL67" s="28">
        <f t="shared" ref="AL67:AL130" si="28">IF(AK67&gt;0,(AK67-208)/(825-208),0)</f>
        <v>0.59319286871961097</v>
      </c>
      <c r="AM67">
        <f>VLOOKUP($A67,Ingresos!$C:$X,12,FALSE)</f>
        <v>609</v>
      </c>
      <c r="AN67" s="28">
        <f t="shared" ref="AN67:AN130" si="29">IF(AM67&gt;0,(AM67-208)/(825-208),0)</f>
        <v>0.64991896272285254</v>
      </c>
      <c r="AO67">
        <f>VLOOKUP($A67,Ingresos!$C:$X,18,FALSE)</f>
        <v>13</v>
      </c>
      <c r="AP67">
        <f t="shared" si="16"/>
        <v>13</v>
      </c>
      <c r="AQ67" t="str">
        <f>VLOOKUP($A67,Ingresos!$C:$X,19,FALSE)</f>
        <v>H1</v>
      </c>
      <c r="AR67">
        <f t="shared" ref="AR67:AR130" si="30">IF(AQ67=0,0,IF(AQ67="H1",1,IF(AQ67="H2",2,IF(AQ67="T1",3,IF(AQ67="T2",4,IF(AQ67="T3",5,6))))))</f>
        <v>1</v>
      </c>
      <c r="AS67">
        <f>VLOOKUP($A67,Ingresos!$C:$X,22,FALSE)</f>
        <v>0</v>
      </c>
    </row>
    <row r="68" spans="1:45" x14ac:dyDescent="0.25">
      <c r="A68">
        <v>188742513</v>
      </c>
      <c r="B68">
        <f>IF((_xlfn.MAXIFS(Grades!$I:$I,Grades!$A:$A,"="&amp;$A68)-_xlfn.MINIFS(Grades!$I:$I,Grades!$A:$A,"="&amp;$A68))=0,0,1)</f>
        <v>1</v>
      </c>
      <c r="C68">
        <f>COUNTIFS(Grades!$A:$A,"="&amp;Alumn_Filtered!$A68,Grades!$J:$J,"=1",Grades!$I:$I,"="&amp;_xlfn.MINIFS(Grades!$I:$I,Grades!$A:$A,"="&amp;$A68))</f>
        <v>6</v>
      </c>
      <c r="D68">
        <f>COUNTIFS(Grades!$A:$A,"="&amp;Alumn_Filtered!$A68,Grades!$P:$P,"=DRP",Grades!$J:$J,"=1",Grades!$I:$I,"="&amp;_xlfn.MINIFS(Grades!$I:$I,Grades!$A:$A,"="&amp;$A68))</f>
        <v>0</v>
      </c>
      <c r="E68">
        <f>COUNTIFS(Grades!$A:$A,"="&amp;Alumn_Filtered!$A68,Grades!$P:$P,"=BAD",Grades!$J:$J,"=1",Grades!$I:$I,"="&amp;_xlfn.MINIFS(Grades!$I:$I,Grades!$A:$A,"="&amp;$A68))</f>
        <v>0</v>
      </c>
      <c r="F68">
        <f>COUNTIFS(Grades!$A:$A,"="&amp;Alumn_Filtered!$A68,Grades!$P:$P,"CVL",Grades!$J:$J,"=1",Grades!$I:$I,"="&amp;_xlfn.MINIFS(Grades!$I:$I,Grades!$A:$A,"="&amp;$A68))</f>
        <v>0</v>
      </c>
      <c r="G68" s="30">
        <f t="shared" si="18"/>
        <v>6</v>
      </c>
      <c r="H68">
        <f>COUNTIFS(Grades!$A:$A,"="&amp;Alumn_Filtered!$A68,Grades!$J:$J,"=1",Grades!$P:$P,"&gt;=0.5",Grades!$I:$I,"="&amp;_xlfn.MINIFS(Grades!$I:$I,Grades!$A:$A,"="&amp;$A68))</f>
        <v>6</v>
      </c>
      <c r="I68" s="28">
        <f t="shared" si="19"/>
        <v>1</v>
      </c>
      <c r="J68">
        <f>COUNTIFS(Grades!$A:$A,"="&amp;Alumn_Filtered!$A68,Grades!$J:$J,"=1",Grades!$P:$P,"&lt;0.5",Grades!$I:$I,"="&amp;_xlfn.MINIFS(Grades!$I:$I,Grades!$A:$A,"="&amp;$A68))</f>
        <v>0</v>
      </c>
      <c r="K68" s="28">
        <f t="shared" si="20"/>
        <v>0</v>
      </c>
      <c r="L68" s="28">
        <f>_xlfn.MAXIFS(Grades!$P:$P,Grades!$A:$A,"="&amp;Alumn_Filtered!$A68,Grades!$J:$J,"=1",Grades!$I:$I,"="&amp;_xlfn.MINIFS(Grades!$I:$I,Grades!$A:$A,"="&amp;$A68))</f>
        <v>0.8833333333333333</v>
      </c>
      <c r="M68" s="28">
        <f>_xlfn.MINIFS(Grades!$P:$P,Grades!$A:$A,"="&amp;Alumn_Filtered!$A68,Grades!$J:$J,"=1",Grades!$I:$I,"="&amp;_xlfn.MINIFS(Grades!$I:$I,Grades!$A:$A,"="&amp;$A68))</f>
        <v>0.51666666666666661</v>
      </c>
      <c r="N68" s="28">
        <f>IF(G68&lt;&gt;0,SUMIFS(Grades!$P:$P,Grades!$P:$P,"&gt;0",Grades!$A:$A,"="&amp;Alumn_Filtered!$A68,Grades!$J:$J,"=1",Grades!$I:$I,"="&amp;_xlfn.MINIFS(Grades!$I:$I,Grades!$A:$A,"="&amp;$A68))/COUNTIFS(Grades!P:P,"&lt;&gt;BAD",Grades!P:P,"&lt;&gt;DRP",Grades!P:P,"&lt;&gt;CVL",Grades!$A:$A,"="&amp;Alumn_Filtered!$A68,Grades!$J:$J,"=1",Grades!$I:$I,"="&amp;_xlfn.MINIFS(Grades!$I:$I,Grades!$A:$A,"="&amp;$A68)),0)</f>
        <v>0.7416666666666667</v>
      </c>
      <c r="O68">
        <f>COUNTIFS(Grades!$A:$A,"="&amp;Alumn_Filtered!$A68,Grades!$J:$J,"=2",Grades!$I:$I,"="&amp;_xlfn.MINIFS(Grades!$I:$I,Grades!$A:$A,"="&amp;$A68))</f>
        <v>8</v>
      </c>
      <c r="P68">
        <f>COUNTIFS(Grades!$A:$A,"="&amp;Alumn_Filtered!$A68,Grades!$P:$P,"=DRP",Grades!$J:$J,"=2",Grades!$I:$I,"="&amp;_xlfn.MINIFS(Grades!$I:$I,Grades!$A:$A,"="&amp;$A68))</f>
        <v>1</v>
      </c>
      <c r="Q68">
        <f>COUNTIFS(Grades!$A:$A,"="&amp;Alumn_Filtered!$A68,Grades!$P:$P,"=BAD",Grades!$J:$J,"=2",Grades!$I:$I,"="&amp;_xlfn.MINIFS(Grades!$I:$I,Grades!$A:$A,"="&amp;$A68))</f>
        <v>1</v>
      </c>
      <c r="R68">
        <f>COUNTIFS(Grades!$A:$A,"="&amp;Alumn_Filtered!$A68,Grades!$P:$P,"CVL",Grades!$J:$J,"=2",Grades!$I:$I,"="&amp;_xlfn.MINIFS(Grades!$I:$I,Grades!$A:$A,"="&amp;$A68))</f>
        <v>0</v>
      </c>
      <c r="S68">
        <f t="shared" ref="S68:S131" si="31">O68-SUM(P68:R68)</f>
        <v>6</v>
      </c>
      <c r="T68">
        <f>COUNTIFS(Grades!$A:$A,"="&amp;Alumn_Filtered!$A68,Grades!$J:$J,"=2",Grades!$P:$P,"&gt;=0.5",Grades!$I:$I,"="&amp;_xlfn.MINIFS(Grades!$I:$I,Grades!$A:$A,"="&amp;$A68))</f>
        <v>6</v>
      </c>
      <c r="U68" s="28">
        <f t="shared" si="21"/>
        <v>1</v>
      </c>
      <c r="V68">
        <f>COUNTIFS(Grades!$A:$A,"="&amp;Alumn_Filtered!$A68,Grades!$J:$J,"=2",Grades!$P:$P,"&lt;0.5",Grades!$I:$I,"="&amp;_xlfn.MINIFS(Grades!$I:$I,Grades!$A:$A,"="&amp;$A68))</f>
        <v>0</v>
      </c>
      <c r="W68" s="28">
        <f t="shared" si="22"/>
        <v>0</v>
      </c>
      <c r="X68" s="28">
        <f>_xlfn.MAXIFS(Grades!$P:$P,Grades!$A:$A,"="&amp;Alumn_Filtered!$A68,Grades!$J:$J,"=2",Grades!$I:$I,"="&amp;_xlfn.MINIFS(Grades!$I:$I,Grades!$A:$A,"="&amp;$A68))</f>
        <v>0.78333333333333333</v>
      </c>
      <c r="Y68" s="28">
        <f>_xlfn.MINIFS(Grades!$P:$P,Grades!$A:$A,"="&amp;Alumn_Filtered!$A68,Grades!$J:$J,"=2",Grades!$I:$I,"="&amp;_xlfn.MINIFS(Grades!$I:$I,Grades!$A:$A,"="&amp;$A68))</f>
        <v>0.6333333333333333</v>
      </c>
      <c r="Z68" s="28">
        <f>IF(S68&lt;&gt;0,SUMIFS(Grades!$P:$P,Grades!$P:$P,"&gt;0",Grades!$A:$A,"="&amp;Alumn_Filtered!$A68,Grades!$J:$J,"=2",Grades!$I:$I,"="&amp;_xlfn.MINIFS(Grades!$I:$I,Grades!$A:$A,"="&amp;$A68))/COUNTIFS(Grades!P:P,"&lt;&gt;BAD",Grades!P:P,"&lt;&gt;DRP",Grades!P:P,"&lt;&gt;CVL",Grades!$A:$A,"="&amp;Alumn_Filtered!$A68,Grades!$J:$J,"=2",Grades!$I:$I,"="&amp;_xlfn.MINIFS(Grades!$I:$I,Grades!$A:$A,"="&amp;$A68)),0)</f>
        <v>0.73333333333333328</v>
      </c>
      <c r="AA68" s="28">
        <f t="shared" si="23"/>
        <v>-8.3333333333334147E-3</v>
      </c>
      <c r="AB68">
        <f t="shared" ca="1" si="17"/>
        <v>23</v>
      </c>
      <c r="AC68" t="str">
        <f>LEFT(VLOOKUP($A68,Ingresos!$C:$X,5,FALSE),1)</f>
        <v>T</v>
      </c>
      <c r="AD68">
        <f t="shared" si="24"/>
        <v>0</v>
      </c>
      <c r="AE68" t="str">
        <f>LEFT(VLOOKUP($A68,Ingresos!$C:$X,6,FALSE),1)</f>
        <v>R</v>
      </c>
      <c r="AF68">
        <f t="shared" si="25"/>
        <v>1</v>
      </c>
      <c r="AG68">
        <f>VLOOKUP($A68,Ingresos!$C:$X,9,FALSE)</f>
        <v>451</v>
      </c>
      <c r="AH68" s="28">
        <f t="shared" si="26"/>
        <v>0.39384116693679094</v>
      </c>
      <c r="AI68">
        <f>VLOOKUP($A68,Ingresos!$C:$X,10,FALSE)</f>
        <v>451</v>
      </c>
      <c r="AJ68" s="28">
        <f t="shared" si="27"/>
        <v>0.39384116693679094</v>
      </c>
      <c r="AK68">
        <f>VLOOKUP($A68,Ingresos!$C:$X,11,FALSE)</f>
        <v>551</v>
      </c>
      <c r="AL68" s="28">
        <f t="shared" si="28"/>
        <v>0.55591572123176658</v>
      </c>
      <c r="AM68">
        <f>VLOOKUP($A68,Ingresos!$C:$X,12,FALSE)</f>
        <v>612</v>
      </c>
      <c r="AN68" s="28">
        <f t="shared" si="29"/>
        <v>0.65478119935170176</v>
      </c>
      <c r="AO68" t="str">
        <f>VLOOKUP($A68,Ingresos!$C:$X,18,FALSE)</f>
        <v>IX</v>
      </c>
      <c r="AP68">
        <f t="shared" si="16"/>
        <v>9</v>
      </c>
      <c r="AQ68" t="str">
        <f>VLOOKUP($A68,Ingresos!$C:$X,19,FALSE)</f>
        <v>H1</v>
      </c>
      <c r="AR68">
        <f t="shared" si="30"/>
        <v>1</v>
      </c>
      <c r="AS68">
        <f>VLOOKUP($A68,Ingresos!$C:$X,22,FALSE)</f>
        <v>5</v>
      </c>
    </row>
    <row r="69" spans="1:45" x14ac:dyDescent="0.25">
      <c r="A69">
        <v>188997198</v>
      </c>
      <c r="B69">
        <f>IF((_xlfn.MAXIFS(Grades!$I:$I,Grades!$A:$A,"="&amp;$A69)-_xlfn.MINIFS(Grades!$I:$I,Grades!$A:$A,"="&amp;$A69))=0,0,1)</f>
        <v>1</v>
      </c>
      <c r="C69">
        <f>COUNTIFS(Grades!$A:$A,"="&amp;Alumn_Filtered!$A69,Grades!$J:$J,"=1",Grades!$I:$I,"="&amp;_xlfn.MINIFS(Grades!$I:$I,Grades!$A:$A,"="&amp;$A69))</f>
        <v>6</v>
      </c>
      <c r="D69">
        <f>COUNTIFS(Grades!$A:$A,"="&amp;Alumn_Filtered!$A69,Grades!$P:$P,"=DRP",Grades!$J:$J,"=1",Grades!$I:$I,"="&amp;_xlfn.MINIFS(Grades!$I:$I,Grades!$A:$A,"="&amp;$A69))</f>
        <v>0</v>
      </c>
      <c r="E69">
        <f>COUNTIFS(Grades!$A:$A,"="&amp;Alumn_Filtered!$A69,Grades!$P:$P,"=BAD",Grades!$J:$J,"=1",Grades!$I:$I,"="&amp;_xlfn.MINIFS(Grades!$I:$I,Grades!$A:$A,"="&amp;$A69))</f>
        <v>0</v>
      </c>
      <c r="F69">
        <f>COUNTIFS(Grades!$A:$A,"="&amp;Alumn_Filtered!$A69,Grades!$P:$P,"CVL",Grades!$J:$J,"=1",Grades!$I:$I,"="&amp;_xlfn.MINIFS(Grades!$I:$I,Grades!$A:$A,"="&amp;$A69))</f>
        <v>0</v>
      </c>
      <c r="G69" s="30">
        <f t="shared" si="18"/>
        <v>6</v>
      </c>
      <c r="H69">
        <f>COUNTIFS(Grades!$A:$A,"="&amp;Alumn_Filtered!$A69,Grades!$J:$J,"=1",Grades!$P:$P,"&gt;=0.5",Grades!$I:$I,"="&amp;_xlfn.MINIFS(Grades!$I:$I,Grades!$A:$A,"="&amp;$A69))</f>
        <v>3</v>
      </c>
      <c r="I69" s="28">
        <f t="shared" si="19"/>
        <v>0.5</v>
      </c>
      <c r="J69">
        <f>COUNTIFS(Grades!$A:$A,"="&amp;Alumn_Filtered!$A69,Grades!$J:$J,"=1",Grades!$P:$P,"&lt;0.5",Grades!$I:$I,"="&amp;_xlfn.MINIFS(Grades!$I:$I,Grades!$A:$A,"="&amp;$A69))</f>
        <v>3</v>
      </c>
      <c r="K69" s="28">
        <f t="shared" si="20"/>
        <v>0.5</v>
      </c>
      <c r="L69" s="28">
        <f>_xlfn.MAXIFS(Grades!$P:$P,Grades!$A:$A,"="&amp;Alumn_Filtered!$A69,Grades!$J:$J,"=1",Grades!$I:$I,"="&amp;_xlfn.MINIFS(Grades!$I:$I,Grades!$A:$A,"="&amp;$A69))</f>
        <v>0.8666666666666667</v>
      </c>
      <c r="M69" s="28">
        <f>_xlfn.MINIFS(Grades!$P:$P,Grades!$A:$A,"="&amp;Alumn_Filtered!$A69,Grades!$J:$J,"=1",Grades!$I:$I,"="&amp;_xlfn.MINIFS(Grades!$I:$I,Grades!$A:$A,"="&amp;$A69))</f>
        <v>0.39999999999999997</v>
      </c>
      <c r="N69" s="28">
        <f>IF(G69&lt;&gt;0,SUMIFS(Grades!$P:$P,Grades!$P:$P,"&gt;0",Grades!$A:$A,"="&amp;Alumn_Filtered!$A69,Grades!$J:$J,"=1",Grades!$I:$I,"="&amp;_xlfn.MINIFS(Grades!$I:$I,Grades!$A:$A,"="&amp;$A69))/COUNTIFS(Grades!P:P,"&lt;&gt;BAD",Grades!P:P,"&lt;&gt;DRP",Grades!P:P,"&lt;&gt;CVL",Grades!$A:$A,"="&amp;Alumn_Filtered!$A69,Grades!$J:$J,"=1",Grades!$I:$I,"="&amp;_xlfn.MINIFS(Grades!$I:$I,Grades!$A:$A,"="&amp;$A69)),0)</f>
        <v>0.54999999999999993</v>
      </c>
      <c r="O69">
        <f>COUNTIFS(Grades!$A:$A,"="&amp;Alumn_Filtered!$A69,Grades!$J:$J,"=2",Grades!$I:$I,"="&amp;_xlfn.MINIFS(Grades!$I:$I,Grades!$A:$A,"="&amp;$A69))</f>
        <v>7</v>
      </c>
      <c r="P69">
        <f>COUNTIFS(Grades!$A:$A,"="&amp;Alumn_Filtered!$A69,Grades!$P:$P,"=DRP",Grades!$J:$J,"=2",Grades!$I:$I,"="&amp;_xlfn.MINIFS(Grades!$I:$I,Grades!$A:$A,"="&amp;$A69))</f>
        <v>1</v>
      </c>
      <c r="Q69">
        <f>COUNTIFS(Grades!$A:$A,"="&amp;Alumn_Filtered!$A69,Grades!$P:$P,"=BAD",Grades!$J:$J,"=2",Grades!$I:$I,"="&amp;_xlfn.MINIFS(Grades!$I:$I,Grades!$A:$A,"="&amp;$A69))</f>
        <v>0</v>
      </c>
      <c r="R69">
        <f>COUNTIFS(Grades!$A:$A,"="&amp;Alumn_Filtered!$A69,Grades!$P:$P,"CVL",Grades!$J:$J,"=2",Grades!$I:$I,"="&amp;_xlfn.MINIFS(Grades!$I:$I,Grades!$A:$A,"="&amp;$A69))</f>
        <v>0</v>
      </c>
      <c r="S69">
        <f t="shared" si="31"/>
        <v>6</v>
      </c>
      <c r="T69">
        <f>COUNTIFS(Grades!$A:$A,"="&amp;Alumn_Filtered!$A69,Grades!$J:$J,"=2",Grades!$P:$P,"&gt;=0.5",Grades!$I:$I,"="&amp;_xlfn.MINIFS(Grades!$I:$I,Grades!$A:$A,"="&amp;$A69))</f>
        <v>3</v>
      </c>
      <c r="U69" s="28">
        <f t="shared" si="21"/>
        <v>0.5</v>
      </c>
      <c r="V69">
        <f>COUNTIFS(Grades!$A:$A,"="&amp;Alumn_Filtered!$A69,Grades!$J:$J,"=2",Grades!$P:$P,"&lt;0.5",Grades!$I:$I,"="&amp;_xlfn.MINIFS(Grades!$I:$I,Grades!$A:$A,"="&amp;$A69))</f>
        <v>3</v>
      </c>
      <c r="W69" s="28">
        <f t="shared" si="22"/>
        <v>0.5</v>
      </c>
      <c r="X69" s="28">
        <f>_xlfn.MAXIFS(Grades!$P:$P,Grades!$A:$A,"="&amp;Alumn_Filtered!$A69,Grades!$J:$J,"=2",Grades!$I:$I,"="&amp;_xlfn.MINIFS(Grades!$I:$I,Grades!$A:$A,"="&amp;$A69))</f>
        <v>0.75</v>
      </c>
      <c r="Y69" s="28">
        <f>_xlfn.MINIFS(Grades!$P:$P,Grades!$A:$A,"="&amp;Alumn_Filtered!$A69,Grades!$J:$J,"=2",Grades!$I:$I,"="&amp;_xlfn.MINIFS(Grades!$I:$I,Grades!$A:$A,"="&amp;$A69))</f>
        <v>0.18333333333333335</v>
      </c>
      <c r="Z69" s="28">
        <f>IF(S69&lt;&gt;0,SUMIFS(Grades!$P:$P,Grades!$P:$P,"&gt;0",Grades!$A:$A,"="&amp;Alumn_Filtered!$A69,Grades!$J:$J,"=2",Grades!$I:$I,"="&amp;_xlfn.MINIFS(Grades!$I:$I,Grades!$A:$A,"="&amp;$A69))/COUNTIFS(Grades!P:P,"&lt;&gt;BAD",Grades!P:P,"&lt;&gt;DRP",Grades!P:P,"&lt;&gt;CVL",Grades!$A:$A,"="&amp;Alumn_Filtered!$A69,Grades!$J:$J,"=2",Grades!$I:$I,"="&amp;_xlfn.MINIFS(Grades!$I:$I,Grades!$A:$A,"="&amp;$A69)),0)</f>
        <v>0.48888888888888893</v>
      </c>
      <c r="AA69" s="28">
        <f t="shared" si="23"/>
        <v>-6.1111111111111005E-2</v>
      </c>
      <c r="AB69">
        <f t="shared" ca="1" si="17"/>
        <v>23</v>
      </c>
      <c r="AC69" t="str">
        <f>LEFT(VLOOKUP($A69,Ingresos!$C:$X,5,FALSE),1)</f>
        <v>S</v>
      </c>
      <c r="AD69">
        <f t="shared" si="24"/>
        <v>1</v>
      </c>
      <c r="AE69" t="str">
        <f>LEFT(VLOOKUP($A69,Ingresos!$C:$X,6,FALSE),1)</f>
        <v>R</v>
      </c>
      <c r="AF69">
        <f t="shared" si="25"/>
        <v>1</v>
      </c>
      <c r="AG69">
        <f>VLOOKUP($A69,Ingresos!$C:$X,9,FALSE)</f>
        <v>569</v>
      </c>
      <c r="AH69" s="28">
        <f t="shared" si="26"/>
        <v>0.5850891410048622</v>
      </c>
      <c r="AI69">
        <f>VLOOKUP($A69,Ingresos!$C:$X,10,FALSE)</f>
        <v>569</v>
      </c>
      <c r="AJ69" s="28">
        <f t="shared" si="27"/>
        <v>0.5850891410048622</v>
      </c>
      <c r="AK69">
        <f>VLOOKUP($A69,Ingresos!$C:$X,11,FALSE)</f>
        <v>591</v>
      </c>
      <c r="AL69" s="28">
        <f t="shared" si="28"/>
        <v>0.62074554294975692</v>
      </c>
      <c r="AM69">
        <f>VLOOKUP($A69,Ingresos!$C:$X,12,FALSE)</f>
        <v>609</v>
      </c>
      <c r="AN69" s="28">
        <f t="shared" si="29"/>
        <v>0.64991896272285254</v>
      </c>
      <c r="AO69">
        <f>VLOOKUP($A69,Ingresos!$C:$X,18,FALSE)</f>
        <v>13</v>
      </c>
      <c r="AP69">
        <f t="shared" si="16"/>
        <v>13</v>
      </c>
      <c r="AQ69" t="str">
        <f>VLOOKUP($A69,Ingresos!$C:$X,19,FALSE)</f>
        <v>H1</v>
      </c>
      <c r="AR69">
        <f t="shared" si="30"/>
        <v>1</v>
      </c>
      <c r="AS69">
        <f>VLOOKUP($A69,Ingresos!$C:$X,22,FALSE)</f>
        <v>0</v>
      </c>
    </row>
    <row r="70" spans="1:45" x14ac:dyDescent="0.25">
      <c r="A70">
        <v>189036639</v>
      </c>
      <c r="B70">
        <f>IF((_xlfn.MAXIFS(Grades!$I:$I,Grades!$A:$A,"="&amp;$A70)-_xlfn.MINIFS(Grades!$I:$I,Grades!$A:$A,"="&amp;$A70))=0,0,1)</f>
        <v>0</v>
      </c>
      <c r="C70">
        <f>COUNTIFS(Grades!$A:$A,"="&amp;Alumn_Filtered!$A70,Grades!$J:$J,"=1",Grades!$I:$I,"="&amp;_xlfn.MINIFS(Grades!$I:$I,Grades!$A:$A,"="&amp;$A70))</f>
        <v>6</v>
      </c>
      <c r="D70">
        <f>COUNTIFS(Grades!$A:$A,"="&amp;Alumn_Filtered!$A70,Grades!$P:$P,"=DRP",Grades!$J:$J,"=1",Grades!$I:$I,"="&amp;_xlfn.MINIFS(Grades!$I:$I,Grades!$A:$A,"="&amp;$A70))</f>
        <v>0</v>
      </c>
      <c r="E70">
        <f>COUNTIFS(Grades!$A:$A,"="&amp;Alumn_Filtered!$A70,Grades!$P:$P,"=BAD",Grades!$J:$J,"=1",Grades!$I:$I,"="&amp;_xlfn.MINIFS(Grades!$I:$I,Grades!$A:$A,"="&amp;$A70))</f>
        <v>0</v>
      </c>
      <c r="F70">
        <f>COUNTIFS(Grades!$A:$A,"="&amp;Alumn_Filtered!$A70,Grades!$P:$P,"CVL",Grades!$J:$J,"=1",Grades!$I:$I,"="&amp;_xlfn.MINIFS(Grades!$I:$I,Grades!$A:$A,"="&amp;$A70))</f>
        <v>0</v>
      </c>
      <c r="G70" s="30">
        <f t="shared" si="18"/>
        <v>6</v>
      </c>
      <c r="H70">
        <f>COUNTIFS(Grades!$A:$A,"="&amp;Alumn_Filtered!$A70,Grades!$J:$J,"=1",Grades!$P:$P,"&gt;=0.5",Grades!$I:$I,"="&amp;_xlfn.MINIFS(Grades!$I:$I,Grades!$A:$A,"="&amp;$A70))</f>
        <v>5</v>
      </c>
      <c r="I70" s="28">
        <f t="shared" si="19"/>
        <v>0.83333333333333337</v>
      </c>
      <c r="J70">
        <f>COUNTIFS(Grades!$A:$A,"="&amp;Alumn_Filtered!$A70,Grades!$J:$J,"=1",Grades!$P:$P,"&lt;0.5",Grades!$I:$I,"="&amp;_xlfn.MINIFS(Grades!$I:$I,Grades!$A:$A,"="&amp;$A70))</f>
        <v>1</v>
      </c>
      <c r="K70" s="28">
        <f t="shared" si="20"/>
        <v>0.16666666666666666</v>
      </c>
      <c r="L70" s="28">
        <f>_xlfn.MAXIFS(Grades!$P:$P,Grades!$A:$A,"="&amp;Alumn_Filtered!$A70,Grades!$J:$J,"=1",Grades!$I:$I,"="&amp;_xlfn.MINIFS(Grades!$I:$I,Grades!$A:$A,"="&amp;$A70))</f>
        <v>0.93333333333333324</v>
      </c>
      <c r="M70" s="28">
        <f>_xlfn.MINIFS(Grades!$P:$P,Grades!$A:$A,"="&amp;Alumn_Filtered!$A70,Grades!$J:$J,"=1",Grades!$I:$I,"="&amp;_xlfn.MINIFS(Grades!$I:$I,Grades!$A:$A,"="&amp;$A70))</f>
        <v>0.45</v>
      </c>
      <c r="N70" s="28">
        <f>IF(G70&lt;&gt;0,SUMIFS(Grades!$P:$P,Grades!$P:$P,"&gt;0",Grades!$A:$A,"="&amp;Alumn_Filtered!$A70,Grades!$J:$J,"=1",Grades!$I:$I,"="&amp;_xlfn.MINIFS(Grades!$I:$I,Grades!$A:$A,"="&amp;$A70))/COUNTIFS(Grades!P:P,"&lt;&gt;BAD",Grades!P:P,"&lt;&gt;DRP",Grades!P:P,"&lt;&gt;CVL",Grades!$A:$A,"="&amp;Alumn_Filtered!$A70,Grades!$J:$J,"=1",Grades!$I:$I,"="&amp;_xlfn.MINIFS(Grades!$I:$I,Grades!$A:$A,"="&amp;$A70)),0)</f>
        <v>0.62499999999999989</v>
      </c>
      <c r="O70">
        <f>COUNTIFS(Grades!$A:$A,"="&amp;Alumn_Filtered!$A70,Grades!$J:$J,"=2",Grades!$I:$I,"="&amp;_xlfn.MINIFS(Grades!$I:$I,Grades!$A:$A,"="&amp;$A70))</f>
        <v>6</v>
      </c>
      <c r="P70">
        <f>COUNTIFS(Grades!$A:$A,"="&amp;Alumn_Filtered!$A70,Grades!$P:$P,"=DRP",Grades!$J:$J,"=2",Grades!$I:$I,"="&amp;_xlfn.MINIFS(Grades!$I:$I,Grades!$A:$A,"="&amp;$A70))</f>
        <v>0</v>
      </c>
      <c r="Q70">
        <f>COUNTIFS(Grades!$A:$A,"="&amp;Alumn_Filtered!$A70,Grades!$P:$P,"=BAD",Grades!$J:$J,"=2",Grades!$I:$I,"="&amp;_xlfn.MINIFS(Grades!$I:$I,Grades!$A:$A,"="&amp;$A70))</f>
        <v>0</v>
      </c>
      <c r="R70">
        <f>COUNTIFS(Grades!$A:$A,"="&amp;Alumn_Filtered!$A70,Grades!$P:$P,"CVL",Grades!$J:$J,"=2",Grades!$I:$I,"="&amp;_xlfn.MINIFS(Grades!$I:$I,Grades!$A:$A,"="&amp;$A70))</f>
        <v>0</v>
      </c>
      <c r="S70">
        <f t="shared" si="31"/>
        <v>6</v>
      </c>
      <c r="T70">
        <f>COUNTIFS(Grades!$A:$A,"="&amp;Alumn_Filtered!$A70,Grades!$J:$J,"=2",Grades!$P:$P,"&gt;=0.5",Grades!$I:$I,"="&amp;_xlfn.MINIFS(Grades!$I:$I,Grades!$A:$A,"="&amp;$A70))</f>
        <v>4</v>
      </c>
      <c r="U70" s="28">
        <f t="shared" si="21"/>
        <v>0.66666666666666663</v>
      </c>
      <c r="V70">
        <f>COUNTIFS(Grades!$A:$A,"="&amp;Alumn_Filtered!$A70,Grades!$J:$J,"=2",Grades!$P:$P,"&lt;0.5",Grades!$I:$I,"="&amp;_xlfn.MINIFS(Grades!$I:$I,Grades!$A:$A,"="&amp;$A70))</f>
        <v>2</v>
      </c>
      <c r="W70" s="28">
        <f t="shared" si="22"/>
        <v>0.33333333333333331</v>
      </c>
      <c r="X70" s="28">
        <f>_xlfn.MAXIFS(Grades!$P:$P,Grades!$A:$A,"="&amp;Alumn_Filtered!$A70,Grades!$J:$J,"=2",Grades!$I:$I,"="&amp;_xlfn.MINIFS(Grades!$I:$I,Grades!$A:$A,"="&amp;$A70))</f>
        <v>0.79999999999999993</v>
      </c>
      <c r="Y70" s="28">
        <f>_xlfn.MINIFS(Grades!$P:$P,Grades!$A:$A,"="&amp;Alumn_Filtered!$A70,Grades!$J:$J,"=2",Grades!$I:$I,"="&amp;_xlfn.MINIFS(Grades!$I:$I,Grades!$A:$A,"="&amp;$A70))</f>
        <v>0.31666666666666665</v>
      </c>
      <c r="Z70" s="28">
        <f>IF(S70&lt;&gt;0,SUMIFS(Grades!$P:$P,Grades!$P:$P,"&gt;0",Grades!$A:$A,"="&amp;Alumn_Filtered!$A70,Grades!$J:$J,"=2",Grades!$I:$I,"="&amp;_xlfn.MINIFS(Grades!$I:$I,Grades!$A:$A,"="&amp;$A70))/COUNTIFS(Grades!P:P,"&lt;&gt;BAD",Grades!P:P,"&lt;&gt;DRP",Grades!P:P,"&lt;&gt;CVL",Grades!$A:$A,"="&amp;Alumn_Filtered!$A70,Grades!$J:$J,"=2",Grades!$I:$I,"="&amp;_xlfn.MINIFS(Grades!$I:$I,Grades!$A:$A,"="&amp;$A70)),0)</f>
        <v>0.57777777777777783</v>
      </c>
      <c r="AA70" s="28">
        <f t="shared" si="23"/>
        <v>-4.7222222222222054E-2</v>
      </c>
      <c r="AB70">
        <f t="shared" ca="1" si="17"/>
        <v>23</v>
      </c>
      <c r="AC70" t="str">
        <f>LEFT(VLOOKUP($A70,Ingresos!$C:$X,5,FALSE),1)</f>
        <v>T</v>
      </c>
      <c r="AD70">
        <f t="shared" si="24"/>
        <v>0</v>
      </c>
      <c r="AE70" t="str">
        <f>LEFT(VLOOKUP($A70,Ingresos!$C:$X,6,FALSE),1)</f>
        <v>R</v>
      </c>
      <c r="AF70">
        <f t="shared" si="25"/>
        <v>1</v>
      </c>
      <c r="AG70">
        <f>VLOOKUP($A70,Ingresos!$C:$X,9,FALSE)</f>
        <v>505</v>
      </c>
      <c r="AH70" s="28">
        <f t="shared" si="26"/>
        <v>0.48136142625607781</v>
      </c>
      <c r="AI70">
        <f>VLOOKUP($A70,Ingresos!$C:$X,10,FALSE)</f>
        <v>524</v>
      </c>
      <c r="AJ70" s="28">
        <f t="shared" si="27"/>
        <v>0.5121555915721232</v>
      </c>
      <c r="AK70">
        <f>VLOOKUP($A70,Ingresos!$C:$X,11,FALSE)</f>
        <v>425</v>
      </c>
      <c r="AL70" s="28">
        <f t="shared" si="28"/>
        <v>0.35170178282009723</v>
      </c>
      <c r="AM70">
        <f>VLOOKUP($A70,Ingresos!$C:$X,12,FALSE)</f>
        <v>507</v>
      </c>
      <c r="AN70" s="28">
        <f t="shared" si="29"/>
        <v>0.4846029173419773</v>
      </c>
      <c r="AO70" t="str">
        <f>VLOOKUP($A70,Ingresos!$C:$X,18,FALSE)</f>
        <v>VIII</v>
      </c>
      <c r="AP70">
        <f t="shared" si="16"/>
        <v>8</v>
      </c>
      <c r="AQ70" t="str">
        <f>VLOOKUP($A70,Ingresos!$C:$X,19,FALSE)</f>
        <v>T3</v>
      </c>
      <c r="AR70">
        <f t="shared" si="30"/>
        <v>5</v>
      </c>
      <c r="AS70">
        <f>VLOOKUP($A70,Ingresos!$C:$X,22,FALSE)</f>
        <v>2</v>
      </c>
    </row>
    <row r="71" spans="1:45" x14ac:dyDescent="0.25">
      <c r="A71" t="s">
        <v>181</v>
      </c>
      <c r="B71">
        <f>IF((_xlfn.MAXIFS(Grades!$I:$I,Grades!$A:$A,"="&amp;$A71)-_xlfn.MINIFS(Grades!$I:$I,Grades!$A:$A,"="&amp;$A71))=0,0,1)</f>
        <v>1</v>
      </c>
      <c r="C71">
        <f>COUNTIFS(Grades!$A:$A,"="&amp;Alumn_Filtered!$A71,Grades!$J:$J,"=1",Grades!$I:$I,"="&amp;_xlfn.MINIFS(Grades!$I:$I,Grades!$A:$A,"="&amp;$A71))</f>
        <v>6</v>
      </c>
      <c r="D71">
        <f>COUNTIFS(Grades!$A:$A,"="&amp;Alumn_Filtered!$A71,Grades!$P:$P,"=DRP",Grades!$J:$J,"=1",Grades!$I:$I,"="&amp;_xlfn.MINIFS(Grades!$I:$I,Grades!$A:$A,"="&amp;$A71))</f>
        <v>0</v>
      </c>
      <c r="E71">
        <f>COUNTIFS(Grades!$A:$A,"="&amp;Alumn_Filtered!$A71,Grades!$P:$P,"=BAD",Grades!$J:$J,"=1",Grades!$I:$I,"="&amp;_xlfn.MINIFS(Grades!$I:$I,Grades!$A:$A,"="&amp;$A71))</f>
        <v>1</v>
      </c>
      <c r="F71">
        <f>COUNTIFS(Grades!$A:$A,"="&amp;Alumn_Filtered!$A71,Grades!$P:$P,"CVL",Grades!$J:$J,"=1",Grades!$I:$I,"="&amp;_xlfn.MINIFS(Grades!$I:$I,Grades!$A:$A,"="&amp;$A71))</f>
        <v>0</v>
      </c>
      <c r="G71" s="30">
        <f t="shared" si="18"/>
        <v>5</v>
      </c>
      <c r="H71">
        <f>COUNTIFS(Grades!$A:$A,"="&amp;Alumn_Filtered!$A71,Grades!$J:$J,"=1",Grades!$P:$P,"&gt;=0.5",Grades!$I:$I,"="&amp;_xlfn.MINIFS(Grades!$I:$I,Grades!$A:$A,"="&amp;$A71))</f>
        <v>2</v>
      </c>
      <c r="I71" s="28">
        <f t="shared" si="19"/>
        <v>0.4</v>
      </c>
      <c r="J71">
        <f>COUNTIFS(Grades!$A:$A,"="&amp;Alumn_Filtered!$A71,Grades!$J:$J,"=1",Grades!$P:$P,"&lt;0.5",Grades!$I:$I,"="&amp;_xlfn.MINIFS(Grades!$I:$I,Grades!$A:$A,"="&amp;$A71))</f>
        <v>3</v>
      </c>
      <c r="K71" s="28">
        <f t="shared" si="20"/>
        <v>0.6</v>
      </c>
      <c r="L71" s="28">
        <f>_xlfn.MAXIFS(Grades!$P:$P,Grades!$A:$A,"="&amp;Alumn_Filtered!$A71,Grades!$J:$J,"=1",Grades!$I:$I,"="&amp;_xlfn.MINIFS(Grades!$I:$I,Grades!$A:$A,"="&amp;$A71))</f>
        <v>0.8833333333333333</v>
      </c>
      <c r="M71" s="28">
        <f>_xlfn.MINIFS(Grades!$P:$P,Grades!$A:$A,"="&amp;Alumn_Filtered!$A71,Grades!$J:$J,"=1",Grades!$I:$I,"="&amp;_xlfn.MINIFS(Grades!$I:$I,Grades!$A:$A,"="&amp;$A71))</f>
        <v>0.35000000000000003</v>
      </c>
      <c r="N71" s="28">
        <f>IF(G71&lt;&gt;0,SUMIFS(Grades!$P:$P,Grades!$P:$P,"&gt;0",Grades!$A:$A,"="&amp;Alumn_Filtered!$A71,Grades!$J:$J,"=1",Grades!$I:$I,"="&amp;_xlfn.MINIFS(Grades!$I:$I,Grades!$A:$A,"="&amp;$A71))/COUNTIFS(Grades!P:P,"&lt;&gt;BAD",Grades!P:P,"&lt;&gt;DRP",Grades!P:P,"&lt;&gt;CVL",Grades!$A:$A,"="&amp;Alumn_Filtered!$A71,Grades!$J:$J,"=1",Grades!$I:$I,"="&amp;_xlfn.MINIFS(Grades!$I:$I,Grades!$A:$A,"="&amp;$A71)),0)</f>
        <v>0.53</v>
      </c>
      <c r="O71">
        <f>COUNTIFS(Grades!$A:$A,"="&amp;Alumn_Filtered!$A71,Grades!$J:$J,"=2",Grades!$I:$I,"="&amp;_xlfn.MINIFS(Grades!$I:$I,Grades!$A:$A,"="&amp;$A71))</f>
        <v>8</v>
      </c>
      <c r="P71">
        <f>COUNTIFS(Grades!$A:$A,"="&amp;Alumn_Filtered!$A71,Grades!$P:$P,"=DRP",Grades!$J:$J,"=2",Grades!$I:$I,"="&amp;_xlfn.MINIFS(Grades!$I:$I,Grades!$A:$A,"="&amp;$A71))</f>
        <v>1</v>
      </c>
      <c r="Q71">
        <f>COUNTIFS(Grades!$A:$A,"="&amp;Alumn_Filtered!$A71,Grades!$P:$P,"=BAD",Grades!$J:$J,"=2",Grades!$I:$I,"="&amp;_xlfn.MINIFS(Grades!$I:$I,Grades!$A:$A,"="&amp;$A71))</f>
        <v>2</v>
      </c>
      <c r="R71">
        <f>COUNTIFS(Grades!$A:$A,"="&amp;Alumn_Filtered!$A71,Grades!$P:$P,"CVL",Grades!$J:$J,"=2",Grades!$I:$I,"="&amp;_xlfn.MINIFS(Grades!$I:$I,Grades!$A:$A,"="&amp;$A71))</f>
        <v>0</v>
      </c>
      <c r="S71">
        <f t="shared" si="31"/>
        <v>5</v>
      </c>
      <c r="T71">
        <f>COUNTIFS(Grades!$A:$A,"="&amp;Alumn_Filtered!$A71,Grades!$J:$J,"=2",Grades!$P:$P,"&gt;=0.5",Grades!$I:$I,"="&amp;_xlfn.MINIFS(Grades!$I:$I,Grades!$A:$A,"="&amp;$A71))</f>
        <v>4</v>
      </c>
      <c r="U71" s="28">
        <f t="shared" si="21"/>
        <v>0.8</v>
      </c>
      <c r="V71">
        <f>COUNTIFS(Grades!$A:$A,"="&amp;Alumn_Filtered!$A71,Grades!$J:$J,"=2",Grades!$P:$P,"&lt;0.5",Grades!$I:$I,"="&amp;_xlfn.MINIFS(Grades!$I:$I,Grades!$A:$A,"="&amp;$A71))</f>
        <v>1</v>
      </c>
      <c r="W71" s="28">
        <f t="shared" si="22"/>
        <v>0.2</v>
      </c>
      <c r="X71" s="28">
        <f>_xlfn.MAXIFS(Grades!$P:$P,Grades!$A:$A,"="&amp;Alumn_Filtered!$A71,Grades!$J:$J,"=2",Grades!$I:$I,"="&amp;_xlfn.MINIFS(Grades!$I:$I,Grades!$A:$A,"="&amp;$A71))</f>
        <v>0.73333333333333339</v>
      </c>
      <c r="Y71" s="28">
        <f>_xlfn.MINIFS(Grades!$P:$P,Grades!$A:$A,"="&amp;Alumn_Filtered!$A71,Grades!$J:$J,"=2",Grades!$I:$I,"="&amp;_xlfn.MINIFS(Grades!$I:$I,Grades!$A:$A,"="&amp;$A71))</f>
        <v>0.3</v>
      </c>
      <c r="Z71" s="28">
        <f>IF(S71&lt;&gt;0,SUMIFS(Grades!$P:$P,Grades!$P:$P,"&gt;0",Grades!$A:$A,"="&amp;Alumn_Filtered!$A71,Grades!$J:$J,"=2",Grades!$I:$I,"="&amp;_xlfn.MINIFS(Grades!$I:$I,Grades!$A:$A,"="&amp;$A71))/COUNTIFS(Grades!P:P,"&lt;&gt;BAD",Grades!P:P,"&lt;&gt;DRP",Grades!P:P,"&lt;&gt;CVL",Grades!$A:$A,"="&amp;Alumn_Filtered!$A71,Grades!$J:$J,"=2",Grades!$I:$I,"="&amp;_xlfn.MINIFS(Grades!$I:$I,Grades!$A:$A,"="&amp;$A71)),0)</f>
        <v>0.58333333333333326</v>
      </c>
      <c r="AA71" s="28">
        <f t="shared" si="23"/>
        <v>5.3333333333333233E-2</v>
      </c>
      <c r="AB71">
        <f t="shared" ca="1" si="17"/>
        <v>23</v>
      </c>
      <c r="AC71" t="str">
        <f>LEFT(VLOOKUP($A71,Ingresos!$C:$X,5,FALSE),1)</f>
        <v>S</v>
      </c>
      <c r="AD71">
        <f t="shared" si="24"/>
        <v>1</v>
      </c>
      <c r="AE71" t="str">
        <f>LEFT(VLOOKUP($A71,Ingresos!$C:$X,6,FALSE),1)</f>
        <v>R</v>
      </c>
      <c r="AF71">
        <f t="shared" si="25"/>
        <v>1</v>
      </c>
      <c r="AG71">
        <f>VLOOKUP($A71,Ingresos!$C:$X,9,FALSE)</f>
        <v>477</v>
      </c>
      <c r="AH71" s="28">
        <f t="shared" si="26"/>
        <v>0.4359805510534846</v>
      </c>
      <c r="AI71">
        <f>VLOOKUP($A71,Ingresos!$C:$X,10,FALSE)</f>
        <v>490</v>
      </c>
      <c r="AJ71" s="28">
        <f t="shared" si="27"/>
        <v>0.45705024311183146</v>
      </c>
      <c r="AK71">
        <f>VLOOKUP($A71,Ingresos!$C:$X,11,FALSE)</f>
        <v>520</v>
      </c>
      <c r="AL71" s="28">
        <f t="shared" si="28"/>
        <v>0.5056726094003241</v>
      </c>
      <c r="AM71">
        <f>VLOOKUP($A71,Ingresos!$C:$X,12,FALSE)</f>
        <v>531</v>
      </c>
      <c r="AN71" s="28">
        <f t="shared" si="29"/>
        <v>0.52350081037277152</v>
      </c>
      <c r="AO71">
        <f>VLOOKUP($A71,Ingresos!$C:$X,18,FALSE)</f>
        <v>13</v>
      </c>
      <c r="AP71">
        <f t="shared" si="16"/>
        <v>13</v>
      </c>
      <c r="AQ71" t="str">
        <f>VLOOKUP($A71,Ingresos!$C:$X,19,FALSE)</f>
        <v>H2</v>
      </c>
      <c r="AR71">
        <f t="shared" si="30"/>
        <v>2</v>
      </c>
      <c r="AS71">
        <f>VLOOKUP($A71,Ingresos!$C:$X,22,FALSE)</f>
        <v>0</v>
      </c>
    </row>
    <row r="72" spans="1:45" x14ac:dyDescent="0.25">
      <c r="A72">
        <v>189204000</v>
      </c>
      <c r="B72">
        <f>IF((_xlfn.MAXIFS(Grades!$I:$I,Grades!$A:$A,"="&amp;$A72)-_xlfn.MINIFS(Grades!$I:$I,Grades!$A:$A,"="&amp;$A72))=0,0,1)</f>
        <v>1</v>
      </c>
      <c r="C72">
        <f>COUNTIFS(Grades!$A:$A,"="&amp;Alumn_Filtered!$A72,Grades!$J:$J,"=1",Grades!$I:$I,"="&amp;_xlfn.MINIFS(Grades!$I:$I,Grades!$A:$A,"="&amp;$A72))</f>
        <v>6</v>
      </c>
      <c r="D72">
        <f>COUNTIFS(Grades!$A:$A,"="&amp;Alumn_Filtered!$A72,Grades!$P:$P,"=DRP",Grades!$J:$J,"=1",Grades!$I:$I,"="&amp;_xlfn.MINIFS(Grades!$I:$I,Grades!$A:$A,"="&amp;$A72))</f>
        <v>0</v>
      </c>
      <c r="E72">
        <f>COUNTIFS(Grades!$A:$A,"="&amp;Alumn_Filtered!$A72,Grades!$P:$P,"=BAD",Grades!$J:$J,"=1",Grades!$I:$I,"="&amp;_xlfn.MINIFS(Grades!$I:$I,Grades!$A:$A,"="&amp;$A72))</f>
        <v>0</v>
      </c>
      <c r="F72">
        <f>COUNTIFS(Grades!$A:$A,"="&amp;Alumn_Filtered!$A72,Grades!$P:$P,"CVL",Grades!$J:$J,"=1",Grades!$I:$I,"="&amp;_xlfn.MINIFS(Grades!$I:$I,Grades!$A:$A,"="&amp;$A72))</f>
        <v>0</v>
      </c>
      <c r="G72" s="30">
        <f t="shared" si="18"/>
        <v>6</v>
      </c>
      <c r="H72">
        <f>COUNTIFS(Grades!$A:$A,"="&amp;Alumn_Filtered!$A72,Grades!$J:$J,"=1",Grades!$P:$P,"&gt;=0.5",Grades!$I:$I,"="&amp;_xlfn.MINIFS(Grades!$I:$I,Grades!$A:$A,"="&amp;$A72))</f>
        <v>1</v>
      </c>
      <c r="I72" s="28">
        <f t="shared" si="19"/>
        <v>0.16666666666666666</v>
      </c>
      <c r="J72">
        <f>COUNTIFS(Grades!$A:$A,"="&amp;Alumn_Filtered!$A72,Grades!$J:$J,"=1",Grades!$P:$P,"&lt;0.5",Grades!$I:$I,"="&amp;_xlfn.MINIFS(Grades!$I:$I,Grades!$A:$A,"="&amp;$A72))</f>
        <v>5</v>
      </c>
      <c r="K72" s="28">
        <f t="shared" si="20"/>
        <v>0.83333333333333337</v>
      </c>
      <c r="L72" s="28">
        <f>_xlfn.MAXIFS(Grades!$P:$P,Grades!$A:$A,"="&amp;Alumn_Filtered!$A72,Grades!$J:$J,"=1",Grades!$I:$I,"="&amp;_xlfn.MINIFS(Grades!$I:$I,Grades!$A:$A,"="&amp;$A72))</f>
        <v>0.93333333333333324</v>
      </c>
      <c r="M72" s="28">
        <f>_xlfn.MINIFS(Grades!$P:$P,Grades!$A:$A,"="&amp;Alumn_Filtered!$A72,Grades!$J:$J,"=1",Grades!$I:$I,"="&amp;_xlfn.MINIFS(Grades!$I:$I,Grades!$A:$A,"="&amp;$A72))</f>
        <v>0.21666666666666665</v>
      </c>
      <c r="N72" s="28">
        <f>IF(G72&lt;&gt;0,SUMIFS(Grades!$P:$P,Grades!$P:$P,"&gt;0",Grades!$A:$A,"="&amp;Alumn_Filtered!$A72,Grades!$J:$J,"=1",Grades!$I:$I,"="&amp;_xlfn.MINIFS(Grades!$I:$I,Grades!$A:$A,"="&amp;$A72))/COUNTIFS(Grades!P:P,"&lt;&gt;BAD",Grades!P:P,"&lt;&gt;DRP",Grades!P:P,"&lt;&gt;CVL",Grades!$A:$A,"="&amp;Alumn_Filtered!$A72,Grades!$J:$J,"=1",Grades!$I:$I,"="&amp;_xlfn.MINIFS(Grades!$I:$I,Grades!$A:$A,"="&amp;$A72)),0)</f>
        <v>0.39444444444444443</v>
      </c>
      <c r="O72">
        <f>COUNTIFS(Grades!$A:$A,"="&amp;Alumn_Filtered!$A72,Grades!$J:$J,"=2",Grades!$I:$I,"="&amp;_xlfn.MINIFS(Grades!$I:$I,Grades!$A:$A,"="&amp;$A72))</f>
        <v>5</v>
      </c>
      <c r="P72">
        <f>COUNTIFS(Grades!$A:$A,"="&amp;Alumn_Filtered!$A72,Grades!$P:$P,"=DRP",Grades!$J:$J,"=2",Grades!$I:$I,"="&amp;_xlfn.MINIFS(Grades!$I:$I,Grades!$A:$A,"="&amp;$A72))</f>
        <v>0</v>
      </c>
      <c r="Q72">
        <f>COUNTIFS(Grades!$A:$A,"="&amp;Alumn_Filtered!$A72,Grades!$P:$P,"=BAD",Grades!$J:$J,"=2",Grades!$I:$I,"="&amp;_xlfn.MINIFS(Grades!$I:$I,Grades!$A:$A,"="&amp;$A72))</f>
        <v>2</v>
      </c>
      <c r="R72">
        <f>COUNTIFS(Grades!$A:$A,"="&amp;Alumn_Filtered!$A72,Grades!$P:$P,"CVL",Grades!$J:$J,"=2",Grades!$I:$I,"="&amp;_xlfn.MINIFS(Grades!$I:$I,Grades!$A:$A,"="&amp;$A72))</f>
        <v>0</v>
      </c>
      <c r="S72">
        <f t="shared" si="31"/>
        <v>3</v>
      </c>
      <c r="T72">
        <f>COUNTIFS(Grades!$A:$A,"="&amp;Alumn_Filtered!$A72,Grades!$J:$J,"=2",Grades!$P:$P,"&gt;=0.5",Grades!$I:$I,"="&amp;_xlfn.MINIFS(Grades!$I:$I,Grades!$A:$A,"="&amp;$A72))</f>
        <v>0</v>
      </c>
      <c r="U72" s="28">
        <f t="shared" si="21"/>
        <v>0</v>
      </c>
      <c r="V72">
        <f>COUNTIFS(Grades!$A:$A,"="&amp;Alumn_Filtered!$A72,Grades!$J:$J,"=2",Grades!$P:$P,"&lt;0.5",Grades!$I:$I,"="&amp;_xlfn.MINIFS(Grades!$I:$I,Grades!$A:$A,"="&amp;$A72))</f>
        <v>3</v>
      </c>
      <c r="W72" s="28">
        <f t="shared" si="22"/>
        <v>1</v>
      </c>
      <c r="X72" s="28">
        <f>_xlfn.MAXIFS(Grades!$P:$P,Grades!$A:$A,"="&amp;Alumn_Filtered!$A72,Grades!$J:$J,"=2",Grades!$I:$I,"="&amp;_xlfn.MINIFS(Grades!$I:$I,Grades!$A:$A,"="&amp;$A72))</f>
        <v>0.25</v>
      </c>
      <c r="Y72" s="28">
        <f>_xlfn.MINIFS(Grades!$P:$P,Grades!$A:$A,"="&amp;Alumn_Filtered!$A72,Grades!$J:$J,"=2",Grades!$I:$I,"="&amp;_xlfn.MINIFS(Grades!$I:$I,Grades!$A:$A,"="&amp;$A72))</f>
        <v>0</v>
      </c>
      <c r="Z72" s="28">
        <f>IF(S72&lt;&gt;0,SUMIFS(Grades!$P:$P,Grades!$P:$P,"&gt;0",Grades!$A:$A,"="&amp;Alumn_Filtered!$A72,Grades!$J:$J,"=2",Grades!$I:$I,"="&amp;_xlfn.MINIFS(Grades!$I:$I,Grades!$A:$A,"="&amp;$A72))/COUNTIFS(Grades!P:P,"&lt;&gt;BAD",Grades!P:P,"&lt;&gt;DRP",Grades!P:P,"&lt;&gt;CVL",Grades!$A:$A,"="&amp;Alumn_Filtered!$A72,Grades!$J:$J,"=2",Grades!$I:$I,"="&amp;_xlfn.MINIFS(Grades!$I:$I,Grades!$A:$A,"="&amp;$A72)),0)</f>
        <v>8.3333333333333329E-2</v>
      </c>
      <c r="AA72" s="28">
        <f t="shared" si="23"/>
        <v>-0.31111111111111112</v>
      </c>
      <c r="AB72">
        <f t="shared" ca="1" si="17"/>
        <v>23</v>
      </c>
      <c r="AC72" t="str">
        <f>LEFT(VLOOKUP($A72,Ingresos!$C:$X,5,FALSE),1)</f>
        <v>T</v>
      </c>
      <c r="AD72">
        <f t="shared" si="24"/>
        <v>0</v>
      </c>
      <c r="AE72" t="str">
        <f>LEFT(VLOOKUP($A72,Ingresos!$C:$X,6,FALSE),1)</f>
        <v>R</v>
      </c>
      <c r="AF72">
        <f t="shared" si="25"/>
        <v>1</v>
      </c>
      <c r="AG72">
        <f>VLOOKUP($A72,Ingresos!$C:$X,9,FALSE)</f>
        <v>616</v>
      </c>
      <c r="AH72" s="28">
        <f t="shared" si="26"/>
        <v>0.66126418152350086</v>
      </c>
      <c r="AI72">
        <f>VLOOKUP($A72,Ingresos!$C:$X,10,FALSE)</f>
        <v>616</v>
      </c>
      <c r="AJ72" s="28">
        <f t="shared" si="27"/>
        <v>0.66126418152350086</v>
      </c>
      <c r="AK72">
        <f>VLOOKUP($A72,Ingresos!$C:$X,11,FALSE)</f>
        <v>669</v>
      </c>
      <c r="AL72" s="28">
        <f t="shared" si="28"/>
        <v>0.74716369529983795</v>
      </c>
      <c r="AM72">
        <f>VLOOKUP($A72,Ingresos!$C:$X,12,FALSE)</f>
        <v>605</v>
      </c>
      <c r="AN72" s="28">
        <f t="shared" si="29"/>
        <v>0.64343598055105344</v>
      </c>
      <c r="AO72">
        <f>VLOOKUP($A72,Ingresos!$C:$X,18,FALSE)</f>
        <v>9</v>
      </c>
      <c r="AP72">
        <f t="shared" si="16"/>
        <v>9</v>
      </c>
      <c r="AQ72" t="str">
        <f>VLOOKUP($A72,Ingresos!$C:$X,19,FALSE)</f>
        <v>H1</v>
      </c>
      <c r="AR72">
        <f t="shared" si="30"/>
        <v>1</v>
      </c>
      <c r="AS72">
        <f>VLOOKUP($A72,Ingresos!$C:$X,22,FALSE)</f>
        <v>0</v>
      </c>
    </row>
    <row r="73" spans="1:45" x14ac:dyDescent="0.25">
      <c r="A73">
        <v>189261365</v>
      </c>
      <c r="B73">
        <f>IF((_xlfn.MAXIFS(Grades!$I:$I,Grades!$A:$A,"="&amp;$A73)-_xlfn.MINIFS(Grades!$I:$I,Grades!$A:$A,"="&amp;$A73))=0,0,1)</f>
        <v>1</v>
      </c>
      <c r="C73">
        <f>COUNTIFS(Grades!$A:$A,"="&amp;Alumn_Filtered!$A73,Grades!$J:$J,"=1",Grades!$I:$I,"="&amp;_xlfn.MINIFS(Grades!$I:$I,Grades!$A:$A,"="&amp;$A73))</f>
        <v>6</v>
      </c>
      <c r="D73">
        <f>COUNTIFS(Grades!$A:$A,"="&amp;Alumn_Filtered!$A73,Grades!$P:$P,"=DRP",Grades!$J:$J,"=1",Grades!$I:$I,"="&amp;_xlfn.MINIFS(Grades!$I:$I,Grades!$A:$A,"="&amp;$A73))</f>
        <v>0</v>
      </c>
      <c r="E73">
        <f>COUNTIFS(Grades!$A:$A,"="&amp;Alumn_Filtered!$A73,Grades!$P:$P,"=BAD",Grades!$J:$J,"=1",Grades!$I:$I,"="&amp;_xlfn.MINIFS(Grades!$I:$I,Grades!$A:$A,"="&amp;$A73))</f>
        <v>0</v>
      </c>
      <c r="F73">
        <f>COUNTIFS(Grades!$A:$A,"="&amp;Alumn_Filtered!$A73,Grades!$P:$P,"CVL",Grades!$J:$J,"=1",Grades!$I:$I,"="&amp;_xlfn.MINIFS(Grades!$I:$I,Grades!$A:$A,"="&amp;$A73))</f>
        <v>0</v>
      </c>
      <c r="G73" s="30">
        <f t="shared" si="18"/>
        <v>6</v>
      </c>
      <c r="H73">
        <f>COUNTIFS(Grades!$A:$A,"="&amp;Alumn_Filtered!$A73,Grades!$J:$J,"=1",Grades!$P:$P,"&gt;=0.5",Grades!$I:$I,"="&amp;_xlfn.MINIFS(Grades!$I:$I,Grades!$A:$A,"="&amp;$A73))</f>
        <v>4</v>
      </c>
      <c r="I73" s="28">
        <f t="shared" si="19"/>
        <v>0.66666666666666663</v>
      </c>
      <c r="J73">
        <f>COUNTIFS(Grades!$A:$A,"="&amp;Alumn_Filtered!$A73,Grades!$J:$J,"=1",Grades!$P:$P,"&lt;0.5",Grades!$I:$I,"="&amp;_xlfn.MINIFS(Grades!$I:$I,Grades!$A:$A,"="&amp;$A73))</f>
        <v>2</v>
      </c>
      <c r="K73" s="28">
        <f t="shared" si="20"/>
        <v>0.33333333333333331</v>
      </c>
      <c r="L73" s="28">
        <f>_xlfn.MAXIFS(Grades!$P:$P,Grades!$A:$A,"="&amp;Alumn_Filtered!$A73,Grades!$J:$J,"=1",Grades!$I:$I,"="&amp;_xlfn.MINIFS(Grades!$I:$I,Grades!$A:$A,"="&amp;$A73))</f>
        <v>0.85</v>
      </c>
      <c r="M73" s="28">
        <f>_xlfn.MINIFS(Grades!$P:$P,Grades!$A:$A,"="&amp;Alumn_Filtered!$A73,Grades!$J:$J,"=1",Grades!$I:$I,"="&amp;_xlfn.MINIFS(Grades!$I:$I,Grades!$A:$A,"="&amp;$A73))</f>
        <v>0.43333333333333335</v>
      </c>
      <c r="N73" s="28">
        <f>IF(G73&lt;&gt;0,SUMIFS(Grades!$P:$P,Grades!$P:$P,"&gt;0",Grades!$A:$A,"="&amp;Alumn_Filtered!$A73,Grades!$J:$J,"=1",Grades!$I:$I,"="&amp;_xlfn.MINIFS(Grades!$I:$I,Grades!$A:$A,"="&amp;$A73))/COUNTIFS(Grades!P:P,"&lt;&gt;BAD",Grades!P:P,"&lt;&gt;DRP",Grades!P:P,"&lt;&gt;CVL",Grades!$A:$A,"="&amp;Alumn_Filtered!$A73,Grades!$J:$J,"=1",Grades!$I:$I,"="&amp;_xlfn.MINIFS(Grades!$I:$I,Grades!$A:$A,"="&amp;$A73)),0)</f>
        <v>0.59166666666666667</v>
      </c>
      <c r="O73">
        <f>COUNTIFS(Grades!$A:$A,"="&amp;Alumn_Filtered!$A73,Grades!$J:$J,"=2",Grades!$I:$I,"="&amp;_xlfn.MINIFS(Grades!$I:$I,Grades!$A:$A,"="&amp;$A73))</f>
        <v>7</v>
      </c>
      <c r="P73">
        <f>COUNTIFS(Grades!$A:$A,"="&amp;Alumn_Filtered!$A73,Grades!$P:$P,"=DRP",Grades!$J:$J,"=2",Grades!$I:$I,"="&amp;_xlfn.MINIFS(Grades!$I:$I,Grades!$A:$A,"="&amp;$A73))</f>
        <v>2</v>
      </c>
      <c r="Q73">
        <f>COUNTIFS(Grades!$A:$A,"="&amp;Alumn_Filtered!$A73,Grades!$P:$P,"=BAD",Grades!$J:$J,"=2",Grades!$I:$I,"="&amp;_xlfn.MINIFS(Grades!$I:$I,Grades!$A:$A,"="&amp;$A73))</f>
        <v>0</v>
      </c>
      <c r="R73">
        <f>COUNTIFS(Grades!$A:$A,"="&amp;Alumn_Filtered!$A73,Grades!$P:$P,"CVL",Grades!$J:$J,"=2",Grades!$I:$I,"="&amp;_xlfn.MINIFS(Grades!$I:$I,Grades!$A:$A,"="&amp;$A73))</f>
        <v>0</v>
      </c>
      <c r="S73">
        <f t="shared" si="31"/>
        <v>5</v>
      </c>
      <c r="T73">
        <f>COUNTIFS(Grades!$A:$A,"="&amp;Alumn_Filtered!$A73,Grades!$J:$J,"=2",Grades!$P:$P,"&gt;=0.5",Grades!$I:$I,"="&amp;_xlfn.MINIFS(Grades!$I:$I,Grades!$A:$A,"="&amp;$A73))</f>
        <v>4</v>
      </c>
      <c r="U73" s="28">
        <f t="shared" si="21"/>
        <v>0.8</v>
      </c>
      <c r="V73">
        <f>COUNTIFS(Grades!$A:$A,"="&amp;Alumn_Filtered!$A73,Grades!$J:$J,"=2",Grades!$P:$P,"&lt;0.5",Grades!$I:$I,"="&amp;_xlfn.MINIFS(Grades!$I:$I,Grades!$A:$A,"="&amp;$A73))</f>
        <v>1</v>
      </c>
      <c r="W73" s="28">
        <f t="shared" si="22"/>
        <v>0.2</v>
      </c>
      <c r="X73" s="28">
        <f>_xlfn.MAXIFS(Grades!$P:$P,Grades!$A:$A,"="&amp;Alumn_Filtered!$A73,Grades!$J:$J,"=2",Grades!$I:$I,"="&amp;_xlfn.MINIFS(Grades!$I:$I,Grades!$A:$A,"="&amp;$A73))</f>
        <v>0.71666666666666667</v>
      </c>
      <c r="Y73" s="28">
        <f>_xlfn.MINIFS(Grades!$P:$P,Grades!$A:$A,"="&amp;Alumn_Filtered!$A73,Grades!$J:$J,"=2",Grades!$I:$I,"="&amp;_xlfn.MINIFS(Grades!$I:$I,Grades!$A:$A,"="&amp;$A73))</f>
        <v>0.28333333333333338</v>
      </c>
      <c r="Z73" s="28">
        <f>IF(S73&lt;&gt;0,SUMIFS(Grades!$P:$P,Grades!$P:$P,"&gt;0",Grades!$A:$A,"="&amp;Alumn_Filtered!$A73,Grades!$J:$J,"=2",Grades!$I:$I,"="&amp;_xlfn.MINIFS(Grades!$I:$I,Grades!$A:$A,"="&amp;$A73))/COUNTIFS(Grades!P:P,"&lt;&gt;BAD",Grades!P:P,"&lt;&gt;DRP",Grades!P:P,"&lt;&gt;CVL",Grades!$A:$A,"="&amp;Alumn_Filtered!$A73,Grades!$J:$J,"=2",Grades!$I:$I,"="&amp;_xlfn.MINIFS(Grades!$I:$I,Grades!$A:$A,"="&amp;$A73)),0)</f>
        <v>0.57666666666666655</v>
      </c>
      <c r="AA73" s="28">
        <f t="shared" si="23"/>
        <v>-1.5000000000000124E-2</v>
      </c>
      <c r="AB73">
        <f t="shared" ca="1" si="17"/>
        <v>23</v>
      </c>
      <c r="AC73" t="str">
        <f>LEFT(VLOOKUP($A73,Ingresos!$C:$X,5,FALSE),1)</f>
        <v>S</v>
      </c>
      <c r="AD73">
        <f t="shared" si="24"/>
        <v>1</v>
      </c>
      <c r="AE73" t="str">
        <f>LEFT(VLOOKUP($A73,Ingresos!$C:$X,6,FALSE),1)</f>
        <v>R</v>
      </c>
      <c r="AF73">
        <f t="shared" si="25"/>
        <v>1</v>
      </c>
      <c r="AG73">
        <f>VLOOKUP($A73,Ingresos!$C:$X,9,FALSE)</f>
        <v>391</v>
      </c>
      <c r="AH73" s="28">
        <f t="shared" si="26"/>
        <v>0.29659643435980548</v>
      </c>
      <c r="AI73">
        <f>VLOOKUP($A73,Ingresos!$C:$X,10,FALSE)</f>
        <v>391</v>
      </c>
      <c r="AJ73" s="28">
        <f t="shared" si="27"/>
        <v>0.29659643435980548</v>
      </c>
      <c r="AK73">
        <f>VLOOKUP($A73,Ingresos!$C:$X,11,FALSE)</f>
        <v>616</v>
      </c>
      <c r="AL73" s="28">
        <f t="shared" si="28"/>
        <v>0.66126418152350086</v>
      </c>
      <c r="AM73">
        <f>VLOOKUP($A73,Ingresos!$C:$X,12,FALSE)</f>
        <v>585</v>
      </c>
      <c r="AN73" s="28">
        <f t="shared" si="29"/>
        <v>0.61102106969205838</v>
      </c>
      <c r="AO73">
        <f>VLOOKUP($A73,Ingresos!$C:$X,18,FALSE)</f>
        <v>13</v>
      </c>
      <c r="AP73">
        <f t="shared" si="16"/>
        <v>13</v>
      </c>
      <c r="AQ73" t="str">
        <f>VLOOKUP($A73,Ingresos!$C:$X,19,FALSE)</f>
        <v>H1</v>
      </c>
      <c r="AR73">
        <f t="shared" si="30"/>
        <v>1</v>
      </c>
      <c r="AS73">
        <f>VLOOKUP($A73,Ingresos!$C:$X,22,FALSE)</f>
        <v>9</v>
      </c>
    </row>
    <row r="74" spans="1:45" x14ac:dyDescent="0.25">
      <c r="A74">
        <v>189272324</v>
      </c>
      <c r="B74">
        <f>IF((_xlfn.MAXIFS(Grades!$I:$I,Grades!$A:$A,"="&amp;$A74)-_xlfn.MINIFS(Grades!$I:$I,Grades!$A:$A,"="&amp;$A74))=0,0,1)</f>
        <v>0</v>
      </c>
      <c r="C74">
        <f>COUNTIFS(Grades!$A:$A,"="&amp;Alumn_Filtered!$A74,Grades!$J:$J,"=1",Grades!$I:$I,"="&amp;_xlfn.MINIFS(Grades!$I:$I,Grades!$A:$A,"="&amp;$A74))</f>
        <v>6</v>
      </c>
      <c r="D74">
        <f>COUNTIFS(Grades!$A:$A,"="&amp;Alumn_Filtered!$A74,Grades!$P:$P,"=DRP",Grades!$J:$J,"=1",Grades!$I:$I,"="&amp;_xlfn.MINIFS(Grades!$I:$I,Grades!$A:$A,"="&amp;$A74))</f>
        <v>0</v>
      </c>
      <c r="E74">
        <f>COUNTIFS(Grades!$A:$A,"="&amp;Alumn_Filtered!$A74,Grades!$P:$P,"=BAD",Grades!$J:$J,"=1",Grades!$I:$I,"="&amp;_xlfn.MINIFS(Grades!$I:$I,Grades!$A:$A,"="&amp;$A74))</f>
        <v>2</v>
      </c>
      <c r="F74">
        <f>COUNTIFS(Grades!$A:$A,"="&amp;Alumn_Filtered!$A74,Grades!$P:$P,"CVL",Grades!$J:$J,"=1",Grades!$I:$I,"="&amp;_xlfn.MINIFS(Grades!$I:$I,Grades!$A:$A,"="&amp;$A74))</f>
        <v>0</v>
      </c>
      <c r="G74" s="30">
        <f t="shared" si="18"/>
        <v>4</v>
      </c>
      <c r="H74">
        <f>COUNTIFS(Grades!$A:$A,"="&amp;Alumn_Filtered!$A74,Grades!$J:$J,"=1",Grades!$P:$P,"&gt;=0.5",Grades!$I:$I,"="&amp;_xlfn.MINIFS(Grades!$I:$I,Grades!$A:$A,"="&amp;$A74))</f>
        <v>1</v>
      </c>
      <c r="I74" s="28">
        <f t="shared" si="19"/>
        <v>0.25</v>
      </c>
      <c r="J74">
        <f>COUNTIFS(Grades!$A:$A,"="&amp;Alumn_Filtered!$A74,Grades!$J:$J,"=1",Grades!$P:$P,"&lt;0.5",Grades!$I:$I,"="&amp;_xlfn.MINIFS(Grades!$I:$I,Grades!$A:$A,"="&amp;$A74))</f>
        <v>3</v>
      </c>
      <c r="K74" s="28">
        <f t="shared" si="20"/>
        <v>0.75</v>
      </c>
      <c r="L74" s="28">
        <f>_xlfn.MAXIFS(Grades!$P:$P,Grades!$A:$A,"="&amp;Alumn_Filtered!$A74,Grades!$J:$J,"=1",Grades!$I:$I,"="&amp;_xlfn.MINIFS(Grades!$I:$I,Grades!$A:$A,"="&amp;$A74))</f>
        <v>0.8833333333333333</v>
      </c>
      <c r="M74" s="28">
        <f>_xlfn.MINIFS(Grades!$P:$P,Grades!$A:$A,"="&amp;Alumn_Filtered!$A74,Grades!$J:$J,"=1",Grades!$I:$I,"="&amp;_xlfn.MINIFS(Grades!$I:$I,Grades!$A:$A,"="&amp;$A74))</f>
        <v>5.000000000000001E-2</v>
      </c>
      <c r="N74" s="28">
        <f>IF(G74&lt;&gt;0,SUMIFS(Grades!$P:$P,Grades!$P:$P,"&gt;0",Grades!$A:$A,"="&amp;Alumn_Filtered!$A74,Grades!$J:$J,"=1",Grades!$I:$I,"="&amp;_xlfn.MINIFS(Grades!$I:$I,Grades!$A:$A,"="&amp;$A74))/COUNTIFS(Grades!P:P,"&lt;&gt;BAD",Grades!P:P,"&lt;&gt;DRP",Grades!P:P,"&lt;&gt;CVL",Grades!$A:$A,"="&amp;Alumn_Filtered!$A74,Grades!$J:$J,"=1",Grades!$I:$I,"="&amp;_xlfn.MINIFS(Grades!$I:$I,Grades!$A:$A,"="&amp;$A74)),0)</f>
        <v>0.30833333333333335</v>
      </c>
      <c r="O74">
        <f>COUNTIFS(Grades!$A:$A,"="&amp;Alumn_Filtered!$A74,Grades!$J:$J,"=2",Grades!$I:$I,"="&amp;_xlfn.MINIFS(Grades!$I:$I,Grades!$A:$A,"="&amp;$A74))</f>
        <v>7</v>
      </c>
      <c r="P74">
        <f>COUNTIFS(Grades!$A:$A,"="&amp;Alumn_Filtered!$A74,Grades!$P:$P,"=DRP",Grades!$J:$J,"=2",Grades!$I:$I,"="&amp;_xlfn.MINIFS(Grades!$I:$I,Grades!$A:$A,"="&amp;$A74))</f>
        <v>0</v>
      </c>
      <c r="Q74">
        <f>COUNTIFS(Grades!$A:$A,"="&amp;Alumn_Filtered!$A74,Grades!$P:$P,"=BAD",Grades!$J:$J,"=2",Grades!$I:$I,"="&amp;_xlfn.MINIFS(Grades!$I:$I,Grades!$A:$A,"="&amp;$A74))</f>
        <v>5</v>
      </c>
      <c r="R74">
        <f>COUNTIFS(Grades!$A:$A,"="&amp;Alumn_Filtered!$A74,Grades!$P:$P,"CVL",Grades!$J:$J,"=2",Grades!$I:$I,"="&amp;_xlfn.MINIFS(Grades!$I:$I,Grades!$A:$A,"="&amp;$A74))</f>
        <v>0</v>
      </c>
      <c r="S74">
        <f t="shared" si="31"/>
        <v>2</v>
      </c>
      <c r="T74">
        <f>COUNTIFS(Grades!$A:$A,"="&amp;Alumn_Filtered!$A74,Grades!$J:$J,"=2",Grades!$P:$P,"&gt;=0.5",Grades!$I:$I,"="&amp;_xlfn.MINIFS(Grades!$I:$I,Grades!$A:$A,"="&amp;$A74))</f>
        <v>0</v>
      </c>
      <c r="U74" s="28">
        <f t="shared" si="21"/>
        <v>0</v>
      </c>
      <c r="V74">
        <f>COUNTIFS(Grades!$A:$A,"="&amp;Alumn_Filtered!$A74,Grades!$J:$J,"=2",Grades!$P:$P,"&lt;0.5",Grades!$I:$I,"="&amp;_xlfn.MINIFS(Grades!$I:$I,Grades!$A:$A,"="&amp;$A74))</f>
        <v>2</v>
      </c>
      <c r="W74" s="28">
        <f t="shared" si="22"/>
        <v>1</v>
      </c>
      <c r="X74" s="28">
        <f>_xlfn.MAXIFS(Grades!$P:$P,Grades!$A:$A,"="&amp;Alumn_Filtered!$A74,Grades!$J:$J,"=2",Grades!$I:$I,"="&amp;_xlfn.MINIFS(Grades!$I:$I,Grades!$A:$A,"="&amp;$A74))</f>
        <v>0.33333333333333331</v>
      </c>
      <c r="Y74" s="28">
        <f>_xlfn.MINIFS(Grades!$P:$P,Grades!$A:$A,"="&amp;Alumn_Filtered!$A74,Grades!$J:$J,"=2",Grades!$I:$I,"="&amp;_xlfn.MINIFS(Grades!$I:$I,Grades!$A:$A,"="&amp;$A74))</f>
        <v>0.25</v>
      </c>
      <c r="Z74" s="28">
        <f>IF(S74&lt;&gt;0,SUMIFS(Grades!$P:$P,Grades!$P:$P,"&gt;0",Grades!$A:$A,"="&amp;Alumn_Filtered!$A74,Grades!$J:$J,"=2",Grades!$I:$I,"="&amp;_xlfn.MINIFS(Grades!$I:$I,Grades!$A:$A,"="&amp;$A74))/COUNTIFS(Grades!P:P,"&lt;&gt;BAD",Grades!P:P,"&lt;&gt;DRP",Grades!P:P,"&lt;&gt;CVL",Grades!$A:$A,"="&amp;Alumn_Filtered!$A74,Grades!$J:$J,"=2",Grades!$I:$I,"="&amp;_xlfn.MINIFS(Grades!$I:$I,Grades!$A:$A,"="&amp;$A74)),0)</f>
        <v>0.29166666666666663</v>
      </c>
      <c r="AA74" s="28">
        <f t="shared" si="23"/>
        <v>-1.6666666666666718E-2</v>
      </c>
      <c r="AB74">
        <f t="shared" ca="1" si="17"/>
        <v>23</v>
      </c>
      <c r="AC74" t="str">
        <f>LEFT(VLOOKUP($A74,Ingresos!$C:$X,5,FALSE),1)</f>
        <v>S</v>
      </c>
      <c r="AD74">
        <f t="shared" si="24"/>
        <v>1</v>
      </c>
      <c r="AE74" t="str">
        <f>LEFT(VLOOKUP($A74,Ingresos!$C:$X,6,FALSE),1)</f>
        <v>R</v>
      </c>
      <c r="AF74">
        <f t="shared" si="25"/>
        <v>1</v>
      </c>
      <c r="AG74">
        <f>VLOOKUP($A74,Ingresos!$C:$X,9,FALSE)</f>
        <v>526</v>
      </c>
      <c r="AH74" s="28">
        <f t="shared" si="26"/>
        <v>0.51539708265802264</v>
      </c>
      <c r="AI74">
        <f>VLOOKUP($A74,Ingresos!$C:$X,10,FALSE)</f>
        <v>526</v>
      </c>
      <c r="AJ74" s="28">
        <f t="shared" si="27"/>
        <v>0.51539708265802264</v>
      </c>
      <c r="AK74">
        <f>VLOOKUP($A74,Ingresos!$C:$X,11,FALSE)</f>
        <v>565</v>
      </c>
      <c r="AL74" s="28">
        <f t="shared" si="28"/>
        <v>0.57860615883306321</v>
      </c>
      <c r="AM74">
        <f>VLOOKUP($A74,Ingresos!$C:$X,12,FALSE)</f>
        <v>604</v>
      </c>
      <c r="AN74" s="28">
        <f t="shared" si="29"/>
        <v>0.64181523500810378</v>
      </c>
      <c r="AO74">
        <f>VLOOKUP($A74,Ingresos!$C:$X,18,FALSE)</f>
        <v>13</v>
      </c>
      <c r="AP74">
        <f t="shared" si="16"/>
        <v>13</v>
      </c>
      <c r="AQ74" t="str">
        <f>VLOOKUP($A74,Ingresos!$C:$X,19,FALSE)</f>
        <v>H1</v>
      </c>
      <c r="AR74">
        <f t="shared" si="30"/>
        <v>1</v>
      </c>
      <c r="AS74">
        <f>VLOOKUP($A74,Ingresos!$C:$X,22,FALSE)</f>
        <v>0</v>
      </c>
    </row>
    <row r="75" spans="1:45" x14ac:dyDescent="0.25">
      <c r="A75">
        <v>189360479</v>
      </c>
      <c r="B75">
        <f>IF((_xlfn.MAXIFS(Grades!$I:$I,Grades!$A:$A,"="&amp;$A75)-_xlfn.MINIFS(Grades!$I:$I,Grades!$A:$A,"="&amp;$A75))=0,0,1)</f>
        <v>1</v>
      </c>
      <c r="C75">
        <f>COUNTIFS(Grades!$A:$A,"="&amp;Alumn_Filtered!$A75,Grades!$J:$J,"=1",Grades!$I:$I,"="&amp;_xlfn.MINIFS(Grades!$I:$I,Grades!$A:$A,"="&amp;$A75))</f>
        <v>9</v>
      </c>
      <c r="D75">
        <f>COUNTIFS(Grades!$A:$A,"="&amp;Alumn_Filtered!$A75,Grades!$P:$P,"=DRP",Grades!$J:$J,"=1",Grades!$I:$I,"="&amp;_xlfn.MINIFS(Grades!$I:$I,Grades!$A:$A,"="&amp;$A75))</f>
        <v>0</v>
      </c>
      <c r="E75">
        <f>COUNTIFS(Grades!$A:$A,"="&amp;Alumn_Filtered!$A75,Grades!$P:$P,"=BAD",Grades!$J:$J,"=1",Grades!$I:$I,"="&amp;_xlfn.MINIFS(Grades!$I:$I,Grades!$A:$A,"="&amp;$A75))</f>
        <v>8</v>
      </c>
      <c r="F75">
        <f>COUNTIFS(Grades!$A:$A,"="&amp;Alumn_Filtered!$A75,Grades!$P:$P,"CVL",Grades!$J:$J,"=1",Grades!$I:$I,"="&amp;_xlfn.MINIFS(Grades!$I:$I,Grades!$A:$A,"="&amp;$A75))</f>
        <v>0</v>
      </c>
      <c r="G75" s="30">
        <f t="shared" si="18"/>
        <v>1</v>
      </c>
      <c r="H75">
        <f>COUNTIFS(Grades!$A:$A,"="&amp;Alumn_Filtered!$A75,Grades!$J:$J,"=1",Grades!$P:$P,"&gt;=0.5",Grades!$I:$I,"="&amp;_xlfn.MINIFS(Grades!$I:$I,Grades!$A:$A,"="&amp;$A75))</f>
        <v>1</v>
      </c>
      <c r="I75" s="28">
        <f t="shared" si="19"/>
        <v>1</v>
      </c>
      <c r="J75">
        <f>COUNTIFS(Grades!$A:$A,"="&amp;Alumn_Filtered!$A75,Grades!$J:$J,"=1",Grades!$P:$P,"&lt;0.5",Grades!$I:$I,"="&amp;_xlfn.MINIFS(Grades!$I:$I,Grades!$A:$A,"="&amp;$A75))</f>
        <v>0</v>
      </c>
      <c r="K75" s="28">
        <f t="shared" si="20"/>
        <v>0</v>
      </c>
      <c r="L75" s="28">
        <f>_xlfn.MAXIFS(Grades!$P:$P,Grades!$A:$A,"="&amp;Alumn_Filtered!$A75,Grades!$J:$J,"=1",Grades!$I:$I,"="&amp;_xlfn.MINIFS(Grades!$I:$I,Grades!$A:$A,"="&amp;$A75))</f>
        <v>0.83333333333333337</v>
      </c>
      <c r="M75" s="28">
        <f>_xlfn.MINIFS(Grades!$P:$P,Grades!$A:$A,"="&amp;Alumn_Filtered!$A75,Grades!$J:$J,"=1",Grades!$I:$I,"="&amp;_xlfn.MINIFS(Grades!$I:$I,Grades!$A:$A,"="&amp;$A75))</f>
        <v>0.83333333333333337</v>
      </c>
      <c r="N75" s="28">
        <f>IF(G75&lt;&gt;0,SUMIFS(Grades!$P:$P,Grades!$P:$P,"&gt;0",Grades!$A:$A,"="&amp;Alumn_Filtered!$A75,Grades!$J:$J,"=1",Grades!$I:$I,"="&amp;_xlfn.MINIFS(Grades!$I:$I,Grades!$A:$A,"="&amp;$A75))/COUNTIFS(Grades!P:P,"&lt;&gt;BAD",Grades!P:P,"&lt;&gt;DRP",Grades!P:P,"&lt;&gt;CVL",Grades!$A:$A,"="&amp;Alumn_Filtered!$A75,Grades!$J:$J,"=1",Grades!$I:$I,"="&amp;_xlfn.MINIFS(Grades!$I:$I,Grades!$A:$A,"="&amp;$A75)),0)</f>
        <v>0.83333333333333337</v>
      </c>
      <c r="O75">
        <f>COUNTIFS(Grades!$A:$A,"="&amp;Alumn_Filtered!$A75,Grades!$J:$J,"=2",Grades!$I:$I,"="&amp;_xlfn.MINIFS(Grades!$I:$I,Grades!$A:$A,"="&amp;$A75))</f>
        <v>11</v>
      </c>
      <c r="P75">
        <f>COUNTIFS(Grades!$A:$A,"="&amp;Alumn_Filtered!$A75,Grades!$P:$P,"=DRP",Grades!$J:$J,"=2",Grades!$I:$I,"="&amp;_xlfn.MINIFS(Grades!$I:$I,Grades!$A:$A,"="&amp;$A75))</f>
        <v>1</v>
      </c>
      <c r="Q75">
        <f>COUNTIFS(Grades!$A:$A,"="&amp;Alumn_Filtered!$A75,Grades!$P:$P,"=BAD",Grades!$J:$J,"=2",Grades!$I:$I,"="&amp;_xlfn.MINIFS(Grades!$I:$I,Grades!$A:$A,"="&amp;$A75))</f>
        <v>1</v>
      </c>
      <c r="R75">
        <f>COUNTIFS(Grades!$A:$A,"="&amp;Alumn_Filtered!$A75,Grades!$P:$P,"CVL",Grades!$J:$J,"=2",Grades!$I:$I,"="&amp;_xlfn.MINIFS(Grades!$I:$I,Grades!$A:$A,"="&amp;$A75))</f>
        <v>2</v>
      </c>
      <c r="S75">
        <f t="shared" si="31"/>
        <v>7</v>
      </c>
      <c r="T75">
        <f>COUNTIFS(Grades!$A:$A,"="&amp;Alumn_Filtered!$A75,Grades!$J:$J,"=2",Grades!$P:$P,"&gt;=0.5",Grades!$I:$I,"="&amp;_xlfn.MINIFS(Grades!$I:$I,Grades!$A:$A,"="&amp;$A75))</f>
        <v>4</v>
      </c>
      <c r="U75" s="28">
        <f t="shared" si="21"/>
        <v>0.5714285714285714</v>
      </c>
      <c r="V75">
        <f>COUNTIFS(Grades!$A:$A,"="&amp;Alumn_Filtered!$A75,Grades!$J:$J,"=2",Grades!$P:$P,"&lt;0.5",Grades!$I:$I,"="&amp;_xlfn.MINIFS(Grades!$I:$I,Grades!$A:$A,"="&amp;$A75))</f>
        <v>2</v>
      </c>
      <c r="W75" s="28">
        <f t="shared" si="22"/>
        <v>0.2857142857142857</v>
      </c>
      <c r="X75" s="28">
        <f>_xlfn.MAXIFS(Grades!$P:$P,Grades!$A:$A,"="&amp;Alumn_Filtered!$A75,Grades!$J:$J,"=2",Grades!$I:$I,"="&amp;_xlfn.MINIFS(Grades!$I:$I,Grades!$A:$A,"="&amp;$A75))</f>
        <v>0.85</v>
      </c>
      <c r="Y75" s="28">
        <f>_xlfn.MINIFS(Grades!$P:$P,Grades!$A:$A,"="&amp;Alumn_Filtered!$A75,Grades!$J:$J,"=2",Grades!$I:$I,"="&amp;_xlfn.MINIFS(Grades!$I:$I,Grades!$A:$A,"="&amp;$A75))</f>
        <v>0.25</v>
      </c>
      <c r="Z75" s="28">
        <f>IF(S75&lt;&gt;0,SUMIFS(Grades!$P:$P,Grades!$P:$P,"&gt;0",Grades!$A:$A,"="&amp;Alumn_Filtered!$A75,Grades!$J:$J,"=2",Grades!$I:$I,"="&amp;_xlfn.MINIFS(Grades!$I:$I,Grades!$A:$A,"="&amp;$A75))/COUNTIFS(Grades!P:P,"&lt;&gt;BAD",Grades!P:P,"&lt;&gt;DRP",Grades!P:P,"&lt;&gt;CVL",Grades!$A:$A,"="&amp;Alumn_Filtered!$A75,Grades!$J:$J,"=2",Grades!$I:$I,"="&amp;_xlfn.MINIFS(Grades!$I:$I,Grades!$A:$A,"="&amp;$A75)),0)</f>
        <v>0.47619047619047616</v>
      </c>
      <c r="AA75" s="28">
        <f t="shared" si="23"/>
        <v>-0.35714285714285721</v>
      </c>
      <c r="AB75">
        <f t="shared" ca="1" si="17"/>
        <v>23</v>
      </c>
      <c r="AC75" t="str">
        <f>LEFT(VLOOKUP($A75,Ingresos!$C:$X,5,FALSE),1)</f>
        <v>S</v>
      </c>
      <c r="AD75">
        <f t="shared" si="24"/>
        <v>1</v>
      </c>
      <c r="AE75" t="str">
        <f>LEFT(VLOOKUP($A75,Ingresos!$C:$X,6,FALSE),1)</f>
        <v>R</v>
      </c>
      <c r="AF75">
        <f t="shared" si="25"/>
        <v>1</v>
      </c>
      <c r="AG75">
        <f>VLOOKUP($A75,Ingresos!$C:$X,9,FALSE)</f>
        <v>595</v>
      </c>
      <c r="AH75" s="28">
        <f t="shared" si="26"/>
        <v>0.62722852512155591</v>
      </c>
      <c r="AI75">
        <f>VLOOKUP($A75,Ingresos!$C:$X,10,FALSE)</f>
        <v>622</v>
      </c>
      <c r="AJ75" s="28">
        <f t="shared" si="27"/>
        <v>0.6709886547811994</v>
      </c>
      <c r="AK75">
        <f>VLOOKUP($A75,Ingresos!$C:$X,11,FALSE)</f>
        <v>574</v>
      </c>
      <c r="AL75" s="28">
        <f t="shared" si="28"/>
        <v>0.59319286871961097</v>
      </c>
      <c r="AM75">
        <f>VLOOKUP($A75,Ingresos!$C:$X,12,FALSE)</f>
        <v>614</v>
      </c>
      <c r="AN75" s="28">
        <f t="shared" si="29"/>
        <v>0.65802269043760131</v>
      </c>
      <c r="AO75">
        <f>VLOOKUP($A75,Ingresos!$C:$X,18,FALSE)</f>
        <v>13</v>
      </c>
      <c r="AP75">
        <f t="shared" si="16"/>
        <v>13</v>
      </c>
      <c r="AQ75" t="str">
        <f>VLOOKUP($A75,Ingresos!$C:$X,19,FALSE)</f>
        <v>H1</v>
      </c>
      <c r="AR75">
        <f t="shared" si="30"/>
        <v>1</v>
      </c>
      <c r="AS75">
        <f>VLOOKUP($A75,Ingresos!$C:$X,22,FALSE)</f>
        <v>0</v>
      </c>
    </row>
    <row r="76" spans="1:45" x14ac:dyDescent="0.25">
      <c r="A76">
        <v>189366264</v>
      </c>
      <c r="B76">
        <f>IF((_xlfn.MAXIFS(Grades!$I:$I,Grades!$A:$A,"="&amp;$A76)-_xlfn.MINIFS(Grades!$I:$I,Grades!$A:$A,"="&amp;$A76))=0,0,1)</f>
        <v>1</v>
      </c>
      <c r="C76">
        <f>COUNTIFS(Grades!$A:$A,"="&amp;Alumn_Filtered!$A76,Grades!$J:$J,"=1",Grades!$I:$I,"="&amp;_xlfn.MINIFS(Grades!$I:$I,Grades!$A:$A,"="&amp;$A76))</f>
        <v>6</v>
      </c>
      <c r="D76">
        <f>COUNTIFS(Grades!$A:$A,"="&amp;Alumn_Filtered!$A76,Grades!$P:$P,"=DRP",Grades!$J:$J,"=1",Grades!$I:$I,"="&amp;_xlfn.MINIFS(Grades!$I:$I,Grades!$A:$A,"="&amp;$A76))</f>
        <v>0</v>
      </c>
      <c r="E76">
        <f>COUNTIFS(Grades!$A:$A,"="&amp;Alumn_Filtered!$A76,Grades!$P:$P,"=BAD",Grades!$J:$J,"=1",Grades!$I:$I,"="&amp;_xlfn.MINIFS(Grades!$I:$I,Grades!$A:$A,"="&amp;$A76))</f>
        <v>0</v>
      </c>
      <c r="F76">
        <f>COUNTIFS(Grades!$A:$A,"="&amp;Alumn_Filtered!$A76,Grades!$P:$P,"CVL",Grades!$J:$J,"=1",Grades!$I:$I,"="&amp;_xlfn.MINIFS(Grades!$I:$I,Grades!$A:$A,"="&amp;$A76))</f>
        <v>0</v>
      </c>
      <c r="G76" s="30">
        <f t="shared" si="18"/>
        <v>6</v>
      </c>
      <c r="H76">
        <f>COUNTIFS(Grades!$A:$A,"="&amp;Alumn_Filtered!$A76,Grades!$J:$J,"=1",Grades!$P:$P,"&gt;=0.5",Grades!$I:$I,"="&amp;_xlfn.MINIFS(Grades!$I:$I,Grades!$A:$A,"="&amp;$A76))</f>
        <v>2</v>
      </c>
      <c r="I76" s="28">
        <f t="shared" si="19"/>
        <v>0.33333333333333331</v>
      </c>
      <c r="J76">
        <f>COUNTIFS(Grades!$A:$A,"="&amp;Alumn_Filtered!$A76,Grades!$J:$J,"=1",Grades!$P:$P,"&lt;0.5",Grades!$I:$I,"="&amp;_xlfn.MINIFS(Grades!$I:$I,Grades!$A:$A,"="&amp;$A76))</f>
        <v>4</v>
      </c>
      <c r="K76" s="28">
        <f t="shared" si="20"/>
        <v>0.66666666666666663</v>
      </c>
      <c r="L76" s="28">
        <f>_xlfn.MAXIFS(Grades!$P:$P,Grades!$A:$A,"="&amp;Alumn_Filtered!$A76,Grades!$J:$J,"=1",Grades!$I:$I,"="&amp;_xlfn.MINIFS(Grades!$I:$I,Grades!$A:$A,"="&amp;$A76))</f>
        <v>0.75</v>
      </c>
      <c r="M76" s="28">
        <f>_xlfn.MINIFS(Grades!$P:$P,Grades!$A:$A,"="&amp;Alumn_Filtered!$A76,Grades!$J:$J,"=1",Grades!$I:$I,"="&amp;_xlfn.MINIFS(Grades!$I:$I,Grades!$A:$A,"="&amp;$A76))</f>
        <v>0.26666666666666666</v>
      </c>
      <c r="N76" s="28">
        <f>IF(G76&lt;&gt;0,SUMIFS(Grades!$P:$P,Grades!$P:$P,"&gt;0",Grades!$A:$A,"="&amp;Alumn_Filtered!$A76,Grades!$J:$J,"=1",Grades!$I:$I,"="&amp;_xlfn.MINIFS(Grades!$I:$I,Grades!$A:$A,"="&amp;$A76))/COUNTIFS(Grades!P:P,"&lt;&gt;BAD",Grades!P:P,"&lt;&gt;DRP",Grades!P:P,"&lt;&gt;CVL",Grades!$A:$A,"="&amp;Alumn_Filtered!$A76,Grades!$J:$J,"=1",Grades!$I:$I,"="&amp;_xlfn.MINIFS(Grades!$I:$I,Grades!$A:$A,"="&amp;$A76)),0)</f>
        <v>0.43055555555555552</v>
      </c>
      <c r="O76">
        <f>COUNTIFS(Grades!$A:$A,"="&amp;Alumn_Filtered!$A76,Grades!$J:$J,"=2",Grades!$I:$I,"="&amp;_xlfn.MINIFS(Grades!$I:$I,Grades!$A:$A,"="&amp;$A76))</f>
        <v>7</v>
      </c>
      <c r="P76">
        <f>COUNTIFS(Grades!$A:$A,"="&amp;Alumn_Filtered!$A76,Grades!$P:$P,"=DRP",Grades!$J:$J,"=2",Grades!$I:$I,"="&amp;_xlfn.MINIFS(Grades!$I:$I,Grades!$A:$A,"="&amp;$A76))</f>
        <v>0</v>
      </c>
      <c r="Q76">
        <f>COUNTIFS(Grades!$A:$A,"="&amp;Alumn_Filtered!$A76,Grades!$P:$P,"=BAD",Grades!$J:$J,"=2",Grades!$I:$I,"="&amp;_xlfn.MINIFS(Grades!$I:$I,Grades!$A:$A,"="&amp;$A76))</f>
        <v>0</v>
      </c>
      <c r="R76">
        <f>COUNTIFS(Grades!$A:$A,"="&amp;Alumn_Filtered!$A76,Grades!$P:$P,"CVL",Grades!$J:$J,"=2",Grades!$I:$I,"="&amp;_xlfn.MINIFS(Grades!$I:$I,Grades!$A:$A,"="&amp;$A76))</f>
        <v>0</v>
      </c>
      <c r="S76">
        <f t="shared" si="31"/>
        <v>7</v>
      </c>
      <c r="T76">
        <f>COUNTIFS(Grades!$A:$A,"="&amp;Alumn_Filtered!$A76,Grades!$J:$J,"=2",Grades!$P:$P,"&gt;=0.5",Grades!$I:$I,"="&amp;_xlfn.MINIFS(Grades!$I:$I,Grades!$A:$A,"="&amp;$A76))</f>
        <v>2</v>
      </c>
      <c r="U76" s="28">
        <f t="shared" si="21"/>
        <v>0.2857142857142857</v>
      </c>
      <c r="V76">
        <f>COUNTIFS(Grades!$A:$A,"="&amp;Alumn_Filtered!$A76,Grades!$J:$J,"=2",Grades!$P:$P,"&lt;0.5",Grades!$I:$I,"="&amp;_xlfn.MINIFS(Grades!$I:$I,Grades!$A:$A,"="&amp;$A76))</f>
        <v>5</v>
      </c>
      <c r="W76" s="28">
        <f t="shared" si="22"/>
        <v>0.7142857142857143</v>
      </c>
      <c r="X76" s="28">
        <f>_xlfn.MAXIFS(Grades!$P:$P,Grades!$A:$A,"="&amp;Alumn_Filtered!$A76,Grades!$J:$J,"=2",Grades!$I:$I,"="&amp;_xlfn.MINIFS(Grades!$I:$I,Grades!$A:$A,"="&amp;$A76))</f>
        <v>0.68333333333333324</v>
      </c>
      <c r="Y76" s="28">
        <f>_xlfn.MINIFS(Grades!$P:$P,Grades!$A:$A,"="&amp;Alumn_Filtered!$A76,Grades!$J:$J,"=2",Grades!$I:$I,"="&amp;_xlfn.MINIFS(Grades!$I:$I,Grades!$A:$A,"="&amp;$A76))</f>
        <v>0.16666666666666666</v>
      </c>
      <c r="Z76" s="28">
        <f>IF(S76&lt;&gt;0,SUMIFS(Grades!$P:$P,Grades!$P:$P,"&gt;0",Grades!$A:$A,"="&amp;Alumn_Filtered!$A76,Grades!$J:$J,"=2",Grades!$I:$I,"="&amp;_xlfn.MINIFS(Grades!$I:$I,Grades!$A:$A,"="&amp;$A76))/COUNTIFS(Grades!P:P,"&lt;&gt;BAD",Grades!P:P,"&lt;&gt;DRP",Grades!P:P,"&lt;&gt;CVL",Grades!$A:$A,"="&amp;Alumn_Filtered!$A76,Grades!$J:$J,"=2",Grades!$I:$I,"="&amp;_xlfn.MINIFS(Grades!$I:$I,Grades!$A:$A,"="&amp;$A76)),0)</f>
        <v>0.39285714285714285</v>
      </c>
      <c r="AA76" s="28">
        <f t="shared" si="23"/>
        <v>-3.7698412698412676E-2</v>
      </c>
      <c r="AB76">
        <f t="shared" ca="1" si="17"/>
        <v>23</v>
      </c>
      <c r="AC76" t="str">
        <f>LEFT(VLOOKUP($A76,Ingresos!$C:$X,5,FALSE),1)</f>
        <v>S</v>
      </c>
      <c r="AD76">
        <f t="shared" si="24"/>
        <v>1</v>
      </c>
      <c r="AE76" t="str">
        <f>LEFT(VLOOKUP($A76,Ingresos!$C:$X,6,FALSE),1)</f>
        <v>R</v>
      </c>
      <c r="AF76">
        <f t="shared" si="25"/>
        <v>1</v>
      </c>
      <c r="AG76">
        <f>VLOOKUP($A76,Ingresos!$C:$X,9,FALSE)</f>
        <v>453</v>
      </c>
      <c r="AH76" s="28">
        <f t="shared" si="26"/>
        <v>0.39708265802269044</v>
      </c>
      <c r="AI76">
        <f>VLOOKUP($A76,Ingresos!$C:$X,10,FALSE)</f>
        <v>453</v>
      </c>
      <c r="AJ76" s="28">
        <f t="shared" si="27"/>
        <v>0.39708265802269044</v>
      </c>
      <c r="AK76">
        <f>VLOOKUP($A76,Ingresos!$C:$X,11,FALSE)</f>
        <v>710</v>
      </c>
      <c r="AL76" s="28">
        <f t="shared" si="28"/>
        <v>0.81361426256077796</v>
      </c>
      <c r="AM76">
        <f>VLOOKUP($A76,Ingresos!$C:$X,12,FALSE)</f>
        <v>691</v>
      </c>
      <c r="AN76" s="28">
        <f t="shared" si="29"/>
        <v>0.78282009724473256</v>
      </c>
      <c r="AO76">
        <f>VLOOKUP($A76,Ingresos!$C:$X,18,FALSE)</f>
        <v>13</v>
      </c>
      <c r="AP76">
        <f t="shared" si="16"/>
        <v>13</v>
      </c>
      <c r="AQ76" t="str">
        <f>VLOOKUP($A76,Ingresos!$C:$X,19,FALSE)</f>
        <v>H1</v>
      </c>
      <c r="AR76">
        <f t="shared" si="30"/>
        <v>1</v>
      </c>
      <c r="AS76">
        <f>VLOOKUP($A76,Ingresos!$C:$X,22,FALSE)</f>
        <v>0</v>
      </c>
    </row>
    <row r="77" spans="1:45" x14ac:dyDescent="0.25">
      <c r="A77">
        <v>189382405</v>
      </c>
      <c r="B77">
        <f>IF((_xlfn.MAXIFS(Grades!$I:$I,Grades!$A:$A,"="&amp;$A77)-_xlfn.MINIFS(Grades!$I:$I,Grades!$A:$A,"="&amp;$A77))=0,0,1)</f>
        <v>1</v>
      </c>
      <c r="C77">
        <f>COUNTIFS(Grades!$A:$A,"="&amp;Alumn_Filtered!$A77,Grades!$J:$J,"=1",Grades!$I:$I,"="&amp;_xlfn.MINIFS(Grades!$I:$I,Grades!$A:$A,"="&amp;$A77))</f>
        <v>6</v>
      </c>
      <c r="D77">
        <f>COUNTIFS(Grades!$A:$A,"="&amp;Alumn_Filtered!$A77,Grades!$P:$P,"=DRP",Grades!$J:$J,"=1",Grades!$I:$I,"="&amp;_xlfn.MINIFS(Grades!$I:$I,Grades!$A:$A,"="&amp;$A77))</f>
        <v>0</v>
      </c>
      <c r="E77">
        <f>COUNTIFS(Grades!$A:$A,"="&amp;Alumn_Filtered!$A77,Grades!$P:$P,"=BAD",Grades!$J:$J,"=1",Grades!$I:$I,"="&amp;_xlfn.MINIFS(Grades!$I:$I,Grades!$A:$A,"="&amp;$A77))</f>
        <v>2</v>
      </c>
      <c r="F77">
        <f>COUNTIFS(Grades!$A:$A,"="&amp;Alumn_Filtered!$A77,Grades!$P:$P,"CVL",Grades!$J:$J,"=1",Grades!$I:$I,"="&amp;_xlfn.MINIFS(Grades!$I:$I,Grades!$A:$A,"="&amp;$A77))</f>
        <v>0</v>
      </c>
      <c r="G77" s="30">
        <f t="shared" si="18"/>
        <v>4</v>
      </c>
      <c r="H77">
        <f>COUNTIFS(Grades!$A:$A,"="&amp;Alumn_Filtered!$A77,Grades!$J:$J,"=1",Grades!$P:$P,"&gt;=0.5",Grades!$I:$I,"="&amp;_xlfn.MINIFS(Grades!$I:$I,Grades!$A:$A,"="&amp;$A77))</f>
        <v>0</v>
      </c>
      <c r="I77" s="28">
        <f t="shared" si="19"/>
        <v>0</v>
      </c>
      <c r="J77">
        <f>COUNTIFS(Grades!$A:$A,"="&amp;Alumn_Filtered!$A77,Grades!$J:$J,"=1",Grades!$P:$P,"&lt;0.5",Grades!$I:$I,"="&amp;_xlfn.MINIFS(Grades!$I:$I,Grades!$A:$A,"="&amp;$A77))</f>
        <v>4</v>
      </c>
      <c r="K77" s="28">
        <f t="shared" si="20"/>
        <v>1</v>
      </c>
      <c r="L77" s="28">
        <f>_xlfn.MAXIFS(Grades!$P:$P,Grades!$A:$A,"="&amp;Alumn_Filtered!$A77,Grades!$J:$J,"=1",Grades!$I:$I,"="&amp;_xlfn.MINIFS(Grades!$I:$I,Grades!$A:$A,"="&amp;$A77))</f>
        <v>0.31666666666666665</v>
      </c>
      <c r="M77" s="28">
        <f>_xlfn.MINIFS(Grades!$P:$P,Grades!$A:$A,"="&amp;Alumn_Filtered!$A77,Grades!$J:$J,"=1",Grades!$I:$I,"="&amp;_xlfn.MINIFS(Grades!$I:$I,Grades!$A:$A,"="&amp;$A77))</f>
        <v>6.6666666666666652E-2</v>
      </c>
      <c r="N77" s="28">
        <f>IF(G77&lt;&gt;0,SUMIFS(Grades!$P:$P,Grades!$P:$P,"&gt;0",Grades!$A:$A,"="&amp;Alumn_Filtered!$A77,Grades!$J:$J,"=1",Grades!$I:$I,"="&amp;_xlfn.MINIFS(Grades!$I:$I,Grades!$A:$A,"="&amp;$A77))/COUNTIFS(Grades!P:P,"&lt;&gt;BAD",Grades!P:P,"&lt;&gt;DRP",Grades!P:P,"&lt;&gt;CVL",Grades!$A:$A,"="&amp;Alumn_Filtered!$A77,Grades!$J:$J,"=1",Grades!$I:$I,"="&amp;_xlfn.MINIFS(Grades!$I:$I,Grades!$A:$A,"="&amp;$A77)),0)</f>
        <v>0.13749999999999998</v>
      </c>
      <c r="O77">
        <f>COUNTIFS(Grades!$A:$A,"="&amp;Alumn_Filtered!$A77,Grades!$J:$J,"=2",Grades!$I:$I,"="&amp;_xlfn.MINIFS(Grades!$I:$I,Grades!$A:$A,"="&amp;$A77))</f>
        <v>8</v>
      </c>
      <c r="P77">
        <f>COUNTIFS(Grades!$A:$A,"="&amp;Alumn_Filtered!$A77,Grades!$P:$P,"=DRP",Grades!$J:$J,"=2",Grades!$I:$I,"="&amp;_xlfn.MINIFS(Grades!$I:$I,Grades!$A:$A,"="&amp;$A77))</f>
        <v>1</v>
      </c>
      <c r="Q77">
        <f>COUNTIFS(Grades!$A:$A,"="&amp;Alumn_Filtered!$A77,Grades!$P:$P,"=BAD",Grades!$J:$J,"=2",Grades!$I:$I,"="&amp;_xlfn.MINIFS(Grades!$I:$I,Grades!$A:$A,"="&amp;$A77))</f>
        <v>6</v>
      </c>
      <c r="R77">
        <f>COUNTIFS(Grades!$A:$A,"="&amp;Alumn_Filtered!$A77,Grades!$P:$P,"CVL",Grades!$J:$J,"=2",Grades!$I:$I,"="&amp;_xlfn.MINIFS(Grades!$I:$I,Grades!$A:$A,"="&amp;$A77))</f>
        <v>0</v>
      </c>
      <c r="S77">
        <f t="shared" si="31"/>
        <v>1</v>
      </c>
      <c r="T77">
        <f>COUNTIFS(Grades!$A:$A,"="&amp;Alumn_Filtered!$A77,Grades!$J:$J,"=2",Grades!$P:$P,"&gt;=0.5",Grades!$I:$I,"="&amp;_xlfn.MINIFS(Grades!$I:$I,Grades!$A:$A,"="&amp;$A77))</f>
        <v>0</v>
      </c>
      <c r="U77" s="28">
        <f t="shared" si="21"/>
        <v>0</v>
      </c>
      <c r="V77">
        <f>COUNTIFS(Grades!$A:$A,"="&amp;Alumn_Filtered!$A77,Grades!$J:$J,"=2",Grades!$P:$P,"&lt;0.5",Grades!$I:$I,"="&amp;_xlfn.MINIFS(Grades!$I:$I,Grades!$A:$A,"="&amp;$A77))</f>
        <v>1</v>
      </c>
      <c r="W77" s="28">
        <f t="shared" si="22"/>
        <v>1</v>
      </c>
      <c r="X77" s="28">
        <f>_xlfn.MAXIFS(Grades!$P:$P,Grades!$A:$A,"="&amp;Alumn_Filtered!$A77,Grades!$J:$J,"=2",Grades!$I:$I,"="&amp;_xlfn.MINIFS(Grades!$I:$I,Grades!$A:$A,"="&amp;$A77))</f>
        <v>3.3333333333333326E-2</v>
      </c>
      <c r="Y77" s="28">
        <f>_xlfn.MINIFS(Grades!$P:$P,Grades!$A:$A,"="&amp;Alumn_Filtered!$A77,Grades!$J:$J,"=2",Grades!$I:$I,"="&amp;_xlfn.MINIFS(Grades!$I:$I,Grades!$A:$A,"="&amp;$A77))</f>
        <v>3.3333333333333326E-2</v>
      </c>
      <c r="Z77" s="28">
        <f>IF(S77&lt;&gt;0,SUMIFS(Grades!$P:$P,Grades!$P:$P,"&gt;0",Grades!$A:$A,"="&amp;Alumn_Filtered!$A77,Grades!$J:$J,"=2",Grades!$I:$I,"="&amp;_xlfn.MINIFS(Grades!$I:$I,Grades!$A:$A,"="&amp;$A77))/COUNTIFS(Grades!P:P,"&lt;&gt;BAD",Grades!P:P,"&lt;&gt;DRP",Grades!P:P,"&lt;&gt;CVL",Grades!$A:$A,"="&amp;Alumn_Filtered!$A77,Grades!$J:$J,"=2",Grades!$I:$I,"="&amp;_xlfn.MINIFS(Grades!$I:$I,Grades!$A:$A,"="&amp;$A77)),0)</f>
        <v>3.3333333333333326E-2</v>
      </c>
      <c r="AA77" s="28">
        <f t="shared" si="23"/>
        <v>-0.10416666666666666</v>
      </c>
      <c r="AB77">
        <f t="shared" ca="1" si="17"/>
        <v>23</v>
      </c>
      <c r="AC77" t="str">
        <f>LEFT(VLOOKUP($A77,Ingresos!$C:$X,5,FALSE),1)</f>
        <v>S</v>
      </c>
      <c r="AD77">
        <f t="shared" si="24"/>
        <v>1</v>
      </c>
      <c r="AE77" t="str">
        <f>LEFT(VLOOKUP($A77,Ingresos!$C:$X,6,FALSE),1)</f>
        <v>E</v>
      </c>
      <c r="AF77">
        <f t="shared" si="25"/>
        <v>0</v>
      </c>
      <c r="AG77">
        <f>VLOOKUP($A77,Ingresos!$C:$X,9,FALSE)</f>
        <v>538</v>
      </c>
      <c r="AH77" s="28">
        <f t="shared" si="26"/>
        <v>0.53484602917341972</v>
      </c>
      <c r="AI77">
        <f>VLOOKUP($A77,Ingresos!$C:$X,10,FALSE)</f>
        <v>567</v>
      </c>
      <c r="AJ77" s="28">
        <f t="shared" si="27"/>
        <v>0.58184764991896276</v>
      </c>
      <c r="AK77">
        <f>VLOOKUP($A77,Ingresos!$C:$X,11,FALSE)</f>
        <v>641</v>
      </c>
      <c r="AL77" s="28">
        <f t="shared" si="28"/>
        <v>0.70178282009724469</v>
      </c>
      <c r="AM77">
        <f>VLOOKUP($A77,Ingresos!$C:$X,12,FALSE)</f>
        <v>681</v>
      </c>
      <c r="AN77" s="28">
        <f t="shared" si="29"/>
        <v>0.76661264181523503</v>
      </c>
      <c r="AO77">
        <f>VLOOKUP($A77,Ingresos!$C:$X,18,FALSE)</f>
        <v>13</v>
      </c>
      <c r="AP77">
        <f t="shared" ref="AP77:AP140" si="32">IF(ISNUMBER(AO77),AO77,IF(AO77="RM",13,IF(AO77="I",1,IF(AO77="II",2,IF(AO77="III",3,IF(AO77="IV",4,IF(AO77="V",5,IF(AO77="VI",6,IF(AO77="VII",7,IF(AO77="VIII",8,IF(AO77="IX",9,IF(AO77="X",10,IF(AO77="XI",11,IF(AO77="XII",12,IF(AO77="XIII",13,IF(AO77="XIV",14,"UNK"))))))))))))))))</f>
        <v>13</v>
      </c>
      <c r="AQ77" t="str">
        <f>VLOOKUP($A77,Ingresos!$C:$X,19,FALSE)</f>
        <v>H1</v>
      </c>
      <c r="AR77">
        <f t="shared" si="30"/>
        <v>1</v>
      </c>
      <c r="AS77">
        <f>VLOOKUP($A77,Ingresos!$C:$X,22,FALSE)</f>
        <v>0</v>
      </c>
    </row>
    <row r="78" spans="1:45" x14ac:dyDescent="0.25">
      <c r="A78">
        <v>189417438</v>
      </c>
      <c r="B78">
        <f>IF((_xlfn.MAXIFS(Grades!$I:$I,Grades!$A:$A,"="&amp;$A78)-_xlfn.MINIFS(Grades!$I:$I,Grades!$A:$A,"="&amp;$A78))=0,0,1)</f>
        <v>0</v>
      </c>
      <c r="C78">
        <f>COUNTIFS(Grades!$A:$A,"="&amp;Alumn_Filtered!$A78,Grades!$J:$J,"=1",Grades!$I:$I,"="&amp;_xlfn.MINIFS(Grades!$I:$I,Grades!$A:$A,"="&amp;$A78))</f>
        <v>6</v>
      </c>
      <c r="D78">
        <f>COUNTIFS(Grades!$A:$A,"="&amp;Alumn_Filtered!$A78,Grades!$P:$P,"=DRP",Grades!$J:$J,"=1",Grades!$I:$I,"="&amp;_xlfn.MINIFS(Grades!$I:$I,Grades!$A:$A,"="&amp;$A78))</f>
        <v>0</v>
      </c>
      <c r="E78">
        <f>COUNTIFS(Grades!$A:$A,"="&amp;Alumn_Filtered!$A78,Grades!$P:$P,"=BAD",Grades!$J:$J,"=1",Grades!$I:$I,"="&amp;_xlfn.MINIFS(Grades!$I:$I,Grades!$A:$A,"="&amp;$A78))</f>
        <v>0</v>
      </c>
      <c r="F78">
        <f>COUNTIFS(Grades!$A:$A,"="&amp;Alumn_Filtered!$A78,Grades!$P:$P,"CVL",Grades!$J:$J,"=1",Grades!$I:$I,"="&amp;_xlfn.MINIFS(Grades!$I:$I,Grades!$A:$A,"="&amp;$A78))</f>
        <v>0</v>
      </c>
      <c r="G78" s="30">
        <f t="shared" si="18"/>
        <v>6</v>
      </c>
      <c r="H78">
        <f>COUNTIFS(Grades!$A:$A,"="&amp;Alumn_Filtered!$A78,Grades!$J:$J,"=1",Grades!$P:$P,"&gt;=0.5",Grades!$I:$I,"="&amp;_xlfn.MINIFS(Grades!$I:$I,Grades!$A:$A,"="&amp;$A78))</f>
        <v>5</v>
      </c>
      <c r="I78" s="28">
        <f t="shared" si="19"/>
        <v>0.83333333333333337</v>
      </c>
      <c r="J78">
        <f>COUNTIFS(Grades!$A:$A,"="&amp;Alumn_Filtered!$A78,Grades!$J:$J,"=1",Grades!$P:$P,"&lt;0.5",Grades!$I:$I,"="&amp;_xlfn.MINIFS(Grades!$I:$I,Grades!$A:$A,"="&amp;$A78))</f>
        <v>1</v>
      </c>
      <c r="K78" s="28">
        <f t="shared" si="20"/>
        <v>0.16666666666666666</v>
      </c>
      <c r="L78" s="28">
        <f>_xlfn.MAXIFS(Grades!$P:$P,Grades!$A:$A,"="&amp;Alumn_Filtered!$A78,Grades!$J:$J,"=1",Grades!$I:$I,"="&amp;_xlfn.MINIFS(Grades!$I:$I,Grades!$A:$A,"="&amp;$A78))</f>
        <v>0.85</v>
      </c>
      <c r="M78" s="28">
        <f>_xlfn.MINIFS(Grades!$P:$P,Grades!$A:$A,"="&amp;Alumn_Filtered!$A78,Grades!$J:$J,"=1",Grades!$I:$I,"="&amp;_xlfn.MINIFS(Grades!$I:$I,Grades!$A:$A,"="&amp;$A78))</f>
        <v>0.3833333333333333</v>
      </c>
      <c r="N78" s="28">
        <f>IF(G78&lt;&gt;0,SUMIFS(Grades!$P:$P,Grades!$P:$P,"&gt;0",Grades!$A:$A,"="&amp;Alumn_Filtered!$A78,Grades!$J:$J,"=1",Grades!$I:$I,"="&amp;_xlfn.MINIFS(Grades!$I:$I,Grades!$A:$A,"="&amp;$A78))/COUNTIFS(Grades!P:P,"&lt;&gt;BAD",Grades!P:P,"&lt;&gt;DRP",Grades!P:P,"&lt;&gt;CVL",Grades!$A:$A,"="&amp;Alumn_Filtered!$A78,Grades!$J:$J,"=1",Grades!$I:$I,"="&amp;_xlfn.MINIFS(Grades!$I:$I,Grades!$A:$A,"="&amp;$A78)),0)</f>
        <v>0.61111111111111116</v>
      </c>
      <c r="O78">
        <f>COUNTIFS(Grades!$A:$A,"="&amp;Alumn_Filtered!$A78,Grades!$J:$J,"=2",Grades!$I:$I,"="&amp;_xlfn.MINIFS(Grades!$I:$I,Grades!$A:$A,"="&amp;$A78))</f>
        <v>7</v>
      </c>
      <c r="P78">
        <f>COUNTIFS(Grades!$A:$A,"="&amp;Alumn_Filtered!$A78,Grades!$P:$P,"=DRP",Grades!$J:$J,"=2",Grades!$I:$I,"="&amp;_xlfn.MINIFS(Grades!$I:$I,Grades!$A:$A,"="&amp;$A78))</f>
        <v>1</v>
      </c>
      <c r="Q78">
        <f>COUNTIFS(Grades!$A:$A,"="&amp;Alumn_Filtered!$A78,Grades!$P:$P,"=BAD",Grades!$J:$J,"=2",Grades!$I:$I,"="&amp;_xlfn.MINIFS(Grades!$I:$I,Grades!$A:$A,"="&amp;$A78))</f>
        <v>1</v>
      </c>
      <c r="R78">
        <f>COUNTIFS(Grades!$A:$A,"="&amp;Alumn_Filtered!$A78,Grades!$P:$P,"CVL",Grades!$J:$J,"=2",Grades!$I:$I,"="&amp;_xlfn.MINIFS(Grades!$I:$I,Grades!$A:$A,"="&amp;$A78))</f>
        <v>0</v>
      </c>
      <c r="S78">
        <f t="shared" si="31"/>
        <v>5</v>
      </c>
      <c r="T78">
        <f>COUNTIFS(Grades!$A:$A,"="&amp;Alumn_Filtered!$A78,Grades!$J:$J,"=2",Grades!$P:$P,"&gt;=0.5",Grades!$I:$I,"="&amp;_xlfn.MINIFS(Grades!$I:$I,Grades!$A:$A,"="&amp;$A78))</f>
        <v>3</v>
      </c>
      <c r="U78" s="28">
        <f t="shared" si="21"/>
        <v>0.6</v>
      </c>
      <c r="V78">
        <f>COUNTIFS(Grades!$A:$A,"="&amp;Alumn_Filtered!$A78,Grades!$J:$J,"=2",Grades!$P:$P,"&lt;0.5",Grades!$I:$I,"="&amp;_xlfn.MINIFS(Grades!$I:$I,Grades!$A:$A,"="&amp;$A78))</f>
        <v>2</v>
      </c>
      <c r="W78" s="28">
        <f t="shared" si="22"/>
        <v>0.4</v>
      </c>
      <c r="X78" s="28">
        <f>_xlfn.MAXIFS(Grades!$P:$P,Grades!$A:$A,"="&amp;Alumn_Filtered!$A78,Grades!$J:$J,"=2",Grades!$I:$I,"="&amp;_xlfn.MINIFS(Grades!$I:$I,Grades!$A:$A,"="&amp;$A78))</f>
        <v>0.54999999999999993</v>
      </c>
      <c r="Y78" s="28">
        <f>_xlfn.MINIFS(Grades!$P:$P,Grades!$A:$A,"="&amp;Alumn_Filtered!$A78,Grades!$J:$J,"=2",Grades!$I:$I,"="&amp;_xlfn.MINIFS(Grades!$I:$I,Grades!$A:$A,"="&amp;$A78))</f>
        <v>0</v>
      </c>
      <c r="Z78" s="28">
        <f>IF(S78&lt;&gt;0,SUMIFS(Grades!$P:$P,Grades!$P:$P,"&gt;0",Grades!$A:$A,"="&amp;Alumn_Filtered!$A78,Grades!$J:$J,"=2",Grades!$I:$I,"="&amp;_xlfn.MINIFS(Grades!$I:$I,Grades!$A:$A,"="&amp;$A78))/COUNTIFS(Grades!P:P,"&lt;&gt;BAD",Grades!P:P,"&lt;&gt;DRP",Grades!P:P,"&lt;&gt;CVL",Grades!$A:$A,"="&amp;Alumn_Filtered!$A78,Grades!$J:$J,"=2",Grades!$I:$I,"="&amp;_xlfn.MINIFS(Grades!$I:$I,Grades!$A:$A,"="&amp;$A78)),0)</f>
        <v>0.39333333333333326</v>
      </c>
      <c r="AA78" s="28">
        <f t="shared" si="23"/>
        <v>-0.2177777777777779</v>
      </c>
      <c r="AB78">
        <f t="shared" ca="1" si="17"/>
        <v>23</v>
      </c>
      <c r="AC78" t="str">
        <f>LEFT(VLOOKUP($A78,Ingresos!$C:$X,5,FALSE),1)</f>
        <v>S</v>
      </c>
      <c r="AD78">
        <f t="shared" si="24"/>
        <v>1</v>
      </c>
      <c r="AE78" t="str">
        <f>LEFT(VLOOKUP($A78,Ingresos!$C:$X,6,FALSE),1)</f>
        <v>R</v>
      </c>
      <c r="AF78">
        <f t="shared" si="25"/>
        <v>1</v>
      </c>
      <c r="AG78">
        <f>VLOOKUP($A78,Ingresos!$C:$X,9,FALSE)</f>
        <v>498</v>
      </c>
      <c r="AH78" s="28">
        <f t="shared" si="26"/>
        <v>0.47001620745542949</v>
      </c>
      <c r="AI78">
        <f>VLOOKUP($A78,Ingresos!$C:$X,10,FALSE)</f>
        <v>498</v>
      </c>
      <c r="AJ78" s="28">
        <f t="shared" si="27"/>
        <v>0.47001620745542949</v>
      </c>
      <c r="AK78">
        <f>VLOOKUP($A78,Ingresos!$C:$X,11,FALSE)</f>
        <v>549</v>
      </c>
      <c r="AL78" s="28">
        <f t="shared" si="28"/>
        <v>0.55267423014586714</v>
      </c>
      <c r="AM78">
        <f>VLOOKUP($A78,Ingresos!$C:$X,12,FALSE)</f>
        <v>624</v>
      </c>
      <c r="AN78" s="28">
        <f t="shared" si="29"/>
        <v>0.67423014586709884</v>
      </c>
      <c r="AO78">
        <f>VLOOKUP($A78,Ingresos!$C:$X,18,FALSE)</f>
        <v>13</v>
      </c>
      <c r="AP78">
        <f t="shared" si="32"/>
        <v>13</v>
      </c>
      <c r="AQ78" t="str">
        <f>VLOOKUP($A78,Ingresos!$C:$X,19,FALSE)</f>
        <v>H1</v>
      </c>
      <c r="AR78">
        <f t="shared" si="30"/>
        <v>1</v>
      </c>
      <c r="AS78">
        <f>VLOOKUP($A78,Ingresos!$C:$X,22,FALSE)</f>
        <v>0</v>
      </c>
    </row>
    <row r="79" spans="1:45" x14ac:dyDescent="0.25">
      <c r="A79">
        <v>189530145</v>
      </c>
      <c r="B79">
        <f>IF((_xlfn.MAXIFS(Grades!$I:$I,Grades!$A:$A,"="&amp;$A79)-_xlfn.MINIFS(Grades!$I:$I,Grades!$A:$A,"="&amp;$A79))=0,0,1)</f>
        <v>1</v>
      </c>
      <c r="C79">
        <f>COUNTIFS(Grades!$A:$A,"="&amp;Alumn_Filtered!$A79,Grades!$J:$J,"=1",Grades!$I:$I,"="&amp;_xlfn.MINIFS(Grades!$I:$I,Grades!$A:$A,"="&amp;$A79))</f>
        <v>8</v>
      </c>
      <c r="D79">
        <f>COUNTIFS(Grades!$A:$A,"="&amp;Alumn_Filtered!$A79,Grades!$P:$P,"=DRP",Grades!$J:$J,"=1",Grades!$I:$I,"="&amp;_xlfn.MINIFS(Grades!$I:$I,Grades!$A:$A,"="&amp;$A79))</f>
        <v>0</v>
      </c>
      <c r="E79">
        <f>COUNTIFS(Grades!$A:$A,"="&amp;Alumn_Filtered!$A79,Grades!$P:$P,"=BAD",Grades!$J:$J,"=1",Grades!$I:$I,"="&amp;_xlfn.MINIFS(Grades!$I:$I,Grades!$A:$A,"="&amp;$A79))</f>
        <v>0</v>
      </c>
      <c r="F79">
        <f>COUNTIFS(Grades!$A:$A,"="&amp;Alumn_Filtered!$A79,Grades!$P:$P,"CVL",Grades!$J:$J,"=1",Grades!$I:$I,"="&amp;_xlfn.MINIFS(Grades!$I:$I,Grades!$A:$A,"="&amp;$A79))</f>
        <v>3</v>
      </c>
      <c r="G79" s="30">
        <f t="shared" si="18"/>
        <v>5</v>
      </c>
      <c r="H79">
        <f>COUNTIFS(Grades!$A:$A,"="&amp;Alumn_Filtered!$A79,Grades!$J:$J,"=1",Grades!$P:$P,"&gt;=0.5",Grades!$I:$I,"="&amp;_xlfn.MINIFS(Grades!$I:$I,Grades!$A:$A,"="&amp;$A79))</f>
        <v>2</v>
      </c>
      <c r="I79" s="28">
        <f t="shared" si="19"/>
        <v>0.4</v>
      </c>
      <c r="J79">
        <f>COUNTIFS(Grades!$A:$A,"="&amp;Alumn_Filtered!$A79,Grades!$J:$J,"=1",Grades!$P:$P,"&lt;0.5",Grades!$I:$I,"="&amp;_xlfn.MINIFS(Grades!$I:$I,Grades!$A:$A,"="&amp;$A79))</f>
        <v>3</v>
      </c>
      <c r="K79" s="28">
        <f t="shared" si="20"/>
        <v>0.6</v>
      </c>
      <c r="L79" s="28">
        <f>_xlfn.MAXIFS(Grades!$P:$P,Grades!$A:$A,"="&amp;Alumn_Filtered!$A79,Grades!$J:$J,"=1",Grades!$I:$I,"="&amp;_xlfn.MINIFS(Grades!$I:$I,Grades!$A:$A,"="&amp;$A79))</f>
        <v>0.71666666666666667</v>
      </c>
      <c r="M79" s="28">
        <f>_xlfn.MINIFS(Grades!$P:$P,Grades!$A:$A,"="&amp;Alumn_Filtered!$A79,Grades!$J:$J,"=1",Grades!$I:$I,"="&amp;_xlfn.MINIFS(Grades!$I:$I,Grades!$A:$A,"="&amp;$A79))</f>
        <v>0.28333333333333338</v>
      </c>
      <c r="N79" s="28">
        <f>IF(G79&lt;&gt;0,SUMIFS(Grades!$P:$P,Grades!$P:$P,"&gt;0",Grades!$A:$A,"="&amp;Alumn_Filtered!$A79,Grades!$J:$J,"=1",Grades!$I:$I,"="&amp;_xlfn.MINIFS(Grades!$I:$I,Grades!$A:$A,"="&amp;$A79))/COUNTIFS(Grades!P:P,"&lt;&gt;BAD",Grades!P:P,"&lt;&gt;DRP",Grades!P:P,"&lt;&gt;CVL",Grades!$A:$A,"="&amp;Alumn_Filtered!$A79,Grades!$J:$J,"=1",Grades!$I:$I,"="&amp;_xlfn.MINIFS(Grades!$I:$I,Grades!$A:$A,"="&amp;$A79)),0)</f>
        <v>0.45</v>
      </c>
      <c r="O79">
        <f>COUNTIFS(Grades!$A:$A,"="&amp;Alumn_Filtered!$A79,Grades!$J:$J,"=2",Grades!$I:$I,"="&amp;_xlfn.MINIFS(Grades!$I:$I,Grades!$A:$A,"="&amp;$A79))</f>
        <v>7</v>
      </c>
      <c r="P79">
        <f>COUNTIFS(Grades!$A:$A,"="&amp;Alumn_Filtered!$A79,Grades!$P:$P,"=DRP",Grades!$J:$J,"=2",Grades!$I:$I,"="&amp;_xlfn.MINIFS(Grades!$I:$I,Grades!$A:$A,"="&amp;$A79))</f>
        <v>1</v>
      </c>
      <c r="Q79">
        <f>COUNTIFS(Grades!$A:$A,"="&amp;Alumn_Filtered!$A79,Grades!$P:$P,"=BAD",Grades!$J:$J,"=2",Grades!$I:$I,"="&amp;_xlfn.MINIFS(Grades!$I:$I,Grades!$A:$A,"="&amp;$A79))</f>
        <v>2</v>
      </c>
      <c r="R79">
        <f>COUNTIFS(Grades!$A:$A,"="&amp;Alumn_Filtered!$A79,Grades!$P:$P,"CVL",Grades!$J:$J,"=2",Grades!$I:$I,"="&amp;_xlfn.MINIFS(Grades!$I:$I,Grades!$A:$A,"="&amp;$A79))</f>
        <v>0</v>
      </c>
      <c r="S79">
        <f t="shared" si="31"/>
        <v>4</v>
      </c>
      <c r="T79">
        <f>COUNTIFS(Grades!$A:$A,"="&amp;Alumn_Filtered!$A79,Grades!$J:$J,"=2",Grades!$P:$P,"&gt;=0.5",Grades!$I:$I,"="&amp;_xlfn.MINIFS(Grades!$I:$I,Grades!$A:$A,"="&amp;$A79))</f>
        <v>1</v>
      </c>
      <c r="U79" s="28">
        <f t="shared" si="21"/>
        <v>0.25</v>
      </c>
      <c r="V79">
        <f>COUNTIFS(Grades!$A:$A,"="&amp;Alumn_Filtered!$A79,Grades!$J:$J,"=2",Grades!$P:$P,"&lt;0.5",Grades!$I:$I,"="&amp;_xlfn.MINIFS(Grades!$I:$I,Grades!$A:$A,"="&amp;$A79))</f>
        <v>3</v>
      </c>
      <c r="W79" s="28">
        <f t="shared" si="22"/>
        <v>0.75</v>
      </c>
      <c r="X79" s="28">
        <f>_xlfn.MAXIFS(Grades!$P:$P,Grades!$A:$A,"="&amp;Alumn_Filtered!$A79,Grades!$J:$J,"=2",Grades!$I:$I,"="&amp;_xlfn.MINIFS(Grades!$I:$I,Grades!$A:$A,"="&amp;$A79))</f>
        <v>0.53333333333333333</v>
      </c>
      <c r="Y79" s="28">
        <f>_xlfn.MINIFS(Grades!$P:$P,Grades!$A:$A,"="&amp;Alumn_Filtered!$A79,Grades!$J:$J,"=2",Grades!$I:$I,"="&amp;_xlfn.MINIFS(Grades!$I:$I,Grades!$A:$A,"="&amp;$A79))</f>
        <v>0.26666666666666666</v>
      </c>
      <c r="Z79" s="28">
        <f>IF(S79&lt;&gt;0,SUMIFS(Grades!$P:$P,Grades!$P:$P,"&gt;0",Grades!$A:$A,"="&amp;Alumn_Filtered!$A79,Grades!$J:$J,"=2",Grades!$I:$I,"="&amp;_xlfn.MINIFS(Grades!$I:$I,Grades!$A:$A,"="&amp;$A79))/COUNTIFS(Grades!P:P,"&lt;&gt;BAD",Grades!P:P,"&lt;&gt;DRP",Grades!P:P,"&lt;&gt;CVL",Grades!$A:$A,"="&amp;Alumn_Filtered!$A79,Grades!$J:$J,"=2",Grades!$I:$I,"="&amp;_xlfn.MINIFS(Grades!$I:$I,Grades!$A:$A,"="&amp;$A79)),0)</f>
        <v>0.39166666666666661</v>
      </c>
      <c r="AA79" s="28">
        <f t="shared" si="23"/>
        <v>-5.8333333333333404E-2</v>
      </c>
      <c r="AB79">
        <f t="shared" ca="1" si="17"/>
        <v>23</v>
      </c>
      <c r="AC79" t="str">
        <f>LEFT(VLOOKUP($A79,Ingresos!$C:$X,5,FALSE),1)</f>
        <v>S</v>
      </c>
      <c r="AD79">
        <f t="shared" si="24"/>
        <v>1</v>
      </c>
      <c r="AE79" t="str">
        <f>LEFT(VLOOKUP($A79,Ingresos!$C:$X,6,FALSE),1)</f>
        <v>E</v>
      </c>
      <c r="AF79">
        <f t="shared" si="25"/>
        <v>0</v>
      </c>
      <c r="AG79">
        <f>VLOOKUP($A79,Ingresos!$C:$X,9,FALSE)</f>
        <v>0</v>
      </c>
      <c r="AH79" s="28">
        <f t="shared" si="26"/>
        <v>0</v>
      </c>
      <c r="AI79">
        <f>VLOOKUP($A79,Ingresos!$C:$X,10,FALSE)</f>
        <v>0</v>
      </c>
      <c r="AJ79" s="28">
        <f t="shared" si="27"/>
        <v>0</v>
      </c>
      <c r="AK79">
        <f>VLOOKUP($A79,Ingresos!$C:$X,11,FALSE)</f>
        <v>0</v>
      </c>
      <c r="AL79" s="28">
        <f t="shared" si="28"/>
        <v>0</v>
      </c>
      <c r="AM79">
        <f>VLOOKUP($A79,Ingresos!$C:$X,12,FALSE)</f>
        <v>0</v>
      </c>
      <c r="AN79" s="28">
        <f t="shared" si="29"/>
        <v>0</v>
      </c>
      <c r="AO79">
        <f>VLOOKUP($A79,Ingresos!$C:$X,18,FALSE)</f>
        <v>13</v>
      </c>
      <c r="AP79">
        <f t="shared" si="32"/>
        <v>13</v>
      </c>
      <c r="AQ79" t="str">
        <f>VLOOKUP($A79,Ingresos!$C:$X,19,FALSE)</f>
        <v>H1</v>
      </c>
      <c r="AR79">
        <f t="shared" si="30"/>
        <v>1</v>
      </c>
      <c r="AS79">
        <f>VLOOKUP($A79,Ingresos!$C:$X,22,FALSE)</f>
        <v>0</v>
      </c>
    </row>
    <row r="80" spans="1:45" x14ac:dyDescent="0.25">
      <c r="A80">
        <v>189572352</v>
      </c>
      <c r="B80">
        <f>IF((_xlfn.MAXIFS(Grades!$I:$I,Grades!$A:$A,"="&amp;$A80)-_xlfn.MINIFS(Grades!$I:$I,Grades!$A:$A,"="&amp;$A80))=0,0,1)</f>
        <v>0</v>
      </c>
      <c r="C80">
        <f>COUNTIFS(Grades!$A:$A,"="&amp;Alumn_Filtered!$A80,Grades!$J:$J,"=1",Grades!$I:$I,"="&amp;_xlfn.MINIFS(Grades!$I:$I,Grades!$A:$A,"="&amp;$A80))</f>
        <v>6</v>
      </c>
      <c r="D80">
        <f>COUNTIFS(Grades!$A:$A,"="&amp;Alumn_Filtered!$A80,Grades!$P:$P,"=DRP",Grades!$J:$J,"=1",Grades!$I:$I,"="&amp;_xlfn.MINIFS(Grades!$I:$I,Grades!$A:$A,"="&amp;$A80))</f>
        <v>0</v>
      </c>
      <c r="E80">
        <f>COUNTIFS(Grades!$A:$A,"="&amp;Alumn_Filtered!$A80,Grades!$P:$P,"=BAD",Grades!$J:$J,"=1",Grades!$I:$I,"="&amp;_xlfn.MINIFS(Grades!$I:$I,Grades!$A:$A,"="&amp;$A80))</f>
        <v>6</v>
      </c>
      <c r="F80">
        <f>COUNTIFS(Grades!$A:$A,"="&amp;Alumn_Filtered!$A80,Grades!$P:$P,"CVL",Grades!$J:$J,"=1",Grades!$I:$I,"="&amp;_xlfn.MINIFS(Grades!$I:$I,Grades!$A:$A,"="&amp;$A80))</f>
        <v>0</v>
      </c>
      <c r="G80" s="30">
        <f t="shared" si="18"/>
        <v>0</v>
      </c>
      <c r="H80">
        <f>COUNTIFS(Grades!$A:$A,"="&amp;Alumn_Filtered!$A80,Grades!$J:$J,"=1",Grades!$P:$P,"&gt;=0.5",Grades!$I:$I,"="&amp;_xlfn.MINIFS(Grades!$I:$I,Grades!$A:$A,"="&amp;$A80))</f>
        <v>0</v>
      </c>
      <c r="I80" s="28">
        <f t="shared" si="19"/>
        <v>0</v>
      </c>
      <c r="J80">
        <f>COUNTIFS(Grades!$A:$A,"="&amp;Alumn_Filtered!$A80,Grades!$J:$J,"=1",Grades!$P:$P,"&lt;0.5",Grades!$I:$I,"="&amp;_xlfn.MINIFS(Grades!$I:$I,Grades!$A:$A,"="&amp;$A80))</f>
        <v>0</v>
      </c>
      <c r="K80" s="28">
        <f t="shared" si="20"/>
        <v>0</v>
      </c>
      <c r="L80" s="28">
        <f>_xlfn.MAXIFS(Grades!$P:$P,Grades!$A:$A,"="&amp;Alumn_Filtered!$A80,Grades!$J:$J,"=1",Grades!$I:$I,"="&amp;_xlfn.MINIFS(Grades!$I:$I,Grades!$A:$A,"="&amp;$A80))</f>
        <v>0</v>
      </c>
      <c r="M80" s="28">
        <f>_xlfn.MINIFS(Grades!$P:$P,Grades!$A:$A,"="&amp;Alumn_Filtered!$A80,Grades!$J:$J,"=1",Grades!$I:$I,"="&amp;_xlfn.MINIFS(Grades!$I:$I,Grades!$A:$A,"="&amp;$A80))</f>
        <v>0</v>
      </c>
      <c r="N80" s="28">
        <f>IF(G80&lt;&gt;0,SUMIFS(Grades!$P:$P,Grades!$P:$P,"&gt;0",Grades!$A:$A,"="&amp;Alumn_Filtered!$A80,Grades!$J:$J,"=1",Grades!$I:$I,"="&amp;_xlfn.MINIFS(Grades!$I:$I,Grades!$A:$A,"="&amp;$A80))/COUNTIFS(Grades!P:P,"&lt;&gt;BAD",Grades!P:P,"&lt;&gt;DRP",Grades!P:P,"&lt;&gt;CVL",Grades!$A:$A,"="&amp;Alumn_Filtered!$A80,Grades!$J:$J,"=1",Grades!$I:$I,"="&amp;_xlfn.MINIFS(Grades!$I:$I,Grades!$A:$A,"="&amp;$A80)),0)</f>
        <v>0</v>
      </c>
      <c r="O80">
        <f>COUNTIFS(Grades!$A:$A,"="&amp;Alumn_Filtered!$A80,Grades!$J:$J,"=2",Grades!$I:$I,"="&amp;_xlfn.MINIFS(Grades!$I:$I,Grades!$A:$A,"="&amp;$A80))</f>
        <v>6</v>
      </c>
      <c r="P80">
        <f>COUNTIFS(Grades!$A:$A,"="&amp;Alumn_Filtered!$A80,Grades!$P:$P,"=DRP",Grades!$J:$J,"=2",Grades!$I:$I,"="&amp;_xlfn.MINIFS(Grades!$I:$I,Grades!$A:$A,"="&amp;$A80))</f>
        <v>0</v>
      </c>
      <c r="Q80">
        <f>COUNTIFS(Grades!$A:$A,"="&amp;Alumn_Filtered!$A80,Grades!$P:$P,"=BAD",Grades!$J:$J,"=2",Grades!$I:$I,"="&amp;_xlfn.MINIFS(Grades!$I:$I,Grades!$A:$A,"="&amp;$A80))</f>
        <v>6</v>
      </c>
      <c r="R80">
        <f>COUNTIFS(Grades!$A:$A,"="&amp;Alumn_Filtered!$A80,Grades!$P:$P,"CVL",Grades!$J:$J,"=2",Grades!$I:$I,"="&amp;_xlfn.MINIFS(Grades!$I:$I,Grades!$A:$A,"="&amp;$A80))</f>
        <v>0</v>
      </c>
      <c r="S80">
        <f t="shared" si="31"/>
        <v>0</v>
      </c>
      <c r="T80">
        <f>COUNTIFS(Grades!$A:$A,"="&amp;Alumn_Filtered!$A80,Grades!$J:$J,"=2",Grades!$P:$P,"&gt;=0.5",Grades!$I:$I,"="&amp;_xlfn.MINIFS(Grades!$I:$I,Grades!$A:$A,"="&amp;$A80))</f>
        <v>0</v>
      </c>
      <c r="U80" s="28">
        <f t="shared" si="21"/>
        <v>0</v>
      </c>
      <c r="V80">
        <f>COUNTIFS(Grades!$A:$A,"="&amp;Alumn_Filtered!$A80,Grades!$J:$J,"=2",Grades!$P:$P,"&lt;0.5",Grades!$I:$I,"="&amp;_xlfn.MINIFS(Grades!$I:$I,Grades!$A:$A,"="&amp;$A80))</f>
        <v>0</v>
      </c>
      <c r="W80" s="28">
        <f t="shared" si="22"/>
        <v>0</v>
      </c>
      <c r="X80" s="28">
        <f>_xlfn.MAXIFS(Grades!$P:$P,Grades!$A:$A,"="&amp;Alumn_Filtered!$A80,Grades!$J:$J,"=2",Grades!$I:$I,"="&amp;_xlfn.MINIFS(Grades!$I:$I,Grades!$A:$A,"="&amp;$A80))</f>
        <v>0</v>
      </c>
      <c r="Y80" s="28">
        <f>_xlfn.MINIFS(Grades!$P:$P,Grades!$A:$A,"="&amp;Alumn_Filtered!$A80,Grades!$J:$J,"=2",Grades!$I:$I,"="&amp;_xlfn.MINIFS(Grades!$I:$I,Grades!$A:$A,"="&amp;$A80))</f>
        <v>0</v>
      </c>
      <c r="Z80" s="28">
        <f>IF(S80&lt;&gt;0,SUMIFS(Grades!$P:$P,Grades!$P:$P,"&gt;0",Grades!$A:$A,"="&amp;Alumn_Filtered!$A80,Grades!$J:$J,"=2",Grades!$I:$I,"="&amp;_xlfn.MINIFS(Grades!$I:$I,Grades!$A:$A,"="&amp;$A80))/COUNTIFS(Grades!P:P,"&lt;&gt;BAD",Grades!P:P,"&lt;&gt;DRP",Grades!P:P,"&lt;&gt;CVL",Grades!$A:$A,"="&amp;Alumn_Filtered!$A80,Grades!$J:$J,"=2",Grades!$I:$I,"="&amp;_xlfn.MINIFS(Grades!$I:$I,Grades!$A:$A,"="&amp;$A80)),0)</f>
        <v>0</v>
      </c>
      <c r="AA80" s="28">
        <f t="shared" si="23"/>
        <v>0</v>
      </c>
      <c r="AB80">
        <f t="shared" ca="1" si="17"/>
        <v>23</v>
      </c>
      <c r="AC80" t="str">
        <f>LEFT(VLOOKUP($A80,Ingresos!$C:$X,5,FALSE),1)</f>
        <v>S</v>
      </c>
      <c r="AD80">
        <f t="shared" si="24"/>
        <v>1</v>
      </c>
      <c r="AE80" t="str">
        <f>LEFT(VLOOKUP($A80,Ingresos!$C:$X,6,FALSE),1)</f>
        <v>R</v>
      </c>
      <c r="AF80">
        <f t="shared" si="25"/>
        <v>1</v>
      </c>
      <c r="AG80">
        <f>VLOOKUP($A80,Ingresos!$C:$X,9,FALSE)</f>
        <v>441</v>
      </c>
      <c r="AH80" s="28">
        <f t="shared" si="26"/>
        <v>0.37763371150729336</v>
      </c>
      <c r="AI80">
        <f>VLOOKUP($A80,Ingresos!$C:$X,10,FALSE)</f>
        <v>441</v>
      </c>
      <c r="AJ80" s="28">
        <f t="shared" si="27"/>
        <v>0.37763371150729336</v>
      </c>
      <c r="AK80">
        <f>VLOOKUP($A80,Ingresos!$C:$X,11,FALSE)</f>
        <v>598</v>
      </c>
      <c r="AL80" s="28">
        <f t="shared" si="28"/>
        <v>0.63209076175040524</v>
      </c>
      <c r="AM80">
        <f>VLOOKUP($A80,Ingresos!$C:$X,12,FALSE)</f>
        <v>609</v>
      </c>
      <c r="AN80" s="28">
        <f t="shared" si="29"/>
        <v>0.64991896272285254</v>
      </c>
      <c r="AO80" t="str">
        <f>VLOOKUP($A80,Ingresos!$C:$X,18,FALSE)</f>
        <v>RM</v>
      </c>
      <c r="AP80">
        <f t="shared" si="32"/>
        <v>13</v>
      </c>
      <c r="AQ80" t="str">
        <f>VLOOKUP($A80,Ingresos!$C:$X,19,FALSE)</f>
        <v>H1</v>
      </c>
      <c r="AR80">
        <f t="shared" si="30"/>
        <v>1</v>
      </c>
      <c r="AS80">
        <f>VLOOKUP($A80,Ingresos!$C:$X,22,FALSE)</f>
        <v>9</v>
      </c>
    </row>
    <row r="81" spans="1:45" x14ac:dyDescent="0.25">
      <c r="A81">
        <v>189574304</v>
      </c>
      <c r="B81">
        <f>IF((_xlfn.MAXIFS(Grades!$I:$I,Grades!$A:$A,"="&amp;$A81)-_xlfn.MINIFS(Grades!$I:$I,Grades!$A:$A,"="&amp;$A81))=0,0,1)</f>
        <v>1</v>
      </c>
      <c r="C81">
        <f>COUNTIFS(Grades!$A:$A,"="&amp;Alumn_Filtered!$A81,Grades!$J:$J,"=1",Grades!$I:$I,"="&amp;_xlfn.MINIFS(Grades!$I:$I,Grades!$A:$A,"="&amp;$A81))</f>
        <v>6</v>
      </c>
      <c r="D81">
        <f>COUNTIFS(Grades!$A:$A,"="&amp;Alumn_Filtered!$A81,Grades!$P:$P,"=DRP",Grades!$J:$J,"=1",Grades!$I:$I,"="&amp;_xlfn.MINIFS(Grades!$I:$I,Grades!$A:$A,"="&amp;$A81))</f>
        <v>0</v>
      </c>
      <c r="E81">
        <f>COUNTIFS(Grades!$A:$A,"="&amp;Alumn_Filtered!$A81,Grades!$P:$P,"=BAD",Grades!$J:$J,"=1",Grades!$I:$I,"="&amp;_xlfn.MINIFS(Grades!$I:$I,Grades!$A:$A,"="&amp;$A81))</f>
        <v>0</v>
      </c>
      <c r="F81">
        <f>COUNTIFS(Grades!$A:$A,"="&amp;Alumn_Filtered!$A81,Grades!$P:$P,"CVL",Grades!$J:$J,"=1",Grades!$I:$I,"="&amp;_xlfn.MINIFS(Grades!$I:$I,Grades!$A:$A,"="&amp;$A81))</f>
        <v>0</v>
      </c>
      <c r="G81" s="30">
        <f t="shared" si="18"/>
        <v>6</v>
      </c>
      <c r="H81">
        <f>COUNTIFS(Grades!$A:$A,"="&amp;Alumn_Filtered!$A81,Grades!$J:$J,"=1",Grades!$P:$P,"&gt;=0.5",Grades!$I:$I,"="&amp;_xlfn.MINIFS(Grades!$I:$I,Grades!$A:$A,"="&amp;$A81))</f>
        <v>5</v>
      </c>
      <c r="I81" s="28">
        <f t="shared" si="19"/>
        <v>0.83333333333333337</v>
      </c>
      <c r="J81">
        <f>COUNTIFS(Grades!$A:$A,"="&amp;Alumn_Filtered!$A81,Grades!$J:$J,"=1",Grades!$P:$P,"&lt;0.5",Grades!$I:$I,"="&amp;_xlfn.MINIFS(Grades!$I:$I,Grades!$A:$A,"="&amp;$A81))</f>
        <v>1</v>
      </c>
      <c r="K81" s="28">
        <f t="shared" si="20"/>
        <v>0.16666666666666666</v>
      </c>
      <c r="L81" s="28">
        <f>_xlfn.MAXIFS(Grades!$P:$P,Grades!$A:$A,"="&amp;Alumn_Filtered!$A81,Grades!$J:$J,"=1",Grades!$I:$I,"="&amp;_xlfn.MINIFS(Grades!$I:$I,Grades!$A:$A,"="&amp;$A81))</f>
        <v>0.95000000000000007</v>
      </c>
      <c r="M81" s="28">
        <f>_xlfn.MINIFS(Grades!$P:$P,Grades!$A:$A,"="&amp;Alumn_Filtered!$A81,Grades!$J:$J,"=1",Grades!$I:$I,"="&amp;_xlfn.MINIFS(Grades!$I:$I,Grades!$A:$A,"="&amp;$A81))</f>
        <v>0.35000000000000003</v>
      </c>
      <c r="N81" s="28">
        <f>IF(G81&lt;&gt;0,SUMIFS(Grades!$P:$P,Grades!$P:$P,"&gt;0",Grades!$A:$A,"="&amp;Alumn_Filtered!$A81,Grades!$J:$J,"=1",Grades!$I:$I,"="&amp;_xlfn.MINIFS(Grades!$I:$I,Grades!$A:$A,"="&amp;$A81))/COUNTIFS(Grades!P:P,"&lt;&gt;BAD",Grades!P:P,"&lt;&gt;DRP",Grades!P:P,"&lt;&gt;CVL",Grades!$A:$A,"="&amp;Alumn_Filtered!$A81,Grades!$J:$J,"=1",Grades!$I:$I,"="&amp;_xlfn.MINIFS(Grades!$I:$I,Grades!$A:$A,"="&amp;$A81)),0)</f>
        <v>0.57777777777777783</v>
      </c>
      <c r="O81">
        <f>COUNTIFS(Grades!$A:$A,"="&amp;Alumn_Filtered!$A81,Grades!$J:$J,"=2",Grades!$I:$I,"="&amp;_xlfn.MINIFS(Grades!$I:$I,Grades!$A:$A,"="&amp;$A81))</f>
        <v>7</v>
      </c>
      <c r="P81">
        <f>COUNTIFS(Grades!$A:$A,"="&amp;Alumn_Filtered!$A81,Grades!$P:$P,"=DRP",Grades!$J:$J,"=2",Grades!$I:$I,"="&amp;_xlfn.MINIFS(Grades!$I:$I,Grades!$A:$A,"="&amp;$A81))</f>
        <v>1</v>
      </c>
      <c r="Q81">
        <f>COUNTIFS(Grades!$A:$A,"="&amp;Alumn_Filtered!$A81,Grades!$P:$P,"=BAD",Grades!$J:$J,"=2",Grades!$I:$I,"="&amp;_xlfn.MINIFS(Grades!$I:$I,Grades!$A:$A,"="&amp;$A81))</f>
        <v>1</v>
      </c>
      <c r="R81">
        <f>COUNTIFS(Grades!$A:$A,"="&amp;Alumn_Filtered!$A81,Grades!$P:$P,"CVL",Grades!$J:$J,"=2",Grades!$I:$I,"="&amp;_xlfn.MINIFS(Grades!$I:$I,Grades!$A:$A,"="&amp;$A81))</f>
        <v>0</v>
      </c>
      <c r="S81">
        <f t="shared" si="31"/>
        <v>5</v>
      </c>
      <c r="T81">
        <f>COUNTIFS(Grades!$A:$A,"="&amp;Alumn_Filtered!$A81,Grades!$J:$J,"=2",Grades!$P:$P,"&gt;=0.5",Grades!$I:$I,"="&amp;_xlfn.MINIFS(Grades!$I:$I,Grades!$A:$A,"="&amp;$A81))</f>
        <v>3</v>
      </c>
      <c r="U81" s="28">
        <f t="shared" si="21"/>
        <v>0.6</v>
      </c>
      <c r="V81">
        <f>COUNTIFS(Grades!$A:$A,"="&amp;Alumn_Filtered!$A81,Grades!$J:$J,"=2",Grades!$P:$P,"&lt;0.5",Grades!$I:$I,"="&amp;_xlfn.MINIFS(Grades!$I:$I,Grades!$A:$A,"="&amp;$A81))</f>
        <v>2</v>
      </c>
      <c r="W81" s="28">
        <f t="shared" si="22"/>
        <v>0.4</v>
      </c>
      <c r="X81" s="28">
        <f>_xlfn.MAXIFS(Grades!$P:$P,Grades!$A:$A,"="&amp;Alumn_Filtered!$A81,Grades!$J:$J,"=2",Grades!$I:$I,"="&amp;_xlfn.MINIFS(Grades!$I:$I,Grades!$A:$A,"="&amp;$A81))</f>
        <v>0.65</v>
      </c>
      <c r="Y81" s="28">
        <f>_xlfn.MINIFS(Grades!$P:$P,Grades!$A:$A,"="&amp;Alumn_Filtered!$A81,Grades!$J:$J,"=2",Grades!$I:$I,"="&amp;_xlfn.MINIFS(Grades!$I:$I,Grades!$A:$A,"="&amp;$A81))</f>
        <v>0.20000000000000004</v>
      </c>
      <c r="Z81" s="28">
        <f>IF(S81&lt;&gt;0,SUMIFS(Grades!$P:$P,Grades!$P:$P,"&gt;0",Grades!$A:$A,"="&amp;Alumn_Filtered!$A81,Grades!$J:$J,"=2",Grades!$I:$I,"="&amp;_xlfn.MINIFS(Grades!$I:$I,Grades!$A:$A,"="&amp;$A81))/COUNTIFS(Grades!P:P,"&lt;&gt;BAD",Grades!P:P,"&lt;&gt;DRP",Grades!P:P,"&lt;&gt;CVL",Grades!$A:$A,"="&amp;Alumn_Filtered!$A81,Grades!$J:$J,"=2",Grades!$I:$I,"="&amp;_xlfn.MINIFS(Grades!$I:$I,Grades!$A:$A,"="&amp;$A81)),0)</f>
        <v>0.46000000000000008</v>
      </c>
      <c r="AA81" s="28">
        <f t="shared" si="23"/>
        <v>-0.11777777777777776</v>
      </c>
      <c r="AB81">
        <f t="shared" ca="1" si="17"/>
        <v>23</v>
      </c>
      <c r="AC81" t="str">
        <f>LEFT(VLOOKUP($A81,Ingresos!$C:$X,5,FALSE),1)</f>
        <v>S</v>
      </c>
      <c r="AD81">
        <f t="shared" si="24"/>
        <v>1</v>
      </c>
      <c r="AE81" t="str">
        <f>LEFT(VLOOKUP($A81,Ingresos!$C:$X,6,FALSE),1)</f>
        <v>R</v>
      </c>
      <c r="AF81">
        <f t="shared" si="25"/>
        <v>1</v>
      </c>
      <c r="AG81">
        <f>VLOOKUP($A81,Ingresos!$C:$X,9,FALSE)</f>
        <v>507</v>
      </c>
      <c r="AH81" s="28">
        <f t="shared" si="26"/>
        <v>0.4846029173419773</v>
      </c>
      <c r="AI81">
        <f>VLOOKUP($A81,Ingresos!$C:$X,10,FALSE)</f>
        <v>507</v>
      </c>
      <c r="AJ81" s="28">
        <f t="shared" si="27"/>
        <v>0.4846029173419773</v>
      </c>
      <c r="AK81">
        <f>VLOOKUP($A81,Ingresos!$C:$X,11,FALSE)</f>
        <v>543</v>
      </c>
      <c r="AL81" s="28">
        <f t="shared" si="28"/>
        <v>0.5429497568881686</v>
      </c>
      <c r="AM81">
        <f>VLOOKUP($A81,Ingresos!$C:$X,12,FALSE)</f>
        <v>651</v>
      </c>
      <c r="AN81" s="28">
        <f t="shared" si="29"/>
        <v>0.71799027552674233</v>
      </c>
      <c r="AO81">
        <f>VLOOKUP($A81,Ingresos!$C:$X,18,FALSE)</f>
        <v>13</v>
      </c>
      <c r="AP81">
        <f t="shared" si="32"/>
        <v>13</v>
      </c>
      <c r="AQ81" t="str">
        <f>VLOOKUP($A81,Ingresos!$C:$X,19,FALSE)</f>
        <v>H1</v>
      </c>
      <c r="AR81">
        <f t="shared" si="30"/>
        <v>1</v>
      </c>
      <c r="AS81">
        <f>VLOOKUP($A81,Ingresos!$C:$X,22,FALSE)</f>
        <v>0</v>
      </c>
    </row>
    <row r="82" spans="1:45" x14ac:dyDescent="0.25">
      <c r="A82">
        <v>189723458</v>
      </c>
      <c r="B82">
        <f>IF((_xlfn.MAXIFS(Grades!$I:$I,Grades!$A:$A,"="&amp;$A82)-_xlfn.MINIFS(Grades!$I:$I,Grades!$A:$A,"="&amp;$A82))=0,0,1)</f>
        <v>0</v>
      </c>
      <c r="C82">
        <f>COUNTIFS(Grades!$A:$A,"="&amp;Alumn_Filtered!$A82,Grades!$J:$J,"=1",Grades!$I:$I,"="&amp;_xlfn.MINIFS(Grades!$I:$I,Grades!$A:$A,"="&amp;$A82))</f>
        <v>6</v>
      </c>
      <c r="D82">
        <f>COUNTIFS(Grades!$A:$A,"="&amp;Alumn_Filtered!$A82,Grades!$P:$P,"=DRP",Grades!$J:$J,"=1",Grades!$I:$I,"="&amp;_xlfn.MINIFS(Grades!$I:$I,Grades!$A:$A,"="&amp;$A82))</f>
        <v>1</v>
      </c>
      <c r="E82">
        <f>COUNTIFS(Grades!$A:$A,"="&amp;Alumn_Filtered!$A82,Grades!$P:$P,"=BAD",Grades!$J:$J,"=1",Grades!$I:$I,"="&amp;_xlfn.MINIFS(Grades!$I:$I,Grades!$A:$A,"="&amp;$A82))</f>
        <v>2</v>
      </c>
      <c r="F82">
        <f>COUNTIFS(Grades!$A:$A,"="&amp;Alumn_Filtered!$A82,Grades!$P:$P,"CVL",Grades!$J:$J,"=1",Grades!$I:$I,"="&amp;_xlfn.MINIFS(Grades!$I:$I,Grades!$A:$A,"="&amp;$A82))</f>
        <v>0</v>
      </c>
      <c r="G82" s="30">
        <f t="shared" si="18"/>
        <v>3</v>
      </c>
      <c r="H82">
        <f>COUNTIFS(Grades!$A:$A,"="&amp;Alumn_Filtered!$A82,Grades!$J:$J,"=1",Grades!$P:$P,"&gt;=0.5",Grades!$I:$I,"="&amp;_xlfn.MINIFS(Grades!$I:$I,Grades!$A:$A,"="&amp;$A82))</f>
        <v>0</v>
      </c>
      <c r="I82" s="28">
        <f t="shared" si="19"/>
        <v>0</v>
      </c>
      <c r="J82">
        <f>COUNTIFS(Grades!$A:$A,"="&amp;Alumn_Filtered!$A82,Grades!$J:$J,"=1",Grades!$P:$P,"&lt;0.5",Grades!$I:$I,"="&amp;_xlfn.MINIFS(Grades!$I:$I,Grades!$A:$A,"="&amp;$A82))</f>
        <v>3</v>
      </c>
      <c r="K82" s="28">
        <f t="shared" si="20"/>
        <v>1</v>
      </c>
      <c r="L82" s="28">
        <f>_xlfn.MAXIFS(Grades!$P:$P,Grades!$A:$A,"="&amp;Alumn_Filtered!$A82,Grades!$J:$J,"=1",Grades!$I:$I,"="&amp;_xlfn.MINIFS(Grades!$I:$I,Grades!$A:$A,"="&amp;$A82))</f>
        <v>0.13333333333333333</v>
      </c>
      <c r="M82" s="28">
        <f>_xlfn.MINIFS(Grades!$P:$P,Grades!$A:$A,"="&amp;Alumn_Filtered!$A82,Grades!$J:$J,"=1",Grades!$I:$I,"="&amp;_xlfn.MINIFS(Grades!$I:$I,Grades!$A:$A,"="&amp;$A82))</f>
        <v>0</v>
      </c>
      <c r="N82" s="28">
        <f>IF(G82&lt;&gt;0,SUMIFS(Grades!$P:$P,Grades!$P:$P,"&gt;0",Grades!$A:$A,"="&amp;Alumn_Filtered!$A82,Grades!$J:$J,"=1",Grades!$I:$I,"="&amp;_xlfn.MINIFS(Grades!$I:$I,Grades!$A:$A,"="&amp;$A82))/COUNTIFS(Grades!P:P,"&lt;&gt;BAD",Grades!P:P,"&lt;&gt;DRP",Grades!P:P,"&lt;&gt;CVL",Grades!$A:$A,"="&amp;Alumn_Filtered!$A82,Grades!$J:$J,"=1",Grades!$I:$I,"="&amp;_xlfn.MINIFS(Grades!$I:$I,Grades!$A:$A,"="&amp;$A82)),0)</f>
        <v>8.8888888888888892E-2</v>
      </c>
      <c r="O82">
        <f>COUNTIFS(Grades!$A:$A,"="&amp;Alumn_Filtered!$A82,Grades!$J:$J,"=2",Grades!$I:$I,"="&amp;_xlfn.MINIFS(Grades!$I:$I,Grades!$A:$A,"="&amp;$A82))</f>
        <v>5</v>
      </c>
      <c r="P82">
        <f>COUNTIFS(Grades!$A:$A,"="&amp;Alumn_Filtered!$A82,Grades!$P:$P,"=DRP",Grades!$J:$J,"=2",Grades!$I:$I,"="&amp;_xlfn.MINIFS(Grades!$I:$I,Grades!$A:$A,"="&amp;$A82))</f>
        <v>0</v>
      </c>
      <c r="Q82">
        <f>COUNTIFS(Grades!$A:$A,"="&amp;Alumn_Filtered!$A82,Grades!$P:$P,"=BAD",Grades!$J:$J,"=2",Grades!$I:$I,"="&amp;_xlfn.MINIFS(Grades!$I:$I,Grades!$A:$A,"="&amp;$A82))</f>
        <v>5</v>
      </c>
      <c r="R82">
        <f>COUNTIFS(Grades!$A:$A,"="&amp;Alumn_Filtered!$A82,Grades!$P:$P,"CVL",Grades!$J:$J,"=2",Grades!$I:$I,"="&amp;_xlfn.MINIFS(Grades!$I:$I,Grades!$A:$A,"="&amp;$A82))</f>
        <v>0</v>
      </c>
      <c r="S82">
        <f t="shared" si="31"/>
        <v>0</v>
      </c>
      <c r="T82">
        <f>COUNTIFS(Grades!$A:$A,"="&amp;Alumn_Filtered!$A82,Grades!$J:$J,"=2",Grades!$P:$P,"&gt;=0.5",Grades!$I:$I,"="&amp;_xlfn.MINIFS(Grades!$I:$I,Grades!$A:$A,"="&amp;$A82))</f>
        <v>0</v>
      </c>
      <c r="U82" s="28">
        <f t="shared" si="21"/>
        <v>0</v>
      </c>
      <c r="V82">
        <f>COUNTIFS(Grades!$A:$A,"="&amp;Alumn_Filtered!$A82,Grades!$J:$J,"=2",Grades!$P:$P,"&lt;0.5",Grades!$I:$I,"="&amp;_xlfn.MINIFS(Grades!$I:$I,Grades!$A:$A,"="&amp;$A82))</f>
        <v>0</v>
      </c>
      <c r="W82" s="28">
        <f t="shared" si="22"/>
        <v>0</v>
      </c>
      <c r="X82" s="28">
        <f>_xlfn.MAXIFS(Grades!$P:$P,Grades!$A:$A,"="&amp;Alumn_Filtered!$A82,Grades!$J:$J,"=2",Grades!$I:$I,"="&amp;_xlfn.MINIFS(Grades!$I:$I,Grades!$A:$A,"="&amp;$A82))</f>
        <v>0</v>
      </c>
      <c r="Y82" s="28">
        <f>_xlfn.MINIFS(Grades!$P:$P,Grades!$A:$A,"="&amp;Alumn_Filtered!$A82,Grades!$J:$J,"=2",Grades!$I:$I,"="&amp;_xlfn.MINIFS(Grades!$I:$I,Grades!$A:$A,"="&amp;$A82))</f>
        <v>0</v>
      </c>
      <c r="Z82" s="28">
        <f>IF(S82&lt;&gt;0,SUMIFS(Grades!$P:$P,Grades!$P:$P,"&gt;0",Grades!$A:$A,"="&amp;Alumn_Filtered!$A82,Grades!$J:$J,"=2",Grades!$I:$I,"="&amp;_xlfn.MINIFS(Grades!$I:$I,Grades!$A:$A,"="&amp;$A82))/COUNTIFS(Grades!P:P,"&lt;&gt;BAD",Grades!P:P,"&lt;&gt;DRP",Grades!P:P,"&lt;&gt;CVL",Grades!$A:$A,"="&amp;Alumn_Filtered!$A82,Grades!$J:$J,"=2",Grades!$I:$I,"="&amp;_xlfn.MINIFS(Grades!$I:$I,Grades!$A:$A,"="&amp;$A82)),0)</f>
        <v>0</v>
      </c>
      <c r="AA82" s="28">
        <f t="shared" si="23"/>
        <v>-8.8888888888888892E-2</v>
      </c>
      <c r="AB82">
        <f t="shared" ca="1" si="17"/>
        <v>23</v>
      </c>
      <c r="AC82" t="str">
        <f>LEFT(VLOOKUP($A82,Ingresos!$C:$X,5,FALSE),1)</f>
        <v>S</v>
      </c>
      <c r="AD82">
        <f t="shared" si="24"/>
        <v>1</v>
      </c>
      <c r="AE82" t="str">
        <f>LEFT(VLOOKUP($A82,Ingresos!$C:$X,6,FALSE),1)</f>
        <v>R</v>
      </c>
      <c r="AF82">
        <f t="shared" si="25"/>
        <v>1</v>
      </c>
      <c r="AG82">
        <f>VLOOKUP($A82,Ingresos!$C:$X,9,FALSE)</f>
        <v>380</v>
      </c>
      <c r="AH82" s="28">
        <f t="shared" si="26"/>
        <v>0.27876823338735818</v>
      </c>
      <c r="AI82">
        <f>VLOOKUP($A82,Ingresos!$C:$X,10,FALSE)</f>
        <v>376</v>
      </c>
      <c r="AJ82" s="28">
        <f t="shared" si="27"/>
        <v>0.27228525121555913</v>
      </c>
      <c r="AK82">
        <f>VLOOKUP($A82,Ingresos!$C:$X,11,FALSE)</f>
        <v>439</v>
      </c>
      <c r="AL82" s="28">
        <f t="shared" si="28"/>
        <v>0.37439222042139386</v>
      </c>
      <c r="AM82">
        <f>VLOOKUP($A82,Ingresos!$C:$X,12,FALSE)</f>
        <v>532</v>
      </c>
      <c r="AN82" s="28">
        <f t="shared" si="29"/>
        <v>0.52512155591572118</v>
      </c>
      <c r="AO82" t="str">
        <f>VLOOKUP($A82,Ingresos!$C:$X,18,FALSE)</f>
        <v>RM</v>
      </c>
      <c r="AP82">
        <f t="shared" si="32"/>
        <v>13</v>
      </c>
      <c r="AQ82" t="str">
        <f>VLOOKUP($A82,Ingresos!$C:$X,19,FALSE)</f>
        <v>H2</v>
      </c>
      <c r="AR82">
        <f t="shared" si="30"/>
        <v>2</v>
      </c>
      <c r="AS82">
        <f>VLOOKUP($A82,Ingresos!$C:$X,22,FALSE)</f>
        <v>11</v>
      </c>
    </row>
    <row r="83" spans="1:45" x14ac:dyDescent="0.25">
      <c r="A83">
        <v>189899637</v>
      </c>
      <c r="B83">
        <f>IF((_xlfn.MAXIFS(Grades!$I:$I,Grades!$A:$A,"="&amp;$A83)-_xlfn.MINIFS(Grades!$I:$I,Grades!$A:$A,"="&amp;$A83))=0,0,1)</f>
        <v>1</v>
      </c>
      <c r="C83">
        <f>COUNTIFS(Grades!$A:$A,"="&amp;Alumn_Filtered!$A83,Grades!$J:$J,"=1",Grades!$I:$I,"="&amp;_xlfn.MINIFS(Grades!$I:$I,Grades!$A:$A,"="&amp;$A83))</f>
        <v>6</v>
      </c>
      <c r="D83">
        <f>COUNTIFS(Grades!$A:$A,"="&amp;Alumn_Filtered!$A83,Grades!$P:$P,"=DRP",Grades!$J:$J,"=1",Grades!$I:$I,"="&amp;_xlfn.MINIFS(Grades!$I:$I,Grades!$A:$A,"="&amp;$A83))</f>
        <v>0</v>
      </c>
      <c r="E83">
        <f>COUNTIFS(Grades!$A:$A,"="&amp;Alumn_Filtered!$A83,Grades!$P:$P,"=BAD",Grades!$J:$J,"=1",Grades!$I:$I,"="&amp;_xlfn.MINIFS(Grades!$I:$I,Grades!$A:$A,"="&amp;$A83))</f>
        <v>0</v>
      </c>
      <c r="F83">
        <f>COUNTIFS(Grades!$A:$A,"="&amp;Alumn_Filtered!$A83,Grades!$P:$P,"CVL",Grades!$J:$J,"=1",Grades!$I:$I,"="&amp;_xlfn.MINIFS(Grades!$I:$I,Grades!$A:$A,"="&amp;$A83))</f>
        <v>0</v>
      </c>
      <c r="G83" s="30">
        <f t="shared" si="18"/>
        <v>6</v>
      </c>
      <c r="H83">
        <f>COUNTIFS(Grades!$A:$A,"="&amp;Alumn_Filtered!$A83,Grades!$J:$J,"=1",Grades!$P:$P,"&gt;=0.5",Grades!$I:$I,"="&amp;_xlfn.MINIFS(Grades!$I:$I,Grades!$A:$A,"="&amp;$A83))</f>
        <v>6</v>
      </c>
      <c r="I83" s="28">
        <f t="shared" si="19"/>
        <v>1</v>
      </c>
      <c r="J83">
        <f>COUNTIFS(Grades!$A:$A,"="&amp;Alumn_Filtered!$A83,Grades!$J:$J,"=1",Grades!$P:$P,"&lt;0.5",Grades!$I:$I,"="&amp;_xlfn.MINIFS(Grades!$I:$I,Grades!$A:$A,"="&amp;$A83))</f>
        <v>0</v>
      </c>
      <c r="K83" s="28">
        <f t="shared" si="20"/>
        <v>0</v>
      </c>
      <c r="L83" s="28">
        <f>_xlfn.MAXIFS(Grades!$P:$P,Grades!$A:$A,"="&amp;Alumn_Filtered!$A83,Grades!$J:$J,"=1",Grades!$I:$I,"="&amp;_xlfn.MINIFS(Grades!$I:$I,Grades!$A:$A,"="&amp;$A83))</f>
        <v>0.75</v>
      </c>
      <c r="M83" s="28">
        <f>_xlfn.MINIFS(Grades!$P:$P,Grades!$A:$A,"="&amp;Alumn_Filtered!$A83,Grades!$J:$J,"=1",Grades!$I:$I,"="&amp;_xlfn.MINIFS(Grades!$I:$I,Grades!$A:$A,"="&amp;$A83))</f>
        <v>0.6166666666666667</v>
      </c>
      <c r="N83" s="28">
        <f>IF(G83&lt;&gt;0,SUMIFS(Grades!$P:$P,Grades!$P:$P,"&gt;0",Grades!$A:$A,"="&amp;Alumn_Filtered!$A83,Grades!$J:$J,"=1",Grades!$I:$I,"="&amp;_xlfn.MINIFS(Grades!$I:$I,Grades!$A:$A,"="&amp;$A83))/COUNTIFS(Grades!P:P,"&lt;&gt;BAD",Grades!P:P,"&lt;&gt;DRP",Grades!P:P,"&lt;&gt;CVL",Grades!$A:$A,"="&amp;Alumn_Filtered!$A83,Grades!$J:$J,"=1",Grades!$I:$I,"="&amp;_xlfn.MINIFS(Grades!$I:$I,Grades!$A:$A,"="&amp;$A83)),0)</f>
        <v>0.71388888888888891</v>
      </c>
      <c r="O83">
        <f>COUNTIFS(Grades!$A:$A,"="&amp;Alumn_Filtered!$A83,Grades!$J:$J,"=2",Grades!$I:$I,"="&amp;_xlfn.MINIFS(Grades!$I:$I,Grades!$A:$A,"="&amp;$A83))</f>
        <v>7</v>
      </c>
      <c r="P83">
        <f>COUNTIFS(Grades!$A:$A,"="&amp;Alumn_Filtered!$A83,Grades!$P:$P,"=DRP",Grades!$J:$J,"=2",Grades!$I:$I,"="&amp;_xlfn.MINIFS(Grades!$I:$I,Grades!$A:$A,"="&amp;$A83))</f>
        <v>0</v>
      </c>
      <c r="Q83">
        <f>COUNTIFS(Grades!$A:$A,"="&amp;Alumn_Filtered!$A83,Grades!$P:$P,"=BAD",Grades!$J:$J,"=2",Grades!$I:$I,"="&amp;_xlfn.MINIFS(Grades!$I:$I,Grades!$A:$A,"="&amp;$A83))</f>
        <v>0</v>
      </c>
      <c r="R83">
        <f>COUNTIFS(Grades!$A:$A,"="&amp;Alumn_Filtered!$A83,Grades!$P:$P,"CVL",Grades!$J:$J,"=2",Grades!$I:$I,"="&amp;_xlfn.MINIFS(Grades!$I:$I,Grades!$A:$A,"="&amp;$A83))</f>
        <v>0</v>
      </c>
      <c r="S83">
        <f t="shared" si="31"/>
        <v>7</v>
      </c>
      <c r="T83">
        <f>COUNTIFS(Grades!$A:$A,"="&amp;Alumn_Filtered!$A83,Grades!$J:$J,"=2",Grades!$P:$P,"&gt;=0.5",Grades!$I:$I,"="&amp;_xlfn.MINIFS(Grades!$I:$I,Grades!$A:$A,"="&amp;$A83))</f>
        <v>5</v>
      </c>
      <c r="U83" s="28">
        <f t="shared" si="21"/>
        <v>0.7142857142857143</v>
      </c>
      <c r="V83">
        <f>COUNTIFS(Grades!$A:$A,"="&amp;Alumn_Filtered!$A83,Grades!$J:$J,"=2",Grades!$P:$P,"&lt;0.5",Grades!$I:$I,"="&amp;_xlfn.MINIFS(Grades!$I:$I,Grades!$A:$A,"="&amp;$A83))</f>
        <v>2</v>
      </c>
      <c r="W83" s="28">
        <f t="shared" si="22"/>
        <v>0.2857142857142857</v>
      </c>
      <c r="X83" s="28">
        <f>_xlfn.MAXIFS(Grades!$P:$P,Grades!$A:$A,"="&amp;Alumn_Filtered!$A83,Grades!$J:$J,"=2",Grades!$I:$I,"="&amp;_xlfn.MINIFS(Grades!$I:$I,Grades!$A:$A,"="&amp;$A83))</f>
        <v>0.68333333333333324</v>
      </c>
      <c r="Y83" s="28">
        <f>_xlfn.MINIFS(Grades!$P:$P,Grades!$A:$A,"="&amp;Alumn_Filtered!$A83,Grades!$J:$J,"=2",Grades!$I:$I,"="&amp;_xlfn.MINIFS(Grades!$I:$I,Grades!$A:$A,"="&amp;$A83))</f>
        <v>6.6666666666666652E-2</v>
      </c>
      <c r="Z83" s="28">
        <f>IF(S83&lt;&gt;0,SUMIFS(Grades!$P:$P,Grades!$P:$P,"&gt;0",Grades!$A:$A,"="&amp;Alumn_Filtered!$A83,Grades!$J:$J,"=2",Grades!$I:$I,"="&amp;_xlfn.MINIFS(Grades!$I:$I,Grades!$A:$A,"="&amp;$A83))/COUNTIFS(Grades!P:P,"&lt;&gt;BAD",Grades!P:P,"&lt;&gt;DRP",Grades!P:P,"&lt;&gt;CVL",Grades!$A:$A,"="&amp;Alumn_Filtered!$A83,Grades!$J:$J,"=2",Grades!$I:$I,"="&amp;_xlfn.MINIFS(Grades!$I:$I,Grades!$A:$A,"="&amp;$A83)),0)</f>
        <v>0.47619047619047616</v>
      </c>
      <c r="AA83" s="28">
        <f t="shared" si="23"/>
        <v>-0.23769841269841274</v>
      </c>
      <c r="AB83">
        <f t="shared" ca="1" si="17"/>
        <v>23</v>
      </c>
      <c r="AC83" t="str">
        <f>LEFT(VLOOKUP($A83,Ingresos!$C:$X,5,FALSE),1)</f>
        <v>S</v>
      </c>
      <c r="AD83">
        <f t="shared" si="24"/>
        <v>1</v>
      </c>
      <c r="AE83" t="str">
        <f>LEFT(VLOOKUP($A83,Ingresos!$C:$X,6,FALSE),1)</f>
        <v>R</v>
      </c>
      <c r="AF83">
        <f t="shared" si="25"/>
        <v>1</v>
      </c>
      <c r="AG83">
        <f>VLOOKUP($A83,Ingresos!$C:$X,9,FALSE)</f>
        <v>589</v>
      </c>
      <c r="AH83" s="28">
        <f t="shared" si="26"/>
        <v>0.61750405186385737</v>
      </c>
      <c r="AI83">
        <f>VLOOKUP($A83,Ingresos!$C:$X,10,FALSE)</f>
        <v>595</v>
      </c>
      <c r="AJ83" s="28">
        <f t="shared" si="27"/>
        <v>0.62722852512155591</v>
      </c>
      <c r="AK83">
        <f>VLOOKUP($A83,Ingresos!$C:$X,11,FALSE)</f>
        <v>507</v>
      </c>
      <c r="AL83" s="28">
        <f t="shared" si="28"/>
        <v>0.4846029173419773</v>
      </c>
      <c r="AM83">
        <f>VLOOKUP($A83,Ingresos!$C:$X,12,FALSE)</f>
        <v>641</v>
      </c>
      <c r="AN83" s="28">
        <f t="shared" si="29"/>
        <v>0.70178282009724469</v>
      </c>
      <c r="AO83" t="str">
        <f>VLOOKUP($A83,Ingresos!$C:$X,18,FALSE)</f>
        <v>RM</v>
      </c>
      <c r="AP83">
        <f t="shared" si="32"/>
        <v>13</v>
      </c>
      <c r="AQ83" t="str">
        <f>VLOOKUP($A83,Ingresos!$C:$X,19,FALSE)</f>
        <v>H1</v>
      </c>
      <c r="AR83">
        <f t="shared" si="30"/>
        <v>1</v>
      </c>
      <c r="AS83">
        <f>VLOOKUP($A83,Ingresos!$C:$X,22,FALSE)</f>
        <v>4</v>
      </c>
    </row>
    <row r="84" spans="1:45" x14ac:dyDescent="0.25">
      <c r="A84">
        <v>190089088</v>
      </c>
      <c r="B84">
        <f>IF((_xlfn.MAXIFS(Grades!$I:$I,Grades!$A:$A,"="&amp;$A84)-_xlfn.MINIFS(Grades!$I:$I,Grades!$A:$A,"="&amp;$A84))=0,0,1)</f>
        <v>1</v>
      </c>
      <c r="C84">
        <f>COUNTIFS(Grades!$A:$A,"="&amp;Alumn_Filtered!$A84,Grades!$J:$J,"=1",Grades!$I:$I,"="&amp;_xlfn.MINIFS(Grades!$I:$I,Grades!$A:$A,"="&amp;$A84))</f>
        <v>6</v>
      </c>
      <c r="D84">
        <f>COUNTIFS(Grades!$A:$A,"="&amp;Alumn_Filtered!$A84,Grades!$P:$P,"=DRP",Grades!$J:$J,"=1",Grades!$I:$I,"="&amp;_xlfn.MINIFS(Grades!$I:$I,Grades!$A:$A,"="&amp;$A84))</f>
        <v>0</v>
      </c>
      <c r="E84">
        <f>COUNTIFS(Grades!$A:$A,"="&amp;Alumn_Filtered!$A84,Grades!$P:$P,"=BAD",Grades!$J:$J,"=1",Grades!$I:$I,"="&amp;_xlfn.MINIFS(Grades!$I:$I,Grades!$A:$A,"="&amp;$A84))</f>
        <v>0</v>
      </c>
      <c r="F84">
        <f>COUNTIFS(Grades!$A:$A,"="&amp;Alumn_Filtered!$A84,Grades!$P:$P,"CVL",Grades!$J:$J,"=1",Grades!$I:$I,"="&amp;_xlfn.MINIFS(Grades!$I:$I,Grades!$A:$A,"="&amp;$A84))</f>
        <v>0</v>
      </c>
      <c r="G84" s="30">
        <f t="shared" si="18"/>
        <v>6</v>
      </c>
      <c r="H84">
        <f>COUNTIFS(Grades!$A:$A,"="&amp;Alumn_Filtered!$A84,Grades!$J:$J,"=1",Grades!$P:$P,"&gt;=0.5",Grades!$I:$I,"="&amp;_xlfn.MINIFS(Grades!$I:$I,Grades!$A:$A,"="&amp;$A84))</f>
        <v>6</v>
      </c>
      <c r="I84" s="28">
        <f t="shared" si="19"/>
        <v>1</v>
      </c>
      <c r="J84">
        <f>COUNTIFS(Grades!$A:$A,"="&amp;Alumn_Filtered!$A84,Grades!$J:$J,"=1",Grades!$P:$P,"&lt;0.5",Grades!$I:$I,"="&amp;_xlfn.MINIFS(Grades!$I:$I,Grades!$A:$A,"="&amp;$A84))</f>
        <v>0</v>
      </c>
      <c r="K84" s="28">
        <f t="shared" si="20"/>
        <v>0</v>
      </c>
      <c r="L84" s="28">
        <f>_xlfn.MAXIFS(Grades!$P:$P,Grades!$A:$A,"="&amp;Alumn_Filtered!$A84,Grades!$J:$J,"=1",Grades!$I:$I,"="&amp;_xlfn.MINIFS(Grades!$I:$I,Grades!$A:$A,"="&amp;$A84))</f>
        <v>0.93333333333333324</v>
      </c>
      <c r="M84" s="28">
        <f>_xlfn.MINIFS(Grades!$P:$P,Grades!$A:$A,"="&amp;Alumn_Filtered!$A84,Grades!$J:$J,"=1",Grades!$I:$I,"="&amp;_xlfn.MINIFS(Grades!$I:$I,Grades!$A:$A,"="&amp;$A84))</f>
        <v>0.70000000000000007</v>
      </c>
      <c r="N84" s="28">
        <f>IF(G84&lt;&gt;0,SUMIFS(Grades!$P:$P,Grades!$P:$P,"&gt;0",Grades!$A:$A,"="&amp;Alumn_Filtered!$A84,Grades!$J:$J,"=1",Grades!$I:$I,"="&amp;_xlfn.MINIFS(Grades!$I:$I,Grades!$A:$A,"="&amp;$A84))/COUNTIFS(Grades!P:P,"&lt;&gt;BAD",Grades!P:P,"&lt;&gt;DRP",Grades!P:P,"&lt;&gt;CVL",Grades!$A:$A,"="&amp;Alumn_Filtered!$A84,Grades!$J:$J,"=1",Grades!$I:$I,"="&amp;_xlfn.MINIFS(Grades!$I:$I,Grades!$A:$A,"="&amp;$A84)),0)</f>
        <v>0.79166666666666663</v>
      </c>
      <c r="O84">
        <f>COUNTIFS(Grades!$A:$A,"="&amp;Alumn_Filtered!$A84,Grades!$J:$J,"=2",Grades!$I:$I,"="&amp;_xlfn.MINIFS(Grades!$I:$I,Grades!$A:$A,"="&amp;$A84))</f>
        <v>6</v>
      </c>
      <c r="P84">
        <f>COUNTIFS(Grades!$A:$A,"="&amp;Alumn_Filtered!$A84,Grades!$P:$P,"=DRP",Grades!$J:$J,"=2",Grades!$I:$I,"="&amp;_xlfn.MINIFS(Grades!$I:$I,Grades!$A:$A,"="&amp;$A84))</f>
        <v>0</v>
      </c>
      <c r="Q84">
        <f>COUNTIFS(Grades!$A:$A,"="&amp;Alumn_Filtered!$A84,Grades!$P:$P,"=BAD",Grades!$J:$J,"=2",Grades!$I:$I,"="&amp;_xlfn.MINIFS(Grades!$I:$I,Grades!$A:$A,"="&amp;$A84))</f>
        <v>1</v>
      </c>
      <c r="R84">
        <f>COUNTIFS(Grades!$A:$A,"="&amp;Alumn_Filtered!$A84,Grades!$P:$P,"CVL",Grades!$J:$J,"=2",Grades!$I:$I,"="&amp;_xlfn.MINIFS(Grades!$I:$I,Grades!$A:$A,"="&amp;$A84))</f>
        <v>0</v>
      </c>
      <c r="S84">
        <f t="shared" si="31"/>
        <v>5</v>
      </c>
      <c r="T84">
        <f>COUNTIFS(Grades!$A:$A,"="&amp;Alumn_Filtered!$A84,Grades!$J:$J,"=2",Grades!$P:$P,"&gt;=0.5",Grades!$I:$I,"="&amp;_xlfn.MINIFS(Grades!$I:$I,Grades!$A:$A,"="&amp;$A84))</f>
        <v>5</v>
      </c>
      <c r="U84" s="28">
        <f t="shared" si="21"/>
        <v>1</v>
      </c>
      <c r="V84">
        <f>COUNTIFS(Grades!$A:$A,"="&amp;Alumn_Filtered!$A84,Grades!$J:$J,"=2",Grades!$P:$P,"&lt;0.5",Grades!$I:$I,"="&amp;_xlfn.MINIFS(Grades!$I:$I,Grades!$A:$A,"="&amp;$A84))</f>
        <v>0</v>
      </c>
      <c r="W84" s="28">
        <f t="shared" si="22"/>
        <v>0</v>
      </c>
      <c r="X84" s="28">
        <f>_xlfn.MAXIFS(Grades!$P:$P,Grades!$A:$A,"="&amp;Alumn_Filtered!$A84,Grades!$J:$J,"=2",Grades!$I:$I,"="&amp;_xlfn.MINIFS(Grades!$I:$I,Grades!$A:$A,"="&amp;$A84))</f>
        <v>0.81666666666666676</v>
      </c>
      <c r="Y84" s="28">
        <f>_xlfn.MINIFS(Grades!$P:$P,Grades!$A:$A,"="&amp;Alumn_Filtered!$A84,Grades!$J:$J,"=2",Grades!$I:$I,"="&amp;_xlfn.MINIFS(Grades!$I:$I,Grades!$A:$A,"="&amp;$A84))</f>
        <v>0.5</v>
      </c>
      <c r="Z84" s="28">
        <f>IF(S84&lt;&gt;0,SUMIFS(Grades!$P:$P,Grades!$P:$P,"&gt;0",Grades!$A:$A,"="&amp;Alumn_Filtered!$A84,Grades!$J:$J,"=2",Grades!$I:$I,"="&amp;_xlfn.MINIFS(Grades!$I:$I,Grades!$A:$A,"="&amp;$A84))/COUNTIFS(Grades!P:P,"&lt;&gt;BAD",Grades!P:P,"&lt;&gt;DRP",Grades!P:P,"&lt;&gt;CVL",Grades!$A:$A,"="&amp;Alumn_Filtered!$A84,Grades!$J:$J,"=2",Grades!$I:$I,"="&amp;_xlfn.MINIFS(Grades!$I:$I,Grades!$A:$A,"="&amp;$A84)),0)</f>
        <v>0.67333333333333334</v>
      </c>
      <c r="AA84" s="28">
        <f t="shared" si="23"/>
        <v>-0.11833333333333329</v>
      </c>
      <c r="AB84">
        <f t="shared" ca="1" si="17"/>
        <v>22</v>
      </c>
      <c r="AC84" t="str">
        <f>LEFT(VLOOKUP($A84,Ingresos!$C:$X,5,FALSE),1)</f>
        <v>S</v>
      </c>
      <c r="AD84">
        <f t="shared" si="24"/>
        <v>1</v>
      </c>
      <c r="AE84" t="str">
        <f>LEFT(VLOOKUP($A84,Ingresos!$C:$X,6,FALSE),1)</f>
        <v>R</v>
      </c>
      <c r="AF84">
        <f t="shared" si="25"/>
        <v>1</v>
      </c>
      <c r="AG84">
        <f>VLOOKUP($A84,Ingresos!$C:$X,9,FALSE)</f>
        <v>526</v>
      </c>
      <c r="AH84" s="28">
        <f t="shared" si="26"/>
        <v>0.51539708265802264</v>
      </c>
      <c r="AI84">
        <f>VLOOKUP($A84,Ingresos!$C:$X,10,FALSE)</f>
        <v>526</v>
      </c>
      <c r="AJ84" s="28">
        <f t="shared" si="27"/>
        <v>0.51539708265802264</v>
      </c>
      <c r="AK84">
        <f>VLOOKUP($A84,Ingresos!$C:$X,11,FALSE)</f>
        <v>457</v>
      </c>
      <c r="AL84" s="28">
        <f t="shared" si="28"/>
        <v>0.40356564019448948</v>
      </c>
      <c r="AM84">
        <f>VLOOKUP($A84,Ingresos!$C:$X,12,FALSE)</f>
        <v>622</v>
      </c>
      <c r="AN84" s="28">
        <f t="shared" si="29"/>
        <v>0.6709886547811994</v>
      </c>
      <c r="AO84">
        <f>VLOOKUP($A84,Ingresos!$C:$X,18,FALSE)</f>
        <v>7</v>
      </c>
      <c r="AP84">
        <f t="shared" si="32"/>
        <v>7</v>
      </c>
      <c r="AQ84" t="str">
        <f>VLOOKUP($A84,Ingresos!$C:$X,19,FALSE)</f>
        <v>H1</v>
      </c>
      <c r="AR84">
        <f t="shared" si="30"/>
        <v>1</v>
      </c>
      <c r="AS84">
        <f>VLOOKUP($A84,Ingresos!$C:$X,22,FALSE)</f>
        <v>4</v>
      </c>
    </row>
    <row r="85" spans="1:45" x14ac:dyDescent="0.25">
      <c r="A85">
        <v>190187829</v>
      </c>
      <c r="B85">
        <f>IF((_xlfn.MAXIFS(Grades!$I:$I,Grades!$A:$A,"="&amp;$A85)-_xlfn.MINIFS(Grades!$I:$I,Grades!$A:$A,"="&amp;$A85))=0,0,1)</f>
        <v>1</v>
      </c>
      <c r="C85">
        <f>COUNTIFS(Grades!$A:$A,"="&amp;Alumn_Filtered!$A85,Grades!$J:$J,"=1",Grades!$I:$I,"="&amp;_xlfn.MINIFS(Grades!$I:$I,Grades!$A:$A,"="&amp;$A85))</f>
        <v>6</v>
      </c>
      <c r="D85">
        <f>COUNTIFS(Grades!$A:$A,"="&amp;Alumn_Filtered!$A85,Grades!$P:$P,"=DRP",Grades!$J:$J,"=1",Grades!$I:$I,"="&amp;_xlfn.MINIFS(Grades!$I:$I,Grades!$A:$A,"="&amp;$A85))</f>
        <v>0</v>
      </c>
      <c r="E85">
        <f>COUNTIFS(Grades!$A:$A,"="&amp;Alumn_Filtered!$A85,Grades!$P:$P,"=BAD",Grades!$J:$J,"=1",Grades!$I:$I,"="&amp;_xlfn.MINIFS(Grades!$I:$I,Grades!$A:$A,"="&amp;$A85))</f>
        <v>0</v>
      </c>
      <c r="F85">
        <f>COUNTIFS(Grades!$A:$A,"="&amp;Alumn_Filtered!$A85,Grades!$P:$P,"CVL",Grades!$J:$J,"=1",Grades!$I:$I,"="&amp;_xlfn.MINIFS(Grades!$I:$I,Grades!$A:$A,"="&amp;$A85))</f>
        <v>0</v>
      </c>
      <c r="G85" s="30">
        <f t="shared" si="18"/>
        <v>6</v>
      </c>
      <c r="H85">
        <f>COUNTIFS(Grades!$A:$A,"="&amp;Alumn_Filtered!$A85,Grades!$J:$J,"=1",Grades!$P:$P,"&gt;=0.5",Grades!$I:$I,"="&amp;_xlfn.MINIFS(Grades!$I:$I,Grades!$A:$A,"="&amp;$A85))</f>
        <v>3</v>
      </c>
      <c r="I85" s="28">
        <f t="shared" si="19"/>
        <v>0.5</v>
      </c>
      <c r="J85">
        <f>COUNTIFS(Grades!$A:$A,"="&amp;Alumn_Filtered!$A85,Grades!$J:$J,"=1",Grades!$P:$P,"&lt;0.5",Grades!$I:$I,"="&amp;_xlfn.MINIFS(Grades!$I:$I,Grades!$A:$A,"="&amp;$A85))</f>
        <v>3</v>
      </c>
      <c r="K85" s="28">
        <f t="shared" si="20"/>
        <v>0.5</v>
      </c>
      <c r="L85" s="28">
        <f>_xlfn.MAXIFS(Grades!$P:$P,Grades!$A:$A,"="&amp;Alumn_Filtered!$A85,Grades!$J:$J,"=1",Grades!$I:$I,"="&amp;_xlfn.MINIFS(Grades!$I:$I,Grades!$A:$A,"="&amp;$A85))</f>
        <v>0.70000000000000007</v>
      </c>
      <c r="M85" s="28">
        <f>_xlfn.MINIFS(Grades!$P:$P,Grades!$A:$A,"="&amp;Alumn_Filtered!$A85,Grades!$J:$J,"=1",Grades!$I:$I,"="&amp;_xlfn.MINIFS(Grades!$I:$I,Grades!$A:$A,"="&amp;$A85))</f>
        <v>0.25</v>
      </c>
      <c r="N85" s="28">
        <f>IF(G85&lt;&gt;0,SUMIFS(Grades!$P:$P,Grades!$P:$P,"&gt;0",Grades!$A:$A,"="&amp;Alumn_Filtered!$A85,Grades!$J:$J,"=1",Grades!$I:$I,"="&amp;_xlfn.MINIFS(Grades!$I:$I,Grades!$A:$A,"="&amp;$A85))/COUNTIFS(Grades!P:P,"&lt;&gt;BAD",Grades!P:P,"&lt;&gt;DRP",Grades!P:P,"&lt;&gt;CVL",Grades!$A:$A,"="&amp;Alumn_Filtered!$A85,Grades!$J:$J,"=1",Grades!$I:$I,"="&amp;_xlfn.MINIFS(Grades!$I:$I,Grades!$A:$A,"="&amp;$A85)),0)</f>
        <v>0.45555555555555555</v>
      </c>
      <c r="O85">
        <f>COUNTIFS(Grades!$A:$A,"="&amp;Alumn_Filtered!$A85,Grades!$J:$J,"=2",Grades!$I:$I,"="&amp;_xlfn.MINIFS(Grades!$I:$I,Grades!$A:$A,"="&amp;$A85))</f>
        <v>7</v>
      </c>
      <c r="P85">
        <f>COUNTIFS(Grades!$A:$A,"="&amp;Alumn_Filtered!$A85,Grades!$P:$P,"=DRP",Grades!$J:$J,"=2",Grades!$I:$I,"="&amp;_xlfn.MINIFS(Grades!$I:$I,Grades!$A:$A,"="&amp;$A85))</f>
        <v>1</v>
      </c>
      <c r="Q85">
        <f>COUNTIFS(Grades!$A:$A,"="&amp;Alumn_Filtered!$A85,Grades!$P:$P,"=BAD",Grades!$J:$J,"=2",Grades!$I:$I,"="&amp;_xlfn.MINIFS(Grades!$I:$I,Grades!$A:$A,"="&amp;$A85))</f>
        <v>0</v>
      </c>
      <c r="R85">
        <f>COUNTIFS(Grades!$A:$A,"="&amp;Alumn_Filtered!$A85,Grades!$P:$P,"CVL",Grades!$J:$J,"=2",Grades!$I:$I,"="&amp;_xlfn.MINIFS(Grades!$I:$I,Grades!$A:$A,"="&amp;$A85))</f>
        <v>0</v>
      </c>
      <c r="S85">
        <f t="shared" si="31"/>
        <v>6</v>
      </c>
      <c r="T85">
        <f>COUNTIFS(Grades!$A:$A,"="&amp;Alumn_Filtered!$A85,Grades!$J:$J,"=2",Grades!$P:$P,"&gt;=0.5",Grades!$I:$I,"="&amp;_xlfn.MINIFS(Grades!$I:$I,Grades!$A:$A,"="&amp;$A85))</f>
        <v>6</v>
      </c>
      <c r="U85" s="28">
        <f t="shared" si="21"/>
        <v>1</v>
      </c>
      <c r="V85">
        <f>COUNTIFS(Grades!$A:$A,"="&amp;Alumn_Filtered!$A85,Grades!$J:$J,"=2",Grades!$P:$P,"&lt;0.5",Grades!$I:$I,"="&amp;_xlfn.MINIFS(Grades!$I:$I,Grades!$A:$A,"="&amp;$A85))</f>
        <v>0</v>
      </c>
      <c r="W85" s="28">
        <f t="shared" si="22"/>
        <v>0</v>
      </c>
      <c r="X85" s="28">
        <f>_xlfn.MAXIFS(Grades!$P:$P,Grades!$A:$A,"="&amp;Alumn_Filtered!$A85,Grades!$J:$J,"=2",Grades!$I:$I,"="&amp;_xlfn.MINIFS(Grades!$I:$I,Grades!$A:$A,"="&amp;$A85))</f>
        <v>0.73333333333333339</v>
      </c>
      <c r="Y85" s="28">
        <f>_xlfn.MINIFS(Grades!$P:$P,Grades!$A:$A,"="&amp;Alumn_Filtered!$A85,Grades!$J:$J,"=2",Grades!$I:$I,"="&amp;_xlfn.MINIFS(Grades!$I:$I,Grades!$A:$A,"="&amp;$A85))</f>
        <v>0.5</v>
      </c>
      <c r="Z85" s="28">
        <f>IF(S85&lt;&gt;0,SUMIFS(Grades!$P:$P,Grades!$P:$P,"&gt;0",Grades!$A:$A,"="&amp;Alumn_Filtered!$A85,Grades!$J:$J,"=2",Grades!$I:$I,"="&amp;_xlfn.MINIFS(Grades!$I:$I,Grades!$A:$A,"="&amp;$A85))/COUNTIFS(Grades!P:P,"&lt;&gt;BAD",Grades!P:P,"&lt;&gt;DRP",Grades!P:P,"&lt;&gt;CVL",Grades!$A:$A,"="&amp;Alumn_Filtered!$A85,Grades!$J:$J,"=2",Grades!$I:$I,"="&amp;_xlfn.MINIFS(Grades!$I:$I,Grades!$A:$A,"="&amp;$A85)),0)</f>
        <v>0.58888888888888891</v>
      </c>
      <c r="AA85" s="28">
        <f t="shared" si="23"/>
        <v>0.13333333333333336</v>
      </c>
      <c r="AB85">
        <f t="shared" ca="1" si="17"/>
        <v>22</v>
      </c>
      <c r="AC85" t="str">
        <f>LEFT(VLOOKUP($A85,Ingresos!$C:$X,5,FALSE),1)</f>
        <v>S</v>
      </c>
      <c r="AD85">
        <f t="shared" si="24"/>
        <v>1</v>
      </c>
      <c r="AE85" t="str">
        <f>LEFT(VLOOKUP($A85,Ingresos!$C:$X,6,FALSE),1)</f>
        <v>R</v>
      </c>
      <c r="AF85">
        <f t="shared" si="25"/>
        <v>1</v>
      </c>
      <c r="AG85">
        <f>VLOOKUP($A85,Ingresos!$C:$X,9,FALSE)</f>
        <v>482</v>
      </c>
      <c r="AH85" s="28">
        <f t="shared" si="26"/>
        <v>0.44408427876823336</v>
      </c>
      <c r="AI85">
        <f>VLOOKUP($A85,Ingresos!$C:$X,10,FALSE)</f>
        <v>482</v>
      </c>
      <c r="AJ85" s="28">
        <f t="shared" si="27"/>
        <v>0.44408427876823336</v>
      </c>
      <c r="AK85">
        <f>VLOOKUP($A85,Ingresos!$C:$X,11,FALSE)</f>
        <v>457</v>
      </c>
      <c r="AL85" s="28">
        <f t="shared" si="28"/>
        <v>0.40356564019448948</v>
      </c>
      <c r="AM85">
        <f>VLOOKUP($A85,Ingresos!$C:$X,12,FALSE)</f>
        <v>565</v>
      </c>
      <c r="AN85" s="28">
        <f t="shared" si="29"/>
        <v>0.57860615883306321</v>
      </c>
      <c r="AO85">
        <f>VLOOKUP($A85,Ingresos!$C:$X,18,FALSE)</f>
        <v>13</v>
      </c>
      <c r="AP85">
        <f t="shared" si="32"/>
        <v>13</v>
      </c>
      <c r="AQ85" t="str">
        <f>VLOOKUP($A85,Ingresos!$C:$X,19,FALSE)</f>
        <v>H1</v>
      </c>
      <c r="AR85">
        <f t="shared" si="30"/>
        <v>1</v>
      </c>
      <c r="AS85">
        <f>VLOOKUP($A85,Ingresos!$C:$X,22,FALSE)</f>
        <v>5</v>
      </c>
    </row>
    <row r="86" spans="1:45" x14ac:dyDescent="0.25">
      <c r="A86">
        <v>190264416</v>
      </c>
      <c r="B86">
        <f>IF((_xlfn.MAXIFS(Grades!$I:$I,Grades!$A:$A,"="&amp;$A86)-_xlfn.MINIFS(Grades!$I:$I,Grades!$A:$A,"="&amp;$A86))=0,0,1)</f>
        <v>1</v>
      </c>
      <c r="C86">
        <f>COUNTIFS(Grades!$A:$A,"="&amp;Alumn_Filtered!$A86,Grades!$J:$J,"=1",Grades!$I:$I,"="&amp;_xlfn.MINIFS(Grades!$I:$I,Grades!$A:$A,"="&amp;$A86))</f>
        <v>6</v>
      </c>
      <c r="D86">
        <f>COUNTIFS(Grades!$A:$A,"="&amp;Alumn_Filtered!$A86,Grades!$P:$P,"=DRP",Grades!$J:$J,"=1",Grades!$I:$I,"="&amp;_xlfn.MINIFS(Grades!$I:$I,Grades!$A:$A,"="&amp;$A86))</f>
        <v>0</v>
      </c>
      <c r="E86">
        <f>COUNTIFS(Grades!$A:$A,"="&amp;Alumn_Filtered!$A86,Grades!$P:$P,"=BAD",Grades!$J:$J,"=1",Grades!$I:$I,"="&amp;_xlfn.MINIFS(Grades!$I:$I,Grades!$A:$A,"="&amp;$A86))</f>
        <v>0</v>
      </c>
      <c r="F86">
        <f>COUNTIFS(Grades!$A:$A,"="&amp;Alumn_Filtered!$A86,Grades!$P:$P,"CVL",Grades!$J:$J,"=1",Grades!$I:$I,"="&amp;_xlfn.MINIFS(Grades!$I:$I,Grades!$A:$A,"="&amp;$A86))</f>
        <v>0</v>
      </c>
      <c r="G86" s="30">
        <f t="shared" si="18"/>
        <v>6</v>
      </c>
      <c r="H86">
        <f>COUNTIFS(Grades!$A:$A,"="&amp;Alumn_Filtered!$A86,Grades!$J:$J,"=1",Grades!$P:$P,"&gt;=0.5",Grades!$I:$I,"="&amp;_xlfn.MINIFS(Grades!$I:$I,Grades!$A:$A,"="&amp;$A86))</f>
        <v>4</v>
      </c>
      <c r="I86" s="28">
        <f t="shared" si="19"/>
        <v>0.66666666666666663</v>
      </c>
      <c r="J86">
        <f>COUNTIFS(Grades!$A:$A,"="&amp;Alumn_Filtered!$A86,Grades!$J:$J,"=1",Grades!$P:$P,"&lt;0.5",Grades!$I:$I,"="&amp;_xlfn.MINIFS(Grades!$I:$I,Grades!$A:$A,"="&amp;$A86))</f>
        <v>2</v>
      </c>
      <c r="K86" s="28">
        <f t="shared" si="20"/>
        <v>0.33333333333333331</v>
      </c>
      <c r="L86" s="28">
        <f>_xlfn.MAXIFS(Grades!$P:$P,Grades!$A:$A,"="&amp;Alumn_Filtered!$A86,Grades!$J:$J,"=1",Grades!$I:$I,"="&amp;_xlfn.MINIFS(Grades!$I:$I,Grades!$A:$A,"="&amp;$A86))</f>
        <v>0.85</v>
      </c>
      <c r="M86" s="28">
        <f>_xlfn.MINIFS(Grades!$P:$P,Grades!$A:$A,"="&amp;Alumn_Filtered!$A86,Grades!$J:$J,"=1",Grades!$I:$I,"="&amp;_xlfn.MINIFS(Grades!$I:$I,Grades!$A:$A,"="&amp;$A86))</f>
        <v>0.3</v>
      </c>
      <c r="N86" s="28">
        <f>IF(G86&lt;&gt;0,SUMIFS(Grades!$P:$P,Grades!$P:$P,"&gt;0",Grades!$A:$A,"="&amp;Alumn_Filtered!$A86,Grades!$J:$J,"=1",Grades!$I:$I,"="&amp;_xlfn.MINIFS(Grades!$I:$I,Grades!$A:$A,"="&amp;$A86))/COUNTIFS(Grades!P:P,"&lt;&gt;BAD",Grades!P:P,"&lt;&gt;DRP",Grades!P:P,"&lt;&gt;CVL",Grades!$A:$A,"="&amp;Alumn_Filtered!$A86,Grades!$J:$J,"=1",Grades!$I:$I,"="&amp;_xlfn.MINIFS(Grades!$I:$I,Grades!$A:$A,"="&amp;$A86)),0)</f>
        <v>0.53888888888888886</v>
      </c>
      <c r="O86">
        <f>COUNTIFS(Grades!$A:$A,"="&amp;Alumn_Filtered!$A86,Grades!$J:$J,"=2",Grades!$I:$I,"="&amp;_xlfn.MINIFS(Grades!$I:$I,Grades!$A:$A,"="&amp;$A86))</f>
        <v>6</v>
      </c>
      <c r="P86">
        <f>COUNTIFS(Grades!$A:$A,"="&amp;Alumn_Filtered!$A86,Grades!$P:$P,"=DRP",Grades!$J:$J,"=2",Grades!$I:$I,"="&amp;_xlfn.MINIFS(Grades!$I:$I,Grades!$A:$A,"="&amp;$A86))</f>
        <v>0</v>
      </c>
      <c r="Q86">
        <f>COUNTIFS(Grades!$A:$A,"="&amp;Alumn_Filtered!$A86,Grades!$P:$P,"=BAD",Grades!$J:$J,"=2",Grades!$I:$I,"="&amp;_xlfn.MINIFS(Grades!$I:$I,Grades!$A:$A,"="&amp;$A86))</f>
        <v>1</v>
      </c>
      <c r="R86">
        <f>COUNTIFS(Grades!$A:$A,"="&amp;Alumn_Filtered!$A86,Grades!$P:$P,"CVL",Grades!$J:$J,"=2",Grades!$I:$I,"="&amp;_xlfn.MINIFS(Grades!$I:$I,Grades!$A:$A,"="&amp;$A86))</f>
        <v>0</v>
      </c>
      <c r="S86">
        <f t="shared" si="31"/>
        <v>5</v>
      </c>
      <c r="T86">
        <f>COUNTIFS(Grades!$A:$A,"="&amp;Alumn_Filtered!$A86,Grades!$J:$J,"=2",Grades!$P:$P,"&gt;=0.5",Grades!$I:$I,"="&amp;_xlfn.MINIFS(Grades!$I:$I,Grades!$A:$A,"="&amp;$A86))</f>
        <v>5</v>
      </c>
      <c r="U86" s="28">
        <f t="shared" si="21"/>
        <v>1</v>
      </c>
      <c r="V86">
        <f>COUNTIFS(Grades!$A:$A,"="&amp;Alumn_Filtered!$A86,Grades!$J:$J,"=2",Grades!$P:$P,"&lt;0.5",Grades!$I:$I,"="&amp;_xlfn.MINIFS(Grades!$I:$I,Grades!$A:$A,"="&amp;$A86))</f>
        <v>0</v>
      </c>
      <c r="W86" s="28">
        <f t="shared" si="22"/>
        <v>0</v>
      </c>
      <c r="X86" s="28">
        <f>_xlfn.MAXIFS(Grades!$P:$P,Grades!$A:$A,"="&amp;Alumn_Filtered!$A86,Grades!$J:$J,"=2",Grades!$I:$I,"="&amp;_xlfn.MINIFS(Grades!$I:$I,Grades!$A:$A,"="&amp;$A86))</f>
        <v>0.83333333333333337</v>
      </c>
      <c r="Y86" s="28">
        <f>_xlfn.MINIFS(Grades!$P:$P,Grades!$A:$A,"="&amp;Alumn_Filtered!$A86,Grades!$J:$J,"=2",Grades!$I:$I,"="&amp;_xlfn.MINIFS(Grades!$I:$I,Grades!$A:$A,"="&amp;$A86))</f>
        <v>0.5</v>
      </c>
      <c r="Z86" s="28">
        <f>IF(S86&lt;&gt;0,SUMIFS(Grades!$P:$P,Grades!$P:$P,"&gt;0",Grades!$A:$A,"="&amp;Alumn_Filtered!$A86,Grades!$J:$J,"=2",Grades!$I:$I,"="&amp;_xlfn.MINIFS(Grades!$I:$I,Grades!$A:$A,"="&amp;$A86))/COUNTIFS(Grades!P:P,"&lt;&gt;BAD",Grades!P:P,"&lt;&gt;DRP",Grades!P:P,"&lt;&gt;CVL",Grades!$A:$A,"="&amp;Alumn_Filtered!$A86,Grades!$J:$J,"=2",Grades!$I:$I,"="&amp;_xlfn.MINIFS(Grades!$I:$I,Grades!$A:$A,"="&amp;$A86)),0)</f>
        <v>0.65333333333333343</v>
      </c>
      <c r="AA86" s="28">
        <f t="shared" si="23"/>
        <v>0.11444444444444457</v>
      </c>
      <c r="AB86">
        <f t="shared" ca="1" si="17"/>
        <v>22</v>
      </c>
      <c r="AC86" t="str">
        <f>LEFT(VLOOKUP($A86,Ingresos!$C:$X,5,FALSE),1)</f>
        <v>S</v>
      </c>
      <c r="AD86">
        <f t="shared" si="24"/>
        <v>1</v>
      </c>
      <c r="AE86" t="str">
        <f>LEFT(VLOOKUP($A86,Ingresos!$C:$X,6,FALSE),1)</f>
        <v>R</v>
      </c>
      <c r="AF86">
        <f t="shared" si="25"/>
        <v>1</v>
      </c>
      <c r="AG86">
        <f>VLOOKUP($A86,Ingresos!$C:$X,9,FALSE)</f>
        <v>480</v>
      </c>
      <c r="AH86" s="28">
        <f t="shared" si="26"/>
        <v>0.44084278768233387</v>
      </c>
      <c r="AI86">
        <f>VLOOKUP($A86,Ingresos!$C:$X,10,FALSE)</f>
        <v>480</v>
      </c>
      <c r="AJ86" s="28">
        <f t="shared" si="27"/>
        <v>0.44084278768233387</v>
      </c>
      <c r="AK86">
        <f>VLOOKUP($A86,Ingresos!$C:$X,11,FALSE)</f>
        <v>525</v>
      </c>
      <c r="AL86" s="28">
        <f t="shared" si="28"/>
        <v>0.51377633711507298</v>
      </c>
      <c r="AM86">
        <f>VLOOKUP($A86,Ingresos!$C:$X,12,FALSE)</f>
        <v>617</v>
      </c>
      <c r="AN86" s="28">
        <f t="shared" si="29"/>
        <v>0.66288492706645052</v>
      </c>
      <c r="AO86">
        <f>VLOOKUP($A86,Ingresos!$C:$X,18,FALSE)</f>
        <v>13</v>
      </c>
      <c r="AP86">
        <f t="shared" si="32"/>
        <v>13</v>
      </c>
      <c r="AQ86" t="str">
        <f>VLOOKUP($A86,Ingresos!$C:$X,19,FALSE)</f>
        <v>H1</v>
      </c>
      <c r="AR86">
        <f t="shared" si="30"/>
        <v>1</v>
      </c>
      <c r="AS86">
        <f>VLOOKUP($A86,Ingresos!$C:$X,22,FALSE)</f>
        <v>0</v>
      </c>
    </row>
    <row r="87" spans="1:45" x14ac:dyDescent="0.25">
      <c r="A87">
        <v>190330605</v>
      </c>
      <c r="B87">
        <f>IF((_xlfn.MAXIFS(Grades!$I:$I,Grades!$A:$A,"="&amp;$A87)-_xlfn.MINIFS(Grades!$I:$I,Grades!$A:$A,"="&amp;$A87))=0,0,1)</f>
        <v>1</v>
      </c>
      <c r="C87">
        <f>COUNTIFS(Grades!$A:$A,"="&amp;Alumn_Filtered!$A87,Grades!$J:$J,"=1",Grades!$I:$I,"="&amp;_xlfn.MINIFS(Grades!$I:$I,Grades!$A:$A,"="&amp;$A87))</f>
        <v>6</v>
      </c>
      <c r="D87">
        <f>COUNTIFS(Grades!$A:$A,"="&amp;Alumn_Filtered!$A87,Grades!$P:$P,"=DRP",Grades!$J:$J,"=1",Grades!$I:$I,"="&amp;_xlfn.MINIFS(Grades!$I:$I,Grades!$A:$A,"="&amp;$A87))</f>
        <v>0</v>
      </c>
      <c r="E87">
        <f>COUNTIFS(Grades!$A:$A,"="&amp;Alumn_Filtered!$A87,Grades!$P:$P,"=BAD",Grades!$J:$J,"=1",Grades!$I:$I,"="&amp;_xlfn.MINIFS(Grades!$I:$I,Grades!$A:$A,"="&amp;$A87))</f>
        <v>2</v>
      </c>
      <c r="F87">
        <f>COUNTIFS(Grades!$A:$A,"="&amp;Alumn_Filtered!$A87,Grades!$P:$P,"CVL",Grades!$J:$J,"=1",Grades!$I:$I,"="&amp;_xlfn.MINIFS(Grades!$I:$I,Grades!$A:$A,"="&amp;$A87))</f>
        <v>0</v>
      </c>
      <c r="G87" s="30">
        <f t="shared" si="18"/>
        <v>4</v>
      </c>
      <c r="H87">
        <f>COUNTIFS(Grades!$A:$A,"="&amp;Alumn_Filtered!$A87,Grades!$J:$J,"=1",Grades!$P:$P,"&gt;=0.5",Grades!$I:$I,"="&amp;_xlfn.MINIFS(Grades!$I:$I,Grades!$A:$A,"="&amp;$A87))</f>
        <v>1</v>
      </c>
      <c r="I87" s="28">
        <f t="shared" si="19"/>
        <v>0.25</v>
      </c>
      <c r="J87">
        <f>COUNTIFS(Grades!$A:$A,"="&amp;Alumn_Filtered!$A87,Grades!$J:$J,"=1",Grades!$P:$P,"&lt;0.5",Grades!$I:$I,"="&amp;_xlfn.MINIFS(Grades!$I:$I,Grades!$A:$A,"="&amp;$A87))</f>
        <v>3</v>
      </c>
      <c r="K87" s="28">
        <f t="shared" si="20"/>
        <v>0.75</v>
      </c>
      <c r="L87" s="28">
        <f>_xlfn.MAXIFS(Grades!$P:$P,Grades!$A:$A,"="&amp;Alumn_Filtered!$A87,Grades!$J:$J,"=1",Grades!$I:$I,"="&amp;_xlfn.MINIFS(Grades!$I:$I,Grades!$A:$A,"="&amp;$A87))</f>
        <v>0.66666666666666663</v>
      </c>
      <c r="M87" s="28">
        <f>_xlfn.MINIFS(Grades!$P:$P,Grades!$A:$A,"="&amp;Alumn_Filtered!$A87,Grades!$J:$J,"=1",Grades!$I:$I,"="&amp;_xlfn.MINIFS(Grades!$I:$I,Grades!$A:$A,"="&amp;$A87))</f>
        <v>0.23333333333333331</v>
      </c>
      <c r="N87" s="28">
        <f>IF(G87&lt;&gt;0,SUMIFS(Grades!$P:$P,Grades!$P:$P,"&gt;0",Grades!$A:$A,"="&amp;Alumn_Filtered!$A87,Grades!$J:$J,"=1",Grades!$I:$I,"="&amp;_xlfn.MINIFS(Grades!$I:$I,Grades!$A:$A,"="&amp;$A87))/COUNTIFS(Grades!P:P,"&lt;&gt;BAD",Grades!P:P,"&lt;&gt;DRP",Grades!P:P,"&lt;&gt;CVL",Grades!$A:$A,"="&amp;Alumn_Filtered!$A87,Grades!$J:$J,"=1",Grades!$I:$I,"="&amp;_xlfn.MINIFS(Grades!$I:$I,Grades!$A:$A,"="&amp;$A87)),0)</f>
        <v>0.375</v>
      </c>
      <c r="O87">
        <f>COUNTIFS(Grades!$A:$A,"="&amp;Alumn_Filtered!$A87,Grades!$J:$J,"=2",Grades!$I:$I,"="&amp;_xlfn.MINIFS(Grades!$I:$I,Grades!$A:$A,"="&amp;$A87))</f>
        <v>5</v>
      </c>
      <c r="P87">
        <f>COUNTIFS(Grades!$A:$A,"="&amp;Alumn_Filtered!$A87,Grades!$P:$P,"=DRP",Grades!$J:$J,"=2",Grades!$I:$I,"="&amp;_xlfn.MINIFS(Grades!$I:$I,Grades!$A:$A,"="&amp;$A87))</f>
        <v>0</v>
      </c>
      <c r="Q87">
        <f>COUNTIFS(Grades!$A:$A,"="&amp;Alumn_Filtered!$A87,Grades!$P:$P,"=BAD",Grades!$J:$J,"=2",Grades!$I:$I,"="&amp;_xlfn.MINIFS(Grades!$I:$I,Grades!$A:$A,"="&amp;$A87))</f>
        <v>2</v>
      </c>
      <c r="R87">
        <f>COUNTIFS(Grades!$A:$A,"="&amp;Alumn_Filtered!$A87,Grades!$P:$P,"CVL",Grades!$J:$J,"=2",Grades!$I:$I,"="&amp;_xlfn.MINIFS(Grades!$I:$I,Grades!$A:$A,"="&amp;$A87))</f>
        <v>0</v>
      </c>
      <c r="S87">
        <f t="shared" si="31"/>
        <v>3</v>
      </c>
      <c r="T87">
        <f>COUNTIFS(Grades!$A:$A,"="&amp;Alumn_Filtered!$A87,Grades!$J:$J,"=2",Grades!$P:$P,"&gt;=0.5",Grades!$I:$I,"="&amp;_xlfn.MINIFS(Grades!$I:$I,Grades!$A:$A,"="&amp;$A87))</f>
        <v>0</v>
      </c>
      <c r="U87" s="28">
        <f t="shared" si="21"/>
        <v>0</v>
      </c>
      <c r="V87">
        <f>COUNTIFS(Grades!$A:$A,"="&amp;Alumn_Filtered!$A87,Grades!$J:$J,"=2",Grades!$P:$P,"&lt;0.5",Grades!$I:$I,"="&amp;_xlfn.MINIFS(Grades!$I:$I,Grades!$A:$A,"="&amp;$A87))</f>
        <v>3</v>
      </c>
      <c r="W87" s="28">
        <f t="shared" si="22"/>
        <v>1</v>
      </c>
      <c r="X87" s="28">
        <f>_xlfn.MAXIFS(Grades!$P:$P,Grades!$A:$A,"="&amp;Alumn_Filtered!$A87,Grades!$J:$J,"=2",Grades!$I:$I,"="&amp;_xlfn.MINIFS(Grades!$I:$I,Grades!$A:$A,"="&amp;$A87))</f>
        <v>0.41666666666666669</v>
      </c>
      <c r="Y87" s="28">
        <f>_xlfn.MINIFS(Grades!$P:$P,Grades!$A:$A,"="&amp;Alumn_Filtered!$A87,Grades!$J:$J,"=2",Grades!$I:$I,"="&amp;_xlfn.MINIFS(Grades!$I:$I,Grades!$A:$A,"="&amp;$A87))</f>
        <v>0.23333333333333331</v>
      </c>
      <c r="Z87" s="28">
        <f>IF(S87&lt;&gt;0,SUMIFS(Grades!$P:$P,Grades!$P:$P,"&gt;0",Grades!$A:$A,"="&amp;Alumn_Filtered!$A87,Grades!$J:$J,"=2",Grades!$I:$I,"="&amp;_xlfn.MINIFS(Grades!$I:$I,Grades!$A:$A,"="&amp;$A87))/COUNTIFS(Grades!P:P,"&lt;&gt;BAD",Grades!P:P,"&lt;&gt;DRP",Grades!P:P,"&lt;&gt;CVL",Grades!$A:$A,"="&amp;Alumn_Filtered!$A87,Grades!$J:$J,"=2",Grades!$I:$I,"="&amp;_xlfn.MINIFS(Grades!$I:$I,Grades!$A:$A,"="&amp;$A87)),0)</f>
        <v>0.31111111111111112</v>
      </c>
      <c r="AA87" s="28">
        <f t="shared" si="23"/>
        <v>-6.3888888888888884E-2</v>
      </c>
      <c r="AB87">
        <f t="shared" ca="1" si="17"/>
        <v>22</v>
      </c>
      <c r="AC87" t="str">
        <f>LEFT(VLOOKUP($A87,Ingresos!$C:$X,5,FALSE),1)</f>
        <v>S</v>
      </c>
      <c r="AD87">
        <f t="shared" si="24"/>
        <v>1</v>
      </c>
      <c r="AE87" t="str">
        <f>LEFT(VLOOKUP($A87,Ingresos!$C:$X,6,FALSE),1)</f>
        <v>E</v>
      </c>
      <c r="AF87">
        <f t="shared" si="25"/>
        <v>0</v>
      </c>
      <c r="AG87">
        <f>VLOOKUP($A87,Ingresos!$C:$X,9,FALSE)</f>
        <v>464</v>
      </c>
      <c r="AH87" s="28">
        <f t="shared" si="26"/>
        <v>0.41491085899513774</v>
      </c>
      <c r="AI87">
        <f>VLOOKUP($A87,Ingresos!$C:$X,10,FALSE)</f>
        <v>464</v>
      </c>
      <c r="AJ87" s="28">
        <f t="shared" si="27"/>
        <v>0.41491085899513774</v>
      </c>
      <c r="AK87">
        <f>VLOOKUP($A87,Ingresos!$C:$X,11,FALSE)</f>
        <v>565</v>
      </c>
      <c r="AL87" s="28">
        <f t="shared" si="28"/>
        <v>0.57860615883306321</v>
      </c>
      <c r="AM87">
        <f>VLOOKUP($A87,Ingresos!$C:$X,12,FALSE)</f>
        <v>604</v>
      </c>
      <c r="AN87" s="28">
        <f t="shared" si="29"/>
        <v>0.64181523500810378</v>
      </c>
      <c r="AO87" t="str">
        <f>VLOOKUP($A87,Ingresos!$C:$X,18,FALSE)</f>
        <v>RM</v>
      </c>
      <c r="AP87">
        <f t="shared" si="32"/>
        <v>13</v>
      </c>
      <c r="AQ87" t="str">
        <f>VLOOKUP($A87,Ingresos!$C:$X,19,FALSE)</f>
        <v>H1</v>
      </c>
      <c r="AR87">
        <f t="shared" si="30"/>
        <v>1</v>
      </c>
      <c r="AS87">
        <f>VLOOKUP($A87,Ingresos!$C:$X,22,FALSE)</f>
        <v>0</v>
      </c>
    </row>
    <row r="88" spans="1:45" x14ac:dyDescent="0.25">
      <c r="A88">
        <v>190347915</v>
      </c>
      <c r="B88">
        <f>IF((_xlfn.MAXIFS(Grades!$I:$I,Grades!$A:$A,"="&amp;$A88)-_xlfn.MINIFS(Grades!$I:$I,Grades!$A:$A,"="&amp;$A88))=0,0,1)</f>
        <v>1</v>
      </c>
      <c r="C88">
        <f>COUNTIFS(Grades!$A:$A,"="&amp;Alumn_Filtered!$A88,Grades!$J:$J,"=1",Grades!$I:$I,"="&amp;_xlfn.MINIFS(Grades!$I:$I,Grades!$A:$A,"="&amp;$A88))</f>
        <v>6</v>
      </c>
      <c r="D88">
        <f>COUNTIFS(Grades!$A:$A,"="&amp;Alumn_Filtered!$A88,Grades!$P:$P,"=DRP",Grades!$J:$J,"=1",Grades!$I:$I,"="&amp;_xlfn.MINIFS(Grades!$I:$I,Grades!$A:$A,"="&amp;$A88))</f>
        <v>0</v>
      </c>
      <c r="E88">
        <f>COUNTIFS(Grades!$A:$A,"="&amp;Alumn_Filtered!$A88,Grades!$P:$P,"=BAD",Grades!$J:$J,"=1",Grades!$I:$I,"="&amp;_xlfn.MINIFS(Grades!$I:$I,Grades!$A:$A,"="&amp;$A88))</f>
        <v>0</v>
      </c>
      <c r="F88">
        <f>COUNTIFS(Grades!$A:$A,"="&amp;Alumn_Filtered!$A88,Grades!$P:$P,"CVL",Grades!$J:$J,"=1",Grades!$I:$I,"="&amp;_xlfn.MINIFS(Grades!$I:$I,Grades!$A:$A,"="&amp;$A88))</f>
        <v>0</v>
      </c>
      <c r="G88" s="30">
        <f t="shared" si="18"/>
        <v>6</v>
      </c>
      <c r="H88">
        <f>COUNTIFS(Grades!$A:$A,"="&amp;Alumn_Filtered!$A88,Grades!$J:$J,"=1",Grades!$P:$P,"&gt;=0.5",Grades!$I:$I,"="&amp;_xlfn.MINIFS(Grades!$I:$I,Grades!$A:$A,"="&amp;$A88))</f>
        <v>4</v>
      </c>
      <c r="I88" s="28">
        <f t="shared" si="19"/>
        <v>0.66666666666666663</v>
      </c>
      <c r="J88">
        <f>COUNTIFS(Grades!$A:$A,"="&amp;Alumn_Filtered!$A88,Grades!$J:$J,"=1",Grades!$P:$P,"&lt;0.5",Grades!$I:$I,"="&amp;_xlfn.MINIFS(Grades!$I:$I,Grades!$A:$A,"="&amp;$A88))</f>
        <v>2</v>
      </c>
      <c r="K88" s="28">
        <f t="shared" si="20"/>
        <v>0.33333333333333331</v>
      </c>
      <c r="L88" s="28">
        <f>_xlfn.MAXIFS(Grades!$P:$P,Grades!$A:$A,"="&amp;Alumn_Filtered!$A88,Grades!$J:$J,"=1",Grades!$I:$I,"="&amp;_xlfn.MINIFS(Grades!$I:$I,Grades!$A:$A,"="&amp;$A88))</f>
        <v>0.81666666666666676</v>
      </c>
      <c r="M88" s="28">
        <f>_xlfn.MINIFS(Grades!$P:$P,Grades!$A:$A,"="&amp;Alumn_Filtered!$A88,Grades!$J:$J,"=1",Grades!$I:$I,"="&amp;_xlfn.MINIFS(Grades!$I:$I,Grades!$A:$A,"="&amp;$A88))</f>
        <v>0.21666666666666665</v>
      </c>
      <c r="N88" s="28">
        <f>IF(G88&lt;&gt;0,SUMIFS(Grades!$P:$P,Grades!$P:$P,"&gt;0",Grades!$A:$A,"="&amp;Alumn_Filtered!$A88,Grades!$J:$J,"=1",Grades!$I:$I,"="&amp;_xlfn.MINIFS(Grades!$I:$I,Grades!$A:$A,"="&amp;$A88))/COUNTIFS(Grades!P:P,"&lt;&gt;BAD",Grades!P:P,"&lt;&gt;DRP",Grades!P:P,"&lt;&gt;CVL",Grades!$A:$A,"="&amp;Alumn_Filtered!$A88,Grades!$J:$J,"=1",Grades!$I:$I,"="&amp;_xlfn.MINIFS(Grades!$I:$I,Grades!$A:$A,"="&amp;$A88)),0)</f>
        <v>0.52500000000000002</v>
      </c>
      <c r="O88">
        <f>COUNTIFS(Grades!$A:$A,"="&amp;Alumn_Filtered!$A88,Grades!$J:$J,"=2",Grades!$I:$I,"="&amp;_xlfn.MINIFS(Grades!$I:$I,Grades!$A:$A,"="&amp;$A88))</f>
        <v>7</v>
      </c>
      <c r="P88">
        <f>COUNTIFS(Grades!$A:$A,"="&amp;Alumn_Filtered!$A88,Grades!$P:$P,"=DRP",Grades!$J:$J,"=2",Grades!$I:$I,"="&amp;_xlfn.MINIFS(Grades!$I:$I,Grades!$A:$A,"="&amp;$A88))</f>
        <v>0</v>
      </c>
      <c r="Q88">
        <f>COUNTIFS(Grades!$A:$A,"="&amp;Alumn_Filtered!$A88,Grades!$P:$P,"=BAD",Grades!$J:$J,"=2",Grades!$I:$I,"="&amp;_xlfn.MINIFS(Grades!$I:$I,Grades!$A:$A,"="&amp;$A88))</f>
        <v>0</v>
      </c>
      <c r="R88">
        <f>COUNTIFS(Grades!$A:$A,"="&amp;Alumn_Filtered!$A88,Grades!$P:$P,"CVL",Grades!$J:$J,"=2",Grades!$I:$I,"="&amp;_xlfn.MINIFS(Grades!$I:$I,Grades!$A:$A,"="&amp;$A88))</f>
        <v>0</v>
      </c>
      <c r="S88">
        <f t="shared" si="31"/>
        <v>7</v>
      </c>
      <c r="T88">
        <f>COUNTIFS(Grades!$A:$A,"="&amp;Alumn_Filtered!$A88,Grades!$J:$J,"=2",Grades!$P:$P,"&gt;=0.5",Grades!$I:$I,"="&amp;_xlfn.MINIFS(Grades!$I:$I,Grades!$A:$A,"="&amp;$A88))</f>
        <v>7</v>
      </c>
      <c r="U88" s="28">
        <f t="shared" si="21"/>
        <v>1</v>
      </c>
      <c r="V88">
        <f>COUNTIFS(Grades!$A:$A,"="&amp;Alumn_Filtered!$A88,Grades!$J:$J,"=2",Grades!$P:$P,"&lt;0.5",Grades!$I:$I,"="&amp;_xlfn.MINIFS(Grades!$I:$I,Grades!$A:$A,"="&amp;$A88))</f>
        <v>0</v>
      </c>
      <c r="W88" s="28">
        <f t="shared" si="22"/>
        <v>0</v>
      </c>
      <c r="X88" s="28">
        <f>_xlfn.MAXIFS(Grades!$P:$P,Grades!$A:$A,"="&amp;Alumn_Filtered!$A88,Grades!$J:$J,"=2",Grades!$I:$I,"="&amp;_xlfn.MINIFS(Grades!$I:$I,Grades!$A:$A,"="&amp;$A88))</f>
        <v>0.8666666666666667</v>
      </c>
      <c r="Y88" s="28">
        <f>_xlfn.MINIFS(Grades!$P:$P,Grades!$A:$A,"="&amp;Alumn_Filtered!$A88,Grades!$J:$J,"=2",Grades!$I:$I,"="&amp;_xlfn.MINIFS(Grades!$I:$I,Grades!$A:$A,"="&amp;$A88))</f>
        <v>0.56666666666666676</v>
      </c>
      <c r="Z88" s="28">
        <f>IF(S88&lt;&gt;0,SUMIFS(Grades!$P:$P,Grades!$P:$P,"&gt;0",Grades!$A:$A,"="&amp;Alumn_Filtered!$A88,Grades!$J:$J,"=2",Grades!$I:$I,"="&amp;_xlfn.MINIFS(Grades!$I:$I,Grades!$A:$A,"="&amp;$A88))/COUNTIFS(Grades!P:P,"&lt;&gt;BAD",Grades!P:P,"&lt;&gt;DRP",Grades!P:P,"&lt;&gt;CVL",Grades!$A:$A,"="&amp;Alumn_Filtered!$A88,Grades!$J:$J,"=2",Grades!$I:$I,"="&amp;_xlfn.MINIFS(Grades!$I:$I,Grades!$A:$A,"="&amp;$A88)),0)</f>
        <v>0.68809523809523809</v>
      </c>
      <c r="AA88" s="28">
        <f t="shared" si="23"/>
        <v>0.16309523809523807</v>
      </c>
      <c r="AB88">
        <f t="shared" ca="1" si="17"/>
        <v>22</v>
      </c>
      <c r="AC88" t="str">
        <f>LEFT(VLOOKUP($A88,Ingresos!$C:$X,5,FALSE),1)</f>
        <v>S</v>
      </c>
      <c r="AD88">
        <f t="shared" si="24"/>
        <v>1</v>
      </c>
      <c r="AE88" t="str">
        <f>LEFT(VLOOKUP($A88,Ingresos!$C:$X,6,FALSE),1)</f>
        <v>R</v>
      </c>
      <c r="AF88">
        <f t="shared" si="25"/>
        <v>1</v>
      </c>
      <c r="AG88">
        <f>VLOOKUP($A88,Ingresos!$C:$X,9,FALSE)</f>
        <v>482</v>
      </c>
      <c r="AH88" s="28">
        <f t="shared" si="26"/>
        <v>0.44408427876823336</v>
      </c>
      <c r="AI88">
        <f>VLOOKUP($A88,Ingresos!$C:$X,10,FALSE)</f>
        <v>482</v>
      </c>
      <c r="AJ88" s="28">
        <f t="shared" si="27"/>
        <v>0.44408427876823336</v>
      </c>
      <c r="AK88">
        <f>VLOOKUP($A88,Ingresos!$C:$X,11,FALSE)</f>
        <v>616</v>
      </c>
      <c r="AL88" s="28">
        <f t="shared" si="28"/>
        <v>0.66126418152350086</v>
      </c>
      <c r="AM88">
        <f>VLOOKUP($A88,Ingresos!$C:$X,12,FALSE)</f>
        <v>573</v>
      </c>
      <c r="AN88" s="28">
        <f t="shared" si="29"/>
        <v>0.5915721231766613</v>
      </c>
      <c r="AO88">
        <f>VLOOKUP($A88,Ingresos!$C:$X,18,FALSE)</f>
        <v>13</v>
      </c>
      <c r="AP88">
        <f t="shared" si="32"/>
        <v>13</v>
      </c>
      <c r="AQ88" t="str">
        <f>VLOOKUP($A88,Ingresos!$C:$X,19,FALSE)</f>
        <v>H1</v>
      </c>
      <c r="AR88">
        <f t="shared" si="30"/>
        <v>1</v>
      </c>
      <c r="AS88">
        <f>VLOOKUP($A88,Ingresos!$C:$X,22,FALSE)</f>
        <v>5</v>
      </c>
    </row>
    <row r="89" spans="1:45" x14ac:dyDescent="0.25">
      <c r="A89">
        <v>190348628</v>
      </c>
      <c r="B89">
        <f>IF((_xlfn.MAXIFS(Grades!$I:$I,Grades!$A:$A,"="&amp;$A89)-_xlfn.MINIFS(Grades!$I:$I,Grades!$A:$A,"="&amp;$A89))=0,0,1)</f>
        <v>0</v>
      </c>
      <c r="C89">
        <f>COUNTIFS(Grades!$A:$A,"="&amp;Alumn_Filtered!$A89,Grades!$J:$J,"=1",Grades!$I:$I,"="&amp;_xlfn.MINIFS(Grades!$I:$I,Grades!$A:$A,"="&amp;$A89))</f>
        <v>6</v>
      </c>
      <c r="D89">
        <f>COUNTIFS(Grades!$A:$A,"="&amp;Alumn_Filtered!$A89,Grades!$P:$P,"=DRP",Grades!$J:$J,"=1",Grades!$I:$I,"="&amp;_xlfn.MINIFS(Grades!$I:$I,Grades!$A:$A,"="&amp;$A89))</f>
        <v>0</v>
      </c>
      <c r="E89">
        <f>COUNTIFS(Grades!$A:$A,"="&amp;Alumn_Filtered!$A89,Grades!$P:$P,"=BAD",Grades!$J:$J,"=1",Grades!$I:$I,"="&amp;_xlfn.MINIFS(Grades!$I:$I,Grades!$A:$A,"="&amp;$A89))</f>
        <v>5</v>
      </c>
      <c r="F89">
        <f>COUNTIFS(Grades!$A:$A,"="&amp;Alumn_Filtered!$A89,Grades!$P:$P,"CVL",Grades!$J:$J,"=1",Grades!$I:$I,"="&amp;_xlfn.MINIFS(Grades!$I:$I,Grades!$A:$A,"="&amp;$A89))</f>
        <v>0</v>
      </c>
      <c r="G89" s="30">
        <f t="shared" si="18"/>
        <v>1</v>
      </c>
      <c r="H89">
        <f>COUNTIFS(Grades!$A:$A,"="&amp;Alumn_Filtered!$A89,Grades!$J:$J,"=1",Grades!$P:$P,"&gt;=0.5",Grades!$I:$I,"="&amp;_xlfn.MINIFS(Grades!$I:$I,Grades!$A:$A,"="&amp;$A89))</f>
        <v>0</v>
      </c>
      <c r="I89" s="28">
        <f t="shared" si="19"/>
        <v>0</v>
      </c>
      <c r="J89">
        <f>COUNTIFS(Grades!$A:$A,"="&amp;Alumn_Filtered!$A89,Grades!$J:$J,"=1",Grades!$P:$P,"&lt;0.5",Grades!$I:$I,"="&amp;_xlfn.MINIFS(Grades!$I:$I,Grades!$A:$A,"="&amp;$A89))</f>
        <v>1</v>
      </c>
      <c r="K89" s="28">
        <f t="shared" si="20"/>
        <v>1</v>
      </c>
      <c r="L89" s="28">
        <f>_xlfn.MAXIFS(Grades!$P:$P,Grades!$A:$A,"="&amp;Alumn_Filtered!$A89,Grades!$J:$J,"=1",Grades!$I:$I,"="&amp;_xlfn.MINIFS(Grades!$I:$I,Grades!$A:$A,"="&amp;$A89))</f>
        <v>0</v>
      </c>
      <c r="M89" s="28">
        <f>_xlfn.MINIFS(Grades!$P:$P,Grades!$A:$A,"="&amp;Alumn_Filtered!$A89,Grades!$J:$J,"=1",Grades!$I:$I,"="&amp;_xlfn.MINIFS(Grades!$I:$I,Grades!$A:$A,"="&amp;$A89))</f>
        <v>0</v>
      </c>
      <c r="N89" s="28">
        <f>IF(G89&lt;&gt;0,SUMIFS(Grades!$P:$P,Grades!$P:$P,"&gt;0",Grades!$A:$A,"="&amp;Alumn_Filtered!$A89,Grades!$J:$J,"=1",Grades!$I:$I,"="&amp;_xlfn.MINIFS(Grades!$I:$I,Grades!$A:$A,"="&amp;$A89))/COUNTIFS(Grades!P:P,"&lt;&gt;BAD",Grades!P:P,"&lt;&gt;DRP",Grades!P:P,"&lt;&gt;CVL",Grades!$A:$A,"="&amp;Alumn_Filtered!$A89,Grades!$J:$J,"=1",Grades!$I:$I,"="&amp;_xlfn.MINIFS(Grades!$I:$I,Grades!$A:$A,"="&amp;$A89)),0)</f>
        <v>0</v>
      </c>
      <c r="O89">
        <f>COUNTIFS(Grades!$A:$A,"="&amp;Alumn_Filtered!$A89,Grades!$J:$J,"=2",Grades!$I:$I,"="&amp;_xlfn.MINIFS(Grades!$I:$I,Grades!$A:$A,"="&amp;$A89))</f>
        <v>6</v>
      </c>
      <c r="P89">
        <f>COUNTIFS(Grades!$A:$A,"="&amp;Alumn_Filtered!$A89,Grades!$P:$P,"=DRP",Grades!$J:$J,"=2",Grades!$I:$I,"="&amp;_xlfn.MINIFS(Grades!$I:$I,Grades!$A:$A,"="&amp;$A89))</f>
        <v>0</v>
      </c>
      <c r="Q89">
        <f>COUNTIFS(Grades!$A:$A,"="&amp;Alumn_Filtered!$A89,Grades!$P:$P,"=BAD",Grades!$J:$J,"=2",Grades!$I:$I,"="&amp;_xlfn.MINIFS(Grades!$I:$I,Grades!$A:$A,"="&amp;$A89))</f>
        <v>6</v>
      </c>
      <c r="R89">
        <f>COUNTIFS(Grades!$A:$A,"="&amp;Alumn_Filtered!$A89,Grades!$P:$P,"CVL",Grades!$J:$J,"=2",Grades!$I:$I,"="&amp;_xlfn.MINIFS(Grades!$I:$I,Grades!$A:$A,"="&amp;$A89))</f>
        <v>0</v>
      </c>
      <c r="S89">
        <f t="shared" si="31"/>
        <v>0</v>
      </c>
      <c r="T89">
        <f>COUNTIFS(Grades!$A:$A,"="&amp;Alumn_Filtered!$A89,Grades!$J:$J,"=2",Grades!$P:$P,"&gt;=0.5",Grades!$I:$I,"="&amp;_xlfn.MINIFS(Grades!$I:$I,Grades!$A:$A,"="&amp;$A89))</f>
        <v>0</v>
      </c>
      <c r="U89" s="28">
        <f t="shared" si="21"/>
        <v>0</v>
      </c>
      <c r="V89">
        <f>COUNTIFS(Grades!$A:$A,"="&amp;Alumn_Filtered!$A89,Grades!$J:$J,"=2",Grades!$P:$P,"&lt;0.5",Grades!$I:$I,"="&amp;_xlfn.MINIFS(Grades!$I:$I,Grades!$A:$A,"="&amp;$A89))</f>
        <v>0</v>
      </c>
      <c r="W89" s="28">
        <f t="shared" si="22"/>
        <v>0</v>
      </c>
      <c r="X89" s="28">
        <f>_xlfn.MAXIFS(Grades!$P:$P,Grades!$A:$A,"="&amp;Alumn_Filtered!$A89,Grades!$J:$J,"=2",Grades!$I:$I,"="&amp;_xlfn.MINIFS(Grades!$I:$I,Grades!$A:$A,"="&amp;$A89))</f>
        <v>0</v>
      </c>
      <c r="Y89" s="28">
        <f>_xlfn.MINIFS(Grades!$P:$P,Grades!$A:$A,"="&amp;Alumn_Filtered!$A89,Grades!$J:$J,"=2",Grades!$I:$I,"="&amp;_xlfn.MINIFS(Grades!$I:$I,Grades!$A:$A,"="&amp;$A89))</f>
        <v>0</v>
      </c>
      <c r="Z89" s="28">
        <f>IF(S89&lt;&gt;0,SUMIFS(Grades!$P:$P,Grades!$P:$P,"&gt;0",Grades!$A:$A,"="&amp;Alumn_Filtered!$A89,Grades!$J:$J,"=2",Grades!$I:$I,"="&amp;_xlfn.MINIFS(Grades!$I:$I,Grades!$A:$A,"="&amp;$A89))/COUNTIFS(Grades!P:P,"&lt;&gt;BAD",Grades!P:P,"&lt;&gt;DRP",Grades!P:P,"&lt;&gt;CVL",Grades!$A:$A,"="&amp;Alumn_Filtered!$A89,Grades!$J:$J,"=2",Grades!$I:$I,"="&amp;_xlfn.MINIFS(Grades!$I:$I,Grades!$A:$A,"="&amp;$A89)),0)</f>
        <v>0</v>
      </c>
      <c r="AA89" s="28">
        <f t="shared" si="23"/>
        <v>0</v>
      </c>
      <c r="AB89">
        <f t="shared" ca="1" si="17"/>
        <v>22</v>
      </c>
      <c r="AC89" t="str">
        <f>LEFT(VLOOKUP($A89,Ingresos!$C:$X,5,FALSE),1)</f>
        <v>S</v>
      </c>
      <c r="AD89">
        <f t="shared" si="24"/>
        <v>1</v>
      </c>
      <c r="AE89" t="str">
        <f>LEFT(VLOOKUP($A89,Ingresos!$C:$X,6,FALSE),1)</f>
        <v>R</v>
      </c>
      <c r="AF89">
        <f t="shared" si="25"/>
        <v>1</v>
      </c>
      <c r="AG89">
        <f>VLOOKUP($A89,Ingresos!$C:$X,9,FALSE)</f>
        <v>686</v>
      </c>
      <c r="AH89" s="28">
        <f t="shared" si="26"/>
        <v>0.77471636952998379</v>
      </c>
      <c r="AI89">
        <f>VLOOKUP($A89,Ingresos!$C:$X,10,FALSE)</f>
        <v>738</v>
      </c>
      <c r="AJ89" s="28">
        <f t="shared" si="27"/>
        <v>0.85899513776337111</v>
      </c>
      <c r="AK89">
        <f>VLOOKUP($A89,Ingresos!$C:$X,11,FALSE)</f>
        <v>576</v>
      </c>
      <c r="AL89" s="28">
        <f t="shared" si="28"/>
        <v>0.59643435980551052</v>
      </c>
      <c r="AM89">
        <f>VLOOKUP($A89,Ingresos!$C:$X,12,FALSE)</f>
        <v>568</v>
      </c>
      <c r="AN89" s="28">
        <f t="shared" si="29"/>
        <v>0.58346839546191243</v>
      </c>
      <c r="AO89">
        <f>VLOOKUP($A89,Ingresos!$C:$X,18,FALSE)</f>
        <v>13</v>
      </c>
      <c r="AP89">
        <f t="shared" si="32"/>
        <v>13</v>
      </c>
      <c r="AQ89" t="str">
        <f>VLOOKUP($A89,Ingresos!$C:$X,19,FALSE)</f>
        <v>H1</v>
      </c>
      <c r="AR89">
        <f t="shared" si="30"/>
        <v>1</v>
      </c>
      <c r="AS89">
        <f>VLOOKUP($A89,Ingresos!$C:$X,22,FALSE)</f>
        <v>0</v>
      </c>
    </row>
    <row r="90" spans="1:45" x14ac:dyDescent="0.25">
      <c r="A90">
        <v>190374343</v>
      </c>
      <c r="B90">
        <f>IF((_xlfn.MAXIFS(Grades!$I:$I,Grades!$A:$A,"="&amp;$A90)-_xlfn.MINIFS(Grades!$I:$I,Grades!$A:$A,"="&amp;$A90))=0,0,1)</f>
        <v>1</v>
      </c>
      <c r="C90">
        <f>COUNTIFS(Grades!$A:$A,"="&amp;Alumn_Filtered!$A90,Grades!$J:$J,"=1",Grades!$I:$I,"="&amp;_xlfn.MINIFS(Grades!$I:$I,Grades!$A:$A,"="&amp;$A90))</f>
        <v>6</v>
      </c>
      <c r="D90">
        <f>COUNTIFS(Grades!$A:$A,"="&amp;Alumn_Filtered!$A90,Grades!$P:$P,"=DRP",Grades!$J:$J,"=1",Grades!$I:$I,"="&amp;_xlfn.MINIFS(Grades!$I:$I,Grades!$A:$A,"="&amp;$A90))</f>
        <v>0</v>
      </c>
      <c r="E90">
        <f>COUNTIFS(Grades!$A:$A,"="&amp;Alumn_Filtered!$A90,Grades!$P:$P,"=BAD",Grades!$J:$J,"=1",Grades!$I:$I,"="&amp;_xlfn.MINIFS(Grades!$I:$I,Grades!$A:$A,"="&amp;$A90))</f>
        <v>0</v>
      </c>
      <c r="F90">
        <f>COUNTIFS(Grades!$A:$A,"="&amp;Alumn_Filtered!$A90,Grades!$P:$P,"CVL",Grades!$J:$J,"=1",Grades!$I:$I,"="&amp;_xlfn.MINIFS(Grades!$I:$I,Grades!$A:$A,"="&amp;$A90))</f>
        <v>0</v>
      </c>
      <c r="G90" s="30">
        <f t="shared" si="18"/>
        <v>6</v>
      </c>
      <c r="H90">
        <f>COUNTIFS(Grades!$A:$A,"="&amp;Alumn_Filtered!$A90,Grades!$J:$J,"=1",Grades!$P:$P,"&gt;=0.5",Grades!$I:$I,"="&amp;_xlfn.MINIFS(Grades!$I:$I,Grades!$A:$A,"="&amp;$A90))</f>
        <v>4</v>
      </c>
      <c r="I90" s="28">
        <f t="shared" si="19"/>
        <v>0.66666666666666663</v>
      </c>
      <c r="J90">
        <f>COUNTIFS(Grades!$A:$A,"="&amp;Alumn_Filtered!$A90,Grades!$J:$J,"=1",Grades!$P:$P,"&lt;0.5",Grades!$I:$I,"="&amp;_xlfn.MINIFS(Grades!$I:$I,Grades!$A:$A,"="&amp;$A90))</f>
        <v>2</v>
      </c>
      <c r="K90" s="28">
        <f t="shared" si="20"/>
        <v>0.33333333333333331</v>
      </c>
      <c r="L90" s="28">
        <f>_xlfn.MAXIFS(Grades!$P:$P,Grades!$A:$A,"="&amp;Alumn_Filtered!$A90,Grades!$J:$J,"=1",Grades!$I:$I,"="&amp;_xlfn.MINIFS(Grades!$I:$I,Grades!$A:$A,"="&amp;$A90))</f>
        <v>0.83333333333333337</v>
      </c>
      <c r="M90" s="28">
        <f>_xlfn.MINIFS(Grades!$P:$P,Grades!$A:$A,"="&amp;Alumn_Filtered!$A90,Grades!$J:$J,"=1",Grades!$I:$I,"="&amp;_xlfn.MINIFS(Grades!$I:$I,Grades!$A:$A,"="&amp;$A90))</f>
        <v>0.43333333333333335</v>
      </c>
      <c r="N90" s="28">
        <f>IF(G90&lt;&gt;0,SUMIFS(Grades!$P:$P,Grades!$P:$P,"&gt;0",Grades!$A:$A,"="&amp;Alumn_Filtered!$A90,Grades!$J:$J,"=1",Grades!$I:$I,"="&amp;_xlfn.MINIFS(Grades!$I:$I,Grades!$A:$A,"="&amp;$A90))/COUNTIFS(Grades!P:P,"&lt;&gt;BAD",Grades!P:P,"&lt;&gt;DRP",Grades!P:P,"&lt;&gt;CVL",Grades!$A:$A,"="&amp;Alumn_Filtered!$A90,Grades!$J:$J,"=1",Grades!$I:$I,"="&amp;_xlfn.MINIFS(Grades!$I:$I,Grades!$A:$A,"="&amp;$A90)),0)</f>
        <v>0.59444444444444444</v>
      </c>
      <c r="O90">
        <f>COUNTIFS(Grades!$A:$A,"="&amp;Alumn_Filtered!$A90,Grades!$J:$J,"=2",Grades!$I:$I,"="&amp;_xlfn.MINIFS(Grades!$I:$I,Grades!$A:$A,"="&amp;$A90))</f>
        <v>10</v>
      </c>
      <c r="P90">
        <f>COUNTIFS(Grades!$A:$A,"="&amp;Alumn_Filtered!$A90,Grades!$P:$P,"=DRP",Grades!$J:$J,"=2",Grades!$I:$I,"="&amp;_xlfn.MINIFS(Grades!$I:$I,Grades!$A:$A,"="&amp;$A90))</f>
        <v>4</v>
      </c>
      <c r="Q90">
        <f>COUNTIFS(Grades!$A:$A,"="&amp;Alumn_Filtered!$A90,Grades!$P:$P,"=BAD",Grades!$J:$J,"=2",Grades!$I:$I,"="&amp;_xlfn.MINIFS(Grades!$I:$I,Grades!$A:$A,"="&amp;$A90))</f>
        <v>0</v>
      </c>
      <c r="R90">
        <f>COUNTIFS(Grades!$A:$A,"="&amp;Alumn_Filtered!$A90,Grades!$P:$P,"CVL",Grades!$J:$J,"=2",Grades!$I:$I,"="&amp;_xlfn.MINIFS(Grades!$I:$I,Grades!$A:$A,"="&amp;$A90))</f>
        <v>0</v>
      </c>
      <c r="S90">
        <f t="shared" si="31"/>
        <v>6</v>
      </c>
      <c r="T90">
        <f>COUNTIFS(Grades!$A:$A,"="&amp;Alumn_Filtered!$A90,Grades!$J:$J,"=2",Grades!$P:$P,"&gt;=0.5",Grades!$I:$I,"="&amp;_xlfn.MINIFS(Grades!$I:$I,Grades!$A:$A,"="&amp;$A90))</f>
        <v>6</v>
      </c>
      <c r="U90" s="28">
        <f t="shared" si="21"/>
        <v>1</v>
      </c>
      <c r="V90">
        <f>COUNTIFS(Grades!$A:$A,"="&amp;Alumn_Filtered!$A90,Grades!$J:$J,"=2",Grades!$P:$P,"&lt;0.5",Grades!$I:$I,"="&amp;_xlfn.MINIFS(Grades!$I:$I,Grades!$A:$A,"="&amp;$A90))</f>
        <v>0</v>
      </c>
      <c r="W90" s="28">
        <f t="shared" si="22"/>
        <v>0</v>
      </c>
      <c r="X90" s="28">
        <f>_xlfn.MAXIFS(Grades!$P:$P,Grades!$A:$A,"="&amp;Alumn_Filtered!$A90,Grades!$J:$J,"=2",Grades!$I:$I,"="&amp;_xlfn.MINIFS(Grades!$I:$I,Grades!$A:$A,"="&amp;$A90))</f>
        <v>0.8833333333333333</v>
      </c>
      <c r="Y90" s="28">
        <f>_xlfn.MINIFS(Grades!$P:$P,Grades!$A:$A,"="&amp;Alumn_Filtered!$A90,Grades!$J:$J,"=2",Grades!$I:$I,"="&amp;_xlfn.MINIFS(Grades!$I:$I,Grades!$A:$A,"="&amp;$A90))</f>
        <v>0.53333333333333333</v>
      </c>
      <c r="Z90" s="28">
        <f>IF(S90&lt;&gt;0,SUMIFS(Grades!$P:$P,Grades!$P:$P,"&gt;0",Grades!$A:$A,"="&amp;Alumn_Filtered!$A90,Grades!$J:$J,"=2",Grades!$I:$I,"="&amp;_xlfn.MINIFS(Grades!$I:$I,Grades!$A:$A,"="&amp;$A90))/COUNTIFS(Grades!P:P,"&lt;&gt;BAD",Grades!P:P,"&lt;&gt;DRP",Grades!P:P,"&lt;&gt;CVL",Grades!$A:$A,"="&amp;Alumn_Filtered!$A90,Grades!$J:$J,"=2",Grades!$I:$I,"="&amp;_xlfn.MINIFS(Grades!$I:$I,Grades!$A:$A,"="&amp;$A90)),0)</f>
        <v>0.75277777777777777</v>
      </c>
      <c r="AA90" s="28">
        <f t="shared" si="23"/>
        <v>0.15833333333333333</v>
      </c>
      <c r="AB90">
        <f t="shared" ca="1" si="17"/>
        <v>22</v>
      </c>
      <c r="AC90" t="str">
        <f>LEFT(VLOOKUP($A90,Ingresos!$C:$X,5,FALSE),1)</f>
        <v>S</v>
      </c>
      <c r="AD90">
        <f t="shared" si="24"/>
        <v>1</v>
      </c>
      <c r="AE90" t="str">
        <f>LEFT(VLOOKUP($A90,Ingresos!$C:$X,6,FALSE),1)</f>
        <v>R</v>
      </c>
      <c r="AF90">
        <f t="shared" si="25"/>
        <v>1</v>
      </c>
      <c r="AG90">
        <f>VLOOKUP($A90,Ingresos!$C:$X,9,FALSE)</f>
        <v>532</v>
      </c>
      <c r="AH90" s="28">
        <f t="shared" si="26"/>
        <v>0.52512155591572118</v>
      </c>
      <c r="AI90">
        <f>VLOOKUP($A90,Ingresos!$C:$X,10,FALSE)</f>
        <v>532</v>
      </c>
      <c r="AJ90" s="28">
        <f t="shared" si="27"/>
        <v>0.52512155591572118</v>
      </c>
      <c r="AK90">
        <f>VLOOKUP($A90,Ingresos!$C:$X,11,FALSE)</f>
        <v>442</v>
      </c>
      <c r="AL90" s="28">
        <f t="shared" si="28"/>
        <v>0.37925445705024313</v>
      </c>
      <c r="AM90">
        <f>VLOOKUP($A90,Ingresos!$C:$X,12,FALSE)</f>
        <v>663</v>
      </c>
      <c r="AN90" s="28">
        <f t="shared" si="29"/>
        <v>0.73743922204213941</v>
      </c>
      <c r="AO90">
        <f>VLOOKUP($A90,Ingresos!$C:$X,18,FALSE)</f>
        <v>13</v>
      </c>
      <c r="AP90">
        <f t="shared" si="32"/>
        <v>13</v>
      </c>
      <c r="AQ90" t="str">
        <f>VLOOKUP($A90,Ingresos!$C:$X,19,FALSE)</f>
        <v>H1</v>
      </c>
      <c r="AR90">
        <f t="shared" si="30"/>
        <v>1</v>
      </c>
      <c r="AS90">
        <f>VLOOKUP($A90,Ingresos!$C:$X,22,FALSE)</f>
        <v>5</v>
      </c>
    </row>
    <row r="91" spans="1:45" x14ac:dyDescent="0.25">
      <c r="A91">
        <v>190384039</v>
      </c>
      <c r="B91">
        <f>IF((_xlfn.MAXIFS(Grades!$I:$I,Grades!$A:$A,"="&amp;$A91)-_xlfn.MINIFS(Grades!$I:$I,Grades!$A:$A,"="&amp;$A91))=0,0,1)</f>
        <v>1</v>
      </c>
      <c r="C91">
        <f>COUNTIFS(Grades!$A:$A,"="&amp;Alumn_Filtered!$A91,Grades!$J:$J,"=1",Grades!$I:$I,"="&amp;_xlfn.MINIFS(Grades!$I:$I,Grades!$A:$A,"="&amp;$A91))</f>
        <v>16</v>
      </c>
      <c r="D91">
        <f>COUNTIFS(Grades!$A:$A,"="&amp;Alumn_Filtered!$A91,Grades!$P:$P,"=DRP",Grades!$J:$J,"=1",Grades!$I:$I,"="&amp;_xlfn.MINIFS(Grades!$I:$I,Grades!$A:$A,"="&amp;$A91))</f>
        <v>3</v>
      </c>
      <c r="E91">
        <f>COUNTIFS(Grades!$A:$A,"="&amp;Alumn_Filtered!$A91,Grades!$P:$P,"=BAD",Grades!$J:$J,"=1",Grades!$I:$I,"="&amp;_xlfn.MINIFS(Grades!$I:$I,Grades!$A:$A,"="&amp;$A91))</f>
        <v>0</v>
      </c>
      <c r="F91">
        <f>COUNTIFS(Grades!$A:$A,"="&amp;Alumn_Filtered!$A91,Grades!$P:$P,"CVL",Grades!$J:$J,"=1",Grades!$I:$I,"="&amp;_xlfn.MINIFS(Grades!$I:$I,Grades!$A:$A,"="&amp;$A91))</f>
        <v>7</v>
      </c>
      <c r="G91" s="30">
        <f t="shared" si="18"/>
        <v>6</v>
      </c>
      <c r="H91">
        <f>COUNTIFS(Grades!$A:$A,"="&amp;Alumn_Filtered!$A91,Grades!$J:$J,"=1",Grades!$P:$P,"&gt;=0.5",Grades!$I:$I,"="&amp;_xlfn.MINIFS(Grades!$I:$I,Grades!$A:$A,"="&amp;$A91))</f>
        <v>1</v>
      </c>
      <c r="I91" s="28">
        <f t="shared" si="19"/>
        <v>0.16666666666666666</v>
      </c>
      <c r="J91">
        <f>COUNTIFS(Grades!$A:$A,"="&amp;Alumn_Filtered!$A91,Grades!$J:$J,"=1",Grades!$P:$P,"&lt;0.5",Grades!$I:$I,"="&amp;_xlfn.MINIFS(Grades!$I:$I,Grades!$A:$A,"="&amp;$A91))</f>
        <v>5</v>
      </c>
      <c r="K91" s="28">
        <f t="shared" si="20"/>
        <v>0.83333333333333337</v>
      </c>
      <c r="L91" s="28">
        <f>_xlfn.MAXIFS(Grades!$P:$P,Grades!$A:$A,"="&amp;Alumn_Filtered!$A91,Grades!$J:$J,"=1",Grades!$I:$I,"="&amp;_xlfn.MINIFS(Grades!$I:$I,Grades!$A:$A,"="&amp;$A91))</f>
        <v>0.95000000000000007</v>
      </c>
      <c r="M91" s="28">
        <f>_xlfn.MINIFS(Grades!$P:$P,Grades!$A:$A,"="&amp;Alumn_Filtered!$A91,Grades!$J:$J,"=1",Grades!$I:$I,"="&amp;_xlfn.MINIFS(Grades!$I:$I,Grades!$A:$A,"="&amp;$A91))</f>
        <v>0.31666666666666665</v>
      </c>
      <c r="N91" s="28">
        <f>IF(G91&lt;&gt;0,SUMIFS(Grades!$P:$P,Grades!$P:$P,"&gt;0",Grades!$A:$A,"="&amp;Alumn_Filtered!$A91,Grades!$J:$J,"=1",Grades!$I:$I,"="&amp;_xlfn.MINIFS(Grades!$I:$I,Grades!$A:$A,"="&amp;$A91))/COUNTIFS(Grades!P:P,"&lt;&gt;BAD",Grades!P:P,"&lt;&gt;DRP",Grades!P:P,"&lt;&gt;CVL",Grades!$A:$A,"="&amp;Alumn_Filtered!$A91,Grades!$J:$J,"=1",Grades!$I:$I,"="&amp;_xlfn.MINIFS(Grades!$I:$I,Grades!$A:$A,"="&amp;$A91)),0)</f>
        <v>0.48333333333333334</v>
      </c>
      <c r="O91">
        <f>COUNTIFS(Grades!$A:$A,"="&amp;Alumn_Filtered!$A91,Grades!$J:$J,"=2",Grades!$I:$I,"="&amp;_xlfn.MINIFS(Grades!$I:$I,Grades!$A:$A,"="&amp;$A91))</f>
        <v>6</v>
      </c>
      <c r="P91">
        <f>COUNTIFS(Grades!$A:$A,"="&amp;Alumn_Filtered!$A91,Grades!$P:$P,"=DRP",Grades!$J:$J,"=2",Grades!$I:$I,"="&amp;_xlfn.MINIFS(Grades!$I:$I,Grades!$A:$A,"="&amp;$A91))</f>
        <v>0</v>
      </c>
      <c r="Q91">
        <f>COUNTIFS(Grades!$A:$A,"="&amp;Alumn_Filtered!$A91,Grades!$P:$P,"=BAD",Grades!$J:$J,"=2",Grades!$I:$I,"="&amp;_xlfn.MINIFS(Grades!$I:$I,Grades!$A:$A,"="&amp;$A91))</f>
        <v>0</v>
      </c>
      <c r="R91">
        <f>COUNTIFS(Grades!$A:$A,"="&amp;Alumn_Filtered!$A91,Grades!$P:$P,"CVL",Grades!$J:$J,"=2",Grades!$I:$I,"="&amp;_xlfn.MINIFS(Grades!$I:$I,Grades!$A:$A,"="&amp;$A91))</f>
        <v>0</v>
      </c>
      <c r="S91">
        <f t="shared" si="31"/>
        <v>6</v>
      </c>
      <c r="T91">
        <f>COUNTIFS(Grades!$A:$A,"="&amp;Alumn_Filtered!$A91,Grades!$J:$J,"=2",Grades!$P:$P,"&gt;=0.5",Grades!$I:$I,"="&amp;_xlfn.MINIFS(Grades!$I:$I,Grades!$A:$A,"="&amp;$A91))</f>
        <v>3</v>
      </c>
      <c r="U91" s="28">
        <f t="shared" si="21"/>
        <v>0.5</v>
      </c>
      <c r="V91">
        <f>COUNTIFS(Grades!$A:$A,"="&amp;Alumn_Filtered!$A91,Grades!$J:$J,"=2",Grades!$P:$P,"&lt;0.5",Grades!$I:$I,"="&amp;_xlfn.MINIFS(Grades!$I:$I,Grades!$A:$A,"="&amp;$A91))</f>
        <v>3</v>
      </c>
      <c r="W91" s="28">
        <f t="shared" si="22"/>
        <v>0.5</v>
      </c>
      <c r="X91" s="28">
        <f>_xlfn.MAXIFS(Grades!$P:$P,Grades!$A:$A,"="&amp;Alumn_Filtered!$A91,Grades!$J:$J,"=2",Grades!$I:$I,"="&amp;_xlfn.MINIFS(Grades!$I:$I,Grades!$A:$A,"="&amp;$A91))</f>
        <v>0.83333333333333337</v>
      </c>
      <c r="Y91" s="28">
        <f>_xlfn.MINIFS(Grades!$P:$P,Grades!$A:$A,"="&amp;Alumn_Filtered!$A91,Grades!$J:$J,"=2",Grades!$I:$I,"="&amp;_xlfn.MINIFS(Grades!$I:$I,Grades!$A:$A,"="&amp;$A91))</f>
        <v>0.23333333333333331</v>
      </c>
      <c r="Z91" s="28">
        <f>IF(S91&lt;&gt;0,SUMIFS(Grades!$P:$P,Grades!$P:$P,"&gt;0",Grades!$A:$A,"="&amp;Alumn_Filtered!$A91,Grades!$J:$J,"=2",Grades!$I:$I,"="&amp;_xlfn.MINIFS(Grades!$I:$I,Grades!$A:$A,"="&amp;$A91))/COUNTIFS(Grades!P:P,"&lt;&gt;BAD",Grades!P:P,"&lt;&gt;DRP",Grades!P:P,"&lt;&gt;CVL",Grades!$A:$A,"="&amp;Alumn_Filtered!$A91,Grades!$J:$J,"=2",Grades!$I:$I,"="&amp;_xlfn.MINIFS(Grades!$I:$I,Grades!$A:$A,"="&amp;$A91)),0)</f>
        <v>0.53888888888888886</v>
      </c>
      <c r="AA91" s="28">
        <f t="shared" si="23"/>
        <v>5.5555555555555525E-2</v>
      </c>
      <c r="AB91">
        <f t="shared" ca="1" si="17"/>
        <v>22</v>
      </c>
      <c r="AC91" t="str">
        <f>LEFT(VLOOKUP($A91,Ingresos!$C:$X,5,FALSE),1)</f>
        <v>S</v>
      </c>
      <c r="AD91">
        <f t="shared" si="24"/>
        <v>1</v>
      </c>
      <c r="AE91" t="str">
        <f>LEFT(VLOOKUP($A91,Ingresos!$C:$X,6,FALSE),1)</f>
        <v>E</v>
      </c>
      <c r="AF91">
        <f t="shared" si="25"/>
        <v>0</v>
      </c>
      <c r="AG91">
        <f>VLOOKUP($A91,Ingresos!$C:$X,9,FALSE)</f>
        <v>0</v>
      </c>
      <c r="AH91" s="28">
        <f t="shared" si="26"/>
        <v>0</v>
      </c>
      <c r="AI91">
        <f>VLOOKUP($A91,Ingresos!$C:$X,10,FALSE)</f>
        <v>0</v>
      </c>
      <c r="AJ91" s="28">
        <f t="shared" si="27"/>
        <v>0</v>
      </c>
      <c r="AK91">
        <f>VLOOKUP($A91,Ingresos!$C:$X,11,FALSE)</f>
        <v>0</v>
      </c>
      <c r="AL91" s="28">
        <f t="shared" si="28"/>
        <v>0</v>
      </c>
      <c r="AM91">
        <f>VLOOKUP($A91,Ingresos!$C:$X,12,FALSE)</f>
        <v>0</v>
      </c>
      <c r="AN91" s="28">
        <f t="shared" si="29"/>
        <v>0</v>
      </c>
      <c r="AO91" t="str">
        <f>VLOOKUP($A91,Ingresos!$C:$X,18,FALSE)</f>
        <v>RM</v>
      </c>
      <c r="AP91">
        <f t="shared" si="32"/>
        <v>13</v>
      </c>
      <c r="AQ91" t="str">
        <f>VLOOKUP($A91,Ingresos!$C:$X,19,FALSE)</f>
        <v>H1</v>
      </c>
      <c r="AR91">
        <f t="shared" si="30"/>
        <v>1</v>
      </c>
      <c r="AS91">
        <f>VLOOKUP($A91,Ingresos!$C:$X,22,FALSE)</f>
        <v>0</v>
      </c>
    </row>
    <row r="92" spans="1:45" x14ac:dyDescent="0.25">
      <c r="A92">
        <v>190536262</v>
      </c>
      <c r="B92">
        <f>IF((_xlfn.MAXIFS(Grades!$I:$I,Grades!$A:$A,"="&amp;$A92)-_xlfn.MINIFS(Grades!$I:$I,Grades!$A:$A,"="&amp;$A92))=0,0,1)</f>
        <v>1</v>
      </c>
      <c r="C92">
        <f>COUNTIFS(Grades!$A:$A,"="&amp;Alumn_Filtered!$A92,Grades!$J:$J,"=1",Grades!$I:$I,"="&amp;_xlfn.MINIFS(Grades!$I:$I,Grades!$A:$A,"="&amp;$A92))</f>
        <v>6</v>
      </c>
      <c r="D92">
        <f>COUNTIFS(Grades!$A:$A,"="&amp;Alumn_Filtered!$A92,Grades!$P:$P,"=DRP",Grades!$J:$J,"=1",Grades!$I:$I,"="&amp;_xlfn.MINIFS(Grades!$I:$I,Grades!$A:$A,"="&amp;$A92))</f>
        <v>0</v>
      </c>
      <c r="E92">
        <f>COUNTIFS(Grades!$A:$A,"="&amp;Alumn_Filtered!$A92,Grades!$P:$P,"=BAD",Grades!$J:$J,"=1",Grades!$I:$I,"="&amp;_xlfn.MINIFS(Grades!$I:$I,Grades!$A:$A,"="&amp;$A92))</f>
        <v>0</v>
      </c>
      <c r="F92">
        <f>COUNTIFS(Grades!$A:$A,"="&amp;Alumn_Filtered!$A92,Grades!$P:$P,"CVL",Grades!$J:$J,"=1",Grades!$I:$I,"="&amp;_xlfn.MINIFS(Grades!$I:$I,Grades!$A:$A,"="&amp;$A92))</f>
        <v>0</v>
      </c>
      <c r="G92" s="30">
        <f t="shared" si="18"/>
        <v>6</v>
      </c>
      <c r="H92">
        <f>COUNTIFS(Grades!$A:$A,"="&amp;Alumn_Filtered!$A92,Grades!$J:$J,"=1",Grades!$P:$P,"&gt;=0.5",Grades!$I:$I,"="&amp;_xlfn.MINIFS(Grades!$I:$I,Grades!$A:$A,"="&amp;$A92))</f>
        <v>2</v>
      </c>
      <c r="I92" s="28">
        <f t="shared" si="19"/>
        <v>0.33333333333333331</v>
      </c>
      <c r="J92">
        <f>COUNTIFS(Grades!$A:$A,"="&amp;Alumn_Filtered!$A92,Grades!$J:$J,"=1",Grades!$P:$P,"&lt;0.5",Grades!$I:$I,"="&amp;_xlfn.MINIFS(Grades!$I:$I,Grades!$A:$A,"="&amp;$A92))</f>
        <v>4</v>
      </c>
      <c r="K92" s="28">
        <f t="shared" si="20"/>
        <v>0.66666666666666663</v>
      </c>
      <c r="L92" s="28">
        <f>_xlfn.MAXIFS(Grades!$P:$P,Grades!$A:$A,"="&amp;Alumn_Filtered!$A92,Grades!$J:$J,"=1",Grades!$I:$I,"="&amp;_xlfn.MINIFS(Grades!$I:$I,Grades!$A:$A,"="&amp;$A92))</f>
        <v>0.96666666666666667</v>
      </c>
      <c r="M92" s="28">
        <f>_xlfn.MINIFS(Grades!$P:$P,Grades!$A:$A,"="&amp;Alumn_Filtered!$A92,Grades!$J:$J,"=1",Grades!$I:$I,"="&amp;_xlfn.MINIFS(Grades!$I:$I,Grades!$A:$A,"="&amp;$A92))</f>
        <v>0.21666666666666665</v>
      </c>
      <c r="N92" s="28">
        <f>IF(G92&lt;&gt;0,SUMIFS(Grades!$P:$P,Grades!$P:$P,"&gt;0",Grades!$A:$A,"="&amp;Alumn_Filtered!$A92,Grades!$J:$J,"=1",Grades!$I:$I,"="&amp;_xlfn.MINIFS(Grades!$I:$I,Grades!$A:$A,"="&amp;$A92))/COUNTIFS(Grades!P:P,"&lt;&gt;BAD",Grades!P:P,"&lt;&gt;DRP",Grades!P:P,"&lt;&gt;CVL",Grades!$A:$A,"="&amp;Alumn_Filtered!$A92,Grades!$J:$J,"=1",Grades!$I:$I,"="&amp;_xlfn.MINIFS(Grades!$I:$I,Grades!$A:$A,"="&amp;$A92)),0)</f>
        <v>0.45833333333333331</v>
      </c>
      <c r="O92">
        <f>COUNTIFS(Grades!$A:$A,"="&amp;Alumn_Filtered!$A92,Grades!$J:$J,"=2",Grades!$I:$I,"="&amp;_xlfn.MINIFS(Grades!$I:$I,Grades!$A:$A,"="&amp;$A92))</f>
        <v>9</v>
      </c>
      <c r="P92">
        <f>COUNTIFS(Grades!$A:$A,"="&amp;Alumn_Filtered!$A92,Grades!$P:$P,"=DRP",Grades!$J:$J,"=2",Grades!$I:$I,"="&amp;_xlfn.MINIFS(Grades!$I:$I,Grades!$A:$A,"="&amp;$A92))</f>
        <v>1</v>
      </c>
      <c r="Q92">
        <f>COUNTIFS(Grades!$A:$A,"="&amp;Alumn_Filtered!$A92,Grades!$P:$P,"=BAD",Grades!$J:$J,"=2",Grades!$I:$I,"="&amp;_xlfn.MINIFS(Grades!$I:$I,Grades!$A:$A,"="&amp;$A92))</f>
        <v>1</v>
      </c>
      <c r="R92">
        <f>COUNTIFS(Grades!$A:$A,"="&amp;Alumn_Filtered!$A92,Grades!$P:$P,"CVL",Grades!$J:$J,"=2",Grades!$I:$I,"="&amp;_xlfn.MINIFS(Grades!$I:$I,Grades!$A:$A,"="&amp;$A92))</f>
        <v>0</v>
      </c>
      <c r="S92">
        <f t="shared" si="31"/>
        <v>7</v>
      </c>
      <c r="T92">
        <f>COUNTIFS(Grades!$A:$A,"="&amp;Alumn_Filtered!$A92,Grades!$J:$J,"=2",Grades!$P:$P,"&gt;=0.5",Grades!$I:$I,"="&amp;_xlfn.MINIFS(Grades!$I:$I,Grades!$A:$A,"="&amp;$A92))</f>
        <v>2</v>
      </c>
      <c r="U92" s="28">
        <f t="shared" si="21"/>
        <v>0.2857142857142857</v>
      </c>
      <c r="V92">
        <f>COUNTIFS(Grades!$A:$A,"="&amp;Alumn_Filtered!$A92,Grades!$J:$J,"=2",Grades!$P:$P,"&lt;0.5",Grades!$I:$I,"="&amp;_xlfn.MINIFS(Grades!$I:$I,Grades!$A:$A,"="&amp;$A92))</f>
        <v>5</v>
      </c>
      <c r="W92" s="28">
        <f t="shared" si="22"/>
        <v>0.7142857142857143</v>
      </c>
      <c r="X92" s="28">
        <f>_xlfn.MAXIFS(Grades!$P:$P,Grades!$A:$A,"="&amp;Alumn_Filtered!$A92,Grades!$J:$J,"=2",Grades!$I:$I,"="&amp;_xlfn.MINIFS(Grades!$I:$I,Grades!$A:$A,"="&amp;$A92))</f>
        <v>0.8666666666666667</v>
      </c>
      <c r="Y92" s="28">
        <f>_xlfn.MINIFS(Grades!$P:$P,Grades!$A:$A,"="&amp;Alumn_Filtered!$A92,Grades!$J:$J,"=2",Grades!$I:$I,"="&amp;_xlfn.MINIFS(Grades!$I:$I,Grades!$A:$A,"="&amp;$A92))</f>
        <v>0.21666666666666665</v>
      </c>
      <c r="Z92" s="28">
        <f>IF(S92&lt;&gt;0,SUMIFS(Grades!$P:$P,Grades!$P:$P,"&gt;0",Grades!$A:$A,"="&amp;Alumn_Filtered!$A92,Grades!$J:$J,"=2",Grades!$I:$I,"="&amp;_xlfn.MINIFS(Grades!$I:$I,Grades!$A:$A,"="&amp;$A92))/COUNTIFS(Grades!P:P,"&lt;&gt;BAD",Grades!P:P,"&lt;&gt;DRP",Grades!P:P,"&lt;&gt;CVL",Grades!$A:$A,"="&amp;Alumn_Filtered!$A92,Grades!$J:$J,"=2",Grades!$I:$I,"="&amp;_xlfn.MINIFS(Grades!$I:$I,Grades!$A:$A,"="&amp;$A92)),0)</f>
        <v>0.48333333333333334</v>
      </c>
      <c r="AA92" s="28">
        <f t="shared" si="23"/>
        <v>2.5000000000000022E-2</v>
      </c>
      <c r="AB92">
        <f t="shared" ca="1" si="17"/>
        <v>22</v>
      </c>
      <c r="AC92" t="str">
        <f>LEFT(VLOOKUP($A92,Ingresos!$C:$X,5,FALSE),1)</f>
        <v>S</v>
      </c>
      <c r="AD92">
        <f t="shared" si="24"/>
        <v>1</v>
      </c>
      <c r="AE92" t="str">
        <f>LEFT(VLOOKUP($A92,Ingresos!$C:$X,6,FALSE),1)</f>
        <v>R</v>
      </c>
      <c r="AF92">
        <f t="shared" si="25"/>
        <v>1</v>
      </c>
      <c r="AG92">
        <f>VLOOKUP($A92,Ingresos!$C:$X,9,FALSE)</f>
        <v>538</v>
      </c>
      <c r="AH92" s="28">
        <f t="shared" si="26"/>
        <v>0.53484602917341972</v>
      </c>
      <c r="AI92">
        <f>VLOOKUP($A92,Ingresos!$C:$X,10,FALSE)</f>
        <v>554</v>
      </c>
      <c r="AJ92" s="28">
        <f t="shared" si="27"/>
        <v>0.56077795786061591</v>
      </c>
      <c r="AK92">
        <f>VLOOKUP($A92,Ingresos!$C:$X,11,FALSE)</f>
        <v>582</v>
      </c>
      <c r="AL92" s="28">
        <f t="shared" si="28"/>
        <v>0.60615883306320906</v>
      </c>
      <c r="AM92">
        <f>VLOOKUP($A92,Ingresos!$C:$X,12,FALSE)</f>
        <v>582</v>
      </c>
      <c r="AN92" s="28">
        <f t="shared" si="29"/>
        <v>0.60615883306320906</v>
      </c>
      <c r="AO92">
        <f>VLOOKUP($A92,Ingresos!$C:$X,18,FALSE)</f>
        <v>13</v>
      </c>
      <c r="AP92">
        <f t="shared" si="32"/>
        <v>13</v>
      </c>
      <c r="AQ92" t="str">
        <f>VLOOKUP($A92,Ingresos!$C:$X,19,FALSE)</f>
        <v>H1</v>
      </c>
      <c r="AR92">
        <f t="shared" si="30"/>
        <v>1</v>
      </c>
      <c r="AS92">
        <f>VLOOKUP($A92,Ingresos!$C:$X,22,FALSE)</f>
        <v>9</v>
      </c>
    </row>
    <row r="93" spans="1:45" x14ac:dyDescent="0.25">
      <c r="A93">
        <v>190596044</v>
      </c>
      <c r="B93">
        <f>IF((_xlfn.MAXIFS(Grades!$I:$I,Grades!$A:$A,"="&amp;$A93)-_xlfn.MINIFS(Grades!$I:$I,Grades!$A:$A,"="&amp;$A93))=0,0,1)</f>
        <v>1</v>
      </c>
      <c r="C93">
        <f>COUNTIFS(Grades!$A:$A,"="&amp;Alumn_Filtered!$A93,Grades!$J:$J,"=1",Grades!$I:$I,"="&amp;_xlfn.MINIFS(Grades!$I:$I,Grades!$A:$A,"="&amp;$A93))</f>
        <v>6</v>
      </c>
      <c r="D93">
        <f>COUNTIFS(Grades!$A:$A,"="&amp;Alumn_Filtered!$A93,Grades!$P:$P,"=DRP",Grades!$J:$J,"=1",Grades!$I:$I,"="&amp;_xlfn.MINIFS(Grades!$I:$I,Grades!$A:$A,"="&amp;$A93))</f>
        <v>0</v>
      </c>
      <c r="E93">
        <f>COUNTIFS(Grades!$A:$A,"="&amp;Alumn_Filtered!$A93,Grades!$P:$P,"=BAD",Grades!$J:$J,"=1",Grades!$I:$I,"="&amp;_xlfn.MINIFS(Grades!$I:$I,Grades!$A:$A,"="&amp;$A93))</f>
        <v>0</v>
      </c>
      <c r="F93">
        <f>COUNTIFS(Grades!$A:$A,"="&amp;Alumn_Filtered!$A93,Grades!$P:$P,"CVL",Grades!$J:$J,"=1",Grades!$I:$I,"="&amp;_xlfn.MINIFS(Grades!$I:$I,Grades!$A:$A,"="&amp;$A93))</f>
        <v>0</v>
      </c>
      <c r="G93" s="30">
        <f t="shared" si="18"/>
        <v>6</v>
      </c>
      <c r="H93">
        <f>COUNTIFS(Grades!$A:$A,"="&amp;Alumn_Filtered!$A93,Grades!$J:$J,"=1",Grades!$P:$P,"&gt;=0.5",Grades!$I:$I,"="&amp;_xlfn.MINIFS(Grades!$I:$I,Grades!$A:$A,"="&amp;$A93))</f>
        <v>5</v>
      </c>
      <c r="I93" s="28">
        <f t="shared" si="19"/>
        <v>0.83333333333333337</v>
      </c>
      <c r="J93">
        <f>COUNTIFS(Grades!$A:$A,"="&amp;Alumn_Filtered!$A93,Grades!$J:$J,"=1",Grades!$P:$P,"&lt;0.5",Grades!$I:$I,"="&amp;_xlfn.MINIFS(Grades!$I:$I,Grades!$A:$A,"="&amp;$A93))</f>
        <v>1</v>
      </c>
      <c r="K93" s="28">
        <f t="shared" si="20"/>
        <v>0.16666666666666666</v>
      </c>
      <c r="L93" s="28">
        <f>_xlfn.MAXIFS(Grades!$P:$P,Grades!$A:$A,"="&amp;Alumn_Filtered!$A93,Grades!$J:$J,"=1",Grades!$I:$I,"="&amp;_xlfn.MINIFS(Grades!$I:$I,Grades!$A:$A,"="&amp;$A93))</f>
        <v>0.83333333333333337</v>
      </c>
      <c r="M93" s="28">
        <f>_xlfn.MINIFS(Grades!$P:$P,Grades!$A:$A,"="&amp;Alumn_Filtered!$A93,Grades!$J:$J,"=1",Grades!$I:$I,"="&amp;_xlfn.MINIFS(Grades!$I:$I,Grades!$A:$A,"="&amp;$A93))</f>
        <v>0.3</v>
      </c>
      <c r="N93" s="28">
        <f>IF(G93&lt;&gt;0,SUMIFS(Grades!$P:$P,Grades!$P:$P,"&gt;0",Grades!$A:$A,"="&amp;Alumn_Filtered!$A93,Grades!$J:$J,"=1",Grades!$I:$I,"="&amp;_xlfn.MINIFS(Grades!$I:$I,Grades!$A:$A,"="&amp;$A93))/COUNTIFS(Grades!P:P,"&lt;&gt;BAD",Grades!P:P,"&lt;&gt;DRP",Grades!P:P,"&lt;&gt;CVL",Grades!$A:$A,"="&amp;Alumn_Filtered!$A93,Grades!$J:$J,"=1",Grades!$I:$I,"="&amp;_xlfn.MINIFS(Grades!$I:$I,Grades!$A:$A,"="&amp;$A93)),0)</f>
        <v>0.64722222222222225</v>
      </c>
      <c r="O93">
        <f>COUNTIFS(Grades!$A:$A,"="&amp;Alumn_Filtered!$A93,Grades!$J:$J,"=2",Grades!$I:$I,"="&amp;_xlfn.MINIFS(Grades!$I:$I,Grades!$A:$A,"="&amp;$A93))</f>
        <v>7</v>
      </c>
      <c r="P93">
        <f>COUNTIFS(Grades!$A:$A,"="&amp;Alumn_Filtered!$A93,Grades!$P:$P,"=DRP",Grades!$J:$J,"=2",Grades!$I:$I,"="&amp;_xlfn.MINIFS(Grades!$I:$I,Grades!$A:$A,"="&amp;$A93))</f>
        <v>0</v>
      </c>
      <c r="Q93">
        <f>COUNTIFS(Grades!$A:$A,"="&amp;Alumn_Filtered!$A93,Grades!$P:$P,"=BAD",Grades!$J:$J,"=2",Grades!$I:$I,"="&amp;_xlfn.MINIFS(Grades!$I:$I,Grades!$A:$A,"="&amp;$A93))</f>
        <v>0</v>
      </c>
      <c r="R93">
        <f>COUNTIFS(Grades!$A:$A,"="&amp;Alumn_Filtered!$A93,Grades!$P:$P,"CVL",Grades!$J:$J,"=2",Grades!$I:$I,"="&amp;_xlfn.MINIFS(Grades!$I:$I,Grades!$A:$A,"="&amp;$A93))</f>
        <v>0</v>
      </c>
      <c r="S93">
        <f t="shared" si="31"/>
        <v>7</v>
      </c>
      <c r="T93">
        <f>COUNTIFS(Grades!$A:$A,"="&amp;Alumn_Filtered!$A93,Grades!$J:$J,"=2",Grades!$P:$P,"&gt;=0.5",Grades!$I:$I,"="&amp;_xlfn.MINIFS(Grades!$I:$I,Grades!$A:$A,"="&amp;$A93))</f>
        <v>7</v>
      </c>
      <c r="U93" s="28">
        <f t="shared" si="21"/>
        <v>1</v>
      </c>
      <c r="V93">
        <f>COUNTIFS(Grades!$A:$A,"="&amp;Alumn_Filtered!$A93,Grades!$J:$J,"=2",Grades!$P:$P,"&lt;0.5",Grades!$I:$I,"="&amp;_xlfn.MINIFS(Grades!$I:$I,Grades!$A:$A,"="&amp;$A93))</f>
        <v>0</v>
      </c>
      <c r="W93" s="28">
        <f t="shared" si="22"/>
        <v>0</v>
      </c>
      <c r="X93" s="28">
        <f>_xlfn.MAXIFS(Grades!$P:$P,Grades!$A:$A,"="&amp;Alumn_Filtered!$A93,Grades!$J:$J,"=2",Grades!$I:$I,"="&amp;_xlfn.MINIFS(Grades!$I:$I,Grades!$A:$A,"="&amp;$A93))</f>
        <v>0.8666666666666667</v>
      </c>
      <c r="Y93" s="28">
        <f>_xlfn.MINIFS(Grades!$P:$P,Grades!$A:$A,"="&amp;Alumn_Filtered!$A93,Grades!$J:$J,"=2",Grades!$I:$I,"="&amp;_xlfn.MINIFS(Grades!$I:$I,Grades!$A:$A,"="&amp;$A93))</f>
        <v>0.54999999999999993</v>
      </c>
      <c r="Z93" s="28">
        <f>IF(S93&lt;&gt;0,SUMIFS(Grades!$P:$P,Grades!$P:$P,"&gt;0",Grades!$A:$A,"="&amp;Alumn_Filtered!$A93,Grades!$J:$J,"=2",Grades!$I:$I,"="&amp;_xlfn.MINIFS(Grades!$I:$I,Grades!$A:$A,"="&amp;$A93))/COUNTIFS(Grades!P:P,"&lt;&gt;BAD",Grades!P:P,"&lt;&gt;DRP",Grades!P:P,"&lt;&gt;CVL",Grades!$A:$A,"="&amp;Alumn_Filtered!$A93,Grades!$J:$J,"=2",Grades!$I:$I,"="&amp;_xlfn.MINIFS(Grades!$I:$I,Grades!$A:$A,"="&amp;$A93)),0)</f>
        <v>0.64523809523809528</v>
      </c>
      <c r="AA93" s="28">
        <f t="shared" si="23"/>
        <v>-1.9841269841269771E-3</v>
      </c>
      <c r="AB93">
        <f t="shared" ca="1" si="17"/>
        <v>22</v>
      </c>
      <c r="AC93" t="str">
        <f>LEFT(VLOOKUP($A93,Ingresos!$C:$X,5,FALSE),1)</f>
        <v>S</v>
      </c>
      <c r="AD93">
        <f t="shared" si="24"/>
        <v>1</v>
      </c>
      <c r="AE93" t="str">
        <f>LEFT(VLOOKUP($A93,Ingresos!$C:$X,6,FALSE),1)</f>
        <v>R</v>
      </c>
      <c r="AF93">
        <f t="shared" si="25"/>
        <v>1</v>
      </c>
      <c r="AG93">
        <f>VLOOKUP($A93,Ingresos!$C:$X,9,FALSE)</f>
        <v>530</v>
      </c>
      <c r="AH93" s="28">
        <f t="shared" si="26"/>
        <v>0.52188006482982174</v>
      </c>
      <c r="AI93">
        <f>VLOOKUP($A93,Ingresos!$C:$X,10,FALSE)</f>
        <v>530</v>
      </c>
      <c r="AJ93" s="28">
        <f t="shared" si="27"/>
        <v>0.52188006482982174</v>
      </c>
      <c r="AK93">
        <f>VLOOKUP($A93,Ingresos!$C:$X,11,FALSE)</f>
        <v>505</v>
      </c>
      <c r="AL93" s="28">
        <f t="shared" si="28"/>
        <v>0.48136142625607781</v>
      </c>
      <c r="AM93">
        <f>VLOOKUP($A93,Ingresos!$C:$X,12,FALSE)</f>
        <v>565</v>
      </c>
      <c r="AN93" s="28">
        <f t="shared" si="29"/>
        <v>0.57860615883306321</v>
      </c>
      <c r="AO93">
        <f>VLOOKUP($A93,Ingresos!$C:$X,18,FALSE)</f>
        <v>13</v>
      </c>
      <c r="AP93">
        <f t="shared" si="32"/>
        <v>13</v>
      </c>
      <c r="AQ93" t="str">
        <f>VLOOKUP($A93,Ingresos!$C:$X,19,FALSE)</f>
        <v>H1</v>
      </c>
      <c r="AR93">
        <f t="shared" si="30"/>
        <v>1</v>
      </c>
      <c r="AS93">
        <f>VLOOKUP($A93,Ingresos!$C:$X,22,FALSE)</f>
        <v>0</v>
      </c>
    </row>
    <row r="94" spans="1:45" x14ac:dyDescent="0.25">
      <c r="A94">
        <v>190620581</v>
      </c>
      <c r="B94">
        <f>IF((_xlfn.MAXIFS(Grades!$I:$I,Grades!$A:$A,"="&amp;$A94)-_xlfn.MINIFS(Grades!$I:$I,Grades!$A:$A,"="&amp;$A94))=0,0,1)</f>
        <v>0</v>
      </c>
      <c r="C94">
        <f>COUNTIFS(Grades!$A:$A,"="&amp;Alumn_Filtered!$A94,Grades!$J:$J,"=1",Grades!$I:$I,"="&amp;_xlfn.MINIFS(Grades!$I:$I,Grades!$A:$A,"="&amp;$A94))</f>
        <v>6</v>
      </c>
      <c r="D94">
        <f>COUNTIFS(Grades!$A:$A,"="&amp;Alumn_Filtered!$A94,Grades!$P:$P,"=DRP",Grades!$J:$J,"=1",Grades!$I:$I,"="&amp;_xlfn.MINIFS(Grades!$I:$I,Grades!$A:$A,"="&amp;$A94))</f>
        <v>0</v>
      </c>
      <c r="E94">
        <f>COUNTIFS(Grades!$A:$A,"="&amp;Alumn_Filtered!$A94,Grades!$P:$P,"=BAD",Grades!$J:$J,"=1",Grades!$I:$I,"="&amp;_xlfn.MINIFS(Grades!$I:$I,Grades!$A:$A,"="&amp;$A94))</f>
        <v>0</v>
      </c>
      <c r="F94">
        <f>COUNTIFS(Grades!$A:$A,"="&amp;Alumn_Filtered!$A94,Grades!$P:$P,"CVL",Grades!$J:$J,"=1",Grades!$I:$I,"="&amp;_xlfn.MINIFS(Grades!$I:$I,Grades!$A:$A,"="&amp;$A94))</f>
        <v>0</v>
      </c>
      <c r="G94" s="30">
        <f t="shared" si="18"/>
        <v>6</v>
      </c>
      <c r="H94">
        <f>COUNTIFS(Grades!$A:$A,"="&amp;Alumn_Filtered!$A94,Grades!$J:$J,"=1",Grades!$P:$P,"&gt;=0.5",Grades!$I:$I,"="&amp;_xlfn.MINIFS(Grades!$I:$I,Grades!$A:$A,"="&amp;$A94))</f>
        <v>3</v>
      </c>
      <c r="I94" s="28">
        <f t="shared" si="19"/>
        <v>0.5</v>
      </c>
      <c r="J94">
        <f>COUNTIFS(Grades!$A:$A,"="&amp;Alumn_Filtered!$A94,Grades!$J:$J,"=1",Grades!$P:$P,"&lt;0.5",Grades!$I:$I,"="&amp;_xlfn.MINIFS(Grades!$I:$I,Grades!$A:$A,"="&amp;$A94))</f>
        <v>3</v>
      </c>
      <c r="K94" s="28">
        <f t="shared" si="20"/>
        <v>0.5</v>
      </c>
      <c r="L94" s="28">
        <f>_xlfn.MAXIFS(Grades!$P:$P,Grades!$A:$A,"="&amp;Alumn_Filtered!$A94,Grades!$J:$J,"=1",Grades!$I:$I,"="&amp;_xlfn.MINIFS(Grades!$I:$I,Grades!$A:$A,"="&amp;$A94))</f>
        <v>0.8833333333333333</v>
      </c>
      <c r="M94" s="28">
        <f>_xlfn.MINIFS(Grades!$P:$P,Grades!$A:$A,"="&amp;Alumn_Filtered!$A94,Grades!$J:$J,"=1",Grades!$I:$I,"="&amp;_xlfn.MINIFS(Grades!$I:$I,Grades!$A:$A,"="&amp;$A94))</f>
        <v>0.25</v>
      </c>
      <c r="N94" s="28">
        <f>IF(G94&lt;&gt;0,SUMIFS(Grades!$P:$P,Grades!$P:$P,"&gt;0",Grades!$A:$A,"="&amp;Alumn_Filtered!$A94,Grades!$J:$J,"=1",Grades!$I:$I,"="&amp;_xlfn.MINIFS(Grades!$I:$I,Grades!$A:$A,"="&amp;$A94))/COUNTIFS(Grades!P:P,"&lt;&gt;BAD",Grades!P:P,"&lt;&gt;DRP",Grades!P:P,"&lt;&gt;CVL",Grades!$A:$A,"="&amp;Alumn_Filtered!$A94,Grades!$J:$J,"=1",Grades!$I:$I,"="&amp;_xlfn.MINIFS(Grades!$I:$I,Grades!$A:$A,"="&amp;$A94)),0)</f>
        <v>0.48611111111111116</v>
      </c>
      <c r="O94">
        <f>COUNTIFS(Grades!$A:$A,"="&amp;Alumn_Filtered!$A94,Grades!$J:$J,"=2",Grades!$I:$I,"="&amp;_xlfn.MINIFS(Grades!$I:$I,Grades!$A:$A,"="&amp;$A94))</f>
        <v>10</v>
      </c>
      <c r="P94">
        <f>COUNTIFS(Grades!$A:$A,"="&amp;Alumn_Filtered!$A94,Grades!$P:$P,"=DRP",Grades!$J:$J,"=2",Grades!$I:$I,"="&amp;_xlfn.MINIFS(Grades!$I:$I,Grades!$A:$A,"="&amp;$A94))</f>
        <v>10</v>
      </c>
      <c r="Q94">
        <f>COUNTIFS(Grades!$A:$A,"="&amp;Alumn_Filtered!$A94,Grades!$P:$P,"=BAD",Grades!$J:$J,"=2",Grades!$I:$I,"="&amp;_xlfn.MINIFS(Grades!$I:$I,Grades!$A:$A,"="&amp;$A94))</f>
        <v>0</v>
      </c>
      <c r="R94">
        <f>COUNTIFS(Grades!$A:$A,"="&amp;Alumn_Filtered!$A94,Grades!$P:$P,"CVL",Grades!$J:$J,"=2",Grades!$I:$I,"="&amp;_xlfn.MINIFS(Grades!$I:$I,Grades!$A:$A,"="&amp;$A94))</f>
        <v>0</v>
      </c>
      <c r="S94">
        <f t="shared" si="31"/>
        <v>0</v>
      </c>
      <c r="T94">
        <f>COUNTIFS(Grades!$A:$A,"="&amp;Alumn_Filtered!$A94,Grades!$J:$J,"=2",Grades!$P:$P,"&gt;=0.5",Grades!$I:$I,"="&amp;_xlfn.MINIFS(Grades!$I:$I,Grades!$A:$A,"="&amp;$A94))</f>
        <v>0</v>
      </c>
      <c r="U94" s="28">
        <f t="shared" si="21"/>
        <v>0</v>
      </c>
      <c r="V94">
        <f>COUNTIFS(Grades!$A:$A,"="&amp;Alumn_Filtered!$A94,Grades!$J:$J,"=2",Grades!$P:$P,"&lt;0.5",Grades!$I:$I,"="&amp;_xlfn.MINIFS(Grades!$I:$I,Grades!$A:$A,"="&amp;$A94))</f>
        <v>0</v>
      </c>
      <c r="W94" s="28">
        <f t="shared" si="22"/>
        <v>0</v>
      </c>
      <c r="X94" s="28">
        <f>_xlfn.MAXIFS(Grades!$P:$P,Grades!$A:$A,"="&amp;Alumn_Filtered!$A94,Grades!$J:$J,"=2",Grades!$I:$I,"="&amp;_xlfn.MINIFS(Grades!$I:$I,Grades!$A:$A,"="&amp;$A94))</f>
        <v>0</v>
      </c>
      <c r="Y94" s="28">
        <f>_xlfn.MINIFS(Grades!$P:$P,Grades!$A:$A,"="&amp;Alumn_Filtered!$A94,Grades!$J:$J,"=2",Grades!$I:$I,"="&amp;_xlfn.MINIFS(Grades!$I:$I,Grades!$A:$A,"="&amp;$A94))</f>
        <v>0</v>
      </c>
      <c r="Z94" s="28">
        <f>IF(S94&lt;&gt;0,SUMIFS(Grades!$P:$P,Grades!$P:$P,"&gt;0",Grades!$A:$A,"="&amp;Alumn_Filtered!$A94,Grades!$J:$J,"=2",Grades!$I:$I,"="&amp;_xlfn.MINIFS(Grades!$I:$I,Grades!$A:$A,"="&amp;$A94))/COUNTIFS(Grades!P:P,"&lt;&gt;BAD",Grades!P:P,"&lt;&gt;DRP",Grades!P:P,"&lt;&gt;CVL",Grades!$A:$A,"="&amp;Alumn_Filtered!$A94,Grades!$J:$J,"=2",Grades!$I:$I,"="&amp;_xlfn.MINIFS(Grades!$I:$I,Grades!$A:$A,"="&amp;$A94)),0)</f>
        <v>0</v>
      </c>
      <c r="AA94" s="28">
        <f t="shared" si="23"/>
        <v>-0.48611111111111116</v>
      </c>
      <c r="AB94">
        <f t="shared" ca="1" si="17"/>
        <v>22</v>
      </c>
      <c r="AC94" t="str">
        <f>LEFT(VLOOKUP($A94,Ingresos!$C:$X,5,FALSE),1)</f>
        <v>S</v>
      </c>
      <c r="AD94">
        <f t="shared" si="24"/>
        <v>1</v>
      </c>
      <c r="AE94" t="str">
        <f>LEFT(VLOOKUP($A94,Ingresos!$C:$X,6,FALSE),1)</f>
        <v>R</v>
      </c>
      <c r="AF94">
        <f t="shared" si="25"/>
        <v>1</v>
      </c>
      <c r="AG94">
        <f>VLOOKUP($A94,Ingresos!$C:$X,9,FALSE)</f>
        <v>511</v>
      </c>
      <c r="AH94" s="28">
        <f t="shared" si="26"/>
        <v>0.49108589951377635</v>
      </c>
      <c r="AI94">
        <f>VLOOKUP($A94,Ingresos!$C:$X,10,FALSE)</f>
        <v>511</v>
      </c>
      <c r="AJ94" s="28">
        <f t="shared" si="27"/>
        <v>0.49108589951377635</v>
      </c>
      <c r="AK94">
        <f>VLOOKUP($A94,Ingresos!$C:$X,11,FALSE)</f>
        <v>505</v>
      </c>
      <c r="AL94" s="28">
        <f t="shared" si="28"/>
        <v>0.48136142625607781</v>
      </c>
      <c r="AM94">
        <f>VLOOKUP($A94,Ingresos!$C:$X,12,FALSE)</f>
        <v>614</v>
      </c>
      <c r="AN94" s="28">
        <f t="shared" si="29"/>
        <v>0.65802269043760131</v>
      </c>
      <c r="AO94">
        <f>VLOOKUP($A94,Ingresos!$C:$X,18,FALSE)</f>
        <v>13</v>
      </c>
      <c r="AP94">
        <f t="shared" si="32"/>
        <v>13</v>
      </c>
      <c r="AQ94" t="str">
        <f>VLOOKUP($A94,Ingresos!$C:$X,19,FALSE)</f>
        <v>H1</v>
      </c>
      <c r="AR94">
        <f t="shared" si="30"/>
        <v>1</v>
      </c>
      <c r="AS94">
        <f>VLOOKUP($A94,Ingresos!$C:$X,22,FALSE)</f>
        <v>0</v>
      </c>
    </row>
    <row r="95" spans="1:45" x14ac:dyDescent="0.25">
      <c r="A95">
        <v>190667987</v>
      </c>
      <c r="B95">
        <f>IF((_xlfn.MAXIFS(Grades!$I:$I,Grades!$A:$A,"="&amp;$A95)-_xlfn.MINIFS(Grades!$I:$I,Grades!$A:$A,"="&amp;$A95))=0,0,1)</f>
        <v>1</v>
      </c>
      <c r="C95">
        <f>COUNTIFS(Grades!$A:$A,"="&amp;Alumn_Filtered!$A95,Grades!$J:$J,"=1",Grades!$I:$I,"="&amp;_xlfn.MINIFS(Grades!$I:$I,Grades!$A:$A,"="&amp;$A95))</f>
        <v>6</v>
      </c>
      <c r="D95">
        <f>COUNTIFS(Grades!$A:$A,"="&amp;Alumn_Filtered!$A95,Grades!$P:$P,"=DRP",Grades!$J:$J,"=1",Grades!$I:$I,"="&amp;_xlfn.MINIFS(Grades!$I:$I,Grades!$A:$A,"="&amp;$A95))</f>
        <v>0</v>
      </c>
      <c r="E95">
        <f>COUNTIFS(Grades!$A:$A,"="&amp;Alumn_Filtered!$A95,Grades!$P:$P,"=BAD",Grades!$J:$J,"=1",Grades!$I:$I,"="&amp;_xlfn.MINIFS(Grades!$I:$I,Grades!$A:$A,"="&amp;$A95))</f>
        <v>0</v>
      </c>
      <c r="F95">
        <f>COUNTIFS(Grades!$A:$A,"="&amp;Alumn_Filtered!$A95,Grades!$P:$P,"CVL",Grades!$J:$J,"=1",Grades!$I:$I,"="&amp;_xlfn.MINIFS(Grades!$I:$I,Grades!$A:$A,"="&amp;$A95))</f>
        <v>0</v>
      </c>
      <c r="G95" s="30">
        <f t="shared" si="18"/>
        <v>6</v>
      </c>
      <c r="H95">
        <f>COUNTIFS(Grades!$A:$A,"="&amp;Alumn_Filtered!$A95,Grades!$J:$J,"=1",Grades!$P:$P,"&gt;=0.5",Grades!$I:$I,"="&amp;_xlfn.MINIFS(Grades!$I:$I,Grades!$A:$A,"="&amp;$A95))</f>
        <v>4</v>
      </c>
      <c r="I95" s="28">
        <f t="shared" si="19"/>
        <v>0.66666666666666663</v>
      </c>
      <c r="J95">
        <f>COUNTIFS(Grades!$A:$A,"="&amp;Alumn_Filtered!$A95,Grades!$J:$J,"=1",Grades!$P:$P,"&lt;0.5",Grades!$I:$I,"="&amp;_xlfn.MINIFS(Grades!$I:$I,Grades!$A:$A,"="&amp;$A95))</f>
        <v>2</v>
      </c>
      <c r="K95" s="28">
        <f t="shared" si="20"/>
        <v>0.33333333333333331</v>
      </c>
      <c r="L95" s="28">
        <f>_xlfn.MAXIFS(Grades!$P:$P,Grades!$A:$A,"="&amp;Alumn_Filtered!$A95,Grades!$J:$J,"=1",Grades!$I:$I,"="&amp;_xlfn.MINIFS(Grades!$I:$I,Grades!$A:$A,"="&amp;$A95))</f>
        <v>0.8666666666666667</v>
      </c>
      <c r="M95" s="28">
        <f>_xlfn.MINIFS(Grades!$P:$P,Grades!$A:$A,"="&amp;Alumn_Filtered!$A95,Grades!$J:$J,"=1",Grades!$I:$I,"="&amp;_xlfn.MINIFS(Grades!$I:$I,Grades!$A:$A,"="&amp;$A95))</f>
        <v>0.31666666666666665</v>
      </c>
      <c r="N95" s="28">
        <f>IF(G95&lt;&gt;0,SUMIFS(Grades!$P:$P,Grades!$P:$P,"&gt;0",Grades!$A:$A,"="&amp;Alumn_Filtered!$A95,Grades!$J:$J,"=1",Grades!$I:$I,"="&amp;_xlfn.MINIFS(Grades!$I:$I,Grades!$A:$A,"="&amp;$A95))/COUNTIFS(Grades!P:P,"&lt;&gt;BAD",Grades!P:P,"&lt;&gt;DRP",Grades!P:P,"&lt;&gt;CVL",Grades!$A:$A,"="&amp;Alumn_Filtered!$A95,Grades!$J:$J,"=1",Grades!$I:$I,"="&amp;_xlfn.MINIFS(Grades!$I:$I,Grades!$A:$A,"="&amp;$A95)),0)</f>
        <v>0.6</v>
      </c>
      <c r="O95">
        <f>COUNTIFS(Grades!$A:$A,"="&amp;Alumn_Filtered!$A95,Grades!$J:$J,"=2",Grades!$I:$I,"="&amp;_xlfn.MINIFS(Grades!$I:$I,Grades!$A:$A,"="&amp;$A95))</f>
        <v>9</v>
      </c>
      <c r="P95">
        <f>COUNTIFS(Grades!$A:$A,"="&amp;Alumn_Filtered!$A95,Grades!$P:$P,"=DRP",Grades!$J:$J,"=2",Grades!$I:$I,"="&amp;_xlfn.MINIFS(Grades!$I:$I,Grades!$A:$A,"="&amp;$A95))</f>
        <v>3</v>
      </c>
      <c r="Q95">
        <f>COUNTIFS(Grades!$A:$A,"="&amp;Alumn_Filtered!$A95,Grades!$P:$P,"=BAD",Grades!$J:$J,"=2",Grades!$I:$I,"="&amp;_xlfn.MINIFS(Grades!$I:$I,Grades!$A:$A,"="&amp;$A95))</f>
        <v>0</v>
      </c>
      <c r="R95">
        <f>COUNTIFS(Grades!$A:$A,"="&amp;Alumn_Filtered!$A95,Grades!$P:$P,"CVL",Grades!$J:$J,"=2",Grades!$I:$I,"="&amp;_xlfn.MINIFS(Grades!$I:$I,Grades!$A:$A,"="&amp;$A95))</f>
        <v>0</v>
      </c>
      <c r="S95">
        <f t="shared" si="31"/>
        <v>6</v>
      </c>
      <c r="T95">
        <f>COUNTIFS(Grades!$A:$A,"="&amp;Alumn_Filtered!$A95,Grades!$J:$J,"=2",Grades!$P:$P,"&gt;=0.5",Grades!$I:$I,"="&amp;_xlfn.MINIFS(Grades!$I:$I,Grades!$A:$A,"="&amp;$A95))</f>
        <v>5</v>
      </c>
      <c r="U95" s="28">
        <f t="shared" si="21"/>
        <v>0.83333333333333337</v>
      </c>
      <c r="V95">
        <f>COUNTIFS(Grades!$A:$A,"="&amp;Alumn_Filtered!$A95,Grades!$J:$J,"=2",Grades!$P:$P,"&lt;0.5",Grades!$I:$I,"="&amp;_xlfn.MINIFS(Grades!$I:$I,Grades!$A:$A,"="&amp;$A95))</f>
        <v>1</v>
      </c>
      <c r="W95" s="28">
        <f t="shared" si="22"/>
        <v>0.16666666666666666</v>
      </c>
      <c r="X95" s="28">
        <f>_xlfn.MAXIFS(Grades!$P:$P,Grades!$A:$A,"="&amp;Alumn_Filtered!$A95,Grades!$J:$J,"=2",Grades!$I:$I,"="&amp;_xlfn.MINIFS(Grades!$I:$I,Grades!$A:$A,"="&amp;$A95))</f>
        <v>0.85</v>
      </c>
      <c r="Y95" s="28">
        <f>_xlfn.MINIFS(Grades!$P:$P,Grades!$A:$A,"="&amp;Alumn_Filtered!$A95,Grades!$J:$J,"=2",Grades!$I:$I,"="&amp;_xlfn.MINIFS(Grades!$I:$I,Grades!$A:$A,"="&amp;$A95))</f>
        <v>0.35000000000000003</v>
      </c>
      <c r="Z95" s="28">
        <f>IF(S95&lt;&gt;0,SUMIFS(Grades!$P:$P,Grades!$P:$P,"&gt;0",Grades!$A:$A,"="&amp;Alumn_Filtered!$A95,Grades!$J:$J,"=2",Grades!$I:$I,"="&amp;_xlfn.MINIFS(Grades!$I:$I,Grades!$A:$A,"="&amp;$A95))/COUNTIFS(Grades!P:P,"&lt;&gt;BAD",Grades!P:P,"&lt;&gt;DRP",Grades!P:P,"&lt;&gt;CVL",Grades!$A:$A,"="&amp;Alumn_Filtered!$A95,Grades!$J:$J,"=2",Grades!$I:$I,"="&amp;_xlfn.MINIFS(Grades!$I:$I,Grades!$A:$A,"="&amp;$A95)),0)</f>
        <v>0.64166666666666672</v>
      </c>
      <c r="AA95" s="28">
        <f t="shared" si="23"/>
        <v>4.1666666666666741E-2</v>
      </c>
      <c r="AB95">
        <f t="shared" ca="1" si="17"/>
        <v>22</v>
      </c>
      <c r="AC95" t="str">
        <f>LEFT(VLOOKUP($A95,Ingresos!$C:$X,5,FALSE),1)</f>
        <v>S</v>
      </c>
      <c r="AD95">
        <f t="shared" si="24"/>
        <v>1</v>
      </c>
      <c r="AE95" t="str">
        <f>LEFT(VLOOKUP($A95,Ingresos!$C:$X,6,FALSE),1)</f>
        <v>R</v>
      </c>
      <c r="AF95">
        <f t="shared" si="25"/>
        <v>1</v>
      </c>
      <c r="AG95">
        <f>VLOOKUP($A95,Ingresos!$C:$X,9,FALSE)</f>
        <v>558</v>
      </c>
      <c r="AH95" s="28">
        <f t="shared" si="26"/>
        <v>0.5672609400324149</v>
      </c>
      <c r="AI95">
        <f>VLOOKUP($A95,Ingresos!$C:$X,10,FALSE)</f>
        <v>558</v>
      </c>
      <c r="AJ95" s="28">
        <f t="shared" si="27"/>
        <v>0.5672609400324149</v>
      </c>
      <c r="AK95">
        <f>VLOOKUP($A95,Ingresos!$C:$X,11,FALSE)</f>
        <v>485</v>
      </c>
      <c r="AL95" s="28">
        <f t="shared" si="28"/>
        <v>0.44894651539708263</v>
      </c>
      <c r="AM95">
        <f>VLOOKUP($A95,Ingresos!$C:$X,12,FALSE)</f>
        <v>630</v>
      </c>
      <c r="AN95" s="28">
        <f t="shared" si="29"/>
        <v>0.68395461912479738</v>
      </c>
      <c r="AO95">
        <f>VLOOKUP($A95,Ingresos!$C:$X,18,FALSE)</f>
        <v>13</v>
      </c>
      <c r="AP95">
        <f t="shared" si="32"/>
        <v>13</v>
      </c>
      <c r="AQ95" t="str">
        <f>VLOOKUP($A95,Ingresos!$C:$X,19,FALSE)</f>
        <v>H1</v>
      </c>
      <c r="AR95">
        <f t="shared" si="30"/>
        <v>1</v>
      </c>
      <c r="AS95">
        <f>VLOOKUP($A95,Ingresos!$C:$X,22,FALSE)</f>
        <v>0</v>
      </c>
    </row>
    <row r="96" spans="1:45" x14ac:dyDescent="0.25">
      <c r="A96">
        <v>190693414</v>
      </c>
      <c r="B96">
        <f>IF((_xlfn.MAXIFS(Grades!$I:$I,Grades!$A:$A,"="&amp;$A96)-_xlfn.MINIFS(Grades!$I:$I,Grades!$A:$A,"="&amp;$A96))=0,0,1)</f>
        <v>0</v>
      </c>
      <c r="C96">
        <f>COUNTIFS(Grades!$A:$A,"="&amp;Alumn_Filtered!$A96,Grades!$J:$J,"=1",Grades!$I:$I,"="&amp;_xlfn.MINIFS(Grades!$I:$I,Grades!$A:$A,"="&amp;$A96))</f>
        <v>6</v>
      </c>
      <c r="D96">
        <f>COUNTIFS(Grades!$A:$A,"="&amp;Alumn_Filtered!$A96,Grades!$P:$P,"=DRP",Grades!$J:$J,"=1",Grades!$I:$I,"="&amp;_xlfn.MINIFS(Grades!$I:$I,Grades!$A:$A,"="&amp;$A96))</f>
        <v>0</v>
      </c>
      <c r="E96">
        <f>COUNTIFS(Grades!$A:$A,"="&amp;Alumn_Filtered!$A96,Grades!$P:$P,"=BAD",Grades!$J:$J,"=1",Grades!$I:$I,"="&amp;_xlfn.MINIFS(Grades!$I:$I,Grades!$A:$A,"="&amp;$A96))</f>
        <v>0</v>
      </c>
      <c r="F96">
        <f>COUNTIFS(Grades!$A:$A,"="&amp;Alumn_Filtered!$A96,Grades!$P:$P,"CVL",Grades!$J:$J,"=1",Grades!$I:$I,"="&amp;_xlfn.MINIFS(Grades!$I:$I,Grades!$A:$A,"="&amp;$A96))</f>
        <v>0</v>
      </c>
      <c r="G96" s="30">
        <f t="shared" si="18"/>
        <v>6</v>
      </c>
      <c r="H96">
        <f>COUNTIFS(Grades!$A:$A,"="&amp;Alumn_Filtered!$A96,Grades!$J:$J,"=1",Grades!$P:$P,"&gt;=0.5",Grades!$I:$I,"="&amp;_xlfn.MINIFS(Grades!$I:$I,Grades!$A:$A,"="&amp;$A96))</f>
        <v>4</v>
      </c>
      <c r="I96" s="28">
        <f t="shared" si="19"/>
        <v>0.66666666666666663</v>
      </c>
      <c r="J96">
        <f>COUNTIFS(Grades!$A:$A,"="&amp;Alumn_Filtered!$A96,Grades!$J:$J,"=1",Grades!$P:$P,"&lt;0.5",Grades!$I:$I,"="&amp;_xlfn.MINIFS(Grades!$I:$I,Grades!$A:$A,"="&amp;$A96))</f>
        <v>2</v>
      </c>
      <c r="K96" s="28">
        <f t="shared" si="20"/>
        <v>0.33333333333333331</v>
      </c>
      <c r="L96" s="28">
        <f>_xlfn.MAXIFS(Grades!$P:$P,Grades!$A:$A,"="&amp;Alumn_Filtered!$A96,Grades!$J:$J,"=1",Grades!$I:$I,"="&amp;_xlfn.MINIFS(Grades!$I:$I,Grades!$A:$A,"="&amp;$A96))</f>
        <v>0.8833333333333333</v>
      </c>
      <c r="M96" s="28">
        <f>_xlfn.MINIFS(Grades!$P:$P,Grades!$A:$A,"="&amp;Alumn_Filtered!$A96,Grades!$J:$J,"=1",Grades!$I:$I,"="&amp;_xlfn.MINIFS(Grades!$I:$I,Grades!$A:$A,"="&amp;$A96))</f>
        <v>0.28333333333333338</v>
      </c>
      <c r="N96" s="28">
        <f>IF(G96&lt;&gt;0,SUMIFS(Grades!$P:$P,Grades!$P:$P,"&gt;0",Grades!$A:$A,"="&amp;Alumn_Filtered!$A96,Grades!$J:$J,"=1",Grades!$I:$I,"="&amp;_xlfn.MINIFS(Grades!$I:$I,Grades!$A:$A,"="&amp;$A96))/COUNTIFS(Grades!P:P,"&lt;&gt;BAD",Grades!P:P,"&lt;&gt;DRP",Grades!P:P,"&lt;&gt;CVL",Grades!$A:$A,"="&amp;Alumn_Filtered!$A96,Grades!$J:$J,"=1",Grades!$I:$I,"="&amp;_xlfn.MINIFS(Grades!$I:$I,Grades!$A:$A,"="&amp;$A96)),0)</f>
        <v>0.52500000000000002</v>
      </c>
      <c r="O96">
        <f>COUNTIFS(Grades!$A:$A,"="&amp;Alumn_Filtered!$A96,Grades!$J:$J,"=2",Grades!$I:$I,"="&amp;_xlfn.MINIFS(Grades!$I:$I,Grades!$A:$A,"="&amp;$A96))</f>
        <v>7</v>
      </c>
      <c r="P96">
        <f>COUNTIFS(Grades!$A:$A,"="&amp;Alumn_Filtered!$A96,Grades!$P:$P,"=DRP",Grades!$J:$J,"=2",Grades!$I:$I,"="&amp;_xlfn.MINIFS(Grades!$I:$I,Grades!$A:$A,"="&amp;$A96))</f>
        <v>1</v>
      </c>
      <c r="Q96">
        <f>COUNTIFS(Grades!$A:$A,"="&amp;Alumn_Filtered!$A96,Grades!$P:$P,"=BAD",Grades!$J:$J,"=2",Grades!$I:$I,"="&amp;_xlfn.MINIFS(Grades!$I:$I,Grades!$A:$A,"="&amp;$A96))</f>
        <v>0</v>
      </c>
      <c r="R96">
        <f>COUNTIFS(Grades!$A:$A,"="&amp;Alumn_Filtered!$A96,Grades!$P:$P,"CVL",Grades!$J:$J,"=2",Grades!$I:$I,"="&amp;_xlfn.MINIFS(Grades!$I:$I,Grades!$A:$A,"="&amp;$A96))</f>
        <v>0</v>
      </c>
      <c r="S96">
        <f t="shared" si="31"/>
        <v>6</v>
      </c>
      <c r="T96">
        <f>COUNTIFS(Grades!$A:$A,"="&amp;Alumn_Filtered!$A96,Grades!$J:$J,"=2",Grades!$P:$P,"&gt;=0.5",Grades!$I:$I,"="&amp;_xlfn.MINIFS(Grades!$I:$I,Grades!$A:$A,"="&amp;$A96))</f>
        <v>2</v>
      </c>
      <c r="U96" s="28">
        <f t="shared" si="21"/>
        <v>0.33333333333333331</v>
      </c>
      <c r="V96">
        <f>COUNTIFS(Grades!$A:$A,"="&amp;Alumn_Filtered!$A96,Grades!$J:$J,"=2",Grades!$P:$P,"&lt;0.5",Grades!$I:$I,"="&amp;_xlfn.MINIFS(Grades!$I:$I,Grades!$A:$A,"="&amp;$A96))</f>
        <v>4</v>
      </c>
      <c r="W96" s="28">
        <f t="shared" si="22"/>
        <v>0.66666666666666663</v>
      </c>
      <c r="X96" s="28">
        <f>_xlfn.MAXIFS(Grades!$P:$P,Grades!$A:$A,"="&amp;Alumn_Filtered!$A96,Grades!$J:$J,"=2",Grades!$I:$I,"="&amp;_xlfn.MINIFS(Grades!$I:$I,Grades!$A:$A,"="&amp;$A96))</f>
        <v>0.8666666666666667</v>
      </c>
      <c r="Y96" s="28">
        <f>_xlfn.MINIFS(Grades!$P:$P,Grades!$A:$A,"="&amp;Alumn_Filtered!$A96,Grades!$J:$J,"=2",Grades!$I:$I,"="&amp;_xlfn.MINIFS(Grades!$I:$I,Grades!$A:$A,"="&amp;$A96))</f>
        <v>0.15</v>
      </c>
      <c r="Z96" s="28">
        <f>IF(S96&lt;&gt;0,SUMIFS(Grades!$P:$P,Grades!$P:$P,"&gt;0",Grades!$A:$A,"="&amp;Alumn_Filtered!$A96,Grades!$J:$J,"=2",Grades!$I:$I,"="&amp;_xlfn.MINIFS(Grades!$I:$I,Grades!$A:$A,"="&amp;$A96))/COUNTIFS(Grades!P:P,"&lt;&gt;BAD",Grades!P:P,"&lt;&gt;DRP",Grades!P:P,"&lt;&gt;CVL",Grades!$A:$A,"="&amp;Alumn_Filtered!$A96,Grades!$J:$J,"=2",Grades!$I:$I,"="&amp;_xlfn.MINIFS(Grades!$I:$I,Grades!$A:$A,"="&amp;$A96)),0)</f>
        <v>0.41111111111111115</v>
      </c>
      <c r="AA96" s="28">
        <f t="shared" si="23"/>
        <v>-0.11388888888888887</v>
      </c>
      <c r="AB96">
        <f t="shared" ca="1" si="17"/>
        <v>22</v>
      </c>
      <c r="AC96" t="str">
        <f>LEFT(VLOOKUP($A96,Ingresos!$C:$X,5,FALSE),1)</f>
        <v>S</v>
      </c>
      <c r="AD96">
        <f t="shared" si="24"/>
        <v>1</v>
      </c>
      <c r="AE96" t="str">
        <f>LEFT(VLOOKUP($A96,Ingresos!$C:$X,6,FALSE),1)</f>
        <v>R</v>
      </c>
      <c r="AF96">
        <f t="shared" si="25"/>
        <v>1</v>
      </c>
      <c r="AG96">
        <f>VLOOKUP($A96,Ingresos!$C:$X,9,FALSE)</f>
        <v>451</v>
      </c>
      <c r="AH96" s="28">
        <f t="shared" si="26"/>
        <v>0.39384116693679094</v>
      </c>
      <c r="AI96">
        <f>VLOOKUP($A96,Ingresos!$C:$X,10,FALSE)</f>
        <v>451</v>
      </c>
      <c r="AJ96" s="28">
        <f t="shared" si="27"/>
        <v>0.39384116693679094</v>
      </c>
      <c r="AK96">
        <f>VLOOKUP($A96,Ingresos!$C:$X,11,FALSE)</f>
        <v>615</v>
      </c>
      <c r="AL96" s="28">
        <f t="shared" si="28"/>
        <v>0.65964343598055108</v>
      </c>
      <c r="AM96">
        <f>VLOOKUP($A96,Ingresos!$C:$X,12,FALSE)</f>
        <v>649</v>
      </c>
      <c r="AN96" s="28">
        <f t="shared" si="29"/>
        <v>0.71474878444084278</v>
      </c>
      <c r="AO96" t="str">
        <f>VLOOKUP($A96,Ingresos!$C:$X,18,FALSE)</f>
        <v>RM</v>
      </c>
      <c r="AP96">
        <f t="shared" si="32"/>
        <v>13</v>
      </c>
      <c r="AQ96" t="str">
        <f>VLOOKUP($A96,Ingresos!$C:$X,19,FALSE)</f>
        <v>H1</v>
      </c>
      <c r="AR96">
        <f t="shared" si="30"/>
        <v>1</v>
      </c>
      <c r="AS96">
        <f>VLOOKUP($A96,Ingresos!$C:$X,22,FALSE)</f>
        <v>7</v>
      </c>
    </row>
    <row r="97" spans="1:45" x14ac:dyDescent="0.25">
      <c r="A97">
        <v>190762432</v>
      </c>
      <c r="B97">
        <f>IF((_xlfn.MAXIFS(Grades!$I:$I,Grades!$A:$A,"="&amp;$A97)-_xlfn.MINIFS(Grades!$I:$I,Grades!$A:$A,"="&amp;$A97))=0,0,1)</f>
        <v>1</v>
      </c>
      <c r="C97">
        <f>COUNTIFS(Grades!$A:$A,"="&amp;Alumn_Filtered!$A97,Grades!$J:$J,"=1",Grades!$I:$I,"="&amp;_xlfn.MINIFS(Grades!$I:$I,Grades!$A:$A,"="&amp;$A97))</f>
        <v>6</v>
      </c>
      <c r="D97">
        <f>COUNTIFS(Grades!$A:$A,"="&amp;Alumn_Filtered!$A97,Grades!$P:$P,"=DRP",Grades!$J:$J,"=1",Grades!$I:$I,"="&amp;_xlfn.MINIFS(Grades!$I:$I,Grades!$A:$A,"="&amp;$A97))</f>
        <v>0</v>
      </c>
      <c r="E97">
        <f>COUNTIFS(Grades!$A:$A,"="&amp;Alumn_Filtered!$A97,Grades!$P:$P,"=BAD",Grades!$J:$J,"=1",Grades!$I:$I,"="&amp;_xlfn.MINIFS(Grades!$I:$I,Grades!$A:$A,"="&amp;$A97))</f>
        <v>0</v>
      </c>
      <c r="F97">
        <f>COUNTIFS(Grades!$A:$A,"="&amp;Alumn_Filtered!$A97,Grades!$P:$P,"CVL",Grades!$J:$J,"=1",Grades!$I:$I,"="&amp;_xlfn.MINIFS(Grades!$I:$I,Grades!$A:$A,"="&amp;$A97))</f>
        <v>0</v>
      </c>
      <c r="G97" s="30">
        <f t="shared" si="18"/>
        <v>6</v>
      </c>
      <c r="H97">
        <f>COUNTIFS(Grades!$A:$A,"="&amp;Alumn_Filtered!$A97,Grades!$J:$J,"=1",Grades!$P:$P,"&gt;=0.5",Grades!$I:$I,"="&amp;_xlfn.MINIFS(Grades!$I:$I,Grades!$A:$A,"="&amp;$A97))</f>
        <v>1</v>
      </c>
      <c r="I97" s="28">
        <f t="shared" si="19"/>
        <v>0.16666666666666666</v>
      </c>
      <c r="J97">
        <f>COUNTIFS(Grades!$A:$A,"="&amp;Alumn_Filtered!$A97,Grades!$J:$J,"=1",Grades!$P:$P,"&lt;0.5",Grades!$I:$I,"="&amp;_xlfn.MINIFS(Grades!$I:$I,Grades!$A:$A,"="&amp;$A97))</f>
        <v>5</v>
      </c>
      <c r="K97" s="28">
        <f t="shared" si="20"/>
        <v>0.83333333333333337</v>
      </c>
      <c r="L97" s="28">
        <f>_xlfn.MAXIFS(Grades!$P:$P,Grades!$A:$A,"="&amp;Alumn_Filtered!$A97,Grades!$J:$J,"=1",Grades!$I:$I,"="&amp;_xlfn.MINIFS(Grades!$I:$I,Grades!$A:$A,"="&amp;$A97))</f>
        <v>0.91666666666666663</v>
      </c>
      <c r="M97" s="28">
        <f>_xlfn.MINIFS(Grades!$P:$P,Grades!$A:$A,"="&amp;Alumn_Filtered!$A97,Grades!$J:$J,"=1",Grades!$I:$I,"="&amp;_xlfn.MINIFS(Grades!$I:$I,Grades!$A:$A,"="&amp;$A97))</f>
        <v>0.23333333333333331</v>
      </c>
      <c r="N97" s="28">
        <f>IF(G97&lt;&gt;0,SUMIFS(Grades!$P:$P,Grades!$P:$P,"&gt;0",Grades!$A:$A,"="&amp;Alumn_Filtered!$A97,Grades!$J:$J,"=1",Grades!$I:$I,"="&amp;_xlfn.MINIFS(Grades!$I:$I,Grades!$A:$A,"="&amp;$A97))/COUNTIFS(Grades!P:P,"&lt;&gt;BAD",Grades!P:P,"&lt;&gt;DRP",Grades!P:P,"&lt;&gt;CVL",Grades!$A:$A,"="&amp;Alumn_Filtered!$A97,Grades!$J:$J,"=1",Grades!$I:$I,"="&amp;_xlfn.MINIFS(Grades!$I:$I,Grades!$A:$A,"="&amp;$A97)),0)</f>
        <v>0.43333333333333335</v>
      </c>
      <c r="O97">
        <f>COUNTIFS(Grades!$A:$A,"="&amp;Alumn_Filtered!$A97,Grades!$J:$J,"=2",Grades!$I:$I,"="&amp;_xlfn.MINIFS(Grades!$I:$I,Grades!$A:$A,"="&amp;$A97))</f>
        <v>5</v>
      </c>
      <c r="P97">
        <f>COUNTIFS(Grades!$A:$A,"="&amp;Alumn_Filtered!$A97,Grades!$P:$P,"=DRP",Grades!$J:$J,"=2",Grades!$I:$I,"="&amp;_xlfn.MINIFS(Grades!$I:$I,Grades!$A:$A,"="&amp;$A97))</f>
        <v>0</v>
      </c>
      <c r="Q97">
        <f>COUNTIFS(Grades!$A:$A,"="&amp;Alumn_Filtered!$A97,Grades!$P:$P,"=BAD",Grades!$J:$J,"=2",Grades!$I:$I,"="&amp;_xlfn.MINIFS(Grades!$I:$I,Grades!$A:$A,"="&amp;$A97))</f>
        <v>0</v>
      </c>
      <c r="R97">
        <f>COUNTIFS(Grades!$A:$A,"="&amp;Alumn_Filtered!$A97,Grades!$P:$P,"CVL",Grades!$J:$J,"=2",Grades!$I:$I,"="&amp;_xlfn.MINIFS(Grades!$I:$I,Grades!$A:$A,"="&amp;$A97))</f>
        <v>0</v>
      </c>
      <c r="S97">
        <f t="shared" si="31"/>
        <v>5</v>
      </c>
      <c r="T97">
        <f>COUNTIFS(Grades!$A:$A,"="&amp;Alumn_Filtered!$A97,Grades!$J:$J,"=2",Grades!$P:$P,"&gt;=0.5",Grades!$I:$I,"="&amp;_xlfn.MINIFS(Grades!$I:$I,Grades!$A:$A,"="&amp;$A97))</f>
        <v>3</v>
      </c>
      <c r="U97" s="28">
        <f t="shared" si="21"/>
        <v>0.6</v>
      </c>
      <c r="V97">
        <f>COUNTIFS(Grades!$A:$A,"="&amp;Alumn_Filtered!$A97,Grades!$J:$J,"=2",Grades!$P:$P,"&lt;0.5",Grades!$I:$I,"="&amp;_xlfn.MINIFS(Grades!$I:$I,Grades!$A:$A,"="&amp;$A97))</f>
        <v>2</v>
      </c>
      <c r="W97" s="28">
        <f t="shared" si="22"/>
        <v>0.4</v>
      </c>
      <c r="X97" s="28">
        <f>_xlfn.MAXIFS(Grades!$P:$P,Grades!$A:$A,"="&amp;Alumn_Filtered!$A97,Grades!$J:$J,"=2",Grades!$I:$I,"="&amp;_xlfn.MINIFS(Grades!$I:$I,Grades!$A:$A,"="&amp;$A97))</f>
        <v>0.8833333333333333</v>
      </c>
      <c r="Y97" s="28">
        <f>_xlfn.MINIFS(Grades!$P:$P,Grades!$A:$A,"="&amp;Alumn_Filtered!$A97,Grades!$J:$J,"=2",Grades!$I:$I,"="&amp;_xlfn.MINIFS(Grades!$I:$I,Grades!$A:$A,"="&amp;$A97))</f>
        <v>0.16666666666666666</v>
      </c>
      <c r="Z97" s="28">
        <f>IF(S97&lt;&gt;0,SUMIFS(Grades!$P:$P,Grades!$P:$P,"&gt;0",Grades!$A:$A,"="&amp;Alumn_Filtered!$A97,Grades!$J:$J,"=2",Grades!$I:$I,"="&amp;_xlfn.MINIFS(Grades!$I:$I,Grades!$A:$A,"="&amp;$A97))/COUNTIFS(Grades!P:P,"&lt;&gt;BAD",Grades!P:P,"&lt;&gt;DRP",Grades!P:P,"&lt;&gt;CVL",Grades!$A:$A,"="&amp;Alumn_Filtered!$A97,Grades!$J:$J,"=2",Grades!$I:$I,"="&amp;_xlfn.MINIFS(Grades!$I:$I,Grades!$A:$A,"="&amp;$A97)),0)</f>
        <v>0.58666666666666667</v>
      </c>
      <c r="AA97" s="28">
        <f t="shared" si="23"/>
        <v>0.15333333333333332</v>
      </c>
      <c r="AB97">
        <f t="shared" ca="1" si="17"/>
        <v>22</v>
      </c>
      <c r="AC97" t="str">
        <f>LEFT(VLOOKUP($A97,Ingresos!$C:$X,5,FALSE),1)</f>
        <v>T</v>
      </c>
      <c r="AD97">
        <f t="shared" si="24"/>
        <v>0</v>
      </c>
      <c r="AE97" t="str">
        <f>LEFT(VLOOKUP($A97,Ingresos!$C:$X,6,FALSE),1)</f>
        <v>R</v>
      </c>
      <c r="AF97">
        <f t="shared" si="25"/>
        <v>1</v>
      </c>
      <c r="AG97">
        <f>VLOOKUP($A97,Ingresos!$C:$X,9,FALSE)</f>
        <v>348</v>
      </c>
      <c r="AH97" s="28">
        <f t="shared" si="26"/>
        <v>0.22690437601296595</v>
      </c>
      <c r="AI97">
        <f>VLOOKUP($A97,Ingresos!$C:$X,10,FALSE)</f>
        <v>348</v>
      </c>
      <c r="AJ97" s="28">
        <f t="shared" si="27"/>
        <v>0.22690437601296595</v>
      </c>
      <c r="AK97">
        <f>VLOOKUP($A97,Ingresos!$C:$X,11,FALSE)</f>
        <v>521</v>
      </c>
      <c r="AL97" s="28">
        <f t="shared" si="28"/>
        <v>0.50729335494327388</v>
      </c>
      <c r="AM97">
        <f>VLOOKUP($A97,Ingresos!$C:$X,12,FALSE)</f>
        <v>579</v>
      </c>
      <c r="AN97" s="28">
        <f t="shared" si="29"/>
        <v>0.60129659643435984</v>
      </c>
      <c r="AO97" t="str">
        <f>VLOOKUP($A97,Ingresos!$C:$X,18,FALSE)</f>
        <v>IX</v>
      </c>
      <c r="AP97">
        <f t="shared" si="32"/>
        <v>9</v>
      </c>
      <c r="AQ97" t="str">
        <f>VLOOKUP($A97,Ingresos!$C:$X,19,FALSE)</f>
        <v>H1</v>
      </c>
      <c r="AR97">
        <f t="shared" si="30"/>
        <v>1</v>
      </c>
      <c r="AS97">
        <f>VLOOKUP($A97,Ingresos!$C:$X,22,FALSE)</f>
        <v>7</v>
      </c>
    </row>
    <row r="98" spans="1:45" x14ac:dyDescent="0.25">
      <c r="A98">
        <v>190771504</v>
      </c>
      <c r="B98">
        <f>IF((_xlfn.MAXIFS(Grades!$I:$I,Grades!$A:$A,"="&amp;$A98)-_xlfn.MINIFS(Grades!$I:$I,Grades!$A:$A,"="&amp;$A98))=0,0,1)</f>
        <v>1</v>
      </c>
      <c r="C98">
        <f>COUNTIFS(Grades!$A:$A,"="&amp;Alumn_Filtered!$A98,Grades!$J:$J,"=1",Grades!$I:$I,"="&amp;_xlfn.MINIFS(Grades!$I:$I,Grades!$A:$A,"="&amp;$A98))</f>
        <v>6</v>
      </c>
      <c r="D98">
        <f>COUNTIFS(Grades!$A:$A,"="&amp;Alumn_Filtered!$A98,Grades!$P:$P,"=DRP",Grades!$J:$J,"=1",Grades!$I:$I,"="&amp;_xlfn.MINIFS(Grades!$I:$I,Grades!$A:$A,"="&amp;$A98))</f>
        <v>0</v>
      </c>
      <c r="E98">
        <f>COUNTIFS(Grades!$A:$A,"="&amp;Alumn_Filtered!$A98,Grades!$P:$P,"=BAD",Grades!$J:$J,"=1",Grades!$I:$I,"="&amp;_xlfn.MINIFS(Grades!$I:$I,Grades!$A:$A,"="&amp;$A98))</f>
        <v>0</v>
      </c>
      <c r="F98">
        <f>COUNTIFS(Grades!$A:$A,"="&amp;Alumn_Filtered!$A98,Grades!$P:$P,"CVL",Grades!$J:$J,"=1",Grades!$I:$I,"="&amp;_xlfn.MINIFS(Grades!$I:$I,Grades!$A:$A,"="&amp;$A98))</f>
        <v>0</v>
      </c>
      <c r="G98" s="30">
        <f t="shared" si="18"/>
        <v>6</v>
      </c>
      <c r="H98">
        <f>COUNTIFS(Grades!$A:$A,"="&amp;Alumn_Filtered!$A98,Grades!$J:$J,"=1",Grades!$P:$P,"&gt;=0.5",Grades!$I:$I,"="&amp;_xlfn.MINIFS(Grades!$I:$I,Grades!$A:$A,"="&amp;$A98))</f>
        <v>5</v>
      </c>
      <c r="I98" s="28">
        <f t="shared" si="19"/>
        <v>0.83333333333333337</v>
      </c>
      <c r="J98">
        <f>COUNTIFS(Grades!$A:$A,"="&amp;Alumn_Filtered!$A98,Grades!$J:$J,"=1",Grades!$P:$P,"&lt;0.5",Grades!$I:$I,"="&amp;_xlfn.MINIFS(Grades!$I:$I,Grades!$A:$A,"="&amp;$A98))</f>
        <v>1</v>
      </c>
      <c r="K98" s="28">
        <f t="shared" si="20"/>
        <v>0.16666666666666666</v>
      </c>
      <c r="L98" s="28">
        <f>_xlfn.MAXIFS(Grades!$P:$P,Grades!$A:$A,"="&amp;Alumn_Filtered!$A98,Grades!$J:$J,"=1",Grades!$I:$I,"="&amp;_xlfn.MINIFS(Grades!$I:$I,Grades!$A:$A,"="&amp;$A98))</f>
        <v>0.8833333333333333</v>
      </c>
      <c r="M98" s="28">
        <f>_xlfn.MINIFS(Grades!$P:$P,Grades!$A:$A,"="&amp;Alumn_Filtered!$A98,Grades!$J:$J,"=1",Grades!$I:$I,"="&amp;_xlfn.MINIFS(Grades!$I:$I,Grades!$A:$A,"="&amp;$A98))</f>
        <v>0.43333333333333335</v>
      </c>
      <c r="N98" s="28">
        <f>IF(G98&lt;&gt;0,SUMIFS(Grades!$P:$P,Grades!$P:$P,"&gt;0",Grades!$A:$A,"="&amp;Alumn_Filtered!$A98,Grades!$J:$J,"=1",Grades!$I:$I,"="&amp;_xlfn.MINIFS(Grades!$I:$I,Grades!$A:$A,"="&amp;$A98))/COUNTIFS(Grades!P:P,"&lt;&gt;BAD",Grades!P:P,"&lt;&gt;DRP",Grades!P:P,"&lt;&gt;CVL",Grades!$A:$A,"="&amp;Alumn_Filtered!$A98,Grades!$J:$J,"=1",Grades!$I:$I,"="&amp;_xlfn.MINIFS(Grades!$I:$I,Grades!$A:$A,"="&amp;$A98)),0)</f>
        <v>0.59444444444444444</v>
      </c>
      <c r="O98">
        <f>COUNTIFS(Grades!$A:$A,"="&amp;Alumn_Filtered!$A98,Grades!$J:$J,"=2",Grades!$I:$I,"="&amp;_xlfn.MINIFS(Grades!$I:$I,Grades!$A:$A,"="&amp;$A98))</f>
        <v>6</v>
      </c>
      <c r="P98">
        <f>COUNTIFS(Grades!$A:$A,"="&amp;Alumn_Filtered!$A98,Grades!$P:$P,"=DRP",Grades!$J:$J,"=2",Grades!$I:$I,"="&amp;_xlfn.MINIFS(Grades!$I:$I,Grades!$A:$A,"="&amp;$A98))</f>
        <v>0</v>
      </c>
      <c r="Q98">
        <f>COUNTIFS(Grades!$A:$A,"="&amp;Alumn_Filtered!$A98,Grades!$P:$P,"=BAD",Grades!$J:$J,"=2",Grades!$I:$I,"="&amp;_xlfn.MINIFS(Grades!$I:$I,Grades!$A:$A,"="&amp;$A98))</f>
        <v>1</v>
      </c>
      <c r="R98">
        <f>COUNTIFS(Grades!$A:$A,"="&amp;Alumn_Filtered!$A98,Grades!$P:$P,"CVL",Grades!$J:$J,"=2",Grades!$I:$I,"="&amp;_xlfn.MINIFS(Grades!$I:$I,Grades!$A:$A,"="&amp;$A98))</f>
        <v>0</v>
      </c>
      <c r="S98">
        <f t="shared" si="31"/>
        <v>5</v>
      </c>
      <c r="T98">
        <f>COUNTIFS(Grades!$A:$A,"="&amp;Alumn_Filtered!$A98,Grades!$J:$J,"=2",Grades!$P:$P,"&gt;=0.5",Grades!$I:$I,"="&amp;_xlfn.MINIFS(Grades!$I:$I,Grades!$A:$A,"="&amp;$A98))</f>
        <v>2</v>
      </c>
      <c r="U98" s="28">
        <f t="shared" si="21"/>
        <v>0.4</v>
      </c>
      <c r="V98">
        <f>COUNTIFS(Grades!$A:$A,"="&amp;Alumn_Filtered!$A98,Grades!$J:$J,"=2",Grades!$P:$P,"&lt;0.5",Grades!$I:$I,"="&amp;_xlfn.MINIFS(Grades!$I:$I,Grades!$A:$A,"="&amp;$A98))</f>
        <v>3</v>
      </c>
      <c r="W98" s="28">
        <f t="shared" si="22"/>
        <v>0.6</v>
      </c>
      <c r="X98" s="28">
        <f>_xlfn.MAXIFS(Grades!$P:$P,Grades!$A:$A,"="&amp;Alumn_Filtered!$A98,Grades!$J:$J,"=2",Grades!$I:$I,"="&amp;_xlfn.MINIFS(Grades!$I:$I,Grades!$A:$A,"="&amp;$A98))</f>
        <v>1</v>
      </c>
      <c r="Y98" s="28">
        <f>_xlfn.MINIFS(Grades!$P:$P,Grades!$A:$A,"="&amp;Alumn_Filtered!$A98,Grades!$J:$J,"=2",Grades!$I:$I,"="&amp;_xlfn.MINIFS(Grades!$I:$I,Grades!$A:$A,"="&amp;$A98))</f>
        <v>0.10000000000000002</v>
      </c>
      <c r="Z98" s="28">
        <f>IF(S98&lt;&gt;0,SUMIFS(Grades!$P:$P,Grades!$P:$P,"&gt;0",Grades!$A:$A,"="&amp;Alumn_Filtered!$A98,Grades!$J:$J,"=2",Grades!$I:$I,"="&amp;_xlfn.MINIFS(Grades!$I:$I,Grades!$A:$A,"="&amp;$A98))/COUNTIFS(Grades!P:P,"&lt;&gt;BAD",Grades!P:P,"&lt;&gt;DRP",Grades!P:P,"&lt;&gt;CVL",Grades!$A:$A,"="&amp;Alumn_Filtered!$A98,Grades!$J:$J,"=2",Grades!$I:$I,"="&amp;_xlfn.MINIFS(Grades!$I:$I,Grades!$A:$A,"="&amp;$A98)),0)</f>
        <v>0.41</v>
      </c>
      <c r="AA98" s="28">
        <f t="shared" si="23"/>
        <v>-0.18444444444444447</v>
      </c>
      <c r="AB98">
        <f t="shared" ca="1" si="17"/>
        <v>22</v>
      </c>
      <c r="AC98" t="str">
        <f>LEFT(VLOOKUP($A98,Ingresos!$C:$X,5,FALSE),1)</f>
        <v>S</v>
      </c>
      <c r="AD98">
        <f t="shared" si="24"/>
        <v>1</v>
      </c>
      <c r="AE98" t="str">
        <f>LEFT(VLOOKUP($A98,Ingresos!$C:$X,6,FALSE),1)</f>
        <v>E</v>
      </c>
      <c r="AF98">
        <f t="shared" si="25"/>
        <v>0</v>
      </c>
      <c r="AG98">
        <f>VLOOKUP($A98,Ingresos!$C:$X,9,FALSE)</f>
        <v>0</v>
      </c>
      <c r="AH98" s="28">
        <f t="shared" si="26"/>
        <v>0</v>
      </c>
      <c r="AI98">
        <f>VLOOKUP($A98,Ingresos!$C:$X,10,FALSE)</f>
        <v>0</v>
      </c>
      <c r="AJ98" s="28">
        <f t="shared" si="27"/>
        <v>0</v>
      </c>
      <c r="AK98">
        <f>VLOOKUP($A98,Ingresos!$C:$X,11,FALSE)</f>
        <v>0</v>
      </c>
      <c r="AL98" s="28">
        <f t="shared" si="28"/>
        <v>0</v>
      </c>
      <c r="AM98">
        <f>VLOOKUP($A98,Ingresos!$C:$X,12,FALSE)</f>
        <v>0</v>
      </c>
      <c r="AN98" s="28">
        <f t="shared" si="29"/>
        <v>0</v>
      </c>
      <c r="AO98" t="str">
        <f>VLOOKUP($A98,Ingresos!$C:$X,18,FALSE)</f>
        <v>RM</v>
      </c>
      <c r="AP98">
        <f t="shared" si="32"/>
        <v>13</v>
      </c>
      <c r="AQ98" t="str">
        <f>VLOOKUP($A98,Ingresos!$C:$X,19,FALSE)</f>
        <v>H1</v>
      </c>
      <c r="AR98">
        <f t="shared" si="30"/>
        <v>1</v>
      </c>
      <c r="AS98">
        <f>VLOOKUP($A98,Ingresos!$C:$X,22,FALSE)</f>
        <v>0</v>
      </c>
    </row>
    <row r="99" spans="1:45" x14ac:dyDescent="0.25">
      <c r="A99">
        <v>190782328</v>
      </c>
      <c r="B99">
        <f>IF((_xlfn.MAXIFS(Grades!$I:$I,Grades!$A:$A,"="&amp;$A99)-_xlfn.MINIFS(Grades!$I:$I,Grades!$A:$A,"="&amp;$A99))=0,0,1)</f>
        <v>1</v>
      </c>
      <c r="C99">
        <f>COUNTIFS(Grades!$A:$A,"="&amp;Alumn_Filtered!$A99,Grades!$J:$J,"=1",Grades!$I:$I,"="&amp;_xlfn.MINIFS(Grades!$I:$I,Grades!$A:$A,"="&amp;$A99))</f>
        <v>6</v>
      </c>
      <c r="D99">
        <f>COUNTIFS(Grades!$A:$A,"="&amp;Alumn_Filtered!$A99,Grades!$P:$P,"=DRP",Grades!$J:$J,"=1",Grades!$I:$I,"="&amp;_xlfn.MINIFS(Grades!$I:$I,Grades!$A:$A,"="&amp;$A99))</f>
        <v>0</v>
      </c>
      <c r="E99">
        <f>COUNTIFS(Grades!$A:$A,"="&amp;Alumn_Filtered!$A99,Grades!$P:$P,"=BAD",Grades!$J:$J,"=1",Grades!$I:$I,"="&amp;_xlfn.MINIFS(Grades!$I:$I,Grades!$A:$A,"="&amp;$A99))</f>
        <v>0</v>
      </c>
      <c r="F99">
        <f>COUNTIFS(Grades!$A:$A,"="&amp;Alumn_Filtered!$A99,Grades!$P:$P,"CVL",Grades!$J:$J,"=1",Grades!$I:$I,"="&amp;_xlfn.MINIFS(Grades!$I:$I,Grades!$A:$A,"="&amp;$A99))</f>
        <v>0</v>
      </c>
      <c r="G99" s="30">
        <f t="shared" si="18"/>
        <v>6</v>
      </c>
      <c r="H99">
        <f>COUNTIFS(Grades!$A:$A,"="&amp;Alumn_Filtered!$A99,Grades!$J:$J,"=1",Grades!$P:$P,"&gt;=0.5",Grades!$I:$I,"="&amp;_xlfn.MINIFS(Grades!$I:$I,Grades!$A:$A,"="&amp;$A99))</f>
        <v>4</v>
      </c>
      <c r="I99" s="28">
        <f t="shared" si="19"/>
        <v>0.66666666666666663</v>
      </c>
      <c r="J99">
        <f>COUNTIFS(Grades!$A:$A,"="&amp;Alumn_Filtered!$A99,Grades!$J:$J,"=1",Grades!$P:$P,"&lt;0.5",Grades!$I:$I,"="&amp;_xlfn.MINIFS(Grades!$I:$I,Grades!$A:$A,"="&amp;$A99))</f>
        <v>2</v>
      </c>
      <c r="K99" s="28">
        <f t="shared" si="20"/>
        <v>0.33333333333333331</v>
      </c>
      <c r="L99" s="28">
        <f>_xlfn.MAXIFS(Grades!$P:$P,Grades!$A:$A,"="&amp;Alumn_Filtered!$A99,Grades!$J:$J,"=1",Grades!$I:$I,"="&amp;_xlfn.MINIFS(Grades!$I:$I,Grades!$A:$A,"="&amp;$A99))</f>
        <v>0.85</v>
      </c>
      <c r="M99" s="28">
        <f>_xlfn.MINIFS(Grades!$P:$P,Grades!$A:$A,"="&amp;Alumn_Filtered!$A99,Grades!$J:$J,"=1",Grades!$I:$I,"="&amp;_xlfn.MINIFS(Grades!$I:$I,Grades!$A:$A,"="&amp;$A99))</f>
        <v>0.33333333333333331</v>
      </c>
      <c r="N99" s="28">
        <f>IF(G99&lt;&gt;0,SUMIFS(Grades!$P:$P,Grades!$P:$P,"&gt;0",Grades!$A:$A,"="&amp;Alumn_Filtered!$A99,Grades!$J:$J,"=1",Grades!$I:$I,"="&amp;_xlfn.MINIFS(Grades!$I:$I,Grades!$A:$A,"="&amp;$A99))/COUNTIFS(Grades!P:P,"&lt;&gt;BAD",Grades!P:P,"&lt;&gt;DRP",Grades!P:P,"&lt;&gt;CVL",Grades!$A:$A,"="&amp;Alumn_Filtered!$A99,Grades!$J:$J,"=1",Grades!$I:$I,"="&amp;_xlfn.MINIFS(Grades!$I:$I,Grades!$A:$A,"="&amp;$A99)),0)</f>
        <v>0.56666666666666665</v>
      </c>
      <c r="O99">
        <f>COUNTIFS(Grades!$A:$A,"="&amp;Alumn_Filtered!$A99,Grades!$J:$J,"=2",Grades!$I:$I,"="&amp;_xlfn.MINIFS(Grades!$I:$I,Grades!$A:$A,"="&amp;$A99))</f>
        <v>6</v>
      </c>
      <c r="P99">
        <f>COUNTIFS(Grades!$A:$A,"="&amp;Alumn_Filtered!$A99,Grades!$P:$P,"=DRP",Grades!$J:$J,"=2",Grades!$I:$I,"="&amp;_xlfn.MINIFS(Grades!$I:$I,Grades!$A:$A,"="&amp;$A99))</f>
        <v>0</v>
      </c>
      <c r="Q99">
        <f>COUNTIFS(Grades!$A:$A,"="&amp;Alumn_Filtered!$A99,Grades!$P:$P,"=BAD",Grades!$J:$J,"=2",Grades!$I:$I,"="&amp;_xlfn.MINIFS(Grades!$I:$I,Grades!$A:$A,"="&amp;$A99))</f>
        <v>1</v>
      </c>
      <c r="R99">
        <f>COUNTIFS(Grades!$A:$A,"="&amp;Alumn_Filtered!$A99,Grades!$P:$P,"CVL",Grades!$J:$J,"=2",Grades!$I:$I,"="&amp;_xlfn.MINIFS(Grades!$I:$I,Grades!$A:$A,"="&amp;$A99))</f>
        <v>0</v>
      </c>
      <c r="S99">
        <f t="shared" si="31"/>
        <v>5</v>
      </c>
      <c r="T99">
        <f>COUNTIFS(Grades!$A:$A,"="&amp;Alumn_Filtered!$A99,Grades!$J:$J,"=2",Grades!$P:$P,"&gt;=0.5",Grades!$I:$I,"="&amp;_xlfn.MINIFS(Grades!$I:$I,Grades!$A:$A,"="&amp;$A99))</f>
        <v>3</v>
      </c>
      <c r="U99" s="28">
        <f t="shared" si="21"/>
        <v>0.6</v>
      </c>
      <c r="V99">
        <f>COUNTIFS(Grades!$A:$A,"="&amp;Alumn_Filtered!$A99,Grades!$J:$J,"=2",Grades!$P:$P,"&lt;0.5",Grades!$I:$I,"="&amp;_xlfn.MINIFS(Grades!$I:$I,Grades!$A:$A,"="&amp;$A99))</f>
        <v>2</v>
      </c>
      <c r="W99" s="28">
        <f t="shared" si="22"/>
        <v>0.4</v>
      </c>
      <c r="X99" s="28">
        <f>_xlfn.MAXIFS(Grades!$P:$P,Grades!$A:$A,"="&amp;Alumn_Filtered!$A99,Grades!$J:$J,"=2",Grades!$I:$I,"="&amp;_xlfn.MINIFS(Grades!$I:$I,Grades!$A:$A,"="&amp;$A99))</f>
        <v>0.71666666666666667</v>
      </c>
      <c r="Y99" s="28">
        <f>_xlfn.MINIFS(Grades!$P:$P,Grades!$A:$A,"="&amp;Alumn_Filtered!$A99,Grades!$J:$J,"=2",Grades!$I:$I,"="&amp;_xlfn.MINIFS(Grades!$I:$I,Grades!$A:$A,"="&amp;$A99))</f>
        <v>0.23333333333333331</v>
      </c>
      <c r="Z99" s="28">
        <f>IF(S99&lt;&gt;0,SUMIFS(Grades!$P:$P,Grades!$P:$P,"&gt;0",Grades!$A:$A,"="&amp;Alumn_Filtered!$A99,Grades!$J:$J,"=2",Grades!$I:$I,"="&amp;_xlfn.MINIFS(Grades!$I:$I,Grades!$A:$A,"="&amp;$A99))/COUNTIFS(Grades!P:P,"&lt;&gt;BAD",Grades!P:P,"&lt;&gt;DRP",Grades!P:P,"&lt;&gt;CVL",Grades!$A:$A,"="&amp;Alumn_Filtered!$A99,Grades!$J:$J,"=2",Grades!$I:$I,"="&amp;_xlfn.MINIFS(Grades!$I:$I,Grades!$A:$A,"="&amp;$A99)),0)</f>
        <v>0.49333333333333335</v>
      </c>
      <c r="AA99" s="28">
        <f t="shared" si="23"/>
        <v>-7.3333333333333306E-2</v>
      </c>
      <c r="AB99">
        <f t="shared" ca="1" si="17"/>
        <v>22</v>
      </c>
      <c r="AC99" t="str">
        <f>LEFT(VLOOKUP($A99,Ingresos!$C:$X,5,FALSE),1)</f>
        <v>S</v>
      </c>
      <c r="AD99">
        <f t="shared" si="24"/>
        <v>1</v>
      </c>
      <c r="AE99" t="str">
        <f>LEFT(VLOOKUP($A99,Ingresos!$C:$X,6,FALSE),1)</f>
        <v>R</v>
      </c>
      <c r="AF99">
        <f t="shared" si="25"/>
        <v>1</v>
      </c>
      <c r="AG99">
        <f>VLOOKUP($A99,Ingresos!$C:$X,9,FALSE)</f>
        <v>552</v>
      </c>
      <c r="AH99" s="28">
        <f t="shared" si="26"/>
        <v>0.55753646677471635</v>
      </c>
      <c r="AI99">
        <f>VLOOKUP($A99,Ingresos!$C:$X,10,FALSE)</f>
        <v>552</v>
      </c>
      <c r="AJ99" s="28">
        <f t="shared" si="27"/>
        <v>0.55753646677471635</v>
      </c>
      <c r="AK99">
        <f>VLOOKUP($A99,Ingresos!$C:$X,11,FALSE)</f>
        <v>450</v>
      </c>
      <c r="AL99" s="28">
        <f t="shared" si="28"/>
        <v>0.39222042139384117</v>
      </c>
      <c r="AM99">
        <f>VLOOKUP($A99,Ingresos!$C:$X,12,FALSE)</f>
        <v>617</v>
      </c>
      <c r="AN99" s="28">
        <f t="shared" si="29"/>
        <v>0.66288492706645052</v>
      </c>
      <c r="AO99">
        <f>VLOOKUP($A99,Ingresos!$C:$X,18,FALSE)</f>
        <v>13</v>
      </c>
      <c r="AP99">
        <f t="shared" si="32"/>
        <v>13</v>
      </c>
      <c r="AQ99" t="str">
        <f>VLOOKUP($A99,Ingresos!$C:$X,19,FALSE)</f>
        <v>H1</v>
      </c>
      <c r="AR99">
        <f t="shared" si="30"/>
        <v>1</v>
      </c>
      <c r="AS99">
        <f>VLOOKUP($A99,Ingresos!$C:$X,22,FALSE)</f>
        <v>8</v>
      </c>
    </row>
    <row r="100" spans="1:45" x14ac:dyDescent="0.25">
      <c r="A100">
        <v>190809560</v>
      </c>
      <c r="B100">
        <f>IF((_xlfn.MAXIFS(Grades!$I:$I,Grades!$A:$A,"="&amp;$A100)-_xlfn.MINIFS(Grades!$I:$I,Grades!$A:$A,"="&amp;$A100))=0,0,1)</f>
        <v>1</v>
      </c>
      <c r="C100">
        <f>COUNTIFS(Grades!$A:$A,"="&amp;Alumn_Filtered!$A100,Grades!$J:$J,"=1",Grades!$I:$I,"="&amp;_xlfn.MINIFS(Grades!$I:$I,Grades!$A:$A,"="&amp;$A100))</f>
        <v>7</v>
      </c>
      <c r="D100">
        <f>COUNTIFS(Grades!$A:$A,"="&amp;Alumn_Filtered!$A100,Grades!$P:$P,"=DRP",Grades!$J:$J,"=1",Grades!$I:$I,"="&amp;_xlfn.MINIFS(Grades!$I:$I,Grades!$A:$A,"="&amp;$A100))</f>
        <v>1</v>
      </c>
      <c r="E100">
        <f>COUNTIFS(Grades!$A:$A,"="&amp;Alumn_Filtered!$A100,Grades!$P:$P,"=BAD",Grades!$J:$J,"=1",Grades!$I:$I,"="&amp;_xlfn.MINIFS(Grades!$I:$I,Grades!$A:$A,"="&amp;$A100))</f>
        <v>0</v>
      </c>
      <c r="F100">
        <f>COUNTIFS(Grades!$A:$A,"="&amp;Alumn_Filtered!$A100,Grades!$P:$P,"CVL",Grades!$J:$J,"=1",Grades!$I:$I,"="&amp;_xlfn.MINIFS(Grades!$I:$I,Grades!$A:$A,"="&amp;$A100))</f>
        <v>0</v>
      </c>
      <c r="G100" s="30">
        <f t="shared" si="18"/>
        <v>6</v>
      </c>
      <c r="H100">
        <f>COUNTIFS(Grades!$A:$A,"="&amp;Alumn_Filtered!$A100,Grades!$J:$J,"=1",Grades!$P:$P,"&gt;=0.5",Grades!$I:$I,"="&amp;_xlfn.MINIFS(Grades!$I:$I,Grades!$A:$A,"="&amp;$A100))</f>
        <v>2</v>
      </c>
      <c r="I100" s="28">
        <f t="shared" si="19"/>
        <v>0.33333333333333331</v>
      </c>
      <c r="J100">
        <f>COUNTIFS(Grades!$A:$A,"="&amp;Alumn_Filtered!$A100,Grades!$J:$J,"=1",Grades!$P:$P,"&lt;0.5",Grades!$I:$I,"="&amp;_xlfn.MINIFS(Grades!$I:$I,Grades!$A:$A,"="&amp;$A100))</f>
        <v>4</v>
      </c>
      <c r="K100" s="28">
        <f t="shared" si="20"/>
        <v>0.66666666666666663</v>
      </c>
      <c r="L100" s="28">
        <f>_xlfn.MAXIFS(Grades!$P:$P,Grades!$A:$A,"="&amp;Alumn_Filtered!$A100,Grades!$J:$J,"=1",Grades!$I:$I,"="&amp;_xlfn.MINIFS(Grades!$I:$I,Grades!$A:$A,"="&amp;$A100))</f>
        <v>0.81666666666666676</v>
      </c>
      <c r="M100" s="28">
        <f>_xlfn.MINIFS(Grades!$P:$P,Grades!$A:$A,"="&amp;Alumn_Filtered!$A100,Grades!$J:$J,"=1",Grades!$I:$I,"="&amp;_xlfn.MINIFS(Grades!$I:$I,Grades!$A:$A,"="&amp;$A100))</f>
        <v>0.31666666666666665</v>
      </c>
      <c r="N100" s="28">
        <f>IF(G100&lt;&gt;0,SUMIFS(Grades!$P:$P,Grades!$P:$P,"&gt;0",Grades!$A:$A,"="&amp;Alumn_Filtered!$A100,Grades!$J:$J,"=1",Grades!$I:$I,"="&amp;_xlfn.MINIFS(Grades!$I:$I,Grades!$A:$A,"="&amp;$A100))/COUNTIFS(Grades!P:P,"&lt;&gt;BAD",Grades!P:P,"&lt;&gt;DRP",Grades!P:P,"&lt;&gt;CVL",Grades!$A:$A,"="&amp;Alumn_Filtered!$A100,Grades!$J:$J,"=1",Grades!$I:$I,"="&amp;_xlfn.MINIFS(Grades!$I:$I,Grades!$A:$A,"="&amp;$A100)),0)</f>
        <v>0.46111111111111119</v>
      </c>
      <c r="O100">
        <f>COUNTIFS(Grades!$A:$A,"="&amp;Alumn_Filtered!$A100,Grades!$J:$J,"=2",Grades!$I:$I,"="&amp;_xlfn.MINIFS(Grades!$I:$I,Grades!$A:$A,"="&amp;$A100))</f>
        <v>7</v>
      </c>
      <c r="P100">
        <f>COUNTIFS(Grades!$A:$A,"="&amp;Alumn_Filtered!$A100,Grades!$P:$P,"=DRP",Grades!$J:$J,"=2",Grades!$I:$I,"="&amp;_xlfn.MINIFS(Grades!$I:$I,Grades!$A:$A,"="&amp;$A100))</f>
        <v>0</v>
      </c>
      <c r="Q100">
        <f>COUNTIFS(Grades!$A:$A,"="&amp;Alumn_Filtered!$A100,Grades!$P:$P,"=BAD",Grades!$J:$J,"=2",Grades!$I:$I,"="&amp;_xlfn.MINIFS(Grades!$I:$I,Grades!$A:$A,"="&amp;$A100))</f>
        <v>0</v>
      </c>
      <c r="R100">
        <f>COUNTIFS(Grades!$A:$A,"="&amp;Alumn_Filtered!$A100,Grades!$P:$P,"CVL",Grades!$J:$J,"=2",Grades!$I:$I,"="&amp;_xlfn.MINIFS(Grades!$I:$I,Grades!$A:$A,"="&amp;$A100))</f>
        <v>0</v>
      </c>
      <c r="S100">
        <f t="shared" si="31"/>
        <v>7</v>
      </c>
      <c r="T100">
        <f>COUNTIFS(Grades!$A:$A,"="&amp;Alumn_Filtered!$A100,Grades!$J:$J,"=2",Grades!$P:$P,"&gt;=0.5",Grades!$I:$I,"="&amp;_xlfn.MINIFS(Grades!$I:$I,Grades!$A:$A,"="&amp;$A100))</f>
        <v>3</v>
      </c>
      <c r="U100" s="28">
        <f t="shared" si="21"/>
        <v>0.42857142857142855</v>
      </c>
      <c r="V100">
        <f>COUNTIFS(Grades!$A:$A,"="&amp;Alumn_Filtered!$A100,Grades!$J:$J,"=2",Grades!$P:$P,"&lt;0.5",Grades!$I:$I,"="&amp;_xlfn.MINIFS(Grades!$I:$I,Grades!$A:$A,"="&amp;$A100))</f>
        <v>4</v>
      </c>
      <c r="W100" s="28">
        <f t="shared" si="22"/>
        <v>0.5714285714285714</v>
      </c>
      <c r="X100" s="28">
        <f>_xlfn.MAXIFS(Grades!$P:$P,Grades!$A:$A,"="&amp;Alumn_Filtered!$A100,Grades!$J:$J,"=2",Grades!$I:$I,"="&amp;_xlfn.MINIFS(Grades!$I:$I,Grades!$A:$A,"="&amp;$A100))</f>
        <v>0.76666666666666661</v>
      </c>
      <c r="Y100" s="28">
        <f>_xlfn.MINIFS(Grades!$P:$P,Grades!$A:$A,"="&amp;Alumn_Filtered!$A100,Grades!$J:$J,"=2",Grades!$I:$I,"="&amp;_xlfn.MINIFS(Grades!$I:$I,Grades!$A:$A,"="&amp;$A100))</f>
        <v>0.26666666666666666</v>
      </c>
      <c r="Z100" s="28">
        <f>IF(S100&lt;&gt;0,SUMIFS(Grades!$P:$P,Grades!$P:$P,"&gt;0",Grades!$A:$A,"="&amp;Alumn_Filtered!$A100,Grades!$J:$J,"=2",Grades!$I:$I,"="&amp;_xlfn.MINIFS(Grades!$I:$I,Grades!$A:$A,"="&amp;$A100))/COUNTIFS(Grades!P:P,"&lt;&gt;BAD",Grades!P:P,"&lt;&gt;DRP",Grades!P:P,"&lt;&gt;CVL",Grades!$A:$A,"="&amp;Alumn_Filtered!$A100,Grades!$J:$J,"=2",Grades!$I:$I,"="&amp;_xlfn.MINIFS(Grades!$I:$I,Grades!$A:$A,"="&amp;$A100)),0)</f>
        <v>0.48571428571428571</v>
      </c>
      <c r="AA100" s="28">
        <f t="shared" si="23"/>
        <v>2.4603174603174516E-2</v>
      </c>
      <c r="AB100">
        <f t="shared" ca="1" si="17"/>
        <v>22</v>
      </c>
      <c r="AC100" t="str">
        <f>LEFT(VLOOKUP($A100,Ingresos!$C:$X,5,FALSE),1)</f>
        <v>S</v>
      </c>
      <c r="AD100">
        <f t="shared" si="24"/>
        <v>1</v>
      </c>
      <c r="AE100" t="str">
        <f>LEFT(VLOOKUP($A100,Ingresos!$C:$X,6,FALSE),1)</f>
        <v>R</v>
      </c>
      <c r="AF100">
        <f t="shared" si="25"/>
        <v>1</v>
      </c>
      <c r="AG100">
        <f>VLOOKUP($A100,Ingresos!$C:$X,9,FALSE)</f>
        <v>453</v>
      </c>
      <c r="AH100" s="28">
        <f t="shared" si="26"/>
        <v>0.39708265802269044</v>
      </c>
      <c r="AI100">
        <f>VLOOKUP($A100,Ingresos!$C:$X,10,FALSE)</f>
        <v>453</v>
      </c>
      <c r="AJ100" s="28">
        <f t="shared" si="27"/>
        <v>0.39708265802269044</v>
      </c>
      <c r="AK100">
        <f>VLOOKUP($A100,Ingresos!$C:$X,11,FALSE)</f>
        <v>582</v>
      </c>
      <c r="AL100" s="28">
        <f t="shared" si="28"/>
        <v>0.60615883306320906</v>
      </c>
      <c r="AM100">
        <f>VLOOKUP($A100,Ingresos!$C:$X,12,FALSE)</f>
        <v>605</v>
      </c>
      <c r="AN100" s="28">
        <f t="shared" si="29"/>
        <v>0.64343598055105344</v>
      </c>
      <c r="AO100">
        <f>VLOOKUP($A100,Ingresos!$C:$X,18,FALSE)</f>
        <v>13</v>
      </c>
      <c r="AP100">
        <f t="shared" si="32"/>
        <v>13</v>
      </c>
      <c r="AQ100" t="str">
        <f>VLOOKUP($A100,Ingresos!$C:$X,19,FALSE)</f>
        <v>H1</v>
      </c>
      <c r="AR100">
        <f t="shared" si="30"/>
        <v>1</v>
      </c>
      <c r="AS100">
        <f>VLOOKUP($A100,Ingresos!$C:$X,22,FALSE)</f>
        <v>0</v>
      </c>
    </row>
    <row r="101" spans="1:45" x14ac:dyDescent="0.25">
      <c r="A101">
        <v>190813118</v>
      </c>
      <c r="B101">
        <f>IF((_xlfn.MAXIFS(Grades!$I:$I,Grades!$A:$A,"="&amp;$A101)-_xlfn.MINIFS(Grades!$I:$I,Grades!$A:$A,"="&amp;$A101))=0,0,1)</f>
        <v>0</v>
      </c>
      <c r="C101">
        <f>COUNTIFS(Grades!$A:$A,"="&amp;Alumn_Filtered!$A101,Grades!$J:$J,"=1",Grades!$I:$I,"="&amp;_xlfn.MINIFS(Grades!$I:$I,Grades!$A:$A,"="&amp;$A101))</f>
        <v>6</v>
      </c>
      <c r="D101">
        <f>COUNTIFS(Grades!$A:$A,"="&amp;Alumn_Filtered!$A101,Grades!$P:$P,"=DRP",Grades!$J:$J,"=1",Grades!$I:$I,"="&amp;_xlfn.MINIFS(Grades!$I:$I,Grades!$A:$A,"="&amp;$A101))</f>
        <v>0</v>
      </c>
      <c r="E101">
        <f>COUNTIFS(Grades!$A:$A,"="&amp;Alumn_Filtered!$A101,Grades!$P:$P,"=BAD",Grades!$J:$J,"=1",Grades!$I:$I,"="&amp;_xlfn.MINIFS(Grades!$I:$I,Grades!$A:$A,"="&amp;$A101))</f>
        <v>2</v>
      </c>
      <c r="F101">
        <f>COUNTIFS(Grades!$A:$A,"="&amp;Alumn_Filtered!$A101,Grades!$P:$P,"CVL",Grades!$J:$J,"=1",Grades!$I:$I,"="&amp;_xlfn.MINIFS(Grades!$I:$I,Grades!$A:$A,"="&amp;$A101))</f>
        <v>0</v>
      </c>
      <c r="G101" s="30">
        <f t="shared" si="18"/>
        <v>4</v>
      </c>
      <c r="H101">
        <f>COUNTIFS(Grades!$A:$A,"="&amp;Alumn_Filtered!$A101,Grades!$J:$J,"=1",Grades!$P:$P,"&gt;=0.5",Grades!$I:$I,"="&amp;_xlfn.MINIFS(Grades!$I:$I,Grades!$A:$A,"="&amp;$A101))</f>
        <v>2</v>
      </c>
      <c r="I101" s="28">
        <f t="shared" si="19"/>
        <v>0.5</v>
      </c>
      <c r="J101">
        <f>COUNTIFS(Grades!$A:$A,"="&amp;Alumn_Filtered!$A101,Grades!$J:$J,"=1",Grades!$P:$P,"&lt;0.5",Grades!$I:$I,"="&amp;_xlfn.MINIFS(Grades!$I:$I,Grades!$A:$A,"="&amp;$A101))</f>
        <v>2</v>
      </c>
      <c r="K101" s="28">
        <f t="shared" si="20"/>
        <v>0.5</v>
      </c>
      <c r="L101" s="28">
        <f>_xlfn.MAXIFS(Grades!$P:$P,Grades!$A:$A,"="&amp;Alumn_Filtered!$A101,Grades!$J:$J,"=1",Grades!$I:$I,"="&amp;_xlfn.MINIFS(Grades!$I:$I,Grades!$A:$A,"="&amp;$A101))</f>
        <v>0.70000000000000007</v>
      </c>
      <c r="M101" s="28">
        <f>_xlfn.MINIFS(Grades!$P:$P,Grades!$A:$A,"="&amp;Alumn_Filtered!$A101,Grades!$J:$J,"=1",Grades!$I:$I,"="&amp;_xlfn.MINIFS(Grades!$I:$I,Grades!$A:$A,"="&amp;$A101))</f>
        <v>0</v>
      </c>
      <c r="N101" s="28">
        <f>IF(G101&lt;&gt;0,SUMIFS(Grades!$P:$P,Grades!$P:$P,"&gt;0",Grades!$A:$A,"="&amp;Alumn_Filtered!$A101,Grades!$J:$J,"=1",Grades!$I:$I,"="&amp;_xlfn.MINIFS(Grades!$I:$I,Grades!$A:$A,"="&amp;$A101))/COUNTIFS(Grades!P:P,"&lt;&gt;BAD",Grades!P:P,"&lt;&gt;DRP",Grades!P:P,"&lt;&gt;CVL",Grades!$A:$A,"="&amp;Alumn_Filtered!$A101,Grades!$J:$J,"=1",Grades!$I:$I,"="&amp;_xlfn.MINIFS(Grades!$I:$I,Grades!$A:$A,"="&amp;$A101)),0)</f>
        <v>0.46250000000000002</v>
      </c>
      <c r="O101">
        <f>COUNTIFS(Grades!$A:$A,"="&amp;Alumn_Filtered!$A101,Grades!$J:$J,"=2",Grades!$I:$I,"="&amp;_xlfn.MINIFS(Grades!$I:$I,Grades!$A:$A,"="&amp;$A101))</f>
        <v>6</v>
      </c>
      <c r="P101">
        <f>COUNTIFS(Grades!$A:$A,"="&amp;Alumn_Filtered!$A101,Grades!$P:$P,"=DRP",Grades!$J:$J,"=2",Grades!$I:$I,"="&amp;_xlfn.MINIFS(Grades!$I:$I,Grades!$A:$A,"="&amp;$A101))</f>
        <v>0</v>
      </c>
      <c r="Q101">
        <f>COUNTIFS(Grades!$A:$A,"="&amp;Alumn_Filtered!$A101,Grades!$P:$P,"=BAD",Grades!$J:$J,"=2",Grades!$I:$I,"="&amp;_xlfn.MINIFS(Grades!$I:$I,Grades!$A:$A,"="&amp;$A101))</f>
        <v>6</v>
      </c>
      <c r="R101">
        <f>COUNTIFS(Grades!$A:$A,"="&amp;Alumn_Filtered!$A101,Grades!$P:$P,"CVL",Grades!$J:$J,"=2",Grades!$I:$I,"="&amp;_xlfn.MINIFS(Grades!$I:$I,Grades!$A:$A,"="&amp;$A101))</f>
        <v>0</v>
      </c>
      <c r="S101">
        <f t="shared" si="31"/>
        <v>0</v>
      </c>
      <c r="T101">
        <f>COUNTIFS(Grades!$A:$A,"="&amp;Alumn_Filtered!$A101,Grades!$J:$J,"=2",Grades!$P:$P,"&gt;=0.5",Grades!$I:$I,"="&amp;_xlfn.MINIFS(Grades!$I:$I,Grades!$A:$A,"="&amp;$A101))</f>
        <v>0</v>
      </c>
      <c r="U101" s="28">
        <f t="shared" si="21"/>
        <v>0</v>
      </c>
      <c r="V101">
        <f>COUNTIFS(Grades!$A:$A,"="&amp;Alumn_Filtered!$A101,Grades!$J:$J,"=2",Grades!$P:$P,"&lt;0.5",Grades!$I:$I,"="&amp;_xlfn.MINIFS(Grades!$I:$I,Grades!$A:$A,"="&amp;$A101))</f>
        <v>0</v>
      </c>
      <c r="W101" s="28">
        <f t="shared" si="22"/>
        <v>0</v>
      </c>
      <c r="X101" s="28">
        <f>_xlfn.MAXIFS(Grades!$P:$P,Grades!$A:$A,"="&amp;Alumn_Filtered!$A101,Grades!$J:$J,"=2",Grades!$I:$I,"="&amp;_xlfn.MINIFS(Grades!$I:$I,Grades!$A:$A,"="&amp;$A101))</f>
        <v>0</v>
      </c>
      <c r="Y101" s="28">
        <f>_xlfn.MINIFS(Grades!$P:$P,Grades!$A:$A,"="&amp;Alumn_Filtered!$A101,Grades!$J:$J,"=2",Grades!$I:$I,"="&amp;_xlfn.MINIFS(Grades!$I:$I,Grades!$A:$A,"="&amp;$A101))</f>
        <v>0</v>
      </c>
      <c r="Z101" s="28">
        <f>IF(S101&lt;&gt;0,SUMIFS(Grades!$P:$P,Grades!$P:$P,"&gt;0",Grades!$A:$A,"="&amp;Alumn_Filtered!$A101,Grades!$J:$J,"=2",Grades!$I:$I,"="&amp;_xlfn.MINIFS(Grades!$I:$I,Grades!$A:$A,"="&amp;$A101))/COUNTIFS(Grades!P:P,"&lt;&gt;BAD",Grades!P:P,"&lt;&gt;DRP",Grades!P:P,"&lt;&gt;CVL",Grades!$A:$A,"="&amp;Alumn_Filtered!$A101,Grades!$J:$J,"=2",Grades!$I:$I,"="&amp;_xlfn.MINIFS(Grades!$I:$I,Grades!$A:$A,"="&amp;$A101)),0)</f>
        <v>0</v>
      </c>
      <c r="AA101" s="28">
        <f t="shared" si="23"/>
        <v>-0.46250000000000002</v>
      </c>
      <c r="AB101">
        <f t="shared" ca="1" si="17"/>
        <v>22</v>
      </c>
      <c r="AC101" t="str">
        <f>LEFT(VLOOKUP($A101,Ingresos!$C:$X,5,FALSE),1)</f>
        <v>S</v>
      </c>
      <c r="AD101">
        <f t="shared" si="24"/>
        <v>1</v>
      </c>
      <c r="AE101" t="str">
        <f>LEFT(VLOOKUP($A101,Ingresos!$C:$X,6,FALSE),1)</f>
        <v>R</v>
      </c>
      <c r="AF101">
        <f t="shared" si="25"/>
        <v>1</v>
      </c>
      <c r="AG101">
        <f>VLOOKUP($A101,Ingresos!$C:$X,9,FALSE)</f>
        <v>532</v>
      </c>
      <c r="AH101" s="28">
        <f t="shared" si="26"/>
        <v>0.52512155591572118</v>
      </c>
      <c r="AI101">
        <f>VLOOKUP($A101,Ingresos!$C:$X,10,FALSE)</f>
        <v>547</v>
      </c>
      <c r="AJ101" s="28">
        <f t="shared" si="27"/>
        <v>0.54943273905996759</v>
      </c>
      <c r="AK101">
        <f>VLOOKUP($A101,Ingresos!$C:$X,11,FALSE)</f>
        <v>616</v>
      </c>
      <c r="AL101" s="28">
        <f t="shared" si="28"/>
        <v>0.66126418152350086</v>
      </c>
      <c r="AM101">
        <f>VLOOKUP($A101,Ingresos!$C:$X,12,FALSE)</f>
        <v>590</v>
      </c>
      <c r="AN101" s="28">
        <f t="shared" si="29"/>
        <v>0.61912479740680715</v>
      </c>
      <c r="AO101">
        <f>VLOOKUP($A101,Ingresos!$C:$X,18,FALSE)</f>
        <v>13</v>
      </c>
      <c r="AP101">
        <f t="shared" si="32"/>
        <v>13</v>
      </c>
      <c r="AQ101" t="str">
        <f>VLOOKUP($A101,Ingresos!$C:$X,19,FALSE)</f>
        <v>H1</v>
      </c>
      <c r="AR101">
        <f t="shared" si="30"/>
        <v>1</v>
      </c>
      <c r="AS101">
        <f>VLOOKUP($A101,Ingresos!$C:$X,22,FALSE)</f>
        <v>0</v>
      </c>
    </row>
    <row r="102" spans="1:45" x14ac:dyDescent="0.25">
      <c r="A102">
        <v>190813525</v>
      </c>
      <c r="B102">
        <f>IF((_xlfn.MAXIFS(Grades!$I:$I,Grades!$A:$A,"="&amp;$A102)-_xlfn.MINIFS(Grades!$I:$I,Grades!$A:$A,"="&amp;$A102))=0,0,1)</f>
        <v>1</v>
      </c>
      <c r="C102">
        <f>COUNTIFS(Grades!$A:$A,"="&amp;Alumn_Filtered!$A102,Grades!$J:$J,"=1",Grades!$I:$I,"="&amp;_xlfn.MINIFS(Grades!$I:$I,Grades!$A:$A,"="&amp;$A102))</f>
        <v>6</v>
      </c>
      <c r="D102">
        <f>COUNTIFS(Grades!$A:$A,"="&amp;Alumn_Filtered!$A102,Grades!$P:$P,"=DRP",Grades!$J:$J,"=1",Grades!$I:$I,"="&amp;_xlfn.MINIFS(Grades!$I:$I,Grades!$A:$A,"="&amp;$A102))</f>
        <v>0</v>
      </c>
      <c r="E102">
        <f>COUNTIFS(Grades!$A:$A,"="&amp;Alumn_Filtered!$A102,Grades!$P:$P,"=BAD",Grades!$J:$J,"=1",Grades!$I:$I,"="&amp;_xlfn.MINIFS(Grades!$I:$I,Grades!$A:$A,"="&amp;$A102))</f>
        <v>0</v>
      </c>
      <c r="F102">
        <f>COUNTIFS(Grades!$A:$A,"="&amp;Alumn_Filtered!$A102,Grades!$P:$P,"CVL",Grades!$J:$J,"=1",Grades!$I:$I,"="&amp;_xlfn.MINIFS(Grades!$I:$I,Grades!$A:$A,"="&amp;$A102))</f>
        <v>0</v>
      </c>
      <c r="G102" s="30">
        <f t="shared" si="18"/>
        <v>6</v>
      </c>
      <c r="H102">
        <f>COUNTIFS(Grades!$A:$A,"="&amp;Alumn_Filtered!$A102,Grades!$J:$J,"=1",Grades!$P:$P,"&gt;=0.5",Grades!$I:$I,"="&amp;_xlfn.MINIFS(Grades!$I:$I,Grades!$A:$A,"="&amp;$A102))</f>
        <v>6</v>
      </c>
      <c r="I102" s="28">
        <f t="shared" si="19"/>
        <v>1</v>
      </c>
      <c r="J102">
        <f>COUNTIFS(Grades!$A:$A,"="&amp;Alumn_Filtered!$A102,Grades!$J:$J,"=1",Grades!$P:$P,"&lt;0.5",Grades!$I:$I,"="&amp;_xlfn.MINIFS(Grades!$I:$I,Grades!$A:$A,"="&amp;$A102))</f>
        <v>0</v>
      </c>
      <c r="K102" s="28">
        <f t="shared" si="20"/>
        <v>0</v>
      </c>
      <c r="L102" s="28">
        <f>_xlfn.MAXIFS(Grades!$P:$P,Grades!$A:$A,"="&amp;Alumn_Filtered!$A102,Grades!$J:$J,"=1",Grades!$I:$I,"="&amp;_xlfn.MINIFS(Grades!$I:$I,Grades!$A:$A,"="&amp;$A102))</f>
        <v>0.70000000000000007</v>
      </c>
      <c r="M102" s="28">
        <f>_xlfn.MINIFS(Grades!$P:$P,Grades!$A:$A,"="&amp;Alumn_Filtered!$A102,Grades!$J:$J,"=1",Grades!$I:$I,"="&amp;_xlfn.MINIFS(Grades!$I:$I,Grades!$A:$A,"="&amp;$A102))</f>
        <v>0.51666666666666661</v>
      </c>
      <c r="N102" s="28">
        <f>IF(G102&lt;&gt;0,SUMIFS(Grades!$P:$P,Grades!$P:$P,"&gt;0",Grades!$A:$A,"="&amp;Alumn_Filtered!$A102,Grades!$J:$J,"=1",Grades!$I:$I,"="&amp;_xlfn.MINIFS(Grades!$I:$I,Grades!$A:$A,"="&amp;$A102))/COUNTIFS(Grades!P:P,"&lt;&gt;BAD",Grades!P:P,"&lt;&gt;DRP",Grades!P:P,"&lt;&gt;CVL",Grades!$A:$A,"="&amp;Alumn_Filtered!$A102,Grades!$J:$J,"=1",Grades!$I:$I,"="&amp;_xlfn.MINIFS(Grades!$I:$I,Grades!$A:$A,"="&amp;$A102)),0)</f>
        <v>0.60277777777777775</v>
      </c>
      <c r="O102">
        <f>COUNTIFS(Grades!$A:$A,"="&amp;Alumn_Filtered!$A102,Grades!$J:$J,"=2",Grades!$I:$I,"="&amp;_xlfn.MINIFS(Grades!$I:$I,Grades!$A:$A,"="&amp;$A102))</f>
        <v>6</v>
      </c>
      <c r="P102">
        <f>COUNTIFS(Grades!$A:$A,"="&amp;Alumn_Filtered!$A102,Grades!$P:$P,"=DRP",Grades!$J:$J,"=2",Grades!$I:$I,"="&amp;_xlfn.MINIFS(Grades!$I:$I,Grades!$A:$A,"="&amp;$A102))</f>
        <v>0</v>
      </c>
      <c r="Q102">
        <f>COUNTIFS(Grades!$A:$A,"="&amp;Alumn_Filtered!$A102,Grades!$P:$P,"=BAD",Grades!$J:$J,"=2",Grades!$I:$I,"="&amp;_xlfn.MINIFS(Grades!$I:$I,Grades!$A:$A,"="&amp;$A102))</f>
        <v>0</v>
      </c>
      <c r="R102">
        <f>COUNTIFS(Grades!$A:$A,"="&amp;Alumn_Filtered!$A102,Grades!$P:$P,"CVL",Grades!$J:$J,"=2",Grades!$I:$I,"="&amp;_xlfn.MINIFS(Grades!$I:$I,Grades!$A:$A,"="&amp;$A102))</f>
        <v>0</v>
      </c>
      <c r="S102">
        <f t="shared" si="31"/>
        <v>6</v>
      </c>
      <c r="T102">
        <f>COUNTIFS(Grades!$A:$A,"="&amp;Alumn_Filtered!$A102,Grades!$J:$J,"=2",Grades!$P:$P,"&gt;=0.5",Grades!$I:$I,"="&amp;_xlfn.MINIFS(Grades!$I:$I,Grades!$A:$A,"="&amp;$A102))</f>
        <v>2</v>
      </c>
      <c r="U102" s="28">
        <f t="shared" si="21"/>
        <v>0.33333333333333331</v>
      </c>
      <c r="V102">
        <f>COUNTIFS(Grades!$A:$A,"="&amp;Alumn_Filtered!$A102,Grades!$J:$J,"=2",Grades!$P:$P,"&lt;0.5",Grades!$I:$I,"="&amp;_xlfn.MINIFS(Grades!$I:$I,Grades!$A:$A,"="&amp;$A102))</f>
        <v>4</v>
      </c>
      <c r="W102" s="28">
        <f t="shared" si="22"/>
        <v>0.66666666666666663</v>
      </c>
      <c r="X102" s="28">
        <f>_xlfn.MAXIFS(Grades!$P:$P,Grades!$A:$A,"="&amp;Alumn_Filtered!$A102,Grades!$J:$J,"=2",Grades!$I:$I,"="&amp;_xlfn.MINIFS(Grades!$I:$I,Grades!$A:$A,"="&amp;$A102))</f>
        <v>0.76666666666666661</v>
      </c>
      <c r="Y102" s="28">
        <f>_xlfn.MINIFS(Grades!$P:$P,Grades!$A:$A,"="&amp;Alumn_Filtered!$A102,Grades!$J:$J,"=2",Grades!$I:$I,"="&amp;_xlfn.MINIFS(Grades!$I:$I,Grades!$A:$A,"="&amp;$A102))</f>
        <v>6.6666666666666652E-2</v>
      </c>
      <c r="Z102" s="28">
        <f>IF(S102&lt;&gt;0,SUMIFS(Grades!$P:$P,Grades!$P:$P,"&gt;0",Grades!$A:$A,"="&amp;Alumn_Filtered!$A102,Grades!$J:$J,"=2",Grades!$I:$I,"="&amp;_xlfn.MINIFS(Grades!$I:$I,Grades!$A:$A,"="&amp;$A102))/COUNTIFS(Grades!P:P,"&lt;&gt;BAD",Grades!P:P,"&lt;&gt;DRP",Grades!P:P,"&lt;&gt;CVL",Grades!$A:$A,"="&amp;Alumn_Filtered!$A102,Grades!$J:$J,"=2",Grades!$I:$I,"="&amp;_xlfn.MINIFS(Grades!$I:$I,Grades!$A:$A,"="&amp;$A102)),0)</f>
        <v>0.3611111111111111</v>
      </c>
      <c r="AA102" s="28">
        <f t="shared" si="23"/>
        <v>-0.24166666666666664</v>
      </c>
      <c r="AB102">
        <f t="shared" ca="1" si="17"/>
        <v>22</v>
      </c>
      <c r="AC102" t="str">
        <f>LEFT(VLOOKUP($A102,Ingresos!$C:$X,5,FALSE),1)</f>
        <v>S</v>
      </c>
      <c r="AD102">
        <f t="shared" si="24"/>
        <v>1</v>
      </c>
      <c r="AE102" t="str">
        <f>LEFT(VLOOKUP($A102,Ingresos!$C:$X,6,FALSE),1)</f>
        <v>R</v>
      </c>
      <c r="AF102">
        <f t="shared" si="25"/>
        <v>1</v>
      </c>
      <c r="AG102">
        <f>VLOOKUP($A102,Ingresos!$C:$X,9,FALSE)</f>
        <v>380</v>
      </c>
      <c r="AH102" s="28">
        <f t="shared" si="26"/>
        <v>0.27876823338735818</v>
      </c>
      <c r="AI102">
        <f>VLOOKUP($A102,Ingresos!$C:$X,10,FALSE)</f>
        <v>378</v>
      </c>
      <c r="AJ102" s="28">
        <f t="shared" si="27"/>
        <v>0.27552674230145868</v>
      </c>
      <c r="AK102">
        <f>VLOOKUP($A102,Ingresos!$C:$X,11,FALSE)</f>
        <v>518</v>
      </c>
      <c r="AL102" s="28">
        <f t="shared" si="28"/>
        <v>0.50243111831442466</v>
      </c>
      <c r="AM102">
        <f>VLOOKUP($A102,Ingresos!$C:$X,12,FALSE)</f>
        <v>622</v>
      </c>
      <c r="AN102" s="28">
        <f t="shared" si="29"/>
        <v>0.6709886547811994</v>
      </c>
      <c r="AO102" t="str">
        <f>VLOOKUP($A102,Ingresos!$C:$X,18,FALSE)</f>
        <v>RM</v>
      </c>
      <c r="AP102">
        <f t="shared" si="32"/>
        <v>13</v>
      </c>
      <c r="AQ102" t="str">
        <f>VLOOKUP($A102,Ingresos!$C:$X,19,FALSE)</f>
        <v>H2</v>
      </c>
      <c r="AR102">
        <f t="shared" si="30"/>
        <v>2</v>
      </c>
      <c r="AS102">
        <f>VLOOKUP($A102,Ingresos!$C:$X,22,FALSE)</f>
        <v>7</v>
      </c>
    </row>
    <row r="103" spans="1:45" x14ac:dyDescent="0.25">
      <c r="A103">
        <v>190905160</v>
      </c>
      <c r="B103">
        <f>IF((_xlfn.MAXIFS(Grades!$I:$I,Grades!$A:$A,"="&amp;$A103)-_xlfn.MINIFS(Grades!$I:$I,Grades!$A:$A,"="&amp;$A103))=0,0,1)</f>
        <v>1</v>
      </c>
      <c r="C103">
        <f>COUNTIFS(Grades!$A:$A,"="&amp;Alumn_Filtered!$A103,Grades!$J:$J,"=1",Grades!$I:$I,"="&amp;_xlfn.MINIFS(Grades!$I:$I,Grades!$A:$A,"="&amp;$A103))</f>
        <v>6</v>
      </c>
      <c r="D103">
        <f>COUNTIFS(Grades!$A:$A,"="&amp;Alumn_Filtered!$A103,Grades!$P:$P,"=DRP",Grades!$J:$J,"=1",Grades!$I:$I,"="&amp;_xlfn.MINIFS(Grades!$I:$I,Grades!$A:$A,"="&amp;$A103))</f>
        <v>0</v>
      </c>
      <c r="E103">
        <f>COUNTIFS(Grades!$A:$A,"="&amp;Alumn_Filtered!$A103,Grades!$P:$P,"=BAD",Grades!$J:$J,"=1",Grades!$I:$I,"="&amp;_xlfn.MINIFS(Grades!$I:$I,Grades!$A:$A,"="&amp;$A103))</f>
        <v>0</v>
      </c>
      <c r="F103">
        <f>COUNTIFS(Grades!$A:$A,"="&amp;Alumn_Filtered!$A103,Grades!$P:$P,"CVL",Grades!$J:$J,"=1",Grades!$I:$I,"="&amp;_xlfn.MINIFS(Grades!$I:$I,Grades!$A:$A,"="&amp;$A103))</f>
        <v>0</v>
      </c>
      <c r="G103" s="30">
        <f t="shared" si="18"/>
        <v>6</v>
      </c>
      <c r="H103">
        <f>COUNTIFS(Grades!$A:$A,"="&amp;Alumn_Filtered!$A103,Grades!$J:$J,"=1",Grades!$P:$P,"&gt;=0.5",Grades!$I:$I,"="&amp;_xlfn.MINIFS(Grades!$I:$I,Grades!$A:$A,"="&amp;$A103))</f>
        <v>3</v>
      </c>
      <c r="I103" s="28">
        <f t="shared" si="19"/>
        <v>0.5</v>
      </c>
      <c r="J103">
        <f>COUNTIFS(Grades!$A:$A,"="&amp;Alumn_Filtered!$A103,Grades!$J:$J,"=1",Grades!$P:$P,"&lt;0.5",Grades!$I:$I,"="&amp;_xlfn.MINIFS(Grades!$I:$I,Grades!$A:$A,"="&amp;$A103))</f>
        <v>3</v>
      </c>
      <c r="K103" s="28">
        <f t="shared" si="20"/>
        <v>0.5</v>
      </c>
      <c r="L103" s="28">
        <f>_xlfn.MAXIFS(Grades!$P:$P,Grades!$A:$A,"="&amp;Alumn_Filtered!$A103,Grades!$J:$J,"=1",Grades!$I:$I,"="&amp;_xlfn.MINIFS(Grades!$I:$I,Grades!$A:$A,"="&amp;$A103))</f>
        <v>0.81666666666666676</v>
      </c>
      <c r="M103" s="28">
        <f>_xlfn.MINIFS(Grades!$P:$P,Grades!$A:$A,"="&amp;Alumn_Filtered!$A103,Grades!$J:$J,"=1",Grades!$I:$I,"="&amp;_xlfn.MINIFS(Grades!$I:$I,Grades!$A:$A,"="&amp;$A103))</f>
        <v>0.39999999999999997</v>
      </c>
      <c r="N103" s="28">
        <f>IF(G103&lt;&gt;0,SUMIFS(Grades!$P:$P,Grades!$P:$P,"&gt;0",Grades!$A:$A,"="&amp;Alumn_Filtered!$A103,Grades!$J:$J,"=1",Grades!$I:$I,"="&amp;_xlfn.MINIFS(Grades!$I:$I,Grades!$A:$A,"="&amp;$A103))/COUNTIFS(Grades!P:P,"&lt;&gt;BAD",Grades!P:P,"&lt;&gt;DRP",Grades!P:P,"&lt;&gt;CVL",Grades!$A:$A,"="&amp;Alumn_Filtered!$A103,Grades!$J:$J,"=1",Grades!$I:$I,"="&amp;_xlfn.MINIFS(Grades!$I:$I,Grades!$A:$A,"="&amp;$A103)),0)</f>
        <v>0.54999999999999993</v>
      </c>
      <c r="O103">
        <f>COUNTIFS(Grades!$A:$A,"="&amp;Alumn_Filtered!$A103,Grades!$J:$J,"=2",Grades!$I:$I,"="&amp;_xlfn.MINIFS(Grades!$I:$I,Grades!$A:$A,"="&amp;$A103))</f>
        <v>5</v>
      </c>
      <c r="P103">
        <f>COUNTIFS(Grades!$A:$A,"="&amp;Alumn_Filtered!$A103,Grades!$P:$P,"=DRP",Grades!$J:$J,"=2",Grades!$I:$I,"="&amp;_xlfn.MINIFS(Grades!$I:$I,Grades!$A:$A,"="&amp;$A103))</f>
        <v>0</v>
      </c>
      <c r="Q103">
        <f>COUNTIFS(Grades!$A:$A,"="&amp;Alumn_Filtered!$A103,Grades!$P:$P,"=BAD",Grades!$J:$J,"=2",Grades!$I:$I,"="&amp;_xlfn.MINIFS(Grades!$I:$I,Grades!$A:$A,"="&amp;$A103))</f>
        <v>0</v>
      </c>
      <c r="R103">
        <f>COUNTIFS(Grades!$A:$A,"="&amp;Alumn_Filtered!$A103,Grades!$P:$P,"CVL",Grades!$J:$J,"=2",Grades!$I:$I,"="&amp;_xlfn.MINIFS(Grades!$I:$I,Grades!$A:$A,"="&amp;$A103))</f>
        <v>0</v>
      </c>
      <c r="S103">
        <f t="shared" si="31"/>
        <v>5</v>
      </c>
      <c r="T103">
        <f>COUNTIFS(Grades!$A:$A,"="&amp;Alumn_Filtered!$A103,Grades!$J:$J,"=2",Grades!$P:$P,"&gt;=0.5",Grades!$I:$I,"="&amp;_xlfn.MINIFS(Grades!$I:$I,Grades!$A:$A,"="&amp;$A103))</f>
        <v>4</v>
      </c>
      <c r="U103" s="28">
        <f t="shared" si="21"/>
        <v>0.8</v>
      </c>
      <c r="V103">
        <f>COUNTIFS(Grades!$A:$A,"="&amp;Alumn_Filtered!$A103,Grades!$J:$J,"=2",Grades!$P:$P,"&lt;0.5",Grades!$I:$I,"="&amp;_xlfn.MINIFS(Grades!$I:$I,Grades!$A:$A,"="&amp;$A103))</f>
        <v>1</v>
      </c>
      <c r="W103" s="28">
        <f t="shared" si="22"/>
        <v>0.2</v>
      </c>
      <c r="X103" s="28">
        <f>_xlfn.MAXIFS(Grades!$P:$P,Grades!$A:$A,"="&amp;Alumn_Filtered!$A103,Grades!$J:$J,"=2",Grades!$I:$I,"="&amp;_xlfn.MINIFS(Grades!$I:$I,Grades!$A:$A,"="&amp;$A103))</f>
        <v>0.71666666666666667</v>
      </c>
      <c r="Y103" s="28">
        <f>_xlfn.MINIFS(Grades!$P:$P,Grades!$A:$A,"="&amp;Alumn_Filtered!$A103,Grades!$J:$J,"=2",Grades!$I:$I,"="&amp;_xlfn.MINIFS(Grades!$I:$I,Grades!$A:$A,"="&amp;$A103))</f>
        <v>0.39999999999999997</v>
      </c>
      <c r="Z103" s="28">
        <f>IF(S103&lt;&gt;0,SUMIFS(Grades!$P:$P,Grades!$P:$P,"&gt;0",Grades!$A:$A,"="&amp;Alumn_Filtered!$A103,Grades!$J:$J,"=2",Grades!$I:$I,"="&amp;_xlfn.MINIFS(Grades!$I:$I,Grades!$A:$A,"="&amp;$A103))/COUNTIFS(Grades!P:P,"&lt;&gt;BAD",Grades!P:P,"&lt;&gt;DRP",Grades!P:P,"&lt;&gt;CVL",Grades!$A:$A,"="&amp;Alumn_Filtered!$A103,Grades!$J:$J,"=2",Grades!$I:$I,"="&amp;_xlfn.MINIFS(Grades!$I:$I,Grades!$A:$A,"="&amp;$A103)),0)</f>
        <v>0.56333333333333324</v>
      </c>
      <c r="AA103" s="28">
        <f t="shared" si="23"/>
        <v>1.3333333333333308E-2</v>
      </c>
      <c r="AB103">
        <f t="shared" ca="1" si="17"/>
        <v>22</v>
      </c>
      <c r="AC103" t="str">
        <f>LEFT(VLOOKUP($A103,Ingresos!$C:$X,5,FALSE),1)</f>
        <v>T</v>
      </c>
      <c r="AD103">
        <f t="shared" si="24"/>
        <v>0</v>
      </c>
      <c r="AE103" t="str">
        <f>LEFT(VLOOKUP($A103,Ingresos!$C:$X,6,FALSE),1)</f>
        <v>R</v>
      </c>
      <c r="AF103">
        <f t="shared" si="25"/>
        <v>1</v>
      </c>
      <c r="AG103">
        <f>VLOOKUP($A103,Ingresos!$C:$X,9,FALSE)</f>
        <v>589</v>
      </c>
      <c r="AH103" s="28">
        <f t="shared" si="26"/>
        <v>0.61750405186385737</v>
      </c>
      <c r="AI103">
        <f>VLOOKUP($A103,Ingresos!$C:$X,10,FALSE)</f>
        <v>608</v>
      </c>
      <c r="AJ103" s="28">
        <f t="shared" si="27"/>
        <v>0.64829821717990277</v>
      </c>
      <c r="AK103">
        <f>VLOOKUP($A103,Ingresos!$C:$X,11,FALSE)</f>
        <v>531</v>
      </c>
      <c r="AL103" s="28">
        <f t="shared" si="28"/>
        <v>0.52350081037277152</v>
      </c>
      <c r="AM103">
        <f>VLOOKUP($A103,Ingresos!$C:$X,12,FALSE)</f>
        <v>578</v>
      </c>
      <c r="AN103" s="28">
        <f t="shared" si="29"/>
        <v>0.59967585089141007</v>
      </c>
      <c r="AO103" t="str">
        <f>VLOOKUP($A103,Ingresos!$C:$X,18,FALSE)</f>
        <v>IX</v>
      </c>
      <c r="AP103">
        <f t="shared" si="32"/>
        <v>9</v>
      </c>
      <c r="AQ103" t="str">
        <f>VLOOKUP($A103,Ingresos!$C:$X,19,FALSE)</f>
        <v>H1</v>
      </c>
      <c r="AR103">
        <f t="shared" si="30"/>
        <v>1</v>
      </c>
      <c r="AS103">
        <f>VLOOKUP($A103,Ingresos!$C:$X,22,FALSE)</f>
        <v>8</v>
      </c>
    </row>
    <row r="104" spans="1:45" x14ac:dyDescent="0.25">
      <c r="A104" t="s">
        <v>148</v>
      </c>
      <c r="B104">
        <f>IF((_xlfn.MAXIFS(Grades!$I:$I,Grades!$A:$A,"="&amp;$A104)-_xlfn.MINIFS(Grades!$I:$I,Grades!$A:$A,"="&amp;$A104))=0,0,1)</f>
        <v>1</v>
      </c>
      <c r="C104">
        <f>COUNTIFS(Grades!$A:$A,"="&amp;Alumn_Filtered!$A104,Grades!$J:$J,"=1",Grades!$I:$I,"="&amp;_xlfn.MINIFS(Grades!$I:$I,Grades!$A:$A,"="&amp;$A104))</f>
        <v>6</v>
      </c>
      <c r="D104">
        <f>COUNTIFS(Grades!$A:$A,"="&amp;Alumn_Filtered!$A104,Grades!$P:$P,"=DRP",Grades!$J:$J,"=1",Grades!$I:$I,"="&amp;_xlfn.MINIFS(Grades!$I:$I,Grades!$A:$A,"="&amp;$A104))</f>
        <v>0</v>
      </c>
      <c r="E104">
        <f>COUNTIFS(Grades!$A:$A,"="&amp;Alumn_Filtered!$A104,Grades!$P:$P,"=BAD",Grades!$J:$J,"=1",Grades!$I:$I,"="&amp;_xlfn.MINIFS(Grades!$I:$I,Grades!$A:$A,"="&amp;$A104))</f>
        <v>0</v>
      </c>
      <c r="F104">
        <f>COUNTIFS(Grades!$A:$A,"="&amp;Alumn_Filtered!$A104,Grades!$P:$P,"CVL",Grades!$J:$J,"=1",Grades!$I:$I,"="&amp;_xlfn.MINIFS(Grades!$I:$I,Grades!$A:$A,"="&amp;$A104))</f>
        <v>0</v>
      </c>
      <c r="G104" s="30">
        <f t="shared" si="18"/>
        <v>6</v>
      </c>
      <c r="H104">
        <f>COUNTIFS(Grades!$A:$A,"="&amp;Alumn_Filtered!$A104,Grades!$J:$J,"=1",Grades!$P:$P,"&gt;=0.5",Grades!$I:$I,"="&amp;_xlfn.MINIFS(Grades!$I:$I,Grades!$A:$A,"="&amp;$A104))</f>
        <v>3</v>
      </c>
      <c r="I104" s="28">
        <f t="shared" si="19"/>
        <v>0.5</v>
      </c>
      <c r="J104">
        <f>COUNTIFS(Grades!$A:$A,"="&amp;Alumn_Filtered!$A104,Grades!$J:$J,"=1",Grades!$P:$P,"&lt;0.5",Grades!$I:$I,"="&amp;_xlfn.MINIFS(Grades!$I:$I,Grades!$A:$A,"="&amp;$A104))</f>
        <v>3</v>
      </c>
      <c r="K104" s="28">
        <f t="shared" si="20"/>
        <v>0.5</v>
      </c>
      <c r="L104" s="28">
        <f>_xlfn.MAXIFS(Grades!$P:$P,Grades!$A:$A,"="&amp;Alumn_Filtered!$A104,Grades!$J:$J,"=1",Grades!$I:$I,"="&amp;_xlfn.MINIFS(Grades!$I:$I,Grades!$A:$A,"="&amp;$A104))</f>
        <v>0.76666666666666661</v>
      </c>
      <c r="M104" s="28">
        <f>_xlfn.MINIFS(Grades!$P:$P,Grades!$A:$A,"="&amp;Alumn_Filtered!$A104,Grades!$J:$J,"=1",Grades!$I:$I,"="&amp;_xlfn.MINIFS(Grades!$I:$I,Grades!$A:$A,"="&amp;$A104))</f>
        <v>0.18333333333333335</v>
      </c>
      <c r="N104" s="28">
        <f>IF(G104&lt;&gt;0,SUMIFS(Grades!$P:$P,Grades!$P:$P,"&gt;0",Grades!$A:$A,"="&amp;Alumn_Filtered!$A104,Grades!$J:$J,"=1",Grades!$I:$I,"="&amp;_xlfn.MINIFS(Grades!$I:$I,Grades!$A:$A,"="&amp;$A104))/COUNTIFS(Grades!P:P,"&lt;&gt;BAD",Grades!P:P,"&lt;&gt;DRP",Grades!P:P,"&lt;&gt;CVL",Grades!$A:$A,"="&amp;Alumn_Filtered!$A104,Grades!$J:$J,"=1",Grades!$I:$I,"="&amp;_xlfn.MINIFS(Grades!$I:$I,Grades!$A:$A,"="&amp;$A104)),0)</f>
        <v>0.45833333333333331</v>
      </c>
      <c r="O104">
        <f>COUNTIFS(Grades!$A:$A,"="&amp;Alumn_Filtered!$A104,Grades!$J:$J,"=2",Grades!$I:$I,"="&amp;_xlfn.MINIFS(Grades!$I:$I,Grades!$A:$A,"="&amp;$A104))</f>
        <v>7</v>
      </c>
      <c r="P104">
        <f>COUNTIFS(Grades!$A:$A,"="&amp;Alumn_Filtered!$A104,Grades!$P:$P,"=DRP",Grades!$J:$J,"=2",Grades!$I:$I,"="&amp;_xlfn.MINIFS(Grades!$I:$I,Grades!$A:$A,"="&amp;$A104))</f>
        <v>0</v>
      </c>
      <c r="Q104">
        <f>COUNTIFS(Grades!$A:$A,"="&amp;Alumn_Filtered!$A104,Grades!$P:$P,"=BAD",Grades!$J:$J,"=2",Grades!$I:$I,"="&amp;_xlfn.MINIFS(Grades!$I:$I,Grades!$A:$A,"="&amp;$A104))</f>
        <v>2</v>
      </c>
      <c r="R104">
        <f>COUNTIFS(Grades!$A:$A,"="&amp;Alumn_Filtered!$A104,Grades!$P:$P,"CVL",Grades!$J:$J,"=2",Grades!$I:$I,"="&amp;_xlfn.MINIFS(Grades!$I:$I,Grades!$A:$A,"="&amp;$A104))</f>
        <v>0</v>
      </c>
      <c r="S104">
        <f t="shared" si="31"/>
        <v>5</v>
      </c>
      <c r="T104">
        <f>COUNTIFS(Grades!$A:$A,"="&amp;Alumn_Filtered!$A104,Grades!$J:$J,"=2",Grades!$P:$P,"&gt;=0.5",Grades!$I:$I,"="&amp;_xlfn.MINIFS(Grades!$I:$I,Grades!$A:$A,"="&amp;$A104))</f>
        <v>2</v>
      </c>
      <c r="U104" s="28">
        <f t="shared" si="21"/>
        <v>0.4</v>
      </c>
      <c r="V104">
        <f>COUNTIFS(Grades!$A:$A,"="&amp;Alumn_Filtered!$A104,Grades!$J:$J,"=2",Grades!$P:$P,"&lt;0.5",Grades!$I:$I,"="&amp;_xlfn.MINIFS(Grades!$I:$I,Grades!$A:$A,"="&amp;$A104))</f>
        <v>3</v>
      </c>
      <c r="W104" s="28">
        <f t="shared" si="22"/>
        <v>0.6</v>
      </c>
      <c r="X104" s="28">
        <f>_xlfn.MAXIFS(Grades!$P:$P,Grades!$A:$A,"="&amp;Alumn_Filtered!$A104,Grades!$J:$J,"=2",Grades!$I:$I,"="&amp;_xlfn.MINIFS(Grades!$I:$I,Grades!$A:$A,"="&amp;$A104))</f>
        <v>0.6333333333333333</v>
      </c>
      <c r="Y104" s="28">
        <f>_xlfn.MINIFS(Grades!$P:$P,Grades!$A:$A,"="&amp;Alumn_Filtered!$A104,Grades!$J:$J,"=2",Grades!$I:$I,"="&amp;_xlfn.MINIFS(Grades!$I:$I,Grades!$A:$A,"="&amp;$A104))</f>
        <v>6.6666666666666652E-2</v>
      </c>
      <c r="Z104" s="28">
        <f>IF(S104&lt;&gt;0,SUMIFS(Grades!$P:$P,Grades!$P:$P,"&gt;0",Grades!$A:$A,"="&amp;Alumn_Filtered!$A104,Grades!$J:$J,"=2",Grades!$I:$I,"="&amp;_xlfn.MINIFS(Grades!$I:$I,Grades!$A:$A,"="&amp;$A104))/COUNTIFS(Grades!P:P,"&lt;&gt;BAD",Grades!P:P,"&lt;&gt;DRP",Grades!P:P,"&lt;&gt;CVL",Grades!$A:$A,"="&amp;Alumn_Filtered!$A104,Grades!$J:$J,"=2",Grades!$I:$I,"="&amp;_xlfn.MINIFS(Grades!$I:$I,Grades!$A:$A,"="&amp;$A104)),0)</f>
        <v>0.36666666666666664</v>
      </c>
      <c r="AA104" s="28">
        <f t="shared" si="23"/>
        <v>-9.1666666666666674E-2</v>
      </c>
      <c r="AB104">
        <f t="shared" ca="1" si="17"/>
        <v>22</v>
      </c>
      <c r="AC104" t="str">
        <f>LEFT(VLOOKUP($A104,Ingresos!$C:$X,5,FALSE),1)</f>
        <v>S</v>
      </c>
      <c r="AD104">
        <f t="shared" si="24"/>
        <v>1</v>
      </c>
      <c r="AE104" t="str">
        <f>LEFT(VLOOKUP($A104,Ingresos!$C:$X,6,FALSE),1)</f>
        <v>R</v>
      </c>
      <c r="AF104">
        <f t="shared" si="25"/>
        <v>1</v>
      </c>
      <c r="AG104">
        <f>VLOOKUP($A104,Ingresos!$C:$X,9,FALSE)</f>
        <v>420</v>
      </c>
      <c r="AH104" s="28">
        <f t="shared" si="26"/>
        <v>0.34359805510534847</v>
      </c>
      <c r="AI104">
        <f>VLOOKUP($A104,Ingresos!$C:$X,10,FALSE)</f>
        <v>420</v>
      </c>
      <c r="AJ104" s="28">
        <f t="shared" si="27"/>
        <v>0.34359805510534847</v>
      </c>
      <c r="AK104">
        <f>VLOOKUP($A104,Ingresos!$C:$X,11,FALSE)</f>
        <v>543</v>
      </c>
      <c r="AL104" s="28">
        <f t="shared" si="28"/>
        <v>0.5429497568881686</v>
      </c>
      <c r="AM104">
        <f>VLOOKUP($A104,Ingresos!$C:$X,12,FALSE)</f>
        <v>552</v>
      </c>
      <c r="AN104" s="28">
        <f t="shared" si="29"/>
        <v>0.55753646677471635</v>
      </c>
      <c r="AO104" t="str">
        <f>VLOOKUP($A104,Ingresos!$C:$X,18,FALSE)</f>
        <v>RM</v>
      </c>
      <c r="AP104">
        <f t="shared" si="32"/>
        <v>13</v>
      </c>
      <c r="AQ104" t="str">
        <f>VLOOKUP($A104,Ingresos!$C:$X,19,FALSE)</f>
        <v>H1</v>
      </c>
      <c r="AR104">
        <f t="shared" si="30"/>
        <v>1</v>
      </c>
      <c r="AS104">
        <f>VLOOKUP($A104,Ingresos!$C:$X,22,FALSE)</f>
        <v>3</v>
      </c>
    </row>
    <row r="105" spans="1:45" x14ac:dyDescent="0.25">
      <c r="A105">
        <v>191024028</v>
      </c>
      <c r="B105">
        <f>IF((_xlfn.MAXIFS(Grades!$I:$I,Grades!$A:$A,"="&amp;$A105)-_xlfn.MINIFS(Grades!$I:$I,Grades!$A:$A,"="&amp;$A105))=0,0,1)</f>
        <v>1</v>
      </c>
      <c r="C105">
        <f>COUNTIFS(Grades!$A:$A,"="&amp;Alumn_Filtered!$A105,Grades!$J:$J,"=1",Grades!$I:$I,"="&amp;_xlfn.MINIFS(Grades!$I:$I,Grades!$A:$A,"="&amp;$A105))</f>
        <v>6</v>
      </c>
      <c r="D105">
        <f>COUNTIFS(Grades!$A:$A,"="&amp;Alumn_Filtered!$A105,Grades!$P:$P,"=DRP",Grades!$J:$J,"=1",Grades!$I:$I,"="&amp;_xlfn.MINIFS(Grades!$I:$I,Grades!$A:$A,"="&amp;$A105))</f>
        <v>0</v>
      </c>
      <c r="E105">
        <f>COUNTIFS(Grades!$A:$A,"="&amp;Alumn_Filtered!$A105,Grades!$P:$P,"=BAD",Grades!$J:$J,"=1",Grades!$I:$I,"="&amp;_xlfn.MINIFS(Grades!$I:$I,Grades!$A:$A,"="&amp;$A105))</f>
        <v>2</v>
      </c>
      <c r="F105">
        <f>COUNTIFS(Grades!$A:$A,"="&amp;Alumn_Filtered!$A105,Grades!$P:$P,"CVL",Grades!$J:$J,"=1",Grades!$I:$I,"="&amp;_xlfn.MINIFS(Grades!$I:$I,Grades!$A:$A,"="&amp;$A105))</f>
        <v>0</v>
      </c>
      <c r="G105" s="30">
        <f t="shared" si="18"/>
        <v>4</v>
      </c>
      <c r="H105">
        <f>COUNTIFS(Grades!$A:$A,"="&amp;Alumn_Filtered!$A105,Grades!$J:$J,"=1",Grades!$P:$P,"&gt;=0.5",Grades!$I:$I,"="&amp;_xlfn.MINIFS(Grades!$I:$I,Grades!$A:$A,"="&amp;$A105))</f>
        <v>3</v>
      </c>
      <c r="I105" s="28">
        <f t="shared" si="19"/>
        <v>0.75</v>
      </c>
      <c r="J105">
        <f>COUNTIFS(Grades!$A:$A,"="&amp;Alumn_Filtered!$A105,Grades!$J:$J,"=1",Grades!$P:$P,"&lt;0.5",Grades!$I:$I,"="&amp;_xlfn.MINIFS(Grades!$I:$I,Grades!$A:$A,"="&amp;$A105))</f>
        <v>1</v>
      </c>
      <c r="K105" s="28">
        <f t="shared" si="20"/>
        <v>0.25</v>
      </c>
      <c r="L105" s="28">
        <f>_xlfn.MAXIFS(Grades!$P:$P,Grades!$A:$A,"="&amp;Alumn_Filtered!$A105,Grades!$J:$J,"=1",Grades!$I:$I,"="&amp;_xlfn.MINIFS(Grades!$I:$I,Grades!$A:$A,"="&amp;$A105))</f>
        <v>0.70000000000000007</v>
      </c>
      <c r="M105" s="28">
        <f>_xlfn.MINIFS(Grades!$P:$P,Grades!$A:$A,"="&amp;Alumn_Filtered!$A105,Grades!$J:$J,"=1",Grades!$I:$I,"="&amp;_xlfn.MINIFS(Grades!$I:$I,Grades!$A:$A,"="&amp;$A105))</f>
        <v>0.16666666666666666</v>
      </c>
      <c r="N105" s="28">
        <f>IF(G105&lt;&gt;0,SUMIFS(Grades!$P:$P,Grades!$P:$P,"&gt;0",Grades!$A:$A,"="&amp;Alumn_Filtered!$A105,Grades!$J:$J,"=1",Grades!$I:$I,"="&amp;_xlfn.MINIFS(Grades!$I:$I,Grades!$A:$A,"="&amp;$A105))/COUNTIFS(Grades!P:P,"&lt;&gt;BAD",Grades!P:P,"&lt;&gt;DRP",Grades!P:P,"&lt;&gt;CVL",Grades!$A:$A,"="&amp;Alumn_Filtered!$A105,Grades!$J:$J,"=1",Grades!$I:$I,"="&amp;_xlfn.MINIFS(Grades!$I:$I,Grades!$A:$A,"="&amp;$A105)),0)</f>
        <v>0.47916666666666663</v>
      </c>
      <c r="O105">
        <f>COUNTIFS(Grades!$A:$A,"="&amp;Alumn_Filtered!$A105,Grades!$J:$J,"=2",Grades!$I:$I,"="&amp;_xlfn.MINIFS(Grades!$I:$I,Grades!$A:$A,"="&amp;$A105))</f>
        <v>7</v>
      </c>
      <c r="P105">
        <f>COUNTIFS(Grades!$A:$A,"="&amp;Alumn_Filtered!$A105,Grades!$P:$P,"=DRP",Grades!$J:$J,"=2",Grades!$I:$I,"="&amp;_xlfn.MINIFS(Grades!$I:$I,Grades!$A:$A,"="&amp;$A105))</f>
        <v>0</v>
      </c>
      <c r="Q105">
        <f>COUNTIFS(Grades!$A:$A,"="&amp;Alumn_Filtered!$A105,Grades!$P:$P,"=BAD",Grades!$J:$J,"=2",Grades!$I:$I,"="&amp;_xlfn.MINIFS(Grades!$I:$I,Grades!$A:$A,"="&amp;$A105))</f>
        <v>5</v>
      </c>
      <c r="R105">
        <f>COUNTIFS(Grades!$A:$A,"="&amp;Alumn_Filtered!$A105,Grades!$P:$P,"CVL",Grades!$J:$J,"=2",Grades!$I:$I,"="&amp;_xlfn.MINIFS(Grades!$I:$I,Grades!$A:$A,"="&amp;$A105))</f>
        <v>0</v>
      </c>
      <c r="S105">
        <f t="shared" si="31"/>
        <v>2</v>
      </c>
      <c r="T105">
        <f>COUNTIFS(Grades!$A:$A,"="&amp;Alumn_Filtered!$A105,Grades!$J:$J,"=2",Grades!$P:$P,"&gt;=0.5",Grades!$I:$I,"="&amp;_xlfn.MINIFS(Grades!$I:$I,Grades!$A:$A,"="&amp;$A105))</f>
        <v>1</v>
      </c>
      <c r="U105" s="28">
        <f t="shared" si="21"/>
        <v>0.5</v>
      </c>
      <c r="V105">
        <f>COUNTIFS(Grades!$A:$A,"="&amp;Alumn_Filtered!$A105,Grades!$J:$J,"=2",Grades!$P:$P,"&lt;0.5",Grades!$I:$I,"="&amp;_xlfn.MINIFS(Grades!$I:$I,Grades!$A:$A,"="&amp;$A105))</f>
        <v>1</v>
      </c>
      <c r="W105" s="28">
        <f t="shared" si="22"/>
        <v>0.5</v>
      </c>
      <c r="X105" s="28">
        <f>_xlfn.MAXIFS(Grades!$P:$P,Grades!$A:$A,"="&amp;Alumn_Filtered!$A105,Grades!$J:$J,"=2",Grades!$I:$I,"="&amp;_xlfn.MINIFS(Grades!$I:$I,Grades!$A:$A,"="&amp;$A105))</f>
        <v>0.53333333333333333</v>
      </c>
      <c r="Y105" s="28">
        <f>_xlfn.MINIFS(Grades!$P:$P,Grades!$A:$A,"="&amp;Alumn_Filtered!$A105,Grades!$J:$J,"=2",Grades!$I:$I,"="&amp;_xlfn.MINIFS(Grades!$I:$I,Grades!$A:$A,"="&amp;$A105))</f>
        <v>0.26666666666666666</v>
      </c>
      <c r="Z105" s="28">
        <f>IF(S105&lt;&gt;0,SUMIFS(Grades!$P:$P,Grades!$P:$P,"&gt;0",Grades!$A:$A,"="&amp;Alumn_Filtered!$A105,Grades!$J:$J,"=2",Grades!$I:$I,"="&amp;_xlfn.MINIFS(Grades!$I:$I,Grades!$A:$A,"="&amp;$A105))/COUNTIFS(Grades!P:P,"&lt;&gt;BAD",Grades!P:P,"&lt;&gt;DRP",Grades!P:P,"&lt;&gt;CVL",Grades!$A:$A,"="&amp;Alumn_Filtered!$A105,Grades!$J:$J,"=2",Grades!$I:$I,"="&amp;_xlfn.MINIFS(Grades!$I:$I,Grades!$A:$A,"="&amp;$A105)),0)</f>
        <v>0.4</v>
      </c>
      <c r="AA105" s="28">
        <f t="shared" si="23"/>
        <v>-7.9166666666666607E-2</v>
      </c>
      <c r="AB105">
        <f t="shared" ca="1" si="17"/>
        <v>22</v>
      </c>
      <c r="AC105" t="str">
        <f>LEFT(VLOOKUP($A105,Ingresos!$C:$X,5,FALSE),1)</f>
        <v>S</v>
      </c>
      <c r="AD105">
        <f t="shared" si="24"/>
        <v>1</v>
      </c>
      <c r="AE105" t="str">
        <f>LEFT(VLOOKUP($A105,Ingresos!$C:$X,6,FALSE),1)</f>
        <v>R</v>
      </c>
      <c r="AF105">
        <f t="shared" si="25"/>
        <v>1</v>
      </c>
      <c r="AG105">
        <f>VLOOKUP($A105,Ingresos!$C:$X,9,FALSE)</f>
        <v>455</v>
      </c>
      <c r="AH105" s="28">
        <f t="shared" si="26"/>
        <v>0.40032414910858993</v>
      </c>
      <c r="AI105">
        <f>VLOOKUP($A105,Ingresos!$C:$X,10,FALSE)</f>
        <v>455</v>
      </c>
      <c r="AJ105" s="28">
        <f t="shared" si="27"/>
        <v>0.40032414910858993</v>
      </c>
      <c r="AK105">
        <f>VLOOKUP($A105,Ingresos!$C:$X,11,FALSE)</f>
        <v>582</v>
      </c>
      <c r="AL105" s="28">
        <f t="shared" si="28"/>
        <v>0.60615883306320906</v>
      </c>
      <c r="AM105">
        <f>VLOOKUP($A105,Ingresos!$C:$X,12,FALSE)</f>
        <v>634</v>
      </c>
      <c r="AN105" s="28">
        <f t="shared" si="29"/>
        <v>0.69043760129659648</v>
      </c>
      <c r="AO105">
        <f>VLOOKUP($A105,Ingresos!$C:$X,18,FALSE)</f>
        <v>2</v>
      </c>
      <c r="AP105">
        <f t="shared" si="32"/>
        <v>2</v>
      </c>
      <c r="AQ105" t="str">
        <f>VLOOKUP($A105,Ingresos!$C:$X,19,FALSE)</f>
        <v>H1</v>
      </c>
      <c r="AR105">
        <f t="shared" si="30"/>
        <v>1</v>
      </c>
      <c r="AS105">
        <f>VLOOKUP($A105,Ingresos!$C:$X,22,FALSE)</f>
        <v>0</v>
      </c>
    </row>
    <row r="106" spans="1:45" x14ac:dyDescent="0.25">
      <c r="A106">
        <v>191039440</v>
      </c>
      <c r="B106">
        <f>IF((_xlfn.MAXIFS(Grades!$I:$I,Grades!$A:$A,"="&amp;$A106)-_xlfn.MINIFS(Grades!$I:$I,Grades!$A:$A,"="&amp;$A106))=0,0,1)</f>
        <v>0</v>
      </c>
      <c r="C106">
        <f>COUNTIFS(Grades!$A:$A,"="&amp;Alumn_Filtered!$A106,Grades!$J:$J,"=1",Grades!$I:$I,"="&amp;_xlfn.MINIFS(Grades!$I:$I,Grades!$A:$A,"="&amp;$A106))</f>
        <v>6</v>
      </c>
      <c r="D106">
        <f>COUNTIFS(Grades!$A:$A,"="&amp;Alumn_Filtered!$A106,Grades!$P:$P,"=DRP",Grades!$J:$J,"=1",Grades!$I:$I,"="&amp;_xlfn.MINIFS(Grades!$I:$I,Grades!$A:$A,"="&amp;$A106))</f>
        <v>0</v>
      </c>
      <c r="E106">
        <f>COUNTIFS(Grades!$A:$A,"="&amp;Alumn_Filtered!$A106,Grades!$P:$P,"=BAD",Grades!$J:$J,"=1",Grades!$I:$I,"="&amp;_xlfn.MINIFS(Grades!$I:$I,Grades!$A:$A,"="&amp;$A106))</f>
        <v>0</v>
      </c>
      <c r="F106">
        <f>COUNTIFS(Grades!$A:$A,"="&amp;Alumn_Filtered!$A106,Grades!$P:$P,"CVL",Grades!$J:$J,"=1",Grades!$I:$I,"="&amp;_xlfn.MINIFS(Grades!$I:$I,Grades!$A:$A,"="&amp;$A106))</f>
        <v>0</v>
      </c>
      <c r="G106" s="30">
        <f t="shared" si="18"/>
        <v>6</v>
      </c>
      <c r="H106">
        <f>COUNTIFS(Grades!$A:$A,"="&amp;Alumn_Filtered!$A106,Grades!$J:$J,"=1",Grades!$P:$P,"&gt;=0.5",Grades!$I:$I,"="&amp;_xlfn.MINIFS(Grades!$I:$I,Grades!$A:$A,"="&amp;$A106))</f>
        <v>1</v>
      </c>
      <c r="I106" s="28">
        <f t="shared" si="19"/>
        <v>0.16666666666666666</v>
      </c>
      <c r="J106">
        <f>COUNTIFS(Grades!$A:$A,"="&amp;Alumn_Filtered!$A106,Grades!$J:$J,"=1",Grades!$P:$P,"&lt;0.5",Grades!$I:$I,"="&amp;_xlfn.MINIFS(Grades!$I:$I,Grades!$A:$A,"="&amp;$A106))</f>
        <v>5</v>
      </c>
      <c r="K106" s="28">
        <f t="shared" si="20"/>
        <v>0.83333333333333337</v>
      </c>
      <c r="L106" s="28">
        <f>_xlfn.MAXIFS(Grades!$P:$P,Grades!$A:$A,"="&amp;Alumn_Filtered!$A106,Grades!$J:$J,"=1",Grades!$I:$I,"="&amp;_xlfn.MINIFS(Grades!$I:$I,Grades!$A:$A,"="&amp;$A106))</f>
        <v>0.85</v>
      </c>
      <c r="M106" s="28">
        <f>_xlfn.MINIFS(Grades!$P:$P,Grades!$A:$A,"="&amp;Alumn_Filtered!$A106,Grades!$J:$J,"=1",Grades!$I:$I,"="&amp;_xlfn.MINIFS(Grades!$I:$I,Grades!$A:$A,"="&amp;$A106))</f>
        <v>0.11666666666666665</v>
      </c>
      <c r="N106" s="28">
        <f>IF(G106&lt;&gt;0,SUMIFS(Grades!$P:$P,Grades!$P:$P,"&gt;0",Grades!$A:$A,"="&amp;Alumn_Filtered!$A106,Grades!$J:$J,"=1",Grades!$I:$I,"="&amp;_xlfn.MINIFS(Grades!$I:$I,Grades!$A:$A,"="&amp;$A106))/COUNTIFS(Grades!P:P,"&lt;&gt;BAD",Grades!P:P,"&lt;&gt;DRP",Grades!P:P,"&lt;&gt;CVL",Grades!$A:$A,"="&amp;Alumn_Filtered!$A106,Grades!$J:$J,"=1",Grades!$I:$I,"="&amp;_xlfn.MINIFS(Grades!$I:$I,Grades!$A:$A,"="&amp;$A106)),0)</f>
        <v>0.35277777777777786</v>
      </c>
      <c r="O106">
        <f>COUNTIFS(Grades!$A:$A,"="&amp;Alumn_Filtered!$A106,Grades!$J:$J,"=2",Grades!$I:$I,"="&amp;_xlfn.MINIFS(Grades!$I:$I,Grades!$A:$A,"="&amp;$A106))</f>
        <v>6</v>
      </c>
      <c r="P106">
        <f>COUNTIFS(Grades!$A:$A,"="&amp;Alumn_Filtered!$A106,Grades!$P:$P,"=DRP",Grades!$J:$J,"=2",Grades!$I:$I,"="&amp;_xlfn.MINIFS(Grades!$I:$I,Grades!$A:$A,"="&amp;$A106))</f>
        <v>6</v>
      </c>
      <c r="Q106">
        <f>COUNTIFS(Grades!$A:$A,"="&amp;Alumn_Filtered!$A106,Grades!$P:$P,"=BAD",Grades!$J:$J,"=2",Grades!$I:$I,"="&amp;_xlfn.MINIFS(Grades!$I:$I,Grades!$A:$A,"="&amp;$A106))</f>
        <v>0</v>
      </c>
      <c r="R106">
        <f>COUNTIFS(Grades!$A:$A,"="&amp;Alumn_Filtered!$A106,Grades!$P:$P,"CVL",Grades!$J:$J,"=2",Grades!$I:$I,"="&amp;_xlfn.MINIFS(Grades!$I:$I,Grades!$A:$A,"="&amp;$A106))</f>
        <v>0</v>
      </c>
      <c r="S106">
        <f t="shared" si="31"/>
        <v>0</v>
      </c>
      <c r="T106">
        <f>COUNTIFS(Grades!$A:$A,"="&amp;Alumn_Filtered!$A106,Grades!$J:$J,"=2",Grades!$P:$P,"&gt;=0.5",Grades!$I:$I,"="&amp;_xlfn.MINIFS(Grades!$I:$I,Grades!$A:$A,"="&amp;$A106))</f>
        <v>0</v>
      </c>
      <c r="U106" s="28">
        <f t="shared" si="21"/>
        <v>0</v>
      </c>
      <c r="V106">
        <f>COUNTIFS(Grades!$A:$A,"="&amp;Alumn_Filtered!$A106,Grades!$J:$J,"=2",Grades!$P:$P,"&lt;0.5",Grades!$I:$I,"="&amp;_xlfn.MINIFS(Grades!$I:$I,Grades!$A:$A,"="&amp;$A106))</f>
        <v>0</v>
      </c>
      <c r="W106" s="28">
        <f t="shared" si="22"/>
        <v>0</v>
      </c>
      <c r="X106" s="28">
        <f>_xlfn.MAXIFS(Grades!$P:$P,Grades!$A:$A,"="&amp;Alumn_Filtered!$A106,Grades!$J:$J,"=2",Grades!$I:$I,"="&amp;_xlfn.MINIFS(Grades!$I:$I,Grades!$A:$A,"="&amp;$A106))</f>
        <v>0</v>
      </c>
      <c r="Y106" s="28">
        <f>_xlfn.MINIFS(Grades!$P:$P,Grades!$A:$A,"="&amp;Alumn_Filtered!$A106,Grades!$J:$J,"=2",Grades!$I:$I,"="&amp;_xlfn.MINIFS(Grades!$I:$I,Grades!$A:$A,"="&amp;$A106))</f>
        <v>0</v>
      </c>
      <c r="Z106" s="28">
        <f>IF(S106&lt;&gt;0,SUMIFS(Grades!$P:$P,Grades!$P:$P,"&gt;0",Grades!$A:$A,"="&amp;Alumn_Filtered!$A106,Grades!$J:$J,"=2",Grades!$I:$I,"="&amp;_xlfn.MINIFS(Grades!$I:$I,Grades!$A:$A,"="&amp;$A106))/COUNTIFS(Grades!P:P,"&lt;&gt;BAD",Grades!P:P,"&lt;&gt;DRP",Grades!P:P,"&lt;&gt;CVL",Grades!$A:$A,"="&amp;Alumn_Filtered!$A106,Grades!$J:$J,"=2",Grades!$I:$I,"="&amp;_xlfn.MINIFS(Grades!$I:$I,Grades!$A:$A,"="&amp;$A106)),0)</f>
        <v>0</v>
      </c>
      <c r="AA106" s="28">
        <f t="shared" si="23"/>
        <v>-0.35277777777777786</v>
      </c>
      <c r="AB106">
        <f t="shared" ca="1" si="17"/>
        <v>22</v>
      </c>
      <c r="AC106" t="str">
        <f>LEFT(VLOOKUP($A106,Ingresos!$C:$X,5,FALSE),1)</f>
        <v>S</v>
      </c>
      <c r="AD106">
        <f t="shared" si="24"/>
        <v>1</v>
      </c>
      <c r="AE106" t="str">
        <f>LEFT(VLOOKUP($A106,Ingresos!$C:$X,6,FALSE),1)</f>
        <v>R</v>
      </c>
      <c r="AF106">
        <f t="shared" si="25"/>
        <v>1</v>
      </c>
      <c r="AG106">
        <f>VLOOKUP($A106,Ingresos!$C:$X,9,FALSE)</f>
        <v>418</v>
      </c>
      <c r="AH106" s="28">
        <f t="shared" si="26"/>
        <v>0.34035656401944897</v>
      </c>
      <c r="AI106">
        <f>VLOOKUP($A106,Ingresos!$C:$X,10,FALSE)</f>
        <v>418</v>
      </c>
      <c r="AJ106" s="28">
        <f t="shared" si="27"/>
        <v>0.34035656401944897</v>
      </c>
      <c r="AK106">
        <f>VLOOKUP($A106,Ingresos!$C:$X,11,FALSE)</f>
        <v>576</v>
      </c>
      <c r="AL106" s="28">
        <f t="shared" si="28"/>
        <v>0.59643435980551052</v>
      </c>
      <c r="AM106">
        <f>VLOOKUP($A106,Ingresos!$C:$X,12,FALSE)</f>
        <v>509</v>
      </c>
      <c r="AN106" s="28">
        <f t="shared" si="29"/>
        <v>0.4878444084278768</v>
      </c>
      <c r="AO106">
        <f>VLOOKUP($A106,Ingresos!$C:$X,18,FALSE)</f>
        <v>6</v>
      </c>
      <c r="AP106">
        <f t="shared" si="32"/>
        <v>6</v>
      </c>
      <c r="AQ106" t="str">
        <f>VLOOKUP($A106,Ingresos!$C:$X,19,FALSE)</f>
        <v>H1</v>
      </c>
      <c r="AR106">
        <f t="shared" si="30"/>
        <v>1</v>
      </c>
      <c r="AS106">
        <f>VLOOKUP($A106,Ingresos!$C:$X,22,FALSE)</f>
        <v>0</v>
      </c>
    </row>
    <row r="107" spans="1:45" x14ac:dyDescent="0.25">
      <c r="A107">
        <v>191057023</v>
      </c>
      <c r="B107">
        <f>IF((_xlfn.MAXIFS(Grades!$I:$I,Grades!$A:$A,"="&amp;$A107)-_xlfn.MINIFS(Grades!$I:$I,Grades!$A:$A,"="&amp;$A107))=0,0,1)</f>
        <v>0</v>
      </c>
      <c r="C107">
        <f>COUNTIFS(Grades!$A:$A,"="&amp;Alumn_Filtered!$A107,Grades!$J:$J,"=1",Grades!$I:$I,"="&amp;_xlfn.MINIFS(Grades!$I:$I,Grades!$A:$A,"="&amp;$A107))</f>
        <v>6</v>
      </c>
      <c r="D107">
        <f>COUNTIFS(Grades!$A:$A,"="&amp;Alumn_Filtered!$A107,Grades!$P:$P,"=DRP",Grades!$J:$J,"=1",Grades!$I:$I,"="&amp;_xlfn.MINIFS(Grades!$I:$I,Grades!$A:$A,"="&amp;$A107))</f>
        <v>0</v>
      </c>
      <c r="E107">
        <f>COUNTIFS(Grades!$A:$A,"="&amp;Alumn_Filtered!$A107,Grades!$P:$P,"=BAD",Grades!$J:$J,"=1",Grades!$I:$I,"="&amp;_xlfn.MINIFS(Grades!$I:$I,Grades!$A:$A,"="&amp;$A107))</f>
        <v>0</v>
      </c>
      <c r="F107">
        <f>COUNTIFS(Grades!$A:$A,"="&amp;Alumn_Filtered!$A107,Grades!$P:$P,"CVL",Grades!$J:$J,"=1",Grades!$I:$I,"="&amp;_xlfn.MINIFS(Grades!$I:$I,Grades!$A:$A,"="&amp;$A107))</f>
        <v>0</v>
      </c>
      <c r="G107" s="30">
        <f t="shared" si="18"/>
        <v>6</v>
      </c>
      <c r="H107">
        <f>COUNTIFS(Grades!$A:$A,"="&amp;Alumn_Filtered!$A107,Grades!$J:$J,"=1",Grades!$P:$P,"&gt;=0.5",Grades!$I:$I,"="&amp;_xlfn.MINIFS(Grades!$I:$I,Grades!$A:$A,"="&amp;$A107))</f>
        <v>1</v>
      </c>
      <c r="I107" s="28">
        <f t="shared" si="19"/>
        <v>0.16666666666666666</v>
      </c>
      <c r="J107">
        <f>COUNTIFS(Grades!$A:$A,"="&amp;Alumn_Filtered!$A107,Grades!$J:$J,"=1",Grades!$P:$P,"&lt;0.5",Grades!$I:$I,"="&amp;_xlfn.MINIFS(Grades!$I:$I,Grades!$A:$A,"="&amp;$A107))</f>
        <v>5</v>
      </c>
      <c r="K107" s="28">
        <f t="shared" si="20"/>
        <v>0.83333333333333337</v>
      </c>
      <c r="L107" s="28">
        <f>_xlfn.MAXIFS(Grades!$P:$P,Grades!$A:$A,"="&amp;Alumn_Filtered!$A107,Grades!$J:$J,"=1",Grades!$I:$I,"="&amp;_xlfn.MINIFS(Grades!$I:$I,Grades!$A:$A,"="&amp;$A107))</f>
        <v>0.8833333333333333</v>
      </c>
      <c r="M107" s="28">
        <f>_xlfn.MINIFS(Grades!$P:$P,Grades!$A:$A,"="&amp;Alumn_Filtered!$A107,Grades!$J:$J,"=1",Grades!$I:$I,"="&amp;_xlfn.MINIFS(Grades!$I:$I,Grades!$A:$A,"="&amp;$A107))</f>
        <v>0.13333333333333333</v>
      </c>
      <c r="N107" s="28">
        <f>IF(G107&lt;&gt;0,SUMIFS(Grades!$P:$P,Grades!$P:$P,"&gt;0",Grades!$A:$A,"="&amp;Alumn_Filtered!$A107,Grades!$J:$J,"=1",Grades!$I:$I,"="&amp;_xlfn.MINIFS(Grades!$I:$I,Grades!$A:$A,"="&amp;$A107))/COUNTIFS(Grades!P:P,"&lt;&gt;BAD",Grades!P:P,"&lt;&gt;DRP",Grades!P:P,"&lt;&gt;CVL",Grades!$A:$A,"="&amp;Alumn_Filtered!$A107,Grades!$J:$J,"=1",Grades!$I:$I,"="&amp;_xlfn.MINIFS(Grades!$I:$I,Grades!$A:$A,"="&amp;$A107)),0)</f>
        <v>0.3666666666666667</v>
      </c>
      <c r="O107">
        <f>COUNTIFS(Grades!$A:$A,"="&amp;Alumn_Filtered!$A107,Grades!$J:$J,"=2",Grades!$I:$I,"="&amp;_xlfn.MINIFS(Grades!$I:$I,Grades!$A:$A,"="&amp;$A107))</f>
        <v>5</v>
      </c>
      <c r="P107">
        <f>COUNTIFS(Grades!$A:$A,"="&amp;Alumn_Filtered!$A107,Grades!$P:$P,"=DRP",Grades!$J:$J,"=2",Grades!$I:$I,"="&amp;_xlfn.MINIFS(Grades!$I:$I,Grades!$A:$A,"="&amp;$A107))</f>
        <v>5</v>
      </c>
      <c r="Q107">
        <f>COUNTIFS(Grades!$A:$A,"="&amp;Alumn_Filtered!$A107,Grades!$P:$P,"=BAD",Grades!$J:$J,"=2",Grades!$I:$I,"="&amp;_xlfn.MINIFS(Grades!$I:$I,Grades!$A:$A,"="&amp;$A107))</f>
        <v>0</v>
      </c>
      <c r="R107">
        <f>COUNTIFS(Grades!$A:$A,"="&amp;Alumn_Filtered!$A107,Grades!$P:$P,"CVL",Grades!$J:$J,"=2",Grades!$I:$I,"="&amp;_xlfn.MINIFS(Grades!$I:$I,Grades!$A:$A,"="&amp;$A107))</f>
        <v>0</v>
      </c>
      <c r="S107">
        <f t="shared" si="31"/>
        <v>0</v>
      </c>
      <c r="T107">
        <f>COUNTIFS(Grades!$A:$A,"="&amp;Alumn_Filtered!$A107,Grades!$J:$J,"=2",Grades!$P:$P,"&gt;=0.5",Grades!$I:$I,"="&amp;_xlfn.MINIFS(Grades!$I:$I,Grades!$A:$A,"="&amp;$A107))</f>
        <v>0</v>
      </c>
      <c r="U107" s="28">
        <f t="shared" si="21"/>
        <v>0</v>
      </c>
      <c r="V107">
        <f>COUNTIFS(Grades!$A:$A,"="&amp;Alumn_Filtered!$A107,Grades!$J:$J,"=2",Grades!$P:$P,"&lt;0.5",Grades!$I:$I,"="&amp;_xlfn.MINIFS(Grades!$I:$I,Grades!$A:$A,"="&amp;$A107))</f>
        <v>0</v>
      </c>
      <c r="W107" s="28">
        <f t="shared" si="22"/>
        <v>0</v>
      </c>
      <c r="X107" s="28">
        <f>_xlfn.MAXIFS(Grades!$P:$P,Grades!$A:$A,"="&amp;Alumn_Filtered!$A107,Grades!$J:$J,"=2",Grades!$I:$I,"="&amp;_xlfn.MINIFS(Grades!$I:$I,Grades!$A:$A,"="&amp;$A107))</f>
        <v>0</v>
      </c>
      <c r="Y107" s="28">
        <f>_xlfn.MINIFS(Grades!$P:$P,Grades!$A:$A,"="&amp;Alumn_Filtered!$A107,Grades!$J:$J,"=2",Grades!$I:$I,"="&amp;_xlfn.MINIFS(Grades!$I:$I,Grades!$A:$A,"="&amp;$A107))</f>
        <v>0</v>
      </c>
      <c r="Z107" s="28">
        <f>IF(S107&lt;&gt;0,SUMIFS(Grades!$P:$P,Grades!$P:$P,"&gt;0",Grades!$A:$A,"="&amp;Alumn_Filtered!$A107,Grades!$J:$J,"=2",Grades!$I:$I,"="&amp;_xlfn.MINIFS(Grades!$I:$I,Grades!$A:$A,"="&amp;$A107))/COUNTIFS(Grades!P:P,"&lt;&gt;BAD",Grades!P:P,"&lt;&gt;DRP",Grades!P:P,"&lt;&gt;CVL",Grades!$A:$A,"="&amp;Alumn_Filtered!$A107,Grades!$J:$J,"=2",Grades!$I:$I,"="&amp;_xlfn.MINIFS(Grades!$I:$I,Grades!$A:$A,"="&amp;$A107)),0)</f>
        <v>0</v>
      </c>
      <c r="AA107" s="28">
        <f t="shared" si="23"/>
        <v>-0.3666666666666667</v>
      </c>
      <c r="AB107">
        <f t="shared" ca="1" si="17"/>
        <v>22</v>
      </c>
      <c r="AC107" t="str">
        <f>LEFT(VLOOKUP($A107,Ingresos!$C:$X,5,FALSE),1)</f>
        <v>S</v>
      </c>
      <c r="AD107">
        <f t="shared" si="24"/>
        <v>1</v>
      </c>
      <c r="AE107" t="str">
        <f>LEFT(VLOOKUP($A107,Ingresos!$C:$X,6,FALSE),1)</f>
        <v>R</v>
      </c>
      <c r="AF107">
        <f t="shared" si="25"/>
        <v>1</v>
      </c>
      <c r="AG107">
        <f>VLOOKUP($A107,Ingresos!$C:$X,9,FALSE)</f>
        <v>441</v>
      </c>
      <c r="AH107" s="28">
        <f t="shared" si="26"/>
        <v>0.37763371150729336</v>
      </c>
      <c r="AI107">
        <f>VLOOKUP($A107,Ingresos!$C:$X,10,FALSE)</f>
        <v>441</v>
      </c>
      <c r="AJ107" s="28">
        <f t="shared" si="27"/>
        <v>0.37763371150729336</v>
      </c>
      <c r="AK107">
        <f>VLOOKUP($A107,Ingresos!$C:$X,11,FALSE)</f>
        <v>546</v>
      </c>
      <c r="AL107" s="28">
        <f t="shared" si="28"/>
        <v>0.54781199351701781</v>
      </c>
      <c r="AM107">
        <f>VLOOKUP($A107,Ingresos!$C:$X,12,FALSE)</f>
        <v>614</v>
      </c>
      <c r="AN107" s="28">
        <f t="shared" si="29"/>
        <v>0.65802269043760131</v>
      </c>
      <c r="AO107">
        <f>VLOOKUP($A107,Ingresos!$C:$X,18,FALSE)</f>
        <v>7</v>
      </c>
      <c r="AP107">
        <f t="shared" si="32"/>
        <v>7</v>
      </c>
      <c r="AQ107" t="str">
        <f>VLOOKUP($A107,Ingresos!$C:$X,19,FALSE)</f>
        <v>H1</v>
      </c>
      <c r="AR107">
        <f t="shared" si="30"/>
        <v>1</v>
      </c>
      <c r="AS107">
        <f>VLOOKUP($A107,Ingresos!$C:$X,22,FALSE)</f>
        <v>0</v>
      </c>
    </row>
    <row r="108" spans="1:45" x14ac:dyDescent="0.25">
      <c r="A108">
        <v>191126483</v>
      </c>
      <c r="B108">
        <f>IF((_xlfn.MAXIFS(Grades!$I:$I,Grades!$A:$A,"="&amp;$A108)-_xlfn.MINIFS(Grades!$I:$I,Grades!$A:$A,"="&amp;$A108))=0,0,1)</f>
        <v>0</v>
      </c>
      <c r="C108">
        <f>COUNTIFS(Grades!$A:$A,"="&amp;Alumn_Filtered!$A108,Grades!$J:$J,"=1",Grades!$I:$I,"="&amp;_xlfn.MINIFS(Grades!$I:$I,Grades!$A:$A,"="&amp;$A108))</f>
        <v>6</v>
      </c>
      <c r="D108">
        <f>COUNTIFS(Grades!$A:$A,"="&amp;Alumn_Filtered!$A108,Grades!$P:$P,"=DRP",Grades!$J:$J,"=1",Grades!$I:$I,"="&amp;_xlfn.MINIFS(Grades!$I:$I,Grades!$A:$A,"="&amp;$A108))</f>
        <v>0</v>
      </c>
      <c r="E108">
        <f>COUNTIFS(Grades!$A:$A,"="&amp;Alumn_Filtered!$A108,Grades!$P:$P,"=BAD",Grades!$J:$J,"=1",Grades!$I:$I,"="&amp;_xlfn.MINIFS(Grades!$I:$I,Grades!$A:$A,"="&amp;$A108))</f>
        <v>1</v>
      </c>
      <c r="F108">
        <f>COUNTIFS(Grades!$A:$A,"="&amp;Alumn_Filtered!$A108,Grades!$P:$P,"CVL",Grades!$J:$J,"=1",Grades!$I:$I,"="&amp;_xlfn.MINIFS(Grades!$I:$I,Grades!$A:$A,"="&amp;$A108))</f>
        <v>0</v>
      </c>
      <c r="G108" s="30">
        <f t="shared" si="18"/>
        <v>5</v>
      </c>
      <c r="H108">
        <f>COUNTIFS(Grades!$A:$A,"="&amp;Alumn_Filtered!$A108,Grades!$J:$J,"=1",Grades!$P:$P,"&gt;=0.5",Grades!$I:$I,"="&amp;_xlfn.MINIFS(Grades!$I:$I,Grades!$A:$A,"="&amp;$A108))</f>
        <v>0</v>
      </c>
      <c r="I108" s="28">
        <f t="shared" si="19"/>
        <v>0</v>
      </c>
      <c r="J108">
        <f>COUNTIFS(Grades!$A:$A,"="&amp;Alumn_Filtered!$A108,Grades!$J:$J,"=1",Grades!$P:$P,"&lt;0.5",Grades!$I:$I,"="&amp;_xlfn.MINIFS(Grades!$I:$I,Grades!$A:$A,"="&amp;$A108))</f>
        <v>5</v>
      </c>
      <c r="K108" s="28">
        <f t="shared" si="20"/>
        <v>1</v>
      </c>
      <c r="L108" s="28">
        <f>_xlfn.MAXIFS(Grades!$P:$P,Grades!$A:$A,"="&amp;Alumn_Filtered!$A108,Grades!$J:$J,"=1",Grades!$I:$I,"="&amp;_xlfn.MINIFS(Grades!$I:$I,Grades!$A:$A,"="&amp;$A108))</f>
        <v>0.31666666666666665</v>
      </c>
      <c r="M108" s="28">
        <f>_xlfn.MINIFS(Grades!$P:$P,Grades!$A:$A,"="&amp;Alumn_Filtered!$A108,Grades!$J:$J,"=1",Grades!$I:$I,"="&amp;_xlfn.MINIFS(Grades!$I:$I,Grades!$A:$A,"="&amp;$A108))</f>
        <v>0</v>
      </c>
      <c r="N108" s="28">
        <f>IF(G108&lt;&gt;0,SUMIFS(Grades!$P:$P,Grades!$P:$P,"&gt;0",Grades!$A:$A,"="&amp;Alumn_Filtered!$A108,Grades!$J:$J,"=1",Grades!$I:$I,"="&amp;_xlfn.MINIFS(Grades!$I:$I,Grades!$A:$A,"="&amp;$A108))/COUNTIFS(Grades!P:P,"&lt;&gt;BAD",Grades!P:P,"&lt;&gt;DRP",Grades!P:P,"&lt;&gt;CVL",Grades!$A:$A,"="&amp;Alumn_Filtered!$A108,Grades!$J:$J,"=1",Grades!$I:$I,"="&amp;_xlfn.MINIFS(Grades!$I:$I,Grades!$A:$A,"="&amp;$A108)),0)</f>
        <v>0.14666666666666667</v>
      </c>
      <c r="O108">
        <f>COUNTIFS(Grades!$A:$A,"="&amp;Alumn_Filtered!$A108,Grades!$J:$J,"=2",Grades!$I:$I,"="&amp;_xlfn.MINIFS(Grades!$I:$I,Grades!$A:$A,"="&amp;$A108))</f>
        <v>6</v>
      </c>
      <c r="P108">
        <f>COUNTIFS(Grades!$A:$A,"="&amp;Alumn_Filtered!$A108,Grades!$P:$P,"=DRP",Grades!$J:$J,"=2",Grades!$I:$I,"="&amp;_xlfn.MINIFS(Grades!$I:$I,Grades!$A:$A,"="&amp;$A108))</f>
        <v>0</v>
      </c>
      <c r="Q108">
        <f>COUNTIFS(Grades!$A:$A,"="&amp;Alumn_Filtered!$A108,Grades!$P:$P,"=BAD",Grades!$J:$J,"=2",Grades!$I:$I,"="&amp;_xlfn.MINIFS(Grades!$I:$I,Grades!$A:$A,"="&amp;$A108))</f>
        <v>6</v>
      </c>
      <c r="R108">
        <f>COUNTIFS(Grades!$A:$A,"="&amp;Alumn_Filtered!$A108,Grades!$P:$P,"CVL",Grades!$J:$J,"=2",Grades!$I:$I,"="&amp;_xlfn.MINIFS(Grades!$I:$I,Grades!$A:$A,"="&amp;$A108))</f>
        <v>0</v>
      </c>
      <c r="S108">
        <f t="shared" si="31"/>
        <v>0</v>
      </c>
      <c r="T108">
        <f>COUNTIFS(Grades!$A:$A,"="&amp;Alumn_Filtered!$A108,Grades!$J:$J,"=2",Grades!$P:$P,"&gt;=0.5",Grades!$I:$I,"="&amp;_xlfn.MINIFS(Grades!$I:$I,Grades!$A:$A,"="&amp;$A108))</f>
        <v>0</v>
      </c>
      <c r="U108" s="28">
        <f t="shared" si="21"/>
        <v>0</v>
      </c>
      <c r="V108">
        <f>COUNTIFS(Grades!$A:$A,"="&amp;Alumn_Filtered!$A108,Grades!$J:$J,"=2",Grades!$P:$P,"&lt;0.5",Grades!$I:$I,"="&amp;_xlfn.MINIFS(Grades!$I:$I,Grades!$A:$A,"="&amp;$A108))</f>
        <v>0</v>
      </c>
      <c r="W108" s="28">
        <f t="shared" si="22"/>
        <v>0</v>
      </c>
      <c r="X108" s="28">
        <f>_xlfn.MAXIFS(Grades!$P:$P,Grades!$A:$A,"="&amp;Alumn_Filtered!$A108,Grades!$J:$J,"=2",Grades!$I:$I,"="&amp;_xlfn.MINIFS(Grades!$I:$I,Grades!$A:$A,"="&amp;$A108))</f>
        <v>0</v>
      </c>
      <c r="Y108" s="28">
        <f>_xlfn.MINIFS(Grades!$P:$P,Grades!$A:$A,"="&amp;Alumn_Filtered!$A108,Grades!$J:$J,"=2",Grades!$I:$I,"="&amp;_xlfn.MINIFS(Grades!$I:$I,Grades!$A:$A,"="&amp;$A108))</f>
        <v>0</v>
      </c>
      <c r="Z108" s="28">
        <f>IF(S108&lt;&gt;0,SUMIFS(Grades!$P:$P,Grades!$P:$P,"&gt;0",Grades!$A:$A,"="&amp;Alumn_Filtered!$A108,Grades!$J:$J,"=2",Grades!$I:$I,"="&amp;_xlfn.MINIFS(Grades!$I:$I,Grades!$A:$A,"="&amp;$A108))/COUNTIFS(Grades!P:P,"&lt;&gt;BAD",Grades!P:P,"&lt;&gt;DRP",Grades!P:P,"&lt;&gt;CVL",Grades!$A:$A,"="&amp;Alumn_Filtered!$A108,Grades!$J:$J,"=2",Grades!$I:$I,"="&amp;_xlfn.MINIFS(Grades!$I:$I,Grades!$A:$A,"="&amp;$A108)),0)</f>
        <v>0</v>
      </c>
      <c r="AA108" s="28">
        <f t="shared" si="23"/>
        <v>-0.14666666666666667</v>
      </c>
      <c r="AB108">
        <f t="shared" ca="1" si="17"/>
        <v>22</v>
      </c>
      <c r="AC108" t="str">
        <f>LEFT(VLOOKUP($A108,Ingresos!$C:$X,5,FALSE),1)</f>
        <v>S</v>
      </c>
      <c r="AD108">
        <f t="shared" si="24"/>
        <v>1</v>
      </c>
      <c r="AE108" t="str">
        <f>LEFT(VLOOKUP($A108,Ingresos!$C:$X,6,FALSE),1)</f>
        <v>R</v>
      </c>
      <c r="AF108">
        <f t="shared" si="25"/>
        <v>1</v>
      </c>
      <c r="AG108">
        <f>VLOOKUP($A108,Ingresos!$C:$X,9,FALSE)</f>
        <v>511</v>
      </c>
      <c r="AH108" s="28">
        <f t="shared" si="26"/>
        <v>0.49108589951377635</v>
      </c>
      <c r="AI108">
        <f>VLOOKUP($A108,Ingresos!$C:$X,10,FALSE)</f>
        <v>556</v>
      </c>
      <c r="AJ108" s="28">
        <f t="shared" si="27"/>
        <v>0.56401944894651534</v>
      </c>
      <c r="AK108">
        <f>VLOOKUP($A108,Ingresos!$C:$X,11,FALSE)</f>
        <v>625</v>
      </c>
      <c r="AL108" s="28">
        <f t="shared" si="28"/>
        <v>0.67585089141004862</v>
      </c>
      <c r="AM108">
        <f>VLOOKUP($A108,Ingresos!$C:$X,12,FALSE)</f>
        <v>594</v>
      </c>
      <c r="AN108" s="28">
        <f t="shared" si="29"/>
        <v>0.62560777957860614</v>
      </c>
      <c r="AO108">
        <f>VLOOKUP($A108,Ingresos!$C:$X,18,FALSE)</f>
        <v>13</v>
      </c>
      <c r="AP108">
        <f t="shared" si="32"/>
        <v>13</v>
      </c>
      <c r="AQ108" t="str">
        <f>VLOOKUP($A108,Ingresos!$C:$X,19,FALSE)</f>
        <v>H1</v>
      </c>
      <c r="AR108">
        <f t="shared" si="30"/>
        <v>1</v>
      </c>
      <c r="AS108">
        <f>VLOOKUP($A108,Ingresos!$C:$X,22,FALSE)</f>
        <v>0</v>
      </c>
    </row>
    <row r="109" spans="1:45" x14ac:dyDescent="0.25">
      <c r="A109">
        <v>191133811</v>
      </c>
      <c r="B109">
        <f>IF((_xlfn.MAXIFS(Grades!$I:$I,Grades!$A:$A,"="&amp;$A109)-_xlfn.MINIFS(Grades!$I:$I,Grades!$A:$A,"="&amp;$A109))=0,0,1)</f>
        <v>1</v>
      </c>
      <c r="C109">
        <f>COUNTIFS(Grades!$A:$A,"="&amp;Alumn_Filtered!$A109,Grades!$J:$J,"=1",Grades!$I:$I,"="&amp;_xlfn.MINIFS(Grades!$I:$I,Grades!$A:$A,"="&amp;$A109))</f>
        <v>6</v>
      </c>
      <c r="D109">
        <f>COUNTIFS(Grades!$A:$A,"="&amp;Alumn_Filtered!$A109,Grades!$P:$P,"=DRP",Grades!$J:$J,"=1",Grades!$I:$I,"="&amp;_xlfn.MINIFS(Grades!$I:$I,Grades!$A:$A,"="&amp;$A109))</f>
        <v>0</v>
      </c>
      <c r="E109">
        <f>COUNTIFS(Grades!$A:$A,"="&amp;Alumn_Filtered!$A109,Grades!$P:$P,"=BAD",Grades!$J:$J,"=1",Grades!$I:$I,"="&amp;_xlfn.MINIFS(Grades!$I:$I,Grades!$A:$A,"="&amp;$A109))</f>
        <v>0</v>
      </c>
      <c r="F109">
        <f>COUNTIFS(Grades!$A:$A,"="&amp;Alumn_Filtered!$A109,Grades!$P:$P,"CVL",Grades!$J:$J,"=1",Grades!$I:$I,"="&amp;_xlfn.MINIFS(Grades!$I:$I,Grades!$A:$A,"="&amp;$A109))</f>
        <v>0</v>
      </c>
      <c r="G109" s="30">
        <f t="shared" si="18"/>
        <v>6</v>
      </c>
      <c r="H109">
        <f>COUNTIFS(Grades!$A:$A,"="&amp;Alumn_Filtered!$A109,Grades!$J:$J,"=1",Grades!$P:$P,"&gt;=0.5",Grades!$I:$I,"="&amp;_xlfn.MINIFS(Grades!$I:$I,Grades!$A:$A,"="&amp;$A109))</f>
        <v>3</v>
      </c>
      <c r="I109" s="28">
        <f t="shared" si="19"/>
        <v>0.5</v>
      </c>
      <c r="J109">
        <f>COUNTIFS(Grades!$A:$A,"="&amp;Alumn_Filtered!$A109,Grades!$J:$J,"=1",Grades!$P:$P,"&lt;0.5",Grades!$I:$I,"="&amp;_xlfn.MINIFS(Grades!$I:$I,Grades!$A:$A,"="&amp;$A109))</f>
        <v>3</v>
      </c>
      <c r="K109" s="28">
        <f t="shared" si="20"/>
        <v>0.5</v>
      </c>
      <c r="L109" s="28">
        <f>_xlfn.MAXIFS(Grades!$P:$P,Grades!$A:$A,"="&amp;Alumn_Filtered!$A109,Grades!$J:$J,"=1",Grades!$I:$I,"="&amp;_xlfn.MINIFS(Grades!$I:$I,Grades!$A:$A,"="&amp;$A109))</f>
        <v>0.75</v>
      </c>
      <c r="M109" s="28">
        <f>_xlfn.MINIFS(Grades!$P:$P,Grades!$A:$A,"="&amp;Alumn_Filtered!$A109,Grades!$J:$J,"=1",Grades!$I:$I,"="&amp;_xlfn.MINIFS(Grades!$I:$I,Grades!$A:$A,"="&amp;$A109))</f>
        <v>0.25</v>
      </c>
      <c r="N109" s="28">
        <f>IF(G109&lt;&gt;0,SUMIFS(Grades!$P:$P,Grades!$P:$P,"&gt;0",Grades!$A:$A,"="&amp;Alumn_Filtered!$A109,Grades!$J:$J,"=1",Grades!$I:$I,"="&amp;_xlfn.MINIFS(Grades!$I:$I,Grades!$A:$A,"="&amp;$A109))/COUNTIFS(Grades!P:P,"&lt;&gt;BAD",Grades!P:P,"&lt;&gt;DRP",Grades!P:P,"&lt;&gt;CVL",Grades!$A:$A,"="&amp;Alumn_Filtered!$A109,Grades!$J:$J,"=1",Grades!$I:$I,"="&amp;_xlfn.MINIFS(Grades!$I:$I,Grades!$A:$A,"="&amp;$A109)),0)</f>
        <v>0.45833333333333331</v>
      </c>
      <c r="O109">
        <f>COUNTIFS(Grades!$A:$A,"="&amp;Alumn_Filtered!$A109,Grades!$J:$J,"=2",Grades!$I:$I,"="&amp;_xlfn.MINIFS(Grades!$I:$I,Grades!$A:$A,"="&amp;$A109))</f>
        <v>6</v>
      </c>
      <c r="P109">
        <f>COUNTIFS(Grades!$A:$A,"="&amp;Alumn_Filtered!$A109,Grades!$P:$P,"=DRP",Grades!$J:$J,"=2",Grades!$I:$I,"="&amp;_xlfn.MINIFS(Grades!$I:$I,Grades!$A:$A,"="&amp;$A109))</f>
        <v>1</v>
      </c>
      <c r="Q109">
        <f>COUNTIFS(Grades!$A:$A,"="&amp;Alumn_Filtered!$A109,Grades!$P:$P,"=BAD",Grades!$J:$J,"=2",Grades!$I:$I,"="&amp;_xlfn.MINIFS(Grades!$I:$I,Grades!$A:$A,"="&amp;$A109))</f>
        <v>5</v>
      </c>
      <c r="R109">
        <f>COUNTIFS(Grades!$A:$A,"="&amp;Alumn_Filtered!$A109,Grades!$P:$P,"CVL",Grades!$J:$J,"=2",Grades!$I:$I,"="&amp;_xlfn.MINIFS(Grades!$I:$I,Grades!$A:$A,"="&amp;$A109))</f>
        <v>0</v>
      </c>
      <c r="S109">
        <f t="shared" si="31"/>
        <v>0</v>
      </c>
      <c r="T109">
        <f>COUNTIFS(Grades!$A:$A,"="&amp;Alumn_Filtered!$A109,Grades!$J:$J,"=2",Grades!$P:$P,"&gt;=0.5",Grades!$I:$I,"="&amp;_xlfn.MINIFS(Grades!$I:$I,Grades!$A:$A,"="&amp;$A109))</f>
        <v>0</v>
      </c>
      <c r="U109" s="28">
        <f t="shared" si="21"/>
        <v>0</v>
      </c>
      <c r="V109">
        <f>COUNTIFS(Grades!$A:$A,"="&amp;Alumn_Filtered!$A109,Grades!$J:$J,"=2",Grades!$P:$P,"&lt;0.5",Grades!$I:$I,"="&amp;_xlfn.MINIFS(Grades!$I:$I,Grades!$A:$A,"="&amp;$A109))</f>
        <v>0</v>
      </c>
      <c r="W109" s="28">
        <f t="shared" si="22"/>
        <v>0</v>
      </c>
      <c r="X109" s="28">
        <f>_xlfn.MAXIFS(Grades!$P:$P,Grades!$A:$A,"="&amp;Alumn_Filtered!$A109,Grades!$J:$J,"=2",Grades!$I:$I,"="&amp;_xlfn.MINIFS(Grades!$I:$I,Grades!$A:$A,"="&amp;$A109))</f>
        <v>0</v>
      </c>
      <c r="Y109" s="28">
        <f>_xlfn.MINIFS(Grades!$P:$P,Grades!$A:$A,"="&amp;Alumn_Filtered!$A109,Grades!$J:$J,"=2",Grades!$I:$I,"="&amp;_xlfn.MINIFS(Grades!$I:$I,Grades!$A:$A,"="&amp;$A109))</f>
        <v>0</v>
      </c>
      <c r="Z109" s="28">
        <f>IF(S109&lt;&gt;0,SUMIFS(Grades!$P:$P,Grades!$P:$P,"&gt;0",Grades!$A:$A,"="&amp;Alumn_Filtered!$A109,Grades!$J:$J,"=2",Grades!$I:$I,"="&amp;_xlfn.MINIFS(Grades!$I:$I,Grades!$A:$A,"="&amp;$A109))/COUNTIFS(Grades!P:P,"&lt;&gt;BAD",Grades!P:P,"&lt;&gt;DRP",Grades!P:P,"&lt;&gt;CVL",Grades!$A:$A,"="&amp;Alumn_Filtered!$A109,Grades!$J:$J,"=2",Grades!$I:$I,"="&amp;_xlfn.MINIFS(Grades!$I:$I,Grades!$A:$A,"="&amp;$A109)),0)</f>
        <v>0</v>
      </c>
      <c r="AA109" s="28">
        <f t="shared" si="23"/>
        <v>-0.45833333333333331</v>
      </c>
      <c r="AB109">
        <f t="shared" ca="1" si="17"/>
        <v>22</v>
      </c>
      <c r="AC109" t="str">
        <f>LEFT(VLOOKUP($A109,Ingresos!$C:$X,5,FALSE),1)</f>
        <v>S</v>
      </c>
      <c r="AD109">
        <f t="shared" si="24"/>
        <v>1</v>
      </c>
      <c r="AE109" t="str">
        <f>LEFT(VLOOKUP($A109,Ingresos!$C:$X,6,FALSE),1)</f>
        <v>R</v>
      </c>
      <c r="AF109">
        <f t="shared" si="25"/>
        <v>1</v>
      </c>
      <c r="AG109">
        <f>VLOOKUP($A109,Ingresos!$C:$X,9,FALSE)</f>
        <v>528</v>
      </c>
      <c r="AH109" s="28">
        <f t="shared" si="26"/>
        <v>0.51863857374392219</v>
      </c>
      <c r="AI109">
        <f>VLOOKUP($A109,Ingresos!$C:$X,10,FALSE)</f>
        <v>580</v>
      </c>
      <c r="AJ109" s="28">
        <f t="shared" si="27"/>
        <v>0.60291734197730962</v>
      </c>
      <c r="AK109">
        <f>VLOOKUP($A109,Ingresos!$C:$X,11,FALSE)</f>
        <v>607</v>
      </c>
      <c r="AL109" s="28">
        <f t="shared" si="28"/>
        <v>0.64667747163695299</v>
      </c>
      <c r="AM109">
        <f>VLOOKUP($A109,Ingresos!$C:$X,12,FALSE)</f>
        <v>594</v>
      </c>
      <c r="AN109" s="28">
        <f t="shared" si="29"/>
        <v>0.62560777957860614</v>
      </c>
      <c r="AO109" t="str">
        <f>VLOOKUP($A109,Ingresos!$C:$X,18,FALSE)</f>
        <v>RM</v>
      </c>
      <c r="AP109">
        <f t="shared" si="32"/>
        <v>13</v>
      </c>
      <c r="AQ109" t="str">
        <f>VLOOKUP($A109,Ingresos!$C:$X,19,FALSE)</f>
        <v>H1</v>
      </c>
      <c r="AR109">
        <f t="shared" si="30"/>
        <v>1</v>
      </c>
      <c r="AS109">
        <f>VLOOKUP($A109,Ingresos!$C:$X,22,FALSE)</f>
        <v>7</v>
      </c>
    </row>
    <row r="110" spans="1:45" x14ac:dyDescent="0.25">
      <c r="A110">
        <v>191169042</v>
      </c>
      <c r="B110">
        <f>IF((_xlfn.MAXIFS(Grades!$I:$I,Grades!$A:$A,"="&amp;$A110)-_xlfn.MINIFS(Grades!$I:$I,Grades!$A:$A,"="&amp;$A110))=0,0,1)</f>
        <v>0</v>
      </c>
      <c r="C110">
        <f>COUNTIFS(Grades!$A:$A,"="&amp;Alumn_Filtered!$A110,Grades!$J:$J,"=1",Grades!$I:$I,"="&amp;_xlfn.MINIFS(Grades!$I:$I,Grades!$A:$A,"="&amp;$A110))</f>
        <v>6</v>
      </c>
      <c r="D110">
        <f>COUNTIFS(Grades!$A:$A,"="&amp;Alumn_Filtered!$A110,Grades!$P:$P,"=DRP",Grades!$J:$J,"=1",Grades!$I:$I,"="&amp;_xlfn.MINIFS(Grades!$I:$I,Grades!$A:$A,"="&amp;$A110))</f>
        <v>0</v>
      </c>
      <c r="E110">
        <f>COUNTIFS(Grades!$A:$A,"="&amp;Alumn_Filtered!$A110,Grades!$P:$P,"=BAD",Grades!$J:$J,"=1",Grades!$I:$I,"="&amp;_xlfn.MINIFS(Grades!$I:$I,Grades!$A:$A,"="&amp;$A110))</f>
        <v>0</v>
      </c>
      <c r="F110">
        <f>COUNTIFS(Grades!$A:$A,"="&amp;Alumn_Filtered!$A110,Grades!$P:$P,"CVL",Grades!$J:$J,"=1",Grades!$I:$I,"="&amp;_xlfn.MINIFS(Grades!$I:$I,Grades!$A:$A,"="&amp;$A110))</f>
        <v>0</v>
      </c>
      <c r="G110" s="30">
        <f t="shared" si="18"/>
        <v>6</v>
      </c>
      <c r="H110">
        <f>COUNTIFS(Grades!$A:$A,"="&amp;Alumn_Filtered!$A110,Grades!$J:$J,"=1",Grades!$P:$P,"&gt;=0.5",Grades!$I:$I,"="&amp;_xlfn.MINIFS(Grades!$I:$I,Grades!$A:$A,"="&amp;$A110))</f>
        <v>1</v>
      </c>
      <c r="I110" s="28">
        <f t="shared" si="19"/>
        <v>0.16666666666666666</v>
      </c>
      <c r="J110">
        <f>COUNTIFS(Grades!$A:$A,"="&amp;Alumn_Filtered!$A110,Grades!$J:$J,"=1",Grades!$P:$P,"&lt;0.5",Grades!$I:$I,"="&amp;_xlfn.MINIFS(Grades!$I:$I,Grades!$A:$A,"="&amp;$A110))</f>
        <v>5</v>
      </c>
      <c r="K110" s="28">
        <f t="shared" si="20"/>
        <v>0.83333333333333337</v>
      </c>
      <c r="L110" s="28">
        <f>_xlfn.MAXIFS(Grades!$P:$P,Grades!$A:$A,"="&amp;Alumn_Filtered!$A110,Grades!$J:$J,"=1",Grades!$I:$I,"="&amp;_xlfn.MINIFS(Grades!$I:$I,Grades!$A:$A,"="&amp;$A110))</f>
        <v>0.83333333333333337</v>
      </c>
      <c r="M110" s="28">
        <f>_xlfn.MINIFS(Grades!$P:$P,Grades!$A:$A,"="&amp;Alumn_Filtered!$A110,Grades!$J:$J,"=1",Grades!$I:$I,"="&amp;_xlfn.MINIFS(Grades!$I:$I,Grades!$A:$A,"="&amp;$A110))</f>
        <v>0.25</v>
      </c>
      <c r="N110" s="28">
        <f>IF(G110&lt;&gt;0,SUMIFS(Grades!$P:$P,Grades!$P:$P,"&gt;0",Grades!$A:$A,"="&amp;Alumn_Filtered!$A110,Grades!$J:$J,"=1",Grades!$I:$I,"="&amp;_xlfn.MINIFS(Grades!$I:$I,Grades!$A:$A,"="&amp;$A110))/COUNTIFS(Grades!P:P,"&lt;&gt;BAD",Grades!P:P,"&lt;&gt;DRP",Grades!P:P,"&lt;&gt;CVL",Grades!$A:$A,"="&amp;Alumn_Filtered!$A110,Grades!$J:$J,"=1",Grades!$I:$I,"="&amp;_xlfn.MINIFS(Grades!$I:$I,Grades!$A:$A,"="&amp;$A110)),0)</f>
        <v>0.41388888888888892</v>
      </c>
      <c r="O110">
        <f>COUNTIFS(Grades!$A:$A,"="&amp;Alumn_Filtered!$A110,Grades!$J:$J,"=2",Grades!$I:$I,"="&amp;_xlfn.MINIFS(Grades!$I:$I,Grades!$A:$A,"="&amp;$A110))</f>
        <v>7</v>
      </c>
      <c r="P110">
        <f>COUNTIFS(Grades!$A:$A,"="&amp;Alumn_Filtered!$A110,Grades!$P:$P,"=DRP",Grades!$J:$J,"=2",Grades!$I:$I,"="&amp;_xlfn.MINIFS(Grades!$I:$I,Grades!$A:$A,"="&amp;$A110))</f>
        <v>0</v>
      </c>
      <c r="Q110">
        <f>COUNTIFS(Grades!$A:$A,"="&amp;Alumn_Filtered!$A110,Grades!$P:$P,"=BAD",Grades!$J:$J,"=2",Grades!$I:$I,"="&amp;_xlfn.MINIFS(Grades!$I:$I,Grades!$A:$A,"="&amp;$A110))</f>
        <v>0</v>
      </c>
      <c r="R110">
        <f>COUNTIFS(Grades!$A:$A,"="&amp;Alumn_Filtered!$A110,Grades!$P:$P,"CVL",Grades!$J:$J,"=2",Grades!$I:$I,"="&amp;_xlfn.MINIFS(Grades!$I:$I,Grades!$A:$A,"="&amp;$A110))</f>
        <v>0</v>
      </c>
      <c r="S110">
        <f t="shared" si="31"/>
        <v>7</v>
      </c>
      <c r="T110">
        <f>COUNTIFS(Grades!$A:$A,"="&amp;Alumn_Filtered!$A110,Grades!$J:$J,"=2",Grades!$P:$P,"&gt;=0.5",Grades!$I:$I,"="&amp;_xlfn.MINIFS(Grades!$I:$I,Grades!$A:$A,"="&amp;$A110))</f>
        <v>1</v>
      </c>
      <c r="U110" s="28">
        <f t="shared" si="21"/>
        <v>0.14285714285714285</v>
      </c>
      <c r="V110">
        <f>COUNTIFS(Grades!$A:$A,"="&amp;Alumn_Filtered!$A110,Grades!$J:$J,"=2",Grades!$P:$P,"&lt;0.5",Grades!$I:$I,"="&amp;_xlfn.MINIFS(Grades!$I:$I,Grades!$A:$A,"="&amp;$A110))</f>
        <v>6</v>
      </c>
      <c r="W110" s="28">
        <f t="shared" si="22"/>
        <v>0.8571428571428571</v>
      </c>
      <c r="X110" s="28">
        <f>_xlfn.MAXIFS(Grades!$P:$P,Grades!$A:$A,"="&amp;Alumn_Filtered!$A110,Grades!$J:$J,"=2",Grades!$I:$I,"="&amp;_xlfn.MINIFS(Grades!$I:$I,Grades!$A:$A,"="&amp;$A110))</f>
        <v>0.56666666666666676</v>
      </c>
      <c r="Y110" s="28">
        <f>_xlfn.MINIFS(Grades!$P:$P,Grades!$A:$A,"="&amp;Alumn_Filtered!$A110,Grades!$J:$J,"=2",Grades!$I:$I,"="&amp;_xlfn.MINIFS(Grades!$I:$I,Grades!$A:$A,"="&amp;$A110))</f>
        <v>0.15</v>
      </c>
      <c r="Z110" s="28">
        <f>IF(S110&lt;&gt;0,SUMIFS(Grades!$P:$P,Grades!$P:$P,"&gt;0",Grades!$A:$A,"="&amp;Alumn_Filtered!$A110,Grades!$J:$J,"=2",Grades!$I:$I,"="&amp;_xlfn.MINIFS(Grades!$I:$I,Grades!$A:$A,"="&amp;$A110))/COUNTIFS(Grades!P:P,"&lt;&gt;BAD",Grades!P:P,"&lt;&gt;DRP",Grades!P:P,"&lt;&gt;CVL",Grades!$A:$A,"="&amp;Alumn_Filtered!$A110,Grades!$J:$J,"=2",Grades!$I:$I,"="&amp;_xlfn.MINIFS(Grades!$I:$I,Grades!$A:$A,"="&amp;$A110)),0)</f>
        <v>0.35</v>
      </c>
      <c r="AA110" s="28">
        <f t="shared" si="23"/>
        <v>-6.3888888888888939E-2</v>
      </c>
      <c r="AB110">
        <f t="shared" ca="1" si="17"/>
        <v>22</v>
      </c>
      <c r="AC110" t="str">
        <f>LEFT(VLOOKUP($A110,Ingresos!$C:$X,5,FALSE),1)</f>
        <v>S</v>
      </c>
      <c r="AD110">
        <f t="shared" si="24"/>
        <v>1</v>
      </c>
      <c r="AE110" t="str">
        <f>LEFT(VLOOKUP($A110,Ingresos!$C:$X,6,FALSE),1)</f>
        <v>R</v>
      </c>
      <c r="AF110">
        <f t="shared" si="25"/>
        <v>1</v>
      </c>
      <c r="AG110">
        <f>VLOOKUP($A110,Ingresos!$C:$X,9,FALSE)</f>
        <v>414</v>
      </c>
      <c r="AH110" s="28">
        <f t="shared" si="26"/>
        <v>0.33387358184764993</v>
      </c>
      <c r="AI110">
        <f>VLOOKUP($A110,Ingresos!$C:$X,10,FALSE)</f>
        <v>414</v>
      </c>
      <c r="AJ110" s="28">
        <f t="shared" si="27"/>
        <v>0.33387358184764993</v>
      </c>
      <c r="AK110">
        <f>VLOOKUP($A110,Ingresos!$C:$X,11,FALSE)</f>
        <v>512</v>
      </c>
      <c r="AL110" s="28">
        <f t="shared" si="28"/>
        <v>0.49270664505672607</v>
      </c>
      <c r="AM110">
        <f>VLOOKUP($A110,Ingresos!$C:$X,12,FALSE)</f>
        <v>590</v>
      </c>
      <c r="AN110" s="28">
        <f t="shared" si="29"/>
        <v>0.61912479740680715</v>
      </c>
      <c r="AO110">
        <f>VLOOKUP($A110,Ingresos!$C:$X,18,FALSE)</f>
        <v>13</v>
      </c>
      <c r="AP110">
        <f t="shared" si="32"/>
        <v>13</v>
      </c>
      <c r="AQ110" t="str">
        <f>VLOOKUP($A110,Ingresos!$C:$X,19,FALSE)</f>
        <v>H1</v>
      </c>
      <c r="AR110">
        <f t="shared" si="30"/>
        <v>1</v>
      </c>
      <c r="AS110">
        <f>VLOOKUP($A110,Ingresos!$C:$X,22,FALSE)</f>
        <v>0</v>
      </c>
    </row>
    <row r="111" spans="1:45" x14ac:dyDescent="0.25">
      <c r="A111">
        <v>191187636</v>
      </c>
      <c r="B111">
        <f>IF((_xlfn.MAXIFS(Grades!$I:$I,Grades!$A:$A,"="&amp;$A111)-_xlfn.MINIFS(Grades!$I:$I,Grades!$A:$A,"="&amp;$A111))=0,0,1)</f>
        <v>1</v>
      </c>
      <c r="C111">
        <f>COUNTIFS(Grades!$A:$A,"="&amp;Alumn_Filtered!$A111,Grades!$J:$J,"=1",Grades!$I:$I,"="&amp;_xlfn.MINIFS(Grades!$I:$I,Grades!$A:$A,"="&amp;$A111))</f>
        <v>6</v>
      </c>
      <c r="D111">
        <f>COUNTIFS(Grades!$A:$A,"="&amp;Alumn_Filtered!$A111,Grades!$P:$P,"=DRP",Grades!$J:$J,"=1",Grades!$I:$I,"="&amp;_xlfn.MINIFS(Grades!$I:$I,Grades!$A:$A,"="&amp;$A111))</f>
        <v>0</v>
      </c>
      <c r="E111">
        <f>COUNTIFS(Grades!$A:$A,"="&amp;Alumn_Filtered!$A111,Grades!$P:$P,"=BAD",Grades!$J:$J,"=1",Grades!$I:$I,"="&amp;_xlfn.MINIFS(Grades!$I:$I,Grades!$A:$A,"="&amp;$A111))</f>
        <v>0</v>
      </c>
      <c r="F111">
        <f>COUNTIFS(Grades!$A:$A,"="&amp;Alumn_Filtered!$A111,Grades!$P:$P,"CVL",Grades!$J:$J,"=1",Grades!$I:$I,"="&amp;_xlfn.MINIFS(Grades!$I:$I,Grades!$A:$A,"="&amp;$A111))</f>
        <v>0</v>
      </c>
      <c r="G111" s="30">
        <f t="shared" si="18"/>
        <v>6</v>
      </c>
      <c r="H111">
        <f>COUNTIFS(Grades!$A:$A,"="&amp;Alumn_Filtered!$A111,Grades!$J:$J,"=1",Grades!$P:$P,"&gt;=0.5",Grades!$I:$I,"="&amp;_xlfn.MINIFS(Grades!$I:$I,Grades!$A:$A,"="&amp;$A111))</f>
        <v>5</v>
      </c>
      <c r="I111" s="28">
        <f t="shared" si="19"/>
        <v>0.83333333333333337</v>
      </c>
      <c r="J111">
        <f>COUNTIFS(Grades!$A:$A,"="&amp;Alumn_Filtered!$A111,Grades!$J:$J,"=1",Grades!$P:$P,"&lt;0.5",Grades!$I:$I,"="&amp;_xlfn.MINIFS(Grades!$I:$I,Grades!$A:$A,"="&amp;$A111))</f>
        <v>1</v>
      </c>
      <c r="K111" s="28">
        <f t="shared" si="20"/>
        <v>0.16666666666666666</v>
      </c>
      <c r="L111" s="28">
        <f>_xlfn.MAXIFS(Grades!$P:$P,Grades!$A:$A,"="&amp;Alumn_Filtered!$A111,Grades!$J:$J,"=1",Grades!$I:$I,"="&amp;_xlfn.MINIFS(Grades!$I:$I,Grades!$A:$A,"="&amp;$A111))</f>
        <v>0.9</v>
      </c>
      <c r="M111" s="28">
        <f>_xlfn.MINIFS(Grades!$P:$P,Grades!$A:$A,"="&amp;Alumn_Filtered!$A111,Grades!$J:$J,"=1",Grades!$I:$I,"="&amp;_xlfn.MINIFS(Grades!$I:$I,Grades!$A:$A,"="&amp;$A111))</f>
        <v>0.18333333333333335</v>
      </c>
      <c r="N111" s="28">
        <f>IF(G111&lt;&gt;0,SUMIFS(Grades!$P:$P,Grades!$P:$P,"&gt;0",Grades!$A:$A,"="&amp;Alumn_Filtered!$A111,Grades!$J:$J,"=1",Grades!$I:$I,"="&amp;_xlfn.MINIFS(Grades!$I:$I,Grades!$A:$A,"="&amp;$A111))/COUNTIFS(Grades!P:P,"&lt;&gt;BAD",Grades!P:P,"&lt;&gt;DRP",Grades!P:P,"&lt;&gt;CVL",Grades!$A:$A,"="&amp;Alumn_Filtered!$A111,Grades!$J:$J,"=1",Grades!$I:$I,"="&amp;_xlfn.MINIFS(Grades!$I:$I,Grades!$A:$A,"="&amp;$A111)),0)</f>
        <v>0.58611111111111103</v>
      </c>
      <c r="O111">
        <f>COUNTIFS(Grades!$A:$A,"="&amp;Alumn_Filtered!$A111,Grades!$J:$J,"=2",Grades!$I:$I,"="&amp;_xlfn.MINIFS(Grades!$I:$I,Grades!$A:$A,"="&amp;$A111))</f>
        <v>9</v>
      </c>
      <c r="P111">
        <f>COUNTIFS(Grades!$A:$A,"="&amp;Alumn_Filtered!$A111,Grades!$P:$P,"=DRP",Grades!$J:$J,"=2",Grades!$I:$I,"="&amp;_xlfn.MINIFS(Grades!$I:$I,Grades!$A:$A,"="&amp;$A111))</f>
        <v>3</v>
      </c>
      <c r="Q111">
        <f>COUNTIFS(Grades!$A:$A,"="&amp;Alumn_Filtered!$A111,Grades!$P:$P,"=BAD",Grades!$J:$J,"=2",Grades!$I:$I,"="&amp;_xlfn.MINIFS(Grades!$I:$I,Grades!$A:$A,"="&amp;$A111))</f>
        <v>0</v>
      </c>
      <c r="R111">
        <f>COUNTIFS(Grades!$A:$A,"="&amp;Alumn_Filtered!$A111,Grades!$P:$P,"CVL",Grades!$J:$J,"=2",Grades!$I:$I,"="&amp;_xlfn.MINIFS(Grades!$I:$I,Grades!$A:$A,"="&amp;$A111))</f>
        <v>0</v>
      </c>
      <c r="S111">
        <f t="shared" si="31"/>
        <v>6</v>
      </c>
      <c r="T111">
        <f>COUNTIFS(Grades!$A:$A,"="&amp;Alumn_Filtered!$A111,Grades!$J:$J,"=2",Grades!$P:$P,"&gt;=0.5",Grades!$I:$I,"="&amp;_xlfn.MINIFS(Grades!$I:$I,Grades!$A:$A,"="&amp;$A111))</f>
        <v>6</v>
      </c>
      <c r="U111" s="28">
        <f t="shared" si="21"/>
        <v>1</v>
      </c>
      <c r="V111">
        <f>COUNTIFS(Grades!$A:$A,"="&amp;Alumn_Filtered!$A111,Grades!$J:$J,"=2",Grades!$P:$P,"&lt;0.5",Grades!$I:$I,"="&amp;_xlfn.MINIFS(Grades!$I:$I,Grades!$A:$A,"="&amp;$A111))</f>
        <v>0</v>
      </c>
      <c r="W111" s="28">
        <f t="shared" si="22"/>
        <v>0</v>
      </c>
      <c r="X111" s="28">
        <f>_xlfn.MAXIFS(Grades!$P:$P,Grades!$A:$A,"="&amp;Alumn_Filtered!$A111,Grades!$J:$J,"=2",Grades!$I:$I,"="&amp;_xlfn.MINIFS(Grades!$I:$I,Grades!$A:$A,"="&amp;$A111))</f>
        <v>0.85</v>
      </c>
      <c r="Y111" s="28">
        <f>_xlfn.MINIFS(Grades!$P:$P,Grades!$A:$A,"="&amp;Alumn_Filtered!$A111,Grades!$J:$J,"=2",Grades!$I:$I,"="&amp;_xlfn.MINIFS(Grades!$I:$I,Grades!$A:$A,"="&amp;$A111))</f>
        <v>0.51666666666666661</v>
      </c>
      <c r="Z111" s="28">
        <f>IF(S111&lt;&gt;0,SUMIFS(Grades!$P:$P,Grades!$P:$P,"&gt;0",Grades!$A:$A,"="&amp;Alumn_Filtered!$A111,Grades!$J:$J,"=2",Grades!$I:$I,"="&amp;_xlfn.MINIFS(Grades!$I:$I,Grades!$A:$A,"="&amp;$A111))/COUNTIFS(Grades!P:P,"&lt;&gt;BAD",Grades!P:P,"&lt;&gt;DRP",Grades!P:P,"&lt;&gt;CVL",Grades!$A:$A,"="&amp;Alumn_Filtered!$A111,Grades!$J:$J,"=2",Grades!$I:$I,"="&amp;_xlfn.MINIFS(Grades!$I:$I,Grades!$A:$A,"="&amp;$A111)),0)</f>
        <v>0.66111111111111109</v>
      </c>
      <c r="AA111" s="28">
        <f t="shared" si="23"/>
        <v>7.5000000000000067E-2</v>
      </c>
      <c r="AB111">
        <f t="shared" ca="1" si="17"/>
        <v>22</v>
      </c>
      <c r="AC111" t="str">
        <f>LEFT(VLOOKUP($A111,Ingresos!$C:$X,5,FALSE),1)</f>
        <v>S</v>
      </c>
      <c r="AD111">
        <f t="shared" si="24"/>
        <v>1</v>
      </c>
      <c r="AE111" t="str">
        <f>LEFT(VLOOKUP($A111,Ingresos!$C:$X,6,FALSE),1)</f>
        <v>R</v>
      </c>
      <c r="AF111">
        <f t="shared" si="25"/>
        <v>1</v>
      </c>
      <c r="AG111">
        <f>VLOOKUP($A111,Ingresos!$C:$X,9,FALSE)</f>
        <v>530</v>
      </c>
      <c r="AH111" s="28">
        <f t="shared" si="26"/>
        <v>0.52188006482982174</v>
      </c>
      <c r="AI111">
        <f>VLOOKUP($A111,Ingresos!$C:$X,10,FALSE)</f>
        <v>530</v>
      </c>
      <c r="AJ111" s="28">
        <f t="shared" si="27"/>
        <v>0.52188006482982174</v>
      </c>
      <c r="AK111">
        <f>VLOOKUP($A111,Ingresos!$C:$X,11,FALSE)</f>
        <v>539</v>
      </c>
      <c r="AL111" s="28">
        <f t="shared" si="28"/>
        <v>0.5364667747163695</v>
      </c>
      <c r="AM111">
        <f>VLOOKUP($A111,Ingresos!$C:$X,12,FALSE)</f>
        <v>605</v>
      </c>
      <c r="AN111" s="28">
        <f t="shared" si="29"/>
        <v>0.64343598055105344</v>
      </c>
      <c r="AO111">
        <f>VLOOKUP($A111,Ingresos!$C:$X,18,FALSE)</f>
        <v>13</v>
      </c>
      <c r="AP111">
        <f t="shared" si="32"/>
        <v>13</v>
      </c>
      <c r="AQ111" t="str">
        <f>VLOOKUP($A111,Ingresos!$C:$X,19,FALSE)</f>
        <v>H1</v>
      </c>
      <c r="AR111">
        <f t="shared" si="30"/>
        <v>1</v>
      </c>
      <c r="AS111">
        <f>VLOOKUP($A111,Ingresos!$C:$X,22,FALSE)</f>
        <v>0</v>
      </c>
    </row>
    <row r="112" spans="1:45" x14ac:dyDescent="0.25">
      <c r="A112">
        <v>191205154</v>
      </c>
      <c r="B112">
        <f>IF((_xlfn.MAXIFS(Grades!$I:$I,Grades!$A:$A,"="&amp;$A112)-_xlfn.MINIFS(Grades!$I:$I,Grades!$A:$A,"="&amp;$A112))=0,0,1)</f>
        <v>0</v>
      </c>
      <c r="C112">
        <f>COUNTIFS(Grades!$A:$A,"="&amp;Alumn_Filtered!$A112,Grades!$J:$J,"=1",Grades!$I:$I,"="&amp;_xlfn.MINIFS(Grades!$I:$I,Grades!$A:$A,"="&amp;$A112))</f>
        <v>6</v>
      </c>
      <c r="D112">
        <f>COUNTIFS(Grades!$A:$A,"="&amp;Alumn_Filtered!$A112,Grades!$P:$P,"=DRP",Grades!$J:$J,"=1",Grades!$I:$I,"="&amp;_xlfn.MINIFS(Grades!$I:$I,Grades!$A:$A,"="&amp;$A112))</f>
        <v>0</v>
      </c>
      <c r="E112">
        <f>COUNTIFS(Grades!$A:$A,"="&amp;Alumn_Filtered!$A112,Grades!$P:$P,"=BAD",Grades!$J:$J,"=1",Grades!$I:$I,"="&amp;_xlfn.MINIFS(Grades!$I:$I,Grades!$A:$A,"="&amp;$A112))</f>
        <v>0</v>
      </c>
      <c r="F112">
        <f>COUNTIFS(Grades!$A:$A,"="&amp;Alumn_Filtered!$A112,Grades!$P:$P,"CVL",Grades!$J:$J,"=1",Grades!$I:$I,"="&amp;_xlfn.MINIFS(Grades!$I:$I,Grades!$A:$A,"="&amp;$A112))</f>
        <v>0</v>
      </c>
      <c r="G112" s="30">
        <f t="shared" si="18"/>
        <v>6</v>
      </c>
      <c r="H112">
        <f>COUNTIFS(Grades!$A:$A,"="&amp;Alumn_Filtered!$A112,Grades!$J:$J,"=1",Grades!$P:$P,"&gt;=0.5",Grades!$I:$I,"="&amp;_xlfn.MINIFS(Grades!$I:$I,Grades!$A:$A,"="&amp;$A112))</f>
        <v>5</v>
      </c>
      <c r="I112" s="28">
        <f t="shared" si="19"/>
        <v>0.83333333333333337</v>
      </c>
      <c r="J112">
        <f>COUNTIFS(Grades!$A:$A,"="&amp;Alumn_Filtered!$A112,Grades!$J:$J,"=1",Grades!$P:$P,"&lt;0.5",Grades!$I:$I,"="&amp;_xlfn.MINIFS(Grades!$I:$I,Grades!$A:$A,"="&amp;$A112))</f>
        <v>1</v>
      </c>
      <c r="K112" s="28">
        <f t="shared" si="20"/>
        <v>0.16666666666666666</v>
      </c>
      <c r="L112" s="28">
        <f>_xlfn.MAXIFS(Grades!$P:$P,Grades!$A:$A,"="&amp;Alumn_Filtered!$A112,Grades!$J:$J,"=1",Grades!$I:$I,"="&amp;_xlfn.MINIFS(Grades!$I:$I,Grades!$A:$A,"="&amp;$A112))</f>
        <v>0.9</v>
      </c>
      <c r="M112" s="28">
        <f>_xlfn.MINIFS(Grades!$P:$P,Grades!$A:$A,"="&amp;Alumn_Filtered!$A112,Grades!$J:$J,"=1",Grades!$I:$I,"="&amp;_xlfn.MINIFS(Grades!$I:$I,Grades!$A:$A,"="&amp;$A112))</f>
        <v>0.31666666666666665</v>
      </c>
      <c r="N112" s="28">
        <f>IF(G112&lt;&gt;0,SUMIFS(Grades!$P:$P,Grades!$P:$P,"&gt;0",Grades!$A:$A,"="&amp;Alumn_Filtered!$A112,Grades!$J:$J,"=1",Grades!$I:$I,"="&amp;_xlfn.MINIFS(Grades!$I:$I,Grades!$A:$A,"="&amp;$A112))/COUNTIFS(Grades!P:P,"&lt;&gt;BAD",Grades!P:P,"&lt;&gt;DRP",Grades!P:P,"&lt;&gt;CVL",Grades!$A:$A,"="&amp;Alumn_Filtered!$A112,Grades!$J:$J,"=1",Grades!$I:$I,"="&amp;_xlfn.MINIFS(Grades!$I:$I,Grades!$A:$A,"="&amp;$A112)),0)</f>
        <v>0.60555555555555551</v>
      </c>
      <c r="O112">
        <f>COUNTIFS(Grades!$A:$A,"="&amp;Alumn_Filtered!$A112,Grades!$J:$J,"=2",Grades!$I:$I,"="&amp;_xlfn.MINIFS(Grades!$I:$I,Grades!$A:$A,"="&amp;$A112))</f>
        <v>7</v>
      </c>
      <c r="P112">
        <f>COUNTIFS(Grades!$A:$A,"="&amp;Alumn_Filtered!$A112,Grades!$P:$P,"=DRP",Grades!$J:$J,"=2",Grades!$I:$I,"="&amp;_xlfn.MINIFS(Grades!$I:$I,Grades!$A:$A,"="&amp;$A112))</f>
        <v>1</v>
      </c>
      <c r="Q112">
        <f>COUNTIFS(Grades!$A:$A,"="&amp;Alumn_Filtered!$A112,Grades!$P:$P,"=BAD",Grades!$J:$J,"=2",Grades!$I:$I,"="&amp;_xlfn.MINIFS(Grades!$I:$I,Grades!$A:$A,"="&amp;$A112))</f>
        <v>1</v>
      </c>
      <c r="R112">
        <f>COUNTIFS(Grades!$A:$A,"="&amp;Alumn_Filtered!$A112,Grades!$P:$P,"CVL",Grades!$J:$J,"=2",Grades!$I:$I,"="&amp;_xlfn.MINIFS(Grades!$I:$I,Grades!$A:$A,"="&amp;$A112))</f>
        <v>0</v>
      </c>
      <c r="S112">
        <f t="shared" si="31"/>
        <v>5</v>
      </c>
      <c r="T112">
        <f>COUNTIFS(Grades!$A:$A,"="&amp;Alumn_Filtered!$A112,Grades!$J:$J,"=2",Grades!$P:$P,"&gt;=0.5",Grades!$I:$I,"="&amp;_xlfn.MINIFS(Grades!$I:$I,Grades!$A:$A,"="&amp;$A112))</f>
        <v>1</v>
      </c>
      <c r="U112" s="28">
        <f t="shared" si="21"/>
        <v>0.2</v>
      </c>
      <c r="V112">
        <f>COUNTIFS(Grades!$A:$A,"="&amp;Alumn_Filtered!$A112,Grades!$J:$J,"=2",Grades!$P:$P,"&lt;0.5",Grades!$I:$I,"="&amp;_xlfn.MINIFS(Grades!$I:$I,Grades!$A:$A,"="&amp;$A112))</f>
        <v>4</v>
      </c>
      <c r="W112" s="28">
        <f t="shared" si="22"/>
        <v>0.8</v>
      </c>
      <c r="X112" s="28">
        <f>_xlfn.MAXIFS(Grades!$P:$P,Grades!$A:$A,"="&amp;Alumn_Filtered!$A112,Grades!$J:$J,"=2",Grades!$I:$I,"="&amp;_xlfn.MINIFS(Grades!$I:$I,Grades!$A:$A,"="&amp;$A112))</f>
        <v>0.58333333333333337</v>
      </c>
      <c r="Y112" s="28">
        <f>_xlfn.MINIFS(Grades!$P:$P,Grades!$A:$A,"="&amp;Alumn_Filtered!$A112,Grades!$J:$J,"=2",Grades!$I:$I,"="&amp;_xlfn.MINIFS(Grades!$I:$I,Grades!$A:$A,"="&amp;$A112))</f>
        <v>0</v>
      </c>
      <c r="Z112" s="28">
        <f>IF(S112&lt;&gt;0,SUMIFS(Grades!$P:$P,Grades!$P:$P,"&gt;0",Grades!$A:$A,"="&amp;Alumn_Filtered!$A112,Grades!$J:$J,"=2",Grades!$I:$I,"="&amp;_xlfn.MINIFS(Grades!$I:$I,Grades!$A:$A,"="&amp;$A112))/COUNTIFS(Grades!P:P,"&lt;&gt;BAD",Grades!P:P,"&lt;&gt;DRP",Grades!P:P,"&lt;&gt;CVL",Grades!$A:$A,"="&amp;Alumn_Filtered!$A112,Grades!$J:$J,"=2",Grades!$I:$I,"="&amp;_xlfn.MINIFS(Grades!$I:$I,Grades!$A:$A,"="&amp;$A112)),0)</f>
        <v>0.27666666666666673</v>
      </c>
      <c r="AA112" s="28">
        <f t="shared" si="23"/>
        <v>-0.32888888888888879</v>
      </c>
      <c r="AB112">
        <f t="shared" ca="1" si="17"/>
        <v>22</v>
      </c>
      <c r="AC112" t="str">
        <f>LEFT(VLOOKUP($A112,Ingresos!$C:$X,5,FALSE),1)</f>
        <v>S</v>
      </c>
      <c r="AD112">
        <f t="shared" si="24"/>
        <v>1</v>
      </c>
      <c r="AE112" t="str">
        <f>LEFT(VLOOKUP($A112,Ingresos!$C:$X,6,FALSE),1)</f>
        <v>R</v>
      </c>
      <c r="AF112">
        <f t="shared" si="25"/>
        <v>1</v>
      </c>
      <c r="AG112">
        <f>VLOOKUP($A112,Ingresos!$C:$X,9,FALSE)</f>
        <v>523</v>
      </c>
      <c r="AH112" s="28">
        <f t="shared" si="26"/>
        <v>0.51053484602917343</v>
      </c>
      <c r="AI112">
        <f>VLOOKUP($A112,Ingresos!$C:$X,10,FALSE)</f>
        <v>523</v>
      </c>
      <c r="AJ112" s="28">
        <f t="shared" si="27"/>
        <v>0.51053484602917343</v>
      </c>
      <c r="AK112">
        <f>VLOOKUP($A112,Ingresos!$C:$X,11,FALSE)</f>
        <v>560</v>
      </c>
      <c r="AL112" s="28">
        <f t="shared" si="28"/>
        <v>0.57050243111831445</v>
      </c>
      <c r="AM112">
        <f>VLOOKUP($A112,Ingresos!$C:$X,12,FALSE)</f>
        <v>574</v>
      </c>
      <c r="AN112" s="28">
        <f t="shared" si="29"/>
        <v>0.59319286871961097</v>
      </c>
      <c r="AO112">
        <f>VLOOKUP($A112,Ingresos!$C:$X,18,FALSE)</f>
        <v>13</v>
      </c>
      <c r="AP112">
        <f t="shared" si="32"/>
        <v>13</v>
      </c>
      <c r="AQ112" t="str">
        <f>VLOOKUP($A112,Ingresos!$C:$X,19,FALSE)</f>
        <v>H1</v>
      </c>
      <c r="AR112">
        <f t="shared" si="30"/>
        <v>1</v>
      </c>
      <c r="AS112">
        <f>VLOOKUP($A112,Ingresos!$C:$X,22,FALSE)</f>
        <v>9</v>
      </c>
    </row>
    <row r="113" spans="1:45" x14ac:dyDescent="0.25">
      <c r="A113">
        <v>191253116</v>
      </c>
      <c r="B113">
        <f>IF((_xlfn.MAXIFS(Grades!$I:$I,Grades!$A:$A,"="&amp;$A113)-_xlfn.MINIFS(Grades!$I:$I,Grades!$A:$A,"="&amp;$A113))=0,0,1)</f>
        <v>0</v>
      </c>
      <c r="C113">
        <f>COUNTIFS(Grades!$A:$A,"="&amp;Alumn_Filtered!$A113,Grades!$J:$J,"=1",Grades!$I:$I,"="&amp;_xlfn.MINIFS(Grades!$I:$I,Grades!$A:$A,"="&amp;$A113))</f>
        <v>6</v>
      </c>
      <c r="D113">
        <f>COUNTIFS(Grades!$A:$A,"="&amp;Alumn_Filtered!$A113,Grades!$P:$P,"=DRP",Grades!$J:$J,"=1",Grades!$I:$I,"="&amp;_xlfn.MINIFS(Grades!$I:$I,Grades!$A:$A,"="&amp;$A113))</f>
        <v>0</v>
      </c>
      <c r="E113">
        <f>COUNTIFS(Grades!$A:$A,"="&amp;Alumn_Filtered!$A113,Grades!$P:$P,"=BAD",Grades!$J:$J,"=1",Grades!$I:$I,"="&amp;_xlfn.MINIFS(Grades!$I:$I,Grades!$A:$A,"="&amp;$A113))</f>
        <v>1</v>
      </c>
      <c r="F113">
        <f>COUNTIFS(Grades!$A:$A,"="&amp;Alumn_Filtered!$A113,Grades!$P:$P,"CVL",Grades!$J:$J,"=1",Grades!$I:$I,"="&amp;_xlfn.MINIFS(Grades!$I:$I,Grades!$A:$A,"="&amp;$A113))</f>
        <v>0</v>
      </c>
      <c r="G113" s="30">
        <f t="shared" si="18"/>
        <v>5</v>
      </c>
      <c r="H113">
        <f>COUNTIFS(Grades!$A:$A,"="&amp;Alumn_Filtered!$A113,Grades!$J:$J,"=1",Grades!$P:$P,"&gt;=0.5",Grades!$I:$I,"="&amp;_xlfn.MINIFS(Grades!$I:$I,Grades!$A:$A,"="&amp;$A113))</f>
        <v>1</v>
      </c>
      <c r="I113" s="28">
        <f t="shared" si="19"/>
        <v>0.2</v>
      </c>
      <c r="J113">
        <f>COUNTIFS(Grades!$A:$A,"="&amp;Alumn_Filtered!$A113,Grades!$J:$J,"=1",Grades!$P:$P,"&lt;0.5",Grades!$I:$I,"="&amp;_xlfn.MINIFS(Grades!$I:$I,Grades!$A:$A,"="&amp;$A113))</f>
        <v>4</v>
      </c>
      <c r="K113" s="28">
        <f t="shared" si="20"/>
        <v>0.8</v>
      </c>
      <c r="L113" s="28">
        <f>_xlfn.MAXIFS(Grades!$P:$P,Grades!$A:$A,"="&amp;Alumn_Filtered!$A113,Grades!$J:$J,"=1",Grades!$I:$I,"="&amp;_xlfn.MINIFS(Grades!$I:$I,Grades!$A:$A,"="&amp;$A113))</f>
        <v>0.8666666666666667</v>
      </c>
      <c r="M113" s="28">
        <f>_xlfn.MINIFS(Grades!$P:$P,Grades!$A:$A,"="&amp;Alumn_Filtered!$A113,Grades!$J:$J,"=1",Grades!$I:$I,"="&amp;_xlfn.MINIFS(Grades!$I:$I,Grades!$A:$A,"="&amp;$A113))</f>
        <v>0.16666666666666666</v>
      </c>
      <c r="N113" s="28">
        <f>IF(G113&lt;&gt;0,SUMIFS(Grades!$P:$P,Grades!$P:$P,"&gt;0",Grades!$A:$A,"="&amp;Alumn_Filtered!$A113,Grades!$J:$J,"=1",Grades!$I:$I,"="&amp;_xlfn.MINIFS(Grades!$I:$I,Grades!$A:$A,"="&amp;$A113))/COUNTIFS(Grades!P:P,"&lt;&gt;BAD",Grades!P:P,"&lt;&gt;DRP",Grades!P:P,"&lt;&gt;CVL",Grades!$A:$A,"="&amp;Alumn_Filtered!$A113,Grades!$J:$J,"=1",Grades!$I:$I,"="&amp;_xlfn.MINIFS(Grades!$I:$I,Grades!$A:$A,"="&amp;$A113)),0)</f>
        <v>0.37</v>
      </c>
      <c r="O113">
        <f>COUNTIFS(Grades!$A:$A,"="&amp;Alumn_Filtered!$A113,Grades!$J:$J,"=2",Grades!$I:$I,"="&amp;_xlfn.MINIFS(Grades!$I:$I,Grades!$A:$A,"="&amp;$A113))</f>
        <v>7</v>
      </c>
      <c r="P113">
        <f>COUNTIFS(Grades!$A:$A,"="&amp;Alumn_Filtered!$A113,Grades!$P:$P,"=DRP",Grades!$J:$J,"=2",Grades!$I:$I,"="&amp;_xlfn.MINIFS(Grades!$I:$I,Grades!$A:$A,"="&amp;$A113))</f>
        <v>1</v>
      </c>
      <c r="Q113">
        <f>COUNTIFS(Grades!$A:$A,"="&amp;Alumn_Filtered!$A113,Grades!$P:$P,"=BAD",Grades!$J:$J,"=2",Grades!$I:$I,"="&amp;_xlfn.MINIFS(Grades!$I:$I,Grades!$A:$A,"="&amp;$A113))</f>
        <v>1</v>
      </c>
      <c r="R113">
        <f>COUNTIFS(Grades!$A:$A,"="&amp;Alumn_Filtered!$A113,Grades!$P:$P,"CVL",Grades!$J:$J,"=2",Grades!$I:$I,"="&amp;_xlfn.MINIFS(Grades!$I:$I,Grades!$A:$A,"="&amp;$A113))</f>
        <v>0</v>
      </c>
      <c r="S113">
        <f t="shared" si="31"/>
        <v>5</v>
      </c>
      <c r="T113">
        <f>COUNTIFS(Grades!$A:$A,"="&amp;Alumn_Filtered!$A113,Grades!$J:$J,"=2",Grades!$P:$P,"&gt;=0.5",Grades!$I:$I,"="&amp;_xlfn.MINIFS(Grades!$I:$I,Grades!$A:$A,"="&amp;$A113))</f>
        <v>1</v>
      </c>
      <c r="U113" s="28">
        <f t="shared" si="21"/>
        <v>0.2</v>
      </c>
      <c r="V113">
        <f>COUNTIFS(Grades!$A:$A,"="&amp;Alumn_Filtered!$A113,Grades!$J:$J,"=2",Grades!$P:$P,"&lt;0.5",Grades!$I:$I,"="&amp;_xlfn.MINIFS(Grades!$I:$I,Grades!$A:$A,"="&amp;$A113))</f>
        <v>4</v>
      </c>
      <c r="W113" s="28">
        <f t="shared" si="22"/>
        <v>0.8</v>
      </c>
      <c r="X113" s="28">
        <f>_xlfn.MAXIFS(Grades!$P:$P,Grades!$A:$A,"="&amp;Alumn_Filtered!$A113,Grades!$J:$J,"=2",Grades!$I:$I,"="&amp;_xlfn.MINIFS(Grades!$I:$I,Grades!$A:$A,"="&amp;$A113))</f>
        <v>0.5</v>
      </c>
      <c r="Y113" s="28">
        <f>_xlfn.MINIFS(Grades!$P:$P,Grades!$A:$A,"="&amp;Alumn_Filtered!$A113,Grades!$J:$J,"=2",Grades!$I:$I,"="&amp;_xlfn.MINIFS(Grades!$I:$I,Grades!$A:$A,"="&amp;$A113))</f>
        <v>0.28333333333333338</v>
      </c>
      <c r="Z113" s="28">
        <f>IF(S113&lt;&gt;0,SUMIFS(Grades!$P:$P,Grades!$P:$P,"&gt;0",Grades!$A:$A,"="&amp;Alumn_Filtered!$A113,Grades!$J:$J,"=2",Grades!$I:$I,"="&amp;_xlfn.MINIFS(Grades!$I:$I,Grades!$A:$A,"="&amp;$A113))/COUNTIFS(Grades!P:P,"&lt;&gt;BAD",Grades!P:P,"&lt;&gt;DRP",Grades!P:P,"&lt;&gt;CVL",Grades!$A:$A,"="&amp;Alumn_Filtered!$A113,Grades!$J:$J,"=2",Grades!$I:$I,"="&amp;_xlfn.MINIFS(Grades!$I:$I,Grades!$A:$A,"="&amp;$A113)),0)</f>
        <v>0.41333333333333339</v>
      </c>
      <c r="AA113" s="28">
        <f t="shared" si="23"/>
        <v>4.333333333333339E-2</v>
      </c>
      <c r="AB113">
        <f t="shared" ca="1" si="17"/>
        <v>22</v>
      </c>
      <c r="AC113" t="str">
        <f>LEFT(VLOOKUP($A113,Ingresos!$C:$X,5,FALSE),1)</f>
        <v>S</v>
      </c>
      <c r="AD113">
        <f t="shared" si="24"/>
        <v>1</v>
      </c>
      <c r="AE113" t="str">
        <f>LEFT(VLOOKUP($A113,Ingresos!$C:$X,6,FALSE),1)</f>
        <v>R</v>
      </c>
      <c r="AF113">
        <f t="shared" si="25"/>
        <v>1</v>
      </c>
      <c r="AG113">
        <f>VLOOKUP($A113,Ingresos!$C:$X,9,FALSE)</f>
        <v>482</v>
      </c>
      <c r="AH113" s="28">
        <f t="shared" si="26"/>
        <v>0.44408427876823336</v>
      </c>
      <c r="AI113">
        <f>VLOOKUP($A113,Ingresos!$C:$X,10,FALSE)</f>
        <v>482</v>
      </c>
      <c r="AJ113" s="28">
        <f t="shared" si="27"/>
        <v>0.44408427876823336</v>
      </c>
      <c r="AK113">
        <f>VLOOKUP($A113,Ingresos!$C:$X,11,FALSE)</f>
        <v>485</v>
      </c>
      <c r="AL113" s="28">
        <f t="shared" si="28"/>
        <v>0.44894651539708263</v>
      </c>
      <c r="AM113">
        <f>VLOOKUP($A113,Ingresos!$C:$X,12,FALSE)</f>
        <v>570</v>
      </c>
      <c r="AN113" s="28">
        <f t="shared" si="29"/>
        <v>0.58670988654781198</v>
      </c>
      <c r="AO113">
        <f>VLOOKUP($A113,Ingresos!$C:$X,18,FALSE)</f>
        <v>6</v>
      </c>
      <c r="AP113">
        <f t="shared" si="32"/>
        <v>6</v>
      </c>
      <c r="AQ113" t="str">
        <f>VLOOKUP($A113,Ingresos!$C:$X,19,FALSE)</f>
        <v>H1</v>
      </c>
      <c r="AR113">
        <f t="shared" si="30"/>
        <v>1</v>
      </c>
      <c r="AS113">
        <f>VLOOKUP($A113,Ingresos!$C:$X,22,FALSE)</f>
        <v>9</v>
      </c>
    </row>
    <row r="114" spans="1:45" x14ac:dyDescent="0.25">
      <c r="A114">
        <v>191324714</v>
      </c>
      <c r="B114">
        <f>IF((_xlfn.MAXIFS(Grades!$I:$I,Grades!$A:$A,"="&amp;$A114)-_xlfn.MINIFS(Grades!$I:$I,Grades!$A:$A,"="&amp;$A114))=0,0,1)</f>
        <v>1</v>
      </c>
      <c r="C114">
        <f>COUNTIFS(Grades!$A:$A,"="&amp;Alumn_Filtered!$A114,Grades!$J:$J,"=1",Grades!$I:$I,"="&amp;_xlfn.MINIFS(Grades!$I:$I,Grades!$A:$A,"="&amp;$A114))</f>
        <v>6</v>
      </c>
      <c r="D114">
        <f>COUNTIFS(Grades!$A:$A,"="&amp;Alumn_Filtered!$A114,Grades!$P:$P,"=DRP",Grades!$J:$J,"=1",Grades!$I:$I,"="&amp;_xlfn.MINIFS(Grades!$I:$I,Grades!$A:$A,"="&amp;$A114))</f>
        <v>0</v>
      </c>
      <c r="E114">
        <f>COUNTIFS(Grades!$A:$A,"="&amp;Alumn_Filtered!$A114,Grades!$P:$P,"=BAD",Grades!$J:$J,"=1",Grades!$I:$I,"="&amp;_xlfn.MINIFS(Grades!$I:$I,Grades!$A:$A,"="&amp;$A114))</f>
        <v>0</v>
      </c>
      <c r="F114">
        <f>COUNTIFS(Grades!$A:$A,"="&amp;Alumn_Filtered!$A114,Grades!$P:$P,"CVL",Grades!$J:$J,"=1",Grades!$I:$I,"="&amp;_xlfn.MINIFS(Grades!$I:$I,Grades!$A:$A,"="&amp;$A114))</f>
        <v>0</v>
      </c>
      <c r="G114" s="30">
        <f t="shared" si="18"/>
        <v>6</v>
      </c>
      <c r="H114">
        <f>COUNTIFS(Grades!$A:$A,"="&amp;Alumn_Filtered!$A114,Grades!$J:$J,"=1",Grades!$P:$P,"&gt;=0.5",Grades!$I:$I,"="&amp;_xlfn.MINIFS(Grades!$I:$I,Grades!$A:$A,"="&amp;$A114))</f>
        <v>3</v>
      </c>
      <c r="I114" s="28">
        <f t="shared" si="19"/>
        <v>0.5</v>
      </c>
      <c r="J114">
        <f>COUNTIFS(Grades!$A:$A,"="&amp;Alumn_Filtered!$A114,Grades!$J:$J,"=1",Grades!$P:$P,"&lt;0.5",Grades!$I:$I,"="&amp;_xlfn.MINIFS(Grades!$I:$I,Grades!$A:$A,"="&amp;$A114))</f>
        <v>3</v>
      </c>
      <c r="K114" s="28">
        <f t="shared" si="20"/>
        <v>0.5</v>
      </c>
      <c r="L114" s="28">
        <f>_xlfn.MAXIFS(Grades!$P:$P,Grades!$A:$A,"="&amp;Alumn_Filtered!$A114,Grades!$J:$J,"=1",Grades!$I:$I,"="&amp;_xlfn.MINIFS(Grades!$I:$I,Grades!$A:$A,"="&amp;$A114))</f>
        <v>0.83333333333333337</v>
      </c>
      <c r="M114" s="28">
        <f>_xlfn.MINIFS(Grades!$P:$P,Grades!$A:$A,"="&amp;Alumn_Filtered!$A114,Grades!$J:$J,"=1",Grades!$I:$I,"="&amp;_xlfn.MINIFS(Grades!$I:$I,Grades!$A:$A,"="&amp;$A114))</f>
        <v>0.35000000000000003</v>
      </c>
      <c r="N114" s="28">
        <f>IF(G114&lt;&gt;0,SUMIFS(Grades!$P:$P,Grades!$P:$P,"&gt;0",Grades!$A:$A,"="&amp;Alumn_Filtered!$A114,Grades!$J:$J,"=1",Grades!$I:$I,"="&amp;_xlfn.MINIFS(Grades!$I:$I,Grades!$A:$A,"="&amp;$A114))/COUNTIFS(Grades!P:P,"&lt;&gt;BAD",Grades!P:P,"&lt;&gt;DRP",Grades!P:P,"&lt;&gt;CVL",Grades!$A:$A,"="&amp;Alumn_Filtered!$A114,Grades!$J:$J,"=1",Grades!$I:$I,"="&amp;_xlfn.MINIFS(Grades!$I:$I,Grades!$A:$A,"="&amp;$A114)),0)</f>
        <v>0.56388888888888888</v>
      </c>
      <c r="O114">
        <f>COUNTIFS(Grades!$A:$A,"="&amp;Alumn_Filtered!$A114,Grades!$J:$J,"=2",Grades!$I:$I,"="&amp;_xlfn.MINIFS(Grades!$I:$I,Grades!$A:$A,"="&amp;$A114))</f>
        <v>6</v>
      </c>
      <c r="P114">
        <f>COUNTIFS(Grades!$A:$A,"="&amp;Alumn_Filtered!$A114,Grades!$P:$P,"=DRP",Grades!$J:$J,"=2",Grades!$I:$I,"="&amp;_xlfn.MINIFS(Grades!$I:$I,Grades!$A:$A,"="&amp;$A114))</f>
        <v>0</v>
      </c>
      <c r="Q114">
        <f>COUNTIFS(Grades!$A:$A,"="&amp;Alumn_Filtered!$A114,Grades!$P:$P,"=BAD",Grades!$J:$J,"=2",Grades!$I:$I,"="&amp;_xlfn.MINIFS(Grades!$I:$I,Grades!$A:$A,"="&amp;$A114))</f>
        <v>0</v>
      </c>
      <c r="R114">
        <f>COUNTIFS(Grades!$A:$A,"="&amp;Alumn_Filtered!$A114,Grades!$P:$P,"CVL",Grades!$J:$J,"=2",Grades!$I:$I,"="&amp;_xlfn.MINIFS(Grades!$I:$I,Grades!$A:$A,"="&amp;$A114))</f>
        <v>0</v>
      </c>
      <c r="S114">
        <f t="shared" si="31"/>
        <v>6</v>
      </c>
      <c r="T114">
        <f>COUNTIFS(Grades!$A:$A,"="&amp;Alumn_Filtered!$A114,Grades!$J:$J,"=2",Grades!$P:$P,"&gt;=0.5",Grades!$I:$I,"="&amp;_xlfn.MINIFS(Grades!$I:$I,Grades!$A:$A,"="&amp;$A114))</f>
        <v>6</v>
      </c>
      <c r="U114" s="28">
        <f t="shared" si="21"/>
        <v>1</v>
      </c>
      <c r="V114">
        <f>COUNTIFS(Grades!$A:$A,"="&amp;Alumn_Filtered!$A114,Grades!$J:$J,"=2",Grades!$P:$P,"&lt;0.5",Grades!$I:$I,"="&amp;_xlfn.MINIFS(Grades!$I:$I,Grades!$A:$A,"="&amp;$A114))</f>
        <v>0</v>
      </c>
      <c r="W114" s="28">
        <f t="shared" si="22"/>
        <v>0</v>
      </c>
      <c r="X114" s="28">
        <f>_xlfn.MAXIFS(Grades!$P:$P,Grades!$A:$A,"="&amp;Alumn_Filtered!$A114,Grades!$J:$J,"=2",Grades!$I:$I,"="&amp;_xlfn.MINIFS(Grades!$I:$I,Grades!$A:$A,"="&amp;$A114))</f>
        <v>0.83333333333333337</v>
      </c>
      <c r="Y114" s="28">
        <f>_xlfn.MINIFS(Grades!$P:$P,Grades!$A:$A,"="&amp;Alumn_Filtered!$A114,Grades!$J:$J,"=2",Grades!$I:$I,"="&amp;_xlfn.MINIFS(Grades!$I:$I,Grades!$A:$A,"="&amp;$A114))</f>
        <v>0.51666666666666661</v>
      </c>
      <c r="Z114" s="28">
        <f>IF(S114&lt;&gt;0,SUMIFS(Grades!$P:$P,Grades!$P:$P,"&gt;0",Grades!$A:$A,"="&amp;Alumn_Filtered!$A114,Grades!$J:$J,"=2",Grades!$I:$I,"="&amp;_xlfn.MINIFS(Grades!$I:$I,Grades!$A:$A,"="&amp;$A114))/COUNTIFS(Grades!P:P,"&lt;&gt;BAD",Grades!P:P,"&lt;&gt;DRP",Grades!P:P,"&lt;&gt;CVL",Grades!$A:$A,"="&amp;Alumn_Filtered!$A114,Grades!$J:$J,"=2",Grades!$I:$I,"="&amp;_xlfn.MINIFS(Grades!$I:$I,Grades!$A:$A,"="&amp;$A114)),0)</f>
        <v>0.6972222222222223</v>
      </c>
      <c r="AA114" s="28">
        <f t="shared" si="23"/>
        <v>0.13333333333333341</v>
      </c>
      <c r="AB114">
        <f t="shared" ca="1" si="17"/>
        <v>22</v>
      </c>
      <c r="AC114" t="str">
        <f>LEFT(VLOOKUP($A114,Ingresos!$C:$X,5,FALSE),1)</f>
        <v>S</v>
      </c>
      <c r="AD114">
        <f t="shared" si="24"/>
        <v>1</v>
      </c>
      <c r="AE114" t="str">
        <f>LEFT(VLOOKUP($A114,Ingresos!$C:$X,6,FALSE),1)</f>
        <v>R</v>
      </c>
      <c r="AF114">
        <f t="shared" si="25"/>
        <v>1</v>
      </c>
      <c r="AG114">
        <f>VLOOKUP($A114,Ingresos!$C:$X,9,FALSE)</f>
        <v>554</v>
      </c>
      <c r="AH114" s="28">
        <f t="shared" si="26"/>
        <v>0.56077795786061591</v>
      </c>
      <c r="AI114">
        <f>VLOOKUP($A114,Ingresos!$C:$X,10,FALSE)</f>
        <v>554</v>
      </c>
      <c r="AJ114" s="28">
        <f t="shared" si="27"/>
        <v>0.56077795786061591</v>
      </c>
      <c r="AK114">
        <f>VLOOKUP($A114,Ingresos!$C:$X,11,FALSE)</f>
        <v>582</v>
      </c>
      <c r="AL114" s="28">
        <f t="shared" si="28"/>
        <v>0.60615883306320906</v>
      </c>
      <c r="AM114">
        <f>VLOOKUP($A114,Ingresos!$C:$X,12,FALSE)</f>
        <v>614</v>
      </c>
      <c r="AN114" s="28">
        <f t="shared" si="29"/>
        <v>0.65802269043760131</v>
      </c>
      <c r="AO114">
        <f>VLOOKUP($A114,Ingresos!$C:$X,18,FALSE)</f>
        <v>11</v>
      </c>
      <c r="AP114">
        <f t="shared" si="32"/>
        <v>11</v>
      </c>
      <c r="AQ114" t="str">
        <f>VLOOKUP($A114,Ingresos!$C:$X,19,FALSE)</f>
        <v>H1</v>
      </c>
      <c r="AR114">
        <f t="shared" si="30"/>
        <v>1</v>
      </c>
      <c r="AS114">
        <f>VLOOKUP($A114,Ingresos!$C:$X,22,FALSE)</f>
        <v>0</v>
      </c>
    </row>
    <row r="115" spans="1:45" x14ac:dyDescent="0.25">
      <c r="A115">
        <v>191330919</v>
      </c>
      <c r="B115">
        <f>IF((_xlfn.MAXIFS(Grades!$I:$I,Grades!$A:$A,"="&amp;$A115)-_xlfn.MINIFS(Grades!$I:$I,Grades!$A:$A,"="&amp;$A115))=0,0,1)</f>
        <v>1</v>
      </c>
      <c r="C115">
        <f>COUNTIFS(Grades!$A:$A,"="&amp;Alumn_Filtered!$A115,Grades!$J:$J,"=1",Grades!$I:$I,"="&amp;_xlfn.MINIFS(Grades!$I:$I,Grades!$A:$A,"="&amp;$A115))</f>
        <v>6</v>
      </c>
      <c r="D115">
        <f>COUNTIFS(Grades!$A:$A,"="&amp;Alumn_Filtered!$A115,Grades!$P:$P,"=DRP",Grades!$J:$J,"=1",Grades!$I:$I,"="&amp;_xlfn.MINIFS(Grades!$I:$I,Grades!$A:$A,"="&amp;$A115))</f>
        <v>0</v>
      </c>
      <c r="E115">
        <f>COUNTIFS(Grades!$A:$A,"="&amp;Alumn_Filtered!$A115,Grades!$P:$P,"=BAD",Grades!$J:$J,"=1",Grades!$I:$I,"="&amp;_xlfn.MINIFS(Grades!$I:$I,Grades!$A:$A,"="&amp;$A115))</f>
        <v>0</v>
      </c>
      <c r="F115">
        <f>COUNTIFS(Grades!$A:$A,"="&amp;Alumn_Filtered!$A115,Grades!$P:$P,"CVL",Grades!$J:$J,"=1",Grades!$I:$I,"="&amp;_xlfn.MINIFS(Grades!$I:$I,Grades!$A:$A,"="&amp;$A115))</f>
        <v>0</v>
      </c>
      <c r="G115" s="30">
        <f t="shared" si="18"/>
        <v>6</v>
      </c>
      <c r="H115">
        <f>COUNTIFS(Grades!$A:$A,"="&amp;Alumn_Filtered!$A115,Grades!$J:$J,"=1",Grades!$P:$P,"&gt;=0.5",Grades!$I:$I,"="&amp;_xlfn.MINIFS(Grades!$I:$I,Grades!$A:$A,"="&amp;$A115))</f>
        <v>5</v>
      </c>
      <c r="I115" s="28">
        <f t="shared" si="19"/>
        <v>0.83333333333333337</v>
      </c>
      <c r="J115">
        <f>COUNTIFS(Grades!$A:$A,"="&amp;Alumn_Filtered!$A115,Grades!$J:$J,"=1",Grades!$P:$P,"&lt;0.5",Grades!$I:$I,"="&amp;_xlfn.MINIFS(Grades!$I:$I,Grades!$A:$A,"="&amp;$A115))</f>
        <v>1</v>
      </c>
      <c r="K115" s="28">
        <f t="shared" si="20"/>
        <v>0.16666666666666666</v>
      </c>
      <c r="L115" s="28">
        <f>_xlfn.MAXIFS(Grades!$P:$P,Grades!$A:$A,"="&amp;Alumn_Filtered!$A115,Grades!$J:$J,"=1",Grades!$I:$I,"="&amp;_xlfn.MINIFS(Grades!$I:$I,Grades!$A:$A,"="&amp;$A115))</f>
        <v>0.81666666666666676</v>
      </c>
      <c r="M115" s="28">
        <f>_xlfn.MINIFS(Grades!$P:$P,Grades!$A:$A,"="&amp;Alumn_Filtered!$A115,Grades!$J:$J,"=1",Grades!$I:$I,"="&amp;_xlfn.MINIFS(Grades!$I:$I,Grades!$A:$A,"="&amp;$A115))</f>
        <v>0.3666666666666667</v>
      </c>
      <c r="N115" s="28">
        <f>IF(G115&lt;&gt;0,SUMIFS(Grades!$P:$P,Grades!$P:$P,"&gt;0",Grades!$A:$A,"="&amp;Alumn_Filtered!$A115,Grades!$J:$J,"=1",Grades!$I:$I,"="&amp;_xlfn.MINIFS(Grades!$I:$I,Grades!$A:$A,"="&amp;$A115))/COUNTIFS(Grades!P:P,"&lt;&gt;BAD",Grades!P:P,"&lt;&gt;DRP",Grades!P:P,"&lt;&gt;CVL",Grades!$A:$A,"="&amp;Alumn_Filtered!$A115,Grades!$J:$J,"=1",Grades!$I:$I,"="&amp;_xlfn.MINIFS(Grades!$I:$I,Grades!$A:$A,"="&amp;$A115)),0)</f>
        <v>0.59166666666666667</v>
      </c>
      <c r="O115">
        <f>COUNTIFS(Grades!$A:$A,"="&amp;Alumn_Filtered!$A115,Grades!$J:$J,"=2",Grades!$I:$I,"="&amp;_xlfn.MINIFS(Grades!$I:$I,Grades!$A:$A,"="&amp;$A115))</f>
        <v>6</v>
      </c>
      <c r="P115">
        <f>COUNTIFS(Grades!$A:$A,"="&amp;Alumn_Filtered!$A115,Grades!$P:$P,"=DRP",Grades!$J:$J,"=2",Grades!$I:$I,"="&amp;_xlfn.MINIFS(Grades!$I:$I,Grades!$A:$A,"="&amp;$A115))</f>
        <v>0</v>
      </c>
      <c r="Q115">
        <f>COUNTIFS(Grades!$A:$A,"="&amp;Alumn_Filtered!$A115,Grades!$P:$P,"=BAD",Grades!$J:$J,"=2",Grades!$I:$I,"="&amp;_xlfn.MINIFS(Grades!$I:$I,Grades!$A:$A,"="&amp;$A115))</f>
        <v>0</v>
      </c>
      <c r="R115">
        <f>COUNTIFS(Grades!$A:$A,"="&amp;Alumn_Filtered!$A115,Grades!$P:$P,"CVL",Grades!$J:$J,"=2",Grades!$I:$I,"="&amp;_xlfn.MINIFS(Grades!$I:$I,Grades!$A:$A,"="&amp;$A115))</f>
        <v>0</v>
      </c>
      <c r="S115">
        <f t="shared" si="31"/>
        <v>6</v>
      </c>
      <c r="T115">
        <f>COUNTIFS(Grades!$A:$A,"="&amp;Alumn_Filtered!$A115,Grades!$J:$J,"=2",Grades!$P:$P,"&gt;=0.5",Grades!$I:$I,"="&amp;_xlfn.MINIFS(Grades!$I:$I,Grades!$A:$A,"="&amp;$A115))</f>
        <v>4</v>
      </c>
      <c r="U115" s="28">
        <f t="shared" si="21"/>
        <v>0.66666666666666663</v>
      </c>
      <c r="V115">
        <f>COUNTIFS(Grades!$A:$A,"="&amp;Alumn_Filtered!$A115,Grades!$J:$J,"=2",Grades!$P:$P,"&lt;0.5",Grades!$I:$I,"="&amp;_xlfn.MINIFS(Grades!$I:$I,Grades!$A:$A,"="&amp;$A115))</f>
        <v>2</v>
      </c>
      <c r="W115" s="28">
        <f t="shared" si="22"/>
        <v>0.33333333333333331</v>
      </c>
      <c r="X115" s="28">
        <f>_xlfn.MAXIFS(Grades!$P:$P,Grades!$A:$A,"="&amp;Alumn_Filtered!$A115,Grades!$J:$J,"=2",Grades!$I:$I,"="&amp;_xlfn.MINIFS(Grades!$I:$I,Grades!$A:$A,"="&amp;$A115))</f>
        <v>0.73333333333333339</v>
      </c>
      <c r="Y115" s="28">
        <f>_xlfn.MINIFS(Grades!$P:$P,Grades!$A:$A,"="&amp;Alumn_Filtered!$A115,Grades!$J:$J,"=2",Grades!$I:$I,"="&amp;_xlfn.MINIFS(Grades!$I:$I,Grades!$A:$A,"="&amp;$A115))</f>
        <v>0.31666666666666665</v>
      </c>
      <c r="Z115" s="28">
        <f>IF(S115&lt;&gt;0,SUMIFS(Grades!$P:$P,Grades!$P:$P,"&gt;0",Grades!$A:$A,"="&amp;Alumn_Filtered!$A115,Grades!$J:$J,"=2",Grades!$I:$I,"="&amp;_xlfn.MINIFS(Grades!$I:$I,Grades!$A:$A,"="&amp;$A115))/COUNTIFS(Grades!P:P,"&lt;&gt;BAD",Grades!P:P,"&lt;&gt;DRP",Grades!P:P,"&lt;&gt;CVL",Grades!$A:$A,"="&amp;Alumn_Filtered!$A115,Grades!$J:$J,"=2",Grades!$I:$I,"="&amp;_xlfn.MINIFS(Grades!$I:$I,Grades!$A:$A,"="&amp;$A115)),0)</f>
        <v>0.56388888888888888</v>
      </c>
      <c r="AA115" s="28">
        <f t="shared" si="23"/>
        <v>-2.777777777777779E-2</v>
      </c>
      <c r="AB115">
        <f t="shared" ca="1" si="17"/>
        <v>22</v>
      </c>
      <c r="AC115" t="str">
        <f>LEFT(VLOOKUP($A115,Ingresos!$C:$X,5,FALSE),1)</f>
        <v>T</v>
      </c>
      <c r="AD115">
        <f t="shared" si="24"/>
        <v>0</v>
      </c>
      <c r="AE115" t="str">
        <f>LEFT(VLOOKUP($A115,Ingresos!$C:$X,6,FALSE),1)</f>
        <v>E</v>
      </c>
      <c r="AF115">
        <f t="shared" si="25"/>
        <v>0</v>
      </c>
      <c r="AG115">
        <f>VLOOKUP($A115,Ingresos!$C:$X,9,FALSE)</f>
        <v>496</v>
      </c>
      <c r="AH115" s="28">
        <f t="shared" si="26"/>
        <v>0.46677471636953</v>
      </c>
      <c r="AI115">
        <f>VLOOKUP($A115,Ingresos!$C:$X,10,FALSE)</f>
        <v>496</v>
      </c>
      <c r="AJ115" s="28">
        <f t="shared" si="27"/>
        <v>0.46677471636953</v>
      </c>
      <c r="AK115">
        <f>VLOOKUP($A115,Ingresos!$C:$X,11,FALSE)</f>
        <v>568</v>
      </c>
      <c r="AL115" s="28">
        <f t="shared" si="28"/>
        <v>0.58346839546191243</v>
      </c>
      <c r="AM115">
        <f>VLOOKUP($A115,Ingresos!$C:$X,12,FALSE)</f>
        <v>589</v>
      </c>
      <c r="AN115" s="28">
        <f t="shared" si="29"/>
        <v>0.61750405186385737</v>
      </c>
      <c r="AO115">
        <f>VLOOKUP($A115,Ingresos!$C:$X,18,FALSE)</f>
        <v>11</v>
      </c>
      <c r="AP115">
        <f t="shared" si="32"/>
        <v>11</v>
      </c>
      <c r="AQ115" t="str">
        <f>VLOOKUP($A115,Ingresos!$C:$X,19,FALSE)</f>
        <v>H1</v>
      </c>
      <c r="AR115">
        <f t="shared" si="30"/>
        <v>1</v>
      </c>
      <c r="AS115">
        <f>VLOOKUP($A115,Ingresos!$C:$X,22,FALSE)</f>
        <v>0</v>
      </c>
    </row>
    <row r="116" spans="1:45" x14ac:dyDescent="0.25">
      <c r="A116">
        <v>191331699</v>
      </c>
      <c r="B116">
        <f>IF((_xlfn.MAXIFS(Grades!$I:$I,Grades!$A:$A,"="&amp;$A116)-_xlfn.MINIFS(Grades!$I:$I,Grades!$A:$A,"="&amp;$A116))=0,0,1)</f>
        <v>1</v>
      </c>
      <c r="C116">
        <f>COUNTIFS(Grades!$A:$A,"="&amp;Alumn_Filtered!$A116,Grades!$J:$J,"=1",Grades!$I:$I,"="&amp;_xlfn.MINIFS(Grades!$I:$I,Grades!$A:$A,"="&amp;$A116))</f>
        <v>6</v>
      </c>
      <c r="D116">
        <f>COUNTIFS(Grades!$A:$A,"="&amp;Alumn_Filtered!$A116,Grades!$P:$P,"=DRP",Grades!$J:$J,"=1",Grades!$I:$I,"="&amp;_xlfn.MINIFS(Grades!$I:$I,Grades!$A:$A,"="&amp;$A116))</f>
        <v>0</v>
      </c>
      <c r="E116">
        <f>COUNTIFS(Grades!$A:$A,"="&amp;Alumn_Filtered!$A116,Grades!$P:$P,"=BAD",Grades!$J:$J,"=1",Grades!$I:$I,"="&amp;_xlfn.MINIFS(Grades!$I:$I,Grades!$A:$A,"="&amp;$A116))</f>
        <v>0</v>
      </c>
      <c r="F116">
        <f>COUNTIFS(Grades!$A:$A,"="&amp;Alumn_Filtered!$A116,Grades!$P:$P,"CVL",Grades!$J:$J,"=1",Grades!$I:$I,"="&amp;_xlfn.MINIFS(Grades!$I:$I,Grades!$A:$A,"="&amp;$A116))</f>
        <v>0</v>
      </c>
      <c r="G116" s="30">
        <f t="shared" si="18"/>
        <v>6</v>
      </c>
      <c r="H116">
        <f>COUNTIFS(Grades!$A:$A,"="&amp;Alumn_Filtered!$A116,Grades!$J:$J,"=1",Grades!$P:$P,"&gt;=0.5",Grades!$I:$I,"="&amp;_xlfn.MINIFS(Grades!$I:$I,Grades!$A:$A,"="&amp;$A116))</f>
        <v>5</v>
      </c>
      <c r="I116" s="28">
        <f t="shared" si="19"/>
        <v>0.83333333333333337</v>
      </c>
      <c r="J116">
        <f>COUNTIFS(Grades!$A:$A,"="&amp;Alumn_Filtered!$A116,Grades!$J:$J,"=1",Grades!$P:$P,"&lt;0.5",Grades!$I:$I,"="&amp;_xlfn.MINIFS(Grades!$I:$I,Grades!$A:$A,"="&amp;$A116))</f>
        <v>1</v>
      </c>
      <c r="K116" s="28">
        <f t="shared" si="20"/>
        <v>0.16666666666666666</v>
      </c>
      <c r="L116" s="28">
        <f>_xlfn.MAXIFS(Grades!$P:$P,Grades!$A:$A,"="&amp;Alumn_Filtered!$A116,Grades!$J:$J,"=1",Grades!$I:$I,"="&amp;_xlfn.MINIFS(Grades!$I:$I,Grades!$A:$A,"="&amp;$A116))</f>
        <v>0.81666666666666676</v>
      </c>
      <c r="M116" s="28">
        <f>_xlfn.MINIFS(Grades!$P:$P,Grades!$A:$A,"="&amp;Alumn_Filtered!$A116,Grades!$J:$J,"=1",Grades!$I:$I,"="&amp;_xlfn.MINIFS(Grades!$I:$I,Grades!$A:$A,"="&amp;$A116))</f>
        <v>0.39999999999999997</v>
      </c>
      <c r="N116" s="28">
        <f>IF(G116&lt;&gt;0,SUMIFS(Grades!$P:$P,Grades!$P:$P,"&gt;0",Grades!$A:$A,"="&amp;Alumn_Filtered!$A116,Grades!$J:$J,"=1",Grades!$I:$I,"="&amp;_xlfn.MINIFS(Grades!$I:$I,Grades!$A:$A,"="&amp;$A116))/COUNTIFS(Grades!P:P,"&lt;&gt;BAD",Grades!P:P,"&lt;&gt;DRP",Grades!P:P,"&lt;&gt;CVL",Grades!$A:$A,"="&amp;Alumn_Filtered!$A116,Grades!$J:$J,"=1",Grades!$I:$I,"="&amp;_xlfn.MINIFS(Grades!$I:$I,Grades!$A:$A,"="&amp;$A116)),0)</f>
        <v>0.625</v>
      </c>
      <c r="O116">
        <f>COUNTIFS(Grades!$A:$A,"="&amp;Alumn_Filtered!$A116,Grades!$J:$J,"=2",Grades!$I:$I,"="&amp;_xlfn.MINIFS(Grades!$I:$I,Grades!$A:$A,"="&amp;$A116))</f>
        <v>9</v>
      </c>
      <c r="P116">
        <f>COUNTIFS(Grades!$A:$A,"="&amp;Alumn_Filtered!$A116,Grades!$P:$P,"=DRP",Grades!$J:$J,"=2",Grades!$I:$I,"="&amp;_xlfn.MINIFS(Grades!$I:$I,Grades!$A:$A,"="&amp;$A116))</f>
        <v>2</v>
      </c>
      <c r="Q116">
        <f>COUNTIFS(Grades!$A:$A,"="&amp;Alumn_Filtered!$A116,Grades!$P:$P,"=BAD",Grades!$J:$J,"=2",Grades!$I:$I,"="&amp;_xlfn.MINIFS(Grades!$I:$I,Grades!$A:$A,"="&amp;$A116))</f>
        <v>0</v>
      </c>
      <c r="R116">
        <f>COUNTIFS(Grades!$A:$A,"="&amp;Alumn_Filtered!$A116,Grades!$P:$P,"CVL",Grades!$J:$J,"=2",Grades!$I:$I,"="&amp;_xlfn.MINIFS(Grades!$I:$I,Grades!$A:$A,"="&amp;$A116))</f>
        <v>0</v>
      </c>
      <c r="S116">
        <f t="shared" si="31"/>
        <v>7</v>
      </c>
      <c r="T116">
        <f>COUNTIFS(Grades!$A:$A,"="&amp;Alumn_Filtered!$A116,Grades!$J:$J,"=2",Grades!$P:$P,"&gt;=0.5",Grades!$I:$I,"="&amp;_xlfn.MINIFS(Grades!$I:$I,Grades!$A:$A,"="&amp;$A116))</f>
        <v>6</v>
      </c>
      <c r="U116" s="28">
        <f t="shared" si="21"/>
        <v>0.8571428571428571</v>
      </c>
      <c r="V116">
        <f>COUNTIFS(Grades!$A:$A,"="&amp;Alumn_Filtered!$A116,Grades!$J:$J,"=2",Grades!$P:$P,"&lt;0.5",Grades!$I:$I,"="&amp;_xlfn.MINIFS(Grades!$I:$I,Grades!$A:$A,"="&amp;$A116))</f>
        <v>1</v>
      </c>
      <c r="W116" s="28">
        <f t="shared" si="22"/>
        <v>0.14285714285714285</v>
      </c>
      <c r="X116" s="28">
        <f>_xlfn.MAXIFS(Grades!$P:$P,Grades!$A:$A,"="&amp;Alumn_Filtered!$A116,Grades!$J:$J,"=2",Grades!$I:$I,"="&amp;_xlfn.MINIFS(Grades!$I:$I,Grades!$A:$A,"="&amp;$A116))</f>
        <v>0.8833333333333333</v>
      </c>
      <c r="Y116" s="28">
        <f>_xlfn.MINIFS(Grades!$P:$P,Grades!$A:$A,"="&amp;Alumn_Filtered!$A116,Grades!$J:$J,"=2",Grades!$I:$I,"="&amp;_xlfn.MINIFS(Grades!$I:$I,Grades!$A:$A,"="&amp;$A116))</f>
        <v>0.39999999999999997</v>
      </c>
      <c r="Z116" s="28">
        <f>IF(S116&lt;&gt;0,SUMIFS(Grades!$P:$P,Grades!$P:$P,"&gt;0",Grades!$A:$A,"="&amp;Alumn_Filtered!$A116,Grades!$J:$J,"=2",Grades!$I:$I,"="&amp;_xlfn.MINIFS(Grades!$I:$I,Grades!$A:$A,"="&amp;$A116))/COUNTIFS(Grades!P:P,"&lt;&gt;BAD",Grades!P:P,"&lt;&gt;DRP",Grades!P:P,"&lt;&gt;CVL",Grades!$A:$A,"="&amp;Alumn_Filtered!$A116,Grades!$J:$J,"=2",Grades!$I:$I,"="&amp;_xlfn.MINIFS(Grades!$I:$I,Grades!$A:$A,"="&amp;$A116)),0)</f>
        <v>0.68095238095238098</v>
      </c>
      <c r="AA116" s="28">
        <f t="shared" si="23"/>
        <v>5.5952380952380976E-2</v>
      </c>
      <c r="AB116">
        <f t="shared" ca="1" si="17"/>
        <v>22</v>
      </c>
      <c r="AC116" t="str">
        <f>LEFT(VLOOKUP($A116,Ingresos!$C:$X,5,FALSE),1)</f>
        <v>S</v>
      </c>
      <c r="AD116">
        <f t="shared" si="24"/>
        <v>1</v>
      </c>
      <c r="AE116" t="str">
        <f>LEFT(VLOOKUP($A116,Ingresos!$C:$X,6,FALSE),1)</f>
        <v>R</v>
      </c>
      <c r="AF116">
        <f t="shared" si="25"/>
        <v>1</v>
      </c>
      <c r="AG116">
        <f>VLOOKUP($A116,Ingresos!$C:$X,9,FALSE)</f>
        <v>629</v>
      </c>
      <c r="AH116" s="28">
        <f t="shared" si="26"/>
        <v>0.68233387358184761</v>
      </c>
      <c r="AI116">
        <f>VLOOKUP($A116,Ingresos!$C:$X,10,FALSE)</f>
        <v>630</v>
      </c>
      <c r="AJ116" s="28">
        <f t="shared" si="27"/>
        <v>0.68395461912479738</v>
      </c>
      <c r="AK116">
        <f>VLOOKUP($A116,Ingresos!$C:$X,11,FALSE)</f>
        <v>457</v>
      </c>
      <c r="AL116" s="28">
        <f t="shared" si="28"/>
        <v>0.40356564019448948</v>
      </c>
      <c r="AM116">
        <f>VLOOKUP($A116,Ingresos!$C:$X,12,FALSE)</f>
        <v>605</v>
      </c>
      <c r="AN116" s="28">
        <f t="shared" si="29"/>
        <v>0.64343598055105344</v>
      </c>
      <c r="AO116">
        <f>VLOOKUP($A116,Ingresos!$C:$X,18,FALSE)</f>
        <v>13</v>
      </c>
      <c r="AP116">
        <f t="shared" si="32"/>
        <v>13</v>
      </c>
      <c r="AQ116" t="str">
        <f>VLOOKUP($A116,Ingresos!$C:$X,19,FALSE)</f>
        <v>H1</v>
      </c>
      <c r="AR116">
        <f t="shared" si="30"/>
        <v>1</v>
      </c>
      <c r="AS116">
        <f>VLOOKUP($A116,Ingresos!$C:$X,22,FALSE)</f>
        <v>3</v>
      </c>
    </row>
    <row r="117" spans="1:45" x14ac:dyDescent="0.25">
      <c r="A117">
        <v>191333063</v>
      </c>
      <c r="B117">
        <f>IF((_xlfn.MAXIFS(Grades!$I:$I,Grades!$A:$A,"="&amp;$A117)-_xlfn.MINIFS(Grades!$I:$I,Grades!$A:$A,"="&amp;$A117))=0,0,1)</f>
        <v>1</v>
      </c>
      <c r="C117">
        <f>COUNTIFS(Grades!$A:$A,"="&amp;Alumn_Filtered!$A117,Grades!$J:$J,"=1",Grades!$I:$I,"="&amp;_xlfn.MINIFS(Grades!$I:$I,Grades!$A:$A,"="&amp;$A117))</f>
        <v>6</v>
      </c>
      <c r="D117">
        <f>COUNTIFS(Grades!$A:$A,"="&amp;Alumn_Filtered!$A117,Grades!$P:$P,"=DRP",Grades!$J:$J,"=1",Grades!$I:$I,"="&amp;_xlfn.MINIFS(Grades!$I:$I,Grades!$A:$A,"="&amp;$A117))</f>
        <v>0</v>
      </c>
      <c r="E117">
        <f>COUNTIFS(Grades!$A:$A,"="&amp;Alumn_Filtered!$A117,Grades!$P:$P,"=BAD",Grades!$J:$J,"=1",Grades!$I:$I,"="&amp;_xlfn.MINIFS(Grades!$I:$I,Grades!$A:$A,"="&amp;$A117))</f>
        <v>0</v>
      </c>
      <c r="F117">
        <f>COUNTIFS(Grades!$A:$A,"="&amp;Alumn_Filtered!$A117,Grades!$P:$P,"CVL",Grades!$J:$J,"=1",Grades!$I:$I,"="&amp;_xlfn.MINIFS(Grades!$I:$I,Grades!$A:$A,"="&amp;$A117))</f>
        <v>0</v>
      </c>
      <c r="G117" s="30">
        <f t="shared" si="18"/>
        <v>6</v>
      </c>
      <c r="H117">
        <f>COUNTIFS(Grades!$A:$A,"="&amp;Alumn_Filtered!$A117,Grades!$J:$J,"=1",Grades!$P:$P,"&gt;=0.5",Grades!$I:$I,"="&amp;_xlfn.MINIFS(Grades!$I:$I,Grades!$A:$A,"="&amp;$A117))</f>
        <v>1</v>
      </c>
      <c r="I117" s="28">
        <f t="shared" si="19"/>
        <v>0.16666666666666666</v>
      </c>
      <c r="J117">
        <f>COUNTIFS(Grades!$A:$A,"="&amp;Alumn_Filtered!$A117,Grades!$J:$J,"=1",Grades!$P:$P,"&lt;0.5",Grades!$I:$I,"="&amp;_xlfn.MINIFS(Grades!$I:$I,Grades!$A:$A,"="&amp;$A117))</f>
        <v>5</v>
      </c>
      <c r="K117" s="28">
        <f t="shared" si="20"/>
        <v>0.83333333333333337</v>
      </c>
      <c r="L117" s="28">
        <f>_xlfn.MAXIFS(Grades!$P:$P,Grades!$A:$A,"="&amp;Alumn_Filtered!$A117,Grades!$J:$J,"=1",Grades!$I:$I,"="&amp;_xlfn.MINIFS(Grades!$I:$I,Grades!$A:$A,"="&amp;$A117))</f>
        <v>0.73333333333333339</v>
      </c>
      <c r="M117" s="28">
        <f>_xlfn.MINIFS(Grades!$P:$P,Grades!$A:$A,"="&amp;Alumn_Filtered!$A117,Grades!$J:$J,"=1",Grades!$I:$I,"="&amp;_xlfn.MINIFS(Grades!$I:$I,Grades!$A:$A,"="&amp;$A117))</f>
        <v>8.3333333333333329E-2</v>
      </c>
      <c r="N117" s="28">
        <f>IF(G117&lt;&gt;0,SUMIFS(Grades!$P:$P,Grades!$P:$P,"&gt;0",Grades!$A:$A,"="&amp;Alumn_Filtered!$A117,Grades!$J:$J,"=1",Grades!$I:$I,"="&amp;_xlfn.MINIFS(Grades!$I:$I,Grades!$A:$A,"="&amp;$A117))/COUNTIFS(Grades!P:P,"&lt;&gt;BAD",Grades!P:P,"&lt;&gt;DRP",Grades!P:P,"&lt;&gt;CVL",Grades!$A:$A,"="&amp;Alumn_Filtered!$A117,Grades!$J:$J,"=1",Grades!$I:$I,"="&amp;_xlfn.MINIFS(Grades!$I:$I,Grades!$A:$A,"="&amp;$A117)),0)</f>
        <v>0.2805555555555555</v>
      </c>
      <c r="O117">
        <f>COUNTIFS(Grades!$A:$A,"="&amp;Alumn_Filtered!$A117,Grades!$J:$J,"=2",Grades!$I:$I,"="&amp;_xlfn.MINIFS(Grades!$I:$I,Grades!$A:$A,"="&amp;$A117))</f>
        <v>8</v>
      </c>
      <c r="P117">
        <f>COUNTIFS(Grades!$A:$A,"="&amp;Alumn_Filtered!$A117,Grades!$P:$P,"=DRP",Grades!$J:$J,"=2",Grades!$I:$I,"="&amp;_xlfn.MINIFS(Grades!$I:$I,Grades!$A:$A,"="&amp;$A117))</f>
        <v>3</v>
      </c>
      <c r="Q117">
        <f>COUNTIFS(Grades!$A:$A,"="&amp;Alumn_Filtered!$A117,Grades!$P:$P,"=BAD",Grades!$J:$J,"=2",Grades!$I:$I,"="&amp;_xlfn.MINIFS(Grades!$I:$I,Grades!$A:$A,"="&amp;$A117))</f>
        <v>2</v>
      </c>
      <c r="R117">
        <f>COUNTIFS(Grades!$A:$A,"="&amp;Alumn_Filtered!$A117,Grades!$P:$P,"CVL",Grades!$J:$J,"=2",Grades!$I:$I,"="&amp;_xlfn.MINIFS(Grades!$I:$I,Grades!$A:$A,"="&amp;$A117))</f>
        <v>0</v>
      </c>
      <c r="S117">
        <f t="shared" si="31"/>
        <v>3</v>
      </c>
      <c r="T117">
        <f>COUNTIFS(Grades!$A:$A,"="&amp;Alumn_Filtered!$A117,Grades!$J:$J,"=2",Grades!$P:$P,"&gt;=0.5",Grades!$I:$I,"="&amp;_xlfn.MINIFS(Grades!$I:$I,Grades!$A:$A,"="&amp;$A117))</f>
        <v>0</v>
      </c>
      <c r="U117" s="28">
        <f t="shared" si="21"/>
        <v>0</v>
      </c>
      <c r="V117">
        <f>COUNTIFS(Grades!$A:$A,"="&amp;Alumn_Filtered!$A117,Grades!$J:$J,"=2",Grades!$P:$P,"&lt;0.5",Grades!$I:$I,"="&amp;_xlfn.MINIFS(Grades!$I:$I,Grades!$A:$A,"="&amp;$A117))</f>
        <v>3</v>
      </c>
      <c r="W117" s="28">
        <f t="shared" si="22"/>
        <v>1</v>
      </c>
      <c r="X117" s="28">
        <f>_xlfn.MAXIFS(Grades!$P:$P,Grades!$A:$A,"="&amp;Alumn_Filtered!$A117,Grades!$J:$J,"=2",Grades!$I:$I,"="&amp;_xlfn.MINIFS(Grades!$I:$I,Grades!$A:$A,"="&amp;$A117))</f>
        <v>0.15</v>
      </c>
      <c r="Y117" s="28">
        <f>_xlfn.MINIFS(Grades!$P:$P,Grades!$A:$A,"="&amp;Alumn_Filtered!$A117,Grades!$J:$J,"=2",Grades!$I:$I,"="&amp;_xlfn.MINIFS(Grades!$I:$I,Grades!$A:$A,"="&amp;$A117))</f>
        <v>0.10000000000000002</v>
      </c>
      <c r="Z117" s="28">
        <f>IF(S117&lt;&gt;0,SUMIFS(Grades!$P:$P,Grades!$P:$P,"&gt;0",Grades!$A:$A,"="&amp;Alumn_Filtered!$A117,Grades!$J:$J,"=2",Grades!$I:$I,"="&amp;_xlfn.MINIFS(Grades!$I:$I,Grades!$A:$A,"="&amp;$A117))/COUNTIFS(Grades!P:P,"&lt;&gt;BAD",Grades!P:P,"&lt;&gt;DRP",Grades!P:P,"&lt;&gt;CVL",Grades!$A:$A,"="&amp;Alumn_Filtered!$A117,Grades!$J:$J,"=2",Grades!$I:$I,"="&amp;_xlfn.MINIFS(Grades!$I:$I,Grades!$A:$A,"="&amp;$A117)),0)</f>
        <v>0.12222222222222223</v>
      </c>
      <c r="AA117" s="28">
        <f t="shared" si="23"/>
        <v>-0.15833333333333327</v>
      </c>
      <c r="AB117">
        <f t="shared" ca="1" si="17"/>
        <v>22</v>
      </c>
      <c r="AC117" t="str">
        <f>LEFT(VLOOKUP($A117,Ingresos!$C:$X,5,FALSE),1)</f>
        <v>S</v>
      </c>
      <c r="AD117">
        <f t="shared" si="24"/>
        <v>1</v>
      </c>
      <c r="AE117" t="str">
        <f>LEFT(VLOOKUP($A117,Ingresos!$C:$X,6,FALSE),1)</f>
        <v>R</v>
      </c>
      <c r="AF117">
        <f t="shared" si="25"/>
        <v>1</v>
      </c>
      <c r="AG117">
        <f>VLOOKUP($A117,Ingresos!$C:$X,9,FALSE)</f>
        <v>468</v>
      </c>
      <c r="AH117" s="28">
        <f t="shared" si="26"/>
        <v>0.42139384116693679</v>
      </c>
      <c r="AI117">
        <f>VLOOKUP($A117,Ingresos!$C:$X,10,FALSE)</f>
        <v>468</v>
      </c>
      <c r="AJ117" s="28">
        <f t="shared" si="27"/>
        <v>0.42139384116693679</v>
      </c>
      <c r="AK117">
        <f>VLOOKUP($A117,Ingresos!$C:$X,11,FALSE)</f>
        <v>498</v>
      </c>
      <c r="AL117" s="28">
        <f t="shared" si="28"/>
        <v>0.47001620745542949</v>
      </c>
      <c r="AM117">
        <f>VLOOKUP($A117,Ingresos!$C:$X,12,FALSE)</f>
        <v>527</v>
      </c>
      <c r="AN117" s="28">
        <f t="shared" si="29"/>
        <v>0.51701782820097242</v>
      </c>
      <c r="AO117">
        <f>VLOOKUP($A117,Ingresos!$C:$X,18,FALSE)</f>
        <v>13</v>
      </c>
      <c r="AP117">
        <f t="shared" si="32"/>
        <v>13</v>
      </c>
      <c r="AQ117" t="str">
        <f>VLOOKUP($A117,Ingresos!$C:$X,19,FALSE)</f>
        <v>H1</v>
      </c>
      <c r="AR117">
        <f t="shared" si="30"/>
        <v>1</v>
      </c>
      <c r="AS117">
        <f>VLOOKUP($A117,Ingresos!$C:$X,22,FALSE)</f>
        <v>11</v>
      </c>
    </row>
    <row r="118" spans="1:45" x14ac:dyDescent="0.25">
      <c r="A118">
        <v>191341643</v>
      </c>
      <c r="B118">
        <f>IF((_xlfn.MAXIFS(Grades!$I:$I,Grades!$A:$A,"="&amp;$A118)-_xlfn.MINIFS(Grades!$I:$I,Grades!$A:$A,"="&amp;$A118))=0,0,1)</f>
        <v>0</v>
      </c>
      <c r="C118">
        <f>COUNTIFS(Grades!$A:$A,"="&amp;Alumn_Filtered!$A118,Grades!$J:$J,"=1",Grades!$I:$I,"="&amp;_xlfn.MINIFS(Grades!$I:$I,Grades!$A:$A,"="&amp;$A118))</f>
        <v>6</v>
      </c>
      <c r="D118">
        <f>COUNTIFS(Grades!$A:$A,"="&amp;Alumn_Filtered!$A118,Grades!$P:$P,"=DRP",Grades!$J:$J,"=1",Grades!$I:$I,"="&amp;_xlfn.MINIFS(Grades!$I:$I,Grades!$A:$A,"="&amp;$A118))</f>
        <v>0</v>
      </c>
      <c r="E118">
        <f>COUNTIFS(Grades!$A:$A,"="&amp;Alumn_Filtered!$A118,Grades!$P:$P,"=BAD",Grades!$J:$J,"=1",Grades!$I:$I,"="&amp;_xlfn.MINIFS(Grades!$I:$I,Grades!$A:$A,"="&amp;$A118))</f>
        <v>3</v>
      </c>
      <c r="F118">
        <f>COUNTIFS(Grades!$A:$A,"="&amp;Alumn_Filtered!$A118,Grades!$P:$P,"CVL",Grades!$J:$J,"=1",Grades!$I:$I,"="&amp;_xlfn.MINIFS(Grades!$I:$I,Grades!$A:$A,"="&amp;$A118))</f>
        <v>0</v>
      </c>
      <c r="G118" s="30">
        <f t="shared" si="18"/>
        <v>3</v>
      </c>
      <c r="H118">
        <f>COUNTIFS(Grades!$A:$A,"="&amp;Alumn_Filtered!$A118,Grades!$J:$J,"=1",Grades!$P:$P,"&gt;=0.5",Grades!$I:$I,"="&amp;_xlfn.MINIFS(Grades!$I:$I,Grades!$A:$A,"="&amp;$A118))</f>
        <v>1</v>
      </c>
      <c r="I118" s="28">
        <f t="shared" si="19"/>
        <v>0.33333333333333331</v>
      </c>
      <c r="J118">
        <f>COUNTIFS(Grades!$A:$A,"="&amp;Alumn_Filtered!$A118,Grades!$J:$J,"=1",Grades!$P:$P,"&lt;0.5",Grades!$I:$I,"="&amp;_xlfn.MINIFS(Grades!$I:$I,Grades!$A:$A,"="&amp;$A118))</f>
        <v>2</v>
      </c>
      <c r="K118" s="28">
        <f t="shared" si="20"/>
        <v>0.66666666666666663</v>
      </c>
      <c r="L118" s="28">
        <f>_xlfn.MAXIFS(Grades!$P:$P,Grades!$A:$A,"="&amp;Alumn_Filtered!$A118,Grades!$J:$J,"=1",Grades!$I:$I,"="&amp;_xlfn.MINIFS(Grades!$I:$I,Grades!$A:$A,"="&amp;$A118))</f>
        <v>0.9</v>
      </c>
      <c r="M118" s="28">
        <f>_xlfn.MINIFS(Grades!$P:$P,Grades!$A:$A,"="&amp;Alumn_Filtered!$A118,Grades!$J:$J,"=1",Grades!$I:$I,"="&amp;_xlfn.MINIFS(Grades!$I:$I,Grades!$A:$A,"="&amp;$A118))</f>
        <v>0.13333333333333333</v>
      </c>
      <c r="N118" s="28">
        <f>IF(G118&lt;&gt;0,SUMIFS(Grades!$P:$P,Grades!$P:$P,"&gt;0",Grades!$A:$A,"="&amp;Alumn_Filtered!$A118,Grades!$J:$J,"=1",Grades!$I:$I,"="&amp;_xlfn.MINIFS(Grades!$I:$I,Grades!$A:$A,"="&amp;$A118))/COUNTIFS(Grades!P:P,"&lt;&gt;BAD",Grades!P:P,"&lt;&gt;DRP",Grades!P:P,"&lt;&gt;CVL",Grades!$A:$A,"="&amp;Alumn_Filtered!$A118,Grades!$J:$J,"=1",Grades!$I:$I,"="&amp;_xlfn.MINIFS(Grades!$I:$I,Grades!$A:$A,"="&amp;$A118)),0)</f>
        <v>0.43333333333333335</v>
      </c>
      <c r="O118">
        <f>COUNTIFS(Grades!$A:$A,"="&amp;Alumn_Filtered!$A118,Grades!$J:$J,"=2",Grades!$I:$I,"="&amp;_xlfn.MINIFS(Grades!$I:$I,Grades!$A:$A,"="&amp;$A118))</f>
        <v>0</v>
      </c>
      <c r="P118">
        <f>COUNTIFS(Grades!$A:$A,"="&amp;Alumn_Filtered!$A118,Grades!$P:$P,"=DRP",Grades!$J:$J,"=2",Grades!$I:$I,"="&amp;_xlfn.MINIFS(Grades!$I:$I,Grades!$A:$A,"="&amp;$A118))</f>
        <v>0</v>
      </c>
      <c r="Q118">
        <f>COUNTIFS(Grades!$A:$A,"="&amp;Alumn_Filtered!$A118,Grades!$P:$P,"=BAD",Grades!$J:$J,"=2",Grades!$I:$I,"="&amp;_xlfn.MINIFS(Grades!$I:$I,Grades!$A:$A,"="&amp;$A118))</f>
        <v>0</v>
      </c>
      <c r="R118">
        <f>COUNTIFS(Grades!$A:$A,"="&amp;Alumn_Filtered!$A118,Grades!$P:$P,"CVL",Grades!$J:$J,"=2",Grades!$I:$I,"="&amp;_xlfn.MINIFS(Grades!$I:$I,Grades!$A:$A,"="&amp;$A118))</f>
        <v>0</v>
      </c>
      <c r="S118">
        <f t="shared" si="31"/>
        <v>0</v>
      </c>
      <c r="T118">
        <f>COUNTIFS(Grades!$A:$A,"="&amp;Alumn_Filtered!$A118,Grades!$J:$J,"=2",Grades!$P:$P,"&gt;=0.5",Grades!$I:$I,"="&amp;_xlfn.MINIFS(Grades!$I:$I,Grades!$A:$A,"="&amp;$A118))</f>
        <v>0</v>
      </c>
      <c r="U118" s="28">
        <f t="shared" si="21"/>
        <v>0</v>
      </c>
      <c r="V118">
        <f>COUNTIFS(Grades!$A:$A,"="&amp;Alumn_Filtered!$A118,Grades!$J:$J,"=2",Grades!$P:$P,"&lt;0.5",Grades!$I:$I,"="&amp;_xlfn.MINIFS(Grades!$I:$I,Grades!$A:$A,"="&amp;$A118))</f>
        <v>0</v>
      </c>
      <c r="W118" s="28">
        <f t="shared" si="22"/>
        <v>0</v>
      </c>
      <c r="X118" s="28">
        <f>_xlfn.MAXIFS(Grades!$P:$P,Grades!$A:$A,"="&amp;Alumn_Filtered!$A118,Grades!$J:$J,"=2",Grades!$I:$I,"="&amp;_xlfn.MINIFS(Grades!$I:$I,Grades!$A:$A,"="&amp;$A118))</f>
        <v>0</v>
      </c>
      <c r="Y118" s="28">
        <f>_xlfn.MINIFS(Grades!$P:$P,Grades!$A:$A,"="&amp;Alumn_Filtered!$A118,Grades!$J:$J,"=2",Grades!$I:$I,"="&amp;_xlfn.MINIFS(Grades!$I:$I,Grades!$A:$A,"="&amp;$A118))</f>
        <v>0</v>
      </c>
      <c r="Z118" s="28">
        <f>IF(S118&lt;&gt;0,SUMIFS(Grades!$P:$P,Grades!$P:$P,"&gt;0",Grades!$A:$A,"="&amp;Alumn_Filtered!$A118,Grades!$J:$J,"=2",Grades!$I:$I,"="&amp;_xlfn.MINIFS(Grades!$I:$I,Grades!$A:$A,"="&amp;$A118))/COUNTIFS(Grades!P:P,"&lt;&gt;BAD",Grades!P:P,"&lt;&gt;DRP",Grades!P:P,"&lt;&gt;CVL",Grades!$A:$A,"="&amp;Alumn_Filtered!$A118,Grades!$J:$J,"=2",Grades!$I:$I,"="&amp;_xlfn.MINIFS(Grades!$I:$I,Grades!$A:$A,"="&amp;$A118)),0)</f>
        <v>0</v>
      </c>
      <c r="AA118" s="28">
        <f t="shared" si="23"/>
        <v>-0.43333333333333335</v>
      </c>
      <c r="AB118">
        <f t="shared" ca="1" si="17"/>
        <v>22</v>
      </c>
      <c r="AC118" t="str">
        <f>LEFT(VLOOKUP($A118,Ingresos!$C:$X,5,FALSE),1)</f>
        <v>S</v>
      </c>
      <c r="AD118">
        <f t="shared" si="24"/>
        <v>1</v>
      </c>
      <c r="AE118" t="str">
        <f>LEFT(VLOOKUP($A118,Ingresos!$C:$X,6,FALSE),1)</f>
        <v>R</v>
      </c>
      <c r="AF118">
        <f t="shared" si="25"/>
        <v>1</v>
      </c>
      <c r="AG118">
        <f>VLOOKUP($A118,Ingresos!$C:$X,9,FALSE)</f>
        <v>569</v>
      </c>
      <c r="AH118" s="28">
        <f t="shared" si="26"/>
        <v>0.5850891410048622</v>
      </c>
      <c r="AI118">
        <f>VLOOKUP($A118,Ingresos!$C:$X,10,FALSE)</f>
        <v>607</v>
      </c>
      <c r="AJ118" s="28">
        <f t="shared" si="27"/>
        <v>0.64667747163695299</v>
      </c>
      <c r="AK118">
        <f>VLOOKUP($A118,Ingresos!$C:$X,11,FALSE)</f>
        <v>574</v>
      </c>
      <c r="AL118" s="28">
        <f t="shared" si="28"/>
        <v>0.59319286871961097</v>
      </c>
      <c r="AM118">
        <f>VLOOKUP($A118,Ingresos!$C:$X,12,FALSE)</f>
        <v>565</v>
      </c>
      <c r="AN118" s="28">
        <f t="shared" si="29"/>
        <v>0.57860615883306321</v>
      </c>
      <c r="AO118">
        <f>VLOOKUP($A118,Ingresos!$C:$X,18,FALSE)</f>
        <v>13</v>
      </c>
      <c r="AP118">
        <f t="shared" si="32"/>
        <v>13</v>
      </c>
      <c r="AQ118" t="str">
        <f>VLOOKUP($A118,Ingresos!$C:$X,19,FALSE)</f>
        <v>H1</v>
      </c>
      <c r="AR118">
        <f t="shared" si="30"/>
        <v>1</v>
      </c>
      <c r="AS118">
        <f>VLOOKUP($A118,Ingresos!$C:$X,22,FALSE)</f>
        <v>0</v>
      </c>
    </row>
    <row r="119" spans="1:45" x14ac:dyDescent="0.25">
      <c r="A119" t="s">
        <v>180</v>
      </c>
      <c r="B119">
        <f>IF((_xlfn.MAXIFS(Grades!$I:$I,Grades!$A:$A,"="&amp;$A119)-_xlfn.MINIFS(Grades!$I:$I,Grades!$A:$A,"="&amp;$A119))=0,0,1)</f>
        <v>1</v>
      </c>
      <c r="C119">
        <f>COUNTIFS(Grades!$A:$A,"="&amp;Alumn_Filtered!$A119,Grades!$J:$J,"=1",Grades!$I:$I,"="&amp;_xlfn.MINIFS(Grades!$I:$I,Grades!$A:$A,"="&amp;$A119))</f>
        <v>6</v>
      </c>
      <c r="D119">
        <f>COUNTIFS(Grades!$A:$A,"="&amp;Alumn_Filtered!$A119,Grades!$P:$P,"=DRP",Grades!$J:$J,"=1",Grades!$I:$I,"="&amp;_xlfn.MINIFS(Grades!$I:$I,Grades!$A:$A,"="&amp;$A119))</f>
        <v>0</v>
      </c>
      <c r="E119">
        <f>COUNTIFS(Grades!$A:$A,"="&amp;Alumn_Filtered!$A119,Grades!$P:$P,"=BAD",Grades!$J:$J,"=1",Grades!$I:$I,"="&amp;_xlfn.MINIFS(Grades!$I:$I,Grades!$A:$A,"="&amp;$A119))</f>
        <v>0</v>
      </c>
      <c r="F119">
        <f>COUNTIFS(Grades!$A:$A,"="&amp;Alumn_Filtered!$A119,Grades!$P:$P,"CVL",Grades!$J:$J,"=1",Grades!$I:$I,"="&amp;_xlfn.MINIFS(Grades!$I:$I,Grades!$A:$A,"="&amp;$A119))</f>
        <v>0</v>
      </c>
      <c r="G119" s="30">
        <f t="shared" si="18"/>
        <v>6</v>
      </c>
      <c r="H119">
        <f>COUNTIFS(Grades!$A:$A,"="&amp;Alumn_Filtered!$A119,Grades!$J:$J,"=1",Grades!$P:$P,"&gt;=0.5",Grades!$I:$I,"="&amp;_xlfn.MINIFS(Grades!$I:$I,Grades!$A:$A,"="&amp;$A119))</f>
        <v>2</v>
      </c>
      <c r="I119" s="28">
        <f t="shared" si="19"/>
        <v>0.33333333333333331</v>
      </c>
      <c r="J119">
        <f>COUNTIFS(Grades!$A:$A,"="&amp;Alumn_Filtered!$A119,Grades!$J:$J,"=1",Grades!$P:$P,"&lt;0.5",Grades!$I:$I,"="&amp;_xlfn.MINIFS(Grades!$I:$I,Grades!$A:$A,"="&amp;$A119))</f>
        <v>4</v>
      </c>
      <c r="K119" s="28">
        <f t="shared" si="20"/>
        <v>0.66666666666666663</v>
      </c>
      <c r="L119" s="28">
        <f>_xlfn.MAXIFS(Grades!$P:$P,Grades!$A:$A,"="&amp;Alumn_Filtered!$A119,Grades!$J:$J,"=1",Grades!$I:$I,"="&amp;_xlfn.MINIFS(Grades!$I:$I,Grades!$A:$A,"="&amp;$A119))</f>
        <v>0.83333333333333337</v>
      </c>
      <c r="M119" s="28">
        <f>_xlfn.MINIFS(Grades!$P:$P,Grades!$A:$A,"="&amp;Alumn_Filtered!$A119,Grades!$J:$J,"=1",Grades!$I:$I,"="&amp;_xlfn.MINIFS(Grades!$I:$I,Grades!$A:$A,"="&amp;$A119))</f>
        <v>0.15</v>
      </c>
      <c r="N119" s="28">
        <f>IF(G119&lt;&gt;0,SUMIFS(Grades!$P:$P,Grades!$P:$P,"&gt;0",Grades!$A:$A,"="&amp;Alumn_Filtered!$A119,Grades!$J:$J,"=1",Grades!$I:$I,"="&amp;_xlfn.MINIFS(Grades!$I:$I,Grades!$A:$A,"="&amp;$A119))/COUNTIFS(Grades!P:P,"&lt;&gt;BAD",Grades!P:P,"&lt;&gt;DRP",Grades!P:P,"&lt;&gt;CVL",Grades!$A:$A,"="&amp;Alumn_Filtered!$A119,Grades!$J:$J,"=1",Grades!$I:$I,"="&amp;_xlfn.MINIFS(Grades!$I:$I,Grades!$A:$A,"="&amp;$A119)),0)</f>
        <v>0.41388888888888892</v>
      </c>
      <c r="O119">
        <f>COUNTIFS(Grades!$A:$A,"="&amp;Alumn_Filtered!$A119,Grades!$J:$J,"=2",Grades!$I:$I,"="&amp;_xlfn.MINIFS(Grades!$I:$I,Grades!$A:$A,"="&amp;$A119))</f>
        <v>5</v>
      </c>
      <c r="P119">
        <f>COUNTIFS(Grades!$A:$A,"="&amp;Alumn_Filtered!$A119,Grades!$P:$P,"=DRP",Grades!$J:$J,"=2",Grades!$I:$I,"="&amp;_xlfn.MINIFS(Grades!$I:$I,Grades!$A:$A,"="&amp;$A119))</f>
        <v>0</v>
      </c>
      <c r="Q119">
        <f>COUNTIFS(Grades!$A:$A,"="&amp;Alumn_Filtered!$A119,Grades!$P:$P,"=BAD",Grades!$J:$J,"=2",Grades!$I:$I,"="&amp;_xlfn.MINIFS(Grades!$I:$I,Grades!$A:$A,"="&amp;$A119))</f>
        <v>0</v>
      </c>
      <c r="R119">
        <f>COUNTIFS(Grades!$A:$A,"="&amp;Alumn_Filtered!$A119,Grades!$P:$P,"CVL",Grades!$J:$J,"=2",Grades!$I:$I,"="&amp;_xlfn.MINIFS(Grades!$I:$I,Grades!$A:$A,"="&amp;$A119))</f>
        <v>0</v>
      </c>
      <c r="S119">
        <f t="shared" si="31"/>
        <v>5</v>
      </c>
      <c r="T119">
        <f>COUNTIFS(Grades!$A:$A,"="&amp;Alumn_Filtered!$A119,Grades!$J:$J,"=2",Grades!$P:$P,"&gt;=0.5",Grades!$I:$I,"="&amp;_xlfn.MINIFS(Grades!$I:$I,Grades!$A:$A,"="&amp;$A119))</f>
        <v>3</v>
      </c>
      <c r="U119" s="28">
        <f t="shared" si="21"/>
        <v>0.6</v>
      </c>
      <c r="V119">
        <f>COUNTIFS(Grades!$A:$A,"="&amp;Alumn_Filtered!$A119,Grades!$J:$J,"=2",Grades!$P:$P,"&lt;0.5",Grades!$I:$I,"="&amp;_xlfn.MINIFS(Grades!$I:$I,Grades!$A:$A,"="&amp;$A119))</f>
        <v>2</v>
      </c>
      <c r="W119" s="28">
        <f t="shared" si="22"/>
        <v>0.4</v>
      </c>
      <c r="X119" s="28">
        <f>_xlfn.MAXIFS(Grades!$P:$P,Grades!$A:$A,"="&amp;Alumn_Filtered!$A119,Grades!$J:$J,"=2",Grades!$I:$I,"="&amp;_xlfn.MINIFS(Grades!$I:$I,Grades!$A:$A,"="&amp;$A119))</f>
        <v>0.54999999999999993</v>
      </c>
      <c r="Y119" s="28">
        <f>_xlfn.MINIFS(Grades!$P:$P,Grades!$A:$A,"="&amp;Alumn_Filtered!$A119,Grades!$J:$J,"=2",Grades!$I:$I,"="&amp;_xlfn.MINIFS(Grades!$I:$I,Grades!$A:$A,"="&amp;$A119))</f>
        <v>0.39999999999999997</v>
      </c>
      <c r="Z119" s="28">
        <f>IF(S119&lt;&gt;0,SUMIFS(Grades!$P:$P,Grades!$P:$P,"&gt;0",Grades!$A:$A,"="&amp;Alumn_Filtered!$A119,Grades!$J:$J,"=2",Grades!$I:$I,"="&amp;_xlfn.MINIFS(Grades!$I:$I,Grades!$A:$A,"="&amp;$A119))/COUNTIFS(Grades!P:P,"&lt;&gt;BAD",Grades!P:P,"&lt;&gt;DRP",Grades!P:P,"&lt;&gt;CVL",Grades!$A:$A,"="&amp;Alumn_Filtered!$A119,Grades!$J:$J,"=2",Grades!$I:$I,"="&amp;_xlfn.MINIFS(Grades!$I:$I,Grades!$A:$A,"="&amp;$A119)),0)</f>
        <v>0.48</v>
      </c>
      <c r="AA119" s="28">
        <f t="shared" si="23"/>
        <v>6.6111111111111065E-2</v>
      </c>
      <c r="AB119">
        <f t="shared" ca="1" si="17"/>
        <v>22</v>
      </c>
      <c r="AC119" t="str">
        <f>LEFT(VLOOKUP($A119,Ingresos!$C:$X,5,FALSE),1)</f>
        <v>S</v>
      </c>
      <c r="AD119">
        <f t="shared" si="24"/>
        <v>1</v>
      </c>
      <c r="AE119" t="str">
        <f>LEFT(VLOOKUP($A119,Ingresos!$C:$X,6,FALSE),1)</f>
        <v>R</v>
      </c>
      <c r="AF119">
        <f t="shared" si="25"/>
        <v>1</v>
      </c>
      <c r="AG119">
        <f>VLOOKUP($A119,Ingresos!$C:$X,9,FALSE)</f>
        <v>490</v>
      </c>
      <c r="AH119" s="28">
        <f t="shared" si="26"/>
        <v>0.45705024311183146</v>
      </c>
      <c r="AI119">
        <f>VLOOKUP($A119,Ingresos!$C:$X,10,FALSE)</f>
        <v>490</v>
      </c>
      <c r="AJ119" s="28">
        <f t="shared" si="27"/>
        <v>0.45705024311183146</v>
      </c>
      <c r="AK119">
        <f>VLOOKUP($A119,Ingresos!$C:$X,11,FALSE)</f>
        <v>457</v>
      </c>
      <c r="AL119" s="28">
        <f t="shared" si="28"/>
        <v>0.40356564019448948</v>
      </c>
      <c r="AM119">
        <f>VLOOKUP($A119,Ingresos!$C:$X,12,FALSE)</f>
        <v>570</v>
      </c>
      <c r="AN119" s="28">
        <f t="shared" si="29"/>
        <v>0.58670988654781198</v>
      </c>
      <c r="AO119">
        <f>VLOOKUP($A119,Ingresos!$C:$X,18,FALSE)</f>
        <v>13</v>
      </c>
      <c r="AP119">
        <f t="shared" si="32"/>
        <v>13</v>
      </c>
      <c r="AQ119" t="str">
        <f>VLOOKUP($A119,Ingresos!$C:$X,19,FALSE)</f>
        <v>H1</v>
      </c>
      <c r="AR119">
        <f t="shared" si="30"/>
        <v>1</v>
      </c>
      <c r="AS119">
        <f>VLOOKUP($A119,Ingresos!$C:$X,22,FALSE)</f>
        <v>0</v>
      </c>
    </row>
    <row r="120" spans="1:45" x14ac:dyDescent="0.25">
      <c r="A120">
        <v>191368622</v>
      </c>
      <c r="B120">
        <f>IF((_xlfn.MAXIFS(Grades!$I:$I,Grades!$A:$A,"="&amp;$A120)-_xlfn.MINIFS(Grades!$I:$I,Grades!$A:$A,"="&amp;$A120))=0,0,1)</f>
        <v>1</v>
      </c>
      <c r="C120">
        <f>COUNTIFS(Grades!$A:$A,"="&amp;Alumn_Filtered!$A120,Grades!$J:$J,"=1",Grades!$I:$I,"="&amp;_xlfn.MINIFS(Grades!$I:$I,Grades!$A:$A,"="&amp;$A120))</f>
        <v>6</v>
      </c>
      <c r="D120">
        <f>COUNTIFS(Grades!$A:$A,"="&amp;Alumn_Filtered!$A120,Grades!$P:$P,"=DRP",Grades!$J:$J,"=1",Grades!$I:$I,"="&amp;_xlfn.MINIFS(Grades!$I:$I,Grades!$A:$A,"="&amp;$A120))</f>
        <v>0</v>
      </c>
      <c r="E120">
        <f>COUNTIFS(Grades!$A:$A,"="&amp;Alumn_Filtered!$A120,Grades!$P:$P,"=BAD",Grades!$J:$J,"=1",Grades!$I:$I,"="&amp;_xlfn.MINIFS(Grades!$I:$I,Grades!$A:$A,"="&amp;$A120))</f>
        <v>0</v>
      </c>
      <c r="F120">
        <f>COUNTIFS(Grades!$A:$A,"="&amp;Alumn_Filtered!$A120,Grades!$P:$P,"CVL",Grades!$J:$J,"=1",Grades!$I:$I,"="&amp;_xlfn.MINIFS(Grades!$I:$I,Grades!$A:$A,"="&amp;$A120))</f>
        <v>0</v>
      </c>
      <c r="G120" s="30">
        <f t="shared" si="18"/>
        <v>6</v>
      </c>
      <c r="H120">
        <f>COUNTIFS(Grades!$A:$A,"="&amp;Alumn_Filtered!$A120,Grades!$J:$J,"=1",Grades!$P:$P,"&gt;=0.5",Grades!$I:$I,"="&amp;_xlfn.MINIFS(Grades!$I:$I,Grades!$A:$A,"="&amp;$A120))</f>
        <v>4</v>
      </c>
      <c r="I120" s="28">
        <f t="shared" si="19"/>
        <v>0.66666666666666663</v>
      </c>
      <c r="J120">
        <f>COUNTIFS(Grades!$A:$A,"="&amp;Alumn_Filtered!$A120,Grades!$J:$J,"=1",Grades!$P:$P,"&lt;0.5",Grades!$I:$I,"="&amp;_xlfn.MINIFS(Grades!$I:$I,Grades!$A:$A,"="&amp;$A120))</f>
        <v>2</v>
      </c>
      <c r="K120" s="28">
        <f t="shared" si="20"/>
        <v>0.33333333333333331</v>
      </c>
      <c r="L120" s="28">
        <f>_xlfn.MAXIFS(Grades!$P:$P,Grades!$A:$A,"="&amp;Alumn_Filtered!$A120,Grades!$J:$J,"=1",Grades!$I:$I,"="&amp;_xlfn.MINIFS(Grades!$I:$I,Grades!$A:$A,"="&amp;$A120))</f>
        <v>0.91666666666666663</v>
      </c>
      <c r="M120" s="28">
        <f>_xlfn.MINIFS(Grades!$P:$P,Grades!$A:$A,"="&amp;Alumn_Filtered!$A120,Grades!$J:$J,"=1",Grades!$I:$I,"="&amp;_xlfn.MINIFS(Grades!$I:$I,Grades!$A:$A,"="&amp;$A120))</f>
        <v>0.26666666666666666</v>
      </c>
      <c r="N120" s="28">
        <f>IF(G120&lt;&gt;0,SUMIFS(Grades!$P:$P,Grades!$P:$P,"&gt;0",Grades!$A:$A,"="&amp;Alumn_Filtered!$A120,Grades!$J:$J,"=1",Grades!$I:$I,"="&amp;_xlfn.MINIFS(Grades!$I:$I,Grades!$A:$A,"="&amp;$A120))/COUNTIFS(Grades!P:P,"&lt;&gt;BAD",Grades!P:P,"&lt;&gt;DRP",Grades!P:P,"&lt;&gt;CVL",Grades!$A:$A,"="&amp;Alumn_Filtered!$A120,Grades!$J:$J,"=1",Grades!$I:$I,"="&amp;_xlfn.MINIFS(Grades!$I:$I,Grades!$A:$A,"="&amp;$A120)),0)</f>
        <v>0.51388888888888884</v>
      </c>
      <c r="O120">
        <f>COUNTIFS(Grades!$A:$A,"="&amp;Alumn_Filtered!$A120,Grades!$J:$J,"=2",Grades!$I:$I,"="&amp;_xlfn.MINIFS(Grades!$I:$I,Grades!$A:$A,"="&amp;$A120))</f>
        <v>11</v>
      </c>
      <c r="P120">
        <f>COUNTIFS(Grades!$A:$A,"="&amp;Alumn_Filtered!$A120,Grades!$P:$P,"=DRP",Grades!$J:$J,"=2",Grades!$I:$I,"="&amp;_xlfn.MINIFS(Grades!$I:$I,Grades!$A:$A,"="&amp;$A120))</f>
        <v>3</v>
      </c>
      <c r="Q120">
        <f>COUNTIFS(Grades!$A:$A,"="&amp;Alumn_Filtered!$A120,Grades!$P:$P,"=BAD",Grades!$J:$J,"=2",Grades!$I:$I,"="&amp;_xlfn.MINIFS(Grades!$I:$I,Grades!$A:$A,"="&amp;$A120))</f>
        <v>0</v>
      </c>
      <c r="R120">
        <f>COUNTIFS(Grades!$A:$A,"="&amp;Alumn_Filtered!$A120,Grades!$P:$P,"CVL",Grades!$J:$J,"=2",Grades!$I:$I,"="&amp;_xlfn.MINIFS(Grades!$I:$I,Grades!$A:$A,"="&amp;$A120))</f>
        <v>1</v>
      </c>
      <c r="S120">
        <f t="shared" si="31"/>
        <v>7</v>
      </c>
      <c r="T120">
        <f>COUNTIFS(Grades!$A:$A,"="&amp;Alumn_Filtered!$A120,Grades!$J:$J,"=2",Grades!$P:$P,"&gt;=0.5",Grades!$I:$I,"="&amp;_xlfn.MINIFS(Grades!$I:$I,Grades!$A:$A,"="&amp;$A120))</f>
        <v>5</v>
      </c>
      <c r="U120" s="28">
        <f t="shared" si="21"/>
        <v>0.7142857142857143</v>
      </c>
      <c r="V120">
        <f>COUNTIFS(Grades!$A:$A,"="&amp;Alumn_Filtered!$A120,Grades!$J:$J,"=2",Grades!$P:$P,"&lt;0.5",Grades!$I:$I,"="&amp;_xlfn.MINIFS(Grades!$I:$I,Grades!$A:$A,"="&amp;$A120))</f>
        <v>2</v>
      </c>
      <c r="W120" s="28">
        <f t="shared" si="22"/>
        <v>0.2857142857142857</v>
      </c>
      <c r="X120" s="28">
        <f>_xlfn.MAXIFS(Grades!$P:$P,Grades!$A:$A,"="&amp;Alumn_Filtered!$A120,Grades!$J:$J,"=2",Grades!$I:$I,"="&amp;_xlfn.MINIFS(Grades!$I:$I,Grades!$A:$A,"="&amp;$A120))</f>
        <v>0.81666666666666676</v>
      </c>
      <c r="Y120" s="28">
        <f>_xlfn.MINIFS(Grades!$P:$P,Grades!$A:$A,"="&amp;Alumn_Filtered!$A120,Grades!$J:$J,"=2",Grades!$I:$I,"="&amp;_xlfn.MINIFS(Grades!$I:$I,Grades!$A:$A,"="&amp;$A120))</f>
        <v>0.3833333333333333</v>
      </c>
      <c r="Z120" s="28">
        <f>IF(S120&lt;&gt;0,SUMIFS(Grades!$P:$P,Grades!$P:$P,"&gt;0",Grades!$A:$A,"="&amp;Alumn_Filtered!$A120,Grades!$J:$J,"=2",Grades!$I:$I,"="&amp;_xlfn.MINIFS(Grades!$I:$I,Grades!$A:$A,"="&amp;$A120))/COUNTIFS(Grades!P:P,"&lt;&gt;BAD",Grades!P:P,"&lt;&gt;DRP",Grades!P:P,"&lt;&gt;CVL",Grades!$A:$A,"="&amp;Alumn_Filtered!$A120,Grades!$J:$J,"=2",Grades!$I:$I,"="&amp;_xlfn.MINIFS(Grades!$I:$I,Grades!$A:$A,"="&amp;$A120)),0)</f>
        <v>0.59761904761904761</v>
      </c>
      <c r="AA120" s="28">
        <f t="shared" si="23"/>
        <v>8.3730158730158766E-2</v>
      </c>
      <c r="AB120">
        <f t="shared" ca="1" si="17"/>
        <v>22</v>
      </c>
      <c r="AC120" t="str">
        <f>LEFT(VLOOKUP($A120,Ingresos!$C:$X,5,FALSE),1)</f>
        <v>S</v>
      </c>
      <c r="AD120">
        <f t="shared" si="24"/>
        <v>1</v>
      </c>
      <c r="AE120" t="str">
        <f>LEFT(VLOOKUP($A120,Ingresos!$C:$X,6,FALSE),1)</f>
        <v>R</v>
      </c>
      <c r="AF120">
        <f t="shared" si="25"/>
        <v>1</v>
      </c>
      <c r="AG120">
        <f>VLOOKUP($A120,Ingresos!$C:$X,9,FALSE)</f>
        <v>583</v>
      </c>
      <c r="AH120" s="28">
        <f t="shared" si="26"/>
        <v>0.60777957860615883</v>
      </c>
      <c r="AI120">
        <f>VLOOKUP($A120,Ingresos!$C:$X,10,FALSE)</f>
        <v>642</v>
      </c>
      <c r="AJ120" s="28">
        <f t="shared" si="27"/>
        <v>0.70340356564019446</v>
      </c>
      <c r="AK120">
        <f>VLOOKUP($A120,Ingresos!$C:$X,11,FALSE)</f>
        <v>560</v>
      </c>
      <c r="AL120" s="28">
        <f t="shared" si="28"/>
        <v>0.57050243111831445</v>
      </c>
      <c r="AM120">
        <f>VLOOKUP($A120,Ingresos!$C:$X,12,FALSE)</f>
        <v>594</v>
      </c>
      <c r="AN120" s="28">
        <f t="shared" si="29"/>
        <v>0.62560777957860614</v>
      </c>
      <c r="AO120">
        <f>VLOOKUP($A120,Ingresos!$C:$X,18,FALSE)</f>
        <v>13</v>
      </c>
      <c r="AP120">
        <f t="shared" si="32"/>
        <v>13</v>
      </c>
      <c r="AQ120" t="str">
        <f>VLOOKUP($A120,Ingresos!$C:$X,19,FALSE)</f>
        <v>H1</v>
      </c>
      <c r="AR120">
        <f t="shared" si="30"/>
        <v>1</v>
      </c>
      <c r="AS120">
        <f>VLOOKUP($A120,Ingresos!$C:$X,22,FALSE)</f>
        <v>0</v>
      </c>
    </row>
    <row r="121" spans="1:45" x14ac:dyDescent="0.25">
      <c r="A121">
        <v>191372395</v>
      </c>
      <c r="B121">
        <f>IF((_xlfn.MAXIFS(Grades!$I:$I,Grades!$A:$A,"="&amp;$A121)-_xlfn.MINIFS(Grades!$I:$I,Grades!$A:$A,"="&amp;$A121))=0,0,1)</f>
        <v>1</v>
      </c>
      <c r="C121">
        <f>COUNTIFS(Grades!$A:$A,"="&amp;Alumn_Filtered!$A121,Grades!$J:$J,"=1",Grades!$I:$I,"="&amp;_xlfn.MINIFS(Grades!$I:$I,Grades!$A:$A,"="&amp;$A121))</f>
        <v>6</v>
      </c>
      <c r="D121">
        <f>COUNTIFS(Grades!$A:$A,"="&amp;Alumn_Filtered!$A121,Grades!$P:$P,"=DRP",Grades!$J:$J,"=1",Grades!$I:$I,"="&amp;_xlfn.MINIFS(Grades!$I:$I,Grades!$A:$A,"="&amp;$A121))</f>
        <v>0</v>
      </c>
      <c r="E121">
        <f>COUNTIFS(Grades!$A:$A,"="&amp;Alumn_Filtered!$A121,Grades!$P:$P,"=BAD",Grades!$J:$J,"=1",Grades!$I:$I,"="&amp;_xlfn.MINIFS(Grades!$I:$I,Grades!$A:$A,"="&amp;$A121))</f>
        <v>0</v>
      </c>
      <c r="F121">
        <f>COUNTIFS(Grades!$A:$A,"="&amp;Alumn_Filtered!$A121,Grades!$P:$P,"CVL",Grades!$J:$J,"=1",Grades!$I:$I,"="&amp;_xlfn.MINIFS(Grades!$I:$I,Grades!$A:$A,"="&amp;$A121))</f>
        <v>0</v>
      </c>
      <c r="G121" s="30">
        <f t="shared" si="18"/>
        <v>6</v>
      </c>
      <c r="H121">
        <f>COUNTIFS(Grades!$A:$A,"="&amp;Alumn_Filtered!$A121,Grades!$J:$J,"=1",Grades!$P:$P,"&gt;=0.5",Grades!$I:$I,"="&amp;_xlfn.MINIFS(Grades!$I:$I,Grades!$A:$A,"="&amp;$A121))</f>
        <v>5</v>
      </c>
      <c r="I121" s="28">
        <f t="shared" si="19"/>
        <v>0.83333333333333337</v>
      </c>
      <c r="J121">
        <f>COUNTIFS(Grades!$A:$A,"="&amp;Alumn_Filtered!$A121,Grades!$J:$J,"=1",Grades!$P:$P,"&lt;0.5",Grades!$I:$I,"="&amp;_xlfn.MINIFS(Grades!$I:$I,Grades!$A:$A,"="&amp;$A121))</f>
        <v>1</v>
      </c>
      <c r="K121" s="28">
        <f t="shared" si="20"/>
        <v>0.16666666666666666</v>
      </c>
      <c r="L121" s="28">
        <f>_xlfn.MAXIFS(Grades!$P:$P,Grades!$A:$A,"="&amp;Alumn_Filtered!$A121,Grades!$J:$J,"=1",Grades!$I:$I,"="&amp;_xlfn.MINIFS(Grades!$I:$I,Grades!$A:$A,"="&amp;$A121))</f>
        <v>0.83333333333333337</v>
      </c>
      <c r="M121" s="28">
        <f>_xlfn.MINIFS(Grades!$P:$P,Grades!$A:$A,"="&amp;Alumn_Filtered!$A121,Grades!$J:$J,"=1",Grades!$I:$I,"="&amp;_xlfn.MINIFS(Grades!$I:$I,Grades!$A:$A,"="&amp;$A121))</f>
        <v>0.41666666666666669</v>
      </c>
      <c r="N121" s="28">
        <f>IF(G121&lt;&gt;0,SUMIFS(Grades!$P:$P,Grades!$P:$P,"&gt;0",Grades!$A:$A,"="&amp;Alumn_Filtered!$A121,Grades!$J:$J,"=1",Grades!$I:$I,"="&amp;_xlfn.MINIFS(Grades!$I:$I,Grades!$A:$A,"="&amp;$A121))/COUNTIFS(Grades!P:P,"&lt;&gt;BAD",Grades!P:P,"&lt;&gt;DRP",Grades!P:P,"&lt;&gt;CVL",Grades!$A:$A,"="&amp;Alumn_Filtered!$A121,Grades!$J:$J,"=1",Grades!$I:$I,"="&amp;_xlfn.MINIFS(Grades!$I:$I,Grades!$A:$A,"="&amp;$A121)),0)</f>
        <v>0.66111111111111109</v>
      </c>
      <c r="O121">
        <f>COUNTIFS(Grades!$A:$A,"="&amp;Alumn_Filtered!$A121,Grades!$J:$J,"=2",Grades!$I:$I,"="&amp;_xlfn.MINIFS(Grades!$I:$I,Grades!$A:$A,"="&amp;$A121))</f>
        <v>7</v>
      </c>
      <c r="P121">
        <f>COUNTIFS(Grades!$A:$A,"="&amp;Alumn_Filtered!$A121,Grades!$P:$P,"=DRP",Grades!$J:$J,"=2",Grades!$I:$I,"="&amp;_xlfn.MINIFS(Grades!$I:$I,Grades!$A:$A,"="&amp;$A121))</f>
        <v>0</v>
      </c>
      <c r="Q121">
        <f>COUNTIFS(Grades!$A:$A,"="&amp;Alumn_Filtered!$A121,Grades!$P:$P,"=BAD",Grades!$J:$J,"=2",Grades!$I:$I,"="&amp;_xlfn.MINIFS(Grades!$I:$I,Grades!$A:$A,"="&amp;$A121))</f>
        <v>0</v>
      </c>
      <c r="R121">
        <f>COUNTIFS(Grades!$A:$A,"="&amp;Alumn_Filtered!$A121,Grades!$P:$P,"CVL",Grades!$J:$J,"=2",Grades!$I:$I,"="&amp;_xlfn.MINIFS(Grades!$I:$I,Grades!$A:$A,"="&amp;$A121))</f>
        <v>0</v>
      </c>
      <c r="S121">
        <f t="shared" si="31"/>
        <v>7</v>
      </c>
      <c r="T121">
        <f>COUNTIFS(Grades!$A:$A,"="&amp;Alumn_Filtered!$A121,Grades!$J:$J,"=2",Grades!$P:$P,"&gt;=0.5",Grades!$I:$I,"="&amp;_xlfn.MINIFS(Grades!$I:$I,Grades!$A:$A,"="&amp;$A121))</f>
        <v>7</v>
      </c>
      <c r="U121" s="28">
        <f t="shared" si="21"/>
        <v>1</v>
      </c>
      <c r="V121">
        <f>COUNTIFS(Grades!$A:$A,"="&amp;Alumn_Filtered!$A121,Grades!$J:$J,"=2",Grades!$P:$P,"&lt;0.5",Grades!$I:$I,"="&amp;_xlfn.MINIFS(Grades!$I:$I,Grades!$A:$A,"="&amp;$A121))</f>
        <v>0</v>
      </c>
      <c r="W121" s="28">
        <f t="shared" si="22"/>
        <v>0</v>
      </c>
      <c r="X121" s="28">
        <f>_xlfn.MAXIFS(Grades!$P:$P,Grades!$A:$A,"="&amp;Alumn_Filtered!$A121,Grades!$J:$J,"=2",Grades!$I:$I,"="&amp;_xlfn.MINIFS(Grades!$I:$I,Grades!$A:$A,"="&amp;$A121))</f>
        <v>0.96666666666666667</v>
      </c>
      <c r="Y121" s="28">
        <f>_xlfn.MINIFS(Grades!$P:$P,Grades!$A:$A,"="&amp;Alumn_Filtered!$A121,Grades!$J:$J,"=2",Grades!$I:$I,"="&amp;_xlfn.MINIFS(Grades!$I:$I,Grades!$A:$A,"="&amp;$A121))</f>
        <v>0.53333333333333333</v>
      </c>
      <c r="Z121" s="28">
        <f>IF(S121&lt;&gt;0,SUMIFS(Grades!$P:$P,Grades!$P:$P,"&gt;0",Grades!$A:$A,"="&amp;Alumn_Filtered!$A121,Grades!$J:$J,"=2",Grades!$I:$I,"="&amp;_xlfn.MINIFS(Grades!$I:$I,Grades!$A:$A,"="&amp;$A121))/COUNTIFS(Grades!P:P,"&lt;&gt;BAD",Grades!P:P,"&lt;&gt;DRP",Grades!P:P,"&lt;&gt;CVL",Grades!$A:$A,"="&amp;Alumn_Filtered!$A121,Grades!$J:$J,"=2",Grades!$I:$I,"="&amp;_xlfn.MINIFS(Grades!$I:$I,Grades!$A:$A,"="&amp;$A121)),0)</f>
        <v>0.69285714285714284</v>
      </c>
      <c r="AA121" s="28">
        <f t="shared" si="23"/>
        <v>3.1746031746031744E-2</v>
      </c>
      <c r="AB121">
        <f t="shared" ca="1" si="17"/>
        <v>22</v>
      </c>
      <c r="AC121" t="str">
        <f>LEFT(VLOOKUP($A121,Ingresos!$C:$X,5,FALSE),1)</f>
        <v>S</v>
      </c>
      <c r="AD121">
        <f t="shared" si="24"/>
        <v>1</v>
      </c>
      <c r="AE121" t="str">
        <f>LEFT(VLOOKUP($A121,Ingresos!$C:$X,6,FALSE),1)</f>
        <v>R</v>
      </c>
      <c r="AF121">
        <f t="shared" si="25"/>
        <v>1</v>
      </c>
      <c r="AG121">
        <f>VLOOKUP($A121,Ingresos!$C:$X,9,FALSE)</f>
        <v>577</v>
      </c>
      <c r="AH121" s="28">
        <f t="shared" si="26"/>
        <v>0.59805510534846029</v>
      </c>
      <c r="AI121">
        <f>VLOOKUP($A121,Ingresos!$C:$X,10,FALSE)</f>
        <v>605</v>
      </c>
      <c r="AJ121" s="28">
        <f t="shared" si="27"/>
        <v>0.64343598055105344</v>
      </c>
      <c r="AK121">
        <f>VLOOKUP($A121,Ingresos!$C:$X,11,FALSE)</f>
        <v>464</v>
      </c>
      <c r="AL121" s="28">
        <f t="shared" si="28"/>
        <v>0.41491085899513774</v>
      </c>
      <c r="AM121">
        <f>VLOOKUP($A121,Ingresos!$C:$X,12,FALSE)</f>
        <v>590</v>
      </c>
      <c r="AN121" s="28">
        <f t="shared" si="29"/>
        <v>0.61912479740680715</v>
      </c>
      <c r="AO121">
        <f>VLOOKUP($A121,Ingresos!$C:$X,18,FALSE)</f>
        <v>13</v>
      </c>
      <c r="AP121">
        <f t="shared" si="32"/>
        <v>13</v>
      </c>
      <c r="AQ121" t="str">
        <f>VLOOKUP($A121,Ingresos!$C:$X,19,FALSE)</f>
        <v>H1</v>
      </c>
      <c r="AR121">
        <f t="shared" si="30"/>
        <v>1</v>
      </c>
      <c r="AS121">
        <f>VLOOKUP($A121,Ingresos!$C:$X,22,FALSE)</f>
        <v>0</v>
      </c>
    </row>
    <row r="122" spans="1:45" x14ac:dyDescent="0.25">
      <c r="A122">
        <v>191411269</v>
      </c>
      <c r="B122">
        <f>IF((_xlfn.MAXIFS(Grades!$I:$I,Grades!$A:$A,"="&amp;$A122)-_xlfn.MINIFS(Grades!$I:$I,Grades!$A:$A,"="&amp;$A122))=0,0,1)</f>
        <v>1</v>
      </c>
      <c r="C122">
        <f>COUNTIFS(Grades!$A:$A,"="&amp;Alumn_Filtered!$A122,Grades!$J:$J,"=1",Grades!$I:$I,"="&amp;_xlfn.MINIFS(Grades!$I:$I,Grades!$A:$A,"="&amp;$A122))</f>
        <v>6</v>
      </c>
      <c r="D122">
        <f>COUNTIFS(Grades!$A:$A,"="&amp;Alumn_Filtered!$A122,Grades!$P:$P,"=DRP",Grades!$J:$J,"=1",Grades!$I:$I,"="&amp;_xlfn.MINIFS(Grades!$I:$I,Grades!$A:$A,"="&amp;$A122))</f>
        <v>0</v>
      </c>
      <c r="E122">
        <f>COUNTIFS(Grades!$A:$A,"="&amp;Alumn_Filtered!$A122,Grades!$P:$P,"=BAD",Grades!$J:$J,"=1",Grades!$I:$I,"="&amp;_xlfn.MINIFS(Grades!$I:$I,Grades!$A:$A,"="&amp;$A122))</f>
        <v>0</v>
      </c>
      <c r="F122">
        <f>COUNTIFS(Grades!$A:$A,"="&amp;Alumn_Filtered!$A122,Grades!$P:$P,"CVL",Grades!$J:$J,"=1",Grades!$I:$I,"="&amp;_xlfn.MINIFS(Grades!$I:$I,Grades!$A:$A,"="&amp;$A122))</f>
        <v>0</v>
      </c>
      <c r="G122" s="30">
        <f t="shared" si="18"/>
        <v>6</v>
      </c>
      <c r="H122">
        <f>COUNTIFS(Grades!$A:$A,"="&amp;Alumn_Filtered!$A122,Grades!$J:$J,"=1",Grades!$P:$P,"&gt;=0.5",Grades!$I:$I,"="&amp;_xlfn.MINIFS(Grades!$I:$I,Grades!$A:$A,"="&amp;$A122))</f>
        <v>2</v>
      </c>
      <c r="I122" s="28">
        <f t="shared" si="19"/>
        <v>0.33333333333333331</v>
      </c>
      <c r="J122">
        <f>COUNTIFS(Grades!$A:$A,"="&amp;Alumn_Filtered!$A122,Grades!$J:$J,"=1",Grades!$P:$P,"&lt;0.5",Grades!$I:$I,"="&amp;_xlfn.MINIFS(Grades!$I:$I,Grades!$A:$A,"="&amp;$A122))</f>
        <v>4</v>
      </c>
      <c r="K122" s="28">
        <f t="shared" si="20"/>
        <v>0.66666666666666663</v>
      </c>
      <c r="L122" s="28">
        <f>_xlfn.MAXIFS(Grades!$P:$P,Grades!$A:$A,"="&amp;Alumn_Filtered!$A122,Grades!$J:$J,"=1",Grades!$I:$I,"="&amp;_xlfn.MINIFS(Grades!$I:$I,Grades!$A:$A,"="&amp;$A122))</f>
        <v>0.8833333333333333</v>
      </c>
      <c r="M122" s="28">
        <f>_xlfn.MINIFS(Grades!$P:$P,Grades!$A:$A,"="&amp;Alumn_Filtered!$A122,Grades!$J:$J,"=1",Grades!$I:$I,"="&amp;_xlfn.MINIFS(Grades!$I:$I,Grades!$A:$A,"="&amp;$A122))</f>
        <v>0.20000000000000004</v>
      </c>
      <c r="N122" s="28">
        <f>IF(G122&lt;&gt;0,SUMIFS(Grades!$P:$P,Grades!$P:$P,"&gt;0",Grades!$A:$A,"="&amp;Alumn_Filtered!$A122,Grades!$J:$J,"=1",Grades!$I:$I,"="&amp;_xlfn.MINIFS(Grades!$I:$I,Grades!$A:$A,"="&amp;$A122))/COUNTIFS(Grades!P:P,"&lt;&gt;BAD",Grades!P:P,"&lt;&gt;DRP",Grades!P:P,"&lt;&gt;CVL",Grades!$A:$A,"="&amp;Alumn_Filtered!$A122,Grades!$J:$J,"=1",Grades!$I:$I,"="&amp;_xlfn.MINIFS(Grades!$I:$I,Grades!$A:$A,"="&amp;$A122)),0)</f>
        <v>0.47222222222222227</v>
      </c>
      <c r="O122">
        <f>COUNTIFS(Grades!$A:$A,"="&amp;Alumn_Filtered!$A122,Grades!$J:$J,"=2",Grades!$I:$I,"="&amp;_xlfn.MINIFS(Grades!$I:$I,Grades!$A:$A,"="&amp;$A122))</f>
        <v>8</v>
      </c>
      <c r="P122">
        <f>COUNTIFS(Grades!$A:$A,"="&amp;Alumn_Filtered!$A122,Grades!$P:$P,"=DRP",Grades!$J:$J,"=2",Grades!$I:$I,"="&amp;_xlfn.MINIFS(Grades!$I:$I,Grades!$A:$A,"="&amp;$A122))</f>
        <v>1</v>
      </c>
      <c r="Q122">
        <f>COUNTIFS(Grades!$A:$A,"="&amp;Alumn_Filtered!$A122,Grades!$P:$P,"=BAD",Grades!$J:$J,"=2",Grades!$I:$I,"="&amp;_xlfn.MINIFS(Grades!$I:$I,Grades!$A:$A,"="&amp;$A122))</f>
        <v>1</v>
      </c>
      <c r="R122">
        <f>COUNTIFS(Grades!$A:$A,"="&amp;Alumn_Filtered!$A122,Grades!$P:$P,"CVL",Grades!$J:$J,"=2",Grades!$I:$I,"="&amp;_xlfn.MINIFS(Grades!$I:$I,Grades!$A:$A,"="&amp;$A122))</f>
        <v>0</v>
      </c>
      <c r="S122">
        <f t="shared" si="31"/>
        <v>6</v>
      </c>
      <c r="T122">
        <f>COUNTIFS(Grades!$A:$A,"="&amp;Alumn_Filtered!$A122,Grades!$J:$J,"=2",Grades!$P:$P,"&gt;=0.5",Grades!$I:$I,"="&amp;_xlfn.MINIFS(Grades!$I:$I,Grades!$A:$A,"="&amp;$A122))</f>
        <v>4</v>
      </c>
      <c r="U122" s="28">
        <f t="shared" si="21"/>
        <v>0.66666666666666663</v>
      </c>
      <c r="V122">
        <f>COUNTIFS(Grades!$A:$A,"="&amp;Alumn_Filtered!$A122,Grades!$J:$J,"=2",Grades!$P:$P,"&lt;0.5",Grades!$I:$I,"="&amp;_xlfn.MINIFS(Grades!$I:$I,Grades!$A:$A,"="&amp;$A122))</f>
        <v>2</v>
      </c>
      <c r="W122" s="28">
        <f t="shared" si="22"/>
        <v>0.33333333333333331</v>
      </c>
      <c r="X122" s="28">
        <f>_xlfn.MAXIFS(Grades!$P:$P,Grades!$A:$A,"="&amp;Alumn_Filtered!$A122,Grades!$J:$J,"=2",Grades!$I:$I,"="&amp;_xlfn.MINIFS(Grades!$I:$I,Grades!$A:$A,"="&amp;$A122))</f>
        <v>0.83333333333333337</v>
      </c>
      <c r="Y122" s="28">
        <f>_xlfn.MINIFS(Grades!$P:$P,Grades!$A:$A,"="&amp;Alumn_Filtered!$A122,Grades!$J:$J,"=2",Grades!$I:$I,"="&amp;_xlfn.MINIFS(Grades!$I:$I,Grades!$A:$A,"="&amp;$A122))</f>
        <v>0.3833333333333333</v>
      </c>
      <c r="Z122" s="28">
        <f>IF(S122&lt;&gt;0,SUMIFS(Grades!$P:$P,Grades!$P:$P,"&gt;0",Grades!$A:$A,"="&amp;Alumn_Filtered!$A122,Grades!$J:$J,"=2",Grades!$I:$I,"="&amp;_xlfn.MINIFS(Grades!$I:$I,Grades!$A:$A,"="&amp;$A122))/COUNTIFS(Grades!P:P,"&lt;&gt;BAD",Grades!P:P,"&lt;&gt;DRP",Grades!P:P,"&lt;&gt;CVL",Grades!$A:$A,"="&amp;Alumn_Filtered!$A122,Grades!$J:$J,"=2",Grades!$I:$I,"="&amp;_xlfn.MINIFS(Grades!$I:$I,Grades!$A:$A,"="&amp;$A122)),0)</f>
        <v>0.59722222222222221</v>
      </c>
      <c r="AA122" s="28">
        <f t="shared" si="23"/>
        <v>0.12499999999999994</v>
      </c>
      <c r="AB122">
        <f t="shared" ca="1" si="17"/>
        <v>22</v>
      </c>
      <c r="AC122" t="str">
        <f>LEFT(VLOOKUP($A122,Ingresos!$C:$X,5,FALSE),1)</f>
        <v>S</v>
      </c>
      <c r="AD122">
        <f t="shared" si="24"/>
        <v>1</v>
      </c>
      <c r="AE122" t="str">
        <f>LEFT(VLOOKUP($A122,Ingresos!$C:$X,6,FALSE),1)</f>
        <v>R</v>
      </c>
      <c r="AF122">
        <f t="shared" si="25"/>
        <v>1</v>
      </c>
      <c r="AG122">
        <f>VLOOKUP($A122,Ingresos!$C:$X,9,FALSE)</f>
        <v>595</v>
      </c>
      <c r="AH122" s="28">
        <f t="shared" si="26"/>
        <v>0.62722852512155591</v>
      </c>
      <c r="AI122">
        <f>VLOOKUP($A122,Ingresos!$C:$X,10,FALSE)</f>
        <v>595</v>
      </c>
      <c r="AJ122" s="28">
        <f t="shared" si="27"/>
        <v>0.62722852512155591</v>
      </c>
      <c r="AK122">
        <f>VLOOKUP($A122,Ingresos!$C:$X,11,FALSE)</f>
        <v>520</v>
      </c>
      <c r="AL122" s="28">
        <f t="shared" si="28"/>
        <v>0.5056726094003241</v>
      </c>
      <c r="AM122">
        <f>VLOOKUP($A122,Ingresos!$C:$X,12,FALSE)</f>
        <v>607</v>
      </c>
      <c r="AN122" s="28">
        <f t="shared" si="29"/>
        <v>0.64667747163695299</v>
      </c>
      <c r="AO122">
        <f>VLOOKUP($A122,Ingresos!$C:$X,18,FALSE)</f>
        <v>12</v>
      </c>
      <c r="AP122">
        <f t="shared" si="32"/>
        <v>12</v>
      </c>
      <c r="AQ122" t="str">
        <f>VLOOKUP($A122,Ingresos!$C:$X,19,FALSE)</f>
        <v>H1</v>
      </c>
      <c r="AR122">
        <f t="shared" si="30"/>
        <v>1</v>
      </c>
      <c r="AS122">
        <f>VLOOKUP($A122,Ingresos!$C:$X,22,FALSE)</f>
        <v>5</v>
      </c>
    </row>
    <row r="123" spans="1:45" x14ac:dyDescent="0.25">
      <c r="A123">
        <v>191413520</v>
      </c>
      <c r="B123">
        <f>IF((_xlfn.MAXIFS(Grades!$I:$I,Grades!$A:$A,"="&amp;$A123)-_xlfn.MINIFS(Grades!$I:$I,Grades!$A:$A,"="&amp;$A123))=0,0,1)</f>
        <v>0</v>
      </c>
      <c r="C123">
        <f>COUNTIFS(Grades!$A:$A,"="&amp;Alumn_Filtered!$A123,Grades!$J:$J,"=1",Grades!$I:$I,"="&amp;_xlfn.MINIFS(Grades!$I:$I,Grades!$A:$A,"="&amp;$A123))</f>
        <v>6</v>
      </c>
      <c r="D123">
        <f>COUNTIFS(Grades!$A:$A,"="&amp;Alumn_Filtered!$A123,Grades!$P:$P,"=DRP",Grades!$J:$J,"=1",Grades!$I:$I,"="&amp;_xlfn.MINIFS(Grades!$I:$I,Grades!$A:$A,"="&amp;$A123))</f>
        <v>0</v>
      </c>
      <c r="E123">
        <f>COUNTIFS(Grades!$A:$A,"="&amp;Alumn_Filtered!$A123,Grades!$P:$P,"=BAD",Grades!$J:$J,"=1",Grades!$I:$I,"="&amp;_xlfn.MINIFS(Grades!$I:$I,Grades!$A:$A,"="&amp;$A123))</f>
        <v>1</v>
      </c>
      <c r="F123">
        <f>COUNTIFS(Grades!$A:$A,"="&amp;Alumn_Filtered!$A123,Grades!$P:$P,"CVL",Grades!$J:$J,"=1",Grades!$I:$I,"="&amp;_xlfn.MINIFS(Grades!$I:$I,Grades!$A:$A,"="&amp;$A123))</f>
        <v>0</v>
      </c>
      <c r="G123" s="30">
        <f t="shared" si="18"/>
        <v>5</v>
      </c>
      <c r="H123">
        <f>COUNTIFS(Grades!$A:$A,"="&amp;Alumn_Filtered!$A123,Grades!$J:$J,"=1",Grades!$P:$P,"&gt;=0.5",Grades!$I:$I,"="&amp;_xlfn.MINIFS(Grades!$I:$I,Grades!$A:$A,"="&amp;$A123))</f>
        <v>1</v>
      </c>
      <c r="I123" s="28">
        <f t="shared" si="19"/>
        <v>0.2</v>
      </c>
      <c r="J123">
        <f>COUNTIFS(Grades!$A:$A,"="&amp;Alumn_Filtered!$A123,Grades!$J:$J,"=1",Grades!$P:$P,"&lt;0.5",Grades!$I:$I,"="&amp;_xlfn.MINIFS(Grades!$I:$I,Grades!$A:$A,"="&amp;$A123))</f>
        <v>4</v>
      </c>
      <c r="K123" s="28">
        <f t="shared" si="20"/>
        <v>0.8</v>
      </c>
      <c r="L123" s="28">
        <f>_xlfn.MAXIFS(Grades!$P:$P,Grades!$A:$A,"="&amp;Alumn_Filtered!$A123,Grades!$J:$J,"=1",Grades!$I:$I,"="&amp;_xlfn.MINIFS(Grades!$I:$I,Grades!$A:$A,"="&amp;$A123))</f>
        <v>0.83333333333333337</v>
      </c>
      <c r="M123" s="28">
        <f>_xlfn.MINIFS(Grades!$P:$P,Grades!$A:$A,"="&amp;Alumn_Filtered!$A123,Grades!$J:$J,"=1",Grades!$I:$I,"="&amp;_xlfn.MINIFS(Grades!$I:$I,Grades!$A:$A,"="&amp;$A123))</f>
        <v>0.23333333333333331</v>
      </c>
      <c r="N123" s="28">
        <f>IF(G123&lt;&gt;0,SUMIFS(Grades!$P:$P,Grades!$P:$P,"&gt;0",Grades!$A:$A,"="&amp;Alumn_Filtered!$A123,Grades!$J:$J,"=1",Grades!$I:$I,"="&amp;_xlfn.MINIFS(Grades!$I:$I,Grades!$A:$A,"="&amp;$A123))/COUNTIFS(Grades!P:P,"&lt;&gt;BAD",Grades!P:P,"&lt;&gt;DRP",Grades!P:P,"&lt;&gt;CVL",Grades!$A:$A,"="&amp;Alumn_Filtered!$A123,Grades!$J:$J,"=1",Grades!$I:$I,"="&amp;_xlfn.MINIFS(Grades!$I:$I,Grades!$A:$A,"="&amp;$A123)),0)</f>
        <v>0.39333333333333337</v>
      </c>
      <c r="O123">
        <f>COUNTIFS(Grades!$A:$A,"="&amp;Alumn_Filtered!$A123,Grades!$J:$J,"=2",Grades!$I:$I,"="&amp;_xlfn.MINIFS(Grades!$I:$I,Grades!$A:$A,"="&amp;$A123))</f>
        <v>5</v>
      </c>
      <c r="P123">
        <f>COUNTIFS(Grades!$A:$A,"="&amp;Alumn_Filtered!$A123,Grades!$P:$P,"=DRP",Grades!$J:$J,"=2",Grades!$I:$I,"="&amp;_xlfn.MINIFS(Grades!$I:$I,Grades!$A:$A,"="&amp;$A123))</f>
        <v>0</v>
      </c>
      <c r="Q123">
        <f>COUNTIFS(Grades!$A:$A,"="&amp;Alumn_Filtered!$A123,Grades!$P:$P,"=BAD",Grades!$J:$J,"=2",Grades!$I:$I,"="&amp;_xlfn.MINIFS(Grades!$I:$I,Grades!$A:$A,"="&amp;$A123))</f>
        <v>3</v>
      </c>
      <c r="R123">
        <f>COUNTIFS(Grades!$A:$A,"="&amp;Alumn_Filtered!$A123,Grades!$P:$P,"CVL",Grades!$J:$J,"=2",Grades!$I:$I,"="&amp;_xlfn.MINIFS(Grades!$I:$I,Grades!$A:$A,"="&amp;$A123))</f>
        <v>0</v>
      </c>
      <c r="S123">
        <f t="shared" si="31"/>
        <v>2</v>
      </c>
      <c r="T123">
        <f>COUNTIFS(Grades!$A:$A,"="&amp;Alumn_Filtered!$A123,Grades!$J:$J,"=2",Grades!$P:$P,"&gt;=0.5",Grades!$I:$I,"="&amp;_xlfn.MINIFS(Grades!$I:$I,Grades!$A:$A,"="&amp;$A123))</f>
        <v>0</v>
      </c>
      <c r="U123" s="28">
        <f t="shared" si="21"/>
        <v>0</v>
      </c>
      <c r="V123">
        <f>COUNTIFS(Grades!$A:$A,"="&amp;Alumn_Filtered!$A123,Grades!$J:$J,"=2",Grades!$P:$P,"&lt;0.5",Grades!$I:$I,"="&amp;_xlfn.MINIFS(Grades!$I:$I,Grades!$A:$A,"="&amp;$A123))</f>
        <v>2</v>
      </c>
      <c r="W123" s="28">
        <f t="shared" si="22"/>
        <v>1</v>
      </c>
      <c r="X123" s="28">
        <f>_xlfn.MAXIFS(Grades!$P:$P,Grades!$A:$A,"="&amp;Alumn_Filtered!$A123,Grades!$J:$J,"=2",Grades!$I:$I,"="&amp;_xlfn.MINIFS(Grades!$I:$I,Grades!$A:$A,"="&amp;$A123))</f>
        <v>0.3</v>
      </c>
      <c r="Y123" s="28">
        <f>_xlfn.MINIFS(Grades!$P:$P,Grades!$A:$A,"="&amp;Alumn_Filtered!$A123,Grades!$J:$J,"=2",Grades!$I:$I,"="&amp;_xlfn.MINIFS(Grades!$I:$I,Grades!$A:$A,"="&amp;$A123))</f>
        <v>0.15</v>
      </c>
      <c r="Z123" s="28">
        <f>IF(S123&lt;&gt;0,SUMIFS(Grades!$P:$P,Grades!$P:$P,"&gt;0",Grades!$A:$A,"="&amp;Alumn_Filtered!$A123,Grades!$J:$J,"=2",Grades!$I:$I,"="&amp;_xlfn.MINIFS(Grades!$I:$I,Grades!$A:$A,"="&amp;$A123))/COUNTIFS(Grades!P:P,"&lt;&gt;BAD",Grades!P:P,"&lt;&gt;DRP",Grades!P:P,"&lt;&gt;CVL",Grades!$A:$A,"="&amp;Alumn_Filtered!$A123,Grades!$J:$J,"=2",Grades!$I:$I,"="&amp;_xlfn.MINIFS(Grades!$I:$I,Grades!$A:$A,"="&amp;$A123)),0)</f>
        <v>0.22499999999999998</v>
      </c>
      <c r="AA123" s="28">
        <f t="shared" si="23"/>
        <v>-0.16833333333333339</v>
      </c>
      <c r="AB123">
        <f t="shared" ca="1" si="17"/>
        <v>22</v>
      </c>
      <c r="AC123" t="str">
        <f>LEFT(VLOOKUP($A123,Ingresos!$C:$X,5,FALSE),1)</f>
        <v>S</v>
      </c>
      <c r="AD123">
        <f t="shared" si="24"/>
        <v>1</v>
      </c>
      <c r="AE123" t="str">
        <f>LEFT(VLOOKUP($A123,Ingresos!$C:$X,6,FALSE),1)</f>
        <v>R</v>
      </c>
      <c r="AF123">
        <f t="shared" si="25"/>
        <v>1</v>
      </c>
      <c r="AG123">
        <f>VLOOKUP($A123,Ingresos!$C:$X,9,FALSE)</f>
        <v>470</v>
      </c>
      <c r="AH123" s="28">
        <f t="shared" si="26"/>
        <v>0.42463533225283628</v>
      </c>
      <c r="AI123">
        <f>VLOOKUP($A123,Ingresos!$C:$X,10,FALSE)</f>
        <v>470</v>
      </c>
      <c r="AJ123" s="28">
        <f t="shared" si="27"/>
        <v>0.42463533225283628</v>
      </c>
      <c r="AK123">
        <f>VLOOKUP($A123,Ingresos!$C:$X,11,FALSE)</f>
        <v>598</v>
      </c>
      <c r="AL123" s="28">
        <f t="shared" si="28"/>
        <v>0.63209076175040524</v>
      </c>
      <c r="AM123">
        <f>VLOOKUP($A123,Ingresos!$C:$X,12,FALSE)</f>
        <v>668</v>
      </c>
      <c r="AN123" s="28">
        <f t="shared" si="29"/>
        <v>0.74554294975688817</v>
      </c>
      <c r="AO123">
        <f>VLOOKUP($A123,Ingresos!$C:$X,18,FALSE)</f>
        <v>13</v>
      </c>
      <c r="AP123">
        <f t="shared" si="32"/>
        <v>13</v>
      </c>
      <c r="AQ123" t="str">
        <f>VLOOKUP($A123,Ingresos!$C:$X,19,FALSE)</f>
        <v>H1</v>
      </c>
      <c r="AR123">
        <f t="shared" si="30"/>
        <v>1</v>
      </c>
      <c r="AS123">
        <f>VLOOKUP($A123,Ingresos!$C:$X,22,FALSE)</f>
        <v>0</v>
      </c>
    </row>
    <row r="124" spans="1:45" x14ac:dyDescent="0.25">
      <c r="A124">
        <v>191522869</v>
      </c>
      <c r="B124">
        <f>IF((_xlfn.MAXIFS(Grades!$I:$I,Grades!$A:$A,"="&amp;$A124)-_xlfn.MINIFS(Grades!$I:$I,Grades!$A:$A,"="&amp;$A124))=0,0,1)</f>
        <v>1</v>
      </c>
      <c r="C124">
        <f>COUNTIFS(Grades!$A:$A,"="&amp;Alumn_Filtered!$A124,Grades!$J:$J,"=1",Grades!$I:$I,"="&amp;_xlfn.MINIFS(Grades!$I:$I,Grades!$A:$A,"="&amp;$A124))</f>
        <v>6</v>
      </c>
      <c r="D124">
        <f>COUNTIFS(Grades!$A:$A,"="&amp;Alumn_Filtered!$A124,Grades!$P:$P,"=DRP",Grades!$J:$J,"=1",Grades!$I:$I,"="&amp;_xlfn.MINIFS(Grades!$I:$I,Grades!$A:$A,"="&amp;$A124))</f>
        <v>0</v>
      </c>
      <c r="E124">
        <f>COUNTIFS(Grades!$A:$A,"="&amp;Alumn_Filtered!$A124,Grades!$P:$P,"=BAD",Grades!$J:$J,"=1",Grades!$I:$I,"="&amp;_xlfn.MINIFS(Grades!$I:$I,Grades!$A:$A,"="&amp;$A124))</f>
        <v>0</v>
      </c>
      <c r="F124">
        <f>COUNTIFS(Grades!$A:$A,"="&amp;Alumn_Filtered!$A124,Grades!$P:$P,"CVL",Grades!$J:$J,"=1",Grades!$I:$I,"="&amp;_xlfn.MINIFS(Grades!$I:$I,Grades!$A:$A,"="&amp;$A124))</f>
        <v>0</v>
      </c>
      <c r="G124" s="30">
        <f t="shared" si="18"/>
        <v>6</v>
      </c>
      <c r="H124">
        <f>COUNTIFS(Grades!$A:$A,"="&amp;Alumn_Filtered!$A124,Grades!$J:$J,"=1",Grades!$P:$P,"&gt;=0.5",Grades!$I:$I,"="&amp;_xlfn.MINIFS(Grades!$I:$I,Grades!$A:$A,"="&amp;$A124))</f>
        <v>4</v>
      </c>
      <c r="I124" s="28">
        <f t="shared" si="19"/>
        <v>0.66666666666666663</v>
      </c>
      <c r="J124">
        <f>COUNTIFS(Grades!$A:$A,"="&amp;Alumn_Filtered!$A124,Grades!$J:$J,"=1",Grades!$P:$P,"&lt;0.5",Grades!$I:$I,"="&amp;_xlfn.MINIFS(Grades!$I:$I,Grades!$A:$A,"="&amp;$A124))</f>
        <v>2</v>
      </c>
      <c r="K124" s="28">
        <f t="shared" si="20"/>
        <v>0.33333333333333331</v>
      </c>
      <c r="L124" s="28">
        <f>_xlfn.MAXIFS(Grades!$P:$P,Grades!$A:$A,"="&amp;Alumn_Filtered!$A124,Grades!$J:$J,"=1",Grades!$I:$I,"="&amp;_xlfn.MINIFS(Grades!$I:$I,Grades!$A:$A,"="&amp;$A124))</f>
        <v>0.68333333333333324</v>
      </c>
      <c r="M124" s="28">
        <f>_xlfn.MINIFS(Grades!$P:$P,Grades!$A:$A,"="&amp;Alumn_Filtered!$A124,Grades!$J:$J,"=1",Grades!$I:$I,"="&amp;_xlfn.MINIFS(Grades!$I:$I,Grades!$A:$A,"="&amp;$A124))</f>
        <v>0.18333333333333335</v>
      </c>
      <c r="N124" s="28">
        <f>IF(G124&lt;&gt;0,SUMIFS(Grades!$P:$P,Grades!$P:$P,"&gt;0",Grades!$A:$A,"="&amp;Alumn_Filtered!$A124,Grades!$J:$J,"=1",Grades!$I:$I,"="&amp;_xlfn.MINIFS(Grades!$I:$I,Grades!$A:$A,"="&amp;$A124))/COUNTIFS(Grades!P:P,"&lt;&gt;BAD",Grades!P:P,"&lt;&gt;DRP",Grades!P:P,"&lt;&gt;CVL",Grades!$A:$A,"="&amp;Alumn_Filtered!$A124,Grades!$J:$J,"=1",Grades!$I:$I,"="&amp;_xlfn.MINIFS(Grades!$I:$I,Grades!$A:$A,"="&amp;$A124)),0)</f>
        <v>0.50555555555555565</v>
      </c>
      <c r="O124">
        <f>COUNTIFS(Grades!$A:$A,"="&amp;Alumn_Filtered!$A124,Grades!$J:$J,"=2",Grades!$I:$I,"="&amp;_xlfn.MINIFS(Grades!$I:$I,Grades!$A:$A,"="&amp;$A124))</f>
        <v>7</v>
      </c>
      <c r="P124">
        <f>COUNTIFS(Grades!$A:$A,"="&amp;Alumn_Filtered!$A124,Grades!$P:$P,"=DRP",Grades!$J:$J,"=2",Grades!$I:$I,"="&amp;_xlfn.MINIFS(Grades!$I:$I,Grades!$A:$A,"="&amp;$A124))</f>
        <v>0</v>
      </c>
      <c r="Q124">
        <f>COUNTIFS(Grades!$A:$A,"="&amp;Alumn_Filtered!$A124,Grades!$P:$P,"=BAD",Grades!$J:$J,"=2",Grades!$I:$I,"="&amp;_xlfn.MINIFS(Grades!$I:$I,Grades!$A:$A,"="&amp;$A124))</f>
        <v>2</v>
      </c>
      <c r="R124">
        <f>COUNTIFS(Grades!$A:$A,"="&amp;Alumn_Filtered!$A124,Grades!$P:$P,"CVL",Grades!$J:$J,"=2",Grades!$I:$I,"="&amp;_xlfn.MINIFS(Grades!$I:$I,Grades!$A:$A,"="&amp;$A124))</f>
        <v>0</v>
      </c>
      <c r="S124">
        <f t="shared" si="31"/>
        <v>5</v>
      </c>
      <c r="T124">
        <f>COUNTIFS(Grades!$A:$A,"="&amp;Alumn_Filtered!$A124,Grades!$J:$J,"=2",Grades!$P:$P,"&gt;=0.5",Grades!$I:$I,"="&amp;_xlfn.MINIFS(Grades!$I:$I,Grades!$A:$A,"="&amp;$A124))</f>
        <v>2</v>
      </c>
      <c r="U124" s="28">
        <f t="shared" si="21"/>
        <v>0.4</v>
      </c>
      <c r="V124">
        <f>COUNTIFS(Grades!$A:$A,"="&amp;Alumn_Filtered!$A124,Grades!$J:$J,"=2",Grades!$P:$P,"&lt;0.5",Grades!$I:$I,"="&amp;_xlfn.MINIFS(Grades!$I:$I,Grades!$A:$A,"="&amp;$A124))</f>
        <v>3</v>
      </c>
      <c r="W124" s="28">
        <f t="shared" si="22"/>
        <v>0.6</v>
      </c>
      <c r="X124" s="28">
        <f>_xlfn.MAXIFS(Grades!$P:$P,Grades!$A:$A,"="&amp;Alumn_Filtered!$A124,Grades!$J:$J,"=2",Grades!$I:$I,"="&amp;_xlfn.MINIFS(Grades!$I:$I,Grades!$A:$A,"="&amp;$A124))</f>
        <v>0.76666666666666661</v>
      </c>
      <c r="Y124" s="28">
        <f>_xlfn.MINIFS(Grades!$P:$P,Grades!$A:$A,"="&amp;Alumn_Filtered!$A124,Grades!$J:$J,"=2",Grades!$I:$I,"="&amp;_xlfn.MINIFS(Grades!$I:$I,Grades!$A:$A,"="&amp;$A124))</f>
        <v>0.35000000000000003</v>
      </c>
      <c r="Z124" s="28">
        <f>IF(S124&lt;&gt;0,SUMIFS(Grades!$P:$P,Grades!$P:$P,"&gt;0",Grades!$A:$A,"="&amp;Alumn_Filtered!$A124,Grades!$J:$J,"=2",Grades!$I:$I,"="&amp;_xlfn.MINIFS(Grades!$I:$I,Grades!$A:$A,"="&amp;$A124))/COUNTIFS(Grades!P:P,"&lt;&gt;BAD",Grades!P:P,"&lt;&gt;DRP",Grades!P:P,"&lt;&gt;CVL",Grades!$A:$A,"="&amp;Alumn_Filtered!$A124,Grades!$J:$J,"=2",Grades!$I:$I,"="&amp;_xlfn.MINIFS(Grades!$I:$I,Grades!$A:$A,"="&amp;$A124)),0)</f>
        <v>0.49333333333333335</v>
      </c>
      <c r="AA124" s="28">
        <f t="shared" si="23"/>
        <v>-1.2222222222222301E-2</v>
      </c>
      <c r="AB124">
        <f t="shared" ca="1" si="17"/>
        <v>22</v>
      </c>
      <c r="AC124" t="str">
        <f>LEFT(VLOOKUP($A124,Ingresos!$C:$X,5,FALSE),1)</f>
        <v>S</v>
      </c>
      <c r="AD124">
        <f t="shared" si="24"/>
        <v>1</v>
      </c>
      <c r="AE124" t="str">
        <f>LEFT(VLOOKUP($A124,Ingresos!$C:$X,6,FALSE),1)</f>
        <v>R</v>
      </c>
      <c r="AF124">
        <f t="shared" si="25"/>
        <v>1</v>
      </c>
      <c r="AG124">
        <f>VLOOKUP($A124,Ingresos!$C:$X,9,FALSE)</f>
        <v>591</v>
      </c>
      <c r="AH124" s="28">
        <f t="shared" si="26"/>
        <v>0.62074554294975692</v>
      </c>
      <c r="AI124">
        <f>VLOOKUP($A124,Ingresos!$C:$X,10,FALSE)</f>
        <v>591</v>
      </c>
      <c r="AJ124" s="28">
        <f t="shared" si="27"/>
        <v>0.62074554294975692</v>
      </c>
      <c r="AK124">
        <f>VLOOKUP($A124,Ingresos!$C:$X,11,FALSE)</f>
        <v>589</v>
      </c>
      <c r="AL124" s="28">
        <f t="shared" si="28"/>
        <v>0.61750405186385737</v>
      </c>
      <c r="AM124">
        <f>VLOOKUP($A124,Ingresos!$C:$X,12,FALSE)</f>
        <v>601</v>
      </c>
      <c r="AN124" s="28">
        <f t="shared" si="29"/>
        <v>0.63695299837925445</v>
      </c>
      <c r="AO124">
        <f>VLOOKUP($A124,Ingresos!$C:$X,18,FALSE)</f>
        <v>13</v>
      </c>
      <c r="AP124">
        <f t="shared" si="32"/>
        <v>13</v>
      </c>
      <c r="AQ124" t="str">
        <f>VLOOKUP($A124,Ingresos!$C:$X,19,FALSE)</f>
        <v>H1</v>
      </c>
      <c r="AR124">
        <f t="shared" si="30"/>
        <v>1</v>
      </c>
      <c r="AS124">
        <f>VLOOKUP($A124,Ingresos!$C:$X,22,FALSE)</f>
        <v>5</v>
      </c>
    </row>
    <row r="125" spans="1:45" x14ac:dyDescent="0.25">
      <c r="A125">
        <v>191552377</v>
      </c>
      <c r="B125">
        <f>IF((_xlfn.MAXIFS(Grades!$I:$I,Grades!$A:$A,"="&amp;$A125)-_xlfn.MINIFS(Grades!$I:$I,Grades!$A:$A,"="&amp;$A125))=0,0,1)</f>
        <v>0</v>
      </c>
      <c r="C125">
        <f>COUNTIFS(Grades!$A:$A,"="&amp;Alumn_Filtered!$A125,Grades!$J:$J,"=1",Grades!$I:$I,"="&amp;_xlfn.MINIFS(Grades!$I:$I,Grades!$A:$A,"="&amp;$A125))</f>
        <v>6</v>
      </c>
      <c r="D125">
        <f>COUNTIFS(Grades!$A:$A,"="&amp;Alumn_Filtered!$A125,Grades!$P:$P,"=DRP",Grades!$J:$J,"=1",Grades!$I:$I,"="&amp;_xlfn.MINIFS(Grades!$I:$I,Grades!$A:$A,"="&amp;$A125))</f>
        <v>0</v>
      </c>
      <c r="E125">
        <f>COUNTIFS(Grades!$A:$A,"="&amp;Alumn_Filtered!$A125,Grades!$P:$P,"=BAD",Grades!$J:$J,"=1",Grades!$I:$I,"="&amp;_xlfn.MINIFS(Grades!$I:$I,Grades!$A:$A,"="&amp;$A125))</f>
        <v>2</v>
      </c>
      <c r="F125">
        <f>COUNTIFS(Grades!$A:$A,"="&amp;Alumn_Filtered!$A125,Grades!$P:$P,"CVL",Grades!$J:$J,"=1",Grades!$I:$I,"="&amp;_xlfn.MINIFS(Grades!$I:$I,Grades!$A:$A,"="&amp;$A125))</f>
        <v>0</v>
      </c>
      <c r="G125" s="30">
        <f t="shared" si="18"/>
        <v>4</v>
      </c>
      <c r="H125">
        <f>COUNTIFS(Grades!$A:$A,"="&amp;Alumn_Filtered!$A125,Grades!$J:$J,"=1",Grades!$P:$P,"&gt;=0.5",Grades!$I:$I,"="&amp;_xlfn.MINIFS(Grades!$I:$I,Grades!$A:$A,"="&amp;$A125))</f>
        <v>4</v>
      </c>
      <c r="I125" s="28">
        <f t="shared" si="19"/>
        <v>1</v>
      </c>
      <c r="J125">
        <f>COUNTIFS(Grades!$A:$A,"="&amp;Alumn_Filtered!$A125,Grades!$J:$J,"=1",Grades!$P:$P,"&lt;0.5",Grades!$I:$I,"="&amp;_xlfn.MINIFS(Grades!$I:$I,Grades!$A:$A,"="&amp;$A125))</f>
        <v>0</v>
      </c>
      <c r="K125" s="28">
        <f t="shared" si="20"/>
        <v>0</v>
      </c>
      <c r="L125" s="28">
        <f>_xlfn.MAXIFS(Grades!$P:$P,Grades!$A:$A,"="&amp;Alumn_Filtered!$A125,Grades!$J:$J,"=1",Grades!$I:$I,"="&amp;_xlfn.MINIFS(Grades!$I:$I,Grades!$A:$A,"="&amp;$A125))</f>
        <v>0.93333333333333324</v>
      </c>
      <c r="M125" s="28">
        <f>_xlfn.MINIFS(Grades!$P:$P,Grades!$A:$A,"="&amp;Alumn_Filtered!$A125,Grades!$J:$J,"=1",Grades!$I:$I,"="&amp;_xlfn.MINIFS(Grades!$I:$I,Grades!$A:$A,"="&amp;$A125))</f>
        <v>0.5</v>
      </c>
      <c r="N125" s="28">
        <f>IF(G125&lt;&gt;0,SUMIFS(Grades!$P:$P,Grades!$P:$P,"&gt;0",Grades!$A:$A,"="&amp;Alumn_Filtered!$A125,Grades!$J:$J,"=1",Grades!$I:$I,"="&amp;_xlfn.MINIFS(Grades!$I:$I,Grades!$A:$A,"="&amp;$A125))/COUNTIFS(Grades!P:P,"&lt;&gt;BAD",Grades!P:P,"&lt;&gt;DRP",Grades!P:P,"&lt;&gt;CVL",Grades!$A:$A,"="&amp;Alumn_Filtered!$A125,Grades!$J:$J,"=1",Grades!$I:$I,"="&amp;_xlfn.MINIFS(Grades!$I:$I,Grades!$A:$A,"="&amp;$A125)),0)</f>
        <v>0.67499999999999993</v>
      </c>
      <c r="O125">
        <f>COUNTIFS(Grades!$A:$A,"="&amp;Alumn_Filtered!$A125,Grades!$J:$J,"=2",Grades!$I:$I,"="&amp;_xlfn.MINIFS(Grades!$I:$I,Grades!$A:$A,"="&amp;$A125))</f>
        <v>9</v>
      </c>
      <c r="P125">
        <f>COUNTIFS(Grades!$A:$A,"="&amp;Alumn_Filtered!$A125,Grades!$P:$P,"=DRP",Grades!$J:$J,"=2",Grades!$I:$I,"="&amp;_xlfn.MINIFS(Grades!$I:$I,Grades!$A:$A,"="&amp;$A125))</f>
        <v>3</v>
      </c>
      <c r="Q125">
        <f>COUNTIFS(Grades!$A:$A,"="&amp;Alumn_Filtered!$A125,Grades!$P:$P,"=BAD",Grades!$J:$J,"=2",Grades!$I:$I,"="&amp;_xlfn.MINIFS(Grades!$I:$I,Grades!$A:$A,"="&amp;$A125))</f>
        <v>4</v>
      </c>
      <c r="R125">
        <f>COUNTIFS(Grades!$A:$A,"="&amp;Alumn_Filtered!$A125,Grades!$P:$P,"CVL",Grades!$J:$J,"=2",Grades!$I:$I,"="&amp;_xlfn.MINIFS(Grades!$I:$I,Grades!$A:$A,"="&amp;$A125))</f>
        <v>0</v>
      </c>
      <c r="S125">
        <f t="shared" si="31"/>
        <v>2</v>
      </c>
      <c r="T125">
        <f>COUNTIFS(Grades!$A:$A,"="&amp;Alumn_Filtered!$A125,Grades!$J:$J,"=2",Grades!$P:$P,"&gt;=0.5",Grades!$I:$I,"="&amp;_xlfn.MINIFS(Grades!$I:$I,Grades!$A:$A,"="&amp;$A125))</f>
        <v>0</v>
      </c>
      <c r="U125" s="28">
        <f t="shared" si="21"/>
        <v>0</v>
      </c>
      <c r="V125">
        <f>COUNTIFS(Grades!$A:$A,"="&amp;Alumn_Filtered!$A125,Grades!$J:$J,"=2",Grades!$P:$P,"&lt;0.5",Grades!$I:$I,"="&amp;_xlfn.MINIFS(Grades!$I:$I,Grades!$A:$A,"="&amp;$A125))</f>
        <v>2</v>
      </c>
      <c r="W125" s="28">
        <f t="shared" si="22"/>
        <v>1</v>
      </c>
      <c r="X125" s="28">
        <f>_xlfn.MAXIFS(Grades!$P:$P,Grades!$A:$A,"="&amp;Alumn_Filtered!$A125,Grades!$J:$J,"=2",Grades!$I:$I,"="&amp;_xlfn.MINIFS(Grades!$I:$I,Grades!$A:$A,"="&amp;$A125))</f>
        <v>0.26666666666666666</v>
      </c>
      <c r="Y125" s="28">
        <f>_xlfn.MINIFS(Grades!$P:$P,Grades!$A:$A,"="&amp;Alumn_Filtered!$A125,Grades!$J:$J,"=2",Grades!$I:$I,"="&amp;_xlfn.MINIFS(Grades!$I:$I,Grades!$A:$A,"="&amp;$A125))</f>
        <v>0</v>
      </c>
      <c r="Z125" s="28">
        <f>IF(S125&lt;&gt;0,SUMIFS(Grades!$P:$P,Grades!$P:$P,"&gt;0",Grades!$A:$A,"="&amp;Alumn_Filtered!$A125,Grades!$J:$J,"=2",Grades!$I:$I,"="&amp;_xlfn.MINIFS(Grades!$I:$I,Grades!$A:$A,"="&amp;$A125))/COUNTIFS(Grades!P:P,"&lt;&gt;BAD",Grades!P:P,"&lt;&gt;DRP",Grades!P:P,"&lt;&gt;CVL",Grades!$A:$A,"="&amp;Alumn_Filtered!$A125,Grades!$J:$J,"=2",Grades!$I:$I,"="&amp;_xlfn.MINIFS(Grades!$I:$I,Grades!$A:$A,"="&amp;$A125)),0)</f>
        <v>0.13333333333333333</v>
      </c>
      <c r="AA125" s="28">
        <f t="shared" si="23"/>
        <v>-0.54166666666666663</v>
      </c>
      <c r="AB125">
        <f t="shared" ca="1" si="17"/>
        <v>22</v>
      </c>
      <c r="AC125" t="str">
        <f>LEFT(VLOOKUP($A125,Ingresos!$C:$X,5,FALSE),1)</f>
        <v>S</v>
      </c>
      <c r="AD125">
        <f t="shared" si="24"/>
        <v>1</v>
      </c>
      <c r="AE125" t="str">
        <f>LEFT(VLOOKUP($A125,Ingresos!$C:$X,6,FALSE),1)</f>
        <v>R</v>
      </c>
      <c r="AF125">
        <f t="shared" si="25"/>
        <v>1</v>
      </c>
      <c r="AG125">
        <f>VLOOKUP($A125,Ingresos!$C:$X,9,FALSE)</f>
        <v>466</v>
      </c>
      <c r="AH125" s="28">
        <f t="shared" si="26"/>
        <v>0.41815235008103729</v>
      </c>
      <c r="AI125">
        <f>VLOOKUP($A125,Ingresos!$C:$X,10,FALSE)</f>
        <v>466</v>
      </c>
      <c r="AJ125" s="28">
        <f t="shared" si="27"/>
        <v>0.41815235008103729</v>
      </c>
      <c r="AK125">
        <f>VLOOKUP($A125,Ingresos!$C:$X,11,FALSE)</f>
        <v>464</v>
      </c>
      <c r="AL125" s="28">
        <f t="shared" si="28"/>
        <v>0.41491085899513774</v>
      </c>
      <c r="AM125">
        <f>VLOOKUP($A125,Ingresos!$C:$X,12,FALSE)</f>
        <v>557</v>
      </c>
      <c r="AN125" s="28">
        <f t="shared" si="29"/>
        <v>0.56564019448946512</v>
      </c>
      <c r="AO125">
        <f>VLOOKUP($A125,Ingresos!$C:$X,18,FALSE)</f>
        <v>4</v>
      </c>
      <c r="AP125">
        <f t="shared" si="32"/>
        <v>4</v>
      </c>
      <c r="AQ125" t="str">
        <f>VLOOKUP($A125,Ingresos!$C:$X,19,FALSE)</f>
        <v>H1</v>
      </c>
      <c r="AR125">
        <f t="shared" si="30"/>
        <v>1</v>
      </c>
      <c r="AS125">
        <f>VLOOKUP($A125,Ingresos!$C:$X,22,FALSE)</f>
        <v>0</v>
      </c>
    </row>
    <row r="126" spans="1:45" x14ac:dyDescent="0.25">
      <c r="A126">
        <v>191634845</v>
      </c>
      <c r="B126">
        <f>IF((_xlfn.MAXIFS(Grades!$I:$I,Grades!$A:$A,"="&amp;$A126)-_xlfn.MINIFS(Grades!$I:$I,Grades!$A:$A,"="&amp;$A126))=0,0,1)</f>
        <v>1</v>
      </c>
      <c r="C126">
        <f>COUNTIFS(Grades!$A:$A,"="&amp;Alumn_Filtered!$A126,Grades!$J:$J,"=1",Grades!$I:$I,"="&amp;_xlfn.MINIFS(Grades!$I:$I,Grades!$A:$A,"="&amp;$A126))</f>
        <v>6</v>
      </c>
      <c r="D126">
        <f>COUNTIFS(Grades!$A:$A,"="&amp;Alumn_Filtered!$A126,Grades!$P:$P,"=DRP",Grades!$J:$J,"=1",Grades!$I:$I,"="&amp;_xlfn.MINIFS(Grades!$I:$I,Grades!$A:$A,"="&amp;$A126))</f>
        <v>0</v>
      </c>
      <c r="E126">
        <f>COUNTIFS(Grades!$A:$A,"="&amp;Alumn_Filtered!$A126,Grades!$P:$P,"=BAD",Grades!$J:$J,"=1",Grades!$I:$I,"="&amp;_xlfn.MINIFS(Grades!$I:$I,Grades!$A:$A,"="&amp;$A126))</f>
        <v>0</v>
      </c>
      <c r="F126">
        <f>COUNTIFS(Grades!$A:$A,"="&amp;Alumn_Filtered!$A126,Grades!$P:$P,"CVL",Grades!$J:$J,"=1",Grades!$I:$I,"="&amp;_xlfn.MINIFS(Grades!$I:$I,Grades!$A:$A,"="&amp;$A126))</f>
        <v>0</v>
      </c>
      <c r="G126" s="30">
        <f t="shared" si="18"/>
        <v>6</v>
      </c>
      <c r="H126">
        <f>COUNTIFS(Grades!$A:$A,"="&amp;Alumn_Filtered!$A126,Grades!$J:$J,"=1",Grades!$P:$P,"&gt;=0.5",Grades!$I:$I,"="&amp;_xlfn.MINIFS(Grades!$I:$I,Grades!$A:$A,"="&amp;$A126))</f>
        <v>6</v>
      </c>
      <c r="I126" s="28">
        <f t="shared" si="19"/>
        <v>1</v>
      </c>
      <c r="J126">
        <f>COUNTIFS(Grades!$A:$A,"="&amp;Alumn_Filtered!$A126,Grades!$J:$J,"=1",Grades!$P:$P,"&lt;0.5",Grades!$I:$I,"="&amp;_xlfn.MINIFS(Grades!$I:$I,Grades!$A:$A,"="&amp;$A126))</f>
        <v>0</v>
      </c>
      <c r="K126" s="28">
        <f t="shared" si="20"/>
        <v>0</v>
      </c>
      <c r="L126" s="28">
        <f>_xlfn.MAXIFS(Grades!$P:$P,Grades!$A:$A,"="&amp;Alumn_Filtered!$A126,Grades!$J:$J,"=1",Grades!$I:$I,"="&amp;_xlfn.MINIFS(Grades!$I:$I,Grades!$A:$A,"="&amp;$A126))</f>
        <v>0.85</v>
      </c>
      <c r="M126" s="28">
        <f>_xlfn.MINIFS(Grades!$P:$P,Grades!$A:$A,"="&amp;Alumn_Filtered!$A126,Grades!$J:$J,"=1",Grades!$I:$I,"="&amp;_xlfn.MINIFS(Grades!$I:$I,Grades!$A:$A,"="&amp;$A126))</f>
        <v>0.54999999999999993</v>
      </c>
      <c r="N126" s="28">
        <f>IF(G126&lt;&gt;0,SUMIFS(Grades!$P:$P,Grades!$P:$P,"&gt;0",Grades!$A:$A,"="&amp;Alumn_Filtered!$A126,Grades!$J:$J,"=1",Grades!$I:$I,"="&amp;_xlfn.MINIFS(Grades!$I:$I,Grades!$A:$A,"="&amp;$A126))/COUNTIFS(Grades!P:P,"&lt;&gt;BAD",Grades!P:P,"&lt;&gt;DRP",Grades!P:P,"&lt;&gt;CVL",Grades!$A:$A,"="&amp;Alumn_Filtered!$A126,Grades!$J:$J,"=1",Grades!$I:$I,"="&amp;_xlfn.MINIFS(Grades!$I:$I,Grades!$A:$A,"="&amp;$A126)),0)</f>
        <v>0.71666666666666667</v>
      </c>
      <c r="O126">
        <f>COUNTIFS(Grades!$A:$A,"="&amp;Alumn_Filtered!$A126,Grades!$J:$J,"=2",Grades!$I:$I,"="&amp;_xlfn.MINIFS(Grades!$I:$I,Grades!$A:$A,"="&amp;$A126))</f>
        <v>6</v>
      </c>
      <c r="P126">
        <f>COUNTIFS(Grades!$A:$A,"="&amp;Alumn_Filtered!$A126,Grades!$P:$P,"=DRP",Grades!$J:$J,"=2",Grades!$I:$I,"="&amp;_xlfn.MINIFS(Grades!$I:$I,Grades!$A:$A,"="&amp;$A126))</f>
        <v>0</v>
      </c>
      <c r="Q126">
        <f>COUNTIFS(Grades!$A:$A,"="&amp;Alumn_Filtered!$A126,Grades!$P:$P,"=BAD",Grades!$J:$J,"=2",Grades!$I:$I,"="&amp;_xlfn.MINIFS(Grades!$I:$I,Grades!$A:$A,"="&amp;$A126))</f>
        <v>0</v>
      </c>
      <c r="R126">
        <f>COUNTIFS(Grades!$A:$A,"="&amp;Alumn_Filtered!$A126,Grades!$P:$P,"CVL",Grades!$J:$J,"=2",Grades!$I:$I,"="&amp;_xlfn.MINIFS(Grades!$I:$I,Grades!$A:$A,"="&amp;$A126))</f>
        <v>0</v>
      </c>
      <c r="S126">
        <f t="shared" si="31"/>
        <v>6</v>
      </c>
      <c r="T126">
        <f>COUNTIFS(Grades!$A:$A,"="&amp;Alumn_Filtered!$A126,Grades!$J:$J,"=2",Grades!$P:$P,"&gt;=0.5",Grades!$I:$I,"="&amp;_xlfn.MINIFS(Grades!$I:$I,Grades!$A:$A,"="&amp;$A126))</f>
        <v>6</v>
      </c>
      <c r="U126" s="28">
        <f t="shared" si="21"/>
        <v>1</v>
      </c>
      <c r="V126">
        <f>COUNTIFS(Grades!$A:$A,"="&amp;Alumn_Filtered!$A126,Grades!$J:$J,"=2",Grades!$P:$P,"&lt;0.5",Grades!$I:$I,"="&amp;_xlfn.MINIFS(Grades!$I:$I,Grades!$A:$A,"="&amp;$A126))</f>
        <v>0</v>
      </c>
      <c r="W126" s="28">
        <f t="shared" si="22"/>
        <v>0</v>
      </c>
      <c r="X126" s="28">
        <f>_xlfn.MAXIFS(Grades!$P:$P,Grades!$A:$A,"="&amp;Alumn_Filtered!$A126,Grades!$J:$J,"=2",Grades!$I:$I,"="&amp;_xlfn.MINIFS(Grades!$I:$I,Grades!$A:$A,"="&amp;$A126))</f>
        <v>0.98333333333333339</v>
      </c>
      <c r="Y126" s="28">
        <f>_xlfn.MINIFS(Grades!$P:$P,Grades!$A:$A,"="&amp;Alumn_Filtered!$A126,Grades!$J:$J,"=2",Grades!$I:$I,"="&amp;_xlfn.MINIFS(Grades!$I:$I,Grades!$A:$A,"="&amp;$A126))</f>
        <v>0.5</v>
      </c>
      <c r="Z126" s="28">
        <f>IF(S126&lt;&gt;0,SUMIFS(Grades!$P:$P,Grades!$P:$P,"&gt;0",Grades!$A:$A,"="&amp;Alumn_Filtered!$A126,Grades!$J:$J,"=2",Grades!$I:$I,"="&amp;_xlfn.MINIFS(Grades!$I:$I,Grades!$A:$A,"="&amp;$A126))/COUNTIFS(Grades!P:P,"&lt;&gt;BAD",Grades!P:P,"&lt;&gt;DRP",Grades!P:P,"&lt;&gt;CVL",Grades!$A:$A,"="&amp;Alumn_Filtered!$A126,Grades!$J:$J,"=2",Grades!$I:$I,"="&amp;_xlfn.MINIFS(Grades!$I:$I,Grades!$A:$A,"="&amp;$A126)),0)</f>
        <v>0.6694444444444444</v>
      </c>
      <c r="AA126" s="28">
        <f t="shared" si="23"/>
        <v>-4.7222222222222276E-2</v>
      </c>
      <c r="AB126">
        <f t="shared" ca="1" si="17"/>
        <v>22</v>
      </c>
      <c r="AC126" t="str">
        <f>LEFT(VLOOKUP($A126,Ingresos!$C:$X,5,FALSE),1)</f>
        <v>S</v>
      </c>
      <c r="AD126">
        <f t="shared" si="24"/>
        <v>1</v>
      </c>
      <c r="AE126" t="str">
        <f>LEFT(VLOOKUP($A126,Ingresos!$C:$X,6,FALSE),1)</f>
        <v>R</v>
      </c>
      <c r="AF126">
        <f t="shared" si="25"/>
        <v>1</v>
      </c>
      <c r="AG126">
        <f>VLOOKUP($A126,Ingresos!$C:$X,9,FALSE)</f>
        <v>496</v>
      </c>
      <c r="AH126" s="28">
        <f t="shared" si="26"/>
        <v>0.46677471636953</v>
      </c>
      <c r="AI126">
        <f>VLOOKUP($A126,Ingresos!$C:$X,10,FALSE)</f>
        <v>496</v>
      </c>
      <c r="AJ126" s="28">
        <f t="shared" si="27"/>
        <v>0.46677471636953</v>
      </c>
      <c r="AK126">
        <f>VLOOKUP($A126,Ingresos!$C:$X,11,FALSE)</f>
        <v>598</v>
      </c>
      <c r="AL126" s="28">
        <f t="shared" si="28"/>
        <v>0.63209076175040524</v>
      </c>
      <c r="AM126">
        <f>VLOOKUP($A126,Ingresos!$C:$X,12,FALSE)</f>
        <v>737</v>
      </c>
      <c r="AN126" s="28">
        <f t="shared" si="29"/>
        <v>0.85737439222042144</v>
      </c>
      <c r="AO126">
        <f>VLOOKUP($A126,Ingresos!$C:$X,18,FALSE)</f>
        <v>13</v>
      </c>
      <c r="AP126">
        <f t="shared" si="32"/>
        <v>13</v>
      </c>
      <c r="AQ126" t="str">
        <f>VLOOKUP($A126,Ingresos!$C:$X,19,FALSE)</f>
        <v>H1</v>
      </c>
      <c r="AR126">
        <f t="shared" si="30"/>
        <v>1</v>
      </c>
      <c r="AS126">
        <f>VLOOKUP($A126,Ingresos!$C:$X,22,FALSE)</f>
        <v>0</v>
      </c>
    </row>
    <row r="127" spans="1:45" x14ac:dyDescent="0.25">
      <c r="A127">
        <v>191636325</v>
      </c>
      <c r="B127">
        <f>IF((_xlfn.MAXIFS(Grades!$I:$I,Grades!$A:$A,"="&amp;$A127)-_xlfn.MINIFS(Grades!$I:$I,Grades!$A:$A,"="&amp;$A127))=0,0,1)</f>
        <v>0</v>
      </c>
      <c r="C127">
        <f>COUNTIFS(Grades!$A:$A,"="&amp;Alumn_Filtered!$A127,Grades!$J:$J,"=1",Grades!$I:$I,"="&amp;_xlfn.MINIFS(Grades!$I:$I,Grades!$A:$A,"="&amp;$A127))</f>
        <v>6</v>
      </c>
      <c r="D127">
        <f>COUNTIFS(Grades!$A:$A,"="&amp;Alumn_Filtered!$A127,Grades!$P:$P,"=DRP",Grades!$J:$J,"=1",Grades!$I:$I,"="&amp;_xlfn.MINIFS(Grades!$I:$I,Grades!$A:$A,"="&amp;$A127))</f>
        <v>0</v>
      </c>
      <c r="E127">
        <f>COUNTIFS(Grades!$A:$A,"="&amp;Alumn_Filtered!$A127,Grades!$P:$P,"=BAD",Grades!$J:$J,"=1",Grades!$I:$I,"="&amp;_xlfn.MINIFS(Grades!$I:$I,Grades!$A:$A,"="&amp;$A127))</f>
        <v>0</v>
      </c>
      <c r="F127">
        <f>COUNTIFS(Grades!$A:$A,"="&amp;Alumn_Filtered!$A127,Grades!$P:$P,"CVL",Grades!$J:$J,"=1",Grades!$I:$I,"="&amp;_xlfn.MINIFS(Grades!$I:$I,Grades!$A:$A,"="&amp;$A127))</f>
        <v>0</v>
      </c>
      <c r="G127" s="30">
        <f t="shared" si="18"/>
        <v>6</v>
      </c>
      <c r="H127">
        <f>COUNTIFS(Grades!$A:$A,"="&amp;Alumn_Filtered!$A127,Grades!$J:$J,"=1",Grades!$P:$P,"&gt;=0.5",Grades!$I:$I,"="&amp;_xlfn.MINIFS(Grades!$I:$I,Grades!$A:$A,"="&amp;$A127))</f>
        <v>6</v>
      </c>
      <c r="I127" s="28">
        <f t="shared" si="19"/>
        <v>1</v>
      </c>
      <c r="J127">
        <f>COUNTIFS(Grades!$A:$A,"="&amp;Alumn_Filtered!$A127,Grades!$J:$J,"=1",Grades!$P:$P,"&lt;0.5",Grades!$I:$I,"="&amp;_xlfn.MINIFS(Grades!$I:$I,Grades!$A:$A,"="&amp;$A127))</f>
        <v>0</v>
      </c>
      <c r="K127" s="28">
        <f t="shared" si="20"/>
        <v>0</v>
      </c>
      <c r="L127" s="28">
        <f>_xlfn.MAXIFS(Grades!$P:$P,Grades!$A:$A,"="&amp;Alumn_Filtered!$A127,Grades!$J:$J,"=1",Grades!$I:$I,"="&amp;_xlfn.MINIFS(Grades!$I:$I,Grades!$A:$A,"="&amp;$A127))</f>
        <v>0.93333333333333324</v>
      </c>
      <c r="M127" s="28">
        <f>_xlfn.MINIFS(Grades!$P:$P,Grades!$A:$A,"="&amp;Alumn_Filtered!$A127,Grades!$J:$J,"=1",Grades!$I:$I,"="&amp;_xlfn.MINIFS(Grades!$I:$I,Grades!$A:$A,"="&amp;$A127))</f>
        <v>0.73333333333333339</v>
      </c>
      <c r="N127" s="28">
        <f>IF(G127&lt;&gt;0,SUMIFS(Grades!$P:$P,Grades!$P:$P,"&gt;0",Grades!$A:$A,"="&amp;Alumn_Filtered!$A127,Grades!$J:$J,"=1",Grades!$I:$I,"="&amp;_xlfn.MINIFS(Grades!$I:$I,Grades!$A:$A,"="&amp;$A127))/COUNTIFS(Grades!P:P,"&lt;&gt;BAD",Grades!P:P,"&lt;&gt;DRP",Grades!P:P,"&lt;&gt;CVL",Grades!$A:$A,"="&amp;Alumn_Filtered!$A127,Grades!$J:$J,"=1",Grades!$I:$I,"="&amp;_xlfn.MINIFS(Grades!$I:$I,Grades!$A:$A,"="&amp;$A127)),0)</f>
        <v>0.8305555555555556</v>
      </c>
      <c r="O127">
        <f>COUNTIFS(Grades!$A:$A,"="&amp;Alumn_Filtered!$A127,Grades!$J:$J,"=2",Grades!$I:$I,"="&amp;_xlfn.MINIFS(Grades!$I:$I,Grades!$A:$A,"="&amp;$A127))</f>
        <v>6</v>
      </c>
      <c r="P127">
        <f>COUNTIFS(Grades!$A:$A,"="&amp;Alumn_Filtered!$A127,Grades!$P:$P,"=DRP",Grades!$J:$J,"=2",Grades!$I:$I,"="&amp;_xlfn.MINIFS(Grades!$I:$I,Grades!$A:$A,"="&amp;$A127))</f>
        <v>0</v>
      </c>
      <c r="Q127">
        <f>COUNTIFS(Grades!$A:$A,"="&amp;Alumn_Filtered!$A127,Grades!$P:$P,"=BAD",Grades!$J:$J,"=2",Grades!$I:$I,"="&amp;_xlfn.MINIFS(Grades!$I:$I,Grades!$A:$A,"="&amp;$A127))</f>
        <v>0</v>
      </c>
      <c r="R127">
        <f>COUNTIFS(Grades!$A:$A,"="&amp;Alumn_Filtered!$A127,Grades!$P:$P,"CVL",Grades!$J:$J,"=2",Grades!$I:$I,"="&amp;_xlfn.MINIFS(Grades!$I:$I,Grades!$A:$A,"="&amp;$A127))</f>
        <v>0</v>
      </c>
      <c r="S127">
        <f t="shared" si="31"/>
        <v>6</v>
      </c>
      <c r="T127">
        <f>COUNTIFS(Grades!$A:$A,"="&amp;Alumn_Filtered!$A127,Grades!$J:$J,"=2",Grades!$P:$P,"&gt;=0.5",Grades!$I:$I,"="&amp;_xlfn.MINIFS(Grades!$I:$I,Grades!$A:$A,"="&amp;$A127))</f>
        <v>6</v>
      </c>
      <c r="U127" s="28">
        <f t="shared" si="21"/>
        <v>1</v>
      </c>
      <c r="V127">
        <f>COUNTIFS(Grades!$A:$A,"="&amp;Alumn_Filtered!$A127,Grades!$J:$J,"=2",Grades!$P:$P,"&lt;0.5",Grades!$I:$I,"="&amp;_xlfn.MINIFS(Grades!$I:$I,Grades!$A:$A,"="&amp;$A127))</f>
        <v>0</v>
      </c>
      <c r="W127" s="28">
        <f t="shared" si="22"/>
        <v>0</v>
      </c>
      <c r="X127" s="28">
        <f>_xlfn.MAXIFS(Grades!$P:$P,Grades!$A:$A,"="&amp;Alumn_Filtered!$A127,Grades!$J:$J,"=2",Grades!$I:$I,"="&amp;_xlfn.MINIFS(Grades!$I:$I,Grades!$A:$A,"="&amp;$A127))</f>
        <v>0.95000000000000007</v>
      </c>
      <c r="Y127" s="28">
        <f>_xlfn.MINIFS(Grades!$P:$P,Grades!$A:$A,"="&amp;Alumn_Filtered!$A127,Grades!$J:$J,"=2",Grades!$I:$I,"="&amp;_xlfn.MINIFS(Grades!$I:$I,Grades!$A:$A,"="&amp;$A127))</f>
        <v>0.66666666666666663</v>
      </c>
      <c r="Z127" s="28">
        <f>IF(S127&lt;&gt;0,SUMIFS(Grades!$P:$P,Grades!$P:$P,"&gt;0",Grades!$A:$A,"="&amp;Alumn_Filtered!$A127,Grades!$J:$J,"=2",Grades!$I:$I,"="&amp;_xlfn.MINIFS(Grades!$I:$I,Grades!$A:$A,"="&amp;$A127))/COUNTIFS(Grades!P:P,"&lt;&gt;BAD",Grades!P:P,"&lt;&gt;DRP",Grades!P:P,"&lt;&gt;CVL",Grades!$A:$A,"="&amp;Alumn_Filtered!$A127,Grades!$J:$J,"=2",Grades!$I:$I,"="&amp;_xlfn.MINIFS(Grades!$I:$I,Grades!$A:$A,"="&amp;$A127)),0)</f>
        <v>0.7944444444444444</v>
      </c>
      <c r="AA127" s="28">
        <f t="shared" si="23"/>
        <v>-3.6111111111111205E-2</v>
      </c>
      <c r="AB127">
        <f t="shared" ca="1" si="17"/>
        <v>22</v>
      </c>
      <c r="AC127" t="str">
        <f>LEFT(VLOOKUP($A127,Ingresos!$C:$X,5,FALSE),1)</f>
        <v>S</v>
      </c>
      <c r="AD127">
        <f t="shared" si="24"/>
        <v>1</v>
      </c>
      <c r="AE127" t="str">
        <f>LEFT(VLOOKUP($A127,Ingresos!$C:$X,6,FALSE),1)</f>
        <v>R</v>
      </c>
      <c r="AF127">
        <f t="shared" si="25"/>
        <v>1</v>
      </c>
      <c r="AG127">
        <f>VLOOKUP($A127,Ingresos!$C:$X,9,FALSE)</f>
        <v>486</v>
      </c>
      <c r="AH127" s="28">
        <f t="shared" si="26"/>
        <v>0.45056726094003241</v>
      </c>
      <c r="AI127">
        <f>VLOOKUP($A127,Ingresos!$C:$X,10,FALSE)</f>
        <v>486</v>
      </c>
      <c r="AJ127" s="28">
        <f t="shared" si="27"/>
        <v>0.45056726094003241</v>
      </c>
      <c r="AK127">
        <f>VLOOKUP($A127,Ingresos!$C:$X,11,FALSE)</f>
        <v>636</v>
      </c>
      <c r="AL127" s="28">
        <f t="shared" si="28"/>
        <v>0.69367909238249592</v>
      </c>
      <c r="AM127">
        <f>VLOOKUP($A127,Ingresos!$C:$X,12,FALSE)</f>
        <v>697</v>
      </c>
      <c r="AN127" s="28">
        <f t="shared" si="29"/>
        <v>0.7925445705024311</v>
      </c>
      <c r="AO127">
        <f>VLOOKUP($A127,Ingresos!$C:$X,18,FALSE)</f>
        <v>13</v>
      </c>
      <c r="AP127">
        <f t="shared" si="32"/>
        <v>13</v>
      </c>
      <c r="AQ127" t="str">
        <f>VLOOKUP($A127,Ingresos!$C:$X,19,FALSE)</f>
        <v>H1</v>
      </c>
      <c r="AR127">
        <f t="shared" si="30"/>
        <v>1</v>
      </c>
      <c r="AS127">
        <f>VLOOKUP($A127,Ingresos!$C:$X,22,FALSE)</f>
        <v>0</v>
      </c>
    </row>
    <row r="128" spans="1:45" x14ac:dyDescent="0.25">
      <c r="A128">
        <v>191640217</v>
      </c>
      <c r="B128">
        <f>IF((_xlfn.MAXIFS(Grades!$I:$I,Grades!$A:$A,"="&amp;$A128)-_xlfn.MINIFS(Grades!$I:$I,Grades!$A:$A,"="&amp;$A128))=0,0,1)</f>
        <v>0</v>
      </c>
      <c r="C128">
        <f>COUNTIFS(Grades!$A:$A,"="&amp;Alumn_Filtered!$A128,Grades!$J:$J,"=1",Grades!$I:$I,"="&amp;_xlfn.MINIFS(Grades!$I:$I,Grades!$A:$A,"="&amp;$A128))</f>
        <v>6</v>
      </c>
      <c r="D128">
        <f>COUNTIFS(Grades!$A:$A,"="&amp;Alumn_Filtered!$A128,Grades!$P:$P,"=DRP",Grades!$J:$J,"=1",Grades!$I:$I,"="&amp;_xlfn.MINIFS(Grades!$I:$I,Grades!$A:$A,"="&amp;$A128))</f>
        <v>0</v>
      </c>
      <c r="E128">
        <f>COUNTIFS(Grades!$A:$A,"="&amp;Alumn_Filtered!$A128,Grades!$P:$P,"=BAD",Grades!$J:$J,"=1",Grades!$I:$I,"="&amp;_xlfn.MINIFS(Grades!$I:$I,Grades!$A:$A,"="&amp;$A128))</f>
        <v>1</v>
      </c>
      <c r="F128">
        <f>COUNTIFS(Grades!$A:$A,"="&amp;Alumn_Filtered!$A128,Grades!$P:$P,"CVL",Grades!$J:$J,"=1",Grades!$I:$I,"="&amp;_xlfn.MINIFS(Grades!$I:$I,Grades!$A:$A,"="&amp;$A128))</f>
        <v>0</v>
      </c>
      <c r="G128" s="30">
        <f t="shared" si="18"/>
        <v>5</v>
      </c>
      <c r="H128">
        <f>COUNTIFS(Grades!$A:$A,"="&amp;Alumn_Filtered!$A128,Grades!$J:$J,"=1",Grades!$P:$P,"&gt;=0.5",Grades!$I:$I,"="&amp;_xlfn.MINIFS(Grades!$I:$I,Grades!$A:$A,"="&amp;$A128))</f>
        <v>1</v>
      </c>
      <c r="I128" s="28">
        <f t="shared" si="19"/>
        <v>0.2</v>
      </c>
      <c r="J128">
        <f>COUNTIFS(Grades!$A:$A,"="&amp;Alumn_Filtered!$A128,Grades!$J:$J,"=1",Grades!$P:$P,"&lt;0.5",Grades!$I:$I,"="&amp;_xlfn.MINIFS(Grades!$I:$I,Grades!$A:$A,"="&amp;$A128))</f>
        <v>4</v>
      </c>
      <c r="K128" s="28">
        <f t="shared" si="20"/>
        <v>0.8</v>
      </c>
      <c r="L128" s="28">
        <f>_xlfn.MAXIFS(Grades!$P:$P,Grades!$A:$A,"="&amp;Alumn_Filtered!$A128,Grades!$J:$J,"=1",Grades!$I:$I,"="&amp;_xlfn.MINIFS(Grades!$I:$I,Grades!$A:$A,"="&amp;$A128))</f>
        <v>0.91666666666666663</v>
      </c>
      <c r="M128" s="28">
        <f>_xlfn.MINIFS(Grades!$P:$P,Grades!$A:$A,"="&amp;Alumn_Filtered!$A128,Grades!$J:$J,"=1",Grades!$I:$I,"="&amp;_xlfn.MINIFS(Grades!$I:$I,Grades!$A:$A,"="&amp;$A128))</f>
        <v>0.11666666666666665</v>
      </c>
      <c r="N128" s="28">
        <f>IF(G128&lt;&gt;0,SUMIFS(Grades!$P:$P,Grades!$P:$P,"&gt;0",Grades!$A:$A,"="&amp;Alumn_Filtered!$A128,Grades!$J:$J,"=1",Grades!$I:$I,"="&amp;_xlfn.MINIFS(Grades!$I:$I,Grades!$A:$A,"="&amp;$A128))/COUNTIFS(Grades!P:P,"&lt;&gt;BAD",Grades!P:P,"&lt;&gt;DRP",Grades!P:P,"&lt;&gt;CVL",Grades!$A:$A,"="&amp;Alumn_Filtered!$A128,Grades!$J:$J,"=1",Grades!$I:$I,"="&amp;_xlfn.MINIFS(Grades!$I:$I,Grades!$A:$A,"="&amp;$A128)),0)</f>
        <v>0.38</v>
      </c>
      <c r="O128">
        <f>COUNTIFS(Grades!$A:$A,"="&amp;Alumn_Filtered!$A128,Grades!$J:$J,"=2",Grades!$I:$I,"="&amp;_xlfn.MINIFS(Grades!$I:$I,Grades!$A:$A,"="&amp;$A128))</f>
        <v>10</v>
      </c>
      <c r="P128">
        <f>COUNTIFS(Grades!$A:$A,"="&amp;Alumn_Filtered!$A128,Grades!$P:$P,"=DRP",Grades!$J:$J,"=2",Grades!$I:$I,"="&amp;_xlfn.MINIFS(Grades!$I:$I,Grades!$A:$A,"="&amp;$A128))</f>
        <v>3</v>
      </c>
      <c r="Q128">
        <f>COUNTIFS(Grades!$A:$A,"="&amp;Alumn_Filtered!$A128,Grades!$P:$P,"=BAD",Grades!$J:$J,"=2",Grades!$I:$I,"="&amp;_xlfn.MINIFS(Grades!$I:$I,Grades!$A:$A,"="&amp;$A128))</f>
        <v>0</v>
      </c>
      <c r="R128">
        <f>COUNTIFS(Grades!$A:$A,"="&amp;Alumn_Filtered!$A128,Grades!$P:$P,"CVL",Grades!$J:$J,"=2",Grades!$I:$I,"="&amp;_xlfn.MINIFS(Grades!$I:$I,Grades!$A:$A,"="&amp;$A128))</f>
        <v>0</v>
      </c>
      <c r="S128">
        <f t="shared" si="31"/>
        <v>7</v>
      </c>
      <c r="T128">
        <f>COUNTIFS(Grades!$A:$A,"="&amp;Alumn_Filtered!$A128,Grades!$J:$J,"=2",Grades!$P:$P,"&gt;=0.5",Grades!$I:$I,"="&amp;_xlfn.MINIFS(Grades!$I:$I,Grades!$A:$A,"="&amp;$A128))</f>
        <v>2</v>
      </c>
      <c r="U128" s="28">
        <f t="shared" si="21"/>
        <v>0.2857142857142857</v>
      </c>
      <c r="V128">
        <f>COUNTIFS(Grades!$A:$A,"="&amp;Alumn_Filtered!$A128,Grades!$J:$J,"=2",Grades!$P:$P,"&lt;0.5",Grades!$I:$I,"="&amp;_xlfn.MINIFS(Grades!$I:$I,Grades!$A:$A,"="&amp;$A128))</f>
        <v>5</v>
      </c>
      <c r="W128" s="28">
        <f t="shared" si="22"/>
        <v>0.7142857142857143</v>
      </c>
      <c r="X128" s="28">
        <f>_xlfn.MAXIFS(Grades!$P:$P,Grades!$A:$A,"="&amp;Alumn_Filtered!$A128,Grades!$J:$J,"=2",Grades!$I:$I,"="&amp;_xlfn.MINIFS(Grades!$I:$I,Grades!$A:$A,"="&amp;$A128))</f>
        <v>0.85</v>
      </c>
      <c r="Y128" s="28">
        <f>_xlfn.MINIFS(Grades!$P:$P,Grades!$A:$A,"="&amp;Alumn_Filtered!$A128,Grades!$J:$J,"=2",Grades!$I:$I,"="&amp;_xlfn.MINIFS(Grades!$I:$I,Grades!$A:$A,"="&amp;$A128))</f>
        <v>0.15</v>
      </c>
      <c r="Z128" s="28">
        <f>IF(S128&lt;&gt;0,SUMIFS(Grades!$P:$P,Grades!$P:$P,"&gt;0",Grades!$A:$A,"="&amp;Alumn_Filtered!$A128,Grades!$J:$J,"=2",Grades!$I:$I,"="&amp;_xlfn.MINIFS(Grades!$I:$I,Grades!$A:$A,"="&amp;$A128))/COUNTIFS(Grades!P:P,"&lt;&gt;BAD",Grades!P:P,"&lt;&gt;DRP",Grades!P:P,"&lt;&gt;CVL",Grades!$A:$A,"="&amp;Alumn_Filtered!$A128,Grades!$J:$J,"=2",Grades!$I:$I,"="&amp;_xlfn.MINIFS(Grades!$I:$I,Grades!$A:$A,"="&amp;$A128)),0)</f>
        <v>0.39047619047619048</v>
      </c>
      <c r="AA128" s="28">
        <f t="shared" si="23"/>
        <v>1.0476190476190472E-2</v>
      </c>
      <c r="AB128">
        <f t="shared" ca="1" si="17"/>
        <v>22</v>
      </c>
      <c r="AC128" t="str">
        <f>LEFT(VLOOKUP($A128,Ingresos!$C:$X,5,FALSE),1)</f>
        <v>S</v>
      </c>
      <c r="AD128">
        <f t="shared" si="24"/>
        <v>1</v>
      </c>
      <c r="AE128" t="str">
        <f>LEFT(VLOOKUP($A128,Ingresos!$C:$X,6,FALSE),1)</f>
        <v>R</v>
      </c>
      <c r="AF128">
        <f t="shared" si="25"/>
        <v>1</v>
      </c>
      <c r="AG128">
        <f>VLOOKUP($A128,Ingresos!$C:$X,9,FALSE)</f>
        <v>645</v>
      </c>
      <c r="AH128" s="28">
        <f t="shared" si="26"/>
        <v>0.70826580226904379</v>
      </c>
      <c r="AI128">
        <f>VLOOKUP($A128,Ingresos!$C:$X,10,FALSE)</f>
        <v>712</v>
      </c>
      <c r="AJ128" s="28">
        <f t="shared" si="27"/>
        <v>0.81685575364667751</v>
      </c>
      <c r="AK128">
        <f>VLOOKUP($A128,Ingresos!$C:$X,11,FALSE)</f>
        <v>546</v>
      </c>
      <c r="AL128" s="28">
        <f t="shared" si="28"/>
        <v>0.54781199351701781</v>
      </c>
      <c r="AM128">
        <f>VLOOKUP($A128,Ingresos!$C:$X,12,FALSE)</f>
        <v>565</v>
      </c>
      <c r="AN128" s="28">
        <f t="shared" si="29"/>
        <v>0.57860615883306321</v>
      </c>
      <c r="AO128">
        <f>VLOOKUP($A128,Ingresos!$C:$X,18,FALSE)</f>
        <v>13</v>
      </c>
      <c r="AP128">
        <f t="shared" si="32"/>
        <v>13</v>
      </c>
      <c r="AQ128" t="str">
        <f>VLOOKUP($A128,Ingresos!$C:$X,19,FALSE)</f>
        <v>T1</v>
      </c>
      <c r="AR128">
        <f t="shared" si="30"/>
        <v>3</v>
      </c>
      <c r="AS128">
        <f>VLOOKUP($A128,Ingresos!$C:$X,22,FALSE)</f>
        <v>0</v>
      </c>
    </row>
    <row r="129" spans="1:45" x14ac:dyDescent="0.25">
      <c r="A129">
        <v>191653955</v>
      </c>
      <c r="B129">
        <f>IF((_xlfn.MAXIFS(Grades!$I:$I,Grades!$A:$A,"="&amp;$A129)-_xlfn.MINIFS(Grades!$I:$I,Grades!$A:$A,"="&amp;$A129))=0,0,1)</f>
        <v>1</v>
      </c>
      <c r="C129">
        <f>COUNTIFS(Grades!$A:$A,"="&amp;Alumn_Filtered!$A129,Grades!$J:$J,"=1",Grades!$I:$I,"="&amp;_xlfn.MINIFS(Grades!$I:$I,Grades!$A:$A,"="&amp;$A129))</f>
        <v>6</v>
      </c>
      <c r="D129">
        <f>COUNTIFS(Grades!$A:$A,"="&amp;Alumn_Filtered!$A129,Grades!$P:$P,"=DRP",Grades!$J:$J,"=1",Grades!$I:$I,"="&amp;_xlfn.MINIFS(Grades!$I:$I,Grades!$A:$A,"="&amp;$A129))</f>
        <v>0</v>
      </c>
      <c r="E129">
        <f>COUNTIFS(Grades!$A:$A,"="&amp;Alumn_Filtered!$A129,Grades!$P:$P,"=BAD",Grades!$J:$J,"=1",Grades!$I:$I,"="&amp;_xlfn.MINIFS(Grades!$I:$I,Grades!$A:$A,"="&amp;$A129))</f>
        <v>0</v>
      </c>
      <c r="F129">
        <f>COUNTIFS(Grades!$A:$A,"="&amp;Alumn_Filtered!$A129,Grades!$P:$P,"CVL",Grades!$J:$J,"=1",Grades!$I:$I,"="&amp;_xlfn.MINIFS(Grades!$I:$I,Grades!$A:$A,"="&amp;$A129))</f>
        <v>0</v>
      </c>
      <c r="G129" s="30">
        <f t="shared" si="18"/>
        <v>6</v>
      </c>
      <c r="H129">
        <f>COUNTIFS(Grades!$A:$A,"="&amp;Alumn_Filtered!$A129,Grades!$J:$J,"=1",Grades!$P:$P,"&gt;=0.5",Grades!$I:$I,"="&amp;_xlfn.MINIFS(Grades!$I:$I,Grades!$A:$A,"="&amp;$A129))</f>
        <v>6</v>
      </c>
      <c r="I129" s="28">
        <f t="shared" si="19"/>
        <v>1</v>
      </c>
      <c r="J129">
        <f>COUNTIFS(Grades!$A:$A,"="&amp;Alumn_Filtered!$A129,Grades!$J:$J,"=1",Grades!$P:$P,"&lt;0.5",Grades!$I:$I,"="&amp;_xlfn.MINIFS(Grades!$I:$I,Grades!$A:$A,"="&amp;$A129))</f>
        <v>0</v>
      </c>
      <c r="K129" s="28">
        <f t="shared" si="20"/>
        <v>0</v>
      </c>
      <c r="L129" s="28">
        <f>_xlfn.MAXIFS(Grades!$P:$P,Grades!$A:$A,"="&amp;Alumn_Filtered!$A129,Grades!$J:$J,"=1",Grades!$I:$I,"="&amp;_xlfn.MINIFS(Grades!$I:$I,Grades!$A:$A,"="&amp;$A129))</f>
        <v>0.83333333333333337</v>
      </c>
      <c r="M129" s="28">
        <f>_xlfn.MINIFS(Grades!$P:$P,Grades!$A:$A,"="&amp;Alumn_Filtered!$A129,Grades!$J:$J,"=1",Grades!$I:$I,"="&amp;_xlfn.MINIFS(Grades!$I:$I,Grades!$A:$A,"="&amp;$A129))</f>
        <v>0.6</v>
      </c>
      <c r="N129" s="28">
        <f>IF(G129&lt;&gt;0,SUMIFS(Grades!$P:$P,Grades!$P:$P,"&gt;0",Grades!$A:$A,"="&amp;Alumn_Filtered!$A129,Grades!$J:$J,"=1",Grades!$I:$I,"="&amp;_xlfn.MINIFS(Grades!$I:$I,Grades!$A:$A,"="&amp;$A129))/COUNTIFS(Grades!P:P,"&lt;&gt;BAD",Grades!P:P,"&lt;&gt;DRP",Grades!P:P,"&lt;&gt;CVL",Grades!$A:$A,"="&amp;Alumn_Filtered!$A129,Grades!$J:$J,"=1",Grades!$I:$I,"="&amp;_xlfn.MINIFS(Grades!$I:$I,Grades!$A:$A,"="&amp;$A129)),0)</f>
        <v>0.71944444444444444</v>
      </c>
      <c r="O129">
        <f>COUNTIFS(Grades!$A:$A,"="&amp;Alumn_Filtered!$A129,Grades!$J:$J,"=2",Grades!$I:$I,"="&amp;_xlfn.MINIFS(Grades!$I:$I,Grades!$A:$A,"="&amp;$A129))</f>
        <v>7</v>
      </c>
      <c r="P129">
        <f>COUNTIFS(Grades!$A:$A,"="&amp;Alumn_Filtered!$A129,Grades!$P:$P,"=DRP",Grades!$J:$J,"=2",Grades!$I:$I,"="&amp;_xlfn.MINIFS(Grades!$I:$I,Grades!$A:$A,"="&amp;$A129))</f>
        <v>1</v>
      </c>
      <c r="Q129">
        <f>COUNTIFS(Grades!$A:$A,"="&amp;Alumn_Filtered!$A129,Grades!$P:$P,"=BAD",Grades!$J:$J,"=2",Grades!$I:$I,"="&amp;_xlfn.MINIFS(Grades!$I:$I,Grades!$A:$A,"="&amp;$A129))</f>
        <v>1</v>
      </c>
      <c r="R129">
        <f>COUNTIFS(Grades!$A:$A,"="&amp;Alumn_Filtered!$A129,Grades!$P:$P,"CVL",Grades!$J:$J,"=2",Grades!$I:$I,"="&amp;_xlfn.MINIFS(Grades!$I:$I,Grades!$A:$A,"="&amp;$A129))</f>
        <v>0</v>
      </c>
      <c r="S129">
        <f t="shared" si="31"/>
        <v>5</v>
      </c>
      <c r="T129">
        <f>COUNTIFS(Grades!$A:$A,"="&amp;Alumn_Filtered!$A129,Grades!$J:$J,"=2",Grades!$P:$P,"&gt;=0.5",Grades!$I:$I,"="&amp;_xlfn.MINIFS(Grades!$I:$I,Grades!$A:$A,"="&amp;$A129))</f>
        <v>5</v>
      </c>
      <c r="U129" s="28">
        <f t="shared" si="21"/>
        <v>1</v>
      </c>
      <c r="V129">
        <f>COUNTIFS(Grades!$A:$A,"="&amp;Alumn_Filtered!$A129,Grades!$J:$J,"=2",Grades!$P:$P,"&lt;0.5",Grades!$I:$I,"="&amp;_xlfn.MINIFS(Grades!$I:$I,Grades!$A:$A,"="&amp;$A129))</f>
        <v>0</v>
      </c>
      <c r="W129" s="28">
        <f t="shared" si="22"/>
        <v>0</v>
      </c>
      <c r="X129" s="28">
        <f>_xlfn.MAXIFS(Grades!$P:$P,Grades!$A:$A,"="&amp;Alumn_Filtered!$A129,Grades!$J:$J,"=2",Grades!$I:$I,"="&amp;_xlfn.MINIFS(Grades!$I:$I,Grades!$A:$A,"="&amp;$A129))</f>
        <v>0.78333333333333333</v>
      </c>
      <c r="Y129" s="28">
        <f>_xlfn.MINIFS(Grades!$P:$P,Grades!$A:$A,"="&amp;Alumn_Filtered!$A129,Grades!$J:$J,"=2",Grades!$I:$I,"="&amp;_xlfn.MINIFS(Grades!$I:$I,Grades!$A:$A,"="&amp;$A129))</f>
        <v>0.5</v>
      </c>
      <c r="Z129" s="28">
        <f>IF(S129&lt;&gt;0,SUMIFS(Grades!$P:$P,Grades!$P:$P,"&gt;0",Grades!$A:$A,"="&amp;Alumn_Filtered!$A129,Grades!$J:$J,"=2",Grades!$I:$I,"="&amp;_xlfn.MINIFS(Grades!$I:$I,Grades!$A:$A,"="&amp;$A129))/COUNTIFS(Grades!P:P,"&lt;&gt;BAD",Grades!P:P,"&lt;&gt;DRP",Grades!P:P,"&lt;&gt;CVL",Grades!$A:$A,"="&amp;Alumn_Filtered!$A129,Grades!$J:$J,"=2",Grades!$I:$I,"="&amp;_xlfn.MINIFS(Grades!$I:$I,Grades!$A:$A,"="&amp;$A129)),0)</f>
        <v>0.61333333333333329</v>
      </c>
      <c r="AA129" s="28">
        <f t="shared" si="23"/>
        <v>-0.10611111111111116</v>
      </c>
      <c r="AB129">
        <f t="shared" ca="1" si="17"/>
        <v>22</v>
      </c>
      <c r="AC129" t="str">
        <f>LEFT(VLOOKUP($A129,Ingresos!$C:$X,5,FALSE),1)</f>
        <v>S</v>
      </c>
      <c r="AD129">
        <f t="shared" si="24"/>
        <v>1</v>
      </c>
      <c r="AE129" t="str">
        <f>LEFT(VLOOKUP($A129,Ingresos!$C:$X,6,FALSE),1)</f>
        <v>R</v>
      </c>
      <c r="AF129">
        <f t="shared" si="25"/>
        <v>1</v>
      </c>
      <c r="AG129">
        <f>VLOOKUP($A129,Ingresos!$C:$X,9,FALSE)</f>
        <v>661</v>
      </c>
      <c r="AH129" s="28">
        <f t="shared" si="26"/>
        <v>0.73419773095623986</v>
      </c>
      <c r="AI129">
        <f>VLOOKUP($A129,Ingresos!$C:$X,10,FALSE)</f>
        <v>676</v>
      </c>
      <c r="AJ129" s="28">
        <f t="shared" si="27"/>
        <v>0.75850891410048626</v>
      </c>
      <c r="AK129">
        <f>VLOOKUP($A129,Ingresos!$C:$X,11,FALSE)</f>
        <v>507</v>
      </c>
      <c r="AL129" s="28">
        <f t="shared" si="28"/>
        <v>0.4846029173419773</v>
      </c>
      <c r="AM129">
        <f>VLOOKUP($A129,Ingresos!$C:$X,12,FALSE)</f>
        <v>558</v>
      </c>
      <c r="AN129" s="28">
        <f t="shared" si="29"/>
        <v>0.5672609400324149</v>
      </c>
      <c r="AO129" t="str">
        <f>VLOOKUP($A129,Ingresos!$C:$X,18,FALSE)</f>
        <v>RM</v>
      </c>
      <c r="AP129">
        <f t="shared" si="32"/>
        <v>13</v>
      </c>
      <c r="AQ129" t="str">
        <f>VLOOKUP($A129,Ingresos!$C:$X,19,FALSE)</f>
        <v>H1</v>
      </c>
      <c r="AR129">
        <f t="shared" si="30"/>
        <v>1</v>
      </c>
      <c r="AS129">
        <f>VLOOKUP($A129,Ingresos!$C:$X,22,FALSE)</f>
        <v>5</v>
      </c>
    </row>
    <row r="130" spans="1:45" x14ac:dyDescent="0.25">
      <c r="A130">
        <v>191658922</v>
      </c>
      <c r="B130">
        <f>IF((_xlfn.MAXIFS(Grades!$I:$I,Grades!$A:$A,"="&amp;$A130)-_xlfn.MINIFS(Grades!$I:$I,Grades!$A:$A,"="&amp;$A130))=0,0,1)</f>
        <v>0</v>
      </c>
      <c r="C130">
        <f>COUNTIFS(Grades!$A:$A,"="&amp;Alumn_Filtered!$A130,Grades!$J:$J,"=1",Grades!$I:$I,"="&amp;_xlfn.MINIFS(Grades!$I:$I,Grades!$A:$A,"="&amp;$A130))</f>
        <v>6</v>
      </c>
      <c r="D130">
        <f>COUNTIFS(Grades!$A:$A,"="&amp;Alumn_Filtered!$A130,Grades!$P:$P,"=DRP",Grades!$J:$J,"=1",Grades!$I:$I,"="&amp;_xlfn.MINIFS(Grades!$I:$I,Grades!$A:$A,"="&amp;$A130))</f>
        <v>0</v>
      </c>
      <c r="E130">
        <f>COUNTIFS(Grades!$A:$A,"="&amp;Alumn_Filtered!$A130,Grades!$P:$P,"=BAD",Grades!$J:$J,"=1",Grades!$I:$I,"="&amp;_xlfn.MINIFS(Grades!$I:$I,Grades!$A:$A,"="&amp;$A130))</f>
        <v>1</v>
      </c>
      <c r="F130">
        <f>COUNTIFS(Grades!$A:$A,"="&amp;Alumn_Filtered!$A130,Grades!$P:$P,"CVL",Grades!$J:$J,"=1",Grades!$I:$I,"="&amp;_xlfn.MINIFS(Grades!$I:$I,Grades!$A:$A,"="&amp;$A130))</f>
        <v>0</v>
      </c>
      <c r="G130" s="30">
        <f t="shared" si="18"/>
        <v>5</v>
      </c>
      <c r="H130">
        <f>COUNTIFS(Grades!$A:$A,"="&amp;Alumn_Filtered!$A130,Grades!$J:$J,"=1",Grades!$P:$P,"&gt;=0.5",Grades!$I:$I,"="&amp;_xlfn.MINIFS(Grades!$I:$I,Grades!$A:$A,"="&amp;$A130))</f>
        <v>2</v>
      </c>
      <c r="I130" s="28">
        <f t="shared" si="19"/>
        <v>0.4</v>
      </c>
      <c r="J130">
        <f>COUNTIFS(Grades!$A:$A,"="&amp;Alumn_Filtered!$A130,Grades!$J:$J,"=1",Grades!$P:$P,"&lt;0.5",Grades!$I:$I,"="&amp;_xlfn.MINIFS(Grades!$I:$I,Grades!$A:$A,"="&amp;$A130))</f>
        <v>3</v>
      </c>
      <c r="K130" s="28">
        <f t="shared" si="20"/>
        <v>0.6</v>
      </c>
      <c r="L130" s="28">
        <f>_xlfn.MAXIFS(Grades!$P:$P,Grades!$A:$A,"="&amp;Alumn_Filtered!$A130,Grades!$J:$J,"=1",Grades!$I:$I,"="&amp;_xlfn.MINIFS(Grades!$I:$I,Grades!$A:$A,"="&amp;$A130))</f>
        <v>0.70000000000000007</v>
      </c>
      <c r="M130" s="28">
        <f>_xlfn.MINIFS(Grades!$P:$P,Grades!$A:$A,"="&amp;Alumn_Filtered!$A130,Grades!$J:$J,"=1",Grades!$I:$I,"="&amp;_xlfn.MINIFS(Grades!$I:$I,Grades!$A:$A,"="&amp;$A130))</f>
        <v>0.23333333333333331</v>
      </c>
      <c r="N130" s="28">
        <f>IF(G130&lt;&gt;0,SUMIFS(Grades!$P:$P,Grades!$P:$P,"&gt;0",Grades!$A:$A,"="&amp;Alumn_Filtered!$A130,Grades!$J:$J,"=1",Grades!$I:$I,"="&amp;_xlfn.MINIFS(Grades!$I:$I,Grades!$A:$A,"="&amp;$A130))/COUNTIFS(Grades!P:P,"&lt;&gt;BAD",Grades!P:P,"&lt;&gt;DRP",Grades!P:P,"&lt;&gt;CVL",Grades!$A:$A,"="&amp;Alumn_Filtered!$A130,Grades!$J:$J,"=1",Grades!$I:$I,"="&amp;_xlfn.MINIFS(Grades!$I:$I,Grades!$A:$A,"="&amp;$A130)),0)</f>
        <v>0.4333333333333334</v>
      </c>
      <c r="O130">
        <f>COUNTIFS(Grades!$A:$A,"="&amp;Alumn_Filtered!$A130,Grades!$J:$J,"=2",Grades!$I:$I,"="&amp;_xlfn.MINIFS(Grades!$I:$I,Grades!$A:$A,"="&amp;$A130))</f>
        <v>6</v>
      </c>
      <c r="P130">
        <f>COUNTIFS(Grades!$A:$A,"="&amp;Alumn_Filtered!$A130,Grades!$P:$P,"=DRP",Grades!$J:$J,"=2",Grades!$I:$I,"="&amp;_xlfn.MINIFS(Grades!$I:$I,Grades!$A:$A,"="&amp;$A130))</f>
        <v>0</v>
      </c>
      <c r="Q130">
        <f>COUNTIFS(Grades!$A:$A,"="&amp;Alumn_Filtered!$A130,Grades!$P:$P,"=BAD",Grades!$J:$J,"=2",Grades!$I:$I,"="&amp;_xlfn.MINIFS(Grades!$I:$I,Grades!$A:$A,"="&amp;$A130))</f>
        <v>6</v>
      </c>
      <c r="R130">
        <f>COUNTIFS(Grades!$A:$A,"="&amp;Alumn_Filtered!$A130,Grades!$P:$P,"CVL",Grades!$J:$J,"=2",Grades!$I:$I,"="&amp;_xlfn.MINIFS(Grades!$I:$I,Grades!$A:$A,"="&amp;$A130))</f>
        <v>0</v>
      </c>
      <c r="S130">
        <f t="shared" si="31"/>
        <v>0</v>
      </c>
      <c r="T130">
        <f>COUNTIFS(Grades!$A:$A,"="&amp;Alumn_Filtered!$A130,Grades!$J:$J,"=2",Grades!$P:$P,"&gt;=0.5",Grades!$I:$I,"="&amp;_xlfn.MINIFS(Grades!$I:$I,Grades!$A:$A,"="&amp;$A130))</f>
        <v>0</v>
      </c>
      <c r="U130" s="28">
        <f t="shared" si="21"/>
        <v>0</v>
      </c>
      <c r="V130">
        <f>COUNTIFS(Grades!$A:$A,"="&amp;Alumn_Filtered!$A130,Grades!$J:$J,"=2",Grades!$P:$P,"&lt;0.5",Grades!$I:$I,"="&amp;_xlfn.MINIFS(Grades!$I:$I,Grades!$A:$A,"="&amp;$A130))</f>
        <v>0</v>
      </c>
      <c r="W130" s="28">
        <f t="shared" si="22"/>
        <v>0</v>
      </c>
      <c r="X130" s="28">
        <f>_xlfn.MAXIFS(Grades!$P:$P,Grades!$A:$A,"="&amp;Alumn_Filtered!$A130,Grades!$J:$J,"=2",Grades!$I:$I,"="&amp;_xlfn.MINIFS(Grades!$I:$I,Grades!$A:$A,"="&amp;$A130))</f>
        <v>0</v>
      </c>
      <c r="Y130" s="28">
        <f>_xlfn.MINIFS(Grades!$P:$P,Grades!$A:$A,"="&amp;Alumn_Filtered!$A130,Grades!$J:$J,"=2",Grades!$I:$I,"="&amp;_xlfn.MINIFS(Grades!$I:$I,Grades!$A:$A,"="&amp;$A130))</f>
        <v>0</v>
      </c>
      <c r="Z130" s="28">
        <f>IF(S130&lt;&gt;0,SUMIFS(Grades!$P:$P,Grades!$P:$P,"&gt;0",Grades!$A:$A,"="&amp;Alumn_Filtered!$A130,Grades!$J:$J,"=2",Grades!$I:$I,"="&amp;_xlfn.MINIFS(Grades!$I:$I,Grades!$A:$A,"="&amp;$A130))/COUNTIFS(Grades!P:P,"&lt;&gt;BAD",Grades!P:P,"&lt;&gt;DRP",Grades!P:P,"&lt;&gt;CVL",Grades!$A:$A,"="&amp;Alumn_Filtered!$A130,Grades!$J:$J,"=2",Grades!$I:$I,"="&amp;_xlfn.MINIFS(Grades!$I:$I,Grades!$A:$A,"="&amp;$A130)),0)</f>
        <v>0</v>
      </c>
      <c r="AA130" s="28">
        <f t="shared" si="23"/>
        <v>-0.4333333333333334</v>
      </c>
      <c r="AB130">
        <f t="shared" ref="AB130:AB193" ca="1" si="33">IF(ROUND(YEARFRAC(DATE(LEFT(((LEFT(A130,LEN(A130)-1)/2000000)*7.13)+1930.3,4),1,1),TODAY()),0)&gt;17,ROUND(YEARFRAC(DATE(LEFT(((LEFT(A130,LEN(A130)-1)/2000000)*7.13)+1930.3,4),1,1),TODAY()),0),21)</f>
        <v>22</v>
      </c>
      <c r="AC130" t="str">
        <f>LEFT(VLOOKUP($A130,Ingresos!$C:$X,5,FALSE),1)</f>
        <v>S</v>
      </c>
      <c r="AD130">
        <f t="shared" si="24"/>
        <v>1</v>
      </c>
      <c r="AE130" t="str">
        <f>LEFT(VLOOKUP($A130,Ingresos!$C:$X,6,FALSE),1)</f>
        <v>R</v>
      </c>
      <c r="AF130">
        <f t="shared" si="25"/>
        <v>1</v>
      </c>
      <c r="AG130">
        <f>VLOOKUP($A130,Ingresos!$C:$X,9,FALSE)</f>
        <v>662</v>
      </c>
      <c r="AH130" s="28">
        <f t="shared" si="26"/>
        <v>0.73581847649918963</v>
      </c>
      <c r="AI130">
        <f>VLOOKUP($A130,Ingresos!$C:$X,10,FALSE)</f>
        <v>765</v>
      </c>
      <c r="AJ130" s="28">
        <f t="shared" si="27"/>
        <v>0.9027552674230146</v>
      </c>
      <c r="AK130">
        <f>VLOOKUP($A130,Ingresos!$C:$X,11,FALSE)</f>
        <v>626</v>
      </c>
      <c r="AL130" s="28">
        <f t="shared" si="28"/>
        <v>0.67747163695299839</v>
      </c>
      <c r="AM130">
        <f>VLOOKUP($A130,Ingresos!$C:$X,12,FALSE)</f>
        <v>582</v>
      </c>
      <c r="AN130" s="28">
        <f t="shared" si="29"/>
        <v>0.60615883306320906</v>
      </c>
      <c r="AO130">
        <f>VLOOKUP($A130,Ingresos!$C:$X,18,FALSE)</f>
        <v>13</v>
      </c>
      <c r="AP130">
        <f t="shared" si="32"/>
        <v>13</v>
      </c>
      <c r="AQ130" t="str">
        <f>VLOOKUP($A130,Ingresos!$C:$X,19,FALSE)</f>
        <v>T1</v>
      </c>
      <c r="AR130">
        <f t="shared" si="30"/>
        <v>3</v>
      </c>
      <c r="AS130">
        <f>VLOOKUP($A130,Ingresos!$C:$X,22,FALSE)</f>
        <v>3</v>
      </c>
    </row>
    <row r="131" spans="1:45" x14ac:dyDescent="0.25">
      <c r="A131">
        <v>191731492</v>
      </c>
      <c r="B131">
        <f>IF((_xlfn.MAXIFS(Grades!$I:$I,Grades!$A:$A,"="&amp;$A131)-_xlfn.MINIFS(Grades!$I:$I,Grades!$A:$A,"="&amp;$A131))=0,0,1)</f>
        <v>0</v>
      </c>
      <c r="C131">
        <f>COUNTIFS(Grades!$A:$A,"="&amp;Alumn_Filtered!$A131,Grades!$J:$J,"=1",Grades!$I:$I,"="&amp;_xlfn.MINIFS(Grades!$I:$I,Grades!$A:$A,"="&amp;$A131))</f>
        <v>6</v>
      </c>
      <c r="D131">
        <f>COUNTIFS(Grades!$A:$A,"="&amp;Alumn_Filtered!$A131,Grades!$P:$P,"=DRP",Grades!$J:$J,"=1",Grades!$I:$I,"="&amp;_xlfn.MINIFS(Grades!$I:$I,Grades!$A:$A,"="&amp;$A131))</f>
        <v>0</v>
      </c>
      <c r="E131">
        <f>COUNTIFS(Grades!$A:$A,"="&amp;Alumn_Filtered!$A131,Grades!$P:$P,"=BAD",Grades!$J:$J,"=1",Grades!$I:$I,"="&amp;_xlfn.MINIFS(Grades!$I:$I,Grades!$A:$A,"="&amp;$A131))</f>
        <v>0</v>
      </c>
      <c r="F131">
        <f>COUNTIFS(Grades!$A:$A,"="&amp;Alumn_Filtered!$A131,Grades!$P:$P,"CVL",Grades!$J:$J,"=1",Grades!$I:$I,"="&amp;_xlfn.MINIFS(Grades!$I:$I,Grades!$A:$A,"="&amp;$A131))</f>
        <v>0</v>
      </c>
      <c r="G131" s="30">
        <f t="shared" ref="G131:G194" si="34">C131-SUM(D131:F131)</f>
        <v>6</v>
      </c>
      <c r="H131">
        <f>COUNTIFS(Grades!$A:$A,"="&amp;Alumn_Filtered!$A131,Grades!$J:$J,"=1",Grades!$P:$P,"&gt;=0.5",Grades!$I:$I,"="&amp;_xlfn.MINIFS(Grades!$I:$I,Grades!$A:$A,"="&amp;$A131))</f>
        <v>1</v>
      </c>
      <c r="I131" s="28">
        <f t="shared" ref="I131:I194" si="35">IF(G131&lt;&gt;0,H131/G131,0)</f>
        <v>0.16666666666666666</v>
      </c>
      <c r="J131">
        <f>COUNTIFS(Grades!$A:$A,"="&amp;Alumn_Filtered!$A131,Grades!$J:$J,"=1",Grades!$P:$P,"&lt;0.5",Grades!$I:$I,"="&amp;_xlfn.MINIFS(Grades!$I:$I,Grades!$A:$A,"="&amp;$A131))</f>
        <v>5</v>
      </c>
      <c r="K131" s="28">
        <f t="shared" ref="K131:K194" si="36">IF(G131&lt;&gt;0,J131/G131,0)</f>
        <v>0.83333333333333337</v>
      </c>
      <c r="L131" s="28">
        <f>_xlfn.MAXIFS(Grades!$P:$P,Grades!$A:$A,"="&amp;Alumn_Filtered!$A131,Grades!$J:$J,"=1",Grades!$I:$I,"="&amp;_xlfn.MINIFS(Grades!$I:$I,Grades!$A:$A,"="&amp;$A131))</f>
        <v>0.79999999999999993</v>
      </c>
      <c r="M131" s="28">
        <f>_xlfn.MINIFS(Grades!$P:$P,Grades!$A:$A,"="&amp;Alumn_Filtered!$A131,Grades!$J:$J,"=1",Grades!$I:$I,"="&amp;_xlfn.MINIFS(Grades!$I:$I,Grades!$A:$A,"="&amp;$A131))</f>
        <v>0.21666666666666665</v>
      </c>
      <c r="N131" s="28">
        <f>IF(G131&lt;&gt;0,SUMIFS(Grades!$P:$P,Grades!$P:$P,"&gt;0",Grades!$A:$A,"="&amp;Alumn_Filtered!$A131,Grades!$J:$J,"=1",Grades!$I:$I,"="&amp;_xlfn.MINIFS(Grades!$I:$I,Grades!$A:$A,"="&amp;$A131))/COUNTIFS(Grades!P:P,"&lt;&gt;BAD",Grades!P:P,"&lt;&gt;DRP",Grades!P:P,"&lt;&gt;CVL",Grades!$A:$A,"="&amp;Alumn_Filtered!$A131,Grades!$J:$J,"=1",Grades!$I:$I,"="&amp;_xlfn.MINIFS(Grades!$I:$I,Grades!$A:$A,"="&amp;$A131)),0)</f>
        <v>0.39166666666666661</v>
      </c>
      <c r="O131">
        <f>COUNTIFS(Grades!$A:$A,"="&amp;Alumn_Filtered!$A131,Grades!$J:$J,"=2",Grades!$I:$I,"="&amp;_xlfn.MINIFS(Grades!$I:$I,Grades!$A:$A,"="&amp;$A131))</f>
        <v>0</v>
      </c>
      <c r="P131">
        <f>COUNTIFS(Grades!$A:$A,"="&amp;Alumn_Filtered!$A131,Grades!$P:$P,"=DRP",Grades!$J:$J,"=2",Grades!$I:$I,"="&amp;_xlfn.MINIFS(Grades!$I:$I,Grades!$A:$A,"="&amp;$A131))</f>
        <v>0</v>
      </c>
      <c r="Q131">
        <f>COUNTIFS(Grades!$A:$A,"="&amp;Alumn_Filtered!$A131,Grades!$P:$P,"=BAD",Grades!$J:$J,"=2",Grades!$I:$I,"="&amp;_xlfn.MINIFS(Grades!$I:$I,Grades!$A:$A,"="&amp;$A131))</f>
        <v>0</v>
      </c>
      <c r="R131">
        <f>COUNTIFS(Grades!$A:$A,"="&amp;Alumn_Filtered!$A131,Grades!$P:$P,"CVL",Grades!$J:$J,"=2",Grades!$I:$I,"="&amp;_xlfn.MINIFS(Grades!$I:$I,Grades!$A:$A,"="&amp;$A131))</f>
        <v>0</v>
      </c>
      <c r="S131">
        <f t="shared" si="31"/>
        <v>0</v>
      </c>
      <c r="T131">
        <f>COUNTIFS(Grades!$A:$A,"="&amp;Alumn_Filtered!$A131,Grades!$J:$J,"=2",Grades!$P:$P,"&gt;=0.5",Grades!$I:$I,"="&amp;_xlfn.MINIFS(Grades!$I:$I,Grades!$A:$A,"="&amp;$A131))</f>
        <v>0</v>
      </c>
      <c r="U131" s="28">
        <f t="shared" ref="U131:U194" si="37">IF(S131&lt;&gt;0,T131/S131,0)</f>
        <v>0</v>
      </c>
      <c r="V131">
        <f>COUNTIFS(Grades!$A:$A,"="&amp;Alumn_Filtered!$A131,Grades!$J:$J,"=2",Grades!$P:$P,"&lt;0.5",Grades!$I:$I,"="&amp;_xlfn.MINIFS(Grades!$I:$I,Grades!$A:$A,"="&amp;$A131))</f>
        <v>0</v>
      </c>
      <c r="W131" s="28">
        <f t="shared" ref="W131:W194" si="38">IF(S131&lt;&gt;0,V131/S131,0)</f>
        <v>0</v>
      </c>
      <c r="X131" s="28">
        <f>_xlfn.MAXIFS(Grades!$P:$P,Grades!$A:$A,"="&amp;Alumn_Filtered!$A131,Grades!$J:$J,"=2",Grades!$I:$I,"="&amp;_xlfn.MINIFS(Grades!$I:$I,Grades!$A:$A,"="&amp;$A131))</f>
        <v>0</v>
      </c>
      <c r="Y131" s="28">
        <f>_xlfn.MINIFS(Grades!$P:$P,Grades!$A:$A,"="&amp;Alumn_Filtered!$A131,Grades!$J:$J,"=2",Grades!$I:$I,"="&amp;_xlfn.MINIFS(Grades!$I:$I,Grades!$A:$A,"="&amp;$A131))</f>
        <v>0</v>
      </c>
      <c r="Z131" s="28">
        <f>IF(S131&lt;&gt;0,SUMIFS(Grades!$P:$P,Grades!$P:$P,"&gt;0",Grades!$A:$A,"="&amp;Alumn_Filtered!$A131,Grades!$J:$J,"=2",Grades!$I:$I,"="&amp;_xlfn.MINIFS(Grades!$I:$I,Grades!$A:$A,"="&amp;$A131))/COUNTIFS(Grades!P:P,"&lt;&gt;BAD",Grades!P:P,"&lt;&gt;DRP",Grades!P:P,"&lt;&gt;CVL",Grades!$A:$A,"="&amp;Alumn_Filtered!$A131,Grades!$J:$J,"=2",Grades!$I:$I,"="&amp;_xlfn.MINIFS(Grades!$I:$I,Grades!$A:$A,"="&amp;$A131)),0)</f>
        <v>0</v>
      </c>
      <c r="AA131" s="28">
        <f t="shared" ref="AA131:AA194" si="39">Z131-N131</f>
        <v>-0.39166666666666661</v>
      </c>
      <c r="AB131">
        <f t="shared" ca="1" si="33"/>
        <v>22</v>
      </c>
      <c r="AC131" t="str">
        <f>LEFT(VLOOKUP($A131,Ingresos!$C:$X,5,FALSE),1)</f>
        <v>S</v>
      </c>
      <c r="AD131">
        <f t="shared" ref="AD131:AD194" si="40">IF(AC131="S",1,0)</f>
        <v>1</v>
      </c>
      <c r="AE131" t="str">
        <f>LEFT(VLOOKUP($A131,Ingresos!$C:$X,6,FALSE),1)</f>
        <v>R</v>
      </c>
      <c r="AF131">
        <f t="shared" ref="AF131:AF194" si="41">IF(AE131="R",1,0)</f>
        <v>1</v>
      </c>
      <c r="AG131">
        <f>VLOOKUP($A131,Ingresos!$C:$X,9,FALSE)</f>
        <v>493</v>
      </c>
      <c r="AH131" s="28">
        <f t="shared" ref="AH131:AH194" si="42">IF(AG131&gt;0,(AG131-208)/(825-208),0)</f>
        <v>0.46191247974068073</v>
      </c>
      <c r="AI131">
        <f>VLOOKUP($A131,Ingresos!$C:$X,10,FALSE)</f>
        <v>507</v>
      </c>
      <c r="AJ131" s="28">
        <f t="shared" ref="AJ131:AJ194" si="43">IF(AI131&gt;0,(AI131-208)/(825-208),0)</f>
        <v>0.4846029173419773</v>
      </c>
      <c r="AK131">
        <f>VLOOKUP($A131,Ingresos!$C:$X,11,FALSE)</f>
        <v>512</v>
      </c>
      <c r="AL131" s="28">
        <f t="shared" ref="AL131:AL194" si="44">IF(AK131&gt;0,(AK131-208)/(825-208),0)</f>
        <v>0.49270664505672607</v>
      </c>
      <c r="AM131">
        <f>VLOOKUP($A131,Ingresos!$C:$X,12,FALSE)</f>
        <v>644</v>
      </c>
      <c r="AN131" s="28">
        <f t="shared" ref="AN131:AN194" si="45">IF(AM131&gt;0,(AM131-208)/(825-208),0)</f>
        <v>0.70664505672609401</v>
      </c>
      <c r="AO131">
        <f>VLOOKUP($A131,Ingresos!$C:$X,18,FALSE)</f>
        <v>13</v>
      </c>
      <c r="AP131">
        <f t="shared" si="32"/>
        <v>13</v>
      </c>
      <c r="AQ131" t="str">
        <f>VLOOKUP($A131,Ingresos!$C:$X,19,FALSE)</f>
        <v>H1</v>
      </c>
      <c r="AR131">
        <f t="shared" ref="AR131:AR194" si="46">IF(AQ131=0,0,IF(AQ131="H1",1,IF(AQ131="H2",2,IF(AQ131="T1",3,IF(AQ131="T2",4,IF(AQ131="T3",5,6))))))</f>
        <v>1</v>
      </c>
      <c r="AS131">
        <f>VLOOKUP($A131,Ingresos!$C:$X,22,FALSE)</f>
        <v>0</v>
      </c>
    </row>
    <row r="132" spans="1:45" x14ac:dyDescent="0.25">
      <c r="A132">
        <v>191738535</v>
      </c>
      <c r="B132">
        <f>IF((_xlfn.MAXIFS(Grades!$I:$I,Grades!$A:$A,"="&amp;$A132)-_xlfn.MINIFS(Grades!$I:$I,Grades!$A:$A,"="&amp;$A132))=0,0,1)</f>
        <v>1</v>
      </c>
      <c r="C132">
        <f>COUNTIFS(Grades!$A:$A,"="&amp;Alumn_Filtered!$A132,Grades!$J:$J,"=1",Grades!$I:$I,"="&amp;_xlfn.MINIFS(Grades!$I:$I,Grades!$A:$A,"="&amp;$A132))</f>
        <v>6</v>
      </c>
      <c r="D132">
        <f>COUNTIFS(Grades!$A:$A,"="&amp;Alumn_Filtered!$A132,Grades!$P:$P,"=DRP",Grades!$J:$J,"=1",Grades!$I:$I,"="&amp;_xlfn.MINIFS(Grades!$I:$I,Grades!$A:$A,"="&amp;$A132))</f>
        <v>0</v>
      </c>
      <c r="E132">
        <f>COUNTIFS(Grades!$A:$A,"="&amp;Alumn_Filtered!$A132,Grades!$P:$P,"=BAD",Grades!$J:$J,"=1",Grades!$I:$I,"="&amp;_xlfn.MINIFS(Grades!$I:$I,Grades!$A:$A,"="&amp;$A132))</f>
        <v>0</v>
      </c>
      <c r="F132">
        <f>COUNTIFS(Grades!$A:$A,"="&amp;Alumn_Filtered!$A132,Grades!$P:$P,"CVL",Grades!$J:$J,"=1",Grades!$I:$I,"="&amp;_xlfn.MINIFS(Grades!$I:$I,Grades!$A:$A,"="&amp;$A132))</f>
        <v>0</v>
      </c>
      <c r="G132" s="30">
        <f t="shared" si="34"/>
        <v>6</v>
      </c>
      <c r="H132">
        <f>COUNTIFS(Grades!$A:$A,"="&amp;Alumn_Filtered!$A132,Grades!$J:$J,"=1",Grades!$P:$P,"&gt;=0.5",Grades!$I:$I,"="&amp;_xlfn.MINIFS(Grades!$I:$I,Grades!$A:$A,"="&amp;$A132))</f>
        <v>6</v>
      </c>
      <c r="I132" s="28">
        <f t="shared" si="35"/>
        <v>1</v>
      </c>
      <c r="J132">
        <f>COUNTIFS(Grades!$A:$A,"="&amp;Alumn_Filtered!$A132,Grades!$J:$J,"=1",Grades!$P:$P,"&lt;0.5",Grades!$I:$I,"="&amp;_xlfn.MINIFS(Grades!$I:$I,Grades!$A:$A,"="&amp;$A132))</f>
        <v>0</v>
      </c>
      <c r="K132" s="28">
        <f t="shared" si="36"/>
        <v>0</v>
      </c>
      <c r="L132" s="28">
        <f>_xlfn.MAXIFS(Grades!$P:$P,Grades!$A:$A,"="&amp;Alumn_Filtered!$A132,Grades!$J:$J,"=1",Grades!$I:$I,"="&amp;_xlfn.MINIFS(Grades!$I:$I,Grades!$A:$A,"="&amp;$A132))</f>
        <v>0.81666666666666676</v>
      </c>
      <c r="M132" s="28">
        <f>_xlfn.MINIFS(Grades!$P:$P,Grades!$A:$A,"="&amp;Alumn_Filtered!$A132,Grades!$J:$J,"=1",Grades!$I:$I,"="&amp;_xlfn.MINIFS(Grades!$I:$I,Grades!$A:$A,"="&amp;$A132))</f>
        <v>0.6166666666666667</v>
      </c>
      <c r="N132" s="28">
        <f>IF(G132&lt;&gt;0,SUMIFS(Grades!$P:$P,Grades!$P:$P,"&gt;0",Grades!$A:$A,"="&amp;Alumn_Filtered!$A132,Grades!$J:$J,"=1",Grades!$I:$I,"="&amp;_xlfn.MINIFS(Grades!$I:$I,Grades!$A:$A,"="&amp;$A132))/COUNTIFS(Grades!P:P,"&lt;&gt;BAD",Grades!P:P,"&lt;&gt;DRP",Grades!P:P,"&lt;&gt;CVL",Grades!$A:$A,"="&amp;Alumn_Filtered!$A132,Grades!$J:$J,"=1",Grades!$I:$I,"="&amp;_xlfn.MINIFS(Grades!$I:$I,Grades!$A:$A,"="&amp;$A132)),0)</f>
        <v>0.70000000000000007</v>
      </c>
      <c r="O132">
        <f>COUNTIFS(Grades!$A:$A,"="&amp;Alumn_Filtered!$A132,Grades!$J:$J,"=2",Grades!$I:$I,"="&amp;_xlfn.MINIFS(Grades!$I:$I,Grades!$A:$A,"="&amp;$A132))</f>
        <v>7</v>
      </c>
      <c r="P132">
        <f>COUNTIFS(Grades!$A:$A,"="&amp;Alumn_Filtered!$A132,Grades!$P:$P,"=DRP",Grades!$J:$J,"=2",Grades!$I:$I,"="&amp;_xlfn.MINIFS(Grades!$I:$I,Grades!$A:$A,"="&amp;$A132))</f>
        <v>0</v>
      </c>
      <c r="Q132">
        <f>COUNTIFS(Grades!$A:$A,"="&amp;Alumn_Filtered!$A132,Grades!$P:$P,"=BAD",Grades!$J:$J,"=2",Grades!$I:$I,"="&amp;_xlfn.MINIFS(Grades!$I:$I,Grades!$A:$A,"="&amp;$A132))</f>
        <v>1</v>
      </c>
      <c r="R132">
        <f>COUNTIFS(Grades!$A:$A,"="&amp;Alumn_Filtered!$A132,Grades!$P:$P,"CVL",Grades!$J:$J,"=2",Grades!$I:$I,"="&amp;_xlfn.MINIFS(Grades!$I:$I,Grades!$A:$A,"="&amp;$A132))</f>
        <v>0</v>
      </c>
      <c r="S132">
        <f t="shared" ref="S132:S195" si="47">O132-SUM(P132:R132)</f>
        <v>6</v>
      </c>
      <c r="T132">
        <f>COUNTIFS(Grades!$A:$A,"="&amp;Alumn_Filtered!$A132,Grades!$J:$J,"=2",Grades!$P:$P,"&gt;=0.5",Grades!$I:$I,"="&amp;_xlfn.MINIFS(Grades!$I:$I,Grades!$A:$A,"="&amp;$A132))</f>
        <v>2</v>
      </c>
      <c r="U132" s="28">
        <f t="shared" si="37"/>
        <v>0.33333333333333331</v>
      </c>
      <c r="V132">
        <f>COUNTIFS(Grades!$A:$A,"="&amp;Alumn_Filtered!$A132,Grades!$J:$J,"=2",Grades!$P:$P,"&lt;0.5",Grades!$I:$I,"="&amp;_xlfn.MINIFS(Grades!$I:$I,Grades!$A:$A,"="&amp;$A132))</f>
        <v>4</v>
      </c>
      <c r="W132" s="28">
        <f t="shared" si="38"/>
        <v>0.66666666666666663</v>
      </c>
      <c r="X132" s="28">
        <f>_xlfn.MAXIFS(Grades!$P:$P,Grades!$A:$A,"="&amp;Alumn_Filtered!$A132,Grades!$J:$J,"=2",Grades!$I:$I,"="&amp;_xlfn.MINIFS(Grades!$I:$I,Grades!$A:$A,"="&amp;$A132))</f>
        <v>0.56666666666666676</v>
      </c>
      <c r="Y132" s="28">
        <f>_xlfn.MINIFS(Grades!$P:$P,Grades!$A:$A,"="&amp;Alumn_Filtered!$A132,Grades!$J:$J,"=2",Grades!$I:$I,"="&amp;_xlfn.MINIFS(Grades!$I:$I,Grades!$A:$A,"="&amp;$A132))</f>
        <v>0.3833333333333333</v>
      </c>
      <c r="Z132" s="28">
        <f>IF(S132&lt;&gt;0,SUMIFS(Grades!$P:$P,Grades!$P:$P,"&gt;0",Grades!$A:$A,"="&amp;Alumn_Filtered!$A132,Grades!$J:$J,"=2",Grades!$I:$I,"="&amp;_xlfn.MINIFS(Grades!$I:$I,Grades!$A:$A,"="&amp;$A132))/COUNTIFS(Grades!P:P,"&lt;&gt;BAD",Grades!P:P,"&lt;&gt;DRP",Grades!P:P,"&lt;&gt;CVL",Grades!$A:$A,"="&amp;Alumn_Filtered!$A132,Grades!$J:$J,"=2",Grades!$I:$I,"="&amp;_xlfn.MINIFS(Grades!$I:$I,Grades!$A:$A,"="&amp;$A132)),0)</f>
        <v>0.45277777777777778</v>
      </c>
      <c r="AA132" s="28">
        <f t="shared" si="39"/>
        <v>-0.24722222222222229</v>
      </c>
      <c r="AB132">
        <f t="shared" ca="1" si="33"/>
        <v>22</v>
      </c>
      <c r="AC132" t="str">
        <f>LEFT(VLOOKUP($A132,Ingresos!$C:$X,5,FALSE),1)</f>
        <v>S</v>
      </c>
      <c r="AD132">
        <f t="shared" si="40"/>
        <v>1</v>
      </c>
      <c r="AE132" t="str">
        <f>LEFT(VLOOKUP($A132,Ingresos!$C:$X,6,FALSE),1)</f>
        <v>R</v>
      </c>
      <c r="AF132">
        <f t="shared" si="41"/>
        <v>1</v>
      </c>
      <c r="AG132">
        <f>VLOOKUP($A132,Ingresos!$C:$X,9,FALSE)</f>
        <v>466</v>
      </c>
      <c r="AH132" s="28">
        <f t="shared" si="42"/>
        <v>0.41815235008103729</v>
      </c>
      <c r="AI132">
        <f>VLOOKUP($A132,Ingresos!$C:$X,10,FALSE)</f>
        <v>466</v>
      </c>
      <c r="AJ132" s="28">
        <f t="shared" si="43"/>
        <v>0.41815235008103729</v>
      </c>
      <c r="AK132">
        <f>VLOOKUP($A132,Ingresos!$C:$X,11,FALSE)</f>
        <v>598</v>
      </c>
      <c r="AL132" s="28">
        <f t="shared" si="44"/>
        <v>0.63209076175040524</v>
      </c>
      <c r="AM132">
        <f>VLOOKUP($A132,Ingresos!$C:$X,12,FALSE)</f>
        <v>644</v>
      </c>
      <c r="AN132" s="28">
        <f t="shared" si="45"/>
        <v>0.70664505672609401</v>
      </c>
      <c r="AO132" t="str">
        <f>VLOOKUP($A132,Ingresos!$C:$X,18,FALSE)</f>
        <v>RM</v>
      </c>
      <c r="AP132">
        <f t="shared" si="32"/>
        <v>13</v>
      </c>
      <c r="AQ132" t="str">
        <f>VLOOKUP($A132,Ingresos!$C:$X,19,FALSE)</f>
        <v>H1</v>
      </c>
      <c r="AR132">
        <f t="shared" si="46"/>
        <v>1</v>
      </c>
      <c r="AS132">
        <f>VLOOKUP($A132,Ingresos!$C:$X,22,FALSE)</f>
        <v>8</v>
      </c>
    </row>
    <row r="133" spans="1:45" x14ac:dyDescent="0.25">
      <c r="A133">
        <v>191744187</v>
      </c>
      <c r="B133">
        <f>IF((_xlfn.MAXIFS(Grades!$I:$I,Grades!$A:$A,"="&amp;$A133)-_xlfn.MINIFS(Grades!$I:$I,Grades!$A:$A,"="&amp;$A133))=0,0,1)</f>
        <v>1</v>
      </c>
      <c r="C133">
        <f>COUNTIFS(Grades!$A:$A,"="&amp;Alumn_Filtered!$A133,Grades!$J:$J,"=1",Grades!$I:$I,"="&amp;_xlfn.MINIFS(Grades!$I:$I,Grades!$A:$A,"="&amp;$A133))</f>
        <v>6</v>
      </c>
      <c r="D133">
        <f>COUNTIFS(Grades!$A:$A,"="&amp;Alumn_Filtered!$A133,Grades!$P:$P,"=DRP",Grades!$J:$J,"=1",Grades!$I:$I,"="&amp;_xlfn.MINIFS(Grades!$I:$I,Grades!$A:$A,"="&amp;$A133))</f>
        <v>0</v>
      </c>
      <c r="E133">
        <f>COUNTIFS(Grades!$A:$A,"="&amp;Alumn_Filtered!$A133,Grades!$P:$P,"=BAD",Grades!$J:$J,"=1",Grades!$I:$I,"="&amp;_xlfn.MINIFS(Grades!$I:$I,Grades!$A:$A,"="&amp;$A133))</f>
        <v>0</v>
      </c>
      <c r="F133">
        <f>COUNTIFS(Grades!$A:$A,"="&amp;Alumn_Filtered!$A133,Grades!$P:$P,"CVL",Grades!$J:$J,"=1",Grades!$I:$I,"="&amp;_xlfn.MINIFS(Grades!$I:$I,Grades!$A:$A,"="&amp;$A133))</f>
        <v>0</v>
      </c>
      <c r="G133" s="30">
        <f t="shared" si="34"/>
        <v>6</v>
      </c>
      <c r="H133">
        <f>COUNTIFS(Grades!$A:$A,"="&amp;Alumn_Filtered!$A133,Grades!$J:$J,"=1",Grades!$P:$P,"&gt;=0.5",Grades!$I:$I,"="&amp;_xlfn.MINIFS(Grades!$I:$I,Grades!$A:$A,"="&amp;$A133))</f>
        <v>3</v>
      </c>
      <c r="I133" s="28">
        <f t="shared" si="35"/>
        <v>0.5</v>
      </c>
      <c r="J133">
        <f>COUNTIFS(Grades!$A:$A,"="&amp;Alumn_Filtered!$A133,Grades!$J:$J,"=1",Grades!$P:$P,"&lt;0.5",Grades!$I:$I,"="&amp;_xlfn.MINIFS(Grades!$I:$I,Grades!$A:$A,"="&amp;$A133))</f>
        <v>3</v>
      </c>
      <c r="K133" s="28">
        <f t="shared" si="36"/>
        <v>0.5</v>
      </c>
      <c r="L133" s="28">
        <f>_xlfn.MAXIFS(Grades!$P:$P,Grades!$A:$A,"="&amp;Alumn_Filtered!$A133,Grades!$J:$J,"=1",Grades!$I:$I,"="&amp;_xlfn.MINIFS(Grades!$I:$I,Grades!$A:$A,"="&amp;$A133))</f>
        <v>0.95000000000000007</v>
      </c>
      <c r="M133" s="28">
        <f>_xlfn.MINIFS(Grades!$P:$P,Grades!$A:$A,"="&amp;Alumn_Filtered!$A133,Grades!$J:$J,"=1",Grades!$I:$I,"="&amp;_xlfn.MINIFS(Grades!$I:$I,Grades!$A:$A,"="&amp;$A133))</f>
        <v>0.3</v>
      </c>
      <c r="N133" s="28">
        <f>IF(G133&lt;&gt;0,SUMIFS(Grades!$P:$P,Grades!$P:$P,"&gt;0",Grades!$A:$A,"="&amp;Alumn_Filtered!$A133,Grades!$J:$J,"=1",Grades!$I:$I,"="&amp;_xlfn.MINIFS(Grades!$I:$I,Grades!$A:$A,"="&amp;$A133))/COUNTIFS(Grades!P:P,"&lt;&gt;BAD",Grades!P:P,"&lt;&gt;DRP",Grades!P:P,"&lt;&gt;CVL",Grades!$A:$A,"="&amp;Alumn_Filtered!$A133,Grades!$J:$J,"=1",Grades!$I:$I,"="&amp;_xlfn.MINIFS(Grades!$I:$I,Grades!$A:$A,"="&amp;$A133)),0)</f>
        <v>0.49722222222222218</v>
      </c>
      <c r="O133">
        <f>COUNTIFS(Grades!$A:$A,"="&amp;Alumn_Filtered!$A133,Grades!$J:$J,"=2",Grades!$I:$I,"="&amp;_xlfn.MINIFS(Grades!$I:$I,Grades!$A:$A,"="&amp;$A133))</f>
        <v>8</v>
      </c>
      <c r="P133">
        <f>COUNTIFS(Grades!$A:$A,"="&amp;Alumn_Filtered!$A133,Grades!$P:$P,"=DRP",Grades!$J:$J,"=2",Grades!$I:$I,"="&amp;_xlfn.MINIFS(Grades!$I:$I,Grades!$A:$A,"="&amp;$A133))</f>
        <v>1</v>
      </c>
      <c r="Q133">
        <f>COUNTIFS(Grades!$A:$A,"="&amp;Alumn_Filtered!$A133,Grades!$P:$P,"=BAD",Grades!$J:$J,"=2",Grades!$I:$I,"="&amp;_xlfn.MINIFS(Grades!$I:$I,Grades!$A:$A,"="&amp;$A133))</f>
        <v>1</v>
      </c>
      <c r="R133">
        <f>COUNTIFS(Grades!$A:$A,"="&amp;Alumn_Filtered!$A133,Grades!$P:$P,"CVL",Grades!$J:$J,"=2",Grades!$I:$I,"="&amp;_xlfn.MINIFS(Grades!$I:$I,Grades!$A:$A,"="&amp;$A133))</f>
        <v>0</v>
      </c>
      <c r="S133">
        <f t="shared" si="47"/>
        <v>6</v>
      </c>
      <c r="T133">
        <f>COUNTIFS(Grades!$A:$A,"="&amp;Alumn_Filtered!$A133,Grades!$J:$J,"=2",Grades!$P:$P,"&gt;=0.5",Grades!$I:$I,"="&amp;_xlfn.MINIFS(Grades!$I:$I,Grades!$A:$A,"="&amp;$A133))</f>
        <v>2</v>
      </c>
      <c r="U133" s="28">
        <f t="shared" si="37"/>
        <v>0.33333333333333331</v>
      </c>
      <c r="V133">
        <f>COUNTIFS(Grades!$A:$A,"="&amp;Alumn_Filtered!$A133,Grades!$J:$J,"=2",Grades!$P:$P,"&lt;0.5",Grades!$I:$I,"="&amp;_xlfn.MINIFS(Grades!$I:$I,Grades!$A:$A,"="&amp;$A133))</f>
        <v>4</v>
      </c>
      <c r="W133" s="28">
        <f t="shared" si="38"/>
        <v>0.66666666666666663</v>
      </c>
      <c r="X133" s="28">
        <f>_xlfn.MAXIFS(Grades!$P:$P,Grades!$A:$A,"="&amp;Alumn_Filtered!$A133,Grades!$J:$J,"=2",Grades!$I:$I,"="&amp;_xlfn.MINIFS(Grades!$I:$I,Grades!$A:$A,"="&amp;$A133))</f>
        <v>0.79999999999999993</v>
      </c>
      <c r="Y133" s="28">
        <f>_xlfn.MINIFS(Grades!$P:$P,Grades!$A:$A,"="&amp;Alumn_Filtered!$A133,Grades!$J:$J,"=2",Grades!$I:$I,"="&amp;_xlfn.MINIFS(Grades!$I:$I,Grades!$A:$A,"="&amp;$A133))</f>
        <v>0.28333333333333338</v>
      </c>
      <c r="Z133" s="28">
        <f>IF(S133&lt;&gt;0,SUMIFS(Grades!$P:$P,Grades!$P:$P,"&gt;0",Grades!$A:$A,"="&amp;Alumn_Filtered!$A133,Grades!$J:$J,"=2",Grades!$I:$I,"="&amp;_xlfn.MINIFS(Grades!$I:$I,Grades!$A:$A,"="&amp;$A133))/COUNTIFS(Grades!P:P,"&lt;&gt;BAD",Grades!P:P,"&lt;&gt;DRP",Grades!P:P,"&lt;&gt;CVL",Grades!$A:$A,"="&amp;Alumn_Filtered!$A133,Grades!$J:$J,"=2",Grades!$I:$I,"="&amp;_xlfn.MINIFS(Grades!$I:$I,Grades!$A:$A,"="&amp;$A133)),0)</f>
        <v>0.48611111111111116</v>
      </c>
      <c r="AA133" s="28">
        <f t="shared" si="39"/>
        <v>-1.1111111111111016E-2</v>
      </c>
      <c r="AB133">
        <f t="shared" ca="1" si="33"/>
        <v>22</v>
      </c>
      <c r="AC133" t="str">
        <f>LEFT(VLOOKUP($A133,Ingresos!$C:$X,5,FALSE),1)</f>
        <v>S</v>
      </c>
      <c r="AD133">
        <f t="shared" si="40"/>
        <v>1</v>
      </c>
      <c r="AE133" t="str">
        <f>LEFT(VLOOKUP($A133,Ingresos!$C:$X,6,FALSE),1)</f>
        <v>R</v>
      </c>
      <c r="AF133">
        <f t="shared" si="41"/>
        <v>1</v>
      </c>
      <c r="AG133">
        <f>VLOOKUP($A133,Ingresos!$C:$X,9,FALSE)</f>
        <v>414</v>
      </c>
      <c r="AH133" s="28">
        <f t="shared" si="42"/>
        <v>0.33387358184764993</v>
      </c>
      <c r="AI133">
        <f>VLOOKUP($A133,Ingresos!$C:$X,10,FALSE)</f>
        <v>414</v>
      </c>
      <c r="AJ133" s="28">
        <f t="shared" si="43"/>
        <v>0.33387358184764993</v>
      </c>
      <c r="AK133">
        <f>VLOOKUP($A133,Ingresos!$C:$X,11,FALSE)</f>
        <v>529</v>
      </c>
      <c r="AL133" s="28">
        <f t="shared" si="44"/>
        <v>0.52025931928687197</v>
      </c>
      <c r="AM133">
        <f>VLOOKUP($A133,Ingresos!$C:$X,12,FALSE)</f>
        <v>603</v>
      </c>
      <c r="AN133" s="28">
        <f t="shared" si="45"/>
        <v>0.640194489465154</v>
      </c>
      <c r="AO133" t="str">
        <f>VLOOKUP($A133,Ingresos!$C:$X,18,FALSE)</f>
        <v>RM</v>
      </c>
      <c r="AP133">
        <f t="shared" si="32"/>
        <v>13</v>
      </c>
      <c r="AQ133" t="str">
        <f>VLOOKUP($A133,Ingresos!$C:$X,19,FALSE)</f>
        <v>H1</v>
      </c>
      <c r="AR133">
        <f t="shared" si="46"/>
        <v>1</v>
      </c>
      <c r="AS133">
        <f>VLOOKUP($A133,Ingresos!$C:$X,22,FALSE)</f>
        <v>9</v>
      </c>
    </row>
    <row r="134" spans="1:45" x14ac:dyDescent="0.25">
      <c r="A134">
        <v>191808959</v>
      </c>
      <c r="B134">
        <f>IF((_xlfn.MAXIFS(Grades!$I:$I,Grades!$A:$A,"="&amp;$A134)-_xlfn.MINIFS(Grades!$I:$I,Grades!$A:$A,"="&amp;$A134))=0,0,1)</f>
        <v>0</v>
      </c>
      <c r="C134">
        <f>COUNTIFS(Grades!$A:$A,"="&amp;Alumn_Filtered!$A134,Grades!$J:$J,"=1",Grades!$I:$I,"="&amp;_xlfn.MINIFS(Grades!$I:$I,Grades!$A:$A,"="&amp;$A134))</f>
        <v>6</v>
      </c>
      <c r="D134">
        <f>COUNTIFS(Grades!$A:$A,"="&amp;Alumn_Filtered!$A134,Grades!$P:$P,"=DRP",Grades!$J:$J,"=1",Grades!$I:$I,"="&amp;_xlfn.MINIFS(Grades!$I:$I,Grades!$A:$A,"="&amp;$A134))</f>
        <v>6</v>
      </c>
      <c r="E134">
        <f>COUNTIFS(Grades!$A:$A,"="&amp;Alumn_Filtered!$A134,Grades!$P:$P,"=BAD",Grades!$J:$J,"=1",Grades!$I:$I,"="&amp;_xlfn.MINIFS(Grades!$I:$I,Grades!$A:$A,"="&amp;$A134))</f>
        <v>0</v>
      </c>
      <c r="F134">
        <f>COUNTIFS(Grades!$A:$A,"="&amp;Alumn_Filtered!$A134,Grades!$P:$P,"CVL",Grades!$J:$J,"=1",Grades!$I:$I,"="&amp;_xlfn.MINIFS(Grades!$I:$I,Grades!$A:$A,"="&amp;$A134))</f>
        <v>0</v>
      </c>
      <c r="G134" s="30">
        <f t="shared" si="34"/>
        <v>0</v>
      </c>
      <c r="H134">
        <f>COUNTIFS(Grades!$A:$A,"="&amp;Alumn_Filtered!$A134,Grades!$J:$J,"=1",Grades!$P:$P,"&gt;=0.5",Grades!$I:$I,"="&amp;_xlfn.MINIFS(Grades!$I:$I,Grades!$A:$A,"="&amp;$A134))</f>
        <v>0</v>
      </c>
      <c r="I134" s="28">
        <f t="shared" si="35"/>
        <v>0</v>
      </c>
      <c r="J134">
        <f>COUNTIFS(Grades!$A:$A,"="&amp;Alumn_Filtered!$A134,Grades!$J:$J,"=1",Grades!$P:$P,"&lt;0.5",Grades!$I:$I,"="&amp;_xlfn.MINIFS(Grades!$I:$I,Grades!$A:$A,"="&amp;$A134))</f>
        <v>0</v>
      </c>
      <c r="K134" s="28">
        <f t="shared" si="36"/>
        <v>0</v>
      </c>
      <c r="L134" s="28">
        <f>_xlfn.MAXIFS(Grades!$P:$P,Grades!$A:$A,"="&amp;Alumn_Filtered!$A134,Grades!$J:$J,"=1",Grades!$I:$I,"="&amp;_xlfn.MINIFS(Grades!$I:$I,Grades!$A:$A,"="&amp;$A134))</f>
        <v>0</v>
      </c>
      <c r="M134" s="28">
        <f>_xlfn.MINIFS(Grades!$P:$P,Grades!$A:$A,"="&amp;Alumn_Filtered!$A134,Grades!$J:$J,"=1",Grades!$I:$I,"="&amp;_xlfn.MINIFS(Grades!$I:$I,Grades!$A:$A,"="&amp;$A134))</f>
        <v>0</v>
      </c>
      <c r="N134" s="28">
        <f>IF(G134&lt;&gt;0,SUMIFS(Grades!$P:$P,Grades!$P:$P,"&gt;0",Grades!$A:$A,"="&amp;Alumn_Filtered!$A134,Grades!$J:$J,"=1",Grades!$I:$I,"="&amp;_xlfn.MINIFS(Grades!$I:$I,Grades!$A:$A,"="&amp;$A134))/COUNTIFS(Grades!P:P,"&lt;&gt;BAD",Grades!P:P,"&lt;&gt;DRP",Grades!P:P,"&lt;&gt;CVL",Grades!$A:$A,"="&amp;Alumn_Filtered!$A134,Grades!$J:$J,"=1",Grades!$I:$I,"="&amp;_xlfn.MINIFS(Grades!$I:$I,Grades!$A:$A,"="&amp;$A134)),0)</f>
        <v>0</v>
      </c>
      <c r="O134">
        <f>COUNTIFS(Grades!$A:$A,"="&amp;Alumn_Filtered!$A134,Grades!$J:$J,"=2",Grades!$I:$I,"="&amp;_xlfn.MINIFS(Grades!$I:$I,Grades!$A:$A,"="&amp;$A134))</f>
        <v>0</v>
      </c>
      <c r="P134">
        <f>COUNTIFS(Grades!$A:$A,"="&amp;Alumn_Filtered!$A134,Grades!$P:$P,"=DRP",Grades!$J:$J,"=2",Grades!$I:$I,"="&amp;_xlfn.MINIFS(Grades!$I:$I,Grades!$A:$A,"="&amp;$A134))</f>
        <v>0</v>
      </c>
      <c r="Q134">
        <f>COUNTIFS(Grades!$A:$A,"="&amp;Alumn_Filtered!$A134,Grades!$P:$P,"=BAD",Grades!$J:$J,"=2",Grades!$I:$I,"="&amp;_xlfn.MINIFS(Grades!$I:$I,Grades!$A:$A,"="&amp;$A134))</f>
        <v>0</v>
      </c>
      <c r="R134">
        <f>COUNTIFS(Grades!$A:$A,"="&amp;Alumn_Filtered!$A134,Grades!$P:$P,"CVL",Grades!$J:$J,"=2",Grades!$I:$I,"="&amp;_xlfn.MINIFS(Grades!$I:$I,Grades!$A:$A,"="&amp;$A134))</f>
        <v>0</v>
      </c>
      <c r="S134">
        <f t="shared" si="47"/>
        <v>0</v>
      </c>
      <c r="T134">
        <f>COUNTIFS(Grades!$A:$A,"="&amp;Alumn_Filtered!$A134,Grades!$J:$J,"=2",Grades!$P:$P,"&gt;=0.5",Grades!$I:$I,"="&amp;_xlfn.MINIFS(Grades!$I:$I,Grades!$A:$A,"="&amp;$A134))</f>
        <v>0</v>
      </c>
      <c r="U134" s="28">
        <f t="shared" si="37"/>
        <v>0</v>
      </c>
      <c r="V134">
        <f>COUNTIFS(Grades!$A:$A,"="&amp;Alumn_Filtered!$A134,Grades!$J:$J,"=2",Grades!$P:$P,"&lt;0.5",Grades!$I:$I,"="&amp;_xlfn.MINIFS(Grades!$I:$I,Grades!$A:$A,"="&amp;$A134))</f>
        <v>0</v>
      </c>
      <c r="W134" s="28">
        <f t="shared" si="38"/>
        <v>0</v>
      </c>
      <c r="X134" s="28">
        <f>_xlfn.MAXIFS(Grades!$P:$P,Grades!$A:$A,"="&amp;Alumn_Filtered!$A134,Grades!$J:$J,"=2",Grades!$I:$I,"="&amp;_xlfn.MINIFS(Grades!$I:$I,Grades!$A:$A,"="&amp;$A134))</f>
        <v>0</v>
      </c>
      <c r="Y134" s="28">
        <f>_xlfn.MINIFS(Grades!$P:$P,Grades!$A:$A,"="&amp;Alumn_Filtered!$A134,Grades!$J:$J,"=2",Grades!$I:$I,"="&amp;_xlfn.MINIFS(Grades!$I:$I,Grades!$A:$A,"="&amp;$A134))</f>
        <v>0</v>
      </c>
      <c r="Z134" s="28">
        <f>IF(S134&lt;&gt;0,SUMIFS(Grades!$P:$P,Grades!$P:$P,"&gt;0",Grades!$A:$A,"="&amp;Alumn_Filtered!$A134,Grades!$J:$J,"=2",Grades!$I:$I,"="&amp;_xlfn.MINIFS(Grades!$I:$I,Grades!$A:$A,"="&amp;$A134))/COUNTIFS(Grades!P:P,"&lt;&gt;BAD",Grades!P:P,"&lt;&gt;DRP",Grades!P:P,"&lt;&gt;CVL",Grades!$A:$A,"="&amp;Alumn_Filtered!$A134,Grades!$J:$J,"=2",Grades!$I:$I,"="&amp;_xlfn.MINIFS(Grades!$I:$I,Grades!$A:$A,"="&amp;$A134)),0)</f>
        <v>0</v>
      </c>
      <c r="AA134" s="28">
        <f t="shared" si="39"/>
        <v>0</v>
      </c>
      <c r="AB134">
        <f t="shared" ca="1" si="33"/>
        <v>22</v>
      </c>
      <c r="AC134" t="str">
        <f>LEFT(VLOOKUP($A134,Ingresos!$C:$X,5,FALSE),1)</f>
        <v>S</v>
      </c>
      <c r="AD134">
        <f t="shared" si="40"/>
        <v>1</v>
      </c>
      <c r="AE134" t="str">
        <f>LEFT(VLOOKUP($A134,Ingresos!$C:$X,6,FALSE),1)</f>
        <v>R</v>
      </c>
      <c r="AF134">
        <f t="shared" si="41"/>
        <v>1</v>
      </c>
      <c r="AG134">
        <f>VLOOKUP($A134,Ingresos!$C:$X,9,FALSE)</f>
        <v>389</v>
      </c>
      <c r="AH134" s="28">
        <f t="shared" si="42"/>
        <v>0.29335494327390599</v>
      </c>
      <c r="AI134">
        <f>VLOOKUP($A134,Ingresos!$C:$X,10,FALSE)</f>
        <v>389</v>
      </c>
      <c r="AJ134" s="28">
        <f t="shared" si="43"/>
        <v>0.29335494327390599</v>
      </c>
      <c r="AK134">
        <f>VLOOKUP($A134,Ingresos!$C:$X,11,FALSE)</f>
        <v>546</v>
      </c>
      <c r="AL134" s="28">
        <f t="shared" si="44"/>
        <v>0.54781199351701781</v>
      </c>
      <c r="AM134">
        <f>VLOOKUP($A134,Ingresos!$C:$X,12,FALSE)</f>
        <v>552</v>
      </c>
      <c r="AN134" s="28">
        <f t="shared" si="45"/>
        <v>0.55753646677471635</v>
      </c>
      <c r="AO134">
        <f>VLOOKUP($A134,Ingresos!$C:$X,18,FALSE)</f>
        <v>13</v>
      </c>
      <c r="AP134">
        <f t="shared" si="32"/>
        <v>13</v>
      </c>
      <c r="AQ134" t="str">
        <f>VLOOKUP($A134,Ingresos!$C:$X,19,FALSE)</f>
        <v>H1</v>
      </c>
      <c r="AR134">
        <f t="shared" si="46"/>
        <v>1</v>
      </c>
      <c r="AS134">
        <f>VLOOKUP($A134,Ingresos!$C:$X,22,FALSE)</f>
        <v>5</v>
      </c>
    </row>
    <row r="135" spans="1:45" x14ac:dyDescent="0.25">
      <c r="A135">
        <v>191854896</v>
      </c>
      <c r="B135">
        <f>IF((_xlfn.MAXIFS(Grades!$I:$I,Grades!$A:$A,"="&amp;$A135)-_xlfn.MINIFS(Grades!$I:$I,Grades!$A:$A,"="&amp;$A135))=0,0,1)</f>
        <v>0</v>
      </c>
      <c r="C135">
        <f>COUNTIFS(Grades!$A:$A,"="&amp;Alumn_Filtered!$A135,Grades!$J:$J,"=1",Grades!$I:$I,"="&amp;_xlfn.MINIFS(Grades!$I:$I,Grades!$A:$A,"="&amp;$A135))</f>
        <v>6</v>
      </c>
      <c r="D135">
        <f>COUNTIFS(Grades!$A:$A,"="&amp;Alumn_Filtered!$A135,Grades!$P:$P,"=DRP",Grades!$J:$J,"=1",Grades!$I:$I,"="&amp;_xlfn.MINIFS(Grades!$I:$I,Grades!$A:$A,"="&amp;$A135))</f>
        <v>0</v>
      </c>
      <c r="E135">
        <f>COUNTIFS(Grades!$A:$A,"="&amp;Alumn_Filtered!$A135,Grades!$P:$P,"=BAD",Grades!$J:$J,"=1",Grades!$I:$I,"="&amp;_xlfn.MINIFS(Grades!$I:$I,Grades!$A:$A,"="&amp;$A135))</f>
        <v>0</v>
      </c>
      <c r="F135">
        <f>COUNTIFS(Grades!$A:$A,"="&amp;Alumn_Filtered!$A135,Grades!$P:$P,"CVL",Grades!$J:$J,"=1",Grades!$I:$I,"="&amp;_xlfn.MINIFS(Grades!$I:$I,Grades!$A:$A,"="&amp;$A135))</f>
        <v>0</v>
      </c>
      <c r="G135" s="30">
        <f t="shared" si="34"/>
        <v>6</v>
      </c>
      <c r="H135">
        <f>COUNTIFS(Grades!$A:$A,"="&amp;Alumn_Filtered!$A135,Grades!$J:$J,"=1",Grades!$P:$P,"&gt;=0.5",Grades!$I:$I,"="&amp;_xlfn.MINIFS(Grades!$I:$I,Grades!$A:$A,"="&amp;$A135))</f>
        <v>3</v>
      </c>
      <c r="I135" s="28">
        <f t="shared" si="35"/>
        <v>0.5</v>
      </c>
      <c r="J135">
        <f>COUNTIFS(Grades!$A:$A,"="&amp;Alumn_Filtered!$A135,Grades!$J:$J,"=1",Grades!$P:$P,"&lt;0.5",Grades!$I:$I,"="&amp;_xlfn.MINIFS(Grades!$I:$I,Grades!$A:$A,"="&amp;$A135))</f>
        <v>3</v>
      </c>
      <c r="K135" s="28">
        <f t="shared" si="36"/>
        <v>0.5</v>
      </c>
      <c r="L135" s="28">
        <f>_xlfn.MAXIFS(Grades!$P:$P,Grades!$A:$A,"="&amp;Alumn_Filtered!$A135,Grades!$J:$J,"=1",Grades!$I:$I,"="&amp;_xlfn.MINIFS(Grades!$I:$I,Grades!$A:$A,"="&amp;$A135))</f>
        <v>0.91666666666666663</v>
      </c>
      <c r="M135" s="28">
        <f>_xlfn.MINIFS(Grades!$P:$P,Grades!$A:$A,"="&amp;Alumn_Filtered!$A135,Grades!$J:$J,"=1",Grades!$I:$I,"="&amp;_xlfn.MINIFS(Grades!$I:$I,Grades!$A:$A,"="&amp;$A135))</f>
        <v>0.33333333333333331</v>
      </c>
      <c r="N135" s="28">
        <f>IF(G135&lt;&gt;0,SUMIFS(Grades!$P:$P,Grades!$P:$P,"&gt;0",Grades!$A:$A,"="&amp;Alumn_Filtered!$A135,Grades!$J:$J,"=1",Grades!$I:$I,"="&amp;_xlfn.MINIFS(Grades!$I:$I,Grades!$A:$A,"="&amp;$A135))/COUNTIFS(Grades!P:P,"&lt;&gt;BAD",Grades!P:P,"&lt;&gt;DRP",Grades!P:P,"&lt;&gt;CVL",Grades!$A:$A,"="&amp;Alumn_Filtered!$A135,Grades!$J:$J,"=1",Grades!$I:$I,"="&amp;_xlfn.MINIFS(Grades!$I:$I,Grades!$A:$A,"="&amp;$A135)),0)</f>
        <v>0.52777777777777768</v>
      </c>
      <c r="O135">
        <f>COUNTIFS(Grades!$A:$A,"="&amp;Alumn_Filtered!$A135,Grades!$J:$J,"=2",Grades!$I:$I,"="&amp;_xlfn.MINIFS(Grades!$I:$I,Grades!$A:$A,"="&amp;$A135))</f>
        <v>7</v>
      </c>
      <c r="P135">
        <f>COUNTIFS(Grades!$A:$A,"="&amp;Alumn_Filtered!$A135,Grades!$P:$P,"=DRP",Grades!$J:$J,"=2",Grades!$I:$I,"="&amp;_xlfn.MINIFS(Grades!$I:$I,Grades!$A:$A,"="&amp;$A135))</f>
        <v>0</v>
      </c>
      <c r="Q135">
        <f>COUNTIFS(Grades!$A:$A,"="&amp;Alumn_Filtered!$A135,Grades!$P:$P,"=BAD",Grades!$J:$J,"=2",Grades!$I:$I,"="&amp;_xlfn.MINIFS(Grades!$I:$I,Grades!$A:$A,"="&amp;$A135))</f>
        <v>1</v>
      </c>
      <c r="R135">
        <f>COUNTIFS(Grades!$A:$A,"="&amp;Alumn_Filtered!$A135,Grades!$P:$P,"CVL",Grades!$J:$J,"=2",Grades!$I:$I,"="&amp;_xlfn.MINIFS(Grades!$I:$I,Grades!$A:$A,"="&amp;$A135))</f>
        <v>0</v>
      </c>
      <c r="S135">
        <f t="shared" si="47"/>
        <v>6</v>
      </c>
      <c r="T135">
        <f>COUNTIFS(Grades!$A:$A,"="&amp;Alumn_Filtered!$A135,Grades!$J:$J,"=2",Grades!$P:$P,"&gt;=0.5",Grades!$I:$I,"="&amp;_xlfn.MINIFS(Grades!$I:$I,Grades!$A:$A,"="&amp;$A135))</f>
        <v>3</v>
      </c>
      <c r="U135" s="28">
        <f t="shared" si="37"/>
        <v>0.5</v>
      </c>
      <c r="V135">
        <f>COUNTIFS(Grades!$A:$A,"="&amp;Alumn_Filtered!$A135,Grades!$J:$J,"=2",Grades!$P:$P,"&lt;0.5",Grades!$I:$I,"="&amp;_xlfn.MINIFS(Grades!$I:$I,Grades!$A:$A,"="&amp;$A135))</f>
        <v>3</v>
      </c>
      <c r="W135" s="28">
        <f t="shared" si="38"/>
        <v>0.5</v>
      </c>
      <c r="X135" s="28">
        <f>_xlfn.MAXIFS(Grades!$P:$P,Grades!$A:$A,"="&amp;Alumn_Filtered!$A135,Grades!$J:$J,"=2",Grades!$I:$I,"="&amp;_xlfn.MINIFS(Grades!$I:$I,Grades!$A:$A,"="&amp;$A135))</f>
        <v>0.85</v>
      </c>
      <c r="Y135" s="28">
        <f>_xlfn.MINIFS(Grades!$P:$P,Grades!$A:$A,"="&amp;Alumn_Filtered!$A135,Grades!$J:$J,"=2",Grades!$I:$I,"="&amp;_xlfn.MINIFS(Grades!$I:$I,Grades!$A:$A,"="&amp;$A135))</f>
        <v>0.25</v>
      </c>
      <c r="Z135" s="28">
        <f>IF(S135&lt;&gt;0,SUMIFS(Grades!$P:$P,Grades!$P:$P,"&gt;0",Grades!$A:$A,"="&amp;Alumn_Filtered!$A135,Grades!$J:$J,"=2",Grades!$I:$I,"="&amp;_xlfn.MINIFS(Grades!$I:$I,Grades!$A:$A,"="&amp;$A135))/COUNTIFS(Grades!P:P,"&lt;&gt;BAD",Grades!P:P,"&lt;&gt;DRP",Grades!P:P,"&lt;&gt;CVL",Grades!$A:$A,"="&amp;Alumn_Filtered!$A135,Grades!$J:$J,"=2",Grades!$I:$I,"="&amp;_xlfn.MINIFS(Grades!$I:$I,Grades!$A:$A,"="&amp;$A135)),0)</f>
        <v>0.51666666666666672</v>
      </c>
      <c r="AA135" s="28">
        <f t="shared" si="39"/>
        <v>-1.1111111111110961E-2</v>
      </c>
      <c r="AB135">
        <f t="shared" ca="1" si="33"/>
        <v>22</v>
      </c>
      <c r="AC135" t="str">
        <f>LEFT(VLOOKUP($A135,Ingresos!$C:$X,5,FALSE),1)</f>
        <v>S</v>
      </c>
      <c r="AD135">
        <f t="shared" si="40"/>
        <v>1</v>
      </c>
      <c r="AE135" t="str">
        <f>LEFT(VLOOKUP($A135,Ingresos!$C:$X,6,FALSE),1)</f>
        <v>R</v>
      </c>
      <c r="AF135">
        <f t="shared" si="41"/>
        <v>1</v>
      </c>
      <c r="AG135">
        <f>VLOOKUP($A135,Ingresos!$C:$X,9,FALSE)</f>
        <v>534</v>
      </c>
      <c r="AH135" s="28">
        <f t="shared" si="42"/>
        <v>0.52836304700162073</v>
      </c>
      <c r="AI135">
        <f>VLOOKUP($A135,Ingresos!$C:$X,10,FALSE)</f>
        <v>534</v>
      </c>
      <c r="AJ135" s="28">
        <f t="shared" si="43"/>
        <v>0.52836304700162073</v>
      </c>
      <c r="AK135">
        <f>VLOOKUP($A135,Ingresos!$C:$X,11,FALSE)</f>
        <v>492</v>
      </c>
      <c r="AL135" s="28">
        <f t="shared" si="44"/>
        <v>0.46029173419773095</v>
      </c>
      <c r="AM135">
        <f>VLOOKUP($A135,Ingresos!$C:$X,12,FALSE)</f>
        <v>585</v>
      </c>
      <c r="AN135" s="28">
        <f t="shared" si="45"/>
        <v>0.61102106969205838</v>
      </c>
      <c r="AO135">
        <f>VLOOKUP($A135,Ingresos!$C:$X,18,FALSE)</f>
        <v>13</v>
      </c>
      <c r="AP135">
        <f t="shared" si="32"/>
        <v>13</v>
      </c>
      <c r="AQ135" t="str">
        <f>VLOOKUP($A135,Ingresos!$C:$X,19,FALSE)</f>
        <v>H1</v>
      </c>
      <c r="AR135">
        <f t="shared" si="46"/>
        <v>1</v>
      </c>
      <c r="AS135">
        <f>VLOOKUP($A135,Ingresos!$C:$X,22,FALSE)</f>
        <v>11</v>
      </c>
    </row>
    <row r="136" spans="1:45" x14ac:dyDescent="0.25">
      <c r="A136">
        <v>191856627</v>
      </c>
      <c r="B136">
        <f>IF((_xlfn.MAXIFS(Grades!$I:$I,Grades!$A:$A,"="&amp;$A136)-_xlfn.MINIFS(Grades!$I:$I,Grades!$A:$A,"="&amp;$A136))=0,0,1)</f>
        <v>1</v>
      </c>
      <c r="C136">
        <f>COUNTIFS(Grades!$A:$A,"="&amp;Alumn_Filtered!$A136,Grades!$J:$J,"=1",Grades!$I:$I,"="&amp;_xlfn.MINIFS(Grades!$I:$I,Grades!$A:$A,"="&amp;$A136))</f>
        <v>6</v>
      </c>
      <c r="D136">
        <f>COUNTIFS(Grades!$A:$A,"="&amp;Alumn_Filtered!$A136,Grades!$P:$P,"=DRP",Grades!$J:$J,"=1",Grades!$I:$I,"="&amp;_xlfn.MINIFS(Grades!$I:$I,Grades!$A:$A,"="&amp;$A136))</f>
        <v>0</v>
      </c>
      <c r="E136">
        <f>COUNTIFS(Grades!$A:$A,"="&amp;Alumn_Filtered!$A136,Grades!$P:$P,"=BAD",Grades!$J:$J,"=1",Grades!$I:$I,"="&amp;_xlfn.MINIFS(Grades!$I:$I,Grades!$A:$A,"="&amp;$A136))</f>
        <v>0</v>
      </c>
      <c r="F136">
        <f>COUNTIFS(Grades!$A:$A,"="&amp;Alumn_Filtered!$A136,Grades!$P:$P,"CVL",Grades!$J:$J,"=1",Grades!$I:$I,"="&amp;_xlfn.MINIFS(Grades!$I:$I,Grades!$A:$A,"="&amp;$A136))</f>
        <v>0</v>
      </c>
      <c r="G136" s="30">
        <f t="shared" si="34"/>
        <v>6</v>
      </c>
      <c r="H136">
        <f>COUNTIFS(Grades!$A:$A,"="&amp;Alumn_Filtered!$A136,Grades!$J:$J,"=1",Grades!$P:$P,"&gt;=0.5",Grades!$I:$I,"="&amp;_xlfn.MINIFS(Grades!$I:$I,Grades!$A:$A,"="&amp;$A136))</f>
        <v>1</v>
      </c>
      <c r="I136" s="28">
        <f t="shared" si="35"/>
        <v>0.16666666666666666</v>
      </c>
      <c r="J136">
        <f>COUNTIFS(Grades!$A:$A,"="&amp;Alumn_Filtered!$A136,Grades!$J:$J,"=1",Grades!$P:$P,"&lt;0.5",Grades!$I:$I,"="&amp;_xlfn.MINIFS(Grades!$I:$I,Grades!$A:$A,"="&amp;$A136))</f>
        <v>5</v>
      </c>
      <c r="K136" s="28">
        <f t="shared" si="36"/>
        <v>0.83333333333333337</v>
      </c>
      <c r="L136" s="28">
        <f>_xlfn.MAXIFS(Grades!$P:$P,Grades!$A:$A,"="&amp;Alumn_Filtered!$A136,Grades!$J:$J,"=1",Grades!$I:$I,"="&amp;_xlfn.MINIFS(Grades!$I:$I,Grades!$A:$A,"="&amp;$A136))</f>
        <v>0.8833333333333333</v>
      </c>
      <c r="M136" s="28">
        <f>_xlfn.MINIFS(Grades!$P:$P,Grades!$A:$A,"="&amp;Alumn_Filtered!$A136,Grades!$J:$J,"=1",Grades!$I:$I,"="&amp;_xlfn.MINIFS(Grades!$I:$I,Grades!$A:$A,"="&amp;$A136))</f>
        <v>0.11666666666666665</v>
      </c>
      <c r="N136" s="28">
        <f>IF(G136&lt;&gt;0,SUMIFS(Grades!$P:$P,Grades!$P:$P,"&gt;0",Grades!$A:$A,"="&amp;Alumn_Filtered!$A136,Grades!$J:$J,"=1",Grades!$I:$I,"="&amp;_xlfn.MINIFS(Grades!$I:$I,Grades!$A:$A,"="&amp;$A136))/COUNTIFS(Grades!P:P,"&lt;&gt;BAD",Grades!P:P,"&lt;&gt;DRP",Grades!P:P,"&lt;&gt;CVL",Grades!$A:$A,"="&amp;Alumn_Filtered!$A136,Grades!$J:$J,"=1",Grades!$I:$I,"="&amp;_xlfn.MINIFS(Grades!$I:$I,Grades!$A:$A,"="&amp;$A136)),0)</f>
        <v>0.34166666666666662</v>
      </c>
      <c r="O136">
        <f>COUNTIFS(Grades!$A:$A,"="&amp;Alumn_Filtered!$A136,Grades!$J:$J,"=2",Grades!$I:$I,"="&amp;_xlfn.MINIFS(Grades!$I:$I,Grades!$A:$A,"="&amp;$A136))</f>
        <v>6</v>
      </c>
      <c r="P136">
        <f>COUNTIFS(Grades!$A:$A,"="&amp;Alumn_Filtered!$A136,Grades!$P:$P,"=DRP",Grades!$J:$J,"=2",Grades!$I:$I,"="&amp;_xlfn.MINIFS(Grades!$I:$I,Grades!$A:$A,"="&amp;$A136))</f>
        <v>6</v>
      </c>
      <c r="Q136">
        <f>COUNTIFS(Grades!$A:$A,"="&amp;Alumn_Filtered!$A136,Grades!$P:$P,"=BAD",Grades!$J:$J,"=2",Grades!$I:$I,"="&amp;_xlfn.MINIFS(Grades!$I:$I,Grades!$A:$A,"="&amp;$A136))</f>
        <v>0</v>
      </c>
      <c r="R136">
        <f>COUNTIFS(Grades!$A:$A,"="&amp;Alumn_Filtered!$A136,Grades!$P:$P,"CVL",Grades!$J:$J,"=2",Grades!$I:$I,"="&amp;_xlfn.MINIFS(Grades!$I:$I,Grades!$A:$A,"="&amp;$A136))</f>
        <v>0</v>
      </c>
      <c r="S136">
        <f t="shared" si="47"/>
        <v>0</v>
      </c>
      <c r="T136">
        <f>COUNTIFS(Grades!$A:$A,"="&amp;Alumn_Filtered!$A136,Grades!$J:$J,"=2",Grades!$P:$P,"&gt;=0.5",Grades!$I:$I,"="&amp;_xlfn.MINIFS(Grades!$I:$I,Grades!$A:$A,"="&amp;$A136))</f>
        <v>0</v>
      </c>
      <c r="U136" s="28">
        <f t="shared" si="37"/>
        <v>0</v>
      </c>
      <c r="V136">
        <f>COUNTIFS(Grades!$A:$A,"="&amp;Alumn_Filtered!$A136,Grades!$J:$J,"=2",Grades!$P:$P,"&lt;0.5",Grades!$I:$I,"="&amp;_xlfn.MINIFS(Grades!$I:$I,Grades!$A:$A,"="&amp;$A136))</f>
        <v>0</v>
      </c>
      <c r="W136" s="28">
        <f t="shared" si="38"/>
        <v>0</v>
      </c>
      <c r="X136" s="28">
        <f>_xlfn.MAXIFS(Grades!$P:$P,Grades!$A:$A,"="&amp;Alumn_Filtered!$A136,Grades!$J:$J,"=2",Grades!$I:$I,"="&amp;_xlfn.MINIFS(Grades!$I:$I,Grades!$A:$A,"="&amp;$A136))</f>
        <v>0</v>
      </c>
      <c r="Y136" s="28">
        <f>_xlfn.MINIFS(Grades!$P:$P,Grades!$A:$A,"="&amp;Alumn_Filtered!$A136,Grades!$J:$J,"=2",Grades!$I:$I,"="&amp;_xlfn.MINIFS(Grades!$I:$I,Grades!$A:$A,"="&amp;$A136))</f>
        <v>0</v>
      </c>
      <c r="Z136" s="28">
        <f>IF(S136&lt;&gt;0,SUMIFS(Grades!$P:$P,Grades!$P:$P,"&gt;0",Grades!$A:$A,"="&amp;Alumn_Filtered!$A136,Grades!$J:$J,"=2",Grades!$I:$I,"="&amp;_xlfn.MINIFS(Grades!$I:$I,Grades!$A:$A,"="&amp;$A136))/COUNTIFS(Grades!P:P,"&lt;&gt;BAD",Grades!P:P,"&lt;&gt;DRP",Grades!P:P,"&lt;&gt;CVL",Grades!$A:$A,"="&amp;Alumn_Filtered!$A136,Grades!$J:$J,"=2",Grades!$I:$I,"="&amp;_xlfn.MINIFS(Grades!$I:$I,Grades!$A:$A,"="&amp;$A136)),0)</f>
        <v>0</v>
      </c>
      <c r="AA136" s="28">
        <f t="shared" si="39"/>
        <v>-0.34166666666666662</v>
      </c>
      <c r="AB136">
        <f t="shared" ca="1" si="33"/>
        <v>22</v>
      </c>
      <c r="AC136" t="str">
        <f>LEFT(VLOOKUP($A136,Ingresos!$C:$X,5,FALSE),1)</f>
        <v>S</v>
      </c>
      <c r="AD136">
        <f t="shared" si="40"/>
        <v>1</v>
      </c>
      <c r="AE136" t="str">
        <f>LEFT(VLOOKUP($A136,Ingresos!$C:$X,6,FALSE),1)</f>
        <v>R</v>
      </c>
      <c r="AF136">
        <f t="shared" si="41"/>
        <v>1</v>
      </c>
      <c r="AG136">
        <f>VLOOKUP($A136,Ingresos!$C:$X,9,FALSE)</f>
        <v>455</v>
      </c>
      <c r="AH136" s="28">
        <f t="shared" si="42"/>
        <v>0.40032414910858993</v>
      </c>
      <c r="AI136">
        <f>VLOOKUP($A136,Ingresos!$C:$X,10,FALSE)</f>
        <v>455</v>
      </c>
      <c r="AJ136" s="28">
        <f t="shared" si="43"/>
        <v>0.40032414910858993</v>
      </c>
      <c r="AK136">
        <f>VLOOKUP($A136,Ingresos!$C:$X,11,FALSE)</f>
        <v>477</v>
      </c>
      <c r="AL136" s="28">
        <f t="shared" si="44"/>
        <v>0.4359805510534846</v>
      </c>
      <c r="AM136">
        <f>VLOOKUP($A136,Ingresos!$C:$X,12,FALSE)</f>
        <v>527</v>
      </c>
      <c r="AN136" s="28">
        <f t="shared" si="45"/>
        <v>0.51701782820097242</v>
      </c>
      <c r="AO136">
        <f>VLOOKUP($A136,Ingresos!$C:$X,18,FALSE)</f>
        <v>6</v>
      </c>
      <c r="AP136">
        <f t="shared" si="32"/>
        <v>6</v>
      </c>
      <c r="AQ136" t="str">
        <f>VLOOKUP($A136,Ingresos!$C:$X,19,FALSE)</f>
        <v>H1</v>
      </c>
      <c r="AR136">
        <f t="shared" si="46"/>
        <v>1</v>
      </c>
      <c r="AS136">
        <f>VLOOKUP($A136,Ingresos!$C:$X,22,FALSE)</f>
        <v>0</v>
      </c>
    </row>
    <row r="137" spans="1:45" x14ac:dyDescent="0.25">
      <c r="A137">
        <v>191857518</v>
      </c>
      <c r="B137">
        <f>IF((_xlfn.MAXIFS(Grades!$I:$I,Grades!$A:$A,"="&amp;$A137)-_xlfn.MINIFS(Grades!$I:$I,Grades!$A:$A,"="&amp;$A137))=0,0,1)</f>
        <v>1</v>
      </c>
      <c r="C137">
        <f>COUNTIFS(Grades!$A:$A,"="&amp;Alumn_Filtered!$A137,Grades!$J:$J,"=1",Grades!$I:$I,"="&amp;_xlfn.MINIFS(Grades!$I:$I,Grades!$A:$A,"="&amp;$A137))</f>
        <v>6</v>
      </c>
      <c r="D137">
        <f>COUNTIFS(Grades!$A:$A,"="&amp;Alumn_Filtered!$A137,Grades!$P:$P,"=DRP",Grades!$J:$J,"=1",Grades!$I:$I,"="&amp;_xlfn.MINIFS(Grades!$I:$I,Grades!$A:$A,"="&amp;$A137))</f>
        <v>0</v>
      </c>
      <c r="E137">
        <f>COUNTIFS(Grades!$A:$A,"="&amp;Alumn_Filtered!$A137,Grades!$P:$P,"=BAD",Grades!$J:$J,"=1",Grades!$I:$I,"="&amp;_xlfn.MINIFS(Grades!$I:$I,Grades!$A:$A,"="&amp;$A137))</f>
        <v>1</v>
      </c>
      <c r="F137">
        <f>COUNTIFS(Grades!$A:$A,"="&amp;Alumn_Filtered!$A137,Grades!$P:$P,"CVL",Grades!$J:$J,"=1",Grades!$I:$I,"="&amp;_xlfn.MINIFS(Grades!$I:$I,Grades!$A:$A,"="&amp;$A137))</f>
        <v>0</v>
      </c>
      <c r="G137" s="30">
        <f t="shared" si="34"/>
        <v>5</v>
      </c>
      <c r="H137">
        <f>COUNTIFS(Grades!$A:$A,"="&amp;Alumn_Filtered!$A137,Grades!$J:$J,"=1",Grades!$P:$P,"&gt;=0.5",Grades!$I:$I,"="&amp;_xlfn.MINIFS(Grades!$I:$I,Grades!$A:$A,"="&amp;$A137))</f>
        <v>1</v>
      </c>
      <c r="I137" s="28">
        <f t="shared" si="35"/>
        <v>0.2</v>
      </c>
      <c r="J137">
        <f>COUNTIFS(Grades!$A:$A,"="&amp;Alumn_Filtered!$A137,Grades!$J:$J,"=1",Grades!$P:$P,"&lt;0.5",Grades!$I:$I,"="&amp;_xlfn.MINIFS(Grades!$I:$I,Grades!$A:$A,"="&amp;$A137))</f>
        <v>4</v>
      </c>
      <c r="K137" s="28">
        <f t="shared" si="36"/>
        <v>0.8</v>
      </c>
      <c r="L137" s="28">
        <f>_xlfn.MAXIFS(Grades!$P:$P,Grades!$A:$A,"="&amp;Alumn_Filtered!$A137,Grades!$J:$J,"=1",Grades!$I:$I,"="&amp;_xlfn.MINIFS(Grades!$I:$I,Grades!$A:$A,"="&amp;$A137))</f>
        <v>0.65</v>
      </c>
      <c r="M137" s="28">
        <f>_xlfn.MINIFS(Grades!$P:$P,Grades!$A:$A,"="&amp;Alumn_Filtered!$A137,Grades!$J:$J,"=1",Grades!$I:$I,"="&amp;_xlfn.MINIFS(Grades!$I:$I,Grades!$A:$A,"="&amp;$A137))</f>
        <v>0.18333333333333335</v>
      </c>
      <c r="N137" s="28">
        <f>IF(G137&lt;&gt;0,SUMIFS(Grades!$P:$P,Grades!$P:$P,"&gt;0",Grades!$A:$A,"="&amp;Alumn_Filtered!$A137,Grades!$J:$J,"=1",Grades!$I:$I,"="&amp;_xlfn.MINIFS(Grades!$I:$I,Grades!$A:$A,"="&amp;$A137))/COUNTIFS(Grades!P:P,"&lt;&gt;BAD",Grades!P:P,"&lt;&gt;DRP",Grades!P:P,"&lt;&gt;CVL",Grades!$A:$A,"="&amp;Alumn_Filtered!$A137,Grades!$J:$J,"=1",Grades!$I:$I,"="&amp;_xlfn.MINIFS(Grades!$I:$I,Grades!$A:$A,"="&amp;$A137)),0)</f>
        <v>0.4</v>
      </c>
      <c r="O137">
        <f>COUNTIFS(Grades!$A:$A,"="&amp;Alumn_Filtered!$A137,Grades!$J:$J,"=2",Grades!$I:$I,"="&amp;_xlfn.MINIFS(Grades!$I:$I,Grades!$A:$A,"="&amp;$A137))</f>
        <v>7</v>
      </c>
      <c r="P137">
        <f>COUNTIFS(Grades!$A:$A,"="&amp;Alumn_Filtered!$A137,Grades!$P:$P,"=DRP",Grades!$J:$J,"=2",Grades!$I:$I,"="&amp;_xlfn.MINIFS(Grades!$I:$I,Grades!$A:$A,"="&amp;$A137))</f>
        <v>0</v>
      </c>
      <c r="Q137">
        <f>COUNTIFS(Grades!$A:$A,"="&amp;Alumn_Filtered!$A137,Grades!$P:$P,"=BAD",Grades!$J:$J,"=2",Grades!$I:$I,"="&amp;_xlfn.MINIFS(Grades!$I:$I,Grades!$A:$A,"="&amp;$A137))</f>
        <v>1</v>
      </c>
      <c r="R137">
        <f>COUNTIFS(Grades!$A:$A,"="&amp;Alumn_Filtered!$A137,Grades!$P:$P,"CVL",Grades!$J:$J,"=2",Grades!$I:$I,"="&amp;_xlfn.MINIFS(Grades!$I:$I,Grades!$A:$A,"="&amp;$A137))</f>
        <v>0</v>
      </c>
      <c r="S137">
        <f t="shared" si="47"/>
        <v>6</v>
      </c>
      <c r="T137">
        <f>COUNTIFS(Grades!$A:$A,"="&amp;Alumn_Filtered!$A137,Grades!$J:$J,"=2",Grades!$P:$P,"&gt;=0.5",Grades!$I:$I,"="&amp;_xlfn.MINIFS(Grades!$I:$I,Grades!$A:$A,"="&amp;$A137))</f>
        <v>0</v>
      </c>
      <c r="U137" s="28">
        <f t="shared" si="37"/>
        <v>0</v>
      </c>
      <c r="V137">
        <f>COUNTIFS(Grades!$A:$A,"="&amp;Alumn_Filtered!$A137,Grades!$J:$J,"=2",Grades!$P:$P,"&lt;0.5",Grades!$I:$I,"="&amp;_xlfn.MINIFS(Grades!$I:$I,Grades!$A:$A,"="&amp;$A137))</f>
        <v>6</v>
      </c>
      <c r="W137" s="28">
        <f t="shared" si="38"/>
        <v>1</v>
      </c>
      <c r="X137" s="28">
        <f>_xlfn.MAXIFS(Grades!$P:$P,Grades!$A:$A,"="&amp;Alumn_Filtered!$A137,Grades!$J:$J,"=2",Grades!$I:$I,"="&amp;_xlfn.MINIFS(Grades!$I:$I,Grades!$A:$A,"="&amp;$A137))</f>
        <v>0.3833333333333333</v>
      </c>
      <c r="Y137" s="28">
        <f>_xlfn.MINIFS(Grades!$P:$P,Grades!$A:$A,"="&amp;Alumn_Filtered!$A137,Grades!$J:$J,"=2",Grades!$I:$I,"="&amp;_xlfn.MINIFS(Grades!$I:$I,Grades!$A:$A,"="&amp;$A137))</f>
        <v>0</v>
      </c>
      <c r="Z137" s="28">
        <f>IF(S137&lt;&gt;0,SUMIFS(Grades!$P:$P,Grades!$P:$P,"&gt;0",Grades!$A:$A,"="&amp;Alumn_Filtered!$A137,Grades!$J:$J,"=2",Grades!$I:$I,"="&amp;_xlfn.MINIFS(Grades!$I:$I,Grades!$A:$A,"="&amp;$A137))/COUNTIFS(Grades!P:P,"&lt;&gt;BAD",Grades!P:P,"&lt;&gt;DRP",Grades!P:P,"&lt;&gt;CVL",Grades!$A:$A,"="&amp;Alumn_Filtered!$A137,Grades!$J:$J,"=2",Grades!$I:$I,"="&amp;_xlfn.MINIFS(Grades!$I:$I,Grades!$A:$A,"="&amp;$A137)),0)</f>
        <v>0.20555555555555557</v>
      </c>
      <c r="AA137" s="28">
        <f t="shared" si="39"/>
        <v>-0.19444444444444445</v>
      </c>
      <c r="AB137">
        <f t="shared" ca="1" si="33"/>
        <v>22</v>
      </c>
      <c r="AC137" t="str">
        <f>LEFT(VLOOKUP($A137,Ingresos!$C:$X,5,FALSE),1)</f>
        <v>S</v>
      </c>
      <c r="AD137">
        <f t="shared" si="40"/>
        <v>1</v>
      </c>
      <c r="AE137" t="str">
        <f>LEFT(VLOOKUP($A137,Ingresos!$C:$X,6,FALSE),1)</f>
        <v>R</v>
      </c>
      <c r="AF137">
        <f t="shared" si="41"/>
        <v>1</v>
      </c>
      <c r="AG137">
        <f>VLOOKUP($A137,Ingresos!$C:$X,9,FALSE)</f>
        <v>482</v>
      </c>
      <c r="AH137" s="28">
        <f t="shared" si="42"/>
        <v>0.44408427876823336</v>
      </c>
      <c r="AI137">
        <f>VLOOKUP($A137,Ingresos!$C:$X,10,FALSE)</f>
        <v>482</v>
      </c>
      <c r="AJ137" s="28">
        <f t="shared" si="43"/>
        <v>0.44408427876823336</v>
      </c>
      <c r="AK137">
        <f>VLOOKUP($A137,Ingresos!$C:$X,11,FALSE)</f>
        <v>514</v>
      </c>
      <c r="AL137" s="28">
        <f t="shared" si="44"/>
        <v>0.49594813614262562</v>
      </c>
      <c r="AM137">
        <f>VLOOKUP($A137,Ingresos!$C:$X,12,FALSE)</f>
        <v>516</v>
      </c>
      <c r="AN137" s="28">
        <f t="shared" si="45"/>
        <v>0.49918962722852511</v>
      </c>
      <c r="AO137" t="str">
        <f>VLOOKUP($A137,Ingresos!$C:$X,18,FALSE)</f>
        <v>RM</v>
      </c>
      <c r="AP137">
        <f t="shared" si="32"/>
        <v>13</v>
      </c>
      <c r="AQ137" t="str">
        <f>VLOOKUP($A137,Ingresos!$C:$X,19,FALSE)</f>
        <v>H1</v>
      </c>
      <c r="AR137">
        <f t="shared" si="46"/>
        <v>1</v>
      </c>
      <c r="AS137">
        <f>VLOOKUP($A137,Ingresos!$C:$X,22,FALSE)</f>
        <v>5</v>
      </c>
    </row>
    <row r="138" spans="1:45" x14ac:dyDescent="0.25">
      <c r="A138">
        <v>191890574</v>
      </c>
      <c r="B138">
        <f>IF((_xlfn.MAXIFS(Grades!$I:$I,Grades!$A:$A,"="&amp;$A138)-_xlfn.MINIFS(Grades!$I:$I,Grades!$A:$A,"="&amp;$A138))=0,0,1)</f>
        <v>1</v>
      </c>
      <c r="C138">
        <f>COUNTIFS(Grades!$A:$A,"="&amp;Alumn_Filtered!$A138,Grades!$J:$J,"=1",Grades!$I:$I,"="&amp;_xlfn.MINIFS(Grades!$I:$I,Grades!$A:$A,"="&amp;$A138))</f>
        <v>6</v>
      </c>
      <c r="D138">
        <f>COUNTIFS(Grades!$A:$A,"="&amp;Alumn_Filtered!$A138,Grades!$P:$P,"=DRP",Grades!$J:$J,"=1",Grades!$I:$I,"="&amp;_xlfn.MINIFS(Grades!$I:$I,Grades!$A:$A,"="&amp;$A138))</f>
        <v>0</v>
      </c>
      <c r="E138">
        <f>COUNTIFS(Grades!$A:$A,"="&amp;Alumn_Filtered!$A138,Grades!$P:$P,"=BAD",Grades!$J:$J,"=1",Grades!$I:$I,"="&amp;_xlfn.MINIFS(Grades!$I:$I,Grades!$A:$A,"="&amp;$A138))</f>
        <v>0</v>
      </c>
      <c r="F138">
        <f>COUNTIFS(Grades!$A:$A,"="&amp;Alumn_Filtered!$A138,Grades!$P:$P,"CVL",Grades!$J:$J,"=1",Grades!$I:$I,"="&amp;_xlfn.MINIFS(Grades!$I:$I,Grades!$A:$A,"="&amp;$A138))</f>
        <v>0</v>
      </c>
      <c r="G138" s="30">
        <f t="shared" si="34"/>
        <v>6</v>
      </c>
      <c r="H138">
        <f>COUNTIFS(Grades!$A:$A,"="&amp;Alumn_Filtered!$A138,Grades!$J:$J,"=1",Grades!$P:$P,"&gt;=0.5",Grades!$I:$I,"="&amp;_xlfn.MINIFS(Grades!$I:$I,Grades!$A:$A,"="&amp;$A138))</f>
        <v>2</v>
      </c>
      <c r="I138" s="28">
        <f t="shared" si="35"/>
        <v>0.33333333333333331</v>
      </c>
      <c r="J138">
        <f>COUNTIFS(Grades!$A:$A,"="&amp;Alumn_Filtered!$A138,Grades!$J:$J,"=1",Grades!$P:$P,"&lt;0.5",Grades!$I:$I,"="&amp;_xlfn.MINIFS(Grades!$I:$I,Grades!$A:$A,"="&amp;$A138))</f>
        <v>4</v>
      </c>
      <c r="K138" s="28">
        <f t="shared" si="36"/>
        <v>0.66666666666666663</v>
      </c>
      <c r="L138" s="28">
        <f>_xlfn.MAXIFS(Grades!$P:$P,Grades!$A:$A,"="&amp;Alumn_Filtered!$A138,Grades!$J:$J,"=1",Grades!$I:$I,"="&amp;_xlfn.MINIFS(Grades!$I:$I,Grades!$A:$A,"="&amp;$A138))</f>
        <v>0.91666666666666663</v>
      </c>
      <c r="M138" s="28">
        <f>_xlfn.MINIFS(Grades!$P:$P,Grades!$A:$A,"="&amp;Alumn_Filtered!$A138,Grades!$J:$J,"=1",Grades!$I:$I,"="&amp;_xlfn.MINIFS(Grades!$I:$I,Grades!$A:$A,"="&amp;$A138))</f>
        <v>5.000000000000001E-2</v>
      </c>
      <c r="N138" s="28">
        <f>IF(G138&lt;&gt;0,SUMIFS(Grades!$P:$P,Grades!$P:$P,"&gt;0",Grades!$A:$A,"="&amp;Alumn_Filtered!$A138,Grades!$J:$J,"=1",Grades!$I:$I,"="&amp;_xlfn.MINIFS(Grades!$I:$I,Grades!$A:$A,"="&amp;$A138))/COUNTIFS(Grades!P:P,"&lt;&gt;BAD",Grades!P:P,"&lt;&gt;DRP",Grades!P:P,"&lt;&gt;CVL",Grades!$A:$A,"="&amp;Alumn_Filtered!$A138,Grades!$J:$J,"=1",Grades!$I:$I,"="&amp;_xlfn.MINIFS(Grades!$I:$I,Grades!$A:$A,"="&amp;$A138)),0)</f>
        <v>0.41666666666666669</v>
      </c>
      <c r="O138">
        <f>COUNTIFS(Grades!$A:$A,"="&amp;Alumn_Filtered!$A138,Grades!$J:$J,"=2",Grades!$I:$I,"="&amp;_xlfn.MINIFS(Grades!$I:$I,Grades!$A:$A,"="&amp;$A138))</f>
        <v>8</v>
      </c>
      <c r="P138">
        <f>COUNTIFS(Grades!$A:$A,"="&amp;Alumn_Filtered!$A138,Grades!$P:$P,"=DRP",Grades!$J:$J,"=2",Grades!$I:$I,"="&amp;_xlfn.MINIFS(Grades!$I:$I,Grades!$A:$A,"="&amp;$A138))</f>
        <v>1</v>
      </c>
      <c r="Q138">
        <f>COUNTIFS(Grades!$A:$A,"="&amp;Alumn_Filtered!$A138,Grades!$P:$P,"=BAD",Grades!$J:$J,"=2",Grades!$I:$I,"="&amp;_xlfn.MINIFS(Grades!$I:$I,Grades!$A:$A,"="&amp;$A138))</f>
        <v>3</v>
      </c>
      <c r="R138">
        <f>COUNTIFS(Grades!$A:$A,"="&amp;Alumn_Filtered!$A138,Grades!$P:$P,"CVL",Grades!$J:$J,"=2",Grades!$I:$I,"="&amp;_xlfn.MINIFS(Grades!$I:$I,Grades!$A:$A,"="&amp;$A138))</f>
        <v>0</v>
      </c>
      <c r="S138">
        <f t="shared" si="47"/>
        <v>4</v>
      </c>
      <c r="T138">
        <f>COUNTIFS(Grades!$A:$A,"="&amp;Alumn_Filtered!$A138,Grades!$J:$J,"=2",Grades!$P:$P,"&gt;=0.5",Grades!$I:$I,"="&amp;_xlfn.MINIFS(Grades!$I:$I,Grades!$A:$A,"="&amp;$A138))</f>
        <v>2</v>
      </c>
      <c r="U138" s="28">
        <f t="shared" si="37"/>
        <v>0.5</v>
      </c>
      <c r="V138">
        <f>COUNTIFS(Grades!$A:$A,"="&amp;Alumn_Filtered!$A138,Grades!$J:$J,"=2",Grades!$P:$P,"&lt;0.5",Grades!$I:$I,"="&amp;_xlfn.MINIFS(Grades!$I:$I,Grades!$A:$A,"="&amp;$A138))</f>
        <v>2</v>
      </c>
      <c r="W138" s="28">
        <f t="shared" si="38"/>
        <v>0.5</v>
      </c>
      <c r="X138" s="28">
        <f>_xlfn.MAXIFS(Grades!$P:$P,Grades!$A:$A,"="&amp;Alumn_Filtered!$A138,Grades!$J:$J,"=2",Grades!$I:$I,"="&amp;_xlfn.MINIFS(Grades!$I:$I,Grades!$A:$A,"="&amp;$A138))</f>
        <v>0.65</v>
      </c>
      <c r="Y138" s="28">
        <f>_xlfn.MINIFS(Grades!$P:$P,Grades!$A:$A,"="&amp;Alumn_Filtered!$A138,Grades!$J:$J,"=2",Grades!$I:$I,"="&amp;_xlfn.MINIFS(Grades!$I:$I,Grades!$A:$A,"="&amp;$A138))</f>
        <v>8.3333333333333329E-2</v>
      </c>
      <c r="Z138" s="28">
        <f>IF(S138&lt;&gt;0,SUMIFS(Grades!$P:$P,Grades!$P:$P,"&gt;0",Grades!$A:$A,"="&amp;Alumn_Filtered!$A138,Grades!$J:$J,"=2",Grades!$I:$I,"="&amp;_xlfn.MINIFS(Grades!$I:$I,Grades!$A:$A,"="&amp;$A138))/COUNTIFS(Grades!P:P,"&lt;&gt;BAD",Grades!P:P,"&lt;&gt;DRP",Grades!P:P,"&lt;&gt;CVL",Grades!$A:$A,"="&amp;Alumn_Filtered!$A138,Grades!$J:$J,"=2",Grades!$I:$I,"="&amp;_xlfn.MINIFS(Grades!$I:$I,Grades!$A:$A,"="&amp;$A138)),0)</f>
        <v>0.39999999999999997</v>
      </c>
      <c r="AA138" s="28">
        <f t="shared" si="39"/>
        <v>-1.6666666666666718E-2</v>
      </c>
      <c r="AB138">
        <f t="shared" ca="1" si="33"/>
        <v>22</v>
      </c>
      <c r="AC138" t="str">
        <f>LEFT(VLOOKUP($A138,Ingresos!$C:$X,5,FALSE),1)</f>
        <v>S</v>
      </c>
      <c r="AD138">
        <f t="shared" si="40"/>
        <v>1</v>
      </c>
      <c r="AE138" t="str">
        <f>LEFT(VLOOKUP($A138,Ingresos!$C:$X,6,FALSE),1)</f>
        <v>R</v>
      </c>
      <c r="AF138">
        <f t="shared" si="41"/>
        <v>1</v>
      </c>
      <c r="AG138">
        <f>VLOOKUP($A138,Ingresos!$C:$X,9,FALSE)</f>
        <v>453</v>
      </c>
      <c r="AH138" s="28">
        <f t="shared" si="42"/>
        <v>0.39708265802269044</v>
      </c>
      <c r="AI138">
        <f>VLOOKUP($A138,Ingresos!$C:$X,10,FALSE)</f>
        <v>453</v>
      </c>
      <c r="AJ138" s="28">
        <f t="shared" si="43"/>
        <v>0.39708265802269044</v>
      </c>
      <c r="AK138">
        <f>VLOOKUP($A138,Ingresos!$C:$X,11,FALSE)</f>
        <v>574</v>
      </c>
      <c r="AL138" s="28">
        <f t="shared" si="44"/>
        <v>0.59319286871961097</v>
      </c>
      <c r="AM138">
        <f>VLOOKUP($A138,Ingresos!$C:$X,12,FALSE)</f>
        <v>542</v>
      </c>
      <c r="AN138" s="28">
        <f t="shared" si="45"/>
        <v>0.54132901134521882</v>
      </c>
      <c r="AO138">
        <f>VLOOKUP($A138,Ingresos!$C:$X,18,FALSE)</f>
        <v>13</v>
      </c>
      <c r="AP138">
        <f t="shared" si="32"/>
        <v>13</v>
      </c>
      <c r="AQ138" t="str">
        <f>VLOOKUP($A138,Ingresos!$C:$X,19,FALSE)</f>
        <v>H1</v>
      </c>
      <c r="AR138">
        <f t="shared" si="46"/>
        <v>1</v>
      </c>
      <c r="AS138">
        <f>VLOOKUP($A138,Ingresos!$C:$X,22,FALSE)</f>
        <v>0</v>
      </c>
    </row>
    <row r="139" spans="1:45" x14ac:dyDescent="0.25">
      <c r="A139">
        <v>192081270</v>
      </c>
      <c r="B139">
        <f>IF((_xlfn.MAXIFS(Grades!$I:$I,Grades!$A:$A,"="&amp;$A139)-_xlfn.MINIFS(Grades!$I:$I,Grades!$A:$A,"="&amp;$A139))=0,0,1)</f>
        <v>1</v>
      </c>
      <c r="C139">
        <f>COUNTIFS(Grades!$A:$A,"="&amp;Alumn_Filtered!$A139,Grades!$J:$J,"=1",Grades!$I:$I,"="&amp;_xlfn.MINIFS(Grades!$I:$I,Grades!$A:$A,"="&amp;$A139))</f>
        <v>6</v>
      </c>
      <c r="D139">
        <f>COUNTIFS(Grades!$A:$A,"="&amp;Alumn_Filtered!$A139,Grades!$P:$P,"=DRP",Grades!$J:$J,"=1",Grades!$I:$I,"="&amp;_xlfn.MINIFS(Grades!$I:$I,Grades!$A:$A,"="&amp;$A139))</f>
        <v>0</v>
      </c>
      <c r="E139">
        <f>COUNTIFS(Grades!$A:$A,"="&amp;Alumn_Filtered!$A139,Grades!$P:$P,"=BAD",Grades!$J:$J,"=1",Grades!$I:$I,"="&amp;_xlfn.MINIFS(Grades!$I:$I,Grades!$A:$A,"="&amp;$A139))</f>
        <v>0</v>
      </c>
      <c r="F139">
        <f>COUNTIFS(Grades!$A:$A,"="&amp;Alumn_Filtered!$A139,Grades!$P:$P,"CVL",Grades!$J:$J,"=1",Grades!$I:$I,"="&amp;_xlfn.MINIFS(Grades!$I:$I,Grades!$A:$A,"="&amp;$A139))</f>
        <v>0</v>
      </c>
      <c r="G139" s="30">
        <f t="shared" si="34"/>
        <v>6</v>
      </c>
      <c r="H139">
        <f>COUNTIFS(Grades!$A:$A,"="&amp;Alumn_Filtered!$A139,Grades!$J:$J,"=1",Grades!$P:$P,"&gt;=0.5",Grades!$I:$I,"="&amp;_xlfn.MINIFS(Grades!$I:$I,Grades!$A:$A,"="&amp;$A139))</f>
        <v>5</v>
      </c>
      <c r="I139" s="28">
        <f t="shared" si="35"/>
        <v>0.83333333333333337</v>
      </c>
      <c r="J139">
        <f>COUNTIFS(Grades!$A:$A,"="&amp;Alumn_Filtered!$A139,Grades!$J:$J,"=1",Grades!$P:$P,"&lt;0.5",Grades!$I:$I,"="&amp;_xlfn.MINIFS(Grades!$I:$I,Grades!$A:$A,"="&amp;$A139))</f>
        <v>1</v>
      </c>
      <c r="K139" s="28">
        <f t="shared" si="36"/>
        <v>0.16666666666666666</v>
      </c>
      <c r="L139" s="28">
        <f>_xlfn.MAXIFS(Grades!$P:$P,Grades!$A:$A,"="&amp;Alumn_Filtered!$A139,Grades!$J:$J,"=1",Grades!$I:$I,"="&amp;_xlfn.MINIFS(Grades!$I:$I,Grades!$A:$A,"="&amp;$A139))</f>
        <v>0.65</v>
      </c>
      <c r="M139" s="28">
        <f>_xlfn.MINIFS(Grades!$P:$P,Grades!$A:$A,"="&amp;Alumn_Filtered!$A139,Grades!$J:$J,"=1",Grades!$I:$I,"="&amp;_xlfn.MINIFS(Grades!$I:$I,Grades!$A:$A,"="&amp;$A139))</f>
        <v>0.33333333333333331</v>
      </c>
      <c r="N139" s="28">
        <f>IF(G139&lt;&gt;0,SUMIFS(Grades!$P:$P,Grades!$P:$P,"&gt;0",Grades!$A:$A,"="&amp;Alumn_Filtered!$A139,Grades!$J:$J,"=1",Grades!$I:$I,"="&amp;_xlfn.MINIFS(Grades!$I:$I,Grades!$A:$A,"="&amp;$A139))/COUNTIFS(Grades!P:P,"&lt;&gt;BAD",Grades!P:P,"&lt;&gt;DRP",Grades!P:P,"&lt;&gt;CVL",Grades!$A:$A,"="&amp;Alumn_Filtered!$A139,Grades!$J:$J,"=1",Grades!$I:$I,"="&amp;_xlfn.MINIFS(Grades!$I:$I,Grades!$A:$A,"="&amp;$A139)),0)</f>
        <v>0.52777777777777779</v>
      </c>
      <c r="O139">
        <f>COUNTIFS(Grades!$A:$A,"="&amp;Alumn_Filtered!$A139,Grades!$J:$J,"=2",Grades!$I:$I,"="&amp;_xlfn.MINIFS(Grades!$I:$I,Grades!$A:$A,"="&amp;$A139))</f>
        <v>6</v>
      </c>
      <c r="P139">
        <f>COUNTIFS(Grades!$A:$A,"="&amp;Alumn_Filtered!$A139,Grades!$P:$P,"=DRP",Grades!$J:$J,"=2",Grades!$I:$I,"="&amp;_xlfn.MINIFS(Grades!$I:$I,Grades!$A:$A,"="&amp;$A139))</f>
        <v>0</v>
      </c>
      <c r="Q139">
        <f>COUNTIFS(Grades!$A:$A,"="&amp;Alumn_Filtered!$A139,Grades!$P:$P,"=BAD",Grades!$J:$J,"=2",Grades!$I:$I,"="&amp;_xlfn.MINIFS(Grades!$I:$I,Grades!$A:$A,"="&amp;$A139))</f>
        <v>0</v>
      </c>
      <c r="R139">
        <f>COUNTIFS(Grades!$A:$A,"="&amp;Alumn_Filtered!$A139,Grades!$P:$P,"CVL",Grades!$J:$J,"=2",Grades!$I:$I,"="&amp;_xlfn.MINIFS(Grades!$I:$I,Grades!$A:$A,"="&amp;$A139))</f>
        <v>0</v>
      </c>
      <c r="S139">
        <f t="shared" si="47"/>
        <v>6</v>
      </c>
      <c r="T139">
        <f>COUNTIFS(Grades!$A:$A,"="&amp;Alumn_Filtered!$A139,Grades!$J:$J,"=2",Grades!$P:$P,"&gt;=0.5",Grades!$I:$I,"="&amp;_xlfn.MINIFS(Grades!$I:$I,Grades!$A:$A,"="&amp;$A139))</f>
        <v>6</v>
      </c>
      <c r="U139" s="28">
        <f t="shared" si="37"/>
        <v>1</v>
      </c>
      <c r="V139">
        <f>COUNTIFS(Grades!$A:$A,"="&amp;Alumn_Filtered!$A139,Grades!$J:$J,"=2",Grades!$P:$P,"&lt;0.5",Grades!$I:$I,"="&amp;_xlfn.MINIFS(Grades!$I:$I,Grades!$A:$A,"="&amp;$A139))</f>
        <v>0</v>
      </c>
      <c r="W139" s="28">
        <f t="shared" si="38"/>
        <v>0</v>
      </c>
      <c r="X139" s="28">
        <f>_xlfn.MAXIFS(Grades!$P:$P,Grades!$A:$A,"="&amp;Alumn_Filtered!$A139,Grades!$J:$J,"=2",Grades!$I:$I,"="&amp;_xlfn.MINIFS(Grades!$I:$I,Grades!$A:$A,"="&amp;$A139))</f>
        <v>0.78333333333333333</v>
      </c>
      <c r="Y139" s="28">
        <f>_xlfn.MINIFS(Grades!$P:$P,Grades!$A:$A,"="&amp;Alumn_Filtered!$A139,Grades!$J:$J,"=2",Grades!$I:$I,"="&amp;_xlfn.MINIFS(Grades!$I:$I,Grades!$A:$A,"="&amp;$A139))</f>
        <v>0.5</v>
      </c>
      <c r="Z139" s="28">
        <f>IF(S139&lt;&gt;0,SUMIFS(Grades!$P:$P,Grades!$P:$P,"&gt;0",Grades!$A:$A,"="&amp;Alumn_Filtered!$A139,Grades!$J:$J,"=2",Grades!$I:$I,"="&amp;_xlfn.MINIFS(Grades!$I:$I,Grades!$A:$A,"="&amp;$A139))/COUNTIFS(Grades!P:P,"&lt;&gt;BAD",Grades!P:P,"&lt;&gt;DRP",Grades!P:P,"&lt;&gt;CVL",Grades!$A:$A,"="&amp;Alumn_Filtered!$A139,Grades!$J:$J,"=2",Grades!$I:$I,"="&amp;_xlfn.MINIFS(Grades!$I:$I,Grades!$A:$A,"="&amp;$A139)),0)</f>
        <v>0.66111111111111109</v>
      </c>
      <c r="AA139" s="28">
        <f t="shared" si="39"/>
        <v>0.1333333333333333</v>
      </c>
      <c r="AB139">
        <f t="shared" ca="1" si="33"/>
        <v>22</v>
      </c>
      <c r="AC139" t="str">
        <f>LEFT(VLOOKUP($A139,Ingresos!$C:$X,5,FALSE),1)</f>
        <v>S</v>
      </c>
      <c r="AD139">
        <f t="shared" si="40"/>
        <v>1</v>
      </c>
      <c r="AE139" t="str">
        <f>LEFT(VLOOKUP($A139,Ingresos!$C:$X,6,FALSE),1)</f>
        <v>R</v>
      </c>
      <c r="AF139">
        <f t="shared" si="41"/>
        <v>1</v>
      </c>
      <c r="AG139">
        <f>VLOOKUP($A139,Ingresos!$C:$X,9,FALSE)</f>
        <v>624</v>
      </c>
      <c r="AH139" s="28">
        <f t="shared" si="42"/>
        <v>0.67423014586709884</v>
      </c>
      <c r="AI139">
        <f>VLOOKUP($A139,Ingresos!$C:$X,10,FALSE)</f>
        <v>766</v>
      </c>
      <c r="AJ139" s="28">
        <f t="shared" si="43"/>
        <v>0.90437601296596437</v>
      </c>
      <c r="AK139">
        <f>VLOOKUP($A139,Ingresos!$C:$X,11,FALSE)</f>
        <v>576</v>
      </c>
      <c r="AL139" s="28">
        <f t="shared" si="44"/>
        <v>0.59643435980551052</v>
      </c>
      <c r="AM139">
        <f>VLOOKUP($A139,Ingresos!$C:$X,12,FALSE)</f>
        <v>553</v>
      </c>
      <c r="AN139" s="28">
        <f t="shared" si="45"/>
        <v>0.55915721231766613</v>
      </c>
      <c r="AO139">
        <f>VLOOKUP($A139,Ingresos!$C:$X,18,FALSE)</f>
        <v>13</v>
      </c>
      <c r="AP139">
        <f t="shared" si="32"/>
        <v>13</v>
      </c>
      <c r="AQ139" t="str">
        <f>VLOOKUP($A139,Ingresos!$C:$X,19,FALSE)</f>
        <v>H2</v>
      </c>
      <c r="AR139">
        <f t="shared" si="46"/>
        <v>2</v>
      </c>
      <c r="AS139">
        <f>VLOOKUP($A139,Ingresos!$C:$X,22,FALSE)</f>
        <v>0</v>
      </c>
    </row>
    <row r="140" spans="1:45" x14ac:dyDescent="0.25">
      <c r="A140">
        <v>192087570</v>
      </c>
      <c r="B140">
        <f>IF((_xlfn.MAXIFS(Grades!$I:$I,Grades!$A:$A,"="&amp;$A140)-_xlfn.MINIFS(Grades!$I:$I,Grades!$A:$A,"="&amp;$A140))=0,0,1)</f>
        <v>0</v>
      </c>
      <c r="C140">
        <f>COUNTIFS(Grades!$A:$A,"="&amp;Alumn_Filtered!$A140,Grades!$J:$J,"=1",Grades!$I:$I,"="&amp;_xlfn.MINIFS(Grades!$I:$I,Grades!$A:$A,"="&amp;$A140))</f>
        <v>6</v>
      </c>
      <c r="D140">
        <f>COUNTIFS(Grades!$A:$A,"="&amp;Alumn_Filtered!$A140,Grades!$P:$P,"=DRP",Grades!$J:$J,"=1",Grades!$I:$I,"="&amp;_xlfn.MINIFS(Grades!$I:$I,Grades!$A:$A,"="&amp;$A140))</f>
        <v>6</v>
      </c>
      <c r="E140">
        <f>COUNTIFS(Grades!$A:$A,"="&amp;Alumn_Filtered!$A140,Grades!$P:$P,"=BAD",Grades!$J:$J,"=1",Grades!$I:$I,"="&amp;_xlfn.MINIFS(Grades!$I:$I,Grades!$A:$A,"="&amp;$A140))</f>
        <v>0</v>
      </c>
      <c r="F140">
        <f>COUNTIFS(Grades!$A:$A,"="&amp;Alumn_Filtered!$A140,Grades!$P:$P,"CVL",Grades!$J:$J,"=1",Grades!$I:$I,"="&amp;_xlfn.MINIFS(Grades!$I:$I,Grades!$A:$A,"="&amp;$A140))</f>
        <v>0</v>
      </c>
      <c r="G140" s="30">
        <f t="shared" si="34"/>
        <v>0</v>
      </c>
      <c r="H140">
        <f>COUNTIFS(Grades!$A:$A,"="&amp;Alumn_Filtered!$A140,Grades!$J:$J,"=1",Grades!$P:$P,"&gt;=0.5",Grades!$I:$I,"="&amp;_xlfn.MINIFS(Grades!$I:$I,Grades!$A:$A,"="&amp;$A140))</f>
        <v>0</v>
      </c>
      <c r="I140" s="28">
        <f t="shared" si="35"/>
        <v>0</v>
      </c>
      <c r="J140">
        <f>COUNTIFS(Grades!$A:$A,"="&amp;Alumn_Filtered!$A140,Grades!$J:$J,"=1",Grades!$P:$P,"&lt;0.5",Grades!$I:$I,"="&amp;_xlfn.MINIFS(Grades!$I:$I,Grades!$A:$A,"="&amp;$A140))</f>
        <v>0</v>
      </c>
      <c r="K140" s="28">
        <f t="shared" si="36"/>
        <v>0</v>
      </c>
      <c r="L140" s="28">
        <f>_xlfn.MAXIFS(Grades!$P:$P,Grades!$A:$A,"="&amp;Alumn_Filtered!$A140,Grades!$J:$J,"=1",Grades!$I:$I,"="&amp;_xlfn.MINIFS(Grades!$I:$I,Grades!$A:$A,"="&amp;$A140))</f>
        <v>0</v>
      </c>
      <c r="M140" s="28">
        <f>_xlfn.MINIFS(Grades!$P:$P,Grades!$A:$A,"="&amp;Alumn_Filtered!$A140,Grades!$J:$J,"=1",Grades!$I:$I,"="&amp;_xlfn.MINIFS(Grades!$I:$I,Grades!$A:$A,"="&amp;$A140))</f>
        <v>0</v>
      </c>
      <c r="N140" s="28">
        <f>IF(G140&lt;&gt;0,SUMIFS(Grades!$P:$P,Grades!$P:$P,"&gt;0",Grades!$A:$A,"="&amp;Alumn_Filtered!$A140,Grades!$J:$J,"=1",Grades!$I:$I,"="&amp;_xlfn.MINIFS(Grades!$I:$I,Grades!$A:$A,"="&amp;$A140))/COUNTIFS(Grades!P:P,"&lt;&gt;BAD",Grades!P:P,"&lt;&gt;DRP",Grades!P:P,"&lt;&gt;CVL",Grades!$A:$A,"="&amp;Alumn_Filtered!$A140,Grades!$J:$J,"=1",Grades!$I:$I,"="&amp;_xlfn.MINIFS(Grades!$I:$I,Grades!$A:$A,"="&amp;$A140)),0)</f>
        <v>0</v>
      </c>
      <c r="O140">
        <f>COUNTIFS(Grades!$A:$A,"="&amp;Alumn_Filtered!$A140,Grades!$J:$J,"=2",Grades!$I:$I,"="&amp;_xlfn.MINIFS(Grades!$I:$I,Grades!$A:$A,"="&amp;$A140))</f>
        <v>0</v>
      </c>
      <c r="P140">
        <f>COUNTIFS(Grades!$A:$A,"="&amp;Alumn_Filtered!$A140,Grades!$P:$P,"=DRP",Grades!$J:$J,"=2",Grades!$I:$I,"="&amp;_xlfn.MINIFS(Grades!$I:$I,Grades!$A:$A,"="&amp;$A140))</f>
        <v>0</v>
      </c>
      <c r="Q140">
        <f>COUNTIFS(Grades!$A:$A,"="&amp;Alumn_Filtered!$A140,Grades!$P:$P,"=BAD",Grades!$J:$J,"=2",Grades!$I:$I,"="&amp;_xlfn.MINIFS(Grades!$I:$I,Grades!$A:$A,"="&amp;$A140))</f>
        <v>0</v>
      </c>
      <c r="R140">
        <f>COUNTIFS(Grades!$A:$A,"="&amp;Alumn_Filtered!$A140,Grades!$P:$P,"CVL",Grades!$J:$J,"=2",Grades!$I:$I,"="&amp;_xlfn.MINIFS(Grades!$I:$I,Grades!$A:$A,"="&amp;$A140))</f>
        <v>0</v>
      </c>
      <c r="S140">
        <f t="shared" si="47"/>
        <v>0</v>
      </c>
      <c r="T140">
        <f>COUNTIFS(Grades!$A:$A,"="&amp;Alumn_Filtered!$A140,Grades!$J:$J,"=2",Grades!$P:$P,"&gt;=0.5",Grades!$I:$I,"="&amp;_xlfn.MINIFS(Grades!$I:$I,Grades!$A:$A,"="&amp;$A140))</f>
        <v>0</v>
      </c>
      <c r="U140" s="28">
        <f t="shared" si="37"/>
        <v>0</v>
      </c>
      <c r="V140">
        <f>COUNTIFS(Grades!$A:$A,"="&amp;Alumn_Filtered!$A140,Grades!$J:$J,"=2",Grades!$P:$P,"&lt;0.5",Grades!$I:$I,"="&amp;_xlfn.MINIFS(Grades!$I:$I,Grades!$A:$A,"="&amp;$A140))</f>
        <v>0</v>
      </c>
      <c r="W140" s="28">
        <f t="shared" si="38"/>
        <v>0</v>
      </c>
      <c r="X140" s="28">
        <f>_xlfn.MAXIFS(Grades!$P:$P,Grades!$A:$A,"="&amp;Alumn_Filtered!$A140,Grades!$J:$J,"=2",Grades!$I:$I,"="&amp;_xlfn.MINIFS(Grades!$I:$I,Grades!$A:$A,"="&amp;$A140))</f>
        <v>0</v>
      </c>
      <c r="Y140" s="28">
        <f>_xlfn.MINIFS(Grades!$P:$P,Grades!$A:$A,"="&amp;Alumn_Filtered!$A140,Grades!$J:$J,"=2",Grades!$I:$I,"="&amp;_xlfn.MINIFS(Grades!$I:$I,Grades!$A:$A,"="&amp;$A140))</f>
        <v>0</v>
      </c>
      <c r="Z140" s="28">
        <f>IF(S140&lt;&gt;0,SUMIFS(Grades!$P:$P,Grades!$P:$P,"&gt;0",Grades!$A:$A,"="&amp;Alumn_Filtered!$A140,Grades!$J:$J,"=2",Grades!$I:$I,"="&amp;_xlfn.MINIFS(Grades!$I:$I,Grades!$A:$A,"="&amp;$A140))/COUNTIFS(Grades!P:P,"&lt;&gt;BAD",Grades!P:P,"&lt;&gt;DRP",Grades!P:P,"&lt;&gt;CVL",Grades!$A:$A,"="&amp;Alumn_Filtered!$A140,Grades!$J:$J,"=2",Grades!$I:$I,"="&amp;_xlfn.MINIFS(Grades!$I:$I,Grades!$A:$A,"="&amp;$A140)),0)</f>
        <v>0</v>
      </c>
      <c r="AA140" s="28">
        <f t="shared" si="39"/>
        <v>0</v>
      </c>
      <c r="AB140">
        <f t="shared" ca="1" si="33"/>
        <v>22</v>
      </c>
      <c r="AC140" t="str">
        <f>LEFT(VLOOKUP($A140,Ingresos!$C:$X,5,FALSE),1)</f>
        <v>S</v>
      </c>
      <c r="AD140">
        <f t="shared" si="40"/>
        <v>1</v>
      </c>
      <c r="AE140" t="str">
        <f>LEFT(VLOOKUP($A140,Ingresos!$C:$X,6,FALSE),1)</f>
        <v>R</v>
      </c>
      <c r="AF140">
        <f t="shared" si="41"/>
        <v>1</v>
      </c>
      <c r="AG140">
        <f>VLOOKUP($A140,Ingresos!$C:$X,9,FALSE)</f>
        <v>564</v>
      </c>
      <c r="AH140" s="28">
        <f t="shared" si="42"/>
        <v>0.57698541329011344</v>
      </c>
      <c r="AI140">
        <f>VLOOKUP($A140,Ingresos!$C:$X,10,FALSE)</f>
        <v>564</v>
      </c>
      <c r="AJ140" s="28">
        <f t="shared" si="43"/>
        <v>0.57698541329011344</v>
      </c>
      <c r="AK140">
        <f>VLOOKUP($A140,Ingresos!$C:$X,11,FALSE)</f>
        <v>505</v>
      </c>
      <c r="AL140" s="28">
        <f t="shared" si="44"/>
        <v>0.48136142625607781</v>
      </c>
      <c r="AM140">
        <f>VLOOKUP($A140,Ingresos!$C:$X,12,FALSE)</f>
        <v>644</v>
      </c>
      <c r="AN140" s="28">
        <f t="shared" si="45"/>
        <v>0.70664505672609401</v>
      </c>
      <c r="AO140">
        <f>VLOOKUP($A140,Ingresos!$C:$X,18,FALSE)</f>
        <v>13</v>
      </c>
      <c r="AP140">
        <f t="shared" si="32"/>
        <v>13</v>
      </c>
      <c r="AQ140" t="str">
        <f>VLOOKUP($A140,Ingresos!$C:$X,19,FALSE)</f>
        <v>H1</v>
      </c>
      <c r="AR140">
        <f t="shared" si="46"/>
        <v>1</v>
      </c>
      <c r="AS140">
        <f>VLOOKUP($A140,Ingresos!$C:$X,22,FALSE)</f>
        <v>11</v>
      </c>
    </row>
    <row r="141" spans="1:45" x14ac:dyDescent="0.25">
      <c r="A141">
        <v>192091039</v>
      </c>
      <c r="B141">
        <f>IF((_xlfn.MAXIFS(Grades!$I:$I,Grades!$A:$A,"="&amp;$A141)-_xlfn.MINIFS(Grades!$I:$I,Grades!$A:$A,"="&amp;$A141))=0,0,1)</f>
        <v>1</v>
      </c>
      <c r="C141">
        <f>COUNTIFS(Grades!$A:$A,"="&amp;Alumn_Filtered!$A141,Grades!$J:$J,"=1",Grades!$I:$I,"="&amp;_xlfn.MINIFS(Grades!$I:$I,Grades!$A:$A,"="&amp;$A141))</f>
        <v>6</v>
      </c>
      <c r="D141">
        <f>COUNTIFS(Grades!$A:$A,"="&amp;Alumn_Filtered!$A141,Grades!$P:$P,"=DRP",Grades!$J:$J,"=1",Grades!$I:$I,"="&amp;_xlfn.MINIFS(Grades!$I:$I,Grades!$A:$A,"="&amp;$A141))</f>
        <v>0</v>
      </c>
      <c r="E141">
        <f>COUNTIFS(Grades!$A:$A,"="&amp;Alumn_Filtered!$A141,Grades!$P:$P,"=BAD",Grades!$J:$J,"=1",Grades!$I:$I,"="&amp;_xlfn.MINIFS(Grades!$I:$I,Grades!$A:$A,"="&amp;$A141))</f>
        <v>0</v>
      </c>
      <c r="F141">
        <f>COUNTIFS(Grades!$A:$A,"="&amp;Alumn_Filtered!$A141,Grades!$P:$P,"CVL",Grades!$J:$J,"=1",Grades!$I:$I,"="&amp;_xlfn.MINIFS(Grades!$I:$I,Grades!$A:$A,"="&amp;$A141))</f>
        <v>0</v>
      </c>
      <c r="G141" s="30">
        <f t="shared" si="34"/>
        <v>6</v>
      </c>
      <c r="H141">
        <f>COUNTIFS(Grades!$A:$A,"="&amp;Alumn_Filtered!$A141,Grades!$J:$J,"=1",Grades!$P:$P,"&gt;=0.5",Grades!$I:$I,"="&amp;_xlfn.MINIFS(Grades!$I:$I,Grades!$A:$A,"="&amp;$A141))</f>
        <v>6</v>
      </c>
      <c r="I141" s="28">
        <f t="shared" si="35"/>
        <v>1</v>
      </c>
      <c r="J141">
        <f>COUNTIFS(Grades!$A:$A,"="&amp;Alumn_Filtered!$A141,Grades!$J:$J,"=1",Grades!$P:$P,"&lt;0.5",Grades!$I:$I,"="&amp;_xlfn.MINIFS(Grades!$I:$I,Grades!$A:$A,"="&amp;$A141))</f>
        <v>0</v>
      </c>
      <c r="K141" s="28">
        <f t="shared" si="36"/>
        <v>0</v>
      </c>
      <c r="L141" s="28">
        <f>_xlfn.MAXIFS(Grades!$P:$P,Grades!$A:$A,"="&amp;Alumn_Filtered!$A141,Grades!$J:$J,"=1",Grades!$I:$I,"="&amp;_xlfn.MINIFS(Grades!$I:$I,Grades!$A:$A,"="&amp;$A141))</f>
        <v>0.96666666666666667</v>
      </c>
      <c r="M141" s="28">
        <f>_xlfn.MINIFS(Grades!$P:$P,Grades!$A:$A,"="&amp;Alumn_Filtered!$A141,Grades!$J:$J,"=1",Grades!$I:$I,"="&amp;_xlfn.MINIFS(Grades!$I:$I,Grades!$A:$A,"="&amp;$A141))</f>
        <v>0.81666666666666676</v>
      </c>
      <c r="N141" s="28">
        <f>IF(G141&lt;&gt;0,SUMIFS(Grades!$P:$P,Grades!$P:$P,"&gt;0",Grades!$A:$A,"="&amp;Alumn_Filtered!$A141,Grades!$J:$J,"=1",Grades!$I:$I,"="&amp;_xlfn.MINIFS(Grades!$I:$I,Grades!$A:$A,"="&amp;$A141))/COUNTIFS(Grades!P:P,"&lt;&gt;BAD",Grades!P:P,"&lt;&gt;DRP",Grades!P:P,"&lt;&gt;CVL",Grades!$A:$A,"="&amp;Alumn_Filtered!$A141,Grades!$J:$J,"=1",Grades!$I:$I,"="&amp;_xlfn.MINIFS(Grades!$I:$I,Grades!$A:$A,"="&amp;$A141)),0)</f>
        <v>0.89444444444444449</v>
      </c>
      <c r="O141">
        <f>COUNTIFS(Grades!$A:$A,"="&amp;Alumn_Filtered!$A141,Grades!$J:$J,"=2",Grades!$I:$I,"="&amp;_xlfn.MINIFS(Grades!$I:$I,Grades!$A:$A,"="&amp;$A141))</f>
        <v>12</v>
      </c>
      <c r="P141">
        <f>COUNTIFS(Grades!$A:$A,"="&amp;Alumn_Filtered!$A141,Grades!$P:$P,"=DRP",Grades!$J:$J,"=2",Grades!$I:$I,"="&amp;_xlfn.MINIFS(Grades!$I:$I,Grades!$A:$A,"="&amp;$A141))</f>
        <v>1</v>
      </c>
      <c r="Q141">
        <f>COUNTIFS(Grades!$A:$A,"="&amp;Alumn_Filtered!$A141,Grades!$P:$P,"=BAD",Grades!$J:$J,"=2",Grades!$I:$I,"="&amp;_xlfn.MINIFS(Grades!$I:$I,Grades!$A:$A,"="&amp;$A141))</f>
        <v>0</v>
      </c>
      <c r="R141">
        <f>COUNTIFS(Grades!$A:$A,"="&amp;Alumn_Filtered!$A141,Grades!$P:$P,"CVL",Grades!$J:$J,"=2",Grades!$I:$I,"="&amp;_xlfn.MINIFS(Grades!$I:$I,Grades!$A:$A,"="&amp;$A141))</f>
        <v>4</v>
      </c>
      <c r="S141">
        <f t="shared" si="47"/>
        <v>7</v>
      </c>
      <c r="T141">
        <f>COUNTIFS(Grades!$A:$A,"="&amp;Alumn_Filtered!$A141,Grades!$J:$J,"=2",Grades!$P:$P,"&gt;=0.5",Grades!$I:$I,"="&amp;_xlfn.MINIFS(Grades!$I:$I,Grades!$A:$A,"="&amp;$A141))</f>
        <v>7</v>
      </c>
      <c r="U141" s="28">
        <f t="shared" si="37"/>
        <v>1</v>
      </c>
      <c r="V141">
        <f>COUNTIFS(Grades!$A:$A,"="&amp;Alumn_Filtered!$A141,Grades!$J:$J,"=2",Grades!$P:$P,"&lt;0.5",Grades!$I:$I,"="&amp;_xlfn.MINIFS(Grades!$I:$I,Grades!$A:$A,"="&amp;$A141))</f>
        <v>0</v>
      </c>
      <c r="W141" s="28">
        <f t="shared" si="38"/>
        <v>0</v>
      </c>
      <c r="X141" s="28">
        <f>_xlfn.MAXIFS(Grades!$P:$P,Grades!$A:$A,"="&amp;Alumn_Filtered!$A141,Grades!$J:$J,"=2",Grades!$I:$I,"="&amp;_xlfn.MINIFS(Grades!$I:$I,Grades!$A:$A,"="&amp;$A141))</f>
        <v>1</v>
      </c>
      <c r="Y141" s="28">
        <f>_xlfn.MINIFS(Grades!$P:$P,Grades!$A:$A,"="&amp;Alumn_Filtered!$A141,Grades!$J:$J,"=2",Grades!$I:$I,"="&amp;_xlfn.MINIFS(Grades!$I:$I,Grades!$A:$A,"="&amp;$A141))</f>
        <v>0.79999999999999993</v>
      </c>
      <c r="Z141" s="28">
        <f>IF(S141&lt;&gt;0,SUMIFS(Grades!$P:$P,Grades!$P:$P,"&gt;0",Grades!$A:$A,"="&amp;Alumn_Filtered!$A141,Grades!$J:$J,"=2",Grades!$I:$I,"="&amp;_xlfn.MINIFS(Grades!$I:$I,Grades!$A:$A,"="&amp;$A141))/COUNTIFS(Grades!P:P,"&lt;&gt;BAD",Grades!P:P,"&lt;&gt;DRP",Grades!P:P,"&lt;&gt;CVL",Grades!$A:$A,"="&amp;Alumn_Filtered!$A141,Grades!$J:$J,"=2",Grades!$I:$I,"="&amp;_xlfn.MINIFS(Grades!$I:$I,Grades!$A:$A,"="&amp;$A141)),0)</f>
        <v>0.88095238095238104</v>
      </c>
      <c r="AA141" s="28">
        <f t="shared" si="39"/>
        <v>-1.3492063492063444E-2</v>
      </c>
      <c r="AB141">
        <f t="shared" ca="1" si="33"/>
        <v>22</v>
      </c>
      <c r="AC141" t="str">
        <f>LEFT(VLOOKUP($A141,Ingresos!$C:$X,5,FALSE),1)</f>
        <v>S</v>
      </c>
      <c r="AD141">
        <f t="shared" si="40"/>
        <v>1</v>
      </c>
      <c r="AE141" t="str">
        <f>LEFT(VLOOKUP($A141,Ingresos!$C:$X,6,FALSE),1)</f>
        <v>R</v>
      </c>
      <c r="AF141">
        <f t="shared" si="41"/>
        <v>1</v>
      </c>
      <c r="AG141">
        <f>VLOOKUP($A141,Ingresos!$C:$X,9,FALSE)</f>
        <v>702</v>
      </c>
      <c r="AH141" s="28">
        <f t="shared" si="42"/>
        <v>0.80064829821717987</v>
      </c>
      <c r="AI141">
        <f>VLOOKUP($A141,Ingresos!$C:$X,10,FALSE)</f>
        <v>740</v>
      </c>
      <c r="AJ141" s="28">
        <f t="shared" si="43"/>
        <v>0.86223662884927066</v>
      </c>
      <c r="AK141">
        <f>VLOOKUP($A141,Ingresos!$C:$X,11,FALSE)</f>
        <v>646</v>
      </c>
      <c r="AL141" s="28">
        <f t="shared" si="44"/>
        <v>0.70988654781199356</v>
      </c>
      <c r="AM141">
        <f>VLOOKUP($A141,Ingresos!$C:$X,12,FALSE)</f>
        <v>691</v>
      </c>
      <c r="AN141" s="28">
        <f t="shared" si="45"/>
        <v>0.78282009724473256</v>
      </c>
      <c r="AO141" t="str">
        <f>VLOOKUP($A141,Ingresos!$C:$X,18,FALSE)</f>
        <v>RM</v>
      </c>
      <c r="AP141">
        <f t="shared" ref="AP141:AP204" si="48">IF(ISNUMBER(AO141),AO141,IF(AO141="RM",13,IF(AO141="I",1,IF(AO141="II",2,IF(AO141="III",3,IF(AO141="IV",4,IF(AO141="V",5,IF(AO141="VI",6,IF(AO141="VII",7,IF(AO141="VIII",8,IF(AO141="IX",9,IF(AO141="X",10,IF(AO141="XI",11,IF(AO141="XII",12,IF(AO141="XIII",13,IF(AO141="XIV",14,"UNK"))))))))))))))))</f>
        <v>13</v>
      </c>
      <c r="AQ141" t="str">
        <f>VLOOKUP($A141,Ingresos!$C:$X,19,FALSE)</f>
        <v>H1</v>
      </c>
      <c r="AR141">
        <f t="shared" si="46"/>
        <v>1</v>
      </c>
      <c r="AS141">
        <f>VLOOKUP($A141,Ingresos!$C:$X,22,FALSE)</f>
        <v>0</v>
      </c>
    </row>
    <row r="142" spans="1:45" x14ac:dyDescent="0.25">
      <c r="A142">
        <v>192093856</v>
      </c>
      <c r="B142">
        <f>IF((_xlfn.MAXIFS(Grades!$I:$I,Grades!$A:$A,"="&amp;$A142)-_xlfn.MINIFS(Grades!$I:$I,Grades!$A:$A,"="&amp;$A142))=0,0,1)</f>
        <v>0</v>
      </c>
      <c r="C142">
        <f>COUNTIFS(Grades!$A:$A,"="&amp;Alumn_Filtered!$A142,Grades!$J:$J,"=1",Grades!$I:$I,"="&amp;_xlfn.MINIFS(Grades!$I:$I,Grades!$A:$A,"="&amp;$A142))</f>
        <v>6</v>
      </c>
      <c r="D142">
        <f>COUNTIFS(Grades!$A:$A,"="&amp;Alumn_Filtered!$A142,Grades!$P:$P,"=DRP",Grades!$J:$J,"=1",Grades!$I:$I,"="&amp;_xlfn.MINIFS(Grades!$I:$I,Grades!$A:$A,"="&amp;$A142))</f>
        <v>0</v>
      </c>
      <c r="E142">
        <f>COUNTIFS(Grades!$A:$A,"="&amp;Alumn_Filtered!$A142,Grades!$P:$P,"=BAD",Grades!$J:$J,"=1",Grades!$I:$I,"="&amp;_xlfn.MINIFS(Grades!$I:$I,Grades!$A:$A,"="&amp;$A142))</f>
        <v>2</v>
      </c>
      <c r="F142">
        <f>COUNTIFS(Grades!$A:$A,"="&amp;Alumn_Filtered!$A142,Grades!$P:$P,"CVL",Grades!$J:$J,"=1",Grades!$I:$I,"="&amp;_xlfn.MINIFS(Grades!$I:$I,Grades!$A:$A,"="&amp;$A142))</f>
        <v>0</v>
      </c>
      <c r="G142" s="30">
        <f t="shared" si="34"/>
        <v>4</v>
      </c>
      <c r="H142">
        <f>COUNTIFS(Grades!$A:$A,"="&amp;Alumn_Filtered!$A142,Grades!$J:$J,"=1",Grades!$P:$P,"&gt;=0.5",Grades!$I:$I,"="&amp;_xlfn.MINIFS(Grades!$I:$I,Grades!$A:$A,"="&amp;$A142))</f>
        <v>1</v>
      </c>
      <c r="I142" s="28">
        <f t="shared" si="35"/>
        <v>0.25</v>
      </c>
      <c r="J142">
        <f>COUNTIFS(Grades!$A:$A,"="&amp;Alumn_Filtered!$A142,Grades!$J:$J,"=1",Grades!$P:$P,"&lt;0.5",Grades!$I:$I,"="&amp;_xlfn.MINIFS(Grades!$I:$I,Grades!$A:$A,"="&amp;$A142))</f>
        <v>3</v>
      </c>
      <c r="K142" s="28">
        <f t="shared" si="36"/>
        <v>0.75</v>
      </c>
      <c r="L142" s="28">
        <f>_xlfn.MAXIFS(Grades!$P:$P,Grades!$A:$A,"="&amp;Alumn_Filtered!$A142,Grades!$J:$J,"=1",Grades!$I:$I,"="&amp;_xlfn.MINIFS(Grades!$I:$I,Grades!$A:$A,"="&amp;$A142))</f>
        <v>0.71666666666666667</v>
      </c>
      <c r="M142" s="28">
        <f>_xlfn.MINIFS(Grades!$P:$P,Grades!$A:$A,"="&amp;Alumn_Filtered!$A142,Grades!$J:$J,"=1",Grades!$I:$I,"="&amp;_xlfn.MINIFS(Grades!$I:$I,Grades!$A:$A,"="&amp;$A142))</f>
        <v>0.35000000000000003</v>
      </c>
      <c r="N142" s="28">
        <f>IF(G142&lt;&gt;0,SUMIFS(Grades!$P:$P,Grades!$P:$P,"&gt;0",Grades!$A:$A,"="&amp;Alumn_Filtered!$A142,Grades!$J:$J,"=1",Grades!$I:$I,"="&amp;_xlfn.MINIFS(Grades!$I:$I,Grades!$A:$A,"="&amp;$A142))/COUNTIFS(Grades!P:P,"&lt;&gt;BAD",Grades!P:P,"&lt;&gt;DRP",Grades!P:P,"&lt;&gt;CVL",Grades!$A:$A,"="&amp;Alumn_Filtered!$A142,Grades!$J:$J,"=1",Grades!$I:$I,"="&amp;_xlfn.MINIFS(Grades!$I:$I,Grades!$A:$A,"="&amp;$A142)),0)</f>
        <v>0.45000000000000007</v>
      </c>
      <c r="O142">
        <f>COUNTIFS(Grades!$A:$A,"="&amp;Alumn_Filtered!$A142,Grades!$J:$J,"=2",Grades!$I:$I,"="&amp;_xlfn.MINIFS(Grades!$I:$I,Grades!$A:$A,"="&amp;$A142))</f>
        <v>10</v>
      </c>
      <c r="P142">
        <f>COUNTIFS(Grades!$A:$A,"="&amp;Alumn_Filtered!$A142,Grades!$P:$P,"=DRP",Grades!$J:$J,"=2",Grades!$I:$I,"="&amp;_xlfn.MINIFS(Grades!$I:$I,Grades!$A:$A,"="&amp;$A142))</f>
        <v>2</v>
      </c>
      <c r="Q142">
        <f>COUNTIFS(Grades!$A:$A,"="&amp;Alumn_Filtered!$A142,Grades!$P:$P,"=BAD",Grades!$J:$J,"=2",Grades!$I:$I,"="&amp;_xlfn.MINIFS(Grades!$I:$I,Grades!$A:$A,"="&amp;$A142))</f>
        <v>4</v>
      </c>
      <c r="R142">
        <f>COUNTIFS(Grades!$A:$A,"="&amp;Alumn_Filtered!$A142,Grades!$P:$P,"CVL",Grades!$J:$J,"=2",Grades!$I:$I,"="&amp;_xlfn.MINIFS(Grades!$I:$I,Grades!$A:$A,"="&amp;$A142))</f>
        <v>0</v>
      </c>
      <c r="S142">
        <f t="shared" si="47"/>
        <v>4</v>
      </c>
      <c r="T142">
        <f>COUNTIFS(Grades!$A:$A,"="&amp;Alumn_Filtered!$A142,Grades!$J:$J,"=2",Grades!$P:$P,"&gt;=0.5",Grades!$I:$I,"="&amp;_xlfn.MINIFS(Grades!$I:$I,Grades!$A:$A,"="&amp;$A142))</f>
        <v>2</v>
      </c>
      <c r="U142" s="28">
        <f t="shared" si="37"/>
        <v>0.5</v>
      </c>
      <c r="V142">
        <f>COUNTIFS(Grades!$A:$A,"="&amp;Alumn_Filtered!$A142,Grades!$J:$J,"=2",Grades!$P:$P,"&lt;0.5",Grades!$I:$I,"="&amp;_xlfn.MINIFS(Grades!$I:$I,Grades!$A:$A,"="&amp;$A142))</f>
        <v>2</v>
      </c>
      <c r="W142" s="28">
        <f t="shared" si="38"/>
        <v>0.5</v>
      </c>
      <c r="X142" s="28">
        <f>_xlfn.MAXIFS(Grades!$P:$P,Grades!$A:$A,"="&amp;Alumn_Filtered!$A142,Grades!$J:$J,"=2",Grades!$I:$I,"="&amp;_xlfn.MINIFS(Grades!$I:$I,Grades!$A:$A,"="&amp;$A142))</f>
        <v>0.6</v>
      </c>
      <c r="Y142" s="28">
        <f>_xlfn.MINIFS(Grades!$P:$P,Grades!$A:$A,"="&amp;Alumn_Filtered!$A142,Grades!$J:$J,"=2",Grades!$I:$I,"="&amp;_xlfn.MINIFS(Grades!$I:$I,Grades!$A:$A,"="&amp;$A142))</f>
        <v>0.11666666666666665</v>
      </c>
      <c r="Z142" s="28">
        <f>IF(S142&lt;&gt;0,SUMIFS(Grades!$P:$P,Grades!$P:$P,"&gt;0",Grades!$A:$A,"="&amp;Alumn_Filtered!$A142,Grades!$J:$J,"=2",Grades!$I:$I,"="&amp;_xlfn.MINIFS(Grades!$I:$I,Grades!$A:$A,"="&amp;$A142))/COUNTIFS(Grades!P:P,"&lt;&gt;BAD",Grades!P:P,"&lt;&gt;DRP",Grades!P:P,"&lt;&gt;CVL",Grades!$A:$A,"="&amp;Alumn_Filtered!$A142,Grades!$J:$J,"=2",Grades!$I:$I,"="&amp;_xlfn.MINIFS(Grades!$I:$I,Grades!$A:$A,"="&amp;$A142)),0)</f>
        <v>0.35833333333333334</v>
      </c>
      <c r="AA142" s="28">
        <f t="shared" si="39"/>
        <v>-9.166666666666673E-2</v>
      </c>
      <c r="AB142">
        <f t="shared" ca="1" si="33"/>
        <v>22</v>
      </c>
      <c r="AC142" t="str">
        <f>LEFT(VLOOKUP($A142,Ingresos!$C:$X,5,FALSE),1)</f>
        <v>S</v>
      </c>
      <c r="AD142">
        <f t="shared" si="40"/>
        <v>1</v>
      </c>
      <c r="AE142" t="str">
        <f>LEFT(VLOOKUP($A142,Ingresos!$C:$X,6,FALSE),1)</f>
        <v>R</v>
      </c>
      <c r="AF142">
        <f t="shared" si="41"/>
        <v>1</v>
      </c>
      <c r="AG142">
        <f>VLOOKUP($A142,Ingresos!$C:$X,9,FALSE)</f>
        <v>548</v>
      </c>
      <c r="AH142" s="28">
        <f t="shared" si="42"/>
        <v>0.55105348460291737</v>
      </c>
      <c r="AI142">
        <f>VLOOKUP($A142,Ingresos!$C:$X,10,FALSE)</f>
        <v>574</v>
      </c>
      <c r="AJ142" s="28">
        <f t="shared" si="43"/>
        <v>0.59319286871961097</v>
      </c>
      <c r="AK142">
        <f>VLOOKUP($A142,Ingresos!$C:$X,11,FALSE)</f>
        <v>486</v>
      </c>
      <c r="AL142" s="28">
        <f t="shared" si="44"/>
        <v>0.45056726094003241</v>
      </c>
      <c r="AM142">
        <f>VLOOKUP($A142,Ingresos!$C:$X,12,FALSE)</f>
        <v>633</v>
      </c>
      <c r="AN142" s="28">
        <f t="shared" si="45"/>
        <v>0.68881685575364671</v>
      </c>
      <c r="AO142" t="str">
        <f>VLOOKUP($A142,Ingresos!$C:$X,18,FALSE)</f>
        <v>RM</v>
      </c>
      <c r="AP142">
        <f t="shared" si="48"/>
        <v>13</v>
      </c>
      <c r="AQ142" t="str">
        <f>VLOOKUP($A142,Ingresos!$C:$X,19,FALSE)</f>
        <v>H1</v>
      </c>
      <c r="AR142">
        <f t="shared" si="46"/>
        <v>1</v>
      </c>
      <c r="AS142">
        <f>VLOOKUP($A142,Ingresos!$C:$X,22,FALSE)</f>
        <v>5</v>
      </c>
    </row>
    <row r="143" spans="1:45" x14ac:dyDescent="0.25">
      <c r="A143">
        <v>192095670</v>
      </c>
      <c r="B143">
        <f>IF((_xlfn.MAXIFS(Grades!$I:$I,Grades!$A:$A,"="&amp;$A143)-_xlfn.MINIFS(Grades!$I:$I,Grades!$A:$A,"="&amp;$A143))=0,0,1)</f>
        <v>1</v>
      </c>
      <c r="C143">
        <f>COUNTIFS(Grades!$A:$A,"="&amp;Alumn_Filtered!$A143,Grades!$J:$J,"=1",Grades!$I:$I,"="&amp;_xlfn.MINIFS(Grades!$I:$I,Grades!$A:$A,"="&amp;$A143))</f>
        <v>6</v>
      </c>
      <c r="D143">
        <f>COUNTIFS(Grades!$A:$A,"="&amp;Alumn_Filtered!$A143,Grades!$P:$P,"=DRP",Grades!$J:$J,"=1",Grades!$I:$I,"="&amp;_xlfn.MINIFS(Grades!$I:$I,Grades!$A:$A,"="&amp;$A143))</f>
        <v>0</v>
      </c>
      <c r="E143">
        <f>COUNTIFS(Grades!$A:$A,"="&amp;Alumn_Filtered!$A143,Grades!$P:$P,"=BAD",Grades!$J:$J,"=1",Grades!$I:$I,"="&amp;_xlfn.MINIFS(Grades!$I:$I,Grades!$A:$A,"="&amp;$A143))</f>
        <v>0</v>
      </c>
      <c r="F143">
        <f>COUNTIFS(Grades!$A:$A,"="&amp;Alumn_Filtered!$A143,Grades!$P:$P,"CVL",Grades!$J:$J,"=1",Grades!$I:$I,"="&amp;_xlfn.MINIFS(Grades!$I:$I,Grades!$A:$A,"="&amp;$A143))</f>
        <v>0</v>
      </c>
      <c r="G143" s="30">
        <f t="shared" si="34"/>
        <v>6</v>
      </c>
      <c r="H143">
        <f>COUNTIFS(Grades!$A:$A,"="&amp;Alumn_Filtered!$A143,Grades!$J:$J,"=1",Grades!$P:$P,"&gt;=0.5",Grades!$I:$I,"="&amp;_xlfn.MINIFS(Grades!$I:$I,Grades!$A:$A,"="&amp;$A143))</f>
        <v>3</v>
      </c>
      <c r="I143" s="28">
        <f t="shared" si="35"/>
        <v>0.5</v>
      </c>
      <c r="J143">
        <f>COUNTIFS(Grades!$A:$A,"="&amp;Alumn_Filtered!$A143,Grades!$J:$J,"=1",Grades!$P:$P,"&lt;0.5",Grades!$I:$I,"="&amp;_xlfn.MINIFS(Grades!$I:$I,Grades!$A:$A,"="&amp;$A143))</f>
        <v>3</v>
      </c>
      <c r="K143" s="28">
        <f t="shared" si="36"/>
        <v>0.5</v>
      </c>
      <c r="L143" s="28">
        <f>_xlfn.MAXIFS(Grades!$P:$P,Grades!$A:$A,"="&amp;Alumn_Filtered!$A143,Grades!$J:$J,"=1",Grades!$I:$I,"="&amp;_xlfn.MINIFS(Grades!$I:$I,Grades!$A:$A,"="&amp;$A143))</f>
        <v>0.83333333333333337</v>
      </c>
      <c r="M143" s="28">
        <f>_xlfn.MINIFS(Grades!$P:$P,Grades!$A:$A,"="&amp;Alumn_Filtered!$A143,Grades!$J:$J,"=1",Grades!$I:$I,"="&amp;_xlfn.MINIFS(Grades!$I:$I,Grades!$A:$A,"="&amp;$A143))</f>
        <v>0.3</v>
      </c>
      <c r="N143" s="28">
        <f>IF(G143&lt;&gt;0,SUMIFS(Grades!$P:$P,Grades!$P:$P,"&gt;0",Grades!$A:$A,"="&amp;Alumn_Filtered!$A143,Grades!$J:$J,"=1",Grades!$I:$I,"="&amp;_xlfn.MINIFS(Grades!$I:$I,Grades!$A:$A,"="&amp;$A143))/COUNTIFS(Grades!P:P,"&lt;&gt;BAD",Grades!P:P,"&lt;&gt;DRP",Grades!P:P,"&lt;&gt;CVL",Grades!$A:$A,"="&amp;Alumn_Filtered!$A143,Grades!$J:$J,"=1",Grades!$I:$I,"="&amp;_xlfn.MINIFS(Grades!$I:$I,Grades!$A:$A,"="&amp;$A143)),0)</f>
        <v>0.51388888888888895</v>
      </c>
      <c r="O143">
        <f>COUNTIFS(Grades!$A:$A,"="&amp;Alumn_Filtered!$A143,Grades!$J:$J,"=2",Grades!$I:$I,"="&amp;_xlfn.MINIFS(Grades!$I:$I,Grades!$A:$A,"="&amp;$A143))</f>
        <v>7</v>
      </c>
      <c r="P143">
        <f>COUNTIFS(Grades!$A:$A,"="&amp;Alumn_Filtered!$A143,Grades!$P:$P,"=DRP",Grades!$J:$J,"=2",Grades!$I:$I,"="&amp;_xlfn.MINIFS(Grades!$I:$I,Grades!$A:$A,"="&amp;$A143))</f>
        <v>0</v>
      </c>
      <c r="Q143">
        <f>COUNTIFS(Grades!$A:$A,"="&amp;Alumn_Filtered!$A143,Grades!$P:$P,"=BAD",Grades!$J:$J,"=2",Grades!$I:$I,"="&amp;_xlfn.MINIFS(Grades!$I:$I,Grades!$A:$A,"="&amp;$A143))</f>
        <v>0</v>
      </c>
      <c r="R143">
        <f>COUNTIFS(Grades!$A:$A,"="&amp;Alumn_Filtered!$A143,Grades!$P:$P,"CVL",Grades!$J:$J,"=2",Grades!$I:$I,"="&amp;_xlfn.MINIFS(Grades!$I:$I,Grades!$A:$A,"="&amp;$A143))</f>
        <v>0</v>
      </c>
      <c r="S143">
        <f t="shared" si="47"/>
        <v>7</v>
      </c>
      <c r="T143">
        <f>COUNTIFS(Grades!$A:$A,"="&amp;Alumn_Filtered!$A143,Grades!$J:$J,"=2",Grades!$P:$P,"&gt;=0.5",Grades!$I:$I,"="&amp;_xlfn.MINIFS(Grades!$I:$I,Grades!$A:$A,"="&amp;$A143))</f>
        <v>2</v>
      </c>
      <c r="U143" s="28">
        <f t="shared" si="37"/>
        <v>0.2857142857142857</v>
      </c>
      <c r="V143">
        <f>COUNTIFS(Grades!$A:$A,"="&amp;Alumn_Filtered!$A143,Grades!$J:$J,"=2",Grades!$P:$P,"&lt;0.5",Grades!$I:$I,"="&amp;_xlfn.MINIFS(Grades!$I:$I,Grades!$A:$A,"="&amp;$A143))</f>
        <v>5</v>
      </c>
      <c r="W143" s="28">
        <f t="shared" si="38"/>
        <v>0.7142857142857143</v>
      </c>
      <c r="X143" s="28">
        <f>_xlfn.MAXIFS(Grades!$P:$P,Grades!$A:$A,"="&amp;Alumn_Filtered!$A143,Grades!$J:$J,"=2",Grades!$I:$I,"="&amp;_xlfn.MINIFS(Grades!$I:$I,Grades!$A:$A,"="&amp;$A143))</f>
        <v>0.9</v>
      </c>
      <c r="Y143" s="28">
        <f>_xlfn.MINIFS(Grades!$P:$P,Grades!$A:$A,"="&amp;Alumn_Filtered!$A143,Grades!$J:$J,"=2",Grades!$I:$I,"="&amp;_xlfn.MINIFS(Grades!$I:$I,Grades!$A:$A,"="&amp;$A143))</f>
        <v>0.3</v>
      </c>
      <c r="Z143" s="28">
        <f>IF(S143&lt;&gt;0,SUMIFS(Grades!$P:$P,Grades!$P:$P,"&gt;0",Grades!$A:$A,"="&amp;Alumn_Filtered!$A143,Grades!$J:$J,"=2",Grades!$I:$I,"="&amp;_xlfn.MINIFS(Grades!$I:$I,Grades!$A:$A,"="&amp;$A143))/COUNTIFS(Grades!P:P,"&lt;&gt;BAD",Grades!P:P,"&lt;&gt;DRP",Grades!P:P,"&lt;&gt;CVL",Grades!$A:$A,"="&amp;Alumn_Filtered!$A143,Grades!$J:$J,"=2",Grades!$I:$I,"="&amp;_xlfn.MINIFS(Grades!$I:$I,Grades!$A:$A,"="&amp;$A143)),0)</f>
        <v>0.5</v>
      </c>
      <c r="AA143" s="28">
        <f t="shared" si="39"/>
        <v>-1.3888888888888951E-2</v>
      </c>
      <c r="AB143">
        <f t="shared" ca="1" si="33"/>
        <v>22</v>
      </c>
      <c r="AC143" t="str">
        <f>LEFT(VLOOKUP($A143,Ingresos!$C:$X,5,FALSE),1)</f>
        <v>S</v>
      </c>
      <c r="AD143">
        <f t="shared" si="40"/>
        <v>1</v>
      </c>
      <c r="AE143" t="str">
        <f>LEFT(VLOOKUP($A143,Ingresos!$C:$X,6,FALSE),1)</f>
        <v>R</v>
      </c>
      <c r="AF143">
        <f t="shared" si="41"/>
        <v>1</v>
      </c>
      <c r="AG143">
        <f>VLOOKUP($A143,Ingresos!$C:$X,9,FALSE)</f>
        <v>528</v>
      </c>
      <c r="AH143" s="28">
        <f t="shared" si="42"/>
        <v>0.51863857374392219</v>
      </c>
      <c r="AI143">
        <f>VLOOKUP($A143,Ingresos!$C:$X,10,FALSE)</f>
        <v>542</v>
      </c>
      <c r="AJ143" s="28">
        <f t="shared" si="43"/>
        <v>0.54132901134521882</v>
      </c>
      <c r="AK143">
        <f>VLOOKUP($A143,Ingresos!$C:$X,11,FALSE)</f>
        <v>507</v>
      </c>
      <c r="AL143" s="28">
        <f t="shared" si="44"/>
        <v>0.4846029173419773</v>
      </c>
      <c r="AM143">
        <f>VLOOKUP($A143,Ingresos!$C:$X,12,FALSE)</f>
        <v>563</v>
      </c>
      <c r="AN143" s="28">
        <f t="shared" si="45"/>
        <v>0.57536466774716366</v>
      </c>
      <c r="AO143" t="str">
        <f>VLOOKUP($A143,Ingresos!$C:$X,18,FALSE)</f>
        <v>RM</v>
      </c>
      <c r="AP143">
        <f t="shared" si="48"/>
        <v>13</v>
      </c>
      <c r="AQ143" t="str">
        <f>VLOOKUP($A143,Ingresos!$C:$X,19,FALSE)</f>
        <v>H1</v>
      </c>
      <c r="AR143">
        <f t="shared" si="46"/>
        <v>1</v>
      </c>
      <c r="AS143">
        <f>VLOOKUP($A143,Ingresos!$C:$X,22,FALSE)</f>
        <v>7</v>
      </c>
    </row>
    <row r="144" spans="1:45" x14ac:dyDescent="0.25">
      <c r="A144">
        <v>192096596</v>
      </c>
      <c r="B144">
        <f>IF((_xlfn.MAXIFS(Grades!$I:$I,Grades!$A:$A,"="&amp;$A144)-_xlfn.MINIFS(Grades!$I:$I,Grades!$A:$A,"="&amp;$A144))=0,0,1)</f>
        <v>0</v>
      </c>
      <c r="C144">
        <f>COUNTIFS(Grades!$A:$A,"="&amp;Alumn_Filtered!$A144,Grades!$J:$J,"=1",Grades!$I:$I,"="&amp;_xlfn.MINIFS(Grades!$I:$I,Grades!$A:$A,"="&amp;$A144))</f>
        <v>10</v>
      </c>
      <c r="D144">
        <f>COUNTIFS(Grades!$A:$A,"="&amp;Alumn_Filtered!$A144,Grades!$P:$P,"=DRP",Grades!$J:$J,"=1",Grades!$I:$I,"="&amp;_xlfn.MINIFS(Grades!$I:$I,Grades!$A:$A,"="&amp;$A144))</f>
        <v>6</v>
      </c>
      <c r="E144">
        <f>COUNTIFS(Grades!$A:$A,"="&amp;Alumn_Filtered!$A144,Grades!$P:$P,"=BAD",Grades!$J:$J,"=1",Grades!$I:$I,"="&amp;_xlfn.MINIFS(Grades!$I:$I,Grades!$A:$A,"="&amp;$A144))</f>
        <v>0</v>
      </c>
      <c r="F144">
        <f>COUNTIFS(Grades!$A:$A,"="&amp;Alumn_Filtered!$A144,Grades!$P:$P,"CVL",Grades!$J:$J,"=1",Grades!$I:$I,"="&amp;_xlfn.MINIFS(Grades!$I:$I,Grades!$A:$A,"="&amp;$A144))</f>
        <v>4</v>
      </c>
      <c r="G144" s="30">
        <f t="shared" si="34"/>
        <v>0</v>
      </c>
      <c r="H144">
        <f>COUNTIFS(Grades!$A:$A,"="&amp;Alumn_Filtered!$A144,Grades!$J:$J,"=1",Grades!$P:$P,"&gt;=0.5",Grades!$I:$I,"="&amp;_xlfn.MINIFS(Grades!$I:$I,Grades!$A:$A,"="&amp;$A144))</f>
        <v>0</v>
      </c>
      <c r="I144" s="28">
        <f t="shared" si="35"/>
        <v>0</v>
      </c>
      <c r="J144">
        <f>COUNTIFS(Grades!$A:$A,"="&amp;Alumn_Filtered!$A144,Grades!$J:$J,"=1",Grades!$P:$P,"&lt;0.5",Grades!$I:$I,"="&amp;_xlfn.MINIFS(Grades!$I:$I,Grades!$A:$A,"="&amp;$A144))</f>
        <v>0</v>
      </c>
      <c r="K144" s="28">
        <f t="shared" si="36"/>
        <v>0</v>
      </c>
      <c r="L144" s="28">
        <f>_xlfn.MAXIFS(Grades!$P:$P,Grades!$A:$A,"="&amp;Alumn_Filtered!$A144,Grades!$J:$J,"=1",Grades!$I:$I,"="&amp;_xlfn.MINIFS(Grades!$I:$I,Grades!$A:$A,"="&amp;$A144))</f>
        <v>0</v>
      </c>
      <c r="M144" s="28">
        <f>_xlfn.MINIFS(Grades!$P:$P,Grades!$A:$A,"="&amp;Alumn_Filtered!$A144,Grades!$J:$J,"=1",Grades!$I:$I,"="&amp;_xlfn.MINIFS(Grades!$I:$I,Grades!$A:$A,"="&amp;$A144))</f>
        <v>0</v>
      </c>
      <c r="N144" s="28">
        <f>IF(G144&lt;&gt;0,SUMIFS(Grades!$P:$P,Grades!$P:$P,"&gt;0",Grades!$A:$A,"="&amp;Alumn_Filtered!$A144,Grades!$J:$J,"=1",Grades!$I:$I,"="&amp;_xlfn.MINIFS(Grades!$I:$I,Grades!$A:$A,"="&amp;$A144))/COUNTIFS(Grades!P:P,"&lt;&gt;BAD",Grades!P:P,"&lt;&gt;DRP",Grades!P:P,"&lt;&gt;CVL",Grades!$A:$A,"="&amp;Alumn_Filtered!$A144,Grades!$J:$J,"=1",Grades!$I:$I,"="&amp;_xlfn.MINIFS(Grades!$I:$I,Grades!$A:$A,"="&amp;$A144)),0)</f>
        <v>0</v>
      </c>
      <c r="O144">
        <f>COUNTIFS(Grades!$A:$A,"="&amp;Alumn_Filtered!$A144,Grades!$J:$J,"=2",Grades!$I:$I,"="&amp;_xlfn.MINIFS(Grades!$I:$I,Grades!$A:$A,"="&amp;$A144))</f>
        <v>0</v>
      </c>
      <c r="P144">
        <f>COUNTIFS(Grades!$A:$A,"="&amp;Alumn_Filtered!$A144,Grades!$P:$P,"=DRP",Grades!$J:$J,"=2",Grades!$I:$I,"="&amp;_xlfn.MINIFS(Grades!$I:$I,Grades!$A:$A,"="&amp;$A144))</f>
        <v>0</v>
      </c>
      <c r="Q144">
        <f>COUNTIFS(Grades!$A:$A,"="&amp;Alumn_Filtered!$A144,Grades!$P:$P,"=BAD",Grades!$J:$J,"=2",Grades!$I:$I,"="&amp;_xlfn.MINIFS(Grades!$I:$I,Grades!$A:$A,"="&amp;$A144))</f>
        <v>0</v>
      </c>
      <c r="R144">
        <f>COUNTIFS(Grades!$A:$A,"="&amp;Alumn_Filtered!$A144,Grades!$P:$P,"CVL",Grades!$J:$J,"=2",Grades!$I:$I,"="&amp;_xlfn.MINIFS(Grades!$I:$I,Grades!$A:$A,"="&amp;$A144))</f>
        <v>0</v>
      </c>
      <c r="S144">
        <f t="shared" si="47"/>
        <v>0</v>
      </c>
      <c r="T144">
        <f>COUNTIFS(Grades!$A:$A,"="&amp;Alumn_Filtered!$A144,Grades!$J:$J,"=2",Grades!$P:$P,"&gt;=0.5",Grades!$I:$I,"="&amp;_xlfn.MINIFS(Grades!$I:$I,Grades!$A:$A,"="&amp;$A144))</f>
        <v>0</v>
      </c>
      <c r="U144" s="28">
        <f t="shared" si="37"/>
        <v>0</v>
      </c>
      <c r="V144">
        <f>COUNTIFS(Grades!$A:$A,"="&amp;Alumn_Filtered!$A144,Grades!$J:$J,"=2",Grades!$P:$P,"&lt;0.5",Grades!$I:$I,"="&amp;_xlfn.MINIFS(Grades!$I:$I,Grades!$A:$A,"="&amp;$A144))</f>
        <v>0</v>
      </c>
      <c r="W144" s="28">
        <f t="shared" si="38"/>
        <v>0</v>
      </c>
      <c r="X144" s="28">
        <f>_xlfn.MAXIFS(Grades!$P:$P,Grades!$A:$A,"="&amp;Alumn_Filtered!$A144,Grades!$J:$J,"=2",Grades!$I:$I,"="&amp;_xlfn.MINIFS(Grades!$I:$I,Grades!$A:$A,"="&amp;$A144))</f>
        <v>0</v>
      </c>
      <c r="Y144" s="28">
        <f>_xlfn.MINIFS(Grades!$P:$P,Grades!$A:$A,"="&amp;Alumn_Filtered!$A144,Grades!$J:$J,"=2",Grades!$I:$I,"="&amp;_xlfn.MINIFS(Grades!$I:$I,Grades!$A:$A,"="&amp;$A144))</f>
        <v>0</v>
      </c>
      <c r="Z144" s="28">
        <f>IF(S144&lt;&gt;0,SUMIFS(Grades!$P:$P,Grades!$P:$P,"&gt;0",Grades!$A:$A,"="&amp;Alumn_Filtered!$A144,Grades!$J:$J,"=2",Grades!$I:$I,"="&amp;_xlfn.MINIFS(Grades!$I:$I,Grades!$A:$A,"="&amp;$A144))/COUNTIFS(Grades!P:P,"&lt;&gt;BAD",Grades!P:P,"&lt;&gt;DRP",Grades!P:P,"&lt;&gt;CVL",Grades!$A:$A,"="&amp;Alumn_Filtered!$A144,Grades!$J:$J,"=2",Grades!$I:$I,"="&amp;_xlfn.MINIFS(Grades!$I:$I,Grades!$A:$A,"="&amp;$A144)),0)</f>
        <v>0</v>
      </c>
      <c r="AA144" s="28">
        <f t="shared" si="39"/>
        <v>0</v>
      </c>
      <c r="AB144">
        <f t="shared" ca="1" si="33"/>
        <v>22</v>
      </c>
      <c r="AC144" t="str">
        <f>LEFT(VLOOKUP($A144,Ingresos!$C:$X,5,FALSE),1)</f>
        <v>S</v>
      </c>
      <c r="AD144">
        <f t="shared" si="40"/>
        <v>1</v>
      </c>
      <c r="AE144" t="str">
        <f>LEFT(VLOOKUP($A144,Ingresos!$C:$X,6,FALSE),1)</f>
        <v>R</v>
      </c>
      <c r="AF144">
        <f t="shared" si="41"/>
        <v>1</v>
      </c>
      <c r="AG144">
        <f>VLOOKUP($A144,Ingresos!$C:$X,9,FALSE)</f>
        <v>548</v>
      </c>
      <c r="AH144" s="28">
        <f t="shared" si="42"/>
        <v>0.55105348460291737</v>
      </c>
      <c r="AI144">
        <f>VLOOKUP($A144,Ingresos!$C:$X,10,FALSE)</f>
        <v>550</v>
      </c>
      <c r="AJ144" s="28">
        <f t="shared" si="43"/>
        <v>0.5542949756888168</v>
      </c>
      <c r="AK144">
        <f>VLOOKUP($A144,Ingresos!$C:$X,11,FALSE)</f>
        <v>606</v>
      </c>
      <c r="AL144" s="28">
        <f t="shared" si="44"/>
        <v>0.64505672609400322</v>
      </c>
      <c r="AM144">
        <f>VLOOKUP($A144,Ingresos!$C:$X,12,FALSE)</f>
        <v>569</v>
      </c>
      <c r="AN144" s="28">
        <f t="shared" si="45"/>
        <v>0.5850891410048622</v>
      </c>
      <c r="AO144" t="str">
        <f>VLOOKUP($A144,Ingresos!$C:$X,18,FALSE)</f>
        <v>RM</v>
      </c>
      <c r="AP144">
        <f t="shared" si="48"/>
        <v>13</v>
      </c>
      <c r="AQ144" t="str">
        <f>VLOOKUP($A144,Ingresos!$C:$X,19,FALSE)</f>
        <v>H1</v>
      </c>
      <c r="AR144">
        <f t="shared" si="46"/>
        <v>1</v>
      </c>
      <c r="AS144">
        <f>VLOOKUP($A144,Ingresos!$C:$X,22,FALSE)</f>
        <v>0</v>
      </c>
    </row>
    <row r="145" spans="1:45" x14ac:dyDescent="0.25">
      <c r="A145">
        <v>192194741</v>
      </c>
      <c r="B145">
        <f>IF((_xlfn.MAXIFS(Grades!$I:$I,Grades!$A:$A,"="&amp;$A145)-_xlfn.MINIFS(Grades!$I:$I,Grades!$A:$A,"="&amp;$A145))=0,0,1)</f>
        <v>1</v>
      </c>
      <c r="C145">
        <f>COUNTIFS(Grades!$A:$A,"="&amp;Alumn_Filtered!$A145,Grades!$J:$J,"=1",Grades!$I:$I,"="&amp;_xlfn.MINIFS(Grades!$I:$I,Grades!$A:$A,"="&amp;$A145))</f>
        <v>6</v>
      </c>
      <c r="D145">
        <f>COUNTIFS(Grades!$A:$A,"="&amp;Alumn_Filtered!$A145,Grades!$P:$P,"=DRP",Grades!$J:$J,"=1",Grades!$I:$I,"="&amp;_xlfn.MINIFS(Grades!$I:$I,Grades!$A:$A,"="&amp;$A145))</f>
        <v>0</v>
      </c>
      <c r="E145">
        <f>COUNTIFS(Grades!$A:$A,"="&amp;Alumn_Filtered!$A145,Grades!$P:$P,"=BAD",Grades!$J:$J,"=1",Grades!$I:$I,"="&amp;_xlfn.MINIFS(Grades!$I:$I,Grades!$A:$A,"="&amp;$A145))</f>
        <v>0</v>
      </c>
      <c r="F145">
        <f>COUNTIFS(Grades!$A:$A,"="&amp;Alumn_Filtered!$A145,Grades!$P:$P,"CVL",Grades!$J:$J,"=1",Grades!$I:$I,"="&amp;_xlfn.MINIFS(Grades!$I:$I,Grades!$A:$A,"="&amp;$A145))</f>
        <v>0</v>
      </c>
      <c r="G145" s="30">
        <f t="shared" si="34"/>
        <v>6</v>
      </c>
      <c r="H145">
        <f>COUNTIFS(Grades!$A:$A,"="&amp;Alumn_Filtered!$A145,Grades!$J:$J,"=1",Grades!$P:$P,"&gt;=0.5",Grades!$I:$I,"="&amp;_xlfn.MINIFS(Grades!$I:$I,Grades!$A:$A,"="&amp;$A145))</f>
        <v>5</v>
      </c>
      <c r="I145" s="28">
        <f t="shared" si="35"/>
        <v>0.83333333333333337</v>
      </c>
      <c r="J145">
        <f>COUNTIFS(Grades!$A:$A,"="&amp;Alumn_Filtered!$A145,Grades!$J:$J,"=1",Grades!$P:$P,"&lt;0.5",Grades!$I:$I,"="&amp;_xlfn.MINIFS(Grades!$I:$I,Grades!$A:$A,"="&amp;$A145))</f>
        <v>1</v>
      </c>
      <c r="K145" s="28">
        <f t="shared" si="36"/>
        <v>0.16666666666666666</v>
      </c>
      <c r="L145" s="28">
        <f>_xlfn.MAXIFS(Grades!$P:$P,Grades!$A:$A,"="&amp;Alumn_Filtered!$A145,Grades!$J:$J,"=1",Grades!$I:$I,"="&amp;_xlfn.MINIFS(Grades!$I:$I,Grades!$A:$A,"="&amp;$A145))</f>
        <v>0.78333333333333333</v>
      </c>
      <c r="M145" s="28">
        <f>_xlfn.MINIFS(Grades!$P:$P,Grades!$A:$A,"="&amp;Alumn_Filtered!$A145,Grades!$J:$J,"=1",Grades!$I:$I,"="&amp;_xlfn.MINIFS(Grades!$I:$I,Grades!$A:$A,"="&amp;$A145))</f>
        <v>0.41666666666666669</v>
      </c>
      <c r="N145" s="28">
        <f>IF(G145&lt;&gt;0,SUMIFS(Grades!$P:$P,Grades!$P:$P,"&gt;0",Grades!$A:$A,"="&amp;Alumn_Filtered!$A145,Grades!$J:$J,"=1",Grades!$I:$I,"="&amp;_xlfn.MINIFS(Grades!$I:$I,Grades!$A:$A,"="&amp;$A145))/COUNTIFS(Grades!P:P,"&lt;&gt;BAD",Grades!P:P,"&lt;&gt;DRP",Grades!P:P,"&lt;&gt;CVL",Grades!$A:$A,"="&amp;Alumn_Filtered!$A145,Grades!$J:$J,"=1",Grades!$I:$I,"="&amp;_xlfn.MINIFS(Grades!$I:$I,Grades!$A:$A,"="&amp;$A145)),0)</f>
        <v>0.6</v>
      </c>
      <c r="O145">
        <f>COUNTIFS(Grades!$A:$A,"="&amp;Alumn_Filtered!$A145,Grades!$J:$J,"=2",Grades!$I:$I,"="&amp;_xlfn.MINIFS(Grades!$I:$I,Grades!$A:$A,"="&amp;$A145))</f>
        <v>7</v>
      </c>
      <c r="P145">
        <f>COUNTIFS(Grades!$A:$A,"="&amp;Alumn_Filtered!$A145,Grades!$P:$P,"=DRP",Grades!$J:$J,"=2",Grades!$I:$I,"="&amp;_xlfn.MINIFS(Grades!$I:$I,Grades!$A:$A,"="&amp;$A145))</f>
        <v>0</v>
      </c>
      <c r="Q145">
        <f>COUNTIFS(Grades!$A:$A,"="&amp;Alumn_Filtered!$A145,Grades!$P:$P,"=BAD",Grades!$J:$J,"=2",Grades!$I:$I,"="&amp;_xlfn.MINIFS(Grades!$I:$I,Grades!$A:$A,"="&amp;$A145))</f>
        <v>2</v>
      </c>
      <c r="R145">
        <f>COUNTIFS(Grades!$A:$A,"="&amp;Alumn_Filtered!$A145,Grades!$P:$P,"CVL",Grades!$J:$J,"=2",Grades!$I:$I,"="&amp;_xlfn.MINIFS(Grades!$I:$I,Grades!$A:$A,"="&amp;$A145))</f>
        <v>0</v>
      </c>
      <c r="S145">
        <f t="shared" si="47"/>
        <v>5</v>
      </c>
      <c r="T145">
        <f>COUNTIFS(Grades!$A:$A,"="&amp;Alumn_Filtered!$A145,Grades!$J:$J,"=2",Grades!$P:$P,"&gt;=0.5",Grades!$I:$I,"="&amp;_xlfn.MINIFS(Grades!$I:$I,Grades!$A:$A,"="&amp;$A145))</f>
        <v>2</v>
      </c>
      <c r="U145" s="28">
        <f t="shared" si="37"/>
        <v>0.4</v>
      </c>
      <c r="V145">
        <f>COUNTIFS(Grades!$A:$A,"="&amp;Alumn_Filtered!$A145,Grades!$J:$J,"=2",Grades!$P:$P,"&lt;0.5",Grades!$I:$I,"="&amp;_xlfn.MINIFS(Grades!$I:$I,Grades!$A:$A,"="&amp;$A145))</f>
        <v>3</v>
      </c>
      <c r="W145" s="28">
        <f t="shared" si="38"/>
        <v>0.6</v>
      </c>
      <c r="X145" s="28">
        <f>_xlfn.MAXIFS(Grades!$P:$P,Grades!$A:$A,"="&amp;Alumn_Filtered!$A145,Grades!$J:$J,"=2",Grades!$I:$I,"="&amp;_xlfn.MINIFS(Grades!$I:$I,Grades!$A:$A,"="&amp;$A145))</f>
        <v>0.79999999999999993</v>
      </c>
      <c r="Y145" s="28">
        <f>_xlfn.MINIFS(Grades!$P:$P,Grades!$A:$A,"="&amp;Alumn_Filtered!$A145,Grades!$J:$J,"=2",Grades!$I:$I,"="&amp;_xlfn.MINIFS(Grades!$I:$I,Grades!$A:$A,"="&amp;$A145))</f>
        <v>0.18333333333333335</v>
      </c>
      <c r="Z145" s="28">
        <f>IF(S145&lt;&gt;0,SUMIFS(Grades!$P:$P,Grades!$P:$P,"&gt;0",Grades!$A:$A,"="&amp;Alumn_Filtered!$A145,Grades!$J:$J,"=2",Grades!$I:$I,"="&amp;_xlfn.MINIFS(Grades!$I:$I,Grades!$A:$A,"="&amp;$A145))/COUNTIFS(Grades!P:P,"&lt;&gt;BAD",Grades!P:P,"&lt;&gt;DRP",Grades!P:P,"&lt;&gt;CVL",Grades!$A:$A,"="&amp;Alumn_Filtered!$A145,Grades!$J:$J,"=2",Grades!$I:$I,"="&amp;_xlfn.MINIFS(Grades!$I:$I,Grades!$A:$A,"="&amp;$A145)),0)</f>
        <v>0.47333333333333333</v>
      </c>
      <c r="AA145" s="28">
        <f t="shared" si="39"/>
        <v>-0.12666666666666665</v>
      </c>
      <c r="AB145">
        <f t="shared" ca="1" si="33"/>
        <v>22</v>
      </c>
      <c r="AC145" t="str">
        <f>LEFT(VLOOKUP($A145,Ingresos!$C:$X,5,FALSE),1)</f>
        <v>S</v>
      </c>
      <c r="AD145">
        <f t="shared" si="40"/>
        <v>1</v>
      </c>
      <c r="AE145" t="str">
        <f>LEFT(VLOOKUP($A145,Ingresos!$C:$X,6,FALSE),1)</f>
        <v>R</v>
      </c>
      <c r="AF145">
        <f t="shared" si="41"/>
        <v>1</v>
      </c>
      <c r="AG145">
        <f>VLOOKUP($A145,Ingresos!$C:$X,9,FALSE)</f>
        <v>558</v>
      </c>
      <c r="AH145" s="28">
        <f t="shared" si="42"/>
        <v>0.5672609400324149</v>
      </c>
      <c r="AI145">
        <f>VLOOKUP($A145,Ingresos!$C:$X,10,FALSE)</f>
        <v>573</v>
      </c>
      <c r="AJ145" s="28">
        <f t="shared" si="43"/>
        <v>0.5915721231766613</v>
      </c>
      <c r="AK145">
        <f>VLOOKUP($A145,Ingresos!$C:$X,11,FALSE)</f>
        <v>493</v>
      </c>
      <c r="AL145" s="28">
        <f t="shared" si="44"/>
        <v>0.46191247974068073</v>
      </c>
      <c r="AM145">
        <f>VLOOKUP($A145,Ingresos!$C:$X,12,FALSE)</f>
        <v>616</v>
      </c>
      <c r="AN145" s="28">
        <f t="shared" si="45"/>
        <v>0.66126418152350086</v>
      </c>
      <c r="AO145" t="str">
        <f>VLOOKUP($A145,Ingresos!$C:$X,18,FALSE)</f>
        <v>RM</v>
      </c>
      <c r="AP145">
        <f t="shared" si="48"/>
        <v>13</v>
      </c>
      <c r="AQ145" t="str">
        <f>VLOOKUP($A145,Ingresos!$C:$X,19,FALSE)</f>
        <v>H1</v>
      </c>
      <c r="AR145">
        <f t="shared" si="46"/>
        <v>1</v>
      </c>
      <c r="AS145">
        <f>VLOOKUP($A145,Ingresos!$C:$X,22,FALSE)</f>
        <v>5</v>
      </c>
    </row>
    <row r="146" spans="1:45" x14ac:dyDescent="0.25">
      <c r="A146">
        <v>192206707</v>
      </c>
      <c r="B146">
        <f>IF((_xlfn.MAXIFS(Grades!$I:$I,Grades!$A:$A,"="&amp;$A146)-_xlfn.MINIFS(Grades!$I:$I,Grades!$A:$A,"="&amp;$A146))=0,0,1)</f>
        <v>1</v>
      </c>
      <c r="C146">
        <f>COUNTIFS(Grades!$A:$A,"="&amp;Alumn_Filtered!$A146,Grades!$J:$J,"=1",Grades!$I:$I,"="&amp;_xlfn.MINIFS(Grades!$I:$I,Grades!$A:$A,"="&amp;$A146))</f>
        <v>6</v>
      </c>
      <c r="D146">
        <f>COUNTIFS(Grades!$A:$A,"="&amp;Alumn_Filtered!$A146,Grades!$P:$P,"=DRP",Grades!$J:$J,"=1",Grades!$I:$I,"="&amp;_xlfn.MINIFS(Grades!$I:$I,Grades!$A:$A,"="&amp;$A146))</f>
        <v>0</v>
      </c>
      <c r="E146">
        <f>COUNTIFS(Grades!$A:$A,"="&amp;Alumn_Filtered!$A146,Grades!$P:$P,"=BAD",Grades!$J:$J,"=1",Grades!$I:$I,"="&amp;_xlfn.MINIFS(Grades!$I:$I,Grades!$A:$A,"="&amp;$A146))</f>
        <v>0</v>
      </c>
      <c r="F146">
        <f>COUNTIFS(Grades!$A:$A,"="&amp;Alumn_Filtered!$A146,Grades!$P:$P,"CVL",Grades!$J:$J,"=1",Grades!$I:$I,"="&amp;_xlfn.MINIFS(Grades!$I:$I,Grades!$A:$A,"="&amp;$A146))</f>
        <v>0</v>
      </c>
      <c r="G146" s="30">
        <f t="shared" si="34"/>
        <v>6</v>
      </c>
      <c r="H146">
        <f>COUNTIFS(Grades!$A:$A,"="&amp;Alumn_Filtered!$A146,Grades!$J:$J,"=1",Grades!$P:$P,"&gt;=0.5",Grades!$I:$I,"="&amp;_xlfn.MINIFS(Grades!$I:$I,Grades!$A:$A,"="&amp;$A146))</f>
        <v>2</v>
      </c>
      <c r="I146" s="28">
        <f t="shared" si="35"/>
        <v>0.33333333333333331</v>
      </c>
      <c r="J146">
        <f>COUNTIFS(Grades!$A:$A,"="&amp;Alumn_Filtered!$A146,Grades!$J:$J,"=1",Grades!$P:$P,"&lt;0.5",Grades!$I:$I,"="&amp;_xlfn.MINIFS(Grades!$I:$I,Grades!$A:$A,"="&amp;$A146))</f>
        <v>4</v>
      </c>
      <c r="K146" s="28">
        <f t="shared" si="36"/>
        <v>0.66666666666666663</v>
      </c>
      <c r="L146" s="28">
        <f>_xlfn.MAXIFS(Grades!$P:$P,Grades!$A:$A,"="&amp;Alumn_Filtered!$A146,Grades!$J:$J,"=1",Grades!$I:$I,"="&amp;_xlfn.MINIFS(Grades!$I:$I,Grades!$A:$A,"="&amp;$A146))</f>
        <v>0.73333333333333339</v>
      </c>
      <c r="M146" s="28">
        <f>_xlfn.MINIFS(Grades!$P:$P,Grades!$A:$A,"="&amp;Alumn_Filtered!$A146,Grades!$J:$J,"=1",Grades!$I:$I,"="&amp;_xlfn.MINIFS(Grades!$I:$I,Grades!$A:$A,"="&amp;$A146))</f>
        <v>0.13333333333333333</v>
      </c>
      <c r="N146" s="28">
        <f>IF(G146&lt;&gt;0,SUMIFS(Grades!$P:$P,Grades!$P:$P,"&gt;0",Grades!$A:$A,"="&amp;Alumn_Filtered!$A146,Grades!$J:$J,"=1",Grades!$I:$I,"="&amp;_xlfn.MINIFS(Grades!$I:$I,Grades!$A:$A,"="&amp;$A146))/COUNTIFS(Grades!P:P,"&lt;&gt;BAD",Grades!P:P,"&lt;&gt;DRP",Grades!P:P,"&lt;&gt;CVL",Grades!$A:$A,"="&amp;Alumn_Filtered!$A146,Grades!$J:$J,"=1",Grades!$I:$I,"="&amp;_xlfn.MINIFS(Grades!$I:$I,Grades!$A:$A,"="&amp;$A146)),0)</f>
        <v>0.36388888888888893</v>
      </c>
      <c r="O146">
        <f>COUNTIFS(Grades!$A:$A,"="&amp;Alumn_Filtered!$A146,Grades!$J:$J,"=2",Grades!$I:$I,"="&amp;_xlfn.MINIFS(Grades!$I:$I,Grades!$A:$A,"="&amp;$A146))</f>
        <v>7</v>
      </c>
      <c r="P146">
        <f>COUNTIFS(Grades!$A:$A,"="&amp;Alumn_Filtered!$A146,Grades!$P:$P,"=DRP",Grades!$J:$J,"=2",Grades!$I:$I,"="&amp;_xlfn.MINIFS(Grades!$I:$I,Grades!$A:$A,"="&amp;$A146))</f>
        <v>1</v>
      </c>
      <c r="Q146">
        <f>COUNTIFS(Grades!$A:$A,"="&amp;Alumn_Filtered!$A146,Grades!$P:$P,"=BAD",Grades!$J:$J,"=2",Grades!$I:$I,"="&amp;_xlfn.MINIFS(Grades!$I:$I,Grades!$A:$A,"="&amp;$A146))</f>
        <v>3</v>
      </c>
      <c r="R146">
        <f>COUNTIFS(Grades!$A:$A,"="&amp;Alumn_Filtered!$A146,Grades!$P:$P,"CVL",Grades!$J:$J,"=2",Grades!$I:$I,"="&amp;_xlfn.MINIFS(Grades!$I:$I,Grades!$A:$A,"="&amp;$A146))</f>
        <v>0</v>
      </c>
      <c r="S146">
        <f t="shared" si="47"/>
        <v>3</v>
      </c>
      <c r="T146">
        <f>COUNTIFS(Grades!$A:$A,"="&amp;Alumn_Filtered!$A146,Grades!$J:$J,"=2",Grades!$P:$P,"&gt;=0.5",Grades!$I:$I,"="&amp;_xlfn.MINIFS(Grades!$I:$I,Grades!$A:$A,"="&amp;$A146))</f>
        <v>1</v>
      </c>
      <c r="U146" s="28">
        <f t="shared" si="37"/>
        <v>0.33333333333333331</v>
      </c>
      <c r="V146">
        <f>COUNTIFS(Grades!$A:$A,"="&amp;Alumn_Filtered!$A146,Grades!$J:$J,"=2",Grades!$P:$P,"&lt;0.5",Grades!$I:$I,"="&amp;_xlfn.MINIFS(Grades!$I:$I,Grades!$A:$A,"="&amp;$A146))</f>
        <v>2</v>
      </c>
      <c r="W146" s="28">
        <f t="shared" si="38"/>
        <v>0.66666666666666663</v>
      </c>
      <c r="X146" s="28">
        <f>_xlfn.MAXIFS(Grades!$P:$P,Grades!$A:$A,"="&amp;Alumn_Filtered!$A146,Grades!$J:$J,"=2",Grades!$I:$I,"="&amp;_xlfn.MINIFS(Grades!$I:$I,Grades!$A:$A,"="&amp;$A146))</f>
        <v>0.66666666666666663</v>
      </c>
      <c r="Y146" s="28">
        <f>_xlfn.MINIFS(Grades!$P:$P,Grades!$A:$A,"="&amp;Alumn_Filtered!$A146,Grades!$J:$J,"=2",Grades!$I:$I,"="&amp;_xlfn.MINIFS(Grades!$I:$I,Grades!$A:$A,"="&amp;$A146))</f>
        <v>0.18333333333333335</v>
      </c>
      <c r="Z146" s="28">
        <f>IF(S146&lt;&gt;0,SUMIFS(Grades!$P:$P,Grades!$P:$P,"&gt;0",Grades!$A:$A,"="&amp;Alumn_Filtered!$A146,Grades!$J:$J,"=2",Grades!$I:$I,"="&amp;_xlfn.MINIFS(Grades!$I:$I,Grades!$A:$A,"="&amp;$A146))/COUNTIFS(Grades!P:P,"&lt;&gt;BAD",Grades!P:P,"&lt;&gt;DRP",Grades!P:P,"&lt;&gt;CVL",Grades!$A:$A,"="&amp;Alumn_Filtered!$A146,Grades!$J:$J,"=2",Grades!$I:$I,"="&amp;_xlfn.MINIFS(Grades!$I:$I,Grades!$A:$A,"="&amp;$A146)),0)</f>
        <v>0.38888888888888884</v>
      </c>
      <c r="AA146" s="28">
        <f t="shared" si="39"/>
        <v>2.4999999999999911E-2</v>
      </c>
      <c r="AB146">
        <f t="shared" ca="1" si="33"/>
        <v>22</v>
      </c>
      <c r="AC146" t="str">
        <f>LEFT(VLOOKUP($A146,Ingresos!$C:$X,5,FALSE),1)</f>
        <v>S</v>
      </c>
      <c r="AD146">
        <f t="shared" si="40"/>
        <v>1</v>
      </c>
      <c r="AE146" t="str">
        <f>LEFT(VLOOKUP($A146,Ingresos!$C:$X,6,FALSE),1)</f>
        <v>R</v>
      </c>
      <c r="AF146">
        <f t="shared" si="41"/>
        <v>1</v>
      </c>
      <c r="AG146">
        <f>VLOOKUP($A146,Ingresos!$C:$X,9,FALSE)</f>
        <v>509</v>
      </c>
      <c r="AH146" s="28">
        <f t="shared" si="42"/>
        <v>0.4878444084278768</v>
      </c>
      <c r="AI146">
        <f>VLOOKUP($A146,Ingresos!$C:$X,10,FALSE)</f>
        <v>509</v>
      </c>
      <c r="AJ146" s="28">
        <f t="shared" si="43"/>
        <v>0.4878444084278768</v>
      </c>
      <c r="AK146">
        <f>VLOOKUP($A146,Ingresos!$C:$X,11,FALSE)</f>
        <v>539</v>
      </c>
      <c r="AL146" s="28">
        <f t="shared" si="44"/>
        <v>0.5364667747163695</v>
      </c>
      <c r="AM146">
        <f>VLOOKUP($A146,Ingresos!$C:$X,12,FALSE)</f>
        <v>590</v>
      </c>
      <c r="AN146" s="28">
        <f t="shared" si="45"/>
        <v>0.61912479740680715</v>
      </c>
      <c r="AO146">
        <f>VLOOKUP($A146,Ingresos!$C:$X,18,FALSE)</f>
        <v>13</v>
      </c>
      <c r="AP146">
        <f t="shared" si="48"/>
        <v>13</v>
      </c>
      <c r="AQ146" t="str">
        <f>VLOOKUP($A146,Ingresos!$C:$X,19,FALSE)</f>
        <v>H1</v>
      </c>
      <c r="AR146">
        <f t="shared" si="46"/>
        <v>1</v>
      </c>
      <c r="AS146">
        <f>VLOOKUP($A146,Ingresos!$C:$X,22,FALSE)</f>
        <v>0</v>
      </c>
    </row>
    <row r="147" spans="1:45" x14ac:dyDescent="0.25">
      <c r="A147">
        <v>192286697</v>
      </c>
      <c r="B147">
        <f>IF((_xlfn.MAXIFS(Grades!$I:$I,Grades!$A:$A,"="&amp;$A147)-_xlfn.MINIFS(Grades!$I:$I,Grades!$A:$A,"="&amp;$A147))=0,0,1)</f>
        <v>0</v>
      </c>
      <c r="C147">
        <f>COUNTIFS(Grades!$A:$A,"="&amp;Alumn_Filtered!$A147,Grades!$J:$J,"=1",Grades!$I:$I,"="&amp;_xlfn.MINIFS(Grades!$I:$I,Grades!$A:$A,"="&amp;$A147))</f>
        <v>6</v>
      </c>
      <c r="D147">
        <f>COUNTIFS(Grades!$A:$A,"="&amp;Alumn_Filtered!$A147,Grades!$P:$P,"=DRP",Grades!$J:$J,"=1",Grades!$I:$I,"="&amp;_xlfn.MINIFS(Grades!$I:$I,Grades!$A:$A,"="&amp;$A147))</f>
        <v>0</v>
      </c>
      <c r="E147">
        <f>COUNTIFS(Grades!$A:$A,"="&amp;Alumn_Filtered!$A147,Grades!$P:$P,"=BAD",Grades!$J:$J,"=1",Grades!$I:$I,"="&amp;_xlfn.MINIFS(Grades!$I:$I,Grades!$A:$A,"="&amp;$A147))</f>
        <v>4</v>
      </c>
      <c r="F147">
        <f>COUNTIFS(Grades!$A:$A,"="&amp;Alumn_Filtered!$A147,Grades!$P:$P,"CVL",Grades!$J:$J,"=1",Grades!$I:$I,"="&amp;_xlfn.MINIFS(Grades!$I:$I,Grades!$A:$A,"="&amp;$A147))</f>
        <v>0</v>
      </c>
      <c r="G147" s="30">
        <f t="shared" si="34"/>
        <v>2</v>
      </c>
      <c r="H147">
        <f>COUNTIFS(Grades!$A:$A,"="&amp;Alumn_Filtered!$A147,Grades!$J:$J,"=1",Grades!$P:$P,"&gt;=0.5",Grades!$I:$I,"="&amp;_xlfn.MINIFS(Grades!$I:$I,Grades!$A:$A,"="&amp;$A147))</f>
        <v>0</v>
      </c>
      <c r="I147" s="28">
        <f t="shared" si="35"/>
        <v>0</v>
      </c>
      <c r="J147">
        <f>COUNTIFS(Grades!$A:$A,"="&amp;Alumn_Filtered!$A147,Grades!$J:$J,"=1",Grades!$P:$P,"&lt;0.5",Grades!$I:$I,"="&amp;_xlfn.MINIFS(Grades!$I:$I,Grades!$A:$A,"="&amp;$A147))</f>
        <v>2</v>
      </c>
      <c r="K147" s="28">
        <f t="shared" si="36"/>
        <v>1</v>
      </c>
      <c r="L147" s="28">
        <f>_xlfn.MAXIFS(Grades!$P:$P,Grades!$A:$A,"="&amp;Alumn_Filtered!$A147,Grades!$J:$J,"=1",Grades!$I:$I,"="&amp;_xlfn.MINIFS(Grades!$I:$I,Grades!$A:$A,"="&amp;$A147))</f>
        <v>0.20000000000000004</v>
      </c>
      <c r="M147" s="28">
        <f>_xlfn.MINIFS(Grades!$P:$P,Grades!$A:$A,"="&amp;Alumn_Filtered!$A147,Grades!$J:$J,"=1",Grades!$I:$I,"="&amp;_xlfn.MINIFS(Grades!$I:$I,Grades!$A:$A,"="&amp;$A147))</f>
        <v>8.3333333333333329E-2</v>
      </c>
      <c r="N147" s="28">
        <f>IF(G147&lt;&gt;0,SUMIFS(Grades!$P:$P,Grades!$P:$P,"&gt;0",Grades!$A:$A,"="&amp;Alumn_Filtered!$A147,Grades!$J:$J,"=1",Grades!$I:$I,"="&amp;_xlfn.MINIFS(Grades!$I:$I,Grades!$A:$A,"="&amp;$A147))/COUNTIFS(Grades!P:P,"&lt;&gt;BAD",Grades!P:P,"&lt;&gt;DRP",Grades!P:P,"&lt;&gt;CVL",Grades!$A:$A,"="&amp;Alumn_Filtered!$A147,Grades!$J:$J,"=1",Grades!$I:$I,"="&amp;_xlfn.MINIFS(Grades!$I:$I,Grades!$A:$A,"="&amp;$A147)),0)</f>
        <v>0.14166666666666669</v>
      </c>
      <c r="O147">
        <f>COUNTIFS(Grades!$A:$A,"="&amp;Alumn_Filtered!$A147,Grades!$J:$J,"=2",Grades!$I:$I,"="&amp;_xlfn.MINIFS(Grades!$I:$I,Grades!$A:$A,"="&amp;$A147))</f>
        <v>6</v>
      </c>
      <c r="P147">
        <f>COUNTIFS(Grades!$A:$A,"="&amp;Alumn_Filtered!$A147,Grades!$P:$P,"=DRP",Grades!$J:$J,"=2",Grades!$I:$I,"="&amp;_xlfn.MINIFS(Grades!$I:$I,Grades!$A:$A,"="&amp;$A147))</f>
        <v>0</v>
      </c>
      <c r="Q147">
        <f>COUNTIFS(Grades!$A:$A,"="&amp;Alumn_Filtered!$A147,Grades!$P:$P,"=BAD",Grades!$J:$J,"=2",Grades!$I:$I,"="&amp;_xlfn.MINIFS(Grades!$I:$I,Grades!$A:$A,"="&amp;$A147))</f>
        <v>5</v>
      </c>
      <c r="R147">
        <f>COUNTIFS(Grades!$A:$A,"="&amp;Alumn_Filtered!$A147,Grades!$P:$P,"CVL",Grades!$J:$J,"=2",Grades!$I:$I,"="&amp;_xlfn.MINIFS(Grades!$I:$I,Grades!$A:$A,"="&amp;$A147))</f>
        <v>0</v>
      </c>
      <c r="S147">
        <f t="shared" si="47"/>
        <v>1</v>
      </c>
      <c r="T147">
        <f>COUNTIFS(Grades!$A:$A,"="&amp;Alumn_Filtered!$A147,Grades!$J:$J,"=2",Grades!$P:$P,"&gt;=0.5",Grades!$I:$I,"="&amp;_xlfn.MINIFS(Grades!$I:$I,Grades!$A:$A,"="&amp;$A147))</f>
        <v>0</v>
      </c>
      <c r="U147" s="28">
        <f t="shared" si="37"/>
        <v>0</v>
      </c>
      <c r="V147">
        <f>COUNTIFS(Grades!$A:$A,"="&amp;Alumn_Filtered!$A147,Grades!$J:$J,"=2",Grades!$P:$P,"&lt;0.5",Grades!$I:$I,"="&amp;_xlfn.MINIFS(Grades!$I:$I,Grades!$A:$A,"="&amp;$A147))</f>
        <v>1</v>
      </c>
      <c r="W147" s="28">
        <f t="shared" si="38"/>
        <v>1</v>
      </c>
      <c r="X147" s="28">
        <f>_xlfn.MAXIFS(Grades!$P:$P,Grades!$A:$A,"="&amp;Alumn_Filtered!$A147,Grades!$J:$J,"=2",Grades!$I:$I,"="&amp;_xlfn.MINIFS(Grades!$I:$I,Grades!$A:$A,"="&amp;$A147))</f>
        <v>0.13333333333333333</v>
      </c>
      <c r="Y147" s="28">
        <f>_xlfn.MINIFS(Grades!$P:$P,Grades!$A:$A,"="&amp;Alumn_Filtered!$A147,Grades!$J:$J,"=2",Grades!$I:$I,"="&amp;_xlfn.MINIFS(Grades!$I:$I,Grades!$A:$A,"="&amp;$A147))</f>
        <v>0.13333333333333333</v>
      </c>
      <c r="Z147" s="28">
        <f>IF(S147&lt;&gt;0,SUMIFS(Grades!$P:$P,Grades!$P:$P,"&gt;0",Grades!$A:$A,"="&amp;Alumn_Filtered!$A147,Grades!$J:$J,"=2",Grades!$I:$I,"="&amp;_xlfn.MINIFS(Grades!$I:$I,Grades!$A:$A,"="&amp;$A147))/COUNTIFS(Grades!P:P,"&lt;&gt;BAD",Grades!P:P,"&lt;&gt;DRP",Grades!P:P,"&lt;&gt;CVL",Grades!$A:$A,"="&amp;Alumn_Filtered!$A147,Grades!$J:$J,"=2",Grades!$I:$I,"="&amp;_xlfn.MINIFS(Grades!$I:$I,Grades!$A:$A,"="&amp;$A147)),0)</f>
        <v>0.13333333333333333</v>
      </c>
      <c r="AA147" s="28">
        <f t="shared" si="39"/>
        <v>-8.3333333333333592E-3</v>
      </c>
      <c r="AB147">
        <f t="shared" ca="1" si="33"/>
        <v>22</v>
      </c>
      <c r="AC147" t="str">
        <f>LEFT(VLOOKUP($A147,Ingresos!$C:$X,5,FALSE),1)</f>
        <v>S</v>
      </c>
      <c r="AD147">
        <f t="shared" si="40"/>
        <v>1</v>
      </c>
      <c r="AE147" t="str">
        <f>LEFT(VLOOKUP($A147,Ingresos!$C:$X,6,FALSE),1)</f>
        <v>R</v>
      </c>
      <c r="AF147">
        <f t="shared" si="41"/>
        <v>1</v>
      </c>
      <c r="AG147">
        <f>VLOOKUP($A147,Ingresos!$C:$X,9,FALSE)</f>
        <v>575</v>
      </c>
      <c r="AH147" s="28">
        <f t="shared" si="42"/>
        <v>0.59481361426256074</v>
      </c>
      <c r="AI147">
        <f>VLOOKUP($A147,Ingresos!$C:$X,10,FALSE)</f>
        <v>608</v>
      </c>
      <c r="AJ147" s="28">
        <f t="shared" si="43"/>
        <v>0.64829821717990277</v>
      </c>
      <c r="AK147">
        <f>VLOOKUP($A147,Ingresos!$C:$X,11,FALSE)</f>
        <v>512</v>
      </c>
      <c r="AL147" s="28">
        <f t="shared" si="44"/>
        <v>0.49270664505672607</v>
      </c>
      <c r="AM147">
        <f>VLOOKUP($A147,Ingresos!$C:$X,12,FALSE)</f>
        <v>597</v>
      </c>
      <c r="AN147" s="28">
        <f t="shared" si="45"/>
        <v>0.63047001620745546</v>
      </c>
      <c r="AO147">
        <f>VLOOKUP($A147,Ingresos!$C:$X,18,FALSE)</f>
        <v>13</v>
      </c>
      <c r="AP147">
        <f t="shared" si="48"/>
        <v>13</v>
      </c>
      <c r="AQ147" t="str">
        <f>VLOOKUP($A147,Ingresos!$C:$X,19,FALSE)</f>
        <v>H1</v>
      </c>
      <c r="AR147">
        <f t="shared" si="46"/>
        <v>1</v>
      </c>
      <c r="AS147">
        <f>VLOOKUP($A147,Ingresos!$C:$X,22,FALSE)</f>
        <v>0</v>
      </c>
    </row>
    <row r="148" spans="1:45" x14ac:dyDescent="0.25">
      <c r="A148">
        <v>192300312</v>
      </c>
      <c r="B148">
        <f>IF((_xlfn.MAXIFS(Grades!$I:$I,Grades!$A:$A,"="&amp;$A148)-_xlfn.MINIFS(Grades!$I:$I,Grades!$A:$A,"="&amp;$A148))=0,0,1)</f>
        <v>0</v>
      </c>
      <c r="C148">
        <f>COUNTIFS(Grades!$A:$A,"="&amp;Alumn_Filtered!$A148,Grades!$J:$J,"=1",Grades!$I:$I,"="&amp;_xlfn.MINIFS(Grades!$I:$I,Grades!$A:$A,"="&amp;$A148))</f>
        <v>6</v>
      </c>
      <c r="D148">
        <f>COUNTIFS(Grades!$A:$A,"="&amp;Alumn_Filtered!$A148,Grades!$P:$P,"=DRP",Grades!$J:$J,"=1",Grades!$I:$I,"="&amp;_xlfn.MINIFS(Grades!$I:$I,Grades!$A:$A,"="&amp;$A148))</f>
        <v>0</v>
      </c>
      <c r="E148">
        <f>COUNTIFS(Grades!$A:$A,"="&amp;Alumn_Filtered!$A148,Grades!$P:$P,"=BAD",Grades!$J:$J,"=1",Grades!$I:$I,"="&amp;_xlfn.MINIFS(Grades!$I:$I,Grades!$A:$A,"="&amp;$A148))</f>
        <v>0</v>
      </c>
      <c r="F148">
        <f>COUNTIFS(Grades!$A:$A,"="&amp;Alumn_Filtered!$A148,Grades!$P:$P,"CVL",Grades!$J:$J,"=1",Grades!$I:$I,"="&amp;_xlfn.MINIFS(Grades!$I:$I,Grades!$A:$A,"="&amp;$A148))</f>
        <v>0</v>
      </c>
      <c r="G148" s="30">
        <f t="shared" si="34"/>
        <v>6</v>
      </c>
      <c r="H148">
        <f>COUNTIFS(Grades!$A:$A,"="&amp;Alumn_Filtered!$A148,Grades!$J:$J,"=1",Grades!$P:$P,"&gt;=0.5",Grades!$I:$I,"="&amp;_xlfn.MINIFS(Grades!$I:$I,Grades!$A:$A,"="&amp;$A148))</f>
        <v>1</v>
      </c>
      <c r="I148" s="28">
        <f t="shared" si="35"/>
        <v>0.16666666666666666</v>
      </c>
      <c r="J148">
        <f>COUNTIFS(Grades!$A:$A,"="&amp;Alumn_Filtered!$A148,Grades!$J:$J,"=1",Grades!$P:$P,"&lt;0.5",Grades!$I:$I,"="&amp;_xlfn.MINIFS(Grades!$I:$I,Grades!$A:$A,"="&amp;$A148))</f>
        <v>5</v>
      </c>
      <c r="K148" s="28">
        <f t="shared" si="36"/>
        <v>0.83333333333333337</v>
      </c>
      <c r="L148" s="28">
        <f>_xlfn.MAXIFS(Grades!$P:$P,Grades!$A:$A,"="&amp;Alumn_Filtered!$A148,Grades!$J:$J,"=1",Grades!$I:$I,"="&amp;_xlfn.MINIFS(Grades!$I:$I,Grades!$A:$A,"="&amp;$A148))</f>
        <v>0.78333333333333333</v>
      </c>
      <c r="M148" s="28">
        <f>_xlfn.MINIFS(Grades!$P:$P,Grades!$A:$A,"="&amp;Alumn_Filtered!$A148,Grades!$J:$J,"=1",Grades!$I:$I,"="&amp;_xlfn.MINIFS(Grades!$I:$I,Grades!$A:$A,"="&amp;$A148))</f>
        <v>6.6666666666666652E-2</v>
      </c>
      <c r="N148" s="28">
        <f>IF(G148&lt;&gt;0,SUMIFS(Grades!$P:$P,Grades!$P:$P,"&gt;0",Grades!$A:$A,"="&amp;Alumn_Filtered!$A148,Grades!$J:$J,"=1",Grades!$I:$I,"="&amp;_xlfn.MINIFS(Grades!$I:$I,Grades!$A:$A,"="&amp;$A148))/COUNTIFS(Grades!P:P,"&lt;&gt;BAD",Grades!P:P,"&lt;&gt;DRP",Grades!P:P,"&lt;&gt;CVL",Grades!$A:$A,"="&amp;Alumn_Filtered!$A148,Grades!$J:$J,"=1",Grades!$I:$I,"="&amp;_xlfn.MINIFS(Grades!$I:$I,Grades!$A:$A,"="&amp;$A148)),0)</f>
        <v>0.33888888888888885</v>
      </c>
      <c r="O148">
        <f>COUNTIFS(Grades!$A:$A,"="&amp;Alumn_Filtered!$A148,Grades!$J:$J,"=2",Grades!$I:$I,"="&amp;_xlfn.MINIFS(Grades!$I:$I,Grades!$A:$A,"="&amp;$A148))</f>
        <v>7</v>
      </c>
      <c r="P148">
        <f>COUNTIFS(Grades!$A:$A,"="&amp;Alumn_Filtered!$A148,Grades!$P:$P,"=DRP",Grades!$J:$J,"=2",Grades!$I:$I,"="&amp;_xlfn.MINIFS(Grades!$I:$I,Grades!$A:$A,"="&amp;$A148))</f>
        <v>0</v>
      </c>
      <c r="Q148">
        <f>COUNTIFS(Grades!$A:$A,"="&amp;Alumn_Filtered!$A148,Grades!$P:$P,"=BAD",Grades!$J:$J,"=2",Grades!$I:$I,"="&amp;_xlfn.MINIFS(Grades!$I:$I,Grades!$A:$A,"="&amp;$A148))</f>
        <v>1</v>
      </c>
      <c r="R148">
        <f>COUNTIFS(Grades!$A:$A,"="&amp;Alumn_Filtered!$A148,Grades!$P:$P,"CVL",Grades!$J:$J,"=2",Grades!$I:$I,"="&amp;_xlfn.MINIFS(Grades!$I:$I,Grades!$A:$A,"="&amp;$A148))</f>
        <v>0</v>
      </c>
      <c r="S148">
        <f t="shared" si="47"/>
        <v>6</v>
      </c>
      <c r="T148">
        <f>COUNTIFS(Grades!$A:$A,"="&amp;Alumn_Filtered!$A148,Grades!$J:$J,"=2",Grades!$P:$P,"&gt;=0.5",Grades!$I:$I,"="&amp;_xlfn.MINIFS(Grades!$I:$I,Grades!$A:$A,"="&amp;$A148))</f>
        <v>3</v>
      </c>
      <c r="U148" s="28">
        <f t="shared" si="37"/>
        <v>0.5</v>
      </c>
      <c r="V148">
        <f>COUNTIFS(Grades!$A:$A,"="&amp;Alumn_Filtered!$A148,Grades!$J:$J,"=2",Grades!$P:$P,"&lt;0.5",Grades!$I:$I,"="&amp;_xlfn.MINIFS(Grades!$I:$I,Grades!$A:$A,"="&amp;$A148))</f>
        <v>3</v>
      </c>
      <c r="W148" s="28">
        <f t="shared" si="38"/>
        <v>0.5</v>
      </c>
      <c r="X148" s="28">
        <f>_xlfn.MAXIFS(Grades!$P:$P,Grades!$A:$A,"="&amp;Alumn_Filtered!$A148,Grades!$J:$J,"=2",Grades!$I:$I,"="&amp;_xlfn.MINIFS(Grades!$I:$I,Grades!$A:$A,"="&amp;$A148))</f>
        <v>0.78333333333333333</v>
      </c>
      <c r="Y148" s="28">
        <f>_xlfn.MINIFS(Grades!$P:$P,Grades!$A:$A,"="&amp;Alumn_Filtered!$A148,Grades!$J:$J,"=2",Grades!$I:$I,"="&amp;_xlfn.MINIFS(Grades!$I:$I,Grades!$A:$A,"="&amp;$A148))</f>
        <v>0.28333333333333338</v>
      </c>
      <c r="Z148" s="28">
        <f>IF(S148&lt;&gt;0,SUMIFS(Grades!$P:$P,Grades!$P:$P,"&gt;0",Grades!$A:$A,"="&amp;Alumn_Filtered!$A148,Grades!$J:$J,"=2",Grades!$I:$I,"="&amp;_xlfn.MINIFS(Grades!$I:$I,Grades!$A:$A,"="&amp;$A148))/COUNTIFS(Grades!P:P,"&lt;&gt;BAD",Grades!P:P,"&lt;&gt;DRP",Grades!P:P,"&lt;&gt;CVL",Grades!$A:$A,"="&amp;Alumn_Filtered!$A148,Grades!$J:$J,"=2",Grades!$I:$I,"="&amp;_xlfn.MINIFS(Grades!$I:$I,Grades!$A:$A,"="&amp;$A148)),0)</f>
        <v>0.53611111111111109</v>
      </c>
      <c r="AA148" s="28">
        <f t="shared" si="39"/>
        <v>0.19722222222222224</v>
      </c>
      <c r="AB148">
        <f t="shared" ca="1" si="33"/>
        <v>22</v>
      </c>
      <c r="AC148" t="str">
        <f>LEFT(VLOOKUP($A148,Ingresos!$C:$X,5,FALSE),1)</f>
        <v>S</v>
      </c>
      <c r="AD148">
        <f t="shared" si="40"/>
        <v>1</v>
      </c>
      <c r="AE148" t="str">
        <f>LEFT(VLOOKUP($A148,Ingresos!$C:$X,6,FALSE),1)</f>
        <v>R</v>
      </c>
      <c r="AF148">
        <f t="shared" si="41"/>
        <v>1</v>
      </c>
      <c r="AG148">
        <f>VLOOKUP($A148,Ingresos!$C:$X,9,FALSE)</f>
        <v>502</v>
      </c>
      <c r="AH148" s="28">
        <f t="shared" si="42"/>
        <v>0.47649918962722854</v>
      </c>
      <c r="AI148">
        <f>VLOOKUP($A148,Ingresos!$C:$X,10,FALSE)</f>
        <v>502</v>
      </c>
      <c r="AJ148" s="28">
        <f t="shared" si="43"/>
        <v>0.47649918962722854</v>
      </c>
      <c r="AK148">
        <f>VLOOKUP($A148,Ingresos!$C:$X,11,FALSE)</f>
        <v>607</v>
      </c>
      <c r="AL148" s="28">
        <f t="shared" si="44"/>
        <v>0.64667747163695299</v>
      </c>
      <c r="AM148">
        <f>VLOOKUP($A148,Ingresos!$C:$X,12,FALSE)</f>
        <v>548</v>
      </c>
      <c r="AN148" s="28">
        <f t="shared" si="45"/>
        <v>0.55105348460291737</v>
      </c>
      <c r="AO148">
        <f>VLOOKUP($A148,Ingresos!$C:$X,18,FALSE)</f>
        <v>13</v>
      </c>
      <c r="AP148">
        <f t="shared" si="48"/>
        <v>13</v>
      </c>
      <c r="AQ148" t="str">
        <f>VLOOKUP($A148,Ingresos!$C:$X,19,FALSE)</f>
        <v>H1</v>
      </c>
      <c r="AR148">
        <f t="shared" si="46"/>
        <v>1</v>
      </c>
      <c r="AS148">
        <f>VLOOKUP($A148,Ingresos!$C:$X,22,FALSE)</f>
        <v>0</v>
      </c>
    </row>
    <row r="149" spans="1:45" x14ac:dyDescent="0.25">
      <c r="A149">
        <v>192324122</v>
      </c>
      <c r="B149">
        <f>IF((_xlfn.MAXIFS(Grades!$I:$I,Grades!$A:$A,"="&amp;$A149)-_xlfn.MINIFS(Grades!$I:$I,Grades!$A:$A,"="&amp;$A149))=0,0,1)</f>
        <v>0</v>
      </c>
      <c r="C149">
        <f>COUNTIFS(Grades!$A:$A,"="&amp;Alumn_Filtered!$A149,Grades!$J:$J,"=1",Grades!$I:$I,"="&amp;_xlfn.MINIFS(Grades!$I:$I,Grades!$A:$A,"="&amp;$A149))</f>
        <v>7</v>
      </c>
      <c r="D149">
        <f>COUNTIFS(Grades!$A:$A,"="&amp;Alumn_Filtered!$A149,Grades!$P:$P,"=DRP",Grades!$J:$J,"=1",Grades!$I:$I,"="&amp;_xlfn.MINIFS(Grades!$I:$I,Grades!$A:$A,"="&amp;$A149))</f>
        <v>7</v>
      </c>
      <c r="E149">
        <f>COUNTIFS(Grades!$A:$A,"="&amp;Alumn_Filtered!$A149,Grades!$P:$P,"=BAD",Grades!$J:$J,"=1",Grades!$I:$I,"="&amp;_xlfn.MINIFS(Grades!$I:$I,Grades!$A:$A,"="&amp;$A149))</f>
        <v>0</v>
      </c>
      <c r="F149">
        <f>COUNTIFS(Grades!$A:$A,"="&amp;Alumn_Filtered!$A149,Grades!$P:$P,"CVL",Grades!$J:$J,"=1",Grades!$I:$I,"="&amp;_xlfn.MINIFS(Grades!$I:$I,Grades!$A:$A,"="&amp;$A149))</f>
        <v>0</v>
      </c>
      <c r="G149" s="30">
        <f t="shared" si="34"/>
        <v>0</v>
      </c>
      <c r="H149">
        <f>COUNTIFS(Grades!$A:$A,"="&amp;Alumn_Filtered!$A149,Grades!$J:$J,"=1",Grades!$P:$P,"&gt;=0.5",Grades!$I:$I,"="&amp;_xlfn.MINIFS(Grades!$I:$I,Grades!$A:$A,"="&amp;$A149))</f>
        <v>0</v>
      </c>
      <c r="I149" s="28">
        <f t="shared" si="35"/>
        <v>0</v>
      </c>
      <c r="J149">
        <f>COUNTIFS(Grades!$A:$A,"="&amp;Alumn_Filtered!$A149,Grades!$J:$J,"=1",Grades!$P:$P,"&lt;0.5",Grades!$I:$I,"="&amp;_xlfn.MINIFS(Grades!$I:$I,Grades!$A:$A,"="&amp;$A149))</f>
        <v>0</v>
      </c>
      <c r="K149" s="28">
        <f t="shared" si="36"/>
        <v>0</v>
      </c>
      <c r="L149" s="28">
        <f>_xlfn.MAXIFS(Grades!$P:$P,Grades!$A:$A,"="&amp;Alumn_Filtered!$A149,Grades!$J:$J,"=1",Grades!$I:$I,"="&amp;_xlfn.MINIFS(Grades!$I:$I,Grades!$A:$A,"="&amp;$A149))</f>
        <v>0</v>
      </c>
      <c r="M149" s="28">
        <f>_xlfn.MINIFS(Grades!$P:$P,Grades!$A:$A,"="&amp;Alumn_Filtered!$A149,Grades!$J:$J,"=1",Grades!$I:$I,"="&amp;_xlfn.MINIFS(Grades!$I:$I,Grades!$A:$A,"="&amp;$A149))</f>
        <v>0</v>
      </c>
      <c r="N149" s="28">
        <f>IF(G149&lt;&gt;0,SUMIFS(Grades!$P:$P,Grades!$P:$P,"&gt;0",Grades!$A:$A,"="&amp;Alumn_Filtered!$A149,Grades!$J:$J,"=1",Grades!$I:$I,"="&amp;_xlfn.MINIFS(Grades!$I:$I,Grades!$A:$A,"="&amp;$A149))/COUNTIFS(Grades!P:P,"&lt;&gt;BAD",Grades!P:P,"&lt;&gt;DRP",Grades!P:P,"&lt;&gt;CVL",Grades!$A:$A,"="&amp;Alumn_Filtered!$A149,Grades!$J:$J,"=1",Grades!$I:$I,"="&amp;_xlfn.MINIFS(Grades!$I:$I,Grades!$A:$A,"="&amp;$A149)),0)</f>
        <v>0</v>
      </c>
      <c r="O149">
        <f>COUNTIFS(Grades!$A:$A,"="&amp;Alumn_Filtered!$A149,Grades!$J:$J,"=2",Grades!$I:$I,"="&amp;_xlfn.MINIFS(Grades!$I:$I,Grades!$A:$A,"="&amp;$A149))</f>
        <v>0</v>
      </c>
      <c r="P149">
        <f>COUNTIFS(Grades!$A:$A,"="&amp;Alumn_Filtered!$A149,Grades!$P:$P,"=DRP",Grades!$J:$J,"=2",Grades!$I:$I,"="&amp;_xlfn.MINIFS(Grades!$I:$I,Grades!$A:$A,"="&amp;$A149))</f>
        <v>0</v>
      </c>
      <c r="Q149">
        <f>COUNTIFS(Grades!$A:$A,"="&amp;Alumn_Filtered!$A149,Grades!$P:$P,"=BAD",Grades!$J:$J,"=2",Grades!$I:$I,"="&amp;_xlfn.MINIFS(Grades!$I:$I,Grades!$A:$A,"="&amp;$A149))</f>
        <v>0</v>
      </c>
      <c r="R149">
        <f>COUNTIFS(Grades!$A:$A,"="&amp;Alumn_Filtered!$A149,Grades!$P:$P,"CVL",Grades!$J:$J,"=2",Grades!$I:$I,"="&amp;_xlfn.MINIFS(Grades!$I:$I,Grades!$A:$A,"="&amp;$A149))</f>
        <v>0</v>
      </c>
      <c r="S149">
        <f t="shared" si="47"/>
        <v>0</v>
      </c>
      <c r="T149">
        <f>COUNTIFS(Grades!$A:$A,"="&amp;Alumn_Filtered!$A149,Grades!$J:$J,"=2",Grades!$P:$P,"&gt;=0.5",Grades!$I:$I,"="&amp;_xlfn.MINIFS(Grades!$I:$I,Grades!$A:$A,"="&amp;$A149))</f>
        <v>0</v>
      </c>
      <c r="U149" s="28">
        <f t="shared" si="37"/>
        <v>0</v>
      </c>
      <c r="V149">
        <f>COUNTIFS(Grades!$A:$A,"="&amp;Alumn_Filtered!$A149,Grades!$J:$J,"=2",Grades!$P:$P,"&lt;0.5",Grades!$I:$I,"="&amp;_xlfn.MINIFS(Grades!$I:$I,Grades!$A:$A,"="&amp;$A149))</f>
        <v>0</v>
      </c>
      <c r="W149" s="28">
        <f t="shared" si="38"/>
        <v>0</v>
      </c>
      <c r="X149" s="28">
        <f>_xlfn.MAXIFS(Grades!$P:$P,Grades!$A:$A,"="&amp;Alumn_Filtered!$A149,Grades!$J:$J,"=2",Grades!$I:$I,"="&amp;_xlfn.MINIFS(Grades!$I:$I,Grades!$A:$A,"="&amp;$A149))</f>
        <v>0</v>
      </c>
      <c r="Y149" s="28">
        <f>_xlfn.MINIFS(Grades!$P:$P,Grades!$A:$A,"="&amp;Alumn_Filtered!$A149,Grades!$J:$J,"=2",Grades!$I:$I,"="&amp;_xlfn.MINIFS(Grades!$I:$I,Grades!$A:$A,"="&amp;$A149))</f>
        <v>0</v>
      </c>
      <c r="Z149" s="28">
        <f>IF(S149&lt;&gt;0,SUMIFS(Grades!$P:$P,Grades!$P:$P,"&gt;0",Grades!$A:$A,"="&amp;Alumn_Filtered!$A149,Grades!$J:$J,"=2",Grades!$I:$I,"="&amp;_xlfn.MINIFS(Grades!$I:$I,Grades!$A:$A,"="&amp;$A149))/COUNTIFS(Grades!P:P,"&lt;&gt;BAD",Grades!P:P,"&lt;&gt;DRP",Grades!P:P,"&lt;&gt;CVL",Grades!$A:$A,"="&amp;Alumn_Filtered!$A149,Grades!$J:$J,"=2",Grades!$I:$I,"="&amp;_xlfn.MINIFS(Grades!$I:$I,Grades!$A:$A,"="&amp;$A149)),0)</f>
        <v>0</v>
      </c>
      <c r="AA149" s="28">
        <f t="shared" si="39"/>
        <v>0</v>
      </c>
      <c r="AB149">
        <f t="shared" ca="1" si="33"/>
        <v>22</v>
      </c>
      <c r="AC149" t="str">
        <f>LEFT(VLOOKUP($A149,Ingresos!$C:$X,5,FALSE),1)</f>
        <v>S</v>
      </c>
      <c r="AD149">
        <f t="shared" si="40"/>
        <v>1</v>
      </c>
      <c r="AE149" t="str">
        <f>LEFT(VLOOKUP($A149,Ingresos!$C:$X,6,FALSE),1)</f>
        <v>R</v>
      </c>
      <c r="AF149">
        <f t="shared" si="41"/>
        <v>1</v>
      </c>
      <c r="AG149">
        <f>VLOOKUP($A149,Ingresos!$C:$X,9,FALSE)</f>
        <v>445</v>
      </c>
      <c r="AH149" s="28">
        <f t="shared" si="42"/>
        <v>0.3841166936790924</v>
      </c>
      <c r="AI149">
        <f>VLOOKUP($A149,Ingresos!$C:$X,10,FALSE)</f>
        <v>445</v>
      </c>
      <c r="AJ149" s="28">
        <f t="shared" si="43"/>
        <v>0.3841166936790924</v>
      </c>
      <c r="AK149">
        <f>VLOOKUP($A149,Ingresos!$C:$X,11,FALSE)</f>
        <v>546</v>
      </c>
      <c r="AL149" s="28">
        <f t="shared" si="44"/>
        <v>0.54781199351701781</v>
      </c>
      <c r="AM149">
        <f>VLOOKUP($A149,Ingresos!$C:$X,12,FALSE)</f>
        <v>532</v>
      </c>
      <c r="AN149" s="28">
        <f t="shared" si="45"/>
        <v>0.52512155591572118</v>
      </c>
      <c r="AO149" t="str">
        <f>VLOOKUP($A149,Ingresos!$C:$X,18,FALSE)</f>
        <v>I</v>
      </c>
      <c r="AP149">
        <f t="shared" si="48"/>
        <v>1</v>
      </c>
      <c r="AQ149" t="str">
        <f>VLOOKUP($A149,Ingresos!$C:$X,19,FALSE)</f>
        <v>H1</v>
      </c>
      <c r="AR149">
        <f t="shared" si="46"/>
        <v>1</v>
      </c>
      <c r="AS149">
        <f>VLOOKUP($A149,Ingresos!$C:$X,22,FALSE)</f>
        <v>4</v>
      </c>
    </row>
    <row r="150" spans="1:45" x14ac:dyDescent="0.25">
      <c r="A150">
        <v>192335094</v>
      </c>
      <c r="B150">
        <f>IF((_xlfn.MAXIFS(Grades!$I:$I,Grades!$A:$A,"="&amp;$A150)-_xlfn.MINIFS(Grades!$I:$I,Grades!$A:$A,"="&amp;$A150))=0,0,1)</f>
        <v>1</v>
      </c>
      <c r="C150">
        <f>COUNTIFS(Grades!$A:$A,"="&amp;Alumn_Filtered!$A150,Grades!$J:$J,"=1",Grades!$I:$I,"="&amp;_xlfn.MINIFS(Grades!$I:$I,Grades!$A:$A,"="&amp;$A150))</f>
        <v>6</v>
      </c>
      <c r="D150">
        <f>COUNTIFS(Grades!$A:$A,"="&amp;Alumn_Filtered!$A150,Grades!$P:$P,"=DRP",Grades!$J:$J,"=1",Grades!$I:$I,"="&amp;_xlfn.MINIFS(Grades!$I:$I,Grades!$A:$A,"="&amp;$A150))</f>
        <v>0</v>
      </c>
      <c r="E150">
        <f>COUNTIFS(Grades!$A:$A,"="&amp;Alumn_Filtered!$A150,Grades!$P:$P,"=BAD",Grades!$J:$J,"=1",Grades!$I:$I,"="&amp;_xlfn.MINIFS(Grades!$I:$I,Grades!$A:$A,"="&amp;$A150))</f>
        <v>0</v>
      </c>
      <c r="F150">
        <f>COUNTIFS(Grades!$A:$A,"="&amp;Alumn_Filtered!$A150,Grades!$P:$P,"CVL",Grades!$J:$J,"=1",Grades!$I:$I,"="&amp;_xlfn.MINIFS(Grades!$I:$I,Grades!$A:$A,"="&amp;$A150))</f>
        <v>0</v>
      </c>
      <c r="G150" s="30">
        <f t="shared" si="34"/>
        <v>6</v>
      </c>
      <c r="H150">
        <f>COUNTIFS(Grades!$A:$A,"="&amp;Alumn_Filtered!$A150,Grades!$J:$J,"=1",Grades!$P:$P,"&gt;=0.5",Grades!$I:$I,"="&amp;_xlfn.MINIFS(Grades!$I:$I,Grades!$A:$A,"="&amp;$A150))</f>
        <v>4</v>
      </c>
      <c r="I150" s="28">
        <f t="shared" si="35"/>
        <v>0.66666666666666663</v>
      </c>
      <c r="J150">
        <f>COUNTIFS(Grades!$A:$A,"="&amp;Alumn_Filtered!$A150,Grades!$J:$J,"=1",Grades!$P:$P,"&lt;0.5",Grades!$I:$I,"="&amp;_xlfn.MINIFS(Grades!$I:$I,Grades!$A:$A,"="&amp;$A150))</f>
        <v>2</v>
      </c>
      <c r="K150" s="28">
        <f t="shared" si="36"/>
        <v>0.33333333333333331</v>
      </c>
      <c r="L150" s="28">
        <f>_xlfn.MAXIFS(Grades!$P:$P,Grades!$A:$A,"="&amp;Alumn_Filtered!$A150,Grades!$J:$J,"=1",Grades!$I:$I,"="&amp;_xlfn.MINIFS(Grades!$I:$I,Grades!$A:$A,"="&amp;$A150))</f>
        <v>0.71666666666666667</v>
      </c>
      <c r="M150" s="28">
        <f>_xlfn.MINIFS(Grades!$P:$P,Grades!$A:$A,"="&amp;Alumn_Filtered!$A150,Grades!$J:$J,"=1",Grades!$I:$I,"="&amp;_xlfn.MINIFS(Grades!$I:$I,Grades!$A:$A,"="&amp;$A150))</f>
        <v>0.43333333333333335</v>
      </c>
      <c r="N150" s="28">
        <f>IF(G150&lt;&gt;0,SUMIFS(Grades!$P:$P,Grades!$P:$P,"&gt;0",Grades!$A:$A,"="&amp;Alumn_Filtered!$A150,Grades!$J:$J,"=1",Grades!$I:$I,"="&amp;_xlfn.MINIFS(Grades!$I:$I,Grades!$A:$A,"="&amp;$A150))/COUNTIFS(Grades!P:P,"&lt;&gt;BAD",Grades!P:P,"&lt;&gt;DRP",Grades!P:P,"&lt;&gt;CVL",Grades!$A:$A,"="&amp;Alumn_Filtered!$A150,Grades!$J:$J,"=1",Grades!$I:$I,"="&amp;_xlfn.MINIFS(Grades!$I:$I,Grades!$A:$A,"="&amp;$A150)),0)</f>
        <v>0.5972222222222221</v>
      </c>
      <c r="O150">
        <f>COUNTIFS(Grades!$A:$A,"="&amp;Alumn_Filtered!$A150,Grades!$J:$J,"=2",Grades!$I:$I,"="&amp;_xlfn.MINIFS(Grades!$I:$I,Grades!$A:$A,"="&amp;$A150))</f>
        <v>7</v>
      </c>
      <c r="P150">
        <f>COUNTIFS(Grades!$A:$A,"="&amp;Alumn_Filtered!$A150,Grades!$P:$P,"=DRP",Grades!$J:$J,"=2",Grades!$I:$I,"="&amp;_xlfn.MINIFS(Grades!$I:$I,Grades!$A:$A,"="&amp;$A150))</f>
        <v>0</v>
      </c>
      <c r="Q150">
        <f>COUNTIFS(Grades!$A:$A,"="&amp;Alumn_Filtered!$A150,Grades!$P:$P,"=BAD",Grades!$J:$J,"=2",Grades!$I:$I,"="&amp;_xlfn.MINIFS(Grades!$I:$I,Grades!$A:$A,"="&amp;$A150))</f>
        <v>1</v>
      </c>
      <c r="R150">
        <f>COUNTIFS(Grades!$A:$A,"="&amp;Alumn_Filtered!$A150,Grades!$P:$P,"CVL",Grades!$J:$J,"=2",Grades!$I:$I,"="&amp;_xlfn.MINIFS(Grades!$I:$I,Grades!$A:$A,"="&amp;$A150))</f>
        <v>0</v>
      </c>
      <c r="S150">
        <f t="shared" si="47"/>
        <v>6</v>
      </c>
      <c r="T150">
        <f>COUNTIFS(Grades!$A:$A,"="&amp;Alumn_Filtered!$A150,Grades!$J:$J,"=2",Grades!$P:$P,"&gt;=0.5",Grades!$I:$I,"="&amp;_xlfn.MINIFS(Grades!$I:$I,Grades!$A:$A,"="&amp;$A150))</f>
        <v>4</v>
      </c>
      <c r="U150" s="28">
        <f t="shared" si="37"/>
        <v>0.66666666666666663</v>
      </c>
      <c r="V150">
        <f>COUNTIFS(Grades!$A:$A,"="&amp;Alumn_Filtered!$A150,Grades!$J:$J,"=2",Grades!$P:$P,"&lt;0.5",Grades!$I:$I,"="&amp;_xlfn.MINIFS(Grades!$I:$I,Grades!$A:$A,"="&amp;$A150))</f>
        <v>2</v>
      </c>
      <c r="W150" s="28">
        <f t="shared" si="38"/>
        <v>0.33333333333333331</v>
      </c>
      <c r="X150" s="28">
        <f>_xlfn.MAXIFS(Grades!$P:$P,Grades!$A:$A,"="&amp;Alumn_Filtered!$A150,Grades!$J:$J,"=2",Grades!$I:$I,"="&amp;_xlfn.MINIFS(Grades!$I:$I,Grades!$A:$A,"="&amp;$A150))</f>
        <v>0.79999999999999993</v>
      </c>
      <c r="Y150" s="28">
        <f>_xlfn.MINIFS(Grades!$P:$P,Grades!$A:$A,"="&amp;Alumn_Filtered!$A150,Grades!$J:$J,"=2",Grades!$I:$I,"="&amp;_xlfn.MINIFS(Grades!$I:$I,Grades!$A:$A,"="&amp;$A150))</f>
        <v>0.18333333333333335</v>
      </c>
      <c r="Z150" s="28">
        <f>IF(S150&lt;&gt;0,SUMIFS(Grades!$P:$P,Grades!$P:$P,"&gt;0",Grades!$A:$A,"="&amp;Alumn_Filtered!$A150,Grades!$J:$J,"=2",Grades!$I:$I,"="&amp;_xlfn.MINIFS(Grades!$I:$I,Grades!$A:$A,"="&amp;$A150))/COUNTIFS(Grades!P:P,"&lt;&gt;BAD",Grades!P:P,"&lt;&gt;DRP",Grades!P:P,"&lt;&gt;CVL",Grades!$A:$A,"="&amp;Alumn_Filtered!$A150,Grades!$J:$J,"=2",Grades!$I:$I,"="&amp;_xlfn.MINIFS(Grades!$I:$I,Grades!$A:$A,"="&amp;$A150)),0)</f>
        <v>0.53055555555555556</v>
      </c>
      <c r="AA150" s="28">
        <f t="shared" si="39"/>
        <v>-6.6666666666666541E-2</v>
      </c>
      <c r="AB150">
        <f t="shared" ca="1" si="33"/>
        <v>22</v>
      </c>
      <c r="AC150" t="str">
        <f>LEFT(VLOOKUP($A150,Ingresos!$C:$X,5,FALSE),1)</f>
        <v>S</v>
      </c>
      <c r="AD150">
        <f t="shared" si="40"/>
        <v>1</v>
      </c>
      <c r="AE150" t="str">
        <f>LEFT(VLOOKUP($A150,Ingresos!$C:$X,6,FALSE),1)</f>
        <v>R</v>
      </c>
      <c r="AF150">
        <f t="shared" si="41"/>
        <v>1</v>
      </c>
      <c r="AG150">
        <f>VLOOKUP($A150,Ingresos!$C:$X,9,FALSE)</f>
        <v>548</v>
      </c>
      <c r="AH150" s="28">
        <f t="shared" si="42"/>
        <v>0.55105348460291737</v>
      </c>
      <c r="AI150">
        <f>VLOOKUP($A150,Ingresos!$C:$X,10,FALSE)</f>
        <v>555</v>
      </c>
      <c r="AJ150" s="28">
        <f t="shared" si="43"/>
        <v>0.56239870340356568</v>
      </c>
      <c r="AK150">
        <f>VLOOKUP($A150,Ingresos!$C:$X,11,FALSE)</f>
        <v>598</v>
      </c>
      <c r="AL150" s="28">
        <f t="shared" si="44"/>
        <v>0.63209076175040524</v>
      </c>
      <c r="AM150">
        <f>VLOOKUP($A150,Ingresos!$C:$X,12,FALSE)</f>
        <v>594</v>
      </c>
      <c r="AN150" s="28">
        <f t="shared" si="45"/>
        <v>0.62560777957860614</v>
      </c>
      <c r="AO150" t="str">
        <f>VLOOKUP($A150,Ingresos!$C:$X,18,FALSE)</f>
        <v>RM</v>
      </c>
      <c r="AP150">
        <f t="shared" si="48"/>
        <v>13</v>
      </c>
      <c r="AQ150" t="str">
        <f>VLOOKUP($A150,Ingresos!$C:$X,19,FALSE)</f>
        <v>H1</v>
      </c>
      <c r="AR150">
        <f t="shared" si="46"/>
        <v>1</v>
      </c>
      <c r="AS150">
        <f>VLOOKUP($A150,Ingresos!$C:$X,22,FALSE)</f>
        <v>5</v>
      </c>
    </row>
    <row r="151" spans="1:45" x14ac:dyDescent="0.25">
      <c r="A151">
        <v>192348617</v>
      </c>
      <c r="B151">
        <f>IF((_xlfn.MAXIFS(Grades!$I:$I,Grades!$A:$A,"="&amp;$A151)-_xlfn.MINIFS(Grades!$I:$I,Grades!$A:$A,"="&amp;$A151))=0,0,1)</f>
        <v>1</v>
      </c>
      <c r="C151">
        <f>COUNTIFS(Grades!$A:$A,"="&amp;Alumn_Filtered!$A151,Grades!$J:$J,"=1",Grades!$I:$I,"="&amp;_xlfn.MINIFS(Grades!$I:$I,Grades!$A:$A,"="&amp;$A151))</f>
        <v>6</v>
      </c>
      <c r="D151">
        <f>COUNTIFS(Grades!$A:$A,"="&amp;Alumn_Filtered!$A151,Grades!$P:$P,"=DRP",Grades!$J:$J,"=1",Grades!$I:$I,"="&amp;_xlfn.MINIFS(Grades!$I:$I,Grades!$A:$A,"="&amp;$A151))</f>
        <v>0</v>
      </c>
      <c r="E151">
        <f>COUNTIFS(Grades!$A:$A,"="&amp;Alumn_Filtered!$A151,Grades!$P:$P,"=BAD",Grades!$J:$J,"=1",Grades!$I:$I,"="&amp;_xlfn.MINIFS(Grades!$I:$I,Grades!$A:$A,"="&amp;$A151))</f>
        <v>0</v>
      </c>
      <c r="F151">
        <f>COUNTIFS(Grades!$A:$A,"="&amp;Alumn_Filtered!$A151,Grades!$P:$P,"CVL",Grades!$J:$J,"=1",Grades!$I:$I,"="&amp;_xlfn.MINIFS(Grades!$I:$I,Grades!$A:$A,"="&amp;$A151))</f>
        <v>0</v>
      </c>
      <c r="G151" s="30">
        <f t="shared" si="34"/>
        <v>6</v>
      </c>
      <c r="H151">
        <f>COUNTIFS(Grades!$A:$A,"="&amp;Alumn_Filtered!$A151,Grades!$J:$J,"=1",Grades!$P:$P,"&gt;=0.5",Grades!$I:$I,"="&amp;_xlfn.MINIFS(Grades!$I:$I,Grades!$A:$A,"="&amp;$A151))</f>
        <v>6</v>
      </c>
      <c r="I151" s="28">
        <f t="shared" si="35"/>
        <v>1</v>
      </c>
      <c r="J151">
        <f>COUNTIFS(Grades!$A:$A,"="&amp;Alumn_Filtered!$A151,Grades!$J:$J,"=1",Grades!$P:$P,"&lt;0.5",Grades!$I:$I,"="&amp;_xlfn.MINIFS(Grades!$I:$I,Grades!$A:$A,"="&amp;$A151))</f>
        <v>0</v>
      </c>
      <c r="K151" s="28">
        <f t="shared" si="36"/>
        <v>0</v>
      </c>
      <c r="L151" s="28">
        <f>_xlfn.MAXIFS(Grades!$P:$P,Grades!$A:$A,"="&amp;Alumn_Filtered!$A151,Grades!$J:$J,"=1",Grades!$I:$I,"="&amp;_xlfn.MINIFS(Grades!$I:$I,Grades!$A:$A,"="&amp;$A151))</f>
        <v>0.81666666666666676</v>
      </c>
      <c r="M151" s="28">
        <f>_xlfn.MINIFS(Grades!$P:$P,Grades!$A:$A,"="&amp;Alumn_Filtered!$A151,Grades!$J:$J,"=1",Grades!$I:$I,"="&amp;_xlfn.MINIFS(Grades!$I:$I,Grades!$A:$A,"="&amp;$A151))</f>
        <v>0.53333333333333333</v>
      </c>
      <c r="N151" s="28">
        <f>IF(G151&lt;&gt;0,SUMIFS(Grades!$P:$P,Grades!$P:$P,"&gt;0",Grades!$A:$A,"="&amp;Alumn_Filtered!$A151,Grades!$J:$J,"=1",Grades!$I:$I,"="&amp;_xlfn.MINIFS(Grades!$I:$I,Grades!$A:$A,"="&amp;$A151))/COUNTIFS(Grades!P:P,"&lt;&gt;BAD",Grades!P:P,"&lt;&gt;DRP",Grades!P:P,"&lt;&gt;CVL",Grades!$A:$A,"="&amp;Alumn_Filtered!$A151,Grades!$J:$J,"=1",Grades!$I:$I,"="&amp;_xlfn.MINIFS(Grades!$I:$I,Grades!$A:$A,"="&amp;$A151)),0)</f>
        <v>0.71388888888888891</v>
      </c>
      <c r="O151">
        <f>COUNTIFS(Grades!$A:$A,"="&amp;Alumn_Filtered!$A151,Grades!$J:$J,"=2",Grades!$I:$I,"="&amp;_xlfn.MINIFS(Grades!$I:$I,Grades!$A:$A,"="&amp;$A151))</f>
        <v>6</v>
      </c>
      <c r="P151">
        <f>COUNTIFS(Grades!$A:$A,"="&amp;Alumn_Filtered!$A151,Grades!$P:$P,"=DRP",Grades!$J:$J,"=2",Grades!$I:$I,"="&amp;_xlfn.MINIFS(Grades!$I:$I,Grades!$A:$A,"="&amp;$A151))</f>
        <v>0</v>
      </c>
      <c r="Q151">
        <f>COUNTIFS(Grades!$A:$A,"="&amp;Alumn_Filtered!$A151,Grades!$P:$P,"=BAD",Grades!$J:$J,"=2",Grades!$I:$I,"="&amp;_xlfn.MINIFS(Grades!$I:$I,Grades!$A:$A,"="&amp;$A151))</f>
        <v>0</v>
      </c>
      <c r="R151">
        <f>COUNTIFS(Grades!$A:$A,"="&amp;Alumn_Filtered!$A151,Grades!$P:$P,"CVL",Grades!$J:$J,"=2",Grades!$I:$I,"="&amp;_xlfn.MINIFS(Grades!$I:$I,Grades!$A:$A,"="&amp;$A151))</f>
        <v>0</v>
      </c>
      <c r="S151">
        <f t="shared" si="47"/>
        <v>6</v>
      </c>
      <c r="T151">
        <f>COUNTIFS(Grades!$A:$A,"="&amp;Alumn_Filtered!$A151,Grades!$J:$J,"=2",Grades!$P:$P,"&gt;=0.5",Grades!$I:$I,"="&amp;_xlfn.MINIFS(Grades!$I:$I,Grades!$A:$A,"="&amp;$A151))</f>
        <v>2</v>
      </c>
      <c r="U151" s="28">
        <f t="shared" si="37"/>
        <v>0.33333333333333331</v>
      </c>
      <c r="V151">
        <f>COUNTIFS(Grades!$A:$A,"="&amp;Alumn_Filtered!$A151,Grades!$J:$J,"=2",Grades!$P:$P,"&lt;0.5",Grades!$I:$I,"="&amp;_xlfn.MINIFS(Grades!$I:$I,Grades!$A:$A,"="&amp;$A151))</f>
        <v>4</v>
      </c>
      <c r="W151" s="28">
        <f t="shared" si="38"/>
        <v>0.66666666666666663</v>
      </c>
      <c r="X151" s="28">
        <f>_xlfn.MAXIFS(Grades!$P:$P,Grades!$A:$A,"="&amp;Alumn_Filtered!$A151,Grades!$J:$J,"=2",Grades!$I:$I,"="&amp;_xlfn.MINIFS(Grades!$I:$I,Grades!$A:$A,"="&amp;$A151))</f>
        <v>1</v>
      </c>
      <c r="Y151" s="28">
        <f>_xlfn.MINIFS(Grades!$P:$P,Grades!$A:$A,"="&amp;Alumn_Filtered!$A151,Grades!$J:$J,"=2",Grades!$I:$I,"="&amp;_xlfn.MINIFS(Grades!$I:$I,Grades!$A:$A,"="&amp;$A151))</f>
        <v>0.3666666666666667</v>
      </c>
      <c r="Z151" s="28">
        <f>IF(S151&lt;&gt;0,SUMIFS(Grades!$P:$P,Grades!$P:$P,"&gt;0",Grades!$A:$A,"="&amp;Alumn_Filtered!$A151,Grades!$J:$J,"=2",Grades!$I:$I,"="&amp;_xlfn.MINIFS(Grades!$I:$I,Grades!$A:$A,"="&amp;$A151))/COUNTIFS(Grades!P:P,"&lt;&gt;BAD",Grades!P:P,"&lt;&gt;DRP",Grades!P:P,"&lt;&gt;CVL",Grades!$A:$A,"="&amp;Alumn_Filtered!$A151,Grades!$J:$J,"=2",Grades!$I:$I,"="&amp;_xlfn.MINIFS(Grades!$I:$I,Grades!$A:$A,"="&amp;$A151)),0)</f>
        <v>0.51388888888888895</v>
      </c>
      <c r="AA151" s="28">
        <f t="shared" si="39"/>
        <v>-0.19999999999999996</v>
      </c>
      <c r="AB151">
        <f t="shared" ca="1" si="33"/>
        <v>22</v>
      </c>
      <c r="AC151" t="str">
        <f>LEFT(VLOOKUP($A151,Ingresos!$C:$X,5,FALSE),1)</f>
        <v>S</v>
      </c>
      <c r="AD151">
        <f t="shared" si="40"/>
        <v>1</v>
      </c>
      <c r="AE151" t="str">
        <f>LEFT(VLOOKUP($A151,Ingresos!$C:$X,6,FALSE),1)</f>
        <v>R</v>
      </c>
      <c r="AF151">
        <f t="shared" si="41"/>
        <v>1</v>
      </c>
      <c r="AG151">
        <f>VLOOKUP($A151,Ingresos!$C:$X,9,FALSE)</f>
        <v>529</v>
      </c>
      <c r="AH151" s="28">
        <f t="shared" si="42"/>
        <v>0.52025931928687197</v>
      </c>
      <c r="AI151">
        <f>VLOOKUP($A151,Ingresos!$C:$X,10,FALSE)</f>
        <v>540</v>
      </c>
      <c r="AJ151" s="28">
        <f t="shared" si="43"/>
        <v>0.53808752025931927</v>
      </c>
      <c r="AK151">
        <f>VLOOKUP($A151,Ingresos!$C:$X,11,FALSE)</f>
        <v>574</v>
      </c>
      <c r="AL151" s="28">
        <f t="shared" si="44"/>
        <v>0.59319286871961097</v>
      </c>
      <c r="AM151">
        <f>VLOOKUP($A151,Ingresos!$C:$X,12,FALSE)</f>
        <v>584</v>
      </c>
      <c r="AN151" s="28">
        <f t="shared" si="45"/>
        <v>0.60940032414910861</v>
      </c>
      <c r="AO151" t="str">
        <f>VLOOKUP($A151,Ingresos!$C:$X,18,FALSE)</f>
        <v>RM</v>
      </c>
      <c r="AP151">
        <f t="shared" si="48"/>
        <v>13</v>
      </c>
      <c r="AQ151" t="str">
        <f>VLOOKUP($A151,Ingresos!$C:$X,19,FALSE)</f>
        <v>T2</v>
      </c>
      <c r="AR151">
        <f t="shared" si="46"/>
        <v>4</v>
      </c>
      <c r="AS151">
        <f>VLOOKUP($A151,Ingresos!$C:$X,22,FALSE)</f>
        <v>5</v>
      </c>
    </row>
    <row r="152" spans="1:45" x14ac:dyDescent="0.25">
      <c r="A152">
        <v>192357616</v>
      </c>
      <c r="B152">
        <f>IF((_xlfn.MAXIFS(Grades!$I:$I,Grades!$A:$A,"="&amp;$A152)-_xlfn.MINIFS(Grades!$I:$I,Grades!$A:$A,"="&amp;$A152))=0,0,1)</f>
        <v>1</v>
      </c>
      <c r="C152">
        <f>COUNTIFS(Grades!$A:$A,"="&amp;Alumn_Filtered!$A152,Grades!$J:$J,"=1",Grades!$I:$I,"="&amp;_xlfn.MINIFS(Grades!$I:$I,Grades!$A:$A,"="&amp;$A152))</f>
        <v>6</v>
      </c>
      <c r="D152">
        <f>COUNTIFS(Grades!$A:$A,"="&amp;Alumn_Filtered!$A152,Grades!$P:$P,"=DRP",Grades!$J:$J,"=1",Grades!$I:$I,"="&amp;_xlfn.MINIFS(Grades!$I:$I,Grades!$A:$A,"="&amp;$A152))</f>
        <v>0</v>
      </c>
      <c r="E152">
        <f>COUNTIFS(Grades!$A:$A,"="&amp;Alumn_Filtered!$A152,Grades!$P:$P,"=BAD",Grades!$J:$J,"=1",Grades!$I:$I,"="&amp;_xlfn.MINIFS(Grades!$I:$I,Grades!$A:$A,"="&amp;$A152))</f>
        <v>1</v>
      </c>
      <c r="F152">
        <f>COUNTIFS(Grades!$A:$A,"="&amp;Alumn_Filtered!$A152,Grades!$P:$P,"CVL",Grades!$J:$J,"=1",Grades!$I:$I,"="&amp;_xlfn.MINIFS(Grades!$I:$I,Grades!$A:$A,"="&amp;$A152))</f>
        <v>0</v>
      </c>
      <c r="G152" s="30">
        <f t="shared" si="34"/>
        <v>5</v>
      </c>
      <c r="H152">
        <f>COUNTIFS(Grades!$A:$A,"="&amp;Alumn_Filtered!$A152,Grades!$J:$J,"=1",Grades!$P:$P,"&gt;=0.5",Grades!$I:$I,"="&amp;_xlfn.MINIFS(Grades!$I:$I,Grades!$A:$A,"="&amp;$A152))</f>
        <v>1</v>
      </c>
      <c r="I152" s="28">
        <f t="shared" si="35"/>
        <v>0.2</v>
      </c>
      <c r="J152">
        <f>COUNTIFS(Grades!$A:$A,"="&amp;Alumn_Filtered!$A152,Grades!$J:$J,"=1",Grades!$P:$P,"&lt;0.5",Grades!$I:$I,"="&amp;_xlfn.MINIFS(Grades!$I:$I,Grades!$A:$A,"="&amp;$A152))</f>
        <v>4</v>
      </c>
      <c r="K152" s="28">
        <f t="shared" si="36"/>
        <v>0.8</v>
      </c>
      <c r="L152" s="28">
        <f>_xlfn.MAXIFS(Grades!$P:$P,Grades!$A:$A,"="&amp;Alumn_Filtered!$A152,Grades!$J:$J,"=1",Grades!$I:$I,"="&amp;_xlfn.MINIFS(Grades!$I:$I,Grades!$A:$A,"="&amp;$A152))</f>
        <v>0.83333333333333337</v>
      </c>
      <c r="M152" s="28">
        <f>_xlfn.MINIFS(Grades!$P:$P,Grades!$A:$A,"="&amp;Alumn_Filtered!$A152,Grades!$J:$J,"=1",Grades!$I:$I,"="&amp;_xlfn.MINIFS(Grades!$I:$I,Grades!$A:$A,"="&amp;$A152))</f>
        <v>0.21666666666666665</v>
      </c>
      <c r="N152" s="28">
        <f>IF(G152&lt;&gt;0,SUMIFS(Grades!$P:$P,Grades!$P:$P,"&gt;0",Grades!$A:$A,"="&amp;Alumn_Filtered!$A152,Grades!$J:$J,"=1",Grades!$I:$I,"="&amp;_xlfn.MINIFS(Grades!$I:$I,Grades!$A:$A,"="&amp;$A152))/COUNTIFS(Grades!P:P,"&lt;&gt;BAD",Grades!P:P,"&lt;&gt;DRP",Grades!P:P,"&lt;&gt;CVL",Grades!$A:$A,"="&amp;Alumn_Filtered!$A152,Grades!$J:$J,"=1",Grades!$I:$I,"="&amp;_xlfn.MINIFS(Grades!$I:$I,Grades!$A:$A,"="&amp;$A152)),0)</f>
        <v>0.45999999999999996</v>
      </c>
      <c r="O152">
        <f>COUNTIFS(Grades!$A:$A,"="&amp;Alumn_Filtered!$A152,Grades!$J:$J,"=2",Grades!$I:$I,"="&amp;_xlfn.MINIFS(Grades!$I:$I,Grades!$A:$A,"="&amp;$A152))</f>
        <v>5</v>
      </c>
      <c r="P152">
        <f>COUNTIFS(Grades!$A:$A,"="&amp;Alumn_Filtered!$A152,Grades!$P:$P,"=DRP",Grades!$J:$J,"=2",Grades!$I:$I,"="&amp;_xlfn.MINIFS(Grades!$I:$I,Grades!$A:$A,"="&amp;$A152))</f>
        <v>0</v>
      </c>
      <c r="Q152">
        <f>COUNTIFS(Grades!$A:$A,"="&amp;Alumn_Filtered!$A152,Grades!$P:$P,"=BAD",Grades!$J:$J,"=2",Grades!$I:$I,"="&amp;_xlfn.MINIFS(Grades!$I:$I,Grades!$A:$A,"="&amp;$A152))</f>
        <v>0</v>
      </c>
      <c r="R152">
        <f>COUNTIFS(Grades!$A:$A,"="&amp;Alumn_Filtered!$A152,Grades!$P:$P,"CVL",Grades!$J:$J,"=2",Grades!$I:$I,"="&amp;_xlfn.MINIFS(Grades!$I:$I,Grades!$A:$A,"="&amp;$A152))</f>
        <v>0</v>
      </c>
      <c r="S152">
        <f t="shared" si="47"/>
        <v>5</v>
      </c>
      <c r="T152">
        <f>COUNTIFS(Grades!$A:$A,"="&amp;Alumn_Filtered!$A152,Grades!$J:$J,"=2",Grades!$P:$P,"&gt;=0.5",Grades!$I:$I,"="&amp;_xlfn.MINIFS(Grades!$I:$I,Grades!$A:$A,"="&amp;$A152))</f>
        <v>0</v>
      </c>
      <c r="U152" s="28">
        <f t="shared" si="37"/>
        <v>0</v>
      </c>
      <c r="V152">
        <f>COUNTIFS(Grades!$A:$A,"="&amp;Alumn_Filtered!$A152,Grades!$J:$J,"=2",Grades!$P:$P,"&lt;0.5",Grades!$I:$I,"="&amp;_xlfn.MINIFS(Grades!$I:$I,Grades!$A:$A,"="&amp;$A152))</f>
        <v>5</v>
      </c>
      <c r="W152" s="28">
        <f t="shared" si="38"/>
        <v>1</v>
      </c>
      <c r="X152" s="28">
        <f>_xlfn.MAXIFS(Grades!$P:$P,Grades!$A:$A,"="&amp;Alumn_Filtered!$A152,Grades!$J:$J,"=2",Grades!$I:$I,"="&amp;_xlfn.MINIFS(Grades!$I:$I,Grades!$A:$A,"="&amp;$A152))</f>
        <v>0.3666666666666667</v>
      </c>
      <c r="Y152" s="28">
        <f>_xlfn.MINIFS(Grades!$P:$P,Grades!$A:$A,"="&amp;Alumn_Filtered!$A152,Grades!$J:$J,"=2",Grades!$I:$I,"="&amp;_xlfn.MINIFS(Grades!$I:$I,Grades!$A:$A,"="&amp;$A152))</f>
        <v>0.11666666666666665</v>
      </c>
      <c r="Z152" s="28">
        <f>IF(S152&lt;&gt;0,SUMIFS(Grades!$P:$P,Grades!$P:$P,"&gt;0",Grades!$A:$A,"="&amp;Alumn_Filtered!$A152,Grades!$J:$J,"=2",Grades!$I:$I,"="&amp;_xlfn.MINIFS(Grades!$I:$I,Grades!$A:$A,"="&amp;$A152))/COUNTIFS(Grades!P:P,"&lt;&gt;BAD",Grades!P:P,"&lt;&gt;DRP",Grades!P:P,"&lt;&gt;CVL",Grades!$A:$A,"="&amp;Alumn_Filtered!$A152,Grades!$J:$J,"=2",Grades!$I:$I,"="&amp;_xlfn.MINIFS(Grades!$I:$I,Grades!$A:$A,"="&amp;$A152)),0)</f>
        <v>0.31333333333333335</v>
      </c>
      <c r="AA152" s="28">
        <f t="shared" si="39"/>
        <v>-0.14666666666666661</v>
      </c>
      <c r="AB152">
        <f t="shared" ca="1" si="33"/>
        <v>22</v>
      </c>
      <c r="AC152" t="str">
        <f>LEFT(VLOOKUP($A152,Ingresos!$C:$X,5,FALSE),1)</f>
        <v>S</v>
      </c>
      <c r="AD152">
        <f t="shared" si="40"/>
        <v>1</v>
      </c>
      <c r="AE152" t="str">
        <f>LEFT(VLOOKUP($A152,Ingresos!$C:$X,6,FALSE),1)</f>
        <v>R</v>
      </c>
      <c r="AF152">
        <f t="shared" si="41"/>
        <v>1</v>
      </c>
      <c r="AG152">
        <f>VLOOKUP($A152,Ingresos!$C:$X,9,FALSE)</f>
        <v>423</v>
      </c>
      <c r="AH152" s="28">
        <f t="shared" si="42"/>
        <v>0.34846029173419774</v>
      </c>
      <c r="AI152">
        <f>VLOOKUP($A152,Ingresos!$C:$X,10,FALSE)</f>
        <v>423</v>
      </c>
      <c r="AJ152" s="28">
        <f t="shared" si="43"/>
        <v>0.34846029173419774</v>
      </c>
      <c r="AK152">
        <f>VLOOKUP($A152,Ingresos!$C:$X,11,FALSE)</f>
        <v>525</v>
      </c>
      <c r="AL152" s="28">
        <f t="shared" si="44"/>
        <v>0.51377633711507298</v>
      </c>
      <c r="AM152">
        <f>VLOOKUP($A152,Ingresos!$C:$X,12,FALSE)</f>
        <v>552</v>
      </c>
      <c r="AN152" s="28">
        <f t="shared" si="45"/>
        <v>0.55753646677471635</v>
      </c>
      <c r="AO152">
        <f>VLOOKUP($A152,Ingresos!$C:$X,18,FALSE)</f>
        <v>13</v>
      </c>
      <c r="AP152">
        <f t="shared" si="48"/>
        <v>13</v>
      </c>
      <c r="AQ152" t="str">
        <f>VLOOKUP($A152,Ingresos!$C:$X,19,FALSE)</f>
        <v>H1</v>
      </c>
      <c r="AR152">
        <f t="shared" si="46"/>
        <v>1</v>
      </c>
      <c r="AS152">
        <f>VLOOKUP($A152,Ingresos!$C:$X,22,FALSE)</f>
        <v>0</v>
      </c>
    </row>
    <row r="153" spans="1:45" x14ac:dyDescent="0.25">
      <c r="A153">
        <v>192373433</v>
      </c>
      <c r="B153">
        <f>IF((_xlfn.MAXIFS(Grades!$I:$I,Grades!$A:$A,"="&amp;$A153)-_xlfn.MINIFS(Grades!$I:$I,Grades!$A:$A,"="&amp;$A153))=0,0,1)</f>
        <v>0</v>
      </c>
      <c r="C153">
        <f>COUNTIFS(Grades!$A:$A,"="&amp;Alumn_Filtered!$A153,Grades!$J:$J,"=1",Grades!$I:$I,"="&amp;_xlfn.MINIFS(Grades!$I:$I,Grades!$A:$A,"="&amp;$A153))</f>
        <v>7</v>
      </c>
      <c r="D153">
        <f>COUNTIFS(Grades!$A:$A,"="&amp;Alumn_Filtered!$A153,Grades!$P:$P,"=DRP",Grades!$J:$J,"=1",Grades!$I:$I,"="&amp;_xlfn.MINIFS(Grades!$I:$I,Grades!$A:$A,"="&amp;$A153))</f>
        <v>1</v>
      </c>
      <c r="E153">
        <f>COUNTIFS(Grades!$A:$A,"="&amp;Alumn_Filtered!$A153,Grades!$P:$P,"=BAD",Grades!$J:$J,"=1",Grades!$I:$I,"="&amp;_xlfn.MINIFS(Grades!$I:$I,Grades!$A:$A,"="&amp;$A153))</f>
        <v>0</v>
      </c>
      <c r="F153">
        <f>COUNTIFS(Grades!$A:$A,"="&amp;Alumn_Filtered!$A153,Grades!$P:$P,"CVL",Grades!$J:$J,"=1",Grades!$I:$I,"="&amp;_xlfn.MINIFS(Grades!$I:$I,Grades!$A:$A,"="&amp;$A153))</f>
        <v>0</v>
      </c>
      <c r="G153" s="30">
        <f t="shared" si="34"/>
        <v>6</v>
      </c>
      <c r="H153">
        <f>COUNTIFS(Grades!$A:$A,"="&amp;Alumn_Filtered!$A153,Grades!$J:$J,"=1",Grades!$P:$P,"&gt;=0.5",Grades!$I:$I,"="&amp;_xlfn.MINIFS(Grades!$I:$I,Grades!$A:$A,"="&amp;$A153))</f>
        <v>1</v>
      </c>
      <c r="I153" s="28">
        <f t="shared" si="35"/>
        <v>0.16666666666666666</v>
      </c>
      <c r="J153">
        <f>COUNTIFS(Grades!$A:$A,"="&amp;Alumn_Filtered!$A153,Grades!$J:$J,"=1",Grades!$P:$P,"&lt;0.5",Grades!$I:$I,"="&amp;_xlfn.MINIFS(Grades!$I:$I,Grades!$A:$A,"="&amp;$A153))</f>
        <v>5</v>
      </c>
      <c r="K153" s="28">
        <f t="shared" si="36"/>
        <v>0.83333333333333337</v>
      </c>
      <c r="L153" s="28">
        <f>_xlfn.MAXIFS(Grades!$P:$P,Grades!$A:$A,"="&amp;Alumn_Filtered!$A153,Grades!$J:$J,"=1",Grades!$I:$I,"="&amp;_xlfn.MINIFS(Grades!$I:$I,Grades!$A:$A,"="&amp;$A153))</f>
        <v>0.73333333333333339</v>
      </c>
      <c r="M153" s="28">
        <f>_xlfn.MINIFS(Grades!$P:$P,Grades!$A:$A,"="&amp;Alumn_Filtered!$A153,Grades!$J:$J,"=1",Grades!$I:$I,"="&amp;_xlfn.MINIFS(Grades!$I:$I,Grades!$A:$A,"="&amp;$A153))</f>
        <v>0.25</v>
      </c>
      <c r="N153" s="28">
        <f>IF(G153&lt;&gt;0,SUMIFS(Grades!$P:$P,Grades!$P:$P,"&gt;0",Grades!$A:$A,"="&amp;Alumn_Filtered!$A153,Grades!$J:$J,"=1",Grades!$I:$I,"="&amp;_xlfn.MINIFS(Grades!$I:$I,Grades!$A:$A,"="&amp;$A153))/COUNTIFS(Grades!P:P,"&lt;&gt;BAD",Grades!P:P,"&lt;&gt;DRP",Grades!P:P,"&lt;&gt;CVL",Grades!$A:$A,"="&amp;Alumn_Filtered!$A153,Grades!$J:$J,"=1",Grades!$I:$I,"="&amp;_xlfn.MINIFS(Grades!$I:$I,Grades!$A:$A,"="&amp;$A153)),0)</f>
        <v>0.40555555555555561</v>
      </c>
      <c r="O153">
        <f>COUNTIFS(Grades!$A:$A,"="&amp;Alumn_Filtered!$A153,Grades!$J:$J,"=2",Grades!$I:$I,"="&amp;_xlfn.MINIFS(Grades!$I:$I,Grades!$A:$A,"="&amp;$A153))</f>
        <v>5</v>
      </c>
      <c r="P153">
        <f>COUNTIFS(Grades!$A:$A,"="&amp;Alumn_Filtered!$A153,Grades!$P:$P,"=DRP",Grades!$J:$J,"=2",Grades!$I:$I,"="&amp;_xlfn.MINIFS(Grades!$I:$I,Grades!$A:$A,"="&amp;$A153))</f>
        <v>0</v>
      </c>
      <c r="Q153">
        <f>COUNTIFS(Grades!$A:$A,"="&amp;Alumn_Filtered!$A153,Grades!$P:$P,"=BAD",Grades!$J:$J,"=2",Grades!$I:$I,"="&amp;_xlfn.MINIFS(Grades!$I:$I,Grades!$A:$A,"="&amp;$A153))</f>
        <v>0</v>
      </c>
      <c r="R153">
        <f>COUNTIFS(Grades!$A:$A,"="&amp;Alumn_Filtered!$A153,Grades!$P:$P,"CVL",Grades!$J:$J,"=2",Grades!$I:$I,"="&amp;_xlfn.MINIFS(Grades!$I:$I,Grades!$A:$A,"="&amp;$A153))</f>
        <v>0</v>
      </c>
      <c r="S153">
        <f t="shared" si="47"/>
        <v>5</v>
      </c>
      <c r="T153">
        <f>COUNTIFS(Grades!$A:$A,"="&amp;Alumn_Filtered!$A153,Grades!$J:$J,"=2",Grades!$P:$P,"&gt;=0.5",Grades!$I:$I,"="&amp;_xlfn.MINIFS(Grades!$I:$I,Grades!$A:$A,"="&amp;$A153))</f>
        <v>0</v>
      </c>
      <c r="U153" s="28">
        <f t="shared" si="37"/>
        <v>0</v>
      </c>
      <c r="V153">
        <f>COUNTIFS(Grades!$A:$A,"="&amp;Alumn_Filtered!$A153,Grades!$J:$J,"=2",Grades!$P:$P,"&lt;0.5",Grades!$I:$I,"="&amp;_xlfn.MINIFS(Grades!$I:$I,Grades!$A:$A,"="&amp;$A153))</f>
        <v>5</v>
      </c>
      <c r="W153" s="28">
        <f t="shared" si="38"/>
        <v>1</v>
      </c>
      <c r="X153" s="28">
        <f>_xlfn.MAXIFS(Grades!$P:$P,Grades!$A:$A,"="&amp;Alumn_Filtered!$A153,Grades!$J:$J,"=2",Grades!$I:$I,"="&amp;_xlfn.MINIFS(Grades!$I:$I,Grades!$A:$A,"="&amp;$A153))</f>
        <v>0.41666666666666669</v>
      </c>
      <c r="Y153" s="28">
        <f>_xlfn.MINIFS(Grades!$P:$P,Grades!$A:$A,"="&amp;Alumn_Filtered!$A153,Grades!$J:$J,"=2",Grades!$I:$I,"="&amp;_xlfn.MINIFS(Grades!$I:$I,Grades!$A:$A,"="&amp;$A153))</f>
        <v>0.10000000000000002</v>
      </c>
      <c r="Z153" s="28">
        <f>IF(S153&lt;&gt;0,SUMIFS(Grades!$P:$P,Grades!$P:$P,"&gt;0",Grades!$A:$A,"="&amp;Alumn_Filtered!$A153,Grades!$J:$J,"=2",Grades!$I:$I,"="&amp;_xlfn.MINIFS(Grades!$I:$I,Grades!$A:$A,"="&amp;$A153))/COUNTIFS(Grades!P:P,"&lt;&gt;BAD",Grades!P:P,"&lt;&gt;DRP",Grades!P:P,"&lt;&gt;CVL",Grades!$A:$A,"="&amp;Alumn_Filtered!$A153,Grades!$J:$J,"=2",Grades!$I:$I,"="&amp;_xlfn.MINIFS(Grades!$I:$I,Grades!$A:$A,"="&amp;$A153)),0)</f>
        <v>0.2233333333333333</v>
      </c>
      <c r="AA153" s="28">
        <f t="shared" si="39"/>
        <v>-0.18222222222222231</v>
      </c>
      <c r="AB153">
        <f t="shared" ca="1" si="33"/>
        <v>22</v>
      </c>
      <c r="AC153" t="str">
        <f>LEFT(VLOOKUP($A153,Ingresos!$C:$X,5,FALSE),1)</f>
        <v>S</v>
      </c>
      <c r="AD153">
        <f t="shared" si="40"/>
        <v>1</v>
      </c>
      <c r="AE153" t="str">
        <f>LEFT(VLOOKUP($A153,Ingresos!$C:$X,6,FALSE),1)</f>
        <v>R</v>
      </c>
      <c r="AF153">
        <f t="shared" si="41"/>
        <v>1</v>
      </c>
      <c r="AG153">
        <f>VLOOKUP($A153,Ingresos!$C:$X,9,FALSE)</f>
        <v>379</v>
      </c>
      <c r="AH153" s="28">
        <f t="shared" si="42"/>
        <v>0.2771474878444084</v>
      </c>
      <c r="AI153">
        <f>VLOOKUP($A153,Ingresos!$C:$X,10,FALSE)</f>
        <v>379</v>
      </c>
      <c r="AJ153" s="28">
        <f t="shared" si="43"/>
        <v>0.2771474878444084</v>
      </c>
      <c r="AK153">
        <f>VLOOKUP($A153,Ingresos!$C:$X,11,FALSE)</f>
        <v>486</v>
      </c>
      <c r="AL153" s="28">
        <f t="shared" si="44"/>
        <v>0.45056726094003241</v>
      </c>
      <c r="AM153">
        <f>VLOOKUP($A153,Ingresos!$C:$X,12,FALSE)</f>
        <v>532</v>
      </c>
      <c r="AN153" s="28">
        <f t="shared" si="45"/>
        <v>0.52512155591572118</v>
      </c>
      <c r="AO153" t="str">
        <f>VLOOKUP($A153,Ingresos!$C:$X,18,FALSE)</f>
        <v>RM</v>
      </c>
      <c r="AP153">
        <f t="shared" si="48"/>
        <v>13</v>
      </c>
      <c r="AQ153" t="str">
        <f>VLOOKUP($A153,Ingresos!$C:$X,19,FALSE)</f>
        <v>H1</v>
      </c>
      <c r="AR153">
        <f t="shared" si="46"/>
        <v>1</v>
      </c>
      <c r="AS153">
        <f>VLOOKUP($A153,Ingresos!$C:$X,22,FALSE)</f>
        <v>7</v>
      </c>
    </row>
    <row r="154" spans="1:45" x14ac:dyDescent="0.25">
      <c r="A154">
        <v>192388422</v>
      </c>
      <c r="B154">
        <f>IF((_xlfn.MAXIFS(Grades!$I:$I,Grades!$A:$A,"="&amp;$A154)-_xlfn.MINIFS(Grades!$I:$I,Grades!$A:$A,"="&amp;$A154))=0,0,1)</f>
        <v>1</v>
      </c>
      <c r="C154">
        <f>COUNTIFS(Grades!$A:$A,"="&amp;Alumn_Filtered!$A154,Grades!$J:$J,"=1",Grades!$I:$I,"="&amp;_xlfn.MINIFS(Grades!$I:$I,Grades!$A:$A,"="&amp;$A154))</f>
        <v>6</v>
      </c>
      <c r="D154">
        <f>COUNTIFS(Grades!$A:$A,"="&amp;Alumn_Filtered!$A154,Grades!$P:$P,"=DRP",Grades!$J:$J,"=1",Grades!$I:$I,"="&amp;_xlfn.MINIFS(Grades!$I:$I,Grades!$A:$A,"="&amp;$A154))</f>
        <v>0</v>
      </c>
      <c r="E154">
        <f>COUNTIFS(Grades!$A:$A,"="&amp;Alumn_Filtered!$A154,Grades!$P:$P,"=BAD",Grades!$J:$J,"=1",Grades!$I:$I,"="&amp;_xlfn.MINIFS(Grades!$I:$I,Grades!$A:$A,"="&amp;$A154))</f>
        <v>0</v>
      </c>
      <c r="F154">
        <f>COUNTIFS(Grades!$A:$A,"="&amp;Alumn_Filtered!$A154,Grades!$P:$P,"CVL",Grades!$J:$J,"=1",Grades!$I:$I,"="&amp;_xlfn.MINIFS(Grades!$I:$I,Grades!$A:$A,"="&amp;$A154))</f>
        <v>0</v>
      </c>
      <c r="G154" s="30">
        <f t="shared" si="34"/>
        <v>6</v>
      </c>
      <c r="H154">
        <f>COUNTIFS(Grades!$A:$A,"="&amp;Alumn_Filtered!$A154,Grades!$J:$J,"=1",Grades!$P:$P,"&gt;=0.5",Grades!$I:$I,"="&amp;_xlfn.MINIFS(Grades!$I:$I,Grades!$A:$A,"="&amp;$A154))</f>
        <v>5</v>
      </c>
      <c r="I154" s="28">
        <f t="shared" si="35"/>
        <v>0.83333333333333337</v>
      </c>
      <c r="J154">
        <f>COUNTIFS(Grades!$A:$A,"="&amp;Alumn_Filtered!$A154,Grades!$J:$J,"=1",Grades!$P:$P,"&lt;0.5",Grades!$I:$I,"="&amp;_xlfn.MINIFS(Grades!$I:$I,Grades!$A:$A,"="&amp;$A154))</f>
        <v>1</v>
      </c>
      <c r="K154" s="28">
        <f t="shared" si="36"/>
        <v>0.16666666666666666</v>
      </c>
      <c r="L154" s="28">
        <f>_xlfn.MAXIFS(Grades!$P:$P,Grades!$A:$A,"="&amp;Alumn_Filtered!$A154,Grades!$J:$J,"=1",Grades!$I:$I,"="&amp;_xlfn.MINIFS(Grades!$I:$I,Grades!$A:$A,"="&amp;$A154))</f>
        <v>0.8833333333333333</v>
      </c>
      <c r="M154" s="28">
        <f>_xlfn.MINIFS(Grades!$P:$P,Grades!$A:$A,"="&amp;Alumn_Filtered!$A154,Grades!$J:$J,"=1",Grades!$I:$I,"="&amp;_xlfn.MINIFS(Grades!$I:$I,Grades!$A:$A,"="&amp;$A154))</f>
        <v>0.18333333333333335</v>
      </c>
      <c r="N154" s="28">
        <f>IF(G154&lt;&gt;0,SUMIFS(Grades!$P:$P,Grades!$P:$P,"&gt;0",Grades!$A:$A,"="&amp;Alumn_Filtered!$A154,Grades!$J:$J,"=1",Grades!$I:$I,"="&amp;_xlfn.MINIFS(Grades!$I:$I,Grades!$A:$A,"="&amp;$A154))/COUNTIFS(Grades!P:P,"&lt;&gt;BAD",Grades!P:P,"&lt;&gt;DRP",Grades!P:P,"&lt;&gt;CVL",Grades!$A:$A,"="&amp;Alumn_Filtered!$A154,Grades!$J:$J,"=1",Grades!$I:$I,"="&amp;_xlfn.MINIFS(Grades!$I:$I,Grades!$A:$A,"="&amp;$A154)),0)</f>
        <v>0.55555555555555558</v>
      </c>
      <c r="O154">
        <f>COUNTIFS(Grades!$A:$A,"="&amp;Alumn_Filtered!$A154,Grades!$J:$J,"=2",Grades!$I:$I,"="&amp;_xlfn.MINIFS(Grades!$I:$I,Grades!$A:$A,"="&amp;$A154))</f>
        <v>9</v>
      </c>
      <c r="P154">
        <f>COUNTIFS(Grades!$A:$A,"="&amp;Alumn_Filtered!$A154,Grades!$P:$P,"=DRP",Grades!$J:$J,"=2",Grades!$I:$I,"="&amp;_xlfn.MINIFS(Grades!$I:$I,Grades!$A:$A,"="&amp;$A154))</f>
        <v>3</v>
      </c>
      <c r="Q154">
        <f>COUNTIFS(Grades!$A:$A,"="&amp;Alumn_Filtered!$A154,Grades!$P:$P,"=BAD",Grades!$J:$J,"=2",Grades!$I:$I,"="&amp;_xlfn.MINIFS(Grades!$I:$I,Grades!$A:$A,"="&amp;$A154))</f>
        <v>0</v>
      </c>
      <c r="R154">
        <f>COUNTIFS(Grades!$A:$A,"="&amp;Alumn_Filtered!$A154,Grades!$P:$P,"CVL",Grades!$J:$J,"=2",Grades!$I:$I,"="&amp;_xlfn.MINIFS(Grades!$I:$I,Grades!$A:$A,"="&amp;$A154))</f>
        <v>0</v>
      </c>
      <c r="S154">
        <f t="shared" si="47"/>
        <v>6</v>
      </c>
      <c r="T154">
        <f>COUNTIFS(Grades!$A:$A,"="&amp;Alumn_Filtered!$A154,Grades!$J:$J,"=2",Grades!$P:$P,"&gt;=0.5",Grades!$I:$I,"="&amp;_xlfn.MINIFS(Grades!$I:$I,Grades!$A:$A,"="&amp;$A154))</f>
        <v>6</v>
      </c>
      <c r="U154" s="28">
        <f t="shared" si="37"/>
        <v>1</v>
      </c>
      <c r="V154">
        <f>COUNTIFS(Grades!$A:$A,"="&amp;Alumn_Filtered!$A154,Grades!$J:$J,"=2",Grades!$P:$P,"&lt;0.5",Grades!$I:$I,"="&amp;_xlfn.MINIFS(Grades!$I:$I,Grades!$A:$A,"="&amp;$A154))</f>
        <v>0</v>
      </c>
      <c r="W154" s="28">
        <f t="shared" si="38"/>
        <v>0</v>
      </c>
      <c r="X154" s="28">
        <f>_xlfn.MAXIFS(Grades!$P:$P,Grades!$A:$A,"="&amp;Alumn_Filtered!$A154,Grades!$J:$J,"=2",Grades!$I:$I,"="&amp;_xlfn.MINIFS(Grades!$I:$I,Grades!$A:$A,"="&amp;$A154))</f>
        <v>0.8666666666666667</v>
      </c>
      <c r="Y154" s="28">
        <f>_xlfn.MINIFS(Grades!$P:$P,Grades!$A:$A,"="&amp;Alumn_Filtered!$A154,Grades!$J:$J,"=2",Grades!$I:$I,"="&amp;_xlfn.MINIFS(Grades!$I:$I,Grades!$A:$A,"="&amp;$A154))</f>
        <v>0.51666666666666661</v>
      </c>
      <c r="Z154" s="28">
        <f>IF(S154&lt;&gt;0,SUMIFS(Grades!$P:$P,Grades!$P:$P,"&gt;0",Grades!$A:$A,"="&amp;Alumn_Filtered!$A154,Grades!$J:$J,"=2",Grades!$I:$I,"="&amp;_xlfn.MINIFS(Grades!$I:$I,Grades!$A:$A,"="&amp;$A154))/COUNTIFS(Grades!P:P,"&lt;&gt;BAD",Grades!P:P,"&lt;&gt;DRP",Grades!P:P,"&lt;&gt;CVL",Grades!$A:$A,"="&amp;Alumn_Filtered!$A154,Grades!$J:$J,"=2",Grades!$I:$I,"="&amp;_xlfn.MINIFS(Grades!$I:$I,Grades!$A:$A,"="&amp;$A154)),0)</f>
        <v>0.68888888888888899</v>
      </c>
      <c r="AA154" s="28">
        <f t="shared" si="39"/>
        <v>0.13333333333333341</v>
      </c>
      <c r="AB154">
        <f t="shared" ca="1" si="33"/>
        <v>22</v>
      </c>
      <c r="AC154" t="str">
        <f>LEFT(VLOOKUP($A154,Ingresos!$C:$X,5,FALSE),1)</f>
        <v>S</v>
      </c>
      <c r="AD154">
        <f t="shared" si="40"/>
        <v>1</v>
      </c>
      <c r="AE154" t="str">
        <f>LEFT(VLOOKUP($A154,Ingresos!$C:$X,6,FALSE),1)</f>
        <v>R</v>
      </c>
      <c r="AF154">
        <f t="shared" si="41"/>
        <v>1</v>
      </c>
      <c r="AG154">
        <f>VLOOKUP($A154,Ingresos!$C:$X,9,FALSE)</f>
        <v>579</v>
      </c>
      <c r="AH154" s="28">
        <f t="shared" si="42"/>
        <v>0.60129659643435984</v>
      </c>
      <c r="AI154">
        <f>VLOOKUP($A154,Ingresos!$C:$X,10,FALSE)</f>
        <v>585</v>
      </c>
      <c r="AJ154" s="28">
        <f t="shared" si="43"/>
        <v>0.61102106969205838</v>
      </c>
      <c r="AK154">
        <f>VLOOKUP($A154,Ingresos!$C:$X,11,FALSE)</f>
        <v>568</v>
      </c>
      <c r="AL154" s="28">
        <f t="shared" si="44"/>
        <v>0.58346839546191243</v>
      </c>
      <c r="AM154">
        <f>VLOOKUP($A154,Ingresos!$C:$X,12,FALSE)</f>
        <v>597</v>
      </c>
      <c r="AN154" s="28">
        <f t="shared" si="45"/>
        <v>0.63047001620745546</v>
      </c>
      <c r="AO154">
        <f>VLOOKUP($A154,Ingresos!$C:$X,18,FALSE)</f>
        <v>13</v>
      </c>
      <c r="AP154">
        <f t="shared" si="48"/>
        <v>13</v>
      </c>
      <c r="AQ154" t="str">
        <f>VLOOKUP($A154,Ingresos!$C:$X,19,FALSE)</f>
        <v>H1</v>
      </c>
      <c r="AR154">
        <f t="shared" si="46"/>
        <v>1</v>
      </c>
      <c r="AS154">
        <f>VLOOKUP($A154,Ingresos!$C:$X,22,FALSE)</f>
        <v>0</v>
      </c>
    </row>
    <row r="155" spans="1:45" x14ac:dyDescent="0.25">
      <c r="A155">
        <v>192441455</v>
      </c>
      <c r="B155">
        <f>IF((_xlfn.MAXIFS(Grades!$I:$I,Grades!$A:$A,"="&amp;$A155)-_xlfn.MINIFS(Grades!$I:$I,Grades!$A:$A,"="&amp;$A155))=0,0,1)</f>
        <v>0</v>
      </c>
      <c r="C155">
        <f>COUNTIFS(Grades!$A:$A,"="&amp;Alumn_Filtered!$A155,Grades!$J:$J,"=1",Grades!$I:$I,"="&amp;_xlfn.MINIFS(Grades!$I:$I,Grades!$A:$A,"="&amp;$A155))</f>
        <v>6</v>
      </c>
      <c r="D155">
        <f>COUNTIFS(Grades!$A:$A,"="&amp;Alumn_Filtered!$A155,Grades!$P:$P,"=DRP",Grades!$J:$J,"=1",Grades!$I:$I,"="&amp;_xlfn.MINIFS(Grades!$I:$I,Grades!$A:$A,"="&amp;$A155))</f>
        <v>0</v>
      </c>
      <c r="E155">
        <f>COUNTIFS(Grades!$A:$A,"="&amp;Alumn_Filtered!$A155,Grades!$P:$P,"=BAD",Grades!$J:$J,"=1",Grades!$I:$I,"="&amp;_xlfn.MINIFS(Grades!$I:$I,Grades!$A:$A,"="&amp;$A155))</f>
        <v>0</v>
      </c>
      <c r="F155">
        <f>COUNTIFS(Grades!$A:$A,"="&amp;Alumn_Filtered!$A155,Grades!$P:$P,"CVL",Grades!$J:$J,"=1",Grades!$I:$I,"="&amp;_xlfn.MINIFS(Grades!$I:$I,Grades!$A:$A,"="&amp;$A155))</f>
        <v>0</v>
      </c>
      <c r="G155" s="30">
        <f t="shared" si="34"/>
        <v>6</v>
      </c>
      <c r="H155">
        <f>COUNTIFS(Grades!$A:$A,"="&amp;Alumn_Filtered!$A155,Grades!$J:$J,"=1",Grades!$P:$P,"&gt;=0.5",Grades!$I:$I,"="&amp;_xlfn.MINIFS(Grades!$I:$I,Grades!$A:$A,"="&amp;$A155))</f>
        <v>5</v>
      </c>
      <c r="I155" s="28">
        <f t="shared" si="35"/>
        <v>0.83333333333333337</v>
      </c>
      <c r="J155">
        <f>COUNTIFS(Grades!$A:$A,"="&amp;Alumn_Filtered!$A155,Grades!$J:$J,"=1",Grades!$P:$P,"&lt;0.5",Grades!$I:$I,"="&amp;_xlfn.MINIFS(Grades!$I:$I,Grades!$A:$A,"="&amp;$A155))</f>
        <v>1</v>
      </c>
      <c r="K155" s="28">
        <f t="shared" si="36"/>
        <v>0.16666666666666666</v>
      </c>
      <c r="L155" s="28">
        <f>_xlfn.MAXIFS(Grades!$P:$P,Grades!$A:$A,"="&amp;Alumn_Filtered!$A155,Grades!$J:$J,"=1",Grades!$I:$I,"="&amp;_xlfn.MINIFS(Grades!$I:$I,Grades!$A:$A,"="&amp;$A155))</f>
        <v>0.9</v>
      </c>
      <c r="M155" s="28">
        <f>_xlfn.MINIFS(Grades!$P:$P,Grades!$A:$A,"="&amp;Alumn_Filtered!$A155,Grades!$J:$J,"=1",Grades!$I:$I,"="&amp;_xlfn.MINIFS(Grades!$I:$I,Grades!$A:$A,"="&amp;$A155))</f>
        <v>0.3833333333333333</v>
      </c>
      <c r="N155" s="28">
        <f>IF(G155&lt;&gt;0,SUMIFS(Grades!$P:$P,Grades!$P:$P,"&gt;0",Grades!$A:$A,"="&amp;Alumn_Filtered!$A155,Grades!$J:$J,"=1",Grades!$I:$I,"="&amp;_xlfn.MINIFS(Grades!$I:$I,Grades!$A:$A,"="&amp;$A155))/COUNTIFS(Grades!P:P,"&lt;&gt;BAD",Grades!P:P,"&lt;&gt;DRP",Grades!P:P,"&lt;&gt;CVL",Grades!$A:$A,"="&amp;Alumn_Filtered!$A155,Grades!$J:$J,"=1",Grades!$I:$I,"="&amp;_xlfn.MINIFS(Grades!$I:$I,Grades!$A:$A,"="&amp;$A155)),0)</f>
        <v>0.66111111111111109</v>
      </c>
      <c r="O155">
        <f>COUNTIFS(Grades!$A:$A,"="&amp;Alumn_Filtered!$A155,Grades!$J:$J,"=2",Grades!$I:$I,"="&amp;_xlfn.MINIFS(Grades!$I:$I,Grades!$A:$A,"="&amp;$A155))</f>
        <v>5</v>
      </c>
      <c r="P155">
        <f>COUNTIFS(Grades!$A:$A,"="&amp;Alumn_Filtered!$A155,Grades!$P:$P,"=DRP",Grades!$J:$J,"=2",Grades!$I:$I,"="&amp;_xlfn.MINIFS(Grades!$I:$I,Grades!$A:$A,"="&amp;$A155))</f>
        <v>0</v>
      </c>
      <c r="Q155">
        <f>COUNTIFS(Grades!$A:$A,"="&amp;Alumn_Filtered!$A155,Grades!$P:$P,"=BAD",Grades!$J:$J,"=2",Grades!$I:$I,"="&amp;_xlfn.MINIFS(Grades!$I:$I,Grades!$A:$A,"="&amp;$A155))</f>
        <v>0</v>
      </c>
      <c r="R155">
        <f>COUNTIFS(Grades!$A:$A,"="&amp;Alumn_Filtered!$A155,Grades!$P:$P,"CVL",Grades!$J:$J,"=2",Grades!$I:$I,"="&amp;_xlfn.MINIFS(Grades!$I:$I,Grades!$A:$A,"="&amp;$A155))</f>
        <v>0</v>
      </c>
      <c r="S155">
        <f t="shared" si="47"/>
        <v>5</v>
      </c>
      <c r="T155">
        <f>COUNTIFS(Grades!$A:$A,"="&amp;Alumn_Filtered!$A155,Grades!$J:$J,"=2",Grades!$P:$P,"&gt;=0.5",Grades!$I:$I,"="&amp;_xlfn.MINIFS(Grades!$I:$I,Grades!$A:$A,"="&amp;$A155))</f>
        <v>5</v>
      </c>
      <c r="U155" s="28">
        <f t="shared" si="37"/>
        <v>1</v>
      </c>
      <c r="V155">
        <f>COUNTIFS(Grades!$A:$A,"="&amp;Alumn_Filtered!$A155,Grades!$J:$J,"=2",Grades!$P:$P,"&lt;0.5",Grades!$I:$I,"="&amp;_xlfn.MINIFS(Grades!$I:$I,Grades!$A:$A,"="&amp;$A155))</f>
        <v>0</v>
      </c>
      <c r="W155" s="28">
        <f t="shared" si="38"/>
        <v>0</v>
      </c>
      <c r="X155" s="28">
        <f>_xlfn.MAXIFS(Grades!$P:$P,Grades!$A:$A,"="&amp;Alumn_Filtered!$A155,Grades!$J:$J,"=2",Grades!$I:$I,"="&amp;_xlfn.MINIFS(Grades!$I:$I,Grades!$A:$A,"="&amp;$A155))</f>
        <v>0.81666666666666676</v>
      </c>
      <c r="Y155" s="28">
        <f>_xlfn.MINIFS(Grades!$P:$P,Grades!$A:$A,"="&amp;Alumn_Filtered!$A155,Grades!$J:$J,"=2",Grades!$I:$I,"="&amp;_xlfn.MINIFS(Grades!$I:$I,Grades!$A:$A,"="&amp;$A155))</f>
        <v>0.71666666666666667</v>
      </c>
      <c r="Z155" s="28">
        <f>IF(S155&lt;&gt;0,SUMIFS(Grades!$P:$P,Grades!$P:$P,"&gt;0",Grades!$A:$A,"="&amp;Alumn_Filtered!$A155,Grades!$J:$J,"=2",Grades!$I:$I,"="&amp;_xlfn.MINIFS(Grades!$I:$I,Grades!$A:$A,"="&amp;$A155))/COUNTIFS(Grades!P:P,"&lt;&gt;BAD",Grades!P:P,"&lt;&gt;DRP",Grades!P:P,"&lt;&gt;CVL",Grades!$A:$A,"="&amp;Alumn_Filtered!$A155,Grades!$J:$J,"=2",Grades!$I:$I,"="&amp;_xlfn.MINIFS(Grades!$I:$I,Grades!$A:$A,"="&amp;$A155)),0)</f>
        <v>0.75000000000000011</v>
      </c>
      <c r="AA155" s="28">
        <f t="shared" si="39"/>
        <v>8.8888888888889017E-2</v>
      </c>
      <c r="AB155">
        <f t="shared" ca="1" si="33"/>
        <v>22</v>
      </c>
      <c r="AC155" t="str">
        <f>LEFT(VLOOKUP($A155,Ingresos!$C:$X,5,FALSE),1)</f>
        <v>S</v>
      </c>
      <c r="AD155">
        <f t="shared" si="40"/>
        <v>1</v>
      </c>
      <c r="AE155" t="str">
        <f>LEFT(VLOOKUP($A155,Ingresos!$C:$X,6,FALSE),1)</f>
        <v>R</v>
      </c>
      <c r="AF155">
        <f t="shared" si="41"/>
        <v>1</v>
      </c>
      <c r="AG155">
        <f>VLOOKUP($A155,Ingresos!$C:$X,9,FALSE)</f>
        <v>599</v>
      </c>
      <c r="AH155" s="28">
        <f t="shared" si="42"/>
        <v>0.6337115072933549</v>
      </c>
      <c r="AI155">
        <f>VLOOKUP($A155,Ingresos!$C:$X,10,FALSE)</f>
        <v>631</v>
      </c>
      <c r="AJ155" s="28">
        <f t="shared" si="43"/>
        <v>0.68557536466774716</v>
      </c>
      <c r="AK155">
        <f>VLOOKUP($A155,Ingresos!$C:$X,11,FALSE)</f>
        <v>695</v>
      </c>
      <c r="AL155" s="28">
        <f t="shared" si="44"/>
        <v>0.78930307941653155</v>
      </c>
      <c r="AM155">
        <f>VLOOKUP($A155,Ingresos!$C:$X,12,FALSE)</f>
        <v>607</v>
      </c>
      <c r="AN155" s="28">
        <f t="shared" si="45"/>
        <v>0.64667747163695299</v>
      </c>
      <c r="AO155">
        <f>VLOOKUP($A155,Ingresos!$C:$X,18,FALSE)</f>
        <v>6</v>
      </c>
      <c r="AP155">
        <f t="shared" si="48"/>
        <v>6</v>
      </c>
      <c r="AQ155" t="str">
        <f>VLOOKUP($A155,Ingresos!$C:$X,19,FALSE)</f>
        <v>H1</v>
      </c>
      <c r="AR155">
        <f t="shared" si="46"/>
        <v>1</v>
      </c>
      <c r="AS155">
        <f>VLOOKUP($A155,Ingresos!$C:$X,22,FALSE)</f>
        <v>0</v>
      </c>
    </row>
    <row r="156" spans="1:45" x14ac:dyDescent="0.25">
      <c r="A156">
        <v>192442591</v>
      </c>
      <c r="B156">
        <f>IF((_xlfn.MAXIFS(Grades!$I:$I,Grades!$A:$A,"="&amp;$A156)-_xlfn.MINIFS(Grades!$I:$I,Grades!$A:$A,"="&amp;$A156))=0,0,1)</f>
        <v>0</v>
      </c>
      <c r="C156">
        <f>COUNTIFS(Grades!$A:$A,"="&amp;Alumn_Filtered!$A156,Grades!$J:$J,"=1",Grades!$I:$I,"="&amp;_xlfn.MINIFS(Grades!$I:$I,Grades!$A:$A,"="&amp;$A156))</f>
        <v>6</v>
      </c>
      <c r="D156">
        <f>COUNTIFS(Grades!$A:$A,"="&amp;Alumn_Filtered!$A156,Grades!$P:$P,"=DRP",Grades!$J:$J,"=1",Grades!$I:$I,"="&amp;_xlfn.MINIFS(Grades!$I:$I,Grades!$A:$A,"="&amp;$A156))</f>
        <v>0</v>
      </c>
      <c r="E156">
        <f>COUNTIFS(Grades!$A:$A,"="&amp;Alumn_Filtered!$A156,Grades!$P:$P,"=BAD",Grades!$J:$J,"=1",Grades!$I:$I,"="&amp;_xlfn.MINIFS(Grades!$I:$I,Grades!$A:$A,"="&amp;$A156))</f>
        <v>4</v>
      </c>
      <c r="F156">
        <f>COUNTIFS(Grades!$A:$A,"="&amp;Alumn_Filtered!$A156,Grades!$P:$P,"CVL",Grades!$J:$J,"=1",Grades!$I:$I,"="&amp;_xlfn.MINIFS(Grades!$I:$I,Grades!$A:$A,"="&amp;$A156))</f>
        <v>0</v>
      </c>
      <c r="G156" s="30">
        <f t="shared" si="34"/>
        <v>2</v>
      </c>
      <c r="H156">
        <f>COUNTIFS(Grades!$A:$A,"="&amp;Alumn_Filtered!$A156,Grades!$J:$J,"=1",Grades!$P:$P,"&gt;=0.5",Grades!$I:$I,"="&amp;_xlfn.MINIFS(Grades!$I:$I,Grades!$A:$A,"="&amp;$A156))</f>
        <v>0</v>
      </c>
      <c r="I156" s="28">
        <f t="shared" si="35"/>
        <v>0</v>
      </c>
      <c r="J156">
        <f>COUNTIFS(Grades!$A:$A,"="&amp;Alumn_Filtered!$A156,Grades!$J:$J,"=1",Grades!$P:$P,"&lt;0.5",Grades!$I:$I,"="&amp;_xlfn.MINIFS(Grades!$I:$I,Grades!$A:$A,"="&amp;$A156))</f>
        <v>2</v>
      </c>
      <c r="K156" s="28">
        <f t="shared" si="36"/>
        <v>1</v>
      </c>
      <c r="L156" s="28">
        <f>_xlfn.MAXIFS(Grades!$P:$P,Grades!$A:$A,"="&amp;Alumn_Filtered!$A156,Grades!$J:$J,"=1",Grades!$I:$I,"="&amp;_xlfn.MINIFS(Grades!$I:$I,Grades!$A:$A,"="&amp;$A156))</f>
        <v>0.16666666666666666</v>
      </c>
      <c r="M156" s="28">
        <f>_xlfn.MINIFS(Grades!$P:$P,Grades!$A:$A,"="&amp;Alumn_Filtered!$A156,Grades!$J:$J,"=1",Grades!$I:$I,"="&amp;_xlfn.MINIFS(Grades!$I:$I,Grades!$A:$A,"="&amp;$A156))</f>
        <v>3.3333333333333326E-2</v>
      </c>
      <c r="N156" s="28">
        <f>IF(G156&lt;&gt;0,SUMIFS(Grades!$P:$P,Grades!$P:$P,"&gt;0",Grades!$A:$A,"="&amp;Alumn_Filtered!$A156,Grades!$J:$J,"=1",Grades!$I:$I,"="&amp;_xlfn.MINIFS(Grades!$I:$I,Grades!$A:$A,"="&amp;$A156))/COUNTIFS(Grades!P:P,"&lt;&gt;BAD",Grades!P:P,"&lt;&gt;DRP",Grades!P:P,"&lt;&gt;CVL",Grades!$A:$A,"="&amp;Alumn_Filtered!$A156,Grades!$J:$J,"=1",Grades!$I:$I,"="&amp;_xlfn.MINIFS(Grades!$I:$I,Grades!$A:$A,"="&amp;$A156)),0)</f>
        <v>9.9999999999999992E-2</v>
      </c>
      <c r="O156">
        <f>COUNTIFS(Grades!$A:$A,"="&amp;Alumn_Filtered!$A156,Grades!$J:$J,"=2",Grades!$I:$I,"="&amp;_xlfn.MINIFS(Grades!$I:$I,Grades!$A:$A,"="&amp;$A156))</f>
        <v>6</v>
      </c>
      <c r="P156">
        <f>COUNTIFS(Grades!$A:$A,"="&amp;Alumn_Filtered!$A156,Grades!$P:$P,"=DRP",Grades!$J:$J,"=2",Grades!$I:$I,"="&amp;_xlfn.MINIFS(Grades!$I:$I,Grades!$A:$A,"="&amp;$A156))</f>
        <v>0</v>
      </c>
      <c r="Q156">
        <f>COUNTIFS(Grades!$A:$A,"="&amp;Alumn_Filtered!$A156,Grades!$P:$P,"=BAD",Grades!$J:$J,"=2",Grades!$I:$I,"="&amp;_xlfn.MINIFS(Grades!$I:$I,Grades!$A:$A,"="&amp;$A156))</f>
        <v>6</v>
      </c>
      <c r="R156">
        <f>COUNTIFS(Grades!$A:$A,"="&amp;Alumn_Filtered!$A156,Grades!$P:$P,"CVL",Grades!$J:$J,"=2",Grades!$I:$I,"="&amp;_xlfn.MINIFS(Grades!$I:$I,Grades!$A:$A,"="&amp;$A156))</f>
        <v>0</v>
      </c>
      <c r="S156">
        <f t="shared" si="47"/>
        <v>0</v>
      </c>
      <c r="T156">
        <f>COUNTIFS(Grades!$A:$A,"="&amp;Alumn_Filtered!$A156,Grades!$J:$J,"=2",Grades!$P:$P,"&gt;=0.5",Grades!$I:$I,"="&amp;_xlfn.MINIFS(Grades!$I:$I,Grades!$A:$A,"="&amp;$A156))</f>
        <v>0</v>
      </c>
      <c r="U156" s="28">
        <f t="shared" si="37"/>
        <v>0</v>
      </c>
      <c r="V156">
        <f>COUNTIFS(Grades!$A:$A,"="&amp;Alumn_Filtered!$A156,Grades!$J:$J,"=2",Grades!$P:$P,"&lt;0.5",Grades!$I:$I,"="&amp;_xlfn.MINIFS(Grades!$I:$I,Grades!$A:$A,"="&amp;$A156))</f>
        <v>0</v>
      </c>
      <c r="W156" s="28">
        <f t="shared" si="38"/>
        <v>0</v>
      </c>
      <c r="X156" s="28">
        <f>_xlfn.MAXIFS(Grades!$P:$P,Grades!$A:$A,"="&amp;Alumn_Filtered!$A156,Grades!$J:$J,"=2",Grades!$I:$I,"="&amp;_xlfn.MINIFS(Grades!$I:$I,Grades!$A:$A,"="&amp;$A156))</f>
        <v>0</v>
      </c>
      <c r="Y156" s="28">
        <f>_xlfn.MINIFS(Grades!$P:$P,Grades!$A:$A,"="&amp;Alumn_Filtered!$A156,Grades!$J:$J,"=2",Grades!$I:$I,"="&amp;_xlfn.MINIFS(Grades!$I:$I,Grades!$A:$A,"="&amp;$A156))</f>
        <v>0</v>
      </c>
      <c r="Z156" s="28">
        <f>IF(S156&lt;&gt;0,SUMIFS(Grades!$P:$P,Grades!$P:$P,"&gt;0",Grades!$A:$A,"="&amp;Alumn_Filtered!$A156,Grades!$J:$J,"=2",Grades!$I:$I,"="&amp;_xlfn.MINIFS(Grades!$I:$I,Grades!$A:$A,"="&amp;$A156))/COUNTIFS(Grades!P:P,"&lt;&gt;BAD",Grades!P:P,"&lt;&gt;DRP",Grades!P:P,"&lt;&gt;CVL",Grades!$A:$A,"="&amp;Alumn_Filtered!$A156,Grades!$J:$J,"=2",Grades!$I:$I,"="&amp;_xlfn.MINIFS(Grades!$I:$I,Grades!$A:$A,"="&amp;$A156)),0)</f>
        <v>0</v>
      </c>
      <c r="AA156" s="28">
        <f t="shared" si="39"/>
        <v>-9.9999999999999992E-2</v>
      </c>
      <c r="AB156">
        <f t="shared" ca="1" si="33"/>
        <v>22</v>
      </c>
      <c r="AC156" t="str">
        <f>LEFT(VLOOKUP($A156,Ingresos!$C:$X,5,FALSE),1)</f>
        <v>S</v>
      </c>
      <c r="AD156">
        <f t="shared" si="40"/>
        <v>1</v>
      </c>
      <c r="AE156" t="str">
        <f>LEFT(VLOOKUP($A156,Ingresos!$C:$X,6,FALSE),1)</f>
        <v>R</v>
      </c>
      <c r="AF156">
        <f t="shared" si="41"/>
        <v>1</v>
      </c>
      <c r="AG156">
        <f>VLOOKUP($A156,Ingresos!$C:$X,9,FALSE)</f>
        <v>472</v>
      </c>
      <c r="AH156" s="28">
        <f t="shared" si="42"/>
        <v>0.42787682333873583</v>
      </c>
      <c r="AI156">
        <f>VLOOKUP($A156,Ingresos!$C:$X,10,FALSE)</f>
        <v>471</v>
      </c>
      <c r="AJ156" s="28">
        <f t="shared" si="43"/>
        <v>0.42625607779578606</v>
      </c>
      <c r="AK156">
        <f>VLOOKUP($A156,Ingresos!$C:$X,11,FALSE)</f>
        <v>669</v>
      </c>
      <c r="AL156" s="28">
        <f t="shared" si="44"/>
        <v>0.74716369529983795</v>
      </c>
      <c r="AM156">
        <f>VLOOKUP($A156,Ingresos!$C:$X,12,FALSE)</f>
        <v>614</v>
      </c>
      <c r="AN156" s="28">
        <f t="shared" si="45"/>
        <v>0.65802269043760131</v>
      </c>
      <c r="AO156" t="str">
        <f>VLOOKUP($A156,Ingresos!$C:$X,18,FALSE)</f>
        <v>RM</v>
      </c>
      <c r="AP156">
        <f t="shared" si="48"/>
        <v>13</v>
      </c>
      <c r="AQ156" t="str">
        <f>VLOOKUP($A156,Ingresos!$C:$X,19,FALSE)</f>
        <v>H1</v>
      </c>
      <c r="AR156">
        <f t="shared" si="46"/>
        <v>1</v>
      </c>
      <c r="AS156">
        <f>VLOOKUP($A156,Ingresos!$C:$X,22,FALSE)</f>
        <v>9</v>
      </c>
    </row>
    <row r="157" spans="1:45" x14ac:dyDescent="0.25">
      <c r="A157">
        <v>192451558</v>
      </c>
      <c r="B157">
        <f>IF((_xlfn.MAXIFS(Grades!$I:$I,Grades!$A:$A,"="&amp;$A157)-_xlfn.MINIFS(Grades!$I:$I,Grades!$A:$A,"="&amp;$A157))=0,0,1)</f>
        <v>0</v>
      </c>
      <c r="C157">
        <f>COUNTIFS(Grades!$A:$A,"="&amp;Alumn_Filtered!$A157,Grades!$J:$J,"=1",Grades!$I:$I,"="&amp;_xlfn.MINIFS(Grades!$I:$I,Grades!$A:$A,"="&amp;$A157))</f>
        <v>6</v>
      </c>
      <c r="D157">
        <f>COUNTIFS(Grades!$A:$A,"="&amp;Alumn_Filtered!$A157,Grades!$P:$P,"=DRP",Grades!$J:$J,"=1",Grades!$I:$I,"="&amp;_xlfn.MINIFS(Grades!$I:$I,Grades!$A:$A,"="&amp;$A157))</f>
        <v>0</v>
      </c>
      <c r="E157">
        <f>COUNTIFS(Grades!$A:$A,"="&amp;Alumn_Filtered!$A157,Grades!$P:$P,"=BAD",Grades!$J:$J,"=1",Grades!$I:$I,"="&amp;_xlfn.MINIFS(Grades!$I:$I,Grades!$A:$A,"="&amp;$A157))</f>
        <v>0</v>
      </c>
      <c r="F157">
        <f>COUNTIFS(Grades!$A:$A,"="&amp;Alumn_Filtered!$A157,Grades!$P:$P,"CVL",Grades!$J:$J,"=1",Grades!$I:$I,"="&amp;_xlfn.MINIFS(Grades!$I:$I,Grades!$A:$A,"="&amp;$A157))</f>
        <v>0</v>
      </c>
      <c r="G157" s="30">
        <f t="shared" si="34"/>
        <v>6</v>
      </c>
      <c r="H157">
        <f>COUNTIFS(Grades!$A:$A,"="&amp;Alumn_Filtered!$A157,Grades!$J:$J,"=1",Grades!$P:$P,"&gt;=0.5",Grades!$I:$I,"="&amp;_xlfn.MINIFS(Grades!$I:$I,Grades!$A:$A,"="&amp;$A157))</f>
        <v>2</v>
      </c>
      <c r="I157" s="28">
        <f t="shared" si="35"/>
        <v>0.33333333333333331</v>
      </c>
      <c r="J157">
        <f>COUNTIFS(Grades!$A:$A,"="&amp;Alumn_Filtered!$A157,Grades!$J:$J,"=1",Grades!$P:$P,"&lt;0.5",Grades!$I:$I,"="&amp;_xlfn.MINIFS(Grades!$I:$I,Grades!$A:$A,"="&amp;$A157))</f>
        <v>4</v>
      </c>
      <c r="K157" s="28">
        <f t="shared" si="36"/>
        <v>0.66666666666666663</v>
      </c>
      <c r="L157" s="28">
        <f>_xlfn.MAXIFS(Grades!$P:$P,Grades!$A:$A,"="&amp;Alumn_Filtered!$A157,Grades!$J:$J,"=1",Grades!$I:$I,"="&amp;_xlfn.MINIFS(Grades!$I:$I,Grades!$A:$A,"="&amp;$A157))</f>
        <v>0.8833333333333333</v>
      </c>
      <c r="M157" s="28">
        <f>_xlfn.MINIFS(Grades!$P:$P,Grades!$A:$A,"="&amp;Alumn_Filtered!$A157,Grades!$J:$J,"=1",Grades!$I:$I,"="&amp;_xlfn.MINIFS(Grades!$I:$I,Grades!$A:$A,"="&amp;$A157))</f>
        <v>0.26666666666666666</v>
      </c>
      <c r="N157" s="28">
        <f>IF(G157&lt;&gt;0,SUMIFS(Grades!$P:$P,Grades!$P:$P,"&gt;0",Grades!$A:$A,"="&amp;Alumn_Filtered!$A157,Grades!$J:$J,"=1",Grades!$I:$I,"="&amp;_xlfn.MINIFS(Grades!$I:$I,Grades!$A:$A,"="&amp;$A157))/COUNTIFS(Grades!P:P,"&lt;&gt;BAD",Grades!P:P,"&lt;&gt;DRP",Grades!P:P,"&lt;&gt;CVL",Grades!$A:$A,"="&amp;Alumn_Filtered!$A157,Grades!$J:$J,"=1",Grades!$I:$I,"="&amp;_xlfn.MINIFS(Grades!$I:$I,Grades!$A:$A,"="&amp;$A157)),0)</f>
        <v>0.48055555555555546</v>
      </c>
      <c r="O157">
        <f>COUNTIFS(Grades!$A:$A,"="&amp;Alumn_Filtered!$A157,Grades!$J:$J,"=2",Grades!$I:$I,"="&amp;_xlfn.MINIFS(Grades!$I:$I,Grades!$A:$A,"="&amp;$A157))</f>
        <v>7</v>
      </c>
      <c r="P157">
        <f>COUNTIFS(Grades!$A:$A,"="&amp;Alumn_Filtered!$A157,Grades!$P:$P,"=DRP",Grades!$J:$J,"=2",Grades!$I:$I,"="&amp;_xlfn.MINIFS(Grades!$I:$I,Grades!$A:$A,"="&amp;$A157))</f>
        <v>1</v>
      </c>
      <c r="Q157">
        <f>COUNTIFS(Grades!$A:$A,"="&amp;Alumn_Filtered!$A157,Grades!$P:$P,"=BAD",Grades!$J:$J,"=2",Grades!$I:$I,"="&amp;_xlfn.MINIFS(Grades!$I:$I,Grades!$A:$A,"="&amp;$A157))</f>
        <v>5</v>
      </c>
      <c r="R157">
        <f>COUNTIFS(Grades!$A:$A,"="&amp;Alumn_Filtered!$A157,Grades!$P:$P,"CVL",Grades!$J:$J,"=2",Grades!$I:$I,"="&amp;_xlfn.MINIFS(Grades!$I:$I,Grades!$A:$A,"="&amp;$A157))</f>
        <v>0</v>
      </c>
      <c r="S157">
        <f t="shared" si="47"/>
        <v>1</v>
      </c>
      <c r="T157">
        <f>COUNTIFS(Grades!$A:$A,"="&amp;Alumn_Filtered!$A157,Grades!$J:$J,"=2",Grades!$P:$P,"&gt;=0.5",Grades!$I:$I,"="&amp;_xlfn.MINIFS(Grades!$I:$I,Grades!$A:$A,"="&amp;$A157))</f>
        <v>0</v>
      </c>
      <c r="U157" s="28">
        <f t="shared" si="37"/>
        <v>0</v>
      </c>
      <c r="V157">
        <f>COUNTIFS(Grades!$A:$A,"="&amp;Alumn_Filtered!$A157,Grades!$J:$J,"=2",Grades!$P:$P,"&lt;0.5",Grades!$I:$I,"="&amp;_xlfn.MINIFS(Grades!$I:$I,Grades!$A:$A,"="&amp;$A157))</f>
        <v>1</v>
      </c>
      <c r="W157" s="28">
        <f t="shared" si="38"/>
        <v>1</v>
      </c>
      <c r="X157" s="28">
        <f>_xlfn.MAXIFS(Grades!$P:$P,Grades!$A:$A,"="&amp;Alumn_Filtered!$A157,Grades!$J:$J,"=2",Grades!$I:$I,"="&amp;_xlfn.MINIFS(Grades!$I:$I,Grades!$A:$A,"="&amp;$A157))</f>
        <v>0.3</v>
      </c>
      <c r="Y157" s="28">
        <f>_xlfn.MINIFS(Grades!$P:$P,Grades!$A:$A,"="&amp;Alumn_Filtered!$A157,Grades!$J:$J,"=2",Grades!$I:$I,"="&amp;_xlfn.MINIFS(Grades!$I:$I,Grades!$A:$A,"="&amp;$A157))</f>
        <v>0.3</v>
      </c>
      <c r="Z157" s="28">
        <f>IF(S157&lt;&gt;0,SUMIFS(Grades!$P:$P,Grades!$P:$P,"&gt;0",Grades!$A:$A,"="&amp;Alumn_Filtered!$A157,Grades!$J:$J,"=2",Grades!$I:$I,"="&amp;_xlfn.MINIFS(Grades!$I:$I,Grades!$A:$A,"="&amp;$A157))/COUNTIFS(Grades!P:P,"&lt;&gt;BAD",Grades!P:P,"&lt;&gt;DRP",Grades!P:P,"&lt;&gt;CVL",Grades!$A:$A,"="&amp;Alumn_Filtered!$A157,Grades!$J:$J,"=2",Grades!$I:$I,"="&amp;_xlfn.MINIFS(Grades!$I:$I,Grades!$A:$A,"="&amp;$A157)),0)</f>
        <v>0.3</v>
      </c>
      <c r="AA157" s="28">
        <f t="shared" si="39"/>
        <v>-0.18055555555555547</v>
      </c>
      <c r="AB157">
        <f t="shared" ca="1" si="33"/>
        <v>22</v>
      </c>
      <c r="AC157" t="str">
        <f>LEFT(VLOOKUP($A157,Ingresos!$C:$X,5,FALSE),1)</f>
        <v>S</v>
      </c>
      <c r="AD157">
        <f t="shared" si="40"/>
        <v>1</v>
      </c>
      <c r="AE157" t="str">
        <f>LEFT(VLOOKUP($A157,Ingresos!$C:$X,6,FALSE),1)</f>
        <v>R</v>
      </c>
      <c r="AF157">
        <f t="shared" si="41"/>
        <v>1</v>
      </c>
      <c r="AG157">
        <f>VLOOKUP($A157,Ingresos!$C:$X,9,FALSE)</f>
        <v>507</v>
      </c>
      <c r="AH157" s="28">
        <f t="shared" si="42"/>
        <v>0.4846029173419773</v>
      </c>
      <c r="AI157">
        <f>VLOOKUP($A157,Ingresos!$C:$X,10,FALSE)</f>
        <v>507</v>
      </c>
      <c r="AJ157" s="28">
        <f t="shared" si="43"/>
        <v>0.4846029173419773</v>
      </c>
      <c r="AK157">
        <f>VLOOKUP($A157,Ingresos!$C:$X,11,FALSE)</f>
        <v>546</v>
      </c>
      <c r="AL157" s="28">
        <f t="shared" si="44"/>
        <v>0.54781199351701781</v>
      </c>
      <c r="AM157">
        <f>VLOOKUP($A157,Ingresos!$C:$X,12,FALSE)</f>
        <v>653</v>
      </c>
      <c r="AN157" s="28">
        <f t="shared" si="45"/>
        <v>0.72123176661264177</v>
      </c>
      <c r="AO157">
        <f>VLOOKUP($A157,Ingresos!$C:$X,18,FALSE)</f>
        <v>13</v>
      </c>
      <c r="AP157">
        <f t="shared" si="48"/>
        <v>13</v>
      </c>
      <c r="AQ157" t="str">
        <f>VLOOKUP($A157,Ingresos!$C:$X,19,FALSE)</f>
        <v>H1</v>
      </c>
      <c r="AR157">
        <f t="shared" si="46"/>
        <v>1</v>
      </c>
      <c r="AS157">
        <f>VLOOKUP($A157,Ingresos!$C:$X,22,FALSE)</f>
        <v>0</v>
      </c>
    </row>
    <row r="158" spans="1:45" x14ac:dyDescent="0.25">
      <c r="A158">
        <v>192455677</v>
      </c>
      <c r="B158">
        <f>IF((_xlfn.MAXIFS(Grades!$I:$I,Grades!$A:$A,"="&amp;$A158)-_xlfn.MINIFS(Grades!$I:$I,Grades!$A:$A,"="&amp;$A158))=0,0,1)</f>
        <v>1</v>
      </c>
      <c r="C158">
        <f>COUNTIFS(Grades!$A:$A,"="&amp;Alumn_Filtered!$A158,Grades!$J:$J,"=1",Grades!$I:$I,"="&amp;_xlfn.MINIFS(Grades!$I:$I,Grades!$A:$A,"="&amp;$A158))</f>
        <v>6</v>
      </c>
      <c r="D158">
        <f>COUNTIFS(Grades!$A:$A,"="&amp;Alumn_Filtered!$A158,Grades!$P:$P,"=DRP",Grades!$J:$J,"=1",Grades!$I:$I,"="&amp;_xlfn.MINIFS(Grades!$I:$I,Grades!$A:$A,"="&amp;$A158))</f>
        <v>0</v>
      </c>
      <c r="E158">
        <f>COUNTIFS(Grades!$A:$A,"="&amp;Alumn_Filtered!$A158,Grades!$P:$P,"=BAD",Grades!$J:$J,"=1",Grades!$I:$I,"="&amp;_xlfn.MINIFS(Grades!$I:$I,Grades!$A:$A,"="&amp;$A158))</f>
        <v>0</v>
      </c>
      <c r="F158">
        <f>COUNTIFS(Grades!$A:$A,"="&amp;Alumn_Filtered!$A158,Grades!$P:$P,"CVL",Grades!$J:$J,"=1",Grades!$I:$I,"="&amp;_xlfn.MINIFS(Grades!$I:$I,Grades!$A:$A,"="&amp;$A158))</f>
        <v>0</v>
      </c>
      <c r="G158" s="30">
        <f t="shared" si="34"/>
        <v>6</v>
      </c>
      <c r="H158">
        <f>COUNTIFS(Grades!$A:$A,"="&amp;Alumn_Filtered!$A158,Grades!$J:$J,"=1",Grades!$P:$P,"&gt;=0.5",Grades!$I:$I,"="&amp;_xlfn.MINIFS(Grades!$I:$I,Grades!$A:$A,"="&amp;$A158))</f>
        <v>4</v>
      </c>
      <c r="I158" s="28">
        <f t="shared" si="35"/>
        <v>0.66666666666666663</v>
      </c>
      <c r="J158">
        <f>COUNTIFS(Grades!$A:$A,"="&amp;Alumn_Filtered!$A158,Grades!$J:$J,"=1",Grades!$P:$P,"&lt;0.5",Grades!$I:$I,"="&amp;_xlfn.MINIFS(Grades!$I:$I,Grades!$A:$A,"="&amp;$A158))</f>
        <v>2</v>
      </c>
      <c r="K158" s="28">
        <f t="shared" si="36"/>
        <v>0.33333333333333331</v>
      </c>
      <c r="L158" s="28">
        <f>_xlfn.MAXIFS(Grades!$P:$P,Grades!$A:$A,"="&amp;Alumn_Filtered!$A158,Grades!$J:$J,"=1",Grades!$I:$I,"="&amp;_xlfn.MINIFS(Grades!$I:$I,Grades!$A:$A,"="&amp;$A158))</f>
        <v>0.58333333333333337</v>
      </c>
      <c r="M158" s="28">
        <f>_xlfn.MINIFS(Grades!$P:$P,Grades!$A:$A,"="&amp;Alumn_Filtered!$A158,Grades!$J:$J,"=1",Grades!$I:$I,"="&amp;_xlfn.MINIFS(Grades!$I:$I,Grades!$A:$A,"="&amp;$A158))</f>
        <v>0.39999999999999997</v>
      </c>
      <c r="N158" s="28">
        <f>IF(G158&lt;&gt;0,SUMIFS(Grades!$P:$P,Grades!$P:$P,"&gt;0",Grades!$A:$A,"="&amp;Alumn_Filtered!$A158,Grades!$J:$J,"=1",Grades!$I:$I,"="&amp;_xlfn.MINIFS(Grades!$I:$I,Grades!$A:$A,"="&amp;$A158))/COUNTIFS(Grades!P:P,"&lt;&gt;BAD",Grades!P:P,"&lt;&gt;DRP",Grades!P:P,"&lt;&gt;CVL",Grades!$A:$A,"="&amp;Alumn_Filtered!$A158,Grades!$J:$J,"=1",Grades!$I:$I,"="&amp;_xlfn.MINIFS(Grades!$I:$I,Grades!$A:$A,"="&amp;$A158)),0)</f>
        <v>0.51111111111111118</v>
      </c>
      <c r="O158">
        <f>COUNTIFS(Grades!$A:$A,"="&amp;Alumn_Filtered!$A158,Grades!$J:$J,"=2",Grades!$I:$I,"="&amp;_xlfn.MINIFS(Grades!$I:$I,Grades!$A:$A,"="&amp;$A158))</f>
        <v>7</v>
      </c>
      <c r="P158">
        <f>COUNTIFS(Grades!$A:$A,"="&amp;Alumn_Filtered!$A158,Grades!$P:$P,"=DRP",Grades!$J:$J,"=2",Grades!$I:$I,"="&amp;_xlfn.MINIFS(Grades!$I:$I,Grades!$A:$A,"="&amp;$A158))</f>
        <v>1</v>
      </c>
      <c r="Q158">
        <f>COUNTIFS(Grades!$A:$A,"="&amp;Alumn_Filtered!$A158,Grades!$P:$P,"=BAD",Grades!$J:$J,"=2",Grades!$I:$I,"="&amp;_xlfn.MINIFS(Grades!$I:$I,Grades!$A:$A,"="&amp;$A158))</f>
        <v>0</v>
      </c>
      <c r="R158">
        <f>COUNTIFS(Grades!$A:$A,"="&amp;Alumn_Filtered!$A158,Grades!$P:$P,"CVL",Grades!$J:$J,"=2",Grades!$I:$I,"="&amp;_xlfn.MINIFS(Grades!$I:$I,Grades!$A:$A,"="&amp;$A158))</f>
        <v>0</v>
      </c>
      <c r="S158">
        <f t="shared" si="47"/>
        <v>6</v>
      </c>
      <c r="T158">
        <f>COUNTIFS(Grades!$A:$A,"="&amp;Alumn_Filtered!$A158,Grades!$J:$J,"=2",Grades!$P:$P,"&gt;=0.5",Grades!$I:$I,"="&amp;_xlfn.MINIFS(Grades!$I:$I,Grades!$A:$A,"="&amp;$A158))</f>
        <v>3</v>
      </c>
      <c r="U158" s="28">
        <f t="shared" si="37"/>
        <v>0.5</v>
      </c>
      <c r="V158">
        <f>COUNTIFS(Grades!$A:$A,"="&amp;Alumn_Filtered!$A158,Grades!$J:$J,"=2",Grades!$P:$P,"&lt;0.5",Grades!$I:$I,"="&amp;_xlfn.MINIFS(Grades!$I:$I,Grades!$A:$A,"="&amp;$A158))</f>
        <v>3</v>
      </c>
      <c r="W158" s="28">
        <f t="shared" si="38"/>
        <v>0.5</v>
      </c>
      <c r="X158" s="28">
        <f>_xlfn.MAXIFS(Grades!$P:$P,Grades!$A:$A,"="&amp;Alumn_Filtered!$A158,Grades!$J:$J,"=2",Grades!$I:$I,"="&amp;_xlfn.MINIFS(Grades!$I:$I,Grades!$A:$A,"="&amp;$A158))</f>
        <v>0.73333333333333339</v>
      </c>
      <c r="Y158" s="28">
        <f>_xlfn.MINIFS(Grades!$P:$P,Grades!$A:$A,"="&amp;Alumn_Filtered!$A158,Grades!$J:$J,"=2",Grades!$I:$I,"="&amp;_xlfn.MINIFS(Grades!$I:$I,Grades!$A:$A,"="&amp;$A158))</f>
        <v>0.35000000000000003</v>
      </c>
      <c r="Z158" s="28">
        <f>IF(S158&lt;&gt;0,SUMIFS(Grades!$P:$P,Grades!$P:$P,"&gt;0",Grades!$A:$A,"="&amp;Alumn_Filtered!$A158,Grades!$J:$J,"=2",Grades!$I:$I,"="&amp;_xlfn.MINIFS(Grades!$I:$I,Grades!$A:$A,"="&amp;$A158))/COUNTIFS(Grades!P:P,"&lt;&gt;BAD",Grades!P:P,"&lt;&gt;DRP",Grades!P:P,"&lt;&gt;CVL",Grades!$A:$A,"="&amp;Alumn_Filtered!$A158,Grades!$J:$J,"=2",Grades!$I:$I,"="&amp;_xlfn.MINIFS(Grades!$I:$I,Grades!$A:$A,"="&amp;$A158)),0)</f>
        <v>0.50277777777777777</v>
      </c>
      <c r="AA158" s="28">
        <f t="shared" si="39"/>
        <v>-8.3333333333334147E-3</v>
      </c>
      <c r="AB158">
        <f t="shared" ca="1" si="33"/>
        <v>22</v>
      </c>
      <c r="AC158" t="str">
        <f>LEFT(VLOOKUP($A158,Ingresos!$C:$X,5,FALSE),1)</f>
        <v>S</v>
      </c>
      <c r="AD158">
        <f t="shared" si="40"/>
        <v>1</v>
      </c>
      <c r="AE158" t="str">
        <f>LEFT(VLOOKUP($A158,Ingresos!$C:$X,6,FALSE),1)</f>
        <v>R</v>
      </c>
      <c r="AF158">
        <f t="shared" si="41"/>
        <v>1</v>
      </c>
      <c r="AG158">
        <f>VLOOKUP($A158,Ingresos!$C:$X,9,FALSE)</f>
        <v>441</v>
      </c>
      <c r="AH158" s="28">
        <f t="shared" si="42"/>
        <v>0.37763371150729336</v>
      </c>
      <c r="AI158">
        <f>VLOOKUP($A158,Ingresos!$C:$X,10,FALSE)</f>
        <v>441</v>
      </c>
      <c r="AJ158" s="28">
        <f t="shared" si="43"/>
        <v>0.37763371150729336</v>
      </c>
      <c r="AK158">
        <f>VLOOKUP($A158,Ingresos!$C:$X,11,FALSE)</f>
        <v>355</v>
      </c>
      <c r="AL158" s="28">
        <f t="shared" si="44"/>
        <v>0.23824959481361427</v>
      </c>
      <c r="AM158">
        <f>VLOOKUP($A158,Ingresos!$C:$X,12,FALSE)</f>
        <v>603</v>
      </c>
      <c r="AN158" s="28">
        <f t="shared" si="45"/>
        <v>0.640194489465154</v>
      </c>
      <c r="AO158" t="str">
        <f>VLOOKUP($A158,Ingresos!$C:$X,18,FALSE)</f>
        <v>RM</v>
      </c>
      <c r="AP158">
        <f t="shared" si="48"/>
        <v>13</v>
      </c>
      <c r="AQ158" t="str">
        <f>VLOOKUP($A158,Ingresos!$C:$X,19,FALSE)</f>
        <v>H1</v>
      </c>
      <c r="AR158">
        <f t="shared" si="46"/>
        <v>1</v>
      </c>
      <c r="AS158">
        <f>VLOOKUP($A158,Ingresos!$C:$X,22,FALSE)</f>
        <v>0</v>
      </c>
    </row>
    <row r="159" spans="1:45" x14ac:dyDescent="0.25">
      <c r="A159">
        <v>192456061</v>
      </c>
      <c r="B159">
        <f>IF((_xlfn.MAXIFS(Grades!$I:$I,Grades!$A:$A,"="&amp;$A159)-_xlfn.MINIFS(Grades!$I:$I,Grades!$A:$A,"="&amp;$A159))=0,0,1)</f>
        <v>0</v>
      </c>
      <c r="C159">
        <f>COUNTIFS(Grades!$A:$A,"="&amp;Alumn_Filtered!$A159,Grades!$J:$J,"=1",Grades!$I:$I,"="&amp;_xlfn.MINIFS(Grades!$I:$I,Grades!$A:$A,"="&amp;$A159))</f>
        <v>6</v>
      </c>
      <c r="D159">
        <f>COUNTIFS(Grades!$A:$A,"="&amp;Alumn_Filtered!$A159,Grades!$P:$P,"=DRP",Grades!$J:$J,"=1",Grades!$I:$I,"="&amp;_xlfn.MINIFS(Grades!$I:$I,Grades!$A:$A,"="&amp;$A159))</f>
        <v>0</v>
      </c>
      <c r="E159">
        <f>COUNTIFS(Grades!$A:$A,"="&amp;Alumn_Filtered!$A159,Grades!$P:$P,"=BAD",Grades!$J:$J,"=1",Grades!$I:$I,"="&amp;_xlfn.MINIFS(Grades!$I:$I,Grades!$A:$A,"="&amp;$A159))</f>
        <v>1</v>
      </c>
      <c r="F159">
        <f>COUNTIFS(Grades!$A:$A,"="&amp;Alumn_Filtered!$A159,Grades!$P:$P,"CVL",Grades!$J:$J,"=1",Grades!$I:$I,"="&amp;_xlfn.MINIFS(Grades!$I:$I,Grades!$A:$A,"="&amp;$A159))</f>
        <v>0</v>
      </c>
      <c r="G159" s="30">
        <f t="shared" si="34"/>
        <v>5</v>
      </c>
      <c r="H159">
        <f>COUNTIFS(Grades!$A:$A,"="&amp;Alumn_Filtered!$A159,Grades!$J:$J,"=1",Grades!$P:$P,"&gt;=0.5",Grades!$I:$I,"="&amp;_xlfn.MINIFS(Grades!$I:$I,Grades!$A:$A,"="&amp;$A159))</f>
        <v>4</v>
      </c>
      <c r="I159" s="28">
        <f t="shared" si="35"/>
        <v>0.8</v>
      </c>
      <c r="J159">
        <f>COUNTIFS(Grades!$A:$A,"="&amp;Alumn_Filtered!$A159,Grades!$J:$J,"=1",Grades!$P:$P,"&lt;0.5",Grades!$I:$I,"="&amp;_xlfn.MINIFS(Grades!$I:$I,Grades!$A:$A,"="&amp;$A159))</f>
        <v>1</v>
      </c>
      <c r="K159" s="28">
        <f t="shared" si="36"/>
        <v>0.2</v>
      </c>
      <c r="L159" s="28">
        <f>_xlfn.MAXIFS(Grades!$P:$P,Grades!$A:$A,"="&amp;Alumn_Filtered!$A159,Grades!$J:$J,"=1",Grades!$I:$I,"="&amp;_xlfn.MINIFS(Grades!$I:$I,Grades!$A:$A,"="&amp;$A159))</f>
        <v>0.65</v>
      </c>
      <c r="M159" s="28">
        <f>_xlfn.MINIFS(Grades!$P:$P,Grades!$A:$A,"="&amp;Alumn_Filtered!$A159,Grades!$J:$J,"=1",Grades!$I:$I,"="&amp;_xlfn.MINIFS(Grades!$I:$I,Grades!$A:$A,"="&amp;$A159))</f>
        <v>0.43333333333333335</v>
      </c>
      <c r="N159" s="28">
        <f>IF(G159&lt;&gt;0,SUMIFS(Grades!$P:$P,Grades!$P:$P,"&gt;0",Grades!$A:$A,"="&amp;Alumn_Filtered!$A159,Grades!$J:$J,"=1",Grades!$I:$I,"="&amp;_xlfn.MINIFS(Grades!$I:$I,Grades!$A:$A,"="&amp;$A159))/COUNTIFS(Grades!P:P,"&lt;&gt;BAD",Grades!P:P,"&lt;&gt;DRP",Grades!P:P,"&lt;&gt;CVL",Grades!$A:$A,"="&amp;Alumn_Filtered!$A159,Grades!$J:$J,"=1",Grades!$I:$I,"="&amp;_xlfn.MINIFS(Grades!$I:$I,Grades!$A:$A,"="&amp;$A159)),0)</f>
        <v>0.52333333333333332</v>
      </c>
      <c r="O159">
        <f>COUNTIFS(Grades!$A:$A,"="&amp;Alumn_Filtered!$A159,Grades!$J:$J,"=2",Grades!$I:$I,"="&amp;_xlfn.MINIFS(Grades!$I:$I,Grades!$A:$A,"="&amp;$A159))</f>
        <v>7</v>
      </c>
      <c r="P159">
        <f>COUNTIFS(Grades!$A:$A,"="&amp;Alumn_Filtered!$A159,Grades!$P:$P,"=DRP",Grades!$J:$J,"=2",Grades!$I:$I,"="&amp;_xlfn.MINIFS(Grades!$I:$I,Grades!$A:$A,"="&amp;$A159))</f>
        <v>1</v>
      </c>
      <c r="Q159">
        <f>COUNTIFS(Grades!$A:$A,"="&amp;Alumn_Filtered!$A159,Grades!$P:$P,"=BAD",Grades!$J:$J,"=2",Grades!$I:$I,"="&amp;_xlfn.MINIFS(Grades!$I:$I,Grades!$A:$A,"="&amp;$A159))</f>
        <v>1</v>
      </c>
      <c r="R159">
        <f>COUNTIFS(Grades!$A:$A,"="&amp;Alumn_Filtered!$A159,Grades!$P:$P,"CVL",Grades!$J:$J,"=2",Grades!$I:$I,"="&amp;_xlfn.MINIFS(Grades!$I:$I,Grades!$A:$A,"="&amp;$A159))</f>
        <v>0</v>
      </c>
      <c r="S159">
        <f t="shared" si="47"/>
        <v>5</v>
      </c>
      <c r="T159">
        <f>COUNTIFS(Grades!$A:$A,"="&amp;Alumn_Filtered!$A159,Grades!$J:$J,"=2",Grades!$P:$P,"&gt;=0.5",Grades!$I:$I,"="&amp;_xlfn.MINIFS(Grades!$I:$I,Grades!$A:$A,"="&amp;$A159))</f>
        <v>1</v>
      </c>
      <c r="U159" s="28">
        <f t="shared" si="37"/>
        <v>0.2</v>
      </c>
      <c r="V159">
        <f>COUNTIFS(Grades!$A:$A,"="&amp;Alumn_Filtered!$A159,Grades!$J:$J,"=2",Grades!$P:$P,"&lt;0.5",Grades!$I:$I,"="&amp;_xlfn.MINIFS(Grades!$I:$I,Grades!$A:$A,"="&amp;$A159))</f>
        <v>4</v>
      </c>
      <c r="W159" s="28">
        <f t="shared" si="38"/>
        <v>0.8</v>
      </c>
      <c r="X159" s="28">
        <f>_xlfn.MAXIFS(Grades!$P:$P,Grades!$A:$A,"="&amp;Alumn_Filtered!$A159,Grades!$J:$J,"=2",Grades!$I:$I,"="&amp;_xlfn.MINIFS(Grades!$I:$I,Grades!$A:$A,"="&amp;$A159))</f>
        <v>0.73333333333333339</v>
      </c>
      <c r="Y159" s="28">
        <f>_xlfn.MINIFS(Grades!$P:$P,Grades!$A:$A,"="&amp;Alumn_Filtered!$A159,Grades!$J:$J,"=2",Grades!$I:$I,"="&amp;_xlfn.MINIFS(Grades!$I:$I,Grades!$A:$A,"="&amp;$A159))</f>
        <v>0.25</v>
      </c>
      <c r="Z159" s="28">
        <f>IF(S159&lt;&gt;0,SUMIFS(Grades!$P:$P,Grades!$P:$P,"&gt;0",Grades!$A:$A,"="&amp;Alumn_Filtered!$A159,Grades!$J:$J,"=2",Grades!$I:$I,"="&amp;_xlfn.MINIFS(Grades!$I:$I,Grades!$A:$A,"="&amp;$A159))/COUNTIFS(Grades!P:P,"&lt;&gt;BAD",Grades!P:P,"&lt;&gt;DRP",Grades!P:P,"&lt;&gt;CVL",Grades!$A:$A,"="&amp;Alumn_Filtered!$A159,Grades!$J:$J,"=2",Grades!$I:$I,"="&amp;_xlfn.MINIFS(Grades!$I:$I,Grades!$A:$A,"="&amp;$A159)),0)</f>
        <v>0.39666666666666667</v>
      </c>
      <c r="AA159" s="28">
        <f t="shared" si="39"/>
        <v>-0.12666666666666665</v>
      </c>
      <c r="AB159">
        <f t="shared" ca="1" si="33"/>
        <v>22</v>
      </c>
      <c r="AC159" t="str">
        <f>LEFT(VLOOKUP($A159,Ingresos!$C:$X,5,FALSE),1)</f>
        <v>S</v>
      </c>
      <c r="AD159">
        <f t="shared" si="40"/>
        <v>1</v>
      </c>
      <c r="AE159" t="str">
        <f>LEFT(VLOOKUP($A159,Ingresos!$C:$X,6,FALSE),1)</f>
        <v>R</v>
      </c>
      <c r="AF159">
        <f t="shared" si="41"/>
        <v>1</v>
      </c>
      <c r="AG159">
        <f>VLOOKUP($A159,Ingresos!$C:$X,9,FALSE)</f>
        <v>410</v>
      </c>
      <c r="AH159" s="28">
        <f t="shared" si="42"/>
        <v>0.32739059967585088</v>
      </c>
      <c r="AI159">
        <f>VLOOKUP($A159,Ingresos!$C:$X,10,FALSE)</f>
        <v>410</v>
      </c>
      <c r="AJ159" s="28">
        <f t="shared" si="43"/>
        <v>0.32739059967585088</v>
      </c>
      <c r="AK159">
        <f>VLOOKUP($A159,Ingresos!$C:$X,11,FALSE)</f>
        <v>657</v>
      </c>
      <c r="AL159" s="28">
        <f t="shared" si="44"/>
        <v>0.72771474878444087</v>
      </c>
      <c r="AM159">
        <f>VLOOKUP($A159,Ingresos!$C:$X,12,FALSE)</f>
        <v>614</v>
      </c>
      <c r="AN159" s="28">
        <f t="shared" si="45"/>
        <v>0.65802269043760131</v>
      </c>
      <c r="AO159" t="str">
        <f>VLOOKUP($A159,Ingresos!$C:$X,18,FALSE)</f>
        <v>RM</v>
      </c>
      <c r="AP159">
        <f t="shared" si="48"/>
        <v>13</v>
      </c>
      <c r="AQ159" t="str">
        <f>VLOOKUP($A159,Ingresos!$C:$X,19,FALSE)</f>
        <v>H1</v>
      </c>
      <c r="AR159">
        <f t="shared" si="46"/>
        <v>1</v>
      </c>
      <c r="AS159">
        <f>VLOOKUP($A159,Ingresos!$C:$X,22,FALSE)</f>
        <v>11</v>
      </c>
    </row>
    <row r="160" spans="1:45" x14ac:dyDescent="0.25">
      <c r="A160">
        <v>192461421</v>
      </c>
      <c r="B160">
        <f>IF((_xlfn.MAXIFS(Grades!$I:$I,Grades!$A:$A,"="&amp;$A160)-_xlfn.MINIFS(Grades!$I:$I,Grades!$A:$A,"="&amp;$A160))=0,0,1)</f>
        <v>1</v>
      </c>
      <c r="C160">
        <f>COUNTIFS(Grades!$A:$A,"="&amp;Alumn_Filtered!$A160,Grades!$J:$J,"=1",Grades!$I:$I,"="&amp;_xlfn.MINIFS(Grades!$I:$I,Grades!$A:$A,"="&amp;$A160))</f>
        <v>6</v>
      </c>
      <c r="D160">
        <f>COUNTIFS(Grades!$A:$A,"="&amp;Alumn_Filtered!$A160,Grades!$P:$P,"=DRP",Grades!$J:$J,"=1",Grades!$I:$I,"="&amp;_xlfn.MINIFS(Grades!$I:$I,Grades!$A:$A,"="&amp;$A160))</f>
        <v>0</v>
      </c>
      <c r="E160">
        <f>COUNTIFS(Grades!$A:$A,"="&amp;Alumn_Filtered!$A160,Grades!$P:$P,"=BAD",Grades!$J:$J,"=1",Grades!$I:$I,"="&amp;_xlfn.MINIFS(Grades!$I:$I,Grades!$A:$A,"="&amp;$A160))</f>
        <v>0</v>
      </c>
      <c r="F160">
        <f>COUNTIFS(Grades!$A:$A,"="&amp;Alumn_Filtered!$A160,Grades!$P:$P,"CVL",Grades!$J:$J,"=1",Grades!$I:$I,"="&amp;_xlfn.MINIFS(Grades!$I:$I,Grades!$A:$A,"="&amp;$A160))</f>
        <v>0</v>
      </c>
      <c r="G160" s="30">
        <f t="shared" si="34"/>
        <v>6</v>
      </c>
      <c r="H160">
        <f>COUNTIFS(Grades!$A:$A,"="&amp;Alumn_Filtered!$A160,Grades!$J:$J,"=1",Grades!$P:$P,"&gt;=0.5",Grades!$I:$I,"="&amp;_xlfn.MINIFS(Grades!$I:$I,Grades!$A:$A,"="&amp;$A160))</f>
        <v>6</v>
      </c>
      <c r="I160" s="28">
        <f t="shared" si="35"/>
        <v>1</v>
      </c>
      <c r="J160">
        <f>COUNTIFS(Grades!$A:$A,"="&amp;Alumn_Filtered!$A160,Grades!$J:$J,"=1",Grades!$P:$P,"&lt;0.5",Grades!$I:$I,"="&amp;_xlfn.MINIFS(Grades!$I:$I,Grades!$A:$A,"="&amp;$A160))</f>
        <v>0</v>
      </c>
      <c r="K160" s="28">
        <f t="shared" si="36"/>
        <v>0</v>
      </c>
      <c r="L160" s="28">
        <f>_xlfn.MAXIFS(Grades!$P:$P,Grades!$A:$A,"="&amp;Alumn_Filtered!$A160,Grades!$J:$J,"=1",Grades!$I:$I,"="&amp;_xlfn.MINIFS(Grades!$I:$I,Grades!$A:$A,"="&amp;$A160))</f>
        <v>0.98333333333333339</v>
      </c>
      <c r="M160" s="28">
        <f>_xlfn.MINIFS(Grades!$P:$P,Grades!$A:$A,"="&amp;Alumn_Filtered!$A160,Grades!$J:$J,"=1",Grades!$I:$I,"="&amp;_xlfn.MINIFS(Grades!$I:$I,Grades!$A:$A,"="&amp;$A160))</f>
        <v>0.54999999999999993</v>
      </c>
      <c r="N160" s="28">
        <f>IF(G160&lt;&gt;0,SUMIFS(Grades!$P:$P,Grades!$P:$P,"&gt;0",Grades!$A:$A,"="&amp;Alumn_Filtered!$A160,Grades!$J:$J,"=1",Grades!$I:$I,"="&amp;_xlfn.MINIFS(Grades!$I:$I,Grades!$A:$A,"="&amp;$A160))/COUNTIFS(Grades!P:P,"&lt;&gt;BAD",Grades!P:P,"&lt;&gt;DRP",Grades!P:P,"&lt;&gt;CVL",Grades!$A:$A,"="&amp;Alumn_Filtered!$A160,Grades!$J:$J,"=1",Grades!$I:$I,"="&amp;_xlfn.MINIFS(Grades!$I:$I,Grades!$A:$A,"="&amp;$A160)),0)</f>
        <v>0.67222222222222217</v>
      </c>
      <c r="O160">
        <f>COUNTIFS(Grades!$A:$A,"="&amp;Alumn_Filtered!$A160,Grades!$J:$J,"=2",Grades!$I:$I,"="&amp;_xlfn.MINIFS(Grades!$I:$I,Grades!$A:$A,"="&amp;$A160))</f>
        <v>8</v>
      </c>
      <c r="P160">
        <f>COUNTIFS(Grades!$A:$A,"="&amp;Alumn_Filtered!$A160,Grades!$P:$P,"=DRP",Grades!$J:$J,"=2",Grades!$I:$I,"="&amp;_xlfn.MINIFS(Grades!$I:$I,Grades!$A:$A,"="&amp;$A160))</f>
        <v>1</v>
      </c>
      <c r="Q160">
        <f>COUNTIFS(Grades!$A:$A,"="&amp;Alumn_Filtered!$A160,Grades!$P:$P,"=BAD",Grades!$J:$J,"=2",Grades!$I:$I,"="&amp;_xlfn.MINIFS(Grades!$I:$I,Grades!$A:$A,"="&amp;$A160))</f>
        <v>1</v>
      </c>
      <c r="R160">
        <f>COUNTIFS(Grades!$A:$A,"="&amp;Alumn_Filtered!$A160,Grades!$P:$P,"CVL",Grades!$J:$J,"=2",Grades!$I:$I,"="&amp;_xlfn.MINIFS(Grades!$I:$I,Grades!$A:$A,"="&amp;$A160))</f>
        <v>0</v>
      </c>
      <c r="S160">
        <f t="shared" si="47"/>
        <v>6</v>
      </c>
      <c r="T160">
        <f>COUNTIFS(Grades!$A:$A,"="&amp;Alumn_Filtered!$A160,Grades!$J:$J,"=2",Grades!$P:$P,"&gt;=0.5",Grades!$I:$I,"="&amp;_xlfn.MINIFS(Grades!$I:$I,Grades!$A:$A,"="&amp;$A160))</f>
        <v>2</v>
      </c>
      <c r="U160" s="28">
        <f t="shared" si="37"/>
        <v>0.33333333333333331</v>
      </c>
      <c r="V160">
        <f>COUNTIFS(Grades!$A:$A,"="&amp;Alumn_Filtered!$A160,Grades!$J:$J,"=2",Grades!$P:$P,"&lt;0.5",Grades!$I:$I,"="&amp;_xlfn.MINIFS(Grades!$I:$I,Grades!$A:$A,"="&amp;$A160))</f>
        <v>4</v>
      </c>
      <c r="W160" s="28">
        <f t="shared" si="38"/>
        <v>0.66666666666666663</v>
      </c>
      <c r="X160" s="28">
        <f>_xlfn.MAXIFS(Grades!$P:$P,Grades!$A:$A,"="&amp;Alumn_Filtered!$A160,Grades!$J:$J,"=2",Grades!$I:$I,"="&amp;_xlfn.MINIFS(Grades!$I:$I,Grades!$A:$A,"="&amp;$A160))</f>
        <v>0.8666666666666667</v>
      </c>
      <c r="Y160" s="28">
        <f>_xlfn.MINIFS(Grades!$P:$P,Grades!$A:$A,"="&amp;Alumn_Filtered!$A160,Grades!$J:$J,"=2",Grades!$I:$I,"="&amp;_xlfn.MINIFS(Grades!$I:$I,Grades!$A:$A,"="&amp;$A160))</f>
        <v>6.6666666666666652E-2</v>
      </c>
      <c r="Z160" s="28">
        <f>IF(S160&lt;&gt;0,SUMIFS(Grades!$P:$P,Grades!$P:$P,"&gt;0",Grades!$A:$A,"="&amp;Alumn_Filtered!$A160,Grades!$J:$J,"=2",Grades!$I:$I,"="&amp;_xlfn.MINIFS(Grades!$I:$I,Grades!$A:$A,"="&amp;$A160))/COUNTIFS(Grades!P:P,"&lt;&gt;BAD",Grades!P:P,"&lt;&gt;DRP",Grades!P:P,"&lt;&gt;CVL",Grades!$A:$A,"="&amp;Alumn_Filtered!$A160,Grades!$J:$J,"=2",Grades!$I:$I,"="&amp;_xlfn.MINIFS(Grades!$I:$I,Grades!$A:$A,"="&amp;$A160)),0)</f>
        <v>0.42222222222222228</v>
      </c>
      <c r="AA160" s="28">
        <f t="shared" si="39"/>
        <v>-0.24999999999999989</v>
      </c>
      <c r="AB160">
        <f t="shared" ca="1" si="33"/>
        <v>22</v>
      </c>
      <c r="AC160" t="str">
        <f>LEFT(VLOOKUP($A160,Ingresos!$C:$X,5,FALSE),1)</f>
        <v>S</v>
      </c>
      <c r="AD160">
        <f t="shared" si="40"/>
        <v>1</v>
      </c>
      <c r="AE160" t="str">
        <f>LEFT(VLOOKUP($A160,Ingresos!$C:$X,6,FALSE),1)</f>
        <v>R</v>
      </c>
      <c r="AF160">
        <f t="shared" si="41"/>
        <v>1</v>
      </c>
      <c r="AG160">
        <f>VLOOKUP($A160,Ingresos!$C:$X,9,FALSE)</f>
        <v>538</v>
      </c>
      <c r="AH160" s="28">
        <f t="shared" si="42"/>
        <v>0.53484602917341972</v>
      </c>
      <c r="AI160">
        <f>VLOOKUP($A160,Ingresos!$C:$X,10,FALSE)</f>
        <v>538</v>
      </c>
      <c r="AJ160" s="28">
        <f t="shared" si="43"/>
        <v>0.53484602917341972</v>
      </c>
      <c r="AK160">
        <f>VLOOKUP($A160,Ingresos!$C:$X,11,FALSE)</f>
        <v>560</v>
      </c>
      <c r="AL160" s="28">
        <f t="shared" si="44"/>
        <v>0.57050243111831445</v>
      </c>
      <c r="AM160">
        <f>VLOOKUP($A160,Ingresos!$C:$X,12,FALSE)</f>
        <v>585</v>
      </c>
      <c r="AN160" s="28">
        <f t="shared" si="45"/>
        <v>0.61102106969205838</v>
      </c>
      <c r="AO160" t="str">
        <f>VLOOKUP($A160,Ingresos!$C:$X,18,FALSE)</f>
        <v>RM</v>
      </c>
      <c r="AP160">
        <f t="shared" si="48"/>
        <v>13</v>
      </c>
      <c r="AQ160" t="str">
        <f>VLOOKUP($A160,Ingresos!$C:$X,19,FALSE)</f>
        <v>H1</v>
      </c>
      <c r="AR160">
        <f t="shared" si="46"/>
        <v>1</v>
      </c>
      <c r="AS160">
        <f>VLOOKUP($A160,Ingresos!$C:$X,22,FALSE)</f>
        <v>5</v>
      </c>
    </row>
    <row r="161" spans="1:45" x14ac:dyDescent="0.25">
      <c r="A161">
        <v>192463289</v>
      </c>
      <c r="B161">
        <f>IF((_xlfn.MAXIFS(Grades!$I:$I,Grades!$A:$A,"="&amp;$A161)-_xlfn.MINIFS(Grades!$I:$I,Grades!$A:$A,"="&amp;$A161))=0,0,1)</f>
        <v>1</v>
      </c>
      <c r="C161">
        <f>COUNTIFS(Grades!$A:$A,"="&amp;Alumn_Filtered!$A161,Grades!$J:$J,"=1",Grades!$I:$I,"="&amp;_xlfn.MINIFS(Grades!$I:$I,Grades!$A:$A,"="&amp;$A161))</f>
        <v>6</v>
      </c>
      <c r="D161">
        <f>COUNTIFS(Grades!$A:$A,"="&amp;Alumn_Filtered!$A161,Grades!$P:$P,"=DRP",Grades!$J:$J,"=1",Grades!$I:$I,"="&amp;_xlfn.MINIFS(Grades!$I:$I,Grades!$A:$A,"="&amp;$A161))</f>
        <v>0</v>
      </c>
      <c r="E161">
        <f>COUNTIFS(Grades!$A:$A,"="&amp;Alumn_Filtered!$A161,Grades!$P:$P,"=BAD",Grades!$J:$J,"=1",Grades!$I:$I,"="&amp;_xlfn.MINIFS(Grades!$I:$I,Grades!$A:$A,"="&amp;$A161))</f>
        <v>0</v>
      </c>
      <c r="F161">
        <f>COUNTIFS(Grades!$A:$A,"="&amp;Alumn_Filtered!$A161,Grades!$P:$P,"CVL",Grades!$J:$J,"=1",Grades!$I:$I,"="&amp;_xlfn.MINIFS(Grades!$I:$I,Grades!$A:$A,"="&amp;$A161))</f>
        <v>0</v>
      </c>
      <c r="G161" s="30">
        <f t="shared" si="34"/>
        <v>6</v>
      </c>
      <c r="H161">
        <f>COUNTIFS(Grades!$A:$A,"="&amp;Alumn_Filtered!$A161,Grades!$J:$J,"=1",Grades!$P:$P,"&gt;=0.5",Grades!$I:$I,"="&amp;_xlfn.MINIFS(Grades!$I:$I,Grades!$A:$A,"="&amp;$A161))</f>
        <v>6</v>
      </c>
      <c r="I161" s="28">
        <f t="shared" si="35"/>
        <v>1</v>
      </c>
      <c r="J161">
        <f>COUNTIFS(Grades!$A:$A,"="&amp;Alumn_Filtered!$A161,Grades!$J:$J,"=1",Grades!$P:$P,"&lt;0.5",Grades!$I:$I,"="&amp;_xlfn.MINIFS(Grades!$I:$I,Grades!$A:$A,"="&amp;$A161))</f>
        <v>0</v>
      </c>
      <c r="K161" s="28">
        <f t="shared" si="36"/>
        <v>0</v>
      </c>
      <c r="L161" s="28">
        <f>_xlfn.MAXIFS(Grades!$P:$P,Grades!$A:$A,"="&amp;Alumn_Filtered!$A161,Grades!$J:$J,"=1",Grades!$I:$I,"="&amp;_xlfn.MINIFS(Grades!$I:$I,Grades!$A:$A,"="&amp;$A161))</f>
        <v>0.75</v>
      </c>
      <c r="M161" s="28">
        <f>_xlfn.MINIFS(Grades!$P:$P,Grades!$A:$A,"="&amp;Alumn_Filtered!$A161,Grades!$J:$J,"=1",Grades!$I:$I,"="&amp;_xlfn.MINIFS(Grades!$I:$I,Grades!$A:$A,"="&amp;$A161))</f>
        <v>0.5</v>
      </c>
      <c r="N161" s="28">
        <f>IF(G161&lt;&gt;0,SUMIFS(Grades!$P:$P,Grades!$P:$P,"&gt;0",Grades!$A:$A,"="&amp;Alumn_Filtered!$A161,Grades!$J:$J,"=1",Grades!$I:$I,"="&amp;_xlfn.MINIFS(Grades!$I:$I,Grades!$A:$A,"="&amp;$A161))/COUNTIFS(Grades!P:P,"&lt;&gt;BAD",Grades!P:P,"&lt;&gt;DRP",Grades!P:P,"&lt;&gt;CVL",Grades!$A:$A,"="&amp;Alumn_Filtered!$A161,Grades!$J:$J,"=1",Grades!$I:$I,"="&amp;_xlfn.MINIFS(Grades!$I:$I,Grades!$A:$A,"="&amp;$A161)),0)</f>
        <v>0.64166666666666672</v>
      </c>
      <c r="O161">
        <f>COUNTIFS(Grades!$A:$A,"="&amp;Alumn_Filtered!$A161,Grades!$J:$J,"=2",Grades!$I:$I,"="&amp;_xlfn.MINIFS(Grades!$I:$I,Grades!$A:$A,"="&amp;$A161))</f>
        <v>8</v>
      </c>
      <c r="P161">
        <f>COUNTIFS(Grades!$A:$A,"="&amp;Alumn_Filtered!$A161,Grades!$P:$P,"=DRP",Grades!$J:$J,"=2",Grades!$I:$I,"="&amp;_xlfn.MINIFS(Grades!$I:$I,Grades!$A:$A,"="&amp;$A161))</f>
        <v>1</v>
      </c>
      <c r="Q161">
        <f>COUNTIFS(Grades!$A:$A,"="&amp;Alumn_Filtered!$A161,Grades!$P:$P,"=BAD",Grades!$J:$J,"=2",Grades!$I:$I,"="&amp;_xlfn.MINIFS(Grades!$I:$I,Grades!$A:$A,"="&amp;$A161))</f>
        <v>1</v>
      </c>
      <c r="R161">
        <f>COUNTIFS(Grades!$A:$A,"="&amp;Alumn_Filtered!$A161,Grades!$P:$P,"CVL",Grades!$J:$J,"=2",Grades!$I:$I,"="&amp;_xlfn.MINIFS(Grades!$I:$I,Grades!$A:$A,"="&amp;$A161))</f>
        <v>0</v>
      </c>
      <c r="S161">
        <f t="shared" si="47"/>
        <v>6</v>
      </c>
      <c r="T161">
        <f>COUNTIFS(Grades!$A:$A,"="&amp;Alumn_Filtered!$A161,Grades!$J:$J,"=2",Grades!$P:$P,"&gt;=0.5",Grades!$I:$I,"="&amp;_xlfn.MINIFS(Grades!$I:$I,Grades!$A:$A,"="&amp;$A161))</f>
        <v>4</v>
      </c>
      <c r="U161" s="28">
        <f t="shared" si="37"/>
        <v>0.66666666666666663</v>
      </c>
      <c r="V161">
        <f>COUNTIFS(Grades!$A:$A,"="&amp;Alumn_Filtered!$A161,Grades!$J:$J,"=2",Grades!$P:$P,"&lt;0.5",Grades!$I:$I,"="&amp;_xlfn.MINIFS(Grades!$I:$I,Grades!$A:$A,"="&amp;$A161))</f>
        <v>2</v>
      </c>
      <c r="W161" s="28">
        <f t="shared" si="38"/>
        <v>0.33333333333333331</v>
      </c>
      <c r="X161" s="28">
        <f>_xlfn.MAXIFS(Grades!$P:$P,Grades!$A:$A,"="&amp;Alumn_Filtered!$A161,Grades!$J:$J,"=2",Grades!$I:$I,"="&amp;_xlfn.MINIFS(Grades!$I:$I,Grades!$A:$A,"="&amp;$A161))</f>
        <v>0.68333333333333324</v>
      </c>
      <c r="Y161" s="28">
        <f>_xlfn.MINIFS(Grades!$P:$P,Grades!$A:$A,"="&amp;Alumn_Filtered!$A161,Grades!$J:$J,"=2",Grades!$I:$I,"="&amp;_xlfn.MINIFS(Grades!$I:$I,Grades!$A:$A,"="&amp;$A161))</f>
        <v>0.3833333333333333</v>
      </c>
      <c r="Z161" s="28">
        <f>IF(S161&lt;&gt;0,SUMIFS(Grades!$P:$P,Grades!$P:$P,"&gt;0",Grades!$A:$A,"="&amp;Alumn_Filtered!$A161,Grades!$J:$J,"=2",Grades!$I:$I,"="&amp;_xlfn.MINIFS(Grades!$I:$I,Grades!$A:$A,"="&amp;$A161))/COUNTIFS(Grades!P:P,"&lt;&gt;BAD",Grades!P:P,"&lt;&gt;DRP",Grades!P:P,"&lt;&gt;CVL",Grades!$A:$A,"="&amp;Alumn_Filtered!$A161,Grades!$J:$J,"=2",Grades!$I:$I,"="&amp;_xlfn.MINIFS(Grades!$I:$I,Grades!$A:$A,"="&amp;$A161)),0)</f>
        <v>0.51388888888888884</v>
      </c>
      <c r="AA161" s="28">
        <f t="shared" si="39"/>
        <v>-0.12777777777777788</v>
      </c>
      <c r="AB161">
        <f t="shared" ca="1" si="33"/>
        <v>22</v>
      </c>
      <c r="AC161" t="str">
        <f>LEFT(VLOOKUP($A161,Ingresos!$C:$X,5,FALSE),1)</f>
        <v>S</v>
      </c>
      <c r="AD161">
        <f t="shared" si="40"/>
        <v>1</v>
      </c>
      <c r="AE161" t="str">
        <f>LEFT(VLOOKUP($A161,Ingresos!$C:$X,6,FALSE),1)</f>
        <v>R</v>
      </c>
      <c r="AF161">
        <f t="shared" si="41"/>
        <v>1</v>
      </c>
      <c r="AG161">
        <f>VLOOKUP($A161,Ingresos!$C:$X,9,FALSE)</f>
        <v>476</v>
      </c>
      <c r="AH161" s="28">
        <f t="shared" si="42"/>
        <v>0.43435980551053482</v>
      </c>
      <c r="AI161">
        <f>VLOOKUP($A161,Ingresos!$C:$X,10,FALSE)</f>
        <v>476</v>
      </c>
      <c r="AJ161" s="28">
        <f t="shared" si="43"/>
        <v>0.43435980551053482</v>
      </c>
      <c r="AK161">
        <f>VLOOKUP($A161,Ingresos!$C:$X,11,FALSE)</f>
        <v>582</v>
      </c>
      <c r="AL161" s="28">
        <f t="shared" si="44"/>
        <v>0.60615883306320906</v>
      </c>
      <c r="AM161">
        <f>VLOOKUP($A161,Ingresos!$C:$X,12,FALSE)</f>
        <v>633</v>
      </c>
      <c r="AN161" s="28">
        <f t="shared" si="45"/>
        <v>0.68881685575364671</v>
      </c>
      <c r="AO161" t="str">
        <f>VLOOKUP($A161,Ingresos!$C:$X,18,FALSE)</f>
        <v>RM</v>
      </c>
      <c r="AP161">
        <f t="shared" si="48"/>
        <v>13</v>
      </c>
      <c r="AQ161" t="str">
        <f>VLOOKUP($A161,Ingresos!$C:$X,19,FALSE)</f>
        <v>H1</v>
      </c>
      <c r="AR161">
        <f t="shared" si="46"/>
        <v>1</v>
      </c>
      <c r="AS161">
        <f>VLOOKUP($A161,Ingresos!$C:$X,22,FALSE)</f>
        <v>5</v>
      </c>
    </row>
    <row r="162" spans="1:45" x14ac:dyDescent="0.25">
      <c r="A162">
        <v>192464560</v>
      </c>
      <c r="B162">
        <f>IF((_xlfn.MAXIFS(Grades!$I:$I,Grades!$A:$A,"="&amp;$A162)-_xlfn.MINIFS(Grades!$I:$I,Grades!$A:$A,"="&amp;$A162))=0,0,1)</f>
        <v>1</v>
      </c>
      <c r="C162">
        <f>COUNTIFS(Grades!$A:$A,"="&amp;Alumn_Filtered!$A162,Grades!$J:$J,"=1",Grades!$I:$I,"="&amp;_xlfn.MINIFS(Grades!$I:$I,Grades!$A:$A,"="&amp;$A162))</f>
        <v>6</v>
      </c>
      <c r="D162">
        <f>COUNTIFS(Grades!$A:$A,"="&amp;Alumn_Filtered!$A162,Grades!$P:$P,"=DRP",Grades!$J:$J,"=1",Grades!$I:$I,"="&amp;_xlfn.MINIFS(Grades!$I:$I,Grades!$A:$A,"="&amp;$A162))</f>
        <v>0</v>
      </c>
      <c r="E162">
        <f>COUNTIFS(Grades!$A:$A,"="&amp;Alumn_Filtered!$A162,Grades!$P:$P,"=BAD",Grades!$J:$J,"=1",Grades!$I:$I,"="&amp;_xlfn.MINIFS(Grades!$I:$I,Grades!$A:$A,"="&amp;$A162))</f>
        <v>0</v>
      </c>
      <c r="F162">
        <f>COUNTIFS(Grades!$A:$A,"="&amp;Alumn_Filtered!$A162,Grades!$P:$P,"CVL",Grades!$J:$J,"=1",Grades!$I:$I,"="&amp;_xlfn.MINIFS(Grades!$I:$I,Grades!$A:$A,"="&amp;$A162))</f>
        <v>0</v>
      </c>
      <c r="G162" s="30">
        <f t="shared" si="34"/>
        <v>6</v>
      </c>
      <c r="H162">
        <f>COUNTIFS(Grades!$A:$A,"="&amp;Alumn_Filtered!$A162,Grades!$J:$J,"=1",Grades!$P:$P,"&gt;=0.5",Grades!$I:$I,"="&amp;_xlfn.MINIFS(Grades!$I:$I,Grades!$A:$A,"="&amp;$A162))</f>
        <v>6</v>
      </c>
      <c r="I162" s="28">
        <f t="shared" si="35"/>
        <v>1</v>
      </c>
      <c r="J162">
        <f>COUNTIFS(Grades!$A:$A,"="&amp;Alumn_Filtered!$A162,Grades!$J:$J,"=1",Grades!$P:$P,"&lt;0.5",Grades!$I:$I,"="&amp;_xlfn.MINIFS(Grades!$I:$I,Grades!$A:$A,"="&amp;$A162))</f>
        <v>0</v>
      </c>
      <c r="K162" s="28">
        <f t="shared" si="36"/>
        <v>0</v>
      </c>
      <c r="L162" s="28">
        <f>_xlfn.MAXIFS(Grades!$P:$P,Grades!$A:$A,"="&amp;Alumn_Filtered!$A162,Grades!$J:$J,"=1",Grades!$I:$I,"="&amp;_xlfn.MINIFS(Grades!$I:$I,Grades!$A:$A,"="&amp;$A162))</f>
        <v>0.83333333333333337</v>
      </c>
      <c r="M162" s="28">
        <f>_xlfn.MINIFS(Grades!$P:$P,Grades!$A:$A,"="&amp;Alumn_Filtered!$A162,Grades!$J:$J,"=1",Grades!$I:$I,"="&amp;_xlfn.MINIFS(Grades!$I:$I,Grades!$A:$A,"="&amp;$A162))</f>
        <v>0.53333333333333333</v>
      </c>
      <c r="N162" s="28">
        <f>IF(G162&lt;&gt;0,SUMIFS(Grades!$P:$P,Grades!$P:$P,"&gt;0",Grades!$A:$A,"="&amp;Alumn_Filtered!$A162,Grades!$J:$J,"=1",Grades!$I:$I,"="&amp;_xlfn.MINIFS(Grades!$I:$I,Grades!$A:$A,"="&amp;$A162))/COUNTIFS(Grades!P:P,"&lt;&gt;BAD",Grades!P:P,"&lt;&gt;DRP",Grades!P:P,"&lt;&gt;CVL",Grades!$A:$A,"="&amp;Alumn_Filtered!$A162,Grades!$J:$J,"=1",Grades!$I:$I,"="&amp;_xlfn.MINIFS(Grades!$I:$I,Grades!$A:$A,"="&amp;$A162)),0)</f>
        <v>0.72222222222222221</v>
      </c>
      <c r="O162">
        <f>COUNTIFS(Grades!$A:$A,"="&amp;Alumn_Filtered!$A162,Grades!$J:$J,"=2",Grades!$I:$I,"="&amp;_xlfn.MINIFS(Grades!$I:$I,Grades!$A:$A,"="&amp;$A162))</f>
        <v>8</v>
      </c>
      <c r="P162">
        <f>COUNTIFS(Grades!$A:$A,"="&amp;Alumn_Filtered!$A162,Grades!$P:$P,"=DRP",Grades!$J:$J,"=2",Grades!$I:$I,"="&amp;_xlfn.MINIFS(Grades!$I:$I,Grades!$A:$A,"="&amp;$A162))</f>
        <v>2</v>
      </c>
      <c r="Q162">
        <f>COUNTIFS(Grades!$A:$A,"="&amp;Alumn_Filtered!$A162,Grades!$P:$P,"=BAD",Grades!$J:$J,"=2",Grades!$I:$I,"="&amp;_xlfn.MINIFS(Grades!$I:$I,Grades!$A:$A,"="&amp;$A162))</f>
        <v>0</v>
      </c>
      <c r="R162">
        <f>COUNTIFS(Grades!$A:$A,"="&amp;Alumn_Filtered!$A162,Grades!$P:$P,"CVL",Grades!$J:$J,"=2",Grades!$I:$I,"="&amp;_xlfn.MINIFS(Grades!$I:$I,Grades!$A:$A,"="&amp;$A162))</f>
        <v>0</v>
      </c>
      <c r="S162">
        <f t="shared" si="47"/>
        <v>6</v>
      </c>
      <c r="T162">
        <f>COUNTIFS(Grades!$A:$A,"="&amp;Alumn_Filtered!$A162,Grades!$J:$J,"=2",Grades!$P:$P,"&gt;=0.5",Grades!$I:$I,"="&amp;_xlfn.MINIFS(Grades!$I:$I,Grades!$A:$A,"="&amp;$A162))</f>
        <v>4</v>
      </c>
      <c r="U162" s="28">
        <f t="shared" si="37"/>
        <v>0.66666666666666663</v>
      </c>
      <c r="V162">
        <f>COUNTIFS(Grades!$A:$A,"="&amp;Alumn_Filtered!$A162,Grades!$J:$J,"=2",Grades!$P:$P,"&lt;0.5",Grades!$I:$I,"="&amp;_xlfn.MINIFS(Grades!$I:$I,Grades!$A:$A,"="&amp;$A162))</f>
        <v>2</v>
      </c>
      <c r="W162" s="28">
        <f t="shared" si="38"/>
        <v>0.33333333333333331</v>
      </c>
      <c r="X162" s="28">
        <f>_xlfn.MAXIFS(Grades!$P:$P,Grades!$A:$A,"="&amp;Alumn_Filtered!$A162,Grades!$J:$J,"=2",Grades!$I:$I,"="&amp;_xlfn.MINIFS(Grades!$I:$I,Grades!$A:$A,"="&amp;$A162))</f>
        <v>0.65</v>
      </c>
      <c r="Y162" s="28">
        <f>_xlfn.MINIFS(Grades!$P:$P,Grades!$A:$A,"="&amp;Alumn_Filtered!$A162,Grades!$J:$J,"=2",Grades!$I:$I,"="&amp;_xlfn.MINIFS(Grades!$I:$I,Grades!$A:$A,"="&amp;$A162))</f>
        <v>0.43333333333333335</v>
      </c>
      <c r="Z162" s="28">
        <f>IF(S162&lt;&gt;0,SUMIFS(Grades!$P:$P,Grades!$P:$P,"&gt;0",Grades!$A:$A,"="&amp;Alumn_Filtered!$A162,Grades!$J:$J,"=2",Grades!$I:$I,"="&amp;_xlfn.MINIFS(Grades!$I:$I,Grades!$A:$A,"="&amp;$A162))/COUNTIFS(Grades!P:P,"&lt;&gt;BAD",Grades!P:P,"&lt;&gt;DRP",Grades!P:P,"&lt;&gt;CVL",Grades!$A:$A,"="&amp;Alumn_Filtered!$A162,Grades!$J:$J,"=2",Grades!$I:$I,"="&amp;_xlfn.MINIFS(Grades!$I:$I,Grades!$A:$A,"="&amp;$A162)),0)</f>
        <v>0.54166666666666663</v>
      </c>
      <c r="AA162" s="28">
        <f t="shared" si="39"/>
        <v>-0.18055555555555558</v>
      </c>
      <c r="AB162">
        <f t="shared" ca="1" si="33"/>
        <v>22</v>
      </c>
      <c r="AC162" t="str">
        <f>LEFT(VLOOKUP($A162,Ingresos!$C:$X,5,FALSE),1)</f>
        <v>S</v>
      </c>
      <c r="AD162">
        <f t="shared" si="40"/>
        <v>1</v>
      </c>
      <c r="AE162" t="str">
        <f>LEFT(VLOOKUP($A162,Ingresos!$C:$X,6,FALSE),1)</f>
        <v>R</v>
      </c>
      <c r="AF162">
        <f t="shared" si="41"/>
        <v>1</v>
      </c>
      <c r="AG162">
        <f>VLOOKUP($A162,Ingresos!$C:$X,9,FALSE)</f>
        <v>445</v>
      </c>
      <c r="AH162" s="28">
        <f t="shared" si="42"/>
        <v>0.3841166936790924</v>
      </c>
      <c r="AI162">
        <f>VLOOKUP($A162,Ingresos!$C:$X,10,FALSE)</f>
        <v>445</v>
      </c>
      <c r="AJ162" s="28">
        <f t="shared" si="43"/>
        <v>0.3841166936790924</v>
      </c>
      <c r="AK162">
        <f>VLOOKUP($A162,Ingresos!$C:$X,11,FALSE)</f>
        <v>543</v>
      </c>
      <c r="AL162" s="28">
        <f t="shared" si="44"/>
        <v>0.5429497568881686</v>
      </c>
      <c r="AM162">
        <f>VLOOKUP($A162,Ingresos!$C:$X,12,FALSE)</f>
        <v>628</v>
      </c>
      <c r="AN162" s="28">
        <f t="shared" si="45"/>
        <v>0.68071312803889794</v>
      </c>
      <c r="AO162" t="str">
        <f>VLOOKUP($A162,Ingresos!$C:$X,18,FALSE)</f>
        <v>RM</v>
      </c>
      <c r="AP162">
        <f t="shared" si="48"/>
        <v>13</v>
      </c>
      <c r="AQ162" t="str">
        <f>VLOOKUP($A162,Ingresos!$C:$X,19,FALSE)</f>
        <v>H1</v>
      </c>
      <c r="AR162">
        <f t="shared" si="46"/>
        <v>1</v>
      </c>
      <c r="AS162">
        <f>VLOOKUP($A162,Ingresos!$C:$X,22,FALSE)</f>
        <v>9</v>
      </c>
    </row>
    <row r="163" spans="1:45" x14ac:dyDescent="0.25">
      <c r="A163">
        <v>192525144</v>
      </c>
      <c r="B163">
        <f>IF((_xlfn.MAXIFS(Grades!$I:$I,Grades!$A:$A,"="&amp;$A163)-_xlfn.MINIFS(Grades!$I:$I,Grades!$A:$A,"="&amp;$A163))=0,0,1)</f>
        <v>1</v>
      </c>
      <c r="C163">
        <f>COUNTIFS(Grades!$A:$A,"="&amp;Alumn_Filtered!$A163,Grades!$J:$J,"=1",Grades!$I:$I,"="&amp;_xlfn.MINIFS(Grades!$I:$I,Grades!$A:$A,"="&amp;$A163))</f>
        <v>6</v>
      </c>
      <c r="D163">
        <f>COUNTIFS(Grades!$A:$A,"="&amp;Alumn_Filtered!$A163,Grades!$P:$P,"=DRP",Grades!$J:$J,"=1",Grades!$I:$I,"="&amp;_xlfn.MINIFS(Grades!$I:$I,Grades!$A:$A,"="&amp;$A163))</f>
        <v>0</v>
      </c>
      <c r="E163">
        <f>COUNTIFS(Grades!$A:$A,"="&amp;Alumn_Filtered!$A163,Grades!$P:$P,"=BAD",Grades!$J:$J,"=1",Grades!$I:$I,"="&amp;_xlfn.MINIFS(Grades!$I:$I,Grades!$A:$A,"="&amp;$A163))</f>
        <v>0</v>
      </c>
      <c r="F163">
        <f>COUNTIFS(Grades!$A:$A,"="&amp;Alumn_Filtered!$A163,Grades!$P:$P,"CVL",Grades!$J:$J,"=1",Grades!$I:$I,"="&amp;_xlfn.MINIFS(Grades!$I:$I,Grades!$A:$A,"="&amp;$A163))</f>
        <v>0</v>
      </c>
      <c r="G163" s="30">
        <f t="shared" si="34"/>
        <v>6</v>
      </c>
      <c r="H163">
        <f>COUNTIFS(Grades!$A:$A,"="&amp;Alumn_Filtered!$A163,Grades!$J:$J,"=1",Grades!$P:$P,"&gt;=0.5",Grades!$I:$I,"="&amp;_xlfn.MINIFS(Grades!$I:$I,Grades!$A:$A,"="&amp;$A163))</f>
        <v>5</v>
      </c>
      <c r="I163" s="28">
        <f t="shared" si="35"/>
        <v>0.83333333333333337</v>
      </c>
      <c r="J163">
        <f>COUNTIFS(Grades!$A:$A,"="&amp;Alumn_Filtered!$A163,Grades!$J:$J,"=1",Grades!$P:$P,"&lt;0.5",Grades!$I:$I,"="&amp;_xlfn.MINIFS(Grades!$I:$I,Grades!$A:$A,"="&amp;$A163))</f>
        <v>1</v>
      </c>
      <c r="K163" s="28">
        <f t="shared" si="36"/>
        <v>0.16666666666666666</v>
      </c>
      <c r="L163" s="28">
        <f>_xlfn.MAXIFS(Grades!$P:$P,Grades!$A:$A,"="&amp;Alumn_Filtered!$A163,Grades!$J:$J,"=1",Grades!$I:$I,"="&amp;_xlfn.MINIFS(Grades!$I:$I,Grades!$A:$A,"="&amp;$A163))</f>
        <v>0.83333333333333337</v>
      </c>
      <c r="M163" s="28">
        <f>_xlfn.MINIFS(Grades!$P:$P,Grades!$A:$A,"="&amp;Alumn_Filtered!$A163,Grades!$J:$J,"=1",Grades!$I:$I,"="&amp;_xlfn.MINIFS(Grades!$I:$I,Grades!$A:$A,"="&amp;$A163))</f>
        <v>0.31666666666666665</v>
      </c>
      <c r="N163" s="28">
        <f>IF(G163&lt;&gt;0,SUMIFS(Grades!$P:$P,Grades!$P:$P,"&gt;0",Grades!$A:$A,"="&amp;Alumn_Filtered!$A163,Grades!$J:$J,"=1",Grades!$I:$I,"="&amp;_xlfn.MINIFS(Grades!$I:$I,Grades!$A:$A,"="&amp;$A163))/COUNTIFS(Grades!P:P,"&lt;&gt;BAD",Grades!P:P,"&lt;&gt;DRP",Grades!P:P,"&lt;&gt;CVL",Grades!$A:$A,"="&amp;Alumn_Filtered!$A163,Grades!$J:$J,"=1",Grades!$I:$I,"="&amp;_xlfn.MINIFS(Grades!$I:$I,Grades!$A:$A,"="&amp;$A163)),0)</f>
        <v>0.59166666666666667</v>
      </c>
      <c r="O163">
        <f>COUNTIFS(Grades!$A:$A,"="&amp;Alumn_Filtered!$A163,Grades!$J:$J,"=2",Grades!$I:$I,"="&amp;_xlfn.MINIFS(Grades!$I:$I,Grades!$A:$A,"="&amp;$A163))</f>
        <v>7</v>
      </c>
      <c r="P163">
        <f>COUNTIFS(Grades!$A:$A,"="&amp;Alumn_Filtered!$A163,Grades!$P:$P,"=DRP",Grades!$J:$J,"=2",Grades!$I:$I,"="&amp;_xlfn.MINIFS(Grades!$I:$I,Grades!$A:$A,"="&amp;$A163))</f>
        <v>7</v>
      </c>
      <c r="Q163">
        <f>COUNTIFS(Grades!$A:$A,"="&amp;Alumn_Filtered!$A163,Grades!$P:$P,"=BAD",Grades!$J:$J,"=2",Grades!$I:$I,"="&amp;_xlfn.MINIFS(Grades!$I:$I,Grades!$A:$A,"="&amp;$A163))</f>
        <v>0</v>
      </c>
      <c r="R163">
        <f>COUNTIFS(Grades!$A:$A,"="&amp;Alumn_Filtered!$A163,Grades!$P:$P,"CVL",Grades!$J:$J,"=2",Grades!$I:$I,"="&amp;_xlfn.MINIFS(Grades!$I:$I,Grades!$A:$A,"="&amp;$A163))</f>
        <v>0</v>
      </c>
      <c r="S163">
        <f t="shared" si="47"/>
        <v>0</v>
      </c>
      <c r="T163">
        <f>COUNTIFS(Grades!$A:$A,"="&amp;Alumn_Filtered!$A163,Grades!$J:$J,"=2",Grades!$P:$P,"&gt;=0.5",Grades!$I:$I,"="&amp;_xlfn.MINIFS(Grades!$I:$I,Grades!$A:$A,"="&amp;$A163))</f>
        <v>0</v>
      </c>
      <c r="U163" s="28">
        <f t="shared" si="37"/>
        <v>0</v>
      </c>
      <c r="V163">
        <f>COUNTIFS(Grades!$A:$A,"="&amp;Alumn_Filtered!$A163,Grades!$J:$J,"=2",Grades!$P:$P,"&lt;0.5",Grades!$I:$I,"="&amp;_xlfn.MINIFS(Grades!$I:$I,Grades!$A:$A,"="&amp;$A163))</f>
        <v>0</v>
      </c>
      <c r="W163" s="28">
        <f t="shared" si="38"/>
        <v>0</v>
      </c>
      <c r="X163" s="28">
        <f>_xlfn.MAXIFS(Grades!$P:$P,Grades!$A:$A,"="&amp;Alumn_Filtered!$A163,Grades!$J:$J,"=2",Grades!$I:$I,"="&amp;_xlfn.MINIFS(Grades!$I:$I,Grades!$A:$A,"="&amp;$A163))</f>
        <v>0</v>
      </c>
      <c r="Y163" s="28">
        <f>_xlfn.MINIFS(Grades!$P:$P,Grades!$A:$A,"="&amp;Alumn_Filtered!$A163,Grades!$J:$J,"=2",Grades!$I:$I,"="&amp;_xlfn.MINIFS(Grades!$I:$I,Grades!$A:$A,"="&amp;$A163))</f>
        <v>0</v>
      </c>
      <c r="Z163" s="28">
        <f>IF(S163&lt;&gt;0,SUMIFS(Grades!$P:$P,Grades!$P:$P,"&gt;0",Grades!$A:$A,"="&amp;Alumn_Filtered!$A163,Grades!$J:$J,"=2",Grades!$I:$I,"="&amp;_xlfn.MINIFS(Grades!$I:$I,Grades!$A:$A,"="&amp;$A163))/COUNTIFS(Grades!P:P,"&lt;&gt;BAD",Grades!P:P,"&lt;&gt;DRP",Grades!P:P,"&lt;&gt;CVL",Grades!$A:$A,"="&amp;Alumn_Filtered!$A163,Grades!$J:$J,"=2",Grades!$I:$I,"="&amp;_xlfn.MINIFS(Grades!$I:$I,Grades!$A:$A,"="&amp;$A163)),0)</f>
        <v>0</v>
      </c>
      <c r="AA163" s="28">
        <f t="shared" si="39"/>
        <v>-0.59166666666666667</v>
      </c>
      <c r="AB163">
        <f t="shared" ca="1" si="33"/>
        <v>22</v>
      </c>
      <c r="AC163" t="str">
        <f>LEFT(VLOOKUP($A163,Ingresos!$C:$X,5,FALSE),1)</f>
        <v>S</v>
      </c>
      <c r="AD163">
        <f t="shared" si="40"/>
        <v>1</v>
      </c>
      <c r="AE163" t="str">
        <f>LEFT(VLOOKUP($A163,Ingresos!$C:$X,6,FALSE),1)</f>
        <v>R</v>
      </c>
      <c r="AF163">
        <f t="shared" si="41"/>
        <v>1</v>
      </c>
      <c r="AG163">
        <f>VLOOKUP($A163,Ingresos!$C:$X,9,FALSE)</f>
        <v>556</v>
      </c>
      <c r="AH163" s="28">
        <f t="shared" si="42"/>
        <v>0.56401944894651534</v>
      </c>
      <c r="AI163">
        <f>VLOOKUP($A163,Ingresos!$C:$X,10,FALSE)</f>
        <v>556</v>
      </c>
      <c r="AJ163" s="28">
        <f t="shared" si="43"/>
        <v>0.56401944894651534</v>
      </c>
      <c r="AK163">
        <f>VLOOKUP($A163,Ingresos!$C:$X,11,FALSE)</f>
        <v>531</v>
      </c>
      <c r="AL163" s="28">
        <f t="shared" si="44"/>
        <v>0.52350081037277152</v>
      </c>
      <c r="AM163">
        <f>VLOOKUP($A163,Ingresos!$C:$X,12,FALSE)</f>
        <v>630</v>
      </c>
      <c r="AN163" s="28">
        <f t="shared" si="45"/>
        <v>0.68395461912479738</v>
      </c>
      <c r="AO163">
        <f>VLOOKUP($A163,Ingresos!$C:$X,18,FALSE)</f>
        <v>2</v>
      </c>
      <c r="AP163">
        <f t="shared" si="48"/>
        <v>2</v>
      </c>
      <c r="AQ163" t="str">
        <f>VLOOKUP($A163,Ingresos!$C:$X,19,FALSE)</f>
        <v>H1</v>
      </c>
      <c r="AR163">
        <f t="shared" si="46"/>
        <v>1</v>
      </c>
      <c r="AS163">
        <f>VLOOKUP($A163,Ingresos!$C:$X,22,FALSE)</f>
        <v>5</v>
      </c>
    </row>
    <row r="164" spans="1:45" x14ac:dyDescent="0.25">
      <c r="A164">
        <v>192547849</v>
      </c>
      <c r="B164">
        <f>IF((_xlfn.MAXIFS(Grades!$I:$I,Grades!$A:$A,"="&amp;$A164)-_xlfn.MINIFS(Grades!$I:$I,Grades!$A:$A,"="&amp;$A164))=0,0,1)</f>
        <v>1</v>
      </c>
      <c r="C164">
        <f>COUNTIFS(Grades!$A:$A,"="&amp;Alumn_Filtered!$A164,Grades!$J:$J,"=1",Grades!$I:$I,"="&amp;_xlfn.MINIFS(Grades!$I:$I,Grades!$A:$A,"="&amp;$A164))</f>
        <v>6</v>
      </c>
      <c r="D164">
        <f>COUNTIFS(Grades!$A:$A,"="&amp;Alumn_Filtered!$A164,Grades!$P:$P,"=DRP",Grades!$J:$J,"=1",Grades!$I:$I,"="&amp;_xlfn.MINIFS(Grades!$I:$I,Grades!$A:$A,"="&amp;$A164))</f>
        <v>0</v>
      </c>
      <c r="E164">
        <f>COUNTIFS(Grades!$A:$A,"="&amp;Alumn_Filtered!$A164,Grades!$P:$P,"=BAD",Grades!$J:$J,"=1",Grades!$I:$I,"="&amp;_xlfn.MINIFS(Grades!$I:$I,Grades!$A:$A,"="&amp;$A164))</f>
        <v>0</v>
      </c>
      <c r="F164">
        <f>COUNTIFS(Grades!$A:$A,"="&amp;Alumn_Filtered!$A164,Grades!$P:$P,"CVL",Grades!$J:$J,"=1",Grades!$I:$I,"="&amp;_xlfn.MINIFS(Grades!$I:$I,Grades!$A:$A,"="&amp;$A164))</f>
        <v>0</v>
      </c>
      <c r="G164" s="30">
        <f t="shared" si="34"/>
        <v>6</v>
      </c>
      <c r="H164">
        <f>COUNTIFS(Grades!$A:$A,"="&amp;Alumn_Filtered!$A164,Grades!$J:$J,"=1",Grades!$P:$P,"&gt;=0.5",Grades!$I:$I,"="&amp;_xlfn.MINIFS(Grades!$I:$I,Grades!$A:$A,"="&amp;$A164))</f>
        <v>6</v>
      </c>
      <c r="I164" s="28">
        <f t="shared" si="35"/>
        <v>1</v>
      </c>
      <c r="J164">
        <f>COUNTIFS(Grades!$A:$A,"="&amp;Alumn_Filtered!$A164,Grades!$J:$J,"=1",Grades!$P:$P,"&lt;0.5",Grades!$I:$I,"="&amp;_xlfn.MINIFS(Grades!$I:$I,Grades!$A:$A,"="&amp;$A164))</f>
        <v>0</v>
      </c>
      <c r="K164" s="28">
        <f t="shared" si="36"/>
        <v>0</v>
      </c>
      <c r="L164" s="28">
        <f>_xlfn.MAXIFS(Grades!$P:$P,Grades!$A:$A,"="&amp;Alumn_Filtered!$A164,Grades!$J:$J,"=1",Grades!$I:$I,"="&amp;_xlfn.MINIFS(Grades!$I:$I,Grades!$A:$A,"="&amp;$A164))</f>
        <v>0.91666666666666663</v>
      </c>
      <c r="M164" s="28">
        <f>_xlfn.MINIFS(Grades!$P:$P,Grades!$A:$A,"="&amp;Alumn_Filtered!$A164,Grades!$J:$J,"=1",Grades!$I:$I,"="&amp;_xlfn.MINIFS(Grades!$I:$I,Grades!$A:$A,"="&amp;$A164))</f>
        <v>0.5</v>
      </c>
      <c r="N164" s="28">
        <f>IF(G164&lt;&gt;0,SUMIFS(Grades!$P:$P,Grades!$P:$P,"&gt;0",Grades!$A:$A,"="&amp;Alumn_Filtered!$A164,Grades!$J:$J,"=1",Grades!$I:$I,"="&amp;_xlfn.MINIFS(Grades!$I:$I,Grades!$A:$A,"="&amp;$A164))/COUNTIFS(Grades!P:P,"&lt;&gt;BAD",Grades!P:P,"&lt;&gt;DRP",Grades!P:P,"&lt;&gt;CVL",Grades!$A:$A,"="&amp;Alumn_Filtered!$A164,Grades!$J:$J,"=1",Grades!$I:$I,"="&amp;_xlfn.MINIFS(Grades!$I:$I,Grades!$A:$A,"="&amp;$A164)),0)</f>
        <v>0.69722222222222208</v>
      </c>
      <c r="O164">
        <f>COUNTIFS(Grades!$A:$A,"="&amp;Alumn_Filtered!$A164,Grades!$J:$J,"=2",Grades!$I:$I,"="&amp;_xlfn.MINIFS(Grades!$I:$I,Grades!$A:$A,"="&amp;$A164))</f>
        <v>7</v>
      </c>
      <c r="P164">
        <f>COUNTIFS(Grades!$A:$A,"="&amp;Alumn_Filtered!$A164,Grades!$P:$P,"=DRP",Grades!$J:$J,"=2",Grades!$I:$I,"="&amp;_xlfn.MINIFS(Grades!$I:$I,Grades!$A:$A,"="&amp;$A164))</f>
        <v>0</v>
      </c>
      <c r="Q164">
        <f>COUNTIFS(Grades!$A:$A,"="&amp;Alumn_Filtered!$A164,Grades!$P:$P,"=BAD",Grades!$J:$J,"=2",Grades!$I:$I,"="&amp;_xlfn.MINIFS(Grades!$I:$I,Grades!$A:$A,"="&amp;$A164))</f>
        <v>2</v>
      </c>
      <c r="R164">
        <f>COUNTIFS(Grades!$A:$A,"="&amp;Alumn_Filtered!$A164,Grades!$P:$P,"CVL",Grades!$J:$J,"=2",Grades!$I:$I,"="&amp;_xlfn.MINIFS(Grades!$I:$I,Grades!$A:$A,"="&amp;$A164))</f>
        <v>0</v>
      </c>
      <c r="S164">
        <f t="shared" si="47"/>
        <v>5</v>
      </c>
      <c r="T164">
        <f>COUNTIFS(Grades!$A:$A,"="&amp;Alumn_Filtered!$A164,Grades!$J:$J,"=2",Grades!$P:$P,"&gt;=0.5",Grades!$I:$I,"="&amp;_xlfn.MINIFS(Grades!$I:$I,Grades!$A:$A,"="&amp;$A164))</f>
        <v>0</v>
      </c>
      <c r="U164" s="28">
        <f t="shared" si="37"/>
        <v>0</v>
      </c>
      <c r="V164">
        <f>COUNTIFS(Grades!$A:$A,"="&amp;Alumn_Filtered!$A164,Grades!$J:$J,"=2",Grades!$P:$P,"&lt;0.5",Grades!$I:$I,"="&amp;_xlfn.MINIFS(Grades!$I:$I,Grades!$A:$A,"="&amp;$A164))</f>
        <v>5</v>
      </c>
      <c r="W164" s="28">
        <f t="shared" si="38"/>
        <v>1</v>
      </c>
      <c r="X164" s="28">
        <f>_xlfn.MAXIFS(Grades!$P:$P,Grades!$A:$A,"="&amp;Alumn_Filtered!$A164,Grades!$J:$J,"=2",Grades!$I:$I,"="&amp;_xlfn.MINIFS(Grades!$I:$I,Grades!$A:$A,"="&amp;$A164))</f>
        <v>0.35000000000000003</v>
      </c>
      <c r="Y164" s="28">
        <f>_xlfn.MINIFS(Grades!$P:$P,Grades!$A:$A,"="&amp;Alumn_Filtered!$A164,Grades!$J:$J,"=2",Grades!$I:$I,"="&amp;_xlfn.MINIFS(Grades!$I:$I,Grades!$A:$A,"="&amp;$A164))</f>
        <v>0</v>
      </c>
      <c r="Z164" s="28">
        <f>IF(S164&lt;&gt;0,SUMIFS(Grades!$P:$P,Grades!$P:$P,"&gt;0",Grades!$A:$A,"="&amp;Alumn_Filtered!$A164,Grades!$J:$J,"=2",Grades!$I:$I,"="&amp;_xlfn.MINIFS(Grades!$I:$I,Grades!$A:$A,"="&amp;$A164))/COUNTIFS(Grades!P:P,"&lt;&gt;BAD",Grades!P:P,"&lt;&gt;DRP",Grades!P:P,"&lt;&gt;CVL",Grades!$A:$A,"="&amp;Alumn_Filtered!$A164,Grades!$J:$J,"=2",Grades!$I:$I,"="&amp;_xlfn.MINIFS(Grades!$I:$I,Grades!$A:$A,"="&amp;$A164)),0)</f>
        <v>0.20666666666666669</v>
      </c>
      <c r="AA164" s="28">
        <f t="shared" si="39"/>
        <v>-0.49055555555555541</v>
      </c>
      <c r="AB164">
        <f t="shared" ca="1" si="33"/>
        <v>22</v>
      </c>
      <c r="AC164" t="str">
        <f>LEFT(VLOOKUP($A164,Ingresos!$C:$X,5,FALSE),1)</f>
        <v>T</v>
      </c>
      <c r="AD164">
        <f t="shared" si="40"/>
        <v>0</v>
      </c>
      <c r="AE164" t="str">
        <f>LEFT(VLOOKUP($A164,Ingresos!$C:$X,6,FALSE),1)</f>
        <v>R</v>
      </c>
      <c r="AF164">
        <f t="shared" si="41"/>
        <v>1</v>
      </c>
      <c r="AG164">
        <f>VLOOKUP($A164,Ingresos!$C:$X,9,FALSE)</f>
        <v>534</v>
      </c>
      <c r="AH164" s="28">
        <f t="shared" si="42"/>
        <v>0.52836304700162073</v>
      </c>
      <c r="AI164">
        <f>VLOOKUP($A164,Ingresos!$C:$X,10,FALSE)</f>
        <v>540</v>
      </c>
      <c r="AJ164" s="28">
        <f t="shared" si="43"/>
        <v>0.53808752025931927</v>
      </c>
      <c r="AK164">
        <f>VLOOKUP($A164,Ingresos!$C:$X,11,FALSE)</f>
        <v>657</v>
      </c>
      <c r="AL164" s="28">
        <f t="shared" si="44"/>
        <v>0.72771474878444087</v>
      </c>
      <c r="AM164">
        <f>VLOOKUP($A164,Ingresos!$C:$X,12,FALSE)</f>
        <v>620</v>
      </c>
      <c r="AN164" s="28">
        <f t="shared" si="45"/>
        <v>0.66774716369529985</v>
      </c>
      <c r="AO164" t="str">
        <f>VLOOKUP($A164,Ingresos!$C:$X,18,FALSE)</f>
        <v>IX</v>
      </c>
      <c r="AP164">
        <f t="shared" si="48"/>
        <v>9</v>
      </c>
      <c r="AQ164" t="str">
        <f>VLOOKUP($A164,Ingresos!$C:$X,19,FALSE)</f>
        <v>H1</v>
      </c>
      <c r="AR164">
        <f t="shared" si="46"/>
        <v>1</v>
      </c>
      <c r="AS164">
        <f>VLOOKUP($A164,Ingresos!$C:$X,22,FALSE)</f>
        <v>9</v>
      </c>
    </row>
    <row r="165" spans="1:45" x14ac:dyDescent="0.25">
      <c r="A165">
        <v>192597137</v>
      </c>
      <c r="B165">
        <f>IF((_xlfn.MAXIFS(Grades!$I:$I,Grades!$A:$A,"="&amp;$A165)-_xlfn.MINIFS(Grades!$I:$I,Grades!$A:$A,"="&amp;$A165))=0,0,1)</f>
        <v>1</v>
      </c>
      <c r="C165">
        <f>COUNTIFS(Grades!$A:$A,"="&amp;Alumn_Filtered!$A165,Grades!$J:$J,"=1",Grades!$I:$I,"="&amp;_xlfn.MINIFS(Grades!$I:$I,Grades!$A:$A,"="&amp;$A165))</f>
        <v>6</v>
      </c>
      <c r="D165">
        <f>COUNTIFS(Grades!$A:$A,"="&amp;Alumn_Filtered!$A165,Grades!$P:$P,"=DRP",Grades!$J:$J,"=1",Grades!$I:$I,"="&amp;_xlfn.MINIFS(Grades!$I:$I,Grades!$A:$A,"="&amp;$A165))</f>
        <v>0</v>
      </c>
      <c r="E165">
        <f>COUNTIFS(Grades!$A:$A,"="&amp;Alumn_Filtered!$A165,Grades!$P:$P,"=BAD",Grades!$J:$J,"=1",Grades!$I:$I,"="&amp;_xlfn.MINIFS(Grades!$I:$I,Grades!$A:$A,"="&amp;$A165))</f>
        <v>0</v>
      </c>
      <c r="F165">
        <f>COUNTIFS(Grades!$A:$A,"="&amp;Alumn_Filtered!$A165,Grades!$P:$P,"CVL",Grades!$J:$J,"=1",Grades!$I:$I,"="&amp;_xlfn.MINIFS(Grades!$I:$I,Grades!$A:$A,"="&amp;$A165))</f>
        <v>0</v>
      </c>
      <c r="G165" s="30">
        <f t="shared" si="34"/>
        <v>6</v>
      </c>
      <c r="H165">
        <f>COUNTIFS(Grades!$A:$A,"="&amp;Alumn_Filtered!$A165,Grades!$J:$J,"=1",Grades!$P:$P,"&gt;=0.5",Grades!$I:$I,"="&amp;_xlfn.MINIFS(Grades!$I:$I,Grades!$A:$A,"="&amp;$A165))</f>
        <v>5</v>
      </c>
      <c r="I165" s="28">
        <f t="shared" si="35"/>
        <v>0.83333333333333337</v>
      </c>
      <c r="J165">
        <f>COUNTIFS(Grades!$A:$A,"="&amp;Alumn_Filtered!$A165,Grades!$J:$J,"=1",Grades!$P:$P,"&lt;0.5",Grades!$I:$I,"="&amp;_xlfn.MINIFS(Grades!$I:$I,Grades!$A:$A,"="&amp;$A165))</f>
        <v>1</v>
      </c>
      <c r="K165" s="28">
        <f t="shared" si="36"/>
        <v>0.16666666666666666</v>
      </c>
      <c r="L165" s="28">
        <f>_xlfn.MAXIFS(Grades!$P:$P,Grades!$A:$A,"="&amp;Alumn_Filtered!$A165,Grades!$J:$J,"=1",Grades!$I:$I,"="&amp;_xlfn.MINIFS(Grades!$I:$I,Grades!$A:$A,"="&amp;$A165))</f>
        <v>0.83333333333333337</v>
      </c>
      <c r="M165" s="28">
        <f>_xlfn.MINIFS(Grades!$P:$P,Grades!$A:$A,"="&amp;Alumn_Filtered!$A165,Grades!$J:$J,"=1",Grades!$I:$I,"="&amp;_xlfn.MINIFS(Grades!$I:$I,Grades!$A:$A,"="&amp;$A165))</f>
        <v>0.3666666666666667</v>
      </c>
      <c r="N165" s="28">
        <f>IF(G165&lt;&gt;0,SUMIFS(Grades!$P:$P,Grades!$P:$P,"&gt;0",Grades!$A:$A,"="&amp;Alumn_Filtered!$A165,Grades!$J:$J,"=1",Grades!$I:$I,"="&amp;_xlfn.MINIFS(Grades!$I:$I,Grades!$A:$A,"="&amp;$A165))/COUNTIFS(Grades!P:P,"&lt;&gt;BAD",Grades!P:P,"&lt;&gt;DRP",Grades!P:P,"&lt;&gt;CVL",Grades!$A:$A,"="&amp;Alumn_Filtered!$A165,Grades!$J:$J,"=1",Grades!$I:$I,"="&amp;_xlfn.MINIFS(Grades!$I:$I,Grades!$A:$A,"="&amp;$A165)),0)</f>
        <v>0.61666666666666659</v>
      </c>
      <c r="O165">
        <f>COUNTIFS(Grades!$A:$A,"="&amp;Alumn_Filtered!$A165,Grades!$J:$J,"=2",Grades!$I:$I,"="&amp;_xlfn.MINIFS(Grades!$I:$I,Grades!$A:$A,"="&amp;$A165))</f>
        <v>7</v>
      </c>
      <c r="P165">
        <f>COUNTIFS(Grades!$A:$A,"="&amp;Alumn_Filtered!$A165,Grades!$P:$P,"=DRP",Grades!$J:$J,"=2",Grades!$I:$I,"="&amp;_xlfn.MINIFS(Grades!$I:$I,Grades!$A:$A,"="&amp;$A165))</f>
        <v>1</v>
      </c>
      <c r="Q165">
        <f>COUNTIFS(Grades!$A:$A,"="&amp;Alumn_Filtered!$A165,Grades!$P:$P,"=BAD",Grades!$J:$J,"=2",Grades!$I:$I,"="&amp;_xlfn.MINIFS(Grades!$I:$I,Grades!$A:$A,"="&amp;$A165))</f>
        <v>0</v>
      </c>
      <c r="R165">
        <f>COUNTIFS(Grades!$A:$A,"="&amp;Alumn_Filtered!$A165,Grades!$P:$P,"CVL",Grades!$J:$J,"=2",Grades!$I:$I,"="&amp;_xlfn.MINIFS(Grades!$I:$I,Grades!$A:$A,"="&amp;$A165))</f>
        <v>0</v>
      </c>
      <c r="S165">
        <f t="shared" si="47"/>
        <v>6</v>
      </c>
      <c r="T165">
        <f>COUNTIFS(Grades!$A:$A,"="&amp;Alumn_Filtered!$A165,Grades!$J:$J,"=2",Grades!$P:$P,"&gt;=0.5",Grades!$I:$I,"="&amp;_xlfn.MINIFS(Grades!$I:$I,Grades!$A:$A,"="&amp;$A165))</f>
        <v>3</v>
      </c>
      <c r="U165" s="28">
        <f t="shared" si="37"/>
        <v>0.5</v>
      </c>
      <c r="V165">
        <f>COUNTIFS(Grades!$A:$A,"="&amp;Alumn_Filtered!$A165,Grades!$J:$J,"=2",Grades!$P:$P,"&lt;0.5",Grades!$I:$I,"="&amp;_xlfn.MINIFS(Grades!$I:$I,Grades!$A:$A,"="&amp;$A165))</f>
        <v>3</v>
      </c>
      <c r="W165" s="28">
        <f t="shared" si="38"/>
        <v>0.5</v>
      </c>
      <c r="X165" s="28">
        <f>_xlfn.MAXIFS(Grades!$P:$P,Grades!$A:$A,"="&amp;Alumn_Filtered!$A165,Grades!$J:$J,"=2",Grades!$I:$I,"="&amp;_xlfn.MINIFS(Grades!$I:$I,Grades!$A:$A,"="&amp;$A165))</f>
        <v>0.8833333333333333</v>
      </c>
      <c r="Y165" s="28">
        <f>_xlfn.MINIFS(Grades!$P:$P,Grades!$A:$A,"="&amp;Alumn_Filtered!$A165,Grades!$J:$J,"=2",Grades!$I:$I,"="&amp;_xlfn.MINIFS(Grades!$I:$I,Grades!$A:$A,"="&amp;$A165))</f>
        <v>0.3</v>
      </c>
      <c r="Z165" s="28">
        <f>IF(S165&lt;&gt;0,SUMIFS(Grades!$P:$P,Grades!$P:$P,"&gt;0",Grades!$A:$A,"="&amp;Alumn_Filtered!$A165,Grades!$J:$J,"=2",Grades!$I:$I,"="&amp;_xlfn.MINIFS(Grades!$I:$I,Grades!$A:$A,"="&amp;$A165))/COUNTIFS(Grades!P:P,"&lt;&gt;BAD",Grades!P:P,"&lt;&gt;DRP",Grades!P:P,"&lt;&gt;CVL",Grades!$A:$A,"="&amp;Alumn_Filtered!$A165,Grades!$J:$J,"=2",Grades!$I:$I,"="&amp;_xlfn.MINIFS(Grades!$I:$I,Grades!$A:$A,"="&amp;$A165)),0)</f>
        <v>0.55555555555555558</v>
      </c>
      <c r="AA165" s="28">
        <f t="shared" si="39"/>
        <v>-6.1111111111111005E-2</v>
      </c>
      <c r="AB165">
        <f t="shared" ca="1" si="33"/>
        <v>22</v>
      </c>
      <c r="AC165" t="str">
        <f>LEFT(VLOOKUP($A165,Ingresos!$C:$X,5,FALSE),1)</f>
        <v>S</v>
      </c>
      <c r="AD165">
        <f t="shared" si="40"/>
        <v>1</v>
      </c>
      <c r="AE165" t="str">
        <f>LEFT(VLOOKUP($A165,Ingresos!$C:$X,6,FALSE),1)</f>
        <v>R</v>
      </c>
      <c r="AF165">
        <f t="shared" si="41"/>
        <v>1</v>
      </c>
      <c r="AG165">
        <f>VLOOKUP($A165,Ingresos!$C:$X,9,FALSE)</f>
        <v>540</v>
      </c>
      <c r="AH165" s="28">
        <f t="shared" si="42"/>
        <v>0.53808752025931927</v>
      </c>
      <c r="AI165">
        <f>VLOOKUP($A165,Ingresos!$C:$X,10,FALSE)</f>
        <v>555</v>
      </c>
      <c r="AJ165" s="28">
        <f t="shared" si="43"/>
        <v>0.56239870340356568</v>
      </c>
      <c r="AK165">
        <f>VLOOKUP($A165,Ingresos!$C:$X,11,FALSE)</f>
        <v>505</v>
      </c>
      <c r="AL165" s="28">
        <f t="shared" si="44"/>
        <v>0.48136142625607781</v>
      </c>
      <c r="AM165">
        <f>VLOOKUP($A165,Ingresos!$C:$X,12,FALSE)</f>
        <v>570</v>
      </c>
      <c r="AN165" s="28">
        <f t="shared" si="45"/>
        <v>0.58670988654781198</v>
      </c>
      <c r="AO165">
        <f>VLOOKUP($A165,Ingresos!$C:$X,18,FALSE)</f>
        <v>13</v>
      </c>
      <c r="AP165">
        <f t="shared" si="48"/>
        <v>13</v>
      </c>
      <c r="AQ165" t="str">
        <f>VLOOKUP($A165,Ingresos!$C:$X,19,FALSE)</f>
        <v>H1</v>
      </c>
      <c r="AR165">
        <f t="shared" si="46"/>
        <v>1</v>
      </c>
      <c r="AS165">
        <f>VLOOKUP($A165,Ingresos!$C:$X,22,FALSE)</f>
        <v>0</v>
      </c>
    </row>
    <row r="166" spans="1:45" x14ac:dyDescent="0.25">
      <c r="A166">
        <v>192597641</v>
      </c>
      <c r="B166">
        <f>IF((_xlfn.MAXIFS(Grades!$I:$I,Grades!$A:$A,"="&amp;$A166)-_xlfn.MINIFS(Grades!$I:$I,Grades!$A:$A,"="&amp;$A166))=0,0,1)</f>
        <v>1</v>
      </c>
      <c r="C166">
        <f>COUNTIFS(Grades!$A:$A,"="&amp;Alumn_Filtered!$A166,Grades!$J:$J,"=1",Grades!$I:$I,"="&amp;_xlfn.MINIFS(Grades!$I:$I,Grades!$A:$A,"="&amp;$A166))</f>
        <v>6</v>
      </c>
      <c r="D166">
        <f>COUNTIFS(Grades!$A:$A,"="&amp;Alumn_Filtered!$A166,Grades!$P:$P,"=DRP",Grades!$J:$J,"=1",Grades!$I:$I,"="&amp;_xlfn.MINIFS(Grades!$I:$I,Grades!$A:$A,"="&amp;$A166))</f>
        <v>0</v>
      </c>
      <c r="E166">
        <f>COUNTIFS(Grades!$A:$A,"="&amp;Alumn_Filtered!$A166,Grades!$P:$P,"=BAD",Grades!$J:$J,"=1",Grades!$I:$I,"="&amp;_xlfn.MINIFS(Grades!$I:$I,Grades!$A:$A,"="&amp;$A166))</f>
        <v>0</v>
      </c>
      <c r="F166">
        <f>COUNTIFS(Grades!$A:$A,"="&amp;Alumn_Filtered!$A166,Grades!$P:$P,"CVL",Grades!$J:$J,"=1",Grades!$I:$I,"="&amp;_xlfn.MINIFS(Grades!$I:$I,Grades!$A:$A,"="&amp;$A166))</f>
        <v>0</v>
      </c>
      <c r="G166" s="30">
        <f t="shared" si="34"/>
        <v>6</v>
      </c>
      <c r="H166">
        <f>COUNTIFS(Grades!$A:$A,"="&amp;Alumn_Filtered!$A166,Grades!$J:$J,"=1",Grades!$P:$P,"&gt;=0.5",Grades!$I:$I,"="&amp;_xlfn.MINIFS(Grades!$I:$I,Grades!$A:$A,"="&amp;$A166))</f>
        <v>2</v>
      </c>
      <c r="I166" s="28">
        <f t="shared" si="35"/>
        <v>0.33333333333333331</v>
      </c>
      <c r="J166">
        <f>COUNTIFS(Grades!$A:$A,"="&amp;Alumn_Filtered!$A166,Grades!$J:$J,"=1",Grades!$P:$P,"&lt;0.5",Grades!$I:$I,"="&amp;_xlfn.MINIFS(Grades!$I:$I,Grades!$A:$A,"="&amp;$A166))</f>
        <v>4</v>
      </c>
      <c r="K166" s="28">
        <f t="shared" si="36"/>
        <v>0.66666666666666663</v>
      </c>
      <c r="L166" s="28">
        <f>_xlfn.MAXIFS(Grades!$P:$P,Grades!$A:$A,"="&amp;Alumn_Filtered!$A166,Grades!$J:$J,"=1",Grades!$I:$I,"="&amp;_xlfn.MINIFS(Grades!$I:$I,Grades!$A:$A,"="&amp;$A166))</f>
        <v>0.8666666666666667</v>
      </c>
      <c r="M166" s="28">
        <f>_xlfn.MINIFS(Grades!$P:$P,Grades!$A:$A,"="&amp;Alumn_Filtered!$A166,Grades!$J:$J,"=1",Grades!$I:$I,"="&amp;_xlfn.MINIFS(Grades!$I:$I,Grades!$A:$A,"="&amp;$A166))</f>
        <v>0.20000000000000004</v>
      </c>
      <c r="N166" s="28">
        <f>IF(G166&lt;&gt;0,SUMIFS(Grades!$P:$P,Grades!$P:$P,"&gt;0",Grades!$A:$A,"="&amp;Alumn_Filtered!$A166,Grades!$J:$J,"=1",Grades!$I:$I,"="&amp;_xlfn.MINIFS(Grades!$I:$I,Grades!$A:$A,"="&amp;$A166))/COUNTIFS(Grades!P:P,"&lt;&gt;BAD",Grades!P:P,"&lt;&gt;DRP",Grades!P:P,"&lt;&gt;CVL",Grades!$A:$A,"="&amp;Alumn_Filtered!$A166,Grades!$J:$J,"=1",Grades!$I:$I,"="&amp;_xlfn.MINIFS(Grades!$I:$I,Grades!$A:$A,"="&amp;$A166)),0)</f>
        <v>0.43611111111111112</v>
      </c>
      <c r="O166">
        <f>COUNTIFS(Grades!$A:$A,"="&amp;Alumn_Filtered!$A166,Grades!$J:$J,"=2",Grades!$I:$I,"="&amp;_xlfn.MINIFS(Grades!$I:$I,Grades!$A:$A,"="&amp;$A166))</f>
        <v>8</v>
      </c>
      <c r="P166">
        <f>COUNTIFS(Grades!$A:$A,"="&amp;Alumn_Filtered!$A166,Grades!$P:$P,"=DRP",Grades!$J:$J,"=2",Grades!$I:$I,"="&amp;_xlfn.MINIFS(Grades!$I:$I,Grades!$A:$A,"="&amp;$A166))</f>
        <v>1</v>
      </c>
      <c r="Q166">
        <f>COUNTIFS(Grades!$A:$A,"="&amp;Alumn_Filtered!$A166,Grades!$P:$P,"=BAD",Grades!$J:$J,"=2",Grades!$I:$I,"="&amp;_xlfn.MINIFS(Grades!$I:$I,Grades!$A:$A,"="&amp;$A166))</f>
        <v>2</v>
      </c>
      <c r="R166">
        <f>COUNTIFS(Grades!$A:$A,"="&amp;Alumn_Filtered!$A166,Grades!$P:$P,"CVL",Grades!$J:$J,"=2",Grades!$I:$I,"="&amp;_xlfn.MINIFS(Grades!$I:$I,Grades!$A:$A,"="&amp;$A166))</f>
        <v>0</v>
      </c>
      <c r="S166">
        <f t="shared" si="47"/>
        <v>5</v>
      </c>
      <c r="T166">
        <f>COUNTIFS(Grades!$A:$A,"="&amp;Alumn_Filtered!$A166,Grades!$J:$J,"=2",Grades!$P:$P,"&gt;=0.5",Grades!$I:$I,"="&amp;_xlfn.MINIFS(Grades!$I:$I,Grades!$A:$A,"="&amp;$A166))</f>
        <v>1</v>
      </c>
      <c r="U166" s="28">
        <f t="shared" si="37"/>
        <v>0.2</v>
      </c>
      <c r="V166">
        <f>COUNTIFS(Grades!$A:$A,"="&amp;Alumn_Filtered!$A166,Grades!$J:$J,"=2",Grades!$P:$P,"&lt;0.5",Grades!$I:$I,"="&amp;_xlfn.MINIFS(Grades!$I:$I,Grades!$A:$A,"="&amp;$A166))</f>
        <v>4</v>
      </c>
      <c r="W166" s="28">
        <f t="shared" si="38"/>
        <v>0.8</v>
      </c>
      <c r="X166" s="28">
        <f>_xlfn.MAXIFS(Grades!$P:$P,Grades!$A:$A,"="&amp;Alumn_Filtered!$A166,Grades!$J:$J,"=2",Grades!$I:$I,"="&amp;_xlfn.MINIFS(Grades!$I:$I,Grades!$A:$A,"="&amp;$A166))</f>
        <v>0.66666666666666663</v>
      </c>
      <c r="Y166" s="28">
        <f>_xlfn.MINIFS(Grades!$P:$P,Grades!$A:$A,"="&amp;Alumn_Filtered!$A166,Grades!$J:$J,"=2",Grades!$I:$I,"="&amp;_xlfn.MINIFS(Grades!$I:$I,Grades!$A:$A,"="&amp;$A166))</f>
        <v>0.33333333333333331</v>
      </c>
      <c r="Z166" s="28">
        <f>IF(S166&lt;&gt;0,SUMIFS(Grades!$P:$P,Grades!$P:$P,"&gt;0",Grades!$A:$A,"="&amp;Alumn_Filtered!$A166,Grades!$J:$J,"=2",Grades!$I:$I,"="&amp;_xlfn.MINIFS(Grades!$I:$I,Grades!$A:$A,"="&amp;$A166))/COUNTIFS(Grades!P:P,"&lt;&gt;BAD",Grades!P:P,"&lt;&gt;DRP",Grades!P:P,"&lt;&gt;CVL",Grades!$A:$A,"="&amp;Alumn_Filtered!$A166,Grades!$J:$J,"=2",Grades!$I:$I,"="&amp;_xlfn.MINIFS(Grades!$I:$I,Grades!$A:$A,"="&amp;$A166)),0)</f>
        <v>0.45666666666666667</v>
      </c>
      <c r="AA166" s="28">
        <f t="shared" si="39"/>
        <v>2.0555555555555549E-2</v>
      </c>
      <c r="AB166">
        <f t="shared" ca="1" si="33"/>
        <v>22</v>
      </c>
      <c r="AC166" t="str">
        <f>LEFT(VLOOKUP($A166,Ingresos!$C:$X,5,FALSE),1)</f>
        <v>S</v>
      </c>
      <c r="AD166">
        <f t="shared" si="40"/>
        <v>1</v>
      </c>
      <c r="AE166" t="str">
        <f>LEFT(VLOOKUP($A166,Ingresos!$C:$X,6,FALSE),1)</f>
        <v>R</v>
      </c>
      <c r="AF166">
        <f t="shared" si="41"/>
        <v>1</v>
      </c>
      <c r="AG166">
        <f>VLOOKUP($A166,Ingresos!$C:$X,9,FALSE)</f>
        <v>433</v>
      </c>
      <c r="AH166" s="28">
        <f t="shared" si="42"/>
        <v>0.36466774716369532</v>
      </c>
      <c r="AI166">
        <f>VLOOKUP($A166,Ingresos!$C:$X,10,FALSE)</f>
        <v>433</v>
      </c>
      <c r="AJ166" s="28">
        <f t="shared" si="43"/>
        <v>0.36466774716369532</v>
      </c>
      <c r="AK166">
        <f>VLOOKUP($A166,Ingresos!$C:$X,11,FALSE)</f>
        <v>582</v>
      </c>
      <c r="AL166" s="28">
        <f t="shared" si="44"/>
        <v>0.60615883306320906</v>
      </c>
      <c r="AM166">
        <f>VLOOKUP($A166,Ingresos!$C:$X,12,FALSE)</f>
        <v>578</v>
      </c>
      <c r="AN166" s="28">
        <f t="shared" si="45"/>
        <v>0.59967585089141007</v>
      </c>
      <c r="AO166">
        <f>VLOOKUP($A166,Ingresos!$C:$X,18,FALSE)</f>
        <v>13</v>
      </c>
      <c r="AP166">
        <f t="shared" si="48"/>
        <v>13</v>
      </c>
      <c r="AQ166" t="str">
        <f>VLOOKUP($A166,Ingresos!$C:$X,19,FALSE)</f>
        <v>H1</v>
      </c>
      <c r="AR166">
        <f t="shared" si="46"/>
        <v>1</v>
      </c>
      <c r="AS166">
        <f>VLOOKUP($A166,Ingresos!$C:$X,22,FALSE)</f>
        <v>0</v>
      </c>
    </row>
    <row r="167" spans="1:45" x14ac:dyDescent="0.25">
      <c r="A167">
        <v>192639972</v>
      </c>
      <c r="B167">
        <f>IF((_xlfn.MAXIFS(Grades!$I:$I,Grades!$A:$A,"="&amp;$A167)-_xlfn.MINIFS(Grades!$I:$I,Grades!$A:$A,"="&amp;$A167))=0,0,1)</f>
        <v>1</v>
      </c>
      <c r="C167">
        <f>COUNTIFS(Grades!$A:$A,"="&amp;Alumn_Filtered!$A167,Grades!$J:$J,"=1",Grades!$I:$I,"="&amp;_xlfn.MINIFS(Grades!$I:$I,Grades!$A:$A,"="&amp;$A167))</f>
        <v>6</v>
      </c>
      <c r="D167">
        <f>COUNTIFS(Grades!$A:$A,"="&amp;Alumn_Filtered!$A167,Grades!$P:$P,"=DRP",Grades!$J:$J,"=1",Grades!$I:$I,"="&amp;_xlfn.MINIFS(Grades!$I:$I,Grades!$A:$A,"="&amp;$A167))</f>
        <v>0</v>
      </c>
      <c r="E167">
        <f>COUNTIFS(Grades!$A:$A,"="&amp;Alumn_Filtered!$A167,Grades!$P:$P,"=BAD",Grades!$J:$J,"=1",Grades!$I:$I,"="&amp;_xlfn.MINIFS(Grades!$I:$I,Grades!$A:$A,"="&amp;$A167))</f>
        <v>0</v>
      </c>
      <c r="F167">
        <f>COUNTIFS(Grades!$A:$A,"="&amp;Alumn_Filtered!$A167,Grades!$P:$P,"CVL",Grades!$J:$J,"=1",Grades!$I:$I,"="&amp;_xlfn.MINIFS(Grades!$I:$I,Grades!$A:$A,"="&amp;$A167))</f>
        <v>0</v>
      </c>
      <c r="G167" s="30">
        <f t="shared" si="34"/>
        <v>6</v>
      </c>
      <c r="H167">
        <f>COUNTIFS(Grades!$A:$A,"="&amp;Alumn_Filtered!$A167,Grades!$J:$J,"=1",Grades!$P:$P,"&gt;=0.5",Grades!$I:$I,"="&amp;_xlfn.MINIFS(Grades!$I:$I,Grades!$A:$A,"="&amp;$A167))</f>
        <v>2</v>
      </c>
      <c r="I167" s="28">
        <f t="shared" si="35"/>
        <v>0.33333333333333331</v>
      </c>
      <c r="J167">
        <f>COUNTIFS(Grades!$A:$A,"="&amp;Alumn_Filtered!$A167,Grades!$J:$J,"=1",Grades!$P:$P,"&lt;0.5",Grades!$I:$I,"="&amp;_xlfn.MINIFS(Grades!$I:$I,Grades!$A:$A,"="&amp;$A167))</f>
        <v>4</v>
      </c>
      <c r="K167" s="28">
        <f t="shared" si="36"/>
        <v>0.66666666666666663</v>
      </c>
      <c r="L167" s="28">
        <f>_xlfn.MAXIFS(Grades!$P:$P,Grades!$A:$A,"="&amp;Alumn_Filtered!$A167,Grades!$J:$J,"=1",Grades!$I:$I,"="&amp;_xlfn.MINIFS(Grades!$I:$I,Grades!$A:$A,"="&amp;$A167))</f>
        <v>0.85</v>
      </c>
      <c r="M167" s="28">
        <f>_xlfn.MINIFS(Grades!$P:$P,Grades!$A:$A,"="&amp;Alumn_Filtered!$A167,Grades!$J:$J,"=1",Grades!$I:$I,"="&amp;_xlfn.MINIFS(Grades!$I:$I,Grades!$A:$A,"="&amp;$A167))</f>
        <v>0.31666666666666665</v>
      </c>
      <c r="N167" s="28">
        <f>IF(G167&lt;&gt;0,SUMIFS(Grades!$P:$P,Grades!$P:$P,"&gt;0",Grades!$A:$A,"="&amp;Alumn_Filtered!$A167,Grades!$J:$J,"=1",Grades!$I:$I,"="&amp;_xlfn.MINIFS(Grades!$I:$I,Grades!$A:$A,"="&amp;$A167))/COUNTIFS(Grades!P:P,"&lt;&gt;BAD",Grades!P:P,"&lt;&gt;DRP",Grades!P:P,"&lt;&gt;CVL",Grades!$A:$A,"="&amp;Alumn_Filtered!$A167,Grades!$J:$J,"=1",Grades!$I:$I,"="&amp;_xlfn.MINIFS(Grades!$I:$I,Grades!$A:$A,"="&amp;$A167)),0)</f>
        <v>0.48333333333333334</v>
      </c>
      <c r="O167">
        <f>COUNTIFS(Grades!$A:$A,"="&amp;Alumn_Filtered!$A167,Grades!$J:$J,"=2",Grades!$I:$I,"="&amp;_xlfn.MINIFS(Grades!$I:$I,Grades!$A:$A,"="&amp;$A167))</f>
        <v>8</v>
      </c>
      <c r="P167">
        <f>COUNTIFS(Grades!$A:$A,"="&amp;Alumn_Filtered!$A167,Grades!$P:$P,"=DRP",Grades!$J:$J,"=2",Grades!$I:$I,"="&amp;_xlfn.MINIFS(Grades!$I:$I,Grades!$A:$A,"="&amp;$A167))</f>
        <v>1</v>
      </c>
      <c r="Q167">
        <f>COUNTIFS(Grades!$A:$A,"="&amp;Alumn_Filtered!$A167,Grades!$P:$P,"=BAD",Grades!$J:$J,"=2",Grades!$I:$I,"="&amp;_xlfn.MINIFS(Grades!$I:$I,Grades!$A:$A,"="&amp;$A167))</f>
        <v>1</v>
      </c>
      <c r="R167">
        <f>COUNTIFS(Grades!$A:$A,"="&amp;Alumn_Filtered!$A167,Grades!$P:$P,"CVL",Grades!$J:$J,"=2",Grades!$I:$I,"="&amp;_xlfn.MINIFS(Grades!$I:$I,Grades!$A:$A,"="&amp;$A167))</f>
        <v>0</v>
      </c>
      <c r="S167">
        <f t="shared" si="47"/>
        <v>6</v>
      </c>
      <c r="T167">
        <f>COUNTIFS(Grades!$A:$A,"="&amp;Alumn_Filtered!$A167,Grades!$J:$J,"=2",Grades!$P:$P,"&gt;=0.5",Grades!$I:$I,"="&amp;_xlfn.MINIFS(Grades!$I:$I,Grades!$A:$A,"="&amp;$A167))</f>
        <v>6</v>
      </c>
      <c r="U167" s="28">
        <f t="shared" si="37"/>
        <v>1</v>
      </c>
      <c r="V167">
        <f>COUNTIFS(Grades!$A:$A,"="&amp;Alumn_Filtered!$A167,Grades!$J:$J,"=2",Grades!$P:$P,"&lt;0.5",Grades!$I:$I,"="&amp;_xlfn.MINIFS(Grades!$I:$I,Grades!$A:$A,"="&amp;$A167))</f>
        <v>0</v>
      </c>
      <c r="W167" s="28">
        <f t="shared" si="38"/>
        <v>0</v>
      </c>
      <c r="X167" s="28">
        <f>_xlfn.MAXIFS(Grades!$P:$P,Grades!$A:$A,"="&amp;Alumn_Filtered!$A167,Grades!$J:$J,"=2",Grades!$I:$I,"="&amp;_xlfn.MINIFS(Grades!$I:$I,Grades!$A:$A,"="&amp;$A167))</f>
        <v>0.79999999999999993</v>
      </c>
      <c r="Y167" s="28">
        <f>_xlfn.MINIFS(Grades!$P:$P,Grades!$A:$A,"="&amp;Alumn_Filtered!$A167,Grades!$J:$J,"=2",Grades!$I:$I,"="&amp;_xlfn.MINIFS(Grades!$I:$I,Grades!$A:$A,"="&amp;$A167))</f>
        <v>0.5</v>
      </c>
      <c r="Z167" s="28">
        <f>IF(S167&lt;&gt;0,SUMIFS(Grades!$P:$P,Grades!$P:$P,"&gt;0",Grades!$A:$A,"="&amp;Alumn_Filtered!$A167,Grades!$J:$J,"=2",Grades!$I:$I,"="&amp;_xlfn.MINIFS(Grades!$I:$I,Grades!$A:$A,"="&amp;$A167))/COUNTIFS(Grades!P:P,"&lt;&gt;BAD",Grades!P:P,"&lt;&gt;DRP",Grades!P:P,"&lt;&gt;CVL",Grades!$A:$A,"="&amp;Alumn_Filtered!$A167,Grades!$J:$J,"=2",Grades!$I:$I,"="&amp;_xlfn.MINIFS(Grades!$I:$I,Grades!$A:$A,"="&amp;$A167)),0)</f>
        <v>0.61944444444444435</v>
      </c>
      <c r="AA167" s="28">
        <f t="shared" si="39"/>
        <v>0.13611111111111102</v>
      </c>
      <c r="AB167">
        <f t="shared" ca="1" si="33"/>
        <v>22</v>
      </c>
      <c r="AC167" t="str">
        <f>LEFT(VLOOKUP($A167,Ingresos!$C:$X,5,FALSE),1)</f>
        <v>S</v>
      </c>
      <c r="AD167">
        <f t="shared" si="40"/>
        <v>1</v>
      </c>
      <c r="AE167" t="str">
        <f>LEFT(VLOOKUP($A167,Ingresos!$C:$X,6,FALSE),1)</f>
        <v>R</v>
      </c>
      <c r="AF167">
        <f t="shared" si="41"/>
        <v>1</v>
      </c>
      <c r="AG167">
        <f>VLOOKUP($A167,Ingresos!$C:$X,9,FALSE)</f>
        <v>584</v>
      </c>
      <c r="AH167" s="28">
        <f t="shared" si="42"/>
        <v>0.60940032414910861</v>
      </c>
      <c r="AI167">
        <f>VLOOKUP($A167,Ingresos!$C:$X,10,FALSE)</f>
        <v>638</v>
      </c>
      <c r="AJ167" s="28">
        <f t="shared" si="43"/>
        <v>0.69692058346839547</v>
      </c>
      <c r="AK167">
        <f>VLOOKUP($A167,Ingresos!$C:$X,11,FALSE)</f>
        <v>539</v>
      </c>
      <c r="AL167" s="28">
        <f t="shared" si="44"/>
        <v>0.5364667747163695</v>
      </c>
      <c r="AM167">
        <f>VLOOKUP($A167,Ingresos!$C:$X,12,FALSE)</f>
        <v>585</v>
      </c>
      <c r="AN167" s="28">
        <f t="shared" si="45"/>
        <v>0.61102106969205838</v>
      </c>
      <c r="AO167">
        <f>VLOOKUP($A167,Ingresos!$C:$X,18,FALSE)</f>
        <v>6</v>
      </c>
      <c r="AP167">
        <f t="shared" si="48"/>
        <v>6</v>
      </c>
      <c r="AQ167" t="str">
        <f>VLOOKUP($A167,Ingresos!$C:$X,19,FALSE)</f>
        <v>T2</v>
      </c>
      <c r="AR167">
        <f t="shared" si="46"/>
        <v>4</v>
      </c>
      <c r="AS167">
        <f>VLOOKUP($A167,Ingresos!$C:$X,22,FALSE)</f>
        <v>5</v>
      </c>
    </row>
    <row r="168" spans="1:45" x14ac:dyDescent="0.25">
      <c r="A168">
        <v>192780144</v>
      </c>
      <c r="B168">
        <f>IF((_xlfn.MAXIFS(Grades!$I:$I,Grades!$A:$A,"="&amp;$A168)-_xlfn.MINIFS(Grades!$I:$I,Grades!$A:$A,"="&amp;$A168))=0,0,1)</f>
        <v>0</v>
      </c>
      <c r="C168">
        <f>COUNTIFS(Grades!$A:$A,"="&amp;Alumn_Filtered!$A168,Grades!$J:$J,"=1",Grades!$I:$I,"="&amp;_xlfn.MINIFS(Grades!$I:$I,Grades!$A:$A,"="&amp;$A168))</f>
        <v>6</v>
      </c>
      <c r="D168">
        <f>COUNTIFS(Grades!$A:$A,"="&amp;Alumn_Filtered!$A168,Grades!$P:$P,"=DRP",Grades!$J:$J,"=1",Grades!$I:$I,"="&amp;_xlfn.MINIFS(Grades!$I:$I,Grades!$A:$A,"="&amp;$A168))</f>
        <v>0</v>
      </c>
      <c r="E168">
        <f>COUNTIFS(Grades!$A:$A,"="&amp;Alumn_Filtered!$A168,Grades!$P:$P,"=BAD",Grades!$J:$J,"=1",Grades!$I:$I,"="&amp;_xlfn.MINIFS(Grades!$I:$I,Grades!$A:$A,"="&amp;$A168))</f>
        <v>0</v>
      </c>
      <c r="F168">
        <f>COUNTIFS(Grades!$A:$A,"="&amp;Alumn_Filtered!$A168,Grades!$P:$P,"CVL",Grades!$J:$J,"=1",Grades!$I:$I,"="&amp;_xlfn.MINIFS(Grades!$I:$I,Grades!$A:$A,"="&amp;$A168))</f>
        <v>0</v>
      </c>
      <c r="G168" s="30">
        <f t="shared" si="34"/>
        <v>6</v>
      </c>
      <c r="H168">
        <f>COUNTIFS(Grades!$A:$A,"="&amp;Alumn_Filtered!$A168,Grades!$J:$J,"=1",Grades!$P:$P,"&gt;=0.5",Grades!$I:$I,"="&amp;_xlfn.MINIFS(Grades!$I:$I,Grades!$A:$A,"="&amp;$A168))</f>
        <v>4</v>
      </c>
      <c r="I168" s="28">
        <f t="shared" si="35"/>
        <v>0.66666666666666663</v>
      </c>
      <c r="J168">
        <f>COUNTIFS(Grades!$A:$A,"="&amp;Alumn_Filtered!$A168,Grades!$J:$J,"=1",Grades!$P:$P,"&lt;0.5",Grades!$I:$I,"="&amp;_xlfn.MINIFS(Grades!$I:$I,Grades!$A:$A,"="&amp;$A168))</f>
        <v>2</v>
      </c>
      <c r="K168" s="28">
        <f t="shared" si="36"/>
        <v>0.33333333333333331</v>
      </c>
      <c r="L168" s="28">
        <f>_xlfn.MAXIFS(Grades!$P:$P,Grades!$A:$A,"="&amp;Alumn_Filtered!$A168,Grades!$J:$J,"=1",Grades!$I:$I,"="&amp;_xlfn.MINIFS(Grades!$I:$I,Grades!$A:$A,"="&amp;$A168))</f>
        <v>0.83333333333333337</v>
      </c>
      <c r="M168" s="28">
        <f>_xlfn.MINIFS(Grades!$P:$P,Grades!$A:$A,"="&amp;Alumn_Filtered!$A168,Grades!$J:$J,"=1",Grades!$I:$I,"="&amp;_xlfn.MINIFS(Grades!$I:$I,Grades!$A:$A,"="&amp;$A168))</f>
        <v>0.35000000000000003</v>
      </c>
      <c r="N168" s="28">
        <f>IF(G168&lt;&gt;0,SUMIFS(Grades!$P:$P,Grades!$P:$P,"&gt;0",Grades!$A:$A,"="&amp;Alumn_Filtered!$A168,Grades!$J:$J,"=1",Grades!$I:$I,"="&amp;_xlfn.MINIFS(Grades!$I:$I,Grades!$A:$A,"="&amp;$A168))/COUNTIFS(Grades!P:P,"&lt;&gt;BAD",Grades!P:P,"&lt;&gt;DRP",Grades!P:P,"&lt;&gt;CVL",Grades!$A:$A,"="&amp;Alumn_Filtered!$A168,Grades!$J:$J,"=1",Grades!$I:$I,"="&amp;_xlfn.MINIFS(Grades!$I:$I,Grades!$A:$A,"="&amp;$A168)),0)</f>
        <v>0.51666666666666672</v>
      </c>
      <c r="O168">
        <f>COUNTIFS(Grades!$A:$A,"="&amp;Alumn_Filtered!$A168,Grades!$J:$J,"=2",Grades!$I:$I,"="&amp;_xlfn.MINIFS(Grades!$I:$I,Grades!$A:$A,"="&amp;$A168))</f>
        <v>3</v>
      </c>
      <c r="P168">
        <f>COUNTIFS(Grades!$A:$A,"="&amp;Alumn_Filtered!$A168,Grades!$P:$P,"=DRP",Grades!$J:$J,"=2",Grades!$I:$I,"="&amp;_xlfn.MINIFS(Grades!$I:$I,Grades!$A:$A,"="&amp;$A168))</f>
        <v>1</v>
      </c>
      <c r="Q168">
        <f>COUNTIFS(Grades!$A:$A,"="&amp;Alumn_Filtered!$A168,Grades!$P:$P,"=BAD",Grades!$J:$J,"=2",Grades!$I:$I,"="&amp;_xlfn.MINIFS(Grades!$I:$I,Grades!$A:$A,"="&amp;$A168))</f>
        <v>2</v>
      </c>
      <c r="R168">
        <f>COUNTIFS(Grades!$A:$A,"="&amp;Alumn_Filtered!$A168,Grades!$P:$P,"CVL",Grades!$J:$J,"=2",Grades!$I:$I,"="&amp;_xlfn.MINIFS(Grades!$I:$I,Grades!$A:$A,"="&amp;$A168))</f>
        <v>0</v>
      </c>
      <c r="S168">
        <f t="shared" si="47"/>
        <v>0</v>
      </c>
      <c r="T168">
        <f>COUNTIFS(Grades!$A:$A,"="&amp;Alumn_Filtered!$A168,Grades!$J:$J,"=2",Grades!$P:$P,"&gt;=0.5",Grades!$I:$I,"="&amp;_xlfn.MINIFS(Grades!$I:$I,Grades!$A:$A,"="&amp;$A168))</f>
        <v>0</v>
      </c>
      <c r="U168" s="28">
        <f t="shared" si="37"/>
        <v>0</v>
      </c>
      <c r="V168">
        <f>COUNTIFS(Grades!$A:$A,"="&amp;Alumn_Filtered!$A168,Grades!$J:$J,"=2",Grades!$P:$P,"&lt;0.5",Grades!$I:$I,"="&amp;_xlfn.MINIFS(Grades!$I:$I,Grades!$A:$A,"="&amp;$A168))</f>
        <v>0</v>
      </c>
      <c r="W168" s="28">
        <f t="shared" si="38"/>
        <v>0</v>
      </c>
      <c r="X168" s="28">
        <f>_xlfn.MAXIFS(Grades!$P:$P,Grades!$A:$A,"="&amp;Alumn_Filtered!$A168,Grades!$J:$J,"=2",Grades!$I:$I,"="&amp;_xlfn.MINIFS(Grades!$I:$I,Grades!$A:$A,"="&amp;$A168))</f>
        <v>0</v>
      </c>
      <c r="Y168" s="28">
        <f>_xlfn.MINIFS(Grades!$P:$P,Grades!$A:$A,"="&amp;Alumn_Filtered!$A168,Grades!$J:$J,"=2",Grades!$I:$I,"="&amp;_xlfn.MINIFS(Grades!$I:$I,Grades!$A:$A,"="&amp;$A168))</f>
        <v>0</v>
      </c>
      <c r="Z168" s="28">
        <f>IF(S168&lt;&gt;0,SUMIFS(Grades!$P:$P,Grades!$P:$P,"&gt;0",Grades!$A:$A,"="&amp;Alumn_Filtered!$A168,Grades!$J:$J,"=2",Grades!$I:$I,"="&amp;_xlfn.MINIFS(Grades!$I:$I,Grades!$A:$A,"="&amp;$A168))/COUNTIFS(Grades!P:P,"&lt;&gt;BAD",Grades!P:P,"&lt;&gt;DRP",Grades!P:P,"&lt;&gt;CVL",Grades!$A:$A,"="&amp;Alumn_Filtered!$A168,Grades!$J:$J,"=2",Grades!$I:$I,"="&amp;_xlfn.MINIFS(Grades!$I:$I,Grades!$A:$A,"="&amp;$A168)),0)</f>
        <v>0</v>
      </c>
      <c r="AA168" s="28">
        <f t="shared" si="39"/>
        <v>-0.51666666666666672</v>
      </c>
      <c r="AB168">
        <f t="shared" ca="1" si="33"/>
        <v>21</v>
      </c>
      <c r="AC168" t="str">
        <f>LEFT(VLOOKUP($A168,Ingresos!$C:$X,5,FALSE),1)</f>
        <v>S</v>
      </c>
      <c r="AD168">
        <f t="shared" si="40"/>
        <v>1</v>
      </c>
      <c r="AE168" t="str">
        <f>LEFT(VLOOKUP($A168,Ingresos!$C:$X,6,FALSE),1)</f>
        <v>R</v>
      </c>
      <c r="AF168">
        <f t="shared" si="41"/>
        <v>1</v>
      </c>
      <c r="AG168">
        <f>VLOOKUP($A168,Ingresos!$C:$X,9,FALSE)</f>
        <v>425</v>
      </c>
      <c r="AH168" s="28">
        <f t="shared" si="42"/>
        <v>0.35170178282009723</v>
      </c>
      <c r="AI168">
        <f>VLOOKUP($A168,Ingresos!$C:$X,10,FALSE)</f>
        <v>425</v>
      </c>
      <c r="AJ168" s="28">
        <f t="shared" si="43"/>
        <v>0.35170178282009723</v>
      </c>
      <c r="AK168">
        <f>VLOOKUP($A168,Ingresos!$C:$X,11,FALSE)</f>
        <v>505</v>
      </c>
      <c r="AL168" s="28">
        <f t="shared" si="44"/>
        <v>0.48136142625607781</v>
      </c>
      <c r="AM168">
        <f>VLOOKUP($A168,Ingresos!$C:$X,12,FALSE)</f>
        <v>626</v>
      </c>
      <c r="AN168" s="28">
        <f t="shared" si="45"/>
        <v>0.67747163695299839</v>
      </c>
      <c r="AO168">
        <f>VLOOKUP($A168,Ingresos!$C:$X,18,FALSE)</f>
        <v>13</v>
      </c>
      <c r="AP168">
        <f t="shared" si="48"/>
        <v>13</v>
      </c>
      <c r="AQ168" t="str">
        <f>VLOOKUP($A168,Ingresos!$C:$X,19,FALSE)</f>
        <v>H1</v>
      </c>
      <c r="AR168">
        <f t="shared" si="46"/>
        <v>1</v>
      </c>
      <c r="AS168">
        <f>VLOOKUP($A168,Ingresos!$C:$X,22,FALSE)</f>
        <v>0</v>
      </c>
    </row>
    <row r="169" spans="1:45" x14ac:dyDescent="0.25">
      <c r="A169">
        <v>192794293</v>
      </c>
      <c r="B169">
        <f>IF((_xlfn.MAXIFS(Grades!$I:$I,Grades!$A:$A,"="&amp;$A169)-_xlfn.MINIFS(Grades!$I:$I,Grades!$A:$A,"="&amp;$A169))=0,0,1)</f>
        <v>0</v>
      </c>
      <c r="C169">
        <f>COUNTIFS(Grades!$A:$A,"="&amp;Alumn_Filtered!$A169,Grades!$J:$J,"=1",Grades!$I:$I,"="&amp;_xlfn.MINIFS(Grades!$I:$I,Grades!$A:$A,"="&amp;$A169))</f>
        <v>6</v>
      </c>
      <c r="D169">
        <f>COUNTIFS(Grades!$A:$A,"="&amp;Alumn_Filtered!$A169,Grades!$P:$P,"=DRP",Grades!$J:$J,"=1",Grades!$I:$I,"="&amp;_xlfn.MINIFS(Grades!$I:$I,Grades!$A:$A,"="&amp;$A169))</f>
        <v>0</v>
      </c>
      <c r="E169">
        <f>COUNTIFS(Grades!$A:$A,"="&amp;Alumn_Filtered!$A169,Grades!$P:$P,"=BAD",Grades!$J:$J,"=1",Grades!$I:$I,"="&amp;_xlfn.MINIFS(Grades!$I:$I,Grades!$A:$A,"="&amp;$A169))</f>
        <v>0</v>
      </c>
      <c r="F169">
        <f>COUNTIFS(Grades!$A:$A,"="&amp;Alumn_Filtered!$A169,Grades!$P:$P,"CVL",Grades!$J:$J,"=1",Grades!$I:$I,"="&amp;_xlfn.MINIFS(Grades!$I:$I,Grades!$A:$A,"="&amp;$A169))</f>
        <v>0</v>
      </c>
      <c r="G169" s="30">
        <f t="shared" si="34"/>
        <v>6</v>
      </c>
      <c r="H169">
        <f>COUNTIFS(Grades!$A:$A,"="&amp;Alumn_Filtered!$A169,Grades!$J:$J,"=1",Grades!$P:$P,"&gt;=0.5",Grades!$I:$I,"="&amp;_xlfn.MINIFS(Grades!$I:$I,Grades!$A:$A,"="&amp;$A169))</f>
        <v>2</v>
      </c>
      <c r="I169" s="28">
        <f t="shared" si="35"/>
        <v>0.33333333333333331</v>
      </c>
      <c r="J169">
        <f>COUNTIFS(Grades!$A:$A,"="&amp;Alumn_Filtered!$A169,Grades!$J:$J,"=1",Grades!$P:$P,"&lt;0.5",Grades!$I:$I,"="&amp;_xlfn.MINIFS(Grades!$I:$I,Grades!$A:$A,"="&amp;$A169))</f>
        <v>4</v>
      </c>
      <c r="K169" s="28">
        <f t="shared" si="36"/>
        <v>0.66666666666666663</v>
      </c>
      <c r="L169" s="28">
        <f>_xlfn.MAXIFS(Grades!$P:$P,Grades!$A:$A,"="&amp;Alumn_Filtered!$A169,Grades!$J:$J,"=1",Grades!$I:$I,"="&amp;_xlfn.MINIFS(Grades!$I:$I,Grades!$A:$A,"="&amp;$A169))</f>
        <v>0.73333333333333339</v>
      </c>
      <c r="M169" s="28">
        <f>_xlfn.MINIFS(Grades!$P:$P,Grades!$A:$A,"="&amp;Alumn_Filtered!$A169,Grades!$J:$J,"=1",Grades!$I:$I,"="&amp;_xlfn.MINIFS(Grades!$I:$I,Grades!$A:$A,"="&amp;$A169))</f>
        <v>0.21666666666666665</v>
      </c>
      <c r="N169" s="28">
        <f>IF(G169&lt;&gt;0,SUMIFS(Grades!$P:$P,Grades!$P:$P,"&gt;0",Grades!$A:$A,"="&amp;Alumn_Filtered!$A169,Grades!$J:$J,"=1",Grades!$I:$I,"="&amp;_xlfn.MINIFS(Grades!$I:$I,Grades!$A:$A,"="&amp;$A169))/COUNTIFS(Grades!P:P,"&lt;&gt;BAD",Grades!P:P,"&lt;&gt;DRP",Grades!P:P,"&lt;&gt;CVL",Grades!$A:$A,"="&amp;Alumn_Filtered!$A169,Grades!$J:$J,"=1",Grades!$I:$I,"="&amp;_xlfn.MINIFS(Grades!$I:$I,Grades!$A:$A,"="&amp;$A169)),0)</f>
        <v>0.45555555555555555</v>
      </c>
      <c r="O169">
        <f>COUNTIFS(Grades!$A:$A,"="&amp;Alumn_Filtered!$A169,Grades!$J:$J,"=2",Grades!$I:$I,"="&amp;_xlfn.MINIFS(Grades!$I:$I,Grades!$A:$A,"="&amp;$A169))</f>
        <v>6</v>
      </c>
      <c r="P169">
        <f>COUNTIFS(Grades!$A:$A,"="&amp;Alumn_Filtered!$A169,Grades!$P:$P,"=DRP",Grades!$J:$J,"=2",Grades!$I:$I,"="&amp;_xlfn.MINIFS(Grades!$I:$I,Grades!$A:$A,"="&amp;$A169))</f>
        <v>0</v>
      </c>
      <c r="Q169">
        <f>COUNTIFS(Grades!$A:$A,"="&amp;Alumn_Filtered!$A169,Grades!$P:$P,"=BAD",Grades!$J:$J,"=2",Grades!$I:$I,"="&amp;_xlfn.MINIFS(Grades!$I:$I,Grades!$A:$A,"="&amp;$A169))</f>
        <v>2</v>
      </c>
      <c r="R169">
        <f>COUNTIFS(Grades!$A:$A,"="&amp;Alumn_Filtered!$A169,Grades!$P:$P,"CVL",Grades!$J:$J,"=2",Grades!$I:$I,"="&amp;_xlfn.MINIFS(Grades!$I:$I,Grades!$A:$A,"="&amp;$A169))</f>
        <v>0</v>
      </c>
      <c r="S169">
        <f t="shared" si="47"/>
        <v>4</v>
      </c>
      <c r="T169">
        <f>COUNTIFS(Grades!$A:$A,"="&amp;Alumn_Filtered!$A169,Grades!$J:$J,"=2",Grades!$P:$P,"&gt;=0.5",Grades!$I:$I,"="&amp;_xlfn.MINIFS(Grades!$I:$I,Grades!$A:$A,"="&amp;$A169))</f>
        <v>1</v>
      </c>
      <c r="U169" s="28">
        <f t="shared" si="37"/>
        <v>0.25</v>
      </c>
      <c r="V169">
        <f>COUNTIFS(Grades!$A:$A,"="&amp;Alumn_Filtered!$A169,Grades!$J:$J,"=2",Grades!$P:$P,"&lt;0.5",Grades!$I:$I,"="&amp;_xlfn.MINIFS(Grades!$I:$I,Grades!$A:$A,"="&amp;$A169))</f>
        <v>3</v>
      </c>
      <c r="W169" s="28">
        <f t="shared" si="38"/>
        <v>0.75</v>
      </c>
      <c r="X169" s="28">
        <f>_xlfn.MAXIFS(Grades!$P:$P,Grades!$A:$A,"="&amp;Alumn_Filtered!$A169,Grades!$J:$J,"=2",Grades!$I:$I,"="&amp;_xlfn.MINIFS(Grades!$I:$I,Grades!$A:$A,"="&amp;$A169))</f>
        <v>0.51666666666666661</v>
      </c>
      <c r="Y169" s="28">
        <f>_xlfn.MINIFS(Grades!$P:$P,Grades!$A:$A,"="&amp;Alumn_Filtered!$A169,Grades!$J:$J,"=2",Grades!$I:$I,"="&amp;_xlfn.MINIFS(Grades!$I:$I,Grades!$A:$A,"="&amp;$A169))</f>
        <v>0.10000000000000002</v>
      </c>
      <c r="Z169" s="28">
        <f>IF(S169&lt;&gt;0,SUMIFS(Grades!$P:$P,Grades!$P:$P,"&gt;0",Grades!$A:$A,"="&amp;Alumn_Filtered!$A169,Grades!$J:$J,"=2",Grades!$I:$I,"="&amp;_xlfn.MINIFS(Grades!$I:$I,Grades!$A:$A,"="&amp;$A169))/COUNTIFS(Grades!P:P,"&lt;&gt;BAD",Grades!P:P,"&lt;&gt;DRP",Grades!P:P,"&lt;&gt;CVL",Grades!$A:$A,"="&amp;Alumn_Filtered!$A169,Grades!$J:$J,"=2",Grades!$I:$I,"="&amp;_xlfn.MINIFS(Grades!$I:$I,Grades!$A:$A,"="&amp;$A169)),0)</f>
        <v>0.35416666666666663</v>
      </c>
      <c r="AA169" s="28">
        <f t="shared" si="39"/>
        <v>-0.10138888888888892</v>
      </c>
      <c r="AB169">
        <f t="shared" ca="1" si="33"/>
        <v>21</v>
      </c>
      <c r="AC169" t="str">
        <f>LEFT(VLOOKUP($A169,Ingresos!$C:$X,5,FALSE),1)</f>
        <v>S</v>
      </c>
      <c r="AD169">
        <f t="shared" si="40"/>
        <v>1</v>
      </c>
      <c r="AE169" t="str">
        <f>LEFT(VLOOKUP($A169,Ingresos!$C:$X,6,FALSE),1)</f>
        <v>R</v>
      </c>
      <c r="AF169">
        <f t="shared" si="41"/>
        <v>1</v>
      </c>
      <c r="AG169">
        <f>VLOOKUP($A169,Ingresos!$C:$X,9,FALSE)</f>
        <v>445</v>
      </c>
      <c r="AH169" s="28">
        <f t="shared" si="42"/>
        <v>0.3841166936790924</v>
      </c>
      <c r="AI169">
        <f>VLOOKUP($A169,Ingresos!$C:$X,10,FALSE)</f>
        <v>445</v>
      </c>
      <c r="AJ169" s="28">
        <f t="shared" si="43"/>
        <v>0.3841166936790924</v>
      </c>
      <c r="AK169">
        <f>VLOOKUP($A169,Ingresos!$C:$X,11,FALSE)</f>
        <v>546</v>
      </c>
      <c r="AL169" s="28">
        <f t="shared" si="44"/>
        <v>0.54781199351701781</v>
      </c>
      <c r="AM169">
        <f>VLOOKUP($A169,Ingresos!$C:$X,12,FALSE)</f>
        <v>561</v>
      </c>
      <c r="AN169" s="28">
        <f t="shared" si="45"/>
        <v>0.57212317666126422</v>
      </c>
      <c r="AO169">
        <f>VLOOKUP($A169,Ingresos!$C:$X,18,FALSE)</f>
        <v>13</v>
      </c>
      <c r="AP169">
        <f t="shared" si="48"/>
        <v>13</v>
      </c>
      <c r="AQ169" t="str">
        <f>VLOOKUP($A169,Ingresos!$C:$X,19,FALSE)</f>
        <v>H1</v>
      </c>
      <c r="AR169">
        <f t="shared" si="46"/>
        <v>1</v>
      </c>
      <c r="AS169">
        <f>VLOOKUP($A169,Ingresos!$C:$X,22,FALSE)</f>
        <v>11</v>
      </c>
    </row>
    <row r="170" spans="1:45" x14ac:dyDescent="0.25">
      <c r="A170">
        <v>192797497</v>
      </c>
      <c r="B170">
        <f>IF((_xlfn.MAXIFS(Grades!$I:$I,Grades!$A:$A,"="&amp;$A170)-_xlfn.MINIFS(Grades!$I:$I,Grades!$A:$A,"="&amp;$A170))=0,0,1)</f>
        <v>1</v>
      </c>
      <c r="C170">
        <f>COUNTIFS(Grades!$A:$A,"="&amp;Alumn_Filtered!$A170,Grades!$J:$J,"=1",Grades!$I:$I,"="&amp;_xlfn.MINIFS(Grades!$I:$I,Grades!$A:$A,"="&amp;$A170))</f>
        <v>6</v>
      </c>
      <c r="D170">
        <f>COUNTIFS(Grades!$A:$A,"="&amp;Alumn_Filtered!$A170,Grades!$P:$P,"=DRP",Grades!$J:$J,"=1",Grades!$I:$I,"="&amp;_xlfn.MINIFS(Grades!$I:$I,Grades!$A:$A,"="&amp;$A170))</f>
        <v>0</v>
      </c>
      <c r="E170">
        <f>COUNTIFS(Grades!$A:$A,"="&amp;Alumn_Filtered!$A170,Grades!$P:$P,"=BAD",Grades!$J:$J,"=1",Grades!$I:$I,"="&amp;_xlfn.MINIFS(Grades!$I:$I,Grades!$A:$A,"="&amp;$A170))</f>
        <v>0</v>
      </c>
      <c r="F170">
        <f>COUNTIFS(Grades!$A:$A,"="&amp;Alumn_Filtered!$A170,Grades!$P:$P,"CVL",Grades!$J:$J,"=1",Grades!$I:$I,"="&amp;_xlfn.MINIFS(Grades!$I:$I,Grades!$A:$A,"="&amp;$A170))</f>
        <v>0</v>
      </c>
      <c r="G170" s="30">
        <f t="shared" si="34"/>
        <v>6</v>
      </c>
      <c r="H170">
        <f>COUNTIFS(Grades!$A:$A,"="&amp;Alumn_Filtered!$A170,Grades!$J:$J,"=1",Grades!$P:$P,"&gt;=0.5",Grades!$I:$I,"="&amp;_xlfn.MINIFS(Grades!$I:$I,Grades!$A:$A,"="&amp;$A170))</f>
        <v>4</v>
      </c>
      <c r="I170" s="28">
        <f t="shared" si="35"/>
        <v>0.66666666666666663</v>
      </c>
      <c r="J170">
        <f>COUNTIFS(Grades!$A:$A,"="&amp;Alumn_Filtered!$A170,Grades!$J:$J,"=1",Grades!$P:$P,"&lt;0.5",Grades!$I:$I,"="&amp;_xlfn.MINIFS(Grades!$I:$I,Grades!$A:$A,"="&amp;$A170))</f>
        <v>2</v>
      </c>
      <c r="K170" s="28">
        <f t="shared" si="36"/>
        <v>0.33333333333333331</v>
      </c>
      <c r="L170" s="28">
        <f>_xlfn.MAXIFS(Grades!$P:$P,Grades!$A:$A,"="&amp;Alumn_Filtered!$A170,Grades!$J:$J,"=1",Grades!$I:$I,"="&amp;_xlfn.MINIFS(Grades!$I:$I,Grades!$A:$A,"="&amp;$A170))</f>
        <v>0.81666666666666676</v>
      </c>
      <c r="M170" s="28">
        <f>_xlfn.MINIFS(Grades!$P:$P,Grades!$A:$A,"="&amp;Alumn_Filtered!$A170,Grades!$J:$J,"=1",Grades!$I:$I,"="&amp;_xlfn.MINIFS(Grades!$I:$I,Grades!$A:$A,"="&amp;$A170))</f>
        <v>0.31666666666666665</v>
      </c>
      <c r="N170" s="28">
        <f>IF(G170&lt;&gt;0,SUMIFS(Grades!$P:$P,Grades!$P:$P,"&gt;0",Grades!$A:$A,"="&amp;Alumn_Filtered!$A170,Grades!$J:$J,"=1",Grades!$I:$I,"="&amp;_xlfn.MINIFS(Grades!$I:$I,Grades!$A:$A,"="&amp;$A170))/COUNTIFS(Grades!P:P,"&lt;&gt;BAD",Grades!P:P,"&lt;&gt;DRP",Grades!P:P,"&lt;&gt;CVL",Grades!$A:$A,"="&amp;Alumn_Filtered!$A170,Grades!$J:$J,"=1",Grades!$I:$I,"="&amp;_xlfn.MINIFS(Grades!$I:$I,Grades!$A:$A,"="&amp;$A170)),0)</f>
        <v>0.60277777777777775</v>
      </c>
      <c r="O170">
        <f>COUNTIFS(Grades!$A:$A,"="&amp;Alumn_Filtered!$A170,Grades!$J:$J,"=2",Grades!$I:$I,"="&amp;_xlfn.MINIFS(Grades!$I:$I,Grades!$A:$A,"="&amp;$A170))</f>
        <v>9</v>
      </c>
      <c r="P170">
        <f>COUNTIFS(Grades!$A:$A,"="&amp;Alumn_Filtered!$A170,Grades!$P:$P,"=DRP",Grades!$J:$J,"=2",Grades!$I:$I,"="&amp;_xlfn.MINIFS(Grades!$I:$I,Grades!$A:$A,"="&amp;$A170))</f>
        <v>0</v>
      </c>
      <c r="Q170">
        <f>COUNTIFS(Grades!$A:$A,"="&amp;Alumn_Filtered!$A170,Grades!$P:$P,"=BAD",Grades!$J:$J,"=2",Grades!$I:$I,"="&amp;_xlfn.MINIFS(Grades!$I:$I,Grades!$A:$A,"="&amp;$A170))</f>
        <v>2</v>
      </c>
      <c r="R170">
        <f>COUNTIFS(Grades!$A:$A,"="&amp;Alumn_Filtered!$A170,Grades!$P:$P,"CVL",Grades!$J:$J,"=2",Grades!$I:$I,"="&amp;_xlfn.MINIFS(Grades!$I:$I,Grades!$A:$A,"="&amp;$A170))</f>
        <v>2</v>
      </c>
      <c r="S170">
        <f t="shared" si="47"/>
        <v>5</v>
      </c>
      <c r="T170">
        <f>COUNTIFS(Grades!$A:$A,"="&amp;Alumn_Filtered!$A170,Grades!$J:$J,"=2",Grades!$P:$P,"&gt;=0.5",Grades!$I:$I,"="&amp;_xlfn.MINIFS(Grades!$I:$I,Grades!$A:$A,"="&amp;$A170))</f>
        <v>4</v>
      </c>
      <c r="U170" s="28">
        <f t="shared" si="37"/>
        <v>0.8</v>
      </c>
      <c r="V170">
        <f>COUNTIFS(Grades!$A:$A,"="&amp;Alumn_Filtered!$A170,Grades!$J:$J,"=2",Grades!$P:$P,"&lt;0.5",Grades!$I:$I,"="&amp;_xlfn.MINIFS(Grades!$I:$I,Grades!$A:$A,"="&amp;$A170))</f>
        <v>1</v>
      </c>
      <c r="W170" s="28">
        <f t="shared" si="38"/>
        <v>0.2</v>
      </c>
      <c r="X170" s="28">
        <f>_xlfn.MAXIFS(Grades!$P:$P,Grades!$A:$A,"="&amp;Alumn_Filtered!$A170,Grades!$J:$J,"=2",Grades!$I:$I,"="&amp;_xlfn.MINIFS(Grades!$I:$I,Grades!$A:$A,"="&amp;$A170))</f>
        <v>0.8666666666666667</v>
      </c>
      <c r="Y170" s="28">
        <f>_xlfn.MINIFS(Grades!$P:$P,Grades!$A:$A,"="&amp;Alumn_Filtered!$A170,Grades!$J:$J,"=2",Grades!$I:$I,"="&amp;_xlfn.MINIFS(Grades!$I:$I,Grades!$A:$A,"="&amp;$A170))</f>
        <v>0</v>
      </c>
      <c r="Z170" s="28">
        <f>IF(S170&lt;&gt;0,SUMIFS(Grades!$P:$P,Grades!$P:$P,"&gt;0",Grades!$A:$A,"="&amp;Alumn_Filtered!$A170,Grades!$J:$J,"=2",Grades!$I:$I,"="&amp;_xlfn.MINIFS(Grades!$I:$I,Grades!$A:$A,"="&amp;$A170))/COUNTIFS(Grades!P:P,"&lt;&gt;BAD",Grades!P:P,"&lt;&gt;DRP",Grades!P:P,"&lt;&gt;CVL",Grades!$A:$A,"="&amp;Alumn_Filtered!$A170,Grades!$J:$J,"=2",Grades!$I:$I,"="&amp;_xlfn.MINIFS(Grades!$I:$I,Grades!$A:$A,"="&amp;$A170)),0)</f>
        <v>0.53666666666666663</v>
      </c>
      <c r="AA170" s="28">
        <f t="shared" si="39"/>
        <v>-6.611111111111112E-2</v>
      </c>
      <c r="AB170">
        <f t="shared" ca="1" si="33"/>
        <v>21</v>
      </c>
      <c r="AC170" t="str">
        <f>LEFT(VLOOKUP($A170,Ingresos!$C:$X,5,FALSE),1)</f>
        <v>S</v>
      </c>
      <c r="AD170">
        <f t="shared" si="40"/>
        <v>1</v>
      </c>
      <c r="AE170" t="str">
        <f>LEFT(VLOOKUP($A170,Ingresos!$C:$X,6,FALSE),1)</f>
        <v>R</v>
      </c>
      <c r="AF170">
        <f t="shared" si="41"/>
        <v>1</v>
      </c>
      <c r="AG170">
        <f>VLOOKUP($A170,Ingresos!$C:$X,9,FALSE)</f>
        <v>437</v>
      </c>
      <c r="AH170" s="28">
        <f t="shared" si="42"/>
        <v>0.37115072933549431</v>
      </c>
      <c r="AI170">
        <f>VLOOKUP($A170,Ingresos!$C:$X,10,FALSE)</f>
        <v>437</v>
      </c>
      <c r="AJ170" s="28">
        <f t="shared" si="43"/>
        <v>0.37115072933549431</v>
      </c>
      <c r="AK170">
        <f>VLOOKUP($A170,Ingresos!$C:$X,11,FALSE)</f>
        <v>471</v>
      </c>
      <c r="AL170" s="28">
        <f t="shared" si="44"/>
        <v>0.42625607779578606</v>
      </c>
      <c r="AM170">
        <f>VLOOKUP($A170,Ingresos!$C:$X,12,FALSE)</f>
        <v>605</v>
      </c>
      <c r="AN170" s="28">
        <f t="shared" si="45"/>
        <v>0.64343598055105344</v>
      </c>
      <c r="AO170">
        <f>VLOOKUP($A170,Ingresos!$C:$X,18,FALSE)</f>
        <v>13</v>
      </c>
      <c r="AP170">
        <f t="shared" si="48"/>
        <v>13</v>
      </c>
      <c r="AQ170" t="str">
        <f>VLOOKUP($A170,Ingresos!$C:$X,19,FALSE)</f>
        <v>H1</v>
      </c>
      <c r="AR170">
        <f t="shared" si="46"/>
        <v>1</v>
      </c>
      <c r="AS170">
        <f>VLOOKUP($A170,Ingresos!$C:$X,22,FALSE)</f>
        <v>11</v>
      </c>
    </row>
    <row r="171" spans="1:45" x14ac:dyDescent="0.25">
      <c r="A171">
        <v>192804469</v>
      </c>
      <c r="B171">
        <f>IF((_xlfn.MAXIFS(Grades!$I:$I,Grades!$A:$A,"="&amp;$A171)-_xlfn.MINIFS(Grades!$I:$I,Grades!$A:$A,"="&amp;$A171))=0,0,1)</f>
        <v>1</v>
      </c>
      <c r="C171">
        <f>COUNTIFS(Grades!$A:$A,"="&amp;Alumn_Filtered!$A171,Grades!$J:$J,"=1",Grades!$I:$I,"="&amp;_xlfn.MINIFS(Grades!$I:$I,Grades!$A:$A,"="&amp;$A171))</f>
        <v>6</v>
      </c>
      <c r="D171">
        <f>COUNTIFS(Grades!$A:$A,"="&amp;Alumn_Filtered!$A171,Grades!$P:$P,"=DRP",Grades!$J:$J,"=1",Grades!$I:$I,"="&amp;_xlfn.MINIFS(Grades!$I:$I,Grades!$A:$A,"="&amp;$A171))</f>
        <v>0</v>
      </c>
      <c r="E171">
        <f>COUNTIFS(Grades!$A:$A,"="&amp;Alumn_Filtered!$A171,Grades!$P:$P,"=BAD",Grades!$J:$J,"=1",Grades!$I:$I,"="&amp;_xlfn.MINIFS(Grades!$I:$I,Grades!$A:$A,"="&amp;$A171))</f>
        <v>0</v>
      </c>
      <c r="F171">
        <f>COUNTIFS(Grades!$A:$A,"="&amp;Alumn_Filtered!$A171,Grades!$P:$P,"CVL",Grades!$J:$J,"=1",Grades!$I:$I,"="&amp;_xlfn.MINIFS(Grades!$I:$I,Grades!$A:$A,"="&amp;$A171))</f>
        <v>0</v>
      </c>
      <c r="G171" s="30">
        <f t="shared" si="34"/>
        <v>6</v>
      </c>
      <c r="H171">
        <f>COUNTIFS(Grades!$A:$A,"="&amp;Alumn_Filtered!$A171,Grades!$J:$J,"=1",Grades!$P:$P,"&gt;=0.5",Grades!$I:$I,"="&amp;_xlfn.MINIFS(Grades!$I:$I,Grades!$A:$A,"="&amp;$A171))</f>
        <v>5</v>
      </c>
      <c r="I171" s="28">
        <f t="shared" si="35"/>
        <v>0.83333333333333337</v>
      </c>
      <c r="J171">
        <f>COUNTIFS(Grades!$A:$A,"="&amp;Alumn_Filtered!$A171,Grades!$J:$J,"=1",Grades!$P:$P,"&lt;0.5",Grades!$I:$I,"="&amp;_xlfn.MINIFS(Grades!$I:$I,Grades!$A:$A,"="&amp;$A171))</f>
        <v>1</v>
      </c>
      <c r="K171" s="28">
        <f t="shared" si="36"/>
        <v>0.16666666666666666</v>
      </c>
      <c r="L171" s="28">
        <f>_xlfn.MAXIFS(Grades!$P:$P,Grades!$A:$A,"="&amp;Alumn_Filtered!$A171,Grades!$J:$J,"=1",Grades!$I:$I,"="&amp;_xlfn.MINIFS(Grades!$I:$I,Grades!$A:$A,"="&amp;$A171))</f>
        <v>0.78333333333333333</v>
      </c>
      <c r="M171" s="28">
        <f>_xlfn.MINIFS(Grades!$P:$P,Grades!$A:$A,"="&amp;Alumn_Filtered!$A171,Grades!$J:$J,"=1",Grades!$I:$I,"="&amp;_xlfn.MINIFS(Grades!$I:$I,Grades!$A:$A,"="&amp;$A171))</f>
        <v>0.33333333333333331</v>
      </c>
      <c r="N171" s="28">
        <f>IF(G171&lt;&gt;0,SUMIFS(Grades!$P:$P,Grades!$P:$P,"&gt;0",Grades!$A:$A,"="&amp;Alumn_Filtered!$A171,Grades!$J:$J,"=1",Grades!$I:$I,"="&amp;_xlfn.MINIFS(Grades!$I:$I,Grades!$A:$A,"="&amp;$A171))/COUNTIFS(Grades!P:P,"&lt;&gt;BAD",Grades!P:P,"&lt;&gt;DRP",Grades!P:P,"&lt;&gt;CVL",Grades!$A:$A,"="&amp;Alumn_Filtered!$A171,Grades!$J:$J,"=1",Grades!$I:$I,"="&amp;_xlfn.MINIFS(Grades!$I:$I,Grades!$A:$A,"="&amp;$A171)),0)</f>
        <v>0.6</v>
      </c>
      <c r="O171">
        <f>COUNTIFS(Grades!$A:$A,"="&amp;Alumn_Filtered!$A171,Grades!$J:$J,"=2",Grades!$I:$I,"="&amp;_xlfn.MINIFS(Grades!$I:$I,Grades!$A:$A,"="&amp;$A171))</f>
        <v>8</v>
      </c>
      <c r="P171">
        <f>COUNTIFS(Grades!$A:$A,"="&amp;Alumn_Filtered!$A171,Grades!$P:$P,"=DRP",Grades!$J:$J,"=2",Grades!$I:$I,"="&amp;_xlfn.MINIFS(Grades!$I:$I,Grades!$A:$A,"="&amp;$A171))</f>
        <v>2</v>
      </c>
      <c r="Q171">
        <f>COUNTIFS(Grades!$A:$A,"="&amp;Alumn_Filtered!$A171,Grades!$P:$P,"=BAD",Grades!$J:$J,"=2",Grades!$I:$I,"="&amp;_xlfn.MINIFS(Grades!$I:$I,Grades!$A:$A,"="&amp;$A171))</f>
        <v>0</v>
      </c>
      <c r="R171">
        <f>COUNTIFS(Grades!$A:$A,"="&amp;Alumn_Filtered!$A171,Grades!$P:$P,"CVL",Grades!$J:$J,"=2",Grades!$I:$I,"="&amp;_xlfn.MINIFS(Grades!$I:$I,Grades!$A:$A,"="&amp;$A171))</f>
        <v>0</v>
      </c>
      <c r="S171">
        <f t="shared" si="47"/>
        <v>6</v>
      </c>
      <c r="T171">
        <f>COUNTIFS(Grades!$A:$A,"="&amp;Alumn_Filtered!$A171,Grades!$J:$J,"=2",Grades!$P:$P,"&gt;=0.5",Grades!$I:$I,"="&amp;_xlfn.MINIFS(Grades!$I:$I,Grades!$A:$A,"="&amp;$A171))</f>
        <v>6</v>
      </c>
      <c r="U171" s="28">
        <f t="shared" si="37"/>
        <v>1</v>
      </c>
      <c r="V171">
        <f>COUNTIFS(Grades!$A:$A,"="&amp;Alumn_Filtered!$A171,Grades!$J:$J,"=2",Grades!$P:$P,"&lt;0.5",Grades!$I:$I,"="&amp;_xlfn.MINIFS(Grades!$I:$I,Grades!$A:$A,"="&amp;$A171))</f>
        <v>0</v>
      </c>
      <c r="W171" s="28">
        <f t="shared" si="38"/>
        <v>0</v>
      </c>
      <c r="X171" s="28">
        <f>_xlfn.MAXIFS(Grades!$P:$P,Grades!$A:$A,"="&amp;Alumn_Filtered!$A171,Grades!$J:$J,"=2",Grades!$I:$I,"="&amp;_xlfn.MINIFS(Grades!$I:$I,Grades!$A:$A,"="&amp;$A171))</f>
        <v>0.83333333333333337</v>
      </c>
      <c r="Y171" s="28">
        <f>_xlfn.MINIFS(Grades!$P:$P,Grades!$A:$A,"="&amp;Alumn_Filtered!$A171,Grades!$J:$J,"=2",Grades!$I:$I,"="&amp;_xlfn.MINIFS(Grades!$I:$I,Grades!$A:$A,"="&amp;$A171))</f>
        <v>0.5</v>
      </c>
      <c r="Z171" s="28">
        <f>IF(S171&lt;&gt;0,SUMIFS(Grades!$P:$P,Grades!$P:$P,"&gt;0",Grades!$A:$A,"="&amp;Alumn_Filtered!$A171,Grades!$J:$J,"=2",Grades!$I:$I,"="&amp;_xlfn.MINIFS(Grades!$I:$I,Grades!$A:$A,"="&amp;$A171))/COUNTIFS(Grades!P:P,"&lt;&gt;BAD",Grades!P:P,"&lt;&gt;DRP",Grades!P:P,"&lt;&gt;CVL",Grades!$A:$A,"="&amp;Alumn_Filtered!$A171,Grades!$J:$J,"=2",Grades!$I:$I,"="&amp;_xlfn.MINIFS(Grades!$I:$I,Grades!$A:$A,"="&amp;$A171)),0)</f>
        <v>0.6694444444444444</v>
      </c>
      <c r="AA171" s="28">
        <f t="shared" si="39"/>
        <v>6.944444444444442E-2</v>
      </c>
      <c r="AB171">
        <f t="shared" ca="1" si="33"/>
        <v>21</v>
      </c>
      <c r="AC171" t="str">
        <f>LEFT(VLOOKUP($A171,Ingresos!$C:$X,5,FALSE),1)</f>
        <v>S</v>
      </c>
      <c r="AD171">
        <f t="shared" si="40"/>
        <v>1</v>
      </c>
      <c r="AE171" t="str">
        <f>LEFT(VLOOKUP($A171,Ingresos!$C:$X,6,FALSE),1)</f>
        <v>R</v>
      </c>
      <c r="AF171">
        <f t="shared" si="41"/>
        <v>1</v>
      </c>
      <c r="AG171">
        <f>VLOOKUP($A171,Ingresos!$C:$X,9,FALSE)</f>
        <v>605</v>
      </c>
      <c r="AH171" s="28">
        <f t="shared" si="42"/>
        <v>0.64343598055105344</v>
      </c>
      <c r="AI171">
        <f>VLOOKUP($A171,Ingresos!$C:$X,10,FALSE)</f>
        <v>605</v>
      </c>
      <c r="AJ171" s="28">
        <f t="shared" si="43"/>
        <v>0.64343598055105344</v>
      </c>
      <c r="AK171">
        <f>VLOOKUP($A171,Ingresos!$C:$X,11,FALSE)</f>
        <v>471</v>
      </c>
      <c r="AL171" s="28">
        <f t="shared" si="44"/>
        <v>0.42625607779578606</v>
      </c>
      <c r="AM171">
        <f>VLOOKUP($A171,Ingresos!$C:$X,12,FALSE)</f>
        <v>589</v>
      </c>
      <c r="AN171" s="28">
        <f t="shared" si="45"/>
        <v>0.61750405186385737</v>
      </c>
      <c r="AO171">
        <f>VLOOKUP($A171,Ingresos!$C:$X,18,FALSE)</f>
        <v>13</v>
      </c>
      <c r="AP171">
        <f t="shared" si="48"/>
        <v>13</v>
      </c>
      <c r="AQ171" t="str">
        <f>VLOOKUP($A171,Ingresos!$C:$X,19,FALSE)</f>
        <v>H1</v>
      </c>
      <c r="AR171">
        <f t="shared" si="46"/>
        <v>1</v>
      </c>
      <c r="AS171">
        <f>VLOOKUP($A171,Ingresos!$C:$X,22,FALSE)</f>
        <v>0</v>
      </c>
    </row>
    <row r="172" spans="1:45" x14ac:dyDescent="0.25">
      <c r="A172">
        <v>192819970</v>
      </c>
      <c r="B172">
        <f>IF((_xlfn.MAXIFS(Grades!$I:$I,Grades!$A:$A,"="&amp;$A172)-_xlfn.MINIFS(Grades!$I:$I,Grades!$A:$A,"="&amp;$A172))=0,0,1)</f>
        <v>1</v>
      </c>
      <c r="C172">
        <f>COUNTIFS(Grades!$A:$A,"="&amp;Alumn_Filtered!$A172,Grades!$J:$J,"=1",Grades!$I:$I,"="&amp;_xlfn.MINIFS(Grades!$I:$I,Grades!$A:$A,"="&amp;$A172))</f>
        <v>6</v>
      </c>
      <c r="D172">
        <f>COUNTIFS(Grades!$A:$A,"="&amp;Alumn_Filtered!$A172,Grades!$P:$P,"=DRP",Grades!$J:$J,"=1",Grades!$I:$I,"="&amp;_xlfn.MINIFS(Grades!$I:$I,Grades!$A:$A,"="&amp;$A172))</f>
        <v>0</v>
      </c>
      <c r="E172">
        <f>COUNTIFS(Grades!$A:$A,"="&amp;Alumn_Filtered!$A172,Grades!$P:$P,"=BAD",Grades!$J:$J,"=1",Grades!$I:$I,"="&amp;_xlfn.MINIFS(Grades!$I:$I,Grades!$A:$A,"="&amp;$A172))</f>
        <v>0</v>
      </c>
      <c r="F172">
        <f>COUNTIFS(Grades!$A:$A,"="&amp;Alumn_Filtered!$A172,Grades!$P:$P,"CVL",Grades!$J:$J,"=1",Grades!$I:$I,"="&amp;_xlfn.MINIFS(Grades!$I:$I,Grades!$A:$A,"="&amp;$A172))</f>
        <v>0</v>
      </c>
      <c r="G172" s="30">
        <f t="shared" si="34"/>
        <v>6</v>
      </c>
      <c r="H172">
        <f>COUNTIFS(Grades!$A:$A,"="&amp;Alumn_Filtered!$A172,Grades!$J:$J,"=1",Grades!$P:$P,"&gt;=0.5",Grades!$I:$I,"="&amp;_xlfn.MINIFS(Grades!$I:$I,Grades!$A:$A,"="&amp;$A172))</f>
        <v>2</v>
      </c>
      <c r="I172" s="28">
        <f t="shared" si="35"/>
        <v>0.33333333333333331</v>
      </c>
      <c r="J172">
        <f>COUNTIFS(Grades!$A:$A,"="&amp;Alumn_Filtered!$A172,Grades!$J:$J,"=1",Grades!$P:$P,"&lt;0.5",Grades!$I:$I,"="&amp;_xlfn.MINIFS(Grades!$I:$I,Grades!$A:$A,"="&amp;$A172))</f>
        <v>4</v>
      </c>
      <c r="K172" s="28">
        <f t="shared" si="36"/>
        <v>0.66666666666666663</v>
      </c>
      <c r="L172" s="28">
        <f>_xlfn.MAXIFS(Grades!$P:$P,Grades!$A:$A,"="&amp;Alumn_Filtered!$A172,Grades!$J:$J,"=1",Grades!$I:$I,"="&amp;_xlfn.MINIFS(Grades!$I:$I,Grades!$A:$A,"="&amp;$A172))</f>
        <v>0.79999999999999993</v>
      </c>
      <c r="M172" s="28">
        <f>_xlfn.MINIFS(Grades!$P:$P,Grades!$A:$A,"="&amp;Alumn_Filtered!$A172,Grades!$J:$J,"=1",Grades!$I:$I,"="&amp;_xlfn.MINIFS(Grades!$I:$I,Grades!$A:$A,"="&amp;$A172))</f>
        <v>0.35000000000000003</v>
      </c>
      <c r="N172" s="28">
        <f>IF(G172&lt;&gt;0,SUMIFS(Grades!$P:$P,Grades!$P:$P,"&gt;0",Grades!$A:$A,"="&amp;Alumn_Filtered!$A172,Grades!$J:$J,"=1",Grades!$I:$I,"="&amp;_xlfn.MINIFS(Grades!$I:$I,Grades!$A:$A,"="&amp;$A172))/COUNTIFS(Grades!P:P,"&lt;&gt;BAD",Grades!P:P,"&lt;&gt;DRP",Grades!P:P,"&lt;&gt;CVL",Grades!$A:$A,"="&amp;Alumn_Filtered!$A172,Grades!$J:$J,"=1",Grades!$I:$I,"="&amp;_xlfn.MINIFS(Grades!$I:$I,Grades!$A:$A,"="&amp;$A172)),0)</f>
        <v>0.4916666666666667</v>
      </c>
      <c r="O172">
        <f>COUNTIFS(Grades!$A:$A,"="&amp;Alumn_Filtered!$A172,Grades!$J:$J,"=2",Grades!$I:$I,"="&amp;_xlfn.MINIFS(Grades!$I:$I,Grades!$A:$A,"="&amp;$A172))</f>
        <v>8</v>
      </c>
      <c r="P172">
        <f>COUNTIFS(Grades!$A:$A,"="&amp;Alumn_Filtered!$A172,Grades!$P:$P,"=DRP",Grades!$J:$J,"=2",Grades!$I:$I,"="&amp;_xlfn.MINIFS(Grades!$I:$I,Grades!$A:$A,"="&amp;$A172))</f>
        <v>2</v>
      </c>
      <c r="Q172">
        <f>COUNTIFS(Grades!$A:$A,"="&amp;Alumn_Filtered!$A172,Grades!$P:$P,"=BAD",Grades!$J:$J,"=2",Grades!$I:$I,"="&amp;_xlfn.MINIFS(Grades!$I:$I,Grades!$A:$A,"="&amp;$A172))</f>
        <v>0</v>
      </c>
      <c r="R172">
        <f>COUNTIFS(Grades!$A:$A,"="&amp;Alumn_Filtered!$A172,Grades!$P:$P,"CVL",Grades!$J:$J,"=2",Grades!$I:$I,"="&amp;_xlfn.MINIFS(Grades!$I:$I,Grades!$A:$A,"="&amp;$A172))</f>
        <v>0</v>
      </c>
      <c r="S172">
        <f t="shared" si="47"/>
        <v>6</v>
      </c>
      <c r="T172">
        <f>COUNTIFS(Grades!$A:$A,"="&amp;Alumn_Filtered!$A172,Grades!$J:$J,"=2",Grades!$P:$P,"&gt;=0.5",Grades!$I:$I,"="&amp;_xlfn.MINIFS(Grades!$I:$I,Grades!$A:$A,"="&amp;$A172))</f>
        <v>3</v>
      </c>
      <c r="U172" s="28">
        <f t="shared" si="37"/>
        <v>0.5</v>
      </c>
      <c r="V172">
        <f>COUNTIFS(Grades!$A:$A,"="&amp;Alumn_Filtered!$A172,Grades!$J:$J,"=2",Grades!$P:$P,"&lt;0.5",Grades!$I:$I,"="&amp;_xlfn.MINIFS(Grades!$I:$I,Grades!$A:$A,"="&amp;$A172))</f>
        <v>3</v>
      </c>
      <c r="W172" s="28">
        <f t="shared" si="38"/>
        <v>0.5</v>
      </c>
      <c r="X172" s="28">
        <f>_xlfn.MAXIFS(Grades!$P:$P,Grades!$A:$A,"="&amp;Alumn_Filtered!$A172,Grades!$J:$J,"=2",Grades!$I:$I,"="&amp;_xlfn.MINIFS(Grades!$I:$I,Grades!$A:$A,"="&amp;$A172))</f>
        <v>0.78333333333333333</v>
      </c>
      <c r="Y172" s="28">
        <f>_xlfn.MINIFS(Grades!$P:$P,Grades!$A:$A,"="&amp;Alumn_Filtered!$A172,Grades!$J:$J,"=2",Grades!$I:$I,"="&amp;_xlfn.MINIFS(Grades!$I:$I,Grades!$A:$A,"="&amp;$A172))</f>
        <v>0.39999999999999997</v>
      </c>
      <c r="Z172" s="28">
        <f>IF(S172&lt;&gt;0,SUMIFS(Grades!$P:$P,Grades!$P:$P,"&gt;0",Grades!$A:$A,"="&amp;Alumn_Filtered!$A172,Grades!$J:$J,"=2",Grades!$I:$I,"="&amp;_xlfn.MINIFS(Grades!$I:$I,Grades!$A:$A,"="&amp;$A172))/COUNTIFS(Grades!P:P,"&lt;&gt;BAD",Grades!P:P,"&lt;&gt;DRP",Grades!P:P,"&lt;&gt;CVL",Grades!$A:$A,"="&amp;Alumn_Filtered!$A172,Grades!$J:$J,"=2",Grades!$I:$I,"="&amp;_xlfn.MINIFS(Grades!$I:$I,Grades!$A:$A,"="&amp;$A172)),0)</f>
        <v>0.53888888888888886</v>
      </c>
      <c r="AA172" s="28">
        <f t="shared" si="39"/>
        <v>4.7222222222222165E-2</v>
      </c>
      <c r="AB172">
        <f t="shared" ca="1" si="33"/>
        <v>21</v>
      </c>
      <c r="AC172" t="str">
        <f>LEFT(VLOOKUP($A172,Ingresos!$C:$X,5,FALSE),1)</f>
        <v>S</v>
      </c>
      <c r="AD172">
        <f t="shared" si="40"/>
        <v>1</v>
      </c>
      <c r="AE172" t="str">
        <f>LEFT(VLOOKUP($A172,Ingresos!$C:$X,6,FALSE),1)</f>
        <v>R</v>
      </c>
      <c r="AF172">
        <f t="shared" si="41"/>
        <v>1</v>
      </c>
      <c r="AG172">
        <f>VLOOKUP($A172,Ingresos!$C:$X,9,FALSE)</f>
        <v>418</v>
      </c>
      <c r="AH172" s="28">
        <f t="shared" si="42"/>
        <v>0.34035656401944897</v>
      </c>
      <c r="AI172">
        <f>VLOOKUP($A172,Ingresos!$C:$X,10,FALSE)</f>
        <v>418</v>
      </c>
      <c r="AJ172" s="28">
        <f t="shared" si="43"/>
        <v>0.34035656401944897</v>
      </c>
      <c r="AK172">
        <f>VLOOKUP($A172,Ingresos!$C:$X,11,FALSE)</f>
        <v>492</v>
      </c>
      <c r="AL172" s="28">
        <f t="shared" si="44"/>
        <v>0.46029173419773095</v>
      </c>
      <c r="AM172">
        <f>VLOOKUP($A172,Ingresos!$C:$X,12,FALSE)</f>
        <v>597</v>
      </c>
      <c r="AN172" s="28">
        <f t="shared" si="45"/>
        <v>0.63047001620745546</v>
      </c>
      <c r="AO172">
        <f>VLOOKUP($A172,Ingresos!$C:$X,18,FALSE)</f>
        <v>13</v>
      </c>
      <c r="AP172">
        <f t="shared" si="48"/>
        <v>13</v>
      </c>
      <c r="AQ172" t="str">
        <f>VLOOKUP($A172,Ingresos!$C:$X,19,FALSE)</f>
        <v>H1</v>
      </c>
      <c r="AR172">
        <f t="shared" si="46"/>
        <v>1</v>
      </c>
      <c r="AS172">
        <f>VLOOKUP($A172,Ingresos!$C:$X,22,FALSE)</f>
        <v>0</v>
      </c>
    </row>
    <row r="173" spans="1:45" x14ac:dyDescent="0.25">
      <c r="A173" t="s">
        <v>167</v>
      </c>
      <c r="B173">
        <f>IF((_xlfn.MAXIFS(Grades!$I:$I,Grades!$A:$A,"="&amp;$A173)-_xlfn.MINIFS(Grades!$I:$I,Grades!$A:$A,"="&amp;$A173))=0,0,1)</f>
        <v>0</v>
      </c>
      <c r="C173">
        <f>COUNTIFS(Grades!$A:$A,"="&amp;Alumn_Filtered!$A173,Grades!$J:$J,"=1",Grades!$I:$I,"="&amp;_xlfn.MINIFS(Grades!$I:$I,Grades!$A:$A,"="&amp;$A173))</f>
        <v>6</v>
      </c>
      <c r="D173">
        <f>COUNTIFS(Grades!$A:$A,"="&amp;Alumn_Filtered!$A173,Grades!$P:$P,"=DRP",Grades!$J:$J,"=1",Grades!$I:$I,"="&amp;_xlfn.MINIFS(Grades!$I:$I,Grades!$A:$A,"="&amp;$A173))</f>
        <v>0</v>
      </c>
      <c r="E173">
        <f>COUNTIFS(Grades!$A:$A,"="&amp;Alumn_Filtered!$A173,Grades!$P:$P,"=BAD",Grades!$J:$J,"=1",Grades!$I:$I,"="&amp;_xlfn.MINIFS(Grades!$I:$I,Grades!$A:$A,"="&amp;$A173))</f>
        <v>0</v>
      </c>
      <c r="F173">
        <f>COUNTIFS(Grades!$A:$A,"="&amp;Alumn_Filtered!$A173,Grades!$P:$P,"CVL",Grades!$J:$J,"=1",Grades!$I:$I,"="&amp;_xlfn.MINIFS(Grades!$I:$I,Grades!$A:$A,"="&amp;$A173))</f>
        <v>0</v>
      </c>
      <c r="G173" s="30">
        <f t="shared" si="34"/>
        <v>6</v>
      </c>
      <c r="H173">
        <f>COUNTIFS(Grades!$A:$A,"="&amp;Alumn_Filtered!$A173,Grades!$J:$J,"=1",Grades!$P:$P,"&gt;=0.5",Grades!$I:$I,"="&amp;_xlfn.MINIFS(Grades!$I:$I,Grades!$A:$A,"="&amp;$A173))</f>
        <v>5</v>
      </c>
      <c r="I173" s="28">
        <f t="shared" si="35"/>
        <v>0.83333333333333337</v>
      </c>
      <c r="J173">
        <f>COUNTIFS(Grades!$A:$A,"="&amp;Alumn_Filtered!$A173,Grades!$J:$J,"=1",Grades!$P:$P,"&lt;0.5",Grades!$I:$I,"="&amp;_xlfn.MINIFS(Grades!$I:$I,Grades!$A:$A,"="&amp;$A173))</f>
        <v>1</v>
      </c>
      <c r="K173" s="28">
        <f t="shared" si="36"/>
        <v>0.16666666666666666</v>
      </c>
      <c r="L173" s="28">
        <f>_xlfn.MAXIFS(Grades!$P:$P,Grades!$A:$A,"="&amp;Alumn_Filtered!$A173,Grades!$J:$J,"=1",Grades!$I:$I,"="&amp;_xlfn.MINIFS(Grades!$I:$I,Grades!$A:$A,"="&amp;$A173))</f>
        <v>0.85</v>
      </c>
      <c r="M173" s="28">
        <f>_xlfn.MINIFS(Grades!$P:$P,Grades!$A:$A,"="&amp;Alumn_Filtered!$A173,Grades!$J:$J,"=1",Grades!$I:$I,"="&amp;_xlfn.MINIFS(Grades!$I:$I,Grades!$A:$A,"="&amp;$A173))</f>
        <v>0.28333333333333338</v>
      </c>
      <c r="N173" s="28">
        <f>IF(G173&lt;&gt;0,SUMIFS(Grades!$P:$P,Grades!$P:$P,"&gt;0",Grades!$A:$A,"="&amp;Alumn_Filtered!$A173,Grades!$J:$J,"=1",Grades!$I:$I,"="&amp;_xlfn.MINIFS(Grades!$I:$I,Grades!$A:$A,"="&amp;$A173))/COUNTIFS(Grades!P:P,"&lt;&gt;BAD",Grades!P:P,"&lt;&gt;DRP",Grades!P:P,"&lt;&gt;CVL",Grades!$A:$A,"="&amp;Alumn_Filtered!$A173,Grades!$J:$J,"=1",Grades!$I:$I,"="&amp;_xlfn.MINIFS(Grades!$I:$I,Grades!$A:$A,"="&amp;$A173)),0)</f>
        <v>0.56111111111111112</v>
      </c>
      <c r="O173">
        <f>COUNTIFS(Grades!$A:$A,"="&amp;Alumn_Filtered!$A173,Grades!$J:$J,"=2",Grades!$I:$I,"="&amp;_xlfn.MINIFS(Grades!$I:$I,Grades!$A:$A,"="&amp;$A173))</f>
        <v>6</v>
      </c>
      <c r="P173">
        <f>COUNTIFS(Grades!$A:$A,"="&amp;Alumn_Filtered!$A173,Grades!$P:$P,"=DRP",Grades!$J:$J,"=2",Grades!$I:$I,"="&amp;_xlfn.MINIFS(Grades!$I:$I,Grades!$A:$A,"="&amp;$A173))</f>
        <v>1</v>
      </c>
      <c r="Q173">
        <f>COUNTIFS(Grades!$A:$A,"="&amp;Alumn_Filtered!$A173,Grades!$P:$P,"=BAD",Grades!$J:$J,"=2",Grades!$I:$I,"="&amp;_xlfn.MINIFS(Grades!$I:$I,Grades!$A:$A,"="&amp;$A173))</f>
        <v>1</v>
      </c>
      <c r="R173">
        <f>COUNTIFS(Grades!$A:$A,"="&amp;Alumn_Filtered!$A173,Grades!$P:$P,"CVL",Grades!$J:$J,"=2",Grades!$I:$I,"="&amp;_xlfn.MINIFS(Grades!$I:$I,Grades!$A:$A,"="&amp;$A173))</f>
        <v>0</v>
      </c>
      <c r="S173">
        <f t="shared" si="47"/>
        <v>4</v>
      </c>
      <c r="T173">
        <f>COUNTIFS(Grades!$A:$A,"="&amp;Alumn_Filtered!$A173,Grades!$J:$J,"=2",Grades!$P:$P,"&gt;=0.5",Grades!$I:$I,"="&amp;_xlfn.MINIFS(Grades!$I:$I,Grades!$A:$A,"="&amp;$A173))</f>
        <v>2</v>
      </c>
      <c r="U173" s="28">
        <f t="shared" si="37"/>
        <v>0.5</v>
      </c>
      <c r="V173">
        <f>COUNTIFS(Grades!$A:$A,"="&amp;Alumn_Filtered!$A173,Grades!$J:$J,"=2",Grades!$P:$P,"&lt;0.5",Grades!$I:$I,"="&amp;_xlfn.MINIFS(Grades!$I:$I,Grades!$A:$A,"="&amp;$A173))</f>
        <v>2</v>
      </c>
      <c r="W173" s="28">
        <f t="shared" si="38"/>
        <v>0.5</v>
      </c>
      <c r="X173" s="28">
        <f>_xlfn.MAXIFS(Grades!$P:$P,Grades!$A:$A,"="&amp;Alumn_Filtered!$A173,Grades!$J:$J,"=2",Grades!$I:$I,"="&amp;_xlfn.MINIFS(Grades!$I:$I,Grades!$A:$A,"="&amp;$A173))</f>
        <v>0.75</v>
      </c>
      <c r="Y173" s="28">
        <f>_xlfn.MINIFS(Grades!$P:$P,Grades!$A:$A,"="&amp;Alumn_Filtered!$A173,Grades!$J:$J,"=2",Grades!$I:$I,"="&amp;_xlfn.MINIFS(Grades!$I:$I,Grades!$A:$A,"="&amp;$A173))</f>
        <v>0.26666666666666666</v>
      </c>
      <c r="Z173" s="28">
        <f>IF(S173&lt;&gt;0,SUMIFS(Grades!$P:$P,Grades!$P:$P,"&gt;0",Grades!$A:$A,"="&amp;Alumn_Filtered!$A173,Grades!$J:$J,"=2",Grades!$I:$I,"="&amp;_xlfn.MINIFS(Grades!$I:$I,Grades!$A:$A,"="&amp;$A173))/COUNTIFS(Grades!P:P,"&lt;&gt;BAD",Grades!P:P,"&lt;&gt;DRP",Grades!P:P,"&lt;&gt;CVL",Grades!$A:$A,"="&amp;Alumn_Filtered!$A173,Grades!$J:$J,"=2",Grades!$I:$I,"="&amp;_xlfn.MINIFS(Grades!$I:$I,Grades!$A:$A,"="&amp;$A173)),0)</f>
        <v>0.53333333333333333</v>
      </c>
      <c r="AA173" s="28">
        <f t="shared" si="39"/>
        <v>-2.777777777777779E-2</v>
      </c>
      <c r="AB173">
        <f t="shared" ca="1" si="33"/>
        <v>21</v>
      </c>
      <c r="AC173" t="str">
        <f>LEFT(VLOOKUP($A173,Ingresos!$C:$X,5,FALSE),1)</f>
        <v>S</v>
      </c>
      <c r="AD173">
        <f t="shared" si="40"/>
        <v>1</v>
      </c>
      <c r="AE173" t="str">
        <f>LEFT(VLOOKUP($A173,Ingresos!$C:$X,6,FALSE),1)</f>
        <v>R</v>
      </c>
      <c r="AF173">
        <f t="shared" si="41"/>
        <v>1</v>
      </c>
      <c r="AG173">
        <f>VLOOKUP($A173,Ingresos!$C:$X,9,FALSE)</f>
        <v>579</v>
      </c>
      <c r="AH173" s="28">
        <f t="shared" si="42"/>
        <v>0.60129659643435984</v>
      </c>
      <c r="AI173">
        <f>VLOOKUP($A173,Ingresos!$C:$X,10,FALSE)</f>
        <v>605</v>
      </c>
      <c r="AJ173" s="28">
        <f t="shared" si="43"/>
        <v>0.64343598055105344</v>
      </c>
      <c r="AK173">
        <f>VLOOKUP($A173,Ingresos!$C:$X,11,FALSE)</f>
        <v>512</v>
      </c>
      <c r="AL173" s="28">
        <f t="shared" si="44"/>
        <v>0.49270664505672607</v>
      </c>
      <c r="AM173">
        <f>VLOOKUP($A173,Ingresos!$C:$X,12,FALSE)</f>
        <v>622</v>
      </c>
      <c r="AN173" s="28">
        <f t="shared" si="45"/>
        <v>0.6709886547811994</v>
      </c>
      <c r="AO173">
        <f>VLOOKUP($A173,Ingresos!$C:$X,18,FALSE)</f>
        <v>13</v>
      </c>
      <c r="AP173">
        <f t="shared" si="48"/>
        <v>13</v>
      </c>
      <c r="AQ173" t="str">
        <f>VLOOKUP($A173,Ingresos!$C:$X,19,FALSE)</f>
        <v>H1</v>
      </c>
      <c r="AR173">
        <f t="shared" si="46"/>
        <v>1</v>
      </c>
      <c r="AS173">
        <f>VLOOKUP($A173,Ingresos!$C:$X,22,FALSE)</f>
        <v>9</v>
      </c>
    </row>
    <row r="174" spans="1:45" x14ac:dyDescent="0.25">
      <c r="A174">
        <v>192864143</v>
      </c>
      <c r="B174">
        <f>IF((_xlfn.MAXIFS(Grades!$I:$I,Grades!$A:$A,"="&amp;$A174)-_xlfn.MINIFS(Grades!$I:$I,Grades!$A:$A,"="&amp;$A174))=0,0,1)</f>
        <v>0</v>
      </c>
      <c r="C174">
        <f>COUNTIFS(Grades!$A:$A,"="&amp;Alumn_Filtered!$A174,Grades!$J:$J,"=1",Grades!$I:$I,"="&amp;_xlfn.MINIFS(Grades!$I:$I,Grades!$A:$A,"="&amp;$A174))</f>
        <v>6</v>
      </c>
      <c r="D174">
        <f>COUNTIFS(Grades!$A:$A,"="&amp;Alumn_Filtered!$A174,Grades!$P:$P,"=DRP",Grades!$J:$J,"=1",Grades!$I:$I,"="&amp;_xlfn.MINIFS(Grades!$I:$I,Grades!$A:$A,"="&amp;$A174))</f>
        <v>0</v>
      </c>
      <c r="E174">
        <f>COUNTIFS(Grades!$A:$A,"="&amp;Alumn_Filtered!$A174,Grades!$P:$P,"=BAD",Grades!$J:$J,"=1",Grades!$I:$I,"="&amp;_xlfn.MINIFS(Grades!$I:$I,Grades!$A:$A,"="&amp;$A174))</f>
        <v>1</v>
      </c>
      <c r="F174">
        <f>COUNTIFS(Grades!$A:$A,"="&amp;Alumn_Filtered!$A174,Grades!$P:$P,"CVL",Grades!$J:$J,"=1",Grades!$I:$I,"="&amp;_xlfn.MINIFS(Grades!$I:$I,Grades!$A:$A,"="&amp;$A174))</f>
        <v>0</v>
      </c>
      <c r="G174" s="30">
        <f t="shared" si="34"/>
        <v>5</v>
      </c>
      <c r="H174">
        <f>COUNTIFS(Grades!$A:$A,"="&amp;Alumn_Filtered!$A174,Grades!$J:$J,"=1",Grades!$P:$P,"&gt;=0.5",Grades!$I:$I,"="&amp;_xlfn.MINIFS(Grades!$I:$I,Grades!$A:$A,"="&amp;$A174))</f>
        <v>0</v>
      </c>
      <c r="I174" s="28">
        <f t="shared" si="35"/>
        <v>0</v>
      </c>
      <c r="J174">
        <f>COUNTIFS(Grades!$A:$A,"="&amp;Alumn_Filtered!$A174,Grades!$J:$J,"=1",Grades!$P:$P,"&lt;0.5",Grades!$I:$I,"="&amp;_xlfn.MINIFS(Grades!$I:$I,Grades!$A:$A,"="&amp;$A174))</f>
        <v>5</v>
      </c>
      <c r="K174" s="28">
        <f t="shared" si="36"/>
        <v>1</v>
      </c>
      <c r="L174" s="28">
        <f>_xlfn.MAXIFS(Grades!$P:$P,Grades!$A:$A,"="&amp;Alumn_Filtered!$A174,Grades!$J:$J,"=1",Grades!$I:$I,"="&amp;_xlfn.MINIFS(Grades!$I:$I,Grades!$A:$A,"="&amp;$A174))</f>
        <v>5.000000000000001E-2</v>
      </c>
      <c r="M174" s="28">
        <f>_xlfn.MINIFS(Grades!$P:$P,Grades!$A:$A,"="&amp;Alumn_Filtered!$A174,Grades!$J:$J,"=1",Grades!$I:$I,"="&amp;_xlfn.MINIFS(Grades!$I:$I,Grades!$A:$A,"="&amp;$A174))</f>
        <v>0</v>
      </c>
      <c r="N174" s="28">
        <f>IF(G174&lt;&gt;0,SUMIFS(Grades!$P:$P,Grades!$P:$P,"&gt;0",Grades!$A:$A,"="&amp;Alumn_Filtered!$A174,Grades!$J:$J,"=1",Grades!$I:$I,"="&amp;_xlfn.MINIFS(Grades!$I:$I,Grades!$A:$A,"="&amp;$A174))/COUNTIFS(Grades!P:P,"&lt;&gt;BAD",Grades!P:P,"&lt;&gt;DRP",Grades!P:P,"&lt;&gt;CVL",Grades!$A:$A,"="&amp;Alumn_Filtered!$A174,Grades!$J:$J,"=1",Grades!$I:$I,"="&amp;_xlfn.MINIFS(Grades!$I:$I,Grades!$A:$A,"="&amp;$A174)),0)</f>
        <v>2.6666666666666672E-2</v>
      </c>
      <c r="O174">
        <f>COUNTIFS(Grades!$A:$A,"="&amp;Alumn_Filtered!$A174,Grades!$J:$J,"=2",Grades!$I:$I,"="&amp;_xlfn.MINIFS(Grades!$I:$I,Grades!$A:$A,"="&amp;$A174))</f>
        <v>0</v>
      </c>
      <c r="P174">
        <f>COUNTIFS(Grades!$A:$A,"="&amp;Alumn_Filtered!$A174,Grades!$P:$P,"=DRP",Grades!$J:$J,"=2",Grades!$I:$I,"="&amp;_xlfn.MINIFS(Grades!$I:$I,Grades!$A:$A,"="&amp;$A174))</f>
        <v>0</v>
      </c>
      <c r="Q174">
        <f>COUNTIFS(Grades!$A:$A,"="&amp;Alumn_Filtered!$A174,Grades!$P:$P,"=BAD",Grades!$J:$J,"=2",Grades!$I:$I,"="&amp;_xlfn.MINIFS(Grades!$I:$I,Grades!$A:$A,"="&amp;$A174))</f>
        <v>0</v>
      </c>
      <c r="R174">
        <f>COUNTIFS(Grades!$A:$A,"="&amp;Alumn_Filtered!$A174,Grades!$P:$P,"CVL",Grades!$J:$J,"=2",Grades!$I:$I,"="&amp;_xlfn.MINIFS(Grades!$I:$I,Grades!$A:$A,"="&amp;$A174))</f>
        <v>0</v>
      </c>
      <c r="S174">
        <f t="shared" si="47"/>
        <v>0</v>
      </c>
      <c r="T174">
        <f>COUNTIFS(Grades!$A:$A,"="&amp;Alumn_Filtered!$A174,Grades!$J:$J,"=2",Grades!$P:$P,"&gt;=0.5",Grades!$I:$I,"="&amp;_xlfn.MINIFS(Grades!$I:$I,Grades!$A:$A,"="&amp;$A174))</f>
        <v>0</v>
      </c>
      <c r="U174" s="28">
        <f t="shared" si="37"/>
        <v>0</v>
      </c>
      <c r="V174">
        <f>COUNTIFS(Grades!$A:$A,"="&amp;Alumn_Filtered!$A174,Grades!$J:$J,"=2",Grades!$P:$P,"&lt;0.5",Grades!$I:$I,"="&amp;_xlfn.MINIFS(Grades!$I:$I,Grades!$A:$A,"="&amp;$A174))</f>
        <v>0</v>
      </c>
      <c r="W174" s="28">
        <f t="shared" si="38"/>
        <v>0</v>
      </c>
      <c r="X174" s="28">
        <f>_xlfn.MAXIFS(Grades!$P:$P,Grades!$A:$A,"="&amp;Alumn_Filtered!$A174,Grades!$J:$J,"=2",Grades!$I:$I,"="&amp;_xlfn.MINIFS(Grades!$I:$I,Grades!$A:$A,"="&amp;$A174))</f>
        <v>0</v>
      </c>
      <c r="Y174" s="28">
        <f>_xlfn.MINIFS(Grades!$P:$P,Grades!$A:$A,"="&amp;Alumn_Filtered!$A174,Grades!$J:$J,"=2",Grades!$I:$I,"="&amp;_xlfn.MINIFS(Grades!$I:$I,Grades!$A:$A,"="&amp;$A174))</f>
        <v>0</v>
      </c>
      <c r="Z174" s="28">
        <f>IF(S174&lt;&gt;0,SUMIFS(Grades!$P:$P,Grades!$P:$P,"&gt;0",Grades!$A:$A,"="&amp;Alumn_Filtered!$A174,Grades!$J:$J,"=2",Grades!$I:$I,"="&amp;_xlfn.MINIFS(Grades!$I:$I,Grades!$A:$A,"="&amp;$A174))/COUNTIFS(Grades!P:P,"&lt;&gt;BAD",Grades!P:P,"&lt;&gt;DRP",Grades!P:P,"&lt;&gt;CVL",Grades!$A:$A,"="&amp;Alumn_Filtered!$A174,Grades!$J:$J,"=2",Grades!$I:$I,"="&amp;_xlfn.MINIFS(Grades!$I:$I,Grades!$A:$A,"="&amp;$A174)),0)</f>
        <v>0</v>
      </c>
      <c r="AA174" s="28">
        <f t="shared" si="39"/>
        <v>-2.6666666666666672E-2</v>
      </c>
      <c r="AB174">
        <f t="shared" ca="1" si="33"/>
        <v>21</v>
      </c>
      <c r="AC174" t="str">
        <f>LEFT(VLOOKUP($A174,Ingresos!$C:$X,5,FALSE),1)</f>
        <v>T</v>
      </c>
      <c r="AD174">
        <f t="shared" si="40"/>
        <v>0</v>
      </c>
      <c r="AE174" t="str">
        <f>LEFT(VLOOKUP($A174,Ingresos!$C:$X,6,FALSE),1)</f>
        <v>R</v>
      </c>
      <c r="AF174">
        <f t="shared" si="41"/>
        <v>1</v>
      </c>
      <c r="AG174">
        <f>VLOOKUP($A174,Ingresos!$C:$X,9,FALSE)</f>
        <v>639</v>
      </c>
      <c r="AH174" s="28">
        <f t="shared" si="42"/>
        <v>0.69854132901134525</v>
      </c>
      <c r="AI174">
        <f>VLOOKUP($A174,Ingresos!$C:$X,10,FALSE)</f>
        <v>824</v>
      </c>
      <c r="AJ174" s="28">
        <f t="shared" si="43"/>
        <v>0.99837925445705022</v>
      </c>
      <c r="AK174">
        <f>VLOOKUP($A174,Ingresos!$C:$X,11,FALSE)</f>
        <v>492</v>
      </c>
      <c r="AL174" s="28">
        <f t="shared" si="44"/>
        <v>0.46029173419773095</v>
      </c>
      <c r="AM174">
        <f>VLOOKUP($A174,Ingresos!$C:$X,12,FALSE)</f>
        <v>509</v>
      </c>
      <c r="AN174" s="28">
        <f t="shared" si="45"/>
        <v>0.4878444084278768</v>
      </c>
      <c r="AO174" t="str">
        <f>VLOOKUP($A174,Ingresos!$C:$X,18,FALSE)</f>
        <v>IX</v>
      </c>
      <c r="AP174">
        <f t="shared" si="48"/>
        <v>9</v>
      </c>
      <c r="AQ174" t="str">
        <f>VLOOKUP($A174,Ingresos!$C:$X,19,FALSE)</f>
        <v>T1</v>
      </c>
      <c r="AR174">
        <f t="shared" si="46"/>
        <v>3</v>
      </c>
      <c r="AS174">
        <f>VLOOKUP($A174,Ingresos!$C:$X,22,FALSE)</f>
        <v>0</v>
      </c>
    </row>
    <row r="175" spans="1:45" x14ac:dyDescent="0.25">
      <c r="A175">
        <v>192880068</v>
      </c>
      <c r="B175">
        <f>IF((_xlfn.MAXIFS(Grades!$I:$I,Grades!$A:$A,"="&amp;$A175)-_xlfn.MINIFS(Grades!$I:$I,Grades!$A:$A,"="&amp;$A175))=0,0,1)</f>
        <v>1</v>
      </c>
      <c r="C175">
        <f>COUNTIFS(Grades!$A:$A,"="&amp;Alumn_Filtered!$A175,Grades!$J:$J,"=1",Grades!$I:$I,"="&amp;_xlfn.MINIFS(Grades!$I:$I,Grades!$A:$A,"="&amp;$A175))</f>
        <v>6</v>
      </c>
      <c r="D175">
        <f>COUNTIFS(Grades!$A:$A,"="&amp;Alumn_Filtered!$A175,Grades!$P:$P,"=DRP",Grades!$J:$J,"=1",Grades!$I:$I,"="&amp;_xlfn.MINIFS(Grades!$I:$I,Grades!$A:$A,"="&amp;$A175))</f>
        <v>0</v>
      </c>
      <c r="E175">
        <f>COUNTIFS(Grades!$A:$A,"="&amp;Alumn_Filtered!$A175,Grades!$P:$P,"=BAD",Grades!$J:$J,"=1",Grades!$I:$I,"="&amp;_xlfn.MINIFS(Grades!$I:$I,Grades!$A:$A,"="&amp;$A175))</f>
        <v>0</v>
      </c>
      <c r="F175">
        <f>COUNTIFS(Grades!$A:$A,"="&amp;Alumn_Filtered!$A175,Grades!$P:$P,"CVL",Grades!$J:$J,"=1",Grades!$I:$I,"="&amp;_xlfn.MINIFS(Grades!$I:$I,Grades!$A:$A,"="&amp;$A175))</f>
        <v>0</v>
      </c>
      <c r="G175" s="30">
        <f t="shared" si="34"/>
        <v>6</v>
      </c>
      <c r="H175">
        <f>COUNTIFS(Grades!$A:$A,"="&amp;Alumn_Filtered!$A175,Grades!$J:$J,"=1",Grades!$P:$P,"&gt;=0.5",Grades!$I:$I,"="&amp;_xlfn.MINIFS(Grades!$I:$I,Grades!$A:$A,"="&amp;$A175))</f>
        <v>2</v>
      </c>
      <c r="I175" s="28">
        <f t="shared" si="35"/>
        <v>0.33333333333333331</v>
      </c>
      <c r="J175">
        <f>COUNTIFS(Grades!$A:$A,"="&amp;Alumn_Filtered!$A175,Grades!$J:$J,"=1",Grades!$P:$P,"&lt;0.5",Grades!$I:$I,"="&amp;_xlfn.MINIFS(Grades!$I:$I,Grades!$A:$A,"="&amp;$A175))</f>
        <v>4</v>
      </c>
      <c r="K175" s="28">
        <f t="shared" si="36"/>
        <v>0.66666666666666663</v>
      </c>
      <c r="L175" s="28">
        <f>_xlfn.MAXIFS(Grades!$P:$P,Grades!$A:$A,"="&amp;Alumn_Filtered!$A175,Grades!$J:$J,"=1",Grades!$I:$I,"="&amp;_xlfn.MINIFS(Grades!$I:$I,Grades!$A:$A,"="&amp;$A175))</f>
        <v>0.78333333333333333</v>
      </c>
      <c r="M175" s="28">
        <f>_xlfn.MINIFS(Grades!$P:$P,Grades!$A:$A,"="&amp;Alumn_Filtered!$A175,Grades!$J:$J,"=1",Grades!$I:$I,"="&amp;_xlfn.MINIFS(Grades!$I:$I,Grades!$A:$A,"="&amp;$A175))</f>
        <v>0.18333333333333335</v>
      </c>
      <c r="N175" s="28">
        <f>IF(G175&lt;&gt;0,SUMIFS(Grades!$P:$P,Grades!$P:$P,"&gt;0",Grades!$A:$A,"="&amp;Alumn_Filtered!$A175,Grades!$J:$J,"=1",Grades!$I:$I,"="&amp;_xlfn.MINIFS(Grades!$I:$I,Grades!$A:$A,"="&amp;$A175))/COUNTIFS(Grades!P:P,"&lt;&gt;BAD",Grades!P:P,"&lt;&gt;DRP",Grades!P:P,"&lt;&gt;CVL",Grades!$A:$A,"="&amp;Alumn_Filtered!$A175,Grades!$J:$J,"=1",Grades!$I:$I,"="&amp;_xlfn.MINIFS(Grades!$I:$I,Grades!$A:$A,"="&amp;$A175)),0)</f>
        <v>0.40000000000000008</v>
      </c>
      <c r="O175">
        <f>COUNTIFS(Grades!$A:$A,"="&amp;Alumn_Filtered!$A175,Grades!$J:$J,"=2",Grades!$I:$I,"="&amp;_xlfn.MINIFS(Grades!$I:$I,Grades!$A:$A,"="&amp;$A175))</f>
        <v>8</v>
      </c>
      <c r="P175">
        <f>COUNTIFS(Grades!$A:$A,"="&amp;Alumn_Filtered!$A175,Grades!$P:$P,"=DRP",Grades!$J:$J,"=2",Grades!$I:$I,"="&amp;_xlfn.MINIFS(Grades!$I:$I,Grades!$A:$A,"="&amp;$A175))</f>
        <v>1</v>
      </c>
      <c r="Q175">
        <f>COUNTIFS(Grades!$A:$A,"="&amp;Alumn_Filtered!$A175,Grades!$P:$P,"=BAD",Grades!$J:$J,"=2",Grades!$I:$I,"="&amp;_xlfn.MINIFS(Grades!$I:$I,Grades!$A:$A,"="&amp;$A175))</f>
        <v>2</v>
      </c>
      <c r="R175">
        <f>COUNTIFS(Grades!$A:$A,"="&amp;Alumn_Filtered!$A175,Grades!$P:$P,"CVL",Grades!$J:$J,"=2",Grades!$I:$I,"="&amp;_xlfn.MINIFS(Grades!$I:$I,Grades!$A:$A,"="&amp;$A175))</f>
        <v>0</v>
      </c>
      <c r="S175">
        <f t="shared" si="47"/>
        <v>5</v>
      </c>
      <c r="T175">
        <f>COUNTIFS(Grades!$A:$A,"="&amp;Alumn_Filtered!$A175,Grades!$J:$J,"=2",Grades!$P:$P,"&gt;=0.5",Grades!$I:$I,"="&amp;_xlfn.MINIFS(Grades!$I:$I,Grades!$A:$A,"="&amp;$A175))</f>
        <v>2</v>
      </c>
      <c r="U175" s="28">
        <f t="shared" si="37"/>
        <v>0.4</v>
      </c>
      <c r="V175">
        <f>COUNTIFS(Grades!$A:$A,"="&amp;Alumn_Filtered!$A175,Grades!$J:$J,"=2",Grades!$P:$P,"&lt;0.5",Grades!$I:$I,"="&amp;_xlfn.MINIFS(Grades!$I:$I,Grades!$A:$A,"="&amp;$A175))</f>
        <v>3</v>
      </c>
      <c r="W175" s="28">
        <f t="shared" si="38"/>
        <v>0.6</v>
      </c>
      <c r="X175" s="28">
        <f>_xlfn.MAXIFS(Grades!$P:$P,Grades!$A:$A,"="&amp;Alumn_Filtered!$A175,Grades!$J:$J,"=2",Grades!$I:$I,"="&amp;_xlfn.MINIFS(Grades!$I:$I,Grades!$A:$A,"="&amp;$A175))</f>
        <v>0.85</v>
      </c>
      <c r="Y175" s="28">
        <f>_xlfn.MINIFS(Grades!$P:$P,Grades!$A:$A,"="&amp;Alumn_Filtered!$A175,Grades!$J:$J,"=2",Grades!$I:$I,"="&amp;_xlfn.MINIFS(Grades!$I:$I,Grades!$A:$A,"="&amp;$A175))</f>
        <v>0.21666666666666665</v>
      </c>
      <c r="Z175" s="28">
        <f>IF(S175&lt;&gt;0,SUMIFS(Grades!$P:$P,Grades!$P:$P,"&gt;0",Grades!$A:$A,"="&amp;Alumn_Filtered!$A175,Grades!$J:$J,"=2",Grades!$I:$I,"="&amp;_xlfn.MINIFS(Grades!$I:$I,Grades!$A:$A,"="&amp;$A175))/COUNTIFS(Grades!P:P,"&lt;&gt;BAD",Grades!P:P,"&lt;&gt;DRP",Grades!P:P,"&lt;&gt;CVL",Grades!$A:$A,"="&amp;Alumn_Filtered!$A175,Grades!$J:$J,"=2",Grades!$I:$I,"="&amp;_xlfn.MINIFS(Grades!$I:$I,Grades!$A:$A,"="&amp;$A175)),0)</f>
        <v>0.46000000000000008</v>
      </c>
      <c r="AA175" s="28">
        <f t="shared" si="39"/>
        <v>0.06</v>
      </c>
      <c r="AB175">
        <f t="shared" ca="1" si="33"/>
        <v>21</v>
      </c>
      <c r="AC175" t="str">
        <f>LEFT(VLOOKUP($A175,Ingresos!$C:$X,5,FALSE),1)</f>
        <v>S</v>
      </c>
      <c r="AD175">
        <f t="shared" si="40"/>
        <v>1</v>
      </c>
      <c r="AE175" t="str">
        <f>LEFT(VLOOKUP($A175,Ingresos!$C:$X,6,FALSE),1)</f>
        <v>R</v>
      </c>
      <c r="AF175">
        <f t="shared" si="41"/>
        <v>1</v>
      </c>
      <c r="AG175">
        <f>VLOOKUP($A175,Ingresos!$C:$X,9,FALSE)</f>
        <v>498</v>
      </c>
      <c r="AH175" s="28">
        <f t="shared" si="42"/>
        <v>0.47001620745542949</v>
      </c>
      <c r="AI175">
        <f>VLOOKUP($A175,Ingresos!$C:$X,10,FALSE)</f>
        <v>498</v>
      </c>
      <c r="AJ175" s="28">
        <f t="shared" si="43"/>
        <v>0.47001620745542949</v>
      </c>
      <c r="AK175">
        <f>VLOOKUP($A175,Ingresos!$C:$X,11,FALSE)</f>
        <v>560</v>
      </c>
      <c r="AL175" s="28">
        <f t="shared" si="44"/>
        <v>0.57050243111831445</v>
      </c>
      <c r="AM175">
        <f>VLOOKUP($A175,Ingresos!$C:$X,12,FALSE)</f>
        <v>582</v>
      </c>
      <c r="AN175" s="28">
        <f t="shared" si="45"/>
        <v>0.60615883306320906</v>
      </c>
      <c r="AO175">
        <f>VLOOKUP($A175,Ingresos!$C:$X,18,FALSE)</f>
        <v>13</v>
      </c>
      <c r="AP175">
        <f t="shared" si="48"/>
        <v>13</v>
      </c>
      <c r="AQ175" t="str">
        <f>VLOOKUP($A175,Ingresos!$C:$X,19,FALSE)</f>
        <v>H1</v>
      </c>
      <c r="AR175">
        <f t="shared" si="46"/>
        <v>1</v>
      </c>
      <c r="AS175">
        <f>VLOOKUP($A175,Ingresos!$C:$X,22,FALSE)</f>
        <v>0</v>
      </c>
    </row>
    <row r="176" spans="1:45" x14ac:dyDescent="0.25">
      <c r="A176" t="s">
        <v>146</v>
      </c>
      <c r="B176">
        <f>IF((_xlfn.MAXIFS(Grades!$I:$I,Grades!$A:$A,"="&amp;$A176)-_xlfn.MINIFS(Grades!$I:$I,Grades!$A:$A,"="&amp;$A176))=0,0,1)</f>
        <v>1</v>
      </c>
      <c r="C176">
        <f>COUNTIFS(Grades!$A:$A,"="&amp;Alumn_Filtered!$A176,Grades!$J:$J,"=1",Grades!$I:$I,"="&amp;_xlfn.MINIFS(Grades!$I:$I,Grades!$A:$A,"="&amp;$A176))</f>
        <v>6</v>
      </c>
      <c r="D176">
        <f>COUNTIFS(Grades!$A:$A,"="&amp;Alumn_Filtered!$A176,Grades!$P:$P,"=DRP",Grades!$J:$J,"=1",Grades!$I:$I,"="&amp;_xlfn.MINIFS(Grades!$I:$I,Grades!$A:$A,"="&amp;$A176))</f>
        <v>0</v>
      </c>
      <c r="E176">
        <f>COUNTIFS(Grades!$A:$A,"="&amp;Alumn_Filtered!$A176,Grades!$P:$P,"=BAD",Grades!$J:$J,"=1",Grades!$I:$I,"="&amp;_xlfn.MINIFS(Grades!$I:$I,Grades!$A:$A,"="&amp;$A176))</f>
        <v>0</v>
      </c>
      <c r="F176">
        <f>COUNTIFS(Grades!$A:$A,"="&amp;Alumn_Filtered!$A176,Grades!$P:$P,"CVL",Grades!$J:$J,"=1",Grades!$I:$I,"="&amp;_xlfn.MINIFS(Grades!$I:$I,Grades!$A:$A,"="&amp;$A176))</f>
        <v>0</v>
      </c>
      <c r="G176" s="30">
        <f t="shared" si="34"/>
        <v>6</v>
      </c>
      <c r="H176">
        <f>COUNTIFS(Grades!$A:$A,"="&amp;Alumn_Filtered!$A176,Grades!$J:$J,"=1",Grades!$P:$P,"&gt;=0.5",Grades!$I:$I,"="&amp;_xlfn.MINIFS(Grades!$I:$I,Grades!$A:$A,"="&amp;$A176))</f>
        <v>6</v>
      </c>
      <c r="I176" s="28">
        <f t="shared" si="35"/>
        <v>1</v>
      </c>
      <c r="J176">
        <f>COUNTIFS(Grades!$A:$A,"="&amp;Alumn_Filtered!$A176,Grades!$J:$J,"=1",Grades!$P:$P,"&lt;0.5",Grades!$I:$I,"="&amp;_xlfn.MINIFS(Grades!$I:$I,Grades!$A:$A,"="&amp;$A176))</f>
        <v>0</v>
      </c>
      <c r="K176" s="28">
        <f t="shared" si="36"/>
        <v>0</v>
      </c>
      <c r="L176" s="28">
        <f>_xlfn.MAXIFS(Grades!$P:$P,Grades!$A:$A,"="&amp;Alumn_Filtered!$A176,Grades!$J:$J,"=1",Grades!$I:$I,"="&amp;_xlfn.MINIFS(Grades!$I:$I,Grades!$A:$A,"="&amp;$A176))</f>
        <v>0.76666666666666661</v>
      </c>
      <c r="M176" s="28">
        <f>_xlfn.MINIFS(Grades!$P:$P,Grades!$A:$A,"="&amp;Alumn_Filtered!$A176,Grades!$J:$J,"=1",Grades!$I:$I,"="&amp;_xlfn.MINIFS(Grades!$I:$I,Grades!$A:$A,"="&amp;$A176))</f>
        <v>0.54999999999999993</v>
      </c>
      <c r="N176" s="28">
        <f>IF(G176&lt;&gt;0,SUMIFS(Grades!$P:$P,Grades!$P:$P,"&gt;0",Grades!$A:$A,"="&amp;Alumn_Filtered!$A176,Grades!$J:$J,"=1",Grades!$I:$I,"="&amp;_xlfn.MINIFS(Grades!$I:$I,Grades!$A:$A,"="&amp;$A176))/COUNTIFS(Grades!P:P,"&lt;&gt;BAD",Grades!P:P,"&lt;&gt;DRP",Grades!P:P,"&lt;&gt;CVL",Grades!$A:$A,"="&amp;Alumn_Filtered!$A176,Grades!$J:$J,"=1",Grades!$I:$I,"="&amp;_xlfn.MINIFS(Grades!$I:$I,Grades!$A:$A,"="&amp;$A176)),0)</f>
        <v>0.65833333333333333</v>
      </c>
      <c r="O176">
        <f>COUNTIFS(Grades!$A:$A,"="&amp;Alumn_Filtered!$A176,Grades!$J:$J,"=2",Grades!$I:$I,"="&amp;_xlfn.MINIFS(Grades!$I:$I,Grades!$A:$A,"="&amp;$A176))</f>
        <v>6</v>
      </c>
      <c r="P176">
        <f>COUNTIFS(Grades!$A:$A,"="&amp;Alumn_Filtered!$A176,Grades!$P:$P,"=DRP",Grades!$J:$J,"=2",Grades!$I:$I,"="&amp;_xlfn.MINIFS(Grades!$I:$I,Grades!$A:$A,"="&amp;$A176))</f>
        <v>0</v>
      </c>
      <c r="Q176">
        <f>COUNTIFS(Grades!$A:$A,"="&amp;Alumn_Filtered!$A176,Grades!$P:$P,"=BAD",Grades!$J:$J,"=2",Grades!$I:$I,"="&amp;_xlfn.MINIFS(Grades!$I:$I,Grades!$A:$A,"="&amp;$A176))</f>
        <v>0</v>
      </c>
      <c r="R176">
        <f>COUNTIFS(Grades!$A:$A,"="&amp;Alumn_Filtered!$A176,Grades!$P:$P,"CVL",Grades!$J:$J,"=2",Grades!$I:$I,"="&amp;_xlfn.MINIFS(Grades!$I:$I,Grades!$A:$A,"="&amp;$A176))</f>
        <v>0</v>
      </c>
      <c r="S176">
        <f t="shared" si="47"/>
        <v>6</v>
      </c>
      <c r="T176">
        <f>COUNTIFS(Grades!$A:$A,"="&amp;Alumn_Filtered!$A176,Grades!$J:$J,"=2",Grades!$P:$P,"&gt;=0.5",Grades!$I:$I,"="&amp;_xlfn.MINIFS(Grades!$I:$I,Grades!$A:$A,"="&amp;$A176))</f>
        <v>4</v>
      </c>
      <c r="U176" s="28">
        <f t="shared" si="37"/>
        <v>0.66666666666666663</v>
      </c>
      <c r="V176">
        <f>COUNTIFS(Grades!$A:$A,"="&amp;Alumn_Filtered!$A176,Grades!$J:$J,"=2",Grades!$P:$P,"&lt;0.5",Grades!$I:$I,"="&amp;_xlfn.MINIFS(Grades!$I:$I,Grades!$A:$A,"="&amp;$A176))</f>
        <v>2</v>
      </c>
      <c r="W176" s="28">
        <f t="shared" si="38"/>
        <v>0.33333333333333331</v>
      </c>
      <c r="X176" s="28">
        <f>_xlfn.MAXIFS(Grades!$P:$P,Grades!$A:$A,"="&amp;Alumn_Filtered!$A176,Grades!$J:$J,"=2",Grades!$I:$I,"="&amp;_xlfn.MINIFS(Grades!$I:$I,Grades!$A:$A,"="&amp;$A176))</f>
        <v>0.78333333333333333</v>
      </c>
      <c r="Y176" s="28">
        <f>_xlfn.MINIFS(Grades!$P:$P,Grades!$A:$A,"="&amp;Alumn_Filtered!$A176,Grades!$J:$J,"=2",Grades!$I:$I,"="&amp;_xlfn.MINIFS(Grades!$I:$I,Grades!$A:$A,"="&amp;$A176))</f>
        <v>3.3333333333333326E-2</v>
      </c>
      <c r="Z176" s="28">
        <f>IF(S176&lt;&gt;0,SUMIFS(Grades!$P:$P,Grades!$P:$P,"&gt;0",Grades!$A:$A,"="&amp;Alumn_Filtered!$A176,Grades!$J:$J,"=2",Grades!$I:$I,"="&amp;_xlfn.MINIFS(Grades!$I:$I,Grades!$A:$A,"="&amp;$A176))/COUNTIFS(Grades!P:P,"&lt;&gt;BAD",Grades!P:P,"&lt;&gt;DRP",Grades!P:P,"&lt;&gt;CVL",Grades!$A:$A,"="&amp;Alumn_Filtered!$A176,Grades!$J:$J,"=2",Grades!$I:$I,"="&amp;_xlfn.MINIFS(Grades!$I:$I,Grades!$A:$A,"="&amp;$A176)),0)</f>
        <v>0.47222222222222227</v>
      </c>
      <c r="AA176" s="28">
        <f t="shared" si="39"/>
        <v>-0.18611111111111106</v>
      </c>
      <c r="AB176">
        <f t="shared" ca="1" si="33"/>
        <v>21</v>
      </c>
      <c r="AC176" t="str">
        <f>LEFT(VLOOKUP($A176,Ingresos!$C:$X,5,FALSE),1)</f>
        <v>S</v>
      </c>
      <c r="AD176">
        <f t="shared" si="40"/>
        <v>1</v>
      </c>
      <c r="AE176" t="str">
        <f>LEFT(VLOOKUP($A176,Ingresos!$C:$X,6,FALSE),1)</f>
        <v>R</v>
      </c>
      <c r="AF176">
        <f t="shared" si="41"/>
        <v>1</v>
      </c>
      <c r="AG176">
        <f>VLOOKUP($A176,Ingresos!$C:$X,9,FALSE)</f>
        <v>564</v>
      </c>
      <c r="AH176" s="28">
        <f t="shared" si="42"/>
        <v>0.57698541329011344</v>
      </c>
      <c r="AI176">
        <f>VLOOKUP($A176,Ingresos!$C:$X,10,FALSE)</f>
        <v>564</v>
      </c>
      <c r="AJ176" s="28">
        <f t="shared" si="43"/>
        <v>0.57698541329011344</v>
      </c>
      <c r="AK176">
        <f>VLOOKUP($A176,Ingresos!$C:$X,11,FALSE)</f>
        <v>559</v>
      </c>
      <c r="AL176" s="28">
        <f t="shared" si="44"/>
        <v>0.56888168557536467</v>
      </c>
      <c r="AM176">
        <f>VLOOKUP($A176,Ingresos!$C:$X,12,FALSE)</f>
        <v>662</v>
      </c>
      <c r="AN176" s="28">
        <f t="shared" si="45"/>
        <v>0.73581847649918963</v>
      </c>
      <c r="AO176" t="str">
        <f>VLOOKUP($A176,Ingresos!$C:$X,18,FALSE)</f>
        <v>RM</v>
      </c>
      <c r="AP176">
        <f t="shared" si="48"/>
        <v>13</v>
      </c>
      <c r="AQ176" t="str">
        <f>VLOOKUP($A176,Ingresos!$C:$X,19,FALSE)</f>
        <v>H1</v>
      </c>
      <c r="AR176">
        <f t="shared" si="46"/>
        <v>1</v>
      </c>
      <c r="AS176">
        <f>VLOOKUP($A176,Ingresos!$C:$X,22,FALSE)</f>
        <v>9</v>
      </c>
    </row>
    <row r="177" spans="1:45" x14ac:dyDescent="0.25">
      <c r="A177">
        <v>192968089</v>
      </c>
      <c r="B177">
        <f>IF((_xlfn.MAXIFS(Grades!$I:$I,Grades!$A:$A,"="&amp;$A177)-_xlfn.MINIFS(Grades!$I:$I,Grades!$A:$A,"="&amp;$A177))=0,0,1)</f>
        <v>1</v>
      </c>
      <c r="C177">
        <f>COUNTIFS(Grades!$A:$A,"="&amp;Alumn_Filtered!$A177,Grades!$J:$J,"=1",Grades!$I:$I,"="&amp;_xlfn.MINIFS(Grades!$I:$I,Grades!$A:$A,"="&amp;$A177))</f>
        <v>6</v>
      </c>
      <c r="D177">
        <f>COUNTIFS(Grades!$A:$A,"="&amp;Alumn_Filtered!$A177,Grades!$P:$P,"=DRP",Grades!$J:$J,"=1",Grades!$I:$I,"="&amp;_xlfn.MINIFS(Grades!$I:$I,Grades!$A:$A,"="&amp;$A177))</f>
        <v>0</v>
      </c>
      <c r="E177">
        <f>COUNTIFS(Grades!$A:$A,"="&amp;Alumn_Filtered!$A177,Grades!$P:$P,"=BAD",Grades!$J:$J,"=1",Grades!$I:$I,"="&amp;_xlfn.MINIFS(Grades!$I:$I,Grades!$A:$A,"="&amp;$A177))</f>
        <v>0</v>
      </c>
      <c r="F177">
        <f>COUNTIFS(Grades!$A:$A,"="&amp;Alumn_Filtered!$A177,Grades!$P:$P,"CVL",Grades!$J:$J,"=1",Grades!$I:$I,"="&amp;_xlfn.MINIFS(Grades!$I:$I,Grades!$A:$A,"="&amp;$A177))</f>
        <v>0</v>
      </c>
      <c r="G177" s="30">
        <f t="shared" si="34"/>
        <v>6</v>
      </c>
      <c r="H177">
        <f>COUNTIFS(Grades!$A:$A,"="&amp;Alumn_Filtered!$A177,Grades!$J:$J,"=1",Grades!$P:$P,"&gt;=0.5",Grades!$I:$I,"="&amp;_xlfn.MINIFS(Grades!$I:$I,Grades!$A:$A,"="&amp;$A177))</f>
        <v>4</v>
      </c>
      <c r="I177" s="28">
        <f t="shared" si="35"/>
        <v>0.66666666666666663</v>
      </c>
      <c r="J177">
        <f>COUNTIFS(Grades!$A:$A,"="&amp;Alumn_Filtered!$A177,Grades!$J:$J,"=1",Grades!$P:$P,"&lt;0.5",Grades!$I:$I,"="&amp;_xlfn.MINIFS(Grades!$I:$I,Grades!$A:$A,"="&amp;$A177))</f>
        <v>2</v>
      </c>
      <c r="K177" s="28">
        <f t="shared" si="36"/>
        <v>0.33333333333333331</v>
      </c>
      <c r="L177" s="28">
        <f>_xlfn.MAXIFS(Grades!$P:$P,Grades!$A:$A,"="&amp;Alumn_Filtered!$A177,Grades!$J:$J,"=1",Grades!$I:$I,"="&amp;_xlfn.MINIFS(Grades!$I:$I,Grades!$A:$A,"="&amp;$A177))</f>
        <v>0.78333333333333333</v>
      </c>
      <c r="M177" s="28">
        <f>_xlfn.MINIFS(Grades!$P:$P,Grades!$A:$A,"="&amp;Alumn_Filtered!$A177,Grades!$J:$J,"=1",Grades!$I:$I,"="&amp;_xlfn.MINIFS(Grades!$I:$I,Grades!$A:$A,"="&amp;$A177))</f>
        <v>0.43333333333333335</v>
      </c>
      <c r="N177" s="28">
        <f>IF(G177&lt;&gt;0,SUMIFS(Grades!$P:$P,Grades!$P:$P,"&gt;0",Grades!$A:$A,"="&amp;Alumn_Filtered!$A177,Grades!$J:$J,"=1",Grades!$I:$I,"="&amp;_xlfn.MINIFS(Grades!$I:$I,Grades!$A:$A,"="&amp;$A177))/COUNTIFS(Grades!P:P,"&lt;&gt;BAD",Grades!P:P,"&lt;&gt;DRP",Grades!P:P,"&lt;&gt;CVL",Grades!$A:$A,"="&amp;Alumn_Filtered!$A177,Grades!$J:$J,"=1",Grades!$I:$I,"="&amp;_xlfn.MINIFS(Grades!$I:$I,Grades!$A:$A,"="&amp;$A177)),0)</f>
        <v>0.64722222222222225</v>
      </c>
      <c r="O177">
        <f>COUNTIFS(Grades!$A:$A,"="&amp;Alumn_Filtered!$A177,Grades!$J:$J,"=2",Grades!$I:$I,"="&amp;_xlfn.MINIFS(Grades!$I:$I,Grades!$A:$A,"="&amp;$A177))</f>
        <v>8</v>
      </c>
      <c r="P177">
        <f>COUNTIFS(Grades!$A:$A,"="&amp;Alumn_Filtered!$A177,Grades!$P:$P,"=DRP",Grades!$J:$J,"=2",Grades!$I:$I,"="&amp;_xlfn.MINIFS(Grades!$I:$I,Grades!$A:$A,"="&amp;$A177))</f>
        <v>2</v>
      </c>
      <c r="Q177">
        <f>COUNTIFS(Grades!$A:$A,"="&amp;Alumn_Filtered!$A177,Grades!$P:$P,"=BAD",Grades!$J:$J,"=2",Grades!$I:$I,"="&amp;_xlfn.MINIFS(Grades!$I:$I,Grades!$A:$A,"="&amp;$A177))</f>
        <v>0</v>
      </c>
      <c r="R177">
        <f>COUNTIFS(Grades!$A:$A,"="&amp;Alumn_Filtered!$A177,Grades!$P:$P,"CVL",Grades!$J:$J,"=2",Grades!$I:$I,"="&amp;_xlfn.MINIFS(Grades!$I:$I,Grades!$A:$A,"="&amp;$A177))</f>
        <v>0</v>
      </c>
      <c r="S177">
        <f t="shared" si="47"/>
        <v>6</v>
      </c>
      <c r="T177">
        <f>COUNTIFS(Grades!$A:$A,"="&amp;Alumn_Filtered!$A177,Grades!$J:$J,"=2",Grades!$P:$P,"&gt;=0.5",Grades!$I:$I,"="&amp;_xlfn.MINIFS(Grades!$I:$I,Grades!$A:$A,"="&amp;$A177))</f>
        <v>2</v>
      </c>
      <c r="U177" s="28">
        <f t="shared" si="37"/>
        <v>0.33333333333333331</v>
      </c>
      <c r="V177">
        <f>COUNTIFS(Grades!$A:$A,"="&amp;Alumn_Filtered!$A177,Grades!$J:$J,"=2",Grades!$P:$P,"&lt;0.5",Grades!$I:$I,"="&amp;_xlfn.MINIFS(Grades!$I:$I,Grades!$A:$A,"="&amp;$A177))</f>
        <v>4</v>
      </c>
      <c r="W177" s="28">
        <f t="shared" si="38"/>
        <v>0.66666666666666663</v>
      </c>
      <c r="X177" s="28">
        <f>_xlfn.MAXIFS(Grades!$P:$P,Grades!$A:$A,"="&amp;Alumn_Filtered!$A177,Grades!$J:$J,"=2",Grades!$I:$I,"="&amp;_xlfn.MINIFS(Grades!$I:$I,Grades!$A:$A,"="&amp;$A177))</f>
        <v>0.8833333333333333</v>
      </c>
      <c r="Y177" s="28">
        <f>_xlfn.MINIFS(Grades!$P:$P,Grades!$A:$A,"="&amp;Alumn_Filtered!$A177,Grades!$J:$J,"=2",Grades!$I:$I,"="&amp;_xlfn.MINIFS(Grades!$I:$I,Grades!$A:$A,"="&amp;$A177))</f>
        <v>0.26666666666666666</v>
      </c>
      <c r="Z177" s="28">
        <f>IF(S177&lt;&gt;0,SUMIFS(Grades!$P:$P,Grades!$P:$P,"&gt;0",Grades!$A:$A,"="&amp;Alumn_Filtered!$A177,Grades!$J:$J,"=2",Grades!$I:$I,"="&amp;_xlfn.MINIFS(Grades!$I:$I,Grades!$A:$A,"="&amp;$A177))/COUNTIFS(Grades!P:P,"&lt;&gt;BAD",Grades!P:P,"&lt;&gt;DRP",Grades!P:P,"&lt;&gt;CVL",Grades!$A:$A,"="&amp;Alumn_Filtered!$A177,Grades!$J:$J,"=2",Grades!$I:$I,"="&amp;_xlfn.MINIFS(Grades!$I:$I,Grades!$A:$A,"="&amp;$A177)),0)</f>
        <v>0.47777777777777769</v>
      </c>
      <c r="AA177" s="28">
        <f t="shared" si="39"/>
        <v>-0.16944444444444456</v>
      </c>
      <c r="AB177">
        <f t="shared" ca="1" si="33"/>
        <v>21</v>
      </c>
      <c r="AC177" t="str">
        <f>LEFT(VLOOKUP($A177,Ingresos!$C:$X,5,FALSE),1)</f>
        <v>S</v>
      </c>
      <c r="AD177">
        <f t="shared" si="40"/>
        <v>1</v>
      </c>
      <c r="AE177" t="str">
        <f>LEFT(VLOOKUP($A177,Ingresos!$C:$X,6,FALSE),1)</f>
        <v>R</v>
      </c>
      <c r="AF177">
        <f t="shared" si="41"/>
        <v>1</v>
      </c>
      <c r="AG177">
        <f>VLOOKUP($A177,Ingresos!$C:$X,9,FALSE)</f>
        <v>569</v>
      </c>
      <c r="AH177" s="28">
        <f t="shared" si="42"/>
        <v>0.5850891410048622</v>
      </c>
      <c r="AI177">
        <f>VLOOKUP($A177,Ingresos!$C:$X,10,FALSE)</f>
        <v>569</v>
      </c>
      <c r="AJ177" s="28">
        <f t="shared" si="43"/>
        <v>0.5850891410048622</v>
      </c>
      <c r="AK177">
        <f>VLOOKUP($A177,Ingresos!$C:$X,11,FALSE)</f>
        <v>582</v>
      </c>
      <c r="AL177" s="28">
        <f t="shared" si="44"/>
        <v>0.60615883306320906</v>
      </c>
      <c r="AM177">
        <f>VLOOKUP($A177,Ingresos!$C:$X,12,FALSE)</f>
        <v>626</v>
      </c>
      <c r="AN177" s="28">
        <f t="shared" si="45"/>
        <v>0.67747163695299839</v>
      </c>
      <c r="AO177" t="str">
        <f>VLOOKUP($A177,Ingresos!$C:$X,18,FALSE)</f>
        <v>RM</v>
      </c>
      <c r="AP177">
        <f t="shared" si="48"/>
        <v>13</v>
      </c>
      <c r="AQ177" t="str">
        <f>VLOOKUP($A177,Ingresos!$C:$X,19,FALSE)</f>
        <v>H1</v>
      </c>
      <c r="AR177">
        <f t="shared" si="46"/>
        <v>1</v>
      </c>
      <c r="AS177">
        <f>VLOOKUP($A177,Ingresos!$C:$X,22,FALSE)</f>
        <v>9</v>
      </c>
    </row>
    <row r="178" spans="1:45" x14ac:dyDescent="0.25">
      <c r="A178" t="s">
        <v>140</v>
      </c>
      <c r="B178">
        <f>IF((_xlfn.MAXIFS(Grades!$I:$I,Grades!$A:$A,"="&amp;$A178)-_xlfn.MINIFS(Grades!$I:$I,Grades!$A:$A,"="&amp;$A178))=0,0,1)</f>
        <v>0</v>
      </c>
      <c r="C178">
        <f>COUNTIFS(Grades!$A:$A,"="&amp;Alumn_Filtered!$A178,Grades!$J:$J,"=1",Grades!$I:$I,"="&amp;_xlfn.MINIFS(Grades!$I:$I,Grades!$A:$A,"="&amp;$A178))</f>
        <v>6</v>
      </c>
      <c r="D178">
        <f>COUNTIFS(Grades!$A:$A,"="&amp;Alumn_Filtered!$A178,Grades!$P:$P,"=DRP",Grades!$J:$J,"=1",Grades!$I:$I,"="&amp;_xlfn.MINIFS(Grades!$I:$I,Grades!$A:$A,"="&amp;$A178))</f>
        <v>0</v>
      </c>
      <c r="E178">
        <f>COUNTIFS(Grades!$A:$A,"="&amp;Alumn_Filtered!$A178,Grades!$P:$P,"=BAD",Grades!$J:$J,"=1",Grades!$I:$I,"="&amp;_xlfn.MINIFS(Grades!$I:$I,Grades!$A:$A,"="&amp;$A178))</f>
        <v>0</v>
      </c>
      <c r="F178">
        <f>COUNTIFS(Grades!$A:$A,"="&amp;Alumn_Filtered!$A178,Grades!$P:$P,"CVL",Grades!$J:$J,"=1",Grades!$I:$I,"="&amp;_xlfn.MINIFS(Grades!$I:$I,Grades!$A:$A,"="&amp;$A178))</f>
        <v>0</v>
      </c>
      <c r="G178" s="30">
        <f t="shared" si="34"/>
        <v>6</v>
      </c>
      <c r="H178">
        <f>COUNTIFS(Grades!$A:$A,"="&amp;Alumn_Filtered!$A178,Grades!$J:$J,"=1",Grades!$P:$P,"&gt;=0.5",Grades!$I:$I,"="&amp;_xlfn.MINIFS(Grades!$I:$I,Grades!$A:$A,"="&amp;$A178))</f>
        <v>1</v>
      </c>
      <c r="I178" s="28">
        <f t="shared" si="35"/>
        <v>0.16666666666666666</v>
      </c>
      <c r="J178">
        <f>COUNTIFS(Grades!$A:$A,"="&amp;Alumn_Filtered!$A178,Grades!$J:$J,"=1",Grades!$P:$P,"&lt;0.5",Grades!$I:$I,"="&amp;_xlfn.MINIFS(Grades!$I:$I,Grades!$A:$A,"="&amp;$A178))</f>
        <v>5</v>
      </c>
      <c r="K178" s="28">
        <f t="shared" si="36"/>
        <v>0.83333333333333337</v>
      </c>
      <c r="L178" s="28">
        <f>_xlfn.MAXIFS(Grades!$P:$P,Grades!$A:$A,"="&amp;Alumn_Filtered!$A178,Grades!$J:$J,"=1",Grades!$I:$I,"="&amp;_xlfn.MINIFS(Grades!$I:$I,Grades!$A:$A,"="&amp;$A178))</f>
        <v>0.8833333333333333</v>
      </c>
      <c r="M178" s="28">
        <f>_xlfn.MINIFS(Grades!$P:$P,Grades!$A:$A,"="&amp;Alumn_Filtered!$A178,Grades!$J:$J,"=1",Grades!$I:$I,"="&amp;_xlfn.MINIFS(Grades!$I:$I,Grades!$A:$A,"="&amp;$A178))</f>
        <v>0.25</v>
      </c>
      <c r="N178" s="28">
        <f>IF(G178&lt;&gt;0,SUMIFS(Grades!$P:$P,Grades!$P:$P,"&gt;0",Grades!$A:$A,"="&amp;Alumn_Filtered!$A178,Grades!$J:$J,"=1",Grades!$I:$I,"="&amp;_xlfn.MINIFS(Grades!$I:$I,Grades!$A:$A,"="&amp;$A178))/COUNTIFS(Grades!P:P,"&lt;&gt;BAD",Grades!P:P,"&lt;&gt;DRP",Grades!P:P,"&lt;&gt;CVL",Grades!$A:$A,"="&amp;Alumn_Filtered!$A178,Grades!$J:$J,"=1",Grades!$I:$I,"="&amp;_xlfn.MINIFS(Grades!$I:$I,Grades!$A:$A,"="&amp;$A178)),0)</f>
        <v>0.44722222222222224</v>
      </c>
      <c r="O178">
        <f>COUNTIFS(Grades!$A:$A,"="&amp;Alumn_Filtered!$A178,Grades!$J:$J,"=2",Grades!$I:$I,"="&amp;_xlfn.MINIFS(Grades!$I:$I,Grades!$A:$A,"="&amp;$A178))</f>
        <v>9</v>
      </c>
      <c r="P178">
        <f>COUNTIFS(Grades!$A:$A,"="&amp;Alumn_Filtered!$A178,Grades!$P:$P,"=DRP",Grades!$J:$J,"=2",Grades!$I:$I,"="&amp;_xlfn.MINIFS(Grades!$I:$I,Grades!$A:$A,"="&amp;$A178))</f>
        <v>2</v>
      </c>
      <c r="Q178">
        <f>COUNTIFS(Grades!$A:$A,"="&amp;Alumn_Filtered!$A178,Grades!$P:$P,"=BAD",Grades!$J:$J,"=2",Grades!$I:$I,"="&amp;_xlfn.MINIFS(Grades!$I:$I,Grades!$A:$A,"="&amp;$A178))</f>
        <v>0</v>
      </c>
      <c r="R178">
        <f>COUNTIFS(Grades!$A:$A,"="&amp;Alumn_Filtered!$A178,Grades!$P:$P,"CVL",Grades!$J:$J,"=2",Grades!$I:$I,"="&amp;_xlfn.MINIFS(Grades!$I:$I,Grades!$A:$A,"="&amp;$A178))</f>
        <v>0</v>
      </c>
      <c r="S178">
        <f t="shared" si="47"/>
        <v>7</v>
      </c>
      <c r="T178">
        <f>COUNTIFS(Grades!$A:$A,"="&amp;Alumn_Filtered!$A178,Grades!$J:$J,"=2",Grades!$P:$P,"&gt;=0.5",Grades!$I:$I,"="&amp;_xlfn.MINIFS(Grades!$I:$I,Grades!$A:$A,"="&amp;$A178))</f>
        <v>1</v>
      </c>
      <c r="U178" s="28">
        <f t="shared" si="37"/>
        <v>0.14285714285714285</v>
      </c>
      <c r="V178">
        <f>COUNTIFS(Grades!$A:$A,"="&amp;Alumn_Filtered!$A178,Grades!$J:$J,"=2",Grades!$P:$P,"&lt;0.5",Grades!$I:$I,"="&amp;_xlfn.MINIFS(Grades!$I:$I,Grades!$A:$A,"="&amp;$A178))</f>
        <v>6</v>
      </c>
      <c r="W178" s="28">
        <f t="shared" si="38"/>
        <v>0.8571428571428571</v>
      </c>
      <c r="X178" s="28">
        <f>_xlfn.MAXIFS(Grades!$P:$P,Grades!$A:$A,"="&amp;Alumn_Filtered!$A178,Grades!$J:$J,"=2",Grades!$I:$I,"="&amp;_xlfn.MINIFS(Grades!$I:$I,Grades!$A:$A,"="&amp;$A178))</f>
        <v>0.75</v>
      </c>
      <c r="Y178" s="28">
        <f>_xlfn.MINIFS(Grades!$P:$P,Grades!$A:$A,"="&amp;Alumn_Filtered!$A178,Grades!$J:$J,"=2",Grades!$I:$I,"="&amp;_xlfn.MINIFS(Grades!$I:$I,Grades!$A:$A,"="&amp;$A178))</f>
        <v>0.10000000000000002</v>
      </c>
      <c r="Z178" s="28">
        <f>IF(S178&lt;&gt;0,SUMIFS(Grades!$P:$P,Grades!$P:$P,"&gt;0",Grades!$A:$A,"="&amp;Alumn_Filtered!$A178,Grades!$J:$J,"=2",Grades!$I:$I,"="&amp;_xlfn.MINIFS(Grades!$I:$I,Grades!$A:$A,"="&amp;$A178))/COUNTIFS(Grades!P:P,"&lt;&gt;BAD",Grades!P:P,"&lt;&gt;DRP",Grades!P:P,"&lt;&gt;CVL",Grades!$A:$A,"="&amp;Alumn_Filtered!$A178,Grades!$J:$J,"=2",Grades!$I:$I,"="&amp;_xlfn.MINIFS(Grades!$I:$I,Grades!$A:$A,"="&amp;$A178)),0)</f>
        <v>0.33095238095238094</v>
      </c>
      <c r="AA178" s="28">
        <f t="shared" si="39"/>
        <v>-0.1162698412698413</v>
      </c>
      <c r="AB178">
        <f t="shared" ca="1" si="33"/>
        <v>21</v>
      </c>
      <c r="AC178" t="str">
        <f>LEFT(VLOOKUP($A178,Ingresos!$C:$X,5,FALSE),1)</f>
        <v>S</v>
      </c>
      <c r="AD178">
        <f t="shared" si="40"/>
        <v>1</v>
      </c>
      <c r="AE178" t="str">
        <f>LEFT(VLOOKUP($A178,Ingresos!$C:$X,6,FALSE),1)</f>
        <v>R</v>
      </c>
      <c r="AF178">
        <f t="shared" si="41"/>
        <v>1</v>
      </c>
      <c r="AG178">
        <f>VLOOKUP($A178,Ingresos!$C:$X,9,FALSE)</f>
        <v>496</v>
      </c>
      <c r="AH178" s="28">
        <f t="shared" si="42"/>
        <v>0.46677471636953</v>
      </c>
      <c r="AI178">
        <f>VLOOKUP($A178,Ingresos!$C:$X,10,FALSE)</f>
        <v>496</v>
      </c>
      <c r="AJ178" s="28">
        <f t="shared" si="43"/>
        <v>0.46677471636953</v>
      </c>
      <c r="AK178">
        <f>VLOOKUP($A178,Ingresos!$C:$X,11,FALSE)</f>
        <v>529</v>
      </c>
      <c r="AL178" s="28">
        <f t="shared" si="44"/>
        <v>0.52025931928687197</v>
      </c>
      <c r="AM178">
        <f>VLOOKUP($A178,Ingresos!$C:$X,12,FALSE)</f>
        <v>569</v>
      </c>
      <c r="AN178" s="28">
        <f t="shared" si="45"/>
        <v>0.5850891410048622</v>
      </c>
      <c r="AO178" t="str">
        <f>VLOOKUP($A178,Ingresos!$C:$X,18,FALSE)</f>
        <v>II</v>
      </c>
      <c r="AP178">
        <f t="shared" si="48"/>
        <v>2</v>
      </c>
      <c r="AQ178" t="str">
        <f>VLOOKUP($A178,Ingresos!$C:$X,19,FALSE)</f>
        <v>H1</v>
      </c>
      <c r="AR178">
        <f t="shared" si="46"/>
        <v>1</v>
      </c>
      <c r="AS178">
        <f>VLOOKUP($A178,Ingresos!$C:$X,22,FALSE)</f>
        <v>5</v>
      </c>
    </row>
    <row r="179" spans="1:45" x14ac:dyDescent="0.25">
      <c r="A179">
        <v>193032605</v>
      </c>
      <c r="B179">
        <f>IF((_xlfn.MAXIFS(Grades!$I:$I,Grades!$A:$A,"="&amp;$A179)-_xlfn.MINIFS(Grades!$I:$I,Grades!$A:$A,"="&amp;$A179))=0,0,1)</f>
        <v>0</v>
      </c>
      <c r="C179">
        <f>COUNTIFS(Grades!$A:$A,"="&amp;Alumn_Filtered!$A179,Grades!$J:$J,"=1",Grades!$I:$I,"="&amp;_xlfn.MINIFS(Grades!$I:$I,Grades!$A:$A,"="&amp;$A179))</f>
        <v>6</v>
      </c>
      <c r="D179">
        <f>COUNTIFS(Grades!$A:$A,"="&amp;Alumn_Filtered!$A179,Grades!$P:$P,"=DRP",Grades!$J:$J,"=1",Grades!$I:$I,"="&amp;_xlfn.MINIFS(Grades!$I:$I,Grades!$A:$A,"="&amp;$A179))</f>
        <v>0</v>
      </c>
      <c r="E179">
        <f>COUNTIFS(Grades!$A:$A,"="&amp;Alumn_Filtered!$A179,Grades!$P:$P,"=BAD",Grades!$J:$J,"=1",Grades!$I:$I,"="&amp;_xlfn.MINIFS(Grades!$I:$I,Grades!$A:$A,"="&amp;$A179))</f>
        <v>3</v>
      </c>
      <c r="F179">
        <f>COUNTIFS(Grades!$A:$A,"="&amp;Alumn_Filtered!$A179,Grades!$P:$P,"CVL",Grades!$J:$J,"=1",Grades!$I:$I,"="&amp;_xlfn.MINIFS(Grades!$I:$I,Grades!$A:$A,"="&amp;$A179))</f>
        <v>0</v>
      </c>
      <c r="G179" s="30">
        <f t="shared" si="34"/>
        <v>3</v>
      </c>
      <c r="H179">
        <f>COUNTIFS(Grades!$A:$A,"="&amp;Alumn_Filtered!$A179,Grades!$J:$J,"=1",Grades!$P:$P,"&gt;=0.5",Grades!$I:$I,"="&amp;_xlfn.MINIFS(Grades!$I:$I,Grades!$A:$A,"="&amp;$A179))</f>
        <v>0</v>
      </c>
      <c r="I179" s="28">
        <f t="shared" si="35"/>
        <v>0</v>
      </c>
      <c r="J179">
        <f>COUNTIFS(Grades!$A:$A,"="&amp;Alumn_Filtered!$A179,Grades!$J:$J,"=1",Grades!$P:$P,"&lt;0.5",Grades!$I:$I,"="&amp;_xlfn.MINIFS(Grades!$I:$I,Grades!$A:$A,"="&amp;$A179))</f>
        <v>3</v>
      </c>
      <c r="K179" s="28">
        <f t="shared" si="36"/>
        <v>1</v>
      </c>
      <c r="L179" s="28">
        <f>_xlfn.MAXIFS(Grades!$P:$P,Grades!$A:$A,"="&amp;Alumn_Filtered!$A179,Grades!$J:$J,"=1",Grades!$I:$I,"="&amp;_xlfn.MINIFS(Grades!$I:$I,Grades!$A:$A,"="&amp;$A179))</f>
        <v>0.33333333333333331</v>
      </c>
      <c r="M179" s="28">
        <f>_xlfn.MINIFS(Grades!$P:$P,Grades!$A:$A,"="&amp;Alumn_Filtered!$A179,Grades!$J:$J,"=1",Grades!$I:$I,"="&amp;_xlfn.MINIFS(Grades!$I:$I,Grades!$A:$A,"="&amp;$A179))</f>
        <v>0.33333333333333331</v>
      </c>
      <c r="N179" s="28">
        <f>IF(G179&lt;&gt;0,SUMIFS(Grades!$P:$P,Grades!$P:$P,"&gt;0",Grades!$A:$A,"="&amp;Alumn_Filtered!$A179,Grades!$J:$J,"=1",Grades!$I:$I,"="&amp;_xlfn.MINIFS(Grades!$I:$I,Grades!$A:$A,"="&amp;$A179))/COUNTIFS(Grades!P:P,"&lt;&gt;BAD",Grades!P:P,"&lt;&gt;DRP",Grades!P:P,"&lt;&gt;CVL",Grades!$A:$A,"="&amp;Alumn_Filtered!$A179,Grades!$J:$J,"=1",Grades!$I:$I,"="&amp;_xlfn.MINIFS(Grades!$I:$I,Grades!$A:$A,"="&amp;$A179)),0)</f>
        <v>0.33333333333333331</v>
      </c>
      <c r="O179">
        <f>COUNTIFS(Grades!$A:$A,"="&amp;Alumn_Filtered!$A179,Grades!$J:$J,"=2",Grades!$I:$I,"="&amp;_xlfn.MINIFS(Grades!$I:$I,Grades!$A:$A,"="&amp;$A179))</f>
        <v>0</v>
      </c>
      <c r="P179">
        <f>COUNTIFS(Grades!$A:$A,"="&amp;Alumn_Filtered!$A179,Grades!$P:$P,"=DRP",Grades!$J:$J,"=2",Grades!$I:$I,"="&amp;_xlfn.MINIFS(Grades!$I:$I,Grades!$A:$A,"="&amp;$A179))</f>
        <v>0</v>
      </c>
      <c r="Q179">
        <f>COUNTIFS(Grades!$A:$A,"="&amp;Alumn_Filtered!$A179,Grades!$P:$P,"=BAD",Grades!$J:$J,"=2",Grades!$I:$I,"="&amp;_xlfn.MINIFS(Grades!$I:$I,Grades!$A:$A,"="&amp;$A179))</f>
        <v>0</v>
      </c>
      <c r="R179">
        <f>COUNTIFS(Grades!$A:$A,"="&amp;Alumn_Filtered!$A179,Grades!$P:$P,"CVL",Grades!$J:$J,"=2",Grades!$I:$I,"="&amp;_xlfn.MINIFS(Grades!$I:$I,Grades!$A:$A,"="&amp;$A179))</f>
        <v>0</v>
      </c>
      <c r="S179">
        <f t="shared" si="47"/>
        <v>0</v>
      </c>
      <c r="T179">
        <f>COUNTIFS(Grades!$A:$A,"="&amp;Alumn_Filtered!$A179,Grades!$J:$J,"=2",Grades!$P:$P,"&gt;=0.5",Grades!$I:$I,"="&amp;_xlfn.MINIFS(Grades!$I:$I,Grades!$A:$A,"="&amp;$A179))</f>
        <v>0</v>
      </c>
      <c r="U179" s="28">
        <f t="shared" si="37"/>
        <v>0</v>
      </c>
      <c r="V179">
        <f>COUNTIFS(Grades!$A:$A,"="&amp;Alumn_Filtered!$A179,Grades!$J:$J,"=2",Grades!$P:$P,"&lt;0.5",Grades!$I:$I,"="&amp;_xlfn.MINIFS(Grades!$I:$I,Grades!$A:$A,"="&amp;$A179))</f>
        <v>0</v>
      </c>
      <c r="W179" s="28">
        <f t="shared" si="38"/>
        <v>0</v>
      </c>
      <c r="X179" s="28">
        <f>_xlfn.MAXIFS(Grades!$P:$P,Grades!$A:$A,"="&amp;Alumn_Filtered!$A179,Grades!$J:$J,"=2",Grades!$I:$I,"="&amp;_xlfn.MINIFS(Grades!$I:$I,Grades!$A:$A,"="&amp;$A179))</f>
        <v>0</v>
      </c>
      <c r="Y179" s="28">
        <f>_xlfn.MINIFS(Grades!$P:$P,Grades!$A:$A,"="&amp;Alumn_Filtered!$A179,Grades!$J:$J,"=2",Grades!$I:$I,"="&amp;_xlfn.MINIFS(Grades!$I:$I,Grades!$A:$A,"="&amp;$A179))</f>
        <v>0</v>
      </c>
      <c r="Z179" s="28">
        <f>IF(S179&lt;&gt;0,SUMIFS(Grades!$P:$P,Grades!$P:$P,"&gt;0",Grades!$A:$A,"="&amp;Alumn_Filtered!$A179,Grades!$J:$J,"=2",Grades!$I:$I,"="&amp;_xlfn.MINIFS(Grades!$I:$I,Grades!$A:$A,"="&amp;$A179))/COUNTIFS(Grades!P:P,"&lt;&gt;BAD",Grades!P:P,"&lt;&gt;DRP",Grades!P:P,"&lt;&gt;CVL",Grades!$A:$A,"="&amp;Alumn_Filtered!$A179,Grades!$J:$J,"=2",Grades!$I:$I,"="&amp;_xlfn.MINIFS(Grades!$I:$I,Grades!$A:$A,"="&amp;$A179)),0)</f>
        <v>0</v>
      </c>
      <c r="AA179" s="28">
        <f t="shared" si="39"/>
        <v>-0.33333333333333331</v>
      </c>
      <c r="AB179">
        <f t="shared" ca="1" si="33"/>
        <v>21</v>
      </c>
      <c r="AC179" t="str">
        <f>LEFT(VLOOKUP($A179,Ingresos!$C:$X,5,FALSE),1)</f>
        <v>S</v>
      </c>
      <c r="AD179">
        <f t="shared" si="40"/>
        <v>1</v>
      </c>
      <c r="AE179" t="str">
        <f>LEFT(VLOOKUP($A179,Ingresos!$C:$X,6,FALSE),1)</f>
        <v>R</v>
      </c>
      <c r="AF179">
        <f t="shared" si="41"/>
        <v>1</v>
      </c>
      <c r="AG179">
        <f>VLOOKUP($A179,Ingresos!$C:$X,9,FALSE)</f>
        <v>466</v>
      </c>
      <c r="AH179" s="28">
        <f t="shared" si="42"/>
        <v>0.41815235008103729</v>
      </c>
      <c r="AI179">
        <f>VLOOKUP($A179,Ingresos!$C:$X,10,FALSE)</f>
        <v>466</v>
      </c>
      <c r="AJ179" s="28">
        <f t="shared" si="43"/>
        <v>0.41815235008103729</v>
      </c>
      <c r="AK179">
        <f>VLOOKUP($A179,Ingresos!$C:$X,11,FALSE)</f>
        <v>493</v>
      </c>
      <c r="AL179" s="28">
        <f t="shared" si="44"/>
        <v>0.46191247974068073</v>
      </c>
      <c r="AM179">
        <f>VLOOKUP($A179,Ingresos!$C:$X,12,FALSE)</f>
        <v>569</v>
      </c>
      <c r="AN179" s="28">
        <f t="shared" si="45"/>
        <v>0.5850891410048622</v>
      </c>
      <c r="AO179" t="str">
        <f>VLOOKUP($A179,Ingresos!$C:$X,18,FALSE)</f>
        <v>IV</v>
      </c>
      <c r="AP179">
        <f t="shared" si="48"/>
        <v>4</v>
      </c>
      <c r="AQ179" t="str">
        <f>VLOOKUP($A179,Ingresos!$C:$X,19,FALSE)</f>
        <v>H1</v>
      </c>
      <c r="AR179">
        <f t="shared" si="46"/>
        <v>1</v>
      </c>
      <c r="AS179">
        <f>VLOOKUP($A179,Ingresos!$C:$X,22,FALSE)</f>
        <v>5</v>
      </c>
    </row>
    <row r="180" spans="1:45" x14ac:dyDescent="0.25">
      <c r="A180">
        <v>193047211</v>
      </c>
      <c r="B180">
        <f>IF((_xlfn.MAXIFS(Grades!$I:$I,Grades!$A:$A,"="&amp;$A180)-_xlfn.MINIFS(Grades!$I:$I,Grades!$A:$A,"="&amp;$A180))=0,0,1)</f>
        <v>1</v>
      </c>
      <c r="C180">
        <f>COUNTIFS(Grades!$A:$A,"="&amp;Alumn_Filtered!$A180,Grades!$J:$J,"=1",Grades!$I:$I,"="&amp;_xlfn.MINIFS(Grades!$I:$I,Grades!$A:$A,"="&amp;$A180))</f>
        <v>16</v>
      </c>
      <c r="D180">
        <f>COUNTIFS(Grades!$A:$A,"="&amp;Alumn_Filtered!$A180,Grades!$P:$P,"=DRP",Grades!$J:$J,"=1",Grades!$I:$I,"="&amp;_xlfn.MINIFS(Grades!$I:$I,Grades!$A:$A,"="&amp;$A180))</f>
        <v>0</v>
      </c>
      <c r="E180">
        <f>COUNTIFS(Grades!$A:$A,"="&amp;Alumn_Filtered!$A180,Grades!$P:$P,"=BAD",Grades!$J:$J,"=1",Grades!$I:$I,"="&amp;_xlfn.MINIFS(Grades!$I:$I,Grades!$A:$A,"="&amp;$A180))</f>
        <v>0</v>
      </c>
      <c r="F180">
        <f>COUNTIFS(Grades!$A:$A,"="&amp;Alumn_Filtered!$A180,Grades!$P:$P,"CVL",Grades!$J:$J,"=1",Grades!$I:$I,"="&amp;_xlfn.MINIFS(Grades!$I:$I,Grades!$A:$A,"="&amp;$A180))</f>
        <v>8</v>
      </c>
      <c r="G180" s="30">
        <f t="shared" si="34"/>
        <v>8</v>
      </c>
      <c r="H180">
        <f>COUNTIFS(Grades!$A:$A,"="&amp;Alumn_Filtered!$A180,Grades!$J:$J,"=1",Grades!$P:$P,"&gt;=0.5",Grades!$I:$I,"="&amp;_xlfn.MINIFS(Grades!$I:$I,Grades!$A:$A,"="&amp;$A180))</f>
        <v>7</v>
      </c>
      <c r="I180" s="28">
        <f t="shared" si="35"/>
        <v>0.875</v>
      </c>
      <c r="J180">
        <f>COUNTIFS(Grades!$A:$A,"="&amp;Alumn_Filtered!$A180,Grades!$J:$J,"=1",Grades!$P:$P,"&lt;0.5",Grades!$I:$I,"="&amp;_xlfn.MINIFS(Grades!$I:$I,Grades!$A:$A,"="&amp;$A180))</f>
        <v>1</v>
      </c>
      <c r="K180" s="28">
        <f t="shared" si="36"/>
        <v>0.125</v>
      </c>
      <c r="L180" s="28">
        <f>_xlfn.MAXIFS(Grades!$P:$P,Grades!$A:$A,"="&amp;Alumn_Filtered!$A180,Grades!$J:$J,"=1",Grades!$I:$I,"="&amp;_xlfn.MINIFS(Grades!$I:$I,Grades!$A:$A,"="&amp;$A180))</f>
        <v>0.85</v>
      </c>
      <c r="M180" s="28">
        <f>_xlfn.MINIFS(Grades!$P:$P,Grades!$A:$A,"="&amp;Alumn_Filtered!$A180,Grades!$J:$J,"=1",Grades!$I:$I,"="&amp;_xlfn.MINIFS(Grades!$I:$I,Grades!$A:$A,"="&amp;$A180))</f>
        <v>0.3666666666666667</v>
      </c>
      <c r="N180" s="28">
        <f>IF(G180&lt;&gt;0,SUMIFS(Grades!$P:$P,Grades!$P:$P,"&gt;0",Grades!$A:$A,"="&amp;Alumn_Filtered!$A180,Grades!$J:$J,"=1",Grades!$I:$I,"="&amp;_xlfn.MINIFS(Grades!$I:$I,Grades!$A:$A,"="&amp;$A180))/COUNTIFS(Grades!P:P,"&lt;&gt;BAD",Grades!P:P,"&lt;&gt;DRP",Grades!P:P,"&lt;&gt;CVL",Grades!$A:$A,"="&amp;Alumn_Filtered!$A180,Grades!$J:$J,"=1",Grades!$I:$I,"="&amp;_xlfn.MINIFS(Grades!$I:$I,Grades!$A:$A,"="&amp;$A180)),0)</f>
        <v>0.64166666666666661</v>
      </c>
      <c r="O180">
        <f>COUNTIFS(Grades!$A:$A,"="&amp;Alumn_Filtered!$A180,Grades!$J:$J,"=2",Grades!$I:$I,"="&amp;_xlfn.MINIFS(Grades!$I:$I,Grades!$A:$A,"="&amp;$A180))</f>
        <v>9</v>
      </c>
      <c r="P180">
        <f>COUNTIFS(Grades!$A:$A,"="&amp;Alumn_Filtered!$A180,Grades!$P:$P,"=DRP",Grades!$J:$J,"=2",Grades!$I:$I,"="&amp;_xlfn.MINIFS(Grades!$I:$I,Grades!$A:$A,"="&amp;$A180))</f>
        <v>1</v>
      </c>
      <c r="Q180">
        <f>COUNTIFS(Grades!$A:$A,"="&amp;Alumn_Filtered!$A180,Grades!$P:$P,"=BAD",Grades!$J:$J,"=2",Grades!$I:$I,"="&amp;_xlfn.MINIFS(Grades!$I:$I,Grades!$A:$A,"="&amp;$A180))</f>
        <v>0</v>
      </c>
      <c r="R180">
        <f>COUNTIFS(Grades!$A:$A,"="&amp;Alumn_Filtered!$A180,Grades!$P:$P,"CVL",Grades!$J:$J,"=2",Grades!$I:$I,"="&amp;_xlfn.MINIFS(Grades!$I:$I,Grades!$A:$A,"="&amp;$A180))</f>
        <v>0</v>
      </c>
      <c r="S180">
        <f t="shared" si="47"/>
        <v>8</v>
      </c>
      <c r="T180">
        <f>COUNTIFS(Grades!$A:$A,"="&amp;Alumn_Filtered!$A180,Grades!$J:$J,"=2",Grades!$P:$P,"&gt;=0.5",Grades!$I:$I,"="&amp;_xlfn.MINIFS(Grades!$I:$I,Grades!$A:$A,"="&amp;$A180))</f>
        <v>8</v>
      </c>
      <c r="U180" s="28">
        <f t="shared" si="37"/>
        <v>1</v>
      </c>
      <c r="V180">
        <f>COUNTIFS(Grades!$A:$A,"="&amp;Alumn_Filtered!$A180,Grades!$J:$J,"=2",Grades!$P:$P,"&lt;0.5",Grades!$I:$I,"="&amp;_xlfn.MINIFS(Grades!$I:$I,Grades!$A:$A,"="&amp;$A180))</f>
        <v>0</v>
      </c>
      <c r="W180" s="28">
        <f t="shared" si="38"/>
        <v>0</v>
      </c>
      <c r="X180" s="28">
        <f>_xlfn.MAXIFS(Grades!$P:$P,Grades!$A:$A,"="&amp;Alumn_Filtered!$A180,Grades!$J:$J,"=2",Grades!$I:$I,"="&amp;_xlfn.MINIFS(Grades!$I:$I,Grades!$A:$A,"="&amp;$A180))</f>
        <v>0.98333333333333339</v>
      </c>
      <c r="Y180" s="28">
        <f>_xlfn.MINIFS(Grades!$P:$P,Grades!$A:$A,"="&amp;Alumn_Filtered!$A180,Grades!$J:$J,"=2",Grades!$I:$I,"="&amp;_xlfn.MINIFS(Grades!$I:$I,Grades!$A:$A,"="&amp;$A180))</f>
        <v>0.51666666666666661</v>
      </c>
      <c r="Z180" s="28">
        <f>IF(S180&lt;&gt;0,SUMIFS(Grades!$P:$P,Grades!$P:$P,"&gt;0",Grades!$A:$A,"="&amp;Alumn_Filtered!$A180,Grades!$J:$J,"=2",Grades!$I:$I,"="&amp;_xlfn.MINIFS(Grades!$I:$I,Grades!$A:$A,"="&amp;$A180))/COUNTIFS(Grades!P:P,"&lt;&gt;BAD",Grades!P:P,"&lt;&gt;DRP",Grades!P:P,"&lt;&gt;CVL",Grades!$A:$A,"="&amp;Alumn_Filtered!$A180,Grades!$J:$J,"=2",Grades!$I:$I,"="&amp;_xlfn.MINIFS(Grades!$I:$I,Grades!$A:$A,"="&amp;$A180)),0)</f>
        <v>0.65833333333333321</v>
      </c>
      <c r="AA180" s="28">
        <f t="shared" si="39"/>
        <v>1.6666666666666607E-2</v>
      </c>
      <c r="AB180">
        <f t="shared" ca="1" si="33"/>
        <v>21</v>
      </c>
      <c r="AC180" t="str">
        <f>LEFT(VLOOKUP($A180,Ingresos!$C:$X,5,FALSE),1)</f>
        <v>T</v>
      </c>
      <c r="AD180">
        <f t="shared" si="40"/>
        <v>0</v>
      </c>
      <c r="AE180" t="str">
        <f>LEFT(VLOOKUP($A180,Ingresos!$C:$X,6,FALSE),1)</f>
        <v>E</v>
      </c>
      <c r="AF180">
        <f t="shared" si="41"/>
        <v>0</v>
      </c>
      <c r="AG180">
        <f>VLOOKUP($A180,Ingresos!$C:$X,9,FALSE)</f>
        <v>564</v>
      </c>
      <c r="AH180" s="28">
        <f t="shared" si="42"/>
        <v>0.57698541329011344</v>
      </c>
      <c r="AI180">
        <f>VLOOKUP($A180,Ingresos!$C:$X,10,FALSE)</f>
        <v>0</v>
      </c>
      <c r="AJ180" s="28">
        <f t="shared" si="43"/>
        <v>0</v>
      </c>
      <c r="AK180">
        <f>VLOOKUP($A180,Ingresos!$C:$X,11,FALSE)</f>
        <v>459</v>
      </c>
      <c r="AL180" s="28">
        <f t="shared" si="44"/>
        <v>0.40680713128038898</v>
      </c>
      <c r="AM180">
        <f>VLOOKUP($A180,Ingresos!$C:$X,12,FALSE)</f>
        <v>585</v>
      </c>
      <c r="AN180" s="28">
        <f t="shared" si="45"/>
        <v>0.61102106969205838</v>
      </c>
      <c r="AO180" t="str">
        <f>VLOOKUP($A180,Ingresos!$C:$X,18,FALSE)</f>
        <v>IX</v>
      </c>
      <c r="AP180">
        <f t="shared" si="48"/>
        <v>9</v>
      </c>
      <c r="AQ180" t="str">
        <f>VLOOKUP($A180,Ingresos!$C:$X,19,FALSE)</f>
        <v>H1</v>
      </c>
      <c r="AR180">
        <f t="shared" si="46"/>
        <v>1</v>
      </c>
      <c r="AS180">
        <f>VLOOKUP($A180,Ingresos!$C:$X,22,FALSE)</f>
        <v>0</v>
      </c>
    </row>
    <row r="181" spans="1:45" x14ac:dyDescent="0.25">
      <c r="A181">
        <v>193062407</v>
      </c>
      <c r="B181">
        <f>IF((_xlfn.MAXIFS(Grades!$I:$I,Grades!$A:$A,"="&amp;$A181)-_xlfn.MINIFS(Grades!$I:$I,Grades!$A:$A,"="&amp;$A181))=0,0,1)</f>
        <v>1</v>
      </c>
      <c r="C181">
        <f>COUNTIFS(Grades!$A:$A,"="&amp;Alumn_Filtered!$A181,Grades!$J:$J,"=1",Grades!$I:$I,"="&amp;_xlfn.MINIFS(Grades!$I:$I,Grades!$A:$A,"="&amp;$A181))</f>
        <v>6</v>
      </c>
      <c r="D181">
        <f>COUNTIFS(Grades!$A:$A,"="&amp;Alumn_Filtered!$A181,Grades!$P:$P,"=DRP",Grades!$J:$J,"=1",Grades!$I:$I,"="&amp;_xlfn.MINIFS(Grades!$I:$I,Grades!$A:$A,"="&amp;$A181))</f>
        <v>0</v>
      </c>
      <c r="E181">
        <f>COUNTIFS(Grades!$A:$A,"="&amp;Alumn_Filtered!$A181,Grades!$P:$P,"=BAD",Grades!$J:$J,"=1",Grades!$I:$I,"="&amp;_xlfn.MINIFS(Grades!$I:$I,Grades!$A:$A,"="&amp;$A181))</f>
        <v>0</v>
      </c>
      <c r="F181">
        <f>COUNTIFS(Grades!$A:$A,"="&amp;Alumn_Filtered!$A181,Grades!$P:$P,"CVL",Grades!$J:$J,"=1",Grades!$I:$I,"="&amp;_xlfn.MINIFS(Grades!$I:$I,Grades!$A:$A,"="&amp;$A181))</f>
        <v>0</v>
      </c>
      <c r="G181" s="30">
        <f t="shared" si="34"/>
        <v>6</v>
      </c>
      <c r="H181">
        <f>COUNTIFS(Grades!$A:$A,"="&amp;Alumn_Filtered!$A181,Grades!$J:$J,"=1",Grades!$P:$P,"&gt;=0.5",Grades!$I:$I,"="&amp;_xlfn.MINIFS(Grades!$I:$I,Grades!$A:$A,"="&amp;$A181))</f>
        <v>3</v>
      </c>
      <c r="I181" s="28">
        <f t="shared" si="35"/>
        <v>0.5</v>
      </c>
      <c r="J181">
        <f>COUNTIFS(Grades!$A:$A,"="&amp;Alumn_Filtered!$A181,Grades!$J:$J,"=1",Grades!$P:$P,"&lt;0.5",Grades!$I:$I,"="&amp;_xlfn.MINIFS(Grades!$I:$I,Grades!$A:$A,"="&amp;$A181))</f>
        <v>3</v>
      </c>
      <c r="K181" s="28">
        <f t="shared" si="36"/>
        <v>0.5</v>
      </c>
      <c r="L181" s="28">
        <f>_xlfn.MAXIFS(Grades!$P:$P,Grades!$A:$A,"="&amp;Alumn_Filtered!$A181,Grades!$J:$J,"=1",Grades!$I:$I,"="&amp;_xlfn.MINIFS(Grades!$I:$I,Grades!$A:$A,"="&amp;$A181))</f>
        <v>0.76666666666666661</v>
      </c>
      <c r="M181" s="28">
        <f>_xlfn.MINIFS(Grades!$P:$P,Grades!$A:$A,"="&amp;Alumn_Filtered!$A181,Grades!$J:$J,"=1",Grades!$I:$I,"="&amp;_xlfn.MINIFS(Grades!$I:$I,Grades!$A:$A,"="&amp;$A181))</f>
        <v>0.3833333333333333</v>
      </c>
      <c r="N181" s="28">
        <f>IF(G181&lt;&gt;0,SUMIFS(Grades!$P:$P,Grades!$P:$P,"&gt;0",Grades!$A:$A,"="&amp;Alumn_Filtered!$A181,Grades!$J:$J,"=1",Grades!$I:$I,"="&amp;_xlfn.MINIFS(Grades!$I:$I,Grades!$A:$A,"="&amp;$A181))/COUNTIFS(Grades!P:P,"&lt;&gt;BAD",Grades!P:P,"&lt;&gt;DRP",Grades!P:P,"&lt;&gt;CVL",Grades!$A:$A,"="&amp;Alumn_Filtered!$A181,Grades!$J:$J,"=1",Grades!$I:$I,"="&amp;_xlfn.MINIFS(Grades!$I:$I,Grades!$A:$A,"="&amp;$A181)),0)</f>
        <v>0.50555555555555554</v>
      </c>
      <c r="O181">
        <f>COUNTIFS(Grades!$A:$A,"="&amp;Alumn_Filtered!$A181,Grades!$J:$J,"=2",Grades!$I:$I,"="&amp;_xlfn.MINIFS(Grades!$I:$I,Grades!$A:$A,"="&amp;$A181))</f>
        <v>6</v>
      </c>
      <c r="P181">
        <f>COUNTIFS(Grades!$A:$A,"="&amp;Alumn_Filtered!$A181,Grades!$P:$P,"=DRP",Grades!$J:$J,"=2",Grades!$I:$I,"="&amp;_xlfn.MINIFS(Grades!$I:$I,Grades!$A:$A,"="&amp;$A181))</f>
        <v>0</v>
      </c>
      <c r="Q181">
        <f>COUNTIFS(Grades!$A:$A,"="&amp;Alumn_Filtered!$A181,Grades!$P:$P,"=BAD",Grades!$J:$J,"=2",Grades!$I:$I,"="&amp;_xlfn.MINIFS(Grades!$I:$I,Grades!$A:$A,"="&amp;$A181))</f>
        <v>0</v>
      </c>
      <c r="R181">
        <f>COUNTIFS(Grades!$A:$A,"="&amp;Alumn_Filtered!$A181,Grades!$P:$P,"CVL",Grades!$J:$J,"=2",Grades!$I:$I,"="&amp;_xlfn.MINIFS(Grades!$I:$I,Grades!$A:$A,"="&amp;$A181))</f>
        <v>0</v>
      </c>
      <c r="S181">
        <f t="shared" si="47"/>
        <v>6</v>
      </c>
      <c r="T181">
        <f>COUNTIFS(Grades!$A:$A,"="&amp;Alumn_Filtered!$A181,Grades!$J:$J,"=2",Grades!$P:$P,"&gt;=0.5",Grades!$I:$I,"="&amp;_xlfn.MINIFS(Grades!$I:$I,Grades!$A:$A,"="&amp;$A181))</f>
        <v>6</v>
      </c>
      <c r="U181" s="28">
        <f t="shared" si="37"/>
        <v>1</v>
      </c>
      <c r="V181">
        <f>COUNTIFS(Grades!$A:$A,"="&amp;Alumn_Filtered!$A181,Grades!$J:$J,"=2",Grades!$P:$P,"&lt;0.5",Grades!$I:$I,"="&amp;_xlfn.MINIFS(Grades!$I:$I,Grades!$A:$A,"="&amp;$A181))</f>
        <v>0</v>
      </c>
      <c r="W181" s="28">
        <f t="shared" si="38"/>
        <v>0</v>
      </c>
      <c r="X181" s="28">
        <f>_xlfn.MAXIFS(Grades!$P:$P,Grades!$A:$A,"="&amp;Alumn_Filtered!$A181,Grades!$J:$J,"=2",Grades!$I:$I,"="&amp;_xlfn.MINIFS(Grades!$I:$I,Grades!$A:$A,"="&amp;$A181))</f>
        <v>0.85</v>
      </c>
      <c r="Y181" s="28">
        <f>_xlfn.MINIFS(Grades!$P:$P,Grades!$A:$A,"="&amp;Alumn_Filtered!$A181,Grades!$J:$J,"=2",Grades!$I:$I,"="&amp;_xlfn.MINIFS(Grades!$I:$I,Grades!$A:$A,"="&amp;$A181))</f>
        <v>0.66666666666666663</v>
      </c>
      <c r="Z181" s="28">
        <f>IF(S181&lt;&gt;0,SUMIFS(Grades!$P:$P,Grades!$P:$P,"&gt;0",Grades!$A:$A,"="&amp;Alumn_Filtered!$A181,Grades!$J:$J,"=2",Grades!$I:$I,"="&amp;_xlfn.MINIFS(Grades!$I:$I,Grades!$A:$A,"="&amp;$A181))/COUNTIFS(Grades!P:P,"&lt;&gt;BAD",Grades!P:P,"&lt;&gt;DRP",Grades!P:P,"&lt;&gt;CVL",Grades!$A:$A,"="&amp;Alumn_Filtered!$A181,Grades!$J:$J,"=2",Grades!$I:$I,"="&amp;_xlfn.MINIFS(Grades!$I:$I,Grades!$A:$A,"="&amp;$A181)),0)</f>
        <v>0.75277777777777777</v>
      </c>
      <c r="AA181" s="28">
        <f t="shared" si="39"/>
        <v>0.24722222222222223</v>
      </c>
      <c r="AB181">
        <f t="shared" ca="1" si="33"/>
        <v>21</v>
      </c>
      <c r="AC181" t="str">
        <f>LEFT(VLOOKUP($A181,Ingresos!$C:$X,5,FALSE),1)</f>
        <v>T</v>
      </c>
      <c r="AD181">
        <f t="shared" si="40"/>
        <v>0</v>
      </c>
      <c r="AE181" t="str">
        <f>LEFT(VLOOKUP($A181,Ingresos!$C:$X,6,FALSE),1)</f>
        <v>R</v>
      </c>
      <c r="AF181">
        <f t="shared" si="41"/>
        <v>1</v>
      </c>
      <c r="AG181">
        <f>VLOOKUP($A181,Ingresos!$C:$X,9,FALSE)</f>
        <v>408</v>
      </c>
      <c r="AH181" s="28">
        <f t="shared" si="42"/>
        <v>0.32414910858995138</v>
      </c>
      <c r="AI181">
        <f>VLOOKUP($A181,Ingresos!$C:$X,10,FALSE)</f>
        <v>408</v>
      </c>
      <c r="AJ181" s="28">
        <f t="shared" si="43"/>
        <v>0.32414910858995138</v>
      </c>
      <c r="AK181">
        <f>VLOOKUP($A181,Ingresos!$C:$X,11,FALSE)</f>
        <v>512</v>
      </c>
      <c r="AL181" s="28">
        <f t="shared" si="44"/>
        <v>0.49270664505672607</v>
      </c>
      <c r="AM181">
        <f>VLOOKUP($A181,Ingresos!$C:$X,12,FALSE)</f>
        <v>542</v>
      </c>
      <c r="AN181" s="28">
        <f t="shared" si="45"/>
        <v>0.54132901134521882</v>
      </c>
      <c r="AO181">
        <f>VLOOKUP($A181,Ingresos!$C:$X,18,FALSE)</f>
        <v>9</v>
      </c>
      <c r="AP181">
        <f t="shared" si="48"/>
        <v>9</v>
      </c>
      <c r="AQ181" t="str">
        <f>VLOOKUP($A181,Ingresos!$C:$X,19,FALSE)</f>
        <v>H1</v>
      </c>
      <c r="AR181">
        <f t="shared" si="46"/>
        <v>1</v>
      </c>
      <c r="AS181">
        <f>VLOOKUP($A181,Ingresos!$C:$X,22,FALSE)</f>
        <v>7</v>
      </c>
    </row>
    <row r="182" spans="1:45" x14ac:dyDescent="0.25">
      <c r="A182">
        <v>193083870</v>
      </c>
      <c r="B182">
        <f>IF((_xlfn.MAXIFS(Grades!$I:$I,Grades!$A:$A,"="&amp;$A182)-_xlfn.MINIFS(Grades!$I:$I,Grades!$A:$A,"="&amp;$A182))=0,0,1)</f>
        <v>1</v>
      </c>
      <c r="C182">
        <f>COUNTIFS(Grades!$A:$A,"="&amp;Alumn_Filtered!$A182,Grades!$J:$J,"=1",Grades!$I:$I,"="&amp;_xlfn.MINIFS(Grades!$I:$I,Grades!$A:$A,"="&amp;$A182))</f>
        <v>6</v>
      </c>
      <c r="D182">
        <f>COUNTIFS(Grades!$A:$A,"="&amp;Alumn_Filtered!$A182,Grades!$P:$P,"=DRP",Grades!$J:$J,"=1",Grades!$I:$I,"="&amp;_xlfn.MINIFS(Grades!$I:$I,Grades!$A:$A,"="&amp;$A182))</f>
        <v>0</v>
      </c>
      <c r="E182">
        <f>COUNTIFS(Grades!$A:$A,"="&amp;Alumn_Filtered!$A182,Grades!$P:$P,"=BAD",Grades!$J:$J,"=1",Grades!$I:$I,"="&amp;_xlfn.MINIFS(Grades!$I:$I,Grades!$A:$A,"="&amp;$A182))</f>
        <v>0</v>
      </c>
      <c r="F182">
        <f>COUNTIFS(Grades!$A:$A,"="&amp;Alumn_Filtered!$A182,Grades!$P:$P,"CVL",Grades!$J:$J,"=1",Grades!$I:$I,"="&amp;_xlfn.MINIFS(Grades!$I:$I,Grades!$A:$A,"="&amp;$A182))</f>
        <v>0</v>
      </c>
      <c r="G182" s="30">
        <f t="shared" si="34"/>
        <v>6</v>
      </c>
      <c r="H182">
        <f>COUNTIFS(Grades!$A:$A,"="&amp;Alumn_Filtered!$A182,Grades!$J:$J,"=1",Grades!$P:$P,"&gt;=0.5",Grades!$I:$I,"="&amp;_xlfn.MINIFS(Grades!$I:$I,Grades!$A:$A,"="&amp;$A182))</f>
        <v>5</v>
      </c>
      <c r="I182" s="28">
        <f t="shared" si="35"/>
        <v>0.83333333333333337</v>
      </c>
      <c r="J182">
        <f>COUNTIFS(Grades!$A:$A,"="&amp;Alumn_Filtered!$A182,Grades!$J:$J,"=1",Grades!$P:$P,"&lt;0.5",Grades!$I:$I,"="&amp;_xlfn.MINIFS(Grades!$I:$I,Grades!$A:$A,"="&amp;$A182))</f>
        <v>1</v>
      </c>
      <c r="K182" s="28">
        <f t="shared" si="36"/>
        <v>0.16666666666666666</v>
      </c>
      <c r="L182" s="28">
        <f>_xlfn.MAXIFS(Grades!$P:$P,Grades!$A:$A,"="&amp;Alumn_Filtered!$A182,Grades!$J:$J,"=1",Grades!$I:$I,"="&amp;_xlfn.MINIFS(Grades!$I:$I,Grades!$A:$A,"="&amp;$A182))</f>
        <v>0.91666666666666663</v>
      </c>
      <c r="M182" s="28">
        <f>_xlfn.MINIFS(Grades!$P:$P,Grades!$A:$A,"="&amp;Alumn_Filtered!$A182,Grades!$J:$J,"=1",Grades!$I:$I,"="&amp;_xlfn.MINIFS(Grades!$I:$I,Grades!$A:$A,"="&amp;$A182))</f>
        <v>0.3833333333333333</v>
      </c>
      <c r="N182" s="28">
        <f>IF(G182&lt;&gt;0,SUMIFS(Grades!$P:$P,Grades!$P:$P,"&gt;0",Grades!$A:$A,"="&amp;Alumn_Filtered!$A182,Grades!$J:$J,"=1",Grades!$I:$I,"="&amp;_xlfn.MINIFS(Grades!$I:$I,Grades!$A:$A,"="&amp;$A182))/COUNTIFS(Grades!P:P,"&lt;&gt;BAD",Grades!P:P,"&lt;&gt;DRP",Grades!P:P,"&lt;&gt;CVL",Grades!$A:$A,"="&amp;Alumn_Filtered!$A182,Grades!$J:$J,"=1",Grades!$I:$I,"="&amp;_xlfn.MINIFS(Grades!$I:$I,Grades!$A:$A,"="&amp;$A182)),0)</f>
        <v>0.61388888888888882</v>
      </c>
      <c r="O182">
        <f>COUNTIFS(Grades!$A:$A,"="&amp;Alumn_Filtered!$A182,Grades!$J:$J,"=2",Grades!$I:$I,"="&amp;_xlfn.MINIFS(Grades!$I:$I,Grades!$A:$A,"="&amp;$A182))</f>
        <v>6</v>
      </c>
      <c r="P182">
        <f>COUNTIFS(Grades!$A:$A,"="&amp;Alumn_Filtered!$A182,Grades!$P:$P,"=DRP",Grades!$J:$J,"=2",Grades!$I:$I,"="&amp;_xlfn.MINIFS(Grades!$I:$I,Grades!$A:$A,"="&amp;$A182))</f>
        <v>0</v>
      </c>
      <c r="Q182">
        <f>COUNTIFS(Grades!$A:$A,"="&amp;Alumn_Filtered!$A182,Grades!$P:$P,"=BAD",Grades!$J:$J,"=2",Grades!$I:$I,"="&amp;_xlfn.MINIFS(Grades!$I:$I,Grades!$A:$A,"="&amp;$A182))</f>
        <v>0</v>
      </c>
      <c r="R182">
        <f>COUNTIFS(Grades!$A:$A,"="&amp;Alumn_Filtered!$A182,Grades!$P:$P,"CVL",Grades!$J:$J,"=2",Grades!$I:$I,"="&amp;_xlfn.MINIFS(Grades!$I:$I,Grades!$A:$A,"="&amp;$A182))</f>
        <v>0</v>
      </c>
      <c r="S182">
        <f t="shared" si="47"/>
        <v>6</v>
      </c>
      <c r="T182">
        <f>COUNTIFS(Grades!$A:$A,"="&amp;Alumn_Filtered!$A182,Grades!$J:$J,"=2",Grades!$P:$P,"&gt;=0.5",Grades!$I:$I,"="&amp;_xlfn.MINIFS(Grades!$I:$I,Grades!$A:$A,"="&amp;$A182))</f>
        <v>6</v>
      </c>
      <c r="U182" s="28">
        <f t="shared" si="37"/>
        <v>1</v>
      </c>
      <c r="V182">
        <f>COUNTIFS(Grades!$A:$A,"="&amp;Alumn_Filtered!$A182,Grades!$J:$J,"=2",Grades!$P:$P,"&lt;0.5",Grades!$I:$I,"="&amp;_xlfn.MINIFS(Grades!$I:$I,Grades!$A:$A,"="&amp;$A182))</f>
        <v>0</v>
      </c>
      <c r="W182" s="28">
        <f t="shared" si="38"/>
        <v>0</v>
      </c>
      <c r="X182" s="28">
        <f>_xlfn.MAXIFS(Grades!$P:$P,Grades!$A:$A,"="&amp;Alumn_Filtered!$A182,Grades!$J:$J,"=2",Grades!$I:$I,"="&amp;_xlfn.MINIFS(Grades!$I:$I,Grades!$A:$A,"="&amp;$A182))</f>
        <v>0.8666666666666667</v>
      </c>
      <c r="Y182" s="28">
        <f>_xlfn.MINIFS(Grades!$P:$P,Grades!$A:$A,"="&amp;Alumn_Filtered!$A182,Grades!$J:$J,"=2",Grades!$I:$I,"="&amp;_xlfn.MINIFS(Grades!$I:$I,Grades!$A:$A,"="&amp;$A182))</f>
        <v>0.51666666666666661</v>
      </c>
      <c r="Z182" s="28">
        <f>IF(S182&lt;&gt;0,SUMIFS(Grades!$P:$P,Grades!$P:$P,"&gt;0",Grades!$A:$A,"="&amp;Alumn_Filtered!$A182,Grades!$J:$J,"=2",Grades!$I:$I,"="&amp;_xlfn.MINIFS(Grades!$I:$I,Grades!$A:$A,"="&amp;$A182))/COUNTIFS(Grades!P:P,"&lt;&gt;BAD",Grades!P:P,"&lt;&gt;DRP",Grades!P:P,"&lt;&gt;CVL",Grades!$A:$A,"="&amp;Alumn_Filtered!$A182,Grades!$J:$J,"=2",Grades!$I:$I,"="&amp;_xlfn.MINIFS(Grades!$I:$I,Grades!$A:$A,"="&amp;$A182)),0)</f>
        <v>0.68055555555555547</v>
      </c>
      <c r="AA182" s="28">
        <f t="shared" si="39"/>
        <v>6.6666666666666652E-2</v>
      </c>
      <c r="AB182">
        <f t="shared" ca="1" si="33"/>
        <v>21</v>
      </c>
      <c r="AC182" t="str">
        <f>LEFT(VLOOKUP($A182,Ingresos!$C:$X,5,FALSE),1)</f>
        <v>S</v>
      </c>
      <c r="AD182">
        <f t="shared" si="40"/>
        <v>1</v>
      </c>
      <c r="AE182" t="str">
        <f>LEFT(VLOOKUP($A182,Ingresos!$C:$X,6,FALSE),1)</f>
        <v>R</v>
      </c>
      <c r="AF182">
        <f t="shared" si="41"/>
        <v>1</v>
      </c>
      <c r="AG182">
        <f>VLOOKUP($A182,Ingresos!$C:$X,9,FALSE)</f>
        <v>538</v>
      </c>
      <c r="AH182" s="28">
        <f t="shared" si="42"/>
        <v>0.53484602917341972</v>
      </c>
      <c r="AI182">
        <f>VLOOKUP($A182,Ingresos!$C:$X,10,FALSE)</f>
        <v>546</v>
      </c>
      <c r="AJ182" s="28">
        <f t="shared" si="43"/>
        <v>0.54781199351701781</v>
      </c>
      <c r="AK182">
        <f>VLOOKUP($A182,Ingresos!$C:$X,11,FALSE)</f>
        <v>681</v>
      </c>
      <c r="AL182" s="28">
        <f t="shared" si="44"/>
        <v>0.76661264181523503</v>
      </c>
      <c r="AM182">
        <f>VLOOKUP($A182,Ingresos!$C:$X,12,FALSE)</f>
        <v>609</v>
      </c>
      <c r="AN182" s="28">
        <f t="shared" si="45"/>
        <v>0.64991896272285254</v>
      </c>
      <c r="AO182">
        <f>VLOOKUP($A182,Ingresos!$C:$X,18,FALSE)</f>
        <v>13</v>
      </c>
      <c r="AP182">
        <f t="shared" si="48"/>
        <v>13</v>
      </c>
      <c r="AQ182" t="str">
        <f>VLOOKUP($A182,Ingresos!$C:$X,19,FALSE)</f>
        <v>H1</v>
      </c>
      <c r="AR182">
        <f t="shared" si="46"/>
        <v>1</v>
      </c>
      <c r="AS182">
        <f>VLOOKUP($A182,Ingresos!$C:$X,22,FALSE)</f>
        <v>5</v>
      </c>
    </row>
    <row r="183" spans="1:45" x14ac:dyDescent="0.25">
      <c r="A183">
        <v>193096190</v>
      </c>
      <c r="B183">
        <f>IF((_xlfn.MAXIFS(Grades!$I:$I,Grades!$A:$A,"="&amp;$A183)-_xlfn.MINIFS(Grades!$I:$I,Grades!$A:$A,"="&amp;$A183))=0,0,1)</f>
        <v>1</v>
      </c>
      <c r="C183">
        <f>COUNTIFS(Grades!$A:$A,"="&amp;Alumn_Filtered!$A183,Grades!$J:$J,"=1",Grades!$I:$I,"="&amp;_xlfn.MINIFS(Grades!$I:$I,Grades!$A:$A,"="&amp;$A183))</f>
        <v>6</v>
      </c>
      <c r="D183">
        <f>COUNTIFS(Grades!$A:$A,"="&amp;Alumn_Filtered!$A183,Grades!$P:$P,"=DRP",Grades!$J:$J,"=1",Grades!$I:$I,"="&amp;_xlfn.MINIFS(Grades!$I:$I,Grades!$A:$A,"="&amp;$A183))</f>
        <v>0</v>
      </c>
      <c r="E183">
        <f>COUNTIFS(Grades!$A:$A,"="&amp;Alumn_Filtered!$A183,Grades!$P:$P,"=BAD",Grades!$J:$J,"=1",Grades!$I:$I,"="&amp;_xlfn.MINIFS(Grades!$I:$I,Grades!$A:$A,"="&amp;$A183))</f>
        <v>0</v>
      </c>
      <c r="F183">
        <f>COUNTIFS(Grades!$A:$A,"="&amp;Alumn_Filtered!$A183,Grades!$P:$P,"CVL",Grades!$J:$J,"=1",Grades!$I:$I,"="&amp;_xlfn.MINIFS(Grades!$I:$I,Grades!$A:$A,"="&amp;$A183))</f>
        <v>0</v>
      </c>
      <c r="G183" s="30">
        <f t="shared" si="34"/>
        <v>6</v>
      </c>
      <c r="H183">
        <f>COUNTIFS(Grades!$A:$A,"="&amp;Alumn_Filtered!$A183,Grades!$J:$J,"=1",Grades!$P:$P,"&gt;=0.5",Grades!$I:$I,"="&amp;_xlfn.MINIFS(Grades!$I:$I,Grades!$A:$A,"="&amp;$A183))</f>
        <v>3</v>
      </c>
      <c r="I183" s="28">
        <f t="shared" si="35"/>
        <v>0.5</v>
      </c>
      <c r="J183">
        <f>COUNTIFS(Grades!$A:$A,"="&amp;Alumn_Filtered!$A183,Grades!$J:$J,"=1",Grades!$P:$P,"&lt;0.5",Grades!$I:$I,"="&amp;_xlfn.MINIFS(Grades!$I:$I,Grades!$A:$A,"="&amp;$A183))</f>
        <v>3</v>
      </c>
      <c r="K183" s="28">
        <f t="shared" si="36"/>
        <v>0.5</v>
      </c>
      <c r="L183" s="28">
        <f>_xlfn.MAXIFS(Grades!$P:$P,Grades!$A:$A,"="&amp;Alumn_Filtered!$A183,Grades!$J:$J,"=1",Grades!$I:$I,"="&amp;_xlfn.MINIFS(Grades!$I:$I,Grades!$A:$A,"="&amp;$A183))</f>
        <v>0.85</v>
      </c>
      <c r="M183" s="28">
        <f>_xlfn.MINIFS(Grades!$P:$P,Grades!$A:$A,"="&amp;Alumn_Filtered!$A183,Grades!$J:$J,"=1",Grades!$I:$I,"="&amp;_xlfn.MINIFS(Grades!$I:$I,Grades!$A:$A,"="&amp;$A183))</f>
        <v>0.33333333333333331</v>
      </c>
      <c r="N183" s="28">
        <f>IF(G183&lt;&gt;0,SUMIFS(Grades!$P:$P,Grades!$P:$P,"&gt;0",Grades!$A:$A,"="&amp;Alumn_Filtered!$A183,Grades!$J:$J,"=1",Grades!$I:$I,"="&amp;_xlfn.MINIFS(Grades!$I:$I,Grades!$A:$A,"="&amp;$A183))/COUNTIFS(Grades!P:P,"&lt;&gt;BAD",Grades!P:P,"&lt;&gt;DRP",Grades!P:P,"&lt;&gt;CVL",Grades!$A:$A,"="&amp;Alumn_Filtered!$A183,Grades!$J:$J,"=1",Grades!$I:$I,"="&amp;_xlfn.MINIFS(Grades!$I:$I,Grades!$A:$A,"="&amp;$A183)),0)</f>
        <v>0.51944444444444449</v>
      </c>
      <c r="O183">
        <f>COUNTIFS(Grades!$A:$A,"="&amp;Alumn_Filtered!$A183,Grades!$J:$J,"=2",Grades!$I:$I,"="&amp;_xlfn.MINIFS(Grades!$I:$I,Grades!$A:$A,"="&amp;$A183))</f>
        <v>10</v>
      </c>
      <c r="P183">
        <f>COUNTIFS(Grades!$A:$A,"="&amp;Alumn_Filtered!$A183,Grades!$P:$P,"=DRP",Grades!$J:$J,"=2",Grades!$I:$I,"="&amp;_xlfn.MINIFS(Grades!$I:$I,Grades!$A:$A,"="&amp;$A183))</f>
        <v>3</v>
      </c>
      <c r="Q183">
        <f>COUNTIFS(Grades!$A:$A,"="&amp;Alumn_Filtered!$A183,Grades!$P:$P,"=BAD",Grades!$J:$J,"=2",Grades!$I:$I,"="&amp;_xlfn.MINIFS(Grades!$I:$I,Grades!$A:$A,"="&amp;$A183))</f>
        <v>0</v>
      </c>
      <c r="R183">
        <f>COUNTIFS(Grades!$A:$A,"="&amp;Alumn_Filtered!$A183,Grades!$P:$P,"CVL",Grades!$J:$J,"=2",Grades!$I:$I,"="&amp;_xlfn.MINIFS(Grades!$I:$I,Grades!$A:$A,"="&amp;$A183))</f>
        <v>0</v>
      </c>
      <c r="S183">
        <f t="shared" si="47"/>
        <v>7</v>
      </c>
      <c r="T183">
        <f>COUNTIFS(Grades!$A:$A,"="&amp;Alumn_Filtered!$A183,Grades!$J:$J,"=2",Grades!$P:$P,"&gt;=0.5",Grades!$I:$I,"="&amp;_xlfn.MINIFS(Grades!$I:$I,Grades!$A:$A,"="&amp;$A183))</f>
        <v>7</v>
      </c>
      <c r="U183" s="28">
        <f t="shared" si="37"/>
        <v>1</v>
      </c>
      <c r="V183">
        <f>COUNTIFS(Grades!$A:$A,"="&amp;Alumn_Filtered!$A183,Grades!$J:$J,"=2",Grades!$P:$P,"&lt;0.5",Grades!$I:$I,"="&amp;_xlfn.MINIFS(Grades!$I:$I,Grades!$A:$A,"="&amp;$A183))</f>
        <v>0</v>
      </c>
      <c r="W183" s="28">
        <f t="shared" si="38"/>
        <v>0</v>
      </c>
      <c r="X183" s="28">
        <f>_xlfn.MAXIFS(Grades!$P:$P,Grades!$A:$A,"="&amp;Alumn_Filtered!$A183,Grades!$J:$J,"=2",Grades!$I:$I,"="&amp;_xlfn.MINIFS(Grades!$I:$I,Grades!$A:$A,"="&amp;$A183))</f>
        <v>0.8833333333333333</v>
      </c>
      <c r="Y183" s="28">
        <f>_xlfn.MINIFS(Grades!$P:$P,Grades!$A:$A,"="&amp;Alumn_Filtered!$A183,Grades!$J:$J,"=2",Grades!$I:$I,"="&amp;_xlfn.MINIFS(Grades!$I:$I,Grades!$A:$A,"="&amp;$A183))</f>
        <v>0.66666666666666663</v>
      </c>
      <c r="Z183" s="28">
        <f>IF(S183&lt;&gt;0,SUMIFS(Grades!$P:$P,Grades!$P:$P,"&gt;0",Grades!$A:$A,"="&amp;Alumn_Filtered!$A183,Grades!$J:$J,"=2",Grades!$I:$I,"="&amp;_xlfn.MINIFS(Grades!$I:$I,Grades!$A:$A,"="&amp;$A183))/COUNTIFS(Grades!P:P,"&lt;&gt;BAD",Grades!P:P,"&lt;&gt;DRP",Grades!P:P,"&lt;&gt;CVL",Grades!$A:$A,"="&amp;Alumn_Filtered!$A183,Grades!$J:$J,"=2",Grades!$I:$I,"="&amp;_xlfn.MINIFS(Grades!$I:$I,Grades!$A:$A,"="&amp;$A183)),0)</f>
        <v>0.72857142857142854</v>
      </c>
      <c r="AA183" s="28">
        <f t="shared" si="39"/>
        <v>0.20912698412698405</v>
      </c>
      <c r="AB183">
        <f t="shared" ca="1" si="33"/>
        <v>21</v>
      </c>
      <c r="AC183" t="str">
        <f>LEFT(VLOOKUP($A183,Ingresos!$C:$X,5,FALSE),1)</f>
        <v>S</v>
      </c>
      <c r="AD183">
        <f t="shared" si="40"/>
        <v>1</v>
      </c>
      <c r="AE183" t="str">
        <f>LEFT(VLOOKUP($A183,Ingresos!$C:$X,6,FALSE),1)</f>
        <v>R</v>
      </c>
      <c r="AF183">
        <f t="shared" si="41"/>
        <v>1</v>
      </c>
      <c r="AG183">
        <f>VLOOKUP($A183,Ingresos!$C:$X,9,FALSE)</f>
        <v>573</v>
      </c>
      <c r="AH183" s="28">
        <f t="shared" si="42"/>
        <v>0.5915721231766613</v>
      </c>
      <c r="AI183">
        <f>VLOOKUP($A183,Ingresos!$C:$X,10,FALSE)</f>
        <v>591</v>
      </c>
      <c r="AJ183" s="28">
        <f t="shared" si="43"/>
        <v>0.62074554294975692</v>
      </c>
      <c r="AK183">
        <f>VLOOKUP($A183,Ingresos!$C:$X,11,FALSE)</f>
        <v>552</v>
      </c>
      <c r="AL183" s="28">
        <f t="shared" si="44"/>
        <v>0.55753646677471635</v>
      </c>
      <c r="AM183">
        <f>VLOOKUP($A183,Ingresos!$C:$X,12,FALSE)</f>
        <v>570</v>
      </c>
      <c r="AN183" s="28">
        <f t="shared" si="45"/>
        <v>0.58670988654781198</v>
      </c>
      <c r="AO183">
        <f>VLOOKUP($A183,Ingresos!$C:$X,18,FALSE)</f>
        <v>13</v>
      </c>
      <c r="AP183">
        <f t="shared" si="48"/>
        <v>13</v>
      </c>
      <c r="AQ183" t="str">
        <f>VLOOKUP($A183,Ingresos!$C:$X,19,FALSE)</f>
        <v>H1</v>
      </c>
      <c r="AR183">
        <f t="shared" si="46"/>
        <v>1</v>
      </c>
      <c r="AS183">
        <f>VLOOKUP($A183,Ingresos!$C:$X,22,FALSE)</f>
        <v>0</v>
      </c>
    </row>
    <row r="184" spans="1:45" x14ac:dyDescent="0.25">
      <c r="A184">
        <v>193099327</v>
      </c>
      <c r="B184">
        <f>IF((_xlfn.MAXIFS(Grades!$I:$I,Grades!$A:$A,"="&amp;$A184)-_xlfn.MINIFS(Grades!$I:$I,Grades!$A:$A,"="&amp;$A184))=0,0,1)</f>
        <v>1</v>
      </c>
      <c r="C184">
        <f>COUNTIFS(Grades!$A:$A,"="&amp;Alumn_Filtered!$A184,Grades!$J:$J,"=1",Grades!$I:$I,"="&amp;_xlfn.MINIFS(Grades!$I:$I,Grades!$A:$A,"="&amp;$A184))</f>
        <v>6</v>
      </c>
      <c r="D184">
        <f>COUNTIFS(Grades!$A:$A,"="&amp;Alumn_Filtered!$A184,Grades!$P:$P,"=DRP",Grades!$J:$J,"=1",Grades!$I:$I,"="&amp;_xlfn.MINIFS(Grades!$I:$I,Grades!$A:$A,"="&amp;$A184))</f>
        <v>0</v>
      </c>
      <c r="E184">
        <f>COUNTIFS(Grades!$A:$A,"="&amp;Alumn_Filtered!$A184,Grades!$P:$P,"=BAD",Grades!$J:$J,"=1",Grades!$I:$I,"="&amp;_xlfn.MINIFS(Grades!$I:$I,Grades!$A:$A,"="&amp;$A184))</f>
        <v>0</v>
      </c>
      <c r="F184">
        <f>COUNTIFS(Grades!$A:$A,"="&amp;Alumn_Filtered!$A184,Grades!$P:$P,"CVL",Grades!$J:$J,"=1",Grades!$I:$I,"="&amp;_xlfn.MINIFS(Grades!$I:$I,Grades!$A:$A,"="&amp;$A184))</f>
        <v>0</v>
      </c>
      <c r="G184" s="30">
        <f t="shared" si="34"/>
        <v>6</v>
      </c>
      <c r="H184">
        <f>COUNTIFS(Grades!$A:$A,"="&amp;Alumn_Filtered!$A184,Grades!$J:$J,"=1",Grades!$P:$P,"&gt;=0.5",Grades!$I:$I,"="&amp;_xlfn.MINIFS(Grades!$I:$I,Grades!$A:$A,"="&amp;$A184))</f>
        <v>6</v>
      </c>
      <c r="I184" s="28">
        <f t="shared" si="35"/>
        <v>1</v>
      </c>
      <c r="J184">
        <f>COUNTIFS(Grades!$A:$A,"="&amp;Alumn_Filtered!$A184,Grades!$J:$J,"=1",Grades!$P:$P,"&lt;0.5",Grades!$I:$I,"="&amp;_xlfn.MINIFS(Grades!$I:$I,Grades!$A:$A,"="&amp;$A184))</f>
        <v>0</v>
      </c>
      <c r="K184" s="28">
        <f t="shared" si="36"/>
        <v>0</v>
      </c>
      <c r="L184" s="28">
        <f>_xlfn.MAXIFS(Grades!$P:$P,Grades!$A:$A,"="&amp;Alumn_Filtered!$A184,Grades!$J:$J,"=1",Grades!$I:$I,"="&amp;_xlfn.MINIFS(Grades!$I:$I,Grades!$A:$A,"="&amp;$A184))</f>
        <v>0.95000000000000007</v>
      </c>
      <c r="M184" s="28">
        <f>_xlfn.MINIFS(Grades!$P:$P,Grades!$A:$A,"="&amp;Alumn_Filtered!$A184,Grades!$J:$J,"=1",Grades!$I:$I,"="&amp;_xlfn.MINIFS(Grades!$I:$I,Grades!$A:$A,"="&amp;$A184))</f>
        <v>0.81666666666666676</v>
      </c>
      <c r="N184" s="28">
        <f>IF(G184&lt;&gt;0,SUMIFS(Grades!$P:$P,Grades!$P:$P,"&gt;0",Grades!$A:$A,"="&amp;Alumn_Filtered!$A184,Grades!$J:$J,"=1",Grades!$I:$I,"="&amp;_xlfn.MINIFS(Grades!$I:$I,Grades!$A:$A,"="&amp;$A184))/COUNTIFS(Grades!P:P,"&lt;&gt;BAD",Grades!P:P,"&lt;&gt;DRP",Grades!P:P,"&lt;&gt;CVL",Grades!$A:$A,"="&amp;Alumn_Filtered!$A184,Grades!$J:$J,"=1",Grades!$I:$I,"="&amp;_xlfn.MINIFS(Grades!$I:$I,Grades!$A:$A,"="&amp;$A184)),0)</f>
        <v>0.9194444444444444</v>
      </c>
      <c r="O184">
        <f>COUNTIFS(Grades!$A:$A,"="&amp;Alumn_Filtered!$A184,Grades!$J:$J,"=2",Grades!$I:$I,"="&amp;_xlfn.MINIFS(Grades!$I:$I,Grades!$A:$A,"="&amp;$A184))</f>
        <v>7</v>
      </c>
      <c r="P184">
        <f>COUNTIFS(Grades!$A:$A,"="&amp;Alumn_Filtered!$A184,Grades!$P:$P,"=DRP",Grades!$J:$J,"=2",Grades!$I:$I,"="&amp;_xlfn.MINIFS(Grades!$I:$I,Grades!$A:$A,"="&amp;$A184))</f>
        <v>1</v>
      </c>
      <c r="Q184">
        <f>COUNTIFS(Grades!$A:$A,"="&amp;Alumn_Filtered!$A184,Grades!$P:$P,"=BAD",Grades!$J:$J,"=2",Grades!$I:$I,"="&amp;_xlfn.MINIFS(Grades!$I:$I,Grades!$A:$A,"="&amp;$A184))</f>
        <v>0</v>
      </c>
      <c r="R184">
        <f>COUNTIFS(Grades!$A:$A,"="&amp;Alumn_Filtered!$A184,Grades!$P:$P,"CVL",Grades!$J:$J,"=2",Grades!$I:$I,"="&amp;_xlfn.MINIFS(Grades!$I:$I,Grades!$A:$A,"="&amp;$A184))</f>
        <v>0</v>
      </c>
      <c r="S184">
        <f t="shared" si="47"/>
        <v>6</v>
      </c>
      <c r="T184">
        <f>COUNTIFS(Grades!$A:$A,"="&amp;Alumn_Filtered!$A184,Grades!$J:$J,"=2",Grades!$P:$P,"&gt;=0.5",Grades!$I:$I,"="&amp;_xlfn.MINIFS(Grades!$I:$I,Grades!$A:$A,"="&amp;$A184))</f>
        <v>6</v>
      </c>
      <c r="U184" s="28">
        <f t="shared" si="37"/>
        <v>1</v>
      </c>
      <c r="V184">
        <f>COUNTIFS(Grades!$A:$A,"="&amp;Alumn_Filtered!$A184,Grades!$J:$J,"=2",Grades!$P:$P,"&lt;0.5",Grades!$I:$I,"="&amp;_xlfn.MINIFS(Grades!$I:$I,Grades!$A:$A,"="&amp;$A184))</f>
        <v>0</v>
      </c>
      <c r="W184" s="28">
        <f t="shared" si="38"/>
        <v>0</v>
      </c>
      <c r="X184" s="28">
        <f>_xlfn.MAXIFS(Grades!$P:$P,Grades!$A:$A,"="&amp;Alumn_Filtered!$A184,Grades!$J:$J,"=2",Grades!$I:$I,"="&amp;_xlfn.MINIFS(Grades!$I:$I,Grades!$A:$A,"="&amp;$A184))</f>
        <v>1</v>
      </c>
      <c r="Y184" s="28">
        <f>_xlfn.MINIFS(Grades!$P:$P,Grades!$A:$A,"="&amp;Alumn_Filtered!$A184,Grades!$J:$J,"=2",Grades!$I:$I,"="&amp;_xlfn.MINIFS(Grades!$I:$I,Grades!$A:$A,"="&amp;$A184))</f>
        <v>0.66666666666666663</v>
      </c>
      <c r="Z184" s="28">
        <f>IF(S184&lt;&gt;0,SUMIFS(Grades!$P:$P,Grades!$P:$P,"&gt;0",Grades!$A:$A,"="&amp;Alumn_Filtered!$A184,Grades!$J:$J,"=2",Grades!$I:$I,"="&amp;_xlfn.MINIFS(Grades!$I:$I,Grades!$A:$A,"="&amp;$A184))/COUNTIFS(Grades!P:P,"&lt;&gt;BAD",Grades!P:P,"&lt;&gt;DRP",Grades!P:P,"&lt;&gt;CVL",Grades!$A:$A,"="&amp;Alumn_Filtered!$A184,Grades!$J:$J,"=2",Grades!$I:$I,"="&amp;_xlfn.MINIFS(Grades!$I:$I,Grades!$A:$A,"="&amp;$A184)),0)</f>
        <v>0.79444444444444429</v>
      </c>
      <c r="AA184" s="28">
        <f t="shared" si="39"/>
        <v>-0.12500000000000011</v>
      </c>
      <c r="AB184">
        <f t="shared" ca="1" si="33"/>
        <v>21</v>
      </c>
      <c r="AC184" t="str">
        <f>LEFT(VLOOKUP($A184,Ingresos!$C:$X,5,FALSE),1)</f>
        <v>S</v>
      </c>
      <c r="AD184">
        <f t="shared" si="40"/>
        <v>1</v>
      </c>
      <c r="AE184" t="str">
        <f>LEFT(VLOOKUP($A184,Ingresos!$C:$X,6,FALSE),1)</f>
        <v>R</v>
      </c>
      <c r="AF184">
        <f t="shared" si="41"/>
        <v>1</v>
      </c>
      <c r="AG184">
        <f>VLOOKUP($A184,Ingresos!$C:$X,9,FALSE)</f>
        <v>698</v>
      </c>
      <c r="AH184" s="28">
        <f t="shared" si="42"/>
        <v>0.79416531604538088</v>
      </c>
      <c r="AI184">
        <f>VLOOKUP($A184,Ingresos!$C:$X,10,FALSE)</f>
        <v>755</v>
      </c>
      <c r="AJ184" s="28">
        <f t="shared" si="43"/>
        <v>0.88654781199351707</v>
      </c>
      <c r="AK184">
        <f>VLOOKUP($A184,Ingresos!$C:$X,11,FALSE)</f>
        <v>531</v>
      </c>
      <c r="AL184" s="28">
        <f t="shared" si="44"/>
        <v>0.52350081037277152</v>
      </c>
      <c r="AM184">
        <f>VLOOKUP($A184,Ingresos!$C:$X,12,FALSE)</f>
        <v>639</v>
      </c>
      <c r="AN184" s="28">
        <f t="shared" si="45"/>
        <v>0.69854132901134525</v>
      </c>
      <c r="AO184" t="str">
        <f>VLOOKUP($A184,Ingresos!$C:$X,18,FALSE)</f>
        <v>RM</v>
      </c>
      <c r="AP184">
        <f t="shared" si="48"/>
        <v>13</v>
      </c>
      <c r="AQ184" t="str">
        <f>VLOOKUP($A184,Ingresos!$C:$X,19,FALSE)</f>
        <v>H1</v>
      </c>
      <c r="AR184">
        <f t="shared" si="46"/>
        <v>1</v>
      </c>
      <c r="AS184">
        <f>VLOOKUP($A184,Ingresos!$C:$X,22,FALSE)</f>
        <v>5</v>
      </c>
    </row>
    <row r="185" spans="1:45" x14ac:dyDescent="0.25">
      <c r="A185">
        <v>193099513</v>
      </c>
      <c r="B185">
        <f>IF((_xlfn.MAXIFS(Grades!$I:$I,Grades!$A:$A,"="&amp;$A185)-_xlfn.MINIFS(Grades!$I:$I,Grades!$A:$A,"="&amp;$A185))=0,0,1)</f>
        <v>1</v>
      </c>
      <c r="C185">
        <f>COUNTIFS(Grades!$A:$A,"="&amp;Alumn_Filtered!$A185,Grades!$J:$J,"=1",Grades!$I:$I,"="&amp;_xlfn.MINIFS(Grades!$I:$I,Grades!$A:$A,"="&amp;$A185))</f>
        <v>6</v>
      </c>
      <c r="D185">
        <f>COUNTIFS(Grades!$A:$A,"="&amp;Alumn_Filtered!$A185,Grades!$P:$P,"=DRP",Grades!$J:$J,"=1",Grades!$I:$I,"="&amp;_xlfn.MINIFS(Grades!$I:$I,Grades!$A:$A,"="&amp;$A185))</f>
        <v>0</v>
      </c>
      <c r="E185">
        <f>COUNTIFS(Grades!$A:$A,"="&amp;Alumn_Filtered!$A185,Grades!$P:$P,"=BAD",Grades!$J:$J,"=1",Grades!$I:$I,"="&amp;_xlfn.MINIFS(Grades!$I:$I,Grades!$A:$A,"="&amp;$A185))</f>
        <v>0</v>
      </c>
      <c r="F185">
        <f>COUNTIFS(Grades!$A:$A,"="&amp;Alumn_Filtered!$A185,Grades!$P:$P,"CVL",Grades!$J:$J,"=1",Grades!$I:$I,"="&amp;_xlfn.MINIFS(Grades!$I:$I,Grades!$A:$A,"="&amp;$A185))</f>
        <v>0</v>
      </c>
      <c r="G185" s="30">
        <f t="shared" si="34"/>
        <v>6</v>
      </c>
      <c r="H185">
        <f>COUNTIFS(Grades!$A:$A,"="&amp;Alumn_Filtered!$A185,Grades!$J:$J,"=1",Grades!$P:$P,"&gt;=0.5",Grades!$I:$I,"="&amp;_xlfn.MINIFS(Grades!$I:$I,Grades!$A:$A,"="&amp;$A185))</f>
        <v>3</v>
      </c>
      <c r="I185" s="28">
        <f t="shared" si="35"/>
        <v>0.5</v>
      </c>
      <c r="J185">
        <f>COUNTIFS(Grades!$A:$A,"="&amp;Alumn_Filtered!$A185,Grades!$J:$J,"=1",Grades!$P:$P,"&lt;0.5",Grades!$I:$I,"="&amp;_xlfn.MINIFS(Grades!$I:$I,Grades!$A:$A,"="&amp;$A185))</f>
        <v>3</v>
      </c>
      <c r="K185" s="28">
        <f t="shared" si="36"/>
        <v>0.5</v>
      </c>
      <c r="L185" s="28">
        <f>_xlfn.MAXIFS(Grades!$P:$P,Grades!$A:$A,"="&amp;Alumn_Filtered!$A185,Grades!$J:$J,"=1",Grades!$I:$I,"="&amp;_xlfn.MINIFS(Grades!$I:$I,Grades!$A:$A,"="&amp;$A185))</f>
        <v>0.70000000000000007</v>
      </c>
      <c r="M185" s="28">
        <f>_xlfn.MINIFS(Grades!$P:$P,Grades!$A:$A,"="&amp;Alumn_Filtered!$A185,Grades!$J:$J,"=1",Grades!$I:$I,"="&amp;_xlfn.MINIFS(Grades!$I:$I,Grades!$A:$A,"="&amp;$A185))</f>
        <v>0.26666666666666666</v>
      </c>
      <c r="N185" s="28">
        <f>IF(G185&lt;&gt;0,SUMIFS(Grades!$P:$P,Grades!$P:$P,"&gt;0",Grades!$A:$A,"="&amp;Alumn_Filtered!$A185,Grades!$J:$J,"=1",Grades!$I:$I,"="&amp;_xlfn.MINIFS(Grades!$I:$I,Grades!$A:$A,"="&amp;$A185))/COUNTIFS(Grades!P:P,"&lt;&gt;BAD",Grades!P:P,"&lt;&gt;DRP",Grades!P:P,"&lt;&gt;CVL",Grades!$A:$A,"="&amp;Alumn_Filtered!$A185,Grades!$J:$J,"=1",Grades!$I:$I,"="&amp;_xlfn.MINIFS(Grades!$I:$I,Grades!$A:$A,"="&amp;$A185)),0)</f>
        <v>0.4861111111111111</v>
      </c>
      <c r="O185">
        <f>COUNTIFS(Grades!$A:$A,"="&amp;Alumn_Filtered!$A185,Grades!$J:$J,"=2",Grades!$I:$I,"="&amp;_xlfn.MINIFS(Grades!$I:$I,Grades!$A:$A,"="&amp;$A185))</f>
        <v>7</v>
      </c>
      <c r="P185">
        <f>COUNTIFS(Grades!$A:$A,"="&amp;Alumn_Filtered!$A185,Grades!$P:$P,"=DRP",Grades!$J:$J,"=2",Grades!$I:$I,"="&amp;_xlfn.MINIFS(Grades!$I:$I,Grades!$A:$A,"="&amp;$A185))</f>
        <v>0</v>
      </c>
      <c r="Q185">
        <f>COUNTIFS(Grades!$A:$A,"="&amp;Alumn_Filtered!$A185,Grades!$P:$P,"=BAD",Grades!$J:$J,"=2",Grades!$I:$I,"="&amp;_xlfn.MINIFS(Grades!$I:$I,Grades!$A:$A,"="&amp;$A185))</f>
        <v>0</v>
      </c>
      <c r="R185">
        <f>COUNTIFS(Grades!$A:$A,"="&amp;Alumn_Filtered!$A185,Grades!$P:$P,"CVL",Grades!$J:$J,"=2",Grades!$I:$I,"="&amp;_xlfn.MINIFS(Grades!$I:$I,Grades!$A:$A,"="&amp;$A185))</f>
        <v>0</v>
      </c>
      <c r="S185">
        <f t="shared" si="47"/>
        <v>7</v>
      </c>
      <c r="T185">
        <f>COUNTIFS(Grades!$A:$A,"="&amp;Alumn_Filtered!$A185,Grades!$J:$J,"=2",Grades!$P:$P,"&gt;=0.5",Grades!$I:$I,"="&amp;_xlfn.MINIFS(Grades!$I:$I,Grades!$A:$A,"="&amp;$A185))</f>
        <v>5</v>
      </c>
      <c r="U185" s="28">
        <f t="shared" si="37"/>
        <v>0.7142857142857143</v>
      </c>
      <c r="V185">
        <f>COUNTIFS(Grades!$A:$A,"="&amp;Alumn_Filtered!$A185,Grades!$J:$J,"=2",Grades!$P:$P,"&lt;0.5",Grades!$I:$I,"="&amp;_xlfn.MINIFS(Grades!$I:$I,Grades!$A:$A,"="&amp;$A185))</f>
        <v>2</v>
      </c>
      <c r="W185" s="28">
        <f t="shared" si="38"/>
        <v>0.2857142857142857</v>
      </c>
      <c r="X185" s="28">
        <f>_xlfn.MAXIFS(Grades!$P:$P,Grades!$A:$A,"="&amp;Alumn_Filtered!$A185,Grades!$J:$J,"=2",Grades!$I:$I,"="&amp;_xlfn.MINIFS(Grades!$I:$I,Grades!$A:$A,"="&amp;$A185))</f>
        <v>0.78333333333333333</v>
      </c>
      <c r="Y185" s="28">
        <f>_xlfn.MINIFS(Grades!$P:$P,Grades!$A:$A,"="&amp;Alumn_Filtered!$A185,Grades!$J:$J,"=2",Grades!$I:$I,"="&amp;_xlfn.MINIFS(Grades!$I:$I,Grades!$A:$A,"="&amp;$A185))</f>
        <v>0.43333333333333335</v>
      </c>
      <c r="Z185" s="28">
        <f>IF(S185&lt;&gt;0,SUMIFS(Grades!$P:$P,Grades!$P:$P,"&gt;0",Grades!$A:$A,"="&amp;Alumn_Filtered!$A185,Grades!$J:$J,"=2",Grades!$I:$I,"="&amp;_xlfn.MINIFS(Grades!$I:$I,Grades!$A:$A,"="&amp;$A185))/COUNTIFS(Grades!P:P,"&lt;&gt;BAD",Grades!P:P,"&lt;&gt;DRP",Grades!P:P,"&lt;&gt;CVL",Grades!$A:$A,"="&amp;Alumn_Filtered!$A185,Grades!$J:$J,"=2",Grades!$I:$I,"="&amp;_xlfn.MINIFS(Grades!$I:$I,Grades!$A:$A,"="&amp;$A185)),0)</f>
        <v>0.54523809523809519</v>
      </c>
      <c r="AA185" s="28">
        <f t="shared" si="39"/>
        <v>5.9126984126984083E-2</v>
      </c>
      <c r="AB185">
        <f t="shared" ca="1" si="33"/>
        <v>21</v>
      </c>
      <c r="AC185" t="str">
        <f>LEFT(VLOOKUP($A185,Ingresos!$C:$X,5,FALSE),1)</f>
        <v>S</v>
      </c>
      <c r="AD185">
        <f t="shared" si="40"/>
        <v>1</v>
      </c>
      <c r="AE185" t="str">
        <f>LEFT(VLOOKUP($A185,Ingresos!$C:$X,6,FALSE),1)</f>
        <v>R</v>
      </c>
      <c r="AF185">
        <f t="shared" si="41"/>
        <v>1</v>
      </c>
      <c r="AG185">
        <f>VLOOKUP($A185,Ingresos!$C:$X,9,FALSE)</f>
        <v>548</v>
      </c>
      <c r="AH185" s="28">
        <f t="shared" si="42"/>
        <v>0.55105348460291737</v>
      </c>
      <c r="AI185">
        <f>VLOOKUP($A185,Ingresos!$C:$X,10,FALSE)</f>
        <v>553</v>
      </c>
      <c r="AJ185" s="28">
        <f t="shared" si="43"/>
        <v>0.55915721231766613</v>
      </c>
      <c r="AK185">
        <f>VLOOKUP($A185,Ingresos!$C:$X,11,FALSE)</f>
        <v>518</v>
      </c>
      <c r="AL185" s="28">
        <f t="shared" si="44"/>
        <v>0.50243111831442466</v>
      </c>
      <c r="AM185">
        <f>VLOOKUP($A185,Ingresos!$C:$X,12,FALSE)</f>
        <v>626</v>
      </c>
      <c r="AN185" s="28">
        <f t="shared" si="45"/>
        <v>0.67747163695299839</v>
      </c>
      <c r="AO185">
        <f>VLOOKUP($A185,Ingresos!$C:$X,18,FALSE)</f>
        <v>13</v>
      </c>
      <c r="AP185">
        <f t="shared" si="48"/>
        <v>13</v>
      </c>
      <c r="AQ185" t="str">
        <f>VLOOKUP($A185,Ingresos!$C:$X,19,FALSE)</f>
        <v>H1</v>
      </c>
      <c r="AR185">
        <f t="shared" si="46"/>
        <v>1</v>
      </c>
      <c r="AS185">
        <f>VLOOKUP($A185,Ingresos!$C:$X,22,FALSE)</f>
        <v>5</v>
      </c>
    </row>
    <row r="186" spans="1:45" x14ac:dyDescent="0.25">
      <c r="A186">
        <v>193102832</v>
      </c>
      <c r="B186">
        <f>IF((_xlfn.MAXIFS(Grades!$I:$I,Grades!$A:$A,"="&amp;$A186)-_xlfn.MINIFS(Grades!$I:$I,Grades!$A:$A,"="&amp;$A186))=0,0,1)</f>
        <v>1</v>
      </c>
      <c r="C186">
        <f>COUNTIFS(Grades!$A:$A,"="&amp;Alumn_Filtered!$A186,Grades!$J:$J,"=1",Grades!$I:$I,"="&amp;_xlfn.MINIFS(Grades!$I:$I,Grades!$A:$A,"="&amp;$A186))</f>
        <v>6</v>
      </c>
      <c r="D186">
        <f>COUNTIFS(Grades!$A:$A,"="&amp;Alumn_Filtered!$A186,Grades!$P:$P,"=DRP",Grades!$J:$J,"=1",Grades!$I:$I,"="&amp;_xlfn.MINIFS(Grades!$I:$I,Grades!$A:$A,"="&amp;$A186))</f>
        <v>0</v>
      </c>
      <c r="E186">
        <f>COUNTIFS(Grades!$A:$A,"="&amp;Alumn_Filtered!$A186,Grades!$P:$P,"=BAD",Grades!$J:$J,"=1",Grades!$I:$I,"="&amp;_xlfn.MINIFS(Grades!$I:$I,Grades!$A:$A,"="&amp;$A186))</f>
        <v>0</v>
      </c>
      <c r="F186">
        <f>COUNTIFS(Grades!$A:$A,"="&amp;Alumn_Filtered!$A186,Grades!$P:$P,"CVL",Grades!$J:$J,"=1",Grades!$I:$I,"="&amp;_xlfn.MINIFS(Grades!$I:$I,Grades!$A:$A,"="&amp;$A186))</f>
        <v>0</v>
      </c>
      <c r="G186" s="30">
        <f t="shared" si="34"/>
        <v>6</v>
      </c>
      <c r="H186">
        <f>COUNTIFS(Grades!$A:$A,"="&amp;Alumn_Filtered!$A186,Grades!$J:$J,"=1",Grades!$P:$P,"&gt;=0.5",Grades!$I:$I,"="&amp;_xlfn.MINIFS(Grades!$I:$I,Grades!$A:$A,"="&amp;$A186))</f>
        <v>6</v>
      </c>
      <c r="I186" s="28">
        <f t="shared" si="35"/>
        <v>1</v>
      </c>
      <c r="J186">
        <f>COUNTIFS(Grades!$A:$A,"="&amp;Alumn_Filtered!$A186,Grades!$J:$J,"=1",Grades!$P:$P,"&lt;0.5",Grades!$I:$I,"="&amp;_xlfn.MINIFS(Grades!$I:$I,Grades!$A:$A,"="&amp;$A186))</f>
        <v>0</v>
      </c>
      <c r="K186" s="28">
        <f t="shared" si="36"/>
        <v>0</v>
      </c>
      <c r="L186" s="28">
        <f>_xlfn.MAXIFS(Grades!$P:$P,Grades!$A:$A,"="&amp;Alumn_Filtered!$A186,Grades!$J:$J,"=1",Grades!$I:$I,"="&amp;_xlfn.MINIFS(Grades!$I:$I,Grades!$A:$A,"="&amp;$A186))</f>
        <v>0.8833333333333333</v>
      </c>
      <c r="M186" s="28">
        <f>_xlfn.MINIFS(Grades!$P:$P,Grades!$A:$A,"="&amp;Alumn_Filtered!$A186,Grades!$J:$J,"=1",Grades!$I:$I,"="&amp;_xlfn.MINIFS(Grades!$I:$I,Grades!$A:$A,"="&amp;$A186))</f>
        <v>0.76666666666666661</v>
      </c>
      <c r="N186" s="28">
        <f>IF(G186&lt;&gt;0,SUMIFS(Grades!$P:$P,Grades!$P:$P,"&gt;0",Grades!$A:$A,"="&amp;Alumn_Filtered!$A186,Grades!$J:$J,"=1",Grades!$I:$I,"="&amp;_xlfn.MINIFS(Grades!$I:$I,Grades!$A:$A,"="&amp;$A186))/COUNTIFS(Grades!P:P,"&lt;&gt;BAD",Grades!P:P,"&lt;&gt;DRP",Grades!P:P,"&lt;&gt;CVL",Grades!$A:$A,"="&amp;Alumn_Filtered!$A186,Grades!$J:$J,"=1",Grades!$I:$I,"="&amp;_xlfn.MINIFS(Grades!$I:$I,Grades!$A:$A,"="&amp;$A186)),0)</f>
        <v>0.81944444444444453</v>
      </c>
      <c r="O186">
        <f>COUNTIFS(Grades!$A:$A,"="&amp;Alumn_Filtered!$A186,Grades!$J:$J,"=2",Grades!$I:$I,"="&amp;_xlfn.MINIFS(Grades!$I:$I,Grades!$A:$A,"="&amp;$A186))</f>
        <v>13</v>
      </c>
      <c r="P186">
        <f>COUNTIFS(Grades!$A:$A,"="&amp;Alumn_Filtered!$A186,Grades!$P:$P,"=DRP",Grades!$J:$J,"=2",Grades!$I:$I,"="&amp;_xlfn.MINIFS(Grades!$I:$I,Grades!$A:$A,"="&amp;$A186))</f>
        <v>7</v>
      </c>
      <c r="Q186">
        <f>COUNTIFS(Grades!$A:$A,"="&amp;Alumn_Filtered!$A186,Grades!$P:$P,"=BAD",Grades!$J:$J,"=2",Grades!$I:$I,"="&amp;_xlfn.MINIFS(Grades!$I:$I,Grades!$A:$A,"="&amp;$A186))</f>
        <v>0</v>
      </c>
      <c r="R186">
        <f>COUNTIFS(Grades!$A:$A,"="&amp;Alumn_Filtered!$A186,Grades!$P:$P,"CVL",Grades!$J:$J,"=2",Grades!$I:$I,"="&amp;_xlfn.MINIFS(Grades!$I:$I,Grades!$A:$A,"="&amp;$A186))</f>
        <v>0</v>
      </c>
      <c r="S186">
        <f t="shared" si="47"/>
        <v>6</v>
      </c>
      <c r="T186">
        <f>COUNTIFS(Grades!$A:$A,"="&amp;Alumn_Filtered!$A186,Grades!$J:$J,"=2",Grades!$P:$P,"&gt;=0.5",Grades!$I:$I,"="&amp;_xlfn.MINIFS(Grades!$I:$I,Grades!$A:$A,"="&amp;$A186))</f>
        <v>6</v>
      </c>
      <c r="U186" s="28">
        <f t="shared" si="37"/>
        <v>1</v>
      </c>
      <c r="V186">
        <f>COUNTIFS(Grades!$A:$A,"="&amp;Alumn_Filtered!$A186,Grades!$J:$J,"=2",Grades!$P:$P,"&lt;0.5",Grades!$I:$I,"="&amp;_xlfn.MINIFS(Grades!$I:$I,Grades!$A:$A,"="&amp;$A186))</f>
        <v>0</v>
      </c>
      <c r="W186" s="28">
        <f t="shared" si="38"/>
        <v>0</v>
      </c>
      <c r="X186" s="28">
        <f>_xlfn.MAXIFS(Grades!$P:$P,Grades!$A:$A,"="&amp;Alumn_Filtered!$A186,Grades!$J:$J,"=2",Grades!$I:$I,"="&amp;_xlfn.MINIFS(Grades!$I:$I,Grades!$A:$A,"="&amp;$A186))</f>
        <v>0.98333333333333339</v>
      </c>
      <c r="Y186" s="28">
        <f>_xlfn.MINIFS(Grades!$P:$P,Grades!$A:$A,"="&amp;Alumn_Filtered!$A186,Grades!$J:$J,"=2",Grades!$I:$I,"="&amp;_xlfn.MINIFS(Grades!$I:$I,Grades!$A:$A,"="&amp;$A186))</f>
        <v>0.65</v>
      </c>
      <c r="Z186" s="28">
        <f>IF(S186&lt;&gt;0,SUMIFS(Grades!$P:$P,Grades!$P:$P,"&gt;0",Grades!$A:$A,"="&amp;Alumn_Filtered!$A186,Grades!$J:$J,"=2",Grades!$I:$I,"="&amp;_xlfn.MINIFS(Grades!$I:$I,Grades!$A:$A,"="&amp;$A186))/COUNTIFS(Grades!P:P,"&lt;&gt;BAD",Grades!P:P,"&lt;&gt;DRP",Grades!P:P,"&lt;&gt;CVL",Grades!$A:$A,"="&amp;Alumn_Filtered!$A186,Grades!$J:$J,"=2",Grades!$I:$I,"="&amp;_xlfn.MINIFS(Grades!$I:$I,Grades!$A:$A,"="&amp;$A186)),0)</f>
        <v>0.80833333333333324</v>
      </c>
      <c r="AA186" s="28">
        <f t="shared" si="39"/>
        <v>-1.1111111111111294E-2</v>
      </c>
      <c r="AB186">
        <f t="shared" ca="1" si="33"/>
        <v>21</v>
      </c>
      <c r="AC186" t="str">
        <f>LEFT(VLOOKUP($A186,Ingresos!$C:$X,5,FALSE),1)</f>
        <v>S</v>
      </c>
      <c r="AD186">
        <f t="shared" si="40"/>
        <v>1</v>
      </c>
      <c r="AE186" t="str">
        <f>LEFT(VLOOKUP($A186,Ingresos!$C:$X,6,FALSE),1)</f>
        <v>R</v>
      </c>
      <c r="AF186">
        <f t="shared" si="41"/>
        <v>1</v>
      </c>
      <c r="AG186">
        <f>VLOOKUP($A186,Ingresos!$C:$X,9,FALSE)</f>
        <v>595</v>
      </c>
      <c r="AH186" s="28">
        <f t="shared" si="42"/>
        <v>0.62722852512155591</v>
      </c>
      <c r="AI186">
        <f>VLOOKUP($A186,Ingresos!$C:$X,10,FALSE)</f>
        <v>596</v>
      </c>
      <c r="AJ186" s="28">
        <f t="shared" si="43"/>
        <v>0.62884927066450569</v>
      </c>
      <c r="AK186">
        <f>VLOOKUP($A186,Ingresos!$C:$X,11,FALSE)</f>
        <v>729</v>
      </c>
      <c r="AL186" s="28">
        <f t="shared" si="44"/>
        <v>0.84440842787682335</v>
      </c>
      <c r="AM186">
        <f>VLOOKUP($A186,Ingresos!$C:$X,12,FALSE)</f>
        <v>691</v>
      </c>
      <c r="AN186" s="28">
        <f t="shared" si="45"/>
        <v>0.78282009724473256</v>
      </c>
      <c r="AO186" t="str">
        <f>VLOOKUP($A186,Ingresos!$C:$X,18,FALSE)</f>
        <v>RM</v>
      </c>
      <c r="AP186">
        <f t="shared" si="48"/>
        <v>13</v>
      </c>
      <c r="AQ186" t="str">
        <f>VLOOKUP($A186,Ingresos!$C:$X,19,FALSE)</f>
        <v>H1</v>
      </c>
      <c r="AR186">
        <f t="shared" si="46"/>
        <v>1</v>
      </c>
      <c r="AS186">
        <f>VLOOKUP($A186,Ingresos!$C:$X,22,FALSE)</f>
        <v>5</v>
      </c>
    </row>
    <row r="187" spans="1:45" x14ac:dyDescent="0.25">
      <c r="A187">
        <v>193102883</v>
      </c>
      <c r="B187">
        <f>IF((_xlfn.MAXIFS(Grades!$I:$I,Grades!$A:$A,"="&amp;$A187)-_xlfn.MINIFS(Grades!$I:$I,Grades!$A:$A,"="&amp;$A187))=0,0,1)</f>
        <v>1</v>
      </c>
      <c r="C187">
        <f>COUNTIFS(Grades!$A:$A,"="&amp;Alumn_Filtered!$A187,Grades!$J:$J,"=1",Grades!$I:$I,"="&amp;_xlfn.MINIFS(Grades!$I:$I,Grades!$A:$A,"="&amp;$A187))</f>
        <v>6</v>
      </c>
      <c r="D187">
        <f>COUNTIFS(Grades!$A:$A,"="&amp;Alumn_Filtered!$A187,Grades!$P:$P,"=DRP",Grades!$J:$J,"=1",Grades!$I:$I,"="&amp;_xlfn.MINIFS(Grades!$I:$I,Grades!$A:$A,"="&amp;$A187))</f>
        <v>0</v>
      </c>
      <c r="E187">
        <f>COUNTIFS(Grades!$A:$A,"="&amp;Alumn_Filtered!$A187,Grades!$P:$P,"=BAD",Grades!$J:$J,"=1",Grades!$I:$I,"="&amp;_xlfn.MINIFS(Grades!$I:$I,Grades!$A:$A,"="&amp;$A187))</f>
        <v>0</v>
      </c>
      <c r="F187">
        <f>COUNTIFS(Grades!$A:$A,"="&amp;Alumn_Filtered!$A187,Grades!$P:$P,"CVL",Grades!$J:$J,"=1",Grades!$I:$I,"="&amp;_xlfn.MINIFS(Grades!$I:$I,Grades!$A:$A,"="&amp;$A187))</f>
        <v>0</v>
      </c>
      <c r="G187" s="30">
        <f t="shared" si="34"/>
        <v>6</v>
      </c>
      <c r="H187">
        <f>COUNTIFS(Grades!$A:$A,"="&amp;Alumn_Filtered!$A187,Grades!$J:$J,"=1",Grades!$P:$P,"&gt;=0.5",Grades!$I:$I,"="&amp;_xlfn.MINIFS(Grades!$I:$I,Grades!$A:$A,"="&amp;$A187))</f>
        <v>5</v>
      </c>
      <c r="I187" s="28">
        <f t="shared" si="35"/>
        <v>0.83333333333333337</v>
      </c>
      <c r="J187">
        <f>COUNTIFS(Grades!$A:$A,"="&amp;Alumn_Filtered!$A187,Grades!$J:$J,"=1",Grades!$P:$P,"&lt;0.5",Grades!$I:$I,"="&amp;_xlfn.MINIFS(Grades!$I:$I,Grades!$A:$A,"="&amp;$A187))</f>
        <v>1</v>
      </c>
      <c r="K187" s="28">
        <f t="shared" si="36"/>
        <v>0.16666666666666666</v>
      </c>
      <c r="L187" s="28">
        <f>_xlfn.MAXIFS(Grades!$P:$P,Grades!$A:$A,"="&amp;Alumn_Filtered!$A187,Grades!$J:$J,"=1",Grades!$I:$I,"="&amp;_xlfn.MINIFS(Grades!$I:$I,Grades!$A:$A,"="&amp;$A187))</f>
        <v>0.98333333333333339</v>
      </c>
      <c r="M187" s="28">
        <f>_xlfn.MINIFS(Grades!$P:$P,Grades!$A:$A,"="&amp;Alumn_Filtered!$A187,Grades!$J:$J,"=1",Grades!$I:$I,"="&amp;_xlfn.MINIFS(Grades!$I:$I,Grades!$A:$A,"="&amp;$A187))</f>
        <v>0.43333333333333335</v>
      </c>
      <c r="N187" s="28">
        <f>IF(G187&lt;&gt;0,SUMIFS(Grades!$P:$P,Grades!$P:$P,"&gt;0",Grades!$A:$A,"="&amp;Alumn_Filtered!$A187,Grades!$J:$J,"=1",Grades!$I:$I,"="&amp;_xlfn.MINIFS(Grades!$I:$I,Grades!$A:$A,"="&amp;$A187))/COUNTIFS(Grades!P:P,"&lt;&gt;BAD",Grades!P:P,"&lt;&gt;DRP",Grades!P:P,"&lt;&gt;CVL",Grades!$A:$A,"="&amp;Alumn_Filtered!$A187,Grades!$J:$J,"=1",Grades!$I:$I,"="&amp;_xlfn.MINIFS(Grades!$I:$I,Grades!$A:$A,"="&amp;$A187)),0)</f>
        <v>0.6694444444444444</v>
      </c>
      <c r="O187">
        <f>COUNTIFS(Grades!$A:$A,"="&amp;Alumn_Filtered!$A187,Grades!$J:$J,"=2",Grades!$I:$I,"="&amp;_xlfn.MINIFS(Grades!$I:$I,Grades!$A:$A,"="&amp;$A187))</f>
        <v>5</v>
      </c>
      <c r="P187">
        <f>COUNTIFS(Grades!$A:$A,"="&amp;Alumn_Filtered!$A187,Grades!$P:$P,"=DRP",Grades!$J:$J,"=2",Grades!$I:$I,"="&amp;_xlfn.MINIFS(Grades!$I:$I,Grades!$A:$A,"="&amp;$A187))</f>
        <v>0</v>
      </c>
      <c r="Q187">
        <f>COUNTIFS(Grades!$A:$A,"="&amp;Alumn_Filtered!$A187,Grades!$P:$P,"=BAD",Grades!$J:$J,"=2",Grades!$I:$I,"="&amp;_xlfn.MINIFS(Grades!$I:$I,Grades!$A:$A,"="&amp;$A187))</f>
        <v>0</v>
      </c>
      <c r="R187">
        <f>COUNTIFS(Grades!$A:$A,"="&amp;Alumn_Filtered!$A187,Grades!$P:$P,"CVL",Grades!$J:$J,"=2",Grades!$I:$I,"="&amp;_xlfn.MINIFS(Grades!$I:$I,Grades!$A:$A,"="&amp;$A187))</f>
        <v>0</v>
      </c>
      <c r="S187">
        <f t="shared" si="47"/>
        <v>5</v>
      </c>
      <c r="T187">
        <f>COUNTIFS(Grades!$A:$A,"="&amp;Alumn_Filtered!$A187,Grades!$J:$J,"=2",Grades!$P:$P,"&gt;=0.5",Grades!$I:$I,"="&amp;_xlfn.MINIFS(Grades!$I:$I,Grades!$A:$A,"="&amp;$A187))</f>
        <v>3</v>
      </c>
      <c r="U187" s="28">
        <f t="shared" si="37"/>
        <v>0.6</v>
      </c>
      <c r="V187">
        <f>COUNTIFS(Grades!$A:$A,"="&amp;Alumn_Filtered!$A187,Grades!$J:$J,"=2",Grades!$P:$P,"&lt;0.5",Grades!$I:$I,"="&amp;_xlfn.MINIFS(Grades!$I:$I,Grades!$A:$A,"="&amp;$A187))</f>
        <v>2</v>
      </c>
      <c r="W187" s="28">
        <f t="shared" si="38"/>
        <v>0.4</v>
      </c>
      <c r="X187" s="28">
        <f>_xlfn.MAXIFS(Grades!$P:$P,Grades!$A:$A,"="&amp;Alumn_Filtered!$A187,Grades!$J:$J,"=2",Grades!$I:$I,"="&amp;_xlfn.MINIFS(Grades!$I:$I,Grades!$A:$A,"="&amp;$A187))</f>
        <v>0.81666666666666676</v>
      </c>
      <c r="Y187" s="28">
        <f>_xlfn.MINIFS(Grades!$P:$P,Grades!$A:$A,"="&amp;Alumn_Filtered!$A187,Grades!$J:$J,"=2",Grades!$I:$I,"="&amp;_xlfn.MINIFS(Grades!$I:$I,Grades!$A:$A,"="&amp;$A187))</f>
        <v>0.3833333333333333</v>
      </c>
      <c r="Z187" s="28">
        <f>IF(S187&lt;&gt;0,SUMIFS(Grades!$P:$P,Grades!$P:$P,"&gt;0",Grades!$A:$A,"="&amp;Alumn_Filtered!$A187,Grades!$J:$J,"=2",Grades!$I:$I,"="&amp;_xlfn.MINIFS(Grades!$I:$I,Grades!$A:$A,"="&amp;$A187))/COUNTIFS(Grades!P:P,"&lt;&gt;BAD",Grades!P:P,"&lt;&gt;DRP",Grades!P:P,"&lt;&gt;CVL",Grades!$A:$A,"="&amp;Alumn_Filtered!$A187,Grades!$J:$J,"=2",Grades!$I:$I,"="&amp;_xlfn.MINIFS(Grades!$I:$I,Grades!$A:$A,"="&amp;$A187)),0)</f>
        <v>0.59333333333333338</v>
      </c>
      <c r="AA187" s="28">
        <f t="shared" si="39"/>
        <v>-7.6111111111111018E-2</v>
      </c>
      <c r="AB187">
        <f t="shared" ca="1" si="33"/>
        <v>21</v>
      </c>
      <c r="AC187" t="str">
        <f>LEFT(VLOOKUP($A187,Ingresos!$C:$X,5,FALSE),1)</f>
        <v>S</v>
      </c>
      <c r="AD187">
        <f t="shared" si="40"/>
        <v>1</v>
      </c>
      <c r="AE187" t="str">
        <f>LEFT(VLOOKUP($A187,Ingresos!$C:$X,6,FALSE),1)</f>
        <v>R</v>
      </c>
      <c r="AF187">
        <f t="shared" si="41"/>
        <v>1</v>
      </c>
      <c r="AG187">
        <f>VLOOKUP($A187,Ingresos!$C:$X,9,FALSE)</f>
        <v>564</v>
      </c>
      <c r="AH187" s="28">
        <f t="shared" si="42"/>
        <v>0.57698541329011344</v>
      </c>
      <c r="AI187">
        <f>VLOOKUP($A187,Ingresos!$C:$X,10,FALSE)</f>
        <v>582</v>
      </c>
      <c r="AJ187" s="28">
        <f t="shared" si="43"/>
        <v>0.60615883306320906</v>
      </c>
      <c r="AK187">
        <f>VLOOKUP($A187,Ingresos!$C:$X,11,FALSE)</f>
        <v>597</v>
      </c>
      <c r="AL187" s="28">
        <f t="shared" si="44"/>
        <v>0.63047001620745546</v>
      </c>
      <c r="AM187">
        <f>VLOOKUP($A187,Ingresos!$C:$X,12,FALSE)</f>
        <v>646</v>
      </c>
      <c r="AN187" s="28">
        <f t="shared" si="45"/>
        <v>0.70988654781199356</v>
      </c>
      <c r="AO187" t="str">
        <f>VLOOKUP($A187,Ingresos!$C:$X,18,FALSE)</f>
        <v>RM</v>
      </c>
      <c r="AP187">
        <f t="shared" si="48"/>
        <v>13</v>
      </c>
      <c r="AQ187" t="str">
        <f>VLOOKUP($A187,Ingresos!$C:$X,19,FALSE)</f>
        <v>H1</v>
      </c>
      <c r="AR187">
        <f t="shared" si="46"/>
        <v>1</v>
      </c>
      <c r="AS187">
        <f>VLOOKUP($A187,Ingresos!$C:$X,22,FALSE)</f>
        <v>11</v>
      </c>
    </row>
    <row r="188" spans="1:45" x14ac:dyDescent="0.25">
      <c r="A188" t="s">
        <v>156</v>
      </c>
      <c r="B188">
        <f>IF((_xlfn.MAXIFS(Grades!$I:$I,Grades!$A:$A,"="&amp;$A188)-_xlfn.MINIFS(Grades!$I:$I,Grades!$A:$A,"="&amp;$A188))=0,0,1)</f>
        <v>1</v>
      </c>
      <c r="C188">
        <f>COUNTIFS(Grades!$A:$A,"="&amp;Alumn_Filtered!$A188,Grades!$J:$J,"=1",Grades!$I:$I,"="&amp;_xlfn.MINIFS(Grades!$I:$I,Grades!$A:$A,"="&amp;$A188))</f>
        <v>6</v>
      </c>
      <c r="D188">
        <f>COUNTIFS(Grades!$A:$A,"="&amp;Alumn_Filtered!$A188,Grades!$P:$P,"=DRP",Grades!$J:$J,"=1",Grades!$I:$I,"="&amp;_xlfn.MINIFS(Grades!$I:$I,Grades!$A:$A,"="&amp;$A188))</f>
        <v>0</v>
      </c>
      <c r="E188">
        <f>COUNTIFS(Grades!$A:$A,"="&amp;Alumn_Filtered!$A188,Grades!$P:$P,"=BAD",Grades!$J:$J,"=1",Grades!$I:$I,"="&amp;_xlfn.MINIFS(Grades!$I:$I,Grades!$A:$A,"="&amp;$A188))</f>
        <v>0</v>
      </c>
      <c r="F188">
        <f>COUNTIFS(Grades!$A:$A,"="&amp;Alumn_Filtered!$A188,Grades!$P:$P,"CVL",Grades!$J:$J,"=1",Grades!$I:$I,"="&amp;_xlfn.MINIFS(Grades!$I:$I,Grades!$A:$A,"="&amp;$A188))</f>
        <v>0</v>
      </c>
      <c r="G188" s="30">
        <f t="shared" si="34"/>
        <v>6</v>
      </c>
      <c r="H188">
        <f>COUNTIFS(Grades!$A:$A,"="&amp;Alumn_Filtered!$A188,Grades!$J:$J,"=1",Grades!$P:$P,"&gt;=0.5",Grades!$I:$I,"="&amp;_xlfn.MINIFS(Grades!$I:$I,Grades!$A:$A,"="&amp;$A188))</f>
        <v>5</v>
      </c>
      <c r="I188" s="28">
        <f t="shared" si="35"/>
        <v>0.83333333333333337</v>
      </c>
      <c r="J188">
        <f>COUNTIFS(Grades!$A:$A,"="&amp;Alumn_Filtered!$A188,Grades!$J:$J,"=1",Grades!$P:$P,"&lt;0.5",Grades!$I:$I,"="&amp;_xlfn.MINIFS(Grades!$I:$I,Grades!$A:$A,"="&amp;$A188))</f>
        <v>1</v>
      </c>
      <c r="K188" s="28">
        <f t="shared" si="36"/>
        <v>0.16666666666666666</v>
      </c>
      <c r="L188" s="28">
        <f>_xlfn.MAXIFS(Grades!$P:$P,Grades!$A:$A,"="&amp;Alumn_Filtered!$A188,Grades!$J:$J,"=1",Grades!$I:$I,"="&amp;_xlfn.MINIFS(Grades!$I:$I,Grades!$A:$A,"="&amp;$A188))</f>
        <v>0.8666666666666667</v>
      </c>
      <c r="M188" s="28">
        <f>_xlfn.MINIFS(Grades!$P:$P,Grades!$A:$A,"="&amp;Alumn_Filtered!$A188,Grades!$J:$J,"=1",Grades!$I:$I,"="&amp;_xlfn.MINIFS(Grades!$I:$I,Grades!$A:$A,"="&amp;$A188))</f>
        <v>0.26666666666666666</v>
      </c>
      <c r="N188" s="28">
        <f>IF(G188&lt;&gt;0,SUMIFS(Grades!$P:$P,Grades!$P:$P,"&gt;0",Grades!$A:$A,"="&amp;Alumn_Filtered!$A188,Grades!$J:$J,"=1",Grades!$I:$I,"="&amp;_xlfn.MINIFS(Grades!$I:$I,Grades!$A:$A,"="&amp;$A188))/COUNTIFS(Grades!P:P,"&lt;&gt;BAD",Grades!P:P,"&lt;&gt;DRP",Grades!P:P,"&lt;&gt;CVL",Grades!$A:$A,"="&amp;Alumn_Filtered!$A188,Grades!$J:$J,"=1",Grades!$I:$I,"="&amp;_xlfn.MINIFS(Grades!$I:$I,Grades!$A:$A,"="&amp;$A188)),0)</f>
        <v>0.57777777777777772</v>
      </c>
      <c r="O188">
        <f>COUNTIFS(Grades!$A:$A,"="&amp;Alumn_Filtered!$A188,Grades!$J:$J,"=2",Grades!$I:$I,"="&amp;_xlfn.MINIFS(Grades!$I:$I,Grades!$A:$A,"="&amp;$A188))</f>
        <v>6</v>
      </c>
      <c r="P188">
        <f>COUNTIFS(Grades!$A:$A,"="&amp;Alumn_Filtered!$A188,Grades!$P:$P,"=DRP",Grades!$J:$J,"=2",Grades!$I:$I,"="&amp;_xlfn.MINIFS(Grades!$I:$I,Grades!$A:$A,"="&amp;$A188))</f>
        <v>0</v>
      </c>
      <c r="Q188">
        <f>COUNTIFS(Grades!$A:$A,"="&amp;Alumn_Filtered!$A188,Grades!$P:$P,"=BAD",Grades!$J:$J,"=2",Grades!$I:$I,"="&amp;_xlfn.MINIFS(Grades!$I:$I,Grades!$A:$A,"="&amp;$A188))</f>
        <v>1</v>
      </c>
      <c r="R188">
        <f>COUNTIFS(Grades!$A:$A,"="&amp;Alumn_Filtered!$A188,Grades!$P:$P,"CVL",Grades!$J:$J,"=2",Grades!$I:$I,"="&amp;_xlfn.MINIFS(Grades!$I:$I,Grades!$A:$A,"="&amp;$A188))</f>
        <v>0</v>
      </c>
      <c r="S188">
        <f t="shared" si="47"/>
        <v>5</v>
      </c>
      <c r="T188">
        <f>COUNTIFS(Grades!$A:$A,"="&amp;Alumn_Filtered!$A188,Grades!$J:$J,"=2",Grades!$P:$P,"&gt;=0.5",Grades!$I:$I,"="&amp;_xlfn.MINIFS(Grades!$I:$I,Grades!$A:$A,"="&amp;$A188))</f>
        <v>4</v>
      </c>
      <c r="U188" s="28">
        <f t="shared" si="37"/>
        <v>0.8</v>
      </c>
      <c r="V188">
        <f>COUNTIFS(Grades!$A:$A,"="&amp;Alumn_Filtered!$A188,Grades!$J:$J,"=2",Grades!$P:$P,"&lt;0.5",Grades!$I:$I,"="&amp;_xlfn.MINIFS(Grades!$I:$I,Grades!$A:$A,"="&amp;$A188))</f>
        <v>1</v>
      </c>
      <c r="W188" s="28">
        <f t="shared" si="38"/>
        <v>0.2</v>
      </c>
      <c r="X188" s="28">
        <f>_xlfn.MAXIFS(Grades!$P:$P,Grades!$A:$A,"="&amp;Alumn_Filtered!$A188,Grades!$J:$J,"=2",Grades!$I:$I,"="&amp;_xlfn.MINIFS(Grades!$I:$I,Grades!$A:$A,"="&amp;$A188))</f>
        <v>0.78333333333333333</v>
      </c>
      <c r="Y188" s="28">
        <f>_xlfn.MINIFS(Grades!$P:$P,Grades!$A:$A,"="&amp;Alumn_Filtered!$A188,Grades!$J:$J,"=2",Grades!$I:$I,"="&amp;_xlfn.MINIFS(Grades!$I:$I,Grades!$A:$A,"="&amp;$A188))</f>
        <v>0.39999999999999997</v>
      </c>
      <c r="Z188" s="28">
        <f>IF(S188&lt;&gt;0,SUMIFS(Grades!$P:$P,Grades!$P:$P,"&gt;0",Grades!$A:$A,"="&amp;Alumn_Filtered!$A188,Grades!$J:$J,"=2",Grades!$I:$I,"="&amp;_xlfn.MINIFS(Grades!$I:$I,Grades!$A:$A,"="&amp;$A188))/COUNTIFS(Grades!P:P,"&lt;&gt;BAD",Grades!P:P,"&lt;&gt;DRP",Grades!P:P,"&lt;&gt;CVL",Grades!$A:$A,"="&amp;Alumn_Filtered!$A188,Grades!$J:$J,"=2",Grades!$I:$I,"="&amp;_xlfn.MINIFS(Grades!$I:$I,Grades!$A:$A,"="&amp;$A188)),0)</f>
        <v>0.61</v>
      </c>
      <c r="AA188" s="28">
        <f t="shared" si="39"/>
        <v>3.2222222222222263E-2</v>
      </c>
      <c r="AB188">
        <f t="shared" ca="1" si="33"/>
        <v>21</v>
      </c>
      <c r="AC188" t="str">
        <f>LEFT(VLOOKUP($A188,Ingresos!$C:$X,5,FALSE),1)</f>
        <v>S</v>
      </c>
      <c r="AD188">
        <f t="shared" si="40"/>
        <v>1</v>
      </c>
      <c r="AE188" t="str">
        <f>LEFT(VLOOKUP($A188,Ingresos!$C:$X,6,FALSE),1)</f>
        <v>R</v>
      </c>
      <c r="AF188">
        <f t="shared" si="41"/>
        <v>1</v>
      </c>
      <c r="AG188">
        <f>VLOOKUP($A188,Ingresos!$C:$X,9,FALSE)</f>
        <v>560</v>
      </c>
      <c r="AH188" s="28">
        <f t="shared" si="42"/>
        <v>0.57050243111831445</v>
      </c>
      <c r="AI188">
        <f>VLOOKUP($A188,Ingresos!$C:$X,10,FALSE)</f>
        <v>560</v>
      </c>
      <c r="AJ188" s="28">
        <f t="shared" si="43"/>
        <v>0.57050243111831445</v>
      </c>
      <c r="AK188">
        <f>VLOOKUP($A188,Ingresos!$C:$X,11,FALSE)</f>
        <v>539</v>
      </c>
      <c r="AL188" s="28">
        <f t="shared" si="44"/>
        <v>0.5364667747163695</v>
      </c>
      <c r="AM188">
        <f>VLOOKUP($A188,Ingresos!$C:$X,12,FALSE)</f>
        <v>617</v>
      </c>
      <c r="AN188" s="28">
        <f t="shared" si="45"/>
        <v>0.66288492706645052</v>
      </c>
      <c r="AO188">
        <f>VLOOKUP($A188,Ingresos!$C:$X,18,FALSE)</f>
        <v>11</v>
      </c>
      <c r="AP188">
        <f t="shared" si="48"/>
        <v>11</v>
      </c>
      <c r="AQ188" t="str">
        <f>VLOOKUP($A188,Ingresos!$C:$X,19,FALSE)</f>
        <v>H1</v>
      </c>
      <c r="AR188">
        <f t="shared" si="46"/>
        <v>1</v>
      </c>
      <c r="AS188">
        <f>VLOOKUP($A188,Ingresos!$C:$X,22,FALSE)</f>
        <v>5</v>
      </c>
    </row>
    <row r="189" spans="1:45" x14ac:dyDescent="0.25">
      <c r="A189">
        <v>193129315</v>
      </c>
      <c r="B189">
        <f>IF((_xlfn.MAXIFS(Grades!$I:$I,Grades!$A:$A,"="&amp;$A189)-_xlfn.MINIFS(Grades!$I:$I,Grades!$A:$A,"="&amp;$A189))=0,0,1)</f>
        <v>1</v>
      </c>
      <c r="C189">
        <f>COUNTIFS(Grades!$A:$A,"="&amp;Alumn_Filtered!$A189,Grades!$J:$J,"=1",Grades!$I:$I,"="&amp;_xlfn.MINIFS(Grades!$I:$I,Grades!$A:$A,"="&amp;$A189))</f>
        <v>6</v>
      </c>
      <c r="D189">
        <f>COUNTIFS(Grades!$A:$A,"="&amp;Alumn_Filtered!$A189,Grades!$P:$P,"=DRP",Grades!$J:$J,"=1",Grades!$I:$I,"="&amp;_xlfn.MINIFS(Grades!$I:$I,Grades!$A:$A,"="&amp;$A189))</f>
        <v>0</v>
      </c>
      <c r="E189">
        <f>COUNTIFS(Grades!$A:$A,"="&amp;Alumn_Filtered!$A189,Grades!$P:$P,"=BAD",Grades!$J:$J,"=1",Grades!$I:$I,"="&amp;_xlfn.MINIFS(Grades!$I:$I,Grades!$A:$A,"="&amp;$A189))</f>
        <v>1</v>
      </c>
      <c r="F189">
        <f>COUNTIFS(Grades!$A:$A,"="&amp;Alumn_Filtered!$A189,Grades!$P:$P,"CVL",Grades!$J:$J,"=1",Grades!$I:$I,"="&amp;_xlfn.MINIFS(Grades!$I:$I,Grades!$A:$A,"="&amp;$A189))</f>
        <v>0</v>
      </c>
      <c r="G189" s="30">
        <f t="shared" si="34"/>
        <v>5</v>
      </c>
      <c r="H189">
        <f>COUNTIFS(Grades!$A:$A,"="&amp;Alumn_Filtered!$A189,Grades!$J:$J,"=1",Grades!$P:$P,"&gt;=0.5",Grades!$I:$I,"="&amp;_xlfn.MINIFS(Grades!$I:$I,Grades!$A:$A,"="&amp;$A189))</f>
        <v>1</v>
      </c>
      <c r="I189" s="28">
        <f t="shared" si="35"/>
        <v>0.2</v>
      </c>
      <c r="J189">
        <f>COUNTIFS(Grades!$A:$A,"="&amp;Alumn_Filtered!$A189,Grades!$J:$J,"=1",Grades!$P:$P,"&lt;0.5",Grades!$I:$I,"="&amp;_xlfn.MINIFS(Grades!$I:$I,Grades!$A:$A,"="&amp;$A189))</f>
        <v>4</v>
      </c>
      <c r="K189" s="28">
        <f t="shared" si="36"/>
        <v>0.8</v>
      </c>
      <c r="L189" s="28">
        <f>_xlfn.MAXIFS(Grades!$P:$P,Grades!$A:$A,"="&amp;Alumn_Filtered!$A189,Grades!$J:$J,"=1",Grades!$I:$I,"="&amp;_xlfn.MINIFS(Grades!$I:$I,Grades!$A:$A,"="&amp;$A189))</f>
        <v>0.98333333333333339</v>
      </c>
      <c r="M189" s="28">
        <f>_xlfn.MINIFS(Grades!$P:$P,Grades!$A:$A,"="&amp;Alumn_Filtered!$A189,Grades!$J:$J,"=1",Grades!$I:$I,"="&amp;_xlfn.MINIFS(Grades!$I:$I,Grades!$A:$A,"="&amp;$A189))</f>
        <v>0.13333333333333333</v>
      </c>
      <c r="N189" s="28">
        <f>IF(G189&lt;&gt;0,SUMIFS(Grades!$P:$P,Grades!$P:$P,"&gt;0",Grades!$A:$A,"="&amp;Alumn_Filtered!$A189,Grades!$J:$J,"=1",Grades!$I:$I,"="&amp;_xlfn.MINIFS(Grades!$I:$I,Grades!$A:$A,"="&amp;$A189))/COUNTIFS(Grades!P:P,"&lt;&gt;BAD",Grades!P:P,"&lt;&gt;DRP",Grades!P:P,"&lt;&gt;CVL",Grades!$A:$A,"="&amp;Alumn_Filtered!$A189,Grades!$J:$J,"=1",Grades!$I:$I,"="&amp;_xlfn.MINIFS(Grades!$I:$I,Grades!$A:$A,"="&amp;$A189)),0)</f>
        <v>0.39</v>
      </c>
      <c r="O189">
        <f>COUNTIFS(Grades!$A:$A,"="&amp;Alumn_Filtered!$A189,Grades!$J:$J,"=2",Grades!$I:$I,"="&amp;_xlfn.MINIFS(Grades!$I:$I,Grades!$A:$A,"="&amp;$A189))</f>
        <v>5</v>
      </c>
      <c r="P189">
        <f>COUNTIFS(Grades!$A:$A,"="&amp;Alumn_Filtered!$A189,Grades!$P:$P,"=DRP",Grades!$J:$J,"=2",Grades!$I:$I,"="&amp;_xlfn.MINIFS(Grades!$I:$I,Grades!$A:$A,"="&amp;$A189))</f>
        <v>0</v>
      </c>
      <c r="Q189">
        <f>COUNTIFS(Grades!$A:$A,"="&amp;Alumn_Filtered!$A189,Grades!$P:$P,"=BAD",Grades!$J:$J,"=2",Grades!$I:$I,"="&amp;_xlfn.MINIFS(Grades!$I:$I,Grades!$A:$A,"="&amp;$A189))</f>
        <v>2</v>
      </c>
      <c r="R189">
        <f>COUNTIFS(Grades!$A:$A,"="&amp;Alumn_Filtered!$A189,Grades!$P:$P,"CVL",Grades!$J:$J,"=2",Grades!$I:$I,"="&amp;_xlfn.MINIFS(Grades!$I:$I,Grades!$A:$A,"="&amp;$A189))</f>
        <v>0</v>
      </c>
      <c r="S189">
        <f t="shared" si="47"/>
        <v>3</v>
      </c>
      <c r="T189">
        <f>COUNTIFS(Grades!$A:$A,"="&amp;Alumn_Filtered!$A189,Grades!$J:$J,"=2",Grades!$P:$P,"&gt;=0.5",Grades!$I:$I,"="&amp;_xlfn.MINIFS(Grades!$I:$I,Grades!$A:$A,"="&amp;$A189))</f>
        <v>0</v>
      </c>
      <c r="U189" s="28">
        <f t="shared" si="37"/>
        <v>0</v>
      </c>
      <c r="V189">
        <f>COUNTIFS(Grades!$A:$A,"="&amp;Alumn_Filtered!$A189,Grades!$J:$J,"=2",Grades!$P:$P,"&lt;0.5",Grades!$I:$I,"="&amp;_xlfn.MINIFS(Grades!$I:$I,Grades!$A:$A,"="&amp;$A189))</f>
        <v>3</v>
      </c>
      <c r="W189" s="28">
        <f t="shared" si="38"/>
        <v>1</v>
      </c>
      <c r="X189" s="28">
        <f>_xlfn.MAXIFS(Grades!$P:$P,Grades!$A:$A,"="&amp;Alumn_Filtered!$A189,Grades!$J:$J,"=2",Grades!$I:$I,"="&amp;_xlfn.MINIFS(Grades!$I:$I,Grades!$A:$A,"="&amp;$A189))</f>
        <v>0.20000000000000004</v>
      </c>
      <c r="Y189" s="28">
        <f>_xlfn.MINIFS(Grades!$P:$P,Grades!$A:$A,"="&amp;Alumn_Filtered!$A189,Grades!$J:$J,"=2",Grades!$I:$I,"="&amp;_xlfn.MINIFS(Grades!$I:$I,Grades!$A:$A,"="&amp;$A189))</f>
        <v>0.10000000000000002</v>
      </c>
      <c r="Z189" s="28">
        <f>IF(S189&lt;&gt;0,SUMIFS(Grades!$P:$P,Grades!$P:$P,"&gt;0",Grades!$A:$A,"="&amp;Alumn_Filtered!$A189,Grades!$J:$J,"=2",Grades!$I:$I,"="&amp;_xlfn.MINIFS(Grades!$I:$I,Grades!$A:$A,"="&amp;$A189))/COUNTIFS(Grades!P:P,"&lt;&gt;BAD",Grades!P:P,"&lt;&gt;DRP",Grades!P:P,"&lt;&gt;CVL",Grades!$A:$A,"="&amp;Alumn_Filtered!$A189,Grades!$J:$J,"=2",Grades!$I:$I,"="&amp;_xlfn.MINIFS(Grades!$I:$I,Grades!$A:$A,"="&amp;$A189)),0)</f>
        <v>0.13888888888888892</v>
      </c>
      <c r="AA189" s="28">
        <f t="shared" si="39"/>
        <v>-0.25111111111111106</v>
      </c>
      <c r="AB189">
        <f t="shared" ca="1" si="33"/>
        <v>21</v>
      </c>
      <c r="AC189" t="str">
        <f>LEFT(VLOOKUP($A189,Ingresos!$C:$X,5,FALSE),1)</f>
        <v>S</v>
      </c>
      <c r="AD189">
        <f t="shared" si="40"/>
        <v>1</v>
      </c>
      <c r="AE189" t="str">
        <f>LEFT(VLOOKUP($A189,Ingresos!$C:$X,6,FALSE),1)</f>
        <v>R</v>
      </c>
      <c r="AF189">
        <f t="shared" si="41"/>
        <v>1</v>
      </c>
      <c r="AG189">
        <f>VLOOKUP($A189,Ingresos!$C:$X,9,FALSE)</f>
        <v>578</v>
      </c>
      <c r="AH189" s="28">
        <f t="shared" si="42"/>
        <v>0.59967585089141007</v>
      </c>
      <c r="AI189">
        <f>VLOOKUP($A189,Ingresos!$C:$X,10,FALSE)</f>
        <v>626</v>
      </c>
      <c r="AJ189" s="28">
        <f t="shared" si="43"/>
        <v>0.67747163695299839</v>
      </c>
      <c r="AK189">
        <f>VLOOKUP($A189,Ingresos!$C:$X,11,FALSE)</f>
        <v>520</v>
      </c>
      <c r="AL189" s="28">
        <f t="shared" si="44"/>
        <v>0.5056726094003241</v>
      </c>
      <c r="AM189">
        <f>VLOOKUP($A189,Ingresos!$C:$X,12,FALSE)</f>
        <v>503</v>
      </c>
      <c r="AN189" s="28">
        <f t="shared" si="45"/>
        <v>0.47811993517017826</v>
      </c>
      <c r="AO189">
        <f>VLOOKUP($A189,Ingresos!$C:$X,18,FALSE)</f>
        <v>0</v>
      </c>
      <c r="AP189">
        <f t="shared" si="48"/>
        <v>0</v>
      </c>
      <c r="AQ189">
        <f>VLOOKUP($A189,Ingresos!$C:$X,19,FALSE)</f>
        <v>0</v>
      </c>
      <c r="AR189">
        <f t="shared" si="46"/>
        <v>0</v>
      </c>
      <c r="AS189">
        <f>VLOOKUP($A189,Ingresos!$C:$X,22,FALSE)</f>
        <v>0</v>
      </c>
    </row>
    <row r="190" spans="1:45" x14ac:dyDescent="0.25">
      <c r="A190">
        <v>193158536</v>
      </c>
      <c r="B190">
        <f>IF((_xlfn.MAXIFS(Grades!$I:$I,Grades!$A:$A,"="&amp;$A190)-_xlfn.MINIFS(Grades!$I:$I,Grades!$A:$A,"="&amp;$A190))=0,0,1)</f>
        <v>1</v>
      </c>
      <c r="C190">
        <f>COUNTIFS(Grades!$A:$A,"="&amp;Alumn_Filtered!$A190,Grades!$J:$J,"=1",Grades!$I:$I,"="&amp;_xlfn.MINIFS(Grades!$I:$I,Grades!$A:$A,"="&amp;$A190))</f>
        <v>6</v>
      </c>
      <c r="D190">
        <f>COUNTIFS(Grades!$A:$A,"="&amp;Alumn_Filtered!$A190,Grades!$P:$P,"=DRP",Grades!$J:$J,"=1",Grades!$I:$I,"="&amp;_xlfn.MINIFS(Grades!$I:$I,Grades!$A:$A,"="&amp;$A190))</f>
        <v>0</v>
      </c>
      <c r="E190">
        <f>COUNTIFS(Grades!$A:$A,"="&amp;Alumn_Filtered!$A190,Grades!$P:$P,"=BAD",Grades!$J:$J,"=1",Grades!$I:$I,"="&amp;_xlfn.MINIFS(Grades!$I:$I,Grades!$A:$A,"="&amp;$A190))</f>
        <v>0</v>
      </c>
      <c r="F190">
        <f>COUNTIFS(Grades!$A:$A,"="&amp;Alumn_Filtered!$A190,Grades!$P:$P,"CVL",Grades!$J:$J,"=1",Grades!$I:$I,"="&amp;_xlfn.MINIFS(Grades!$I:$I,Grades!$A:$A,"="&amp;$A190))</f>
        <v>0</v>
      </c>
      <c r="G190" s="30">
        <f t="shared" si="34"/>
        <v>6</v>
      </c>
      <c r="H190">
        <f>COUNTIFS(Grades!$A:$A,"="&amp;Alumn_Filtered!$A190,Grades!$J:$J,"=1",Grades!$P:$P,"&gt;=0.5",Grades!$I:$I,"="&amp;_xlfn.MINIFS(Grades!$I:$I,Grades!$A:$A,"="&amp;$A190))</f>
        <v>2</v>
      </c>
      <c r="I190" s="28">
        <f t="shared" si="35"/>
        <v>0.33333333333333331</v>
      </c>
      <c r="J190">
        <f>COUNTIFS(Grades!$A:$A,"="&amp;Alumn_Filtered!$A190,Grades!$J:$J,"=1",Grades!$P:$P,"&lt;0.5",Grades!$I:$I,"="&amp;_xlfn.MINIFS(Grades!$I:$I,Grades!$A:$A,"="&amp;$A190))</f>
        <v>4</v>
      </c>
      <c r="K190" s="28">
        <f t="shared" si="36"/>
        <v>0.66666666666666663</v>
      </c>
      <c r="L190" s="28">
        <f>_xlfn.MAXIFS(Grades!$P:$P,Grades!$A:$A,"="&amp;Alumn_Filtered!$A190,Grades!$J:$J,"=1",Grades!$I:$I,"="&amp;_xlfn.MINIFS(Grades!$I:$I,Grades!$A:$A,"="&amp;$A190))</f>
        <v>0.78333333333333333</v>
      </c>
      <c r="M190" s="28">
        <f>_xlfn.MINIFS(Grades!$P:$P,Grades!$A:$A,"="&amp;Alumn_Filtered!$A190,Grades!$J:$J,"=1",Grades!$I:$I,"="&amp;_xlfn.MINIFS(Grades!$I:$I,Grades!$A:$A,"="&amp;$A190))</f>
        <v>0.28333333333333338</v>
      </c>
      <c r="N190" s="28">
        <f>IF(G190&lt;&gt;0,SUMIFS(Grades!$P:$P,Grades!$P:$P,"&gt;0",Grades!$A:$A,"="&amp;Alumn_Filtered!$A190,Grades!$J:$J,"=1",Grades!$I:$I,"="&amp;_xlfn.MINIFS(Grades!$I:$I,Grades!$A:$A,"="&amp;$A190))/COUNTIFS(Grades!P:P,"&lt;&gt;BAD",Grades!P:P,"&lt;&gt;DRP",Grades!P:P,"&lt;&gt;CVL",Grades!$A:$A,"="&amp;Alumn_Filtered!$A190,Grades!$J:$J,"=1",Grades!$I:$I,"="&amp;_xlfn.MINIFS(Grades!$I:$I,Grades!$A:$A,"="&amp;$A190)),0)</f>
        <v>0.49166666666666675</v>
      </c>
      <c r="O190">
        <f>COUNTIFS(Grades!$A:$A,"="&amp;Alumn_Filtered!$A190,Grades!$J:$J,"=2",Grades!$I:$I,"="&amp;_xlfn.MINIFS(Grades!$I:$I,Grades!$A:$A,"="&amp;$A190))</f>
        <v>6</v>
      </c>
      <c r="P190">
        <f>COUNTIFS(Grades!$A:$A,"="&amp;Alumn_Filtered!$A190,Grades!$P:$P,"=DRP",Grades!$J:$J,"=2",Grades!$I:$I,"="&amp;_xlfn.MINIFS(Grades!$I:$I,Grades!$A:$A,"="&amp;$A190))</f>
        <v>0</v>
      </c>
      <c r="Q190">
        <f>COUNTIFS(Grades!$A:$A,"="&amp;Alumn_Filtered!$A190,Grades!$P:$P,"=BAD",Grades!$J:$J,"=2",Grades!$I:$I,"="&amp;_xlfn.MINIFS(Grades!$I:$I,Grades!$A:$A,"="&amp;$A190))</f>
        <v>0</v>
      </c>
      <c r="R190">
        <f>COUNTIFS(Grades!$A:$A,"="&amp;Alumn_Filtered!$A190,Grades!$P:$P,"CVL",Grades!$J:$J,"=2",Grades!$I:$I,"="&amp;_xlfn.MINIFS(Grades!$I:$I,Grades!$A:$A,"="&amp;$A190))</f>
        <v>0</v>
      </c>
      <c r="S190">
        <f t="shared" si="47"/>
        <v>6</v>
      </c>
      <c r="T190">
        <f>COUNTIFS(Grades!$A:$A,"="&amp;Alumn_Filtered!$A190,Grades!$J:$J,"=2",Grades!$P:$P,"&gt;=0.5",Grades!$I:$I,"="&amp;_xlfn.MINIFS(Grades!$I:$I,Grades!$A:$A,"="&amp;$A190))</f>
        <v>3</v>
      </c>
      <c r="U190" s="28">
        <f t="shared" si="37"/>
        <v>0.5</v>
      </c>
      <c r="V190">
        <f>COUNTIFS(Grades!$A:$A,"="&amp;Alumn_Filtered!$A190,Grades!$J:$J,"=2",Grades!$P:$P,"&lt;0.5",Grades!$I:$I,"="&amp;_xlfn.MINIFS(Grades!$I:$I,Grades!$A:$A,"="&amp;$A190))</f>
        <v>3</v>
      </c>
      <c r="W190" s="28">
        <f t="shared" si="38"/>
        <v>0.5</v>
      </c>
      <c r="X190" s="28">
        <f>_xlfn.MAXIFS(Grades!$P:$P,Grades!$A:$A,"="&amp;Alumn_Filtered!$A190,Grades!$J:$J,"=2",Grades!$I:$I,"="&amp;_xlfn.MINIFS(Grades!$I:$I,Grades!$A:$A,"="&amp;$A190))</f>
        <v>0.79999999999999993</v>
      </c>
      <c r="Y190" s="28">
        <f>_xlfn.MINIFS(Grades!$P:$P,Grades!$A:$A,"="&amp;Alumn_Filtered!$A190,Grades!$J:$J,"=2",Grades!$I:$I,"="&amp;_xlfn.MINIFS(Grades!$I:$I,Grades!$A:$A,"="&amp;$A190))</f>
        <v>0.28333333333333338</v>
      </c>
      <c r="Z190" s="28">
        <f>IF(S190&lt;&gt;0,SUMIFS(Grades!$P:$P,Grades!$P:$P,"&gt;0",Grades!$A:$A,"="&amp;Alumn_Filtered!$A190,Grades!$J:$J,"=2",Grades!$I:$I,"="&amp;_xlfn.MINIFS(Grades!$I:$I,Grades!$A:$A,"="&amp;$A190))/COUNTIFS(Grades!P:P,"&lt;&gt;BAD",Grades!P:P,"&lt;&gt;DRP",Grades!P:P,"&lt;&gt;CVL",Grades!$A:$A,"="&amp;Alumn_Filtered!$A190,Grades!$J:$J,"=2",Grades!$I:$I,"="&amp;_xlfn.MINIFS(Grades!$I:$I,Grades!$A:$A,"="&amp;$A190)),0)</f>
        <v>0.48888888888888887</v>
      </c>
      <c r="AA190" s="28">
        <f t="shared" si="39"/>
        <v>-2.7777777777778789E-3</v>
      </c>
      <c r="AB190">
        <f t="shared" ca="1" si="33"/>
        <v>21</v>
      </c>
      <c r="AC190" t="str">
        <f>LEFT(VLOOKUP($A190,Ingresos!$C:$X,5,FALSE),1)</f>
        <v>S</v>
      </c>
      <c r="AD190">
        <f t="shared" si="40"/>
        <v>1</v>
      </c>
      <c r="AE190" t="str">
        <f>LEFT(VLOOKUP($A190,Ingresos!$C:$X,6,FALSE),1)</f>
        <v>R</v>
      </c>
      <c r="AF190">
        <f t="shared" si="41"/>
        <v>1</v>
      </c>
      <c r="AG190">
        <f>VLOOKUP($A190,Ingresos!$C:$X,9,FALSE)</f>
        <v>532</v>
      </c>
      <c r="AH190" s="28">
        <f t="shared" si="42"/>
        <v>0.52512155591572118</v>
      </c>
      <c r="AI190">
        <f>VLOOKUP($A190,Ingresos!$C:$X,10,FALSE)</f>
        <v>537</v>
      </c>
      <c r="AJ190" s="28">
        <f t="shared" si="43"/>
        <v>0.53322528363047006</v>
      </c>
      <c r="AK190">
        <f>VLOOKUP($A190,Ingresos!$C:$X,11,FALSE)</f>
        <v>518</v>
      </c>
      <c r="AL190" s="28">
        <f t="shared" si="44"/>
        <v>0.50243111831442466</v>
      </c>
      <c r="AM190">
        <f>VLOOKUP($A190,Ingresos!$C:$X,12,FALSE)</f>
        <v>552</v>
      </c>
      <c r="AN190" s="28">
        <f t="shared" si="45"/>
        <v>0.55753646677471635</v>
      </c>
      <c r="AO190">
        <f>VLOOKUP($A190,Ingresos!$C:$X,18,FALSE)</f>
        <v>13</v>
      </c>
      <c r="AP190">
        <f t="shared" si="48"/>
        <v>13</v>
      </c>
      <c r="AQ190" t="str">
        <f>VLOOKUP($A190,Ingresos!$C:$X,19,FALSE)</f>
        <v>H1</v>
      </c>
      <c r="AR190">
        <f t="shared" si="46"/>
        <v>1</v>
      </c>
      <c r="AS190">
        <f>VLOOKUP($A190,Ingresos!$C:$X,22,FALSE)</f>
        <v>5</v>
      </c>
    </row>
    <row r="191" spans="1:45" x14ac:dyDescent="0.25">
      <c r="A191" t="s">
        <v>179</v>
      </c>
      <c r="B191">
        <f>IF((_xlfn.MAXIFS(Grades!$I:$I,Grades!$A:$A,"="&amp;$A191)-_xlfn.MINIFS(Grades!$I:$I,Grades!$A:$A,"="&amp;$A191))=0,0,1)</f>
        <v>1</v>
      </c>
      <c r="C191">
        <f>COUNTIFS(Grades!$A:$A,"="&amp;Alumn_Filtered!$A191,Grades!$J:$J,"=1",Grades!$I:$I,"="&amp;_xlfn.MINIFS(Grades!$I:$I,Grades!$A:$A,"="&amp;$A191))</f>
        <v>6</v>
      </c>
      <c r="D191">
        <f>COUNTIFS(Grades!$A:$A,"="&amp;Alumn_Filtered!$A191,Grades!$P:$P,"=DRP",Grades!$J:$J,"=1",Grades!$I:$I,"="&amp;_xlfn.MINIFS(Grades!$I:$I,Grades!$A:$A,"="&amp;$A191))</f>
        <v>0</v>
      </c>
      <c r="E191">
        <f>COUNTIFS(Grades!$A:$A,"="&amp;Alumn_Filtered!$A191,Grades!$P:$P,"=BAD",Grades!$J:$J,"=1",Grades!$I:$I,"="&amp;_xlfn.MINIFS(Grades!$I:$I,Grades!$A:$A,"="&amp;$A191))</f>
        <v>0</v>
      </c>
      <c r="F191">
        <f>COUNTIFS(Grades!$A:$A,"="&amp;Alumn_Filtered!$A191,Grades!$P:$P,"CVL",Grades!$J:$J,"=1",Grades!$I:$I,"="&amp;_xlfn.MINIFS(Grades!$I:$I,Grades!$A:$A,"="&amp;$A191))</f>
        <v>0</v>
      </c>
      <c r="G191" s="30">
        <f t="shared" si="34"/>
        <v>6</v>
      </c>
      <c r="H191">
        <f>COUNTIFS(Grades!$A:$A,"="&amp;Alumn_Filtered!$A191,Grades!$J:$J,"=1",Grades!$P:$P,"&gt;=0.5",Grades!$I:$I,"="&amp;_xlfn.MINIFS(Grades!$I:$I,Grades!$A:$A,"="&amp;$A191))</f>
        <v>3</v>
      </c>
      <c r="I191" s="28">
        <f t="shared" si="35"/>
        <v>0.5</v>
      </c>
      <c r="J191">
        <f>COUNTIFS(Grades!$A:$A,"="&amp;Alumn_Filtered!$A191,Grades!$J:$J,"=1",Grades!$P:$P,"&lt;0.5",Grades!$I:$I,"="&amp;_xlfn.MINIFS(Grades!$I:$I,Grades!$A:$A,"="&amp;$A191))</f>
        <v>3</v>
      </c>
      <c r="K191" s="28">
        <f t="shared" si="36"/>
        <v>0.5</v>
      </c>
      <c r="L191" s="28">
        <f>_xlfn.MAXIFS(Grades!$P:$P,Grades!$A:$A,"="&amp;Alumn_Filtered!$A191,Grades!$J:$J,"=1",Grades!$I:$I,"="&amp;_xlfn.MINIFS(Grades!$I:$I,Grades!$A:$A,"="&amp;$A191))</f>
        <v>0.91666666666666663</v>
      </c>
      <c r="M191" s="28">
        <f>_xlfn.MINIFS(Grades!$P:$P,Grades!$A:$A,"="&amp;Alumn_Filtered!$A191,Grades!$J:$J,"=1",Grades!$I:$I,"="&amp;_xlfn.MINIFS(Grades!$I:$I,Grades!$A:$A,"="&amp;$A191))</f>
        <v>0.3</v>
      </c>
      <c r="N191" s="28">
        <f>IF(G191&lt;&gt;0,SUMIFS(Grades!$P:$P,Grades!$P:$P,"&gt;0",Grades!$A:$A,"="&amp;Alumn_Filtered!$A191,Grades!$J:$J,"=1",Grades!$I:$I,"="&amp;_xlfn.MINIFS(Grades!$I:$I,Grades!$A:$A,"="&amp;$A191))/COUNTIFS(Grades!P:P,"&lt;&gt;BAD",Grades!P:P,"&lt;&gt;DRP",Grades!P:P,"&lt;&gt;CVL",Grades!$A:$A,"="&amp;Alumn_Filtered!$A191,Grades!$J:$J,"=1",Grades!$I:$I,"="&amp;_xlfn.MINIFS(Grades!$I:$I,Grades!$A:$A,"="&amp;$A191)),0)</f>
        <v>0.53611111111111109</v>
      </c>
      <c r="O191">
        <f>COUNTIFS(Grades!$A:$A,"="&amp;Alumn_Filtered!$A191,Grades!$J:$J,"=2",Grades!$I:$I,"="&amp;_xlfn.MINIFS(Grades!$I:$I,Grades!$A:$A,"="&amp;$A191))</f>
        <v>9</v>
      </c>
      <c r="P191">
        <f>COUNTIFS(Grades!$A:$A,"="&amp;Alumn_Filtered!$A191,Grades!$P:$P,"=DRP",Grades!$J:$J,"=2",Grades!$I:$I,"="&amp;_xlfn.MINIFS(Grades!$I:$I,Grades!$A:$A,"="&amp;$A191))</f>
        <v>2</v>
      </c>
      <c r="Q191">
        <f>COUNTIFS(Grades!$A:$A,"="&amp;Alumn_Filtered!$A191,Grades!$P:$P,"=BAD",Grades!$J:$J,"=2",Grades!$I:$I,"="&amp;_xlfn.MINIFS(Grades!$I:$I,Grades!$A:$A,"="&amp;$A191))</f>
        <v>1</v>
      </c>
      <c r="R191">
        <f>COUNTIFS(Grades!$A:$A,"="&amp;Alumn_Filtered!$A191,Grades!$P:$P,"CVL",Grades!$J:$J,"=2",Grades!$I:$I,"="&amp;_xlfn.MINIFS(Grades!$I:$I,Grades!$A:$A,"="&amp;$A191))</f>
        <v>0</v>
      </c>
      <c r="S191">
        <f t="shared" si="47"/>
        <v>6</v>
      </c>
      <c r="T191">
        <f>COUNTIFS(Grades!$A:$A,"="&amp;Alumn_Filtered!$A191,Grades!$J:$J,"=2",Grades!$P:$P,"&gt;=0.5",Grades!$I:$I,"="&amp;_xlfn.MINIFS(Grades!$I:$I,Grades!$A:$A,"="&amp;$A191))</f>
        <v>2</v>
      </c>
      <c r="U191" s="28">
        <f t="shared" si="37"/>
        <v>0.33333333333333331</v>
      </c>
      <c r="V191">
        <f>COUNTIFS(Grades!$A:$A,"="&amp;Alumn_Filtered!$A191,Grades!$J:$J,"=2",Grades!$P:$P,"&lt;0.5",Grades!$I:$I,"="&amp;_xlfn.MINIFS(Grades!$I:$I,Grades!$A:$A,"="&amp;$A191))</f>
        <v>4</v>
      </c>
      <c r="W191" s="28">
        <f t="shared" si="38"/>
        <v>0.66666666666666663</v>
      </c>
      <c r="X191" s="28">
        <f>_xlfn.MAXIFS(Grades!$P:$P,Grades!$A:$A,"="&amp;Alumn_Filtered!$A191,Grades!$J:$J,"=2",Grades!$I:$I,"="&amp;_xlfn.MINIFS(Grades!$I:$I,Grades!$A:$A,"="&amp;$A191))</f>
        <v>0.93333333333333324</v>
      </c>
      <c r="Y191" s="28">
        <f>_xlfn.MINIFS(Grades!$P:$P,Grades!$A:$A,"="&amp;Alumn_Filtered!$A191,Grades!$J:$J,"=2",Grades!$I:$I,"="&amp;_xlfn.MINIFS(Grades!$I:$I,Grades!$A:$A,"="&amp;$A191))</f>
        <v>0.33333333333333331</v>
      </c>
      <c r="Z191" s="28">
        <f>IF(S191&lt;&gt;0,SUMIFS(Grades!$P:$P,Grades!$P:$P,"&gt;0",Grades!$A:$A,"="&amp;Alumn_Filtered!$A191,Grades!$J:$J,"=2",Grades!$I:$I,"="&amp;_xlfn.MINIFS(Grades!$I:$I,Grades!$A:$A,"="&amp;$A191))/COUNTIFS(Grades!P:P,"&lt;&gt;BAD",Grades!P:P,"&lt;&gt;DRP",Grades!P:P,"&lt;&gt;CVL",Grades!$A:$A,"="&amp;Alumn_Filtered!$A191,Grades!$J:$J,"=2",Grades!$I:$I,"="&amp;_xlfn.MINIFS(Grades!$I:$I,Grades!$A:$A,"="&amp;$A191)),0)</f>
        <v>0.53888888888888886</v>
      </c>
      <c r="AA191" s="28">
        <f t="shared" si="39"/>
        <v>2.7777777777777679E-3</v>
      </c>
      <c r="AB191">
        <f t="shared" ca="1" si="33"/>
        <v>21</v>
      </c>
      <c r="AC191" t="str">
        <f>LEFT(VLOOKUP($A191,Ingresos!$C:$X,5,FALSE),1)</f>
        <v>S</v>
      </c>
      <c r="AD191">
        <f t="shared" si="40"/>
        <v>1</v>
      </c>
      <c r="AE191" t="str">
        <f>LEFT(VLOOKUP($A191,Ingresos!$C:$X,6,FALSE),1)</f>
        <v>R</v>
      </c>
      <c r="AF191">
        <f t="shared" si="41"/>
        <v>1</v>
      </c>
      <c r="AG191">
        <f>VLOOKUP($A191,Ingresos!$C:$X,9,FALSE)</f>
        <v>530</v>
      </c>
      <c r="AH191" s="28">
        <f t="shared" si="42"/>
        <v>0.52188006482982174</v>
      </c>
      <c r="AI191">
        <f>VLOOKUP($A191,Ingresos!$C:$X,10,FALSE)</f>
        <v>530</v>
      </c>
      <c r="AJ191" s="28">
        <f t="shared" si="43"/>
        <v>0.52188006482982174</v>
      </c>
      <c r="AK191">
        <f>VLOOKUP($A191,Ingresos!$C:$X,11,FALSE)</f>
        <v>606</v>
      </c>
      <c r="AL191" s="28">
        <f t="shared" si="44"/>
        <v>0.64505672609400322</v>
      </c>
      <c r="AM191">
        <f>VLOOKUP($A191,Ingresos!$C:$X,12,FALSE)</f>
        <v>637</v>
      </c>
      <c r="AN191" s="28">
        <f t="shared" si="45"/>
        <v>0.6952998379254457</v>
      </c>
      <c r="AO191">
        <f>VLOOKUP($A191,Ingresos!$C:$X,18,FALSE)</f>
        <v>13</v>
      </c>
      <c r="AP191">
        <f t="shared" si="48"/>
        <v>13</v>
      </c>
      <c r="AQ191" t="str">
        <f>VLOOKUP($A191,Ingresos!$C:$X,19,FALSE)</f>
        <v>H1</v>
      </c>
      <c r="AR191">
        <f t="shared" si="46"/>
        <v>1</v>
      </c>
      <c r="AS191">
        <f>VLOOKUP($A191,Ingresos!$C:$X,22,FALSE)</f>
        <v>0</v>
      </c>
    </row>
    <row r="192" spans="1:45" x14ac:dyDescent="0.25">
      <c r="A192" t="s">
        <v>155</v>
      </c>
      <c r="B192">
        <f>IF((_xlfn.MAXIFS(Grades!$I:$I,Grades!$A:$A,"="&amp;$A192)-_xlfn.MINIFS(Grades!$I:$I,Grades!$A:$A,"="&amp;$A192))=0,0,1)</f>
        <v>1</v>
      </c>
      <c r="C192">
        <f>COUNTIFS(Grades!$A:$A,"="&amp;Alumn_Filtered!$A192,Grades!$J:$J,"=1",Grades!$I:$I,"="&amp;_xlfn.MINIFS(Grades!$I:$I,Grades!$A:$A,"="&amp;$A192))</f>
        <v>6</v>
      </c>
      <c r="D192">
        <f>COUNTIFS(Grades!$A:$A,"="&amp;Alumn_Filtered!$A192,Grades!$P:$P,"=DRP",Grades!$J:$J,"=1",Grades!$I:$I,"="&amp;_xlfn.MINIFS(Grades!$I:$I,Grades!$A:$A,"="&amp;$A192))</f>
        <v>0</v>
      </c>
      <c r="E192">
        <f>COUNTIFS(Grades!$A:$A,"="&amp;Alumn_Filtered!$A192,Grades!$P:$P,"=BAD",Grades!$J:$J,"=1",Grades!$I:$I,"="&amp;_xlfn.MINIFS(Grades!$I:$I,Grades!$A:$A,"="&amp;$A192))</f>
        <v>0</v>
      </c>
      <c r="F192">
        <f>COUNTIFS(Grades!$A:$A,"="&amp;Alumn_Filtered!$A192,Grades!$P:$P,"CVL",Grades!$J:$J,"=1",Grades!$I:$I,"="&amp;_xlfn.MINIFS(Grades!$I:$I,Grades!$A:$A,"="&amp;$A192))</f>
        <v>0</v>
      </c>
      <c r="G192" s="30">
        <f t="shared" si="34"/>
        <v>6</v>
      </c>
      <c r="H192">
        <f>COUNTIFS(Grades!$A:$A,"="&amp;Alumn_Filtered!$A192,Grades!$J:$J,"=1",Grades!$P:$P,"&gt;=0.5",Grades!$I:$I,"="&amp;_xlfn.MINIFS(Grades!$I:$I,Grades!$A:$A,"="&amp;$A192))</f>
        <v>4</v>
      </c>
      <c r="I192" s="28">
        <f t="shared" si="35"/>
        <v>0.66666666666666663</v>
      </c>
      <c r="J192">
        <f>COUNTIFS(Grades!$A:$A,"="&amp;Alumn_Filtered!$A192,Grades!$J:$J,"=1",Grades!$P:$P,"&lt;0.5",Grades!$I:$I,"="&amp;_xlfn.MINIFS(Grades!$I:$I,Grades!$A:$A,"="&amp;$A192))</f>
        <v>2</v>
      </c>
      <c r="K192" s="28">
        <f t="shared" si="36"/>
        <v>0.33333333333333331</v>
      </c>
      <c r="L192" s="28">
        <f>_xlfn.MAXIFS(Grades!$P:$P,Grades!$A:$A,"="&amp;Alumn_Filtered!$A192,Grades!$J:$J,"=1",Grades!$I:$I,"="&amp;_xlfn.MINIFS(Grades!$I:$I,Grades!$A:$A,"="&amp;$A192))</f>
        <v>0.91666666666666663</v>
      </c>
      <c r="M192" s="28">
        <f>_xlfn.MINIFS(Grades!$P:$P,Grades!$A:$A,"="&amp;Alumn_Filtered!$A192,Grades!$J:$J,"=1",Grades!$I:$I,"="&amp;_xlfn.MINIFS(Grades!$I:$I,Grades!$A:$A,"="&amp;$A192))</f>
        <v>0.10000000000000002</v>
      </c>
      <c r="N192" s="28">
        <f>IF(G192&lt;&gt;0,SUMIFS(Grades!$P:$P,Grades!$P:$P,"&gt;0",Grades!$A:$A,"="&amp;Alumn_Filtered!$A192,Grades!$J:$J,"=1",Grades!$I:$I,"="&amp;_xlfn.MINIFS(Grades!$I:$I,Grades!$A:$A,"="&amp;$A192))/COUNTIFS(Grades!P:P,"&lt;&gt;BAD",Grades!P:P,"&lt;&gt;DRP",Grades!P:P,"&lt;&gt;CVL",Grades!$A:$A,"="&amp;Alumn_Filtered!$A192,Grades!$J:$J,"=1",Grades!$I:$I,"="&amp;_xlfn.MINIFS(Grades!$I:$I,Grades!$A:$A,"="&amp;$A192)),0)</f>
        <v>0.48055555555555557</v>
      </c>
      <c r="O192">
        <f>COUNTIFS(Grades!$A:$A,"="&amp;Alumn_Filtered!$A192,Grades!$J:$J,"=2",Grades!$I:$I,"="&amp;_xlfn.MINIFS(Grades!$I:$I,Grades!$A:$A,"="&amp;$A192))</f>
        <v>7</v>
      </c>
      <c r="P192">
        <f>COUNTIFS(Grades!$A:$A,"="&amp;Alumn_Filtered!$A192,Grades!$P:$P,"=DRP",Grades!$J:$J,"=2",Grades!$I:$I,"="&amp;_xlfn.MINIFS(Grades!$I:$I,Grades!$A:$A,"="&amp;$A192))</f>
        <v>0</v>
      </c>
      <c r="Q192">
        <f>COUNTIFS(Grades!$A:$A,"="&amp;Alumn_Filtered!$A192,Grades!$P:$P,"=BAD",Grades!$J:$J,"=2",Grades!$I:$I,"="&amp;_xlfn.MINIFS(Grades!$I:$I,Grades!$A:$A,"="&amp;$A192))</f>
        <v>0</v>
      </c>
      <c r="R192">
        <f>COUNTIFS(Grades!$A:$A,"="&amp;Alumn_Filtered!$A192,Grades!$P:$P,"CVL",Grades!$J:$J,"=2",Grades!$I:$I,"="&amp;_xlfn.MINIFS(Grades!$I:$I,Grades!$A:$A,"="&amp;$A192))</f>
        <v>1</v>
      </c>
      <c r="S192">
        <f t="shared" si="47"/>
        <v>6</v>
      </c>
      <c r="T192">
        <f>COUNTIFS(Grades!$A:$A,"="&amp;Alumn_Filtered!$A192,Grades!$J:$J,"=2",Grades!$P:$P,"&gt;=0.5",Grades!$I:$I,"="&amp;_xlfn.MINIFS(Grades!$I:$I,Grades!$A:$A,"="&amp;$A192))</f>
        <v>2</v>
      </c>
      <c r="U192" s="28">
        <f t="shared" si="37"/>
        <v>0.33333333333333331</v>
      </c>
      <c r="V192">
        <f>COUNTIFS(Grades!$A:$A,"="&amp;Alumn_Filtered!$A192,Grades!$J:$J,"=2",Grades!$P:$P,"&lt;0.5",Grades!$I:$I,"="&amp;_xlfn.MINIFS(Grades!$I:$I,Grades!$A:$A,"="&amp;$A192))</f>
        <v>4</v>
      </c>
      <c r="W192" s="28">
        <f t="shared" si="38"/>
        <v>0.66666666666666663</v>
      </c>
      <c r="X192" s="28">
        <f>_xlfn.MAXIFS(Grades!$P:$P,Grades!$A:$A,"="&amp;Alumn_Filtered!$A192,Grades!$J:$J,"=2",Grades!$I:$I,"="&amp;_xlfn.MINIFS(Grades!$I:$I,Grades!$A:$A,"="&amp;$A192))</f>
        <v>0.53333333333333333</v>
      </c>
      <c r="Y192" s="28">
        <f>_xlfn.MINIFS(Grades!$P:$P,Grades!$A:$A,"="&amp;Alumn_Filtered!$A192,Grades!$J:$J,"=2",Grades!$I:$I,"="&amp;_xlfn.MINIFS(Grades!$I:$I,Grades!$A:$A,"="&amp;$A192))</f>
        <v>0.18333333333333335</v>
      </c>
      <c r="Z192" s="28">
        <f>IF(S192&lt;&gt;0,SUMIFS(Grades!$P:$P,Grades!$P:$P,"&gt;0",Grades!$A:$A,"="&amp;Alumn_Filtered!$A192,Grades!$J:$J,"=2",Grades!$I:$I,"="&amp;_xlfn.MINIFS(Grades!$I:$I,Grades!$A:$A,"="&amp;$A192))/COUNTIFS(Grades!P:P,"&lt;&gt;BAD",Grades!P:P,"&lt;&gt;DRP",Grades!P:P,"&lt;&gt;CVL",Grades!$A:$A,"="&amp;Alumn_Filtered!$A192,Grades!$J:$J,"=2",Grades!$I:$I,"="&amp;_xlfn.MINIFS(Grades!$I:$I,Grades!$A:$A,"="&amp;$A192)),0)</f>
        <v>0.39166666666666661</v>
      </c>
      <c r="AA192" s="28">
        <f t="shared" si="39"/>
        <v>-8.8888888888888962E-2</v>
      </c>
      <c r="AB192">
        <f t="shared" ca="1" si="33"/>
        <v>21</v>
      </c>
      <c r="AC192" t="str">
        <f>LEFT(VLOOKUP($A192,Ingresos!$C:$X,5,FALSE),1)</f>
        <v>S</v>
      </c>
      <c r="AD192">
        <f t="shared" si="40"/>
        <v>1</v>
      </c>
      <c r="AE192" t="str">
        <f>LEFT(VLOOKUP($A192,Ingresos!$C:$X,6,FALSE),1)</f>
        <v>R</v>
      </c>
      <c r="AF192">
        <f t="shared" si="41"/>
        <v>1</v>
      </c>
      <c r="AG192">
        <f>VLOOKUP($A192,Ingresos!$C:$X,9,FALSE)</f>
        <v>496</v>
      </c>
      <c r="AH192" s="28">
        <f t="shared" si="42"/>
        <v>0.46677471636953</v>
      </c>
      <c r="AI192">
        <f>VLOOKUP($A192,Ingresos!$C:$X,10,FALSE)</f>
        <v>496</v>
      </c>
      <c r="AJ192" s="28">
        <f t="shared" si="43"/>
        <v>0.46677471636953</v>
      </c>
      <c r="AK192">
        <f>VLOOKUP($A192,Ingresos!$C:$X,11,FALSE)</f>
        <v>505</v>
      </c>
      <c r="AL192" s="28">
        <f t="shared" si="44"/>
        <v>0.48136142625607781</v>
      </c>
      <c r="AM192">
        <f>VLOOKUP($A192,Ingresos!$C:$X,12,FALSE)</f>
        <v>605</v>
      </c>
      <c r="AN192" s="28">
        <f t="shared" si="45"/>
        <v>0.64343598055105344</v>
      </c>
      <c r="AO192">
        <f>VLOOKUP($A192,Ingresos!$C:$X,18,FALSE)</f>
        <v>13</v>
      </c>
      <c r="AP192">
        <f t="shared" si="48"/>
        <v>13</v>
      </c>
      <c r="AQ192" t="str">
        <f>VLOOKUP($A192,Ingresos!$C:$X,19,FALSE)</f>
        <v>H1</v>
      </c>
      <c r="AR192">
        <f t="shared" si="46"/>
        <v>1</v>
      </c>
      <c r="AS192">
        <f>VLOOKUP($A192,Ingresos!$C:$X,22,FALSE)</f>
        <v>5</v>
      </c>
    </row>
    <row r="193" spans="1:45" x14ac:dyDescent="0.25">
      <c r="A193" t="s">
        <v>178</v>
      </c>
      <c r="B193">
        <f>IF((_xlfn.MAXIFS(Grades!$I:$I,Grades!$A:$A,"="&amp;$A193)-_xlfn.MINIFS(Grades!$I:$I,Grades!$A:$A,"="&amp;$A193))=0,0,1)</f>
        <v>0</v>
      </c>
      <c r="C193">
        <f>COUNTIFS(Grades!$A:$A,"="&amp;Alumn_Filtered!$A193,Grades!$J:$J,"=1",Grades!$I:$I,"="&amp;_xlfn.MINIFS(Grades!$I:$I,Grades!$A:$A,"="&amp;$A193))</f>
        <v>6</v>
      </c>
      <c r="D193">
        <f>COUNTIFS(Grades!$A:$A,"="&amp;Alumn_Filtered!$A193,Grades!$P:$P,"=DRP",Grades!$J:$J,"=1",Grades!$I:$I,"="&amp;_xlfn.MINIFS(Grades!$I:$I,Grades!$A:$A,"="&amp;$A193))</f>
        <v>6</v>
      </c>
      <c r="E193">
        <f>COUNTIFS(Grades!$A:$A,"="&amp;Alumn_Filtered!$A193,Grades!$P:$P,"=BAD",Grades!$J:$J,"=1",Grades!$I:$I,"="&amp;_xlfn.MINIFS(Grades!$I:$I,Grades!$A:$A,"="&amp;$A193))</f>
        <v>0</v>
      </c>
      <c r="F193">
        <f>COUNTIFS(Grades!$A:$A,"="&amp;Alumn_Filtered!$A193,Grades!$P:$P,"CVL",Grades!$J:$J,"=1",Grades!$I:$I,"="&amp;_xlfn.MINIFS(Grades!$I:$I,Grades!$A:$A,"="&amp;$A193))</f>
        <v>0</v>
      </c>
      <c r="G193" s="30">
        <f t="shared" si="34"/>
        <v>0</v>
      </c>
      <c r="H193">
        <f>COUNTIFS(Grades!$A:$A,"="&amp;Alumn_Filtered!$A193,Grades!$J:$J,"=1",Grades!$P:$P,"&gt;=0.5",Grades!$I:$I,"="&amp;_xlfn.MINIFS(Grades!$I:$I,Grades!$A:$A,"="&amp;$A193))</f>
        <v>0</v>
      </c>
      <c r="I193" s="28">
        <f t="shared" si="35"/>
        <v>0</v>
      </c>
      <c r="J193">
        <f>COUNTIFS(Grades!$A:$A,"="&amp;Alumn_Filtered!$A193,Grades!$J:$J,"=1",Grades!$P:$P,"&lt;0.5",Grades!$I:$I,"="&amp;_xlfn.MINIFS(Grades!$I:$I,Grades!$A:$A,"="&amp;$A193))</f>
        <v>0</v>
      </c>
      <c r="K193" s="28">
        <f t="shared" si="36"/>
        <v>0</v>
      </c>
      <c r="L193" s="28">
        <f>_xlfn.MAXIFS(Grades!$P:$P,Grades!$A:$A,"="&amp;Alumn_Filtered!$A193,Grades!$J:$J,"=1",Grades!$I:$I,"="&amp;_xlfn.MINIFS(Grades!$I:$I,Grades!$A:$A,"="&amp;$A193))</f>
        <v>0</v>
      </c>
      <c r="M193" s="28">
        <f>_xlfn.MINIFS(Grades!$P:$P,Grades!$A:$A,"="&amp;Alumn_Filtered!$A193,Grades!$J:$J,"=1",Grades!$I:$I,"="&amp;_xlfn.MINIFS(Grades!$I:$I,Grades!$A:$A,"="&amp;$A193))</f>
        <v>0</v>
      </c>
      <c r="N193" s="28">
        <f>IF(G193&lt;&gt;0,SUMIFS(Grades!$P:$P,Grades!$P:$P,"&gt;0",Grades!$A:$A,"="&amp;Alumn_Filtered!$A193,Grades!$J:$J,"=1",Grades!$I:$I,"="&amp;_xlfn.MINIFS(Grades!$I:$I,Grades!$A:$A,"="&amp;$A193))/COUNTIFS(Grades!P:P,"&lt;&gt;BAD",Grades!P:P,"&lt;&gt;DRP",Grades!P:P,"&lt;&gt;CVL",Grades!$A:$A,"="&amp;Alumn_Filtered!$A193,Grades!$J:$J,"=1",Grades!$I:$I,"="&amp;_xlfn.MINIFS(Grades!$I:$I,Grades!$A:$A,"="&amp;$A193)),0)</f>
        <v>0</v>
      </c>
      <c r="O193">
        <f>COUNTIFS(Grades!$A:$A,"="&amp;Alumn_Filtered!$A193,Grades!$J:$J,"=2",Grades!$I:$I,"="&amp;_xlfn.MINIFS(Grades!$I:$I,Grades!$A:$A,"="&amp;$A193))</f>
        <v>0</v>
      </c>
      <c r="P193">
        <f>COUNTIFS(Grades!$A:$A,"="&amp;Alumn_Filtered!$A193,Grades!$P:$P,"=DRP",Grades!$J:$J,"=2",Grades!$I:$I,"="&amp;_xlfn.MINIFS(Grades!$I:$I,Grades!$A:$A,"="&amp;$A193))</f>
        <v>0</v>
      </c>
      <c r="Q193">
        <f>COUNTIFS(Grades!$A:$A,"="&amp;Alumn_Filtered!$A193,Grades!$P:$P,"=BAD",Grades!$J:$J,"=2",Grades!$I:$I,"="&amp;_xlfn.MINIFS(Grades!$I:$I,Grades!$A:$A,"="&amp;$A193))</f>
        <v>0</v>
      </c>
      <c r="R193">
        <f>COUNTIFS(Grades!$A:$A,"="&amp;Alumn_Filtered!$A193,Grades!$P:$P,"CVL",Grades!$J:$J,"=2",Grades!$I:$I,"="&amp;_xlfn.MINIFS(Grades!$I:$I,Grades!$A:$A,"="&amp;$A193))</f>
        <v>0</v>
      </c>
      <c r="S193">
        <f t="shared" si="47"/>
        <v>0</v>
      </c>
      <c r="T193">
        <f>COUNTIFS(Grades!$A:$A,"="&amp;Alumn_Filtered!$A193,Grades!$J:$J,"=2",Grades!$P:$P,"&gt;=0.5",Grades!$I:$I,"="&amp;_xlfn.MINIFS(Grades!$I:$I,Grades!$A:$A,"="&amp;$A193))</f>
        <v>0</v>
      </c>
      <c r="U193" s="28">
        <f t="shared" si="37"/>
        <v>0</v>
      </c>
      <c r="V193">
        <f>COUNTIFS(Grades!$A:$A,"="&amp;Alumn_Filtered!$A193,Grades!$J:$J,"=2",Grades!$P:$P,"&lt;0.5",Grades!$I:$I,"="&amp;_xlfn.MINIFS(Grades!$I:$I,Grades!$A:$A,"="&amp;$A193))</f>
        <v>0</v>
      </c>
      <c r="W193" s="28">
        <f t="shared" si="38"/>
        <v>0</v>
      </c>
      <c r="X193" s="28">
        <f>_xlfn.MAXIFS(Grades!$P:$P,Grades!$A:$A,"="&amp;Alumn_Filtered!$A193,Grades!$J:$J,"=2",Grades!$I:$I,"="&amp;_xlfn.MINIFS(Grades!$I:$I,Grades!$A:$A,"="&amp;$A193))</f>
        <v>0</v>
      </c>
      <c r="Y193" s="28">
        <f>_xlfn.MINIFS(Grades!$P:$P,Grades!$A:$A,"="&amp;Alumn_Filtered!$A193,Grades!$J:$J,"=2",Grades!$I:$I,"="&amp;_xlfn.MINIFS(Grades!$I:$I,Grades!$A:$A,"="&amp;$A193))</f>
        <v>0</v>
      </c>
      <c r="Z193" s="28">
        <f>IF(S193&lt;&gt;0,SUMIFS(Grades!$P:$P,Grades!$P:$P,"&gt;0",Grades!$A:$A,"="&amp;Alumn_Filtered!$A193,Grades!$J:$J,"=2",Grades!$I:$I,"="&amp;_xlfn.MINIFS(Grades!$I:$I,Grades!$A:$A,"="&amp;$A193))/COUNTIFS(Grades!P:P,"&lt;&gt;BAD",Grades!P:P,"&lt;&gt;DRP",Grades!P:P,"&lt;&gt;CVL",Grades!$A:$A,"="&amp;Alumn_Filtered!$A193,Grades!$J:$J,"=2",Grades!$I:$I,"="&amp;_xlfn.MINIFS(Grades!$I:$I,Grades!$A:$A,"="&amp;$A193)),0)</f>
        <v>0</v>
      </c>
      <c r="AA193" s="28">
        <f t="shared" si="39"/>
        <v>0</v>
      </c>
      <c r="AB193">
        <f t="shared" ca="1" si="33"/>
        <v>21</v>
      </c>
      <c r="AC193" t="str">
        <f>LEFT(VLOOKUP($A193,Ingresos!$C:$X,5,FALSE),1)</f>
        <v>S</v>
      </c>
      <c r="AD193">
        <f t="shared" si="40"/>
        <v>1</v>
      </c>
      <c r="AE193" t="str">
        <f>LEFT(VLOOKUP($A193,Ingresos!$C:$X,6,FALSE),1)</f>
        <v>R</v>
      </c>
      <c r="AF193">
        <f t="shared" si="41"/>
        <v>1</v>
      </c>
      <c r="AG193">
        <f>VLOOKUP($A193,Ingresos!$C:$X,9,FALSE)</f>
        <v>579</v>
      </c>
      <c r="AH193" s="28">
        <f t="shared" si="42"/>
        <v>0.60129659643435984</v>
      </c>
      <c r="AI193">
        <f>VLOOKUP($A193,Ingresos!$C:$X,10,FALSE)</f>
        <v>580</v>
      </c>
      <c r="AJ193" s="28">
        <f t="shared" si="43"/>
        <v>0.60291734197730962</v>
      </c>
      <c r="AK193">
        <f>VLOOKUP($A193,Ingresos!$C:$X,11,FALSE)</f>
        <v>568</v>
      </c>
      <c r="AL193" s="28">
        <f t="shared" si="44"/>
        <v>0.58346839546191243</v>
      </c>
      <c r="AM193">
        <f>VLOOKUP($A193,Ingresos!$C:$X,12,FALSE)</f>
        <v>594</v>
      </c>
      <c r="AN193" s="28">
        <f t="shared" si="45"/>
        <v>0.62560777957860614</v>
      </c>
      <c r="AO193">
        <f>VLOOKUP($A193,Ingresos!$C:$X,18,FALSE)</f>
        <v>6</v>
      </c>
      <c r="AP193">
        <f t="shared" si="48"/>
        <v>6</v>
      </c>
      <c r="AQ193" t="str">
        <f>VLOOKUP($A193,Ingresos!$C:$X,19,FALSE)</f>
        <v>H1</v>
      </c>
      <c r="AR193">
        <f t="shared" si="46"/>
        <v>1</v>
      </c>
      <c r="AS193">
        <f>VLOOKUP($A193,Ingresos!$C:$X,22,FALSE)</f>
        <v>0</v>
      </c>
    </row>
    <row r="194" spans="1:45" x14ac:dyDescent="0.25">
      <c r="A194">
        <v>193211852</v>
      </c>
      <c r="B194">
        <f>IF((_xlfn.MAXIFS(Grades!$I:$I,Grades!$A:$A,"="&amp;$A194)-_xlfn.MINIFS(Grades!$I:$I,Grades!$A:$A,"="&amp;$A194))=0,0,1)</f>
        <v>0</v>
      </c>
      <c r="C194">
        <f>COUNTIFS(Grades!$A:$A,"="&amp;Alumn_Filtered!$A194,Grades!$J:$J,"=1",Grades!$I:$I,"="&amp;_xlfn.MINIFS(Grades!$I:$I,Grades!$A:$A,"="&amp;$A194))</f>
        <v>6</v>
      </c>
      <c r="D194">
        <f>COUNTIFS(Grades!$A:$A,"="&amp;Alumn_Filtered!$A194,Grades!$P:$P,"=DRP",Grades!$J:$J,"=1",Grades!$I:$I,"="&amp;_xlfn.MINIFS(Grades!$I:$I,Grades!$A:$A,"="&amp;$A194))</f>
        <v>0</v>
      </c>
      <c r="E194">
        <f>COUNTIFS(Grades!$A:$A,"="&amp;Alumn_Filtered!$A194,Grades!$P:$P,"=BAD",Grades!$J:$J,"=1",Grades!$I:$I,"="&amp;_xlfn.MINIFS(Grades!$I:$I,Grades!$A:$A,"="&amp;$A194))</f>
        <v>1</v>
      </c>
      <c r="F194">
        <f>COUNTIFS(Grades!$A:$A,"="&amp;Alumn_Filtered!$A194,Grades!$P:$P,"CVL",Grades!$J:$J,"=1",Grades!$I:$I,"="&amp;_xlfn.MINIFS(Grades!$I:$I,Grades!$A:$A,"="&amp;$A194))</f>
        <v>0</v>
      </c>
      <c r="G194" s="30">
        <f t="shared" si="34"/>
        <v>5</v>
      </c>
      <c r="H194">
        <f>COUNTIFS(Grades!$A:$A,"="&amp;Alumn_Filtered!$A194,Grades!$J:$J,"=1",Grades!$P:$P,"&gt;=0.5",Grades!$I:$I,"="&amp;_xlfn.MINIFS(Grades!$I:$I,Grades!$A:$A,"="&amp;$A194))</f>
        <v>1</v>
      </c>
      <c r="I194" s="28">
        <f t="shared" si="35"/>
        <v>0.2</v>
      </c>
      <c r="J194">
        <f>COUNTIFS(Grades!$A:$A,"="&amp;Alumn_Filtered!$A194,Grades!$J:$J,"=1",Grades!$P:$P,"&lt;0.5",Grades!$I:$I,"="&amp;_xlfn.MINIFS(Grades!$I:$I,Grades!$A:$A,"="&amp;$A194))</f>
        <v>4</v>
      </c>
      <c r="K194" s="28">
        <f t="shared" si="36"/>
        <v>0.8</v>
      </c>
      <c r="L194" s="28">
        <f>_xlfn.MAXIFS(Grades!$P:$P,Grades!$A:$A,"="&amp;Alumn_Filtered!$A194,Grades!$J:$J,"=1",Grades!$I:$I,"="&amp;_xlfn.MINIFS(Grades!$I:$I,Grades!$A:$A,"="&amp;$A194))</f>
        <v>0.8833333333333333</v>
      </c>
      <c r="M194" s="28">
        <f>_xlfn.MINIFS(Grades!$P:$P,Grades!$A:$A,"="&amp;Alumn_Filtered!$A194,Grades!$J:$J,"=1",Grades!$I:$I,"="&amp;_xlfn.MINIFS(Grades!$I:$I,Grades!$A:$A,"="&amp;$A194))</f>
        <v>6.6666666666666652E-2</v>
      </c>
      <c r="N194" s="28">
        <f>IF(G194&lt;&gt;0,SUMIFS(Grades!$P:$P,Grades!$P:$P,"&gt;0",Grades!$A:$A,"="&amp;Alumn_Filtered!$A194,Grades!$J:$J,"=1",Grades!$I:$I,"="&amp;_xlfn.MINIFS(Grades!$I:$I,Grades!$A:$A,"="&amp;$A194))/COUNTIFS(Grades!P:P,"&lt;&gt;BAD",Grades!P:P,"&lt;&gt;DRP",Grades!P:P,"&lt;&gt;CVL",Grades!$A:$A,"="&amp;Alumn_Filtered!$A194,Grades!$J:$J,"=1",Grades!$I:$I,"="&amp;_xlfn.MINIFS(Grades!$I:$I,Grades!$A:$A,"="&amp;$A194)),0)</f>
        <v>0.33333333333333331</v>
      </c>
      <c r="O194">
        <f>COUNTIFS(Grades!$A:$A,"="&amp;Alumn_Filtered!$A194,Grades!$J:$J,"=2",Grades!$I:$I,"="&amp;_xlfn.MINIFS(Grades!$I:$I,Grades!$A:$A,"="&amp;$A194))</f>
        <v>8</v>
      </c>
      <c r="P194">
        <f>COUNTIFS(Grades!$A:$A,"="&amp;Alumn_Filtered!$A194,Grades!$P:$P,"=DRP",Grades!$J:$J,"=2",Grades!$I:$I,"="&amp;_xlfn.MINIFS(Grades!$I:$I,Grades!$A:$A,"="&amp;$A194))</f>
        <v>8</v>
      </c>
      <c r="Q194">
        <f>COUNTIFS(Grades!$A:$A,"="&amp;Alumn_Filtered!$A194,Grades!$P:$P,"=BAD",Grades!$J:$J,"=2",Grades!$I:$I,"="&amp;_xlfn.MINIFS(Grades!$I:$I,Grades!$A:$A,"="&amp;$A194))</f>
        <v>0</v>
      </c>
      <c r="R194">
        <f>COUNTIFS(Grades!$A:$A,"="&amp;Alumn_Filtered!$A194,Grades!$P:$P,"CVL",Grades!$J:$J,"=2",Grades!$I:$I,"="&amp;_xlfn.MINIFS(Grades!$I:$I,Grades!$A:$A,"="&amp;$A194))</f>
        <v>0</v>
      </c>
      <c r="S194">
        <f t="shared" si="47"/>
        <v>0</v>
      </c>
      <c r="T194">
        <f>COUNTIFS(Grades!$A:$A,"="&amp;Alumn_Filtered!$A194,Grades!$J:$J,"=2",Grades!$P:$P,"&gt;=0.5",Grades!$I:$I,"="&amp;_xlfn.MINIFS(Grades!$I:$I,Grades!$A:$A,"="&amp;$A194))</f>
        <v>0</v>
      </c>
      <c r="U194" s="28">
        <f t="shared" si="37"/>
        <v>0</v>
      </c>
      <c r="V194">
        <f>COUNTIFS(Grades!$A:$A,"="&amp;Alumn_Filtered!$A194,Grades!$J:$J,"=2",Grades!$P:$P,"&lt;0.5",Grades!$I:$I,"="&amp;_xlfn.MINIFS(Grades!$I:$I,Grades!$A:$A,"="&amp;$A194))</f>
        <v>0</v>
      </c>
      <c r="W194" s="28">
        <f t="shared" si="38"/>
        <v>0</v>
      </c>
      <c r="X194" s="28">
        <f>_xlfn.MAXIFS(Grades!$P:$P,Grades!$A:$A,"="&amp;Alumn_Filtered!$A194,Grades!$J:$J,"=2",Grades!$I:$I,"="&amp;_xlfn.MINIFS(Grades!$I:$I,Grades!$A:$A,"="&amp;$A194))</f>
        <v>0</v>
      </c>
      <c r="Y194" s="28">
        <f>_xlfn.MINIFS(Grades!$P:$P,Grades!$A:$A,"="&amp;Alumn_Filtered!$A194,Grades!$J:$J,"=2",Grades!$I:$I,"="&amp;_xlfn.MINIFS(Grades!$I:$I,Grades!$A:$A,"="&amp;$A194))</f>
        <v>0</v>
      </c>
      <c r="Z194" s="28">
        <f>IF(S194&lt;&gt;0,SUMIFS(Grades!$P:$P,Grades!$P:$P,"&gt;0",Grades!$A:$A,"="&amp;Alumn_Filtered!$A194,Grades!$J:$J,"=2",Grades!$I:$I,"="&amp;_xlfn.MINIFS(Grades!$I:$I,Grades!$A:$A,"="&amp;$A194))/COUNTIFS(Grades!P:P,"&lt;&gt;BAD",Grades!P:P,"&lt;&gt;DRP",Grades!P:P,"&lt;&gt;CVL",Grades!$A:$A,"="&amp;Alumn_Filtered!$A194,Grades!$J:$J,"=2",Grades!$I:$I,"="&amp;_xlfn.MINIFS(Grades!$I:$I,Grades!$A:$A,"="&amp;$A194)),0)</f>
        <v>0</v>
      </c>
      <c r="AA194" s="28">
        <f t="shared" si="39"/>
        <v>-0.33333333333333331</v>
      </c>
      <c r="AB194">
        <f t="shared" ref="AB194:AB257" ca="1" si="49">IF(ROUND(YEARFRAC(DATE(LEFT(((LEFT(A194,LEN(A194)-1)/2000000)*7.13)+1930.3,4),1,1),TODAY()),0)&gt;17,ROUND(YEARFRAC(DATE(LEFT(((LEFT(A194,LEN(A194)-1)/2000000)*7.13)+1930.3,4),1,1),TODAY()),0),21)</f>
        <v>21</v>
      </c>
      <c r="AC194" t="str">
        <f>LEFT(VLOOKUP($A194,Ingresos!$C:$X,5,FALSE),1)</f>
        <v>S</v>
      </c>
      <c r="AD194">
        <f t="shared" si="40"/>
        <v>1</v>
      </c>
      <c r="AE194" t="str">
        <f>LEFT(VLOOKUP($A194,Ingresos!$C:$X,6,FALSE),1)</f>
        <v>R</v>
      </c>
      <c r="AF194">
        <f t="shared" si="41"/>
        <v>1</v>
      </c>
      <c r="AG194">
        <f>VLOOKUP($A194,Ingresos!$C:$X,9,FALSE)</f>
        <v>595</v>
      </c>
      <c r="AH194" s="28">
        <f t="shared" si="42"/>
        <v>0.62722852512155591</v>
      </c>
      <c r="AI194">
        <f>VLOOKUP($A194,Ingresos!$C:$X,10,FALSE)</f>
        <v>673</v>
      </c>
      <c r="AJ194" s="28">
        <f t="shared" si="43"/>
        <v>0.75364667747163694</v>
      </c>
      <c r="AK194">
        <f>VLOOKUP($A194,Ingresos!$C:$X,11,FALSE)</f>
        <v>525</v>
      </c>
      <c r="AL194" s="28">
        <f t="shared" si="44"/>
        <v>0.51377633711507298</v>
      </c>
      <c r="AM194">
        <f>VLOOKUP($A194,Ingresos!$C:$X,12,FALSE)</f>
        <v>570</v>
      </c>
      <c r="AN194" s="28">
        <f t="shared" si="45"/>
        <v>0.58670988654781198</v>
      </c>
      <c r="AO194">
        <f>VLOOKUP($A194,Ingresos!$C:$X,18,FALSE)</f>
        <v>13</v>
      </c>
      <c r="AP194">
        <f t="shared" si="48"/>
        <v>13</v>
      </c>
      <c r="AQ194" t="str">
        <f>VLOOKUP($A194,Ingresos!$C:$X,19,FALSE)</f>
        <v>H1</v>
      </c>
      <c r="AR194">
        <f t="shared" si="46"/>
        <v>1</v>
      </c>
      <c r="AS194">
        <f>VLOOKUP($A194,Ingresos!$C:$X,22,FALSE)</f>
        <v>0</v>
      </c>
    </row>
    <row r="195" spans="1:45" x14ac:dyDescent="0.25">
      <c r="A195">
        <v>193213057</v>
      </c>
      <c r="B195">
        <f>IF((_xlfn.MAXIFS(Grades!$I:$I,Grades!$A:$A,"="&amp;$A195)-_xlfn.MINIFS(Grades!$I:$I,Grades!$A:$A,"="&amp;$A195))=0,0,1)</f>
        <v>1</v>
      </c>
      <c r="C195">
        <f>COUNTIFS(Grades!$A:$A,"="&amp;Alumn_Filtered!$A195,Grades!$J:$J,"=1",Grades!$I:$I,"="&amp;_xlfn.MINIFS(Grades!$I:$I,Grades!$A:$A,"="&amp;$A195))</f>
        <v>6</v>
      </c>
      <c r="D195">
        <f>COUNTIFS(Grades!$A:$A,"="&amp;Alumn_Filtered!$A195,Grades!$P:$P,"=DRP",Grades!$J:$J,"=1",Grades!$I:$I,"="&amp;_xlfn.MINIFS(Grades!$I:$I,Grades!$A:$A,"="&amp;$A195))</f>
        <v>0</v>
      </c>
      <c r="E195">
        <f>COUNTIFS(Grades!$A:$A,"="&amp;Alumn_Filtered!$A195,Grades!$P:$P,"=BAD",Grades!$J:$J,"=1",Grades!$I:$I,"="&amp;_xlfn.MINIFS(Grades!$I:$I,Grades!$A:$A,"="&amp;$A195))</f>
        <v>0</v>
      </c>
      <c r="F195">
        <f>COUNTIFS(Grades!$A:$A,"="&amp;Alumn_Filtered!$A195,Grades!$P:$P,"CVL",Grades!$J:$J,"=1",Grades!$I:$I,"="&amp;_xlfn.MINIFS(Grades!$I:$I,Grades!$A:$A,"="&amp;$A195))</f>
        <v>0</v>
      </c>
      <c r="G195" s="30">
        <f t="shared" ref="G195:G258" si="50">C195-SUM(D195:F195)</f>
        <v>6</v>
      </c>
      <c r="H195">
        <f>COUNTIFS(Grades!$A:$A,"="&amp;Alumn_Filtered!$A195,Grades!$J:$J,"=1",Grades!$P:$P,"&gt;=0.5",Grades!$I:$I,"="&amp;_xlfn.MINIFS(Grades!$I:$I,Grades!$A:$A,"="&amp;$A195))</f>
        <v>2</v>
      </c>
      <c r="I195" s="28">
        <f t="shared" ref="I195:I258" si="51">IF(G195&lt;&gt;0,H195/G195,0)</f>
        <v>0.33333333333333331</v>
      </c>
      <c r="J195">
        <f>COUNTIFS(Grades!$A:$A,"="&amp;Alumn_Filtered!$A195,Grades!$J:$J,"=1",Grades!$P:$P,"&lt;0.5",Grades!$I:$I,"="&amp;_xlfn.MINIFS(Grades!$I:$I,Grades!$A:$A,"="&amp;$A195))</f>
        <v>4</v>
      </c>
      <c r="K195" s="28">
        <f t="shared" ref="K195:K258" si="52">IF(G195&lt;&gt;0,J195/G195,0)</f>
        <v>0.66666666666666663</v>
      </c>
      <c r="L195" s="28">
        <f>_xlfn.MAXIFS(Grades!$P:$P,Grades!$A:$A,"="&amp;Alumn_Filtered!$A195,Grades!$J:$J,"=1",Grades!$I:$I,"="&amp;_xlfn.MINIFS(Grades!$I:$I,Grades!$A:$A,"="&amp;$A195))</f>
        <v>0.78333333333333333</v>
      </c>
      <c r="M195" s="28">
        <f>_xlfn.MINIFS(Grades!$P:$P,Grades!$A:$A,"="&amp;Alumn_Filtered!$A195,Grades!$J:$J,"=1",Grades!$I:$I,"="&amp;_xlfn.MINIFS(Grades!$I:$I,Grades!$A:$A,"="&amp;$A195))</f>
        <v>0.31666666666666665</v>
      </c>
      <c r="N195" s="28">
        <f>IF(G195&lt;&gt;0,SUMIFS(Grades!$P:$P,Grades!$P:$P,"&gt;0",Grades!$A:$A,"="&amp;Alumn_Filtered!$A195,Grades!$J:$J,"=1",Grades!$I:$I,"="&amp;_xlfn.MINIFS(Grades!$I:$I,Grades!$A:$A,"="&amp;$A195))/COUNTIFS(Grades!P:P,"&lt;&gt;BAD",Grades!P:P,"&lt;&gt;DRP",Grades!P:P,"&lt;&gt;CVL",Grades!$A:$A,"="&amp;Alumn_Filtered!$A195,Grades!$J:$J,"=1",Grades!$I:$I,"="&amp;_xlfn.MINIFS(Grades!$I:$I,Grades!$A:$A,"="&amp;$A195)),0)</f>
        <v>0.48888888888888887</v>
      </c>
      <c r="O195">
        <f>COUNTIFS(Grades!$A:$A,"="&amp;Alumn_Filtered!$A195,Grades!$J:$J,"=2",Grades!$I:$I,"="&amp;_xlfn.MINIFS(Grades!$I:$I,Grades!$A:$A,"="&amp;$A195))</f>
        <v>7</v>
      </c>
      <c r="P195">
        <f>COUNTIFS(Grades!$A:$A,"="&amp;Alumn_Filtered!$A195,Grades!$P:$P,"=DRP",Grades!$J:$J,"=2",Grades!$I:$I,"="&amp;_xlfn.MINIFS(Grades!$I:$I,Grades!$A:$A,"="&amp;$A195))</f>
        <v>0</v>
      </c>
      <c r="Q195">
        <f>COUNTIFS(Grades!$A:$A,"="&amp;Alumn_Filtered!$A195,Grades!$P:$P,"=BAD",Grades!$J:$J,"=2",Grades!$I:$I,"="&amp;_xlfn.MINIFS(Grades!$I:$I,Grades!$A:$A,"="&amp;$A195))</f>
        <v>0</v>
      </c>
      <c r="R195">
        <f>COUNTIFS(Grades!$A:$A,"="&amp;Alumn_Filtered!$A195,Grades!$P:$P,"CVL",Grades!$J:$J,"=2",Grades!$I:$I,"="&amp;_xlfn.MINIFS(Grades!$I:$I,Grades!$A:$A,"="&amp;$A195))</f>
        <v>0</v>
      </c>
      <c r="S195">
        <f t="shared" si="47"/>
        <v>7</v>
      </c>
      <c r="T195">
        <f>COUNTIFS(Grades!$A:$A,"="&amp;Alumn_Filtered!$A195,Grades!$J:$J,"=2",Grades!$P:$P,"&gt;=0.5",Grades!$I:$I,"="&amp;_xlfn.MINIFS(Grades!$I:$I,Grades!$A:$A,"="&amp;$A195))</f>
        <v>6</v>
      </c>
      <c r="U195" s="28">
        <f t="shared" ref="U195:U258" si="53">IF(S195&lt;&gt;0,T195/S195,0)</f>
        <v>0.8571428571428571</v>
      </c>
      <c r="V195">
        <f>COUNTIFS(Grades!$A:$A,"="&amp;Alumn_Filtered!$A195,Grades!$J:$J,"=2",Grades!$P:$P,"&lt;0.5",Grades!$I:$I,"="&amp;_xlfn.MINIFS(Grades!$I:$I,Grades!$A:$A,"="&amp;$A195))</f>
        <v>1</v>
      </c>
      <c r="W195" s="28">
        <f t="shared" ref="W195:W258" si="54">IF(S195&lt;&gt;0,V195/S195,0)</f>
        <v>0.14285714285714285</v>
      </c>
      <c r="X195" s="28">
        <f>_xlfn.MAXIFS(Grades!$P:$P,Grades!$A:$A,"="&amp;Alumn_Filtered!$A195,Grades!$J:$J,"=2",Grades!$I:$I,"="&amp;_xlfn.MINIFS(Grades!$I:$I,Grades!$A:$A,"="&amp;$A195))</f>
        <v>0.71666666666666667</v>
      </c>
      <c r="Y195" s="28">
        <f>_xlfn.MINIFS(Grades!$P:$P,Grades!$A:$A,"="&amp;Alumn_Filtered!$A195,Grades!$J:$J,"=2",Grades!$I:$I,"="&amp;_xlfn.MINIFS(Grades!$I:$I,Grades!$A:$A,"="&amp;$A195))</f>
        <v>0.3833333333333333</v>
      </c>
      <c r="Z195" s="28">
        <f>IF(S195&lt;&gt;0,SUMIFS(Grades!$P:$P,Grades!$P:$P,"&gt;0",Grades!$A:$A,"="&amp;Alumn_Filtered!$A195,Grades!$J:$J,"=2",Grades!$I:$I,"="&amp;_xlfn.MINIFS(Grades!$I:$I,Grades!$A:$A,"="&amp;$A195))/COUNTIFS(Grades!P:P,"&lt;&gt;BAD",Grades!P:P,"&lt;&gt;DRP",Grades!P:P,"&lt;&gt;CVL",Grades!$A:$A,"="&amp;Alumn_Filtered!$A195,Grades!$J:$J,"=2",Grades!$I:$I,"="&amp;_xlfn.MINIFS(Grades!$I:$I,Grades!$A:$A,"="&amp;$A195)),0)</f>
        <v>0.56190476190476191</v>
      </c>
      <c r="AA195" s="28">
        <f t="shared" ref="AA195:AA258" si="55">Z195-N195</f>
        <v>7.3015873015873034E-2</v>
      </c>
      <c r="AB195">
        <f t="shared" ca="1" si="49"/>
        <v>21</v>
      </c>
      <c r="AC195" t="str">
        <f>LEFT(VLOOKUP($A195,Ingresos!$C:$X,5,FALSE),1)</f>
        <v>S</v>
      </c>
      <c r="AD195">
        <f t="shared" ref="AD195:AD258" si="56">IF(AC195="S",1,0)</f>
        <v>1</v>
      </c>
      <c r="AE195" t="str">
        <f>LEFT(VLOOKUP($A195,Ingresos!$C:$X,6,FALSE),1)</f>
        <v>R</v>
      </c>
      <c r="AF195">
        <f t="shared" ref="AF195:AF258" si="57">IF(AE195="R",1,0)</f>
        <v>1</v>
      </c>
      <c r="AG195">
        <f>VLOOKUP($A195,Ingresos!$C:$X,9,FALSE)</f>
        <v>544</v>
      </c>
      <c r="AH195" s="28">
        <f t="shared" ref="AH195:AH258" si="58">IF(AG195&gt;0,(AG195-208)/(825-208),0)</f>
        <v>0.54457050243111826</v>
      </c>
      <c r="AI195">
        <f>VLOOKUP($A195,Ingresos!$C:$X,10,FALSE)</f>
        <v>552</v>
      </c>
      <c r="AJ195" s="28">
        <f t="shared" ref="AJ195:AJ258" si="59">IF(AI195&gt;0,(AI195-208)/(825-208),0)</f>
        <v>0.55753646677471635</v>
      </c>
      <c r="AK195">
        <f>VLOOKUP($A195,Ingresos!$C:$X,11,FALSE)</f>
        <v>574</v>
      </c>
      <c r="AL195" s="28">
        <f t="shared" ref="AL195:AL258" si="60">IF(AK195&gt;0,(AK195-208)/(825-208),0)</f>
        <v>0.59319286871961097</v>
      </c>
      <c r="AM195">
        <f>VLOOKUP($A195,Ingresos!$C:$X,12,FALSE)</f>
        <v>614</v>
      </c>
      <c r="AN195" s="28">
        <f t="shared" ref="AN195:AN258" si="61">IF(AM195&gt;0,(AM195-208)/(825-208),0)</f>
        <v>0.65802269043760131</v>
      </c>
      <c r="AO195">
        <f>VLOOKUP($A195,Ingresos!$C:$X,18,FALSE)</f>
        <v>13</v>
      </c>
      <c r="AP195">
        <f t="shared" si="48"/>
        <v>13</v>
      </c>
      <c r="AQ195" t="str">
        <f>VLOOKUP($A195,Ingresos!$C:$X,19,FALSE)</f>
        <v>H1</v>
      </c>
      <c r="AR195">
        <f t="shared" ref="AR195:AR258" si="62">IF(AQ195=0,0,IF(AQ195="H1",1,IF(AQ195="H2",2,IF(AQ195="T1",3,IF(AQ195="T2",4,IF(AQ195="T3",5,6))))))</f>
        <v>1</v>
      </c>
      <c r="AS195">
        <f>VLOOKUP($A195,Ingresos!$C:$X,22,FALSE)</f>
        <v>0</v>
      </c>
    </row>
    <row r="196" spans="1:45" x14ac:dyDescent="0.25">
      <c r="A196">
        <v>193229638</v>
      </c>
      <c r="B196">
        <f>IF((_xlfn.MAXIFS(Grades!$I:$I,Grades!$A:$A,"="&amp;$A196)-_xlfn.MINIFS(Grades!$I:$I,Grades!$A:$A,"="&amp;$A196))=0,0,1)</f>
        <v>1</v>
      </c>
      <c r="C196">
        <f>COUNTIFS(Grades!$A:$A,"="&amp;Alumn_Filtered!$A196,Grades!$J:$J,"=1",Grades!$I:$I,"="&amp;_xlfn.MINIFS(Grades!$I:$I,Grades!$A:$A,"="&amp;$A196))</f>
        <v>6</v>
      </c>
      <c r="D196">
        <f>COUNTIFS(Grades!$A:$A,"="&amp;Alumn_Filtered!$A196,Grades!$P:$P,"=DRP",Grades!$J:$J,"=1",Grades!$I:$I,"="&amp;_xlfn.MINIFS(Grades!$I:$I,Grades!$A:$A,"="&amp;$A196))</f>
        <v>0</v>
      </c>
      <c r="E196">
        <f>COUNTIFS(Grades!$A:$A,"="&amp;Alumn_Filtered!$A196,Grades!$P:$P,"=BAD",Grades!$J:$J,"=1",Grades!$I:$I,"="&amp;_xlfn.MINIFS(Grades!$I:$I,Grades!$A:$A,"="&amp;$A196))</f>
        <v>1</v>
      </c>
      <c r="F196">
        <f>COUNTIFS(Grades!$A:$A,"="&amp;Alumn_Filtered!$A196,Grades!$P:$P,"CVL",Grades!$J:$J,"=1",Grades!$I:$I,"="&amp;_xlfn.MINIFS(Grades!$I:$I,Grades!$A:$A,"="&amp;$A196))</f>
        <v>0</v>
      </c>
      <c r="G196" s="30">
        <f t="shared" si="50"/>
        <v>5</v>
      </c>
      <c r="H196">
        <f>COUNTIFS(Grades!$A:$A,"="&amp;Alumn_Filtered!$A196,Grades!$J:$J,"=1",Grades!$P:$P,"&gt;=0.5",Grades!$I:$I,"="&amp;_xlfn.MINIFS(Grades!$I:$I,Grades!$A:$A,"="&amp;$A196))</f>
        <v>4</v>
      </c>
      <c r="I196" s="28">
        <f t="shared" si="51"/>
        <v>0.8</v>
      </c>
      <c r="J196">
        <f>COUNTIFS(Grades!$A:$A,"="&amp;Alumn_Filtered!$A196,Grades!$J:$J,"=1",Grades!$P:$P,"&lt;0.5",Grades!$I:$I,"="&amp;_xlfn.MINIFS(Grades!$I:$I,Grades!$A:$A,"="&amp;$A196))</f>
        <v>1</v>
      </c>
      <c r="K196" s="28">
        <f t="shared" si="52"/>
        <v>0.2</v>
      </c>
      <c r="L196" s="28">
        <f>_xlfn.MAXIFS(Grades!$P:$P,Grades!$A:$A,"="&amp;Alumn_Filtered!$A196,Grades!$J:$J,"=1",Grades!$I:$I,"="&amp;_xlfn.MINIFS(Grades!$I:$I,Grades!$A:$A,"="&amp;$A196))</f>
        <v>0.93333333333333324</v>
      </c>
      <c r="M196" s="28">
        <f>_xlfn.MINIFS(Grades!$P:$P,Grades!$A:$A,"="&amp;Alumn_Filtered!$A196,Grades!$J:$J,"=1",Grades!$I:$I,"="&amp;_xlfn.MINIFS(Grades!$I:$I,Grades!$A:$A,"="&amp;$A196))</f>
        <v>0.3833333333333333</v>
      </c>
      <c r="N196" s="28">
        <f>IF(G196&lt;&gt;0,SUMIFS(Grades!$P:$P,Grades!$P:$P,"&gt;0",Grades!$A:$A,"="&amp;Alumn_Filtered!$A196,Grades!$J:$J,"=1",Grades!$I:$I,"="&amp;_xlfn.MINIFS(Grades!$I:$I,Grades!$A:$A,"="&amp;$A196))/COUNTIFS(Grades!P:P,"&lt;&gt;BAD",Grades!P:P,"&lt;&gt;DRP",Grades!P:P,"&lt;&gt;CVL",Grades!$A:$A,"="&amp;Alumn_Filtered!$A196,Grades!$J:$J,"=1",Grades!$I:$I,"="&amp;_xlfn.MINIFS(Grades!$I:$I,Grades!$A:$A,"="&amp;$A196)),0)</f>
        <v>0.62666666666666659</v>
      </c>
      <c r="O196">
        <f>COUNTIFS(Grades!$A:$A,"="&amp;Alumn_Filtered!$A196,Grades!$J:$J,"=2",Grades!$I:$I,"="&amp;_xlfn.MINIFS(Grades!$I:$I,Grades!$A:$A,"="&amp;$A196))</f>
        <v>8</v>
      </c>
      <c r="P196">
        <f>COUNTIFS(Grades!$A:$A,"="&amp;Alumn_Filtered!$A196,Grades!$P:$P,"=DRP",Grades!$J:$J,"=2",Grades!$I:$I,"="&amp;_xlfn.MINIFS(Grades!$I:$I,Grades!$A:$A,"="&amp;$A196))</f>
        <v>2</v>
      </c>
      <c r="Q196">
        <f>COUNTIFS(Grades!$A:$A,"="&amp;Alumn_Filtered!$A196,Grades!$P:$P,"=BAD",Grades!$J:$J,"=2",Grades!$I:$I,"="&amp;_xlfn.MINIFS(Grades!$I:$I,Grades!$A:$A,"="&amp;$A196))</f>
        <v>2</v>
      </c>
      <c r="R196">
        <f>COUNTIFS(Grades!$A:$A,"="&amp;Alumn_Filtered!$A196,Grades!$P:$P,"CVL",Grades!$J:$J,"=2",Grades!$I:$I,"="&amp;_xlfn.MINIFS(Grades!$I:$I,Grades!$A:$A,"="&amp;$A196))</f>
        <v>0</v>
      </c>
      <c r="S196">
        <f t="shared" ref="S196:S259" si="63">O196-SUM(P196:R196)</f>
        <v>4</v>
      </c>
      <c r="T196">
        <f>COUNTIFS(Grades!$A:$A,"="&amp;Alumn_Filtered!$A196,Grades!$J:$J,"=2",Grades!$P:$P,"&gt;=0.5",Grades!$I:$I,"="&amp;_xlfn.MINIFS(Grades!$I:$I,Grades!$A:$A,"="&amp;$A196))</f>
        <v>4</v>
      </c>
      <c r="U196" s="28">
        <f t="shared" si="53"/>
        <v>1</v>
      </c>
      <c r="V196">
        <f>COUNTIFS(Grades!$A:$A,"="&amp;Alumn_Filtered!$A196,Grades!$J:$J,"=2",Grades!$P:$P,"&lt;0.5",Grades!$I:$I,"="&amp;_xlfn.MINIFS(Grades!$I:$I,Grades!$A:$A,"="&amp;$A196))</f>
        <v>0</v>
      </c>
      <c r="W196" s="28">
        <f t="shared" si="54"/>
        <v>0</v>
      </c>
      <c r="X196" s="28">
        <f>_xlfn.MAXIFS(Grades!$P:$P,Grades!$A:$A,"="&amp;Alumn_Filtered!$A196,Grades!$J:$J,"=2",Grades!$I:$I,"="&amp;_xlfn.MINIFS(Grades!$I:$I,Grades!$A:$A,"="&amp;$A196))</f>
        <v>0.73333333333333339</v>
      </c>
      <c r="Y196" s="28">
        <f>_xlfn.MINIFS(Grades!$P:$P,Grades!$A:$A,"="&amp;Alumn_Filtered!$A196,Grades!$J:$J,"=2",Grades!$I:$I,"="&amp;_xlfn.MINIFS(Grades!$I:$I,Grades!$A:$A,"="&amp;$A196))</f>
        <v>0.6</v>
      </c>
      <c r="Z196" s="28">
        <f>IF(S196&lt;&gt;0,SUMIFS(Grades!$P:$P,Grades!$P:$P,"&gt;0",Grades!$A:$A,"="&amp;Alumn_Filtered!$A196,Grades!$J:$J,"=2",Grades!$I:$I,"="&amp;_xlfn.MINIFS(Grades!$I:$I,Grades!$A:$A,"="&amp;$A196))/COUNTIFS(Grades!P:P,"&lt;&gt;BAD",Grades!P:P,"&lt;&gt;DRP",Grades!P:P,"&lt;&gt;CVL",Grades!$A:$A,"="&amp;Alumn_Filtered!$A196,Grades!$J:$J,"=2",Grades!$I:$I,"="&amp;_xlfn.MINIFS(Grades!$I:$I,Grades!$A:$A,"="&amp;$A196)),0)</f>
        <v>0.66249999999999998</v>
      </c>
      <c r="AA196" s="28">
        <f t="shared" si="55"/>
        <v>3.5833333333333384E-2</v>
      </c>
      <c r="AB196">
        <f t="shared" ca="1" si="49"/>
        <v>21</v>
      </c>
      <c r="AC196" t="str">
        <f>LEFT(VLOOKUP($A196,Ingresos!$C:$X,5,FALSE),1)</f>
        <v>S</v>
      </c>
      <c r="AD196">
        <f t="shared" si="56"/>
        <v>1</v>
      </c>
      <c r="AE196" t="str">
        <f>LEFT(VLOOKUP($A196,Ingresos!$C:$X,6,FALSE),1)</f>
        <v>R</v>
      </c>
      <c r="AF196">
        <f t="shared" si="57"/>
        <v>1</v>
      </c>
      <c r="AG196">
        <f>VLOOKUP($A196,Ingresos!$C:$X,9,FALSE)</f>
        <v>597</v>
      </c>
      <c r="AH196" s="28">
        <f t="shared" si="58"/>
        <v>0.63047001620745546</v>
      </c>
      <c r="AI196">
        <f>VLOOKUP($A196,Ingresos!$C:$X,10,FALSE)</f>
        <v>623</v>
      </c>
      <c r="AJ196" s="28">
        <f t="shared" si="59"/>
        <v>0.67260940032414906</v>
      </c>
      <c r="AK196">
        <f>VLOOKUP($A196,Ingresos!$C:$X,11,FALSE)</f>
        <v>436</v>
      </c>
      <c r="AL196" s="28">
        <f t="shared" si="60"/>
        <v>0.36952998379254459</v>
      </c>
      <c r="AM196">
        <f>VLOOKUP($A196,Ingresos!$C:$X,12,FALSE)</f>
        <v>585</v>
      </c>
      <c r="AN196" s="28">
        <f t="shared" si="61"/>
        <v>0.61102106969205838</v>
      </c>
      <c r="AO196">
        <f>VLOOKUP($A196,Ingresos!$C:$X,18,FALSE)</f>
        <v>13</v>
      </c>
      <c r="AP196">
        <f t="shared" si="48"/>
        <v>13</v>
      </c>
      <c r="AQ196" t="str">
        <f>VLOOKUP($A196,Ingresos!$C:$X,19,FALSE)</f>
        <v>H1</v>
      </c>
      <c r="AR196">
        <f t="shared" si="62"/>
        <v>1</v>
      </c>
      <c r="AS196">
        <f>VLOOKUP($A196,Ingresos!$C:$X,22,FALSE)</f>
        <v>0</v>
      </c>
    </row>
    <row r="197" spans="1:45" x14ac:dyDescent="0.25">
      <c r="A197">
        <v>193235077</v>
      </c>
      <c r="B197">
        <f>IF((_xlfn.MAXIFS(Grades!$I:$I,Grades!$A:$A,"="&amp;$A197)-_xlfn.MINIFS(Grades!$I:$I,Grades!$A:$A,"="&amp;$A197))=0,0,1)</f>
        <v>0</v>
      </c>
      <c r="C197">
        <f>COUNTIFS(Grades!$A:$A,"="&amp;Alumn_Filtered!$A197,Grades!$J:$J,"=1",Grades!$I:$I,"="&amp;_xlfn.MINIFS(Grades!$I:$I,Grades!$A:$A,"="&amp;$A197))</f>
        <v>6</v>
      </c>
      <c r="D197">
        <f>COUNTIFS(Grades!$A:$A,"="&amp;Alumn_Filtered!$A197,Grades!$P:$P,"=DRP",Grades!$J:$J,"=1",Grades!$I:$I,"="&amp;_xlfn.MINIFS(Grades!$I:$I,Grades!$A:$A,"="&amp;$A197))</f>
        <v>0</v>
      </c>
      <c r="E197">
        <f>COUNTIFS(Grades!$A:$A,"="&amp;Alumn_Filtered!$A197,Grades!$P:$P,"=BAD",Grades!$J:$J,"=1",Grades!$I:$I,"="&amp;_xlfn.MINIFS(Grades!$I:$I,Grades!$A:$A,"="&amp;$A197))</f>
        <v>0</v>
      </c>
      <c r="F197">
        <f>COUNTIFS(Grades!$A:$A,"="&amp;Alumn_Filtered!$A197,Grades!$P:$P,"CVL",Grades!$J:$J,"=1",Grades!$I:$I,"="&amp;_xlfn.MINIFS(Grades!$I:$I,Grades!$A:$A,"="&amp;$A197))</f>
        <v>0</v>
      </c>
      <c r="G197" s="30">
        <f t="shared" si="50"/>
        <v>6</v>
      </c>
      <c r="H197">
        <f>COUNTIFS(Grades!$A:$A,"="&amp;Alumn_Filtered!$A197,Grades!$J:$J,"=1",Grades!$P:$P,"&gt;=0.5",Grades!$I:$I,"="&amp;_xlfn.MINIFS(Grades!$I:$I,Grades!$A:$A,"="&amp;$A197))</f>
        <v>1</v>
      </c>
      <c r="I197" s="28">
        <f t="shared" si="51"/>
        <v>0.16666666666666666</v>
      </c>
      <c r="J197">
        <f>COUNTIFS(Grades!$A:$A,"="&amp;Alumn_Filtered!$A197,Grades!$J:$J,"=1",Grades!$P:$P,"&lt;0.5",Grades!$I:$I,"="&amp;_xlfn.MINIFS(Grades!$I:$I,Grades!$A:$A,"="&amp;$A197))</f>
        <v>5</v>
      </c>
      <c r="K197" s="28">
        <f t="shared" si="52"/>
        <v>0.83333333333333337</v>
      </c>
      <c r="L197" s="28">
        <f>_xlfn.MAXIFS(Grades!$P:$P,Grades!$A:$A,"="&amp;Alumn_Filtered!$A197,Grades!$J:$J,"=1",Grades!$I:$I,"="&amp;_xlfn.MINIFS(Grades!$I:$I,Grades!$A:$A,"="&amp;$A197))</f>
        <v>0.70000000000000007</v>
      </c>
      <c r="M197" s="28">
        <f>_xlfn.MINIFS(Grades!$P:$P,Grades!$A:$A,"="&amp;Alumn_Filtered!$A197,Grades!$J:$J,"=1",Grades!$I:$I,"="&amp;_xlfn.MINIFS(Grades!$I:$I,Grades!$A:$A,"="&amp;$A197))</f>
        <v>0.10000000000000002</v>
      </c>
      <c r="N197" s="28">
        <f>IF(G197&lt;&gt;0,SUMIFS(Grades!$P:$P,Grades!$P:$P,"&gt;0",Grades!$A:$A,"="&amp;Alumn_Filtered!$A197,Grades!$J:$J,"=1",Grades!$I:$I,"="&amp;_xlfn.MINIFS(Grades!$I:$I,Grades!$A:$A,"="&amp;$A197))/COUNTIFS(Grades!P:P,"&lt;&gt;BAD",Grades!P:P,"&lt;&gt;DRP",Grades!P:P,"&lt;&gt;CVL",Grades!$A:$A,"="&amp;Alumn_Filtered!$A197,Grades!$J:$J,"=1",Grades!$I:$I,"="&amp;_xlfn.MINIFS(Grades!$I:$I,Grades!$A:$A,"="&amp;$A197)),0)</f>
        <v>0.27499999999999997</v>
      </c>
      <c r="O197">
        <f>COUNTIFS(Grades!$A:$A,"="&amp;Alumn_Filtered!$A197,Grades!$J:$J,"=2",Grades!$I:$I,"="&amp;_xlfn.MINIFS(Grades!$I:$I,Grades!$A:$A,"="&amp;$A197))</f>
        <v>8</v>
      </c>
      <c r="P197">
        <f>COUNTIFS(Grades!$A:$A,"="&amp;Alumn_Filtered!$A197,Grades!$P:$P,"=DRP",Grades!$J:$J,"=2",Grades!$I:$I,"="&amp;_xlfn.MINIFS(Grades!$I:$I,Grades!$A:$A,"="&amp;$A197))</f>
        <v>8</v>
      </c>
      <c r="Q197">
        <f>COUNTIFS(Grades!$A:$A,"="&amp;Alumn_Filtered!$A197,Grades!$P:$P,"=BAD",Grades!$J:$J,"=2",Grades!$I:$I,"="&amp;_xlfn.MINIFS(Grades!$I:$I,Grades!$A:$A,"="&amp;$A197))</f>
        <v>0</v>
      </c>
      <c r="R197">
        <f>COUNTIFS(Grades!$A:$A,"="&amp;Alumn_Filtered!$A197,Grades!$P:$P,"CVL",Grades!$J:$J,"=2",Grades!$I:$I,"="&amp;_xlfn.MINIFS(Grades!$I:$I,Grades!$A:$A,"="&amp;$A197))</f>
        <v>0</v>
      </c>
      <c r="S197">
        <f t="shared" si="63"/>
        <v>0</v>
      </c>
      <c r="T197">
        <f>COUNTIFS(Grades!$A:$A,"="&amp;Alumn_Filtered!$A197,Grades!$J:$J,"=2",Grades!$P:$P,"&gt;=0.5",Grades!$I:$I,"="&amp;_xlfn.MINIFS(Grades!$I:$I,Grades!$A:$A,"="&amp;$A197))</f>
        <v>0</v>
      </c>
      <c r="U197" s="28">
        <f t="shared" si="53"/>
        <v>0</v>
      </c>
      <c r="V197">
        <f>COUNTIFS(Grades!$A:$A,"="&amp;Alumn_Filtered!$A197,Grades!$J:$J,"=2",Grades!$P:$P,"&lt;0.5",Grades!$I:$I,"="&amp;_xlfn.MINIFS(Grades!$I:$I,Grades!$A:$A,"="&amp;$A197))</f>
        <v>0</v>
      </c>
      <c r="W197" s="28">
        <f t="shared" si="54"/>
        <v>0</v>
      </c>
      <c r="X197" s="28">
        <f>_xlfn.MAXIFS(Grades!$P:$P,Grades!$A:$A,"="&amp;Alumn_Filtered!$A197,Grades!$J:$J,"=2",Grades!$I:$I,"="&amp;_xlfn.MINIFS(Grades!$I:$I,Grades!$A:$A,"="&amp;$A197))</f>
        <v>0</v>
      </c>
      <c r="Y197" s="28">
        <f>_xlfn.MINIFS(Grades!$P:$P,Grades!$A:$A,"="&amp;Alumn_Filtered!$A197,Grades!$J:$J,"=2",Grades!$I:$I,"="&amp;_xlfn.MINIFS(Grades!$I:$I,Grades!$A:$A,"="&amp;$A197))</f>
        <v>0</v>
      </c>
      <c r="Z197" s="28">
        <f>IF(S197&lt;&gt;0,SUMIFS(Grades!$P:$P,Grades!$P:$P,"&gt;0",Grades!$A:$A,"="&amp;Alumn_Filtered!$A197,Grades!$J:$J,"=2",Grades!$I:$I,"="&amp;_xlfn.MINIFS(Grades!$I:$I,Grades!$A:$A,"="&amp;$A197))/COUNTIFS(Grades!P:P,"&lt;&gt;BAD",Grades!P:P,"&lt;&gt;DRP",Grades!P:P,"&lt;&gt;CVL",Grades!$A:$A,"="&amp;Alumn_Filtered!$A197,Grades!$J:$J,"=2",Grades!$I:$I,"="&amp;_xlfn.MINIFS(Grades!$I:$I,Grades!$A:$A,"="&amp;$A197)),0)</f>
        <v>0</v>
      </c>
      <c r="AA197" s="28">
        <f t="shared" si="55"/>
        <v>-0.27499999999999997</v>
      </c>
      <c r="AB197">
        <f t="shared" ca="1" si="49"/>
        <v>21</v>
      </c>
      <c r="AC197" t="str">
        <f>LEFT(VLOOKUP($A197,Ingresos!$C:$X,5,FALSE),1)</f>
        <v>S</v>
      </c>
      <c r="AD197">
        <f t="shared" si="56"/>
        <v>1</v>
      </c>
      <c r="AE197" t="str">
        <f>LEFT(VLOOKUP($A197,Ingresos!$C:$X,6,FALSE),1)</f>
        <v>R</v>
      </c>
      <c r="AF197">
        <f t="shared" si="57"/>
        <v>1</v>
      </c>
      <c r="AG197">
        <f>VLOOKUP($A197,Ingresos!$C:$X,9,FALSE)</f>
        <v>604</v>
      </c>
      <c r="AH197" s="28">
        <f t="shared" si="58"/>
        <v>0.64181523500810378</v>
      </c>
      <c r="AI197">
        <f>VLOOKUP($A197,Ingresos!$C:$X,10,FALSE)</f>
        <v>850</v>
      </c>
      <c r="AJ197" s="28">
        <f t="shared" si="59"/>
        <v>1.0405186385737439</v>
      </c>
      <c r="AK197">
        <f>VLOOKUP($A197,Ingresos!$C:$X,11,FALSE)</f>
        <v>492</v>
      </c>
      <c r="AL197" s="28">
        <f t="shared" si="60"/>
        <v>0.46029173419773095</v>
      </c>
      <c r="AM197">
        <f>VLOOKUP($A197,Ingresos!$C:$X,12,FALSE)</f>
        <v>532</v>
      </c>
      <c r="AN197" s="28">
        <f t="shared" si="61"/>
        <v>0.52512155591572118</v>
      </c>
      <c r="AO197">
        <f>VLOOKUP($A197,Ingresos!$C:$X,18,FALSE)</f>
        <v>13</v>
      </c>
      <c r="AP197">
        <f t="shared" si="48"/>
        <v>13</v>
      </c>
      <c r="AQ197" t="str">
        <f>VLOOKUP($A197,Ingresos!$C:$X,19,FALSE)</f>
        <v>H1</v>
      </c>
      <c r="AR197">
        <f t="shared" si="62"/>
        <v>1</v>
      </c>
      <c r="AS197">
        <f>VLOOKUP($A197,Ingresos!$C:$X,22,FALSE)</f>
        <v>9</v>
      </c>
    </row>
    <row r="198" spans="1:45" x14ac:dyDescent="0.25">
      <c r="A198">
        <v>193237061</v>
      </c>
      <c r="B198">
        <f>IF((_xlfn.MAXIFS(Grades!$I:$I,Grades!$A:$A,"="&amp;$A198)-_xlfn.MINIFS(Grades!$I:$I,Grades!$A:$A,"="&amp;$A198))=0,0,1)</f>
        <v>1</v>
      </c>
      <c r="C198">
        <f>COUNTIFS(Grades!$A:$A,"="&amp;Alumn_Filtered!$A198,Grades!$J:$J,"=1",Grades!$I:$I,"="&amp;_xlfn.MINIFS(Grades!$I:$I,Grades!$A:$A,"="&amp;$A198))</f>
        <v>6</v>
      </c>
      <c r="D198">
        <f>COUNTIFS(Grades!$A:$A,"="&amp;Alumn_Filtered!$A198,Grades!$P:$P,"=DRP",Grades!$J:$J,"=1",Grades!$I:$I,"="&amp;_xlfn.MINIFS(Grades!$I:$I,Grades!$A:$A,"="&amp;$A198))</f>
        <v>0</v>
      </c>
      <c r="E198">
        <f>COUNTIFS(Grades!$A:$A,"="&amp;Alumn_Filtered!$A198,Grades!$P:$P,"=BAD",Grades!$J:$J,"=1",Grades!$I:$I,"="&amp;_xlfn.MINIFS(Grades!$I:$I,Grades!$A:$A,"="&amp;$A198))</f>
        <v>0</v>
      </c>
      <c r="F198">
        <f>COUNTIFS(Grades!$A:$A,"="&amp;Alumn_Filtered!$A198,Grades!$P:$P,"CVL",Grades!$J:$J,"=1",Grades!$I:$I,"="&amp;_xlfn.MINIFS(Grades!$I:$I,Grades!$A:$A,"="&amp;$A198))</f>
        <v>0</v>
      </c>
      <c r="G198" s="30">
        <f t="shared" si="50"/>
        <v>6</v>
      </c>
      <c r="H198">
        <f>COUNTIFS(Grades!$A:$A,"="&amp;Alumn_Filtered!$A198,Grades!$J:$J,"=1",Grades!$P:$P,"&gt;=0.5",Grades!$I:$I,"="&amp;_xlfn.MINIFS(Grades!$I:$I,Grades!$A:$A,"="&amp;$A198))</f>
        <v>5</v>
      </c>
      <c r="I198" s="28">
        <f t="shared" si="51"/>
        <v>0.83333333333333337</v>
      </c>
      <c r="J198">
        <f>COUNTIFS(Grades!$A:$A,"="&amp;Alumn_Filtered!$A198,Grades!$J:$J,"=1",Grades!$P:$P,"&lt;0.5",Grades!$I:$I,"="&amp;_xlfn.MINIFS(Grades!$I:$I,Grades!$A:$A,"="&amp;$A198))</f>
        <v>1</v>
      </c>
      <c r="K198" s="28">
        <f t="shared" si="52"/>
        <v>0.16666666666666666</v>
      </c>
      <c r="L198" s="28">
        <f>_xlfn.MAXIFS(Grades!$P:$P,Grades!$A:$A,"="&amp;Alumn_Filtered!$A198,Grades!$J:$J,"=1",Grades!$I:$I,"="&amp;_xlfn.MINIFS(Grades!$I:$I,Grades!$A:$A,"="&amp;$A198))</f>
        <v>0.8833333333333333</v>
      </c>
      <c r="M198" s="28">
        <f>_xlfn.MINIFS(Grades!$P:$P,Grades!$A:$A,"="&amp;Alumn_Filtered!$A198,Grades!$J:$J,"=1",Grades!$I:$I,"="&amp;_xlfn.MINIFS(Grades!$I:$I,Grades!$A:$A,"="&amp;$A198))</f>
        <v>0.3833333333333333</v>
      </c>
      <c r="N198" s="28">
        <f>IF(G198&lt;&gt;0,SUMIFS(Grades!$P:$P,Grades!$P:$P,"&gt;0",Grades!$A:$A,"="&amp;Alumn_Filtered!$A198,Grades!$J:$J,"=1",Grades!$I:$I,"="&amp;_xlfn.MINIFS(Grades!$I:$I,Grades!$A:$A,"="&amp;$A198))/COUNTIFS(Grades!P:P,"&lt;&gt;BAD",Grades!P:P,"&lt;&gt;DRP",Grades!P:P,"&lt;&gt;CVL",Grades!$A:$A,"="&amp;Alumn_Filtered!$A198,Grades!$J:$J,"=1",Grades!$I:$I,"="&amp;_xlfn.MINIFS(Grades!$I:$I,Grades!$A:$A,"="&amp;$A198)),0)</f>
        <v>0.60277777777777775</v>
      </c>
      <c r="O198">
        <f>COUNTIFS(Grades!$A:$A,"="&amp;Alumn_Filtered!$A198,Grades!$J:$J,"=2",Grades!$I:$I,"="&amp;_xlfn.MINIFS(Grades!$I:$I,Grades!$A:$A,"="&amp;$A198))</f>
        <v>7</v>
      </c>
      <c r="P198">
        <f>COUNTIFS(Grades!$A:$A,"="&amp;Alumn_Filtered!$A198,Grades!$P:$P,"=DRP",Grades!$J:$J,"=2",Grades!$I:$I,"="&amp;_xlfn.MINIFS(Grades!$I:$I,Grades!$A:$A,"="&amp;$A198))</f>
        <v>1</v>
      </c>
      <c r="Q198">
        <f>COUNTIFS(Grades!$A:$A,"="&amp;Alumn_Filtered!$A198,Grades!$P:$P,"=BAD",Grades!$J:$J,"=2",Grades!$I:$I,"="&amp;_xlfn.MINIFS(Grades!$I:$I,Grades!$A:$A,"="&amp;$A198))</f>
        <v>2</v>
      </c>
      <c r="R198">
        <f>COUNTIFS(Grades!$A:$A,"="&amp;Alumn_Filtered!$A198,Grades!$P:$P,"CVL",Grades!$J:$J,"=2",Grades!$I:$I,"="&amp;_xlfn.MINIFS(Grades!$I:$I,Grades!$A:$A,"="&amp;$A198))</f>
        <v>0</v>
      </c>
      <c r="S198">
        <f t="shared" si="63"/>
        <v>4</v>
      </c>
      <c r="T198">
        <f>COUNTIFS(Grades!$A:$A,"="&amp;Alumn_Filtered!$A198,Grades!$J:$J,"=2",Grades!$P:$P,"&gt;=0.5",Grades!$I:$I,"="&amp;_xlfn.MINIFS(Grades!$I:$I,Grades!$A:$A,"="&amp;$A198))</f>
        <v>4</v>
      </c>
      <c r="U198" s="28">
        <f t="shared" si="53"/>
        <v>1</v>
      </c>
      <c r="V198">
        <f>COUNTIFS(Grades!$A:$A,"="&amp;Alumn_Filtered!$A198,Grades!$J:$J,"=2",Grades!$P:$P,"&lt;0.5",Grades!$I:$I,"="&amp;_xlfn.MINIFS(Grades!$I:$I,Grades!$A:$A,"="&amp;$A198))</f>
        <v>0</v>
      </c>
      <c r="W198" s="28">
        <f t="shared" si="54"/>
        <v>0</v>
      </c>
      <c r="X198" s="28">
        <f>_xlfn.MAXIFS(Grades!$P:$P,Grades!$A:$A,"="&amp;Alumn_Filtered!$A198,Grades!$J:$J,"=2",Grades!$I:$I,"="&amp;_xlfn.MINIFS(Grades!$I:$I,Grades!$A:$A,"="&amp;$A198))</f>
        <v>0.95000000000000007</v>
      </c>
      <c r="Y198" s="28">
        <f>_xlfn.MINIFS(Grades!$P:$P,Grades!$A:$A,"="&amp;Alumn_Filtered!$A198,Grades!$J:$J,"=2",Grades!$I:$I,"="&amp;_xlfn.MINIFS(Grades!$I:$I,Grades!$A:$A,"="&amp;$A198))</f>
        <v>0.51666666666666661</v>
      </c>
      <c r="Z198" s="28">
        <f>IF(S198&lt;&gt;0,SUMIFS(Grades!$P:$P,Grades!$P:$P,"&gt;0",Grades!$A:$A,"="&amp;Alumn_Filtered!$A198,Grades!$J:$J,"=2",Grades!$I:$I,"="&amp;_xlfn.MINIFS(Grades!$I:$I,Grades!$A:$A,"="&amp;$A198))/COUNTIFS(Grades!P:P,"&lt;&gt;BAD",Grades!P:P,"&lt;&gt;DRP",Grades!P:P,"&lt;&gt;CVL",Grades!$A:$A,"="&amp;Alumn_Filtered!$A198,Grades!$J:$J,"=2",Grades!$I:$I,"="&amp;_xlfn.MINIFS(Grades!$I:$I,Grades!$A:$A,"="&amp;$A198)),0)</f>
        <v>0.7</v>
      </c>
      <c r="AA198" s="28">
        <f t="shared" si="55"/>
        <v>9.722222222222221E-2</v>
      </c>
      <c r="AB198">
        <f t="shared" ca="1" si="49"/>
        <v>21</v>
      </c>
      <c r="AC198" t="str">
        <f>LEFT(VLOOKUP($A198,Ingresos!$C:$X,5,FALSE),1)</f>
        <v>S</v>
      </c>
      <c r="AD198">
        <f t="shared" si="56"/>
        <v>1</v>
      </c>
      <c r="AE198" t="str">
        <f>LEFT(VLOOKUP($A198,Ingresos!$C:$X,6,FALSE),1)</f>
        <v>R</v>
      </c>
      <c r="AF198">
        <f t="shared" si="57"/>
        <v>1</v>
      </c>
      <c r="AG198">
        <f>VLOOKUP($A198,Ingresos!$C:$X,9,FALSE)</f>
        <v>498</v>
      </c>
      <c r="AH198" s="28">
        <f t="shared" si="58"/>
        <v>0.47001620745542949</v>
      </c>
      <c r="AI198">
        <f>VLOOKUP($A198,Ingresos!$C:$X,10,FALSE)</f>
        <v>498</v>
      </c>
      <c r="AJ198" s="28">
        <f t="shared" si="59"/>
        <v>0.47001620745542949</v>
      </c>
      <c r="AK198">
        <f>VLOOKUP($A198,Ingresos!$C:$X,11,FALSE)</f>
        <v>457</v>
      </c>
      <c r="AL198" s="28">
        <f t="shared" si="60"/>
        <v>0.40356564019448948</v>
      </c>
      <c r="AM198">
        <f>VLOOKUP($A198,Ingresos!$C:$X,12,FALSE)</f>
        <v>614</v>
      </c>
      <c r="AN198" s="28">
        <f t="shared" si="61"/>
        <v>0.65802269043760131</v>
      </c>
      <c r="AO198">
        <f>VLOOKUP($A198,Ingresos!$C:$X,18,FALSE)</f>
        <v>13</v>
      </c>
      <c r="AP198">
        <f t="shared" si="48"/>
        <v>13</v>
      </c>
      <c r="AQ198" t="str">
        <f>VLOOKUP($A198,Ingresos!$C:$X,19,FALSE)</f>
        <v>H1</v>
      </c>
      <c r="AR198">
        <f t="shared" si="62"/>
        <v>1</v>
      </c>
      <c r="AS198">
        <f>VLOOKUP($A198,Ingresos!$C:$X,22,FALSE)</f>
        <v>7</v>
      </c>
    </row>
    <row r="199" spans="1:45" x14ac:dyDescent="0.25">
      <c r="A199">
        <v>193237509</v>
      </c>
      <c r="B199">
        <f>IF((_xlfn.MAXIFS(Grades!$I:$I,Grades!$A:$A,"="&amp;$A199)-_xlfn.MINIFS(Grades!$I:$I,Grades!$A:$A,"="&amp;$A199))=0,0,1)</f>
        <v>1</v>
      </c>
      <c r="C199">
        <f>COUNTIFS(Grades!$A:$A,"="&amp;Alumn_Filtered!$A199,Grades!$J:$J,"=1",Grades!$I:$I,"="&amp;_xlfn.MINIFS(Grades!$I:$I,Grades!$A:$A,"="&amp;$A199))</f>
        <v>6</v>
      </c>
      <c r="D199">
        <f>COUNTIFS(Grades!$A:$A,"="&amp;Alumn_Filtered!$A199,Grades!$P:$P,"=DRP",Grades!$J:$J,"=1",Grades!$I:$I,"="&amp;_xlfn.MINIFS(Grades!$I:$I,Grades!$A:$A,"="&amp;$A199))</f>
        <v>0</v>
      </c>
      <c r="E199">
        <f>COUNTIFS(Grades!$A:$A,"="&amp;Alumn_Filtered!$A199,Grades!$P:$P,"=BAD",Grades!$J:$J,"=1",Grades!$I:$I,"="&amp;_xlfn.MINIFS(Grades!$I:$I,Grades!$A:$A,"="&amp;$A199))</f>
        <v>0</v>
      </c>
      <c r="F199">
        <f>COUNTIFS(Grades!$A:$A,"="&amp;Alumn_Filtered!$A199,Grades!$P:$P,"CVL",Grades!$J:$J,"=1",Grades!$I:$I,"="&amp;_xlfn.MINIFS(Grades!$I:$I,Grades!$A:$A,"="&amp;$A199))</f>
        <v>0</v>
      </c>
      <c r="G199" s="30">
        <f t="shared" si="50"/>
        <v>6</v>
      </c>
      <c r="H199">
        <f>COUNTIFS(Grades!$A:$A,"="&amp;Alumn_Filtered!$A199,Grades!$J:$J,"=1",Grades!$P:$P,"&gt;=0.5",Grades!$I:$I,"="&amp;_xlfn.MINIFS(Grades!$I:$I,Grades!$A:$A,"="&amp;$A199))</f>
        <v>6</v>
      </c>
      <c r="I199" s="28">
        <f t="shared" si="51"/>
        <v>1</v>
      </c>
      <c r="J199">
        <f>COUNTIFS(Grades!$A:$A,"="&amp;Alumn_Filtered!$A199,Grades!$J:$J,"=1",Grades!$P:$P,"&lt;0.5",Grades!$I:$I,"="&amp;_xlfn.MINIFS(Grades!$I:$I,Grades!$A:$A,"="&amp;$A199))</f>
        <v>0</v>
      </c>
      <c r="K199" s="28">
        <f t="shared" si="52"/>
        <v>0</v>
      </c>
      <c r="L199" s="28">
        <f>_xlfn.MAXIFS(Grades!$P:$P,Grades!$A:$A,"="&amp;Alumn_Filtered!$A199,Grades!$J:$J,"=1",Grades!$I:$I,"="&amp;_xlfn.MINIFS(Grades!$I:$I,Grades!$A:$A,"="&amp;$A199))</f>
        <v>0.81666666666666676</v>
      </c>
      <c r="M199" s="28">
        <f>_xlfn.MINIFS(Grades!$P:$P,Grades!$A:$A,"="&amp;Alumn_Filtered!$A199,Grades!$J:$J,"=1",Grades!$I:$I,"="&amp;_xlfn.MINIFS(Grades!$I:$I,Grades!$A:$A,"="&amp;$A199))</f>
        <v>0.51666666666666661</v>
      </c>
      <c r="N199" s="28">
        <f>IF(G199&lt;&gt;0,SUMIFS(Grades!$P:$P,Grades!$P:$P,"&gt;0",Grades!$A:$A,"="&amp;Alumn_Filtered!$A199,Grades!$J:$J,"=1",Grades!$I:$I,"="&amp;_xlfn.MINIFS(Grades!$I:$I,Grades!$A:$A,"="&amp;$A199))/COUNTIFS(Grades!P:P,"&lt;&gt;BAD",Grades!P:P,"&lt;&gt;DRP",Grades!P:P,"&lt;&gt;CVL",Grades!$A:$A,"="&amp;Alumn_Filtered!$A199,Grades!$J:$J,"=1",Grades!$I:$I,"="&amp;_xlfn.MINIFS(Grades!$I:$I,Grades!$A:$A,"="&amp;$A199)),0)</f>
        <v>0.66666666666666663</v>
      </c>
      <c r="O199">
        <f>COUNTIFS(Grades!$A:$A,"="&amp;Alumn_Filtered!$A199,Grades!$J:$J,"=2",Grades!$I:$I,"="&amp;_xlfn.MINIFS(Grades!$I:$I,Grades!$A:$A,"="&amp;$A199))</f>
        <v>7</v>
      </c>
      <c r="P199">
        <f>COUNTIFS(Grades!$A:$A,"="&amp;Alumn_Filtered!$A199,Grades!$P:$P,"=DRP",Grades!$J:$J,"=2",Grades!$I:$I,"="&amp;_xlfn.MINIFS(Grades!$I:$I,Grades!$A:$A,"="&amp;$A199))</f>
        <v>0</v>
      </c>
      <c r="Q199">
        <f>COUNTIFS(Grades!$A:$A,"="&amp;Alumn_Filtered!$A199,Grades!$P:$P,"=BAD",Grades!$J:$J,"=2",Grades!$I:$I,"="&amp;_xlfn.MINIFS(Grades!$I:$I,Grades!$A:$A,"="&amp;$A199))</f>
        <v>0</v>
      </c>
      <c r="R199">
        <f>COUNTIFS(Grades!$A:$A,"="&amp;Alumn_Filtered!$A199,Grades!$P:$P,"CVL",Grades!$J:$J,"=2",Grades!$I:$I,"="&amp;_xlfn.MINIFS(Grades!$I:$I,Grades!$A:$A,"="&amp;$A199))</f>
        <v>0</v>
      </c>
      <c r="S199">
        <f t="shared" si="63"/>
        <v>7</v>
      </c>
      <c r="T199">
        <f>COUNTIFS(Grades!$A:$A,"="&amp;Alumn_Filtered!$A199,Grades!$J:$J,"=2",Grades!$P:$P,"&gt;=0.5",Grades!$I:$I,"="&amp;_xlfn.MINIFS(Grades!$I:$I,Grades!$A:$A,"="&amp;$A199))</f>
        <v>7</v>
      </c>
      <c r="U199" s="28">
        <f t="shared" si="53"/>
        <v>1</v>
      </c>
      <c r="V199">
        <f>COUNTIFS(Grades!$A:$A,"="&amp;Alumn_Filtered!$A199,Grades!$J:$J,"=2",Grades!$P:$P,"&lt;0.5",Grades!$I:$I,"="&amp;_xlfn.MINIFS(Grades!$I:$I,Grades!$A:$A,"="&amp;$A199))</f>
        <v>0</v>
      </c>
      <c r="W199" s="28">
        <f t="shared" si="54"/>
        <v>0</v>
      </c>
      <c r="X199" s="28">
        <f>_xlfn.MAXIFS(Grades!$P:$P,Grades!$A:$A,"="&amp;Alumn_Filtered!$A199,Grades!$J:$J,"=2",Grades!$I:$I,"="&amp;_xlfn.MINIFS(Grades!$I:$I,Grades!$A:$A,"="&amp;$A199))</f>
        <v>0.81666666666666676</v>
      </c>
      <c r="Y199" s="28">
        <f>_xlfn.MINIFS(Grades!$P:$P,Grades!$A:$A,"="&amp;Alumn_Filtered!$A199,Grades!$J:$J,"=2",Grades!$I:$I,"="&amp;_xlfn.MINIFS(Grades!$I:$I,Grades!$A:$A,"="&amp;$A199))</f>
        <v>0.51666666666666661</v>
      </c>
      <c r="Z199" s="28">
        <f>IF(S199&lt;&gt;0,SUMIFS(Grades!$P:$P,Grades!$P:$P,"&gt;0",Grades!$A:$A,"="&amp;Alumn_Filtered!$A199,Grades!$J:$J,"=2",Grades!$I:$I,"="&amp;_xlfn.MINIFS(Grades!$I:$I,Grades!$A:$A,"="&amp;$A199))/COUNTIFS(Grades!P:P,"&lt;&gt;BAD",Grades!P:P,"&lt;&gt;DRP",Grades!P:P,"&lt;&gt;CVL",Grades!$A:$A,"="&amp;Alumn_Filtered!$A199,Grades!$J:$J,"=2",Grades!$I:$I,"="&amp;_xlfn.MINIFS(Grades!$I:$I,Grades!$A:$A,"="&amp;$A199)),0)</f>
        <v>0.65952380952380951</v>
      </c>
      <c r="AA199" s="28">
        <f t="shared" si="55"/>
        <v>-7.1428571428571175E-3</v>
      </c>
      <c r="AB199">
        <f t="shared" ca="1" si="49"/>
        <v>21</v>
      </c>
      <c r="AC199" t="str">
        <f>LEFT(VLOOKUP($A199,Ingresos!$C:$X,5,FALSE),1)</f>
        <v>S</v>
      </c>
      <c r="AD199">
        <f t="shared" si="56"/>
        <v>1</v>
      </c>
      <c r="AE199" t="str">
        <f>LEFT(VLOOKUP($A199,Ingresos!$C:$X,6,FALSE),1)</f>
        <v>R</v>
      </c>
      <c r="AF199">
        <f t="shared" si="57"/>
        <v>1</v>
      </c>
      <c r="AG199">
        <f>VLOOKUP($A199,Ingresos!$C:$X,9,FALSE)</f>
        <v>538</v>
      </c>
      <c r="AH199" s="28">
        <f t="shared" si="58"/>
        <v>0.53484602917341972</v>
      </c>
      <c r="AI199">
        <f>VLOOKUP($A199,Ingresos!$C:$X,10,FALSE)</f>
        <v>538</v>
      </c>
      <c r="AJ199" s="28">
        <f t="shared" si="59"/>
        <v>0.53484602917341972</v>
      </c>
      <c r="AK199">
        <f>VLOOKUP($A199,Ingresos!$C:$X,11,FALSE)</f>
        <v>485</v>
      </c>
      <c r="AL199" s="28">
        <f t="shared" si="60"/>
        <v>0.44894651539708263</v>
      </c>
      <c r="AM199">
        <f>VLOOKUP($A199,Ingresos!$C:$X,12,FALSE)</f>
        <v>668</v>
      </c>
      <c r="AN199" s="28">
        <f t="shared" si="61"/>
        <v>0.74554294975688817</v>
      </c>
      <c r="AO199">
        <f>VLOOKUP($A199,Ingresos!$C:$X,18,FALSE)</f>
        <v>13</v>
      </c>
      <c r="AP199">
        <f t="shared" si="48"/>
        <v>13</v>
      </c>
      <c r="AQ199" t="str">
        <f>VLOOKUP($A199,Ingresos!$C:$X,19,FALSE)</f>
        <v>H1</v>
      </c>
      <c r="AR199">
        <f t="shared" si="62"/>
        <v>1</v>
      </c>
      <c r="AS199">
        <f>VLOOKUP($A199,Ingresos!$C:$X,22,FALSE)</f>
        <v>0</v>
      </c>
    </row>
    <row r="200" spans="1:45" x14ac:dyDescent="0.25">
      <c r="A200">
        <v>193238068</v>
      </c>
      <c r="B200">
        <f>IF((_xlfn.MAXIFS(Grades!$I:$I,Grades!$A:$A,"="&amp;$A200)-_xlfn.MINIFS(Grades!$I:$I,Grades!$A:$A,"="&amp;$A200))=0,0,1)</f>
        <v>1</v>
      </c>
      <c r="C200">
        <f>COUNTIFS(Grades!$A:$A,"="&amp;Alumn_Filtered!$A200,Grades!$J:$J,"=1",Grades!$I:$I,"="&amp;_xlfn.MINIFS(Grades!$I:$I,Grades!$A:$A,"="&amp;$A200))</f>
        <v>6</v>
      </c>
      <c r="D200">
        <f>COUNTIFS(Grades!$A:$A,"="&amp;Alumn_Filtered!$A200,Grades!$P:$P,"=DRP",Grades!$J:$J,"=1",Grades!$I:$I,"="&amp;_xlfn.MINIFS(Grades!$I:$I,Grades!$A:$A,"="&amp;$A200))</f>
        <v>0</v>
      </c>
      <c r="E200">
        <f>COUNTIFS(Grades!$A:$A,"="&amp;Alumn_Filtered!$A200,Grades!$P:$P,"=BAD",Grades!$J:$J,"=1",Grades!$I:$I,"="&amp;_xlfn.MINIFS(Grades!$I:$I,Grades!$A:$A,"="&amp;$A200))</f>
        <v>0</v>
      </c>
      <c r="F200">
        <f>COUNTIFS(Grades!$A:$A,"="&amp;Alumn_Filtered!$A200,Grades!$P:$P,"CVL",Grades!$J:$J,"=1",Grades!$I:$I,"="&amp;_xlfn.MINIFS(Grades!$I:$I,Grades!$A:$A,"="&amp;$A200))</f>
        <v>0</v>
      </c>
      <c r="G200" s="30">
        <f t="shared" si="50"/>
        <v>6</v>
      </c>
      <c r="H200">
        <f>COUNTIFS(Grades!$A:$A,"="&amp;Alumn_Filtered!$A200,Grades!$J:$J,"=1",Grades!$P:$P,"&gt;=0.5",Grades!$I:$I,"="&amp;_xlfn.MINIFS(Grades!$I:$I,Grades!$A:$A,"="&amp;$A200))</f>
        <v>4</v>
      </c>
      <c r="I200" s="28">
        <f t="shared" si="51"/>
        <v>0.66666666666666663</v>
      </c>
      <c r="J200">
        <f>COUNTIFS(Grades!$A:$A,"="&amp;Alumn_Filtered!$A200,Grades!$J:$J,"=1",Grades!$P:$P,"&lt;0.5",Grades!$I:$I,"="&amp;_xlfn.MINIFS(Grades!$I:$I,Grades!$A:$A,"="&amp;$A200))</f>
        <v>2</v>
      </c>
      <c r="K200" s="28">
        <f t="shared" si="52"/>
        <v>0.33333333333333331</v>
      </c>
      <c r="L200" s="28">
        <f>_xlfn.MAXIFS(Grades!$P:$P,Grades!$A:$A,"="&amp;Alumn_Filtered!$A200,Grades!$J:$J,"=1",Grades!$I:$I,"="&amp;_xlfn.MINIFS(Grades!$I:$I,Grades!$A:$A,"="&amp;$A200))</f>
        <v>0.79999999999999993</v>
      </c>
      <c r="M200" s="28">
        <f>_xlfn.MINIFS(Grades!$P:$P,Grades!$A:$A,"="&amp;Alumn_Filtered!$A200,Grades!$J:$J,"=1",Grades!$I:$I,"="&amp;_xlfn.MINIFS(Grades!$I:$I,Grades!$A:$A,"="&amp;$A200))</f>
        <v>0.3</v>
      </c>
      <c r="N200" s="28">
        <f>IF(G200&lt;&gt;0,SUMIFS(Grades!$P:$P,Grades!$P:$P,"&gt;0",Grades!$A:$A,"="&amp;Alumn_Filtered!$A200,Grades!$J:$J,"=1",Grades!$I:$I,"="&amp;_xlfn.MINIFS(Grades!$I:$I,Grades!$A:$A,"="&amp;$A200))/COUNTIFS(Grades!P:P,"&lt;&gt;BAD",Grades!P:P,"&lt;&gt;DRP",Grades!P:P,"&lt;&gt;CVL",Grades!$A:$A,"="&amp;Alumn_Filtered!$A200,Grades!$J:$J,"=1",Grades!$I:$I,"="&amp;_xlfn.MINIFS(Grades!$I:$I,Grades!$A:$A,"="&amp;$A200)),0)</f>
        <v>0.51944444444444438</v>
      </c>
      <c r="O200">
        <f>COUNTIFS(Grades!$A:$A,"="&amp;Alumn_Filtered!$A200,Grades!$J:$J,"=2",Grades!$I:$I,"="&amp;_xlfn.MINIFS(Grades!$I:$I,Grades!$A:$A,"="&amp;$A200))</f>
        <v>9</v>
      </c>
      <c r="P200">
        <f>COUNTIFS(Grades!$A:$A,"="&amp;Alumn_Filtered!$A200,Grades!$P:$P,"=DRP",Grades!$J:$J,"=2",Grades!$I:$I,"="&amp;_xlfn.MINIFS(Grades!$I:$I,Grades!$A:$A,"="&amp;$A200))</f>
        <v>1</v>
      </c>
      <c r="Q200">
        <f>COUNTIFS(Grades!$A:$A,"="&amp;Alumn_Filtered!$A200,Grades!$P:$P,"=BAD",Grades!$J:$J,"=2",Grades!$I:$I,"="&amp;_xlfn.MINIFS(Grades!$I:$I,Grades!$A:$A,"="&amp;$A200))</f>
        <v>0</v>
      </c>
      <c r="R200">
        <f>COUNTIFS(Grades!$A:$A,"="&amp;Alumn_Filtered!$A200,Grades!$P:$P,"CVL",Grades!$J:$J,"=2",Grades!$I:$I,"="&amp;_xlfn.MINIFS(Grades!$I:$I,Grades!$A:$A,"="&amp;$A200))</f>
        <v>1</v>
      </c>
      <c r="S200">
        <f t="shared" si="63"/>
        <v>7</v>
      </c>
      <c r="T200">
        <f>COUNTIFS(Grades!$A:$A,"="&amp;Alumn_Filtered!$A200,Grades!$J:$J,"=2",Grades!$P:$P,"&gt;=0.5",Grades!$I:$I,"="&amp;_xlfn.MINIFS(Grades!$I:$I,Grades!$A:$A,"="&amp;$A200))</f>
        <v>6</v>
      </c>
      <c r="U200" s="28">
        <f t="shared" si="53"/>
        <v>0.8571428571428571</v>
      </c>
      <c r="V200">
        <f>COUNTIFS(Grades!$A:$A,"="&amp;Alumn_Filtered!$A200,Grades!$J:$J,"=2",Grades!$P:$P,"&lt;0.5",Grades!$I:$I,"="&amp;_xlfn.MINIFS(Grades!$I:$I,Grades!$A:$A,"="&amp;$A200))</f>
        <v>1</v>
      </c>
      <c r="W200" s="28">
        <f t="shared" si="54"/>
        <v>0.14285714285714285</v>
      </c>
      <c r="X200" s="28">
        <f>_xlfn.MAXIFS(Grades!$P:$P,Grades!$A:$A,"="&amp;Alumn_Filtered!$A200,Grades!$J:$J,"=2",Grades!$I:$I,"="&amp;_xlfn.MINIFS(Grades!$I:$I,Grades!$A:$A,"="&amp;$A200))</f>
        <v>0.81666666666666676</v>
      </c>
      <c r="Y200" s="28">
        <f>_xlfn.MINIFS(Grades!$P:$P,Grades!$A:$A,"="&amp;Alumn_Filtered!$A200,Grades!$J:$J,"=2",Grades!$I:$I,"="&amp;_xlfn.MINIFS(Grades!$I:$I,Grades!$A:$A,"="&amp;$A200))</f>
        <v>0.3666666666666667</v>
      </c>
      <c r="Z200" s="28">
        <f>IF(S200&lt;&gt;0,SUMIFS(Grades!$P:$P,Grades!$P:$P,"&gt;0",Grades!$A:$A,"="&amp;Alumn_Filtered!$A200,Grades!$J:$J,"=2",Grades!$I:$I,"="&amp;_xlfn.MINIFS(Grades!$I:$I,Grades!$A:$A,"="&amp;$A200))/COUNTIFS(Grades!P:P,"&lt;&gt;BAD",Grades!P:P,"&lt;&gt;DRP",Grades!P:P,"&lt;&gt;CVL",Grades!$A:$A,"="&amp;Alumn_Filtered!$A200,Grades!$J:$J,"=2",Grades!$I:$I,"="&amp;_xlfn.MINIFS(Grades!$I:$I,Grades!$A:$A,"="&amp;$A200)),0)</f>
        <v>0.57380952380952388</v>
      </c>
      <c r="AA200" s="28">
        <f t="shared" si="55"/>
        <v>5.4365079365079505E-2</v>
      </c>
      <c r="AB200">
        <f t="shared" ca="1" si="49"/>
        <v>21</v>
      </c>
      <c r="AC200" t="str">
        <f>LEFT(VLOOKUP($A200,Ingresos!$C:$X,5,FALSE),1)</f>
        <v>S</v>
      </c>
      <c r="AD200">
        <f t="shared" si="56"/>
        <v>1</v>
      </c>
      <c r="AE200" t="str">
        <f>LEFT(VLOOKUP($A200,Ingresos!$C:$X,6,FALSE),1)</f>
        <v>R</v>
      </c>
      <c r="AF200">
        <f t="shared" si="57"/>
        <v>1</v>
      </c>
      <c r="AG200">
        <f>VLOOKUP($A200,Ingresos!$C:$X,9,FALSE)</f>
        <v>498</v>
      </c>
      <c r="AH200" s="28">
        <f t="shared" si="58"/>
        <v>0.47001620745542949</v>
      </c>
      <c r="AI200">
        <f>VLOOKUP($A200,Ingresos!$C:$X,10,FALSE)</f>
        <v>498</v>
      </c>
      <c r="AJ200" s="28">
        <f t="shared" si="59"/>
        <v>0.47001620745542949</v>
      </c>
      <c r="AK200">
        <f>VLOOKUP($A200,Ingresos!$C:$X,11,FALSE)</f>
        <v>546</v>
      </c>
      <c r="AL200" s="28">
        <f t="shared" si="60"/>
        <v>0.54781199351701781</v>
      </c>
      <c r="AM200">
        <f>VLOOKUP($A200,Ingresos!$C:$X,12,FALSE)</f>
        <v>609</v>
      </c>
      <c r="AN200" s="28">
        <f t="shared" si="61"/>
        <v>0.64991896272285254</v>
      </c>
      <c r="AO200">
        <f>VLOOKUP($A200,Ingresos!$C:$X,18,FALSE)</f>
        <v>13</v>
      </c>
      <c r="AP200">
        <f t="shared" si="48"/>
        <v>13</v>
      </c>
      <c r="AQ200" t="str">
        <f>VLOOKUP($A200,Ingresos!$C:$X,19,FALSE)</f>
        <v>H1</v>
      </c>
      <c r="AR200">
        <f t="shared" si="62"/>
        <v>1</v>
      </c>
      <c r="AS200">
        <f>VLOOKUP($A200,Ingresos!$C:$X,22,FALSE)</f>
        <v>0</v>
      </c>
    </row>
    <row r="201" spans="1:45" x14ac:dyDescent="0.25">
      <c r="A201">
        <v>193246974</v>
      </c>
      <c r="B201">
        <f>IF((_xlfn.MAXIFS(Grades!$I:$I,Grades!$A:$A,"="&amp;$A201)-_xlfn.MINIFS(Grades!$I:$I,Grades!$A:$A,"="&amp;$A201))=0,0,1)</f>
        <v>1</v>
      </c>
      <c r="C201">
        <f>COUNTIFS(Grades!$A:$A,"="&amp;Alumn_Filtered!$A201,Grades!$J:$J,"=1",Grades!$I:$I,"="&amp;_xlfn.MINIFS(Grades!$I:$I,Grades!$A:$A,"="&amp;$A201))</f>
        <v>6</v>
      </c>
      <c r="D201">
        <f>COUNTIFS(Grades!$A:$A,"="&amp;Alumn_Filtered!$A201,Grades!$P:$P,"=DRP",Grades!$J:$J,"=1",Grades!$I:$I,"="&amp;_xlfn.MINIFS(Grades!$I:$I,Grades!$A:$A,"="&amp;$A201))</f>
        <v>0</v>
      </c>
      <c r="E201">
        <f>COUNTIFS(Grades!$A:$A,"="&amp;Alumn_Filtered!$A201,Grades!$P:$P,"=BAD",Grades!$J:$J,"=1",Grades!$I:$I,"="&amp;_xlfn.MINIFS(Grades!$I:$I,Grades!$A:$A,"="&amp;$A201))</f>
        <v>0</v>
      </c>
      <c r="F201">
        <f>COUNTIFS(Grades!$A:$A,"="&amp;Alumn_Filtered!$A201,Grades!$P:$P,"CVL",Grades!$J:$J,"=1",Grades!$I:$I,"="&amp;_xlfn.MINIFS(Grades!$I:$I,Grades!$A:$A,"="&amp;$A201))</f>
        <v>0</v>
      </c>
      <c r="G201" s="30">
        <f t="shared" si="50"/>
        <v>6</v>
      </c>
      <c r="H201">
        <f>COUNTIFS(Grades!$A:$A,"="&amp;Alumn_Filtered!$A201,Grades!$J:$J,"=1",Grades!$P:$P,"&gt;=0.5",Grades!$I:$I,"="&amp;_xlfn.MINIFS(Grades!$I:$I,Grades!$A:$A,"="&amp;$A201))</f>
        <v>6</v>
      </c>
      <c r="I201" s="28">
        <f t="shared" si="51"/>
        <v>1</v>
      </c>
      <c r="J201">
        <f>COUNTIFS(Grades!$A:$A,"="&amp;Alumn_Filtered!$A201,Grades!$J:$J,"=1",Grades!$P:$P,"&lt;0.5",Grades!$I:$I,"="&amp;_xlfn.MINIFS(Grades!$I:$I,Grades!$A:$A,"="&amp;$A201))</f>
        <v>0</v>
      </c>
      <c r="K201" s="28">
        <f t="shared" si="52"/>
        <v>0</v>
      </c>
      <c r="L201" s="28">
        <f>_xlfn.MAXIFS(Grades!$P:$P,Grades!$A:$A,"="&amp;Alumn_Filtered!$A201,Grades!$J:$J,"=1",Grades!$I:$I,"="&amp;_xlfn.MINIFS(Grades!$I:$I,Grades!$A:$A,"="&amp;$A201))</f>
        <v>0.8666666666666667</v>
      </c>
      <c r="M201" s="28">
        <f>_xlfn.MINIFS(Grades!$P:$P,Grades!$A:$A,"="&amp;Alumn_Filtered!$A201,Grades!$J:$J,"=1",Grades!$I:$I,"="&amp;_xlfn.MINIFS(Grades!$I:$I,Grades!$A:$A,"="&amp;$A201))</f>
        <v>0.51666666666666661</v>
      </c>
      <c r="N201" s="28">
        <f>IF(G201&lt;&gt;0,SUMIFS(Grades!$P:$P,Grades!$P:$P,"&gt;0",Grades!$A:$A,"="&amp;Alumn_Filtered!$A201,Grades!$J:$J,"=1",Grades!$I:$I,"="&amp;_xlfn.MINIFS(Grades!$I:$I,Grades!$A:$A,"="&amp;$A201))/COUNTIFS(Grades!P:P,"&lt;&gt;BAD",Grades!P:P,"&lt;&gt;DRP",Grades!P:P,"&lt;&gt;CVL",Grades!$A:$A,"="&amp;Alumn_Filtered!$A201,Grades!$J:$J,"=1",Grades!$I:$I,"="&amp;_xlfn.MINIFS(Grades!$I:$I,Grades!$A:$A,"="&amp;$A201)),0)</f>
        <v>0.63055555555555542</v>
      </c>
      <c r="O201">
        <f>COUNTIFS(Grades!$A:$A,"="&amp;Alumn_Filtered!$A201,Grades!$J:$J,"=2",Grades!$I:$I,"="&amp;_xlfn.MINIFS(Grades!$I:$I,Grades!$A:$A,"="&amp;$A201))</f>
        <v>8</v>
      </c>
      <c r="P201">
        <f>COUNTIFS(Grades!$A:$A,"="&amp;Alumn_Filtered!$A201,Grades!$P:$P,"=DRP",Grades!$J:$J,"=2",Grades!$I:$I,"="&amp;_xlfn.MINIFS(Grades!$I:$I,Grades!$A:$A,"="&amp;$A201))</f>
        <v>1</v>
      </c>
      <c r="Q201">
        <f>COUNTIFS(Grades!$A:$A,"="&amp;Alumn_Filtered!$A201,Grades!$P:$P,"=BAD",Grades!$J:$J,"=2",Grades!$I:$I,"="&amp;_xlfn.MINIFS(Grades!$I:$I,Grades!$A:$A,"="&amp;$A201))</f>
        <v>1</v>
      </c>
      <c r="R201">
        <f>COUNTIFS(Grades!$A:$A,"="&amp;Alumn_Filtered!$A201,Grades!$P:$P,"CVL",Grades!$J:$J,"=2",Grades!$I:$I,"="&amp;_xlfn.MINIFS(Grades!$I:$I,Grades!$A:$A,"="&amp;$A201))</f>
        <v>0</v>
      </c>
      <c r="S201">
        <f t="shared" si="63"/>
        <v>6</v>
      </c>
      <c r="T201">
        <f>COUNTIFS(Grades!$A:$A,"="&amp;Alumn_Filtered!$A201,Grades!$J:$J,"=2",Grades!$P:$P,"&gt;=0.5",Grades!$I:$I,"="&amp;_xlfn.MINIFS(Grades!$I:$I,Grades!$A:$A,"="&amp;$A201))</f>
        <v>4</v>
      </c>
      <c r="U201" s="28">
        <f t="shared" si="53"/>
        <v>0.66666666666666663</v>
      </c>
      <c r="V201">
        <f>COUNTIFS(Grades!$A:$A,"="&amp;Alumn_Filtered!$A201,Grades!$J:$J,"=2",Grades!$P:$P,"&lt;0.5",Grades!$I:$I,"="&amp;_xlfn.MINIFS(Grades!$I:$I,Grades!$A:$A,"="&amp;$A201))</f>
        <v>2</v>
      </c>
      <c r="W201" s="28">
        <f t="shared" si="54"/>
        <v>0.33333333333333331</v>
      </c>
      <c r="X201" s="28">
        <f>_xlfn.MAXIFS(Grades!$P:$P,Grades!$A:$A,"="&amp;Alumn_Filtered!$A201,Grades!$J:$J,"=2",Grades!$I:$I,"="&amp;_xlfn.MINIFS(Grades!$I:$I,Grades!$A:$A,"="&amp;$A201))</f>
        <v>0.66666666666666663</v>
      </c>
      <c r="Y201" s="28">
        <f>_xlfn.MINIFS(Grades!$P:$P,Grades!$A:$A,"="&amp;Alumn_Filtered!$A201,Grades!$J:$J,"=2",Grades!$I:$I,"="&amp;_xlfn.MINIFS(Grades!$I:$I,Grades!$A:$A,"="&amp;$A201))</f>
        <v>0.31666666666666665</v>
      </c>
      <c r="Z201" s="28">
        <f>IF(S201&lt;&gt;0,SUMIFS(Grades!$P:$P,Grades!$P:$P,"&gt;0",Grades!$A:$A,"="&amp;Alumn_Filtered!$A201,Grades!$J:$J,"=2",Grades!$I:$I,"="&amp;_xlfn.MINIFS(Grades!$I:$I,Grades!$A:$A,"="&amp;$A201))/COUNTIFS(Grades!P:P,"&lt;&gt;BAD",Grades!P:P,"&lt;&gt;DRP",Grades!P:P,"&lt;&gt;CVL",Grades!$A:$A,"="&amp;Alumn_Filtered!$A201,Grades!$J:$J,"=2",Grades!$I:$I,"="&amp;_xlfn.MINIFS(Grades!$I:$I,Grades!$A:$A,"="&amp;$A201)),0)</f>
        <v>0.53333333333333333</v>
      </c>
      <c r="AA201" s="28">
        <f t="shared" si="55"/>
        <v>-9.7222222222222099E-2</v>
      </c>
      <c r="AB201">
        <f t="shared" ca="1" si="49"/>
        <v>21</v>
      </c>
      <c r="AC201" t="str">
        <f>LEFT(VLOOKUP($A201,Ingresos!$C:$X,5,FALSE),1)</f>
        <v>T</v>
      </c>
      <c r="AD201">
        <f t="shared" si="56"/>
        <v>0</v>
      </c>
      <c r="AE201" t="str">
        <f>LEFT(VLOOKUP($A201,Ingresos!$C:$X,6,FALSE),1)</f>
        <v>R</v>
      </c>
      <c r="AF201">
        <f t="shared" si="57"/>
        <v>1</v>
      </c>
      <c r="AG201">
        <f>VLOOKUP($A201,Ingresos!$C:$X,9,FALSE)</f>
        <v>626</v>
      </c>
      <c r="AH201" s="28">
        <f t="shared" si="58"/>
        <v>0.67747163695299839</v>
      </c>
      <c r="AI201">
        <f>VLOOKUP($A201,Ingresos!$C:$X,10,FALSE)</f>
        <v>656</v>
      </c>
      <c r="AJ201" s="28">
        <f t="shared" si="59"/>
        <v>0.72609400324149109</v>
      </c>
      <c r="AK201">
        <f>VLOOKUP($A201,Ingresos!$C:$X,11,FALSE)</f>
        <v>543</v>
      </c>
      <c r="AL201" s="28">
        <f t="shared" si="60"/>
        <v>0.5429497568881686</v>
      </c>
      <c r="AM201">
        <f>VLOOKUP($A201,Ingresos!$C:$X,12,FALSE)</f>
        <v>624</v>
      </c>
      <c r="AN201" s="28">
        <f t="shared" si="61"/>
        <v>0.67423014586709884</v>
      </c>
      <c r="AO201" t="str">
        <f>VLOOKUP($A201,Ingresos!$C:$X,18,FALSE)</f>
        <v>IX</v>
      </c>
      <c r="AP201">
        <f t="shared" si="48"/>
        <v>9</v>
      </c>
      <c r="AQ201" t="str">
        <f>VLOOKUP($A201,Ingresos!$C:$X,19,FALSE)</f>
        <v>H1</v>
      </c>
      <c r="AR201">
        <f t="shared" si="62"/>
        <v>1</v>
      </c>
      <c r="AS201">
        <f>VLOOKUP($A201,Ingresos!$C:$X,22,FALSE)</f>
        <v>5</v>
      </c>
    </row>
    <row r="202" spans="1:45" x14ac:dyDescent="0.25">
      <c r="A202">
        <v>193326552</v>
      </c>
      <c r="B202">
        <f>IF((_xlfn.MAXIFS(Grades!$I:$I,Grades!$A:$A,"="&amp;$A202)-_xlfn.MINIFS(Grades!$I:$I,Grades!$A:$A,"="&amp;$A202))=0,0,1)</f>
        <v>1</v>
      </c>
      <c r="C202">
        <f>COUNTIFS(Grades!$A:$A,"="&amp;Alumn_Filtered!$A202,Grades!$J:$J,"=1",Grades!$I:$I,"="&amp;_xlfn.MINIFS(Grades!$I:$I,Grades!$A:$A,"="&amp;$A202))</f>
        <v>6</v>
      </c>
      <c r="D202">
        <f>COUNTIFS(Grades!$A:$A,"="&amp;Alumn_Filtered!$A202,Grades!$P:$P,"=DRP",Grades!$J:$J,"=1",Grades!$I:$I,"="&amp;_xlfn.MINIFS(Grades!$I:$I,Grades!$A:$A,"="&amp;$A202))</f>
        <v>0</v>
      </c>
      <c r="E202">
        <f>COUNTIFS(Grades!$A:$A,"="&amp;Alumn_Filtered!$A202,Grades!$P:$P,"=BAD",Grades!$J:$J,"=1",Grades!$I:$I,"="&amp;_xlfn.MINIFS(Grades!$I:$I,Grades!$A:$A,"="&amp;$A202))</f>
        <v>1</v>
      </c>
      <c r="F202">
        <f>COUNTIFS(Grades!$A:$A,"="&amp;Alumn_Filtered!$A202,Grades!$P:$P,"CVL",Grades!$J:$J,"=1",Grades!$I:$I,"="&amp;_xlfn.MINIFS(Grades!$I:$I,Grades!$A:$A,"="&amp;$A202))</f>
        <v>0</v>
      </c>
      <c r="G202" s="30">
        <f t="shared" si="50"/>
        <v>5</v>
      </c>
      <c r="H202">
        <f>COUNTIFS(Grades!$A:$A,"="&amp;Alumn_Filtered!$A202,Grades!$J:$J,"=1",Grades!$P:$P,"&gt;=0.5",Grades!$I:$I,"="&amp;_xlfn.MINIFS(Grades!$I:$I,Grades!$A:$A,"="&amp;$A202))</f>
        <v>3</v>
      </c>
      <c r="I202" s="28">
        <f t="shared" si="51"/>
        <v>0.6</v>
      </c>
      <c r="J202">
        <f>COUNTIFS(Grades!$A:$A,"="&amp;Alumn_Filtered!$A202,Grades!$J:$J,"=1",Grades!$P:$P,"&lt;0.5",Grades!$I:$I,"="&amp;_xlfn.MINIFS(Grades!$I:$I,Grades!$A:$A,"="&amp;$A202))</f>
        <v>2</v>
      </c>
      <c r="K202" s="28">
        <f t="shared" si="52"/>
        <v>0.4</v>
      </c>
      <c r="L202" s="28">
        <f>_xlfn.MAXIFS(Grades!$P:$P,Grades!$A:$A,"="&amp;Alumn_Filtered!$A202,Grades!$J:$J,"=1",Grades!$I:$I,"="&amp;_xlfn.MINIFS(Grades!$I:$I,Grades!$A:$A,"="&amp;$A202))</f>
        <v>0.9</v>
      </c>
      <c r="M202" s="28">
        <f>_xlfn.MINIFS(Grades!$P:$P,Grades!$A:$A,"="&amp;Alumn_Filtered!$A202,Grades!$J:$J,"=1",Grades!$I:$I,"="&amp;_xlfn.MINIFS(Grades!$I:$I,Grades!$A:$A,"="&amp;$A202))</f>
        <v>0.26666666666666666</v>
      </c>
      <c r="N202" s="28">
        <f>IF(G202&lt;&gt;0,SUMIFS(Grades!$P:$P,Grades!$P:$P,"&gt;0",Grades!$A:$A,"="&amp;Alumn_Filtered!$A202,Grades!$J:$J,"=1",Grades!$I:$I,"="&amp;_xlfn.MINIFS(Grades!$I:$I,Grades!$A:$A,"="&amp;$A202))/COUNTIFS(Grades!P:P,"&lt;&gt;BAD",Grades!P:P,"&lt;&gt;DRP",Grades!P:P,"&lt;&gt;CVL",Grades!$A:$A,"="&amp;Alumn_Filtered!$A202,Grades!$J:$J,"=1",Grades!$I:$I,"="&amp;_xlfn.MINIFS(Grades!$I:$I,Grades!$A:$A,"="&amp;$A202)),0)</f>
        <v>0.55333333333333334</v>
      </c>
      <c r="O202">
        <f>COUNTIFS(Grades!$A:$A,"="&amp;Alumn_Filtered!$A202,Grades!$J:$J,"=2",Grades!$I:$I,"="&amp;_xlfn.MINIFS(Grades!$I:$I,Grades!$A:$A,"="&amp;$A202))</f>
        <v>6</v>
      </c>
      <c r="P202">
        <f>COUNTIFS(Grades!$A:$A,"="&amp;Alumn_Filtered!$A202,Grades!$P:$P,"=DRP",Grades!$J:$J,"=2",Grades!$I:$I,"="&amp;_xlfn.MINIFS(Grades!$I:$I,Grades!$A:$A,"="&amp;$A202))</f>
        <v>0</v>
      </c>
      <c r="Q202">
        <f>COUNTIFS(Grades!$A:$A,"="&amp;Alumn_Filtered!$A202,Grades!$P:$P,"=BAD",Grades!$J:$J,"=2",Grades!$I:$I,"="&amp;_xlfn.MINIFS(Grades!$I:$I,Grades!$A:$A,"="&amp;$A202))</f>
        <v>1</v>
      </c>
      <c r="R202">
        <f>COUNTIFS(Grades!$A:$A,"="&amp;Alumn_Filtered!$A202,Grades!$P:$P,"CVL",Grades!$J:$J,"=2",Grades!$I:$I,"="&amp;_xlfn.MINIFS(Grades!$I:$I,Grades!$A:$A,"="&amp;$A202))</f>
        <v>0</v>
      </c>
      <c r="S202">
        <f t="shared" si="63"/>
        <v>5</v>
      </c>
      <c r="T202">
        <f>COUNTIFS(Grades!$A:$A,"="&amp;Alumn_Filtered!$A202,Grades!$J:$J,"=2",Grades!$P:$P,"&gt;=0.5",Grades!$I:$I,"="&amp;_xlfn.MINIFS(Grades!$I:$I,Grades!$A:$A,"="&amp;$A202))</f>
        <v>5</v>
      </c>
      <c r="U202" s="28">
        <f t="shared" si="53"/>
        <v>1</v>
      </c>
      <c r="V202">
        <f>COUNTIFS(Grades!$A:$A,"="&amp;Alumn_Filtered!$A202,Grades!$J:$J,"=2",Grades!$P:$P,"&lt;0.5",Grades!$I:$I,"="&amp;_xlfn.MINIFS(Grades!$I:$I,Grades!$A:$A,"="&amp;$A202))</f>
        <v>0</v>
      </c>
      <c r="W202" s="28">
        <f t="shared" si="54"/>
        <v>0</v>
      </c>
      <c r="X202" s="28">
        <f>_xlfn.MAXIFS(Grades!$P:$P,Grades!$A:$A,"="&amp;Alumn_Filtered!$A202,Grades!$J:$J,"=2",Grades!$I:$I,"="&amp;_xlfn.MINIFS(Grades!$I:$I,Grades!$A:$A,"="&amp;$A202))</f>
        <v>0.85</v>
      </c>
      <c r="Y202" s="28">
        <f>_xlfn.MINIFS(Grades!$P:$P,Grades!$A:$A,"="&amp;Alumn_Filtered!$A202,Grades!$J:$J,"=2",Grades!$I:$I,"="&amp;_xlfn.MINIFS(Grades!$I:$I,Grades!$A:$A,"="&amp;$A202))</f>
        <v>0.5</v>
      </c>
      <c r="Z202" s="28">
        <f>IF(S202&lt;&gt;0,SUMIFS(Grades!$P:$P,Grades!$P:$P,"&gt;0",Grades!$A:$A,"="&amp;Alumn_Filtered!$A202,Grades!$J:$J,"=2",Grades!$I:$I,"="&amp;_xlfn.MINIFS(Grades!$I:$I,Grades!$A:$A,"="&amp;$A202))/COUNTIFS(Grades!P:P,"&lt;&gt;BAD",Grades!P:P,"&lt;&gt;DRP",Grades!P:P,"&lt;&gt;CVL",Grades!$A:$A,"="&amp;Alumn_Filtered!$A202,Grades!$J:$J,"=2",Grades!$I:$I,"="&amp;_xlfn.MINIFS(Grades!$I:$I,Grades!$A:$A,"="&amp;$A202)),0)</f>
        <v>0.72</v>
      </c>
      <c r="AA202" s="28">
        <f t="shared" si="55"/>
        <v>0.16666666666666663</v>
      </c>
      <c r="AB202">
        <f t="shared" ca="1" si="49"/>
        <v>21</v>
      </c>
      <c r="AC202" t="str">
        <f>LEFT(VLOOKUP($A202,Ingresos!$C:$X,5,FALSE),1)</f>
        <v>S</v>
      </c>
      <c r="AD202">
        <f t="shared" si="56"/>
        <v>1</v>
      </c>
      <c r="AE202" t="str">
        <f>LEFT(VLOOKUP($A202,Ingresos!$C:$X,6,FALSE),1)</f>
        <v>R</v>
      </c>
      <c r="AF202">
        <f t="shared" si="57"/>
        <v>1</v>
      </c>
      <c r="AG202">
        <f>VLOOKUP($A202,Ingresos!$C:$X,9,FALSE)</f>
        <v>548</v>
      </c>
      <c r="AH202" s="28">
        <f t="shared" si="58"/>
        <v>0.55105348460291737</v>
      </c>
      <c r="AI202">
        <f>VLOOKUP($A202,Ingresos!$C:$X,10,FALSE)</f>
        <v>548</v>
      </c>
      <c r="AJ202" s="28">
        <f t="shared" si="59"/>
        <v>0.55105348460291737</v>
      </c>
      <c r="AK202">
        <f>VLOOKUP($A202,Ingresos!$C:$X,11,FALSE)</f>
        <v>552</v>
      </c>
      <c r="AL202" s="28">
        <f t="shared" si="60"/>
        <v>0.55753646677471635</v>
      </c>
      <c r="AM202">
        <f>VLOOKUP($A202,Ingresos!$C:$X,12,FALSE)</f>
        <v>617</v>
      </c>
      <c r="AN202" s="28">
        <f t="shared" si="61"/>
        <v>0.66288492706645052</v>
      </c>
      <c r="AO202">
        <f>VLOOKUP($A202,Ingresos!$C:$X,18,FALSE)</f>
        <v>13</v>
      </c>
      <c r="AP202">
        <f t="shared" si="48"/>
        <v>13</v>
      </c>
      <c r="AQ202" t="str">
        <f>VLOOKUP($A202,Ingresos!$C:$X,19,FALSE)</f>
        <v>H1</v>
      </c>
      <c r="AR202">
        <f t="shared" si="62"/>
        <v>1</v>
      </c>
      <c r="AS202">
        <f>VLOOKUP($A202,Ingresos!$C:$X,22,FALSE)</f>
        <v>0</v>
      </c>
    </row>
    <row r="203" spans="1:45" x14ac:dyDescent="0.25">
      <c r="A203">
        <v>193534880</v>
      </c>
      <c r="B203">
        <f>IF((_xlfn.MAXIFS(Grades!$I:$I,Grades!$A:$A,"="&amp;$A203)-_xlfn.MINIFS(Grades!$I:$I,Grades!$A:$A,"="&amp;$A203))=0,0,1)</f>
        <v>1</v>
      </c>
      <c r="C203">
        <f>COUNTIFS(Grades!$A:$A,"="&amp;Alumn_Filtered!$A203,Grades!$J:$J,"=1",Grades!$I:$I,"="&amp;_xlfn.MINIFS(Grades!$I:$I,Grades!$A:$A,"="&amp;$A203))</f>
        <v>6</v>
      </c>
      <c r="D203">
        <f>COUNTIFS(Grades!$A:$A,"="&amp;Alumn_Filtered!$A203,Grades!$P:$P,"=DRP",Grades!$J:$J,"=1",Grades!$I:$I,"="&amp;_xlfn.MINIFS(Grades!$I:$I,Grades!$A:$A,"="&amp;$A203))</f>
        <v>0</v>
      </c>
      <c r="E203">
        <f>COUNTIFS(Grades!$A:$A,"="&amp;Alumn_Filtered!$A203,Grades!$P:$P,"=BAD",Grades!$J:$J,"=1",Grades!$I:$I,"="&amp;_xlfn.MINIFS(Grades!$I:$I,Grades!$A:$A,"="&amp;$A203))</f>
        <v>0</v>
      </c>
      <c r="F203">
        <f>COUNTIFS(Grades!$A:$A,"="&amp;Alumn_Filtered!$A203,Grades!$P:$P,"CVL",Grades!$J:$J,"=1",Grades!$I:$I,"="&amp;_xlfn.MINIFS(Grades!$I:$I,Grades!$A:$A,"="&amp;$A203))</f>
        <v>0</v>
      </c>
      <c r="G203" s="30">
        <f t="shared" si="50"/>
        <v>6</v>
      </c>
      <c r="H203">
        <f>COUNTIFS(Grades!$A:$A,"="&amp;Alumn_Filtered!$A203,Grades!$J:$J,"=1",Grades!$P:$P,"&gt;=0.5",Grades!$I:$I,"="&amp;_xlfn.MINIFS(Grades!$I:$I,Grades!$A:$A,"="&amp;$A203))</f>
        <v>6</v>
      </c>
      <c r="I203" s="28">
        <f t="shared" si="51"/>
        <v>1</v>
      </c>
      <c r="J203">
        <f>COUNTIFS(Grades!$A:$A,"="&amp;Alumn_Filtered!$A203,Grades!$J:$J,"=1",Grades!$P:$P,"&lt;0.5",Grades!$I:$I,"="&amp;_xlfn.MINIFS(Grades!$I:$I,Grades!$A:$A,"="&amp;$A203))</f>
        <v>0</v>
      </c>
      <c r="K203" s="28">
        <f t="shared" si="52"/>
        <v>0</v>
      </c>
      <c r="L203" s="28">
        <f>_xlfn.MAXIFS(Grades!$P:$P,Grades!$A:$A,"="&amp;Alumn_Filtered!$A203,Grades!$J:$J,"=1",Grades!$I:$I,"="&amp;_xlfn.MINIFS(Grades!$I:$I,Grades!$A:$A,"="&amp;$A203))</f>
        <v>0.91666666666666663</v>
      </c>
      <c r="M203" s="28">
        <f>_xlfn.MINIFS(Grades!$P:$P,Grades!$A:$A,"="&amp;Alumn_Filtered!$A203,Grades!$J:$J,"=1",Grades!$I:$I,"="&amp;_xlfn.MINIFS(Grades!$I:$I,Grades!$A:$A,"="&amp;$A203))</f>
        <v>0.53333333333333333</v>
      </c>
      <c r="N203" s="28">
        <f>IF(G203&lt;&gt;0,SUMIFS(Grades!$P:$P,Grades!$P:$P,"&gt;0",Grades!$A:$A,"="&amp;Alumn_Filtered!$A203,Grades!$J:$J,"=1",Grades!$I:$I,"="&amp;_xlfn.MINIFS(Grades!$I:$I,Grades!$A:$A,"="&amp;$A203))/COUNTIFS(Grades!P:P,"&lt;&gt;BAD",Grades!P:P,"&lt;&gt;DRP",Grades!P:P,"&lt;&gt;CVL",Grades!$A:$A,"="&amp;Alumn_Filtered!$A203,Grades!$J:$J,"=1",Grades!$I:$I,"="&amp;_xlfn.MINIFS(Grades!$I:$I,Grades!$A:$A,"="&amp;$A203)),0)</f>
        <v>0.66666666666666663</v>
      </c>
      <c r="O203">
        <f>COUNTIFS(Grades!$A:$A,"="&amp;Alumn_Filtered!$A203,Grades!$J:$J,"=2",Grades!$I:$I,"="&amp;_xlfn.MINIFS(Grades!$I:$I,Grades!$A:$A,"="&amp;$A203))</f>
        <v>7</v>
      </c>
      <c r="P203">
        <f>COUNTIFS(Grades!$A:$A,"="&amp;Alumn_Filtered!$A203,Grades!$P:$P,"=DRP",Grades!$J:$J,"=2",Grades!$I:$I,"="&amp;_xlfn.MINIFS(Grades!$I:$I,Grades!$A:$A,"="&amp;$A203))</f>
        <v>0</v>
      </c>
      <c r="Q203">
        <f>COUNTIFS(Grades!$A:$A,"="&amp;Alumn_Filtered!$A203,Grades!$P:$P,"=BAD",Grades!$J:$J,"=2",Grades!$I:$I,"="&amp;_xlfn.MINIFS(Grades!$I:$I,Grades!$A:$A,"="&amp;$A203))</f>
        <v>0</v>
      </c>
      <c r="R203">
        <f>COUNTIFS(Grades!$A:$A,"="&amp;Alumn_Filtered!$A203,Grades!$P:$P,"CVL",Grades!$J:$J,"=2",Grades!$I:$I,"="&amp;_xlfn.MINIFS(Grades!$I:$I,Grades!$A:$A,"="&amp;$A203))</f>
        <v>0</v>
      </c>
      <c r="S203">
        <f t="shared" si="63"/>
        <v>7</v>
      </c>
      <c r="T203">
        <f>COUNTIFS(Grades!$A:$A,"="&amp;Alumn_Filtered!$A203,Grades!$J:$J,"=2",Grades!$P:$P,"&gt;=0.5",Grades!$I:$I,"="&amp;_xlfn.MINIFS(Grades!$I:$I,Grades!$A:$A,"="&amp;$A203))</f>
        <v>7</v>
      </c>
      <c r="U203" s="28">
        <f t="shared" si="53"/>
        <v>1</v>
      </c>
      <c r="V203">
        <f>COUNTIFS(Grades!$A:$A,"="&amp;Alumn_Filtered!$A203,Grades!$J:$J,"=2",Grades!$P:$P,"&lt;0.5",Grades!$I:$I,"="&amp;_xlfn.MINIFS(Grades!$I:$I,Grades!$A:$A,"="&amp;$A203))</f>
        <v>0</v>
      </c>
      <c r="W203" s="28">
        <f t="shared" si="54"/>
        <v>0</v>
      </c>
      <c r="X203" s="28">
        <f>_xlfn.MAXIFS(Grades!$P:$P,Grades!$A:$A,"="&amp;Alumn_Filtered!$A203,Grades!$J:$J,"=2",Grades!$I:$I,"="&amp;_xlfn.MINIFS(Grades!$I:$I,Grades!$A:$A,"="&amp;$A203))</f>
        <v>0.85</v>
      </c>
      <c r="Y203" s="28">
        <f>_xlfn.MINIFS(Grades!$P:$P,Grades!$A:$A,"="&amp;Alumn_Filtered!$A203,Grades!$J:$J,"=2",Grades!$I:$I,"="&amp;_xlfn.MINIFS(Grades!$I:$I,Grades!$A:$A,"="&amp;$A203))</f>
        <v>0.54999999999999993</v>
      </c>
      <c r="Z203" s="28">
        <f>IF(S203&lt;&gt;0,SUMIFS(Grades!$P:$P,Grades!$P:$P,"&gt;0",Grades!$A:$A,"="&amp;Alumn_Filtered!$A203,Grades!$J:$J,"=2",Grades!$I:$I,"="&amp;_xlfn.MINIFS(Grades!$I:$I,Grades!$A:$A,"="&amp;$A203))/COUNTIFS(Grades!P:P,"&lt;&gt;BAD",Grades!P:P,"&lt;&gt;DRP",Grades!P:P,"&lt;&gt;CVL",Grades!$A:$A,"="&amp;Alumn_Filtered!$A203,Grades!$J:$J,"=2",Grades!$I:$I,"="&amp;_xlfn.MINIFS(Grades!$I:$I,Grades!$A:$A,"="&amp;$A203)),0)</f>
        <v>0.76190476190476186</v>
      </c>
      <c r="AA203" s="28">
        <f t="shared" si="55"/>
        <v>9.5238095238095233E-2</v>
      </c>
      <c r="AB203">
        <f t="shared" ca="1" si="49"/>
        <v>21</v>
      </c>
      <c r="AC203" t="str">
        <f>LEFT(VLOOKUP($A203,Ingresos!$C:$X,5,FALSE),1)</f>
        <v>T</v>
      </c>
      <c r="AD203">
        <f t="shared" si="56"/>
        <v>0</v>
      </c>
      <c r="AE203" t="str">
        <f>LEFT(VLOOKUP($A203,Ingresos!$C:$X,6,FALSE),1)</f>
        <v>R</v>
      </c>
      <c r="AF203">
        <f t="shared" si="57"/>
        <v>1</v>
      </c>
      <c r="AG203">
        <f>VLOOKUP($A203,Ingresos!$C:$X,9,FALSE)</f>
        <v>807</v>
      </c>
      <c r="AH203" s="28">
        <f t="shared" si="58"/>
        <v>0.97082658022690438</v>
      </c>
      <c r="AI203">
        <f>VLOOKUP($A203,Ingresos!$C:$X,10,FALSE)</f>
        <v>850</v>
      </c>
      <c r="AJ203" s="28">
        <f t="shared" si="59"/>
        <v>1.0405186385737439</v>
      </c>
      <c r="AK203">
        <f>VLOOKUP($A203,Ingresos!$C:$X,11,FALSE)</f>
        <v>636</v>
      </c>
      <c r="AL203" s="28">
        <f t="shared" si="60"/>
        <v>0.69367909238249592</v>
      </c>
      <c r="AM203">
        <f>VLOOKUP($A203,Ingresos!$C:$X,12,FALSE)</f>
        <v>658</v>
      </c>
      <c r="AN203" s="28">
        <f t="shared" si="61"/>
        <v>0.72933549432739064</v>
      </c>
      <c r="AO203">
        <f>VLOOKUP($A203,Ingresos!$C:$X,18,FALSE)</f>
        <v>9</v>
      </c>
      <c r="AP203">
        <f t="shared" si="48"/>
        <v>9</v>
      </c>
      <c r="AQ203" t="str">
        <f>VLOOKUP($A203,Ingresos!$C:$X,19,FALSE)</f>
        <v>H1</v>
      </c>
      <c r="AR203">
        <f t="shared" si="62"/>
        <v>1</v>
      </c>
      <c r="AS203">
        <f>VLOOKUP($A203,Ingresos!$C:$X,22,FALSE)</f>
        <v>0</v>
      </c>
    </row>
    <row r="204" spans="1:45" x14ac:dyDescent="0.25">
      <c r="A204" t="s">
        <v>165</v>
      </c>
      <c r="B204">
        <f>IF((_xlfn.MAXIFS(Grades!$I:$I,Grades!$A:$A,"="&amp;$A204)-_xlfn.MINIFS(Grades!$I:$I,Grades!$A:$A,"="&amp;$A204))=0,0,1)</f>
        <v>0</v>
      </c>
      <c r="C204">
        <f>COUNTIFS(Grades!$A:$A,"="&amp;Alumn_Filtered!$A204,Grades!$J:$J,"=1",Grades!$I:$I,"="&amp;_xlfn.MINIFS(Grades!$I:$I,Grades!$A:$A,"="&amp;$A204))</f>
        <v>6</v>
      </c>
      <c r="D204">
        <f>COUNTIFS(Grades!$A:$A,"="&amp;Alumn_Filtered!$A204,Grades!$P:$P,"=DRP",Grades!$J:$J,"=1",Grades!$I:$I,"="&amp;_xlfn.MINIFS(Grades!$I:$I,Grades!$A:$A,"="&amp;$A204))</f>
        <v>0</v>
      </c>
      <c r="E204">
        <f>COUNTIFS(Grades!$A:$A,"="&amp;Alumn_Filtered!$A204,Grades!$P:$P,"=BAD",Grades!$J:$J,"=1",Grades!$I:$I,"="&amp;_xlfn.MINIFS(Grades!$I:$I,Grades!$A:$A,"="&amp;$A204))</f>
        <v>0</v>
      </c>
      <c r="F204">
        <f>COUNTIFS(Grades!$A:$A,"="&amp;Alumn_Filtered!$A204,Grades!$P:$P,"CVL",Grades!$J:$J,"=1",Grades!$I:$I,"="&amp;_xlfn.MINIFS(Grades!$I:$I,Grades!$A:$A,"="&amp;$A204))</f>
        <v>0</v>
      </c>
      <c r="G204" s="30">
        <f t="shared" si="50"/>
        <v>6</v>
      </c>
      <c r="H204">
        <f>COUNTIFS(Grades!$A:$A,"="&amp;Alumn_Filtered!$A204,Grades!$J:$J,"=1",Grades!$P:$P,"&gt;=0.5",Grades!$I:$I,"="&amp;_xlfn.MINIFS(Grades!$I:$I,Grades!$A:$A,"="&amp;$A204))</f>
        <v>1</v>
      </c>
      <c r="I204" s="28">
        <f t="shared" si="51"/>
        <v>0.16666666666666666</v>
      </c>
      <c r="J204">
        <f>COUNTIFS(Grades!$A:$A,"="&amp;Alumn_Filtered!$A204,Grades!$J:$J,"=1",Grades!$P:$P,"&lt;0.5",Grades!$I:$I,"="&amp;_xlfn.MINIFS(Grades!$I:$I,Grades!$A:$A,"="&amp;$A204))</f>
        <v>5</v>
      </c>
      <c r="K204" s="28">
        <f t="shared" si="52"/>
        <v>0.83333333333333337</v>
      </c>
      <c r="L204" s="28">
        <f>_xlfn.MAXIFS(Grades!$P:$P,Grades!$A:$A,"="&amp;Alumn_Filtered!$A204,Grades!$J:$J,"=1",Grades!$I:$I,"="&amp;_xlfn.MINIFS(Grades!$I:$I,Grades!$A:$A,"="&amp;$A204))</f>
        <v>0.83333333333333337</v>
      </c>
      <c r="M204" s="28">
        <f>_xlfn.MINIFS(Grades!$P:$P,Grades!$A:$A,"="&amp;Alumn_Filtered!$A204,Grades!$J:$J,"=1",Grades!$I:$I,"="&amp;_xlfn.MINIFS(Grades!$I:$I,Grades!$A:$A,"="&amp;$A204))</f>
        <v>6.6666666666666652E-2</v>
      </c>
      <c r="N204" s="28">
        <f>IF(G204&lt;&gt;0,SUMIFS(Grades!$P:$P,Grades!$P:$P,"&gt;0",Grades!$A:$A,"="&amp;Alumn_Filtered!$A204,Grades!$J:$J,"=1",Grades!$I:$I,"="&amp;_xlfn.MINIFS(Grades!$I:$I,Grades!$A:$A,"="&amp;$A204))/COUNTIFS(Grades!P:P,"&lt;&gt;BAD",Grades!P:P,"&lt;&gt;DRP",Grades!P:P,"&lt;&gt;CVL",Grades!$A:$A,"="&amp;Alumn_Filtered!$A204,Grades!$J:$J,"=1",Grades!$I:$I,"="&amp;_xlfn.MINIFS(Grades!$I:$I,Grades!$A:$A,"="&amp;$A204)),0)</f>
        <v>0.30277777777777776</v>
      </c>
      <c r="O204">
        <f>COUNTIFS(Grades!$A:$A,"="&amp;Alumn_Filtered!$A204,Grades!$J:$J,"=2",Grades!$I:$I,"="&amp;_xlfn.MINIFS(Grades!$I:$I,Grades!$A:$A,"="&amp;$A204))</f>
        <v>6</v>
      </c>
      <c r="P204">
        <f>COUNTIFS(Grades!$A:$A,"="&amp;Alumn_Filtered!$A204,Grades!$P:$P,"=DRP",Grades!$J:$J,"=2",Grades!$I:$I,"="&amp;_xlfn.MINIFS(Grades!$I:$I,Grades!$A:$A,"="&amp;$A204))</f>
        <v>0</v>
      </c>
      <c r="Q204">
        <f>COUNTIFS(Grades!$A:$A,"="&amp;Alumn_Filtered!$A204,Grades!$P:$P,"=BAD",Grades!$J:$J,"=2",Grades!$I:$I,"="&amp;_xlfn.MINIFS(Grades!$I:$I,Grades!$A:$A,"="&amp;$A204))</f>
        <v>2</v>
      </c>
      <c r="R204">
        <f>COUNTIFS(Grades!$A:$A,"="&amp;Alumn_Filtered!$A204,Grades!$P:$P,"CVL",Grades!$J:$J,"=2",Grades!$I:$I,"="&amp;_xlfn.MINIFS(Grades!$I:$I,Grades!$A:$A,"="&amp;$A204))</f>
        <v>0</v>
      </c>
      <c r="S204">
        <f t="shared" si="63"/>
        <v>4</v>
      </c>
      <c r="T204">
        <f>COUNTIFS(Grades!$A:$A,"="&amp;Alumn_Filtered!$A204,Grades!$J:$J,"=2",Grades!$P:$P,"&gt;=0.5",Grades!$I:$I,"="&amp;_xlfn.MINIFS(Grades!$I:$I,Grades!$A:$A,"="&amp;$A204))</f>
        <v>0</v>
      </c>
      <c r="U204" s="28">
        <f t="shared" si="53"/>
        <v>0</v>
      </c>
      <c r="V204">
        <f>COUNTIFS(Grades!$A:$A,"="&amp;Alumn_Filtered!$A204,Grades!$J:$J,"=2",Grades!$P:$P,"&lt;0.5",Grades!$I:$I,"="&amp;_xlfn.MINIFS(Grades!$I:$I,Grades!$A:$A,"="&amp;$A204))</f>
        <v>4</v>
      </c>
      <c r="W204" s="28">
        <f t="shared" si="54"/>
        <v>1</v>
      </c>
      <c r="X204" s="28">
        <f>_xlfn.MAXIFS(Grades!$P:$P,Grades!$A:$A,"="&amp;Alumn_Filtered!$A204,Grades!$J:$J,"=2",Grades!$I:$I,"="&amp;_xlfn.MINIFS(Grades!$I:$I,Grades!$A:$A,"="&amp;$A204))</f>
        <v>0.25</v>
      </c>
      <c r="Y204" s="28">
        <f>_xlfn.MINIFS(Grades!$P:$P,Grades!$A:$A,"="&amp;Alumn_Filtered!$A204,Grades!$J:$J,"=2",Grades!$I:$I,"="&amp;_xlfn.MINIFS(Grades!$I:$I,Grades!$A:$A,"="&amp;$A204))</f>
        <v>8.3333333333333329E-2</v>
      </c>
      <c r="Z204" s="28">
        <f>IF(S204&lt;&gt;0,SUMIFS(Grades!$P:$P,Grades!$P:$P,"&gt;0",Grades!$A:$A,"="&amp;Alumn_Filtered!$A204,Grades!$J:$J,"=2",Grades!$I:$I,"="&amp;_xlfn.MINIFS(Grades!$I:$I,Grades!$A:$A,"="&amp;$A204))/COUNTIFS(Grades!P:P,"&lt;&gt;BAD",Grades!P:P,"&lt;&gt;DRP",Grades!P:P,"&lt;&gt;CVL",Grades!$A:$A,"="&amp;Alumn_Filtered!$A204,Grades!$J:$J,"=2",Grades!$I:$I,"="&amp;_xlfn.MINIFS(Grades!$I:$I,Grades!$A:$A,"="&amp;$A204)),0)</f>
        <v>0.15</v>
      </c>
      <c r="AA204" s="28">
        <f t="shared" si="55"/>
        <v>-0.15277777777777776</v>
      </c>
      <c r="AB204">
        <f t="shared" ca="1" si="49"/>
        <v>21</v>
      </c>
      <c r="AC204" t="str">
        <f>LEFT(VLOOKUP($A204,Ingresos!$C:$X,5,FALSE),1)</f>
        <v>S</v>
      </c>
      <c r="AD204">
        <f t="shared" si="56"/>
        <v>1</v>
      </c>
      <c r="AE204" t="str">
        <f>LEFT(VLOOKUP($A204,Ingresos!$C:$X,6,FALSE),1)</f>
        <v>R</v>
      </c>
      <c r="AF204">
        <f t="shared" si="57"/>
        <v>1</v>
      </c>
      <c r="AG204">
        <f>VLOOKUP($A204,Ingresos!$C:$X,9,FALSE)</f>
        <v>534</v>
      </c>
      <c r="AH204" s="28">
        <f t="shared" si="58"/>
        <v>0.52836304700162073</v>
      </c>
      <c r="AI204">
        <f>VLOOKUP($A204,Ingresos!$C:$X,10,FALSE)</f>
        <v>540</v>
      </c>
      <c r="AJ204" s="28">
        <f t="shared" si="59"/>
        <v>0.53808752025931927</v>
      </c>
      <c r="AK204">
        <f>VLOOKUP($A204,Ingresos!$C:$X,11,FALSE)</f>
        <v>525</v>
      </c>
      <c r="AL204" s="28">
        <f t="shared" si="60"/>
        <v>0.51377633711507298</v>
      </c>
      <c r="AM204">
        <f>VLOOKUP($A204,Ingresos!$C:$X,12,FALSE)</f>
        <v>527</v>
      </c>
      <c r="AN204" s="28">
        <f t="shared" si="61"/>
        <v>0.51701782820097242</v>
      </c>
      <c r="AO204">
        <f>VLOOKUP($A204,Ingresos!$C:$X,18,FALSE)</f>
        <v>15</v>
      </c>
      <c r="AP204">
        <f t="shared" si="48"/>
        <v>15</v>
      </c>
      <c r="AQ204" t="str">
        <f>VLOOKUP($A204,Ingresos!$C:$X,19,FALSE)</f>
        <v>H1</v>
      </c>
      <c r="AR204">
        <f t="shared" si="62"/>
        <v>1</v>
      </c>
      <c r="AS204">
        <f>VLOOKUP($A204,Ingresos!$C:$X,22,FALSE)</f>
        <v>5</v>
      </c>
    </row>
    <row r="205" spans="1:45" x14ac:dyDescent="0.25">
      <c r="A205">
        <v>193596843</v>
      </c>
      <c r="B205">
        <f>IF((_xlfn.MAXIFS(Grades!$I:$I,Grades!$A:$A,"="&amp;$A205)-_xlfn.MINIFS(Grades!$I:$I,Grades!$A:$A,"="&amp;$A205))=0,0,1)</f>
        <v>1</v>
      </c>
      <c r="C205">
        <f>COUNTIFS(Grades!$A:$A,"="&amp;Alumn_Filtered!$A205,Grades!$J:$J,"=1",Grades!$I:$I,"="&amp;_xlfn.MINIFS(Grades!$I:$I,Grades!$A:$A,"="&amp;$A205))</f>
        <v>6</v>
      </c>
      <c r="D205">
        <f>COUNTIFS(Grades!$A:$A,"="&amp;Alumn_Filtered!$A205,Grades!$P:$P,"=DRP",Grades!$J:$J,"=1",Grades!$I:$I,"="&amp;_xlfn.MINIFS(Grades!$I:$I,Grades!$A:$A,"="&amp;$A205))</f>
        <v>0</v>
      </c>
      <c r="E205">
        <f>COUNTIFS(Grades!$A:$A,"="&amp;Alumn_Filtered!$A205,Grades!$P:$P,"=BAD",Grades!$J:$J,"=1",Grades!$I:$I,"="&amp;_xlfn.MINIFS(Grades!$I:$I,Grades!$A:$A,"="&amp;$A205))</f>
        <v>1</v>
      </c>
      <c r="F205">
        <f>COUNTIFS(Grades!$A:$A,"="&amp;Alumn_Filtered!$A205,Grades!$P:$P,"CVL",Grades!$J:$J,"=1",Grades!$I:$I,"="&amp;_xlfn.MINIFS(Grades!$I:$I,Grades!$A:$A,"="&amp;$A205))</f>
        <v>0</v>
      </c>
      <c r="G205" s="30">
        <f t="shared" si="50"/>
        <v>5</v>
      </c>
      <c r="H205">
        <f>COUNTIFS(Grades!$A:$A,"="&amp;Alumn_Filtered!$A205,Grades!$J:$J,"=1",Grades!$P:$P,"&gt;=0.5",Grades!$I:$I,"="&amp;_xlfn.MINIFS(Grades!$I:$I,Grades!$A:$A,"="&amp;$A205))</f>
        <v>5</v>
      </c>
      <c r="I205" s="28">
        <f t="shared" si="51"/>
        <v>1</v>
      </c>
      <c r="J205">
        <f>COUNTIFS(Grades!$A:$A,"="&amp;Alumn_Filtered!$A205,Grades!$J:$J,"=1",Grades!$P:$P,"&lt;0.5",Grades!$I:$I,"="&amp;_xlfn.MINIFS(Grades!$I:$I,Grades!$A:$A,"="&amp;$A205))</f>
        <v>0</v>
      </c>
      <c r="K205" s="28">
        <f t="shared" si="52"/>
        <v>0</v>
      </c>
      <c r="L205" s="28">
        <f>_xlfn.MAXIFS(Grades!$P:$P,Grades!$A:$A,"="&amp;Alumn_Filtered!$A205,Grades!$J:$J,"=1",Grades!$I:$I,"="&amp;_xlfn.MINIFS(Grades!$I:$I,Grades!$A:$A,"="&amp;$A205))</f>
        <v>0.83333333333333337</v>
      </c>
      <c r="M205" s="28">
        <f>_xlfn.MINIFS(Grades!$P:$P,Grades!$A:$A,"="&amp;Alumn_Filtered!$A205,Grades!$J:$J,"=1",Grades!$I:$I,"="&amp;_xlfn.MINIFS(Grades!$I:$I,Grades!$A:$A,"="&amp;$A205))</f>
        <v>0.53333333333333333</v>
      </c>
      <c r="N205" s="28">
        <f>IF(G205&lt;&gt;0,SUMIFS(Grades!$P:$P,Grades!$P:$P,"&gt;0",Grades!$A:$A,"="&amp;Alumn_Filtered!$A205,Grades!$J:$J,"=1",Grades!$I:$I,"="&amp;_xlfn.MINIFS(Grades!$I:$I,Grades!$A:$A,"="&amp;$A205))/COUNTIFS(Grades!P:P,"&lt;&gt;BAD",Grades!P:P,"&lt;&gt;DRP",Grades!P:P,"&lt;&gt;CVL",Grades!$A:$A,"="&amp;Alumn_Filtered!$A205,Grades!$J:$J,"=1",Grades!$I:$I,"="&amp;_xlfn.MINIFS(Grades!$I:$I,Grades!$A:$A,"="&amp;$A205)),0)</f>
        <v>0.68666666666666676</v>
      </c>
      <c r="O205">
        <f>COUNTIFS(Grades!$A:$A,"="&amp;Alumn_Filtered!$A205,Grades!$J:$J,"=2",Grades!$I:$I,"="&amp;_xlfn.MINIFS(Grades!$I:$I,Grades!$A:$A,"="&amp;$A205))</f>
        <v>5</v>
      </c>
      <c r="P205">
        <f>COUNTIFS(Grades!$A:$A,"="&amp;Alumn_Filtered!$A205,Grades!$P:$P,"=DRP",Grades!$J:$J,"=2",Grades!$I:$I,"="&amp;_xlfn.MINIFS(Grades!$I:$I,Grades!$A:$A,"="&amp;$A205))</f>
        <v>0</v>
      </c>
      <c r="Q205">
        <f>COUNTIFS(Grades!$A:$A,"="&amp;Alumn_Filtered!$A205,Grades!$P:$P,"=BAD",Grades!$J:$J,"=2",Grades!$I:$I,"="&amp;_xlfn.MINIFS(Grades!$I:$I,Grades!$A:$A,"="&amp;$A205))</f>
        <v>1</v>
      </c>
      <c r="R205">
        <f>COUNTIFS(Grades!$A:$A,"="&amp;Alumn_Filtered!$A205,Grades!$P:$P,"CVL",Grades!$J:$J,"=2",Grades!$I:$I,"="&amp;_xlfn.MINIFS(Grades!$I:$I,Grades!$A:$A,"="&amp;$A205))</f>
        <v>0</v>
      </c>
      <c r="S205">
        <f t="shared" si="63"/>
        <v>4</v>
      </c>
      <c r="T205">
        <f>COUNTIFS(Grades!$A:$A,"="&amp;Alumn_Filtered!$A205,Grades!$J:$J,"=2",Grades!$P:$P,"&gt;=0.5",Grades!$I:$I,"="&amp;_xlfn.MINIFS(Grades!$I:$I,Grades!$A:$A,"="&amp;$A205))</f>
        <v>3</v>
      </c>
      <c r="U205" s="28">
        <f t="shared" si="53"/>
        <v>0.75</v>
      </c>
      <c r="V205">
        <f>COUNTIFS(Grades!$A:$A,"="&amp;Alumn_Filtered!$A205,Grades!$J:$J,"=2",Grades!$P:$P,"&lt;0.5",Grades!$I:$I,"="&amp;_xlfn.MINIFS(Grades!$I:$I,Grades!$A:$A,"="&amp;$A205))</f>
        <v>1</v>
      </c>
      <c r="W205" s="28">
        <f t="shared" si="54"/>
        <v>0.25</v>
      </c>
      <c r="X205" s="28">
        <f>_xlfn.MAXIFS(Grades!$P:$P,Grades!$A:$A,"="&amp;Alumn_Filtered!$A205,Grades!$J:$J,"=2",Grades!$I:$I,"="&amp;_xlfn.MINIFS(Grades!$I:$I,Grades!$A:$A,"="&amp;$A205))</f>
        <v>0.79999999999999993</v>
      </c>
      <c r="Y205" s="28">
        <f>_xlfn.MINIFS(Grades!$P:$P,Grades!$A:$A,"="&amp;Alumn_Filtered!$A205,Grades!$J:$J,"=2",Grades!$I:$I,"="&amp;_xlfn.MINIFS(Grades!$I:$I,Grades!$A:$A,"="&amp;$A205))</f>
        <v>0.43333333333333335</v>
      </c>
      <c r="Z205" s="28">
        <f>IF(S205&lt;&gt;0,SUMIFS(Grades!$P:$P,Grades!$P:$P,"&gt;0",Grades!$A:$A,"="&amp;Alumn_Filtered!$A205,Grades!$J:$J,"=2",Grades!$I:$I,"="&amp;_xlfn.MINIFS(Grades!$I:$I,Grades!$A:$A,"="&amp;$A205))/COUNTIFS(Grades!P:P,"&lt;&gt;BAD",Grades!P:P,"&lt;&gt;DRP",Grades!P:P,"&lt;&gt;CVL",Grades!$A:$A,"="&amp;Alumn_Filtered!$A205,Grades!$J:$J,"=2",Grades!$I:$I,"="&amp;_xlfn.MINIFS(Grades!$I:$I,Grades!$A:$A,"="&amp;$A205)),0)</f>
        <v>0.62916666666666665</v>
      </c>
      <c r="AA205" s="28">
        <f t="shared" si="55"/>
        <v>-5.7500000000000107E-2</v>
      </c>
      <c r="AB205">
        <f t="shared" ca="1" si="49"/>
        <v>21</v>
      </c>
      <c r="AC205" t="str">
        <f>LEFT(VLOOKUP($A205,Ingresos!$C:$X,5,FALSE),1)</f>
        <v>S</v>
      </c>
      <c r="AD205">
        <f t="shared" si="56"/>
        <v>1</v>
      </c>
      <c r="AE205" t="str">
        <f>LEFT(VLOOKUP($A205,Ingresos!$C:$X,6,FALSE),1)</f>
        <v>R</v>
      </c>
      <c r="AF205">
        <f t="shared" si="57"/>
        <v>1</v>
      </c>
      <c r="AG205">
        <f>VLOOKUP($A205,Ingresos!$C:$X,9,FALSE)</f>
        <v>519</v>
      </c>
      <c r="AH205" s="28">
        <f t="shared" si="58"/>
        <v>0.50405186385737444</v>
      </c>
      <c r="AI205">
        <f>VLOOKUP($A205,Ingresos!$C:$X,10,FALSE)</f>
        <v>519</v>
      </c>
      <c r="AJ205" s="28">
        <f t="shared" si="59"/>
        <v>0.50405186385737444</v>
      </c>
      <c r="AK205">
        <f>VLOOKUP($A205,Ingresos!$C:$X,11,FALSE)</f>
        <v>539</v>
      </c>
      <c r="AL205" s="28">
        <f t="shared" si="60"/>
        <v>0.5364667747163695</v>
      </c>
      <c r="AM205">
        <f>VLOOKUP($A205,Ingresos!$C:$X,12,FALSE)</f>
        <v>582</v>
      </c>
      <c r="AN205" s="28">
        <f t="shared" si="61"/>
        <v>0.60615883306320906</v>
      </c>
      <c r="AO205">
        <f>VLOOKUP($A205,Ingresos!$C:$X,18,FALSE)</f>
        <v>6</v>
      </c>
      <c r="AP205">
        <f t="shared" ref="AP205:AP268" si="64">IF(ISNUMBER(AO205),AO205,IF(AO205="RM",13,IF(AO205="I",1,IF(AO205="II",2,IF(AO205="III",3,IF(AO205="IV",4,IF(AO205="V",5,IF(AO205="VI",6,IF(AO205="VII",7,IF(AO205="VIII",8,IF(AO205="IX",9,IF(AO205="X",10,IF(AO205="XI",11,IF(AO205="XII",12,IF(AO205="XIII",13,IF(AO205="XIV",14,"UNK"))))))))))))))))</f>
        <v>6</v>
      </c>
      <c r="AQ205" t="str">
        <f>VLOOKUP($A205,Ingresos!$C:$X,19,FALSE)</f>
        <v>H1</v>
      </c>
      <c r="AR205">
        <f t="shared" si="62"/>
        <v>1</v>
      </c>
      <c r="AS205">
        <f>VLOOKUP($A205,Ingresos!$C:$X,22,FALSE)</f>
        <v>8</v>
      </c>
    </row>
    <row r="206" spans="1:45" x14ac:dyDescent="0.25">
      <c r="A206">
        <v>193606393</v>
      </c>
      <c r="B206">
        <f>IF((_xlfn.MAXIFS(Grades!$I:$I,Grades!$A:$A,"="&amp;$A206)-_xlfn.MINIFS(Grades!$I:$I,Grades!$A:$A,"="&amp;$A206))=0,0,1)</f>
        <v>0</v>
      </c>
      <c r="C206">
        <f>COUNTIFS(Grades!$A:$A,"="&amp;Alumn_Filtered!$A206,Grades!$J:$J,"=1",Grades!$I:$I,"="&amp;_xlfn.MINIFS(Grades!$I:$I,Grades!$A:$A,"="&amp;$A206))</f>
        <v>6</v>
      </c>
      <c r="D206">
        <f>COUNTIFS(Grades!$A:$A,"="&amp;Alumn_Filtered!$A206,Grades!$P:$P,"=DRP",Grades!$J:$J,"=1",Grades!$I:$I,"="&amp;_xlfn.MINIFS(Grades!$I:$I,Grades!$A:$A,"="&amp;$A206))</f>
        <v>0</v>
      </c>
      <c r="E206">
        <f>COUNTIFS(Grades!$A:$A,"="&amp;Alumn_Filtered!$A206,Grades!$P:$P,"=BAD",Grades!$J:$J,"=1",Grades!$I:$I,"="&amp;_xlfn.MINIFS(Grades!$I:$I,Grades!$A:$A,"="&amp;$A206))</f>
        <v>5</v>
      </c>
      <c r="F206">
        <f>COUNTIFS(Grades!$A:$A,"="&amp;Alumn_Filtered!$A206,Grades!$P:$P,"CVL",Grades!$J:$J,"=1",Grades!$I:$I,"="&amp;_xlfn.MINIFS(Grades!$I:$I,Grades!$A:$A,"="&amp;$A206))</f>
        <v>0</v>
      </c>
      <c r="G206" s="30">
        <f t="shared" si="50"/>
        <v>1</v>
      </c>
      <c r="H206">
        <f>COUNTIFS(Grades!$A:$A,"="&amp;Alumn_Filtered!$A206,Grades!$J:$J,"=1",Grades!$P:$P,"&gt;=0.5",Grades!$I:$I,"="&amp;_xlfn.MINIFS(Grades!$I:$I,Grades!$A:$A,"="&amp;$A206))</f>
        <v>0</v>
      </c>
      <c r="I206" s="28">
        <f t="shared" si="51"/>
        <v>0</v>
      </c>
      <c r="J206">
        <f>COUNTIFS(Grades!$A:$A,"="&amp;Alumn_Filtered!$A206,Grades!$J:$J,"=1",Grades!$P:$P,"&lt;0.5",Grades!$I:$I,"="&amp;_xlfn.MINIFS(Grades!$I:$I,Grades!$A:$A,"="&amp;$A206))</f>
        <v>1</v>
      </c>
      <c r="K206" s="28">
        <f t="shared" si="52"/>
        <v>1</v>
      </c>
      <c r="L206" s="28">
        <f>_xlfn.MAXIFS(Grades!$P:$P,Grades!$A:$A,"="&amp;Alumn_Filtered!$A206,Grades!$J:$J,"=1",Grades!$I:$I,"="&amp;_xlfn.MINIFS(Grades!$I:$I,Grades!$A:$A,"="&amp;$A206))</f>
        <v>0.18333333333333335</v>
      </c>
      <c r="M206" s="28">
        <f>_xlfn.MINIFS(Grades!$P:$P,Grades!$A:$A,"="&amp;Alumn_Filtered!$A206,Grades!$J:$J,"=1",Grades!$I:$I,"="&amp;_xlfn.MINIFS(Grades!$I:$I,Grades!$A:$A,"="&amp;$A206))</f>
        <v>0.18333333333333335</v>
      </c>
      <c r="N206" s="28">
        <f>IF(G206&lt;&gt;0,SUMIFS(Grades!$P:$P,Grades!$P:$P,"&gt;0",Grades!$A:$A,"="&amp;Alumn_Filtered!$A206,Grades!$J:$J,"=1",Grades!$I:$I,"="&amp;_xlfn.MINIFS(Grades!$I:$I,Grades!$A:$A,"="&amp;$A206))/COUNTIFS(Grades!P:P,"&lt;&gt;BAD",Grades!P:P,"&lt;&gt;DRP",Grades!P:P,"&lt;&gt;CVL",Grades!$A:$A,"="&amp;Alumn_Filtered!$A206,Grades!$J:$J,"=1",Grades!$I:$I,"="&amp;_xlfn.MINIFS(Grades!$I:$I,Grades!$A:$A,"="&amp;$A206)),0)</f>
        <v>0.18333333333333335</v>
      </c>
      <c r="O206">
        <f>COUNTIFS(Grades!$A:$A,"="&amp;Alumn_Filtered!$A206,Grades!$J:$J,"=2",Grades!$I:$I,"="&amp;_xlfn.MINIFS(Grades!$I:$I,Grades!$A:$A,"="&amp;$A206))</f>
        <v>0</v>
      </c>
      <c r="P206">
        <f>COUNTIFS(Grades!$A:$A,"="&amp;Alumn_Filtered!$A206,Grades!$P:$P,"=DRP",Grades!$J:$J,"=2",Grades!$I:$I,"="&amp;_xlfn.MINIFS(Grades!$I:$I,Grades!$A:$A,"="&amp;$A206))</f>
        <v>0</v>
      </c>
      <c r="Q206">
        <f>COUNTIFS(Grades!$A:$A,"="&amp;Alumn_Filtered!$A206,Grades!$P:$P,"=BAD",Grades!$J:$J,"=2",Grades!$I:$I,"="&amp;_xlfn.MINIFS(Grades!$I:$I,Grades!$A:$A,"="&amp;$A206))</f>
        <v>0</v>
      </c>
      <c r="R206">
        <f>COUNTIFS(Grades!$A:$A,"="&amp;Alumn_Filtered!$A206,Grades!$P:$P,"CVL",Grades!$J:$J,"=2",Grades!$I:$I,"="&amp;_xlfn.MINIFS(Grades!$I:$I,Grades!$A:$A,"="&amp;$A206))</f>
        <v>0</v>
      </c>
      <c r="S206">
        <f t="shared" si="63"/>
        <v>0</v>
      </c>
      <c r="T206">
        <f>COUNTIFS(Grades!$A:$A,"="&amp;Alumn_Filtered!$A206,Grades!$J:$J,"=2",Grades!$P:$P,"&gt;=0.5",Grades!$I:$I,"="&amp;_xlfn.MINIFS(Grades!$I:$I,Grades!$A:$A,"="&amp;$A206))</f>
        <v>0</v>
      </c>
      <c r="U206" s="28">
        <f t="shared" si="53"/>
        <v>0</v>
      </c>
      <c r="V206">
        <f>COUNTIFS(Grades!$A:$A,"="&amp;Alumn_Filtered!$A206,Grades!$J:$J,"=2",Grades!$P:$P,"&lt;0.5",Grades!$I:$I,"="&amp;_xlfn.MINIFS(Grades!$I:$I,Grades!$A:$A,"="&amp;$A206))</f>
        <v>0</v>
      </c>
      <c r="W206" s="28">
        <f t="shared" si="54"/>
        <v>0</v>
      </c>
      <c r="X206" s="28">
        <f>_xlfn.MAXIFS(Grades!$P:$P,Grades!$A:$A,"="&amp;Alumn_Filtered!$A206,Grades!$J:$J,"=2",Grades!$I:$I,"="&amp;_xlfn.MINIFS(Grades!$I:$I,Grades!$A:$A,"="&amp;$A206))</f>
        <v>0</v>
      </c>
      <c r="Y206" s="28">
        <f>_xlfn.MINIFS(Grades!$P:$P,Grades!$A:$A,"="&amp;Alumn_Filtered!$A206,Grades!$J:$J,"=2",Grades!$I:$I,"="&amp;_xlfn.MINIFS(Grades!$I:$I,Grades!$A:$A,"="&amp;$A206))</f>
        <v>0</v>
      </c>
      <c r="Z206" s="28">
        <f>IF(S206&lt;&gt;0,SUMIFS(Grades!$P:$P,Grades!$P:$P,"&gt;0",Grades!$A:$A,"="&amp;Alumn_Filtered!$A206,Grades!$J:$J,"=2",Grades!$I:$I,"="&amp;_xlfn.MINIFS(Grades!$I:$I,Grades!$A:$A,"="&amp;$A206))/COUNTIFS(Grades!P:P,"&lt;&gt;BAD",Grades!P:P,"&lt;&gt;DRP",Grades!P:P,"&lt;&gt;CVL",Grades!$A:$A,"="&amp;Alumn_Filtered!$A206,Grades!$J:$J,"=2",Grades!$I:$I,"="&amp;_xlfn.MINIFS(Grades!$I:$I,Grades!$A:$A,"="&amp;$A206)),0)</f>
        <v>0</v>
      </c>
      <c r="AA206" s="28">
        <f t="shared" si="55"/>
        <v>-0.18333333333333335</v>
      </c>
      <c r="AB206">
        <f t="shared" ca="1" si="49"/>
        <v>21</v>
      </c>
      <c r="AC206" t="str">
        <f>LEFT(VLOOKUP($A206,Ingresos!$C:$X,5,FALSE),1)</f>
        <v>S</v>
      </c>
      <c r="AD206">
        <f t="shared" si="56"/>
        <v>1</v>
      </c>
      <c r="AE206" t="str">
        <f>LEFT(VLOOKUP($A206,Ingresos!$C:$X,6,FALSE),1)</f>
        <v>R</v>
      </c>
      <c r="AF206">
        <f t="shared" si="57"/>
        <v>1</v>
      </c>
      <c r="AG206">
        <f>VLOOKUP($A206,Ingresos!$C:$X,9,FALSE)</f>
        <v>492</v>
      </c>
      <c r="AH206" s="28">
        <f t="shared" si="58"/>
        <v>0.46029173419773095</v>
      </c>
      <c r="AI206">
        <f>VLOOKUP($A206,Ingresos!$C:$X,10,FALSE)</f>
        <v>492</v>
      </c>
      <c r="AJ206" s="28">
        <f t="shared" si="59"/>
        <v>0.46029173419773095</v>
      </c>
      <c r="AK206">
        <f>VLOOKUP($A206,Ingresos!$C:$X,11,FALSE)</f>
        <v>567</v>
      </c>
      <c r="AL206" s="28">
        <f t="shared" si="60"/>
        <v>0.58184764991896276</v>
      </c>
      <c r="AM206">
        <f>VLOOKUP($A206,Ingresos!$C:$X,12,FALSE)</f>
        <v>569</v>
      </c>
      <c r="AN206" s="28">
        <f t="shared" si="61"/>
        <v>0.5850891410048622</v>
      </c>
      <c r="AO206" t="str">
        <f>VLOOKUP($A206,Ingresos!$C:$X,18,FALSE)</f>
        <v>RM</v>
      </c>
      <c r="AP206">
        <f t="shared" si="64"/>
        <v>13</v>
      </c>
      <c r="AQ206" t="str">
        <f>VLOOKUP($A206,Ingresos!$C:$X,19,FALSE)</f>
        <v>H1</v>
      </c>
      <c r="AR206">
        <f t="shared" si="62"/>
        <v>1</v>
      </c>
      <c r="AS206">
        <f>VLOOKUP($A206,Ingresos!$C:$X,22,FALSE)</f>
        <v>5</v>
      </c>
    </row>
    <row r="207" spans="1:45" x14ac:dyDescent="0.25">
      <c r="A207">
        <v>193607721</v>
      </c>
      <c r="B207">
        <f>IF((_xlfn.MAXIFS(Grades!$I:$I,Grades!$A:$A,"="&amp;$A207)-_xlfn.MINIFS(Grades!$I:$I,Grades!$A:$A,"="&amp;$A207))=0,0,1)</f>
        <v>1</v>
      </c>
      <c r="C207">
        <f>COUNTIFS(Grades!$A:$A,"="&amp;Alumn_Filtered!$A207,Grades!$J:$J,"=1",Grades!$I:$I,"="&amp;_xlfn.MINIFS(Grades!$I:$I,Grades!$A:$A,"="&amp;$A207))</f>
        <v>6</v>
      </c>
      <c r="D207">
        <f>COUNTIFS(Grades!$A:$A,"="&amp;Alumn_Filtered!$A207,Grades!$P:$P,"=DRP",Grades!$J:$J,"=1",Grades!$I:$I,"="&amp;_xlfn.MINIFS(Grades!$I:$I,Grades!$A:$A,"="&amp;$A207))</f>
        <v>0</v>
      </c>
      <c r="E207">
        <f>COUNTIFS(Grades!$A:$A,"="&amp;Alumn_Filtered!$A207,Grades!$P:$P,"=BAD",Grades!$J:$J,"=1",Grades!$I:$I,"="&amp;_xlfn.MINIFS(Grades!$I:$I,Grades!$A:$A,"="&amp;$A207))</f>
        <v>0</v>
      </c>
      <c r="F207">
        <f>COUNTIFS(Grades!$A:$A,"="&amp;Alumn_Filtered!$A207,Grades!$P:$P,"CVL",Grades!$J:$J,"=1",Grades!$I:$I,"="&amp;_xlfn.MINIFS(Grades!$I:$I,Grades!$A:$A,"="&amp;$A207))</f>
        <v>0</v>
      </c>
      <c r="G207" s="30">
        <f t="shared" si="50"/>
        <v>6</v>
      </c>
      <c r="H207">
        <f>COUNTIFS(Grades!$A:$A,"="&amp;Alumn_Filtered!$A207,Grades!$J:$J,"=1",Grades!$P:$P,"&gt;=0.5",Grades!$I:$I,"="&amp;_xlfn.MINIFS(Grades!$I:$I,Grades!$A:$A,"="&amp;$A207))</f>
        <v>5</v>
      </c>
      <c r="I207" s="28">
        <f t="shared" si="51"/>
        <v>0.83333333333333337</v>
      </c>
      <c r="J207">
        <f>COUNTIFS(Grades!$A:$A,"="&amp;Alumn_Filtered!$A207,Grades!$J:$J,"=1",Grades!$P:$P,"&lt;0.5",Grades!$I:$I,"="&amp;_xlfn.MINIFS(Grades!$I:$I,Grades!$A:$A,"="&amp;$A207))</f>
        <v>1</v>
      </c>
      <c r="K207" s="28">
        <f t="shared" si="52"/>
        <v>0.16666666666666666</v>
      </c>
      <c r="L207" s="28">
        <f>_xlfn.MAXIFS(Grades!$P:$P,Grades!$A:$A,"="&amp;Alumn_Filtered!$A207,Grades!$J:$J,"=1",Grades!$I:$I,"="&amp;_xlfn.MINIFS(Grades!$I:$I,Grades!$A:$A,"="&amp;$A207))</f>
        <v>0.76666666666666661</v>
      </c>
      <c r="M207" s="28">
        <f>_xlfn.MINIFS(Grades!$P:$P,Grades!$A:$A,"="&amp;Alumn_Filtered!$A207,Grades!$J:$J,"=1",Grades!$I:$I,"="&amp;_xlfn.MINIFS(Grades!$I:$I,Grades!$A:$A,"="&amp;$A207))</f>
        <v>0.3666666666666667</v>
      </c>
      <c r="N207" s="28">
        <f>IF(G207&lt;&gt;0,SUMIFS(Grades!$P:$P,Grades!$P:$P,"&gt;0",Grades!$A:$A,"="&amp;Alumn_Filtered!$A207,Grades!$J:$J,"=1",Grades!$I:$I,"="&amp;_xlfn.MINIFS(Grades!$I:$I,Grades!$A:$A,"="&amp;$A207))/COUNTIFS(Grades!P:P,"&lt;&gt;BAD",Grades!P:P,"&lt;&gt;DRP",Grades!P:P,"&lt;&gt;CVL",Grades!$A:$A,"="&amp;Alumn_Filtered!$A207,Grades!$J:$J,"=1",Grades!$I:$I,"="&amp;_xlfn.MINIFS(Grades!$I:$I,Grades!$A:$A,"="&amp;$A207)),0)</f>
        <v>0.61944444444444435</v>
      </c>
      <c r="O207">
        <f>COUNTIFS(Grades!$A:$A,"="&amp;Alumn_Filtered!$A207,Grades!$J:$J,"=2",Grades!$I:$I,"="&amp;_xlfn.MINIFS(Grades!$I:$I,Grades!$A:$A,"="&amp;$A207))</f>
        <v>7</v>
      </c>
      <c r="P207">
        <f>COUNTIFS(Grades!$A:$A,"="&amp;Alumn_Filtered!$A207,Grades!$P:$P,"=DRP",Grades!$J:$J,"=2",Grades!$I:$I,"="&amp;_xlfn.MINIFS(Grades!$I:$I,Grades!$A:$A,"="&amp;$A207))</f>
        <v>0</v>
      </c>
      <c r="Q207">
        <f>COUNTIFS(Grades!$A:$A,"="&amp;Alumn_Filtered!$A207,Grades!$P:$P,"=BAD",Grades!$J:$J,"=2",Grades!$I:$I,"="&amp;_xlfn.MINIFS(Grades!$I:$I,Grades!$A:$A,"="&amp;$A207))</f>
        <v>0</v>
      </c>
      <c r="R207">
        <f>COUNTIFS(Grades!$A:$A,"="&amp;Alumn_Filtered!$A207,Grades!$P:$P,"CVL",Grades!$J:$J,"=2",Grades!$I:$I,"="&amp;_xlfn.MINIFS(Grades!$I:$I,Grades!$A:$A,"="&amp;$A207))</f>
        <v>0</v>
      </c>
      <c r="S207">
        <f t="shared" si="63"/>
        <v>7</v>
      </c>
      <c r="T207">
        <f>COUNTIFS(Grades!$A:$A,"="&amp;Alumn_Filtered!$A207,Grades!$J:$J,"=2",Grades!$P:$P,"&gt;=0.5",Grades!$I:$I,"="&amp;_xlfn.MINIFS(Grades!$I:$I,Grades!$A:$A,"="&amp;$A207))</f>
        <v>7</v>
      </c>
      <c r="U207" s="28">
        <f t="shared" si="53"/>
        <v>1</v>
      </c>
      <c r="V207">
        <f>COUNTIFS(Grades!$A:$A,"="&amp;Alumn_Filtered!$A207,Grades!$J:$J,"=2",Grades!$P:$P,"&lt;0.5",Grades!$I:$I,"="&amp;_xlfn.MINIFS(Grades!$I:$I,Grades!$A:$A,"="&amp;$A207))</f>
        <v>0</v>
      </c>
      <c r="W207" s="28">
        <f t="shared" si="54"/>
        <v>0</v>
      </c>
      <c r="X207" s="28">
        <f>_xlfn.MAXIFS(Grades!$P:$P,Grades!$A:$A,"="&amp;Alumn_Filtered!$A207,Grades!$J:$J,"=2",Grades!$I:$I,"="&amp;_xlfn.MINIFS(Grades!$I:$I,Grades!$A:$A,"="&amp;$A207))</f>
        <v>0.8666666666666667</v>
      </c>
      <c r="Y207" s="28">
        <f>_xlfn.MINIFS(Grades!$P:$P,Grades!$A:$A,"="&amp;Alumn_Filtered!$A207,Grades!$J:$J,"=2",Grades!$I:$I,"="&amp;_xlfn.MINIFS(Grades!$I:$I,Grades!$A:$A,"="&amp;$A207))</f>
        <v>0.51666666666666661</v>
      </c>
      <c r="Z207" s="28">
        <f>IF(S207&lt;&gt;0,SUMIFS(Grades!$P:$P,Grades!$P:$P,"&gt;0",Grades!$A:$A,"="&amp;Alumn_Filtered!$A207,Grades!$J:$J,"=2",Grades!$I:$I,"="&amp;_xlfn.MINIFS(Grades!$I:$I,Grades!$A:$A,"="&amp;$A207))/COUNTIFS(Grades!P:P,"&lt;&gt;BAD",Grades!P:P,"&lt;&gt;DRP",Grades!P:P,"&lt;&gt;CVL",Grades!$A:$A,"="&amp;Alumn_Filtered!$A207,Grades!$J:$J,"=2",Grades!$I:$I,"="&amp;_xlfn.MINIFS(Grades!$I:$I,Grades!$A:$A,"="&amp;$A207)),0)</f>
        <v>0.65714285714285714</v>
      </c>
      <c r="AA207" s="28">
        <f t="shared" si="55"/>
        <v>3.7698412698412787E-2</v>
      </c>
      <c r="AB207">
        <f t="shared" ca="1" si="49"/>
        <v>21</v>
      </c>
      <c r="AC207" t="str">
        <f>LEFT(VLOOKUP($A207,Ingresos!$C:$X,5,FALSE),1)</f>
        <v>S</v>
      </c>
      <c r="AD207">
        <f t="shared" si="56"/>
        <v>1</v>
      </c>
      <c r="AE207" t="str">
        <f>LEFT(VLOOKUP($A207,Ingresos!$C:$X,6,FALSE),1)</f>
        <v>R</v>
      </c>
      <c r="AF207">
        <f t="shared" si="57"/>
        <v>1</v>
      </c>
      <c r="AG207">
        <f>VLOOKUP($A207,Ingresos!$C:$X,9,FALSE)</f>
        <v>498</v>
      </c>
      <c r="AH207" s="28">
        <f t="shared" si="58"/>
        <v>0.47001620745542949</v>
      </c>
      <c r="AI207">
        <f>VLOOKUP($A207,Ingresos!$C:$X,10,FALSE)</f>
        <v>498</v>
      </c>
      <c r="AJ207" s="28">
        <f t="shared" si="59"/>
        <v>0.47001620745542949</v>
      </c>
      <c r="AK207">
        <f>VLOOKUP($A207,Ingresos!$C:$X,11,FALSE)</f>
        <v>505</v>
      </c>
      <c r="AL207" s="28">
        <f t="shared" si="60"/>
        <v>0.48136142625607781</v>
      </c>
      <c r="AM207">
        <f>VLOOKUP($A207,Ingresos!$C:$X,12,FALSE)</f>
        <v>658</v>
      </c>
      <c r="AN207" s="28">
        <f t="shared" si="61"/>
        <v>0.72933549432739064</v>
      </c>
      <c r="AO207">
        <f>VLOOKUP($A207,Ingresos!$C:$X,18,FALSE)</f>
        <v>13</v>
      </c>
      <c r="AP207">
        <f t="shared" si="64"/>
        <v>13</v>
      </c>
      <c r="AQ207" t="str">
        <f>VLOOKUP($A207,Ingresos!$C:$X,19,FALSE)</f>
        <v>H1</v>
      </c>
      <c r="AR207">
        <f t="shared" si="62"/>
        <v>1</v>
      </c>
      <c r="AS207">
        <f>VLOOKUP($A207,Ingresos!$C:$X,22,FALSE)</f>
        <v>0</v>
      </c>
    </row>
    <row r="208" spans="1:45" x14ac:dyDescent="0.25">
      <c r="A208">
        <v>193613829</v>
      </c>
      <c r="B208">
        <f>IF((_xlfn.MAXIFS(Grades!$I:$I,Grades!$A:$A,"="&amp;$A208)-_xlfn.MINIFS(Grades!$I:$I,Grades!$A:$A,"="&amp;$A208))=0,0,1)</f>
        <v>1</v>
      </c>
      <c r="C208">
        <f>COUNTIFS(Grades!$A:$A,"="&amp;Alumn_Filtered!$A208,Grades!$J:$J,"=1",Grades!$I:$I,"="&amp;_xlfn.MINIFS(Grades!$I:$I,Grades!$A:$A,"="&amp;$A208))</f>
        <v>6</v>
      </c>
      <c r="D208">
        <f>COUNTIFS(Grades!$A:$A,"="&amp;Alumn_Filtered!$A208,Grades!$P:$P,"=DRP",Grades!$J:$J,"=1",Grades!$I:$I,"="&amp;_xlfn.MINIFS(Grades!$I:$I,Grades!$A:$A,"="&amp;$A208))</f>
        <v>0</v>
      </c>
      <c r="E208">
        <f>COUNTIFS(Grades!$A:$A,"="&amp;Alumn_Filtered!$A208,Grades!$P:$P,"=BAD",Grades!$J:$J,"=1",Grades!$I:$I,"="&amp;_xlfn.MINIFS(Grades!$I:$I,Grades!$A:$A,"="&amp;$A208))</f>
        <v>0</v>
      </c>
      <c r="F208">
        <f>COUNTIFS(Grades!$A:$A,"="&amp;Alumn_Filtered!$A208,Grades!$P:$P,"CVL",Grades!$J:$J,"=1",Grades!$I:$I,"="&amp;_xlfn.MINIFS(Grades!$I:$I,Grades!$A:$A,"="&amp;$A208))</f>
        <v>0</v>
      </c>
      <c r="G208" s="30">
        <f t="shared" si="50"/>
        <v>6</v>
      </c>
      <c r="H208">
        <f>COUNTIFS(Grades!$A:$A,"="&amp;Alumn_Filtered!$A208,Grades!$J:$J,"=1",Grades!$P:$P,"&gt;=0.5",Grades!$I:$I,"="&amp;_xlfn.MINIFS(Grades!$I:$I,Grades!$A:$A,"="&amp;$A208))</f>
        <v>2</v>
      </c>
      <c r="I208" s="28">
        <f t="shared" si="51"/>
        <v>0.33333333333333331</v>
      </c>
      <c r="J208">
        <f>COUNTIFS(Grades!$A:$A,"="&amp;Alumn_Filtered!$A208,Grades!$J:$J,"=1",Grades!$P:$P,"&lt;0.5",Grades!$I:$I,"="&amp;_xlfn.MINIFS(Grades!$I:$I,Grades!$A:$A,"="&amp;$A208))</f>
        <v>4</v>
      </c>
      <c r="K208" s="28">
        <f t="shared" si="52"/>
        <v>0.66666666666666663</v>
      </c>
      <c r="L208" s="28">
        <f>_xlfn.MAXIFS(Grades!$P:$P,Grades!$A:$A,"="&amp;Alumn_Filtered!$A208,Grades!$J:$J,"=1",Grades!$I:$I,"="&amp;_xlfn.MINIFS(Grades!$I:$I,Grades!$A:$A,"="&amp;$A208))</f>
        <v>0.73333333333333339</v>
      </c>
      <c r="M208" s="28">
        <f>_xlfn.MINIFS(Grades!$P:$P,Grades!$A:$A,"="&amp;Alumn_Filtered!$A208,Grades!$J:$J,"=1",Grades!$I:$I,"="&amp;_xlfn.MINIFS(Grades!$I:$I,Grades!$A:$A,"="&amp;$A208))</f>
        <v>0.15</v>
      </c>
      <c r="N208" s="28">
        <f>IF(G208&lt;&gt;0,SUMIFS(Grades!$P:$P,Grades!$P:$P,"&gt;0",Grades!$A:$A,"="&amp;Alumn_Filtered!$A208,Grades!$J:$J,"=1",Grades!$I:$I,"="&amp;_xlfn.MINIFS(Grades!$I:$I,Grades!$A:$A,"="&amp;$A208))/COUNTIFS(Grades!P:P,"&lt;&gt;BAD",Grades!P:P,"&lt;&gt;DRP",Grades!P:P,"&lt;&gt;CVL",Grades!$A:$A,"="&amp;Alumn_Filtered!$A208,Grades!$J:$J,"=1",Grades!$I:$I,"="&amp;_xlfn.MINIFS(Grades!$I:$I,Grades!$A:$A,"="&amp;$A208)),0)</f>
        <v>0.43055555555555558</v>
      </c>
      <c r="O208">
        <f>COUNTIFS(Grades!$A:$A,"="&amp;Alumn_Filtered!$A208,Grades!$J:$J,"=2",Grades!$I:$I,"="&amp;_xlfn.MINIFS(Grades!$I:$I,Grades!$A:$A,"="&amp;$A208))</f>
        <v>8</v>
      </c>
      <c r="P208">
        <f>COUNTIFS(Grades!$A:$A,"="&amp;Alumn_Filtered!$A208,Grades!$P:$P,"=DRP",Grades!$J:$J,"=2",Grades!$I:$I,"="&amp;_xlfn.MINIFS(Grades!$I:$I,Grades!$A:$A,"="&amp;$A208))</f>
        <v>2</v>
      </c>
      <c r="Q208">
        <f>COUNTIFS(Grades!$A:$A,"="&amp;Alumn_Filtered!$A208,Grades!$P:$P,"=BAD",Grades!$J:$J,"=2",Grades!$I:$I,"="&amp;_xlfn.MINIFS(Grades!$I:$I,Grades!$A:$A,"="&amp;$A208))</f>
        <v>4</v>
      </c>
      <c r="R208">
        <f>COUNTIFS(Grades!$A:$A,"="&amp;Alumn_Filtered!$A208,Grades!$P:$P,"CVL",Grades!$J:$J,"=2",Grades!$I:$I,"="&amp;_xlfn.MINIFS(Grades!$I:$I,Grades!$A:$A,"="&amp;$A208))</f>
        <v>0</v>
      </c>
      <c r="S208">
        <f t="shared" si="63"/>
        <v>2</v>
      </c>
      <c r="T208">
        <f>COUNTIFS(Grades!$A:$A,"="&amp;Alumn_Filtered!$A208,Grades!$J:$J,"=2",Grades!$P:$P,"&gt;=0.5",Grades!$I:$I,"="&amp;_xlfn.MINIFS(Grades!$I:$I,Grades!$A:$A,"="&amp;$A208))</f>
        <v>0</v>
      </c>
      <c r="U208" s="28">
        <f t="shared" si="53"/>
        <v>0</v>
      </c>
      <c r="V208">
        <f>COUNTIFS(Grades!$A:$A,"="&amp;Alumn_Filtered!$A208,Grades!$J:$J,"=2",Grades!$P:$P,"&lt;0.5",Grades!$I:$I,"="&amp;_xlfn.MINIFS(Grades!$I:$I,Grades!$A:$A,"="&amp;$A208))</f>
        <v>2</v>
      </c>
      <c r="W208" s="28">
        <f t="shared" si="54"/>
        <v>1</v>
      </c>
      <c r="X208" s="28">
        <f>_xlfn.MAXIFS(Grades!$P:$P,Grades!$A:$A,"="&amp;Alumn_Filtered!$A208,Grades!$J:$J,"=2",Grades!$I:$I,"="&amp;_xlfn.MINIFS(Grades!$I:$I,Grades!$A:$A,"="&amp;$A208))</f>
        <v>0.3833333333333333</v>
      </c>
      <c r="Y208" s="28">
        <f>_xlfn.MINIFS(Grades!$P:$P,Grades!$A:$A,"="&amp;Alumn_Filtered!$A208,Grades!$J:$J,"=2",Grades!$I:$I,"="&amp;_xlfn.MINIFS(Grades!$I:$I,Grades!$A:$A,"="&amp;$A208))</f>
        <v>0.20000000000000004</v>
      </c>
      <c r="Z208" s="28">
        <f>IF(S208&lt;&gt;0,SUMIFS(Grades!$P:$P,Grades!$P:$P,"&gt;0",Grades!$A:$A,"="&amp;Alumn_Filtered!$A208,Grades!$J:$J,"=2",Grades!$I:$I,"="&amp;_xlfn.MINIFS(Grades!$I:$I,Grades!$A:$A,"="&amp;$A208))/COUNTIFS(Grades!P:P,"&lt;&gt;BAD",Grades!P:P,"&lt;&gt;DRP",Grades!P:P,"&lt;&gt;CVL",Grades!$A:$A,"="&amp;Alumn_Filtered!$A208,Grades!$J:$J,"=2",Grades!$I:$I,"="&amp;_xlfn.MINIFS(Grades!$I:$I,Grades!$A:$A,"="&amp;$A208)),0)</f>
        <v>0.29166666666666669</v>
      </c>
      <c r="AA208" s="28">
        <f t="shared" si="55"/>
        <v>-0.1388888888888889</v>
      </c>
      <c r="AB208">
        <f t="shared" ca="1" si="49"/>
        <v>21</v>
      </c>
      <c r="AC208" t="str">
        <f>LEFT(VLOOKUP($A208,Ingresos!$C:$X,5,FALSE),1)</f>
        <v>S</v>
      </c>
      <c r="AD208">
        <f t="shared" si="56"/>
        <v>1</v>
      </c>
      <c r="AE208" t="str">
        <f>LEFT(VLOOKUP($A208,Ingresos!$C:$X,6,FALSE),1)</f>
        <v>R</v>
      </c>
      <c r="AF208">
        <f t="shared" si="57"/>
        <v>1</v>
      </c>
      <c r="AG208">
        <f>VLOOKUP($A208,Ingresos!$C:$X,9,FALSE)</f>
        <v>375</v>
      </c>
      <c r="AH208" s="28">
        <f t="shared" si="58"/>
        <v>0.27066450567260941</v>
      </c>
      <c r="AI208">
        <f>VLOOKUP($A208,Ingresos!$C:$X,10,FALSE)</f>
        <v>375</v>
      </c>
      <c r="AJ208" s="28">
        <f t="shared" si="59"/>
        <v>0.27066450567260941</v>
      </c>
      <c r="AK208">
        <f>VLOOKUP($A208,Ingresos!$C:$X,11,FALSE)</f>
        <v>518</v>
      </c>
      <c r="AL208" s="28">
        <f t="shared" si="60"/>
        <v>0.50243111831442466</v>
      </c>
      <c r="AM208">
        <f>VLOOKUP($A208,Ingresos!$C:$X,12,FALSE)</f>
        <v>532</v>
      </c>
      <c r="AN208" s="28">
        <f t="shared" si="61"/>
        <v>0.52512155591572118</v>
      </c>
      <c r="AO208">
        <f>VLOOKUP($A208,Ingresos!$C:$X,18,FALSE)</f>
        <v>13</v>
      </c>
      <c r="AP208">
        <f t="shared" si="64"/>
        <v>13</v>
      </c>
      <c r="AQ208" t="str">
        <f>VLOOKUP($A208,Ingresos!$C:$X,19,FALSE)</f>
        <v>H1</v>
      </c>
      <c r="AR208">
        <f t="shared" si="62"/>
        <v>1</v>
      </c>
      <c r="AS208">
        <f>VLOOKUP($A208,Ingresos!$C:$X,22,FALSE)</f>
        <v>11</v>
      </c>
    </row>
    <row r="209" spans="1:45" x14ac:dyDescent="0.25">
      <c r="A209">
        <v>193693814</v>
      </c>
      <c r="B209">
        <f>IF((_xlfn.MAXIFS(Grades!$I:$I,Grades!$A:$A,"="&amp;$A209)-_xlfn.MINIFS(Grades!$I:$I,Grades!$A:$A,"="&amp;$A209))=0,0,1)</f>
        <v>1</v>
      </c>
      <c r="C209">
        <f>COUNTIFS(Grades!$A:$A,"="&amp;Alumn_Filtered!$A209,Grades!$J:$J,"=1",Grades!$I:$I,"="&amp;_xlfn.MINIFS(Grades!$I:$I,Grades!$A:$A,"="&amp;$A209))</f>
        <v>6</v>
      </c>
      <c r="D209">
        <f>COUNTIFS(Grades!$A:$A,"="&amp;Alumn_Filtered!$A209,Grades!$P:$P,"=DRP",Grades!$J:$J,"=1",Grades!$I:$I,"="&amp;_xlfn.MINIFS(Grades!$I:$I,Grades!$A:$A,"="&amp;$A209))</f>
        <v>0</v>
      </c>
      <c r="E209">
        <f>COUNTIFS(Grades!$A:$A,"="&amp;Alumn_Filtered!$A209,Grades!$P:$P,"=BAD",Grades!$J:$J,"=1",Grades!$I:$I,"="&amp;_xlfn.MINIFS(Grades!$I:$I,Grades!$A:$A,"="&amp;$A209))</f>
        <v>0</v>
      </c>
      <c r="F209">
        <f>COUNTIFS(Grades!$A:$A,"="&amp;Alumn_Filtered!$A209,Grades!$P:$P,"CVL",Grades!$J:$J,"=1",Grades!$I:$I,"="&amp;_xlfn.MINIFS(Grades!$I:$I,Grades!$A:$A,"="&amp;$A209))</f>
        <v>0</v>
      </c>
      <c r="G209" s="30">
        <f t="shared" si="50"/>
        <v>6</v>
      </c>
      <c r="H209">
        <f>COUNTIFS(Grades!$A:$A,"="&amp;Alumn_Filtered!$A209,Grades!$J:$J,"=1",Grades!$P:$P,"&gt;=0.5",Grades!$I:$I,"="&amp;_xlfn.MINIFS(Grades!$I:$I,Grades!$A:$A,"="&amp;$A209))</f>
        <v>3</v>
      </c>
      <c r="I209" s="28">
        <f t="shared" si="51"/>
        <v>0.5</v>
      </c>
      <c r="J209">
        <f>COUNTIFS(Grades!$A:$A,"="&amp;Alumn_Filtered!$A209,Grades!$J:$J,"=1",Grades!$P:$P,"&lt;0.5",Grades!$I:$I,"="&amp;_xlfn.MINIFS(Grades!$I:$I,Grades!$A:$A,"="&amp;$A209))</f>
        <v>3</v>
      </c>
      <c r="K209" s="28">
        <f t="shared" si="52"/>
        <v>0.5</v>
      </c>
      <c r="L209" s="28">
        <f>_xlfn.MAXIFS(Grades!$P:$P,Grades!$A:$A,"="&amp;Alumn_Filtered!$A209,Grades!$J:$J,"=1",Grades!$I:$I,"="&amp;_xlfn.MINIFS(Grades!$I:$I,Grades!$A:$A,"="&amp;$A209))</f>
        <v>0.68333333333333324</v>
      </c>
      <c r="M209" s="28">
        <f>_xlfn.MINIFS(Grades!$P:$P,Grades!$A:$A,"="&amp;Alumn_Filtered!$A209,Grades!$J:$J,"=1",Grades!$I:$I,"="&amp;_xlfn.MINIFS(Grades!$I:$I,Grades!$A:$A,"="&amp;$A209))</f>
        <v>0.41666666666666669</v>
      </c>
      <c r="N209" s="28">
        <f>IF(G209&lt;&gt;0,SUMIFS(Grades!$P:$P,Grades!$P:$P,"&gt;0",Grades!$A:$A,"="&amp;Alumn_Filtered!$A209,Grades!$J:$J,"=1",Grades!$I:$I,"="&amp;_xlfn.MINIFS(Grades!$I:$I,Grades!$A:$A,"="&amp;$A209))/COUNTIFS(Grades!P:P,"&lt;&gt;BAD",Grades!P:P,"&lt;&gt;DRP",Grades!P:P,"&lt;&gt;CVL",Grades!$A:$A,"="&amp;Alumn_Filtered!$A209,Grades!$J:$J,"=1",Grades!$I:$I,"="&amp;_xlfn.MINIFS(Grades!$I:$I,Grades!$A:$A,"="&amp;$A209)),0)</f>
        <v>0.53611111111111109</v>
      </c>
      <c r="O209">
        <f>COUNTIFS(Grades!$A:$A,"="&amp;Alumn_Filtered!$A209,Grades!$J:$J,"=2",Grades!$I:$I,"="&amp;_xlfn.MINIFS(Grades!$I:$I,Grades!$A:$A,"="&amp;$A209))</f>
        <v>5</v>
      </c>
      <c r="P209">
        <f>COUNTIFS(Grades!$A:$A,"="&amp;Alumn_Filtered!$A209,Grades!$P:$P,"=DRP",Grades!$J:$J,"=2",Grades!$I:$I,"="&amp;_xlfn.MINIFS(Grades!$I:$I,Grades!$A:$A,"="&amp;$A209))</f>
        <v>0</v>
      </c>
      <c r="Q209">
        <f>COUNTIFS(Grades!$A:$A,"="&amp;Alumn_Filtered!$A209,Grades!$P:$P,"=BAD",Grades!$J:$J,"=2",Grades!$I:$I,"="&amp;_xlfn.MINIFS(Grades!$I:$I,Grades!$A:$A,"="&amp;$A209))</f>
        <v>0</v>
      </c>
      <c r="R209">
        <f>COUNTIFS(Grades!$A:$A,"="&amp;Alumn_Filtered!$A209,Grades!$P:$P,"CVL",Grades!$J:$J,"=2",Grades!$I:$I,"="&amp;_xlfn.MINIFS(Grades!$I:$I,Grades!$A:$A,"="&amp;$A209))</f>
        <v>0</v>
      </c>
      <c r="S209">
        <f t="shared" si="63"/>
        <v>5</v>
      </c>
      <c r="T209">
        <f>COUNTIFS(Grades!$A:$A,"="&amp;Alumn_Filtered!$A209,Grades!$J:$J,"=2",Grades!$P:$P,"&gt;=0.5",Grades!$I:$I,"="&amp;_xlfn.MINIFS(Grades!$I:$I,Grades!$A:$A,"="&amp;$A209))</f>
        <v>5</v>
      </c>
      <c r="U209" s="28">
        <f t="shared" si="53"/>
        <v>1</v>
      </c>
      <c r="V209">
        <f>COUNTIFS(Grades!$A:$A,"="&amp;Alumn_Filtered!$A209,Grades!$J:$J,"=2",Grades!$P:$P,"&lt;0.5",Grades!$I:$I,"="&amp;_xlfn.MINIFS(Grades!$I:$I,Grades!$A:$A,"="&amp;$A209))</f>
        <v>0</v>
      </c>
      <c r="W209" s="28">
        <f t="shared" si="54"/>
        <v>0</v>
      </c>
      <c r="X209" s="28">
        <f>_xlfn.MAXIFS(Grades!$P:$P,Grades!$A:$A,"="&amp;Alumn_Filtered!$A209,Grades!$J:$J,"=2",Grades!$I:$I,"="&amp;_xlfn.MINIFS(Grades!$I:$I,Grades!$A:$A,"="&amp;$A209))</f>
        <v>0.70000000000000007</v>
      </c>
      <c r="Y209" s="28">
        <f>_xlfn.MINIFS(Grades!$P:$P,Grades!$A:$A,"="&amp;Alumn_Filtered!$A209,Grades!$J:$J,"=2",Grades!$I:$I,"="&amp;_xlfn.MINIFS(Grades!$I:$I,Grades!$A:$A,"="&amp;$A209))</f>
        <v>0.56666666666666676</v>
      </c>
      <c r="Z209" s="28">
        <f>IF(S209&lt;&gt;0,SUMIFS(Grades!$P:$P,Grades!$P:$P,"&gt;0",Grades!$A:$A,"="&amp;Alumn_Filtered!$A209,Grades!$J:$J,"=2",Grades!$I:$I,"="&amp;_xlfn.MINIFS(Grades!$I:$I,Grades!$A:$A,"="&amp;$A209))/COUNTIFS(Grades!P:P,"&lt;&gt;BAD",Grades!P:P,"&lt;&gt;DRP",Grades!P:P,"&lt;&gt;CVL",Grades!$A:$A,"="&amp;Alumn_Filtered!$A209,Grades!$J:$J,"=2",Grades!$I:$I,"="&amp;_xlfn.MINIFS(Grades!$I:$I,Grades!$A:$A,"="&amp;$A209)),0)</f>
        <v>0.62333333333333341</v>
      </c>
      <c r="AA209" s="28">
        <f t="shared" si="55"/>
        <v>8.7222222222222312E-2</v>
      </c>
      <c r="AB209">
        <f t="shared" ca="1" si="49"/>
        <v>21</v>
      </c>
      <c r="AC209" t="str">
        <f>LEFT(VLOOKUP($A209,Ingresos!$C:$X,5,FALSE),1)</f>
        <v>T</v>
      </c>
      <c r="AD209">
        <f t="shared" si="56"/>
        <v>0</v>
      </c>
      <c r="AE209" t="str">
        <f>LEFT(VLOOKUP($A209,Ingresos!$C:$X,6,FALSE),1)</f>
        <v>R</v>
      </c>
      <c r="AF209">
        <f t="shared" si="57"/>
        <v>1</v>
      </c>
      <c r="AG209">
        <f>VLOOKUP($A209,Ingresos!$C:$X,9,FALSE)</f>
        <v>466</v>
      </c>
      <c r="AH209" s="28">
        <f t="shared" si="58"/>
        <v>0.41815235008103729</v>
      </c>
      <c r="AI209">
        <f>VLOOKUP($A209,Ingresos!$C:$X,10,FALSE)</f>
        <v>466</v>
      </c>
      <c r="AJ209" s="28">
        <f t="shared" si="59"/>
        <v>0.41815235008103729</v>
      </c>
      <c r="AK209">
        <f>VLOOKUP($A209,Ingresos!$C:$X,11,FALSE)</f>
        <v>498</v>
      </c>
      <c r="AL209" s="28">
        <f t="shared" si="60"/>
        <v>0.47001620745542949</v>
      </c>
      <c r="AM209">
        <f>VLOOKUP($A209,Ingresos!$C:$X,12,FALSE)</f>
        <v>565</v>
      </c>
      <c r="AN209" s="28">
        <f t="shared" si="61"/>
        <v>0.57860615883306321</v>
      </c>
      <c r="AO209">
        <f>VLOOKUP($A209,Ingresos!$C:$X,18,FALSE)</f>
        <v>9</v>
      </c>
      <c r="AP209">
        <f t="shared" si="64"/>
        <v>9</v>
      </c>
      <c r="AQ209" t="str">
        <f>VLOOKUP($A209,Ingresos!$C:$X,19,FALSE)</f>
        <v>H1</v>
      </c>
      <c r="AR209">
        <f t="shared" si="62"/>
        <v>1</v>
      </c>
      <c r="AS209">
        <f>VLOOKUP($A209,Ingresos!$C:$X,22,FALSE)</f>
        <v>5</v>
      </c>
    </row>
    <row r="210" spans="1:45" x14ac:dyDescent="0.25">
      <c r="A210">
        <v>193727255</v>
      </c>
      <c r="B210">
        <f>IF((_xlfn.MAXIFS(Grades!$I:$I,Grades!$A:$A,"="&amp;$A210)-_xlfn.MINIFS(Grades!$I:$I,Grades!$A:$A,"="&amp;$A210))=0,0,1)</f>
        <v>0</v>
      </c>
      <c r="C210">
        <f>COUNTIFS(Grades!$A:$A,"="&amp;Alumn_Filtered!$A210,Grades!$J:$J,"=1",Grades!$I:$I,"="&amp;_xlfn.MINIFS(Grades!$I:$I,Grades!$A:$A,"="&amp;$A210))</f>
        <v>6</v>
      </c>
      <c r="D210">
        <f>COUNTIFS(Grades!$A:$A,"="&amp;Alumn_Filtered!$A210,Grades!$P:$P,"=DRP",Grades!$J:$J,"=1",Grades!$I:$I,"="&amp;_xlfn.MINIFS(Grades!$I:$I,Grades!$A:$A,"="&amp;$A210))</f>
        <v>0</v>
      </c>
      <c r="E210">
        <f>COUNTIFS(Grades!$A:$A,"="&amp;Alumn_Filtered!$A210,Grades!$P:$P,"=BAD",Grades!$J:$J,"=1",Grades!$I:$I,"="&amp;_xlfn.MINIFS(Grades!$I:$I,Grades!$A:$A,"="&amp;$A210))</f>
        <v>0</v>
      </c>
      <c r="F210">
        <f>COUNTIFS(Grades!$A:$A,"="&amp;Alumn_Filtered!$A210,Grades!$P:$P,"CVL",Grades!$J:$J,"=1",Grades!$I:$I,"="&amp;_xlfn.MINIFS(Grades!$I:$I,Grades!$A:$A,"="&amp;$A210))</f>
        <v>0</v>
      </c>
      <c r="G210" s="30">
        <f t="shared" si="50"/>
        <v>6</v>
      </c>
      <c r="H210">
        <f>COUNTIFS(Grades!$A:$A,"="&amp;Alumn_Filtered!$A210,Grades!$J:$J,"=1",Grades!$P:$P,"&gt;=0.5",Grades!$I:$I,"="&amp;_xlfn.MINIFS(Grades!$I:$I,Grades!$A:$A,"="&amp;$A210))</f>
        <v>1</v>
      </c>
      <c r="I210" s="28">
        <f t="shared" si="51"/>
        <v>0.16666666666666666</v>
      </c>
      <c r="J210">
        <f>COUNTIFS(Grades!$A:$A,"="&amp;Alumn_Filtered!$A210,Grades!$J:$J,"=1",Grades!$P:$P,"&lt;0.5",Grades!$I:$I,"="&amp;_xlfn.MINIFS(Grades!$I:$I,Grades!$A:$A,"="&amp;$A210))</f>
        <v>5</v>
      </c>
      <c r="K210" s="28">
        <f t="shared" si="52"/>
        <v>0.83333333333333337</v>
      </c>
      <c r="L210" s="28">
        <f>_xlfn.MAXIFS(Grades!$P:$P,Grades!$A:$A,"="&amp;Alumn_Filtered!$A210,Grades!$J:$J,"=1",Grades!$I:$I,"="&amp;_xlfn.MINIFS(Grades!$I:$I,Grades!$A:$A,"="&amp;$A210))</f>
        <v>0.96666666666666667</v>
      </c>
      <c r="M210" s="28">
        <f>_xlfn.MINIFS(Grades!$P:$P,Grades!$A:$A,"="&amp;Alumn_Filtered!$A210,Grades!$J:$J,"=1",Grades!$I:$I,"="&amp;_xlfn.MINIFS(Grades!$I:$I,Grades!$A:$A,"="&amp;$A210))</f>
        <v>0.23333333333333331</v>
      </c>
      <c r="N210" s="28">
        <f>IF(G210&lt;&gt;0,SUMIFS(Grades!$P:$P,Grades!$P:$P,"&gt;0",Grades!$A:$A,"="&amp;Alumn_Filtered!$A210,Grades!$J:$J,"=1",Grades!$I:$I,"="&amp;_xlfn.MINIFS(Grades!$I:$I,Grades!$A:$A,"="&amp;$A210))/COUNTIFS(Grades!P:P,"&lt;&gt;BAD",Grades!P:P,"&lt;&gt;DRP",Grades!P:P,"&lt;&gt;CVL",Grades!$A:$A,"="&amp;Alumn_Filtered!$A210,Grades!$J:$J,"=1",Grades!$I:$I,"="&amp;_xlfn.MINIFS(Grades!$I:$I,Grades!$A:$A,"="&amp;$A210)),0)</f>
        <v>0.43611111111111106</v>
      </c>
      <c r="O210">
        <f>COUNTIFS(Grades!$A:$A,"="&amp;Alumn_Filtered!$A210,Grades!$J:$J,"=2",Grades!$I:$I,"="&amp;_xlfn.MINIFS(Grades!$I:$I,Grades!$A:$A,"="&amp;$A210))</f>
        <v>3</v>
      </c>
      <c r="P210">
        <f>COUNTIFS(Grades!$A:$A,"="&amp;Alumn_Filtered!$A210,Grades!$P:$P,"=DRP",Grades!$J:$J,"=2",Grades!$I:$I,"="&amp;_xlfn.MINIFS(Grades!$I:$I,Grades!$A:$A,"="&amp;$A210))</f>
        <v>0</v>
      </c>
      <c r="Q210">
        <f>COUNTIFS(Grades!$A:$A,"="&amp;Alumn_Filtered!$A210,Grades!$P:$P,"=BAD",Grades!$J:$J,"=2",Grades!$I:$I,"="&amp;_xlfn.MINIFS(Grades!$I:$I,Grades!$A:$A,"="&amp;$A210))</f>
        <v>0</v>
      </c>
      <c r="R210">
        <f>COUNTIFS(Grades!$A:$A,"="&amp;Alumn_Filtered!$A210,Grades!$P:$P,"CVL",Grades!$J:$J,"=2",Grades!$I:$I,"="&amp;_xlfn.MINIFS(Grades!$I:$I,Grades!$A:$A,"="&amp;$A210))</f>
        <v>0</v>
      </c>
      <c r="S210">
        <f t="shared" si="63"/>
        <v>3</v>
      </c>
      <c r="T210">
        <f>COUNTIFS(Grades!$A:$A,"="&amp;Alumn_Filtered!$A210,Grades!$J:$J,"=2",Grades!$P:$P,"&gt;=0.5",Grades!$I:$I,"="&amp;_xlfn.MINIFS(Grades!$I:$I,Grades!$A:$A,"="&amp;$A210))</f>
        <v>0</v>
      </c>
      <c r="U210" s="28">
        <f t="shared" si="53"/>
        <v>0</v>
      </c>
      <c r="V210">
        <f>COUNTIFS(Grades!$A:$A,"="&amp;Alumn_Filtered!$A210,Grades!$J:$J,"=2",Grades!$P:$P,"&lt;0.5",Grades!$I:$I,"="&amp;_xlfn.MINIFS(Grades!$I:$I,Grades!$A:$A,"="&amp;$A210))</f>
        <v>3</v>
      </c>
      <c r="W210" s="28">
        <f t="shared" si="54"/>
        <v>1</v>
      </c>
      <c r="X210" s="28">
        <f>_xlfn.MAXIFS(Grades!$P:$P,Grades!$A:$A,"="&amp;Alumn_Filtered!$A210,Grades!$J:$J,"=2",Grades!$I:$I,"="&amp;_xlfn.MINIFS(Grades!$I:$I,Grades!$A:$A,"="&amp;$A210))</f>
        <v>0.31666666666666665</v>
      </c>
      <c r="Y210" s="28">
        <f>_xlfn.MINIFS(Grades!$P:$P,Grades!$A:$A,"="&amp;Alumn_Filtered!$A210,Grades!$J:$J,"=2",Grades!$I:$I,"="&amp;_xlfn.MINIFS(Grades!$I:$I,Grades!$A:$A,"="&amp;$A210))</f>
        <v>0</v>
      </c>
      <c r="Z210" s="28">
        <f>IF(S210&lt;&gt;0,SUMIFS(Grades!$P:$P,Grades!$P:$P,"&gt;0",Grades!$A:$A,"="&amp;Alumn_Filtered!$A210,Grades!$J:$J,"=2",Grades!$I:$I,"="&amp;_xlfn.MINIFS(Grades!$I:$I,Grades!$A:$A,"="&amp;$A210))/COUNTIFS(Grades!P:P,"&lt;&gt;BAD",Grades!P:P,"&lt;&gt;DRP",Grades!P:P,"&lt;&gt;CVL",Grades!$A:$A,"="&amp;Alumn_Filtered!$A210,Grades!$J:$J,"=2",Grades!$I:$I,"="&amp;_xlfn.MINIFS(Grades!$I:$I,Grades!$A:$A,"="&amp;$A210)),0)</f>
        <v>0.1111111111111111</v>
      </c>
      <c r="AA210" s="28">
        <f t="shared" si="55"/>
        <v>-0.32499999999999996</v>
      </c>
      <c r="AB210">
        <f t="shared" ca="1" si="49"/>
        <v>21</v>
      </c>
      <c r="AC210" t="str">
        <f>LEFT(VLOOKUP($A210,Ingresos!$C:$X,5,FALSE),1)</f>
        <v>T</v>
      </c>
      <c r="AD210">
        <f t="shared" si="56"/>
        <v>0</v>
      </c>
      <c r="AE210" t="str">
        <f>LEFT(VLOOKUP($A210,Ingresos!$C:$X,6,FALSE),1)</f>
        <v>R</v>
      </c>
      <c r="AF210">
        <f t="shared" si="57"/>
        <v>1</v>
      </c>
      <c r="AG210">
        <f>VLOOKUP($A210,Ingresos!$C:$X,9,FALSE)</f>
        <v>454</v>
      </c>
      <c r="AH210" s="28">
        <f t="shared" si="58"/>
        <v>0.39870340356564021</v>
      </c>
      <c r="AI210">
        <f>VLOOKUP($A210,Ingresos!$C:$X,10,FALSE)</f>
        <v>450</v>
      </c>
      <c r="AJ210" s="28">
        <f t="shared" si="59"/>
        <v>0.39222042139384117</v>
      </c>
      <c r="AK210">
        <f>VLOOKUP($A210,Ingresos!$C:$X,11,FALSE)</f>
        <v>521</v>
      </c>
      <c r="AL210" s="28">
        <f t="shared" si="60"/>
        <v>0.50729335494327388</v>
      </c>
      <c r="AM210">
        <f>VLOOKUP($A210,Ingresos!$C:$X,12,FALSE)</f>
        <v>525</v>
      </c>
      <c r="AN210" s="28">
        <f t="shared" si="61"/>
        <v>0.51377633711507298</v>
      </c>
      <c r="AO210" t="str">
        <f>VLOOKUP($A210,Ingresos!$C:$X,18,FALSE)</f>
        <v>IX</v>
      </c>
      <c r="AP210">
        <f t="shared" si="64"/>
        <v>9</v>
      </c>
      <c r="AQ210" t="str">
        <f>VLOOKUP($A210,Ingresos!$C:$X,19,FALSE)</f>
        <v>H2</v>
      </c>
      <c r="AR210">
        <f t="shared" si="62"/>
        <v>2</v>
      </c>
      <c r="AS210">
        <f>VLOOKUP($A210,Ingresos!$C:$X,22,FALSE)</f>
        <v>0</v>
      </c>
    </row>
    <row r="211" spans="1:45" x14ac:dyDescent="0.25">
      <c r="A211">
        <v>193752152</v>
      </c>
      <c r="B211">
        <f>IF((_xlfn.MAXIFS(Grades!$I:$I,Grades!$A:$A,"="&amp;$A211)-_xlfn.MINIFS(Grades!$I:$I,Grades!$A:$A,"="&amp;$A211))=0,0,1)</f>
        <v>1</v>
      </c>
      <c r="C211">
        <f>COUNTIFS(Grades!$A:$A,"="&amp;Alumn_Filtered!$A211,Grades!$J:$J,"=1",Grades!$I:$I,"="&amp;_xlfn.MINIFS(Grades!$I:$I,Grades!$A:$A,"="&amp;$A211))</f>
        <v>7</v>
      </c>
      <c r="D211">
        <f>COUNTIFS(Grades!$A:$A,"="&amp;Alumn_Filtered!$A211,Grades!$P:$P,"=DRP",Grades!$J:$J,"=1",Grades!$I:$I,"="&amp;_xlfn.MINIFS(Grades!$I:$I,Grades!$A:$A,"="&amp;$A211))</f>
        <v>0</v>
      </c>
      <c r="E211">
        <f>COUNTIFS(Grades!$A:$A,"="&amp;Alumn_Filtered!$A211,Grades!$P:$P,"=BAD",Grades!$J:$J,"=1",Grades!$I:$I,"="&amp;_xlfn.MINIFS(Grades!$I:$I,Grades!$A:$A,"="&amp;$A211))</f>
        <v>1</v>
      </c>
      <c r="F211">
        <f>COUNTIFS(Grades!$A:$A,"="&amp;Alumn_Filtered!$A211,Grades!$P:$P,"CVL",Grades!$J:$J,"=1",Grades!$I:$I,"="&amp;_xlfn.MINIFS(Grades!$I:$I,Grades!$A:$A,"="&amp;$A211))</f>
        <v>1</v>
      </c>
      <c r="G211" s="30">
        <f t="shared" si="50"/>
        <v>5</v>
      </c>
      <c r="H211">
        <f>COUNTIFS(Grades!$A:$A,"="&amp;Alumn_Filtered!$A211,Grades!$J:$J,"=1",Grades!$P:$P,"&gt;=0.5",Grades!$I:$I,"="&amp;_xlfn.MINIFS(Grades!$I:$I,Grades!$A:$A,"="&amp;$A211))</f>
        <v>3</v>
      </c>
      <c r="I211" s="28">
        <f t="shared" si="51"/>
        <v>0.6</v>
      </c>
      <c r="J211">
        <f>COUNTIFS(Grades!$A:$A,"="&amp;Alumn_Filtered!$A211,Grades!$J:$J,"=1",Grades!$P:$P,"&lt;0.5",Grades!$I:$I,"="&amp;_xlfn.MINIFS(Grades!$I:$I,Grades!$A:$A,"="&amp;$A211))</f>
        <v>2</v>
      </c>
      <c r="K211" s="28">
        <f t="shared" si="52"/>
        <v>0.4</v>
      </c>
      <c r="L211" s="28">
        <f>_xlfn.MAXIFS(Grades!$P:$P,Grades!$A:$A,"="&amp;Alumn_Filtered!$A211,Grades!$J:$J,"=1",Grades!$I:$I,"="&amp;_xlfn.MINIFS(Grades!$I:$I,Grades!$A:$A,"="&amp;$A211))</f>
        <v>0.78333333333333333</v>
      </c>
      <c r="M211" s="28">
        <f>_xlfn.MINIFS(Grades!$P:$P,Grades!$A:$A,"="&amp;Alumn_Filtered!$A211,Grades!$J:$J,"=1",Grades!$I:$I,"="&amp;_xlfn.MINIFS(Grades!$I:$I,Grades!$A:$A,"="&amp;$A211))</f>
        <v>0.28333333333333338</v>
      </c>
      <c r="N211" s="28">
        <f>IF(G211&lt;&gt;0,SUMIFS(Grades!$P:$P,Grades!$P:$P,"&gt;0",Grades!$A:$A,"="&amp;Alumn_Filtered!$A211,Grades!$J:$J,"=1",Grades!$I:$I,"="&amp;_xlfn.MINIFS(Grades!$I:$I,Grades!$A:$A,"="&amp;$A211))/COUNTIFS(Grades!P:P,"&lt;&gt;BAD",Grades!P:P,"&lt;&gt;DRP",Grades!P:P,"&lt;&gt;CVL",Grades!$A:$A,"="&amp;Alumn_Filtered!$A211,Grades!$J:$J,"=1",Grades!$I:$I,"="&amp;_xlfn.MINIFS(Grades!$I:$I,Grades!$A:$A,"="&amp;$A211)),0)</f>
        <v>0.53333333333333333</v>
      </c>
      <c r="O211">
        <f>COUNTIFS(Grades!$A:$A,"="&amp;Alumn_Filtered!$A211,Grades!$J:$J,"=2",Grades!$I:$I,"="&amp;_xlfn.MINIFS(Grades!$I:$I,Grades!$A:$A,"="&amp;$A211))</f>
        <v>7</v>
      </c>
      <c r="P211">
        <f>COUNTIFS(Grades!$A:$A,"="&amp;Alumn_Filtered!$A211,Grades!$P:$P,"=DRP",Grades!$J:$J,"=2",Grades!$I:$I,"="&amp;_xlfn.MINIFS(Grades!$I:$I,Grades!$A:$A,"="&amp;$A211))</f>
        <v>1</v>
      </c>
      <c r="Q211">
        <f>COUNTIFS(Grades!$A:$A,"="&amp;Alumn_Filtered!$A211,Grades!$P:$P,"=BAD",Grades!$J:$J,"=2",Grades!$I:$I,"="&amp;_xlfn.MINIFS(Grades!$I:$I,Grades!$A:$A,"="&amp;$A211))</f>
        <v>0</v>
      </c>
      <c r="R211">
        <f>COUNTIFS(Grades!$A:$A,"="&amp;Alumn_Filtered!$A211,Grades!$P:$P,"CVL",Grades!$J:$J,"=2",Grades!$I:$I,"="&amp;_xlfn.MINIFS(Grades!$I:$I,Grades!$A:$A,"="&amp;$A211))</f>
        <v>0</v>
      </c>
      <c r="S211">
        <f t="shared" si="63"/>
        <v>6</v>
      </c>
      <c r="T211">
        <f>COUNTIFS(Grades!$A:$A,"="&amp;Alumn_Filtered!$A211,Grades!$J:$J,"=2",Grades!$P:$P,"&gt;=0.5",Grades!$I:$I,"="&amp;_xlfn.MINIFS(Grades!$I:$I,Grades!$A:$A,"="&amp;$A211))</f>
        <v>6</v>
      </c>
      <c r="U211" s="28">
        <f t="shared" si="53"/>
        <v>1</v>
      </c>
      <c r="V211">
        <f>COUNTIFS(Grades!$A:$A,"="&amp;Alumn_Filtered!$A211,Grades!$J:$J,"=2",Grades!$P:$P,"&lt;0.5",Grades!$I:$I,"="&amp;_xlfn.MINIFS(Grades!$I:$I,Grades!$A:$A,"="&amp;$A211))</f>
        <v>0</v>
      </c>
      <c r="W211" s="28">
        <f t="shared" si="54"/>
        <v>0</v>
      </c>
      <c r="X211" s="28">
        <f>_xlfn.MAXIFS(Grades!$P:$P,Grades!$A:$A,"="&amp;Alumn_Filtered!$A211,Grades!$J:$J,"=2",Grades!$I:$I,"="&amp;_xlfn.MINIFS(Grades!$I:$I,Grades!$A:$A,"="&amp;$A211))</f>
        <v>0.83333333333333337</v>
      </c>
      <c r="Y211" s="28">
        <f>_xlfn.MINIFS(Grades!$P:$P,Grades!$A:$A,"="&amp;Alumn_Filtered!$A211,Grades!$J:$J,"=2",Grades!$I:$I,"="&amp;_xlfn.MINIFS(Grades!$I:$I,Grades!$A:$A,"="&amp;$A211))</f>
        <v>0.65</v>
      </c>
      <c r="Z211" s="28">
        <f>IF(S211&lt;&gt;0,SUMIFS(Grades!$P:$P,Grades!$P:$P,"&gt;0",Grades!$A:$A,"="&amp;Alumn_Filtered!$A211,Grades!$J:$J,"=2",Grades!$I:$I,"="&amp;_xlfn.MINIFS(Grades!$I:$I,Grades!$A:$A,"="&amp;$A211))/COUNTIFS(Grades!P:P,"&lt;&gt;BAD",Grades!P:P,"&lt;&gt;DRP",Grades!P:P,"&lt;&gt;CVL",Grades!$A:$A,"="&amp;Alumn_Filtered!$A211,Grades!$J:$J,"=2",Grades!$I:$I,"="&amp;_xlfn.MINIFS(Grades!$I:$I,Grades!$A:$A,"="&amp;$A211)),0)</f>
        <v>0.73333333333333339</v>
      </c>
      <c r="AA211" s="28">
        <f t="shared" si="55"/>
        <v>0.20000000000000007</v>
      </c>
      <c r="AB211">
        <f t="shared" ca="1" si="49"/>
        <v>21</v>
      </c>
      <c r="AC211" t="str">
        <f>LEFT(VLOOKUP($A211,Ingresos!$C:$X,5,FALSE),1)</f>
        <v>S</v>
      </c>
      <c r="AD211">
        <f t="shared" si="56"/>
        <v>1</v>
      </c>
      <c r="AE211" t="str">
        <f>LEFT(VLOOKUP($A211,Ingresos!$C:$X,6,FALSE),1)</f>
        <v>R</v>
      </c>
      <c r="AF211">
        <f t="shared" si="57"/>
        <v>1</v>
      </c>
      <c r="AG211">
        <f>VLOOKUP($A211,Ingresos!$C:$X,9,FALSE)</f>
        <v>591</v>
      </c>
      <c r="AH211" s="28">
        <f t="shared" si="58"/>
        <v>0.62074554294975692</v>
      </c>
      <c r="AI211">
        <f>VLOOKUP($A211,Ingresos!$C:$X,10,FALSE)</f>
        <v>619</v>
      </c>
      <c r="AJ211" s="28">
        <f t="shared" si="59"/>
        <v>0.66612641815235007</v>
      </c>
      <c r="AK211">
        <f>VLOOKUP($A211,Ingresos!$C:$X,11,FALSE)</f>
        <v>598</v>
      </c>
      <c r="AL211" s="28">
        <f t="shared" si="60"/>
        <v>0.63209076175040524</v>
      </c>
      <c r="AM211">
        <f>VLOOKUP($A211,Ingresos!$C:$X,12,FALSE)</f>
        <v>582</v>
      </c>
      <c r="AN211" s="28">
        <f t="shared" si="61"/>
        <v>0.60615883306320906</v>
      </c>
      <c r="AO211">
        <f>VLOOKUP($A211,Ingresos!$C:$X,18,FALSE)</f>
        <v>13</v>
      </c>
      <c r="AP211">
        <f t="shared" si="64"/>
        <v>13</v>
      </c>
      <c r="AQ211" t="str">
        <f>VLOOKUP($A211,Ingresos!$C:$X,19,FALSE)</f>
        <v>H1</v>
      </c>
      <c r="AR211">
        <f t="shared" si="62"/>
        <v>1</v>
      </c>
      <c r="AS211">
        <f>VLOOKUP($A211,Ingresos!$C:$X,22,FALSE)</f>
        <v>0</v>
      </c>
    </row>
    <row r="212" spans="1:45" x14ac:dyDescent="0.25">
      <c r="A212">
        <v>193757863</v>
      </c>
      <c r="B212">
        <f>IF((_xlfn.MAXIFS(Grades!$I:$I,Grades!$A:$A,"="&amp;$A212)-_xlfn.MINIFS(Grades!$I:$I,Grades!$A:$A,"="&amp;$A212))=0,0,1)</f>
        <v>1</v>
      </c>
      <c r="C212">
        <f>COUNTIFS(Grades!$A:$A,"="&amp;Alumn_Filtered!$A212,Grades!$J:$J,"=1",Grades!$I:$I,"="&amp;_xlfn.MINIFS(Grades!$I:$I,Grades!$A:$A,"="&amp;$A212))</f>
        <v>6</v>
      </c>
      <c r="D212">
        <f>COUNTIFS(Grades!$A:$A,"="&amp;Alumn_Filtered!$A212,Grades!$P:$P,"=DRP",Grades!$J:$J,"=1",Grades!$I:$I,"="&amp;_xlfn.MINIFS(Grades!$I:$I,Grades!$A:$A,"="&amp;$A212))</f>
        <v>0</v>
      </c>
      <c r="E212">
        <f>COUNTIFS(Grades!$A:$A,"="&amp;Alumn_Filtered!$A212,Grades!$P:$P,"=BAD",Grades!$J:$J,"=1",Grades!$I:$I,"="&amp;_xlfn.MINIFS(Grades!$I:$I,Grades!$A:$A,"="&amp;$A212))</f>
        <v>0</v>
      </c>
      <c r="F212">
        <f>COUNTIFS(Grades!$A:$A,"="&amp;Alumn_Filtered!$A212,Grades!$P:$P,"CVL",Grades!$J:$J,"=1",Grades!$I:$I,"="&amp;_xlfn.MINIFS(Grades!$I:$I,Grades!$A:$A,"="&amp;$A212))</f>
        <v>0</v>
      </c>
      <c r="G212" s="30">
        <f t="shared" si="50"/>
        <v>6</v>
      </c>
      <c r="H212">
        <f>COUNTIFS(Grades!$A:$A,"="&amp;Alumn_Filtered!$A212,Grades!$J:$J,"=1",Grades!$P:$P,"&gt;=0.5",Grades!$I:$I,"="&amp;_xlfn.MINIFS(Grades!$I:$I,Grades!$A:$A,"="&amp;$A212))</f>
        <v>4</v>
      </c>
      <c r="I212" s="28">
        <f t="shared" si="51"/>
        <v>0.66666666666666663</v>
      </c>
      <c r="J212">
        <f>COUNTIFS(Grades!$A:$A,"="&amp;Alumn_Filtered!$A212,Grades!$J:$J,"=1",Grades!$P:$P,"&lt;0.5",Grades!$I:$I,"="&amp;_xlfn.MINIFS(Grades!$I:$I,Grades!$A:$A,"="&amp;$A212))</f>
        <v>2</v>
      </c>
      <c r="K212" s="28">
        <f t="shared" si="52"/>
        <v>0.33333333333333331</v>
      </c>
      <c r="L212" s="28">
        <f>_xlfn.MAXIFS(Grades!$P:$P,Grades!$A:$A,"="&amp;Alumn_Filtered!$A212,Grades!$J:$J,"=1",Grades!$I:$I,"="&amp;_xlfn.MINIFS(Grades!$I:$I,Grades!$A:$A,"="&amp;$A212))</f>
        <v>0.93333333333333324</v>
      </c>
      <c r="M212" s="28">
        <f>_xlfn.MINIFS(Grades!$P:$P,Grades!$A:$A,"="&amp;Alumn_Filtered!$A212,Grades!$J:$J,"=1",Grades!$I:$I,"="&amp;_xlfn.MINIFS(Grades!$I:$I,Grades!$A:$A,"="&amp;$A212))</f>
        <v>0.25</v>
      </c>
      <c r="N212" s="28">
        <f>IF(G212&lt;&gt;0,SUMIFS(Grades!$P:$P,Grades!$P:$P,"&gt;0",Grades!$A:$A,"="&amp;Alumn_Filtered!$A212,Grades!$J:$J,"=1",Grades!$I:$I,"="&amp;_xlfn.MINIFS(Grades!$I:$I,Grades!$A:$A,"="&amp;$A212))/COUNTIFS(Grades!P:P,"&lt;&gt;BAD",Grades!P:P,"&lt;&gt;DRP",Grades!P:P,"&lt;&gt;CVL",Grades!$A:$A,"="&amp;Alumn_Filtered!$A212,Grades!$J:$J,"=1",Grades!$I:$I,"="&amp;_xlfn.MINIFS(Grades!$I:$I,Grades!$A:$A,"="&amp;$A212)),0)</f>
        <v>0.51944444444444449</v>
      </c>
      <c r="O212">
        <f>COUNTIFS(Grades!$A:$A,"="&amp;Alumn_Filtered!$A212,Grades!$J:$J,"=2",Grades!$I:$I,"="&amp;_xlfn.MINIFS(Grades!$I:$I,Grades!$A:$A,"="&amp;$A212))</f>
        <v>6</v>
      </c>
      <c r="P212">
        <f>COUNTIFS(Grades!$A:$A,"="&amp;Alumn_Filtered!$A212,Grades!$P:$P,"=DRP",Grades!$J:$J,"=2",Grades!$I:$I,"="&amp;_xlfn.MINIFS(Grades!$I:$I,Grades!$A:$A,"="&amp;$A212))</f>
        <v>0</v>
      </c>
      <c r="Q212">
        <f>COUNTIFS(Grades!$A:$A,"="&amp;Alumn_Filtered!$A212,Grades!$P:$P,"=BAD",Grades!$J:$J,"=2",Grades!$I:$I,"="&amp;_xlfn.MINIFS(Grades!$I:$I,Grades!$A:$A,"="&amp;$A212))</f>
        <v>0</v>
      </c>
      <c r="R212">
        <f>COUNTIFS(Grades!$A:$A,"="&amp;Alumn_Filtered!$A212,Grades!$P:$P,"CVL",Grades!$J:$J,"=2",Grades!$I:$I,"="&amp;_xlfn.MINIFS(Grades!$I:$I,Grades!$A:$A,"="&amp;$A212))</f>
        <v>0</v>
      </c>
      <c r="S212">
        <f t="shared" si="63"/>
        <v>6</v>
      </c>
      <c r="T212">
        <f>COUNTIFS(Grades!$A:$A,"="&amp;Alumn_Filtered!$A212,Grades!$J:$J,"=2",Grades!$P:$P,"&gt;=0.5",Grades!$I:$I,"="&amp;_xlfn.MINIFS(Grades!$I:$I,Grades!$A:$A,"="&amp;$A212))</f>
        <v>5</v>
      </c>
      <c r="U212" s="28">
        <f t="shared" si="53"/>
        <v>0.83333333333333337</v>
      </c>
      <c r="V212">
        <f>COUNTIFS(Grades!$A:$A,"="&amp;Alumn_Filtered!$A212,Grades!$J:$J,"=2",Grades!$P:$P,"&lt;0.5",Grades!$I:$I,"="&amp;_xlfn.MINIFS(Grades!$I:$I,Grades!$A:$A,"="&amp;$A212))</f>
        <v>1</v>
      </c>
      <c r="W212" s="28">
        <f t="shared" si="54"/>
        <v>0.16666666666666666</v>
      </c>
      <c r="X212" s="28">
        <f>_xlfn.MAXIFS(Grades!$P:$P,Grades!$A:$A,"="&amp;Alumn_Filtered!$A212,Grades!$J:$J,"=2",Grades!$I:$I,"="&amp;_xlfn.MINIFS(Grades!$I:$I,Grades!$A:$A,"="&amp;$A212))</f>
        <v>0.8666666666666667</v>
      </c>
      <c r="Y212" s="28">
        <f>_xlfn.MINIFS(Grades!$P:$P,Grades!$A:$A,"="&amp;Alumn_Filtered!$A212,Grades!$J:$J,"=2",Grades!$I:$I,"="&amp;_xlfn.MINIFS(Grades!$I:$I,Grades!$A:$A,"="&amp;$A212))</f>
        <v>0.33333333333333331</v>
      </c>
      <c r="Z212" s="28">
        <f>IF(S212&lt;&gt;0,SUMIFS(Grades!$P:$P,Grades!$P:$P,"&gt;0",Grades!$A:$A,"="&amp;Alumn_Filtered!$A212,Grades!$J:$J,"=2",Grades!$I:$I,"="&amp;_xlfn.MINIFS(Grades!$I:$I,Grades!$A:$A,"="&amp;$A212))/COUNTIFS(Grades!P:P,"&lt;&gt;BAD",Grades!P:P,"&lt;&gt;DRP",Grades!P:P,"&lt;&gt;CVL",Grades!$A:$A,"="&amp;Alumn_Filtered!$A212,Grades!$J:$J,"=2",Grades!$I:$I,"="&amp;_xlfn.MINIFS(Grades!$I:$I,Grades!$A:$A,"="&amp;$A212)),0)</f>
        <v>0.63055555555555565</v>
      </c>
      <c r="AA212" s="28">
        <f t="shared" si="55"/>
        <v>0.11111111111111116</v>
      </c>
      <c r="AB212">
        <f t="shared" ca="1" si="49"/>
        <v>21</v>
      </c>
      <c r="AC212" t="str">
        <f>LEFT(VLOOKUP($A212,Ingresos!$C:$X,5,FALSE),1)</f>
        <v>T</v>
      </c>
      <c r="AD212">
        <f t="shared" si="56"/>
        <v>0</v>
      </c>
      <c r="AE212" t="str">
        <f>LEFT(VLOOKUP($A212,Ingresos!$C:$X,6,FALSE),1)</f>
        <v>R</v>
      </c>
      <c r="AF212">
        <f t="shared" si="57"/>
        <v>1</v>
      </c>
      <c r="AG212">
        <f>VLOOKUP($A212,Ingresos!$C:$X,9,FALSE)</f>
        <v>420</v>
      </c>
      <c r="AH212" s="28">
        <f t="shared" si="58"/>
        <v>0.34359805510534847</v>
      </c>
      <c r="AI212">
        <f>VLOOKUP($A212,Ingresos!$C:$X,10,FALSE)</f>
        <v>420</v>
      </c>
      <c r="AJ212" s="28">
        <f t="shared" si="59"/>
        <v>0.34359805510534847</v>
      </c>
      <c r="AK212">
        <f>VLOOKUP($A212,Ingresos!$C:$X,11,FALSE)</f>
        <v>485</v>
      </c>
      <c r="AL212" s="28">
        <f t="shared" si="60"/>
        <v>0.44894651539708263</v>
      </c>
      <c r="AM212">
        <f>VLOOKUP($A212,Ingresos!$C:$X,12,FALSE)</f>
        <v>532</v>
      </c>
      <c r="AN212" s="28">
        <f t="shared" si="61"/>
        <v>0.52512155591572118</v>
      </c>
      <c r="AO212" t="str">
        <f>VLOOKUP($A212,Ingresos!$C:$X,18,FALSE)</f>
        <v>IX</v>
      </c>
      <c r="AP212">
        <f t="shared" si="64"/>
        <v>9</v>
      </c>
      <c r="AQ212" t="str">
        <f>VLOOKUP($A212,Ingresos!$C:$X,19,FALSE)</f>
        <v>H1</v>
      </c>
      <c r="AR212">
        <f t="shared" si="62"/>
        <v>1</v>
      </c>
      <c r="AS212">
        <f>VLOOKUP($A212,Ingresos!$C:$X,22,FALSE)</f>
        <v>5</v>
      </c>
    </row>
    <row r="213" spans="1:45" x14ac:dyDescent="0.25">
      <c r="A213">
        <v>193774628</v>
      </c>
      <c r="B213">
        <f>IF((_xlfn.MAXIFS(Grades!$I:$I,Grades!$A:$A,"="&amp;$A213)-_xlfn.MINIFS(Grades!$I:$I,Grades!$A:$A,"="&amp;$A213))=0,0,1)</f>
        <v>1</v>
      </c>
      <c r="C213">
        <f>COUNTIFS(Grades!$A:$A,"="&amp;Alumn_Filtered!$A213,Grades!$J:$J,"=1",Grades!$I:$I,"="&amp;_xlfn.MINIFS(Grades!$I:$I,Grades!$A:$A,"="&amp;$A213))</f>
        <v>6</v>
      </c>
      <c r="D213">
        <f>COUNTIFS(Grades!$A:$A,"="&amp;Alumn_Filtered!$A213,Grades!$P:$P,"=DRP",Grades!$J:$J,"=1",Grades!$I:$I,"="&amp;_xlfn.MINIFS(Grades!$I:$I,Grades!$A:$A,"="&amp;$A213))</f>
        <v>0</v>
      </c>
      <c r="E213">
        <f>COUNTIFS(Grades!$A:$A,"="&amp;Alumn_Filtered!$A213,Grades!$P:$P,"=BAD",Grades!$J:$J,"=1",Grades!$I:$I,"="&amp;_xlfn.MINIFS(Grades!$I:$I,Grades!$A:$A,"="&amp;$A213))</f>
        <v>0</v>
      </c>
      <c r="F213">
        <f>COUNTIFS(Grades!$A:$A,"="&amp;Alumn_Filtered!$A213,Grades!$P:$P,"CVL",Grades!$J:$J,"=1",Grades!$I:$I,"="&amp;_xlfn.MINIFS(Grades!$I:$I,Grades!$A:$A,"="&amp;$A213))</f>
        <v>0</v>
      </c>
      <c r="G213" s="30">
        <f t="shared" si="50"/>
        <v>6</v>
      </c>
      <c r="H213">
        <f>COUNTIFS(Grades!$A:$A,"="&amp;Alumn_Filtered!$A213,Grades!$J:$J,"=1",Grades!$P:$P,"&gt;=0.5",Grades!$I:$I,"="&amp;_xlfn.MINIFS(Grades!$I:$I,Grades!$A:$A,"="&amp;$A213))</f>
        <v>1</v>
      </c>
      <c r="I213" s="28">
        <f t="shared" si="51"/>
        <v>0.16666666666666666</v>
      </c>
      <c r="J213">
        <f>COUNTIFS(Grades!$A:$A,"="&amp;Alumn_Filtered!$A213,Grades!$J:$J,"=1",Grades!$P:$P,"&lt;0.5",Grades!$I:$I,"="&amp;_xlfn.MINIFS(Grades!$I:$I,Grades!$A:$A,"="&amp;$A213))</f>
        <v>5</v>
      </c>
      <c r="K213" s="28">
        <f t="shared" si="52"/>
        <v>0.83333333333333337</v>
      </c>
      <c r="L213" s="28">
        <f>_xlfn.MAXIFS(Grades!$P:$P,Grades!$A:$A,"="&amp;Alumn_Filtered!$A213,Grades!$J:$J,"=1",Grades!$I:$I,"="&amp;_xlfn.MINIFS(Grades!$I:$I,Grades!$A:$A,"="&amp;$A213))</f>
        <v>0.71666666666666667</v>
      </c>
      <c r="M213" s="28">
        <f>_xlfn.MINIFS(Grades!$P:$P,Grades!$A:$A,"="&amp;Alumn_Filtered!$A213,Grades!$J:$J,"=1",Grades!$I:$I,"="&amp;_xlfn.MINIFS(Grades!$I:$I,Grades!$A:$A,"="&amp;$A213))</f>
        <v>0.28333333333333338</v>
      </c>
      <c r="N213" s="28">
        <f>IF(G213&lt;&gt;0,SUMIFS(Grades!$P:$P,Grades!$P:$P,"&gt;0",Grades!$A:$A,"="&amp;Alumn_Filtered!$A213,Grades!$J:$J,"=1",Grades!$I:$I,"="&amp;_xlfn.MINIFS(Grades!$I:$I,Grades!$A:$A,"="&amp;$A213))/COUNTIFS(Grades!P:P,"&lt;&gt;BAD",Grades!P:P,"&lt;&gt;DRP",Grades!P:P,"&lt;&gt;CVL",Grades!$A:$A,"="&amp;Alumn_Filtered!$A213,Grades!$J:$J,"=1",Grades!$I:$I,"="&amp;_xlfn.MINIFS(Grades!$I:$I,Grades!$A:$A,"="&amp;$A213)),0)</f>
        <v>0.41944444444444451</v>
      </c>
      <c r="O213">
        <f>COUNTIFS(Grades!$A:$A,"="&amp;Alumn_Filtered!$A213,Grades!$J:$J,"=2",Grades!$I:$I,"="&amp;_xlfn.MINIFS(Grades!$I:$I,Grades!$A:$A,"="&amp;$A213))</f>
        <v>9</v>
      </c>
      <c r="P213">
        <f>COUNTIFS(Grades!$A:$A,"="&amp;Alumn_Filtered!$A213,Grades!$P:$P,"=DRP",Grades!$J:$J,"=2",Grades!$I:$I,"="&amp;_xlfn.MINIFS(Grades!$I:$I,Grades!$A:$A,"="&amp;$A213))</f>
        <v>3</v>
      </c>
      <c r="Q213">
        <f>COUNTIFS(Grades!$A:$A,"="&amp;Alumn_Filtered!$A213,Grades!$P:$P,"=BAD",Grades!$J:$J,"=2",Grades!$I:$I,"="&amp;_xlfn.MINIFS(Grades!$I:$I,Grades!$A:$A,"="&amp;$A213))</f>
        <v>3</v>
      </c>
      <c r="R213">
        <f>COUNTIFS(Grades!$A:$A,"="&amp;Alumn_Filtered!$A213,Grades!$P:$P,"CVL",Grades!$J:$J,"=2",Grades!$I:$I,"="&amp;_xlfn.MINIFS(Grades!$I:$I,Grades!$A:$A,"="&amp;$A213))</f>
        <v>0</v>
      </c>
      <c r="S213">
        <f t="shared" si="63"/>
        <v>3</v>
      </c>
      <c r="T213">
        <f>COUNTIFS(Grades!$A:$A,"="&amp;Alumn_Filtered!$A213,Grades!$J:$J,"=2",Grades!$P:$P,"&gt;=0.5",Grades!$I:$I,"="&amp;_xlfn.MINIFS(Grades!$I:$I,Grades!$A:$A,"="&amp;$A213))</f>
        <v>1</v>
      </c>
      <c r="U213" s="28">
        <f t="shared" si="53"/>
        <v>0.33333333333333331</v>
      </c>
      <c r="V213">
        <f>COUNTIFS(Grades!$A:$A,"="&amp;Alumn_Filtered!$A213,Grades!$J:$J,"=2",Grades!$P:$P,"&lt;0.5",Grades!$I:$I,"="&amp;_xlfn.MINIFS(Grades!$I:$I,Grades!$A:$A,"="&amp;$A213))</f>
        <v>2</v>
      </c>
      <c r="W213" s="28">
        <f t="shared" si="54"/>
        <v>0.66666666666666663</v>
      </c>
      <c r="X213" s="28">
        <f>_xlfn.MAXIFS(Grades!$P:$P,Grades!$A:$A,"="&amp;Alumn_Filtered!$A213,Grades!$J:$J,"=2",Grades!$I:$I,"="&amp;_xlfn.MINIFS(Grades!$I:$I,Grades!$A:$A,"="&amp;$A213))</f>
        <v>0.5</v>
      </c>
      <c r="Y213" s="28">
        <f>_xlfn.MINIFS(Grades!$P:$P,Grades!$A:$A,"="&amp;Alumn_Filtered!$A213,Grades!$J:$J,"=2",Grades!$I:$I,"="&amp;_xlfn.MINIFS(Grades!$I:$I,Grades!$A:$A,"="&amp;$A213))</f>
        <v>0.11666666666666665</v>
      </c>
      <c r="Z213" s="28">
        <f>IF(S213&lt;&gt;0,SUMIFS(Grades!$P:$P,Grades!$P:$P,"&gt;0",Grades!$A:$A,"="&amp;Alumn_Filtered!$A213,Grades!$J:$J,"=2",Grades!$I:$I,"="&amp;_xlfn.MINIFS(Grades!$I:$I,Grades!$A:$A,"="&amp;$A213))/COUNTIFS(Grades!P:P,"&lt;&gt;BAD",Grades!P:P,"&lt;&gt;DRP",Grades!P:P,"&lt;&gt;CVL",Grades!$A:$A,"="&amp;Alumn_Filtered!$A213,Grades!$J:$J,"=2",Grades!$I:$I,"="&amp;_xlfn.MINIFS(Grades!$I:$I,Grades!$A:$A,"="&amp;$A213)),0)</f>
        <v>0.32777777777777778</v>
      </c>
      <c r="AA213" s="28">
        <f t="shared" si="55"/>
        <v>-9.166666666666673E-2</v>
      </c>
      <c r="AB213">
        <f t="shared" ca="1" si="49"/>
        <v>21</v>
      </c>
      <c r="AC213" t="str">
        <f>LEFT(VLOOKUP($A213,Ingresos!$C:$X,5,FALSE),1)</f>
        <v>S</v>
      </c>
      <c r="AD213">
        <f t="shared" si="56"/>
        <v>1</v>
      </c>
      <c r="AE213" t="str">
        <f>LEFT(VLOOKUP($A213,Ingresos!$C:$X,6,FALSE),1)</f>
        <v>R</v>
      </c>
      <c r="AF213">
        <f t="shared" si="57"/>
        <v>1</v>
      </c>
      <c r="AG213">
        <f>VLOOKUP($A213,Ingresos!$C:$X,9,FALSE)</f>
        <v>445</v>
      </c>
      <c r="AH213" s="28">
        <f t="shared" si="58"/>
        <v>0.3841166936790924</v>
      </c>
      <c r="AI213">
        <f>VLOOKUP($A213,Ingresos!$C:$X,10,FALSE)</f>
        <v>445</v>
      </c>
      <c r="AJ213" s="28">
        <f t="shared" si="59"/>
        <v>0.3841166936790924</v>
      </c>
      <c r="AK213">
        <f>VLOOKUP($A213,Ingresos!$C:$X,11,FALSE)</f>
        <v>568</v>
      </c>
      <c r="AL213" s="28">
        <f t="shared" si="60"/>
        <v>0.58346839546191243</v>
      </c>
      <c r="AM213">
        <f>VLOOKUP($A213,Ingresos!$C:$X,12,FALSE)</f>
        <v>552</v>
      </c>
      <c r="AN213" s="28">
        <f t="shared" si="61"/>
        <v>0.55753646677471635</v>
      </c>
      <c r="AO213" t="str">
        <f>VLOOKUP($A213,Ingresos!$C:$X,18,FALSE)</f>
        <v>RM</v>
      </c>
      <c r="AP213">
        <f t="shared" si="64"/>
        <v>13</v>
      </c>
      <c r="AQ213" t="str">
        <f>VLOOKUP($A213,Ingresos!$C:$X,19,FALSE)</f>
        <v>H1</v>
      </c>
      <c r="AR213">
        <f t="shared" si="62"/>
        <v>1</v>
      </c>
      <c r="AS213">
        <f>VLOOKUP($A213,Ingresos!$C:$X,22,FALSE)</f>
        <v>8</v>
      </c>
    </row>
    <row r="214" spans="1:45" x14ac:dyDescent="0.25">
      <c r="A214">
        <v>193781748</v>
      </c>
      <c r="B214">
        <f>IF((_xlfn.MAXIFS(Grades!$I:$I,Grades!$A:$A,"="&amp;$A214)-_xlfn.MINIFS(Grades!$I:$I,Grades!$A:$A,"="&amp;$A214))=0,0,1)</f>
        <v>1</v>
      </c>
      <c r="C214">
        <f>COUNTIFS(Grades!$A:$A,"="&amp;Alumn_Filtered!$A214,Grades!$J:$J,"=1",Grades!$I:$I,"="&amp;_xlfn.MINIFS(Grades!$I:$I,Grades!$A:$A,"="&amp;$A214))</f>
        <v>6</v>
      </c>
      <c r="D214">
        <f>COUNTIFS(Grades!$A:$A,"="&amp;Alumn_Filtered!$A214,Grades!$P:$P,"=DRP",Grades!$J:$J,"=1",Grades!$I:$I,"="&amp;_xlfn.MINIFS(Grades!$I:$I,Grades!$A:$A,"="&amp;$A214))</f>
        <v>0</v>
      </c>
      <c r="E214">
        <f>COUNTIFS(Grades!$A:$A,"="&amp;Alumn_Filtered!$A214,Grades!$P:$P,"=BAD",Grades!$J:$J,"=1",Grades!$I:$I,"="&amp;_xlfn.MINIFS(Grades!$I:$I,Grades!$A:$A,"="&amp;$A214))</f>
        <v>0</v>
      </c>
      <c r="F214">
        <f>COUNTIFS(Grades!$A:$A,"="&amp;Alumn_Filtered!$A214,Grades!$P:$P,"CVL",Grades!$J:$J,"=1",Grades!$I:$I,"="&amp;_xlfn.MINIFS(Grades!$I:$I,Grades!$A:$A,"="&amp;$A214))</f>
        <v>0</v>
      </c>
      <c r="G214" s="30">
        <f t="shared" si="50"/>
        <v>6</v>
      </c>
      <c r="H214">
        <f>COUNTIFS(Grades!$A:$A,"="&amp;Alumn_Filtered!$A214,Grades!$J:$J,"=1",Grades!$P:$P,"&gt;=0.5",Grades!$I:$I,"="&amp;_xlfn.MINIFS(Grades!$I:$I,Grades!$A:$A,"="&amp;$A214))</f>
        <v>5</v>
      </c>
      <c r="I214" s="28">
        <f t="shared" si="51"/>
        <v>0.83333333333333337</v>
      </c>
      <c r="J214">
        <f>COUNTIFS(Grades!$A:$A,"="&amp;Alumn_Filtered!$A214,Grades!$J:$J,"=1",Grades!$P:$P,"&lt;0.5",Grades!$I:$I,"="&amp;_xlfn.MINIFS(Grades!$I:$I,Grades!$A:$A,"="&amp;$A214))</f>
        <v>1</v>
      </c>
      <c r="K214" s="28">
        <f t="shared" si="52"/>
        <v>0.16666666666666666</v>
      </c>
      <c r="L214" s="28">
        <f>_xlfn.MAXIFS(Grades!$P:$P,Grades!$A:$A,"="&amp;Alumn_Filtered!$A214,Grades!$J:$J,"=1",Grades!$I:$I,"="&amp;_xlfn.MINIFS(Grades!$I:$I,Grades!$A:$A,"="&amp;$A214))</f>
        <v>0.79999999999999993</v>
      </c>
      <c r="M214" s="28">
        <f>_xlfn.MINIFS(Grades!$P:$P,Grades!$A:$A,"="&amp;Alumn_Filtered!$A214,Grades!$J:$J,"=1",Grades!$I:$I,"="&amp;_xlfn.MINIFS(Grades!$I:$I,Grades!$A:$A,"="&amp;$A214))</f>
        <v>0.45</v>
      </c>
      <c r="N214" s="28">
        <f>IF(G214&lt;&gt;0,SUMIFS(Grades!$P:$P,Grades!$P:$P,"&gt;0",Grades!$A:$A,"="&amp;Alumn_Filtered!$A214,Grades!$J:$J,"=1",Grades!$I:$I,"="&amp;_xlfn.MINIFS(Grades!$I:$I,Grades!$A:$A,"="&amp;$A214))/COUNTIFS(Grades!P:P,"&lt;&gt;BAD",Grades!P:P,"&lt;&gt;DRP",Grades!P:P,"&lt;&gt;CVL",Grades!$A:$A,"="&amp;Alumn_Filtered!$A214,Grades!$J:$J,"=1",Grades!$I:$I,"="&amp;_xlfn.MINIFS(Grades!$I:$I,Grades!$A:$A,"="&amp;$A214)),0)</f>
        <v>0.60833333333333339</v>
      </c>
      <c r="O214">
        <f>COUNTIFS(Grades!$A:$A,"="&amp;Alumn_Filtered!$A214,Grades!$J:$J,"=2",Grades!$I:$I,"="&amp;_xlfn.MINIFS(Grades!$I:$I,Grades!$A:$A,"="&amp;$A214))</f>
        <v>7</v>
      </c>
      <c r="P214">
        <f>COUNTIFS(Grades!$A:$A,"="&amp;Alumn_Filtered!$A214,Grades!$P:$P,"=DRP",Grades!$J:$J,"=2",Grades!$I:$I,"="&amp;_xlfn.MINIFS(Grades!$I:$I,Grades!$A:$A,"="&amp;$A214))</f>
        <v>2</v>
      </c>
      <c r="Q214">
        <f>COUNTIFS(Grades!$A:$A,"="&amp;Alumn_Filtered!$A214,Grades!$P:$P,"=BAD",Grades!$J:$J,"=2",Grades!$I:$I,"="&amp;_xlfn.MINIFS(Grades!$I:$I,Grades!$A:$A,"="&amp;$A214))</f>
        <v>1</v>
      </c>
      <c r="R214">
        <f>COUNTIFS(Grades!$A:$A,"="&amp;Alumn_Filtered!$A214,Grades!$P:$P,"CVL",Grades!$J:$J,"=2",Grades!$I:$I,"="&amp;_xlfn.MINIFS(Grades!$I:$I,Grades!$A:$A,"="&amp;$A214))</f>
        <v>0</v>
      </c>
      <c r="S214">
        <f t="shared" si="63"/>
        <v>4</v>
      </c>
      <c r="T214">
        <f>COUNTIFS(Grades!$A:$A,"="&amp;Alumn_Filtered!$A214,Grades!$J:$J,"=2",Grades!$P:$P,"&gt;=0.5",Grades!$I:$I,"="&amp;_xlfn.MINIFS(Grades!$I:$I,Grades!$A:$A,"="&amp;$A214))</f>
        <v>3</v>
      </c>
      <c r="U214" s="28">
        <f t="shared" si="53"/>
        <v>0.75</v>
      </c>
      <c r="V214">
        <f>COUNTIFS(Grades!$A:$A,"="&amp;Alumn_Filtered!$A214,Grades!$J:$J,"=2",Grades!$P:$P,"&lt;0.5",Grades!$I:$I,"="&amp;_xlfn.MINIFS(Grades!$I:$I,Grades!$A:$A,"="&amp;$A214))</f>
        <v>1</v>
      </c>
      <c r="W214" s="28">
        <f t="shared" si="54"/>
        <v>0.25</v>
      </c>
      <c r="X214" s="28">
        <f>_xlfn.MAXIFS(Grades!$P:$P,Grades!$A:$A,"="&amp;Alumn_Filtered!$A214,Grades!$J:$J,"=2",Grades!$I:$I,"="&amp;_xlfn.MINIFS(Grades!$I:$I,Grades!$A:$A,"="&amp;$A214))</f>
        <v>0.65</v>
      </c>
      <c r="Y214" s="28">
        <f>_xlfn.MINIFS(Grades!$P:$P,Grades!$A:$A,"="&amp;Alumn_Filtered!$A214,Grades!$J:$J,"=2",Grades!$I:$I,"="&amp;_xlfn.MINIFS(Grades!$I:$I,Grades!$A:$A,"="&amp;$A214))</f>
        <v>0.23333333333333331</v>
      </c>
      <c r="Z214" s="28">
        <f>IF(S214&lt;&gt;0,SUMIFS(Grades!$P:$P,Grades!$P:$P,"&gt;0",Grades!$A:$A,"="&amp;Alumn_Filtered!$A214,Grades!$J:$J,"=2",Grades!$I:$I,"="&amp;_xlfn.MINIFS(Grades!$I:$I,Grades!$A:$A,"="&amp;$A214))/COUNTIFS(Grades!P:P,"&lt;&gt;BAD",Grades!P:P,"&lt;&gt;DRP",Grades!P:P,"&lt;&gt;CVL",Grades!$A:$A,"="&amp;Alumn_Filtered!$A214,Grades!$J:$J,"=2",Grades!$I:$I,"="&amp;_xlfn.MINIFS(Grades!$I:$I,Grades!$A:$A,"="&amp;$A214)),0)</f>
        <v>0.47083333333333333</v>
      </c>
      <c r="AA214" s="28">
        <f t="shared" si="55"/>
        <v>-0.13750000000000007</v>
      </c>
      <c r="AB214">
        <f t="shared" ca="1" si="49"/>
        <v>21</v>
      </c>
      <c r="AC214" t="str">
        <f>LEFT(VLOOKUP($A214,Ingresos!$C:$X,5,FALSE),1)</f>
        <v>S</v>
      </c>
      <c r="AD214">
        <f t="shared" si="56"/>
        <v>1</v>
      </c>
      <c r="AE214" t="str">
        <f>LEFT(VLOOKUP($A214,Ingresos!$C:$X,6,FALSE),1)</f>
        <v>R</v>
      </c>
      <c r="AF214">
        <f t="shared" si="57"/>
        <v>1</v>
      </c>
      <c r="AG214">
        <f>VLOOKUP($A214,Ingresos!$C:$X,9,FALSE)</f>
        <v>490</v>
      </c>
      <c r="AH214" s="28">
        <f t="shared" si="58"/>
        <v>0.45705024311183146</v>
      </c>
      <c r="AI214">
        <f>VLOOKUP($A214,Ingresos!$C:$X,10,FALSE)</f>
        <v>490</v>
      </c>
      <c r="AJ214" s="28">
        <f t="shared" si="59"/>
        <v>0.45705024311183146</v>
      </c>
      <c r="AK214">
        <f>VLOOKUP($A214,Ingresos!$C:$X,11,FALSE)</f>
        <v>450</v>
      </c>
      <c r="AL214" s="28">
        <f t="shared" si="60"/>
        <v>0.39222042139384117</v>
      </c>
      <c r="AM214">
        <f>VLOOKUP($A214,Ingresos!$C:$X,12,FALSE)</f>
        <v>639</v>
      </c>
      <c r="AN214" s="28">
        <f t="shared" si="61"/>
        <v>0.69854132901134525</v>
      </c>
      <c r="AO214">
        <f>VLOOKUP($A214,Ingresos!$C:$X,18,FALSE)</f>
        <v>13</v>
      </c>
      <c r="AP214">
        <f t="shared" si="64"/>
        <v>13</v>
      </c>
      <c r="AQ214" t="str">
        <f>VLOOKUP($A214,Ingresos!$C:$X,19,FALSE)</f>
        <v>H1</v>
      </c>
      <c r="AR214">
        <f t="shared" si="62"/>
        <v>1</v>
      </c>
      <c r="AS214">
        <f>VLOOKUP($A214,Ingresos!$C:$X,22,FALSE)</f>
        <v>2</v>
      </c>
    </row>
    <row r="215" spans="1:45" x14ac:dyDescent="0.25">
      <c r="A215">
        <v>193802524</v>
      </c>
      <c r="B215">
        <f>IF((_xlfn.MAXIFS(Grades!$I:$I,Grades!$A:$A,"="&amp;$A215)-_xlfn.MINIFS(Grades!$I:$I,Grades!$A:$A,"="&amp;$A215))=0,0,1)</f>
        <v>0</v>
      </c>
      <c r="C215">
        <f>COUNTIFS(Grades!$A:$A,"="&amp;Alumn_Filtered!$A215,Grades!$J:$J,"=1",Grades!$I:$I,"="&amp;_xlfn.MINIFS(Grades!$I:$I,Grades!$A:$A,"="&amp;$A215))</f>
        <v>6</v>
      </c>
      <c r="D215">
        <f>COUNTIFS(Grades!$A:$A,"="&amp;Alumn_Filtered!$A215,Grades!$P:$P,"=DRP",Grades!$J:$J,"=1",Grades!$I:$I,"="&amp;_xlfn.MINIFS(Grades!$I:$I,Grades!$A:$A,"="&amp;$A215))</f>
        <v>6</v>
      </c>
      <c r="E215">
        <f>COUNTIFS(Grades!$A:$A,"="&amp;Alumn_Filtered!$A215,Grades!$P:$P,"=BAD",Grades!$J:$J,"=1",Grades!$I:$I,"="&amp;_xlfn.MINIFS(Grades!$I:$I,Grades!$A:$A,"="&amp;$A215))</f>
        <v>0</v>
      </c>
      <c r="F215">
        <f>COUNTIFS(Grades!$A:$A,"="&amp;Alumn_Filtered!$A215,Grades!$P:$P,"CVL",Grades!$J:$J,"=1",Grades!$I:$I,"="&amp;_xlfn.MINIFS(Grades!$I:$I,Grades!$A:$A,"="&amp;$A215))</f>
        <v>0</v>
      </c>
      <c r="G215" s="30">
        <f t="shared" si="50"/>
        <v>0</v>
      </c>
      <c r="H215">
        <f>COUNTIFS(Grades!$A:$A,"="&amp;Alumn_Filtered!$A215,Grades!$J:$J,"=1",Grades!$P:$P,"&gt;=0.5",Grades!$I:$I,"="&amp;_xlfn.MINIFS(Grades!$I:$I,Grades!$A:$A,"="&amp;$A215))</f>
        <v>0</v>
      </c>
      <c r="I215" s="28">
        <f t="shared" si="51"/>
        <v>0</v>
      </c>
      <c r="J215">
        <f>COUNTIFS(Grades!$A:$A,"="&amp;Alumn_Filtered!$A215,Grades!$J:$J,"=1",Grades!$P:$P,"&lt;0.5",Grades!$I:$I,"="&amp;_xlfn.MINIFS(Grades!$I:$I,Grades!$A:$A,"="&amp;$A215))</f>
        <v>0</v>
      </c>
      <c r="K215" s="28">
        <f t="shared" si="52"/>
        <v>0</v>
      </c>
      <c r="L215" s="28">
        <f>_xlfn.MAXIFS(Grades!$P:$P,Grades!$A:$A,"="&amp;Alumn_Filtered!$A215,Grades!$J:$J,"=1",Grades!$I:$I,"="&amp;_xlfn.MINIFS(Grades!$I:$I,Grades!$A:$A,"="&amp;$A215))</f>
        <v>0</v>
      </c>
      <c r="M215" s="28">
        <f>_xlfn.MINIFS(Grades!$P:$P,Grades!$A:$A,"="&amp;Alumn_Filtered!$A215,Grades!$J:$J,"=1",Grades!$I:$I,"="&amp;_xlfn.MINIFS(Grades!$I:$I,Grades!$A:$A,"="&amp;$A215))</f>
        <v>0</v>
      </c>
      <c r="N215" s="28">
        <f>IF(G215&lt;&gt;0,SUMIFS(Grades!$P:$P,Grades!$P:$P,"&gt;0",Grades!$A:$A,"="&amp;Alumn_Filtered!$A215,Grades!$J:$J,"=1",Grades!$I:$I,"="&amp;_xlfn.MINIFS(Grades!$I:$I,Grades!$A:$A,"="&amp;$A215))/COUNTIFS(Grades!P:P,"&lt;&gt;BAD",Grades!P:P,"&lt;&gt;DRP",Grades!P:P,"&lt;&gt;CVL",Grades!$A:$A,"="&amp;Alumn_Filtered!$A215,Grades!$J:$J,"=1",Grades!$I:$I,"="&amp;_xlfn.MINIFS(Grades!$I:$I,Grades!$A:$A,"="&amp;$A215)),0)</f>
        <v>0</v>
      </c>
      <c r="O215">
        <f>COUNTIFS(Grades!$A:$A,"="&amp;Alumn_Filtered!$A215,Grades!$J:$J,"=2",Grades!$I:$I,"="&amp;_xlfn.MINIFS(Grades!$I:$I,Grades!$A:$A,"="&amp;$A215))</f>
        <v>0</v>
      </c>
      <c r="P215">
        <f>COUNTIFS(Grades!$A:$A,"="&amp;Alumn_Filtered!$A215,Grades!$P:$P,"=DRP",Grades!$J:$J,"=2",Grades!$I:$I,"="&amp;_xlfn.MINIFS(Grades!$I:$I,Grades!$A:$A,"="&amp;$A215))</f>
        <v>0</v>
      </c>
      <c r="Q215">
        <f>COUNTIFS(Grades!$A:$A,"="&amp;Alumn_Filtered!$A215,Grades!$P:$P,"=BAD",Grades!$J:$J,"=2",Grades!$I:$I,"="&amp;_xlfn.MINIFS(Grades!$I:$I,Grades!$A:$A,"="&amp;$A215))</f>
        <v>0</v>
      </c>
      <c r="R215">
        <f>COUNTIFS(Grades!$A:$A,"="&amp;Alumn_Filtered!$A215,Grades!$P:$P,"CVL",Grades!$J:$J,"=2",Grades!$I:$I,"="&amp;_xlfn.MINIFS(Grades!$I:$I,Grades!$A:$A,"="&amp;$A215))</f>
        <v>0</v>
      </c>
      <c r="S215">
        <f t="shared" si="63"/>
        <v>0</v>
      </c>
      <c r="T215">
        <f>COUNTIFS(Grades!$A:$A,"="&amp;Alumn_Filtered!$A215,Grades!$J:$J,"=2",Grades!$P:$P,"&gt;=0.5",Grades!$I:$I,"="&amp;_xlfn.MINIFS(Grades!$I:$I,Grades!$A:$A,"="&amp;$A215))</f>
        <v>0</v>
      </c>
      <c r="U215" s="28">
        <f t="shared" si="53"/>
        <v>0</v>
      </c>
      <c r="V215">
        <f>COUNTIFS(Grades!$A:$A,"="&amp;Alumn_Filtered!$A215,Grades!$J:$J,"=2",Grades!$P:$P,"&lt;0.5",Grades!$I:$I,"="&amp;_xlfn.MINIFS(Grades!$I:$I,Grades!$A:$A,"="&amp;$A215))</f>
        <v>0</v>
      </c>
      <c r="W215" s="28">
        <f t="shared" si="54"/>
        <v>0</v>
      </c>
      <c r="X215" s="28">
        <f>_xlfn.MAXIFS(Grades!$P:$P,Grades!$A:$A,"="&amp;Alumn_Filtered!$A215,Grades!$J:$J,"=2",Grades!$I:$I,"="&amp;_xlfn.MINIFS(Grades!$I:$I,Grades!$A:$A,"="&amp;$A215))</f>
        <v>0</v>
      </c>
      <c r="Y215" s="28">
        <f>_xlfn.MINIFS(Grades!$P:$P,Grades!$A:$A,"="&amp;Alumn_Filtered!$A215,Grades!$J:$J,"=2",Grades!$I:$I,"="&amp;_xlfn.MINIFS(Grades!$I:$I,Grades!$A:$A,"="&amp;$A215))</f>
        <v>0</v>
      </c>
      <c r="Z215" s="28">
        <f>IF(S215&lt;&gt;0,SUMIFS(Grades!$P:$P,Grades!$P:$P,"&gt;0",Grades!$A:$A,"="&amp;Alumn_Filtered!$A215,Grades!$J:$J,"=2",Grades!$I:$I,"="&amp;_xlfn.MINIFS(Grades!$I:$I,Grades!$A:$A,"="&amp;$A215))/COUNTIFS(Grades!P:P,"&lt;&gt;BAD",Grades!P:P,"&lt;&gt;DRP",Grades!P:P,"&lt;&gt;CVL",Grades!$A:$A,"="&amp;Alumn_Filtered!$A215,Grades!$J:$J,"=2",Grades!$I:$I,"="&amp;_xlfn.MINIFS(Grades!$I:$I,Grades!$A:$A,"="&amp;$A215)),0)</f>
        <v>0</v>
      </c>
      <c r="AA215" s="28">
        <f t="shared" si="55"/>
        <v>0</v>
      </c>
      <c r="AB215">
        <f t="shared" ca="1" si="49"/>
        <v>21</v>
      </c>
      <c r="AC215" t="str">
        <f>LEFT(VLOOKUP($A215,Ingresos!$C:$X,5,FALSE),1)</f>
        <v>T</v>
      </c>
      <c r="AD215">
        <f t="shared" si="56"/>
        <v>0</v>
      </c>
      <c r="AE215" t="str">
        <f>LEFT(VLOOKUP($A215,Ingresos!$C:$X,6,FALSE),1)</f>
        <v>R</v>
      </c>
      <c r="AF215">
        <f t="shared" si="57"/>
        <v>1</v>
      </c>
      <c r="AG215">
        <f>VLOOKUP($A215,Ingresos!$C:$X,9,FALSE)</f>
        <v>633</v>
      </c>
      <c r="AH215" s="28">
        <f t="shared" si="58"/>
        <v>0.68881685575364671</v>
      </c>
      <c r="AI215">
        <f>VLOOKUP($A215,Ingresos!$C:$X,10,FALSE)</f>
        <v>660</v>
      </c>
      <c r="AJ215" s="28">
        <f t="shared" si="59"/>
        <v>0.73257698541329008</v>
      </c>
      <c r="AK215">
        <f>VLOOKUP($A215,Ingresos!$C:$X,11,FALSE)</f>
        <v>477</v>
      </c>
      <c r="AL215" s="28">
        <f t="shared" si="60"/>
        <v>0.4359805510534846</v>
      </c>
      <c r="AM215">
        <f>VLOOKUP($A215,Ingresos!$C:$X,12,FALSE)</f>
        <v>439</v>
      </c>
      <c r="AN215" s="28">
        <f t="shared" si="61"/>
        <v>0.37439222042139386</v>
      </c>
      <c r="AO215">
        <f>VLOOKUP($A215,Ingresos!$C:$X,18,FALSE)</f>
        <v>9</v>
      </c>
      <c r="AP215">
        <f t="shared" si="64"/>
        <v>9</v>
      </c>
      <c r="AQ215" t="str">
        <f>VLOOKUP($A215,Ingresos!$C:$X,19,FALSE)</f>
        <v>H1</v>
      </c>
      <c r="AR215">
        <f t="shared" si="62"/>
        <v>1</v>
      </c>
      <c r="AS215">
        <f>VLOOKUP($A215,Ingresos!$C:$X,22,FALSE)</f>
        <v>0</v>
      </c>
    </row>
    <row r="216" spans="1:45" x14ac:dyDescent="0.25">
      <c r="A216">
        <v>193812562</v>
      </c>
      <c r="B216">
        <f>IF((_xlfn.MAXIFS(Grades!$I:$I,Grades!$A:$A,"="&amp;$A216)-_xlfn.MINIFS(Grades!$I:$I,Grades!$A:$A,"="&amp;$A216))=0,0,1)</f>
        <v>1</v>
      </c>
      <c r="C216">
        <f>COUNTIFS(Grades!$A:$A,"="&amp;Alumn_Filtered!$A216,Grades!$J:$J,"=1",Grades!$I:$I,"="&amp;_xlfn.MINIFS(Grades!$I:$I,Grades!$A:$A,"="&amp;$A216))</f>
        <v>7</v>
      </c>
      <c r="D216">
        <f>COUNTIFS(Grades!$A:$A,"="&amp;Alumn_Filtered!$A216,Grades!$P:$P,"=DRP",Grades!$J:$J,"=1",Grades!$I:$I,"="&amp;_xlfn.MINIFS(Grades!$I:$I,Grades!$A:$A,"="&amp;$A216))</f>
        <v>0</v>
      </c>
      <c r="E216">
        <f>COUNTIFS(Grades!$A:$A,"="&amp;Alumn_Filtered!$A216,Grades!$P:$P,"=BAD",Grades!$J:$J,"=1",Grades!$I:$I,"="&amp;_xlfn.MINIFS(Grades!$I:$I,Grades!$A:$A,"="&amp;$A216))</f>
        <v>0</v>
      </c>
      <c r="F216">
        <f>COUNTIFS(Grades!$A:$A,"="&amp;Alumn_Filtered!$A216,Grades!$P:$P,"CVL",Grades!$J:$J,"=1",Grades!$I:$I,"="&amp;_xlfn.MINIFS(Grades!$I:$I,Grades!$A:$A,"="&amp;$A216))</f>
        <v>1</v>
      </c>
      <c r="G216" s="30">
        <f t="shared" si="50"/>
        <v>6</v>
      </c>
      <c r="H216">
        <f>COUNTIFS(Grades!$A:$A,"="&amp;Alumn_Filtered!$A216,Grades!$J:$J,"=1",Grades!$P:$P,"&gt;=0.5",Grades!$I:$I,"="&amp;_xlfn.MINIFS(Grades!$I:$I,Grades!$A:$A,"="&amp;$A216))</f>
        <v>5</v>
      </c>
      <c r="I216" s="28">
        <f t="shared" si="51"/>
        <v>0.83333333333333337</v>
      </c>
      <c r="J216">
        <f>COUNTIFS(Grades!$A:$A,"="&amp;Alumn_Filtered!$A216,Grades!$J:$J,"=1",Grades!$P:$P,"&lt;0.5",Grades!$I:$I,"="&amp;_xlfn.MINIFS(Grades!$I:$I,Grades!$A:$A,"="&amp;$A216))</f>
        <v>1</v>
      </c>
      <c r="K216" s="28">
        <f t="shared" si="52"/>
        <v>0.16666666666666666</v>
      </c>
      <c r="L216" s="28">
        <f>_xlfn.MAXIFS(Grades!$P:$P,Grades!$A:$A,"="&amp;Alumn_Filtered!$A216,Grades!$J:$J,"=1",Grades!$I:$I,"="&amp;_xlfn.MINIFS(Grades!$I:$I,Grades!$A:$A,"="&amp;$A216))</f>
        <v>0.8666666666666667</v>
      </c>
      <c r="M216" s="28">
        <f>_xlfn.MINIFS(Grades!$P:$P,Grades!$A:$A,"="&amp;Alumn_Filtered!$A216,Grades!$J:$J,"=1",Grades!$I:$I,"="&amp;_xlfn.MINIFS(Grades!$I:$I,Grades!$A:$A,"="&amp;$A216))</f>
        <v>0.43333333333333335</v>
      </c>
      <c r="N216" s="28">
        <f>IF(G216&lt;&gt;0,SUMIFS(Grades!$P:$P,Grades!$P:$P,"&gt;0",Grades!$A:$A,"="&amp;Alumn_Filtered!$A216,Grades!$J:$J,"=1",Grades!$I:$I,"="&amp;_xlfn.MINIFS(Grades!$I:$I,Grades!$A:$A,"="&amp;$A216))/COUNTIFS(Grades!P:P,"&lt;&gt;BAD",Grades!P:P,"&lt;&gt;DRP",Grades!P:P,"&lt;&gt;CVL",Grades!$A:$A,"="&amp;Alumn_Filtered!$A216,Grades!$J:$J,"=1",Grades!$I:$I,"="&amp;_xlfn.MINIFS(Grades!$I:$I,Grades!$A:$A,"="&amp;$A216)),0)</f>
        <v>0.56666666666666676</v>
      </c>
      <c r="O216">
        <f>COUNTIFS(Grades!$A:$A,"="&amp;Alumn_Filtered!$A216,Grades!$J:$J,"=2",Grades!$I:$I,"="&amp;_xlfn.MINIFS(Grades!$I:$I,Grades!$A:$A,"="&amp;$A216))</f>
        <v>9</v>
      </c>
      <c r="P216">
        <f>COUNTIFS(Grades!$A:$A,"="&amp;Alumn_Filtered!$A216,Grades!$P:$P,"=DRP",Grades!$J:$J,"=2",Grades!$I:$I,"="&amp;_xlfn.MINIFS(Grades!$I:$I,Grades!$A:$A,"="&amp;$A216))</f>
        <v>1</v>
      </c>
      <c r="Q216">
        <f>COUNTIFS(Grades!$A:$A,"="&amp;Alumn_Filtered!$A216,Grades!$P:$P,"=BAD",Grades!$J:$J,"=2",Grades!$I:$I,"="&amp;_xlfn.MINIFS(Grades!$I:$I,Grades!$A:$A,"="&amp;$A216))</f>
        <v>1</v>
      </c>
      <c r="R216">
        <f>COUNTIFS(Grades!$A:$A,"="&amp;Alumn_Filtered!$A216,Grades!$P:$P,"CVL",Grades!$J:$J,"=2",Grades!$I:$I,"="&amp;_xlfn.MINIFS(Grades!$I:$I,Grades!$A:$A,"="&amp;$A216))</f>
        <v>1</v>
      </c>
      <c r="S216">
        <f t="shared" si="63"/>
        <v>6</v>
      </c>
      <c r="T216">
        <f>COUNTIFS(Grades!$A:$A,"="&amp;Alumn_Filtered!$A216,Grades!$J:$J,"=2",Grades!$P:$P,"&gt;=0.5",Grades!$I:$I,"="&amp;_xlfn.MINIFS(Grades!$I:$I,Grades!$A:$A,"="&amp;$A216))</f>
        <v>5</v>
      </c>
      <c r="U216" s="28">
        <f t="shared" si="53"/>
        <v>0.83333333333333337</v>
      </c>
      <c r="V216">
        <f>COUNTIFS(Grades!$A:$A,"="&amp;Alumn_Filtered!$A216,Grades!$J:$J,"=2",Grades!$P:$P,"&lt;0.5",Grades!$I:$I,"="&amp;_xlfn.MINIFS(Grades!$I:$I,Grades!$A:$A,"="&amp;$A216))</f>
        <v>1</v>
      </c>
      <c r="W216" s="28">
        <f t="shared" si="54"/>
        <v>0.16666666666666666</v>
      </c>
      <c r="X216" s="28">
        <f>_xlfn.MAXIFS(Grades!$P:$P,Grades!$A:$A,"="&amp;Alumn_Filtered!$A216,Grades!$J:$J,"=2",Grades!$I:$I,"="&amp;_xlfn.MINIFS(Grades!$I:$I,Grades!$A:$A,"="&amp;$A216))</f>
        <v>0.70000000000000007</v>
      </c>
      <c r="Y216" s="28">
        <f>_xlfn.MINIFS(Grades!$P:$P,Grades!$A:$A,"="&amp;Alumn_Filtered!$A216,Grades!$J:$J,"=2",Grades!$I:$I,"="&amp;_xlfn.MINIFS(Grades!$I:$I,Grades!$A:$A,"="&amp;$A216))</f>
        <v>0.33333333333333331</v>
      </c>
      <c r="Z216" s="28">
        <f>IF(S216&lt;&gt;0,SUMIFS(Grades!$P:$P,Grades!$P:$P,"&gt;0",Grades!$A:$A,"="&amp;Alumn_Filtered!$A216,Grades!$J:$J,"=2",Grades!$I:$I,"="&amp;_xlfn.MINIFS(Grades!$I:$I,Grades!$A:$A,"="&amp;$A216))/COUNTIFS(Grades!P:P,"&lt;&gt;BAD",Grades!P:P,"&lt;&gt;DRP",Grades!P:P,"&lt;&gt;CVL",Grades!$A:$A,"="&amp;Alumn_Filtered!$A216,Grades!$J:$J,"=2",Grades!$I:$I,"="&amp;_xlfn.MINIFS(Grades!$I:$I,Grades!$A:$A,"="&amp;$A216)),0)</f>
        <v>0.56111111111111112</v>
      </c>
      <c r="AA216" s="28">
        <f t="shared" si="55"/>
        <v>-5.5555555555556468E-3</v>
      </c>
      <c r="AB216">
        <f t="shared" ca="1" si="49"/>
        <v>21</v>
      </c>
      <c r="AC216" t="str">
        <f>LEFT(VLOOKUP($A216,Ingresos!$C:$X,5,FALSE),1)</f>
        <v>T</v>
      </c>
      <c r="AD216">
        <f t="shared" si="56"/>
        <v>0</v>
      </c>
      <c r="AE216" t="str">
        <f>LEFT(VLOOKUP($A216,Ingresos!$C:$X,6,FALSE),1)</f>
        <v>R</v>
      </c>
      <c r="AF216">
        <f t="shared" si="57"/>
        <v>1</v>
      </c>
      <c r="AG216">
        <f>VLOOKUP($A216,Ingresos!$C:$X,9,FALSE)</f>
        <v>519</v>
      </c>
      <c r="AH216" s="28">
        <f t="shared" si="58"/>
        <v>0.50405186385737444</v>
      </c>
      <c r="AI216">
        <f>VLOOKUP($A216,Ingresos!$C:$X,10,FALSE)</f>
        <v>519</v>
      </c>
      <c r="AJ216" s="28">
        <f t="shared" si="59"/>
        <v>0.50405186385737444</v>
      </c>
      <c r="AK216">
        <f>VLOOKUP($A216,Ingresos!$C:$X,11,FALSE)</f>
        <v>503</v>
      </c>
      <c r="AL216" s="28">
        <f t="shared" si="60"/>
        <v>0.47811993517017826</v>
      </c>
      <c r="AM216">
        <f>VLOOKUP($A216,Ingresos!$C:$X,12,FALSE)</f>
        <v>594</v>
      </c>
      <c r="AN216" s="28">
        <f t="shared" si="61"/>
        <v>0.62560777957860614</v>
      </c>
      <c r="AO216">
        <f>VLOOKUP($A216,Ingresos!$C:$X,18,FALSE)</f>
        <v>9</v>
      </c>
      <c r="AP216">
        <f t="shared" si="64"/>
        <v>9</v>
      </c>
      <c r="AQ216" t="str">
        <f>VLOOKUP($A216,Ingresos!$C:$X,19,FALSE)</f>
        <v>H1</v>
      </c>
      <c r="AR216">
        <f t="shared" si="62"/>
        <v>1</v>
      </c>
      <c r="AS216">
        <f>VLOOKUP($A216,Ingresos!$C:$X,22,FALSE)</f>
        <v>5</v>
      </c>
    </row>
    <row r="217" spans="1:45" x14ac:dyDescent="0.25">
      <c r="A217">
        <v>193837131</v>
      </c>
      <c r="B217">
        <f>IF((_xlfn.MAXIFS(Grades!$I:$I,Grades!$A:$A,"="&amp;$A217)-_xlfn.MINIFS(Grades!$I:$I,Grades!$A:$A,"="&amp;$A217))=0,0,1)</f>
        <v>1</v>
      </c>
      <c r="C217">
        <f>COUNTIFS(Grades!$A:$A,"="&amp;Alumn_Filtered!$A217,Grades!$J:$J,"=1",Grades!$I:$I,"="&amp;_xlfn.MINIFS(Grades!$I:$I,Grades!$A:$A,"="&amp;$A217))</f>
        <v>6</v>
      </c>
      <c r="D217">
        <f>COUNTIFS(Grades!$A:$A,"="&amp;Alumn_Filtered!$A217,Grades!$P:$P,"=DRP",Grades!$J:$J,"=1",Grades!$I:$I,"="&amp;_xlfn.MINIFS(Grades!$I:$I,Grades!$A:$A,"="&amp;$A217))</f>
        <v>0</v>
      </c>
      <c r="E217">
        <f>COUNTIFS(Grades!$A:$A,"="&amp;Alumn_Filtered!$A217,Grades!$P:$P,"=BAD",Grades!$J:$J,"=1",Grades!$I:$I,"="&amp;_xlfn.MINIFS(Grades!$I:$I,Grades!$A:$A,"="&amp;$A217))</f>
        <v>0</v>
      </c>
      <c r="F217">
        <f>COUNTIFS(Grades!$A:$A,"="&amp;Alumn_Filtered!$A217,Grades!$P:$P,"CVL",Grades!$J:$J,"=1",Grades!$I:$I,"="&amp;_xlfn.MINIFS(Grades!$I:$I,Grades!$A:$A,"="&amp;$A217))</f>
        <v>0</v>
      </c>
      <c r="G217" s="30">
        <f t="shared" si="50"/>
        <v>6</v>
      </c>
      <c r="H217">
        <f>COUNTIFS(Grades!$A:$A,"="&amp;Alumn_Filtered!$A217,Grades!$J:$J,"=1",Grades!$P:$P,"&gt;=0.5",Grades!$I:$I,"="&amp;_xlfn.MINIFS(Grades!$I:$I,Grades!$A:$A,"="&amp;$A217))</f>
        <v>6</v>
      </c>
      <c r="I217" s="28">
        <f t="shared" si="51"/>
        <v>1</v>
      </c>
      <c r="J217">
        <f>COUNTIFS(Grades!$A:$A,"="&amp;Alumn_Filtered!$A217,Grades!$J:$J,"=1",Grades!$P:$P,"&lt;0.5",Grades!$I:$I,"="&amp;_xlfn.MINIFS(Grades!$I:$I,Grades!$A:$A,"="&amp;$A217))</f>
        <v>0</v>
      </c>
      <c r="K217" s="28">
        <f t="shared" si="52"/>
        <v>0</v>
      </c>
      <c r="L217" s="28">
        <f>_xlfn.MAXIFS(Grades!$P:$P,Grades!$A:$A,"="&amp;Alumn_Filtered!$A217,Grades!$J:$J,"=1",Grades!$I:$I,"="&amp;_xlfn.MINIFS(Grades!$I:$I,Grades!$A:$A,"="&amp;$A217))</f>
        <v>0.76666666666666661</v>
      </c>
      <c r="M217" s="28">
        <f>_xlfn.MINIFS(Grades!$P:$P,Grades!$A:$A,"="&amp;Alumn_Filtered!$A217,Grades!$J:$J,"=1",Grades!$I:$I,"="&amp;_xlfn.MINIFS(Grades!$I:$I,Grades!$A:$A,"="&amp;$A217))</f>
        <v>0.51666666666666661</v>
      </c>
      <c r="N217" s="28">
        <f>IF(G217&lt;&gt;0,SUMIFS(Grades!$P:$P,Grades!$P:$P,"&gt;0",Grades!$A:$A,"="&amp;Alumn_Filtered!$A217,Grades!$J:$J,"=1",Grades!$I:$I,"="&amp;_xlfn.MINIFS(Grades!$I:$I,Grades!$A:$A,"="&amp;$A217))/COUNTIFS(Grades!P:P,"&lt;&gt;BAD",Grades!P:P,"&lt;&gt;DRP",Grades!P:P,"&lt;&gt;CVL",Grades!$A:$A,"="&amp;Alumn_Filtered!$A217,Grades!$J:$J,"=1",Grades!$I:$I,"="&amp;_xlfn.MINIFS(Grades!$I:$I,Grades!$A:$A,"="&amp;$A217)),0)</f>
        <v>0.60555555555555551</v>
      </c>
      <c r="O217">
        <f>COUNTIFS(Grades!$A:$A,"="&amp;Alumn_Filtered!$A217,Grades!$J:$J,"=2",Grades!$I:$I,"="&amp;_xlfn.MINIFS(Grades!$I:$I,Grades!$A:$A,"="&amp;$A217))</f>
        <v>6</v>
      </c>
      <c r="P217">
        <f>COUNTIFS(Grades!$A:$A,"="&amp;Alumn_Filtered!$A217,Grades!$P:$P,"=DRP",Grades!$J:$J,"=2",Grades!$I:$I,"="&amp;_xlfn.MINIFS(Grades!$I:$I,Grades!$A:$A,"="&amp;$A217))</f>
        <v>0</v>
      </c>
      <c r="Q217">
        <f>COUNTIFS(Grades!$A:$A,"="&amp;Alumn_Filtered!$A217,Grades!$P:$P,"=BAD",Grades!$J:$J,"=2",Grades!$I:$I,"="&amp;_xlfn.MINIFS(Grades!$I:$I,Grades!$A:$A,"="&amp;$A217))</f>
        <v>1</v>
      </c>
      <c r="R217">
        <f>COUNTIFS(Grades!$A:$A,"="&amp;Alumn_Filtered!$A217,Grades!$P:$P,"CVL",Grades!$J:$J,"=2",Grades!$I:$I,"="&amp;_xlfn.MINIFS(Grades!$I:$I,Grades!$A:$A,"="&amp;$A217))</f>
        <v>0</v>
      </c>
      <c r="S217">
        <f t="shared" si="63"/>
        <v>5</v>
      </c>
      <c r="T217">
        <f>COUNTIFS(Grades!$A:$A,"="&amp;Alumn_Filtered!$A217,Grades!$J:$J,"=2",Grades!$P:$P,"&gt;=0.5",Grades!$I:$I,"="&amp;_xlfn.MINIFS(Grades!$I:$I,Grades!$A:$A,"="&amp;$A217))</f>
        <v>1</v>
      </c>
      <c r="U217" s="28">
        <f t="shared" si="53"/>
        <v>0.2</v>
      </c>
      <c r="V217">
        <f>COUNTIFS(Grades!$A:$A,"="&amp;Alumn_Filtered!$A217,Grades!$J:$J,"=2",Grades!$P:$P,"&lt;0.5",Grades!$I:$I,"="&amp;_xlfn.MINIFS(Grades!$I:$I,Grades!$A:$A,"="&amp;$A217))</f>
        <v>4</v>
      </c>
      <c r="W217" s="28">
        <f t="shared" si="54"/>
        <v>0.8</v>
      </c>
      <c r="X217" s="28">
        <f>_xlfn.MAXIFS(Grades!$P:$P,Grades!$A:$A,"="&amp;Alumn_Filtered!$A217,Grades!$J:$J,"=2",Grades!$I:$I,"="&amp;_xlfn.MINIFS(Grades!$I:$I,Grades!$A:$A,"="&amp;$A217))</f>
        <v>0.81666666666666676</v>
      </c>
      <c r="Y217" s="28">
        <f>_xlfn.MINIFS(Grades!$P:$P,Grades!$A:$A,"="&amp;Alumn_Filtered!$A217,Grades!$J:$J,"=2",Grades!$I:$I,"="&amp;_xlfn.MINIFS(Grades!$I:$I,Grades!$A:$A,"="&amp;$A217))</f>
        <v>6.6666666666666652E-2</v>
      </c>
      <c r="Z217" s="28">
        <f>IF(S217&lt;&gt;0,SUMIFS(Grades!$P:$P,Grades!$P:$P,"&gt;0",Grades!$A:$A,"="&amp;Alumn_Filtered!$A217,Grades!$J:$J,"=2",Grades!$I:$I,"="&amp;_xlfn.MINIFS(Grades!$I:$I,Grades!$A:$A,"="&amp;$A217))/COUNTIFS(Grades!P:P,"&lt;&gt;BAD",Grades!P:P,"&lt;&gt;DRP",Grades!P:P,"&lt;&gt;CVL",Grades!$A:$A,"="&amp;Alumn_Filtered!$A217,Grades!$J:$J,"=2",Grades!$I:$I,"="&amp;_xlfn.MINIFS(Grades!$I:$I,Grades!$A:$A,"="&amp;$A217)),0)</f>
        <v>0.41000000000000003</v>
      </c>
      <c r="AA217" s="28">
        <f t="shared" si="55"/>
        <v>-0.19555555555555548</v>
      </c>
      <c r="AB217">
        <f t="shared" ca="1" si="49"/>
        <v>21</v>
      </c>
      <c r="AC217" t="str">
        <f>LEFT(VLOOKUP($A217,Ingresos!$C:$X,5,FALSE),1)</f>
        <v>S</v>
      </c>
      <c r="AD217">
        <f t="shared" si="56"/>
        <v>1</v>
      </c>
      <c r="AE217" t="str">
        <f>LEFT(VLOOKUP($A217,Ingresos!$C:$X,6,FALSE),1)</f>
        <v>R</v>
      </c>
      <c r="AF217">
        <f t="shared" si="57"/>
        <v>1</v>
      </c>
      <c r="AG217">
        <f>VLOOKUP($A217,Ingresos!$C:$X,9,FALSE)</f>
        <v>455</v>
      </c>
      <c r="AH217" s="28">
        <f t="shared" si="58"/>
        <v>0.40032414910858993</v>
      </c>
      <c r="AI217">
        <f>VLOOKUP($A217,Ingresos!$C:$X,10,FALSE)</f>
        <v>455</v>
      </c>
      <c r="AJ217" s="28">
        <f t="shared" si="59"/>
        <v>0.40032414910858993</v>
      </c>
      <c r="AK217">
        <f>VLOOKUP($A217,Ingresos!$C:$X,11,FALSE)</f>
        <v>514</v>
      </c>
      <c r="AL217" s="28">
        <f t="shared" si="60"/>
        <v>0.49594813614262562</v>
      </c>
      <c r="AM217">
        <f>VLOOKUP($A217,Ingresos!$C:$X,12,FALSE)</f>
        <v>593</v>
      </c>
      <c r="AN217" s="28">
        <f t="shared" si="61"/>
        <v>0.62398703403565636</v>
      </c>
      <c r="AO217" t="str">
        <f>VLOOKUP($A217,Ingresos!$C:$X,18,FALSE)</f>
        <v>RM</v>
      </c>
      <c r="AP217">
        <f t="shared" si="64"/>
        <v>13</v>
      </c>
      <c r="AQ217" t="str">
        <f>VLOOKUP($A217,Ingresos!$C:$X,19,FALSE)</f>
        <v>H1</v>
      </c>
      <c r="AR217">
        <f t="shared" si="62"/>
        <v>1</v>
      </c>
      <c r="AS217">
        <f>VLOOKUP($A217,Ingresos!$C:$X,22,FALSE)</f>
        <v>5</v>
      </c>
    </row>
    <row r="218" spans="1:45" x14ac:dyDescent="0.25">
      <c r="A218">
        <v>193844693</v>
      </c>
      <c r="B218">
        <f>IF((_xlfn.MAXIFS(Grades!$I:$I,Grades!$A:$A,"="&amp;$A218)-_xlfn.MINIFS(Grades!$I:$I,Grades!$A:$A,"="&amp;$A218))=0,0,1)</f>
        <v>0</v>
      </c>
      <c r="C218">
        <f>COUNTIFS(Grades!$A:$A,"="&amp;Alumn_Filtered!$A218,Grades!$J:$J,"=1",Grades!$I:$I,"="&amp;_xlfn.MINIFS(Grades!$I:$I,Grades!$A:$A,"="&amp;$A218))</f>
        <v>6</v>
      </c>
      <c r="D218">
        <f>COUNTIFS(Grades!$A:$A,"="&amp;Alumn_Filtered!$A218,Grades!$P:$P,"=DRP",Grades!$J:$J,"=1",Grades!$I:$I,"="&amp;_xlfn.MINIFS(Grades!$I:$I,Grades!$A:$A,"="&amp;$A218))</f>
        <v>0</v>
      </c>
      <c r="E218">
        <f>COUNTIFS(Grades!$A:$A,"="&amp;Alumn_Filtered!$A218,Grades!$P:$P,"=BAD",Grades!$J:$J,"=1",Grades!$I:$I,"="&amp;_xlfn.MINIFS(Grades!$I:$I,Grades!$A:$A,"="&amp;$A218))</f>
        <v>1</v>
      </c>
      <c r="F218">
        <f>COUNTIFS(Grades!$A:$A,"="&amp;Alumn_Filtered!$A218,Grades!$P:$P,"CVL",Grades!$J:$J,"=1",Grades!$I:$I,"="&amp;_xlfn.MINIFS(Grades!$I:$I,Grades!$A:$A,"="&amp;$A218))</f>
        <v>0</v>
      </c>
      <c r="G218" s="30">
        <f t="shared" si="50"/>
        <v>5</v>
      </c>
      <c r="H218">
        <f>COUNTIFS(Grades!$A:$A,"="&amp;Alumn_Filtered!$A218,Grades!$J:$J,"=1",Grades!$P:$P,"&gt;=0.5",Grades!$I:$I,"="&amp;_xlfn.MINIFS(Grades!$I:$I,Grades!$A:$A,"="&amp;$A218))</f>
        <v>1</v>
      </c>
      <c r="I218" s="28">
        <f t="shared" si="51"/>
        <v>0.2</v>
      </c>
      <c r="J218">
        <f>COUNTIFS(Grades!$A:$A,"="&amp;Alumn_Filtered!$A218,Grades!$J:$J,"=1",Grades!$P:$P,"&lt;0.5",Grades!$I:$I,"="&amp;_xlfn.MINIFS(Grades!$I:$I,Grades!$A:$A,"="&amp;$A218))</f>
        <v>4</v>
      </c>
      <c r="K218" s="28">
        <f t="shared" si="52"/>
        <v>0.8</v>
      </c>
      <c r="L218" s="28">
        <f>_xlfn.MAXIFS(Grades!$P:$P,Grades!$A:$A,"="&amp;Alumn_Filtered!$A218,Grades!$J:$J,"=1",Grades!$I:$I,"="&amp;_xlfn.MINIFS(Grades!$I:$I,Grades!$A:$A,"="&amp;$A218))</f>
        <v>0.9</v>
      </c>
      <c r="M218" s="28">
        <f>_xlfn.MINIFS(Grades!$P:$P,Grades!$A:$A,"="&amp;Alumn_Filtered!$A218,Grades!$J:$J,"=1",Grades!$I:$I,"="&amp;_xlfn.MINIFS(Grades!$I:$I,Grades!$A:$A,"="&amp;$A218))</f>
        <v>0.20000000000000004</v>
      </c>
      <c r="N218" s="28">
        <f>IF(G218&lt;&gt;0,SUMIFS(Grades!$P:$P,Grades!$P:$P,"&gt;0",Grades!$A:$A,"="&amp;Alumn_Filtered!$A218,Grades!$J:$J,"=1",Grades!$I:$I,"="&amp;_xlfn.MINIFS(Grades!$I:$I,Grades!$A:$A,"="&amp;$A218))/COUNTIFS(Grades!P:P,"&lt;&gt;BAD",Grades!P:P,"&lt;&gt;DRP",Grades!P:P,"&lt;&gt;CVL",Grades!$A:$A,"="&amp;Alumn_Filtered!$A218,Grades!$J:$J,"=1",Grades!$I:$I,"="&amp;_xlfn.MINIFS(Grades!$I:$I,Grades!$A:$A,"="&amp;$A218)),0)</f>
        <v>0.45</v>
      </c>
      <c r="O218">
        <f>COUNTIFS(Grades!$A:$A,"="&amp;Alumn_Filtered!$A218,Grades!$J:$J,"=2",Grades!$I:$I,"="&amp;_xlfn.MINIFS(Grades!$I:$I,Grades!$A:$A,"="&amp;$A218))</f>
        <v>0</v>
      </c>
      <c r="P218">
        <f>COUNTIFS(Grades!$A:$A,"="&amp;Alumn_Filtered!$A218,Grades!$P:$P,"=DRP",Grades!$J:$J,"=2",Grades!$I:$I,"="&amp;_xlfn.MINIFS(Grades!$I:$I,Grades!$A:$A,"="&amp;$A218))</f>
        <v>0</v>
      </c>
      <c r="Q218">
        <f>COUNTIFS(Grades!$A:$A,"="&amp;Alumn_Filtered!$A218,Grades!$P:$P,"=BAD",Grades!$J:$J,"=2",Grades!$I:$I,"="&amp;_xlfn.MINIFS(Grades!$I:$I,Grades!$A:$A,"="&amp;$A218))</f>
        <v>0</v>
      </c>
      <c r="R218">
        <f>COUNTIFS(Grades!$A:$A,"="&amp;Alumn_Filtered!$A218,Grades!$P:$P,"CVL",Grades!$J:$J,"=2",Grades!$I:$I,"="&amp;_xlfn.MINIFS(Grades!$I:$I,Grades!$A:$A,"="&amp;$A218))</f>
        <v>0</v>
      </c>
      <c r="S218">
        <f t="shared" si="63"/>
        <v>0</v>
      </c>
      <c r="T218">
        <f>COUNTIFS(Grades!$A:$A,"="&amp;Alumn_Filtered!$A218,Grades!$J:$J,"=2",Grades!$P:$P,"&gt;=0.5",Grades!$I:$I,"="&amp;_xlfn.MINIFS(Grades!$I:$I,Grades!$A:$A,"="&amp;$A218))</f>
        <v>0</v>
      </c>
      <c r="U218" s="28">
        <f t="shared" si="53"/>
        <v>0</v>
      </c>
      <c r="V218">
        <f>COUNTIFS(Grades!$A:$A,"="&amp;Alumn_Filtered!$A218,Grades!$J:$J,"=2",Grades!$P:$P,"&lt;0.5",Grades!$I:$I,"="&amp;_xlfn.MINIFS(Grades!$I:$I,Grades!$A:$A,"="&amp;$A218))</f>
        <v>0</v>
      </c>
      <c r="W218" s="28">
        <f t="shared" si="54"/>
        <v>0</v>
      </c>
      <c r="X218" s="28">
        <f>_xlfn.MAXIFS(Grades!$P:$P,Grades!$A:$A,"="&amp;Alumn_Filtered!$A218,Grades!$J:$J,"=2",Grades!$I:$I,"="&amp;_xlfn.MINIFS(Grades!$I:$I,Grades!$A:$A,"="&amp;$A218))</f>
        <v>0</v>
      </c>
      <c r="Y218" s="28">
        <f>_xlfn.MINIFS(Grades!$P:$P,Grades!$A:$A,"="&amp;Alumn_Filtered!$A218,Grades!$J:$J,"=2",Grades!$I:$I,"="&amp;_xlfn.MINIFS(Grades!$I:$I,Grades!$A:$A,"="&amp;$A218))</f>
        <v>0</v>
      </c>
      <c r="Z218" s="28">
        <f>IF(S218&lt;&gt;0,SUMIFS(Grades!$P:$P,Grades!$P:$P,"&gt;0",Grades!$A:$A,"="&amp;Alumn_Filtered!$A218,Grades!$J:$J,"=2",Grades!$I:$I,"="&amp;_xlfn.MINIFS(Grades!$I:$I,Grades!$A:$A,"="&amp;$A218))/COUNTIFS(Grades!P:P,"&lt;&gt;BAD",Grades!P:P,"&lt;&gt;DRP",Grades!P:P,"&lt;&gt;CVL",Grades!$A:$A,"="&amp;Alumn_Filtered!$A218,Grades!$J:$J,"=2",Grades!$I:$I,"="&amp;_xlfn.MINIFS(Grades!$I:$I,Grades!$A:$A,"="&amp;$A218)),0)</f>
        <v>0</v>
      </c>
      <c r="AA218" s="28">
        <f t="shared" si="55"/>
        <v>-0.45</v>
      </c>
      <c r="AB218">
        <f t="shared" ca="1" si="49"/>
        <v>21</v>
      </c>
      <c r="AC218" t="str">
        <f>LEFT(VLOOKUP($A218,Ingresos!$C:$X,5,FALSE),1)</f>
        <v>S</v>
      </c>
      <c r="AD218">
        <f t="shared" si="56"/>
        <v>1</v>
      </c>
      <c r="AE218" t="str">
        <f>LEFT(VLOOKUP($A218,Ingresos!$C:$X,6,FALSE),1)</f>
        <v>R</v>
      </c>
      <c r="AF218">
        <f t="shared" si="57"/>
        <v>1</v>
      </c>
      <c r="AG218">
        <f>VLOOKUP($A218,Ingresos!$C:$X,9,FALSE)</f>
        <v>575</v>
      </c>
      <c r="AH218" s="28">
        <f t="shared" si="58"/>
        <v>0.59481361426256074</v>
      </c>
      <c r="AI218">
        <f>VLOOKUP($A218,Ingresos!$C:$X,10,FALSE)</f>
        <v>598</v>
      </c>
      <c r="AJ218" s="28">
        <f t="shared" si="59"/>
        <v>0.63209076175040524</v>
      </c>
      <c r="AK218">
        <f>VLOOKUP($A218,Ingresos!$C:$X,11,FALSE)</f>
        <v>574</v>
      </c>
      <c r="AL218" s="28">
        <f t="shared" si="60"/>
        <v>0.59319286871961097</v>
      </c>
      <c r="AM218">
        <f>VLOOKUP($A218,Ingresos!$C:$X,12,FALSE)</f>
        <v>585</v>
      </c>
      <c r="AN218" s="28">
        <f t="shared" si="61"/>
        <v>0.61102106969205838</v>
      </c>
      <c r="AO218">
        <f>VLOOKUP($A218,Ingresos!$C:$X,18,FALSE)</f>
        <v>13</v>
      </c>
      <c r="AP218">
        <f t="shared" si="64"/>
        <v>13</v>
      </c>
      <c r="AQ218" t="str">
        <f>VLOOKUP($A218,Ingresos!$C:$X,19,FALSE)</f>
        <v>H1</v>
      </c>
      <c r="AR218">
        <f t="shared" si="62"/>
        <v>1</v>
      </c>
      <c r="AS218">
        <f>VLOOKUP($A218,Ingresos!$C:$X,22,FALSE)</f>
        <v>0</v>
      </c>
    </row>
    <row r="219" spans="1:45" x14ac:dyDescent="0.25">
      <c r="A219">
        <v>193852807</v>
      </c>
      <c r="B219">
        <f>IF((_xlfn.MAXIFS(Grades!$I:$I,Grades!$A:$A,"="&amp;$A219)-_xlfn.MINIFS(Grades!$I:$I,Grades!$A:$A,"="&amp;$A219))=0,0,1)</f>
        <v>1</v>
      </c>
      <c r="C219">
        <f>COUNTIFS(Grades!$A:$A,"="&amp;Alumn_Filtered!$A219,Grades!$J:$J,"=1",Grades!$I:$I,"="&amp;_xlfn.MINIFS(Grades!$I:$I,Grades!$A:$A,"="&amp;$A219))</f>
        <v>6</v>
      </c>
      <c r="D219">
        <f>COUNTIFS(Grades!$A:$A,"="&amp;Alumn_Filtered!$A219,Grades!$P:$P,"=DRP",Grades!$J:$J,"=1",Grades!$I:$I,"="&amp;_xlfn.MINIFS(Grades!$I:$I,Grades!$A:$A,"="&amp;$A219))</f>
        <v>0</v>
      </c>
      <c r="E219">
        <f>COUNTIFS(Grades!$A:$A,"="&amp;Alumn_Filtered!$A219,Grades!$P:$P,"=BAD",Grades!$J:$J,"=1",Grades!$I:$I,"="&amp;_xlfn.MINIFS(Grades!$I:$I,Grades!$A:$A,"="&amp;$A219))</f>
        <v>1</v>
      </c>
      <c r="F219">
        <f>COUNTIFS(Grades!$A:$A,"="&amp;Alumn_Filtered!$A219,Grades!$P:$P,"CVL",Grades!$J:$J,"=1",Grades!$I:$I,"="&amp;_xlfn.MINIFS(Grades!$I:$I,Grades!$A:$A,"="&amp;$A219))</f>
        <v>0</v>
      </c>
      <c r="G219" s="30">
        <f t="shared" si="50"/>
        <v>5</v>
      </c>
      <c r="H219">
        <f>COUNTIFS(Grades!$A:$A,"="&amp;Alumn_Filtered!$A219,Grades!$J:$J,"=1",Grades!$P:$P,"&gt;=0.5",Grades!$I:$I,"="&amp;_xlfn.MINIFS(Grades!$I:$I,Grades!$A:$A,"="&amp;$A219))</f>
        <v>5</v>
      </c>
      <c r="I219" s="28">
        <f t="shared" si="51"/>
        <v>1</v>
      </c>
      <c r="J219">
        <f>COUNTIFS(Grades!$A:$A,"="&amp;Alumn_Filtered!$A219,Grades!$J:$J,"=1",Grades!$P:$P,"&lt;0.5",Grades!$I:$I,"="&amp;_xlfn.MINIFS(Grades!$I:$I,Grades!$A:$A,"="&amp;$A219))</f>
        <v>0</v>
      </c>
      <c r="K219" s="28">
        <f t="shared" si="52"/>
        <v>0</v>
      </c>
      <c r="L219" s="28">
        <f>_xlfn.MAXIFS(Grades!$P:$P,Grades!$A:$A,"="&amp;Alumn_Filtered!$A219,Grades!$J:$J,"=1",Grades!$I:$I,"="&amp;_xlfn.MINIFS(Grades!$I:$I,Grades!$A:$A,"="&amp;$A219))</f>
        <v>0.96666666666666667</v>
      </c>
      <c r="M219" s="28">
        <f>_xlfn.MINIFS(Grades!$P:$P,Grades!$A:$A,"="&amp;Alumn_Filtered!$A219,Grades!$J:$J,"=1",Grades!$I:$I,"="&amp;_xlfn.MINIFS(Grades!$I:$I,Grades!$A:$A,"="&amp;$A219))</f>
        <v>0.51666666666666661</v>
      </c>
      <c r="N219" s="28">
        <f>IF(G219&lt;&gt;0,SUMIFS(Grades!$P:$P,Grades!$P:$P,"&gt;0",Grades!$A:$A,"="&amp;Alumn_Filtered!$A219,Grades!$J:$J,"=1",Grades!$I:$I,"="&amp;_xlfn.MINIFS(Grades!$I:$I,Grades!$A:$A,"="&amp;$A219))/COUNTIFS(Grades!P:P,"&lt;&gt;BAD",Grades!P:P,"&lt;&gt;DRP",Grades!P:P,"&lt;&gt;CVL",Grades!$A:$A,"="&amp;Alumn_Filtered!$A219,Grades!$J:$J,"=1",Grades!$I:$I,"="&amp;_xlfn.MINIFS(Grades!$I:$I,Grades!$A:$A,"="&amp;$A219)),0)</f>
        <v>0.65333333333333332</v>
      </c>
      <c r="O219">
        <f>COUNTIFS(Grades!$A:$A,"="&amp;Alumn_Filtered!$A219,Grades!$J:$J,"=2",Grades!$I:$I,"="&amp;_xlfn.MINIFS(Grades!$I:$I,Grades!$A:$A,"="&amp;$A219))</f>
        <v>7</v>
      </c>
      <c r="P219">
        <f>COUNTIFS(Grades!$A:$A,"="&amp;Alumn_Filtered!$A219,Grades!$P:$P,"=DRP",Grades!$J:$J,"=2",Grades!$I:$I,"="&amp;_xlfn.MINIFS(Grades!$I:$I,Grades!$A:$A,"="&amp;$A219))</f>
        <v>2</v>
      </c>
      <c r="Q219">
        <f>COUNTIFS(Grades!$A:$A,"="&amp;Alumn_Filtered!$A219,Grades!$P:$P,"=BAD",Grades!$J:$J,"=2",Grades!$I:$I,"="&amp;_xlfn.MINIFS(Grades!$I:$I,Grades!$A:$A,"="&amp;$A219))</f>
        <v>0</v>
      </c>
      <c r="R219">
        <f>COUNTIFS(Grades!$A:$A,"="&amp;Alumn_Filtered!$A219,Grades!$P:$P,"CVL",Grades!$J:$J,"=2",Grades!$I:$I,"="&amp;_xlfn.MINIFS(Grades!$I:$I,Grades!$A:$A,"="&amp;$A219))</f>
        <v>0</v>
      </c>
      <c r="S219">
        <f t="shared" si="63"/>
        <v>5</v>
      </c>
      <c r="T219">
        <f>COUNTIFS(Grades!$A:$A,"="&amp;Alumn_Filtered!$A219,Grades!$J:$J,"=2",Grades!$P:$P,"&gt;=0.5",Grades!$I:$I,"="&amp;_xlfn.MINIFS(Grades!$I:$I,Grades!$A:$A,"="&amp;$A219))</f>
        <v>3</v>
      </c>
      <c r="U219" s="28">
        <f t="shared" si="53"/>
        <v>0.6</v>
      </c>
      <c r="V219">
        <f>COUNTIFS(Grades!$A:$A,"="&amp;Alumn_Filtered!$A219,Grades!$J:$J,"=2",Grades!$P:$P,"&lt;0.5",Grades!$I:$I,"="&amp;_xlfn.MINIFS(Grades!$I:$I,Grades!$A:$A,"="&amp;$A219))</f>
        <v>2</v>
      </c>
      <c r="W219" s="28">
        <f t="shared" si="54"/>
        <v>0.4</v>
      </c>
      <c r="X219" s="28">
        <f>_xlfn.MAXIFS(Grades!$P:$P,Grades!$A:$A,"="&amp;Alumn_Filtered!$A219,Grades!$J:$J,"=2",Grades!$I:$I,"="&amp;_xlfn.MINIFS(Grades!$I:$I,Grades!$A:$A,"="&amp;$A219))</f>
        <v>0.76666666666666661</v>
      </c>
      <c r="Y219" s="28">
        <f>_xlfn.MINIFS(Grades!$P:$P,Grades!$A:$A,"="&amp;Alumn_Filtered!$A219,Grades!$J:$J,"=2",Grades!$I:$I,"="&amp;_xlfn.MINIFS(Grades!$I:$I,Grades!$A:$A,"="&amp;$A219))</f>
        <v>0.20000000000000004</v>
      </c>
      <c r="Z219" s="28">
        <f>IF(S219&lt;&gt;0,SUMIFS(Grades!$P:$P,Grades!$P:$P,"&gt;0",Grades!$A:$A,"="&amp;Alumn_Filtered!$A219,Grades!$J:$J,"=2",Grades!$I:$I,"="&amp;_xlfn.MINIFS(Grades!$I:$I,Grades!$A:$A,"="&amp;$A219))/COUNTIFS(Grades!P:P,"&lt;&gt;BAD",Grades!P:P,"&lt;&gt;DRP",Grades!P:P,"&lt;&gt;CVL",Grades!$A:$A,"="&amp;Alumn_Filtered!$A219,Grades!$J:$J,"=2",Grades!$I:$I,"="&amp;_xlfn.MINIFS(Grades!$I:$I,Grades!$A:$A,"="&amp;$A219)),0)</f>
        <v>0.49999999999999989</v>
      </c>
      <c r="AA219" s="28">
        <f t="shared" si="55"/>
        <v>-0.15333333333333343</v>
      </c>
      <c r="AB219">
        <f t="shared" ca="1" si="49"/>
        <v>21</v>
      </c>
      <c r="AC219" t="str">
        <f>LEFT(VLOOKUP($A219,Ingresos!$C:$X,5,FALSE),1)</f>
        <v>S</v>
      </c>
      <c r="AD219">
        <f t="shared" si="56"/>
        <v>1</v>
      </c>
      <c r="AE219" t="str">
        <f>LEFT(VLOOKUP($A219,Ingresos!$C:$X,6,FALSE),1)</f>
        <v>R</v>
      </c>
      <c r="AF219">
        <f t="shared" si="57"/>
        <v>1</v>
      </c>
      <c r="AG219">
        <f>VLOOKUP($A219,Ingresos!$C:$X,9,FALSE)</f>
        <v>601</v>
      </c>
      <c r="AH219" s="28">
        <f t="shared" si="58"/>
        <v>0.63695299837925445</v>
      </c>
      <c r="AI219">
        <f>VLOOKUP($A219,Ingresos!$C:$X,10,FALSE)</f>
        <v>626</v>
      </c>
      <c r="AJ219" s="28">
        <f t="shared" si="59"/>
        <v>0.67747163695299839</v>
      </c>
      <c r="AK219">
        <f>VLOOKUP($A219,Ingresos!$C:$X,11,FALSE)</f>
        <v>560</v>
      </c>
      <c r="AL219" s="28">
        <f t="shared" si="60"/>
        <v>0.57050243111831445</v>
      </c>
      <c r="AM219">
        <f>VLOOKUP($A219,Ingresos!$C:$X,12,FALSE)</f>
        <v>594</v>
      </c>
      <c r="AN219" s="28">
        <f t="shared" si="61"/>
        <v>0.62560777957860614</v>
      </c>
      <c r="AO219">
        <f>VLOOKUP($A219,Ingresos!$C:$X,18,FALSE)</f>
        <v>13</v>
      </c>
      <c r="AP219">
        <f t="shared" si="64"/>
        <v>13</v>
      </c>
      <c r="AQ219" t="str">
        <f>VLOOKUP($A219,Ingresos!$C:$X,19,FALSE)</f>
        <v>H1</v>
      </c>
      <c r="AR219">
        <f t="shared" si="62"/>
        <v>1</v>
      </c>
      <c r="AS219">
        <f>VLOOKUP($A219,Ingresos!$C:$X,22,FALSE)</f>
        <v>0</v>
      </c>
    </row>
    <row r="220" spans="1:45" x14ac:dyDescent="0.25">
      <c r="A220">
        <v>193887082</v>
      </c>
      <c r="B220">
        <f>IF((_xlfn.MAXIFS(Grades!$I:$I,Grades!$A:$A,"="&amp;$A220)-_xlfn.MINIFS(Grades!$I:$I,Grades!$A:$A,"="&amp;$A220))=0,0,1)</f>
        <v>0</v>
      </c>
      <c r="C220">
        <f>COUNTIFS(Grades!$A:$A,"="&amp;Alumn_Filtered!$A220,Grades!$J:$J,"=1",Grades!$I:$I,"="&amp;_xlfn.MINIFS(Grades!$I:$I,Grades!$A:$A,"="&amp;$A220))</f>
        <v>6</v>
      </c>
      <c r="D220">
        <f>COUNTIFS(Grades!$A:$A,"="&amp;Alumn_Filtered!$A220,Grades!$P:$P,"=DRP",Grades!$J:$J,"=1",Grades!$I:$I,"="&amp;_xlfn.MINIFS(Grades!$I:$I,Grades!$A:$A,"="&amp;$A220))</f>
        <v>0</v>
      </c>
      <c r="E220">
        <f>COUNTIFS(Grades!$A:$A,"="&amp;Alumn_Filtered!$A220,Grades!$P:$P,"=BAD",Grades!$J:$J,"=1",Grades!$I:$I,"="&amp;_xlfn.MINIFS(Grades!$I:$I,Grades!$A:$A,"="&amp;$A220))</f>
        <v>1</v>
      </c>
      <c r="F220">
        <f>COUNTIFS(Grades!$A:$A,"="&amp;Alumn_Filtered!$A220,Grades!$P:$P,"CVL",Grades!$J:$J,"=1",Grades!$I:$I,"="&amp;_xlfn.MINIFS(Grades!$I:$I,Grades!$A:$A,"="&amp;$A220))</f>
        <v>0</v>
      </c>
      <c r="G220" s="30">
        <f t="shared" si="50"/>
        <v>5</v>
      </c>
      <c r="H220">
        <f>COUNTIFS(Grades!$A:$A,"="&amp;Alumn_Filtered!$A220,Grades!$J:$J,"=1",Grades!$P:$P,"&gt;=0.5",Grades!$I:$I,"="&amp;_xlfn.MINIFS(Grades!$I:$I,Grades!$A:$A,"="&amp;$A220))</f>
        <v>3</v>
      </c>
      <c r="I220" s="28">
        <f t="shared" si="51"/>
        <v>0.6</v>
      </c>
      <c r="J220">
        <f>COUNTIFS(Grades!$A:$A,"="&amp;Alumn_Filtered!$A220,Grades!$J:$J,"=1",Grades!$P:$P,"&lt;0.5",Grades!$I:$I,"="&amp;_xlfn.MINIFS(Grades!$I:$I,Grades!$A:$A,"="&amp;$A220))</f>
        <v>2</v>
      </c>
      <c r="K220" s="28">
        <f t="shared" si="52"/>
        <v>0.4</v>
      </c>
      <c r="L220" s="28">
        <f>_xlfn.MAXIFS(Grades!$P:$P,Grades!$A:$A,"="&amp;Alumn_Filtered!$A220,Grades!$J:$J,"=1",Grades!$I:$I,"="&amp;_xlfn.MINIFS(Grades!$I:$I,Grades!$A:$A,"="&amp;$A220))</f>
        <v>0.85</v>
      </c>
      <c r="M220" s="28">
        <f>_xlfn.MINIFS(Grades!$P:$P,Grades!$A:$A,"="&amp;Alumn_Filtered!$A220,Grades!$J:$J,"=1",Grades!$I:$I,"="&amp;_xlfn.MINIFS(Grades!$I:$I,Grades!$A:$A,"="&amp;$A220))</f>
        <v>0.33333333333333331</v>
      </c>
      <c r="N220" s="28">
        <f>IF(G220&lt;&gt;0,SUMIFS(Grades!$P:$P,Grades!$P:$P,"&gt;0",Grades!$A:$A,"="&amp;Alumn_Filtered!$A220,Grades!$J:$J,"=1",Grades!$I:$I,"="&amp;_xlfn.MINIFS(Grades!$I:$I,Grades!$A:$A,"="&amp;$A220))/COUNTIFS(Grades!P:P,"&lt;&gt;BAD",Grades!P:P,"&lt;&gt;DRP",Grades!P:P,"&lt;&gt;CVL",Grades!$A:$A,"="&amp;Alumn_Filtered!$A220,Grades!$J:$J,"=1",Grades!$I:$I,"="&amp;_xlfn.MINIFS(Grades!$I:$I,Grades!$A:$A,"="&amp;$A220)),0)</f>
        <v>0.56666666666666665</v>
      </c>
      <c r="O220">
        <f>COUNTIFS(Grades!$A:$A,"="&amp;Alumn_Filtered!$A220,Grades!$J:$J,"=2",Grades!$I:$I,"="&amp;_xlfn.MINIFS(Grades!$I:$I,Grades!$A:$A,"="&amp;$A220))</f>
        <v>8</v>
      </c>
      <c r="P220">
        <f>COUNTIFS(Grades!$A:$A,"="&amp;Alumn_Filtered!$A220,Grades!$P:$P,"=DRP",Grades!$J:$J,"=2",Grades!$I:$I,"="&amp;_xlfn.MINIFS(Grades!$I:$I,Grades!$A:$A,"="&amp;$A220))</f>
        <v>2</v>
      </c>
      <c r="Q220">
        <f>COUNTIFS(Grades!$A:$A,"="&amp;Alumn_Filtered!$A220,Grades!$P:$P,"=BAD",Grades!$J:$J,"=2",Grades!$I:$I,"="&amp;_xlfn.MINIFS(Grades!$I:$I,Grades!$A:$A,"="&amp;$A220))</f>
        <v>2</v>
      </c>
      <c r="R220">
        <f>COUNTIFS(Grades!$A:$A,"="&amp;Alumn_Filtered!$A220,Grades!$P:$P,"CVL",Grades!$J:$J,"=2",Grades!$I:$I,"="&amp;_xlfn.MINIFS(Grades!$I:$I,Grades!$A:$A,"="&amp;$A220))</f>
        <v>0</v>
      </c>
      <c r="S220">
        <f t="shared" si="63"/>
        <v>4</v>
      </c>
      <c r="T220">
        <f>COUNTIFS(Grades!$A:$A,"="&amp;Alumn_Filtered!$A220,Grades!$J:$J,"=2",Grades!$P:$P,"&gt;=0.5",Grades!$I:$I,"="&amp;_xlfn.MINIFS(Grades!$I:$I,Grades!$A:$A,"="&amp;$A220))</f>
        <v>1</v>
      </c>
      <c r="U220" s="28">
        <f t="shared" si="53"/>
        <v>0.25</v>
      </c>
      <c r="V220">
        <f>COUNTIFS(Grades!$A:$A,"="&amp;Alumn_Filtered!$A220,Grades!$J:$J,"=2",Grades!$P:$P,"&lt;0.5",Grades!$I:$I,"="&amp;_xlfn.MINIFS(Grades!$I:$I,Grades!$A:$A,"="&amp;$A220))</f>
        <v>3</v>
      </c>
      <c r="W220" s="28">
        <f t="shared" si="54"/>
        <v>0.75</v>
      </c>
      <c r="X220" s="28">
        <f>_xlfn.MAXIFS(Grades!$P:$P,Grades!$A:$A,"="&amp;Alumn_Filtered!$A220,Grades!$J:$J,"=2",Grades!$I:$I,"="&amp;_xlfn.MINIFS(Grades!$I:$I,Grades!$A:$A,"="&amp;$A220))</f>
        <v>0.70000000000000007</v>
      </c>
      <c r="Y220" s="28">
        <f>_xlfn.MINIFS(Grades!$P:$P,Grades!$A:$A,"="&amp;Alumn_Filtered!$A220,Grades!$J:$J,"=2",Grades!$I:$I,"="&amp;_xlfn.MINIFS(Grades!$I:$I,Grades!$A:$A,"="&amp;$A220))</f>
        <v>5.000000000000001E-2</v>
      </c>
      <c r="Z220" s="28">
        <f>IF(S220&lt;&gt;0,SUMIFS(Grades!$P:$P,Grades!$P:$P,"&gt;0",Grades!$A:$A,"="&amp;Alumn_Filtered!$A220,Grades!$J:$J,"=2",Grades!$I:$I,"="&amp;_xlfn.MINIFS(Grades!$I:$I,Grades!$A:$A,"="&amp;$A220))/COUNTIFS(Grades!P:P,"&lt;&gt;BAD",Grades!P:P,"&lt;&gt;DRP",Grades!P:P,"&lt;&gt;CVL",Grades!$A:$A,"="&amp;Alumn_Filtered!$A220,Grades!$J:$J,"=2",Grades!$I:$I,"="&amp;_xlfn.MINIFS(Grades!$I:$I,Grades!$A:$A,"="&amp;$A220)),0)</f>
        <v>0.33750000000000002</v>
      </c>
      <c r="AA220" s="28">
        <f t="shared" si="55"/>
        <v>-0.22916666666666663</v>
      </c>
      <c r="AB220">
        <f t="shared" ca="1" si="49"/>
        <v>21</v>
      </c>
      <c r="AC220" t="str">
        <f>LEFT(VLOOKUP($A220,Ingresos!$C:$X,5,FALSE),1)</f>
        <v>S</v>
      </c>
      <c r="AD220">
        <f t="shared" si="56"/>
        <v>1</v>
      </c>
      <c r="AE220" t="str">
        <f>LEFT(VLOOKUP($A220,Ingresos!$C:$X,6,FALSE),1)</f>
        <v>R</v>
      </c>
      <c r="AF220">
        <f t="shared" si="57"/>
        <v>1</v>
      </c>
      <c r="AG220">
        <f>VLOOKUP($A220,Ingresos!$C:$X,9,FALSE)</f>
        <v>548</v>
      </c>
      <c r="AH220" s="28">
        <f t="shared" si="58"/>
        <v>0.55105348460291737</v>
      </c>
      <c r="AI220">
        <f>VLOOKUP($A220,Ingresos!$C:$X,10,FALSE)</f>
        <v>548</v>
      </c>
      <c r="AJ220" s="28">
        <f t="shared" si="59"/>
        <v>0.55105348460291737</v>
      </c>
      <c r="AK220">
        <f>VLOOKUP($A220,Ingresos!$C:$X,11,FALSE)</f>
        <v>626</v>
      </c>
      <c r="AL220" s="28">
        <f t="shared" si="60"/>
        <v>0.67747163695299839</v>
      </c>
      <c r="AM220">
        <f>VLOOKUP($A220,Ingresos!$C:$X,12,FALSE)</f>
        <v>590</v>
      </c>
      <c r="AN220" s="28">
        <f t="shared" si="61"/>
        <v>0.61912479740680715</v>
      </c>
      <c r="AO220">
        <f>VLOOKUP($A220,Ingresos!$C:$X,18,FALSE)</f>
        <v>13</v>
      </c>
      <c r="AP220">
        <f t="shared" si="64"/>
        <v>13</v>
      </c>
      <c r="AQ220" t="str">
        <f>VLOOKUP($A220,Ingresos!$C:$X,19,FALSE)</f>
        <v>H1</v>
      </c>
      <c r="AR220">
        <f t="shared" si="62"/>
        <v>1</v>
      </c>
      <c r="AS220">
        <f>VLOOKUP($A220,Ingresos!$C:$X,22,FALSE)</f>
        <v>0</v>
      </c>
    </row>
    <row r="221" spans="1:45" x14ac:dyDescent="0.25">
      <c r="A221">
        <v>193891950</v>
      </c>
      <c r="B221">
        <f>IF((_xlfn.MAXIFS(Grades!$I:$I,Grades!$A:$A,"="&amp;$A221)-_xlfn.MINIFS(Grades!$I:$I,Grades!$A:$A,"="&amp;$A221))=0,0,1)</f>
        <v>0</v>
      </c>
      <c r="C221">
        <f>COUNTIFS(Grades!$A:$A,"="&amp;Alumn_Filtered!$A221,Grades!$J:$J,"=1",Grades!$I:$I,"="&amp;_xlfn.MINIFS(Grades!$I:$I,Grades!$A:$A,"="&amp;$A221))</f>
        <v>6</v>
      </c>
      <c r="D221">
        <f>COUNTIFS(Grades!$A:$A,"="&amp;Alumn_Filtered!$A221,Grades!$P:$P,"=DRP",Grades!$J:$J,"=1",Grades!$I:$I,"="&amp;_xlfn.MINIFS(Grades!$I:$I,Grades!$A:$A,"="&amp;$A221))</f>
        <v>0</v>
      </c>
      <c r="E221">
        <f>COUNTIFS(Grades!$A:$A,"="&amp;Alumn_Filtered!$A221,Grades!$P:$P,"=BAD",Grades!$J:$J,"=1",Grades!$I:$I,"="&amp;_xlfn.MINIFS(Grades!$I:$I,Grades!$A:$A,"="&amp;$A221))</f>
        <v>0</v>
      </c>
      <c r="F221">
        <f>COUNTIFS(Grades!$A:$A,"="&amp;Alumn_Filtered!$A221,Grades!$P:$P,"CVL",Grades!$J:$J,"=1",Grades!$I:$I,"="&amp;_xlfn.MINIFS(Grades!$I:$I,Grades!$A:$A,"="&amp;$A221))</f>
        <v>0</v>
      </c>
      <c r="G221" s="30">
        <f t="shared" si="50"/>
        <v>6</v>
      </c>
      <c r="H221">
        <f>COUNTIFS(Grades!$A:$A,"="&amp;Alumn_Filtered!$A221,Grades!$J:$J,"=1",Grades!$P:$P,"&gt;=0.5",Grades!$I:$I,"="&amp;_xlfn.MINIFS(Grades!$I:$I,Grades!$A:$A,"="&amp;$A221))</f>
        <v>2</v>
      </c>
      <c r="I221" s="28">
        <f t="shared" si="51"/>
        <v>0.33333333333333331</v>
      </c>
      <c r="J221">
        <f>COUNTIFS(Grades!$A:$A,"="&amp;Alumn_Filtered!$A221,Grades!$J:$J,"=1",Grades!$P:$P,"&lt;0.5",Grades!$I:$I,"="&amp;_xlfn.MINIFS(Grades!$I:$I,Grades!$A:$A,"="&amp;$A221))</f>
        <v>4</v>
      </c>
      <c r="K221" s="28">
        <f t="shared" si="52"/>
        <v>0.66666666666666663</v>
      </c>
      <c r="L221" s="28">
        <f>_xlfn.MAXIFS(Grades!$P:$P,Grades!$A:$A,"="&amp;Alumn_Filtered!$A221,Grades!$J:$J,"=1",Grades!$I:$I,"="&amp;_xlfn.MINIFS(Grades!$I:$I,Grades!$A:$A,"="&amp;$A221))</f>
        <v>0.56666666666666676</v>
      </c>
      <c r="M221" s="28">
        <f>_xlfn.MINIFS(Grades!$P:$P,Grades!$A:$A,"="&amp;Alumn_Filtered!$A221,Grades!$J:$J,"=1",Grades!$I:$I,"="&amp;_xlfn.MINIFS(Grades!$I:$I,Grades!$A:$A,"="&amp;$A221))</f>
        <v>0</v>
      </c>
      <c r="N221" s="28">
        <f>IF(G221&lt;&gt;0,SUMIFS(Grades!$P:$P,Grades!$P:$P,"&gt;0",Grades!$A:$A,"="&amp;Alumn_Filtered!$A221,Grades!$J:$J,"=1",Grades!$I:$I,"="&amp;_xlfn.MINIFS(Grades!$I:$I,Grades!$A:$A,"="&amp;$A221))/COUNTIFS(Grades!P:P,"&lt;&gt;BAD",Grades!P:P,"&lt;&gt;DRP",Grades!P:P,"&lt;&gt;CVL",Grades!$A:$A,"="&amp;Alumn_Filtered!$A221,Grades!$J:$J,"=1",Grades!$I:$I,"="&amp;_xlfn.MINIFS(Grades!$I:$I,Grades!$A:$A,"="&amp;$A221)),0)</f>
        <v>0.38888888888888884</v>
      </c>
      <c r="O221">
        <f>COUNTIFS(Grades!$A:$A,"="&amp;Alumn_Filtered!$A221,Grades!$J:$J,"=2",Grades!$I:$I,"="&amp;_xlfn.MINIFS(Grades!$I:$I,Grades!$A:$A,"="&amp;$A221))</f>
        <v>7</v>
      </c>
      <c r="P221">
        <f>COUNTIFS(Grades!$A:$A,"="&amp;Alumn_Filtered!$A221,Grades!$P:$P,"=DRP",Grades!$J:$J,"=2",Grades!$I:$I,"="&amp;_xlfn.MINIFS(Grades!$I:$I,Grades!$A:$A,"="&amp;$A221))</f>
        <v>0</v>
      </c>
      <c r="Q221">
        <f>COUNTIFS(Grades!$A:$A,"="&amp;Alumn_Filtered!$A221,Grades!$P:$P,"=BAD",Grades!$J:$J,"=2",Grades!$I:$I,"="&amp;_xlfn.MINIFS(Grades!$I:$I,Grades!$A:$A,"="&amp;$A221))</f>
        <v>0</v>
      </c>
      <c r="R221">
        <f>COUNTIFS(Grades!$A:$A,"="&amp;Alumn_Filtered!$A221,Grades!$P:$P,"CVL",Grades!$J:$J,"=2",Grades!$I:$I,"="&amp;_xlfn.MINIFS(Grades!$I:$I,Grades!$A:$A,"="&amp;$A221))</f>
        <v>0</v>
      </c>
      <c r="S221">
        <f t="shared" si="63"/>
        <v>7</v>
      </c>
      <c r="T221">
        <f>COUNTIFS(Grades!$A:$A,"="&amp;Alumn_Filtered!$A221,Grades!$J:$J,"=2",Grades!$P:$P,"&gt;=0.5",Grades!$I:$I,"="&amp;_xlfn.MINIFS(Grades!$I:$I,Grades!$A:$A,"="&amp;$A221))</f>
        <v>1</v>
      </c>
      <c r="U221" s="28">
        <f t="shared" si="53"/>
        <v>0.14285714285714285</v>
      </c>
      <c r="V221">
        <f>COUNTIFS(Grades!$A:$A,"="&amp;Alumn_Filtered!$A221,Grades!$J:$J,"=2",Grades!$P:$P,"&lt;0.5",Grades!$I:$I,"="&amp;_xlfn.MINIFS(Grades!$I:$I,Grades!$A:$A,"="&amp;$A221))</f>
        <v>6</v>
      </c>
      <c r="W221" s="28">
        <f t="shared" si="54"/>
        <v>0.8571428571428571</v>
      </c>
      <c r="X221" s="28">
        <f>_xlfn.MAXIFS(Grades!$P:$P,Grades!$A:$A,"="&amp;Alumn_Filtered!$A221,Grades!$J:$J,"=2",Grades!$I:$I,"="&amp;_xlfn.MINIFS(Grades!$I:$I,Grades!$A:$A,"="&amp;$A221))</f>
        <v>0.83333333333333337</v>
      </c>
      <c r="Y221" s="28">
        <f>_xlfn.MINIFS(Grades!$P:$P,Grades!$A:$A,"="&amp;Alumn_Filtered!$A221,Grades!$J:$J,"=2",Grades!$I:$I,"="&amp;_xlfn.MINIFS(Grades!$I:$I,Grades!$A:$A,"="&amp;$A221))</f>
        <v>0.10000000000000002</v>
      </c>
      <c r="Z221" s="28">
        <f>IF(S221&lt;&gt;0,SUMIFS(Grades!$P:$P,Grades!$P:$P,"&gt;0",Grades!$A:$A,"="&amp;Alumn_Filtered!$A221,Grades!$J:$J,"=2",Grades!$I:$I,"="&amp;_xlfn.MINIFS(Grades!$I:$I,Grades!$A:$A,"="&amp;$A221))/COUNTIFS(Grades!P:P,"&lt;&gt;BAD",Grades!P:P,"&lt;&gt;DRP",Grades!P:P,"&lt;&gt;CVL",Grades!$A:$A,"="&amp;Alumn_Filtered!$A221,Grades!$J:$J,"=2",Grades!$I:$I,"="&amp;_xlfn.MINIFS(Grades!$I:$I,Grades!$A:$A,"="&amp;$A221)),0)</f>
        <v>0.29285714285714282</v>
      </c>
      <c r="AA221" s="28">
        <f t="shared" si="55"/>
        <v>-9.6031746031746024E-2</v>
      </c>
      <c r="AB221">
        <f t="shared" ca="1" si="49"/>
        <v>21</v>
      </c>
      <c r="AC221" t="str">
        <f>LEFT(VLOOKUP($A221,Ingresos!$C:$X,5,FALSE),1)</f>
        <v>S</v>
      </c>
      <c r="AD221">
        <f t="shared" si="56"/>
        <v>1</v>
      </c>
      <c r="AE221" t="str">
        <f>LEFT(VLOOKUP($A221,Ingresos!$C:$X,6,FALSE),1)</f>
        <v>R</v>
      </c>
      <c r="AF221">
        <f t="shared" si="57"/>
        <v>1</v>
      </c>
      <c r="AG221">
        <f>VLOOKUP($A221,Ingresos!$C:$X,9,FALSE)</f>
        <v>528</v>
      </c>
      <c r="AH221" s="28">
        <f t="shared" si="58"/>
        <v>0.51863857374392219</v>
      </c>
      <c r="AI221">
        <f>VLOOKUP($A221,Ingresos!$C:$X,10,FALSE)</f>
        <v>527</v>
      </c>
      <c r="AJ221" s="28">
        <f t="shared" si="59"/>
        <v>0.51701782820097242</v>
      </c>
      <c r="AK221">
        <f>VLOOKUP($A221,Ingresos!$C:$X,11,FALSE)</f>
        <v>442</v>
      </c>
      <c r="AL221" s="28">
        <f t="shared" si="60"/>
        <v>0.37925445705024313</v>
      </c>
      <c r="AM221">
        <f>VLOOKUP($A221,Ingresos!$C:$X,12,FALSE)</f>
        <v>630</v>
      </c>
      <c r="AN221" s="28">
        <f t="shared" si="61"/>
        <v>0.68395461912479738</v>
      </c>
      <c r="AO221" t="str">
        <f>VLOOKUP($A221,Ingresos!$C:$X,18,FALSE)</f>
        <v>VII</v>
      </c>
      <c r="AP221">
        <f t="shared" si="64"/>
        <v>7</v>
      </c>
      <c r="AQ221" t="str">
        <f>VLOOKUP($A221,Ingresos!$C:$X,19,FALSE)</f>
        <v>H1</v>
      </c>
      <c r="AR221">
        <f t="shared" si="62"/>
        <v>1</v>
      </c>
      <c r="AS221">
        <f>VLOOKUP($A221,Ingresos!$C:$X,22,FALSE)</f>
        <v>5</v>
      </c>
    </row>
    <row r="222" spans="1:45" x14ac:dyDescent="0.25">
      <c r="A222">
        <v>193922244</v>
      </c>
      <c r="B222">
        <f>IF((_xlfn.MAXIFS(Grades!$I:$I,Grades!$A:$A,"="&amp;$A222)-_xlfn.MINIFS(Grades!$I:$I,Grades!$A:$A,"="&amp;$A222))=0,0,1)</f>
        <v>1</v>
      </c>
      <c r="C222">
        <f>COUNTIFS(Grades!$A:$A,"="&amp;Alumn_Filtered!$A222,Grades!$J:$J,"=1",Grades!$I:$I,"="&amp;_xlfn.MINIFS(Grades!$I:$I,Grades!$A:$A,"="&amp;$A222))</f>
        <v>6</v>
      </c>
      <c r="D222">
        <f>COUNTIFS(Grades!$A:$A,"="&amp;Alumn_Filtered!$A222,Grades!$P:$P,"=DRP",Grades!$J:$J,"=1",Grades!$I:$I,"="&amp;_xlfn.MINIFS(Grades!$I:$I,Grades!$A:$A,"="&amp;$A222))</f>
        <v>0</v>
      </c>
      <c r="E222">
        <f>COUNTIFS(Grades!$A:$A,"="&amp;Alumn_Filtered!$A222,Grades!$P:$P,"=BAD",Grades!$J:$J,"=1",Grades!$I:$I,"="&amp;_xlfn.MINIFS(Grades!$I:$I,Grades!$A:$A,"="&amp;$A222))</f>
        <v>0</v>
      </c>
      <c r="F222">
        <f>COUNTIFS(Grades!$A:$A,"="&amp;Alumn_Filtered!$A222,Grades!$P:$P,"CVL",Grades!$J:$J,"=1",Grades!$I:$I,"="&amp;_xlfn.MINIFS(Grades!$I:$I,Grades!$A:$A,"="&amp;$A222))</f>
        <v>0</v>
      </c>
      <c r="G222" s="30">
        <f t="shared" si="50"/>
        <v>6</v>
      </c>
      <c r="H222">
        <f>COUNTIFS(Grades!$A:$A,"="&amp;Alumn_Filtered!$A222,Grades!$J:$J,"=1",Grades!$P:$P,"&gt;=0.5",Grades!$I:$I,"="&amp;_xlfn.MINIFS(Grades!$I:$I,Grades!$A:$A,"="&amp;$A222))</f>
        <v>6</v>
      </c>
      <c r="I222" s="28">
        <f t="shared" si="51"/>
        <v>1</v>
      </c>
      <c r="J222">
        <f>COUNTIFS(Grades!$A:$A,"="&amp;Alumn_Filtered!$A222,Grades!$J:$J,"=1",Grades!$P:$P,"&lt;0.5",Grades!$I:$I,"="&amp;_xlfn.MINIFS(Grades!$I:$I,Grades!$A:$A,"="&amp;$A222))</f>
        <v>0</v>
      </c>
      <c r="K222" s="28">
        <f t="shared" si="52"/>
        <v>0</v>
      </c>
      <c r="L222" s="28">
        <f>_xlfn.MAXIFS(Grades!$P:$P,Grades!$A:$A,"="&amp;Alumn_Filtered!$A222,Grades!$J:$J,"=1",Grades!$I:$I,"="&amp;_xlfn.MINIFS(Grades!$I:$I,Grades!$A:$A,"="&amp;$A222))</f>
        <v>0.79999999999999993</v>
      </c>
      <c r="M222" s="28">
        <f>_xlfn.MINIFS(Grades!$P:$P,Grades!$A:$A,"="&amp;Alumn_Filtered!$A222,Grades!$J:$J,"=1",Grades!$I:$I,"="&amp;_xlfn.MINIFS(Grades!$I:$I,Grades!$A:$A,"="&amp;$A222))</f>
        <v>0.54999999999999993</v>
      </c>
      <c r="N222" s="28">
        <f>IF(G222&lt;&gt;0,SUMIFS(Grades!$P:$P,Grades!$P:$P,"&gt;0",Grades!$A:$A,"="&amp;Alumn_Filtered!$A222,Grades!$J:$J,"=1",Grades!$I:$I,"="&amp;_xlfn.MINIFS(Grades!$I:$I,Grades!$A:$A,"="&amp;$A222))/COUNTIFS(Grades!P:P,"&lt;&gt;BAD",Grades!P:P,"&lt;&gt;DRP",Grades!P:P,"&lt;&gt;CVL",Grades!$A:$A,"="&amp;Alumn_Filtered!$A222,Grades!$J:$J,"=1",Grades!$I:$I,"="&amp;_xlfn.MINIFS(Grades!$I:$I,Grades!$A:$A,"="&amp;$A222)),0)</f>
        <v>0.66388888888888886</v>
      </c>
      <c r="O222">
        <f>COUNTIFS(Grades!$A:$A,"="&amp;Alumn_Filtered!$A222,Grades!$J:$J,"=2",Grades!$I:$I,"="&amp;_xlfn.MINIFS(Grades!$I:$I,Grades!$A:$A,"="&amp;$A222))</f>
        <v>6</v>
      </c>
      <c r="P222">
        <f>COUNTIFS(Grades!$A:$A,"="&amp;Alumn_Filtered!$A222,Grades!$P:$P,"=DRP",Grades!$J:$J,"=2",Grades!$I:$I,"="&amp;_xlfn.MINIFS(Grades!$I:$I,Grades!$A:$A,"="&amp;$A222))</f>
        <v>0</v>
      </c>
      <c r="Q222">
        <f>COUNTIFS(Grades!$A:$A,"="&amp;Alumn_Filtered!$A222,Grades!$P:$P,"=BAD",Grades!$J:$J,"=2",Grades!$I:$I,"="&amp;_xlfn.MINIFS(Grades!$I:$I,Grades!$A:$A,"="&amp;$A222))</f>
        <v>6</v>
      </c>
      <c r="R222">
        <f>COUNTIFS(Grades!$A:$A,"="&amp;Alumn_Filtered!$A222,Grades!$P:$P,"CVL",Grades!$J:$J,"=2",Grades!$I:$I,"="&amp;_xlfn.MINIFS(Grades!$I:$I,Grades!$A:$A,"="&amp;$A222))</f>
        <v>0</v>
      </c>
      <c r="S222">
        <f t="shared" si="63"/>
        <v>0</v>
      </c>
      <c r="T222">
        <f>COUNTIFS(Grades!$A:$A,"="&amp;Alumn_Filtered!$A222,Grades!$J:$J,"=2",Grades!$P:$P,"&gt;=0.5",Grades!$I:$I,"="&amp;_xlfn.MINIFS(Grades!$I:$I,Grades!$A:$A,"="&amp;$A222))</f>
        <v>0</v>
      </c>
      <c r="U222" s="28">
        <f t="shared" si="53"/>
        <v>0</v>
      </c>
      <c r="V222">
        <f>COUNTIFS(Grades!$A:$A,"="&amp;Alumn_Filtered!$A222,Grades!$J:$J,"=2",Grades!$P:$P,"&lt;0.5",Grades!$I:$I,"="&amp;_xlfn.MINIFS(Grades!$I:$I,Grades!$A:$A,"="&amp;$A222))</f>
        <v>0</v>
      </c>
      <c r="W222" s="28">
        <f t="shared" si="54"/>
        <v>0</v>
      </c>
      <c r="X222" s="28">
        <f>_xlfn.MAXIFS(Grades!$P:$P,Grades!$A:$A,"="&amp;Alumn_Filtered!$A222,Grades!$J:$J,"=2",Grades!$I:$I,"="&amp;_xlfn.MINIFS(Grades!$I:$I,Grades!$A:$A,"="&amp;$A222))</f>
        <v>0</v>
      </c>
      <c r="Y222" s="28">
        <f>_xlfn.MINIFS(Grades!$P:$P,Grades!$A:$A,"="&amp;Alumn_Filtered!$A222,Grades!$J:$J,"=2",Grades!$I:$I,"="&amp;_xlfn.MINIFS(Grades!$I:$I,Grades!$A:$A,"="&amp;$A222))</f>
        <v>0</v>
      </c>
      <c r="Z222" s="28">
        <f>IF(S222&lt;&gt;0,SUMIFS(Grades!$P:$P,Grades!$P:$P,"&gt;0",Grades!$A:$A,"="&amp;Alumn_Filtered!$A222,Grades!$J:$J,"=2",Grades!$I:$I,"="&amp;_xlfn.MINIFS(Grades!$I:$I,Grades!$A:$A,"="&amp;$A222))/COUNTIFS(Grades!P:P,"&lt;&gt;BAD",Grades!P:P,"&lt;&gt;DRP",Grades!P:P,"&lt;&gt;CVL",Grades!$A:$A,"="&amp;Alumn_Filtered!$A222,Grades!$J:$J,"=2",Grades!$I:$I,"="&amp;_xlfn.MINIFS(Grades!$I:$I,Grades!$A:$A,"="&amp;$A222)),0)</f>
        <v>0</v>
      </c>
      <c r="AA222" s="28">
        <f t="shared" si="55"/>
        <v>-0.66388888888888886</v>
      </c>
      <c r="AB222">
        <f t="shared" ca="1" si="49"/>
        <v>21</v>
      </c>
      <c r="AC222" t="str">
        <f>LEFT(VLOOKUP($A222,Ingresos!$C:$X,5,FALSE),1)</f>
        <v>S</v>
      </c>
      <c r="AD222">
        <f t="shared" si="56"/>
        <v>1</v>
      </c>
      <c r="AE222" t="str">
        <f>LEFT(VLOOKUP($A222,Ingresos!$C:$X,6,FALSE),1)</f>
        <v>R</v>
      </c>
      <c r="AF222">
        <f t="shared" si="57"/>
        <v>1</v>
      </c>
      <c r="AG222">
        <f>VLOOKUP($A222,Ingresos!$C:$X,9,FALSE)</f>
        <v>581</v>
      </c>
      <c r="AH222" s="28">
        <f t="shared" si="58"/>
        <v>0.60453808752025928</v>
      </c>
      <c r="AI222">
        <f>VLOOKUP($A222,Ingresos!$C:$X,10,FALSE)</f>
        <v>588</v>
      </c>
      <c r="AJ222" s="28">
        <f t="shared" si="59"/>
        <v>0.6158833063209076</v>
      </c>
      <c r="AK222">
        <f>VLOOKUP($A222,Ingresos!$C:$X,11,FALSE)</f>
        <v>552</v>
      </c>
      <c r="AL222" s="28">
        <f t="shared" si="60"/>
        <v>0.55753646677471635</v>
      </c>
      <c r="AM222">
        <f>VLOOKUP($A222,Ingresos!$C:$X,12,FALSE)</f>
        <v>617</v>
      </c>
      <c r="AN222" s="28">
        <f t="shared" si="61"/>
        <v>0.66288492706645052</v>
      </c>
      <c r="AO222">
        <f>VLOOKUP($A222,Ingresos!$C:$X,18,FALSE)</f>
        <v>13</v>
      </c>
      <c r="AP222">
        <f t="shared" si="64"/>
        <v>13</v>
      </c>
      <c r="AQ222" t="str">
        <f>VLOOKUP($A222,Ingresos!$C:$X,19,FALSE)</f>
        <v>H1</v>
      </c>
      <c r="AR222">
        <f t="shared" si="62"/>
        <v>1</v>
      </c>
      <c r="AS222">
        <f>VLOOKUP($A222,Ingresos!$C:$X,22,FALSE)</f>
        <v>5</v>
      </c>
    </row>
    <row r="223" spans="1:45" x14ac:dyDescent="0.25">
      <c r="A223">
        <v>194010141</v>
      </c>
      <c r="B223">
        <f>IF((_xlfn.MAXIFS(Grades!$I:$I,Grades!$A:$A,"="&amp;$A223)-_xlfn.MINIFS(Grades!$I:$I,Grades!$A:$A,"="&amp;$A223))=0,0,1)</f>
        <v>1</v>
      </c>
      <c r="C223">
        <f>COUNTIFS(Grades!$A:$A,"="&amp;Alumn_Filtered!$A223,Grades!$J:$J,"=1",Grades!$I:$I,"="&amp;_xlfn.MINIFS(Grades!$I:$I,Grades!$A:$A,"="&amp;$A223))</f>
        <v>6</v>
      </c>
      <c r="D223">
        <f>COUNTIFS(Grades!$A:$A,"="&amp;Alumn_Filtered!$A223,Grades!$P:$P,"=DRP",Grades!$J:$J,"=1",Grades!$I:$I,"="&amp;_xlfn.MINIFS(Grades!$I:$I,Grades!$A:$A,"="&amp;$A223))</f>
        <v>0</v>
      </c>
      <c r="E223">
        <f>COUNTIFS(Grades!$A:$A,"="&amp;Alumn_Filtered!$A223,Grades!$P:$P,"=BAD",Grades!$J:$J,"=1",Grades!$I:$I,"="&amp;_xlfn.MINIFS(Grades!$I:$I,Grades!$A:$A,"="&amp;$A223))</f>
        <v>0</v>
      </c>
      <c r="F223">
        <f>COUNTIFS(Grades!$A:$A,"="&amp;Alumn_Filtered!$A223,Grades!$P:$P,"CVL",Grades!$J:$J,"=1",Grades!$I:$I,"="&amp;_xlfn.MINIFS(Grades!$I:$I,Grades!$A:$A,"="&amp;$A223))</f>
        <v>0</v>
      </c>
      <c r="G223" s="30">
        <f t="shared" si="50"/>
        <v>6</v>
      </c>
      <c r="H223">
        <f>COUNTIFS(Grades!$A:$A,"="&amp;Alumn_Filtered!$A223,Grades!$J:$J,"=1",Grades!$P:$P,"&gt;=0.5",Grades!$I:$I,"="&amp;_xlfn.MINIFS(Grades!$I:$I,Grades!$A:$A,"="&amp;$A223))</f>
        <v>5</v>
      </c>
      <c r="I223" s="28">
        <f t="shared" si="51"/>
        <v>0.83333333333333337</v>
      </c>
      <c r="J223">
        <f>COUNTIFS(Grades!$A:$A,"="&amp;Alumn_Filtered!$A223,Grades!$J:$J,"=1",Grades!$P:$P,"&lt;0.5",Grades!$I:$I,"="&amp;_xlfn.MINIFS(Grades!$I:$I,Grades!$A:$A,"="&amp;$A223))</f>
        <v>1</v>
      </c>
      <c r="K223" s="28">
        <f t="shared" si="52"/>
        <v>0.16666666666666666</v>
      </c>
      <c r="L223" s="28">
        <f>_xlfn.MAXIFS(Grades!$P:$P,Grades!$A:$A,"="&amp;Alumn_Filtered!$A223,Grades!$J:$J,"=1",Grades!$I:$I,"="&amp;_xlfn.MINIFS(Grades!$I:$I,Grades!$A:$A,"="&amp;$A223))</f>
        <v>0.95000000000000007</v>
      </c>
      <c r="M223" s="28">
        <f>_xlfn.MINIFS(Grades!$P:$P,Grades!$A:$A,"="&amp;Alumn_Filtered!$A223,Grades!$J:$J,"=1",Grades!$I:$I,"="&amp;_xlfn.MINIFS(Grades!$I:$I,Grades!$A:$A,"="&amp;$A223))</f>
        <v>0.33333333333333331</v>
      </c>
      <c r="N223" s="28">
        <f>IF(G223&lt;&gt;0,SUMIFS(Grades!$P:$P,Grades!$P:$P,"&gt;0",Grades!$A:$A,"="&amp;Alumn_Filtered!$A223,Grades!$J:$J,"=1",Grades!$I:$I,"="&amp;_xlfn.MINIFS(Grades!$I:$I,Grades!$A:$A,"="&amp;$A223))/COUNTIFS(Grades!P:P,"&lt;&gt;BAD",Grades!P:P,"&lt;&gt;DRP",Grades!P:P,"&lt;&gt;CVL",Grades!$A:$A,"="&amp;Alumn_Filtered!$A223,Grades!$J:$J,"=1",Grades!$I:$I,"="&amp;_xlfn.MINIFS(Grades!$I:$I,Grades!$A:$A,"="&amp;$A223)),0)</f>
        <v>0.60555555555555551</v>
      </c>
      <c r="O223">
        <f>COUNTIFS(Grades!$A:$A,"="&amp;Alumn_Filtered!$A223,Grades!$J:$J,"=2",Grades!$I:$I,"="&amp;_xlfn.MINIFS(Grades!$I:$I,Grades!$A:$A,"="&amp;$A223))</f>
        <v>7</v>
      </c>
      <c r="P223">
        <f>COUNTIFS(Grades!$A:$A,"="&amp;Alumn_Filtered!$A223,Grades!$P:$P,"=DRP",Grades!$J:$J,"=2",Grades!$I:$I,"="&amp;_xlfn.MINIFS(Grades!$I:$I,Grades!$A:$A,"="&amp;$A223))</f>
        <v>0</v>
      </c>
      <c r="Q223">
        <f>COUNTIFS(Grades!$A:$A,"="&amp;Alumn_Filtered!$A223,Grades!$P:$P,"=BAD",Grades!$J:$J,"=2",Grades!$I:$I,"="&amp;_xlfn.MINIFS(Grades!$I:$I,Grades!$A:$A,"="&amp;$A223))</f>
        <v>1</v>
      </c>
      <c r="R223">
        <f>COUNTIFS(Grades!$A:$A,"="&amp;Alumn_Filtered!$A223,Grades!$P:$P,"CVL",Grades!$J:$J,"=2",Grades!$I:$I,"="&amp;_xlfn.MINIFS(Grades!$I:$I,Grades!$A:$A,"="&amp;$A223))</f>
        <v>0</v>
      </c>
      <c r="S223">
        <f t="shared" si="63"/>
        <v>6</v>
      </c>
      <c r="T223">
        <f>COUNTIFS(Grades!$A:$A,"="&amp;Alumn_Filtered!$A223,Grades!$J:$J,"=2",Grades!$P:$P,"&gt;=0.5",Grades!$I:$I,"="&amp;_xlfn.MINIFS(Grades!$I:$I,Grades!$A:$A,"="&amp;$A223))</f>
        <v>5</v>
      </c>
      <c r="U223" s="28">
        <f t="shared" si="53"/>
        <v>0.83333333333333337</v>
      </c>
      <c r="V223">
        <f>COUNTIFS(Grades!$A:$A,"="&amp;Alumn_Filtered!$A223,Grades!$J:$J,"=2",Grades!$P:$P,"&lt;0.5",Grades!$I:$I,"="&amp;_xlfn.MINIFS(Grades!$I:$I,Grades!$A:$A,"="&amp;$A223))</f>
        <v>1</v>
      </c>
      <c r="W223" s="28">
        <f t="shared" si="54"/>
        <v>0.16666666666666666</v>
      </c>
      <c r="X223" s="28">
        <f>_xlfn.MAXIFS(Grades!$P:$P,Grades!$A:$A,"="&amp;Alumn_Filtered!$A223,Grades!$J:$J,"=2",Grades!$I:$I,"="&amp;_xlfn.MINIFS(Grades!$I:$I,Grades!$A:$A,"="&amp;$A223))</f>
        <v>0.79999999999999993</v>
      </c>
      <c r="Y223" s="28">
        <f>_xlfn.MINIFS(Grades!$P:$P,Grades!$A:$A,"="&amp;Alumn_Filtered!$A223,Grades!$J:$J,"=2",Grades!$I:$I,"="&amp;_xlfn.MINIFS(Grades!$I:$I,Grades!$A:$A,"="&amp;$A223))</f>
        <v>0.39999999999999997</v>
      </c>
      <c r="Z223" s="28">
        <f>IF(S223&lt;&gt;0,SUMIFS(Grades!$P:$P,Grades!$P:$P,"&gt;0",Grades!$A:$A,"="&amp;Alumn_Filtered!$A223,Grades!$J:$J,"=2",Grades!$I:$I,"="&amp;_xlfn.MINIFS(Grades!$I:$I,Grades!$A:$A,"="&amp;$A223))/COUNTIFS(Grades!P:P,"&lt;&gt;BAD",Grades!P:P,"&lt;&gt;DRP",Grades!P:P,"&lt;&gt;CVL",Grades!$A:$A,"="&amp;Alumn_Filtered!$A223,Grades!$J:$J,"=2",Grades!$I:$I,"="&amp;_xlfn.MINIFS(Grades!$I:$I,Grades!$A:$A,"="&amp;$A223)),0)</f>
        <v>0.6</v>
      </c>
      <c r="AA223" s="28">
        <f t="shared" si="55"/>
        <v>-5.5555555555555358E-3</v>
      </c>
      <c r="AB223">
        <f t="shared" ca="1" si="49"/>
        <v>21</v>
      </c>
      <c r="AC223" t="str">
        <f>LEFT(VLOOKUP($A223,Ingresos!$C:$X,5,FALSE),1)</f>
        <v>S</v>
      </c>
      <c r="AD223">
        <f t="shared" si="56"/>
        <v>1</v>
      </c>
      <c r="AE223" t="str">
        <f>LEFT(VLOOKUP($A223,Ingresos!$C:$X,6,FALSE),1)</f>
        <v>R</v>
      </c>
      <c r="AF223">
        <f t="shared" si="57"/>
        <v>1</v>
      </c>
      <c r="AG223">
        <f>VLOOKUP($A223,Ingresos!$C:$X,9,FALSE)</f>
        <v>579</v>
      </c>
      <c r="AH223" s="28">
        <f t="shared" si="58"/>
        <v>0.60129659643435984</v>
      </c>
      <c r="AI223">
        <f>VLOOKUP($A223,Ingresos!$C:$X,10,FALSE)</f>
        <v>579</v>
      </c>
      <c r="AJ223" s="28">
        <f t="shared" si="59"/>
        <v>0.60129659643435984</v>
      </c>
      <c r="AK223">
        <f>VLOOKUP($A223,Ingresos!$C:$X,11,FALSE)</f>
        <v>539</v>
      </c>
      <c r="AL223" s="28">
        <f t="shared" si="60"/>
        <v>0.5364667747163695</v>
      </c>
      <c r="AM223">
        <f>VLOOKUP($A223,Ingresos!$C:$X,12,FALSE)</f>
        <v>617</v>
      </c>
      <c r="AN223" s="28">
        <f t="shared" si="61"/>
        <v>0.66288492706645052</v>
      </c>
      <c r="AO223">
        <f>VLOOKUP($A223,Ingresos!$C:$X,18,FALSE)</f>
        <v>13</v>
      </c>
      <c r="AP223">
        <f t="shared" si="64"/>
        <v>13</v>
      </c>
      <c r="AQ223" t="str">
        <f>VLOOKUP($A223,Ingresos!$C:$X,19,FALSE)</f>
        <v>H1</v>
      </c>
      <c r="AR223">
        <f t="shared" si="62"/>
        <v>1</v>
      </c>
      <c r="AS223">
        <f>VLOOKUP($A223,Ingresos!$C:$X,22,FALSE)</f>
        <v>0</v>
      </c>
    </row>
    <row r="224" spans="1:45" x14ac:dyDescent="0.25">
      <c r="A224">
        <v>194015844</v>
      </c>
      <c r="B224">
        <f>IF((_xlfn.MAXIFS(Grades!$I:$I,Grades!$A:$A,"="&amp;$A224)-_xlfn.MINIFS(Grades!$I:$I,Grades!$A:$A,"="&amp;$A224))=0,0,1)</f>
        <v>1</v>
      </c>
      <c r="C224">
        <f>COUNTIFS(Grades!$A:$A,"="&amp;Alumn_Filtered!$A224,Grades!$J:$J,"=1",Grades!$I:$I,"="&amp;_xlfn.MINIFS(Grades!$I:$I,Grades!$A:$A,"="&amp;$A224))</f>
        <v>6</v>
      </c>
      <c r="D224">
        <f>COUNTIFS(Grades!$A:$A,"="&amp;Alumn_Filtered!$A224,Grades!$P:$P,"=DRP",Grades!$J:$J,"=1",Grades!$I:$I,"="&amp;_xlfn.MINIFS(Grades!$I:$I,Grades!$A:$A,"="&amp;$A224))</f>
        <v>0</v>
      </c>
      <c r="E224">
        <f>COUNTIFS(Grades!$A:$A,"="&amp;Alumn_Filtered!$A224,Grades!$P:$P,"=BAD",Grades!$J:$J,"=1",Grades!$I:$I,"="&amp;_xlfn.MINIFS(Grades!$I:$I,Grades!$A:$A,"="&amp;$A224))</f>
        <v>0</v>
      </c>
      <c r="F224">
        <f>COUNTIFS(Grades!$A:$A,"="&amp;Alumn_Filtered!$A224,Grades!$P:$P,"CVL",Grades!$J:$J,"=1",Grades!$I:$I,"="&amp;_xlfn.MINIFS(Grades!$I:$I,Grades!$A:$A,"="&amp;$A224))</f>
        <v>0</v>
      </c>
      <c r="G224" s="30">
        <f t="shared" si="50"/>
        <v>6</v>
      </c>
      <c r="H224">
        <f>COUNTIFS(Grades!$A:$A,"="&amp;Alumn_Filtered!$A224,Grades!$J:$J,"=1",Grades!$P:$P,"&gt;=0.5",Grades!$I:$I,"="&amp;_xlfn.MINIFS(Grades!$I:$I,Grades!$A:$A,"="&amp;$A224))</f>
        <v>4</v>
      </c>
      <c r="I224" s="28">
        <f t="shared" si="51"/>
        <v>0.66666666666666663</v>
      </c>
      <c r="J224">
        <f>COUNTIFS(Grades!$A:$A,"="&amp;Alumn_Filtered!$A224,Grades!$J:$J,"=1",Grades!$P:$P,"&lt;0.5",Grades!$I:$I,"="&amp;_xlfn.MINIFS(Grades!$I:$I,Grades!$A:$A,"="&amp;$A224))</f>
        <v>2</v>
      </c>
      <c r="K224" s="28">
        <f t="shared" si="52"/>
        <v>0.33333333333333331</v>
      </c>
      <c r="L224" s="28">
        <f>_xlfn.MAXIFS(Grades!$P:$P,Grades!$A:$A,"="&amp;Alumn_Filtered!$A224,Grades!$J:$J,"=1",Grades!$I:$I,"="&amp;_xlfn.MINIFS(Grades!$I:$I,Grades!$A:$A,"="&amp;$A224))</f>
        <v>0.8666666666666667</v>
      </c>
      <c r="M224" s="28">
        <f>_xlfn.MINIFS(Grades!$P:$P,Grades!$A:$A,"="&amp;Alumn_Filtered!$A224,Grades!$J:$J,"=1",Grades!$I:$I,"="&amp;_xlfn.MINIFS(Grades!$I:$I,Grades!$A:$A,"="&amp;$A224))</f>
        <v>0.3833333333333333</v>
      </c>
      <c r="N224" s="28">
        <f>IF(G224&lt;&gt;0,SUMIFS(Grades!$P:$P,Grades!$P:$P,"&gt;0",Grades!$A:$A,"="&amp;Alumn_Filtered!$A224,Grades!$J:$J,"=1",Grades!$I:$I,"="&amp;_xlfn.MINIFS(Grades!$I:$I,Grades!$A:$A,"="&amp;$A224))/COUNTIFS(Grades!P:P,"&lt;&gt;BAD",Grades!P:P,"&lt;&gt;DRP",Grades!P:P,"&lt;&gt;CVL",Grades!$A:$A,"="&amp;Alumn_Filtered!$A224,Grades!$J:$J,"=1",Grades!$I:$I,"="&amp;_xlfn.MINIFS(Grades!$I:$I,Grades!$A:$A,"="&amp;$A224)),0)</f>
        <v>0.54166666666666663</v>
      </c>
      <c r="O224">
        <f>COUNTIFS(Grades!$A:$A,"="&amp;Alumn_Filtered!$A224,Grades!$J:$J,"=2",Grades!$I:$I,"="&amp;_xlfn.MINIFS(Grades!$I:$I,Grades!$A:$A,"="&amp;$A224))</f>
        <v>6</v>
      </c>
      <c r="P224">
        <f>COUNTIFS(Grades!$A:$A,"="&amp;Alumn_Filtered!$A224,Grades!$P:$P,"=DRP",Grades!$J:$J,"=2",Grades!$I:$I,"="&amp;_xlfn.MINIFS(Grades!$I:$I,Grades!$A:$A,"="&amp;$A224))</f>
        <v>1</v>
      </c>
      <c r="Q224">
        <f>COUNTIFS(Grades!$A:$A,"="&amp;Alumn_Filtered!$A224,Grades!$P:$P,"=BAD",Grades!$J:$J,"=2",Grades!$I:$I,"="&amp;_xlfn.MINIFS(Grades!$I:$I,Grades!$A:$A,"="&amp;$A224))</f>
        <v>1</v>
      </c>
      <c r="R224">
        <f>COUNTIFS(Grades!$A:$A,"="&amp;Alumn_Filtered!$A224,Grades!$P:$P,"CVL",Grades!$J:$J,"=2",Grades!$I:$I,"="&amp;_xlfn.MINIFS(Grades!$I:$I,Grades!$A:$A,"="&amp;$A224))</f>
        <v>0</v>
      </c>
      <c r="S224">
        <f t="shared" si="63"/>
        <v>4</v>
      </c>
      <c r="T224">
        <f>COUNTIFS(Grades!$A:$A,"="&amp;Alumn_Filtered!$A224,Grades!$J:$J,"=2",Grades!$P:$P,"&gt;=0.5",Grades!$I:$I,"="&amp;_xlfn.MINIFS(Grades!$I:$I,Grades!$A:$A,"="&amp;$A224))</f>
        <v>0</v>
      </c>
      <c r="U224" s="28">
        <f t="shared" si="53"/>
        <v>0</v>
      </c>
      <c r="V224">
        <f>COUNTIFS(Grades!$A:$A,"="&amp;Alumn_Filtered!$A224,Grades!$J:$J,"=2",Grades!$P:$P,"&lt;0.5",Grades!$I:$I,"="&amp;_xlfn.MINIFS(Grades!$I:$I,Grades!$A:$A,"="&amp;$A224))</f>
        <v>4</v>
      </c>
      <c r="W224" s="28">
        <f t="shared" si="54"/>
        <v>1</v>
      </c>
      <c r="X224" s="28">
        <f>_xlfn.MAXIFS(Grades!$P:$P,Grades!$A:$A,"="&amp;Alumn_Filtered!$A224,Grades!$J:$J,"=2",Grades!$I:$I,"="&amp;_xlfn.MINIFS(Grades!$I:$I,Grades!$A:$A,"="&amp;$A224))</f>
        <v>0.46666666666666662</v>
      </c>
      <c r="Y224" s="28">
        <f>_xlfn.MINIFS(Grades!$P:$P,Grades!$A:$A,"="&amp;Alumn_Filtered!$A224,Grades!$J:$J,"=2",Grades!$I:$I,"="&amp;_xlfn.MINIFS(Grades!$I:$I,Grades!$A:$A,"="&amp;$A224))</f>
        <v>0</v>
      </c>
      <c r="Z224" s="28">
        <f>IF(S224&lt;&gt;0,SUMIFS(Grades!$P:$P,Grades!$P:$P,"&gt;0",Grades!$A:$A,"="&amp;Alumn_Filtered!$A224,Grades!$J:$J,"=2",Grades!$I:$I,"="&amp;_xlfn.MINIFS(Grades!$I:$I,Grades!$A:$A,"="&amp;$A224))/COUNTIFS(Grades!P:P,"&lt;&gt;BAD",Grades!P:P,"&lt;&gt;DRP",Grades!P:P,"&lt;&gt;CVL",Grades!$A:$A,"="&amp;Alumn_Filtered!$A224,Grades!$J:$J,"=2",Grades!$I:$I,"="&amp;_xlfn.MINIFS(Grades!$I:$I,Grades!$A:$A,"="&amp;$A224)),0)</f>
        <v>0.23749999999999999</v>
      </c>
      <c r="AA224" s="28">
        <f t="shared" si="55"/>
        <v>-0.30416666666666664</v>
      </c>
      <c r="AB224">
        <f t="shared" ca="1" si="49"/>
        <v>21</v>
      </c>
      <c r="AC224" t="str">
        <f>LEFT(VLOOKUP($A224,Ingresos!$C:$X,5,FALSE),1)</f>
        <v>S</v>
      </c>
      <c r="AD224">
        <f t="shared" si="56"/>
        <v>1</v>
      </c>
      <c r="AE224" t="str">
        <f>LEFT(VLOOKUP($A224,Ingresos!$C:$X,6,FALSE),1)</f>
        <v>R</v>
      </c>
      <c r="AF224">
        <f t="shared" si="57"/>
        <v>1</v>
      </c>
      <c r="AG224">
        <f>VLOOKUP($A224,Ingresos!$C:$X,9,FALSE)</f>
        <v>425</v>
      </c>
      <c r="AH224" s="28">
        <f t="shared" si="58"/>
        <v>0.35170178282009723</v>
      </c>
      <c r="AI224">
        <f>VLOOKUP($A224,Ingresos!$C:$X,10,FALSE)</f>
        <v>425</v>
      </c>
      <c r="AJ224" s="28">
        <f t="shared" si="59"/>
        <v>0.35170178282009723</v>
      </c>
      <c r="AK224">
        <f>VLOOKUP($A224,Ingresos!$C:$X,11,FALSE)</f>
        <v>486</v>
      </c>
      <c r="AL224" s="28">
        <f t="shared" si="60"/>
        <v>0.45056726094003241</v>
      </c>
      <c r="AM224">
        <f>VLOOKUP($A224,Ingresos!$C:$X,12,FALSE)</f>
        <v>607</v>
      </c>
      <c r="AN224" s="28">
        <f t="shared" si="61"/>
        <v>0.64667747163695299</v>
      </c>
      <c r="AO224" t="str">
        <f>VLOOKUP($A224,Ingresos!$C:$X,18,FALSE)</f>
        <v>RM</v>
      </c>
      <c r="AP224">
        <f t="shared" si="64"/>
        <v>13</v>
      </c>
      <c r="AQ224" t="str">
        <f>VLOOKUP($A224,Ingresos!$C:$X,19,FALSE)</f>
        <v>H1</v>
      </c>
      <c r="AR224">
        <f t="shared" si="62"/>
        <v>1</v>
      </c>
      <c r="AS224">
        <f>VLOOKUP($A224,Ingresos!$C:$X,22,FALSE)</f>
        <v>5</v>
      </c>
    </row>
    <row r="225" spans="1:45" x14ac:dyDescent="0.25">
      <c r="A225">
        <v>194060173</v>
      </c>
      <c r="B225">
        <f>IF((_xlfn.MAXIFS(Grades!$I:$I,Grades!$A:$A,"="&amp;$A225)-_xlfn.MINIFS(Grades!$I:$I,Grades!$A:$A,"="&amp;$A225))=0,0,1)</f>
        <v>0</v>
      </c>
      <c r="C225">
        <f>COUNTIFS(Grades!$A:$A,"="&amp;Alumn_Filtered!$A225,Grades!$J:$J,"=1",Grades!$I:$I,"="&amp;_xlfn.MINIFS(Grades!$I:$I,Grades!$A:$A,"="&amp;$A225))</f>
        <v>6</v>
      </c>
      <c r="D225">
        <f>COUNTIFS(Grades!$A:$A,"="&amp;Alumn_Filtered!$A225,Grades!$P:$P,"=DRP",Grades!$J:$J,"=1",Grades!$I:$I,"="&amp;_xlfn.MINIFS(Grades!$I:$I,Grades!$A:$A,"="&amp;$A225))</f>
        <v>0</v>
      </c>
      <c r="E225">
        <f>COUNTIFS(Grades!$A:$A,"="&amp;Alumn_Filtered!$A225,Grades!$P:$P,"=BAD",Grades!$J:$J,"=1",Grades!$I:$I,"="&amp;_xlfn.MINIFS(Grades!$I:$I,Grades!$A:$A,"="&amp;$A225))</f>
        <v>0</v>
      </c>
      <c r="F225">
        <f>COUNTIFS(Grades!$A:$A,"="&amp;Alumn_Filtered!$A225,Grades!$P:$P,"CVL",Grades!$J:$J,"=1",Grades!$I:$I,"="&amp;_xlfn.MINIFS(Grades!$I:$I,Grades!$A:$A,"="&amp;$A225))</f>
        <v>0</v>
      </c>
      <c r="G225" s="30">
        <f t="shared" si="50"/>
        <v>6</v>
      </c>
      <c r="H225">
        <f>COUNTIFS(Grades!$A:$A,"="&amp;Alumn_Filtered!$A225,Grades!$J:$J,"=1",Grades!$P:$P,"&gt;=0.5",Grades!$I:$I,"="&amp;_xlfn.MINIFS(Grades!$I:$I,Grades!$A:$A,"="&amp;$A225))</f>
        <v>2</v>
      </c>
      <c r="I225" s="28">
        <f t="shared" si="51"/>
        <v>0.33333333333333331</v>
      </c>
      <c r="J225">
        <f>COUNTIFS(Grades!$A:$A,"="&amp;Alumn_Filtered!$A225,Grades!$J:$J,"=1",Grades!$P:$P,"&lt;0.5",Grades!$I:$I,"="&amp;_xlfn.MINIFS(Grades!$I:$I,Grades!$A:$A,"="&amp;$A225))</f>
        <v>4</v>
      </c>
      <c r="K225" s="28">
        <f t="shared" si="52"/>
        <v>0.66666666666666663</v>
      </c>
      <c r="L225" s="28">
        <f>_xlfn.MAXIFS(Grades!$P:$P,Grades!$A:$A,"="&amp;Alumn_Filtered!$A225,Grades!$J:$J,"=1",Grades!$I:$I,"="&amp;_xlfn.MINIFS(Grades!$I:$I,Grades!$A:$A,"="&amp;$A225))</f>
        <v>0.6333333333333333</v>
      </c>
      <c r="M225" s="28">
        <f>_xlfn.MINIFS(Grades!$P:$P,Grades!$A:$A,"="&amp;Alumn_Filtered!$A225,Grades!$J:$J,"=1",Grades!$I:$I,"="&amp;_xlfn.MINIFS(Grades!$I:$I,Grades!$A:$A,"="&amp;$A225))</f>
        <v>0.11666666666666665</v>
      </c>
      <c r="N225" s="28">
        <f>IF(G225&lt;&gt;0,SUMIFS(Grades!$P:$P,Grades!$P:$P,"&gt;0",Grades!$A:$A,"="&amp;Alumn_Filtered!$A225,Grades!$J:$J,"=1",Grades!$I:$I,"="&amp;_xlfn.MINIFS(Grades!$I:$I,Grades!$A:$A,"="&amp;$A225))/COUNTIFS(Grades!P:P,"&lt;&gt;BAD",Grades!P:P,"&lt;&gt;DRP",Grades!P:P,"&lt;&gt;CVL",Grades!$A:$A,"="&amp;Alumn_Filtered!$A225,Grades!$J:$J,"=1",Grades!$I:$I,"="&amp;_xlfn.MINIFS(Grades!$I:$I,Grades!$A:$A,"="&amp;$A225)),0)</f>
        <v>0.3444444444444445</v>
      </c>
      <c r="O225">
        <f>COUNTIFS(Grades!$A:$A,"="&amp;Alumn_Filtered!$A225,Grades!$J:$J,"=2",Grades!$I:$I,"="&amp;_xlfn.MINIFS(Grades!$I:$I,Grades!$A:$A,"="&amp;$A225))</f>
        <v>6</v>
      </c>
      <c r="P225">
        <f>COUNTIFS(Grades!$A:$A,"="&amp;Alumn_Filtered!$A225,Grades!$P:$P,"=DRP",Grades!$J:$J,"=2",Grades!$I:$I,"="&amp;_xlfn.MINIFS(Grades!$I:$I,Grades!$A:$A,"="&amp;$A225))</f>
        <v>0</v>
      </c>
      <c r="Q225">
        <f>COUNTIFS(Grades!$A:$A,"="&amp;Alumn_Filtered!$A225,Grades!$P:$P,"=BAD",Grades!$J:$J,"=2",Grades!$I:$I,"="&amp;_xlfn.MINIFS(Grades!$I:$I,Grades!$A:$A,"="&amp;$A225))</f>
        <v>6</v>
      </c>
      <c r="R225">
        <f>COUNTIFS(Grades!$A:$A,"="&amp;Alumn_Filtered!$A225,Grades!$P:$P,"CVL",Grades!$J:$J,"=2",Grades!$I:$I,"="&amp;_xlfn.MINIFS(Grades!$I:$I,Grades!$A:$A,"="&amp;$A225))</f>
        <v>0</v>
      </c>
      <c r="S225">
        <f t="shared" si="63"/>
        <v>0</v>
      </c>
      <c r="T225">
        <f>COUNTIFS(Grades!$A:$A,"="&amp;Alumn_Filtered!$A225,Grades!$J:$J,"=2",Grades!$P:$P,"&gt;=0.5",Grades!$I:$I,"="&amp;_xlfn.MINIFS(Grades!$I:$I,Grades!$A:$A,"="&amp;$A225))</f>
        <v>0</v>
      </c>
      <c r="U225" s="28">
        <f t="shared" si="53"/>
        <v>0</v>
      </c>
      <c r="V225">
        <f>COUNTIFS(Grades!$A:$A,"="&amp;Alumn_Filtered!$A225,Grades!$J:$J,"=2",Grades!$P:$P,"&lt;0.5",Grades!$I:$I,"="&amp;_xlfn.MINIFS(Grades!$I:$I,Grades!$A:$A,"="&amp;$A225))</f>
        <v>0</v>
      </c>
      <c r="W225" s="28">
        <f t="shared" si="54"/>
        <v>0</v>
      </c>
      <c r="X225" s="28">
        <f>_xlfn.MAXIFS(Grades!$P:$P,Grades!$A:$A,"="&amp;Alumn_Filtered!$A225,Grades!$J:$J,"=2",Grades!$I:$I,"="&amp;_xlfn.MINIFS(Grades!$I:$I,Grades!$A:$A,"="&amp;$A225))</f>
        <v>0</v>
      </c>
      <c r="Y225" s="28">
        <f>_xlfn.MINIFS(Grades!$P:$P,Grades!$A:$A,"="&amp;Alumn_Filtered!$A225,Grades!$J:$J,"=2",Grades!$I:$I,"="&amp;_xlfn.MINIFS(Grades!$I:$I,Grades!$A:$A,"="&amp;$A225))</f>
        <v>0</v>
      </c>
      <c r="Z225" s="28">
        <f>IF(S225&lt;&gt;0,SUMIFS(Grades!$P:$P,Grades!$P:$P,"&gt;0",Grades!$A:$A,"="&amp;Alumn_Filtered!$A225,Grades!$J:$J,"=2",Grades!$I:$I,"="&amp;_xlfn.MINIFS(Grades!$I:$I,Grades!$A:$A,"="&amp;$A225))/COUNTIFS(Grades!P:P,"&lt;&gt;BAD",Grades!P:P,"&lt;&gt;DRP",Grades!P:P,"&lt;&gt;CVL",Grades!$A:$A,"="&amp;Alumn_Filtered!$A225,Grades!$J:$J,"=2",Grades!$I:$I,"="&amp;_xlfn.MINIFS(Grades!$I:$I,Grades!$A:$A,"="&amp;$A225)),0)</f>
        <v>0</v>
      </c>
      <c r="AA225" s="28">
        <f t="shared" si="55"/>
        <v>-0.3444444444444445</v>
      </c>
      <c r="AB225">
        <f t="shared" ca="1" si="49"/>
        <v>21</v>
      </c>
      <c r="AC225" t="str">
        <f>LEFT(VLOOKUP($A225,Ingresos!$C:$X,5,FALSE),1)</f>
        <v>S</v>
      </c>
      <c r="AD225">
        <f t="shared" si="56"/>
        <v>1</v>
      </c>
      <c r="AE225" t="str">
        <f>LEFT(VLOOKUP($A225,Ingresos!$C:$X,6,FALSE),1)</f>
        <v>R</v>
      </c>
      <c r="AF225">
        <f t="shared" si="57"/>
        <v>1</v>
      </c>
      <c r="AG225">
        <f>VLOOKUP($A225,Ingresos!$C:$X,9,FALSE)</f>
        <v>404</v>
      </c>
      <c r="AH225" s="28">
        <f t="shared" si="58"/>
        <v>0.31766612641815234</v>
      </c>
      <c r="AI225">
        <f>VLOOKUP($A225,Ingresos!$C:$X,10,FALSE)</f>
        <v>404</v>
      </c>
      <c r="AJ225" s="28">
        <f t="shared" si="59"/>
        <v>0.31766612641815234</v>
      </c>
      <c r="AK225">
        <f>VLOOKUP($A225,Ingresos!$C:$X,11,FALSE)</f>
        <v>505</v>
      </c>
      <c r="AL225" s="28">
        <f t="shared" si="60"/>
        <v>0.48136142625607781</v>
      </c>
      <c r="AM225">
        <f>VLOOKUP($A225,Ingresos!$C:$X,12,FALSE)</f>
        <v>557</v>
      </c>
      <c r="AN225" s="28">
        <f t="shared" si="61"/>
        <v>0.56564019448946512</v>
      </c>
      <c r="AO225">
        <f>VLOOKUP($A225,Ingresos!$C:$X,18,FALSE)</f>
        <v>13</v>
      </c>
      <c r="AP225">
        <f t="shared" si="64"/>
        <v>13</v>
      </c>
      <c r="AQ225" t="str">
        <f>VLOOKUP($A225,Ingresos!$C:$X,19,FALSE)</f>
        <v>H1</v>
      </c>
      <c r="AR225">
        <f t="shared" si="62"/>
        <v>1</v>
      </c>
      <c r="AS225">
        <f>VLOOKUP($A225,Ingresos!$C:$X,22,FALSE)</f>
        <v>5</v>
      </c>
    </row>
    <row r="226" spans="1:45" x14ac:dyDescent="0.25">
      <c r="A226">
        <v>194065469</v>
      </c>
      <c r="B226">
        <f>IF((_xlfn.MAXIFS(Grades!$I:$I,Grades!$A:$A,"="&amp;$A226)-_xlfn.MINIFS(Grades!$I:$I,Grades!$A:$A,"="&amp;$A226))=0,0,1)</f>
        <v>0</v>
      </c>
      <c r="C226">
        <f>COUNTIFS(Grades!$A:$A,"="&amp;Alumn_Filtered!$A226,Grades!$J:$J,"=1",Grades!$I:$I,"="&amp;_xlfn.MINIFS(Grades!$I:$I,Grades!$A:$A,"="&amp;$A226))</f>
        <v>6</v>
      </c>
      <c r="D226">
        <f>COUNTIFS(Grades!$A:$A,"="&amp;Alumn_Filtered!$A226,Grades!$P:$P,"=DRP",Grades!$J:$J,"=1",Grades!$I:$I,"="&amp;_xlfn.MINIFS(Grades!$I:$I,Grades!$A:$A,"="&amp;$A226))</f>
        <v>0</v>
      </c>
      <c r="E226">
        <f>COUNTIFS(Grades!$A:$A,"="&amp;Alumn_Filtered!$A226,Grades!$P:$P,"=BAD",Grades!$J:$J,"=1",Grades!$I:$I,"="&amp;_xlfn.MINIFS(Grades!$I:$I,Grades!$A:$A,"="&amp;$A226))</f>
        <v>0</v>
      </c>
      <c r="F226">
        <f>COUNTIFS(Grades!$A:$A,"="&amp;Alumn_Filtered!$A226,Grades!$P:$P,"CVL",Grades!$J:$J,"=1",Grades!$I:$I,"="&amp;_xlfn.MINIFS(Grades!$I:$I,Grades!$A:$A,"="&amp;$A226))</f>
        <v>0</v>
      </c>
      <c r="G226" s="30">
        <f t="shared" si="50"/>
        <v>6</v>
      </c>
      <c r="H226">
        <f>COUNTIFS(Grades!$A:$A,"="&amp;Alumn_Filtered!$A226,Grades!$J:$J,"=1",Grades!$P:$P,"&gt;=0.5",Grades!$I:$I,"="&amp;_xlfn.MINIFS(Grades!$I:$I,Grades!$A:$A,"="&amp;$A226))</f>
        <v>2</v>
      </c>
      <c r="I226" s="28">
        <f t="shared" si="51"/>
        <v>0.33333333333333331</v>
      </c>
      <c r="J226">
        <f>COUNTIFS(Grades!$A:$A,"="&amp;Alumn_Filtered!$A226,Grades!$J:$J,"=1",Grades!$P:$P,"&lt;0.5",Grades!$I:$I,"="&amp;_xlfn.MINIFS(Grades!$I:$I,Grades!$A:$A,"="&amp;$A226))</f>
        <v>4</v>
      </c>
      <c r="K226" s="28">
        <f t="shared" si="52"/>
        <v>0.66666666666666663</v>
      </c>
      <c r="L226" s="28">
        <f>_xlfn.MAXIFS(Grades!$P:$P,Grades!$A:$A,"="&amp;Alumn_Filtered!$A226,Grades!$J:$J,"=1",Grades!$I:$I,"="&amp;_xlfn.MINIFS(Grades!$I:$I,Grades!$A:$A,"="&amp;$A226))</f>
        <v>0.79999999999999993</v>
      </c>
      <c r="M226" s="28">
        <f>_xlfn.MINIFS(Grades!$P:$P,Grades!$A:$A,"="&amp;Alumn_Filtered!$A226,Grades!$J:$J,"=1",Grades!$I:$I,"="&amp;_xlfn.MINIFS(Grades!$I:$I,Grades!$A:$A,"="&amp;$A226))</f>
        <v>0.35000000000000003</v>
      </c>
      <c r="N226" s="28">
        <f>IF(G226&lt;&gt;0,SUMIFS(Grades!$P:$P,Grades!$P:$P,"&gt;0",Grades!$A:$A,"="&amp;Alumn_Filtered!$A226,Grades!$J:$J,"=1",Grades!$I:$I,"="&amp;_xlfn.MINIFS(Grades!$I:$I,Grades!$A:$A,"="&amp;$A226))/COUNTIFS(Grades!P:P,"&lt;&gt;BAD",Grades!P:P,"&lt;&gt;DRP",Grades!P:P,"&lt;&gt;CVL",Grades!$A:$A,"="&amp;Alumn_Filtered!$A226,Grades!$J:$J,"=1",Grades!$I:$I,"="&amp;_xlfn.MINIFS(Grades!$I:$I,Grades!$A:$A,"="&amp;$A226)),0)</f>
        <v>0.4777777777777778</v>
      </c>
      <c r="O226">
        <f>COUNTIFS(Grades!$A:$A,"="&amp;Alumn_Filtered!$A226,Grades!$J:$J,"=2",Grades!$I:$I,"="&amp;_xlfn.MINIFS(Grades!$I:$I,Grades!$A:$A,"="&amp;$A226))</f>
        <v>7</v>
      </c>
      <c r="P226">
        <f>COUNTIFS(Grades!$A:$A,"="&amp;Alumn_Filtered!$A226,Grades!$P:$P,"=DRP",Grades!$J:$J,"=2",Grades!$I:$I,"="&amp;_xlfn.MINIFS(Grades!$I:$I,Grades!$A:$A,"="&amp;$A226))</f>
        <v>7</v>
      </c>
      <c r="Q226">
        <f>COUNTIFS(Grades!$A:$A,"="&amp;Alumn_Filtered!$A226,Grades!$P:$P,"=BAD",Grades!$J:$J,"=2",Grades!$I:$I,"="&amp;_xlfn.MINIFS(Grades!$I:$I,Grades!$A:$A,"="&amp;$A226))</f>
        <v>0</v>
      </c>
      <c r="R226">
        <f>COUNTIFS(Grades!$A:$A,"="&amp;Alumn_Filtered!$A226,Grades!$P:$P,"CVL",Grades!$J:$J,"=2",Grades!$I:$I,"="&amp;_xlfn.MINIFS(Grades!$I:$I,Grades!$A:$A,"="&amp;$A226))</f>
        <v>0</v>
      </c>
      <c r="S226">
        <f t="shared" si="63"/>
        <v>0</v>
      </c>
      <c r="T226">
        <f>COUNTIFS(Grades!$A:$A,"="&amp;Alumn_Filtered!$A226,Grades!$J:$J,"=2",Grades!$P:$P,"&gt;=0.5",Grades!$I:$I,"="&amp;_xlfn.MINIFS(Grades!$I:$I,Grades!$A:$A,"="&amp;$A226))</f>
        <v>0</v>
      </c>
      <c r="U226" s="28">
        <f t="shared" si="53"/>
        <v>0</v>
      </c>
      <c r="V226">
        <f>COUNTIFS(Grades!$A:$A,"="&amp;Alumn_Filtered!$A226,Grades!$J:$J,"=2",Grades!$P:$P,"&lt;0.5",Grades!$I:$I,"="&amp;_xlfn.MINIFS(Grades!$I:$I,Grades!$A:$A,"="&amp;$A226))</f>
        <v>0</v>
      </c>
      <c r="W226" s="28">
        <f t="shared" si="54"/>
        <v>0</v>
      </c>
      <c r="X226" s="28">
        <f>_xlfn.MAXIFS(Grades!$P:$P,Grades!$A:$A,"="&amp;Alumn_Filtered!$A226,Grades!$J:$J,"=2",Grades!$I:$I,"="&amp;_xlfn.MINIFS(Grades!$I:$I,Grades!$A:$A,"="&amp;$A226))</f>
        <v>0</v>
      </c>
      <c r="Y226" s="28">
        <f>_xlfn.MINIFS(Grades!$P:$P,Grades!$A:$A,"="&amp;Alumn_Filtered!$A226,Grades!$J:$J,"=2",Grades!$I:$I,"="&amp;_xlfn.MINIFS(Grades!$I:$I,Grades!$A:$A,"="&amp;$A226))</f>
        <v>0</v>
      </c>
      <c r="Z226" s="28">
        <f>IF(S226&lt;&gt;0,SUMIFS(Grades!$P:$P,Grades!$P:$P,"&gt;0",Grades!$A:$A,"="&amp;Alumn_Filtered!$A226,Grades!$J:$J,"=2",Grades!$I:$I,"="&amp;_xlfn.MINIFS(Grades!$I:$I,Grades!$A:$A,"="&amp;$A226))/COUNTIFS(Grades!P:P,"&lt;&gt;BAD",Grades!P:P,"&lt;&gt;DRP",Grades!P:P,"&lt;&gt;CVL",Grades!$A:$A,"="&amp;Alumn_Filtered!$A226,Grades!$J:$J,"=2",Grades!$I:$I,"="&amp;_xlfn.MINIFS(Grades!$I:$I,Grades!$A:$A,"="&amp;$A226)),0)</f>
        <v>0</v>
      </c>
      <c r="AA226" s="28">
        <f t="shared" si="55"/>
        <v>-0.4777777777777778</v>
      </c>
      <c r="AB226">
        <f t="shared" ca="1" si="49"/>
        <v>21</v>
      </c>
      <c r="AC226" t="str">
        <f>LEFT(VLOOKUP($A226,Ingresos!$C:$X,5,FALSE),1)</f>
        <v>S</v>
      </c>
      <c r="AD226">
        <f t="shared" si="56"/>
        <v>1</v>
      </c>
      <c r="AE226" t="str">
        <f>LEFT(VLOOKUP($A226,Ingresos!$C:$X,6,FALSE),1)</f>
        <v>R</v>
      </c>
      <c r="AF226">
        <f t="shared" si="57"/>
        <v>1</v>
      </c>
      <c r="AG226">
        <f>VLOOKUP($A226,Ingresos!$C:$X,9,FALSE)</f>
        <v>554</v>
      </c>
      <c r="AH226" s="28">
        <f t="shared" si="58"/>
        <v>0.56077795786061591</v>
      </c>
      <c r="AI226">
        <f>VLOOKUP($A226,Ingresos!$C:$X,10,FALSE)</f>
        <v>554</v>
      </c>
      <c r="AJ226" s="28">
        <f t="shared" si="59"/>
        <v>0.56077795786061591</v>
      </c>
      <c r="AK226">
        <f>VLOOKUP($A226,Ingresos!$C:$X,11,FALSE)</f>
        <v>501</v>
      </c>
      <c r="AL226" s="28">
        <f t="shared" si="60"/>
        <v>0.47487844408427876</v>
      </c>
      <c r="AM226">
        <f>VLOOKUP($A226,Ingresos!$C:$X,12,FALSE)</f>
        <v>593</v>
      </c>
      <c r="AN226" s="28">
        <f t="shared" si="61"/>
        <v>0.62398703403565636</v>
      </c>
      <c r="AO226" t="str">
        <f>VLOOKUP($A226,Ingresos!$C:$X,18,FALSE)</f>
        <v>RM</v>
      </c>
      <c r="AP226">
        <f t="shared" si="64"/>
        <v>13</v>
      </c>
      <c r="AQ226" t="str">
        <f>VLOOKUP($A226,Ingresos!$C:$X,19,FALSE)</f>
        <v>H1</v>
      </c>
      <c r="AR226">
        <f t="shared" si="62"/>
        <v>1</v>
      </c>
      <c r="AS226">
        <f>VLOOKUP($A226,Ingresos!$C:$X,22,FALSE)</f>
        <v>5</v>
      </c>
    </row>
    <row r="227" spans="1:45" x14ac:dyDescent="0.25">
      <c r="A227">
        <v>194072678</v>
      </c>
      <c r="B227">
        <f>IF((_xlfn.MAXIFS(Grades!$I:$I,Grades!$A:$A,"="&amp;$A227)-_xlfn.MINIFS(Grades!$I:$I,Grades!$A:$A,"="&amp;$A227))=0,0,1)</f>
        <v>0</v>
      </c>
      <c r="C227">
        <f>COUNTIFS(Grades!$A:$A,"="&amp;Alumn_Filtered!$A227,Grades!$J:$J,"=1",Grades!$I:$I,"="&amp;_xlfn.MINIFS(Grades!$I:$I,Grades!$A:$A,"="&amp;$A227))</f>
        <v>6</v>
      </c>
      <c r="D227">
        <f>COUNTIFS(Grades!$A:$A,"="&amp;Alumn_Filtered!$A227,Grades!$P:$P,"=DRP",Grades!$J:$J,"=1",Grades!$I:$I,"="&amp;_xlfn.MINIFS(Grades!$I:$I,Grades!$A:$A,"="&amp;$A227))</f>
        <v>0</v>
      </c>
      <c r="E227">
        <f>COUNTIFS(Grades!$A:$A,"="&amp;Alumn_Filtered!$A227,Grades!$P:$P,"=BAD",Grades!$J:$J,"=1",Grades!$I:$I,"="&amp;_xlfn.MINIFS(Grades!$I:$I,Grades!$A:$A,"="&amp;$A227))</f>
        <v>1</v>
      </c>
      <c r="F227">
        <f>COUNTIFS(Grades!$A:$A,"="&amp;Alumn_Filtered!$A227,Grades!$P:$P,"CVL",Grades!$J:$J,"=1",Grades!$I:$I,"="&amp;_xlfn.MINIFS(Grades!$I:$I,Grades!$A:$A,"="&amp;$A227))</f>
        <v>0</v>
      </c>
      <c r="G227" s="30">
        <f t="shared" si="50"/>
        <v>5</v>
      </c>
      <c r="H227">
        <f>COUNTIFS(Grades!$A:$A,"="&amp;Alumn_Filtered!$A227,Grades!$J:$J,"=1",Grades!$P:$P,"&gt;=0.5",Grades!$I:$I,"="&amp;_xlfn.MINIFS(Grades!$I:$I,Grades!$A:$A,"="&amp;$A227))</f>
        <v>1</v>
      </c>
      <c r="I227" s="28">
        <f t="shared" si="51"/>
        <v>0.2</v>
      </c>
      <c r="J227">
        <f>COUNTIFS(Grades!$A:$A,"="&amp;Alumn_Filtered!$A227,Grades!$J:$J,"=1",Grades!$P:$P,"&lt;0.5",Grades!$I:$I,"="&amp;_xlfn.MINIFS(Grades!$I:$I,Grades!$A:$A,"="&amp;$A227))</f>
        <v>4</v>
      </c>
      <c r="K227" s="28">
        <f t="shared" si="52"/>
        <v>0.8</v>
      </c>
      <c r="L227" s="28">
        <f>_xlfn.MAXIFS(Grades!$P:$P,Grades!$A:$A,"="&amp;Alumn_Filtered!$A227,Grades!$J:$J,"=1",Grades!$I:$I,"="&amp;_xlfn.MINIFS(Grades!$I:$I,Grades!$A:$A,"="&amp;$A227))</f>
        <v>0.75</v>
      </c>
      <c r="M227" s="28">
        <f>_xlfn.MINIFS(Grades!$P:$P,Grades!$A:$A,"="&amp;Alumn_Filtered!$A227,Grades!$J:$J,"=1",Grades!$I:$I,"="&amp;_xlfn.MINIFS(Grades!$I:$I,Grades!$A:$A,"="&amp;$A227))</f>
        <v>0.11666666666666665</v>
      </c>
      <c r="N227" s="28">
        <f>IF(G227&lt;&gt;0,SUMIFS(Grades!$P:$P,Grades!$P:$P,"&gt;0",Grades!$A:$A,"="&amp;Alumn_Filtered!$A227,Grades!$J:$J,"=1",Grades!$I:$I,"="&amp;_xlfn.MINIFS(Grades!$I:$I,Grades!$A:$A,"="&amp;$A227))/COUNTIFS(Grades!P:P,"&lt;&gt;BAD",Grades!P:P,"&lt;&gt;DRP",Grades!P:P,"&lt;&gt;CVL",Grades!$A:$A,"="&amp;Alumn_Filtered!$A227,Grades!$J:$J,"=1",Grades!$I:$I,"="&amp;_xlfn.MINIFS(Grades!$I:$I,Grades!$A:$A,"="&amp;$A227)),0)</f>
        <v>0.29333333333333333</v>
      </c>
      <c r="O227">
        <f>COUNTIFS(Grades!$A:$A,"="&amp;Alumn_Filtered!$A227,Grades!$J:$J,"=2",Grades!$I:$I,"="&amp;_xlfn.MINIFS(Grades!$I:$I,Grades!$A:$A,"="&amp;$A227))</f>
        <v>6</v>
      </c>
      <c r="P227">
        <f>COUNTIFS(Grades!$A:$A,"="&amp;Alumn_Filtered!$A227,Grades!$P:$P,"=DRP",Grades!$J:$J,"=2",Grades!$I:$I,"="&amp;_xlfn.MINIFS(Grades!$I:$I,Grades!$A:$A,"="&amp;$A227))</f>
        <v>6</v>
      </c>
      <c r="Q227">
        <f>COUNTIFS(Grades!$A:$A,"="&amp;Alumn_Filtered!$A227,Grades!$P:$P,"=BAD",Grades!$J:$J,"=2",Grades!$I:$I,"="&amp;_xlfn.MINIFS(Grades!$I:$I,Grades!$A:$A,"="&amp;$A227))</f>
        <v>0</v>
      </c>
      <c r="R227">
        <f>COUNTIFS(Grades!$A:$A,"="&amp;Alumn_Filtered!$A227,Grades!$P:$P,"CVL",Grades!$J:$J,"=2",Grades!$I:$I,"="&amp;_xlfn.MINIFS(Grades!$I:$I,Grades!$A:$A,"="&amp;$A227))</f>
        <v>0</v>
      </c>
      <c r="S227">
        <f t="shared" si="63"/>
        <v>0</v>
      </c>
      <c r="T227">
        <f>COUNTIFS(Grades!$A:$A,"="&amp;Alumn_Filtered!$A227,Grades!$J:$J,"=2",Grades!$P:$P,"&gt;=0.5",Grades!$I:$I,"="&amp;_xlfn.MINIFS(Grades!$I:$I,Grades!$A:$A,"="&amp;$A227))</f>
        <v>0</v>
      </c>
      <c r="U227" s="28">
        <f t="shared" si="53"/>
        <v>0</v>
      </c>
      <c r="V227">
        <f>COUNTIFS(Grades!$A:$A,"="&amp;Alumn_Filtered!$A227,Grades!$J:$J,"=2",Grades!$P:$P,"&lt;0.5",Grades!$I:$I,"="&amp;_xlfn.MINIFS(Grades!$I:$I,Grades!$A:$A,"="&amp;$A227))</f>
        <v>0</v>
      </c>
      <c r="W227" s="28">
        <f t="shared" si="54"/>
        <v>0</v>
      </c>
      <c r="X227" s="28">
        <f>_xlfn.MAXIFS(Grades!$P:$P,Grades!$A:$A,"="&amp;Alumn_Filtered!$A227,Grades!$J:$J,"=2",Grades!$I:$I,"="&amp;_xlfn.MINIFS(Grades!$I:$I,Grades!$A:$A,"="&amp;$A227))</f>
        <v>0</v>
      </c>
      <c r="Y227" s="28">
        <f>_xlfn.MINIFS(Grades!$P:$P,Grades!$A:$A,"="&amp;Alumn_Filtered!$A227,Grades!$J:$J,"=2",Grades!$I:$I,"="&amp;_xlfn.MINIFS(Grades!$I:$I,Grades!$A:$A,"="&amp;$A227))</f>
        <v>0</v>
      </c>
      <c r="Z227" s="28">
        <f>IF(S227&lt;&gt;0,SUMIFS(Grades!$P:$P,Grades!$P:$P,"&gt;0",Grades!$A:$A,"="&amp;Alumn_Filtered!$A227,Grades!$J:$J,"=2",Grades!$I:$I,"="&amp;_xlfn.MINIFS(Grades!$I:$I,Grades!$A:$A,"="&amp;$A227))/COUNTIFS(Grades!P:P,"&lt;&gt;BAD",Grades!P:P,"&lt;&gt;DRP",Grades!P:P,"&lt;&gt;CVL",Grades!$A:$A,"="&amp;Alumn_Filtered!$A227,Grades!$J:$J,"=2",Grades!$I:$I,"="&amp;_xlfn.MINIFS(Grades!$I:$I,Grades!$A:$A,"="&amp;$A227)),0)</f>
        <v>0</v>
      </c>
      <c r="AA227" s="28">
        <f t="shared" si="55"/>
        <v>-0.29333333333333333</v>
      </c>
      <c r="AB227">
        <f t="shared" ca="1" si="49"/>
        <v>21</v>
      </c>
      <c r="AC227" t="str">
        <f>LEFT(VLOOKUP($A227,Ingresos!$C:$X,5,FALSE),1)</f>
        <v>S</v>
      </c>
      <c r="AD227">
        <f t="shared" si="56"/>
        <v>1</v>
      </c>
      <c r="AE227" t="str">
        <f>LEFT(VLOOKUP($A227,Ingresos!$C:$X,6,FALSE),1)</f>
        <v>R</v>
      </c>
      <c r="AF227">
        <f t="shared" si="57"/>
        <v>1</v>
      </c>
      <c r="AG227">
        <f>VLOOKUP($A227,Ingresos!$C:$X,9,FALSE)</f>
        <v>441</v>
      </c>
      <c r="AH227" s="28">
        <f t="shared" si="58"/>
        <v>0.37763371150729336</v>
      </c>
      <c r="AI227">
        <f>VLOOKUP($A227,Ingresos!$C:$X,10,FALSE)</f>
        <v>441</v>
      </c>
      <c r="AJ227" s="28">
        <f t="shared" si="59"/>
        <v>0.37763371150729336</v>
      </c>
      <c r="AK227">
        <f>VLOOKUP($A227,Ingresos!$C:$X,11,FALSE)</f>
        <v>512</v>
      </c>
      <c r="AL227" s="28">
        <f t="shared" si="60"/>
        <v>0.49270664505672607</v>
      </c>
      <c r="AM227">
        <f>VLOOKUP($A227,Ingresos!$C:$X,12,FALSE)</f>
        <v>527</v>
      </c>
      <c r="AN227" s="28">
        <f t="shared" si="61"/>
        <v>0.51701782820097242</v>
      </c>
      <c r="AO227">
        <f>VLOOKUP($A227,Ingresos!$C:$X,18,FALSE)</f>
        <v>13</v>
      </c>
      <c r="AP227">
        <f t="shared" si="64"/>
        <v>13</v>
      </c>
      <c r="AQ227" t="str">
        <f>VLOOKUP($A227,Ingresos!$C:$X,19,FALSE)</f>
        <v>H1</v>
      </c>
      <c r="AR227">
        <f t="shared" si="62"/>
        <v>1</v>
      </c>
      <c r="AS227">
        <f>VLOOKUP($A227,Ingresos!$C:$X,22,FALSE)</f>
        <v>0</v>
      </c>
    </row>
    <row r="228" spans="1:45" x14ac:dyDescent="0.25">
      <c r="A228" t="s">
        <v>141</v>
      </c>
      <c r="B228">
        <f>IF((_xlfn.MAXIFS(Grades!$I:$I,Grades!$A:$A,"="&amp;$A228)-_xlfn.MINIFS(Grades!$I:$I,Grades!$A:$A,"="&amp;$A228))=0,0,1)</f>
        <v>0</v>
      </c>
      <c r="C228">
        <f>COUNTIFS(Grades!$A:$A,"="&amp;Alumn_Filtered!$A228,Grades!$J:$J,"=1",Grades!$I:$I,"="&amp;_xlfn.MINIFS(Grades!$I:$I,Grades!$A:$A,"="&amp;$A228))</f>
        <v>6</v>
      </c>
      <c r="D228">
        <f>COUNTIFS(Grades!$A:$A,"="&amp;Alumn_Filtered!$A228,Grades!$P:$P,"=DRP",Grades!$J:$J,"=1",Grades!$I:$I,"="&amp;_xlfn.MINIFS(Grades!$I:$I,Grades!$A:$A,"="&amp;$A228))</f>
        <v>0</v>
      </c>
      <c r="E228">
        <f>COUNTIFS(Grades!$A:$A,"="&amp;Alumn_Filtered!$A228,Grades!$P:$P,"=BAD",Grades!$J:$J,"=1",Grades!$I:$I,"="&amp;_xlfn.MINIFS(Grades!$I:$I,Grades!$A:$A,"="&amp;$A228))</f>
        <v>0</v>
      </c>
      <c r="F228">
        <f>COUNTIFS(Grades!$A:$A,"="&amp;Alumn_Filtered!$A228,Grades!$P:$P,"CVL",Grades!$J:$J,"=1",Grades!$I:$I,"="&amp;_xlfn.MINIFS(Grades!$I:$I,Grades!$A:$A,"="&amp;$A228))</f>
        <v>0</v>
      </c>
      <c r="G228" s="30">
        <f t="shared" si="50"/>
        <v>6</v>
      </c>
      <c r="H228">
        <f>COUNTIFS(Grades!$A:$A,"="&amp;Alumn_Filtered!$A228,Grades!$J:$J,"=1",Grades!$P:$P,"&gt;=0.5",Grades!$I:$I,"="&amp;_xlfn.MINIFS(Grades!$I:$I,Grades!$A:$A,"="&amp;$A228))</f>
        <v>3</v>
      </c>
      <c r="I228" s="28">
        <f t="shared" si="51"/>
        <v>0.5</v>
      </c>
      <c r="J228">
        <f>COUNTIFS(Grades!$A:$A,"="&amp;Alumn_Filtered!$A228,Grades!$J:$J,"=1",Grades!$P:$P,"&lt;0.5",Grades!$I:$I,"="&amp;_xlfn.MINIFS(Grades!$I:$I,Grades!$A:$A,"="&amp;$A228))</f>
        <v>3</v>
      </c>
      <c r="K228" s="28">
        <f t="shared" si="52"/>
        <v>0.5</v>
      </c>
      <c r="L228" s="28">
        <f>_xlfn.MAXIFS(Grades!$P:$P,Grades!$A:$A,"="&amp;Alumn_Filtered!$A228,Grades!$J:$J,"=1",Grades!$I:$I,"="&amp;_xlfn.MINIFS(Grades!$I:$I,Grades!$A:$A,"="&amp;$A228))</f>
        <v>0.58333333333333337</v>
      </c>
      <c r="M228" s="28">
        <f>_xlfn.MINIFS(Grades!$P:$P,Grades!$A:$A,"="&amp;Alumn_Filtered!$A228,Grades!$J:$J,"=1",Grades!$I:$I,"="&amp;_xlfn.MINIFS(Grades!$I:$I,Grades!$A:$A,"="&amp;$A228))</f>
        <v>0.33333333333333331</v>
      </c>
      <c r="N228" s="28">
        <f>IF(G228&lt;&gt;0,SUMIFS(Grades!$P:$P,Grades!$P:$P,"&gt;0",Grades!$A:$A,"="&amp;Alumn_Filtered!$A228,Grades!$J:$J,"=1",Grades!$I:$I,"="&amp;_xlfn.MINIFS(Grades!$I:$I,Grades!$A:$A,"="&amp;$A228))/COUNTIFS(Grades!P:P,"&lt;&gt;BAD",Grades!P:P,"&lt;&gt;DRP",Grades!P:P,"&lt;&gt;CVL",Grades!$A:$A,"="&amp;Alumn_Filtered!$A228,Grades!$J:$J,"=1",Grades!$I:$I,"="&amp;_xlfn.MINIFS(Grades!$I:$I,Grades!$A:$A,"="&amp;$A228)),0)</f>
        <v>0.46111111111111119</v>
      </c>
      <c r="O228">
        <f>COUNTIFS(Grades!$A:$A,"="&amp;Alumn_Filtered!$A228,Grades!$J:$J,"=2",Grades!$I:$I,"="&amp;_xlfn.MINIFS(Grades!$I:$I,Grades!$A:$A,"="&amp;$A228))</f>
        <v>7</v>
      </c>
      <c r="P228">
        <f>COUNTIFS(Grades!$A:$A,"="&amp;Alumn_Filtered!$A228,Grades!$P:$P,"=DRP",Grades!$J:$J,"=2",Grades!$I:$I,"="&amp;_xlfn.MINIFS(Grades!$I:$I,Grades!$A:$A,"="&amp;$A228))</f>
        <v>0</v>
      </c>
      <c r="Q228">
        <f>COUNTIFS(Grades!$A:$A,"="&amp;Alumn_Filtered!$A228,Grades!$P:$P,"=BAD",Grades!$J:$J,"=2",Grades!$I:$I,"="&amp;_xlfn.MINIFS(Grades!$I:$I,Grades!$A:$A,"="&amp;$A228))</f>
        <v>0</v>
      </c>
      <c r="R228">
        <f>COUNTIFS(Grades!$A:$A,"="&amp;Alumn_Filtered!$A228,Grades!$P:$P,"CVL",Grades!$J:$J,"=2",Grades!$I:$I,"="&amp;_xlfn.MINIFS(Grades!$I:$I,Grades!$A:$A,"="&amp;$A228))</f>
        <v>0</v>
      </c>
      <c r="S228">
        <f t="shared" si="63"/>
        <v>7</v>
      </c>
      <c r="T228">
        <f>COUNTIFS(Grades!$A:$A,"="&amp;Alumn_Filtered!$A228,Grades!$J:$J,"=2",Grades!$P:$P,"&gt;=0.5",Grades!$I:$I,"="&amp;_xlfn.MINIFS(Grades!$I:$I,Grades!$A:$A,"="&amp;$A228))</f>
        <v>0</v>
      </c>
      <c r="U228" s="28">
        <f t="shared" si="53"/>
        <v>0</v>
      </c>
      <c r="V228">
        <f>COUNTIFS(Grades!$A:$A,"="&amp;Alumn_Filtered!$A228,Grades!$J:$J,"=2",Grades!$P:$P,"&lt;0.5",Grades!$I:$I,"="&amp;_xlfn.MINIFS(Grades!$I:$I,Grades!$A:$A,"="&amp;$A228))</f>
        <v>7</v>
      </c>
      <c r="W228" s="28">
        <f t="shared" si="54"/>
        <v>1</v>
      </c>
      <c r="X228" s="28">
        <f>_xlfn.MAXIFS(Grades!$P:$P,Grades!$A:$A,"="&amp;Alumn_Filtered!$A228,Grades!$J:$J,"=2",Grades!$I:$I,"="&amp;_xlfn.MINIFS(Grades!$I:$I,Grades!$A:$A,"="&amp;$A228))</f>
        <v>0.41666666666666669</v>
      </c>
      <c r="Y228" s="28">
        <f>_xlfn.MINIFS(Grades!$P:$P,Grades!$A:$A,"="&amp;Alumn_Filtered!$A228,Grades!$J:$J,"=2",Grades!$I:$I,"="&amp;_xlfn.MINIFS(Grades!$I:$I,Grades!$A:$A,"="&amp;$A228))</f>
        <v>0.18333333333333335</v>
      </c>
      <c r="Z228" s="28">
        <f>IF(S228&lt;&gt;0,SUMIFS(Grades!$P:$P,Grades!$P:$P,"&gt;0",Grades!$A:$A,"="&amp;Alumn_Filtered!$A228,Grades!$J:$J,"=2",Grades!$I:$I,"="&amp;_xlfn.MINIFS(Grades!$I:$I,Grades!$A:$A,"="&amp;$A228))/COUNTIFS(Grades!P:P,"&lt;&gt;BAD",Grades!P:P,"&lt;&gt;DRP",Grades!P:P,"&lt;&gt;CVL",Grades!$A:$A,"="&amp;Alumn_Filtered!$A228,Grades!$J:$J,"=2",Grades!$I:$I,"="&amp;_xlfn.MINIFS(Grades!$I:$I,Grades!$A:$A,"="&amp;$A228)),0)</f>
        <v>0.27142857142857141</v>
      </c>
      <c r="AA228" s="28">
        <f t="shared" si="55"/>
        <v>-0.18968253968253979</v>
      </c>
      <c r="AB228">
        <f t="shared" ca="1" si="49"/>
        <v>21</v>
      </c>
      <c r="AC228" t="str">
        <f>LEFT(VLOOKUP($A228,Ingresos!$C:$X,5,FALSE),1)</f>
        <v>S</v>
      </c>
      <c r="AD228">
        <f t="shared" si="56"/>
        <v>1</v>
      </c>
      <c r="AE228" t="str">
        <f>LEFT(VLOOKUP($A228,Ingresos!$C:$X,6,FALSE),1)</f>
        <v>R</v>
      </c>
      <c r="AF228">
        <f t="shared" si="57"/>
        <v>1</v>
      </c>
      <c r="AG228">
        <f>VLOOKUP($A228,Ingresos!$C:$X,9,FALSE)</f>
        <v>528</v>
      </c>
      <c r="AH228" s="28">
        <f t="shared" si="58"/>
        <v>0.51863857374392219</v>
      </c>
      <c r="AI228">
        <f>VLOOKUP($A228,Ingresos!$C:$X,10,FALSE)</f>
        <v>528</v>
      </c>
      <c r="AJ228" s="28">
        <f t="shared" si="59"/>
        <v>0.51863857374392219</v>
      </c>
      <c r="AK228">
        <f>VLOOKUP($A228,Ingresos!$C:$X,11,FALSE)</f>
        <v>636</v>
      </c>
      <c r="AL228" s="28">
        <f t="shared" si="60"/>
        <v>0.69367909238249592</v>
      </c>
      <c r="AM228">
        <f>VLOOKUP($A228,Ingresos!$C:$X,12,FALSE)</f>
        <v>538</v>
      </c>
      <c r="AN228" s="28">
        <f t="shared" si="61"/>
        <v>0.53484602917341972</v>
      </c>
      <c r="AO228" t="str">
        <f>VLOOKUP($A228,Ingresos!$C:$X,18,FALSE)</f>
        <v>RM</v>
      </c>
      <c r="AP228">
        <f t="shared" si="64"/>
        <v>13</v>
      </c>
      <c r="AQ228" t="str">
        <f>VLOOKUP($A228,Ingresos!$C:$X,19,FALSE)</f>
        <v>H1</v>
      </c>
      <c r="AR228">
        <f t="shared" si="62"/>
        <v>1</v>
      </c>
      <c r="AS228">
        <f>VLOOKUP($A228,Ingresos!$C:$X,22,FALSE)</f>
        <v>5</v>
      </c>
    </row>
    <row r="229" spans="1:45" x14ac:dyDescent="0.25">
      <c r="A229" t="s">
        <v>177</v>
      </c>
      <c r="B229">
        <f>IF((_xlfn.MAXIFS(Grades!$I:$I,Grades!$A:$A,"="&amp;$A229)-_xlfn.MINIFS(Grades!$I:$I,Grades!$A:$A,"="&amp;$A229))=0,0,1)</f>
        <v>1</v>
      </c>
      <c r="C229">
        <f>COUNTIFS(Grades!$A:$A,"="&amp;Alumn_Filtered!$A229,Grades!$J:$J,"=1",Grades!$I:$I,"="&amp;_xlfn.MINIFS(Grades!$I:$I,Grades!$A:$A,"="&amp;$A229))</f>
        <v>6</v>
      </c>
      <c r="D229">
        <f>COUNTIFS(Grades!$A:$A,"="&amp;Alumn_Filtered!$A229,Grades!$P:$P,"=DRP",Grades!$J:$J,"=1",Grades!$I:$I,"="&amp;_xlfn.MINIFS(Grades!$I:$I,Grades!$A:$A,"="&amp;$A229))</f>
        <v>0</v>
      </c>
      <c r="E229">
        <f>COUNTIFS(Grades!$A:$A,"="&amp;Alumn_Filtered!$A229,Grades!$P:$P,"=BAD",Grades!$J:$J,"=1",Grades!$I:$I,"="&amp;_xlfn.MINIFS(Grades!$I:$I,Grades!$A:$A,"="&amp;$A229))</f>
        <v>0</v>
      </c>
      <c r="F229">
        <f>COUNTIFS(Grades!$A:$A,"="&amp;Alumn_Filtered!$A229,Grades!$P:$P,"CVL",Grades!$J:$J,"=1",Grades!$I:$I,"="&amp;_xlfn.MINIFS(Grades!$I:$I,Grades!$A:$A,"="&amp;$A229))</f>
        <v>0</v>
      </c>
      <c r="G229" s="30">
        <f t="shared" si="50"/>
        <v>6</v>
      </c>
      <c r="H229">
        <f>COUNTIFS(Grades!$A:$A,"="&amp;Alumn_Filtered!$A229,Grades!$J:$J,"=1",Grades!$P:$P,"&gt;=0.5",Grades!$I:$I,"="&amp;_xlfn.MINIFS(Grades!$I:$I,Grades!$A:$A,"="&amp;$A229))</f>
        <v>6</v>
      </c>
      <c r="I229" s="28">
        <f t="shared" si="51"/>
        <v>1</v>
      </c>
      <c r="J229">
        <f>COUNTIFS(Grades!$A:$A,"="&amp;Alumn_Filtered!$A229,Grades!$J:$J,"=1",Grades!$P:$P,"&lt;0.5",Grades!$I:$I,"="&amp;_xlfn.MINIFS(Grades!$I:$I,Grades!$A:$A,"="&amp;$A229))</f>
        <v>0</v>
      </c>
      <c r="K229" s="28">
        <f t="shared" si="52"/>
        <v>0</v>
      </c>
      <c r="L229" s="28">
        <f>_xlfn.MAXIFS(Grades!$P:$P,Grades!$A:$A,"="&amp;Alumn_Filtered!$A229,Grades!$J:$J,"=1",Grades!$I:$I,"="&amp;_xlfn.MINIFS(Grades!$I:$I,Grades!$A:$A,"="&amp;$A229))</f>
        <v>0.96666666666666667</v>
      </c>
      <c r="M229" s="28">
        <f>_xlfn.MINIFS(Grades!$P:$P,Grades!$A:$A,"="&amp;Alumn_Filtered!$A229,Grades!$J:$J,"=1",Grades!$I:$I,"="&amp;_xlfn.MINIFS(Grades!$I:$I,Grades!$A:$A,"="&amp;$A229))</f>
        <v>0.66666666666666663</v>
      </c>
      <c r="N229" s="28">
        <f>IF(G229&lt;&gt;0,SUMIFS(Grades!$P:$P,Grades!$P:$P,"&gt;0",Grades!$A:$A,"="&amp;Alumn_Filtered!$A229,Grades!$J:$J,"=1",Grades!$I:$I,"="&amp;_xlfn.MINIFS(Grades!$I:$I,Grades!$A:$A,"="&amp;$A229))/COUNTIFS(Grades!P:P,"&lt;&gt;BAD",Grades!P:P,"&lt;&gt;DRP",Grades!P:P,"&lt;&gt;CVL",Grades!$A:$A,"="&amp;Alumn_Filtered!$A229,Grades!$J:$J,"=1",Grades!$I:$I,"="&amp;_xlfn.MINIFS(Grades!$I:$I,Grades!$A:$A,"="&amp;$A229)),0)</f>
        <v>0.83333333333333337</v>
      </c>
      <c r="O229">
        <f>COUNTIFS(Grades!$A:$A,"="&amp;Alumn_Filtered!$A229,Grades!$J:$J,"=2",Grades!$I:$I,"="&amp;_xlfn.MINIFS(Grades!$I:$I,Grades!$A:$A,"="&amp;$A229))</f>
        <v>6</v>
      </c>
      <c r="P229">
        <f>COUNTIFS(Grades!$A:$A,"="&amp;Alumn_Filtered!$A229,Grades!$P:$P,"=DRP",Grades!$J:$J,"=2",Grades!$I:$I,"="&amp;_xlfn.MINIFS(Grades!$I:$I,Grades!$A:$A,"="&amp;$A229))</f>
        <v>0</v>
      </c>
      <c r="Q229">
        <f>COUNTIFS(Grades!$A:$A,"="&amp;Alumn_Filtered!$A229,Grades!$P:$P,"=BAD",Grades!$J:$J,"=2",Grades!$I:$I,"="&amp;_xlfn.MINIFS(Grades!$I:$I,Grades!$A:$A,"="&amp;$A229))</f>
        <v>0</v>
      </c>
      <c r="R229">
        <f>COUNTIFS(Grades!$A:$A,"="&amp;Alumn_Filtered!$A229,Grades!$P:$P,"CVL",Grades!$J:$J,"=2",Grades!$I:$I,"="&amp;_xlfn.MINIFS(Grades!$I:$I,Grades!$A:$A,"="&amp;$A229))</f>
        <v>0</v>
      </c>
      <c r="S229">
        <f t="shared" si="63"/>
        <v>6</v>
      </c>
      <c r="T229">
        <f>COUNTIFS(Grades!$A:$A,"="&amp;Alumn_Filtered!$A229,Grades!$J:$J,"=2",Grades!$P:$P,"&gt;=0.5",Grades!$I:$I,"="&amp;_xlfn.MINIFS(Grades!$I:$I,Grades!$A:$A,"="&amp;$A229))</f>
        <v>6</v>
      </c>
      <c r="U229" s="28">
        <f t="shared" si="53"/>
        <v>1</v>
      </c>
      <c r="V229">
        <f>COUNTIFS(Grades!$A:$A,"="&amp;Alumn_Filtered!$A229,Grades!$J:$J,"=2",Grades!$P:$P,"&lt;0.5",Grades!$I:$I,"="&amp;_xlfn.MINIFS(Grades!$I:$I,Grades!$A:$A,"="&amp;$A229))</f>
        <v>0</v>
      </c>
      <c r="W229" s="28">
        <f t="shared" si="54"/>
        <v>0</v>
      </c>
      <c r="X229" s="28">
        <f>_xlfn.MAXIFS(Grades!$P:$P,Grades!$A:$A,"="&amp;Alumn_Filtered!$A229,Grades!$J:$J,"=2",Grades!$I:$I,"="&amp;_xlfn.MINIFS(Grades!$I:$I,Grades!$A:$A,"="&amp;$A229))</f>
        <v>0.93333333333333324</v>
      </c>
      <c r="Y229" s="28">
        <f>_xlfn.MINIFS(Grades!$P:$P,Grades!$A:$A,"="&amp;Alumn_Filtered!$A229,Grades!$J:$J,"=2",Grades!$I:$I,"="&amp;_xlfn.MINIFS(Grades!$I:$I,Grades!$A:$A,"="&amp;$A229))</f>
        <v>0.70000000000000007</v>
      </c>
      <c r="Z229" s="28">
        <f>IF(S229&lt;&gt;0,SUMIFS(Grades!$P:$P,Grades!$P:$P,"&gt;0",Grades!$A:$A,"="&amp;Alumn_Filtered!$A229,Grades!$J:$J,"=2",Grades!$I:$I,"="&amp;_xlfn.MINIFS(Grades!$I:$I,Grades!$A:$A,"="&amp;$A229))/COUNTIFS(Grades!P:P,"&lt;&gt;BAD",Grades!P:P,"&lt;&gt;DRP",Grades!P:P,"&lt;&gt;CVL",Grades!$A:$A,"="&amp;Alumn_Filtered!$A229,Grades!$J:$J,"=2",Grades!$I:$I,"="&amp;_xlfn.MINIFS(Grades!$I:$I,Grades!$A:$A,"="&amp;$A229)),0)</f>
        <v>0.81944444444444453</v>
      </c>
      <c r="AA229" s="28">
        <f t="shared" si="55"/>
        <v>-1.388888888888884E-2</v>
      </c>
      <c r="AB229">
        <f t="shared" ca="1" si="49"/>
        <v>21</v>
      </c>
      <c r="AC229" t="str">
        <f>LEFT(VLOOKUP($A229,Ingresos!$C:$X,5,FALSE),1)</f>
        <v>S</v>
      </c>
      <c r="AD229">
        <f t="shared" si="56"/>
        <v>1</v>
      </c>
      <c r="AE229" t="str">
        <f>LEFT(VLOOKUP($A229,Ingresos!$C:$X,6,FALSE),1)</f>
        <v>R</v>
      </c>
      <c r="AF229">
        <f t="shared" si="57"/>
        <v>1</v>
      </c>
      <c r="AG229">
        <f>VLOOKUP($A229,Ingresos!$C:$X,9,FALSE)</f>
        <v>581</v>
      </c>
      <c r="AH229" s="28">
        <f t="shared" si="58"/>
        <v>0.60453808752025928</v>
      </c>
      <c r="AI229">
        <f>VLOOKUP($A229,Ingresos!$C:$X,10,FALSE)</f>
        <v>598</v>
      </c>
      <c r="AJ229" s="28">
        <f t="shared" si="59"/>
        <v>0.63209076175040524</v>
      </c>
      <c r="AK229">
        <f>VLOOKUP($A229,Ingresos!$C:$X,11,FALSE)</f>
        <v>539</v>
      </c>
      <c r="AL229" s="28">
        <f t="shared" si="60"/>
        <v>0.5364667747163695</v>
      </c>
      <c r="AM229">
        <f>VLOOKUP($A229,Ingresos!$C:$X,12,FALSE)</f>
        <v>602</v>
      </c>
      <c r="AN229" s="28">
        <f t="shared" si="61"/>
        <v>0.63857374392220423</v>
      </c>
      <c r="AO229">
        <f>VLOOKUP($A229,Ingresos!$C:$X,18,FALSE)</f>
        <v>13</v>
      </c>
      <c r="AP229">
        <f t="shared" si="64"/>
        <v>13</v>
      </c>
      <c r="AQ229" t="str">
        <f>VLOOKUP($A229,Ingresos!$C:$X,19,FALSE)</f>
        <v>H1</v>
      </c>
      <c r="AR229">
        <f t="shared" si="62"/>
        <v>1</v>
      </c>
      <c r="AS229">
        <f>VLOOKUP($A229,Ingresos!$C:$X,22,FALSE)</f>
        <v>9</v>
      </c>
    </row>
    <row r="230" spans="1:45" x14ac:dyDescent="0.25">
      <c r="A230">
        <v>194080824</v>
      </c>
      <c r="B230">
        <f>IF((_xlfn.MAXIFS(Grades!$I:$I,Grades!$A:$A,"="&amp;$A230)-_xlfn.MINIFS(Grades!$I:$I,Grades!$A:$A,"="&amp;$A230))=0,0,1)</f>
        <v>1</v>
      </c>
      <c r="C230">
        <f>COUNTIFS(Grades!$A:$A,"="&amp;Alumn_Filtered!$A230,Grades!$J:$J,"=1",Grades!$I:$I,"="&amp;_xlfn.MINIFS(Grades!$I:$I,Grades!$A:$A,"="&amp;$A230))</f>
        <v>6</v>
      </c>
      <c r="D230">
        <f>COUNTIFS(Grades!$A:$A,"="&amp;Alumn_Filtered!$A230,Grades!$P:$P,"=DRP",Grades!$J:$J,"=1",Grades!$I:$I,"="&amp;_xlfn.MINIFS(Grades!$I:$I,Grades!$A:$A,"="&amp;$A230))</f>
        <v>0</v>
      </c>
      <c r="E230">
        <f>COUNTIFS(Grades!$A:$A,"="&amp;Alumn_Filtered!$A230,Grades!$P:$P,"=BAD",Grades!$J:$J,"=1",Grades!$I:$I,"="&amp;_xlfn.MINIFS(Grades!$I:$I,Grades!$A:$A,"="&amp;$A230))</f>
        <v>1</v>
      </c>
      <c r="F230">
        <f>COUNTIFS(Grades!$A:$A,"="&amp;Alumn_Filtered!$A230,Grades!$P:$P,"CVL",Grades!$J:$J,"=1",Grades!$I:$I,"="&amp;_xlfn.MINIFS(Grades!$I:$I,Grades!$A:$A,"="&amp;$A230))</f>
        <v>0</v>
      </c>
      <c r="G230" s="30">
        <f t="shared" si="50"/>
        <v>5</v>
      </c>
      <c r="H230">
        <f>COUNTIFS(Grades!$A:$A,"="&amp;Alumn_Filtered!$A230,Grades!$J:$J,"=1",Grades!$P:$P,"&gt;=0.5",Grades!$I:$I,"="&amp;_xlfn.MINIFS(Grades!$I:$I,Grades!$A:$A,"="&amp;$A230))</f>
        <v>1</v>
      </c>
      <c r="I230" s="28">
        <f t="shared" si="51"/>
        <v>0.2</v>
      </c>
      <c r="J230">
        <f>COUNTIFS(Grades!$A:$A,"="&amp;Alumn_Filtered!$A230,Grades!$J:$J,"=1",Grades!$P:$P,"&lt;0.5",Grades!$I:$I,"="&amp;_xlfn.MINIFS(Grades!$I:$I,Grades!$A:$A,"="&amp;$A230))</f>
        <v>4</v>
      </c>
      <c r="K230" s="28">
        <f t="shared" si="52"/>
        <v>0.8</v>
      </c>
      <c r="L230" s="28">
        <f>_xlfn.MAXIFS(Grades!$P:$P,Grades!$A:$A,"="&amp;Alumn_Filtered!$A230,Grades!$J:$J,"=1",Grades!$I:$I,"="&amp;_xlfn.MINIFS(Grades!$I:$I,Grades!$A:$A,"="&amp;$A230))</f>
        <v>0.8666666666666667</v>
      </c>
      <c r="M230" s="28">
        <f>_xlfn.MINIFS(Grades!$P:$P,Grades!$A:$A,"="&amp;Alumn_Filtered!$A230,Grades!$J:$J,"=1",Grades!$I:$I,"="&amp;_xlfn.MINIFS(Grades!$I:$I,Grades!$A:$A,"="&amp;$A230))</f>
        <v>0.28333333333333338</v>
      </c>
      <c r="N230" s="28">
        <f>IF(G230&lt;&gt;0,SUMIFS(Grades!$P:$P,Grades!$P:$P,"&gt;0",Grades!$A:$A,"="&amp;Alumn_Filtered!$A230,Grades!$J:$J,"=1",Grades!$I:$I,"="&amp;_xlfn.MINIFS(Grades!$I:$I,Grades!$A:$A,"="&amp;$A230))/COUNTIFS(Grades!P:P,"&lt;&gt;BAD",Grades!P:P,"&lt;&gt;DRP",Grades!P:P,"&lt;&gt;CVL",Grades!$A:$A,"="&amp;Alumn_Filtered!$A230,Grades!$J:$J,"=1",Grades!$I:$I,"="&amp;_xlfn.MINIFS(Grades!$I:$I,Grades!$A:$A,"="&amp;$A230)),0)</f>
        <v>0.45999999999999996</v>
      </c>
      <c r="O230">
        <f>COUNTIFS(Grades!$A:$A,"="&amp;Alumn_Filtered!$A230,Grades!$J:$J,"=2",Grades!$I:$I,"="&amp;_xlfn.MINIFS(Grades!$I:$I,Grades!$A:$A,"="&amp;$A230))</f>
        <v>6</v>
      </c>
      <c r="P230">
        <f>COUNTIFS(Grades!$A:$A,"="&amp;Alumn_Filtered!$A230,Grades!$P:$P,"=DRP",Grades!$J:$J,"=2",Grades!$I:$I,"="&amp;_xlfn.MINIFS(Grades!$I:$I,Grades!$A:$A,"="&amp;$A230))</f>
        <v>1</v>
      </c>
      <c r="Q230">
        <f>COUNTIFS(Grades!$A:$A,"="&amp;Alumn_Filtered!$A230,Grades!$P:$P,"=BAD",Grades!$J:$J,"=2",Grades!$I:$I,"="&amp;_xlfn.MINIFS(Grades!$I:$I,Grades!$A:$A,"="&amp;$A230))</f>
        <v>2</v>
      </c>
      <c r="R230">
        <f>COUNTIFS(Grades!$A:$A,"="&amp;Alumn_Filtered!$A230,Grades!$P:$P,"CVL",Grades!$J:$J,"=2",Grades!$I:$I,"="&amp;_xlfn.MINIFS(Grades!$I:$I,Grades!$A:$A,"="&amp;$A230))</f>
        <v>0</v>
      </c>
      <c r="S230">
        <f t="shared" si="63"/>
        <v>3</v>
      </c>
      <c r="T230">
        <f>COUNTIFS(Grades!$A:$A,"="&amp;Alumn_Filtered!$A230,Grades!$J:$J,"=2",Grades!$P:$P,"&gt;=0.5",Grades!$I:$I,"="&amp;_xlfn.MINIFS(Grades!$I:$I,Grades!$A:$A,"="&amp;$A230))</f>
        <v>3</v>
      </c>
      <c r="U230" s="28">
        <f t="shared" si="53"/>
        <v>1</v>
      </c>
      <c r="V230">
        <f>COUNTIFS(Grades!$A:$A,"="&amp;Alumn_Filtered!$A230,Grades!$J:$J,"=2",Grades!$P:$P,"&lt;0.5",Grades!$I:$I,"="&amp;_xlfn.MINIFS(Grades!$I:$I,Grades!$A:$A,"="&amp;$A230))</f>
        <v>0</v>
      </c>
      <c r="W230" s="28">
        <f t="shared" si="54"/>
        <v>0</v>
      </c>
      <c r="X230" s="28">
        <f>_xlfn.MAXIFS(Grades!$P:$P,Grades!$A:$A,"="&amp;Alumn_Filtered!$A230,Grades!$J:$J,"=2",Grades!$I:$I,"="&amp;_xlfn.MINIFS(Grades!$I:$I,Grades!$A:$A,"="&amp;$A230))</f>
        <v>0.79999999999999993</v>
      </c>
      <c r="Y230" s="28">
        <f>_xlfn.MINIFS(Grades!$P:$P,Grades!$A:$A,"="&amp;Alumn_Filtered!$A230,Grades!$J:$J,"=2",Grades!$I:$I,"="&amp;_xlfn.MINIFS(Grades!$I:$I,Grades!$A:$A,"="&amp;$A230))</f>
        <v>0.53333333333333333</v>
      </c>
      <c r="Z230" s="28">
        <f>IF(S230&lt;&gt;0,SUMIFS(Grades!$P:$P,Grades!$P:$P,"&gt;0",Grades!$A:$A,"="&amp;Alumn_Filtered!$A230,Grades!$J:$J,"=2",Grades!$I:$I,"="&amp;_xlfn.MINIFS(Grades!$I:$I,Grades!$A:$A,"="&amp;$A230))/COUNTIFS(Grades!P:P,"&lt;&gt;BAD",Grades!P:P,"&lt;&gt;DRP",Grades!P:P,"&lt;&gt;CVL",Grades!$A:$A,"="&amp;Alumn_Filtered!$A230,Grades!$J:$J,"=2",Grades!$I:$I,"="&amp;_xlfn.MINIFS(Grades!$I:$I,Grades!$A:$A,"="&amp;$A230)),0)</f>
        <v>0.66666666666666663</v>
      </c>
      <c r="AA230" s="28">
        <f t="shared" si="55"/>
        <v>0.20666666666666667</v>
      </c>
      <c r="AB230">
        <f t="shared" ca="1" si="49"/>
        <v>21</v>
      </c>
      <c r="AC230" t="str">
        <f>LEFT(VLOOKUP($A230,Ingresos!$C:$X,5,FALSE),1)</f>
        <v>S</v>
      </c>
      <c r="AD230">
        <f t="shared" si="56"/>
        <v>1</v>
      </c>
      <c r="AE230" t="str">
        <f>LEFT(VLOOKUP($A230,Ingresos!$C:$X,6,FALSE),1)</f>
        <v>R</v>
      </c>
      <c r="AF230">
        <f t="shared" si="57"/>
        <v>1</v>
      </c>
      <c r="AG230">
        <f>VLOOKUP($A230,Ingresos!$C:$X,9,FALSE)</f>
        <v>567</v>
      </c>
      <c r="AH230" s="28">
        <f t="shared" si="58"/>
        <v>0.58184764991896276</v>
      </c>
      <c r="AI230">
        <f>VLOOKUP($A230,Ingresos!$C:$X,10,FALSE)</f>
        <v>568</v>
      </c>
      <c r="AJ230" s="28">
        <f t="shared" si="59"/>
        <v>0.58346839546191243</v>
      </c>
      <c r="AK230">
        <f>VLOOKUP($A230,Ingresos!$C:$X,11,FALSE)</f>
        <v>591</v>
      </c>
      <c r="AL230" s="28">
        <f t="shared" si="60"/>
        <v>0.62074554294975692</v>
      </c>
      <c r="AM230">
        <f>VLOOKUP($A230,Ingresos!$C:$X,12,FALSE)</f>
        <v>609</v>
      </c>
      <c r="AN230" s="28">
        <f t="shared" si="61"/>
        <v>0.64991896272285254</v>
      </c>
      <c r="AO230">
        <f>VLOOKUP($A230,Ingresos!$C:$X,18,FALSE)</f>
        <v>13</v>
      </c>
      <c r="AP230">
        <f t="shared" si="64"/>
        <v>13</v>
      </c>
      <c r="AQ230" t="str">
        <f>VLOOKUP($A230,Ingresos!$C:$X,19,FALSE)</f>
        <v>H1</v>
      </c>
      <c r="AR230">
        <f t="shared" si="62"/>
        <v>1</v>
      </c>
      <c r="AS230">
        <f>VLOOKUP($A230,Ingresos!$C:$X,22,FALSE)</f>
        <v>5</v>
      </c>
    </row>
    <row r="231" spans="1:45" x14ac:dyDescent="0.25">
      <c r="A231">
        <v>194081642</v>
      </c>
      <c r="B231">
        <f>IF((_xlfn.MAXIFS(Grades!$I:$I,Grades!$A:$A,"="&amp;$A231)-_xlfn.MINIFS(Grades!$I:$I,Grades!$A:$A,"="&amp;$A231))=0,0,1)</f>
        <v>1</v>
      </c>
      <c r="C231">
        <f>COUNTIFS(Grades!$A:$A,"="&amp;Alumn_Filtered!$A231,Grades!$J:$J,"=1",Grades!$I:$I,"="&amp;_xlfn.MINIFS(Grades!$I:$I,Grades!$A:$A,"="&amp;$A231))</f>
        <v>7</v>
      </c>
      <c r="D231">
        <f>COUNTIFS(Grades!$A:$A,"="&amp;Alumn_Filtered!$A231,Grades!$P:$P,"=DRP",Grades!$J:$J,"=1",Grades!$I:$I,"="&amp;_xlfn.MINIFS(Grades!$I:$I,Grades!$A:$A,"="&amp;$A231))</f>
        <v>1</v>
      </c>
      <c r="E231">
        <f>COUNTIFS(Grades!$A:$A,"="&amp;Alumn_Filtered!$A231,Grades!$P:$P,"=BAD",Grades!$J:$J,"=1",Grades!$I:$I,"="&amp;_xlfn.MINIFS(Grades!$I:$I,Grades!$A:$A,"="&amp;$A231))</f>
        <v>0</v>
      </c>
      <c r="F231">
        <f>COUNTIFS(Grades!$A:$A,"="&amp;Alumn_Filtered!$A231,Grades!$P:$P,"CVL",Grades!$J:$J,"=1",Grades!$I:$I,"="&amp;_xlfn.MINIFS(Grades!$I:$I,Grades!$A:$A,"="&amp;$A231))</f>
        <v>0</v>
      </c>
      <c r="G231" s="30">
        <f t="shared" si="50"/>
        <v>6</v>
      </c>
      <c r="H231">
        <f>COUNTIFS(Grades!$A:$A,"="&amp;Alumn_Filtered!$A231,Grades!$J:$J,"=1",Grades!$P:$P,"&gt;=0.5",Grades!$I:$I,"="&amp;_xlfn.MINIFS(Grades!$I:$I,Grades!$A:$A,"="&amp;$A231))</f>
        <v>5</v>
      </c>
      <c r="I231" s="28">
        <f t="shared" si="51"/>
        <v>0.83333333333333337</v>
      </c>
      <c r="J231">
        <f>COUNTIFS(Grades!$A:$A,"="&amp;Alumn_Filtered!$A231,Grades!$J:$J,"=1",Grades!$P:$P,"&lt;0.5",Grades!$I:$I,"="&amp;_xlfn.MINIFS(Grades!$I:$I,Grades!$A:$A,"="&amp;$A231))</f>
        <v>1</v>
      </c>
      <c r="K231" s="28">
        <f t="shared" si="52"/>
        <v>0.16666666666666666</v>
      </c>
      <c r="L231" s="28">
        <f>_xlfn.MAXIFS(Grades!$P:$P,Grades!$A:$A,"="&amp;Alumn_Filtered!$A231,Grades!$J:$J,"=1",Grades!$I:$I,"="&amp;_xlfn.MINIFS(Grades!$I:$I,Grades!$A:$A,"="&amp;$A231))</f>
        <v>0.9</v>
      </c>
      <c r="M231" s="28">
        <f>_xlfn.MINIFS(Grades!$P:$P,Grades!$A:$A,"="&amp;Alumn_Filtered!$A231,Grades!$J:$J,"=1",Grades!$I:$I,"="&amp;_xlfn.MINIFS(Grades!$I:$I,Grades!$A:$A,"="&amp;$A231))</f>
        <v>0.3666666666666667</v>
      </c>
      <c r="N231" s="28">
        <f>IF(G231&lt;&gt;0,SUMIFS(Grades!$P:$P,Grades!$P:$P,"&gt;0",Grades!$A:$A,"="&amp;Alumn_Filtered!$A231,Grades!$J:$J,"=1",Grades!$I:$I,"="&amp;_xlfn.MINIFS(Grades!$I:$I,Grades!$A:$A,"="&amp;$A231))/COUNTIFS(Grades!P:P,"&lt;&gt;BAD",Grades!P:P,"&lt;&gt;DRP",Grades!P:P,"&lt;&gt;CVL",Grades!$A:$A,"="&amp;Alumn_Filtered!$A231,Grades!$J:$J,"=1",Grades!$I:$I,"="&amp;_xlfn.MINIFS(Grades!$I:$I,Grades!$A:$A,"="&amp;$A231)),0)</f>
        <v>0.58888888888888891</v>
      </c>
      <c r="O231">
        <f>COUNTIFS(Grades!$A:$A,"="&amp;Alumn_Filtered!$A231,Grades!$J:$J,"=2",Grades!$I:$I,"="&amp;_xlfn.MINIFS(Grades!$I:$I,Grades!$A:$A,"="&amp;$A231))</f>
        <v>9</v>
      </c>
      <c r="P231">
        <f>COUNTIFS(Grades!$A:$A,"="&amp;Alumn_Filtered!$A231,Grades!$P:$P,"=DRP",Grades!$J:$J,"=2",Grades!$I:$I,"="&amp;_xlfn.MINIFS(Grades!$I:$I,Grades!$A:$A,"="&amp;$A231))</f>
        <v>2</v>
      </c>
      <c r="Q231">
        <f>COUNTIFS(Grades!$A:$A,"="&amp;Alumn_Filtered!$A231,Grades!$P:$P,"=BAD",Grades!$J:$J,"=2",Grades!$I:$I,"="&amp;_xlfn.MINIFS(Grades!$I:$I,Grades!$A:$A,"="&amp;$A231))</f>
        <v>1</v>
      </c>
      <c r="R231">
        <f>COUNTIFS(Grades!$A:$A,"="&amp;Alumn_Filtered!$A231,Grades!$P:$P,"CVL",Grades!$J:$J,"=2",Grades!$I:$I,"="&amp;_xlfn.MINIFS(Grades!$I:$I,Grades!$A:$A,"="&amp;$A231))</f>
        <v>0</v>
      </c>
      <c r="S231">
        <f t="shared" si="63"/>
        <v>6</v>
      </c>
      <c r="T231">
        <f>COUNTIFS(Grades!$A:$A,"="&amp;Alumn_Filtered!$A231,Grades!$J:$J,"=2",Grades!$P:$P,"&gt;=0.5",Grades!$I:$I,"="&amp;_xlfn.MINIFS(Grades!$I:$I,Grades!$A:$A,"="&amp;$A231))</f>
        <v>4</v>
      </c>
      <c r="U231" s="28">
        <f t="shared" si="53"/>
        <v>0.66666666666666663</v>
      </c>
      <c r="V231">
        <f>COUNTIFS(Grades!$A:$A,"="&amp;Alumn_Filtered!$A231,Grades!$J:$J,"=2",Grades!$P:$P,"&lt;0.5",Grades!$I:$I,"="&amp;_xlfn.MINIFS(Grades!$I:$I,Grades!$A:$A,"="&amp;$A231))</f>
        <v>2</v>
      </c>
      <c r="W231" s="28">
        <f t="shared" si="54"/>
        <v>0.33333333333333331</v>
      </c>
      <c r="X231" s="28">
        <f>_xlfn.MAXIFS(Grades!$P:$P,Grades!$A:$A,"="&amp;Alumn_Filtered!$A231,Grades!$J:$J,"=2",Grades!$I:$I,"="&amp;_xlfn.MINIFS(Grades!$I:$I,Grades!$A:$A,"="&amp;$A231))</f>
        <v>0.85</v>
      </c>
      <c r="Y231" s="28">
        <f>_xlfn.MINIFS(Grades!$P:$P,Grades!$A:$A,"="&amp;Alumn_Filtered!$A231,Grades!$J:$J,"=2",Grades!$I:$I,"="&amp;_xlfn.MINIFS(Grades!$I:$I,Grades!$A:$A,"="&amp;$A231))</f>
        <v>0.26666666666666666</v>
      </c>
      <c r="Z231" s="28">
        <f>IF(S231&lt;&gt;0,SUMIFS(Grades!$P:$P,Grades!$P:$P,"&gt;0",Grades!$A:$A,"="&amp;Alumn_Filtered!$A231,Grades!$J:$J,"=2",Grades!$I:$I,"="&amp;_xlfn.MINIFS(Grades!$I:$I,Grades!$A:$A,"="&amp;$A231))/COUNTIFS(Grades!P:P,"&lt;&gt;BAD",Grades!P:P,"&lt;&gt;DRP",Grades!P:P,"&lt;&gt;CVL",Grades!$A:$A,"="&amp;Alumn_Filtered!$A231,Grades!$J:$J,"=2",Grades!$I:$I,"="&amp;_xlfn.MINIFS(Grades!$I:$I,Grades!$A:$A,"="&amp;$A231)),0)</f>
        <v>0.6166666666666667</v>
      </c>
      <c r="AA231" s="28">
        <f t="shared" si="55"/>
        <v>2.777777777777779E-2</v>
      </c>
      <c r="AB231">
        <f t="shared" ca="1" si="49"/>
        <v>21</v>
      </c>
      <c r="AC231" t="str">
        <f>LEFT(VLOOKUP($A231,Ingresos!$C:$X,5,FALSE),1)</f>
        <v>S</v>
      </c>
      <c r="AD231">
        <f t="shared" si="56"/>
        <v>1</v>
      </c>
      <c r="AE231" t="str">
        <f>LEFT(VLOOKUP($A231,Ingresos!$C:$X,6,FALSE),1)</f>
        <v>R</v>
      </c>
      <c r="AF231">
        <f t="shared" si="57"/>
        <v>1</v>
      </c>
      <c r="AG231">
        <f>VLOOKUP($A231,Ingresos!$C:$X,9,FALSE)</f>
        <v>579</v>
      </c>
      <c r="AH231" s="28">
        <f t="shared" si="58"/>
        <v>0.60129659643435984</v>
      </c>
      <c r="AI231">
        <f>VLOOKUP($A231,Ingresos!$C:$X,10,FALSE)</f>
        <v>608</v>
      </c>
      <c r="AJ231" s="28">
        <f t="shared" si="59"/>
        <v>0.64829821717990277</v>
      </c>
      <c r="AK231">
        <f>VLOOKUP($A231,Ingresos!$C:$X,11,FALSE)</f>
        <v>539</v>
      </c>
      <c r="AL231" s="28">
        <f t="shared" si="60"/>
        <v>0.5364667747163695</v>
      </c>
      <c r="AM231">
        <f>VLOOKUP($A231,Ingresos!$C:$X,12,FALSE)</f>
        <v>614</v>
      </c>
      <c r="AN231" s="28">
        <f t="shared" si="61"/>
        <v>0.65802269043760131</v>
      </c>
      <c r="AO231">
        <f>VLOOKUP($A231,Ingresos!$C:$X,18,FALSE)</f>
        <v>13</v>
      </c>
      <c r="AP231">
        <f t="shared" si="64"/>
        <v>13</v>
      </c>
      <c r="AQ231" t="str">
        <f>VLOOKUP($A231,Ingresos!$C:$X,19,FALSE)</f>
        <v>H1</v>
      </c>
      <c r="AR231">
        <f t="shared" si="62"/>
        <v>1</v>
      </c>
      <c r="AS231">
        <f>VLOOKUP($A231,Ingresos!$C:$X,22,FALSE)</f>
        <v>6</v>
      </c>
    </row>
    <row r="232" spans="1:45" x14ac:dyDescent="0.25">
      <c r="A232">
        <v>194082320</v>
      </c>
      <c r="B232">
        <f>IF((_xlfn.MAXIFS(Grades!$I:$I,Grades!$A:$A,"="&amp;$A232)-_xlfn.MINIFS(Grades!$I:$I,Grades!$A:$A,"="&amp;$A232))=0,0,1)</f>
        <v>1</v>
      </c>
      <c r="C232">
        <f>COUNTIFS(Grades!$A:$A,"="&amp;Alumn_Filtered!$A232,Grades!$J:$J,"=1",Grades!$I:$I,"="&amp;_xlfn.MINIFS(Grades!$I:$I,Grades!$A:$A,"="&amp;$A232))</f>
        <v>6</v>
      </c>
      <c r="D232">
        <f>COUNTIFS(Grades!$A:$A,"="&amp;Alumn_Filtered!$A232,Grades!$P:$P,"=DRP",Grades!$J:$J,"=1",Grades!$I:$I,"="&amp;_xlfn.MINIFS(Grades!$I:$I,Grades!$A:$A,"="&amp;$A232))</f>
        <v>0</v>
      </c>
      <c r="E232">
        <f>COUNTIFS(Grades!$A:$A,"="&amp;Alumn_Filtered!$A232,Grades!$P:$P,"=BAD",Grades!$J:$J,"=1",Grades!$I:$I,"="&amp;_xlfn.MINIFS(Grades!$I:$I,Grades!$A:$A,"="&amp;$A232))</f>
        <v>0</v>
      </c>
      <c r="F232">
        <f>COUNTIFS(Grades!$A:$A,"="&amp;Alumn_Filtered!$A232,Grades!$P:$P,"CVL",Grades!$J:$J,"=1",Grades!$I:$I,"="&amp;_xlfn.MINIFS(Grades!$I:$I,Grades!$A:$A,"="&amp;$A232))</f>
        <v>0</v>
      </c>
      <c r="G232" s="30">
        <f t="shared" si="50"/>
        <v>6</v>
      </c>
      <c r="H232">
        <f>COUNTIFS(Grades!$A:$A,"="&amp;Alumn_Filtered!$A232,Grades!$J:$J,"=1",Grades!$P:$P,"&gt;=0.5",Grades!$I:$I,"="&amp;_xlfn.MINIFS(Grades!$I:$I,Grades!$A:$A,"="&amp;$A232))</f>
        <v>5</v>
      </c>
      <c r="I232" s="28">
        <f t="shared" si="51"/>
        <v>0.83333333333333337</v>
      </c>
      <c r="J232">
        <f>COUNTIFS(Grades!$A:$A,"="&amp;Alumn_Filtered!$A232,Grades!$J:$J,"=1",Grades!$P:$P,"&lt;0.5",Grades!$I:$I,"="&amp;_xlfn.MINIFS(Grades!$I:$I,Grades!$A:$A,"="&amp;$A232))</f>
        <v>1</v>
      </c>
      <c r="K232" s="28">
        <f t="shared" si="52"/>
        <v>0.16666666666666666</v>
      </c>
      <c r="L232" s="28">
        <f>_xlfn.MAXIFS(Grades!$P:$P,Grades!$A:$A,"="&amp;Alumn_Filtered!$A232,Grades!$J:$J,"=1",Grades!$I:$I,"="&amp;_xlfn.MINIFS(Grades!$I:$I,Grades!$A:$A,"="&amp;$A232))</f>
        <v>0.8666666666666667</v>
      </c>
      <c r="M232" s="28">
        <f>_xlfn.MINIFS(Grades!$P:$P,Grades!$A:$A,"="&amp;Alumn_Filtered!$A232,Grades!$J:$J,"=1",Grades!$I:$I,"="&amp;_xlfn.MINIFS(Grades!$I:$I,Grades!$A:$A,"="&amp;$A232))</f>
        <v>0.31666666666666665</v>
      </c>
      <c r="N232" s="28">
        <f>IF(G232&lt;&gt;0,SUMIFS(Grades!$P:$P,Grades!$P:$P,"&gt;0",Grades!$A:$A,"="&amp;Alumn_Filtered!$A232,Grades!$J:$J,"=1",Grades!$I:$I,"="&amp;_xlfn.MINIFS(Grades!$I:$I,Grades!$A:$A,"="&amp;$A232))/COUNTIFS(Grades!P:P,"&lt;&gt;BAD",Grades!P:P,"&lt;&gt;DRP",Grades!P:P,"&lt;&gt;CVL",Grades!$A:$A,"="&amp;Alumn_Filtered!$A232,Grades!$J:$J,"=1",Grades!$I:$I,"="&amp;_xlfn.MINIFS(Grades!$I:$I,Grades!$A:$A,"="&amp;$A232)),0)</f>
        <v>0.68611111111111123</v>
      </c>
      <c r="O232">
        <f>COUNTIFS(Grades!$A:$A,"="&amp;Alumn_Filtered!$A232,Grades!$J:$J,"=2",Grades!$I:$I,"="&amp;_xlfn.MINIFS(Grades!$I:$I,Grades!$A:$A,"="&amp;$A232))</f>
        <v>6</v>
      </c>
      <c r="P232">
        <f>COUNTIFS(Grades!$A:$A,"="&amp;Alumn_Filtered!$A232,Grades!$P:$P,"=DRP",Grades!$J:$J,"=2",Grades!$I:$I,"="&amp;_xlfn.MINIFS(Grades!$I:$I,Grades!$A:$A,"="&amp;$A232))</f>
        <v>0</v>
      </c>
      <c r="Q232">
        <f>COUNTIFS(Grades!$A:$A,"="&amp;Alumn_Filtered!$A232,Grades!$P:$P,"=BAD",Grades!$J:$J,"=2",Grades!$I:$I,"="&amp;_xlfn.MINIFS(Grades!$I:$I,Grades!$A:$A,"="&amp;$A232))</f>
        <v>0</v>
      </c>
      <c r="R232">
        <f>COUNTIFS(Grades!$A:$A,"="&amp;Alumn_Filtered!$A232,Grades!$P:$P,"CVL",Grades!$J:$J,"=2",Grades!$I:$I,"="&amp;_xlfn.MINIFS(Grades!$I:$I,Grades!$A:$A,"="&amp;$A232))</f>
        <v>0</v>
      </c>
      <c r="S232">
        <f t="shared" si="63"/>
        <v>6</v>
      </c>
      <c r="T232">
        <f>COUNTIFS(Grades!$A:$A,"="&amp;Alumn_Filtered!$A232,Grades!$J:$J,"=2",Grades!$P:$P,"&gt;=0.5",Grades!$I:$I,"="&amp;_xlfn.MINIFS(Grades!$I:$I,Grades!$A:$A,"="&amp;$A232))</f>
        <v>5</v>
      </c>
      <c r="U232" s="28">
        <f t="shared" si="53"/>
        <v>0.83333333333333337</v>
      </c>
      <c r="V232">
        <f>COUNTIFS(Grades!$A:$A,"="&amp;Alumn_Filtered!$A232,Grades!$J:$J,"=2",Grades!$P:$P,"&lt;0.5",Grades!$I:$I,"="&amp;_xlfn.MINIFS(Grades!$I:$I,Grades!$A:$A,"="&amp;$A232))</f>
        <v>1</v>
      </c>
      <c r="W232" s="28">
        <f t="shared" si="54"/>
        <v>0.16666666666666666</v>
      </c>
      <c r="X232" s="28">
        <f>_xlfn.MAXIFS(Grades!$P:$P,Grades!$A:$A,"="&amp;Alumn_Filtered!$A232,Grades!$J:$J,"=2",Grades!$I:$I,"="&amp;_xlfn.MINIFS(Grades!$I:$I,Grades!$A:$A,"="&amp;$A232))</f>
        <v>0.8666666666666667</v>
      </c>
      <c r="Y232" s="28">
        <f>_xlfn.MINIFS(Grades!$P:$P,Grades!$A:$A,"="&amp;Alumn_Filtered!$A232,Grades!$J:$J,"=2",Grades!$I:$I,"="&amp;_xlfn.MINIFS(Grades!$I:$I,Grades!$A:$A,"="&amp;$A232))</f>
        <v>0.43333333333333335</v>
      </c>
      <c r="Z232" s="28">
        <f>IF(S232&lt;&gt;0,SUMIFS(Grades!$P:$P,Grades!$P:$P,"&gt;0",Grades!$A:$A,"="&amp;Alumn_Filtered!$A232,Grades!$J:$J,"=2",Grades!$I:$I,"="&amp;_xlfn.MINIFS(Grades!$I:$I,Grades!$A:$A,"="&amp;$A232))/COUNTIFS(Grades!P:P,"&lt;&gt;BAD",Grades!P:P,"&lt;&gt;DRP",Grades!P:P,"&lt;&gt;CVL",Grades!$A:$A,"="&amp;Alumn_Filtered!$A232,Grades!$J:$J,"=2",Grades!$I:$I,"="&amp;_xlfn.MINIFS(Grades!$I:$I,Grades!$A:$A,"="&amp;$A232)),0)</f>
        <v>0.67777777777777792</v>
      </c>
      <c r="AA232" s="28">
        <f t="shared" si="55"/>
        <v>-8.3333333333333037E-3</v>
      </c>
      <c r="AB232">
        <f t="shared" ca="1" si="49"/>
        <v>21</v>
      </c>
      <c r="AC232" t="str">
        <f>LEFT(VLOOKUP($A232,Ingresos!$C:$X,5,FALSE),1)</f>
        <v>S</v>
      </c>
      <c r="AD232">
        <f t="shared" si="56"/>
        <v>1</v>
      </c>
      <c r="AE232" t="str">
        <f>LEFT(VLOOKUP($A232,Ingresos!$C:$X,6,FALSE),1)</f>
        <v>R</v>
      </c>
      <c r="AF232">
        <f t="shared" si="57"/>
        <v>1</v>
      </c>
      <c r="AG232">
        <f>VLOOKUP($A232,Ingresos!$C:$X,9,FALSE)</f>
        <v>513</v>
      </c>
      <c r="AH232" s="28">
        <f t="shared" si="58"/>
        <v>0.49432739059967584</v>
      </c>
      <c r="AI232">
        <f>VLOOKUP($A232,Ingresos!$C:$X,10,FALSE)</f>
        <v>513</v>
      </c>
      <c r="AJ232" s="28">
        <f t="shared" si="59"/>
        <v>0.49432739059967584</v>
      </c>
      <c r="AK232">
        <f>VLOOKUP($A232,Ingresos!$C:$X,11,FALSE)</f>
        <v>606</v>
      </c>
      <c r="AL232" s="28">
        <f t="shared" si="60"/>
        <v>0.64505672609400322</v>
      </c>
      <c r="AM232">
        <f>VLOOKUP($A232,Ingresos!$C:$X,12,FALSE)</f>
        <v>713</v>
      </c>
      <c r="AN232" s="28">
        <f t="shared" si="61"/>
        <v>0.81847649918962728</v>
      </c>
      <c r="AO232">
        <f>VLOOKUP($A232,Ingresos!$C:$X,18,FALSE)</f>
        <v>13</v>
      </c>
      <c r="AP232">
        <f t="shared" si="64"/>
        <v>13</v>
      </c>
      <c r="AQ232" t="str">
        <f>VLOOKUP($A232,Ingresos!$C:$X,19,FALSE)</f>
        <v>H1</v>
      </c>
      <c r="AR232">
        <f t="shared" si="62"/>
        <v>1</v>
      </c>
      <c r="AS232">
        <f>VLOOKUP($A232,Ingresos!$C:$X,22,FALSE)</f>
        <v>9</v>
      </c>
    </row>
    <row r="233" spans="1:45" x14ac:dyDescent="0.25">
      <c r="A233">
        <v>194090943</v>
      </c>
      <c r="B233">
        <f>IF((_xlfn.MAXIFS(Grades!$I:$I,Grades!$A:$A,"="&amp;$A233)-_xlfn.MINIFS(Grades!$I:$I,Grades!$A:$A,"="&amp;$A233))=0,0,1)</f>
        <v>1</v>
      </c>
      <c r="C233">
        <f>COUNTIFS(Grades!$A:$A,"="&amp;Alumn_Filtered!$A233,Grades!$J:$J,"=1",Grades!$I:$I,"="&amp;_xlfn.MINIFS(Grades!$I:$I,Grades!$A:$A,"="&amp;$A233))</f>
        <v>6</v>
      </c>
      <c r="D233">
        <f>COUNTIFS(Grades!$A:$A,"="&amp;Alumn_Filtered!$A233,Grades!$P:$P,"=DRP",Grades!$J:$J,"=1",Grades!$I:$I,"="&amp;_xlfn.MINIFS(Grades!$I:$I,Grades!$A:$A,"="&amp;$A233))</f>
        <v>0</v>
      </c>
      <c r="E233">
        <f>COUNTIFS(Grades!$A:$A,"="&amp;Alumn_Filtered!$A233,Grades!$P:$P,"=BAD",Grades!$J:$J,"=1",Grades!$I:$I,"="&amp;_xlfn.MINIFS(Grades!$I:$I,Grades!$A:$A,"="&amp;$A233))</f>
        <v>0</v>
      </c>
      <c r="F233">
        <f>COUNTIFS(Grades!$A:$A,"="&amp;Alumn_Filtered!$A233,Grades!$P:$P,"CVL",Grades!$J:$J,"=1",Grades!$I:$I,"="&amp;_xlfn.MINIFS(Grades!$I:$I,Grades!$A:$A,"="&amp;$A233))</f>
        <v>0</v>
      </c>
      <c r="G233" s="30">
        <f t="shared" si="50"/>
        <v>6</v>
      </c>
      <c r="H233">
        <f>COUNTIFS(Grades!$A:$A,"="&amp;Alumn_Filtered!$A233,Grades!$J:$J,"=1",Grades!$P:$P,"&gt;=0.5",Grades!$I:$I,"="&amp;_xlfn.MINIFS(Grades!$I:$I,Grades!$A:$A,"="&amp;$A233))</f>
        <v>3</v>
      </c>
      <c r="I233" s="28">
        <f t="shared" si="51"/>
        <v>0.5</v>
      </c>
      <c r="J233">
        <f>COUNTIFS(Grades!$A:$A,"="&amp;Alumn_Filtered!$A233,Grades!$J:$J,"=1",Grades!$P:$P,"&lt;0.5",Grades!$I:$I,"="&amp;_xlfn.MINIFS(Grades!$I:$I,Grades!$A:$A,"="&amp;$A233))</f>
        <v>3</v>
      </c>
      <c r="K233" s="28">
        <f t="shared" si="52"/>
        <v>0.5</v>
      </c>
      <c r="L233" s="28">
        <f>_xlfn.MAXIFS(Grades!$P:$P,Grades!$A:$A,"="&amp;Alumn_Filtered!$A233,Grades!$J:$J,"=1",Grades!$I:$I,"="&amp;_xlfn.MINIFS(Grades!$I:$I,Grades!$A:$A,"="&amp;$A233))</f>
        <v>0.83333333333333337</v>
      </c>
      <c r="M233" s="28">
        <f>_xlfn.MINIFS(Grades!$P:$P,Grades!$A:$A,"="&amp;Alumn_Filtered!$A233,Grades!$J:$J,"=1",Grades!$I:$I,"="&amp;_xlfn.MINIFS(Grades!$I:$I,Grades!$A:$A,"="&amp;$A233))</f>
        <v>0.33333333333333331</v>
      </c>
      <c r="N233" s="28">
        <f>IF(G233&lt;&gt;0,SUMIFS(Grades!$P:$P,Grades!$P:$P,"&gt;0",Grades!$A:$A,"="&amp;Alumn_Filtered!$A233,Grades!$J:$J,"=1",Grades!$I:$I,"="&amp;_xlfn.MINIFS(Grades!$I:$I,Grades!$A:$A,"="&amp;$A233))/COUNTIFS(Grades!P:P,"&lt;&gt;BAD",Grades!P:P,"&lt;&gt;DRP",Grades!P:P,"&lt;&gt;CVL",Grades!$A:$A,"="&amp;Alumn_Filtered!$A233,Grades!$J:$J,"=1",Grades!$I:$I,"="&amp;_xlfn.MINIFS(Grades!$I:$I,Grades!$A:$A,"="&amp;$A233)),0)</f>
        <v>0.54166666666666663</v>
      </c>
      <c r="O233">
        <f>COUNTIFS(Grades!$A:$A,"="&amp;Alumn_Filtered!$A233,Grades!$J:$J,"=2",Grades!$I:$I,"="&amp;_xlfn.MINIFS(Grades!$I:$I,Grades!$A:$A,"="&amp;$A233))</f>
        <v>9</v>
      </c>
      <c r="P233">
        <f>COUNTIFS(Grades!$A:$A,"="&amp;Alumn_Filtered!$A233,Grades!$P:$P,"=DRP",Grades!$J:$J,"=2",Grades!$I:$I,"="&amp;_xlfn.MINIFS(Grades!$I:$I,Grades!$A:$A,"="&amp;$A233))</f>
        <v>2</v>
      </c>
      <c r="Q233">
        <f>COUNTIFS(Grades!$A:$A,"="&amp;Alumn_Filtered!$A233,Grades!$P:$P,"=BAD",Grades!$J:$J,"=2",Grades!$I:$I,"="&amp;_xlfn.MINIFS(Grades!$I:$I,Grades!$A:$A,"="&amp;$A233))</f>
        <v>1</v>
      </c>
      <c r="R233">
        <f>COUNTIFS(Grades!$A:$A,"="&amp;Alumn_Filtered!$A233,Grades!$P:$P,"CVL",Grades!$J:$J,"=2",Grades!$I:$I,"="&amp;_xlfn.MINIFS(Grades!$I:$I,Grades!$A:$A,"="&amp;$A233))</f>
        <v>0</v>
      </c>
      <c r="S233">
        <f t="shared" si="63"/>
        <v>6</v>
      </c>
      <c r="T233">
        <f>COUNTIFS(Grades!$A:$A,"="&amp;Alumn_Filtered!$A233,Grades!$J:$J,"=2",Grades!$P:$P,"&gt;=0.5",Grades!$I:$I,"="&amp;_xlfn.MINIFS(Grades!$I:$I,Grades!$A:$A,"="&amp;$A233))</f>
        <v>4</v>
      </c>
      <c r="U233" s="28">
        <f t="shared" si="53"/>
        <v>0.66666666666666663</v>
      </c>
      <c r="V233">
        <f>COUNTIFS(Grades!$A:$A,"="&amp;Alumn_Filtered!$A233,Grades!$J:$J,"=2",Grades!$P:$P,"&lt;0.5",Grades!$I:$I,"="&amp;_xlfn.MINIFS(Grades!$I:$I,Grades!$A:$A,"="&amp;$A233))</f>
        <v>2</v>
      </c>
      <c r="W233" s="28">
        <f t="shared" si="54"/>
        <v>0.33333333333333331</v>
      </c>
      <c r="X233" s="28">
        <f>_xlfn.MAXIFS(Grades!$P:$P,Grades!$A:$A,"="&amp;Alumn_Filtered!$A233,Grades!$J:$J,"=2",Grades!$I:$I,"="&amp;_xlfn.MINIFS(Grades!$I:$I,Grades!$A:$A,"="&amp;$A233))</f>
        <v>0.81666666666666676</v>
      </c>
      <c r="Y233" s="28">
        <f>_xlfn.MINIFS(Grades!$P:$P,Grades!$A:$A,"="&amp;Alumn_Filtered!$A233,Grades!$J:$J,"=2",Grades!$I:$I,"="&amp;_xlfn.MINIFS(Grades!$I:$I,Grades!$A:$A,"="&amp;$A233))</f>
        <v>0.39999999999999997</v>
      </c>
      <c r="Z233" s="28">
        <f>IF(S233&lt;&gt;0,SUMIFS(Grades!$P:$P,Grades!$P:$P,"&gt;0",Grades!$A:$A,"="&amp;Alumn_Filtered!$A233,Grades!$J:$J,"=2",Grades!$I:$I,"="&amp;_xlfn.MINIFS(Grades!$I:$I,Grades!$A:$A,"="&amp;$A233))/COUNTIFS(Grades!P:P,"&lt;&gt;BAD",Grades!P:P,"&lt;&gt;DRP",Grades!P:P,"&lt;&gt;CVL",Grades!$A:$A,"="&amp;Alumn_Filtered!$A233,Grades!$J:$J,"=2",Grades!$I:$I,"="&amp;_xlfn.MINIFS(Grades!$I:$I,Grades!$A:$A,"="&amp;$A233)),0)</f>
        <v>0.56944444444444453</v>
      </c>
      <c r="AA233" s="28">
        <f t="shared" si="55"/>
        <v>2.7777777777777901E-2</v>
      </c>
      <c r="AB233">
        <f t="shared" ca="1" si="49"/>
        <v>21</v>
      </c>
      <c r="AC233" t="str">
        <f>LEFT(VLOOKUP($A233,Ingresos!$C:$X,5,FALSE),1)</f>
        <v>S</v>
      </c>
      <c r="AD233">
        <f t="shared" si="56"/>
        <v>1</v>
      </c>
      <c r="AE233" t="str">
        <f>LEFT(VLOOKUP($A233,Ingresos!$C:$X,6,FALSE),1)</f>
        <v>R</v>
      </c>
      <c r="AF233">
        <f t="shared" si="57"/>
        <v>1</v>
      </c>
      <c r="AG233">
        <f>VLOOKUP($A233,Ingresos!$C:$X,9,FALSE)</f>
        <v>546</v>
      </c>
      <c r="AH233" s="28">
        <f t="shared" si="58"/>
        <v>0.54781199351701781</v>
      </c>
      <c r="AI233">
        <f>VLOOKUP($A233,Ingresos!$C:$X,10,FALSE)</f>
        <v>570</v>
      </c>
      <c r="AJ233" s="28">
        <f t="shared" si="59"/>
        <v>0.58670988654781198</v>
      </c>
      <c r="AK233">
        <f>VLOOKUP($A233,Ingresos!$C:$X,11,FALSE)</f>
        <v>568</v>
      </c>
      <c r="AL233" s="28">
        <f t="shared" si="60"/>
        <v>0.58346839546191243</v>
      </c>
      <c r="AM233">
        <f>VLOOKUP($A233,Ingresos!$C:$X,12,FALSE)</f>
        <v>538</v>
      </c>
      <c r="AN233" s="28">
        <f t="shared" si="61"/>
        <v>0.53484602917341972</v>
      </c>
      <c r="AO233">
        <f>VLOOKUP($A233,Ingresos!$C:$X,18,FALSE)</f>
        <v>13</v>
      </c>
      <c r="AP233">
        <f t="shared" si="64"/>
        <v>13</v>
      </c>
      <c r="AQ233" t="str">
        <f>VLOOKUP($A233,Ingresos!$C:$X,19,FALSE)</f>
        <v>H1</v>
      </c>
      <c r="AR233">
        <f t="shared" si="62"/>
        <v>1</v>
      </c>
      <c r="AS233">
        <f>VLOOKUP($A233,Ingresos!$C:$X,22,FALSE)</f>
        <v>0</v>
      </c>
    </row>
    <row r="234" spans="1:45" x14ac:dyDescent="0.25">
      <c r="A234">
        <v>194093632</v>
      </c>
      <c r="B234">
        <f>IF((_xlfn.MAXIFS(Grades!$I:$I,Grades!$A:$A,"="&amp;$A234)-_xlfn.MINIFS(Grades!$I:$I,Grades!$A:$A,"="&amp;$A234))=0,0,1)</f>
        <v>1</v>
      </c>
      <c r="C234">
        <f>COUNTIFS(Grades!$A:$A,"="&amp;Alumn_Filtered!$A234,Grades!$J:$J,"=1",Grades!$I:$I,"="&amp;_xlfn.MINIFS(Grades!$I:$I,Grades!$A:$A,"="&amp;$A234))</f>
        <v>6</v>
      </c>
      <c r="D234">
        <f>COUNTIFS(Grades!$A:$A,"="&amp;Alumn_Filtered!$A234,Grades!$P:$P,"=DRP",Grades!$J:$J,"=1",Grades!$I:$I,"="&amp;_xlfn.MINIFS(Grades!$I:$I,Grades!$A:$A,"="&amp;$A234))</f>
        <v>0</v>
      </c>
      <c r="E234">
        <f>COUNTIFS(Grades!$A:$A,"="&amp;Alumn_Filtered!$A234,Grades!$P:$P,"=BAD",Grades!$J:$J,"=1",Grades!$I:$I,"="&amp;_xlfn.MINIFS(Grades!$I:$I,Grades!$A:$A,"="&amp;$A234))</f>
        <v>1</v>
      </c>
      <c r="F234">
        <f>COUNTIFS(Grades!$A:$A,"="&amp;Alumn_Filtered!$A234,Grades!$P:$P,"CVL",Grades!$J:$J,"=1",Grades!$I:$I,"="&amp;_xlfn.MINIFS(Grades!$I:$I,Grades!$A:$A,"="&amp;$A234))</f>
        <v>0</v>
      </c>
      <c r="G234" s="30">
        <f t="shared" si="50"/>
        <v>5</v>
      </c>
      <c r="H234">
        <f>COUNTIFS(Grades!$A:$A,"="&amp;Alumn_Filtered!$A234,Grades!$J:$J,"=1",Grades!$P:$P,"&gt;=0.5",Grades!$I:$I,"="&amp;_xlfn.MINIFS(Grades!$I:$I,Grades!$A:$A,"="&amp;$A234))</f>
        <v>4</v>
      </c>
      <c r="I234" s="28">
        <f t="shared" si="51"/>
        <v>0.8</v>
      </c>
      <c r="J234">
        <f>COUNTIFS(Grades!$A:$A,"="&amp;Alumn_Filtered!$A234,Grades!$J:$J,"=1",Grades!$P:$P,"&lt;0.5",Grades!$I:$I,"="&amp;_xlfn.MINIFS(Grades!$I:$I,Grades!$A:$A,"="&amp;$A234))</f>
        <v>1</v>
      </c>
      <c r="K234" s="28">
        <f t="shared" si="52"/>
        <v>0.2</v>
      </c>
      <c r="L234" s="28">
        <f>_xlfn.MAXIFS(Grades!$P:$P,Grades!$A:$A,"="&amp;Alumn_Filtered!$A234,Grades!$J:$J,"=1",Grades!$I:$I,"="&amp;_xlfn.MINIFS(Grades!$I:$I,Grades!$A:$A,"="&amp;$A234))</f>
        <v>0.91666666666666663</v>
      </c>
      <c r="M234" s="28">
        <f>_xlfn.MINIFS(Grades!$P:$P,Grades!$A:$A,"="&amp;Alumn_Filtered!$A234,Grades!$J:$J,"=1",Grades!$I:$I,"="&amp;_xlfn.MINIFS(Grades!$I:$I,Grades!$A:$A,"="&amp;$A234))</f>
        <v>0.48333333333333334</v>
      </c>
      <c r="N234" s="28">
        <f>IF(G234&lt;&gt;0,SUMIFS(Grades!$P:$P,Grades!$P:$P,"&gt;0",Grades!$A:$A,"="&amp;Alumn_Filtered!$A234,Grades!$J:$J,"=1",Grades!$I:$I,"="&amp;_xlfn.MINIFS(Grades!$I:$I,Grades!$A:$A,"="&amp;$A234))/COUNTIFS(Grades!P:P,"&lt;&gt;BAD",Grades!P:P,"&lt;&gt;DRP",Grades!P:P,"&lt;&gt;CVL",Grades!$A:$A,"="&amp;Alumn_Filtered!$A234,Grades!$J:$J,"=1",Grades!$I:$I,"="&amp;_xlfn.MINIFS(Grades!$I:$I,Grades!$A:$A,"="&amp;$A234)),0)</f>
        <v>0.74</v>
      </c>
      <c r="O234">
        <f>COUNTIFS(Grades!$A:$A,"="&amp;Alumn_Filtered!$A234,Grades!$J:$J,"=2",Grades!$I:$I,"="&amp;_xlfn.MINIFS(Grades!$I:$I,Grades!$A:$A,"="&amp;$A234))</f>
        <v>7</v>
      </c>
      <c r="P234">
        <f>COUNTIFS(Grades!$A:$A,"="&amp;Alumn_Filtered!$A234,Grades!$P:$P,"=DRP",Grades!$J:$J,"=2",Grades!$I:$I,"="&amp;_xlfn.MINIFS(Grades!$I:$I,Grades!$A:$A,"="&amp;$A234))</f>
        <v>1</v>
      </c>
      <c r="Q234">
        <f>COUNTIFS(Grades!$A:$A,"="&amp;Alumn_Filtered!$A234,Grades!$P:$P,"=BAD",Grades!$J:$J,"=2",Grades!$I:$I,"="&amp;_xlfn.MINIFS(Grades!$I:$I,Grades!$A:$A,"="&amp;$A234))</f>
        <v>0</v>
      </c>
      <c r="R234">
        <f>COUNTIFS(Grades!$A:$A,"="&amp;Alumn_Filtered!$A234,Grades!$P:$P,"CVL",Grades!$J:$J,"=2",Grades!$I:$I,"="&amp;_xlfn.MINIFS(Grades!$I:$I,Grades!$A:$A,"="&amp;$A234))</f>
        <v>0</v>
      </c>
      <c r="S234">
        <f t="shared" si="63"/>
        <v>6</v>
      </c>
      <c r="T234">
        <f>COUNTIFS(Grades!$A:$A,"="&amp;Alumn_Filtered!$A234,Grades!$J:$J,"=2",Grades!$P:$P,"&gt;=0.5",Grades!$I:$I,"="&amp;_xlfn.MINIFS(Grades!$I:$I,Grades!$A:$A,"="&amp;$A234))</f>
        <v>5</v>
      </c>
      <c r="U234" s="28">
        <f t="shared" si="53"/>
        <v>0.83333333333333337</v>
      </c>
      <c r="V234">
        <f>COUNTIFS(Grades!$A:$A,"="&amp;Alumn_Filtered!$A234,Grades!$J:$J,"=2",Grades!$P:$P,"&lt;0.5",Grades!$I:$I,"="&amp;_xlfn.MINIFS(Grades!$I:$I,Grades!$A:$A,"="&amp;$A234))</f>
        <v>1</v>
      </c>
      <c r="W234" s="28">
        <f t="shared" si="54"/>
        <v>0.16666666666666666</v>
      </c>
      <c r="X234" s="28">
        <f>_xlfn.MAXIFS(Grades!$P:$P,Grades!$A:$A,"="&amp;Alumn_Filtered!$A234,Grades!$J:$J,"=2",Grades!$I:$I,"="&amp;_xlfn.MINIFS(Grades!$I:$I,Grades!$A:$A,"="&amp;$A234))</f>
        <v>0.81666666666666676</v>
      </c>
      <c r="Y234" s="28">
        <f>_xlfn.MINIFS(Grades!$P:$P,Grades!$A:$A,"="&amp;Alumn_Filtered!$A234,Grades!$J:$J,"=2",Grades!$I:$I,"="&amp;_xlfn.MINIFS(Grades!$I:$I,Grades!$A:$A,"="&amp;$A234))</f>
        <v>0.3833333333333333</v>
      </c>
      <c r="Z234" s="28">
        <f>IF(S234&lt;&gt;0,SUMIFS(Grades!$P:$P,Grades!$P:$P,"&gt;0",Grades!$A:$A,"="&amp;Alumn_Filtered!$A234,Grades!$J:$J,"=2",Grades!$I:$I,"="&amp;_xlfn.MINIFS(Grades!$I:$I,Grades!$A:$A,"="&amp;$A234))/COUNTIFS(Grades!P:P,"&lt;&gt;BAD",Grades!P:P,"&lt;&gt;DRP",Grades!P:P,"&lt;&gt;CVL",Grades!$A:$A,"="&amp;Alumn_Filtered!$A234,Grades!$J:$J,"=2",Grades!$I:$I,"="&amp;_xlfn.MINIFS(Grades!$I:$I,Grades!$A:$A,"="&amp;$A234)),0)</f>
        <v>0.68888888888888877</v>
      </c>
      <c r="AA234" s="28">
        <f t="shared" si="55"/>
        <v>-5.1111111111111218E-2</v>
      </c>
      <c r="AB234">
        <f t="shared" ca="1" si="49"/>
        <v>21</v>
      </c>
      <c r="AC234" t="str">
        <f>LEFT(VLOOKUP($A234,Ingresos!$C:$X,5,FALSE),1)</f>
        <v>S</v>
      </c>
      <c r="AD234">
        <f t="shared" si="56"/>
        <v>1</v>
      </c>
      <c r="AE234" t="str">
        <f>LEFT(VLOOKUP($A234,Ingresos!$C:$X,6,FALSE),1)</f>
        <v>R</v>
      </c>
      <c r="AF234">
        <f t="shared" si="57"/>
        <v>1</v>
      </c>
      <c r="AG234">
        <f>VLOOKUP($A234,Ingresos!$C:$X,9,FALSE)</f>
        <v>548</v>
      </c>
      <c r="AH234" s="28">
        <f t="shared" si="58"/>
        <v>0.55105348460291737</v>
      </c>
      <c r="AI234">
        <f>VLOOKUP($A234,Ingresos!$C:$X,10,FALSE)</f>
        <v>573</v>
      </c>
      <c r="AJ234" s="28">
        <f t="shared" si="59"/>
        <v>0.5915721231766613</v>
      </c>
      <c r="AK234">
        <f>VLOOKUP($A234,Ingresos!$C:$X,11,FALSE)</f>
        <v>546</v>
      </c>
      <c r="AL234" s="28">
        <f t="shared" si="60"/>
        <v>0.54781199351701781</v>
      </c>
      <c r="AM234">
        <f>VLOOKUP($A234,Ingresos!$C:$X,12,FALSE)</f>
        <v>622</v>
      </c>
      <c r="AN234" s="28">
        <f t="shared" si="61"/>
        <v>0.6709886547811994</v>
      </c>
      <c r="AO234">
        <f>VLOOKUP($A234,Ingresos!$C:$X,18,FALSE)</f>
        <v>13</v>
      </c>
      <c r="AP234">
        <f t="shared" si="64"/>
        <v>13</v>
      </c>
      <c r="AQ234" t="str">
        <f>VLOOKUP($A234,Ingresos!$C:$X,19,FALSE)</f>
        <v>H1</v>
      </c>
      <c r="AR234">
        <f t="shared" si="62"/>
        <v>1</v>
      </c>
      <c r="AS234">
        <f>VLOOKUP($A234,Ingresos!$C:$X,22,FALSE)</f>
        <v>0</v>
      </c>
    </row>
    <row r="235" spans="1:45" x14ac:dyDescent="0.25">
      <c r="A235">
        <v>194093942</v>
      </c>
      <c r="B235">
        <f>IF((_xlfn.MAXIFS(Grades!$I:$I,Grades!$A:$A,"="&amp;$A235)-_xlfn.MINIFS(Grades!$I:$I,Grades!$A:$A,"="&amp;$A235))=0,0,1)</f>
        <v>1</v>
      </c>
      <c r="C235">
        <f>COUNTIFS(Grades!$A:$A,"="&amp;Alumn_Filtered!$A235,Grades!$J:$J,"=1",Grades!$I:$I,"="&amp;_xlfn.MINIFS(Grades!$I:$I,Grades!$A:$A,"="&amp;$A235))</f>
        <v>6</v>
      </c>
      <c r="D235">
        <f>COUNTIFS(Grades!$A:$A,"="&amp;Alumn_Filtered!$A235,Grades!$P:$P,"=DRP",Grades!$J:$J,"=1",Grades!$I:$I,"="&amp;_xlfn.MINIFS(Grades!$I:$I,Grades!$A:$A,"="&amp;$A235))</f>
        <v>6</v>
      </c>
      <c r="E235">
        <f>COUNTIFS(Grades!$A:$A,"="&amp;Alumn_Filtered!$A235,Grades!$P:$P,"=BAD",Grades!$J:$J,"=1",Grades!$I:$I,"="&amp;_xlfn.MINIFS(Grades!$I:$I,Grades!$A:$A,"="&amp;$A235))</f>
        <v>0</v>
      </c>
      <c r="F235">
        <f>COUNTIFS(Grades!$A:$A,"="&amp;Alumn_Filtered!$A235,Grades!$P:$P,"CVL",Grades!$J:$J,"=1",Grades!$I:$I,"="&amp;_xlfn.MINIFS(Grades!$I:$I,Grades!$A:$A,"="&amp;$A235))</f>
        <v>0</v>
      </c>
      <c r="G235" s="30">
        <f t="shared" si="50"/>
        <v>0</v>
      </c>
      <c r="H235">
        <f>COUNTIFS(Grades!$A:$A,"="&amp;Alumn_Filtered!$A235,Grades!$J:$J,"=1",Grades!$P:$P,"&gt;=0.5",Grades!$I:$I,"="&amp;_xlfn.MINIFS(Grades!$I:$I,Grades!$A:$A,"="&amp;$A235))</f>
        <v>0</v>
      </c>
      <c r="I235" s="28">
        <f t="shared" si="51"/>
        <v>0</v>
      </c>
      <c r="J235">
        <f>COUNTIFS(Grades!$A:$A,"="&amp;Alumn_Filtered!$A235,Grades!$J:$J,"=1",Grades!$P:$P,"&lt;0.5",Grades!$I:$I,"="&amp;_xlfn.MINIFS(Grades!$I:$I,Grades!$A:$A,"="&amp;$A235))</f>
        <v>0</v>
      </c>
      <c r="K235" s="28">
        <f t="shared" si="52"/>
        <v>0</v>
      </c>
      <c r="L235" s="28">
        <f>_xlfn.MAXIFS(Grades!$P:$P,Grades!$A:$A,"="&amp;Alumn_Filtered!$A235,Grades!$J:$J,"=1",Grades!$I:$I,"="&amp;_xlfn.MINIFS(Grades!$I:$I,Grades!$A:$A,"="&amp;$A235))</f>
        <v>0</v>
      </c>
      <c r="M235" s="28">
        <f>_xlfn.MINIFS(Grades!$P:$P,Grades!$A:$A,"="&amp;Alumn_Filtered!$A235,Grades!$J:$J,"=1",Grades!$I:$I,"="&amp;_xlfn.MINIFS(Grades!$I:$I,Grades!$A:$A,"="&amp;$A235))</f>
        <v>0</v>
      </c>
      <c r="N235" s="28">
        <f>IF(G235&lt;&gt;0,SUMIFS(Grades!$P:$P,Grades!$P:$P,"&gt;0",Grades!$A:$A,"="&amp;Alumn_Filtered!$A235,Grades!$J:$J,"=1",Grades!$I:$I,"="&amp;_xlfn.MINIFS(Grades!$I:$I,Grades!$A:$A,"="&amp;$A235))/COUNTIFS(Grades!P:P,"&lt;&gt;BAD",Grades!P:P,"&lt;&gt;DRP",Grades!P:P,"&lt;&gt;CVL",Grades!$A:$A,"="&amp;Alumn_Filtered!$A235,Grades!$J:$J,"=1",Grades!$I:$I,"="&amp;_xlfn.MINIFS(Grades!$I:$I,Grades!$A:$A,"="&amp;$A235)),0)</f>
        <v>0</v>
      </c>
      <c r="O235">
        <f>COUNTIFS(Grades!$A:$A,"="&amp;Alumn_Filtered!$A235,Grades!$J:$J,"=2",Grades!$I:$I,"="&amp;_xlfn.MINIFS(Grades!$I:$I,Grades!$A:$A,"="&amp;$A235))</f>
        <v>0</v>
      </c>
      <c r="P235">
        <f>COUNTIFS(Grades!$A:$A,"="&amp;Alumn_Filtered!$A235,Grades!$P:$P,"=DRP",Grades!$J:$J,"=2",Grades!$I:$I,"="&amp;_xlfn.MINIFS(Grades!$I:$I,Grades!$A:$A,"="&amp;$A235))</f>
        <v>0</v>
      </c>
      <c r="Q235">
        <f>COUNTIFS(Grades!$A:$A,"="&amp;Alumn_Filtered!$A235,Grades!$P:$P,"=BAD",Grades!$J:$J,"=2",Grades!$I:$I,"="&amp;_xlfn.MINIFS(Grades!$I:$I,Grades!$A:$A,"="&amp;$A235))</f>
        <v>0</v>
      </c>
      <c r="R235">
        <f>COUNTIFS(Grades!$A:$A,"="&amp;Alumn_Filtered!$A235,Grades!$P:$P,"CVL",Grades!$J:$J,"=2",Grades!$I:$I,"="&amp;_xlfn.MINIFS(Grades!$I:$I,Grades!$A:$A,"="&amp;$A235))</f>
        <v>0</v>
      </c>
      <c r="S235">
        <f t="shared" si="63"/>
        <v>0</v>
      </c>
      <c r="T235">
        <f>COUNTIFS(Grades!$A:$A,"="&amp;Alumn_Filtered!$A235,Grades!$J:$J,"=2",Grades!$P:$P,"&gt;=0.5",Grades!$I:$I,"="&amp;_xlfn.MINIFS(Grades!$I:$I,Grades!$A:$A,"="&amp;$A235))</f>
        <v>0</v>
      </c>
      <c r="U235" s="28">
        <f t="shared" si="53"/>
        <v>0</v>
      </c>
      <c r="V235">
        <f>COUNTIFS(Grades!$A:$A,"="&amp;Alumn_Filtered!$A235,Grades!$J:$J,"=2",Grades!$P:$P,"&lt;0.5",Grades!$I:$I,"="&amp;_xlfn.MINIFS(Grades!$I:$I,Grades!$A:$A,"="&amp;$A235))</f>
        <v>0</v>
      </c>
      <c r="W235" s="28">
        <f t="shared" si="54"/>
        <v>0</v>
      </c>
      <c r="X235" s="28">
        <f>_xlfn.MAXIFS(Grades!$P:$P,Grades!$A:$A,"="&amp;Alumn_Filtered!$A235,Grades!$J:$J,"=2",Grades!$I:$I,"="&amp;_xlfn.MINIFS(Grades!$I:$I,Grades!$A:$A,"="&amp;$A235))</f>
        <v>0</v>
      </c>
      <c r="Y235" s="28">
        <f>_xlfn.MINIFS(Grades!$P:$P,Grades!$A:$A,"="&amp;Alumn_Filtered!$A235,Grades!$J:$J,"=2",Grades!$I:$I,"="&amp;_xlfn.MINIFS(Grades!$I:$I,Grades!$A:$A,"="&amp;$A235))</f>
        <v>0</v>
      </c>
      <c r="Z235" s="28">
        <f>IF(S235&lt;&gt;0,SUMIFS(Grades!$P:$P,Grades!$P:$P,"&gt;0",Grades!$A:$A,"="&amp;Alumn_Filtered!$A235,Grades!$J:$J,"=2",Grades!$I:$I,"="&amp;_xlfn.MINIFS(Grades!$I:$I,Grades!$A:$A,"="&amp;$A235))/COUNTIFS(Grades!P:P,"&lt;&gt;BAD",Grades!P:P,"&lt;&gt;DRP",Grades!P:P,"&lt;&gt;CVL",Grades!$A:$A,"="&amp;Alumn_Filtered!$A235,Grades!$J:$J,"=2",Grades!$I:$I,"="&amp;_xlfn.MINIFS(Grades!$I:$I,Grades!$A:$A,"="&amp;$A235)),0)</f>
        <v>0</v>
      </c>
      <c r="AA235" s="28">
        <f t="shared" si="55"/>
        <v>0</v>
      </c>
      <c r="AB235">
        <f t="shared" ca="1" si="49"/>
        <v>21</v>
      </c>
      <c r="AC235" t="str">
        <f>LEFT(VLOOKUP($A235,Ingresos!$C:$X,5,FALSE),1)</f>
        <v>S</v>
      </c>
      <c r="AD235">
        <f t="shared" si="56"/>
        <v>1</v>
      </c>
      <c r="AE235" t="str">
        <f>LEFT(VLOOKUP($A235,Ingresos!$C:$X,6,FALSE),1)</f>
        <v>R</v>
      </c>
      <c r="AF235">
        <f t="shared" si="57"/>
        <v>1</v>
      </c>
      <c r="AG235">
        <f>VLOOKUP($A235,Ingresos!$C:$X,9,FALSE)</f>
        <v>517</v>
      </c>
      <c r="AH235" s="28">
        <f t="shared" si="58"/>
        <v>0.50081037277147489</v>
      </c>
      <c r="AI235">
        <f>VLOOKUP($A235,Ingresos!$C:$X,10,FALSE)</f>
        <v>530</v>
      </c>
      <c r="AJ235" s="28">
        <f t="shared" si="59"/>
        <v>0.52188006482982174</v>
      </c>
      <c r="AK235">
        <f>VLOOKUP($A235,Ingresos!$C:$X,11,FALSE)</f>
        <v>518</v>
      </c>
      <c r="AL235" s="28">
        <f t="shared" si="60"/>
        <v>0.50243111831442466</v>
      </c>
      <c r="AM235">
        <f>VLOOKUP($A235,Ingresos!$C:$X,12,FALSE)</f>
        <v>590</v>
      </c>
      <c r="AN235" s="28">
        <f t="shared" si="61"/>
        <v>0.61912479740680715</v>
      </c>
      <c r="AO235" t="str">
        <f>VLOOKUP($A235,Ingresos!$C:$X,18,FALSE)</f>
        <v>RM</v>
      </c>
      <c r="AP235">
        <f t="shared" si="64"/>
        <v>13</v>
      </c>
      <c r="AQ235" t="str">
        <f>VLOOKUP($A235,Ingresos!$C:$X,19,FALSE)</f>
        <v>H1</v>
      </c>
      <c r="AR235">
        <f t="shared" si="62"/>
        <v>1</v>
      </c>
      <c r="AS235">
        <f>VLOOKUP($A235,Ingresos!$C:$X,22,FALSE)</f>
        <v>4</v>
      </c>
    </row>
    <row r="236" spans="1:45" x14ac:dyDescent="0.25">
      <c r="A236">
        <v>194094434</v>
      </c>
      <c r="B236">
        <f>IF((_xlfn.MAXIFS(Grades!$I:$I,Grades!$A:$A,"="&amp;$A236)-_xlfn.MINIFS(Grades!$I:$I,Grades!$A:$A,"="&amp;$A236))=0,0,1)</f>
        <v>1</v>
      </c>
      <c r="C236">
        <f>COUNTIFS(Grades!$A:$A,"="&amp;Alumn_Filtered!$A236,Grades!$J:$J,"=1",Grades!$I:$I,"="&amp;_xlfn.MINIFS(Grades!$I:$I,Grades!$A:$A,"="&amp;$A236))</f>
        <v>6</v>
      </c>
      <c r="D236">
        <f>COUNTIFS(Grades!$A:$A,"="&amp;Alumn_Filtered!$A236,Grades!$P:$P,"=DRP",Grades!$J:$J,"=1",Grades!$I:$I,"="&amp;_xlfn.MINIFS(Grades!$I:$I,Grades!$A:$A,"="&amp;$A236))</f>
        <v>0</v>
      </c>
      <c r="E236">
        <f>COUNTIFS(Grades!$A:$A,"="&amp;Alumn_Filtered!$A236,Grades!$P:$P,"=BAD",Grades!$J:$J,"=1",Grades!$I:$I,"="&amp;_xlfn.MINIFS(Grades!$I:$I,Grades!$A:$A,"="&amp;$A236))</f>
        <v>0</v>
      </c>
      <c r="F236">
        <f>COUNTIFS(Grades!$A:$A,"="&amp;Alumn_Filtered!$A236,Grades!$P:$P,"CVL",Grades!$J:$J,"=1",Grades!$I:$I,"="&amp;_xlfn.MINIFS(Grades!$I:$I,Grades!$A:$A,"="&amp;$A236))</f>
        <v>0</v>
      </c>
      <c r="G236" s="30">
        <f t="shared" si="50"/>
        <v>6</v>
      </c>
      <c r="H236">
        <f>COUNTIFS(Grades!$A:$A,"="&amp;Alumn_Filtered!$A236,Grades!$J:$J,"=1",Grades!$P:$P,"&gt;=0.5",Grades!$I:$I,"="&amp;_xlfn.MINIFS(Grades!$I:$I,Grades!$A:$A,"="&amp;$A236))</f>
        <v>5</v>
      </c>
      <c r="I236" s="28">
        <f t="shared" si="51"/>
        <v>0.83333333333333337</v>
      </c>
      <c r="J236">
        <f>COUNTIFS(Grades!$A:$A,"="&amp;Alumn_Filtered!$A236,Grades!$J:$J,"=1",Grades!$P:$P,"&lt;0.5",Grades!$I:$I,"="&amp;_xlfn.MINIFS(Grades!$I:$I,Grades!$A:$A,"="&amp;$A236))</f>
        <v>1</v>
      </c>
      <c r="K236" s="28">
        <f t="shared" si="52"/>
        <v>0.16666666666666666</v>
      </c>
      <c r="L236" s="28">
        <f>_xlfn.MAXIFS(Grades!$P:$P,Grades!$A:$A,"="&amp;Alumn_Filtered!$A236,Grades!$J:$J,"=1",Grades!$I:$I,"="&amp;_xlfn.MINIFS(Grades!$I:$I,Grades!$A:$A,"="&amp;$A236))</f>
        <v>0.91666666666666663</v>
      </c>
      <c r="M236" s="28">
        <f>_xlfn.MINIFS(Grades!$P:$P,Grades!$A:$A,"="&amp;Alumn_Filtered!$A236,Grades!$J:$J,"=1",Grades!$I:$I,"="&amp;_xlfn.MINIFS(Grades!$I:$I,Grades!$A:$A,"="&amp;$A236))</f>
        <v>0.3666666666666667</v>
      </c>
      <c r="N236" s="28">
        <f>IF(G236&lt;&gt;0,SUMIFS(Grades!$P:$P,Grades!$P:$P,"&gt;0",Grades!$A:$A,"="&amp;Alumn_Filtered!$A236,Grades!$J:$J,"=1",Grades!$I:$I,"="&amp;_xlfn.MINIFS(Grades!$I:$I,Grades!$A:$A,"="&amp;$A236))/COUNTIFS(Grades!P:P,"&lt;&gt;BAD",Grades!P:P,"&lt;&gt;DRP",Grades!P:P,"&lt;&gt;CVL",Grades!$A:$A,"="&amp;Alumn_Filtered!$A236,Grades!$J:$J,"=1",Grades!$I:$I,"="&amp;_xlfn.MINIFS(Grades!$I:$I,Grades!$A:$A,"="&amp;$A236)),0)</f>
        <v>0.67222222222222217</v>
      </c>
      <c r="O236">
        <f>COUNTIFS(Grades!$A:$A,"="&amp;Alumn_Filtered!$A236,Grades!$J:$J,"=2",Grades!$I:$I,"="&amp;_xlfn.MINIFS(Grades!$I:$I,Grades!$A:$A,"="&amp;$A236))</f>
        <v>9</v>
      </c>
      <c r="P236">
        <f>COUNTIFS(Grades!$A:$A,"="&amp;Alumn_Filtered!$A236,Grades!$P:$P,"=DRP",Grades!$J:$J,"=2",Grades!$I:$I,"="&amp;_xlfn.MINIFS(Grades!$I:$I,Grades!$A:$A,"="&amp;$A236))</f>
        <v>2</v>
      </c>
      <c r="Q236">
        <f>COUNTIFS(Grades!$A:$A,"="&amp;Alumn_Filtered!$A236,Grades!$P:$P,"=BAD",Grades!$J:$J,"=2",Grades!$I:$I,"="&amp;_xlfn.MINIFS(Grades!$I:$I,Grades!$A:$A,"="&amp;$A236))</f>
        <v>1</v>
      </c>
      <c r="R236">
        <f>COUNTIFS(Grades!$A:$A,"="&amp;Alumn_Filtered!$A236,Grades!$P:$P,"CVL",Grades!$J:$J,"=2",Grades!$I:$I,"="&amp;_xlfn.MINIFS(Grades!$I:$I,Grades!$A:$A,"="&amp;$A236))</f>
        <v>0</v>
      </c>
      <c r="S236">
        <f t="shared" si="63"/>
        <v>6</v>
      </c>
      <c r="T236">
        <f>COUNTIFS(Grades!$A:$A,"="&amp;Alumn_Filtered!$A236,Grades!$J:$J,"=2",Grades!$P:$P,"&gt;=0.5",Grades!$I:$I,"="&amp;_xlfn.MINIFS(Grades!$I:$I,Grades!$A:$A,"="&amp;$A236))</f>
        <v>2</v>
      </c>
      <c r="U236" s="28">
        <f t="shared" si="53"/>
        <v>0.33333333333333331</v>
      </c>
      <c r="V236">
        <f>COUNTIFS(Grades!$A:$A,"="&amp;Alumn_Filtered!$A236,Grades!$J:$J,"=2",Grades!$P:$P,"&lt;0.5",Grades!$I:$I,"="&amp;_xlfn.MINIFS(Grades!$I:$I,Grades!$A:$A,"="&amp;$A236))</f>
        <v>4</v>
      </c>
      <c r="W236" s="28">
        <f t="shared" si="54"/>
        <v>0.66666666666666663</v>
      </c>
      <c r="X236" s="28">
        <f>_xlfn.MAXIFS(Grades!$P:$P,Grades!$A:$A,"="&amp;Alumn_Filtered!$A236,Grades!$J:$J,"=2",Grades!$I:$I,"="&amp;_xlfn.MINIFS(Grades!$I:$I,Grades!$A:$A,"="&amp;$A236))</f>
        <v>1</v>
      </c>
      <c r="Y236" s="28">
        <f>_xlfn.MINIFS(Grades!$P:$P,Grades!$A:$A,"="&amp;Alumn_Filtered!$A236,Grades!$J:$J,"=2",Grades!$I:$I,"="&amp;_xlfn.MINIFS(Grades!$I:$I,Grades!$A:$A,"="&amp;$A236))</f>
        <v>0</v>
      </c>
      <c r="Z236" s="28">
        <f>IF(S236&lt;&gt;0,SUMIFS(Grades!$P:$P,Grades!$P:$P,"&gt;0",Grades!$A:$A,"="&amp;Alumn_Filtered!$A236,Grades!$J:$J,"=2",Grades!$I:$I,"="&amp;_xlfn.MINIFS(Grades!$I:$I,Grades!$A:$A,"="&amp;$A236))/COUNTIFS(Grades!P:P,"&lt;&gt;BAD",Grades!P:P,"&lt;&gt;DRP",Grades!P:P,"&lt;&gt;CVL",Grades!$A:$A,"="&amp;Alumn_Filtered!$A236,Grades!$J:$J,"=2",Grades!$I:$I,"="&amp;_xlfn.MINIFS(Grades!$I:$I,Grades!$A:$A,"="&amp;$A236)),0)</f>
        <v>0.38888888888888884</v>
      </c>
      <c r="AA236" s="28">
        <f t="shared" si="55"/>
        <v>-0.28333333333333333</v>
      </c>
      <c r="AB236">
        <f t="shared" ca="1" si="49"/>
        <v>21</v>
      </c>
      <c r="AC236" t="str">
        <f>LEFT(VLOOKUP($A236,Ingresos!$C:$X,5,FALSE),1)</f>
        <v>S</v>
      </c>
      <c r="AD236">
        <f t="shared" si="56"/>
        <v>1</v>
      </c>
      <c r="AE236" t="str">
        <f>LEFT(VLOOKUP($A236,Ingresos!$C:$X,6,FALSE),1)</f>
        <v>R</v>
      </c>
      <c r="AF236">
        <f t="shared" si="57"/>
        <v>1</v>
      </c>
      <c r="AG236">
        <f>VLOOKUP($A236,Ingresos!$C:$X,9,FALSE)</f>
        <v>496</v>
      </c>
      <c r="AH236" s="28">
        <f t="shared" si="58"/>
        <v>0.46677471636953</v>
      </c>
      <c r="AI236">
        <f>VLOOKUP($A236,Ingresos!$C:$X,10,FALSE)</f>
        <v>506</v>
      </c>
      <c r="AJ236" s="28">
        <f t="shared" si="59"/>
        <v>0.48298217179902753</v>
      </c>
      <c r="AK236">
        <f>VLOOKUP($A236,Ingresos!$C:$X,11,FALSE)</f>
        <v>559</v>
      </c>
      <c r="AL236" s="28">
        <f t="shared" si="60"/>
        <v>0.56888168557536467</v>
      </c>
      <c r="AM236">
        <f>VLOOKUP($A236,Ingresos!$C:$X,12,FALSE)</f>
        <v>612</v>
      </c>
      <c r="AN236" s="28">
        <f t="shared" si="61"/>
        <v>0.65478119935170176</v>
      </c>
      <c r="AO236" t="str">
        <f>VLOOKUP($A236,Ingresos!$C:$X,18,FALSE)</f>
        <v>RM</v>
      </c>
      <c r="AP236">
        <f t="shared" si="64"/>
        <v>13</v>
      </c>
      <c r="AQ236" t="str">
        <f>VLOOKUP($A236,Ingresos!$C:$X,19,FALSE)</f>
        <v>H1</v>
      </c>
      <c r="AR236">
        <f t="shared" si="62"/>
        <v>1</v>
      </c>
      <c r="AS236">
        <f>VLOOKUP($A236,Ingresos!$C:$X,22,FALSE)</f>
        <v>5</v>
      </c>
    </row>
    <row r="237" spans="1:45" x14ac:dyDescent="0.25">
      <c r="A237">
        <v>194098588</v>
      </c>
      <c r="B237">
        <f>IF((_xlfn.MAXIFS(Grades!$I:$I,Grades!$A:$A,"="&amp;$A237)-_xlfn.MINIFS(Grades!$I:$I,Grades!$A:$A,"="&amp;$A237))=0,0,1)</f>
        <v>0</v>
      </c>
      <c r="C237">
        <f>COUNTIFS(Grades!$A:$A,"="&amp;Alumn_Filtered!$A237,Grades!$J:$J,"=1",Grades!$I:$I,"="&amp;_xlfn.MINIFS(Grades!$I:$I,Grades!$A:$A,"="&amp;$A237))</f>
        <v>6</v>
      </c>
      <c r="D237">
        <f>COUNTIFS(Grades!$A:$A,"="&amp;Alumn_Filtered!$A237,Grades!$P:$P,"=DRP",Grades!$J:$J,"=1",Grades!$I:$I,"="&amp;_xlfn.MINIFS(Grades!$I:$I,Grades!$A:$A,"="&amp;$A237))</f>
        <v>0</v>
      </c>
      <c r="E237">
        <f>COUNTIFS(Grades!$A:$A,"="&amp;Alumn_Filtered!$A237,Grades!$P:$P,"=BAD",Grades!$J:$J,"=1",Grades!$I:$I,"="&amp;_xlfn.MINIFS(Grades!$I:$I,Grades!$A:$A,"="&amp;$A237))</f>
        <v>0</v>
      </c>
      <c r="F237">
        <f>COUNTIFS(Grades!$A:$A,"="&amp;Alumn_Filtered!$A237,Grades!$P:$P,"CVL",Grades!$J:$J,"=1",Grades!$I:$I,"="&amp;_xlfn.MINIFS(Grades!$I:$I,Grades!$A:$A,"="&amp;$A237))</f>
        <v>0</v>
      </c>
      <c r="G237" s="30">
        <f t="shared" si="50"/>
        <v>6</v>
      </c>
      <c r="H237">
        <f>COUNTIFS(Grades!$A:$A,"="&amp;Alumn_Filtered!$A237,Grades!$J:$J,"=1",Grades!$P:$P,"&gt;=0.5",Grades!$I:$I,"="&amp;_xlfn.MINIFS(Grades!$I:$I,Grades!$A:$A,"="&amp;$A237))</f>
        <v>2</v>
      </c>
      <c r="I237" s="28">
        <f t="shared" si="51"/>
        <v>0.33333333333333331</v>
      </c>
      <c r="J237">
        <f>COUNTIFS(Grades!$A:$A,"="&amp;Alumn_Filtered!$A237,Grades!$J:$J,"=1",Grades!$P:$P,"&lt;0.5",Grades!$I:$I,"="&amp;_xlfn.MINIFS(Grades!$I:$I,Grades!$A:$A,"="&amp;$A237))</f>
        <v>4</v>
      </c>
      <c r="K237" s="28">
        <f t="shared" si="52"/>
        <v>0.66666666666666663</v>
      </c>
      <c r="L237" s="28">
        <f>_xlfn.MAXIFS(Grades!$P:$P,Grades!$A:$A,"="&amp;Alumn_Filtered!$A237,Grades!$J:$J,"=1",Grades!$I:$I,"="&amp;_xlfn.MINIFS(Grades!$I:$I,Grades!$A:$A,"="&amp;$A237))</f>
        <v>0.81666666666666676</v>
      </c>
      <c r="M237" s="28">
        <f>_xlfn.MINIFS(Grades!$P:$P,Grades!$A:$A,"="&amp;Alumn_Filtered!$A237,Grades!$J:$J,"=1",Grades!$I:$I,"="&amp;_xlfn.MINIFS(Grades!$I:$I,Grades!$A:$A,"="&amp;$A237))</f>
        <v>0.31666666666666665</v>
      </c>
      <c r="N237" s="28">
        <f>IF(G237&lt;&gt;0,SUMIFS(Grades!$P:$P,Grades!$P:$P,"&gt;0",Grades!$A:$A,"="&amp;Alumn_Filtered!$A237,Grades!$J:$J,"=1",Grades!$I:$I,"="&amp;_xlfn.MINIFS(Grades!$I:$I,Grades!$A:$A,"="&amp;$A237))/COUNTIFS(Grades!P:P,"&lt;&gt;BAD",Grades!P:P,"&lt;&gt;DRP",Grades!P:P,"&lt;&gt;CVL",Grades!$A:$A,"="&amp;Alumn_Filtered!$A237,Grades!$J:$J,"=1",Grades!$I:$I,"="&amp;_xlfn.MINIFS(Grades!$I:$I,Grades!$A:$A,"="&amp;$A237)),0)</f>
        <v>0.4861111111111111</v>
      </c>
      <c r="O237">
        <f>COUNTIFS(Grades!$A:$A,"="&amp;Alumn_Filtered!$A237,Grades!$J:$J,"=2",Grades!$I:$I,"="&amp;_xlfn.MINIFS(Grades!$I:$I,Grades!$A:$A,"="&amp;$A237))</f>
        <v>9</v>
      </c>
      <c r="P237">
        <f>COUNTIFS(Grades!$A:$A,"="&amp;Alumn_Filtered!$A237,Grades!$P:$P,"=DRP",Grades!$J:$J,"=2",Grades!$I:$I,"="&amp;_xlfn.MINIFS(Grades!$I:$I,Grades!$A:$A,"="&amp;$A237))</f>
        <v>2</v>
      </c>
      <c r="Q237">
        <f>COUNTIFS(Grades!$A:$A,"="&amp;Alumn_Filtered!$A237,Grades!$P:$P,"=BAD",Grades!$J:$J,"=2",Grades!$I:$I,"="&amp;_xlfn.MINIFS(Grades!$I:$I,Grades!$A:$A,"="&amp;$A237))</f>
        <v>0</v>
      </c>
      <c r="R237">
        <f>COUNTIFS(Grades!$A:$A,"="&amp;Alumn_Filtered!$A237,Grades!$P:$P,"CVL",Grades!$J:$J,"=2",Grades!$I:$I,"="&amp;_xlfn.MINIFS(Grades!$I:$I,Grades!$A:$A,"="&amp;$A237))</f>
        <v>0</v>
      </c>
      <c r="S237">
        <f t="shared" si="63"/>
        <v>7</v>
      </c>
      <c r="T237">
        <f>COUNTIFS(Grades!$A:$A,"="&amp;Alumn_Filtered!$A237,Grades!$J:$J,"=2",Grades!$P:$P,"&gt;=0.5",Grades!$I:$I,"="&amp;_xlfn.MINIFS(Grades!$I:$I,Grades!$A:$A,"="&amp;$A237))</f>
        <v>5</v>
      </c>
      <c r="U237" s="28">
        <f t="shared" si="53"/>
        <v>0.7142857142857143</v>
      </c>
      <c r="V237">
        <f>COUNTIFS(Grades!$A:$A,"="&amp;Alumn_Filtered!$A237,Grades!$J:$J,"=2",Grades!$P:$P,"&lt;0.5",Grades!$I:$I,"="&amp;_xlfn.MINIFS(Grades!$I:$I,Grades!$A:$A,"="&amp;$A237))</f>
        <v>2</v>
      </c>
      <c r="W237" s="28">
        <f t="shared" si="54"/>
        <v>0.2857142857142857</v>
      </c>
      <c r="X237" s="28">
        <f>_xlfn.MAXIFS(Grades!$P:$P,Grades!$A:$A,"="&amp;Alumn_Filtered!$A237,Grades!$J:$J,"=2",Grades!$I:$I,"="&amp;_xlfn.MINIFS(Grades!$I:$I,Grades!$A:$A,"="&amp;$A237))</f>
        <v>0.79999999999999993</v>
      </c>
      <c r="Y237" s="28">
        <f>_xlfn.MINIFS(Grades!$P:$P,Grades!$A:$A,"="&amp;Alumn_Filtered!$A237,Grades!$J:$J,"=2",Grades!$I:$I,"="&amp;_xlfn.MINIFS(Grades!$I:$I,Grades!$A:$A,"="&amp;$A237))</f>
        <v>0.39999999999999997</v>
      </c>
      <c r="Z237" s="28">
        <f>IF(S237&lt;&gt;0,SUMIFS(Grades!$P:$P,Grades!$P:$P,"&gt;0",Grades!$A:$A,"="&amp;Alumn_Filtered!$A237,Grades!$J:$J,"=2",Grades!$I:$I,"="&amp;_xlfn.MINIFS(Grades!$I:$I,Grades!$A:$A,"="&amp;$A237))/COUNTIFS(Grades!P:P,"&lt;&gt;BAD",Grades!P:P,"&lt;&gt;DRP",Grades!P:P,"&lt;&gt;CVL",Grades!$A:$A,"="&amp;Alumn_Filtered!$A237,Grades!$J:$J,"=2",Grades!$I:$I,"="&amp;_xlfn.MINIFS(Grades!$I:$I,Grades!$A:$A,"="&amp;$A237)),0)</f>
        <v>0.52857142857142858</v>
      </c>
      <c r="AA237" s="28">
        <f t="shared" si="55"/>
        <v>4.2460317460317476E-2</v>
      </c>
      <c r="AB237">
        <f t="shared" ca="1" si="49"/>
        <v>21</v>
      </c>
      <c r="AC237" t="str">
        <f>LEFT(VLOOKUP($A237,Ingresos!$C:$X,5,FALSE),1)</f>
        <v>S</v>
      </c>
      <c r="AD237">
        <f t="shared" si="56"/>
        <v>1</v>
      </c>
      <c r="AE237" t="str">
        <f>LEFT(VLOOKUP($A237,Ingresos!$C:$X,6,FALSE),1)</f>
        <v>R</v>
      </c>
      <c r="AF237">
        <f t="shared" si="57"/>
        <v>1</v>
      </c>
      <c r="AG237">
        <f>VLOOKUP($A237,Ingresos!$C:$X,9,FALSE)</f>
        <v>546</v>
      </c>
      <c r="AH237" s="28">
        <f t="shared" si="58"/>
        <v>0.54781199351701781</v>
      </c>
      <c r="AI237">
        <f>VLOOKUP($A237,Ingresos!$C:$X,10,FALSE)</f>
        <v>548</v>
      </c>
      <c r="AJ237" s="28">
        <f t="shared" si="59"/>
        <v>0.55105348460291737</v>
      </c>
      <c r="AK237">
        <f>VLOOKUP($A237,Ingresos!$C:$X,11,FALSE)</f>
        <v>539</v>
      </c>
      <c r="AL237" s="28">
        <f t="shared" si="60"/>
        <v>0.5364667747163695</v>
      </c>
      <c r="AM237">
        <f>VLOOKUP($A237,Ingresos!$C:$X,12,FALSE)</f>
        <v>602</v>
      </c>
      <c r="AN237" s="28">
        <f t="shared" si="61"/>
        <v>0.63857374392220423</v>
      </c>
      <c r="AO237">
        <f>VLOOKUP($A237,Ingresos!$C:$X,18,FALSE)</f>
        <v>13</v>
      </c>
      <c r="AP237">
        <f t="shared" si="64"/>
        <v>13</v>
      </c>
      <c r="AQ237" t="str">
        <f>VLOOKUP($A237,Ingresos!$C:$X,19,FALSE)</f>
        <v>H1</v>
      </c>
      <c r="AR237">
        <f t="shared" si="62"/>
        <v>1</v>
      </c>
      <c r="AS237">
        <f>VLOOKUP($A237,Ingresos!$C:$X,22,FALSE)</f>
        <v>0</v>
      </c>
    </row>
    <row r="238" spans="1:45" x14ac:dyDescent="0.25">
      <c r="A238">
        <v>194103158</v>
      </c>
      <c r="B238">
        <f>IF((_xlfn.MAXIFS(Grades!$I:$I,Grades!$A:$A,"="&amp;$A238)-_xlfn.MINIFS(Grades!$I:$I,Grades!$A:$A,"="&amp;$A238))=0,0,1)</f>
        <v>1</v>
      </c>
      <c r="C238">
        <f>COUNTIFS(Grades!$A:$A,"="&amp;Alumn_Filtered!$A238,Grades!$J:$J,"=1",Grades!$I:$I,"="&amp;_xlfn.MINIFS(Grades!$I:$I,Grades!$A:$A,"="&amp;$A238))</f>
        <v>6</v>
      </c>
      <c r="D238">
        <f>COUNTIFS(Grades!$A:$A,"="&amp;Alumn_Filtered!$A238,Grades!$P:$P,"=DRP",Grades!$J:$J,"=1",Grades!$I:$I,"="&amp;_xlfn.MINIFS(Grades!$I:$I,Grades!$A:$A,"="&amp;$A238))</f>
        <v>0</v>
      </c>
      <c r="E238">
        <f>COUNTIFS(Grades!$A:$A,"="&amp;Alumn_Filtered!$A238,Grades!$P:$P,"=BAD",Grades!$J:$J,"=1",Grades!$I:$I,"="&amp;_xlfn.MINIFS(Grades!$I:$I,Grades!$A:$A,"="&amp;$A238))</f>
        <v>0</v>
      </c>
      <c r="F238">
        <f>COUNTIFS(Grades!$A:$A,"="&amp;Alumn_Filtered!$A238,Grades!$P:$P,"CVL",Grades!$J:$J,"=1",Grades!$I:$I,"="&amp;_xlfn.MINIFS(Grades!$I:$I,Grades!$A:$A,"="&amp;$A238))</f>
        <v>0</v>
      </c>
      <c r="G238" s="30">
        <f t="shared" si="50"/>
        <v>6</v>
      </c>
      <c r="H238">
        <f>COUNTIFS(Grades!$A:$A,"="&amp;Alumn_Filtered!$A238,Grades!$J:$J,"=1",Grades!$P:$P,"&gt;=0.5",Grades!$I:$I,"="&amp;_xlfn.MINIFS(Grades!$I:$I,Grades!$A:$A,"="&amp;$A238))</f>
        <v>6</v>
      </c>
      <c r="I238" s="28">
        <f t="shared" si="51"/>
        <v>1</v>
      </c>
      <c r="J238">
        <f>COUNTIFS(Grades!$A:$A,"="&amp;Alumn_Filtered!$A238,Grades!$J:$J,"=1",Grades!$P:$P,"&lt;0.5",Grades!$I:$I,"="&amp;_xlfn.MINIFS(Grades!$I:$I,Grades!$A:$A,"="&amp;$A238))</f>
        <v>0</v>
      </c>
      <c r="K238" s="28">
        <f t="shared" si="52"/>
        <v>0</v>
      </c>
      <c r="L238" s="28">
        <f>_xlfn.MAXIFS(Grades!$P:$P,Grades!$A:$A,"="&amp;Alumn_Filtered!$A238,Grades!$J:$J,"=1",Grades!$I:$I,"="&amp;_xlfn.MINIFS(Grades!$I:$I,Grades!$A:$A,"="&amp;$A238))</f>
        <v>0.76666666666666661</v>
      </c>
      <c r="M238" s="28">
        <f>_xlfn.MINIFS(Grades!$P:$P,Grades!$A:$A,"="&amp;Alumn_Filtered!$A238,Grades!$J:$J,"=1",Grades!$I:$I,"="&amp;_xlfn.MINIFS(Grades!$I:$I,Grades!$A:$A,"="&amp;$A238))</f>
        <v>0.53333333333333333</v>
      </c>
      <c r="N238" s="28">
        <f>IF(G238&lt;&gt;0,SUMIFS(Grades!$P:$P,Grades!$P:$P,"&gt;0",Grades!$A:$A,"="&amp;Alumn_Filtered!$A238,Grades!$J:$J,"=1",Grades!$I:$I,"="&amp;_xlfn.MINIFS(Grades!$I:$I,Grades!$A:$A,"="&amp;$A238))/COUNTIFS(Grades!P:P,"&lt;&gt;BAD",Grades!P:P,"&lt;&gt;DRP",Grades!P:P,"&lt;&gt;CVL",Grades!$A:$A,"="&amp;Alumn_Filtered!$A238,Grades!$J:$J,"=1",Grades!$I:$I,"="&amp;_xlfn.MINIFS(Grades!$I:$I,Grades!$A:$A,"="&amp;$A238)),0)</f>
        <v>0.64722222222222214</v>
      </c>
      <c r="O238">
        <f>COUNTIFS(Grades!$A:$A,"="&amp;Alumn_Filtered!$A238,Grades!$J:$J,"=2",Grades!$I:$I,"="&amp;_xlfn.MINIFS(Grades!$I:$I,Grades!$A:$A,"="&amp;$A238))</f>
        <v>7</v>
      </c>
      <c r="P238">
        <f>COUNTIFS(Grades!$A:$A,"="&amp;Alumn_Filtered!$A238,Grades!$P:$P,"=DRP",Grades!$J:$J,"=2",Grades!$I:$I,"="&amp;_xlfn.MINIFS(Grades!$I:$I,Grades!$A:$A,"="&amp;$A238))</f>
        <v>1</v>
      </c>
      <c r="Q238">
        <f>COUNTIFS(Grades!$A:$A,"="&amp;Alumn_Filtered!$A238,Grades!$P:$P,"=BAD",Grades!$J:$J,"=2",Grades!$I:$I,"="&amp;_xlfn.MINIFS(Grades!$I:$I,Grades!$A:$A,"="&amp;$A238))</f>
        <v>0</v>
      </c>
      <c r="R238">
        <f>COUNTIFS(Grades!$A:$A,"="&amp;Alumn_Filtered!$A238,Grades!$P:$P,"CVL",Grades!$J:$J,"=2",Grades!$I:$I,"="&amp;_xlfn.MINIFS(Grades!$I:$I,Grades!$A:$A,"="&amp;$A238))</f>
        <v>0</v>
      </c>
      <c r="S238">
        <f t="shared" si="63"/>
        <v>6</v>
      </c>
      <c r="T238">
        <f>COUNTIFS(Grades!$A:$A,"="&amp;Alumn_Filtered!$A238,Grades!$J:$J,"=2",Grades!$P:$P,"&gt;=0.5",Grades!$I:$I,"="&amp;_xlfn.MINIFS(Grades!$I:$I,Grades!$A:$A,"="&amp;$A238))</f>
        <v>2</v>
      </c>
      <c r="U238" s="28">
        <f t="shared" si="53"/>
        <v>0.33333333333333331</v>
      </c>
      <c r="V238">
        <f>COUNTIFS(Grades!$A:$A,"="&amp;Alumn_Filtered!$A238,Grades!$J:$J,"=2",Grades!$P:$P,"&lt;0.5",Grades!$I:$I,"="&amp;_xlfn.MINIFS(Grades!$I:$I,Grades!$A:$A,"="&amp;$A238))</f>
        <v>4</v>
      </c>
      <c r="W238" s="28">
        <f t="shared" si="54"/>
        <v>0.66666666666666663</v>
      </c>
      <c r="X238" s="28">
        <f>_xlfn.MAXIFS(Grades!$P:$P,Grades!$A:$A,"="&amp;Alumn_Filtered!$A238,Grades!$J:$J,"=2",Grades!$I:$I,"="&amp;_xlfn.MINIFS(Grades!$I:$I,Grades!$A:$A,"="&amp;$A238))</f>
        <v>0.58333333333333337</v>
      </c>
      <c r="Y238" s="28">
        <f>_xlfn.MINIFS(Grades!$P:$P,Grades!$A:$A,"="&amp;Alumn_Filtered!$A238,Grades!$J:$J,"=2",Grades!$I:$I,"="&amp;_xlfn.MINIFS(Grades!$I:$I,Grades!$A:$A,"="&amp;$A238))</f>
        <v>0.3666666666666667</v>
      </c>
      <c r="Z238" s="28">
        <f>IF(S238&lt;&gt;0,SUMIFS(Grades!$P:$P,Grades!$P:$P,"&gt;0",Grades!$A:$A,"="&amp;Alumn_Filtered!$A238,Grades!$J:$J,"=2",Grades!$I:$I,"="&amp;_xlfn.MINIFS(Grades!$I:$I,Grades!$A:$A,"="&amp;$A238))/COUNTIFS(Grades!P:P,"&lt;&gt;BAD",Grades!P:P,"&lt;&gt;DRP",Grades!P:P,"&lt;&gt;CVL",Grades!$A:$A,"="&amp;Alumn_Filtered!$A238,Grades!$J:$J,"=2",Grades!$I:$I,"="&amp;_xlfn.MINIFS(Grades!$I:$I,Grades!$A:$A,"="&amp;$A238)),0)</f>
        <v>0.45555555555555555</v>
      </c>
      <c r="AA238" s="28">
        <f t="shared" si="55"/>
        <v>-0.1916666666666666</v>
      </c>
      <c r="AB238">
        <f t="shared" ca="1" si="49"/>
        <v>21</v>
      </c>
      <c r="AC238" t="str">
        <f>LEFT(VLOOKUP($A238,Ingresos!$C:$X,5,FALSE),1)</f>
        <v>S</v>
      </c>
      <c r="AD238">
        <f t="shared" si="56"/>
        <v>1</v>
      </c>
      <c r="AE238" t="str">
        <f>LEFT(VLOOKUP($A238,Ingresos!$C:$X,6,FALSE),1)</f>
        <v>R</v>
      </c>
      <c r="AF238">
        <f t="shared" si="57"/>
        <v>1</v>
      </c>
      <c r="AG238">
        <f>VLOOKUP($A238,Ingresos!$C:$X,9,FALSE)</f>
        <v>451</v>
      </c>
      <c r="AH238" s="28">
        <f t="shared" si="58"/>
        <v>0.39384116693679094</v>
      </c>
      <c r="AI238">
        <f>VLOOKUP($A238,Ingresos!$C:$X,10,FALSE)</f>
        <v>451</v>
      </c>
      <c r="AJ238" s="28">
        <f t="shared" si="59"/>
        <v>0.39384116693679094</v>
      </c>
      <c r="AK238">
        <f>VLOOKUP($A238,Ingresos!$C:$X,11,FALSE)</f>
        <v>486</v>
      </c>
      <c r="AL238" s="28">
        <f t="shared" si="60"/>
        <v>0.45056726094003241</v>
      </c>
      <c r="AM238">
        <f>VLOOKUP($A238,Ingresos!$C:$X,12,FALSE)</f>
        <v>584</v>
      </c>
      <c r="AN238" s="28">
        <f t="shared" si="61"/>
        <v>0.60940032414910861</v>
      </c>
      <c r="AO238" t="str">
        <f>VLOOKUP($A238,Ingresos!$C:$X,18,FALSE)</f>
        <v>RM</v>
      </c>
      <c r="AP238">
        <f t="shared" si="64"/>
        <v>13</v>
      </c>
      <c r="AQ238" t="str">
        <f>VLOOKUP($A238,Ingresos!$C:$X,19,FALSE)</f>
        <v>H1</v>
      </c>
      <c r="AR238">
        <f t="shared" si="62"/>
        <v>1</v>
      </c>
      <c r="AS238">
        <f>VLOOKUP($A238,Ingresos!$C:$X,22,FALSE)</f>
        <v>0</v>
      </c>
    </row>
    <row r="239" spans="1:45" x14ac:dyDescent="0.25">
      <c r="A239" t="s">
        <v>154</v>
      </c>
      <c r="B239">
        <f>IF((_xlfn.MAXIFS(Grades!$I:$I,Grades!$A:$A,"="&amp;$A239)-_xlfn.MINIFS(Grades!$I:$I,Grades!$A:$A,"="&amp;$A239))=0,0,1)</f>
        <v>0</v>
      </c>
      <c r="C239">
        <f>COUNTIFS(Grades!$A:$A,"="&amp;Alumn_Filtered!$A239,Grades!$J:$J,"=1",Grades!$I:$I,"="&amp;_xlfn.MINIFS(Grades!$I:$I,Grades!$A:$A,"="&amp;$A239))</f>
        <v>6</v>
      </c>
      <c r="D239">
        <f>COUNTIFS(Grades!$A:$A,"="&amp;Alumn_Filtered!$A239,Grades!$P:$P,"=DRP",Grades!$J:$J,"=1",Grades!$I:$I,"="&amp;_xlfn.MINIFS(Grades!$I:$I,Grades!$A:$A,"="&amp;$A239))</f>
        <v>0</v>
      </c>
      <c r="E239">
        <f>COUNTIFS(Grades!$A:$A,"="&amp;Alumn_Filtered!$A239,Grades!$P:$P,"=BAD",Grades!$J:$J,"=1",Grades!$I:$I,"="&amp;_xlfn.MINIFS(Grades!$I:$I,Grades!$A:$A,"="&amp;$A239))</f>
        <v>0</v>
      </c>
      <c r="F239">
        <f>COUNTIFS(Grades!$A:$A,"="&amp;Alumn_Filtered!$A239,Grades!$P:$P,"CVL",Grades!$J:$J,"=1",Grades!$I:$I,"="&amp;_xlfn.MINIFS(Grades!$I:$I,Grades!$A:$A,"="&amp;$A239))</f>
        <v>0</v>
      </c>
      <c r="G239" s="30">
        <f t="shared" si="50"/>
        <v>6</v>
      </c>
      <c r="H239">
        <f>COUNTIFS(Grades!$A:$A,"="&amp;Alumn_Filtered!$A239,Grades!$J:$J,"=1",Grades!$P:$P,"&gt;=0.5",Grades!$I:$I,"="&amp;_xlfn.MINIFS(Grades!$I:$I,Grades!$A:$A,"="&amp;$A239))</f>
        <v>2</v>
      </c>
      <c r="I239" s="28">
        <f t="shared" si="51"/>
        <v>0.33333333333333331</v>
      </c>
      <c r="J239">
        <f>COUNTIFS(Grades!$A:$A,"="&amp;Alumn_Filtered!$A239,Grades!$J:$J,"=1",Grades!$P:$P,"&lt;0.5",Grades!$I:$I,"="&amp;_xlfn.MINIFS(Grades!$I:$I,Grades!$A:$A,"="&amp;$A239))</f>
        <v>4</v>
      </c>
      <c r="K239" s="28">
        <f t="shared" si="52"/>
        <v>0.66666666666666663</v>
      </c>
      <c r="L239" s="28">
        <f>_xlfn.MAXIFS(Grades!$P:$P,Grades!$A:$A,"="&amp;Alumn_Filtered!$A239,Grades!$J:$J,"=1",Grades!$I:$I,"="&amp;_xlfn.MINIFS(Grades!$I:$I,Grades!$A:$A,"="&amp;$A239))</f>
        <v>0.8666666666666667</v>
      </c>
      <c r="M239" s="28">
        <f>_xlfn.MINIFS(Grades!$P:$P,Grades!$A:$A,"="&amp;Alumn_Filtered!$A239,Grades!$J:$J,"=1",Grades!$I:$I,"="&amp;_xlfn.MINIFS(Grades!$I:$I,Grades!$A:$A,"="&amp;$A239))</f>
        <v>0.18333333333333335</v>
      </c>
      <c r="N239" s="28">
        <f>IF(G239&lt;&gt;0,SUMIFS(Grades!$P:$P,Grades!$P:$P,"&gt;0",Grades!$A:$A,"="&amp;Alumn_Filtered!$A239,Grades!$J:$J,"=1",Grades!$I:$I,"="&amp;_xlfn.MINIFS(Grades!$I:$I,Grades!$A:$A,"="&amp;$A239))/COUNTIFS(Grades!P:P,"&lt;&gt;BAD",Grades!P:P,"&lt;&gt;DRP",Grades!P:P,"&lt;&gt;CVL",Grades!$A:$A,"="&amp;Alumn_Filtered!$A239,Grades!$J:$J,"=1",Grades!$I:$I,"="&amp;_xlfn.MINIFS(Grades!$I:$I,Grades!$A:$A,"="&amp;$A239)),0)</f>
        <v>0.41111111111111115</v>
      </c>
      <c r="O239">
        <f>COUNTIFS(Grades!$A:$A,"="&amp;Alumn_Filtered!$A239,Grades!$J:$J,"=2",Grades!$I:$I,"="&amp;_xlfn.MINIFS(Grades!$I:$I,Grades!$A:$A,"="&amp;$A239))</f>
        <v>8</v>
      </c>
      <c r="P239">
        <f>COUNTIFS(Grades!$A:$A,"="&amp;Alumn_Filtered!$A239,Grades!$P:$P,"=DRP",Grades!$J:$J,"=2",Grades!$I:$I,"="&amp;_xlfn.MINIFS(Grades!$I:$I,Grades!$A:$A,"="&amp;$A239))</f>
        <v>1</v>
      </c>
      <c r="Q239">
        <f>COUNTIFS(Grades!$A:$A,"="&amp;Alumn_Filtered!$A239,Grades!$P:$P,"=BAD",Grades!$J:$J,"=2",Grades!$I:$I,"="&amp;_xlfn.MINIFS(Grades!$I:$I,Grades!$A:$A,"="&amp;$A239))</f>
        <v>2</v>
      </c>
      <c r="R239">
        <f>COUNTIFS(Grades!$A:$A,"="&amp;Alumn_Filtered!$A239,Grades!$P:$P,"CVL",Grades!$J:$J,"=2",Grades!$I:$I,"="&amp;_xlfn.MINIFS(Grades!$I:$I,Grades!$A:$A,"="&amp;$A239))</f>
        <v>0</v>
      </c>
      <c r="S239">
        <f t="shared" si="63"/>
        <v>5</v>
      </c>
      <c r="T239">
        <f>COUNTIFS(Grades!$A:$A,"="&amp;Alumn_Filtered!$A239,Grades!$J:$J,"=2",Grades!$P:$P,"&gt;=0.5",Grades!$I:$I,"="&amp;_xlfn.MINIFS(Grades!$I:$I,Grades!$A:$A,"="&amp;$A239))</f>
        <v>3</v>
      </c>
      <c r="U239" s="28">
        <f t="shared" si="53"/>
        <v>0.6</v>
      </c>
      <c r="V239">
        <f>COUNTIFS(Grades!$A:$A,"="&amp;Alumn_Filtered!$A239,Grades!$J:$J,"=2",Grades!$P:$P,"&lt;0.5",Grades!$I:$I,"="&amp;_xlfn.MINIFS(Grades!$I:$I,Grades!$A:$A,"="&amp;$A239))</f>
        <v>2</v>
      </c>
      <c r="W239" s="28">
        <f t="shared" si="54"/>
        <v>0.4</v>
      </c>
      <c r="X239" s="28">
        <f>_xlfn.MAXIFS(Grades!$P:$P,Grades!$A:$A,"="&amp;Alumn_Filtered!$A239,Grades!$J:$J,"=2",Grades!$I:$I,"="&amp;_xlfn.MINIFS(Grades!$I:$I,Grades!$A:$A,"="&amp;$A239))</f>
        <v>0.76666666666666661</v>
      </c>
      <c r="Y239" s="28">
        <f>_xlfn.MINIFS(Grades!$P:$P,Grades!$A:$A,"="&amp;Alumn_Filtered!$A239,Grades!$J:$J,"=2",Grades!$I:$I,"="&amp;_xlfn.MINIFS(Grades!$I:$I,Grades!$A:$A,"="&amp;$A239))</f>
        <v>0.13333333333333333</v>
      </c>
      <c r="Z239" s="28">
        <f>IF(S239&lt;&gt;0,SUMIFS(Grades!$P:$P,Grades!$P:$P,"&gt;0",Grades!$A:$A,"="&amp;Alumn_Filtered!$A239,Grades!$J:$J,"=2",Grades!$I:$I,"="&amp;_xlfn.MINIFS(Grades!$I:$I,Grades!$A:$A,"="&amp;$A239))/COUNTIFS(Grades!P:P,"&lt;&gt;BAD",Grades!P:P,"&lt;&gt;DRP",Grades!P:P,"&lt;&gt;CVL",Grades!$A:$A,"="&amp;Alumn_Filtered!$A239,Grades!$J:$J,"=2",Grades!$I:$I,"="&amp;_xlfn.MINIFS(Grades!$I:$I,Grades!$A:$A,"="&amp;$A239)),0)</f>
        <v>0.45666666666666672</v>
      </c>
      <c r="AA239" s="28">
        <f t="shared" si="55"/>
        <v>4.5555555555555571E-2</v>
      </c>
      <c r="AB239">
        <f t="shared" ca="1" si="49"/>
        <v>21</v>
      </c>
      <c r="AC239" t="str">
        <f>LEFT(VLOOKUP($A239,Ingresos!$C:$X,5,FALSE),1)</f>
        <v>S</v>
      </c>
      <c r="AD239">
        <f t="shared" si="56"/>
        <v>1</v>
      </c>
      <c r="AE239" t="str">
        <f>LEFT(VLOOKUP($A239,Ingresos!$C:$X,6,FALSE),1)</f>
        <v>R</v>
      </c>
      <c r="AF239">
        <f t="shared" si="57"/>
        <v>1</v>
      </c>
      <c r="AG239">
        <f>VLOOKUP($A239,Ingresos!$C:$X,9,FALSE)</f>
        <v>412</v>
      </c>
      <c r="AH239" s="28">
        <f t="shared" si="58"/>
        <v>0.33063209076175043</v>
      </c>
      <c r="AI239">
        <f>VLOOKUP($A239,Ingresos!$C:$X,10,FALSE)</f>
        <v>412</v>
      </c>
      <c r="AJ239" s="28">
        <f t="shared" si="59"/>
        <v>0.33063209076175043</v>
      </c>
      <c r="AK239">
        <f>VLOOKUP($A239,Ingresos!$C:$X,11,FALSE)</f>
        <v>492</v>
      </c>
      <c r="AL239" s="28">
        <f t="shared" si="60"/>
        <v>0.46029173419773095</v>
      </c>
      <c r="AM239">
        <f>VLOOKUP($A239,Ingresos!$C:$X,12,FALSE)</f>
        <v>532</v>
      </c>
      <c r="AN239" s="28">
        <f t="shared" si="61"/>
        <v>0.52512155591572118</v>
      </c>
      <c r="AO239">
        <f>VLOOKUP($A239,Ingresos!$C:$X,18,FALSE)</f>
        <v>13</v>
      </c>
      <c r="AP239">
        <f t="shared" si="64"/>
        <v>13</v>
      </c>
      <c r="AQ239" t="str">
        <f>VLOOKUP($A239,Ingresos!$C:$X,19,FALSE)</f>
        <v>H1</v>
      </c>
      <c r="AR239">
        <f t="shared" si="62"/>
        <v>1</v>
      </c>
      <c r="AS239">
        <f>VLOOKUP($A239,Ingresos!$C:$X,22,FALSE)</f>
        <v>0</v>
      </c>
    </row>
    <row r="240" spans="1:45" x14ac:dyDescent="0.25">
      <c r="A240">
        <v>194189893</v>
      </c>
      <c r="B240">
        <f>IF((_xlfn.MAXIFS(Grades!$I:$I,Grades!$A:$A,"="&amp;$A240)-_xlfn.MINIFS(Grades!$I:$I,Grades!$A:$A,"="&amp;$A240))=0,0,1)</f>
        <v>1</v>
      </c>
      <c r="C240">
        <f>COUNTIFS(Grades!$A:$A,"="&amp;Alumn_Filtered!$A240,Grades!$J:$J,"=1",Grades!$I:$I,"="&amp;_xlfn.MINIFS(Grades!$I:$I,Grades!$A:$A,"="&amp;$A240))</f>
        <v>6</v>
      </c>
      <c r="D240">
        <f>COUNTIFS(Grades!$A:$A,"="&amp;Alumn_Filtered!$A240,Grades!$P:$P,"=DRP",Grades!$J:$J,"=1",Grades!$I:$I,"="&amp;_xlfn.MINIFS(Grades!$I:$I,Grades!$A:$A,"="&amp;$A240))</f>
        <v>0</v>
      </c>
      <c r="E240">
        <f>COUNTIFS(Grades!$A:$A,"="&amp;Alumn_Filtered!$A240,Grades!$P:$P,"=BAD",Grades!$J:$J,"=1",Grades!$I:$I,"="&amp;_xlfn.MINIFS(Grades!$I:$I,Grades!$A:$A,"="&amp;$A240))</f>
        <v>0</v>
      </c>
      <c r="F240">
        <f>COUNTIFS(Grades!$A:$A,"="&amp;Alumn_Filtered!$A240,Grades!$P:$P,"CVL",Grades!$J:$J,"=1",Grades!$I:$I,"="&amp;_xlfn.MINIFS(Grades!$I:$I,Grades!$A:$A,"="&amp;$A240))</f>
        <v>0</v>
      </c>
      <c r="G240" s="30">
        <f t="shared" si="50"/>
        <v>6</v>
      </c>
      <c r="H240">
        <f>COUNTIFS(Grades!$A:$A,"="&amp;Alumn_Filtered!$A240,Grades!$J:$J,"=1",Grades!$P:$P,"&gt;=0.5",Grades!$I:$I,"="&amp;_xlfn.MINIFS(Grades!$I:$I,Grades!$A:$A,"="&amp;$A240))</f>
        <v>3</v>
      </c>
      <c r="I240" s="28">
        <f t="shared" si="51"/>
        <v>0.5</v>
      </c>
      <c r="J240">
        <f>COUNTIFS(Grades!$A:$A,"="&amp;Alumn_Filtered!$A240,Grades!$J:$J,"=1",Grades!$P:$P,"&lt;0.5",Grades!$I:$I,"="&amp;_xlfn.MINIFS(Grades!$I:$I,Grades!$A:$A,"="&amp;$A240))</f>
        <v>3</v>
      </c>
      <c r="K240" s="28">
        <f t="shared" si="52"/>
        <v>0.5</v>
      </c>
      <c r="L240" s="28">
        <f>_xlfn.MAXIFS(Grades!$P:$P,Grades!$A:$A,"="&amp;Alumn_Filtered!$A240,Grades!$J:$J,"=1",Grades!$I:$I,"="&amp;_xlfn.MINIFS(Grades!$I:$I,Grades!$A:$A,"="&amp;$A240))</f>
        <v>0.71666666666666667</v>
      </c>
      <c r="M240" s="28">
        <f>_xlfn.MINIFS(Grades!$P:$P,Grades!$A:$A,"="&amp;Alumn_Filtered!$A240,Grades!$J:$J,"=1",Grades!$I:$I,"="&amp;_xlfn.MINIFS(Grades!$I:$I,Grades!$A:$A,"="&amp;$A240))</f>
        <v>0.3666666666666667</v>
      </c>
      <c r="N240" s="28">
        <f>IF(G240&lt;&gt;0,SUMIFS(Grades!$P:$P,Grades!$P:$P,"&gt;0",Grades!$A:$A,"="&amp;Alumn_Filtered!$A240,Grades!$J:$J,"=1",Grades!$I:$I,"="&amp;_xlfn.MINIFS(Grades!$I:$I,Grades!$A:$A,"="&amp;$A240))/COUNTIFS(Grades!P:P,"&lt;&gt;BAD",Grades!P:P,"&lt;&gt;DRP",Grades!P:P,"&lt;&gt;CVL",Grades!$A:$A,"="&amp;Alumn_Filtered!$A240,Grades!$J:$J,"=1",Grades!$I:$I,"="&amp;_xlfn.MINIFS(Grades!$I:$I,Grades!$A:$A,"="&amp;$A240)),0)</f>
        <v>0.49444444444444446</v>
      </c>
      <c r="O240">
        <f>COUNTIFS(Grades!$A:$A,"="&amp;Alumn_Filtered!$A240,Grades!$J:$J,"=2",Grades!$I:$I,"="&amp;_xlfn.MINIFS(Grades!$I:$I,Grades!$A:$A,"="&amp;$A240))</f>
        <v>8</v>
      </c>
      <c r="P240">
        <f>COUNTIFS(Grades!$A:$A,"="&amp;Alumn_Filtered!$A240,Grades!$P:$P,"=DRP",Grades!$J:$J,"=2",Grades!$I:$I,"="&amp;_xlfn.MINIFS(Grades!$I:$I,Grades!$A:$A,"="&amp;$A240))</f>
        <v>1</v>
      </c>
      <c r="Q240">
        <f>COUNTIFS(Grades!$A:$A,"="&amp;Alumn_Filtered!$A240,Grades!$P:$P,"=BAD",Grades!$J:$J,"=2",Grades!$I:$I,"="&amp;_xlfn.MINIFS(Grades!$I:$I,Grades!$A:$A,"="&amp;$A240))</f>
        <v>1</v>
      </c>
      <c r="R240">
        <f>COUNTIFS(Grades!$A:$A,"="&amp;Alumn_Filtered!$A240,Grades!$P:$P,"CVL",Grades!$J:$J,"=2",Grades!$I:$I,"="&amp;_xlfn.MINIFS(Grades!$I:$I,Grades!$A:$A,"="&amp;$A240))</f>
        <v>0</v>
      </c>
      <c r="S240">
        <f t="shared" si="63"/>
        <v>6</v>
      </c>
      <c r="T240">
        <f>COUNTIFS(Grades!$A:$A,"="&amp;Alumn_Filtered!$A240,Grades!$J:$J,"=2",Grades!$P:$P,"&gt;=0.5",Grades!$I:$I,"="&amp;_xlfn.MINIFS(Grades!$I:$I,Grades!$A:$A,"="&amp;$A240))</f>
        <v>3</v>
      </c>
      <c r="U240" s="28">
        <f t="shared" si="53"/>
        <v>0.5</v>
      </c>
      <c r="V240">
        <f>COUNTIFS(Grades!$A:$A,"="&amp;Alumn_Filtered!$A240,Grades!$J:$J,"=2",Grades!$P:$P,"&lt;0.5",Grades!$I:$I,"="&amp;_xlfn.MINIFS(Grades!$I:$I,Grades!$A:$A,"="&amp;$A240))</f>
        <v>3</v>
      </c>
      <c r="W240" s="28">
        <f t="shared" si="54"/>
        <v>0.5</v>
      </c>
      <c r="X240" s="28">
        <f>_xlfn.MAXIFS(Grades!$P:$P,Grades!$A:$A,"="&amp;Alumn_Filtered!$A240,Grades!$J:$J,"=2",Grades!$I:$I,"="&amp;_xlfn.MINIFS(Grades!$I:$I,Grades!$A:$A,"="&amp;$A240))</f>
        <v>0.8666666666666667</v>
      </c>
      <c r="Y240" s="28">
        <f>_xlfn.MINIFS(Grades!$P:$P,Grades!$A:$A,"="&amp;Alumn_Filtered!$A240,Grades!$J:$J,"=2",Grades!$I:$I,"="&amp;_xlfn.MINIFS(Grades!$I:$I,Grades!$A:$A,"="&amp;$A240))</f>
        <v>0.16666666666666666</v>
      </c>
      <c r="Z240" s="28">
        <f>IF(S240&lt;&gt;0,SUMIFS(Grades!$P:$P,Grades!$P:$P,"&gt;0",Grades!$A:$A,"="&amp;Alumn_Filtered!$A240,Grades!$J:$J,"=2",Grades!$I:$I,"="&amp;_xlfn.MINIFS(Grades!$I:$I,Grades!$A:$A,"="&amp;$A240))/COUNTIFS(Grades!P:P,"&lt;&gt;BAD",Grades!P:P,"&lt;&gt;DRP",Grades!P:P,"&lt;&gt;CVL",Grades!$A:$A,"="&amp;Alumn_Filtered!$A240,Grades!$J:$J,"=2",Grades!$I:$I,"="&amp;_xlfn.MINIFS(Grades!$I:$I,Grades!$A:$A,"="&amp;$A240)),0)</f>
        <v>0.53333333333333344</v>
      </c>
      <c r="AA240" s="28">
        <f t="shared" si="55"/>
        <v>3.8888888888888973E-2</v>
      </c>
      <c r="AB240">
        <f t="shared" ca="1" si="49"/>
        <v>21</v>
      </c>
      <c r="AC240" t="str">
        <f>LEFT(VLOOKUP($A240,Ingresos!$C:$X,5,FALSE),1)</f>
        <v>S</v>
      </c>
      <c r="AD240">
        <f t="shared" si="56"/>
        <v>1</v>
      </c>
      <c r="AE240" t="str">
        <f>LEFT(VLOOKUP($A240,Ingresos!$C:$X,6,FALSE),1)</f>
        <v>R</v>
      </c>
      <c r="AF240">
        <f t="shared" si="57"/>
        <v>1</v>
      </c>
      <c r="AG240">
        <f>VLOOKUP($A240,Ingresos!$C:$X,9,FALSE)</f>
        <v>513</v>
      </c>
      <c r="AH240" s="28">
        <f t="shared" si="58"/>
        <v>0.49432739059967584</v>
      </c>
      <c r="AI240">
        <f>VLOOKUP($A240,Ingresos!$C:$X,10,FALSE)</f>
        <v>513</v>
      </c>
      <c r="AJ240" s="28">
        <f t="shared" si="59"/>
        <v>0.49432739059967584</v>
      </c>
      <c r="AK240">
        <f>VLOOKUP($A240,Ingresos!$C:$X,11,FALSE)</f>
        <v>574</v>
      </c>
      <c r="AL240" s="28">
        <f t="shared" si="60"/>
        <v>0.59319286871961097</v>
      </c>
      <c r="AM240">
        <f>VLOOKUP($A240,Ingresos!$C:$X,12,FALSE)</f>
        <v>573</v>
      </c>
      <c r="AN240" s="28">
        <f t="shared" si="61"/>
        <v>0.5915721231766613</v>
      </c>
      <c r="AO240" t="str">
        <f>VLOOKUP($A240,Ingresos!$C:$X,18,FALSE)</f>
        <v>RM</v>
      </c>
      <c r="AP240">
        <f t="shared" si="64"/>
        <v>13</v>
      </c>
      <c r="AQ240" t="str">
        <f>VLOOKUP($A240,Ingresos!$C:$X,19,FALSE)</f>
        <v>H1</v>
      </c>
      <c r="AR240">
        <f t="shared" si="62"/>
        <v>1</v>
      </c>
      <c r="AS240">
        <f>VLOOKUP($A240,Ingresos!$C:$X,22,FALSE)</f>
        <v>11</v>
      </c>
    </row>
    <row r="241" spans="1:45" x14ac:dyDescent="0.25">
      <c r="A241">
        <v>194215142</v>
      </c>
      <c r="B241">
        <f>IF((_xlfn.MAXIFS(Grades!$I:$I,Grades!$A:$A,"="&amp;$A241)-_xlfn.MINIFS(Grades!$I:$I,Grades!$A:$A,"="&amp;$A241))=0,0,1)</f>
        <v>1</v>
      </c>
      <c r="C241">
        <f>COUNTIFS(Grades!$A:$A,"="&amp;Alumn_Filtered!$A241,Grades!$J:$J,"=1",Grades!$I:$I,"="&amp;_xlfn.MINIFS(Grades!$I:$I,Grades!$A:$A,"="&amp;$A241))</f>
        <v>6</v>
      </c>
      <c r="D241">
        <f>COUNTIFS(Grades!$A:$A,"="&amp;Alumn_Filtered!$A241,Grades!$P:$P,"=DRP",Grades!$J:$J,"=1",Grades!$I:$I,"="&amp;_xlfn.MINIFS(Grades!$I:$I,Grades!$A:$A,"="&amp;$A241))</f>
        <v>0</v>
      </c>
      <c r="E241">
        <f>COUNTIFS(Grades!$A:$A,"="&amp;Alumn_Filtered!$A241,Grades!$P:$P,"=BAD",Grades!$J:$J,"=1",Grades!$I:$I,"="&amp;_xlfn.MINIFS(Grades!$I:$I,Grades!$A:$A,"="&amp;$A241))</f>
        <v>0</v>
      </c>
      <c r="F241">
        <f>COUNTIFS(Grades!$A:$A,"="&amp;Alumn_Filtered!$A241,Grades!$P:$P,"CVL",Grades!$J:$J,"=1",Grades!$I:$I,"="&amp;_xlfn.MINIFS(Grades!$I:$I,Grades!$A:$A,"="&amp;$A241))</f>
        <v>0</v>
      </c>
      <c r="G241" s="30">
        <f t="shared" si="50"/>
        <v>6</v>
      </c>
      <c r="H241">
        <f>COUNTIFS(Grades!$A:$A,"="&amp;Alumn_Filtered!$A241,Grades!$J:$J,"=1",Grades!$P:$P,"&gt;=0.5",Grades!$I:$I,"="&amp;_xlfn.MINIFS(Grades!$I:$I,Grades!$A:$A,"="&amp;$A241))</f>
        <v>5</v>
      </c>
      <c r="I241" s="28">
        <f t="shared" si="51"/>
        <v>0.83333333333333337</v>
      </c>
      <c r="J241">
        <f>COUNTIFS(Grades!$A:$A,"="&amp;Alumn_Filtered!$A241,Grades!$J:$J,"=1",Grades!$P:$P,"&lt;0.5",Grades!$I:$I,"="&amp;_xlfn.MINIFS(Grades!$I:$I,Grades!$A:$A,"="&amp;$A241))</f>
        <v>1</v>
      </c>
      <c r="K241" s="28">
        <f t="shared" si="52"/>
        <v>0.16666666666666666</v>
      </c>
      <c r="L241" s="28">
        <f>_xlfn.MAXIFS(Grades!$P:$P,Grades!$A:$A,"="&amp;Alumn_Filtered!$A241,Grades!$J:$J,"=1",Grades!$I:$I,"="&amp;_xlfn.MINIFS(Grades!$I:$I,Grades!$A:$A,"="&amp;$A241))</f>
        <v>0.83333333333333337</v>
      </c>
      <c r="M241" s="28">
        <f>_xlfn.MINIFS(Grades!$P:$P,Grades!$A:$A,"="&amp;Alumn_Filtered!$A241,Grades!$J:$J,"=1",Grades!$I:$I,"="&amp;_xlfn.MINIFS(Grades!$I:$I,Grades!$A:$A,"="&amp;$A241))</f>
        <v>0.31666666666666665</v>
      </c>
      <c r="N241" s="28">
        <f>IF(G241&lt;&gt;0,SUMIFS(Grades!$P:$P,Grades!$P:$P,"&gt;0",Grades!$A:$A,"="&amp;Alumn_Filtered!$A241,Grades!$J:$J,"=1",Grades!$I:$I,"="&amp;_xlfn.MINIFS(Grades!$I:$I,Grades!$A:$A,"="&amp;$A241))/COUNTIFS(Grades!P:P,"&lt;&gt;BAD",Grades!P:P,"&lt;&gt;DRP",Grades!P:P,"&lt;&gt;CVL",Grades!$A:$A,"="&amp;Alumn_Filtered!$A241,Grades!$J:$J,"=1",Grades!$I:$I,"="&amp;_xlfn.MINIFS(Grades!$I:$I,Grades!$A:$A,"="&amp;$A241)),0)</f>
        <v>0.6</v>
      </c>
      <c r="O241">
        <f>COUNTIFS(Grades!$A:$A,"="&amp;Alumn_Filtered!$A241,Grades!$J:$J,"=2",Grades!$I:$I,"="&amp;_xlfn.MINIFS(Grades!$I:$I,Grades!$A:$A,"="&amp;$A241))</f>
        <v>7</v>
      </c>
      <c r="P241">
        <f>COUNTIFS(Grades!$A:$A,"="&amp;Alumn_Filtered!$A241,Grades!$P:$P,"=DRP",Grades!$J:$J,"=2",Grades!$I:$I,"="&amp;_xlfn.MINIFS(Grades!$I:$I,Grades!$A:$A,"="&amp;$A241))</f>
        <v>0</v>
      </c>
      <c r="Q241">
        <f>COUNTIFS(Grades!$A:$A,"="&amp;Alumn_Filtered!$A241,Grades!$P:$P,"=BAD",Grades!$J:$J,"=2",Grades!$I:$I,"="&amp;_xlfn.MINIFS(Grades!$I:$I,Grades!$A:$A,"="&amp;$A241))</f>
        <v>1</v>
      </c>
      <c r="R241">
        <f>COUNTIFS(Grades!$A:$A,"="&amp;Alumn_Filtered!$A241,Grades!$P:$P,"CVL",Grades!$J:$J,"=2",Grades!$I:$I,"="&amp;_xlfn.MINIFS(Grades!$I:$I,Grades!$A:$A,"="&amp;$A241))</f>
        <v>0</v>
      </c>
      <c r="S241">
        <f t="shared" si="63"/>
        <v>6</v>
      </c>
      <c r="T241">
        <f>COUNTIFS(Grades!$A:$A,"="&amp;Alumn_Filtered!$A241,Grades!$J:$J,"=2",Grades!$P:$P,"&gt;=0.5",Grades!$I:$I,"="&amp;_xlfn.MINIFS(Grades!$I:$I,Grades!$A:$A,"="&amp;$A241))</f>
        <v>6</v>
      </c>
      <c r="U241" s="28">
        <f t="shared" si="53"/>
        <v>1</v>
      </c>
      <c r="V241">
        <f>COUNTIFS(Grades!$A:$A,"="&amp;Alumn_Filtered!$A241,Grades!$J:$J,"=2",Grades!$P:$P,"&lt;0.5",Grades!$I:$I,"="&amp;_xlfn.MINIFS(Grades!$I:$I,Grades!$A:$A,"="&amp;$A241))</f>
        <v>0</v>
      </c>
      <c r="W241" s="28">
        <f t="shared" si="54"/>
        <v>0</v>
      </c>
      <c r="X241" s="28">
        <f>_xlfn.MAXIFS(Grades!$P:$P,Grades!$A:$A,"="&amp;Alumn_Filtered!$A241,Grades!$J:$J,"=2",Grades!$I:$I,"="&amp;_xlfn.MINIFS(Grades!$I:$I,Grades!$A:$A,"="&amp;$A241))</f>
        <v>0.81666666666666676</v>
      </c>
      <c r="Y241" s="28">
        <f>_xlfn.MINIFS(Grades!$P:$P,Grades!$A:$A,"="&amp;Alumn_Filtered!$A241,Grades!$J:$J,"=2",Grades!$I:$I,"="&amp;_xlfn.MINIFS(Grades!$I:$I,Grades!$A:$A,"="&amp;$A241))</f>
        <v>0.56666666666666676</v>
      </c>
      <c r="Z241" s="28">
        <f>IF(S241&lt;&gt;0,SUMIFS(Grades!$P:$P,Grades!$P:$P,"&gt;0",Grades!$A:$A,"="&amp;Alumn_Filtered!$A241,Grades!$J:$J,"=2",Grades!$I:$I,"="&amp;_xlfn.MINIFS(Grades!$I:$I,Grades!$A:$A,"="&amp;$A241))/COUNTIFS(Grades!P:P,"&lt;&gt;BAD",Grades!P:P,"&lt;&gt;DRP",Grades!P:P,"&lt;&gt;CVL",Grades!$A:$A,"="&amp;Alumn_Filtered!$A241,Grades!$J:$J,"=2",Grades!$I:$I,"="&amp;_xlfn.MINIFS(Grades!$I:$I,Grades!$A:$A,"="&amp;$A241)),0)</f>
        <v>0.68055555555555569</v>
      </c>
      <c r="AA241" s="28">
        <f t="shared" si="55"/>
        <v>8.0555555555555713E-2</v>
      </c>
      <c r="AB241">
        <f t="shared" ca="1" si="49"/>
        <v>21</v>
      </c>
      <c r="AC241" t="str">
        <f>LEFT(VLOOKUP($A241,Ingresos!$C:$X,5,FALSE),1)</f>
        <v>S</v>
      </c>
      <c r="AD241">
        <f t="shared" si="56"/>
        <v>1</v>
      </c>
      <c r="AE241" t="str">
        <f>LEFT(VLOOKUP($A241,Ingresos!$C:$X,6,FALSE),1)</f>
        <v>R</v>
      </c>
      <c r="AF241">
        <f t="shared" si="57"/>
        <v>1</v>
      </c>
      <c r="AG241">
        <f>VLOOKUP($A241,Ingresos!$C:$X,9,FALSE)</f>
        <v>538</v>
      </c>
      <c r="AH241" s="28">
        <f t="shared" si="58"/>
        <v>0.53484602917341972</v>
      </c>
      <c r="AI241">
        <f>VLOOKUP($A241,Ingresos!$C:$X,10,FALSE)</f>
        <v>546</v>
      </c>
      <c r="AJ241" s="28">
        <f t="shared" si="59"/>
        <v>0.54781199351701781</v>
      </c>
      <c r="AK241">
        <f>VLOOKUP($A241,Ingresos!$C:$X,11,FALSE)</f>
        <v>598</v>
      </c>
      <c r="AL241" s="28">
        <f t="shared" si="60"/>
        <v>0.63209076175040524</v>
      </c>
      <c r="AM241">
        <f>VLOOKUP($A241,Ingresos!$C:$X,12,FALSE)</f>
        <v>630</v>
      </c>
      <c r="AN241" s="28">
        <f t="shared" si="61"/>
        <v>0.68395461912479738</v>
      </c>
      <c r="AO241">
        <f>VLOOKUP($A241,Ingresos!$C:$X,18,FALSE)</f>
        <v>13</v>
      </c>
      <c r="AP241">
        <f t="shared" si="64"/>
        <v>13</v>
      </c>
      <c r="AQ241" t="str">
        <f>VLOOKUP($A241,Ingresos!$C:$X,19,FALSE)</f>
        <v>H1</v>
      </c>
      <c r="AR241">
        <f t="shared" si="62"/>
        <v>1</v>
      </c>
      <c r="AS241">
        <f>VLOOKUP($A241,Ingresos!$C:$X,22,FALSE)</f>
        <v>0</v>
      </c>
    </row>
    <row r="242" spans="1:45" x14ac:dyDescent="0.25">
      <c r="A242">
        <v>194218745</v>
      </c>
      <c r="B242">
        <f>IF((_xlfn.MAXIFS(Grades!$I:$I,Grades!$A:$A,"="&amp;$A242)-_xlfn.MINIFS(Grades!$I:$I,Grades!$A:$A,"="&amp;$A242))=0,0,1)</f>
        <v>1</v>
      </c>
      <c r="C242">
        <f>COUNTIFS(Grades!$A:$A,"="&amp;Alumn_Filtered!$A242,Grades!$J:$J,"=1",Grades!$I:$I,"="&amp;_xlfn.MINIFS(Grades!$I:$I,Grades!$A:$A,"="&amp;$A242))</f>
        <v>6</v>
      </c>
      <c r="D242">
        <f>COUNTIFS(Grades!$A:$A,"="&amp;Alumn_Filtered!$A242,Grades!$P:$P,"=DRP",Grades!$J:$J,"=1",Grades!$I:$I,"="&amp;_xlfn.MINIFS(Grades!$I:$I,Grades!$A:$A,"="&amp;$A242))</f>
        <v>0</v>
      </c>
      <c r="E242">
        <f>COUNTIFS(Grades!$A:$A,"="&amp;Alumn_Filtered!$A242,Grades!$P:$P,"=BAD",Grades!$J:$J,"=1",Grades!$I:$I,"="&amp;_xlfn.MINIFS(Grades!$I:$I,Grades!$A:$A,"="&amp;$A242))</f>
        <v>0</v>
      </c>
      <c r="F242">
        <f>COUNTIFS(Grades!$A:$A,"="&amp;Alumn_Filtered!$A242,Grades!$P:$P,"CVL",Grades!$J:$J,"=1",Grades!$I:$I,"="&amp;_xlfn.MINIFS(Grades!$I:$I,Grades!$A:$A,"="&amp;$A242))</f>
        <v>0</v>
      </c>
      <c r="G242" s="30">
        <f t="shared" si="50"/>
        <v>6</v>
      </c>
      <c r="H242">
        <f>COUNTIFS(Grades!$A:$A,"="&amp;Alumn_Filtered!$A242,Grades!$J:$J,"=1",Grades!$P:$P,"&gt;=0.5",Grades!$I:$I,"="&amp;_xlfn.MINIFS(Grades!$I:$I,Grades!$A:$A,"="&amp;$A242))</f>
        <v>5</v>
      </c>
      <c r="I242" s="28">
        <f t="shared" si="51"/>
        <v>0.83333333333333337</v>
      </c>
      <c r="J242">
        <f>COUNTIFS(Grades!$A:$A,"="&amp;Alumn_Filtered!$A242,Grades!$J:$J,"=1",Grades!$P:$P,"&lt;0.5",Grades!$I:$I,"="&amp;_xlfn.MINIFS(Grades!$I:$I,Grades!$A:$A,"="&amp;$A242))</f>
        <v>1</v>
      </c>
      <c r="K242" s="28">
        <f t="shared" si="52"/>
        <v>0.16666666666666666</v>
      </c>
      <c r="L242" s="28">
        <f>_xlfn.MAXIFS(Grades!$P:$P,Grades!$A:$A,"="&amp;Alumn_Filtered!$A242,Grades!$J:$J,"=1",Grades!$I:$I,"="&amp;_xlfn.MINIFS(Grades!$I:$I,Grades!$A:$A,"="&amp;$A242))</f>
        <v>0.8833333333333333</v>
      </c>
      <c r="M242" s="28">
        <f>_xlfn.MINIFS(Grades!$P:$P,Grades!$A:$A,"="&amp;Alumn_Filtered!$A242,Grades!$J:$J,"=1",Grades!$I:$I,"="&amp;_xlfn.MINIFS(Grades!$I:$I,Grades!$A:$A,"="&amp;$A242))</f>
        <v>0.26666666666666666</v>
      </c>
      <c r="N242" s="28">
        <f>IF(G242&lt;&gt;0,SUMIFS(Grades!$P:$P,Grades!$P:$P,"&gt;0",Grades!$A:$A,"="&amp;Alumn_Filtered!$A242,Grades!$J:$J,"=1",Grades!$I:$I,"="&amp;_xlfn.MINIFS(Grades!$I:$I,Grades!$A:$A,"="&amp;$A242))/COUNTIFS(Grades!P:P,"&lt;&gt;BAD",Grades!P:P,"&lt;&gt;DRP",Grades!P:P,"&lt;&gt;CVL",Grades!$A:$A,"="&amp;Alumn_Filtered!$A242,Grades!$J:$J,"=1",Grades!$I:$I,"="&amp;_xlfn.MINIFS(Grades!$I:$I,Grades!$A:$A,"="&amp;$A242)),0)</f>
        <v>0.54166666666666663</v>
      </c>
      <c r="O242">
        <f>COUNTIFS(Grades!$A:$A,"="&amp;Alumn_Filtered!$A242,Grades!$J:$J,"=2",Grades!$I:$I,"="&amp;_xlfn.MINIFS(Grades!$I:$I,Grades!$A:$A,"="&amp;$A242))</f>
        <v>8</v>
      </c>
      <c r="P242">
        <f>COUNTIFS(Grades!$A:$A,"="&amp;Alumn_Filtered!$A242,Grades!$P:$P,"=DRP",Grades!$J:$J,"=2",Grades!$I:$I,"="&amp;_xlfn.MINIFS(Grades!$I:$I,Grades!$A:$A,"="&amp;$A242))</f>
        <v>1</v>
      </c>
      <c r="Q242">
        <f>COUNTIFS(Grades!$A:$A,"="&amp;Alumn_Filtered!$A242,Grades!$P:$P,"=BAD",Grades!$J:$J,"=2",Grades!$I:$I,"="&amp;_xlfn.MINIFS(Grades!$I:$I,Grades!$A:$A,"="&amp;$A242))</f>
        <v>0</v>
      </c>
      <c r="R242">
        <f>COUNTIFS(Grades!$A:$A,"="&amp;Alumn_Filtered!$A242,Grades!$P:$P,"CVL",Grades!$J:$J,"=2",Grades!$I:$I,"="&amp;_xlfn.MINIFS(Grades!$I:$I,Grades!$A:$A,"="&amp;$A242))</f>
        <v>0</v>
      </c>
      <c r="S242">
        <f t="shared" si="63"/>
        <v>7</v>
      </c>
      <c r="T242">
        <f>COUNTIFS(Grades!$A:$A,"="&amp;Alumn_Filtered!$A242,Grades!$J:$J,"=2",Grades!$P:$P,"&gt;=0.5",Grades!$I:$I,"="&amp;_xlfn.MINIFS(Grades!$I:$I,Grades!$A:$A,"="&amp;$A242))</f>
        <v>5</v>
      </c>
      <c r="U242" s="28">
        <f t="shared" si="53"/>
        <v>0.7142857142857143</v>
      </c>
      <c r="V242">
        <f>COUNTIFS(Grades!$A:$A,"="&amp;Alumn_Filtered!$A242,Grades!$J:$J,"=2",Grades!$P:$P,"&lt;0.5",Grades!$I:$I,"="&amp;_xlfn.MINIFS(Grades!$I:$I,Grades!$A:$A,"="&amp;$A242))</f>
        <v>2</v>
      </c>
      <c r="W242" s="28">
        <f t="shared" si="54"/>
        <v>0.2857142857142857</v>
      </c>
      <c r="X242" s="28">
        <f>_xlfn.MAXIFS(Grades!$P:$P,Grades!$A:$A,"="&amp;Alumn_Filtered!$A242,Grades!$J:$J,"=2",Grades!$I:$I,"="&amp;_xlfn.MINIFS(Grades!$I:$I,Grades!$A:$A,"="&amp;$A242))</f>
        <v>0.81666666666666676</v>
      </c>
      <c r="Y242" s="28">
        <f>_xlfn.MINIFS(Grades!$P:$P,Grades!$A:$A,"="&amp;Alumn_Filtered!$A242,Grades!$J:$J,"=2",Grades!$I:$I,"="&amp;_xlfn.MINIFS(Grades!$I:$I,Grades!$A:$A,"="&amp;$A242))</f>
        <v>0.43333333333333335</v>
      </c>
      <c r="Z242" s="28">
        <f>IF(S242&lt;&gt;0,SUMIFS(Grades!$P:$P,Grades!$P:$P,"&gt;0",Grades!$A:$A,"="&amp;Alumn_Filtered!$A242,Grades!$J:$J,"=2",Grades!$I:$I,"="&amp;_xlfn.MINIFS(Grades!$I:$I,Grades!$A:$A,"="&amp;$A242))/COUNTIFS(Grades!P:P,"&lt;&gt;BAD",Grades!P:P,"&lt;&gt;DRP",Grades!P:P,"&lt;&gt;CVL",Grades!$A:$A,"="&amp;Alumn_Filtered!$A242,Grades!$J:$J,"=2",Grades!$I:$I,"="&amp;_xlfn.MINIFS(Grades!$I:$I,Grades!$A:$A,"="&amp;$A242)),0)</f>
        <v>0.66190476190476188</v>
      </c>
      <c r="AA242" s="28">
        <f t="shared" si="55"/>
        <v>0.12023809523809526</v>
      </c>
      <c r="AB242">
        <f t="shared" ca="1" si="49"/>
        <v>21</v>
      </c>
      <c r="AC242" t="str">
        <f>LEFT(VLOOKUP($A242,Ingresos!$C:$X,5,FALSE),1)</f>
        <v>S</v>
      </c>
      <c r="AD242">
        <f t="shared" si="56"/>
        <v>1</v>
      </c>
      <c r="AE242" t="str">
        <f>LEFT(VLOOKUP($A242,Ingresos!$C:$X,6,FALSE),1)</f>
        <v>R</v>
      </c>
      <c r="AF242">
        <f t="shared" si="57"/>
        <v>1</v>
      </c>
      <c r="AG242">
        <f>VLOOKUP($A242,Ingresos!$C:$X,9,FALSE)</f>
        <v>605</v>
      </c>
      <c r="AH242" s="28">
        <f t="shared" si="58"/>
        <v>0.64343598055105344</v>
      </c>
      <c r="AI242">
        <f>VLOOKUP($A242,Ingresos!$C:$X,10,FALSE)</f>
        <v>614</v>
      </c>
      <c r="AJ242" s="28">
        <f t="shared" si="59"/>
        <v>0.65802269043760131</v>
      </c>
      <c r="AK242">
        <f>VLOOKUP($A242,Ingresos!$C:$X,11,FALSE)</f>
        <v>591</v>
      </c>
      <c r="AL242" s="28">
        <f t="shared" si="60"/>
        <v>0.62074554294975692</v>
      </c>
      <c r="AM242">
        <f>VLOOKUP($A242,Ingresos!$C:$X,12,FALSE)</f>
        <v>609</v>
      </c>
      <c r="AN242" s="28">
        <f t="shared" si="61"/>
        <v>0.64991896272285254</v>
      </c>
      <c r="AO242">
        <f>VLOOKUP($A242,Ingresos!$C:$X,18,FALSE)</f>
        <v>6</v>
      </c>
      <c r="AP242">
        <f t="shared" si="64"/>
        <v>6</v>
      </c>
      <c r="AQ242" t="str">
        <f>VLOOKUP($A242,Ingresos!$C:$X,19,FALSE)</f>
        <v>H1</v>
      </c>
      <c r="AR242">
        <f t="shared" si="62"/>
        <v>1</v>
      </c>
      <c r="AS242">
        <f>VLOOKUP($A242,Ingresos!$C:$X,22,FALSE)</f>
        <v>0</v>
      </c>
    </row>
    <row r="243" spans="1:45" x14ac:dyDescent="0.25">
      <c r="A243">
        <v>194219334</v>
      </c>
      <c r="B243">
        <f>IF((_xlfn.MAXIFS(Grades!$I:$I,Grades!$A:$A,"="&amp;$A243)-_xlfn.MINIFS(Grades!$I:$I,Grades!$A:$A,"="&amp;$A243))=0,0,1)</f>
        <v>1</v>
      </c>
      <c r="C243">
        <f>COUNTIFS(Grades!$A:$A,"="&amp;Alumn_Filtered!$A243,Grades!$J:$J,"=1",Grades!$I:$I,"="&amp;_xlfn.MINIFS(Grades!$I:$I,Grades!$A:$A,"="&amp;$A243))</f>
        <v>6</v>
      </c>
      <c r="D243">
        <f>COUNTIFS(Grades!$A:$A,"="&amp;Alumn_Filtered!$A243,Grades!$P:$P,"=DRP",Grades!$J:$J,"=1",Grades!$I:$I,"="&amp;_xlfn.MINIFS(Grades!$I:$I,Grades!$A:$A,"="&amp;$A243))</f>
        <v>0</v>
      </c>
      <c r="E243">
        <f>COUNTIFS(Grades!$A:$A,"="&amp;Alumn_Filtered!$A243,Grades!$P:$P,"=BAD",Grades!$J:$J,"=1",Grades!$I:$I,"="&amp;_xlfn.MINIFS(Grades!$I:$I,Grades!$A:$A,"="&amp;$A243))</f>
        <v>0</v>
      </c>
      <c r="F243">
        <f>COUNTIFS(Grades!$A:$A,"="&amp;Alumn_Filtered!$A243,Grades!$P:$P,"CVL",Grades!$J:$J,"=1",Grades!$I:$I,"="&amp;_xlfn.MINIFS(Grades!$I:$I,Grades!$A:$A,"="&amp;$A243))</f>
        <v>0</v>
      </c>
      <c r="G243" s="30">
        <f t="shared" si="50"/>
        <v>6</v>
      </c>
      <c r="H243">
        <f>COUNTIFS(Grades!$A:$A,"="&amp;Alumn_Filtered!$A243,Grades!$J:$J,"=1",Grades!$P:$P,"&gt;=0.5",Grades!$I:$I,"="&amp;_xlfn.MINIFS(Grades!$I:$I,Grades!$A:$A,"="&amp;$A243))</f>
        <v>5</v>
      </c>
      <c r="I243" s="28">
        <f t="shared" si="51"/>
        <v>0.83333333333333337</v>
      </c>
      <c r="J243">
        <f>COUNTIFS(Grades!$A:$A,"="&amp;Alumn_Filtered!$A243,Grades!$J:$J,"=1",Grades!$P:$P,"&lt;0.5",Grades!$I:$I,"="&amp;_xlfn.MINIFS(Grades!$I:$I,Grades!$A:$A,"="&amp;$A243))</f>
        <v>1</v>
      </c>
      <c r="K243" s="28">
        <f t="shared" si="52"/>
        <v>0.16666666666666666</v>
      </c>
      <c r="L243" s="28">
        <f>_xlfn.MAXIFS(Grades!$P:$P,Grades!$A:$A,"="&amp;Alumn_Filtered!$A243,Grades!$J:$J,"=1",Grades!$I:$I,"="&amp;_xlfn.MINIFS(Grades!$I:$I,Grades!$A:$A,"="&amp;$A243))</f>
        <v>0.96666666666666667</v>
      </c>
      <c r="M243" s="28">
        <f>_xlfn.MINIFS(Grades!$P:$P,Grades!$A:$A,"="&amp;Alumn_Filtered!$A243,Grades!$J:$J,"=1",Grades!$I:$I,"="&amp;_xlfn.MINIFS(Grades!$I:$I,Grades!$A:$A,"="&amp;$A243))</f>
        <v>0.35000000000000003</v>
      </c>
      <c r="N243" s="28">
        <f>IF(G243&lt;&gt;0,SUMIFS(Grades!$P:$P,Grades!$P:$P,"&gt;0",Grades!$A:$A,"="&amp;Alumn_Filtered!$A243,Grades!$J:$J,"=1",Grades!$I:$I,"="&amp;_xlfn.MINIFS(Grades!$I:$I,Grades!$A:$A,"="&amp;$A243))/COUNTIFS(Grades!P:P,"&lt;&gt;BAD",Grades!P:P,"&lt;&gt;DRP",Grades!P:P,"&lt;&gt;CVL",Grades!$A:$A,"="&amp;Alumn_Filtered!$A243,Grades!$J:$J,"=1",Grades!$I:$I,"="&amp;_xlfn.MINIFS(Grades!$I:$I,Grades!$A:$A,"="&amp;$A243)),0)</f>
        <v>0.625</v>
      </c>
      <c r="O243">
        <f>COUNTIFS(Grades!$A:$A,"="&amp;Alumn_Filtered!$A243,Grades!$J:$J,"=2",Grades!$I:$I,"="&amp;_xlfn.MINIFS(Grades!$I:$I,Grades!$A:$A,"="&amp;$A243))</f>
        <v>7</v>
      </c>
      <c r="P243">
        <f>COUNTIFS(Grades!$A:$A,"="&amp;Alumn_Filtered!$A243,Grades!$P:$P,"=DRP",Grades!$J:$J,"=2",Grades!$I:$I,"="&amp;_xlfn.MINIFS(Grades!$I:$I,Grades!$A:$A,"="&amp;$A243))</f>
        <v>1</v>
      </c>
      <c r="Q243">
        <f>COUNTIFS(Grades!$A:$A,"="&amp;Alumn_Filtered!$A243,Grades!$P:$P,"=BAD",Grades!$J:$J,"=2",Grades!$I:$I,"="&amp;_xlfn.MINIFS(Grades!$I:$I,Grades!$A:$A,"="&amp;$A243))</f>
        <v>0</v>
      </c>
      <c r="R243">
        <f>COUNTIFS(Grades!$A:$A,"="&amp;Alumn_Filtered!$A243,Grades!$P:$P,"CVL",Grades!$J:$J,"=2",Grades!$I:$I,"="&amp;_xlfn.MINIFS(Grades!$I:$I,Grades!$A:$A,"="&amp;$A243))</f>
        <v>0</v>
      </c>
      <c r="S243">
        <f t="shared" si="63"/>
        <v>6</v>
      </c>
      <c r="T243">
        <f>COUNTIFS(Grades!$A:$A,"="&amp;Alumn_Filtered!$A243,Grades!$J:$J,"=2",Grades!$P:$P,"&gt;=0.5",Grades!$I:$I,"="&amp;_xlfn.MINIFS(Grades!$I:$I,Grades!$A:$A,"="&amp;$A243))</f>
        <v>6</v>
      </c>
      <c r="U243" s="28">
        <f t="shared" si="53"/>
        <v>1</v>
      </c>
      <c r="V243">
        <f>COUNTIFS(Grades!$A:$A,"="&amp;Alumn_Filtered!$A243,Grades!$J:$J,"=2",Grades!$P:$P,"&lt;0.5",Grades!$I:$I,"="&amp;_xlfn.MINIFS(Grades!$I:$I,Grades!$A:$A,"="&amp;$A243))</f>
        <v>0</v>
      </c>
      <c r="W243" s="28">
        <f t="shared" si="54"/>
        <v>0</v>
      </c>
      <c r="X243" s="28">
        <f>_xlfn.MAXIFS(Grades!$P:$P,Grades!$A:$A,"="&amp;Alumn_Filtered!$A243,Grades!$J:$J,"=2",Grades!$I:$I,"="&amp;_xlfn.MINIFS(Grades!$I:$I,Grades!$A:$A,"="&amp;$A243))</f>
        <v>0.79999999999999993</v>
      </c>
      <c r="Y243" s="28">
        <f>_xlfn.MINIFS(Grades!$P:$P,Grades!$A:$A,"="&amp;Alumn_Filtered!$A243,Grades!$J:$J,"=2",Grades!$I:$I,"="&amp;_xlfn.MINIFS(Grades!$I:$I,Grades!$A:$A,"="&amp;$A243))</f>
        <v>0.54999999999999993</v>
      </c>
      <c r="Z243" s="28">
        <f>IF(S243&lt;&gt;0,SUMIFS(Grades!$P:$P,Grades!$P:$P,"&gt;0",Grades!$A:$A,"="&amp;Alumn_Filtered!$A243,Grades!$J:$J,"=2",Grades!$I:$I,"="&amp;_xlfn.MINIFS(Grades!$I:$I,Grades!$A:$A,"="&amp;$A243))/COUNTIFS(Grades!P:P,"&lt;&gt;BAD",Grades!P:P,"&lt;&gt;DRP",Grades!P:P,"&lt;&gt;CVL",Grades!$A:$A,"="&amp;Alumn_Filtered!$A243,Grades!$J:$J,"=2",Grades!$I:$I,"="&amp;_xlfn.MINIFS(Grades!$I:$I,Grades!$A:$A,"="&amp;$A243)),0)</f>
        <v>0.66666666666666663</v>
      </c>
      <c r="AA243" s="28">
        <f t="shared" si="55"/>
        <v>4.166666666666663E-2</v>
      </c>
      <c r="AB243">
        <f t="shared" ca="1" si="49"/>
        <v>21</v>
      </c>
      <c r="AC243" t="str">
        <f>LEFT(VLOOKUP($A243,Ingresos!$C:$X,5,FALSE),1)</f>
        <v>S</v>
      </c>
      <c r="AD243">
        <f t="shared" si="56"/>
        <v>1</v>
      </c>
      <c r="AE243" t="str">
        <f>LEFT(VLOOKUP($A243,Ingresos!$C:$X,6,FALSE),1)</f>
        <v>R</v>
      </c>
      <c r="AF243">
        <f t="shared" si="57"/>
        <v>1</v>
      </c>
      <c r="AG243">
        <f>VLOOKUP($A243,Ingresos!$C:$X,9,FALSE)</f>
        <v>645</v>
      </c>
      <c r="AH243" s="28">
        <f t="shared" si="58"/>
        <v>0.70826580226904379</v>
      </c>
      <c r="AI243">
        <f>VLOOKUP($A243,Ingresos!$C:$X,10,FALSE)</f>
        <v>709</v>
      </c>
      <c r="AJ243" s="28">
        <f t="shared" si="59"/>
        <v>0.81199351701782818</v>
      </c>
      <c r="AK243">
        <f>VLOOKUP($A243,Ingresos!$C:$X,11,FALSE)</f>
        <v>464</v>
      </c>
      <c r="AL243" s="28">
        <f t="shared" si="60"/>
        <v>0.41491085899513774</v>
      </c>
      <c r="AM243">
        <f>VLOOKUP($A243,Ingresos!$C:$X,12,FALSE)</f>
        <v>609</v>
      </c>
      <c r="AN243" s="28">
        <f t="shared" si="61"/>
        <v>0.64991896272285254</v>
      </c>
      <c r="AO243">
        <f>VLOOKUP($A243,Ingresos!$C:$X,18,FALSE)</f>
        <v>13</v>
      </c>
      <c r="AP243">
        <f t="shared" si="64"/>
        <v>13</v>
      </c>
      <c r="AQ243" t="str">
        <f>VLOOKUP($A243,Ingresos!$C:$X,19,FALSE)</f>
        <v>H1</v>
      </c>
      <c r="AR243">
        <f t="shared" si="62"/>
        <v>1</v>
      </c>
      <c r="AS243">
        <f>VLOOKUP($A243,Ingresos!$C:$X,22,FALSE)</f>
        <v>3</v>
      </c>
    </row>
    <row r="244" spans="1:45" x14ac:dyDescent="0.25">
      <c r="A244">
        <v>194220065</v>
      </c>
      <c r="B244">
        <f>IF((_xlfn.MAXIFS(Grades!$I:$I,Grades!$A:$A,"="&amp;$A244)-_xlfn.MINIFS(Grades!$I:$I,Grades!$A:$A,"="&amp;$A244))=0,0,1)</f>
        <v>1</v>
      </c>
      <c r="C244">
        <f>COUNTIFS(Grades!$A:$A,"="&amp;Alumn_Filtered!$A244,Grades!$J:$J,"=1",Grades!$I:$I,"="&amp;_xlfn.MINIFS(Grades!$I:$I,Grades!$A:$A,"="&amp;$A244))</f>
        <v>6</v>
      </c>
      <c r="D244">
        <f>COUNTIFS(Grades!$A:$A,"="&amp;Alumn_Filtered!$A244,Grades!$P:$P,"=DRP",Grades!$J:$J,"=1",Grades!$I:$I,"="&amp;_xlfn.MINIFS(Grades!$I:$I,Grades!$A:$A,"="&amp;$A244))</f>
        <v>0</v>
      </c>
      <c r="E244">
        <f>COUNTIFS(Grades!$A:$A,"="&amp;Alumn_Filtered!$A244,Grades!$P:$P,"=BAD",Grades!$J:$J,"=1",Grades!$I:$I,"="&amp;_xlfn.MINIFS(Grades!$I:$I,Grades!$A:$A,"="&amp;$A244))</f>
        <v>0</v>
      </c>
      <c r="F244">
        <f>COUNTIFS(Grades!$A:$A,"="&amp;Alumn_Filtered!$A244,Grades!$P:$P,"CVL",Grades!$J:$J,"=1",Grades!$I:$I,"="&amp;_xlfn.MINIFS(Grades!$I:$I,Grades!$A:$A,"="&amp;$A244))</f>
        <v>0</v>
      </c>
      <c r="G244" s="30">
        <f t="shared" si="50"/>
        <v>6</v>
      </c>
      <c r="H244">
        <f>COUNTIFS(Grades!$A:$A,"="&amp;Alumn_Filtered!$A244,Grades!$J:$J,"=1",Grades!$P:$P,"&gt;=0.5",Grades!$I:$I,"="&amp;_xlfn.MINIFS(Grades!$I:$I,Grades!$A:$A,"="&amp;$A244))</f>
        <v>3</v>
      </c>
      <c r="I244" s="28">
        <f t="shared" si="51"/>
        <v>0.5</v>
      </c>
      <c r="J244">
        <f>COUNTIFS(Grades!$A:$A,"="&amp;Alumn_Filtered!$A244,Grades!$J:$J,"=1",Grades!$P:$P,"&lt;0.5",Grades!$I:$I,"="&amp;_xlfn.MINIFS(Grades!$I:$I,Grades!$A:$A,"="&amp;$A244))</f>
        <v>3</v>
      </c>
      <c r="K244" s="28">
        <f t="shared" si="52"/>
        <v>0.5</v>
      </c>
      <c r="L244" s="28">
        <f>_xlfn.MAXIFS(Grades!$P:$P,Grades!$A:$A,"="&amp;Alumn_Filtered!$A244,Grades!$J:$J,"=1",Grades!$I:$I,"="&amp;_xlfn.MINIFS(Grades!$I:$I,Grades!$A:$A,"="&amp;$A244))</f>
        <v>0.8666666666666667</v>
      </c>
      <c r="M244" s="28">
        <f>_xlfn.MINIFS(Grades!$P:$P,Grades!$A:$A,"="&amp;Alumn_Filtered!$A244,Grades!$J:$J,"=1",Grades!$I:$I,"="&amp;_xlfn.MINIFS(Grades!$I:$I,Grades!$A:$A,"="&amp;$A244))</f>
        <v>0.3666666666666667</v>
      </c>
      <c r="N244" s="28">
        <f>IF(G244&lt;&gt;0,SUMIFS(Grades!$P:$P,Grades!$P:$P,"&gt;0",Grades!$A:$A,"="&amp;Alumn_Filtered!$A244,Grades!$J:$J,"=1",Grades!$I:$I,"="&amp;_xlfn.MINIFS(Grades!$I:$I,Grades!$A:$A,"="&amp;$A244))/COUNTIFS(Grades!P:P,"&lt;&gt;BAD",Grades!P:P,"&lt;&gt;DRP",Grades!P:P,"&lt;&gt;CVL",Grades!$A:$A,"="&amp;Alumn_Filtered!$A244,Grades!$J:$J,"=1",Grades!$I:$I,"="&amp;_xlfn.MINIFS(Grades!$I:$I,Grades!$A:$A,"="&amp;$A244)),0)</f>
        <v>0.52222222222222225</v>
      </c>
      <c r="O244">
        <f>COUNTIFS(Grades!$A:$A,"="&amp;Alumn_Filtered!$A244,Grades!$J:$J,"=2",Grades!$I:$I,"="&amp;_xlfn.MINIFS(Grades!$I:$I,Grades!$A:$A,"="&amp;$A244))</f>
        <v>6</v>
      </c>
      <c r="P244">
        <f>COUNTIFS(Grades!$A:$A,"="&amp;Alumn_Filtered!$A244,Grades!$P:$P,"=DRP",Grades!$J:$J,"=2",Grades!$I:$I,"="&amp;_xlfn.MINIFS(Grades!$I:$I,Grades!$A:$A,"="&amp;$A244))</f>
        <v>1</v>
      </c>
      <c r="Q244">
        <f>COUNTIFS(Grades!$A:$A,"="&amp;Alumn_Filtered!$A244,Grades!$P:$P,"=BAD",Grades!$J:$J,"=2",Grades!$I:$I,"="&amp;_xlfn.MINIFS(Grades!$I:$I,Grades!$A:$A,"="&amp;$A244))</f>
        <v>0</v>
      </c>
      <c r="R244">
        <f>COUNTIFS(Grades!$A:$A,"="&amp;Alumn_Filtered!$A244,Grades!$P:$P,"CVL",Grades!$J:$J,"=2",Grades!$I:$I,"="&amp;_xlfn.MINIFS(Grades!$I:$I,Grades!$A:$A,"="&amp;$A244))</f>
        <v>0</v>
      </c>
      <c r="S244">
        <f t="shared" si="63"/>
        <v>5</v>
      </c>
      <c r="T244">
        <f>COUNTIFS(Grades!$A:$A,"="&amp;Alumn_Filtered!$A244,Grades!$J:$J,"=2",Grades!$P:$P,"&gt;=0.5",Grades!$I:$I,"="&amp;_xlfn.MINIFS(Grades!$I:$I,Grades!$A:$A,"="&amp;$A244))</f>
        <v>4</v>
      </c>
      <c r="U244" s="28">
        <f t="shared" si="53"/>
        <v>0.8</v>
      </c>
      <c r="V244">
        <f>COUNTIFS(Grades!$A:$A,"="&amp;Alumn_Filtered!$A244,Grades!$J:$J,"=2",Grades!$P:$P,"&lt;0.5",Grades!$I:$I,"="&amp;_xlfn.MINIFS(Grades!$I:$I,Grades!$A:$A,"="&amp;$A244))</f>
        <v>1</v>
      </c>
      <c r="W244" s="28">
        <f t="shared" si="54"/>
        <v>0.2</v>
      </c>
      <c r="X244" s="28">
        <f>_xlfn.MAXIFS(Grades!$P:$P,Grades!$A:$A,"="&amp;Alumn_Filtered!$A244,Grades!$J:$J,"=2",Grades!$I:$I,"="&amp;_xlfn.MINIFS(Grades!$I:$I,Grades!$A:$A,"="&amp;$A244))</f>
        <v>0.70000000000000007</v>
      </c>
      <c r="Y244" s="28">
        <f>_xlfn.MINIFS(Grades!$P:$P,Grades!$A:$A,"="&amp;Alumn_Filtered!$A244,Grades!$J:$J,"=2",Grades!$I:$I,"="&amp;_xlfn.MINIFS(Grades!$I:$I,Grades!$A:$A,"="&amp;$A244))</f>
        <v>0.43333333333333335</v>
      </c>
      <c r="Z244" s="28">
        <f>IF(S244&lt;&gt;0,SUMIFS(Grades!$P:$P,Grades!$P:$P,"&gt;0",Grades!$A:$A,"="&amp;Alumn_Filtered!$A244,Grades!$J:$J,"=2",Grades!$I:$I,"="&amp;_xlfn.MINIFS(Grades!$I:$I,Grades!$A:$A,"="&amp;$A244))/COUNTIFS(Grades!P:P,"&lt;&gt;BAD",Grades!P:P,"&lt;&gt;DRP",Grades!P:P,"&lt;&gt;CVL",Grades!$A:$A,"="&amp;Alumn_Filtered!$A244,Grades!$J:$J,"=2",Grades!$I:$I,"="&amp;_xlfn.MINIFS(Grades!$I:$I,Grades!$A:$A,"="&amp;$A244)),0)</f>
        <v>0.57666666666666666</v>
      </c>
      <c r="AA244" s="28">
        <f t="shared" si="55"/>
        <v>5.4444444444444406E-2</v>
      </c>
      <c r="AB244">
        <f t="shared" ca="1" si="49"/>
        <v>21</v>
      </c>
      <c r="AC244" t="str">
        <f>LEFT(VLOOKUP($A244,Ingresos!$C:$X,5,FALSE),1)</f>
        <v>S</v>
      </c>
      <c r="AD244">
        <f t="shared" si="56"/>
        <v>1</v>
      </c>
      <c r="AE244" t="str">
        <f>LEFT(VLOOKUP($A244,Ingresos!$C:$X,6,FALSE),1)</f>
        <v>R</v>
      </c>
      <c r="AF244">
        <f t="shared" si="57"/>
        <v>1</v>
      </c>
      <c r="AG244">
        <f>VLOOKUP($A244,Ingresos!$C:$X,9,FALSE)</f>
        <v>608</v>
      </c>
      <c r="AH244" s="28">
        <f t="shared" si="58"/>
        <v>0.64829821717990277</v>
      </c>
      <c r="AI244">
        <f>VLOOKUP($A244,Ingresos!$C:$X,10,FALSE)</f>
        <v>640</v>
      </c>
      <c r="AJ244" s="28">
        <f t="shared" si="59"/>
        <v>0.70016207455429502</v>
      </c>
      <c r="AK244">
        <f>VLOOKUP($A244,Ingresos!$C:$X,11,FALSE)</f>
        <v>591</v>
      </c>
      <c r="AL244" s="28">
        <f t="shared" si="60"/>
        <v>0.62074554294975692</v>
      </c>
      <c r="AM244">
        <f>VLOOKUP($A244,Ingresos!$C:$X,12,FALSE)</f>
        <v>582</v>
      </c>
      <c r="AN244" s="28">
        <f t="shared" si="61"/>
        <v>0.60615883306320906</v>
      </c>
      <c r="AO244">
        <f>VLOOKUP($A244,Ingresos!$C:$X,18,FALSE)</f>
        <v>13</v>
      </c>
      <c r="AP244">
        <f t="shared" si="64"/>
        <v>13</v>
      </c>
      <c r="AQ244" t="str">
        <f>VLOOKUP($A244,Ingresos!$C:$X,19,FALSE)</f>
        <v>H1</v>
      </c>
      <c r="AR244">
        <f t="shared" si="62"/>
        <v>1</v>
      </c>
      <c r="AS244">
        <f>VLOOKUP($A244,Ingresos!$C:$X,22,FALSE)</f>
        <v>0</v>
      </c>
    </row>
    <row r="245" spans="1:45" x14ac:dyDescent="0.25">
      <c r="A245">
        <v>194220472</v>
      </c>
      <c r="B245">
        <f>IF((_xlfn.MAXIFS(Grades!$I:$I,Grades!$A:$A,"="&amp;$A245)-_xlfn.MINIFS(Grades!$I:$I,Grades!$A:$A,"="&amp;$A245))=0,0,1)</f>
        <v>1</v>
      </c>
      <c r="C245">
        <f>COUNTIFS(Grades!$A:$A,"="&amp;Alumn_Filtered!$A245,Grades!$J:$J,"=1",Grades!$I:$I,"="&amp;_xlfn.MINIFS(Grades!$I:$I,Grades!$A:$A,"="&amp;$A245))</f>
        <v>6</v>
      </c>
      <c r="D245">
        <f>COUNTIFS(Grades!$A:$A,"="&amp;Alumn_Filtered!$A245,Grades!$P:$P,"=DRP",Grades!$J:$J,"=1",Grades!$I:$I,"="&amp;_xlfn.MINIFS(Grades!$I:$I,Grades!$A:$A,"="&amp;$A245))</f>
        <v>0</v>
      </c>
      <c r="E245">
        <f>COUNTIFS(Grades!$A:$A,"="&amp;Alumn_Filtered!$A245,Grades!$P:$P,"=BAD",Grades!$J:$J,"=1",Grades!$I:$I,"="&amp;_xlfn.MINIFS(Grades!$I:$I,Grades!$A:$A,"="&amp;$A245))</f>
        <v>0</v>
      </c>
      <c r="F245">
        <f>COUNTIFS(Grades!$A:$A,"="&amp;Alumn_Filtered!$A245,Grades!$P:$P,"CVL",Grades!$J:$J,"=1",Grades!$I:$I,"="&amp;_xlfn.MINIFS(Grades!$I:$I,Grades!$A:$A,"="&amp;$A245))</f>
        <v>0</v>
      </c>
      <c r="G245" s="30">
        <f t="shared" si="50"/>
        <v>6</v>
      </c>
      <c r="H245">
        <f>COUNTIFS(Grades!$A:$A,"="&amp;Alumn_Filtered!$A245,Grades!$J:$J,"=1",Grades!$P:$P,"&gt;=0.5",Grades!$I:$I,"="&amp;_xlfn.MINIFS(Grades!$I:$I,Grades!$A:$A,"="&amp;$A245))</f>
        <v>6</v>
      </c>
      <c r="I245" s="28">
        <f t="shared" si="51"/>
        <v>1</v>
      </c>
      <c r="J245">
        <f>COUNTIFS(Grades!$A:$A,"="&amp;Alumn_Filtered!$A245,Grades!$J:$J,"=1",Grades!$P:$P,"&lt;0.5",Grades!$I:$I,"="&amp;_xlfn.MINIFS(Grades!$I:$I,Grades!$A:$A,"="&amp;$A245))</f>
        <v>0</v>
      </c>
      <c r="K245" s="28">
        <f t="shared" si="52"/>
        <v>0</v>
      </c>
      <c r="L245" s="28">
        <f>_xlfn.MAXIFS(Grades!$P:$P,Grades!$A:$A,"="&amp;Alumn_Filtered!$A245,Grades!$J:$J,"=1",Grades!$I:$I,"="&amp;_xlfn.MINIFS(Grades!$I:$I,Grades!$A:$A,"="&amp;$A245))</f>
        <v>0.70000000000000007</v>
      </c>
      <c r="M245" s="28">
        <f>_xlfn.MINIFS(Grades!$P:$P,Grades!$A:$A,"="&amp;Alumn_Filtered!$A245,Grades!$J:$J,"=1",Grades!$I:$I,"="&amp;_xlfn.MINIFS(Grades!$I:$I,Grades!$A:$A,"="&amp;$A245))</f>
        <v>0.5</v>
      </c>
      <c r="N245" s="28">
        <f>IF(G245&lt;&gt;0,SUMIFS(Grades!$P:$P,Grades!$P:$P,"&gt;0",Grades!$A:$A,"="&amp;Alumn_Filtered!$A245,Grades!$J:$J,"=1",Grades!$I:$I,"="&amp;_xlfn.MINIFS(Grades!$I:$I,Grades!$A:$A,"="&amp;$A245))/COUNTIFS(Grades!P:P,"&lt;&gt;BAD",Grades!P:P,"&lt;&gt;DRP",Grades!P:P,"&lt;&gt;CVL",Grades!$A:$A,"="&amp;Alumn_Filtered!$A245,Grades!$J:$J,"=1",Grades!$I:$I,"="&amp;_xlfn.MINIFS(Grades!$I:$I,Grades!$A:$A,"="&amp;$A245)),0)</f>
        <v>0.57777777777777772</v>
      </c>
      <c r="O245">
        <f>COUNTIFS(Grades!$A:$A,"="&amp;Alumn_Filtered!$A245,Grades!$J:$J,"=2",Grades!$I:$I,"="&amp;_xlfn.MINIFS(Grades!$I:$I,Grades!$A:$A,"="&amp;$A245))</f>
        <v>7</v>
      </c>
      <c r="P245">
        <f>COUNTIFS(Grades!$A:$A,"="&amp;Alumn_Filtered!$A245,Grades!$P:$P,"=DRP",Grades!$J:$J,"=2",Grades!$I:$I,"="&amp;_xlfn.MINIFS(Grades!$I:$I,Grades!$A:$A,"="&amp;$A245))</f>
        <v>1</v>
      </c>
      <c r="Q245">
        <f>COUNTIFS(Grades!$A:$A,"="&amp;Alumn_Filtered!$A245,Grades!$P:$P,"=BAD",Grades!$J:$J,"=2",Grades!$I:$I,"="&amp;_xlfn.MINIFS(Grades!$I:$I,Grades!$A:$A,"="&amp;$A245))</f>
        <v>0</v>
      </c>
      <c r="R245">
        <f>COUNTIFS(Grades!$A:$A,"="&amp;Alumn_Filtered!$A245,Grades!$P:$P,"CVL",Grades!$J:$J,"=2",Grades!$I:$I,"="&amp;_xlfn.MINIFS(Grades!$I:$I,Grades!$A:$A,"="&amp;$A245))</f>
        <v>0</v>
      </c>
      <c r="S245">
        <f t="shared" si="63"/>
        <v>6</v>
      </c>
      <c r="T245">
        <f>COUNTIFS(Grades!$A:$A,"="&amp;Alumn_Filtered!$A245,Grades!$J:$J,"=2",Grades!$P:$P,"&gt;=0.5",Grades!$I:$I,"="&amp;_xlfn.MINIFS(Grades!$I:$I,Grades!$A:$A,"="&amp;$A245))</f>
        <v>1</v>
      </c>
      <c r="U245" s="28">
        <f t="shared" si="53"/>
        <v>0.16666666666666666</v>
      </c>
      <c r="V245">
        <f>COUNTIFS(Grades!$A:$A,"="&amp;Alumn_Filtered!$A245,Grades!$J:$J,"=2",Grades!$P:$P,"&lt;0.5",Grades!$I:$I,"="&amp;_xlfn.MINIFS(Grades!$I:$I,Grades!$A:$A,"="&amp;$A245))</f>
        <v>5</v>
      </c>
      <c r="W245" s="28">
        <f t="shared" si="54"/>
        <v>0.83333333333333337</v>
      </c>
      <c r="X245" s="28">
        <f>_xlfn.MAXIFS(Grades!$P:$P,Grades!$A:$A,"="&amp;Alumn_Filtered!$A245,Grades!$J:$J,"=2",Grades!$I:$I,"="&amp;_xlfn.MINIFS(Grades!$I:$I,Grades!$A:$A,"="&amp;$A245))</f>
        <v>0.85</v>
      </c>
      <c r="Y245" s="28">
        <f>_xlfn.MINIFS(Grades!$P:$P,Grades!$A:$A,"="&amp;Alumn_Filtered!$A245,Grades!$J:$J,"=2",Grades!$I:$I,"="&amp;_xlfn.MINIFS(Grades!$I:$I,Grades!$A:$A,"="&amp;$A245))</f>
        <v>0.20000000000000004</v>
      </c>
      <c r="Z245" s="28">
        <f>IF(S245&lt;&gt;0,SUMIFS(Grades!$P:$P,Grades!$P:$P,"&gt;0",Grades!$A:$A,"="&amp;Alumn_Filtered!$A245,Grades!$J:$J,"=2",Grades!$I:$I,"="&amp;_xlfn.MINIFS(Grades!$I:$I,Grades!$A:$A,"="&amp;$A245))/COUNTIFS(Grades!P:P,"&lt;&gt;BAD",Grades!P:P,"&lt;&gt;DRP",Grades!P:P,"&lt;&gt;CVL",Grades!$A:$A,"="&amp;Alumn_Filtered!$A245,Grades!$J:$J,"=2",Grades!$I:$I,"="&amp;_xlfn.MINIFS(Grades!$I:$I,Grades!$A:$A,"="&amp;$A245)),0)</f>
        <v>0.37777777777777777</v>
      </c>
      <c r="AA245" s="28">
        <f t="shared" si="55"/>
        <v>-0.19999999999999996</v>
      </c>
      <c r="AB245">
        <f t="shared" ca="1" si="49"/>
        <v>21</v>
      </c>
      <c r="AC245" t="str">
        <f>LEFT(VLOOKUP($A245,Ingresos!$C:$X,5,FALSE),1)</f>
        <v>S</v>
      </c>
      <c r="AD245">
        <f t="shared" si="56"/>
        <v>1</v>
      </c>
      <c r="AE245" t="str">
        <f>LEFT(VLOOKUP($A245,Ingresos!$C:$X,6,FALSE),1)</f>
        <v>R</v>
      </c>
      <c r="AF245">
        <f t="shared" si="57"/>
        <v>1</v>
      </c>
      <c r="AG245">
        <f>VLOOKUP($A245,Ingresos!$C:$X,9,FALSE)</f>
        <v>507</v>
      </c>
      <c r="AH245" s="28">
        <f t="shared" si="58"/>
        <v>0.4846029173419773</v>
      </c>
      <c r="AI245">
        <f>VLOOKUP($A245,Ingresos!$C:$X,10,FALSE)</f>
        <v>507</v>
      </c>
      <c r="AJ245" s="28">
        <f t="shared" si="59"/>
        <v>0.4846029173419773</v>
      </c>
      <c r="AK245">
        <f>VLOOKUP($A245,Ingresos!$C:$X,11,FALSE)</f>
        <v>606</v>
      </c>
      <c r="AL245" s="28">
        <f t="shared" si="60"/>
        <v>0.64505672609400322</v>
      </c>
      <c r="AM245">
        <f>VLOOKUP($A245,Ingresos!$C:$X,12,FALSE)</f>
        <v>607</v>
      </c>
      <c r="AN245" s="28">
        <f t="shared" si="61"/>
        <v>0.64667747163695299</v>
      </c>
      <c r="AO245" t="str">
        <f>VLOOKUP($A245,Ingresos!$C:$X,18,FALSE)</f>
        <v>RM</v>
      </c>
      <c r="AP245">
        <f t="shared" si="64"/>
        <v>13</v>
      </c>
      <c r="AQ245" t="str">
        <f>VLOOKUP($A245,Ingresos!$C:$X,19,FALSE)</f>
        <v>H1</v>
      </c>
      <c r="AR245">
        <f t="shared" si="62"/>
        <v>1</v>
      </c>
      <c r="AS245">
        <f>VLOOKUP($A245,Ingresos!$C:$X,22,FALSE)</f>
        <v>11</v>
      </c>
    </row>
    <row r="246" spans="1:45" x14ac:dyDescent="0.25">
      <c r="A246">
        <v>194221657</v>
      </c>
      <c r="B246">
        <f>IF((_xlfn.MAXIFS(Grades!$I:$I,Grades!$A:$A,"="&amp;$A246)-_xlfn.MINIFS(Grades!$I:$I,Grades!$A:$A,"="&amp;$A246))=0,0,1)</f>
        <v>0</v>
      </c>
      <c r="C246">
        <f>COUNTIFS(Grades!$A:$A,"="&amp;Alumn_Filtered!$A246,Grades!$J:$J,"=1",Grades!$I:$I,"="&amp;_xlfn.MINIFS(Grades!$I:$I,Grades!$A:$A,"="&amp;$A246))</f>
        <v>6</v>
      </c>
      <c r="D246">
        <f>COUNTIFS(Grades!$A:$A,"="&amp;Alumn_Filtered!$A246,Grades!$P:$P,"=DRP",Grades!$J:$J,"=1",Grades!$I:$I,"="&amp;_xlfn.MINIFS(Grades!$I:$I,Grades!$A:$A,"="&amp;$A246))</f>
        <v>6</v>
      </c>
      <c r="E246">
        <f>COUNTIFS(Grades!$A:$A,"="&amp;Alumn_Filtered!$A246,Grades!$P:$P,"=BAD",Grades!$J:$J,"=1",Grades!$I:$I,"="&amp;_xlfn.MINIFS(Grades!$I:$I,Grades!$A:$A,"="&amp;$A246))</f>
        <v>0</v>
      </c>
      <c r="F246">
        <f>COUNTIFS(Grades!$A:$A,"="&amp;Alumn_Filtered!$A246,Grades!$P:$P,"CVL",Grades!$J:$J,"=1",Grades!$I:$I,"="&amp;_xlfn.MINIFS(Grades!$I:$I,Grades!$A:$A,"="&amp;$A246))</f>
        <v>0</v>
      </c>
      <c r="G246" s="30">
        <f t="shared" si="50"/>
        <v>0</v>
      </c>
      <c r="H246">
        <f>COUNTIFS(Grades!$A:$A,"="&amp;Alumn_Filtered!$A246,Grades!$J:$J,"=1",Grades!$P:$P,"&gt;=0.5",Grades!$I:$I,"="&amp;_xlfn.MINIFS(Grades!$I:$I,Grades!$A:$A,"="&amp;$A246))</f>
        <v>0</v>
      </c>
      <c r="I246" s="28">
        <f t="shared" si="51"/>
        <v>0</v>
      </c>
      <c r="J246">
        <f>COUNTIFS(Grades!$A:$A,"="&amp;Alumn_Filtered!$A246,Grades!$J:$J,"=1",Grades!$P:$P,"&lt;0.5",Grades!$I:$I,"="&amp;_xlfn.MINIFS(Grades!$I:$I,Grades!$A:$A,"="&amp;$A246))</f>
        <v>0</v>
      </c>
      <c r="K246" s="28">
        <f t="shared" si="52"/>
        <v>0</v>
      </c>
      <c r="L246" s="28">
        <f>_xlfn.MAXIFS(Grades!$P:$P,Grades!$A:$A,"="&amp;Alumn_Filtered!$A246,Grades!$J:$J,"=1",Grades!$I:$I,"="&amp;_xlfn.MINIFS(Grades!$I:$I,Grades!$A:$A,"="&amp;$A246))</f>
        <v>0</v>
      </c>
      <c r="M246" s="28">
        <f>_xlfn.MINIFS(Grades!$P:$P,Grades!$A:$A,"="&amp;Alumn_Filtered!$A246,Grades!$J:$J,"=1",Grades!$I:$I,"="&amp;_xlfn.MINIFS(Grades!$I:$I,Grades!$A:$A,"="&amp;$A246))</f>
        <v>0</v>
      </c>
      <c r="N246" s="28">
        <f>IF(G246&lt;&gt;0,SUMIFS(Grades!$P:$P,Grades!$P:$P,"&gt;0",Grades!$A:$A,"="&amp;Alumn_Filtered!$A246,Grades!$J:$J,"=1",Grades!$I:$I,"="&amp;_xlfn.MINIFS(Grades!$I:$I,Grades!$A:$A,"="&amp;$A246))/COUNTIFS(Grades!P:P,"&lt;&gt;BAD",Grades!P:P,"&lt;&gt;DRP",Grades!P:P,"&lt;&gt;CVL",Grades!$A:$A,"="&amp;Alumn_Filtered!$A246,Grades!$J:$J,"=1",Grades!$I:$I,"="&amp;_xlfn.MINIFS(Grades!$I:$I,Grades!$A:$A,"="&amp;$A246)),0)</f>
        <v>0</v>
      </c>
      <c r="O246">
        <f>COUNTIFS(Grades!$A:$A,"="&amp;Alumn_Filtered!$A246,Grades!$J:$J,"=2",Grades!$I:$I,"="&amp;_xlfn.MINIFS(Grades!$I:$I,Grades!$A:$A,"="&amp;$A246))</f>
        <v>0</v>
      </c>
      <c r="P246">
        <f>COUNTIFS(Grades!$A:$A,"="&amp;Alumn_Filtered!$A246,Grades!$P:$P,"=DRP",Grades!$J:$J,"=2",Grades!$I:$I,"="&amp;_xlfn.MINIFS(Grades!$I:$I,Grades!$A:$A,"="&amp;$A246))</f>
        <v>0</v>
      </c>
      <c r="Q246">
        <f>COUNTIFS(Grades!$A:$A,"="&amp;Alumn_Filtered!$A246,Grades!$P:$P,"=BAD",Grades!$J:$J,"=2",Grades!$I:$I,"="&amp;_xlfn.MINIFS(Grades!$I:$I,Grades!$A:$A,"="&amp;$A246))</f>
        <v>0</v>
      </c>
      <c r="R246">
        <f>COUNTIFS(Grades!$A:$A,"="&amp;Alumn_Filtered!$A246,Grades!$P:$P,"CVL",Grades!$J:$J,"=2",Grades!$I:$I,"="&amp;_xlfn.MINIFS(Grades!$I:$I,Grades!$A:$A,"="&amp;$A246))</f>
        <v>0</v>
      </c>
      <c r="S246">
        <f t="shared" si="63"/>
        <v>0</v>
      </c>
      <c r="T246">
        <f>COUNTIFS(Grades!$A:$A,"="&amp;Alumn_Filtered!$A246,Grades!$J:$J,"=2",Grades!$P:$P,"&gt;=0.5",Grades!$I:$I,"="&amp;_xlfn.MINIFS(Grades!$I:$I,Grades!$A:$A,"="&amp;$A246))</f>
        <v>0</v>
      </c>
      <c r="U246" s="28">
        <f t="shared" si="53"/>
        <v>0</v>
      </c>
      <c r="V246">
        <f>COUNTIFS(Grades!$A:$A,"="&amp;Alumn_Filtered!$A246,Grades!$J:$J,"=2",Grades!$P:$P,"&lt;0.5",Grades!$I:$I,"="&amp;_xlfn.MINIFS(Grades!$I:$I,Grades!$A:$A,"="&amp;$A246))</f>
        <v>0</v>
      </c>
      <c r="W246" s="28">
        <f t="shared" si="54"/>
        <v>0</v>
      </c>
      <c r="X246" s="28">
        <f>_xlfn.MAXIFS(Grades!$P:$P,Grades!$A:$A,"="&amp;Alumn_Filtered!$A246,Grades!$J:$J,"=2",Grades!$I:$I,"="&amp;_xlfn.MINIFS(Grades!$I:$I,Grades!$A:$A,"="&amp;$A246))</f>
        <v>0</v>
      </c>
      <c r="Y246" s="28">
        <f>_xlfn.MINIFS(Grades!$P:$P,Grades!$A:$A,"="&amp;Alumn_Filtered!$A246,Grades!$J:$J,"=2",Grades!$I:$I,"="&amp;_xlfn.MINIFS(Grades!$I:$I,Grades!$A:$A,"="&amp;$A246))</f>
        <v>0</v>
      </c>
      <c r="Z246" s="28">
        <f>IF(S246&lt;&gt;0,SUMIFS(Grades!$P:$P,Grades!$P:$P,"&gt;0",Grades!$A:$A,"="&amp;Alumn_Filtered!$A246,Grades!$J:$J,"=2",Grades!$I:$I,"="&amp;_xlfn.MINIFS(Grades!$I:$I,Grades!$A:$A,"="&amp;$A246))/COUNTIFS(Grades!P:P,"&lt;&gt;BAD",Grades!P:P,"&lt;&gt;DRP",Grades!P:P,"&lt;&gt;CVL",Grades!$A:$A,"="&amp;Alumn_Filtered!$A246,Grades!$J:$J,"=2",Grades!$I:$I,"="&amp;_xlfn.MINIFS(Grades!$I:$I,Grades!$A:$A,"="&amp;$A246)),0)</f>
        <v>0</v>
      </c>
      <c r="AA246" s="28">
        <f t="shared" si="55"/>
        <v>0</v>
      </c>
      <c r="AB246">
        <f t="shared" ca="1" si="49"/>
        <v>21</v>
      </c>
      <c r="AC246" t="str">
        <f>LEFT(VLOOKUP($A246,Ingresos!$C:$X,5,FALSE),1)</f>
        <v>S</v>
      </c>
      <c r="AD246">
        <f t="shared" si="56"/>
        <v>1</v>
      </c>
      <c r="AE246" t="str">
        <f>LEFT(VLOOKUP($A246,Ingresos!$C:$X,6,FALSE),1)</f>
        <v>R</v>
      </c>
      <c r="AF246">
        <f t="shared" si="57"/>
        <v>1</v>
      </c>
      <c r="AG246">
        <f>VLOOKUP($A246,Ingresos!$C:$X,9,FALSE)</f>
        <v>585</v>
      </c>
      <c r="AH246" s="28">
        <f t="shared" si="58"/>
        <v>0.61102106969205838</v>
      </c>
      <c r="AI246">
        <f>VLOOKUP($A246,Ingresos!$C:$X,10,FALSE)</f>
        <v>589</v>
      </c>
      <c r="AJ246" s="28">
        <f t="shared" si="59"/>
        <v>0.61750405186385737</v>
      </c>
      <c r="AK246">
        <f>VLOOKUP($A246,Ingresos!$C:$X,11,FALSE)</f>
        <v>721</v>
      </c>
      <c r="AL246" s="28">
        <f t="shared" si="60"/>
        <v>0.83144246353322526</v>
      </c>
      <c r="AM246">
        <f>VLOOKUP($A246,Ingresos!$C:$X,12,FALSE)</f>
        <v>607</v>
      </c>
      <c r="AN246" s="28">
        <f t="shared" si="61"/>
        <v>0.64667747163695299</v>
      </c>
      <c r="AO246" t="str">
        <f>VLOOKUP($A246,Ingresos!$C:$X,18,FALSE)</f>
        <v>RM</v>
      </c>
      <c r="AP246">
        <f t="shared" si="64"/>
        <v>13</v>
      </c>
      <c r="AQ246" t="str">
        <f>VLOOKUP($A246,Ingresos!$C:$X,19,FALSE)</f>
        <v>H1</v>
      </c>
      <c r="AR246">
        <f t="shared" si="62"/>
        <v>1</v>
      </c>
      <c r="AS246">
        <f>VLOOKUP($A246,Ingresos!$C:$X,22,FALSE)</f>
        <v>9</v>
      </c>
    </row>
    <row r="247" spans="1:45" x14ac:dyDescent="0.25">
      <c r="A247">
        <v>194227973</v>
      </c>
      <c r="B247">
        <f>IF((_xlfn.MAXIFS(Grades!$I:$I,Grades!$A:$A,"="&amp;$A247)-_xlfn.MINIFS(Grades!$I:$I,Grades!$A:$A,"="&amp;$A247))=0,0,1)</f>
        <v>0</v>
      </c>
      <c r="C247">
        <f>COUNTIFS(Grades!$A:$A,"="&amp;Alumn_Filtered!$A247,Grades!$J:$J,"=1",Grades!$I:$I,"="&amp;_xlfn.MINIFS(Grades!$I:$I,Grades!$A:$A,"="&amp;$A247))</f>
        <v>6</v>
      </c>
      <c r="D247">
        <f>COUNTIFS(Grades!$A:$A,"="&amp;Alumn_Filtered!$A247,Grades!$P:$P,"=DRP",Grades!$J:$J,"=1",Grades!$I:$I,"="&amp;_xlfn.MINIFS(Grades!$I:$I,Grades!$A:$A,"="&amp;$A247))</f>
        <v>0</v>
      </c>
      <c r="E247">
        <f>COUNTIFS(Grades!$A:$A,"="&amp;Alumn_Filtered!$A247,Grades!$P:$P,"=BAD",Grades!$J:$J,"=1",Grades!$I:$I,"="&amp;_xlfn.MINIFS(Grades!$I:$I,Grades!$A:$A,"="&amp;$A247))</f>
        <v>0</v>
      </c>
      <c r="F247">
        <f>COUNTIFS(Grades!$A:$A,"="&amp;Alumn_Filtered!$A247,Grades!$P:$P,"CVL",Grades!$J:$J,"=1",Grades!$I:$I,"="&amp;_xlfn.MINIFS(Grades!$I:$I,Grades!$A:$A,"="&amp;$A247))</f>
        <v>0</v>
      </c>
      <c r="G247" s="30">
        <f t="shared" si="50"/>
        <v>6</v>
      </c>
      <c r="H247">
        <f>COUNTIFS(Grades!$A:$A,"="&amp;Alumn_Filtered!$A247,Grades!$J:$J,"=1",Grades!$P:$P,"&gt;=0.5",Grades!$I:$I,"="&amp;_xlfn.MINIFS(Grades!$I:$I,Grades!$A:$A,"="&amp;$A247))</f>
        <v>2</v>
      </c>
      <c r="I247" s="28">
        <f t="shared" si="51"/>
        <v>0.33333333333333331</v>
      </c>
      <c r="J247">
        <f>COUNTIFS(Grades!$A:$A,"="&amp;Alumn_Filtered!$A247,Grades!$J:$J,"=1",Grades!$P:$P,"&lt;0.5",Grades!$I:$I,"="&amp;_xlfn.MINIFS(Grades!$I:$I,Grades!$A:$A,"="&amp;$A247))</f>
        <v>4</v>
      </c>
      <c r="K247" s="28">
        <f t="shared" si="52"/>
        <v>0.66666666666666663</v>
      </c>
      <c r="L247" s="28">
        <f>_xlfn.MAXIFS(Grades!$P:$P,Grades!$A:$A,"="&amp;Alumn_Filtered!$A247,Grades!$J:$J,"=1",Grades!$I:$I,"="&amp;_xlfn.MINIFS(Grades!$I:$I,Grades!$A:$A,"="&amp;$A247))</f>
        <v>0.8666666666666667</v>
      </c>
      <c r="M247" s="28">
        <f>_xlfn.MINIFS(Grades!$P:$P,Grades!$A:$A,"="&amp;Alumn_Filtered!$A247,Grades!$J:$J,"=1",Grades!$I:$I,"="&amp;_xlfn.MINIFS(Grades!$I:$I,Grades!$A:$A,"="&amp;$A247))</f>
        <v>0.21666666666666665</v>
      </c>
      <c r="N247" s="28">
        <f>IF(G247&lt;&gt;0,SUMIFS(Grades!$P:$P,Grades!$P:$P,"&gt;0",Grades!$A:$A,"="&amp;Alumn_Filtered!$A247,Grades!$J:$J,"=1",Grades!$I:$I,"="&amp;_xlfn.MINIFS(Grades!$I:$I,Grades!$A:$A,"="&amp;$A247))/COUNTIFS(Grades!P:P,"&lt;&gt;BAD",Grades!P:P,"&lt;&gt;DRP",Grades!P:P,"&lt;&gt;CVL",Grades!$A:$A,"="&amp;Alumn_Filtered!$A247,Grades!$J:$J,"=1",Grades!$I:$I,"="&amp;_xlfn.MINIFS(Grades!$I:$I,Grades!$A:$A,"="&amp;$A247)),0)</f>
        <v>0.45833333333333331</v>
      </c>
      <c r="O247">
        <f>COUNTIFS(Grades!$A:$A,"="&amp;Alumn_Filtered!$A247,Grades!$J:$J,"=2",Grades!$I:$I,"="&amp;_xlfn.MINIFS(Grades!$I:$I,Grades!$A:$A,"="&amp;$A247))</f>
        <v>7</v>
      </c>
      <c r="P247">
        <f>COUNTIFS(Grades!$A:$A,"="&amp;Alumn_Filtered!$A247,Grades!$P:$P,"=DRP",Grades!$J:$J,"=2",Grades!$I:$I,"="&amp;_xlfn.MINIFS(Grades!$I:$I,Grades!$A:$A,"="&amp;$A247))</f>
        <v>0</v>
      </c>
      <c r="Q247">
        <f>COUNTIFS(Grades!$A:$A,"="&amp;Alumn_Filtered!$A247,Grades!$P:$P,"=BAD",Grades!$J:$J,"=2",Grades!$I:$I,"="&amp;_xlfn.MINIFS(Grades!$I:$I,Grades!$A:$A,"="&amp;$A247))</f>
        <v>2</v>
      </c>
      <c r="R247">
        <f>COUNTIFS(Grades!$A:$A,"="&amp;Alumn_Filtered!$A247,Grades!$P:$P,"CVL",Grades!$J:$J,"=2",Grades!$I:$I,"="&amp;_xlfn.MINIFS(Grades!$I:$I,Grades!$A:$A,"="&amp;$A247))</f>
        <v>0</v>
      </c>
      <c r="S247">
        <f t="shared" si="63"/>
        <v>5</v>
      </c>
      <c r="T247">
        <f>COUNTIFS(Grades!$A:$A,"="&amp;Alumn_Filtered!$A247,Grades!$J:$J,"=2",Grades!$P:$P,"&gt;=0.5",Grades!$I:$I,"="&amp;_xlfn.MINIFS(Grades!$I:$I,Grades!$A:$A,"="&amp;$A247))</f>
        <v>2</v>
      </c>
      <c r="U247" s="28">
        <f t="shared" si="53"/>
        <v>0.4</v>
      </c>
      <c r="V247">
        <f>COUNTIFS(Grades!$A:$A,"="&amp;Alumn_Filtered!$A247,Grades!$J:$J,"=2",Grades!$P:$P,"&lt;0.5",Grades!$I:$I,"="&amp;_xlfn.MINIFS(Grades!$I:$I,Grades!$A:$A,"="&amp;$A247))</f>
        <v>3</v>
      </c>
      <c r="W247" s="28">
        <f t="shared" si="54"/>
        <v>0.6</v>
      </c>
      <c r="X247" s="28">
        <f>_xlfn.MAXIFS(Grades!$P:$P,Grades!$A:$A,"="&amp;Alumn_Filtered!$A247,Grades!$J:$J,"=2",Grades!$I:$I,"="&amp;_xlfn.MINIFS(Grades!$I:$I,Grades!$A:$A,"="&amp;$A247))</f>
        <v>0.79999999999999993</v>
      </c>
      <c r="Y247" s="28">
        <f>_xlfn.MINIFS(Grades!$P:$P,Grades!$A:$A,"="&amp;Alumn_Filtered!$A247,Grades!$J:$J,"=2",Grades!$I:$I,"="&amp;_xlfn.MINIFS(Grades!$I:$I,Grades!$A:$A,"="&amp;$A247))</f>
        <v>0.35000000000000003</v>
      </c>
      <c r="Z247" s="28">
        <f>IF(S247&lt;&gt;0,SUMIFS(Grades!$P:$P,Grades!$P:$P,"&gt;0",Grades!$A:$A,"="&amp;Alumn_Filtered!$A247,Grades!$J:$J,"=2",Grades!$I:$I,"="&amp;_xlfn.MINIFS(Grades!$I:$I,Grades!$A:$A,"="&amp;$A247))/COUNTIFS(Grades!P:P,"&lt;&gt;BAD",Grades!P:P,"&lt;&gt;DRP",Grades!P:P,"&lt;&gt;CVL",Grades!$A:$A,"="&amp;Alumn_Filtered!$A247,Grades!$J:$J,"=2",Grades!$I:$I,"="&amp;_xlfn.MINIFS(Grades!$I:$I,Grades!$A:$A,"="&amp;$A247)),0)</f>
        <v>0.52333333333333332</v>
      </c>
      <c r="AA247" s="28">
        <f t="shared" si="55"/>
        <v>6.5000000000000002E-2</v>
      </c>
      <c r="AB247">
        <f t="shared" ca="1" si="49"/>
        <v>21</v>
      </c>
      <c r="AC247" t="str">
        <f>LEFT(VLOOKUP($A247,Ingresos!$C:$X,5,FALSE),1)</f>
        <v>S</v>
      </c>
      <c r="AD247">
        <f t="shared" si="56"/>
        <v>1</v>
      </c>
      <c r="AE247" t="str">
        <f>LEFT(VLOOKUP($A247,Ingresos!$C:$X,6,FALSE),1)</f>
        <v>R</v>
      </c>
      <c r="AF247">
        <f t="shared" si="57"/>
        <v>1</v>
      </c>
      <c r="AG247">
        <f>VLOOKUP($A247,Ingresos!$C:$X,9,FALSE)</f>
        <v>530</v>
      </c>
      <c r="AH247" s="28">
        <f t="shared" si="58"/>
        <v>0.52188006482982174</v>
      </c>
      <c r="AI247">
        <f>VLOOKUP($A247,Ingresos!$C:$X,10,FALSE)</f>
        <v>541</v>
      </c>
      <c r="AJ247" s="28">
        <f t="shared" si="59"/>
        <v>0.53970826580226905</v>
      </c>
      <c r="AK247">
        <f>VLOOKUP($A247,Ingresos!$C:$X,11,FALSE)</f>
        <v>525</v>
      </c>
      <c r="AL247" s="28">
        <f t="shared" si="60"/>
        <v>0.51377633711507298</v>
      </c>
      <c r="AM247">
        <f>VLOOKUP($A247,Ingresos!$C:$X,12,FALSE)</f>
        <v>605</v>
      </c>
      <c r="AN247" s="28">
        <f t="shared" si="61"/>
        <v>0.64343598055105344</v>
      </c>
      <c r="AO247">
        <f>VLOOKUP($A247,Ingresos!$C:$X,18,FALSE)</f>
        <v>13</v>
      </c>
      <c r="AP247">
        <f t="shared" si="64"/>
        <v>13</v>
      </c>
      <c r="AQ247" t="str">
        <f>VLOOKUP($A247,Ingresos!$C:$X,19,FALSE)</f>
        <v>H1</v>
      </c>
      <c r="AR247">
        <f t="shared" si="62"/>
        <v>1</v>
      </c>
      <c r="AS247">
        <f>VLOOKUP($A247,Ingresos!$C:$X,22,FALSE)</f>
        <v>11</v>
      </c>
    </row>
    <row r="248" spans="1:45" x14ac:dyDescent="0.25">
      <c r="A248">
        <v>194231288</v>
      </c>
      <c r="B248">
        <f>IF((_xlfn.MAXIFS(Grades!$I:$I,Grades!$A:$A,"="&amp;$A248)-_xlfn.MINIFS(Grades!$I:$I,Grades!$A:$A,"="&amp;$A248))=0,0,1)</f>
        <v>1</v>
      </c>
      <c r="C248">
        <f>COUNTIFS(Grades!$A:$A,"="&amp;Alumn_Filtered!$A248,Grades!$J:$J,"=1",Grades!$I:$I,"="&amp;_xlfn.MINIFS(Grades!$I:$I,Grades!$A:$A,"="&amp;$A248))</f>
        <v>6</v>
      </c>
      <c r="D248">
        <f>COUNTIFS(Grades!$A:$A,"="&amp;Alumn_Filtered!$A248,Grades!$P:$P,"=DRP",Grades!$J:$J,"=1",Grades!$I:$I,"="&amp;_xlfn.MINIFS(Grades!$I:$I,Grades!$A:$A,"="&amp;$A248))</f>
        <v>0</v>
      </c>
      <c r="E248">
        <f>COUNTIFS(Grades!$A:$A,"="&amp;Alumn_Filtered!$A248,Grades!$P:$P,"=BAD",Grades!$J:$J,"=1",Grades!$I:$I,"="&amp;_xlfn.MINIFS(Grades!$I:$I,Grades!$A:$A,"="&amp;$A248))</f>
        <v>0</v>
      </c>
      <c r="F248">
        <f>COUNTIFS(Grades!$A:$A,"="&amp;Alumn_Filtered!$A248,Grades!$P:$P,"CVL",Grades!$J:$J,"=1",Grades!$I:$I,"="&amp;_xlfn.MINIFS(Grades!$I:$I,Grades!$A:$A,"="&amp;$A248))</f>
        <v>0</v>
      </c>
      <c r="G248" s="30">
        <f t="shared" si="50"/>
        <v>6</v>
      </c>
      <c r="H248">
        <f>COUNTIFS(Grades!$A:$A,"="&amp;Alumn_Filtered!$A248,Grades!$J:$J,"=1",Grades!$P:$P,"&gt;=0.5",Grades!$I:$I,"="&amp;_xlfn.MINIFS(Grades!$I:$I,Grades!$A:$A,"="&amp;$A248))</f>
        <v>6</v>
      </c>
      <c r="I248" s="28">
        <f t="shared" si="51"/>
        <v>1</v>
      </c>
      <c r="J248">
        <f>COUNTIFS(Grades!$A:$A,"="&amp;Alumn_Filtered!$A248,Grades!$J:$J,"=1",Grades!$P:$P,"&lt;0.5",Grades!$I:$I,"="&amp;_xlfn.MINIFS(Grades!$I:$I,Grades!$A:$A,"="&amp;$A248))</f>
        <v>0</v>
      </c>
      <c r="K248" s="28">
        <f t="shared" si="52"/>
        <v>0</v>
      </c>
      <c r="L248" s="28">
        <f>_xlfn.MAXIFS(Grades!$P:$P,Grades!$A:$A,"="&amp;Alumn_Filtered!$A248,Grades!$J:$J,"=1",Grades!$I:$I,"="&amp;_xlfn.MINIFS(Grades!$I:$I,Grades!$A:$A,"="&amp;$A248))</f>
        <v>0.8833333333333333</v>
      </c>
      <c r="M248" s="28">
        <f>_xlfn.MINIFS(Grades!$P:$P,Grades!$A:$A,"="&amp;Alumn_Filtered!$A248,Grades!$J:$J,"=1",Grades!$I:$I,"="&amp;_xlfn.MINIFS(Grades!$I:$I,Grades!$A:$A,"="&amp;$A248))</f>
        <v>0.51666666666666661</v>
      </c>
      <c r="N248" s="28">
        <f>IF(G248&lt;&gt;0,SUMIFS(Grades!$P:$P,Grades!$P:$P,"&gt;0",Grades!$A:$A,"="&amp;Alumn_Filtered!$A248,Grades!$J:$J,"=1",Grades!$I:$I,"="&amp;_xlfn.MINIFS(Grades!$I:$I,Grades!$A:$A,"="&amp;$A248))/COUNTIFS(Grades!P:P,"&lt;&gt;BAD",Grades!P:P,"&lt;&gt;DRP",Grades!P:P,"&lt;&gt;CVL",Grades!$A:$A,"="&amp;Alumn_Filtered!$A248,Grades!$J:$J,"=1",Grades!$I:$I,"="&amp;_xlfn.MINIFS(Grades!$I:$I,Grades!$A:$A,"="&amp;$A248)),0)</f>
        <v>0.65833333333333333</v>
      </c>
      <c r="O248">
        <f>COUNTIFS(Grades!$A:$A,"="&amp;Alumn_Filtered!$A248,Grades!$J:$J,"=2",Grades!$I:$I,"="&amp;_xlfn.MINIFS(Grades!$I:$I,Grades!$A:$A,"="&amp;$A248))</f>
        <v>6</v>
      </c>
      <c r="P248">
        <f>COUNTIFS(Grades!$A:$A,"="&amp;Alumn_Filtered!$A248,Grades!$P:$P,"=DRP",Grades!$J:$J,"=2",Grades!$I:$I,"="&amp;_xlfn.MINIFS(Grades!$I:$I,Grades!$A:$A,"="&amp;$A248))</f>
        <v>0</v>
      </c>
      <c r="Q248">
        <f>COUNTIFS(Grades!$A:$A,"="&amp;Alumn_Filtered!$A248,Grades!$P:$P,"=BAD",Grades!$J:$J,"=2",Grades!$I:$I,"="&amp;_xlfn.MINIFS(Grades!$I:$I,Grades!$A:$A,"="&amp;$A248))</f>
        <v>0</v>
      </c>
      <c r="R248">
        <f>COUNTIFS(Grades!$A:$A,"="&amp;Alumn_Filtered!$A248,Grades!$P:$P,"CVL",Grades!$J:$J,"=2",Grades!$I:$I,"="&amp;_xlfn.MINIFS(Grades!$I:$I,Grades!$A:$A,"="&amp;$A248))</f>
        <v>0</v>
      </c>
      <c r="S248">
        <f t="shared" si="63"/>
        <v>6</v>
      </c>
      <c r="T248">
        <f>COUNTIFS(Grades!$A:$A,"="&amp;Alumn_Filtered!$A248,Grades!$J:$J,"=2",Grades!$P:$P,"&gt;=0.5",Grades!$I:$I,"="&amp;_xlfn.MINIFS(Grades!$I:$I,Grades!$A:$A,"="&amp;$A248))</f>
        <v>5</v>
      </c>
      <c r="U248" s="28">
        <f t="shared" si="53"/>
        <v>0.83333333333333337</v>
      </c>
      <c r="V248">
        <f>COUNTIFS(Grades!$A:$A,"="&amp;Alumn_Filtered!$A248,Grades!$J:$J,"=2",Grades!$P:$P,"&lt;0.5",Grades!$I:$I,"="&amp;_xlfn.MINIFS(Grades!$I:$I,Grades!$A:$A,"="&amp;$A248))</f>
        <v>1</v>
      </c>
      <c r="W248" s="28">
        <f t="shared" si="54"/>
        <v>0.16666666666666666</v>
      </c>
      <c r="X248" s="28">
        <f>_xlfn.MAXIFS(Grades!$P:$P,Grades!$A:$A,"="&amp;Alumn_Filtered!$A248,Grades!$J:$J,"=2",Grades!$I:$I,"="&amp;_xlfn.MINIFS(Grades!$I:$I,Grades!$A:$A,"="&amp;$A248))</f>
        <v>0.51666666666666661</v>
      </c>
      <c r="Y248" s="28">
        <f>_xlfn.MINIFS(Grades!$P:$P,Grades!$A:$A,"="&amp;Alumn_Filtered!$A248,Grades!$J:$J,"=2",Grades!$I:$I,"="&amp;_xlfn.MINIFS(Grades!$I:$I,Grades!$A:$A,"="&amp;$A248))</f>
        <v>0.35000000000000003</v>
      </c>
      <c r="Z248" s="28">
        <f>IF(S248&lt;&gt;0,SUMIFS(Grades!$P:$P,Grades!$P:$P,"&gt;0",Grades!$A:$A,"="&amp;Alumn_Filtered!$A248,Grades!$J:$J,"=2",Grades!$I:$I,"="&amp;_xlfn.MINIFS(Grades!$I:$I,Grades!$A:$A,"="&amp;$A248))/COUNTIFS(Grades!P:P,"&lt;&gt;BAD",Grades!P:P,"&lt;&gt;DRP",Grades!P:P,"&lt;&gt;CVL",Grades!$A:$A,"="&amp;Alumn_Filtered!$A248,Grades!$J:$J,"=2",Grades!$I:$I,"="&amp;_xlfn.MINIFS(Grades!$I:$I,Grades!$A:$A,"="&amp;$A248)),0)</f>
        <v>0.4777777777777778</v>
      </c>
      <c r="AA248" s="28">
        <f t="shared" si="55"/>
        <v>-0.18055555555555552</v>
      </c>
      <c r="AB248">
        <f t="shared" ca="1" si="49"/>
        <v>21</v>
      </c>
      <c r="AC248" t="str">
        <f>LEFT(VLOOKUP($A248,Ingresos!$C:$X,5,FALSE),1)</f>
        <v>S</v>
      </c>
      <c r="AD248">
        <f t="shared" si="56"/>
        <v>1</v>
      </c>
      <c r="AE248" t="str">
        <f>LEFT(VLOOKUP($A248,Ingresos!$C:$X,6,FALSE),1)</f>
        <v>R</v>
      </c>
      <c r="AF248">
        <f t="shared" si="57"/>
        <v>1</v>
      </c>
      <c r="AG248">
        <f>VLOOKUP($A248,Ingresos!$C:$X,9,FALSE)</f>
        <v>461</v>
      </c>
      <c r="AH248" s="28">
        <f t="shared" si="58"/>
        <v>0.41004862236628847</v>
      </c>
      <c r="AI248">
        <f>VLOOKUP($A248,Ingresos!$C:$X,10,FALSE)</f>
        <v>461</v>
      </c>
      <c r="AJ248" s="28">
        <f t="shared" si="59"/>
        <v>0.41004862236628847</v>
      </c>
      <c r="AK248">
        <f>VLOOKUP($A248,Ingresos!$C:$X,11,FALSE)</f>
        <v>514</v>
      </c>
      <c r="AL248" s="28">
        <f t="shared" si="60"/>
        <v>0.49594813614262562</v>
      </c>
      <c r="AM248">
        <f>VLOOKUP($A248,Ingresos!$C:$X,12,FALSE)</f>
        <v>628</v>
      </c>
      <c r="AN248" s="28">
        <f t="shared" si="61"/>
        <v>0.68071312803889794</v>
      </c>
      <c r="AO248" t="str">
        <f>VLOOKUP($A248,Ingresos!$C:$X,18,FALSE)</f>
        <v>RM</v>
      </c>
      <c r="AP248">
        <f t="shared" si="64"/>
        <v>13</v>
      </c>
      <c r="AQ248" t="str">
        <f>VLOOKUP($A248,Ingresos!$C:$X,19,FALSE)</f>
        <v>H1</v>
      </c>
      <c r="AR248">
        <f t="shared" si="62"/>
        <v>1</v>
      </c>
      <c r="AS248">
        <f>VLOOKUP($A248,Ingresos!$C:$X,22,FALSE)</f>
        <v>12</v>
      </c>
    </row>
    <row r="249" spans="1:45" x14ac:dyDescent="0.25">
      <c r="A249">
        <v>194258968</v>
      </c>
      <c r="B249">
        <f>IF((_xlfn.MAXIFS(Grades!$I:$I,Grades!$A:$A,"="&amp;$A249)-_xlfn.MINIFS(Grades!$I:$I,Grades!$A:$A,"="&amp;$A249))=0,0,1)</f>
        <v>1</v>
      </c>
      <c r="C249">
        <f>COUNTIFS(Grades!$A:$A,"="&amp;Alumn_Filtered!$A249,Grades!$J:$J,"=1",Grades!$I:$I,"="&amp;_xlfn.MINIFS(Grades!$I:$I,Grades!$A:$A,"="&amp;$A249))</f>
        <v>6</v>
      </c>
      <c r="D249">
        <f>COUNTIFS(Grades!$A:$A,"="&amp;Alumn_Filtered!$A249,Grades!$P:$P,"=DRP",Grades!$J:$J,"=1",Grades!$I:$I,"="&amp;_xlfn.MINIFS(Grades!$I:$I,Grades!$A:$A,"="&amp;$A249))</f>
        <v>0</v>
      </c>
      <c r="E249">
        <f>COUNTIFS(Grades!$A:$A,"="&amp;Alumn_Filtered!$A249,Grades!$P:$P,"=BAD",Grades!$J:$J,"=1",Grades!$I:$I,"="&amp;_xlfn.MINIFS(Grades!$I:$I,Grades!$A:$A,"="&amp;$A249))</f>
        <v>0</v>
      </c>
      <c r="F249">
        <f>COUNTIFS(Grades!$A:$A,"="&amp;Alumn_Filtered!$A249,Grades!$P:$P,"CVL",Grades!$J:$J,"=1",Grades!$I:$I,"="&amp;_xlfn.MINIFS(Grades!$I:$I,Grades!$A:$A,"="&amp;$A249))</f>
        <v>0</v>
      </c>
      <c r="G249" s="30">
        <f t="shared" si="50"/>
        <v>6</v>
      </c>
      <c r="H249">
        <f>COUNTIFS(Grades!$A:$A,"="&amp;Alumn_Filtered!$A249,Grades!$J:$J,"=1",Grades!$P:$P,"&gt;=0.5",Grades!$I:$I,"="&amp;_xlfn.MINIFS(Grades!$I:$I,Grades!$A:$A,"="&amp;$A249))</f>
        <v>5</v>
      </c>
      <c r="I249" s="28">
        <f t="shared" si="51"/>
        <v>0.83333333333333337</v>
      </c>
      <c r="J249">
        <f>COUNTIFS(Grades!$A:$A,"="&amp;Alumn_Filtered!$A249,Grades!$J:$J,"=1",Grades!$P:$P,"&lt;0.5",Grades!$I:$I,"="&amp;_xlfn.MINIFS(Grades!$I:$I,Grades!$A:$A,"="&amp;$A249))</f>
        <v>1</v>
      </c>
      <c r="K249" s="28">
        <f t="shared" si="52"/>
        <v>0.16666666666666666</v>
      </c>
      <c r="L249" s="28">
        <f>_xlfn.MAXIFS(Grades!$P:$P,Grades!$A:$A,"="&amp;Alumn_Filtered!$A249,Grades!$J:$J,"=1",Grades!$I:$I,"="&amp;_xlfn.MINIFS(Grades!$I:$I,Grades!$A:$A,"="&amp;$A249))</f>
        <v>0.91666666666666663</v>
      </c>
      <c r="M249" s="28">
        <f>_xlfn.MINIFS(Grades!$P:$P,Grades!$A:$A,"="&amp;Alumn_Filtered!$A249,Grades!$J:$J,"=1",Grades!$I:$I,"="&amp;_xlfn.MINIFS(Grades!$I:$I,Grades!$A:$A,"="&amp;$A249))</f>
        <v>0.3833333333333333</v>
      </c>
      <c r="N249" s="28">
        <f>IF(G249&lt;&gt;0,SUMIFS(Grades!$P:$P,Grades!$P:$P,"&gt;0",Grades!$A:$A,"="&amp;Alumn_Filtered!$A249,Grades!$J:$J,"=1",Grades!$I:$I,"="&amp;_xlfn.MINIFS(Grades!$I:$I,Grades!$A:$A,"="&amp;$A249))/COUNTIFS(Grades!P:P,"&lt;&gt;BAD",Grades!P:P,"&lt;&gt;DRP",Grades!P:P,"&lt;&gt;CVL",Grades!$A:$A,"="&amp;Alumn_Filtered!$A249,Grades!$J:$J,"=1",Grades!$I:$I,"="&amp;_xlfn.MINIFS(Grades!$I:$I,Grades!$A:$A,"="&amp;$A249)),0)</f>
        <v>0.73055555555555551</v>
      </c>
      <c r="O249">
        <f>COUNTIFS(Grades!$A:$A,"="&amp;Alumn_Filtered!$A249,Grades!$J:$J,"=2",Grades!$I:$I,"="&amp;_xlfn.MINIFS(Grades!$I:$I,Grades!$A:$A,"="&amp;$A249))</f>
        <v>7</v>
      </c>
      <c r="P249">
        <f>COUNTIFS(Grades!$A:$A,"="&amp;Alumn_Filtered!$A249,Grades!$P:$P,"=DRP",Grades!$J:$J,"=2",Grades!$I:$I,"="&amp;_xlfn.MINIFS(Grades!$I:$I,Grades!$A:$A,"="&amp;$A249))</f>
        <v>0</v>
      </c>
      <c r="Q249">
        <f>COUNTIFS(Grades!$A:$A,"="&amp;Alumn_Filtered!$A249,Grades!$P:$P,"=BAD",Grades!$J:$J,"=2",Grades!$I:$I,"="&amp;_xlfn.MINIFS(Grades!$I:$I,Grades!$A:$A,"="&amp;$A249))</f>
        <v>0</v>
      </c>
      <c r="R249">
        <f>COUNTIFS(Grades!$A:$A,"="&amp;Alumn_Filtered!$A249,Grades!$P:$P,"CVL",Grades!$J:$J,"=2",Grades!$I:$I,"="&amp;_xlfn.MINIFS(Grades!$I:$I,Grades!$A:$A,"="&amp;$A249))</f>
        <v>0</v>
      </c>
      <c r="S249">
        <f t="shared" si="63"/>
        <v>7</v>
      </c>
      <c r="T249">
        <f>COUNTIFS(Grades!$A:$A,"="&amp;Alumn_Filtered!$A249,Grades!$J:$J,"=2",Grades!$P:$P,"&gt;=0.5",Grades!$I:$I,"="&amp;_xlfn.MINIFS(Grades!$I:$I,Grades!$A:$A,"="&amp;$A249))</f>
        <v>7</v>
      </c>
      <c r="U249" s="28">
        <f t="shared" si="53"/>
        <v>1</v>
      </c>
      <c r="V249">
        <f>COUNTIFS(Grades!$A:$A,"="&amp;Alumn_Filtered!$A249,Grades!$J:$J,"=2",Grades!$P:$P,"&lt;0.5",Grades!$I:$I,"="&amp;_xlfn.MINIFS(Grades!$I:$I,Grades!$A:$A,"="&amp;$A249))</f>
        <v>0</v>
      </c>
      <c r="W249" s="28">
        <f t="shared" si="54"/>
        <v>0</v>
      </c>
      <c r="X249" s="28">
        <f>_xlfn.MAXIFS(Grades!$P:$P,Grades!$A:$A,"="&amp;Alumn_Filtered!$A249,Grades!$J:$J,"=2",Grades!$I:$I,"="&amp;_xlfn.MINIFS(Grades!$I:$I,Grades!$A:$A,"="&amp;$A249))</f>
        <v>0.95000000000000007</v>
      </c>
      <c r="Y249" s="28">
        <f>_xlfn.MINIFS(Grades!$P:$P,Grades!$A:$A,"="&amp;Alumn_Filtered!$A249,Grades!$J:$J,"=2",Grades!$I:$I,"="&amp;_xlfn.MINIFS(Grades!$I:$I,Grades!$A:$A,"="&amp;$A249))</f>
        <v>0.66666666666666663</v>
      </c>
      <c r="Z249" s="28">
        <f>IF(S249&lt;&gt;0,SUMIFS(Grades!$P:$P,Grades!$P:$P,"&gt;0",Grades!$A:$A,"="&amp;Alumn_Filtered!$A249,Grades!$J:$J,"=2",Grades!$I:$I,"="&amp;_xlfn.MINIFS(Grades!$I:$I,Grades!$A:$A,"="&amp;$A249))/COUNTIFS(Grades!P:P,"&lt;&gt;BAD",Grades!P:P,"&lt;&gt;DRP",Grades!P:P,"&lt;&gt;CVL",Grades!$A:$A,"="&amp;Alumn_Filtered!$A249,Grades!$J:$J,"=2",Grades!$I:$I,"="&amp;_xlfn.MINIFS(Grades!$I:$I,Grades!$A:$A,"="&amp;$A249)),0)</f>
        <v>0.75714285714285712</v>
      </c>
      <c r="AA249" s="28">
        <f t="shared" si="55"/>
        <v>2.6587301587301604E-2</v>
      </c>
      <c r="AB249">
        <f t="shared" ca="1" si="49"/>
        <v>21</v>
      </c>
      <c r="AC249" t="str">
        <f>LEFT(VLOOKUP($A249,Ingresos!$C:$X,5,FALSE),1)</f>
        <v>S</v>
      </c>
      <c r="AD249">
        <f t="shared" si="56"/>
        <v>1</v>
      </c>
      <c r="AE249" t="str">
        <f>LEFT(VLOOKUP($A249,Ingresos!$C:$X,6,FALSE),1)</f>
        <v>R</v>
      </c>
      <c r="AF249">
        <f t="shared" si="57"/>
        <v>1</v>
      </c>
      <c r="AG249">
        <f>VLOOKUP($A249,Ingresos!$C:$X,9,FALSE)</f>
        <v>513</v>
      </c>
      <c r="AH249" s="28">
        <f t="shared" si="58"/>
        <v>0.49432739059967584</v>
      </c>
      <c r="AI249">
        <f>VLOOKUP($A249,Ingresos!$C:$X,10,FALSE)</f>
        <v>513</v>
      </c>
      <c r="AJ249" s="28">
        <f t="shared" si="59"/>
        <v>0.49432739059967584</v>
      </c>
      <c r="AK249">
        <f>VLOOKUP($A249,Ingresos!$C:$X,11,FALSE)</f>
        <v>552</v>
      </c>
      <c r="AL249" s="28">
        <f t="shared" si="60"/>
        <v>0.55753646677471635</v>
      </c>
      <c r="AM249">
        <f>VLOOKUP($A249,Ingresos!$C:$X,12,FALSE)</f>
        <v>639</v>
      </c>
      <c r="AN249" s="28">
        <f t="shared" si="61"/>
        <v>0.69854132901134525</v>
      </c>
      <c r="AO249">
        <f>VLOOKUP($A249,Ingresos!$C:$X,18,FALSE)</f>
        <v>13</v>
      </c>
      <c r="AP249">
        <f t="shared" si="64"/>
        <v>13</v>
      </c>
      <c r="AQ249" t="str">
        <f>VLOOKUP($A249,Ingresos!$C:$X,19,FALSE)</f>
        <v>H1</v>
      </c>
      <c r="AR249">
        <f t="shared" si="62"/>
        <v>1</v>
      </c>
      <c r="AS249">
        <f>VLOOKUP($A249,Ingresos!$C:$X,22,FALSE)</f>
        <v>5</v>
      </c>
    </row>
    <row r="250" spans="1:45" x14ac:dyDescent="0.25">
      <c r="A250">
        <v>194282427</v>
      </c>
      <c r="B250">
        <f>IF((_xlfn.MAXIFS(Grades!$I:$I,Grades!$A:$A,"="&amp;$A250)-_xlfn.MINIFS(Grades!$I:$I,Grades!$A:$A,"="&amp;$A250))=0,0,1)</f>
        <v>1</v>
      </c>
      <c r="C250">
        <f>COUNTIFS(Grades!$A:$A,"="&amp;Alumn_Filtered!$A250,Grades!$J:$J,"=1",Grades!$I:$I,"="&amp;_xlfn.MINIFS(Grades!$I:$I,Grades!$A:$A,"="&amp;$A250))</f>
        <v>6</v>
      </c>
      <c r="D250">
        <f>COUNTIFS(Grades!$A:$A,"="&amp;Alumn_Filtered!$A250,Grades!$P:$P,"=DRP",Grades!$J:$J,"=1",Grades!$I:$I,"="&amp;_xlfn.MINIFS(Grades!$I:$I,Grades!$A:$A,"="&amp;$A250))</f>
        <v>0</v>
      </c>
      <c r="E250">
        <f>COUNTIFS(Grades!$A:$A,"="&amp;Alumn_Filtered!$A250,Grades!$P:$P,"=BAD",Grades!$J:$J,"=1",Grades!$I:$I,"="&amp;_xlfn.MINIFS(Grades!$I:$I,Grades!$A:$A,"="&amp;$A250))</f>
        <v>0</v>
      </c>
      <c r="F250">
        <f>COUNTIFS(Grades!$A:$A,"="&amp;Alumn_Filtered!$A250,Grades!$P:$P,"CVL",Grades!$J:$J,"=1",Grades!$I:$I,"="&amp;_xlfn.MINIFS(Grades!$I:$I,Grades!$A:$A,"="&amp;$A250))</f>
        <v>0</v>
      </c>
      <c r="G250" s="30">
        <f t="shared" si="50"/>
        <v>6</v>
      </c>
      <c r="H250">
        <f>COUNTIFS(Grades!$A:$A,"="&amp;Alumn_Filtered!$A250,Grades!$J:$J,"=1",Grades!$P:$P,"&gt;=0.5",Grades!$I:$I,"="&amp;_xlfn.MINIFS(Grades!$I:$I,Grades!$A:$A,"="&amp;$A250))</f>
        <v>6</v>
      </c>
      <c r="I250" s="28">
        <f t="shared" si="51"/>
        <v>1</v>
      </c>
      <c r="J250">
        <f>COUNTIFS(Grades!$A:$A,"="&amp;Alumn_Filtered!$A250,Grades!$J:$J,"=1",Grades!$P:$P,"&lt;0.5",Grades!$I:$I,"="&amp;_xlfn.MINIFS(Grades!$I:$I,Grades!$A:$A,"="&amp;$A250))</f>
        <v>0</v>
      </c>
      <c r="K250" s="28">
        <f t="shared" si="52"/>
        <v>0</v>
      </c>
      <c r="L250" s="28">
        <f>_xlfn.MAXIFS(Grades!$P:$P,Grades!$A:$A,"="&amp;Alumn_Filtered!$A250,Grades!$J:$J,"=1",Grades!$I:$I,"="&amp;_xlfn.MINIFS(Grades!$I:$I,Grades!$A:$A,"="&amp;$A250))</f>
        <v>0.83333333333333337</v>
      </c>
      <c r="M250" s="28">
        <f>_xlfn.MINIFS(Grades!$P:$P,Grades!$A:$A,"="&amp;Alumn_Filtered!$A250,Grades!$J:$J,"=1",Grades!$I:$I,"="&amp;_xlfn.MINIFS(Grades!$I:$I,Grades!$A:$A,"="&amp;$A250))</f>
        <v>0.58333333333333337</v>
      </c>
      <c r="N250" s="28">
        <f>IF(G250&lt;&gt;0,SUMIFS(Grades!$P:$P,Grades!$P:$P,"&gt;0",Grades!$A:$A,"="&amp;Alumn_Filtered!$A250,Grades!$J:$J,"=1",Grades!$I:$I,"="&amp;_xlfn.MINIFS(Grades!$I:$I,Grades!$A:$A,"="&amp;$A250))/COUNTIFS(Grades!P:P,"&lt;&gt;BAD",Grades!P:P,"&lt;&gt;DRP",Grades!P:P,"&lt;&gt;CVL",Grades!$A:$A,"="&amp;Alumn_Filtered!$A250,Grades!$J:$J,"=1",Grades!$I:$I,"="&amp;_xlfn.MINIFS(Grades!$I:$I,Grades!$A:$A,"="&amp;$A250)),0)</f>
        <v>0.77499999999999991</v>
      </c>
      <c r="O250">
        <f>COUNTIFS(Grades!$A:$A,"="&amp;Alumn_Filtered!$A250,Grades!$J:$J,"=2",Grades!$I:$I,"="&amp;_xlfn.MINIFS(Grades!$I:$I,Grades!$A:$A,"="&amp;$A250))</f>
        <v>8</v>
      </c>
      <c r="P250">
        <f>COUNTIFS(Grades!$A:$A,"="&amp;Alumn_Filtered!$A250,Grades!$P:$P,"=DRP",Grades!$J:$J,"=2",Grades!$I:$I,"="&amp;_xlfn.MINIFS(Grades!$I:$I,Grades!$A:$A,"="&amp;$A250))</f>
        <v>1</v>
      </c>
      <c r="Q250">
        <f>COUNTIFS(Grades!$A:$A,"="&amp;Alumn_Filtered!$A250,Grades!$P:$P,"=BAD",Grades!$J:$J,"=2",Grades!$I:$I,"="&amp;_xlfn.MINIFS(Grades!$I:$I,Grades!$A:$A,"="&amp;$A250))</f>
        <v>0</v>
      </c>
      <c r="R250">
        <f>COUNTIFS(Grades!$A:$A,"="&amp;Alumn_Filtered!$A250,Grades!$P:$P,"CVL",Grades!$J:$J,"=2",Grades!$I:$I,"="&amp;_xlfn.MINIFS(Grades!$I:$I,Grades!$A:$A,"="&amp;$A250))</f>
        <v>0</v>
      </c>
      <c r="S250">
        <f t="shared" si="63"/>
        <v>7</v>
      </c>
      <c r="T250">
        <f>COUNTIFS(Grades!$A:$A,"="&amp;Alumn_Filtered!$A250,Grades!$J:$J,"=2",Grades!$P:$P,"&gt;=0.5",Grades!$I:$I,"="&amp;_xlfn.MINIFS(Grades!$I:$I,Grades!$A:$A,"="&amp;$A250))</f>
        <v>6</v>
      </c>
      <c r="U250" s="28">
        <f t="shared" si="53"/>
        <v>0.8571428571428571</v>
      </c>
      <c r="V250">
        <f>COUNTIFS(Grades!$A:$A,"="&amp;Alumn_Filtered!$A250,Grades!$J:$J,"=2",Grades!$P:$P,"&lt;0.5",Grades!$I:$I,"="&amp;_xlfn.MINIFS(Grades!$I:$I,Grades!$A:$A,"="&amp;$A250))</f>
        <v>1</v>
      </c>
      <c r="W250" s="28">
        <f t="shared" si="54"/>
        <v>0.14285714285714285</v>
      </c>
      <c r="X250" s="28">
        <f>_xlfn.MAXIFS(Grades!$P:$P,Grades!$A:$A,"="&amp;Alumn_Filtered!$A250,Grades!$J:$J,"=2",Grades!$I:$I,"="&amp;_xlfn.MINIFS(Grades!$I:$I,Grades!$A:$A,"="&amp;$A250))</f>
        <v>0.8833333333333333</v>
      </c>
      <c r="Y250" s="28">
        <f>_xlfn.MINIFS(Grades!$P:$P,Grades!$A:$A,"="&amp;Alumn_Filtered!$A250,Grades!$J:$J,"=2",Grades!$I:$I,"="&amp;_xlfn.MINIFS(Grades!$I:$I,Grades!$A:$A,"="&amp;$A250))</f>
        <v>0.3666666666666667</v>
      </c>
      <c r="Z250" s="28">
        <f>IF(S250&lt;&gt;0,SUMIFS(Grades!$P:$P,Grades!$P:$P,"&gt;0",Grades!$A:$A,"="&amp;Alumn_Filtered!$A250,Grades!$J:$J,"=2",Grades!$I:$I,"="&amp;_xlfn.MINIFS(Grades!$I:$I,Grades!$A:$A,"="&amp;$A250))/COUNTIFS(Grades!P:P,"&lt;&gt;BAD",Grades!P:P,"&lt;&gt;DRP",Grades!P:P,"&lt;&gt;CVL",Grades!$A:$A,"="&amp;Alumn_Filtered!$A250,Grades!$J:$J,"=2",Grades!$I:$I,"="&amp;_xlfn.MINIFS(Grades!$I:$I,Grades!$A:$A,"="&amp;$A250)),0)</f>
        <v>0.61666666666666659</v>
      </c>
      <c r="AA250" s="28">
        <f t="shared" si="55"/>
        <v>-0.15833333333333333</v>
      </c>
      <c r="AB250">
        <f t="shared" ca="1" si="49"/>
        <v>21</v>
      </c>
      <c r="AC250" t="str">
        <f>LEFT(VLOOKUP($A250,Ingresos!$C:$X,5,FALSE),1)</f>
        <v>S</v>
      </c>
      <c r="AD250">
        <f t="shared" si="56"/>
        <v>1</v>
      </c>
      <c r="AE250" t="str">
        <f>LEFT(VLOOKUP($A250,Ingresos!$C:$X,6,FALSE),1)</f>
        <v>R</v>
      </c>
      <c r="AF250">
        <f t="shared" si="57"/>
        <v>1</v>
      </c>
      <c r="AG250">
        <f>VLOOKUP($A250,Ingresos!$C:$X,9,FALSE)</f>
        <v>502</v>
      </c>
      <c r="AH250" s="28">
        <f t="shared" si="58"/>
        <v>0.47649918962722854</v>
      </c>
      <c r="AI250">
        <f>VLOOKUP($A250,Ingresos!$C:$X,10,FALSE)</f>
        <v>502</v>
      </c>
      <c r="AJ250" s="28">
        <f t="shared" si="59"/>
        <v>0.47649918962722854</v>
      </c>
      <c r="AK250">
        <f>VLOOKUP($A250,Ingresos!$C:$X,11,FALSE)</f>
        <v>568</v>
      </c>
      <c r="AL250" s="28">
        <f t="shared" si="60"/>
        <v>0.58346839546191243</v>
      </c>
      <c r="AM250">
        <f>VLOOKUP($A250,Ingresos!$C:$X,12,FALSE)</f>
        <v>635</v>
      </c>
      <c r="AN250" s="28">
        <f t="shared" si="61"/>
        <v>0.69205834683954615</v>
      </c>
      <c r="AO250" t="str">
        <f>VLOOKUP($A250,Ingresos!$C:$X,18,FALSE)</f>
        <v>RM</v>
      </c>
      <c r="AP250">
        <f t="shared" si="64"/>
        <v>13</v>
      </c>
      <c r="AQ250" t="str">
        <f>VLOOKUP($A250,Ingresos!$C:$X,19,FALSE)</f>
        <v>H1</v>
      </c>
      <c r="AR250">
        <f t="shared" si="62"/>
        <v>1</v>
      </c>
      <c r="AS250">
        <f>VLOOKUP($A250,Ingresos!$C:$X,22,FALSE)</f>
        <v>9</v>
      </c>
    </row>
    <row r="251" spans="1:45" x14ac:dyDescent="0.25">
      <c r="A251" t="s">
        <v>139</v>
      </c>
      <c r="B251">
        <f>IF((_xlfn.MAXIFS(Grades!$I:$I,Grades!$A:$A,"="&amp;$A251)-_xlfn.MINIFS(Grades!$I:$I,Grades!$A:$A,"="&amp;$A251))=0,0,1)</f>
        <v>1</v>
      </c>
      <c r="C251">
        <f>COUNTIFS(Grades!$A:$A,"="&amp;Alumn_Filtered!$A251,Grades!$J:$J,"=1",Grades!$I:$I,"="&amp;_xlfn.MINIFS(Grades!$I:$I,Grades!$A:$A,"="&amp;$A251))</f>
        <v>6</v>
      </c>
      <c r="D251">
        <f>COUNTIFS(Grades!$A:$A,"="&amp;Alumn_Filtered!$A251,Grades!$P:$P,"=DRP",Grades!$J:$J,"=1",Grades!$I:$I,"="&amp;_xlfn.MINIFS(Grades!$I:$I,Grades!$A:$A,"="&amp;$A251))</f>
        <v>0</v>
      </c>
      <c r="E251">
        <f>COUNTIFS(Grades!$A:$A,"="&amp;Alumn_Filtered!$A251,Grades!$P:$P,"=BAD",Grades!$J:$J,"=1",Grades!$I:$I,"="&amp;_xlfn.MINIFS(Grades!$I:$I,Grades!$A:$A,"="&amp;$A251))</f>
        <v>0</v>
      </c>
      <c r="F251">
        <f>COUNTIFS(Grades!$A:$A,"="&amp;Alumn_Filtered!$A251,Grades!$P:$P,"CVL",Grades!$J:$J,"=1",Grades!$I:$I,"="&amp;_xlfn.MINIFS(Grades!$I:$I,Grades!$A:$A,"="&amp;$A251))</f>
        <v>0</v>
      </c>
      <c r="G251" s="30">
        <f t="shared" si="50"/>
        <v>6</v>
      </c>
      <c r="H251">
        <f>COUNTIFS(Grades!$A:$A,"="&amp;Alumn_Filtered!$A251,Grades!$J:$J,"=1",Grades!$P:$P,"&gt;=0.5",Grades!$I:$I,"="&amp;_xlfn.MINIFS(Grades!$I:$I,Grades!$A:$A,"="&amp;$A251))</f>
        <v>6</v>
      </c>
      <c r="I251" s="28">
        <f t="shared" si="51"/>
        <v>1</v>
      </c>
      <c r="J251">
        <f>COUNTIFS(Grades!$A:$A,"="&amp;Alumn_Filtered!$A251,Grades!$J:$J,"=1",Grades!$P:$P,"&lt;0.5",Grades!$I:$I,"="&amp;_xlfn.MINIFS(Grades!$I:$I,Grades!$A:$A,"="&amp;$A251))</f>
        <v>0</v>
      </c>
      <c r="K251" s="28">
        <f t="shared" si="52"/>
        <v>0</v>
      </c>
      <c r="L251" s="28">
        <f>_xlfn.MAXIFS(Grades!$P:$P,Grades!$A:$A,"="&amp;Alumn_Filtered!$A251,Grades!$J:$J,"=1",Grades!$I:$I,"="&amp;_xlfn.MINIFS(Grades!$I:$I,Grades!$A:$A,"="&amp;$A251))</f>
        <v>0.95000000000000007</v>
      </c>
      <c r="M251" s="28">
        <f>_xlfn.MINIFS(Grades!$P:$P,Grades!$A:$A,"="&amp;Alumn_Filtered!$A251,Grades!$J:$J,"=1",Grades!$I:$I,"="&amp;_xlfn.MINIFS(Grades!$I:$I,Grades!$A:$A,"="&amp;$A251))</f>
        <v>0.5</v>
      </c>
      <c r="N251" s="28">
        <f>IF(G251&lt;&gt;0,SUMIFS(Grades!$P:$P,Grades!$P:$P,"&gt;0",Grades!$A:$A,"="&amp;Alumn_Filtered!$A251,Grades!$J:$J,"=1",Grades!$I:$I,"="&amp;_xlfn.MINIFS(Grades!$I:$I,Grades!$A:$A,"="&amp;$A251))/COUNTIFS(Grades!P:P,"&lt;&gt;BAD",Grades!P:P,"&lt;&gt;DRP",Grades!P:P,"&lt;&gt;CVL",Grades!$A:$A,"="&amp;Alumn_Filtered!$A251,Grades!$J:$J,"=1",Grades!$I:$I,"="&amp;_xlfn.MINIFS(Grades!$I:$I,Grades!$A:$A,"="&amp;$A251)),0)</f>
        <v>0.70277777777777783</v>
      </c>
      <c r="O251">
        <f>COUNTIFS(Grades!$A:$A,"="&amp;Alumn_Filtered!$A251,Grades!$J:$J,"=2",Grades!$I:$I,"="&amp;_xlfn.MINIFS(Grades!$I:$I,Grades!$A:$A,"="&amp;$A251))</f>
        <v>8</v>
      </c>
      <c r="P251">
        <f>COUNTIFS(Grades!$A:$A,"="&amp;Alumn_Filtered!$A251,Grades!$P:$P,"=DRP",Grades!$J:$J,"=2",Grades!$I:$I,"="&amp;_xlfn.MINIFS(Grades!$I:$I,Grades!$A:$A,"="&amp;$A251))</f>
        <v>2</v>
      </c>
      <c r="Q251">
        <f>COUNTIFS(Grades!$A:$A,"="&amp;Alumn_Filtered!$A251,Grades!$P:$P,"=BAD",Grades!$J:$J,"=2",Grades!$I:$I,"="&amp;_xlfn.MINIFS(Grades!$I:$I,Grades!$A:$A,"="&amp;$A251))</f>
        <v>0</v>
      </c>
      <c r="R251">
        <f>COUNTIFS(Grades!$A:$A,"="&amp;Alumn_Filtered!$A251,Grades!$P:$P,"CVL",Grades!$J:$J,"=2",Grades!$I:$I,"="&amp;_xlfn.MINIFS(Grades!$I:$I,Grades!$A:$A,"="&amp;$A251))</f>
        <v>0</v>
      </c>
      <c r="S251">
        <f t="shared" si="63"/>
        <v>6</v>
      </c>
      <c r="T251">
        <f>COUNTIFS(Grades!$A:$A,"="&amp;Alumn_Filtered!$A251,Grades!$J:$J,"=2",Grades!$P:$P,"&gt;=0.5",Grades!$I:$I,"="&amp;_xlfn.MINIFS(Grades!$I:$I,Grades!$A:$A,"="&amp;$A251))</f>
        <v>1</v>
      </c>
      <c r="U251" s="28">
        <f t="shared" si="53"/>
        <v>0.16666666666666666</v>
      </c>
      <c r="V251">
        <f>COUNTIFS(Grades!$A:$A,"="&amp;Alumn_Filtered!$A251,Grades!$J:$J,"=2",Grades!$P:$P,"&lt;0.5",Grades!$I:$I,"="&amp;_xlfn.MINIFS(Grades!$I:$I,Grades!$A:$A,"="&amp;$A251))</f>
        <v>5</v>
      </c>
      <c r="W251" s="28">
        <f t="shared" si="54"/>
        <v>0.83333333333333337</v>
      </c>
      <c r="X251" s="28">
        <f>_xlfn.MAXIFS(Grades!$P:$P,Grades!$A:$A,"="&amp;Alumn_Filtered!$A251,Grades!$J:$J,"=2",Grades!$I:$I,"="&amp;_xlfn.MINIFS(Grades!$I:$I,Grades!$A:$A,"="&amp;$A251))</f>
        <v>0.81666666666666676</v>
      </c>
      <c r="Y251" s="28">
        <f>_xlfn.MINIFS(Grades!$P:$P,Grades!$A:$A,"="&amp;Alumn_Filtered!$A251,Grades!$J:$J,"=2",Grades!$I:$I,"="&amp;_xlfn.MINIFS(Grades!$I:$I,Grades!$A:$A,"="&amp;$A251))</f>
        <v>0.11666666666666665</v>
      </c>
      <c r="Z251" s="28">
        <f>IF(S251&lt;&gt;0,SUMIFS(Grades!$P:$P,Grades!$P:$P,"&gt;0",Grades!$A:$A,"="&amp;Alumn_Filtered!$A251,Grades!$J:$J,"=2",Grades!$I:$I,"="&amp;_xlfn.MINIFS(Grades!$I:$I,Grades!$A:$A,"="&amp;$A251))/COUNTIFS(Grades!P:P,"&lt;&gt;BAD",Grades!P:P,"&lt;&gt;DRP",Grades!P:P,"&lt;&gt;CVL",Grades!$A:$A,"="&amp;Alumn_Filtered!$A251,Grades!$J:$J,"=2",Grades!$I:$I,"="&amp;_xlfn.MINIFS(Grades!$I:$I,Grades!$A:$A,"="&amp;$A251)),0)</f>
        <v>0.41944444444444445</v>
      </c>
      <c r="AA251" s="28">
        <f t="shared" si="55"/>
        <v>-0.28333333333333338</v>
      </c>
      <c r="AB251">
        <f t="shared" ca="1" si="49"/>
        <v>21</v>
      </c>
      <c r="AC251" t="str">
        <f>LEFT(VLOOKUP($A251,Ingresos!$C:$X,5,FALSE),1)</f>
        <v>S</v>
      </c>
      <c r="AD251">
        <f t="shared" si="56"/>
        <v>1</v>
      </c>
      <c r="AE251" t="str">
        <f>LEFT(VLOOKUP($A251,Ingresos!$C:$X,6,FALSE),1)</f>
        <v>R</v>
      </c>
      <c r="AF251">
        <f t="shared" si="57"/>
        <v>1</v>
      </c>
      <c r="AG251">
        <f>VLOOKUP($A251,Ingresos!$C:$X,9,FALSE)</f>
        <v>441</v>
      </c>
      <c r="AH251" s="28">
        <f t="shared" si="58"/>
        <v>0.37763371150729336</v>
      </c>
      <c r="AI251">
        <f>VLOOKUP($A251,Ingresos!$C:$X,10,FALSE)</f>
        <v>441</v>
      </c>
      <c r="AJ251" s="28">
        <f t="shared" si="59"/>
        <v>0.37763371150729336</v>
      </c>
      <c r="AK251">
        <f>VLOOKUP($A251,Ingresos!$C:$X,11,FALSE)</f>
        <v>465</v>
      </c>
      <c r="AL251" s="28">
        <f t="shared" si="60"/>
        <v>0.41653160453808752</v>
      </c>
      <c r="AM251">
        <f>VLOOKUP($A251,Ingresos!$C:$X,12,FALSE)</f>
        <v>612</v>
      </c>
      <c r="AN251" s="28">
        <f t="shared" si="61"/>
        <v>0.65478119935170176</v>
      </c>
      <c r="AO251" t="str">
        <f>VLOOKUP($A251,Ingresos!$C:$X,18,FALSE)</f>
        <v>RM</v>
      </c>
      <c r="AP251">
        <f t="shared" si="64"/>
        <v>13</v>
      </c>
      <c r="AQ251" t="str">
        <f>VLOOKUP($A251,Ingresos!$C:$X,19,FALSE)</f>
        <v>H1</v>
      </c>
      <c r="AR251">
        <f t="shared" si="62"/>
        <v>1</v>
      </c>
      <c r="AS251">
        <f>VLOOKUP($A251,Ingresos!$C:$X,22,FALSE)</f>
        <v>5</v>
      </c>
    </row>
    <row r="252" spans="1:45" x14ac:dyDescent="0.25">
      <c r="A252">
        <v>194333277</v>
      </c>
      <c r="B252">
        <f>IF((_xlfn.MAXIFS(Grades!$I:$I,Grades!$A:$A,"="&amp;$A252)-_xlfn.MINIFS(Grades!$I:$I,Grades!$A:$A,"="&amp;$A252))=0,0,1)</f>
        <v>1</v>
      </c>
      <c r="C252">
        <f>COUNTIFS(Grades!$A:$A,"="&amp;Alumn_Filtered!$A252,Grades!$J:$J,"=1",Grades!$I:$I,"="&amp;_xlfn.MINIFS(Grades!$I:$I,Grades!$A:$A,"="&amp;$A252))</f>
        <v>6</v>
      </c>
      <c r="D252">
        <f>COUNTIFS(Grades!$A:$A,"="&amp;Alumn_Filtered!$A252,Grades!$P:$P,"=DRP",Grades!$J:$J,"=1",Grades!$I:$I,"="&amp;_xlfn.MINIFS(Grades!$I:$I,Grades!$A:$A,"="&amp;$A252))</f>
        <v>0</v>
      </c>
      <c r="E252">
        <f>COUNTIFS(Grades!$A:$A,"="&amp;Alumn_Filtered!$A252,Grades!$P:$P,"=BAD",Grades!$J:$J,"=1",Grades!$I:$I,"="&amp;_xlfn.MINIFS(Grades!$I:$I,Grades!$A:$A,"="&amp;$A252))</f>
        <v>0</v>
      </c>
      <c r="F252">
        <f>COUNTIFS(Grades!$A:$A,"="&amp;Alumn_Filtered!$A252,Grades!$P:$P,"CVL",Grades!$J:$J,"=1",Grades!$I:$I,"="&amp;_xlfn.MINIFS(Grades!$I:$I,Grades!$A:$A,"="&amp;$A252))</f>
        <v>0</v>
      </c>
      <c r="G252" s="30">
        <f t="shared" si="50"/>
        <v>6</v>
      </c>
      <c r="H252">
        <f>COUNTIFS(Grades!$A:$A,"="&amp;Alumn_Filtered!$A252,Grades!$J:$J,"=1",Grades!$P:$P,"&gt;=0.5",Grades!$I:$I,"="&amp;_xlfn.MINIFS(Grades!$I:$I,Grades!$A:$A,"="&amp;$A252))</f>
        <v>5</v>
      </c>
      <c r="I252" s="28">
        <f t="shared" si="51"/>
        <v>0.83333333333333337</v>
      </c>
      <c r="J252">
        <f>COUNTIFS(Grades!$A:$A,"="&amp;Alumn_Filtered!$A252,Grades!$J:$J,"=1",Grades!$P:$P,"&lt;0.5",Grades!$I:$I,"="&amp;_xlfn.MINIFS(Grades!$I:$I,Grades!$A:$A,"="&amp;$A252))</f>
        <v>1</v>
      </c>
      <c r="K252" s="28">
        <f t="shared" si="52"/>
        <v>0.16666666666666666</v>
      </c>
      <c r="L252" s="28">
        <f>_xlfn.MAXIFS(Grades!$P:$P,Grades!$A:$A,"="&amp;Alumn_Filtered!$A252,Grades!$J:$J,"=1",Grades!$I:$I,"="&amp;_xlfn.MINIFS(Grades!$I:$I,Grades!$A:$A,"="&amp;$A252))</f>
        <v>0.76666666666666661</v>
      </c>
      <c r="M252" s="28">
        <f>_xlfn.MINIFS(Grades!$P:$P,Grades!$A:$A,"="&amp;Alumn_Filtered!$A252,Grades!$J:$J,"=1",Grades!$I:$I,"="&amp;_xlfn.MINIFS(Grades!$I:$I,Grades!$A:$A,"="&amp;$A252))</f>
        <v>0.3666666666666667</v>
      </c>
      <c r="N252" s="28">
        <f>IF(G252&lt;&gt;0,SUMIFS(Grades!$P:$P,Grades!$P:$P,"&gt;0",Grades!$A:$A,"="&amp;Alumn_Filtered!$A252,Grades!$J:$J,"=1",Grades!$I:$I,"="&amp;_xlfn.MINIFS(Grades!$I:$I,Grades!$A:$A,"="&amp;$A252))/COUNTIFS(Grades!P:P,"&lt;&gt;BAD",Grades!P:P,"&lt;&gt;DRP",Grades!P:P,"&lt;&gt;CVL",Grades!$A:$A,"="&amp;Alumn_Filtered!$A252,Grades!$J:$J,"=1",Grades!$I:$I,"="&amp;_xlfn.MINIFS(Grades!$I:$I,Grades!$A:$A,"="&amp;$A252)),0)</f>
        <v>0.6694444444444444</v>
      </c>
      <c r="O252">
        <f>COUNTIFS(Grades!$A:$A,"="&amp;Alumn_Filtered!$A252,Grades!$J:$J,"=2",Grades!$I:$I,"="&amp;_xlfn.MINIFS(Grades!$I:$I,Grades!$A:$A,"="&amp;$A252))</f>
        <v>7</v>
      </c>
      <c r="P252">
        <f>COUNTIFS(Grades!$A:$A,"="&amp;Alumn_Filtered!$A252,Grades!$P:$P,"=DRP",Grades!$J:$J,"=2",Grades!$I:$I,"="&amp;_xlfn.MINIFS(Grades!$I:$I,Grades!$A:$A,"="&amp;$A252))</f>
        <v>1</v>
      </c>
      <c r="Q252">
        <f>COUNTIFS(Grades!$A:$A,"="&amp;Alumn_Filtered!$A252,Grades!$P:$P,"=BAD",Grades!$J:$J,"=2",Grades!$I:$I,"="&amp;_xlfn.MINIFS(Grades!$I:$I,Grades!$A:$A,"="&amp;$A252))</f>
        <v>0</v>
      </c>
      <c r="R252">
        <f>COUNTIFS(Grades!$A:$A,"="&amp;Alumn_Filtered!$A252,Grades!$P:$P,"CVL",Grades!$J:$J,"=2",Grades!$I:$I,"="&amp;_xlfn.MINIFS(Grades!$I:$I,Grades!$A:$A,"="&amp;$A252))</f>
        <v>0</v>
      </c>
      <c r="S252">
        <f t="shared" si="63"/>
        <v>6</v>
      </c>
      <c r="T252">
        <f>COUNTIFS(Grades!$A:$A,"="&amp;Alumn_Filtered!$A252,Grades!$J:$J,"=2",Grades!$P:$P,"&gt;=0.5",Grades!$I:$I,"="&amp;_xlfn.MINIFS(Grades!$I:$I,Grades!$A:$A,"="&amp;$A252))</f>
        <v>5</v>
      </c>
      <c r="U252" s="28">
        <f t="shared" si="53"/>
        <v>0.83333333333333337</v>
      </c>
      <c r="V252">
        <f>COUNTIFS(Grades!$A:$A,"="&amp;Alumn_Filtered!$A252,Grades!$J:$J,"=2",Grades!$P:$P,"&lt;0.5",Grades!$I:$I,"="&amp;_xlfn.MINIFS(Grades!$I:$I,Grades!$A:$A,"="&amp;$A252))</f>
        <v>1</v>
      </c>
      <c r="W252" s="28">
        <f t="shared" si="54"/>
        <v>0.16666666666666666</v>
      </c>
      <c r="X252" s="28">
        <f>_xlfn.MAXIFS(Grades!$P:$P,Grades!$A:$A,"="&amp;Alumn_Filtered!$A252,Grades!$J:$J,"=2",Grades!$I:$I,"="&amp;_xlfn.MINIFS(Grades!$I:$I,Grades!$A:$A,"="&amp;$A252))</f>
        <v>0.81666666666666676</v>
      </c>
      <c r="Y252" s="28">
        <f>_xlfn.MINIFS(Grades!$P:$P,Grades!$A:$A,"="&amp;Alumn_Filtered!$A252,Grades!$J:$J,"=2",Grades!$I:$I,"="&amp;_xlfn.MINIFS(Grades!$I:$I,Grades!$A:$A,"="&amp;$A252))</f>
        <v>0.3666666666666667</v>
      </c>
      <c r="Z252" s="28">
        <f>IF(S252&lt;&gt;0,SUMIFS(Grades!$P:$P,Grades!$P:$P,"&gt;0",Grades!$A:$A,"="&amp;Alumn_Filtered!$A252,Grades!$J:$J,"=2",Grades!$I:$I,"="&amp;_xlfn.MINIFS(Grades!$I:$I,Grades!$A:$A,"="&amp;$A252))/COUNTIFS(Grades!P:P,"&lt;&gt;BAD",Grades!P:P,"&lt;&gt;DRP",Grades!P:P,"&lt;&gt;CVL",Grades!$A:$A,"="&amp;Alumn_Filtered!$A252,Grades!$J:$J,"=2",Grades!$I:$I,"="&amp;_xlfn.MINIFS(Grades!$I:$I,Grades!$A:$A,"="&amp;$A252)),0)</f>
        <v>0.66388888888888897</v>
      </c>
      <c r="AA252" s="28">
        <f t="shared" si="55"/>
        <v>-5.5555555555554248E-3</v>
      </c>
      <c r="AB252">
        <f t="shared" ca="1" si="49"/>
        <v>21</v>
      </c>
      <c r="AC252" t="str">
        <f>LEFT(VLOOKUP($A252,Ingresos!$C:$X,5,FALSE),1)</f>
        <v>S</v>
      </c>
      <c r="AD252">
        <f t="shared" si="56"/>
        <v>1</v>
      </c>
      <c r="AE252" t="str">
        <f>LEFT(VLOOKUP($A252,Ingresos!$C:$X,6,FALSE),1)</f>
        <v>R</v>
      </c>
      <c r="AF252">
        <f t="shared" si="57"/>
        <v>1</v>
      </c>
      <c r="AG252">
        <f>VLOOKUP($A252,Ingresos!$C:$X,9,FALSE)</f>
        <v>633</v>
      </c>
      <c r="AH252" s="28">
        <f t="shared" si="58"/>
        <v>0.68881685575364671</v>
      </c>
      <c r="AI252">
        <f>VLOOKUP($A252,Ingresos!$C:$X,10,FALSE)</f>
        <v>666</v>
      </c>
      <c r="AJ252" s="28">
        <f t="shared" si="59"/>
        <v>0.74230145867098862</v>
      </c>
      <c r="AK252">
        <f>VLOOKUP($A252,Ingresos!$C:$X,11,FALSE)</f>
        <v>471</v>
      </c>
      <c r="AL252" s="28">
        <f t="shared" si="60"/>
        <v>0.42625607779578606</v>
      </c>
      <c r="AM252">
        <f>VLOOKUP($A252,Ingresos!$C:$X,12,FALSE)</f>
        <v>626</v>
      </c>
      <c r="AN252" s="28">
        <f t="shared" si="61"/>
        <v>0.67747163695299839</v>
      </c>
      <c r="AO252">
        <f>VLOOKUP($A252,Ingresos!$C:$X,18,FALSE)</f>
        <v>1</v>
      </c>
      <c r="AP252">
        <f t="shared" si="64"/>
        <v>1</v>
      </c>
      <c r="AQ252" t="str">
        <f>VLOOKUP($A252,Ingresos!$C:$X,19,FALSE)</f>
        <v>H1</v>
      </c>
      <c r="AR252">
        <f t="shared" si="62"/>
        <v>1</v>
      </c>
      <c r="AS252">
        <f>VLOOKUP($A252,Ingresos!$C:$X,22,FALSE)</f>
        <v>0</v>
      </c>
    </row>
    <row r="253" spans="1:45" x14ac:dyDescent="0.25">
      <c r="A253">
        <v>194375263</v>
      </c>
      <c r="B253">
        <f>IF((_xlfn.MAXIFS(Grades!$I:$I,Grades!$A:$A,"="&amp;$A253)-_xlfn.MINIFS(Grades!$I:$I,Grades!$A:$A,"="&amp;$A253))=0,0,1)</f>
        <v>1</v>
      </c>
      <c r="C253">
        <f>COUNTIFS(Grades!$A:$A,"="&amp;Alumn_Filtered!$A253,Grades!$J:$J,"=1",Grades!$I:$I,"="&amp;_xlfn.MINIFS(Grades!$I:$I,Grades!$A:$A,"="&amp;$A253))</f>
        <v>6</v>
      </c>
      <c r="D253">
        <f>COUNTIFS(Grades!$A:$A,"="&amp;Alumn_Filtered!$A253,Grades!$P:$P,"=DRP",Grades!$J:$J,"=1",Grades!$I:$I,"="&amp;_xlfn.MINIFS(Grades!$I:$I,Grades!$A:$A,"="&amp;$A253))</f>
        <v>0</v>
      </c>
      <c r="E253">
        <f>COUNTIFS(Grades!$A:$A,"="&amp;Alumn_Filtered!$A253,Grades!$P:$P,"=BAD",Grades!$J:$J,"=1",Grades!$I:$I,"="&amp;_xlfn.MINIFS(Grades!$I:$I,Grades!$A:$A,"="&amp;$A253))</f>
        <v>0</v>
      </c>
      <c r="F253">
        <f>COUNTIFS(Grades!$A:$A,"="&amp;Alumn_Filtered!$A253,Grades!$P:$P,"CVL",Grades!$J:$J,"=1",Grades!$I:$I,"="&amp;_xlfn.MINIFS(Grades!$I:$I,Grades!$A:$A,"="&amp;$A253))</f>
        <v>0</v>
      </c>
      <c r="G253" s="30">
        <f t="shared" si="50"/>
        <v>6</v>
      </c>
      <c r="H253">
        <f>COUNTIFS(Grades!$A:$A,"="&amp;Alumn_Filtered!$A253,Grades!$J:$J,"=1",Grades!$P:$P,"&gt;=0.5",Grades!$I:$I,"="&amp;_xlfn.MINIFS(Grades!$I:$I,Grades!$A:$A,"="&amp;$A253))</f>
        <v>5</v>
      </c>
      <c r="I253" s="28">
        <f t="shared" si="51"/>
        <v>0.83333333333333337</v>
      </c>
      <c r="J253">
        <f>COUNTIFS(Grades!$A:$A,"="&amp;Alumn_Filtered!$A253,Grades!$J:$J,"=1",Grades!$P:$P,"&lt;0.5",Grades!$I:$I,"="&amp;_xlfn.MINIFS(Grades!$I:$I,Grades!$A:$A,"="&amp;$A253))</f>
        <v>1</v>
      </c>
      <c r="K253" s="28">
        <f t="shared" si="52"/>
        <v>0.16666666666666666</v>
      </c>
      <c r="L253" s="28">
        <f>_xlfn.MAXIFS(Grades!$P:$P,Grades!$A:$A,"="&amp;Alumn_Filtered!$A253,Grades!$J:$J,"=1",Grades!$I:$I,"="&amp;_xlfn.MINIFS(Grades!$I:$I,Grades!$A:$A,"="&amp;$A253))</f>
        <v>0.85</v>
      </c>
      <c r="M253" s="28">
        <f>_xlfn.MINIFS(Grades!$P:$P,Grades!$A:$A,"="&amp;Alumn_Filtered!$A253,Grades!$J:$J,"=1",Grades!$I:$I,"="&amp;_xlfn.MINIFS(Grades!$I:$I,Grades!$A:$A,"="&amp;$A253))</f>
        <v>0.3833333333333333</v>
      </c>
      <c r="N253" s="28">
        <f>IF(G253&lt;&gt;0,SUMIFS(Grades!$P:$P,Grades!$P:$P,"&gt;0",Grades!$A:$A,"="&amp;Alumn_Filtered!$A253,Grades!$J:$J,"=1",Grades!$I:$I,"="&amp;_xlfn.MINIFS(Grades!$I:$I,Grades!$A:$A,"="&amp;$A253))/COUNTIFS(Grades!P:P,"&lt;&gt;BAD",Grades!P:P,"&lt;&gt;DRP",Grades!P:P,"&lt;&gt;CVL",Grades!$A:$A,"="&amp;Alumn_Filtered!$A253,Grades!$J:$J,"=1",Grades!$I:$I,"="&amp;_xlfn.MINIFS(Grades!$I:$I,Grades!$A:$A,"="&amp;$A253)),0)</f>
        <v>0.57777777777777783</v>
      </c>
      <c r="O253">
        <f>COUNTIFS(Grades!$A:$A,"="&amp;Alumn_Filtered!$A253,Grades!$J:$J,"=2",Grades!$I:$I,"="&amp;_xlfn.MINIFS(Grades!$I:$I,Grades!$A:$A,"="&amp;$A253))</f>
        <v>7</v>
      </c>
      <c r="P253">
        <f>COUNTIFS(Grades!$A:$A,"="&amp;Alumn_Filtered!$A253,Grades!$P:$P,"=DRP",Grades!$J:$J,"=2",Grades!$I:$I,"="&amp;_xlfn.MINIFS(Grades!$I:$I,Grades!$A:$A,"="&amp;$A253))</f>
        <v>1</v>
      </c>
      <c r="Q253">
        <f>COUNTIFS(Grades!$A:$A,"="&amp;Alumn_Filtered!$A253,Grades!$P:$P,"=BAD",Grades!$J:$J,"=2",Grades!$I:$I,"="&amp;_xlfn.MINIFS(Grades!$I:$I,Grades!$A:$A,"="&amp;$A253))</f>
        <v>0</v>
      </c>
      <c r="R253">
        <f>COUNTIFS(Grades!$A:$A,"="&amp;Alumn_Filtered!$A253,Grades!$P:$P,"CVL",Grades!$J:$J,"=2",Grades!$I:$I,"="&amp;_xlfn.MINIFS(Grades!$I:$I,Grades!$A:$A,"="&amp;$A253))</f>
        <v>0</v>
      </c>
      <c r="S253">
        <f t="shared" si="63"/>
        <v>6</v>
      </c>
      <c r="T253">
        <f>COUNTIFS(Grades!$A:$A,"="&amp;Alumn_Filtered!$A253,Grades!$J:$J,"=2",Grades!$P:$P,"&gt;=0.5",Grades!$I:$I,"="&amp;_xlfn.MINIFS(Grades!$I:$I,Grades!$A:$A,"="&amp;$A253))</f>
        <v>5</v>
      </c>
      <c r="U253" s="28">
        <f t="shared" si="53"/>
        <v>0.83333333333333337</v>
      </c>
      <c r="V253">
        <f>COUNTIFS(Grades!$A:$A,"="&amp;Alumn_Filtered!$A253,Grades!$J:$J,"=2",Grades!$P:$P,"&lt;0.5",Grades!$I:$I,"="&amp;_xlfn.MINIFS(Grades!$I:$I,Grades!$A:$A,"="&amp;$A253))</f>
        <v>1</v>
      </c>
      <c r="W253" s="28">
        <f t="shared" si="54"/>
        <v>0.16666666666666666</v>
      </c>
      <c r="X253" s="28">
        <f>_xlfn.MAXIFS(Grades!$P:$P,Grades!$A:$A,"="&amp;Alumn_Filtered!$A253,Grades!$J:$J,"=2",Grades!$I:$I,"="&amp;_xlfn.MINIFS(Grades!$I:$I,Grades!$A:$A,"="&amp;$A253))</f>
        <v>0.75</v>
      </c>
      <c r="Y253" s="28">
        <f>_xlfn.MINIFS(Grades!$P:$P,Grades!$A:$A,"="&amp;Alumn_Filtered!$A253,Grades!$J:$J,"=2",Grades!$I:$I,"="&amp;_xlfn.MINIFS(Grades!$I:$I,Grades!$A:$A,"="&amp;$A253))</f>
        <v>0.35000000000000003</v>
      </c>
      <c r="Z253" s="28">
        <f>IF(S253&lt;&gt;0,SUMIFS(Grades!$P:$P,Grades!$P:$P,"&gt;0",Grades!$A:$A,"="&amp;Alumn_Filtered!$A253,Grades!$J:$J,"=2",Grades!$I:$I,"="&amp;_xlfn.MINIFS(Grades!$I:$I,Grades!$A:$A,"="&amp;$A253))/COUNTIFS(Grades!P:P,"&lt;&gt;BAD",Grades!P:P,"&lt;&gt;DRP",Grades!P:P,"&lt;&gt;CVL",Grades!$A:$A,"="&amp;Alumn_Filtered!$A253,Grades!$J:$J,"=2",Grades!$I:$I,"="&amp;_xlfn.MINIFS(Grades!$I:$I,Grades!$A:$A,"="&amp;$A253)),0)</f>
        <v>0.58333333333333337</v>
      </c>
      <c r="AA253" s="28">
        <f t="shared" si="55"/>
        <v>5.5555555555555358E-3</v>
      </c>
      <c r="AB253">
        <f t="shared" ca="1" si="49"/>
        <v>21</v>
      </c>
      <c r="AC253" t="str">
        <f>LEFT(VLOOKUP($A253,Ingresos!$C:$X,5,FALSE),1)</f>
        <v>S</v>
      </c>
      <c r="AD253">
        <f t="shared" si="56"/>
        <v>1</v>
      </c>
      <c r="AE253" t="str">
        <f>LEFT(VLOOKUP($A253,Ingresos!$C:$X,6,FALSE),1)</f>
        <v>R</v>
      </c>
      <c r="AF253">
        <f t="shared" si="57"/>
        <v>1</v>
      </c>
      <c r="AG253">
        <f>VLOOKUP($A253,Ingresos!$C:$X,9,FALSE)</f>
        <v>523</v>
      </c>
      <c r="AH253" s="28">
        <f t="shared" si="58"/>
        <v>0.51053484602917343</v>
      </c>
      <c r="AI253">
        <f>VLOOKUP($A253,Ingresos!$C:$X,10,FALSE)</f>
        <v>550</v>
      </c>
      <c r="AJ253" s="28">
        <f t="shared" si="59"/>
        <v>0.5542949756888168</v>
      </c>
      <c r="AK253">
        <f>VLOOKUP($A253,Ingresos!$C:$X,11,FALSE)</f>
        <v>636</v>
      </c>
      <c r="AL253" s="28">
        <f t="shared" si="60"/>
        <v>0.69367909238249592</v>
      </c>
      <c r="AM253">
        <f>VLOOKUP($A253,Ingresos!$C:$X,12,FALSE)</f>
        <v>594</v>
      </c>
      <c r="AN253" s="28">
        <f t="shared" si="61"/>
        <v>0.62560777957860614</v>
      </c>
      <c r="AO253">
        <f>VLOOKUP($A253,Ingresos!$C:$X,18,FALSE)</f>
        <v>13</v>
      </c>
      <c r="AP253">
        <f t="shared" si="64"/>
        <v>13</v>
      </c>
      <c r="AQ253" t="str">
        <f>VLOOKUP($A253,Ingresos!$C:$X,19,FALSE)</f>
        <v>T2</v>
      </c>
      <c r="AR253">
        <f t="shared" si="62"/>
        <v>4</v>
      </c>
      <c r="AS253">
        <f>VLOOKUP($A253,Ingresos!$C:$X,22,FALSE)</f>
        <v>0</v>
      </c>
    </row>
    <row r="254" spans="1:45" x14ac:dyDescent="0.25">
      <c r="A254">
        <v>194379676</v>
      </c>
      <c r="B254">
        <f>IF((_xlfn.MAXIFS(Grades!$I:$I,Grades!$A:$A,"="&amp;$A254)-_xlfn.MINIFS(Grades!$I:$I,Grades!$A:$A,"="&amp;$A254))=0,0,1)</f>
        <v>1</v>
      </c>
      <c r="C254">
        <f>COUNTIFS(Grades!$A:$A,"="&amp;Alumn_Filtered!$A254,Grades!$J:$J,"=1",Grades!$I:$I,"="&amp;_xlfn.MINIFS(Grades!$I:$I,Grades!$A:$A,"="&amp;$A254))</f>
        <v>6</v>
      </c>
      <c r="D254">
        <f>COUNTIFS(Grades!$A:$A,"="&amp;Alumn_Filtered!$A254,Grades!$P:$P,"=DRP",Grades!$J:$J,"=1",Grades!$I:$I,"="&amp;_xlfn.MINIFS(Grades!$I:$I,Grades!$A:$A,"="&amp;$A254))</f>
        <v>0</v>
      </c>
      <c r="E254">
        <f>COUNTIFS(Grades!$A:$A,"="&amp;Alumn_Filtered!$A254,Grades!$P:$P,"=BAD",Grades!$J:$J,"=1",Grades!$I:$I,"="&amp;_xlfn.MINIFS(Grades!$I:$I,Grades!$A:$A,"="&amp;$A254))</f>
        <v>0</v>
      </c>
      <c r="F254">
        <f>COUNTIFS(Grades!$A:$A,"="&amp;Alumn_Filtered!$A254,Grades!$P:$P,"CVL",Grades!$J:$J,"=1",Grades!$I:$I,"="&amp;_xlfn.MINIFS(Grades!$I:$I,Grades!$A:$A,"="&amp;$A254))</f>
        <v>0</v>
      </c>
      <c r="G254" s="30">
        <f t="shared" si="50"/>
        <v>6</v>
      </c>
      <c r="H254">
        <f>COUNTIFS(Grades!$A:$A,"="&amp;Alumn_Filtered!$A254,Grades!$J:$J,"=1",Grades!$P:$P,"&gt;=0.5",Grades!$I:$I,"="&amp;_xlfn.MINIFS(Grades!$I:$I,Grades!$A:$A,"="&amp;$A254))</f>
        <v>6</v>
      </c>
      <c r="I254" s="28">
        <f t="shared" si="51"/>
        <v>1</v>
      </c>
      <c r="J254">
        <f>COUNTIFS(Grades!$A:$A,"="&amp;Alumn_Filtered!$A254,Grades!$J:$J,"=1",Grades!$P:$P,"&lt;0.5",Grades!$I:$I,"="&amp;_xlfn.MINIFS(Grades!$I:$I,Grades!$A:$A,"="&amp;$A254))</f>
        <v>0</v>
      </c>
      <c r="K254" s="28">
        <f t="shared" si="52"/>
        <v>0</v>
      </c>
      <c r="L254" s="28">
        <f>_xlfn.MAXIFS(Grades!$P:$P,Grades!$A:$A,"="&amp;Alumn_Filtered!$A254,Grades!$J:$J,"=1",Grades!$I:$I,"="&amp;_xlfn.MINIFS(Grades!$I:$I,Grades!$A:$A,"="&amp;$A254))</f>
        <v>0.9</v>
      </c>
      <c r="M254" s="28">
        <f>_xlfn.MINIFS(Grades!$P:$P,Grades!$A:$A,"="&amp;Alumn_Filtered!$A254,Grades!$J:$J,"=1",Grades!$I:$I,"="&amp;_xlfn.MINIFS(Grades!$I:$I,Grades!$A:$A,"="&amp;$A254))</f>
        <v>0.70000000000000007</v>
      </c>
      <c r="N254" s="28">
        <f>IF(G254&lt;&gt;0,SUMIFS(Grades!$P:$P,Grades!$P:$P,"&gt;0",Grades!$A:$A,"="&amp;Alumn_Filtered!$A254,Grades!$J:$J,"=1",Grades!$I:$I,"="&amp;_xlfn.MINIFS(Grades!$I:$I,Grades!$A:$A,"="&amp;$A254))/COUNTIFS(Grades!P:P,"&lt;&gt;BAD",Grades!P:P,"&lt;&gt;DRP",Grades!P:P,"&lt;&gt;CVL",Grades!$A:$A,"="&amp;Alumn_Filtered!$A254,Grades!$J:$J,"=1",Grades!$I:$I,"="&amp;_xlfn.MINIFS(Grades!$I:$I,Grades!$A:$A,"="&amp;$A254)),0)</f>
        <v>0.78333333333333333</v>
      </c>
      <c r="O254">
        <f>COUNTIFS(Grades!$A:$A,"="&amp;Alumn_Filtered!$A254,Grades!$J:$J,"=2",Grades!$I:$I,"="&amp;_xlfn.MINIFS(Grades!$I:$I,Grades!$A:$A,"="&amp;$A254))</f>
        <v>7</v>
      </c>
      <c r="P254">
        <f>COUNTIFS(Grades!$A:$A,"="&amp;Alumn_Filtered!$A254,Grades!$P:$P,"=DRP",Grades!$J:$J,"=2",Grades!$I:$I,"="&amp;_xlfn.MINIFS(Grades!$I:$I,Grades!$A:$A,"="&amp;$A254))</f>
        <v>1</v>
      </c>
      <c r="Q254">
        <f>COUNTIFS(Grades!$A:$A,"="&amp;Alumn_Filtered!$A254,Grades!$P:$P,"=BAD",Grades!$J:$J,"=2",Grades!$I:$I,"="&amp;_xlfn.MINIFS(Grades!$I:$I,Grades!$A:$A,"="&amp;$A254))</f>
        <v>0</v>
      </c>
      <c r="R254">
        <f>COUNTIFS(Grades!$A:$A,"="&amp;Alumn_Filtered!$A254,Grades!$P:$P,"CVL",Grades!$J:$J,"=2",Grades!$I:$I,"="&amp;_xlfn.MINIFS(Grades!$I:$I,Grades!$A:$A,"="&amp;$A254))</f>
        <v>0</v>
      </c>
      <c r="S254">
        <f t="shared" si="63"/>
        <v>6</v>
      </c>
      <c r="T254">
        <f>COUNTIFS(Grades!$A:$A,"="&amp;Alumn_Filtered!$A254,Grades!$J:$J,"=2",Grades!$P:$P,"&gt;=0.5",Grades!$I:$I,"="&amp;_xlfn.MINIFS(Grades!$I:$I,Grades!$A:$A,"="&amp;$A254))</f>
        <v>5</v>
      </c>
      <c r="U254" s="28">
        <f t="shared" si="53"/>
        <v>0.83333333333333337</v>
      </c>
      <c r="V254">
        <f>COUNTIFS(Grades!$A:$A,"="&amp;Alumn_Filtered!$A254,Grades!$J:$J,"=2",Grades!$P:$P,"&lt;0.5",Grades!$I:$I,"="&amp;_xlfn.MINIFS(Grades!$I:$I,Grades!$A:$A,"="&amp;$A254))</f>
        <v>1</v>
      </c>
      <c r="W254" s="28">
        <f t="shared" si="54"/>
        <v>0.16666666666666666</v>
      </c>
      <c r="X254" s="28">
        <f>_xlfn.MAXIFS(Grades!$P:$P,Grades!$A:$A,"="&amp;Alumn_Filtered!$A254,Grades!$J:$J,"=2",Grades!$I:$I,"="&amp;_xlfn.MINIFS(Grades!$I:$I,Grades!$A:$A,"="&amp;$A254))</f>
        <v>0.8833333333333333</v>
      </c>
      <c r="Y254" s="28">
        <f>_xlfn.MINIFS(Grades!$P:$P,Grades!$A:$A,"="&amp;Alumn_Filtered!$A254,Grades!$J:$J,"=2",Grades!$I:$I,"="&amp;_xlfn.MINIFS(Grades!$I:$I,Grades!$A:$A,"="&amp;$A254))</f>
        <v>0.46666666666666662</v>
      </c>
      <c r="Z254" s="28">
        <f>IF(S254&lt;&gt;0,SUMIFS(Grades!$P:$P,Grades!$P:$P,"&gt;0",Grades!$A:$A,"="&amp;Alumn_Filtered!$A254,Grades!$J:$J,"=2",Grades!$I:$I,"="&amp;_xlfn.MINIFS(Grades!$I:$I,Grades!$A:$A,"="&amp;$A254))/COUNTIFS(Grades!P:P,"&lt;&gt;BAD",Grades!P:P,"&lt;&gt;DRP",Grades!P:P,"&lt;&gt;CVL",Grades!$A:$A,"="&amp;Alumn_Filtered!$A254,Grades!$J:$J,"=2",Grades!$I:$I,"="&amp;_xlfn.MINIFS(Grades!$I:$I,Grades!$A:$A,"="&amp;$A254)),0)</f>
        <v>0.65277777777777779</v>
      </c>
      <c r="AA254" s="28">
        <f t="shared" si="55"/>
        <v>-0.13055555555555554</v>
      </c>
      <c r="AB254">
        <f t="shared" ca="1" si="49"/>
        <v>21</v>
      </c>
      <c r="AC254" t="str">
        <f>LEFT(VLOOKUP($A254,Ingresos!$C:$X,5,FALSE),1)</f>
        <v>S</v>
      </c>
      <c r="AD254">
        <f t="shared" si="56"/>
        <v>1</v>
      </c>
      <c r="AE254" t="str">
        <f>LEFT(VLOOKUP($A254,Ingresos!$C:$X,6,FALSE),1)</f>
        <v>R</v>
      </c>
      <c r="AF254">
        <f t="shared" si="57"/>
        <v>1</v>
      </c>
      <c r="AG254">
        <f>VLOOKUP($A254,Ingresos!$C:$X,9,FALSE)</f>
        <v>626</v>
      </c>
      <c r="AH254" s="28">
        <f t="shared" si="58"/>
        <v>0.67747163695299839</v>
      </c>
      <c r="AI254">
        <f>VLOOKUP($A254,Ingresos!$C:$X,10,FALSE)</f>
        <v>632</v>
      </c>
      <c r="AJ254" s="28">
        <f t="shared" si="59"/>
        <v>0.68719611021069693</v>
      </c>
      <c r="AK254">
        <f>VLOOKUP($A254,Ingresos!$C:$X,11,FALSE)</f>
        <v>597</v>
      </c>
      <c r="AL254" s="28">
        <f t="shared" si="60"/>
        <v>0.63047001620745546</v>
      </c>
      <c r="AM254">
        <f>VLOOKUP($A254,Ingresos!$C:$X,12,FALSE)</f>
        <v>672</v>
      </c>
      <c r="AN254" s="28">
        <f t="shared" si="61"/>
        <v>0.75202593192868716</v>
      </c>
      <c r="AO254" t="str">
        <f>VLOOKUP($A254,Ingresos!$C:$X,18,FALSE)</f>
        <v>RM</v>
      </c>
      <c r="AP254">
        <f t="shared" si="64"/>
        <v>13</v>
      </c>
      <c r="AQ254" t="str">
        <f>VLOOKUP($A254,Ingresos!$C:$X,19,FALSE)</f>
        <v>H1</v>
      </c>
      <c r="AR254">
        <f t="shared" si="62"/>
        <v>1</v>
      </c>
      <c r="AS254">
        <f>VLOOKUP($A254,Ingresos!$C:$X,22,FALSE)</f>
        <v>9</v>
      </c>
    </row>
    <row r="255" spans="1:45" x14ac:dyDescent="0.25">
      <c r="A255">
        <v>194381107</v>
      </c>
      <c r="B255">
        <f>IF((_xlfn.MAXIFS(Grades!$I:$I,Grades!$A:$A,"="&amp;$A255)-_xlfn.MINIFS(Grades!$I:$I,Grades!$A:$A,"="&amp;$A255))=0,0,1)</f>
        <v>1</v>
      </c>
      <c r="C255">
        <f>COUNTIFS(Grades!$A:$A,"="&amp;Alumn_Filtered!$A255,Grades!$J:$J,"=1",Grades!$I:$I,"="&amp;_xlfn.MINIFS(Grades!$I:$I,Grades!$A:$A,"="&amp;$A255))</f>
        <v>6</v>
      </c>
      <c r="D255">
        <f>COUNTIFS(Grades!$A:$A,"="&amp;Alumn_Filtered!$A255,Grades!$P:$P,"=DRP",Grades!$J:$J,"=1",Grades!$I:$I,"="&amp;_xlfn.MINIFS(Grades!$I:$I,Grades!$A:$A,"="&amp;$A255))</f>
        <v>0</v>
      </c>
      <c r="E255">
        <f>COUNTIFS(Grades!$A:$A,"="&amp;Alumn_Filtered!$A255,Grades!$P:$P,"=BAD",Grades!$J:$J,"=1",Grades!$I:$I,"="&amp;_xlfn.MINIFS(Grades!$I:$I,Grades!$A:$A,"="&amp;$A255))</f>
        <v>0</v>
      </c>
      <c r="F255">
        <f>COUNTIFS(Grades!$A:$A,"="&amp;Alumn_Filtered!$A255,Grades!$P:$P,"CVL",Grades!$J:$J,"=1",Grades!$I:$I,"="&amp;_xlfn.MINIFS(Grades!$I:$I,Grades!$A:$A,"="&amp;$A255))</f>
        <v>0</v>
      </c>
      <c r="G255" s="30">
        <f t="shared" si="50"/>
        <v>6</v>
      </c>
      <c r="H255">
        <f>COUNTIFS(Grades!$A:$A,"="&amp;Alumn_Filtered!$A255,Grades!$J:$J,"=1",Grades!$P:$P,"&gt;=0.5",Grades!$I:$I,"="&amp;_xlfn.MINIFS(Grades!$I:$I,Grades!$A:$A,"="&amp;$A255))</f>
        <v>5</v>
      </c>
      <c r="I255" s="28">
        <f t="shared" si="51"/>
        <v>0.83333333333333337</v>
      </c>
      <c r="J255">
        <f>COUNTIFS(Grades!$A:$A,"="&amp;Alumn_Filtered!$A255,Grades!$J:$J,"=1",Grades!$P:$P,"&lt;0.5",Grades!$I:$I,"="&amp;_xlfn.MINIFS(Grades!$I:$I,Grades!$A:$A,"="&amp;$A255))</f>
        <v>1</v>
      </c>
      <c r="K255" s="28">
        <f t="shared" si="52"/>
        <v>0.16666666666666666</v>
      </c>
      <c r="L255" s="28">
        <f>_xlfn.MAXIFS(Grades!$P:$P,Grades!$A:$A,"="&amp;Alumn_Filtered!$A255,Grades!$J:$J,"=1",Grades!$I:$I,"="&amp;_xlfn.MINIFS(Grades!$I:$I,Grades!$A:$A,"="&amp;$A255))</f>
        <v>0.76666666666666661</v>
      </c>
      <c r="M255" s="28">
        <f>_xlfn.MINIFS(Grades!$P:$P,Grades!$A:$A,"="&amp;Alumn_Filtered!$A255,Grades!$J:$J,"=1",Grades!$I:$I,"="&amp;_xlfn.MINIFS(Grades!$I:$I,Grades!$A:$A,"="&amp;$A255))</f>
        <v>0.45</v>
      </c>
      <c r="N255" s="28">
        <f>IF(G255&lt;&gt;0,SUMIFS(Grades!$P:$P,Grades!$P:$P,"&gt;0",Grades!$A:$A,"="&amp;Alumn_Filtered!$A255,Grades!$J:$J,"=1",Grades!$I:$I,"="&amp;_xlfn.MINIFS(Grades!$I:$I,Grades!$A:$A,"="&amp;$A255))/COUNTIFS(Grades!P:P,"&lt;&gt;BAD",Grades!P:P,"&lt;&gt;DRP",Grades!P:P,"&lt;&gt;CVL",Grades!$A:$A,"="&amp;Alumn_Filtered!$A255,Grades!$J:$J,"=1",Grades!$I:$I,"="&amp;_xlfn.MINIFS(Grades!$I:$I,Grades!$A:$A,"="&amp;$A255)),0)</f>
        <v>0.59166666666666667</v>
      </c>
      <c r="O255">
        <f>COUNTIFS(Grades!$A:$A,"="&amp;Alumn_Filtered!$A255,Grades!$J:$J,"=2",Grades!$I:$I,"="&amp;_xlfn.MINIFS(Grades!$I:$I,Grades!$A:$A,"="&amp;$A255))</f>
        <v>6</v>
      </c>
      <c r="P255">
        <f>COUNTIFS(Grades!$A:$A,"="&amp;Alumn_Filtered!$A255,Grades!$P:$P,"=DRP",Grades!$J:$J,"=2",Grades!$I:$I,"="&amp;_xlfn.MINIFS(Grades!$I:$I,Grades!$A:$A,"="&amp;$A255))</f>
        <v>0</v>
      </c>
      <c r="Q255">
        <f>COUNTIFS(Grades!$A:$A,"="&amp;Alumn_Filtered!$A255,Grades!$P:$P,"=BAD",Grades!$J:$J,"=2",Grades!$I:$I,"="&amp;_xlfn.MINIFS(Grades!$I:$I,Grades!$A:$A,"="&amp;$A255))</f>
        <v>0</v>
      </c>
      <c r="R255">
        <f>COUNTIFS(Grades!$A:$A,"="&amp;Alumn_Filtered!$A255,Grades!$P:$P,"CVL",Grades!$J:$J,"=2",Grades!$I:$I,"="&amp;_xlfn.MINIFS(Grades!$I:$I,Grades!$A:$A,"="&amp;$A255))</f>
        <v>0</v>
      </c>
      <c r="S255">
        <f t="shared" si="63"/>
        <v>6</v>
      </c>
      <c r="T255">
        <f>COUNTIFS(Grades!$A:$A,"="&amp;Alumn_Filtered!$A255,Grades!$J:$J,"=2",Grades!$P:$P,"&gt;=0.5",Grades!$I:$I,"="&amp;_xlfn.MINIFS(Grades!$I:$I,Grades!$A:$A,"="&amp;$A255))</f>
        <v>5</v>
      </c>
      <c r="U255" s="28">
        <f t="shared" si="53"/>
        <v>0.83333333333333337</v>
      </c>
      <c r="V255">
        <f>COUNTIFS(Grades!$A:$A,"="&amp;Alumn_Filtered!$A255,Grades!$J:$J,"=2",Grades!$P:$P,"&lt;0.5",Grades!$I:$I,"="&amp;_xlfn.MINIFS(Grades!$I:$I,Grades!$A:$A,"="&amp;$A255))</f>
        <v>1</v>
      </c>
      <c r="W255" s="28">
        <f t="shared" si="54"/>
        <v>0.16666666666666666</v>
      </c>
      <c r="X255" s="28">
        <f>_xlfn.MAXIFS(Grades!$P:$P,Grades!$A:$A,"="&amp;Alumn_Filtered!$A255,Grades!$J:$J,"=2",Grades!$I:$I,"="&amp;_xlfn.MINIFS(Grades!$I:$I,Grades!$A:$A,"="&amp;$A255))</f>
        <v>0.93333333333333324</v>
      </c>
      <c r="Y255" s="28">
        <f>_xlfn.MINIFS(Grades!$P:$P,Grades!$A:$A,"="&amp;Alumn_Filtered!$A255,Grades!$J:$J,"=2",Grades!$I:$I,"="&amp;_xlfn.MINIFS(Grades!$I:$I,Grades!$A:$A,"="&amp;$A255))</f>
        <v>0.46666666666666662</v>
      </c>
      <c r="Z255" s="28">
        <f>IF(S255&lt;&gt;0,SUMIFS(Grades!$P:$P,Grades!$P:$P,"&gt;0",Grades!$A:$A,"="&amp;Alumn_Filtered!$A255,Grades!$J:$J,"=2",Grades!$I:$I,"="&amp;_xlfn.MINIFS(Grades!$I:$I,Grades!$A:$A,"="&amp;$A255))/COUNTIFS(Grades!P:P,"&lt;&gt;BAD",Grades!P:P,"&lt;&gt;DRP",Grades!P:P,"&lt;&gt;CVL",Grades!$A:$A,"="&amp;Alumn_Filtered!$A255,Grades!$J:$J,"=2",Grades!$I:$I,"="&amp;_xlfn.MINIFS(Grades!$I:$I,Grades!$A:$A,"="&amp;$A255)),0)</f>
        <v>0.60833333333333328</v>
      </c>
      <c r="AA255" s="28">
        <f t="shared" si="55"/>
        <v>1.6666666666666607E-2</v>
      </c>
      <c r="AB255">
        <f t="shared" ca="1" si="49"/>
        <v>21</v>
      </c>
      <c r="AC255" t="str">
        <f>LEFT(VLOOKUP($A255,Ingresos!$C:$X,5,FALSE),1)</f>
        <v>S</v>
      </c>
      <c r="AD255">
        <f t="shared" si="56"/>
        <v>1</v>
      </c>
      <c r="AE255" t="str">
        <f>LEFT(VLOOKUP($A255,Ingresos!$C:$X,6,FALSE),1)</f>
        <v>R</v>
      </c>
      <c r="AF255">
        <f t="shared" si="57"/>
        <v>1</v>
      </c>
      <c r="AG255">
        <f>VLOOKUP($A255,Ingresos!$C:$X,9,FALSE)</f>
        <v>548</v>
      </c>
      <c r="AH255" s="28">
        <f t="shared" si="58"/>
        <v>0.55105348460291737</v>
      </c>
      <c r="AI255">
        <f>VLOOKUP($A255,Ingresos!$C:$X,10,FALSE)</f>
        <v>548</v>
      </c>
      <c r="AJ255" s="28">
        <f t="shared" si="59"/>
        <v>0.55105348460291737</v>
      </c>
      <c r="AK255">
        <f>VLOOKUP($A255,Ingresos!$C:$X,11,FALSE)</f>
        <v>552</v>
      </c>
      <c r="AL255" s="28">
        <f t="shared" si="60"/>
        <v>0.55753646677471635</v>
      </c>
      <c r="AM255">
        <f>VLOOKUP($A255,Ingresos!$C:$X,12,FALSE)</f>
        <v>658</v>
      </c>
      <c r="AN255" s="28">
        <f t="shared" si="61"/>
        <v>0.72933549432739064</v>
      </c>
      <c r="AO255" t="str">
        <f>VLOOKUP($A255,Ingresos!$C:$X,18,FALSE)</f>
        <v>RM</v>
      </c>
      <c r="AP255">
        <f t="shared" si="64"/>
        <v>13</v>
      </c>
      <c r="AQ255" t="str">
        <f>VLOOKUP($A255,Ingresos!$C:$X,19,FALSE)</f>
        <v>H1</v>
      </c>
      <c r="AR255">
        <f t="shared" si="62"/>
        <v>1</v>
      </c>
      <c r="AS255">
        <f>VLOOKUP($A255,Ingresos!$C:$X,22,FALSE)</f>
        <v>6</v>
      </c>
    </row>
    <row r="256" spans="1:45" x14ac:dyDescent="0.25">
      <c r="A256">
        <v>194384084</v>
      </c>
      <c r="B256">
        <f>IF((_xlfn.MAXIFS(Grades!$I:$I,Grades!$A:$A,"="&amp;$A256)-_xlfn.MINIFS(Grades!$I:$I,Grades!$A:$A,"="&amp;$A256))=0,0,1)</f>
        <v>0</v>
      </c>
      <c r="C256">
        <f>COUNTIFS(Grades!$A:$A,"="&amp;Alumn_Filtered!$A256,Grades!$J:$J,"=1",Grades!$I:$I,"="&amp;_xlfn.MINIFS(Grades!$I:$I,Grades!$A:$A,"="&amp;$A256))</f>
        <v>6</v>
      </c>
      <c r="D256">
        <f>COUNTIFS(Grades!$A:$A,"="&amp;Alumn_Filtered!$A256,Grades!$P:$P,"=DRP",Grades!$J:$J,"=1",Grades!$I:$I,"="&amp;_xlfn.MINIFS(Grades!$I:$I,Grades!$A:$A,"="&amp;$A256))</f>
        <v>0</v>
      </c>
      <c r="E256">
        <f>COUNTIFS(Grades!$A:$A,"="&amp;Alumn_Filtered!$A256,Grades!$P:$P,"=BAD",Grades!$J:$J,"=1",Grades!$I:$I,"="&amp;_xlfn.MINIFS(Grades!$I:$I,Grades!$A:$A,"="&amp;$A256))</f>
        <v>0</v>
      </c>
      <c r="F256">
        <f>COUNTIFS(Grades!$A:$A,"="&amp;Alumn_Filtered!$A256,Grades!$P:$P,"CVL",Grades!$J:$J,"=1",Grades!$I:$I,"="&amp;_xlfn.MINIFS(Grades!$I:$I,Grades!$A:$A,"="&amp;$A256))</f>
        <v>0</v>
      </c>
      <c r="G256" s="30">
        <f t="shared" si="50"/>
        <v>6</v>
      </c>
      <c r="H256">
        <f>COUNTIFS(Grades!$A:$A,"="&amp;Alumn_Filtered!$A256,Grades!$J:$J,"=1",Grades!$P:$P,"&gt;=0.5",Grades!$I:$I,"="&amp;_xlfn.MINIFS(Grades!$I:$I,Grades!$A:$A,"="&amp;$A256))</f>
        <v>0</v>
      </c>
      <c r="I256" s="28">
        <f t="shared" si="51"/>
        <v>0</v>
      </c>
      <c r="J256">
        <f>COUNTIFS(Grades!$A:$A,"="&amp;Alumn_Filtered!$A256,Grades!$J:$J,"=1",Grades!$P:$P,"&lt;0.5",Grades!$I:$I,"="&amp;_xlfn.MINIFS(Grades!$I:$I,Grades!$A:$A,"="&amp;$A256))</f>
        <v>6</v>
      </c>
      <c r="K256" s="28">
        <f t="shared" si="52"/>
        <v>1</v>
      </c>
      <c r="L256" s="28">
        <f>_xlfn.MAXIFS(Grades!$P:$P,Grades!$A:$A,"="&amp;Alumn_Filtered!$A256,Grades!$J:$J,"=1",Grades!$I:$I,"="&amp;_xlfn.MINIFS(Grades!$I:$I,Grades!$A:$A,"="&amp;$A256))</f>
        <v>0.3666666666666667</v>
      </c>
      <c r="M256" s="28">
        <f>_xlfn.MINIFS(Grades!$P:$P,Grades!$A:$A,"="&amp;Alumn_Filtered!$A256,Grades!$J:$J,"=1",Grades!$I:$I,"="&amp;_xlfn.MINIFS(Grades!$I:$I,Grades!$A:$A,"="&amp;$A256))</f>
        <v>0</v>
      </c>
      <c r="N256" s="28">
        <f>IF(G256&lt;&gt;0,SUMIFS(Grades!$P:$P,Grades!$P:$P,"&gt;0",Grades!$A:$A,"="&amp;Alumn_Filtered!$A256,Grades!$J:$J,"=1",Grades!$I:$I,"="&amp;_xlfn.MINIFS(Grades!$I:$I,Grades!$A:$A,"="&amp;$A256))/COUNTIFS(Grades!P:P,"&lt;&gt;BAD",Grades!P:P,"&lt;&gt;DRP",Grades!P:P,"&lt;&gt;CVL",Grades!$A:$A,"="&amp;Alumn_Filtered!$A256,Grades!$J:$J,"=1",Grades!$I:$I,"="&amp;_xlfn.MINIFS(Grades!$I:$I,Grades!$A:$A,"="&amp;$A256)),0)</f>
        <v>0.20833333333333334</v>
      </c>
      <c r="O256">
        <f>COUNTIFS(Grades!$A:$A,"="&amp;Alumn_Filtered!$A256,Grades!$J:$J,"=2",Grades!$I:$I,"="&amp;_xlfn.MINIFS(Grades!$I:$I,Grades!$A:$A,"="&amp;$A256))</f>
        <v>7</v>
      </c>
      <c r="P256">
        <f>COUNTIFS(Grades!$A:$A,"="&amp;Alumn_Filtered!$A256,Grades!$P:$P,"=DRP",Grades!$J:$J,"=2",Grades!$I:$I,"="&amp;_xlfn.MINIFS(Grades!$I:$I,Grades!$A:$A,"="&amp;$A256))</f>
        <v>7</v>
      </c>
      <c r="Q256">
        <f>COUNTIFS(Grades!$A:$A,"="&amp;Alumn_Filtered!$A256,Grades!$P:$P,"=BAD",Grades!$J:$J,"=2",Grades!$I:$I,"="&amp;_xlfn.MINIFS(Grades!$I:$I,Grades!$A:$A,"="&amp;$A256))</f>
        <v>0</v>
      </c>
      <c r="R256">
        <f>COUNTIFS(Grades!$A:$A,"="&amp;Alumn_Filtered!$A256,Grades!$P:$P,"CVL",Grades!$J:$J,"=2",Grades!$I:$I,"="&amp;_xlfn.MINIFS(Grades!$I:$I,Grades!$A:$A,"="&amp;$A256))</f>
        <v>0</v>
      </c>
      <c r="S256">
        <f t="shared" si="63"/>
        <v>0</v>
      </c>
      <c r="T256">
        <f>COUNTIFS(Grades!$A:$A,"="&amp;Alumn_Filtered!$A256,Grades!$J:$J,"=2",Grades!$P:$P,"&gt;=0.5",Grades!$I:$I,"="&amp;_xlfn.MINIFS(Grades!$I:$I,Grades!$A:$A,"="&amp;$A256))</f>
        <v>0</v>
      </c>
      <c r="U256" s="28">
        <f t="shared" si="53"/>
        <v>0</v>
      </c>
      <c r="V256">
        <f>COUNTIFS(Grades!$A:$A,"="&amp;Alumn_Filtered!$A256,Grades!$J:$J,"=2",Grades!$P:$P,"&lt;0.5",Grades!$I:$I,"="&amp;_xlfn.MINIFS(Grades!$I:$I,Grades!$A:$A,"="&amp;$A256))</f>
        <v>0</v>
      </c>
      <c r="W256" s="28">
        <f t="shared" si="54"/>
        <v>0</v>
      </c>
      <c r="X256" s="28">
        <f>_xlfn.MAXIFS(Grades!$P:$P,Grades!$A:$A,"="&amp;Alumn_Filtered!$A256,Grades!$J:$J,"=2",Grades!$I:$I,"="&amp;_xlfn.MINIFS(Grades!$I:$I,Grades!$A:$A,"="&amp;$A256))</f>
        <v>0</v>
      </c>
      <c r="Y256" s="28">
        <f>_xlfn.MINIFS(Grades!$P:$P,Grades!$A:$A,"="&amp;Alumn_Filtered!$A256,Grades!$J:$J,"=2",Grades!$I:$I,"="&amp;_xlfn.MINIFS(Grades!$I:$I,Grades!$A:$A,"="&amp;$A256))</f>
        <v>0</v>
      </c>
      <c r="Z256" s="28">
        <f>IF(S256&lt;&gt;0,SUMIFS(Grades!$P:$P,Grades!$P:$P,"&gt;0",Grades!$A:$A,"="&amp;Alumn_Filtered!$A256,Grades!$J:$J,"=2",Grades!$I:$I,"="&amp;_xlfn.MINIFS(Grades!$I:$I,Grades!$A:$A,"="&amp;$A256))/COUNTIFS(Grades!P:P,"&lt;&gt;BAD",Grades!P:P,"&lt;&gt;DRP",Grades!P:P,"&lt;&gt;CVL",Grades!$A:$A,"="&amp;Alumn_Filtered!$A256,Grades!$J:$J,"=2",Grades!$I:$I,"="&amp;_xlfn.MINIFS(Grades!$I:$I,Grades!$A:$A,"="&amp;$A256)),0)</f>
        <v>0</v>
      </c>
      <c r="AA256" s="28">
        <f t="shared" si="55"/>
        <v>-0.20833333333333334</v>
      </c>
      <c r="AB256">
        <f t="shared" ca="1" si="49"/>
        <v>21</v>
      </c>
      <c r="AC256" t="str">
        <f>LEFT(VLOOKUP($A256,Ingresos!$C:$X,5,FALSE),1)</f>
        <v>S</v>
      </c>
      <c r="AD256">
        <f t="shared" si="56"/>
        <v>1</v>
      </c>
      <c r="AE256" t="str">
        <f>LEFT(VLOOKUP($A256,Ingresos!$C:$X,6,FALSE),1)</f>
        <v>R</v>
      </c>
      <c r="AF256">
        <f t="shared" si="57"/>
        <v>1</v>
      </c>
      <c r="AG256">
        <f>VLOOKUP($A256,Ingresos!$C:$X,9,FALSE)</f>
        <v>605</v>
      </c>
      <c r="AH256" s="28">
        <f t="shared" si="58"/>
        <v>0.64343598055105344</v>
      </c>
      <c r="AI256">
        <f>VLOOKUP($A256,Ingresos!$C:$X,10,FALSE)</f>
        <v>692</v>
      </c>
      <c r="AJ256" s="28">
        <f t="shared" si="59"/>
        <v>0.78444084278768234</v>
      </c>
      <c r="AK256">
        <f>VLOOKUP($A256,Ingresos!$C:$X,11,FALSE)</f>
        <v>552</v>
      </c>
      <c r="AL256" s="28">
        <f t="shared" si="60"/>
        <v>0.55753646677471635</v>
      </c>
      <c r="AM256">
        <f>VLOOKUP($A256,Ingresos!$C:$X,12,FALSE)</f>
        <v>552</v>
      </c>
      <c r="AN256" s="28">
        <f t="shared" si="61"/>
        <v>0.55753646677471635</v>
      </c>
      <c r="AO256">
        <f>VLOOKUP($A256,Ingresos!$C:$X,18,FALSE)</f>
        <v>13</v>
      </c>
      <c r="AP256">
        <f t="shared" si="64"/>
        <v>13</v>
      </c>
      <c r="AQ256" t="str">
        <f>VLOOKUP($A256,Ingresos!$C:$X,19,FALSE)</f>
        <v>H1</v>
      </c>
      <c r="AR256">
        <f t="shared" si="62"/>
        <v>1</v>
      </c>
      <c r="AS256">
        <f>VLOOKUP($A256,Ingresos!$C:$X,22,FALSE)</f>
        <v>0</v>
      </c>
    </row>
    <row r="257" spans="1:45" x14ac:dyDescent="0.25">
      <c r="A257">
        <v>194398409</v>
      </c>
      <c r="B257">
        <f>IF((_xlfn.MAXIFS(Grades!$I:$I,Grades!$A:$A,"="&amp;$A257)-_xlfn.MINIFS(Grades!$I:$I,Grades!$A:$A,"="&amp;$A257))=0,0,1)</f>
        <v>1</v>
      </c>
      <c r="C257">
        <f>COUNTIFS(Grades!$A:$A,"="&amp;Alumn_Filtered!$A257,Grades!$J:$J,"=1",Grades!$I:$I,"="&amp;_xlfn.MINIFS(Grades!$I:$I,Grades!$A:$A,"="&amp;$A257))</f>
        <v>6</v>
      </c>
      <c r="D257">
        <f>COUNTIFS(Grades!$A:$A,"="&amp;Alumn_Filtered!$A257,Grades!$P:$P,"=DRP",Grades!$J:$J,"=1",Grades!$I:$I,"="&amp;_xlfn.MINIFS(Grades!$I:$I,Grades!$A:$A,"="&amp;$A257))</f>
        <v>0</v>
      </c>
      <c r="E257">
        <f>COUNTIFS(Grades!$A:$A,"="&amp;Alumn_Filtered!$A257,Grades!$P:$P,"=BAD",Grades!$J:$J,"=1",Grades!$I:$I,"="&amp;_xlfn.MINIFS(Grades!$I:$I,Grades!$A:$A,"="&amp;$A257))</f>
        <v>1</v>
      </c>
      <c r="F257">
        <f>COUNTIFS(Grades!$A:$A,"="&amp;Alumn_Filtered!$A257,Grades!$P:$P,"CVL",Grades!$J:$J,"=1",Grades!$I:$I,"="&amp;_xlfn.MINIFS(Grades!$I:$I,Grades!$A:$A,"="&amp;$A257))</f>
        <v>0</v>
      </c>
      <c r="G257" s="30">
        <f t="shared" si="50"/>
        <v>5</v>
      </c>
      <c r="H257">
        <f>COUNTIFS(Grades!$A:$A,"="&amp;Alumn_Filtered!$A257,Grades!$J:$J,"=1",Grades!$P:$P,"&gt;=0.5",Grades!$I:$I,"="&amp;_xlfn.MINIFS(Grades!$I:$I,Grades!$A:$A,"="&amp;$A257))</f>
        <v>5</v>
      </c>
      <c r="I257" s="28">
        <f t="shared" si="51"/>
        <v>1</v>
      </c>
      <c r="J257">
        <f>COUNTIFS(Grades!$A:$A,"="&amp;Alumn_Filtered!$A257,Grades!$J:$J,"=1",Grades!$P:$P,"&lt;0.5",Grades!$I:$I,"="&amp;_xlfn.MINIFS(Grades!$I:$I,Grades!$A:$A,"="&amp;$A257))</f>
        <v>0</v>
      </c>
      <c r="K257" s="28">
        <f t="shared" si="52"/>
        <v>0</v>
      </c>
      <c r="L257" s="28">
        <f>_xlfn.MAXIFS(Grades!$P:$P,Grades!$A:$A,"="&amp;Alumn_Filtered!$A257,Grades!$J:$J,"=1",Grades!$I:$I,"="&amp;_xlfn.MINIFS(Grades!$I:$I,Grades!$A:$A,"="&amp;$A257))</f>
        <v>0.85</v>
      </c>
      <c r="M257" s="28">
        <f>_xlfn.MINIFS(Grades!$P:$P,Grades!$A:$A,"="&amp;Alumn_Filtered!$A257,Grades!$J:$J,"=1",Grades!$I:$I,"="&amp;_xlfn.MINIFS(Grades!$I:$I,Grades!$A:$A,"="&amp;$A257))</f>
        <v>0.53333333333333333</v>
      </c>
      <c r="N257" s="28">
        <f>IF(G257&lt;&gt;0,SUMIFS(Grades!$P:$P,Grades!$P:$P,"&gt;0",Grades!$A:$A,"="&amp;Alumn_Filtered!$A257,Grades!$J:$J,"=1",Grades!$I:$I,"="&amp;_xlfn.MINIFS(Grades!$I:$I,Grades!$A:$A,"="&amp;$A257))/COUNTIFS(Grades!P:P,"&lt;&gt;BAD",Grades!P:P,"&lt;&gt;DRP",Grades!P:P,"&lt;&gt;CVL",Grades!$A:$A,"="&amp;Alumn_Filtered!$A257,Grades!$J:$J,"=1",Grades!$I:$I,"="&amp;_xlfn.MINIFS(Grades!$I:$I,Grades!$A:$A,"="&amp;$A257)),0)</f>
        <v>0.69333333333333336</v>
      </c>
      <c r="O257">
        <f>COUNTIFS(Grades!$A:$A,"="&amp;Alumn_Filtered!$A257,Grades!$J:$J,"=2",Grades!$I:$I,"="&amp;_xlfn.MINIFS(Grades!$I:$I,Grades!$A:$A,"="&amp;$A257))</f>
        <v>6</v>
      </c>
      <c r="P257">
        <f>COUNTIFS(Grades!$A:$A,"="&amp;Alumn_Filtered!$A257,Grades!$P:$P,"=DRP",Grades!$J:$J,"=2",Grades!$I:$I,"="&amp;_xlfn.MINIFS(Grades!$I:$I,Grades!$A:$A,"="&amp;$A257))</f>
        <v>0</v>
      </c>
      <c r="Q257">
        <f>COUNTIFS(Grades!$A:$A,"="&amp;Alumn_Filtered!$A257,Grades!$P:$P,"=BAD",Grades!$J:$J,"=2",Grades!$I:$I,"="&amp;_xlfn.MINIFS(Grades!$I:$I,Grades!$A:$A,"="&amp;$A257))</f>
        <v>0</v>
      </c>
      <c r="R257">
        <f>COUNTIFS(Grades!$A:$A,"="&amp;Alumn_Filtered!$A257,Grades!$P:$P,"CVL",Grades!$J:$J,"=2",Grades!$I:$I,"="&amp;_xlfn.MINIFS(Grades!$I:$I,Grades!$A:$A,"="&amp;$A257))</f>
        <v>0</v>
      </c>
      <c r="S257">
        <f t="shared" si="63"/>
        <v>6</v>
      </c>
      <c r="T257">
        <f>COUNTIFS(Grades!$A:$A,"="&amp;Alumn_Filtered!$A257,Grades!$J:$J,"=2",Grades!$P:$P,"&gt;=0.5",Grades!$I:$I,"="&amp;_xlfn.MINIFS(Grades!$I:$I,Grades!$A:$A,"="&amp;$A257))</f>
        <v>5</v>
      </c>
      <c r="U257" s="28">
        <f t="shared" si="53"/>
        <v>0.83333333333333337</v>
      </c>
      <c r="V257">
        <f>COUNTIFS(Grades!$A:$A,"="&amp;Alumn_Filtered!$A257,Grades!$J:$J,"=2",Grades!$P:$P,"&lt;0.5",Grades!$I:$I,"="&amp;_xlfn.MINIFS(Grades!$I:$I,Grades!$A:$A,"="&amp;$A257))</f>
        <v>1</v>
      </c>
      <c r="W257" s="28">
        <f t="shared" si="54"/>
        <v>0.16666666666666666</v>
      </c>
      <c r="X257" s="28">
        <f>_xlfn.MAXIFS(Grades!$P:$P,Grades!$A:$A,"="&amp;Alumn_Filtered!$A257,Grades!$J:$J,"=2",Grades!$I:$I,"="&amp;_xlfn.MINIFS(Grades!$I:$I,Grades!$A:$A,"="&amp;$A257))</f>
        <v>0.79999999999999993</v>
      </c>
      <c r="Y257" s="28">
        <f>_xlfn.MINIFS(Grades!$P:$P,Grades!$A:$A,"="&amp;Alumn_Filtered!$A257,Grades!$J:$J,"=2",Grades!$I:$I,"="&amp;_xlfn.MINIFS(Grades!$I:$I,Grades!$A:$A,"="&amp;$A257))</f>
        <v>0.41666666666666669</v>
      </c>
      <c r="Z257" s="28">
        <f>IF(S257&lt;&gt;0,SUMIFS(Grades!$P:$P,Grades!$P:$P,"&gt;0",Grades!$A:$A,"="&amp;Alumn_Filtered!$A257,Grades!$J:$J,"=2",Grades!$I:$I,"="&amp;_xlfn.MINIFS(Grades!$I:$I,Grades!$A:$A,"="&amp;$A257))/COUNTIFS(Grades!P:P,"&lt;&gt;BAD",Grades!P:P,"&lt;&gt;DRP",Grades!P:P,"&lt;&gt;CVL",Grades!$A:$A,"="&amp;Alumn_Filtered!$A257,Grades!$J:$J,"=2",Grades!$I:$I,"="&amp;_xlfn.MINIFS(Grades!$I:$I,Grades!$A:$A,"="&amp;$A257)),0)</f>
        <v>0.6694444444444444</v>
      </c>
      <c r="AA257" s="28">
        <f t="shared" si="55"/>
        <v>-2.3888888888888959E-2</v>
      </c>
      <c r="AB257">
        <f t="shared" ca="1" si="49"/>
        <v>21</v>
      </c>
      <c r="AC257" t="str">
        <f>LEFT(VLOOKUP($A257,Ingresos!$C:$X,5,FALSE),1)</f>
        <v>S</v>
      </c>
      <c r="AD257">
        <f t="shared" si="56"/>
        <v>1</v>
      </c>
      <c r="AE257" t="str">
        <f>LEFT(VLOOKUP($A257,Ingresos!$C:$X,6,FALSE),1)</f>
        <v>R</v>
      </c>
      <c r="AF257">
        <f t="shared" si="57"/>
        <v>1</v>
      </c>
      <c r="AG257">
        <f>VLOOKUP($A257,Ingresos!$C:$X,9,FALSE)</f>
        <v>645</v>
      </c>
      <c r="AH257" s="28">
        <f t="shared" si="58"/>
        <v>0.70826580226904379</v>
      </c>
      <c r="AI257">
        <f>VLOOKUP($A257,Ingresos!$C:$X,10,FALSE)</f>
        <v>687</v>
      </c>
      <c r="AJ257" s="28">
        <f t="shared" si="59"/>
        <v>0.77633711507293357</v>
      </c>
      <c r="AK257">
        <f>VLOOKUP($A257,Ingresos!$C:$X,11,FALSE)</f>
        <v>546</v>
      </c>
      <c r="AL257" s="28">
        <f t="shared" si="60"/>
        <v>0.54781199351701781</v>
      </c>
      <c r="AM257">
        <f>VLOOKUP($A257,Ingresos!$C:$X,12,FALSE)</f>
        <v>605</v>
      </c>
      <c r="AN257" s="28">
        <f t="shared" si="61"/>
        <v>0.64343598055105344</v>
      </c>
      <c r="AO257">
        <f>VLOOKUP($A257,Ingresos!$C:$X,18,FALSE)</f>
        <v>13</v>
      </c>
      <c r="AP257">
        <f t="shared" si="64"/>
        <v>13</v>
      </c>
      <c r="AQ257" t="str">
        <f>VLOOKUP($A257,Ingresos!$C:$X,19,FALSE)</f>
        <v>H1</v>
      </c>
      <c r="AR257">
        <f t="shared" si="62"/>
        <v>1</v>
      </c>
      <c r="AS257">
        <f>VLOOKUP($A257,Ingresos!$C:$X,22,FALSE)</f>
        <v>0</v>
      </c>
    </row>
    <row r="258" spans="1:45" x14ac:dyDescent="0.25">
      <c r="A258">
        <v>194411278</v>
      </c>
      <c r="B258">
        <f>IF((_xlfn.MAXIFS(Grades!$I:$I,Grades!$A:$A,"="&amp;$A258)-_xlfn.MINIFS(Grades!$I:$I,Grades!$A:$A,"="&amp;$A258))=0,0,1)</f>
        <v>0</v>
      </c>
      <c r="C258">
        <f>COUNTIFS(Grades!$A:$A,"="&amp;Alumn_Filtered!$A258,Grades!$J:$J,"=1",Grades!$I:$I,"="&amp;_xlfn.MINIFS(Grades!$I:$I,Grades!$A:$A,"="&amp;$A258))</f>
        <v>6</v>
      </c>
      <c r="D258">
        <f>COUNTIFS(Grades!$A:$A,"="&amp;Alumn_Filtered!$A258,Grades!$P:$P,"=DRP",Grades!$J:$J,"=1",Grades!$I:$I,"="&amp;_xlfn.MINIFS(Grades!$I:$I,Grades!$A:$A,"="&amp;$A258))</f>
        <v>0</v>
      </c>
      <c r="E258">
        <f>COUNTIFS(Grades!$A:$A,"="&amp;Alumn_Filtered!$A258,Grades!$P:$P,"=BAD",Grades!$J:$J,"=1",Grades!$I:$I,"="&amp;_xlfn.MINIFS(Grades!$I:$I,Grades!$A:$A,"="&amp;$A258))</f>
        <v>0</v>
      </c>
      <c r="F258">
        <f>COUNTIFS(Grades!$A:$A,"="&amp;Alumn_Filtered!$A258,Grades!$P:$P,"CVL",Grades!$J:$J,"=1",Grades!$I:$I,"="&amp;_xlfn.MINIFS(Grades!$I:$I,Grades!$A:$A,"="&amp;$A258))</f>
        <v>0</v>
      </c>
      <c r="G258" s="30">
        <f t="shared" si="50"/>
        <v>6</v>
      </c>
      <c r="H258">
        <f>COUNTIFS(Grades!$A:$A,"="&amp;Alumn_Filtered!$A258,Grades!$J:$J,"=1",Grades!$P:$P,"&gt;=0.5",Grades!$I:$I,"="&amp;_xlfn.MINIFS(Grades!$I:$I,Grades!$A:$A,"="&amp;$A258))</f>
        <v>4</v>
      </c>
      <c r="I258" s="28">
        <f t="shared" si="51"/>
        <v>0.66666666666666663</v>
      </c>
      <c r="J258">
        <f>COUNTIFS(Grades!$A:$A,"="&amp;Alumn_Filtered!$A258,Grades!$J:$J,"=1",Grades!$P:$P,"&lt;0.5",Grades!$I:$I,"="&amp;_xlfn.MINIFS(Grades!$I:$I,Grades!$A:$A,"="&amp;$A258))</f>
        <v>2</v>
      </c>
      <c r="K258" s="28">
        <f t="shared" si="52"/>
        <v>0.33333333333333331</v>
      </c>
      <c r="L258" s="28">
        <f>_xlfn.MAXIFS(Grades!$P:$P,Grades!$A:$A,"="&amp;Alumn_Filtered!$A258,Grades!$J:$J,"=1",Grades!$I:$I,"="&amp;_xlfn.MINIFS(Grades!$I:$I,Grades!$A:$A,"="&amp;$A258))</f>
        <v>0.98333333333333339</v>
      </c>
      <c r="M258" s="28">
        <f>_xlfn.MINIFS(Grades!$P:$P,Grades!$A:$A,"="&amp;Alumn_Filtered!$A258,Grades!$J:$J,"=1",Grades!$I:$I,"="&amp;_xlfn.MINIFS(Grades!$I:$I,Grades!$A:$A,"="&amp;$A258))</f>
        <v>0.31666666666666665</v>
      </c>
      <c r="N258" s="28">
        <f>IF(G258&lt;&gt;0,SUMIFS(Grades!$P:$P,Grades!$P:$P,"&gt;0",Grades!$A:$A,"="&amp;Alumn_Filtered!$A258,Grades!$J:$J,"=1",Grades!$I:$I,"="&amp;_xlfn.MINIFS(Grades!$I:$I,Grades!$A:$A,"="&amp;$A258))/COUNTIFS(Grades!P:P,"&lt;&gt;BAD",Grades!P:P,"&lt;&gt;DRP",Grades!P:P,"&lt;&gt;CVL",Grades!$A:$A,"="&amp;Alumn_Filtered!$A258,Grades!$J:$J,"=1",Grades!$I:$I,"="&amp;_xlfn.MINIFS(Grades!$I:$I,Grades!$A:$A,"="&amp;$A258)),0)</f>
        <v>0.60000000000000009</v>
      </c>
      <c r="O258">
        <f>COUNTIFS(Grades!$A:$A,"="&amp;Alumn_Filtered!$A258,Grades!$J:$J,"=2",Grades!$I:$I,"="&amp;_xlfn.MINIFS(Grades!$I:$I,Grades!$A:$A,"="&amp;$A258))</f>
        <v>5</v>
      </c>
      <c r="P258">
        <f>COUNTIFS(Grades!$A:$A,"="&amp;Alumn_Filtered!$A258,Grades!$P:$P,"=DRP",Grades!$J:$J,"=2",Grades!$I:$I,"="&amp;_xlfn.MINIFS(Grades!$I:$I,Grades!$A:$A,"="&amp;$A258))</f>
        <v>1</v>
      </c>
      <c r="Q258">
        <f>COUNTIFS(Grades!$A:$A,"="&amp;Alumn_Filtered!$A258,Grades!$P:$P,"=BAD",Grades!$J:$J,"=2",Grades!$I:$I,"="&amp;_xlfn.MINIFS(Grades!$I:$I,Grades!$A:$A,"="&amp;$A258))</f>
        <v>0</v>
      </c>
      <c r="R258">
        <f>COUNTIFS(Grades!$A:$A,"="&amp;Alumn_Filtered!$A258,Grades!$P:$P,"CVL",Grades!$J:$J,"=2",Grades!$I:$I,"="&amp;_xlfn.MINIFS(Grades!$I:$I,Grades!$A:$A,"="&amp;$A258))</f>
        <v>0</v>
      </c>
      <c r="S258">
        <f t="shared" si="63"/>
        <v>4</v>
      </c>
      <c r="T258">
        <f>COUNTIFS(Grades!$A:$A,"="&amp;Alumn_Filtered!$A258,Grades!$J:$J,"=2",Grades!$P:$P,"&gt;=0.5",Grades!$I:$I,"="&amp;_xlfn.MINIFS(Grades!$I:$I,Grades!$A:$A,"="&amp;$A258))</f>
        <v>2</v>
      </c>
      <c r="U258" s="28">
        <f t="shared" si="53"/>
        <v>0.5</v>
      </c>
      <c r="V258">
        <f>COUNTIFS(Grades!$A:$A,"="&amp;Alumn_Filtered!$A258,Grades!$J:$J,"=2",Grades!$P:$P,"&lt;0.5",Grades!$I:$I,"="&amp;_xlfn.MINIFS(Grades!$I:$I,Grades!$A:$A,"="&amp;$A258))</f>
        <v>2</v>
      </c>
      <c r="W258" s="28">
        <f t="shared" si="54"/>
        <v>0.5</v>
      </c>
      <c r="X258" s="28">
        <f>_xlfn.MAXIFS(Grades!$P:$P,Grades!$A:$A,"="&amp;Alumn_Filtered!$A258,Grades!$J:$J,"=2",Grades!$I:$I,"="&amp;_xlfn.MINIFS(Grades!$I:$I,Grades!$A:$A,"="&amp;$A258))</f>
        <v>0.79999999999999993</v>
      </c>
      <c r="Y258" s="28">
        <f>_xlfn.MINIFS(Grades!$P:$P,Grades!$A:$A,"="&amp;Alumn_Filtered!$A258,Grades!$J:$J,"=2",Grades!$I:$I,"="&amp;_xlfn.MINIFS(Grades!$I:$I,Grades!$A:$A,"="&amp;$A258))</f>
        <v>0.33333333333333331</v>
      </c>
      <c r="Z258" s="28">
        <f>IF(S258&lt;&gt;0,SUMIFS(Grades!$P:$P,Grades!$P:$P,"&gt;0",Grades!$A:$A,"="&amp;Alumn_Filtered!$A258,Grades!$J:$J,"=2",Grades!$I:$I,"="&amp;_xlfn.MINIFS(Grades!$I:$I,Grades!$A:$A,"="&amp;$A258))/COUNTIFS(Grades!P:P,"&lt;&gt;BAD",Grades!P:P,"&lt;&gt;DRP",Grades!P:P,"&lt;&gt;CVL",Grades!$A:$A,"="&amp;Alumn_Filtered!$A258,Grades!$J:$J,"=2",Grades!$I:$I,"="&amp;_xlfn.MINIFS(Grades!$I:$I,Grades!$A:$A,"="&amp;$A258)),0)</f>
        <v>0.57499999999999996</v>
      </c>
      <c r="AA258" s="28">
        <f t="shared" si="55"/>
        <v>-2.5000000000000133E-2</v>
      </c>
      <c r="AB258">
        <f t="shared" ref="AB258:AB321" ca="1" si="65">IF(ROUND(YEARFRAC(DATE(LEFT(((LEFT(A258,LEN(A258)-1)/2000000)*7.13)+1930.3,4),1,1),TODAY()),0)&gt;17,ROUND(YEARFRAC(DATE(LEFT(((LEFT(A258,LEN(A258)-1)/2000000)*7.13)+1930.3,4),1,1),TODAY()),0),21)</f>
        <v>21</v>
      </c>
      <c r="AC258" t="str">
        <f>LEFT(VLOOKUP($A258,Ingresos!$C:$X,5,FALSE),1)</f>
        <v>S</v>
      </c>
      <c r="AD258">
        <f t="shared" si="56"/>
        <v>1</v>
      </c>
      <c r="AE258" t="str">
        <f>LEFT(VLOOKUP($A258,Ingresos!$C:$X,6,FALSE),1)</f>
        <v>R</v>
      </c>
      <c r="AF258">
        <f t="shared" si="57"/>
        <v>1</v>
      </c>
      <c r="AG258">
        <f>VLOOKUP($A258,Ingresos!$C:$X,9,FALSE)</f>
        <v>620</v>
      </c>
      <c r="AH258" s="28">
        <f t="shared" si="58"/>
        <v>0.66774716369529985</v>
      </c>
      <c r="AI258">
        <f>VLOOKUP($A258,Ingresos!$C:$X,10,FALSE)</f>
        <v>646</v>
      </c>
      <c r="AJ258" s="28">
        <f t="shared" si="59"/>
        <v>0.70988654781199356</v>
      </c>
      <c r="AK258">
        <f>VLOOKUP($A258,Ingresos!$C:$X,11,FALSE)</f>
        <v>616</v>
      </c>
      <c r="AL258" s="28">
        <f t="shared" si="60"/>
        <v>0.66126418152350086</v>
      </c>
      <c r="AM258">
        <f>VLOOKUP($A258,Ingresos!$C:$X,12,FALSE)</f>
        <v>653</v>
      </c>
      <c r="AN258" s="28">
        <f t="shared" si="61"/>
        <v>0.72123176661264177</v>
      </c>
      <c r="AO258">
        <f>VLOOKUP($A258,Ingresos!$C:$X,18,FALSE)</f>
        <v>6</v>
      </c>
      <c r="AP258">
        <f t="shared" si="64"/>
        <v>6</v>
      </c>
      <c r="AQ258" t="str">
        <f>VLOOKUP($A258,Ingresos!$C:$X,19,FALSE)</f>
        <v>H1</v>
      </c>
      <c r="AR258">
        <f t="shared" si="62"/>
        <v>1</v>
      </c>
      <c r="AS258">
        <f>VLOOKUP($A258,Ingresos!$C:$X,22,FALSE)</f>
        <v>0</v>
      </c>
    </row>
    <row r="259" spans="1:45" x14ac:dyDescent="0.25">
      <c r="A259">
        <v>194415990</v>
      </c>
      <c r="B259">
        <f>IF((_xlfn.MAXIFS(Grades!$I:$I,Grades!$A:$A,"="&amp;$A259)-_xlfn.MINIFS(Grades!$I:$I,Grades!$A:$A,"="&amp;$A259))=0,0,1)</f>
        <v>0</v>
      </c>
      <c r="C259">
        <f>COUNTIFS(Grades!$A:$A,"="&amp;Alumn_Filtered!$A259,Grades!$J:$J,"=1",Grades!$I:$I,"="&amp;_xlfn.MINIFS(Grades!$I:$I,Grades!$A:$A,"="&amp;$A259))</f>
        <v>6</v>
      </c>
      <c r="D259">
        <f>COUNTIFS(Grades!$A:$A,"="&amp;Alumn_Filtered!$A259,Grades!$P:$P,"=DRP",Grades!$J:$J,"=1",Grades!$I:$I,"="&amp;_xlfn.MINIFS(Grades!$I:$I,Grades!$A:$A,"="&amp;$A259))</f>
        <v>0</v>
      </c>
      <c r="E259">
        <f>COUNTIFS(Grades!$A:$A,"="&amp;Alumn_Filtered!$A259,Grades!$P:$P,"=BAD",Grades!$J:$J,"=1",Grades!$I:$I,"="&amp;_xlfn.MINIFS(Grades!$I:$I,Grades!$A:$A,"="&amp;$A259))</f>
        <v>4</v>
      </c>
      <c r="F259">
        <f>COUNTIFS(Grades!$A:$A,"="&amp;Alumn_Filtered!$A259,Grades!$P:$P,"CVL",Grades!$J:$J,"=1",Grades!$I:$I,"="&amp;_xlfn.MINIFS(Grades!$I:$I,Grades!$A:$A,"="&amp;$A259))</f>
        <v>0</v>
      </c>
      <c r="G259" s="30">
        <f t="shared" ref="G259:G322" si="66">C259-SUM(D259:F259)</f>
        <v>2</v>
      </c>
      <c r="H259">
        <f>COUNTIFS(Grades!$A:$A,"="&amp;Alumn_Filtered!$A259,Grades!$J:$J,"=1",Grades!$P:$P,"&gt;=0.5",Grades!$I:$I,"="&amp;_xlfn.MINIFS(Grades!$I:$I,Grades!$A:$A,"="&amp;$A259))</f>
        <v>1</v>
      </c>
      <c r="I259" s="28">
        <f t="shared" ref="I259:I322" si="67">IF(G259&lt;&gt;0,H259/G259,0)</f>
        <v>0.5</v>
      </c>
      <c r="J259">
        <f>COUNTIFS(Grades!$A:$A,"="&amp;Alumn_Filtered!$A259,Grades!$J:$J,"=1",Grades!$P:$P,"&lt;0.5",Grades!$I:$I,"="&amp;_xlfn.MINIFS(Grades!$I:$I,Grades!$A:$A,"="&amp;$A259))</f>
        <v>1</v>
      </c>
      <c r="K259" s="28">
        <f t="shared" ref="K259:K322" si="68">IF(G259&lt;&gt;0,J259/G259,0)</f>
        <v>0.5</v>
      </c>
      <c r="L259" s="28">
        <f>_xlfn.MAXIFS(Grades!$P:$P,Grades!$A:$A,"="&amp;Alumn_Filtered!$A259,Grades!$J:$J,"=1",Grades!$I:$I,"="&amp;_xlfn.MINIFS(Grades!$I:$I,Grades!$A:$A,"="&amp;$A259))</f>
        <v>0.8833333333333333</v>
      </c>
      <c r="M259" s="28">
        <f>_xlfn.MINIFS(Grades!$P:$P,Grades!$A:$A,"="&amp;Alumn_Filtered!$A259,Grades!$J:$J,"=1",Grades!$I:$I,"="&amp;_xlfn.MINIFS(Grades!$I:$I,Grades!$A:$A,"="&amp;$A259))</f>
        <v>0.16666666666666666</v>
      </c>
      <c r="N259" s="28">
        <f>IF(G259&lt;&gt;0,SUMIFS(Grades!$P:$P,Grades!$P:$P,"&gt;0",Grades!$A:$A,"="&amp;Alumn_Filtered!$A259,Grades!$J:$J,"=1",Grades!$I:$I,"="&amp;_xlfn.MINIFS(Grades!$I:$I,Grades!$A:$A,"="&amp;$A259))/COUNTIFS(Grades!P:P,"&lt;&gt;BAD",Grades!P:P,"&lt;&gt;DRP",Grades!P:P,"&lt;&gt;CVL",Grades!$A:$A,"="&amp;Alumn_Filtered!$A259,Grades!$J:$J,"=1",Grades!$I:$I,"="&amp;_xlfn.MINIFS(Grades!$I:$I,Grades!$A:$A,"="&amp;$A259)),0)</f>
        <v>0.52500000000000002</v>
      </c>
      <c r="O259">
        <f>COUNTIFS(Grades!$A:$A,"="&amp;Alumn_Filtered!$A259,Grades!$J:$J,"=2",Grades!$I:$I,"="&amp;_xlfn.MINIFS(Grades!$I:$I,Grades!$A:$A,"="&amp;$A259))</f>
        <v>7</v>
      </c>
      <c r="P259">
        <f>COUNTIFS(Grades!$A:$A,"="&amp;Alumn_Filtered!$A259,Grades!$P:$P,"=DRP",Grades!$J:$J,"=2",Grades!$I:$I,"="&amp;_xlfn.MINIFS(Grades!$I:$I,Grades!$A:$A,"="&amp;$A259))</f>
        <v>1</v>
      </c>
      <c r="Q259">
        <f>COUNTIFS(Grades!$A:$A,"="&amp;Alumn_Filtered!$A259,Grades!$P:$P,"=BAD",Grades!$J:$J,"=2",Grades!$I:$I,"="&amp;_xlfn.MINIFS(Grades!$I:$I,Grades!$A:$A,"="&amp;$A259))</f>
        <v>5</v>
      </c>
      <c r="R259">
        <f>COUNTIFS(Grades!$A:$A,"="&amp;Alumn_Filtered!$A259,Grades!$P:$P,"CVL",Grades!$J:$J,"=2",Grades!$I:$I,"="&amp;_xlfn.MINIFS(Grades!$I:$I,Grades!$A:$A,"="&amp;$A259))</f>
        <v>0</v>
      </c>
      <c r="S259">
        <f t="shared" si="63"/>
        <v>1</v>
      </c>
      <c r="T259">
        <f>COUNTIFS(Grades!$A:$A,"="&amp;Alumn_Filtered!$A259,Grades!$J:$J,"=2",Grades!$P:$P,"&gt;=0.5",Grades!$I:$I,"="&amp;_xlfn.MINIFS(Grades!$I:$I,Grades!$A:$A,"="&amp;$A259))</f>
        <v>1</v>
      </c>
      <c r="U259" s="28">
        <f t="shared" ref="U259:U322" si="69">IF(S259&lt;&gt;0,T259/S259,0)</f>
        <v>1</v>
      </c>
      <c r="V259">
        <f>COUNTIFS(Grades!$A:$A,"="&amp;Alumn_Filtered!$A259,Grades!$J:$J,"=2",Grades!$P:$P,"&lt;0.5",Grades!$I:$I,"="&amp;_xlfn.MINIFS(Grades!$I:$I,Grades!$A:$A,"="&amp;$A259))</f>
        <v>0</v>
      </c>
      <c r="W259" s="28">
        <f t="shared" ref="W259:W322" si="70">IF(S259&lt;&gt;0,V259/S259,0)</f>
        <v>0</v>
      </c>
      <c r="X259" s="28">
        <f>_xlfn.MAXIFS(Grades!$P:$P,Grades!$A:$A,"="&amp;Alumn_Filtered!$A259,Grades!$J:$J,"=2",Grades!$I:$I,"="&amp;_xlfn.MINIFS(Grades!$I:$I,Grades!$A:$A,"="&amp;$A259))</f>
        <v>0.78333333333333333</v>
      </c>
      <c r="Y259" s="28">
        <f>_xlfn.MINIFS(Grades!$P:$P,Grades!$A:$A,"="&amp;Alumn_Filtered!$A259,Grades!$J:$J,"=2",Grades!$I:$I,"="&amp;_xlfn.MINIFS(Grades!$I:$I,Grades!$A:$A,"="&amp;$A259))</f>
        <v>0.78333333333333333</v>
      </c>
      <c r="Z259" s="28">
        <f>IF(S259&lt;&gt;0,SUMIFS(Grades!$P:$P,Grades!$P:$P,"&gt;0",Grades!$A:$A,"="&amp;Alumn_Filtered!$A259,Grades!$J:$J,"=2",Grades!$I:$I,"="&amp;_xlfn.MINIFS(Grades!$I:$I,Grades!$A:$A,"="&amp;$A259))/COUNTIFS(Grades!P:P,"&lt;&gt;BAD",Grades!P:P,"&lt;&gt;DRP",Grades!P:P,"&lt;&gt;CVL",Grades!$A:$A,"="&amp;Alumn_Filtered!$A259,Grades!$J:$J,"=2",Grades!$I:$I,"="&amp;_xlfn.MINIFS(Grades!$I:$I,Grades!$A:$A,"="&amp;$A259)),0)</f>
        <v>0.78333333333333333</v>
      </c>
      <c r="AA259" s="28">
        <f t="shared" ref="AA259:AA322" si="71">Z259-N259</f>
        <v>0.2583333333333333</v>
      </c>
      <c r="AB259">
        <f t="shared" ca="1" si="65"/>
        <v>21</v>
      </c>
      <c r="AC259" t="str">
        <f>LEFT(VLOOKUP($A259,Ingresos!$C:$X,5,FALSE),1)</f>
        <v>S</v>
      </c>
      <c r="AD259">
        <f t="shared" ref="AD259:AD322" si="72">IF(AC259="S",1,0)</f>
        <v>1</v>
      </c>
      <c r="AE259" t="str">
        <f>LEFT(VLOOKUP($A259,Ingresos!$C:$X,6,FALSE),1)</f>
        <v>R</v>
      </c>
      <c r="AF259">
        <f t="shared" ref="AF259:AF322" si="73">IF(AE259="R",1,0)</f>
        <v>1</v>
      </c>
      <c r="AG259">
        <f>VLOOKUP($A259,Ingresos!$C:$X,9,FALSE)</f>
        <v>523</v>
      </c>
      <c r="AH259" s="28">
        <f t="shared" ref="AH259:AH322" si="74">IF(AG259&gt;0,(AG259-208)/(825-208),0)</f>
        <v>0.51053484602917343</v>
      </c>
      <c r="AI259">
        <f>VLOOKUP($A259,Ingresos!$C:$X,10,FALSE)</f>
        <v>531</v>
      </c>
      <c r="AJ259" s="28">
        <f t="shared" ref="AJ259:AJ322" si="75">IF(AI259&gt;0,(AI259-208)/(825-208),0)</f>
        <v>0.52350081037277152</v>
      </c>
      <c r="AK259">
        <f>VLOOKUP($A259,Ingresos!$C:$X,11,FALSE)</f>
        <v>574</v>
      </c>
      <c r="AL259" s="28">
        <f t="shared" ref="AL259:AL322" si="76">IF(AK259&gt;0,(AK259-208)/(825-208),0)</f>
        <v>0.59319286871961097</v>
      </c>
      <c r="AM259">
        <f>VLOOKUP($A259,Ingresos!$C:$X,12,FALSE)</f>
        <v>672</v>
      </c>
      <c r="AN259" s="28">
        <f t="shared" ref="AN259:AN322" si="77">IF(AM259&gt;0,(AM259-208)/(825-208),0)</f>
        <v>0.75202593192868716</v>
      </c>
      <c r="AO259" t="str">
        <f>VLOOKUP($A259,Ingresos!$C:$X,18,FALSE)</f>
        <v>RM</v>
      </c>
      <c r="AP259">
        <f t="shared" si="64"/>
        <v>13</v>
      </c>
      <c r="AQ259" t="str">
        <f>VLOOKUP($A259,Ingresos!$C:$X,19,FALSE)</f>
        <v>H1</v>
      </c>
      <c r="AR259">
        <f t="shared" ref="AR259:AR322" si="78">IF(AQ259=0,0,IF(AQ259="H1",1,IF(AQ259="H2",2,IF(AQ259="T1",3,IF(AQ259="T2",4,IF(AQ259="T3",5,6))))))</f>
        <v>1</v>
      </c>
      <c r="AS259">
        <f>VLOOKUP($A259,Ingresos!$C:$X,22,FALSE)</f>
        <v>9</v>
      </c>
    </row>
    <row r="260" spans="1:45" x14ac:dyDescent="0.25">
      <c r="A260">
        <v>194445423</v>
      </c>
      <c r="B260">
        <f>IF((_xlfn.MAXIFS(Grades!$I:$I,Grades!$A:$A,"="&amp;$A260)-_xlfn.MINIFS(Grades!$I:$I,Grades!$A:$A,"="&amp;$A260))=0,0,1)</f>
        <v>1</v>
      </c>
      <c r="C260">
        <f>COUNTIFS(Grades!$A:$A,"="&amp;Alumn_Filtered!$A260,Grades!$J:$J,"=1",Grades!$I:$I,"="&amp;_xlfn.MINIFS(Grades!$I:$I,Grades!$A:$A,"="&amp;$A260))</f>
        <v>6</v>
      </c>
      <c r="D260">
        <f>COUNTIFS(Grades!$A:$A,"="&amp;Alumn_Filtered!$A260,Grades!$P:$P,"=DRP",Grades!$J:$J,"=1",Grades!$I:$I,"="&amp;_xlfn.MINIFS(Grades!$I:$I,Grades!$A:$A,"="&amp;$A260))</f>
        <v>0</v>
      </c>
      <c r="E260">
        <f>COUNTIFS(Grades!$A:$A,"="&amp;Alumn_Filtered!$A260,Grades!$P:$P,"=BAD",Grades!$J:$J,"=1",Grades!$I:$I,"="&amp;_xlfn.MINIFS(Grades!$I:$I,Grades!$A:$A,"="&amp;$A260))</f>
        <v>0</v>
      </c>
      <c r="F260">
        <f>COUNTIFS(Grades!$A:$A,"="&amp;Alumn_Filtered!$A260,Grades!$P:$P,"CVL",Grades!$J:$J,"=1",Grades!$I:$I,"="&amp;_xlfn.MINIFS(Grades!$I:$I,Grades!$A:$A,"="&amp;$A260))</f>
        <v>0</v>
      </c>
      <c r="G260" s="30">
        <f t="shared" si="66"/>
        <v>6</v>
      </c>
      <c r="H260">
        <f>COUNTIFS(Grades!$A:$A,"="&amp;Alumn_Filtered!$A260,Grades!$J:$J,"=1",Grades!$P:$P,"&gt;=0.5",Grades!$I:$I,"="&amp;_xlfn.MINIFS(Grades!$I:$I,Grades!$A:$A,"="&amp;$A260))</f>
        <v>5</v>
      </c>
      <c r="I260" s="28">
        <f t="shared" si="67"/>
        <v>0.83333333333333337</v>
      </c>
      <c r="J260">
        <f>COUNTIFS(Grades!$A:$A,"="&amp;Alumn_Filtered!$A260,Grades!$J:$J,"=1",Grades!$P:$P,"&lt;0.5",Grades!$I:$I,"="&amp;_xlfn.MINIFS(Grades!$I:$I,Grades!$A:$A,"="&amp;$A260))</f>
        <v>1</v>
      </c>
      <c r="K260" s="28">
        <f t="shared" si="68"/>
        <v>0.16666666666666666</v>
      </c>
      <c r="L260" s="28">
        <f>_xlfn.MAXIFS(Grades!$P:$P,Grades!$A:$A,"="&amp;Alumn_Filtered!$A260,Grades!$J:$J,"=1",Grades!$I:$I,"="&amp;_xlfn.MINIFS(Grades!$I:$I,Grades!$A:$A,"="&amp;$A260))</f>
        <v>0.73333333333333339</v>
      </c>
      <c r="M260" s="28">
        <f>_xlfn.MINIFS(Grades!$P:$P,Grades!$A:$A,"="&amp;Alumn_Filtered!$A260,Grades!$J:$J,"=1",Grades!$I:$I,"="&amp;_xlfn.MINIFS(Grades!$I:$I,Grades!$A:$A,"="&amp;$A260))</f>
        <v>0.25</v>
      </c>
      <c r="N260" s="28">
        <f>IF(G260&lt;&gt;0,SUMIFS(Grades!$P:$P,Grades!$P:$P,"&gt;0",Grades!$A:$A,"="&amp;Alumn_Filtered!$A260,Grades!$J:$J,"=1",Grades!$I:$I,"="&amp;_xlfn.MINIFS(Grades!$I:$I,Grades!$A:$A,"="&amp;$A260))/COUNTIFS(Grades!P:P,"&lt;&gt;BAD",Grades!P:P,"&lt;&gt;DRP",Grades!P:P,"&lt;&gt;CVL",Grades!$A:$A,"="&amp;Alumn_Filtered!$A260,Grades!$J:$J,"=1",Grades!$I:$I,"="&amp;_xlfn.MINIFS(Grades!$I:$I,Grades!$A:$A,"="&amp;$A260)),0)</f>
        <v>0.59166666666666679</v>
      </c>
      <c r="O260">
        <f>COUNTIFS(Grades!$A:$A,"="&amp;Alumn_Filtered!$A260,Grades!$J:$J,"=2",Grades!$I:$I,"="&amp;_xlfn.MINIFS(Grades!$I:$I,Grades!$A:$A,"="&amp;$A260))</f>
        <v>11</v>
      </c>
      <c r="P260">
        <f>COUNTIFS(Grades!$A:$A,"="&amp;Alumn_Filtered!$A260,Grades!$P:$P,"=DRP",Grades!$J:$J,"=2",Grades!$I:$I,"="&amp;_xlfn.MINIFS(Grades!$I:$I,Grades!$A:$A,"="&amp;$A260))</f>
        <v>5</v>
      </c>
      <c r="Q260">
        <f>COUNTIFS(Grades!$A:$A,"="&amp;Alumn_Filtered!$A260,Grades!$P:$P,"=BAD",Grades!$J:$J,"=2",Grades!$I:$I,"="&amp;_xlfn.MINIFS(Grades!$I:$I,Grades!$A:$A,"="&amp;$A260))</f>
        <v>0</v>
      </c>
      <c r="R260">
        <f>COUNTIFS(Grades!$A:$A,"="&amp;Alumn_Filtered!$A260,Grades!$P:$P,"CVL",Grades!$J:$J,"=2",Grades!$I:$I,"="&amp;_xlfn.MINIFS(Grades!$I:$I,Grades!$A:$A,"="&amp;$A260))</f>
        <v>0</v>
      </c>
      <c r="S260">
        <f t="shared" ref="S260:S323" si="79">O260-SUM(P260:R260)</f>
        <v>6</v>
      </c>
      <c r="T260">
        <f>COUNTIFS(Grades!$A:$A,"="&amp;Alumn_Filtered!$A260,Grades!$J:$J,"=2",Grades!$P:$P,"&gt;=0.5",Grades!$I:$I,"="&amp;_xlfn.MINIFS(Grades!$I:$I,Grades!$A:$A,"="&amp;$A260))</f>
        <v>3</v>
      </c>
      <c r="U260" s="28">
        <f t="shared" si="69"/>
        <v>0.5</v>
      </c>
      <c r="V260">
        <f>COUNTIFS(Grades!$A:$A,"="&amp;Alumn_Filtered!$A260,Grades!$J:$J,"=2",Grades!$P:$P,"&lt;0.5",Grades!$I:$I,"="&amp;_xlfn.MINIFS(Grades!$I:$I,Grades!$A:$A,"="&amp;$A260))</f>
        <v>3</v>
      </c>
      <c r="W260" s="28">
        <f t="shared" si="70"/>
        <v>0.5</v>
      </c>
      <c r="X260" s="28">
        <f>_xlfn.MAXIFS(Grades!$P:$P,Grades!$A:$A,"="&amp;Alumn_Filtered!$A260,Grades!$J:$J,"=2",Grades!$I:$I,"="&amp;_xlfn.MINIFS(Grades!$I:$I,Grades!$A:$A,"="&amp;$A260))</f>
        <v>0.79999999999999993</v>
      </c>
      <c r="Y260" s="28">
        <f>_xlfn.MINIFS(Grades!$P:$P,Grades!$A:$A,"="&amp;Alumn_Filtered!$A260,Grades!$J:$J,"=2",Grades!$I:$I,"="&amp;_xlfn.MINIFS(Grades!$I:$I,Grades!$A:$A,"="&amp;$A260))</f>
        <v>0.13333333333333333</v>
      </c>
      <c r="Z260" s="28">
        <f>IF(S260&lt;&gt;0,SUMIFS(Grades!$P:$P,Grades!$P:$P,"&gt;0",Grades!$A:$A,"="&amp;Alumn_Filtered!$A260,Grades!$J:$J,"=2",Grades!$I:$I,"="&amp;_xlfn.MINIFS(Grades!$I:$I,Grades!$A:$A,"="&amp;$A260))/COUNTIFS(Grades!P:P,"&lt;&gt;BAD",Grades!P:P,"&lt;&gt;DRP",Grades!P:P,"&lt;&gt;CVL",Grades!$A:$A,"="&amp;Alumn_Filtered!$A260,Grades!$J:$J,"=2",Grades!$I:$I,"="&amp;_xlfn.MINIFS(Grades!$I:$I,Grades!$A:$A,"="&amp;$A260)),0)</f>
        <v>0.51388888888888884</v>
      </c>
      <c r="AA260" s="28">
        <f t="shared" si="71"/>
        <v>-7.7777777777777946E-2</v>
      </c>
      <c r="AB260">
        <f t="shared" ca="1" si="65"/>
        <v>21</v>
      </c>
      <c r="AC260" t="str">
        <f>LEFT(VLOOKUP($A260,Ingresos!$C:$X,5,FALSE),1)</f>
        <v>S</v>
      </c>
      <c r="AD260">
        <f t="shared" si="72"/>
        <v>1</v>
      </c>
      <c r="AE260" t="str">
        <f>LEFT(VLOOKUP($A260,Ingresos!$C:$X,6,FALSE),1)</f>
        <v>R</v>
      </c>
      <c r="AF260">
        <f t="shared" si="73"/>
        <v>1</v>
      </c>
      <c r="AG260">
        <f>VLOOKUP($A260,Ingresos!$C:$X,9,FALSE)</f>
        <v>507</v>
      </c>
      <c r="AH260" s="28">
        <f t="shared" si="74"/>
        <v>0.4846029173419773</v>
      </c>
      <c r="AI260">
        <f>VLOOKUP($A260,Ingresos!$C:$X,10,FALSE)</f>
        <v>507</v>
      </c>
      <c r="AJ260" s="28">
        <f t="shared" si="75"/>
        <v>0.4846029173419773</v>
      </c>
      <c r="AK260">
        <f>VLOOKUP($A260,Ingresos!$C:$X,11,FALSE)</f>
        <v>597</v>
      </c>
      <c r="AL260" s="28">
        <f t="shared" si="76"/>
        <v>0.63047001620745546</v>
      </c>
      <c r="AM260">
        <f>VLOOKUP($A260,Ingresos!$C:$X,12,FALSE)</f>
        <v>658</v>
      </c>
      <c r="AN260" s="28">
        <f t="shared" si="77"/>
        <v>0.72933549432739064</v>
      </c>
      <c r="AO260" t="str">
        <f>VLOOKUP($A260,Ingresos!$C:$X,18,FALSE)</f>
        <v>II</v>
      </c>
      <c r="AP260">
        <f t="shared" si="64"/>
        <v>2</v>
      </c>
      <c r="AQ260" t="str">
        <f>VLOOKUP($A260,Ingresos!$C:$X,19,FALSE)</f>
        <v>H1</v>
      </c>
      <c r="AR260">
        <f t="shared" si="78"/>
        <v>1</v>
      </c>
      <c r="AS260">
        <f>VLOOKUP($A260,Ingresos!$C:$X,22,FALSE)</f>
        <v>11</v>
      </c>
    </row>
    <row r="261" spans="1:45" x14ac:dyDescent="0.25">
      <c r="A261">
        <v>194447949</v>
      </c>
      <c r="B261">
        <f>IF((_xlfn.MAXIFS(Grades!$I:$I,Grades!$A:$A,"="&amp;$A261)-_xlfn.MINIFS(Grades!$I:$I,Grades!$A:$A,"="&amp;$A261))=0,0,1)</f>
        <v>1</v>
      </c>
      <c r="C261">
        <f>COUNTIFS(Grades!$A:$A,"="&amp;Alumn_Filtered!$A261,Grades!$J:$J,"=1",Grades!$I:$I,"="&amp;_xlfn.MINIFS(Grades!$I:$I,Grades!$A:$A,"="&amp;$A261))</f>
        <v>6</v>
      </c>
      <c r="D261">
        <f>COUNTIFS(Grades!$A:$A,"="&amp;Alumn_Filtered!$A261,Grades!$P:$P,"=DRP",Grades!$J:$J,"=1",Grades!$I:$I,"="&amp;_xlfn.MINIFS(Grades!$I:$I,Grades!$A:$A,"="&amp;$A261))</f>
        <v>0</v>
      </c>
      <c r="E261">
        <f>COUNTIFS(Grades!$A:$A,"="&amp;Alumn_Filtered!$A261,Grades!$P:$P,"=BAD",Grades!$J:$J,"=1",Grades!$I:$I,"="&amp;_xlfn.MINIFS(Grades!$I:$I,Grades!$A:$A,"="&amp;$A261))</f>
        <v>0</v>
      </c>
      <c r="F261">
        <f>COUNTIFS(Grades!$A:$A,"="&amp;Alumn_Filtered!$A261,Grades!$P:$P,"CVL",Grades!$J:$J,"=1",Grades!$I:$I,"="&amp;_xlfn.MINIFS(Grades!$I:$I,Grades!$A:$A,"="&amp;$A261))</f>
        <v>0</v>
      </c>
      <c r="G261" s="30">
        <f t="shared" si="66"/>
        <v>6</v>
      </c>
      <c r="H261">
        <f>COUNTIFS(Grades!$A:$A,"="&amp;Alumn_Filtered!$A261,Grades!$J:$J,"=1",Grades!$P:$P,"&gt;=0.5",Grades!$I:$I,"="&amp;_xlfn.MINIFS(Grades!$I:$I,Grades!$A:$A,"="&amp;$A261))</f>
        <v>3</v>
      </c>
      <c r="I261" s="28">
        <f t="shared" si="67"/>
        <v>0.5</v>
      </c>
      <c r="J261">
        <f>COUNTIFS(Grades!$A:$A,"="&amp;Alumn_Filtered!$A261,Grades!$J:$J,"=1",Grades!$P:$P,"&lt;0.5",Grades!$I:$I,"="&amp;_xlfn.MINIFS(Grades!$I:$I,Grades!$A:$A,"="&amp;$A261))</f>
        <v>3</v>
      </c>
      <c r="K261" s="28">
        <f t="shared" si="68"/>
        <v>0.5</v>
      </c>
      <c r="L261" s="28">
        <f>_xlfn.MAXIFS(Grades!$P:$P,Grades!$A:$A,"="&amp;Alumn_Filtered!$A261,Grades!$J:$J,"=1",Grades!$I:$I,"="&amp;_xlfn.MINIFS(Grades!$I:$I,Grades!$A:$A,"="&amp;$A261))</f>
        <v>0.76666666666666661</v>
      </c>
      <c r="M261" s="28">
        <f>_xlfn.MINIFS(Grades!$P:$P,Grades!$A:$A,"="&amp;Alumn_Filtered!$A261,Grades!$J:$J,"=1",Grades!$I:$I,"="&amp;_xlfn.MINIFS(Grades!$I:$I,Grades!$A:$A,"="&amp;$A261))</f>
        <v>0.35000000000000003</v>
      </c>
      <c r="N261" s="28">
        <f>IF(G261&lt;&gt;0,SUMIFS(Grades!$P:$P,Grades!$P:$P,"&gt;0",Grades!$A:$A,"="&amp;Alumn_Filtered!$A261,Grades!$J:$J,"=1",Grades!$I:$I,"="&amp;_xlfn.MINIFS(Grades!$I:$I,Grades!$A:$A,"="&amp;$A261))/COUNTIFS(Grades!P:P,"&lt;&gt;BAD",Grades!P:P,"&lt;&gt;DRP",Grades!P:P,"&lt;&gt;CVL",Grades!$A:$A,"="&amp;Alumn_Filtered!$A261,Grades!$J:$J,"=1",Grades!$I:$I,"="&amp;_xlfn.MINIFS(Grades!$I:$I,Grades!$A:$A,"="&amp;$A261)),0)</f>
        <v>0.52499999999999991</v>
      </c>
      <c r="O261">
        <f>COUNTIFS(Grades!$A:$A,"="&amp;Alumn_Filtered!$A261,Grades!$J:$J,"=2",Grades!$I:$I,"="&amp;_xlfn.MINIFS(Grades!$I:$I,Grades!$A:$A,"="&amp;$A261))</f>
        <v>7</v>
      </c>
      <c r="P261">
        <f>COUNTIFS(Grades!$A:$A,"="&amp;Alumn_Filtered!$A261,Grades!$P:$P,"=DRP",Grades!$J:$J,"=2",Grades!$I:$I,"="&amp;_xlfn.MINIFS(Grades!$I:$I,Grades!$A:$A,"="&amp;$A261))</f>
        <v>1</v>
      </c>
      <c r="Q261">
        <f>COUNTIFS(Grades!$A:$A,"="&amp;Alumn_Filtered!$A261,Grades!$P:$P,"=BAD",Grades!$J:$J,"=2",Grades!$I:$I,"="&amp;_xlfn.MINIFS(Grades!$I:$I,Grades!$A:$A,"="&amp;$A261))</f>
        <v>0</v>
      </c>
      <c r="R261">
        <f>COUNTIFS(Grades!$A:$A,"="&amp;Alumn_Filtered!$A261,Grades!$P:$P,"CVL",Grades!$J:$J,"=2",Grades!$I:$I,"="&amp;_xlfn.MINIFS(Grades!$I:$I,Grades!$A:$A,"="&amp;$A261))</f>
        <v>0</v>
      </c>
      <c r="S261">
        <f t="shared" si="79"/>
        <v>6</v>
      </c>
      <c r="T261">
        <f>COUNTIFS(Grades!$A:$A,"="&amp;Alumn_Filtered!$A261,Grades!$J:$J,"=2",Grades!$P:$P,"&gt;=0.5",Grades!$I:$I,"="&amp;_xlfn.MINIFS(Grades!$I:$I,Grades!$A:$A,"="&amp;$A261))</f>
        <v>5</v>
      </c>
      <c r="U261" s="28">
        <f t="shared" si="69"/>
        <v>0.83333333333333337</v>
      </c>
      <c r="V261">
        <f>COUNTIFS(Grades!$A:$A,"="&amp;Alumn_Filtered!$A261,Grades!$J:$J,"=2",Grades!$P:$P,"&lt;0.5",Grades!$I:$I,"="&amp;_xlfn.MINIFS(Grades!$I:$I,Grades!$A:$A,"="&amp;$A261))</f>
        <v>1</v>
      </c>
      <c r="W261" s="28">
        <f t="shared" si="70"/>
        <v>0.16666666666666666</v>
      </c>
      <c r="X261" s="28">
        <f>_xlfn.MAXIFS(Grades!$P:$P,Grades!$A:$A,"="&amp;Alumn_Filtered!$A261,Grades!$J:$J,"=2",Grades!$I:$I,"="&amp;_xlfn.MINIFS(Grades!$I:$I,Grades!$A:$A,"="&amp;$A261))</f>
        <v>0.79999999999999993</v>
      </c>
      <c r="Y261" s="28">
        <f>_xlfn.MINIFS(Grades!$P:$P,Grades!$A:$A,"="&amp;Alumn_Filtered!$A261,Grades!$J:$J,"=2",Grades!$I:$I,"="&amp;_xlfn.MINIFS(Grades!$I:$I,Grades!$A:$A,"="&amp;$A261))</f>
        <v>0.3833333333333333</v>
      </c>
      <c r="Z261" s="28">
        <f>IF(S261&lt;&gt;0,SUMIFS(Grades!$P:$P,Grades!$P:$P,"&gt;0",Grades!$A:$A,"="&amp;Alumn_Filtered!$A261,Grades!$J:$J,"=2",Grades!$I:$I,"="&amp;_xlfn.MINIFS(Grades!$I:$I,Grades!$A:$A,"="&amp;$A261))/COUNTIFS(Grades!P:P,"&lt;&gt;BAD",Grades!P:P,"&lt;&gt;DRP",Grades!P:P,"&lt;&gt;CVL",Grades!$A:$A,"="&amp;Alumn_Filtered!$A261,Grades!$J:$J,"=2",Grades!$I:$I,"="&amp;_xlfn.MINIFS(Grades!$I:$I,Grades!$A:$A,"="&amp;$A261)),0)</f>
        <v>0.60833333333333328</v>
      </c>
      <c r="AA261" s="28">
        <f t="shared" si="71"/>
        <v>8.333333333333337E-2</v>
      </c>
      <c r="AB261">
        <f t="shared" ca="1" si="65"/>
        <v>21</v>
      </c>
      <c r="AC261" t="str">
        <f>LEFT(VLOOKUP($A261,Ingresos!$C:$X,5,FALSE),1)</f>
        <v>S</v>
      </c>
      <c r="AD261">
        <f t="shared" si="72"/>
        <v>1</v>
      </c>
      <c r="AE261" t="str">
        <f>LEFT(VLOOKUP($A261,Ingresos!$C:$X,6,FALSE),1)</f>
        <v>R</v>
      </c>
      <c r="AF261">
        <f t="shared" si="73"/>
        <v>1</v>
      </c>
      <c r="AG261">
        <f>VLOOKUP($A261,Ingresos!$C:$X,9,FALSE)</f>
        <v>569</v>
      </c>
      <c r="AH261" s="28">
        <f t="shared" si="74"/>
        <v>0.5850891410048622</v>
      </c>
      <c r="AI261">
        <f>VLOOKUP($A261,Ingresos!$C:$X,10,FALSE)</f>
        <v>586</v>
      </c>
      <c r="AJ261" s="28">
        <f t="shared" si="75"/>
        <v>0.61264181523500816</v>
      </c>
      <c r="AK261">
        <f>VLOOKUP($A261,Ingresos!$C:$X,11,FALSE)</f>
        <v>582</v>
      </c>
      <c r="AL261" s="28">
        <f t="shared" si="76"/>
        <v>0.60615883306320906</v>
      </c>
      <c r="AM261">
        <f>VLOOKUP($A261,Ingresos!$C:$X,12,FALSE)</f>
        <v>582</v>
      </c>
      <c r="AN261" s="28">
        <f t="shared" si="77"/>
        <v>0.60615883306320906</v>
      </c>
      <c r="AO261">
        <f>VLOOKUP($A261,Ingresos!$C:$X,18,FALSE)</f>
        <v>13</v>
      </c>
      <c r="AP261">
        <f t="shared" si="64"/>
        <v>13</v>
      </c>
      <c r="AQ261" t="str">
        <f>VLOOKUP($A261,Ingresos!$C:$X,19,FALSE)</f>
        <v>H1</v>
      </c>
      <c r="AR261">
        <f t="shared" si="78"/>
        <v>1</v>
      </c>
      <c r="AS261">
        <f>VLOOKUP($A261,Ingresos!$C:$X,22,FALSE)</f>
        <v>0</v>
      </c>
    </row>
    <row r="262" spans="1:45" x14ac:dyDescent="0.25">
      <c r="A262">
        <v>194509898</v>
      </c>
      <c r="B262">
        <f>IF((_xlfn.MAXIFS(Grades!$I:$I,Grades!$A:$A,"="&amp;$A262)-_xlfn.MINIFS(Grades!$I:$I,Grades!$A:$A,"="&amp;$A262))=0,0,1)</f>
        <v>1</v>
      </c>
      <c r="C262">
        <f>COUNTIFS(Grades!$A:$A,"="&amp;Alumn_Filtered!$A262,Grades!$J:$J,"=1",Grades!$I:$I,"="&amp;_xlfn.MINIFS(Grades!$I:$I,Grades!$A:$A,"="&amp;$A262))</f>
        <v>6</v>
      </c>
      <c r="D262">
        <f>COUNTIFS(Grades!$A:$A,"="&amp;Alumn_Filtered!$A262,Grades!$P:$P,"=DRP",Grades!$J:$J,"=1",Grades!$I:$I,"="&amp;_xlfn.MINIFS(Grades!$I:$I,Grades!$A:$A,"="&amp;$A262))</f>
        <v>0</v>
      </c>
      <c r="E262">
        <f>COUNTIFS(Grades!$A:$A,"="&amp;Alumn_Filtered!$A262,Grades!$P:$P,"=BAD",Grades!$J:$J,"=1",Grades!$I:$I,"="&amp;_xlfn.MINIFS(Grades!$I:$I,Grades!$A:$A,"="&amp;$A262))</f>
        <v>1</v>
      </c>
      <c r="F262">
        <f>COUNTIFS(Grades!$A:$A,"="&amp;Alumn_Filtered!$A262,Grades!$P:$P,"CVL",Grades!$J:$J,"=1",Grades!$I:$I,"="&amp;_xlfn.MINIFS(Grades!$I:$I,Grades!$A:$A,"="&amp;$A262))</f>
        <v>0</v>
      </c>
      <c r="G262" s="30">
        <f t="shared" si="66"/>
        <v>5</v>
      </c>
      <c r="H262">
        <f>COUNTIFS(Grades!$A:$A,"="&amp;Alumn_Filtered!$A262,Grades!$J:$J,"=1",Grades!$P:$P,"&gt;=0.5",Grades!$I:$I,"="&amp;_xlfn.MINIFS(Grades!$I:$I,Grades!$A:$A,"="&amp;$A262))</f>
        <v>5</v>
      </c>
      <c r="I262" s="28">
        <f t="shared" si="67"/>
        <v>1</v>
      </c>
      <c r="J262">
        <f>COUNTIFS(Grades!$A:$A,"="&amp;Alumn_Filtered!$A262,Grades!$J:$J,"=1",Grades!$P:$P,"&lt;0.5",Grades!$I:$I,"="&amp;_xlfn.MINIFS(Grades!$I:$I,Grades!$A:$A,"="&amp;$A262))</f>
        <v>0</v>
      </c>
      <c r="K262" s="28">
        <f t="shared" si="68"/>
        <v>0</v>
      </c>
      <c r="L262" s="28">
        <f>_xlfn.MAXIFS(Grades!$P:$P,Grades!$A:$A,"="&amp;Alumn_Filtered!$A262,Grades!$J:$J,"=1",Grades!$I:$I,"="&amp;_xlfn.MINIFS(Grades!$I:$I,Grades!$A:$A,"="&amp;$A262))</f>
        <v>0.96666666666666667</v>
      </c>
      <c r="M262" s="28">
        <f>_xlfn.MINIFS(Grades!$P:$P,Grades!$A:$A,"="&amp;Alumn_Filtered!$A262,Grades!$J:$J,"=1",Grades!$I:$I,"="&amp;_xlfn.MINIFS(Grades!$I:$I,Grades!$A:$A,"="&amp;$A262))</f>
        <v>0.5</v>
      </c>
      <c r="N262" s="28">
        <f>IF(G262&lt;&gt;0,SUMIFS(Grades!$P:$P,Grades!$P:$P,"&gt;0",Grades!$A:$A,"="&amp;Alumn_Filtered!$A262,Grades!$J:$J,"=1",Grades!$I:$I,"="&amp;_xlfn.MINIFS(Grades!$I:$I,Grades!$A:$A,"="&amp;$A262))/COUNTIFS(Grades!P:P,"&lt;&gt;BAD",Grades!P:P,"&lt;&gt;DRP",Grades!P:P,"&lt;&gt;CVL",Grades!$A:$A,"="&amp;Alumn_Filtered!$A262,Grades!$J:$J,"=1",Grades!$I:$I,"="&amp;_xlfn.MINIFS(Grades!$I:$I,Grades!$A:$A,"="&amp;$A262)),0)</f>
        <v>0.70333333333333337</v>
      </c>
      <c r="O262">
        <f>COUNTIFS(Grades!$A:$A,"="&amp;Alumn_Filtered!$A262,Grades!$J:$J,"=2",Grades!$I:$I,"="&amp;_xlfn.MINIFS(Grades!$I:$I,Grades!$A:$A,"="&amp;$A262))</f>
        <v>7</v>
      </c>
      <c r="P262">
        <f>COUNTIFS(Grades!$A:$A,"="&amp;Alumn_Filtered!$A262,Grades!$P:$P,"=DRP",Grades!$J:$J,"=2",Grades!$I:$I,"="&amp;_xlfn.MINIFS(Grades!$I:$I,Grades!$A:$A,"="&amp;$A262))</f>
        <v>0</v>
      </c>
      <c r="Q262">
        <f>COUNTIFS(Grades!$A:$A,"="&amp;Alumn_Filtered!$A262,Grades!$P:$P,"=BAD",Grades!$J:$J,"=2",Grades!$I:$I,"="&amp;_xlfn.MINIFS(Grades!$I:$I,Grades!$A:$A,"="&amp;$A262))</f>
        <v>2</v>
      </c>
      <c r="R262">
        <f>COUNTIFS(Grades!$A:$A,"="&amp;Alumn_Filtered!$A262,Grades!$P:$P,"CVL",Grades!$J:$J,"=2",Grades!$I:$I,"="&amp;_xlfn.MINIFS(Grades!$I:$I,Grades!$A:$A,"="&amp;$A262))</f>
        <v>0</v>
      </c>
      <c r="S262">
        <f t="shared" si="79"/>
        <v>5</v>
      </c>
      <c r="T262">
        <f>COUNTIFS(Grades!$A:$A,"="&amp;Alumn_Filtered!$A262,Grades!$J:$J,"=2",Grades!$P:$P,"&gt;=0.5",Grades!$I:$I,"="&amp;_xlfn.MINIFS(Grades!$I:$I,Grades!$A:$A,"="&amp;$A262))</f>
        <v>2</v>
      </c>
      <c r="U262" s="28">
        <f t="shared" si="69"/>
        <v>0.4</v>
      </c>
      <c r="V262">
        <f>COUNTIFS(Grades!$A:$A,"="&amp;Alumn_Filtered!$A262,Grades!$J:$J,"=2",Grades!$P:$P,"&lt;0.5",Grades!$I:$I,"="&amp;_xlfn.MINIFS(Grades!$I:$I,Grades!$A:$A,"="&amp;$A262))</f>
        <v>3</v>
      </c>
      <c r="W262" s="28">
        <f t="shared" si="70"/>
        <v>0.6</v>
      </c>
      <c r="X262" s="28">
        <f>_xlfn.MAXIFS(Grades!$P:$P,Grades!$A:$A,"="&amp;Alumn_Filtered!$A262,Grades!$J:$J,"=2",Grades!$I:$I,"="&amp;_xlfn.MINIFS(Grades!$I:$I,Grades!$A:$A,"="&amp;$A262))</f>
        <v>0.73333333333333339</v>
      </c>
      <c r="Y262" s="28">
        <f>_xlfn.MINIFS(Grades!$P:$P,Grades!$A:$A,"="&amp;Alumn_Filtered!$A262,Grades!$J:$J,"=2",Grades!$I:$I,"="&amp;_xlfn.MINIFS(Grades!$I:$I,Grades!$A:$A,"="&amp;$A262))</f>
        <v>0</v>
      </c>
      <c r="Z262" s="28">
        <f>IF(S262&lt;&gt;0,SUMIFS(Grades!$P:$P,Grades!$P:$P,"&gt;0",Grades!$A:$A,"="&amp;Alumn_Filtered!$A262,Grades!$J:$J,"=2",Grades!$I:$I,"="&amp;_xlfn.MINIFS(Grades!$I:$I,Grades!$A:$A,"="&amp;$A262))/COUNTIFS(Grades!P:P,"&lt;&gt;BAD",Grades!P:P,"&lt;&gt;DRP",Grades!P:P,"&lt;&gt;CVL",Grades!$A:$A,"="&amp;Alumn_Filtered!$A262,Grades!$J:$J,"=2",Grades!$I:$I,"="&amp;_xlfn.MINIFS(Grades!$I:$I,Grades!$A:$A,"="&amp;$A262)),0)</f>
        <v>0.38</v>
      </c>
      <c r="AA262" s="28">
        <f t="shared" si="71"/>
        <v>-0.32333333333333336</v>
      </c>
      <c r="AB262">
        <f t="shared" ca="1" si="65"/>
        <v>21</v>
      </c>
      <c r="AC262" t="str">
        <f>LEFT(VLOOKUP($A262,Ingresos!$C:$X,5,FALSE),1)</f>
        <v>S</v>
      </c>
      <c r="AD262">
        <f t="shared" si="72"/>
        <v>1</v>
      </c>
      <c r="AE262" t="str">
        <f>LEFT(VLOOKUP($A262,Ingresos!$C:$X,6,FALSE),1)</f>
        <v>R</v>
      </c>
      <c r="AF262">
        <f t="shared" si="73"/>
        <v>1</v>
      </c>
      <c r="AG262">
        <f>VLOOKUP($A262,Ingresos!$C:$X,9,FALSE)</f>
        <v>534</v>
      </c>
      <c r="AH262" s="28">
        <f t="shared" si="74"/>
        <v>0.52836304700162073</v>
      </c>
      <c r="AI262">
        <f>VLOOKUP($A262,Ingresos!$C:$X,10,FALSE)</f>
        <v>534</v>
      </c>
      <c r="AJ262" s="28">
        <f t="shared" si="75"/>
        <v>0.52836304700162073</v>
      </c>
      <c r="AK262">
        <f>VLOOKUP($A262,Ingresos!$C:$X,11,FALSE)</f>
        <v>574</v>
      </c>
      <c r="AL262" s="28">
        <f t="shared" si="76"/>
        <v>0.59319286871961097</v>
      </c>
      <c r="AM262">
        <f>VLOOKUP($A262,Ingresos!$C:$X,12,FALSE)</f>
        <v>635</v>
      </c>
      <c r="AN262" s="28">
        <f t="shared" si="77"/>
        <v>0.69205834683954615</v>
      </c>
      <c r="AO262">
        <f>VLOOKUP($A262,Ingresos!$C:$X,18,FALSE)</f>
        <v>13</v>
      </c>
      <c r="AP262">
        <f t="shared" si="64"/>
        <v>13</v>
      </c>
      <c r="AQ262" t="str">
        <f>VLOOKUP($A262,Ingresos!$C:$X,19,FALSE)</f>
        <v>H1</v>
      </c>
      <c r="AR262">
        <f t="shared" si="78"/>
        <v>1</v>
      </c>
      <c r="AS262">
        <f>VLOOKUP($A262,Ingresos!$C:$X,22,FALSE)</f>
        <v>11</v>
      </c>
    </row>
    <row r="263" spans="1:45" x14ac:dyDescent="0.25">
      <c r="A263">
        <v>194557396</v>
      </c>
      <c r="B263">
        <f>IF((_xlfn.MAXIFS(Grades!$I:$I,Grades!$A:$A,"="&amp;$A263)-_xlfn.MINIFS(Grades!$I:$I,Grades!$A:$A,"="&amp;$A263))=0,0,1)</f>
        <v>0</v>
      </c>
      <c r="C263">
        <f>COUNTIFS(Grades!$A:$A,"="&amp;Alumn_Filtered!$A263,Grades!$J:$J,"=1",Grades!$I:$I,"="&amp;_xlfn.MINIFS(Grades!$I:$I,Grades!$A:$A,"="&amp;$A263))</f>
        <v>6</v>
      </c>
      <c r="D263">
        <f>COUNTIFS(Grades!$A:$A,"="&amp;Alumn_Filtered!$A263,Grades!$P:$P,"=DRP",Grades!$J:$J,"=1",Grades!$I:$I,"="&amp;_xlfn.MINIFS(Grades!$I:$I,Grades!$A:$A,"="&amp;$A263))</f>
        <v>0</v>
      </c>
      <c r="E263">
        <f>COUNTIFS(Grades!$A:$A,"="&amp;Alumn_Filtered!$A263,Grades!$P:$P,"=BAD",Grades!$J:$J,"=1",Grades!$I:$I,"="&amp;_xlfn.MINIFS(Grades!$I:$I,Grades!$A:$A,"="&amp;$A263))</f>
        <v>0</v>
      </c>
      <c r="F263">
        <f>COUNTIFS(Grades!$A:$A,"="&amp;Alumn_Filtered!$A263,Grades!$P:$P,"CVL",Grades!$J:$J,"=1",Grades!$I:$I,"="&amp;_xlfn.MINIFS(Grades!$I:$I,Grades!$A:$A,"="&amp;$A263))</f>
        <v>0</v>
      </c>
      <c r="G263" s="30">
        <f t="shared" si="66"/>
        <v>6</v>
      </c>
      <c r="H263">
        <f>COUNTIFS(Grades!$A:$A,"="&amp;Alumn_Filtered!$A263,Grades!$J:$J,"=1",Grades!$P:$P,"&gt;=0.5",Grades!$I:$I,"="&amp;_xlfn.MINIFS(Grades!$I:$I,Grades!$A:$A,"="&amp;$A263))</f>
        <v>2</v>
      </c>
      <c r="I263" s="28">
        <f t="shared" si="67"/>
        <v>0.33333333333333331</v>
      </c>
      <c r="J263">
        <f>COUNTIFS(Grades!$A:$A,"="&amp;Alumn_Filtered!$A263,Grades!$J:$J,"=1",Grades!$P:$P,"&lt;0.5",Grades!$I:$I,"="&amp;_xlfn.MINIFS(Grades!$I:$I,Grades!$A:$A,"="&amp;$A263))</f>
        <v>4</v>
      </c>
      <c r="K263" s="28">
        <f t="shared" si="68"/>
        <v>0.66666666666666663</v>
      </c>
      <c r="L263" s="28">
        <f>_xlfn.MAXIFS(Grades!$P:$P,Grades!$A:$A,"="&amp;Alumn_Filtered!$A263,Grades!$J:$J,"=1",Grades!$I:$I,"="&amp;_xlfn.MINIFS(Grades!$I:$I,Grades!$A:$A,"="&amp;$A263))</f>
        <v>0.83333333333333337</v>
      </c>
      <c r="M263" s="28">
        <f>_xlfn.MINIFS(Grades!$P:$P,Grades!$A:$A,"="&amp;Alumn_Filtered!$A263,Grades!$J:$J,"=1",Grades!$I:$I,"="&amp;_xlfn.MINIFS(Grades!$I:$I,Grades!$A:$A,"="&amp;$A263))</f>
        <v>0.20000000000000004</v>
      </c>
      <c r="N263" s="28">
        <f>IF(G263&lt;&gt;0,SUMIFS(Grades!$P:$P,Grades!$P:$P,"&gt;0",Grades!$A:$A,"="&amp;Alumn_Filtered!$A263,Grades!$J:$J,"=1",Grades!$I:$I,"="&amp;_xlfn.MINIFS(Grades!$I:$I,Grades!$A:$A,"="&amp;$A263))/COUNTIFS(Grades!P:P,"&lt;&gt;BAD",Grades!P:P,"&lt;&gt;DRP",Grades!P:P,"&lt;&gt;CVL",Grades!$A:$A,"="&amp;Alumn_Filtered!$A263,Grades!$J:$J,"=1",Grades!$I:$I,"="&amp;_xlfn.MINIFS(Grades!$I:$I,Grades!$A:$A,"="&amp;$A263)),0)</f>
        <v>0.39444444444444443</v>
      </c>
      <c r="O263">
        <f>COUNTIFS(Grades!$A:$A,"="&amp;Alumn_Filtered!$A263,Grades!$J:$J,"=2",Grades!$I:$I,"="&amp;_xlfn.MINIFS(Grades!$I:$I,Grades!$A:$A,"="&amp;$A263))</f>
        <v>10</v>
      </c>
      <c r="P263">
        <f>COUNTIFS(Grades!$A:$A,"="&amp;Alumn_Filtered!$A263,Grades!$P:$P,"=DRP",Grades!$J:$J,"=2",Grades!$I:$I,"="&amp;_xlfn.MINIFS(Grades!$I:$I,Grades!$A:$A,"="&amp;$A263))</f>
        <v>2</v>
      </c>
      <c r="Q263">
        <f>COUNTIFS(Grades!$A:$A,"="&amp;Alumn_Filtered!$A263,Grades!$P:$P,"=BAD",Grades!$J:$J,"=2",Grades!$I:$I,"="&amp;_xlfn.MINIFS(Grades!$I:$I,Grades!$A:$A,"="&amp;$A263))</f>
        <v>5</v>
      </c>
      <c r="R263">
        <f>COUNTIFS(Grades!$A:$A,"="&amp;Alumn_Filtered!$A263,Grades!$P:$P,"CVL",Grades!$J:$J,"=2",Grades!$I:$I,"="&amp;_xlfn.MINIFS(Grades!$I:$I,Grades!$A:$A,"="&amp;$A263))</f>
        <v>0</v>
      </c>
      <c r="S263">
        <f t="shared" si="79"/>
        <v>3</v>
      </c>
      <c r="T263">
        <f>COUNTIFS(Grades!$A:$A,"="&amp;Alumn_Filtered!$A263,Grades!$J:$J,"=2",Grades!$P:$P,"&gt;=0.5",Grades!$I:$I,"="&amp;_xlfn.MINIFS(Grades!$I:$I,Grades!$A:$A,"="&amp;$A263))</f>
        <v>0</v>
      </c>
      <c r="U263" s="28">
        <f t="shared" si="69"/>
        <v>0</v>
      </c>
      <c r="V263">
        <f>COUNTIFS(Grades!$A:$A,"="&amp;Alumn_Filtered!$A263,Grades!$J:$J,"=2",Grades!$P:$P,"&lt;0.5",Grades!$I:$I,"="&amp;_xlfn.MINIFS(Grades!$I:$I,Grades!$A:$A,"="&amp;$A263))</f>
        <v>3</v>
      </c>
      <c r="W263" s="28">
        <f t="shared" si="70"/>
        <v>1</v>
      </c>
      <c r="X263" s="28">
        <f>_xlfn.MAXIFS(Grades!$P:$P,Grades!$A:$A,"="&amp;Alumn_Filtered!$A263,Grades!$J:$J,"=2",Grades!$I:$I,"="&amp;_xlfn.MINIFS(Grades!$I:$I,Grades!$A:$A,"="&amp;$A263))</f>
        <v>0.23333333333333331</v>
      </c>
      <c r="Y263" s="28">
        <f>_xlfn.MINIFS(Grades!$P:$P,Grades!$A:$A,"="&amp;Alumn_Filtered!$A263,Grades!$J:$J,"=2",Grades!$I:$I,"="&amp;_xlfn.MINIFS(Grades!$I:$I,Grades!$A:$A,"="&amp;$A263))</f>
        <v>0.13333333333333333</v>
      </c>
      <c r="Z263" s="28">
        <f>IF(S263&lt;&gt;0,SUMIFS(Grades!$P:$P,Grades!$P:$P,"&gt;0",Grades!$A:$A,"="&amp;Alumn_Filtered!$A263,Grades!$J:$J,"=2",Grades!$I:$I,"="&amp;_xlfn.MINIFS(Grades!$I:$I,Grades!$A:$A,"="&amp;$A263))/COUNTIFS(Grades!P:P,"&lt;&gt;BAD",Grades!P:P,"&lt;&gt;DRP",Grades!P:P,"&lt;&gt;CVL",Grades!$A:$A,"="&amp;Alumn_Filtered!$A263,Grades!$J:$J,"=2",Grades!$I:$I,"="&amp;_xlfn.MINIFS(Grades!$I:$I,Grades!$A:$A,"="&amp;$A263)),0)</f>
        <v>0.17777777777777778</v>
      </c>
      <c r="AA263" s="28">
        <f t="shared" si="71"/>
        <v>-0.21666666666666665</v>
      </c>
      <c r="AB263">
        <f t="shared" ca="1" si="65"/>
        <v>21</v>
      </c>
      <c r="AC263" t="str">
        <f>LEFT(VLOOKUP($A263,Ingresos!$C:$X,5,FALSE),1)</f>
        <v>S</v>
      </c>
      <c r="AD263">
        <f t="shared" si="72"/>
        <v>1</v>
      </c>
      <c r="AE263" t="str">
        <f>LEFT(VLOOKUP($A263,Ingresos!$C:$X,6,FALSE),1)</f>
        <v>R</v>
      </c>
      <c r="AF263">
        <f t="shared" si="73"/>
        <v>1</v>
      </c>
      <c r="AG263">
        <f>VLOOKUP($A263,Ingresos!$C:$X,9,FALSE)</f>
        <v>466</v>
      </c>
      <c r="AH263" s="28">
        <f t="shared" si="74"/>
        <v>0.41815235008103729</v>
      </c>
      <c r="AI263">
        <f>VLOOKUP($A263,Ingresos!$C:$X,10,FALSE)</f>
        <v>466</v>
      </c>
      <c r="AJ263" s="28">
        <f t="shared" si="75"/>
        <v>0.41815235008103729</v>
      </c>
      <c r="AK263">
        <f>VLOOKUP($A263,Ingresos!$C:$X,11,FALSE)</f>
        <v>531</v>
      </c>
      <c r="AL263" s="28">
        <f t="shared" si="76"/>
        <v>0.52350081037277152</v>
      </c>
      <c r="AM263">
        <f>VLOOKUP($A263,Ingresos!$C:$X,12,FALSE)</f>
        <v>582</v>
      </c>
      <c r="AN263" s="28">
        <f t="shared" si="77"/>
        <v>0.60615883306320906</v>
      </c>
      <c r="AO263">
        <f>VLOOKUP($A263,Ingresos!$C:$X,18,FALSE)</f>
        <v>13</v>
      </c>
      <c r="AP263">
        <f t="shared" si="64"/>
        <v>13</v>
      </c>
      <c r="AQ263" t="str">
        <f>VLOOKUP($A263,Ingresos!$C:$X,19,FALSE)</f>
        <v>H1</v>
      </c>
      <c r="AR263">
        <f t="shared" si="78"/>
        <v>1</v>
      </c>
      <c r="AS263">
        <f>VLOOKUP($A263,Ingresos!$C:$X,22,FALSE)</f>
        <v>0</v>
      </c>
    </row>
    <row r="264" spans="1:45" x14ac:dyDescent="0.25">
      <c r="A264">
        <v>194636431</v>
      </c>
      <c r="B264">
        <f>IF((_xlfn.MAXIFS(Grades!$I:$I,Grades!$A:$A,"="&amp;$A264)-_xlfn.MINIFS(Grades!$I:$I,Grades!$A:$A,"="&amp;$A264))=0,0,1)</f>
        <v>1</v>
      </c>
      <c r="C264">
        <f>COUNTIFS(Grades!$A:$A,"="&amp;Alumn_Filtered!$A264,Grades!$J:$J,"=1",Grades!$I:$I,"="&amp;_xlfn.MINIFS(Grades!$I:$I,Grades!$A:$A,"="&amp;$A264))</f>
        <v>6</v>
      </c>
      <c r="D264">
        <f>COUNTIFS(Grades!$A:$A,"="&amp;Alumn_Filtered!$A264,Grades!$P:$P,"=DRP",Grades!$J:$J,"=1",Grades!$I:$I,"="&amp;_xlfn.MINIFS(Grades!$I:$I,Grades!$A:$A,"="&amp;$A264))</f>
        <v>0</v>
      </c>
      <c r="E264">
        <f>COUNTIFS(Grades!$A:$A,"="&amp;Alumn_Filtered!$A264,Grades!$P:$P,"=BAD",Grades!$J:$J,"=1",Grades!$I:$I,"="&amp;_xlfn.MINIFS(Grades!$I:$I,Grades!$A:$A,"="&amp;$A264))</f>
        <v>0</v>
      </c>
      <c r="F264">
        <f>COUNTIFS(Grades!$A:$A,"="&amp;Alumn_Filtered!$A264,Grades!$P:$P,"CVL",Grades!$J:$J,"=1",Grades!$I:$I,"="&amp;_xlfn.MINIFS(Grades!$I:$I,Grades!$A:$A,"="&amp;$A264))</f>
        <v>0</v>
      </c>
      <c r="G264" s="30">
        <f t="shared" si="66"/>
        <v>6</v>
      </c>
      <c r="H264">
        <f>COUNTIFS(Grades!$A:$A,"="&amp;Alumn_Filtered!$A264,Grades!$J:$J,"=1",Grades!$P:$P,"&gt;=0.5",Grades!$I:$I,"="&amp;_xlfn.MINIFS(Grades!$I:$I,Grades!$A:$A,"="&amp;$A264))</f>
        <v>5</v>
      </c>
      <c r="I264" s="28">
        <f t="shared" si="67"/>
        <v>0.83333333333333337</v>
      </c>
      <c r="J264">
        <f>COUNTIFS(Grades!$A:$A,"="&amp;Alumn_Filtered!$A264,Grades!$J:$J,"=1",Grades!$P:$P,"&lt;0.5",Grades!$I:$I,"="&amp;_xlfn.MINIFS(Grades!$I:$I,Grades!$A:$A,"="&amp;$A264))</f>
        <v>1</v>
      </c>
      <c r="K264" s="28">
        <f t="shared" si="68"/>
        <v>0.16666666666666666</v>
      </c>
      <c r="L264" s="28">
        <f>_xlfn.MAXIFS(Grades!$P:$P,Grades!$A:$A,"="&amp;Alumn_Filtered!$A264,Grades!$J:$J,"=1",Grades!$I:$I,"="&amp;_xlfn.MINIFS(Grades!$I:$I,Grades!$A:$A,"="&amp;$A264))</f>
        <v>0.71666666666666667</v>
      </c>
      <c r="M264" s="28">
        <f>_xlfn.MINIFS(Grades!$P:$P,Grades!$A:$A,"="&amp;Alumn_Filtered!$A264,Grades!$J:$J,"=1",Grades!$I:$I,"="&amp;_xlfn.MINIFS(Grades!$I:$I,Grades!$A:$A,"="&amp;$A264))</f>
        <v>0.43333333333333335</v>
      </c>
      <c r="N264" s="28">
        <f>IF(G264&lt;&gt;0,SUMIFS(Grades!$P:$P,Grades!$P:$P,"&gt;0",Grades!$A:$A,"="&amp;Alumn_Filtered!$A264,Grades!$J:$J,"=1",Grades!$I:$I,"="&amp;_xlfn.MINIFS(Grades!$I:$I,Grades!$A:$A,"="&amp;$A264))/COUNTIFS(Grades!P:P,"&lt;&gt;BAD",Grades!P:P,"&lt;&gt;DRP",Grades!P:P,"&lt;&gt;CVL",Grades!$A:$A,"="&amp;Alumn_Filtered!$A264,Grades!$J:$J,"=1",Grades!$I:$I,"="&amp;_xlfn.MINIFS(Grades!$I:$I,Grades!$A:$A,"="&amp;$A264)),0)</f>
        <v>0.56388888888888899</v>
      </c>
      <c r="O264">
        <f>COUNTIFS(Grades!$A:$A,"="&amp;Alumn_Filtered!$A264,Grades!$J:$J,"=2",Grades!$I:$I,"="&amp;_xlfn.MINIFS(Grades!$I:$I,Grades!$A:$A,"="&amp;$A264))</f>
        <v>6</v>
      </c>
      <c r="P264">
        <f>COUNTIFS(Grades!$A:$A,"="&amp;Alumn_Filtered!$A264,Grades!$P:$P,"=DRP",Grades!$J:$J,"=2",Grades!$I:$I,"="&amp;_xlfn.MINIFS(Grades!$I:$I,Grades!$A:$A,"="&amp;$A264))</f>
        <v>0</v>
      </c>
      <c r="Q264">
        <f>COUNTIFS(Grades!$A:$A,"="&amp;Alumn_Filtered!$A264,Grades!$P:$P,"=BAD",Grades!$J:$J,"=2",Grades!$I:$I,"="&amp;_xlfn.MINIFS(Grades!$I:$I,Grades!$A:$A,"="&amp;$A264))</f>
        <v>0</v>
      </c>
      <c r="R264">
        <f>COUNTIFS(Grades!$A:$A,"="&amp;Alumn_Filtered!$A264,Grades!$P:$P,"CVL",Grades!$J:$J,"=2",Grades!$I:$I,"="&amp;_xlfn.MINIFS(Grades!$I:$I,Grades!$A:$A,"="&amp;$A264))</f>
        <v>0</v>
      </c>
      <c r="S264">
        <f t="shared" si="79"/>
        <v>6</v>
      </c>
      <c r="T264">
        <f>COUNTIFS(Grades!$A:$A,"="&amp;Alumn_Filtered!$A264,Grades!$J:$J,"=2",Grades!$P:$P,"&gt;=0.5",Grades!$I:$I,"="&amp;_xlfn.MINIFS(Grades!$I:$I,Grades!$A:$A,"="&amp;$A264))</f>
        <v>2</v>
      </c>
      <c r="U264" s="28">
        <f t="shared" si="69"/>
        <v>0.33333333333333331</v>
      </c>
      <c r="V264">
        <f>COUNTIFS(Grades!$A:$A,"="&amp;Alumn_Filtered!$A264,Grades!$J:$J,"=2",Grades!$P:$P,"&lt;0.5",Grades!$I:$I,"="&amp;_xlfn.MINIFS(Grades!$I:$I,Grades!$A:$A,"="&amp;$A264))</f>
        <v>4</v>
      </c>
      <c r="W264" s="28">
        <f t="shared" si="70"/>
        <v>0.66666666666666663</v>
      </c>
      <c r="X264" s="28">
        <f>_xlfn.MAXIFS(Grades!$P:$P,Grades!$A:$A,"="&amp;Alumn_Filtered!$A264,Grades!$J:$J,"=2",Grades!$I:$I,"="&amp;_xlfn.MINIFS(Grades!$I:$I,Grades!$A:$A,"="&amp;$A264))</f>
        <v>0.66666666666666663</v>
      </c>
      <c r="Y264" s="28">
        <f>_xlfn.MINIFS(Grades!$P:$P,Grades!$A:$A,"="&amp;Alumn_Filtered!$A264,Grades!$J:$J,"=2",Grades!$I:$I,"="&amp;_xlfn.MINIFS(Grades!$I:$I,Grades!$A:$A,"="&amp;$A264))</f>
        <v>0.26666666666666666</v>
      </c>
      <c r="Z264" s="28">
        <f>IF(S264&lt;&gt;0,SUMIFS(Grades!$P:$P,Grades!$P:$P,"&gt;0",Grades!$A:$A,"="&amp;Alumn_Filtered!$A264,Grades!$J:$J,"=2",Grades!$I:$I,"="&amp;_xlfn.MINIFS(Grades!$I:$I,Grades!$A:$A,"="&amp;$A264))/COUNTIFS(Grades!P:P,"&lt;&gt;BAD",Grades!P:P,"&lt;&gt;DRP",Grades!P:P,"&lt;&gt;CVL",Grades!$A:$A,"="&amp;Alumn_Filtered!$A264,Grades!$J:$J,"=2",Grades!$I:$I,"="&amp;_xlfn.MINIFS(Grades!$I:$I,Grades!$A:$A,"="&amp;$A264)),0)</f>
        <v>0.44999999999999996</v>
      </c>
      <c r="AA264" s="28">
        <f t="shared" si="71"/>
        <v>-0.11388888888888904</v>
      </c>
      <c r="AB264">
        <f t="shared" ca="1" si="65"/>
        <v>21</v>
      </c>
      <c r="AC264" t="str">
        <f>LEFT(VLOOKUP($A264,Ingresos!$C:$X,5,FALSE),1)</f>
        <v>S</v>
      </c>
      <c r="AD264">
        <f t="shared" si="72"/>
        <v>1</v>
      </c>
      <c r="AE264" t="str">
        <f>LEFT(VLOOKUP($A264,Ingresos!$C:$X,6,FALSE),1)</f>
        <v>R</v>
      </c>
      <c r="AF264">
        <f t="shared" si="73"/>
        <v>1</v>
      </c>
      <c r="AG264">
        <f>VLOOKUP($A264,Ingresos!$C:$X,9,FALSE)</f>
        <v>513</v>
      </c>
      <c r="AH264" s="28">
        <f t="shared" si="74"/>
        <v>0.49432739059967584</v>
      </c>
      <c r="AI264">
        <f>VLOOKUP($A264,Ingresos!$C:$X,10,FALSE)</f>
        <v>513</v>
      </c>
      <c r="AJ264" s="28">
        <f t="shared" si="75"/>
        <v>0.49432739059967584</v>
      </c>
      <c r="AK264">
        <f>VLOOKUP($A264,Ingresos!$C:$X,11,FALSE)</f>
        <v>529</v>
      </c>
      <c r="AL264" s="28">
        <f t="shared" si="76"/>
        <v>0.52025931928687197</v>
      </c>
      <c r="AM264">
        <f>VLOOKUP($A264,Ingresos!$C:$X,12,FALSE)</f>
        <v>558</v>
      </c>
      <c r="AN264" s="28">
        <f t="shared" si="77"/>
        <v>0.5672609400324149</v>
      </c>
      <c r="AO264" t="str">
        <f>VLOOKUP($A264,Ingresos!$C:$X,18,FALSE)</f>
        <v>II</v>
      </c>
      <c r="AP264">
        <f t="shared" si="64"/>
        <v>2</v>
      </c>
      <c r="AQ264" t="str">
        <f>VLOOKUP($A264,Ingresos!$C:$X,19,FALSE)</f>
        <v>H1</v>
      </c>
      <c r="AR264">
        <f t="shared" si="78"/>
        <v>1</v>
      </c>
      <c r="AS264">
        <f>VLOOKUP($A264,Ingresos!$C:$X,22,FALSE)</f>
        <v>9</v>
      </c>
    </row>
    <row r="265" spans="1:45" x14ac:dyDescent="0.25">
      <c r="A265">
        <v>194645503</v>
      </c>
      <c r="B265">
        <f>IF((_xlfn.MAXIFS(Grades!$I:$I,Grades!$A:$A,"="&amp;$A265)-_xlfn.MINIFS(Grades!$I:$I,Grades!$A:$A,"="&amp;$A265))=0,0,1)</f>
        <v>1</v>
      </c>
      <c r="C265">
        <f>COUNTIFS(Grades!$A:$A,"="&amp;Alumn_Filtered!$A265,Grades!$J:$J,"=1",Grades!$I:$I,"="&amp;_xlfn.MINIFS(Grades!$I:$I,Grades!$A:$A,"="&amp;$A265))</f>
        <v>6</v>
      </c>
      <c r="D265">
        <f>COUNTIFS(Grades!$A:$A,"="&amp;Alumn_Filtered!$A265,Grades!$P:$P,"=DRP",Grades!$J:$J,"=1",Grades!$I:$I,"="&amp;_xlfn.MINIFS(Grades!$I:$I,Grades!$A:$A,"="&amp;$A265))</f>
        <v>0</v>
      </c>
      <c r="E265">
        <f>COUNTIFS(Grades!$A:$A,"="&amp;Alumn_Filtered!$A265,Grades!$P:$P,"=BAD",Grades!$J:$J,"=1",Grades!$I:$I,"="&amp;_xlfn.MINIFS(Grades!$I:$I,Grades!$A:$A,"="&amp;$A265))</f>
        <v>0</v>
      </c>
      <c r="F265">
        <f>COUNTIFS(Grades!$A:$A,"="&amp;Alumn_Filtered!$A265,Grades!$P:$P,"CVL",Grades!$J:$J,"=1",Grades!$I:$I,"="&amp;_xlfn.MINIFS(Grades!$I:$I,Grades!$A:$A,"="&amp;$A265))</f>
        <v>0</v>
      </c>
      <c r="G265" s="30">
        <f t="shared" si="66"/>
        <v>6</v>
      </c>
      <c r="H265">
        <f>COUNTIFS(Grades!$A:$A,"="&amp;Alumn_Filtered!$A265,Grades!$J:$J,"=1",Grades!$P:$P,"&gt;=0.5",Grades!$I:$I,"="&amp;_xlfn.MINIFS(Grades!$I:$I,Grades!$A:$A,"="&amp;$A265))</f>
        <v>6</v>
      </c>
      <c r="I265" s="28">
        <f t="shared" si="67"/>
        <v>1</v>
      </c>
      <c r="J265">
        <f>COUNTIFS(Grades!$A:$A,"="&amp;Alumn_Filtered!$A265,Grades!$J:$J,"=1",Grades!$P:$P,"&lt;0.5",Grades!$I:$I,"="&amp;_xlfn.MINIFS(Grades!$I:$I,Grades!$A:$A,"="&amp;$A265))</f>
        <v>0</v>
      </c>
      <c r="K265" s="28">
        <f t="shared" si="68"/>
        <v>0</v>
      </c>
      <c r="L265" s="28">
        <f>_xlfn.MAXIFS(Grades!$P:$P,Grades!$A:$A,"="&amp;Alumn_Filtered!$A265,Grades!$J:$J,"=1",Grades!$I:$I,"="&amp;_xlfn.MINIFS(Grades!$I:$I,Grades!$A:$A,"="&amp;$A265))</f>
        <v>0.93333333333333324</v>
      </c>
      <c r="M265" s="28">
        <f>_xlfn.MINIFS(Grades!$P:$P,Grades!$A:$A,"="&amp;Alumn_Filtered!$A265,Grades!$J:$J,"=1",Grades!$I:$I,"="&amp;_xlfn.MINIFS(Grades!$I:$I,Grades!$A:$A,"="&amp;$A265))</f>
        <v>0.66666666666666663</v>
      </c>
      <c r="N265" s="28">
        <f>IF(G265&lt;&gt;0,SUMIFS(Grades!$P:$P,Grades!$P:$P,"&gt;0",Grades!$A:$A,"="&amp;Alumn_Filtered!$A265,Grades!$J:$J,"=1",Grades!$I:$I,"="&amp;_xlfn.MINIFS(Grades!$I:$I,Grades!$A:$A,"="&amp;$A265))/COUNTIFS(Grades!P:P,"&lt;&gt;BAD",Grades!P:P,"&lt;&gt;DRP",Grades!P:P,"&lt;&gt;CVL",Grades!$A:$A,"="&amp;Alumn_Filtered!$A265,Grades!$J:$J,"=1",Grades!$I:$I,"="&amp;_xlfn.MINIFS(Grades!$I:$I,Grades!$A:$A,"="&amp;$A265)),0)</f>
        <v>0.84166666666666679</v>
      </c>
      <c r="O265">
        <f>COUNTIFS(Grades!$A:$A,"="&amp;Alumn_Filtered!$A265,Grades!$J:$J,"=2",Grades!$I:$I,"="&amp;_xlfn.MINIFS(Grades!$I:$I,Grades!$A:$A,"="&amp;$A265))</f>
        <v>8</v>
      </c>
      <c r="P265">
        <f>COUNTIFS(Grades!$A:$A,"="&amp;Alumn_Filtered!$A265,Grades!$P:$P,"=DRP",Grades!$J:$J,"=2",Grades!$I:$I,"="&amp;_xlfn.MINIFS(Grades!$I:$I,Grades!$A:$A,"="&amp;$A265))</f>
        <v>2</v>
      </c>
      <c r="Q265">
        <f>COUNTIFS(Grades!$A:$A,"="&amp;Alumn_Filtered!$A265,Grades!$P:$P,"=BAD",Grades!$J:$J,"=2",Grades!$I:$I,"="&amp;_xlfn.MINIFS(Grades!$I:$I,Grades!$A:$A,"="&amp;$A265))</f>
        <v>0</v>
      </c>
      <c r="R265">
        <f>COUNTIFS(Grades!$A:$A,"="&amp;Alumn_Filtered!$A265,Grades!$P:$P,"CVL",Grades!$J:$J,"=2",Grades!$I:$I,"="&amp;_xlfn.MINIFS(Grades!$I:$I,Grades!$A:$A,"="&amp;$A265))</f>
        <v>0</v>
      </c>
      <c r="S265">
        <f t="shared" si="79"/>
        <v>6</v>
      </c>
      <c r="T265">
        <f>COUNTIFS(Grades!$A:$A,"="&amp;Alumn_Filtered!$A265,Grades!$J:$J,"=2",Grades!$P:$P,"&gt;=0.5",Grades!$I:$I,"="&amp;_xlfn.MINIFS(Grades!$I:$I,Grades!$A:$A,"="&amp;$A265))</f>
        <v>6</v>
      </c>
      <c r="U265" s="28">
        <f t="shared" si="69"/>
        <v>1</v>
      </c>
      <c r="V265">
        <f>COUNTIFS(Grades!$A:$A,"="&amp;Alumn_Filtered!$A265,Grades!$J:$J,"=2",Grades!$P:$P,"&lt;0.5",Grades!$I:$I,"="&amp;_xlfn.MINIFS(Grades!$I:$I,Grades!$A:$A,"="&amp;$A265))</f>
        <v>0</v>
      </c>
      <c r="W265" s="28">
        <f t="shared" si="70"/>
        <v>0</v>
      </c>
      <c r="X265" s="28">
        <f>_xlfn.MAXIFS(Grades!$P:$P,Grades!$A:$A,"="&amp;Alumn_Filtered!$A265,Grades!$J:$J,"=2",Grades!$I:$I,"="&amp;_xlfn.MINIFS(Grades!$I:$I,Grades!$A:$A,"="&amp;$A265))</f>
        <v>0.9</v>
      </c>
      <c r="Y265" s="28">
        <f>_xlfn.MINIFS(Grades!$P:$P,Grades!$A:$A,"="&amp;Alumn_Filtered!$A265,Grades!$J:$J,"=2",Grades!$I:$I,"="&amp;_xlfn.MINIFS(Grades!$I:$I,Grades!$A:$A,"="&amp;$A265))</f>
        <v>0.5</v>
      </c>
      <c r="Z265" s="28">
        <f>IF(S265&lt;&gt;0,SUMIFS(Grades!$P:$P,Grades!$P:$P,"&gt;0",Grades!$A:$A,"="&amp;Alumn_Filtered!$A265,Grades!$J:$J,"=2",Grades!$I:$I,"="&amp;_xlfn.MINIFS(Grades!$I:$I,Grades!$A:$A,"="&amp;$A265))/COUNTIFS(Grades!P:P,"&lt;&gt;BAD",Grades!P:P,"&lt;&gt;DRP",Grades!P:P,"&lt;&gt;CVL",Grades!$A:$A,"="&amp;Alumn_Filtered!$A265,Grades!$J:$J,"=2",Grades!$I:$I,"="&amp;_xlfn.MINIFS(Grades!$I:$I,Grades!$A:$A,"="&amp;$A265)),0)</f>
        <v>0.71944444444444444</v>
      </c>
      <c r="AA265" s="28">
        <f t="shared" si="71"/>
        <v>-0.12222222222222234</v>
      </c>
      <c r="AB265">
        <f t="shared" ca="1" si="65"/>
        <v>21</v>
      </c>
      <c r="AC265" t="str">
        <f>LEFT(VLOOKUP($A265,Ingresos!$C:$X,5,FALSE),1)</f>
        <v>T</v>
      </c>
      <c r="AD265">
        <f t="shared" si="72"/>
        <v>0</v>
      </c>
      <c r="AE265" t="str">
        <f>LEFT(VLOOKUP($A265,Ingresos!$C:$X,6,FALSE),1)</f>
        <v>R</v>
      </c>
      <c r="AF265">
        <f t="shared" si="73"/>
        <v>1</v>
      </c>
      <c r="AG265">
        <f>VLOOKUP($A265,Ingresos!$C:$X,9,FALSE)</f>
        <v>585</v>
      </c>
      <c r="AH265" s="28">
        <f t="shared" si="74"/>
        <v>0.61102106969205838</v>
      </c>
      <c r="AI265">
        <f>VLOOKUP($A265,Ingresos!$C:$X,10,FALSE)</f>
        <v>585</v>
      </c>
      <c r="AJ265" s="28">
        <f t="shared" si="75"/>
        <v>0.61102106969205838</v>
      </c>
      <c r="AK265">
        <f>VLOOKUP($A265,Ingresos!$C:$X,11,FALSE)</f>
        <v>606</v>
      </c>
      <c r="AL265" s="28">
        <f t="shared" si="76"/>
        <v>0.64505672609400322</v>
      </c>
      <c r="AM265">
        <f>VLOOKUP($A265,Ingresos!$C:$X,12,FALSE)</f>
        <v>727</v>
      </c>
      <c r="AN265" s="28">
        <f t="shared" si="77"/>
        <v>0.8411669367909238</v>
      </c>
      <c r="AO265" t="str">
        <f>VLOOKUP($A265,Ingresos!$C:$X,18,FALSE)</f>
        <v>IX</v>
      </c>
      <c r="AP265">
        <f t="shared" si="64"/>
        <v>9</v>
      </c>
      <c r="AQ265" t="str">
        <f>VLOOKUP($A265,Ingresos!$C:$X,19,FALSE)</f>
        <v>H1</v>
      </c>
      <c r="AR265">
        <f t="shared" si="78"/>
        <v>1</v>
      </c>
      <c r="AS265">
        <f>VLOOKUP($A265,Ingresos!$C:$X,22,FALSE)</f>
        <v>9</v>
      </c>
    </row>
    <row r="266" spans="1:45" x14ac:dyDescent="0.25">
      <c r="A266">
        <v>194657676</v>
      </c>
      <c r="B266">
        <f>IF((_xlfn.MAXIFS(Grades!$I:$I,Grades!$A:$A,"="&amp;$A266)-_xlfn.MINIFS(Grades!$I:$I,Grades!$A:$A,"="&amp;$A266))=0,0,1)</f>
        <v>1</v>
      </c>
      <c r="C266">
        <f>COUNTIFS(Grades!$A:$A,"="&amp;Alumn_Filtered!$A266,Grades!$J:$J,"=1",Grades!$I:$I,"="&amp;_xlfn.MINIFS(Grades!$I:$I,Grades!$A:$A,"="&amp;$A266))</f>
        <v>6</v>
      </c>
      <c r="D266">
        <f>COUNTIFS(Grades!$A:$A,"="&amp;Alumn_Filtered!$A266,Grades!$P:$P,"=DRP",Grades!$J:$J,"=1",Grades!$I:$I,"="&amp;_xlfn.MINIFS(Grades!$I:$I,Grades!$A:$A,"="&amp;$A266))</f>
        <v>0</v>
      </c>
      <c r="E266">
        <f>COUNTIFS(Grades!$A:$A,"="&amp;Alumn_Filtered!$A266,Grades!$P:$P,"=BAD",Grades!$J:$J,"=1",Grades!$I:$I,"="&amp;_xlfn.MINIFS(Grades!$I:$I,Grades!$A:$A,"="&amp;$A266))</f>
        <v>0</v>
      </c>
      <c r="F266">
        <f>COUNTIFS(Grades!$A:$A,"="&amp;Alumn_Filtered!$A266,Grades!$P:$P,"CVL",Grades!$J:$J,"=1",Grades!$I:$I,"="&amp;_xlfn.MINIFS(Grades!$I:$I,Grades!$A:$A,"="&amp;$A266))</f>
        <v>0</v>
      </c>
      <c r="G266" s="30">
        <f t="shared" si="66"/>
        <v>6</v>
      </c>
      <c r="H266">
        <f>COUNTIFS(Grades!$A:$A,"="&amp;Alumn_Filtered!$A266,Grades!$J:$J,"=1",Grades!$P:$P,"&gt;=0.5",Grades!$I:$I,"="&amp;_xlfn.MINIFS(Grades!$I:$I,Grades!$A:$A,"="&amp;$A266))</f>
        <v>6</v>
      </c>
      <c r="I266" s="28">
        <f t="shared" si="67"/>
        <v>1</v>
      </c>
      <c r="J266">
        <f>COUNTIFS(Grades!$A:$A,"="&amp;Alumn_Filtered!$A266,Grades!$J:$J,"=1",Grades!$P:$P,"&lt;0.5",Grades!$I:$I,"="&amp;_xlfn.MINIFS(Grades!$I:$I,Grades!$A:$A,"="&amp;$A266))</f>
        <v>0</v>
      </c>
      <c r="K266" s="28">
        <f t="shared" si="68"/>
        <v>0</v>
      </c>
      <c r="L266" s="28">
        <f>_xlfn.MAXIFS(Grades!$P:$P,Grades!$A:$A,"="&amp;Alumn_Filtered!$A266,Grades!$J:$J,"=1",Grades!$I:$I,"="&amp;_xlfn.MINIFS(Grades!$I:$I,Grades!$A:$A,"="&amp;$A266))</f>
        <v>0.93333333333333324</v>
      </c>
      <c r="M266" s="28">
        <f>_xlfn.MINIFS(Grades!$P:$P,Grades!$A:$A,"="&amp;Alumn_Filtered!$A266,Grades!$J:$J,"=1",Grades!$I:$I,"="&amp;_xlfn.MINIFS(Grades!$I:$I,Grades!$A:$A,"="&amp;$A266))</f>
        <v>0.51666666666666661</v>
      </c>
      <c r="N266" s="28">
        <f>IF(G266&lt;&gt;0,SUMIFS(Grades!$P:$P,Grades!$P:$P,"&gt;0",Grades!$A:$A,"="&amp;Alumn_Filtered!$A266,Grades!$J:$J,"=1",Grades!$I:$I,"="&amp;_xlfn.MINIFS(Grades!$I:$I,Grades!$A:$A,"="&amp;$A266))/COUNTIFS(Grades!P:P,"&lt;&gt;BAD",Grades!P:P,"&lt;&gt;DRP",Grades!P:P,"&lt;&gt;CVL",Grades!$A:$A,"="&amp;Alumn_Filtered!$A266,Grades!$J:$J,"=1",Grades!$I:$I,"="&amp;_xlfn.MINIFS(Grades!$I:$I,Grades!$A:$A,"="&amp;$A266)),0)</f>
        <v>0.69999999999999984</v>
      </c>
      <c r="O266">
        <f>COUNTIFS(Grades!$A:$A,"="&amp;Alumn_Filtered!$A266,Grades!$J:$J,"=2",Grades!$I:$I,"="&amp;_xlfn.MINIFS(Grades!$I:$I,Grades!$A:$A,"="&amp;$A266))</f>
        <v>7</v>
      </c>
      <c r="P266">
        <f>COUNTIFS(Grades!$A:$A,"="&amp;Alumn_Filtered!$A266,Grades!$P:$P,"=DRP",Grades!$J:$J,"=2",Grades!$I:$I,"="&amp;_xlfn.MINIFS(Grades!$I:$I,Grades!$A:$A,"="&amp;$A266))</f>
        <v>0</v>
      </c>
      <c r="Q266">
        <f>COUNTIFS(Grades!$A:$A,"="&amp;Alumn_Filtered!$A266,Grades!$P:$P,"=BAD",Grades!$J:$J,"=2",Grades!$I:$I,"="&amp;_xlfn.MINIFS(Grades!$I:$I,Grades!$A:$A,"="&amp;$A266))</f>
        <v>1</v>
      </c>
      <c r="R266">
        <f>COUNTIFS(Grades!$A:$A,"="&amp;Alumn_Filtered!$A266,Grades!$P:$P,"CVL",Grades!$J:$J,"=2",Grades!$I:$I,"="&amp;_xlfn.MINIFS(Grades!$I:$I,Grades!$A:$A,"="&amp;$A266))</f>
        <v>0</v>
      </c>
      <c r="S266">
        <f t="shared" si="79"/>
        <v>6</v>
      </c>
      <c r="T266">
        <f>COUNTIFS(Grades!$A:$A,"="&amp;Alumn_Filtered!$A266,Grades!$J:$J,"=2",Grades!$P:$P,"&gt;=0.5",Grades!$I:$I,"="&amp;_xlfn.MINIFS(Grades!$I:$I,Grades!$A:$A,"="&amp;$A266))</f>
        <v>4</v>
      </c>
      <c r="U266" s="28">
        <f t="shared" si="69"/>
        <v>0.66666666666666663</v>
      </c>
      <c r="V266">
        <f>COUNTIFS(Grades!$A:$A,"="&amp;Alumn_Filtered!$A266,Grades!$J:$J,"=2",Grades!$P:$P,"&lt;0.5",Grades!$I:$I,"="&amp;_xlfn.MINIFS(Grades!$I:$I,Grades!$A:$A,"="&amp;$A266))</f>
        <v>2</v>
      </c>
      <c r="W266" s="28">
        <f t="shared" si="70"/>
        <v>0.33333333333333331</v>
      </c>
      <c r="X266" s="28">
        <f>_xlfn.MAXIFS(Grades!$P:$P,Grades!$A:$A,"="&amp;Alumn_Filtered!$A266,Grades!$J:$J,"=2",Grades!$I:$I,"="&amp;_xlfn.MINIFS(Grades!$I:$I,Grades!$A:$A,"="&amp;$A266))</f>
        <v>0.70000000000000007</v>
      </c>
      <c r="Y266" s="28">
        <f>_xlfn.MINIFS(Grades!$P:$P,Grades!$A:$A,"="&amp;Alumn_Filtered!$A266,Grades!$J:$J,"=2",Grades!$I:$I,"="&amp;_xlfn.MINIFS(Grades!$I:$I,Grades!$A:$A,"="&amp;$A266))</f>
        <v>0.35000000000000003</v>
      </c>
      <c r="Z266" s="28">
        <f>IF(S266&lt;&gt;0,SUMIFS(Grades!$P:$P,Grades!$P:$P,"&gt;0",Grades!$A:$A,"="&amp;Alumn_Filtered!$A266,Grades!$J:$J,"=2",Grades!$I:$I,"="&amp;_xlfn.MINIFS(Grades!$I:$I,Grades!$A:$A,"="&amp;$A266))/COUNTIFS(Grades!P:P,"&lt;&gt;BAD",Grades!P:P,"&lt;&gt;DRP",Grades!P:P,"&lt;&gt;CVL",Grades!$A:$A,"="&amp;Alumn_Filtered!$A266,Grades!$J:$J,"=2",Grades!$I:$I,"="&amp;_xlfn.MINIFS(Grades!$I:$I,Grades!$A:$A,"="&amp;$A266)),0)</f>
        <v>0.55555555555555558</v>
      </c>
      <c r="AA266" s="28">
        <f t="shared" si="71"/>
        <v>-0.14444444444444426</v>
      </c>
      <c r="AB266">
        <f t="shared" ca="1" si="65"/>
        <v>21</v>
      </c>
      <c r="AC266" t="str">
        <f>LEFT(VLOOKUP($A266,Ingresos!$C:$X,5,FALSE),1)</f>
        <v>T</v>
      </c>
      <c r="AD266">
        <f t="shared" si="72"/>
        <v>0</v>
      </c>
      <c r="AE266" t="str">
        <f>LEFT(VLOOKUP($A266,Ingresos!$C:$X,6,FALSE),1)</f>
        <v>R</v>
      </c>
      <c r="AF266">
        <f t="shared" si="73"/>
        <v>1</v>
      </c>
      <c r="AG266">
        <f>VLOOKUP($A266,Ingresos!$C:$X,9,FALSE)</f>
        <v>472</v>
      </c>
      <c r="AH266" s="28">
        <f t="shared" si="74"/>
        <v>0.42787682333873583</v>
      </c>
      <c r="AI266">
        <f>VLOOKUP($A266,Ingresos!$C:$X,10,FALSE)</f>
        <v>472</v>
      </c>
      <c r="AJ266" s="28">
        <f t="shared" si="75"/>
        <v>0.42787682333873583</v>
      </c>
      <c r="AK266">
        <f>VLOOKUP($A266,Ingresos!$C:$X,11,FALSE)</f>
        <v>452</v>
      </c>
      <c r="AL266" s="28">
        <f t="shared" si="76"/>
        <v>0.39546191247974066</v>
      </c>
      <c r="AM266">
        <f>VLOOKUP($A266,Ingresos!$C:$X,12,FALSE)</f>
        <v>552</v>
      </c>
      <c r="AN266" s="28">
        <f t="shared" si="77"/>
        <v>0.55753646677471635</v>
      </c>
      <c r="AO266" t="str">
        <f>VLOOKUP($A266,Ingresos!$C:$X,18,FALSE)</f>
        <v>IX</v>
      </c>
      <c r="AP266">
        <f t="shared" si="64"/>
        <v>9</v>
      </c>
      <c r="AQ266" t="str">
        <f>VLOOKUP($A266,Ingresos!$C:$X,19,FALSE)</f>
        <v>H1</v>
      </c>
      <c r="AR266">
        <f t="shared" si="78"/>
        <v>1</v>
      </c>
      <c r="AS266">
        <f>VLOOKUP($A266,Ingresos!$C:$X,22,FALSE)</f>
        <v>5</v>
      </c>
    </row>
    <row r="267" spans="1:45" x14ac:dyDescent="0.25">
      <c r="A267">
        <v>194657684</v>
      </c>
      <c r="B267">
        <f>IF((_xlfn.MAXIFS(Grades!$I:$I,Grades!$A:$A,"="&amp;$A267)-_xlfn.MINIFS(Grades!$I:$I,Grades!$A:$A,"="&amp;$A267))=0,0,1)</f>
        <v>1</v>
      </c>
      <c r="C267">
        <f>COUNTIFS(Grades!$A:$A,"="&amp;Alumn_Filtered!$A267,Grades!$J:$J,"=1",Grades!$I:$I,"="&amp;_xlfn.MINIFS(Grades!$I:$I,Grades!$A:$A,"="&amp;$A267))</f>
        <v>6</v>
      </c>
      <c r="D267">
        <f>COUNTIFS(Grades!$A:$A,"="&amp;Alumn_Filtered!$A267,Grades!$P:$P,"=DRP",Grades!$J:$J,"=1",Grades!$I:$I,"="&amp;_xlfn.MINIFS(Grades!$I:$I,Grades!$A:$A,"="&amp;$A267))</f>
        <v>0</v>
      </c>
      <c r="E267">
        <f>COUNTIFS(Grades!$A:$A,"="&amp;Alumn_Filtered!$A267,Grades!$P:$P,"=BAD",Grades!$J:$J,"=1",Grades!$I:$I,"="&amp;_xlfn.MINIFS(Grades!$I:$I,Grades!$A:$A,"="&amp;$A267))</f>
        <v>0</v>
      </c>
      <c r="F267">
        <f>COUNTIFS(Grades!$A:$A,"="&amp;Alumn_Filtered!$A267,Grades!$P:$P,"CVL",Grades!$J:$J,"=1",Grades!$I:$I,"="&amp;_xlfn.MINIFS(Grades!$I:$I,Grades!$A:$A,"="&amp;$A267))</f>
        <v>0</v>
      </c>
      <c r="G267" s="30">
        <f t="shared" si="66"/>
        <v>6</v>
      </c>
      <c r="H267">
        <f>COUNTIFS(Grades!$A:$A,"="&amp;Alumn_Filtered!$A267,Grades!$J:$J,"=1",Grades!$P:$P,"&gt;=0.5",Grades!$I:$I,"="&amp;_xlfn.MINIFS(Grades!$I:$I,Grades!$A:$A,"="&amp;$A267))</f>
        <v>4</v>
      </c>
      <c r="I267" s="28">
        <f t="shared" si="67"/>
        <v>0.66666666666666663</v>
      </c>
      <c r="J267">
        <f>COUNTIFS(Grades!$A:$A,"="&amp;Alumn_Filtered!$A267,Grades!$J:$J,"=1",Grades!$P:$P,"&lt;0.5",Grades!$I:$I,"="&amp;_xlfn.MINIFS(Grades!$I:$I,Grades!$A:$A,"="&amp;$A267))</f>
        <v>2</v>
      </c>
      <c r="K267" s="28">
        <f t="shared" si="68"/>
        <v>0.33333333333333331</v>
      </c>
      <c r="L267" s="28">
        <f>_xlfn.MAXIFS(Grades!$P:$P,Grades!$A:$A,"="&amp;Alumn_Filtered!$A267,Grades!$J:$J,"=1",Grades!$I:$I,"="&amp;_xlfn.MINIFS(Grades!$I:$I,Grades!$A:$A,"="&amp;$A267))</f>
        <v>0.71666666666666667</v>
      </c>
      <c r="M267" s="28">
        <f>_xlfn.MINIFS(Grades!$P:$P,Grades!$A:$A,"="&amp;Alumn_Filtered!$A267,Grades!$J:$J,"=1",Grades!$I:$I,"="&amp;_xlfn.MINIFS(Grades!$I:$I,Grades!$A:$A,"="&amp;$A267))</f>
        <v>0.3833333333333333</v>
      </c>
      <c r="N267" s="28">
        <f>IF(G267&lt;&gt;0,SUMIFS(Grades!$P:$P,Grades!$P:$P,"&gt;0",Grades!$A:$A,"="&amp;Alumn_Filtered!$A267,Grades!$J:$J,"=1",Grades!$I:$I,"="&amp;_xlfn.MINIFS(Grades!$I:$I,Grades!$A:$A,"="&amp;$A267))/COUNTIFS(Grades!P:P,"&lt;&gt;BAD",Grades!P:P,"&lt;&gt;DRP",Grades!P:P,"&lt;&gt;CVL",Grades!$A:$A,"="&amp;Alumn_Filtered!$A267,Grades!$J:$J,"=1",Grades!$I:$I,"="&amp;_xlfn.MINIFS(Grades!$I:$I,Grades!$A:$A,"="&amp;$A267)),0)</f>
        <v>0.50277777777777777</v>
      </c>
      <c r="O267">
        <f>COUNTIFS(Grades!$A:$A,"="&amp;Alumn_Filtered!$A267,Grades!$J:$J,"=2",Grades!$I:$I,"="&amp;_xlfn.MINIFS(Grades!$I:$I,Grades!$A:$A,"="&amp;$A267))</f>
        <v>6</v>
      </c>
      <c r="P267">
        <f>COUNTIFS(Grades!$A:$A,"="&amp;Alumn_Filtered!$A267,Grades!$P:$P,"=DRP",Grades!$J:$J,"=2",Grades!$I:$I,"="&amp;_xlfn.MINIFS(Grades!$I:$I,Grades!$A:$A,"="&amp;$A267))</f>
        <v>0</v>
      </c>
      <c r="Q267">
        <f>COUNTIFS(Grades!$A:$A,"="&amp;Alumn_Filtered!$A267,Grades!$P:$P,"=BAD",Grades!$J:$J,"=2",Grades!$I:$I,"="&amp;_xlfn.MINIFS(Grades!$I:$I,Grades!$A:$A,"="&amp;$A267))</f>
        <v>0</v>
      </c>
      <c r="R267">
        <f>COUNTIFS(Grades!$A:$A,"="&amp;Alumn_Filtered!$A267,Grades!$P:$P,"CVL",Grades!$J:$J,"=2",Grades!$I:$I,"="&amp;_xlfn.MINIFS(Grades!$I:$I,Grades!$A:$A,"="&amp;$A267))</f>
        <v>0</v>
      </c>
      <c r="S267">
        <f t="shared" si="79"/>
        <v>6</v>
      </c>
      <c r="T267">
        <f>COUNTIFS(Grades!$A:$A,"="&amp;Alumn_Filtered!$A267,Grades!$J:$J,"=2",Grades!$P:$P,"&gt;=0.5",Grades!$I:$I,"="&amp;_xlfn.MINIFS(Grades!$I:$I,Grades!$A:$A,"="&amp;$A267))</f>
        <v>5</v>
      </c>
      <c r="U267" s="28">
        <f t="shared" si="69"/>
        <v>0.83333333333333337</v>
      </c>
      <c r="V267">
        <f>COUNTIFS(Grades!$A:$A,"="&amp;Alumn_Filtered!$A267,Grades!$J:$J,"=2",Grades!$P:$P,"&lt;0.5",Grades!$I:$I,"="&amp;_xlfn.MINIFS(Grades!$I:$I,Grades!$A:$A,"="&amp;$A267))</f>
        <v>1</v>
      </c>
      <c r="W267" s="28">
        <f t="shared" si="70"/>
        <v>0.16666666666666666</v>
      </c>
      <c r="X267" s="28">
        <f>_xlfn.MAXIFS(Grades!$P:$P,Grades!$A:$A,"="&amp;Alumn_Filtered!$A267,Grades!$J:$J,"=2",Grades!$I:$I,"="&amp;_xlfn.MINIFS(Grades!$I:$I,Grades!$A:$A,"="&amp;$A267))</f>
        <v>0.78333333333333333</v>
      </c>
      <c r="Y267" s="28">
        <f>_xlfn.MINIFS(Grades!$P:$P,Grades!$A:$A,"="&amp;Alumn_Filtered!$A267,Grades!$J:$J,"=2",Grades!$I:$I,"="&amp;_xlfn.MINIFS(Grades!$I:$I,Grades!$A:$A,"="&amp;$A267))</f>
        <v>0.43333333333333335</v>
      </c>
      <c r="Z267" s="28">
        <f>IF(S267&lt;&gt;0,SUMIFS(Grades!$P:$P,Grades!$P:$P,"&gt;0",Grades!$A:$A,"="&amp;Alumn_Filtered!$A267,Grades!$J:$J,"=2",Grades!$I:$I,"="&amp;_xlfn.MINIFS(Grades!$I:$I,Grades!$A:$A,"="&amp;$A267))/COUNTIFS(Grades!P:P,"&lt;&gt;BAD",Grades!P:P,"&lt;&gt;DRP",Grades!P:P,"&lt;&gt;CVL",Grades!$A:$A,"="&amp;Alumn_Filtered!$A267,Grades!$J:$J,"=2",Grades!$I:$I,"="&amp;_xlfn.MINIFS(Grades!$I:$I,Grades!$A:$A,"="&amp;$A267)),0)</f>
        <v>0.58333333333333326</v>
      </c>
      <c r="AA267" s="28">
        <f t="shared" si="71"/>
        <v>8.0555555555555491E-2</v>
      </c>
      <c r="AB267">
        <f t="shared" ca="1" si="65"/>
        <v>21</v>
      </c>
      <c r="AC267" t="str">
        <f>LEFT(VLOOKUP($A267,Ingresos!$C:$X,5,FALSE),1)</f>
        <v>T</v>
      </c>
      <c r="AD267">
        <f t="shared" si="72"/>
        <v>0</v>
      </c>
      <c r="AE267" t="str">
        <f>LEFT(VLOOKUP($A267,Ingresos!$C:$X,6,FALSE),1)</f>
        <v>R</v>
      </c>
      <c r="AF267">
        <f t="shared" si="73"/>
        <v>1</v>
      </c>
      <c r="AG267">
        <f>VLOOKUP($A267,Ingresos!$C:$X,9,FALSE)</f>
        <v>447</v>
      </c>
      <c r="AH267" s="28">
        <f t="shared" si="74"/>
        <v>0.3873581847649919</v>
      </c>
      <c r="AI267">
        <f>VLOOKUP($A267,Ingresos!$C:$X,10,FALSE)</f>
        <v>447</v>
      </c>
      <c r="AJ267" s="28">
        <f t="shared" si="75"/>
        <v>0.3873581847649919</v>
      </c>
      <c r="AK267">
        <f>VLOOKUP($A267,Ingresos!$C:$X,11,FALSE)</f>
        <v>485</v>
      </c>
      <c r="AL267" s="28">
        <f t="shared" si="76"/>
        <v>0.44894651539708263</v>
      </c>
      <c r="AM267">
        <f>VLOOKUP($A267,Ingresos!$C:$X,12,FALSE)</f>
        <v>521</v>
      </c>
      <c r="AN267" s="28">
        <f t="shared" si="77"/>
        <v>0.50729335494327388</v>
      </c>
      <c r="AO267">
        <f>VLOOKUP($A267,Ingresos!$C:$X,18,FALSE)</f>
        <v>9</v>
      </c>
      <c r="AP267">
        <f t="shared" si="64"/>
        <v>9</v>
      </c>
      <c r="AQ267" t="str">
        <f>VLOOKUP($A267,Ingresos!$C:$X,19,FALSE)</f>
        <v>H1</v>
      </c>
      <c r="AR267">
        <f t="shared" si="78"/>
        <v>1</v>
      </c>
      <c r="AS267">
        <f>VLOOKUP($A267,Ingresos!$C:$X,22,FALSE)</f>
        <v>5</v>
      </c>
    </row>
    <row r="268" spans="1:45" x14ac:dyDescent="0.25">
      <c r="A268" t="s">
        <v>42</v>
      </c>
      <c r="B268">
        <f>IF((_xlfn.MAXIFS(Grades!$I:$I,Grades!$A:$A,"="&amp;$A268)-_xlfn.MINIFS(Grades!$I:$I,Grades!$A:$A,"="&amp;$A268))=0,0,1)</f>
        <v>0</v>
      </c>
      <c r="C268">
        <f>COUNTIFS(Grades!$A:$A,"="&amp;Alumn_Filtered!$A268,Grades!$J:$J,"=1",Grades!$I:$I,"="&amp;_xlfn.MINIFS(Grades!$I:$I,Grades!$A:$A,"="&amp;$A268))</f>
        <v>6</v>
      </c>
      <c r="D268">
        <f>COUNTIFS(Grades!$A:$A,"="&amp;Alumn_Filtered!$A268,Grades!$P:$P,"=DRP",Grades!$J:$J,"=1",Grades!$I:$I,"="&amp;_xlfn.MINIFS(Grades!$I:$I,Grades!$A:$A,"="&amp;$A268))</f>
        <v>0</v>
      </c>
      <c r="E268">
        <f>COUNTIFS(Grades!$A:$A,"="&amp;Alumn_Filtered!$A268,Grades!$P:$P,"=BAD",Grades!$J:$J,"=1",Grades!$I:$I,"="&amp;_xlfn.MINIFS(Grades!$I:$I,Grades!$A:$A,"="&amp;$A268))</f>
        <v>0</v>
      </c>
      <c r="F268">
        <f>COUNTIFS(Grades!$A:$A,"="&amp;Alumn_Filtered!$A268,Grades!$P:$P,"CVL",Grades!$J:$J,"=1",Grades!$I:$I,"="&amp;_xlfn.MINIFS(Grades!$I:$I,Grades!$A:$A,"="&amp;$A268))</f>
        <v>0</v>
      </c>
      <c r="G268" s="30">
        <f t="shared" si="66"/>
        <v>6</v>
      </c>
      <c r="H268">
        <f>COUNTIFS(Grades!$A:$A,"="&amp;Alumn_Filtered!$A268,Grades!$J:$J,"=1",Grades!$P:$P,"&gt;=0.5",Grades!$I:$I,"="&amp;_xlfn.MINIFS(Grades!$I:$I,Grades!$A:$A,"="&amp;$A268))</f>
        <v>6</v>
      </c>
      <c r="I268" s="28">
        <f t="shared" si="67"/>
        <v>1</v>
      </c>
      <c r="J268">
        <f>COUNTIFS(Grades!$A:$A,"="&amp;Alumn_Filtered!$A268,Grades!$J:$J,"=1",Grades!$P:$P,"&lt;0.5",Grades!$I:$I,"="&amp;_xlfn.MINIFS(Grades!$I:$I,Grades!$A:$A,"="&amp;$A268))</f>
        <v>0</v>
      </c>
      <c r="K268" s="28">
        <f t="shared" si="68"/>
        <v>0</v>
      </c>
      <c r="L268" s="28">
        <f>_xlfn.MAXIFS(Grades!$P:$P,Grades!$A:$A,"="&amp;Alumn_Filtered!$A268,Grades!$J:$J,"=1",Grades!$I:$I,"="&amp;_xlfn.MINIFS(Grades!$I:$I,Grades!$A:$A,"="&amp;$A268))</f>
        <v>0.8833333333333333</v>
      </c>
      <c r="M268" s="28">
        <f>_xlfn.MINIFS(Grades!$P:$P,Grades!$A:$A,"="&amp;Alumn_Filtered!$A268,Grades!$J:$J,"=1",Grades!$I:$I,"="&amp;_xlfn.MINIFS(Grades!$I:$I,Grades!$A:$A,"="&amp;$A268))</f>
        <v>0.53333333333333333</v>
      </c>
      <c r="N268" s="28">
        <f>IF(G268&lt;&gt;0,SUMIFS(Grades!$P:$P,Grades!$P:$P,"&gt;0",Grades!$A:$A,"="&amp;Alumn_Filtered!$A268,Grades!$J:$J,"=1",Grades!$I:$I,"="&amp;_xlfn.MINIFS(Grades!$I:$I,Grades!$A:$A,"="&amp;$A268))/COUNTIFS(Grades!P:P,"&lt;&gt;BAD",Grades!P:P,"&lt;&gt;DRP",Grades!P:P,"&lt;&gt;CVL",Grades!$A:$A,"="&amp;Alumn_Filtered!$A268,Grades!$J:$J,"=1",Grades!$I:$I,"="&amp;_xlfn.MINIFS(Grades!$I:$I,Grades!$A:$A,"="&amp;$A268)),0)</f>
        <v>0.62777777777777766</v>
      </c>
      <c r="O268">
        <f>COUNTIFS(Grades!$A:$A,"="&amp;Alumn_Filtered!$A268,Grades!$J:$J,"=2",Grades!$I:$I,"="&amp;_xlfn.MINIFS(Grades!$I:$I,Grades!$A:$A,"="&amp;$A268))</f>
        <v>6</v>
      </c>
      <c r="P268">
        <f>COUNTIFS(Grades!$A:$A,"="&amp;Alumn_Filtered!$A268,Grades!$P:$P,"=DRP",Grades!$J:$J,"=2",Grades!$I:$I,"="&amp;_xlfn.MINIFS(Grades!$I:$I,Grades!$A:$A,"="&amp;$A268))</f>
        <v>0</v>
      </c>
      <c r="Q268">
        <f>COUNTIFS(Grades!$A:$A,"="&amp;Alumn_Filtered!$A268,Grades!$P:$P,"=BAD",Grades!$J:$J,"=2",Grades!$I:$I,"="&amp;_xlfn.MINIFS(Grades!$I:$I,Grades!$A:$A,"="&amp;$A268))</f>
        <v>0</v>
      </c>
      <c r="R268">
        <f>COUNTIFS(Grades!$A:$A,"="&amp;Alumn_Filtered!$A268,Grades!$P:$P,"CVL",Grades!$J:$J,"=2",Grades!$I:$I,"="&amp;_xlfn.MINIFS(Grades!$I:$I,Grades!$A:$A,"="&amp;$A268))</f>
        <v>0</v>
      </c>
      <c r="S268">
        <f t="shared" si="79"/>
        <v>6</v>
      </c>
      <c r="T268">
        <f>COUNTIFS(Grades!$A:$A,"="&amp;Alumn_Filtered!$A268,Grades!$J:$J,"=2",Grades!$P:$P,"&gt;=0.5",Grades!$I:$I,"="&amp;_xlfn.MINIFS(Grades!$I:$I,Grades!$A:$A,"="&amp;$A268))</f>
        <v>3</v>
      </c>
      <c r="U268" s="28">
        <f t="shared" si="69"/>
        <v>0.5</v>
      </c>
      <c r="V268">
        <f>COUNTIFS(Grades!$A:$A,"="&amp;Alumn_Filtered!$A268,Grades!$J:$J,"=2",Grades!$P:$P,"&lt;0.5",Grades!$I:$I,"="&amp;_xlfn.MINIFS(Grades!$I:$I,Grades!$A:$A,"="&amp;$A268))</f>
        <v>3</v>
      </c>
      <c r="W268" s="28">
        <f t="shared" si="70"/>
        <v>0.5</v>
      </c>
      <c r="X268" s="28">
        <f>_xlfn.MAXIFS(Grades!$P:$P,Grades!$A:$A,"="&amp;Alumn_Filtered!$A268,Grades!$J:$J,"=2",Grades!$I:$I,"="&amp;_xlfn.MINIFS(Grades!$I:$I,Grades!$A:$A,"="&amp;$A268))</f>
        <v>0.70000000000000007</v>
      </c>
      <c r="Y268" s="28">
        <f>_xlfn.MINIFS(Grades!$P:$P,Grades!$A:$A,"="&amp;Alumn_Filtered!$A268,Grades!$J:$J,"=2",Grades!$I:$I,"="&amp;_xlfn.MINIFS(Grades!$I:$I,Grades!$A:$A,"="&amp;$A268))</f>
        <v>0.35000000000000003</v>
      </c>
      <c r="Z268" s="28">
        <f>IF(S268&lt;&gt;0,SUMIFS(Grades!$P:$P,Grades!$P:$P,"&gt;0",Grades!$A:$A,"="&amp;Alumn_Filtered!$A268,Grades!$J:$J,"=2",Grades!$I:$I,"="&amp;_xlfn.MINIFS(Grades!$I:$I,Grades!$A:$A,"="&amp;$A268))/COUNTIFS(Grades!P:P,"&lt;&gt;BAD",Grades!P:P,"&lt;&gt;DRP",Grades!P:P,"&lt;&gt;CVL",Grades!$A:$A,"="&amp;Alumn_Filtered!$A268,Grades!$J:$J,"=2",Grades!$I:$I,"="&amp;_xlfn.MINIFS(Grades!$I:$I,Grades!$A:$A,"="&amp;$A268)),0)</f>
        <v>0.50277777777777788</v>
      </c>
      <c r="AA268" s="28">
        <f t="shared" si="71"/>
        <v>-0.12499999999999978</v>
      </c>
      <c r="AB268">
        <f t="shared" ca="1" si="65"/>
        <v>21</v>
      </c>
      <c r="AC268" t="str">
        <f>LEFT(VLOOKUP($A268,Ingresos!$C:$X,5,FALSE),1)</f>
        <v>T</v>
      </c>
      <c r="AD268">
        <f t="shared" si="72"/>
        <v>0</v>
      </c>
      <c r="AE268" t="str">
        <f>LEFT(VLOOKUP($A268,Ingresos!$C:$X,6,FALSE),1)</f>
        <v>R</v>
      </c>
      <c r="AF268">
        <f t="shared" si="73"/>
        <v>1</v>
      </c>
      <c r="AG268">
        <f>VLOOKUP($A268,Ingresos!$C:$X,9,FALSE)</f>
        <v>558</v>
      </c>
      <c r="AH268" s="28">
        <f t="shared" si="74"/>
        <v>0.5672609400324149</v>
      </c>
      <c r="AI268">
        <f>VLOOKUP($A268,Ingresos!$C:$X,10,FALSE)</f>
        <v>558</v>
      </c>
      <c r="AJ268" s="28">
        <f t="shared" si="75"/>
        <v>0.5672609400324149</v>
      </c>
      <c r="AK268">
        <f>VLOOKUP($A268,Ingresos!$C:$X,11,FALSE)</f>
        <v>598</v>
      </c>
      <c r="AL268" s="28">
        <f t="shared" si="76"/>
        <v>0.63209076175040524</v>
      </c>
      <c r="AM268">
        <f>VLOOKUP($A268,Ingresos!$C:$X,12,FALSE)</f>
        <v>617</v>
      </c>
      <c r="AN268" s="28">
        <f t="shared" si="77"/>
        <v>0.66288492706645052</v>
      </c>
      <c r="AO268" t="str">
        <f>VLOOKUP($A268,Ingresos!$C:$X,18,FALSE)</f>
        <v>XIV</v>
      </c>
      <c r="AP268">
        <f t="shared" si="64"/>
        <v>14</v>
      </c>
      <c r="AQ268" t="str">
        <f>VLOOKUP($A268,Ingresos!$C:$X,19,FALSE)</f>
        <v>H1</v>
      </c>
      <c r="AR268">
        <f t="shared" si="78"/>
        <v>1</v>
      </c>
      <c r="AS268">
        <f>VLOOKUP($A268,Ingresos!$C:$X,22,FALSE)</f>
        <v>7</v>
      </c>
    </row>
    <row r="269" spans="1:45" x14ac:dyDescent="0.25">
      <c r="A269">
        <v>194727445</v>
      </c>
      <c r="B269">
        <f>IF((_xlfn.MAXIFS(Grades!$I:$I,Grades!$A:$A,"="&amp;$A269)-_xlfn.MINIFS(Grades!$I:$I,Grades!$A:$A,"="&amp;$A269))=0,0,1)</f>
        <v>0</v>
      </c>
      <c r="C269">
        <f>COUNTIFS(Grades!$A:$A,"="&amp;Alumn_Filtered!$A269,Grades!$J:$J,"=1",Grades!$I:$I,"="&amp;_xlfn.MINIFS(Grades!$I:$I,Grades!$A:$A,"="&amp;$A269))</f>
        <v>6</v>
      </c>
      <c r="D269">
        <f>COUNTIFS(Grades!$A:$A,"="&amp;Alumn_Filtered!$A269,Grades!$P:$P,"=DRP",Grades!$J:$J,"=1",Grades!$I:$I,"="&amp;_xlfn.MINIFS(Grades!$I:$I,Grades!$A:$A,"="&amp;$A269))</f>
        <v>0</v>
      </c>
      <c r="E269">
        <f>COUNTIFS(Grades!$A:$A,"="&amp;Alumn_Filtered!$A269,Grades!$P:$P,"=BAD",Grades!$J:$J,"=1",Grades!$I:$I,"="&amp;_xlfn.MINIFS(Grades!$I:$I,Grades!$A:$A,"="&amp;$A269))</f>
        <v>0</v>
      </c>
      <c r="F269">
        <f>COUNTIFS(Grades!$A:$A,"="&amp;Alumn_Filtered!$A269,Grades!$P:$P,"CVL",Grades!$J:$J,"=1",Grades!$I:$I,"="&amp;_xlfn.MINIFS(Grades!$I:$I,Grades!$A:$A,"="&amp;$A269))</f>
        <v>0</v>
      </c>
      <c r="G269" s="30">
        <f t="shared" si="66"/>
        <v>6</v>
      </c>
      <c r="H269">
        <f>COUNTIFS(Grades!$A:$A,"="&amp;Alumn_Filtered!$A269,Grades!$J:$J,"=1",Grades!$P:$P,"&gt;=0.5",Grades!$I:$I,"="&amp;_xlfn.MINIFS(Grades!$I:$I,Grades!$A:$A,"="&amp;$A269))</f>
        <v>0</v>
      </c>
      <c r="I269" s="28">
        <f t="shared" si="67"/>
        <v>0</v>
      </c>
      <c r="J269">
        <f>COUNTIFS(Grades!$A:$A,"="&amp;Alumn_Filtered!$A269,Grades!$J:$J,"=1",Grades!$P:$P,"&lt;0.5",Grades!$I:$I,"="&amp;_xlfn.MINIFS(Grades!$I:$I,Grades!$A:$A,"="&amp;$A269))</f>
        <v>6</v>
      </c>
      <c r="K269" s="28">
        <f t="shared" si="68"/>
        <v>1</v>
      </c>
      <c r="L269" s="28">
        <f>_xlfn.MAXIFS(Grades!$P:$P,Grades!$A:$A,"="&amp;Alumn_Filtered!$A269,Grades!$J:$J,"=1",Grades!$I:$I,"="&amp;_xlfn.MINIFS(Grades!$I:$I,Grades!$A:$A,"="&amp;$A269))</f>
        <v>0.13333333333333333</v>
      </c>
      <c r="M269" s="28">
        <f>_xlfn.MINIFS(Grades!$P:$P,Grades!$A:$A,"="&amp;Alumn_Filtered!$A269,Grades!$J:$J,"=1",Grades!$I:$I,"="&amp;_xlfn.MINIFS(Grades!$I:$I,Grades!$A:$A,"="&amp;$A269))</f>
        <v>0</v>
      </c>
      <c r="N269" s="28">
        <f>IF(G269&lt;&gt;0,SUMIFS(Grades!$P:$P,Grades!$P:$P,"&gt;0",Grades!$A:$A,"="&amp;Alumn_Filtered!$A269,Grades!$J:$J,"=1",Grades!$I:$I,"="&amp;_xlfn.MINIFS(Grades!$I:$I,Grades!$A:$A,"="&amp;$A269))/COUNTIFS(Grades!P:P,"&lt;&gt;BAD",Grades!P:P,"&lt;&gt;DRP",Grades!P:P,"&lt;&gt;CVL",Grades!$A:$A,"="&amp;Alumn_Filtered!$A269,Grades!$J:$J,"=1",Grades!$I:$I,"="&amp;_xlfn.MINIFS(Grades!$I:$I,Grades!$A:$A,"="&amp;$A269)),0)</f>
        <v>4.4444444444444446E-2</v>
      </c>
      <c r="O269">
        <f>COUNTIFS(Grades!$A:$A,"="&amp;Alumn_Filtered!$A269,Grades!$J:$J,"=2",Grades!$I:$I,"="&amp;_xlfn.MINIFS(Grades!$I:$I,Grades!$A:$A,"="&amp;$A269))</f>
        <v>2</v>
      </c>
      <c r="P269">
        <f>COUNTIFS(Grades!$A:$A,"="&amp;Alumn_Filtered!$A269,Grades!$P:$P,"=DRP",Grades!$J:$J,"=2",Grades!$I:$I,"="&amp;_xlfn.MINIFS(Grades!$I:$I,Grades!$A:$A,"="&amp;$A269))</f>
        <v>0</v>
      </c>
      <c r="Q269">
        <f>COUNTIFS(Grades!$A:$A,"="&amp;Alumn_Filtered!$A269,Grades!$P:$P,"=BAD",Grades!$J:$J,"=2",Grades!$I:$I,"="&amp;_xlfn.MINIFS(Grades!$I:$I,Grades!$A:$A,"="&amp;$A269))</f>
        <v>0</v>
      </c>
      <c r="R269">
        <f>COUNTIFS(Grades!$A:$A,"="&amp;Alumn_Filtered!$A269,Grades!$P:$P,"CVL",Grades!$J:$J,"=2",Grades!$I:$I,"="&amp;_xlfn.MINIFS(Grades!$I:$I,Grades!$A:$A,"="&amp;$A269))</f>
        <v>0</v>
      </c>
      <c r="S269">
        <f t="shared" si="79"/>
        <v>2</v>
      </c>
      <c r="T269">
        <f>COUNTIFS(Grades!$A:$A,"="&amp;Alumn_Filtered!$A269,Grades!$J:$J,"=2",Grades!$P:$P,"&gt;=0.5",Grades!$I:$I,"="&amp;_xlfn.MINIFS(Grades!$I:$I,Grades!$A:$A,"="&amp;$A269))</f>
        <v>0</v>
      </c>
      <c r="U269" s="28">
        <f t="shared" si="69"/>
        <v>0</v>
      </c>
      <c r="V269">
        <f>COUNTIFS(Grades!$A:$A,"="&amp;Alumn_Filtered!$A269,Grades!$J:$J,"=2",Grades!$P:$P,"&lt;0.5",Grades!$I:$I,"="&amp;_xlfn.MINIFS(Grades!$I:$I,Grades!$A:$A,"="&amp;$A269))</f>
        <v>2</v>
      </c>
      <c r="W269" s="28">
        <f t="shared" si="70"/>
        <v>1</v>
      </c>
      <c r="X269" s="28">
        <f>_xlfn.MAXIFS(Grades!$P:$P,Grades!$A:$A,"="&amp;Alumn_Filtered!$A269,Grades!$J:$J,"=2",Grades!$I:$I,"="&amp;_xlfn.MINIFS(Grades!$I:$I,Grades!$A:$A,"="&amp;$A269))</f>
        <v>0</v>
      </c>
      <c r="Y269" s="28">
        <f>_xlfn.MINIFS(Grades!$P:$P,Grades!$A:$A,"="&amp;Alumn_Filtered!$A269,Grades!$J:$J,"=2",Grades!$I:$I,"="&amp;_xlfn.MINIFS(Grades!$I:$I,Grades!$A:$A,"="&amp;$A269))</f>
        <v>0</v>
      </c>
      <c r="Z269" s="28">
        <f>IF(S269&lt;&gt;0,SUMIFS(Grades!$P:$P,Grades!$P:$P,"&gt;0",Grades!$A:$A,"="&amp;Alumn_Filtered!$A269,Grades!$J:$J,"=2",Grades!$I:$I,"="&amp;_xlfn.MINIFS(Grades!$I:$I,Grades!$A:$A,"="&amp;$A269))/COUNTIFS(Grades!P:P,"&lt;&gt;BAD",Grades!P:P,"&lt;&gt;DRP",Grades!P:P,"&lt;&gt;CVL",Grades!$A:$A,"="&amp;Alumn_Filtered!$A269,Grades!$J:$J,"=2",Grades!$I:$I,"="&amp;_xlfn.MINIFS(Grades!$I:$I,Grades!$A:$A,"="&amp;$A269)),0)</f>
        <v>0</v>
      </c>
      <c r="AA269" s="28">
        <f t="shared" si="71"/>
        <v>-4.4444444444444446E-2</v>
      </c>
      <c r="AB269">
        <f t="shared" ca="1" si="65"/>
        <v>21</v>
      </c>
      <c r="AC269" t="str">
        <f>LEFT(VLOOKUP($A269,Ingresos!$C:$X,5,FALSE),1)</f>
        <v>T</v>
      </c>
      <c r="AD269">
        <f t="shared" si="72"/>
        <v>0</v>
      </c>
      <c r="AE269" t="str">
        <f>LEFT(VLOOKUP($A269,Ingresos!$C:$X,6,FALSE),1)</f>
        <v>R</v>
      </c>
      <c r="AF269">
        <f t="shared" si="73"/>
        <v>1</v>
      </c>
      <c r="AG269">
        <f>VLOOKUP($A269,Ingresos!$C:$X,9,FALSE)</f>
        <v>538</v>
      </c>
      <c r="AH269" s="28">
        <f t="shared" si="74"/>
        <v>0.53484602917341972</v>
      </c>
      <c r="AI269">
        <f>VLOOKUP($A269,Ingresos!$C:$X,10,FALSE)</f>
        <v>539</v>
      </c>
      <c r="AJ269" s="28">
        <f t="shared" si="75"/>
        <v>0.5364667747163695</v>
      </c>
      <c r="AK269">
        <f>VLOOKUP($A269,Ingresos!$C:$X,11,FALSE)</f>
        <v>525</v>
      </c>
      <c r="AL269" s="28">
        <f t="shared" si="76"/>
        <v>0.51377633711507298</v>
      </c>
      <c r="AM269">
        <f>VLOOKUP($A269,Ingresos!$C:$X,12,FALSE)</f>
        <v>516</v>
      </c>
      <c r="AN269" s="28">
        <f t="shared" si="77"/>
        <v>0.49918962722852511</v>
      </c>
      <c r="AO269">
        <f>VLOOKUP($A269,Ingresos!$C:$X,18,FALSE)</f>
        <v>7</v>
      </c>
      <c r="AP269">
        <f t="shared" ref="AP269:AP332" si="80">IF(ISNUMBER(AO269),AO269,IF(AO269="RM",13,IF(AO269="I",1,IF(AO269="II",2,IF(AO269="III",3,IF(AO269="IV",4,IF(AO269="V",5,IF(AO269="VI",6,IF(AO269="VII",7,IF(AO269="VIII",8,IF(AO269="IX",9,IF(AO269="X",10,IF(AO269="XI",11,IF(AO269="XII",12,IF(AO269="XIII",13,IF(AO269="XIV",14,"UNK"))))))))))))))))</f>
        <v>7</v>
      </c>
      <c r="AQ269" t="str">
        <f>VLOOKUP($A269,Ingresos!$C:$X,19,FALSE)</f>
        <v>H1</v>
      </c>
      <c r="AR269">
        <f t="shared" si="78"/>
        <v>1</v>
      </c>
      <c r="AS269">
        <f>VLOOKUP($A269,Ingresos!$C:$X,22,FALSE)</f>
        <v>5</v>
      </c>
    </row>
    <row r="270" spans="1:45" x14ac:dyDescent="0.25">
      <c r="A270">
        <v>194752121</v>
      </c>
      <c r="B270">
        <f>IF((_xlfn.MAXIFS(Grades!$I:$I,Grades!$A:$A,"="&amp;$A270)-_xlfn.MINIFS(Grades!$I:$I,Grades!$A:$A,"="&amp;$A270))=0,0,1)</f>
        <v>0</v>
      </c>
      <c r="C270">
        <f>COUNTIFS(Grades!$A:$A,"="&amp;Alumn_Filtered!$A270,Grades!$J:$J,"=1",Grades!$I:$I,"="&amp;_xlfn.MINIFS(Grades!$I:$I,Grades!$A:$A,"="&amp;$A270))</f>
        <v>6</v>
      </c>
      <c r="D270">
        <f>COUNTIFS(Grades!$A:$A,"="&amp;Alumn_Filtered!$A270,Grades!$P:$P,"=DRP",Grades!$J:$J,"=1",Grades!$I:$I,"="&amp;_xlfn.MINIFS(Grades!$I:$I,Grades!$A:$A,"="&amp;$A270))</f>
        <v>0</v>
      </c>
      <c r="E270">
        <f>COUNTIFS(Grades!$A:$A,"="&amp;Alumn_Filtered!$A270,Grades!$P:$P,"=BAD",Grades!$J:$J,"=1",Grades!$I:$I,"="&amp;_xlfn.MINIFS(Grades!$I:$I,Grades!$A:$A,"="&amp;$A270))</f>
        <v>0</v>
      </c>
      <c r="F270">
        <f>COUNTIFS(Grades!$A:$A,"="&amp;Alumn_Filtered!$A270,Grades!$P:$P,"CVL",Grades!$J:$J,"=1",Grades!$I:$I,"="&amp;_xlfn.MINIFS(Grades!$I:$I,Grades!$A:$A,"="&amp;$A270))</f>
        <v>0</v>
      </c>
      <c r="G270" s="30">
        <f t="shared" si="66"/>
        <v>6</v>
      </c>
      <c r="H270">
        <f>COUNTIFS(Grades!$A:$A,"="&amp;Alumn_Filtered!$A270,Grades!$J:$J,"=1",Grades!$P:$P,"&gt;=0.5",Grades!$I:$I,"="&amp;_xlfn.MINIFS(Grades!$I:$I,Grades!$A:$A,"="&amp;$A270))</f>
        <v>6</v>
      </c>
      <c r="I270" s="28">
        <f t="shared" si="67"/>
        <v>1</v>
      </c>
      <c r="J270">
        <f>COUNTIFS(Grades!$A:$A,"="&amp;Alumn_Filtered!$A270,Grades!$J:$J,"=1",Grades!$P:$P,"&lt;0.5",Grades!$I:$I,"="&amp;_xlfn.MINIFS(Grades!$I:$I,Grades!$A:$A,"="&amp;$A270))</f>
        <v>0</v>
      </c>
      <c r="K270" s="28">
        <f t="shared" si="68"/>
        <v>0</v>
      </c>
      <c r="L270" s="28">
        <f>_xlfn.MAXIFS(Grades!$P:$P,Grades!$A:$A,"="&amp;Alumn_Filtered!$A270,Grades!$J:$J,"=1",Grades!$I:$I,"="&amp;_xlfn.MINIFS(Grades!$I:$I,Grades!$A:$A,"="&amp;$A270))</f>
        <v>0.78333333333333333</v>
      </c>
      <c r="M270" s="28">
        <f>_xlfn.MINIFS(Grades!$P:$P,Grades!$A:$A,"="&amp;Alumn_Filtered!$A270,Grades!$J:$J,"=1",Grades!$I:$I,"="&amp;_xlfn.MINIFS(Grades!$I:$I,Grades!$A:$A,"="&amp;$A270))</f>
        <v>0.5</v>
      </c>
      <c r="N270" s="28">
        <f>IF(G270&lt;&gt;0,SUMIFS(Grades!$P:$P,Grades!$P:$P,"&gt;0",Grades!$A:$A,"="&amp;Alumn_Filtered!$A270,Grades!$J:$J,"=1",Grades!$I:$I,"="&amp;_xlfn.MINIFS(Grades!$I:$I,Grades!$A:$A,"="&amp;$A270))/COUNTIFS(Grades!P:P,"&lt;&gt;BAD",Grades!P:P,"&lt;&gt;DRP",Grades!P:P,"&lt;&gt;CVL",Grades!$A:$A,"="&amp;Alumn_Filtered!$A270,Grades!$J:$J,"=1",Grades!$I:$I,"="&amp;_xlfn.MINIFS(Grades!$I:$I,Grades!$A:$A,"="&amp;$A270)),0)</f>
        <v>0.60555555555555551</v>
      </c>
      <c r="O270">
        <f>COUNTIFS(Grades!$A:$A,"="&amp;Alumn_Filtered!$A270,Grades!$J:$J,"=2",Grades!$I:$I,"="&amp;_xlfn.MINIFS(Grades!$I:$I,Grades!$A:$A,"="&amp;$A270))</f>
        <v>7</v>
      </c>
      <c r="P270">
        <f>COUNTIFS(Grades!$A:$A,"="&amp;Alumn_Filtered!$A270,Grades!$P:$P,"=DRP",Grades!$J:$J,"=2",Grades!$I:$I,"="&amp;_xlfn.MINIFS(Grades!$I:$I,Grades!$A:$A,"="&amp;$A270))</f>
        <v>1</v>
      </c>
      <c r="Q270">
        <f>COUNTIFS(Grades!$A:$A,"="&amp;Alumn_Filtered!$A270,Grades!$P:$P,"=BAD",Grades!$J:$J,"=2",Grades!$I:$I,"="&amp;_xlfn.MINIFS(Grades!$I:$I,Grades!$A:$A,"="&amp;$A270))</f>
        <v>0</v>
      </c>
      <c r="R270">
        <f>COUNTIFS(Grades!$A:$A,"="&amp;Alumn_Filtered!$A270,Grades!$P:$P,"CVL",Grades!$J:$J,"=2",Grades!$I:$I,"="&amp;_xlfn.MINIFS(Grades!$I:$I,Grades!$A:$A,"="&amp;$A270))</f>
        <v>0</v>
      </c>
      <c r="S270">
        <f t="shared" si="79"/>
        <v>6</v>
      </c>
      <c r="T270">
        <f>COUNTIFS(Grades!$A:$A,"="&amp;Alumn_Filtered!$A270,Grades!$J:$J,"=2",Grades!$P:$P,"&gt;=0.5",Grades!$I:$I,"="&amp;_xlfn.MINIFS(Grades!$I:$I,Grades!$A:$A,"="&amp;$A270))</f>
        <v>3</v>
      </c>
      <c r="U270" s="28">
        <f t="shared" si="69"/>
        <v>0.5</v>
      </c>
      <c r="V270">
        <f>COUNTIFS(Grades!$A:$A,"="&amp;Alumn_Filtered!$A270,Grades!$J:$J,"=2",Grades!$P:$P,"&lt;0.5",Grades!$I:$I,"="&amp;_xlfn.MINIFS(Grades!$I:$I,Grades!$A:$A,"="&amp;$A270))</f>
        <v>3</v>
      </c>
      <c r="W270" s="28">
        <f t="shared" si="70"/>
        <v>0.5</v>
      </c>
      <c r="X270" s="28">
        <f>_xlfn.MAXIFS(Grades!$P:$P,Grades!$A:$A,"="&amp;Alumn_Filtered!$A270,Grades!$J:$J,"=2",Grades!$I:$I,"="&amp;_xlfn.MINIFS(Grades!$I:$I,Grades!$A:$A,"="&amp;$A270))</f>
        <v>0.79999999999999993</v>
      </c>
      <c r="Y270" s="28">
        <f>_xlfn.MINIFS(Grades!$P:$P,Grades!$A:$A,"="&amp;Alumn_Filtered!$A270,Grades!$J:$J,"=2",Grades!$I:$I,"="&amp;_xlfn.MINIFS(Grades!$I:$I,Grades!$A:$A,"="&amp;$A270))</f>
        <v>0.25</v>
      </c>
      <c r="Z270" s="28">
        <f>IF(S270&lt;&gt;0,SUMIFS(Grades!$P:$P,Grades!$P:$P,"&gt;0",Grades!$A:$A,"="&amp;Alumn_Filtered!$A270,Grades!$J:$J,"=2",Grades!$I:$I,"="&amp;_xlfn.MINIFS(Grades!$I:$I,Grades!$A:$A,"="&amp;$A270))/COUNTIFS(Grades!P:P,"&lt;&gt;BAD",Grades!P:P,"&lt;&gt;DRP",Grades!P:P,"&lt;&gt;CVL",Grades!$A:$A,"="&amp;Alumn_Filtered!$A270,Grades!$J:$J,"=2",Grades!$I:$I,"="&amp;_xlfn.MINIFS(Grades!$I:$I,Grades!$A:$A,"="&amp;$A270)),0)</f>
        <v>0.48611111111111116</v>
      </c>
      <c r="AA270" s="28">
        <f t="shared" si="71"/>
        <v>-0.11944444444444435</v>
      </c>
      <c r="AB270">
        <f t="shared" ca="1" si="65"/>
        <v>21</v>
      </c>
      <c r="AC270" t="str">
        <f>LEFT(VLOOKUP($A270,Ingresos!$C:$X,5,FALSE),1)</f>
        <v>S</v>
      </c>
      <c r="AD270">
        <f t="shared" si="72"/>
        <v>1</v>
      </c>
      <c r="AE270" t="str">
        <f>LEFT(VLOOKUP($A270,Ingresos!$C:$X,6,FALSE),1)</f>
        <v>R</v>
      </c>
      <c r="AF270">
        <f t="shared" si="73"/>
        <v>1</v>
      </c>
      <c r="AG270">
        <f>VLOOKUP($A270,Ingresos!$C:$X,9,FALSE)</f>
        <v>579</v>
      </c>
      <c r="AH270" s="28">
        <f t="shared" si="74"/>
        <v>0.60129659643435984</v>
      </c>
      <c r="AI270">
        <f>VLOOKUP($A270,Ingresos!$C:$X,10,FALSE)</f>
        <v>579</v>
      </c>
      <c r="AJ270" s="28">
        <f t="shared" si="75"/>
        <v>0.60129659643435984</v>
      </c>
      <c r="AK270">
        <f>VLOOKUP($A270,Ingresos!$C:$X,11,FALSE)</f>
        <v>606</v>
      </c>
      <c r="AL270" s="28">
        <f t="shared" si="76"/>
        <v>0.64505672609400322</v>
      </c>
      <c r="AM270">
        <f>VLOOKUP($A270,Ingresos!$C:$X,12,FALSE)</f>
        <v>620</v>
      </c>
      <c r="AN270" s="28">
        <f t="shared" si="77"/>
        <v>0.66774716369529985</v>
      </c>
      <c r="AO270" t="str">
        <f>VLOOKUP($A270,Ingresos!$C:$X,18,FALSE)</f>
        <v>RM</v>
      </c>
      <c r="AP270">
        <f t="shared" si="80"/>
        <v>13</v>
      </c>
      <c r="AQ270" t="str">
        <f>VLOOKUP($A270,Ingresos!$C:$X,19,FALSE)</f>
        <v>H1</v>
      </c>
      <c r="AR270">
        <f t="shared" si="78"/>
        <v>1</v>
      </c>
      <c r="AS270">
        <f>VLOOKUP($A270,Ingresos!$C:$X,22,FALSE)</f>
        <v>12</v>
      </c>
    </row>
    <row r="271" spans="1:45" x14ac:dyDescent="0.25">
      <c r="A271">
        <v>194756569</v>
      </c>
      <c r="B271">
        <f>IF((_xlfn.MAXIFS(Grades!$I:$I,Grades!$A:$A,"="&amp;$A271)-_xlfn.MINIFS(Grades!$I:$I,Grades!$A:$A,"="&amp;$A271))=0,0,1)</f>
        <v>1</v>
      </c>
      <c r="C271">
        <f>COUNTIFS(Grades!$A:$A,"="&amp;Alumn_Filtered!$A271,Grades!$J:$J,"=1",Grades!$I:$I,"="&amp;_xlfn.MINIFS(Grades!$I:$I,Grades!$A:$A,"="&amp;$A271))</f>
        <v>6</v>
      </c>
      <c r="D271">
        <f>COUNTIFS(Grades!$A:$A,"="&amp;Alumn_Filtered!$A271,Grades!$P:$P,"=DRP",Grades!$J:$J,"=1",Grades!$I:$I,"="&amp;_xlfn.MINIFS(Grades!$I:$I,Grades!$A:$A,"="&amp;$A271))</f>
        <v>0</v>
      </c>
      <c r="E271">
        <f>COUNTIFS(Grades!$A:$A,"="&amp;Alumn_Filtered!$A271,Grades!$P:$P,"=BAD",Grades!$J:$J,"=1",Grades!$I:$I,"="&amp;_xlfn.MINIFS(Grades!$I:$I,Grades!$A:$A,"="&amp;$A271))</f>
        <v>2</v>
      </c>
      <c r="F271">
        <f>COUNTIFS(Grades!$A:$A,"="&amp;Alumn_Filtered!$A271,Grades!$P:$P,"CVL",Grades!$J:$J,"=1",Grades!$I:$I,"="&amp;_xlfn.MINIFS(Grades!$I:$I,Grades!$A:$A,"="&amp;$A271))</f>
        <v>0</v>
      </c>
      <c r="G271" s="30">
        <f t="shared" si="66"/>
        <v>4</v>
      </c>
      <c r="H271">
        <f>COUNTIFS(Grades!$A:$A,"="&amp;Alumn_Filtered!$A271,Grades!$J:$J,"=1",Grades!$P:$P,"&gt;=0.5",Grades!$I:$I,"="&amp;_xlfn.MINIFS(Grades!$I:$I,Grades!$A:$A,"="&amp;$A271))</f>
        <v>0</v>
      </c>
      <c r="I271" s="28">
        <f t="shared" si="67"/>
        <v>0</v>
      </c>
      <c r="J271">
        <f>COUNTIFS(Grades!$A:$A,"="&amp;Alumn_Filtered!$A271,Grades!$J:$J,"=1",Grades!$P:$P,"&lt;0.5",Grades!$I:$I,"="&amp;_xlfn.MINIFS(Grades!$I:$I,Grades!$A:$A,"="&amp;$A271))</f>
        <v>4</v>
      </c>
      <c r="K271" s="28">
        <f t="shared" si="68"/>
        <v>1</v>
      </c>
      <c r="L271" s="28">
        <f>_xlfn.MAXIFS(Grades!$P:$P,Grades!$A:$A,"="&amp;Alumn_Filtered!$A271,Grades!$J:$J,"=1",Grades!$I:$I,"="&amp;_xlfn.MINIFS(Grades!$I:$I,Grades!$A:$A,"="&amp;$A271))</f>
        <v>0.3833333333333333</v>
      </c>
      <c r="M271" s="28">
        <f>_xlfn.MINIFS(Grades!$P:$P,Grades!$A:$A,"="&amp;Alumn_Filtered!$A271,Grades!$J:$J,"=1",Grades!$I:$I,"="&amp;_xlfn.MINIFS(Grades!$I:$I,Grades!$A:$A,"="&amp;$A271))</f>
        <v>0.20000000000000004</v>
      </c>
      <c r="N271" s="28">
        <f>IF(G271&lt;&gt;0,SUMIFS(Grades!$P:$P,Grades!$P:$P,"&gt;0",Grades!$A:$A,"="&amp;Alumn_Filtered!$A271,Grades!$J:$J,"=1",Grades!$I:$I,"="&amp;_xlfn.MINIFS(Grades!$I:$I,Grades!$A:$A,"="&amp;$A271))/COUNTIFS(Grades!P:P,"&lt;&gt;BAD",Grades!P:P,"&lt;&gt;DRP",Grades!P:P,"&lt;&gt;CVL",Grades!$A:$A,"="&amp;Alumn_Filtered!$A271,Grades!$J:$J,"=1",Grades!$I:$I,"="&amp;_xlfn.MINIFS(Grades!$I:$I,Grades!$A:$A,"="&amp;$A271)),0)</f>
        <v>0.3</v>
      </c>
      <c r="O271">
        <f>COUNTIFS(Grades!$A:$A,"="&amp;Alumn_Filtered!$A271,Grades!$J:$J,"=2",Grades!$I:$I,"="&amp;_xlfn.MINIFS(Grades!$I:$I,Grades!$A:$A,"="&amp;$A271))</f>
        <v>6</v>
      </c>
      <c r="P271">
        <f>COUNTIFS(Grades!$A:$A,"="&amp;Alumn_Filtered!$A271,Grades!$P:$P,"=DRP",Grades!$J:$J,"=2",Grades!$I:$I,"="&amp;_xlfn.MINIFS(Grades!$I:$I,Grades!$A:$A,"="&amp;$A271))</f>
        <v>0</v>
      </c>
      <c r="Q271">
        <f>COUNTIFS(Grades!$A:$A,"="&amp;Alumn_Filtered!$A271,Grades!$P:$P,"=BAD",Grades!$J:$J,"=2",Grades!$I:$I,"="&amp;_xlfn.MINIFS(Grades!$I:$I,Grades!$A:$A,"="&amp;$A271))</f>
        <v>3</v>
      </c>
      <c r="R271">
        <f>COUNTIFS(Grades!$A:$A,"="&amp;Alumn_Filtered!$A271,Grades!$P:$P,"CVL",Grades!$J:$J,"=2",Grades!$I:$I,"="&amp;_xlfn.MINIFS(Grades!$I:$I,Grades!$A:$A,"="&amp;$A271))</f>
        <v>0</v>
      </c>
      <c r="S271">
        <f t="shared" si="79"/>
        <v>3</v>
      </c>
      <c r="T271">
        <f>COUNTIFS(Grades!$A:$A,"="&amp;Alumn_Filtered!$A271,Grades!$J:$J,"=2",Grades!$P:$P,"&gt;=0.5",Grades!$I:$I,"="&amp;_xlfn.MINIFS(Grades!$I:$I,Grades!$A:$A,"="&amp;$A271))</f>
        <v>1</v>
      </c>
      <c r="U271" s="28">
        <f t="shared" si="69"/>
        <v>0.33333333333333331</v>
      </c>
      <c r="V271">
        <f>COUNTIFS(Grades!$A:$A,"="&amp;Alumn_Filtered!$A271,Grades!$J:$J,"=2",Grades!$P:$P,"&lt;0.5",Grades!$I:$I,"="&amp;_xlfn.MINIFS(Grades!$I:$I,Grades!$A:$A,"="&amp;$A271))</f>
        <v>2</v>
      </c>
      <c r="W271" s="28">
        <f t="shared" si="70"/>
        <v>0.66666666666666663</v>
      </c>
      <c r="X271" s="28">
        <f>_xlfn.MAXIFS(Grades!$P:$P,Grades!$A:$A,"="&amp;Alumn_Filtered!$A271,Grades!$J:$J,"=2",Grades!$I:$I,"="&amp;_xlfn.MINIFS(Grades!$I:$I,Grades!$A:$A,"="&amp;$A271))</f>
        <v>0.5</v>
      </c>
      <c r="Y271" s="28">
        <f>_xlfn.MINIFS(Grades!$P:$P,Grades!$A:$A,"="&amp;Alumn_Filtered!$A271,Grades!$J:$J,"=2",Grades!$I:$I,"="&amp;_xlfn.MINIFS(Grades!$I:$I,Grades!$A:$A,"="&amp;$A271))</f>
        <v>0.28333333333333338</v>
      </c>
      <c r="Z271" s="28">
        <f>IF(S271&lt;&gt;0,SUMIFS(Grades!$P:$P,Grades!$P:$P,"&gt;0",Grades!$A:$A,"="&amp;Alumn_Filtered!$A271,Grades!$J:$J,"=2",Grades!$I:$I,"="&amp;_xlfn.MINIFS(Grades!$I:$I,Grades!$A:$A,"="&amp;$A271))/COUNTIFS(Grades!P:P,"&lt;&gt;BAD",Grades!P:P,"&lt;&gt;DRP",Grades!P:P,"&lt;&gt;CVL",Grades!$A:$A,"="&amp;Alumn_Filtered!$A271,Grades!$J:$J,"=2",Grades!$I:$I,"="&amp;_xlfn.MINIFS(Grades!$I:$I,Grades!$A:$A,"="&amp;$A271)),0)</f>
        <v>0.37222222222222223</v>
      </c>
      <c r="AA271" s="28">
        <f t="shared" si="71"/>
        <v>7.2222222222222243E-2</v>
      </c>
      <c r="AB271">
        <f t="shared" ca="1" si="65"/>
        <v>21</v>
      </c>
      <c r="AC271" t="str">
        <f>LEFT(VLOOKUP($A271,Ingresos!$C:$X,5,FALSE),1)</f>
        <v>S</v>
      </c>
      <c r="AD271">
        <f t="shared" si="72"/>
        <v>1</v>
      </c>
      <c r="AE271" t="str">
        <f>LEFT(VLOOKUP($A271,Ingresos!$C:$X,6,FALSE),1)</f>
        <v>R</v>
      </c>
      <c r="AF271">
        <f t="shared" si="73"/>
        <v>1</v>
      </c>
      <c r="AG271">
        <f>VLOOKUP($A271,Ingresos!$C:$X,9,FALSE)</f>
        <v>369</v>
      </c>
      <c r="AH271" s="28">
        <f t="shared" si="74"/>
        <v>0.26094003241491087</v>
      </c>
      <c r="AI271">
        <f>VLOOKUP($A271,Ingresos!$C:$X,10,FALSE)</f>
        <v>369</v>
      </c>
      <c r="AJ271" s="28">
        <f t="shared" si="75"/>
        <v>0.26094003241491087</v>
      </c>
      <c r="AK271">
        <f>VLOOKUP($A271,Ingresos!$C:$X,11,FALSE)</f>
        <v>539</v>
      </c>
      <c r="AL271" s="28">
        <f t="shared" si="76"/>
        <v>0.5364667747163695</v>
      </c>
      <c r="AM271">
        <f>VLOOKUP($A271,Ingresos!$C:$X,12,FALSE)</f>
        <v>614</v>
      </c>
      <c r="AN271" s="28">
        <f t="shared" si="77"/>
        <v>0.65802269043760131</v>
      </c>
      <c r="AO271" t="str">
        <f>VLOOKUP($A271,Ingresos!$C:$X,18,FALSE)</f>
        <v>RM</v>
      </c>
      <c r="AP271">
        <f t="shared" si="80"/>
        <v>13</v>
      </c>
      <c r="AQ271" t="str">
        <f>VLOOKUP($A271,Ingresos!$C:$X,19,FALSE)</f>
        <v>H1</v>
      </c>
      <c r="AR271">
        <f t="shared" si="78"/>
        <v>1</v>
      </c>
      <c r="AS271">
        <f>VLOOKUP($A271,Ingresos!$C:$X,22,FALSE)</f>
        <v>11</v>
      </c>
    </row>
    <row r="272" spans="1:45" x14ac:dyDescent="0.25">
      <c r="A272">
        <v>194760310</v>
      </c>
      <c r="B272">
        <f>IF((_xlfn.MAXIFS(Grades!$I:$I,Grades!$A:$A,"="&amp;$A272)-_xlfn.MINIFS(Grades!$I:$I,Grades!$A:$A,"="&amp;$A272))=0,0,1)</f>
        <v>1</v>
      </c>
      <c r="C272">
        <f>COUNTIFS(Grades!$A:$A,"="&amp;Alumn_Filtered!$A272,Grades!$J:$J,"=1",Grades!$I:$I,"="&amp;_xlfn.MINIFS(Grades!$I:$I,Grades!$A:$A,"="&amp;$A272))</f>
        <v>6</v>
      </c>
      <c r="D272">
        <f>COUNTIFS(Grades!$A:$A,"="&amp;Alumn_Filtered!$A272,Grades!$P:$P,"=DRP",Grades!$J:$J,"=1",Grades!$I:$I,"="&amp;_xlfn.MINIFS(Grades!$I:$I,Grades!$A:$A,"="&amp;$A272))</f>
        <v>0</v>
      </c>
      <c r="E272">
        <f>COUNTIFS(Grades!$A:$A,"="&amp;Alumn_Filtered!$A272,Grades!$P:$P,"=BAD",Grades!$J:$J,"=1",Grades!$I:$I,"="&amp;_xlfn.MINIFS(Grades!$I:$I,Grades!$A:$A,"="&amp;$A272))</f>
        <v>0</v>
      </c>
      <c r="F272">
        <f>COUNTIFS(Grades!$A:$A,"="&amp;Alumn_Filtered!$A272,Grades!$P:$P,"CVL",Grades!$J:$J,"=1",Grades!$I:$I,"="&amp;_xlfn.MINIFS(Grades!$I:$I,Grades!$A:$A,"="&amp;$A272))</f>
        <v>0</v>
      </c>
      <c r="G272" s="30">
        <f t="shared" si="66"/>
        <v>6</v>
      </c>
      <c r="H272">
        <f>COUNTIFS(Grades!$A:$A,"="&amp;Alumn_Filtered!$A272,Grades!$J:$J,"=1",Grades!$P:$P,"&gt;=0.5",Grades!$I:$I,"="&amp;_xlfn.MINIFS(Grades!$I:$I,Grades!$A:$A,"="&amp;$A272))</f>
        <v>2</v>
      </c>
      <c r="I272" s="28">
        <f t="shared" si="67"/>
        <v>0.33333333333333331</v>
      </c>
      <c r="J272">
        <f>COUNTIFS(Grades!$A:$A,"="&amp;Alumn_Filtered!$A272,Grades!$J:$J,"=1",Grades!$P:$P,"&lt;0.5",Grades!$I:$I,"="&amp;_xlfn.MINIFS(Grades!$I:$I,Grades!$A:$A,"="&amp;$A272))</f>
        <v>4</v>
      </c>
      <c r="K272" s="28">
        <f t="shared" si="68"/>
        <v>0.66666666666666663</v>
      </c>
      <c r="L272" s="28">
        <f>_xlfn.MAXIFS(Grades!$P:$P,Grades!$A:$A,"="&amp;Alumn_Filtered!$A272,Grades!$J:$J,"=1",Grades!$I:$I,"="&amp;_xlfn.MINIFS(Grades!$I:$I,Grades!$A:$A,"="&amp;$A272))</f>
        <v>0.83333333333333337</v>
      </c>
      <c r="M272" s="28">
        <f>_xlfn.MINIFS(Grades!$P:$P,Grades!$A:$A,"="&amp;Alumn_Filtered!$A272,Grades!$J:$J,"=1",Grades!$I:$I,"="&amp;_xlfn.MINIFS(Grades!$I:$I,Grades!$A:$A,"="&amp;$A272))</f>
        <v>0.25</v>
      </c>
      <c r="N272" s="28">
        <f>IF(G272&lt;&gt;0,SUMIFS(Grades!$P:$P,Grades!$P:$P,"&gt;0",Grades!$A:$A,"="&amp;Alumn_Filtered!$A272,Grades!$J:$J,"=1",Grades!$I:$I,"="&amp;_xlfn.MINIFS(Grades!$I:$I,Grades!$A:$A,"="&amp;$A272))/COUNTIFS(Grades!P:P,"&lt;&gt;BAD",Grades!P:P,"&lt;&gt;DRP",Grades!P:P,"&lt;&gt;CVL",Grades!$A:$A,"="&amp;Alumn_Filtered!$A272,Grades!$J:$J,"=1",Grades!$I:$I,"="&amp;_xlfn.MINIFS(Grades!$I:$I,Grades!$A:$A,"="&amp;$A272)),0)</f>
        <v>0.44444444444444442</v>
      </c>
      <c r="O272">
        <f>COUNTIFS(Grades!$A:$A,"="&amp;Alumn_Filtered!$A272,Grades!$J:$J,"=2",Grades!$I:$I,"="&amp;_xlfn.MINIFS(Grades!$I:$I,Grades!$A:$A,"="&amp;$A272))</f>
        <v>4</v>
      </c>
      <c r="P272">
        <f>COUNTIFS(Grades!$A:$A,"="&amp;Alumn_Filtered!$A272,Grades!$P:$P,"=DRP",Grades!$J:$J,"=2",Grades!$I:$I,"="&amp;_xlfn.MINIFS(Grades!$I:$I,Grades!$A:$A,"="&amp;$A272))</f>
        <v>0</v>
      </c>
      <c r="Q272">
        <f>COUNTIFS(Grades!$A:$A,"="&amp;Alumn_Filtered!$A272,Grades!$P:$P,"=BAD",Grades!$J:$J,"=2",Grades!$I:$I,"="&amp;_xlfn.MINIFS(Grades!$I:$I,Grades!$A:$A,"="&amp;$A272))</f>
        <v>0</v>
      </c>
      <c r="R272">
        <f>COUNTIFS(Grades!$A:$A,"="&amp;Alumn_Filtered!$A272,Grades!$P:$P,"CVL",Grades!$J:$J,"=2",Grades!$I:$I,"="&amp;_xlfn.MINIFS(Grades!$I:$I,Grades!$A:$A,"="&amp;$A272))</f>
        <v>0</v>
      </c>
      <c r="S272">
        <f t="shared" si="79"/>
        <v>4</v>
      </c>
      <c r="T272">
        <f>COUNTIFS(Grades!$A:$A,"="&amp;Alumn_Filtered!$A272,Grades!$J:$J,"=2",Grades!$P:$P,"&gt;=0.5",Grades!$I:$I,"="&amp;_xlfn.MINIFS(Grades!$I:$I,Grades!$A:$A,"="&amp;$A272))</f>
        <v>0</v>
      </c>
      <c r="U272" s="28">
        <f t="shared" si="69"/>
        <v>0</v>
      </c>
      <c r="V272">
        <f>COUNTIFS(Grades!$A:$A,"="&amp;Alumn_Filtered!$A272,Grades!$J:$J,"=2",Grades!$P:$P,"&lt;0.5",Grades!$I:$I,"="&amp;_xlfn.MINIFS(Grades!$I:$I,Grades!$A:$A,"="&amp;$A272))</f>
        <v>4</v>
      </c>
      <c r="W272" s="28">
        <f t="shared" si="70"/>
        <v>1</v>
      </c>
      <c r="X272" s="28">
        <f>_xlfn.MAXIFS(Grades!$P:$P,Grades!$A:$A,"="&amp;Alumn_Filtered!$A272,Grades!$J:$J,"=2",Grades!$I:$I,"="&amp;_xlfn.MINIFS(Grades!$I:$I,Grades!$A:$A,"="&amp;$A272))</f>
        <v>0.45</v>
      </c>
      <c r="Y272" s="28">
        <f>_xlfn.MINIFS(Grades!$P:$P,Grades!$A:$A,"="&amp;Alumn_Filtered!$A272,Grades!$J:$J,"=2",Grades!$I:$I,"="&amp;_xlfn.MINIFS(Grades!$I:$I,Grades!$A:$A,"="&amp;$A272))</f>
        <v>0.35000000000000003</v>
      </c>
      <c r="Z272" s="28">
        <f>IF(S272&lt;&gt;0,SUMIFS(Grades!$P:$P,Grades!$P:$P,"&gt;0",Grades!$A:$A,"="&amp;Alumn_Filtered!$A272,Grades!$J:$J,"=2",Grades!$I:$I,"="&amp;_xlfn.MINIFS(Grades!$I:$I,Grades!$A:$A,"="&amp;$A272))/COUNTIFS(Grades!P:P,"&lt;&gt;BAD",Grades!P:P,"&lt;&gt;DRP",Grades!P:P,"&lt;&gt;CVL",Grades!$A:$A,"="&amp;Alumn_Filtered!$A272,Grades!$J:$J,"=2",Grades!$I:$I,"="&amp;_xlfn.MINIFS(Grades!$I:$I,Grades!$A:$A,"="&amp;$A272)),0)</f>
        <v>0.41250000000000003</v>
      </c>
      <c r="AA272" s="28">
        <f t="shared" si="71"/>
        <v>-3.1944444444444386E-2</v>
      </c>
      <c r="AB272">
        <f t="shared" ca="1" si="65"/>
        <v>21</v>
      </c>
      <c r="AC272" t="str">
        <f>LEFT(VLOOKUP($A272,Ingresos!$C:$X,5,FALSE),1)</f>
        <v>S</v>
      </c>
      <c r="AD272">
        <f t="shared" si="72"/>
        <v>1</v>
      </c>
      <c r="AE272" t="str">
        <f>LEFT(VLOOKUP($A272,Ingresos!$C:$X,6,FALSE),1)</f>
        <v>R</v>
      </c>
      <c r="AF272">
        <f t="shared" si="73"/>
        <v>1</v>
      </c>
      <c r="AG272">
        <f>VLOOKUP($A272,Ingresos!$C:$X,9,FALSE)</f>
        <v>449</v>
      </c>
      <c r="AH272" s="28">
        <f t="shared" si="74"/>
        <v>0.39059967585089139</v>
      </c>
      <c r="AI272">
        <f>VLOOKUP($A272,Ingresos!$C:$X,10,FALSE)</f>
        <v>449</v>
      </c>
      <c r="AJ272" s="28">
        <f t="shared" si="75"/>
        <v>0.39059967585089139</v>
      </c>
      <c r="AK272">
        <f>VLOOKUP($A272,Ingresos!$C:$X,11,FALSE)</f>
        <v>574</v>
      </c>
      <c r="AL272" s="28">
        <f t="shared" si="76"/>
        <v>0.59319286871961097</v>
      </c>
      <c r="AM272">
        <f>VLOOKUP($A272,Ingresos!$C:$X,12,FALSE)</f>
        <v>609</v>
      </c>
      <c r="AN272" s="28">
        <f t="shared" si="77"/>
        <v>0.64991896272285254</v>
      </c>
      <c r="AO272">
        <f>VLOOKUP($A272,Ingresos!$C:$X,18,FALSE)</f>
        <v>13</v>
      </c>
      <c r="AP272">
        <f t="shared" si="80"/>
        <v>13</v>
      </c>
      <c r="AQ272" t="str">
        <f>VLOOKUP($A272,Ingresos!$C:$X,19,FALSE)</f>
        <v>H1</v>
      </c>
      <c r="AR272">
        <f t="shared" si="78"/>
        <v>1</v>
      </c>
      <c r="AS272">
        <f>VLOOKUP($A272,Ingresos!$C:$X,22,FALSE)</f>
        <v>0</v>
      </c>
    </row>
    <row r="273" spans="1:45" x14ac:dyDescent="0.25">
      <c r="A273" t="s">
        <v>153</v>
      </c>
      <c r="B273">
        <f>IF((_xlfn.MAXIFS(Grades!$I:$I,Grades!$A:$A,"="&amp;$A273)-_xlfn.MINIFS(Grades!$I:$I,Grades!$A:$A,"="&amp;$A273))=0,0,1)</f>
        <v>1</v>
      </c>
      <c r="C273">
        <f>COUNTIFS(Grades!$A:$A,"="&amp;Alumn_Filtered!$A273,Grades!$J:$J,"=1",Grades!$I:$I,"="&amp;_xlfn.MINIFS(Grades!$I:$I,Grades!$A:$A,"="&amp;$A273))</f>
        <v>6</v>
      </c>
      <c r="D273">
        <f>COUNTIFS(Grades!$A:$A,"="&amp;Alumn_Filtered!$A273,Grades!$P:$P,"=DRP",Grades!$J:$J,"=1",Grades!$I:$I,"="&amp;_xlfn.MINIFS(Grades!$I:$I,Grades!$A:$A,"="&amp;$A273))</f>
        <v>0</v>
      </c>
      <c r="E273">
        <f>COUNTIFS(Grades!$A:$A,"="&amp;Alumn_Filtered!$A273,Grades!$P:$P,"=BAD",Grades!$J:$J,"=1",Grades!$I:$I,"="&amp;_xlfn.MINIFS(Grades!$I:$I,Grades!$A:$A,"="&amp;$A273))</f>
        <v>0</v>
      </c>
      <c r="F273">
        <f>COUNTIFS(Grades!$A:$A,"="&amp;Alumn_Filtered!$A273,Grades!$P:$P,"CVL",Grades!$J:$J,"=1",Grades!$I:$I,"="&amp;_xlfn.MINIFS(Grades!$I:$I,Grades!$A:$A,"="&amp;$A273))</f>
        <v>0</v>
      </c>
      <c r="G273" s="30">
        <f t="shared" si="66"/>
        <v>6</v>
      </c>
      <c r="H273">
        <f>COUNTIFS(Grades!$A:$A,"="&amp;Alumn_Filtered!$A273,Grades!$J:$J,"=1",Grades!$P:$P,"&gt;=0.5",Grades!$I:$I,"="&amp;_xlfn.MINIFS(Grades!$I:$I,Grades!$A:$A,"="&amp;$A273))</f>
        <v>2</v>
      </c>
      <c r="I273" s="28">
        <f t="shared" si="67"/>
        <v>0.33333333333333331</v>
      </c>
      <c r="J273">
        <f>COUNTIFS(Grades!$A:$A,"="&amp;Alumn_Filtered!$A273,Grades!$J:$J,"=1",Grades!$P:$P,"&lt;0.5",Grades!$I:$I,"="&amp;_xlfn.MINIFS(Grades!$I:$I,Grades!$A:$A,"="&amp;$A273))</f>
        <v>4</v>
      </c>
      <c r="K273" s="28">
        <f t="shared" si="68"/>
        <v>0.66666666666666663</v>
      </c>
      <c r="L273" s="28">
        <f>_xlfn.MAXIFS(Grades!$P:$P,Grades!$A:$A,"="&amp;Alumn_Filtered!$A273,Grades!$J:$J,"=1",Grades!$I:$I,"="&amp;_xlfn.MINIFS(Grades!$I:$I,Grades!$A:$A,"="&amp;$A273))</f>
        <v>0.78333333333333333</v>
      </c>
      <c r="M273" s="28">
        <f>_xlfn.MINIFS(Grades!$P:$P,Grades!$A:$A,"="&amp;Alumn_Filtered!$A273,Grades!$J:$J,"=1",Grades!$I:$I,"="&amp;_xlfn.MINIFS(Grades!$I:$I,Grades!$A:$A,"="&amp;$A273))</f>
        <v>0.20000000000000004</v>
      </c>
      <c r="N273" s="28">
        <f>IF(G273&lt;&gt;0,SUMIFS(Grades!$P:$P,Grades!$P:$P,"&gt;0",Grades!$A:$A,"="&amp;Alumn_Filtered!$A273,Grades!$J:$J,"=1",Grades!$I:$I,"="&amp;_xlfn.MINIFS(Grades!$I:$I,Grades!$A:$A,"="&amp;$A273))/COUNTIFS(Grades!P:P,"&lt;&gt;BAD",Grades!P:P,"&lt;&gt;DRP",Grades!P:P,"&lt;&gt;CVL",Grades!$A:$A,"="&amp;Alumn_Filtered!$A273,Grades!$J:$J,"=1",Grades!$I:$I,"="&amp;_xlfn.MINIFS(Grades!$I:$I,Grades!$A:$A,"="&amp;$A273)),0)</f>
        <v>0.45277777777777778</v>
      </c>
      <c r="O273">
        <f>COUNTIFS(Grades!$A:$A,"="&amp;Alumn_Filtered!$A273,Grades!$J:$J,"=2",Grades!$I:$I,"="&amp;_xlfn.MINIFS(Grades!$I:$I,Grades!$A:$A,"="&amp;$A273))</f>
        <v>9</v>
      </c>
      <c r="P273">
        <f>COUNTIFS(Grades!$A:$A,"="&amp;Alumn_Filtered!$A273,Grades!$P:$P,"=DRP",Grades!$J:$J,"=2",Grades!$I:$I,"="&amp;_xlfn.MINIFS(Grades!$I:$I,Grades!$A:$A,"="&amp;$A273))</f>
        <v>4</v>
      </c>
      <c r="Q273">
        <f>COUNTIFS(Grades!$A:$A,"="&amp;Alumn_Filtered!$A273,Grades!$P:$P,"=BAD",Grades!$J:$J,"=2",Grades!$I:$I,"="&amp;_xlfn.MINIFS(Grades!$I:$I,Grades!$A:$A,"="&amp;$A273))</f>
        <v>5</v>
      </c>
      <c r="R273">
        <f>COUNTIFS(Grades!$A:$A,"="&amp;Alumn_Filtered!$A273,Grades!$P:$P,"CVL",Grades!$J:$J,"=2",Grades!$I:$I,"="&amp;_xlfn.MINIFS(Grades!$I:$I,Grades!$A:$A,"="&amp;$A273))</f>
        <v>0</v>
      </c>
      <c r="S273">
        <f t="shared" si="79"/>
        <v>0</v>
      </c>
      <c r="T273">
        <f>COUNTIFS(Grades!$A:$A,"="&amp;Alumn_Filtered!$A273,Grades!$J:$J,"=2",Grades!$P:$P,"&gt;=0.5",Grades!$I:$I,"="&amp;_xlfn.MINIFS(Grades!$I:$I,Grades!$A:$A,"="&amp;$A273))</f>
        <v>0</v>
      </c>
      <c r="U273" s="28">
        <f t="shared" si="69"/>
        <v>0</v>
      </c>
      <c r="V273">
        <f>COUNTIFS(Grades!$A:$A,"="&amp;Alumn_Filtered!$A273,Grades!$J:$J,"=2",Grades!$P:$P,"&lt;0.5",Grades!$I:$I,"="&amp;_xlfn.MINIFS(Grades!$I:$I,Grades!$A:$A,"="&amp;$A273))</f>
        <v>0</v>
      </c>
      <c r="W273" s="28">
        <f t="shared" si="70"/>
        <v>0</v>
      </c>
      <c r="X273" s="28">
        <f>_xlfn.MAXIFS(Grades!$P:$P,Grades!$A:$A,"="&amp;Alumn_Filtered!$A273,Grades!$J:$J,"=2",Grades!$I:$I,"="&amp;_xlfn.MINIFS(Grades!$I:$I,Grades!$A:$A,"="&amp;$A273))</f>
        <v>0</v>
      </c>
      <c r="Y273" s="28">
        <f>_xlfn.MINIFS(Grades!$P:$P,Grades!$A:$A,"="&amp;Alumn_Filtered!$A273,Grades!$J:$J,"=2",Grades!$I:$I,"="&amp;_xlfn.MINIFS(Grades!$I:$I,Grades!$A:$A,"="&amp;$A273))</f>
        <v>0</v>
      </c>
      <c r="Z273" s="28">
        <f>IF(S273&lt;&gt;0,SUMIFS(Grades!$P:$P,Grades!$P:$P,"&gt;0",Grades!$A:$A,"="&amp;Alumn_Filtered!$A273,Grades!$J:$J,"=2",Grades!$I:$I,"="&amp;_xlfn.MINIFS(Grades!$I:$I,Grades!$A:$A,"="&amp;$A273))/COUNTIFS(Grades!P:P,"&lt;&gt;BAD",Grades!P:P,"&lt;&gt;DRP",Grades!P:P,"&lt;&gt;CVL",Grades!$A:$A,"="&amp;Alumn_Filtered!$A273,Grades!$J:$J,"=2",Grades!$I:$I,"="&amp;_xlfn.MINIFS(Grades!$I:$I,Grades!$A:$A,"="&amp;$A273)),0)</f>
        <v>0</v>
      </c>
      <c r="AA273" s="28">
        <f t="shared" si="71"/>
        <v>-0.45277777777777778</v>
      </c>
      <c r="AB273">
        <f t="shared" ca="1" si="65"/>
        <v>21</v>
      </c>
      <c r="AC273" t="str">
        <f>LEFT(VLOOKUP($A273,Ingresos!$C:$X,5,FALSE),1)</f>
        <v>S</v>
      </c>
      <c r="AD273">
        <f t="shared" si="72"/>
        <v>1</v>
      </c>
      <c r="AE273" t="str">
        <f>LEFT(VLOOKUP($A273,Ingresos!$C:$X,6,FALSE),1)</f>
        <v>R</v>
      </c>
      <c r="AF273">
        <f t="shared" si="73"/>
        <v>1</v>
      </c>
      <c r="AG273">
        <f>VLOOKUP($A273,Ingresos!$C:$X,9,FALSE)</f>
        <v>682</v>
      </c>
      <c r="AH273" s="28">
        <f t="shared" si="74"/>
        <v>0.7682333873581848</v>
      </c>
      <c r="AI273">
        <f>VLOOKUP($A273,Ingresos!$C:$X,10,FALSE)</f>
        <v>751</v>
      </c>
      <c r="AJ273" s="28">
        <f t="shared" si="75"/>
        <v>0.88006482982171796</v>
      </c>
      <c r="AK273">
        <f>VLOOKUP($A273,Ingresos!$C:$X,11,FALSE)</f>
        <v>607</v>
      </c>
      <c r="AL273" s="28">
        <f t="shared" si="76"/>
        <v>0.64667747163695299</v>
      </c>
      <c r="AM273">
        <f>VLOOKUP($A273,Ingresos!$C:$X,12,FALSE)</f>
        <v>602</v>
      </c>
      <c r="AN273" s="28">
        <f t="shared" si="77"/>
        <v>0.63857374392220423</v>
      </c>
      <c r="AO273">
        <f>VLOOKUP($A273,Ingresos!$C:$X,18,FALSE)</f>
        <v>13</v>
      </c>
      <c r="AP273">
        <f t="shared" si="80"/>
        <v>13</v>
      </c>
      <c r="AQ273" t="str">
        <f>VLOOKUP($A273,Ingresos!$C:$X,19,FALSE)</f>
        <v>H1</v>
      </c>
      <c r="AR273">
        <f t="shared" si="78"/>
        <v>1</v>
      </c>
      <c r="AS273">
        <f>VLOOKUP($A273,Ingresos!$C:$X,22,FALSE)</f>
        <v>11</v>
      </c>
    </row>
    <row r="274" spans="1:45" x14ac:dyDescent="0.25">
      <c r="A274">
        <v>194771126</v>
      </c>
      <c r="B274">
        <f>IF((_xlfn.MAXIFS(Grades!$I:$I,Grades!$A:$A,"="&amp;$A274)-_xlfn.MINIFS(Grades!$I:$I,Grades!$A:$A,"="&amp;$A274))=0,0,1)</f>
        <v>1</v>
      </c>
      <c r="C274">
        <f>COUNTIFS(Grades!$A:$A,"="&amp;Alumn_Filtered!$A274,Grades!$J:$J,"=1",Grades!$I:$I,"="&amp;_xlfn.MINIFS(Grades!$I:$I,Grades!$A:$A,"="&amp;$A274))</f>
        <v>6</v>
      </c>
      <c r="D274">
        <f>COUNTIFS(Grades!$A:$A,"="&amp;Alumn_Filtered!$A274,Grades!$P:$P,"=DRP",Grades!$J:$J,"=1",Grades!$I:$I,"="&amp;_xlfn.MINIFS(Grades!$I:$I,Grades!$A:$A,"="&amp;$A274))</f>
        <v>0</v>
      </c>
      <c r="E274">
        <f>COUNTIFS(Grades!$A:$A,"="&amp;Alumn_Filtered!$A274,Grades!$P:$P,"=BAD",Grades!$J:$J,"=1",Grades!$I:$I,"="&amp;_xlfn.MINIFS(Grades!$I:$I,Grades!$A:$A,"="&amp;$A274))</f>
        <v>0</v>
      </c>
      <c r="F274">
        <f>COUNTIFS(Grades!$A:$A,"="&amp;Alumn_Filtered!$A274,Grades!$P:$P,"CVL",Grades!$J:$J,"=1",Grades!$I:$I,"="&amp;_xlfn.MINIFS(Grades!$I:$I,Grades!$A:$A,"="&amp;$A274))</f>
        <v>0</v>
      </c>
      <c r="G274" s="30">
        <f t="shared" si="66"/>
        <v>6</v>
      </c>
      <c r="H274">
        <f>COUNTIFS(Grades!$A:$A,"="&amp;Alumn_Filtered!$A274,Grades!$J:$J,"=1",Grades!$P:$P,"&gt;=0.5",Grades!$I:$I,"="&amp;_xlfn.MINIFS(Grades!$I:$I,Grades!$A:$A,"="&amp;$A274))</f>
        <v>1</v>
      </c>
      <c r="I274" s="28">
        <f t="shared" si="67"/>
        <v>0.16666666666666666</v>
      </c>
      <c r="J274">
        <f>COUNTIFS(Grades!$A:$A,"="&amp;Alumn_Filtered!$A274,Grades!$J:$J,"=1",Grades!$P:$P,"&lt;0.5",Grades!$I:$I,"="&amp;_xlfn.MINIFS(Grades!$I:$I,Grades!$A:$A,"="&amp;$A274))</f>
        <v>5</v>
      </c>
      <c r="K274" s="28">
        <f t="shared" si="68"/>
        <v>0.83333333333333337</v>
      </c>
      <c r="L274" s="28">
        <f>_xlfn.MAXIFS(Grades!$P:$P,Grades!$A:$A,"="&amp;Alumn_Filtered!$A274,Grades!$J:$J,"=1",Grades!$I:$I,"="&amp;_xlfn.MINIFS(Grades!$I:$I,Grades!$A:$A,"="&amp;$A274))</f>
        <v>0.93333333333333324</v>
      </c>
      <c r="M274" s="28">
        <f>_xlfn.MINIFS(Grades!$P:$P,Grades!$A:$A,"="&amp;Alumn_Filtered!$A274,Grades!$J:$J,"=1",Grades!$I:$I,"="&amp;_xlfn.MINIFS(Grades!$I:$I,Grades!$A:$A,"="&amp;$A274))</f>
        <v>0.28333333333333338</v>
      </c>
      <c r="N274" s="28">
        <f>IF(G274&lt;&gt;0,SUMIFS(Grades!$P:$P,Grades!$P:$P,"&gt;0",Grades!$A:$A,"="&amp;Alumn_Filtered!$A274,Grades!$J:$J,"=1",Grades!$I:$I,"="&amp;_xlfn.MINIFS(Grades!$I:$I,Grades!$A:$A,"="&amp;$A274))/COUNTIFS(Grades!P:P,"&lt;&gt;BAD",Grades!P:P,"&lt;&gt;DRP",Grades!P:P,"&lt;&gt;CVL",Grades!$A:$A,"="&amp;Alumn_Filtered!$A274,Grades!$J:$J,"=1",Grades!$I:$I,"="&amp;_xlfn.MINIFS(Grades!$I:$I,Grades!$A:$A,"="&amp;$A274)),0)</f>
        <v>0.43611111111111112</v>
      </c>
      <c r="O274">
        <f>COUNTIFS(Grades!$A:$A,"="&amp;Alumn_Filtered!$A274,Grades!$J:$J,"=2",Grades!$I:$I,"="&amp;_xlfn.MINIFS(Grades!$I:$I,Grades!$A:$A,"="&amp;$A274))</f>
        <v>5</v>
      </c>
      <c r="P274">
        <f>COUNTIFS(Grades!$A:$A,"="&amp;Alumn_Filtered!$A274,Grades!$P:$P,"=DRP",Grades!$J:$J,"=2",Grades!$I:$I,"="&amp;_xlfn.MINIFS(Grades!$I:$I,Grades!$A:$A,"="&amp;$A274))</f>
        <v>0</v>
      </c>
      <c r="Q274">
        <f>COUNTIFS(Grades!$A:$A,"="&amp;Alumn_Filtered!$A274,Grades!$P:$P,"=BAD",Grades!$J:$J,"=2",Grades!$I:$I,"="&amp;_xlfn.MINIFS(Grades!$I:$I,Grades!$A:$A,"="&amp;$A274))</f>
        <v>0</v>
      </c>
      <c r="R274">
        <f>COUNTIFS(Grades!$A:$A,"="&amp;Alumn_Filtered!$A274,Grades!$P:$P,"CVL",Grades!$J:$J,"=2",Grades!$I:$I,"="&amp;_xlfn.MINIFS(Grades!$I:$I,Grades!$A:$A,"="&amp;$A274))</f>
        <v>0</v>
      </c>
      <c r="S274">
        <f t="shared" si="79"/>
        <v>5</v>
      </c>
      <c r="T274">
        <f>COUNTIFS(Grades!$A:$A,"="&amp;Alumn_Filtered!$A274,Grades!$J:$J,"=2",Grades!$P:$P,"&gt;=0.5",Grades!$I:$I,"="&amp;_xlfn.MINIFS(Grades!$I:$I,Grades!$A:$A,"="&amp;$A274))</f>
        <v>3</v>
      </c>
      <c r="U274" s="28">
        <f t="shared" si="69"/>
        <v>0.6</v>
      </c>
      <c r="V274">
        <f>COUNTIFS(Grades!$A:$A,"="&amp;Alumn_Filtered!$A274,Grades!$J:$J,"=2",Grades!$P:$P,"&lt;0.5",Grades!$I:$I,"="&amp;_xlfn.MINIFS(Grades!$I:$I,Grades!$A:$A,"="&amp;$A274))</f>
        <v>2</v>
      </c>
      <c r="W274" s="28">
        <f t="shared" si="70"/>
        <v>0.4</v>
      </c>
      <c r="X274" s="28">
        <f>_xlfn.MAXIFS(Grades!$P:$P,Grades!$A:$A,"="&amp;Alumn_Filtered!$A274,Grades!$J:$J,"=2",Grades!$I:$I,"="&amp;_xlfn.MINIFS(Grades!$I:$I,Grades!$A:$A,"="&amp;$A274))</f>
        <v>0.81666666666666676</v>
      </c>
      <c r="Y274" s="28">
        <f>_xlfn.MINIFS(Grades!$P:$P,Grades!$A:$A,"="&amp;Alumn_Filtered!$A274,Grades!$J:$J,"=2",Grades!$I:$I,"="&amp;_xlfn.MINIFS(Grades!$I:$I,Grades!$A:$A,"="&amp;$A274))</f>
        <v>0.23333333333333331</v>
      </c>
      <c r="Z274" s="28">
        <f>IF(S274&lt;&gt;0,SUMIFS(Grades!$P:$P,Grades!$P:$P,"&gt;0",Grades!$A:$A,"="&amp;Alumn_Filtered!$A274,Grades!$J:$J,"=2",Grades!$I:$I,"="&amp;_xlfn.MINIFS(Grades!$I:$I,Grades!$A:$A,"="&amp;$A274))/COUNTIFS(Grades!P:P,"&lt;&gt;BAD",Grades!P:P,"&lt;&gt;DRP",Grades!P:P,"&lt;&gt;CVL",Grades!$A:$A,"="&amp;Alumn_Filtered!$A274,Grades!$J:$J,"=2",Grades!$I:$I,"="&amp;_xlfn.MINIFS(Grades!$I:$I,Grades!$A:$A,"="&amp;$A274)),0)</f>
        <v>0.54666666666666663</v>
      </c>
      <c r="AA274" s="28">
        <f t="shared" si="71"/>
        <v>0.11055555555555552</v>
      </c>
      <c r="AB274">
        <f t="shared" ca="1" si="65"/>
        <v>21</v>
      </c>
      <c r="AC274" t="str">
        <f>LEFT(VLOOKUP($A274,Ingresos!$C:$X,5,FALSE),1)</f>
        <v>T</v>
      </c>
      <c r="AD274">
        <f t="shared" si="72"/>
        <v>0</v>
      </c>
      <c r="AE274" t="str">
        <f>LEFT(VLOOKUP($A274,Ingresos!$C:$X,6,FALSE),1)</f>
        <v>R</v>
      </c>
      <c r="AF274">
        <f t="shared" si="73"/>
        <v>1</v>
      </c>
      <c r="AG274">
        <f>VLOOKUP($A274,Ingresos!$C:$X,9,FALSE)</f>
        <v>445</v>
      </c>
      <c r="AH274" s="28">
        <f t="shared" si="74"/>
        <v>0.3841166936790924</v>
      </c>
      <c r="AI274">
        <f>VLOOKUP($A274,Ingresos!$C:$X,10,FALSE)</f>
        <v>445</v>
      </c>
      <c r="AJ274" s="28">
        <f t="shared" si="75"/>
        <v>0.3841166936790924</v>
      </c>
      <c r="AK274">
        <f>VLOOKUP($A274,Ingresos!$C:$X,11,FALSE)</f>
        <v>493</v>
      </c>
      <c r="AL274" s="28">
        <f t="shared" si="76"/>
        <v>0.46191247974068073</v>
      </c>
      <c r="AM274">
        <f>VLOOKUP($A274,Ingresos!$C:$X,12,FALSE)</f>
        <v>496</v>
      </c>
      <c r="AN274" s="28">
        <f t="shared" si="77"/>
        <v>0.46677471636953</v>
      </c>
      <c r="AO274" t="str">
        <f>VLOOKUP($A274,Ingresos!$C:$X,18,FALSE)</f>
        <v>IX</v>
      </c>
      <c r="AP274">
        <f t="shared" si="80"/>
        <v>9</v>
      </c>
      <c r="AQ274" t="str">
        <f>VLOOKUP($A274,Ingresos!$C:$X,19,FALSE)</f>
        <v>H1</v>
      </c>
      <c r="AR274">
        <f t="shared" si="78"/>
        <v>1</v>
      </c>
      <c r="AS274">
        <f>VLOOKUP($A274,Ingresos!$C:$X,22,FALSE)</f>
        <v>9</v>
      </c>
    </row>
    <row r="275" spans="1:45" x14ac:dyDescent="0.25">
      <c r="A275">
        <v>194862695</v>
      </c>
      <c r="B275">
        <f>IF((_xlfn.MAXIFS(Grades!$I:$I,Grades!$A:$A,"="&amp;$A275)-_xlfn.MINIFS(Grades!$I:$I,Grades!$A:$A,"="&amp;$A275))=0,0,1)</f>
        <v>1</v>
      </c>
      <c r="C275">
        <f>COUNTIFS(Grades!$A:$A,"="&amp;Alumn_Filtered!$A275,Grades!$J:$J,"=1",Grades!$I:$I,"="&amp;_xlfn.MINIFS(Grades!$I:$I,Grades!$A:$A,"="&amp;$A275))</f>
        <v>6</v>
      </c>
      <c r="D275">
        <f>COUNTIFS(Grades!$A:$A,"="&amp;Alumn_Filtered!$A275,Grades!$P:$P,"=DRP",Grades!$J:$J,"=1",Grades!$I:$I,"="&amp;_xlfn.MINIFS(Grades!$I:$I,Grades!$A:$A,"="&amp;$A275))</f>
        <v>0</v>
      </c>
      <c r="E275">
        <f>COUNTIFS(Grades!$A:$A,"="&amp;Alumn_Filtered!$A275,Grades!$P:$P,"=BAD",Grades!$J:$J,"=1",Grades!$I:$I,"="&amp;_xlfn.MINIFS(Grades!$I:$I,Grades!$A:$A,"="&amp;$A275))</f>
        <v>0</v>
      </c>
      <c r="F275">
        <f>COUNTIFS(Grades!$A:$A,"="&amp;Alumn_Filtered!$A275,Grades!$P:$P,"CVL",Grades!$J:$J,"=1",Grades!$I:$I,"="&amp;_xlfn.MINIFS(Grades!$I:$I,Grades!$A:$A,"="&amp;$A275))</f>
        <v>0</v>
      </c>
      <c r="G275" s="30">
        <f t="shared" si="66"/>
        <v>6</v>
      </c>
      <c r="H275">
        <f>COUNTIFS(Grades!$A:$A,"="&amp;Alumn_Filtered!$A275,Grades!$J:$J,"=1",Grades!$P:$P,"&gt;=0.5",Grades!$I:$I,"="&amp;_xlfn.MINIFS(Grades!$I:$I,Grades!$A:$A,"="&amp;$A275))</f>
        <v>1</v>
      </c>
      <c r="I275" s="28">
        <f t="shared" si="67"/>
        <v>0.16666666666666666</v>
      </c>
      <c r="J275">
        <f>COUNTIFS(Grades!$A:$A,"="&amp;Alumn_Filtered!$A275,Grades!$J:$J,"=1",Grades!$P:$P,"&lt;0.5",Grades!$I:$I,"="&amp;_xlfn.MINIFS(Grades!$I:$I,Grades!$A:$A,"="&amp;$A275))</f>
        <v>5</v>
      </c>
      <c r="K275" s="28">
        <f t="shared" si="68"/>
        <v>0.83333333333333337</v>
      </c>
      <c r="L275" s="28">
        <f>_xlfn.MAXIFS(Grades!$P:$P,Grades!$A:$A,"="&amp;Alumn_Filtered!$A275,Grades!$J:$J,"=1",Grades!$I:$I,"="&amp;_xlfn.MINIFS(Grades!$I:$I,Grades!$A:$A,"="&amp;$A275))</f>
        <v>0.85</v>
      </c>
      <c r="M275" s="28">
        <f>_xlfn.MINIFS(Grades!$P:$P,Grades!$A:$A,"="&amp;Alumn_Filtered!$A275,Grades!$J:$J,"=1",Grades!$I:$I,"="&amp;_xlfn.MINIFS(Grades!$I:$I,Grades!$A:$A,"="&amp;$A275))</f>
        <v>8.3333333333333329E-2</v>
      </c>
      <c r="N275" s="28">
        <f>IF(G275&lt;&gt;0,SUMIFS(Grades!$P:$P,Grades!$P:$P,"&gt;0",Grades!$A:$A,"="&amp;Alumn_Filtered!$A275,Grades!$J:$J,"=1",Grades!$I:$I,"="&amp;_xlfn.MINIFS(Grades!$I:$I,Grades!$A:$A,"="&amp;$A275))/COUNTIFS(Grades!P:P,"&lt;&gt;BAD",Grades!P:P,"&lt;&gt;DRP",Grades!P:P,"&lt;&gt;CVL",Grades!$A:$A,"="&amp;Alumn_Filtered!$A275,Grades!$J:$J,"=1",Grades!$I:$I,"="&amp;_xlfn.MINIFS(Grades!$I:$I,Grades!$A:$A,"="&amp;$A275)),0)</f>
        <v>0.43055555555555552</v>
      </c>
      <c r="O275">
        <f>COUNTIFS(Grades!$A:$A,"="&amp;Alumn_Filtered!$A275,Grades!$J:$J,"=2",Grades!$I:$I,"="&amp;_xlfn.MINIFS(Grades!$I:$I,Grades!$A:$A,"="&amp;$A275))</f>
        <v>8</v>
      </c>
      <c r="P275">
        <f>COUNTIFS(Grades!$A:$A,"="&amp;Alumn_Filtered!$A275,Grades!$P:$P,"=DRP",Grades!$J:$J,"=2",Grades!$I:$I,"="&amp;_xlfn.MINIFS(Grades!$I:$I,Grades!$A:$A,"="&amp;$A275))</f>
        <v>2</v>
      </c>
      <c r="Q275">
        <f>COUNTIFS(Grades!$A:$A,"="&amp;Alumn_Filtered!$A275,Grades!$P:$P,"=BAD",Grades!$J:$J,"=2",Grades!$I:$I,"="&amp;_xlfn.MINIFS(Grades!$I:$I,Grades!$A:$A,"="&amp;$A275))</f>
        <v>0</v>
      </c>
      <c r="R275">
        <f>COUNTIFS(Grades!$A:$A,"="&amp;Alumn_Filtered!$A275,Grades!$P:$P,"CVL",Grades!$J:$J,"=2",Grades!$I:$I,"="&amp;_xlfn.MINIFS(Grades!$I:$I,Grades!$A:$A,"="&amp;$A275))</f>
        <v>0</v>
      </c>
      <c r="S275">
        <f t="shared" si="79"/>
        <v>6</v>
      </c>
      <c r="T275">
        <f>COUNTIFS(Grades!$A:$A,"="&amp;Alumn_Filtered!$A275,Grades!$J:$J,"=2",Grades!$P:$P,"&gt;=0.5",Grades!$I:$I,"="&amp;_xlfn.MINIFS(Grades!$I:$I,Grades!$A:$A,"="&amp;$A275))</f>
        <v>6</v>
      </c>
      <c r="U275" s="28">
        <f t="shared" si="69"/>
        <v>1</v>
      </c>
      <c r="V275">
        <f>COUNTIFS(Grades!$A:$A,"="&amp;Alumn_Filtered!$A275,Grades!$J:$J,"=2",Grades!$P:$P,"&lt;0.5",Grades!$I:$I,"="&amp;_xlfn.MINIFS(Grades!$I:$I,Grades!$A:$A,"="&amp;$A275))</f>
        <v>0</v>
      </c>
      <c r="W275" s="28">
        <f t="shared" si="70"/>
        <v>0</v>
      </c>
      <c r="X275" s="28">
        <f>_xlfn.MAXIFS(Grades!$P:$P,Grades!$A:$A,"="&amp;Alumn_Filtered!$A275,Grades!$J:$J,"=2",Grades!$I:$I,"="&amp;_xlfn.MINIFS(Grades!$I:$I,Grades!$A:$A,"="&amp;$A275))</f>
        <v>0.68333333333333324</v>
      </c>
      <c r="Y275" s="28">
        <f>_xlfn.MINIFS(Grades!$P:$P,Grades!$A:$A,"="&amp;Alumn_Filtered!$A275,Grades!$J:$J,"=2",Grades!$I:$I,"="&amp;_xlfn.MINIFS(Grades!$I:$I,Grades!$A:$A,"="&amp;$A275))</f>
        <v>0.5</v>
      </c>
      <c r="Z275" s="28">
        <f>IF(S275&lt;&gt;0,SUMIFS(Grades!$P:$P,Grades!$P:$P,"&gt;0",Grades!$A:$A,"="&amp;Alumn_Filtered!$A275,Grades!$J:$J,"=2",Grades!$I:$I,"="&amp;_xlfn.MINIFS(Grades!$I:$I,Grades!$A:$A,"="&amp;$A275))/COUNTIFS(Grades!P:P,"&lt;&gt;BAD",Grades!P:P,"&lt;&gt;DRP",Grades!P:P,"&lt;&gt;CVL",Grades!$A:$A,"="&amp;Alumn_Filtered!$A275,Grades!$J:$J,"=2",Grades!$I:$I,"="&amp;_xlfn.MINIFS(Grades!$I:$I,Grades!$A:$A,"="&amp;$A275)),0)</f>
        <v>0.58611111111111114</v>
      </c>
      <c r="AA275" s="28">
        <f t="shared" si="71"/>
        <v>0.15555555555555561</v>
      </c>
      <c r="AB275">
        <f t="shared" ca="1" si="65"/>
        <v>21</v>
      </c>
      <c r="AC275" t="str">
        <f>LEFT(VLOOKUP($A275,Ingresos!$C:$X,5,FALSE),1)</f>
        <v>S</v>
      </c>
      <c r="AD275">
        <f t="shared" si="72"/>
        <v>1</v>
      </c>
      <c r="AE275" t="str">
        <f>LEFT(VLOOKUP($A275,Ingresos!$C:$X,6,FALSE),1)</f>
        <v>R</v>
      </c>
      <c r="AF275">
        <f t="shared" si="73"/>
        <v>1</v>
      </c>
      <c r="AG275">
        <f>VLOOKUP($A275,Ingresos!$C:$X,9,FALSE)</f>
        <v>655</v>
      </c>
      <c r="AH275" s="28">
        <f t="shared" si="74"/>
        <v>0.72447325769854132</v>
      </c>
      <c r="AI275">
        <f>VLOOKUP($A275,Ingresos!$C:$X,10,FALSE)</f>
        <v>723</v>
      </c>
      <c r="AJ275" s="28">
        <f t="shared" si="75"/>
        <v>0.83468395461912481</v>
      </c>
      <c r="AK275">
        <f>VLOOKUP($A275,Ingresos!$C:$X,11,FALSE)</f>
        <v>574</v>
      </c>
      <c r="AL275" s="28">
        <f t="shared" si="76"/>
        <v>0.59319286871961097</v>
      </c>
      <c r="AM275">
        <f>VLOOKUP($A275,Ingresos!$C:$X,12,FALSE)</f>
        <v>538</v>
      </c>
      <c r="AN275" s="28">
        <f t="shared" si="77"/>
        <v>0.53484602917341972</v>
      </c>
      <c r="AO275">
        <f>VLOOKUP($A275,Ingresos!$C:$X,18,FALSE)</f>
        <v>13</v>
      </c>
      <c r="AP275">
        <f t="shared" si="80"/>
        <v>13</v>
      </c>
      <c r="AQ275" t="str">
        <f>VLOOKUP($A275,Ingresos!$C:$X,19,FALSE)</f>
        <v>H1</v>
      </c>
      <c r="AR275">
        <f t="shared" si="78"/>
        <v>1</v>
      </c>
      <c r="AS275">
        <f>VLOOKUP($A275,Ingresos!$C:$X,22,FALSE)</f>
        <v>0</v>
      </c>
    </row>
    <row r="276" spans="1:45" x14ac:dyDescent="0.25">
      <c r="A276">
        <v>194878249</v>
      </c>
      <c r="B276">
        <f>IF((_xlfn.MAXIFS(Grades!$I:$I,Grades!$A:$A,"="&amp;$A276)-_xlfn.MINIFS(Grades!$I:$I,Grades!$A:$A,"="&amp;$A276))=0,0,1)</f>
        <v>0</v>
      </c>
      <c r="C276">
        <f>COUNTIFS(Grades!$A:$A,"="&amp;Alumn_Filtered!$A276,Grades!$J:$J,"=1",Grades!$I:$I,"="&amp;_xlfn.MINIFS(Grades!$I:$I,Grades!$A:$A,"="&amp;$A276))</f>
        <v>6</v>
      </c>
      <c r="D276">
        <f>COUNTIFS(Grades!$A:$A,"="&amp;Alumn_Filtered!$A276,Grades!$P:$P,"=DRP",Grades!$J:$J,"=1",Grades!$I:$I,"="&amp;_xlfn.MINIFS(Grades!$I:$I,Grades!$A:$A,"="&amp;$A276))</f>
        <v>0</v>
      </c>
      <c r="E276">
        <f>COUNTIFS(Grades!$A:$A,"="&amp;Alumn_Filtered!$A276,Grades!$P:$P,"=BAD",Grades!$J:$J,"=1",Grades!$I:$I,"="&amp;_xlfn.MINIFS(Grades!$I:$I,Grades!$A:$A,"="&amp;$A276))</f>
        <v>0</v>
      </c>
      <c r="F276">
        <f>COUNTIFS(Grades!$A:$A,"="&amp;Alumn_Filtered!$A276,Grades!$P:$P,"CVL",Grades!$J:$J,"=1",Grades!$I:$I,"="&amp;_xlfn.MINIFS(Grades!$I:$I,Grades!$A:$A,"="&amp;$A276))</f>
        <v>0</v>
      </c>
      <c r="G276" s="30">
        <f t="shared" si="66"/>
        <v>6</v>
      </c>
      <c r="H276">
        <f>COUNTIFS(Grades!$A:$A,"="&amp;Alumn_Filtered!$A276,Grades!$J:$J,"=1",Grades!$P:$P,"&gt;=0.5",Grades!$I:$I,"="&amp;_xlfn.MINIFS(Grades!$I:$I,Grades!$A:$A,"="&amp;$A276))</f>
        <v>2</v>
      </c>
      <c r="I276" s="28">
        <f t="shared" si="67"/>
        <v>0.33333333333333331</v>
      </c>
      <c r="J276">
        <f>COUNTIFS(Grades!$A:$A,"="&amp;Alumn_Filtered!$A276,Grades!$J:$J,"=1",Grades!$P:$P,"&lt;0.5",Grades!$I:$I,"="&amp;_xlfn.MINIFS(Grades!$I:$I,Grades!$A:$A,"="&amp;$A276))</f>
        <v>4</v>
      </c>
      <c r="K276" s="28">
        <f t="shared" si="68"/>
        <v>0.66666666666666663</v>
      </c>
      <c r="L276" s="28">
        <f>_xlfn.MAXIFS(Grades!$P:$P,Grades!$A:$A,"="&amp;Alumn_Filtered!$A276,Grades!$J:$J,"=1",Grades!$I:$I,"="&amp;_xlfn.MINIFS(Grades!$I:$I,Grades!$A:$A,"="&amp;$A276))</f>
        <v>0.95000000000000007</v>
      </c>
      <c r="M276" s="28">
        <f>_xlfn.MINIFS(Grades!$P:$P,Grades!$A:$A,"="&amp;Alumn_Filtered!$A276,Grades!$J:$J,"=1",Grades!$I:$I,"="&amp;_xlfn.MINIFS(Grades!$I:$I,Grades!$A:$A,"="&amp;$A276))</f>
        <v>0.16666666666666666</v>
      </c>
      <c r="N276" s="28">
        <f>IF(G276&lt;&gt;0,SUMIFS(Grades!$P:$P,Grades!$P:$P,"&gt;0",Grades!$A:$A,"="&amp;Alumn_Filtered!$A276,Grades!$J:$J,"=1",Grades!$I:$I,"="&amp;_xlfn.MINIFS(Grades!$I:$I,Grades!$A:$A,"="&amp;$A276))/COUNTIFS(Grades!P:P,"&lt;&gt;BAD",Grades!P:P,"&lt;&gt;DRP",Grades!P:P,"&lt;&gt;CVL",Grades!$A:$A,"="&amp;Alumn_Filtered!$A276,Grades!$J:$J,"=1",Grades!$I:$I,"="&amp;_xlfn.MINIFS(Grades!$I:$I,Grades!$A:$A,"="&amp;$A276)),0)</f>
        <v>0.41666666666666669</v>
      </c>
      <c r="O276">
        <f>COUNTIFS(Grades!$A:$A,"="&amp;Alumn_Filtered!$A276,Grades!$J:$J,"=2",Grades!$I:$I,"="&amp;_xlfn.MINIFS(Grades!$I:$I,Grades!$A:$A,"="&amp;$A276))</f>
        <v>7</v>
      </c>
      <c r="P276">
        <f>COUNTIFS(Grades!$A:$A,"="&amp;Alumn_Filtered!$A276,Grades!$P:$P,"=DRP",Grades!$J:$J,"=2",Grades!$I:$I,"="&amp;_xlfn.MINIFS(Grades!$I:$I,Grades!$A:$A,"="&amp;$A276))</f>
        <v>1</v>
      </c>
      <c r="Q276">
        <f>COUNTIFS(Grades!$A:$A,"="&amp;Alumn_Filtered!$A276,Grades!$P:$P,"=BAD",Grades!$J:$J,"=2",Grades!$I:$I,"="&amp;_xlfn.MINIFS(Grades!$I:$I,Grades!$A:$A,"="&amp;$A276))</f>
        <v>4</v>
      </c>
      <c r="R276">
        <f>COUNTIFS(Grades!$A:$A,"="&amp;Alumn_Filtered!$A276,Grades!$P:$P,"CVL",Grades!$J:$J,"=2",Grades!$I:$I,"="&amp;_xlfn.MINIFS(Grades!$I:$I,Grades!$A:$A,"="&amp;$A276))</f>
        <v>0</v>
      </c>
      <c r="S276">
        <f t="shared" si="79"/>
        <v>2</v>
      </c>
      <c r="T276">
        <f>COUNTIFS(Grades!$A:$A,"="&amp;Alumn_Filtered!$A276,Grades!$J:$J,"=2",Grades!$P:$P,"&gt;=0.5",Grades!$I:$I,"="&amp;_xlfn.MINIFS(Grades!$I:$I,Grades!$A:$A,"="&amp;$A276))</f>
        <v>0</v>
      </c>
      <c r="U276" s="28">
        <f t="shared" si="69"/>
        <v>0</v>
      </c>
      <c r="V276">
        <f>COUNTIFS(Grades!$A:$A,"="&amp;Alumn_Filtered!$A276,Grades!$J:$J,"=2",Grades!$P:$P,"&lt;0.5",Grades!$I:$I,"="&amp;_xlfn.MINIFS(Grades!$I:$I,Grades!$A:$A,"="&amp;$A276))</f>
        <v>2</v>
      </c>
      <c r="W276" s="28">
        <f t="shared" si="70"/>
        <v>1</v>
      </c>
      <c r="X276" s="28">
        <f>_xlfn.MAXIFS(Grades!$P:$P,Grades!$A:$A,"="&amp;Alumn_Filtered!$A276,Grades!$J:$J,"=2",Grades!$I:$I,"="&amp;_xlfn.MINIFS(Grades!$I:$I,Grades!$A:$A,"="&amp;$A276))</f>
        <v>0.16666666666666666</v>
      </c>
      <c r="Y276" s="28">
        <f>_xlfn.MINIFS(Grades!$P:$P,Grades!$A:$A,"="&amp;Alumn_Filtered!$A276,Grades!$J:$J,"=2",Grades!$I:$I,"="&amp;_xlfn.MINIFS(Grades!$I:$I,Grades!$A:$A,"="&amp;$A276))</f>
        <v>0.15</v>
      </c>
      <c r="Z276" s="28">
        <f>IF(S276&lt;&gt;0,SUMIFS(Grades!$P:$P,Grades!$P:$P,"&gt;0",Grades!$A:$A,"="&amp;Alumn_Filtered!$A276,Grades!$J:$J,"=2",Grades!$I:$I,"="&amp;_xlfn.MINIFS(Grades!$I:$I,Grades!$A:$A,"="&amp;$A276))/COUNTIFS(Grades!P:P,"&lt;&gt;BAD",Grades!P:P,"&lt;&gt;DRP",Grades!P:P,"&lt;&gt;CVL",Grades!$A:$A,"="&amp;Alumn_Filtered!$A276,Grades!$J:$J,"=2",Grades!$I:$I,"="&amp;_xlfn.MINIFS(Grades!$I:$I,Grades!$A:$A,"="&amp;$A276)),0)</f>
        <v>0.15833333333333333</v>
      </c>
      <c r="AA276" s="28">
        <f t="shared" si="71"/>
        <v>-0.25833333333333336</v>
      </c>
      <c r="AB276">
        <f t="shared" ca="1" si="65"/>
        <v>21</v>
      </c>
      <c r="AC276" t="str">
        <f>LEFT(VLOOKUP($A276,Ingresos!$C:$X,5,FALSE),1)</f>
        <v>S</v>
      </c>
      <c r="AD276">
        <f t="shared" si="72"/>
        <v>1</v>
      </c>
      <c r="AE276" t="str">
        <f>LEFT(VLOOKUP($A276,Ingresos!$C:$X,6,FALSE),1)</f>
        <v>R</v>
      </c>
      <c r="AF276">
        <f t="shared" si="73"/>
        <v>1</v>
      </c>
      <c r="AG276">
        <f>VLOOKUP($A276,Ingresos!$C:$X,9,FALSE)</f>
        <v>691</v>
      </c>
      <c r="AH276" s="28">
        <f t="shared" si="74"/>
        <v>0.78282009724473256</v>
      </c>
      <c r="AI276">
        <f>VLOOKUP($A276,Ingresos!$C:$X,10,FALSE)</f>
        <v>793</v>
      </c>
      <c r="AJ276" s="28">
        <f t="shared" si="75"/>
        <v>0.94813614262560775</v>
      </c>
      <c r="AK276">
        <f>VLOOKUP($A276,Ingresos!$C:$X,11,FALSE)</f>
        <v>531</v>
      </c>
      <c r="AL276" s="28">
        <f t="shared" si="76"/>
        <v>0.52350081037277152</v>
      </c>
      <c r="AM276">
        <f>VLOOKUP($A276,Ingresos!$C:$X,12,FALSE)</f>
        <v>578</v>
      </c>
      <c r="AN276" s="28">
        <f t="shared" si="77"/>
        <v>0.59967585089141007</v>
      </c>
      <c r="AO276">
        <f>VLOOKUP($A276,Ingresos!$C:$X,18,FALSE)</f>
        <v>13</v>
      </c>
      <c r="AP276">
        <f t="shared" si="80"/>
        <v>13</v>
      </c>
      <c r="AQ276" t="str">
        <f>VLOOKUP($A276,Ingresos!$C:$X,19,FALSE)</f>
        <v>T2</v>
      </c>
      <c r="AR276">
        <f t="shared" si="78"/>
        <v>4</v>
      </c>
      <c r="AS276">
        <f>VLOOKUP($A276,Ingresos!$C:$X,22,FALSE)</f>
        <v>0</v>
      </c>
    </row>
    <row r="277" spans="1:45" x14ac:dyDescent="0.25">
      <c r="A277">
        <v>194895127</v>
      </c>
      <c r="B277">
        <f>IF((_xlfn.MAXIFS(Grades!$I:$I,Grades!$A:$A,"="&amp;$A277)-_xlfn.MINIFS(Grades!$I:$I,Grades!$A:$A,"="&amp;$A277))=0,0,1)</f>
        <v>1</v>
      </c>
      <c r="C277">
        <f>COUNTIFS(Grades!$A:$A,"="&amp;Alumn_Filtered!$A277,Grades!$J:$J,"=1",Grades!$I:$I,"="&amp;_xlfn.MINIFS(Grades!$I:$I,Grades!$A:$A,"="&amp;$A277))</f>
        <v>6</v>
      </c>
      <c r="D277">
        <f>COUNTIFS(Grades!$A:$A,"="&amp;Alumn_Filtered!$A277,Grades!$P:$P,"=DRP",Grades!$J:$J,"=1",Grades!$I:$I,"="&amp;_xlfn.MINIFS(Grades!$I:$I,Grades!$A:$A,"="&amp;$A277))</f>
        <v>0</v>
      </c>
      <c r="E277">
        <f>COUNTIFS(Grades!$A:$A,"="&amp;Alumn_Filtered!$A277,Grades!$P:$P,"=BAD",Grades!$J:$J,"=1",Grades!$I:$I,"="&amp;_xlfn.MINIFS(Grades!$I:$I,Grades!$A:$A,"="&amp;$A277))</f>
        <v>0</v>
      </c>
      <c r="F277">
        <f>COUNTIFS(Grades!$A:$A,"="&amp;Alumn_Filtered!$A277,Grades!$P:$P,"CVL",Grades!$J:$J,"=1",Grades!$I:$I,"="&amp;_xlfn.MINIFS(Grades!$I:$I,Grades!$A:$A,"="&amp;$A277))</f>
        <v>0</v>
      </c>
      <c r="G277" s="30">
        <f t="shared" si="66"/>
        <v>6</v>
      </c>
      <c r="H277">
        <f>COUNTIFS(Grades!$A:$A,"="&amp;Alumn_Filtered!$A277,Grades!$J:$J,"=1",Grades!$P:$P,"&gt;=0.5",Grades!$I:$I,"="&amp;_xlfn.MINIFS(Grades!$I:$I,Grades!$A:$A,"="&amp;$A277))</f>
        <v>5</v>
      </c>
      <c r="I277" s="28">
        <f t="shared" si="67"/>
        <v>0.83333333333333337</v>
      </c>
      <c r="J277">
        <f>COUNTIFS(Grades!$A:$A,"="&amp;Alumn_Filtered!$A277,Grades!$J:$J,"=1",Grades!$P:$P,"&lt;0.5",Grades!$I:$I,"="&amp;_xlfn.MINIFS(Grades!$I:$I,Grades!$A:$A,"="&amp;$A277))</f>
        <v>1</v>
      </c>
      <c r="K277" s="28">
        <f t="shared" si="68"/>
        <v>0.16666666666666666</v>
      </c>
      <c r="L277" s="28">
        <f>_xlfn.MAXIFS(Grades!$P:$P,Grades!$A:$A,"="&amp;Alumn_Filtered!$A277,Grades!$J:$J,"=1",Grades!$I:$I,"="&amp;_xlfn.MINIFS(Grades!$I:$I,Grades!$A:$A,"="&amp;$A277))</f>
        <v>0.91666666666666663</v>
      </c>
      <c r="M277" s="28">
        <f>_xlfn.MINIFS(Grades!$P:$P,Grades!$A:$A,"="&amp;Alumn_Filtered!$A277,Grades!$J:$J,"=1",Grades!$I:$I,"="&amp;_xlfn.MINIFS(Grades!$I:$I,Grades!$A:$A,"="&amp;$A277))</f>
        <v>0.3833333333333333</v>
      </c>
      <c r="N277" s="28">
        <f>IF(G277&lt;&gt;0,SUMIFS(Grades!$P:$P,Grades!$P:$P,"&gt;0",Grades!$A:$A,"="&amp;Alumn_Filtered!$A277,Grades!$J:$J,"=1",Grades!$I:$I,"="&amp;_xlfn.MINIFS(Grades!$I:$I,Grades!$A:$A,"="&amp;$A277))/COUNTIFS(Grades!P:P,"&lt;&gt;BAD",Grades!P:P,"&lt;&gt;DRP",Grades!P:P,"&lt;&gt;CVL",Grades!$A:$A,"="&amp;Alumn_Filtered!$A277,Grades!$J:$J,"=1",Grades!$I:$I,"="&amp;_xlfn.MINIFS(Grades!$I:$I,Grades!$A:$A,"="&amp;$A277)),0)</f>
        <v>0.66944444444444429</v>
      </c>
      <c r="O277">
        <f>COUNTIFS(Grades!$A:$A,"="&amp;Alumn_Filtered!$A277,Grades!$J:$J,"=2",Grades!$I:$I,"="&amp;_xlfn.MINIFS(Grades!$I:$I,Grades!$A:$A,"="&amp;$A277))</f>
        <v>7</v>
      </c>
      <c r="P277">
        <f>COUNTIFS(Grades!$A:$A,"="&amp;Alumn_Filtered!$A277,Grades!$P:$P,"=DRP",Grades!$J:$J,"=2",Grades!$I:$I,"="&amp;_xlfn.MINIFS(Grades!$I:$I,Grades!$A:$A,"="&amp;$A277))</f>
        <v>0</v>
      </c>
      <c r="Q277">
        <f>COUNTIFS(Grades!$A:$A,"="&amp;Alumn_Filtered!$A277,Grades!$P:$P,"=BAD",Grades!$J:$J,"=2",Grades!$I:$I,"="&amp;_xlfn.MINIFS(Grades!$I:$I,Grades!$A:$A,"="&amp;$A277))</f>
        <v>0</v>
      </c>
      <c r="R277">
        <f>COUNTIFS(Grades!$A:$A,"="&amp;Alumn_Filtered!$A277,Grades!$P:$P,"CVL",Grades!$J:$J,"=2",Grades!$I:$I,"="&amp;_xlfn.MINIFS(Grades!$I:$I,Grades!$A:$A,"="&amp;$A277))</f>
        <v>0</v>
      </c>
      <c r="S277">
        <f t="shared" si="79"/>
        <v>7</v>
      </c>
      <c r="T277">
        <f>COUNTIFS(Grades!$A:$A,"="&amp;Alumn_Filtered!$A277,Grades!$J:$J,"=2",Grades!$P:$P,"&gt;=0.5",Grades!$I:$I,"="&amp;_xlfn.MINIFS(Grades!$I:$I,Grades!$A:$A,"="&amp;$A277))</f>
        <v>6</v>
      </c>
      <c r="U277" s="28">
        <f t="shared" si="69"/>
        <v>0.8571428571428571</v>
      </c>
      <c r="V277">
        <f>COUNTIFS(Grades!$A:$A,"="&amp;Alumn_Filtered!$A277,Grades!$J:$J,"=2",Grades!$P:$P,"&lt;0.5",Grades!$I:$I,"="&amp;_xlfn.MINIFS(Grades!$I:$I,Grades!$A:$A,"="&amp;$A277))</f>
        <v>1</v>
      </c>
      <c r="W277" s="28">
        <f t="shared" si="70"/>
        <v>0.14285714285714285</v>
      </c>
      <c r="X277" s="28">
        <f>_xlfn.MAXIFS(Grades!$P:$P,Grades!$A:$A,"="&amp;Alumn_Filtered!$A277,Grades!$J:$J,"=2",Grades!$I:$I,"="&amp;_xlfn.MINIFS(Grades!$I:$I,Grades!$A:$A,"="&amp;$A277))</f>
        <v>0.81666666666666676</v>
      </c>
      <c r="Y277" s="28">
        <f>_xlfn.MINIFS(Grades!$P:$P,Grades!$A:$A,"="&amp;Alumn_Filtered!$A277,Grades!$J:$J,"=2",Grades!$I:$I,"="&amp;_xlfn.MINIFS(Grades!$I:$I,Grades!$A:$A,"="&amp;$A277))</f>
        <v>0.3833333333333333</v>
      </c>
      <c r="Z277" s="28">
        <f>IF(S277&lt;&gt;0,SUMIFS(Grades!$P:$P,Grades!$P:$P,"&gt;0",Grades!$A:$A,"="&amp;Alumn_Filtered!$A277,Grades!$J:$J,"=2",Grades!$I:$I,"="&amp;_xlfn.MINIFS(Grades!$I:$I,Grades!$A:$A,"="&amp;$A277))/COUNTIFS(Grades!P:P,"&lt;&gt;BAD",Grades!P:P,"&lt;&gt;DRP",Grades!P:P,"&lt;&gt;CVL",Grades!$A:$A,"="&amp;Alumn_Filtered!$A277,Grades!$J:$J,"=2",Grades!$I:$I,"="&amp;_xlfn.MINIFS(Grades!$I:$I,Grades!$A:$A,"="&amp;$A277)),0)</f>
        <v>0.62619047619047608</v>
      </c>
      <c r="AA277" s="28">
        <f t="shared" si="71"/>
        <v>-4.3253968253968211E-2</v>
      </c>
      <c r="AB277">
        <f t="shared" ca="1" si="65"/>
        <v>21</v>
      </c>
      <c r="AC277" t="str">
        <f>LEFT(VLOOKUP($A277,Ingresos!$C:$X,5,FALSE),1)</f>
        <v>S</v>
      </c>
      <c r="AD277">
        <f t="shared" si="72"/>
        <v>1</v>
      </c>
      <c r="AE277" t="str">
        <f>LEFT(VLOOKUP($A277,Ingresos!$C:$X,6,FALSE),1)</f>
        <v>R</v>
      </c>
      <c r="AF277">
        <f t="shared" si="73"/>
        <v>1</v>
      </c>
      <c r="AG277">
        <f>VLOOKUP($A277,Ingresos!$C:$X,9,FALSE)</f>
        <v>476</v>
      </c>
      <c r="AH277" s="28">
        <f t="shared" si="74"/>
        <v>0.43435980551053482</v>
      </c>
      <c r="AI277">
        <f>VLOOKUP($A277,Ingresos!$C:$X,10,FALSE)</f>
        <v>476</v>
      </c>
      <c r="AJ277" s="28">
        <f t="shared" si="75"/>
        <v>0.43435980551053482</v>
      </c>
      <c r="AK277">
        <f>VLOOKUP($A277,Ingresos!$C:$X,11,FALSE)</f>
        <v>477</v>
      </c>
      <c r="AL277" s="28">
        <f t="shared" si="76"/>
        <v>0.4359805510534846</v>
      </c>
      <c r="AM277">
        <f>VLOOKUP($A277,Ingresos!$C:$X,12,FALSE)</f>
        <v>626</v>
      </c>
      <c r="AN277" s="28">
        <f t="shared" si="77"/>
        <v>0.67747163695299839</v>
      </c>
      <c r="AO277">
        <f>VLOOKUP($A277,Ingresos!$C:$X,18,FALSE)</f>
        <v>13</v>
      </c>
      <c r="AP277">
        <f t="shared" si="80"/>
        <v>13</v>
      </c>
      <c r="AQ277" t="str">
        <f>VLOOKUP($A277,Ingresos!$C:$X,19,FALSE)</f>
        <v>H1</v>
      </c>
      <c r="AR277">
        <f t="shared" si="78"/>
        <v>1</v>
      </c>
      <c r="AS277">
        <f>VLOOKUP($A277,Ingresos!$C:$X,22,FALSE)</f>
        <v>0</v>
      </c>
    </row>
    <row r="278" spans="1:45" x14ac:dyDescent="0.25">
      <c r="A278">
        <v>194908865</v>
      </c>
      <c r="B278">
        <f>IF((_xlfn.MAXIFS(Grades!$I:$I,Grades!$A:$A,"="&amp;$A278)-_xlfn.MINIFS(Grades!$I:$I,Grades!$A:$A,"="&amp;$A278))=0,0,1)</f>
        <v>0</v>
      </c>
      <c r="C278">
        <f>COUNTIFS(Grades!$A:$A,"="&amp;Alumn_Filtered!$A278,Grades!$J:$J,"=1",Grades!$I:$I,"="&amp;_xlfn.MINIFS(Grades!$I:$I,Grades!$A:$A,"="&amp;$A278))</f>
        <v>7</v>
      </c>
      <c r="D278">
        <f>COUNTIFS(Grades!$A:$A,"="&amp;Alumn_Filtered!$A278,Grades!$P:$P,"=DRP",Grades!$J:$J,"=1",Grades!$I:$I,"="&amp;_xlfn.MINIFS(Grades!$I:$I,Grades!$A:$A,"="&amp;$A278))</f>
        <v>1</v>
      </c>
      <c r="E278">
        <f>COUNTIFS(Grades!$A:$A,"="&amp;Alumn_Filtered!$A278,Grades!$P:$P,"=BAD",Grades!$J:$J,"=1",Grades!$I:$I,"="&amp;_xlfn.MINIFS(Grades!$I:$I,Grades!$A:$A,"="&amp;$A278))</f>
        <v>1</v>
      </c>
      <c r="F278">
        <f>COUNTIFS(Grades!$A:$A,"="&amp;Alumn_Filtered!$A278,Grades!$P:$P,"CVL",Grades!$J:$J,"=1",Grades!$I:$I,"="&amp;_xlfn.MINIFS(Grades!$I:$I,Grades!$A:$A,"="&amp;$A278))</f>
        <v>0</v>
      </c>
      <c r="G278" s="30">
        <f t="shared" si="66"/>
        <v>5</v>
      </c>
      <c r="H278">
        <f>COUNTIFS(Grades!$A:$A,"="&amp;Alumn_Filtered!$A278,Grades!$J:$J,"=1",Grades!$P:$P,"&gt;=0.5",Grades!$I:$I,"="&amp;_xlfn.MINIFS(Grades!$I:$I,Grades!$A:$A,"="&amp;$A278))</f>
        <v>2</v>
      </c>
      <c r="I278" s="28">
        <f t="shared" si="67"/>
        <v>0.4</v>
      </c>
      <c r="J278">
        <f>COUNTIFS(Grades!$A:$A,"="&amp;Alumn_Filtered!$A278,Grades!$J:$J,"=1",Grades!$P:$P,"&lt;0.5",Grades!$I:$I,"="&amp;_xlfn.MINIFS(Grades!$I:$I,Grades!$A:$A,"="&amp;$A278))</f>
        <v>3</v>
      </c>
      <c r="K278" s="28">
        <f t="shared" si="68"/>
        <v>0.6</v>
      </c>
      <c r="L278" s="28">
        <f>_xlfn.MAXIFS(Grades!$P:$P,Grades!$A:$A,"="&amp;Alumn_Filtered!$A278,Grades!$J:$J,"=1",Grades!$I:$I,"="&amp;_xlfn.MINIFS(Grades!$I:$I,Grades!$A:$A,"="&amp;$A278))</f>
        <v>0.58333333333333337</v>
      </c>
      <c r="M278" s="28">
        <f>_xlfn.MINIFS(Grades!$P:$P,Grades!$A:$A,"="&amp;Alumn_Filtered!$A278,Grades!$J:$J,"=1",Grades!$I:$I,"="&amp;_xlfn.MINIFS(Grades!$I:$I,Grades!$A:$A,"="&amp;$A278))</f>
        <v>0.11666666666666665</v>
      </c>
      <c r="N278" s="28">
        <f>IF(G278&lt;&gt;0,SUMIFS(Grades!$P:$P,Grades!$P:$P,"&gt;0",Grades!$A:$A,"="&amp;Alumn_Filtered!$A278,Grades!$J:$J,"=1",Grades!$I:$I,"="&amp;_xlfn.MINIFS(Grades!$I:$I,Grades!$A:$A,"="&amp;$A278))/COUNTIFS(Grades!P:P,"&lt;&gt;BAD",Grades!P:P,"&lt;&gt;DRP",Grades!P:P,"&lt;&gt;CVL",Grades!$A:$A,"="&amp;Alumn_Filtered!$A278,Grades!$J:$J,"=1",Grades!$I:$I,"="&amp;_xlfn.MINIFS(Grades!$I:$I,Grades!$A:$A,"="&amp;$A278)),0)</f>
        <v>0.35</v>
      </c>
      <c r="O278">
        <f>COUNTIFS(Grades!$A:$A,"="&amp;Alumn_Filtered!$A278,Grades!$J:$J,"=2",Grades!$I:$I,"="&amp;_xlfn.MINIFS(Grades!$I:$I,Grades!$A:$A,"="&amp;$A278))</f>
        <v>8</v>
      </c>
      <c r="P278">
        <f>COUNTIFS(Grades!$A:$A,"="&amp;Alumn_Filtered!$A278,Grades!$P:$P,"=DRP",Grades!$J:$J,"=2",Grades!$I:$I,"="&amp;_xlfn.MINIFS(Grades!$I:$I,Grades!$A:$A,"="&amp;$A278))</f>
        <v>2</v>
      </c>
      <c r="Q278">
        <f>COUNTIFS(Grades!$A:$A,"="&amp;Alumn_Filtered!$A278,Grades!$P:$P,"=BAD",Grades!$J:$J,"=2",Grades!$I:$I,"="&amp;_xlfn.MINIFS(Grades!$I:$I,Grades!$A:$A,"="&amp;$A278))</f>
        <v>4</v>
      </c>
      <c r="R278">
        <f>COUNTIFS(Grades!$A:$A,"="&amp;Alumn_Filtered!$A278,Grades!$P:$P,"CVL",Grades!$J:$J,"=2",Grades!$I:$I,"="&amp;_xlfn.MINIFS(Grades!$I:$I,Grades!$A:$A,"="&amp;$A278))</f>
        <v>0</v>
      </c>
      <c r="S278">
        <f t="shared" si="79"/>
        <v>2</v>
      </c>
      <c r="T278">
        <f>COUNTIFS(Grades!$A:$A,"="&amp;Alumn_Filtered!$A278,Grades!$J:$J,"=2",Grades!$P:$P,"&gt;=0.5",Grades!$I:$I,"="&amp;_xlfn.MINIFS(Grades!$I:$I,Grades!$A:$A,"="&amp;$A278))</f>
        <v>1</v>
      </c>
      <c r="U278" s="28">
        <f t="shared" si="69"/>
        <v>0.5</v>
      </c>
      <c r="V278">
        <f>COUNTIFS(Grades!$A:$A,"="&amp;Alumn_Filtered!$A278,Grades!$J:$J,"=2",Grades!$P:$P,"&lt;0.5",Grades!$I:$I,"="&amp;_xlfn.MINIFS(Grades!$I:$I,Grades!$A:$A,"="&amp;$A278))</f>
        <v>1</v>
      </c>
      <c r="W278" s="28">
        <f t="shared" si="70"/>
        <v>0.5</v>
      </c>
      <c r="X278" s="28">
        <f>_xlfn.MAXIFS(Grades!$P:$P,Grades!$A:$A,"="&amp;Alumn_Filtered!$A278,Grades!$J:$J,"=2",Grades!$I:$I,"="&amp;_xlfn.MINIFS(Grades!$I:$I,Grades!$A:$A,"="&amp;$A278))</f>
        <v>0.85</v>
      </c>
      <c r="Y278" s="28">
        <f>_xlfn.MINIFS(Grades!$P:$P,Grades!$A:$A,"="&amp;Alumn_Filtered!$A278,Grades!$J:$J,"=2",Grades!$I:$I,"="&amp;_xlfn.MINIFS(Grades!$I:$I,Grades!$A:$A,"="&amp;$A278))</f>
        <v>5.000000000000001E-2</v>
      </c>
      <c r="Z278" s="28">
        <f>IF(S278&lt;&gt;0,SUMIFS(Grades!$P:$P,Grades!$P:$P,"&gt;0",Grades!$A:$A,"="&amp;Alumn_Filtered!$A278,Grades!$J:$J,"=2",Grades!$I:$I,"="&amp;_xlfn.MINIFS(Grades!$I:$I,Grades!$A:$A,"="&amp;$A278))/COUNTIFS(Grades!P:P,"&lt;&gt;BAD",Grades!P:P,"&lt;&gt;DRP",Grades!P:P,"&lt;&gt;CVL",Grades!$A:$A,"="&amp;Alumn_Filtered!$A278,Grades!$J:$J,"=2",Grades!$I:$I,"="&amp;_xlfn.MINIFS(Grades!$I:$I,Grades!$A:$A,"="&amp;$A278)),0)</f>
        <v>0.45</v>
      </c>
      <c r="AA278" s="28">
        <f t="shared" si="71"/>
        <v>0.10000000000000003</v>
      </c>
      <c r="AB278">
        <f t="shared" ca="1" si="65"/>
        <v>21</v>
      </c>
      <c r="AC278" t="str">
        <f>LEFT(VLOOKUP($A278,Ingresos!$C:$X,5,FALSE),1)</f>
        <v>S</v>
      </c>
      <c r="AD278">
        <f t="shared" si="72"/>
        <v>1</v>
      </c>
      <c r="AE278" t="str">
        <f>LEFT(VLOOKUP($A278,Ingresos!$C:$X,6,FALSE),1)</f>
        <v>R</v>
      </c>
      <c r="AF278">
        <f t="shared" si="73"/>
        <v>1</v>
      </c>
      <c r="AG278">
        <f>VLOOKUP($A278,Ingresos!$C:$X,9,FALSE)</f>
        <v>517</v>
      </c>
      <c r="AH278" s="28">
        <f t="shared" si="74"/>
        <v>0.50081037277147489</v>
      </c>
      <c r="AI278">
        <f>VLOOKUP($A278,Ingresos!$C:$X,10,FALSE)</f>
        <v>517</v>
      </c>
      <c r="AJ278" s="28">
        <f t="shared" si="75"/>
        <v>0.50081037277147489</v>
      </c>
      <c r="AK278">
        <f>VLOOKUP($A278,Ingresos!$C:$X,11,FALSE)</f>
        <v>521</v>
      </c>
      <c r="AL278" s="28">
        <f t="shared" si="76"/>
        <v>0.50729335494327388</v>
      </c>
      <c r="AM278">
        <f>VLOOKUP($A278,Ingresos!$C:$X,12,FALSE)</f>
        <v>485</v>
      </c>
      <c r="AN278" s="28">
        <f t="shared" si="77"/>
        <v>0.44894651539708263</v>
      </c>
      <c r="AO278" t="str">
        <f>VLOOKUP($A278,Ingresos!$C:$X,18,FALSE)</f>
        <v>RM</v>
      </c>
      <c r="AP278">
        <f t="shared" si="80"/>
        <v>13</v>
      </c>
      <c r="AQ278" t="str">
        <f>VLOOKUP($A278,Ingresos!$C:$X,19,FALSE)</f>
        <v>H1</v>
      </c>
      <c r="AR278">
        <f t="shared" si="78"/>
        <v>1</v>
      </c>
      <c r="AS278">
        <f>VLOOKUP($A278,Ingresos!$C:$X,22,FALSE)</f>
        <v>9</v>
      </c>
    </row>
    <row r="279" spans="1:45" x14ac:dyDescent="0.25">
      <c r="A279">
        <v>194967888</v>
      </c>
      <c r="B279">
        <f>IF((_xlfn.MAXIFS(Grades!$I:$I,Grades!$A:$A,"="&amp;$A279)-_xlfn.MINIFS(Grades!$I:$I,Grades!$A:$A,"="&amp;$A279))=0,0,1)</f>
        <v>1</v>
      </c>
      <c r="C279">
        <f>COUNTIFS(Grades!$A:$A,"="&amp;Alumn_Filtered!$A279,Grades!$J:$J,"=1",Grades!$I:$I,"="&amp;_xlfn.MINIFS(Grades!$I:$I,Grades!$A:$A,"="&amp;$A279))</f>
        <v>6</v>
      </c>
      <c r="D279">
        <f>COUNTIFS(Grades!$A:$A,"="&amp;Alumn_Filtered!$A279,Grades!$P:$P,"=DRP",Grades!$J:$J,"=1",Grades!$I:$I,"="&amp;_xlfn.MINIFS(Grades!$I:$I,Grades!$A:$A,"="&amp;$A279))</f>
        <v>0</v>
      </c>
      <c r="E279">
        <f>COUNTIFS(Grades!$A:$A,"="&amp;Alumn_Filtered!$A279,Grades!$P:$P,"=BAD",Grades!$J:$J,"=1",Grades!$I:$I,"="&amp;_xlfn.MINIFS(Grades!$I:$I,Grades!$A:$A,"="&amp;$A279))</f>
        <v>0</v>
      </c>
      <c r="F279">
        <f>COUNTIFS(Grades!$A:$A,"="&amp;Alumn_Filtered!$A279,Grades!$P:$P,"CVL",Grades!$J:$J,"=1",Grades!$I:$I,"="&amp;_xlfn.MINIFS(Grades!$I:$I,Grades!$A:$A,"="&amp;$A279))</f>
        <v>0</v>
      </c>
      <c r="G279" s="30">
        <f t="shared" si="66"/>
        <v>6</v>
      </c>
      <c r="H279">
        <f>COUNTIFS(Grades!$A:$A,"="&amp;Alumn_Filtered!$A279,Grades!$J:$J,"=1",Grades!$P:$P,"&gt;=0.5",Grades!$I:$I,"="&amp;_xlfn.MINIFS(Grades!$I:$I,Grades!$A:$A,"="&amp;$A279))</f>
        <v>6</v>
      </c>
      <c r="I279" s="28">
        <f t="shared" si="67"/>
        <v>1</v>
      </c>
      <c r="J279">
        <f>COUNTIFS(Grades!$A:$A,"="&amp;Alumn_Filtered!$A279,Grades!$J:$J,"=1",Grades!$P:$P,"&lt;0.5",Grades!$I:$I,"="&amp;_xlfn.MINIFS(Grades!$I:$I,Grades!$A:$A,"="&amp;$A279))</f>
        <v>0</v>
      </c>
      <c r="K279" s="28">
        <f t="shared" si="68"/>
        <v>0</v>
      </c>
      <c r="L279" s="28">
        <f>_xlfn.MAXIFS(Grades!$P:$P,Grades!$A:$A,"="&amp;Alumn_Filtered!$A279,Grades!$J:$J,"=1",Grades!$I:$I,"="&amp;_xlfn.MINIFS(Grades!$I:$I,Grades!$A:$A,"="&amp;$A279))</f>
        <v>0.85</v>
      </c>
      <c r="M279" s="28">
        <f>_xlfn.MINIFS(Grades!$P:$P,Grades!$A:$A,"="&amp;Alumn_Filtered!$A279,Grades!$J:$J,"=1",Grades!$I:$I,"="&amp;_xlfn.MINIFS(Grades!$I:$I,Grades!$A:$A,"="&amp;$A279))</f>
        <v>0.5</v>
      </c>
      <c r="N279" s="28">
        <f>IF(G279&lt;&gt;0,SUMIFS(Grades!$P:$P,Grades!$P:$P,"&gt;0",Grades!$A:$A,"="&amp;Alumn_Filtered!$A279,Grades!$J:$J,"=1",Grades!$I:$I,"="&amp;_xlfn.MINIFS(Grades!$I:$I,Grades!$A:$A,"="&amp;$A279))/COUNTIFS(Grades!P:P,"&lt;&gt;BAD",Grades!P:P,"&lt;&gt;DRP",Grades!P:P,"&lt;&gt;CVL",Grades!$A:$A,"="&amp;Alumn_Filtered!$A279,Grades!$J:$J,"=1",Grades!$I:$I,"="&amp;_xlfn.MINIFS(Grades!$I:$I,Grades!$A:$A,"="&amp;$A279)),0)</f>
        <v>0.63055555555555542</v>
      </c>
      <c r="O279">
        <f>COUNTIFS(Grades!$A:$A,"="&amp;Alumn_Filtered!$A279,Grades!$J:$J,"=2",Grades!$I:$I,"="&amp;_xlfn.MINIFS(Grades!$I:$I,Grades!$A:$A,"="&amp;$A279))</f>
        <v>6</v>
      </c>
      <c r="P279">
        <f>COUNTIFS(Grades!$A:$A,"="&amp;Alumn_Filtered!$A279,Grades!$P:$P,"=DRP",Grades!$J:$J,"=2",Grades!$I:$I,"="&amp;_xlfn.MINIFS(Grades!$I:$I,Grades!$A:$A,"="&amp;$A279))</f>
        <v>0</v>
      </c>
      <c r="Q279">
        <f>COUNTIFS(Grades!$A:$A,"="&amp;Alumn_Filtered!$A279,Grades!$P:$P,"=BAD",Grades!$J:$J,"=2",Grades!$I:$I,"="&amp;_xlfn.MINIFS(Grades!$I:$I,Grades!$A:$A,"="&amp;$A279))</f>
        <v>1</v>
      </c>
      <c r="R279">
        <f>COUNTIFS(Grades!$A:$A,"="&amp;Alumn_Filtered!$A279,Grades!$P:$P,"CVL",Grades!$J:$J,"=2",Grades!$I:$I,"="&amp;_xlfn.MINIFS(Grades!$I:$I,Grades!$A:$A,"="&amp;$A279))</f>
        <v>0</v>
      </c>
      <c r="S279">
        <f t="shared" si="79"/>
        <v>5</v>
      </c>
      <c r="T279">
        <f>COUNTIFS(Grades!$A:$A,"="&amp;Alumn_Filtered!$A279,Grades!$J:$J,"=2",Grades!$P:$P,"&gt;=0.5",Grades!$I:$I,"="&amp;_xlfn.MINIFS(Grades!$I:$I,Grades!$A:$A,"="&amp;$A279))</f>
        <v>1</v>
      </c>
      <c r="U279" s="28">
        <f t="shared" si="69"/>
        <v>0.2</v>
      </c>
      <c r="V279">
        <f>COUNTIFS(Grades!$A:$A,"="&amp;Alumn_Filtered!$A279,Grades!$J:$J,"=2",Grades!$P:$P,"&lt;0.5",Grades!$I:$I,"="&amp;_xlfn.MINIFS(Grades!$I:$I,Grades!$A:$A,"="&amp;$A279))</f>
        <v>4</v>
      </c>
      <c r="W279" s="28">
        <f t="shared" si="70"/>
        <v>0.8</v>
      </c>
      <c r="X279" s="28">
        <f>_xlfn.MAXIFS(Grades!$P:$P,Grades!$A:$A,"="&amp;Alumn_Filtered!$A279,Grades!$J:$J,"=2",Grades!$I:$I,"="&amp;_xlfn.MINIFS(Grades!$I:$I,Grades!$A:$A,"="&amp;$A279))</f>
        <v>0.68333333333333324</v>
      </c>
      <c r="Y279" s="28">
        <f>_xlfn.MINIFS(Grades!$P:$P,Grades!$A:$A,"="&amp;Alumn_Filtered!$A279,Grades!$J:$J,"=2",Grades!$I:$I,"="&amp;_xlfn.MINIFS(Grades!$I:$I,Grades!$A:$A,"="&amp;$A279))</f>
        <v>6.6666666666666652E-2</v>
      </c>
      <c r="Z279" s="28">
        <f>IF(S279&lt;&gt;0,SUMIFS(Grades!$P:$P,Grades!$P:$P,"&gt;0",Grades!$A:$A,"="&amp;Alumn_Filtered!$A279,Grades!$J:$J,"=2",Grades!$I:$I,"="&amp;_xlfn.MINIFS(Grades!$I:$I,Grades!$A:$A,"="&amp;$A279))/COUNTIFS(Grades!P:P,"&lt;&gt;BAD",Grades!P:P,"&lt;&gt;DRP",Grades!P:P,"&lt;&gt;CVL",Grades!$A:$A,"="&amp;Alumn_Filtered!$A279,Grades!$J:$J,"=2",Grades!$I:$I,"="&amp;_xlfn.MINIFS(Grades!$I:$I,Grades!$A:$A,"="&amp;$A279)),0)</f>
        <v>0.3133333333333333</v>
      </c>
      <c r="AA279" s="28">
        <f t="shared" si="71"/>
        <v>-0.31722222222222213</v>
      </c>
      <c r="AB279">
        <f t="shared" ca="1" si="65"/>
        <v>21</v>
      </c>
      <c r="AC279" t="str">
        <f>LEFT(VLOOKUP($A279,Ingresos!$C:$X,5,FALSE),1)</f>
        <v>S</v>
      </c>
      <c r="AD279">
        <f t="shared" si="72"/>
        <v>1</v>
      </c>
      <c r="AE279" t="str">
        <f>LEFT(VLOOKUP($A279,Ingresos!$C:$X,6,FALSE),1)</f>
        <v>R</v>
      </c>
      <c r="AF279">
        <f t="shared" si="73"/>
        <v>1</v>
      </c>
      <c r="AG279">
        <f>VLOOKUP($A279,Ingresos!$C:$X,9,FALSE)</f>
        <v>528</v>
      </c>
      <c r="AH279" s="28">
        <f t="shared" si="74"/>
        <v>0.51863857374392219</v>
      </c>
      <c r="AI279">
        <f>VLOOKUP($A279,Ingresos!$C:$X,10,FALSE)</f>
        <v>528</v>
      </c>
      <c r="AJ279" s="28">
        <f t="shared" si="75"/>
        <v>0.51863857374392219</v>
      </c>
      <c r="AK279">
        <f>VLOOKUP($A279,Ingresos!$C:$X,11,FALSE)</f>
        <v>507</v>
      </c>
      <c r="AL279" s="28">
        <f t="shared" si="76"/>
        <v>0.4846029173419773</v>
      </c>
      <c r="AM279">
        <f>VLOOKUP($A279,Ingresos!$C:$X,12,FALSE)</f>
        <v>563</v>
      </c>
      <c r="AN279" s="28">
        <f t="shared" si="77"/>
        <v>0.57536466774716366</v>
      </c>
      <c r="AO279" t="str">
        <f>VLOOKUP($A279,Ingresos!$C:$X,18,FALSE)</f>
        <v>II</v>
      </c>
      <c r="AP279">
        <f t="shared" si="80"/>
        <v>2</v>
      </c>
      <c r="AQ279" t="str">
        <f>VLOOKUP($A279,Ingresos!$C:$X,19,FALSE)</f>
        <v>H1</v>
      </c>
      <c r="AR279">
        <f t="shared" si="78"/>
        <v>1</v>
      </c>
      <c r="AS279">
        <f>VLOOKUP($A279,Ingresos!$C:$X,22,FALSE)</f>
        <v>5</v>
      </c>
    </row>
    <row r="280" spans="1:45" x14ac:dyDescent="0.25">
      <c r="A280">
        <v>194979053</v>
      </c>
      <c r="B280">
        <f>IF((_xlfn.MAXIFS(Grades!$I:$I,Grades!$A:$A,"="&amp;$A280)-_xlfn.MINIFS(Grades!$I:$I,Grades!$A:$A,"="&amp;$A280))=0,0,1)</f>
        <v>0</v>
      </c>
      <c r="C280">
        <f>COUNTIFS(Grades!$A:$A,"="&amp;Alumn_Filtered!$A280,Grades!$J:$J,"=1",Grades!$I:$I,"="&amp;_xlfn.MINIFS(Grades!$I:$I,Grades!$A:$A,"="&amp;$A280))</f>
        <v>6</v>
      </c>
      <c r="D280">
        <f>COUNTIFS(Grades!$A:$A,"="&amp;Alumn_Filtered!$A280,Grades!$P:$P,"=DRP",Grades!$J:$J,"=1",Grades!$I:$I,"="&amp;_xlfn.MINIFS(Grades!$I:$I,Grades!$A:$A,"="&amp;$A280))</f>
        <v>0</v>
      </c>
      <c r="E280">
        <f>COUNTIFS(Grades!$A:$A,"="&amp;Alumn_Filtered!$A280,Grades!$P:$P,"=BAD",Grades!$J:$J,"=1",Grades!$I:$I,"="&amp;_xlfn.MINIFS(Grades!$I:$I,Grades!$A:$A,"="&amp;$A280))</f>
        <v>0</v>
      </c>
      <c r="F280">
        <f>COUNTIFS(Grades!$A:$A,"="&amp;Alumn_Filtered!$A280,Grades!$P:$P,"CVL",Grades!$J:$J,"=1",Grades!$I:$I,"="&amp;_xlfn.MINIFS(Grades!$I:$I,Grades!$A:$A,"="&amp;$A280))</f>
        <v>0</v>
      </c>
      <c r="G280" s="30">
        <f t="shared" si="66"/>
        <v>6</v>
      </c>
      <c r="H280">
        <f>COUNTIFS(Grades!$A:$A,"="&amp;Alumn_Filtered!$A280,Grades!$J:$J,"=1",Grades!$P:$P,"&gt;=0.5",Grades!$I:$I,"="&amp;_xlfn.MINIFS(Grades!$I:$I,Grades!$A:$A,"="&amp;$A280))</f>
        <v>4</v>
      </c>
      <c r="I280" s="28">
        <f t="shared" si="67"/>
        <v>0.66666666666666663</v>
      </c>
      <c r="J280">
        <f>COUNTIFS(Grades!$A:$A,"="&amp;Alumn_Filtered!$A280,Grades!$J:$J,"=1",Grades!$P:$P,"&lt;0.5",Grades!$I:$I,"="&amp;_xlfn.MINIFS(Grades!$I:$I,Grades!$A:$A,"="&amp;$A280))</f>
        <v>2</v>
      </c>
      <c r="K280" s="28">
        <f t="shared" si="68"/>
        <v>0.33333333333333331</v>
      </c>
      <c r="L280" s="28">
        <f>_xlfn.MAXIFS(Grades!$P:$P,Grades!$A:$A,"="&amp;Alumn_Filtered!$A280,Grades!$J:$J,"=1",Grades!$I:$I,"="&amp;_xlfn.MINIFS(Grades!$I:$I,Grades!$A:$A,"="&amp;$A280))</f>
        <v>0.9</v>
      </c>
      <c r="M280" s="28">
        <f>_xlfn.MINIFS(Grades!$P:$P,Grades!$A:$A,"="&amp;Alumn_Filtered!$A280,Grades!$J:$J,"=1",Grades!$I:$I,"="&amp;_xlfn.MINIFS(Grades!$I:$I,Grades!$A:$A,"="&amp;$A280))</f>
        <v>0.33333333333333331</v>
      </c>
      <c r="N280" s="28">
        <f>IF(G280&lt;&gt;0,SUMIFS(Grades!$P:$P,Grades!$P:$P,"&gt;0",Grades!$A:$A,"="&amp;Alumn_Filtered!$A280,Grades!$J:$J,"=1",Grades!$I:$I,"="&amp;_xlfn.MINIFS(Grades!$I:$I,Grades!$A:$A,"="&amp;$A280))/COUNTIFS(Grades!P:P,"&lt;&gt;BAD",Grades!P:P,"&lt;&gt;DRP",Grades!P:P,"&lt;&gt;CVL",Grades!$A:$A,"="&amp;Alumn_Filtered!$A280,Grades!$J:$J,"=1",Grades!$I:$I,"="&amp;_xlfn.MINIFS(Grades!$I:$I,Grades!$A:$A,"="&amp;$A280)),0)</f>
        <v>0.5527777777777777</v>
      </c>
      <c r="O280">
        <f>COUNTIFS(Grades!$A:$A,"="&amp;Alumn_Filtered!$A280,Grades!$J:$J,"=2",Grades!$I:$I,"="&amp;_xlfn.MINIFS(Grades!$I:$I,Grades!$A:$A,"="&amp;$A280))</f>
        <v>8</v>
      </c>
      <c r="P280">
        <f>COUNTIFS(Grades!$A:$A,"="&amp;Alumn_Filtered!$A280,Grades!$P:$P,"=DRP",Grades!$J:$J,"=2",Grades!$I:$I,"="&amp;_xlfn.MINIFS(Grades!$I:$I,Grades!$A:$A,"="&amp;$A280))</f>
        <v>0</v>
      </c>
      <c r="Q280">
        <f>COUNTIFS(Grades!$A:$A,"="&amp;Alumn_Filtered!$A280,Grades!$P:$P,"=BAD",Grades!$J:$J,"=2",Grades!$I:$I,"="&amp;_xlfn.MINIFS(Grades!$I:$I,Grades!$A:$A,"="&amp;$A280))</f>
        <v>2</v>
      </c>
      <c r="R280">
        <f>COUNTIFS(Grades!$A:$A,"="&amp;Alumn_Filtered!$A280,Grades!$P:$P,"CVL",Grades!$J:$J,"=2",Grades!$I:$I,"="&amp;_xlfn.MINIFS(Grades!$I:$I,Grades!$A:$A,"="&amp;$A280))</f>
        <v>0</v>
      </c>
      <c r="S280">
        <f t="shared" si="79"/>
        <v>6</v>
      </c>
      <c r="T280">
        <f>COUNTIFS(Grades!$A:$A,"="&amp;Alumn_Filtered!$A280,Grades!$J:$J,"=2",Grades!$P:$P,"&gt;=0.5",Grades!$I:$I,"="&amp;_xlfn.MINIFS(Grades!$I:$I,Grades!$A:$A,"="&amp;$A280))</f>
        <v>4</v>
      </c>
      <c r="U280" s="28">
        <f t="shared" si="69"/>
        <v>0.66666666666666663</v>
      </c>
      <c r="V280">
        <f>COUNTIFS(Grades!$A:$A,"="&amp;Alumn_Filtered!$A280,Grades!$J:$J,"=2",Grades!$P:$P,"&lt;0.5",Grades!$I:$I,"="&amp;_xlfn.MINIFS(Grades!$I:$I,Grades!$A:$A,"="&amp;$A280))</f>
        <v>2</v>
      </c>
      <c r="W280" s="28">
        <f t="shared" si="70"/>
        <v>0.33333333333333331</v>
      </c>
      <c r="X280" s="28">
        <f>_xlfn.MAXIFS(Grades!$P:$P,Grades!$A:$A,"="&amp;Alumn_Filtered!$A280,Grades!$J:$J,"=2",Grades!$I:$I,"="&amp;_xlfn.MINIFS(Grades!$I:$I,Grades!$A:$A,"="&amp;$A280))</f>
        <v>0.81666666666666676</v>
      </c>
      <c r="Y280" s="28">
        <f>_xlfn.MINIFS(Grades!$P:$P,Grades!$A:$A,"="&amp;Alumn_Filtered!$A280,Grades!$J:$J,"=2",Grades!$I:$I,"="&amp;_xlfn.MINIFS(Grades!$I:$I,Grades!$A:$A,"="&amp;$A280))</f>
        <v>0.21666666666666665</v>
      </c>
      <c r="Z280" s="28">
        <f>IF(S280&lt;&gt;0,SUMIFS(Grades!$P:$P,Grades!$P:$P,"&gt;0",Grades!$A:$A,"="&amp;Alumn_Filtered!$A280,Grades!$J:$J,"=2",Grades!$I:$I,"="&amp;_xlfn.MINIFS(Grades!$I:$I,Grades!$A:$A,"="&amp;$A280))/COUNTIFS(Grades!P:P,"&lt;&gt;BAD",Grades!P:P,"&lt;&gt;DRP",Grades!P:P,"&lt;&gt;CVL",Grades!$A:$A,"="&amp;Alumn_Filtered!$A280,Grades!$J:$J,"=2",Grades!$I:$I,"="&amp;_xlfn.MINIFS(Grades!$I:$I,Grades!$A:$A,"="&amp;$A280)),0)</f>
        <v>0.49722222222222223</v>
      </c>
      <c r="AA280" s="28">
        <f t="shared" si="71"/>
        <v>-5.5555555555555469E-2</v>
      </c>
      <c r="AB280">
        <f t="shared" ca="1" si="65"/>
        <v>21</v>
      </c>
      <c r="AC280" t="str">
        <f>LEFT(VLOOKUP($A280,Ingresos!$C:$X,5,FALSE),1)</f>
        <v>S</v>
      </c>
      <c r="AD280">
        <f t="shared" si="72"/>
        <v>1</v>
      </c>
      <c r="AE280" t="str">
        <f>LEFT(VLOOKUP($A280,Ingresos!$C:$X,6,FALSE),1)</f>
        <v>R</v>
      </c>
      <c r="AF280">
        <f t="shared" si="73"/>
        <v>1</v>
      </c>
      <c r="AG280">
        <f>VLOOKUP($A280,Ingresos!$C:$X,9,FALSE)</f>
        <v>534</v>
      </c>
      <c r="AH280" s="28">
        <f t="shared" si="74"/>
        <v>0.52836304700162073</v>
      </c>
      <c r="AI280">
        <f>VLOOKUP($A280,Ingresos!$C:$X,10,FALSE)</f>
        <v>553</v>
      </c>
      <c r="AJ280" s="28">
        <f t="shared" si="75"/>
        <v>0.55915721231766613</v>
      </c>
      <c r="AK280">
        <f>VLOOKUP($A280,Ingresos!$C:$X,11,FALSE)</f>
        <v>574</v>
      </c>
      <c r="AL280" s="28">
        <f t="shared" si="76"/>
        <v>0.59319286871961097</v>
      </c>
      <c r="AM280">
        <f>VLOOKUP($A280,Ingresos!$C:$X,12,FALSE)</f>
        <v>622</v>
      </c>
      <c r="AN280" s="28">
        <f t="shared" si="77"/>
        <v>0.6709886547811994</v>
      </c>
      <c r="AO280">
        <f>VLOOKUP($A280,Ingresos!$C:$X,18,FALSE)</f>
        <v>13</v>
      </c>
      <c r="AP280">
        <f t="shared" si="80"/>
        <v>13</v>
      </c>
      <c r="AQ280" t="str">
        <f>VLOOKUP($A280,Ingresos!$C:$X,19,FALSE)</f>
        <v>H1</v>
      </c>
      <c r="AR280">
        <f t="shared" si="78"/>
        <v>1</v>
      </c>
      <c r="AS280">
        <f>VLOOKUP($A280,Ingresos!$C:$X,22,FALSE)</f>
        <v>5</v>
      </c>
    </row>
    <row r="281" spans="1:45" x14ac:dyDescent="0.25">
      <c r="A281">
        <v>194981090</v>
      </c>
      <c r="B281">
        <f>IF((_xlfn.MAXIFS(Grades!$I:$I,Grades!$A:$A,"="&amp;$A281)-_xlfn.MINIFS(Grades!$I:$I,Grades!$A:$A,"="&amp;$A281))=0,0,1)</f>
        <v>0</v>
      </c>
      <c r="C281">
        <f>COUNTIFS(Grades!$A:$A,"="&amp;Alumn_Filtered!$A281,Grades!$J:$J,"=1",Grades!$I:$I,"="&amp;_xlfn.MINIFS(Grades!$I:$I,Grades!$A:$A,"="&amp;$A281))</f>
        <v>6</v>
      </c>
      <c r="D281">
        <f>COUNTIFS(Grades!$A:$A,"="&amp;Alumn_Filtered!$A281,Grades!$P:$P,"=DRP",Grades!$J:$J,"=1",Grades!$I:$I,"="&amp;_xlfn.MINIFS(Grades!$I:$I,Grades!$A:$A,"="&amp;$A281))</f>
        <v>0</v>
      </c>
      <c r="E281">
        <f>COUNTIFS(Grades!$A:$A,"="&amp;Alumn_Filtered!$A281,Grades!$P:$P,"=BAD",Grades!$J:$J,"=1",Grades!$I:$I,"="&amp;_xlfn.MINIFS(Grades!$I:$I,Grades!$A:$A,"="&amp;$A281))</f>
        <v>0</v>
      </c>
      <c r="F281">
        <f>COUNTIFS(Grades!$A:$A,"="&amp;Alumn_Filtered!$A281,Grades!$P:$P,"CVL",Grades!$J:$J,"=1",Grades!$I:$I,"="&amp;_xlfn.MINIFS(Grades!$I:$I,Grades!$A:$A,"="&amp;$A281))</f>
        <v>0</v>
      </c>
      <c r="G281" s="30">
        <f t="shared" si="66"/>
        <v>6</v>
      </c>
      <c r="H281">
        <f>COUNTIFS(Grades!$A:$A,"="&amp;Alumn_Filtered!$A281,Grades!$J:$J,"=1",Grades!$P:$P,"&gt;=0.5",Grades!$I:$I,"="&amp;_xlfn.MINIFS(Grades!$I:$I,Grades!$A:$A,"="&amp;$A281))</f>
        <v>3</v>
      </c>
      <c r="I281" s="28">
        <f t="shared" si="67"/>
        <v>0.5</v>
      </c>
      <c r="J281">
        <f>COUNTIFS(Grades!$A:$A,"="&amp;Alumn_Filtered!$A281,Grades!$J:$J,"=1",Grades!$P:$P,"&lt;0.5",Grades!$I:$I,"="&amp;_xlfn.MINIFS(Grades!$I:$I,Grades!$A:$A,"="&amp;$A281))</f>
        <v>3</v>
      </c>
      <c r="K281" s="28">
        <f t="shared" si="68"/>
        <v>0.5</v>
      </c>
      <c r="L281" s="28">
        <f>_xlfn.MAXIFS(Grades!$P:$P,Grades!$A:$A,"="&amp;Alumn_Filtered!$A281,Grades!$J:$J,"=1",Grades!$I:$I,"="&amp;_xlfn.MINIFS(Grades!$I:$I,Grades!$A:$A,"="&amp;$A281))</f>
        <v>0.83333333333333337</v>
      </c>
      <c r="M281" s="28">
        <f>_xlfn.MINIFS(Grades!$P:$P,Grades!$A:$A,"="&amp;Alumn_Filtered!$A281,Grades!$J:$J,"=1",Grades!$I:$I,"="&amp;_xlfn.MINIFS(Grades!$I:$I,Grades!$A:$A,"="&amp;$A281))</f>
        <v>0.31666666666666665</v>
      </c>
      <c r="N281" s="28">
        <f>IF(G281&lt;&gt;0,SUMIFS(Grades!$P:$P,Grades!$P:$P,"&gt;0",Grades!$A:$A,"="&amp;Alumn_Filtered!$A281,Grades!$J:$J,"=1",Grades!$I:$I,"="&amp;_xlfn.MINIFS(Grades!$I:$I,Grades!$A:$A,"="&amp;$A281))/COUNTIFS(Grades!P:P,"&lt;&gt;BAD",Grades!P:P,"&lt;&gt;DRP",Grades!P:P,"&lt;&gt;CVL",Grades!$A:$A,"="&amp;Alumn_Filtered!$A281,Grades!$J:$J,"=1",Grades!$I:$I,"="&amp;_xlfn.MINIFS(Grades!$I:$I,Grades!$A:$A,"="&amp;$A281)),0)</f>
        <v>0.52500000000000002</v>
      </c>
      <c r="O281">
        <f>COUNTIFS(Grades!$A:$A,"="&amp;Alumn_Filtered!$A281,Grades!$J:$J,"=2",Grades!$I:$I,"="&amp;_xlfn.MINIFS(Grades!$I:$I,Grades!$A:$A,"="&amp;$A281))</f>
        <v>11</v>
      </c>
      <c r="P281">
        <f>COUNTIFS(Grades!$A:$A,"="&amp;Alumn_Filtered!$A281,Grades!$P:$P,"=DRP",Grades!$J:$J,"=2",Grades!$I:$I,"="&amp;_xlfn.MINIFS(Grades!$I:$I,Grades!$A:$A,"="&amp;$A281))</f>
        <v>4</v>
      </c>
      <c r="Q281">
        <f>COUNTIFS(Grades!$A:$A,"="&amp;Alumn_Filtered!$A281,Grades!$P:$P,"=BAD",Grades!$J:$J,"=2",Grades!$I:$I,"="&amp;_xlfn.MINIFS(Grades!$I:$I,Grades!$A:$A,"="&amp;$A281))</f>
        <v>2</v>
      </c>
      <c r="R281">
        <f>COUNTIFS(Grades!$A:$A,"="&amp;Alumn_Filtered!$A281,Grades!$P:$P,"CVL",Grades!$J:$J,"=2",Grades!$I:$I,"="&amp;_xlfn.MINIFS(Grades!$I:$I,Grades!$A:$A,"="&amp;$A281))</f>
        <v>0</v>
      </c>
      <c r="S281">
        <f t="shared" si="79"/>
        <v>5</v>
      </c>
      <c r="T281">
        <f>COUNTIFS(Grades!$A:$A,"="&amp;Alumn_Filtered!$A281,Grades!$J:$J,"=2",Grades!$P:$P,"&gt;=0.5",Grades!$I:$I,"="&amp;_xlfn.MINIFS(Grades!$I:$I,Grades!$A:$A,"="&amp;$A281))</f>
        <v>2</v>
      </c>
      <c r="U281" s="28">
        <f t="shared" si="69"/>
        <v>0.4</v>
      </c>
      <c r="V281">
        <f>COUNTIFS(Grades!$A:$A,"="&amp;Alumn_Filtered!$A281,Grades!$J:$J,"=2",Grades!$P:$P,"&lt;0.5",Grades!$I:$I,"="&amp;_xlfn.MINIFS(Grades!$I:$I,Grades!$A:$A,"="&amp;$A281))</f>
        <v>3</v>
      </c>
      <c r="W281" s="28">
        <f t="shared" si="70"/>
        <v>0.6</v>
      </c>
      <c r="X281" s="28">
        <f>_xlfn.MAXIFS(Grades!$P:$P,Grades!$A:$A,"="&amp;Alumn_Filtered!$A281,Grades!$J:$J,"=2",Grades!$I:$I,"="&amp;_xlfn.MINIFS(Grades!$I:$I,Grades!$A:$A,"="&amp;$A281))</f>
        <v>0.81666666666666676</v>
      </c>
      <c r="Y281" s="28">
        <f>_xlfn.MINIFS(Grades!$P:$P,Grades!$A:$A,"="&amp;Alumn_Filtered!$A281,Grades!$J:$J,"=2",Grades!$I:$I,"="&amp;_xlfn.MINIFS(Grades!$I:$I,Grades!$A:$A,"="&amp;$A281))</f>
        <v>0.39999999999999997</v>
      </c>
      <c r="Z281" s="28">
        <f>IF(S281&lt;&gt;0,SUMIFS(Grades!$P:$P,Grades!$P:$P,"&gt;0",Grades!$A:$A,"="&amp;Alumn_Filtered!$A281,Grades!$J:$J,"=2",Grades!$I:$I,"="&amp;_xlfn.MINIFS(Grades!$I:$I,Grades!$A:$A,"="&amp;$A281))/COUNTIFS(Grades!P:P,"&lt;&gt;BAD",Grades!P:P,"&lt;&gt;DRP",Grades!P:P,"&lt;&gt;CVL",Grades!$A:$A,"="&amp;Alumn_Filtered!$A281,Grades!$J:$J,"=2",Grades!$I:$I,"="&amp;_xlfn.MINIFS(Grades!$I:$I,Grades!$A:$A,"="&amp;$A281)),0)</f>
        <v>0.53999999999999992</v>
      </c>
      <c r="AA281" s="28">
        <f t="shared" si="71"/>
        <v>1.4999999999999902E-2</v>
      </c>
      <c r="AB281">
        <f t="shared" ca="1" si="65"/>
        <v>21</v>
      </c>
      <c r="AC281" t="str">
        <f>LEFT(VLOOKUP($A281,Ingresos!$C:$X,5,FALSE),1)</f>
        <v>S</v>
      </c>
      <c r="AD281">
        <f t="shared" si="72"/>
        <v>1</v>
      </c>
      <c r="AE281" t="str">
        <f>LEFT(VLOOKUP($A281,Ingresos!$C:$X,6,FALSE),1)</f>
        <v>R</v>
      </c>
      <c r="AF281">
        <f t="shared" si="73"/>
        <v>1</v>
      </c>
      <c r="AG281">
        <f>VLOOKUP($A281,Ingresos!$C:$X,9,FALSE)</f>
        <v>562</v>
      </c>
      <c r="AH281" s="28">
        <f t="shared" si="74"/>
        <v>0.57374392220421389</v>
      </c>
      <c r="AI281">
        <f>VLOOKUP($A281,Ingresos!$C:$X,10,FALSE)</f>
        <v>595</v>
      </c>
      <c r="AJ281" s="28">
        <f t="shared" si="75"/>
        <v>0.62722852512155591</v>
      </c>
      <c r="AK281">
        <f>VLOOKUP($A281,Ingresos!$C:$X,11,FALSE)</f>
        <v>582</v>
      </c>
      <c r="AL281" s="28">
        <f t="shared" si="76"/>
        <v>0.60615883306320906</v>
      </c>
      <c r="AM281">
        <f>VLOOKUP($A281,Ingresos!$C:$X,12,FALSE)</f>
        <v>502</v>
      </c>
      <c r="AN281" s="28">
        <f t="shared" si="77"/>
        <v>0.47649918962722854</v>
      </c>
      <c r="AO281">
        <f>VLOOKUP($A281,Ingresos!$C:$X,18,FALSE)</f>
        <v>13</v>
      </c>
      <c r="AP281">
        <f t="shared" si="80"/>
        <v>13</v>
      </c>
      <c r="AQ281" t="str">
        <f>VLOOKUP($A281,Ingresos!$C:$X,19,FALSE)</f>
        <v>T2</v>
      </c>
      <c r="AR281">
        <f t="shared" si="78"/>
        <v>4</v>
      </c>
      <c r="AS281">
        <f>VLOOKUP($A281,Ingresos!$C:$X,22,FALSE)</f>
        <v>0</v>
      </c>
    </row>
    <row r="282" spans="1:45" x14ac:dyDescent="0.25">
      <c r="A282">
        <v>195031916</v>
      </c>
      <c r="B282">
        <f>IF((_xlfn.MAXIFS(Grades!$I:$I,Grades!$A:$A,"="&amp;$A282)-_xlfn.MINIFS(Grades!$I:$I,Grades!$A:$A,"="&amp;$A282))=0,0,1)</f>
        <v>1</v>
      </c>
      <c r="C282">
        <f>COUNTIFS(Grades!$A:$A,"="&amp;Alumn_Filtered!$A282,Grades!$J:$J,"=1",Grades!$I:$I,"="&amp;_xlfn.MINIFS(Grades!$I:$I,Grades!$A:$A,"="&amp;$A282))</f>
        <v>6</v>
      </c>
      <c r="D282">
        <f>COUNTIFS(Grades!$A:$A,"="&amp;Alumn_Filtered!$A282,Grades!$P:$P,"=DRP",Grades!$J:$J,"=1",Grades!$I:$I,"="&amp;_xlfn.MINIFS(Grades!$I:$I,Grades!$A:$A,"="&amp;$A282))</f>
        <v>0</v>
      </c>
      <c r="E282">
        <f>COUNTIFS(Grades!$A:$A,"="&amp;Alumn_Filtered!$A282,Grades!$P:$P,"=BAD",Grades!$J:$J,"=1",Grades!$I:$I,"="&amp;_xlfn.MINIFS(Grades!$I:$I,Grades!$A:$A,"="&amp;$A282))</f>
        <v>0</v>
      </c>
      <c r="F282">
        <f>COUNTIFS(Grades!$A:$A,"="&amp;Alumn_Filtered!$A282,Grades!$P:$P,"CVL",Grades!$J:$J,"=1",Grades!$I:$I,"="&amp;_xlfn.MINIFS(Grades!$I:$I,Grades!$A:$A,"="&amp;$A282))</f>
        <v>0</v>
      </c>
      <c r="G282" s="30">
        <f t="shared" si="66"/>
        <v>6</v>
      </c>
      <c r="H282">
        <f>COUNTIFS(Grades!$A:$A,"="&amp;Alumn_Filtered!$A282,Grades!$J:$J,"=1",Grades!$P:$P,"&gt;=0.5",Grades!$I:$I,"="&amp;_xlfn.MINIFS(Grades!$I:$I,Grades!$A:$A,"="&amp;$A282))</f>
        <v>3</v>
      </c>
      <c r="I282" s="28">
        <f t="shared" si="67"/>
        <v>0.5</v>
      </c>
      <c r="J282">
        <f>COUNTIFS(Grades!$A:$A,"="&amp;Alumn_Filtered!$A282,Grades!$J:$J,"=1",Grades!$P:$P,"&lt;0.5",Grades!$I:$I,"="&amp;_xlfn.MINIFS(Grades!$I:$I,Grades!$A:$A,"="&amp;$A282))</f>
        <v>3</v>
      </c>
      <c r="K282" s="28">
        <f t="shared" si="68"/>
        <v>0.5</v>
      </c>
      <c r="L282" s="28">
        <f>_xlfn.MAXIFS(Grades!$P:$P,Grades!$A:$A,"="&amp;Alumn_Filtered!$A282,Grades!$J:$J,"=1",Grades!$I:$I,"="&amp;_xlfn.MINIFS(Grades!$I:$I,Grades!$A:$A,"="&amp;$A282))</f>
        <v>0.8666666666666667</v>
      </c>
      <c r="M282" s="28">
        <f>_xlfn.MINIFS(Grades!$P:$P,Grades!$A:$A,"="&amp;Alumn_Filtered!$A282,Grades!$J:$J,"=1",Grades!$I:$I,"="&amp;_xlfn.MINIFS(Grades!$I:$I,Grades!$A:$A,"="&amp;$A282))</f>
        <v>0.33333333333333331</v>
      </c>
      <c r="N282" s="28">
        <f>IF(G282&lt;&gt;0,SUMIFS(Grades!$P:$P,Grades!$P:$P,"&gt;0",Grades!$A:$A,"="&amp;Alumn_Filtered!$A282,Grades!$J:$J,"=1",Grades!$I:$I,"="&amp;_xlfn.MINIFS(Grades!$I:$I,Grades!$A:$A,"="&amp;$A282))/COUNTIFS(Grades!P:P,"&lt;&gt;BAD",Grades!P:P,"&lt;&gt;DRP",Grades!P:P,"&lt;&gt;CVL",Grades!$A:$A,"="&amp;Alumn_Filtered!$A282,Grades!$J:$J,"=1",Grades!$I:$I,"="&amp;_xlfn.MINIFS(Grades!$I:$I,Grades!$A:$A,"="&amp;$A282)),0)</f>
        <v>0.50555555555555565</v>
      </c>
      <c r="O282">
        <f>COUNTIFS(Grades!$A:$A,"="&amp;Alumn_Filtered!$A282,Grades!$J:$J,"=2",Grades!$I:$I,"="&amp;_xlfn.MINIFS(Grades!$I:$I,Grades!$A:$A,"="&amp;$A282))</f>
        <v>7</v>
      </c>
      <c r="P282">
        <f>COUNTIFS(Grades!$A:$A,"="&amp;Alumn_Filtered!$A282,Grades!$P:$P,"=DRP",Grades!$J:$J,"=2",Grades!$I:$I,"="&amp;_xlfn.MINIFS(Grades!$I:$I,Grades!$A:$A,"="&amp;$A282))</f>
        <v>0</v>
      </c>
      <c r="Q282">
        <f>COUNTIFS(Grades!$A:$A,"="&amp;Alumn_Filtered!$A282,Grades!$P:$P,"=BAD",Grades!$J:$J,"=2",Grades!$I:$I,"="&amp;_xlfn.MINIFS(Grades!$I:$I,Grades!$A:$A,"="&amp;$A282))</f>
        <v>0</v>
      </c>
      <c r="R282">
        <f>COUNTIFS(Grades!$A:$A,"="&amp;Alumn_Filtered!$A282,Grades!$P:$P,"CVL",Grades!$J:$J,"=2",Grades!$I:$I,"="&amp;_xlfn.MINIFS(Grades!$I:$I,Grades!$A:$A,"="&amp;$A282))</f>
        <v>0</v>
      </c>
      <c r="S282">
        <f t="shared" si="79"/>
        <v>7</v>
      </c>
      <c r="T282">
        <f>COUNTIFS(Grades!$A:$A,"="&amp;Alumn_Filtered!$A282,Grades!$J:$J,"=2",Grades!$P:$P,"&gt;=0.5",Grades!$I:$I,"="&amp;_xlfn.MINIFS(Grades!$I:$I,Grades!$A:$A,"="&amp;$A282))</f>
        <v>3</v>
      </c>
      <c r="U282" s="28">
        <f t="shared" si="69"/>
        <v>0.42857142857142855</v>
      </c>
      <c r="V282">
        <f>COUNTIFS(Grades!$A:$A,"="&amp;Alumn_Filtered!$A282,Grades!$J:$J,"=2",Grades!$P:$P,"&lt;0.5",Grades!$I:$I,"="&amp;_xlfn.MINIFS(Grades!$I:$I,Grades!$A:$A,"="&amp;$A282))</f>
        <v>4</v>
      </c>
      <c r="W282" s="28">
        <f t="shared" si="70"/>
        <v>0.5714285714285714</v>
      </c>
      <c r="X282" s="28">
        <f>_xlfn.MAXIFS(Grades!$P:$P,Grades!$A:$A,"="&amp;Alumn_Filtered!$A282,Grades!$J:$J,"=2",Grades!$I:$I,"="&amp;_xlfn.MINIFS(Grades!$I:$I,Grades!$A:$A,"="&amp;$A282))</f>
        <v>0.56666666666666676</v>
      </c>
      <c r="Y282" s="28">
        <f>_xlfn.MINIFS(Grades!$P:$P,Grades!$A:$A,"="&amp;Alumn_Filtered!$A282,Grades!$J:$J,"=2",Grades!$I:$I,"="&amp;_xlfn.MINIFS(Grades!$I:$I,Grades!$A:$A,"="&amp;$A282))</f>
        <v>0.28333333333333338</v>
      </c>
      <c r="Z282" s="28">
        <f>IF(S282&lt;&gt;0,SUMIFS(Grades!$P:$P,Grades!$P:$P,"&gt;0",Grades!$A:$A,"="&amp;Alumn_Filtered!$A282,Grades!$J:$J,"=2",Grades!$I:$I,"="&amp;_xlfn.MINIFS(Grades!$I:$I,Grades!$A:$A,"="&amp;$A282))/COUNTIFS(Grades!P:P,"&lt;&gt;BAD",Grades!P:P,"&lt;&gt;DRP",Grades!P:P,"&lt;&gt;CVL",Grades!$A:$A,"="&amp;Alumn_Filtered!$A282,Grades!$J:$J,"=2",Grades!$I:$I,"="&amp;_xlfn.MINIFS(Grades!$I:$I,Grades!$A:$A,"="&amp;$A282)),0)</f>
        <v>0.42380952380952391</v>
      </c>
      <c r="AA282" s="28">
        <f t="shared" si="71"/>
        <v>-8.1746031746031733E-2</v>
      </c>
      <c r="AB282">
        <f t="shared" ca="1" si="65"/>
        <v>21</v>
      </c>
      <c r="AC282" t="str">
        <f>LEFT(VLOOKUP($A282,Ingresos!$C:$X,5,FALSE),1)</f>
        <v>S</v>
      </c>
      <c r="AD282">
        <f t="shared" si="72"/>
        <v>1</v>
      </c>
      <c r="AE282" t="str">
        <f>LEFT(VLOOKUP($A282,Ingresos!$C:$X,6,FALSE),1)</f>
        <v>R</v>
      </c>
      <c r="AF282">
        <f t="shared" si="73"/>
        <v>1</v>
      </c>
      <c r="AG282">
        <f>VLOOKUP($A282,Ingresos!$C:$X,9,FALSE)</f>
        <v>554</v>
      </c>
      <c r="AH282" s="28">
        <f t="shared" si="74"/>
        <v>0.56077795786061591</v>
      </c>
      <c r="AI282">
        <f>VLOOKUP($A282,Ingresos!$C:$X,10,FALSE)</f>
        <v>554</v>
      </c>
      <c r="AJ282" s="28">
        <f t="shared" si="75"/>
        <v>0.56077795786061591</v>
      </c>
      <c r="AK282">
        <f>VLOOKUP($A282,Ingresos!$C:$X,11,FALSE)</f>
        <v>394</v>
      </c>
      <c r="AL282" s="28">
        <f t="shared" si="76"/>
        <v>0.30145867098865481</v>
      </c>
      <c r="AM282">
        <f>VLOOKUP($A282,Ingresos!$C:$X,12,FALSE)</f>
        <v>563</v>
      </c>
      <c r="AN282" s="28">
        <f t="shared" si="77"/>
        <v>0.57536466774716366</v>
      </c>
      <c r="AO282" t="str">
        <f>VLOOKUP($A282,Ingresos!$C:$X,18,FALSE)</f>
        <v>RM</v>
      </c>
      <c r="AP282">
        <f t="shared" si="80"/>
        <v>13</v>
      </c>
      <c r="AQ282" t="str">
        <f>VLOOKUP($A282,Ingresos!$C:$X,19,FALSE)</f>
        <v>H1</v>
      </c>
      <c r="AR282">
        <f t="shared" si="78"/>
        <v>1</v>
      </c>
      <c r="AS282">
        <f>VLOOKUP($A282,Ingresos!$C:$X,22,FALSE)</f>
        <v>5</v>
      </c>
    </row>
    <row r="283" spans="1:45" x14ac:dyDescent="0.25">
      <c r="A283">
        <v>195036411</v>
      </c>
      <c r="B283">
        <f>IF((_xlfn.MAXIFS(Grades!$I:$I,Grades!$A:$A,"="&amp;$A283)-_xlfn.MINIFS(Grades!$I:$I,Grades!$A:$A,"="&amp;$A283))=0,0,1)</f>
        <v>1</v>
      </c>
      <c r="C283">
        <f>COUNTIFS(Grades!$A:$A,"="&amp;Alumn_Filtered!$A283,Grades!$J:$J,"=1",Grades!$I:$I,"="&amp;_xlfn.MINIFS(Grades!$I:$I,Grades!$A:$A,"="&amp;$A283))</f>
        <v>6</v>
      </c>
      <c r="D283">
        <f>COUNTIFS(Grades!$A:$A,"="&amp;Alumn_Filtered!$A283,Grades!$P:$P,"=DRP",Grades!$J:$J,"=1",Grades!$I:$I,"="&amp;_xlfn.MINIFS(Grades!$I:$I,Grades!$A:$A,"="&amp;$A283))</f>
        <v>0</v>
      </c>
      <c r="E283">
        <f>COUNTIFS(Grades!$A:$A,"="&amp;Alumn_Filtered!$A283,Grades!$P:$P,"=BAD",Grades!$J:$J,"=1",Grades!$I:$I,"="&amp;_xlfn.MINIFS(Grades!$I:$I,Grades!$A:$A,"="&amp;$A283))</f>
        <v>0</v>
      </c>
      <c r="F283">
        <f>COUNTIFS(Grades!$A:$A,"="&amp;Alumn_Filtered!$A283,Grades!$P:$P,"CVL",Grades!$J:$J,"=1",Grades!$I:$I,"="&amp;_xlfn.MINIFS(Grades!$I:$I,Grades!$A:$A,"="&amp;$A283))</f>
        <v>0</v>
      </c>
      <c r="G283" s="30">
        <f t="shared" si="66"/>
        <v>6</v>
      </c>
      <c r="H283">
        <f>COUNTIFS(Grades!$A:$A,"="&amp;Alumn_Filtered!$A283,Grades!$J:$J,"=1",Grades!$P:$P,"&gt;=0.5",Grades!$I:$I,"="&amp;_xlfn.MINIFS(Grades!$I:$I,Grades!$A:$A,"="&amp;$A283))</f>
        <v>5</v>
      </c>
      <c r="I283" s="28">
        <f t="shared" si="67"/>
        <v>0.83333333333333337</v>
      </c>
      <c r="J283">
        <f>COUNTIFS(Grades!$A:$A,"="&amp;Alumn_Filtered!$A283,Grades!$J:$J,"=1",Grades!$P:$P,"&lt;0.5",Grades!$I:$I,"="&amp;_xlfn.MINIFS(Grades!$I:$I,Grades!$A:$A,"="&amp;$A283))</f>
        <v>1</v>
      </c>
      <c r="K283" s="28">
        <f t="shared" si="68"/>
        <v>0.16666666666666666</v>
      </c>
      <c r="L283" s="28">
        <f>_xlfn.MAXIFS(Grades!$P:$P,Grades!$A:$A,"="&amp;Alumn_Filtered!$A283,Grades!$J:$J,"=1",Grades!$I:$I,"="&amp;_xlfn.MINIFS(Grades!$I:$I,Grades!$A:$A,"="&amp;$A283))</f>
        <v>0.78333333333333333</v>
      </c>
      <c r="M283" s="28">
        <f>_xlfn.MINIFS(Grades!$P:$P,Grades!$A:$A,"="&amp;Alumn_Filtered!$A283,Grades!$J:$J,"=1",Grades!$I:$I,"="&amp;_xlfn.MINIFS(Grades!$I:$I,Grades!$A:$A,"="&amp;$A283))</f>
        <v>0.45</v>
      </c>
      <c r="N283" s="28">
        <f>IF(G283&lt;&gt;0,SUMIFS(Grades!$P:$P,Grades!$P:$P,"&gt;0",Grades!$A:$A,"="&amp;Alumn_Filtered!$A283,Grades!$J:$J,"=1",Grades!$I:$I,"="&amp;_xlfn.MINIFS(Grades!$I:$I,Grades!$A:$A,"="&amp;$A283))/COUNTIFS(Grades!P:P,"&lt;&gt;BAD",Grades!P:P,"&lt;&gt;DRP",Grades!P:P,"&lt;&gt;CVL",Grades!$A:$A,"="&amp;Alumn_Filtered!$A283,Grades!$J:$J,"=1",Grades!$I:$I,"="&amp;_xlfn.MINIFS(Grades!$I:$I,Grades!$A:$A,"="&amp;$A283)),0)</f>
        <v>0.60833333333333328</v>
      </c>
      <c r="O283">
        <f>COUNTIFS(Grades!$A:$A,"="&amp;Alumn_Filtered!$A283,Grades!$J:$J,"=2",Grades!$I:$I,"="&amp;_xlfn.MINIFS(Grades!$I:$I,Grades!$A:$A,"="&amp;$A283))</f>
        <v>9</v>
      </c>
      <c r="P283">
        <f>COUNTIFS(Grades!$A:$A,"="&amp;Alumn_Filtered!$A283,Grades!$P:$P,"=DRP",Grades!$J:$J,"=2",Grades!$I:$I,"="&amp;_xlfn.MINIFS(Grades!$I:$I,Grades!$A:$A,"="&amp;$A283))</f>
        <v>2</v>
      </c>
      <c r="Q283">
        <f>COUNTIFS(Grades!$A:$A,"="&amp;Alumn_Filtered!$A283,Grades!$P:$P,"=BAD",Grades!$J:$J,"=2",Grades!$I:$I,"="&amp;_xlfn.MINIFS(Grades!$I:$I,Grades!$A:$A,"="&amp;$A283))</f>
        <v>0</v>
      </c>
      <c r="R283">
        <f>COUNTIFS(Grades!$A:$A,"="&amp;Alumn_Filtered!$A283,Grades!$P:$P,"CVL",Grades!$J:$J,"=2",Grades!$I:$I,"="&amp;_xlfn.MINIFS(Grades!$I:$I,Grades!$A:$A,"="&amp;$A283))</f>
        <v>0</v>
      </c>
      <c r="S283">
        <f t="shared" si="79"/>
        <v>7</v>
      </c>
      <c r="T283">
        <f>COUNTIFS(Grades!$A:$A,"="&amp;Alumn_Filtered!$A283,Grades!$J:$J,"=2",Grades!$P:$P,"&gt;=0.5",Grades!$I:$I,"="&amp;_xlfn.MINIFS(Grades!$I:$I,Grades!$A:$A,"="&amp;$A283))</f>
        <v>2</v>
      </c>
      <c r="U283" s="28">
        <f t="shared" si="69"/>
        <v>0.2857142857142857</v>
      </c>
      <c r="V283">
        <f>COUNTIFS(Grades!$A:$A,"="&amp;Alumn_Filtered!$A283,Grades!$J:$J,"=2",Grades!$P:$P,"&lt;0.5",Grades!$I:$I,"="&amp;_xlfn.MINIFS(Grades!$I:$I,Grades!$A:$A,"="&amp;$A283))</f>
        <v>5</v>
      </c>
      <c r="W283" s="28">
        <f t="shared" si="70"/>
        <v>0.7142857142857143</v>
      </c>
      <c r="X283" s="28">
        <f>_xlfn.MAXIFS(Grades!$P:$P,Grades!$A:$A,"="&amp;Alumn_Filtered!$A283,Grades!$J:$J,"=2",Grades!$I:$I,"="&amp;_xlfn.MINIFS(Grades!$I:$I,Grades!$A:$A,"="&amp;$A283))</f>
        <v>0.78333333333333333</v>
      </c>
      <c r="Y283" s="28">
        <f>_xlfn.MINIFS(Grades!$P:$P,Grades!$A:$A,"="&amp;Alumn_Filtered!$A283,Grades!$J:$J,"=2",Grades!$I:$I,"="&amp;_xlfn.MINIFS(Grades!$I:$I,Grades!$A:$A,"="&amp;$A283))</f>
        <v>0.21666666666666665</v>
      </c>
      <c r="Z283" s="28">
        <f>IF(S283&lt;&gt;0,SUMIFS(Grades!$P:$P,Grades!$P:$P,"&gt;0",Grades!$A:$A,"="&amp;Alumn_Filtered!$A283,Grades!$J:$J,"=2",Grades!$I:$I,"="&amp;_xlfn.MINIFS(Grades!$I:$I,Grades!$A:$A,"="&amp;$A283))/COUNTIFS(Grades!P:P,"&lt;&gt;BAD",Grades!P:P,"&lt;&gt;DRP",Grades!P:P,"&lt;&gt;CVL",Grades!$A:$A,"="&amp;Alumn_Filtered!$A283,Grades!$J:$J,"=2",Grades!$I:$I,"="&amp;_xlfn.MINIFS(Grades!$I:$I,Grades!$A:$A,"="&amp;$A283)),0)</f>
        <v>0.43809523809523804</v>
      </c>
      <c r="AA283" s="28">
        <f t="shared" si="71"/>
        <v>-0.17023809523809524</v>
      </c>
      <c r="AB283">
        <f t="shared" ca="1" si="65"/>
        <v>21</v>
      </c>
      <c r="AC283" t="str">
        <f>LEFT(VLOOKUP($A283,Ingresos!$C:$X,5,FALSE),1)</f>
        <v>S</v>
      </c>
      <c r="AD283">
        <f t="shared" si="72"/>
        <v>1</v>
      </c>
      <c r="AE283" t="str">
        <f>LEFT(VLOOKUP($A283,Ingresos!$C:$X,6,FALSE),1)</f>
        <v>R</v>
      </c>
      <c r="AF283">
        <f t="shared" si="73"/>
        <v>1</v>
      </c>
      <c r="AG283">
        <f>VLOOKUP($A283,Ingresos!$C:$X,9,FALSE)</f>
        <v>558</v>
      </c>
      <c r="AH283" s="28">
        <f t="shared" si="74"/>
        <v>0.5672609400324149</v>
      </c>
      <c r="AI283">
        <f>VLOOKUP($A283,Ingresos!$C:$X,10,FALSE)</f>
        <v>568</v>
      </c>
      <c r="AJ283" s="28">
        <f t="shared" si="75"/>
        <v>0.58346839546191243</v>
      </c>
      <c r="AK283">
        <f>VLOOKUP($A283,Ingresos!$C:$X,11,FALSE)</f>
        <v>501</v>
      </c>
      <c r="AL283" s="28">
        <f t="shared" si="76"/>
        <v>0.47487844408427876</v>
      </c>
      <c r="AM283">
        <f>VLOOKUP($A283,Ingresos!$C:$X,12,FALSE)</f>
        <v>579</v>
      </c>
      <c r="AN283" s="28">
        <f t="shared" si="77"/>
        <v>0.60129659643435984</v>
      </c>
      <c r="AO283" t="str">
        <f>VLOOKUP($A283,Ingresos!$C:$X,18,FALSE)</f>
        <v>RM</v>
      </c>
      <c r="AP283">
        <f t="shared" si="80"/>
        <v>13</v>
      </c>
      <c r="AQ283" t="str">
        <f>VLOOKUP($A283,Ingresos!$C:$X,19,FALSE)</f>
        <v>H1</v>
      </c>
      <c r="AR283">
        <f t="shared" si="78"/>
        <v>1</v>
      </c>
      <c r="AS283">
        <f>VLOOKUP($A283,Ingresos!$C:$X,22,FALSE)</f>
        <v>13</v>
      </c>
    </row>
    <row r="284" spans="1:45" x14ac:dyDescent="0.25">
      <c r="A284">
        <v>195076022</v>
      </c>
      <c r="B284">
        <f>IF((_xlfn.MAXIFS(Grades!$I:$I,Grades!$A:$A,"="&amp;$A284)-_xlfn.MINIFS(Grades!$I:$I,Grades!$A:$A,"="&amp;$A284))=0,0,1)</f>
        <v>1</v>
      </c>
      <c r="C284">
        <f>COUNTIFS(Grades!$A:$A,"="&amp;Alumn_Filtered!$A284,Grades!$J:$J,"=1",Grades!$I:$I,"="&amp;_xlfn.MINIFS(Grades!$I:$I,Grades!$A:$A,"="&amp;$A284))</f>
        <v>6</v>
      </c>
      <c r="D284">
        <f>COUNTIFS(Grades!$A:$A,"="&amp;Alumn_Filtered!$A284,Grades!$P:$P,"=DRP",Grades!$J:$J,"=1",Grades!$I:$I,"="&amp;_xlfn.MINIFS(Grades!$I:$I,Grades!$A:$A,"="&amp;$A284))</f>
        <v>0</v>
      </c>
      <c r="E284">
        <f>COUNTIFS(Grades!$A:$A,"="&amp;Alumn_Filtered!$A284,Grades!$P:$P,"=BAD",Grades!$J:$J,"=1",Grades!$I:$I,"="&amp;_xlfn.MINIFS(Grades!$I:$I,Grades!$A:$A,"="&amp;$A284))</f>
        <v>0</v>
      </c>
      <c r="F284">
        <f>COUNTIFS(Grades!$A:$A,"="&amp;Alumn_Filtered!$A284,Grades!$P:$P,"CVL",Grades!$J:$J,"=1",Grades!$I:$I,"="&amp;_xlfn.MINIFS(Grades!$I:$I,Grades!$A:$A,"="&amp;$A284))</f>
        <v>0</v>
      </c>
      <c r="G284" s="30">
        <f t="shared" si="66"/>
        <v>6</v>
      </c>
      <c r="H284">
        <f>COUNTIFS(Grades!$A:$A,"="&amp;Alumn_Filtered!$A284,Grades!$J:$J,"=1",Grades!$P:$P,"&gt;=0.5",Grades!$I:$I,"="&amp;_xlfn.MINIFS(Grades!$I:$I,Grades!$A:$A,"="&amp;$A284))</f>
        <v>6</v>
      </c>
      <c r="I284" s="28">
        <f t="shared" si="67"/>
        <v>1</v>
      </c>
      <c r="J284">
        <f>COUNTIFS(Grades!$A:$A,"="&amp;Alumn_Filtered!$A284,Grades!$J:$J,"=1",Grades!$P:$P,"&lt;0.5",Grades!$I:$I,"="&amp;_xlfn.MINIFS(Grades!$I:$I,Grades!$A:$A,"="&amp;$A284))</f>
        <v>0</v>
      </c>
      <c r="K284" s="28">
        <f t="shared" si="68"/>
        <v>0</v>
      </c>
      <c r="L284" s="28">
        <f>_xlfn.MAXIFS(Grades!$P:$P,Grades!$A:$A,"="&amp;Alumn_Filtered!$A284,Grades!$J:$J,"=1",Grades!$I:$I,"="&amp;_xlfn.MINIFS(Grades!$I:$I,Grades!$A:$A,"="&amp;$A284))</f>
        <v>0.76666666666666661</v>
      </c>
      <c r="M284" s="28">
        <f>_xlfn.MINIFS(Grades!$P:$P,Grades!$A:$A,"="&amp;Alumn_Filtered!$A284,Grades!$J:$J,"=1",Grades!$I:$I,"="&amp;_xlfn.MINIFS(Grades!$I:$I,Grades!$A:$A,"="&amp;$A284))</f>
        <v>0.54999999999999993</v>
      </c>
      <c r="N284" s="28">
        <f>IF(G284&lt;&gt;0,SUMIFS(Grades!$P:$P,Grades!$P:$P,"&gt;0",Grades!$A:$A,"="&amp;Alumn_Filtered!$A284,Grades!$J:$J,"=1",Grades!$I:$I,"="&amp;_xlfn.MINIFS(Grades!$I:$I,Grades!$A:$A,"="&amp;$A284))/COUNTIFS(Grades!P:P,"&lt;&gt;BAD",Grades!P:P,"&lt;&gt;DRP",Grades!P:P,"&lt;&gt;CVL",Grades!$A:$A,"="&amp;Alumn_Filtered!$A284,Grades!$J:$J,"=1",Grades!$I:$I,"="&amp;_xlfn.MINIFS(Grades!$I:$I,Grades!$A:$A,"="&amp;$A284)),0)</f>
        <v>0.67777777777777792</v>
      </c>
      <c r="O284">
        <f>COUNTIFS(Grades!$A:$A,"="&amp;Alumn_Filtered!$A284,Grades!$J:$J,"=2",Grades!$I:$I,"="&amp;_xlfn.MINIFS(Grades!$I:$I,Grades!$A:$A,"="&amp;$A284))</f>
        <v>6</v>
      </c>
      <c r="P284">
        <f>COUNTIFS(Grades!$A:$A,"="&amp;Alumn_Filtered!$A284,Grades!$P:$P,"=DRP",Grades!$J:$J,"=2",Grades!$I:$I,"="&amp;_xlfn.MINIFS(Grades!$I:$I,Grades!$A:$A,"="&amp;$A284))</f>
        <v>0</v>
      </c>
      <c r="Q284">
        <f>COUNTIFS(Grades!$A:$A,"="&amp;Alumn_Filtered!$A284,Grades!$P:$P,"=BAD",Grades!$J:$J,"=2",Grades!$I:$I,"="&amp;_xlfn.MINIFS(Grades!$I:$I,Grades!$A:$A,"="&amp;$A284))</f>
        <v>0</v>
      </c>
      <c r="R284">
        <f>COUNTIFS(Grades!$A:$A,"="&amp;Alumn_Filtered!$A284,Grades!$P:$P,"CVL",Grades!$J:$J,"=2",Grades!$I:$I,"="&amp;_xlfn.MINIFS(Grades!$I:$I,Grades!$A:$A,"="&amp;$A284))</f>
        <v>0</v>
      </c>
      <c r="S284">
        <f t="shared" si="79"/>
        <v>6</v>
      </c>
      <c r="T284">
        <f>COUNTIFS(Grades!$A:$A,"="&amp;Alumn_Filtered!$A284,Grades!$J:$J,"=2",Grades!$P:$P,"&gt;=0.5",Grades!$I:$I,"="&amp;_xlfn.MINIFS(Grades!$I:$I,Grades!$A:$A,"="&amp;$A284))</f>
        <v>6</v>
      </c>
      <c r="U284" s="28">
        <f t="shared" si="69"/>
        <v>1</v>
      </c>
      <c r="V284">
        <f>COUNTIFS(Grades!$A:$A,"="&amp;Alumn_Filtered!$A284,Grades!$J:$J,"=2",Grades!$P:$P,"&lt;0.5",Grades!$I:$I,"="&amp;_xlfn.MINIFS(Grades!$I:$I,Grades!$A:$A,"="&amp;$A284))</f>
        <v>0</v>
      </c>
      <c r="W284" s="28">
        <f t="shared" si="70"/>
        <v>0</v>
      </c>
      <c r="X284" s="28">
        <f>_xlfn.MAXIFS(Grades!$P:$P,Grades!$A:$A,"="&amp;Alumn_Filtered!$A284,Grades!$J:$J,"=2",Grades!$I:$I,"="&amp;_xlfn.MINIFS(Grades!$I:$I,Grades!$A:$A,"="&amp;$A284))</f>
        <v>0.9</v>
      </c>
      <c r="Y284" s="28">
        <f>_xlfn.MINIFS(Grades!$P:$P,Grades!$A:$A,"="&amp;Alumn_Filtered!$A284,Grades!$J:$J,"=2",Grades!$I:$I,"="&amp;_xlfn.MINIFS(Grades!$I:$I,Grades!$A:$A,"="&amp;$A284))</f>
        <v>0.54999999999999993</v>
      </c>
      <c r="Z284" s="28">
        <f>IF(S284&lt;&gt;0,SUMIFS(Grades!$P:$P,Grades!$P:$P,"&gt;0",Grades!$A:$A,"="&amp;Alumn_Filtered!$A284,Grades!$J:$J,"=2",Grades!$I:$I,"="&amp;_xlfn.MINIFS(Grades!$I:$I,Grades!$A:$A,"="&amp;$A284))/COUNTIFS(Grades!P:P,"&lt;&gt;BAD",Grades!P:P,"&lt;&gt;DRP",Grades!P:P,"&lt;&gt;CVL",Grades!$A:$A,"="&amp;Alumn_Filtered!$A284,Grades!$J:$J,"=2",Grades!$I:$I,"="&amp;_xlfn.MINIFS(Grades!$I:$I,Grades!$A:$A,"="&amp;$A284)),0)</f>
        <v>0.73055555555555562</v>
      </c>
      <c r="AA284" s="28">
        <f t="shared" si="71"/>
        <v>5.2777777777777701E-2</v>
      </c>
      <c r="AB284">
        <f t="shared" ca="1" si="65"/>
        <v>21</v>
      </c>
      <c r="AC284" t="str">
        <f>LEFT(VLOOKUP($A284,Ingresos!$C:$X,5,FALSE),1)</f>
        <v>S</v>
      </c>
      <c r="AD284">
        <f t="shared" si="72"/>
        <v>1</v>
      </c>
      <c r="AE284" t="str">
        <f>LEFT(VLOOKUP($A284,Ingresos!$C:$X,6,FALSE),1)</f>
        <v>R</v>
      </c>
      <c r="AF284">
        <f t="shared" si="73"/>
        <v>1</v>
      </c>
      <c r="AG284">
        <f>VLOOKUP($A284,Ingresos!$C:$X,9,FALSE)</f>
        <v>589</v>
      </c>
      <c r="AH284" s="28">
        <f t="shared" si="74"/>
        <v>0.61750405186385737</v>
      </c>
      <c r="AI284">
        <f>VLOOKUP($A284,Ingresos!$C:$X,10,FALSE)</f>
        <v>601</v>
      </c>
      <c r="AJ284" s="28">
        <f t="shared" si="75"/>
        <v>0.63695299837925445</v>
      </c>
      <c r="AK284">
        <f>VLOOKUP($A284,Ingresos!$C:$X,11,FALSE)</f>
        <v>436</v>
      </c>
      <c r="AL284" s="28">
        <f t="shared" si="76"/>
        <v>0.36952998379254459</v>
      </c>
      <c r="AM284">
        <f>VLOOKUP($A284,Ingresos!$C:$X,12,FALSE)</f>
        <v>704</v>
      </c>
      <c r="AN284" s="28">
        <f t="shared" si="77"/>
        <v>0.80388978930307942</v>
      </c>
      <c r="AO284">
        <f>VLOOKUP($A284,Ingresos!$C:$X,18,FALSE)</f>
        <v>13</v>
      </c>
      <c r="AP284">
        <f t="shared" si="80"/>
        <v>13</v>
      </c>
      <c r="AQ284" t="str">
        <f>VLOOKUP($A284,Ingresos!$C:$X,19,FALSE)</f>
        <v>H1</v>
      </c>
      <c r="AR284">
        <f t="shared" si="78"/>
        <v>1</v>
      </c>
      <c r="AS284">
        <f>VLOOKUP($A284,Ingresos!$C:$X,22,FALSE)</f>
        <v>5</v>
      </c>
    </row>
    <row r="285" spans="1:45" x14ac:dyDescent="0.25">
      <c r="A285">
        <v>195078424</v>
      </c>
      <c r="B285">
        <f>IF((_xlfn.MAXIFS(Grades!$I:$I,Grades!$A:$A,"="&amp;$A285)-_xlfn.MINIFS(Grades!$I:$I,Grades!$A:$A,"="&amp;$A285))=0,0,1)</f>
        <v>0</v>
      </c>
      <c r="C285">
        <f>COUNTIFS(Grades!$A:$A,"="&amp;Alumn_Filtered!$A285,Grades!$J:$J,"=1",Grades!$I:$I,"="&amp;_xlfn.MINIFS(Grades!$I:$I,Grades!$A:$A,"="&amp;$A285))</f>
        <v>7</v>
      </c>
      <c r="D285">
        <f>COUNTIFS(Grades!$A:$A,"="&amp;Alumn_Filtered!$A285,Grades!$P:$P,"=DRP",Grades!$J:$J,"=1",Grades!$I:$I,"="&amp;_xlfn.MINIFS(Grades!$I:$I,Grades!$A:$A,"="&amp;$A285))</f>
        <v>1</v>
      </c>
      <c r="E285">
        <f>COUNTIFS(Grades!$A:$A,"="&amp;Alumn_Filtered!$A285,Grades!$P:$P,"=BAD",Grades!$J:$J,"=1",Grades!$I:$I,"="&amp;_xlfn.MINIFS(Grades!$I:$I,Grades!$A:$A,"="&amp;$A285))</f>
        <v>2</v>
      </c>
      <c r="F285">
        <f>COUNTIFS(Grades!$A:$A,"="&amp;Alumn_Filtered!$A285,Grades!$P:$P,"CVL",Grades!$J:$J,"=1",Grades!$I:$I,"="&amp;_xlfn.MINIFS(Grades!$I:$I,Grades!$A:$A,"="&amp;$A285))</f>
        <v>0</v>
      </c>
      <c r="G285" s="30">
        <f t="shared" si="66"/>
        <v>4</v>
      </c>
      <c r="H285">
        <f>COUNTIFS(Grades!$A:$A,"="&amp;Alumn_Filtered!$A285,Grades!$J:$J,"=1",Grades!$P:$P,"&gt;=0.5",Grades!$I:$I,"="&amp;_xlfn.MINIFS(Grades!$I:$I,Grades!$A:$A,"="&amp;$A285))</f>
        <v>0</v>
      </c>
      <c r="I285" s="28">
        <f t="shared" si="67"/>
        <v>0</v>
      </c>
      <c r="J285">
        <f>COUNTIFS(Grades!$A:$A,"="&amp;Alumn_Filtered!$A285,Grades!$J:$J,"=1",Grades!$P:$P,"&lt;0.5",Grades!$I:$I,"="&amp;_xlfn.MINIFS(Grades!$I:$I,Grades!$A:$A,"="&amp;$A285))</f>
        <v>4</v>
      </c>
      <c r="K285" s="28">
        <f t="shared" si="68"/>
        <v>1</v>
      </c>
      <c r="L285" s="28">
        <f>_xlfn.MAXIFS(Grades!$P:$P,Grades!$A:$A,"="&amp;Alumn_Filtered!$A285,Grades!$J:$J,"=1",Grades!$I:$I,"="&amp;_xlfn.MINIFS(Grades!$I:$I,Grades!$A:$A,"="&amp;$A285))</f>
        <v>0.3</v>
      </c>
      <c r="M285" s="28">
        <f>_xlfn.MINIFS(Grades!$P:$P,Grades!$A:$A,"="&amp;Alumn_Filtered!$A285,Grades!$J:$J,"=1",Grades!$I:$I,"="&amp;_xlfn.MINIFS(Grades!$I:$I,Grades!$A:$A,"="&amp;$A285))</f>
        <v>8.3333333333333329E-2</v>
      </c>
      <c r="N285" s="28">
        <f>IF(G285&lt;&gt;0,SUMIFS(Grades!$P:$P,Grades!$P:$P,"&gt;0",Grades!$A:$A,"="&amp;Alumn_Filtered!$A285,Grades!$J:$J,"=1",Grades!$I:$I,"="&amp;_xlfn.MINIFS(Grades!$I:$I,Grades!$A:$A,"="&amp;$A285))/COUNTIFS(Grades!P:P,"&lt;&gt;BAD",Grades!P:P,"&lt;&gt;DRP",Grades!P:P,"&lt;&gt;CVL",Grades!$A:$A,"="&amp;Alumn_Filtered!$A285,Grades!$J:$J,"=1",Grades!$I:$I,"="&amp;_xlfn.MINIFS(Grades!$I:$I,Grades!$A:$A,"="&amp;$A285)),0)</f>
        <v>0.16666666666666666</v>
      </c>
      <c r="O285">
        <f>COUNTIFS(Grades!$A:$A,"="&amp;Alumn_Filtered!$A285,Grades!$J:$J,"=2",Grades!$I:$I,"="&amp;_xlfn.MINIFS(Grades!$I:$I,Grades!$A:$A,"="&amp;$A285))</f>
        <v>6</v>
      </c>
      <c r="P285">
        <f>COUNTIFS(Grades!$A:$A,"="&amp;Alumn_Filtered!$A285,Grades!$P:$P,"=DRP",Grades!$J:$J,"=2",Grades!$I:$I,"="&amp;_xlfn.MINIFS(Grades!$I:$I,Grades!$A:$A,"="&amp;$A285))</f>
        <v>0</v>
      </c>
      <c r="Q285">
        <f>COUNTIFS(Grades!$A:$A,"="&amp;Alumn_Filtered!$A285,Grades!$P:$P,"=BAD",Grades!$J:$J,"=2",Grades!$I:$I,"="&amp;_xlfn.MINIFS(Grades!$I:$I,Grades!$A:$A,"="&amp;$A285))</f>
        <v>6</v>
      </c>
      <c r="R285">
        <f>COUNTIFS(Grades!$A:$A,"="&amp;Alumn_Filtered!$A285,Grades!$P:$P,"CVL",Grades!$J:$J,"=2",Grades!$I:$I,"="&amp;_xlfn.MINIFS(Grades!$I:$I,Grades!$A:$A,"="&amp;$A285))</f>
        <v>0</v>
      </c>
      <c r="S285">
        <f t="shared" si="79"/>
        <v>0</v>
      </c>
      <c r="T285">
        <f>COUNTIFS(Grades!$A:$A,"="&amp;Alumn_Filtered!$A285,Grades!$J:$J,"=2",Grades!$P:$P,"&gt;=0.5",Grades!$I:$I,"="&amp;_xlfn.MINIFS(Grades!$I:$I,Grades!$A:$A,"="&amp;$A285))</f>
        <v>0</v>
      </c>
      <c r="U285" s="28">
        <f t="shared" si="69"/>
        <v>0</v>
      </c>
      <c r="V285">
        <f>COUNTIFS(Grades!$A:$A,"="&amp;Alumn_Filtered!$A285,Grades!$J:$J,"=2",Grades!$P:$P,"&lt;0.5",Grades!$I:$I,"="&amp;_xlfn.MINIFS(Grades!$I:$I,Grades!$A:$A,"="&amp;$A285))</f>
        <v>0</v>
      </c>
      <c r="W285" s="28">
        <f t="shared" si="70"/>
        <v>0</v>
      </c>
      <c r="X285" s="28">
        <f>_xlfn.MAXIFS(Grades!$P:$P,Grades!$A:$A,"="&amp;Alumn_Filtered!$A285,Grades!$J:$J,"=2",Grades!$I:$I,"="&amp;_xlfn.MINIFS(Grades!$I:$I,Grades!$A:$A,"="&amp;$A285))</f>
        <v>0</v>
      </c>
      <c r="Y285" s="28">
        <f>_xlfn.MINIFS(Grades!$P:$P,Grades!$A:$A,"="&amp;Alumn_Filtered!$A285,Grades!$J:$J,"=2",Grades!$I:$I,"="&amp;_xlfn.MINIFS(Grades!$I:$I,Grades!$A:$A,"="&amp;$A285))</f>
        <v>0</v>
      </c>
      <c r="Z285" s="28">
        <f>IF(S285&lt;&gt;0,SUMIFS(Grades!$P:$P,Grades!$P:$P,"&gt;0",Grades!$A:$A,"="&amp;Alumn_Filtered!$A285,Grades!$J:$J,"=2",Grades!$I:$I,"="&amp;_xlfn.MINIFS(Grades!$I:$I,Grades!$A:$A,"="&amp;$A285))/COUNTIFS(Grades!P:P,"&lt;&gt;BAD",Grades!P:P,"&lt;&gt;DRP",Grades!P:P,"&lt;&gt;CVL",Grades!$A:$A,"="&amp;Alumn_Filtered!$A285,Grades!$J:$J,"=2",Grades!$I:$I,"="&amp;_xlfn.MINIFS(Grades!$I:$I,Grades!$A:$A,"="&amp;$A285)),0)</f>
        <v>0</v>
      </c>
      <c r="AA285" s="28">
        <f t="shared" si="71"/>
        <v>-0.16666666666666666</v>
      </c>
      <c r="AB285">
        <f t="shared" ca="1" si="65"/>
        <v>21</v>
      </c>
      <c r="AC285" t="str">
        <f>LEFT(VLOOKUP($A285,Ingresos!$C:$X,5,FALSE),1)</f>
        <v>S</v>
      </c>
      <c r="AD285">
        <f t="shared" si="72"/>
        <v>1</v>
      </c>
      <c r="AE285" t="str">
        <f>LEFT(VLOOKUP($A285,Ingresos!$C:$X,6,FALSE),1)</f>
        <v>R</v>
      </c>
      <c r="AF285">
        <f t="shared" si="73"/>
        <v>1</v>
      </c>
      <c r="AG285">
        <f>VLOOKUP($A285,Ingresos!$C:$X,9,FALSE)</f>
        <v>425</v>
      </c>
      <c r="AH285" s="28">
        <f t="shared" si="74"/>
        <v>0.35170178282009723</v>
      </c>
      <c r="AI285">
        <f>VLOOKUP($A285,Ingresos!$C:$X,10,FALSE)</f>
        <v>425</v>
      </c>
      <c r="AJ285" s="28">
        <f t="shared" si="75"/>
        <v>0.35170178282009723</v>
      </c>
      <c r="AK285">
        <f>VLOOKUP($A285,Ingresos!$C:$X,11,FALSE)</f>
        <v>459</v>
      </c>
      <c r="AL285" s="28">
        <f t="shared" si="76"/>
        <v>0.40680713128038898</v>
      </c>
      <c r="AM285">
        <f>VLOOKUP($A285,Ingresos!$C:$X,12,FALSE)</f>
        <v>539</v>
      </c>
      <c r="AN285" s="28">
        <f t="shared" si="77"/>
        <v>0.5364667747163695</v>
      </c>
      <c r="AO285" t="str">
        <f>VLOOKUP($A285,Ingresos!$C:$X,18,FALSE)</f>
        <v>RM</v>
      </c>
      <c r="AP285">
        <f t="shared" si="80"/>
        <v>13</v>
      </c>
      <c r="AQ285" t="str">
        <f>VLOOKUP($A285,Ingresos!$C:$X,19,FALSE)</f>
        <v>H1</v>
      </c>
      <c r="AR285">
        <f t="shared" si="78"/>
        <v>1</v>
      </c>
      <c r="AS285">
        <f>VLOOKUP($A285,Ingresos!$C:$X,22,FALSE)</f>
        <v>5</v>
      </c>
    </row>
    <row r="286" spans="1:45" x14ac:dyDescent="0.25">
      <c r="A286">
        <v>195079684</v>
      </c>
      <c r="B286">
        <f>IF((_xlfn.MAXIFS(Grades!$I:$I,Grades!$A:$A,"="&amp;$A286)-_xlfn.MINIFS(Grades!$I:$I,Grades!$A:$A,"="&amp;$A286))=0,0,1)</f>
        <v>1</v>
      </c>
      <c r="C286">
        <f>COUNTIFS(Grades!$A:$A,"="&amp;Alumn_Filtered!$A286,Grades!$J:$J,"=1",Grades!$I:$I,"="&amp;_xlfn.MINIFS(Grades!$I:$I,Grades!$A:$A,"="&amp;$A286))</f>
        <v>6</v>
      </c>
      <c r="D286">
        <f>COUNTIFS(Grades!$A:$A,"="&amp;Alumn_Filtered!$A286,Grades!$P:$P,"=DRP",Grades!$J:$J,"=1",Grades!$I:$I,"="&amp;_xlfn.MINIFS(Grades!$I:$I,Grades!$A:$A,"="&amp;$A286))</f>
        <v>0</v>
      </c>
      <c r="E286">
        <f>COUNTIFS(Grades!$A:$A,"="&amp;Alumn_Filtered!$A286,Grades!$P:$P,"=BAD",Grades!$J:$J,"=1",Grades!$I:$I,"="&amp;_xlfn.MINIFS(Grades!$I:$I,Grades!$A:$A,"="&amp;$A286))</f>
        <v>0</v>
      </c>
      <c r="F286">
        <f>COUNTIFS(Grades!$A:$A,"="&amp;Alumn_Filtered!$A286,Grades!$P:$P,"CVL",Grades!$J:$J,"=1",Grades!$I:$I,"="&amp;_xlfn.MINIFS(Grades!$I:$I,Grades!$A:$A,"="&amp;$A286))</f>
        <v>0</v>
      </c>
      <c r="G286" s="30">
        <f t="shared" si="66"/>
        <v>6</v>
      </c>
      <c r="H286">
        <f>COUNTIFS(Grades!$A:$A,"="&amp;Alumn_Filtered!$A286,Grades!$J:$J,"=1",Grades!$P:$P,"&gt;=0.5",Grades!$I:$I,"="&amp;_xlfn.MINIFS(Grades!$I:$I,Grades!$A:$A,"="&amp;$A286))</f>
        <v>6</v>
      </c>
      <c r="I286" s="28">
        <f t="shared" si="67"/>
        <v>1</v>
      </c>
      <c r="J286">
        <f>COUNTIFS(Grades!$A:$A,"="&amp;Alumn_Filtered!$A286,Grades!$J:$J,"=1",Grades!$P:$P,"&lt;0.5",Grades!$I:$I,"="&amp;_xlfn.MINIFS(Grades!$I:$I,Grades!$A:$A,"="&amp;$A286))</f>
        <v>0</v>
      </c>
      <c r="K286" s="28">
        <f t="shared" si="68"/>
        <v>0</v>
      </c>
      <c r="L286" s="28">
        <f>_xlfn.MAXIFS(Grades!$P:$P,Grades!$A:$A,"="&amp;Alumn_Filtered!$A286,Grades!$J:$J,"=1",Grades!$I:$I,"="&amp;_xlfn.MINIFS(Grades!$I:$I,Grades!$A:$A,"="&amp;$A286))</f>
        <v>0.70000000000000007</v>
      </c>
      <c r="M286" s="28">
        <f>_xlfn.MINIFS(Grades!$P:$P,Grades!$A:$A,"="&amp;Alumn_Filtered!$A286,Grades!$J:$J,"=1",Grades!$I:$I,"="&amp;_xlfn.MINIFS(Grades!$I:$I,Grades!$A:$A,"="&amp;$A286))</f>
        <v>0.54999999999999993</v>
      </c>
      <c r="N286" s="28">
        <f>IF(G286&lt;&gt;0,SUMIFS(Grades!$P:$P,Grades!$P:$P,"&gt;0",Grades!$A:$A,"="&amp;Alumn_Filtered!$A286,Grades!$J:$J,"=1",Grades!$I:$I,"="&amp;_xlfn.MINIFS(Grades!$I:$I,Grades!$A:$A,"="&amp;$A286))/COUNTIFS(Grades!P:P,"&lt;&gt;BAD",Grades!P:P,"&lt;&gt;DRP",Grades!P:P,"&lt;&gt;CVL",Grades!$A:$A,"="&amp;Alumn_Filtered!$A286,Grades!$J:$J,"=1",Grades!$I:$I,"="&amp;_xlfn.MINIFS(Grades!$I:$I,Grades!$A:$A,"="&amp;$A286)),0)</f>
        <v>0.63888888888888884</v>
      </c>
      <c r="O286">
        <f>COUNTIFS(Grades!$A:$A,"="&amp;Alumn_Filtered!$A286,Grades!$J:$J,"=2",Grades!$I:$I,"="&amp;_xlfn.MINIFS(Grades!$I:$I,Grades!$A:$A,"="&amp;$A286))</f>
        <v>6</v>
      </c>
      <c r="P286">
        <f>COUNTIFS(Grades!$A:$A,"="&amp;Alumn_Filtered!$A286,Grades!$P:$P,"=DRP",Grades!$J:$J,"=2",Grades!$I:$I,"="&amp;_xlfn.MINIFS(Grades!$I:$I,Grades!$A:$A,"="&amp;$A286))</f>
        <v>0</v>
      </c>
      <c r="Q286">
        <f>COUNTIFS(Grades!$A:$A,"="&amp;Alumn_Filtered!$A286,Grades!$P:$P,"=BAD",Grades!$J:$J,"=2",Grades!$I:$I,"="&amp;_xlfn.MINIFS(Grades!$I:$I,Grades!$A:$A,"="&amp;$A286))</f>
        <v>0</v>
      </c>
      <c r="R286">
        <f>COUNTIFS(Grades!$A:$A,"="&amp;Alumn_Filtered!$A286,Grades!$P:$P,"CVL",Grades!$J:$J,"=2",Grades!$I:$I,"="&amp;_xlfn.MINIFS(Grades!$I:$I,Grades!$A:$A,"="&amp;$A286))</f>
        <v>0</v>
      </c>
      <c r="S286">
        <f t="shared" si="79"/>
        <v>6</v>
      </c>
      <c r="T286">
        <f>COUNTIFS(Grades!$A:$A,"="&amp;Alumn_Filtered!$A286,Grades!$J:$J,"=2",Grades!$P:$P,"&gt;=0.5",Grades!$I:$I,"="&amp;_xlfn.MINIFS(Grades!$I:$I,Grades!$A:$A,"="&amp;$A286))</f>
        <v>3</v>
      </c>
      <c r="U286" s="28">
        <f t="shared" si="69"/>
        <v>0.5</v>
      </c>
      <c r="V286">
        <f>COUNTIFS(Grades!$A:$A,"="&amp;Alumn_Filtered!$A286,Grades!$J:$J,"=2",Grades!$P:$P,"&lt;0.5",Grades!$I:$I,"="&amp;_xlfn.MINIFS(Grades!$I:$I,Grades!$A:$A,"="&amp;$A286))</f>
        <v>3</v>
      </c>
      <c r="W286" s="28">
        <f t="shared" si="70"/>
        <v>0.5</v>
      </c>
      <c r="X286" s="28">
        <f>_xlfn.MAXIFS(Grades!$P:$P,Grades!$A:$A,"="&amp;Alumn_Filtered!$A286,Grades!$J:$J,"=2",Grades!$I:$I,"="&amp;_xlfn.MINIFS(Grades!$I:$I,Grades!$A:$A,"="&amp;$A286))</f>
        <v>0.66666666666666663</v>
      </c>
      <c r="Y286" s="28">
        <f>_xlfn.MINIFS(Grades!$P:$P,Grades!$A:$A,"="&amp;Alumn_Filtered!$A286,Grades!$J:$J,"=2",Grades!$I:$I,"="&amp;_xlfn.MINIFS(Grades!$I:$I,Grades!$A:$A,"="&amp;$A286))</f>
        <v>0.28333333333333338</v>
      </c>
      <c r="Z286" s="28">
        <f>IF(S286&lt;&gt;0,SUMIFS(Grades!$P:$P,Grades!$P:$P,"&gt;0",Grades!$A:$A,"="&amp;Alumn_Filtered!$A286,Grades!$J:$J,"=2",Grades!$I:$I,"="&amp;_xlfn.MINIFS(Grades!$I:$I,Grades!$A:$A,"="&amp;$A286))/COUNTIFS(Grades!P:P,"&lt;&gt;BAD",Grades!P:P,"&lt;&gt;DRP",Grades!P:P,"&lt;&gt;CVL",Grades!$A:$A,"="&amp;Alumn_Filtered!$A286,Grades!$J:$J,"=2",Grades!$I:$I,"="&amp;_xlfn.MINIFS(Grades!$I:$I,Grades!$A:$A,"="&amp;$A286)),0)</f>
        <v>0.47222222222222215</v>
      </c>
      <c r="AA286" s="28">
        <f t="shared" si="71"/>
        <v>-0.16666666666666669</v>
      </c>
      <c r="AB286">
        <f t="shared" ca="1" si="65"/>
        <v>21</v>
      </c>
      <c r="AC286" t="str">
        <f>LEFT(VLOOKUP($A286,Ingresos!$C:$X,5,FALSE),1)</f>
        <v>S</v>
      </c>
      <c r="AD286">
        <f t="shared" si="72"/>
        <v>1</v>
      </c>
      <c r="AE286" t="str">
        <f>LEFT(VLOOKUP($A286,Ingresos!$C:$X,6,FALSE),1)</f>
        <v>R</v>
      </c>
      <c r="AF286">
        <f t="shared" si="73"/>
        <v>1</v>
      </c>
      <c r="AG286">
        <f>VLOOKUP($A286,Ingresos!$C:$X,9,FALSE)</f>
        <v>585</v>
      </c>
      <c r="AH286" s="28">
        <f t="shared" si="74"/>
        <v>0.61102106969205838</v>
      </c>
      <c r="AI286">
        <f>VLOOKUP($A286,Ingresos!$C:$X,10,FALSE)</f>
        <v>602</v>
      </c>
      <c r="AJ286" s="28">
        <f t="shared" si="75"/>
        <v>0.63857374392220423</v>
      </c>
      <c r="AK286">
        <f>VLOOKUP($A286,Ingresos!$C:$X,11,FALSE)</f>
        <v>597</v>
      </c>
      <c r="AL286" s="28">
        <f t="shared" si="76"/>
        <v>0.63047001620745546</v>
      </c>
      <c r="AM286">
        <f>VLOOKUP($A286,Ingresos!$C:$X,12,FALSE)</f>
        <v>620</v>
      </c>
      <c r="AN286" s="28">
        <f t="shared" si="77"/>
        <v>0.66774716369529985</v>
      </c>
      <c r="AO286" t="str">
        <f>VLOOKUP($A286,Ingresos!$C:$X,18,FALSE)</f>
        <v>RM</v>
      </c>
      <c r="AP286">
        <f t="shared" si="80"/>
        <v>13</v>
      </c>
      <c r="AQ286" t="str">
        <f>VLOOKUP($A286,Ingresos!$C:$X,19,FALSE)</f>
        <v>H1</v>
      </c>
      <c r="AR286">
        <f t="shared" si="78"/>
        <v>1</v>
      </c>
      <c r="AS286">
        <f>VLOOKUP($A286,Ingresos!$C:$X,22,FALSE)</f>
        <v>11</v>
      </c>
    </row>
    <row r="287" spans="1:45" x14ac:dyDescent="0.25">
      <c r="A287">
        <v>195085552</v>
      </c>
      <c r="B287">
        <f>IF((_xlfn.MAXIFS(Grades!$I:$I,Grades!$A:$A,"="&amp;$A287)-_xlfn.MINIFS(Grades!$I:$I,Grades!$A:$A,"="&amp;$A287))=0,0,1)</f>
        <v>1</v>
      </c>
      <c r="C287">
        <f>COUNTIFS(Grades!$A:$A,"="&amp;Alumn_Filtered!$A287,Grades!$J:$J,"=1",Grades!$I:$I,"="&amp;_xlfn.MINIFS(Grades!$I:$I,Grades!$A:$A,"="&amp;$A287))</f>
        <v>6</v>
      </c>
      <c r="D287">
        <f>COUNTIFS(Grades!$A:$A,"="&amp;Alumn_Filtered!$A287,Grades!$P:$P,"=DRP",Grades!$J:$J,"=1",Grades!$I:$I,"="&amp;_xlfn.MINIFS(Grades!$I:$I,Grades!$A:$A,"="&amp;$A287))</f>
        <v>0</v>
      </c>
      <c r="E287">
        <f>COUNTIFS(Grades!$A:$A,"="&amp;Alumn_Filtered!$A287,Grades!$P:$P,"=BAD",Grades!$J:$J,"=1",Grades!$I:$I,"="&amp;_xlfn.MINIFS(Grades!$I:$I,Grades!$A:$A,"="&amp;$A287))</f>
        <v>0</v>
      </c>
      <c r="F287">
        <f>COUNTIFS(Grades!$A:$A,"="&amp;Alumn_Filtered!$A287,Grades!$P:$P,"CVL",Grades!$J:$J,"=1",Grades!$I:$I,"="&amp;_xlfn.MINIFS(Grades!$I:$I,Grades!$A:$A,"="&amp;$A287))</f>
        <v>0</v>
      </c>
      <c r="G287" s="30">
        <f t="shared" si="66"/>
        <v>6</v>
      </c>
      <c r="H287">
        <f>COUNTIFS(Grades!$A:$A,"="&amp;Alumn_Filtered!$A287,Grades!$J:$J,"=1",Grades!$P:$P,"&gt;=0.5",Grades!$I:$I,"="&amp;_xlfn.MINIFS(Grades!$I:$I,Grades!$A:$A,"="&amp;$A287))</f>
        <v>5</v>
      </c>
      <c r="I287" s="28">
        <f t="shared" si="67"/>
        <v>0.83333333333333337</v>
      </c>
      <c r="J287">
        <f>COUNTIFS(Grades!$A:$A,"="&amp;Alumn_Filtered!$A287,Grades!$J:$J,"=1",Grades!$P:$P,"&lt;0.5",Grades!$I:$I,"="&amp;_xlfn.MINIFS(Grades!$I:$I,Grades!$A:$A,"="&amp;$A287))</f>
        <v>1</v>
      </c>
      <c r="K287" s="28">
        <f t="shared" si="68"/>
        <v>0.16666666666666666</v>
      </c>
      <c r="L287" s="28">
        <f>_xlfn.MAXIFS(Grades!$P:$P,Grades!$A:$A,"="&amp;Alumn_Filtered!$A287,Grades!$J:$J,"=1",Grades!$I:$I,"="&amp;_xlfn.MINIFS(Grades!$I:$I,Grades!$A:$A,"="&amp;$A287))</f>
        <v>0.8833333333333333</v>
      </c>
      <c r="M287" s="28">
        <f>_xlfn.MINIFS(Grades!$P:$P,Grades!$A:$A,"="&amp;Alumn_Filtered!$A287,Grades!$J:$J,"=1",Grades!$I:$I,"="&amp;_xlfn.MINIFS(Grades!$I:$I,Grades!$A:$A,"="&amp;$A287))</f>
        <v>0.45</v>
      </c>
      <c r="N287" s="28">
        <f>IF(G287&lt;&gt;0,SUMIFS(Grades!$P:$P,Grades!$P:$P,"&gt;0",Grades!$A:$A,"="&amp;Alumn_Filtered!$A287,Grades!$J:$J,"=1",Grades!$I:$I,"="&amp;_xlfn.MINIFS(Grades!$I:$I,Grades!$A:$A,"="&amp;$A287))/COUNTIFS(Grades!P:P,"&lt;&gt;BAD",Grades!P:P,"&lt;&gt;DRP",Grades!P:P,"&lt;&gt;CVL",Grades!$A:$A,"="&amp;Alumn_Filtered!$A287,Grades!$J:$J,"=1",Grades!$I:$I,"="&amp;_xlfn.MINIFS(Grades!$I:$I,Grades!$A:$A,"="&amp;$A287)),0)</f>
        <v>0.67499999999999993</v>
      </c>
      <c r="O287">
        <f>COUNTIFS(Grades!$A:$A,"="&amp;Alumn_Filtered!$A287,Grades!$J:$J,"=2",Grades!$I:$I,"="&amp;_xlfn.MINIFS(Grades!$I:$I,Grades!$A:$A,"="&amp;$A287))</f>
        <v>8</v>
      </c>
      <c r="P287">
        <f>COUNTIFS(Grades!$A:$A,"="&amp;Alumn_Filtered!$A287,Grades!$P:$P,"=DRP",Grades!$J:$J,"=2",Grades!$I:$I,"="&amp;_xlfn.MINIFS(Grades!$I:$I,Grades!$A:$A,"="&amp;$A287))</f>
        <v>1</v>
      </c>
      <c r="Q287">
        <f>COUNTIFS(Grades!$A:$A,"="&amp;Alumn_Filtered!$A287,Grades!$P:$P,"=BAD",Grades!$J:$J,"=2",Grades!$I:$I,"="&amp;_xlfn.MINIFS(Grades!$I:$I,Grades!$A:$A,"="&amp;$A287))</f>
        <v>0</v>
      </c>
      <c r="R287">
        <f>COUNTIFS(Grades!$A:$A,"="&amp;Alumn_Filtered!$A287,Grades!$P:$P,"CVL",Grades!$J:$J,"=2",Grades!$I:$I,"="&amp;_xlfn.MINIFS(Grades!$I:$I,Grades!$A:$A,"="&amp;$A287))</f>
        <v>0</v>
      </c>
      <c r="S287">
        <f t="shared" si="79"/>
        <v>7</v>
      </c>
      <c r="T287">
        <f>COUNTIFS(Grades!$A:$A,"="&amp;Alumn_Filtered!$A287,Grades!$J:$J,"=2",Grades!$P:$P,"&gt;=0.5",Grades!$I:$I,"="&amp;_xlfn.MINIFS(Grades!$I:$I,Grades!$A:$A,"="&amp;$A287))</f>
        <v>7</v>
      </c>
      <c r="U287" s="28">
        <f t="shared" si="69"/>
        <v>1</v>
      </c>
      <c r="V287">
        <f>COUNTIFS(Grades!$A:$A,"="&amp;Alumn_Filtered!$A287,Grades!$J:$J,"=2",Grades!$P:$P,"&lt;0.5",Grades!$I:$I,"="&amp;_xlfn.MINIFS(Grades!$I:$I,Grades!$A:$A,"="&amp;$A287))</f>
        <v>0</v>
      </c>
      <c r="W287" s="28">
        <f t="shared" si="70"/>
        <v>0</v>
      </c>
      <c r="X287" s="28">
        <f>_xlfn.MAXIFS(Grades!$P:$P,Grades!$A:$A,"="&amp;Alumn_Filtered!$A287,Grades!$J:$J,"=2",Grades!$I:$I,"="&amp;_xlfn.MINIFS(Grades!$I:$I,Grades!$A:$A,"="&amp;$A287))</f>
        <v>0.81666666666666676</v>
      </c>
      <c r="Y287" s="28">
        <f>_xlfn.MINIFS(Grades!$P:$P,Grades!$A:$A,"="&amp;Alumn_Filtered!$A287,Grades!$J:$J,"=2",Grades!$I:$I,"="&amp;_xlfn.MINIFS(Grades!$I:$I,Grades!$A:$A,"="&amp;$A287))</f>
        <v>0.54999999999999993</v>
      </c>
      <c r="Z287" s="28">
        <f>IF(S287&lt;&gt;0,SUMIFS(Grades!$P:$P,Grades!$P:$P,"&gt;0",Grades!$A:$A,"="&amp;Alumn_Filtered!$A287,Grades!$J:$J,"=2",Grades!$I:$I,"="&amp;_xlfn.MINIFS(Grades!$I:$I,Grades!$A:$A,"="&amp;$A287))/COUNTIFS(Grades!P:P,"&lt;&gt;BAD",Grades!P:P,"&lt;&gt;DRP",Grades!P:P,"&lt;&gt;CVL",Grades!$A:$A,"="&amp;Alumn_Filtered!$A287,Grades!$J:$J,"=2",Grades!$I:$I,"="&amp;_xlfn.MINIFS(Grades!$I:$I,Grades!$A:$A,"="&amp;$A287)),0)</f>
        <v>0.70000000000000007</v>
      </c>
      <c r="AA287" s="28">
        <f t="shared" si="71"/>
        <v>2.5000000000000133E-2</v>
      </c>
      <c r="AB287">
        <f t="shared" ca="1" si="65"/>
        <v>21</v>
      </c>
      <c r="AC287" t="str">
        <f>LEFT(VLOOKUP($A287,Ingresos!$C:$X,5,FALSE),1)</f>
        <v>S</v>
      </c>
      <c r="AD287">
        <f t="shared" si="72"/>
        <v>1</v>
      </c>
      <c r="AE287" t="str">
        <f>LEFT(VLOOKUP($A287,Ingresos!$C:$X,6,FALSE),1)</f>
        <v>R</v>
      </c>
      <c r="AF287">
        <f t="shared" si="73"/>
        <v>1</v>
      </c>
      <c r="AG287">
        <f>VLOOKUP($A287,Ingresos!$C:$X,9,FALSE)</f>
        <v>534</v>
      </c>
      <c r="AH287" s="28">
        <f t="shared" si="74"/>
        <v>0.52836304700162073</v>
      </c>
      <c r="AI287">
        <f>VLOOKUP($A287,Ingresos!$C:$X,10,FALSE)</f>
        <v>534</v>
      </c>
      <c r="AJ287" s="28">
        <f t="shared" si="75"/>
        <v>0.52836304700162073</v>
      </c>
      <c r="AK287">
        <f>VLOOKUP($A287,Ingresos!$C:$X,11,FALSE)</f>
        <v>591</v>
      </c>
      <c r="AL287" s="28">
        <f t="shared" si="76"/>
        <v>0.62074554294975692</v>
      </c>
      <c r="AM287">
        <f>VLOOKUP($A287,Ingresos!$C:$X,12,FALSE)</f>
        <v>668</v>
      </c>
      <c r="AN287" s="28">
        <f t="shared" si="77"/>
        <v>0.74554294975688817</v>
      </c>
      <c r="AO287">
        <f>VLOOKUP($A287,Ingresos!$C:$X,18,FALSE)</f>
        <v>13</v>
      </c>
      <c r="AP287">
        <f t="shared" si="80"/>
        <v>13</v>
      </c>
      <c r="AQ287" t="str">
        <f>VLOOKUP($A287,Ingresos!$C:$X,19,FALSE)</f>
        <v>H1</v>
      </c>
      <c r="AR287">
        <f t="shared" si="78"/>
        <v>1</v>
      </c>
      <c r="AS287">
        <f>VLOOKUP($A287,Ingresos!$C:$X,22,FALSE)</f>
        <v>5</v>
      </c>
    </row>
    <row r="288" spans="1:45" x14ac:dyDescent="0.25">
      <c r="A288">
        <v>195088160</v>
      </c>
      <c r="B288">
        <f>IF((_xlfn.MAXIFS(Grades!$I:$I,Grades!$A:$A,"="&amp;$A288)-_xlfn.MINIFS(Grades!$I:$I,Grades!$A:$A,"="&amp;$A288))=0,0,1)</f>
        <v>0</v>
      </c>
      <c r="C288">
        <f>COUNTIFS(Grades!$A:$A,"="&amp;Alumn_Filtered!$A288,Grades!$J:$J,"=1",Grades!$I:$I,"="&amp;_xlfn.MINIFS(Grades!$I:$I,Grades!$A:$A,"="&amp;$A288))</f>
        <v>6</v>
      </c>
      <c r="D288">
        <f>COUNTIFS(Grades!$A:$A,"="&amp;Alumn_Filtered!$A288,Grades!$P:$P,"=DRP",Grades!$J:$J,"=1",Grades!$I:$I,"="&amp;_xlfn.MINIFS(Grades!$I:$I,Grades!$A:$A,"="&amp;$A288))</f>
        <v>6</v>
      </c>
      <c r="E288">
        <f>COUNTIFS(Grades!$A:$A,"="&amp;Alumn_Filtered!$A288,Grades!$P:$P,"=BAD",Grades!$J:$J,"=1",Grades!$I:$I,"="&amp;_xlfn.MINIFS(Grades!$I:$I,Grades!$A:$A,"="&amp;$A288))</f>
        <v>0</v>
      </c>
      <c r="F288">
        <f>COUNTIFS(Grades!$A:$A,"="&amp;Alumn_Filtered!$A288,Grades!$P:$P,"CVL",Grades!$J:$J,"=1",Grades!$I:$I,"="&amp;_xlfn.MINIFS(Grades!$I:$I,Grades!$A:$A,"="&amp;$A288))</f>
        <v>0</v>
      </c>
      <c r="G288" s="30">
        <f t="shared" si="66"/>
        <v>0</v>
      </c>
      <c r="H288">
        <f>COUNTIFS(Grades!$A:$A,"="&amp;Alumn_Filtered!$A288,Grades!$J:$J,"=1",Grades!$P:$P,"&gt;=0.5",Grades!$I:$I,"="&amp;_xlfn.MINIFS(Grades!$I:$I,Grades!$A:$A,"="&amp;$A288))</f>
        <v>0</v>
      </c>
      <c r="I288" s="28">
        <f t="shared" si="67"/>
        <v>0</v>
      </c>
      <c r="J288">
        <f>COUNTIFS(Grades!$A:$A,"="&amp;Alumn_Filtered!$A288,Grades!$J:$J,"=1",Grades!$P:$P,"&lt;0.5",Grades!$I:$I,"="&amp;_xlfn.MINIFS(Grades!$I:$I,Grades!$A:$A,"="&amp;$A288))</f>
        <v>0</v>
      </c>
      <c r="K288" s="28">
        <f t="shared" si="68"/>
        <v>0</v>
      </c>
      <c r="L288" s="28">
        <f>_xlfn.MAXIFS(Grades!$P:$P,Grades!$A:$A,"="&amp;Alumn_Filtered!$A288,Grades!$J:$J,"=1",Grades!$I:$I,"="&amp;_xlfn.MINIFS(Grades!$I:$I,Grades!$A:$A,"="&amp;$A288))</f>
        <v>0</v>
      </c>
      <c r="M288" s="28">
        <f>_xlfn.MINIFS(Grades!$P:$P,Grades!$A:$A,"="&amp;Alumn_Filtered!$A288,Grades!$J:$J,"=1",Grades!$I:$I,"="&amp;_xlfn.MINIFS(Grades!$I:$I,Grades!$A:$A,"="&amp;$A288))</f>
        <v>0</v>
      </c>
      <c r="N288" s="28">
        <f>IF(G288&lt;&gt;0,SUMIFS(Grades!$P:$P,Grades!$P:$P,"&gt;0",Grades!$A:$A,"="&amp;Alumn_Filtered!$A288,Grades!$J:$J,"=1",Grades!$I:$I,"="&amp;_xlfn.MINIFS(Grades!$I:$I,Grades!$A:$A,"="&amp;$A288))/COUNTIFS(Grades!P:P,"&lt;&gt;BAD",Grades!P:P,"&lt;&gt;DRP",Grades!P:P,"&lt;&gt;CVL",Grades!$A:$A,"="&amp;Alumn_Filtered!$A288,Grades!$J:$J,"=1",Grades!$I:$I,"="&amp;_xlfn.MINIFS(Grades!$I:$I,Grades!$A:$A,"="&amp;$A288)),0)</f>
        <v>0</v>
      </c>
      <c r="O288">
        <f>COUNTIFS(Grades!$A:$A,"="&amp;Alumn_Filtered!$A288,Grades!$J:$J,"=2",Grades!$I:$I,"="&amp;_xlfn.MINIFS(Grades!$I:$I,Grades!$A:$A,"="&amp;$A288))</f>
        <v>0</v>
      </c>
      <c r="P288">
        <f>COUNTIFS(Grades!$A:$A,"="&amp;Alumn_Filtered!$A288,Grades!$P:$P,"=DRP",Grades!$J:$J,"=2",Grades!$I:$I,"="&amp;_xlfn.MINIFS(Grades!$I:$I,Grades!$A:$A,"="&amp;$A288))</f>
        <v>0</v>
      </c>
      <c r="Q288">
        <f>COUNTIFS(Grades!$A:$A,"="&amp;Alumn_Filtered!$A288,Grades!$P:$P,"=BAD",Grades!$J:$J,"=2",Grades!$I:$I,"="&amp;_xlfn.MINIFS(Grades!$I:$I,Grades!$A:$A,"="&amp;$A288))</f>
        <v>0</v>
      </c>
      <c r="R288">
        <f>COUNTIFS(Grades!$A:$A,"="&amp;Alumn_Filtered!$A288,Grades!$P:$P,"CVL",Grades!$J:$J,"=2",Grades!$I:$I,"="&amp;_xlfn.MINIFS(Grades!$I:$I,Grades!$A:$A,"="&amp;$A288))</f>
        <v>0</v>
      </c>
      <c r="S288">
        <f t="shared" si="79"/>
        <v>0</v>
      </c>
      <c r="T288">
        <f>COUNTIFS(Grades!$A:$A,"="&amp;Alumn_Filtered!$A288,Grades!$J:$J,"=2",Grades!$P:$P,"&gt;=0.5",Grades!$I:$I,"="&amp;_xlfn.MINIFS(Grades!$I:$I,Grades!$A:$A,"="&amp;$A288))</f>
        <v>0</v>
      </c>
      <c r="U288" s="28">
        <f t="shared" si="69"/>
        <v>0</v>
      </c>
      <c r="V288">
        <f>COUNTIFS(Grades!$A:$A,"="&amp;Alumn_Filtered!$A288,Grades!$J:$J,"=2",Grades!$P:$P,"&lt;0.5",Grades!$I:$I,"="&amp;_xlfn.MINIFS(Grades!$I:$I,Grades!$A:$A,"="&amp;$A288))</f>
        <v>0</v>
      </c>
      <c r="W288" s="28">
        <f t="shared" si="70"/>
        <v>0</v>
      </c>
      <c r="X288" s="28">
        <f>_xlfn.MAXIFS(Grades!$P:$P,Grades!$A:$A,"="&amp;Alumn_Filtered!$A288,Grades!$J:$J,"=2",Grades!$I:$I,"="&amp;_xlfn.MINIFS(Grades!$I:$I,Grades!$A:$A,"="&amp;$A288))</f>
        <v>0</v>
      </c>
      <c r="Y288" s="28">
        <f>_xlfn.MINIFS(Grades!$P:$P,Grades!$A:$A,"="&amp;Alumn_Filtered!$A288,Grades!$J:$J,"=2",Grades!$I:$I,"="&amp;_xlfn.MINIFS(Grades!$I:$I,Grades!$A:$A,"="&amp;$A288))</f>
        <v>0</v>
      </c>
      <c r="Z288" s="28">
        <f>IF(S288&lt;&gt;0,SUMIFS(Grades!$P:$P,Grades!$P:$P,"&gt;0",Grades!$A:$A,"="&amp;Alumn_Filtered!$A288,Grades!$J:$J,"=2",Grades!$I:$I,"="&amp;_xlfn.MINIFS(Grades!$I:$I,Grades!$A:$A,"="&amp;$A288))/COUNTIFS(Grades!P:P,"&lt;&gt;BAD",Grades!P:P,"&lt;&gt;DRP",Grades!P:P,"&lt;&gt;CVL",Grades!$A:$A,"="&amp;Alumn_Filtered!$A288,Grades!$J:$J,"=2",Grades!$I:$I,"="&amp;_xlfn.MINIFS(Grades!$I:$I,Grades!$A:$A,"="&amp;$A288)),0)</f>
        <v>0</v>
      </c>
      <c r="AA288" s="28">
        <f t="shared" si="71"/>
        <v>0</v>
      </c>
      <c r="AB288">
        <f t="shared" ca="1" si="65"/>
        <v>21</v>
      </c>
      <c r="AC288" t="str">
        <f>LEFT(VLOOKUP($A288,Ingresos!$C:$X,5,FALSE),1)</f>
        <v>S</v>
      </c>
      <c r="AD288">
        <f t="shared" si="72"/>
        <v>1</v>
      </c>
      <c r="AE288" t="str">
        <f>LEFT(VLOOKUP($A288,Ingresos!$C:$X,6,FALSE),1)</f>
        <v>R</v>
      </c>
      <c r="AF288">
        <f t="shared" si="73"/>
        <v>1</v>
      </c>
      <c r="AG288">
        <f>VLOOKUP($A288,Ingresos!$C:$X,9,FALSE)</f>
        <v>519</v>
      </c>
      <c r="AH288" s="28">
        <f t="shared" si="74"/>
        <v>0.50405186385737444</v>
      </c>
      <c r="AI288">
        <f>VLOOKUP($A288,Ingresos!$C:$X,10,FALSE)</f>
        <v>519</v>
      </c>
      <c r="AJ288" s="28">
        <f t="shared" si="75"/>
        <v>0.50405186385737444</v>
      </c>
      <c r="AK288">
        <f>VLOOKUP($A288,Ingresos!$C:$X,11,FALSE)</f>
        <v>574</v>
      </c>
      <c r="AL288" s="28">
        <f t="shared" si="76"/>
        <v>0.59319286871961097</v>
      </c>
      <c r="AM288">
        <f>VLOOKUP($A288,Ingresos!$C:$X,12,FALSE)</f>
        <v>570</v>
      </c>
      <c r="AN288" s="28">
        <f t="shared" si="77"/>
        <v>0.58670988654781198</v>
      </c>
      <c r="AO288">
        <f>VLOOKUP($A288,Ingresos!$C:$X,18,FALSE)</f>
        <v>8</v>
      </c>
      <c r="AP288">
        <f t="shared" si="80"/>
        <v>8</v>
      </c>
      <c r="AQ288" t="str">
        <f>VLOOKUP($A288,Ingresos!$C:$X,19,FALSE)</f>
        <v>H1</v>
      </c>
      <c r="AR288">
        <f t="shared" si="78"/>
        <v>1</v>
      </c>
      <c r="AS288">
        <f>VLOOKUP($A288,Ingresos!$C:$X,22,FALSE)</f>
        <v>0</v>
      </c>
    </row>
    <row r="289" spans="1:45" x14ac:dyDescent="0.25">
      <c r="A289">
        <v>195128669</v>
      </c>
      <c r="B289">
        <f>IF((_xlfn.MAXIFS(Grades!$I:$I,Grades!$A:$A,"="&amp;$A289)-_xlfn.MINIFS(Grades!$I:$I,Grades!$A:$A,"="&amp;$A289))=0,0,1)</f>
        <v>1</v>
      </c>
      <c r="C289">
        <f>COUNTIFS(Grades!$A:$A,"="&amp;Alumn_Filtered!$A289,Grades!$J:$J,"=1",Grades!$I:$I,"="&amp;_xlfn.MINIFS(Grades!$I:$I,Grades!$A:$A,"="&amp;$A289))</f>
        <v>6</v>
      </c>
      <c r="D289">
        <f>COUNTIFS(Grades!$A:$A,"="&amp;Alumn_Filtered!$A289,Grades!$P:$P,"=DRP",Grades!$J:$J,"=1",Grades!$I:$I,"="&amp;_xlfn.MINIFS(Grades!$I:$I,Grades!$A:$A,"="&amp;$A289))</f>
        <v>0</v>
      </c>
      <c r="E289">
        <f>COUNTIFS(Grades!$A:$A,"="&amp;Alumn_Filtered!$A289,Grades!$P:$P,"=BAD",Grades!$J:$J,"=1",Grades!$I:$I,"="&amp;_xlfn.MINIFS(Grades!$I:$I,Grades!$A:$A,"="&amp;$A289))</f>
        <v>0</v>
      </c>
      <c r="F289">
        <f>COUNTIFS(Grades!$A:$A,"="&amp;Alumn_Filtered!$A289,Grades!$P:$P,"CVL",Grades!$J:$J,"=1",Grades!$I:$I,"="&amp;_xlfn.MINIFS(Grades!$I:$I,Grades!$A:$A,"="&amp;$A289))</f>
        <v>0</v>
      </c>
      <c r="G289" s="30">
        <f t="shared" si="66"/>
        <v>6</v>
      </c>
      <c r="H289">
        <f>COUNTIFS(Grades!$A:$A,"="&amp;Alumn_Filtered!$A289,Grades!$J:$J,"=1",Grades!$P:$P,"&gt;=0.5",Grades!$I:$I,"="&amp;_xlfn.MINIFS(Grades!$I:$I,Grades!$A:$A,"="&amp;$A289))</f>
        <v>4</v>
      </c>
      <c r="I289" s="28">
        <f t="shared" si="67"/>
        <v>0.66666666666666663</v>
      </c>
      <c r="J289">
        <f>COUNTIFS(Grades!$A:$A,"="&amp;Alumn_Filtered!$A289,Grades!$J:$J,"=1",Grades!$P:$P,"&lt;0.5",Grades!$I:$I,"="&amp;_xlfn.MINIFS(Grades!$I:$I,Grades!$A:$A,"="&amp;$A289))</f>
        <v>2</v>
      </c>
      <c r="K289" s="28">
        <f t="shared" si="68"/>
        <v>0.33333333333333331</v>
      </c>
      <c r="L289" s="28">
        <f>_xlfn.MAXIFS(Grades!$P:$P,Grades!$A:$A,"="&amp;Alumn_Filtered!$A289,Grades!$J:$J,"=1",Grades!$I:$I,"="&amp;_xlfn.MINIFS(Grades!$I:$I,Grades!$A:$A,"="&amp;$A289))</f>
        <v>0.70000000000000007</v>
      </c>
      <c r="M289" s="28">
        <f>_xlfn.MINIFS(Grades!$P:$P,Grades!$A:$A,"="&amp;Alumn_Filtered!$A289,Grades!$J:$J,"=1",Grades!$I:$I,"="&amp;_xlfn.MINIFS(Grades!$I:$I,Grades!$A:$A,"="&amp;$A289))</f>
        <v>0.3666666666666667</v>
      </c>
      <c r="N289" s="28">
        <f>IF(G289&lt;&gt;0,SUMIFS(Grades!$P:$P,Grades!$P:$P,"&gt;0",Grades!$A:$A,"="&amp;Alumn_Filtered!$A289,Grades!$J:$J,"=1",Grades!$I:$I,"="&amp;_xlfn.MINIFS(Grades!$I:$I,Grades!$A:$A,"="&amp;$A289))/COUNTIFS(Grades!P:P,"&lt;&gt;BAD",Grades!P:P,"&lt;&gt;DRP",Grades!P:P,"&lt;&gt;CVL",Grades!$A:$A,"="&amp;Alumn_Filtered!$A289,Grades!$J:$J,"=1",Grades!$I:$I,"="&amp;_xlfn.MINIFS(Grades!$I:$I,Grades!$A:$A,"="&amp;$A289)),0)</f>
        <v>0.56666666666666665</v>
      </c>
      <c r="O289">
        <f>COUNTIFS(Grades!$A:$A,"="&amp;Alumn_Filtered!$A289,Grades!$J:$J,"=2",Grades!$I:$I,"="&amp;_xlfn.MINIFS(Grades!$I:$I,Grades!$A:$A,"="&amp;$A289))</f>
        <v>8</v>
      </c>
      <c r="P289">
        <f>COUNTIFS(Grades!$A:$A,"="&amp;Alumn_Filtered!$A289,Grades!$P:$P,"=DRP",Grades!$J:$J,"=2",Grades!$I:$I,"="&amp;_xlfn.MINIFS(Grades!$I:$I,Grades!$A:$A,"="&amp;$A289))</f>
        <v>2</v>
      </c>
      <c r="Q289">
        <f>COUNTIFS(Grades!$A:$A,"="&amp;Alumn_Filtered!$A289,Grades!$P:$P,"=BAD",Grades!$J:$J,"=2",Grades!$I:$I,"="&amp;_xlfn.MINIFS(Grades!$I:$I,Grades!$A:$A,"="&amp;$A289))</f>
        <v>1</v>
      </c>
      <c r="R289">
        <f>COUNTIFS(Grades!$A:$A,"="&amp;Alumn_Filtered!$A289,Grades!$P:$P,"CVL",Grades!$J:$J,"=2",Grades!$I:$I,"="&amp;_xlfn.MINIFS(Grades!$I:$I,Grades!$A:$A,"="&amp;$A289))</f>
        <v>0</v>
      </c>
      <c r="S289">
        <f t="shared" si="79"/>
        <v>5</v>
      </c>
      <c r="T289">
        <f>COUNTIFS(Grades!$A:$A,"="&amp;Alumn_Filtered!$A289,Grades!$J:$J,"=2",Grades!$P:$P,"&gt;=0.5",Grades!$I:$I,"="&amp;_xlfn.MINIFS(Grades!$I:$I,Grades!$A:$A,"="&amp;$A289))</f>
        <v>5</v>
      </c>
      <c r="U289" s="28">
        <f t="shared" si="69"/>
        <v>1</v>
      </c>
      <c r="V289">
        <f>COUNTIFS(Grades!$A:$A,"="&amp;Alumn_Filtered!$A289,Grades!$J:$J,"=2",Grades!$P:$P,"&lt;0.5",Grades!$I:$I,"="&amp;_xlfn.MINIFS(Grades!$I:$I,Grades!$A:$A,"="&amp;$A289))</f>
        <v>0</v>
      </c>
      <c r="W289" s="28">
        <f t="shared" si="70"/>
        <v>0</v>
      </c>
      <c r="X289" s="28">
        <f>_xlfn.MAXIFS(Grades!$P:$P,Grades!$A:$A,"="&amp;Alumn_Filtered!$A289,Grades!$J:$J,"=2",Grades!$I:$I,"="&amp;_xlfn.MINIFS(Grades!$I:$I,Grades!$A:$A,"="&amp;$A289))</f>
        <v>0.65</v>
      </c>
      <c r="Y289" s="28">
        <f>_xlfn.MINIFS(Grades!$P:$P,Grades!$A:$A,"="&amp;Alumn_Filtered!$A289,Grades!$J:$J,"=2",Grades!$I:$I,"="&amp;_xlfn.MINIFS(Grades!$I:$I,Grades!$A:$A,"="&amp;$A289))</f>
        <v>0.51666666666666661</v>
      </c>
      <c r="Z289" s="28">
        <f>IF(S289&lt;&gt;0,SUMIFS(Grades!$P:$P,Grades!$P:$P,"&gt;0",Grades!$A:$A,"="&amp;Alumn_Filtered!$A289,Grades!$J:$J,"=2",Grades!$I:$I,"="&amp;_xlfn.MINIFS(Grades!$I:$I,Grades!$A:$A,"="&amp;$A289))/COUNTIFS(Grades!P:P,"&lt;&gt;BAD",Grades!P:P,"&lt;&gt;DRP",Grades!P:P,"&lt;&gt;CVL",Grades!$A:$A,"="&amp;Alumn_Filtered!$A289,Grades!$J:$J,"=2",Grades!$I:$I,"="&amp;_xlfn.MINIFS(Grades!$I:$I,Grades!$A:$A,"="&amp;$A289)),0)</f>
        <v>0.55666666666666664</v>
      </c>
      <c r="AA289" s="28">
        <f t="shared" si="71"/>
        <v>-1.0000000000000009E-2</v>
      </c>
      <c r="AB289">
        <f t="shared" ca="1" si="65"/>
        <v>21</v>
      </c>
      <c r="AC289" t="str">
        <f>LEFT(VLOOKUP($A289,Ingresos!$C:$X,5,FALSE),1)</f>
        <v>S</v>
      </c>
      <c r="AD289">
        <f t="shared" si="72"/>
        <v>1</v>
      </c>
      <c r="AE289" t="str">
        <f>LEFT(VLOOKUP($A289,Ingresos!$C:$X,6,FALSE),1)</f>
        <v>R</v>
      </c>
      <c r="AF289">
        <f t="shared" si="73"/>
        <v>1</v>
      </c>
      <c r="AG289">
        <f>VLOOKUP($A289,Ingresos!$C:$X,9,FALSE)</f>
        <v>478</v>
      </c>
      <c r="AH289" s="28">
        <f t="shared" si="74"/>
        <v>0.43760129659643437</v>
      </c>
      <c r="AI289">
        <f>VLOOKUP($A289,Ingresos!$C:$X,10,FALSE)</f>
        <v>478</v>
      </c>
      <c r="AJ289" s="28">
        <f t="shared" si="75"/>
        <v>0.43760129659643437</v>
      </c>
      <c r="AK289">
        <f>VLOOKUP($A289,Ingresos!$C:$X,11,FALSE)</f>
        <v>568</v>
      </c>
      <c r="AL289" s="28">
        <f t="shared" si="76"/>
        <v>0.58346839546191243</v>
      </c>
      <c r="AM289">
        <f>VLOOKUP($A289,Ingresos!$C:$X,12,FALSE)</f>
        <v>679</v>
      </c>
      <c r="AN289" s="28">
        <f t="shared" si="77"/>
        <v>0.76337115072933548</v>
      </c>
      <c r="AO289">
        <f>VLOOKUP($A289,Ingresos!$C:$X,18,FALSE)</f>
        <v>13</v>
      </c>
      <c r="AP289">
        <f t="shared" si="80"/>
        <v>13</v>
      </c>
      <c r="AQ289" t="str">
        <f>VLOOKUP($A289,Ingresos!$C:$X,19,FALSE)</f>
        <v>H1</v>
      </c>
      <c r="AR289">
        <f t="shared" si="78"/>
        <v>1</v>
      </c>
      <c r="AS289">
        <f>VLOOKUP($A289,Ingresos!$C:$X,22,FALSE)</f>
        <v>5</v>
      </c>
    </row>
    <row r="290" spans="1:45" x14ac:dyDescent="0.25">
      <c r="A290">
        <v>195129355</v>
      </c>
      <c r="B290">
        <f>IF((_xlfn.MAXIFS(Grades!$I:$I,Grades!$A:$A,"="&amp;$A290)-_xlfn.MINIFS(Grades!$I:$I,Grades!$A:$A,"="&amp;$A290))=0,0,1)</f>
        <v>1</v>
      </c>
      <c r="C290">
        <f>COUNTIFS(Grades!$A:$A,"="&amp;Alumn_Filtered!$A290,Grades!$J:$J,"=1",Grades!$I:$I,"="&amp;_xlfn.MINIFS(Grades!$I:$I,Grades!$A:$A,"="&amp;$A290))</f>
        <v>6</v>
      </c>
      <c r="D290">
        <f>COUNTIFS(Grades!$A:$A,"="&amp;Alumn_Filtered!$A290,Grades!$P:$P,"=DRP",Grades!$J:$J,"=1",Grades!$I:$I,"="&amp;_xlfn.MINIFS(Grades!$I:$I,Grades!$A:$A,"="&amp;$A290))</f>
        <v>0</v>
      </c>
      <c r="E290">
        <f>COUNTIFS(Grades!$A:$A,"="&amp;Alumn_Filtered!$A290,Grades!$P:$P,"=BAD",Grades!$J:$J,"=1",Grades!$I:$I,"="&amp;_xlfn.MINIFS(Grades!$I:$I,Grades!$A:$A,"="&amp;$A290))</f>
        <v>0</v>
      </c>
      <c r="F290">
        <f>COUNTIFS(Grades!$A:$A,"="&amp;Alumn_Filtered!$A290,Grades!$P:$P,"CVL",Grades!$J:$J,"=1",Grades!$I:$I,"="&amp;_xlfn.MINIFS(Grades!$I:$I,Grades!$A:$A,"="&amp;$A290))</f>
        <v>0</v>
      </c>
      <c r="G290" s="30">
        <f t="shared" si="66"/>
        <v>6</v>
      </c>
      <c r="H290">
        <f>COUNTIFS(Grades!$A:$A,"="&amp;Alumn_Filtered!$A290,Grades!$J:$J,"=1",Grades!$P:$P,"&gt;=0.5",Grades!$I:$I,"="&amp;_xlfn.MINIFS(Grades!$I:$I,Grades!$A:$A,"="&amp;$A290))</f>
        <v>4</v>
      </c>
      <c r="I290" s="28">
        <f t="shared" si="67"/>
        <v>0.66666666666666663</v>
      </c>
      <c r="J290">
        <f>COUNTIFS(Grades!$A:$A,"="&amp;Alumn_Filtered!$A290,Grades!$J:$J,"=1",Grades!$P:$P,"&lt;0.5",Grades!$I:$I,"="&amp;_xlfn.MINIFS(Grades!$I:$I,Grades!$A:$A,"="&amp;$A290))</f>
        <v>2</v>
      </c>
      <c r="K290" s="28">
        <f t="shared" si="68"/>
        <v>0.33333333333333331</v>
      </c>
      <c r="L290" s="28">
        <f>_xlfn.MAXIFS(Grades!$P:$P,Grades!$A:$A,"="&amp;Alumn_Filtered!$A290,Grades!$J:$J,"=1",Grades!$I:$I,"="&amp;_xlfn.MINIFS(Grades!$I:$I,Grades!$A:$A,"="&amp;$A290))</f>
        <v>0.8666666666666667</v>
      </c>
      <c r="M290" s="28">
        <f>_xlfn.MINIFS(Grades!$P:$P,Grades!$A:$A,"="&amp;Alumn_Filtered!$A290,Grades!$J:$J,"=1",Grades!$I:$I,"="&amp;_xlfn.MINIFS(Grades!$I:$I,Grades!$A:$A,"="&amp;$A290))</f>
        <v>0.35000000000000003</v>
      </c>
      <c r="N290" s="28">
        <f>IF(G290&lt;&gt;0,SUMIFS(Grades!$P:$P,Grades!$P:$P,"&gt;0",Grades!$A:$A,"="&amp;Alumn_Filtered!$A290,Grades!$J:$J,"=1",Grades!$I:$I,"="&amp;_xlfn.MINIFS(Grades!$I:$I,Grades!$A:$A,"="&amp;$A290))/COUNTIFS(Grades!P:P,"&lt;&gt;BAD",Grades!P:P,"&lt;&gt;DRP",Grades!P:P,"&lt;&gt;CVL",Grades!$A:$A,"="&amp;Alumn_Filtered!$A290,Grades!$J:$J,"=1",Grades!$I:$I,"="&amp;_xlfn.MINIFS(Grades!$I:$I,Grades!$A:$A,"="&amp;$A290)),0)</f>
        <v>0.52500000000000002</v>
      </c>
      <c r="O290">
        <f>COUNTIFS(Grades!$A:$A,"="&amp;Alumn_Filtered!$A290,Grades!$J:$J,"=2",Grades!$I:$I,"="&amp;_xlfn.MINIFS(Grades!$I:$I,Grades!$A:$A,"="&amp;$A290))</f>
        <v>10</v>
      </c>
      <c r="P290">
        <f>COUNTIFS(Grades!$A:$A,"="&amp;Alumn_Filtered!$A290,Grades!$P:$P,"=DRP",Grades!$J:$J,"=2",Grades!$I:$I,"="&amp;_xlfn.MINIFS(Grades!$I:$I,Grades!$A:$A,"="&amp;$A290))</f>
        <v>2</v>
      </c>
      <c r="Q290">
        <f>COUNTIFS(Grades!$A:$A,"="&amp;Alumn_Filtered!$A290,Grades!$P:$P,"=BAD",Grades!$J:$J,"=2",Grades!$I:$I,"="&amp;_xlfn.MINIFS(Grades!$I:$I,Grades!$A:$A,"="&amp;$A290))</f>
        <v>1</v>
      </c>
      <c r="R290">
        <f>COUNTIFS(Grades!$A:$A,"="&amp;Alumn_Filtered!$A290,Grades!$P:$P,"CVL",Grades!$J:$J,"=2",Grades!$I:$I,"="&amp;_xlfn.MINIFS(Grades!$I:$I,Grades!$A:$A,"="&amp;$A290))</f>
        <v>1</v>
      </c>
      <c r="S290">
        <f t="shared" si="79"/>
        <v>6</v>
      </c>
      <c r="T290">
        <f>COUNTIFS(Grades!$A:$A,"="&amp;Alumn_Filtered!$A290,Grades!$J:$J,"=2",Grades!$P:$P,"&gt;=0.5",Grades!$I:$I,"="&amp;_xlfn.MINIFS(Grades!$I:$I,Grades!$A:$A,"="&amp;$A290))</f>
        <v>6</v>
      </c>
      <c r="U290" s="28">
        <f t="shared" si="69"/>
        <v>1</v>
      </c>
      <c r="V290">
        <f>COUNTIFS(Grades!$A:$A,"="&amp;Alumn_Filtered!$A290,Grades!$J:$J,"=2",Grades!$P:$P,"&lt;0.5",Grades!$I:$I,"="&amp;_xlfn.MINIFS(Grades!$I:$I,Grades!$A:$A,"="&amp;$A290))</f>
        <v>0</v>
      </c>
      <c r="W290" s="28">
        <f t="shared" si="70"/>
        <v>0</v>
      </c>
      <c r="X290" s="28">
        <f>_xlfn.MAXIFS(Grades!$P:$P,Grades!$A:$A,"="&amp;Alumn_Filtered!$A290,Grades!$J:$J,"=2",Grades!$I:$I,"="&amp;_xlfn.MINIFS(Grades!$I:$I,Grades!$A:$A,"="&amp;$A290))</f>
        <v>0.76666666666666661</v>
      </c>
      <c r="Y290" s="28">
        <f>_xlfn.MINIFS(Grades!$P:$P,Grades!$A:$A,"="&amp;Alumn_Filtered!$A290,Grades!$J:$J,"=2",Grades!$I:$I,"="&amp;_xlfn.MINIFS(Grades!$I:$I,Grades!$A:$A,"="&amp;$A290))</f>
        <v>0.5</v>
      </c>
      <c r="Z290" s="28">
        <f>IF(S290&lt;&gt;0,SUMIFS(Grades!$P:$P,Grades!$P:$P,"&gt;0",Grades!$A:$A,"="&amp;Alumn_Filtered!$A290,Grades!$J:$J,"=2",Grades!$I:$I,"="&amp;_xlfn.MINIFS(Grades!$I:$I,Grades!$A:$A,"="&amp;$A290))/COUNTIFS(Grades!P:P,"&lt;&gt;BAD",Grades!P:P,"&lt;&gt;DRP",Grades!P:P,"&lt;&gt;CVL",Grades!$A:$A,"="&amp;Alumn_Filtered!$A290,Grades!$J:$J,"=2",Grades!$I:$I,"="&amp;_xlfn.MINIFS(Grades!$I:$I,Grades!$A:$A,"="&amp;$A290)),0)</f>
        <v>0.60833333333333328</v>
      </c>
      <c r="AA290" s="28">
        <f t="shared" si="71"/>
        <v>8.3333333333333259E-2</v>
      </c>
      <c r="AB290">
        <f t="shared" ca="1" si="65"/>
        <v>21</v>
      </c>
      <c r="AC290" t="str">
        <f>LEFT(VLOOKUP($A290,Ingresos!$C:$X,5,FALSE),1)</f>
        <v>S</v>
      </c>
      <c r="AD290">
        <f t="shared" si="72"/>
        <v>1</v>
      </c>
      <c r="AE290" t="str">
        <f>LEFT(VLOOKUP($A290,Ingresos!$C:$X,6,FALSE),1)</f>
        <v>R</v>
      </c>
      <c r="AF290">
        <f t="shared" si="73"/>
        <v>1</v>
      </c>
      <c r="AG290">
        <f>VLOOKUP($A290,Ingresos!$C:$X,9,FALSE)</f>
        <v>511</v>
      </c>
      <c r="AH290" s="28">
        <f t="shared" si="74"/>
        <v>0.49108589951377635</v>
      </c>
      <c r="AI290">
        <f>VLOOKUP($A290,Ingresos!$C:$X,10,FALSE)</f>
        <v>516</v>
      </c>
      <c r="AJ290" s="28">
        <f t="shared" si="75"/>
        <v>0.49918962722852511</v>
      </c>
      <c r="AK290">
        <f>VLOOKUP($A290,Ingresos!$C:$X,11,FALSE)</f>
        <v>531</v>
      </c>
      <c r="AL290" s="28">
        <f t="shared" si="76"/>
        <v>0.52350081037277152</v>
      </c>
      <c r="AM290">
        <f>VLOOKUP($A290,Ingresos!$C:$X,12,FALSE)</f>
        <v>626</v>
      </c>
      <c r="AN290" s="28">
        <f t="shared" si="77"/>
        <v>0.67747163695299839</v>
      </c>
      <c r="AO290">
        <f>VLOOKUP($A290,Ingresos!$C:$X,18,FALSE)</f>
        <v>13</v>
      </c>
      <c r="AP290">
        <f t="shared" si="80"/>
        <v>13</v>
      </c>
      <c r="AQ290" t="str">
        <f>VLOOKUP($A290,Ingresos!$C:$X,19,FALSE)</f>
        <v>H1</v>
      </c>
      <c r="AR290">
        <f t="shared" si="78"/>
        <v>1</v>
      </c>
      <c r="AS290">
        <f>VLOOKUP($A290,Ingresos!$C:$X,22,FALSE)</f>
        <v>0</v>
      </c>
    </row>
    <row r="291" spans="1:45" x14ac:dyDescent="0.25">
      <c r="A291">
        <v>195130426</v>
      </c>
      <c r="B291">
        <f>IF((_xlfn.MAXIFS(Grades!$I:$I,Grades!$A:$A,"="&amp;$A291)-_xlfn.MINIFS(Grades!$I:$I,Grades!$A:$A,"="&amp;$A291))=0,0,1)</f>
        <v>1</v>
      </c>
      <c r="C291">
        <f>COUNTIFS(Grades!$A:$A,"="&amp;Alumn_Filtered!$A291,Grades!$J:$J,"=1",Grades!$I:$I,"="&amp;_xlfn.MINIFS(Grades!$I:$I,Grades!$A:$A,"="&amp;$A291))</f>
        <v>6</v>
      </c>
      <c r="D291">
        <f>COUNTIFS(Grades!$A:$A,"="&amp;Alumn_Filtered!$A291,Grades!$P:$P,"=DRP",Grades!$J:$J,"=1",Grades!$I:$I,"="&amp;_xlfn.MINIFS(Grades!$I:$I,Grades!$A:$A,"="&amp;$A291))</f>
        <v>0</v>
      </c>
      <c r="E291">
        <f>COUNTIFS(Grades!$A:$A,"="&amp;Alumn_Filtered!$A291,Grades!$P:$P,"=BAD",Grades!$J:$J,"=1",Grades!$I:$I,"="&amp;_xlfn.MINIFS(Grades!$I:$I,Grades!$A:$A,"="&amp;$A291))</f>
        <v>0</v>
      </c>
      <c r="F291">
        <f>COUNTIFS(Grades!$A:$A,"="&amp;Alumn_Filtered!$A291,Grades!$P:$P,"CVL",Grades!$J:$J,"=1",Grades!$I:$I,"="&amp;_xlfn.MINIFS(Grades!$I:$I,Grades!$A:$A,"="&amp;$A291))</f>
        <v>0</v>
      </c>
      <c r="G291" s="30">
        <f t="shared" si="66"/>
        <v>6</v>
      </c>
      <c r="H291">
        <f>COUNTIFS(Grades!$A:$A,"="&amp;Alumn_Filtered!$A291,Grades!$J:$J,"=1",Grades!$P:$P,"&gt;=0.5",Grades!$I:$I,"="&amp;_xlfn.MINIFS(Grades!$I:$I,Grades!$A:$A,"="&amp;$A291))</f>
        <v>6</v>
      </c>
      <c r="I291" s="28">
        <f t="shared" si="67"/>
        <v>1</v>
      </c>
      <c r="J291">
        <f>COUNTIFS(Grades!$A:$A,"="&amp;Alumn_Filtered!$A291,Grades!$J:$J,"=1",Grades!$P:$P,"&lt;0.5",Grades!$I:$I,"="&amp;_xlfn.MINIFS(Grades!$I:$I,Grades!$A:$A,"="&amp;$A291))</f>
        <v>0</v>
      </c>
      <c r="K291" s="28">
        <f t="shared" si="68"/>
        <v>0</v>
      </c>
      <c r="L291" s="28">
        <f>_xlfn.MAXIFS(Grades!$P:$P,Grades!$A:$A,"="&amp;Alumn_Filtered!$A291,Grades!$J:$J,"=1",Grades!$I:$I,"="&amp;_xlfn.MINIFS(Grades!$I:$I,Grades!$A:$A,"="&amp;$A291))</f>
        <v>0.8666666666666667</v>
      </c>
      <c r="M291" s="28">
        <f>_xlfn.MINIFS(Grades!$P:$P,Grades!$A:$A,"="&amp;Alumn_Filtered!$A291,Grades!$J:$J,"=1",Grades!$I:$I,"="&amp;_xlfn.MINIFS(Grades!$I:$I,Grades!$A:$A,"="&amp;$A291))</f>
        <v>0.51666666666666661</v>
      </c>
      <c r="N291" s="28">
        <f>IF(G291&lt;&gt;0,SUMIFS(Grades!$P:$P,Grades!$P:$P,"&gt;0",Grades!$A:$A,"="&amp;Alumn_Filtered!$A291,Grades!$J:$J,"=1",Grades!$I:$I,"="&amp;_xlfn.MINIFS(Grades!$I:$I,Grades!$A:$A,"="&amp;$A291))/COUNTIFS(Grades!P:P,"&lt;&gt;BAD",Grades!P:P,"&lt;&gt;DRP",Grades!P:P,"&lt;&gt;CVL",Grades!$A:$A,"="&amp;Alumn_Filtered!$A291,Grades!$J:$J,"=1",Grades!$I:$I,"="&amp;_xlfn.MINIFS(Grades!$I:$I,Grades!$A:$A,"="&amp;$A291)),0)</f>
        <v>0.6</v>
      </c>
      <c r="O291">
        <f>COUNTIFS(Grades!$A:$A,"="&amp;Alumn_Filtered!$A291,Grades!$J:$J,"=2",Grades!$I:$I,"="&amp;_xlfn.MINIFS(Grades!$I:$I,Grades!$A:$A,"="&amp;$A291))</f>
        <v>11</v>
      </c>
      <c r="P291">
        <f>COUNTIFS(Grades!$A:$A,"="&amp;Alumn_Filtered!$A291,Grades!$P:$P,"=DRP",Grades!$J:$J,"=2",Grades!$I:$I,"="&amp;_xlfn.MINIFS(Grades!$I:$I,Grades!$A:$A,"="&amp;$A291))</f>
        <v>0</v>
      </c>
      <c r="Q291">
        <f>COUNTIFS(Grades!$A:$A,"="&amp;Alumn_Filtered!$A291,Grades!$P:$P,"=BAD",Grades!$J:$J,"=2",Grades!$I:$I,"="&amp;_xlfn.MINIFS(Grades!$I:$I,Grades!$A:$A,"="&amp;$A291))</f>
        <v>0</v>
      </c>
      <c r="R291">
        <f>COUNTIFS(Grades!$A:$A,"="&amp;Alumn_Filtered!$A291,Grades!$P:$P,"CVL",Grades!$J:$J,"=2",Grades!$I:$I,"="&amp;_xlfn.MINIFS(Grades!$I:$I,Grades!$A:$A,"="&amp;$A291))</f>
        <v>4</v>
      </c>
      <c r="S291">
        <f t="shared" si="79"/>
        <v>7</v>
      </c>
      <c r="T291">
        <f>COUNTIFS(Grades!$A:$A,"="&amp;Alumn_Filtered!$A291,Grades!$J:$J,"=2",Grades!$P:$P,"&gt;=0.5",Grades!$I:$I,"="&amp;_xlfn.MINIFS(Grades!$I:$I,Grades!$A:$A,"="&amp;$A291))</f>
        <v>4</v>
      </c>
      <c r="U291" s="28">
        <f t="shared" si="69"/>
        <v>0.5714285714285714</v>
      </c>
      <c r="V291">
        <f>COUNTIFS(Grades!$A:$A,"="&amp;Alumn_Filtered!$A291,Grades!$J:$J,"=2",Grades!$P:$P,"&lt;0.5",Grades!$I:$I,"="&amp;_xlfn.MINIFS(Grades!$I:$I,Grades!$A:$A,"="&amp;$A291))</f>
        <v>3</v>
      </c>
      <c r="W291" s="28">
        <f t="shared" si="70"/>
        <v>0.42857142857142855</v>
      </c>
      <c r="X291" s="28">
        <f>_xlfn.MAXIFS(Grades!$P:$P,Grades!$A:$A,"="&amp;Alumn_Filtered!$A291,Grades!$J:$J,"=2",Grades!$I:$I,"="&amp;_xlfn.MINIFS(Grades!$I:$I,Grades!$A:$A,"="&amp;$A291))</f>
        <v>0.8666666666666667</v>
      </c>
      <c r="Y291" s="28">
        <f>_xlfn.MINIFS(Grades!$P:$P,Grades!$A:$A,"="&amp;Alumn_Filtered!$A291,Grades!$J:$J,"=2",Grades!$I:$I,"="&amp;_xlfn.MINIFS(Grades!$I:$I,Grades!$A:$A,"="&amp;$A291))</f>
        <v>0.28333333333333338</v>
      </c>
      <c r="Z291" s="28">
        <f>IF(S291&lt;&gt;0,SUMIFS(Grades!$P:$P,Grades!$P:$P,"&gt;0",Grades!$A:$A,"="&amp;Alumn_Filtered!$A291,Grades!$J:$J,"=2",Grades!$I:$I,"="&amp;_xlfn.MINIFS(Grades!$I:$I,Grades!$A:$A,"="&amp;$A291))/COUNTIFS(Grades!P:P,"&lt;&gt;BAD",Grades!P:P,"&lt;&gt;DRP",Grades!P:P,"&lt;&gt;CVL",Grades!$A:$A,"="&amp;Alumn_Filtered!$A291,Grades!$J:$J,"=2",Grades!$I:$I,"="&amp;_xlfn.MINIFS(Grades!$I:$I,Grades!$A:$A,"="&amp;$A291)),0)</f>
        <v>0.5357142857142857</v>
      </c>
      <c r="AA291" s="28">
        <f t="shared" si="71"/>
        <v>-6.4285714285714279E-2</v>
      </c>
      <c r="AB291">
        <f t="shared" ca="1" si="65"/>
        <v>21</v>
      </c>
      <c r="AC291" t="str">
        <f>LEFT(VLOOKUP($A291,Ingresos!$C:$X,5,FALSE),1)</f>
        <v>S</v>
      </c>
      <c r="AD291">
        <f t="shared" si="72"/>
        <v>1</v>
      </c>
      <c r="AE291" t="str">
        <f>LEFT(VLOOKUP($A291,Ingresos!$C:$X,6,FALSE),1)</f>
        <v>R</v>
      </c>
      <c r="AF291">
        <f t="shared" si="73"/>
        <v>1</v>
      </c>
      <c r="AG291">
        <f>VLOOKUP($A291,Ingresos!$C:$X,9,FALSE)</f>
        <v>492</v>
      </c>
      <c r="AH291" s="28">
        <f t="shared" si="74"/>
        <v>0.46029173419773095</v>
      </c>
      <c r="AI291">
        <f>VLOOKUP($A291,Ingresos!$C:$X,10,FALSE)</f>
        <v>492</v>
      </c>
      <c r="AJ291" s="28">
        <f t="shared" si="75"/>
        <v>0.46029173419773095</v>
      </c>
      <c r="AK291">
        <f>VLOOKUP($A291,Ingresos!$C:$X,11,FALSE)</f>
        <v>465</v>
      </c>
      <c r="AL291" s="28">
        <f t="shared" si="76"/>
        <v>0.41653160453808752</v>
      </c>
      <c r="AM291">
        <f>VLOOKUP($A291,Ingresos!$C:$X,12,FALSE)</f>
        <v>624</v>
      </c>
      <c r="AN291" s="28">
        <f t="shared" si="77"/>
        <v>0.67423014586709884</v>
      </c>
      <c r="AO291" t="str">
        <f>VLOOKUP($A291,Ingresos!$C:$X,18,FALSE)</f>
        <v>RM</v>
      </c>
      <c r="AP291">
        <f t="shared" si="80"/>
        <v>13</v>
      </c>
      <c r="AQ291" t="str">
        <f>VLOOKUP($A291,Ingresos!$C:$X,19,FALSE)</f>
        <v>H1</v>
      </c>
      <c r="AR291">
        <f t="shared" si="78"/>
        <v>1</v>
      </c>
      <c r="AS291">
        <f>VLOOKUP($A291,Ingresos!$C:$X,22,FALSE)</f>
        <v>0</v>
      </c>
    </row>
    <row r="292" spans="1:45" x14ac:dyDescent="0.25">
      <c r="A292">
        <v>195132550</v>
      </c>
      <c r="B292">
        <f>IF((_xlfn.MAXIFS(Grades!$I:$I,Grades!$A:$A,"="&amp;$A292)-_xlfn.MINIFS(Grades!$I:$I,Grades!$A:$A,"="&amp;$A292))=0,0,1)</f>
        <v>0</v>
      </c>
      <c r="C292">
        <f>COUNTIFS(Grades!$A:$A,"="&amp;Alumn_Filtered!$A292,Grades!$J:$J,"=1",Grades!$I:$I,"="&amp;_xlfn.MINIFS(Grades!$I:$I,Grades!$A:$A,"="&amp;$A292))</f>
        <v>6</v>
      </c>
      <c r="D292">
        <f>COUNTIFS(Grades!$A:$A,"="&amp;Alumn_Filtered!$A292,Grades!$P:$P,"=DRP",Grades!$J:$J,"=1",Grades!$I:$I,"="&amp;_xlfn.MINIFS(Grades!$I:$I,Grades!$A:$A,"="&amp;$A292))</f>
        <v>0</v>
      </c>
      <c r="E292">
        <f>COUNTIFS(Grades!$A:$A,"="&amp;Alumn_Filtered!$A292,Grades!$P:$P,"=BAD",Grades!$J:$J,"=1",Grades!$I:$I,"="&amp;_xlfn.MINIFS(Grades!$I:$I,Grades!$A:$A,"="&amp;$A292))</f>
        <v>0</v>
      </c>
      <c r="F292">
        <f>COUNTIFS(Grades!$A:$A,"="&amp;Alumn_Filtered!$A292,Grades!$P:$P,"CVL",Grades!$J:$J,"=1",Grades!$I:$I,"="&amp;_xlfn.MINIFS(Grades!$I:$I,Grades!$A:$A,"="&amp;$A292))</f>
        <v>0</v>
      </c>
      <c r="G292" s="30">
        <f t="shared" si="66"/>
        <v>6</v>
      </c>
      <c r="H292">
        <f>COUNTIFS(Grades!$A:$A,"="&amp;Alumn_Filtered!$A292,Grades!$J:$J,"=1",Grades!$P:$P,"&gt;=0.5",Grades!$I:$I,"="&amp;_xlfn.MINIFS(Grades!$I:$I,Grades!$A:$A,"="&amp;$A292))</f>
        <v>2</v>
      </c>
      <c r="I292" s="28">
        <f t="shared" si="67"/>
        <v>0.33333333333333331</v>
      </c>
      <c r="J292">
        <f>COUNTIFS(Grades!$A:$A,"="&amp;Alumn_Filtered!$A292,Grades!$J:$J,"=1",Grades!$P:$P,"&lt;0.5",Grades!$I:$I,"="&amp;_xlfn.MINIFS(Grades!$I:$I,Grades!$A:$A,"="&amp;$A292))</f>
        <v>4</v>
      </c>
      <c r="K292" s="28">
        <f t="shared" si="68"/>
        <v>0.66666666666666663</v>
      </c>
      <c r="L292" s="28">
        <f>_xlfn.MAXIFS(Grades!$P:$P,Grades!$A:$A,"="&amp;Alumn_Filtered!$A292,Grades!$J:$J,"=1",Grades!$I:$I,"="&amp;_xlfn.MINIFS(Grades!$I:$I,Grades!$A:$A,"="&amp;$A292))</f>
        <v>0.83333333333333337</v>
      </c>
      <c r="M292" s="28">
        <f>_xlfn.MINIFS(Grades!$P:$P,Grades!$A:$A,"="&amp;Alumn_Filtered!$A292,Grades!$J:$J,"=1",Grades!$I:$I,"="&amp;_xlfn.MINIFS(Grades!$I:$I,Grades!$A:$A,"="&amp;$A292))</f>
        <v>0.28333333333333338</v>
      </c>
      <c r="N292" s="28">
        <f>IF(G292&lt;&gt;0,SUMIFS(Grades!$P:$P,Grades!$P:$P,"&gt;0",Grades!$A:$A,"="&amp;Alumn_Filtered!$A292,Grades!$J:$J,"=1",Grades!$I:$I,"="&amp;_xlfn.MINIFS(Grades!$I:$I,Grades!$A:$A,"="&amp;$A292))/COUNTIFS(Grades!P:P,"&lt;&gt;BAD",Grades!P:P,"&lt;&gt;DRP",Grades!P:P,"&lt;&gt;CVL",Grades!$A:$A,"="&amp;Alumn_Filtered!$A292,Grades!$J:$J,"=1",Grades!$I:$I,"="&amp;_xlfn.MINIFS(Grades!$I:$I,Grades!$A:$A,"="&amp;$A292)),0)</f>
        <v>0.4694444444444445</v>
      </c>
      <c r="O292">
        <f>COUNTIFS(Grades!$A:$A,"="&amp;Alumn_Filtered!$A292,Grades!$J:$J,"=2",Grades!$I:$I,"="&amp;_xlfn.MINIFS(Grades!$I:$I,Grades!$A:$A,"="&amp;$A292))</f>
        <v>7</v>
      </c>
      <c r="P292">
        <f>COUNTIFS(Grades!$A:$A,"="&amp;Alumn_Filtered!$A292,Grades!$P:$P,"=DRP",Grades!$J:$J,"=2",Grades!$I:$I,"="&amp;_xlfn.MINIFS(Grades!$I:$I,Grades!$A:$A,"="&amp;$A292))</f>
        <v>0</v>
      </c>
      <c r="Q292">
        <f>COUNTIFS(Grades!$A:$A,"="&amp;Alumn_Filtered!$A292,Grades!$P:$P,"=BAD",Grades!$J:$J,"=2",Grades!$I:$I,"="&amp;_xlfn.MINIFS(Grades!$I:$I,Grades!$A:$A,"="&amp;$A292))</f>
        <v>1</v>
      </c>
      <c r="R292">
        <f>COUNTIFS(Grades!$A:$A,"="&amp;Alumn_Filtered!$A292,Grades!$P:$P,"CVL",Grades!$J:$J,"=2",Grades!$I:$I,"="&amp;_xlfn.MINIFS(Grades!$I:$I,Grades!$A:$A,"="&amp;$A292))</f>
        <v>0</v>
      </c>
      <c r="S292">
        <f t="shared" si="79"/>
        <v>6</v>
      </c>
      <c r="T292">
        <f>COUNTIFS(Grades!$A:$A,"="&amp;Alumn_Filtered!$A292,Grades!$J:$J,"=2",Grades!$P:$P,"&gt;=0.5",Grades!$I:$I,"="&amp;_xlfn.MINIFS(Grades!$I:$I,Grades!$A:$A,"="&amp;$A292))</f>
        <v>1</v>
      </c>
      <c r="U292" s="28">
        <f t="shared" si="69"/>
        <v>0.16666666666666666</v>
      </c>
      <c r="V292">
        <f>COUNTIFS(Grades!$A:$A,"="&amp;Alumn_Filtered!$A292,Grades!$J:$J,"=2",Grades!$P:$P,"&lt;0.5",Grades!$I:$I,"="&amp;_xlfn.MINIFS(Grades!$I:$I,Grades!$A:$A,"="&amp;$A292))</f>
        <v>5</v>
      </c>
      <c r="W292" s="28">
        <f t="shared" si="70"/>
        <v>0.83333333333333337</v>
      </c>
      <c r="X292" s="28">
        <f>_xlfn.MAXIFS(Grades!$P:$P,Grades!$A:$A,"="&amp;Alumn_Filtered!$A292,Grades!$J:$J,"=2",Grades!$I:$I,"="&amp;_xlfn.MINIFS(Grades!$I:$I,Grades!$A:$A,"="&amp;$A292))</f>
        <v>0.85</v>
      </c>
      <c r="Y292" s="28">
        <f>_xlfn.MINIFS(Grades!$P:$P,Grades!$A:$A,"="&amp;Alumn_Filtered!$A292,Grades!$J:$J,"=2",Grades!$I:$I,"="&amp;_xlfn.MINIFS(Grades!$I:$I,Grades!$A:$A,"="&amp;$A292))</f>
        <v>6.6666666666666652E-2</v>
      </c>
      <c r="Z292" s="28">
        <f>IF(S292&lt;&gt;0,SUMIFS(Grades!$P:$P,Grades!$P:$P,"&gt;0",Grades!$A:$A,"="&amp;Alumn_Filtered!$A292,Grades!$J:$J,"=2",Grades!$I:$I,"="&amp;_xlfn.MINIFS(Grades!$I:$I,Grades!$A:$A,"="&amp;$A292))/COUNTIFS(Grades!P:P,"&lt;&gt;BAD",Grades!P:P,"&lt;&gt;DRP",Grades!P:P,"&lt;&gt;CVL",Grades!$A:$A,"="&amp;Alumn_Filtered!$A292,Grades!$J:$J,"=2",Grades!$I:$I,"="&amp;_xlfn.MINIFS(Grades!$I:$I,Grades!$A:$A,"="&amp;$A292)),0)</f>
        <v>0.35555555555555557</v>
      </c>
      <c r="AA292" s="28">
        <f t="shared" si="71"/>
        <v>-0.11388888888888893</v>
      </c>
      <c r="AB292">
        <f t="shared" ca="1" si="65"/>
        <v>21</v>
      </c>
      <c r="AC292" t="str">
        <f>LEFT(VLOOKUP($A292,Ingresos!$C:$X,5,FALSE),1)</f>
        <v>S</v>
      </c>
      <c r="AD292">
        <f t="shared" si="72"/>
        <v>1</v>
      </c>
      <c r="AE292" t="str">
        <f>LEFT(VLOOKUP($A292,Ingresos!$C:$X,6,FALSE),1)</f>
        <v>R</v>
      </c>
      <c r="AF292">
        <f t="shared" si="73"/>
        <v>1</v>
      </c>
      <c r="AG292">
        <f>VLOOKUP($A292,Ingresos!$C:$X,9,FALSE)</f>
        <v>700</v>
      </c>
      <c r="AH292" s="28">
        <f t="shared" si="74"/>
        <v>0.79740680713128043</v>
      </c>
      <c r="AI292">
        <f>VLOOKUP($A292,Ingresos!$C:$X,10,FALSE)</f>
        <v>803</v>
      </c>
      <c r="AJ292" s="28">
        <f t="shared" si="75"/>
        <v>0.96434359805510539</v>
      </c>
      <c r="AK292">
        <f>VLOOKUP($A292,Ingresos!$C:$X,11,FALSE)</f>
        <v>591</v>
      </c>
      <c r="AL292" s="28">
        <f t="shared" si="76"/>
        <v>0.62074554294975692</v>
      </c>
      <c r="AM292">
        <f>VLOOKUP($A292,Ingresos!$C:$X,12,FALSE)</f>
        <v>548</v>
      </c>
      <c r="AN292" s="28">
        <f t="shared" si="77"/>
        <v>0.55105348460291737</v>
      </c>
      <c r="AO292">
        <f>VLOOKUP($A292,Ingresos!$C:$X,18,FALSE)</f>
        <v>5</v>
      </c>
      <c r="AP292">
        <f t="shared" si="80"/>
        <v>5</v>
      </c>
      <c r="AQ292" t="str">
        <f>VLOOKUP($A292,Ingresos!$C:$X,19,FALSE)</f>
        <v>H1</v>
      </c>
      <c r="AR292">
        <f t="shared" si="78"/>
        <v>1</v>
      </c>
      <c r="AS292">
        <f>VLOOKUP($A292,Ingresos!$C:$X,22,FALSE)</f>
        <v>0</v>
      </c>
    </row>
    <row r="293" spans="1:45" x14ac:dyDescent="0.25">
      <c r="A293">
        <v>195132771</v>
      </c>
      <c r="B293">
        <f>IF((_xlfn.MAXIFS(Grades!$I:$I,Grades!$A:$A,"="&amp;$A293)-_xlfn.MINIFS(Grades!$I:$I,Grades!$A:$A,"="&amp;$A293))=0,0,1)</f>
        <v>1</v>
      </c>
      <c r="C293">
        <f>COUNTIFS(Grades!$A:$A,"="&amp;Alumn_Filtered!$A293,Grades!$J:$J,"=1",Grades!$I:$I,"="&amp;_xlfn.MINIFS(Grades!$I:$I,Grades!$A:$A,"="&amp;$A293))</f>
        <v>6</v>
      </c>
      <c r="D293">
        <f>COUNTIFS(Grades!$A:$A,"="&amp;Alumn_Filtered!$A293,Grades!$P:$P,"=DRP",Grades!$J:$J,"=1",Grades!$I:$I,"="&amp;_xlfn.MINIFS(Grades!$I:$I,Grades!$A:$A,"="&amp;$A293))</f>
        <v>0</v>
      </c>
      <c r="E293">
        <f>COUNTIFS(Grades!$A:$A,"="&amp;Alumn_Filtered!$A293,Grades!$P:$P,"=BAD",Grades!$J:$J,"=1",Grades!$I:$I,"="&amp;_xlfn.MINIFS(Grades!$I:$I,Grades!$A:$A,"="&amp;$A293))</f>
        <v>0</v>
      </c>
      <c r="F293">
        <f>COUNTIFS(Grades!$A:$A,"="&amp;Alumn_Filtered!$A293,Grades!$P:$P,"CVL",Grades!$J:$J,"=1",Grades!$I:$I,"="&amp;_xlfn.MINIFS(Grades!$I:$I,Grades!$A:$A,"="&amp;$A293))</f>
        <v>0</v>
      </c>
      <c r="G293" s="30">
        <f t="shared" si="66"/>
        <v>6</v>
      </c>
      <c r="H293">
        <f>COUNTIFS(Grades!$A:$A,"="&amp;Alumn_Filtered!$A293,Grades!$J:$J,"=1",Grades!$P:$P,"&gt;=0.5",Grades!$I:$I,"="&amp;_xlfn.MINIFS(Grades!$I:$I,Grades!$A:$A,"="&amp;$A293))</f>
        <v>3</v>
      </c>
      <c r="I293" s="28">
        <f t="shared" si="67"/>
        <v>0.5</v>
      </c>
      <c r="J293">
        <f>COUNTIFS(Grades!$A:$A,"="&amp;Alumn_Filtered!$A293,Grades!$J:$J,"=1",Grades!$P:$P,"&lt;0.5",Grades!$I:$I,"="&amp;_xlfn.MINIFS(Grades!$I:$I,Grades!$A:$A,"="&amp;$A293))</f>
        <v>3</v>
      </c>
      <c r="K293" s="28">
        <f t="shared" si="68"/>
        <v>0.5</v>
      </c>
      <c r="L293" s="28">
        <f>_xlfn.MAXIFS(Grades!$P:$P,Grades!$A:$A,"="&amp;Alumn_Filtered!$A293,Grades!$J:$J,"=1",Grades!$I:$I,"="&amp;_xlfn.MINIFS(Grades!$I:$I,Grades!$A:$A,"="&amp;$A293))</f>
        <v>0.98333333333333339</v>
      </c>
      <c r="M293" s="28">
        <f>_xlfn.MINIFS(Grades!$P:$P,Grades!$A:$A,"="&amp;Alumn_Filtered!$A293,Grades!$J:$J,"=1",Grades!$I:$I,"="&amp;_xlfn.MINIFS(Grades!$I:$I,Grades!$A:$A,"="&amp;$A293))</f>
        <v>0.25</v>
      </c>
      <c r="N293" s="28">
        <f>IF(G293&lt;&gt;0,SUMIFS(Grades!$P:$P,Grades!$P:$P,"&gt;0",Grades!$A:$A,"="&amp;Alumn_Filtered!$A293,Grades!$J:$J,"=1",Grades!$I:$I,"="&amp;_xlfn.MINIFS(Grades!$I:$I,Grades!$A:$A,"="&amp;$A293))/COUNTIFS(Grades!P:P,"&lt;&gt;BAD",Grades!P:P,"&lt;&gt;DRP",Grades!P:P,"&lt;&gt;CVL",Grades!$A:$A,"="&amp;Alumn_Filtered!$A293,Grades!$J:$J,"=1",Grades!$I:$I,"="&amp;_xlfn.MINIFS(Grades!$I:$I,Grades!$A:$A,"="&amp;$A293)),0)</f>
        <v>0.53055555555555556</v>
      </c>
      <c r="O293">
        <f>COUNTIFS(Grades!$A:$A,"="&amp;Alumn_Filtered!$A293,Grades!$J:$J,"=2",Grades!$I:$I,"="&amp;_xlfn.MINIFS(Grades!$I:$I,Grades!$A:$A,"="&amp;$A293))</f>
        <v>7</v>
      </c>
      <c r="P293">
        <f>COUNTIFS(Grades!$A:$A,"="&amp;Alumn_Filtered!$A293,Grades!$P:$P,"=DRP",Grades!$J:$J,"=2",Grades!$I:$I,"="&amp;_xlfn.MINIFS(Grades!$I:$I,Grades!$A:$A,"="&amp;$A293))</f>
        <v>1</v>
      </c>
      <c r="Q293">
        <f>COUNTIFS(Grades!$A:$A,"="&amp;Alumn_Filtered!$A293,Grades!$P:$P,"=BAD",Grades!$J:$J,"=2",Grades!$I:$I,"="&amp;_xlfn.MINIFS(Grades!$I:$I,Grades!$A:$A,"="&amp;$A293))</f>
        <v>0</v>
      </c>
      <c r="R293">
        <f>COUNTIFS(Grades!$A:$A,"="&amp;Alumn_Filtered!$A293,Grades!$P:$P,"CVL",Grades!$J:$J,"=2",Grades!$I:$I,"="&amp;_xlfn.MINIFS(Grades!$I:$I,Grades!$A:$A,"="&amp;$A293))</f>
        <v>0</v>
      </c>
      <c r="S293">
        <f t="shared" si="79"/>
        <v>6</v>
      </c>
      <c r="T293">
        <f>COUNTIFS(Grades!$A:$A,"="&amp;Alumn_Filtered!$A293,Grades!$J:$J,"=2",Grades!$P:$P,"&gt;=0.5",Grades!$I:$I,"="&amp;_xlfn.MINIFS(Grades!$I:$I,Grades!$A:$A,"="&amp;$A293))</f>
        <v>6</v>
      </c>
      <c r="U293" s="28">
        <f t="shared" si="69"/>
        <v>1</v>
      </c>
      <c r="V293">
        <f>COUNTIFS(Grades!$A:$A,"="&amp;Alumn_Filtered!$A293,Grades!$J:$J,"=2",Grades!$P:$P,"&lt;0.5",Grades!$I:$I,"="&amp;_xlfn.MINIFS(Grades!$I:$I,Grades!$A:$A,"="&amp;$A293))</f>
        <v>0</v>
      </c>
      <c r="W293" s="28">
        <f t="shared" si="70"/>
        <v>0</v>
      </c>
      <c r="X293" s="28">
        <f>_xlfn.MAXIFS(Grades!$P:$P,Grades!$A:$A,"="&amp;Alumn_Filtered!$A293,Grades!$J:$J,"=2",Grades!$I:$I,"="&amp;_xlfn.MINIFS(Grades!$I:$I,Grades!$A:$A,"="&amp;$A293))</f>
        <v>0.76666666666666661</v>
      </c>
      <c r="Y293" s="28">
        <f>_xlfn.MINIFS(Grades!$P:$P,Grades!$A:$A,"="&amp;Alumn_Filtered!$A293,Grades!$J:$J,"=2",Grades!$I:$I,"="&amp;_xlfn.MINIFS(Grades!$I:$I,Grades!$A:$A,"="&amp;$A293))</f>
        <v>0.58333333333333337</v>
      </c>
      <c r="Z293" s="28">
        <f>IF(S293&lt;&gt;0,SUMIFS(Grades!$P:$P,Grades!$P:$P,"&gt;0",Grades!$A:$A,"="&amp;Alumn_Filtered!$A293,Grades!$J:$J,"=2",Grades!$I:$I,"="&amp;_xlfn.MINIFS(Grades!$I:$I,Grades!$A:$A,"="&amp;$A293))/COUNTIFS(Grades!P:P,"&lt;&gt;BAD",Grades!P:P,"&lt;&gt;DRP",Grades!P:P,"&lt;&gt;CVL",Grades!$A:$A,"="&amp;Alumn_Filtered!$A293,Grades!$J:$J,"=2",Grades!$I:$I,"="&amp;_xlfn.MINIFS(Grades!$I:$I,Grades!$A:$A,"="&amp;$A293)),0)</f>
        <v>0.66944444444444462</v>
      </c>
      <c r="AA293" s="28">
        <f t="shared" si="71"/>
        <v>0.13888888888888906</v>
      </c>
      <c r="AB293">
        <f t="shared" ca="1" si="65"/>
        <v>21</v>
      </c>
      <c r="AC293" t="str">
        <f>LEFT(VLOOKUP($A293,Ingresos!$C:$X,5,FALSE),1)</f>
        <v>T</v>
      </c>
      <c r="AD293">
        <f t="shared" si="72"/>
        <v>0</v>
      </c>
      <c r="AE293" t="str">
        <f>LEFT(VLOOKUP($A293,Ingresos!$C:$X,6,FALSE),1)</f>
        <v>R</v>
      </c>
      <c r="AF293">
        <f t="shared" si="73"/>
        <v>1</v>
      </c>
      <c r="AG293">
        <f>VLOOKUP($A293,Ingresos!$C:$X,9,FALSE)</f>
        <v>622</v>
      </c>
      <c r="AH293" s="28">
        <f t="shared" si="74"/>
        <v>0.6709886547811994</v>
      </c>
      <c r="AI293">
        <f>VLOOKUP($A293,Ingresos!$C:$X,10,FALSE)</f>
        <v>667</v>
      </c>
      <c r="AJ293" s="28">
        <f t="shared" si="75"/>
        <v>0.7439222042139384</v>
      </c>
      <c r="AK293">
        <f>VLOOKUP($A293,Ingresos!$C:$X,11,FALSE)</f>
        <v>492</v>
      </c>
      <c r="AL293" s="28">
        <f t="shared" si="76"/>
        <v>0.46029173419773095</v>
      </c>
      <c r="AM293">
        <f>VLOOKUP($A293,Ingresos!$C:$X,12,FALSE)</f>
        <v>561</v>
      </c>
      <c r="AN293" s="28">
        <f t="shared" si="77"/>
        <v>0.57212317666126422</v>
      </c>
      <c r="AO293">
        <f>VLOOKUP($A293,Ingresos!$C:$X,18,FALSE)</f>
        <v>9</v>
      </c>
      <c r="AP293">
        <f t="shared" si="80"/>
        <v>9</v>
      </c>
      <c r="AQ293" t="str">
        <f>VLOOKUP($A293,Ingresos!$C:$X,19,FALSE)</f>
        <v>H1</v>
      </c>
      <c r="AR293">
        <f t="shared" si="78"/>
        <v>1</v>
      </c>
      <c r="AS293">
        <f>VLOOKUP($A293,Ingresos!$C:$X,22,FALSE)</f>
        <v>0</v>
      </c>
    </row>
    <row r="294" spans="1:45" x14ac:dyDescent="0.25">
      <c r="A294">
        <v>195136548</v>
      </c>
      <c r="B294">
        <f>IF((_xlfn.MAXIFS(Grades!$I:$I,Grades!$A:$A,"="&amp;$A294)-_xlfn.MINIFS(Grades!$I:$I,Grades!$A:$A,"="&amp;$A294))=0,0,1)</f>
        <v>1</v>
      </c>
      <c r="C294">
        <f>COUNTIFS(Grades!$A:$A,"="&amp;Alumn_Filtered!$A294,Grades!$J:$J,"=1",Grades!$I:$I,"="&amp;_xlfn.MINIFS(Grades!$I:$I,Grades!$A:$A,"="&amp;$A294))</f>
        <v>1</v>
      </c>
      <c r="D294">
        <f>COUNTIFS(Grades!$A:$A,"="&amp;Alumn_Filtered!$A294,Grades!$P:$P,"=DRP",Grades!$J:$J,"=1",Grades!$I:$I,"="&amp;_xlfn.MINIFS(Grades!$I:$I,Grades!$A:$A,"="&amp;$A294))</f>
        <v>0</v>
      </c>
      <c r="E294">
        <f>COUNTIFS(Grades!$A:$A,"="&amp;Alumn_Filtered!$A294,Grades!$P:$P,"=BAD",Grades!$J:$J,"=1",Grades!$I:$I,"="&amp;_xlfn.MINIFS(Grades!$I:$I,Grades!$A:$A,"="&amp;$A294))</f>
        <v>1</v>
      </c>
      <c r="F294">
        <f>COUNTIFS(Grades!$A:$A,"="&amp;Alumn_Filtered!$A294,Grades!$P:$P,"CVL",Grades!$J:$J,"=1",Grades!$I:$I,"="&amp;_xlfn.MINIFS(Grades!$I:$I,Grades!$A:$A,"="&amp;$A294))</f>
        <v>0</v>
      </c>
      <c r="G294" s="30">
        <f t="shared" si="66"/>
        <v>0</v>
      </c>
      <c r="H294">
        <f>COUNTIFS(Grades!$A:$A,"="&amp;Alumn_Filtered!$A294,Grades!$J:$J,"=1",Grades!$P:$P,"&gt;=0.5",Grades!$I:$I,"="&amp;_xlfn.MINIFS(Grades!$I:$I,Grades!$A:$A,"="&amp;$A294))</f>
        <v>0</v>
      </c>
      <c r="I294" s="28">
        <f t="shared" si="67"/>
        <v>0</v>
      </c>
      <c r="J294">
        <f>COUNTIFS(Grades!$A:$A,"="&amp;Alumn_Filtered!$A294,Grades!$J:$J,"=1",Grades!$P:$P,"&lt;0.5",Grades!$I:$I,"="&amp;_xlfn.MINIFS(Grades!$I:$I,Grades!$A:$A,"="&amp;$A294))</f>
        <v>0</v>
      </c>
      <c r="K294" s="28">
        <f t="shared" si="68"/>
        <v>0</v>
      </c>
      <c r="L294" s="28">
        <f>_xlfn.MAXIFS(Grades!$P:$P,Grades!$A:$A,"="&amp;Alumn_Filtered!$A294,Grades!$J:$J,"=1",Grades!$I:$I,"="&amp;_xlfn.MINIFS(Grades!$I:$I,Grades!$A:$A,"="&amp;$A294))</f>
        <v>0</v>
      </c>
      <c r="M294" s="28">
        <f>_xlfn.MINIFS(Grades!$P:$P,Grades!$A:$A,"="&amp;Alumn_Filtered!$A294,Grades!$J:$J,"=1",Grades!$I:$I,"="&amp;_xlfn.MINIFS(Grades!$I:$I,Grades!$A:$A,"="&amp;$A294))</f>
        <v>0</v>
      </c>
      <c r="N294" s="28">
        <f>IF(G294&lt;&gt;0,SUMIFS(Grades!$P:$P,Grades!$P:$P,"&gt;0",Grades!$A:$A,"="&amp;Alumn_Filtered!$A294,Grades!$J:$J,"=1",Grades!$I:$I,"="&amp;_xlfn.MINIFS(Grades!$I:$I,Grades!$A:$A,"="&amp;$A294))/COUNTIFS(Grades!P:P,"&lt;&gt;BAD",Grades!P:P,"&lt;&gt;DRP",Grades!P:P,"&lt;&gt;CVL",Grades!$A:$A,"="&amp;Alumn_Filtered!$A294,Grades!$J:$J,"=1",Grades!$I:$I,"="&amp;_xlfn.MINIFS(Grades!$I:$I,Grades!$A:$A,"="&amp;$A294)),0)</f>
        <v>0</v>
      </c>
      <c r="O294">
        <f>COUNTIFS(Grades!$A:$A,"="&amp;Alumn_Filtered!$A294,Grades!$J:$J,"=2",Grades!$I:$I,"="&amp;_xlfn.MINIFS(Grades!$I:$I,Grades!$A:$A,"="&amp;$A294))</f>
        <v>1</v>
      </c>
      <c r="P294">
        <f>COUNTIFS(Grades!$A:$A,"="&amp;Alumn_Filtered!$A294,Grades!$P:$P,"=DRP",Grades!$J:$J,"=2",Grades!$I:$I,"="&amp;_xlfn.MINIFS(Grades!$I:$I,Grades!$A:$A,"="&amp;$A294))</f>
        <v>0</v>
      </c>
      <c r="Q294">
        <f>COUNTIFS(Grades!$A:$A,"="&amp;Alumn_Filtered!$A294,Grades!$P:$P,"=BAD",Grades!$J:$J,"=2",Grades!$I:$I,"="&amp;_xlfn.MINIFS(Grades!$I:$I,Grades!$A:$A,"="&amp;$A294))</f>
        <v>1</v>
      </c>
      <c r="R294">
        <f>COUNTIFS(Grades!$A:$A,"="&amp;Alumn_Filtered!$A294,Grades!$P:$P,"CVL",Grades!$J:$J,"=2",Grades!$I:$I,"="&amp;_xlfn.MINIFS(Grades!$I:$I,Grades!$A:$A,"="&amp;$A294))</f>
        <v>0</v>
      </c>
      <c r="S294">
        <f t="shared" si="79"/>
        <v>0</v>
      </c>
      <c r="T294">
        <f>COUNTIFS(Grades!$A:$A,"="&amp;Alumn_Filtered!$A294,Grades!$J:$J,"=2",Grades!$P:$P,"&gt;=0.5",Grades!$I:$I,"="&amp;_xlfn.MINIFS(Grades!$I:$I,Grades!$A:$A,"="&amp;$A294))</f>
        <v>0</v>
      </c>
      <c r="U294" s="28">
        <f t="shared" si="69"/>
        <v>0</v>
      </c>
      <c r="V294">
        <f>COUNTIFS(Grades!$A:$A,"="&amp;Alumn_Filtered!$A294,Grades!$J:$J,"=2",Grades!$P:$P,"&lt;0.5",Grades!$I:$I,"="&amp;_xlfn.MINIFS(Grades!$I:$I,Grades!$A:$A,"="&amp;$A294))</f>
        <v>0</v>
      </c>
      <c r="W294" s="28">
        <f t="shared" si="70"/>
        <v>0</v>
      </c>
      <c r="X294" s="28">
        <f>_xlfn.MAXIFS(Grades!$P:$P,Grades!$A:$A,"="&amp;Alumn_Filtered!$A294,Grades!$J:$J,"=2",Grades!$I:$I,"="&amp;_xlfn.MINIFS(Grades!$I:$I,Grades!$A:$A,"="&amp;$A294))</f>
        <v>0</v>
      </c>
      <c r="Y294" s="28">
        <f>_xlfn.MINIFS(Grades!$P:$P,Grades!$A:$A,"="&amp;Alumn_Filtered!$A294,Grades!$J:$J,"=2",Grades!$I:$I,"="&amp;_xlfn.MINIFS(Grades!$I:$I,Grades!$A:$A,"="&amp;$A294))</f>
        <v>0</v>
      </c>
      <c r="Z294" s="28">
        <f>IF(S294&lt;&gt;0,SUMIFS(Grades!$P:$P,Grades!$P:$P,"&gt;0",Grades!$A:$A,"="&amp;Alumn_Filtered!$A294,Grades!$J:$J,"=2",Grades!$I:$I,"="&amp;_xlfn.MINIFS(Grades!$I:$I,Grades!$A:$A,"="&amp;$A294))/COUNTIFS(Grades!P:P,"&lt;&gt;BAD",Grades!P:P,"&lt;&gt;DRP",Grades!P:P,"&lt;&gt;CVL",Grades!$A:$A,"="&amp;Alumn_Filtered!$A294,Grades!$J:$J,"=2",Grades!$I:$I,"="&amp;_xlfn.MINIFS(Grades!$I:$I,Grades!$A:$A,"="&amp;$A294)),0)</f>
        <v>0</v>
      </c>
      <c r="AA294" s="28">
        <f t="shared" si="71"/>
        <v>0</v>
      </c>
      <c r="AB294">
        <f t="shared" ca="1" si="65"/>
        <v>21</v>
      </c>
      <c r="AC294" t="str">
        <f>LEFT(VLOOKUP($A294,Ingresos!$C:$X,5,FALSE),1)</f>
        <v>S</v>
      </c>
      <c r="AD294">
        <f t="shared" si="72"/>
        <v>1</v>
      </c>
      <c r="AE294" t="str">
        <f>LEFT(VLOOKUP($A294,Ingresos!$C:$X,6,FALSE),1)</f>
        <v>R</v>
      </c>
      <c r="AF294">
        <f t="shared" si="73"/>
        <v>1</v>
      </c>
      <c r="AG294">
        <f>VLOOKUP($A294,Ingresos!$C:$X,9,FALSE)</f>
        <v>464</v>
      </c>
      <c r="AH294" s="28">
        <f t="shared" si="74"/>
        <v>0.41491085899513774</v>
      </c>
      <c r="AI294">
        <f>VLOOKUP($A294,Ingresos!$C:$X,10,FALSE)</f>
        <v>464</v>
      </c>
      <c r="AJ294" s="28">
        <f t="shared" si="75"/>
        <v>0.41491085899513774</v>
      </c>
      <c r="AK294">
        <f>VLOOKUP($A294,Ingresos!$C:$X,11,FALSE)</f>
        <v>552</v>
      </c>
      <c r="AL294" s="28">
        <f t="shared" si="76"/>
        <v>0.55753646677471635</v>
      </c>
      <c r="AM294">
        <f>VLOOKUP($A294,Ingresos!$C:$X,12,FALSE)</f>
        <v>648</v>
      </c>
      <c r="AN294" s="28">
        <f t="shared" si="77"/>
        <v>0.713128038897893</v>
      </c>
      <c r="AO294" t="str">
        <f>VLOOKUP($A294,Ingresos!$C:$X,18,FALSE)</f>
        <v>RM</v>
      </c>
      <c r="AP294">
        <f t="shared" si="80"/>
        <v>13</v>
      </c>
      <c r="AQ294" t="str">
        <f>VLOOKUP($A294,Ingresos!$C:$X,19,FALSE)</f>
        <v>H1</v>
      </c>
      <c r="AR294">
        <f t="shared" si="78"/>
        <v>1</v>
      </c>
      <c r="AS294">
        <f>VLOOKUP($A294,Ingresos!$C:$X,22,FALSE)</f>
        <v>0</v>
      </c>
    </row>
    <row r="295" spans="1:45" x14ac:dyDescent="0.25">
      <c r="A295">
        <v>195136696</v>
      </c>
      <c r="B295">
        <f>IF((_xlfn.MAXIFS(Grades!$I:$I,Grades!$A:$A,"="&amp;$A295)-_xlfn.MINIFS(Grades!$I:$I,Grades!$A:$A,"="&amp;$A295))=0,0,1)</f>
        <v>1</v>
      </c>
      <c r="C295">
        <f>COUNTIFS(Grades!$A:$A,"="&amp;Alumn_Filtered!$A295,Grades!$J:$J,"=1",Grades!$I:$I,"="&amp;_xlfn.MINIFS(Grades!$I:$I,Grades!$A:$A,"="&amp;$A295))</f>
        <v>6</v>
      </c>
      <c r="D295">
        <f>COUNTIFS(Grades!$A:$A,"="&amp;Alumn_Filtered!$A295,Grades!$P:$P,"=DRP",Grades!$J:$J,"=1",Grades!$I:$I,"="&amp;_xlfn.MINIFS(Grades!$I:$I,Grades!$A:$A,"="&amp;$A295))</f>
        <v>0</v>
      </c>
      <c r="E295">
        <f>COUNTIFS(Grades!$A:$A,"="&amp;Alumn_Filtered!$A295,Grades!$P:$P,"=BAD",Grades!$J:$J,"=1",Grades!$I:$I,"="&amp;_xlfn.MINIFS(Grades!$I:$I,Grades!$A:$A,"="&amp;$A295))</f>
        <v>0</v>
      </c>
      <c r="F295">
        <f>COUNTIFS(Grades!$A:$A,"="&amp;Alumn_Filtered!$A295,Grades!$P:$P,"CVL",Grades!$J:$J,"=1",Grades!$I:$I,"="&amp;_xlfn.MINIFS(Grades!$I:$I,Grades!$A:$A,"="&amp;$A295))</f>
        <v>0</v>
      </c>
      <c r="G295" s="30">
        <f t="shared" si="66"/>
        <v>6</v>
      </c>
      <c r="H295">
        <f>COUNTIFS(Grades!$A:$A,"="&amp;Alumn_Filtered!$A295,Grades!$J:$J,"=1",Grades!$P:$P,"&gt;=0.5",Grades!$I:$I,"="&amp;_xlfn.MINIFS(Grades!$I:$I,Grades!$A:$A,"="&amp;$A295))</f>
        <v>6</v>
      </c>
      <c r="I295" s="28">
        <f t="shared" si="67"/>
        <v>1</v>
      </c>
      <c r="J295">
        <f>COUNTIFS(Grades!$A:$A,"="&amp;Alumn_Filtered!$A295,Grades!$J:$J,"=1",Grades!$P:$P,"&lt;0.5",Grades!$I:$I,"="&amp;_xlfn.MINIFS(Grades!$I:$I,Grades!$A:$A,"="&amp;$A295))</f>
        <v>0</v>
      </c>
      <c r="K295" s="28">
        <f t="shared" si="68"/>
        <v>0</v>
      </c>
      <c r="L295" s="28">
        <f>_xlfn.MAXIFS(Grades!$P:$P,Grades!$A:$A,"="&amp;Alumn_Filtered!$A295,Grades!$J:$J,"=1",Grades!$I:$I,"="&amp;_xlfn.MINIFS(Grades!$I:$I,Grades!$A:$A,"="&amp;$A295))</f>
        <v>0.85</v>
      </c>
      <c r="M295" s="28">
        <f>_xlfn.MINIFS(Grades!$P:$P,Grades!$A:$A,"="&amp;Alumn_Filtered!$A295,Grades!$J:$J,"=1",Grades!$I:$I,"="&amp;_xlfn.MINIFS(Grades!$I:$I,Grades!$A:$A,"="&amp;$A295))</f>
        <v>0.70000000000000007</v>
      </c>
      <c r="N295" s="28">
        <f>IF(G295&lt;&gt;0,SUMIFS(Grades!$P:$P,Grades!$P:$P,"&gt;0",Grades!$A:$A,"="&amp;Alumn_Filtered!$A295,Grades!$J:$J,"=1",Grades!$I:$I,"="&amp;_xlfn.MINIFS(Grades!$I:$I,Grades!$A:$A,"="&amp;$A295))/COUNTIFS(Grades!P:P,"&lt;&gt;BAD",Grades!P:P,"&lt;&gt;DRP",Grades!P:P,"&lt;&gt;CVL",Grades!$A:$A,"="&amp;Alumn_Filtered!$A295,Grades!$J:$J,"=1",Grades!$I:$I,"="&amp;_xlfn.MINIFS(Grades!$I:$I,Grades!$A:$A,"="&amp;$A295)),0)</f>
        <v>0.78333333333333333</v>
      </c>
      <c r="O295">
        <f>COUNTIFS(Grades!$A:$A,"="&amp;Alumn_Filtered!$A295,Grades!$J:$J,"=2",Grades!$I:$I,"="&amp;_xlfn.MINIFS(Grades!$I:$I,Grades!$A:$A,"="&amp;$A295))</f>
        <v>6</v>
      </c>
      <c r="P295">
        <f>COUNTIFS(Grades!$A:$A,"="&amp;Alumn_Filtered!$A295,Grades!$P:$P,"=DRP",Grades!$J:$J,"=2",Grades!$I:$I,"="&amp;_xlfn.MINIFS(Grades!$I:$I,Grades!$A:$A,"="&amp;$A295))</f>
        <v>0</v>
      </c>
      <c r="Q295">
        <f>COUNTIFS(Grades!$A:$A,"="&amp;Alumn_Filtered!$A295,Grades!$P:$P,"=BAD",Grades!$J:$J,"=2",Grades!$I:$I,"="&amp;_xlfn.MINIFS(Grades!$I:$I,Grades!$A:$A,"="&amp;$A295))</f>
        <v>0</v>
      </c>
      <c r="R295">
        <f>COUNTIFS(Grades!$A:$A,"="&amp;Alumn_Filtered!$A295,Grades!$P:$P,"CVL",Grades!$J:$J,"=2",Grades!$I:$I,"="&amp;_xlfn.MINIFS(Grades!$I:$I,Grades!$A:$A,"="&amp;$A295))</f>
        <v>0</v>
      </c>
      <c r="S295">
        <f t="shared" si="79"/>
        <v>6</v>
      </c>
      <c r="T295">
        <f>COUNTIFS(Grades!$A:$A,"="&amp;Alumn_Filtered!$A295,Grades!$J:$J,"=2",Grades!$P:$P,"&gt;=0.5",Grades!$I:$I,"="&amp;_xlfn.MINIFS(Grades!$I:$I,Grades!$A:$A,"="&amp;$A295))</f>
        <v>6</v>
      </c>
      <c r="U295" s="28">
        <f t="shared" si="69"/>
        <v>1</v>
      </c>
      <c r="V295">
        <f>COUNTIFS(Grades!$A:$A,"="&amp;Alumn_Filtered!$A295,Grades!$J:$J,"=2",Grades!$P:$P,"&lt;0.5",Grades!$I:$I,"="&amp;_xlfn.MINIFS(Grades!$I:$I,Grades!$A:$A,"="&amp;$A295))</f>
        <v>0</v>
      </c>
      <c r="W295" s="28">
        <f t="shared" si="70"/>
        <v>0</v>
      </c>
      <c r="X295" s="28">
        <f>_xlfn.MAXIFS(Grades!$P:$P,Grades!$A:$A,"="&amp;Alumn_Filtered!$A295,Grades!$J:$J,"=2",Grades!$I:$I,"="&amp;_xlfn.MINIFS(Grades!$I:$I,Grades!$A:$A,"="&amp;$A295))</f>
        <v>0.9</v>
      </c>
      <c r="Y295" s="28">
        <f>_xlfn.MINIFS(Grades!$P:$P,Grades!$A:$A,"="&amp;Alumn_Filtered!$A295,Grades!$J:$J,"=2",Grades!$I:$I,"="&amp;_xlfn.MINIFS(Grades!$I:$I,Grades!$A:$A,"="&amp;$A295))</f>
        <v>0.56666666666666676</v>
      </c>
      <c r="Z295" s="28">
        <f>IF(S295&lt;&gt;0,SUMIFS(Grades!$P:$P,Grades!$P:$P,"&gt;0",Grades!$A:$A,"="&amp;Alumn_Filtered!$A295,Grades!$J:$J,"=2",Grades!$I:$I,"="&amp;_xlfn.MINIFS(Grades!$I:$I,Grades!$A:$A,"="&amp;$A295))/COUNTIFS(Grades!P:P,"&lt;&gt;BAD",Grades!P:P,"&lt;&gt;DRP",Grades!P:P,"&lt;&gt;CVL",Grades!$A:$A,"="&amp;Alumn_Filtered!$A295,Grades!$J:$J,"=2",Grades!$I:$I,"="&amp;_xlfn.MINIFS(Grades!$I:$I,Grades!$A:$A,"="&amp;$A295)),0)</f>
        <v>0.76111111111111118</v>
      </c>
      <c r="AA295" s="28">
        <f t="shared" si="71"/>
        <v>-2.2222222222222143E-2</v>
      </c>
      <c r="AB295">
        <f t="shared" ca="1" si="65"/>
        <v>21</v>
      </c>
      <c r="AC295" t="str">
        <f>LEFT(VLOOKUP($A295,Ingresos!$C:$X,5,FALSE),1)</f>
        <v>S</v>
      </c>
      <c r="AD295">
        <f t="shared" si="72"/>
        <v>1</v>
      </c>
      <c r="AE295" t="str">
        <f>LEFT(VLOOKUP($A295,Ingresos!$C:$X,6,FALSE),1)</f>
        <v>R</v>
      </c>
      <c r="AF295">
        <f t="shared" si="73"/>
        <v>1</v>
      </c>
      <c r="AG295">
        <f>VLOOKUP($A295,Ingresos!$C:$X,9,FALSE)</f>
        <v>736</v>
      </c>
      <c r="AH295" s="28">
        <f t="shared" si="74"/>
        <v>0.85575364667747167</v>
      </c>
      <c r="AI295">
        <f>VLOOKUP($A295,Ingresos!$C:$X,10,FALSE)</f>
        <v>781</v>
      </c>
      <c r="AJ295" s="28">
        <f t="shared" si="75"/>
        <v>0.92868719611021067</v>
      </c>
      <c r="AK295">
        <f>VLOOKUP($A295,Ingresos!$C:$X,11,FALSE)</f>
        <v>729</v>
      </c>
      <c r="AL295" s="28">
        <f t="shared" si="76"/>
        <v>0.84440842787682335</v>
      </c>
      <c r="AM295">
        <f>VLOOKUP($A295,Ingresos!$C:$X,12,FALSE)</f>
        <v>719</v>
      </c>
      <c r="AN295" s="28">
        <f t="shared" si="77"/>
        <v>0.82820097244732582</v>
      </c>
      <c r="AO295">
        <f>VLOOKUP($A295,Ingresos!$C:$X,18,FALSE)</f>
        <v>13</v>
      </c>
      <c r="AP295">
        <f t="shared" si="80"/>
        <v>13</v>
      </c>
      <c r="AQ295" t="str">
        <f>VLOOKUP($A295,Ingresos!$C:$X,19,FALSE)</f>
        <v>H1</v>
      </c>
      <c r="AR295">
        <f t="shared" si="78"/>
        <v>1</v>
      </c>
      <c r="AS295">
        <f>VLOOKUP($A295,Ingresos!$C:$X,22,FALSE)</f>
        <v>5</v>
      </c>
    </row>
    <row r="296" spans="1:45" x14ac:dyDescent="0.25">
      <c r="A296" t="s">
        <v>176</v>
      </c>
      <c r="B296">
        <f>IF((_xlfn.MAXIFS(Grades!$I:$I,Grades!$A:$A,"="&amp;$A296)-_xlfn.MINIFS(Grades!$I:$I,Grades!$A:$A,"="&amp;$A296))=0,0,1)</f>
        <v>1</v>
      </c>
      <c r="C296">
        <f>COUNTIFS(Grades!$A:$A,"="&amp;Alumn_Filtered!$A296,Grades!$J:$J,"=1",Grades!$I:$I,"="&amp;_xlfn.MINIFS(Grades!$I:$I,Grades!$A:$A,"="&amp;$A296))</f>
        <v>6</v>
      </c>
      <c r="D296">
        <f>COUNTIFS(Grades!$A:$A,"="&amp;Alumn_Filtered!$A296,Grades!$P:$P,"=DRP",Grades!$J:$J,"=1",Grades!$I:$I,"="&amp;_xlfn.MINIFS(Grades!$I:$I,Grades!$A:$A,"="&amp;$A296))</f>
        <v>0</v>
      </c>
      <c r="E296">
        <f>COUNTIFS(Grades!$A:$A,"="&amp;Alumn_Filtered!$A296,Grades!$P:$P,"=BAD",Grades!$J:$J,"=1",Grades!$I:$I,"="&amp;_xlfn.MINIFS(Grades!$I:$I,Grades!$A:$A,"="&amp;$A296))</f>
        <v>0</v>
      </c>
      <c r="F296">
        <f>COUNTIFS(Grades!$A:$A,"="&amp;Alumn_Filtered!$A296,Grades!$P:$P,"CVL",Grades!$J:$J,"=1",Grades!$I:$I,"="&amp;_xlfn.MINIFS(Grades!$I:$I,Grades!$A:$A,"="&amp;$A296))</f>
        <v>0</v>
      </c>
      <c r="G296" s="30">
        <f t="shared" si="66"/>
        <v>6</v>
      </c>
      <c r="H296">
        <f>COUNTIFS(Grades!$A:$A,"="&amp;Alumn_Filtered!$A296,Grades!$J:$J,"=1",Grades!$P:$P,"&gt;=0.5",Grades!$I:$I,"="&amp;_xlfn.MINIFS(Grades!$I:$I,Grades!$A:$A,"="&amp;$A296))</f>
        <v>5</v>
      </c>
      <c r="I296" s="28">
        <f t="shared" si="67"/>
        <v>0.83333333333333337</v>
      </c>
      <c r="J296">
        <f>COUNTIFS(Grades!$A:$A,"="&amp;Alumn_Filtered!$A296,Grades!$J:$J,"=1",Grades!$P:$P,"&lt;0.5",Grades!$I:$I,"="&amp;_xlfn.MINIFS(Grades!$I:$I,Grades!$A:$A,"="&amp;$A296))</f>
        <v>1</v>
      </c>
      <c r="K296" s="28">
        <f t="shared" si="68"/>
        <v>0.16666666666666666</v>
      </c>
      <c r="L296" s="28">
        <f>_xlfn.MAXIFS(Grades!$P:$P,Grades!$A:$A,"="&amp;Alumn_Filtered!$A296,Grades!$J:$J,"=1",Grades!$I:$I,"="&amp;_xlfn.MINIFS(Grades!$I:$I,Grades!$A:$A,"="&amp;$A296))</f>
        <v>0.8666666666666667</v>
      </c>
      <c r="M296" s="28">
        <f>_xlfn.MINIFS(Grades!$P:$P,Grades!$A:$A,"="&amp;Alumn_Filtered!$A296,Grades!$J:$J,"=1",Grades!$I:$I,"="&amp;_xlfn.MINIFS(Grades!$I:$I,Grades!$A:$A,"="&amp;$A296))</f>
        <v>0.45</v>
      </c>
      <c r="N296" s="28">
        <f>IF(G296&lt;&gt;0,SUMIFS(Grades!$P:$P,Grades!$P:$P,"&gt;0",Grades!$A:$A,"="&amp;Alumn_Filtered!$A296,Grades!$J:$J,"=1",Grades!$I:$I,"="&amp;_xlfn.MINIFS(Grades!$I:$I,Grades!$A:$A,"="&amp;$A296))/COUNTIFS(Grades!P:P,"&lt;&gt;BAD",Grades!P:P,"&lt;&gt;DRP",Grades!P:P,"&lt;&gt;CVL",Grades!$A:$A,"="&amp;Alumn_Filtered!$A296,Grades!$J:$J,"=1",Grades!$I:$I,"="&amp;_xlfn.MINIFS(Grades!$I:$I,Grades!$A:$A,"="&amp;$A296)),0)</f>
        <v>0.61111111111111105</v>
      </c>
      <c r="O296">
        <f>COUNTIFS(Grades!$A:$A,"="&amp;Alumn_Filtered!$A296,Grades!$J:$J,"=2",Grades!$I:$I,"="&amp;_xlfn.MINIFS(Grades!$I:$I,Grades!$A:$A,"="&amp;$A296))</f>
        <v>6</v>
      </c>
      <c r="P296">
        <f>COUNTIFS(Grades!$A:$A,"="&amp;Alumn_Filtered!$A296,Grades!$P:$P,"=DRP",Grades!$J:$J,"=2",Grades!$I:$I,"="&amp;_xlfn.MINIFS(Grades!$I:$I,Grades!$A:$A,"="&amp;$A296))</f>
        <v>0</v>
      </c>
      <c r="Q296">
        <f>COUNTIFS(Grades!$A:$A,"="&amp;Alumn_Filtered!$A296,Grades!$P:$P,"=BAD",Grades!$J:$J,"=2",Grades!$I:$I,"="&amp;_xlfn.MINIFS(Grades!$I:$I,Grades!$A:$A,"="&amp;$A296))</f>
        <v>0</v>
      </c>
      <c r="R296">
        <f>COUNTIFS(Grades!$A:$A,"="&amp;Alumn_Filtered!$A296,Grades!$P:$P,"CVL",Grades!$J:$J,"=2",Grades!$I:$I,"="&amp;_xlfn.MINIFS(Grades!$I:$I,Grades!$A:$A,"="&amp;$A296))</f>
        <v>0</v>
      </c>
      <c r="S296">
        <f t="shared" si="79"/>
        <v>6</v>
      </c>
      <c r="T296">
        <f>COUNTIFS(Grades!$A:$A,"="&amp;Alumn_Filtered!$A296,Grades!$J:$J,"=2",Grades!$P:$P,"&gt;=0.5",Grades!$I:$I,"="&amp;_xlfn.MINIFS(Grades!$I:$I,Grades!$A:$A,"="&amp;$A296))</f>
        <v>6</v>
      </c>
      <c r="U296" s="28">
        <f t="shared" si="69"/>
        <v>1</v>
      </c>
      <c r="V296">
        <f>COUNTIFS(Grades!$A:$A,"="&amp;Alumn_Filtered!$A296,Grades!$J:$J,"=2",Grades!$P:$P,"&lt;0.5",Grades!$I:$I,"="&amp;_xlfn.MINIFS(Grades!$I:$I,Grades!$A:$A,"="&amp;$A296))</f>
        <v>0</v>
      </c>
      <c r="W296" s="28">
        <f t="shared" si="70"/>
        <v>0</v>
      </c>
      <c r="X296" s="28">
        <f>_xlfn.MAXIFS(Grades!$P:$P,Grades!$A:$A,"="&amp;Alumn_Filtered!$A296,Grades!$J:$J,"=2",Grades!$I:$I,"="&amp;_xlfn.MINIFS(Grades!$I:$I,Grades!$A:$A,"="&amp;$A296))</f>
        <v>0.78333333333333333</v>
      </c>
      <c r="Y296" s="28">
        <f>_xlfn.MINIFS(Grades!$P:$P,Grades!$A:$A,"="&amp;Alumn_Filtered!$A296,Grades!$J:$J,"=2",Grades!$I:$I,"="&amp;_xlfn.MINIFS(Grades!$I:$I,Grades!$A:$A,"="&amp;$A296))</f>
        <v>0.5</v>
      </c>
      <c r="Z296" s="28">
        <f>IF(S296&lt;&gt;0,SUMIFS(Grades!$P:$P,Grades!$P:$P,"&gt;0",Grades!$A:$A,"="&amp;Alumn_Filtered!$A296,Grades!$J:$J,"=2",Grades!$I:$I,"="&amp;_xlfn.MINIFS(Grades!$I:$I,Grades!$A:$A,"="&amp;$A296))/COUNTIFS(Grades!P:P,"&lt;&gt;BAD",Grades!P:P,"&lt;&gt;DRP",Grades!P:P,"&lt;&gt;CVL",Grades!$A:$A,"="&amp;Alumn_Filtered!$A296,Grades!$J:$J,"=2",Grades!$I:$I,"="&amp;_xlfn.MINIFS(Grades!$I:$I,Grades!$A:$A,"="&amp;$A296)),0)</f>
        <v>0.57222222222222219</v>
      </c>
      <c r="AA296" s="28">
        <f t="shared" si="71"/>
        <v>-3.8888888888888862E-2</v>
      </c>
      <c r="AB296">
        <f t="shared" ca="1" si="65"/>
        <v>21</v>
      </c>
      <c r="AC296" t="str">
        <f>LEFT(VLOOKUP($A296,Ingresos!$C:$X,5,FALSE),1)</f>
        <v>S</v>
      </c>
      <c r="AD296">
        <f t="shared" si="72"/>
        <v>1</v>
      </c>
      <c r="AE296" t="str">
        <f>LEFT(VLOOKUP($A296,Ingresos!$C:$X,6,FALSE),1)</f>
        <v>R</v>
      </c>
      <c r="AF296">
        <f t="shared" si="73"/>
        <v>1</v>
      </c>
      <c r="AG296">
        <f>VLOOKUP($A296,Ingresos!$C:$X,9,FALSE)</f>
        <v>502</v>
      </c>
      <c r="AH296" s="28">
        <f t="shared" si="74"/>
        <v>0.47649918962722854</v>
      </c>
      <c r="AI296">
        <f>VLOOKUP($A296,Ingresos!$C:$X,10,FALSE)</f>
        <v>502</v>
      </c>
      <c r="AJ296" s="28">
        <f t="shared" si="75"/>
        <v>0.47649918962722854</v>
      </c>
      <c r="AK296">
        <f>VLOOKUP($A296,Ingresos!$C:$X,11,FALSE)</f>
        <v>546</v>
      </c>
      <c r="AL296" s="28">
        <f t="shared" si="76"/>
        <v>0.54781199351701781</v>
      </c>
      <c r="AM296">
        <f>VLOOKUP($A296,Ingresos!$C:$X,12,FALSE)</f>
        <v>617</v>
      </c>
      <c r="AN296" s="28">
        <f t="shared" si="77"/>
        <v>0.66288492706645052</v>
      </c>
      <c r="AO296">
        <f>VLOOKUP($A296,Ingresos!$C:$X,18,FALSE)</f>
        <v>13</v>
      </c>
      <c r="AP296">
        <f t="shared" si="80"/>
        <v>13</v>
      </c>
      <c r="AQ296" t="str">
        <f>VLOOKUP($A296,Ingresos!$C:$X,19,FALSE)</f>
        <v>H1</v>
      </c>
      <c r="AR296">
        <f t="shared" si="78"/>
        <v>1</v>
      </c>
      <c r="AS296">
        <f>VLOOKUP($A296,Ingresos!$C:$X,22,FALSE)</f>
        <v>0</v>
      </c>
    </row>
    <row r="297" spans="1:45" x14ac:dyDescent="0.25">
      <c r="A297">
        <v>195142289</v>
      </c>
      <c r="B297">
        <f>IF((_xlfn.MAXIFS(Grades!$I:$I,Grades!$A:$A,"="&amp;$A297)-_xlfn.MINIFS(Grades!$I:$I,Grades!$A:$A,"="&amp;$A297))=0,0,1)</f>
        <v>0</v>
      </c>
      <c r="C297">
        <f>COUNTIFS(Grades!$A:$A,"="&amp;Alumn_Filtered!$A297,Grades!$J:$J,"=1",Grades!$I:$I,"="&amp;_xlfn.MINIFS(Grades!$I:$I,Grades!$A:$A,"="&amp;$A297))</f>
        <v>6</v>
      </c>
      <c r="D297">
        <f>COUNTIFS(Grades!$A:$A,"="&amp;Alumn_Filtered!$A297,Grades!$P:$P,"=DRP",Grades!$J:$J,"=1",Grades!$I:$I,"="&amp;_xlfn.MINIFS(Grades!$I:$I,Grades!$A:$A,"="&amp;$A297))</f>
        <v>0</v>
      </c>
      <c r="E297">
        <f>COUNTIFS(Grades!$A:$A,"="&amp;Alumn_Filtered!$A297,Grades!$P:$P,"=BAD",Grades!$J:$J,"=1",Grades!$I:$I,"="&amp;_xlfn.MINIFS(Grades!$I:$I,Grades!$A:$A,"="&amp;$A297))</f>
        <v>0</v>
      </c>
      <c r="F297">
        <f>COUNTIFS(Grades!$A:$A,"="&amp;Alumn_Filtered!$A297,Grades!$P:$P,"CVL",Grades!$J:$J,"=1",Grades!$I:$I,"="&amp;_xlfn.MINIFS(Grades!$I:$I,Grades!$A:$A,"="&amp;$A297))</f>
        <v>0</v>
      </c>
      <c r="G297" s="30">
        <f t="shared" si="66"/>
        <v>6</v>
      </c>
      <c r="H297">
        <f>COUNTIFS(Grades!$A:$A,"="&amp;Alumn_Filtered!$A297,Grades!$J:$J,"=1",Grades!$P:$P,"&gt;=0.5",Grades!$I:$I,"="&amp;_xlfn.MINIFS(Grades!$I:$I,Grades!$A:$A,"="&amp;$A297))</f>
        <v>2</v>
      </c>
      <c r="I297" s="28">
        <f t="shared" si="67"/>
        <v>0.33333333333333331</v>
      </c>
      <c r="J297">
        <f>COUNTIFS(Grades!$A:$A,"="&amp;Alumn_Filtered!$A297,Grades!$J:$J,"=1",Grades!$P:$P,"&lt;0.5",Grades!$I:$I,"="&amp;_xlfn.MINIFS(Grades!$I:$I,Grades!$A:$A,"="&amp;$A297))</f>
        <v>4</v>
      </c>
      <c r="K297" s="28">
        <f t="shared" si="68"/>
        <v>0.66666666666666663</v>
      </c>
      <c r="L297" s="28">
        <f>_xlfn.MAXIFS(Grades!$P:$P,Grades!$A:$A,"="&amp;Alumn_Filtered!$A297,Grades!$J:$J,"=1",Grades!$I:$I,"="&amp;_xlfn.MINIFS(Grades!$I:$I,Grades!$A:$A,"="&amp;$A297))</f>
        <v>0.83333333333333337</v>
      </c>
      <c r="M297" s="28">
        <f>_xlfn.MINIFS(Grades!$P:$P,Grades!$A:$A,"="&amp;Alumn_Filtered!$A297,Grades!$J:$J,"=1",Grades!$I:$I,"="&amp;_xlfn.MINIFS(Grades!$I:$I,Grades!$A:$A,"="&amp;$A297))</f>
        <v>0.25</v>
      </c>
      <c r="N297" s="28">
        <f>IF(G297&lt;&gt;0,SUMIFS(Grades!$P:$P,Grades!$P:$P,"&gt;0",Grades!$A:$A,"="&amp;Alumn_Filtered!$A297,Grades!$J:$J,"=1",Grades!$I:$I,"="&amp;_xlfn.MINIFS(Grades!$I:$I,Grades!$A:$A,"="&amp;$A297))/COUNTIFS(Grades!P:P,"&lt;&gt;BAD",Grades!P:P,"&lt;&gt;DRP",Grades!P:P,"&lt;&gt;CVL",Grades!$A:$A,"="&amp;Alumn_Filtered!$A297,Grades!$J:$J,"=1",Grades!$I:$I,"="&amp;_xlfn.MINIFS(Grades!$I:$I,Grades!$A:$A,"="&amp;$A297)),0)</f>
        <v>0.47222222222222227</v>
      </c>
      <c r="O297">
        <f>COUNTIFS(Grades!$A:$A,"="&amp;Alumn_Filtered!$A297,Grades!$J:$J,"=2",Grades!$I:$I,"="&amp;_xlfn.MINIFS(Grades!$I:$I,Grades!$A:$A,"="&amp;$A297))</f>
        <v>6</v>
      </c>
      <c r="P297">
        <f>COUNTIFS(Grades!$A:$A,"="&amp;Alumn_Filtered!$A297,Grades!$P:$P,"=DRP",Grades!$J:$J,"=2",Grades!$I:$I,"="&amp;_xlfn.MINIFS(Grades!$I:$I,Grades!$A:$A,"="&amp;$A297))</f>
        <v>0</v>
      </c>
      <c r="Q297">
        <f>COUNTIFS(Grades!$A:$A,"="&amp;Alumn_Filtered!$A297,Grades!$P:$P,"=BAD",Grades!$J:$J,"=2",Grades!$I:$I,"="&amp;_xlfn.MINIFS(Grades!$I:$I,Grades!$A:$A,"="&amp;$A297))</f>
        <v>4</v>
      </c>
      <c r="R297">
        <f>COUNTIFS(Grades!$A:$A,"="&amp;Alumn_Filtered!$A297,Grades!$P:$P,"CVL",Grades!$J:$J,"=2",Grades!$I:$I,"="&amp;_xlfn.MINIFS(Grades!$I:$I,Grades!$A:$A,"="&amp;$A297))</f>
        <v>0</v>
      </c>
      <c r="S297">
        <f t="shared" si="79"/>
        <v>2</v>
      </c>
      <c r="T297">
        <f>COUNTIFS(Grades!$A:$A,"="&amp;Alumn_Filtered!$A297,Grades!$J:$J,"=2",Grades!$P:$P,"&gt;=0.5",Grades!$I:$I,"="&amp;_xlfn.MINIFS(Grades!$I:$I,Grades!$A:$A,"="&amp;$A297))</f>
        <v>1</v>
      </c>
      <c r="U297" s="28">
        <f t="shared" si="69"/>
        <v>0.5</v>
      </c>
      <c r="V297">
        <f>COUNTIFS(Grades!$A:$A,"="&amp;Alumn_Filtered!$A297,Grades!$J:$J,"=2",Grades!$P:$P,"&lt;0.5",Grades!$I:$I,"="&amp;_xlfn.MINIFS(Grades!$I:$I,Grades!$A:$A,"="&amp;$A297))</f>
        <v>1</v>
      </c>
      <c r="W297" s="28">
        <f t="shared" si="70"/>
        <v>0.5</v>
      </c>
      <c r="X297" s="28">
        <f>_xlfn.MAXIFS(Grades!$P:$P,Grades!$A:$A,"="&amp;Alumn_Filtered!$A297,Grades!$J:$J,"=2",Grades!$I:$I,"="&amp;_xlfn.MINIFS(Grades!$I:$I,Grades!$A:$A,"="&amp;$A297))</f>
        <v>0.65</v>
      </c>
      <c r="Y297" s="28">
        <f>_xlfn.MINIFS(Grades!$P:$P,Grades!$A:$A,"="&amp;Alumn_Filtered!$A297,Grades!$J:$J,"=2",Grades!$I:$I,"="&amp;_xlfn.MINIFS(Grades!$I:$I,Grades!$A:$A,"="&amp;$A297))</f>
        <v>0.28333333333333338</v>
      </c>
      <c r="Z297" s="28">
        <f>IF(S297&lt;&gt;0,SUMIFS(Grades!$P:$P,Grades!$P:$P,"&gt;0",Grades!$A:$A,"="&amp;Alumn_Filtered!$A297,Grades!$J:$J,"=2",Grades!$I:$I,"="&amp;_xlfn.MINIFS(Grades!$I:$I,Grades!$A:$A,"="&amp;$A297))/COUNTIFS(Grades!P:P,"&lt;&gt;BAD",Grades!P:P,"&lt;&gt;DRP",Grades!P:P,"&lt;&gt;CVL",Grades!$A:$A,"="&amp;Alumn_Filtered!$A297,Grades!$J:$J,"=2",Grades!$I:$I,"="&amp;_xlfn.MINIFS(Grades!$I:$I,Grades!$A:$A,"="&amp;$A297)),0)</f>
        <v>0.46666666666666667</v>
      </c>
      <c r="AA297" s="28">
        <f t="shared" si="71"/>
        <v>-5.5555555555555913E-3</v>
      </c>
      <c r="AB297">
        <f t="shared" ca="1" si="65"/>
        <v>21</v>
      </c>
      <c r="AC297" t="str">
        <f>LEFT(VLOOKUP($A297,Ingresos!$C:$X,5,FALSE),1)</f>
        <v>S</v>
      </c>
      <c r="AD297">
        <f t="shared" si="72"/>
        <v>1</v>
      </c>
      <c r="AE297" t="str">
        <f>LEFT(VLOOKUP($A297,Ingresos!$C:$X,6,FALSE),1)</f>
        <v>R</v>
      </c>
      <c r="AF297">
        <f t="shared" si="73"/>
        <v>1</v>
      </c>
      <c r="AG297">
        <f>VLOOKUP($A297,Ingresos!$C:$X,9,FALSE)</f>
        <v>511</v>
      </c>
      <c r="AH297" s="28">
        <f t="shared" si="74"/>
        <v>0.49108589951377635</v>
      </c>
      <c r="AI297">
        <f>VLOOKUP($A297,Ingresos!$C:$X,10,FALSE)</f>
        <v>511</v>
      </c>
      <c r="AJ297" s="28">
        <f t="shared" si="75"/>
        <v>0.49108589951377635</v>
      </c>
      <c r="AK297">
        <f>VLOOKUP($A297,Ingresos!$C:$X,11,FALSE)</f>
        <v>568</v>
      </c>
      <c r="AL297" s="28">
        <f t="shared" si="76"/>
        <v>0.58346839546191243</v>
      </c>
      <c r="AM297">
        <f>VLOOKUP($A297,Ingresos!$C:$X,12,FALSE)</f>
        <v>561</v>
      </c>
      <c r="AN297" s="28">
        <f t="shared" si="77"/>
        <v>0.57212317666126422</v>
      </c>
      <c r="AO297">
        <f>VLOOKUP($A297,Ingresos!$C:$X,18,FALSE)</f>
        <v>13</v>
      </c>
      <c r="AP297">
        <f t="shared" si="80"/>
        <v>13</v>
      </c>
      <c r="AQ297" t="str">
        <f>VLOOKUP($A297,Ingresos!$C:$X,19,FALSE)</f>
        <v>H1</v>
      </c>
      <c r="AR297">
        <f t="shared" si="78"/>
        <v>1</v>
      </c>
      <c r="AS297">
        <f>VLOOKUP($A297,Ingresos!$C:$X,22,FALSE)</f>
        <v>0</v>
      </c>
    </row>
    <row r="298" spans="1:45" x14ac:dyDescent="0.25">
      <c r="A298">
        <v>195150680</v>
      </c>
      <c r="B298">
        <f>IF((_xlfn.MAXIFS(Grades!$I:$I,Grades!$A:$A,"="&amp;$A298)-_xlfn.MINIFS(Grades!$I:$I,Grades!$A:$A,"="&amp;$A298))=0,0,1)</f>
        <v>0</v>
      </c>
      <c r="C298">
        <f>COUNTIFS(Grades!$A:$A,"="&amp;Alumn_Filtered!$A298,Grades!$J:$J,"=1",Grades!$I:$I,"="&amp;_xlfn.MINIFS(Grades!$I:$I,Grades!$A:$A,"="&amp;$A298))</f>
        <v>6</v>
      </c>
      <c r="D298">
        <f>COUNTIFS(Grades!$A:$A,"="&amp;Alumn_Filtered!$A298,Grades!$P:$P,"=DRP",Grades!$J:$J,"=1",Grades!$I:$I,"="&amp;_xlfn.MINIFS(Grades!$I:$I,Grades!$A:$A,"="&amp;$A298))</f>
        <v>0</v>
      </c>
      <c r="E298">
        <f>COUNTIFS(Grades!$A:$A,"="&amp;Alumn_Filtered!$A298,Grades!$P:$P,"=BAD",Grades!$J:$J,"=1",Grades!$I:$I,"="&amp;_xlfn.MINIFS(Grades!$I:$I,Grades!$A:$A,"="&amp;$A298))</f>
        <v>0</v>
      </c>
      <c r="F298">
        <f>COUNTIFS(Grades!$A:$A,"="&amp;Alumn_Filtered!$A298,Grades!$P:$P,"CVL",Grades!$J:$J,"=1",Grades!$I:$I,"="&amp;_xlfn.MINIFS(Grades!$I:$I,Grades!$A:$A,"="&amp;$A298))</f>
        <v>0</v>
      </c>
      <c r="G298" s="30">
        <f t="shared" si="66"/>
        <v>6</v>
      </c>
      <c r="H298">
        <f>COUNTIFS(Grades!$A:$A,"="&amp;Alumn_Filtered!$A298,Grades!$J:$J,"=1",Grades!$P:$P,"&gt;=0.5",Grades!$I:$I,"="&amp;_xlfn.MINIFS(Grades!$I:$I,Grades!$A:$A,"="&amp;$A298))</f>
        <v>1</v>
      </c>
      <c r="I298" s="28">
        <f t="shared" si="67"/>
        <v>0.16666666666666666</v>
      </c>
      <c r="J298">
        <f>COUNTIFS(Grades!$A:$A,"="&amp;Alumn_Filtered!$A298,Grades!$J:$J,"=1",Grades!$P:$P,"&lt;0.5",Grades!$I:$I,"="&amp;_xlfn.MINIFS(Grades!$I:$I,Grades!$A:$A,"="&amp;$A298))</f>
        <v>5</v>
      </c>
      <c r="K298" s="28">
        <f t="shared" si="68"/>
        <v>0.83333333333333337</v>
      </c>
      <c r="L298" s="28">
        <f>_xlfn.MAXIFS(Grades!$P:$P,Grades!$A:$A,"="&amp;Alumn_Filtered!$A298,Grades!$J:$J,"=1",Grades!$I:$I,"="&amp;_xlfn.MINIFS(Grades!$I:$I,Grades!$A:$A,"="&amp;$A298))</f>
        <v>0.81666666666666676</v>
      </c>
      <c r="M298" s="28">
        <f>_xlfn.MINIFS(Grades!$P:$P,Grades!$A:$A,"="&amp;Alumn_Filtered!$A298,Grades!$J:$J,"=1",Grades!$I:$I,"="&amp;_xlfn.MINIFS(Grades!$I:$I,Grades!$A:$A,"="&amp;$A298))</f>
        <v>6.6666666666666652E-2</v>
      </c>
      <c r="N298" s="28">
        <f>IF(G298&lt;&gt;0,SUMIFS(Grades!$P:$P,Grades!$P:$P,"&gt;0",Grades!$A:$A,"="&amp;Alumn_Filtered!$A298,Grades!$J:$J,"=1",Grades!$I:$I,"="&amp;_xlfn.MINIFS(Grades!$I:$I,Grades!$A:$A,"="&amp;$A298))/COUNTIFS(Grades!P:P,"&lt;&gt;BAD",Grades!P:P,"&lt;&gt;DRP",Grades!P:P,"&lt;&gt;CVL",Grades!$A:$A,"="&amp;Alumn_Filtered!$A298,Grades!$J:$J,"=1",Grades!$I:$I,"="&amp;_xlfn.MINIFS(Grades!$I:$I,Grades!$A:$A,"="&amp;$A298)),0)</f>
        <v>0.32222222222222224</v>
      </c>
      <c r="O298">
        <f>COUNTIFS(Grades!$A:$A,"="&amp;Alumn_Filtered!$A298,Grades!$J:$J,"=2",Grades!$I:$I,"="&amp;_xlfn.MINIFS(Grades!$I:$I,Grades!$A:$A,"="&amp;$A298))</f>
        <v>6</v>
      </c>
      <c r="P298">
        <f>COUNTIFS(Grades!$A:$A,"="&amp;Alumn_Filtered!$A298,Grades!$P:$P,"=DRP",Grades!$J:$J,"=2",Grades!$I:$I,"="&amp;_xlfn.MINIFS(Grades!$I:$I,Grades!$A:$A,"="&amp;$A298))</f>
        <v>6</v>
      </c>
      <c r="Q298">
        <f>COUNTIFS(Grades!$A:$A,"="&amp;Alumn_Filtered!$A298,Grades!$P:$P,"=BAD",Grades!$J:$J,"=2",Grades!$I:$I,"="&amp;_xlfn.MINIFS(Grades!$I:$I,Grades!$A:$A,"="&amp;$A298))</f>
        <v>0</v>
      </c>
      <c r="R298">
        <f>COUNTIFS(Grades!$A:$A,"="&amp;Alumn_Filtered!$A298,Grades!$P:$P,"CVL",Grades!$J:$J,"=2",Grades!$I:$I,"="&amp;_xlfn.MINIFS(Grades!$I:$I,Grades!$A:$A,"="&amp;$A298))</f>
        <v>0</v>
      </c>
      <c r="S298">
        <f t="shared" si="79"/>
        <v>0</v>
      </c>
      <c r="T298">
        <f>COUNTIFS(Grades!$A:$A,"="&amp;Alumn_Filtered!$A298,Grades!$J:$J,"=2",Grades!$P:$P,"&gt;=0.5",Grades!$I:$I,"="&amp;_xlfn.MINIFS(Grades!$I:$I,Grades!$A:$A,"="&amp;$A298))</f>
        <v>0</v>
      </c>
      <c r="U298" s="28">
        <f t="shared" si="69"/>
        <v>0</v>
      </c>
      <c r="V298">
        <f>COUNTIFS(Grades!$A:$A,"="&amp;Alumn_Filtered!$A298,Grades!$J:$J,"=2",Grades!$P:$P,"&lt;0.5",Grades!$I:$I,"="&amp;_xlfn.MINIFS(Grades!$I:$I,Grades!$A:$A,"="&amp;$A298))</f>
        <v>0</v>
      </c>
      <c r="W298" s="28">
        <f t="shared" si="70"/>
        <v>0</v>
      </c>
      <c r="X298" s="28">
        <f>_xlfn.MAXIFS(Grades!$P:$P,Grades!$A:$A,"="&amp;Alumn_Filtered!$A298,Grades!$J:$J,"=2",Grades!$I:$I,"="&amp;_xlfn.MINIFS(Grades!$I:$I,Grades!$A:$A,"="&amp;$A298))</f>
        <v>0</v>
      </c>
      <c r="Y298" s="28">
        <f>_xlfn.MINIFS(Grades!$P:$P,Grades!$A:$A,"="&amp;Alumn_Filtered!$A298,Grades!$J:$J,"=2",Grades!$I:$I,"="&amp;_xlfn.MINIFS(Grades!$I:$I,Grades!$A:$A,"="&amp;$A298))</f>
        <v>0</v>
      </c>
      <c r="Z298" s="28">
        <f>IF(S298&lt;&gt;0,SUMIFS(Grades!$P:$P,Grades!$P:$P,"&gt;0",Grades!$A:$A,"="&amp;Alumn_Filtered!$A298,Grades!$J:$J,"=2",Grades!$I:$I,"="&amp;_xlfn.MINIFS(Grades!$I:$I,Grades!$A:$A,"="&amp;$A298))/COUNTIFS(Grades!P:P,"&lt;&gt;BAD",Grades!P:P,"&lt;&gt;DRP",Grades!P:P,"&lt;&gt;CVL",Grades!$A:$A,"="&amp;Alumn_Filtered!$A298,Grades!$J:$J,"=2",Grades!$I:$I,"="&amp;_xlfn.MINIFS(Grades!$I:$I,Grades!$A:$A,"="&amp;$A298)),0)</f>
        <v>0</v>
      </c>
      <c r="AA298" s="28">
        <f t="shared" si="71"/>
        <v>-0.32222222222222224</v>
      </c>
      <c r="AB298">
        <f t="shared" ca="1" si="65"/>
        <v>21</v>
      </c>
      <c r="AC298" t="str">
        <f>LEFT(VLOOKUP($A298,Ingresos!$C:$X,5,FALSE),1)</f>
        <v>S</v>
      </c>
      <c r="AD298">
        <f t="shared" si="72"/>
        <v>1</v>
      </c>
      <c r="AE298" t="str">
        <f>LEFT(VLOOKUP($A298,Ingresos!$C:$X,6,FALSE),1)</f>
        <v>R</v>
      </c>
      <c r="AF298">
        <f t="shared" si="73"/>
        <v>1</v>
      </c>
      <c r="AG298">
        <f>VLOOKUP($A298,Ingresos!$C:$X,9,FALSE)</f>
        <v>500</v>
      </c>
      <c r="AH298" s="28">
        <f t="shared" si="74"/>
        <v>0.47325769854132899</v>
      </c>
      <c r="AI298">
        <f>VLOOKUP($A298,Ingresos!$C:$X,10,FALSE)</f>
        <v>500</v>
      </c>
      <c r="AJ298" s="28">
        <f t="shared" si="75"/>
        <v>0.47325769854132899</v>
      </c>
      <c r="AK298">
        <f>VLOOKUP($A298,Ingresos!$C:$X,11,FALSE)</f>
        <v>568</v>
      </c>
      <c r="AL298" s="28">
        <f t="shared" si="76"/>
        <v>0.58346839546191243</v>
      </c>
      <c r="AM298">
        <f>VLOOKUP($A298,Ingresos!$C:$X,12,FALSE)</f>
        <v>582</v>
      </c>
      <c r="AN298" s="28">
        <f t="shared" si="77"/>
        <v>0.60615883306320906</v>
      </c>
      <c r="AO298">
        <f>VLOOKUP($A298,Ingresos!$C:$X,18,FALSE)</f>
        <v>13</v>
      </c>
      <c r="AP298">
        <f t="shared" si="80"/>
        <v>13</v>
      </c>
      <c r="AQ298" t="str">
        <f>VLOOKUP($A298,Ingresos!$C:$X,19,FALSE)</f>
        <v>H1</v>
      </c>
      <c r="AR298">
        <f t="shared" si="78"/>
        <v>1</v>
      </c>
      <c r="AS298">
        <f>VLOOKUP($A298,Ingresos!$C:$X,22,FALSE)</f>
        <v>5</v>
      </c>
    </row>
    <row r="299" spans="1:45" x14ac:dyDescent="0.25">
      <c r="A299">
        <v>195156824</v>
      </c>
      <c r="B299">
        <f>IF((_xlfn.MAXIFS(Grades!$I:$I,Grades!$A:$A,"="&amp;$A299)-_xlfn.MINIFS(Grades!$I:$I,Grades!$A:$A,"="&amp;$A299))=0,0,1)</f>
        <v>0</v>
      </c>
      <c r="C299">
        <f>COUNTIFS(Grades!$A:$A,"="&amp;Alumn_Filtered!$A299,Grades!$J:$J,"=1",Grades!$I:$I,"="&amp;_xlfn.MINIFS(Grades!$I:$I,Grades!$A:$A,"="&amp;$A299))</f>
        <v>6</v>
      </c>
      <c r="D299">
        <f>COUNTIFS(Grades!$A:$A,"="&amp;Alumn_Filtered!$A299,Grades!$P:$P,"=DRP",Grades!$J:$J,"=1",Grades!$I:$I,"="&amp;_xlfn.MINIFS(Grades!$I:$I,Grades!$A:$A,"="&amp;$A299))</f>
        <v>0</v>
      </c>
      <c r="E299">
        <f>COUNTIFS(Grades!$A:$A,"="&amp;Alumn_Filtered!$A299,Grades!$P:$P,"=BAD",Grades!$J:$J,"=1",Grades!$I:$I,"="&amp;_xlfn.MINIFS(Grades!$I:$I,Grades!$A:$A,"="&amp;$A299))</f>
        <v>0</v>
      </c>
      <c r="F299">
        <f>COUNTIFS(Grades!$A:$A,"="&amp;Alumn_Filtered!$A299,Grades!$P:$P,"CVL",Grades!$J:$J,"=1",Grades!$I:$I,"="&amp;_xlfn.MINIFS(Grades!$I:$I,Grades!$A:$A,"="&amp;$A299))</f>
        <v>0</v>
      </c>
      <c r="G299" s="30">
        <f t="shared" si="66"/>
        <v>6</v>
      </c>
      <c r="H299">
        <f>COUNTIFS(Grades!$A:$A,"="&amp;Alumn_Filtered!$A299,Grades!$J:$J,"=1",Grades!$P:$P,"&gt;=0.5",Grades!$I:$I,"="&amp;_xlfn.MINIFS(Grades!$I:$I,Grades!$A:$A,"="&amp;$A299))</f>
        <v>2</v>
      </c>
      <c r="I299" s="28">
        <f t="shared" si="67"/>
        <v>0.33333333333333331</v>
      </c>
      <c r="J299">
        <f>COUNTIFS(Grades!$A:$A,"="&amp;Alumn_Filtered!$A299,Grades!$J:$J,"=1",Grades!$P:$P,"&lt;0.5",Grades!$I:$I,"="&amp;_xlfn.MINIFS(Grades!$I:$I,Grades!$A:$A,"="&amp;$A299))</f>
        <v>4</v>
      </c>
      <c r="K299" s="28">
        <f t="shared" si="68"/>
        <v>0.66666666666666663</v>
      </c>
      <c r="L299" s="28">
        <f>_xlfn.MAXIFS(Grades!$P:$P,Grades!$A:$A,"="&amp;Alumn_Filtered!$A299,Grades!$J:$J,"=1",Grades!$I:$I,"="&amp;_xlfn.MINIFS(Grades!$I:$I,Grades!$A:$A,"="&amp;$A299))</f>
        <v>0.8833333333333333</v>
      </c>
      <c r="M299" s="28">
        <f>_xlfn.MINIFS(Grades!$P:$P,Grades!$A:$A,"="&amp;Alumn_Filtered!$A299,Grades!$J:$J,"=1",Grades!$I:$I,"="&amp;_xlfn.MINIFS(Grades!$I:$I,Grades!$A:$A,"="&amp;$A299))</f>
        <v>0.21666666666666665</v>
      </c>
      <c r="N299" s="28">
        <f>IF(G299&lt;&gt;0,SUMIFS(Grades!$P:$P,Grades!$P:$P,"&gt;0",Grades!$A:$A,"="&amp;Alumn_Filtered!$A299,Grades!$J:$J,"=1",Grades!$I:$I,"="&amp;_xlfn.MINIFS(Grades!$I:$I,Grades!$A:$A,"="&amp;$A299))/COUNTIFS(Grades!P:P,"&lt;&gt;BAD",Grades!P:P,"&lt;&gt;DRP",Grades!P:P,"&lt;&gt;CVL",Grades!$A:$A,"="&amp;Alumn_Filtered!$A299,Grades!$J:$J,"=1",Grades!$I:$I,"="&amp;_xlfn.MINIFS(Grades!$I:$I,Grades!$A:$A,"="&amp;$A299)),0)</f>
        <v>0.44444444444444442</v>
      </c>
      <c r="O299">
        <f>COUNTIFS(Grades!$A:$A,"="&amp;Alumn_Filtered!$A299,Grades!$J:$J,"=2",Grades!$I:$I,"="&amp;_xlfn.MINIFS(Grades!$I:$I,Grades!$A:$A,"="&amp;$A299))</f>
        <v>6</v>
      </c>
      <c r="P299">
        <f>COUNTIFS(Grades!$A:$A,"="&amp;Alumn_Filtered!$A299,Grades!$P:$P,"=DRP",Grades!$J:$J,"=2",Grades!$I:$I,"="&amp;_xlfn.MINIFS(Grades!$I:$I,Grades!$A:$A,"="&amp;$A299))</f>
        <v>6</v>
      </c>
      <c r="Q299">
        <f>COUNTIFS(Grades!$A:$A,"="&amp;Alumn_Filtered!$A299,Grades!$P:$P,"=BAD",Grades!$J:$J,"=2",Grades!$I:$I,"="&amp;_xlfn.MINIFS(Grades!$I:$I,Grades!$A:$A,"="&amp;$A299))</f>
        <v>0</v>
      </c>
      <c r="R299">
        <f>COUNTIFS(Grades!$A:$A,"="&amp;Alumn_Filtered!$A299,Grades!$P:$P,"CVL",Grades!$J:$J,"=2",Grades!$I:$I,"="&amp;_xlfn.MINIFS(Grades!$I:$I,Grades!$A:$A,"="&amp;$A299))</f>
        <v>0</v>
      </c>
      <c r="S299">
        <f t="shared" si="79"/>
        <v>0</v>
      </c>
      <c r="T299">
        <f>COUNTIFS(Grades!$A:$A,"="&amp;Alumn_Filtered!$A299,Grades!$J:$J,"=2",Grades!$P:$P,"&gt;=0.5",Grades!$I:$I,"="&amp;_xlfn.MINIFS(Grades!$I:$I,Grades!$A:$A,"="&amp;$A299))</f>
        <v>0</v>
      </c>
      <c r="U299" s="28">
        <f t="shared" si="69"/>
        <v>0</v>
      </c>
      <c r="V299">
        <f>COUNTIFS(Grades!$A:$A,"="&amp;Alumn_Filtered!$A299,Grades!$J:$J,"=2",Grades!$P:$P,"&lt;0.5",Grades!$I:$I,"="&amp;_xlfn.MINIFS(Grades!$I:$I,Grades!$A:$A,"="&amp;$A299))</f>
        <v>0</v>
      </c>
      <c r="W299" s="28">
        <f t="shared" si="70"/>
        <v>0</v>
      </c>
      <c r="X299" s="28">
        <f>_xlfn.MAXIFS(Grades!$P:$P,Grades!$A:$A,"="&amp;Alumn_Filtered!$A299,Grades!$J:$J,"=2",Grades!$I:$I,"="&amp;_xlfn.MINIFS(Grades!$I:$I,Grades!$A:$A,"="&amp;$A299))</f>
        <v>0</v>
      </c>
      <c r="Y299" s="28">
        <f>_xlfn.MINIFS(Grades!$P:$P,Grades!$A:$A,"="&amp;Alumn_Filtered!$A299,Grades!$J:$J,"=2",Grades!$I:$I,"="&amp;_xlfn.MINIFS(Grades!$I:$I,Grades!$A:$A,"="&amp;$A299))</f>
        <v>0</v>
      </c>
      <c r="Z299" s="28">
        <f>IF(S299&lt;&gt;0,SUMIFS(Grades!$P:$P,Grades!$P:$P,"&gt;0",Grades!$A:$A,"="&amp;Alumn_Filtered!$A299,Grades!$J:$J,"=2",Grades!$I:$I,"="&amp;_xlfn.MINIFS(Grades!$I:$I,Grades!$A:$A,"="&amp;$A299))/COUNTIFS(Grades!P:P,"&lt;&gt;BAD",Grades!P:P,"&lt;&gt;DRP",Grades!P:P,"&lt;&gt;CVL",Grades!$A:$A,"="&amp;Alumn_Filtered!$A299,Grades!$J:$J,"=2",Grades!$I:$I,"="&amp;_xlfn.MINIFS(Grades!$I:$I,Grades!$A:$A,"="&amp;$A299)),0)</f>
        <v>0</v>
      </c>
      <c r="AA299" s="28">
        <f t="shared" si="71"/>
        <v>-0.44444444444444442</v>
      </c>
      <c r="AB299">
        <f t="shared" ca="1" si="65"/>
        <v>21</v>
      </c>
      <c r="AC299" t="str">
        <f>LEFT(VLOOKUP($A299,Ingresos!$C:$X,5,FALSE),1)</f>
        <v>S</v>
      </c>
      <c r="AD299">
        <f t="shared" si="72"/>
        <v>1</v>
      </c>
      <c r="AE299" t="str">
        <f>LEFT(VLOOKUP($A299,Ingresos!$C:$X,6,FALSE),1)</f>
        <v>R</v>
      </c>
      <c r="AF299">
        <f t="shared" si="73"/>
        <v>1</v>
      </c>
      <c r="AG299">
        <f>VLOOKUP($A299,Ingresos!$C:$X,9,FALSE)</f>
        <v>548</v>
      </c>
      <c r="AH299" s="28">
        <f t="shared" si="74"/>
        <v>0.55105348460291737</v>
      </c>
      <c r="AI299">
        <f>VLOOKUP($A299,Ingresos!$C:$X,10,FALSE)</f>
        <v>563</v>
      </c>
      <c r="AJ299" s="28">
        <f t="shared" si="75"/>
        <v>0.57536466774716366</v>
      </c>
      <c r="AK299">
        <f>VLOOKUP($A299,Ingresos!$C:$X,11,FALSE)</f>
        <v>681</v>
      </c>
      <c r="AL299" s="28">
        <f t="shared" si="76"/>
        <v>0.76661264181523503</v>
      </c>
      <c r="AM299">
        <f>VLOOKUP($A299,Ingresos!$C:$X,12,FALSE)</f>
        <v>605</v>
      </c>
      <c r="AN299" s="28">
        <f t="shared" si="77"/>
        <v>0.64343598055105344</v>
      </c>
      <c r="AO299" t="str">
        <f>VLOOKUP($A299,Ingresos!$C:$X,18,FALSE)</f>
        <v>RM</v>
      </c>
      <c r="AP299">
        <f t="shared" si="80"/>
        <v>13</v>
      </c>
      <c r="AQ299" t="str">
        <f>VLOOKUP($A299,Ingresos!$C:$X,19,FALSE)</f>
        <v>H1</v>
      </c>
      <c r="AR299">
        <f t="shared" si="78"/>
        <v>1</v>
      </c>
      <c r="AS299">
        <f>VLOOKUP($A299,Ingresos!$C:$X,22,FALSE)</f>
        <v>9</v>
      </c>
    </row>
    <row r="300" spans="1:45" x14ac:dyDescent="0.25">
      <c r="A300">
        <v>195164282</v>
      </c>
      <c r="B300">
        <f>IF((_xlfn.MAXIFS(Grades!$I:$I,Grades!$A:$A,"="&amp;$A300)-_xlfn.MINIFS(Grades!$I:$I,Grades!$A:$A,"="&amp;$A300))=0,0,1)</f>
        <v>1</v>
      </c>
      <c r="C300">
        <f>COUNTIFS(Grades!$A:$A,"="&amp;Alumn_Filtered!$A300,Grades!$J:$J,"=1",Grades!$I:$I,"="&amp;_xlfn.MINIFS(Grades!$I:$I,Grades!$A:$A,"="&amp;$A300))</f>
        <v>6</v>
      </c>
      <c r="D300">
        <f>COUNTIFS(Grades!$A:$A,"="&amp;Alumn_Filtered!$A300,Grades!$P:$P,"=DRP",Grades!$J:$J,"=1",Grades!$I:$I,"="&amp;_xlfn.MINIFS(Grades!$I:$I,Grades!$A:$A,"="&amp;$A300))</f>
        <v>0</v>
      </c>
      <c r="E300">
        <f>COUNTIFS(Grades!$A:$A,"="&amp;Alumn_Filtered!$A300,Grades!$P:$P,"=BAD",Grades!$J:$J,"=1",Grades!$I:$I,"="&amp;_xlfn.MINIFS(Grades!$I:$I,Grades!$A:$A,"="&amp;$A300))</f>
        <v>0</v>
      </c>
      <c r="F300">
        <f>COUNTIFS(Grades!$A:$A,"="&amp;Alumn_Filtered!$A300,Grades!$P:$P,"CVL",Grades!$J:$J,"=1",Grades!$I:$I,"="&amp;_xlfn.MINIFS(Grades!$I:$I,Grades!$A:$A,"="&amp;$A300))</f>
        <v>0</v>
      </c>
      <c r="G300" s="30">
        <f t="shared" si="66"/>
        <v>6</v>
      </c>
      <c r="H300">
        <f>COUNTIFS(Grades!$A:$A,"="&amp;Alumn_Filtered!$A300,Grades!$J:$J,"=1",Grades!$P:$P,"&gt;=0.5",Grades!$I:$I,"="&amp;_xlfn.MINIFS(Grades!$I:$I,Grades!$A:$A,"="&amp;$A300))</f>
        <v>6</v>
      </c>
      <c r="I300" s="28">
        <f t="shared" si="67"/>
        <v>1</v>
      </c>
      <c r="J300">
        <f>COUNTIFS(Grades!$A:$A,"="&amp;Alumn_Filtered!$A300,Grades!$J:$J,"=1",Grades!$P:$P,"&lt;0.5",Grades!$I:$I,"="&amp;_xlfn.MINIFS(Grades!$I:$I,Grades!$A:$A,"="&amp;$A300))</f>
        <v>0</v>
      </c>
      <c r="K300" s="28">
        <f t="shared" si="68"/>
        <v>0</v>
      </c>
      <c r="L300" s="28">
        <f>_xlfn.MAXIFS(Grades!$P:$P,Grades!$A:$A,"="&amp;Alumn_Filtered!$A300,Grades!$J:$J,"=1",Grades!$I:$I,"="&amp;_xlfn.MINIFS(Grades!$I:$I,Grades!$A:$A,"="&amp;$A300))</f>
        <v>0.96666666666666667</v>
      </c>
      <c r="M300" s="28">
        <f>_xlfn.MINIFS(Grades!$P:$P,Grades!$A:$A,"="&amp;Alumn_Filtered!$A300,Grades!$J:$J,"=1",Grades!$I:$I,"="&amp;_xlfn.MINIFS(Grades!$I:$I,Grades!$A:$A,"="&amp;$A300))</f>
        <v>0.54999999999999993</v>
      </c>
      <c r="N300" s="28">
        <f>IF(G300&lt;&gt;0,SUMIFS(Grades!$P:$P,Grades!$P:$P,"&gt;0",Grades!$A:$A,"="&amp;Alumn_Filtered!$A300,Grades!$J:$J,"=1",Grades!$I:$I,"="&amp;_xlfn.MINIFS(Grades!$I:$I,Grades!$A:$A,"="&amp;$A300))/COUNTIFS(Grades!P:P,"&lt;&gt;BAD",Grades!P:P,"&lt;&gt;DRP",Grades!P:P,"&lt;&gt;CVL",Grades!$A:$A,"="&amp;Alumn_Filtered!$A300,Grades!$J:$J,"=1",Grades!$I:$I,"="&amp;_xlfn.MINIFS(Grades!$I:$I,Grades!$A:$A,"="&amp;$A300)),0)</f>
        <v>0.76666666666666672</v>
      </c>
      <c r="O300">
        <f>COUNTIFS(Grades!$A:$A,"="&amp;Alumn_Filtered!$A300,Grades!$J:$J,"=2",Grades!$I:$I,"="&amp;_xlfn.MINIFS(Grades!$I:$I,Grades!$A:$A,"="&amp;$A300))</f>
        <v>6</v>
      </c>
      <c r="P300">
        <f>COUNTIFS(Grades!$A:$A,"="&amp;Alumn_Filtered!$A300,Grades!$P:$P,"=DRP",Grades!$J:$J,"=2",Grades!$I:$I,"="&amp;_xlfn.MINIFS(Grades!$I:$I,Grades!$A:$A,"="&amp;$A300))</f>
        <v>0</v>
      </c>
      <c r="Q300">
        <f>COUNTIFS(Grades!$A:$A,"="&amp;Alumn_Filtered!$A300,Grades!$P:$P,"=BAD",Grades!$J:$J,"=2",Grades!$I:$I,"="&amp;_xlfn.MINIFS(Grades!$I:$I,Grades!$A:$A,"="&amp;$A300))</f>
        <v>0</v>
      </c>
      <c r="R300">
        <f>COUNTIFS(Grades!$A:$A,"="&amp;Alumn_Filtered!$A300,Grades!$P:$P,"CVL",Grades!$J:$J,"=2",Grades!$I:$I,"="&amp;_xlfn.MINIFS(Grades!$I:$I,Grades!$A:$A,"="&amp;$A300))</f>
        <v>0</v>
      </c>
      <c r="S300">
        <f t="shared" si="79"/>
        <v>6</v>
      </c>
      <c r="T300">
        <f>COUNTIFS(Grades!$A:$A,"="&amp;Alumn_Filtered!$A300,Grades!$J:$J,"=2",Grades!$P:$P,"&gt;=0.5",Grades!$I:$I,"="&amp;_xlfn.MINIFS(Grades!$I:$I,Grades!$A:$A,"="&amp;$A300))</f>
        <v>6</v>
      </c>
      <c r="U300" s="28">
        <f t="shared" si="69"/>
        <v>1</v>
      </c>
      <c r="V300">
        <f>COUNTIFS(Grades!$A:$A,"="&amp;Alumn_Filtered!$A300,Grades!$J:$J,"=2",Grades!$P:$P,"&lt;0.5",Grades!$I:$I,"="&amp;_xlfn.MINIFS(Grades!$I:$I,Grades!$A:$A,"="&amp;$A300))</f>
        <v>0</v>
      </c>
      <c r="W300" s="28">
        <f t="shared" si="70"/>
        <v>0</v>
      </c>
      <c r="X300" s="28">
        <f>_xlfn.MAXIFS(Grades!$P:$P,Grades!$A:$A,"="&amp;Alumn_Filtered!$A300,Grades!$J:$J,"=2",Grades!$I:$I,"="&amp;_xlfn.MINIFS(Grades!$I:$I,Grades!$A:$A,"="&amp;$A300))</f>
        <v>0.93333333333333324</v>
      </c>
      <c r="Y300" s="28">
        <f>_xlfn.MINIFS(Grades!$P:$P,Grades!$A:$A,"="&amp;Alumn_Filtered!$A300,Grades!$J:$J,"=2",Grades!$I:$I,"="&amp;_xlfn.MINIFS(Grades!$I:$I,Grades!$A:$A,"="&amp;$A300))</f>
        <v>0.54999999999999993</v>
      </c>
      <c r="Z300" s="28">
        <f>IF(S300&lt;&gt;0,SUMIFS(Grades!$P:$P,Grades!$P:$P,"&gt;0",Grades!$A:$A,"="&amp;Alumn_Filtered!$A300,Grades!$J:$J,"=2",Grades!$I:$I,"="&amp;_xlfn.MINIFS(Grades!$I:$I,Grades!$A:$A,"="&amp;$A300))/COUNTIFS(Grades!P:P,"&lt;&gt;BAD",Grades!P:P,"&lt;&gt;DRP",Grades!P:P,"&lt;&gt;CVL",Grades!$A:$A,"="&amp;Alumn_Filtered!$A300,Grades!$J:$J,"=2",Grades!$I:$I,"="&amp;_xlfn.MINIFS(Grades!$I:$I,Grades!$A:$A,"="&amp;$A300)),0)</f>
        <v>0.69166666666666676</v>
      </c>
      <c r="AA300" s="28">
        <f t="shared" si="71"/>
        <v>-7.4999999999999956E-2</v>
      </c>
      <c r="AB300">
        <f t="shared" ca="1" si="65"/>
        <v>21</v>
      </c>
      <c r="AC300" t="str">
        <f>LEFT(VLOOKUP($A300,Ingresos!$C:$X,5,FALSE),1)</f>
        <v>S</v>
      </c>
      <c r="AD300">
        <f t="shared" si="72"/>
        <v>1</v>
      </c>
      <c r="AE300" t="str">
        <f>LEFT(VLOOKUP($A300,Ingresos!$C:$X,6,FALSE),1)</f>
        <v>R</v>
      </c>
      <c r="AF300">
        <f t="shared" si="73"/>
        <v>1</v>
      </c>
      <c r="AG300">
        <f>VLOOKUP($A300,Ingresos!$C:$X,9,FALSE)</f>
        <v>585</v>
      </c>
      <c r="AH300" s="28">
        <f t="shared" si="74"/>
        <v>0.61102106969205838</v>
      </c>
      <c r="AI300">
        <f>VLOOKUP($A300,Ingresos!$C:$X,10,FALSE)</f>
        <v>613</v>
      </c>
      <c r="AJ300" s="28">
        <f t="shared" si="75"/>
        <v>0.65640194489465153</v>
      </c>
      <c r="AK300">
        <f>VLOOKUP($A300,Ingresos!$C:$X,11,FALSE)</f>
        <v>537</v>
      </c>
      <c r="AL300" s="28">
        <f t="shared" si="76"/>
        <v>0.53322528363047006</v>
      </c>
      <c r="AM300">
        <f>VLOOKUP($A300,Ingresos!$C:$X,12,FALSE)</f>
        <v>662</v>
      </c>
      <c r="AN300" s="28">
        <f t="shared" si="77"/>
        <v>0.73581847649918963</v>
      </c>
      <c r="AO300" t="str">
        <f>VLOOKUP($A300,Ingresos!$C:$X,18,FALSE)</f>
        <v>RM</v>
      </c>
      <c r="AP300">
        <f t="shared" si="80"/>
        <v>13</v>
      </c>
      <c r="AQ300" t="str">
        <f>VLOOKUP($A300,Ingresos!$C:$X,19,FALSE)</f>
        <v>H1</v>
      </c>
      <c r="AR300">
        <f t="shared" si="78"/>
        <v>1</v>
      </c>
      <c r="AS300">
        <f>VLOOKUP($A300,Ingresos!$C:$X,22,FALSE)</f>
        <v>5</v>
      </c>
    </row>
    <row r="301" spans="1:45" x14ac:dyDescent="0.25">
      <c r="A301">
        <v>195167656</v>
      </c>
      <c r="B301">
        <f>IF((_xlfn.MAXIFS(Grades!$I:$I,Grades!$A:$A,"="&amp;$A301)-_xlfn.MINIFS(Grades!$I:$I,Grades!$A:$A,"="&amp;$A301))=0,0,1)</f>
        <v>1</v>
      </c>
      <c r="C301">
        <f>COUNTIFS(Grades!$A:$A,"="&amp;Alumn_Filtered!$A301,Grades!$J:$J,"=1",Grades!$I:$I,"="&amp;_xlfn.MINIFS(Grades!$I:$I,Grades!$A:$A,"="&amp;$A301))</f>
        <v>6</v>
      </c>
      <c r="D301">
        <f>COUNTIFS(Grades!$A:$A,"="&amp;Alumn_Filtered!$A301,Grades!$P:$P,"=DRP",Grades!$J:$J,"=1",Grades!$I:$I,"="&amp;_xlfn.MINIFS(Grades!$I:$I,Grades!$A:$A,"="&amp;$A301))</f>
        <v>0</v>
      </c>
      <c r="E301">
        <f>COUNTIFS(Grades!$A:$A,"="&amp;Alumn_Filtered!$A301,Grades!$P:$P,"=BAD",Grades!$J:$J,"=1",Grades!$I:$I,"="&amp;_xlfn.MINIFS(Grades!$I:$I,Grades!$A:$A,"="&amp;$A301))</f>
        <v>0</v>
      </c>
      <c r="F301">
        <f>COUNTIFS(Grades!$A:$A,"="&amp;Alumn_Filtered!$A301,Grades!$P:$P,"CVL",Grades!$J:$J,"=1",Grades!$I:$I,"="&amp;_xlfn.MINIFS(Grades!$I:$I,Grades!$A:$A,"="&amp;$A301))</f>
        <v>0</v>
      </c>
      <c r="G301" s="30">
        <f t="shared" si="66"/>
        <v>6</v>
      </c>
      <c r="H301">
        <f>COUNTIFS(Grades!$A:$A,"="&amp;Alumn_Filtered!$A301,Grades!$J:$J,"=1",Grades!$P:$P,"&gt;=0.5",Grades!$I:$I,"="&amp;_xlfn.MINIFS(Grades!$I:$I,Grades!$A:$A,"="&amp;$A301))</f>
        <v>1</v>
      </c>
      <c r="I301" s="28">
        <f t="shared" si="67"/>
        <v>0.16666666666666666</v>
      </c>
      <c r="J301">
        <f>COUNTIFS(Grades!$A:$A,"="&amp;Alumn_Filtered!$A301,Grades!$J:$J,"=1",Grades!$P:$P,"&lt;0.5",Grades!$I:$I,"="&amp;_xlfn.MINIFS(Grades!$I:$I,Grades!$A:$A,"="&amp;$A301))</f>
        <v>5</v>
      </c>
      <c r="K301" s="28">
        <f t="shared" si="68"/>
        <v>0.83333333333333337</v>
      </c>
      <c r="L301" s="28">
        <f>_xlfn.MAXIFS(Grades!$P:$P,Grades!$A:$A,"="&amp;Alumn_Filtered!$A301,Grades!$J:$J,"=1",Grades!$I:$I,"="&amp;_xlfn.MINIFS(Grades!$I:$I,Grades!$A:$A,"="&amp;$A301))</f>
        <v>0.79999999999999993</v>
      </c>
      <c r="M301" s="28">
        <f>_xlfn.MINIFS(Grades!$P:$P,Grades!$A:$A,"="&amp;Alumn_Filtered!$A301,Grades!$J:$J,"=1",Grades!$I:$I,"="&amp;_xlfn.MINIFS(Grades!$I:$I,Grades!$A:$A,"="&amp;$A301))</f>
        <v>0.28333333333333338</v>
      </c>
      <c r="N301" s="28">
        <f>IF(G301&lt;&gt;0,SUMIFS(Grades!$P:$P,Grades!$P:$P,"&gt;0",Grades!$A:$A,"="&amp;Alumn_Filtered!$A301,Grades!$J:$J,"=1",Grades!$I:$I,"="&amp;_xlfn.MINIFS(Grades!$I:$I,Grades!$A:$A,"="&amp;$A301))/COUNTIFS(Grades!P:P,"&lt;&gt;BAD",Grades!P:P,"&lt;&gt;DRP",Grades!P:P,"&lt;&gt;CVL",Grades!$A:$A,"="&amp;Alumn_Filtered!$A301,Grades!$J:$J,"=1",Grades!$I:$I,"="&amp;_xlfn.MINIFS(Grades!$I:$I,Grades!$A:$A,"="&amp;$A301)),0)</f>
        <v>0.44722222222222219</v>
      </c>
      <c r="O301">
        <f>COUNTIFS(Grades!$A:$A,"="&amp;Alumn_Filtered!$A301,Grades!$J:$J,"=2",Grades!$I:$I,"="&amp;_xlfn.MINIFS(Grades!$I:$I,Grades!$A:$A,"="&amp;$A301))</f>
        <v>8</v>
      </c>
      <c r="P301">
        <f>COUNTIFS(Grades!$A:$A,"="&amp;Alumn_Filtered!$A301,Grades!$P:$P,"=DRP",Grades!$J:$J,"=2",Grades!$I:$I,"="&amp;_xlfn.MINIFS(Grades!$I:$I,Grades!$A:$A,"="&amp;$A301))</f>
        <v>2</v>
      </c>
      <c r="Q301">
        <f>COUNTIFS(Grades!$A:$A,"="&amp;Alumn_Filtered!$A301,Grades!$P:$P,"=BAD",Grades!$J:$J,"=2",Grades!$I:$I,"="&amp;_xlfn.MINIFS(Grades!$I:$I,Grades!$A:$A,"="&amp;$A301))</f>
        <v>0</v>
      </c>
      <c r="R301">
        <f>COUNTIFS(Grades!$A:$A,"="&amp;Alumn_Filtered!$A301,Grades!$P:$P,"CVL",Grades!$J:$J,"=2",Grades!$I:$I,"="&amp;_xlfn.MINIFS(Grades!$I:$I,Grades!$A:$A,"="&amp;$A301))</f>
        <v>0</v>
      </c>
      <c r="S301">
        <f t="shared" si="79"/>
        <v>6</v>
      </c>
      <c r="T301">
        <f>COUNTIFS(Grades!$A:$A,"="&amp;Alumn_Filtered!$A301,Grades!$J:$J,"=2",Grades!$P:$P,"&gt;=0.5",Grades!$I:$I,"="&amp;_xlfn.MINIFS(Grades!$I:$I,Grades!$A:$A,"="&amp;$A301))</f>
        <v>3</v>
      </c>
      <c r="U301" s="28">
        <f t="shared" si="69"/>
        <v>0.5</v>
      </c>
      <c r="V301">
        <f>COUNTIFS(Grades!$A:$A,"="&amp;Alumn_Filtered!$A301,Grades!$J:$J,"=2",Grades!$P:$P,"&lt;0.5",Grades!$I:$I,"="&amp;_xlfn.MINIFS(Grades!$I:$I,Grades!$A:$A,"="&amp;$A301))</f>
        <v>3</v>
      </c>
      <c r="W301" s="28">
        <f t="shared" si="70"/>
        <v>0.5</v>
      </c>
      <c r="X301" s="28">
        <f>_xlfn.MAXIFS(Grades!$P:$P,Grades!$A:$A,"="&amp;Alumn_Filtered!$A301,Grades!$J:$J,"=2",Grades!$I:$I,"="&amp;_xlfn.MINIFS(Grades!$I:$I,Grades!$A:$A,"="&amp;$A301))</f>
        <v>0.70000000000000007</v>
      </c>
      <c r="Y301" s="28">
        <f>_xlfn.MINIFS(Grades!$P:$P,Grades!$A:$A,"="&amp;Alumn_Filtered!$A301,Grades!$J:$J,"=2",Grades!$I:$I,"="&amp;_xlfn.MINIFS(Grades!$I:$I,Grades!$A:$A,"="&amp;$A301))</f>
        <v>0.28333333333333338</v>
      </c>
      <c r="Z301" s="28">
        <f>IF(S301&lt;&gt;0,SUMIFS(Grades!$P:$P,Grades!$P:$P,"&gt;0",Grades!$A:$A,"="&amp;Alumn_Filtered!$A301,Grades!$J:$J,"=2",Grades!$I:$I,"="&amp;_xlfn.MINIFS(Grades!$I:$I,Grades!$A:$A,"="&amp;$A301))/COUNTIFS(Grades!P:P,"&lt;&gt;BAD",Grades!P:P,"&lt;&gt;DRP",Grades!P:P,"&lt;&gt;CVL",Grades!$A:$A,"="&amp;Alumn_Filtered!$A301,Grades!$J:$J,"=2",Grades!$I:$I,"="&amp;_xlfn.MINIFS(Grades!$I:$I,Grades!$A:$A,"="&amp;$A301)),0)</f>
        <v>0.5</v>
      </c>
      <c r="AA301" s="28">
        <f t="shared" si="71"/>
        <v>5.2777777777777812E-2</v>
      </c>
      <c r="AB301">
        <f t="shared" ca="1" si="65"/>
        <v>21</v>
      </c>
      <c r="AC301" t="str">
        <f>LEFT(VLOOKUP($A301,Ingresos!$C:$X,5,FALSE),1)</f>
        <v>S</v>
      </c>
      <c r="AD301">
        <f t="shared" si="72"/>
        <v>1</v>
      </c>
      <c r="AE301" t="str">
        <f>LEFT(VLOOKUP($A301,Ingresos!$C:$X,6,FALSE),1)</f>
        <v>R</v>
      </c>
      <c r="AF301">
        <f t="shared" si="73"/>
        <v>1</v>
      </c>
      <c r="AG301">
        <f>VLOOKUP($A301,Ingresos!$C:$X,9,FALSE)</f>
        <v>699</v>
      </c>
      <c r="AH301" s="28">
        <f t="shared" si="74"/>
        <v>0.79578606158833065</v>
      </c>
      <c r="AI301">
        <f>VLOOKUP($A301,Ingresos!$C:$X,10,FALSE)</f>
        <v>744</v>
      </c>
      <c r="AJ301" s="28">
        <f t="shared" si="75"/>
        <v>0.86871961102106965</v>
      </c>
      <c r="AK301">
        <f>VLOOKUP($A301,Ingresos!$C:$X,11,FALSE)</f>
        <v>543</v>
      </c>
      <c r="AL301" s="28">
        <f t="shared" si="76"/>
        <v>0.5429497568881686</v>
      </c>
      <c r="AM301">
        <f>VLOOKUP($A301,Ingresos!$C:$X,12,FALSE)</f>
        <v>546</v>
      </c>
      <c r="AN301" s="28">
        <f t="shared" si="77"/>
        <v>0.54781199351701781</v>
      </c>
      <c r="AO301" t="str">
        <f>VLOOKUP($A301,Ingresos!$C:$X,18,FALSE)</f>
        <v>RM</v>
      </c>
      <c r="AP301">
        <f t="shared" si="80"/>
        <v>13</v>
      </c>
      <c r="AQ301" t="str">
        <f>VLOOKUP($A301,Ingresos!$C:$X,19,FALSE)</f>
        <v>T2</v>
      </c>
      <c r="AR301">
        <f t="shared" si="78"/>
        <v>4</v>
      </c>
      <c r="AS301">
        <f>VLOOKUP($A301,Ingresos!$C:$X,22,FALSE)</f>
        <v>7</v>
      </c>
    </row>
    <row r="302" spans="1:45" x14ac:dyDescent="0.25">
      <c r="A302">
        <v>195169829</v>
      </c>
      <c r="B302">
        <f>IF((_xlfn.MAXIFS(Grades!$I:$I,Grades!$A:$A,"="&amp;$A302)-_xlfn.MINIFS(Grades!$I:$I,Grades!$A:$A,"="&amp;$A302))=0,0,1)</f>
        <v>1</v>
      </c>
      <c r="C302">
        <f>COUNTIFS(Grades!$A:$A,"="&amp;Alumn_Filtered!$A302,Grades!$J:$J,"=1",Grades!$I:$I,"="&amp;_xlfn.MINIFS(Grades!$I:$I,Grades!$A:$A,"="&amp;$A302))</f>
        <v>6</v>
      </c>
      <c r="D302">
        <f>COUNTIFS(Grades!$A:$A,"="&amp;Alumn_Filtered!$A302,Grades!$P:$P,"=DRP",Grades!$J:$J,"=1",Grades!$I:$I,"="&amp;_xlfn.MINIFS(Grades!$I:$I,Grades!$A:$A,"="&amp;$A302))</f>
        <v>0</v>
      </c>
      <c r="E302">
        <f>COUNTIFS(Grades!$A:$A,"="&amp;Alumn_Filtered!$A302,Grades!$P:$P,"=BAD",Grades!$J:$J,"=1",Grades!$I:$I,"="&amp;_xlfn.MINIFS(Grades!$I:$I,Grades!$A:$A,"="&amp;$A302))</f>
        <v>0</v>
      </c>
      <c r="F302">
        <f>COUNTIFS(Grades!$A:$A,"="&amp;Alumn_Filtered!$A302,Grades!$P:$P,"CVL",Grades!$J:$J,"=1",Grades!$I:$I,"="&amp;_xlfn.MINIFS(Grades!$I:$I,Grades!$A:$A,"="&amp;$A302))</f>
        <v>0</v>
      </c>
      <c r="G302" s="30">
        <f t="shared" si="66"/>
        <v>6</v>
      </c>
      <c r="H302">
        <f>COUNTIFS(Grades!$A:$A,"="&amp;Alumn_Filtered!$A302,Grades!$J:$J,"=1",Grades!$P:$P,"&gt;=0.5",Grades!$I:$I,"="&amp;_xlfn.MINIFS(Grades!$I:$I,Grades!$A:$A,"="&amp;$A302))</f>
        <v>2</v>
      </c>
      <c r="I302" s="28">
        <f t="shared" si="67"/>
        <v>0.33333333333333331</v>
      </c>
      <c r="J302">
        <f>COUNTIFS(Grades!$A:$A,"="&amp;Alumn_Filtered!$A302,Grades!$J:$J,"=1",Grades!$P:$P,"&lt;0.5",Grades!$I:$I,"="&amp;_xlfn.MINIFS(Grades!$I:$I,Grades!$A:$A,"="&amp;$A302))</f>
        <v>4</v>
      </c>
      <c r="K302" s="28">
        <f t="shared" si="68"/>
        <v>0.66666666666666663</v>
      </c>
      <c r="L302" s="28">
        <f>_xlfn.MAXIFS(Grades!$P:$P,Grades!$A:$A,"="&amp;Alumn_Filtered!$A302,Grades!$J:$J,"=1",Grades!$I:$I,"="&amp;_xlfn.MINIFS(Grades!$I:$I,Grades!$A:$A,"="&amp;$A302))</f>
        <v>0.83333333333333337</v>
      </c>
      <c r="M302" s="28">
        <f>_xlfn.MINIFS(Grades!$P:$P,Grades!$A:$A,"="&amp;Alumn_Filtered!$A302,Grades!$J:$J,"=1",Grades!$I:$I,"="&amp;_xlfn.MINIFS(Grades!$I:$I,Grades!$A:$A,"="&amp;$A302))</f>
        <v>0.35000000000000003</v>
      </c>
      <c r="N302" s="28">
        <f>IF(G302&lt;&gt;0,SUMIFS(Grades!$P:$P,Grades!$P:$P,"&gt;0",Grades!$A:$A,"="&amp;Alumn_Filtered!$A302,Grades!$J:$J,"=1",Grades!$I:$I,"="&amp;_xlfn.MINIFS(Grades!$I:$I,Grades!$A:$A,"="&amp;$A302))/COUNTIFS(Grades!P:P,"&lt;&gt;BAD",Grades!P:P,"&lt;&gt;DRP",Grades!P:P,"&lt;&gt;CVL",Grades!$A:$A,"="&amp;Alumn_Filtered!$A302,Grades!$J:$J,"=1",Grades!$I:$I,"="&amp;_xlfn.MINIFS(Grades!$I:$I,Grades!$A:$A,"="&amp;$A302)),0)</f>
        <v>0.48611111111111116</v>
      </c>
      <c r="O302">
        <f>COUNTIFS(Grades!$A:$A,"="&amp;Alumn_Filtered!$A302,Grades!$J:$J,"=2",Grades!$I:$I,"="&amp;_xlfn.MINIFS(Grades!$I:$I,Grades!$A:$A,"="&amp;$A302))</f>
        <v>6</v>
      </c>
      <c r="P302">
        <f>COUNTIFS(Grades!$A:$A,"="&amp;Alumn_Filtered!$A302,Grades!$P:$P,"=DRP",Grades!$J:$J,"=2",Grades!$I:$I,"="&amp;_xlfn.MINIFS(Grades!$I:$I,Grades!$A:$A,"="&amp;$A302))</f>
        <v>1</v>
      </c>
      <c r="Q302">
        <f>COUNTIFS(Grades!$A:$A,"="&amp;Alumn_Filtered!$A302,Grades!$P:$P,"=BAD",Grades!$J:$J,"=2",Grades!$I:$I,"="&amp;_xlfn.MINIFS(Grades!$I:$I,Grades!$A:$A,"="&amp;$A302))</f>
        <v>0</v>
      </c>
      <c r="R302">
        <f>COUNTIFS(Grades!$A:$A,"="&amp;Alumn_Filtered!$A302,Grades!$P:$P,"CVL",Grades!$J:$J,"=2",Grades!$I:$I,"="&amp;_xlfn.MINIFS(Grades!$I:$I,Grades!$A:$A,"="&amp;$A302))</f>
        <v>0</v>
      </c>
      <c r="S302">
        <f t="shared" si="79"/>
        <v>5</v>
      </c>
      <c r="T302">
        <f>COUNTIFS(Grades!$A:$A,"="&amp;Alumn_Filtered!$A302,Grades!$J:$J,"=2",Grades!$P:$P,"&gt;=0.5",Grades!$I:$I,"="&amp;_xlfn.MINIFS(Grades!$I:$I,Grades!$A:$A,"="&amp;$A302))</f>
        <v>4</v>
      </c>
      <c r="U302" s="28">
        <f t="shared" si="69"/>
        <v>0.8</v>
      </c>
      <c r="V302">
        <f>COUNTIFS(Grades!$A:$A,"="&amp;Alumn_Filtered!$A302,Grades!$J:$J,"=2",Grades!$P:$P,"&lt;0.5",Grades!$I:$I,"="&amp;_xlfn.MINIFS(Grades!$I:$I,Grades!$A:$A,"="&amp;$A302))</f>
        <v>1</v>
      </c>
      <c r="W302" s="28">
        <f t="shared" si="70"/>
        <v>0.2</v>
      </c>
      <c r="X302" s="28">
        <f>_xlfn.MAXIFS(Grades!$P:$P,Grades!$A:$A,"="&amp;Alumn_Filtered!$A302,Grades!$J:$J,"=2",Grades!$I:$I,"="&amp;_xlfn.MINIFS(Grades!$I:$I,Grades!$A:$A,"="&amp;$A302))</f>
        <v>0.76666666666666661</v>
      </c>
      <c r="Y302" s="28">
        <f>_xlfn.MINIFS(Grades!$P:$P,Grades!$A:$A,"="&amp;Alumn_Filtered!$A302,Grades!$J:$J,"=2",Grades!$I:$I,"="&amp;_xlfn.MINIFS(Grades!$I:$I,Grades!$A:$A,"="&amp;$A302))</f>
        <v>0.41666666666666669</v>
      </c>
      <c r="Z302" s="28">
        <f>IF(S302&lt;&gt;0,SUMIFS(Grades!$P:$P,Grades!$P:$P,"&gt;0",Grades!$A:$A,"="&amp;Alumn_Filtered!$A302,Grades!$J:$J,"=2",Grades!$I:$I,"="&amp;_xlfn.MINIFS(Grades!$I:$I,Grades!$A:$A,"="&amp;$A302))/COUNTIFS(Grades!P:P,"&lt;&gt;BAD",Grades!P:P,"&lt;&gt;DRP",Grades!P:P,"&lt;&gt;CVL",Grades!$A:$A,"="&amp;Alumn_Filtered!$A302,Grades!$J:$J,"=2",Grades!$I:$I,"="&amp;_xlfn.MINIFS(Grades!$I:$I,Grades!$A:$A,"="&amp;$A302)),0)</f>
        <v>0.53999999999999992</v>
      </c>
      <c r="AA302" s="28">
        <f t="shared" si="71"/>
        <v>5.3888888888888764E-2</v>
      </c>
      <c r="AB302">
        <f t="shared" ca="1" si="65"/>
        <v>21</v>
      </c>
      <c r="AC302" t="str">
        <f>LEFT(VLOOKUP($A302,Ingresos!$C:$X,5,FALSE),1)</f>
        <v>S</v>
      </c>
      <c r="AD302">
        <f t="shared" si="72"/>
        <v>1</v>
      </c>
      <c r="AE302" t="str">
        <f>LEFT(VLOOKUP($A302,Ingresos!$C:$X,6,FALSE),1)</f>
        <v>R</v>
      </c>
      <c r="AF302">
        <f t="shared" si="73"/>
        <v>1</v>
      </c>
      <c r="AG302">
        <f>VLOOKUP($A302,Ingresos!$C:$X,9,FALSE)</f>
        <v>517</v>
      </c>
      <c r="AH302" s="28">
        <f t="shared" si="74"/>
        <v>0.50081037277147489</v>
      </c>
      <c r="AI302">
        <f>VLOOKUP($A302,Ingresos!$C:$X,10,FALSE)</f>
        <v>517</v>
      </c>
      <c r="AJ302" s="28">
        <f t="shared" si="75"/>
        <v>0.50081037277147489</v>
      </c>
      <c r="AK302">
        <f>VLOOKUP($A302,Ingresos!$C:$X,11,FALSE)</f>
        <v>518</v>
      </c>
      <c r="AL302" s="28">
        <f t="shared" si="76"/>
        <v>0.50243111831442466</v>
      </c>
      <c r="AM302">
        <f>VLOOKUP($A302,Ingresos!$C:$X,12,FALSE)</f>
        <v>548</v>
      </c>
      <c r="AN302" s="28">
        <f t="shared" si="77"/>
        <v>0.55105348460291737</v>
      </c>
      <c r="AO302">
        <f>VLOOKUP($A302,Ingresos!$C:$X,18,FALSE)</f>
        <v>13</v>
      </c>
      <c r="AP302">
        <f t="shared" si="80"/>
        <v>13</v>
      </c>
      <c r="AQ302" t="str">
        <f>VLOOKUP($A302,Ingresos!$C:$X,19,FALSE)</f>
        <v>H1</v>
      </c>
      <c r="AR302">
        <f t="shared" si="78"/>
        <v>1</v>
      </c>
      <c r="AS302">
        <f>VLOOKUP($A302,Ingresos!$C:$X,22,FALSE)</f>
        <v>6</v>
      </c>
    </row>
    <row r="303" spans="1:45" x14ac:dyDescent="0.25">
      <c r="A303">
        <v>195180210</v>
      </c>
      <c r="B303">
        <f>IF((_xlfn.MAXIFS(Grades!$I:$I,Grades!$A:$A,"="&amp;$A303)-_xlfn.MINIFS(Grades!$I:$I,Grades!$A:$A,"="&amp;$A303))=0,0,1)</f>
        <v>1</v>
      </c>
      <c r="C303">
        <f>COUNTIFS(Grades!$A:$A,"="&amp;Alumn_Filtered!$A303,Grades!$J:$J,"=1",Grades!$I:$I,"="&amp;_xlfn.MINIFS(Grades!$I:$I,Grades!$A:$A,"="&amp;$A303))</f>
        <v>25</v>
      </c>
      <c r="D303">
        <f>COUNTIFS(Grades!$A:$A,"="&amp;Alumn_Filtered!$A303,Grades!$P:$P,"=DRP",Grades!$J:$J,"=1",Grades!$I:$I,"="&amp;_xlfn.MINIFS(Grades!$I:$I,Grades!$A:$A,"="&amp;$A303))</f>
        <v>7</v>
      </c>
      <c r="E303">
        <f>COUNTIFS(Grades!$A:$A,"="&amp;Alumn_Filtered!$A303,Grades!$P:$P,"=BAD",Grades!$J:$J,"=1",Grades!$I:$I,"="&amp;_xlfn.MINIFS(Grades!$I:$I,Grades!$A:$A,"="&amp;$A303))</f>
        <v>0</v>
      </c>
      <c r="F303">
        <f>COUNTIFS(Grades!$A:$A,"="&amp;Alumn_Filtered!$A303,Grades!$P:$P,"CVL",Grades!$J:$J,"=1",Grades!$I:$I,"="&amp;_xlfn.MINIFS(Grades!$I:$I,Grades!$A:$A,"="&amp;$A303))</f>
        <v>12</v>
      </c>
      <c r="G303" s="30">
        <f t="shared" si="66"/>
        <v>6</v>
      </c>
      <c r="H303">
        <f>COUNTIFS(Grades!$A:$A,"="&amp;Alumn_Filtered!$A303,Grades!$J:$J,"=1",Grades!$P:$P,"&gt;=0.5",Grades!$I:$I,"="&amp;_xlfn.MINIFS(Grades!$I:$I,Grades!$A:$A,"="&amp;$A303))</f>
        <v>5</v>
      </c>
      <c r="I303" s="28">
        <f t="shared" si="67"/>
        <v>0.83333333333333337</v>
      </c>
      <c r="J303">
        <f>COUNTIFS(Grades!$A:$A,"="&amp;Alumn_Filtered!$A303,Grades!$J:$J,"=1",Grades!$P:$P,"&lt;0.5",Grades!$I:$I,"="&amp;_xlfn.MINIFS(Grades!$I:$I,Grades!$A:$A,"="&amp;$A303))</f>
        <v>1</v>
      </c>
      <c r="K303" s="28">
        <f t="shared" si="68"/>
        <v>0.16666666666666666</v>
      </c>
      <c r="L303" s="28">
        <f>_xlfn.MAXIFS(Grades!$P:$P,Grades!$A:$A,"="&amp;Alumn_Filtered!$A303,Grades!$J:$J,"=1",Grades!$I:$I,"="&amp;_xlfn.MINIFS(Grades!$I:$I,Grades!$A:$A,"="&amp;$A303))</f>
        <v>0.96666666666666667</v>
      </c>
      <c r="M303" s="28">
        <f>_xlfn.MINIFS(Grades!$P:$P,Grades!$A:$A,"="&amp;Alumn_Filtered!$A303,Grades!$J:$J,"=1",Grades!$I:$I,"="&amp;_xlfn.MINIFS(Grades!$I:$I,Grades!$A:$A,"="&amp;$A303))</f>
        <v>0.46666666666666662</v>
      </c>
      <c r="N303" s="28">
        <f>IF(G303&lt;&gt;0,SUMIFS(Grades!$P:$P,Grades!$P:$P,"&gt;0",Grades!$A:$A,"="&amp;Alumn_Filtered!$A303,Grades!$J:$J,"=1",Grades!$I:$I,"="&amp;_xlfn.MINIFS(Grades!$I:$I,Grades!$A:$A,"="&amp;$A303))/COUNTIFS(Grades!P:P,"&lt;&gt;BAD",Grades!P:P,"&lt;&gt;DRP",Grades!P:P,"&lt;&gt;CVL",Grades!$A:$A,"="&amp;Alumn_Filtered!$A303,Grades!$J:$J,"=1",Grades!$I:$I,"="&amp;_xlfn.MINIFS(Grades!$I:$I,Grades!$A:$A,"="&amp;$A303)),0)</f>
        <v>0.72777777777777775</v>
      </c>
      <c r="O303">
        <f>COUNTIFS(Grades!$A:$A,"="&amp;Alumn_Filtered!$A303,Grades!$J:$J,"=2",Grades!$I:$I,"="&amp;_xlfn.MINIFS(Grades!$I:$I,Grades!$A:$A,"="&amp;$A303))</f>
        <v>7</v>
      </c>
      <c r="P303">
        <f>COUNTIFS(Grades!$A:$A,"="&amp;Alumn_Filtered!$A303,Grades!$P:$P,"=DRP",Grades!$J:$J,"=2",Grades!$I:$I,"="&amp;_xlfn.MINIFS(Grades!$I:$I,Grades!$A:$A,"="&amp;$A303))</f>
        <v>0</v>
      </c>
      <c r="Q303">
        <f>COUNTIFS(Grades!$A:$A,"="&amp;Alumn_Filtered!$A303,Grades!$P:$P,"=BAD",Grades!$J:$J,"=2",Grades!$I:$I,"="&amp;_xlfn.MINIFS(Grades!$I:$I,Grades!$A:$A,"="&amp;$A303))</f>
        <v>0</v>
      </c>
      <c r="R303">
        <f>COUNTIFS(Grades!$A:$A,"="&amp;Alumn_Filtered!$A303,Grades!$P:$P,"CVL",Grades!$J:$J,"=2",Grades!$I:$I,"="&amp;_xlfn.MINIFS(Grades!$I:$I,Grades!$A:$A,"="&amp;$A303))</f>
        <v>0</v>
      </c>
      <c r="S303">
        <f t="shared" si="79"/>
        <v>7</v>
      </c>
      <c r="T303">
        <f>COUNTIFS(Grades!$A:$A,"="&amp;Alumn_Filtered!$A303,Grades!$J:$J,"=2",Grades!$P:$P,"&gt;=0.5",Grades!$I:$I,"="&amp;_xlfn.MINIFS(Grades!$I:$I,Grades!$A:$A,"="&amp;$A303))</f>
        <v>6</v>
      </c>
      <c r="U303" s="28">
        <f t="shared" si="69"/>
        <v>0.8571428571428571</v>
      </c>
      <c r="V303">
        <f>COUNTIFS(Grades!$A:$A,"="&amp;Alumn_Filtered!$A303,Grades!$J:$J,"=2",Grades!$P:$P,"&lt;0.5",Grades!$I:$I,"="&amp;_xlfn.MINIFS(Grades!$I:$I,Grades!$A:$A,"="&amp;$A303))</f>
        <v>1</v>
      </c>
      <c r="W303" s="28">
        <f t="shared" si="70"/>
        <v>0.14285714285714285</v>
      </c>
      <c r="X303" s="28">
        <f>_xlfn.MAXIFS(Grades!$P:$P,Grades!$A:$A,"="&amp;Alumn_Filtered!$A303,Grades!$J:$J,"=2",Grades!$I:$I,"="&amp;_xlfn.MINIFS(Grades!$I:$I,Grades!$A:$A,"="&amp;$A303))</f>
        <v>0.83333333333333337</v>
      </c>
      <c r="Y303" s="28">
        <f>_xlfn.MINIFS(Grades!$P:$P,Grades!$A:$A,"="&amp;Alumn_Filtered!$A303,Grades!$J:$J,"=2",Grades!$I:$I,"="&amp;_xlfn.MINIFS(Grades!$I:$I,Grades!$A:$A,"="&amp;$A303))</f>
        <v>0.23333333333333331</v>
      </c>
      <c r="Z303" s="28">
        <f>IF(S303&lt;&gt;0,SUMIFS(Grades!$P:$P,Grades!$P:$P,"&gt;0",Grades!$A:$A,"="&amp;Alumn_Filtered!$A303,Grades!$J:$J,"=2",Grades!$I:$I,"="&amp;_xlfn.MINIFS(Grades!$I:$I,Grades!$A:$A,"="&amp;$A303))/COUNTIFS(Grades!P:P,"&lt;&gt;BAD",Grades!P:P,"&lt;&gt;DRP",Grades!P:P,"&lt;&gt;CVL",Grades!$A:$A,"="&amp;Alumn_Filtered!$A303,Grades!$J:$J,"=2",Grades!$I:$I,"="&amp;_xlfn.MINIFS(Grades!$I:$I,Grades!$A:$A,"="&amp;$A303)),0)</f>
        <v>0.61428571428571421</v>
      </c>
      <c r="AA303" s="28">
        <f t="shared" si="71"/>
        <v>-0.11349206349206353</v>
      </c>
      <c r="AB303">
        <f t="shared" ca="1" si="65"/>
        <v>21</v>
      </c>
      <c r="AC303" t="str">
        <f>LEFT(VLOOKUP($A303,Ingresos!$C:$X,5,FALSE),1)</f>
        <v>T</v>
      </c>
      <c r="AD303">
        <f t="shared" si="72"/>
        <v>0</v>
      </c>
      <c r="AE303" t="str">
        <f>LEFT(VLOOKUP($A303,Ingresos!$C:$X,6,FALSE),1)</f>
        <v>E</v>
      </c>
      <c r="AF303">
        <f t="shared" si="73"/>
        <v>0</v>
      </c>
      <c r="AG303">
        <f>VLOOKUP($A303,Ingresos!$C:$X,9,FALSE)</f>
        <v>0</v>
      </c>
      <c r="AH303" s="28">
        <f t="shared" si="74"/>
        <v>0</v>
      </c>
      <c r="AI303">
        <f>VLOOKUP($A303,Ingresos!$C:$X,10,FALSE)</f>
        <v>0</v>
      </c>
      <c r="AJ303" s="28">
        <f t="shared" si="75"/>
        <v>0</v>
      </c>
      <c r="AK303">
        <f>VLOOKUP($A303,Ingresos!$C:$X,11,FALSE)</f>
        <v>0</v>
      </c>
      <c r="AL303" s="28">
        <f t="shared" si="76"/>
        <v>0</v>
      </c>
      <c r="AM303">
        <f>VLOOKUP($A303,Ingresos!$C:$X,12,FALSE)</f>
        <v>0</v>
      </c>
      <c r="AN303" s="28">
        <f t="shared" si="77"/>
        <v>0</v>
      </c>
      <c r="AO303" t="str">
        <f>VLOOKUP($A303,Ingresos!$C:$X,18,FALSE)</f>
        <v>IX</v>
      </c>
      <c r="AP303">
        <f t="shared" si="80"/>
        <v>9</v>
      </c>
      <c r="AQ303" t="str">
        <f>VLOOKUP($A303,Ingresos!$C:$X,19,FALSE)</f>
        <v>H1</v>
      </c>
      <c r="AR303">
        <f t="shared" si="78"/>
        <v>1</v>
      </c>
      <c r="AS303">
        <f>VLOOKUP($A303,Ingresos!$C:$X,22,FALSE)</f>
        <v>0</v>
      </c>
    </row>
    <row r="304" spans="1:45" x14ac:dyDescent="0.25">
      <c r="A304">
        <v>195184186</v>
      </c>
      <c r="B304">
        <f>IF((_xlfn.MAXIFS(Grades!$I:$I,Grades!$A:$A,"="&amp;$A304)-_xlfn.MINIFS(Grades!$I:$I,Grades!$A:$A,"="&amp;$A304))=0,0,1)</f>
        <v>1</v>
      </c>
      <c r="C304">
        <f>COUNTIFS(Grades!$A:$A,"="&amp;Alumn_Filtered!$A304,Grades!$J:$J,"=1",Grades!$I:$I,"="&amp;_xlfn.MINIFS(Grades!$I:$I,Grades!$A:$A,"="&amp;$A304))</f>
        <v>6</v>
      </c>
      <c r="D304">
        <f>COUNTIFS(Grades!$A:$A,"="&amp;Alumn_Filtered!$A304,Grades!$P:$P,"=DRP",Grades!$J:$J,"=1",Grades!$I:$I,"="&amp;_xlfn.MINIFS(Grades!$I:$I,Grades!$A:$A,"="&amp;$A304))</f>
        <v>0</v>
      </c>
      <c r="E304">
        <f>COUNTIFS(Grades!$A:$A,"="&amp;Alumn_Filtered!$A304,Grades!$P:$P,"=BAD",Grades!$J:$J,"=1",Grades!$I:$I,"="&amp;_xlfn.MINIFS(Grades!$I:$I,Grades!$A:$A,"="&amp;$A304))</f>
        <v>0</v>
      </c>
      <c r="F304">
        <f>COUNTIFS(Grades!$A:$A,"="&amp;Alumn_Filtered!$A304,Grades!$P:$P,"CVL",Grades!$J:$J,"=1",Grades!$I:$I,"="&amp;_xlfn.MINIFS(Grades!$I:$I,Grades!$A:$A,"="&amp;$A304))</f>
        <v>0</v>
      </c>
      <c r="G304" s="30">
        <f t="shared" si="66"/>
        <v>6</v>
      </c>
      <c r="H304">
        <f>COUNTIFS(Grades!$A:$A,"="&amp;Alumn_Filtered!$A304,Grades!$J:$J,"=1",Grades!$P:$P,"&gt;=0.5",Grades!$I:$I,"="&amp;_xlfn.MINIFS(Grades!$I:$I,Grades!$A:$A,"="&amp;$A304))</f>
        <v>5</v>
      </c>
      <c r="I304" s="28">
        <f t="shared" si="67"/>
        <v>0.83333333333333337</v>
      </c>
      <c r="J304">
        <f>COUNTIFS(Grades!$A:$A,"="&amp;Alumn_Filtered!$A304,Grades!$J:$J,"=1",Grades!$P:$P,"&lt;0.5",Grades!$I:$I,"="&amp;_xlfn.MINIFS(Grades!$I:$I,Grades!$A:$A,"="&amp;$A304))</f>
        <v>1</v>
      </c>
      <c r="K304" s="28">
        <f t="shared" si="68"/>
        <v>0.16666666666666666</v>
      </c>
      <c r="L304" s="28">
        <f>_xlfn.MAXIFS(Grades!$P:$P,Grades!$A:$A,"="&amp;Alumn_Filtered!$A304,Grades!$J:$J,"=1",Grades!$I:$I,"="&amp;_xlfn.MINIFS(Grades!$I:$I,Grades!$A:$A,"="&amp;$A304))</f>
        <v>0.8666666666666667</v>
      </c>
      <c r="M304" s="28">
        <f>_xlfn.MINIFS(Grades!$P:$P,Grades!$A:$A,"="&amp;Alumn_Filtered!$A304,Grades!$J:$J,"=1",Grades!$I:$I,"="&amp;_xlfn.MINIFS(Grades!$I:$I,Grades!$A:$A,"="&amp;$A304))</f>
        <v>0.39999999999999997</v>
      </c>
      <c r="N304" s="28">
        <f>IF(G304&lt;&gt;0,SUMIFS(Grades!$P:$P,Grades!$P:$P,"&gt;0",Grades!$A:$A,"="&amp;Alumn_Filtered!$A304,Grades!$J:$J,"=1",Grades!$I:$I,"="&amp;_xlfn.MINIFS(Grades!$I:$I,Grades!$A:$A,"="&amp;$A304))/COUNTIFS(Grades!P:P,"&lt;&gt;BAD",Grades!P:P,"&lt;&gt;DRP",Grades!P:P,"&lt;&gt;CVL",Grades!$A:$A,"="&amp;Alumn_Filtered!$A304,Grades!$J:$J,"=1",Grades!$I:$I,"="&amp;_xlfn.MINIFS(Grades!$I:$I,Grades!$A:$A,"="&amp;$A304)),0)</f>
        <v>0.59722222222222221</v>
      </c>
      <c r="O304">
        <f>COUNTIFS(Grades!$A:$A,"="&amp;Alumn_Filtered!$A304,Grades!$J:$J,"=2",Grades!$I:$I,"="&amp;_xlfn.MINIFS(Grades!$I:$I,Grades!$A:$A,"="&amp;$A304))</f>
        <v>6</v>
      </c>
      <c r="P304">
        <f>COUNTIFS(Grades!$A:$A,"="&amp;Alumn_Filtered!$A304,Grades!$P:$P,"=DRP",Grades!$J:$J,"=2",Grades!$I:$I,"="&amp;_xlfn.MINIFS(Grades!$I:$I,Grades!$A:$A,"="&amp;$A304))</f>
        <v>0</v>
      </c>
      <c r="Q304">
        <f>COUNTIFS(Grades!$A:$A,"="&amp;Alumn_Filtered!$A304,Grades!$P:$P,"=BAD",Grades!$J:$J,"=2",Grades!$I:$I,"="&amp;_xlfn.MINIFS(Grades!$I:$I,Grades!$A:$A,"="&amp;$A304))</f>
        <v>0</v>
      </c>
      <c r="R304">
        <f>COUNTIFS(Grades!$A:$A,"="&amp;Alumn_Filtered!$A304,Grades!$P:$P,"CVL",Grades!$J:$J,"=2",Grades!$I:$I,"="&amp;_xlfn.MINIFS(Grades!$I:$I,Grades!$A:$A,"="&amp;$A304))</f>
        <v>0</v>
      </c>
      <c r="S304">
        <f t="shared" si="79"/>
        <v>6</v>
      </c>
      <c r="T304">
        <f>COUNTIFS(Grades!$A:$A,"="&amp;Alumn_Filtered!$A304,Grades!$J:$J,"=2",Grades!$P:$P,"&gt;=0.5",Grades!$I:$I,"="&amp;_xlfn.MINIFS(Grades!$I:$I,Grades!$A:$A,"="&amp;$A304))</f>
        <v>5</v>
      </c>
      <c r="U304" s="28">
        <f t="shared" si="69"/>
        <v>0.83333333333333337</v>
      </c>
      <c r="V304">
        <f>COUNTIFS(Grades!$A:$A,"="&amp;Alumn_Filtered!$A304,Grades!$J:$J,"=2",Grades!$P:$P,"&lt;0.5",Grades!$I:$I,"="&amp;_xlfn.MINIFS(Grades!$I:$I,Grades!$A:$A,"="&amp;$A304))</f>
        <v>1</v>
      </c>
      <c r="W304" s="28">
        <f t="shared" si="70"/>
        <v>0.16666666666666666</v>
      </c>
      <c r="X304" s="28">
        <f>_xlfn.MAXIFS(Grades!$P:$P,Grades!$A:$A,"="&amp;Alumn_Filtered!$A304,Grades!$J:$J,"=2",Grades!$I:$I,"="&amp;_xlfn.MINIFS(Grades!$I:$I,Grades!$A:$A,"="&amp;$A304))</f>
        <v>0.75</v>
      </c>
      <c r="Y304" s="28">
        <f>_xlfn.MINIFS(Grades!$P:$P,Grades!$A:$A,"="&amp;Alumn_Filtered!$A304,Grades!$J:$J,"=2",Grades!$I:$I,"="&amp;_xlfn.MINIFS(Grades!$I:$I,Grades!$A:$A,"="&amp;$A304))</f>
        <v>0.39999999999999997</v>
      </c>
      <c r="Z304" s="28">
        <f>IF(S304&lt;&gt;0,SUMIFS(Grades!$P:$P,Grades!$P:$P,"&gt;0",Grades!$A:$A,"="&amp;Alumn_Filtered!$A304,Grades!$J:$J,"=2",Grades!$I:$I,"="&amp;_xlfn.MINIFS(Grades!$I:$I,Grades!$A:$A,"="&amp;$A304))/COUNTIFS(Grades!P:P,"&lt;&gt;BAD",Grades!P:P,"&lt;&gt;DRP",Grades!P:P,"&lt;&gt;CVL",Grades!$A:$A,"="&amp;Alumn_Filtered!$A304,Grades!$J:$J,"=2",Grades!$I:$I,"="&amp;_xlfn.MINIFS(Grades!$I:$I,Grades!$A:$A,"="&amp;$A304)),0)</f>
        <v>0.5527777777777777</v>
      </c>
      <c r="AA304" s="28">
        <f t="shared" si="71"/>
        <v>-4.4444444444444509E-2</v>
      </c>
      <c r="AB304">
        <f t="shared" ca="1" si="65"/>
        <v>21</v>
      </c>
      <c r="AC304" t="str">
        <f>LEFT(VLOOKUP($A304,Ingresos!$C:$X,5,FALSE),1)</f>
        <v>T</v>
      </c>
      <c r="AD304">
        <f t="shared" si="72"/>
        <v>0</v>
      </c>
      <c r="AE304" t="str">
        <f>LEFT(VLOOKUP($A304,Ingresos!$C:$X,6,FALSE),1)</f>
        <v>R</v>
      </c>
      <c r="AF304">
        <f t="shared" si="73"/>
        <v>1</v>
      </c>
      <c r="AG304">
        <f>VLOOKUP($A304,Ingresos!$C:$X,9,FALSE)</f>
        <v>548</v>
      </c>
      <c r="AH304" s="28">
        <f t="shared" si="74"/>
        <v>0.55105348460291737</v>
      </c>
      <c r="AI304">
        <f>VLOOKUP($A304,Ingresos!$C:$X,10,FALSE)</f>
        <v>562</v>
      </c>
      <c r="AJ304" s="28">
        <f t="shared" si="75"/>
        <v>0.57374392220421389</v>
      </c>
      <c r="AK304">
        <f>VLOOKUP($A304,Ingresos!$C:$X,11,FALSE)</f>
        <v>568</v>
      </c>
      <c r="AL304" s="28">
        <f t="shared" si="76"/>
        <v>0.58346839546191243</v>
      </c>
      <c r="AM304">
        <f>VLOOKUP($A304,Ingresos!$C:$X,12,FALSE)</f>
        <v>570</v>
      </c>
      <c r="AN304" s="28">
        <f t="shared" si="77"/>
        <v>0.58670988654781198</v>
      </c>
      <c r="AO304" t="str">
        <f>VLOOKUP($A304,Ingresos!$C:$X,18,FALSE)</f>
        <v>IX</v>
      </c>
      <c r="AP304">
        <f t="shared" si="80"/>
        <v>9</v>
      </c>
      <c r="AQ304" t="str">
        <f>VLOOKUP($A304,Ingresos!$C:$X,19,FALSE)</f>
        <v>H1</v>
      </c>
      <c r="AR304">
        <f t="shared" si="78"/>
        <v>1</v>
      </c>
      <c r="AS304">
        <f>VLOOKUP($A304,Ingresos!$C:$X,22,FALSE)</f>
        <v>8</v>
      </c>
    </row>
    <row r="305" spans="1:45" x14ac:dyDescent="0.25">
      <c r="A305">
        <v>195189773</v>
      </c>
      <c r="B305">
        <f>IF((_xlfn.MAXIFS(Grades!$I:$I,Grades!$A:$A,"="&amp;$A305)-_xlfn.MINIFS(Grades!$I:$I,Grades!$A:$A,"="&amp;$A305))=0,0,1)</f>
        <v>0</v>
      </c>
      <c r="C305">
        <f>COUNTIFS(Grades!$A:$A,"="&amp;Alumn_Filtered!$A305,Grades!$J:$J,"=1",Grades!$I:$I,"="&amp;_xlfn.MINIFS(Grades!$I:$I,Grades!$A:$A,"="&amp;$A305))</f>
        <v>6</v>
      </c>
      <c r="D305">
        <f>COUNTIFS(Grades!$A:$A,"="&amp;Alumn_Filtered!$A305,Grades!$P:$P,"=DRP",Grades!$J:$J,"=1",Grades!$I:$I,"="&amp;_xlfn.MINIFS(Grades!$I:$I,Grades!$A:$A,"="&amp;$A305))</f>
        <v>0</v>
      </c>
      <c r="E305">
        <f>COUNTIFS(Grades!$A:$A,"="&amp;Alumn_Filtered!$A305,Grades!$P:$P,"=BAD",Grades!$J:$J,"=1",Grades!$I:$I,"="&amp;_xlfn.MINIFS(Grades!$I:$I,Grades!$A:$A,"="&amp;$A305))</f>
        <v>0</v>
      </c>
      <c r="F305">
        <f>COUNTIFS(Grades!$A:$A,"="&amp;Alumn_Filtered!$A305,Grades!$P:$P,"CVL",Grades!$J:$J,"=1",Grades!$I:$I,"="&amp;_xlfn.MINIFS(Grades!$I:$I,Grades!$A:$A,"="&amp;$A305))</f>
        <v>0</v>
      </c>
      <c r="G305" s="30">
        <f t="shared" si="66"/>
        <v>6</v>
      </c>
      <c r="H305">
        <f>COUNTIFS(Grades!$A:$A,"="&amp;Alumn_Filtered!$A305,Grades!$J:$J,"=1",Grades!$P:$P,"&gt;=0.5",Grades!$I:$I,"="&amp;_xlfn.MINIFS(Grades!$I:$I,Grades!$A:$A,"="&amp;$A305))</f>
        <v>1</v>
      </c>
      <c r="I305" s="28">
        <f t="shared" si="67"/>
        <v>0.16666666666666666</v>
      </c>
      <c r="J305">
        <f>COUNTIFS(Grades!$A:$A,"="&amp;Alumn_Filtered!$A305,Grades!$J:$J,"=1",Grades!$P:$P,"&lt;0.5",Grades!$I:$I,"="&amp;_xlfn.MINIFS(Grades!$I:$I,Grades!$A:$A,"="&amp;$A305))</f>
        <v>5</v>
      </c>
      <c r="K305" s="28">
        <f t="shared" si="68"/>
        <v>0.83333333333333337</v>
      </c>
      <c r="L305" s="28">
        <f>_xlfn.MAXIFS(Grades!$P:$P,Grades!$A:$A,"="&amp;Alumn_Filtered!$A305,Grades!$J:$J,"=1",Grades!$I:$I,"="&amp;_xlfn.MINIFS(Grades!$I:$I,Grades!$A:$A,"="&amp;$A305))</f>
        <v>0.71666666666666667</v>
      </c>
      <c r="M305" s="28">
        <f>_xlfn.MINIFS(Grades!$P:$P,Grades!$A:$A,"="&amp;Alumn_Filtered!$A305,Grades!$J:$J,"=1",Grades!$I:$I,"="&amp;_xlfn.MINIFS(Grades!$I:$I,Grades!$A:$A,"="&amp;$A305))</f>
        <v>0.23333333333333331</v>
      </c>
      <c r="N305" s="28">
        <f>IF(G305&lt;&gt;0,SUMIFS(Grades!$P:$P,Grades!$P:$P,"&gt;0",Grades!$A:$A,"="&amp;Alumn_Filtered!$A305,Grades!$J:$J,"=1",Grades!$I:$I,"="&amp;_xlfn.MINIFS(Grades!$I:$I,Grades!$A:$A,"="&amp;$A305))/COUNTIFS(Grades!P:P,"&lt;&gt;BAD",Grades!P:P,"&lt;&gt;DRP",Grades!P:P,"&lt;&gt;CVL",Grades!$A:$A,"="&amp;Alumn_Filtered!$A305,Grades!$J:$J,"=1",Grades!$I:$I,"="&amp;_xlfn.MINIFS(Grades!$I:$I,Grades!$A:$A,"="&amp;$A305)),0)</f>
        <v>0.36944444444444446</v>
      </c>
      <c r="O305">
        <f>COUNTIFS(Grades!$A:$A,"="&amp;Alumn_Filtered!$A305,Grades!$J:$J,"=2",Grades!$I:$I,"="&amp;_xlfn.MINIFS(Grades!$I:$I,Grades!$A:$A,"="&amp;$A305))</f>
        <v>5</v>
      </c>
      <c r="P305">
        <f>COUNTIFS(Grades!$A:$A,"="&amp;Alumn_Filtered!$A305,Grades!$P:$P,"=DRP",Grades!$J:$J,"=2",Grades!$I:$I,"="&amp;_xlfn.MINIFS(Grades!$I:$I,Grades!$A:$A,"="&amp;$A305))</f>
        <v>0</v>
      </c>
      <c r="Q305">
        <f>COUNTIFS(Grades!$A:$A,"="&amp;Alumn_Filtered!$A305,Grades!$P:$P,"=BAD",Grades!$J:$J,"=2",Grades!$I:$I,"="&amp;_xlfn.MINIFS(Grades!$I:$I,Grades!$A:$A,"="&amp;$A305))</f>
        <v>0</v>
      </c>
      <c r="R305">
        <f>COUNTIFS(Grades!$A:$A,"="&amp;Alumn_Filtered!$A305,Grades!$P:$P,"CVL",Grades!$J:$J,"=2",Grades!$I:$I,"="&amp;_xlfn.MINIFS(Grades!$I:$I,Grades!$A:$A,"="&amp;$A305))</f>
        <v>0</v>
      </c>
      <c r="S305">
        <f t="shared" si="79"/>
        <v>5</v>
      </c>
      <c r="T305">
        <f>COUNTIFS(Grades!$A:$A,"="&amp;Alumn_Filtered!$A305,Grades!$J:$J,"=2",Grades!$P:$P,"&gt;=0.5",Grades!$I:$I,"="&amp;_xlfn.MINIFS(Grades!$I:$I,Grades!$A:$A,"="&amp;$A305))</f>
        <v>5</v>
      </c>
      <c r="U305" s="28">
        <f t="shared" si="69"/>
        <v>1</v>
      </c>
      <c r="V305">
        <f>COUNTIFS(Grades!$A:$A,"="&amp;Alumn_Filtered!$A305,Grades!$J:$J,"=2",Grades!$P:$P,"&lt;0.5",Grades!$I:$I,"="&amp;_xlfn.MINIFS(Grades!$I:$I,Grades!$A:$A,"="&amp;$A305))</f>
        <v>0</v>
      </c>
      <c r="W305" s="28">
        <f t="shared" si="70"/>
        <v>0</v>
      </c>
      <c r="X305" s="28">
        <f>_xlfn.MAXIFS(Grades!$P:$P,Grades!$A:$A,"="&amp;Alumn_Filtered!$A305,Grades!$J:$J,"=2",Grades!$I:$I,"="&amp;_xlfn.MINIFS(Grades!$I:$I,Grades!$A:$A,"="&amp;$A305))</f>
        <v>0.83333333333333337</v>
      </c>
      <c r="Y305" s="28">
        <f>_xlfn.MINIFS(Grades!$P:$P,Grades!$A:$A,"="&amp;Alumn_Filtered!$A305,Grades!$J:$J,"=2",Grades!$I:$I,"="&amp;_xlfn.MINIFS(Grades!$I:$I,Grades!$A:$A,"="&amp;$A305))</f>
        <v>0.51666666666666661</v>
      </c>
      <c r="Z305" s="28">
        <f>IF(S305&lt;&gt;0,SUMIFS(Grades!$P:$P,Grades!$P:$P,"&gt;0",Grades!$A:$A,"="&amp;Alumn_Filtered!$A305,Grades!$J:$J,"=2",Grades!$I:$I,"="&amp;_xlfn.MINIFS(Grades!$I:$I,Grades!$A:$A,"="&amp;$A305))/COUNTIFS(Grades!P:P,"&lt;&gt;BAD",Grades!P:P,"&lt;&gt;DRP",Grades!P:P,"&lt;&gt;CVL",Grades!$A:$A,"="&amp;Alumn_Filtered!$A305,Grades!$J:$J,"=2",Grades!$I:$I,"="&amp;_xlfn.MINIFS(Grades!$I:$I,Grades!$A:$A,"="&amp;$A305)),0)</f>
        <v>0.67999999999999994</v>
      </c>
      <c r="AA305" s="28">
        <f t="shared" si="71"/>
        <v>0.31055555555555547</v>
      </c>
      <c r="AB305">
        <f t="shared" ca="1" si="65"/>
        <v>21</v>
      </c>
      <c r="AC305" t="str">
        <f>LEFT(VLOOKUP($A305,Ingresos!$C:$X,5,FALSE),1)</f>
        <v>T</v>
      </c>
      <c r="AD305">
        <f t="shared" si="72"/>
        <v>0</v>
      </c>
      <c r="AE305" t="str">
        <f>LEFT(VLOOKUP($A305,Ingresos!$C:$X,6,FALSE),1)</f>
        <v>R</v>
      </c>
      <c r="AF305">
        <f t="shared" si="73"/>
        <v>1</v>
      </c>
      <c r="AG305">
        <f>VLOOKUP($A305,Ingresos!$C:$X,9,FALSE)</f>
        <v>490</v>
      </c>
      <c r="AH305" s="28">
        <f t="shared" si="74"/>
        <v>0.45705024311183146</v>
      </c>
      <c r="AI305">
        <f>VLOOKUP($A305,Ingresos!$C:$X,10,FALSE)</f>
        <v>490</v>
      </c>
      <c r="AJ305" s="28">
        <f t="shared" si="75"/>
        <v>0.45705024311183146</v>
      </c>
      <c r="AK305">
        <f>VLOOKUP($A305,Ingresos!$C:$X,11,FALSE)</f>
        <v>546</v>
      </c>
      <c r="AL305" s="28">
        <f t="shared" si="76"/>
        <v>0.54781199351701781</v>
      </c>
      <c r="AM305">
        <f>VLOOKUP($A305,Ingresos!$C:$X,12,FALSE)</f>
        <v>561</v>
      </c>
      <c r="AN305" s="28">
        <f t="shared" si="77"/>
        <v>0.57212317666126422</v>
      </c>
      <c r="AO305">
        <f>VLOOKUP($A305,Ingresos!$C:$X,18,FALSE)</f>
        <v>9</v>
      </c>
      <c r="AP305">
        <f t="shared" si="80"/>
        <v>9</v>
      </c>
      <c r="AQ305" t="str">
        <f>VLOOKUP($A305,Ingresos!$C:$X,19,FALSE)</f>
        <v>H1</v>
      </c>
      <c r="AR305">
        <f t="shared" si="78"/>
        <v>1</v>
      </c>
      <c r="AS305">
        <f>VLOOKUP($A305,Ingresos!$C:$X,22,FALSE)</f>
        <v>0</v>
      </c>
    </row>
    <row r="306" spans="1:45" x14ac:dyDescent="0.25">
      <c r="A306">
        <v>195197229</v>
      </c>
      <c r="B306">
        <f>IF((_xlfn.MAXIFS(Grades!$I:$I,Grades!$A:$A,"="&amp;$A306)-_xlfn.MINIFS(Grades!$I:$I,Grades!$A:$A,"="&amp;$A306))=0,0,1)</f>
        <v>1</v>
      </c>
      <c r="C306">
        <f>COUNTIFS(Grades!$A:$A,"="&amp;Alumn_Filtered!$A306,Grades!$J:$J,"=1",Grades!$I:$I,"="&amp;_xlfn.MINIFS(Grades!$I:$I,Grades!$A:$A,"="&amp;$A306))</f>
        <v>6</v>
      </c>
      <c r="D306">
        <f>COUNTIFS(Grades!$A:$A,"="&amp;Alumn_Filtered!$A306,Grades!$P:$P,"=DRP",Grades!$J:$J,"=1",Grades!$I:$I,"="&amp;_xlfn.MINIFS(Grades!$I:$I,Grades!$A:$A,"="&amp;$A306))</f>
        <v>0</v>
      </c>
      <c r="E306">
        <f>COUNTIFS(Grades!$A:$A,"="&amp;Alumn_Filtered!$A306,Grades!$P:$P,"=BAD",Grades!$J:$J,"=1",Grades!$I:$I,"="&amp;_xlfn.MINIFS(Grades!$I:$I,Grades!$A:$A,"="&amp;$A306))</f>
        <v>0</v>
      </c>
      <c r="F306">
        <f>COUNTIFS(Grades!$A:$A,"="&amp;Alumn_Filtered!$A306,Grades!$P:$P,"CVL",Grades!$J:$J,"=1",Grades!$I:$I,"="&amp;_xlfn.MINIFS(Grades!$I:$I,Grades!$A:$A,"="&amp;$A306))</f>
        <v>0</v>
      </c>
      <c r="G306" s="30">
        <f t="shared" si="66"/>
        <v>6</v>
      </c>
      <c r="H306">
        <f>COUNTIFS(Grades!$A:$A,"="&amp;Alumn_Filtered!$A306,Grades!$J:$J,"=1",Grades!$P:$P,"&gt;=0.5",Grades!$I:$I,"="&amp;_xlfn.MINIFS(Grades!$I:$I,Grades!$A:$A,"="&amp;$A306))</f>
        <v>5</v>
      </c>
      <c r="I306" s="28">
        <f t="shared" si="67"/>
        <v>0.83333333333333337</v>
      </c>
      <c r="J306">
        <f>COUNTIFS(Grades!$A:$A,"="&amp;Alumn_Filtered!$A306,Grades!$J:$J,"=1",Grades!$P:$P,"&lt;0.5",Grades!$I:$I,"="&amp;_xlfn.MINIFS(Grades!$I:$I,Grades!$A:$A,"="&amp;$A306))</f>
        <v>1</v>
      </c>
      <c r="K306" s="28">
        <f t="shared" si="68"/>
        <v>0.16666666666666666</v>
      </c>
      <c r="L306" s="28">
        <f>_xlfn.MAXIFS(Grades!$P:$P,Grades!$A:$A,"="&amp;Alumn_Filtered!$A306,Grades!$J:$J,"=1",Grades!$I:$I,"="&amp;_xlfn.MINIFS(Grades!$I:$I,Grades!$A:$A,"="&amp;$A306))</f>
        <v>0.93333333333333324</v>
      </c>
      <c r="M306" s="28">
        <f>_xlfn.MINIFS(Grades!$P:$P,Grades!$A:$A,"="&amp;Alumn_Filtered!$A306,Grades!$J:$J,"=1",Grades!$I:$I,"="&amp;_xlfn.MINIFS(Grades!$I:$I,Grades!$A:$A,"="&amp;$A306))</f>
        <v>0.3666666666666667</v>
      </c>
      <c r="N306" s="28">
        <f>IF(G306&lt;&gt;0,SUMIFS(Grades!$P:$P,Grades!$P:$P,"&gt;0",Grades!$A:$A,"="&amp;Alumn_Filtered!$A306,Grades!$J:$J,"=1",Grades!$I:$I,"="&amp;_xlfn.MINIFS(Grades!$I:$I,Grades!$A:$A,"="&amp;$A306))/COUNTIFS(Grades!P:P,"&lt;&gt;BAD",Grades!P:P,"&lt;&gt;DRP",Grades!P:P,"&lt;&gt;CVL",Grades!$A:$A,"="&amp;Alumn_Filtered!$A306,Grades!$J:$J,"=1",Grades!$I:$I,"="&amp;_xlfn.MINIFS(Grades!$I:$I,Grades!$A:$A,"="&amp;$A306)),0)</f>
        <v>0.60833333333333328</v>
      </c>
      <c r="O306">
        <f>COUNTIFS(Grades!$A:$A,"="&amp;Alumn_Filtered!$A306,Grades!$J:$J,"=2",Grades!$I:$I,"="&amp;_xlfn.MINIFS(Grades!$I:$I,Grades!$A:$A,"="&amp;$A306))</f>
        <v>6</v>
      </c>
      <c r="P306">
        <f>COUNTIFS(Grades!$A:$A,"="&amp;Alumn_Filtered!$A306,Grades!$P:$P,"=DRP",Grades!$J:$J,"=2",Grades!$I:$I,"="&amp;_xlfn.MINIFS(Grades!$I:$I,Grades!$A:$A,"="&amp;$A306))</f>
        <v>0</v>
      </c>
      <c r="Q306">
        <f>COUNTIFS(Grades!$A:$A,"="&amp;Alumn_Filtered!$A306,Grades!$P:$P,"=BAD",Grades!$J:$J,"=2",Grades!$I:$I,"="&amp;_xlfn.MINIFS(Grades!$I:$I,Grades!$A:$A,"="&amp;$A306))</f>
        <v>0</v>
      </c>
      <c r="R306">
        <f>COUNTIFS(Grades!$A:$A,"="&amp;Alumn_Filtered!$A306,Grades!$P:$P,"CVL",Grades!$J:$J,"=2",Grades!$I:$I,"="&amp;_xlfn.MINIFS(Grades!$I:$I,Grades!$A:$A,"="&amp;$A306))</f>
        <v>0</v>
      </c>
      <c r="S306">
        <f t="shared" si="79"/>
        <v>6</v>
      </c>
      <c r="T306">
        <f>COUNTIFS(Grades!$A:$A,"="&amp;Alumn_Filtered!$A306,Grades!$J:$J,"=2",Grades!$P:$P,"&gt;=0.5",Grades!$I:$I,"="&amp;_xlfn.MINIFS(Grades!$I:$I,Grades!$A:$A,"="&amp;$A306))</f>
        <v>3</v>
      </c>
      <c r="U306" s="28">
        <f t="shared" si="69"/>
        <v>0.5</v>
      </c>
      <c r="V306">
        <f>COUNTIFS(Grades!$A:$A,"="&amp;Alumn_Filtered!$A306,Grades!$J:$J,"=2",Grades!$P:$P,"&lt;0.5",Grades!$I:$I,"="&amp;_xlfn.MINIFS(Grades!$I:$I,Grades!$A:$A,"="&amp;$A306))</f>
        <v>3</v>
      </c>
      <c r="W306" s="28">
        <f t="shared" si="70"/>
        <v>0.5</v>
      </c>
      <c r="X306" s="28">
        <f>_xlfn.MAXIFS(Grades!$P:$P,Grades!$A:$A,"="&amp;Alumn_Filtered!$A306,Grades!$J:$J,"=2",Grades!$I:$I,"="&amp;_xlfn.MINIFS(Grades!$I:$I,Grades!$A:$A,"="&amp;$A306))</f>
        <v>0.85</v>
      </c>
      <c r="Y306" s="28">
        <f>_xlfn.MINIFS(Grades!$P:$P,Grades!$A:$A,"="&amp;Alumn_Filtered!$A306,Grades!$J:$J,"=2",Grades!$I:$I,"="&amp;_xlfn.MINIFS(Grades!$I:$I,Grades!$A:$A,"="&amp;$A306))</f>
        <v>0.31666666666666665</v>
      </c>
      <c r="Z306" s="28">
        <f>IF(S306&lt;&gt;0,SUMIFS(Grades!$P:$P,Grades!$P:$P,"&gt;0",Grades!$A:$A,"="&amp;Alumn_Filtered!$A306,Grades!$J:$J,"=2",Grades!$I:$I,"="&amp;_xlfn.MINIFS(Grades!$I:$I,Grades!$A:$A,"="&amp;$A306))/COUNTIFS(Grades!P:P,"&lt;&gt;BAD",Grades!P:P,"&lt;&gt;DRP",Grades!P:P,"&lt;&gt;CVL",Grades!$A:$A,"="&amp;Alumn_Filtered!$A306,Grades!$J:$J,"=2",Grades!$I:$I,"="&amp;_xlfn.MINIFS(Grades!$I:$I,Grades!$A:$A,"="&amp;$A306)),0)</f>
        <v>0.55555555555555558</v>
      </c>
      <c r="AA306" s="28">
        <f t="shared" si="71"/>
        <v>-5.2777777777777701E-2</v>
      </c>
      <c r="AB306">
        <f t="shared" ca="1" si="65"/>
        <v>21</v>
      </c>
      <c r="AC306" t="str">
        <f>LEFT(VLOOKUP($A306,Ingresos!$C:$X,5,FALSE),1)</f>
        <v>T</v>
      </c>
      <c r="AD306">
        <f t="shared" si="72"/>
        <v>0</v>
      </c>
      <c r="AE306" t="str">
        <f>LEFT(VLOOKUP($A306,Ingresos!$C:$X,6,FALSE),1)</f>
        <v>R</v>
      </c>
      <c r="AF306">
        <f t="shared" si="73"/>
        <v>1</v>
      </c>
      <c r="AG306">
        <f>VLOOKUP($A306,Ingresos!$C:$X,9,FALSE)</f>
        <v>461</v>
      </c>
      <c r="AH306" s="28">
        <f t="shared" si="74"/>
        <v>0.41004862236628847</v>
      </c>
      <c r="AI306">
        <f>VLOOKUP($A306,Ingresos!$C:$X,10,FALSE)</f>
        <v>461</v>
      </c>
      <c r="AJ306" s="28">
        <f t="shared" si="75"/>
        <v>0.41004862236628847</v>
      </c>
      <c r="AK306">
        <f>VLOOKUP($A306,Ingresos!$C:$X,11,FALSE)</f>
        <v>657</v>
      </c>
      <c r="AL306" s="28">
        <f t="shared" si="76"/>
        <v>0.72771474878444087</v>
      </c>
      <c r="AM306">
        <f>VLOOKUP($A306,Ingresos!$C:$X,12,FALSE)</f>
        <v>620</v>
      </c>
      <c r="AN306" s="28">
        <f t="shared" si="77"/>
        <v>0.66774716369529985</v>
      </c>
      <c r="AO306" t="str">
        <f>VLOOKUP($A306,Ingresos!$C:$X,18,FALSE)</f>
        <v>IX</v>
      </c>
      <c r="AP306">
        <f t="shared" si="80"/>
        <v>9</v>
      </c>
      <c r="AQ306" t="str">
        <f>VLOOKUP($A306,Ingresos!$C:$X,19,FALSE)</f>
        <v>H1</v>
      </c>
      <c r="AR306">
        <f t="shared" si="78"/>
        <v>1</v>
      </c>
      <c r="AS306">
        <f>VLOOKUP($A306,Ingresos!$C:$X,22,FALSE)</f>
        <v>11</v>
      </c>
    </row>
    <row r="307" spans="1:45" x14ac:dyDescent="0.25">
      <c r="A307">
        <v>195197903</v>
      </c>
      <c r="B307">
        <f>IF((_xlfn.MAXIFS(Grades!$I:$I,Grades!$A:$A,"="&amp;$A307)-_xlfn.MINIFS(Grades!$I:$I,Grades!$A:$A,"="&amp;$A307))=0,0,1)</f>
        <v>1</v>
      </c>
      <c r="C307">
        <f>COUNTIFS(Grades!$A:$A,"="&amp;Alumn_Filtered!$A307,Grades!$J:$J,"=1",Grades!$I:$I,"="&amp;_xlfn.MINIFS(Grades!$I:$I,Grades!$A:$A,"="&amp;$A307))</f>
        <v>6</v>
      </c>
      <c r="D307">
        <f>COUNTIFS(Grades!$A:$A,"="&amp;Alumn_Filtered!$A307,Grades!$P:$P,"=DRP",Grades!$J:$J,"=1",Grades!$I:$I,"="&amp;_xlfn.MINIFS(Grades!$I:$I,Grades!$A:$A,"="&amp;$A307))</f>
        <v>0</v>
      </c>
      <c r="E307">
        <f>COUNTIFS(Grades!$A:$A,"="&amp;Alumn_Filtered!$A307,Grades!$P:$P,"=BAD",Grades!$J:$J,"=1",Grades!$I:$I,"="&amp;_xlfn.MINIFS(Grades!$I:$I,Grades!$A:$A,"="&amp;$A307))</f>
        <v>0</v>
      </c>
      <c r="F307">
        <f>COUNTIFS(Grades!$A:$A,"="&amp;Alumn_Filtered!$A307,Grades!$P:$P,"CVL",Grades!$J:$J,"=1",Grades!$I:$I,"="&amp;_xlfn.MINIFS(Grades!$I:$I,Grades!$A:$A,"="&amp;$A307))</f>
        <v>0</v>
      </c>
      <c r="G307" s="30">
        <f t="shared" si="66"/>
        <v>6</v>
      </c>
      <c r="H307">
        <f>COUNTIFS(Grades!$A:$A,"="&amp;Alumn_Filtered!$A307,Grades!$J:$J,"=1",Grades!$P:$P,"&gt;=0.5",Grades!$I:$I,"="&amp;_xlfn.MINIFS(Grades!$I:$I,Grades!$A:$A,"="&amp;$A307))</f>
        <v>5</v>
      </c>
      <c r="I307" s="28">
        <f t="shared" si="67"/>
        <v>0.83333333333333337</v>
      </c>
      <c r="J307">
        <f>COUNTIFS(Grades!$A:$A,"="&amp;Alumn_Filtered!$A307,Grades!$J:$J,"=1",Grades!$P:$P,"&lt;0.5",Grades!$I:$I,"="&amp;_xlfn.MINIFS(Grades!$I:$I,Grades!$A:$A,"="&amp;$A307))</f>
        <v>1</v>
      </c>
      <c r="K307" s="28">
        <f t="shared" si="68"/>
        <v>0.16666666666666666</v>
      </c>
      <c r="L307" s="28">
        <f>_xlfn.MAXIFS(Grades!$P:$P,Grades!$A:$A,"="&amp;Alumn_Filtered!$A307,Grades!$J:$J,"=1",Grades!$I:$I,"="&amp;_xlfn.MINIFS(Grades!$I:$I,Grades!$A:$A,"="&amp;$A307))</f>
        <v>0.9</v>
      </c>
      <c r="M307" s="28">
        <f>_xlfn.MINIFS(Grades!$P:$P,Grades!$A:$A,"="&amp;Alumn_Filtered!$A307,Grades!$J:$J,"=1",Grades!$I:$I,"="&amp;_xlfn.MINIFS(Grades!$I:$I,Grades!$A:$A,"="&amp;$A307))</f>
        <v>0.39999999999999997</v>
      </c>
      <c r="N307" s="28">
        <f>IF(G307&lt;&gt;0,SUMIFS(Grades!$P:$P,Grades!$P:$P,"&gt;0",Grades!$A:$A,"="&amp;Alumn_Filtered!$A307,Grades!$J:$J,"=1",Grades!$I:$I,"="&amp;_xlfn.MINIFS(Grades!$I:$I,Grades!$A:$A,"="&amp;$A307))/COUNTIFS(Grades!P:P,"&lt;&gt;BAD",Grades!P:P,"&lt;&gt;DRP",Grades!P:P,"&lt;&gt;CVL",Grades!$A:$A,"="&amp;Alumn_Filtered!$A307,Grades!$J:$J,"=1",Grades!$I:$I,"="&amp;_xlfn.MINIFS(Grades!$I:$I,Grades!$A:$A,"="&amp;$A307)),0)</f>
        <v>0.60833333333333328</v>
      </c>
      <c r="O307">
        <f>COUNTIFS(Grades!$A:$A,"="&amp;Alumn_Filtered!$A307,Grades!$J:$J,"=2",Grades!$I:$I,"="&amp;_xlfn.MINIFS(Grades!$I:$I,Grades!$A:$A,"="&amp;$A307))</f>
        <v>6</v>
      </c>
      <c r="P307">
        <f>COUNTIFS(Grades!$A:$A,"="&amp;Alumn_Filtered!$A307,Grades!$P:$P,"=DRP",Grades!$J:$J,"=2",Grades!$I:$I,"="&amp;_xlfn.MINIFS(Grades!$I:$I,Grades!$A:$A,"="&amp;$A307))</f>
        <v>0</v>
      </c>
      <c r="Q307">
        <f>COUNTIFS(Grades!$A:$A,"="&amp;Alumn_Filtered!$A307,Grades!$P:$P,"=BAD",Grades!$J:$J,"=2",Grades!$I:$I,"="&amp;_xlfn.MINIFS(Grades!$I:$I,Grades!$A:$A,"="&amp;$A307))</f>
        <v>0</v>
      </c>
      <c r="R307">
        <f>COUNTIFS(Grades!$A:$A,"="&amp;Alumn_Filtered!$A307,Grades!$P:$P,"CVL",Grades!$J:$J,"=2",Grades!$I:$I,"="&amp;_xlfn.MINIFS(Grades!$I:$I,Grades!$A:$A,"="&amp;$A307))</f>
        <v>0</v>
      </c>
      <c r="S307">
        <f t="shared" si="79"/>
        <v>6</v>
      </c>
      <c r="T307">
        <f>COUNTIFS(Grades!$A:$A,"="&amp;Alumn_Filtered!$A307,Grades!$J:$J,"=2",Grades!$P:$P,"&gt;=0.5",Grades!$I:$I,"="&amp;_xlfn.MINIFS(Grades!$I:$I,Grades!$A:$A,"="&amp;$A307))</f>
        <v>6</v>
      </c>
      <c r="U307" s="28">
        <f t="shared" si="69"/>
        <v>1</v>
      </c>
      <c r="V307">
        <f>COUNTIFS(Grades!$A:$A,"="&amp;Alumn_Filtered!$A307,Grades!$J:$J,"=2",Grades!$P:$P,"&lt;0.5",Grades!$I:$I,"="&amp;_xlfn.MINIFS(Grades!$I:$I,Grades!$A:$A,"="&amp;$A307))</f>
        <v>0</v>
      </c>
      <c r="W307" s="28">
        <f t="shared" si="70"/>
        <v>0</v>
      </c>
      <c r="X307" s="28">
        <f>_xlfn.MAXIFS(Grades!$P:$P,Grades!$A:$A,"="&amp;Alumn_Filtered!$A307,Grades!$J:$J,"=2",Grades!$I:$I,"="&amp;_xlfn.MINIFS(Grades!$I:$I,Grades!$A:$A,"="&amp;$A307))</f>
        <v>0.79999999999999993</v>
      </c>
      <c r="Y307" s="28">
        <f>_xlfn.MINIFS(Grades!$P:$P,Grades!$A:$A,"="&amp;Alumn_Filtered!$A307,Grades!$J:$J,"=2",Grades!$I:$I,"="&amp;_xlfn.MINIFS(Grades!$I:$I,Grades!$A:$A,"="&amp;$A307))</f>
        <v>0.51666666666666661</v>
      </c>
      <c r="Z307" s="28">
        <f>IF(S307&lt;&gt;0,SUMIFS(Grades!$P:$P,Grades!$P:$P,"&gt;0",Grades!$A:$A,"="&amp;Alumn_Filtered!$A307,Grades!$J:$J,"=2",Grades!$I:$I,"="&amp;_xlfn.MINIFS(Grades!$I:$I,Grades!$A:$A,"="&amp;$A307))/COUNTIFS(Grades!P:P,"&lt;&gt;BAD",Grades!P:P,"&lt;&gt;DRP",Grades!P:P,"&lt;&gt;CVL",Grades!$A:$A,"="&amp;Alumn_Filtered!$A307,Grades!$J:$J,"=2",Grades!$I:$I,"="&amp;_xlfn.MINIFS(Grades!$I:$I,Grades!$A:$A,"="&amp;$A307)),0)</f>
        <v>0.6694444444444444</v>
      </c>
      <c r="AA307" s="28">
        <f t="shared" si="71"/>
        <v>6.1111111111111116E-2</v>
      </c>
      <c r="AB307">
        <f t="shared" ca="1" si="65"/>
        <v>21</v>
      </c>
      <c r="AC307" t="str">
        <f>LEFT(VLOOKUP($A307,Ingresos!$C:$X,5,FALSE),1)</f>
        <v>T</v>
      </c>
      <c r="AD307">
        <f t="shared" si="72"/>
        <v>0</v>
      </c>
      <c r="AE307" t="str">
        <f>LEFT(VLOOKUP($A307,Ingresos!$C:$X,6,FALSE),1)</f>
        <v>R</v>
      </c>
      <c r="AF307">
        <f t="shared" si="73"/>
        <v>1</v>
      </c>
      <c r="AG307">
        <f>VLOOKUP($A307,Ingresos!$C:$X,9,FALSE)</f>
        <v>492</v>
      </c>
      <c r="AH307" s="28">
        <f t="shared" si="74"/>
        <v>0.46029173419773095</v>
      </c>
      <c r="AI307">
        <f>VLOOKUP($A307,Ingresos!$C:$X,10,FALSE)</f>
        <v>492</v>
      </c>
      <c r="AJ307" s="28">
        <f t="shared" si="75"/>
        <v>0.46029173419773095</v>
      </c>
      <c r="AK307">
        <f>VLOOKUP($A307,Ingresos!$C:$X,11,FALSE)</f>
        <v>582</v>
      </c>
      <c r="AL307" s="28">
        <f t="shared" si="76"/>
        <v>0.60615883306320906</v>
      </c>
      <c r="AM307">
        <f>VLOOKUP($A307,Ingresos!$C:$X,12,FALSE)</f>
        <v>584</v>
      </c>
      <c r="AN307" s="28">
        <f t="shared" si="77"/>
        <v>0.60940032414910861</v>
      </c>
      <c r="AO307" t="str">
        <f>VLOOKUP($A307,Ingresos!$C:$X,18,FALSE)</f>
        <v>IX</v>
      </c>
      <c r="AP307">
        <f t="shared" si="80"/>
        <v>9</v>
      </c>
      <c r="AQ307" t="str">
        <f>VLOOKUP($A307,Ingresos!$C:$X,19,FALSE)</f>
        <v>H1</v>
      </c>
      <c r="AR307">
        <f t="shared" si="78"/>
        <v>1</v>
      </c>
      <c r="AS307">
        <f>VLOOKUP($A307,Ingresos!$C:$X,22,FALSE)</f>
        <v>11</v>
      </c>
    </row>
    <row r="308" spans="1:45" x14ac:dyDescent="0.25">
      <c r="A308">
        <v>195202966</v>
      </c>
      <c r="B308">
        <f>IF((_xlfn.MAXIFS(Grades!$I:$I,Grades!$A:$A,"="&amp;$A308)-_xlfn.MINIFS(Grades!$I:$I,Grades!$A:$A,"="&amp;$A308))=0,0,1)</f>
        <v>1</v>
      </c>
      <c r="C308">
        <f>COUNTIFS(Grades!$A:$A,"="&amp;Alumn_Filtered!$A308,Grades!$J:$J,"=1",Grades!$I:$I,"="&amp;_xlfn.MINIFS(Grades!$I:$I,Grades!$A:$A,"="&amp;$A308))</f>
        <v>6</v>
      </c>
      <c r="D308">
        <f>COUNTIFS(Grades!$A:$A,"="&amp;Alumn_Filtered!$A308,Grades!$P:$P,"=DRP",Grades!$J:$J,"=1",Grades!$I:$I,"="&amp;_xlfn.MINIFS(Grades!$I:$I,Grades!$A:$A,"="&amp;$A308))</f>
        <v>0</v>
      </c>
      <c r="E308">
        <f>COUNTIFS(Grades!$A:$A,"="&amp;Alumn_Filtered!$A308,Grades!$P:$P,"=BAD",Grades!$J:$J,"=1",Grades!$I:$I,"="&amp;_xlfn.MINIFS(Grades!$I:$I,Grades!$A:$A,"="&amp;$A308))</f>
        <v>0</v>
      </c>
      <c r="F308">
        <f>COUNTIFS(Grades!$A:$A,"="&amp;Alumn_Filtered!$A308,Grades!$P:$P,"CVL",Grades!$J:$J,"=1",Grades!$I:$I,"="&amp;_xlfn.MINIFS(Grades!$I:$I,Grades!$A:$A,"="&amp;$A308))</f>
        <v>0</v>
      </c>
      <c r="G308" s="30">
        <f t="shared" si="66"/>
        <v>6</v>
      </c>
      <c r="H308">
        <f>COUNTIFS(Grades!$A:$A,"="&amp;Alumn_Filtered!$A308,Grades!$J:$J,"=1",Grades!$P:$P,"&gt;=0.5",Grades!$I:$I,"="&amp;_xlfn.MINIFS(Grades!$I:$I,Grades!$A:$A,"="&amp;$A308))</f>
        <v>1</v>
      </c>
      <c r="I308" s="28">
        <f t="shared" si="67"/>
        <v>0.16666666666666666</v>
      </c>
      <c r="J308">
        <f>COUNTIFS(Grades!$A:$A,"="&amp;Alumn_Filtered!$A308,Grades!$J:$J,"=1",Grades!$P:$P,"&lt;0.5",Grades!$I:$I,"="&amp;_xlfn.MINIFS(Grades!$I:$I,Grades!$A:$A,"="&amp;$A308))</f>
        <v>5</v>
      </c>
      <c r="K308" s="28">
        <f t="shared" si="68"/>
        <v>0.83333333333333337</v>
      </c>
      <c r="L308" s="28">
        <f>_xlfn.MAXIFS(Grades!$P:$P,Grades!$A:$A,"="&amp;Alumn_Filtered!$A308,Grades!$J:$J,"=1",Grades!$I:$I,"="&amp;_xlfn.MINIFS(Grades!$I:$I,Grades!$A:$A,"="&amp;$A308))</f>
        <v>0.78333333333333333</v>
      </c>
      <c r="M308" s="28">
        <f>_xlfn.MINIFS(Grades!$P:$P,Grades!$A:$A,"="&amp;Alumn_Filtered!$A308,Grades!$J:$J,"=1",Grades!$I:$I,"="&amp;_xlfn.MINIFS(Grades!$I:$I,Grades!$A:$A,"="&amp;$A308))</f>
        <v>0.15</v>
      </c>
      <c r="N308" s="28">
        <f>IF(G308&lt;&gt;0,SUMIFS(Grades!$P:$P,Grades!$P:$P,"&gt;0",Grades!$A:$A,"="&amp;Alumn_Filtered!$A308,Grades!$J:$J,"=1",Grades!$I:$I,"="&amp;_xlfn.MINIFS(Grades!$I:$I,Grades!$A:$A,"="&amp;$A308))/COUNTIFS(Grades!P:P,"&lt;&gt;BAD",Grades!P:P,"&lt;&gt;DRP",Grades!P:P,"&lt;&gt;CVL",Grades!$A:$A,"="&amp;Alumn_Filtered!$A308,Grades!$J:$J,"=1",Grades!$I:$I,"="&amp;_xlfn.MINIFS(Grades!$I:$I,Grades!$A:$A,"="&amp;$A308)),0)</f>
        <v>0.34166666666666673</v>
      </c>
      <c r="O308">
        <f>COUNTIFS(Grades!$A:$A,"="&amp;Alumn_Filtered!$A308,Grades!$J:$J,"=2",Grades!$I:$I,"="&amp;_xlfn.MINIFS(Grades!$I:$I,Grades!$A:$A,"="&amp;$A308))</f>
        <v>10</v>
      </c>
      <c r="P308">
        <f>COUNTIFS(Grades!$A:$A,"="&amp;Alumn_Filtered!$A308,Grades!$P:$P,"=DRP",Grades!$J:$J,"=2",Grades!$I:$I,"="&amp;_xlfn.MINIFS(Grades!$I:$I,Grades!$A:$A,"="&amp;$A308))</f>
        <v>0</v>
      </c>
      <c r="Q308">
        <f>COUNTIFS(Grades!$A:$A,"="&amp;Alumn_Filtered!$A308,Grades!$P:$P,"=BAD",Grades!$J:$J,"=2",Grades!$I:$I,"="&amp;_xlfn.MINIFS(Grades!$I:$I,Grades!$A:$A,"="&amp;$A308))</f>
        <v>0</v>
      </c>
      <c r="R308">
        <f>COUNTIFS(Grades!$A:$A,"="&amp;Alumn_Filtered!$A308,Grades!$P:$P,"CVL",Grades!$J:$J,"=2",Grades!$I:$I,"="&amp;_xlfn.MINIFS(Grades!$I:$I,Grades!$A:$A,"="&amp;$A308))</f>
        <v>4</v>
      </c>
      <c r="S308">
        <f t="shared" si="79"/>
        <v>6</v>
      </c>
      <c r="T308">
        <f>COUNTIFS(Grades!$A:$A,"="&amp;Alumn_Filtered!$A308,Grades!$J:$J,"=2",Grades!$P:$P,"&gt;=0.5",Grades!$I:$I,"="&amp;_xlfn.MINIFS(Grades!$I:$I,Grades!$A:$A,"="&amp;$A308))</f>
        <v>4</v>
      </c>
      <c r="U308" s="28">
        <f t="shared" si="69"/>
        <v>0.66666666666666663</v>
      </c>
      <c r="V308">
        <f>COUNTIFS(Grades!$A:$A,"="&amp;Alumn_Filtered!$A308,Grades!$J:$J,"=2",Grades!$P:$P,"&lt;0.5",Grades!$I:$I,"="&amp;_xlfn.MINIFS(Grades!$I:$I,Grades!$A:$A,"="&amp;$A308))</f>
        <v>2</v>
      </c>
      <c r="W308" s="28">
        <f t="shared" si="70"/>
        <v>0.33333333333333331</v>
      </c>
      <c r="X308" s="28">
        <f>_xlfn.MAXIFS(Grades!$P:$P,Grades!$A:$A,"="&amp;Alumn_Filtered!$A308,Grades!$J:$J,"=2",Grades!$I:$I,"="&amp;_xlfn.MINIFS(Grades!$I:$I,Grades!$A:$A,"="&amp;$A308))</f>
        <v>0.70000000000000007</v>
      </c>
      <c r="Y308" s="28">
        <f>_xlfn.MINIFS(Grades!$P:$P,Grades!$A:$A,"="&amp;Alumn_Filtered!$A308,Grades!$J:$J,"=2",Grades!$I:$I,"="&amp;_xlfn.MINIFS(Grades!$I:$I,Grades!$A:$A,"="&amp;$A308))</f>
        <v>0.33333333333333331</v>
      </c>
      <c r="Z308" s="28">
        <f>IF(S308&lt;&gt;0,SUMIFS(Grades!$P:$P,Grades!$P:$P,"&gt;0",Grades!$A:$A,"="&amp;Alumn_Filtered!$A308,Grades!$J:$J,"=2",Grades!$I:$I,"="&amp;_xlfn.MINIFS(Grades!$I:$I,Grades!$A:$A,"="&amp;$A308))/COUNTIFS(Grades!P:P,"&lt;&gt;BAD",Grades!P:P,"&lt;&gt;DRP",Grades!P:P,"&lt;&gt;CVL",Grades!$A:$A,"="&amp;Alumn_Filtered!$A308,Grades!$J:$J,"=2",Grades!$I:$I,"="&amp;_xlfn.MINIFS(Grades!$I:$I,Grades!$A:$A,"="&amp;$A308)),0)</f>
        <v>0.48611111111111116</v>
      </c>
      <c r="AA308" s="28">
        <f t="shared" si="71"/>
        <v>0.14444444444444443</v>
      </c>
      <c r="AB308">
        <f t="shared" ca="1" si="65"/>
        <v>21</v>
      </c>
      <c r="AC308" t="str">
        <f>LEFT(VLOOKUP($A308,Ingresos!$C:$X,5,FALSE),1)</f>
        <v>S</v>
      </c>
      <c r="AD308">
        <f t="shared" si="72"/>
        <v>1</v>
      </c>
      <c r="AE308" t="str">
        <f>LEFT(VLOOKUP($A308,Ingresos!$C:$X,6,FALSE),1)</f>
        <v>R</v>
      </c>
      <c r="AF308">
        <f t="shared" si="73"/>
        <v>1</v>
      </c>
      <c r="AG308">
        <f>VLOOKUP($A308,Ingresos!$C:$X,9,FALSE)</f>
        <v>528</v>
      </c>
      <c r="AH308" s="28">
        <f t="shared" si="74"/>
        <v>0.51863857374392219</v>
      </c>
      <c r="AI308">
        <f>VLOOKUP($A308,Ingresos!$C:$X,10,FALSE)</f>
        <v>528</v>
      </c>
      <c r="AJ308" s="28">
        <f t="shared" si="75"/>
        <v>0.51863857374392219</v>
      </c>
      <c r="AK308">
        <f>VLOOKUP($A308,Ingresos!$C:$X,11,FALSE)</f>
        <v>615</v>
      </c>
      <c r="AL308" s="28">
        <f t="shared" si="76"/>
        <v>0.65964343598055108</v>
      </c>
      <c r="AM308">
        <f>VLOOKUP($A308,Ingresos!$C:$X,12,FALSE)</f>
        <v>628</v>
      </c>
      <c r="AN308" s="28">
        <f t="shared" si="77"/>
        <v>0.68071312803889794</v>
      </c>
      <c r="AO308" t="str">
        <f>VLOOKUP($A308,Ingresos!$C:$X,18,FALSE)</f>
        <v>RM</v>
      </c>
      <c r="AP308">
        <f t="shared" si="80"/>
        <v>13</v>
      </c>
      <c r="AQ308" t="str">
        <f>VLOOKUP($A308,Ingresos!$C:$X,19,FALSE)</f>
        <v>H1</v>
      </c>
      <c r="AR308">
        <f t="shared" si="78"/>
        <v>1</v>
      </c>
      <c r="AS308">
        <f>VLOOKUP($A308,Ingresos!$C:$X,22,FALSE)</f>
        <v>0</v>
      </c>
    </row>
    <row r="309" spans="1:45" x14ac:dyDescent="0.25">
      <c r="A309">
        <v>195220123</v>
      </c>
      <c r="B309">
        <f>IF((_xlfn.MAXIFS(Grades!$I:$I,Grades!$A:$A,"="&amp;$A309)-_xlfn.MINIFS(Grades!$I:$I,Grades!$A:$A,"="&amp;$A309))=0,0,1)</f>
        <v>1</v>
      </c>
      <c r="C309">
        <f>COUNTIFS(Grades!$A:$A,"="&amp;Alumn_Filtered!$A309,Grades!$J:$J,"=1",Grades!$I:$I,"="&amp;_xlfn.MINIFS(Grades!$I:$I,Grades!$A:$A,"="&amp;$A309))</f>
        <v>6</v>
      </c>
      <c r="D309">
        <f>COUNTIFS(Grades!$A:$A,"="&amp;Alumn_Filtered!$A309,Grades!$P:$P,"=DRP",Grades!$J:$J,"=1",Grades!$I:$I,"="&amp;_xlfn.MINIFS(Grades!$I:$I,Grades!$A:$A,"="&amp;$A309))</f>
        <v>0</v>
      </c>
      <c r="E309">
        <f>COUNTIFS(Grades!$A:$A,"="&amp;Alumn_Filtered!$A309,Grades!$P:$P,"=BAD",Grades!$J:$J,"=1",Grades!$I:$I,"="&amp;_xlfn.MINIFS(Grades!$I:$I,Grades!$A:$A,"="&amp;$A309))</f>
        <v>0</v>
      </c>
      <c r="F309">
        <f>COUNTIFS(Grades!$A:$A,"="&amp;Alumn_Filtered!$A309,Grades!$P:$P,"CVL",Grades!$J:$J,"=1",Grades!$I:$I,"="&amp;_xlfn.MINIFS(Grades!$I:$I,Grades!$A:$A,"="&amp;$A309))</f>
        <v>0</v>
      </c>
      <c r="G309" s="30">
        <f t="shared" si="66"/>
        <v>6</v>
      </c>
      <c r="H309">
        <f>COUNTIFS(Grades!$A:$A,"="&amp;Alumn_Filtered!$A309,Grades!$J:$J,"=1",Grades!$P:$P,"&gt;=0.5",Grades!$I:$I,"="&amp;_xlfn.MINIFS(Grades!$I:$I,Grades!$A:$A,"="&amp;$A309))</f>
        <v>6</v>
      </c>
      <c r="I309" s="28">
        <f t="shared" si="67"/>
        <v>1</v>
      </c>
      <c r="J309">
        <f>COUNTIFS(Grades!$A:$A,"="&amp;Alumn_Filtered!$A309,Grades!$J:$J,"=1",Grades!$P:$P,"&lt;0.5",Grades!$I:$I,"="&amp;_xlfn.MINIFS(Grades!$I:$I,Grades!$A:$A,"="&amp;$A309))</f>
        <v>0</v>
      </c>
      <c r="K309" s="28">
        <f t="shared" si="68"/>
        <v>0</v>
      </c>
      <c r="L309" s="28">
        <f>_xlfn.MAXIFS(Grades!$P:$P,Grades!$A:$A,"="&amp;Alumn_Filtered!$A309,Grades!$J:$J,"=1",Grades!$I:$I,"="&amp;_xlfn.MINIFS(Grades!$I:$I,Grades!$A:$A,"="&amp;$A309))</f>
        <v>0.9</v>
      </c>
      <c r="M309" s="28">
        <f>_xlfn.MINIFS(Grades!$P:$P,Grades!$A:$A,"="&amp;Alumn_Filtered!$A309,Grades!$J:$J,"=1",Grades!$I:$I,"="&amp;_xlfn.MINIFS(Grades!$I:$I,Grades!$A:$A,"="&amp;$A309))</f>
        <v>0.54999999999999993</v>
      </c>
      <c r="N309" s="28">
        <f>IF(G309&lt;&gt;0,SUMIFS(Grades!$P:$P,Grades!$P:$P,"&gt;0",Grades!$A:$A,"="&amp;Alumn_Filtered!$A309,Grades!$J:$J,"=1",Grades!$I:$I,"="&amp;_xlfn.MINIFS(Grades!$I:$I,Grades!$A:$A,"="&amp;$A309))/COUNTIFS(Grades!P:P,"&lt;&gt;BAD",Grades!P:P,"&lt;&gt;DRP",Grades!P:P,"&lt;&gt;CVL",Grades!$A:$A,"="&amp;Alumn_Filtered!$A309,Grades!$J:$J,"=1",Grades!$I:$I,"="&amp;_xlfn.MINIFS(Grades!$I:$I,Grades!$A:$A,"="&amp;$A309)),0)</f>
        <v>0.73888888888888893</v>
      </c>
      <c r="O309">
        <f>COUNTIFS(Grades!$A:$A,"="&amp;Alumn_Filtered!$A309,Grades!$J:$J,"=2",Grades!$I:$I,"="&amp;_xlfn.MINIFS(Grades!$I:$I,Grades!$A:$A,"="&amp;$A309))</f>
        <v>7</v>
      </c>
      <c r="P309">
        <f>COUNTIFS(Grades!$A:$A,"="&amp;Alumn_Filtered!$A309,Grades!$P:$P,"=DRP",Grades!$J:$J,"=2",Grades!$I:$I,"="&amp;_xlfn.MINIFS(Grades!$I:$I,Grades!$A:$A,"="&amp;$A309))</f>
        <v>0</v>
      </c>
      <c r="Q309">
        <f>COUNTIFS(Grades!$A:$A,"="&amp;Alumn_Filtered!$A309,Grades!$P:$P,"=BAD",Grades!$J:$J,"=2",Grades!$I:$I,"="&amp;_xlfn.MINIFS(Grades!$I:$I,Grades!$A:$A,"="&amp;$A309))</f>
        <v>0</v>
      </c>
      <c r="R309">
        <f>COUNTIFS(Grades!$A:$A,"="&amp;Alumn_Filtered!$A309,Grades!$P:$P,"CVL",Grades!$J:$J,"=2",Grades!$I:$I,"="&amp;_xlfn.MINIFS(Grades!$I:$I,Grades!$A:$A,"="&amp;$A309))</f>
        <v>0</v>
      </c>
      <c r="S309">
        <f t="shared" si="79"/>
        <v>7</v>
      </c>
      <c r="T309">
        <f>COUNTIFS(Grades!$A:$A,"="&amp;Alumn_Filtered!$A309,Grades!$J:$J,"=2",Grades!$P:$P,"&gt;=0.5",Grades!$I:$I,"="&amp;_xlfn.MINIFS(Grades!$I:$I,Grades!$A:$A,"="&amp;$A309))</f>
        <v>4</v>
      </c>
      <c r="U309" s="28">
        <f t="shared" si="69"/>
        <v>0.5714285714285714</v>
      </c>
      <c r="V309">
        <f>COUNTIFS(Grades!$A:$A,"="&amp;Alumn_Filtered!$A309,Grades!$J:$J,"=2",Grades!$P:$P,"&lt;0.5",Grades!$I:$I,"="&amp;_xlfn.MINIFS(Grades!$I:$I,Grades!$A:$A,"="&amp;$A309))</f>
        <v>3</v>
      </c>
      <c r="W309" s="28">
        <f t="shared" si="70"/>
        <v>0.42857142857142855</v>
      </c>
      <c r="X309" s="28">
        <f>_xlfn.MAXIFS(Grades!$P:$P,Grades!$A:$A,"="&amp;Alumn_Filtered!$A309,Grades!$J:$J,"=2",Grades!$I:$I,"="&amp;_xlfn.MINIFS(Grades!$I:$I,Grades!$A:$A,"="&amp;$A309))</f>
        <v>0.8833333333333333</v>
      </c>
      <c r="Y309" s="28">
        <f>_xlfn.MINIFS(Grades!$P:$P,Grades!$A:$A,"="&amp;Alumn_Filtered!$A309,Grades!$J:$J,"=2",Grades!$I:$I,"="&amp;_xlfn.MINIFS(Grades!$I:$I,Grades!$A:$A,"="&amp;$A309))</f>
        <v>0.3666666666666667</v>
      </c>
      <c r="Z309" s="28">
        <f>IF(S309&lt;&gt;0,SUMIFS(Grades!$P:$P,Grades!$P:$P,"&gt;0",Grades!$A:$A,"="&amp;Alumn_Filtered!$A309,Grades!$J:$J,"=2",Grades!$I:$I,"="&amp;_xlfn.MINIFS(Grades!$I:$I,Grades!$A:$A,"="&amp;$A309))/COUNTIFS(Grades!P:P,"&lt;&gt;BAD",Grades!P:P,"&lt;&gt;DRP",Grades!P:P,"&lt;&gt;CVL",Grades!$A:$A,"="&amp;Alumn_Filtered!$A309,Grades!$J:$J,"=2",Grades!$I:$I,"="&amp;_xlfn.MINIFS(Grades!$I:$I,Grades!$A:$A,"="&amp;$A309)),0)</f>
        <v>0.58333333333333326</v>
      </c>
      <c r="AA309" s="28">
        <f t="shared" si="71"/>
        <v>-0.15555555555555567</v>
      </c>
      <c r="AB309">
        <f t="shared" ca="1" si="65"/>
        <v>21</v>
      </c>
      <c r="AC309" t="str">
        <f>LEFT(VLOOKUP($A309,Ingresos!$C:$X,5,FALSE),1)</f>
        <v>S</v>
      </c>
      <c r="AD309">
        <f t="shared" si="72"/>
        <v>1</v>
      </c>
      <c r="AE309" t="str">
        <f>LEFT(VLOOKUP($A309,Ingresos!$C:$X,6,FALSE),1)</f>
        <v>R</v>
      </c>
      <c r="AF309">
        <f t="shared" si="73"/>
        <v>1</v>
      </c>
      <c r="AG309">
        <f>VLOOKUP($A309,Ingresos!$C:$X,9,FALSE)</f>
        <v>431</v>
      </c>
      <c r="AH309" s="28">
        <f t="shared" si="74"/>
        <v>0.36142625607779577</v>
      </c>
      <c r="AI309">
        <f>VLOOKUP($A309,Ingresos!$C:$X,10,FALSE)</f>
        <v>431</v>
      </c>
      <c r="AJ309" s="28">
        <f t="shared" si="75"/>
        <v>0.36142625607779577</v>
      </c>
      <c r="AK309">
        <f>VLOOKUP($A309,Ingresos!$C:$X,11,FALSE)</f>
        <v>645</v>
      </c>
      <c r="AL309" s="28">
        <f t="shared" si="76"/>
        <v>0.70826580226904379</v>
      </c>
      <c r="AM309">
        <f>VLOOKUP($A309,Ingresos!$C:$X,12,FALSE)</f>
        <v>649</v>
      </c>
      <c r="AN309" s="28">
        <f t="shared" si="77"/>
        <v>0.71474878444084278</v>
      </c>
      <c r="AO309" t="str">
        <f>VLOOKUP($A309,Ingresos!$C:$X,18,FALSE)</f>
        <v>RM</v>
      </c>
      <c r="AP309">
        <f t="shared" si="80"/>
        <v>13</v>
      </c>
      <c r="AQ309" t="str">
        <f>VLOOKUP($A309,Ingresos!$C:$X,19,FALSE)</f>
        <v>H1</v>
      </c>
      <c r="AR309">
        <f t="shared" si="78"/>
        <v>1</v>
      </c>
      <c r="AS309">
        <f>VLOOKUP($A309,Ingresos!$C:$X,22,FALSE)</f>
        <v>5</v>
      </c>
    </row>
    <row r="310" spans="1:45" x14ac:dyDescent="0.25">
      <c r="A310">
        <v>195220697</v>
      </c>
      <c r="B310">
        <f>IF((_xlfn.MAXIFS(Grades!$I:$I,Grades!$A:$A,"="&amp;$A310)-_xlfn.MINIFS(Grades!$I:$I,Grades!$A:$A,"="&amp;$A310))=0,0,1)</f>
        <v>1</v>
      </c>
      <c r="C310">
        <f>COUNTIFS(Grades!$A:$A,"="&amp;Alumn_Filtered!$A310,Grades!$J:$J,"=1",Grades!$I:$I,"="&amp;_xlfn.MINIFS(Grades!$I:$I,Grades!$A:$A,"="&amp;$A310))</f>
        <v>6</v>
      </c>
      <c r="D310">
        <f>COUNTIFS(Grades!$A:$A,"="&amp;Alumn_Filtered!$A310,Grades!$P:$P,"=DRP",Grades!$J:$J,"=1",Grades!$I:$I,"="&amp;_xlfn.MINIFS(Grades!$I:$I,Grades!$A:$A,"="&amp;$A310))</f>
        <v>0</v>
      </c>
      <c r="E310">
        <f>COUNTIFS(Grades!$A:$A,"="&amp;Alumn_Filtered!$A310,Grades!$P:$P,"=BAD",Grades!$J:$J,"=1",Grades!$I:$I,"="&amp;_xlfn.MINIFS(Grades!$I:$I,Grades!$A:$A,"="&amp;$A310))</f>
        <v>0</v>
      </c>
      <c r="F310">
        <f>COUNTIFS(Grades!$A:$A,"="&amp;Alumn_Filtered!$A310,Grades!$P:$P,"CVL",Grades!$J:$J,"=1",Grades!$I:$I,"="&amp;_xlfn.MINIFS(Grades!$I:$I,Grades!$A:$A,"="&amp;$A310))</f>
        <v>0</v>
      </c>
      <c r="G310" s="30">
        <f t="shared" si="66"/>
        <v>6</v>
      </c>
      <c r="H310">
        <f>COUNTIFS(Grades!$A:$A,"="&amp;Alumn_Filtered!$A310,Grades!$J:$J,"=1",Grades!$P:$P,"&gt;=0.5",Grades!$I:$I,"="&amp;_xlfn.MINIFS(Grades!$I:$I,Grades!$A:$A,"="&amp;$A310))</f>
        <v>6</v>
      </c>
      <c r="I310" s="28">
        <f t="shared" si="67"/>
        <v>1</v>
      </c>
      <c r="J310">
        <f>COUNTIFS(Grades!$A:$A,"="&amp;Alumn_Filtered!$A310,Grades!$J:$J,"=1",Grades!$P:$P,"&lt;0.5",Grades!$I:$I,"="&amp;_xlfn.MINIFS(Grades!$I:$I,Grades!$A:$A,"="&amp;$A310))</f>
        <v>0</v>
      </c>
      <c r="K310" s="28">
        <f t="shared" si="68"/>
        <v>0</v>
      </c>
      <c r="L310" s="28">
        <f>_xlfn.MAXIFS(Grades!$P:$P,Grades!$A:$A,"="&amp;Alumn_Filtered!$A310,Grades!$J:$J,"=1",Grades!$I:$I,"="&amp;_xlfn.MINIFS(Grades!$I:$I,Grades!$A:$A,"="&amp;$A310))</f>
        <v>0.85</v>
      </c>
      <c r="M310" s="28">
        <f>_xlfn.MINIFS(Grades!$P:$P,Grades!$A:$A,"="&amp;Alumn_Filtered!$A310,Grades!$J:$J,"=1",Grades!$I:$I,"="&amp;_xlfn.MINIFS(Grades!$I:$I,Grades!$A:$A,"="&amp;$A310))</f>
        <v>0.58333333333333337</v>
      </c>
      <c r="N310" s="28">
        <f>IF(G310&lt;&gt;0,SUMIFS(Grades!$P:$P,Grades!$P:$P,"&gt;0",Grades!$A:$A,"="&amp;Alumn_Filtered!$A310,Grades!$J:$J,"=1",Grades!$I:$I,"="&amp;_xlfn.MINIFS(Grades!$I:$I,Grades!$A:$A,"="&amp;$A310))/COUNTIFS(Grades!P:P,"&lt;&gt;BAD",Grades!P:P,"&lt;&gt;DRP",Grades!P:P,"&lt;&gt;CVL",Grades!$A:$A,"="&amp;Alumn_Filtered!$A310,Grades!$J:$J,"=1",Grades!$I:$I,"="&amp;_xlfn.MINIFS(Grades!$I:$I,Grades!$A:$A,"="&amp;$A310)),0)</f>
        <v>0.73888888888888893</v>
      </c>
      <c r="O310">
        <f>COUNTIFS(Grades!$A:$A,"="&amp;Alumn_Filtered!$A310,Grades!$J:$J,"=2",Grades!$I:$I,"="&amp;_xlfn.MINIFS(Grades!$I:$I,Grades!$A:$A,"="&amp;$A310))</f>
        <v>7</v>
      </c>
      <c r="P310">
        <f>COUNTIFS(Grades!$A:$A,"="&amp;Alumn_Filtered!$A310,Grades!$P:$P,"=DRP",Grades!$J:$J,"=2",Grades!$I:$I,"="&amp;_xlfn.MINIFS(Grades!$I:$I,Grades!$A:$A,"="&amp;$A310))</f>
        <v>0</v>
      </c>
      <c r="Q310">
        <f>COUNTIFS(Grades!$A:$A,"="&amp;Alumn_Filtered!$A310,Grades!$P:$P,"=BAD",Grades!$J:$J,"=2",Grades!$I:$I,"="&amp;_xlfn.MINIFS(Grades!$I:$I,Grades!$A:$A,"="&amp;$A310))</f>
        <v>0</v>
      </c>
      <c r="R310">
        <f>COUNTIFS(Grades!$A:$A,"="&amp;Alumn_Filtered!$A310,Grades!$P:$P,"CVL",Grades!$J:$J,"=2",Grades!$I:$I,"="&amp;_xlfn.MINIFS(Grades!$I:$I,Grades!$A:$A,"="&amp;$A310))</f>
        <v>0</v>
      </c>
      <c r="S310">
        <f t="shared" si="79"/>
        <v>7</v>
      </c>
      <c r="T310">
        <f>COUNTIFS(Grades!$A:$A,"="&amp;Alumn_Filtered!$A310,Grades!$J:$J,"=2",Grades!$P:$P,"&gt;=0.5",Grades!$I:$I,"="&amp;_xlfn.MINIFS(Grades!$I:$I,Grades!$A:$A,"="&amp;$A310))</f>
        <v>3</v>
      </c>
      <c r="U310" s="28">
        <f t="shared" si="69"/>
        <v>0.42857142857142855</v>
      </c>
      <c r="V310">
        <f>COUNTIFS(Grades!$A:$A,"="&amp;Alumn_Filtered!$A310,Grades!$J:$J,"=2",Grades!$P:$P,"&lt;0.5",Grades!$I:$I,"="&amp;_xlfn.MINIFS(Grades!$I:$I,Grades!$A:$A,"="&amp;$A310))</f>
        <v>4</v>
      </c>
      <c r="W310" s="28">
        <f t="shared" si="70"/>
        <v>0.5714285714285714</v>
      </c>
      <c r="X310" s="28">
        <f>_xlfn.MAXIFS(Grades!$P:$P,Grades!$A:$A,"="&amp;Alumn_Filtered!$A310,Grades!$J:$J,"=2",Grades!$I:$I,"="&amp;_xlfn.MINIFS(Grades!$I:$I,Grades!$A:$A,"="&amp;$A310))</f>
        <v>0.8833333333333333</v>
      </c>
      <c r="Y310" s="28">
        <f>_xlfn.MINIFS(Grades!$P:$P,Grades!$A:$A,"="&amp;Alumn_Filtered!$A310,Grades!$J:$J,"=2",Grades!$I:$I,"="&amp;_xlfn.MINIFS(Grades!$I:$I,Grades!$A:$A,"="&amp;$A310))</f>
        <v>0.35000000000000003</v>
      </c>
      <c r="Z310" s="28">
        <f>IF(S310&lt;&gt;0,SUMIFS(Grades!$P:$P,Grades!$P:$P,"&gt;0",Grades!$A:$A,"="&amp;Alumn_Filtered!$A310,Grades!$J:$J,"=2",Grades!$I:$I,"="&amp;_xlfn.MINIFS(Grades!$I:$I,Grades!$A:$A,"="&amp;$A310))/COUNTIFS(Grades!P:P,"&lt;&gt;BAD",Grades!P:P,"&lt;&gt;DRP",Grades!P:P,"&lt;&gt;CVL",Grades!$A:$A,"="&amp;Alumn_Filtered!$A310,Grades!$J:$J,"=2",Grades!$I:$I,"="&amp;_xlfn.MINIFS(Grades!$I:$I,Grades!$A:$A,"="&amp;$A310)),0)</f>
        <v>0.52857142857142858</v>
      </c>
      <c r="AA310" s="28">
        <f t="shared" si="71"/>
        <v>-0.21031746031746035</v>
      </c>
      <c r="AB310">
        <f t="shared" ca="1" si="65"/>
        <v>21</v>
      </c>
      <c r="AC310" t="str">
        <f>LEFT(VLOOKUP($A310,Ingresos!$C:$X,5,FALSE),1)</f>
        <v>S</v>
      </c>
      <c r="AD310">
        <f t="shared" si="72"/>
        <v>1</v>
      </c>
      <c r="AE310" t="str">
        <f>LEFT(VLOOKUP($A310,Ingresos!$C:$X,6,FALSE),1)</f>
        <v>R</v>
      </c>
      <c r="AF310">
        <f t="shared" si="73"/>
        <v>1</v>
      </c>
      <c r="AG310">
        <f>VLOOKUP($A310,Ingresos!$C:$X,9,FALSE)</f>
        <v>420</v>
      </c>
      <c r="AH310" s="28">
        <f t="shared" si="74"/>
        <v>0.34359805510534847</v>
      </c>
      <c r="AI310">
        <f>VLOOKUP($A310,Ingresos!$C:$X,10,FALSE)</f>
        <v>420</v>
      </c>
      <c r="AJ310" s="28">
        <f t="shared" si="75"/>
        <v>0.34359805510534847</v>
      </c>
      <c r="AK310">
        <f>VLOOKUP($A310,Ingresos!$C:$X,11,FALSE)</f>
        <v>486</v>
      </c>
      <c r="AL310" s="28">
        <f t="shared" si="76"/>
        <v>0.45056726094003241</v>
      </c>
      <c r="AM310">
        <f>VLOOKUP($A310,Ingresos!$C:$X,12,FALSE)</f>
        <v>607</v>
      </c>
      <c r="AN310" s="28">
        <f t="shared" si="77"/>
        <v>0.64667747163695299</v>
      </c>
      <c r="AO310" t="str">
        <f>VLOOKUP($A310,Ingresos!$C:$X,18,FALSE)</f>
        <v>RM</v>
      </c>
      <c r="AP310">
        <f t="shared" si="80"/>
        <v>13</v>
      </c>
      <c r="AQ310" t="str">
        <f>VLOOKUP($A310,Ingresos!$C:$X,19,FALSE)</f>
        <v>H1</v>
      </c>
      <c r="AR310">
        <f t="shared" si="78"/>
        <v>1</v>
      </c>
      <c r="AS310">
        <f>VLOOKUP($A310,Ingresos!$C:$X,22,FALSE)</f>
        <v>11</v>
      </c>
    </row>
    <row r="311" spans="1:45" x14ac:dyDescent="0.25">
      <c r="A311">
        <v>195224226</v>
      </c>
      <c r="B311">
        <f>IF((_xlfn.MAXIFS(Grades!$I:$I,Grades!$A:$A,"="&amp;$A311)-_xlfn.MINIFS(Grades!$I:$I,Grades!$A:$A,"="&amp;$A311))=0,0,1)</f>
        <v>1</v>
      </c>
      <c r="C311">
        <f>COUNTIFS(Grades!$A:$A,"="&amp;Alumn_Filtered!$A311,Grades!$J:$J,"=1",Grades!$I:$I,"="&amp;_xlfn.MINIFS(Grades!$I:$I,Grades!$A:$A,"="&amp;$A311))</f>
        <v>6</v>
      </c>
      <c r="D311">
        <f>COUNTIFS(Grades!$A:$A,"="&amp;Alumn_Filtered!$A311,Grades!$P:$P,"=DRP",Grades!$J:$J,"=1",Grades!$I:$I,"="&amp;_xlfn.MINIFS(Grades!$I:$I,Grades!$A:$A,"="&amp;$A311))</f>
        <v>0</v>
      </c>
      <c r="E311">
        <f>COUNTIFS(Grades!$A:$A,"="&amp;Alumn_Filtered!$A311,Grades!$P:$P,"=BAD",Grades!$J:$J,"=1",Grades!$I:$I,"="&amp;_xlfn.MINIFS(Grades!$I:$I,Grades!$A:$A,"="&amp;$A311))</f>
        <v>0</v>
      </c>
      <c r="F311">
        <f>COUNTIFS(Grades!$A:$A,"="&amp;Alumn_Filtered!$A311,Grades!$P:$P,"CVL",Grades!$J:$J,"=1",Grades!$I:$I,"="&amp;_xlfn.MINIFS(Grades!$I:$I,Grades!$A:$A,"="&amp;$A311))</f>
        <v>0</v>
      </c>
      <c r="G311" s="30">
        <f t="shared" si="66"/>
        <v>6</v>
      </c>
      <c r="H311">
        <f>COUNTIFS(Grades!$A:$A,"="&amp;Alumn_Filtered!$A311,Grades!$J:$J,"=1",Grades!$P:$P,"&gt;=0.5",Grades!$I:$I,"="&amp;_xlfn.MINIFS(Grades!$I:$I,Grades!$A:$A,"="&amp;$A311))</f>
        <v>3</v>
      </c>
      <c r="I311" s="28">
        <f t="shared" si="67"/>
        <v>0.5</v>
      </c>
      <c r="J311">
        <f>COUNTIFS(Grades!$A:$A,"="&amp;Alumn_Filtered!$A311,Grades!$J:$J,"=1",Grades!$P:$P,"&lt;0.5",Grades!$I:$I,"="&amp;_xlfn.MINIFS(Grades!$I:$I,Grades!$A:$A,"="&amp;$A311))</f>
        <v>3</v>
      </c>
      <c r="K311" s="28">
        <f t="shared" si="68"/>
        <v>0.5</v>
      </c>
      <c r="L311" s="28">
        <f>_xlfn.MAXIFS(Grades!$P:$P,Grades!$A:$A,"="&amp;Alumn_Filtered!$A311,Grades!$J:$J,"=1",Grades!$I:$I,"="&amp;_xlfn.MINIFS(Grades!$I:$I,Grades!$A:$A,"="&amp;$A311))</f>
        <v>0.75</v>
      </c>
      <c r="M311" s="28">
        <f>_xlfn.MINIFS(Grades!$P:$P,Grades!$A:$A,"="&amp;Alumn_Filtered!$A311,Grades!$J:$J,"=1",Grades!$I:$I,"="&amp;_xlfn.MINIFS(Grades!$I:$I,Grades!$A:$A,"="&amp;$A311))</f>
        <v>0.33333333333333331</v>
      </c>
      <c r="N311" s="28">
        <f>IF(G311&lt;&gt;0,SUMIFS(Grades!$P:$P,Grades!$P:$P,"&gt;0",Grades!$A:$A,"="&amp;Alumn_Filtered!$A311,Grades!$J:$J,"=1",Grades!$I:$I,"="&amp;_xlfn.MINIFS(Grades!$I:$I,Grades!$A:$A,"="&amp;$A311))/COUNTIFS(Grades!P:P,"&lt;&gt;BAD",Grades!P:P,"&lt;&gt;DRP",Grades!P:P,"&lt;&gt;CVL",Grades!$A:$A,"="&amp;Alumn_Filtered!$A311,Grades!$J:$J,"=1",Grades!$I:$I,"="&amp;_xlfn.MINIFS(Grades!$I:$I,Grades!$A:$A,"="&amp;$A311)),0)</f>
        <v>0.50833333333333341</v>
      </c>
      <c r="O311">
        <f>COUNTIFS(Grades!$A:$A,"="&amp;Alumn_Filtered!$A311,Grades!$J:$J,"=2",Grades!$I:$I,"="&amp;_xlfn.MINIFS(Grades!$I:$I,Grades!$A:$A,"="&amp;$A311))</f>
        <v>7</v>
      </c>
      <c r="P311">
        <f>COUNTIFS(Grades!$A:$A,"="&amp;Alumn_Filtered!$A311,Grades!$P:$P,"=DRP",Grades!$J:$J,"=2",Grades!$I:$I,"="&amp;_xlfn.MINIFS(Grades!$I:$I,Grades!$A:$A,"="&amp;$A311))</f>
        <v>0</v>
      </c>
      <c r="Q311">
        <f>COUNTIFS(Grades!$A:$A,"="&amp;Alumn_Filtered!$A311,Grades!$P:$P,"=BAD",Grades!$J:$J,"=2",Grades!$I:$I,"="&amp;_xlfn.MINIFS(Grades!$I:$I,Grades!$A:$A,"="&amp;$A311))</f>
        <v>3</v>
      </c>
      <c r="R311">
        <f>COUNTIFS(Grades!$A:$A,"="&amp;Alumn_Filtered!$A311,Grades!$P:$P,"CVL",Grades!$J:$J,"=2",Grades!$I:$I,"="&amp;_xlfn.MINIFS(Grades!$I:$I,Grades!$A:$A,"="&amp;$A311))</f>
        <v>0</v>
      </c>
      <c r="S311">
        <f t="shared" si="79"/>
        <v>4</v>
      </c>
      <c r="T311">
        <f>COUNTIFS(Grades!$A:$A,"="&amp;Alumn_Filtered!$A311,Grades!$J:$J,"=2",Grades!$P:$P,"&gt;=0.5",Grades!$I:$I,"="&amp;_xlfn.MINIFS(Grades!$I:$I,Grades!$A:$A,"="&amp;$A311))</f>
        <v>0</v>
      </c>
      <c r="U311" s="28">
        <f t="shared" si="69"/>
        <v>0</v>
      </c>
      <c r="V311">
        <f>COUNTIFS(Grades!$A:$A,"="&amp;Alumn_Filtered!$A311,Grades!$J:$J,"=2",Grades!$P:$P,"&lt;0.5",Grades!$I:$I,"="&amp;_xlfn.MINIFS(Grades!$I:$I,Grades!$A:$A,"="&amp;$A311))</f>
        <v>4</v>
      </c>
      <c r="W311" s="28">
        <f t="shared" si="70"/>
        <v>1</v>
      </c>
      <c r="X311" s="28">
        <f>_xlfn.MAXIFS(Grades!$P:$P,Grades!$A:$A,"="&amp;Alumn_Filtered!$A311,Grades!$J:$J,"=2",Grades!$I:$I,"="&amp;_xlfn.MINIFS(Grades!$I:$I,Grades!$A:$A,"="&amp;$A311))</f>
        <v>0.16666666666666666</v>
      </c>
      <c r="Y311" s="28">
        <f>_xlfn.MINIFS(Grades!$P:$P,Grades!$A:$A,"="&amp;Alumn_Filtered!$A311,Grades!$J:$J,"=2",Grades!$I:$I,"="&amp;_xlfn.MINIFS(Grades!$I:$I,Grades!$A:$A,"="&amp;$A311))</f>
        <v>8.3333333333333329E-2</v>
      </c>
      <c r="Z311" s="28">
        <f>IF(S311&lt;&gt;0,SUMIFS(Grades!$P:$P,Grades!$P:$P,"&gt;0",Grades!$A:$A,"="&amp;Alumn_Filtered!$A311,Grades!$J:$J,"=2",Grades!$I:$I,"="&amp;_xlfn.MINIFS(Grades!$I:$I,Grades!$A:$A,"="&amp;$A311))/COUNTIFS(Grades!P:P,"&lt;&gt;BAD",Grades!P:P,"&lt;&gt;DRP",Grades!P:P,"&lt;&gt;CVL",Grades!$A:$A,"="&amp;Alumn_Filtered!$A311,Grades!$J:$J,"=2",Grades!$I:$I,"="&amp;_xlfn.MINIFS(Grades!$I:$I,Grades!$A:$A,"="&amp;$A311)),0)</f>
        <v>0.125</v>
      </c>
      <c r="AA311" s="28">
        <f t="shared" si="71"/>
        <v>-0.38333333333333341</v>
      </c>
      <c r="AB311">
        <f t="shared" ca="1" si="65"/>
        <v>21</v>
      </c>
      <c r="AC311" t="str">
        <f>LEFT(VLOOKUP($A311,Ingresos!$C:$X,5,FALSE),1)</f>
        <v>S</v>
      </c>
      <c r="AD311">
        <f t="shared" si="72"/>
        <v>1</v>
      </c>
      <c r="AE311" t="str">
        <f>LEFT(VLOOKUP($A311,Ingresos!$C:$X,6,FALSE),1)</f>
        <v>R</v>
      </c>
      <c r="AF311">
        <f t="shared" si="73"/>
        <v>1</v>
      </c>
      <c r="AG311">
        <f>VLOOKUP($A311,Ingresos!$C:$X,9,FALSE)</f>
        <v>523</v>
      </c>
      <c r="AH311" s="28">
        <f t="shared" si="74"/>
        <v>0.51053484602917343</v>
      </c>
      <c r="AI311">
        <f>VLOOKUP($A311,Ingresos!$C:$X,10,FALSE)</f>
        <v>523</v>
      </c>
      <c r="AJ311" s="28">
        <f t="shared" si="75"/>
        <v>0.51053484602917343</v>
      </c>
      <c r="AK311">
        <f>VLOOKUP($A311,Ingresos!$C:$X,11,FALSE)</f>
        <v>403</v>
      </c>
      <c r="AL311" s="28">
        <f t="shared" si="76"/>
        <v>0.31604538087520262</v>
      </c>
      <c r="AM311">
        <f>VLOOKUP($A311,Ingresos!$C:$X,12,FALSE)</f>
        <v>597</v>
      </c>
      <c r="AN311" s="28">
        <f t="shared" si="77"/>
        <v>0.63047001620745546</v>
      </c>
      <c r="AO311" t="str">
        <f>VLOOKUP($A311,Ingresos!$C:$X,18,FALSE)</f>
        <v>RM</v>
      </c>
      <c r="AP311">
        <f t="shared" si="80"/>
        <v>13</v>
      </c>
      <c r="AQ311" t="str">
        <f>VLOOKUP($A311,Ingresos!$C:$X,19,FALSE)</f>
        <v>H1</v>
      </c>
      <c r="AR311">
        <f t="shared" si="78"/>
        <v>1</v>
      </c>
      <c r="AS311">
        <f>VLOOKUP($A311,Ingresos!$C:$X,22,FALSE)</f>
        <v>0</v>
      </c>
    </row>
    <row r="312" spans="1:45" x14ac:dyDescent="0.25">
      <c r="A312" t="s">
        <v>152</v>
      </c>
      <c r="B312">
        <f>IF((_xlfn.MAXIFS(Grades!$I:$I,Grades!$A:$A,"="&amp;$A312)-_xlfn.MINIFS(Grades!$I:$I,Grades!$A:$A,"="&amp;$A312))=0,0,1)</f>
        <v>1</v>
      </c>
      <c r="C312">
        <f>COUNTIFS(Grades!$A:$A,"="&amp;Alumn_Filtered!$A312,Grades!$J:$J,"=1",Grades!$I:$I,"="&amp;_xlfn.MINIFS(Grades!$I:$I,Grades!$A:$A,"="&amp;$A312))</f>
        <v>6</v>
      </c>
      <c r="D312">
        <f>COUNTIFS(Grades!$A:$A,"="&amp;Alumn_Filtered!$A312,Grades!$P:$P,"=DRP",Grades!$J:$J,"=1",Grades!$I:$I,"="&amp;_xlfn.MINIFS(Grades!$I:$I,Grades!$A:$A,"="&amp;$A312))</f>
        <v>0</v>
      </c>
      <c r="E312">
        <f>COUNTIFS(Grades!$A:$A,"="&amp;Alumn_Filtered!$A312,Grades!$P:$P,"=BAD",Grades!$J:$J,"=1",Grades!$I:$I,"="&amp;_xlfn.MINIFS(Grades!$I:$I,Grades!$A:$A,"="&amp;$A312))</f>
        <v>0</v>
      </c>
      <c r="F312">
        <f>COUNTIFS(Grades!$A:$A,"="&amp;Alumn_Filtered!$A312,Grades!$P:$P,"CVL",Grades!$J:$J,"=1",Grades!$I:$I,"="&amp;_xlfn.MINIFS(Grades!$I:$I,Grades!$A:$A,"="&amp;$A312))</f>
        <v>0</v>
      </c>
      <c r="G312" s="30">
        <f t="shared" si="66"/>
        <v>6</v>
      </c>
      <c r="H312">
        <f>COUNTIFS(Grades!$A:$A,"="&amp;Alumn_Filtered!$A312,Grades!$J:$J,"=1",Grades!$P:$P,"&gt;=0.5",Grades!$I:$I,"="&amp;_xlfn.MINIFS(Grades!$I:$I,Grades!$A:$A,"="&amp;$A312))</f>
        <v>6</v>
      </c>
      <c r="I312" s="28">
        <f t="shared" si="67"/>
        <v>1</v>
      </c>
      <c r="J312">
        <f>COUNTIFS(Grades!$A:$A,"="&amp;Alumn_Filtered!$A312,Grades!$J:$J,"=1",Grades!$P:$P,"&lt;0.5",Grades!$I:$I,"="&amp;_xlfn.MINIFS(Grades!$I:$I,Grades!$A:$A,"="&amp;$A312))</f>
        <v>0</v>
      </c>
      <c r="K312" s="28">
        <f t="shared" si="68"/>
        <v>0</v>
      </c>
      <c r="L312" s="28">
        <f>_xlfn.MAXIFS(Grades!$P:$P,Grades!$A:$A,"="&amp;Alumn_Filtered!$A312,Grades!$J:$J,"=1",Grades!$I:$I,"="&amp;_xlfn.MINIFS(Grades!$I:$I,Grades!$A:$A,"="&amp;$A312))</f>
        <v>0.96666666666666667</v>
      </c>
      <c r="M312" s="28">
        <f>_xlfn.MINIFS(Grades!$P:$P,Grades!$A:$A,"="&amp;Alumn_Filtered!$A312,Grades!$J:$J,"=1",Grades!$I:$I,"="&amp;_xlfn.MINIFS(Grades!$I:$I,Grades!$A:$A,"="&amp;$A312))</f>
        <v>0.5</v>
      </c>
      <c r="N312" s="28">
        <f>IF(G312&lt;&gt;0,SUMIFS(Grades!$P:$P,Grades!$P:$P,"&gt;0",Grades!$A:$A,"="&amp;Alumn_Filtered!$A312,Grades!$J:$J,"=1",Grades!$I:$I,"="&amp;_xlfn.MINIFS(Grades!$I:$I,Grades!$A:$A,"="&amp;$A312))/COUNTIFS(Grades!P:P,"&lt;&gt;BAD",Grades!P:P,"&lt;&gt;DRP",Grades!P:P,"&lt;&gt;CVL",Grades!$A:$A,"="&amp;Alumn_Filtered!$A312,Grades!$J:$J,"=1",Grades!$I:$I,"="&amp;_xlfn.MINIFS(Grades!$I:$I,Grades!$A:$A,"="&amp;$A312)),0)</f>
        <v>0.81944444444444453</v>
      </c>
      <c r="O312">
        <f>COUNTIFS(Grades!$A:$A,"="&amp;Alumn_Filtered!$A312,Grades!$J:$J,"=2",Grades!$I:$I,"="&amp;_xlfn.MINIFS(Grades!$I:$I,Grades!$A:$A,"="&amp;$A312))</f>
        <v>8</v>
      </c>
      <c r="P312">
        <f>COUNTIFS(Grades!$A:$A,"="&amp;Alumn_Filtered!$A312,Grades!$P:$P,"=DRP",Grades!$J:$J,"=2",Grades!$I:$I,"="&amp;_xlfn.MINIFS(Grades!$I:$I,Grades!$A:$A,"="&amp;$A312))</f>
        <v>0</v>
      </c>
      <c r="Q312">
        <f>COUNTIFS(Grades!$A:$A,"="&amp;Alumn_Filtered!$A312,Grades!$P:$P,"=BAD",Grades!$J:$J,"=2",Grades!$I:$I,"="&amp;_xlfn.MINIFS(Grades!$I:$I,Grades!$A:$A,"="&amp;$A312))</f>
        <v>0</v>
      </c>
      <c r="R312">
        <f>COUNTIFS(Grades!$A:$A,"="&amp;Alumn_Filtered!$A312,Grades!$P:$P,"CVL",Grades!$J:$J,"=2",Grades!$I:$I,"="&amp;_xlfn.MINIFS(Grades!$I:$I,Grades!$A:$A,"="&amp;$A312))</f>
        <v>0</v>
      </c>
      <c r="S312">
        <f t="shared" si="79"/>
        <v>8</v>
      </c>
      <c r="T312">
        <f>COUNTIFS(Grades!$A:$A,"="&amp;Alumn_Filtered!$A312,Grades!$J:$J,"=2",Grades!$P:$P,"&gt;=0.5",Grades!$I:$I,"="&amp;_xlfn.MINIFS(Grades!$I:$I,Grades!$A:$A,"="&amp;$A312))</f>
        <v>8</v>
      </c>
      <c r="U312" s="28">
        <f t="shared" si="69"/>
        <v>1</v>
      </c>
      <c r="V312">
        <f>COUNTIFS(Grades!$A:$A,"="&amp;Alumn_Filtered!$A312,Grades!$J:$J,"=2",Grades!$P:$P,"&lt;0.5",Grades!$I:$I,"="&amp;_xlfn.MINIFS(Grades!$I:$I,Grades!$A:$A,"="&amp;$A312))</f>
        <v>0</v>
      </c>
      <c r="W312" s="28">
        <f t="shared" si="70"/>
        <v>0</v>
      </c>
      <c r="X312" s="28">
        <f>_xlfn.MAXIFS(Grades!$P:$P,Grades!$A:$A,"="&amp;Alumn_Filtered!$A312,Grades!$J:$J,"=2",Grades!$I:$I,"="&amp;_xlfn.MINIFS(Grades!$I:$I,Grades!$A:$A,"="&amp;$A312))</f>
        <v>0.95000000000000007</v>
      </c>
      <c r="Y312" s="28">
        <f>_xlfn.MINIFS(Grades!$P:$P,Grades!$A:$A,"="&amp;Alumn_Filtered!$A312,Grades!$J:$J,"=2",Grades!$I:$I,"="&amp;_xlfn.MINIFS(Grades!$I:$I,Grades!$A:$A,"="&amp;$A312))</f>
        <v>0.73333333333333339</v>
      </c>
      <c r="Z312" s="28">
        <f>IF(S312&lt;&gt;0,SUMIFS(Grades!$P:$P,Grades!$P:$P,"&gt;0",Grades!$A:$A,"="&amp;Alumn_Filtered!$A312,Grades!$J:$J,"=2",Grades!$I:$I,"="&amp;_xlfn.MINIFS(Grades!$I:$I,Grades!$A:$A,"="&amp;$A312))/COUNTIFS(Grades!P:P,"&lt;&gt;BAD",Grades!P:P,"&lt;&gt;DRP",Grades!P:P,"&lt;&gt;CVL",Grades!$A:$A,"="&amp;Alumn_Filtered!$A312,Grades!$J:$J,"=2",Grades!$I:$I,"="&amp;_xlfn.MINIFS(Grades!$I:$I,Grades!$A:$A,"="&amp;$A312)),0)</f>
        <v>0.84166666666666667</v>
      </c>
      <c r="AA312" s="28">
        <f t="shared" si="71"/>
        <v>2.2222222222222143E-2</v>
      </c>
      <c r="AB312">
        <f t="shared" ca="1" si="65"/>
        <v>21</v>
      </c>
      <c r="AC312" t="str">
        <f>LEFT(VLOOKUP($A312,Ingresos!$C:$X,5,FALSE),1)</f>
        <v>S</v>
      </c>
      <c r="AD312">
        <f t="shared" si="72"/>
        <v>1</v>
      </c>
      <c r="AE312" t="str">
        <f>LEFT(VLOOKUP($A312,Ingresos!$C:$X,6,FALSE),1)</f>
        <v>R</v>
      </c>
      <c r="AF312">
        <f t="shared" si="73"/>
        <v>1</v>
      </c>
      <c r="AG312">
        <f>VLOOKUP($A312,Ingresos!$C:$X,9,FALSE)</f>
        <v>680</v>
      </c>
      <c r="AH312" s="28">
        <f t="shared" si="74"/>
        <v>0.76499189627228525</v>
      </c>
      <c r="AI312">
        <f>VLOOKUP($A312,Ingresos!$C:$X,10,FALSE)</f>
        <v>720</v>
      </c>
      <c r="AJ312" s="28">
        <f t="shared" si="75"/>
        <v>0.82982171799027549</v>
      </c>
      <c r="AK312">
        <f>VLOOKUP($A312,Ingresos!$C:$X,11,FALSE)</f>
        <v>436</v>
      </c>
      <c r="AL312" s="28">
        <f t="shared" si="76"/>
        <v>0.36952998379254459</v>
      </c>
      <c r="AM312">
        <f>VLOOKUP($A312,Ingresos!$C:$X,12,FALSE)</f>
        <v>609</v>
      </c>
      <c r="AN312" s="28">
        <f t="shared" si="77"/>
        <v>0.64991896272285254</v>
      </c>
      <c r="AO312">
        <f>VLOOKUP($A312,Ingresos!$C:$X,18,FALSE)</f>
        <v>13</v>
      </c>
      <c r="AP312">
        <f t="shared" si="80"/>
        <v>13</v>
      </c>
      <c r="AQ312" t="str">
        <f>VLOOKUP($A312,Ingresos!$C:$X,19,FALSE)</f>
        <v>H1</v>
      </c>
      <c r="AR312">
        <f t="shared" si="78"/>
        <v>1</v>
      </c>
      <c r="AS312">
        <f>VLOOKUP($A312,Ingresos!$C:$X,22,FALSE)</f>
        <v>0</v>
      </c>
    </row>
    <row r="313" spans="1:45" x14ac:dyDescent="0.25">
      <c r="A313">
        <v>195225249</v>
      </c>
      <c r="B313">
        <f>IF((_xlfn.MAXIFS(Grades!$I:$I,Grades!$A:$A,"="&amp;$A313)-_xlfn.MINIFS(Grades!$I:$I,Grades!$A:$A,"="&amp;$A313))=0,0,1)</f>
        <v>1</v>
      </c>
      <c r="C313">
        <f>COUNTIFS(Grades!$A:$A,"="&amp;Alumn_Filtered!$A313,Grades!$J:$J,"=1",Grades!$I:$I,"="&amp;_xlfn.MINIFS(Grades!$I:$I,Grades!$A:$A,"="&amp;$A313))</f>
        <v>6</v>
      </c>
      <c r="D313">
        <f>COUNTIFS(Grades!$A:$A,"="&amp;Alumn_Filtered!$A313,Grades!$P:$P,"=DRP",Grades!$J:$J,"=1",Grades!$I:$I,"="&amp;_xlfn.MINIFS(Grades!$I:$I,Grades!$A:$A,"="&amp;$A313))</f>
        <v>0</v>
      </c>
      <c r="E313">
        <f>COUNTIFS(Grades!$A:$A,"="&amp;Alumn_Filtered!$A313,Grades!$P:$P,"=BAD",Grades!$J:$J,"=1",Grades!$I:$I,"="&amp;_xlfn.MINIFS(Grades!$I:$I,Grades!$A:$A,"="&amp;$A313))</f>
        <v>0</v>
      </c>
      <c r="F313">
        <f>COUNTIFS(Grades!$A:$A,"="&amp;Alumn_Filtered!$A313,Grades!$P:$P,"CVL",Grades!$J:$J,"=1",Grades!$I:$I,"="&amp;_xlfn.MINIFS(Grades!$I:$I,Grades!$A:$A,"="&amp;$A313))</f>
        <v>0</v>
      </c>
      <c r="G313" s="30">
        <f t="shared" si="66"/>
        <v>6</v>
      </c>
      <c r="H313">
        <f>COUNTIFS(Grades!$A:$A,"="&amp;Alumn_Filtered!$A313,Grades!$J:$J,"=1",Grades!$P:$P,"&gt;=0.5",Grades!$I:$I,"="&amp;_xlfn.MINIFS(Grades!$I:$I,Grades!$A:$A,"="&amp;$A313))</f>
        <v>5</v>
      </c>
      <c r="I313" s="28">
        <f t="shared" si="67"/>
        <v>0.83333333333333337</v>
      </c>
      <c r="J313">
        <f>COUNTIFS(Grades!$A:$A,"="&amp;Alumn_Filtered!$A313,Grades!$J:$J,"=1",Grades!$P:$P,"&lt;0.5",Grades!$I:$I,"="&amp;_xlfn.MINIFS(Grades!$I:$I,Grades!$A:$A,"="&amp;$A313))</f>
        <v>1</v>
      </c>
      <c r="K313" s="28">
        <f t="shared" si="68"/>
        <v>0.16666666666666666</v>
      </c>
      <c r="L313" s="28">
        <f>_xlfn.MAXIFS(Grades!$P:$P,Grades!$A:$A,"="&amp;Alumn_Filtered!$A313,Grades!$J:$J,"=1",Grades!$I:$I,"="&amp;_xlfn.MINIFS(Grades!$I:$I,Grades!$A:$A,"="&amp;$A313))</f>
        <v>0.78333333333333333</v>
      </c>
      <c r="M313" s="28">
        <f>_xlfn.MINIFS(Grades!$P:$P,Grades!$A:$A,"="&amp;Alumn_Filtered!$A313,Grades!$J:$J,"=1",Grades!$I:$I,"="&amp;_xlfn.MINIFS(Grades!$I:$I,Grades!$A:$A,"="&amp;$A313))</f>
        <v>0.43333333333333335</v>
      </c>
      <c r="N313" s="28">
        <f>IF(G313&lt;&gt;0,SUMIFS(Grades!$P:$P,Grades!$P:$P,"&gt;0",Grades!$A:$A,"="&amp;Alumn_Filtered!$A313,Grades!$J:$J,"=1",Grades!$I:$I,"="&amp;_xlfn.MINIFS(Grades!$I:$I,Grades!$A:$A,"="&amp;$A313))/COUNTIFS(Grades!P:P,"&lt;&gt;BAD",Grades!P:P,"&lt;&gt;DRP",Grades!P:P,"&lt;&gt;CVL",Grades!$A:$A,"="&amp;Alumn_Filtered!$A313,Grades!$J:$J,"=1",Grades!$I:$I,"="&amp;_xlfn.MINIFS(Grades!$I:$I,Grades!$A:$A,"="&amp;$A313)),0)</f>
        <v>0.60277777777777775</v>
      </c>
      <c r="O313">
        <f>COUNTIFS(Grades!$A:$A,"="&amp;Alumn_Filtered!$A313,Grades!$J:$J,"=2",Grades!$I:$I,"="&amp;_xlfn.MINIFS(Grades!$I:$I,Grades!$A:$A,"="&amp;$A313))</f>
        <v>7</v>
      </c>
      <c r="P313">
        <f>COUNTIFS(Grades!$A:$A,"="&amp;Alumn_Filtered!$A313,Grades!$P:$P,"=DRP",Grades!$J:$J,"=2",Grades!$I:$I,"="&amp;_xlfn.MINIFS(Grades!$I:$I,Grades!$A:$A,"="&amp;$A313))</f>
        <v>0</v>
      </c>
      <c r="Q313">
        <f>COUNTIFS(Grades!$A:$A,"="&amp;Alumn_Filtered!$A313,Grades!$P:$P,"=BAD",Grades!$J:$J,"=2",Grades!$I:$I,"="&amp;_xlfn.MINIFS(Grades!$I:$I,Grades!$A:$A,"="&amp;$A313))</f>
        <v>0</v>
      </c>
      <c r="R313">
        <f>COUNTIFS(Grades!$A:$A,"="&amp;Alumn_Filtered!$A313,Grades!$P:$P,"CVL",Grades!$J:$J,"=2",Grades!$I:$I,"="&amp;_xlfn.MINIFS(Grades!$I:$I,Grades!$A:$A,"="&amp;$A313))</f>
        <v>0</v>
      </c>
      <c r="S313">
        <f t="shared" si="79"/>
        <v>7</v>
      </c>
      <c r="T313">
        <f>COUNTIFS(Grades!$A:$A,"="&amp;Alumn_Filtered!$A313,Grades!$J:$J,"=2",Grades!$P:$P,"&gt;=0.5",Grades!$I:$I,"="&amp;_xlfn.MINIFS(Grades!$I:$I,Grades!$A:$A,"="&amp;$A313))</f>
        <v>3</v>
      </c>
      <c r="U313" s="28">
        <f t="shared" si="69"/>
        <v>0.42857142857142855</v>
      </c>
      <c r="V313">
        <f>COUNTIFS(Grades!$A:$A,"="&amp;Alumn_Filtered!$A313,Grades!$J:$J,"=2",Grades!$P:$P,"&lt;0.5",Grades!$I:$I,"="&amp;_xlfn.MINIFS(Grades!$I:$I,Grades!$A:$A,"="&amp;$A313))</f>
        <v>4</v>
      </c>
      <c r="W313" s="28">
        <f t="shared" si="70"/>
        <v>0.5714285714285714</v>
      </c>
      <c r="X313" s="28">
        <f>_xlfn.MAXIFS(Grades!$P:$P,Grades!$A:$A,"="&amp;Alumn_Filtered!$A313,Grades!$J:$J,"=2",Grades!$I:$I,"="&amp;_xlfn.MINIFS(Grades!$I:$I,Grades!$A:$A,"="&amp;$A313))</f>
        <v>0.8666666666666667</v>
      </c>
      <c r="Y313" s="28">
        <f>_xlfn.MINIFS(Grades!$P:$P,Grades!$A:$A,"="&amp;Alumn_Filtered!$A313,Grades!$J:$J,"=2",Grades!$I:$I,"="&amp;_xlfn.MINIFS(Grades!$I:$I,Grades!$A:$A,"="&amp;$A313))</f>
        <v>0.3666666666666667</v>
      </c>
      <c r="Z313" s="28">
        <f>IF(S313&lt;&gt;0,SUMIFS(Grades!$P:$P,Grades!$P:$P,"&gt;0",Grades!$A:$A,"="&amp;Alumn_Filtered!$A313,Grades!$J:$J,"=2",Grades!$I:$I,"="&amp;_xlfn.MINIFS(Grades!$I:$I,Grades!$A:$A,"="&amp;$A313))/COUNTIFS(Grades!P:P,"&lt;&gt;BAD",Grades!P:P,"&lt;&gt;DRP",Grades!P:P,"&lt;&gt;CVL",Grades!$A:$A,"="&amp;Alumn_Filtered!$A313,Grades!$J:$J,"=2",Grades!$I:$I,"="&amp;_xlfn.MINIFS(Grades!$I:$I,Grades!$A:$A,"="&amp;$A313)),0)</f>
        <v>0.57857142857142863</v>
      </c>
      <c r="AA313" s="28">
        <f t="shared" si="71"/>
        <v>-2.420634920634912E-2</v>
      </c>
      <c r="AB313">
        <f t="shared" ca="1" si="65"/>
        <v>21</v>
      </c>
      <c r="AC313" t="str">
        <f>LEFT(VLOOKUP($A313,Ingresos!$C:$X,5,FALSE),1)</f>
        <v>S</v>
      </c>
      <c r="AD313">
        <f t="shared" si="72"/>
        <v>1</v>
      </c>
      <c r="AE313" t="str">
        <f>LEFT(VLOOKUP($A313,Ingresos!$C:$X,6,FALSE),1)</f>
        <v>R</v>
      </c>
      <c r="AF313">
        <f t="shared" si="73"/>
        <v>1</v>
      </c>
      <c r="AG313">
        <f>VLOOKUP($A313,Ingresos!$C:$X,9,FALSE)</f>
        <v>528</v>
      </c>
      <c r="AH313" s="28">
        <f t="shared" si="74"/>
        <v>0.51863857374392219</v>
      </c>
      <c r="AI313">
        <f>VLOOKUP($A313,Ingresos!$C:$X,10,FALSE)</f>
        <v>528</v>
      </c>
      <c r="AJ313" s="28">
        <f t="shared" si="75"/>
        <v>0.51863857374392219</v>
      </c>
      <c r="AK313">
        <f>VLOOKUP($A313,Ingresos!$C:$X,11,FALSE)</f>
        <v>551</v>
      </c>
      <c r="AL313" s="28">
        <f t="shared" si="76"/>
        <v>0.55591572123176658</v>
      </c>
      <c r="AM313">
        <f>VLOOKUP($A313,Ingresos!$C:$X,12,FALSE)</f>
        <v>603</v>
      </c>
      <c r="AN313" s="28">
        <f t="shared" si="77"/>
        <v>0.640194489465154</v>
      </c>
      <c r="AO313" t="str">
        <f>VLOOKUP($A313,Ingresos!$C:$X,18,FALSE)</f>
        <v>RM</v>
      </c>
      <c r="AP313">
        <f t="shared" si="80"/>
        <v>13</v>
      </c>
      <c r="AQ313" t="str">
        <f>VLOOKUP($A313,Ingresos!$C:$X,19,FALSE)</f>
        <v>H1</v>
      </c>
      <c r="AR313">
        <f t="shared" si="78"/>
        <v>1</v>
      </c>
      <c r="AS313">
        <f>VLOOKUP($A313,Ingresos!$C:$X,22,FALSE)</f>
        <v>7</v>
      </c>
    </row>
    <row r="314" spans="1:45" x14ac:dyDescent="0.25">
      <c r="A314">
        <v>195225974</v>
      </c>
      <c r="B314">
        <f>IF((_xlfn.MAXIFS(Grades!$I:$I,Grades!$A:$A,"="&amp;$A314)-_xlfn.MINIFS(Grades!$I:$I,Grades!$A:$A,"="&amp;$A314))=0,0,1)</f>
        <v>1</v>
      </c>
      <c r="C314">
        <f>COUNTIFS(Grades!$A:$A,"="&amp;Alumn_Filtered!$A314,Grades!$J:$J,"=1",Grades!$I:$I,"="&amp;_xlfn.MINIFS(Grades!$I:$I,Grades!$A:$A,"="&amp;$A314))</f>
        <v>6</v>
      </c>
      <c r="D314">
        <f>COUNTIFS(Grades!$A:$A,"="&amp;Alumn_Filtered!$A314,Grades!$P:$P,"=DRP",Grades!$J:$J,"=1",Grades!$I:$I,"="&amp;_xlfn.MINIFS(Grades!$I:$I,Grades!$A:$A,"="&amp;$A314))</f>
        <v>0</v>
      </c>
      <c r="E314">
        <f>COUNTIFS(Grades!$A:$A,"="&amp;Alumn_Filtered!$A314,Grades!$P:$P,"=BAD",Grades!$J:$J,"=1",Grades!$I:$I,"="&amp;_xlfn.MINIFS(Grades!$I:$I,Grades!$A:$A,"="&amp;$A314))</f>
        <v>0</v>
      </c>
      <c r="F314">
        <f>COUNTIFS(Grades!$A:$A,"="&amp;Alumn_Filtered!$A314,Grades!$P:$P,"CVL",Grades!$J:$J,"=1",Grades!$I:$I,"="&amp;_xlfn.MINIFS(Grades!$I:$I,Grades!$A:$A,"="&amp;$A314))</f>
        <v>0</v>
      </c>
      <c r="G314" s="30">
        <f t="shared" si="66"/>
        <v>6</v>
      </c>
      <c r="H314">
        <f>COUNTIFS(Grades!$A:$A,"="&amp;Alumn_Filtered!$A314,Grades!$J:$J,"=1",Grades!$P:$P,"&gt;=0.5",Grades!$I:$I,"="&amp;_xlfn.MINIFS(Grades!$I:$I,Grades!$A:$A,"="&amp;$A314))</f>
        <v>6</v>
      </c>
      <c r="I314" s="28">
        <f t="shared" si="67"/>
        <v>1</v>
      </c>
      <c r="J314">
        <f>COUNTIFS(Grades!$A:$A,"="&amp;Alumn_Filtered!$A314,Grades!$J:$J,"=1",Grades!$P:$P,"&lt;0.5",Grades!$I:$I,"="&amp;_xlfn.MINIFS(Grades!$I:$I,Grades!$A:$A,"="&amp;$A314))</f>
        <v>0</v>
      </c>
      <c r="K314" s="28">
        <f t="shared" si="68"/>
        <v>0</v>
      </c>
      <c r="L314" s="28">
        <f>_xlfn.MAXIFS(Grades!$P:$P,Grades!$A:$A,"="&amp;Alumn_Filtered!$A314,Grades!$J:$J,"=1",Grades!$I:$I,"="&amp;_xlfn.MINIFS(Grades!$I:$I,Grades!$A:$A,"="&amp;$A314))</f>
        <v>0.83333333333333337</v>
      </c>
      <c r="M314" s="28">
        <f>_xlfn.MINIFS(Grades!$P:$P,Grades!$A:$A,"="&amp;Alumn_Filtered!$A314,Grades!$J:$J,"=1",Grades!$I:$I,"="&amp;_xlfn.MINIFS(Grades!$I:$I,Grades!$A:$A,"="&amp;$A314))</f>
        <v>0.66666666666666663</v>
      </c>
      <c r="N314" s="28">
        <f>IF(G314&lt;&gt;0,SUMIFS(Grades!$P:$P,Grades!$P:$P,"&gt;0",Grades!$A:$A,"="&amp;Alumn_Filtered!$A314,Grades!$J:$J,"=1",Grades!$I:$I,"="&amp;_xlfn.MINIFS(Grades!$I:$I,Grades!$A:$A,"="&amp;$A314))/COUNTIFS(Grades!P:P,"&lt;&gt;BAD",Grades!P:P,"&lt;&gt;DRP",Grades!P:P,"&lt;&gt;CVL",Grades!$A:$A,"="&amp;Alumn_Filtered!$A314,Grades!$J:$J,"=1",Grades!$I:$I,"="&amp;_xlfn.MINIFS(Grades!$I:$I,Grades!$A:$A,"="&amp;$A314)),0)</f>
        <v>0.73333333333333339</v>
      </c>
      <c r="O314">
        <f>COUNTIFS(Grades!$A:$A,"="&amp;Alumn_Filtered!$A314,Grades!$J:$J,"=2",Grades!$I:$I,"="&amp;_xlfn.MINIFS(Grades!$I:$I,Grades!$A:$A,"="&amp;$A314))</f>
        <v>6</v>
      </c>
      <c r="P314">
        <f>COUNTIFS(Grades!$A:$A,"="&amp;Alumn_Filtered!$A314,Grades!$P:$P,"=DRP",Grades!$J:$J,"=2",Grades!$I:$I,"="&amp;_xlfn.MINIFS(Grades!$I:$I,Grades!$A:$A,"="&amp;$A314))</f>
        <v>0</v>
      </c>
      <c r="Q314">
        <f>COUNTIFS(Grades!$A:$A,"="&amp;Alumn_Filtered!$A314,Grades!$P:$P,"=BAD",Grades!$J:$J,"=2",Grades!$I:$I,"="&amp;_xlfn.MINIFS(Grades!$I:$I,Grades!$A:$A,"="&amp;$A314))</f>
        <v>0</v>
      </c>
      <c r="R314">
        <f>COUNTIFS(Grades!$A:$A,"="&amp;Alumn_Filtered!$A314,Grades!$P:$P,"CVL",Grades!$J:$J,"=2",Grades!$I:$I,"="&amp;_xlfn.MINIFS(Grades!$I:$I,Grades!$A:$A,"="&amp;$A314))</f>
        <v>0</v>
      </c>
      <c r="S314">
        <f t="shared" si="79"/>
        <v>6</v>
      </c>
      <c r="T314">
        <f>COUNTIFS(Grades!$A:$A,"="&amp;Alumn_Filtered!$A314,Grades!$J:$J,"=2",Grades!$P:$P,"&gt;=0.5",Grades!$I:$I,"="&amp;_xlfn.MINIFS(Grades!$I:$I,Grades!$A:$A,"="&amp;$A314))</f>
        <v>6</v>
      </c>
      <c r="U314" s="28">
        <f t="shared" si="69"/>
        <v>1</v>
      </c>
      <c r="V314">
        <f>COUNTIFS(Grades!$A:$A,"="&amp;Alumn_Filtered!$A314,Grades!$J:$J,"=2",Grades!$P:$P,"&lt;0.5",Grades!$I:$I,"="&amp;_xlfn.MINIFS(Grades!$I:$I,Grades!$A:$A,"="&amp;$A314))</f>
        <v>0</v>
      </c>
      <c r="W314" s="28">
        <f t="shared" si="70"/>
        <v>0</v>
      </c>
      <c r="X314" s="28">
        <f>_xlfn.MAXIFS(Grades!$P:$P,Grades!$A:$A,"="&amp;Alumn_Filtered!$A314,Grades!$J:$J,"=2",Grades!$I:$I,"="&amp;_xlfn.MINIFS(Grades!$I:$I,Grades!$A:$A,"="&amp;$A314))</f>
        <v>0.78333333333333333</v>
      </c>
      <c r="Y314" s="28">
        <f>_xlfn.MINIFS(Grades!$P:$P,Grades!$A:$A,"="&amp;Alumn_Filtered!$A314,Grades!$J:$J,"=2",Grades!$I:$I,"="&amp;_xlfn.MINIFS(Grades!$I:$I,Grades!$A:$A,"="&amp;$A314))</f>
        <v>0.58333333333333337</v>
      </c>
      <c r="Z314" s="28">
        <f>IF(S314&lt;&gt;0,SUMIFS(Grades!$P:$P,Grades!$P:$P,"&gt;0",Grades!$A:$A,"="&amp;Alumn_Filtered!$A314,Grades!$J:$J,"=2",Grades!$I:$I,"="&amp;_xlfn.MINIFS(Grades!$I:$I,Grades!$A:$A,"="&amp;$A314))/COUNTIFS(Grades!P:P,"&lt;&gt;BAD",Grades!P:P,"&lt;&gt;DRP",Grades!P:P,"&lt;&gt;CVL",Grades!$A:$A,"="&amp;Alumn_Filtered!$A314,Grades!$J:$J,"=2",Grades!$I:$I,"="&amp;_xlfn.MINIFS(Grades!$I:$I,Grades!$A:$A,"="&amp;$A314)),0)</f>
        <v>0.66666666666666663</v>
      </c>
      <c r="AA314" s="28">
        <f t="shared" si="71"/>
        <v>-6.6666666666666763E-2</v>
      </c>
      <c r="AB314">
        <f t="shared" ca="1" si="65"/>
        <v>21</v>
      </c>
      <c r="AC314" t="str">
        <f>LEFT(VLOOKUP($A314,Ingresos!$C:$X,5,FALSE),1)</f>
        <v>S</v>
      </c>
      <c r="AD314">
        <f t="shared" si="72"/>
        <v>1</v>
      </c>
      <c r="AE314" t="str">
        <f>LEFT(VLOOKUP($A314,Ingresos!$C:$X,6,FALSE),1)</f>
        <v>R</v>
      </c>
      <c r="AF314">
        <f t="shared" si="73"/>
        <v>1</v>
      </c>
      <c r="AG314">
        <f>VLOOKUP($A314,Ingresos!$C:$X,9,FALSE)</f>
        <v>579</v>
      </c>
      <c r="AH314" s="28">
        <f t="shared" si="74"/>
        <v>0.60129659643435984</v>
      </c>
      <c r="AI314">
        <f>VLOOKUP($A314,Ingresos!$C:$X,10,FALSE)</f>
        <v>598</v>
      </c>
      <c r="AJ314" s="28">
        <f t="shared" si="75"/>
        <v>0.63209076175040524</v>
      </c>
      <c r="AK314">
        <f>VLOOKUP($A314,Ingresos!$C:$X,11,FALSE)</f>
        <v>539</v>
      </c>
      <c r="AL314" s="28">
        <f t="shared" si="76"/>
        <v>0.5364667747163695</v>
      </c>
      <c r="AM314">
        <f>VLOOKUP($A314,Ingresos!$C:$X,12,FALSE)</f>
        <v>597</v>
      </c>
      <c r="AN314" s="28">
        <f t="shared" si="77"/>
        <v>0.63047001620745546</v>
      </c>
      <c r="AO314" t="str">
        <f>VLOOKUP($A314,Ingresos!$C:$X,18,FALSE)</f>
        <v>RM</v>
      </c>
      <c r="AP314">
        <f t="shared" si="80"/>
        <v>13</v>
      </c>
      <c r="AQ314" t="str">
        <f>VLOOKUP($A314,Ingresos!$C:$X,19,FALSE)</f>
        <v>H1</v>
      </c>
      <c r="AR314">
        <f t="shared" si="78"/>
        <v>1</v>
      </c>
      <c r="AS314">
        <f>VLOOKUP($A314,Ingresos!$C:$X,22,FALSE)</f>
        <v>7</v>
      </c>
    </row>
    <row r="315" spans="1:45" x14ac:dyDescent="0.25">
      <c r="A315">
        <v>195226296</v>
      </c>
      <c r="B315">
        <f>IF((_xlfn.MAXIFS(Grades!$I:$I,Grades!$A:$A,"="&amp;$A315)-_xlfn.MINIFS(Grades!$I:$I,Grades!$A:$A,"="&amp;$A315))=0,0,1)</f>
        <v>1</v>
      </c>
      <c r="C315">
        <f>COUNTIFS(Grades!$A:$A,"="&amp;Alumn_Filtered!$A315,Grades!$J:$J,"=1",Grades!$I:$I,"="&amp;_xlfn.MINIFS(Grades!$I:$I,Grades!$A:$A,"="&amp;$A315))</f>
        <v>6</v>
      </c>
      <c r="D315">
        <f>COUNTIFS(Grades!$A:$A,"="&amp;Alumn_Filtered!$A315,Grades!$P:$P,"=DRP",Grades!$J:$J,"=1",Grades!$I:$I,"="&amp;_xlfn.MINIFS(Grades!$I:$I,Grades!$A:$A,"="&amp;$A315))</f>
        <v>0</v>
      </c>
      <c r="E315">
        <f>COUNTIFS(Grades!$A:$A,"="&amp;Alumn_Filtered!$A315,Grades!$P:$P,"=BAD",Grades!$J:$J,"=1",Grades!$I:$I,"="&amp;_xlfn.MINIFS(Grades!$I:$I,Grades!$A:$A,"="&amp;$A315))</f>
        <v>0</v>
      </c>
      <c r="F315">
        <f>COUNTIFS(Grades!$A:$A,"="&amp;Alumn_Filtered!$A315,Grades!$P:$P,"CVL",Grades!$J:$J,"=1",Grades!$I:$I,"="&amp;_xlfn.MINIFS(Grades!$I:$I,Grades!$A:$A,"="&amp;$A315))</f>
        <v>0</v>
      </c>
      <c r="G315" s="30">
        <f t="shared" si="66"/>
        <v>6</v>
      </c>
      <c r="H315">
        <f>COUNTIFS(Grades!$A:$A,"="&amp;Alumn_Filtered!$A315,Grades!$J:$J,"=1",Grades!$P:$P,"&gt;=0.5",Grades!$I:$I,"="&amp;_xlfn.MINIFS(Grades!$I:$I,Grades!$A:$A,"="&amp;$A315))</f>
        <v>6</v>
      </c>
      <c r="I315" s="28">
        <f t="shared" si="67"/>
        <v>1</v>
      </c>
      <c r="J315">
        <f>COUNTIFS(Grades!$A:$A,"="&amp;Alumn_Filtered!$A315,Grades!$J:$J,"=1",Grades!$P:$P,"&lt;0.5",Grades!$I:$I,"="&amp;_xlfn.MINIFS(Grades!$I:$I,Grades!$A:$A,"="&amp;$A315))</f>
        <v>0</v>
      </c>
      <c r="K315" s="28">
        <f t="shared" si="68"/>
        <v>0</v>
      </c>
      <c r="L315" s="28">
        <f>_xlfn.MAXIFS(Grades!$P:$P,Grades!$A:$A,"="&amp;Alumn_Filtered!$A315,Grades!$J:$J,"=1",Grades!$I:$I,"="&amp;_xlfn.MINIFS(Grades!$I:$I,Grades!$A:$A,"="&amp;$A315))</f>
        <v>0.83333333333333337</v>
      </c>
      <c r="M315" s="28">
        <f>_xlfn.MINIFS(Grades!$P:$P,Grades!$A:$A,"="&amp;Alumn_Filtered!$A315,Grades!$J:$J,"=1",Grades!$I:$I,"="&amp;_xlfn.MINIFS(Grades!$I:$I,Grades!$A:$A,"="&amp;$A315))</f>
        <v>0.53333333333333333</v>
      </c>
      <c r="N315" s="28">
        <f>IF(G315&lt;&gt;0,SUMIFS(Grades!$P:$P,Grades!$P:$P,"&gt;0",Grades!$A:$A,"="&amp;Alumn_Filtered!$A315,Grades!$J:$J,"=1",Grades!$I:$I,"="&amp;_xlfn.MINIFS(Grades!$I:$I,Grades!$A:$A,"="&amp;$A315))/COUNTIFS(Grades!P:P,"&lt;&gt;BAD",Grades!P:P,"&lt;&gt;DRP",Grades!P:P,"&lt;&gt;CVL",Grades!$A:$A,"="&amp;Alumn_Filtered!$A315,Grades!$J:$J,"=1",Grades!$I:$I,"="&amp;_xlfn.MINIFS(Grades!$I:$I,Grades!$A:$A,"="&amp;$A315)),0)</f>
        <v>0.63333333333333341</v>
      </c>
      <c r="O315">
        <f>COUNTIFS(Grades!$A:$A,"="&amp;Alumn_Filtered!$A315,Grades!$J:$J,"=2",Grades!$I:$I,"="&amp;_xlfn.MINIFS(Grades!$I:$I,Grades!$A:$A,"="&amp;$A315))</f>
        <v>10</v>
      </c>
      <c r="P315">
        <f>COUNTIFS(Grades!$A:$A,"="&amp;Alumn_Filtered!$A315,Grades!$P:$P,"=DRP",Grades!$J:$J,"=2",Grades!$I:$I,"="&amp;_xlfn.MINIFS(Grades!$I:$I,Grades!$A:$A,"="&amp;$A315))</f>
        <v>4</v>
      </c>
      <c r="Q315">
        <f>COUNTIFS(Grades!$A:$A,"="&amp;Alumn_Filtered!$A315,Grades!$P:$P,"=BAD",Grades!$J:$J,"=2",Grades!$I:$I,"="&amp;_xlfn.MINIFS(Grades!$I:$I,Grades!$A:$A,"="&amp;$A315))</f>
        <v>0</v>
      </c>
      <c r="R315">
        <f>COUNTIFS(Grades!$A:$A,"="&amp;Alumn_Filtered!$A315,Grades!$P:$P,"CVL",Grades!$J:$J,"=2",Grades!$I:$I,"="&amp;_xlfn.MINIFS(Grades!$I:$I,Grades!$A:$A,"="&amp;$A315))</f>
        <v>0</v>
      </c>
      <c r="S315">
        <f t="shared" si="79"/>
        <v>6</v>
      </c>
      <c r="T315">
        <f>COUNTIFS(Grades!$A:$A,"="&amp;Alumn_Filtered!$A315,Grades!$J:$J,"=2",Grades!$P:$P,"&gt;=0.5",Grades!$I:$I,"="&amp;_xlfn.MINIFS(Grades!$I:$I,Grades!$A:$A,"="&amp;$A315))</f>
        <v>6</v>
      </c>
      <c r="U315" s="28">
        <f t="shared" si="69"/>
        <v>1</v>
      </c>
      <c r="V315">
        <f>COUNTIFS(Grades!$A:$A,"="&amp;Alumn_Filtered!$A315,Grades!$J:$J,"=2",Grades!$P:$P,"&lt;0.5",Grades!$I:$I,"="&amp;_xlfn.MINIFS(Grades!$I:$I,Grades!$A:$A,"="&amp;$A315))</f>
        <v>0</v>
      </c>
      <c r="W315" s="28">
        <f t="shared" si="70"/>
        <v>0</v>
      </c>
      <c r="X315" s="28">
        <f>_xlfn.MAXIFS(Grades!$P:$P,Grades!$A:$A,"="&amp;Alumn_Filtered!$A315,Grades!$J:$J,"=2",Grades!$I:$I,"="&amp;_xlfn.MINIFS(Grades!$I:$I,Grades!$A:$A,"="&amp;$A315))</f>
        <v>0.78333333333333333</v>
      </c>
      <c r="Y315" s="28">
        <f>_xlfn.MINIFS(Grades!$P:$P,Grades!$A:$A,"="&amp;Alumn_Filtered!$A315,Grades!$J:$J,"=2",Grades!$I:$I,"="&amp;_xlfn.MINIFS(Grades!$I:$I,Grades!$A:$A,"="&amp;$A315))</f>
        <v>0.6</v>
      </c>
      <c r="Z315" s="28">
        <f>IF(S315&lt;&gt;0,SUMIFS(Grades!$P:$P,Grades!$P:$P,"&gt;0",Grades!$A:$A,"="&amp;Alumn_Filtered!$A315,Grades!$J:$J,"=2",Grades!$I:$I,"="&amp;_xlfn.MINIFS(Grades!$I:$I,Grades!$A:$A,"="&amp;$A315))/COUNTIFS(Grades!P:P,"&lt;&gt;BAD",Grades!P:P,"&lt;&gt;DRP",Grades!P:P,"&lt;&gt;CVL",Grades!$A:$A,"="&amp;Alumn_Filtered!$A315,Grades!$J:$J,"=2",Grades!$I:$I,"="&amp;_xlfn.MINIFS(Grades!$I:$I,Grades!$A:$A,"="&amp;$A315)),0)</f>
        <v>0.68888888888888899</v>
      </c>
      <c r="AA315" s="28">
        <f t="shared" si="71"/>
        <v>5.555555555555558E-2</v>
      </c>
      <c r="AB315">
        <f t="shared" ca="1" si="65"/>
        <v>21</v>
      </c>
      <c r="AC315" t="str">
        <f>LEFT(VLOOKUP($A315,Ingresos!$C:$X,5,FALSE),1)</f>
        <v>S</v>
      </c>
      <c r="AD315">
        <f t="shared" si="72"/>
        <v>1</v>
      </c>
      <c r="AE315" t="str">
        <f>LEFT(VLOOKUP($A315,Ingresos!$C:$X,6,FALSE),1)</f>
        <v>R</v>
      </c>
      <c r="AF315">
        <f t="shared" si="73"/>
        <v>1</v>
      </c>
      <c r="AG315">
        <f>VLOOKUP($A315,Ingresos!$C:$X,9,FALSE)</f>
        <v>548</v>
      </c>
      <c r="AH315" s="28">
        <f t="shared" si="74"/>
        <v>0.55105348460291737</v>
      </c>
      <c r="AI315">
        <f>VLOOKUP($A315,Ingresos!$C:$X,10,FALSE)</f>
        <v>551</v>
      </c>
      <c r="AJ315" s="28">
        <f t="shared" si="75"/>
        <v>0.55591572123176658</v>
      </c>
      <c r="AK315">
        <f>VLOOKUP($A315,Ingresos!$C:$X,11,FALSE)</f>
        <v>471</v>
      </c>
      <c r="AL315" s="28">
        <f t="shared" si="76"/>
        <v>0.42625607779578606</v>
      </c>
      <c r="AM315">
        <f>VLOOKUP($A315,Ingresos!$C:$X,12,FALSE)</f>
        <v>602</v>
      </c>
      <c r="AN315" s="28">
        <f t="shared" si="77"/>
        <v>0.63857374392220423</v>
      </c>
      <c r="AO315">
        <f>VLOOKUP($A315,Ingresos!$C:$X,18,FALSE)</f>
        <v>13</v>
      </c>
      <c r="AP315">
        <f t="shared" si="80"/>
        <v>13</v>
      </c>
      <c r="AQ315" t="str">
        <f>VLOOKUP($A315,Ingresos!$C:$X,19,FALSE)</f>
        <v>H1</v>
      </c>
      <c r="AR315">
        <f t="shared" si="78"/>
        <v>1</v>
      </c>
      <c r="AS315">
        <f>VLOOKUP($A315,Ingresos!$C:$X,22,FALSE)</f>
        <v>7</v>
      </c>
    </row>
    <row r="316" spans="1:45" x14ac:dyDescent="0.25">
      <c r="A316" t="s">
        <v>135</v>
      </c>
      <c r="B316">
        <f>IF((_xlfn.MAXIFS(Grades!$I:$I,Grades!$A:$A,"="&amp;$A316)-_xlfn.MINIFS(Grades!$I:$I,Grades!$A:$A,"="&amp;$A316))=0,0,1)</f>
        <v>1</v>
      </c>
      <c r="C316">
        <f>COUNTIFS(Grades!$A:$A,"="&amp;Alumn_Filtered!$A316,Grades!$J:$J,"=1",Grades!$I:$I,"="&amp;_xlfn.MINIFS(Grades!$I:$I,Grades!$A:$A,"="&amp;$A316))</f>
        <v>6</v>
      </c>
      <c r="D316">
        <f>COUNTIFS(Grades!$A:$A,"="&amp;Alumn_Filtered!$A316,Grades!$P:$P,"=DRP",Grades!$J:$J,"=1",Grades!$I:$I,"="&amp;_xlfn.MINIFS(Grades!$I:$I,Grades!$A:$A,"="&amp;$A316))</f>
        <v>0</v>
      </c>
      <c r="E316">
        <f>COUNTIFS(Grades!$A:$A,"="&amp;Alumn_Filtered!$A316,Grades!$P:$P,"=BAD",Grades!$J:$J,"=1",Grades!$I:$I,"="&amp;_xlfn.MINIFS(Grades!$I:$I,Grades!$A:$A,"="&amp;$A316))</f>
        <v>0</v>
      </c>
      <c r="F316">
        <f>COUNTIFS(Grades!$A:$A,"="&amp;Alumn_Filtered!$A316,Grades!$P:$P,"CVL",Grades!$J:$J,"=1",Grades!$I:$I,"="&amp;_xlfn.MINIFS(Grades!$I:$I,Grades!$A:$A,"="&amp;$A316))</f>
        <v>0</v>
      </c>
      <c r="G316" s="30">
        <f t="shared" si="66"/>
        <v>6</v>
      </c>
      <c r="H316">
        <f>COUNTIFS(Grades!$A:$A,"="&amp;Alumn_Filtered!$A316,Grades!$J:$J,"=1",Grades!$P:$P,"&gt;=0.5",Grades!$I:$I,"="&amp;_xlfn.MINIFS(Grades!$I:$I,Grades!$A:$A,"="&amp;$A316))</f>
        <v>6</v>
      </c>
      <c r="I316" s="28">
        <f t="shared" si="67"/>
        <v>1</v>
      </c>
      <c r="J316">
        <f>COUNTIFS(Grades!$A:$A,"="&amp;Alumn_Filtered!$A316,Grades!$J:$J,"=1",Grades!$P:$P,"&lt;0.5",Grades!$I:$I,"="&amp;_xlfn.MINIFS(Grades!$I:$I,Grades!$A:$A,"="&amp;$A316))</f>
        <v>0</v>
      </c>
      <c r="K316" s="28">
        <f t="shared" si="68"/>
        <v>0</v>
      </c>
      <c r="L316" s="28">
        <f>_xlfn.MAXIFS(Grades!$P:$P,Grades!$A:$A,"="&amp;Alumn_Filtered!$A316,Grades!$J:$J,"=1",Grades!$I:$I,"="&amp;_xlfn.MINIFS(Grades!$I:$I,Grades!$A:$A,"="&amp;$A316))</f>
        <v>0.79999999999999993</v>
      </c>
      <c r="M316" s="28">
        <f>_xlfn.MINIFS(Grades!$P:$P,Grades!$A:$A,"="&amp;Alumn_Filtered!$A316,Grades!$J:$J,"=1",Grades!$I:$I,"="&amp;_xlfn.MINIFS(Grades!$I:$I,Grades!$A:$A,"="&amp;$A316))</f>
        <v>0.68333333333333324</v>
      </c>
      <c r="N316" s="28">
        <f>IF(G316&lt;&gt;0,SUMIFS(Grades!$P:$P,Grades!$P:$P,"&gt;0",Grades!$A:$A,"="&amp;Alumn_Filtered!$A316,Grades!$J:$J,"=1",Grades!$I:$I,"="&amp;_xlfn.MINIFS(Grades!$I:$I,Grades!$A:$A,"="&amp;$A316))/COUNTIFS(Grades!P:P,"&lt;&gt;BAD",Grades!P:P,"&lt;&gt;DRP",Grades!P:P,"&lt;&gt;CVL",Grades!$A:$A,"="&amp;Alumn_Filtered!$A316,Grades!$J:$J,"=1",Grades!$I:$I,"="&amp;_xlfn.MINIFS(Grades!$I:$I,Grades!$A:$A,"="&amp;$A316)),0)</f>
        <v>0.7416666666666667</v>
      </c>
      <c r="O316">
        <f>COUNTIFS(Grades!$A:$A,"="&amp;Alumn_Filtered!$A316,Grades!$J:$J,"=2",Grades!$I:$I,"="&amp;_xlfn.MINIFS(Grades!$I:$I,Grades!$A:$A,"="&amp;$A316))</f>
        <v>6</v>
      </c>
      <c r="P316">
        <f>COUNTIFS(Grades!$A:$A,"="&amp;Alumn_Filtered!$A316,Grades!$P:$P,"=DRP",Grades!$J:$J,"=2",Grades!$I:$I,"="&amp;_xlfn.MINIFS(Grades!$I:$I,Grades!$A:$A,"="&amp;$A316))</f>
        <v>0</v>
      </c>
      <c r="Q316">
        <f>COUNTIFS(Grades!$A:$A,"="&amp;Alumn_Filtered!$A316,Grades!$P:$P,"=BAD",Grades!$J:$J,"=2",Grades!$I:$I,"="&amp;_xlfn.MINIFS(Grades!$I:$I,Grades!$A:$A,"="&amp;$A316))</f>
        <v>0</v>
      </c>
      <c r="R316">
        <f>COUNTIFS(Grades!$A:$A,"="&amp;Alumn_Filtered!$A316,Grades!$P:$P,"CVL",Grades!$J:$J,"=2",Grades!$I:$I,"="&amp;_xlfn.MINIFS(Grades!$I:$I,Grades!$A:$A,"="&amp;$A316))</f>
        <v>0</v>
      </c>
      <c r="S316">
        <f t="shared" si="79"/>
        <v>6</v>
      </c>
      <c r="T316">
        <f>COUNTIFS(Grades!$A:$A,"="&amp;Alumn_Filtered!$A316,Grades!$J:$J,"=2",Grades!$P:$P,"&gt;=0.5",Grades!$I:$I,"="&amp;_xlfn.MINIFS(Grades!$I:$I,Grades!$A:$A,"="&amp;$A316))</f>
        <v>6</v>
      </c>
      <c r="U316" s="28">
        <f t="shared" si="69"/>
        <v>1</v>
      </c>
      <c r="V316">
        <f>COUNTIFS(Grades!$A:$A,"="&amp;Alumn_Filtered!$A316,Grades!$J:$J,"=2",Grades!$P:$P,"&lt;0.5",Grades!$I:$I,"="&amp;_xlfn.MINIFS(Grades!$I:$I,Grades!$A:$A,"="&amp;$A316))</f>
        <v>0</v>
      </c>
      <c r="W316" s="28">
        <f t="shared" si="70"/>
        <v>0</v>
      </c>
      <c r="X316" s="28">
        <f>_xlfn.MAXIFS(Grades!$P:$P,Grades!$A:$A,"="&amp;Alumn_Filtered!$A316,Grades!$J:$J,"=2",Grades!$I:$I,"="&amp;_xlfn.MINIFS(Grades!$I:$I,Grades!$A:$A,"="&amp;$A316))</f>
        <v>0.75</v>
      </c>
      <c r="Y316" s="28">
        <f>_xlfn.MINIFS(Grades!$P:$P,Grades!$A:$A,"="&amp;Alumn_Filtered!$A316,Grades!$J:$J,"=2",Grades!$I:$I,"="&amp;_xlfn.MINIFS(Grades!$I:$I,Grades!$A:$A,"="&amp;$A316))</f>
        <v>0.54999999999999993</v>
      </c>
      <c r="Z316" s="28">
        <f>IF(S316&lt;&gt;0,SUMIFS(Grades!$P:$P,Grades!$P:$P,"&gt;0",Grades!$A:$A,"="&amp;Alumn_Filtered!$A316,Grades!$J:$J,"=2",Grades!$I:$I,"="&amp;_xlfn.MINIFS(Grades!$I:$I,Grades!$A:$A,"="&amp;$A316))/COUNTIFS(Grades!P:P,"&lt;&gt;BAD",Grades!P:P,"&lt;&gt;DRP",Grades!P:P,"&lt;&gt;CVL",Grades!$A:$A,"="&amp;Alumn_Filtered!$A316,Grades!$J:$J,"=2",Grades!$I:$I,"="&amp;_xlfn.MINIFS(Grades!$I:$I,Grades!$A:$A,"="&amp;$A316)),0)</f>
        <v>0.61388888888888893</v>
      </c>
      <c r="AA316" s="28">
        <f t="shared" si="71"/>
        <v>-0.12777777777777777</v>
      </c>
      <c r="AB316">
        <f t="shared" ca="1" si="65"/>
        <v>21</v>
      </c>
      <c r="AC316" t="str">
        <f>LEFT(VLOOKUP($A316,Ingresos!$C:$X,5,FALSE),1)</f>
        <v>S</v>
      </c>
      <c r="AD316">
        <f t="shared" si="72"/>
        <v>1</v>
      </c>
      <c r="AE316" t="str">
        <f>LEFT(VLOOKUP($A316,Ingresos!$C:$X,6,FALSE),1)</f>
        <v>R</v>
      </c>
      <c r="AF316">
        <f t="shared" si="73"/>
        <v>1</v>
      </c>
      <c r="AG316">
        <f>VLOOKUP($A316,Ingresos!$C:$X,9,FALSE)</f>
        <v>507</v>
      </c>
      <c r="AH316" s="28">
        <f t="shared" si="74"/>
        <v>0.4846029173419773</v>
      </c>
      <c r="AI316">
        <f>VLOOKUP($A316,Ingresos!$C:$X,10,FALSE)</f>
        <v>507</v>
      </c>
      <c r="AJ316" s="28">
        <f t="shared" si="75"/>
        <v>0.4846029173419773</v>
      </c>
      <c r="AK316">
        <f>VLOOKUP($A316,Ingresos!$C:$X,11,FALSE)</f>
        <v>582</v>
      </c>
      <c r="AL316" s="28">
        <f t="shared" si="76"/>
        <v>0.60615883306320906</v>
      </c>
      <c r="AM316">
        <f>VLOOKUP($A316,Ingresos!$C:$X,12,FALSE)</f>
        <v>653</v>
      </c>
      <c r="AN316" s="28">
        <f t="shared" si="77"/>
        <v>0.72123176661264177</v>
      </c>
      <c r="AO316" t="str">
        <f>VLOOKUP($A316,Ingresos!$C:$X,18,FALSE)</f>
        <v>RM</v>
      </c>
      <c r="AP316">
        <f t="shared" si="80"/>
        <v>13</v>
      </c>
      <c r="AQ316" t="str">
        <f>VLOOKUP($A316,Ingresos!$C:$X,19,FALSE)</f>
        <v>H1</v>
      </c>
      <c r="AR316">
        <f t="shared" si="78"/>
        <v>1</v>
      </c>
      <c r="AS316">
        <f>VLOOKUP($A316,Ingresos!$C:$X,22,FALSE)</f>
        <v>7</v>
      </c>
    </row>
    <row r="317" spans="1:45" x14ac:dyDescent="0.25">
      <c r="A317">
        <v>195229589</v>
      </c>
      <c r="B317">
        <f>IF((_xlfn.MAXIFS(Grades!$I:$I,Grades!$A:$A,"="&amp;$A317)-_xlfn.MINIFS(Grades!$I:$I,Grades!$A:$A,"="&amp;$A317))=0,0,1)</f>
        <v>1</v>
      </c>
      <c r="C317">
        <f>COUNTIFS(Grades!$A:$A,"="&amp;Alumn_Filtered!$A317,Grades!$J:$J,"=1",Grades!$I:$I,"="&amp;_xlfn.MINIFS(Grades!$I:$I,Grades!$A:$A,"="&amp;$A317))</f>
        <v>6</v>
      </c>
      <c r="D317">
        <f>COUNTIFS(Grades!$A:$A,"="&amp;Alumn_Filtered!$A317,Grades!$P:$P,"=DRP",Grades!$J:$J,"=1",Grades!$I:$I,"="&amp;_xlfn.MINIFS(Grades!$I:$I,Grades!$A:$A,"="&amp;$A317))</f>
        <v>0</v>
      </c>
      <c r="E317">
        <f>COUNTIFS(Grades!$A:$A,"="&amp;Alumn_Filtered!$A317,Grades!$P:$P,"=BAD",Grades!$J:$J,"=1",Grades!$I:$I,"="&amp;_xlfn.MINIFS(Grades!$I:$I,Grades!$A:$A,"="&amp;$A317))</f>
        <v>0</v>
      </c>
      <c r="F317">
        <f>COUNTIFS(Grades!$A:$A,"="&amp;Alumn_Filtered!$A317,Grades!$P:$P,"CVL",Grades!$J:$J,"=1",Grades!$I:$I,"="&amp;_xlfn.MINIFS(Grades!$I:$I,Grades!$A:$A,"="&amp;$A317))</f>
        <v>0</v>
      </c>
      <c r="G317" s="30">
        <f t="shared" si="66"/>
        <v>6</v>
      </c>
      <c r="H317">
        <f>COUNTIFS(Grades!$A:$A,"="&amp;Alumn_Filtered!$A317,Grades!$J:$J,"=1",Grades!$P:$P,"&gt;=0.5",Grades!$I:$I,"="&amp;_xlfn.MINIFS(Grades!$I:$I,Grades!$A:$A,"="&amp;$A317))</f>
        <v>4</v>
      </c>
      <c r="I317" s="28">
        <f t="shared" si="67"/>
        <v>0.66666666666666663</v>
      </c>
      <c r="J317">
        <f>COUNTIFS(Grades!$A:$A,"="&amp;Alumn_Filtered!$A317,Grades!$J:$J,"=1",Grades!$P:$P,"&lt;0.5",Grades!$I:$I,"="&amp;_xlfn.MINIFS(Grades!$I:$I,Grades!$A:$A,"="&amp;$A317))</f>
        <v>2</v>
      </c>
      <c r="K317" s="28">
        <f t="shared" si="68"/>
        <v>0.33333333333333331</v>
      </c>
      <c r="L317" s="28">
        <f>_xlfn.MAXIFS(Grades!$P:$P,Grades!$A:$A,"="&amp;Alumn_Filtered!$A317,Grades!$J:$J,"=1",Grades!$I:$I,"="&amp;_xlfn.MINIFS(Grades!$I:$I,Grades!$A:$A,"="&amp;$A317))</f>
        <v>0.91666666666666663</v>
      </c>
      <c r="M317" s="28">
        <f>_xlfn.MINIFS(Grades!$P:$P,Grades!$A:$A,"="&amp;Alumn_Filtered!$A317,Grades!$J:$J,"=1",Grades!$I:$I,"="&amp;_xlfn.MINIFS(Grades!$I:$I,Grades!$A:$A,"="&amp;$A317))</f>
        <v>0.25</v>
      </c>
      <c r="N317" s="28">
        <f>IF(G317&lt;&gt;0,SUMIFS(Grades!$P:$P,Grades!$P:$P,"&gt;0",Grades!$A:$A,"="&amp;Alumn_Filtered!$A317,Grades!$J:$J,"=1",Grades!$I:$I,"="&amp;_xlfn.MINIFS(Grades!$I:$I,Grades!$A:$A,"="&amp;$A317))/COUNTIFS(Grades!P:P,"&lt;&gt;BAD",Grades!P:P,"&lt;&gt;DRP",Grades!P:P,"&lt;&gt;CVL",Grades!$A:$A,"="&amp;Alumn_Filtered!$A317,Grades!$J:$J,"=1",Grades!$I:$I,"="&amp;_xlfn.MINIFS(Grades!$I:$I,Grades!$A:$A,"="&amp;$A317)),0)</f>
        <v>0.49166666666666664</v>
      </c>
      <c r="O317">
        <f>COUNTIFS(Grades!$A:$A,"="&amp;Alumn_Filtered!$A317,Grades!$J:$J,"=2",Grades!$I:$I,"="&amp;_xlfn.MINIFS(Grades!$I:$I,Grades!$A:$A,"="&amp;$A317))</f>
        <v>6</v>
      </c>
      <c r="P317">
        <f>COUNTIFS(Grades!$A:$A,"="&amp;Alumn_Filtered!$A317,Grades!$P:$P,"=DRP",Grades!$J:$J,"=2",Grades!$I:$I,"="&amp;_xlfn.MINIFS(Grades!$I:$I,Grades!$A:$A,"="&amp;$A317))</f>
        <v>0</v>
      </c>
      <c r="Q317">
        <f>COUNTIFS(Grades!$A:$A,"="&amp;Alumn_Filtered!$A317,Grades!$P:$P,"=BAD",Grades!$J:$J,"=2",Grades!$I:$I,"="&amp;_xlfn.MINIFS(Grades!$I:$I,Grades!$A:$A,"="&amp;$A317))</f>
        <v>0</v>
      </c>
      <c r="R317">
        <f>COUNTIFS(Grades!$A:$A,"="&amp;Alumn_Filtered!$A317,Grades!$P:$P,"CVL",Grades!$J:$J,"=2",Grades!$I:$I,"="&amp;_xlfn.MINIFS(Grades!$I:$I,Grades!$A:$A,"="&amp;$A317))</f>
        <v>0</v>
      </c>
      <c r="S317">
        <f t="shared" si="79"/>
        <v>6</v>
      </c>
      <c r="T317">
        <f>COUNTIFS(Grades!$A:$A,"="&amp;Alumn_Filtered!$A317,Grades!$J:$J,"=2",Grades!$P:$P,"&gt;=0.5",Grades!$I:$I,"="&amp;_xlfn.MINIFS(Grades!$I:$I,Grades!$A:$A,"="&amp;$A317))</f>
        <v>3</v>
      </c>
      <c r="U317" s="28">
        <f t="shared" si="69"/>
        <v>0.5</v>
      </c>
      <c r="V317">
        <f>COUNTIFS(Grades!$A:$A,"="&amp;Alumn_Filtered!$A317,Grades!$J:$J,"=2",Grades!$P:$P,"&lt;0.5",Grades!$I:$I,"="&amp;_xlfn.MINIFS(Grades!$I:$I,Grades!$A:$A,"="&amp;$A317))</f>
        <v>3</v>
      </c>
      <c r="W317" s="28">
        <f t="shared" si="70"/>
        <v>0.5</v>
      </c>
      <c r="X317" s="28">
        <f>_xlfn.MAXIFS(Grades!$P:$P,Grades!$A:$A,"="&amp;Alumn_Filtered!$A317,Grades!$J:$J,"=2",Grades!$I:$I,"="&amp;_xlfn.MINIFS(Grades!$I:$I,Grades!$A:$A,"="&amp;$A317))</f>
        <v>0.56666666666666676</v>
      </c>
      <c r="Y317" s="28">
        <f>_xlfn.MINIFS(Grades!$P:$P,Grades!$A:$A,"="&amp;Alumn_Filtered!$A317,Grades!$J:$J,"=2",Grades!$I:$I,"="&amp;_xlfn.MINIFS(Grades!$I:$I,Grades!$A:$A,"="&amp;$A317))</f>
        <v>0.11666666666666665</v>
      </c>
      <c r="Z317" s="28">
        <f>IF(S317&lt;&gt;0,SUMIFS(Grades!$P:$P,Grades!$P:$P,"&gt;0",Grades!$A:$A,"="&amp;Alumn_Filtered!$A317,Grades!$J:$J,"=2",Grades!$I:$I,"="&amp;_xlfn.MINIFS(Grades!$I:$I,Grades!$A:$A,"="&amp;$A317))/COUNTIFS(Grades!P:P,"&lt;&gt;BAD",Grades!P:P,"&lt;&gt;DRP",Grades!P:P,"&lt;&gt;CVL",Grades!$A:$A,"="&amp;Alumn_Filtered!$A317,Grades!$J:$J,"=2",Grades!$I:$I,"="&amp;_xlfn.MINIFS(Grades!$I:$I,Grades!$A:$A,"="&amp;$A317)),0)</f>
        <v>0.36111111111111116</v>
      </c>
      <c r="AA317" s="28">
        <f t="shared" si="71"/>
        <v>-0.13055555555555548</v>
      </c>
      <c r="AB317">
        <f t="shared" ca="1" si="65"/>
        <v>21</v>
      </c>
      <c r="AC317" t="str">
        <f>LEFT(VLOOKUP($A317,Ingresos!$C:$X,5,FALSE),1)</f>
        <v>S</v>
      </c>
      <c r="AD317">
        <f t="shared" si="72"/>
        <v>1</v>
      </c>
      <c r="AE317" t="str">
        <f>LEFT(VLOOKUP($A317,Ingresos!$C:$X,6,FALSE),1)</f>
        <v>R</v>
      </c>
      <c r="AF317">
        <f t="shared" si="73"/>
        <v>1</v>
      </c>
      <c r="AG317">
        <f>VLOOKUP($A317,Ingresos!$C:$X,9,FALSE)</f>
        <v>445</v>
      </c>
      <c r="AH317" s="28">
        <f t="shared" si="74"/>
        <v>0.3841166936790924</v>
      </c>
      <c r="AI317">
        <f>VLOOKUP($A317,Ingresos!$C:$X,10,FALSE)</f>
        <v>445</v>
      </c>
      <c r="AJ317" s="28">
        <f t="shared" si="75"/>
        <v>0.3841166936790924</v>
      </c>
      <c r="AK317">
        <f>VLOOKUP($A317,Ingresos!$C:$X,11,FALSE)</f>
        <v>485</v>
      </c>
      <c r="AL317" s="28">
        <f t="shared" si="76"/>
        <v>0.44894651539708263</v>
      </c>
      <c r="AM317">
        <f>VLOOKUP($A317,Ingresos!$C:$X,12,FALSE)</f>
        <v>538</v>
      </c>
      <c r="AN317" s="28">
        <f t="shared" si="77"/>
        <v>0.53484602917341972</v>
      </c>
      <c r="AO317" t="str">
        <f>VLOOKUP($A317,Ingresos!$C:$X,18,FALSE)</f>
        <v>RM</v>
      </c>
      <c r="AP317">
        <f t="shared" si="80"/>
        <v>13</v>
      </c>
      <c r="AQ317" t="str">
        <f>VLOOKUP($A317,Ingresos!$C:$X,19,FALSE)</f>
        <v>H1</v>
      </c>
      <c r="AR317">
        <f t="shared" si="78"/>
        <v>1</v>
      </c>
      <c r="AS317">
        <f>VLOOKUP($A317,Ingresos!$C:$X,22,FALSE)</f>
        <v>11</v>
      </c>
    </row>
    <row r="318" spans="1:45" x14ac:dyDescent="0.25">
      <c r="A318">
        <v>195229635</v>
      </c>
      <c r="B318">
        <f>IF((_xlfn.MAXIFS(Grades!$I:$I,Grades!$A:$A,"="&amp;$A318)-_xlfn.MINIFS(Grades!$I:$I,Grades!$A:$A,"="&amp;$A318))=0,0,1)</f>
        <v>1</v>
      </c>
      <c r="C318">
        <f>COUNTIFS(Grades!$A:$A,"="&amp;Alumn_Filtered!$A318,Grades!$J:$J,"=1",Grades!$I:$I,"="&amp;_xlfn.MINIFS(Grades!$I:$I,Grades!$A:$A,"="&amp;$A318))</f>
        <v>6</v>
      </c>
      <c r="D318">
        <f>COUNTIFS(Grades!$A:$A,"="&amp;Alumn_Filtered!$A318,Grades!$P:$P,"=DRP",Grades!$J:$J,"=1",Grades!$I:$I,"="&amp;_xlfn.MINIFS(Grades!$I:$I,Grades!$A:$A,"="&amp;$A318))</f>
        <v>0</v>
      </c>
      <c r="E318">
        <f>COUNTIFS(Grades!$A:$A,"="&amp;Alumn_Filtered!$A318,Grades!$P:$P,"=BAD",Grades!$J:$J,"=1",Grades!$I:$I,"="&amp;_xlfn.MINIFS(Grades!$I:$I,Grades!$A:$A,"="&amp;$A318))</f>
        <v>0</v>
      </c>
      <c r="F318">
        <f>COUNTIFS(Grades!$A:$A,"="&amp;Alumn_Filtered!$A318,Grades!$P:$P,"CVL",Grades!$J:$J,"=1",Grades!$I:$I,"="&amp;_xlfn.MINIFS(Grades!$I:$I,Grades!$A:$A,"="&amp;$A318))</f>
        <v>0</v>
      </c>
      <c r="G318" s="30">
        <f t="shared" si="66"/>
        <v>6</v>
      </c>
      <c r="H318">
        <f>COUNTIFS(Grades!$A:$A,"="&amp;Alumn_Filtered!$A318,Grades!$J:$J,"=1",Grades!$P:$P,"&gt;=0.5",Grades!$I:$I,"="&amp;_xlfn.MINIFS(Grades!$I:$I,Grades!$A:$A,"="&amp;$A318))</f>
        <v>5</v>
      </c>
      <c r="I318" s="28">
        <f t="shared" si="67"/>
        <v>0.83333333333333337</v>
      </c>
      <c r="J318">
        <f>COUNTIFS(Grades!$A:$A,"="&amp;Alumn_Filtered!$A318,Grades!$J:$J,"=1",Grades!$P:$P,"&lt;0.5",Grades!$I:$I,"="&amp;_xlfn.MINIFS(Grades!$I:$I,Grades!$A:$A,"="&amp;$A318))</f>
        <v>1</v>
      </c>
      <c r="K318" s="28">
        <f t="shared" si="68"/>
        <v>0.16666666666666666</v>
      </c>
      <c r="L318" s="28">
        <f>_xlfn.MAXIFS(Grades!$P:$P,Grades!$A:$A,"="&amp;Alumn_Filtered!$A318,Grades!$J:$J,"=1",Grades!$I:$I,"="&amp;_xlfn.MINIFS(Grades!$I:$I,Grades!$A:$A,"="&amp;$A318))</f>
        <v>0.93333333333333324</v>
      </c>
      <c r="M318" s="28">
        <f>_xlfn.MINIFS(Grades!$P:$P,Grades!$A:$A,"="&amp;Alumn_Filtered!$A318,Grades!$J:$J,"=1",Grades!$I:$I,"="&amp;_xlfn.MINIFS(Grades!$I:$I,Grades!$A:$A,"="&amp;$A318))</f>
        <v>0.41666666666666669</v>
      </c>
      <c r="N318" s="28">
        <f>IF(G318&lt;&gt;0,SUMIFS(Grades!$P:$P,Grades!$P:$P,"&gt;0",Grades!$A:$A,"="&amp;Alumn_Filtered!$A318,Grades!$J:$J,"=1",Grades!$I:$I,"="&amp;_xlfn.MINIFS(Grades!$I:$I,Grades!$A:$A,"="&amp;$A318))/COUNTIFS(Grades!P:P,"&lt;&gt;BAD",Grades!P:P,"&lt;&gt;DRP",Grades!P:P,"&lt;&gt;CVL",Grades!$A:$A,"="&amp;Alumn_Filtered!$A318,Grades!$J:$J,"=1",Grades!$I:$I,"="&amp;_xlfn.MINIFS(Grades!$I:$I,Grades!$A:$A,"="&amp;$A318)),0)</f>
        <v>0.7055555555555556</v>
      </c>
      <c r="O318">
        <f>COUNTIFS(Grades!$A:$A,"="&amp;Alumn_Filtered!$A318,Grades!$J:$J,"=2",Grades!$I:$I,"="&amp;_xlfn.MINIFS(Grades!$I:$I,Grades!$A:$A,"="&amp;$A318))</f>
        <v>7</v>
      </c>
      <c r="P318">
        <f>COUNTIFS(Grades!$A:$A,"="&amp;Alumn_Filtered!$A318,Grades!$P:$P,"=DRP",Grades!$J:$J,"=2",Grades!$I:$I,"="&amp;_xlfn.MINIFS(Grades!$I:$I,Grades!$A:$A,"="&amp;$A318))</f>
        <v>1</v>
      </c>
      <c r="Q318">
        <f>COUNTIFS(Grades!$A:$A,"="&amp;Alumn_Filtered!$A318,Grades!$P:$P,"=BAD",Grades!$J:$J,"=2",Grades!$I:$I,"="&amp;_xlfn.MINIFS(Grades!$I:$I,Grades!$A:$A,"="&amp;$A318))</f>
        <v>0</v>
      </c>
      <c r="R318">
        <f>COUNTIFS(Grades!$A:$A,"="&amp;Alumn_Filtered!$A318,Grades!$P:$P,"CVL",Grades!$J:$J,"=2",Grades!$I:$I,"="&amp;_xlfn.MINIFS(Grades!$I:$I,Grades!$A:$A,"="&amp;$A318))</f>
        <v>0</v>
      </c>
      <c r="S318">
        <f t="shared" si="79"/>
        <v>6</v>
      </c>
      <c r="T318">
        <f>COUNTIFS(Grades!$A:$A,"="&amp;Alumn_Filtered!$A318,Grades!$J:$J,"=2",Grades!$P:$P,"&gt;=0.5",Grades!$I:$I,"="&amp;_xlfn.MINIFS(Grades!$I:$I,Grades!$A:$A,"="&amp;$A318))</f>
        <v>6</v>
      </c>
      <c r="U318" s="28">
        <f t="shared" si="69"/>
        <v>1</v>
      </c>
      <c r="V318">
        <f>COUNTIFS(Grades!$A:$A,"="&amp;Alumn_Filtered!$A318,Grades!$J:$J,"=2",Grades!$P:$P,"&lt;0.5",Grades!$I:$I,"="&amp;_xlfn.MINIFS(Grades!$I:$I,Grades!$A:$A,"="&amp;$A318))</f>
        <v>0</v>
      </c>
      <c r="W318" s="28">
        <f t="shared" si="70"/>
        <v>0</v>
      </c>
      <c r="X318" s="28">
        <f>_xlfn.MAXIFS(Grades!$P:$P,Grades!$A:$A,"="&amp;Alumn_Filtered!$A318,Grades!$J:$J,"=2",Grades!$I:$I,"="&amp;_xlfn.MINIFS(Grades!$I:$I,Grades!$A:$A,"="&amp;$A318))</f>
        <v>0.85</v>
      </c>
      <c r="Y318" s="28">
        <f>_xlfn.MINIFS(Grades!$P:$P,Grades!$A:$A,"="&amp;Alumn_Filtered!$A318,Grades!$J:$J,"=2",Grades!$I:$I,"="&amp;_xlfn.MINIFS(Grades!$I:$I,Grades!$A:$A,"="&amp;$A318))</f>
        <v>0.5</v>
      </c>
      <c r="Z318" s="28">
        <f>IF(S318&lt;&gt;0,SUMIFS(Grades!$P:$P,Grades!$P:$P,"&gt;0",Grades!$A:$A,"="&amp;Alumn_Filtered!$A318,Grades!$J:$J,"=2",Grades!$I:$I,"="&amp;_xlfn.MINIFS(Grades!$I:$I,Grades!$A:$A,"="&amp;$A318))/COUNTIFS(Grades!P:P,"&lt;&gt;BAD",Grades!P:P,"&lt;&gt;DRP",Grades!P:P,"&lt;&gt;CVL",Grades!$A:$A,"="&amp;Alumn_Filtered!$A318,Grades!$J:$J,"=2",Grades!$I:$I,"="&amp;_xlfn.MINIFS(Grades!$I:$I,Grades!$A:$A,"="&amp;$A318)),0)</f>
        <v>0.71944444444444444</v>
      </c>
      <c r="AA318" s="28">
        <f t="shared" si="71"/>
        <v>1.388888888888884E-2</v>
      </c>
      <c r="AB318">
        <f t="shared" ca="1" si="65"/>
        <v>21</v>
      </c>
      <c r="AC318" t="str">
        <f>LEFT(VLOOKUP($A318,Ingresos!$C:$X,5,FALSE),1)</f>
        <v>S</v>
      </c>
      <c r="AD318">
        <f t="shared" si="72"/>
        <v>1</v>
      </c>
      <c r="AE318" t="str">
        <f>LEFT(VLOOKUP($A318,Ingresos!$C:$X,6,FALSE),1)</f>
        <v>R</v>
      </c>
      <c r="AF318">
        <f t="shared" si="73"/>
        <v>1</v>
      </c>
      <c r="AG318">
        <f>VLOOKUP($A318,Ingresos!$C:$X,9,FALSE)</f>
        <v>616</v>
      </c>
      <c r="AH318" s="28">
        <f t="shared" si="74"/>
        <v>0.66126418152350086</v>
      </c>
      <c r="AI318">
        <f>VLOOKUP($A318,Ingresos!$C:$X,10,FALSE)</f>
        <v>631</v>
      </c>
      <c r="AJ318" s="28">
        <f t="shared" si="75"/>
        <v>0.68557536466774716</v>
      </c>
      <c r="AK318">
        <f>VLOOKUP($A318,Ingresos!$C:$X,11,FALSE)</f>
        <v>518</v>
      </c>
      <c r="AL318" s="28">
        <f t="shared" si="76"/>
        <v>0.50243111831442466</v>
      </c>
      <c r="AM318">
        <f>VLOOKUP($A318,Ingresos!$C:$X,12,FALSE)</f>
        <v>622</v>
      </c>
      <c r="AN318" s="28">
        <f t="shared" si="77"/>
        <v>0.6709886547811994</v>
      </c>
      <c r="AO318">
        <f>VLOOKUP($A318,Ingresos!$C:$X,18,FALSE)</f>
        <v>13</v>
      </c>
      <c r="AP318">
        <f t="shared" si="80"/>
        <v>13</v>
      </c>
      <c r="AQ318" t="str">
        <f>VLOOKUP($A318,Ingresos!$C:$X,19,FALSE)</f>
        <v>H1</v>
      </c>
      <c r="AR318">
        <f t="shared" si="78"/>
        <v>1</v>
      </c>
      <c r="AS318">
        <f>VLOOKUP($A318,Ingresos!$C:$X,22,FALSE)</f>
        <v>0</v>
      </c>
    </row>
    <row r="319" spans="1:45" x14ac:dyDescent="0.25">
      <c r="A319">
        <v>195229864</v>
      </c>
      <c r="B319">
        <f>IF((_xlfn.MAXIFS(Grades!$I:$I,Grades!$A:$A,"="&amp;$A319)-_xlfn.MINIFS(Grades!$I:$I,Grades!$A:$A,"="&amp;$A319))=0,0,1)</f>
        <v>0</v>
      </c>
      <c r="C319">
        <f>COUNTIFS(Grades!$A:$A,"="&amp;Alumn_Filtered!$A319,Grades!$J:$J,"=1",Grades!$I:$I,"="&amp;_xlfn.MINIFS(Grades!$I:$I,Grades!$A:$A,"="&amp;$A319))</f>
        <v>6</v>
      </c>
      <c r="D319">
        <f>COUNTIFS(Grades!$A:$A,"="&amp;Alumn_Filtered!$A319,Grades!$P:$P,"=DRP",Grades!$J:$J,"=1",Grades!$I:$I,"="&amp;_xlfn.MINIFS(Grades!$I:$I,Grades!$A:$A,"="&amp;$A319))</f>
        <v>0</v>
      </c>
      <c r="E319">
        <f>COUNTIFS(Grades!$A:$A,"="&amp;Alumn_Filtered!$A319,Grades!$P:$P,"=BAD",Grades!$J:$J,"=1",Grades!$I:$I,"="&amp;_xlfn.MINIFS(Grades!$I:$I,Grades!$A:$A,"="&amp;$A319))</f>
        <v>2</v>
      </c>
      <c r="F319">
        <f>COUNTIFS(Grades!$A:$A,"="&amp;Alumn_Filtered!$A319,Grades!$P:$P,"CVL",Grades!$J:$J,"=1",Grades!$I:$I,"="&amp;_xlfn.MINIFS(Grades!$I:$I,Grades!$A:$A,"="&amp;$A319))</f>
        <v>0</v>
      </c>
      <c r="G319" s="30">
        <f t="shared" si="66"/>
        <v>4</v>
      </c>
      <c r="H319">
        <f>COUNTIFS(Grades!$A:$A,"="&amp;Alumn_Filtered!$A319,Grades!$J:$J,"=1",Grades!$P:$P,"&gt;=0.5",Grades!$I:$I,"="&amp;_xlfn.MINIFS(Grades!$I:$I,Grades!$A:$A,"="&amp;$A319))</f>
        <v>0</v>
      </c>
      <c r="I319" s="28">
        <f t="shared" si="67"/>
        <v>0</v>
      </c>
      <c r="J319">
        <f>COUNTIFS(Grades!$A:$A,"="&amp;Alumn_Filtered!$A319,Grades!$J:$J,"=1",Grades!$P:$P,"&lt;0.5",Grades!$I:$I,"="&amp;_xlfn.MINIFS(Grades!$I:$I,Grades!$A:$A,"="&amp;$A319))</f>
        <v>4</v>
      </c>
      <c r="K319" s="28">
        <f t="shared" si="68"/>
        <v>1</v>
      </c>
      <c r="L319" s="28">
        <f>_xlfn.MAXIFS(Grades!$P:$P,Grades!$A:$A,"="&amp;Alumn_Filtered!$A319,Grades!$J:$J,"=1",Grades!$I:$I,"="&amp;_xlfn.MINIFS(Grades!$I:$I,Grades!$A:$A,"="&amp;$A319))</f>
        <v>0.35000000000000003</v>
      </c>
      <c r="M319" s="28">
        <f>_xlfn.MINIFS(Grades!$P:$P,Grades!$A:$A,"="&amp;Alumn_Filtered!$A319,Grades!$J:$J,"=1",Grades!$I:$I,"="&amp;_xlfn.MINIFS(Grades!$I:$I,Grades!$A:$A,"="&amp;$A319))</f>
        <v>0</v>
      </c>
      <c r="N319" s="28">
        <f>IF(G319&lt;&gt;0,SUMIFS(Grades!$P:$P,Grades!$P:$P,"&gt;0",Grades!$A:$A,"="&amp;Alumn_Filtered!$A319,Grades!$J:$J,"=1",Grades!$I:$I,"="&amp;_xlfn.MINIFS(Grades!$I:$I,Grades!$A:$A,"="&amp;$A319))/COUNTIFS(Grades!P:P,"&lt;&gt;BAD",Grades!P:P,"&lt;&gt;DRP",Grades!P:P,"&lt;&gt;CVL",Grades!$A:$A,"="&amp;Alumn_Filtered!$A319,Grades!$J:$J,"=1",Grades!$I:$I,"="&amp;_xlfn.MINIFS(Grades!$I:$I,Grades!$A:$A,"="&amp;$A319)),0)</f>
        <v>0.13750000000000001</v>
      </c>
      <c r="O319">
        <f>COUNTIFS(Grades!$A:$A,"="&amp;Alumn_Filtered!$A319,Grades!$J:$J,"=2",Grades!$I:$I,"="&amp;_xlfn.MINIFS(Grades!$I:$I,Grades!$A:$A,"="&amp;$A319))</f>
        <v>6</v>
      </c>
      <c r="P319">
        <f>COUNTIFS(Grades!$A:$A,"="&amp;Alumn_Filtered!$A319,Grades!$P:$P,"=DRP",Grades!$J:$J,"=2",Grades!$I:$I,"="&amp;_xlfn.MINIFS(Grades!$I:$I,Grades!$A:$A,"="&amp;$A319))</f>
        <v>0</v>
      </c>
      <c r="Q319">
        <f>COUNTIFS(Grades!$A:$A,"="&amp;Alumn_Filtered!$A319,Grades!$P:$P,"=BAD",Grades!$J:$J,"=2",Grades!$I:$I,"="&amp;_xlfn.MINIFS(Grades!$I:$I,Grades!$A:$A,"="&amp;$A319))</f>
        <v>6</v>
      </c>
      <c r="R319">
        <f>COUNTIFS(Grades!$A:$A,"="&amp;Alumn_Filtered!$A319,Grades!$P:$P,"CVL",Grades!$J:$J,"=2",Grades!$I:$I,"="&amp;_xlfn.MINIFS(Grades!$I:$I,Grades!$A:$A,"="&amp;$A319))</f>
        <v>0</v>
      </c>
      <c r="S319">
        <f t="shared" si="79"/>
        <v>0</v>
      </c>
      <c r="T319">
        <f>COUNTIFS(Grades!$A:$A,"="&amp;Alumn_Filtered!$A319,Grades!$J:$J,"=2",Grades!$P:$P,"&gt;=0.5",Grades!$I:$I,"="&amp;_xlfn.MINIFS(Grades!$I:$I,Grades!$A:$A,"="&amp;$A319))</f>
        <v>0</v>
      </c>
      <c r="U319" s="28">
        <f t="shared" si="69"/>
        <v>0</v>
      </c>
      <c r="V319">
        <f>COUNTIFS(Grades!$A:$A,"="&amp;Alumn_Filtered!$A319,Grades!$J:$J,"=2",Grades!$P:$P,"&lt;0.5",Grades!$I:$I,"="&amp;_xlfn.MINIFS(Grades!$I:$I,Grades!$A:$A,"="&amp;$A319))</f>
        <v>0</v>
      </c>
      <c r="W319" s="28">
        <f t="shared" si="70"/>
        <v>0</v>
      </c>
      <c r="X319" s="28">
        <f>_xlfn.MAXIFS(Grades!$P:$P,Grades!$A:$A,"="&amp;Alumn_Filtered!$A319,Grades!$J:$J,"=2",Grades!$I:$I,"="&amp;_xlfn.MINIFS(Grades!$I:$I,Grades!$A:$A,"="&amp;$A319))</f>
        <v>0</v>
      </c>
      <c r="Y319" s="28">
        <f>_xlfn.MINIFS(Grades!$P:$P,Grades!$A:$A,"="&amp;Alumn_Filtered!$A319,Grades!$J:$J,"=2",Grades!$I:$I,"="&amp;_xlfn.MINIFS(Grades!$I:$I,Grades!$A:$A,"="&amp;$A319))</f>
        <v>0</v>
      </c>
      <c r="Z319" s="28">
        <f>IF(S319&lt;&gt;0,SUMIFS(Grades!$P:$P,Grades!$P:$P,"&gt;0",Grades!$A:$A,"="&amp;Alumn_Filtered!$A319,Grades!$J:$J,"=2",Grades!$I:$I,"="&amp;_xlfn.MINIFS(Grades!$I:$I,Grades!$A:$A,"="&amp;$A319))/COUNTIFS(Grades!P:P,"&lt;&gt;BAD",Grades!P:P,"&lt;&gt;DRP",Grades!P:P,"&lt;&gt;CVL",Grades!$A:$A,"="&amp;Alumn_Filtered!$A319,Grades!$J:$J,"=2",Grades!$I:$I,"="&amp;_xlfn.MINIFS(Grades!$I:$I,Grades!$A:$A,"="&amp;$A319)),0)</f>
        <v>0</v>
      </c>
      <c r="AA319" s="28">
        <f t="shared" si="71"/>
        <v>-0.13750000000000001</v>
      </c>
      <c r="AB319">
        <f t="shared" ca="1" si="65"/>
        <v>21</v>
      </c>
      <c r="AC319" t="str">
        <f>LEFT(VLOOKUP($A319,Ingresos!$C:$X,5,FALSE),1)</f>
        <v>S</v>
      </c>
      <c r="AD319">
        <f t="shared" si="72"/>
        <v>1</v>
      </c>
      <c r="AE319" t="str">
        <f>LEFT(VLOOKUP($A319,Ingresos!$C:$X,6,FALSE),1)</f>
        <v>R</v>
      </c>
      <c r="AF319">
        <f t="shared" si="73"/>
        <v>1</v>
      </c>
      <c r="AG319">
        <f>VLOOKUP($A319,Ingresos!$C:$X,9,FALSE)</f>
        <v>414</v>
      </c>
      <c r="AH319" s="28">
        <f t="shared" si="74"/>
        <v>0.33387358184764993</v>
      </c>
      <c r="AI319">
        <f>VLOOKUP($A319,Ingresos!$C:$X,10,FALSE)</f>
        <v>414</v>
      </c>
      <c r="AJ319" s="28">
        <f t="shared" si="75"/>
        <v>0.33387358184764993</v>
      </c>
      <c r="AK319">
        <f>VLOOKUP($A319,Ingresos!$C:$X,11,FALSE)</f>
        <v>477</v>
      </c>
      <c r="AL319" s="28">
        <f t="shared" si="76"/>
        <v>0.4359805510534846</v>
      </c>
      <c r="AM319">
        <f>VLOOKUP($A319,Ingresos!$C:$X,12,FALSE)</f>
        <v>582</v>
      </c>
      <c r="AN319" s="28">
        <f t="shared" si="77"/>
        <v>0.60615883306320906</v>
      </c>
      <c r="AO319" t="str">
        <f>VLOOKUP($A319,Ingresos!$C:$X,18,FALSE)</f>
        <v>RM</v>
      </c>
      <c r="AP319">
        <f t="shared" si="80"/>
        <v>13</v>
      </c>
      <c r="AQ319" t="str">
        <f>VLOOKUP($A319,Ingresos!$C:$X,19,FALSE)</f>
        <v>H1</v>
      </c>
      <c r="AR319">
        <f t="shared" si="78"/>
        <v>1</v>
      </c>
      <c r="AS319">
        <f>VLOOKUP($A319,Ingresos!$C:$X,22,FALSE)</f>
        <v>8</v>
      </c>
    </row>
    <row r="320" spans="1:45" x14ac:dyDescent="0.25">
      <c r="A320">
        <v>195232539</v>
      </c>
      <c r="B320">
        <f>IF((_xlfn.MAXIFS(Grades!$I:$I,Grades!$A:$A,"="&amp;$A320)-_xlfn.MINIFS(Grades!$I:$I,Grades!$A:$A,"="&amp;$A320))=0,0,1)</f>
        <v>0</v>
      </c>
      <c r="C320">
        <f>COUNTIFS(Grades!$A:$A,"="&amp;Alumn_Filtered!$A320,Grades!$J:$J,"=1",Grades!$I:$I,"="&amp;_xlfn.MINIFS(Grades!$I:$I,Grades!$A:$A,"="&amp;$A320))</f>
        <v>6</v>
      </c>
      <c r="D320">
        <f>COUNTIFS(Grades!$A:$A,"="&amp;Alumn_Filtered!$A320,Grades!$P:$P,"=DRP",Grades!$J:$J,"=1",Grades!$I:$I,"="&amp;_xlfn.MINIFS(Grades!$I:$I,Grades!$A:$A,"="&amp;$A320))</f>
        <v>0</v>
      </c>
      <c r="E320">
        <f>COUNTIFS(Grades!$A:$A,"="&amp;Alumn_Filtered!$A320,Grades!$P:$P,"=BAD",Grades!$J:$J,"=1",Grades!$I:$I,"="&amp;_xlfn.MINIFS(Grades!$I:$I,Grades!$A:$A,"="&amp;$A320))</f>
        <v>0</v>
      </c>
      <c r="F320">
        <f>COUNTIFS(Grades!$A:$A,"="&amp;Alumn_Filtered!$A320,Grades!$P:$P,"CVL",Grades!$J:$J,"=1",Grades!$I:$I,"="&amp;_xlfn.MINIFS(Grades!$I:$I,Grades!$A:$A,"="&amp;$A320))</f>
        <v>0</v>
      </c>
      <c r="G320" s="30">
        <f t="shared" si="66"/>
        <v>6</v>
      </c>
      <c r="H320">
        <f>COUNTIFS(Grades!$A:$A,"="&amp;Alumn_Filtered!$A320,Grades!$J:$J,"=1",Grades!$P:$P,"&gt;=0.5",Grades!$I:$I,"="&amp;_xlfn.MINIFS(Grades!$I:$I,Grades!$A:$A,"="&amp;$A320))</f>
        <v>5</v>
      </c>
      <c r="I320" s="28">
        <f t="shared" si="67"/>
        <v>0.83333333333333337</v>
      </c>
      <c r="J320">
        <f>COUNTIFS(Grades!$A:$A,"="&amp;Alumn_Filtered!$A320,Grades!$J:$J,"=1",Grades!$P:$P,"&lt;0.5",Grades!$I:$I,"="&amp;_xlfn.MINIFS(Grades!$I:$I,Grades!$A:$A,"="&amp;$A320))</f>
        <v>1</v>
      </c>
      <c r="K320" s="28">
        <f t="shared" si="68"/>
        <v>0.16666666666666666</v>
      </c>
      <c r="L320" s="28">
        <f>_xlfn.MAXIFS(Grades!$P:$P,Grades!$A:$A,"="&amp;Alumn_Filtered!$A320,Grades!$J:$J,"=1",Grades!$I:$I,"="&amp;_xlfn.MINIFS(Grades!$I:$I,Grades!$A:$A,"="&amp;$A320))</f>
        <v>0.78333333333333333</v>
      </c>
      <c r="M320" s="28">
        <f>_xlfn.MINIFS(Grades!$P:$P,Grades!$A:$A,"="&amp;Alumn_Filtered!$A320,Grades!$J:$J,"=1",Grades!$I:$I,"="&amp;_xlfn.MINIFS(Grades!$I:$I,Grades!$A:$A,"="&amp;$A320))</f>
        <v>0.41666666666666669</v>
      </c>
      <c r="N320" s="28">
        <f>IF(G320&lt;&gt;0,SUMIFS(Grades!$P:$P,Grades!$P:$P,"&gt;0",Grades!$A:$A,"="&amp;Alumn_Filtered!$A320,Grades!$J:$J,"=1",Grades!$I:$I,"="&amp;_xlfn.MINIFS(Grades!$I:$I,Grades!$A:$A,"="&amp;$A320))/COUNTIFS(Grades!P:P,"&lt;&gt;BAD",Grades!P:P,"&lt;&gt;DRP",Grades!P:P,"&lt;&gt;CVL",Grades!$A:$A,"="&amp;Alumn_Filtered!$A320,Grades!$J:$J,"=1",Grades!$I:$I,"="&amp;_xlfn.MINIFS(Grades!$I:$I,Grades!$A:$A,"="&amp;$A320)),0)</f>
        <v>0.59444444444444444</v>
      </c>
      <c r="O320">
        <f>COUNTIFS(Grades!$A:$A,"="&amp;Alumn_Filtered!$A320,Grades!$J:$J,"=2",Grades!$I:$I,"="&amp;_xlfn.MINIFS(Grades!$I:$I,Grades!$A:$A,"="&amp;$A320))</f>
        <v>6</v>
      </c>
      <c r="P320">
        <f>COUNTIFS(Grades!$A:$A,"="&amp;Alumn_Filtered!$A320,Grades!$P:$P,"=DRP",Grades!$J:$J,"=2",Grades!$I:$I,"="&amp;_xlfn.MINIFS(Grades!$I:$I,Grades!$A:$A,"="&amp;$A320))</f>
        <v>6</v>
      </c>
      <c r="Q320">
        <f>COUNTIFS(Grades!$A:$A,"="&amp;Alumn_Filtered!$A320,Grades!$P:$P,"=BAD",Grades!$J:$J,"=2",Grades!$I:$I,"="&amp;_xlfn.MINIFS(Grades!$I:$I,Grades!$A:$A,"="&amp;$A320))</f>
        <v>0</v>
      </c>
      <c r="R320">
        <f>COUNTIFS(Grades!$A:$A,"="&amp;Alumn_Filtered!$A320,Grades!$P:$P,"CVL",Grades!$J:$J,"=2",Grades!$I:$I,"="&amp;_xlfn.MINIFS(Grades!$I:$I,Grades!$A:$A,"="&amp;$A320))</f>
        <v>0</v>
      </c>
      <c r="S320">
        <f t="shared" si="79"/>
        <v>0</v>
      </c>
      <c r="T320">
        <f>COUNTIFS(Grades!$A:$A,"="&amp;Alumn_Filtered!$A320,Grades!$J:$J,"=2",Grades!$P:$P,"&gt;=0.5",Grades!$I:$I,"="&amp;_xlfn.MINIFS(Grades!$I:$I,Grades!$A:$A,"="&amp;$A320))</f>
        <v>0</v>
      </c>
      <c r="U320" s="28">
        <f t="shared" si="69"/>
        <v>0</v>
      </c>
      <c r="V320">
        <f>COUNTIFS(Grades!$A:$A,"="&amp;Alumn_Filtered!$A320,Grades!$J:$J,"=2",Grades!$P:$P,"&lt;0.5",Grades!$I:$I,"="&amp;_xlfn.MINIFS(Grades!$I:$I,Grades!$A:$A,"="&amp;$A320))</f>
        <v>0</v>
      </c>
      <c r="W320" s="28">
        <f t="shared" si="70"/>
        <v>0</v>
      </c>
      <c r="X320" s="28">
        <f>_xlfn.MAXIFS(Grades!$P:$P,Grades!$A:$A,"="&amp;Alumn_Filtered!$A320,Grades!$J:$J,"=2",Grades!$I:$I,"="&amp;_xlfn.MINIFS(Grades!$I:$I,Grades!$A:$A,"="&amp;$A320))</f>
        <v>0</v>
      </c>
      <c r="Y320" s="28">
        <f>_xlfn.MINIFS(Grades!$P:$P,Grades!$A:$A,"="&amp;Alumn_Filtered!$A320,Grades!$J:$J,"=2",Grades!$I:$I,"="&amp;_xlfn.MINIFS(Grades!$I:$I,Grades!$A:$A,"="&amp;$A320))</f>
        <v>0</v>
      </c>
      <c r="Z320" s="28">
        <f>IF(S320&lt;&gt;0,SUMIFS(Grades!$P:$P,Grades!$P:$P,"&gt;0",Grades!$A:$A,"="&amp;Alumn_Filtered!$A320,Grades!$J:$J,"=2",Grades!$I:$I,"="&amp;_xlfn.MINIFS(Grades!$I:$I,Grades!$A:$A,"="&amp;$A320))/COUNTIFS(Grades!P:P,"&lt;&gt;BAD",Grades!P:P,"&lt;&gt;DRP",Grades!P:P,"&lt;&gt;CVL",Grades!$A:$A,"="&amp;Alumn_Filtered!$A320,Grades!$J:$J,"=2",Grades!$I:$I,"="&amp;_xlfn.MINIFS(Grades!$I:$I,Grades!$A:$A,"="&amp;$A320)),0)</f>
        <v>0</v>
      </c>
      <c r="AA320" s="28">
        <f t="shared" si="71"/>
        <v>-0.59444444444444444</v>
      </c>
      <c r="AB320">
        <f t="shared" ca="1" si="65"/>
        <v>21</v>
      </c>
      <c r="AC320" t="str">
        <f>LEFT(VLOOKUP($A320,Ingresos!$C:$X,5,FALSE),1)</f>
        <v>S</v>
      </c>
      <c r="AD320">
        <f t="shared" si="72"/>
        <v>1</v>
      </c>
      <c r="AE320" t="str">
        <f>LEFT(VLOOKUP($A320,Ingresos!$C:$X,6,FALSE),1)</f>
        <v>R</v>
      </c>
      <c r="AF320">
        <f t="shared" si="73"/>
        <v>1</v>
      </c>
      <c r="AG320">
        <f>VLOOKUP($A320,Ingresos!$C:$X,9,FALSE)</f>
        <v>476</v>
      </c>
      <c r="AH320" s="28">
        <f t="shared" si="74"/>
        <v>0.43435980551053482</v>
      </c>
      <c r="AI320">
        <f>VLOOKUP($A320,Ingresos!$C:$X,10,FALSE)</f>
        <v>476</v>
      </c>
      <c r="AJ320" s="28">
        <f t="shared" si="75"/>
        <v>0.43435980551053482</v>
      </c>
      <c r="AK320">
        <f>VLOOKUP($A320,Ingresos!$C:$X,11,FALSE)</f>
        <v>546</v>
      </c>
      <c r="AL320" s="28">
        <f t="shared" si="76"/>
        <v>0.54781199351701781</v>
      </c>
      <c r="AM320">
        <f>VLOOKUP($A320,Ingresos!$C:$X,12,FALSE)</f>
        <v>635</v>
      </c>
      <c r="AN320" s="28">
        <f t="shared" si="77"/>
        <v>0.69205834683954615</v>
      </c>
      <c r="AO320">
        <f>VLOOKUP($A320,Ingresos!$C:$X,18,FALSE)</f>
        <v>13</v>
      </c>
      <c r="AP320">
        <f t="shared" si="80"/>
        <v>13</v>
      </c>
      <c r="AQ320" t="str">
        <f>VLOOKUP($A320,Ingresos!$C:$X,19,FALSE)</f>
        <v>H1</v>
      </c>
      <c r="AR320">
        <f t="shared" si="78"/>
        <v>1</v>
      </c>
      <c r="AS320">
        <f>VLOOKUP($A320,Ingresos!$C:$X,22,FALSE)</f>
        <v>0</v>
      </c>
    </row>
    <row r="321" spans="1:45" x14ac:dyDescent="0.25">
      <c r="A321">
        <v>195233918</v>
      </c>
      <c r="B321">
        <f>IF((_xlfn.MAXIFS(Grades!$I:$I,Grades!$A:$A,"="&amp;$A321)-_xlfn.MINIFS(Grades!$I:$I,Grades!$A:$A,"="&amp;$A321))=0,0,1)</f>
        <v>1</v>
      </c>
      <c r="C321">
        <f>COUNTIFS(Grades!$A:$A,"="&amp;Alumn_Filtered!$A321,Grades!$J:$J,"=1",Grades!$I:$I,"="&amp;_xlfn.MINIFS(Grades!$I:$I,Grades!$A:$A,"="&amp;$A321))</f>
        <v>6</v>
      </c>
      <c r="D321">
        <f>COUNTIFS(Grades!$A:$A,"="&amp;Alumn_Filtered!$A321,Grades!$P:$P,"=DRP",Grades!$J:$J,"=1",Grades!$I:$I,"="&amp;_xlfn.MINIFS(Grades!$I:$I,Grades!$A:$A,"="&amp;$A321))</f>
        <v>0</v>
      </c>
      <c r="E321">
        <f>COUNTIFS(Grades!$A:$A,"="&amp;Alumn_Filtered!$A321,Grades!$P:$P,"=BAD",Grades!$J:$J,"=1",Grades!$I:$I,"="&amp;_xlfn.MINIFS(Grades!$I:$I,Grades!$A:$A,"="&amp;$A321))</f>
        <v>0</v>
      </c>
      <c r="F321">
        <f>COUNTIFS(Grades!$A:$A,"="&amp;Alumn_Filtered!$A321,Grades!$P:$P,"CVL",Grades!$J:$J,"=1",Grades!$I:$I,"="&amp;_xlfn.MINIFS(Grades!$I:$I,Grades!$A:$A,"="&amp;$A321))</f>
        <v>0</v>
      </c>
      <c r="G321" s="30">
        <f t="shared" si="66"/>
        <v>6</v>
      </c>
      <c r="H321">
        <f>COUNTIFS(Grades!$A:$A,"="&amp;Alumn_Filtered!$A321,Grades!$J:$J,"=1",Grades!$P:$P,"&gt;=0.5",Grades!$I:$I,"="&amp;_xlfn.MINIFS(Grades!$I:$I,Grades!$A:$A,"="&amp;$A321))</f>
        <v>4</v>
      </c>
      <c r="I321" s="28">
        <f t="shared" si="67"/>
        <v>0.66666666666666663</v>
      </c>
      <c r="J321">
        <f>COUNTIFS(Grades!$A:$A,"="&amp;Alumn_Filtered!$A321,Grades!$J:$J,"=1",Grades!$P:$P,"&lt;0.5",Grades!$I:$I,"="&amp;_xlfn.MINIFS(Grades!$I:$I,Grades!$A:$A,"="&amp;$A321))</f>
        <v>2</v>
      </c>
      <c r="K321" s="28">
        <f t="shared" si="68"/>
        <v>0.33333333333333331</v>
      </c>
      <c r="L321" s="28">
        <f>_xlfn.MAXIFS(Grades!$P:$P,Grades!$A:$A,"="&amp;Alumn_Filtered!$A321,Grades!$J:$J,"=1",Grades!$I:$I,"="&amp;_xlfn.MINIFS(Grades!$I:$I,Grades!$A:$A,"="&amp;$A321))</f>
        <v>0.81666666666666676</v>
      </c>
      <c r="M321" s="28">
        <f>_xlfn.MINIFS(Grades!$P:$P,Grades!$A:$A,"="&amp;Alumn_Filtered!$A321,Grades!$J:$J,"=1",Grades!$I:$I,"="&amp;_xlfn.MINIFS(Grades!$I:$I,Grades!$A:$A,"="&amp;$A321))</f>
        <v>0.35000000000000003</v>
      </c>
      <c r="N321" s="28">
        <f>IF(G321&lt;&gt;0,SUMIFS(Grades!$P:$P,Grades!$P:$P,"&gt;0",Grades!$A:$A,"="&amp;Alumn_Filtered!$A321,Grades!$J:$J,"=1",Grades!$I:$I,"="&amp;_xlfn.MINIFS(Grades!$I:$I,Grades!$A:$A,"="&amp;$A321))/COUNTIFS(Grades!P:P,"&lt;&gt;BAD",Grades!P:P,"&lt;&gt;DRP",Grades!P:P,"&lt;&gt;CVL",Grades!$A:$A,"="&amp;Alumn_Filtered!$A321,Grades!$J:$J,"=1",Grades!$I:$I,"="&amp;_xlfn.MINIFS(Grades!$I:$I,Grades!$A:$A,"="&amp;$A321)),0)</f>
        <v>0.56111111111111112</v>
      </c>
      <c r="O321">
        <f>COUNTIFS(Grades!$A:$A,"="&amp;Alumn_Filtered!$A321,Grades!$J:$J,"=2",Grades!$I:$I,"="&amp;_xlfn.MINIFS(Grades!$I:$I,Grades!$A:$A,"="&amp;$A321))</f>
        <v>6</v>
      </c>
      <c r="P321">
        <f>COUNTIFS(Grades!$A:$A,"="&amp;Alumn_Filtered!$A321,Grades!$P:$P,"=DRP",Grades!$J:$J,"=2",Grades!$I:$I,"="&amp;_xlfn.MINIFS(Grades!$I:$I,Grades!$A:$A,"="&amp;$A321))</f>
        <v>0</v>
      </c>
      <c r="Q321">
        <f>COUNTIFS(Grades!$A:$A,"="&amp;Alumn_Filtered!$A321,Grades!$P:$P,"=BAD",Grades!$J:$J,"=2",Grades!$I:$I,"="&amp;_xlfn.MINIFS(Grades!$I:$I,Grades!$A:$A,"="&amp;$A321))</f>
        <v>0</v>
      </c>
      <c r="R321">
        <f>COUNTIFS(Grades!$A:$A,"="&amp;Alumn_Filtered!$A321,Grades!$P:$P,"CVL",Grades!$J:$J,"=2",Grades!$I:$I,"="&amp;_xlfn.MINIFS(Grades!$I:$I,Grades!$A:$A,"="&amp;$A321))</f>
        <v>0</v>
      </c>
      <c r="S321">
        <f t="shared" si="79"/>
        <v>6</v>
      </c>
      <c r="T321">
        <f>COUNTIFS(Grades!$A:$A,"="&amp;Alumn_Filtered!$A321,Grades!$J:$J,"=2",Grades!$P:$P,"&gt;=0.5",Grades!$I:$I,"="&amp;_xlfn.MINIFS(Grades!$I:$I,Grades!$A:$A,"="&amp;$A321))</f>
        <v>2</v>
      </c>
      <c r="U321" s="28">
        <f t="shared" si="69"/>
        <v>0.33333333333333331</v>
      </c>
      <c r="V321">
        <f>COUNTIFS(Grades!$A:$A,"="&amp;Alumn_Filtered!$A321,Grades!$J:$J,"=2",Grades!$P:$P,"&lt;0.5",Grades!$I:$I,"="&amp;_xlfn.MINIFS(Grades!$I:$I,Grades!$A:$A,"="&amp;$A321))</f>
        <v>4</v>
      </c>
      <c r="W321" s="28">
        <f t="shared" si="70"/>
        <v>0.66666666666666663</v>
      </c>
      <c r="X321" s="28">
        <f>_xlfn.MAXIFS(Grades!$P:$P,Grades!$A:$A,"="&amp;Alumn_Filtered!$A321,Grades!$J:$J,"=2",Grades!$I:$I,"="&amp;_xlfn.MINIFS(Grades!$I:$I,Grades!$A:$A,"="&amp;$A321))</f>
        <v>0.8666666666666667</v>
      </c>
      <c r="Y321" s="28">
        <f>_xlfn.MINIFS(Grades!$P:$P,Grades!$A:$A,"="&amp;Alumn_Filtered!$A321,Grades!$J:$J,"=2",Grades!$I:$I,"="&amp;_xlfn.MINIFS(Grades!$I:$I,Grades!$A:$A,"="&amp;$A321))</f>
        <v>0.3</v>
      </c>
      <c r="Z321" s="28">
        <f>IF(S321&lt;&gt;0,SUMIFS(Grades!$P:$P,Grades!$P:$P,"&gt;0",Grades!$A:$A,"="&amp;Alumn_Filtered!$A321,Grades!$J:$J,"=2",Grades!$I:$I,"="&amp;_xlfn.MINIFS(Grades!$I:$I,Grades!$A:$A,"="&amp;$A321))/COUNTIFS(Grades!P:P,"&lt;&gt;BAD",Grades!P:P,"&lt;&gt;DRP",Grades!P:P,"&lt;&gt;CVL",Grades!$A:$A,"="&amp;Alumn_Filtered!$A321,Grades!$J:$J,"=2",Grades!$I:$I,"="&amp;_xlfn.MINIFS(Grades!$I:$I,Grades!$A:$A,"="&amp;$A321)),0)</f>
        <v>0.50277777777777777</v>
      </c>
      <c r="AA321" s="28">
        <f t="shared" si="71"/>
        <v>-5.8333333333333348E-2</v>
      </c>
      <c r="AB321">
        <f t="shared" ca="1" si="65"/>
        <v>21</v>
      </c>
      <c r="AC321" t="str">
        <f>LEFT(VLOOKUP($A321,Ingresos!$C:$X,5,FALSE),1)</f>
        <v>S</v>
      </c>
      <c r="AD321">
        <f t="shared" si="72"/>
        <v>1</v>
      </c>
      <c r="AE321" t="str">
        <f>LEFT(VLOOKUP($A321,Ingresos!$C:$X,6,FALSE),1)</f>
        <v>R</v>
      </c>
      <c r="AF321">
        <f t="shared" si="73"/>
        <v>1</v>
      </c>
      <c r="AG321">
        <f>VLOOKUP($A321,Ingresos!$C:$X,9,FALSE)</f>
        <v>461</v>
      </c>
      <c r="AH321" s="28">
        <f t="shared" si="74"/>
        <v>0.41004862236628847</v>
      </c>
      <c r="AI321">
        <f>VLOOKUP($A321,Ingresos!$C:$X,10,FALSE)</f>
        <v>460</v>
      </c>
      <c r="AJ321" s="28">
        <f t="shared" si="75"/>
        <v>0.40842787682333875</v>
      </c>
      <c r="AK321">
        <f>VLOOKUP($A321,Ingresos!$C:$X,11,FALSE)</f>
        <v>465</v>
      </c>
      <c r="AL321" s="28">
        <f t="shared" si="76"/>
        <v>0.41653160453808752</v>
      </c>
      <c r="AM321">
        <f>VLOOKUP($A321,Ingresos!$C:$X,12,FALSE)</f>
        <v>597</v>
      </c>
      <c r="AN321" s="28">
        <f t="shared" si="77"/>
        <v>0.63047001620745546</v>
      </c>
      <c r="AO321" t="str">
        <f>VLOOKUP($A321,Ingresos!$C:$X,18,FALSE)</f>
        <v>RM</v>
      </c>
      <c r="AP321">
        <f t="shared" si="80"/>
        <v>13</v>
      </c>
      <c r="AQ321" t="str">
        <f>VLOOKUP($A321,Ingresos!$C:$X,19,FALSE)</f>
        <v>H1</v>
      </c>
      <c r="AR321">
        <f t="shared" si="78"/>
        <v>1</v>
      </c>
      <c r="AS321">
        <f>VLOOKUP($A321,Ingresos!$C:$X,22,FALSE)</f>
        <v>9</v>
      </c>
    </row>
    <row r="322" spans="1:45" x14ac:dyDescent="0.25">
      <c r="A322">
        <v>195234655</v>
      </c>
      <c r="B322">
        <f>IF((_xlfn.MAXIFS(Grades!$I:$I,Grades!$A:$A,"="&amp;$A322)-_xlfn.MINIFS(Grades!$I:$I,Grades!$A:$A,"="&amp;$A322))=0,0,1)</f>
        <v>1</v>
      </c>
      <c r="C322">
        <f>COUNTIFS(Grades!$A:$A,"="&amp;Alumn_Filtered!$A322,Grades!$J:$J,"=1",Grades!$I:$I,"="&amp;_xlfn.MINIFS(Grades!$I:$I,Grades!$A:$A,"="&amp;$A322))</f>
        <v>7</v>
      </c>
      <c r="D322">
        <f>COUNTIFS(Grades!$A:$A,"="&amp;Alumn_Filtered!$A322,Grades!$P:$P,"=DRP",Grades!$J:$J,"=1",Grades!$I:$I,"="&amp;_xlfn.MINIFS(Grades!$I:$I,Grades!$A:$A,"="&amp;$A322))</f>
        <v>0</v>
      </c>
      <c r="E322">
        <f>COUNTIFS(Grades!$A:$A,"="&amp;Alumn_Filtered!$A322,Grades!$P:$P,"=BAD",Grades!$J:$J,"=1",Grades!$I:$I,"="&amp;_xlfn.MINIFS(Grades!$I:$I,Grades!$A:$A,"="&amp;$A322))</f>
        <v>0</v>
      </c>
      <c r="F322">
        <f>COUNTIFS(Grades!$A:$A,"="&amp;Alumn_Filtered!$A322,Grades!$P:$P,"CVL",Grades!$J:$J,"=1",Grades!$I:$I,"="&amp;_xlfn.MINIFS(Grades!$I:$I,Grades!$A:$A,"="&amp;$A322))</f>
        <v>1</v>
      </c>
      <c r="G322" s="30">
        <f t="shared" si="66"/>
        <v>6</v>
      </c>
      <c r="H322">
        <f>COUNTIFS(Grades!$A:$A,"="&amp;Alumn_Filtered!$A322,Grades!$J:$J,"=1",Grades!$P:$P,"&gt;=0.5",Grades!$I:$I,"="&amp;_xlfn.MINIFS(Grades!$I:$I,Grades!$A:$A,"="&amp;$A322))</f>
        <v>6</v>
      </c>
      <c r="I322" s="28">
        <f t="shared" si="67"/>
        <v>1</v>
      </c>
      <c r="J322">
        <f>COUNTIFS(Grades!$A:$A,"="&amp;Alumn_Filtered!$A322,Grades!$J:$J,"=1",Grades!$P:$P,"&lt;0.5",Grades!$I:$I,"="&amp;_xlfn.MINIFS(Grades!$I:$I,Grades!$A:$A,"="&amp;$A322))</f>
        <v>0</v>
      </c>
      <c r="K322" s="28">
        <f t="shared" si="68"/>
        <v>0</v>
      </c>
      <c r="L322" s="28">
        <f>_xlfn.MAXIFS(Grades!$P:$P,Grades!$A:$A,"="&amp;Alumn_Filtered!$A322,Grades!$J:$J,"=1",Grades!$I:$I,"="&amp;_xlfn.MINIFS(Grades!$I:$I,Grades!$A:$A,"="&amp;$A322))</f>
        <v>0.93333333333333324</v>
      </c>
      <c r="M322" s="28">
        <f>_xlfn.MINIFS(Grades!$P:$P,Grades!$A:$A,"="&amp;Alumn_Filtered!$A322,Grades!$J:$J,"=1",Grades!$I:$I,"="&amp;_xlfn.MINIFS(Grades!$I:$I,Grades!$A:$A,"="&amp;$A322))</f>
        <v>0.5</v>
      </c>
      <c r="N322" s="28">
        <f>IF(G322&lt;&gt;0,SUMIFS(Grades!$P:$P,Grades!$P:$P,"&gt;0",Grades!$A:$A,"="&amp;Alumn_Filtered!$A322,Grades!$J:$J,"=1",Grades!$I:$I,"="&amp;_xlfn.MINIFS(Grades!$I:$I,Grades!$A:$A,"="&amp;$A322))/COUNTIFS(Grades!P:P,"&lt;&gt;BAD",Grades!P:P,"&lt;&gt;DRP",Grades!P:P,"&lt;&gt;CVL",Grades!$A:$A,"="&amp;Alumn_Filtered!$A322,Grades!$J:$J,"=1",Grades!$I:$I,"="&amp;_xlfn.MINIFS(Grades!$I:$I,Grades!$A:$A,"="&amp;$A322)),0)</f>
        <v>0.6333333333333333</v>
      </c>
      <c r="O322">
        <f>COUNTIFS(Grades!$A:$A,"="&amp;Alumn_Filtered!$A322,Grades!$J:$J,"=2",Grades!$I:$I,"="&amp;_xlfn.MINIFS(Grades!$I:$I,Grades!$A:$A,"="&amp;$A322))</f>
        <v>7</v>
      </c>
      <c r="P322">
        <f>COUNTIFS(Grades!$A:$A,"="&amp;Alumn_Filtered!$A322,Grades!$P:$P,"=DRP",Grades!$J:$J,"=2",Grades!$I:$I,"="&amp;_xlfn.MINIFS(Grades!$I:$I,Grades!$A:$A,"="&amp;$A322))</f>
        <v>0</v>
      </c>
      <c r="Q322">
        <f>COUNTIFS(Grades!$A:$A,"="&amp;Alumn_Filtered!$A322,Grades!$P:$P,"=BAD",Grades!$J:$J,"=2",Grades!$I:$I,"="&amp;_xlfn.MINIFS(Grades!$I:$I,Grades!$A:$A,"="&amp;$A322))</f>
        <v>0</v>
      </c>
      <c r="R322">
        <f>COUNTIFS(Grades!$A:$A,"="&amp;Alumn_Filtered!$A322,Grades!$P:$P,"CVL",Grades!$J:$J,"=2",Grades!$I:$I,"="&amp;_xlfn.MINIFS(Grades!$I:$I,Grades!$A:$A,"="&amp;$A322))</f>
        <v>1</v>
      </c>
      <c r="S322">
        <f t="shared" si="79"/>
        <v>6</v>
      </c>
      <c r="T322">
        <f>COUNTIFS(Grades!$A:$A,"="&amp;Alumn_Filtered!$A322,Grades!$J:$J,"=2",Grades!$P:$P,"&gt;=0.5",Grades!$I:$I,"="&amp;_xlfn.MINIFS(Grades!$I:$I,Grades!$A:$A,"="&amp;$A322))</f>
        <v>5</v>
      </c>
      <c r="U322" s="28">
        <f t="shared" si="69"/>
        <v>0.83333333333333337</v>
      </c>
      <c r="V322">
        <f>COUNTIFS(Grades!$A:$A,"="&amp;Alumn_Filtered!$A322,Grades!$J:$J,"=2",Grades!$P:$P,"&lt;0.5",Grades!$I:$I,"="&amp;_xlfn.MINIFS(Grades!$I:$I,Grades!$A:$A,"="&amp;$A322))</f>
        <v>1</v>
      </c>
      <c r="W322" s="28">
        <f t="shared" si="70"/>
        <v>0.16666666666666666</v>
      </c>
      <c r="X322" s="28">
        <f>_xlfn.MAXIFS(Grades!$P:$P,Grades!$A:$A,"="&amp;Alumn_Filtered!$A322,Grades!$J:$J,"=2",Grades!$I:$I,"="&amp;_xlfn.MINIFS(Grades!$I:$I,Grades!$A:$A,"="&amp;$A322))</f>
        <v>0.75</v>
      </c>
      <c r="Y322" s="28">
        <f>_xlfn.MINIFS(Grades!$P:$P,Grades!$A:$A,"="&amp;Alumn_Filtered!$A322,Grades!$J:$J,"=2",Grades!$I:$I,"="&amp;_xlfn.MINIFS(Grades!$I:$I,Grades!$A:$A,"="&amp;$A322))</f>
        <v>0.33333333333333331</v>
      </c>
      <c r="Z322" s="28">
        <f>IF(S322&lt;&gt;0,SUMIFS(Grades!$P:$P,Grades!$P:$P,"&gt;0",Grades!$A:$A,"="&amp;Alumn_Filtered!$A322,Grades!$J:$J,"=2",Grades!$I:$I,"="&amp;_xlfn.MINIFS(Grades!$I:$I,Grades!$A:$A,"="&amp;$A322))/COUNTIFS(Grades!P:P,"&lt;&gt;BAD",Grades!P:P,"&lt;&gt;DRP",Grades!P:P,"&lt;&gt;CVL",Grades!$A:$A,"="&amp;Alumn_Filtered!$A322,Grades!$J:$J,"=2",Grades!$I:$I,"="&amp;_xlfn.MINIFS(Grades!$I:$I,Grades!$A:$A,"="&amp;$A322)),0)</f>
        <v>0.54166666666666674</v>
      </c>
      <c r="AA322" s="28">
        <f t="shared" si="71"/>
        <v>-9.1666666666666563E-2</v>
      </c>
      <c r="AB322">
        <f t="shared" ref="AB322:AB385" ca="1" si="81">IF(ROUND(YEARFRAC(DATE(LEFT(((LEFT(A322,LEN(A322)-1)/2000000)*7.13)+1930.3,4),1,1),TODAY()),0)&gt;17,ROUND(YEARFRAC(DATE(LEFT(((LEFT(A322,LEN(A322)-1)/2000000)*7.13)+1930.3,4),1,1),TODAY()),0),21)</f>
        <v>21</v>
      </c>
      <c r="AC322" t="str">
        <f>LEFT(VLOOKUP($A322,Ingresos!$C:$X,5,FALSE),1)</f>
        <v>T</v>
      </c>
      <c r="AD322">
        <f t="shared" si="72"/>
        <v>0</v>
      </c>
      <c r="AE322" t="str">
        <f>LEFT(VLOOKUP($A322,Ingresos!$C:$X,6,FALSE),1)</f>
        <v>R</v>
      </c>
      <c r="AF322">
        <f t="shared" si="73"/>
        <v>1</v>
      </c>
      <c r="AG322">
        <f>VLOOKUP($A322,Ingresos!$C:$X,9,FALSE)</f>
        <v>526</v>
      </c>
      <c r="AH322" s="28">
        <f t="shared" si="74"/>
        <v>0.51539708265802264</v>
      </c>
      <c r="AI322">
        <f>VLOOKUP($A322,Ingresos!$C:$X,10,FALSE)</f>
        <v>526</v>
      </c>
      <c r="AJ322" s="28">
        <f t="shared" si="75"/>
        <v>0.51539708265802264</v>
      </c>
      <c r="AK322">
        <f>VLOOKUP($A322,Ingresos!$C:$X,11,FALSE)</f>
        <v>505</v>
      </c>
      <c r="AL322" s="28">
        <f t="shared" si="76"/>
        <v>0.48136142625607781</v>
      </c>
      <c r="AM322">
        <f>VLOOKUP($A322,Ingresos!$C:$X,12,FALSE)</f>
        <v>622</v>
      </c>
      <c r="AN322" s="28">
        <f t="shared" si="77"/>
        <v>0.6709886547811994</v>
      </c>
      <c r="AO322">
        <f>VLOOKUP($A322,Ingresos!$C:$X,18,FALSE)</f>
        <v>9</v>
      </c>
      <c r="AP322">
        <f t="shared" si="80"/>
        <v>9</v>
      </c>
      <c r="AQ322" t="str">
        <f>VLOOKUP($A322,Ingresos!$C:$X,19,FALSE)</f>
        <v>H1</v>
      </c>
      <c r="AR322">
        <f t="shared" si="78"/>
        <v>1</v>
      </c>
      <c r="AS322">
        <f>VLOOKUP($A322,Ingresos!$C:$X,22,FALSE)</f>
        <v>0</v>
      </c>
    </row>
    <row r="323" spans="1:45" x14ac:dyDescent="0.25">
      <c r="A323">
        <v>195238405</v>
      </c>
      <c r="B323">
        <f>IF((_xlfn.MAXIFS(Grades!$I:$I,Grades!$A:$A,"="&amp;$A323)-_xlfn.MINIFS(Grades!$I:$I,Grades!$A:$A,"="&amp;$A323))=0,0,1)</f>
        <v>0</v>
      </c>
      <c r="C323">
        <f>COUNTIFS(Grades!$A:$A,"="&amp;Alumn_Filtered!$A323,Grades!$J:$J,"=1",Grades!$I:$I,"="&amp;_xlfn.MINIFS(Grades!$I:$I,Grades!$A:$A,"="&amp;$A323))</f>
        <v>6</v>
      </c>
      <c r="D323">
        <f>COUNTIFS(Grades!$A:$A,"="&amp;Alumn_Filtered!$A323,Grades!$P:$P,"=DRP",Grades!$J:$J,"=1",Grades!$I:$I,"="&amp;_xlfn.MINIFS(Grades!$I:$I,Grades!$A:$A,"="&amp;$A323))</f>
        <v>0</v>
      </c>
      <c r="E323">
        <f>COUNTIFS(Grades!$A:$A,"="&amp;Alumn_Filtered!$A323,Grades!$P:$P,"=BAD",Grades!$J:$J,"=1",Grades!$I:$I,"="&amp;_xlfn.MINIFS(Grades!$I:$I,Grades!$A:$A,"="&amp;$A323))</f>
        <v>0</v>
      </c>
      <c r="F323">
        <f>COUNTIFS(Grades!$A:$A,"="&amp;Alumn_Filtered!$A323,Grades!$P:$P,"CVL",Grades!$J:$J,"=1",Grades!$I:$I,"="&amp;_xlfn.MINIFS(Grades!$I:$I,Grades!$A:$A,"="&amp;$A323))</f>
        <v>0</v>
      </c>
      <c r="G323" s="30">
        <f t="shared" ref="G323:G386" si="82">C323-SUM(D323:F323)</f>
        <v>6</v>
      </c>
      <c r="H323">
        <f>COUNTIFS(Grades!$A:$A,"="&amp;Alumn_Filtered!$A323,Grades!$J:$J,"=1",Grades!$P:$P,"&gt;=0.5",Grades!$I:$I,"="&amp;_xlfn.MINIFS(Grades!$I:$I,Grades!$A:$A,"="&amp;$A323))</f>
        <v>1</v>
      </c>
      <c r="I323" s="28">
        <f t="shared" ref="I323:I386" si="83">IF(G323&lt;&gt;0,H323/G323,0)</f>
        <v>0.16666666666666666</v>
      </c>
      <c r="J323">
        <f>COUNTIFS(Grades!$A:$A,"="&amp;Alumn_Filtered!$A323,Grades!$J:$J,"=1",Grades!$P:$P,"&lt;0.5",Grades!$I:$I,"="&amp;_xlfn.MINIFS(Grades!$I:$I,Grades!$A:$A,"="&amp;$A323))</f>
        <v>5</v>
      </c>
      <c r="K323" s="28">
        <f t="shared" ref="K323:K386" si="84">IF(G323&lt;&gt;0,J323/G323,0)</f>
        <v>0.83333333333333337</v>
      </c>
      <c r="L323" s="28">
        <f>_xlfn.MAXIFS(Grades!$P:$P,Grades!$A:$A,"="&amp;Alumn_Filtered!$A323,Grades!$J:$J,"=1",Grades!$I:$I,"="&amp;_xlfn.MINIFS(Grades!$I:$I,Grades!$A:$A,"="&amp;$A323))</f>
        <v>0.66666666666666663</v>
      </c>
      <c r="M323" s="28">
        <f>_xlfn.MINIFS(Grades!$P:$P,Grades!$A:$A,"="&amp;Alumn_Filtered!$A323,Grades!$J:$J,"=1",Grades!$I:$I,"="&amp;_xlfn.MINIFS(Grades!$I:$I,Grades!$A:$A,"="&amp;$A323))</f>
        <v>0.20000000000000004</v>
      </c>
      <c r="N323" s="28">
        <f>IF(G323&lt;&gt;0,SUMIFS(Grades!$P:$P,Grades!$P:$P,"&gt;0",Grades!$A:$A,"="&amp;Alumn_Filtered!$A323,Grades!$J:$J,"=1",Grades!$I:$I,"="&amp;_xlfn.MINIFS(Grades!$I:$I,Grades!$A:$A,"="&amp;$A323))/COUNTIFS(Grades!P:P,"&lt;&gt;BAD",Grades!P:P,"&lt;&gt;DRP",Grades!P:P,"&lt;&gt;CVL",Grades!$A:$A,"="&amp;Alumn_Filtered!$A323,Grades!$J:$J,"=1",Grades!$I:$I,"="&amp;_xlfn.MINIFS(Grades!$I:$I,Grades!$A:$A,"="&amp;$A323)),0)</f>
        <v>0.3833333333333333</v>
      </c>
      <c r="O323">
        <f>COUNTIFS(Grades!$A:$A,"="&amp;Alumn_Filtered!$A323,Grades!$J:$J,"=2",Grades!$I:$I,"="&amp;_xlfn.MINIFS(Grades!$I:$I,Grades!$A:$A,"="&amp;$A323))</f>
        <v>6</v>
      </c>
      <c r="P323">
        <f>COUNTIFS(Grades!$A:$A,"="&amp;Alumn_Filtered!$A323,Grades!$P:$P,"=DRP",Grades!$J:$J,"=2",Grades!$I:$I,"="&amp;_xlfn.MINIFS(Grades!$I:$I,Grades!$A:$A,"="&amp;$A323))</f>
        <v>0</v>
      </c>
      <c r="Q323">
        <f>COUNTIFS(Grades!$A:$A,"="&amp;Alumn_Filtered!$A323,Grades!$P:$P,"=BAD",Grades!$J:$J,"=2",Grades!$I:$I,"="&amp;_xlfn.MINIFS(Grades!$I:$I,Grades!$A:$A,"="&amp;$A323))</f>
        <v>1</v>
      </c>
      <c r="R323">
        <f>COUNTIFS(Grades!$A:$A,"="&amp;Alumn_Filtered!$A323,Grades!$P:$P,"CVL",Grades!$J:$J,"=2",Grades!$I:$I,"="&amp;_xlfn.MINIFS(Grades!$I:$I,Grades!$A:$A,"="&amp;$A323))</f>
        <v>0</v>
      </c>
      <c r="S323">
        <f t="shared" si="79"/>
        <v>5</v>
      </c>
      <c r="T323">
        <f>COUNTIFS(Grades!$A:$A,"="&amp;Alumn_Filtered!$A323,Grades!$J:$J,"=2",Grades!$P:$P,"&gt;=0.5",Grades!$I:$I,"="&amp;_xlfn.MINIFS(Grades!$I:$I,Grades!$A:$A,"="&amp;$A323))</f>
        <v>1</v>
      </c>
      <c r="U323" s="28">
        <f t="shared" ref="U323:U386" si="85">IF(S323&lt;&gt;0,T323/S323,0)</f>
        <v>0.2</v>
      </c>
      <c r="V323">
        <f>COUNTIFS(Grades!$A:$A,"="&amp;Alumn_Filtered!$A323,Grades!$J:$J,"=2",Grades!$P:$P,"&lt;0.5",Grades!$I:$I,"="&amp;_xlfn.MINIFS(Grades!$I:$I,Grades!$A:$A,"="&amp;$A323))</f>
        <v>4</v>
      </c>
      <c r="W323" s="28">
        <f t="shared" ref="W323:W386" si="86">IF(S323&lt;&gt;0,V323/S323,0)</f>
        <v>0.8</v>
      </c>
      <c r="X323" s="28">
        <f>_xlfn.MAXIFS(Grades!$P:$P,Grades!$A:$A,"="&amp;Alumn_Filtered!$A323,Grades!$J:$J,"=2",Grades!$I:$I,"="&amp;_xlfn.MINIFS(Grades!$I:$I,Grades!$A:$A,"="&amp;$A323))</f>
        <v>0.66666666666666663</v>
      </c>
      <c r="Y323" s="28">
        <f>_xlfn.MINIFS(Grades!$P:$P,Grades!$A:$A,"="&amp;Alumn_Filtered!$A323,Grades!$J:$J,"=2",Grades!$I:$I,"="&amp;_xlfn.MINIFS(Grades!$I:$I,Grades!$A:$A,"="&amp;$A323))</f>
        <v>0.33333333333333331</v>
      </c>
      <c r="Z323" s="28">
        <f>IF(S323&lt;&gt;0,SUMIFS(Grades!$P:$P,Grades!$P:$P,"&gt;0",Grades!$A:$A,"="&amp;Alumn_Filtered!$A323,Grades!$J:$J,"=2",Grades!$I:$I,"="&amp;_xlfn.MINIFS(Grades!$I:$I,Grades!$A:$A,"="&amp;$A323))/COUNTIFS(Grades!P:P,"&lt;&gt;BAD",Grades!P:P,"&lt;&gt;DRP",Grades!P:P,"&lt;&gt;CVL",Grades!$A:$A,"="&amp;Alumn_Filtered!$A323,Grades!$J:$J,"=2",Grades!$I:$I,"="&amp;_xlfn.MINIFS(Grades!$I:$I,Grades!$A:$A,"="&amp;$A323)),0)</f>
        <v>0.44333333333333336</v>
      </c>
      <c r="AA323" s="28">
        <f t="shared" ref="AA323:AA386" si="87">Z323-N323</f>
        <v>6.0000000000000053E-2</v>
      </c>
      <c r="AB323">
        <f t="shared" ca="1" si="81"/>
        <v>21</v>
      </c>
      <c r="AC323" t="str">
        <f>LEFT(VLOOKUP($A323,Ingresos!$C:$X,5,FALSE),1)</f>
        <v>S</v>
      </c>
      <c r="AD323">
        <f t="shared" ref="AD323:AD386" si="88">IF(AC323="S",1,0)</f>
        <v>1</v>
      </c>
      <c r="AE323" t="str">
        <f>LEFT(VLOOKUP($A323,Ingresos!$C:$X,6,FALSE),1)</f>
        <v>R</v>
      </c>
      <c r="AF323">
        <f t="shared" ref="AF323:AF386" si="89">IF(AE323="R",1,0)</f>
        <v>1</v>
      </c>
      <c r="AG323">
        <f>VLOOKUP($A323,Ingresos!$C:$X,9,FALSE)</f>
        <v>412</v>
      </c>
      <c r="AH323" s="28">
        <f t="shared" ref="AH323:AH386" si="90">IF(AG323&gt;0,(AG323-208)/(825-208),0)</f>
        <v>0.33063209076175043</v>
      </c>
      <c r="AI323">
        <f>VLOOKUP($A323,Ingresos!$C:$X,10,FALSE)</f>
        <v>412</v>
      </c>
      <c r="AJ323" s="28">
        <f t="shared" ref="AJ323:AJ386" si="91">IF(AI323&gt;0,(AI323-208)/(825-208),0)</f>
        <v>0.33063209076175043</v>
      </c>
      <c r="AK323">
        <f>VLOOKUP($A323,Ingresos!$C:$X,11,FALSE)</f>
        <v>505</v>
      </c>
      <c r="AL323" s="28">
        <f t="shared" ref="AL323:AL386" si="92">IF(AK323&gt;0,(AK323-208)/(825-208),0)</f>
        <v>0.48136142625607781</v>
      </c>
      <c r="AM323">
        <f>VLOOKUP($A323,Ingresos!$C:$X,12,FALSE)</f>
        <v>565</v>
      </c>
      <c r="AN323" s="28">
        <f t="shared" ref="AN323:AN386" si="93">IF(AM323&gt;0,(AM323-208)/(825-208),0)</f>
        <v>0.57860615883306321</v>
      </c>
      <c r="AO323">
        <f>VLOOKUP($A323,Ingresos!$C:$X,18,FALSE)</f>
        <v>13</v>
      </c>
      <c r="AP323">
        <f t="shared" si="80"/>
        <v>13</v>
      </c>
      <c r="AQ323" t="str">
        <f>VLOOKUP($A323,Ingresos!$C:$X,19,FALSE)</f>
        <v>H1</v>
      </c>
      <c r="AR323">
        <f t="shared" ref="AR323:AR386" si="94">IF(AQ323=0,0,IF(AQ323="H1",1,IF(AQ323="H2",2,IF(AQ323="T1",3,IF(AQ323="T2",4,IF(AQ323="T3",5,6))))))</f>
        <v>1</v>
      </c>
      <c r="AS323">
        <f>VLOOKUP($A323,Ingresos!$C:$X,22,FALSE)</f>
        <v>11</v>
      </c>
    </row>
    <row r="324" spans="1:45" x14ac:dyDescent="0.25">
      <c r="A324">
        <v>195242801</v>
      </c>
      <c r="B324">
        <f>IF((_xlfn.MAXIFS(Grades!$I:$I,Grades!$A:$A,"="&amp;$A324)-_xlfn.MINIFS(Grades!$I:$I,Grades!$A:$A,"="&amp;$A324))=0,0,1)</f>
        <v>1</v>
      </c>
      <c r="C324">
        <f>COUNTIFS(Grades!$A:$A,"="&amp;Alumn_Filtered!$A324,Grades!$J:$J,"=1",Grades!$I:$I,"="&amp;_xlfn.MINIFS(Grades!$I:$I,Grades!$A:$A,"="&amp;$A324))</f>
        <v>6</v>
      </c>
      <c r="D324">
        <f>COUNTIFS(Grades!$A:$A,"="&amp;Alumn_Filtered!$A324,Grades!$P:$P,"=DRP",Grades!$J:$J,"=1",Grades!$I:$I,"="&amp;_xlfn.MINIFS(Grades!$I:$I,Grades!$A:$A,"="&amp;$A324))</f>
        <v>0</v>
      </c>
      <c r="E324">
        <f>COUNTIFS(Grades!$A:$A,"="&amp;Alumn_Filtered!$A324,Grades!$P:$P,"=BAD",Grades!$J:$J,"=1",Grades!$I:$I,"="&amp;_xlfn.MINIFS(Grades!$I:$I,Grades!$A:$A,"="&amp;$A324))</f>
        <v>0</v>
      </c>
      <c r="F324">
        <f>COUNTIFS(Grades!$A:$A,"="&amp;Alumn_Filtered!$A324,Grades!$P:$P,"CVL",Grades!$J:$J,"=1",Grades!$I:$I,"="&amp;_xlfn.MINIFS(Grades!$I:$I,Grades!$A:$A,"="&amp;$A324))</f>
        <v>0</v>
      </c>
      <c r="G324" s="30">
        <f t="shared" si="82"/>
        <v>6</v>
      </c>
      <c r="H324">
        <f>COUNTIFS(Grades!$A:$A,"="&amp;Alumn_Filtered!$A324,Grades!$J:$J,"=1",Grades!$P:$P,"&gt;=0.5",Grades!$I:$I,"="&amp;_xlfn.MINIFS(Grades!$I:$I,Grades!$A:$A,"="&amp;$A324))</f>
        <v>4</v>
      </c>
      <c r="I324" s="28">
        <f t="shared" si="83"/>
        <v>0.66666666666666663</v>
      </c>
      <c r="J324">
        <f>COUNTIFS(Grades!$A:$A,"="&amp;Alumn_Filtered!$A324,Grades!$J:$J,"=1",Grades!$P:$P,"&lt;0.5",Grades!$I:$I,"="&amp;_xlfn.MINIFS(Grades!$I:$I,Grades!$A:$A,"="&amp;$A324))</f>
        <v>2</v>
      </c>
      <c r="K324" s="28">
        <f t="shared" si="84"/>
        <v>0.33333333333333331</v>
      </c>
      <c r="L324" s="28">
        <f>_xlfn.MAXIFS(Grades!$P:$P,Grades!$A:$A,"="&amp;Alumn_Filtered!$A324,Grades!$J:$J,"=1",Grades!$I:$I,"="&amp;_xlfn.MINIFS(Grades!$I:$I,Grades!$A:$A,"="&amp;$A324))</f>
        <v>0.78333333333333333</v>
      </c>
      <c r="M324" s="28">
        <f>_xlfn.MINIFS(Grades!$P:$P,Grades!$A:$A,"="&amp;Alumn_Filtered!$A324,Grades!$J:$J,"=1",Grades!$I:$I,"="&amp;_xlfn.MINIFS(Grades!$I:$I,Grades!$A:$A,"="&amp;$A324))</f>
        <v>0.41666666666666669</v>
      </c>
      <c r="N324" s="28">
        <f>IF(G324&lt;&gt;0,SUMIFS(Grades!$P:$P,Grades!$P:$P,"&gt;0",Grades!$A:$A,"="&amp;Alumn_Filtered!$A324,Grades!$J:$J,"=1",Grades!$I:$I,"="&amp;_xlfn.MINIFS(Grades!$I:$I,Grades!$A:$A,"="&amp;$A324))/COUNTIFS(Grades!P:P,"&lt;&gt;BAD",Grades!P:P,"&lt;&gt;DRP",Grades!P:P,"&lt;&gt;CVL",Grades!$A:$A,"="&amp;Alumn_Filtered!$A324,Grades!$J:$J,"=1",Grades!$I:$I,"="&amp;_xlfn.MINIFS(Grades!$I:$I,Grades!$A:$A,"="&amp;$A324)),0)</f>
        <v>0.59444444444444444</v>
      </c>
      <c r="O324">
        <f>COUNTIFS(Grades!$A:$A,"="&amp;Alumn_Filtered!$A324,Grades!$J:$J,"=2",Grades!$I:$I,"="&amp;_xlfn.MINIFS(Grades!$I:$I,Grades!$A:$A,"="&amp;$A324))</f>
        <v>12</v>
      </c>
      <c r="P324">
        <f>COUNTIFS(Grades!$A:$A,"="&amp;Alumn_Filtered!$A324,Grades!$P:$P,"=DRP",Grades!$J:$J,"=2",Grades!$I:$I,"="&amp;_xlfn.MINIFS(Grades!$I:$I,Grades!$A:$A,"="&amp;$A324))</f>
        <v>5</v>
      </c>
      <c r="Q324">
        <f>COUNTIFS(Grades!$A:$A,"="&amp;Alumn_Filtered!$A324,Grades!$P:$P,"=BAD",Grades!$J:$J,"=2",Grades!$I:$I,"="&amp;_xlfn.MINIFS(Grades!$I:$I,Grades!$A:$A,"="&amp;$A324))</f>
        <v>0</v>
      </c>
      <c r="R324">
        <f>COUNTIFS(Grades!$A:$A,"="&amp;Alumn_Filtered!$A324,Grades!$P:$P,"CVL",Grades!$J:$J,"=2",Grades!$I:$I,"="&amp;_xlfn.MINIFS(Grades!$I:$I,Grades!$A:$A,"="&amp;$A324))</f>
        <v>0</v>
      </c>
      <c r="S324">
        <f t="shared" ref="S324:S387" si="95">O324-SUM(P324:R324)</f>
        <v>7</v>
      </c>
      <c r="T324">
        <f>COUNTIFS(Grades!$A:$A,"="&amp;Alumn_Filtered!$A324,Grades!$J:$J,"=2",Grades!$P:$P,"&gt;=0.5",Grades!$I:$I,"="&amp;_xlfn.MINIFS(Grades!$I:$I,Grades!$A:$A,"="&amp;$A324))</f>
        <v>6</v>
      </c>
      <c r="U324" s="28">
        <f t="shared" si="85"/>
        <v>0.8571428571428571</v>
      </c>
      <c r="V324">
        <f>COUNTIFS(Grades!$A:$A,"="&amp;Alumn_Filtered!$A324,Grades!$J:$J,"=2",Grades!$P:$P,"&lt;0.5",Grades!$I:$I,"="&amp;_xlfn.MINIFS(Grades!$I:$I,Grades!$A:$A,"="&amp;$A324))</f>
        <v>1</v>
      </c>
      <c r="W324" s="28">
        <f t="shared" si="86"/>
        <v>0.14285714285714285</v>
      </c>
      <c r="X324" s="28">
        <f>_xlfn.MAXIFS(Grades!$P:$P,Grades!$A:$A,"="&amp;Alumn_Filtered!$A324,Grades!$J:$J,"=2",Grades!$I:$I,"="&amp;_xlfn.MINIFS(Grades!$I:$I,Grades!$A:$A,"="&amp;$A324))</f>
        <v>0.76666666666666661</v>
      </c>
      <c r="Y324" s="28">
        <f>_xlfn.MINIFS(Grades!$P:$P,Grades!$A:$A,"="&amp;Alumn_Filtered!$A324,Grades!$J:$J,"=2",Grades!$I:$I,"="&amp;_xlfn.MINIFS(Grades!$I:$I,Grades!$A:$A,"="&amp;$A324))</f>
        <v>0.25</v>
      </c>
      <c r="Z324" s="28">
        <f>IF(S324&lt;&gt;0,SUMIFS(Grades!$P:$P,Grades!$P:$P,"&gt;0",Grades!$A:$A,"="&amp;Alumn_Filtered!$A324,Grades!$J:$J,"=2",Grades!$I:$I,"="&amp;_xlfn.MINIFS(Grades!$I:$I,Grades!$A:$A,"="&amp;$A324))/COUNTIFS(Grades!P:P,"&lt;&gt;BAD",Grades!P:P,"&lt;&gt;DRP",Grades!P:P,"&lt;&gt;CVL",Grades!$A:$A,"="&amp;Alumn_Filtered!$A324,Grades!$J:$J,"=2",Grades!$I:$I,"="&amp;_xlfn.MINIFS(Grades!$I:$I,Grades!$A:$A,"="&amp;$A324)),0)</f>
        <v>0.62142857142857133</v>
      </c>
      <c r="AA324" s="28">
        <f t="shared" si="87"/>
        <v>2.6984126984126888E-2</v>
      </c>
      <c r="AB324">
        <f t="shared" ca="1" si="81"/>
        <v>21</v>
      </c>
      <c r="AC324" t="str">
        <f>LEFT(VLOOKUP($A324,Ingresos!$C:$X,5,FALSE),1)</f>
        <v>S</v>
      </c>
      <c r="AD324">
        <f t="shared" si="88"/>
        <v>1</v>
      </c>
      <c r="AE324" t="str">
        <f>LEFT(VLOOKUP($A324,Ingresos!$C:$X,6,FALSE),1)</f>
        <v>R</v>
      </c>
      <c r="AF324">
        <f t="shared" si="89"/>
        <v>1</v>
      </c>
      <c r="AG324">
        <f>VLOOKUP($A324,Ingresos!$C:$X,9,FALSE)</f>
        <v>526</v>
      </c>
      <c r="AH324" s="28">
        <f t="shared" si="90"/>
        <v>0.51539708265802264</v>
      </c>
      <c r="AI324">
        <f>VLOOKUP($A324,Ingresos!$C:$X,10,FALSE)</f>
        <v>529</v>
      </c>
      <c r="AJ324" s="28">
        <f t="shared" si="91"/>
        <v>0.52025931928687197</v>
      </c>
      <c r="AK324">
        <f>VLOOKUP($A324,Ingresos!$C:$X,11,FALSE)</f>
        <v>568</v>
      </c>
      <c r="AL324" s="28">
        <f t="shared" si="92"/>
        <v>0.58346839546191243</v>
      </c>
      <c r="AM324">
        <f>VLOOKUP($A324,Ingresos!$C:$X,12,FALSE)</f>
        <v>630</v>
      </c>
      <c r="AN324" s="28">
        <f t="shared" si="93"/>
        <v>0.68395461912479738</v>
      </c>
      <c r="AO324">
        <f>VLOOKUP($A324,Ingresos!$C:$X,18,FALSE)</f>
        <v>13</v>
      </c>
      <c r="AP324">
        <f t="shared" si="80"/>
        <v>13</v>
      </c>
      <c r="AQ324" t="str">
        <f>VLOOKUP($A324,Ingresos!$C:$X,19,FALSE)</f>
        <v>H1</v>
      </c>
      <c r="AR324">
        <f t="shared" si="94"/>
        <v>1</v>
      </c>
      <c r="AS324">
        <f>VLOOKUP($A324,Ingresos!$C:$X,22,FALSE)</f>
        <v>0</v>
      </c>
    </row>
    <row r="325" spans="1:45" x14ac:dyDescent="0.25">
      <c r="A325">
        <v>195244359</v>
      </c>
      <c r="B325">
        <f>IF((_xlfn.MAXIFS(Grades!$I:$I,Grades!$A:$A,"="&amp;$A325)-_xlfn.MINIFS(Grades!$I:$I,Grades!$A:$A,"="&amp;$A325))=0,0,1)</f>
        <v>1</v>
      </c>
      <c r="C325">
        <f>COUNTIFS(Grades!$A:$A,"="&amp;Alumn_Filtered!$A325,Grades!$J:$J,"=1",Grades!$I:$I,"="&amp;_xlfn.MINIFS(Grades!$I:$I,Grades!$A:$A,"="&amp;$A325))</f>
        <v>6</v>
      </c>
      <c r="D325">
        <f>COUNTIFS(Grades!$A:$A,"="&amp;Alumn_Filtered!$A325,Grades!$P:$P,"=DRP",Grades!$J:$J,"=1",Grades!$I:$I,"="&amp;_xlfn.MINIFS(Grades!$I:$I,Grades!$A:$A,"="&amp;$A325))</f>
        <v>0</v>
      </c>
      <c r="E325">
        <f>COUNTIFS(Grades!$A:$A,"="&amp;Alumn_Filtered!$A325,Grades!$P:$P,"=BAD",Grades!$J:$J,"=1",Grades!$I:$I,"="&amp;_xlfn.MINIFS(Grades!$I:$I,Grades!$A:$A,"="&amp;$A325))</f>
        <v>0</v>
      </c>
      <c r="F325">
        <f>COUNTIFS(Grades!$A:$A,"="&amp;Alumn_Filtered!$A325,Grades!$P:$P,"CVL",Grades!$J:$J,"=1",Grades!$I:$I,"="&amp;_xlfn.MINIFS(Grades!$I:$I,Grades!$A:$A,"="&amp;$A325))</f>
        <v>0</v>
      </c>
      <c r="G325" s="30">
        <f t="shared" si="82"/>
        <v>6</v>
      </c>
      <c r="H325">
        <f>COUNTIFS(Grades!$A:$A,"="&amp;Alumn_Filtered!$A325,Grades!$J:$J,"=1",Grades!$P:$P,"&gt;=0.5",Grades!$I:$I,"="&amp;_xlfn.MINIFS(Grades!$I:$I,Grades!$A:$A,"="&amp;$A325))</f>
        <v>5</v>
      </c>
      <c r="I325" s="28">
        <f t="shared" si="83"/>
        <v>0.83333333333333337</v>
      </c>
      <c r="J325">
        <f>COUNTIFS(Grades!$A:$A,"="&amp;Alumn_Filtered!$A325,Grades!$J:$J,"=1",Grades!$P:$P,"&lt;0.5",Grades!$I:$I,"="&amp;_xlfn.MINIFS(Grades!$I:$I,Grades!$A:$A,"="&amp;$A325))</f>
        <v>1</v>
      </c>
      <c r="K325" s="28">
        <f t="shared" si="84"/>
        <v>0.16666666666666666</v>
      </c>
      <c r="L325" s="28">
        <f>_xlfn.MAXIFS(Grades!$P:$P,Grades!$A:$A,"="&amp;Alumn_Filtered!$A325,Grades!$J:$J,"=1",Grades!$I:$I,"="&amp;_xlfn.MINIFS(Grades!$I:$I,Grades!$A:$A,"="&amp;$A325))</f>
        <v>0.93333333333333324</v>
      </c>
      <c r="M325" s="28">
        <f>_xlfn.MINIFS(Grades!$P:$P,Grades!$A:$A,"="&amp;Alumn_Filtered!$A325,Grades!$J:$J,"=1",Grades!$I:$I,"="&amp;_xlfn.MINIFS(Grades!$I:$I,Grades!$A:$A,"="&amp;$A325))</f>
        <v>0.46666666666666662</v>
      </c>
      <c r="N325" s="28">
        <f>IF(G325&lt;&gt;0,SUMIFS(Grades!$P:$P,Grades!$P:$P,"&gt;0",Grades!$A:$A,"="&amp;Alumn_Filtered!$A325,Grades!$J:$J,"=1",Grades!$I:$I,"="&amp;_xlfn.MINIFS(Grades!$I:$I,Grades!$A:$A,"="&amp;$A325))/COUNTIFS(Grades!P:P,"&lt;&gt;BAD",Grades!P:P,"&lt;&gt;DRP",Grades!P:P,"&lt;&gt;CVL",Grades!$A:$A,"="&amp;Alumn_Filtered!$A325,Grades!$J:$J,"=1",Grades!$I:$I,"="&amp;_xlfn.MINIFS(Grades!$I:$I,Grades!$A:$A,"="&amp;$A325)),0)</f>
        <v>0.67222222222222217</v>
      </c>
      <c r="O325">
        <f>COUNTIFS(Grades!$A:$A,"="&amp;Alumn_Filtered!$A325,Grades!$J:$J,"=2",Grades!$I:$I,"="&amp;_xlfn.MINIFS(Grades!$I:$I,Grades!$A:$A,"="&amp;$A325))</f>
        <v>6</v>
      </c>
      <c r="P325">
        <f>COUNTIFS(Grades!$A:$A,"="&amp;Alumn_Filtered!$A325,Grades!$P:$P,"=DRP",Grades!$J:$J,"=2",Grades!$I:$I,"="&amp;_xlfn.MINIFS(Grades!$I:$I,Grades!$A:$A,"="&amp;$A325))</f>
        <v>0</v>
      </c>
      <c r="Q325">
        <f>COUNTIFS(Grades!$A:$A,"="&amp;Alumn_Filtered!$A325,Grades!$P:$P,"=BAD",Grades!$J:$J,"=2",Grades!$I:$I,"="&amp;_xlfn.MINIFS(Grades!$I:$I,Grades!$A:$A,"="&amp;$A325))</f>
        <v>0</v>
      </c>
      <c r="R325">
        <f>COUNTIFS(Grades!$A:$A,"="&amp;Alumn_Filtered!$A325,Grades!$P:$P,"CVL",Grades!$J:$J,"=2",Grades!$I:$I,"="&amp;_xlfn.MINIFS(Grades!$I:$I,Grades!$A:$A,"="&amp;$A325))</f>
        <v>0</v>
      </c>
      <c r="S325">
        <f t="shared" si="95"/>
        <v>6</v>
      </c>
      <c r="T325">
        <f>COUNTIFS(Grades!$A:$A,"="&amp;Alumn_Filtered!$A325,Grades!$J:$J,"=2",Grades!$P:$P,"&gt;=0.5",Grades!$I:$I,"="&amp;_xlfn.MINIFS(Grades!$I:$I,Grades!$A:$A,"="&amp;$A325))</f>
        <v>6</v>
      </c>
      <c r="U325" s="28">
        <f t="shared" si="85"/>
        <v>1</v>
      </c>
      <c r="V325">
        <f>COUNTIFS(Grades!$A:$A,"="&amp;Alumn_Filtered!$A325,Grades!$J:$J,"=2",Grades!$P:$P,"&lt;0.5",Grades!$I:$I,"="&amp;_xlfn.MINIFS(Grades!$I:$I,Grades!$A:$A,"="&amp;$A325))</f>
        <v>0</v>
      </c>
      <c r="W325" s="28">
        <f t="shared" si="86"/>
        <v>0</v>
      </c>
      <c r="X325" s="28">
        <f>_xlfn.MAXIFS(Grades!$P:$P,Grades!$A:$A,"="&amp;Alumn_Filtered!$A325,Grades!$J:$J,"=2",Grades!$I:$I,"="&amp;_xlfn.MINIFS(Grades!$I:$I,Grades!$A:$A,"="&amp;$A325))</f>
        <v>0.9</v>
      </c>
      <c r="Y325" s="28">
        <f>_xlfn.MINIFS(Grades!$P:$P,Grades!$A:$A,"="&amp;Alumn_Filtered!$A325,Grades!$J:$J,"=2",Grades!$I:$I,"="&amp;_xlfn.MINIFS(Grades!$I:$I,Grades!$A:$A,"="&amp;$A325))</f>
        <v>0.68333333333333324</v>
      </c>
      <c r="Z325" s="28">
        <f>IF(S325&lt;&gt;0,SUMIFS(Grades!$P:$P,Grades!$P:$P,"&gt;0",Grades!$A:$A,"="&amp;Alumn_Filtered!$A325,Grades!$J:$J,"=2",Grades!$I:$I,"="&amp;_xlfn.MINIFS(Grades!$I:$I,Grades!$A:$A,"="&amp;$A325))/COUNTIFS(Grades!P:P,"&lt;&gt;BAD",Grades!P:P,"&lt;&gt;DRP",Grades!P:P,"&lt;&gt;CVL",Grades!$A:$A,"="&amp;Alumn_Filtered!$A325,Grades!$J:$J,"=2",Grades!$I:$I,"="&amp;_xlfn.MINIFS(Grades!$I:$I,Grades!$A:$A,"="&amp;$A325)),0)</f>
        <v>0.78333333333333321</v>
      </c>
      <c r="AA325" s="28">
        <f t="shared" si="87"/>
        <v>0.11111111111111105</v>
      </c>
      <c r="AB325">
        <f t="shared" ca="1" si="81"/>
        <v>21</v>
      </c>
      <c r="AC325" t="str">
        <f>LEFT(VLOOKUP($A325,Ingresos!$C:$X,5,FALSE),1)</f>
        <v>S</v>
      </c>
      <c r="AD325">
        <f t="shared" si="88"/>
        <v>1</v>
      </c>
      <c r="AE325" t="str">
        <f>LEFT(VLOOKUP($A325,Ingresos!$C:$X,6,FALSE),1)</f>
        <v>R</v>
      </c>
      <c r="AF325">
        <f t="shared" si="89"/>
        <v>1</v>
      </c>
      <c r="AG325">
        <f>VLOOKUP($A325,Ingresos!$C:$X,9,FALSE)</f>
        <v>511</v>
      </c>
      <c r="AH325" s="28">
        <f t="shared" si="90"/>
        <v>0.49108589951377635</v>
      </c>
      <c r="AI325">
        <f>VLOOKUP($A325,Ingresos!$C:$X,10,FALSE)</f>
        <v>511</v>
      </c>
      <c r="AJ325" s="28">
        <f t="shared" si="91"/>
        <v>0.49108589951377635</v>
      </c>
      <c r="AK325">
        <f>VLOOKUP($A325,Ingresos!$C:$X,11,FALSE)</f>
        <v>531</v>
      </c>
      <c r="AL325" s="28">
        <f t="shared" si="92"/>
        <v>0.52350081037277152</v>
      </c>
      <c r="AM325">
        <f>VLOOKUP($A325,Ingresos!$C:$X,12,FALSE)</f>
        <v>617</v>
      </c>
      <c r="AN325" s="28">
        <f t="shared" si="93"/>
        <v>0.66288492706645052</v>
      </c>
      <c r="AO325">
        <f>VLOOKUP($A325,Ingresos!$C:$X,18,FALSE)</f>
        <v>13</v>
      </c>
      <c r="AP325">
        <f t="shared" si="80"/>
        <v>13</v>
      </c>
      <c r="AQ325" t="str">
        <f>VLOOKUP($A325,Ingresos!$C:$X,19,FALSE)</f>
        <v>H1</v>
      </c>
      <c r="AR325">
        <f t="shared" si="94"/>
        <v>1</v>
      </c>
      <c r="AS325">
        <f>VLOOKUP($A325,Ingresos!$C:$X,22,FALSE)</f>
        <v>11</v>
      </c>
    </row>
    <row r="326" spans="1:45" x14ac:dyDescent="0.25">
      <c r="A326">
        <v>195251703</v>
      </c>
      <c r="B326">
        <f>IF((_xlfn.MAXIFS(Grades!$I:$I,Grades!$A:$A,"="&amp;$A326)-_xlfn.MINIFS(Grades!$I:$I,Grades!$A:$A,"="&amp;$A326))=0,0,1)</f>
        <v>1</v>
      </c>
      <c r="C326">
        <f>COUNTIFS(Grades!$A:$A,"="&amp;Alumn_Filtered!$A326,Grades!$J:$J,"=1",Grades!$I:$I,"="&amp;_xlfn.MINIFS(Grades!$I:$I,Grades!$A:$A,"="&amp;$A326))</f>
        <v>6</v>
      </c>
      <c r="D326">
        <f>COUNTIFS(Grades!$A:$A,"="&amp;Alumn_Filtered!$A326,Grades!$P:$P,"=DRP",Grades!$J:$J,"=1",Grades!$I:$I,"="&amp;_xlfn.MINIFS(Grades!$I:$I,Grades!$A:$A,"="&amp;$A326))</f>
        <v>0</v>
      </c>
      <c r="E326">
        <f>COUNTIFS(Grades!$A:$A,"="&amp;Alumn_Filtered!$A326,Grades!$P:$P,"=BAD",Grades!$J:$J,"=1",Grades!$I:$I,"="&amp;_xlfn.MINIFS(Grades!$I:$I,Grades!$A:$A,"="&amp;$A326))</f>
        <v>1</v>
      </c>
      <c r="F326">
        <f>COUNTIFS(Grades!$A:$A,"="&amp;Alumn_Filtered!$A326,Grades!$P:$P,"CVL",Grades!$J:$J,"=1",Grades!$I:$I,"="&amp;_xlfn.MINIFS(Grades!$I:$I,Grades!$A:$A,"="&amp;$A326))</f>
        <v>0</v>
      </c>
      <c r="G326" s="30">
        <f t="shared" si="82"/>
        <v>5</v>
      </c>
      <c r="H326">
        <f>COUNTIFS(Grades!$A:$A,"="&amp;Alumn_Filtered!$A326,Grades!$J:$J,"=1",Grades!$P:$P,"&gt;=0.5",Grades!$I:$I,"="&amp;_xlfn.MINIFS(Grades!$I:$I,Grades!$A:$A,"="&amp;$A326))</f>
        <v>1</v>
      </c>
      <c r="I326" s="28">
        <f t="shared" si="83"/>
        <v>0.2</v>
      </c>
      <c r="J326">
        <f>COUNTIFS(Grades!$A:$A,"="&amp;Alumn_Filtered!$A326,Grades!$J:$J,"=1",Grades!$P:$P,"&lt;0.5",Grades!$I:$I,"="&amp;_xlfn.MINIFS(Grades!$I:$I,Grades!$A:$A,"="&amp;$A326))</f>
        <v>4</v>
      </c>
      <c r="K326" s="28">
        <f t="shared" si="84"/>
        <v>0.8</v>
      </c>
      <c r="L326" s="28">
        <f>_xlfn.MAXIFS(Grades!$P:$P,Grades!$A:$A,"="&amp;Alumn_Filtered!$A326,Grades!$J:$J,"=1",Grades!$I:$I,"="&amp;_xlfn.MINIFS(Grades!$I:$I,Grades!$A:$A,"="&amp;$A326))</f>
        <v>0.73333333333333339</v>
      </c>
      <c r="M326" s="28">
        <f>_xlfn.MINIFS(Grades!$P:$P,Grades!$A:$A,"="&amp;Alumn_Filtered!$A326,Grades!$J:$J,"=1",Grades!$I:$I,"="&amp;_xlfn.MINIFS(Grades!$I:$I,Grades!$A:$A,"="&amp;$A326))</f>
        <v>0.20000000000000004</v>
      </c>
      <c r="N326" s="28">
        <f>IF(G326&lt;&gt;0,SUMIFS(Grades!$P:$P,Grades!$P:$P,"&gt;0",Grades!$A:$A,"="&amp;Alumn_Filtered!$A326,Grades!$J:$J,"=1",Grades!$I:$I,"="&amp;_xlfn.MINIFS(Grades!$I:$I,Grades!$A:$A,"="&amp;$A326))/COUNTIFS(Grades!P:P,"&lt;&gt;BAD",Grades!P:P,"&lt;&gt;DRP",Grades!P:P,"&lt;&gt;CVL",Grades!$A:$A,"="&amp;Alumn_Filtered!$A326,Grades!$J:$J,"=1",Grades!$I:$I,"="&amp;_xlfn.MINIFS(Grades!$I:$I,Grades!$A:$A,"="&amp;$A326)),0)</f>
        <v>0.34666666666666668</v>
      </c>
      <c r="O326">
        <f>COUNTIFS(Grades!$A:$A,"="&amp;Alumn_Filtered!$A326,Grades!$J:$J,"=2",Grades!$I:$I,"="&amp;_xlfn.MINIFS(Grades!$I:$I,Grades!$A:$A,"="&amp;$A326))</f>
        <v>8</v>
      </c>
      <c r="P326">
        <f>COUNTIFS(Grades!$A:$A,"="&amp;Alumn_Filtered!$A326,Grades!$P:$P,"=DRP",Grades!$J:$J,"=2",Grades!$I:$I,"="&amp;_xlfn.MINIFS(Grades!$I:$I,Grades!$A:$A,"="&amp;$A326))</f>
        <v>1</v>
      </c>
      <c r="Q326">
        <f>COUNTIFS(Grades!$A:$A,"="&amp;Alumn_Filtered!$A326,Grades!$P:$P,"=BAD",Grades!$J:$J,"=2",Grades!$I:$I,"="&amp;_xlfn.MINIFS(Grades!$I:$I,Grades!$A:$A,"="&amp;$A326))</f>
        <v>3</v>
      </c>
      <c r="R326">
        <f>COUNTIFS(Grades!$A:$A,"="&amp;Alumn_Filtered!$A326,Grades!$P:$P,"CVL",Grades!$J:$J,"=2",Grades!$I:$I,"="&amp;_xlfn.MINIFS(Grades!$I:$I,Grades!$A:$A,"="&amp;$A326))</f>
        <v>0</v>
      </c>
      <c r="S326">
        <f t="shared" si="95"/>
        <v>4</v>
      </c>
      <c r="T326">
        <f>COUNTIFS(Grades!$A:$A,"="&amp;Alumn_Filtered!$A326,Grades!$J:$J,"=2",Grades!$P:$P,"&gt;=0.5",Grades!$I:$I,"="&amp;_xlfn.MINIFS(Grades!$I:$I,Grades!$A:$A,"="&amp;$A326))</f>
        <v>0</v>
      </c>
      <c r="U326" s="28">
        <f t="shared" si="85"/>
        <v>0</v>
      </c>
      <c r="V326">
        <f>COUNTIFS(Grades!$A:$A,"="&amp;Alumn_Filtered!$A326,Grades!$J:$J,"=2",Grades!$P:$P,"&lt;0.5",Grades!$I:$I,"="&amp;_xlfn.MINIFS(Grades!$I:$I,Grades!$A:$A,"="&amp;$A326))</f>
        <v>4</v>
      </c>
      <c r="W326" s="28">
        <f t="shared" si="86"/>
        <v>1</v>
      </c>
      <c r="X326" s="28">
        <f>_xlfn.MAXIFS(Grades!$P:$P,Grades!$A:$A,"="&amp;Alumn_Filtered!$A326,Grades!$J:$J,"=2",Grades!$I:$I,"="&amp;_xlfn.MINIFS(Grades!$I:$I,Grades!$A:$A,"="&amp;$A326))</f>
        <v>0.3</v>
      </c>
      <c r="Y326" s="28">
        <f>_xlfn.MINIFS(Grades!$P:$P,Grades!$A:$A,"="&amp;Alumn_Filtered!$A326,Grades!$J:$J,"=2",Grades!$I:$I,"="&amp;_xlfn.MINIFS(Grades!$I:$I,Grades!$A:$A,"="&amp;$A326))</f>
        <v>0</v>
      </c>
      <c r="Z326" s="28">
        <f>IF(S326&lt;&gt;0,SUMIFS(Grades!$P:$P,Grades!$P:$P,"&gt;0",Grades!$A:$A,"="&amp;Alumn_Filtered!$A326,Grades!$J:$J,"=2",Grades!$I:$I,"="&amp;_xlfn.MINIFS(Grades!$I:$I,Grades!$A:$A,"="&amp;$A326))/COUNTIFS(Grades!P:P,"&lt;&gt;BAD",Grades!P:P,"&lt;&gt;DRP",Grades!P:P,"&lt;&gt;CVL",Grades!$A:$A,"="&amp;Alumn_Filtered!$A326,Grades!$J:$J,"=2",Grades!$I:$I,"="&amp;_xlfn.MINIFS(Grades!$I:$I,Grades!$A:$A,"="&amp;$A326)),0)</f>
        <v>0.11666666666666667</v>
      </c>
      <c r="AA326" s="28">
        <f t="shared" si="87"/>
        <v>-0.23</v>
      </c>
      <c r="AB326">
        <f t="shared" ca="1" si="81"/>
        <v>21</v>
      </c>
      <c r="AC326" t="str">
        <f>LEFT(VLOOKUP($A326,Ingresos!$C:$X,5,FALSE),1)</f>
        <v>S</v>
      </c>
      <c r="AD326">
        <f t="shared" si="88"/>
        <v>1</v>
      </c>
      <c r="AE326" t="str">
        <f>LEFT(VLOOKUP($A326,Ingresos!$C:$X,6,FALSE),1)</f>
        <v>R</v>
      </c>
      <c r="AF326">
        <f t="shared" si="89"/>
        <v>1</v>
      </c>
      <c r="AG326">
        <f>VLOOKUP($A326,Ingresos!$C:$X,9,FALSE)</f>
        <v>490</v>
      </c>
      <c r="AH326" s="28">
        <f t="shared" si="90"/>
        <v>0.45705024311183146</v>
      </c>
      <c r="AI326">
        <f>VLOOKUP($A326,Ingresos!$C:$X,10,FALSE)</f>
        <v>519</v>
      </c>
      <c r="AJ326" s="28">
        <f t="shared" si="91"/>
        <v>0.50405186385737444</v>
      </c>
      <c r="AK326">
        <f>VLOOKUP($A326,Ingresos!$C:$X,11,FALSE)</f>
        <v>616</v>
      </c>
      <c r="AL326" s="28">
        <f t="shared" si="92"/>
        <v>0.66126418152350086</v>
      </c>
      <c r="AM326">
        <f>VLOOKUP($A326,Ingresos!$C:$X,12,FALSE)</f>
        <v>602</v>
      </c>
      <c r="AN326" s="28">
        <f t="shared" si="93"/>
        <v>0.63857374392220423</v>
      </c>
      <c r="AO326">
        <f>VLOOKUP($A326,Ingresos!$C:$X,18,FALSE)</f>
        <v>13</v>
      </c>
      <c r="AP326">
        <f t="shared" si="80"/>
        <v>13</v>
      </c>
      <c r="AQ326" t="str">
        <f>VLOOKUP($A326,Ingresos!$C:$X,19,FALSE)</f>
        <v>H1</v>
      </c>
      <c r="AR326">
        <f t="shared" si="94"/>
        <v>1</v>
      </c>
      <c r="AS326">
        <f>VLOOKUP($A326,Ingresos!$C:$X,22,FALSE)</f>
        <v>0</v>
      </c>
    </row>
    <row r="327" spans="1:45" x14ac:dyDescent="0.25">
      <c r="A327">
        <v>195253765</v>
      </c>
      <c r="B327">
        <f>IF((_xlfn.MAXIFS(Grades!$I:$I,Grades!$A:$A,"="&amp;$A327)-_xlfn.MINIFS(Grades!$I:$I,Grades!$A:$A,"="&amp;$A327))=0,0,1)</f>
        <v>0</v>
      </c>
      <c r="C327">
        <f>COUNTIFS(Grades!$A:$A,"="&amp;Alumn_Filtered!$A327,Grades!$J:$J,"=1",Grades!$I:$I,"="&amp;_xlfn.MINIFS(Grades!$I:$I,Grades!$A:$A,"="&amp;$A327))</f>
        <v>6</v>
      </c>
      <c r="D327">
        <f>COUNTIFS(Grades!$A:$A,"="&amp;Alumn_Filtered!$A327,Grades!$P:$P,"=DRP",Grades!$J:$J,"=1",Grades!$I:$I,"="&amp;_xlfn.MINIFS(Grades!$I:$I,Grades!$A:$A,"="&amp;$A327))</f>
        <v>0</v>
      </c>
      <c r="E327">
        <f>COUNTIFS(Grades!$A:$A,"="&amp;Alumn_Filtered!$A327,Grades!$P:$P,"=BAD",Grades!$J:$J,"=1",Grades!$I:$I,"="&amp;_xlfn.MINIFS(Grades!$I:$I,Grades!$A:$A,"="&amp;$A327))</f>
        <v>2</v>
      </c>
      <c r="F327">
        <f>COUNTIFS(Grades!$A:$A,"="&amp;Alumn_Filtered!$A327,Grades!$P:$P,"CVL",Grades!$J:$J,"=1",Grades!$I:$I,"="&amp;_xlfn.MINIFS(Grades!$I:$I,Grades!$A:$A,"="&amp;$A327))</f>
        <v>0</v>
      </c>
      <c r="G327" s="30">
        <f t="shared" si="82"/>
        <v>4</v>
      </c>
      <c r="H327">
        <f>COUNTIFS(Grades!$A:$A,"="&amp;Alumn_Filtered!$A327,Grades!$J:$J,"=1",Grades!$P:$P,"&gt;=0.5",Grades!$I:$I,"="&amp;_xlfn.MINIFS(Grades!$I:$I,Grades!$A:$A,"="&amp;$A327))</f>
        <v>1</v>
      </c>
      <c r="I327" s="28">
        <f t="shared" si="83"/>
        <v>0.25</v>
      </c>
      <c r="J327">
        <f>COUNTIFS(Grades!$A:$A,"="&amp;Alumn_Filtered!$A327,Grades!$J:$J,"=1",Grades!$P:$P,"&lt;0.5",Grades!$I:$I,"="&amp;_xlfn.MINIFS(Grades!$I:$I,Grades!$A:$A,"="&amp;$A327))</f>
        <v>3</v>
      </c>
      <c r="K327" s="28">
        <f t="shared" si="84"/>
        <v>0.75</v>
      </c>
      <c r="L327" s="28">
        <f>_xlfn.MAXIFS(Grades!$P:$P,Grades!$A:$A,"="&amp;Alumn_Filtered!$A327,Grades!$J:$J,"=1",Grades!$I:$I,"="&amp;_xlfn.MINIFS(Grades!$I:$I,Grades!$A:$A,"="&amp;$A327))</f>
        <v>0.91666666666666663</v>
      </c>
      <c r="M327" s="28">
        <f>_xlfn.MINIFS(Grades!$P:$P,Grades!$A:$A,"="&amp;Alumn_Filtered!$A327,Grades!$J:$J,"=1",Grades!$I:$I,"="&amp;_xlfn.MINIFS(Grades!$I:$I,Grades!$A:$A,"="&amp;$A327))</f>
        <v>0.11666666666666665</v>
      </c>
      <c r="N327" s="28">
        <f>IF(G327&lt;&gt;0,SUMIFS(Grades!$P:$P,Grades!$P:$P,"&gt;0",Grades!$A:$A,"="&amp;Alumn_Filtered!$A327,Grades!$J:$J,"=1",Grades!$I:$I,"="&amp;_xlfn.MINIFS(Grades!$I:$I,Grades!$A:$A,"="&amp;$A327))/COUNTIFS(Grades!P:P,"&lt;&gt;BAD",Grades!P:P,"&lt;&gt;DRP",Grades!P:P,"&lt;&gt;CVL",Grades!$A:$A,"="&amp;Alumn_Filtered!$A327,Grades!$J:$J,"=1",Grades!$I:$I,"="&amp;_xlfn.MINIFS(Grades!$I:$I,Grades!$A:$A,"="&amp;$A327)),0)</f>
        <v>0.41666666666666663</v>
      </c>
      <c r="O327">
        <f>COUNTIFS(Grades!$A:$A,"="&amp;Alumn_Filtered!$A327,Grades!$J:$J,"=2",Grades!$I:$I,"="&amp;_xlfn.MINIFS(Grades!$I:$I,Grades!$A:$A,"="&amp;$A327))</f>
        <v>5</v>
      </c>
      <c r="P327">
        <f>COUNTIFS(Grades!$A:$A,"="&amp;Alumn_Filtered!$A327,Grades!$P:$P,"=DRP",Grades!$J:$J,"=2",Grades!$I:$I,"="&amp;_xlfn.MINIFS(Grades!$I:$I,Grades!$A:$A,"="&amp;$A327))</f>
        <v>5</v>
      </c>
      <c r="Q327">
        <f>COUNTIFS(Grades!$A:$A,"="&amp;Alumn_Filtered!$A327,Grades!$P:$P,"=BAD",Grades!$J:$J,"=2",Grades!$I:$I,"="&amp;_xlfn.MINIFS(Grades!$I:$I,Grades!$A:$A,"="&amp;$A327))</f>
        <v>0</v>
      </c>
      <c r="R327">
        <f>COUNTIFS(Grades!$A:$A,"="&amp;Alumn_Filtered!$A327,Grades!$P:$P,"CVL",Grades!$J:$J,"=2",Grades!$I:$I,"="&amp;_xlfn.MINIFS(Grades!$I:$I,Grades!$A:$A,"="&amp;$A327))</f>
        <v>0</v>
      </c>
      <c r="S327">
        <f t="shared" si="95"/>
        <v>0</v>
      </c>
      <c r="T327">
        <f>COUNTIFS(Grades!$A:$A,"="&amp;Alumn_Filtered!$A327,Grades!$J:$J,"=2",Grades!$P:$P,"&gt;=0.5",Grades!$I:$I,"="&amp;_xlfn.MINIFS(Grades!$I:$I,Grades!$A:$A,"="&amp;$A327))</f>
        <v>0</v>
      </c>
      <c r="U327" s="28">
        <f t="shared" si="85"/>
        <v>0</v>
      </c>
      <c r="V327">
        <f>COUNTIFS(Grades!$A:$A,"="&amp;Alumn_Filtered!$A327,Grades!$J:$J,"=2",Grades!$P:$P,"&lt;0.5",Grades!$I:$I,"="&amp;_xlfn.MINIFS(Grades!$I:$I,Grades!$A:$A,"="&amp;$A327))</f>
        <v>0</v>
      </c>
      <c r="W327" s="28">
        <f t="shared" si="86"/>
        <v>0</v>
      </c>
      <c r="X327" s="28">
        <f>_xlfn.MAXIFS(Grades!$P:$P,Grades!$A:$A,"="&amp;Alumn_Filtered!$A327,Grades!$J:$J,"=2",Grades!$I:$I,"="&amp;_xlfn.MINIFS(Grades!$I:$I,Grades!$A:$A,"="&amp;$A327))</f>
        <v>0</v>
      </c>
      <c r="Y327" s="28">
        <f>_xlfn.MINIFS(Grades!$P:$P,Grades!$A:$A,"="&amp;Alumn_Filtered!$A327,Grades!$J:$J,"=2",Grades!$I:$I,"="&amp;_xlfn.MINIFS(Grades!$I:$I,Grades!$A:$A,"="&amp;$A327))</f>
        <v>0</v>
      </c>
      <c r="Z327" s="28">
        <f>IF(S327&lt;&gt;0,SUMIFS(Grades!$P:$P,Grades!$P:$P,"&gt;0",Grades!$A:$A,"="&amp;Alumn_Filtered!$A327,Grades!$J:$J,"=2",Grades!$I:$I,"="&amp;_xlfn.MINIFS(Grades!$I:$I,Grades!$A:$A,"="&amp;$A327))/COUNTIFS(Grades!P:P,"&lt;&gt;BAD",Grades!P:P,"&lt;&gt;DRP",Grades!P:P,"&lt;&gt;CVL",Grades!$A:$A,"="&amp;Alumn_Filtered!$A327,Grades!$J:$J,"=2",Grades!$I:$I,"="&amp;_xlfn.MINIFS(Grades!$I:$I,Grades!$A:$A,"="&amp;$A327)),0)</f>
        <v>0</v>
      </c>
      <c r="AA327" s="28">
        <f t="shared" si="87"/>
        <v>-0.41666666666666663</v>
      </c>
      <c r="AB327">
        <f t="shared" ca="1" si="81"/>
        <v>21</v>
      </c>
      <c r="AC327" t="str">
        <f>LEFT(VLOOKUP($A327,Ingresos!$C:$X,5,FALSE),1)</f>
        <v>S</v>
      </c>
      <c r="AD327">
        <f t="shared" si="88"/>
        <v>1</v>
      </c>
      <c r="AE327" t="str">
        <f>LEFT(VLOOKUP($A327,Ingresos!$C:$X,6,FALSE),1)</f>
        <v>R</v>
      </c>
      <c r="AF327">
        <f t="shared" si="89"/>
        <v>1</v>
      </c>
      <c r="AG327">
        <f>VLOOKUP($A327,Ingresos!$C:$X,9,FALSE)</f>
        <v>439</v>
      </c>
      <c r="AH327" s="28">
        <f t="shared" si="90"/>
        <v>0.37439222042139386</v>
      </c>
      <c r="AI327">
        <f>VLOOKUP($A327,Ingresos!$C:$X,10,FALSE)</f>
        <v>439</v>
      </c>
      <c r="AJ327" s="28">
        <f t="shared" si="91"/>
        <v>0.37439222042139386</v>
      </c>
      <c r="AK327">
        <f>VLOOKUP($A327,Ingresos!$C:$X,11,FALSE)</f>
        <v>492</v>
      </c>
      <c r="AL327" s="28">
        <f t="shared" si="92"/>
        <v>0.46029173419773095</v>
      </c>
      <c r="AM327">
        <f>VLOOKUP($A327,Ingresos!$C:$X,12,FALSE)</f>
        <v>578</v>
      </c>
      <c r="AN327" s="28">
        <f t="shared" si="93"/>
        <v>0.59967585089141007</v>
      </c>
      <c r="AO327">
        <f>VLOOKUP($A327,Ingresos!$C:$X,18,FALSE)</f>
        <v>13</v>
      </c>
      <c r="AP327">
        <f t="shared" si="80"/>
        <v>13</v>
      </c>
      <c r="AQ327" t="str">
        <f>VLOOKUP($A327,Ingresos!$C:$X,19,FALSE)</f>
        <v>H1</v>
      </c>
      <c r="AR327">
        <f t="shared" si="94"/>
        <v>1</v>
      </c>
      <c r="AS327">
        <f>VLOOKUP($A327,Ingresos!$C:$X,22,FALSE)</f>
        <v>0</v>
      </c>
    </row>
    <row r="328" spans="1:45" x14ac:dyDescent="0.25">
      <c r="A328">
        <v>195256217</v>
      </c>
      <c r="B328">
        <f>IF((_xlfn.MAXIFS(Grades!$I:$I,Grades!$A:$A,"="&amp;$A328)-_xlfn.MINIFS(Grades!$I:$I,Grades!$A:$A,"="&amp;$A328))=0,0,1)</f>
        <v>1</v>
      </c>
      <c r="C328">
        <f>COUNTIFS(Grades!$A:$A,"="&amp;Alumn_Filtered!$A328,Grades!$J:$J,"=1",Grades!$I:$I,"="&amp;_xlfn.MINIFS(Grades!$I:$I,Grades!$A:$A,"="&amp;$A328))</f>
        <v>6</v>
      </c>
      <c r="D328">
        <f>COUNTIFS(Grades!$A:$A,"="&amp;Alumn_Filtered!$A328,Grades!$P:$P,"=DRP",Grades!$J:$J,"=1",Grades!$I:$I,"="&amp;_xlfn.MINIFS(Grades!$I:$I,Grades!$A:$A,"="&amp;$A328))</f>
        <v>0</v>
      </c>
      <c r="E328">
        <f>COUNTIFS(Grades!$A:$A,"="&amp;Alumn_Filtered!$A328,Grades!$P:$P,"=BAD",Grades!$J:$J,"=1",Grades!$I:$I,"="&amp;_xlfn.MINIFS(Grades!$I:$I,Grades!$A:$A,"="&amp;$A328))</f>
        <v>0</v>
      </c>
      <c r="F328">
        <f>COUNTIFS(Grades!$A:$A,"="&amp;Alumn_Filtered!$A328,Grades!$P:$P,"CVL",Grades!$J:$J,"=1",Grades!$I:$I,"="&amp;_xlfn.MINIFS(Grades!$I:$I,Grades!$A:$A,"="&amp;$A328))</f>
        <v>0</v>
      </c>
      <c r="G328" s="30">
        <f t="shared" si="82"/>
        <v>6</v>
      </c>
      <c r="H328">
        <f>COUNTIFS(Grades!$A:$A,"="&amp;Alumn_Filtered!$A328,Grades!$J:$J,"=1",Grades!$P:$P,"&gt;=0.5",Grades!$I:$I,"="&amp;_xlfn.MINIFS(Grades!$I:$I,Grades!$A:$A,"="&amp;$A328))</f>
        <v>6</v>
      </c>
      <c r="I328" s="28">
        <f t="shared" si="83"/>
        <v>1</v>
      </c>
      <c r="J328">
        <f>COUNTIFS(Grades!$A:$A,"="&amp;Alumn_Filtered!$A328,Grades!$J:$J,"=1",Grades!$P:$P,"&lt;0.5",Grades!$I:$I,"="&amp;_xlfn.MINIFS(Grades!$I:$I,Grades!$A:$A,"="&amp;$A328))</f>
        <v>0</v>
      </c>
      <c r="K328" s="28">
        <f t="shared" si="84"/>
        <v>0</v>
      </c>
      <c r="L328" s="28">
        <f>_xlfn.MAXIFS(Grades!$P:$P,Grades!$A:$A,"="&amp;Alumn_Filtered!$A328,Grades!$J:$J,"=1",Grades!$I:$I,"="&amp;_xlfn.MINIFS(Grades!$I:$I,Grades!$A:$A,"="&amp;$A328))</f>
        <v>0.8833333333333333</v>
      </c>
      <c r="M328" s="28">
        <f>_xlfn.MINIFS(Grades!$P:$P,Grades!$A:$A,"="&amp;Alumn_Filtered!$A328,Grades!$J:$J,"=1",Grades!$I:$I,"="&amp;_xlfn.MINIFS(Grades!$I:$I,Grades!$A:$A,"="&amp;$A328))</f>
        <v>0.5</v>
      </c>
      <c r="N328" s="28">
        <f>IF(G328&lt;&gt;0,SUMIFS(Grades!$P:$P,Grades!$P:$P,"&gt;0",Grades!$A:$A,"="&amp;Alumn_Filtered!$A328,Grades!$J:$J,"=1",Grades!$I:$I,"="&amp;_xlfn.MINIFS(Grades!$I:$I,Grades!$A:$A,"="&amp;$A328))/COUNTIFS(Grades!P:P,"&lt;&gt;BAD",Grades!P:P,"&lt;&gt;DRP",Grades!P:P,"&lt;&gt;CVL",Grades!$A:$A,"="&amp;Alumn_Filtered!$A328,Grades!$J:$J,"=1",Grades!$I:$I,"="&amp;_xlfn.MINIFS(Grades!$I:$I,Grades!$A:$A,"="&amp;$A328)),0)</f>
        <v>0.67500000000000016</v>
      </c>
      <c r="O328">
        <f>COUNTIFS(Grades!$A:$A,"="&amp;Alumn_Filtered!$A328,Grades!$J:$J,"=2",Grades!$I:$I,"="&amp;_xlfn.MINIFS(Grades!$I:$I,Grades!$A:$A,"="&amp;$A328))</f>
        <v>7</v>
      </c>
      <c r="P328">
        <f>COUNTIFS(Grades!$A:$A,"="&amp;Alumn_Filtered!$A328,Grades!$P:$P,"=DRP",Grades!$J:$J,"=2",Grades!$I:$I,"="&amp;_xlfn.MINIFS(Grades!$I:$I,Grades!$A:$A,"="&amp;$A328))</f>
        <v>1</v>
      </c>
      <c r="Q328">
        <f>COUNTIFS(Grades!$A:$A,"="&amp;Alumn_Filtered!$A328,Grades!$P:$P,"=BAD",Grades!$J:$J,"=2",Grades!$I:$I,"="&amp;_xlfn.MINIFS(Grades!$I:$I,Grades!$A:$A,"="&amp;$A328))</f>
        <v>0</v>
      </c>
      <c r="R328">
        <f>COUNTIFS(Grades!$A:$A,"="&amp;Alumn_Filtered!$A328,Grades!$P:$P,"CVL",Grades!$J:$J,"=2",Grades!$I:$I,"="&amp;_xlfn.MINIFS(Grades!$I:$I,Grades!$A:$A,"="&amp;$A328))</f>
        <v>0</v>
      </c>
      <c r="S328">
        <f t="shared" si="95"/>
        <v>6</v>
      </c>
      <c r="T328">
        <f>COUNTIFS(Grades!$A:$A,"="&amp;Alumn_Filtered!$A328,Grades!$J:$J,"=2",Grades!$P:$P,"&gt;=0.5",Grades!$I:$I,"="&amp;_xlfn.MINIFS(Grades!$I:$I,Grades!$A:$A,"="&amp;$A328))</f>
        <v>3</v>
      </c>
      <c r="U328" s="28">
        <f t="shared" si="85"/>
        <v>0.5</v>
      </c>
      <c r="V328">
        <f>COUNTIFS(Grades!$A:$A,"="&amp;Alumn_Filtered!$A328,Grades!$J:$J,"=2",Grades!$P:$P,"&lt;0.5",Grades!$I:$I,"="&amp;_xlfn.MINIFS(Grades!$I:$I,Grades!$A:$A,"="&amp;$A328))</f>
        <v>3</v>
      </c>
      <c r="W328" s="28">
        <f t="shared" si="86"/>
        <v>0.5</v>
      </c>
      <c r="X328" s="28">
        <f>_xlfn.MAXIFS(Grades!$P:$P,Grades!$A:$A,"="&amp;Alumn_Filtered!$A328,Grades!$J:$J,"=2",Grades!$I:$I,"="&amp;_xlfn.MINIFS(Grades!$I:$I,Grades!$A:$A,"="&amp;$A328))</f>
        <v>0.83333333333333337</v>
      </c>
      <c r="Y328" s="28">
        <f>_xlfn.MINIFS(Grades!$P:$P,Grades!$A:$A,"="&amp;Alumn_Filtered!$A328,Grades!$J:$J,"=2",Grades!$I:$I,"="&amp;_xlfn.MINIFS(Grades!$I:$I,Grades!$A:$A,"="&amp;$A328))</f>
        <v>8.3333333333333329E-2</v>
      </c>
      <c r="Z328" s="28">
        <f>IF(S328&lt;&gt;0,SUMIFS(Grades!$P:$P,Grades!$P:$P,"&gt;0",Grades!$A:$A,"="&amp;Alumn_Filtered!$A328,Grades!$J:$J,"=2",Grades!$I:$I,"="&amp;_xlfn.MINIFS(Grades!$I:$I,Grades!$A:$A,"="&amp;$A328))/COUNTIFS(Grades!P:P,"&lt;&gt;BAD",Grades!P:P,"&lt;&gt;DRP",Grades!P:P,"&lt;&gt;CVL",Grades!$A:$A,"="&amp;Alumn_Filtered!$A328,Grades!$J:$J,"=2",Grades!$I:$I,"="&amp;_xlfn.MINIFS(Grades!$I:$I,Grades!$A:$A,"="&amp;$A328)),0)</f>
        <v>0.45</v>
      </c>
      <c r="AA328" s="28">
        <f t="shared" si="87"/>
        <v>-0.22500000000000014</v>
      </c>
      <c r="AB328">
        <f t="shared" ca="1" si="81"/>
        <v>21</v>
      </c>
      <c r="AC328" t="str">
        <f>LEFT(VLOOKUP($A328,Ingresos!$C:$X,5,FALSE),1)</f>
        <v>S</v>
      </c>
      <c r="AD328">
        <f t="shared" si="88"/>
        <v>1</v>
      </c>
      <c r="AE328" t="str">
        <f>LEFT(VLOOKUP($A328,Ingresos!$C:$X,6,FALSE),1)</f>
        <v>R</v>
      </c>
      <c r="AF328">
        <f t="shared" si="89"/>
        <v>1</v>
      </c>
      <c r="AG328">
        <f>VLOOKUP($A328,Ingresos!$C:$X,9,FALSE)</f>
        <v>564</v>
      </c>
      <c r="AH328" s="28">
        <f t="shared" si="90"/>
        <v>0.57698541329011344</v>
      </c>
      <c r="AI328">
        <f>VLOOKUP($A328,Ingresos!$C:$X,10,FALSE)</f>
        <v>575</v>
      </c>
      <c r="AJ328" s="28">
        <f t="shared" si="91"/>
        <v>0.59481361426256074</v>
      </c>
      <c r="AK328">
        <f>VLOOKUP($A328,Ingresos!$C:$X,11,FALSE)</f>
        <v>551</v>
      </c>
      <c r="AL328" s="28">
        <f t="shared" si="92"/>
        <v>0.55591572123176658</v>
      </c>
      <c r="AM328">
        <f>VLOOKUP($A328,Ingresos!$C:$X,12,FALSE)</f>
        <v>628</v>
      </c>
      <c r="AN328" s="28">
        <f t="shared" si="93"/>
        <v>0.68071312803889794</v>
      </c>
      <c r="AO328" t="str">
        <f>VLOOKUP($A328,Ingresos!$C:$X,18,FALSE)</f>
        <v>RM</v>
      </c>
      <c r="AP328">
        <f t="shared" si="80"/>
        <v>13</v>
      </c>
      <c r="AQ328" t="str">
        <f>VLOOKUP($A328,Ingresos!$C:$X,19,FALSE)</f>
        <v>H1</v>
      </c>
      <c r="AR328">
        <f t="shared" si="94"/>
        <v>1</v>
      </c>
      <c r="AS328">
        <f>VLOOKUP($A328,Ingresos!$C:$X,22,FALSE)</f>
        <v>0</v>
      </c>
    </row>
    <row r="329" spans="1:45" x14ac:dyDescent="0.25">
      <c r="A329">
        <v>195257051</v>
      </c>
      <c r="B329">
        <f>IF((_xlfn.MAXIFS(Grades!$I:$I,Grades!$A:$A,"="&amp;$A329)-_xlfn.MINIFS(Grades!$I:$I,Grades!$A:$A,"="&amp;$A329))=0,0,1)</f>
        <v>1</v>
      </c>
      <c r="C329">
        <f>COUNTIFS(Grades!$A:$A,"="&amp;Alumn_Filtered!$A329,Grades!$J:$J,"=1",Grades!$I:$I,"="&amp;_xlfn.MINIFS(Grades!$I:$I,Grades!$A:$A,"="&amp;$A329))</f>
        <v>6</v>
      </c>
      <c r="D329">
        <f>COUNTIFS(Grades!$A:$A,"="&amp;Alumn_Filtered!$A329,Grades!$P:$P,"=DRP",Grades!$J:$J,"=1",Grades!$I:$I,"="&amp;_xlfn.MINIFS(Grades!$I:$I,Grades!$A:$A,"="&amp;$A329))</f>
        <v>0</v>
      </c>
      <c r="E329">
        <f>COUNTIFS(Grades!$A:$A,"="&amp;Alumn_Filtered!$A329,Grades!$P:$P,"=BAD",Grades!$J:$J,"=1",Grades!$I:$I,"="&amp;_xlfn.MINIFS(Grades!$I:$I,Grades!$A:$A,"="&amp;$A329))</f>
        <v>0</v>
      </c>
      <c r="F329">
        <f>COUNTIFS(Grades!$A:$A,"="&amp;Alumn_Filtered!$A329,Grades!$P:$P,"CVL",Grades!$J:$J,"=1",Grades!$I:$I,"="&amp;_xlfn.MINIFS(Grades!$I:$I,Grades!$A:$A,"="&amp;$A329))</f>
        <v>0</v>
      </c>
      <c r="G329" s="30">
        <f t="shared" si="82"/>
        <v>6</v>
      </c>
      <c r="H329">
        <f>COUNTIFS(Grades!$A:$A,"="&amp;Alumn_Filtered!$A329,Grades!$J:$J,"=1",Grades!$P:$P,"&gt;=0.5",Grades!$I:$I,"="&amp;_xlfn.MINIFS(Grades!$I:$I,Grades!$A:$A,"="&amp;$A329))</f>
        <v>6</v>
      </c>
      <c r="I329" s="28">
        <f t="shared" si="83"/>
        <v>1</v>
      </c>
      <c r="J329">
        <f>COUNTIFS(Grades!$A:$A,"="&amp;Alumn_Filtered!$A329,Grades!$J:$J,"=1",Grades!$P:$P,"&lt;0.5",Grades!$I:$I,"="&amp;_xlfn.MINIFS(Grades!$I:$I,Grades!$A:$A,"="&amp;$A329))</f>
        <v>0</v>
      </c>
      <c r="K329" s="28">
        <f t="shared" si="84"/>
        <v>0</v>
      </c>
      <c r="L329" s="28">
        <f>_xlfn.MAXIFS(Grades!$P:$P,Grades!$A:$A,"="&amp;Alumn_Filtered!$A329,Grades!$J:$J,"=1",Grades!$I:$I,"="&amp;_xlfn.MINIFS(Grades!$I:$I,Grades!$A:$A,"="&amp;$A329))</f>
        <v>0.91666666666666663</v>
      </c>
      <c r="M329" s="28">
        <f>_xlfn.MINIFS(Grades!$P:$P,Grades!$A:$A,"="&amp;Alumn_Filtered!$A329,Grades!$J:$J,"=1",Grades!$I:$I,"="&amp;_xlfn.MINIFS(Grades!$I:$I,Grades!$A:$A,"="&amp;$A329))</f>
        <v>0.58333333333333337</v>
      </c>
      <c r="N329" s="28">
        <f>IF(G329&lt;&gt;0,SUMIFS(Grades!$P:$P,Grades!$P:$P,"&gt;0",Grades!$A:$A,"="&amp;Alumn_Filtered!$A329,Grades!$J:$J,"=1",Grades!$I:$I,"="&amp;_xlfn.MINIFS(Grades!$I:$I,Grades!$A:$A,"="&amp;$A329))/COUNTIFS(Grades!P:P,"&lt;&gt;BAD",Grades!P:P,"&lt;&gt;DRP",Grades!P:P,"&lt;&gt;CVL",Grades!$A:$A,"="&amp;Alumn_Filtered!$A329,Grades!$J:$J,"=1",Grades!$I:$I,"="&amp;_xlfn.MINIFS(Grades!$I:$I,Grades!$A:$A,"="&amp;$A329)),0)</f>
        <v>0.71111111111111114</v>
      </c>
      <c r="O329">
        <f>COUNTIFS(Grades!$A:$A,"="&amp;Alumn_Filtered!$A329,Grades!$J:$J,"=2",Grades!$I:$I,"="&amp;_xlfn.MINIFS(Grades!$I:$I,Grades!$A:$A,"="&amp;$A329))</f>
        <v>10</v>
      </c>
      <c r="P329">
        <f>COUNTIFS(Grades!$A:$A,"="&amp;Alumn_Filtered!$A329,Grades!$P:$P,"=DRP",Grades!$J:$J,"=2",Grades!$I:$I,"="&amp;_xlfn.MINIFS(Grades!$I:$I,Grades!$A:$A,"="&amp;$A329))</f>
        <v>3</v>
      </c>
      <c r="Q329">
        <f>COUNTIFS(Grades!$A:$A,"="&amp;Alumn_Filtered!$A329,Grades!$P:$P,"=BAD",Grades!$J:$J,"=2",Grades!$I:$I,"="&amp;_xlfn.MINIFS(Grades!$I:$I,Grades!$A:$A,"="&amp;$A329))</f>
        <v>0</v>
      </c>
      <c r="R329">
        <f>COUNTIFS(Grades!$A:$A,"="&amp;Alumn_Filtered!$A329,Grades!$P:$P,"CVL",Grades!$J:$J,"=2",Grades!$I:$I,"="&amp;_xlfn.MINIFS(Grades!$I:$I,Grades!$A:$A,"="&amp;$A329))</f>
        <v>0</v>
      </c>
      <c r="S329">
        <f t="shared" si="95"/>
        <v>7</v>
      </c>
      <c r="T329">
        <f>COUNTIFS(Grades!$A:$A,"="&amp;Alumn_Filtered!$A329,Grades!$J:$J,"=2",Grades!$P:$P,"&gt;=0.5",Grades!$I:$I,"="&amp;_xlfn.MINIFS(Grades!$I:$I,Grades!$A:$A,"="&amp;$A329))</f>
        <v>5</v>
      </c>
      <c r="U329" s="28">
        <f t="shared" si="85"/>
        <v>0.7142857142857143</v>
      </c>
      <c r="V329">
        <f>COUNTIFS(Grades!$A:$A,"="&amp;Alumn_Filtered!$A329,Grades!$J:$J,"=2",Grades!$P:$P,"&lt;0.5",Grades!$I:$I,"="&amp;_xlfn.MINIFS(Grades!$I:$I,Grades!$A:$A,"="&amp;$A329))</f>
        <v>2</v>
      </c>
      <c r="W329" s="28">
        <f t="shared" si="86"/>
        <v>0.2857142857142857</v>
      </c>
      <c r="X329" s="28">
        <f>_xlfn.MAXIFS(Grades!$P:$P,Grades!$A:$A,"="&amp;Alumn_Filtered!$A329,Grades!$J:$J,"=2",Grades!$I:$I,"="&amp;_xlfn.MINIFS(Grades!$I:$I,Grades!$A:$A,"="&amp;$A329))</f>
        <v>0.8666666666666667</v>
      </c>
      <c r="Y329" s="28">
        <f>_xlfn.MINIFS(Grades!$P:$P,Grades!$A:$A,"="&amp;Alumn_Filtered!$A329,Grades!$J:$J,"=2",Grades!$I:$I,"="&amp;_xlfn.MINIFS(Grades!$I:$I,Grades!$A:$A,"="&amp;$A329))</f>
        <v>0.41666666666666669</v>
      </c>
      <c r="Z329" s="28">
        <f>IF(S329&lt;&gt;0,SUMIFS(Grades!$P:$P,Grades!$P:$P,"&gt;0",Grades!$A:$A,"="&amp;Alumn_Filtered!$A329,Grades!$J:$J,"=2",Grades!$I:$I,"="&amp;_xlfn.MINIFS(Grades!$I:$I,Grades!$A:$A,"="&amp;$A329))/COUNTIFS(Grades!P:P,"&lt;&gt;BAD",Grades!P:P,"&lt;&gt;DRP",Grades!P:P,"&lt;&gt;CVL",Grades!$A:$A,"="&amp;Alumn_Filtered!$A329,Grades!$J:$J,"=2",Grades!$I:$I,"="&amp;_xlfn.MINIFS(Grades!$I:$I,Grades!$A:$A,"="&amp;$A329)),0)</f>
        <v>0.55476190476190479</v>
      </c>
      <c r="AA329" s="28">
        <f t="shared" si="87"/>
        <v>-0.15634920634920635</v>
      </c>
      <c r="AB329">
        <f t="shared" ca="1" si="81"/>
        <v>21</v>
      </c>
      <c r="AC329" t="str">
        <f>LEFT(VLOOKUP($A329,Ingresos!$C:$X,5,FALSE),1)</f>
        <v>S</v>
      </c>
      <c r="AD329">
        <f t="shared" si="88"/>
        <v>1</v>
      </c>
      <c r="AE329" t="str">
        <f>LEFT(VLOOKUP($A329,Ingresos!$C:$X,6,FALSE),1)</f>
        <v>R</v>
      </c>
      <c r="AF329">
        <f t="shared" si="89"/>
        <v>1</v>
      </c>
      <c r="AG329">
        <f>VLOOKUP($A329,Ingresos!$C:$X,9,FALSE)</f>
        <v>502</v>
      </c>
      <c r="AH329" s="28">
        <f t="shared" si="90"/>
        <v>0.47649918962722854</v>
      </c>
      <c r="AI329">
        <f>VLOOKUP($A329,Ingresos!$C:$X,10,FALSE)</f>
        <v>502</v>
      </c>
      <c r="AJ329" s="28">
        <f t="shared" si="91"/>
        <v>0.47649918962722854</v>
      </c>
      <c r="AK329">
        <f>VLOOKUP($A329,Ingresos!$C:$X,11,FALSE)</f>
        <v>590</v>
      </c>
      <c r="AL329" s="28">
        <f t="shared" si="92"/>
        <v>0.61912479740680715</v>
      </c>
      <c r="AM329">
        <f>VLOOKUP($A329,Ingresos!$C:$X,12,FALSE)</f>
        <v>616</v>
      </c>
      <c r="AN329" s="28">
        <f t="shared" si="93"/>
        <v>0.66126418152350086</v>
      </c>
      <c r="AO329" t="str">
        <f>VLOOKUP($A329,Ingresos!$C:$X,18,FALSE)</f>
        <v>RM</v>
      </c>
      <c r="AP329">
        <f t="shared" si="80"/>
        <v>13</v>
      </c>
      <c r="AQ329" t="str">
        <f>VLOOKUP($A329,Ingresos!$C:$X,19,FALSE)</f>
        <v>H1</v>
      </c>
      <c r="AR329">
        <f t="shared" si="94"/>
        <v>1</v>
      </c>
      <c r="AS329">
        <f>VLOOKUP($A329,Ingresos!$C:$X,22,FALSE)</f>
        <v>9</v>
      </c>
    </row>
    <row r="330" spans="1:45" x14ac:dyDescent="0.25">
      <c r="A330">
        <v>195261768</v>
      </c>
      <c r="B330">
        <f>IF((_xlfn.MAXIFS(Grades!$I:$I,Grades!$A:$A,"="&amp;$A330)-_xlfn.MINIFS(Grades!$I:$I,Grades!$A:$A,"="&amp;$A330))=0,0,1)</f>
        <v>1</v>
      </c>
      <c r="C330">
        <f>COUNTIFS(Grades!$A:$A,"="&amp;Alumn_Filtered!$A330,Grades!$J:$J,"=1",Grades!$I:$I,"="&amp;_xlfn.MINIFS(Grades!$I:$I,Grades!$A:$A,"="&amp;$A330))</f>
        <v>6</v>
      </c>
      <c r="D330">
        <f>COUNTIFS(Grades!$A:$A,"="&amp;Alumn_Filtered!$A330,Grades!$P:$P,"=DRP",Grades!$J:$J,"=1",Grades!$I:$I,"="&amp;_xlfn.MINIFS(Grades!$I:$I,Grades!$A:$A,"="&amp;$A330))</f>
        <v>0</v>
      </c>
      <c r="E330">
        <f>COUNTIFS(Grades!$A:$A,"="&amp;Alumn_Filtered!$A330,Grades!$P:$P,"=BAD",Grades!$J:$J,"=1",Grades!$I:$I,"="&amp;_xlfn.MINIFS(Grades!$I:$I,Grades!$A:$A,"="&amp;$A330))</f>
        <v>0</v>
      </c>
      <c r="F330">
        <f>COUNTIFS(Grades!$A:$A,"="&amp;Alumn_Filtered!$A330,Grades!$P:$P,"CVL",Grades!$J:$J,"=1",Grades!$I:$I,"="&amp;_xlfn.MINIFS(Grades!$I:$I,Grades!$A:$A,"="&amp;$A330))</f>
        <v>0</v>
      </c>
      <c r="G330" s="30">
        <f t="shared" si="82"/>
        <v>6</v>
      </c>
      <c r="H330">
        <f>COUNTIFS(Grades!$A:$A,"="&amp;Alumn_Filtered!$A330,Grades!$J:$J,"=1",Grades!$P:$P,"&gt;=0.5",Grades!$I:$I,"="&amp;_xlfn.MINIFS(Grades!$I:$I,Grades!$A:$A,"="&amp;$A330))</f>
        <v>4</v>
      </c>
      <c r="I330" s="28">
        <f t="shared" si="83"/>
        <v>0.66666666666666663</v>
      </c>
      <c r="J330">
        <f>COUNTIFS(Grades!$A:$A,"="&amp;Alumn_Filtered!$A330,Grades!$J:$J,"=1",Grades!$P:$P,"&lt;0.5",Grades!$I:$I,"="&amp;_xlfn.MINIFS(Grades!$I:$I,Grades!$A:$A,"="&amp;$A330))</f>
        <v>2</v>
      </c>
      <c r="K330" s="28">
        <f t="shared" si="84"/>
        <v>0.33333333333333331</v>
      </c>
      <c r="L330" s="28">
        <f>_xlfn.MAXIFS(Grades!$P:$P,Grades!$A:$A,"="&amp;Alumn_Filtered!$A330,Grades!$J:$J,"=1",Grades!$I:$I,"="&amp;_xlfn.MINIFS(Grades!$I:$I,Grades!$A:$A,"="&amp;$A330))</f>
        <v>0.73333333333333339</v>
      </c>
      <c r="M330" s="28">
        <f>_xlfn.MINIFS(Grades!$P:$P,Grades!$A:$A,"="&amp;Alumn_Filtered!$A330,Grades!$J:$J,"=1",Grades!$I:$I,"="&amp;_xlfn.MINIFS(Grades!$I:$I,Grades!$A:$A,"="&amp;$A330))</f>
        <v>0.3</v>
      </c>
      <c r="N330" s="28">
        <f>IF(G330&lt;&gt;0,SUMIFS(Grades!$P:$P,Grades!$P:$P,"&gt;0",Grades!$A:$A,"="&amp;Alumn_Filtered!$A330,Grades!$J:$J,"=1",Grades!$I:$I,"="&amp;_xlfn.MINIFS(Grades!$I:$I,Grades!$A:$A,"="&amp;$A330))/COUNTIFS(Grades!P:P,"&lt;&gt;BAD",Grades!P:P,"&lt;&gt;DRP",Grades!P:P,"&lt;&gt;CVL",Grades!$A:$A,"="&amp;Alumn_Filtered!$A330,Grades!$J:$J,"=1",Grades!$I:$I,"="&amp;_xlfn.MINIFS(Grades!$I:$I,Grades!$A:$A,"="&amp;$A330)),0)</f>
        <v>0.52222222222222225</v>
      </c>
      <c r="O330">
        <f>COUNTIFS(Grades!$A:$A,"="&amp;Alumn_Filtered!$A330,Grades!$J:$J,"=2",Grades!$I:$I,"="&amp;_xlfn.MINIFS(Grades!$I:$I,Grades!$A:$A,"="&amp;$A330))</f>
        <v>10</v>
      </c>
      <c r="P330">
        <f>COUNTIFS(Grades!$A:$A,"="&amp;Alumn_Filtered!$A330,Grades!$P:$P,"=DRP",Grades!$J:$J,"=2",Grades!$I:$I,"="&amp;_xlfn.MINIFS(Grades!$I:$I,Grades!$A:$A,"="&amp;$A330))</f>
        <v>4</v>
      </c>
      <c r="Q330">
        <f>COUNTIFS(Grades!$A:$A,"="&amp;Alumn_Filtered!$A330,Grades!$P:$P,"=BAD",Grades!$J:$J,"=2",Grades!$I:$I,"="&amp;_xlfn.MINIFS(Grades!$I:$I,Grades!$A:$A,"="&amp;$A330))</f>
        <v>0</v>
      </c>
      <c r="R330">
        <f>COUNTIFS(Grades!$A:$A,"="&amp;Alumn_Filtered!$A330,Grades!$P:$P,"CVL",Grades!$J:$J,"=2",Grades!$I:$I,"="&amp;_xlfn.MINIFS(Grades!$I:$I,Grades!$A:$A,"="&amp;$A330))</f>
        <v>0</v>
      </c>
      <c r="S330">
        <f t="shared" si="95"/>
        <v>6</v>
      </c>
      <c r="T330">
        <f>COUNTIFS(Grades!$A:$A,"="&amp;Alumn_Filtered!$A330,Grades!$J:$J,"=2",Grades!$P:$P,"&gt;=0.5",Grades!$I:$I,"="&amp;_xlfn.MINIFS(Grades!$I:$I,Grades!$A:$A,"="&amp;$A330))</f>
        <v>6</v>
      </c>
      <c r="U330" s="28">
        <f t="shared" si="85"/>
        <v>1</v>
      </c>
      <c r="V330">
        <f>COUNTIFS(Grades!$A:$A,"="&amp;Alumn_Filtered!$A330,Grades!$J:$J,"=2",Grades!$P:$P,"&lt;0.5",Grades!$I:$I,"="&amp;_xlfn.MINIFS(Grades!$I:$I,Grades!$A:$A,"="&amp;$A330))</f>
        <v>0</v>
      </c>
      <c r="W330" s="28">
        <f t="shared" si="86"/>
        <v>0</v>
      </c>
      <c r="X330" s="28">
        <f>_xlfn.MAXIFS(Grades!$P:$P,Grades!$A:$A,"="&amp;Alumn_Filtered!$A330,Grades!$J:$J,"=2",Grades!$I:$I,"="&amp;_xlfn.MINIFS(Grades!$I:$I,Grades!$A:$A,"="&amp;$A330))</f>
        <v>0.8666666666666667</v>
      </c>
      <c r="Y330" s="28">
        <f>_xlfn.MINIFS(Grades!$P:$P,Grades!$A:$A,"="&amp;Alumn_Filtered!$A330,Grades!$J:$J,"=2",Grades!$I:$I,"="&amp;_xlfn.MINIFS(Grades!$I:$I,Grades!$A:$A,"="&amp;$A330))</f>
        <v>0.54999999999999993</v>
      </c>
      <c r="Z330" s="28">
        <f>IF(S330&lt;&gt;0,SUMIFS(Grades!$P:$P,Grades!$P:$P,"&gt;0",Grades!$A:$A,"="&amp;Alumn_Filtered!$A330,Grades!$J:$J,"=2",Grades!$I:$I,"="&amp;_xlfn.MINIFS(Grades!$I:$I,Grades!$A:$A,"="&amp;$A330))/COUNTIFS(Grades!P:P,"&lt;&gt;BAD",Grades!P:P,"&lt;&gt;DRP",Grades!P:P,"&lt;&gt;CVL",Grades!$A:$A,"="&amp;Alumn_Filtered!$A330,Grades!$J:$J,"=2",Grades!$I:$I,"="&amp;_xlfn.MINIFS(Grades!$I:$I,Grades!$A:$A,"="&amp;$A330)),0)</f>
        <v>0.7055555555555556</v>
      </c>
      <c r="AA330" s="28">
        <f t="shared" si="87"/>
        <v>0.18333333333333335</v>
      </c>
      <c r="AB330">
        <f t="shared" ca="1" si="81"/>
        <v>21</v>
      </c>
      <c r="AC330" t="str">
        <f>LEFT(VLOOKUP($A330,Ingresos!$C:$X,5,FALSE),1)</f>
        <v>S</v>
      </c>
      <c r="AD330">
        <f t="shared" si="88"/>
        <v>1</v>
      </c>
      <c r="AE330" t="str">
        <f>LEFT(VLOOKUP($A330,Ingresos!$C:$X,6,FALSE),1)</f>
        <v>R</v>
      </c>
      <c r="AF330">
        <f t="shared" si="89"/>
        <v>1</v>
      </c>
      <c r="AG330">
        <f>VLOOKUP($A330,Ingresos!$C:$X,9,FALSE)</f>
        <v>573</v>
      </c>
      <c r="AH330" s="28">
        <f t="shared" si="90"/>
        <v>0.5915721231766613</v>
      </c>
      <c r="AI330">
        <f>VLOOKUP($A330,Ingresos!$C:$X,10,FALSE)</f>
        <v>607</v>
      </c>
      <c r="AJ330" s="28">
        <f t="shared" si="91"/>
        <v>0.64667747163695299</v>
      </c>
      <c r="AK330">
        <f>VLOOKUP($A330,Ingresos!$C:$X,11,FALSE)</f>
        <v>531</v>
      </c>
      <c r="AL330" s="28">
        <f t="shared" si="92"/>
        <v>0.52350081037277152</v>
      </c>
      <c r="AM330">
        <f>VLOOKUP($A330,Ingresos!$C:$X,12,FALSE)</f>
        <v>565</v>
      </c>
      <c r="AN330" s="28">
        <f t="shared" si="93"/>
        <v>0.57860615883306321</v>
      </c>
      <c r="AO330">
        <f>VLOOKUP($A330,Ingresos!$C:$X,18,FALSE)</f>
        <v>13</v>
      </c>
      <c r="AP330">
        <f t="shared" si="80"/>
        <v>13</v>
      </c>
      <c r="AQ330" t="str">
        <f>VLOOKUP($A330,Ingresos!$C:$X,19,FALSE)</f>
        <v>H1</v>
      </c>
      <c r="AR330">
        <f t="shared" si="94"/>
        <v>1</v>
      </c>
      <c r="AS330">
        <f>VLOOKUP($A330,Ingresos!$C:$X,22,FALSE)</f>
        <v>7</v>
      </c>
    </row>
    <row r="331" spans="1:45" x14ac:dyDescent="0.25">
      <c r="A331">
        <v>195262896</v>
      </c>
      <c r="B331">
        <f>IF((_xlfn.MAXIFS(Grades!$I:$I,Grades!$A:$A,"="&amp;$A331)-_xlfn.MINIFS(Grades!$I:$I,Grades!$A:$A,"="&amp;$A331))=0,0,1)</f>
        <v>1</v>
      </c>
      <c r="C331">
        <f>COUNTIFS(Grades!$A:$A,"="&amp;Alumn_Filtered!$A331,Grades!$J:$J,"=1",Grades!$I:$I,"="&amp;_xlfn.MINIFS(Grades!$I:$I,Grades!$A:$A,"="&amp;$A331))</f>
        <v>6</v>
      </c>
      <c r="D331">
        <f>COUNTIFS(Grades!$A:$A,"="&amp;Alumn_Filtered!$A331,Grades!$P:$P,"=DRP",Grades!$J:$J,"=1",Grades!$I:$I,"="&amp;_xlfn.MINIFS(Grades!$I:$I,Grades!$A:$A,"="&amp;$A331))</f>
        <v>0</v>
      </c>
      <c r="E331">
        <f>COUNTIFS(Grades!$A:$A,"="&amp;Alumn_Filtered!$A331,Grades!$P:$P,"=BAD",Grades!$J:$J,"=1",Grades!$I:$I,"="&amp;_xlfn.MINIFS(Grades!$I:$I,Grades!$A:$A,"="&amp;$A331))</f>
        <v>1</v>
      </c>
      <c r="F331">
        <f>COUNTIFS(Grades!$A:$A,"="&amp;Alumn_Filtered!$A331,Grades!$P:$P,"CVL",Grades!$J:$J,"=1",Grades!$I:$I,"="&amp;_xlfn.MINIFS(Grades!$I:$I,Grades!$A:$A,"="&amp;$A331))</f>
        <v>0</v>
      </c>
      <c r="G331" s="30">
        <f t="shared" si="82"/>
        <v>5</v>
      </c>
      <c r="H331">
        <f>COUNTIFS(Grades!$A:$A,"="&amp;Alumn_Filtered!$A331,Grades!$J:$J,"=1",Grades!$P:$P,"&gt;=0.5",Grades!$I:$I,"="&amp;_xlfn.MINIFS(Grades!$I:$I,Grades!$A:$A,"="&amp;$A331))</f>
        <v>4</v>
      </c>
      <c r="I331" s="28">
        <f t="shared" si="83"/>
        <v>0.8</v>
      </c>
      <c r="J331">
        <f>COUNTIFS(Grades!$A:$A,"="&amp;Alumn_Filtered!$A331,Grades!$J:$J,"=1",Grades!$P:$P,"&lt;0.5",Grades!$I:$I,"="&amp;_xlfn.MINIFS(Grades!$I:$I,Grades!$A:$A,"="&amp;$A331))</f>
        <v>1</v>
      </c>
      <c r="K331" s="28">
        <f t="shared" si="84"/>
        <v>0.2</v>
      </c>
      <c r="L331" s="28">
        <f>_xlfn.MAXIFS(Grades!$P:$P,Grades!$A:$A,"="&amp;Alumn_Filtered!$A331,Grades!$J:$J,"=1",Grades!$I:$I,"="&amp;_xlfn.MINIFS(Grades!$I:$I,Grades!$A:$A,"="&amp;$A331))</f>
        <v>0.98333333333333339</v>
      </c>
      <c r="M331" s="28">
        <f>_xlfn.MINIFS(Grades!$P:$P,Grades!$A:$A,"="&amp;Alumn_Filtered!$A331,Grades!$J:$J,"=1",Grades!$I:$I,"="&amp;_xlfn.MINIFS(Grades!$I:$I,Grades!$A:$A,"="&amp;$A331))</f>
        <v>0.3666666666666667</v>
      </c>
      <c r="N331" s="28">
        <f>IF(G331&lt;&gt;0,SUMIFS(Grades!$P:$P,Grades!$P:$P,"&gt;0",Grades!$A:$A,"="&amp;Alumn_Filtered!$A331,Grades!$J:$J,"=1",Grades!$I:$I,"="&amp;_xlfn.MINIFS(Grades!$I:$I,Grades!$A:$A,"="&amp;$A331))/COUNTIFS(Grades!P:P,"&lt;&gt;BAD",Grades!P:P,"&lt;&gt;DRP",Grades!P:P,"&lt;&gt;CVL",Grades!$A:$A,"="&amp;Alumn_Filtered!$A331,Grades!$J:$J,"=1",Grades!$I:$I,"="&amp;_xlfn.MINIFS(Grades!$I:$I,Grades!$A:$A,"="&amp;$A331)),0)</f>
        <v>0.59666666666666668</v>
      </c>
      <c r="O331">
        <f>COUNTIFS(Grades!$A:$A,"="&amp;Alumn_Filtered!$A331,Grades!$J:$J,"=2",Grades!$I:$I,"="&amp;_xlfn.MINIFS(Grades!$I:$I,Grades!$A:$A,"="&amp;$A331))</f>
        <v>6</v>
      </c>
      <c r="P331">
        <f>COUNTIFS(Grades!$A:$A,"="&amp;Alumn_Filtered!$A331,Grades!$P:$P,"=DRP",Grades!$J:$J,"=2",Grades!$I:$I,"="&amp;_xlfn.MINIFS(Grades!$I:$I,Grades!$A:$A,"="&amp;$A331))</f>
        <v>0</v>
      </c>
      <c r="Q331">
        <f>COUNTIFS(Grades!$A:$A,"="&amp;Alumn_Filtered!$A331,Grades!$P:$P,"=BAD",Grades!$J:$J,"=2",Grades!$I:$I,"="&amp;_xlfn.MINIFS(Grades!$I:$I,Grades!$A:$A,"="&amp;$A331))</f>
        <v>0</v>
      </c>
      <c r="R331">
        <f>COUNTIFS(Grades!$A:$A,"="&amp;Alumn_Filtered!$A331,Grades!$P:$P,"CVL",Grades!$J:$J,"=2",Grades!$I:$I,"="&amp;_xlfn.MINIFS(Grades!$I:$I,Grades!$A:$A,"="&amp;$A331))</f>
        <v>0</v>
      </c>
      <c r="S331">
        <f t="shared" si="95"/>
        <v>6</v>
      </c>
      <c r="T331">
        <f>COUNTIFS(Grades!$A:$A,"="&amp;Alumn_Filtered!$A331,Grades!$J:$J,"=2",Grades!$P:$P,"&gt;=0.5",Grades!$I:$I,"="&amp;_xlfn.MINIFS(Grades!$I:$I,Grades!$A:$A,"="&amp;$A331))</f>
        <v>3</v>
      </c>
      <c r="U331" s="28">
        <f t="shared" si="85"/>
        <v>0.5</v>
      </c>
      <c r="V331">
        <f>COUNTIFS(Grades!$A:$A,"="&amp;Alumn_Filtered!$A331,Grades!$J:$J,"=2",Grades!$P:$P,"&lt;0.5",Grades!$I:$I,"="&amp;_xlfn.MINIFS(Grades!$I:$I,Grades!$A:$A,"="&amp;$A331))</f>
        <v>3</v>
      </c>
      <c r="W331" s="28">
        <f t="shared" si="86"/>
        <v>0.5</v>
      </c>
      <c r="X331" s="28">
        <f>_xlfn.MAXIFS(Grades!$P:$P,Grades!$A:$A,"="&amp;Alumn_Filtered!$A331,Grades!$J:$J,"=2",Grades!$I:$I,"="&amp;_xlfn.MINIFS(Grades!$I:$I,Grades!$A:$A,"="&amp;$A331))</f>
        <v>0.6166666666666667</v>
      </c>
      <c r="Y331" s="28">
        <f>_xlfn.MINIFS(Grades!$P:$P,Grades!$A:$A,"="&amp;Alumn_Filtered!$A331,Grades!$J:$J,"=2",Grades!$I:$I,"="&amp;_xlfn.MINIFS(Grades!$I:$I,Grades!$A:$A,"="&amp;$A331))</f>
        <v>0.3833333333333333</v>
      </c>
      <c r="Z331" s="28">
        <f>IF(S331&lt;&gt;0,SUMIFS(Grades!$P:$P,Grades!$P:$P,"&gt;0",Grades!$A:$A,"="&amp;Alumn_Filtered!$A331,Grades!$J:$J,"=2",Grades!$I:$I,"="&amp;_xlfn.MINIFS(Grades!$I:$I,Grades!$A:$A,"="&amp;$A331))/COUNTIFS(Grades!P:P,"&lt;&gt;BAD",Grades!P:P,"&lt;&gt;DRP",Grades!P:P,"&lt;&gt;CVL",Grades!$A:$A,"="&amp;Alumn_Filtered!$A331,Grades!$J:$J,"=2",Grades!$I:$I,"="&amp;_xlfn.MINIFS(Grades!$I:$I,Grades!$A:$A,"="&amp;$A331)),0)</f>
        <v>0.48055555555555557</v>
      </c>
      <c r="AA331" s="28">
        <f t="shared" si="87"/>
        <v>-0.11611111111111111</v>
      </c>
      <c r="AB331">
        <f t="shared" ca="1" si="81"/>
        <v>21</v>
      </c>
      <c r="AC331" t="str">
        <f>LEFT(VLOOKUP($A331,Ingresos!$C:$X,5,FALSE),1)</f>
        <v>S</v>
      </c>
      <c r="AD331">
        <f t="shared" si="88"/>
        <v>1</v>
      </c>
      <c r="AE331" t="str">
        <f>LEFT(VLOOKUP($A331,Ingresos!$C:$X,6,FALSE),1)</f>
        <v>R</v>
      </c>
      <c r="AF331">
        <f t="shared" si="89"/>
        <v>1</v>
      </c>
      <c r="AG331">
        <f>VLOOKUP($A331,Ingresos!$C:$X,9,FALSE)</f>
        <v>423</v>
      </c>
      <c r="AH331" s="28">
        <f t="shared" si="90"/>
        <v>0.34846029173419774</v>
      </c>
      <c r="AI331">
        <f>VLOOKUP($A331,Ingresos!$C:$X,10,FALSE)</f>
        <v>423</v>
      </c>
      <c r="AJ331" s="28">
        <f t="shared" si="91"/>
        <v>0.34846029173419774</v>
      </c>
      <c r="AK331">
        <f>VLOOKUP($A331,Ingresos!$C:$X,11,FALSE)</f>
        <v>574</v>
      </c>
      <c r="AL331" s="28">
        <f t="shared" si="92"/>
        <v>0.59319286871961097</v>
      </c>
      <c r="AM331">
        <f>VLOOKUP($A331,Ingresos!$C:$X,12,FALSE)</f>
        <v>597</v>
      </c>
      <c r="AN331" s="28">
        <f t="shared" si="93"/>
        <v>0.63047001620745546</v>
      </c>
      <c r="AO331" t="str">
        <f>VLOOKUP($A331,Ingresos!$C:$X,18,FALSE)</f>
        <v>RM</v>
      </c>
      <c r="AP331">
        <f t="shared" si="80"/>
        <v>13</v>
      </c>
      <c r="AQ331" t="str">
        <f>VLOOKUP($A331,Ingresos!$C:$X,19,FALSE)</f>
        <v>T2</v>
      </c>
      <c r="AR331">
        <f t="shared" si="94"/>
        <v>4</v>
      </c>
      <c r="AS331">
        <f>VLOOKUP($A331,Ingresos!$C:$X,22,FALSE)</f>
        <v>8</v>
      </c>
    </row>
    <row r="332" spans="1:45" x14ac:dyDescent="0.25">
      <c r="A332">
        <v>195265720</v>
      </c>
      <c r="B332">
        <f>IF((_xlfn.MAXIFS(Grades!$I:$I,Grades!$A:$A,"="&amp;$A332)-_xlfn.MINIFS(Grades!$I:$I,Grades!$A:$A,"="&amp;$A332))=0,0,1)</f>
        <v>1</v>
      </c>
      <c r="C332">
        <f>COUNTIFS(Grades!$A:$A,"="&amp;Alumn_Filtered!$A332,Grades!$J:$J,"=1",Grades!$I:$I,"="&amp;_xlfn.MINIFS(Grades!$I:$I,Grades!$A:$A,"="&amp;$A332))</f>
        <v>6</v>
      </c>
      <c r="D332">
        <f>COUNTIFS(Grades!$A:$A,"="&amp;Alumn_Filtered!$A332,Grades!$P:$P,"=DRP",Grades!$J:$J,"=1",Grades!$I:$I,"="&amp;_xlfn.MINIFS(Grades!$I:$I,Grades!$A:$A,"="&amp;$A332))</f>
        <v>0</v>
      </c>
      <c r="E332">
        <f>COUNTIFS(Grades!$A:$A,"="&amp;Alumn_Filtered!$A332,Grades!$P:$P,"=BAD",Grades!$J:$J,"=1",Grades!$I:$I,"="&amp;_xlfn.MINIFS(Grades!$I:$I,Grades!$A:$A,"="&amp;$A332))</f>
        <v>0</v>
      </c>
      <c r="F332">
        <f>COUNTIFS(Grades!$A:$A,"="&amp;Alumn_Filtered!$A332,Grades!$P:$P,"CVL",Grades!$J:$J,"=1",Grades!$I:$I,"="&amp;_xlfn.MINIFS(Grades!$I:$I,Grades!$A:$A,"="&amp;$A332))</f>
        <v>0</v>
      </c>
      <c r="G332" s="30">
        <f t="shared" si="82"/>
        <v>6</v>
      </c>
      <c r="H332">
        <f>COUNTIFS(Grades!$A:$A,"="&amp;Alumn_Filtered!$A332,Grades!$J:$J,"=1",Grades!$P:$P,"&gt;=0.5",Grades!$I:$I,"="&amp;_xlfn.MINIFS(Grades!$I:$I,Grades!$A:$A,"="&amp;$A332))</f>
        <v>6</v>
      </c>
      <c r="I332" s="28">
        <f t="shared" si="83"/>
        <v>1</v>
      </c>
      <c r="J332">
        <f>COUNTIFS(Grades!$A:$A,"="&amp;Alumn_Filtered!$A332,Grades!$J:$J,"=1",Grades!$P:$P,"&lt;0.5",Grades!$I:$I,"="&amp;_xlfn.MINIFS(Grades!$I:$I,Grades!$A:$A,"="&amp;$A332))</f>
        <v>0</v>
      </c>
      <c r="K332" s="28">
        <f t="shared" si="84"/>
        <v>0</v>
      </c>
      <c r="L332" s="28">
        <f>_xlfn.MAXIFS(Grades!$P:$P,Grades!$A:$A,"="&amp;Alumn_Filtered!$A332,Grades!$J:$J,"=1",Grades!$I:$I,"="&amp;_xlfn.MINIFS(Grades!$I:$I,Grades!$A:$A,"="&amp;$A332))</f>
        <v>0.79999999999999993</v>
      </c>
      <c r="M332" s="28">
        <f>_xlfn.MINIFS(Grades!$P:$P,Grades!$A:$A,"="&amp;Alumn_Filtered!$A332,Grades!$J:$J,"=1",Grades!$I:$I,"="&amp;_xlfn.MINIFS(Grades!$I:$I,Grades!$A:$A,"="&amp;$A332))</f>
        <v>0.53333333333333333</v>
      </c>
      <c r="N332" s="28">
        <f>IF(G332&lt;&gt;0,SUMIFS(Grades!$P:$P,Grades!$P:$P,"&gt;0",Grades!$A:$A,"="&amp;Alumn_Filtered!$A332,Grades!$J:$J,"=1",Grades!$I:$I,"="&amp;_xlfn.MINIFS(Grades!$I:$I,Grades!$A:$A,"="&amp;$A332))/COUNTIFS(Grades!P:P,"&lt;&gt;BAD",Grades!P:P,"&lt;&gt;DRP",Grades!P:P,"&lt;&gt;CVL",Grades!$A:$A,"="&amp;Alumn_Filtered!$A332,Grades!$J:$J,"=1",Grades!$I:$I,"="&amp;_xlfn.MINIFS(Grades!$I:$I,Grades!$A:$A,"="&amp;$A332)),0)</f>
        <v>0.68055555555555547</v>
      </c>
      <c r="O332">
        <f>COUNTIFS(Grades!$A:$A,"="&amp;Alumn_Filtered!$A332,Grades!$J:$J,"=2",Grades!$I:$I,"="&amp;_xlfn.MINIFS(Grades!$I:$I,Grades!$A:$A,"="&amp;$A332))</f>
        <v>7</v>
      </c>
      <c r="P332">
        <f>COUNTIFS(Grades!$A:$A,"="&amp;Alumn_Filtered!$A332,Grades!$P:$P,"=DRP",Grades!$J:$J,"=2",Grades!$I:$I,"="&amp;_xlfn.MINIFS(Grades!$I:$I,Grades!$A:$A,"="&amp;$A332))</f>
        <v>0</v>
      </c>
      <c r="Q332">
        <f>COUNTIFS(Grades!$A:$A,"="&amp;Alumn_Filtered!$A332,Grades!$P:$P,"=BAD",Grades!$J:$J,"=2",Grades!$I:$I,"="&amp;_xlfn.MINIFS(Grades!$I:$I,Grades!$A:$A,"="&amp;$A332))</f>
        <v>0</v>
      </c>
      <c r="R332">
        <f>COUNTIFS(Grades!$A:$A,"="&amp;Alumn_Filtered!$A332,Grades!$P:$P,"CVL",Grades!$J:$J,"=2",Grades!$I:$I,"="&amp;_xlfn.MINIFS(Grades!$I:$I,Grades!$A:$A,"="&amp;$A332))</f>
        <v>0</v>
      </c>
      <c r="S332">
        <f t="shared" si="95"/>
        <v>7</v>
      </c>
      <c r="T332">
        <f>COUNTIFS(Grades!$A:$A,"="&amp;Alumn_Filtered!$A332,Grades!$J:$J,"=2",Grades!$P:$P,"&gt;=0.5",Grades!$I:$I,"="&amp;_xlfn.MINIFS(Grades!$I:$I,Grades!$A:$A,"="&amp;$A332))</f>
        <v>7</v>
      </c>
      <c r="U332" s="28">
        <f t="shared" si="85"/>
        <v>1</v>
      </c>
      <c r="V332">
        <f>COUNTIFS(Grades!$A:$A,"="&amp;Alumn_Filtered!$A332,Grades!$J:$J,"=2",Grades!$P:$P,"&lt;0.5",Grades!$I:$I,"="&amp;_xlfn.MINIFS(Grades!$I:$I,Grades!$A:$A,"="&amp;$A332))</f>
        <v>0</v>
      </c>
      <c r="W332" s="28">
        <f t="shared" si="86"/>
        <v>0</v>
      </c>
      <c r="X332" s="28">
        <f>_xlfn.MAXIFS(Grades!$P:$P,Grades!$A:$A,"="&amp;Alumn_Filtered!$A332,Grades!$J:$J,"=2",Grades!$I:$I,"="&amp;_xlfn.MINIFS(Grades!$I:$I,Grades!$A:$A,"="&amp;$A332))</f>
        <v>0.73333333333333339</v>
      </c>
      <c r="Y332" s="28">
        <f>_xlfn.MINIFS(Grades!$P:$P,Grades!$A:$A,"="&amp;Alumn_Filtered!$A332,Grades!$J:$J,"=2",Grades!$I:$I,"="&amp;_xlfn.MINIFS(Grades!$I:$I,Grades!$A:$A,"="&amp;$A332))</f>
        <v>0.5</v>
      </c>
      <c r="Z332" s="28">
        <f>IF(S332&lt;&gt;0,SUMIFS(Grades!$P:$P,Grades!$P:$P,"&gt;0",Grades!$A:$A,"="&amp;Alumn_Filtered!$A332,Grades!$J:$J,"=2",Grades!$I:$I,"="&amp;_xlfn.MINIFS(Grades!$I:$I,Grades!$A:$A,"="&amp;$A332))/COUNTIFS(Grades!P:P,"&lt;&gt;BAD",Grades!P:P,"&lt;&gt;DRP",Grades!P:P,"&lt;&gt;CVL",Grades!$A:$A,"="&amp;Alumn_Filtered!$A332,Grades!$J:$J,"=2",Grades!$I:$I,"="&amp;_xlfn.MINIFS(Grades!$I:$I,Grades!$A:$A,"="&amp;$A332)),0)</f>
        <v>0.57857142857142851</v>
      </c>
      <c r="AA332" s="28">
        <f t="shared" si="87"/>
        <v>-0.10198412698412695</v>
      </c>
      <c r="AB332">
        <f t="shared" ca="1" si="81"/>
        <v>21</v>
      </c>
      <c r="AC332" t="str">
        <f>LEFT(VLOOKUP($A332,Ingresos!$C:$X,5,FALSE),1)</f>
        <v>S</v>
      </c>
      <c r="AD332">
        <f t="shared" si="88"/>
        <v>1</v>
      </c>
      <c r="AE332" t="str">
        <f>LEFT(VLOOKUP($A332,Ingresos!$C:$X,6,FALSE),1)</f>
        <v>R</v>
      </c>
      <c r="AF332">
        <f t="shared" si="89"/>
        <v>1</v>
      </c>
      <c r="AG332">
        <f>VLOOKUP($A332,Ingresos!$C:$X,9,FALSE)</f>
        <v>546</v>
      </c>
      <c r="AH332" s="28">
        <f t="shared" si="90"/>
        <v>0.54781199351701781</v>
      </c>
      <c r="AI332">
        <f>VLOOKUP($A332,Ingresos!$C:$X,10,FALSE)</f>
        <v>546</v>
      </c>
      <c r="AJ332" s="28">
        <f t="shared" si="91"/>
        <v>0.54781199351701781</v>
      </c>
      <c r="AK332">
        <f>VLOOKUP($A332,Ingresos!$C:$X,11,FALSE)</f>
        <v>525</v>
      </c>
      <c r="AL332" s="28">
        <f t="shared" si="92"/>
        <v>0.51377633711507298</v>
      </c>
      <c r="AM332">
        <f>VLOOKUP($A332,Ingresos!$C:$X,12,FALSE)</f>
        <v>626</v>
      </c>
      <c r="AN332" s="28">
        <f t="shared" si="93"/>
        <v>0.67747163695299839</v>
      </c>
      <c r="AO332">
        <f>VLOOKUP($A332,Ingresos!$C:$X,18,FALSE)</f>
        <v>13</v>
      </c>
      <c r="AP332">
        <f t="shared" si="80"/>
        <v>13</v>
      </c>
      <c r="AQ332" t="str">
        <f>VLOOKUP($A332,Ingresos!$C:$X,19,FALSE)</f>
        <v>H1</v>
      </c>
      <c r="AR332">
        <f t="shared" si="94"/>
        <v>1</v>
      </c>
      <c r="AS332">
        <f>VLOOKUP($A332,Ingresos!$C:$X,22,FALSE)</f>
        <v>0</v>
      </c>
    </row>
    <row r="333" spans="1:45" x14ac:dyDescent="0.25">
      <c r="A333">
        <v>195275343</v>
      </c>
      <c r="B333">
        <f>IF((_xlfn.MAXIFS(Grades!$I:$I,Grades!$A:$A,"="&amp;$A333)-_xlfn.MINIFS(Grades!$I:$I,Grades!$A:$A,"="&amp;$A333))=0,0,1)</f>
        <v>0</v>
      </c>
      <c r="C333">
        <f>COUNTIFS(Grades!$A:$A,"="&amp;Alumn_Filtered!$A333,Grades!$J:$J,"=1",Grades!$I:$I,"="&amp;_xlfn.MINIFS(Grades!$I:$I,Grades!$A:$A,"="&amp;$A333))</f>
        <v>6</v>
      </c>
      <c r="D333">
        <f>COUNTIFS(Grades!$A:$A,"="&amp;Alumn_Filtered!$A333,Grades!$P:$P,"=DRP",Grades!$J:$J,"=1",Grades!$I:$I,"="&amp;_xlfn.MINIFS(Grades!$I:$I,Grades!$A:$A,"="&amp;$A333))</f>
        <v>0</v>
      </c>
      <c r="E333">
        <f>COUNTIFS(Grades!$A:$A,"="&amp;Alumn_Filtered!$A333,Grades!$P:$P,"=BAD",Grades!$J:$J,"=1",Grades!$I:$I,"="&amp;_xlfn.MINIFS(Grades!$I:$I,Grades!$A:$A,"="&amp;$A333))</f>
        <v>0</v>
      </c>
      <c r="F333">
        <f>COUNTIFS(Grades!$A:$A,"="&amp;Alumn_Filtered!$A333,Grades!$P:$P,"CVL",Grades!$J:$J,"=1",Grades!$I:$I,"="&amp;_xlfn.MINIFS(Grades!$I:$I,Grades!$A:$A,"="&amp;$A333))</f>
        <v>0</v>
      </c>
      <c r="G333" s="30">
        <f t="shared" si="82"/>
        <v>6</v>
      </c>
      <c r="H333">
        <f>COUNTIFS(Grades!$A:$A,"="&amp;Alumn_Filtered!$A333,Grades!$J:$J,"=1",Grades!$P:$P,"&gt;=0.5",Grades!$I:$I,"="&amp;_xlfn.MINIFS(Grades!$I:$I,Grades!$A:$A,"="&amp;$A333))</f>
        <v>4</v>
      </c>
      <c r="I333" s="28">
        <f t="shared" si="83"/>
        <v>0.66666666666666663</v>
      </c>
      <c r="J333">
        <f>COUNTIFS(Grades!$A:$A,"="&amp;Alumn_Filtered!$A333,Grades!$J:$J,"=1",Grades!$P:$P,"&lt;0.5",Grades!$I:$I,"="&amp;_xlfn.MINIFS(Grades!$I:$I,Grades!$A:$A,"="&amp;$A333))</f>
        <v>2</v>
      </c>
      <c r="K333" s="28">
        <f t="shared" si="84"/>
        <v>0.33333333333333331</v>
      </c>
      <c r="L333" s="28">
        <f>_xlfn.MAXIFS(Grades!$P:$P,Grades!$A:$A,"="&amp;Alumn_Filtered!$A333,Grades!$J:$J,"=1",Grades!$I:$I,"="&amp;_xlfn.MINIFS(Grades!$I:$I,Grades!$A:$A,"="&amp;$A333))</f>
        <v>0.75</v>
      </c>
      <c r="M333" s="28">
        <f>_xlfn.MINIFS(Grades!$P:$P,Grades!$A:$A,"="&amp;Alumn_Filtered!$A333,Grades!$J:$J,"=1",Grades!$I:$I,"="&amp;_xlfn.MINIFS(Grades!$I:$I,Grades!$A:$A,"="&amp;$A333))</f>
        <v>0.13333333333333333</v>
      </c>
      <c r="N333" s="28">
        <f>IF(G333&lt;&gt;0,SUMIFS(Grades!$P:$P,Grades!$P:$P,"&gt;0",Grades!$A:$A,"="&amp;Alumn_Filtered!$A333,Grades!$J:$J,"=1",Grades!$I:$I,"="&amp;_xlfn.MINIFS(Grades!$I:$I,Grades!$A:$A,"="&amp;$A333))/COUNTIFS(Grades!P:P,"&lt;&gt;BAD",Grades!P:P,"&lt;&gt;DRP",Grades!P:P,"&lt;&gt;CVL",Grades!$A:$A,"="&amp;Alumn_Filtered!$A333,Grades!$J:$J,"=1",Grades!$I:$I,"="&amp;_xlfn.MINIFS(Grades!$I:$I,Grades!$A:$A,"="&amp;$A333)),0)</f>
        <v>0.50555555555555554</v>
      </c>
      <c r="O333">
        <f>COUNTIFS(Grades!$A:$A,"="&amp;Alumn_Filtered!$A333,Grades!$J:$J,"=2",Grades!$I:$I,"="&amp;_xlfn.MINIFS(Grades!$I:$I,Grades!$A:$A,"="&amp;$A333))</f>
        <v>8</v>
      </c>
      <c r="P333">
        <f>COUNTIFS(Grades!$A:$A,"="&amp;Alumn_Filtered!$A333,Grades!$P:$P,"=DRP",Grades!$J:$J,"=2",Grades!$I:$I,"="&amp;_xlfn.MINIFS(Grades!$I:$I,Grades!$A:$A,"="&amp;$A333))</f>
        <v>0</v>
      </c>
      <c r="Q333">
        <f>COUNTIFS(Grades!$A:$A,"="&amp;Alumn_Filtered!$A333,Grades!$P:$P,"=BAD",Grades!$J:$J,"=2",Grades!$I:$I,"="&amp;_xlfn.MINIFS(Grades!$I:$I,Grades!$A:$A,"="&amp;$A333))</f>
        <v>2</v>
      </c>
      <c r="R333">
        <f>COUNTIFS(Grades!$A:$A,"="&amp;Alumn_Filtered!$A333,Grades!$P:$P,"CVL",Grades!$J:$J,"=2",Grades!$I:$I,"="&amp;_xlfn.MINIFS(Grades!$I:$I,Grades!$A:$A,"="&amp;$A333))</f>
        <v>0</v>
      </c>
      <c r="S333">
        <f t="shared" si="95"/>
        <v>6</v>
      </c>
      <c r="T333">
        <f>COUNTIFS(Grades!$A:$A,"="&amp;Alumn_Filtered!$A333,Grades!$J:$J,"=2",Grades!$P:$P,"&gt;=0.5",Grades!$I:$I,"="&amp;_xlfn.MINIFS(Grades!$I:$I,Grades!$A:$A,"="&amp;$A333))</f>
        <v>2</v>
      </c>
      <c r="U333" s="28">
        <f t="shared" si="85"/>
        <v>0.33333333333333331</v>
      </c>
      <c r="V333">
        <f>COUNTIFS(Grades!$A:$A,"="&amp;Alumn_Filtered!$A333,Grades!$J:$J,"=2",Grades!$P:$P,"&lt;0.5",Grades!$I:$I,"="&amp;_xlfn.MINIFS(Grades!$I:$I,Grades!$A:$A,"="&amp;$A333))</f>
        <v>4</v>
      </c>
      <c r="W333" s="28">
        <f t="shared" si="86"/>
        <v>0.66666666666666663</v>
      </c>
      <c r="X333" s="28">
        <f>_xlfn.MAXIFS(Grades!$P:$P,Grades!$A:$A,"="&amp;Alumn_Filtered!$A333,Grades!$J:$J,"=2",Grades!$I:$I,"="&amp;_xlfn.MINIFS(Grades!$I:$I,Grades!$A:$A,"="&amp;$A333))</f>
        <v>0.91666666666666663</v>
      </c>
      <c r="Y333" s="28">
        <f>_xlfn.MINIFS(Grades!$P:$P,Grades!$A:$A,"="&amp;Alumn_Filtered!$A333,Grades!$J:$J,"=2",Grades!$I:$I,"="&amp;_xlfn.MINIFS(Grades!$I:$I,Grades!$A:$A,"="&amp;$A333))</f>
        <v>0.13333333333333333</v>
      </c>
      <c r="Z333" s="28">
        <f>IF(S333&lt;&gt;0,SUMIFS(Grades!$P:$P,Grades!$P:$P,"&gt;0",Grades!$A:$A,"="&amp;Alumn_Filtered!$A333,Grades!$J:$J,"=2",Grades!$I:$I,"="&amp;_xlfn.MINIFS(Grades!$I:$I,Grades!$A:$A,"="&amp;$A333))/COUNTIFS(Grades!P:P,"&lt;&gt;BAD",Grades!P:P,"&lt;&gt;DRP",Grades!P:P,"&lt;&gt;CVL",Grades!$A:$A,"="&amp;Alumn_Filtered!$A333,Grades!$J:$J,"=2",Grades!$I:$I,"="&amp;_xlfn.MINIFS(Grades!$I:$I,Grades!$A:$A,"="&amp;$A333)),0)</f>
        <v>0.39444444444444443</v>
      </c>
      <c r="AA333" s="28">
        <f t="shared" si="87"/>
        <v>-0.1111111111111111</v>
      </c>
      <c r="AB333">
        <f t="shared" ca="1" si="81"/>
        <v>21</v>
      </c>
      <c r="AC333" t="str">
        <f>LEFT(VLOOKUP($A333,Ingresos!$C:$X,5,FALSE),1)</f>
        <v>S</v>
      </c>
      <c r="AD333">
        <f t="shared" si="88"/>
        <v>1</v>
      </c>
      <c r="AE333" t="str">
        <f>LEFT(VLOOKUP($A333,Ingresos!$C:$X,6,FALSE),1)</f>
        <v>R</v>
      </c>
      <c r="AF333">
        <f t="shared" si="89"/>
        <v>1</v>
      </c>
      <c r="AG333">
        <f>VLOOKUP($A333,Ingresos!$C:$X,9,FALSE)</f>
        <v>472</v>
      </c>
      <c r="AH333" s="28">
        <f t="shared" si="90"/>
        <v>0.42787682333873583</v>
      </c>
      <c r="AI333">
        <f>VLOOKUP($A333,Ingresos!$C:$X,10,FALSE)</f>
        <v>472</v>
      </c>
      <c r="AJ333" s="28">
        <f t="shared" si="91"/>
        <v>0.42787682333873583</v>
      </c>
      <c r="AK333">
        <f>VLOOKUP($A333,Ingresos!$C:$X,11,FALSE)</f>
        <v>514</v>
      </c>
      <c r="AL333" s="28">
        <f t="shared" si="92"/>
        <v>0.49594813614262562</v>
      </c>
      <c r="AM333">
        <f>VLOOKUP($A333,Ingresos!$C:$X,12,FALSE)</f>
        <v>589</v>
      </c>
      <c r="AN333" s="28">
        <f t="shared" si="93"/>
        <v>0.61750405186385737</v>
      </c>
      <c r="AO333" t="str">
        <f>VLOOKUP($A333,Ingresos!$C:$X,18,FALSE)</f>
        <v>RM</v>
      </c>
      <c r="AP333">
        <f t="shared" ref="AP333:AP396" si="96">IF(ISNUMBER(AO333),AO333,IF(AO333="RM",13,IF(AO333="I",1,IF(AO333="II",2,IF(AO333="III",3,IF(AO333="IV",4,IF(AO333="V",5,IF(AO333="VI",6,IF(AO333="VII",7,IF(AO333="VIII",8,IF(AO333="IX",9,IF(AO333="X",10,IF(AO333="XI",11,IF(AO333="XII",12,IF(AO333="XIII",13,IF(AO333="XIV",14,"UNK"))))))))))))))))</f>
        <v>13</v>
      </c>
      <c r="AQ333" t="str">
        <f>VLOOKUP($A333,Ingresos!$C:$X,19,FALSE)</f>
        <v>H1</v>
      </c>
      <c r="AR333">
        <f t="shared" si="94"/>
        <v>1</v>
      </c>
      <c r="AS333">
        <f>VLOOKUP($A333,Ingresos!$C:$X,22,FALSE)</f>
        <v>5</v>
      </c>
    </row>
    <row r="334" spans="1:45" x14ac:dyDescent="0.25">
      <c r="A334">
        <v>195284393</v>
      </c>
      <c r="B334">
        <f>IF((_xlfn.MAXIFS(Grades!$I:$I,Grades!$A:$A,"="&amp;$A334)-_xlfn.MINIFS(Grades!$I:$I,Grades!$A:$A,"="&amp;$A334))=0,0,1)</f>
        <v>0</v>
      </c>
      <c r="C334">
        <f>COUNTIFS(Grades!$A:$A,"="&amp;Alumn_Filtered!$A334,Grades!$J:$J,"=1",Grades!$I:$I,"="&amp;_xlfn.MINIFS(Grades!$I:$I,Grades!$A:$A,"="&amp;$A334))</f>
        <v>6</v>
      </c>
      <c r="D334">
        <f>COUNTIFS(Grades!$A:$A,"="&amp;Alumn_Filtered!$A334,Grades!$P:$P,"=DRP",Grades!$J:$J,"=1",Grades!$I:$I,"="&amp;_xlfn.MINIFS(Grades!$I:$I,Grades!$A:$A,"="&amp;$A334))</f>
        <v>0</v>
      </c>
      <c r="E334">
        <f>COUNTIFS(Grades!$A:$A,"="&amp;Alumn_Filtered!$A334,Grades!$P:$P,"=BAD",Grades!$J:$J,"=1",Grades!$I:$I,"="&amp;_xlfn.MINIFS(Grades!$I:$I,Grades!$A:$A,"="&amp;$A334))</f>
        <v>1</v>
      </c>
      <c r="F334">
        <f>COUNTIFS(Grades!$A:$A,"="&amp;Alumn_Filtered!$A334,Grades!$P:$P,"CVL",Grades!$J:$J,"=1",Grades!$I:$I,"="&amp;_xlfn.MINIFS(Grades!$I:$I,Grades!$A:$A,"="&amp;$A334))</f>
        <v>0</v>
      </c>
      <c r="G334" s="30">
        <f t="shared" si="82"/>
        <v>5</v>
      </c>
      <c r="H334">
        <f>COUNTIFS(Grades!$A:$A,"="&amp;Alumn_Filtered!$A334,Grades!$J:$J,"=1",Grades!$P:$P,"&gt;=0.5",Grades!$I:$I,"="&amp;_xlfn.MINIFS(Grades!$I:$I,Grades!$A:$A,"="&amp;$A334))</f>
        <v>4</v>
      </c>
      <c r="I334" s="28">
        <f t="shared" si="83"/>
        <v>0.8</v>
      </c>
      <c r="J334">
        <f>COUNTIFS(Grades!$A:$A,"="&amp;Alumn_Filtered!$A334,Grades!$J:$J,"=1",Grades!$P:$P,"&lt;0.5",Grades!$I:$I,"="&amp;_xlfn.MINIFS(Grades!$I:$I,Grades!$A:$A,"="&amp;$A334))</f>
        <v>1</v>
      </c>
      <c r="K334" s="28">
        <f t="shared" si="84"/>
        <v>0.2</v>
      </c>
      <c r="L334" s="28">
        <f>_xlfn.MAXIFS(Grades!$P:$P,Grades!$A:$A,"="&amp;Alumn_Filtered!$A334,Grades!$J:$J,"=1",Grades!$I:$I,"="&amp;_xlfn.MINIFS(Grades!$I:$I,Grades!$A:$A,"="&amp;$A334))</f>
        <v>0.95000000000000007</v>
      </c>
      <c r="M334" s="28">
        <f>_xlfn.MINIFS(Grades!$P:$P,Grades!$A:$A,"="&amp;Alumn_Filtered!$A334,Grades!$J:$J,"=1",Grades!$I:$I,"="&amp;_xlfn.MINIFS(Grades!$I:$I,Grades!$A:$A,"="&amp;$A334))</f>
        <v>0.41666666666666669</v>
      </c>
      <c r="N334" s="28">
        <f>IF(G334&lt;&gt;0,SUMIFS(Grades!$P:$P,Grades!$P:$P,"&gt;0",Grades!$A:$A,"="&amp;Alumn_Filtered!$A334,Grades!$J:$J,"=1",Grades!$I:$I,"="&amp;_xlfn.MINIFS(Grades!$I:$I,Grades!$A:$A,"="&amp;$A334))/COUNTIFS(Grades!P:P,"&lt;&gt;BAD",Grades!P:P,"&lt;&gt;DRP",Grades!P:P,"&lt;&gt;CVL",Grades!$A:$A,"="&amp;Alumn_Filtered!$A334,Grades!$J:$J,"=1",Grades!$I:$I,"="&amp;_xlfn.MINIFS(Grades!$I:$I,Grades!$A:$A,"="&amp;$A334)),0)</f>
        <v>0.64333333333333331</v>
      </c>
      <c r="O334">
        <f>COUNTIFS(Grades!$A:$A,"="&amp;Alumn_Filtered!$A334,Grades!$J:$J,"=2",Grades!$I:$I,"="&amp;_xlfn.MINIFS(Grades!$I:$I,Grades!$A:$A,"="&amp;$A334))</f>
        <v>7</v>
      </c>
      <c r="P334">
        <f>COUNTIFS(Grades!$A:$A,"="&amp;Alumn_Filtered!$A334,Grades!$P:$P,"=DRP",Grades!$J:$J,"=2",Grades!$I:$I,"="&amp;_xlfn.MINIFS(Grades!$I:$I,Grades!$A:$A,"="&amp;$A334))</f>
        <v>0</v>
      </c>
      <c r="Q334">
        <f>COUNTIFS(Grades!$A:$A,"="&amp;Alumn_Filtered!$A334,Grades!$P:$P,"=BAD",Grades!$J:$J,"=2",Grades!$I:$I,"="&amp;_xlfn.MINIFS(Grades!$I:$I,Grades!$A:$A,"="&amp;$A334))</f>
        <v>4</v>
      </c>
      <c r="R334">
        <f>COUNTIFS(Grades!$A:$A,"="&amp;Alumn_Filtered!$A334,Grades!$P:$P,"CVL",Grades!$J:$J,"=2",Grades!$I:$I,"="&amp;_xlfn.MINIFS(Grades!$I:$I,Grades!$A:$A,"="&amp;$A334))</f>
        <v>0</v>
      </c>
      <c r="S334">
        <f t="shared" si="95"/>
        <v>3</v>
      </c>
      <c r="T334">
        <f>COUNTIFS(Grades!$A:$A,"="&amp;Alumn_Filtered!$A334,Grades!$J:$J,"=2",Grades!$P:$P,"&gt;=0.5",Grades!$I:$I,"="&amp;_xlfn.MINIFS(Grades!$I:$I,Grades!$A:$A,"="&amp;$A334))</f>
        <v>0</v>
      </c>
      <c r="U334" s="28">
        <f t="shared" si="85"/>
        <v>0</v>
      </c>
      <c r="V334">
        <f>COUNTIFS(Grades!$A:$A,"="&amp;Alumn_Filtered!$A334,Grades!$J:$J,"=2",Grades!$P:$P,"&lt;0.5",Grades!$I:$I,"="&amp;_xlfn.MINIFS(Grades!$I:$I,Grades!$A:$A,"="&amp;$A334))</f>
        <v>3</v>
      </c>
      <c r="W334" s="28">
        <f t="shared" si="86"/>
        <v>1</v>
      </c>
      <c r="X334" s="28">
        <f>_xlfn.MAXIFS(Grades!$P:$P,Grades!$A:$A,"="&amp;Alumn_Filtered!$A334,Grades!$J:$J,"=2",Grades!$I:$I,"="&amp;_xlfn.MINIFS(Grades!$I:$I,Grades!$A:$A,"="&amp;$A334))</f>
        <v>0.25</v>
      </c>
      <c r="Y334" s="28">
        <f>_xlfn.MINIFS(Grades!$P:$P,Grades!$A:$A,"="&amp;Alumn_Filtered!$A334,Grades!$J:$J,"=2",Grades!$I:$I,"="&amp;_xlfn.MINIFS(Grades!$I:$I,Grades!$A:$A,"="&amp;$A334))</f>
        <v>0</v>
      </c>
      <c r="Z334" s="28">
        <f>IF(S334&lt;&gt;0,SUMIFS(Grades!$P:$P,Grades!$P:$P,"&gt;0",Grades!$A:$A,"="&amp;Alumn_Filtered!$A334,Grades!$J:$J,"=2",Grades!$I:$I,"="&amp;_xlfn.MINIFS(Grades!$I:$I,Grades!$A:$A,"="&amp;$A334))/COUNTIFS(Grades!P:P,"&lt;&gt;BAD",Grades!P:P,"&lt;&gt;DRP",Grades!P:P,"&lt;&gt;CVL",Grades!$A:$A,"="&amp;Alumn_Filtered!$A334,Grades!$J:$J,"=2",Grades!$I:$I,"="&amp;_xlfn.MINIFS(Grades!$I:$I,Grades!$A:$A,"="&amp;$A334)),0)</f>
        <v>0.12222222222222222</v>
      </c>
      <c r="AA334" s="28">
        <f t="shared" si="87"/>
        <v>-0.52111111111111108</v>
      </c>
      <c r="AB334">
        <f t="shared" ca="1" si="81"/>
        <v>21</v>
      </c>
      <c r="AC334" t="str">
        <f>LEFT(VLOOKUP($A334,Ingresos!$C:$X,5,FALSE),1)</f>
        <v>S</v>
      </c>
      <c r="AD334">
        <f t="shared" si="88"/>
        <v>1</v>
      </c>
      <c r="AE334" t="str">
        <f>LEFT(VLOOKUP($A334,Ingresos!$C:$X,6,FALSE),1)</f>
        <v>R</v>
      </c>
      <c r="AF334">
        <f t="shared" si="89"/>
        <v>1</v>
      </c>
      <c r="AG334">
        <f>VLOOKUP($A334,Ingresos!$C:$X,9,FALSE)</f>
        <v>455</v>
      </c>
      <c r="AH334" s="28">
        <f t="shared" si="90"/>
        <v>0.40032414910858993</v>
      </c>
      <c r="AI334">
        <f>VLOOKUP($A334,Ingresos!$C:$X,10,FALSE)</f>
        <v>455</v>
      </c>
      <c r="AJ334" s="28">
        <f t="shared" si="91"/>
        <v>0.40032414910858993</v>
      </c>
      <c r="AK334">
        <f>VLOOKUP($A334,Ingresos!$C:$X,11,FALSE)</f>
        <v>552</v>
      </c>
      <c r="AL334" s="28">
        <f t="shared" si="92"/>
        <v>0.55753646677471635</v>
      </c>
      <c r="AM334">
        <f>VLOOKUP($A334,Ingresos!$C:$X,12,FALSE)</f>
        <v>602</v>
      </c>
      <c r="AN334" s="28">
        <f t="shared" si="93"/>
        <v>0.63857374392220423</v>
      </c>
      <c r="AO334">
        <f>VLOOKUP($A334,Ingresos!$C:$X,18,FALSE)</f>
        <v>13</v>
      </c>
      <c r="AP334">
        <f t="shared" si="96"/>
        <v>13</v>
      </c>
      <c r="AQ334" t="str">
        <f>VLOOKUP($A334,Ingresos!$C:$X,19,FALSE)</f>
        <v>H1</v>
      </c>
      <c r="AR334">
        <f t="shared" si="94"/>
        <v>1</v>
      </c>
      <c r="AS334">
        <f>VLOOKUP($A334,Ingresos!$C:$X,22,FALSE)</f>
        <v>0</v>
      </c>
    </row>
    <row r="335" spans="1:45" x14ac:dyDescent="0.25">
      <c r="A335">
        <v>195288917</v>
      </c>
      <c r="B335">
        <f>IF((_xlfn.MAXIFS(Grades!$I:$I,Grades!$A:$A,"="&amp;$A335)-_xlfn.MINIFS(Grades!$I:$I,Grades!$A:$A,"="&amp;$A335))=0,0,1)</f>
        <v>1</v>
      </c>
      <c r="C335">
        <f>COUNTIFS(Grades!$A:$A,"="&amp;Alumn_Filtered!$A335,Grades!$J:$J,"=1",Grades!$I:$I,"="&amp;_xlfn.MINIFS(Grades!$I:$I,Grades!$A:$A,"="&amp;$A335))</f>
        <v>6</v>
      </c>
      <c r="D335">
        <f>COUNTIFS(Grades!$A:$A,"="&amp;Alumn_Filtered!$A335,Grades!$P:$P,"=DRP",Grades!$J:$J,"=1",Grades!$I:$I,"="&amp;_xlfn.MINIFS(Grades!$I:$I,Grades!$A:$A,"="&amp;$A335))</f>
        <v>0</v>
      </c>
      <c r="E335">
        <f>COUNTIFS(Grades!$A:$A,"="&amp;Alumn_Filtered!$A335,Grades!$P:$P,"=BAD",Grades!$J:$J,"=1",Grades!$I:$I,"="&amp;_xlfn.MINIFS(Grades!$I:$I,Grades!$A:$A,"="&amp;$A335))</f>
        <v>0</v>
      </c>
      <c r="F335">
        <f>COUNTIFS(Grades!$A:$A,"="&amp;Alumn_Filtered!$A335,Grades!$P:$P,"CVL",Grades!$J:$J,"=1",Grades!$I:$I,"="&amp;_xlfn.MINIFS(Grades!$I:$I,Grades!$A:$A,"="&amp;$A335))</f>
        <v>0</v>
      </c>
      <c r="G335" s="30">
        <f t="shared" si="82"/>
        <v>6</v>
      </c>
      <c r="H335">
        <f>COUNTIFS(Grades!$A:$A,"="&amp;Alumn_Filtered!$A335,Grades!$J:$J,"=1",Grades!$P:$P,"&gt;=0.5",Grades!$I:$I,"="&amp;_xlfn.MINIFS(Grades!$I:$I,Grades!$A:$A,"="&amp;$A335))</f>
        <v>6</v>
      </c>
      <c r="I335" s="28">
        <f t="shared" si="83"/>
        <v>1</v>
      </c>
      <c r="J335">
        <f>COUNTIFS(Grades!$A:$A,"="&amp;Alumn_Filtered!$A335,Grades!$J:$J,"=1",Grades!$P:$P,"&lt;0.5",Grades!$I:$I,"="&amp;_xlfn.MINIFS(Grades!$I:$I,Grades!$A:$A,"="&amp;$A335))</f>
        <v>0</v>
      </c>
      <c r="K335" s="28">
        <f t="shared" si="84"/>
        <v>0</v>
      </c>
      <c r="L335" s="28">
        <f>_xlfn.MAXIFS(Grades!$P:$P,Grades!$A:$A,"="&amp;Alumn_Filtered!$A335,Grades!$J:$J,"=1",Grades!$I:$I,"="&amp;_xlfn.MINIFS(Grades!$I:$I,Grades!$A:$A,"="&amp;$A335))</f>
        <v>0.93333333333333324</v>
      </c>
      <c r="M335" s="28">
        <f>_xlfn.MINIFS(Grades!$P:$P,Grades!$A:$A,"="&amp;Alumn_Filtered!$A335,Grades!$J:$J,"=1",Grades!$I:$I,"="&amp;_xlfn.MINIFS(Grades!$I:$I,Grades!$A:$A,"="&amp;$A335))</f>
        <v>0.56666666666666676</v>
      </c>
      <c r="N335" s="28">
        <f>IF(G335&lt;&gt;0,SUMIFS(Grades!$P:$P,Grades!$P:$P,"&gt;0",Grades!$A:$A,"="&amp;Alumn_Filtered!$A335,Grades!$J:$J,"=1",Grades!$I:$I,"="&amp;_xlfn.MINIFS(Grades!$I:$I,Grades!$A:$A,"="&amp;$A335))/COUNTIFS(Grades!P:P,"&lt;&gt;BAD",Grades!P:P,"&lt;&gt;DRP",Grades!P:P,"&lt;&gt;CVL",Grades!$A:$A,"="&amp;Alumn_Filtered!$A335,Grades!$J:$J,"=1",Grades!$I:$I,"="&amp;_xlfn.MINIFS(Grades!$I:$I,Grades!$A:$A,"="&amp;$A335)),0)</f>
        <v>0.77500000000000002</v>
      </c>
      <c r="O335">
        <f>COUNTIFS(Grades!$A:$A,"="&amp;Alumn_Filtered!$A335,Grades!$J:$J,"=2",Grades!$I:$I,"="&amp;_xlfn.MINIFS(Grades!$I:$I,Grades!$A:$A,"="&amp;$A335))</f>
        <v>6</v>
      </c>
      <c r="P335">
        <f>COUNTIFS(Grades!$A:$A,"="&amp;Alumn_Filtered!$A335,Grades!$P:$P,"=DRP",Grades!$J:$J,"=2",Grades!$I:$I,"="&amp;_xlfn.MINIFS(Grades!$I:$I,Grades!$A:$A,"="&amp;$A335))</f>
        <v>0</v>
      </c>
      <c r="Q335">
        <f>COUNTIFS(Grades!$A:$A,"="&amp;Alumn_Filtered!$A335,Grades!$P:$P,"=BAD",Grades!$J:$J,"=2",Grades!$I:$I,"="&amp;_xlfn.MINIFS(Grades!$I:$I,Grades!$A:$A,"="&amp;$A335))</f>
        <v>0</v>
      </c>
      <c r="R335">
        <f>COUNTIFS(Grades!$A:$A,"="&amp;Alumn_Filtered!$A335,Grades!$P:$P,"CVL",Grades!$J:$J,"=2",Grades!$I:$I,"="&amp;_xlfn.MINIFS(Grades!$I:$I,Grades!$A:$A,"="&amp;$A335))</f>
        <v>0</v>
      </c>
      <c r="S335">
        <f t="shared" si="95"/>
        <v>6</v>
      </c>
      <c r="T335">
        <f>COUNTIFS(Grades!$A:$A,"="&amp;Alumn_Filtered!$A335,Grades!$J:$J,"=2",Grades!$P:$P,"&gt;=0.5",Grades!$I:$I,"="&amp;_xlfn.MINIFS(Grades!$I:$I,Grades!$A:$A,"="&amp;$A335))</f>
        <v>6</v>
      </c>
      <c r="U335" s="28">
        <f t="shared" si="85"/>
        <v>1</v>
      </c>
      <c r="V335">
        <f>COUNTIFS(Grades!$A:$A,"="&amp;Alumn_Filtered!$A335,Grades!$J:$J,"=2",Grades!$P:$P,"&lt;0.5",Grades!$I:$I,"="&amp;_xlfn.MINIFS(Grades!$I:$I,Grades!$A:$A,"="&amp;$A335))</f>
        <v>0</v>
      </c>
      <c r="W335" s="28">
        <f t="shared" si="86"/>
        <v>0</v>
      </c>
      <c r="X335" s="28">
        <f>_xlfn.MAXIFS(Grades!$P:$P,Grades!$A:$A,"="&amp;Alumn_Filtered!$A335,Grades!$J:$J,"=2",Grades!$I:$I,"="&amp;_xlfn.MINIFS(Grades!$I:$I,Grades!$A:$A,"="&amp;$A335))</f>
        <v>0.79999999999999993</v>
      </c>
      <c r="Y335" s="28">
        <f>_xlfn.MINIFS(Grades!$P:$P,Grades!$A:$A,"="&amp;Alumn_Filtered!$A335,Grades!$J:$J,"=2",Grades!$I:$I,"="&amp;_xlfn.MINIFS(Grades!$I:$I,Grades!$A:$A,"="&amp;$A335))</f>
        <v>0.6333333333333333</v>
      </c>
      <c r="Z335" s="28">
        <f>IF(S335&lt;&gt;0,SUMIFS(Grades!$P:$P,Grades!$P:$P,"&gt;0",Grades!$A:$A,"="&amp;Alumn_Filtered!$A335,Grades!$J:$J,"=2",Grades!$I:$I,"="&amp;_xlfn.MINIFS(Grades!$I:$I,Grades!$A:$A,"="&amp;$A335))/COUNTIFS(Grades!P:P,"&lt;&gt;BAD",Grades!P:P,"&lt;&gt;DRP",Grades!P:P,"&lt;&gt;CVL",Grades!$A:$A,"="&amp;Alumn_Filtered!$A335,Grades!$J:$J,"=2",Grades!$I:$I,"="&amp;_xlfn.MINIFS(Grades!$I:$I,Grades!$A:$A,"="&amp;$A335)),0)</f>
        <v>0.70555555555555538</v>
      </c>
      <c r="AA335" s="28">
        <f t="shared" si="87"/>
        <v>-6.9444444444444642E-2</v>
      </c>
      <c r="AB335">
        <f t="shared" ca="1" si="81"/>
        <v>21</v>
      </c>
      <c r="AC335" t="str">
        <f>LEFT(VLOOKUP($A335,Ingresos!$C:$X,5,FALSE),1)</f>
        <v>S</v>
      </c>
      <c r="AD335">
        <f t="shared" si="88"/>
        <v>1</v>
      </c>
      <c r="AE335" t="str">
        <f>LEFT(VLOOKUP($A335,Ingresos!$C:$X,6,FALSE),1)</f>
        <v>R</v>
      </c>
      <c r="AF335">
        <f t="shared" si="89"/>
        <v>1</v>
      </c>
      <c r="AG335">
        <f>VLOOKUP($A335,Ingresos!$C:$X,9,FALSE)</f>
        <v>569</v>
      </c>
      <c r="AH335" s="28">
        <f t="shared" si="90"/>
        <v>0.5850891410048622</v>
      </c>
      <c r="AI335">
        <f>VLOOKUP($A335,Ingresos!$C:$X,10,FALSE)</f>
        <v>571</v>
      </c>
      <c r="AJ335" s="28">
        <f t="shared" si="91"/>
        <v>0.58833063209076175</v>
      </c>
      <c r="AK335">
        <f>VLOOKUP($A335,Ingresos!$C:$X,11,FALSE)</f>
        <v>409</v>
      </c>
      <c r="AL335" s="28">
        <f t="shared" si="92"/>
        <v>0.32576985413290116</v>
      </c>
      <c r="AM335">
        <f>VLOOKUP($A335,Ingresos!$C:$X,12,FALSE)</f>
        <v>579</v>
      </c>
      <c r="AN335" s="28">
        <f t="shared" si="93"/>
        <v>0.60129659643435984</v>
      </c>
      <c r="AO335" t="str">
        <f>VLOOKUP($A335,Ingresos!$C:$X,18,FALSE)</f>
        <v>RM</v>
      </c>
      <c r="AP335">
        <f t="shared" si="96"/>
        <v>13</v>
      </c>
      <c r="AQ335" t="str">
        <f>VLOOKUP($A335,Ingresos!$C:$X,19,FALSE)</f>
        <v>H1</v>
      </c>
      <c r="AR335">
        <f t="shared" si="94"/>
        <v>1</v>
      </c>
      <c r="AS335">
        <f>VLOOKUP($A335,Ingresos!$C:$X,22,FALSE)</f>
        <v>5</v>
      </c>
    </row>
    <row r="336" spans="1:45" x14ac:dyDescent="0.25">
      <c r="A336" t="s">
        <v>133</v>
      </c>
      <c r="B336">
        <f>IF((_xlfn.MAXIFS(Grades!$I:$I,Grades!$A:$A,"="&amp;$A336)-_xlfn.MINIFS(Grades!$I:$I,Grades!$A:$A,"="&amp;$A336))=0,0,1)</f>
        <v>1</v>
      </c>
      <c r="C336">
        <f>COUNTIFS(Grades!$A:$A,"="&amp;Alumn_Filtered!$A336,Grades!$J:$J,"=1",Grades!$I:$I,"="&amp;_xlfn.MINIFS(Grades!$I:$I,Grades!$A:$A,"="&amp;$A336))</f>
        <v>6</v>
      </c>
      <c r="D336">
        <f>COUNTIFS(Grades!$A:$A,"="&amp;Alumn_Filtered!$A336,Grades!$P:$P,"=DRP",Grades!$J:$J,"=1",Grades!$I:$I,"="&amp;_xlfn.MINIFS(Grades!$I:$I,Grades!$A:$A,"="&amp;$A336))</f>
        <v>0</v>
      </c>
      <c r="E336">
        <f>COUNTIFS(Grades!$A:$A,"="&amp;Alumn_Filtered!$A336,Grades!$P:$P,"=BAD",Grades!$J:$J,"=1",Grades!$I:$I,"="&amp;_xlfn.MINIFS(Grades!$I:$I,Grades!$A:$A,"="&amp;$A336))</f>
        <v>0</v>
      </c>
      <c r="F336">
        <f>COUNTIFS(Grades!$A:$A,"="&amp;Alumn_Filtered!$A336,Grades!$P:$P,"CVL",Grades!$J:$J,"=1",Grades!$I:$I,"="&amp;_xlfn.MINIFS(Grades!$I:$I,Grades!$A:$A,"="&amp;$A336))</f>
        <v>0</v>
      </c>
      <c r="G336" s="30">
        <f t="shared" si="82"/>
        <v>6</v>
      </c>
      <c r="H336">
        <f>COUNTIFS(Grades!$A:$A,"="&amp;Alumn_Filtered!$A336,Grades!$J:$J,"=1",Grades!$P:$P,"&gt;=0.5",Grades!$I:$I,"="&amp;_xlfn.MINIFS(Grades!$I:$I,Grades!$A:$A,"="&amp;$A336))</f>
        <v>5</v>
      </c>
      <c r="I336" s="28">
        <f t="shared" si="83"/>
        <v>0.83333333333333337</v>
      </c>
      <c r="J336">
        <f>COUNTIFS(Grades!$A:$A,"="&amp;Alumn_Filtered!$A336,Grades!$J:$J,"=1",Grades!$P:$P,"&lt;0.5",Grades!$I:$I,"="&amp;_xlfn.MINIFS(Grades!$I:$I,Grades!$A:$A,"="&amp;$A336))</f>
        <v>1</v>
      </c>
      <c r="K336" s="28">
        <f t="shared" si="84"/>
        <v>0.16666666666666666</v>
      </c>
      <c r="L336" s="28">
        <f>_xlfn.MAXIFS(Grades!$P:$P,Grades!$A:$A,"="&amp;Alumn_Filtered!$A336,Grades!$J:$J,"=1",Grades!$I:$I,"="&amp;_xlfn.MINIFS(Grades!$I:$I,Grades!$A:$A,"="&amp;$A336))</f>
        <v>0.68333333333333324</v>
      </c>
      <c r="M336" s="28">
        <f>_xlfn.MINIFS(Grades!$P:$P,Grades!$A:$A,"="&amp;Alumn_Filtered!$A336,Grades!$J:$J,"=1",Grades!$I:$I,"="&amp;_xlfn.MINIFS(Grades!$I:$I,Grades!$A:$A,"="&amp;$A336))</f>
        <v>0.35000000000000003</v>
      </c>
      <c r="N336" s="28">
        <f>IF(G336&lt;&gt;0,SUMIFS(Grades!$P:$P,Grades!$P:$P,"&gt;0",Grades!$A:$A,"="&amp;Alumn_Filtered!$A336,Grades!$J:$J,"=1",Grades!$I:$I,"="&amp;_xlfn.MINIFS(Grades!$I:$I,Grades!$A:$A,"="&amp;$A336))/COUNTIFS(Grades!P:P,"&lt;&gt;BAD",Grades!P:P,"&lt;&gt;DRP",Grades!P:P,"&lt;&gt;CVL",Grades!$A:$A,"="&amp;Alumn_Filtered!$A336,Grades!$J:$J,"=1",Grades!$I:$I,"="&amp;_xlfn.MINIFS(Grades!$I:$I,Grades!$A:$A,"="&amp;$A336)),0)</f>
        <v>0.5444444444444444</v>
      </c>
      <c r="O336">
        <f>COUNTIFS(Grades!$A:$A,"="&amp;Alumn_Filtered!$A336,Grades!$J:$J,"=2",Grades!$I:$I,"="&amp;_xlfn.MINIFS(Grades!$I:$I,Grades!$A:$A,"="&amp;$A336))</f>
        <v>7</v>
      </c>
      <c r="P336">
        <f>COUNTIFS(Grades!$A:$A,"="&amp;Alumn_Filtered!$A336,Grades!$P:$P,"=DRP",Grades!$J:$J,"=2",Grades!$I:$I,"="&amp;_xlfn.MINIFS(Grades!$I:$I,Grades!$A:$A,"="&amp;$A336))</f>
        <v>0</v>
      </c>
      <c r="Q336">
        <f>COUNTIFS(Grades!$A:$A,"="&amp;Alumn_Filtered!$A336,Grades!$P:$P,"=BAD",Grades!$J:$J,"=2",Grades!$I:$I,"="&amp;_xlfn.MINIFS(Grades!$I:$I,Grades!$A:$A,"="&amp;$A336))</f>
        <v>1</v>
      </c>
      <c r="R336">
        <f>COUNTIFS(Grades!$A:$A,"="&amp;Alumn_Filtered!$A336,Grades!$P:$P,"CVL",Grades!$J:$J,"=2",Grades!$I:$I,"="&amp;_xlfn.MINIFS(Grades!$I:$I,Grades!$A:$A,"="&amp;$A336))</f>
        <v>0</v>
      </c>
      <c r="S336">
        <f t="shared" si="95"/>
        <v>6</v>
      </c>
      <c r="T336">
        <f>COUNTIFS(Grades!$A:$A,"="&amp;Alumn_Filtered!$A336,Grades!$J:$J,"=2",Grades!$P:$P,"&gt;=0.5",Grades!$I:$I,"="&amp;_xlfn.MINIFS(Grades!$I:$I,Grades!$A:$A,"="&amp;$A336))</f>
        <v>2</v>
      </c>
      <c r="U336" s="28">
        <f t="shared" si="85"/>
        <v>0.33333333333333331</v>
      </c>
      <c r="V336">
        <f>COUNTIFS(Grades!$A:$A,"="&amp;Alumn_Filtered!$A336,Grades!$J:$J,"=2",Grades!$P:$P,"&lt;0.5",Grades!$I:$I,"="&amp;_xlfn.MINIFS(Grades!$I:$I,Grades!$A:$A,"="&amp;$A336))</f>
        <v>4</v>
      </c>
      <c r="W336" s="28">
        <f t="shared" si="86"/>
        <v>0.66666666666666663</v>
      </c>
      <c r="X336" s="28">
        <f>_xlfn.MAXIFS(Grades!$P:$P,Grades!$A:$A,"="&amp;Alumn_Filtered!$A336,Grades!$J:$J,"=2",Grades!$I:$I,"="&amp;_xlfn.MINIFS(Grades!$I:$I,Grades!$A:$A,"="&amp;$A336))</f>
        <v>0.70000000000000007</v>
      </c>
      <c r="Y336" s="28">
        <f>_xlfn.MINIFS(Grades!$P:$P,Grades!$A:$A,"="&amp;Alumn_Filtered!$A336,Grades!$J:$J,"=2",Grades!$I:$I,"="&amp;_xlfn.MINIFS(Grades!$I:$I,Grades!$A:$A,"="&amp;$A336))</f>
        <v>0.16666666666666666</v>
      </c>
      <c r="Z336" s="28">
        <f>IF(S336&lt;&gt;0,SUMIFS(Grades!$P:$P,Grades!$P:$P,"&gt;0",Grades!$A:$A,"="&amp;Alumn_Filtered!$A336,Grades!$J:$J,"=2",Grades!$I:$I,"="&amp;_xlfn.MINIFS(Grades!$I:$I,Grades!$A:$A,"="&amp;$A336))/COUNTIFS(Grades!P:P,"&lt;&gt;BAD",Grades!P:P,"&lt;&gt;DRP",Grades!P:P,"&lt;&gt;CVL",Grades!$A:$A,"="&amp;Alumn_Filtered!$A336,Grades!$J:$J,"=2",Grades!$I:$I,"="&amp;_xlfn.MINIFS(Grades!$I:$I,Grades!$A:$A,"="&amp;$A336)),0)</f>
        <v>0.41944444444444445</v>
      </c>
      <c r="AA336" s="28">
        <f t="shared" si="87"/>
        <v>-0.12499999999999994</v>
      </c>
      <c r="AB336">
        <f t="shared" ca="1" si="81"/>
        <v>21</v>
      </c>
      <c r="AC336" t="str">
        <f>LEFT(VLOOKUP($A336,Ingresos!$C:$X,5,FALSE),1)</f>
        <v>S</v>
      </c>
      <c r="AD336">
        <f t="shared" si="88"/>
        <v>1</v>
      </c>
      <c r="AE336" t="str">
        <f>LEFT(VLOOKUP($A336,Ingresos!$C:$X,6,FALSE),1)</f>
        <v>R</v>
      </c>
      <c r="AF336">
        <f t="shared" si="89"/>
        <v>1</v>
      </c>
      <c r="AG336">
        <f>VLOOKUP($A336,Ingresos!$C:$X,9,FALSE)</f>
        <v>435</v>
      </c>
      <c r="AH336" s="28">
        <f t="shared" si="90"/>
        <v>0.36790923824959482</v>
      </c>
      <c r="AI336">
        <f>VLOOKUP($A336,Ingresos!$C:$X,10,FALSE)</f>
        <v>434</v>
      </c>
      <c r="AJ336" s="28">
        <f t="shared" si="91"/>
        <v>0.36628849270664504</v>
      </c>
      <c r="AK336">
        <f>VLOOKUP($A336,Ingresos!$C:$X,11,FALSE)</f>
        <v>507</v>
      </c>
      <c r="AL336" s="28">
        <f t="shared" si="92"/>
        <v>0.4846029173419773</v>
      </c>
      <c r="AM336">
        <f>VLOOKUP($A336,Ingresos!$C:$X,12,FALSE)</f>
        <v>496</v>
      </c>
      <c r="AN336" s="28">
        <f t="shared" si="93"/>
        <v>0.46677471636953</v>
      </c>
      <c r="AO336" t="str">
        <f>VLOOKUP($A336,Ingresos!$C:$X,18,FALSE)</f>
        <v>RM</v>
      </c>
      <c r="AP336">
        <f t="shared" si="96"/>
        <v>13</v>
      </c>
      <c r="AQ336" t="str">
        <f>VLOOKUP($A336,Ingresos!$C:$X,19,FALSE)</f>
        <v>H1</v>
      </c>
      <c r="AR336">
        <f t="shared" si="94"/>
        <v>1</v>
      </c>
      <c r="AS336">
        <f>VLOOKUP($A336,Ingresos!$C:$X,22,FALSE)</f>
        <v>5</v>
      </c>
    </row>
    <row r="337" spans="1:45" x14ac:dyDescent="0.25">
      <c r="A337">
        <v>195318182</v>
      </c>
      <c r="B337">
        <f>IF((_xlfn.MAXIFS(Grades!$I:$I,Grades!$A:$A,"="&amp;$A337)-_xlfn.MINIFS(Grades!$I:$I,Grades!$A:$A,"="&amp;$A337))=0,0,1)</f>
        <v>1</v>
      </c>
      <c r="C337">
        <f>COUNTIFS(Grades!$A:$A,"="&amp;Alumn_Filtered!$A337,Grades!$J:$J,"=1",Grades!$I:$I,"="&amp;_xlfn.MINIFS(Grades!$I:$I,Grades!$A:$A,"="&amp;$A337))</f>
        <v>6</v>
      </c>
      <c r="D337">
        <f>COUNTIFS(Grades!$A:$A,"="&amp;Alumn_Filtered!$A337,Grades!$P:$P,"=DRP",Grades!$J:$J,"=1",Grades!$I:$I,"="&amp;_xlfn.MINIFS(Grades!$I:$I,Grades!$A:$A,"="&amp;$A337))</f>
        <v>0</v>
      </c>
      <c r="E337">
        <f>COUNTIFS(Grades!$A:$A,"="&amp;Alumn_Filtered!$A337,Grades!$P:$P,"=BAD",Grades!$J:$J,"=1",Grades!$I:$I,"="&amp;_xlfn.MINIFS(Grades!$I:$I,Grades!$A:$A,"="&amp;$A337))</f>
        <v>0</v>
      </c>
      <c r="F337">
        <f>COUNTIFS(Grades!$A:$A,"="&amp;Alumn_Filtered!$A337,Grades!$P:$P,"CVL",Grades!$J:$J,"=1",Grades!$I:$I,"="&amp;_xlfn.MINIFS(Grades!$I:$I,Grades!$A:$A,"="&amp;$A337))</f>
        <v>0</v>
      </c>
      <c r="G337" s="30">
        <f t="shared" si="82"/>
        <v>6</v>
      </c>
      <c r="H337">
        <f>COUNTIFS(Grades!$A:$A,"="&amp;Alumn_Filtered!$A337,Grades!$J:$J,"=1",Grades!$P:$P,"&gt;=0.5",Grades!$I:$I,"="&amp;_xlfn.MINIFS(Grades!$I:$I,Grades!$A:$A,"="&amp;$A337))</f>
        <v>6</v>
      </c>
      <c r="I337" s="28">
        <f t="shared" si="83"/>
        <v>1</v>
      </c>
      <c r="J337">
        <f>COUNTIFS(Grades!$A:$A,"="&amp;Alumn_Filtered!$A337,Grades!$J:$J,"=1",Grades!$P:$P,"&lt;0.5",Grades!$I:$I,"="&amp;_xlfn.MINIFS(Grades!$I:$I,Grades!$A:$A,"="&amp;$A337))</f>
        <v>0</v>
      </c>
      <c r="K337" s="28">
        <f t="shared" si="84"/>
        <v>0</v>
      </c>
      <c r="L337" s="28">
        <f>_xlfn.MAXIFS(Grades!$P:$P,Grades!$A:$A,"="&amp;Alumn_Filtered!$A337,Grades!$J:$J,"=1",Grades!$I:$I,"="&amp;_xlfn.MINIFS(Grades!$I:$I,Grades!$A:$A,"="&amp;$A337))</f>
        <v>0.83333333333333337</v>
      </c>
      <c r="M337" s="28">
        <f>_xlfn.MINIFS(Grades!$P:$P,Grades!$A:$A,"="&amp;Alumn_Filtered!$A337,Grades!$J:$J,"=1",Grades!$I:$I,"="&amp;_xlfn.MINIFS(Grades!$I:$I,Grades!$A:$A,"="&amp;$A337))</f>
        <v>0.53333333333333333</v>
      </c>
      <c r="N337" s="28">
        <f>IF(G337&lt;&gt;0,SUMIFS(Grades!$P:$P,Grades!$P:$P,"&gt;0",Grades!$A:$A,"="&amp;Alumn_Filtered!$A337,Grades!$J:$J,"=1",Grades!$I:$I,"="&amp;_xlfn.MINIFS(Grades!$I:$I,Grades!$A:$A,"="&amp;$A337))/COUNTIFS(Grades!P:P,"&lt;&gt;BAD",Grades!P:P,"&lt;&gt;DRP",Grades!P:P,"&lt;&gt;CVL",Grades!$A:$A,"="&amp;Alumn_Filtered!$A337,Grades!$J:$J,"=1",Grades!$I:$I,"="&amp;_xlfn.MINIFS(Grades!$I:$I,Grades!$A:$A,"="&amp;$A337)),0)</f>
        <v>0.69444444444444453</v>
      </c>
      <c r="O337">
        <f>COUNTIFS(Grades!$A:$A,"="&amp;Alumn_Filtered!$A337,Grades!$J:$J,"=2",Grades!$I:$I,"="&amp;_xlfn.MINIFS(Grades!$I:$I,Grades!$A:$A,"="&amp;$A337))</f>
        <v>8</v>
      </c>
      <c r="P337">
        <f>COUNTIFS(Grades!$A:$A,"="&amp;Alumn_Filtered!$A337,Grades!$P:$P,"=DRP",Grades!$J:$J,"=2",Grades!$I:$I,"="&amp;_xlfn.MINIFS(Grades!$I:$I,Grades!$A:$A,"="&amp;$A337))</f>
        <v>2</v>
      </c>
      <c r="Q337">
        <f>COUNTIFS(Grades!$A:$A,"="&amp;Alumn_Filtered!$A337,Grades!$P:$P,"=BAD",Grades!$J:$J,"=2",Grades!$I:$I,"="&amp;_xlfn.MINIFS(Grades!$I:$I,Grades!$A:$A,"="&amp;$A337))</f>
        <v>0</v>
      </c>
      <c r="R337">
        <f>COUNTIFS(Grades!$A:$A,"="&amp;Alumn_Filtered!$A337,Grades!$P:$P,"CVL",Grades!$J:$J,"=2",Grades!$I:$I,"="&amp;_xlfn.MINIFS(Grades!$I:$I,Grades!$A:$A,"="&amp;$A337))</f>
        <v>0</v>
      </c>
      <c r="S337">
        <f t="shared" si="95"/>
        <v>6</v>
      </c>
      <c r="T337">
        <f>COUNTIFS(Grades!$A:$A,"="&amp;Alumn_Filtered!$A337,Grades!$J:$J,"=2",Grades!$P:$P,"&gt;=0.5",Grades!$I:$I,"="&amp;_xlfn.MINIFS(Grades!$I:$I,Grades!$A:$A,"="&amp;$A337))</f>
        <v>6</v>
      </c>
      <c r="U337" s="28">
        <f t="shared" si="85"/>
        <v>1</v>
      </c>
      <c r="V337">
        <f>COUNTIFS(Grades!$A:$A,"="&amp;Alumn_Filtered!$A337,Grades!$J:$J,"=2",Grades!$P:$P,"&lt;0.5",Grades!$I:$I,"="&amp;_xlfn.MINIFS(Grades!$I:$I,Grades!$A:$A,"="&amp;$A337))</f>
        <v>0</v>
      </c>
      <c r="W337" s="28">
        <f t="shared" si="86"/>
        <v>0</v>
      </c>
      <c r="X337" s="28">
        <f>_xlfn.MAXIFS(Grades!$P:$P,Grades!$A:$A,"="&amp;Alumn_Filtered!$A337,Grades!$J:$J,"=2",Grades!$I:$I,"="&amp;_xlfn.MINIFS(Grades!$I:$I,Grades!$A:$A,"="&amp;$A337))</f>
        <v>0.79999999999999993</v>
      </c>
      <c r="Y337" s="28">
        <f>_xlfn.MINIFS(Grades!$P:$P,Grades!$A:$A,"="&amp;Alumn_Filtered!$A337,Grades!$J:$J,"=2",Grades!$I:$I,"="&amp;_xlfn.MINIFS(Grades!$I:$I,Grades!$A:$A,"="&amp;$A337))</f>
        <v>0.5</v>
      </c>
      <c r="Z337" s="28">
        <f>IF(S337&lt;&gt;0,SUMIFS(Grades!$P:$P,Grades!$P:$P,"&gt;0",Grades!$A:$A,"="&amp;Alumn_Filtered!$A337,Grades!$J:$J,"=2",Grades!$I:$I,"="&amp;_xlfn.MINIFS(Grades!$I:$I,Grades!$A:$A,"="&amp;$A337))/COUNTIFS(Grades!P:P,"&lt;&gt;BAD",Grades!P:P,"&lt;&gt;DRP",Grades!P:P,"&lt;&gt;CVL",Grades!$A:$A,"="&amp;Alumn_Filtered!$A337,Grades!$J:$J,"=2",Grades!$I:$I,"="&amp;_xlfn.MINIFS(Grades!$I:$I,Grades!$A:$A,"="&amp;$A337)),0)</f>
        <v>0.65277777777777779</v>
      </c>
      <c r="AA337" s="28">
        <f t="shared" si="87"/>
        <v>-4.1666666666666741E-2</v>
      </c>
      <c r="AB337">
        <f t="shared" ca="1" si="81"/>
        <v>21</v>
      </c>
      <c r="AC337" t="str">
        <f>LEFT(VLOOKUP($A337,Ingresos!$C:$X,5,FALSE),1)</f>
        <v>T</v>
      </c>
      <c r="AD337">
        <f t="shared" si="88"/>
        <v>0</v>
      </c>
      <c r="AE337" t="str">
        <f>LEFT(VLOOKUP($A337,Ingresos!$C:$X,6,FALSE),1)</f>
        <v>R</v>
      </c>
      <c r="AF337">
        <f t="shared" si="89"/>
        <v>1</v>
      </c>
      <c r="AG337">
        <f>VLOOKUP($A337,Ingresos!$C:$X,9,FALSE)</f>
        <v>538</v>
      </c>
      <c r="AH337" s="28">
        <f t="shared" si="90"/>
        <v>0.53484602917341972</v>
      </c>
      <c r="AI337">
        <f>VLOOKUP($A337,Ingresos!$C:$X,10,FALSE)</f>
        <v>538</v>
      </c>
      <c r="AJ337" s="28">
        <f t="shared" si="91"/>
        <v>0.53484602917341972</v>
      </c>
      <c r="AK337">
        <f>VLOOKUP($A337,Ingresos!$C:$X,11,FALSE)</f>
        <v>525</v>
      </c>
      <c r="AL337" s="28">
        <f t="shared" si="92"/>
        <v>0.51377633711507298</v>
      </c>
      <c r="AM337">
        <f>VLOOKUP($A337,Ingresos!$C:$X,12,FALSE)</f>
        <v>594</v>
      </c>
      <c r="AN337" s="28">
        <f t="shared" si="93"/>
        <v>0.62560777957860614</v>
      </c>
      <c r="AO337">
        <f>VLOOKUP($A337,Ingresos!$C:$X,18,FALSE)</f>
        <v>8</v>
      </c>
      <c r="AP337">
        <f t="shared" si="96"/>
        <v>8</v>
      </c>
      <c r="AQ337" t="str">
        <f>VLOOKUP($A337,Ingresos!$C:$X,19,FALSE)</f>
        <v>H1</v>
      </c>
      <c r="AR337">
        <f t="shared" si="94"/>
        <v>1</v>
      </c>
      <c r="AS337">
        <f>VLOOKUP($A337,Ingresos!$C:$X,22,FALSE)</f>
        <v>0</v>
      </c>
    </row>
    <row r="338" spans="1:45" x14ac:dyDescent="0.25">
      <c r="A338">
        <v>195362386</v>
      </c>
      <c r="B338">
        <f>IF((_xlfn.MAXIFS(Grades!$I:$I,Grades!$A:$A,"="&amp;$A338)-_xlfn.MINIFS(Grades!$I:$I,Grades!$A:$A,"="&amp;$A338))=0,0,1)</f>
        <v>1</v>
      </c>
      <c r="C338">
        <f>COUNTIFS(Grades!$A:$A,"="&amp;Alumn_Filtered!$A338,Grades!$J:$J,"=1",Grades!$I:$I,"="&amp;_xlfn.MINIFS(Grades!$I:$I,Grades!$A:$A,"="&amp;$A338))</f>
        <v>6</v>
      </c>
      <c r="D338">
        <f>COUNTIFS(Grades!$A:$A,"="&amp;Alumn_Filtered!$A338,Grades!$P:$P,"=DRP",Grades!$J:$J,"=1",Grades!$I:$I,"="&amp;_xlfn.MINIFS(Grades!$I:$I,Grades!$A:$A,"="&amp;$A338))</f>
        <v>0</v>
      </c>
      <c r="E338">
        <f>COUNTIFS(Grades!$A:$A,"="&amp;Alumn_Filtered!$A338,Grades!$P:$P,"=BAD",Grades!$J:$J,"=1",Grades!$I:$I,"="&amp;_xlfn.MINIFS(Grades!$I:$I,Grades!$A:$A,"="&amp;$A338))</f>
        <v>0</v>
      </c>
      <c r="F338">
        <f>COUNTIFS(Grades!$A:$A,"="&amp;Alumn_Filtered!$A338,Grades!$P:$P,"CVL",Grades!$J:$J,"=1",Grades!$I:$I,"="&amp;_xlfn.MINIFS(Grades!$I:$I,Grades!$A:$A,"="&amp;$A338))</f>
        <v>0</v>
      </c>
      <c r="G338" s="30">
        <f t="shared" si="82"/>
        <v>6</v>
      </c>
      <c r="H338">
        <f>COUNTIFS(Grades!$A:$A,"="&amp;Alumn_Filtered!$A338,Grades!$J:$J,"=1",Grades!$P:$P,"&gt;=0.5",Grades!$I:$I,"="&amp;_xlfn.MINIFS(Grades!$I:$I,Grades!$A:$A,"="&amp;$A338))</f>
        <v>5</v>
      </c>
      <c r="I338" s="28">
        <f t="shared" si="83"/>
        <v>0.83333333333333337</v>
      </c>
      <c r="J338">
        <f>COUNTIFS(Grades!$A:$A,"="&amp;Alumn_Filtered!$A338,Grades!$J:$J,"=1",Grades!$P:$P,"&lt;0.5",Grades!$I:$I,"="&amp;_xlfn.MINIFS(Grades!$I:$I,Grades!$A:$A,"="&amp;$A338))</f>
        <v>1</v>
      </c>
      <c r="K338" s="28">
        <f t="shared" si="84"/>
        <v>0.16666666666666666</v>
      </c>
      <c r="L338" s="28">
        <f>_xlfn.MAXIFS(Grades!$P:$P,Grades!$A:$A,"="&amp;Alumn_Filtered!$A338,Grades!$J:$J,"=1",Grades!$I:$I,"="&amp;_xlfn.MINIFS(Grades!$I:$I,Grades!$A:$A,"="&amp;$A338))</f>
        <v>0.96666666666666667</v>
      </c>
      <c r="M338" s="28">
        <f>_xlfn.MINIFS(Grades!$P:$P,Grades!$A:$A,"="&amp;Alumn_Filtered!$A338,Grades!$J:$J,"=1",Grades!$I:$I,"="&amp;_xlfn.MINIFS(Grades!$I:$I,Grades!$A:$A,"="&amp;$A338))</f>
        <v>0.26666666666666666</v>
      </c>
      <c r="N338" s="28">
        <f>IF(G338&lt;&gt;0,SUMIFS(Grades!$P:$P,Grades!$P:$P,"&gt;0",Grades!$A:$A,"="&amp;Alumn_Filtered!$A338,Grades!$J:$J,"=1",Grades!$I:$I,"="&amp;_xlfn.MINIFS(Grades!$I:$I,Grades!$A:$A,"="&amp;$A338))/COUNTIFS(Grades!P:P,"&lt;&gt;BAD",Grades!P:P,"&lt;&gt;DRP",Grades!P:P,"&lt;&gt;CVL",Grades!$A:$A,"="&amp;Alumn_Filtered!$A338,Grades!$J:$J,"=1",Grades!$I:$I,"="&amp;_xlfn.MINIFS(Grades!$I:$I,Grades!$A:$A,"="&amp;$A338)),0)</f>
        <v>0.55555555555555558</v>
      </c>
      <c r="O338">
        <f>COUNTIFS(Grades!$A:$A,"="&amp;Alumn_Filtered!$A338,Grades!$J:$J,"=2",Grades!$I:$I,"="&amp;_xlfn.MINIFS(Grades!$I:$I,Grades!$A:$A,"="&amp;$A338))</f>
        <v>5</v>
      </c>
      <c r="P338">
        <f>COUNTIFS(Grades!$A:$A,"="&amp;Alumn_Filtered!$A338,Grades!$P:$P,"=DRP",Grades!$J:$J,"=2",Grades!$I:$I,"="&amp;_xlfn.MINIFS(Grades!$I:$I,Grades!$A:$A,"="&amp;$A338))</f>
        <v>0</v>
      </c>
      <c r="Q338">
        <f>COUNTIFS(Grades!$A:$A,"="&amp;Alumn_Filtered!$A338,Grades!$P:$P,"=BAD",Grades!$J:$J,"=2",Grades!$I:$I,"="&amp;_xlfn.MINIFS(Grades!$I:$I,Grades!$A:$A,"="&amp;$A338))</f>
        <v>0</v>
      </c>
      <c r="R338">
        <f>COUNTIFS(Grades!$A:$A,"="&amp;Alumn_Filtered!$A338,Grades!$P:$P,"CVL",Grades!$J:$J,"=2",Grades!$I:$I,"="&amp;_xlfn.MINIFS(Grades!$I:$I,Grades!$A:$A,"="&amp;$A338))</f>
        <v>0</v>
      </c>
      <c r="S338">
        <f t="shared" si="95"/>
        <v>5</v>
      </c>
      <c r="T338">
        <f>COUNTIFS(Grades!$A:$A,"="&amp;Alumn_Filtered!$A338,Grades!$J:$J,"=2",Grades!$P:$P,"&gt;=0.5",Grades!$I:$I,"="&amp;_xlfn.MINIFS(Grades!$I:$I,Grades!$A:$A,"="&amp;$A338))</f>
        <v>5</v>
      </c>
      <c r="U338" s="28">
        <f t="shared" si="85"/>
        <v>1</v>
      </c>
      <c r="V338">
        <f>COUNTIFS(Grades!$A:$A,"="&amp;Alumn_Filtered!$A338,Grades!$J:$J,"=2",Grades!$P:$P,"&lt;0.5",Grades!$I:$I,"="&amp;_xlfn.MINIFS(Grades!$I:$I,Grades!$A:$A,"="&amp;$A338))</f>
        <v>0</v>
      </c>
      <c r="W338" s="28">
        <f t="shared" si="86"/>
        <v>0</v>
      </c>
      <c r="X338" s="28">
        <f>_xlfn.MAXIFS(Grades!$P:$P,Grades!$A:$A,"="&amp;Alumn_Filtered!$A338,Grades!$J:$J,"=2",Grades!$I:$I,"="&amp;_xlfn.MINIFS(Grades!$I:$I,Grades!$A:$A,"="&amp;$A338))</f>
        <v>0.68333333333333324</v>
      </c>
      <c r="Y338" s="28">
        <f>_xlfn.MINIFS(Grades!$P:$P,Grades!$A:$A,"="&amp;Alumn_Filtered!$A338,Grades!$J:$J,"=2",Grades!$I:$I,"="&amp;_xlfn.MINIFS(Grades!$I:$I,Grades!$A:$A,"="&amp;$A338))</f>
        <v>0.5</v>
      </c>
      <c r="Z338" s="28">
        <f>IF(S338&lt;&gt;0,SUMIFS(Grades!$P:$P,Grades!$P:$P,"&gt;0",Grades!$A:$A,"="&amp;Alumn_Filtered!$A338,Grades!$J:$J,"=2",Grades!$I:$I,"="&amp;_xlfn.MINIFS(Grades!$I:$I,Grades!$A:$A,"="&amp;$A338))/COUNTIFS(Grades!P:P,"&lt;&gt;BAD",Grades!P:P,"&lt;&gt;DRP",Grades!P:P,"&lt;&gt;CVL",Grades!$A:$A,"="&amp;Alumn_Filtered!$A338,Grades!$J:$J,"=2",Grades!$I:$I,"="&amp;_xlfn.MINIFS(Grades!$I:$I,Grades!$A:$A,"="&amp;$A338)),0)</f>
        <v>0.58666666666666667</v>
      </c>
      <c r="AA338" s="28">
        <f t="shared" si="87"/>
        <v>3.1111111111111089E-2</v>
      </c>
      <c r="AB338">
        <f t="shared" ca="1" si="81"/>
        <v>21</v>
      </c>
      <c r="AC338" t="str">
        <f>LEFT(VLOOKUP($A338,Ingresos!$C:$X,5,FALSE),1)</f>
        <v>T</v>
      </c>
      <c r="AD338">
        <f t="shared" si="88"/>
        <v>0</v>
      </c>
      <c r="AE338" t="str">
        <f>LEFT(VLOOKUP($A338,Ingresos!$C:$X,6,FALSE),1)</f>
        <v>R</v>
      </c>
      <c r="AF338">
        <f t="shared" si="89"/>
        <v>1</v>
      </c>
      <c r="AG338">
        <f>VLOOKUP($A338,Ingresos!$C:$X,9,FALSE)</f>
        <v>525</v>
      </c>
      <c r="AH338" s="28">
        <f t="shared" si="90"/>
        <v>0.51377633711507298</v>
      </c>
      <c r="AI338">
        <f>VLOOKUP($A338,Ingresos!$C:$X,10,FALSE)</f>
        <v>561</v>
      </c>
      <c r="AJ338" s="28">
        <f t="shared" si="91"/>
        <v>0.57212317666126422</v>
      </c>
      <c r="AK338">
        <f>VLOOKUP($A338,Ingresos!$C:$X,11,FALSE)</f>
        <v>425</v>
      </c>
      <c r="AL338" s="28">
        <f t="shared" si="92"/>
        <v>0.35170178282009723</v>
      </c>
      <c r="AM338">
        <f>VLOOKUP($A338,Ingresos!$C:$X,12,FALSE)</f>
        <v>507</v>
      </c>
      <c r="AN338" s="28">
        <f t="shared" si="93"/>
        <v>0.4846029173419773</v>
      </c>
      <c r="AO338" t="str">
        <f>VLOOKUP($A338,Ingresos!$C:$X,18,FALSE)</f>
        <v>XIV</v>
      </c>
      <c r="AP338">
        <f t="shared" si="96"/>
        <v>14</v>
      </c>
      <c r="AQ338" t="str">
        <f>VLOOKUP($A338,Ingresos!$C:$X,19,FALSE)</f>
        <v>T2</v>
      </c>
      <c r="AR338">
        <f t="shared" si="94"/>
        <v>4</v>
      </c>
      <c r="AS338">
        <f>VLOOKUP($A338,Ingresos!$C:$X,22,FALSE)</f>
        <v>5</v>
      </c>
    </row>
    <row r="339" spans="1:45" x14ac:dyDescent="0.25">
      <c r="A339">
        <v>195397082</v>
      </c>
      <c r="B339">
        <f>IF((_xlfn.MAXIFS(Grades!$I:$I,Grades!$A:$A,"="&amp;$A339)-_xlfn.MINIFS(Grades!$I:$I,Grades!$A:$A,"="&amp;$A339))=0,0,1)</f>
        <v>1</v>
      </c>
      <c r="C339">
        <f>COUNTIFS(Grades!$A:$A,"="&amp;Alumn_Filtered!$A339,Grades!$J:$J,"=1",Grades!$I:$I,"="&amp;_xlfn.MINIFS(Grades!$I:$I,Grades!$A:$A,"="&amp;$A339))</f>
        <v>6</v>
      </c>
      <c r="D339">
        <f>COUNTIFS(Grades!$A:$A,"="&amp;Alumn_Filtered!$A339,Grades!$P:$P,"=DRP",Grades!$J:$J,"=1",Grades!$I:$I,"="&amp;_xlfn.MINIFS(Grades!$I:$I,Grades!$A:$A,"="&amp;$A339))</f>
        <v>0</v>
      </c>
      <c r="E339">
        <f>COUNTIFS(Grades!$A:$A,"="&amp;Alumn_Filtered!$A339,Grades!$P:$P,"=BAD",Grades!$J:$J,"=1",Grades!$I:$I,"="&amp;_xlfn.MINIFS(Grades!$I:$I,Grades!$A:$A,"="&amp;$A339))</f>
        <v>0</v>
      </c>
      <c r="F339">
        <f>COUNTIFS(Grades!$A:$A,"="&amp;Alumn_Filtered!$A339,Grades!$P:$P,"CVL",Grades!$J:$J,"=1",Grades!$I:$I,"="&amp;_xlfn.MINIFS(Grades!$I:$I,Grades!$A:$A,"="&amp;$A339))</f>
        <v>0</v>
      </c>
      <c r="G339" s="30">
        <f t="shared" si="82"/>
        <v>6</v>
      </c>
      <c r="H339">
        <f>COUNTIFS(Grades!$A:$A,"="&amp;Alumn_Filtered!$A339,Grades!$J:$J,"=1",Grades!$P:$P,"&gt;=0.5",Grades!$I:$I,"="&amp;_xlfn.MINIFS(Grades!$I:$I,Grades!$A:$A,"="&amp;$A339))</f>
        <v>5</v>
      </c>
      <c r="I339" s="28">
        <f t="shared" si="83"/>
        <v>0.83333333333333337</v>
      </c>
      <c r="J339">
        <f>COUNTIFS(Grades!$A:$A,"="&amp;Alumn_Filtered!$A339,Grades!$J:$J,"=1",Grades!$P:$P,"&lt;0.5",Grades!$I:$I,"="&amp;_xlfn.MINIFS(Grades!$I:$I,Grades!$A:$A,"="&amp;$A339))</f>
        <v>1</v>
      </c>
      <c r="K339" s="28">
        <f t="shared" si="84"/>
        <v>0.16666666666666666</v>
      </c>
      <c r="L339" s="28">
        <f>_xlfn.MAXIFS(Grades!$P:$P,Grades!$A:$A,"="&amp;Alumn_Filtered!$A339,Grades!$J:$J,"=1",Grades!$I:$I,"="&amp;_xlfn.MINIFS(Grades!$I:$I,Grades!$A:$A,"="&amp;$A339))</f>
        <v>0.9</v>
      </c>
      <c r="M339" s="28">
        <f>_xlfn.MINIFS(Grades!$P:$P,Grades!$A:$A,"="&amp;Alumn_Filtered!$A339,Grades!$J:$J,"=1",Grades!$I:$I,"="&amp;_xlfn.MINIFS(Grades!$I:$I,Grades!$A:$A,"="&amp;$A339))</f>
        <v>0.35000000000000003</v>
      </c>
      <c r="N339" s="28">
        <f>IF(G339&lt;&gt;0,SUMIFS(Grades!$P:$P,Grades!$P:$P,"&gt;0",Grades!$A:$A,"="&amp;Alumn_Filtered!$A339,Grades!$J:$J,"=1",Grades!$I:$I,"="&amp;_xlfn.MINIFS(Grades!$I:$I,Grades!$A:$A,"="&amp;$A339))/COUNTIFS(Grades!P:P,"&lt;&gt;BAD",Grades!P:P,"&lt;&gt;DRP",Grades!P:P,"&lt;&gt;CVL",Grades!$A:$A,"="&amp;Alumn_Filtered!$A339,Grades!$J:$J,"=1",Grades!$I:$I,"="&amp;_xlfn.MINIFS(Grades!$I:$I,Grades!$A:$A,"="&amp;$A339)),0)</f>
        <v>0.60555555555555551</v>
      </c>
      <c r="O339">
        <f>COUNTIFS(Grades!$A:$A,"="&amp;Alumn_Filtered!$A339,Grades!$J:$J,"=2",Grades!$I:$I,"="&amp;_xlfn.MINIFS(Grades!$I:$I,Grades!$A:$A,"="&amp;$A339))</f>
        <v>12</v>
      </c>
      <c r="P339">
        <f>COUNTIFS(Grades!$A:$A,"="&amp;Alumn_Filtered!$A339,Grades!$P:$P,"=DRP",Grades!$J:$J,"=2",Grades!$I:$I,"="&amp;_xlfn.MINIFS(Grades!$I:$I,Grades!$A:$A,"="&amp;$A339))</f>
        <v>2</v>
      </c>
      <c r="Q339">
        <f>COUNTIFS(Grades!$A:$A,"="&amp;Alumn_Filtered!$A339,Grades!$P:$P,"=BAD",Grades!$J:$J,"=2",Grades!$I:$I,"="&amp;_xlfn.MINIFS(Grades!$I:$I,Grades!$A:$A,"="&amp;$A339))</f>
        <v>0</v>
      </c>
      <c r="R339">
        <f>COUNTIFS(Grades!$A:$A,"="&amp;Alumn_Filtered!$A339,Grades!$P:$P,"CVL",Grades!$J:$J,"=2",Grades!$I:$I,"="&amp;_xlfn.MINIFS(Grades!$I:$I,Grades!$A:$A,"="&amp;$A339))</f>
        <v>4</v>
      </c>
      <c r="S339">
        <f t="shared" si="95"/>
        <v>6</v>
      </c>
      <c r="T339">
        <f>COUNTIFS(Grades!$A:$A,"="&amp;Alumn_Filtered!$A339,Grades!$J:$J,"=2",Grades!$P:$P,"&gt;=0.5",Grades!$I:$I,"="&amp;_xlfn.MINIFS(Grades!$I:$I,Grades!$A:$A,"="&amp;$A339))</f>
        <v>4</v>
      </c>
      <c r="U339" s="28">
        <f t="shared" si="85"/>
        <v>0.66666666666666663</v>
      </c>
      <c r="V339">
        <f>COUNTIFS(Grades!$A:$A,"="&amp;Alumn_Filtered!$A339,Grades!$J:$J,"=2",Grades!$P:$P,"&lt;0.5",Grades!$I:$I,"="&amp;_xlfn.MINIFS(Grades!$I:$I,Grades!$A:$A,"="&amp;$A339))</f>
        <v>2</v>
      </c>
      <c r="W339" s="28">
        <f t="shared" si="86"/>
        <v>0.33333333333333331</v>
      </c>
      <c r="X339" s="28">
        <f>_xlfn.MAXIFS(Grades!$P:$P,Grades!$A:$A,"="&amp;Alumn_Filtered!$A339,Grades!$J:$J,"=2",Grades!$I:$I,"="&amp;_xlfn.MINIFS(Grades!$I:$I,Grades!$A:$A,"="&amp;$A339))</f>
        <v>0.85</v>
      </c>
      <c r="Y339" s="28">
        <f>_xlfn.MINIFS(Grades!$P:$P,Grades!$A:$A,"="&amp;Alumn_Filtered!$A339,Grades!$J:$J,"=2",Grades!$I:$I,"="&amp;_xlfn.MINIFS(Grades!$I:$I,Grades!$A:$A,"="&amp;$A339))</f>
        <v>0.25</v>
      </c>
      <c r="Z339" s="28">
        <f>IF(S339&lt;&gt;0,SUMIFS(Grades!$P:$P,Grades!$P:$P,"&gt;0",Grades!$A:$A,"="&amp;Alumn_Filtered!$A339,Grades!$J:$J,"=2",Grades!$I:$I,"="&amp;_xlfn.MINIFS(Grades!$I:$I,Grades!$A:$A,"="&amp;$A339))/COUNTIFS(Grades!P:P,"&lt;&gt;BAD",Grades!P:P,"&lt;&gt;DRP",Grades!P:P,"&lt;&gt;CVL",Grades!$A:$A,"="&amp;Alumn_Filtered!$A339,Grades!$J:$J,"=2",Grades!$I:$I,"="&amp;_xlfn.MINIFS(Grades!$I:$I,Grades!$A:$A,"="&amp;$A339)),0)</f>
        <v>0.54722222222222217</v>
      </c>
      <c r="AA339" s="28">
        <f t="shared" si="87"/>
        <v>-5.8333333333333348E-2</v>
      </c>
      <c r="AB339">
        <f t="shared" ca="1" si="81"/>
        <v>21</v>
      </c>
      <c r="AC339" t="str">
        <f>LEFT(VLOOKUP($A339,Ingresos!$C:$X,5,FALSE),1)</f>
        <v>S</v>
      </c>
      <c r="AD339">
        <f t="shared" si="88"/>
        <v>1</v>
      </c>
      <c r="AE339" t="str">
        <f>LEFT(VLOOKUP($A339,Ingresos!$C:$X,6,FALSE),1)</f>
        <v>E</v>
      </c>
      <c r="AF339">
        <f t="shared" si="89"/>
        <v>0</v>
      </c>
      <c r="AG339">
        <f>VLOOKUP($A339,Ingresos!$C:$X,9,FALSE)</f>
        <v>0</v>
      </c>
      <c r="AH339" s="28">
        <f t="shared" si="90"/>
        <v>0</v>
      </c>
      <c r="AI339">
        <f>VLOOKUP($A339,Ingresos!$C:$X,10,FALSE)</f>
        <v>0</v>
      </c>
      <c r="AJ339" s="28">
        <f t="shared" si="91"/>
        <v>0</v>
      </c>
      <c r="AK339">
        <f>VLOOKUP($A339,Ingresos!$C:$X,11,FALSE)</f>
        <v>0</v>
      </c>
      <c r="AL339" s="28">
        <f t="shared" si="92"/>
        <v>0</v>
      </c>
      <c r="AM339">
        <f>VLOOKUP($A339,Ingresos!$C:$X,12,FALSE)</f>
        <v>0</v>
      </c>
      <c r="AN339" s="28">
        <f t="shared" si="93"/>
        <v>0</v>
      </c>
      <c r="AO339">
        <f>VLOOKUP($A339,Ingresos!$C:$X,18,FALSE)</f>
        <v>0</v>
      </c>
      <c r="AP339">
        <f t="shared" si="96"/>
        <v>0</v>
      </c>
      <c r="AQ339">
        <f>VLOOKUP($A339,Ingresos!$C:$X,19,FALSE)</f>
        <v>0</v>
      </c>
      <c r="AR339">
        <f t="shared" si="94"/>
        <v>0</v>
      </c>
      <c r="AS339">
        <f>VLOOKUP($A339,Ingresos!$C:$X,22,FALSE)</f>
        <v>0</v>
      </c>
    </row>
    <row r="340" spans="1:45" x14ac:dyDescent="0.25">
      <c r="A340">
        <v>195397341</v>
      </c>
      <c r="B340">
        <f>IF((_xlfn.MAXIFS(Grades!$I:$I,Grades!$A:$A,"="&amp;$A340)-_xlfn.MINIFS(Grades!$I:$I,Grades!$A:$A,"="&amp;$A340))=0,0,1)</f>
        <v>1</v>
      </c>
      <c r="C340">
        <f>COUNTIFS(Grades!$A:$A,"="&amp;Alumn_Filtered!$A340,Grades!$J:$J,"=1",Grades!$I:$I,"="&amp;_xlfn.MINIFS(Grades!$I:$I,Grades!$A:$A,"="&amp;$A340))</f>
        <v>6</v>
      </c>
      <c r="D340">
        <f>COUNTIFS(Grades!$A:$A,"="&amp;Alumn_Filtered!$A340,Grades!$P:$P,"=DRP",Grades!$J:$J,"=1",Grades!$I:$I,"="&amp;_xlfn.MINIFS(Grades!$I:$I,Grades!$A:$A,"="&amp;$A340))</f>
        <v>0</v>
      </c>
      <c r="E340">
        <f>COUNTIFS(Grades!$A:$A,"="&amp;Alumn_Filtered!$A340,Grades!$P:$P,"=BAD",Grades!$J:$J,"=1",Grades!$I:$I,"="&amp;_xlfn.MINIFS(Grades!$I:$I,Grades!$A:$A,"="&amp;$A340))</f>
        <v>0</v>
      </c>
      <c r="F340">
        <f>COUNTIFS(Grades!$A:$A,"="&amp;Alumn_Filtered!$A340,Grades!$P:$P,"CVL",Grades!$J:$J,"=1",Grades!$I:$I,"="&amp;_xlfn.MINIFS(Grades!$I:$I,Grades!$A:$A,"="&amp;$A340))</f>
        <v>0</v>
      </c>
      <c r="G340" s="30">
        <f t="shared" si="82"/>
        <v>6</v>
      </c>
      <c r="H340">
        <f>COUNTIFS(Grades!$A:$A,"="&amp;Alumn_Filtered!$A340,Grades!$J:$J,"=1",Grades!$P:$P,"&gt;=0.5",Grades!$I:$I,"="&amp;_xlfn.MINIFS(Grades!$I:$I,Grades!$A:$A,"="&amp;$A340))</f>
        <v>6</v>
      </c>
      <c r="I340" s="28">
        <f t="shared" si="83"/>
        <v>1</v>
      </c>
      <c r="J340">
        <f>COUNTIFS(Grades!$A:$A,"="&amp;Alumn_Filtered!$A340,Grades!$J:$J,"=1",Grades!$P:$P,"&lt;0.5",Grades!$I:$I,"="&amp;_xlfn.MINIFS(Grades!$I:$I,Grades!$A:$A,"="&amp;$A340))</f>
        <v>0</v>
      </c>
      <c r="K340" s="28">
        <f t="shared" si="84"/>
        <v>0</v>
      </c>
      <c r="L340" s="28">
        <f>_xlfn.MAXIFS(Grades!$P:$P,Grades!$A:$A,"="&amp;Alumn_Filtered!$A340,Grades!$J:$J,"=1",Grades!$I:$I,"="&amp;_xlfn.MINIFS(Grades!$I:$I,Grades!$A:$A,"="&amp;$A340))</f>
        <v>0.91666666666666663</v>
      </c>
      <c r="M340" s="28">
        <f>_xlfn.MINIFS(Grades!$P:$P,Grades!$A:$A,"="&amp;Alumn_Filtered!$A340,Grades!$J:$J,"=1",Grades!$I:$I,"="&amp;_xlfn.MINIFS(Grades!$I:$I,Grades!$A:$A,"="&amp;$A340))</f>
        <v>0.51666666666666661</v>
      </c>
      <c r="N340" s="28">
        <f>IF(G340&lt;&gt;0,SUMIFS(Grades!$P:$P,Grades!$P:$P,"&gt;0",Grades!$A:$A,"="&amp;Alumn_Filtered!$A340,Grades!$J:$J,"=1",Grades!$I:$I,"="&amp;_xlfn.MINIFS(Grades!$I:$I,Grades!$A:$A,"="&amp;$A340))/COUNTIFS(Grades!P:P,"&lt;&gt;BAD",Grades!P:P,"&lt;&gt;DRP",Grades!P:P,"&lt;&gt;CVL",Grades!$A:$A,"="&amp;Alumn_Filtered!$A340,Grades!$J:$J,"=1",Grades!$I:$I,"="&amp;_xlfn.MINIFS(Grades!$I:$I,Grades!$A:$A,"="&amp;$A340)),0)</f>
        <v>0.71944444444444444</v>
      </c>
      <c r="O340">
        <f>COUNTIFS(Grades!$A:$A,"="&amp;Alumn_Filtered!$A340,Grades!$J:$J,"=2",Grades!$I:$I,"="&amp;_xlfn.MINIFS(Grades!$I:$I,Grades!$A:$A,"="&amp;$A340))</f>
        <v>7</v>
      </c>
      <c r="P340">
        <f>COUNTIFS(Grades!$A:$A,"="&amp;Alumn_Filtered!$A340,Grades!$P:$P,"=DRP",Grades!$J:$J,"=2",Grades!$I:$I,"="&amp;_xlfn.MINIFS(Grades!$I:$I,Grades!$A:$A,"="&amp;$A340))</f>
        <v>0</v>
      </c>
      <c r="Q340">
        <f>COUNTIFS(Grades!$A:$A,"="&amp;Alumn_Filtered!$A340,Grades!$P:$P,"=BAD",Grades!$J:$J,"=2",Grades!$I:$I,"="&amp;_xlfn.MINIFS(Grades!$I:$I,Grades!$A:$A,"="&amp;$A340))</f>
        <v>0</v>
      </c>
      <c r="R340">
        <f>COUNTIFS(Grades!$A:$A,"="&amp;Alumn_Filtered!$A340,Grades!$P:$P,"CVL",Grades!$J:$J,"=2",Grades!$I:$I,"="&amp;_xlfn.MINIFS(Grades!$I:$I,Grades!$A:$A,"="&amp;$A340))</f>
        <v>0</v>
      </c>
      <c r="S340">
        <f t="shared" si="95"/>
        <v>7</v>
      </c>
      <c r="T340">
        <f>COUNTIFS(Grades!$A:$A,"="&amp;Alumn_Filtered!$A340,Grades!$J:$J,"=2",Grades!$P:$P,"&gt;=0.5",Grades!$I:$I,"="&amp;_xlfn.MINIFS(Grades!$I:$I,Grades!$A:$A,"="&amp;$A340))</f>
        <v>5</v>
      </c>
      <c r="U340" s="28">
        <f t="shared" si="85"/>
        <v>0.7142857142857143</v>
      </c>
      <c r="V340">
        <f>COUNTIFS(Grades!$A:$A,"="&amp;Alumn_Filtered!$A340,Grades!$J:$J,"=2",Grades!$P:$P,"&lt;0.5",Grades!$I:$I,"="&amp;_xlfn.MINIFS(Grades!$I:$I,Grades!$A:$A,"="&amp;$A340))</f>
        <v>2</v>
      </c>
      <c r="W340" s="28">
        <f t="shared" si="86"/>
        <v>0.2857142857142857</v>
      </c>
      <c r="X340" s="28">
        <f>_xlfn.MAXIFS(Grades!$P:$P,Grades!$A:$A,"="&amp;Alumn_Filtered!$A340,Grades!$J:$J,"=2",Grades!$I:$I,"="&amp;_xlfn.MINIFS(Grades!$I:$I,Grades!$A:$A,"="&amp;$A340))</f>
        <v>0.9</v>
      </c>
      <c r="Y340" s="28">
        <f>_xlfn.MINIFS(Grades!$P:$P,Grades!$A:$A,"="&amp;Alumn_Filtered!$A340,Grades!$J:$J,"=2",Grades!$I:$I,"="&amp;_xlfn.MINIFS(Grades!$I:$I,Grades!$A:$A,"="&amp;$A340))</f>
        <v>0.23333333333333331</v>
      </c>
      <c r="Z340" s="28">
        <f>IF(S340&lt;&gt;0,SUMIFS(Grades!$P:$P,Grades!$P:$P,"&gt;0",Grades!$A:$A,"="&amp;Alumn_Filtered!$A340,Grades!$J:$J,"=2",Grades!$I:$I,"="&amp;_xlfn.MINIFS(Grades!$I:$I,Grades!$A:$A,"="&amp;$A340))/COUNTIFS(Grades!P:P,"&lt;&gt;BAD",Grades!P:P,"&lt;&gt;DRP",Grades!P:P,"&lt;&gt;CVL",Grades!$A:$A,"="&amp;Alumn_Filtered!$A340,Grades!$J:$J,"=2",Grades!$I:$I,"="&amp;_xlfn.MINIFS(Grades!$I:$I,Grades!$A:$A,"="&amp;$A340)),0)</f>
        <v>0.53809523809523807</v>
      </c>
      <c r="AA340" s="28">
        <f t="shared" si="87"/>
        <v>-0.18134920634920637</v>
      </c>
      <c r="AB340">
        <f t="shared" ca="1" si="81"/>
        <v>21</v>
      </c>
      <c r="AC340" t="str">
        <f>LEFT(VLOOKUP($A340,Ingresos!$C:$X,5,FALSE),1)</f>
        <v>S</v>
      </c>
      <c r="AD340">
        <f t="shared" si="88"/>
        <v>1</v>
      </c>
      <c r="AE340" t="str">
        <f>LEFT(VLOOKUP($A340,Ingresos!$C:$X,6,FALSE),1)</f>
        <v>R</v>
      </c>
      <c r="AF340">
        <f t="shared" si="89"/>
        <v>1</v>
      </c>
      <c r="AG340">
        <f>VLOOKUP($A340,Ingresos!$C:$X,9,FALSE)</f>
        <v>414</v>
      </c>
      <c r="AH340" s="28">
        <f t="shared" si="90"/>
        <v>0.33387358184764993</v>
      </c>
      <c r="AI340">
        <f>VLOOKUP($A340,Ingresos!$C:$X,10,FALSE)</f>
        <v>414</v>
      </c>
      <c r="AJ340" s="28">
        <f t="shared" si="91"/>
        <v>0.33387358184764993</v>
      </c>
      <c r="AK340">
        <f>VLOOKUP($A340,Ingresos!$C:$X,11,FALSE)</f>
        <v>668</v>
      </c>
      <c r="AL340" s="28">
        <f t="shared" si="92"/>
        <v>0.74554294975688817</v>
      </c>
      <c r="AM340">
        <f>VLOOKUP($A340,Ingresos!$C:$X,12,FALSE)</f>
        <v>672</v>
      </c>
      <c r="AN340" s="28">
        <f t="shared" si="93"/>
        <v>0.75202593192868716</v>
      </c>
      <c r="AO340" t="str">
        <f>VLOOKUP($A340,Ingresos!$C:$X,18,FALSE)</f>
        <v>RM</v>
      </c>
      <c r="AP340">
        <f t="shared" si="96"/>
        <v>13</v>
      </c>
      <c r="AQ340" t="str">
        <f>VLOOKUP($A340,Ingresos!$C:$X,19,FALSE)</f>
        <v>H1</v>
      </c>
      <c r="AR340">
        <f t="shared" si="94"/>
        <v>1</v>
      </c>
      <c r="AS340">
        <f>VLOOKUP($A340,Ingresos!$C:$X,22,FALSE)</f>
        <v>5</v>
      </c>
    </row>
    <row r="341" spans="1:45" x14ac:dyDescent="0.25">
      <c r="A341">
        <v>195397848</v>
      </c>
      <c r="B341">
        <f>IF((_xlfn.MAXIFS(Grades!$I:$I,Grades!$A:$A,"="&amp;$A341)-_xlfn.MINIFS(Grades!$I:$I,Grades!$A:$A,"="&amp;$A341))=0,0,1)</f>
        <v>1</v>
      </c>
      <c r="C341">
        <f>COUNTIFS(Grades!$A:$A,"="&amp;Alumn_Filtered!$A341,Grades!$J:$J,"=1",Grades!$I:$I,"="&amp;_xlfn.MINIFS(Grades!$I:$I,Grades!$A:$A,"="&amp;$A341))</f>
        <v>6</v>
      </c>
      <c r="D341">
        <f>COUNTIFS(Grades!$A:$A,"="&amp;Alumn_Filtered!$A341,Grades!$P:$P,"=DRP",Grades!$J:$J,"=1",Grades!$I:$I,"="&amp;_xlfn.MINIFS(Grades!$I:$I,Grades!$A:$A,"="&amp;$A341))</f>
        <v>0</v>
      </c>
      <c r="E341">
        <f>COUNTIFS(Grades!$A:$A,"="&amp;Alumn_Filtered!$A341,Grades!$P:$P,"=BAD",Grades!$J:$J,"=1",Grades!$I:$I,"="&amp;_xlfn.MINIFS(Grades!$I:$I,Grades!$A:$A,"="&amp;$A341))</f>
        <v>0</v>
      </c>
      <c r="F341">
        <f>COUNTIFS(Grades!$A:$A,"="&amp;Alumn_Filtered!$A341,Grades!$P:$P,"CVL",Grades!$J:$J,"=1",Grades!$I:$I,"="&amp;_xlfn.MINIFS(Grades!$I:$I,Grades!$A:$A,"="&amp;$A341))</f>
        <v>0</v>
      </c>
      <c r="G341" s="30">
        <f t="shared" si="82"/>
        <v>6</v>
      </c>
      <c r="H341">
        <f>COUNTIFS(Grades!$A:$A,"="&amp;Alumn_Filtered!$A341,Grades!$J:$J,"=1",Grades!$P:$P,"&gt;=0.5",Grades!$I:$I,"="&amp;_xlfn.MINIFS(Grades!$I:$I,Grades!$A:$A,"="&amp;$A341))</f>
        <v>6</v>
      </c>
      <c r="I341" s="28">
        <f t="shared" si="83"/>
        <v>1</v>
      </c>
      <c r="J341">
        <f>COUNTIFS(Grades!$A:$A,"="&amp;Alumn_Filtered!$A341,Grades!$J:$J,"=1",Grades!$P:$P,"&lt;0.5",Grades!$I:$I,"="&amp;_xlfn.MINIFS(Grades!$I:$I,Grades!$A:$A,"="&amp;$A341))</f>
        <v>0</v>
      </c>
      <c r="K341" s="28">
        <f t="shared" si="84"/>
        <v>0</v>
      </c>
      <c r="L341" s="28">
        <f>_xlfn.MAXIFS(Grades!$P:$P,Grades!$A:$A,"="&amp;Alumn_Filtered!$A341,Grades!$J:$J,"=1",Grades!$I:$I,"="&amp;_xlfn.MINIFS(Grades!$I:$I,Grades!$A:$A,"="&amp;$A341))</f>
        <v>0.8666666666666667</v>
      </c>
      <c r="M341" s="28">
        <f>_xlfn.MINIFS(Grades!$P:$P,Grades!$A:$A,"="&amp;Alumn_Filtered!$A341,Grades!$J:$J,"=1",Grades!$I:$I,"="&amp;_xlfn.MINIFS(Grades!$I:$I,Grades!$A:$A,"="&amp;$A341))</f>
        <v>0.5</v>
      </c>
      <c r="N341" s="28">
        <f>IF(G341&lt;&gt;0,SUMIFS(Grades!$P:$P,Grades!$P:$P,"&gt;0",Grades!$A:$A,"="&amp;Alumn_Filtered!$A341,Grades!$J:$J,"=1",Grades!$I:$I,"="&amp;_xlfn.MINIFS(Grades!$I:$I,Grades!$A:$A,"="&amp;$A341))/COUNTIFS(Grades!P:P,"&lt;&gt;BAD",Grades!P:P,"&lt;&gt;DRP",Grades!P:P,"&lt;&gt;CVL",Grades!$A:$A,"="&amp;Alumn_Filtered!$A341,Grades!$J:$J,"=1",Grades!$I:$I,"="&amp;_xlfn.MINIFS(Grades!$I:$I,Grades!$A:$A,"="&amp;$A341)),0)</f>
        <v>0.71666666666666679</v>
      </c>
      <c r="O341">
        <f>COUNTIFS(Grades!$A:$A,"="&amp;Alumn_Filtered!$A341,Grades!$J:$J,"=2",Grades!$I:$I,"="&amp;_xlfn.MINIFS(Grades!$I:$I,Grades!$A:$A,"="&amp;$A341))</f>
        <v>8</v>
      </c>
      <c r="P341">
        <f>COUNTIFS(Grades!$A:$A,"="&amp;Alumn_Filtered!$A341,Grades!$P:$P,"=DRP",Grades!$J:$J,"=2",Grades!$I:$I,"="&amp;_xlfn.MINIFS(Grades!$I:$I,Grades!$A:$A,"="&amp;$A341))</f>
        <v>2</v>
      </c>
      <c r="Q341">
        <f>COUNTIFS(Grades!$A:$A,"="&amp;Alumn_Filtered!$A341,Grades!$P:$P,"=BAD",Grades!$J:$J,"=2",Grades!$I:$I,"="&amp;_xlfn.MINIFS(Grades!$I:$I,Grades!$A:$A,"="&amp;$A341))</f>
        <v>1</v>
      </c>
      <c r="R341">
        <f>COUNTIFS(Grades!$A:$A,"="&amp;Alumn_Filtered!$A341,Grades!$P:$P,"CVL",Grades!$J:$J,"=2",Grades!$I:$I,"="&amp;_xlfn.MINIFS(Grades!$I:$I,Grades!$A:$A,"="&amp;$A341))</f>
        <v>0</v>
      </c>
      <c r="S341">
        <f t="shared" si="95"/>
        <v>5</v>
      </c>
      <c r="T341">
        <f>COUNTIFS(Grades!$A:$A,"="&amp;Alumn_Filtered!$A341,Grades!$J:$J,"=2",Grades!$P:$P,"&gt;=0.5",Grades!$I:$I,"="&amp;_xlfn.MINIFS(Grades!$I:$I,Grades!$A:$A,"="&amp;$A341))</f>
        <v>3</v>
      </c>
      <c r="U341" s="28">
        <f t="shared" si="85"/>
        <v>0.6</v>
      </c>
      <c r="V341">
        <f>COUNTIFS(Grades!$A:$A,"="&amp;Alumn_Filtered!$A341,Grades!$J:$J,"=2",Grades!$P:$P,"&lt;0.5",Grades!$I:$I,"="&amp;_xlfn.MINIFS(Grades!$I:$I,Grades!$A:$A,"="&amp;$A341))</f>
        <v>2</v>
      </c>
      <c r="W341" s="28">
        <f t="shared" si="86"/>
        <v>0.4</v>
      </c>
      <c r="X341" s="28">
        <f>_xlfn.MAXIFS(Grades!$P:$P,Grades!$A:$A,"="&amp;Alumn_Filtered!$A341,Grades!$J:$J,"=2",Grades!$I:$I,"="&amp;_xlfn.MINIFS(Grades!$I:$I,Grades!$A:$A,"="&amp;$A341))</f>
        <v>0.6</v>
      </c>
      <c r="Y341" s="28">
        <f>_xlfn.MINIFS(Grades!$P:$P,Grades!$A:$A,"="&amp;Alumn_Filtered!$A341,Grades!$J:$J,"=2",Grades!$I:$I,"="&amp;_xlfn.MINIFS(Grades!$I:$I,Grades!$A:$A,"="&amp;$A341))</f>
        <v>0.3</v>
      </c>
      <c r="Z341" s="28">
        <f>IF(S341&lt;&gt;0,SUMIFS(Grades!$P:$P,Grades!$P:$P,"&gt;0",Grades!$A:$A,"="&amp;Alumn_Filtered!$A341,Grades!$J:$J,"=2",Grades!$I:$I,"="&amp;_xlfn.MINIFS(Grades!$I:$I,Grades!$A:$A,"="&amp;$A341))/COUNTIFS(Grades!P:P,"&lt;&gt;BAD",Grades!P:P,"&lt;&gt;DRP",Grades!P:P,"&lt;&gt;CVL",Grades!$A:$A,"="&amp;Alumn_Filtered!$A341,Grades!$J:$J,"=2",Grades!$I:$I,"="&amp;_xlfn.MINIFS(Grades!$I:$I,Grades!$A:$A,"="&amp;$A341)),0)</f>
        <v>0.45999999999999996</v>
      </c>
      <c r="AA341" s="28">
        <f t="shared" si="87"/>
        <v>-0.25666666666666682</v>
      </c>
      <c r="AB341">
        <f t="shared" ca="1" si="81"/>
        <v>21</v>
      </c>
      <c r="AC341" t="str">
        <f>LEFT(VLOOKUP($A341,Ingresos!$C:$X,5,FALSE),1)</f>
        <v>S</v>
      </c>
      <c r="AD341">
        <f t="shared" si="88"/>
        <v>1</v>
      </c>
      <c r="AE341" t="str">
        <f>LEFT(VLOOKUP($A341,Ingresos!$C:$X,6,FALSE),1)</f>
        <v>R</v>
      </c>
      <c r="AF341">
        <f t="shared" si="89"/>
        <v>1</v>
      </c>
      <c r="AG341">
        <f>VLOOKUP($A341,Ingresos!$C:$X,9,FALSE)</f>
        <v>507</v>
      </c>
      <c r="AH341" s="28">
        <f t="shared" si="90"/>
        <v>0.4846029173419773</v>
      </c>
      <c r="AI341">
        <f>VLOOKUP($A341,Ingresos!$C:$X,10,FALSE)</f>
        <v>507</v>
      </c>
      <c r="AJ341" s="28">
        <f t="shared" si="91"/>
        <v>0.4846029173419773</v>
      </c>
      <c r="AK341">
        <f>VLOOKUP($A341,Ingresos!$C:$X,11,FALSE)</f>
        <v>514</v>
      </c>
      <c r="AL341" s="28">
        <f t="shared" si="92"/>
        <v>0.49594813614262562</v>
      </c>
      <c r="AM341">
        <f>VLOOKUP($A341,Ingresos!$C:$X,12,FALSE)</f>
        <v>589</v>
      </c>
      <c r="AN341" s="28">
        <f t="shared" si="93"/>
        <v>0.61750405186385737</v>
      </c>
      <c r="AO341" t="str">
        <f>VLOOKUP($A341,Ingresos!$C:$X,18,FALSE)</f>
        <v>RM</v>
      </c>
      <c r="AP341">
        <f t="shared" si="96"/>
        <v>13</v>
      </c>
      <c r="AQ341" t="str">
        <f>VLOOKUP($A341,Ingresos!$C:$X,19,FALSE)</f>
        <v>H1</v>
      </c>
      <c r="AR341">
        <f t="shared" si="94"/>
        <v>1</v>
      </c>
      <c r="AS341">
        <f>VLOOKUP($A341,Ingresos!$C:$X,22,FALSE)</f>
        <v>7</v>
      </c>
    </row>
    <row r="342" spans="1:45" x14ac:dyDescent="0.25">
      <c r="A342">
        <v>195398240</v>
      </c>
      <c r="B342">
        <f>IF((_xlfn.MAXIFS(Grades!$I:$I,Grades!$A:$A,"="&amp;$A342)-_xlfn.MINIFS(Grades!$I:$I,Grades!$A:$A,"="&amp;$A342))=0,0,1)</f>
        <v>1</v>
      </c>
      <c r="C342">
        <f>COUNTIFS(Grades!$A:$A,"="&amp;Alumn_Filtered!$A342,Grades!$J:$J,"=1",Grades!$I:$I,"="&amp;_xlfn.MINIFS(Grades!$I:$I,Grades!$A:$A,"="&amp;$A342))</f>
        <v>6</v>
      </c>
      <c r="D342">
        <f>COUNTIFS(Grades!$A:$A,"="&amp;Alumn_Filtered!$A342,Grades!$P:$P,"=DRP",Grades!$J:$J,"=1",Grades!$I:$I,"="&amp;_xlfn.MINIFS(Grades!$I:$I,Grades!$A:$A,"="&amp;$A342))</f>
        <v>0</v>
      </c>
      <c r="E342">
        <f>COUNTIFS(Grades!$A:$A,"="&amp;Alumn_Filtered!$A342,Grades!$P:$P,"=BAD",Grades!$J:$J,"=1",Grades!$I:$I,"="&amp;_xlfn.MINIFS(Grades!$I:$I,Grades!$A:$A,"="&amp;$A342))</f>
        <v>0</v>
      </c>
      <c r="F342">
        <f>COUNTIFS(Grades!$A:$A,"="&amp;Alumn_Filtered!$A342,Grades!$P:$P,"CVL",Grades!$J:$J,"=1",Grades!$I:$I,"="&amp;_xlfn.MINIFS(Grades!$I:$I,Grades!$A:$A,"="&amp;$A342))</f>
        <v>0</v>
      </c>
      <c r="G342" s="30">
        <f t="shared" si="82"/>
        <v>6</v>
      </c>
      <c r="H342">
        <f>COUNTIFS(Grades!$A:$A,"="&amp;Alumn_Filtered!$A342,Grades!$J:$J,"=1",Grades!$P:$P,"&gt;=0.5",Grades!$I:$I,"="&amp;_xlfn.MINIFS(Grades!$I:$I,Grades!$A:$A,"="&amp;$A342))</f>
        <v>5</v>
      </c>
      <c r="I342" s="28">
        <f t="shared" si="83"/>
        <v>0.83333333333333337</v>
      </c>
      <c r="J342">
        <f>COUNTIFS(Grades!$A:$A,"="&amp;Alumn_Filtered!$A342,Grades!$J:$J,"=1",Grades!$P:$P,"&lt;0.5",Grades!$I:$I,"="&amp;_xlfn.MINIFS(Grades!$I:$I,Grades!$A:$A,"="&amp;$A342))</f>
        <v>1</v>
      </c>
      <c r="K342" s="28">
        <f t="shared" si="84"/>
        <v>0.16666666666666666</v>
      </c>
      <c r="L342" s="28">
        <f>_xlfn.MAXIFS(Grades!$P:$P,Grades!$A:$A,"="&amp;Alumn_Filtered!$A342,Grades!$J:$J,"=1",Grades!$I:$I,"="&amp;_xlfn.MINIFS(Grades!$I:$I,Grades!$A:$A,"="&amp;$A342))</f>
        <v>0.76666666666666661</v>
      </c>
      <c r="M342" s="28">
        <f>_xlfn.MINIFS(Grades!$P:$P,Grades!$A:$A,"="&amp;Alumn_Filtered!$A342,Grades!$J:$J,"=1",Grades!$I:$I,"="&amp;_xlfn.MINIFS(Grades!$I:$I,Grades!$A:$A,"="&amp;$A342))</f>
        <v>0.31666666666666665</v>
      </c>
      <c r="N342" s="28">
        <f>IF(G342&lt;&gt;0,SUMIFS(Grades!$P:$P,Grades!$P:$P,"&gt;0",Grades!$A:$A,"="&amp;Alumn_Filtered!$A342,Grades!$J:$J,"=1",Grades!$I:$I,"="&amp;_xlfn.MINIFS(Grades!$I:$I,Grades!$A:$A,"="&amp;$A342))/COUNTIFS(Grades!P:P,"&lt;&gt;BAD",Grades!P:P,"&lt;&gt;DRP",Grades!P:P,"&lt;&gt;CVL",Grades!$A:$A,"="&amp;Alumn_Filtered!$A342,Grades!$J:$J,"=1",Grades!$I:$I,"="&amp;_xlfn.MINIFS(Grades!$I:$I,Grades!$A:$A,"="&amp;$A342)),0)</f>
        <v>0.58611111111111114</v>
      </c>
      <c r="O342">
        <f>COUNTIFS(Grades!$A:$A,"="&amp;Alumn_Filtered!$A342,Grades!$J:$J,"=2",Grades!$I:$I,"="&amp;_xlfn.MINIFS(Grades!$I:$I,Grades!$A:$A,"="&amp;$A342))</f>
        <v>14</v>
      </c>
      <c r="P342">
        <f>COUNTIFS(Grades!$A:$A,"="&amp;Alumn_Filtered!$A342,Grades!$P:$P,"=DRP",Grades!$J:$J,"=2",Grades!$I:$I,"="&amp;_xlfn.MINIFS(Grades!$I:$I,Grades!$A:$A,"="&amp;$A342))</f>
        <v>8</v>
      </c>
      <c r="Q342">
        <f>COUNTIFS(Grades!$A:$A,"="&amp;Alumn_Filtered!$A342,Grades!$P:$P,"=BAD",Grades!$J:$J,"=2",Grades!$I:$I,"="&amp;_xlfn.MINIFS(Grades!$I:$I,Grades!$A:$A,"="&amp;$A342))</f>
        <v>1</v>
      </c>
      <c r="R342">
        <f>COUNTIFS(Grades!$A:$A,"="&amp;Alumn_Filtered!$A342,Grades!$P:$P,"CVL",Grades!$J:$J,"=2",Grades!$I:$I,"="&amp;_xlfn.MINIFS(Grades!$I:$I,Grades!$A:$A,"="&amp;$A342))</f>
        <v>0</v>
      </c>
      <c r="S342">
        <f t="shared" si="95"/>
        <v>5</v>
      </c>
      <c r="T342">
        <f>COUNTIFS(Grades!$A:$A,"="&amp;Alumn_Filtered!$A342,Grades!$J:$J,"=2",Grades!$P:$P,"&gt;=0.5",Grades!$I:$I,"="&amp;_xlfn.MINIFS(Grades!$I:$I,Grades!$A:$A,"="&amp;$A342))</f>
        <v>4</v>
      </c>
      <c r="U342" s="28">
        <f t="shared" si="85"/>
        <v>0.8</v>
      </c>
      <c r="V342">
        <f>COUNTIFS(Grades!$A:$A,"="&amp;Alumn_Filtered!$A342,Grades!$J:$J,"=2",Grades!$P:$P,"&lt;0.5",Grades!$I:$I,"="&amp;_xlfn.MINIFS(Grades!$I:$I,Grades!$A:$A,"="&amp;$A342))</f>
        <v>1</v>
      </c>
      <c r="W342" s="28">
        <f t="shared" si="86"/>
        <v>0.2</v>
      </c>
      <c r="X342" s="28">
        <f>_xlfn.MAXIFS(Grades!$P:$P,Grades!$A:$A,"="&amp;Alumn_Filtered!$A342,Grades!$J:$J,"=2",Grades!$I:$I,"="&amp;_xlfn.MINIFS(Grades!$I:$I,Grades!$A:$A,"="&amp;$A342))</f>
        <v>0.83333333333333337</v>
      </c>
      <c r="Y342" s="28">
        <f>_xlfn.MINIFS(Grades!$P:$P,Grades!$A:$A,"="&amp;Alumn_Filtered!$A342,Grades!$J:$J,"=2",Grades!$I:$I,"="&amp;_xlfn.MINIFS(Grades!$I:$I,Grades!$A:$A,"="&amp;$A342))</f>
        <v>0.41666666666666669</v>
      </c>
      <c r="Z342" s="28">
        <f>IF(S342&lt;&gt;0,SUMIFS(Grades!$P:$P,Grades!$P:$P,"&gt;0",Grades!$A:$A,"="&amp;Alumn_Filtered!$A342,Grades!$J:$J,"=2",Grades!$I:$I,"="&amp;_xlfn.MINIFS(Grades!$I:$I,Grades!$A:$A,"="&amp;$A342))/COUNTIFS(Grades!P:P,"&lt;&gt;BAD",Grades!P:P,"&lt;&gt;DRP",Grades!P:P,"&lt;&gt;CVL",Grades!$A:$A,"="&amp;Alumn_Filtered!$A342,Grades!$J:$J,"=2",Grades!$I:$I,"="&amp;_xlfn.MINIFS(Grades!$I:$I,Grades!$A:$A,"="&amp;$A342)),0)</f>
        <v>0.59</v>
      </c>
      <c r="AA342" s="28">
        <f t="shared" si="87"/>
        <v>3.8888888888888307E-3</v>
      </c>
      <c r="AB342">
        <f t="shared" ca="1" si="81"/>
        <v>21</v>
      </c>
      <c r="AC342" t="str">
        <f>LEFT(VLOOKUP($A342,Ingresos!$C:$X,5,FALSE),1)</f>
        <v>S</v>
      </c>
      <c r="AD342">
        <f t="shared" si="88"/>
        <v>1</v>
      </c>
      <c r="AE342" t="str">
        <f>LEFT(VLOOKUP($A342,Ingresos!$C:$X,6,FALSE),1)</f>
        <v>R</v>
      </c>
      <c r="AF342">
        <f t="shared" si="89"/>
        <v>1</v>
      </c>
      <c r="AG342">
        <f>VLOOKUP($A342,Ingresos!$C:$X,9,FALSE)</f>
        <v>494</v>
      </c>
      <c r="AH342" s="28">
        <f t="shared" si="90"/>
        <v>0.46353322528363045</v>
      </c>
      <c r="AI342">
        <f>VLOOKUP($A342,Ingresos!$C:$X,10,FALSE)</f>
        <v>494</v>
      </c>
      <c r="AJ342" s="28">
        <f t="shared" si="91"/>
        <v>0.46353322528363045</v>
      </c>
      <c r="AK342">
        <f>VLOOKUP($A342,Ingresos!$C:$X,11,FALSE)</f>
        <v>531</v>
      </c>
      <c r="AL342" s="28">
        <f t="shared" si="92"/>
        <v>0.52350081037277152</v>
      </c>
      <c r="AM342">
        <f>VLOOKUP($A342,Ingresos!$C:$X,12,FALSE)</f>
        <v>538</v>
      </c>
      <c r="AN342" s="28">
        <f t="shared" si="93"/>
        <v>0.53484602917341972</v>
      </c>
      <c r="AO342">
        <f>VLOOKUP($A342,Ingresos!$C:$X,18,FALSE)</f>
        <v>13</v>
      </c>
      <c r="AP342">
        <f t="shared" si="96"/>
        <v>13</v>
      </c>
      <c r="AQ342" t="str">
        <f>VLOOKUP($A342,Ingresos!$C:$X,19,FALSE)</f>
        <v>H1</v>
      </c>
      <c r="AR342">
        <f t="shared" si="94"/>
        <v>1</v>
      </c>
      <c r="AS342">
        <f>VLOOKUP($A342,Ingresos!$C:$X,22,FALSE)</f>
        <v>0</v>
      </c>
    </row>
    <row r="343" spans="1:45" x14ac:dyDescent="0.25">
      <c r="A343">
        <v>195401322</v>
      </c>
      <c r="B343">
        <f>IF((_xlfn.MAXIFS(Grades!$I:$I,Grades!$A:$A,"="&amp;$A343)-_xlfn.MINIFS(Grades!$I:$I,Grades!$A:$A,"="&amp;$A343))=0,0,1)</f>
        <v>1</v>
      </c>
      <c r="C343">
        <f>COUNTIFS(Grades!$A:$A,"="&amp;Alumn_Filtered!$A343,Grades!$J:$J,"=1",Grades!$I:$I,"="&amp;_xlfn.MINIFS(Grades!$I:$I,Grades!$A:$A,"="&amp;$A343))</f>
        <v>6</v>
      </c>
      <c r="D343">
        <f>COUNTIFS(Grades!$A:$A,"="&amp;Alumn_Filtered!$A343,Grades!$P:$P,"=DRP",Grades!$J:$J,"=1",Grades!$I:$I,"="&amp;_xlfn.MINIFS(Grades!$I:$I,Grades!$A:$A,"="&amp;$A343))</f>
        <v>0</v>
      </c>
      <c r="E343">
        <f>COUNTIFS(Grades!$A:$A,"="&amp;Alumn_Filtered!$A343,Grades!$P:$P,"=BAD",Grades!$J:$J,"=1",Grades!$I:$I,"="&amp;_xlfn.MINIFS(Grades!$I:$I,Grades!$A:$A,"="&amp;$A343))</f>
        <v>1</v>
      </c>
      <c r="F343">
        <f>COUNTIFS(Grades!$A:$A,"="&amp;Alumn_Filtered!$A343,Grades!$P:$P,"CVL",Grades!$J:$J,"=1",Grades!$I:$I,"="&amp;_xlfn.MINIFS(Grades!$I:$I,Grades!$A:$A,"="&amp;$A343))</f>
        <v>0</v>
      </c>
      <c r="G343" s="30">
        <f t="shared" si="82"/>
        <v>5</v>
      </c>
      <c r="H343">
        <f>COUNTIFS(Grades!$A:$A,"="&amp;Alumn_Filtered!$A343,Grades!$J:$J,"=1",Grades!$P:$P,"&gt;=0.5",Grades!$I:$I,"="&amp;_xlfn.MINIFS(Grades!$I:$I,Grades!$A:$A,"="&amp;$A343))</f>
        <v>5</v>
      </c>
      <c r="I343" s="28">
        <f t="shared" si="83"/>
        <v>1</v>
      </c>
      <c r="J343">
        <f>COUNTIFS(Grades!$A:$A,"="&amp;Alumn_Filtered!$A343,Grades!$J:$J,"=1",Grades!$P:$P,"&lt;0.5",Grades!$I:$I,"="&amp;_xlfn.MINIFS(Grades!$I:$I,Grades!$A:$A,"="&amp;$A343))</f>
        <v>0</v>
      </c>
      <c r="K343" s="28">
        <f t="shared" si="84"/>
        <v>0</v>
      </c>
      <c r="L343" s="28">
        <f>_xlfn.MAXIFS(Grades!$P:$P,Grades!$A:$A,"="&amp;Alumn_Filtered!$A343,Grades!$J:$J,"=1",Grades!$I:$I,"="&amp;_xlfn.MINIFS(Grades!$I:$I,Grades!$A:$A,"="&amp;$A343))</f>
        <v>0.81666666666666676</v>
      </c>
      <c r="M343" s="28">
        <f>_xlfn.MINIFS(Grades!$P:$P,Grades!$A:$A,"="&amp;Alumn_Filtered!$A343,Grades!$J:$J,"=1",Grades!$I:$I,"="&amp;_xlfn.MINIFS(Grades!$I:$I,Grades!$A:$A,"="&amp;$A343))</f>
        <v>0.66666666666666663</v>
      </c>
      <c r="N343" s="28">
        <f>IF(G343&lt;&gt;0,SUMIFS(Grades!$P:$P,Grades!$P:$P,"&gt;0",Grades!$A:$A,"="&amp;Alumn_Filtered!$A343,Grades!$J:$J,"=1",Grades!$I:$I,"="&amp;_xlfn.MINIFS(Grades!$I:$I,Grades!$A:$A,"="&amp;$A343))/COUNTIFS(Grades!P:P,"&lt;&gt;BAD",Grades!P:P,"&lt;&gt;DRP",Grades!P:P,"&lt;&gt;CVL",Grades!$A:$A,"="&amp;Alumn_Filtered!$A343,Grades!$J:$J,"=1",Grades!$I:$I,"="&amp;_xlfn.MINIFS(Grades!$I:$I,Grades!$A:$A,"="&amp;$A343)),0)</f>
        <v>0.73666666666666669</v>
      </c>
      <c r="O343">
        <f>COUNTIFS(Grades!$A:$A,"="&amp;Alumn_Filtered!$A343,Grades!$J:$J,"=2",Grades!$I:$I,"="&amp;_xlfn.MINIFS(Grades!$I:$I,Grades!$A:$A,"="&amp;$A343))</f>
        <v>5</v>
      </c>
      <c r="P343">
        <f>COUNTIFS(Grades!$A:$A,"="&amp;Alumn_Filtered!$A343,Grades!$P:$P,"=DRP",Grades!$J:$J,"=2",Grades!$I:$I,"="&amp;_xlfn.MINIFS(Grades!$I:$I,Grades!$A:$A,"="&amp;$A343))</f>
        <v>0</v>
      </c>
      <c r="Q343">
        <f>COUNTIFS(Grades!$A:$A,"="&amp;Alumn_Filtered!$A343,Grades!$P:$P,"=BAD",Grades!$J:$J,"=2",Grades!$I:$I,"="&amp;_xlfn.MINIFS(Grades!$I:$I,Grades!$A:$A,"="&amp;$A343))</f>
        <v>1</v>
      </c>
      <c r="R343">
        <f>COUNTIFS(Grades!$A:$A,"="&amp;Alumn_Filtered!$A343,Grades!$P:$P,"CVL",Grades!$J:$J,"=2",Grades!$I:$I,"="&amp;_xlfn.MINIFS(Grades!$I:$I,Grades!$A:$A,"="&amp;$A343))</f>
        <v>0</v>
      </c>
      <c r="S343">
        <f t="shared" si="95"/>
        <v>4</v>
      </c>
      <c r="T343">
        <f>COUNTIFS(Grades!$A:$A,"="&amp;Alumn_Filtered!$A343,Grades!$J:$J,"=2",Grades!$P:$P,"&gt;=0.5",Grades!$I:$I,"="&amp;_xlfn.MINIFS(Grades!$I:$I,Grades!$A:$A,"="&amp;$A343))</f>
        <v>2</v>
      </c>
      <c r="U343" s="28">
        <f t="shared" si="85"/>
        <v>0.5</v>
      </c>
      <c r="V343">
        <f>COUNTIFS(Grades!$A:$A,"="&amp;Alumn_Filtered!$A343,Grades!$J:$J,"=2",Grades!$P:$P,"&lt;0.5",Grades!$I:$I,"="&amp;_xlfn.MINIFS(Grades!$I:$I,Grades!$A:$A,"="&amp;$A343))</f>
        <v>2</v>
      </c>
      <c r="W343" s="28">
        <f t="shared" si="86"/>
        <v>0.5</v>
      </c>
      <c r="X343" s="28">
        <f>_xlfn.MAXIFS(Grades!$P:$P,Grades!$A:$A,"="&amp;Alumn_Filtered!$A343,Grades!$J:$J,"=2",Grades!$I:$I,"="&amp;_xlfn.MINIFS(Grades!$I:$I,Grades!$A:$A,"="&amp;$A343))</f>
        <v>0.83333333333333337</v>
      </c>
      <c r="Y343" s="28">
        <f>_xlfn.MINIFS(Grades!$P:$P,Grades!$A:$A,"="&amp;Alumn_Filtered!$A343,Grades!$J:$J,"=2",Grades!$I:$I,"="&amp;_xlfn.MINIFS(Grades!$I:$I,Grades!$A:$A,"="&amp;$A343))</f>
        <v>0.43333333333333335</v>
      </c>
      <c r="Z343" s="28">
        <f>IF(S343&lt;&gt;0,SUMIFS(Grades!$P:$P,Grades!$P:$P,"&gt;0",Grades!$A:$A,"="&amp;Alumn_Filtered!$A343,Grades!$J:$J,"=2",Grades!$I:$I,"="&amp;_xlfn.MINIFS(Grades!$I:$I,Grades!$A:$A,"="&amp;$A343))/COUNTIFS(Grades!P:P,"&lt;&gt;BAD",Grades!P:P,"&lt;&gt;DRP",Grades!P:P,"&lt;&gt;CVL",Grades!$A:$A,"="&amp;Alumn_Filtered!$A343,Grades!$J:$J,"=2",Grades!$I:$I,"="&amp;_xlfn.MINIFS(Grades!$I:$I,Grades!$A:$A,"="&amp;$A343)),0)</f>
        <v>0.62083333333333335</v>
      </c>
      <c r="AA343" s="28">
        <f t="shared" si="87"/>
        <v>-0.11583333333333334</v>
      </c>
      <c r="AB343">
        <f t="shared" ca="1" si="81"/>
        <v>21</v>
      </c>
      <c r="AC343" t="str">
        <f>LEFT(VLOOKUP($A343,Ingresos!$C:$X,5,FALSE),1)</f>
        <v>S</v>
      </c>
      <c r="AD343">
        <f t="shared" si="88"/>
        <v>1</v>
      </c>
      <c r="AE343" t="str">
        <f>LEFT(VLOOKUP($A343,Ingresos!$C:$X,6,FALSE),1)</f>
        <v>R</v>
      </c>
      <c r="AF343">
        <f t="shared" si="89"/>
        <v>1</v>
      </c>
      <c r="AG343">
        <f>VLOOKUP($A343,Ingresos!$C:$X,9,FALSE)</f>
        <v>544</v>
      </c>
      <c r="AH343" s="28">
        <f t="shared" si="90"/>
        <v>0.54457050243111826</v>
      </c>
      <c r="AI343">
        <f>VLOOKUP($A343,Ingresos!$C:$X,10,FALSE)</f>
        <v>544</v>
      </c>
      <c r="AJ343" s="28">
        <f t="shared" si="91"/>
        <v>0.54457050243111826</v>
      </c>
      <c r="AK343">
        <f>VLOOKUP($A343,Ingresos!$C:$X,11,FALSE)</f>
        <v>646</v>
      </c>
      <c r="AL343" s="28">
        <f t="shared" si="92"/>
        <v>0.70988654781199356</v>
      </c>
      <c r="AM343">
        <f>VLOOKUP($A343,Ingresos!$C:$X,12,FALSE)</f>
        <v>614</v>
      </c>
      <c r="AN343" s="28">
        <f t="shared" si="93"/>
        <v>0.65802269043760131</v>
      </c>
      <c r="AO343">
        <f>VLOOKUP($A343,Ingresos!$C:$X,18,FALSE)</f>
        <v>13</v>
      </c>
      <c r="AP343">
        <f t="shared" si="96"/>
        <v>13</v>
      </c>
      <c r="AQ343" t="str">
        <f>VLOOKUP($A343,Ingresos!$C:$X,19,FALSE)</f>
        <v>H1</v>
      </c>
      <c r="AR343">
        <f t="shared" si="94"/>
        <v>1</v>
      </c>
      <c r="AS343">
        <f>VLOOKUP($A343,Ingresos!$C:$X,22,FALSE)</f>
        <v>0</v>
      </c>
    </row>
    <row r="344" spans="1:45" x14ac:dyDescent="0.25">
      <c r="A344">
        <v>195401845</v>
      </c>
      <c r="B344">
        <f>IF((_xlfn.MAXIFS(Grades!$I:$I,Grades!$A:$A,"="&amp;$A344)-_xlfn.MINIFS(Grades!$I:$I,Grades!$A:$A,"="&amp;$A344))=0,0,1)</f>
        <v>0</v>
      </c>
      <c r="C344">
        <f>COUNTIFS(Grades!$A:$A,"="&amp;Alumn_Filtered!$A344,Grades!$J:$J,"=1",Grades!$I:$I,"="&amp;_xlfn.MINIFS(Grades!$I:$I,Grades!$A:$A,"="&amp;$A344))</f>
        <v>6</v>
      </c>
      <c r="D344">
        <f>COUNTIFS(Grades!$A:$A,"="&amp;Alumn_Filtered!$A344,Grades!$P:$P,"=DRP",Grades!$J:$J,"=1",Grades!$I:$I,"="&amp;_xlfn.MINIFS(Grades!$I:$I,Grades!$A:$A,"="&amp;$A344))</f>
        <v>0</v>
      </c>
      <c r="E344">
        <f>COUNTIFS(Grades!$A:$A,"="&amp;Alumn_Filtered!$A344,Grades!$P:$P,"=BAD",Grades!$J:$J,"=1",Grades!$I:$I,"="&amp;_xlfn.MINIFS(Grades!$I:$I,Grades!$A:$A,"="&amp;$A344))</f>
        <v>1</v>
      </c>
      <c r="F344">
        <f>COUNTIFS(Grades!$A:$A,"="&amp;Alumn_Filtered!$A344,Grades!$P:$P,"CVL",Grades!$J:$J,"=1",Grades!$I:$I,"="&amp;_xlfn.MINIFS(Grades!$I:$I,Grades!$A:$A,"="&amp;$A344))</f>
        <v>0</v>
      </c>
      <c r="G344" s="30">
        <f t="shared" si="82"/>
        <v>5</v>
      </c>
      <c r="H344">
        <f>COUNTIFS(Grades!$A:$A,"="&amp;Alumn_Filtered!$A344,Grades!$J:$J,"=1",Grades!$P:$P,"&gt;=0.5",Grades!$I:$I,"="&amp;_xlfn.MINIFS(Grades!$I:$I,Grades!$A:$A,"="&amp;$A344))</f>
        <v>0</v>
      </c>
      <c r="I344" s="28">
        <f t="shared" si="83"/>
        <v>0</v>
      </c>
      <c r="J344">
        <f>COUNTIFS(Grades!$A:$A,"="&amp;Alumn_Filtered!$A344,Grades!$J:$J,"=1",Grades!$P:$P,"&lt;0.5",Grades!$I:$I,"="&amp;_xlfn.MINIFS(Grades!$I:$I,Grades!$A:$A,"="&amp;$A344))</f>
        <v>5</v>
      </c>
      <c r="K344" s="28">
        <f t="shared" si="84"/>
        <v>1</v>
      </c>
      <c r="L344" s="28">
        <f>_xlfn.MAXIFS(Grades!$P:$P,Grades!$A:$A,"="&amp;Alumn_Filtered!$A344,Grades!$J:$J,"=1",Grades!$I:$I,"="&amp;_xlfn.MINIFS(Grades!$I:$I,Grades!$A:$A,"="&amp;$A344))</f>
        <v>0.39999999999999997</v>
      </c>
      <c r="M344" s="28">
        <f>_xlfn.MINIFS(Grades!$P:$P,Grades!$A:$A,"="&amp;Alumn_Filtered!$A344,Grades!$J:$J,"=1",Grades!$I:$I,"="&amp;_xlfn.MINIFS(Grades!$I:$I,Grades!$A:$A,"="&amp;$A344))</f>
        <v>1.666666666666668E-2</v>
      </c>
      <c r="N344" s="28">
        <f>IF(G344&lt;&gt;0,SUMIFS(Grades!$P:$P,Grades!$P:$P,"&gt;0",Grades!$A:$A,"="&amp;Alumn_Filtered!$A344,Grades!$J:$J,"=1",Grades!$I:$I,"="&amp;_xlfn.MINIFS(Grades!$I:$I,Grades!$A:$A,"="&amp;$A344))/COUNTIFS(Grades!P:P,"&lt;&gt;BAD",Grades!P:P,"&lt;&gt;DRP",Grades!P:P,"&lt;&gt;CVL",Grades!$A:$A,"="&amp;Alumn_Filtered!$A344,Grades!$J:$J,"=1",Grades!$I:$I,"="&amp;_xlfn.MINIFS(Grades!$I:$I,Grades!$A:$A,"="&amp;$A344)),0)</f>
        <v>0.23666666666666666</v>
      </c>
      <c r="O344">
        <f>COUNTIFS(Grades!$A:$A,"="&amp;Alumn_Filtered!$A344,Grades!$J:$J,"=2",Grades!$I:$I,"="&amp;_xlfn.MINIFS(Grades!$I:$I,Grades!$A:$A,"="&amp;$A344))</f>
        <v>7</v>
      </c>
      <c r="P344">
        <f>COUNTIFS(Grades!$A:$A,"="&amp;Alumn_Filtered!$A344,Grades!$P:$P,"=DRP",Grades!$J:$J,"=2",Grades!$I:$I,"="&amp;_xlfn.MINIFS(Grades!$I:$I,Grades!$A:$A,"="&amp;$A344))</f>
        <v>0</v>
      </c>
      <c r="Q344">
        <f>COUNTIFS(Grades!$A:$A,"="&amp;Alumn_Filtered!$A344,Grades!$P:$P,"=BAD",Grades!$J:$J,"=2",Grades!$I:$I,"="&amp;_xlfn.MINIFS(Grades!$I:$I,Grades!$A:$A,"="&amp;$A344))</f>
        <v>5</v>
      </c>
      <c r="R344">
        <f>COUNTIFS(Grades!$A:$A,"="&amp;Alumn_Filtered!$A344,Grades!$P:$P,"CVL",Grades!$J:$J,"=2",Grades!$I:$I,"="&amp;_xlfn.MINIFS(Grades!$I:$I,Grades!$A:$A,"="&amp;$A344))</f>
        <v>0</v>
      </c>
      <c r="S344">
        <f t="shared" si="95"/>
        <v>2</v>
      </c>
      <c r="T344">
        <f>COUNTIFS(Grades!$A:$A,"="&amp;Alumn_Filtered!$A344,Grades!$J:$J,"=2",Grades!$P:$P,"&gt;=0.5",Grades!$I:$I,"="&amp;_xlfn.MINIFS(Grades!$I:$I,Grades!$A:$A,"="&amp;$A344))</f>
        <v>0</v>
      </c>
      <c r="U344" s="28">
        <f t="shared" si="85"/>
        <v>0</v>
      </c>
      <c r="V344">
        <f>COUNTIFS(Grades!$A:$A,"="&amp;Alumn_Filtered!$A344,Grades!$J:$J,"=2",Grades!$P:$P,"&lt;0.5",Grades!$I:$I,"="&amp;_xlfn.MINIFS(Grades!$I:$I,Grades!$A:$A,"="&amp;$A344))</f>
        <v>2</v>
      </c>
      <c r="W344" s="28">
        <f t="shared" si="86"/>
        <v>1</v>
      </c>
      <c r="X344" s="28">
        <f>_xlfn.MAXIFS(Grades!$P:$P,Grades!$A:$A,"="&amp;Alumn_Filtered!$A344,Grades!$J:$J,"=2",Grades!$I:$I,"="&amp;_xlfn.MINIFS(Grades!$I:$I,Grades!$A:$A,"="&amp;$A344))</f>
        <v>0.20000000000000004</v>
      </c>
      <c r="Y344" s="28">
        <f>_xlfn.MINIFS(Grades!$P:$P,Grades!$A:$A,"="&amp;Alumn_Filtered!$A344,Grades!$J:$J,"=2",Grades!$I:$I,"="&amp;_xlfn.MINIFS(Grades!$I:$I,Grades!$A:$A,"="&amp;$A344))</f>
        <v>0.16666666666666666</v>
      </c>
      <c r="Z344" s="28">
        <f>IF(S344&lt;&gt;0,SUMIFS(Grades!$P:$P,Grades!$P:$P,"&gt;0",Grades!$A:$A,"="&amp;Alumn_Filtered!$A344,Grades!$J:$J,"=2",Grades!$I:$I,"="&amp;_xlfn.MINIFS(Grades!$I:$I,Grades!$A:$A,"="&amp;$A344))/COUNTIFS(Grades!P:P,"&lt;&gt;BAD",Grades!P:P,"&lt;&gt;DRP",Grades!P:P,"&lt;&gt;CVL",Grades!$A:$A,"="&amp;Alumn_Filtered!$A344,Grades!$J:$J,"=2",Grades!$I:$I,"="&amp;_xlfn.MINIFS(Grades!$I:$I,Grades!$A:$A,"="&amp;$A344)),0)</f>
        <v>0.18333333333333335</v>
      </c>
      <c r="AA344" s="28">
        <f t="shared" si="87"/>
        <v>-5.3333333333333316E-2</v>
      </c>
      <c r="AB344">
        <f t="shared" ca="1" si="81"/>
        <v>21</v>
      </c>
      <c r="AC344" t="str">
        <f>LEFT(VLOOKUP($A344,Ingresos!$C:$X,5,FALSE),1)</f>
        <v>S</v>
      </c>
      <c r="AD344">
        <f t="shared" si="88"/>
        <v>1</v>
      </c>
      <c r="AE344" t="str">
        <f>LEFT(VLOOKUP($A344,Ingresos!$C:$X,6,FALSE),1)</f>
        <v>R</v>
      </c>
      <c r="AF344">
        <f t="shared" si="89"/>
        <v>1</v>
      </c>
      <c r="AG344">
        <f>VLOOKUP($A344,Ingresos!$C:$X,9,FALSE)</f>
        <v>423</v>
      </c>
      <c r="AH344" s="28">
        <f t="shared" si="90"/>
        <v>0.34846029173419774</v>
      </c>
      <c r="AI344">
        <f>VLOOKUP($A344,Ingresos!$C:$X,10,FALSE)</f>
        <v>423</v>
      </c>
      <c r="AJ344" s="28">
        <f t="shared" si="91"/>
        <v>0.34846029173419774</v>
      </c>
      <c r="AK344">
        <f>VLOOKUP($A344,Ingresos!$C:$X,11,FALSE)</f>
        <v>512</v>
      </c>
      <c r="AL344" s="28">
        <f t="shared" si="92"/>
        <v>0.49270664505672607</v>
      </c>
      <c r="AM344">
        <f>VLOOKUP($A344,Ingresos!$C:$X,12,FALSE)</f>
        <v>585</v>
      </c>
      <c r="AN344" s="28">
        <f t="shared" si="93"/>
        <v>0.61102106969205838</v>
      </c>
      <c r="AO344">
        <f>VLOOKUP($A344,Ingresos!$C:$X,18,FALSE)</f>
        <v>13</v>
      </c>
      <c r="AP344">
        <f t="shared" si="96"/>
        <v>13</v>
      </c>
      <c r="AQ344" t="str">
        <f>VLOOKUP($A344,Ingresos!$C:$X,19,FALSE)</f>
        <v>H1</v>
      </c>
      <c r="AR344">
        <f t="shared" si="94"/>
        <v>1</v>
      </c>
      <c r="AS344">
        <f>VLOOKUP($A344,Ingresos!$C:$X,22,FALSE)</f>
        <v>5</v>
      </c>
    </row>
    <row r="345" spans="1:45" x14ac:dyDescent="0.25">
      <c r="A345">
        <v>195403899</v>
      </c>
      <c r="B345">
        <f>IF((_xlfn.MAXIFS(Grades!$I:$I,Grades!$A:$A,"="&amp;$A345)-_xlfn.MINIFS(Grades!$I:$I,Grades!$A:$A,"="&amp;$A345))=0,0,1)</f>
        <v>1</v>
      </c>
      <c r="C345">
        <f>COUNTIFS(Grades!$A:$A,"="&amp;Alumn_Filtered!$A345,Grades!$J:$J,"=1",Grades!$I:$I,"="&amp;_xlfn.MINIFS(Grades!$I:$I,Grades!$A:$A,"="&amp;$A345))</f>
        <v>6</v>
      </c>
      <c r="D345">
        <f>COUNTIFS(Grades!$A:$A,"="&amp;Alumn_Filtered!$A345,Grades!$P:$P,"=DRP",Grades!$J:$J,"=1",Grades!$I:$I,"="&amp;_xlfn.MINIFS(Grades!$I:$I,Grades!$A:$A,"="&amp;$A345))</f>
        <v>0</v>
      </c>
      <c r="E345">
        <f>COUNTIFS(Grades!$A:$A,"="&amp;Alumn_Filtered!$A345,Grades!$P:$P,"=BAD",Grades!$J:$J,"=1",Grades!$I:$I,"="&amp;_xlfn.MINIFS(Grades!$I:$I,Grades!$A:$A,"="&amp;$A345))</f>
        <v>0</v>
      </c>
      <c r="F345">
        <f>COUNTIFS(Grades!$A:$A,"="&amp;Alumn_Filtered!$A345,Grades!$P:$P,"CVL",Grades!$J:$J,"=1",Grades!$I:$I,"="&amp;_xlfn.MINIFS(Grades!$I:$I,Grades!$A:$A,"="&amp;$A345))</f>
        <v>0</v>
      </c>
      <c r="G345" s="30">
        <f t="shared" si="82"/>
        <v>6</v>
      </c>
      <c r="H345">
        <f>COUNTIFS(Grades!$A:$A,"="&amp;Alumn_Filtered!$A345,Grades!$J:$J,"=1",Grades!$P:$P,"&gt;=0.5",Grades!$I:$I,"="&amp;_xlfn.MINIFS(Grades!$I:$I,Grades!$A:$A,"="&amp;$A345))</f>
        <v>5</v>
      </c>
      <c r="I345" s="28">
        <f t="shared" si="83"/>
        <v>0.83333333333333337</v>
      </c>
      <c r="J345">
        <f>COUNTIFS(Grades!$A:$A,"="&amp;Alumn_Filtered!$A345,Grades!$J:$J,"=1",Grades!$P:$P,"&lt;0.5",Grades!$I:$I,"="&amp;_xlfn.MINIFS(Grades!$I:$I,Grades!$A:$A,"="&amp;$A345))</f>
        <v>1</v>
      </c>
      <c r="K345" s="28">
        <f t="shared" si="84"/>
        <v>0.16666666666666666</v>
      </c>
      <c r="L345" s="28">
        <f>_xlfn.MAXIFS(Grades!$P:$P,Grades!$A:$A,"="&amp;Alumn_Filtered!$A345,Grades!$J:$J,"=1",Grades!$I:$I,"="&amp;_xlfn.MINIFS(Grades!$I:$I,Grades!$A:$A,"="&amp;$A345))</f>
        <v>0.78333333333333333</v>
      </c>
      <c r="M345" s="28">
        <f>_xlfn.MINIFS(Grades!$P:$P,Grades!$A:$A,"="&amp;Alumn_Filtered!$A345,Grades!$J:$J,"=1",Grades!$I:$I,"="&amp;_xlfn.MINIFS(Grades!$I:$I,Grades!$A:$A,"="&amp;$A345))</f>
        <v>0.28333333333333338</v>
      </c>
      <c r="N345" s="28">
        <f>IF(G345&lt;&gt;0,SUMIFS(Grades!$P:$P,Grades!$P:$P,"&gt;0",Grades!$A:$A,"="&amp;Alumn_Filtered!$A345,Grades!$J:$J,"=1",Grades!$I:$I,"="&amp;_xlfn.MINIFS(Grades!$I:$I,Grades!$A:$A,"="&amp;$A345))/COUNTIFS(Grades!P:P,"&lt;&gt;BAD",Grades!P:P,"&lt;&gt;DRP",Grades!P:P,"&lt;&gt;CVL",Grades!$A:$A,"="&amp;Alumn_Filtered!$A345,Grades!$J:$J,"=1",Grades!$I:$I,"="&amp;_xlfn.MINIFS(Grades!$I:$I,Grades!$A:$A,"="&amp;$A345)),0)</f>
        <v>0.53611111111111109</v>
      </c>
      <c r="O345">
        <f>COUNTIFS(Grades!$A:$A,"="&amp;Alumn_Filtered!$A345,Grades!$J:$J,"=2",Grades!$I:$I,"="&amp;_xlfn.MINIFS(Grades!$I:$I,Grades!$A:$A,"="&amp;$A345))</f>
        <v>7</v>
      </c>
      <c r="P345">
        <f>COUNTIFS(Grades!$A:$A,"="&amp;Alumn_Filtered!$A345,Grades!$P:$P,"=DRP",Grades!$J:$J,"=2",Grades!$I:$I,"="&amp;_xlfn.MINIFS(Grades!$I:$I,Grades!$A:$A,"="&amp;$A345))</f>
        <v>0</v>
      </c>
      <c r="Q345">
        <f>COUNTIFS(Grades!$A:$A,"="&amp;Alumn_Filtered!$A345,Grades!$P:$P,"=BAD",Grades!$J:$J,"=2",Grades!$I:$I,"="&amp;_xlfn.MINIFS(Grades!$I:$I,Grades!$A:$A,"="&amp;$A345))</f>
        <v>0</v>
      </c>
      <c r="R345">
        <f>COUNTIFS(Grades!$A:$A,"="&amp;Alumn_Filtered!$A345,Grades!$P:$P,"CVL",Grades!$J:$J,"=2",Grades!$I:$I,"="&amp;_xlfn.MINIFS(Grades!$I:$I,Grades!$A:$A,"="&amp;$A345))</f>
        <v>0</v>
      </c>
      <c r="S345">
        <f t="shared" si="95"/>
        <v>7</v>
      </c>
      <c r="T345">
        <f>COUNTIFS(Grades!$A:$A,"="&amp;Alumn_Filtered!$A345,Grades!$J:$J,"=2",Grades!$P:$P,"&gt;=0.5",Grades!$I:$I,"="&amp;_xlfn.MINIFS(Grades!$I:$I,Grades!$A:$A,"="&amp;$A345))</f>
        <v>1</v>
      </c>
      <c r="U345" s="28">
        <f t="shared" si="85"/>
        <v>0.14285714285714285</v>
      </c>
      <c r="V345">
        <f>COUNTIFS(Grades!$A:$A,"="&amp;Alumn_Filtered!$A345,Grades!$J:$J,"=2",Grades!$P:$P,"&lt;0.5",Grades!$I:$I,"="&amp;_xlfn.MINIFS(Grades!$I:$I,Grades!$A:$A,"="&amp;$A345))</f>
        <v>6</v>
      </c>
      <c r="W345" s="28">
        <f t="shared" si="86"/>
        <v>0.8571428571428571</v>
      </c>
      <c r="X345" s="28">
        <f>_xlfn.MAXIFS(Grades!$P:$P,Grades!$A:$A,"="&amp;Alumn_Filtered!$A345,Grades!$J:$J,"=2",Grades!$I:$I,"="&amp;_xlfn.MINIFS(Grades!$I:$I,Grades!$A:$A,"="&amp;$A345))</f>
        <v>0.56666666666666676</v>
      </c>
      <c r="Y345" s="28">
        <f>_xlfn.MINIFS(Grades!$P:$P,Grades!$A:$A,"="&amp;Alumn_Filtered!$A345,Grades!$J:$J,"=2",Grades!$I:$I,"="&amp;_xlfn.MINIFS(Grades!$I:$I,Grades!$A:$A,"="&amp;$A345))</f>
        <v>0.26666666666666666</v>
      </c>
      <c r="Z345" s="28">
        <f>IF(S345&lt;&gt;0,SUMIFS(Grades!$P:$P,Grades!$P:$P,"&gt;0",Grades!$A:$A,"="&amp;Alumn_Filtered!$A345,Grades!$J:$J,"=2",Grades!$I:$I,"="&amp;_xlfn.MINIFS(Grades!$I:$I,Grades!$A:$A,"="&amp;$A345))/COUNTIFS(Grades!P:P,"&lt;&gt;BAD",Grades!P:P,"&lt;&gt;DRP",Grades!P:P,"&lt;&gt;CVL",Grades!$A:$A,"="&amp;Alumn_Filtered!$A345,Grades!$J:$J,"=2",Grades!$I:$I,"="&amp;_xlfn.MINIFS(Grades!$I:$I,Grades!$A:$A,"="&amp;$A345)),0)</f>
        <v>0.38571428571428573</v>
      </c>
      <c r="AA345" s="28">
        <f t="shared" si="87"/>
        <v>-0.15039682539682536</v>
      </c>
      <c r="AB345">
        <f t="shared" ca="1" si="81"/>
        <v>21</v>
      </c>
      <c r="AC345" t="str">
        <f>LEFT(VLOOKUP($A345,Ingresos!$C:$X,5,FALSE),1)</f>
        <v>S</v>
      </c>
      <c r="AD345">
        <f t="shared" si="88"/>
        <v>1</v>
      </c>
      <c r="AE345" t="str">
        <f>LEFT(VLOOKUP($A345,Ingresos!$C:$X,6,FALSE),1)</f>
        <v>R</v>
      </c>
      <c r="AF345">
        <f t="shared" si="89"/>
        <v>1</v>
      </c>
      <c r="AG345">
        <f>VLOOKUP($A345,Ingresos!$C:$X,9,FALSE)</f>
        <v>480</v>
      </c>
      <c r="AH345" s="28">
        <f t="shared" si="90"/>
        <v>0.44084278768233387</v>
      </c>
      <c r="AI345">
        <f>VLOOKUP($A345,Ingresos!$C:$X,10,FALSE)</f>
        <v>480</v>
      </c>
      <c r="AJ345" s="28">
        <f t="shared" si="91"/>
        <v>0.44084278768233387</v>
      </c>
      <c r="AK345">
        <f>VLOOKUP($A345,Ingresos!$C:$X,11,FALSE)</f>
        <v>539</v>
      </c>
      <c r="AL345" s="28">
        <f t="shared" si="92"/>
        <v>0.5364667747163695</v>
      </c>
      <c r="AM345">
        <f>VLOOKUP($A345,Ingresos!$C:$X,12,FALSE)</f>
        <v>614</v>
      </c>
      <c r="AN345" s="28">
        <f t="shared" si="93"/>
        <v>0.65802269043760131</v>
      </c>
      <c r="AO345" t="str">
        <f>VLOOKUP($A345,Ingresos!$C:$X,18,FALSE)</f>
        <v>RM</v>
      </c>
      <c r="AP345">
        <f t="shared" si="96"/>
        <v>13</v>
      </c>
      <c r="AQ345" t="str">
        <f>VLOOKUP($A345,Ingresos!$C:$X,19,FALSE)</f>
        <v>H1</v>
      </c>
      <c r="AR345">
        <f t="shared" si="94"/>
        <v>1</v>
      </c>
      <c r="AS345">
        <f>VLOOKUP($A345,Ingresos!$C:$X,22,FALSE)</f>
        <v>0</v>
      </c>
    </row>
    <row r="346" spans="1:45" x14ac:dyDescent="0.25">
      <c r="A346">
        <v>195455724</v>
      </c>
      <c r="B346">
        <f>IF((_xlfn.MAXIFS(Grades!$I:$I,Grades!$A:$A,"="&amp;$A346)-_xlfn.MINIFS(Grades!$I:$I,Grades!$A:$A,"="&amp;$A346))=0,0,1)</f>
        <v>1</v>
      </c>
      <c r="C346">
        <f>COUNTIFS(Grades!$A:$A,"="&amp;Alumn_Filtered!$A346,Grades!$J:$J,"=1",Grades!$I:$I,"="&amp;_xlfn.MINIFS(Grades!$I:$I,Grades!$A:$A,"="&amp;$A346))</f>
        <v>7</v>
      </c>
      <c r="D346">
        <f>COUNTIFS(Grades!$A:$A,"="&amp;Alumn_Filtered!$A346,Grades!$P:$P,"=DRP",Grades!$J:$J,"=1",Grades!$I:$I,"="&amp;_xlfn.MINIFS(Grades!$I:$I,Grades!$A:$A,"="&amp;$A346))</f>
        <v>1</v>
      </c>
      <c r="E346">
        <f>COUNTIFS(Grades!$A:$A,"="&amp;Alumn_Filtered!$A346,Grades!$P:$P,"=BAD",Grades!$J:$J,"=1",Grades!$I:$I,"="&amp;_xlfn.MINIFS(Grades!$I:$I,Grades!$A:$A,"="&amp;$A346))</f>
        <v>1</v>
      </c>
      <c r="F346">
        <f>COUNTIFS(Grades!$A:$A,"="&amp;Alumn_Filtered!$A346,Grades!$P:$P,"CVL",Grades!$J:$J,"=1",Grades!$I:$I,"="&amp;_xlfn.MINIFS(Grades!$I:$I,Grades!$A:$A,"="&amp;$A346))</f>
        <v>0</v>
      </c>
      <c r="G346" s="30">
        <f t="shared" si="82"/>
        <v>5</v>
      </c>
      <c r="H346">
        <f>COUNTIFS(Grades!$A:$A,"="&amp;Alumn_Filtered!$A346,Grades!$J:$J,"=1",Grades!$P:$P,"&gt;=0.5",Grades!$I:$I,"="&amp;_xlfn.MINIFS(Grades!$I:$I,Grades!$A:$A,"="&amp;$A346))</f>
        <v>3</v>
      </c>
      <c r="I346" s="28">
        <f t="shared" si="83"/>
        <v>0.6</v>
      </c>
      <c r="J346">
        <f>COUNTIFS(Grades!$A:$A,"="&amp;Alumn_Filtered!$A346,Grades!$J:$J,"=1",Grades!$P:$P,"&lt;0.5",Grades!$I:$I,"="&amp;_xlfn.MINIFS(Grades!$I:$I,Grades!$A:$A,"="&amp;$A346))</f>
        <v>2</v>
      </c>
      <c r="K346" s="28">
        <f t="shared" si="84"/>
        <v>0.4</v>
      </c>
      <c r="L346" s="28">
        <f>_xlfn.MAXIFS(Grades!$P:$P,Grades!$A:$A,"="&amp;Alumn_Filtered!$A346,Grades!$J:$J,"=1",Grades!$I:$I,"="&amp;_xlfn.MINIFS(Grades!$I:$I,Grades!$A:$A,"="&amp;$A346))</f>
        <v>0.78333333333333333</v>
      </c>
      <c r="M346" s="28">
        <f>_xlfn.MINIFS(Grades!$P:$P,Grades!$A:$A,"="&amp;Alumn_Filtered!$A346,Grades!$J:$J,"=1",Grades!$I:$I,"="&amp;_xlfn.MINIFS(Grades!$I:$I,Grades!$A:$A,"="&amp;$A346))</f>
        <v>0.3833333333333333</v>
      </c>
      <c r="N346" s="28">
        <f>IF(G346&lt;&gt;0,SUMIFS(Grades!$P:$P,Grades!$P:$P,"&gt;0",Grades!$A:$A,"="&amp;Alumn_Filtered!$A346,Grades!$J:$J,"=1",Grades!$I:$I,"="&amp;_xlfn.MINIFS(Grades!$I:$I,Grades!$A:$A,"="&amp;$A346))/COUNTIFS(Grades!P:P,"&lt;&gt;BAD",Grades!P:P,"&lt;&gt;DRP",Grades!P:P,"&lt;&gt;CVL",Grades!$A:$A,"="&amp;Alumn_Filtered!$A346,Grades!$J:$J,"=1",Grades!$I:$I,"="&amp;_xlfn.MINIFS(Grades!$I:$I,Grades!$A:$A,"="&amp;$A346)),0)</f>
        <v>0.53999999999999992</v>
      </c>
      <c r="O346">
        <f>COUNTIFS(Grades!$A:$A,"="&amp;Alumn_Filtered!$A346,Grades!$J:$J,"=2",Grades!$I:$I,"="&amp;_xlfn.MINIFS(Grades!$I:$I,Grades!$A:$A,"="&amp;$A346))</f>
        <v>6</v>
      </c>
      <c r="P346">
        <f>COUNTIFS(Grades!$A:$A,"="&amp;Alumn_Filtered!$A346,Grades!$P:$P,"=DRP",Grades!$J:$J,"=2",Grades!$I:$I,"="&amp;_xlfn.MINIFS(Grades!$I:$I,Grades!$A:$A,"="&amp;$A346))</f>
        <v>0</v>
      </c>
      <c r="Q346">
        <f>COUNTIFS(Grades!$A:$A,"="&amp;Alumn_Filtered!$A346,Grades!$P:$P,"=BAD",Grades!$J:$J,"=2",Grades!$I:$I,"="&amp;_xlfn.MINIFS(Grades!$I:$I,Grades!$A:$A,"="&amp;$A346))</f>
        <v>0</v>
      </c>
      <c r="R346">
        <f>COUNTIFS(Grades!$A:$A,"="&amp;Alumn_Filtered!$A346,Grades!$P:$P,"CVL",Grades!$J:$J,"=2",Grades!$I:$I,"="&amp;_xlfn.MINIFS(Grades!$I:$I,Grades!$A:$A,"="&amp;$A346))</f>
        <v>0</v>
      </c>
      <c r="S346">
        <f t="shared" si="95"/>
        <v>6</v>
      </c>
      <c r="T346">
        <f>COUNTIFS(Grades!$A:$A,"="&amp;Alumn_Filtered!$A346,Grades!$J:$J,"=2",Grades!$P:$P,"&gt;=0.5",Grades!$I:$I,"="&amp;_xlfn.MINIFS(Grades!$I:$I,Grades!$A:$A,"="&amp;$A346))</f>
        <v>4</v>
      </c>
      <c r="U346" s="28">
        <f t="shared" si="85"/>
        <v>0.66666666666666663</v>
      </c>
      <c r="V346">
        <f>COUNTIFS(Grades!$A:$A,"="&amp;Alumn_Filtered!$A346,Grades!$J:$J,"=2",Grades!$P:$P,"&lt;0.5",Grades!$I:$I,"="&amp;_xlfn.MINIFS(Grades!$I:$I,Grades!$A:$A,"="&amp;$A346))</f>
        <v>2</v>
      </c>
      <c r="W346" s="28">
        <f t="shared" si="86"/>
        <v>0.33333333333333331</v>
      </c>
      <c r="X346" s="28">
        <f>_xlfn.MAXIFS(Grades!$P:$P,Grades!$A:$A,"="&amp;Alumn_Filtered!$A346,Grades!$J:$J,"=2",Grades!$I:$I,"="&amp;_xlfn.MINIFS(Grades!$I:$I,Grades!$A:$A,"="&amp;$A346))</f>
        <v>0.85</v>
      </c>
      <c r="Y346" s="28">
        <f>_xlfn.MINIFS(Grades!$P:$P,Grades!$A:$A,"="&amp;Alumn_Filtered!$A346,Grades!$J:$J,"=2",Grades!$I:$I,"="&amp;_xlfn.MINIFS(Grades!$I:$I,Grades!$A:$A,"="&amp;$A346))</f>
        <v>0.3666666666666667</v>
      </c>
      <c r="Z346" s="28">
        <f>IF(S346&lt;&gt;0,SUMIFS(Grades!$P:$P,Grades!$P:$P,"&gt;0",Grades!$A:$A,"="&amp;Alumn_Filtered!$A346,Grades!$J:$J,"=2",Grades!$I:$I,"="&amp;_xlfn.MINIFS(Grades!$I:$I,Grades!$A:$A,"="&amp;$A346))/COUNTIFS(Grades!P:P,"&lt;&gt;BAD",Grades!P:P,"&lt;&gt;DRP",Grades!P:P,"&lt;&gt;CVL",Grades!$A:$A,"="&amp;Alumn_Filtered!$A346,Grades!$J:$J,"=2",Grades!$I:$I,"="&amp;_xlfn.MINIFS(Grades!$I:$I,Grades!$A:$A,"="&amp;$A346)),0)</f>
        <v>0.57500000000000007</v>
      </c>
      <c r="AA346" s="28">
        <f t="shared" si="87"/>
        <v>3.5000000000000142E-2</v>
      </c>
      <c r="AB346">
        <f t="shared" ca="1" si="81"/>
        <v>21</v>
      </c>
      <c r="AC346" t="str">
        <f>LEFT(VLOOKUP($A346,Ingresos!$C:$X,5,FALSE),1)</f>
        <v>S</v>
      </c>
      <c r="AD346">
        <f t="shared" si="88"/>
        <v>1</v>
      </c>
      <c r="AE346" t="str">
        <f>LEFT(VLOOKUP($A346,Ingresos!$C:$X,6,FALSE),1)</f>
        <v>R</v>
      </c>
      <c r="AF346">
        <f t="shared" si="89"/>
        <v>1</v>
      </c>
      <c r="AG346">
        <f>VLOOKUP($A346,Ingresos!$C:$X,9,FALSE)</f>
        <v>651</v>
      </c>
      <c r="AH346" s="28">
        <f t="shared" si="90"/>
        <v>0.71799027552674233</v>
      </c>
      <c r="AI346">
        <f>VLOOKUP($A346,Ingresos!$C:$X,10,FALSE)</f>
        <v>718</v>
      </c>
      <c r="AJ346" s="28">
        <f t="shared" si="91"/>
        <v>0.82658022690437605</v>
      </c>
      <c r="AK346">
        <f>VLOOKUP($A346,Ingresos!$C:$X,11,FALSE)</f>
        <v>512</v>
      </c>
      <c r="AL346" s="28">
        <f t="shared" si="92"/>
        <v>0.49270664505672607</v>
      </c>
      <c r="AM346">
        <f>VLOOKUP($A346,Ingresos!$C:$X,12,FALSE)</f>
        <v>552</v>
      </c>
      <c r="AN346" s="28">
        <f t="shared" si="93"/>
        <v>0.55753646677471635</v>
      </c>
      <c r="AO346">
        <f>VLOOKUP($A346,Ingresos!$C:$X,18,FALSE)</f>
        <v>13</v>
      </c>
      <c r="AP346">
        <f t="shared" si="96"/>
        <v>13</v>
      </c>
      <c r="AQ346" t="str">
        <f>VLOOKUP($A346,Ingresos!$C:$X,19,FALSE)</f>
        <v>H1</v>
      </c>
      <c r="AR346">
        <f t="shared" si="94"/>
        <v>1</v>
      </c>
      <c r="AS346">
        <f>VLOOKUP($A346,Ingresos!$C:$X,22,FALSE)</f>
        <v>5</v>
      </c>
    </row>
    <row r="347" spans="1:45" x14ac:dyDescent="0.25">
      <c r="A347">
        <v>195457298</v>
      </c>
      <c r="B347">
        <f>IF((_xlfn.MAXIFS(Grades!$I:$I,Grades!$A:$A,"="&amp;$A347)-_xlfn.MINIFS(Grades!$I:$I,Grades!$A:$A,"="&amp;$A347))=0,0,1)</f>
        <v>0</v>
      </c>
      <c r="C347">
        <f>COUNTIFS(Grades!$A:$A,"="&amp;Alumn_Filtered!$A347,Grades!$J:$J,"=1",Grades!$I:$I,"="&amp;_xlfn.MINIFS(Grades!$I:$I,Grades!$A:$A,"="&amp;$A347))</f>
        <v>6</v>
      </c>
      <c r="D347">
        <f>COUNTIFS(Grades!$A:$A,"="&amp;Alumn_Filtered!$A347,Grades!$P:$P,"=DRP",Grades!$J:$J,"=1",Grades!$I:$I,"="&amp;_xlfn.MINIFS(Grades!$I:$I,Grades!$A:$A,"="&amp;$A347))</f>
        <v>0</v>
      </c>
      <c r="E347">
        <f>COUNTIFS(Grades!$A:$A,"="&amp;Alumn_Filtered!$A347,Grades!$P:$P,"=BAD",Grades!$J:$J,"=1",Grades!$I:$I,"="&amp;_xlfn.MINIFS(Grades!$I:$I,Grades!$A:$A,"="&amp;$A347))</f>
        <v>0</v>
      </c>
      <c r="F347">
        <f>COUNTIFS(Grades!$A:$A,"="&amp;Alumn_Filtered!$A347,Grades!$P:$P,"CVL",Grades!$J:$J,"=1",Grades!$I:$I,"="&amp;_xlfn.MINIFS(Grades!$I:$I,Grades!$A:$A,"="&amp;$A347))</f>
        <v>0</v>
      </c>
      <c r="G347" s="30">
        <f t="shared" si="82"/>
        <v>6</v>
      </c>
      <c r="H347">
        <f>COUNTIFS(Grades!$A:$A,"="&amp;Alumn_Filtered!$A347,Grades!$J:$J,"=1",Grades!$P:$P,"&gt;=0.5",Grades!$I:$I,"="&amp;_xlfn.MINIFS(Grades!$I:$I,Grades!$A:$A,"="&amp;$A347))</f>
        <v>1</v>
      </c>
      <c r="I347" s="28">
        <f t="shared" si="83"/>
        <v>0.16666666666666666</v>
      </c>
      <c r="J347">
        <f>COUNTIFS(Grades!$A:$A,"="&amp;Alumn_Filtered!$A347,Grades!$J:$J,"=1",Grades!$P:$P,"&lt;0.5",Grades!$I:$I,"="&amp;_xlfn.MINIFS(Grades!$I:$I,Grades!$A:$A,"="&amp;$A347))</f>
        <v>5</v>
      </c>
      <c r="K347" s="28">
        <f t="shared" si="84"/>
        <v>0.83333333333333337</v>
      </c>
      <c r="L347" s="28">
        <f>_xlfn.MAXIFS(Grades!$P:$P,Grades!$A:$A,"="&amp;Alumn_Filtered!$A347,Grades!$J:$J,"=1",Grades!$I:$I,"="&amp;_xlfn.MINIFS(Grades!$I:$I,Grades!$A:$A,"="&amp;$A347))</f>
        <v>0.83333333333333337</v>
      </c>
      <c r="M347" s="28">
        <f>_xlfn.MINIFS(Grades!$P:$P,Grades!$A:$A,"="&amp;Alumn_Filtered!$A347,Grades!$J:$J,"=1",Grades!$I:$I,"="&amp;_xlfn.MINIFS(Grades!$I:$I,Grades!$A:$A,"="&amp;$A347))</f>
        <v>0.10000000000000002</v>
      </c>
      <c r="N347" s="28">
        <f>IF(G347&lt;&gt;0,SUMIFS(Grades!$P:$P,Grades!$P:$P,"&gt;0",Grades!$A:$A,"="&amp;Alumn_Filtered!$A347,Grades!$J:$J,"=1",Grades!$I:$I,"="&amp;_xlfn.MINIFS(Grades!$I:$I,Grades!$A:$A,"="&amp;$A347))/COUNTIFS(Grades!P:P,"&lt;&gt;BAD",Grades!P:P,"&lt;&gt;DRP",Grades!P:P,"&lt;&gt;CVL",Grades!$A:$A,"="&amp;Alumn_Filtered!$A347,Grades!$J:$J,"=1",Grades!$I:$I,"="&amp;_xlfn.MINIFS(Grades!$I:$I,Grades!$A:$A,"="&amp;$A347)),0)</f>
        <v>0.31111111111111117</v>
      </c>
      <c r="O347">
        <f>COUNTIFS(Grades!$A:$A,"="&amp;Alumn_Filtered!$A347,Grades!$J:$J,"=2",Grades!$I:$I,"="&amp;_xlfn.MINIFS(Grades!$I:$I,Grades!$A:$A,"="&amp;$A347))</f>
        <v>8</v>
      </c>
      <c r="P347">
        <f>COUNTIFS(Grades!$A:$A,"="&amp;Alumn_Filtered!$A347,Grades!$P:$P,"=DRP",Grades!$J:$J,"=2",Grades!$I:$I,"="&amp;_xlfn.MINIFS(Grades!$I:$I,Grades!$A:$A,"="&amp;$A347))</f>
        <v>1</v>
      </c>
      <c r="Q347">
        <f>COUNTIFS(Grades!$A:$A,"="&amp;Alumn_Filtered!$A347,Grades!$P:$P,"=BAD",Grades!$J:$J,"=2",Grades!$I:$I,"="&amp;_xlfn.MINIFS(Grades!$I:$I,Grades!$A:$A,"="&amp;$A347))</f>
        <v>6</v>
      </c>
      <c r="R347">
        <f>COUNTIFS(Grades!$A:$A,"="&amp;Alumn_Filtered!$A347,Grades!$P:$P,"CVL",Grades!$J:$J,"=2",Grades!$I:$I,"="&amp;_xlfn.MINIFS(Grades!$I:$I,Grades!$A:$A,"="&amp;$A347))</f>
        <v>0</v>
      </c>
      <c r="S347">
        <f t="shared" si="95"/>
        <v>1</v>
      </c>
      <c r="T347">
        <f>COUNTIFS(Grades!$A:$A,"="&amp;Alumn_Filtered!$A347,Grades!$J:$J,"=2",Grades!$P:$P,"&gt;=0.5",Grades!$I:$I,"="&amp;_xlfn.MINIFS(Grades!$I:$I,Grades!$A:$A,"="&amp;$A347))</f>
        <v>0</v>
      </c>
      <c r="U347" s="28">
        <f t="shared" si="85"/>
        <v>0</v>
      </c>
      <c r="V347">
        <f>COUNTIFS(Grades!$A:$A,"="&amp;Alumn_Filtered!$A347,Grades!$J:$J,"=2",Grades!$P:$P,"&lt;0.5",Grades!$I:$I,"="&amp;_xlfn.MINIFS(Grades!$I:$I,Grades!$A:$A,"="&amp;$A347))</f>
        <v>1</v>
      </c>
      <c r="W347" s="28">
        <f t="shared" si="86"/>
        <v>1</v>
      </c>
      <c r="X347" s="28">
        <f>_xlfn.MAXIFS(Grades!$P:$P,Grades!$A:$A,"="&amp;Alumn_Filtered!$A347,Grades!$J:$J,"=2",Grades!$I:$I,"="&amp;_xlfn.MINIFS(Grades!$I:$I,Grades!$A:$A,"="&amp;$A347))</f>
        <v>0.15</v>
      </c>
      <c r="Y347" s="28">
        <f>_xlfn.MINIFS(Grades!$P:$P,Grades!$A:$A,"="&amp;Alumn_Filtered!$A347,Grades!$J:$J,"=2",Grades!$I:$I,"="&amp;_xlfn.MINIFS(Grades!$I:$I,Grades!$A:$A,"="&amp;$A347))</f>
        <v>0.15</v>
      </c>
      <c r="Z347" s="28">
        <f>IF(S347&lt;&gt;0,SUMIFS(Grades!$P:$P,Grades!$P:$P,"&gt;0",Grades!$A:$A,"="&amp;Alumn_Filtered!$A347,Grades!$J:$J,"=2",Grades!$I:$I,"="&amp;_xlfn.MINIFS(Grades!$I:$I,Grades!$A:$A,"="&amp;$A347))/COUNTIFS(Grades!P:P,"&lt;&gt;BAD",Grades!P:P,"&lt;&gt;DRP",Grades!P:P,"&lt;&gt;CVL",Grades!$A:$A,"="&amp;Alumn_Filtered!$A347,Grades!$J:$J,"=2",Grades!$I:$I,"="&amp;_xlfn.MINIFS(Grades!$I:$I,Grades!$A:$A,"="&amp;$A347)),0)</f>
        <v>0.15</v>
      </c>
      <c r="AA347" s="28">
        <f t="shared" si="87"/>
        <v>-0.16111111111111118</v>
      </c>
      <c r="AB347">
        <f t="shared" ca="1" si="81"/>
        <v>21</v>
      </c>
      <c r="AC347" t="str">
        <f>LEFT(VLOOKUP($A347,Ingresos!$C:$X,5,FALSE),1)</f>
        <v>S</v>
      </c>
      <c r="AD347">
        <f t="shared" si="88"/>
        <v>1</v>
      </c>
      <c r="AE347" t="str">
        <f>LEFT(VLOOKUP($A347,Ingresos!$C:$X,6,FALSE),1)</f>
        <v>R</v>
      </c>
      <c r="AF347">
        <f t="shared" si="89"/>
        <v>1</v>
      </c>
      <c r="AG347">
        <f>VLOOKUP($A347,Ingresos!$C:$X,9,FALSE)</f>
        <v>513</v>
      </c>
      <c r="AH347" s="28">
        <f t="shared" si="90"/>
        <v>0.49432739059967584</v>
      </c>
      <c r="AI347">
        <f>VLOOKUP($A347,Ingresos!$C:$X,10,FALSE)</f>
        <v>523</v>
      </c>
      <c r="AJ347" s="28">
        <f t="shared" si="91"/>
        <v>0.51053484602917343</v>
      </c>
      <c r="AK347">
        <f>VLOOKUP($A347,Ingresos!$C:$X,11,FALSE)</f>
        <v>531</v>
      </c>
      <c r="AL347" s="28">
        <f t="shared" si="92"/>
        <v>0.52350081037277152</v>
      </c>
      <c r="AM347">
        <f>VLOOKUP($A347,Ingresos!$C:$X,12,FALSE)</f>
        <v>548</v>
      </c>
      <c r="AN347" s="28">
        <f t="shared" si="93"/>
        <v>0.55105348460291737</v>
      </c>
      <c r="AO347">
        <f>VLOOKUP($A347,Ingresos!$C:$X,18,FALSE)</f>
        <v>13</v>
      </c>
      <c r="AP347">
        <f t="shared" si="96"/>
        <v>13</v>
      </c>
      <c r="AQ347" t="str">
        <f>VLOOKUP($A347,Ingresos!$C:$X,19,FALSE)</f>
        <v>H1</v>
      </c>
      <c r="AR347">
        <f t="shared" si="94"/>
        <v>1</v>
      </c>
      <c r="AS347">
        <f>VLOOKUP($A347,Ingresos!$C:$X,22,FALSE)</f>
        <v>0</v>
      </c>
    </row>
    <row r="348" spans="1:45" x14ac:dyDescent="0.25">
      <c r="A348">
        <v>195467404</v>
      </c>
      <c r="B348">
        <f>IF((_xlfn.MAXIFS(Grades!$I:$I,Grades!$A:$A,"="&amp;$A348)-_xlfn.MINIFS(Grades!$I:$I,Grades!$A:$A,"="&amp;$A348))=0,0,1)</f>
        <v>0</v>
      </c>
      <c r="C348">
        <f>COUNTIFS(Grades!$A:$A,"="&amp;Alumn_Filtered!$A348,Grades!$J:$J,"=1",Grades!$I:$I,"="&amp;_xlfn.MINIFS(Grades!$I:$I,Grades!$A:$A,"="&amp;$A348))</f>
        <v>6</v>
      </c>
      <c r="D348">
        <f>COUNTIFS(Grades!$A:$A,"="&amp;Alumn_Filtered!$A348,Grades!$P:$P,"=DRP",Grades!$J:$J,"=1",Grades!$I:$I,"="&amp;_xlfn.MINIFS(Grades!$I:$I,Grades!$A:$A,"="&amp;$A348))</f>
        <v>0</v>
      </c>
      <c r="E348">
        <f>COUNTIFS(Grades!$A:$A,"="&amp;Alumn_Filtered!$A348,Grades!$P:$P,"=BAD",Grades!$J:$J,"=1",Grades!$I:$I,"="&amp;_xlfn.MINIFS(Grades!$I:$I,Grades!$A:$A,"="&amp;$A348))</f>
        <v>4</v>
      </c>
      <c r="F348">
        <f>COUNTIFS(Grades!$A:$A,"="&amp;Alumn_Filtered!$A348,Grades!$P:$P,"CVL",Grades!$J:$J,"=1",Grades!$I:$I,"="&amp;_xlfn.MINIFS(Grades!$I:$I,Grades!$A:$A,"="&amp;$A348))</f>
        <v>0</v>
      </c>
      <c r="G348" s="30">
        <f t="shared" si="82"/>
        <v>2</v>
      </c>
      <c r="H348">
        <f>COUNTIFS(Grades!$A:$A,"="&amp;Alumn_Filtered!$A348,Grades!$J:$J,"=1",Grades!$P:$P,"&gt;=0.5",Grades!$I:$I,"="&amp;_xlfn.MINIFS(Grades!$I:$I,Grades!$A:$A,"="&amp;$A348))</f>
        <v>0</v>
      </c>
      <c r="I348" s="28">
        <f t="shared" si="83"/>
        <v>0</v>
      </c>
      <c r="J348">
        <f>COUNTIFS(Grades!$A:$A,"="&amp;Alumn_Filtered!$A348,Grades!$J:$J,"=1",Grades!$P:$P,"&lt;0.5",Grades!$I:$I,"="&amp;_xlfn.MINIFS(Grades!$I:$I,Grades!$A:$A,"="&amp;$A348))</f>
        <v>2</v>
      </c>
      <c r="K348" s="28">
        <f t="shared" si="84"/>
        <v>1</v>
      </c>
      <c r="L348" s="28">
        <f>_xlfn.MAXIFS(Grades!$P:$P,Grades!$A:$A,"="&amp;Alumn_Filtered!$A348,Grades!$J:$J,"=1",Grades!$I:$I,"="&amp;_xlfn.MINIFS(Grades!$I:$I,Grades!$A:$A,"="&amp;$A348))</f>
        <v>0.33333333333333331</v>
      </c>
      <c r="M348" s="28">
        <f>_xlfn.MINIFS(Grades!$P:$P,Grades!$A:$A,"="&amp;Alumn_Filtered!$A348,Grades!$J:$J,"=1",Grades!$I:$I,"="&amp;_xlfn.MINIFS(Grades!$I:$I,Grades!$A:$A,"="&amp;$A348))</f>
        <v>0.28333333333333338</v>
      </c>
      <c r="N348" s="28">
        <f>IF(G348&lt;&gt;0,SUMIFS(Grades!$P:$P,Grades!$P:$P,"&gt;0",Grades!$A:$A,"="&amp;Alumn_Filtered!$A348,Grades!$J:$J,"=1",Grades!$I:$I,"="&amp;_xlfn.MINIFS(Grades!$I:$I,Grades!$A:$A,"="&amp;$A348))/COUNTIFS(Grades!P:P,"&lt;&gt;BAD",Grades!P:P,"&lt;&gt;DRP",Grades!P:P,"&lt;&gt;CVL",Grades!$A:$A,"="&amp;Alumn_Filtered!$A348,Grades!$J:$J,"=1",Grades!$I:$I,"="&amp;_xlfn.MINIFS(Grades!$I:$I,Grades!$A:$A,"="&amp;$A348)),0)</f>
        <v>0.30833333333333335</v>
      </c>
      <c r="O348">
        <f>COUNTIFS(Grades!$A:$A,"="&amp;Alumn_Filtered!$A348,Grades!$J:$J,"=2",Grades!$I:$I,"="&amp;_xlfn.MINIFS(Grades!$I:$I,Grades!$A:$A,"="&amp;$A348))</f>
        <v>0</v>
      </c>
      <c r="P348">
        <f>COUNTIFS(Grades!$A:$A,"="&amp;Alumn_Filtered!$A348,Grades!$P:$P,"=DRP",Grades!$J:$J,"=2",Grades!$I:$I,"="&amp;_xlfn.MINIFS(Grades!$I:$I,Grades!$A:$A,"="&amp;$A348))</f>
        <v>0</v>
      </c>
      <c r="Q348">
        <f>COUNTIFS(Grades!$A:$A,"="&amp;Alumn_Filtered!$A348,Grades!$P:$P,"=BAD",Grades!$J:$J,"=2",Grades!$I:$I,"="&amp;_xlfn.MINIFS(Grades!$I:$I,Grades!$A:$A,"="&amp;$A348))</f>
        <v>0</v>
      </c>
      <c r="R348">
        <f>COUNTIFS(Grades!$A:$A,"="&amp;Alumn_Filtered!$A348,Grades!$P:$P,"CVL",Grades!$J:$J,"=2",Grades!$I:$I,"="&amp;_xlfn.MINIFS(Grades!$I:$I,Grades!$A:$A,"="&amp;$A348))</f>
        <v>0</v>
      </c>
      <c r="S348">
        <f t="shared" si="95"/>
        <v>0</v>
      </c>
      <c r="T348">
        <f>COUNTIFS(Grades!$A:$A,"="&amp;Alumn_Filtered!$A348,Grades!$J:$J,"=2",Grades!$P:$P,"&gt;=0.5",Grades!$I:$I,"="&amp;_xlfn.MINIFS(Grades!$I:$I,Grades!$A:$A,"="&amp;$A348))</f>
        <v>0</v>
      </c>
      <c r="U348" s="28">
        <f t="shared" si="85"/>
        <v>0</v>
      </c>
      <c r="V348">
        <f>COUNTIFS(Grades!$A:$A,"="&amp;Alumn_Filtered!$A348,Grades!$J:$J,"=2",Grades!$P:$P,"&lt;0.5",Grades!$I:$I,"="&amp;_xlfn.MINIFS(Grades!$I:$I,Grades!$A:$A,"="&amp;$A348))</f>
        <v>0</v>
      </c>
      <c r="W348" s="28">
        <f t="shared" si="86"/>
        <v>0</v>
      </c>
      <c r="X348" s="28">
        <f>_xlfn.MAXIFS(Grades!$P:$P,Grades!$A:$A,"="&amp;Alumn_Filtered!$A348,Grades!$J:$J,"=2",Grades!$I:$I,"="&amp;_xlfn.MINIFS(Grades!$I:$I,Grades!$A:$A,"="&amp;$A348))</f>
        <v>0</v>
      </c>
      <c r="Y348" s="28">
        <f>_xlfn.MINIFS(Grades!$P:$P,Grades!$A:$A,"="&amp;Alumn_Filtered!$A348,Grades!$J:$J,"=2",Grades!$I:$I,"="&amp;_xlfn.MINIFS(Grades!$I:$I,Grades!$A:$A,"="&amp;$A348))</f>
        <v>0</v>
      </c>
      <c r="Z348" s="28">
        <f>IF(S348&lt;&gt;0,SUMIFS(Grades!$P:$P,Grades!$P:$P,"&gt;0",Grades!$A:$A,"="&amp;Alumn_Filtered!$A348,Grades!$J:$J,"=2",Grades!$I:$I,"="&amp;_xlfn.MINIFS(Grades!$I:$I,Grades!$A:$A,"="&amp;$A348))/COUNTIFS(Grades!P:P,"&lt;&gt;BAD",Grades!P:P,"&lt;&gt;DRP",Grades!P:P,"&lt;&gt;CVL",Grades!$A:$A,"="&amp;Alumn_Filtered!$A348,Grades!$J:$J,"=2",Grades!$I:$I,"="&amp;_xlfn.MINIFS(Grades!$I:$I,Grades!$A:$A,"="&amp;$A348)),0)</f>
        <v>0</v>
      </c>
      <c r="AA348" s="28">
        <f t="shared" si="87"/>
        <v>-0.30833333333333335</v>
      </c>
      <c r="AB348">
        <f t="shared" ca="1" si="81"/>
        <v>21</v>
      </c>
      <c r="AC348" t="str">
        <f>LEFT(VLOOKUP($A348,Ingresos!$C:$X,5,FALSE),1)</f>
        <v>S</v>
      </c>
      <c r="AD348">
        <f t="shared" si="88"/>
        <v>1</v>
      </c>
      <c r="AE348" t="str">
        <f>LEFT(VLOOKUP($A348,Ingresos!$C:$X,6,FALSE),1)</f>
        <v>R</v>
      </c>
      <c r="AF348">
        <f t="shared" si="89"/>
        <v>1</v>
      </c>
      <c r="AG348">
        <f>VLOOKUP($A348,Ingresos!$C:$X,9,FALSE)</f>
        <v>474</v>
      </c>
      <c r="AH348" s="28">
        <f t="shared" si="90"/>
        <v>0.43111831442463533</v>
      </c>
      <c r="AI348">
        <f>VLOOKUP($A348,Ingresos!$C:$X,10,FALSE)</f>
        <v>519</v>
      </c>
      <c r="AJ348" s="28">
        <f t="shared" si="91"/>
        <v>0.50405186385737444</v>
      </c>
      <c r="AK348">
        <f>VLOOKUP($A348,Ingresos!$C:$X,11,FALSE)</f>
        <v>568</v>
      </c>
      <c r="AL348" s="28">
        <f t="shared" si="92"/>
        <v>0.58346839546191243</v>
      </c>
      <c r="AM348">
        <f>VLOOKUP($A348,Ingresos!$C:$X,12,FALSE)</f>
        <v>509</v>
      </c>
      <c r="AN348" s="28">
        <f t="shared" si="93"/>
        <v>0.4878444084278768</v>
      </c>
      <c r="AO348" t="str">
        <f>VLOOKUP($A348,Ingresos!$C:$X,18,FALSE)</f>
        <v>RM</v>
      </c>
      <c r="AP348">
        <f t="shared" si="96"/>
        <v>13</v>
      </c>
      <c r="AQ348" t="str">
        <f>VLOOKUP($A348,Ingresos!$C:$X,19,FALSE)</f>
        <v>T1</v>
      </c>
      <c r="AR348">
        <f t="shared" si="94"/>
        <v>3</v>
      </c>
      <c r="AS348">
        <f>VLOOKUP($A348,Ingresos!$C:$X,22,FALSE)</f>
        <v>4</v>
      </c>
    </row>
    <row r="349" spans="1:45" x14ac:dyDescent="0.25">
      <c r="A349" t="s">
        <v>151</v>
      </c>
      <c r="B349">
        <f>IF((_xlfn.MAXIFS(Grades!$I:$I,Grades!$A:$A,"="&amp;$A349)-_xlfn.MINIFS(Grades!$I:$I,Grades!$A:$A,"="&amp;$A349))=0,0,1)</f>
        <v>1</v>
      </c>
      <c r="C349">
        <f>COUNTIFS(Grades!$A:$A,"="&amp;Alumn_Filtered!$A349,Grades!$J:$J,"=1",Grades!$I:$I,"="&amp;_xlfn.MINIFS(Grades!$I:$I,Grades!$A:$A,"="&amp;$A349))</f>
        <v>6</v>
      </c>
      <c r="D349">
        <f>COUNTIFS(Grades!$A:$A,"="&amp;Alumn_Filtered!$A349,Grades!$P:$P,"=DRP",Grades!$J:$J,"=1",Grades!$I:$I,"="&amp;_xlfn.MINIFS(Grades!$I:$I,Grades!$A:$A,"="&amp;$A349))</f>
        <v>0</v>
      </c>
      <c r="E349">
        <f>COUNTIFS(Grades!$A:$A,"="&amp;Alumn_Filtered!$A349,Grades!$P:$P,"=BAD",Grades!$J:$J,"=1",Grades!$I:$I,"="&amp;_xlfn.MINIFS(Grades!$I:$I,Grades!$A:$A,"="&amp;$A349))</f>
        <v>0</v>
      </c>
      <c r="F349">
        <f>COUNTIFS(Grades!$A:$A,"="&amp;Alumn_Filtered!$A349,Grades!$P:$P,"CVL",Grades!$J:$J,"=1",Grades!$I:$I,"="&amp;_xlfn.MINIFS(Grades!$I:$I,Grades!$A:$A,"="&amp;$A349))</f>
        <v>0</v>
      </c>
      <c r="G349" s="30">
        <f t="shared" si="82"/>
        <v>6</v>
      </c>
      <c r="H349">
        <f>COUNTIFS(Grades!$A:$A,"="&amp;Alumn_Filtered!$A349,Grades!$J:$J,"=1",Grades!$P:$P,"&gt;=0.5",Grades!$I:$I,"="&amp;_xlfn.MINIFS(Grades!$I:$I,Grades!$A:$A,"="&amp;$A349))</f>
        <v>6</v>
      </c>
      <c r="I349" s="28">
        <f t="shared" si="83"/>
        <v>1</v>
      </c>
      <c r="J349">
        <f>COUNTIFS(Grades!$A:$A,"="&amp;Alumn_Filtered!$A349,Grades!$J:$J,"=1",Grades!$P:$P,"&lt;0.5",Grades!$I:$I,"="&amp;_xlfn.MINIFS(Grades!$I:$I,Grades!$A:$A,"="&amp;$A349))</f>
        <v>0</v>
      </c>
      <c r="K349" s="28">
        <f t="shared" si="84"/>
        <v>0</v>
      </c>
      <c r="L349" s="28">
        <f>_xlfn.MAXIFS(Grades!$P:$P,Grades!$A:$A,"="&amp;Alumn_Filtered!$A349,Grades!$J:$J,"=1",Grades!$I:$I,"="&amp;_xlfn.MINIFS(Grades!$I:$I,Grades!$A:$A,"="&amp;$A349))</f>
        <v>0.95000000000000007</v>
      </c>
      <c r="M349" s="28">
        <f>_xlfn.MINIFS(Grades!$P:$P,Grades!$A:$A,"="&amp;Alumn_Filtered!$A349,Grades!$J:$J,"=1",Grades!$I:$I,"="&amp;_xlfn.MINIFS(Grades!$I:$I,Grades!$A:$A,"="&amp;$A349))</f>
        <v>0.70000000000000007</v>
      </c>
      <c r="N349" s="28">
        <f>IF(G349&lt;&gt;0,SUMIFS(Grades!$P:$P,Grades!$P:$P,"&gt;0",Grades!$A:$A,"="&amp;Alumn_Filtered!$A349,Grades!$J:$J,"=1",Grades!$I:$I,"="&amp;_xlfn.MINIFS(Grades!$I:$I,Grades!$A:$A,"="&amp;$A349))/COUNTIFS(Grades!P:P,"&lt;&gt;BAD",Grades!P:P,"&lt;&gt;DRP",Grades!P:P,"&lt;&gt;CVL",Grades!$A:$A,"="&amp;Alumn_Filtered!$A349,Grades!$J:$J,"=1",Grades!$I:$I,"="&amp;_xlfn.MINIFS(Grades!$I:$I,Grades!$A:$A,"="&amp;$A349)),0)</f>
        <v>0.80277777777777792</v>
      </c>
      <c r="O349">
        <f>COUNTIFS(Grades!$A:$A,"="&amp;Alumn_Filtered!$A349,Grades!$J:$J,"=2",Grades!$I:$I,"="&amp;_xlfn.MINIFS(Grades!$I:$I,Grades!$A:$A,"="&amp;$A349))</f>
        <v>8</v>
      </c>
      <c r="P349">
        <f>COUNTIFS(Grades!$A:$A,"="&amp;Alumn_Filtered!$A349,Grades!$P:$P,"=DRP",Grades!$J:$J,"=2",Grades!$I:$I,"="&amp;_xlfn.MINIFS(Grades!$I:$I,Grades!$A:$A,"="&amp;$A349))</f>
        <v>2</v>
      </c>
      <c r="Q349">
        <f>COUNTIFS(Grades!$A:$A,"="&amp;Alumn_Filtered!$A349,Grades!$P:$P,"=BAD",Grades!$J:$J,"=2",Grades!$I:$I,"="&amp;_xlfn.MINIFS(Grades!$I:$I,Grades!$A:$A,"="&amp;$A349))</f>
        <v>0</v>
      </c>
      <c r="R349">
        <f>COUNTIFS(Grades!$A:$A,"="&amp;Alumn_Filtered!$A349,Grades!$P:$P,"CVL",Grades!$J:$J,"=2",Grades!$I:$I,"="&amp;_xlfn.MINIFS(Grades!$I:$I,Grades!$A:$A,"="&amp;$A349))</f>
        <v>0</v>
      </c>
      <c r="S349">
        <f t="shared" si="95"/>
        <v>6</v>
      </c>
      <c r="T349">
        <f>COUNTIFS(Grades!$A:$A,"="&amp;Alumn_Filtered!$A349,Grades!$J:$J,"=2",Grades!$P:$P,"&gt;=0.5",Grades!$I:$I,"="&amp;_xlfn.MINIFS(Grades!$I:$I,Grades!$A:$A,"="&amp;$A349))</f>
        <v>6</v>
      </c>
      <c r="U349" s="28">
        <f t="shared" si="85"/>
        <v>1</v>
      </c>
      <c r="V349">
        <f>COUNTIFS(Grades!$A:$A,"="&amp;Alumn_Filtered!$A349,Grades!$J:$J,"=2",Grades!$P:$P,"&lt;0.5",Grades!$I:$I,"="&amp;_xlfn.MINIFS(Grades!$I:$I,Grades!$A:$A,"="&amp;$A349))</f>
        <v>0</v>
      </c>
      <c r="W349" s="28">
        <f t="shared" si="86"/>
        <v>0</v>
      </c>
      <c r="X349" s="28">
        <f>_xlfn.MAXIFS(Grades!$P:$P,Grades!$A:$A,"="&amp;Alumn_Filtered!$A349,Grades!$J:$J,"=2",Grades!$I:$I,"="&amp;_xlfn.MINIFS(Grades!$I:$I,Grades!$A:$A,"="&amp;$A349))</f>
        <v>0.98333333333333339</v>
      </c>
      <c r="Y349" s="28">
        <f>_xlfn.MINIFS(Grades!$P:$P,Grades!$A:$A,"="&amp;Alumn_Filtered!$A349,Grades!$J:$J,"=2",Grades!$I:$I,"="&amp;_xlfn.MINIFS(Grades!$I:$I,Grades!$A:$A,"="&amp;$A349))</f>
        <v>0.65</v>
      </c>
      <c r="Z349" s="28">
        <f>IF(S349&lt;&gt;0,SUMIFS(Grades!$P:$P,Grades!$P:$P,"&gt;0",Grades!$A:$A,"="&amp;Alumn_Filtered!$A349,Grades!$J:$J,"=2",Grades!$I:$I,"="&amp;_xlfn.MINIFS(Grades!$I:$I,Grades!$A:$A,"="&amp;$A349))/COUNTIFS(Grades!P:P,"&lt;&gt;BAD",Grades!P:P,"&lt;&gt;DRP",Grades!P:P,"&lt;&gt;CVL",Grades!$A:$A,"="&amp;Alumn_Filtered!$A349,Grades!$J:$J,"=2",Grades!$I:$I,"="&amp;_xlfn.MINIFS(Grades!$I:$I,Grades!$A:$A,"="&amp;$A349)),0)</f>
        <v>0.79999999999999993</v>
      </c>
      <c r="AA349" s="28">
        <f t="shared" si="87"/>
        <v>-2.77777777777799E-3</v>
      </c>
      <c r="AB349">
        <f t="shared" ca="1" si="81"/>
        <v>21</v>
      </c>
      <c r="AC349" t="str">
        <f>LEFT(VLOOKUP($A349,Ingresos!$C:$X,5,FALSE),1)</f>
        <v>S</v>
      </c>
      <c r="AD349">
        <f t="shared" si="88"/>
        <v>1</v>
      </c>
      <c r="AE349" t="str">
        <f>LEFT(VLOOKUP($A349,Ingresos!$C:$X,6,FALSE),1)</f>
        <v>R</v>
      </c>
      <c r="AF349">
        <f t="shared" si="89"/>
        <v>1</v>
      </c>
      <c r="AG349">
        <f>VLOOKUP($A349,Ingresos!$C:$X,9,FALSE)</f>
        <v>603</v>
      </c>
      <c r="AH349" s="28">
        <f t="shared" si="90"/>
        <v>0.640194489465154</v>
      </c>
      <c r="AI349">
        <f>VLOOKUP($A349,Ingresos!$C:$X,10,FALSE)</f>
        <v>603</v>
      </c>
      <c r="AJ349" s="28">
        <f t="shared" si="91"/>
        <v>0.640194489465154</v>
      </c>
      <c r="AK349">
        <f>VLOOKUP($A349,Ingresos!$C:$X,11,FALSE)</f>
        <v>646</v>
      </c>
      <c r="AL349" s="28">
        <f t="shared" si="92"/>
        <v>0.70988654781199356</v>
      </c>
      <c r="AM349">
        <f>VLOOKUP($A349,Ingresos!$C:$X,12,FALSE)</f>
        <v>685</v>
      </c>
      <c r="AN349" s="28">
        <f t="shared" si="93"/>
        <v>0.77309562398703402</v>
      </c>
      <c r="AO349">
        <f>VLOOKUP($A349,Ingresos!$C:$X,18,FALSE)</f>
        <v>13</v>
      </c>
      <c r="AP349">
        <f t="shared" si="96"/>
        <v>13</v>
      </c>
      <c r="AQ349" t="str">
        <f>VLOOKUP($A349,Ingresos!$C:$X,19,FALSE)</f>
        <v>H1</v>
      </c>
      <c r="AR349">
        <f t="shared" si="94"/>
        <v>1</v>
      </c>
      <c r="AS349">
        <f>VLOOKUP($A349,Ingresos!$C:$X,22,FALSE)</f>
        <v>0</v>
      </c>
    </row>
    <row r="350" spans="1:45" x14ac:dyDescent="0.25">
      <c r="A350">
        <v>195481911</v>
      </c>
      <c r="B350">
        <f>IF((_xlfn.MAXIFS(Grades!$I:$I,Grades!$A:$A,"="&amp;$A350)-_xlfn.MINIFS(Grades!$I:$I,Grades!$A:$A,"="&amp;$A350))=0,0,1)</f>
        <v>1</v>
      </c>
      <c r="C350">
        <f>COUNTIFS(Grades!$A:$A,"="&amp;Alumn_Filtered!$A350,Grades!$J:$J,"=1",Grades!$I:$I,"="&amp;_xlfn.MINIFS(Grades!$I:$I,Grades!$A:$A,"="&amp;$A350))</f>
        <v>6</v>
      </c>
      <c r="D350">
        <f>COUNTIFS(Grades!$A:$A,"="&amp;Alumn_Filtered!$A350,Grades!$P:$P,"=DRP",Grades!$J:$J,"=1",Grades!$I:$I,"="&amp;_xlfn.MINIFS(Grades!$I:$I,Grades!$A:$A,"="&amp;$A350))</f>
        <v>0</v>
      </c>
      <c r="E350">
        <f>COUNTIFS(Grades!$A:$A,"="&amp;Alumn_Filtered!$A350,Grades!$P:$P,"=BAD",Grades!$J:$J,"=1",Grades!$I:$I,"="&amp;_xlfn.MINIFS(Grades!$I:$I,Grades!$A:$A,"="&amp;$A350))</f>
        <v>0</v>
      </c>
      <c r="F350">
        <f>COUNTIFS(Grades!$A:$A,"="&amp;Alumn_Filtered!$A350,Grades!$P:$P,"CVL",Grades!$J:$J,"=1",Grades!$I:$I,"="&amp;_xlfn.MINIFS(Grades!$I:$I,Grades!$A:$A,"="&amp;$A350))</f>
        <v>0</v>
      </c>
      <c r="G350" s="30">
        <f t="shared" si="82"/>
        <v>6</v>
      </c>
      <c r="H350">
        <f>COUNTIFS(Grades!$A:$A,"="&amp;Alumn_Filtered!$A350,Grades!$J:$J,"=1",Grades!$P:$P,"&gt;=0.5",Grades!$I:$I,"="&amp;_xlfn.MINIFS(Grades!$I:$I,Grades!$A:$A,"="&amp;$A350))</f>
        <v>2</v>
      </c>
      <c r="I350" s="28">
        <f t="shared" si="83"/>
        <v>0.33333333333333331</v>
      </c>
      <c r="J350">
        <f>COUNTIFS(Grades!$A:$A,"="&amp;Alumn_Filtered!$A350,Grades!$J:$J,"=1",Grades!$P:$P,"&lt;0.5",Grades!$I:$I,"="&amp;_xlfn.MINIFS(Grades!$I:$I,Grades!$A:$A,"="&amp;$A350))</f>
        <v>4</v>
      </c>
      <c r="K350" s="28">
        <f t="shared" si="84"/>
        <v>0.66666666666666663</v>
      </c>
      <c r="L350" s="28">
        <f>_xlfn.MAXIFS(Grades!$P:$P,Grades!$A:$A,"="&amp;Alumn_Filtered!$A350,Grades!$J:$J,"=1",Grades!$I:$I,"="&amp;_xlfn.MINIFS(Grades!$I:$I,Grades!$A:$A,"="&amp;$A350))</f>
        <v>0.81666666666666676</v>
      </c>
      <c r="M350" s="28">
        <f>_xlfn.MINIFS(Grades!$P:$P,Grades!$A:$A,"="&amp;Alumn_Filtered!$A350,Grades!$J:$J,"=1",Grades!$I:$I,"="&amp;_xlfn.MINIFS(Grades!$I:$I,Grades!$A:$A,"="&amp;$A350))</f>
        <v>0.10000000000000002</v>
      </c>
      <c r="N350" s="28">
        <f>IF(G350&lt;&gt;0,SUMIFS(Grades!$P:$P,Grades!$P:$P,"&gt;0",Grades!$A:$A,"="&amp;Alumn_Filtered!$A350,Grades!$J:$J,"=1",Grades!$I:$I,"="&amp;_xlfn.MINIFS(Grades!$I:$I,Grades!$A:$A,"="&amp;$A350))/COUNTIFS(Grades!P:P,"&lt;&gt;BAD",Grades!P:P,"&lt;&gt;DRP",Grades!P:P,"&lt;&gt;CVL",Grades!$A:$A,"="&amp;Alumn_Filtered!$A350,Grades!$J:$J,"=1",Grades!$I:$I,"="&amp;_xlfn.MINIFS(Grades!$I:$I,Grades!$A:$A,"="&amp;$A350)),0)</f>
        <v>0.44999999999999996</v>
      </c>
      <c r="O350">
        <f>COUNTIFS(Grades!$A:$A,"="&amp;Alumn_Filtered!$A350,Grades!$J:$J,"=2",Grades!$I:$I,"="&amp;_xlfn.MINIFS(Grades!$I:$I,Grades!$A:$A,"="&amp;$A350))</f>
        <v>10</v>
      </c>
      <c r="P350">
        <f>COUNTIFS(Grades!$A:$A,"="&amp;Alumn_Filtered!$A350,Grades!$P:$P,"=DRP",Grades!$J:$J,"=2",Grades!$I:$I,"="&amp;_xlfn.MINIFS(Grades!$I:$I,Grades!$A:$A,"="&amp;$A350))</f>
        <v>3</v>
      </c>
      <c r="Q350">
        <f>COUNTIFS(Grades!$A:$A,"="&amp;Alumn_Filtered!$A350,Grades!$P:$P,"=BAD",Grades!$J:$J,"=2",Grades!$I:$I,"="&amp;_xlfn.MINIFS(Grades!$I:$I,Grades!$A:$A,"="&amp;$A350))</f>
        <v>2</v>
      </c>
      <c r="R350">
        <f>COUNTIFS(Grades!$A:$A,"="&amp;Alumn_Filtered!$A350,Grades!$P:$P,"CVL",Grades!$J:$J,"=2",Grades!$I:$I,"="&amp;_xlfn.MINIFS(Grades!$I:$I,Grades!$A:$A,"="&amp;$A350))</f>
        <v>0</v>
      </c>
      <c r="S350">
        <f t="shared" si="95"/>
        <v>5</v>
      </c>
      <c r="T350">
        <f>COUNTIFS(Grades!$A:$A,"="&amp;Alumn_Filtered!$A350,Grades!$J:$J,"=2",Grades!$P:$P,"&gt;=0.5",Grades!$I:$I,"="&amp;_xlfn.MINIFS(Grades!$I:$I,Grades!$A:$A,"="&amp;$A350))</f>
        <v>2</v>
      </c>
      <c r="U350" s="28">
        <f t="shared" si="85"/>
        <v>0.4</v>
      </c>
      <c r="V350">
        <f>COUNTIFS(Grades!$A:$A,"="&amp;Alumn_Filtered!$A350,Grades!$J:$J,"=2",Grades!$P:$P,"&lt;0.5",Grades!$I:$I,"="&amp;_xlfn.MINIFS(Grades!$I:$I,Grades!$A:$A,"="&amp;$A350))</f>
        <v>3</v>
      </c>
      <c r="W350" s="28">
        <f t="shared" si="86"/>
        <v>0.6</v>
      </c>
      <c r="X350" s="28">
        <f>_xlfn.MAXIFS(Grades!$P:$P,Grades!$A:$A,"="&amp;Alumn_Filtered!$A350,Grades!$J:$J,"=2",Grades!$I:$I,"="&amp;_xlfn.MINIFS(Grades!$I:$I,Grades!$A:$A,"="&amp;$A350))</f>
        <v>0.81666666666666676</v>
      </c>
      <c r="Y350" s="28">
        <f>_xlfn.MINIFS(Grades!$P:$P,Grades!$A:$A,"="&amp;Alumn_Filtered!$A350,Grades!$J:$J,"=2",Grades!$I:$I,"="&amp;_xlfn.MINIFS(Grades!$I:$I,Grades!$A:$A,"="&amp;$A350))</f>
        <v>0.3</v>
      </c>
      <c r="Z350" s="28">
        <f>IF(S350&lt;&gt;0,SUMIFS(Grades!$P:$P,Grades!$P:$P,"&gt;0",Grades!$A:$A,"="&amp;Alumn_Filtered!$A350,Grades!$J:$J,"=2",Grades!$I:$I,"="&amp;_xlfn.MINIFS(Grades!$I:$I,Grades!$A:$A,"="&amp;$A350))/COUNTIFS(Grades!P:P,"&lt;&gt;BAD",Grades!P:P,"&lt;&gt;DRP",Grades!P:P,"&lt;&gt;CVL",Grades!$A:$A,"="&amp;Alumn_Filtered!$A350,Grades!$J:$J,"=2",Grades!$I:$I,"="&amp;_xlfn.MINIFS(Grades!$I:$I,Grades!$A:$A,"="&amp;$A350)),0)</f>
        <v>0.49000000000000005</v>
      </c>
      <c r="AA350" s="28">
        <f t="shared" si="87"/>
        <v>4.0000000000000091E-2</v>
      </c>
      <c r="AB350">
        <f t="shared" ca="1" si="81"/>
        <v>21</v>
      </c>
      <c r="AC350" t="str">
        <f>LEFT(VLOOKUP($A350,Ingresos!$C:$X,5,FALSE),1)</f>
        <v>S</v>
      </c>
      <c r="AD350">
        <f t="shared" si="88"/>
        <v>1</v>
      </c>
      <c r="AE350" t="str">
        <f>LEFT(VLOOKUP($A350,Ingresos!$C:$X,6,FALSE),1)</f>
        <v>R</v>
      </c>
      <c r="AF350">
        <f t="shared" si="89"/>
        <v>1</v>
      </c>
      <c r="AG350">
        <f>VLOOKUP($A350,Ingresos!$C:$X,9,FALSE)</f>
        <v>517</v>
      </c>
      <c r="AH350" s="28">
        <f t="shared" si="90"/>
        <v>0.50081037277147489</v>
      </c>
      <c r="AI350">
        <f>VLOOKUP($A350,Ingresos!$C:$X,10,FALSE)</f>
        <v>517</v>
      </c>
      <c r="AJ350" s="28">
        <f t="shared" si="91"/>
        <v>0.50081037277147489</v>
      </c>
      <c r="AK350">
        <f>VLOOKUP($A350,Ingresos!$C:$X,11,FALSE)</f>
        <v>568</v>
      </c>
      <c r="AL350" s="28">
        <f t="shared" si="92"/>
        <v>0.58346839546191243</v>
      </c>
      <c r="AM350">
        <f>VLOOKUP($A350,Ingresos!$C:$X,12,FALSE)</f>
        <v>578</v>
      </c>
      <c r="AN350" s="28">
        <f t="shared" si="93"/>
        <v>0.59967585089141007</v>
      </c>
      <c r="AO350">
        <f>VLOOKUP($A350,Ingresos!$C:$X,18,FALSE)</f>
        <v>13</v>
      </c>
      <c r="AP350">
        <f t="shared" si="96"/>
        <v>13</v>
      </c>
      <c r="AQ350" t="str">
        <f>VLOOKUP($A350,Ingresos!$C:$X,19,FALSE)</f>
        <v>H1</v>
      </c>
      <c r="AR350">
        <f t="shared" si="94"/>
        <v>1</v>
      </c>
      <c r="AS350">
        <f>VLOOKUP($A350,Ingresos!$C:$X,22,FALSE)</f>
        <v>5</v>
      </c>
    </row>
    <row r="351" spans="1:45" x14ac:dyDescent="0.25">
      <c r="A351">
        <v>195499691</v>
      </c>
      <c r="B351">
        <f>IF((_xlfn.MAXIFS(Grades!$I:$I,Grades!$A:$A,"="&amp;$A351)-_xlfn.MINIFS(Grades!$I:$I,Grades!$A:$A,"="&amp;$A351))=0,0,1)</f>
        <v>0</v>
      </c>
      <c r="C351">
        <f>COUNTIFS(Grades!$A:$A,"="&amp;Alumn_Filtered!$A351,Grades!$J:$J,"=1",Grades!$I:$I,"="&amp;_xlfn.MINIFS(Grades!$I:$I,Grades!$A:$A,"="&amp;$A351))</f>
        <v>6</v>
      </c>
      <c r="D351">
        <f>COUNTIFS(Grades!$A:$A,"="&amp;Alumn_Filtered!$A351,Grades!$P:$P,"=DRP",Grades!$J:$J,"=1",Grades!$I:$I,"="&amp;_xlfn.MINIFS(Grades!$I:$I,Grades!$A:$A,"="&amp;$A351))</f>
        <v>0</v>
      </c>
      <c r="E351">
        <f>COUNTIFS(Grades!$A:$A,"="&amp;Alumn_Filtered!$A351,Grades!$P:$P,"=BAD",Grades!$J:$J,"=1",Grades!$I:$I,"="&amp;_xlfn.MINIFS(Grades!$I:$I,Grades!$A:$A,"="&amp;$A351))</f>
        <v>4</v>
      </c>
      <c r="F351">
        <f>COUNTIFS(Grades!$A:$A,"="&amp;Alumn_Filtered!$A351,Grades!$P:$P,"CVL",Grades!$J:$J,"=1",Grades!$I:$I,"="&amp;_xlfn.MINIFS(Grades!$I:$I,Grades!$A:$A,"="&amp;$A351))</f>
        <v>0</v>
      </c>
      <c r="G351" s="30">
        <f t="shared" si="82"/>
        <v>2</v>
      </c>
      <c r="H351">
        <f>COUNTIFS(Grades!$A:$A,"="&amp;Alumn_Filtered!$A351,Grades!$J:$J,"=1",Grades!$P:$P,"&gt;=0.5",Grades!$I:$I,"="&amp;_xlfn.MINIFS(Grades!$I:$I,Grades!$A:$A,"="&amp;$A351))</f>
        <v>0</v>
      </c>
      <c r="I351" s="28">
        <f t="shared" si="83"/>
        <v>0</v>
      </c>
      <c r="J351">
        <f>COUNTIFS(Grades!$A:$A,"="&amp;Alumn_Filtered!$A351,Grades!$J:$J,"=1",Grades!$P:$P,"&lt;0.5",Grades!$I:$I,"="&amp;_xlfn.MINIFS(Grades!$I:$I,Grades!$A:$A,"="&amp;$A351))</f>
        <v>2</v>
      </c>
      <c r="K351" s="28">
        <f t="shared" si="84"/>
        <v>1</v>
      </c>
      <c r="L351" s="28">
        <f>_xlfn.MAXIFS(Grades!$P:$P,Grades!$A:$A,"="&amp;Alumn_Filtered!$A351,Grades!$J:$J,"=1",Grades!$I:$I,"="&amp;_xlfn.MINIFS(Grades!$I:$I,Grades!$A:$A,"="&amp;$A351))</f>
        <v>0.26666666666666666</v>
      </c>
      <c r="M351" s="28">
        <f>_xlfn.MINIFS(Grades!$P:$P,Grades!$A:$A,"="&amp;Alumn_Filtered!$A351,Grades!$J:$J,"=1",Grades!$I:$I,"="&amp;_xlfn.MINIFS(Grades!$I:$I,Grades!$A:$A,"="&amp;$A351))</f>
        <v>3.3333333333333326E-2</v>
      </c>
      <c r="N351" s="28">
        <f>IF(G351&lt;&gt;0,SUMIFS(Grades!$P:$P,Grades!$P:$P,"&gt;0",Grades!$A:$A,"="&amp;Alumn_Filtered!$A351,Grades!$J:$J,"=1",Grades!$I:$I,"="&amp;_xlfn.MINIFS(Grades!$I:$I,Grades!$A:$A,"="&amp;$A351))/COUNTIFS(Grades!P:P,"&lt;&gt;BAD",Grades!P:P,"&lt;&gt;DRP",Grades!P:P,"&lt;&gt;CVL",Grades!$A:$A,"="&amp;Alumn_Filtered!$A351,Grades!$J:$J,"=1",Grades!$I:$I,"="&amp;_xlfn.MINIFS(Grades!$I:$I,Grades!$A:$A,"="&amp;$A351)),0)</f>
        <v>0.15</v>
      </c>
      <c r="O351">
        <f>COUNTIFS(Grades!$A:$A,"="&amp;Alumn_Filtered!$A351,Grades!$J:$J,"=2",Grades!$I:$I,"="&amp;_xlfn.MINIFS(Grades!$I:$I,Grades!$A:$A,"="&amp;$A351))</f>
        <v>6</v>
      </c>
      <c r="P351">
        <f>COUNTIFS(Grades!$A:$A,"="&amp;Alumn_Filtered!$A351,Grades!$P:$P,"=DRP",Grades!$J:$J,"=2",Grades!$I:$I,"="&amp;_xlfn.MINIFS(Grades!$I:$I,Grades!$A:$A,"="&amp;$A351))</f>
        <v>0</v>
      </c>
      <c r="Q351">
        <f>COUNTIFS(Grades!$A:$A,"="&amp;Alumn_Filtered!$A351,Grades!$P:$P,"=BAD",Grades!$J:$J,"=2",Grades!$I:$I,"="&amp;_xlfn.MINIFS(Grades!$I:$I,Grades!$A:$A,"="&amp;$A351))</f>
        <v>6</v>
      </c>
      <c r="R351">
        <f>COUNTIFS(Grades!$A:$A,"="&amp;Alumn_Filtered!$A351,Grades!$P:$P,"CVL",Grades!$J:$J,"=2",Grades!$I:$I,"="&amp;_xlfn.MINIFS(Grades!$I:$I,Grades!$A:$A,"="&amp;$A351))</f>
        <v>0</v>
      </c>
      <c r="S351">
        <f t="shared" si="95"/>
        <v>0</v>
      </c>
      <c r="T351">
        <f>COUNTIFS(Grades!$A:$A,"="&amp;Alumn_Filtered!$A351,Grades!$J:$J,"=2",Grades!$P:$P,"&gt;=0.5",Grades!$I:$I,"="&amp;_xlfn.MINIFS(Grades!$I:$I,Grades!$A:$A,"="&amp;$A351))</f>
        <v>0</v>
      </c>
      <c r="U351" s="28">
        <f t="shared" si="85"/>
        <v>0</v>
      </c>
      <c r="V351">
        <f>COUNTIFS(Grades!$A:$A,"="&amp;Alumn_Filtered!$A351,Grades!$J:$J,"=2",Grades!$P:$P,"&lt;0.5",Grades!$I:$I,"="&amp;_xlfn.MINIFS(Grades!$I:$I,Grades!$A:$A,"="&amp;$A351))</f>
        <v>0</v>
      </c>
      <c r="W351" s="28">
        <f t="shared" si="86"/>
        <v>0</v>
      </c>
      <c r="X351" s="28">
        <f>_xlfn.MAXIFS(Grades!$P:$P,Grades!$A:$A,"="&amp;Alumn_Filtered!$A351,Grades!$J:$J,"=2",Grades!$I:$I,"="&amp;_xlfn.MINIFS(Grades!$I:$I,Grades!$A:$A,"="&amp;$A351))</f>
        <v>0</v>
      </c>
      <c r="Y351" s="28">
        <f>_xlfn.MINIFS(Grades!$P:$P,Grades!$A:$A,"="&amp;Alumn_Filtered!$A351,Grades!$J:$J,"=2",Grades!$I:$I,"="&amp;_xlfn.MINIFS(Grades!$I:$I,Grades!$A:$A,"="&amp;$A351))</f>
        <v>0</v>
      </c>
      <c r="Z351" s="28">
        <f>IF(S351&lt;&gt;0,SUMIFS(Grades!$P:$P,Grades!$P:$P,"&gt;0",Grades!$A:$A,"="&amp;Alumn_Filtered!$A351,Grades!$J:$J,"=2",Grades!$I:$I,"="&amp;_xlfn.MINIFS(Grades!$I:$I,Grades!$A:$A,"="&amp;$A351))/COUNTIFS(Grades!P:P,"&lt;&gt;BAD",Grades!P:P,"&lt;&gt;DRP",Grades!P:P,"&lt;&gt;CVL",Grades!$A:$A,"="&amp;Alumn_Filtered!$A351,Grades!$J:$J,"=2",Grades!$I:$I,"="&amp;_xlfn.MINIFS(Grades!$I:$I,Grades!$A:$A,"="&amp;$A351)),0)</f>
        <v>0</v>
      </c>
      <c r="AA351" s="28">
        <f t="shared" si="87"/>
        <v>-0.15</v>
      </c>
      <c r="AB351">
        <f t="shared" ca="1" si="81"/>
        <v>21</v>
      </c>
      <c r="AC351" t="str">
        <f>LEFT(VLOOKUP($A351,Ingresos!$C:$X,5,FALSE),1)</f>
        <v>S</v>
      </c>
      <c r="AD351">
        <f t="shared" si="88"/>
        <v>1</v>
      </c>
      <c r="AE351" t="str">
        <f>LEFT(VLOOKUP($A351,Ingresos!$C:$X,6,FALSE),1)</f>
        <v>R</v>
      </c>
      <c r="AF351">
        <f t="shared" si="89"/>
        <v>1</v>
      </c>
      <c r="AG351">
        <f>VLOOKUP($A351,Ingresos!$C:$X,9,FALSE)</f>
        <v>404</v>
      </c>
      <c r="AH351" s="28">
        <f t="shared" si="90"/>
        <v>0.31766612641815234</v>
      </c>
      <c r="AI351">
        <f>VLOOKUP($A351,Ingresos!$C:$X,10,FALSE)</f>
        <v>404</v>
      </c>
      <c r="AJ351" s="28">
        <f t="shared" si="91"/>
        <v>0.31766612641815234</v>
      </c>
      <c r="AK351">
        <f>VLOOKUP($A351,Ingresos!$C:$X,11,FALSE)</f>
        <v>501</v>
      </c>
      <c r="AL351" s="28">
        <f t="shared" si="92"/>
        <v>0.47487844408427876</v>
      </c>
      <c r="AM351">
        <f>VLOOKUP($A351,Ingresos!$C:$X,12,FALSE)</f>
        <v>563</v>
      </c>
      <c r="AN351" s="28">
        <f t="shared" si="93"/>
        <v>0.57536466774716366</v>
      </c>
      <c r="AO351" t="str">
        <f>VLOOKUP($A351,Ingresos!$C:$X,18,FALSE)</f>
        <v>V</v>
      </c>
      <c r="AP351">
        <f t="shared" si="96"/>
        <v>5</v>
      </c>
      <c r="AQ351" t="str">
        <f>VLOOKUP($A351,Ingresos!$C:$X,19,FALSE)</f>
        <v>H1</v>
      </c>
      <c r="AR351">
        <f t="shared" si="94"/>
        <v>1</v>
      </c>
      <c r="AS351">
        <f>VLOOKUP($A351,Ingresos!$C:$X,22,FALSE)</f>
        <v>8</v>
      </c>
    </row>
    <row r="352" spans="1:45" x14ac:dyDescent="0.25">
      <c r="A352">
        <v>195506191</v>
      </c>
      <c r="B352">
        <f>IF((_xlfn.MAXIFS(Grades!$I:$I,Grades!$A:$A,"="&amp;$A352)-_xlfn.MINIFS(Grades!$I:$I,Grades!$A:$A,"="&amp;$A352))=0,0,1)</f>
        <v>0</v>
      </c>
      <c r="C352">
        <f>COUNTIFS(Grades!$A:$A,"="&amp;Alumn_Filtered!$A352,Grades!$J:$J,"=1",Grades!$I:$I,"="&amp;_xlfn.MINIFS(Grades!$I:$I,Grades!$A:$A,"="&amp;$A352))</f>
        <v>6</v>
      </c>
      <c r="D352">
        <f>COUNTIFS(Grades!$A:$A,"="&amp;Alumn_Filtered!$A352,Grades!$P:$P,"=DRP",Grades!$J:$J,"=1",Grades!$I:$I,"="&amp;_xlfn.MINIFS(Grades!$I:$I,Grades!$A:$A,"="&amp;$A352))</f>
        <v>0</v>
      </c>
      <c r="E352">
        <f>COUNTIFS(Grades!$A:$A,"="&amp;Alumn_Filtered!$A352,Grades!$P:$P,"=BAD",Grades!$J:$J,"=1",Grades!$I:$I,"="&amp;_xlfn.MINIFS(Grades!$I:$I,Grades!$A:$A,"="&amp;$A352))</f>
        <v>0</v>
      </c>
      <c r="F352">
        <f>COUNTIFS(Grades!$A:$A,"="&amp;Alumn_Filtered!$A352,Grades!$P:$P,"CVL",Grades!$J:$J,"=1",Grades!$I:$I,"="&amp;_xlfn.MINIFS(Grades!$I:$I,Grades!$A:$A,"="&amp;$A352))</f>
        <v>0</v>
      </c>
      <c r="G352" s="30">
        <f t="shared" si="82"/>
        <v>6</v>
      </c>
      <c r="H352">
        <f>COUNTIFS(Grades!$A:$A,"="&amp;Alumn_Filtered!$A352,Grades!$J:$J,"=1",Grades!$P:$P,"&gt;=0.5",Grades!$I:$I,"="&amp;_xlfn.MINIFS(Grades!$I:$I,Grades!$A:$A,"="&amp;$A352))</f>
        <v>1</v>
      </c>
      <c r="I352" s="28">
        <f t="shared" si="83"/>
        <v>0.16666666666666666</v>
      </c>
      <c r="J352">
        <f>COUNTIFS(Grades!$A:$A,"="&amp;Alumn_Filtered!$A352,Grades!$J:$J,"=1",Grades!$P:$P,"&lt;0.5",Grades!$I:$I,"="&amp;_xlfn.MINIFS(Grades!$I:$I,Grades!$A:$A,"="&amp;$A352))</f>
        <v>5</v>
      </c>
      <c r="K352" s="28">
        <f t="shared" si="84"/>
        <v>0.83333333333333337</v>
      </c>
      <c r="L352" s="28">
        <f>_xlfn.MAXIFS(Grades!$P:$P,Grades!$A:$A,"="&amp;Alumn_Filtered!$A352,Grades!$J:$J,"=1",Grades!$I:$I,"="&amp;_xlfn.MINIFS(Grades!$I:$I,Grades!$A:$A,"="&amp;$A352))</f>
        <v>0.78333333333333333</v>
      </c>
      <c r="M352" s="28">
        <f>_xlfn.MINIFS(Grades!$P:$P,Grades!$A:$A,"="&amp;Alumn_Filtered!$A352,Grades!$J:$J,"=1",Grades!$I:$I,"="&amp;_xlfn.MINIFS(Grades!$I:$I,Grades!$A:$A,"="&amp;$A352))</f>
        <v>1.666666666666668E-2</v>
      </c>
      <c r="N352" s="28">
        <f>IF(G352&lt;&gt;0,SUMIFS(Grades!$P:$P,Grades!$P:$P,"&gt;0",Grades!$A:$A,"="&amp;Alumn_Filtered!$A352,Grades!$J:$J,"=1",Grades!$I:$I,"="&amp;_xlfn.MINIFS(Grades!$I:$I,Grades!$A:$A,"="&amp;$A352))/COUNTIFS(Grades!P:P,"&lt;&gt;BAD",Grades!P:P,"&lt;&gt;DRP",Grades!P:P,"&lt;&gt;CVL",Grades!$A:$A,"="&amp;Alumn_Filtered!$A352,Grades!$J:$J,"=1",Grades!$I:$I,"="&amp;_xlfn.MINIFS(Grades!$I:$I,Grades!$A:$A,"="&amp;$A352)),0)</f>
        <v>0.28055555555555556</v>
      </c>
      <c r="O352">
        <f>COUNTIFS(Grades!$A:$A,"="&amp;Alumn_Filtered!$A352,Grades!$J:$J,"=2",Grades!$I:$I,"="&amp;_xlfn.MINIFS(Grades!$I:$I,Grades!$A:$A,"="&amp;$A352))</f>
        <v>7</v>
      </c>
      <c r="P352">
        <f>COUNTIFS(Grades!$A:$A,"="&amp;Alumn_Filtered!$A352,Grades!$P:$P,"=DRP",Grades!$J:$J,"=2",Grades!$I:$I,"="&amp;_xlfn.MINIFS(Grades!$I:$I,Grades!$A:$A,"="&amp;$A352))</f>
        <v>0</v>
      </c>
      <c r="Q352">
        <f>COUNTIFS(Grades!$A:$A,"="&amp;Alumn_Filtered!$A352,Grades!$P:$P,"=BAD",Grades!$J:$J,"=2",Grades!$I:$I,"="&amp;_xlfn.MINIFS(Grades!$I:$I,Grades!$A:$A,"="&amp;$A352))</f>
        <v>4</v>
      </c>
      <c r="R352">
        <f>COUNTIFS(Grades!$A:$A,"="&amp;Alumn_Filtered!$A352,Grades!$P:$P,"CVL",Grades!$J:$J,"=2",Grades!$I:$I,"="&amp;_xlfn.MINIFS(Grades!$I:$I,Grades!$A:$A,"="&amp;$A352))</f>
        <v>0</v>
      </c>
      <c r="S352">
        <f t="shared" si="95"/>
        <v>3</v>
      </c>
      <c r="T352">
        <f>COUNTIFS(Grades!$A:$A,"="&amp;Alumn_Filtered!$A352,Grades!$J:$J,"=2",Grades!$P:$P,"&gt;=0.5",Grades!$I:$I,"="&amp;_xlfn.MINIFS(Grades!$I:$I,Grades!$A:$A,"="&amp;$A352))</f>
        <v>1</v>
      </c>
      <c r="U352" s="28">
        <f t="shared" si="85"/>
        <v>0.33333333333333331</v>
      </c>
      <c r="V352">
        <f>COUNTIFS(Grades!$A:$A,"="&amp;Alumn_Filtered!$A352,Grades!$J:$J,"=2",Grades!$P:$P,"&lt;0.5",Grades!$I:$I,"="&amp;_xlfn.MINIFS(Grades!$I:$I,Grades!$A:$A,"="&amp;$A352))</f>
        <v>2</v>
      </c>
      <c r="W352" s="28">
        <f t="shared" si="86"/>
        <v>0.66666666666666663</v>
      </c>
      <c r="X352" s="28">
        <f>_xlfn.MAXIFS(Grades!$P:$P,Grades!$A:$A,"="&amp;Alumn_Filtered!$A352,Grades!$J:$J,"=2",Grades!$I:$I,"="&amp;_xlfn.MINIFS(Grades!$I:$I,Grades!$A:$A,"="&amp;$A352))</f>
        <v>0.83333333333333337</v>
      </c>
      <c r="Y352" s="28">
        <f>_xlfn.MINIFS(Grades!$P:$P,Grades!$A:$A,"="&amp;Alumn_Filtered!$A352,Grades!$J:$J,"=2",Grades!$I:$I,"="&amp;_xlfn.MINIFS(Grades!$I:$I,Grades!$A:$A,"="&amp;$A352))</f>
        <v>0.13333333333333333</v>
      </c>
      <c r="Z352" s="28">
        <f>IF(S352&lt;&gt;0,SUMIFS(Grades!$P:$P,Grades!$P:$P,"&gt;0",Grades!$A:$A,"="&amp;Alumn_Filtered!$A352,Grades!$J:$J,"=2",Grades!$I:$I,"="&amp;_xlfn.MINIFS(Grades!$I:$I,Grades!$A:$A,"="&amp;$A352))/COUNTIFS(Grades!P:P,"&lt;&gt;BAD",Grades!P:P,"&lt;&gt;DRP",Grades!P:P,"&lt;&gt;CVL",Grades!$A:$A,"="&amp;Alumn_Filtered!$A352,Grades!$J:$J,"=2",Grades!$I:$I,"="&amp;_xlfn.MINIFS(Grades!$I:$I,Grades!$A:$A,"="&amp;$A352)),0)</f>
        <v>0.40555555555555561</v>
      </c>
      <c r="AA352" s="28">
        <f t="shared" si="87"/>
        <v>0.12500000000000006</v>
      </c>
      <c r="AB352">
        <f t="shared" ca="1" si="81"/>
        <v>21</v>
      </c>
      <c r="AC352" t="str">
        <f>LEFT(VLOOKUP($A352,Ingresos!$C:$X,5,FALSE),1)</f>
        <v>S</v>
      </c>
      <c r="AD352">
        <f t="shared" si="88"/>
        <v>1</v>
      </c>
      <c r="AE352" t="str">
        <f>LEFT(VLOOKUP($A352,Ingresos!$C:$X,6,FALSE),1)</f>
        <v>R</v>
      </c>
      <c r="AF352">
        <f t="shared" si="89"/>
        <v>1</v>
      </c>
      <c r="AG352">
        <f>VLOOKUP($A352,Ingresos!$C:$X,9,FALSE)</f>
        <v>723</v>
      </c>
      <c r="AH352" s="28">
        <f t="shared" si="90"/>
        <v>0.83468395461912481</v>
      </c>
      <c r="AI352">
        <f>VLOOKUP($A352,Ingresos!$C:$X,10,FALSE)</f>
        <v>757</v>
      </c>
      <c r="AJ352" s="28">
        <f t="shared" si="91"/>
        <v>0.8897893030794165</v>
      </c>
      <c r="AK352">
        <f>VLOOKUP($A352,Ingresos!$C:$X,11,FALSE)</f>
        <v>598</v>
      </c>
      <c r="AL352" s="28">
        <f t="shared" si="92"/>
        <v>0.63209076175040524</v>
      </c>
      <c r="AM352">
        <f>VLOOKUP($A352,Ingresos!$C:$X,12,FALSE)</f>
        <v>521</v>
      </c>
      <c r="AN352" s="28">
        <f t="shared" si="93"/>
        <v>0.50729335494327388</v>
      </c>
      <c r="AO352">
        <f>VLOOKUP($A352,Ingresos!$C:$X,18,FALSE)</f>
        <v>6</v>
      </c>
      <c r="AP352">
        <f t="shared" si="96"/>
        <v>6</v>
      </c>
      <c r="AQ352" t="str">
        <f>VLOOKUP($A352,Ingresos!$C:$X,19,FALSE)</f>
        <v>H1</v>
      </c>
      <c r="AR352">
        <f t="shared" si="94"/>
        <v>1</v>
      </c>
      <c r="AS352">
        <f>VLOOKUP($A352,Ingresos!$C:$X,22,FALSE)</f>
        <v>0</v>
      </c>
    </row>
    <row r="353" spans="1:45" x14ac:dyDescent="0.25">
      <c r="A353">
        <v>195514836</v>
      </c>
      <c r="B353">
        <f>IF((_xlfn.MAXIFS(Grades!$I:$I,Grades!$A:$A,"="&amp;$A353)-_xlfn.MINIFS(Grades!$I:$I,Grades!$A:$A,"="&amp;$A353))=0,0,1)</f>
        <v>1</v>
      </c>
      <c r="C353">
        <f>COUNTIFS(Grades!$A:$A,"="&amp;Alumn_Filtered!$A353,Grades!$J:$J,"=1",Grades!$I:$I,"="&amp;_xlfn.MINIFS(Grades!$I:$I,Grades!$A:$A,"="&amp;$A353))</f>
        <v>6</v>
      </c>
      <c r="D353">
        <f>COUNTIFS(Grades!$A:$A,"="&amp;Alumn_Filtered!$A353,Grades!$P:$P,"=DRP",Grades!$J:$J,"=1",Grades!$I:$I,"="&amp;_xlfn.MINIFS(Grades!$I:$I,Grades!$A:$A,"="&amp;$A353))</f>
        <v>0</v>
      </c>
      <c r="E353">
        <f>COUNTIFS(Grades!$A:$A,"="&amp;Alumn_Filtered!$A353,Grades!$P:$P,"=BAD",Grades!$J:$J,"=1",Grades!$I:$I,"="&amp;_xlfn.MINIFS(Grades!$I:$I,Grades!$A:$A,"="&amp;$A353))</f>
        <v>0</v>
      </c>
      <c r="F353">
        <f>COUNTIFS(Grades!$A:$A,"="&amp;Alumn_Filtered!$A353,Grades!$P:$P,"CVL",Grades!$J:$J,"=1",Grades!$I:$I,"="&amp;_xlfn.MINIFS(Grades!$I:$I,Grades!$A:$A,"="&amp;$A353))</f>
        <v>0</v>
      </c>
      <c r="G353" s="30">
        <f t="shared" si="82"/>
        <v>6</v>
      </c>
      <c r="H353">
        <f>COUNTIFS(Grades!$A:$A,"="&amp;Alumn_Filtered!$A353,Grades!$J:$J,"=1",Grades!$P:$P,"&gt;=0.5",Grades!$I:$I,"="&amp;_xlfn.MINIFS(Grades!$I:$I,Grades!$A:$A,"="&amp;$A353))</f>
        <v>6</v>
      </c>
      <c r="I353" s="28">
        <f t="shared" si="83"/>
        <v>1</v>
      </c>
      <c r="J353">
        <f>COUNTIFS(Grades!$A:$A,"="&amp;Alumn_Filtered!$A353,Grades!$J:$J,"=1",Grades!$P:$P,"&lt;0.5",Grades!$I:$I,"="&amp;_xlfn.MINIFS(Grades!$I:$I,Grades!$A:$A,"="&amp;$A353))</f>
        <v>0</v>
      </c>
      <c r="K353" s="28">
        <f t="shared" si="84"/>
        <v>0</v>
      </c>
      <c r="L353" s="28">
        <f>_xlfn.MAXIFS(Grades!$P:$P,Grades!$A:$A,"="&amp;Alumn_Filtered!$A353,Grades!$J:$J,"=1",Grades!$I:$I,"="&amp;_xlfn.MINIFS(Grades!$I:$I,Grades!$A:$A,"="&amp;$A353))</f>
        <v>0.8666666666666667</v>
      </c>
      <c r="M353" s="28">
        <f>_xlfn.MINIFS(Grades!$P:$P,Grades!$A:$A,"="&amp;Alumn_Filtered!$A353,Grades!$J:$J,"=1",Grades!$I:$I,"="&amp;_xlfn.MINIFS(Grades!$I:$I,Grades!$A:$A,"="&amp;$A353))</f>
        <v>0.5</v>
      </c>
      <c r="N353" s="28">
        <f>IF(G353&lt;&gt;0,SUMIFS(Grades!$P:$P,Grades!$P:$P,"&gt;0",Grades!$A:$A,"="&amp;Alumn_Filtered!$A353,Grades!$J:$J,"=1",Grades!$I:$I,"="&amp;_xlfn.MINIFS(Grades!$I:$I,Grades!$A:$A,"="&amp;$A353))/COUNTIFS(Grades!P:P,"&lt;&gt;BAD",Grades!P:P,"&lt;&gt;DRP",Grades!P:P,"&lt;&gt;CVL",Grades!$A:$A,"="&amp;Alumn_Filtered!$A353,Grades!$J:$J,"=1",Grades!$I:$I,"="&amp;_xlfn.MINIFS(Grades!$I:$I,Grades!$A:$A,"="&amp;$A353)),0)</f>
        <v>0.63888888888888895</v>
      </c>
      <c r="O353">
        <f>COUNTIFS(Grades!$A:$A,"="&amp;Alumn_Filtered!$A353,Grades!$J:$J,"=2",Grades!$I:$I,"="&amp;_xlfn.MINIFS(Grades!$I:$I,Grades!$A:$A,"="&amp;$A353))</f>
        <v>7</v>
      </c>
      <c r="P353">
        <f>COUNTIFS(Grades!$A:$A,"="&amp;Alumn_Filtered!$A353,Grades!$P:$P,"=DRP",Grades!$J:$J,"=2",Grades!$I:$I,"="&amp;_xlfn.MINIFS(Grades!$I:$I,Grades!$A:$A,"="&amp;$A353))</f>
        <v>0</v>
      </c>
      <c r="Q353">
        <f>COUNTIFS(Grades!$A:$A,"="&amp;Alumn_Filtered!$A353,Grades!$P:$P,"=BAD",Grades!$J:$J,"=2",Grades!$I:$I,"="&amp;_xlfn.MINIFS(Grades!$I:$I,Grades!$A:$A,"="&amp;$A353))</f>
        <v>0</v>
      </c>
      <c r="R353">
        <f>COUNTIFS(Grades!$A:$A,"="&amp;Alumn_Filtered!$A353,Grades!$P:$P,"CVL",Grades!$J:$J,"=2",Grades!$I:$I,"="&amp;_xlfn.MINIFS(Grades!$I:$I,Grades!$A:$A,"="&amp;$A353))</f>
        <v>0</v>
      </c>
      <c r="S353">
        <f t="shared" si="95"/>
        <v>7</v>
      </c>
      <c r="T353">
        <f>COUNTIFS(Grades!$A:$A,"="&amp;Alumn_Filtered!$A353,Grades!$J:$J,"=2",Grades!$P:$P,"&gt;=0.5",Grades!$I:$I,"="&amp;_xlfn.MINIFS(Grades!$I:$I,Grades!$A:$A,"="&amp;$A353))</f>
        <v>2</v>
      </c>
      <c r="U353" s="28">
        <f t="shared" si="85"/>
        <v>0.2857142857142857</v>
      </c>
      <c r="V353">
        <f>COUNTIFS(Grades!$A:$A,"="&amp;Alumn_Filtered!$A353,Grades!$J:$J,"=2",Grades!$P:$P,"&lt;0.5",Grades!$I:$I,"="&amp;_xlfn.MINIFS(Grades!$I:$I,Grades!$A:$A,"="&amp;$A353))</f>
        <v>5</v>
      </c>
      <c r="W353" s="28">
        <f t="shared" si="86"/>
        <v>0.7142857142857143</v>
      </c>
      <c r="X353" s="28">
        <f>_xlfn.MAXIFS(Grades!$P:$P,Grades!$A:$A,"="&amp;Alumn_Filtered!$A353,Grades!$J:$J,"=2",Grades!$I:$I,"="&amp;_xlfn.MINIFS(Grades!$I:$I,Grades!$A:$A,"="&amp;$A353))</f>
        <v>0.81666666666666676</v>
      </c>
      <c r="Y353" s="28">
        <f>_xlfn.MINIFS(Grades!$P:$P,Grades!$A:$A,"="&amp;Alumn_Filtered!$A353,Grades!$J:$J,"=2",Grades!$I:$I,"="&amp;_xlfn.MINIFS(Grades!$I:$I,Grades!$A:$A,"="&amp;$A353))</f>
        <v>0.33333333333333331</v>
      </c>
      <c r="Z353" s="28">
        <f>IF(S353&lt;&gt;0,SUMIFS(Grades!$P:$P,Grades!$P:$P,"&gt;0",Grades!$A:$A,"="&amp;Alumn_Filtered!$A353,Grades!$J:$J,"=2",Grades!$I:$I,"="&amp;_xlfn.MINIFS(Grades!$I:$I,Grades!$A:$A,"="&amp;$A353))/COUNTIFS(Grades!P:P,"&lt;&gt;BAD",Grades!P:P,"&lt;&gt;DRP",Grades!P:P,"&lt;&gt;CVL",Grades!$A:$A,"="&amp;Alumn_Filtered!$A353,Grades!$J:$J,"=2",Grades!$I:$I,"="&amp;_xlfn.MINIFS(Grades!$I:$I,Grades!$A:$A,"="&amp;$A353)),0)</f>
        <v>0.48571428571428577</v>
      </c>
      <c r="AA353" s="28">
        <f t="shared" si="87"/>
        <v>-0.15317460317460319</v>
      </c>
      <c r="AB353">
        <f t="shared" ca="1" si="81"/>
        <v>20</v>
      </c>
      <c r="AC353" t="str">
        <f>LEFT(VLOOKUP($A353,Ingresos!$C:$X,5,FALSE),1)</f>
        <v>S</v>
      </c>
      <c r="AD353">
        <f t="shared" si="88"/>
        <v>1</v>
      </c>
      <c r="AE353" t="str">
        <f>LEFT(VLOOKUP($A353,Ingresos!$C:$X,6,FALSE),1)</f>
        <v>R</v>
      </c>
      <c r="AF353">
        <f t="shared" si="89"/>
        <v>1</v>
      </c>
      <c r="AG353">
        <f>VLOOKUP($A353,Ingresos!$C:$X,9,FALSE)</f>
        <v>723</v>
      </c>
      <c r="AH353" s="28">
        <f t="shared" si="90"/>
        <v>0.83468395461912481</v>
      </c>
      <c r="AI353">
        <f>VLOOKUP($A353,Ingresos!$C:$X,10,FALSE)</f>
        <v>771</v>
      </c>
      <c r="AJ353" s="28">
        <f t="shared" si="91"/>
        <v>0.91247974068071314</v>
      </c>
      <c r="AK353">
        <f>VLOOKUP($A353,Ingresos!$C:$X,11,FALSE)</f>
        <v>597</v>
      </c>
      <c r="AL353" s="28">
        <f t="shared" si="92"/>
        <v>0.63047001620745546</v>
      </c>
      <c r="AM353">
        <f>VLOOKUP($A353,Ingresos!$C:$X,12,FALSE)</f>
        <v>593</v>
      </c>
      <c r="AN353" s="28">
        <f t="shared" si="93"/>
        <v>0.62398703403565636</v>
      </c>
      <c r="AO353" t="str">
        <f>VLOOKUP($A353,Ingresos!$C:$X,18,FALSE)</f>
        <v>VI</v>
      </c>
      <c r="AP353">
        <f t="shared" si="96"/>
        <v>6</v>
      </c>
      <c r="AQ353" t="str">
        <f>VLOOKUP($A353,Ingresos!$C:$X,19,FALSE)</f>
        <v>H1</v>
      </c>
      <c r="AR353">
        <f t="shared" si="94"/>
        <v>1</v>
      </c>
      <c r="AS353">
        <f>VLOOKUP($A353,Ingresos!$C:$X,22,FALSE)</f>
        <v>0</v>
      </c>
    </row>
    <row r="354" spans="1:45" x14ac:dyDescent="0.25">
      <c r="A354">
        <v>195518076</v>
      </c>
      <c r="B354">
        <f>IF((_xlfn.MAXIFS(Grades!$I:$I,Grades!$A:$A,"="&amp;$A354)-_xlfn.MINIFS(Grades!$I:$I,Grades!$A:$A,"="&amp;$A354))=0,0,1)</f>
        <v>1</v>
      </c>
      <c r="C354">
        <f>COUNTIFS(Grades!$A:$A,"="&amp;Alumn_Filtered!$A354,Grades!$J:$J,"=1",Grades!$I:$I,"="&amp;_xlfn.MINIFS(Grades!$I:$I,Grades!$A:$A,"="&amp;$A354))</f>
        <v>6</v>
      </c>
      <c r="D354">
        <f>COUNTIFS(Grades!$A:$A,"="&amp;Alumn_Filtered!$A354,Grades!$P:$P,"=DRP",Grades!$J:$J,"=1",Grades!$I:$I,"="&amp;_xlfn.MINIFS(Grades!$I:$I,Grades!$A:$A,"="&amp;$A354))</f>
        <v>0</v>
      </c>
      <c r="E354">
        <f>COUNTIFS(Grades!$A:$A,"="&amp;Alumn_Filtered!$A354,Grades!$P:$P,"=BAD",Grades!$J:$J,"=1",Grades!$I:$I,"="&amp;_xlfn.MINIFS(Grades!$I:$I,Grades!$A:$A,"="&amp;$A354))</f>
        <v>0</v>
      </c>
      <c r="F354">
        <f>COUNTIFS(Grades!$A:$A,"="&amp;Alumn_Filtered!$A354,Grades!$P:$P,"CVL",Grades!$J:$J,"=1",Grades!$I:$I,"="&amp;_xlfn.MINIFS(Grades!$I:$I,Grades!$A:$A,"="&amp;$A354))</f>
        <v>0</v>
      </c>
      <c r="G354" s="30">
        <f t="shared" si="82"/>
        <v>6</v>
      </c>
      <c r="H354">
        <f>COUNTIFS(Grades!$A:$A,"="&amp;Alumn_Filtered!$A354,Grades!$J:$J,"=1",Grades!$P:$P,"&gt;=0.5",Grades!$I:$I,"="&amp;_xlfn.MINIFS(Grades!$I:$I,Grades!$A:$A,"="&amp;$A354))</f>
        <v>6</v>
      </c>
      <c r="I354" s="28">
        <f t="shared" si="83"/>
        <v>1</v>
      </c>
      <c r="J354">
        <f>COUNTIFS(Grades!$A:$A,"="&amp;Alumn_Filtered!$A354,Grades!$J:$J,"=1",Grades!$P:$P,"&lt;0.5",Grades!$I:$I,"="&amp;_xlfn.MINIFS(Grades!$I:$I,Grades!$A:$A,"="&amp;$A354))</f>
        <v>0</v>
      </c>
      <c r="K354" s="28">
        <f t="shared" si="84"/>
        <v>0</v>
      </c>
      <c r="L354" s="28">
        <f>_xlfn.MAXIFS(Grades!$P:$P,Grades!$A:$A,"="&amp;Alumn_Filtered!$A354,Grades!$J:$J,"=1",Grades!$I:$I,"="&amp;_xlfn.MINIFS(Grades!$I:$I,Grades!$A:$A,"="&amp;$A354))</f>
        <v>0.91666666666666663</v>
      </c>
      <c r="M354" s="28">
        <f>_xlfn.MINIFS(Grades!$P:$P,Grades!$A:$A,"="&amp;Alumn_Filtered!$A354,Grades!$J:$J,"=1",Grades!$I:$I,"="&amp;_xlfn.MINIFS(Grades!$I:$I,Grades!$A:$A,"="&amp;$A354))</f>
        <v>0.68333333333333324</v>
      </c>
      <c r="N354" s="28">
        <f>IF(G354&lt;&gt;0,SUMIFS(Grades!$P:$P,Grades!$P:$P,"&gt;0",Grades!$A:$A,"="&amp;Alumn_Filtered!$A354,Grades!$J:$J,"=1",Grades!$I:$I,"="&amp;_xlfn.MINIFS(Grades!$I:$I,Grades!$A:$A,"="&amp;$A354))/COUNTIFS(Grades!P:P,"&lt;&gt;BAD",Grades!P:P,"&lt;&gt;DRP",Grades!P:P,"&lt;&gt;CVL",Grades!$A:$A,"="&amp;Alumn_Filtered!$A354,Grades!$J:$J,"=1",Grades!$I:$I,"="&amp;_xlfn.MINIFS(Grades!$I:$I,Grades!$A:$A,"="&amp;$A354)),0)</f>
        <v>0.83055555555555538</v>
      </c>
      <c r="O354">
        <f>COUNTIFS(Grades!$A:$A,"="&amp;Alumn_Filtered!$A354,Grades!$J:$J,"=2",Grades!$I:$I,"="&amp;_xlfn.MINIFS(Grades!$I:$I,Grades!$A:$A,"="&amp;$A354))</f>
        <v>6</v>
      </c>
      <c r="P354">
        <f>COUNTIFS(Grades!$A:$A,"="&amp;Alumn_Filtered!$A354,Grades!$P:$P,"=DRP",Grades!$J:$J,"=2",Grades!$I:$I,"="&amp;_xlfn.MINIFS(Grades!$I:$I,Grades!$A:$A,"="&amp;$A354))</f>
        <v>0</v>
      </c>
      <c r="Q354">
        <f>COUNTIFS(Grades!$A:$A,"="&amp;Alumn_Filtered!$A354,Grades!$P:$P,"=BAD",Grades!$J:$J,"=2",Grades!$I:$I,"="&amp;_xlfn.MINIFS(Grades!$I:$I,Grades!$A:$A,"="&amp;$A354))</f>
        <v>0</v>
      </c>
      <c r="R354">
        <f>COUNTIFS(Grades!$A:$A,"="&amp;Alumn_Filtered!$A354,Grades!$P:$P,"CVL",Grades!$J:$J,"=2",Grades!$I:$I,"="&amp;_xlfn.MINIFS(Grades!$I:$I,Grades!$A:$A,"="&amp;$A354))</f>
        <v>0</v>
      </c>
      <c r="S354">
        <f t="shared" si="95"/>
        <v>6</v>
      </c>
      <c r="T354">
        <f>COUNTIFS(Grades!$A:$A,"="&amp;Alumn_Filtered!$A354,Grades!$J:$J,"=2",Grades!$P:$P,"&gt;=0.5",Grades!$I:$I,"="&amp;_xlfn.MINIFS(Grades!$I:$I,Grades!$A:$A,"="&amp;$A354))</f>
        <v>6</v>
      </c>
      <c r="U354" s="28">
        <f t="shared" si="85"/>
        <v>1</v>
      </c>
      <c r="V354">
        <f>COUNTIFS(Grades!$A:$A,"="&amp;Alumn_Filtered!$A354,Grades!$J:$J,"=2",Grades!$P:$P,"&lt;0.5",Grades!$I:$I,"="&amp;_xlfn.MINIFS(Grades!$I:$I,Grades!$A:$A,"="&amp;$A354))</f>
        <v>0</v>
      </c>
      <c r="W354" s="28">
        <f t="shared" si="86"/>
        <v>0</v>
      </c>
      <c r="X354" s="28">
        <f>_xlfn.MAXIFS(Grades!$P:$P,Grades!$A:$A,"="&amp;Alumn_Filtered!$A354,Grades!$J:$J,"=2",Grades!$I:$I,"="&amp;_xlfn.MINIFS(Grades!$I:$I,Grades!$A:$A,"="&amp;$A354))</f>
        <v>0.95000000000000007</v>
      </c>
      <c r="Y354" s="28">
        <f>_xlfn.MINIFS(Grades!$P:$P,Grades!$A:$A,"="&amp;Alumn_Filtered!$A354,Grades!$J:$J,"=2",Grades!$I:$I,"="&amp;_xlfn.MINIFS(Grades!$I:$I,Grades!$A:$A,"="&amp;$A354))</f>
        <v>0.65</v>
      </c>
      <c r="Z354" s="28">
        <f>IF(S354&lt;&gt;0,SUMIFS(Grades!$P:$P,Grades!$P:$P,"&gt;0",Grades!$A:$A,"="&amp;Alumn_Filtered!$A354,Grades!$J:$J,"=2",Grades!$I:$I,"="&amp;_xlfn.MINIFS(Grades!$I:$I,Grades!$A:$A,"="&amp;$A354))/COUNTIFS(Grades!P:P,"&lt;&gt;BAD",Grades!P:P,"&lt;&gt;DRP",Grades!P:P,"&lt;&gt;CVL",Grades!$A:$A,"="&amp;Alumn_Filtered!$A354,Grades!$J:$J,"=2",Grades!$I:$I,"="&amp;_xlfn.MINIFS(Grades!$I:$I,Grades!$A:$A,"="&amp;$A354)),0)</f>
        <v>0.76666666666666661</v>
      </c>
      <c r="AA354" s="28">
        <f t="shared" si="87"/>
        <v>-6.3888888888888773E-2</v>
      </c>
      <c r="AB354">
        <f t="shared" ca="1" si="81"/>
        <v>20</v>
      </c>
      <c r="AC354" t="str">
        <f>LEFT(VLOOKUP($A354,Ingresos!$C:$X,5,FALSE),1)</f>
        <v>S</v>
      </c>
      <c r="AD354">
        <f t="shared" si="88"/>
        <v>1</v>
      </c>
      <c r="AE354" t="str">
        <f>LEFT(VLOOKUP($A354,Ingresos!$C:$X,6,FALSE),1)</f>
        <v>R</v>
      </c>
      <c r="AF354">
        <f t="shared" si="89"/>
        <v>1</v>
      </c>
      <c r="AG354">
        <f>VLOOKUP($A354,Ingresos!$C:$X,9,FALSE)</f>
        <v>577</v>
      </c>
      <c r="AH354" s="28">
        <f t="shared" si="90"/>
        <v>0.59805510534846029</v>
      </c>
      <c r="AI354">
        <f>VLOOKUP($A354,Ingresos!$C:$X,10,FALSE)</f>
        <v>577</v>
      </c>
      <c r="AJ354" s="28">
        <f t="shared" si="91"/>
        <v>0.59805510534846029</v>
      </c>
      <c r="AK354">
        <f>VLOOKUP($A354,Ingresos!$C:$X,11,FALSE)</f>
        <v>492</v>
      </c>
      <c r="AL354" s="28">
        <f t="shared" si="92"/>
        <v>0.46029173419773095</v>
      </c>
      <c r="AM354">
        <f>VLOOKUP($A354,Ingresos!$C:$X,12,FALSE)</f>
        <v>609</v>
      </c>
      <c r="AN354" s="28">
        <f t="shared" si="93"/>
        <v>0.64991896272285254</v>
      </c>
      <c r="AO354">
        <f>VLOOKUP($A354,Ingresos!$C:$X,18,FALSE)</f>
        <v>2</v>
      </c>
      <c r="AP354">
        <f t="shared" si="96"/>
        <v>2</v>
      </c>
      <c r="AQ354" t="str">
        <f>VLOOKUP($A354,Ingresos!$C:$X,19,FALSE)</f>
        <v>H1</v>
      </c>
      <c r="AR354">
        <f t="shared" si="94"/>
        <v>1</v>
      </c>
      <c r="AS354">
        <f>VLOOKUP($A354,Ingresos!$C:$X,22,FALSE)</f>
        <v>5</v>
      </c>
    </row>
    <row r="355" spans="1:45" x14ac:dyDescent="0.25">
      <c r="A355">
        <v>195612285</v>
      </c>
      <c r="B355">
        <f>IF((_xlfn.MAXIFS(Grades!$I:$I,Grades!$A:$A,"="&amp;$A355)-_xlfn.MINIFS(Grades!$I:$I,Grades!$A:$A,"="&amp;$A355))=0,0,1)</f>
        <v>1</v>
      </c>
      <c r="C355">
        <f>COUNTIFS(Grades!$A:$A,"="&amp;Alumn_Filtered!$A355,Grades!$J:$J,"=1",Grades!$I:$I,"="&amp;_xlfn.MINIFS(Grades!$I:$I,Grades!$A:$A,"="&amp;$A355))</f>
        <v>6</v>
      </c>
      <c r="D355">
        <f>COUNTIFS(Grades!$A:$A,"="&amp;Alumn_Filtered!$A355,Grades!$P:$P,"=DRP",Grades!$J:$J,"=1",Grades!$I:$I,"="&amp;_xlfn.MINIFS(Grades!$I:$I,Grades!$A:$A,"="&amp;$A355))</f>
        <v>0</v>
      </c>
      <c r="E355">
        <f>COUNTIFS(Grades!$A:$A,"="&amp;Alumn_Filtered!$A355,Grades!$P:$P,"=BAD",Grades!$J:$J,"=1",Grades!$I:$I,"="&amp;_xlfn.MINIFS(Grades!$I:$I,Grades!$A:$A,"="&amp;$A355))</f>
        <v>0</v>
      </c>
      <c r="F355">
        <f>COUNTIFS(Grades!$A:$A,"="&amp;Alumn_Filtered!$A355,Grades!$P:$P,"CVL",Grades!$J:$J,"=1",Grades!$I:$I,"="&amp;_xlfn.MINIFS(Grades!$I:$I,Grades!$A:$A,"="&amp;$A355))</f>
        <v>0</v>
      </c>
      <c r="G355" s="30">
        <f t="shared" si="82"/>
        <v>6</v>
      </c>
      <c r="H355">
        <f>COUNTIFS(Grades!$A:$A,"="&amp;Alumn_Filtered!$A355,Grades!$J:$J,"=1",Grades!$P:$P,"&gt;=0.5",Grades!$I:$I,"="&amp;_xlfn.MINIFS(Grades!$I:$I,Grades!$A:$A,"="&amp;$A355))</f>
        <v>6</v>
      </c>
      <c r="I355" s="28">
        <f t="shared" si="83"/>
        <v>1</v>
      </c>
      <c r="J355">
        <f>COUNTIFS(Grades!$A:$A,"="&amp;Alumn_Filtered!$A355,Grades!$J:$J,"=1",Grades!$P:$P,"&lt;0.5",Grades!$I:$I,"="&amp;_xlfn.MINIFS(Grades!$I:$I,Grades!$A:$A,"="&amp;$A355))</f>
        <v>0</v>
      </c>
      <c r="K355" s="28">
        <f t="shared" si="84"/>
        <v>0</v>
      </c>
      <c r="L355" s="28">
        <f>_xlfn.MAXIFS(Grades!$P:$P,Grades!$A:$A,"="&amp;Alumn_Filtered!$A355,Grades!$J:$J,"=1",Grades!$I:$I,"="&amp;_xlfn.MINIFS(Grades!$I:$I,Grades!$A:$A,"="&amp;$A355))</f>
        <v>0.93333333333333324</v>
      </c>
      <c r="M355" s="28">
        <f>_xlfn.MINIFS(Grades!$P:$P,Grades!$A:$A,"="&amp;Alumn_Filtered!$A355,Grades!$J:$J,"=1",Grades!$I:$I,"="&amp;_xlfn.MINIFS(Grades!$I:$I,Grades!$A:$A,"="&amp;$A355))</f>
        <v>0.76666666666666661</v>
      </c>
      <c r="N355" s="28">
        <f>IF(G355&lt;&gt;0,SUMIFS(Grades!$P:$P,Grades!$P:$P,"&gt;0",Grades!$A:$A,"="&amp;Alumn_Filtered!$A355,Grades!$J:$J,"=1",Grades!$I:$I,"="&amp;_xlfn.MINIFS(Grades!$I:$I,Grades!$A:$A,"="&amp;$A355))/COUNTIFS(Grades!P:P,"&lt;&gt;BAD",Grades!P:P,"&lt;&gt;DRP",Grades!P:P,"&lt;&gt;CVL",Grades!$A:$A,"="&amp;Alumn_Filtered!$A355,Grades!$J:$J,"=1",Grades!$I:$I,"="&amp;_xlfn.MINIFS(Grades!$I:$I,Grades!$A:$A,"="&amp;$A355)),0)</f>
        <v>0.86111111111111105</v>
      </c>
      <c r="O355">
        <f>COUNTIFS(Grades!$A:$A,"="&amp;Alumn_Filtered!$A355,Grades!$J:$J,"=2",Grades!$I:$I,"="&amp;_xlfn.MINIFS(Grades!$I:$I,Grades!$A:$A,"="&amp;$A355))</f>
        <v>8</v>
      </c>
      <c r="P355">
        <f>COUNTIFS(Grades!$A:$A,"="&amp;Alumn_Filtered!$A355,Grades!$P:$P,"=DRP",Grades!$J:$J,"=2",Grades!$I:$I,"="&amp;_xlfn.MINIFS(Grades!$I:$I,Grades!$A:$A,"="&amp;$A355))</f>
        <v>1</v>
      </c>
      <c r="Q355">
        <f>COUNTIFS(Grades!$A:$A,"="&amp;Alumn_Filtered!$A355,Grades!$P:$P,"=BAD",Grades!$J:$J,"=2",Grades!$I:$I,"="&amp;_xlfn.MINIFS(Grades!$I:$I,Grades!$A:$A,"="&amp;$A355))</f>
        <v>0</v>
      </c>
      <c r="R355">
        <f>COUNTIFS(Grades!$A:$A,"="&amp;Alumn_Filtered!$A355,Grades!$P:$P,"CVL",Grades!$J:$J,"=2",Grades!$I:$I,"="&amp;_xlfn.MINIFS(Grades!$I:$I,Grades!$A:$A,"="&amp;$A355))</f>
        <v>0</v>
      </c>
      <c r="S355">
        <f t="shared" si="95"/>
        <v>7</v>
      </c>
      <c r="T355">
        <f>COUNTIFS(Grades!$A:$A,"="&amp;Alumn_Filtered!$A355,Grades!$J:$J,"=2",Grades!$P:$P,"&gt;=0.5",Grades!$I:$I,"="&amp;_xlfn.MINIFS(Grades!$I:$I,Grades!$A:$A,"="&amp;$A355))</f>
        <v>7</v>
      </c>
      <c r="U355" s="28">
        <f t="shared" si="85"/>
        <v>1</v>
      </c>
      <c r="V355">
        <f>COUNTIFS(Grades!$A:$A,"="&amp;Alumn_Filtered!$A355,Grades!$J:$J,"=2",Grades!$P:$P,"&lt;0.5",Grades!$I:$I,"="&amp;_xlfn.MINIFS(Grades!$I:$I,Grades!$A:$A,"="&amp;$A355))</f>
        <v>0</v>
      </c>
      <c r="W355" s="28">
        <f t="shared" si="86"/>
        <v>0</v>
      </c>
      <c r="X355" s="28">
        <f>_xlfn.MAXIFS(Grades!$P:$P,Grades!$A:$A,"="&amp;Alumn_Filtered!$A355,Grades!$J:$J,"=2",Grades!$I:$I,"="&amp;_xlfn.MINIFS(Grades!$I:$I,Grades!$A:$A,"="&amp;$A355))</f>
        <v>1</v>
      </c>
      <c r="Y355" s="28">
        <f>_xlfn.MINIFS(Grades!$P:$P,Grades!$A:$A,"="&amp;Alumn_Filtered!$A355,Grades!$J:$J,"=2",Grades!$I:$I,"="&amp;_xlfn.MINIFS(Grades!$I:$I,Grades!$A:$A,"="&amp;$A355))</f>
        <v>0.51666666666666661</v>
      </c>
      <c r="Z355" s="28">
        <f>IF(S355&lt;&gt;0,SUMIFS(Grades!$P:$P,Grades!$P:$P,"&gt;0",Grades!$A:$A,"="&amp;Alumn_Filtered!$A355,Grades!$J:$J,"=2",Grades!$I:$I,"="&amp;_xlfn.MINIFS(Grades!$I:$I,Grades!$A:$A,"="&amp;$A355))/COUNTIFS(Grades!P:P,"&lt;&gt;BAD",Grades!P:P,"&lt;&gt;DRP",Grades!P:P,"&lt;&gt;CVL",Grades!$A:$A,"="&amp;Alumn_Filtered!$A355,Grades!$J:$J,"=2",Grades!$I:$I,"="&amp;_xlfn.MINIFS(Grades!$I:$I,Grades!$A:$A,"="&amp;$A355)),0)</f>
        <v>0.81190476190476191</v>
      </c>
      <c r="AA355" s="28">
        <f t="shared" si="87"/>
        <v>-4.9206349206349143E-2</v>
      </c>
      <c r="AB355">
        <f t="shared" ca="1" si="81"/>
        <v>20</v>
      </c>
      <c r="AC355" t="str">
        <f>LEFT(VLOOKUP($A355,Ingresos!$C:$X,5,FALSE),1)</f>
        <v>S</v>
      </c>
      <c r="AD355">
        <f t="shared" si="88"/>
        <v>1</v>
      </c>
      <c r="AE355" t="str">
        <f>LEFT(VLOOKUP($A355,Ingresos!$C:$X,6,FALSE),1)</f>
        <v>R</v>
      </c>
      <c r="AF355">
        <f t="shared" si="89"/>
        <v>1</v>
      </c>
      <c r="AG355">
        <f>VLOOKUP($A355,Ingresos!$C:$X,9,FALSE)</f>
        <v>734</v>
      </c>
      <c r="AH355" s="28">
        <f t="shared" si="90"/>
        <v>0.85251215559157212</v>
      </c>
      <c r="AI355">
        <f>VLOOKUP($A355,Ingresos!$C:$X,10,FALSE)</f>
        <v>797</v>
      </c>
      <c r="AJ355" s="28">
        <f t="shared" si="91"/>
        <v>0.95461912479740685</v>
      </c>
      <c r="AK355">
        <f>VLOOKUP($A355,Ingresos!$C:$X,11,FALSE)</f>
        <v>645</v>
      </c>
      <c r="AL355" s="28">
        <f t="shared" si="92"/>
        <v>0.70826580226904379</v>
      </c>
      <c r="AM355">
        <f>VLOOKUP($A355,Ingresos!$C:$X,12,FALSE)</f>
        <v>707</v>
      </c>
      <c r="AN355" s="28">
        <f t="shared" si="93"/>
        <v>0.80875202593192874</v>
      </c>
      <c r="AO355" t="str">
        <f>VLOOKUP($A355,Ingresos!$C:$X,18,FALSE)</f>
        <v>RM</v>
      </c>
      <c r="AP355">
        <f t="shared" si="96"/>
        <v>13</v>
      </c>
      <c r="AQ355" t="str">
        <f>VLOOKUP($A355,Ingresos!$C:$X,19,FALSE)</f>
        <v>H1</v>
      </c>
      <c r="AR355">
        <f t="shared" si="94"/>
        <v>1</v>
      </c>
      <c r="AS355">
        <f>VLOOKUP($A355,Ingresos!$C:$X,22,FALSE)</f>
        <v>7</v>
      </c>
    </row>
    <row r="356" spans="1:45" x14ac:dyDescent="0.25">
      <c r="A356">
        <v>195625425</v>
      </c>
      <c r="B356">
        <f>IF((_xlfn.MAXIFS(Grades!$I:$I,Grades!$A:$A,"="&amp;$A356)-_xlfn.MINIFS(Grades!$I:$I,Grades!$A:$A,"="&amp;$A356))=0,0,1)</f>
        <v>0</v>
      </c>
      <c r="C356">
        <f>COUNTIFS(Grades!$A:$A,"="&amp;Alumn_Filtered!$A356,Grades!$J:$J,"=1",Grades!$I:$I,"="&amp;_xlfn.MINIFS(Grades!$I:$I,Grades!$A:$A,"="&amp;$A356))</f>
        <v>6</v>
      </c>
      <c r="D356">
        <f>COUNTIFS(Grades!$A:$A,"="&amp;Alumn_Filtered!$A356,Grades!$P:$P,"=DRP",Grades!$J:$J,"=1",Grades!$I:$I,"="&amp;_xlfn.MINIFS(Grades!$I:$I,Grades!$A:$A,"="&amp;$A356))</f>
        <v>0</v>
      </c>
      <c r="E356">
        <f>COUNTIFS(Grades!$A:$A,"="&amp;Alumn_Filtered!$A356,Grades!$P:$P,"=BAD",Grades!$J:$J,"=1",Grades!$I:$I,"="&amp;_xlfn.MINIFS(Grades!$I:$I,Grades!$A:$A,"="&amp;$A356))</f>
        <v>1</v>
      </c>
      <c r="F356">
        <f>COUNTIFS(Grades!$A:$A,"="&amp;Alumn_Filtered!$A356,Grades!$P:$P,"CVL",Grades!$J:$J,"=1",Grades!$I:$I,"="&amp;_xlfn.MINIFS(Grades!$I:$I,Grades!$A:$A,"="&amp;$A356))</f>
        <v>0</v>
      </c>
      <c r="G356" s="30">
        <f t="shared" si="82"/>
        <v>5</v>
      </c>
      <c r="H356">
        <f>COUNTIFS(Grades!$A:$A,"="&amp;Alumn_Filtered!$A356,Grades!$J:$J,"=1",Grades!$P:$P,"&gt;=0.5",Grades!$I:$I,"="&amp;_xlfn.MINIFS(Grades!$I:$I,Grades!$A:$A,"="&amp;$A356))</f>
        <v>4</v>
      </c>
      <c r="I356" s="28">
        <f t="shared" si="83"/>
        <v>0.8</v>
      </c>
      <c r="J356">
        <f>COUNTIFS(Grades!$A:$A,"="&amp;Alumn_Filtered!$A356,Grades!$J:$J,"=1",Grades!$P:$P,"&lt;0.5",Grades!$I:$I,"="&amp;_xlfn.MINIFS(Grades!$I:$I,Grades!$A:$A,"="&amp;$A356))</f>
        <v>1</v>
      </c>
      <c r="K356" s="28">
        <f t="shared" si="84"/>
        <v>0.2</v>
      </c>
      <c r="L356" s="28">
        <f>_xlfn.MAXIFS(Grades!$P:$P,Grades!$A:$A,"="&amp;Alumn_Filtered!$A356,Grades!$J:$J,"=1",Grades!$I:$I,"="&amp;_xlfn.MINIFS(Grades!$I:$I,Grades!$A:$A,"="&amp;$A356))</f>
        <v>0.91666666666666663</v>
      </c>
      <c r="M356" s="28">
        <f>_xlfn.MINIFS(Grades!$P:$P,Grades!$A:$A,"="&amp;Alumn_Filtered!$A356,Grades!$J:$J,"=1",Grades!$I:$I,"="&amp;_xlfn.MINIFS(Grades!$I:$I,Grades!$A:$A,"="&amp;$A356))</f>
        <v>0.41666666666666669</v>
      </c>
      <c r="N356" s="28">
        <f>IF(G356&lt;&gt;0,SUMIFS(Grades!$P:$P,Grades!$P:$P,"&gt;0",Grades!$A:$A,"="&amp;Alumn_Filtered!$A356,Grades!$J:$J,"=1",Grades!$I:$I,"="&amp;_xlfn.MINIFS(Grades!$I:$I,Grades!$A:$A,"="&amp;$A356))/COUNTIFS(Grades!P:P,"&lt;&gt;BAD",Grades!P:P,"&lt;&gt;DRP",Grades!P:P,"&lt;&gt;CVL",Grades!$A:$A,"="&amp;Alumn_Filtered!$A356,Grades!$J:$J,"=1",Grades!$I:$I,"="&amp;_xlfn.MINIFS(Grades!$I:$I,Grades!$A:$A,"="&amp;$A356)),0)</f>
        <v>0.71666666666666656</v>
      </c>
      <c r="O356">
        <f>COUNTIFS(Grades!$A:$A,"="&amp;Alumn_Filtered!$A356,Grades!$J:$J,"=2",Grades!$I:$I,"="&amp;_xlfn.MINIFS(Grades!$I:$I,Grades!$A:$A,"="&amp;$A356))</f>
        <v>6</v>
      </c>
      <c r="P356">
        <f>COUNTIFS(Grades!$A:$A,"="&amp;Alumn_Filtered!$A356,Grades!$P:$P,"=DRP",Grades!$J:$J,"=2",Grades!$I:$I,"="&amp;_xlfn.MINIFS(Grades!$I:$I,Grades!$A:$A,"="&amp;$A356))</f>
        <v>0</v>
      </c>
      <c r="Q356">
        <f>COUNTIFS(Grades!$A:$A,"="&amp;Alumn_Filtered!$A356,Grades!$P:$P,"=BAD",Grades!$J:$J,"=2",Grades!$I:$I,"="&amp;_xlfn.MINIFS(Grades!$I:$I,Grades!$A:$A,"="&amp;$A356))</f>
        <v>0</v>
      </c>
      <c r="R356">
        <f>COUNTIFS(Grades!$A:$A,"="&amp;Alumn_Filtered!$A356,Grades!$P:$P,"CVL",Grades!$J:$J,"=2",Grades!$I:$I,"="&amp;_xlfn.MINIFS(Grades!$I:$I,Grades!$A:$A,"="&amp;$A356))</f>
        <v>0</v>
      </c>
      <c r="S356">
        <f t="shared" si="95"/>
        <v>6</v>
      </c>
      <c r="T356">
        <f>COUNTIFS(Grades!$A:$A,"="&amp;Alumn_Filtered!$A356,Grades!$J:$J,"=2",Grades!$P:$P,"&gt;=0.5",Grades!$I:$I,"="&amp;_xlfn.MINIFS(Grades!$I:$I,Grades!$A:$A,"="&amp;$A356))</f>
        <v>6</v>
      </c>
      <c r="U356" s="28">
        <f t="shared" si="85"/>
        <v>1</v>
      </c>
      <c r="V356">
        <f>COUNTIFS(Grades!$A:$A,"="&amp;Alumn_Filtered!$A356,Grades!$J:$J,"=2",Grades!$P:$P,"&lt;0.5",Grades!$I:$I,"="&amp;_xlfn.MINIFS(Grades!$I:$I,Grades!$A:$A,"="&amp;$A356))</f>
        <v>0</v>
      </c>
      <c r="W356" s="28">
        <f t="shared" si="86"/>
        <v>0</v>
      </c>
      <c r="X356" s="28">
        <f>_xlfn.MAXIFS(Grades!$P:$P,Grades!$A:$A,"="&amp;Alumn_Filtered!$A356,Grades!$J:$J,"=2",Grades!$I:$I,"="&amp;_xlfn.MINIFS(Grades!$I:$I,Grades!$A:$A,"="&amp;$A356))</f>
        <v>0.8666666666666667</v>
      </c>
      <c r="Y356" s="28">
        <f>_xlfn.MINIFS(Grades!$P:$P,Grades!$A:$A,"="&amp;Alumn_Filtered!$A356,Grades!$J:$J,"=2",Grades!$I:$I,"="&amp;_xlfn.MINIFS(Grades!$I:$I,Grades!$A:$A,"="&amp;$A356))</f>
        <v>0.6</v>
      </c>
      <c r="Z356" s="28">
        <f>IF(S356&lt;&gt;0,SUMIFS(Grades!$P:$P,Grades!$P:$P,"&gt;0",Grades!$A:$A,"="&amp;Alumn_Filtered!$A356,Grades!$J:$J,"=2",Grades!$I:$I,"="&amp;_xlfn.MINIFS(Grades!$I:$I,Grades!$A:$A,"="&amp;$A356))/COUNTIFS(Grades!P:P,"&lt;&gt;BAD",Grades!P:P,"&lt;&gt;DRP",Grades!P:P,"&lt;&gt;CVL",Grades!$A:$A,"="&amp;Alumn_Filtered!$A356,Grades!$J:$J,"=2",Grades!$I:$I,"="&amp;_xlfn.MINIFS(Grades!$I:$I,Grades!$A:$A,"="&amp;$A356)),0)</f>
        <v>0.75277777777777777</v>
      </c>
      <c r="AA356" s="28">
        <f t="shared" si="87"/>
        <v>3.6111111111111205E-2</v>
      </c>
      <c r="AB356">
        <f t="shared" ca="1" si="81"/>
        <v>20</v>
      </c>
      <c r="AC356" t="str">
        <f>LEFT(VLOOKUP($A356,Ingresos!$C:$X,5,FALSE),1)</f>
        <v>S</v>
      </c>
      <c r="AD356">
        <f t="shared" si="88"/>
        <v>1</v>
      </c>
      <c r="AE356" t="str">
        <f>LEFT(VLOOKUP($A356,Ingresos!$C:$X,6,FALSE),1)</f>
        <v>R</v>
      </c>
      <c r="AF356">
        <f t="shared" si="89"/>
        <v>1</v>
      </c>
      <c r="AG356">
        <f>VLOOKUP($A356,Ingresos!$C:$X,9,FALSE)</f>
        <v>611</v>
      </c>
      <c r="AH356" s="28">
        <f t="shared" si="90"/>
        <v>0.65316045380875198</v>
      </c>
      <c r="AI356">
        <f>VLOOKUP($A356,Ingresos!$C:$X,10,FALSE)</f>
        <v>671</v>
      </c>
      <c r="AJ356" s="28">
        <f t="shared" si="91"/>
        <v>0.75040518638573739</v>
      </c>
      <c r="AK356">
        <f>VLOOKUP($A356,Ingresos!$C:$X,11,FALSE)</f>
        <v>574</v>
      </c>
      <c r="AL356" s="28">
        <f t="shared" si="92"/>
        <v>0.59319286871961097</v>
      </c>
      <c r="AM356">
        <f>VLOOKUP($A356,Ingresos!$C:$X,12,FALSE)</f>
        <v>597</v>
      </c>
      <c r="AN356" s="28">
        <f t="shared" si="93"/>
        <v>0.63047001620745546</v>
      </c>
      <c r="AO356">
        <f>VLOOKUP($A356,Ingresos!$C:$X,18,FALSE)</f>
        <v>13</v>
      </c>
      <c r="AP356">
        <f t="shared" si="96"/>
        <v>13</v>
      </c>
      <c r="AQ356" t="str">
        <f>VLOOKUP($A356,Ingresos!$C:$X,19,FALSE)</f>
        <v>T2</v>
      </c>
      <c r="AR356">
        <f t="shared" si="94"/>
        <v>4</v>
      </c>
      <c r="AS356">
        <f>VLOOKUP($A356,Ingresos!$C:$X,22,FALSE)</f>
        <v>0</v>
      </c>
    </row>
    <row r="357" spans="1:45" x14ac:dyDescent="0.25">
      <c r="A357">
        <v>195640734</v>
      </c>
      <c r="B357">
        <f>IF((_xlfn.MAXIFS(Grades!$I:$I,Grades!$A:$A,"="&amp;$A357)-_xlfn.MINIFS(Grades!$I:$I,Grades!$A:$A,"="&amp;$A357))=0,0,1)</f>
        <v>0</v>
      </c>
      <c r="C357">
        <f>COUNTIFS(Grades!$A:$A,"="&amp;Alumn_Filtered!$A357,Grades!$J:$J,"=1",Grades!$I:$I,"="&amp;_xlfn.MINIFS(Grades!$I:$I,Grades!$A:$A,"="&amp;$A357))</f>
        <v>10</v>
      </c>
      <c r="D357">
        <f>COUNTIFS(Grades!$A:$A,"="&amp;Alumn_Filtered!$A357,Grades!$P:$P,"=DRP",Grades!$J:$J,"=1",Grades!$I:$I,"="&amp;_xlfn.MINIFS(Grades!$I:$I,Grades!$A:$A,"="&amp;$A357))</f>
        <v>10</v>
      </c>
      <c r="E357">
        <f>COUNTIFS(Grades!$A:$A,"="&amp;Alumn_Filtered!$A357,Grades!$P:$P,"=BAD",Grades!$J:$J,"=1",Grades!$I:$I,"="&amp;_xlfn.MINIFS(Grades!$I:$I,Grades!$A:$A,"="&amp;$A357))</f>
        <v>0</v>
      </c>
      <c r="F357">
        <f>COUNTIFS(Grades!$A:$A,"="&amp;Alumn_Filtered!$A357,Grades!$P:$P,"CVL",Grades!$J:$J,"=1",Grades!$I:$I,"="&amp;_xlfn.MINIFS(Grades!$I:$I,Grades!$A:$A,"="&amp;$A357))</f>
        <v>0</v>
      </c>
      <c r="G357" s="30">
        <f t="shared" si="82"/>
        <v>0</v>
      </c>
      <c r="H357">
        <f>COUNTIFS(Grades!$A:$A,"="&amp;Alumn_Filtered!$A357,Grades!$J:$J,"=1",Grades!$P:$P,"&gt;=0.5",Grades!$I:$I,"="&amp;_xlfn.MINIFS(Grades!$I:$I,Grades!$A:$A,"="&amp;$A357))</f>
        <v>0</v>
      </c>
      <c r="I357" s="28">
        <f t="shared" si="83"/>
        <v>0</v>
      </c>
      <c r="J357">
        <f>COUNTIFS(Grades!$A:$A,"="&amp;Alumn_Filtered!$A357,Grades!$J:$J,"=1",Grades!$P:$P,"&lt;0.5",Grades!$I:$I,"="&amp;_xlfn.MINIFS(Grades!$I:$I,Grades!$A:$A,"="&amp;$A357))</f>
        <v>0</v>
      </c>
      <c r="K357" s="28">
        <f t="shared" si="84"/>
        <v>0</v>
      </c>
      <c r="L357" s="28">
        <f>_xlfn.MAXIFS(Grades!$P:$P,Grades!$A:$A,"="&amp;Alumn_Filtered!$A357,Grades!$J:$J,"=1",Grades!$I:$I,"="&amp;_xlfn.MINIFS(Grades!$I:$I,Grades!$A:$A,"="&amp;$A357))</f>
        <v>0</v>
      </c>
      <c r="M357" s="28">
        <f>_xlfn.MINIFS(Grades!$P:$P,Grades!$A:$A,"="&amp;Alumn_Filtered!$A357,Grades!$J:$J,"=1",Grades!$I:$I,"="&amp;_xlfn.MINIFS(Grades!$I:$I,Grades!$A:$A,"="&amp;$A357))</f>
        <v>0</v>
      </c>
      <c r="N357" s="28">
        <f>IF(G357&lt;&gt;0,SUMIFS(Grades!$P:$P,Grades!$P:$P,"&gt;0",Grades!$A:$A,"="&amp;Alumn_Filtered!$A357,Grades!$J:$J,"=1",Grades!$I:$I,"="&amp;_xlfn.MINIFS(Grades!$I:$I,Grades!$A:$A,"="&amp;$A357))/COUNTIFS(Grades!P:P,"&lt;&gt;BAD",Grades!P:P,"&lt;&gt;DRP",Grades!P:P,"&lt;&gt;CVL",Grades!$A:$A,"="&amp;Alumn_Filtered!$A357,Grades!$J:$J,"=1",Grades!$I:$I,"="&amp;_xlfn.MINIFS(Grades!$I:$I,Grades!$A:$A,"="&amp;$A357)),0)</f>
        <v>0</v>
      </c>
      <c r="O357">
        <f>COUNTIFS(Grades!$A:$A,"="&amp;Alumn_Filtered!$A357,Grades!$J:$J,"=2",Grades!$I:$I,"="&amp;_xlfn.MINIFS(Grades!$I:$I,Grades!$A:$A,"="&amp;$A357))</f>
        <v>0</v>
      </c>
      <c r="P357">
        <f>COUNTIFS(Grades!$A:$A,"="&amp;Alumn_Filtered!$A357,Grades!$P:$P,"=DRP",Grades!$J:$J,"=2",Grades!$I:$I,"="&amp;_xlfn.MINIFS(Grades!$I:$I,Grades!$A:$A,"="&amp;$A357))</f>
        <v>0</v>
      </c>
      <c r="Q357">
        <f>COUNTIFS(Grades!$A:$A,"="&amp;Alumn_Filtered!$A357,Grades!$P:$P,"=BAD",Grades!$J:$J,"=2",Grades!$I:$I,"="&amp;_xlfn.MINIFS(Grades!$I:$I,Grades!$A:$A,"="&amp;$A357))</f>
        <v>0</v>
      </c>
      <c r="R357">
        <f>COUNTIFS(Grades!$A:$A,"="&amp;Alumn_Filtered!$A357,Grades!$P:$P,"CVL",Grades!$J:$J,"=2",Grades!$I:$I,"="&amp;_xlfn.MINIFS(Grades!$I:$I,Grades!$A:$A,"="&amp;$A357))</f>
        <v>0</v>
      </c>
      <c r="S357">
        <f t="shared" si="95"/>
        <v>0</v>
      </c>
      <c r="T357">
        <f>COUNTIFS(Grades!$A:$A,"="&amp;Alumn_Filtered!$A357,Grades!$J:$J,"=2",Grades!$P:$P,"&gt;=0.5",Grades!$I:$I,"="&amp;_xlfn.MINIFS(Grades!$I:$I,Grades!$A:$A,"="&amp;$A357))</f>
        <v>0</v>
      </c>
      <c r="U357" s="28">
        <f t="shared" si="85"/>
        <v>0</v>
      </c>
      <c r="V357">
        <f>COUNTIFS(Grades!$A:$A,"="&amp;Alumn_Filtered!$A357,Grades!$J:$J,"=2",Grades!$P:$P,"&lt;0.5",Grades!$I:$I,"="&amp;_xlfn.MINIFS(Grades!$I:$I,Grades!$A:$A,"="&amp;$A357))</f>
        <v>0</v>
      </c>
      <c r="W357" s="28">
        <f t="shared" si="86"/>
        <v>0</v>
      </c>
      <c r="X357" s="28">
        <f>_xlfn.MAXIFS(Grades!$P:$P,Grades!$A:$A,"="&amp;Alumn_Filtered!$A357,Grades!$J:$J,"=2",Grades!$I:$I,"="&amp;_xlfn.MINIFS(Grades!$I:$I,Grades!$A:$A,"="&amp;$A357))</f>
        <v>0</v>
      </c>
      <c r="Y357" s="28">
        <f>_xlfn.MINIFS(Grades!$P:$P,Grades!$A:$A,"="&amp;Alumn_Filtered!$A357,Grades!$J:$J,"=2",Grades!$I:$I,"="&amp;_xlfn.MINIFS(Grades!$I:$I,Grades!$A:$A,"="&amp;$A357))</f>
        <v>0</v>
      </c>
      <c r="Z357" s="28">
        <f>IF(S357&lt;&gt;0,SUMIFS(Grades!$P:$P,Grades!$P:$P,"&gt;0",Grades!$A:$A,"="&amp;Alumn_Filtered!$A357,Grades!$J:$J,"=2",Grades!$I:$I,"="&amp;_xlfn.MINIFS(Grades!$I:$I,Grades!$A:$A,"="&amp;$A357))/COUNTIFS(Grades!P:P,"&lt;&gt;BAD",Grades!P:P,"&lt;&gt;DRP",Grades!P:P,"&lt;&gt;CVL",Grades!$A:$A,"="&amp;Alumn_Filtered!$A357,Grades!$J:$J,"=2",Grades!$I:$I,"="&amp;_xlfn.MINIFS(Grades!$I:$I,Grades!$A:$A,"="&amp;$A357)),0)</f>
        <v>0</v>
      </c>
      <c r="AA357" s="28">
        <f t="shared" si="87"/>
        <v>0</v>
      </c>
      <c r="AB357">
        <f t="shared" ca="1" si="81"/>
        <v>20</v>
      </c>
      <c r="AC357" t="str">
        <f>LEFT(VLOOKUP($A357,Ingresos!$C:$X,5,FALSE),1)</f>
        <v>S</v>
      </c>
      <c r="AD357">
        <f t="shared" si="88"/>
        <v>1</v>
      </c>
      <c r="AE357" t="str">
        <f>LEFT(VLOOKUP($A357,Ingresos!$C:$X,6,FALSE),1)</f>
        <v>R</v>
      </c>
      <c r="AF357">
        <f t="shared" si="89"/>
        <v>1</v>
      </c>
      <c r="AG357">
        <f>VLOOKUP($A357,Ingresos!$C:$X,9,FALSE)</f>
        <v>523</v>
      </c>
      <c r="AH357" s="28">
        <f t="shared" si="90"/>
        <v>0.51053484602917343</v>
      </c>
      <c r="AI357">
        <f>VLOOKUP($A357,Ingresos!$C:$X,10,FALSE)</f>
        <v>523</v>
      </c>
      <c r="AJ357" s="28">
        <f t="shared" si="91"/>
        <v>0.51053484602917343</v>
      </c>
      <c r="AK357">
        <f>VLOOKUP($A357,Ingresos!$C:$X,11,FALSE)</f>
        <v>551</v>
      </c>
      <c r="AL357" s="28">
        <f t="shared" si="92"/>
        <v>0.55591572123176658</v>
      </c>
      <c r="AM357">
        <f>VLOOKUP($A357,Ingresos!$C:$X,12,FALSE)</f>
        <v>603</v>
      </c>
      <c r="AN357" s="28">
        <f t="shared" si="93"/>
        <v>0.640194489465154</v>
      </c>
      <c r="AO357" t="str">
        <f>VLOOKUP($A357,Ingresos!$C:$X,18,FALSE)</f>
        <v>RM</v>
      </c>
      <c r="AP357">
        <f t="shared" si="96"/>
        <v>13</v>
      </c>
      <c r="AQ357" t="str">
        <f>VLOOKUP($A357,Ingresos!$C:$X,19,FALSE)</f>
        <v>H1</v>
      </c>
      <c r="AR357">
        <f t="shared" si="94"/>
        <v>1</v>
      </c>
      <c r="AS357">
        <f>VLOOKUP($A357,Ingresos!$C:$X,22,FALSE)</f>
        <v>12</v>
      </c>
    </row>
    <row r="358" spans="1:45" x14ac:dyDescent="0.25">
      <c r="A358">
        <v>195645701</v>
      </c>
      <c r="B358">
        <f>IF((_xlfn.MAXIFS(Grades!$I:$I,Grades!$A:$A,"="&amp;$A358)-_xlfn.MINIFS(Grades!$I:$I,Grades!$A:$A,"="&amp;$A358))=0,0,1)</f>
        <v>1</v>
      </c>
      <c r="C358">
        <f>COUNTIFS(Grades!$A:$A,"="&amp;Alumn_Filtered!$A358,Grades!$J:$J,"=1",Grades!$I:$I,"="&amp;_xlfn.MINIFS(Grades!$I:$I,Grades!$A:$A,"="&amp;$A358))</f>
        <v>6</v>
      </c>
      <c r="D358">
        <f>COUNTIFS(Grades!$A:$A,"="&amp;Alumn_Filtered!$A358,Grades!$P:$P,"=DRP",Grades!$J:$J,"=1",Grades!$I:$I,"="&amp;_xlfn.MINIFS(Grades!$I:$I,Grades!$A:$A,"="&amp;$A358))</f>
        <v>0</v>
      </c>
      <c r="E358">
        <f>COUNTIFS(Grades!$A:$A,"="&amp;Alumn_Filtered!$A358,Grades!$P:$P,"=BAD",Grades!$J:$J,"=1",Grades!$I:$I,"="&amp;_xlfn.MINIFS(Grades!$I:$I,Grades!$A:$A,"="&amp;$A358))</f>
        <v>0</v>
      </c>
      <c r="F358">
        <f>COUNTIFS(Grades!$A:$A,"="&amp;Alumn_Filtered!$A358,Grades!$P:$P,"CVL",Grades!$J:$J,"=1",Grades!$I:$I,"="&amp;_xlfn.MINIFS(Grades!$I:$I,Grades!$A:$A,"="&amp;$A358))</f>
        <v>0</v>
      </c>
      <c r="G358" s="30">
        <f t="shared" si="82"/>
        <v>6</v>
      </c>
      <c r="H358">
        <f>COUNTIFS(Grades!$A:$A,"="&amp;Alumn_Filtered!$A358,Grades!$J:$J,"=1",Grades!$P:$P,"&gt;=0.5",Grades!$I:$I,"="&amp;_xlfn.MINIFS(Grades!$I:$I,Grades!$A:$A,"="&amp;$A358))</f>
        <v>3</v>
      </c>
      <c r="I358" s="28">
        <f t="shared" si="83"/>
        <v>0.5</v>
      </c>
      <c r="J358">
        <f>COUNTIFS(Grades!$A:$A,"="&amp;Alumn_Filtered!$A358,Grades!$J:$J,"=1",Grades!$P:$P,"&lt;0.5",Grades!$I:$I,"="&amp;_xlfn.MINIFS(Grades!$I:$I,Grades!$A:$A,"="&amp;$A358))</f>
        <v>3</v>
      </c>
      <c r="K358" s="28">
        <f t="shared" si="84"/>
        <v>0.5</v>
      </c>
      <c r="L358" s="28">
        <f>_xlfn.MAXIFS(Grades!$P:$P,Grades!$A:$A,"="&amp;Alumn_Filtered!$A358,Grades!$J:$J,"=1",Grades!$I:$I,"="&amp;_xlfn.MINIFS(Grades!$I:$I,Grades!$A:$A,"="&amp;$A358))</f>
        <v>0.6</v>
      </c>
      <c r="M358" s="28">
        <f>_xlfn.MINIFS(Grades!$P:$P,Grades!$A:$A,"="&amp;Alumn_Filtered!$A358,Grades!$J:$J,"=1",Grades!$I:$I,"="&amp;_xlfn.MINIFS(Grades!$I:$I,Grades!$A:$A,"="&amp;$A358))</f>
        <v>0</v>
      </c>
      <c r="N358" s="28">
        <f>IF(G358&lt;&gt;0,SUMIFS(Grades!$P:$P,Grades!$P:$P,"&gt;0",Grades!$A:$A,"="&amp;Alumn_Filtered!$A358,Grades!$J:$J,"=1",Grades!$I:$I,"="&amp;_xlfn.MINIFS(Grades!$I:$I,Grades!$A:$A,"="&amp;$A358))/COUNTIFS(Grades!P:P,"&lt;&gt;BAD",Grades!P:P,"&lt;&gt;DRP",Grades!P:P,"&lt;&gt;CVL",Grades!$A:$A,"="&amp;Alumn_Filtered!$A358,Grades!$J:$J,"=1",Grades!$I:$I,"="&amp;_xlfn.MINIFS(Grades!$I:$I,Grades!$A:$A,"="&amp;$A358)),0)</f>
        <v>0.43055555555555558</v>
      </c>
      <c r="O358">
        <f>COUNTIFS(Grades!$A:$A,"="&amp;Alumn_Filtered!$A358,Grades!$J:$J,"=2",Grades!$I:$I,"="&amp;_xlfn.MINIFS(Grades!$I:$I,Grades!$A:$A,"="&amp;$A358))</f>
        <v>7</v>
      </c>
      <c r="P358">
        <f>COUNTIFS(Grades!$A:$A,"="&amp;Alumn_Filtered!$A358,Grades!$P:$P,"=DRP",Grades!$J:$J,"=2",Grades!$I:$I,"="&amp;_xlfn.MINIFS(Grades!$I:$I,Grades!$A:$A,"="&amp;$A358))</f>
        <v>0</v>
      </c>
      <c r="Q358">
        <f>COUNTIFS(Grades!$A:$A,"="&amp;Alumn_Filtered!$A358,Grades!$P:$P,"=BAD",Grades!$J:$J,"=2",Grades!$I:$I,"="&amp;_xlfn.MINIFS(Grades!$I:$I,Grades!$A:$A,"="&amp;$A358))</f>
        <v>0</v>
      </c>
      <c r="R358">
        <f>COUNTIFS(Grades!$A:$A,"="&amp;Alumn_Filtered!$A358,Grades!$P:$P,"CVL",Grades!$J:$J,"=2",Grades!$I:$I,"="&amp;_xlfn.MINIFS(Grades!$I:$I,Grades!$A:$A,"="&amp;$A358))</f>
        <v>0</v>
      </c>
      <c r="S358">
        <f t="shared" si="95"/>
        <v>7</v>
      </c>
      <c r="T358">
        <f>COUNTIFS(Grades!$A:$A,"="&amp;Alumn_Filtered!$A358,Grades!$J:$J,"=2",Grades!$P:$P,"&gt;=0.5",Grades!$I:$I,"="&amp;_xlfn.MINIFS(Grades!$I:$I,Grades!$A:$A,"="&amp;$A358))</f>
        <v>2</v>
      </c>
      <c r="U358" s="28">
        <f t="shared" si="85"/>
        <v>0.2857142857142857</v>
      </c>
      <c r="V358">
        <f>COUNTIFS(Grades!$A:$A,"="&amp;Alumn_Filtered!$A358,Grades!$J:$J,"=2",Grades!$P:$P,"&lt;0.5",Grades!$I:$I,"="&amp;_xlfn.MINIFS(Grades!$I:$I,Grades!$A:$A,"="&amp;$A358))</f>
        <v>5</v>
      </c>
      <c r="W358" s="28">
        <f t="shared" si="86"/>
        <v>0.7142857142857143</v>
      </c>
      <c r="X358" s="28">
        <f>_xlfn.MAXIFS(Grades!$P:$P,Grades!$A:$A,"="&amp;Alumn_Filtered!$A358,Grades!$J:$J,"=2",Grades!$I:$I,"="&amp;_xlfn.MINIFS(Grades!$I:$I,Grades!$A:$A,"="&amp;$A358))</f>
        <v>0.8833333333333333</v>
      </c>
      <c r="Y358" s="28">
        <f>_xlfn.MINIFS(Grades!$P:$P,Grades!$A:$A,"="&amp;Alumn_Filtered!$A358,Grades!$J:$J,"=2",Grades!$I:$I,"="&amp;_xlfn.MINIFS(Grades!$I:$I,Grades!$A:$A,"="&amp;$A358))</f>
        <v>0.10000000000000002</v>
      </c>
      <c r="Z358" s="28">
        <f>IF(S358&lt;&gt;0,SUMIFS(Grades!$P:$P,Grades!$P:$P,"&gt;0",Grades!$A:$A,"="&amp;Alumn_Filtered!$A358,Grades!$J:$J,"=2",Grades!$I:$I,"="&amp;_xlfn.MINIFS(Grades!$I:$I,Grades!$A:$A,"="&amp;$A358))/COUNTIFS(Grades!P:P,"&lt;&gt;BAD",Grades!P:P,"&lt;&gt;DRP",Grades!P:P,"&lt;&gt;CVL",Grades!$A:$A,"="&amp;Alumn_Filtered!$A358,Grades!$J:$J,"=2",Grades!$I:$I,"="&amp;_xlfn.MINIFS(Grades!$I:$I,Grades!$A:$A,"="&amp;$A358)),0)</f>
        <v>0.41666666666666669</v>
      </c>
      <c r="AA358" s="28">
        <f t="shared" si="87"/>
        <v>-1.3888888888888895E-2</v>
      </c>
      <c r="AB358">
        <f t="shared" ca="1" si="81"/>
        <v>20</v>
      </c>
      <c r="AC358" t="str">
        <f>LEFT(VLOOKUP($A358,Ingresos!$C:$X,5,FALSE),1)</f>
        <v>S</v>
      </c>
      <c r="AD358">
        <f t="shared" si="88"/>
        <v>1</v>
      </c>
      <c r="AE358" t="str">
        <f>LEFT(VLOOKUP($A358,Ingresos!$C:$X,6,FALSE),1)</f>
        <v>R</v>
      </c>
      <c r="AF358">
        <f t="shared" si="89"/>
        <v>1</v>
      </c>
      <c r="AG358">
        <f>VLOOKUP($A358,Ingresos!$C:$X,9,FALSE)</f>
        <v>496</v>
      </c>
      <c r="AH358" s="28">
        <f t="shared" si="90"/>
        <v>0.46677471636953</v>
      </c>
      <c r="AI358">
        <f>VLOOKUP($A358,Ingresos!$C:$X,10,FALSE)</f>
        <v>496</v>
      </c>
      <c r="AJ358" s="28">
        <f t="shared" si="91"/>
        <v>0.46677471636953</v>
      </c>
      <c r="AK358">
        <f>VLOOKUP($A358,Ingresos!$C:$X,11,FALSE)</f>
        <v>525</v>
      </c>
      <c r="AL358" s="28">
        <f t="shared" si="92"/>
        <v>0.51377633711507298</v>
      </c>
      <c r="AM358">
        <f>VLOOKUP($A358,Ingresos!$C:$X,12,FALSE)</f>
        <v>590</v>
      </c>
      <c r="AN358" s="28">
        <f t="shared" si="93"/>
        <v>0.61912479740680715</v>
      </c>
      <c r="AO358" t="str">
        <f>VLOOKUP($A358,Ingresos!$C:$X,18,FALSE)</f>
        <v>RM</v>
      </c>
      <c r="AP358">
        <f t="shared" si="96"/>
        <v>13</v>
      </c>
      <c r="AQ358" t="str">
        <f>VLOOKUP($A358,Ingresos!$C:$X,19,FALSE)</f>
        <v>H1</v>
      </c>
      <c r="AR358">
        <f t="shared" si="94"/>
        <v>1</v>
      </c>
      <c r="AS358">
        <f>VLOOKUP($A358,Ingresos!$C:$X,22,FALSE)</f>
        <v>7</v>
      </c>
    </row>
    <row r="359" spans="1:45" x14ac:dyDescent="0.25">
      <c r="A359">
        <v>195646457</v>
      </c>
      <c r="B359">
        <f>IF((_xlfn.MAXIFS(Grades!$I:$I,Grades!$A:$A,"="&amp;$A359)-_xlfn.MINIFS(Grades!$I:$I,Grades!$A:$A,"="&amp;$A359))=0,0,1)</f>
        <v>1</v>
      </c>
      <c r="C359">
        <f>COUNTIFS(Grades!$A:$A,"="&amp;Alumn_Filtered!$A359,Grades!$J:$J,"=1",Grades!$I:$I,"="&amp;_xlfn.MINIFS(Grades!$I:$I,Grades!$A:$A,"="&amp;$A359))</f>
        <v>6</v>
      </c>
      <c r="D359">
        <f>COUNTIFS(Grades!$A:$A,"="&amp;Alumn_Filtered!$A359,Grades!$P:$P,"=DRP",Grades!$J:$J,"=1",Grades!$I:$I,"="&amp;_xlfn.MINIFS(Grades!$I:$I,Grades!$A:$A,"="&amp;$A359))</f>
        <v>0</v>
      </c>
      <c r="E359">
        <f>COUNTIFS(Grades!$A:$A,"="&amp;Alumn_Filtered!$A359,Grades!$P:$P,"=BAD",Grades!$J:$J,"=1",Grades!$I:$I,"="&amp;_xlfn.MINIFS(Grades!$I:$I,Grades!$A:$A,"="&amp;$A359))</f>
        <v>0</v>
      </c>
      <c r="F359">
        <f>COUNTIFS(Grades!$A:$A,"="&amp;Alumn_Filtered!$A359,Grades!$P:$P,"CVL",Grades!$J:$J,"=1",Grades!$I:$I,"="&amp;_xlfn.MINIFS(Grades!$I:$I,Grades!$A:$A,"="&amp;$A359))</f>
        <v>0</v>
      </c>
      <c r="G359" s="30">
        <f t="shared" si="82"/>
        <v>6</v>
      </c>
      <c r="H359">
        <f>COUNTIFS(Grades!$A:$A,"="&amp;Alumn_Filtered!$A359,Grades!$J:$J,"=1",Grades!$P:$P,"&gt;=0.5",Grades!$I:$I,"="&amp;_xlfn.MINIFS(Grades!$I:$I,Grades!$A:$A,"="&amp;$A359))</f>
        <v>2</v>
      </c>
      <c r="I359" s="28">
        <f t="shared" si="83"/>
        <v>0.33333333333333331</v>
      </c>
      <c r="J359">
        <f>COUNTIFS(Grades!$A:$A,"="&amp;Alumn_Filtered!$A359,Grades!$J:$J,"=1",Grades!$P:$P,"&lt;0.5",Grades!$I:$I,"="&amp;_xlfn.MINIFS(Grades!$I:$I,Grades!$A:$A,"="&amp;$A359))</f>
        <v>4</v>
      </c>
      <c r="K359" s="28">
        <f t="shared" si="84"/>
        <v>0.66666666666666663</v>
      </c>
      <c r="L359" s="28">
        <f>_xlfn.MAXIFS(Grades!$P:$P,Grades!$A:$A,"="&amp;Alumn_Filtered!$A359,Grades!$J:$J,"=1",Grades!$I:$I,"="&amp;_xlfn.MINIFS(Grades!$I:$I,Grades!$A:$A,"="&amp;$A359))</f>
        <v>0.66666666666666663</v>
      </c>
      <c r="M359" s="28">
        <f>_xlfn.MINIFS(Grades!$P:$P,Grades!$A:$A,"="&amp;Alumn_Filtered!$A359,Grades!$J:$J,"=1",Grades!$I:$I,"="&amp;_xlfn.MINIFS(Grades!$I:$I,Grades!$A:$A,"="&amp;$A359))</f>
        <v>0.28333333333333338</v>
      </c>
      <c r="N359" s="28">
        <f>IF(G359&lt;&gt;0,SUMIFS(Grades!$P:$P,Grades!$P:$P,"&gt;0",Grades!$A:$A,"="&amp;Alumn_Filtered!$A359,Grades!$J:$J,"=1",Grades!$I:$I,"="&amp;_xlfn.MINIFS(Grades!$I:$I,Grades!$A:$A,"="&amp;$A359))/COUNTIFS(Grades!P:P,"&lt;&gt;BAD",Grades!P:P,"&lt;&gt;DRP",Grades!P:P,"&lt;&gt;CVL",Grades!$A:$A,"="&amp;Alumn_Filtered!$A359,Grades!$J:$J,"=1",Grades!$I:$I,"="&amp;_xlfn.MINIFS(Grades!$I:$I,Grades!$A:$A,"="&amp;$A359)),0)</f>
        <v>0.40833333333333338</v>
      </c>
      <c r="O359">
        <f>COUNTIFS(Grades!$A:$A,"="&amp;Alumn_Filtered!$A359,Grades!$J:$J,"=2",Grades!$I:$I,"="&amp;_xlfn.MINIFS(Grades!$I:$I,Grades!$A:$A,"="&amp;$A359))</f>
        <v>6</v>
      </c>
      <c r="P359">
        <f>COUNTIFS(Grades!$A:$A,"="&amp;Alumn_Filtered!$A359,Grades!$P:$P,"=DRP",Grades!$J:$J,"=2",Grades!$I:$I,"="&amp;_xlfn.MINIFS(Grades!$I:$I,Grades!$A:$A,"="&amp;$A359))</f>
        <v>0</v>
      </c>
      <c r="Q359">
        <f>COUNTIFS(Grades!$A:$A,"="&amp;Alumn_Filtered!$A359,Grades!$P:$P,"=BAD",Grades!$J:$J,"=2",Grades!$I:$I,"="&amp;_xlfn.MINIFS(Grades!$I:$I,Grades!$A:$A,"="&amp;$A359))</f>
        <v>0</v>
      </c>
      <c r="R359">
        <f>COUNTIFS(Grades!$A:$A,"="&amp;Alumn_Filtered!$A359,Grades!$P:$P,"CVL",Grades!$J:$J,"=2",Grades!$I:$I,"="&amp;_xlfn.MINIFS(Grades!$I:$I,Grades!$A:$A,"="&amp;$A359))</f>
        <v>0</v>
      </c>
      <c r="S359">
        <f t="shared" si="95"/>
        <v>6</v>
      </c>
      <c r="T359">
        <f>COUNTIFS(Grades!$A:$A,"="&amp;Alumn_Filtered!$A359,Grades!$J:$J,"=2",Grades!$P:$P,"&gt;=0.5",Grades!$I:$I,"="&amp;_xlfn.MINIFS(Grades!$I:$I,Grades!$A:$A,"="&amp;$A359))</f>
        <v>1</v>
      </c>
      <c r="U359" s="28">
        <f t="shared" si="85"/>
        <v>0.16666666666666666</v>
      </c>
      <c r="V359">
        <f>COUNTIFS(Grades!$A:$A,"="&amp;Alumn_Filtered!$A359,Grades!$J:$J,"=2",Grades!$P:$P,"&lt;0.5",Grades!$I:$I,"="&amp;_xlfn.MINIFS(Grades!$I:$I,Grades!$A:$A,"="&amp;$A359))</f>
        <v>5</v>
      </c>
      <c r="W359" s="28">
        <f t="shared" si="86"/>
        <v>0.83333333333333337</v>
      </c>
      <c r="X359" s="28">
        <f>_xlfn.MAXIFS(Grades!$P:$P,Grades!$A:$A,"="&amp;Alumn_Filtered!$A359,Grades!$J:$J,"=2",Grades!$I:$I,"="&amp;_xlfn.MINIFS(Grades!$I:$I,Grades!$A:$A,"="&amp;$A359))</f>
        <v>0.5</v>
      </c>
      <c r="Y359" s="28">
        <f>_xlfn.MINIFS(Grades!$P:$P,Grades!$A:$A,"="&amp;Alumn_Filtered!$A359,Grades!$J:$J,"=2",Grades!$I:$I,"="&amp;_xlfn.MINIFS(Grades!$I:$I,Grades!$A:$A,"="&amp;$A359))</f>
        <v>0.18333333333333335</v>
      </c>
      <c r="Z359" s="28">
        <f>IF(S359&lt;&gt;0,SUMIFS(Grades!$P:$P,Grades!$P:$P,"&gt;0",Grades!$A:$A,"="&amp;Alumn_Filtered!$A359,Grades!$J:$J,"=2",Grades!$I:$I,"="&amp;_xlfn.MINIFS(Grades!$I:$I,Grades!$A:$A,"="&amp;$A359))/COUNTIFS(Grades!P:P,"&lt;&gt;BAD",Grades!P:P,"&lt;&gt;DRP",Grades!P:P,"&lt;&gt;CVL",Grades!$A:$A,"="&amp;Alumn_Filtered!$A359,Grades!$J:$J,"=2",Grades!$I:$I,"="&amp;_xlfn.MINIFS(Grades!$I:$I,Grades!$A:$A,"="&amp;$A359)),0)</f>
        <v>0.31388888888888894</v>
      </c>
      <c r="AA359" s="28">
        <f t="shared" si="87"/>
        <v>-9.4444444444444442E-2</v>
      </c>
      <c r="AB359">
        <f t="shared" ca="1" si="81"/>
        <v>20</v>
      </c>
      <c r="AC359" t="str">
        <f>LEFT(VLOOKUP($A359,Ingresos!$C:$X,5,FALSE),1)</f>
        <v>S</v>
      </c>
      <c r="AD359">
        <f t="shared" si="88"/>
        <v>1</v>
      </c>
      <c r="AE359" t="str">
        <f>LEFT(VLOOKUP($A359,Ingresos!$C:$X,6,FALSE),1)</f>
        <v>R</v>
      </c>
      <c r="AF359">
        <f t="shared" si="89"/>
        <v>1</v>
      </c>
      <c r="AG359">
        <f>VLOOKUP($A359,Ingresos!$C:$X,9,FALSE)</f>
        <v>423</v>
      </c>
      <c r="AH359" s="28">
        <f t="shared" si="90"/>
        <v>0.34846029173419774</v>
      </c>
      <c r="AI359">
        <f>VLOOKUP($A359,Ingresos!$C:$X,10,FALSE)</f>
        <v>423</v>
      </c>
      <c r="AJ359" s="28">
        <f t="shared" si="91"/>
        <v>0.34846029173419774</v>
      </c>
      <c r="AK359">
        <f>VLOOKUP($A359,Ingresos!$C:$X,11,FALSE)</f>
        <v>525</v>
      </c>
      <c r="AL359" s="28">
        <f t="shared" si="92"/>
        <v>0.51377633711507298</v>
      </c>
      <c r="AM359">
        <f>VLOOKUP($A359,Ingresos!$C:$X,12,FALSE)</f>
        <v>527</v>
      </c>
      <c r="AN359" s="28">
        <f t="shared" si="93"/>
        <v>0.51701782820097242</v>
      </c>
      <c r="AO359" t="str">
        <f>VLOOKUP($A359,Ingresos!$C:$X,18,FALSE)</f>
        <v>RM</v>
      </c>
      <c r="AP359">
        <f t="shared" si="96"/>
        <v>13</v>
      </c>
      <c r="AQ359" t="str">
        <f>VLOOKUP($A359,Ingresos!$C:$X,19,FALSE)</f>
        <v>T2</v>
      </c>
      <c r="AR359">
        <f t="shared" si="94"/>
        <v>4</v>
      </c>
      <c r="AS359">
        <f>VLOOKUP($A359,Ingresos!$C:$X,22,FALSE)</f>
        <v>4</v>
      </c>
    </row>
    <row r="360" spans="1:45" x14ac:dyDescent="0.25">
      <c r="A360">
        <v>195647984</v>
      </c>
      <c r="B360">
        <f>IF((_xlfn.MAXIFS(Grades!$I:$I,Grades!$A:$A,"="&amp;$A360)-_xlfn.MINIFS(Grades!$I:$I,Grades!$A:$A,"="&amp;$A360))=0,0,1)</f>
        <v>1</v>
      </c>
      <c r="C360">
        <f>COUNTIFS(Grades!$A:$A,"="&amp;Alumn_Filtered!$A360,Grades!$J:$J,"=1",Grades!$I:$I,"="&amp;_xlfn.MINIFS(Grades!$I:$I,Grades!$A:$A,"="&amp;$A360))</f>
        <v>6</v>
      </c>
      <c r="D360">
        <f>COUNTIFS(Grades!$A:$A,"="&amp;Alumn_Filtered!$A360,Grades!$P:$P,"=DRP",Grades!$J:$J,"=1",Grades!$I:$I,"="&amp;_xlfn.MINIFS(Grades!$I:$I,Grades!$A:$A,"="&amp;$A360))</f>
        <v>0</v>
      </c>
      <c r="E360">
        <f>COUNTIFS(Grades!$A:$A,"="&amp;Alumn_Filtered!$A360,Grades!$P:$P,"=BAD",Grades!$J:$J,"=1",Grades!$I:$I,"="&amp;_xlfn.MINIFS(Grades!$I:$I,Grades!$A:$A,"="&amp;$A360))</f>
        <v>0</v>
      </c>
      <c r="F360">
        <f>COUNTIFS(Grades!$A:$A,"="&amp;Alumn_Filtered!$A360,Grades!$P:$P,"CVL",Grades!$J:$J,"=1",Grades!$I:$I,"="&amp;_xlfn.MINIFS(Grades!$I:$I,Grades!$A:$A,"="&amp;$A360))</f>
        <v>0</v>
      </c>
      <c r="G360" s="30">
        <f t="shared" si="82"/>
        <v>6</v>
      </c>
      <c r="H360">
        <f>COUNTIFS(Grades!$A:$A,"="&amp;Alumn_Filtered!$A360,Grades!$J:$J,"=1",Grades!$P:$P,"&gt;=0.5",Grades!$I:$I,"="&amp;_xlfn.MINIFS(Grades!$I:$I,Grades!$A:$A,"="&amp;$A360))</f>
        <v>1</v>
      </c>
      <c r="I360" s="28">
        <f t="shared" si="83"/>
        <v>0.16666666666666666</v>
      </c>
      <c r="J360">
        <f>COUNTIFS(Grades!$A:$A,"="&amp;Alumn_Filtered!$A360,Grades!$J:$J,"=1",Grades!$P:$P,"&lt;0.5",Grades!$I:$I,"="&amp;_xlfn.MINIFS(Grades!$I:$I,Grades!$A:$A,"="&amp;$A360))</f>
        <v>5</v>
      </c>
      <c r="K360" s="28">
        <f t="shared" si="84"/>
        <v>0.83333333333333337</v>
      </c>
      <c r="L360" s="28">
        <f>_xlfn.MAXIFS(Grades!$P:$P,Grades!$A:$A,"="&amp;Alumn_Filtered!$A360,Grades!$J:$J,"=1",Grades!$I:$I,"="&amp;_xlfn.MINIFS(Grades!$I:$I,Grades!$A:$A,"="&amp;$A360))</f>
        <v>0.95000000000000007</v>
      </c>
      <c r="M360" s="28">
        <f>_xlfn.MINIFS(Grades!$P:$P,Grades!$A:$A,"="&amp;Alumn_Filtered!$A360,Grades!$J:$J,"=1",Grades!$I:$I,"="&amp;_xlfn.MINIFS(Grades!$I:$I,Grades!$A:$A,"="&amp;$A360))</f>
        <v>0.25</v>
      </c>
      <c r="N360" s="28">
        <f>IF(G360&lt;&gt;0,SUMIFS(Grades!$P:$P,Grades!$P:$P,"&gt;0",Grades!$A:$A,"="&amp;Alumn_Filtered!$A360,Grades!$J:$J,"=1",Grades!$I:$I,"="&amp;_xlfn.MINIFS(Grades!$I:$I,Grades!$A:$A,"="&amp;$A360))/COUNTIFS(Grades!P:P,"&lt;&gt;BAD",Grades!P:P,"&lt;&gt;DRP",Grades!P:P,"&lt;&gt;CVL",Grades!$A:$A,"="&amp;Alumn_Filtered!$A360,Grades!$J:$J,"=1",Grades!$I:$I,"="&amp;_xlfn.MINIFS(Grades!$I:$I,Grades!$A:$A,"="&amp;$A360)),0)</f>
        <v>0.47222222222222215</v>
      </c>
      <c r="O360">
        <f>COUNTIFS(Grades!$A:$A,"="&amp;Alumn_Filtered!$A360,Grades!$J:$J,"=2",Grades!$I:$I,"="&amp;_xlfn.MINIFS(Grades!$I:$I,Grades!$A:$A,"="&amp;$A360))</f>
        <v>8</v>
      </c>
      <c r="P360">
        <f>COUNTIFS(Grades!$A:$A,"="&amp;Alumn_Filtered!$A360,Grades!$P:$P,"=DRP",Grades!$J:$J,"=2",Grades!$I:$I,"="&amp;_xlfn.MINIFS(Grades!$I:$I,Grades!$A:$A,"="&amp;$A360))</f>
        <v>1</v>
      </c>
      <c r="Q360">
        <f>COUNTIFS(Grades!$A:$A,"="&amp;Alumn_Filtered!$A360,Grades!$P:$P,"=BAD",Grades!$J:$J,"=2",Grades!$I:$I,"="&amp;_xlfn.MINIFS(Grades!$I:$I,Grades!$A:$A,"="&amp;$A360))</f>
        <v>0</v>
      </c>
      <c r="R360">
        <f>COUNTIFS(Grades!$A:$A,"="&amp;Alumn_Filtered!$A360,Grades!$P:$P,"CVL",Grades!$J:$J,"=2",Grades!$I:$I,"="&amp;_xlfn.MINIFS(Grades!$I:$I,Grades!$A:$A,"="&amp;$A360))</f>
        <v>0</v>
      </c>
      <c r="S360">
        <f t="shared" si="95"/>
        <v>7</v>
      </c>
      <c r="T360">
        <f>COUNTIFS(Grades!$A:$A,"="&amp;Alumn_Filtered!$A360,Grades!$J:$J,"=2",Grades!$P:$P,"&gt;=0.5",Grades!$I:$I,"="&amp;_xlfn.MINIFS(Grades!$I:$I,Grades!$A:$A,"="&amp;$A360))</f>
        <v>6</v>
      </c>
      <c r="U360" s="28">
        <f t="shared" si="85"/>
        <v>0.8571428571428571</v>
      </c>
      <c r="V360">
        <f>COUNTIFS(Grades!$A:$A,"="&amp;Alumn_Filtered!$A360,Grades!$J:$J,"=2",Grades!$P:$P,"&lt;0.5",Grades!$I:$I,"="&amp;_xlfn.MINIFS(Grades!$I:$I,Grades!$A:$A,"="&amp;$A360))</f>
        <v>1</v>
      </c>
      <c r="W360" s="28">
        <f t="shared" si="86"/>
        <v>0.14285714285714285</v>
      </c>
      <c r="X360" s="28">
        <f>_xlfn.MAXIFS(Grades!$P:$P,Grades!$A:$A,"="&amp;Alumn_Filtered!$A360,Grades!$J:$J,"=2",Grades!$I:$I,"="&amp;_xlfn.MINIFS(Grades!$I:$I,Grades!$A:$A,"="&amp;$A360))</f>
        <v>0.91666666666666663</v>
      </c>
      <c r="Y360" s="28">
        <f>_xlfn.MINIFS(Grades!$P:$P,Grades!$A:$A,"="&amp;Alumn_Filtered!$A360,Grades!$J:$J,"=2",Grades!$I:$I,"="&amp;_xlfn.MINIFS(Grades!$I:$I,Grades!$A:$A,"="&amp;$A360))</f>
        <v>0.3666666666666667</v>
      </c>
      <c r="Z360" s="28">
        <f>IF(S360&lt;&gt;0,SUMIFS(Grades!$P:$P,Grades!$P:$P,"&gt;0",Grades!$A:$A,"="&amp;Alumn_Filtered!$A360,Grades!$J:$J,"=2",Grades!$I:$I,"="&amp;_xlfn.MINIFS(Grades!$I:$I,Grades!$A:$A,"="&amp;$A360))/COUNTIFS(Grades!P:P,"&lt;&gt;BAD",Grades!P:P,"&lt;&gt;DRP",Grades!P:P,"&lt;&gt;CVL",Grades!$A:$A,"="&amp;Alumn_Filtered!$A360,Grades!$J:$J,"=2",Grades!$I:$I,"="&amp;_xlfn.MINIFS(Grades!$I:$I,Grades!$A:$A,"="&amp;$A360)),0)</f>
        <v>0.68333333333333335</v>
      </c>
      <c r="AA360" s="28">
        <f t="shared" si="87"/>
        <v>0.21111111111111119</v>
      </c>
      <c r="AB360">
        <f t="shared" ca="1" si="81"/>
        <v>20</v>
      </c>
      <c r="AC360" t="str">
        <f>LEFT(VLOOKUP($A360,Ingresos!$C:$X,5,FALSE),1)</f>
        <v>S</v>
      </c>
      <c r="AD360">
        <f t="shared" si="88"/>
        <v>1</v>
      </c>
      <c r="AE360" t="str">
        <f>LEFT(VLOOKUP($A360,Ingresos!$C:$X,6,FALSE),1)</f>
        <v>R</v>
      </c>
      <c r="AF360">
        <f t="shared" si="89"/>
        <v>1</v>
      </c>
      <c r="AG360">
        <f>VLOOKUP($A360,Ingresos!$C:$X,9,FALSE)</f>
        <v>601</v>
      </c>
      <c r="AH360" s="28">
        <f t="shared" si="90"/>
        <v>0.63695299837925445</v>
      </c>
      <c r="AI360">
        <f>VLOOKUP($A360,Ingresos!$C:$X,10,FALSE)</f>
        <v>601</v>
      </c>
      <c r="AJ360" s="28">
        <f t="shared" si="91"/>
        <v>0.63695299837925445</v>
      </c>
      <c r="AK360">
        <f>VLOOKUP($A360,Ingresos!$C:$X,11,FALSE)</f>
        <v>681</v>
      </c>
      <c r="AL360" s="28">
        <f t="shared" si="92"/>
        <v>0.76661264181523503</v>
      </c>
      <c r="AM360">
        <f>VLOOKUP($A360,Ingresos!$C:$X,12,FALSE)</f>
        <v>697</v>
      </c>
      <c r="AN360" s="28">
        <f t="shared" si="93"/>
        <v>0.7925445705024311</v>
      </c>
      <c r="AO360">
        <f>VLOOKUP($A360,Ingresos!$C:$X,18,FALSE)</f>
        <v>13</v>
      </c>
      <c r="AP360">
        <f t="shared" si="96"/>
        <v>13</v>
      </c>
      <c r="AQ360" t="str">
        <f>VLOOKUP($A360,Ingresos!$C:$X,19,FALSE)</f>
        <v>H1</v>
      </c>
      <c r="AR360">
        <f t="shared" si="94"/>
        <v>1</v>
      </c>
      <c r="AS360">
        <f>VLOOKUP($A360,Ingresos!$C:$X,22,FALSE)</f>
        <v>5</v>
      </c>
    </row>
    <row r="361" spans="1:45" x14ac:dyDescent="0.25">
      <c r="A361">
        <v>195662940</v>
      </c>
      <c r="B361">
        <f>IF((_xlfn.MAXIFS(Grades!$I:$I,Grades!$A:$A,"="&amp;$A361)-_xlfn.MINIFS(Grades!$I:$I,Grades!$A:$A,"="&amp;$A361))=0,0,1)</f>
        <v>1</v>
      </c>
      <c r="C361">
        <f>COUNTIFS(Grades!$A:$A,"="&amp;Alumn_Filtered!$A361,Grades!$J:$J,"=1",Grades!$I:$I,"="&amp;_xlfn.MINIFS(Grades!$I:$I,Grades!$A:$A,"="&amp;$A361))</f>
        <v>6</v>
      </c>
      <c r="D361">
        <f>COUNTIFS(Grades!$A:$A,"="&amp;Alumn_Filtered!$A361,Grades!$P:$P,"=DRP",Grades!$J:$J,"=1",Grades!$I:$I,"="&amp;_xlfn.MINIFS(Grades!$I:$I,Grades!$A:$A,"="&amp;$A361))</f>
        <v>0</v>
      </c>
      <c r="E361">
        <f>COUNTIFS(Grades!$A:$A,"="&amp;Alumn_Filtered!$A361,Grades!$P:$P,"=BAD",Grades!$J:$J,"=1",Grades!$I:$I,"="&amp;_xlfn.MINIFS(Grades!$I:$I,Grades!$A:$A,"="&amp;$A361))</f>
        <v>0</v>
      </c>
      <c r="F361">
        <f>COUNTIFS(Grades!$A:$A,"="&amp;Alumn_Filtered!$A361,Grades!$P:$P,"CVL",Grades!$J:$J,"=1",Grades!$I:$I,"="&amp;_xlfn.MINIFS(Grades!$I:$I,Grades!$A:$A,"="&amp;$A361))</f>
        <v>0</v>
      </c>
      <c r="G361" s="30">
        <f t="shared" si="82"/>
        <v>6</v>
      </c>
      <c r="H361">
        <f>COUNTIFS(Grades!$A:$A,"="&amp;Alumn_Filtered!$A361,Grades!$J:$J,"=1",Grades!$P:$P,"&gt;=0.5",Grades!$I:$I,"="&amp;_xlfn.MINIFS(Grades!$I:$I,Grades!$A:$A,"="&amp;$A361))</f>
        <v>5</v>
      </c>
      <c r="I361" s="28">
        <f t="shared" si="83"/>
        <v>0.83333333333333337</v>
      </c>
      <c r="J361">
        <f>COUNTIFS(Grades!$A:$A,"="&amp;Alumn_Filtered!$A361,Grades!$J:$J,"=1",Grades!$P:$P,"&lt;0.5",Grades!$I:$I,"="&amp;_xlfn.MINIFS(Grades!$I:$I,Grades!$A:$A,"="&amp;$A361))</f>
        <v>1</v>
      </c>
      <c r="K361" s="28">
        <f t="shared" si="84"/>
        <v>0.16666666666666666</v>
      </c>
      <c r="L361" s="28">
        <f>_xlfn.MAXIFS(Grades!$P:$P,Grades!$A:$A,"="&amp;Alumn_Filtered!$A361,Grades!$J:$J,"=1",Grades!$I:$I,"="&amp;_xlfn.MINIFS(Grades!$I:$I,Grades!$A:$A,"="&amp;$A361))</f>
        <v>0.75</v>
      </c>
      <c r="M361" s="28">
        <f>_xlfn.MINIFS(Grades!$P:$P,Grades!$A:$A,"="&amp;Alumn_Filtered!$A361,Grades!$J:$J,"=1",Grades!$I:$I,"="&amp;_xlfn.MINIFS(Grades!$I:$I,Grades!$A:$A,"="&amp;$A361))</f>
        <v>0.46666666666666662</v>
      </c>
      <c r="N361" s="28">
        <f>IF(G361&lt;&gt;0,SUMIFS(Grades!$P:$P,Grades!$P:$P,"&gt;0",Grades!$A:$A,"="&amp;Alumn_Filtered!$A361,Grades!$J:$J,"=1",Grades!$I:$I,"="&amp;_xlfn.MINIFS(Grades!$I:$I,Grades!$A:$A,"="&amp;$A361))/COUNTIFS(Grades!P:P,"&lt;&gt;BAD",Grades!P:P,"&lt;&gt;DRP",Grades!P:P,"&lt;&gt;CVL",Grades!$A:$A,"="&amp;Alumn_Filtered!$A361,Grades!$J:$J,"=1",Grades!$I:$I,"="&amp;_xlfn.MINIFS(Grades!$I:$I,Grades!$A:$A,"="&amp;$A361)),0)</f>
        <v>0.5527777777777777</v>
      </c>
      <c r="O361">
        <f>COUNTIFS(Grades!$A:$A,"="&amp;Alumn_Filtered!$A361,Grades!$J:$J,"=2",Grades!$I:$I,"="&amp;_xlfn.MINIFS(Grades!$I:$I,Grades!$A:$A,"="&amp;$A361))</f>
        <v>8</v>
      </c>
      <c r="P361">
        <f>COUNTIFS(Grades!$A:$A,"="&amp;Alumn_Filtered!$A361,Grades!$P:$P,"=DRP",Grades!$J:$J,"=2",Grades!$I:$I,"="&amp;_xlfn.MINIFS(Grades!$I:$I,Grades!$A:$A,"="&amp;$A361))</f>
        <v>1</v>
      </c>
      <c r="Q361">
        <f>COUNTIFS(Grades!$A:$A,"="&amp;Alumn_Filtered!$A361,Grades!$P:$P,"=BAD",Grades!$J:$J,"=2",Grades!$I:$I,"="&amp;_xlfn.MINIFS(Grades!$I:$I,Grades!$A:$A,"="&amp;$A361))</f>
        <v>0</v>
      </c>
      <c r="R361">
        <f>COUNTIFS(Grades!$A:$A,"="&amp;Alumn_Filtered!$A361,Grades!$P:$P,"CVL",Grades!$J:$J,"=2",Grades!$I:$I,"="&amp;_xlfn.MINIFS(Grades!$I:$I,Grades!$A:$A,"="&amp;$A361))</f>
        <v>0</v>
      </c>
      <c r="S361">
        <f t="shared" si="95"/>
        <v>7</v>
      </c>
      <c r="T361">
        <f>COUNTIFS(Grades!$A:$A,"="&amp;Alumn_Filtered!$A361,Grades!$J:$J,"=2",Grades!$P:$P,"&gt;=0.5",Grades!$I:$I,"="&amp;_xlfn.MINIFS(Grades!$I:$I,Grades!$A:$A,"="&amp;$A361))</f>
        <v>3</v>
      </c>
      <c r="U361" s="28">
        <f t="shared" si="85"/>
        <v>0.42857142857142855</v>
      </c>
      <c r="V361">
        <f>COUNTIFS(Grades!$A:$A,"="&amp;Alumn_Filtered!$A361,Grades!$J:$J,"=2",Grades!$P:$P,"&lt;0.5",Grades!$I:$I,"="&amp;_xlfn.MINIFS(Grades!$I:$I,Grades!$A:$A,"="&amp;$A361))</f>
        <v>4</v>
      </c>
      <c r="W361" s="28">
        <f t="shared" si="86"/>
        <v>0.5714285714285714</v>
      </c>
      <c r="X361" s="28">
        <f>_xlfn.MAXIFS(Grades!$P:$P,Grades!$A:$A,"="&amp;Alumn_Filtered!$A361,Grades!$J:$J,"=2",Grades!$I:$I,"="&amp;_xlfn.MINIFS(Grades!$I:$I,Grades!$A:$A,"="&amp;$A361))</f>
        <v>0.8833333333333333</v>
      </c>
      <c r="Y361" s="28">
        <f>_xlfn.MINIFS(Grades!$P:$P,Grades!$A:$A,"="&amp;Alumn_Filtered!$A361,Grades!$J:$J,"=2",Grades!$I:$I,"="&amp;_xlfn.MINIFS(Grades!$I:$I,Grades!$A:$A,"="&amp;$A361))</f>
        <v>0.25</v>
      </c>
      <c r="Z361" s="28">
        <f>IF(S361&lt;&gt;0,SUMIFS(Grades!$P:$P,Grades!$P:$P,"&gt;0",Grades!$A:$A,"="&amp;Alumn_Filtered!$A361,Grades!$J:$J,"=2",Grades!$I:$I,"="&amp;_xlfn.MINIFS(Grades!$I:$I,Grades!$A:$A,"="&amp;$A361))/COUNTIFS(Grades!P:P,"&lt;&gt;BAD",Grades!P:P,"&lt;&gt;DRP",Grades!P:P,"&lt;&gt;CVL",Grades!$A:$A,"="&amp;Alumn_Filtered!$A361,Grades!$J:$J,"=2",Grades!$I:$I,"="&amp;_xlfn.MINIFS(Grades!$I:$I,Grades!$A:$A,"="&amp;$A361)),0)</f>
        <v>0.47619047619047622</v>
      </c>
      <c r="AA361" s="28">
        <f t="shared" si="87"/>
        <v>-7.6587301587301482E-2</v>
      </c>
      <c r="AB361">
        <f t="shared" ca="1" si="81"/>
        <v>20</v>
      </c>
      <c r="AC361" t="str">
        <f>LEFT(VLOOKUP($A361,Ingresos!$C:$X,5,FALSE),1)</f>
        <v>S</v>
      </c>
      <c r="AD361">
        <f t="shared" si="88"/>
        <v>1</v>
      </c>
      <c r="AE361" t="str">
        <f>LEFT(VLOOKUP($A361,Ingresos!$C:$X,6,FALSE),1)</f>
        <v>R</v>
      </c>
      <c r="AF361">
        <f t="shared" si="89"/>
        <v>1</v>
      </c>
      <c r="AG361">
        <f>VLOOKUP($A361,Ingresos!$C:$X,9,FALSE)</f>
        <v>515</v>
      </c>
      <c r="AH361" s="28">
        <f t="shared" si="90"/>
        <v>0.49756888168557534</v>
      </c>
      <c r="AI361">
        <f>VLOOKUP($A361,Ingresos!$C:$X,10,FALSE)</f>
        <v>541</v>
      </c>
      <c r="AJ361" s="28">
        <f t="shared" si="91"/>
        <v>0.53970826580226905</v>
      </c>
      <c r="AK361">
        <f>VLOOKUP($A361,Ingresos!$C:$X,11,FALSE)</f>
        <v>452</v>
      </c>
      <c r="AL361" s="28">
        <f t="shared" si="92"/>
        <v>0.39546191247974066</v>
      </c>
      <c r="AM361">
        <f>VLOOKUP($A361,Ingresos!$C:$X,12,FALSE)</f>
        <v>597</v>
      </c>
      <c r="AN361" s="28">
        <f t="shared" si="93"/>
        <v>0.63047001620745546</v>
      </c>
      <c r="AO361" t="str">
        <f>VLOOKUP($A361,Ingresos!$C:$X,18,FALSE)</f>
        <v>RM</v>
      </c>
      <c r="AP361">
        <f t="shared" si="96"/>
        <v>13</v>
      </c>
      <c r="AQ361" t="str">
        <f>VLOOKUP($A361,Ingresos!$C:$X,19,FALSE)</f>
        <v>T2</v>
      </c>
      <c r="AR361">
        <f t="shared" si="94"/>
        <v>4</v>
      </c>
      <c r="AS361">
        <f>VLOOKUP($A361,Ingresos!$C:$X,22,FALSE)</f>
        <v>11</v>
      </c>
    </row>
    <row r="362" spans="1:45" x14ac:dyDescent="0.25">
      <c r="A362">
        <v>195671141</v>
      </c>
      <c r="B362">
        <f>IF((_xlfn.MAXIFS(Grades!$I:$I,Grades!$A:$A,"="&amp;$A362)-_xlfn.MINIFS(Grades!$I:$I,Grades!$A:$A,"="&amp;$A362))=0,0,1)</f>
        <v>1</v>
      </c>
      <c r="C362">
        <f>COUNTIFS(Grades!$A:$A,"="&amp;Alumn_Filtered!$A362,Grades!$J:$J,"=1",Grades!$I:$I,"="&amp;_xlfn.MINIFS(Grades!$I:$I,Grades!$A:$A,"="&amp;$A362))</f>
        <v>7</v>
      </c>
      <c r="D362">
        <f>COUNTIFS(Grades!$A:$A,"="&amp;Alumn_Filtered!$A362,Grades!$P:$P,"=DRP",Grades!$J:$J,"=1",Grades!$I:$I,"="&amp;_xlfn.MINIFS(Grades!$I:$I,Grades!$A:$A,"="&amp;$A362))</f>
        <v>0</v>
      </c>
      <c r="E362">
        <f>COUNTIFS(Grades!$A:$A,"="&amp;Alumn_Filtered!$A362,Grades!$P:$P,"=BAD",Grades!$J:$J,"=1",Grades!$I:$I,"="&amp;_xlfn.MINIFS(Grades!$I:$I,Grades!$A:$A,"="&amp;$A362))</f>
        <v>0</v>
      </c>
      <c r="F362">
        <f>COUNTIFS(Grades!$A:$A,"="&amp;Alumn_Filtered!$A362,Grades!$P:$P,"CVL",Grades!$J:$J,"=1",Grades!$I:$I,"="&amp;_xlfn.MINIFS(Grades!$I:$I,Grades!$A:$A,"="&amp;$A362))</f>
        <v>1</v>
      </c>
      <c r="G362" s="30">
        <f t="shared" si="82"/>
        <v>6</v>
      </c>
      <c r="H362">
        <f>COUNTIFS(Grades!$A:$A,"="&amp;Alumn_Filtered!$A362,Grades!$J:$J,"=1",Grades!$P:$P,"&gt;=0.5",Grades!$I:$I,"="&amp;_xlfn.MINIFS(Grades!$I:$I,Grades!$A:$A,"="&amp;$A362))</f>
        <v>4</v>
      </c>
      <c r="I362" s="28">
        <f t="shared" si="83"/>
        <v>0.66666666666666663</v>
      </c>
      <c r="J362">
        <f>COUNTIFS(Grades!$A:$A,"="&amp;Alumn_Filtered!$A362,Grades!$J:$J,"=1",Grades!$P:$P,"&lt;0.5",Grades!$I:$I,"="&amp;_xlfn.MINIFS(Grades!$I:$I,Grades!$A:$A,"="&amp;$A362))</f>
        <v>2</v>
      </c>
      <c r="K362" s="28">
        <f t="shared" si="84"/>
        <v>0.33333333333333331</v>
      </c>
      <c r="L362" s="28">
        <f>_xlfn.MAXIFS(Grades!$P:$P,Grades!$A:$A,"="&amp;Alumn_Filtered!$A362,Grades!$J:$J,"=1",Grades!$I:$I,"="&amp;_xlfn.MINIFS(Grades!$I:$I,Grades!$A:$A,"="&amp;$A362))</f>
        <v>0.85</v>
      </c>
      <c r="M362" s="28">
        <f>_xlfn.MINIFS(Grades!$P:$P,Grades!$A:$A,"="&amp;Alumn_Filtered!$A362,Grades!$J:$J,"=1",Grades!$I:$I,"="&amp;_xlfn.MINIFS(Grades!$I:$I,Grades!$A:$A,"="&amp;$A362))</f>
        <v>0.35000000000000003</v>
      </c>
      <c r="N362" s="28">
        <f>IF(G362&lt;&gt;0,SUMIFS(Grades!$P:$P,Grades!$P:$P,"&gt;0",Grades!$A:$A,"="&amp;Alumn_Filtered!$A362,Grades!$J:$J,"=1",Grades!$I:$I,"="&amp;_xlfn.MINIFS(Grades!$I:$I,Grades!$A:$A,"="&amp;$A362))/COUNTIFS(Grades!P:P,"&lt;&gt;BAD",Grades!P:P,"&lt;&gt;DRP",Grades!P:P,"&lt;&gt;CVL",Grades!$A:$A,"="&amp;Alumn_Filtered!$A362,Grades!$J:$J,"=1",Grades!$I:$I,"="&amp;_xlfn.MINIFS(Grades!$I:$I,Grades!$A:$A,"="&amp;$A362)),0)</f>
        <v>0.53611111111111109</v>
      </c>
      <c r="O362">
        <f>COUNTIFS(Grades!$A:$A,"="&amp;Alumn_Filtered!$A362,Grades!$J:$J,"=2",Grades!$I:$I,"="&amp;_xlfn.MINIFS(Grades!$I:$I,Grades!$A:$A,"="&amp;$A362))</f>
        <v>8</v>
      </c>
      <c r="P362">
        <f>COUNTIFS(Grades!$A:$A,"="&amp;Alumn_Filtered!$A362,Grades!$P:$P,"=DRP",Grades!$J:$J,"=2",Grades!$I:$I,"="&amp;_xlfn.MINIFS(Grades!$I:$I,Grades!$A:$A,"="&amp;$A362))</f>
        <v>1</v>
      </c>
      <c r="Q362">
        <f>COUNTIFS(Grades!$A:$A,"="&amp;Alumn_Filtered!$A362,Grades!$P:$P,"=BAD",Grades!$J:$J,"=2",Grades!$I:$I,"="&amp;_xlfn.MINIFS(Grades!$I:$I,Grades!$A:$A,"="&amp;$A362))</f>
        <v>0</v>
      </c>
      <c r="R362">
        <f>COUNTIFS(Grades!$A:$A,"="&amp;Alumn_Filtered!$A362,Grades!$P:$P,"CVL",Grades!$J:$J,"=2",Grades!$I:$I,"="&amp;_xlfn.MINIFS(Grades!$I:$I,Grades!$A:$A,"="&amp;$A362))</f>
        <v>1</v>
      </c>
      <c r="S362">
        <f t="shared" si="95"/>
        <v>6</v>
      </c>
      <c r="T362">
        <f>COUNTIFS(Grades!$A:$A,"="&amp;Alumn_Filtered!$A362,Grades!$J:$J,"=2",Grades!$P:$P,"&gt;=0.5",Grades!$I:$I,"="&amp;_xlfn.MINIFS(Grades!$I:$I,Grades!$A:$A,"="&amp;$A362))</f>
        <v>5</v>
      </c>
      <c r="U362" s="28">
        <f t="shared" si="85"/>
        <v>0.83333333333333337</v>
      </c>
      <c r="V362">
        <f>COUNTIFS(Grades!$A:$A,"="&amp;Alumn_Filtered!$A362,Grades!$J:$J,"=2",Grades!$P:$P,"&lt;0.5",Grades!$I:$I,"="&amp;_xlfn.MINIFS(Grades!$I:$I,Grades!$A:$A,"="&amp;$A362))</f>
        <v>1</v>
      </c>
      <c r="W362" s="28">
        <f t="shared" si="86"/>
        <v>0.16666666666666666</v>
      </c>
      <c r="X362" s="28">
        <f>_xlfn.MAXIFS(Grades!$P:$P,Grades!$A:$A,"="&amp;Alumn_Filtered!$A362,Grades!$J:$J,"=2",Grades!$I:$I,"="&amp;_xlfn.MINIFS(Grades!$I:$I,Grades!$A:$A,"="&amp;$A362))</f>
        <v>0.85</v>
      </c>
      <c r="Y362" s="28">
        <f>_xlfn.MINIFS(Grades!$P:$P,Grades!$A:$A,"="&amp;Alumn_Filtered!$A362,Grades!$J:$J,"=2",Grades!$I:$I,"="&amp;_xlfn.MINIFS(Grades!$I:$I,Grades!$A:$A,"="&amp;$A362))</f>
        <v>0.39999999999999997</v>
      </c>
      <c r="Z362" s="28">
        <f>IF(S362&lt;&gt;0,SUMIFS(Grades!$P:$P,Grades!$P:$P,"&gt;0",Grades!$A:$A,"="&amp;Alumn_Filtered!$A362,Grades!$J:$J,"=2",Grades!$I:$I,"="&amp;_xlfn.MINIFS(Grades!$I:$I,Grades!$A:$A,"="&amp;$A362))/COUNTIFS(Grades!P:P,"&lt;&gt;BAD",Grades!P:P,"&lt;&gt;DRP",Grades!P:P,"&lt;&gt;CVL",Grades!$A:$A,"="&amp;Alumn_Filtered!$A362,Grades!$J:$J,"=2",Grades!$I:$I,"="&amp;_xlfn.MINIFS(Grades!$I:$I,Grades!$A:$A,"="&amp;$A362)),0)</f>
        <v>0.59722222222222221</v>
      </c>
      <c r="AA362" s="28">
        <f t="shared" si="87"/>
        <v>6.1111111111111116E-2</v>
      </c>
      <c r="AB362">
        <f t="shared" ca="1" si="81"/>
        <v>20</v>
      </c>
      <c r="AC362" t="str">
        <f>LEFT(VLOOKUP($A362,Ingresos!$C:$X,5,FALSE),1)</f>
        <v>T</v>
      </c>
      <c r="AD362">
        <f t="shared" si="88"/>
        <v>0</v>
      </c>
      <c r="AE362" t="str">
        <f>LEFT(VLOOKUP($A362,Ingresos!$C:$X,6,FALSE),1)</f>
        <v>R</v>
      </c>
      <c r="AF362">
        <f t="shared" si="89"/>
        <v>1</v>
      </c>
      <c r="AG362">
        <f>VLOOKUP($A362,Ingresos!$C:$X,9,FALSE)</f>
        <v>439</v>
      </c>
      <c r="AH362" s="28">
        <f t="shared" si="90"/>
        <v>0.37439222042139386</v>
      </c>
      <c r="AI362">
        <f>VLOOKUP($A362,Ingresos!$C:$X,10,FALSE)</f>
        <v>439</v>
      </c>
      <c r="AJ362" s="28">
        <f t="shared" si="91"/>
        <v>0.37439222042139386</v>
      </c>
      <c r="AK362">
        <f>VLOOKUP($A362,Ingresos!$C:$X,11,FALSE)</f>
        <v>505</v>
      </c>
      <c r="AL362" s="28">
        <f t="shared" si="92"/>
        <v>0.48136142625607781</v>
      </c>
      <c r="AM362">
        <f>VLOOKUP($A362,Ingresos!$C:$X,12,FALSE)</f>
        <v>602</v>
      </c>
      <c r="AN362" s="28">
        <f t="shared" si="93"/>
        <v>0.63857374392220423</v>
      </c>
      <c r="AO362">
        <f>VLOOKUP($A362,Ingresos!$C:$X,18,FALSE)</f>
        <v>7</v>
      </c>
      <c r="AP362">
        <f t="shared" si="96"/>
        <v>7</v>
      </c>
      <c r="AQ362" t="str">
        <f>VLOOKUP($A362,Ingresos!$C:$X,19,FALSE)</f>
        <v>H1</v>
      </c>
      <c r="AR362">
        <f t="shared" si="94"/>
        <v>1</v>
      </c>
      <c r="AS362">
        <f>VLOOKUP($A362,Ingresos!$C:$X,22,FALSE)</f>
        <v>11</v>
      </c>
    </row>
    <row r="363" spans="1:45" x14ac:dyDescent="0.25">
      <c r="A363">
        <v>195673284</v>
      </c>
      <c r="B363">
        <f>IF((_xlfn.MAXIFS(Grades!$I:$I,Grades!$A:$A,"="&amp;$A363)-_xlfn.MINIFS(Grades!$I:$I,Grades!$A:$A,"="&amp;$A363))=0,0,1)</f>
        <v>1</v>
      </c>
      <c r="C363">
        <f>COUNTIFS(Grades!$A:$A,"="&amp;Alumn_Filtered!$A363,Grades!$J:$J,"=1",Grades!$I:$I,"="&amp;_xlfn.MINIFS(Grades!$I:$I,Grades!$A:$A,"="&amp;$A363))</f>
        <v>6</v>
      </c>
      <c r="D363">
        <f>COUNTIFS(Grades!$A:$A,"="&amp;Alumn_Filtered!$A363,Grades!$P:$P,"=DRP",Grades!$J:$J,"=1",Grades!$I:$I,"="&amp;_xlfn.MINIFS(Grades!$I:$I,Grades!$A:$A,"="&amp;$A363))</f>
        <v>0</v>
      </c>
      <c r="E363">
        <f>COUNTIFS(Grades!$A:$A,"="&amp;Alumn_Filtered!$A363,Grades!$P:$P,"=BAD",Grades!$J:$J,"=1",Grades!$I:$I,"="&amp;_xlfn.MINIFS(Grades!$I:$I,Grades!$A:$A,"="&amp;$A363))</f>
        <v>0</v>
      </c>
      <c r="F363">
        <f>COUNTIFS(Grades!$A:$A,"="&amp;Alumn_Filtered!$A363,Grades!$P:$P,"CVL",Grades!$J:$J,"=1",Grades!$I:$I,"="&amp;_xlfn.MINIFS(Grades!$I:$I,Grades!$A:$A,"="&amp;$A363))</f>
        <v>0</v>
      </c>
      <c r="G363" s="30">
        <f t="shared" si="82"/>
        <v>6</v>
      </c>
      <c r="H363">
        <f>COUNTIFS(Grades!$A:$A,"="&amp;Alumn_Filtered!$A363,Grades!$J:$J,"=1",Grades!$P:$P,"&gt;=0.5",Grades!$I:$I,"="&amp;_xlfn.MINIFS(Grades!$I:$I,Grades!$A:$A,"="&amp;$A363))</f>
        <v>6</v>
      </c>
      <c r="I363" s="28">
        <f t="shared" si="83"/>
        <v>1</v>
      </c>
      <c r="J363">
        <f>COUNTIFS(Grades!$A:$A,"="&amp;Alumn_Filtered!$A363,Grades!$J:$J,"=1",Grades!$P:$P,"&lt;0.5",Grades!$I:$I,"="&amp;_xlfn.MINIFS(Grades!$I:$I,Grades!$A:$A,"="&amp;$A363))</f>
        <v>0</v>
      </c>
      <c r="K363" s="28">
        <f t="shared" si="84"/>
        <v>0</v>
      </c>
      <c r="L363" s="28">
        <f>_xlfn.MAXIFS(Grades!$P:$P,Grades!$A:$A,"="&amp;Alumn_Filtered!$A363,Grades!$J:$J,"=1",Grades!$I:$I,"="&amp;_xlfn.MINIFS(Grades!$I:$I,Grades!$A:$A,"="&amp;$A363))</f>
        <v>0.83333333333333337</v>
      </c>
      <c r="M363" s="28">
        <f>_xlfn.MINIFS(Grades!$P:$P,Grades!$A:$A,"="&amp;Alumn_Filtered!$A363,Grades!$J:$J,"=1",Grades!$I:$I,"="&amp;_xlfn.MINIFS(Grades!$I:$I,Grades!$A:$A,"="&amp;$A363))</f>
        <v>0.56666666666666676</v>
      </c>
      <c r="N363" s="28">
        <f>IF(G363&lt;&gt;0,SUMIFS(Grades!$P:$P,Grades!$P:$P,"&gt;0",Grades!$A:$A,"="&amp;Alumn_Filtered!$A363,Grades!$J:$J,"=1",Grades!$I:$I,"="&amp;_xlfn.MINIFS(Grades!$I:$I,Grades!$A:$A,"="&amp;$A363))/COUNTIFS(Grades!P:P,"&lt;&gt;BAD",Grades!P:P,"&lt;&gt;DRP",Grades!P:P,"&lt;&gt;CVL",Grades!$A:$A,"="&amp;Alumn_Filtered!$A363,Grades!$J:$J,"=1",Grades!$I:$I,"="&amp;_xlfn.MINIFS(Grades!$I:$I,Grades!$A:$A,"="&amp;$A363)),0)</f>
        <v>0.75</v>
      </c>
      <c r="O363">
        <f>COUNTIFS(Grades!$A:$A,"="&amp;Alumn_Filtered!$A363,Grades!$J:$J,"=2",Grades!$I:$I,"="&amp;_xlfn.MINIFS(Grades!$I:$I,Grades!$A:$A,"="&amp;$A363))</f>
        <v>10</v>
      </c>
      <c r="P363">
        <f>COUNTIFS(Grades!$A:$A,"="&amp;Alumn_Filtered!$A363,Grades!$P:$P,"=DRP",Grades!$J:$J,"=2",Grades!$I:$I,"="&amp;_xlfn.MINIFS(Grades!$I:$I,Grades!$A:$A,"="&amp;$A363))</f>
        <v>0</v>
      </c>
      <c r="Q363">
        <f>COUNTIFS(Grades!$A:$A,"="&amp;Alumn_Filtered!$A363,Grades!$P:$P,"=BAD",Grades!$J:$J,"=2",Grades!$I:$I,"="&amp;_xlfn.MINIFS(Grades!$I:$I,Grades!$A:$A,"="&amp;$A363))</f>
        <v>0</v>
      </c>
      <c r="R363">
        <f>COUNTIFS(Grades!$A:$A,"="&amp;Alumn_Filtered!$A363,Grades!$P:$P,"CVL",Grades!$J:$J,"=2",Grades!$I:$I,"="&amp;_xlfn.MINIFS(Grades!$I:$I,Grades!$A:$A,"="&amp;$A363))</f>
        <v>4</v>
      </c>
      <c r="S363">
        <f t="shared" si="95"/>
        <v>6</v>
      </c>
      <c r="T363">
        <f>COUNTIFS(Grades!$A:$A,"="&amp;Alumn_Filtered!$A363,Grades!$J:$J,"=2",Grades!$P:$P,"&gt;=0.5",Grades!$I:$I,"="&amp;_xlfn.MINIFS(Grades!$I:$I,Grades!$A:$A,"="&amp;$A363))</f>
        <v>6</v>
      </c>
      <c r="U363" s="28">
        <f t="shared" si="85"/>
        <v>1</v>
      </c>
      <c r="V363">
        <f>COUNTIFS(Grades!$A:$A,"="&amp;Alumn_Filtered!$A363,Grades!$J:$J,"=2",Grades!$P:$P,"&lt;0.5",Grades!$I:$I,"="&amp;_xlfn.MINIFS(Grades!$I:$I,Grades!$A:$A,"="&amp;$A363))</f>
        <v>0</v>
      </c>
      <c r="W363" s="28">
        <f t="shared" si="86"/>
        <v>0</v>
      </c>
      <c r="X363" s="28">
        <f>_xlfn.MAXIFS(Grades!$P:$P,Grades!$A:$A,"="&amp;Alumn_Filtered!$A363,Grades!$J:$J,"=2",Grades!$I:$I,"="&amp;_xlfn.MINIFS(Grades!$I:$I,Grades!$A:$A,"="&amp;$A363))</f>
        <v>0.8666666666666667</v>
      </c>
      <c r="Y363" s="28">
        <f>_xlfn.MINIFS(Grades!$P:$P,Grades!$A:$A,"="&amp;Alumn_Filtered!$A363,Grades!$J:$J,"=2",Grades!$I:$I,"="&amp;_xlfn.MINIFS(Grades!$I:$I,Grades!$A:$A,"="&amp;$A363))</f>
        <v>0.56666666666666676</v>
      </c>
      <c r="Z363" s="28">
        <f>IF(S363&lt;&gt;0,SUMIFS(Grades!$P:$P,Grades!$P:$P,"&gt;0",Grades!$A:$A,"="&amp;Alumn_Filtered!$A363,Grades!$J:$J,"=2",Grades!$I:$I,"="&amp;_xlfn.MINIFS(Grades!$I:$I,Grades!$A:$A,"="&amp;$A363))/COUNTIFS(Grades!P:P,"&lt;&gt;BAD",Grades!P:P,"&lt;&gt;DRP",Grades!P:P,"&lt;&gt;CVL",Grades!$A:$A,"="&amp;Alumn_Filtered!$A363,Grades!$J:$J,"=2",Grades!$I:$I,"="&amp;_xlfn.MINIFS(Grades!$I:$I,Grades!$A:$A,"="&amp;$A363)),0)</f>
        <v>0.68888888888888877</v>
      </c>
      <c r="AA363" s="28">
        <f t="shared" si="87"/>
        <v>-6.1111111111111227E-2</v>
      </c>
      <c r="AB363">
        <f t="shared" ca="1" si="81"/>
        <v>20</v>
      </c>
      <c r="AC363" t="str">
        <f>LEFT(VLOOKUP($A363,Ingresos!$C:$X,5,FALSE),1)</f>
        <v>S</v>
      </c>
      <c r="AD363">
        <f t="shared" si="88"/>
        <v>1</v>
      </c>
      <c r="AE363" t="str">
        <f>LEFT(VLOOKUP($A363,Ingresos!$C:$X,6,FALSE),1)</f>
        <v>R</v>
      </c>
      <c r="AF363">
        <f t="shared" si="89"/>
        <v>1</v>
      </c>
      <c r="AG363">
        <f>VLOOKUP($A363,Ingresos!$C:$X,9,FALSE)</f>
        <v>626</v>
      </c>
      <c r="AH363" s="28">
        <f t="shared" si="90"/>
        <v>0.67747163695299839</v>
      </c>
      <c r="AI363">
        <f>VLOOKUP($A363,Ingresos!$C:$X,10,FALSE)</f>
        <v>641</v>
      </c>
      <c r="AJ363" s="28">
        <f t="shared" si="91"/>
        <v>0.70178282009724469</v>
      </c>
      <c r="AK363">
        <f>VLOOKUP($A363,Ingresos!$C:$X,11,FALSE)</f>
        <v>624</v>
      </c>
      <c r="AL363" s="28">
        <f t="shared" si="92"/>
        <v>0.67423014586709884</v>
      </c>
      <c r="AM363">
        <f>VLOOKUP($A363,Ingresos!$C:$X,12,FALSE)</f>
        <v>641</v>
      </c>
      <c r="AN363" s="28">
        <f t="shared" si="93"/>
        <v>0.70178282009724469</v>
      </c>
      <c r="AO363" t="str">
        <f>VLOOKUP($A363,Ingresos!$C:$X,18,FALSE)</f>
        <v>RM</v>
      </c>
      <c r="AP363">
        <f t="shared" si="96"/>
        <v>13</v>
      </c>
      <c r="AQ363" t="str">
        <f>VLOOKUP($A363,Ingresos!$C:$X,19,FALSE)</f>
        <v>H1</v>
      </c>
      <c r="AR363">
        <f t="shared" si="94"/>
        <v>1</v>
      </c>
      <c r="AS363">
        <f>VLOOKUP($A363,Ingresos!$C:$X,22,FALSE)</f>
        <v>10</v>
      </c>
    </row>
    <row r="364" spans="1:45" x14ac:dyDescent="0.25">
      <c r="A364">
        <v>195693692</v>
      </c>
      <c r="B364">
        <f>IF((_xlfn.MAXIFS(Grades!$I:$I,Grades!$A:$A,"="&amp;$A364)-_xlfn.MINIFS(Grades!$I:$I,Grades!$A:$A,"="&amp;$A364))=0,0,1)</f>
        <v>1</v>
      </c>
      <c r="C364">
        <f>COUNTIFS(Grades!$A:$A,"="&amp;Alumn_Filtered!$A364,Grades!$J:$J,"=1",Grades!$I:$I,"="&amp;_xlfn.MINIFS(Grades!$I:$I,Grades!$A:$A,"="&amp;$A364))</f>
        <v>6</v>
      </c>
      <c r="D364">
        <f>COUNTIFS(Grades!$A:$A,"="&amp;Alumn_Filtered!$A364,Grades!$P:$P,"=DRP",Grades!$J:$J,"=1",Grades!$I:$I,"="&amp;_xlfn.MINIFS(Grades!$I:$I,Grades!$A:$A,"="&amp;$A364))</f>
        <v>0</v>
      </c>
      <c r="E364">
        <f>COUNTIFS(Grades!$A:$A,"="&amp;Alumn_Filtered!$A364,Grades!$P:$P,"=BAD",Grades!$J:$J,"=1",Grades!$I:$I,"="&amp;_xlfn.MINIFS(Grades!$I:$I,Grades!$A:$A,"="&amp;$A364))</f>
        <v>1</v>
      </c>
      <c r="F364">
        <f>COUNTIFS(Grades!$A:$A,"="&amp;Alumn_Filtered!$A364,Grades!$P:$P,"CVL",Grades!$J:$J,"=1",Grades!$I:$I,"="&amp;_xlfn.MINIFS(Grades!$I:$I,Grades!$A:$A,"="&amp;$A364))</f>
        <v>0</v>
      </c>
      <c r="G364" s="30">
        <f t="shared" si="82"/>
        <v>5</v>
      </c>
      <c r="H364">
        <f>COUNTIFS(Grades!$A:$A,"="&amp;Alumn_Filtered!$A364,Grades!$J:$J,"=1",Grades!$P:$P,"&gt;=0.5",Grades!$I:$I,"="&amp;_xlfn.MINIFS(Grades!$I:$I,Grades!$A:$A,"="&amp;$A364))</f>
        <v>3</v>
      </c>
      <c r="I364" s="28">
        <f t="shared" si="83"/>
        <v>0.6</v>
      </c>
      <c r="J364">
        <f>COUNTIFS(Grades!$A:$A,"="&amp;Alumn_Filtered!$A364,Grades!$J:$J,"=1",Grades!$P:$P,"&lt;0.5",Grades!$I:$I,"="&amp;_xlfn.MINIFS(Grades!$I:$I,Grades!$A:$A,"="&amp;$A364))</f>
        <v>2</v>
      </c>
      <c r="K364" s="28">
        <f t="shared" si="84"/>
        <v>0.4</v>
      </c>
      <c r="L364" s="28">
        <f>_xlfn.MAXIFS(Grades!$P:$P,Grades!$A:$A,"="&amp;Alumn_Filtered!$A364,Grades!$J:$J,"=1",Grades!$I:$I,"="&amp;_xlfn.MINIFS(Grades!$I:$I,Grades!$A:$A,"="&amp;$A364))</f>
        <v>0.83333333333333337</v>
      </c>
      <c r="M364" s="28">
        <f>_xlfn.MINIFS(Grades!$P:$P,Grades!$A:$A,"="&amp;Alumn_Filtered!$A364,Grades!$J:$J,"=1",Grades!$I:$I,"="&amp;_xlfn.MINIFS(Grades!$I:$I,Grades!$A:$A,"="&amp;$A364))</f>
        <v>0.31666666666666665</v>
      </c>
      <c r="N364" s="28">
        <f>IF(G364&lt;&gt;0,SUMIFS(Grades!$P:$P,Grades!$P:$P,"&gt;0",Grades!$A:$A,"="&amp;Alumn_Filtered!$A364,Grades!$J:$J,"=1",Grades!$I:$I,"="&amp;_xlfn.MINIFS(Grades!$I:$I,Grades!$A:$A,"="&amp;$A364))/COUNTIFS(Grades!P:P,"&lt;&gt;BAD",Grades!P:P,"&lt;&gt;DRP",Grades!P:P,"&lt;&gt;CVL",Grades!$A:$A,"="&amp;Alumn_Filtered!$A364,Grades!$J:$J,"=1",Grades!$I:$I,"="&amp;_xlfn.MINIFS(Grades!$I:$I,Grades!$A:$A,"="&amp;$A364)),0)</f>
        <v>0.51</v>
      </c>
      <c r="O364">
        <f>COUNTIFS(Grades!$A:$A,"="&amp;Alumn_Filtered!$A364,Grades!$J:$J,"=2",Grades!$I:$I,"="&amp;_xlfn.MINIFS(Grades!$I:$I,Grades!$A:$A,"="&amp;$A364))</f>
        <v>8</v>
      </c>
      <c r="P364">
        <f>COUNTIFS(Grades!$A:$A,"="&amp;Alumn_Filtered!$A364,Grades!$P:$P,"=DRP",Grades!$J:$J,"=2",Grades!$I:$I,"="&amp;_xlfn.MINIFS(Grades!$I:$I,Grades!$A:$A,"="&amp;$A364))</f>
        <v>0</v>
      </c>
      <c r="Q364">
        <f>COUNTIFS(Grades!$A:$A,"="&amp;Alumn_Filtered!$A364,Grades!$P:$P,"=BAD",Grades!$J:$J,"=2",Grades!$I:$I,"="&amp;_xlfn.MINIFS(Grades!$I:$I,Grades!$A:$A,"="&amp;$A364))</f>
        <v>7</v>
      </c>
      <c r="R364">
        <f>COUNTIFS(Grades!$A:$A,"="&amp;Alumn_Filtered!$A364,Grades!$P:$P,"CVL",Grades!$J:$J,"=2",Grades!$I:$I,"="&amp;_xlfn.MINIFS(Grades!$I:$I,Grades!$A:$A,"="&amp;$A364))</f>
        <v>0</v>
      </c>
      <c r="S364">
        <f t="shared" si="95"/>
        <v>1</v>
      </c>
      <c r="T364">
        <f>COUNTIFS(Grades!$A:$A,"="&amp;Alumn_Filtered!$A364,Grades!$J:$J,"=2",Grades!$P:$P,"&gt;=0.5",Grades!$I:$I,"="&amp;_xlfn.MINIFS(Grades!$I:$I,Grades!$A:$A,"="&amp;$A364))</f>
        <v>0</v>
      </c>
      <c r="U364" s="28">
        <f t="shared" si="85"/>
        <v>0</v>
      </c>
      <c r="V364">
        <f>COUNTIFS(Grades!$A:$A,"="&amp;Alumn_Filtered!$A364,Grades!$J:$J,"=2",Grades!$P:$P,"&lt;0.5",Grades!$I:$I,"="&amp;_xlfn.MINIFS(Grades!$I:$I,Grades!$A:$A,"="&amp;$A364))</f>
        <v>1</v>
      </c>
      <c r="W364" s="28">
        <f t="shared" si="86"/>
        <v>1</v>
      </c>
      <c r="X364" s="28">
        <f>_xlfn.MAXIFS(Grades!$P:$P,Grades!$A:$A,"="&amp;Alumn_Filtered!$A364,Grades!$J:$J,"=2",Grades!$I:$I,"="&amp;_xlfn.MINIFS(Grades!$I:$I,Grades!$A:$A,"="&amp;$A364))</f>
        <v>0.3</v>
      </c>
      <c r="Y364" s="28">
        <f>_xlfn.MINIFS(Grades!$P:$P,Grades!$A:$A,"="&amp;Alumn_Filtered!$A364,Grades!$J:$J,"=2",Grades!$I:$I,"="&amp;_xlfn.MINIFS(Grades!$I:$I,Grades!$A:$A,"="&amp;$A364))</f>
        <v>0.3</v>
      </c>
      <c r="Z364" s="28">
        <f>IF(S364&lt;&gt;0,SUMIFS(Grades!$P:$P,Grades!$P:$P,"&gt;0",Grades!$A:$A,"="&amp;Alumn_Filtered!$A364,Grades!$J:$J,"=2",Grades!$I:$I,"="&amp;_xlfn.MINIFS(Grades!$I:$I,Grades!$A:$A,"="&amp;$A364))/COUNTIFS(Grades!P:P,"&lt;&gt;BAD",Grades!P:P,"&lt;&gt;DRP",Grades!P:P,"&lt;&gt;CVL",Grades!$A:$A,"="&amp;Alumn_Filtered!$A364,Grades!$J:$J,"=2",Grades!$I:$I,"="&amp;_xlfn.MINIFS(Grades!$I:$I,Grades!$A:$A,"="&amp;$A364)),0)</f>
        <v>0.3</v>
      </c>
      <c r="AA364" s="28">
        <f t="shared" si="87"/>
        <v>-0.21000000000000002</v>
      </c>
      <c r="AB364">
        <f t="shared" ca="1" si="81"/>
        <v>20</v>
      </c>
      <c r="AC364" t="str">
        <f>LEFT(VLOOKUP($A364,Ingresos!$C:$X,5,FALSE),1)</f>
        <v>S</v>
      </c>
      <c r="AD364">
        <f t="shared" si="88"/>
        <v>1</v>
      </c>
      <c r="AE364" t="str">
        <f>LEFT(VLOOKUP($A364,Ingresos!$C:$X,6,FALSE),1)</f>
        <v>R</v>
      </c>
      <c r="AF364">
        <f t="shared" si="89"/>
        <v>1</v>
      </c>
      <c r="AG364">
        <f>VLOOKUP($A364,Ingresos!$C:$X,9,FALSE)</f>
        <v>455</v>
      </c>
      <c r="AH364" s="28">
        <f t="shared" si="90"/>
        <v>0.40032414910858993</v>
      </c>
      <c r="AI364">
        <f>VLOOKUP($A364,Ingresos!$C:$X,10,FALSE)</f>
        <v>455</v>
      </c>
      <c r="AJ364" s="28">
        <f t="shared" si="91"/>
        <v>0.40032414910858993</v>
      </c>
      <c r="AK364">
        <f>VLOOKUP($A364,Ingresos!$C:$X,11,FALSE)</f>
        <v>567</v>
      </c>
      <c r="AL364" s="28">
        <f t="shared" si="92"/>
        <v>0.58184764991896276</v>
      </c>
      <c r="AM364">
        <f>VLOOKUP($A364,Ingresos!$C:$X,12,FALSE)</f>
        <v>620</v>
      </c>
      <c r="AN364" s="28">
        <f t="shared" si="93"/>
        <v>0.66774716369529985</v>
      </c>
      <c r="AO364" t="str">
        <f>VLOOKUP($A364,Ingresos!$C:$X,18,FALSE)</f>
        <v>RM</v>
      </c>
      <c r="AP364">
        <f t="shared" si="96"/>
        <v>13</v>
      </c>
      <c r="AQ364" t="str">
        <f>VLOOKUP($A364,Ingresos!$C:$X,19,FALSE)</f>
        <v>H1</v>
      </c>
      <c r="AR364">
        <f t="shared" si="94"/>
        <v>1</v>
      </c>
      <c r="AS364">
        <f>VLOOKUP($A364,Ingresos!$C:$X,22,FALSE)</f>
        <v>8</v>
      </c>
    </row>
    <row r="365" spans="1:45" x14ac:dyDescent="0.25">
      <c r="A365">
        <v>195712719</v>
      </c>
      <c r="B365">
        <f>IF((_xlfn.MAXIFS(Grades!$I:$I,Grades!$A:$A,"="&amp;$A365)-_xlfn.MINIFS(Grades!$I:$I,Grades!$A:$A,"="&amp;$A365))=0,0,1)</f>
        <v>0</v>
      </c>
      <c r="C365">
        <f>COUNTIFS(Grades!$A:$A,"="&amp;Alumn_Filtered!$A365,Grades!$J:$J,"=1",Grades!$I:$I,"="&amp;_xlfn.MINIFS(Grades!$I:$I,Grades!$A:$A,"="&amp;$A365))</f>
        <v>6</v>
      </c>
      <c r="D365">
        <f>COUNTIFS(Grades!$A:$A,"="&amp;Alumn_Filtered!$A365,Grades!$P:$P,"=DRP",Grades!$J:$J,"=1",Grades!$I:$I,"="&amp;_xlfn.MINIFS(Grades!$I:$I,Grades!$A:$A,"="&amp;$A365))</f>
        <v>6</v>
      </c>
      <c r="E365">
        <f>COUNTIFS(Grades!$A:$A,"="&amp;Alumn_Filtered!$A365,Grades!$P:$P,"=BAD",Grades!$J:$J,"=1",Grades!$I:$I,"="&amp;_xlfn.MINIFS(Grades!$I:$I,Grades!$A:$A,"="&amp;$A365))</f>
        <v>0</v>
      </c>
      <c r="F365">
        <f>COUNTIFS(Grades!$A:$A,"="&amp;Alumn_Filtered!$A365,Grades!$P:$P,"CVL",Grades!$J:$J,"=1",Grades!$I:$I,"="&amp;_xlfn.MINIFS(Grades!$I:$I,Grades!$A:$A,"="&amp;$A365))</f>
        <v>0</v>
      </c>
      <c r="G365" s="30">
        <f t="shared" si="82"/>
        <v>0</v>
      </c>
      <c r="H365">
        <f>COUNTIFS(Grades!$A:$A,"="&amp;Alumn_Filtered!$A365,Grades!$J:$J,"=1",Grades!$P:$P,"&gt;=0.5",Grades!$I:$I,"="&amp;_xlfn.MINIFS(Grades!$I:$I,Grades!$A:$A,"="&amp;$A365))</f>
        <v>0</v>
      </c>
      <c r="I365" s="28">
        <f t="shared" si="83"/>
        <v>0</v>
      </c>
      <c r="J365">
        <f>COUNTIFS(Grades!$A:$A,"="&amp;Alumn_Filtered!$A365,Grades!$J:$J,"=1",Grades!$P:$P,"&lt;0.5",Grades!$I:$I,"="&amp;_xlfn.MINIFS(Grades!$I:$I,Grades!$A:$A,"="&amp;$A365))</f>
        <v>0</v>
      </c>
      <c r="K365" s="28">
        <f t="shared" si="84"/>
        <v>0</v>
      </c>
      <c r="L365" s="28">
        <f>_xlfn.MAXIFS(Grades!$P:$P,Grades!$A:$A,"="&amp;Alumn_Filtered!$A365,Grades!$J:$J,"=1",Grades!$I:$I,"="&amp;_xlfn.MINIFS(Grades!$I:$I,Grades!$A:$A,"="&amp;$A365))</f>
        <v>0</v>
      </c>
      <c r="M365" s="28">
        <f>_xlfn.MINIFS(Grades!$P:$P,Grades!$A:$A,"="&amp;Alumn_Filtered!$A365,Grades!$J:$J,"=1",Grades!$I:$I,"="&amp;_xlfn.MINIFS(Grades!$I:$I,Grades!$A:$A,"="&amp;$A365))</f>
        <v>0</v>
      </c>
      <c r="N365" s="28">
        <f>IF(G365&lt;&gt;0,SUMIFS(Grades!$P:$P,Grades!$P:$P,"&gt;0",Grades!$A:$A,"="&amp;Alumn_Filtered!$A365,Grades!$J:$J,"=1",Grades!$I:$I,"="&amp;_xlfn.MINIFS(Grades!$I:$I,Grades!$A:$A,"="&amp;$A365))/COUNTIFS(Grades!P:P,"&lt;&gt;BAD",Grades!P:P,"&lt;&gt;DRP",Grades!P:P,"&lt;&gt;CVL",Grades!$A:$A,"="&amp;Alumn_Filtered!$A365,Grades!$J:$J,"=1",Grades!$I:$I,"="&amp;_xlfn.MINIFS(Grades!$I:$I,Grades!$A:$A,"="&amp;$A365)),0)</f>
        <v>0</v>
      </c>
      <c r="O365">
        <f>COUNTIFS(Grades!$A:$A,"="&amp;Alumn_Filtered!$A365,Grades!$J:$J,"=2",Grades!$I:$I,"="&amp;_xlfn.MINIFS(Grades!$I:$I,Grades!$A:$A,"="&amp;$A365))</f>
        <v>0</v>
      </c>
      <c r="P365">
        <f>COUNTIFS(Grades!$A:$A,"="&amp;Alumn_Filtered!$A365,Grades!$P:$P,"=DRP",Grades!$J:$J,"=2",Grades!$I:$I,"="&amp;_xlfn.MINIFS(Grades!$I:$I,Grades!$A:$A,"="&amp;$A365))</f>
        <v>0</v>
      </c>
      <c r="Q365">
        <f>COUNTIFS(Grades!$A:$A,"="&amp;Alumn_Filtered!$A365,Grades!$P:$P,"=BAD",Grades!$J:$J,"=2",Grades!$I:$I,"="&amp;_xlfn.MINIFS(Grades!$I:$I,Grades!$A:$A,"="&amp;$A365))</f>
        <v>0</v>
      </c>
      <c r="R365">
        <f>COUNTIFS(Grades!$A:$A,"="&amp;Alumn_Filtered!$A365,Grades!$P:$P,"CVL",Grades!$J:$J,"=2",Grades!$I:$I,"="&amp;_xlfn.MINIFS(Grades!$I:$I,Grades!$A:$A,"="&amp;$A365))</f>
        <v>0</v>
      </c>
      <c r="S365">
        <f t="shared" si="95"/>
        <v>0</v>
      </c>
      <c r="T365">
        <f>COUNTIFS(Grades!$A:$A,"="&amp;Alumn_Filtered!$A365,Grades!$J:$J,"=2",Grades!$P:$P,"&gt;=0.5",Grades!$I:$I,"="&amp;_xlfn.MINIFS(Grades!$I:$I,Grades!$A:$A,"="&amp;$A365))</f>
        <v>0</v>
      </c>
      <c r="U365" s="28">
        <f t="shared" si="85"/>
        <v>0</v>
      </c>
      <c r="V365">
        <f>COUNTIFS(Grades!$A:$A,"="&amp;Alumn_Filtered!$A365,Grades!$J:$J,"=2",Grades!$P:$P,"&lt;0.5",Grades!$I:$I,"="&amp;_xlfn.MINIFS(Grades!$I:$I,Grades!$A:$A,"="&amp;$A365))</f>
        <v>0</v>
      </c>
      <c r="W365" s="28">
        <f t="shared" si="86"/>
        <v>0</v>
      </c>
      <c r="X365" s="28">
        <f>_xlfn.MAXIFS(Grades!$P:$P,Grades!$A:$A,"="&amp;Alumn_Filtered!$A365,Grades!$J:$J,"=2",Grades!$I:$I,"="&amp;_xlfn.MINIFS(Grades!$I:$I,Grades!$A:$A,"="&amp;$A365))</f>
        <v>0</v>
      </c>
      <c r="Y365" s="28">
        <f>_xlfn.MINIFS(Grades!$P:$P,Grades!$A:$A,"="&amp;Alumn_Filtered!$A365,Grades!$J:$J,"=2",Grades!$I:$I,"="&amp;_xlfn.MINIFS(Grades!$I:$I,Grades!$A:$A,"="&amp;$A365))</f>
        <v>0</v>
      </c>
      <c r="Z365" s="28">
        <f>IF(S365&lt;&gt;0,SUMIFS(Grades!$P:$P,Grades!$P:$P,"&gt;0",Grades!$A:$A,"="&amp;Alumn_Filtered!$A365,Grades!$J:$J,"=2",Grades!$I:$I,"="&amp;_xlfn.MINIFS(Grades!$I:$I,Grades!$A:$A,"="&amp;$A365))/COUNTIFS(Grades!P:P,"&lt;&gt;BAD",Grades!P:P,"&lt;&gt;DRP",Grades!P:P,"&lt;&gt;CVL",Grades!$A:$A,"="&amp;Alumn_Filtered!$A365,Grades!$J:$J,"=2",Grades!$I:$I,"="&amp;_xlfn.MINIFS(Grades!$I:$I,Grades!$A:$A,"="&amp;$A365)),0)</f>
        <v>0</v>
      </c>
      <c r="AA365" s="28">
        <f t="shared" si="87"/>
        <v>0</v>
      </c>
      <c r="AB365">
        <f t="shared" ca="1" si="81"/>
        <v>20</v>
      </c>
      <c r="AC365" t="str">
        <f>LEFT(VLOOKUP($A365,Ingresos!$C:$X,5,FALSE),1)</f>
        <v>S</v>
      </c>
      <c r="AD365">
        <f t="shared" si="88"/>
        <v>1</v>
      </c>
      <c r="AE365" t="str">
        <f>LEFT(VLOOKUP($A365,Ingresos!$C:$X,6,FALSE),1)</f>
        <v>R</v>
      </c>
      <c r="AF365">
        <f t="shared" si="89"/>
        <v>1</v>
      </c>
      <c r="AG365">
        <f>VLOOKUP($A365,Ingresos!$C:$X,9,FALSE)</f>
        <v>554</v>
      </c>
      <c r="AH365" s="28">
        <f t="shared" si="90"/>
        <v>0.56077795786061591</v>
      </c>
      <c r="AI365">
        <f>VLOOKUP($A365,Ingresos!$C:$X,10,FALSE)</f>
        <v>582</v>
      </c>
      <c r="AJ365" s="28">
        <f t="shared" si="91"/>
        <v>0.60615883306320906</v>
      </c>
      <c r="AK365">
        <f>VLOOKUP($A365,Ingresos!$C:$X,11,FALSE)</f>
        <v>505</v>
      </c>
      <c r="AL365" s="28">
        <f t="shared" si="92"/>
        <v>0.48136142625607781</v>
      </c>
      <c r="AM365">
        <f>VLOOKUP($A365,Ingresos!$C:$X,12,FALSE)</f>
        <v>582</v>
      </c>
      <c r="AN365" s="28">
        <f t="shared" si="93"/>
        <v>0.60615883306320906</v>
      </c>
      <c r="AO365">
        <f>VLOOKUP($A365,Ingresos!$C:$X,18,FALSE)</f>
        <v>13</v>
      </c>
      <c r="AP365">
        <f t="shared" si="96"/>
        <v>13</v>
      </c>
      <c r="AQ365" t="str">
        <f>VLOOKUP($A365,Ingresos!$C:$X,19,FALSE)</f>
        <v>H1</v>
      </c>
      <c r="AR365">
        <f t="shared" si="94"/>
        <v>1</v>
      </c>
      <c r="AS365">
        <f>VLOOKUP($A365,Ingresos!$C:$X,22,FALSE)</f>
        <v>0</v>
      </c>
    </row>
    <row r="366" spans="1:45" x14ac:dyDescent="0.25">
      <c r="A366">
        <v>195725306</v>
      </c>
      <c r="B366">
        <f>IF((_xlfn.MAXIFS(Grades!$I:$I,Grades!$A:$A,"="&amp;$A366)-_xlfn.MINIFS(Grades!$I:$I,Grades!$A:$A,"="&amp;$A366))=0,0,1)</f>
        <v>1</v>
      </c>
      <c r="C366">
        <f>COUNTIFS(Grades!$A:$A,"="&amp;Alumn_Filtered!$A366,Grades!$J:$J,"=1",Grades!$I:$I,"="&amp;_xlfn.MINIFS(Grades!$I:$I,Grades!$A:$A,"="&amp;$A366))</f>
        <v>6</v>
      </c>
      <c r="D366">
        <f>COUNTIFS(Grades!$A:$A,"="&amp;Alumn_Filtered!$A366,Grades!$P:$P,"=DRP",Grades!$J:$J,"=1",Grades!$I:$I,"="&amp;_xlfn.MINIFS(Grades!$I:$I,Grades!$A:$A,"="&amp;$A366))</f>
        <v>0</v>
      </c>
      <c r="E366">
        <f>COUNTIFS(Grades!$A:$A,"="&amp;Alumn_Filtered!$A366,Grades!$P:$P,"=BAD",Grades!$J:$J,"=1",Grades!$I:$I,"="&amp;_xlfn.MINIFS(Grades!$I:$I,Grades!$A:$A,"="&amp;$A366))</f>
        <v>0</v>
      </c>
      <c r="F366">
        <f>COUNTIFS(Grades!$A:$A,"="&amp;Alumn_Filtered!$A366,Grades!$P:$P,"CVL",Grades!$J:$J,"=1",Grades!$I:$I,"="&amp;_xlfn.MINIFS(Grades!$I:$I,Grades!$A:$A,"="&amp;$A366))</f>
        <v>0</v>
      </c>
      <c r="G366" s="30">
        <f t="shared" si="82"/>
        <v>6</v>
      </c>
      <c r="H366">
        <f>COUNTIFS(Grades!$A:$A,"="&amp;Alumn_Filtered!$A366,Grades!$J:$J,"=1",Grades!$P:$P,"&gt;=0.5",Grades!$I:$I,"="&amp;_xlfn.MINIFS(Grades!$I:$I,Grades!$A:$A,"="&amp;$A366))</f>
        <v>2</v>
      </c>
      <c r="I366" s="28">
        <f t="shared" si="83"/>
        <v>0.33333333333333331</v>
      </c>
      <c r="J366">
        <f>COUNTIFS(Grades!$A:$A,"="&amp;Alumn_Filtered!$A366,Grades!$J:$J,"=1",Grades!$P:$P,"&lt;0.5",Grades!$I:$I,"="&amp;_xlfn.MINIFS(Grades!$I:$I,Grades!$A:$A,"="&amp;$A366))</f>
        <v>4</v>
      </c>
      <c r="K366" s="28">
        <f t="shared" si="84"/>
        <v>0.66666666666666663</v>
      </c>
      <c r="L366" s="28">
        <f>_xlfn.MAXIFS(Grades!$P:$P,Grades!$A:$A,"="&amp;Alumn_Filtered!$A366,Grades!$J:$J,"=1",Grades!$I:$I,"="&amp;_xlfn.MINIFS(Grades!$I:$I,Grades!$A:$A,"="&amp;$A366))</f>
        <v>0.9</v>
      </c>
      <c r="M366" s="28">
        <f>_xlfn.MINIFS(Grades!$P:$P,Grades!$A:$A,"="&amp;Alumn_Filtered!$A366,Grades!$J:$J,"=1",Grades!$I:$I,"="&amp;_xlfn.MINIFS(Grades!$I:$I,Grades!$A:$A,"="&amp;$A366))</f>
        <v>0.3</v>
      </c>
      <c r="N366" s="28">
        <f>IF(G366&lt;&gt;0,SUMIFS(Grades!$P:$P,Grades!$P:$P,"&gt;0",Grades!$A:$A,"="&amp;Alumn_Filtered!$A366,Grades!$J:$J,"=1",Grades!$I:$I,"="&amp;_xlfn.MINIFS(Grades!$I:$I,Grades!$A:$A,"="&amp;$A366))/COUNTIFS(Grades!P:P,"&lt;&gt;BAD",Grades!P:P,"&lt;&gt;DRP",Grades!P:P,"&lt;&gt;CVL",Grades!$A:$A,"="&amp;Alumn_Filtered!$A366,Grades!$J:$J,"=1",Grades!$I:$I,"="&amp;_xlfn.MINIFS(Grades!$I:$I,Grades!$A:$A,"="&amp;$A366)),0)</f>
        <v>0.50833333333333341</v>
      </c>
      <c r="O366">
        <f>COUNTIFS(Grades!$A:$A,"="&amp;Alumn_Filtered!$A366,Grades!$J:$J,"=2",Grades!$I:$I,"="&amp;_xlfn.MINIFS(Grades!$I:$I,Grades!$A:$A,"="&amp;$A366))</f>
        <v>7</v>
      </c>
      <c r="P366">
        <f>COUNTIFS(Grades!$A:$A,"="&amp;Alumn_Filtered!$A366,Grades!$P:$P,"=DRP",Grades!$J:$J,"=2",Grades!$I:$I,"="&amp;_xlfn.MINIFS(Grades!$I:$I,Grades!$A:$A,"="&amp;$A366))</f>
        <v>1</v>
      </c>
      <c r="Q366">
        <f>COUNTIFS(Grades!$A:$A,"="&amp;Alumn_Filtered!$A366,Grades!$P:$P,"=BAD",Grades!$J:$J,"=2",Grades!$I:$I,"="&amp;_xlfn.MINIFS(Grades!$I:$I,Grades!$A:$A,"="&amp;$A366))</f>
        <v>0</v>
      </c>
      <c r="R366">
        <f>COUNTIFS(Grades!$A:$A,"="&amp;Alumn_Filtered!$A366,Grades!$P:$P,"CVL",Grades!$J:$J,"=2",Grades!$I:$I,"="&amp;_xlfn.MINIFS(Grades!$I:$I,Grades!$A:$A,"="&amp;$A366))</f>
        <v>0</v>
      </c>
      <c r="S366">
        <f t="shared" si="95"/>
        <v>6</v>
      </c>
      <c r="T366">
        <f>COUNTIFS(Grades!$A:$A,"="&amp;Alumn_Filtered!$A366,Grades!$J:$J,"=2",Grades!$P:$P,"&gt;=0.5",Grades!$I:$I,"="&amp;_xlfn.MINIFS(Grades!$I:$I,Grades!$A:$A,"="&amp;$A366))</f>
        <v>3</v>
      </c>
      <c r="U366" s="28">
        <f t="shared" si="85"/>
        <v>0.5</v>
      </c>
      <c r="V366">
        <f>COUNTIFS(Grades!$A:$A,"="&amp;Alumn_Filtered!$A366,Grades!$J:$J,"=2",Grades!$P:$P,"&lt;0.5",Grades!$I:$I,"="&amp;_xlfn.MINIFS(Grades!$I:$I,Grades!$A:$A,"="&amp;$A366))</f>
        <v>3</v>
      </c>
      <c r="W366" s="28">
        <f t="shared" si="86"/>
        <v>0.5</v>
      </c>
      <c r="X366" s="28">
        <f>_xlfn.MAXIFS(Grades!$P:$P,Grades!$A:$A,"="&amp;Alumn_Filtered!$A366,Grades!$J:$J,"=2",Grades!$I:$I,"="&amp;_xlfn.MINIFS(Grades!$I:$I,Grades!$A:$A,"="&amp;$A366))</f>
        <v>0.65</v>
      </c>
      <c r="Y366" s="28">
        <f>_xlfn.MINIFS(Grades!$P:$P,Grades!$A:$A,"="&amp;Alumn_Filtered!$A366,Grades!$J:$J,"=2",Grades!$I:$I,"="&amp;_xlfn.MINIFS(Grades!$I:$I,Grades!$A:$A,"="&amp;$A366))</f>
        <v>0.3</v>
      </c>
      <c r="Z366" s="28">
        <f>IF(S366&lt;&gt;0,SUMIFS(Grades!$P:$P,Grades!$P:$P,"&gt;0",Grades!$A:$A,"="&amp;Alumn_Filtered!$A366,Grades!$J:$J,"=2",Grades!$I:$I,"="&amp;_xlfn.MINIFS(Grades!$I:$I,Grades!$A:$A,"="&amp;$A366))/COUNTIFS(Grades!P:P,"&lt;&gt;BAD",Grades!P:P,"&lt;&gt;DRP",Grades!P:P,"&lt;&gt;CVL",Grades!$A:$A,"="&amp;Alumn_Filtered!$A366,Grades!$J:$J,"=2",Grades!$I:$I,"="&amp;_xlfn.MINIFS(Grades!$I:$I,Grades!$A:$A,"="&amp;$A366)),0)</f>
        <v>0.46944444444444439</v>
      </c>
      <c r="AA366" s="28">
        <f t="shared" si="87"/>
        <v>-3.8888888888889028E-2</v>
      </c>
      <c r="AB366">
        <f t="shared" ca="1" si="81"/>
        <v>20</v>
      </c>
      <c r="AC366" t="str">
        <f>LEFT(VLOOKUP($A366,Ingresos!$C:$X,5,FALSE),1)</f>
        <v>S</v>
      </c>
      <c r="AD366">
        <f t="shared" si="88"/>
        <v>1</v>
      </c>
      <c r="AE366" t="str">
        <f>LEFT(VLOOKUP($A366,Ingresos!$C:$X,6,FALSE),1)</f>
        <v>R</v>
      </c>
      <c r="AF366">
        <f t="shared" si="89"/>
        <v>1</v>
      </c>
      <c r="AG366">
        <f>VLOOKUP($A366,Ingresos!$C:$X,9,FALSE)</f>
        <v>645</v>
      </c>
      <c r="AH366" s="28">
        <f t="shared" si="90"/>
        <v>0.70826580226904379</v>
      </c>
      <c r="AI366">
        <f>VLOOKUP($A366,Ingresos!$C:$X,10,FALSE)</f>
        <v>692</v>
      </c>
      <c r="AJ366" s="28">
        <f t="shared" si="91"/>
        <v>0.78444084278768234</v>
      </c>
      <c r="AK366">
        <f>VLOOKUP($A366,Ingresos!$C:$X,11,FALSE)</f>
        <v>518</v>
      </c>
      <c r="AL366" s="28">
        <f t="shared" si="92"/>
        <v>0.50243111831442466</v>
      </c>
      <c r="AM366">
        <f>VLOOKUP($A366,Ingresos!$C:$X,12,FALSE)</f>
        <v>548</v>
      </c>
      <c r="AN366" s="28">
        <f t="shared" si="93"/>
        <v>0.55105348460291737</v>
      </c>
      <c r="AO366">
        <f>VLOOKUP($A366,Ingresos!$C:$X,18,FALSE)</f>
        <v>13</v>
      </c>
      <c r="AP366">
        <f t="shared" si="96"/>
        <v>13</v>
      </c>
      <c r="AQ366" t="str">
        <f>VLOOKUP($A366,Ingresos!$C:$X,19,FALSE)</f>
        <v>H1</v>
      </c>
      <c r="AR366">
        <f t="shared" si="94"/>
        <v>1</v>
      </c>
      <c r="AS366">
        <f>VLOOKUP($A366,Ingresos!$C:$X,22,FALSE)</f>
        <v>0</v>
      </c>
    </row>
    <row r="367" spans="1:45" x14ac:dyDescent="0.25">
      <c r="A367">
        <v>195728658</v>
      </c>
      <c r="B367">
        <f>IF((_xlfn.MAXIFS(Grades!$I:$I,Grades!$A:$A,"="&amp;$A367)-_xlfn.MINIFS(Grades!$I:$I,Grades!$A:$A,"="&amp;$A367))=0,0,1)</f>
        <v>1</v>
      </c>
      <c r="C367">
        <f>COUNTIFS(Grades!$A:$A,"="&amp;Alumn_Filtered!$A367,Grades!$J:$J,"=1",Grades!$I:$I,"="&amp;_xlfn.MINIFS(Grades!$I:$I,Grades!$A:$A,"="&amp;$A367))</f>
        <v>6</v>
      </c>
      <c r="D367">
        <f>COUNTIFS(Grades!$A:$A,"="&amp;Alumn_Filtered!$A367,Grades!$P:$P,"=DRP",Grades!$J:$J,"=1",Grades!$I:$I,"="&amp;_xlfn.MINIFS(Grades!$I:$I,Grades!$A:$A,"="&amp;$A367))</f>
        <v>0</v>
      </c>
      <c r="E367">
        <f>COUNTIFS(Grades!$A:$A,"="&amp;Alumn_Filtered!$A367,Grades!$P:$P,"=BAD",Grades!$J:$J,"=1",Grades!$I:$I,"="&amp;_xlfn.MINIFS(Grades!$I:$I,Grades!$A:$A,"="&amp;$A367))</f>
        <v>0</v>
      </c>
      <c r="F367">
        <f>COUNTIFS(Grades!$A:$A,"="&amp;Alumn_Filtered!$A367,Grades!$P:$P,"CVL",Grades!$J:$J,"=1",Grades!$I:$I,"="&amp;_xlfn.MINIFS(Grades!$I:$I,Grades!$A:$A,"="&amp;$A367))</f>
        <v>0</v>
      </c>
      <c r="G367" s="30">
        <f t="shared" si="82"/>
        <v>6</v>
      </c>
      <c r="H367">
        <f>COUNTIFS(Grades!$A:$A,"="&amp;Alumn_Filtered!$A367,Grades!$J:$J,"=1",Grades!$P:$P,"&gt;=0.5",Grades!$I:$I,"="&amp;_xlfn.MINIFS(Grades!$I:$I,Grades!$A:$A,"="&amp;$A367))</f>
        <v>1</v>
      </c>
      <c r="I367" s="28">
        <f t="shared" si="83"/>
        <v>0.16666666666666666</v>
      </c>
      <c r="J367">
        <f>COUNTIFS(Grades!$A:$A,"="&amp;Alumn_Filtered!$A367,Grades!$J:$J,"=1",Grades!$P:$P,"&lt;0.5",Grades!$I:$I,"="&amp;_xlfn.MINIFS(Grades!$I:$I,Grades!$A:$A,"="&amp;$A367))</f>
        <v>5</v>
      </c>
      <c r="K367" s="28">
        <f t="shared" si="84"/>
        <v>0.83333333333333337</v>
      </c>
      <c r="L367" s="28">
        <f>_xlfn.MAXIFS(Grades!$P:$P,Grades!$A:$A,"="&amp;Alumn_Filtered!$A367,Grades!$J:$J,"=1",Grades!$I:$I,"="&amp;_xlfn.MINIFS(Grades!$I:$I,Grades!$A:$A,"="&amp;$A367))</f>
        <v>0.75</v>
      </c>
      <c r="M367" s="28">
        <f>_xlfn.MINIFS(Grades!$P:$P,Grades!$A:$A,"="&amp;Alumn_Filtered!$A367,Grades!$J:$J,"=1",Grades!$I:$I,"="&amp;_xlfn.MINIFS(Grades!$I:$I,Grades!$A:$A,"="&amp;$A367))</f>
        <v>0.20000000000000004</v>
      </c>
      <c r="N367" s="28">
        <f>IF(G367&lt;&gt;0,SUMIFS(Grades!$P:$P,Grades!$P:$P,"&gt;0",Grades!$A:$A,"="&amp;Alumn_Filtered!$A367,Grades!$J:$J,"=1",Grades!$I:$I,"="&amp;_xlfn.MINIFS(Grades!$I:$I,Grades!$A:$A,"="&amp;$A367))/COUNTIFS(Grades!P:P,"&lt;&gt;BAD",Grades!P:P,"&lt;&gt;DRP",Grades!P:P,"&lt;&gt;CVL",Grades!$A:$A,"="&amp;Alumn_Filtered!$A367,Grades!$J:$J,"=1",Grades!$I:$I,"="&amp;_xlfn.MINIFS(Grades!$I:$I,Grades!$A:$A,"="&amp;$A367)),0)</f>
        <v>0.39166666666666661</v>
      </c>
      <c r="O367">
        <f>COUNTIFS(Grades!$A:$A,"="&amp;Alumn_Filtered!$A367,Grades!$J:$J,"=2",Grades!$I:$I,"="&amp;_xlfn.MINIFS(Grades!$I:$I,Grades!$A:$A,"="&amp;$A367))</f>
        <v>7</v>
      </c>
      <c r="P367">
        <f>COUNTIFS(Grades!$A:$A,"="&amp;Alumn_Filtered!$A367,Grades!$P:$P,"=DRP",Grades!$J:$J,"=2",Grades!$I:$I,"="&amp;_xlfn.MINIFS(Grades!$I:$I,Grades!$A:$A,"="&amp;$A367))</f>
        <v>5</v>
      </c>
      <c r="Q367">
        <f>COUNTIFS(Grades!$A:$A,"="&amp;Alumn_Filtered!$A367,Grades!$P:$P,"=BAD",Grades!$J:$J,"=2",Grades!$I:$I,"="&amp;_xlfn.MINIFS(Grades!$I:$I,Grades!$A:$A,"="&amp;$A367))</f>
        <v>0</v>
      </c>
      <c r="R367">
        <f>COUNTIFS(Grades!$A:$A,"="&amp;Alumn_Filtered!$A367,Grades!$P:$P,"CVL",Grades!$J:$J,"=2",Grades!$I:$I,"="&amp;_xlfn.MINIFS(Grades!$I:$I,Grades!$A:$A,"="&amp;$A367))</f>
        <v>0</v>
      </c>
      <c r="S367">
        <f t="shared" si="95"/>
        <v>2</v>
      </c>
      <c r="T367">
        <f>COUNTIFS(Grades!$A:$A,"="&amp;Alumn_Filtered!$A367,Grades!$J:$J,"=2",Grades!$P:$P,"&gt;=0.5",Grades!$I:$I,"="&amp;_xlfn.MINIFS(Grades!$I:$I,Grades!$A:$A,"="&amp;$A367))</f>
        <v>0</v>
      </c>
      <c r="U367" s="28">
        <f t="shared" si="85"/>
        <v>0</v>
      </c>
      <c r="V367">
        <f>COUNTIFS(Grades!$A:$A,"="&amp;Alumn_Filtered!$A367,Grades!$J:$J,"=2",Grades!$P:$P,"&lt;0.5",Grades!$I:$I,"="&amp;_xlfn.MINIFS(Grades!$I:$I,Grades!$A:$A,"="&amp;$A367))</f>
        <v>2</v>
      </c>
      <c r="W367" s="28">
        <f t="shared" si="86"/>
        <v>1</v>
      </c>
      <c r="X367" s="28">
        <f>_xlfn.MAXIFS(Grades!$P:$P,Grades!$A:$A,"="&amp;Alumn_Filtered!$A367,Grades!$J:$J,"=2",Grades!$I:$I,"="&amp;_xlfn.MINIFS(Grades!$I:$I,Grades!$A:$A,"="&amp;$A367))</f>
        <v>0.35000000000000003</v>
      </c>
      <c r="Y367" s="28">
        <f>_xlfn.MINIFS(Grades!$P:$P,Grades!$A:$A,"="&amp;Alumn_Filtered!$A367,Grades!$J:$J,"=2",Grades!$I:$I,"="&amp;_xlfn.MINIFS(Grades!$I:$I,Grades!$A:$A,"="&amp;$A367))</f>
        <v>0.3</v>
      </c>
      <c r="Z367" s="28">
        <f>IF(S367&lt;&gt;0,SUMIFS(Grades!$P:$P,Grades!$P:$P,"&gt;0",Grades!$A:$A,"="&amp;Alumn_Filtered!$A367,Grades!$J:$J,"=2",Grades!$I:$I,"="&amp;_xlfn.MINIFS(Grades!$I:$I,Grades!$A:$A,"="&amp;$A367))/COUNTIFS(Grades!P:P,"&lt;&gt;BAD",Grades!P:P,"&lt;&gt;DRP",Grades!P:P,"&lt;&gt;CVL",Grades!$A:$A,"="&amp;Alumn_Filtered!$A367,Grades!$J:$J,"=2",Grades!$I:$I,"="&amp;_xlfn.MINIFS(Grades!$I:$I,Grades!$A:$A,"="&amp;$A367)),0)</f>
        <v>0.32500000000000001</v>
      </c>
      <c r="AA367" s="28">
        <f t="shared" si="87"/>
        <v>-6.6666666666666596E-2</v>
      </c>
      <c r="AB367">
        <f t="shared" ca="1" si="81"/>
        <v>20</v>
      </c>
      <c r="AC367" t="str">
        <f>LEFT(VLOOKUP($A367,Ingresos!$C:$X,5,FALSE),1)</f>
        <v>S</v>
      </c>
      <c r="AD367">
        <f t="shared" si="88"/>
        <v>1</v>
      </c>
      <c r="AE367" t="str">
        <f>LEFT(VLOOKUP($A367,Ingresos!$C:$X,6,FALSE),1)</f>
        <v>R</v>
      </c>
      <c r="AF367">
        <f t="shared" si="89"/>
        <v>1</v>
      </c>
      <c r="AG367">
        <f>VLOOKUP($A367,Ingresos!$C:$X,9,FALSE)</f>
        <v>509</v>
      </c>
      <c r="AH367" s="28">
        <f t="shared" si="90"/>
        <v>0.4878444084278768</v>
      </c>
      <c r="AI367">
        <f>VLOOKUP($A367,Ingresos!$C:$X,10,FALSE)</f>
        <v>601</v>
      </c>
      <c r="AJ367" s="28">
        <f t="shared" si="91"/>
        <v>0.63695299837925445</v>
      </c>
      <c r="AK367">
        <f>VLOOKUP($A367,Ingresos!$C:$X,11,FALSE)</f>
        <v>626</v>
      </c>
      <c r="AL367" s="28">
        <f t="shared" si="92"/>
        <v>0.67747163695299839</v>
      </c>
      <c r="AM367">
        <f>VLOOKUP($A367,Ingresos!$C:$X,12,FALSE)</f>
        <v>552</v>
      </c>
      <c r="AN367" s="28">
        <f t="shared" si="93"/>
        <v>0.55753646677471635</v>
      </c>
      <c r="AO367">
        <f>VLOOKUP($A367,Ingresos!$C:$X,18,FALSE)</f>
        <v>13</v>
      </c>
      <c r="AP367">
        <f t="shared" si="96"/>
        <v>13</v>
      </c>
      <c r="AQ367" t="str">
        <f>VLOOKUP($A367,Ingresos!$C:$X,19,FALSE)</f>
        <v>T2</v>
      </c>
      <c r="AR367">
        <f t="shared" si="94"/>
        <v>4</v>
      </c>
      <c r="AS367">
        <f>VLOOKUP($A367,Ingresos!$C:$X,22,FALSE)</f>
        <v>0</v>
      </c>
    </row>
    <row r="368" spans="1:45" x14ac:dyDescent="0.25">
      <c r="A368">
        <v>195748063</v>
      </c>
      <c r="B368">
        <f>IF((_xlfn.MAXIFS(Grades!$I:$I,Grades!$A:$A,"="&amp;$A368)-_xlfn.MINIFS(Grades!$I:$I,Grades!$A:$A,"="&amp;$A368))=0,0,1)</f>
        <v>0</v>
      </c>
      <c r="C368">
        <f>COUNTIFS(Grades!$A:$A,"="&amp;Alumn_Filtered!$A368,Grades!$J:$J,"=1",Grades!$I:$I,"="&amp;_xlfn.MINIFS(Grades!$I:$I,Grades!$A:$A,"="&amp;$A368))</f>
        <v>6</v>
      </c>
      <c r="D368">
        <f>COUNTIFS(Grades!$A:$A,"="&amp;Alumn_Filtered!$A368,Grades!$P:$P,"=DRP",Grades!$J:$J,"=1",Grades!$I:$I,"="&amp;_xlfn.MINIFS(Grades!$I:$I,Grades!$A:$A,"="&amp;$A368))</f>
        <v>0</v>
      </c>
      <c r="E368">
        <f>COUNTIFS(Grades!$A:$A,"="&amp;Alumn_Filtered!$A368,Grades!$P:$P,"=BAD",Grades!$J:$J,"=1",Grades!$I:$I,"="&amp;_xlfn.MINIFS(Grades!$I:$I,Grades!$A:$A,"="&amp;$A368))</f>
        <v>0</v>
      </c>
      <c r="F368">
        <f>COUNTIFS(Grades!$A:$A,"="&amp;Alumn_Filtered!$A368,Grades!$P:$P,"CVL",Grades!$J:$J,"=1",Grades!$I:$I,"="&amp;_xlfn.MINIFS(Grades!$I:$I,Grades!$A:$A,"="&amp;$A368))</f>
        <v>0</v>
      </c>
      <c r="G368" s="30">
        <f t="shared" si="82"/>
        <v>6</v>
      </c>
      <c r="H368">
        <f>COUNTIFS(Grades!$A:$A,"="&amp;Alumn_Filtered!$A368,Grades!$J:$J,"=1",Grades!$P:$P,"&gt;=0.5",Grades!$I:$I,"="&amp;_xlfn.MINIFS(Grades!$I:$I,Grades!$A:$A,"="&amp;$A368))</f>
        <v>1</v>
      </c>
      <c r="I368" s="28">
        <f t="shared" si="83"/>
        <v>0.16666666666666666</v>
      </c>
      <c r="J368">
        <f>COUNTIFS(Grades!$A:$A,"="&amp;Alumn_Filtered!$A368,Grades!$J:$J,"=1",Grades!$P:$P,"&lt;0.5",Grades!$I:$I,"="&amp;_xlfn.MINIFS(Grades!$I:$I,Grades!$A:$A,"="&amp;$A368))</f>
        <v>5</v>
      </c>
      <c r="K368" s="28">
        <f t="shared" si="84"/>
        <v>0.83333333333333337</v>
      </c>
      <c r="L368" s="28">
        <f>_xlfn.MAXIFS(Grades!$P:$P,Grades!$A:$A,"="&amp;Alumn_Filtered!$A368,Grades!$J:$J,"=1",Grades!$I:$I,"="&amp;_xlfn.MINIFS(Grades!$I:$I,Grades!$A:$A,"="&amp;$A368))</f>
        <v>0.75</v>
      </c>
      <c r="M368" s="28">
        <f>_xlfn.MINIFS(Grades!$P:$P,Grades!$A:$A,"="&amp;Alumn_Filtered!$A368,Grades!$J:$J,"=1",Grades!$I:$I,"="&amp;_xlfn.MINIFS(Grades!$I:$I,Grades!$A:$A,"="&amp;$A368))</f>
        <v>0.25</v>
      </c>
      <c r="N368" s="28">
        <f>IF(G368&lt;&gt;0,SUMIFS(Grades!$P:$P,Grades!$P:$P,"&gt;0",Grades!$A:$A,"="&amp;Alumn_Filtered!$A368,Grades!$J:$J,"=1",Grades!$I:$I,"="&amp;_xlfn.MINIFS(Grades!$I:$I,Grades!$A:$A,"="&amp;$A368))/COUNTIFS(Grades!P:P,"&lt;&gt;BAD",Grades!P:P,"&lt;&gt;DRP",Grades!P:P,"&lt;&gt;CVL",Grades!$A:$A,"="&amp;Alumn_Filtered!$A368,Grades!$J:$J,"=1",Grades!$I:$I,"="&amp;_xlfn.MINIFS(Grades!$I:$I,Grades!$A:$A,"="&amp;$A368)),0)</f>
        <v>0.38888888888888884</v>
      </c>
      <c r="O368">
        <f>COUNTIFS(Grades!$A:$A,"="&amp;Alumn_Filtered!$A368,Grades!$J:$J,"=2",Grades!$I:$I,"="&amp;_xlfn.MINIFS(Grades!$I:$I,Grades!$A:$A,"="&amp;$A368))</f>
        <v>6</v>
      </c>
      <c r="P368">
        <f>COUNTIFS(Grades!$A:$A,"="&amp;Alumn_Filtered!$A368,Grades!$P:$P,"=DRP",Grades!$J:$J,"=2",Grades!$I:$I,"="&amp;_xlfn.MINIFS(Grades!$I:$I,Grades!$A:$A,"="&amp;$A368))</f>
        <v>0</v>
      </c>
      <c r="Q368">
        <f>COUNTIFS(Grades!$A:$A,"="&amp;Alumn_Filtered!$A368,Grades!$P:$P,"=BAD",Grades!$J:$J,"=2",Grades!$I:$I,"="&amp;_xlfn.MINIFS(Grades!$I:$I,Grades!$A:$A,"="&amp;$A368))</f>
        <v>1</v>
      </c>
      <c r="R368">
        <f>COUNTIFS(Grades!$A:$A,"="&amp;Alumn_Filtered!$A368,Grades!$P:$P,"CVL",Grades!$J:$J,"=2",Grades!$I:$I,"="&amp;_xlfn.MINIFS(Grades!$I:$I,Grades!$A:$A,"="&amp;$A368))</f>
        <v>0</v>
      </c>
      <c r="S368">
        <f t="shared" si="95"/>
        <v>5</v>
      </c>
      <c r="T368">
        <f>COUNTIFS(Grades!$A:$A,"="&amp;Alumn_Filtered!$A368,Grades!$J:$J,"=2",Grades!$P:$P,"&gt;=0.5",Grades!$I:$I,"="&amp;_xlfn.MINIFS(Grades!$I:$I,Grades!$A:$A,"="&amp;$A368))</f>
        <v>1</v>
      </c>
      <c r="U368" s="28">
        <f t="shared" si="85"/>
        <v>0.2</v>
      </c>
      <c r="V368">
        <f>COUNTIFS(Grades!$A:$A,"="&amp;Alumn_Filtered!$A368,Grades!$J:$J,"=2",Grades!$P:$P,"&lt;0.5",Grades!$I:$I,"="&amp;_xlfn.MINIFS(Grades!$I:$I,Grades!$A:$A,"="&amp;$A368))</f>
        <v>4</v>
      </c>
      <c r="W368" s="28">
        <f t="shared" si="86"/>
        <v>0.8</v>
      </c>
      <c r="X368" s="28">
        <f>_xlfn.MAXIFS(Grades!$P:$P,Grades!$A:$A,"="&amp;Alumn_Filtered!$A368,Grades!$J:$J,"=2",Grades!$I:$I,"="&amp;_xlfn.MINIFS(Grades!$I:$I,Grades!$A:$A,"="&amp;$A368))</f>
        <v>0.53333333333333333</v>
      </c>
      <c r="Y368" s="28">
        <f>_xlfn.MINIFS(Grades!$P:$P,Grades!$A:$A,"="&amp;Alumn_Filtered!$A368,Grades!$J:$J,"=2",Grades!$I:$I,"="&amp;_xlfn.MINIFS(Grades!$I:$I,Grades!$A:$A,"="&amp;$A368))</f>
        <v>0.13333333333333333</v>
      </c>
      <c r="Z368" s="28">
        <f>IF(S368&lt;&gt;0,SUMIFS(Grades!$P:$P,Grades!$P:$P,"&gt;0",Grades!$A:$A,"="&amp;Alumn_Filtered!$A368,Grades!$J:$J,"=2",Grades!$I:$I,"="&amp;_xlfn.MINIFS(Grades!$I:$I,Grades!$A:$A,"="&amp;$A368))/COUNTIFS(Grades!P:P,"&lt;&gt;BAD",Grades!P:P,"&lt;&gt;DRP",Grades!P:P,"&lt;&gt;CVL",Grades!$A:$A,"="&amp;Alumn_Filtered!$A368,Grades!$J:$J,"=2",Grades!$I:$I,"="&amp;_xlfn.MINIFS(Grades!$I:$I,Grades!$A:$A,"="&amp;$A368)),0)</f>
        <v>0.32666666666666666</v>
      </c>
      <c r="AA368" s="28">
        <f t="shared" si="87"/>
        <v>-6.2222222222222179E-2</v>
      </c>
      <c r="AB368">
        <f t="shared" ca="1" si="81"/>
        <v>20</v>
      </c>
      <c r="AC368" t="str">
        <f>LEFT(VLOOKUP($A368,Ingresos!$C:$X,5,FALSE),1)</f>
        <v>S</v>
      </c>
      <c r="AD368">
        <f t="shared" si="88"/>
        <v>1</v>
      </c>
      <c r="AE368" t="str">
        <f>LEFT(VLOOKUP($A368,Ingresos!$C:$X,6,FALSE),1)</f>
        <v>R</v>
      </c>
      <c r="AF368">
        <f t="shared" si="89"/>
        <v>1</v>
      </c>
      <c r="AG368">
        <f>VLOOKUP($A368,Ingresos!$C:$X,9,FALSE)</f>
        <v>507</v>
      </c>
      <c r="AH368" s="28">
        <f t="shared" si="90"/>
        <v>0.4846029173419773</v>
      </c>
      <c r="AI368">
        <f>VLOOKUP($A368,Ingresos!$C:$X,10,FALSE)</f>
        <v>507</v>
      </c>
      <c r="AJ368" s="28">
        <f t="shared" si="91"/>
        <v>0.4846029173419773</v>
      </c>
      <c r="AK368">
        <f>VLOOKUP($A368,Ingresos!$C:$X,11,FALSE)</f>
        <v>403</v>
      </c>
      <c r="AL368" s="28">
        <f t="shared" si="92"/>
        <v>0.31604538087520262</v>
      </c>
      <c r="AM368">
        <f>VLOOKUP($A368,Ingresos!$C:$X,12,FALSE)</f>
        <v>563</v>
      </c>
      <c r="AN368" s="28">
        <f t="shared" si="93"/>
        <v>0.57536466774716366</v>
      </c>
      <c r="AO368" t="str">
        <f>VLOOKUP($A368,Ingresos!$C:$X,18,FALSE)</f>
        <v>VII</v>
      </c>
      <c r="AP368">
        <f t="shared" si="96"/>
        <v>7</v>
      </c>
      <c r="AQ368" t="str">
        <f>VLOOKUP($A368,Ingresos!$C:$X,19,FALSE)</f>
        <v>H1</v>
      </c>
      <c r="AR368">
        <f t="shared" si="94"/>
        <v>1</v>
      </c>
      <c r="AS368">
        <f>VLOOKUP($A368,Ingresos!$C:$X,22,FALSE)</f>
        <v>5</v>
      </c>
    </row>
    <row r="369" spans="1:45" x14ac:dyDescent="0.25">
      <c r="A369">
        <v>195820260</v>
      </c>
      <c r="B369">
        <f>IF((_xlfn.MAXIFS(Grades!$I:$I,Grades!$A:$A,"="&amp;$A369)-_xlfn.MINIFS(Grades!$I:$I,Grades!$A:$A,"="&amp;$A369))=0,0,1)</f>
        <v>0</v>
      </c>
      <c r="C369">
        <f>COUNTIFS(Grades!$A:$A,"="&amp;Alumn_Filtered!$A369,Grades!$J:$J,"=1",Grades!$I:$I,"="&amp;_xlfn.MINIFS(Grades!$I:$I,Grades!$A:$A,"="&amp;$A369))</f>
        <v>6</v>
      </c>
      <c r="D369">
        <f>COUNTIFS(Grades!$A:$A,"="&amp;Alumn_Filtered!$A369,Grades!$P:$P,"=DRP",Grades!$J:$J,"=1",Grades!$I:$I,"="&amp;_xlfn.MINIFS(Grades!$I:$I,Grades!$A:$A,"="&amp;$A369))</f>
        <v>0</v>
      </c>
      <c r="E369">
        <f>COUNTIFS(Grades!$A:$A,"="&amp;Alumn_Filtered!$A369,Grades!$P:$P,"=BAD",Grades!$J:$J,"=1",Grades!$I:$I,"="&amp;_xlfn.MINIFS(Grades!$I:$I,Grades!$A:$A,"="&amp;$A369))</f>
        <v>2</v>
      </c>
      <c r="F369">
        <f>COUNTIFS(Grades!$A:$A,"="&amp;Alumn_Filtered!$A369,Grades!$P:$P,"CVL",Grades!$J:$J,"=1",Grades!$I:$I,"="&amp;_xlfn.MINIFS(Grades!$I:$I,Grades!$A:$A,"="&amp;$A369))</f>
        <v>0</v>
      </c>
      <c r="G369" s="30">
        <f t="shared" si="82"/>
        <v>4</v>
      </c>
      <c r="H369">
        <f>COUNTIFS(Grades!$A:$A,"="&amp;Alumn_Filtered!$A369,Grades!$J:$J,"=1",Grades!$P:$P,"&gt;=0.5",Grades!$I:$I,"="&amp;_xlfn.MINIFS(Grades!$I:$I,Grades!$A:$A,"="&amp;$A369))</f>
        <v>0</v>
      </c>
      <c r="I369" s="28">
        <f t="shared" si="83"/>
        <v>0</v>
      </c>
      <c r="J369">
        <f>COUNTIFS(Grades!$A:$A,"="&amp;Alumn_Filtered!$A369,Grades!$J:$J,"=1",Grades!$P:$P,"&lt;0.5",Grades!$I:$I,"="&amp;_xlfn.MINIFS(Grades!$I:$I,Grades!$A:$A,"="&amp;$A369))</f>
        <v>4</v>
      </c>
      <c r="K369" s="28">
        <f t="shared" si="84"/>
        <v>1</v>
      </c>
      <c r="L369" s="28">
        <f>_xlfn.MAXIFS(Grades!$P:$P,Grades!$A:$A,"="&amp;Alumn_Filtered!$A369,Grades!$J:$J,"=1",Grades!$I:$I,"="&amp;_xlfn.MINIFS(Grades!$I:$I,Grades!$A:$A,"="&amp;$A369))</f>
        <v>0.39999999999999997</v>
      </c>
      <c r="M369" s="28">
        <f>_xlfn.MINIFS(Grades!$P:$P,Grades!$A:$A,"="&amp;Alumn_Filtered!$A369,Grades!$J:$J,"=1",Grades!$I:$I,"="&amp;_xlfn.MINIFS(Grades!$I:$I,Grades!$A:$A,"="&amp;$A369))</f>
        <v>0.18333333333333335</v>
      </c>
      <c r="N369" s="28">
        <f>IF(G369&lt;&gt;0,SUMIFS(Grades!$P:$P,Grades!$P:$P,"&gt;0",Grades!$A:$A,"="&amp;Alumn_Filtered!$A369,Grades!$J:$J,"=1",Grades!$I:$I,"="&amp;_xlfn.MINIFS(Grades!$I:$I,Grades!$A:$A,"="&amp;$A369))/COUNTIFS(Grades!P:P,"&lt;&gt;BAD",Grades!P:P,"&lt;&gt;DRP",Grades!P:P,"&lt;&gt;CVL",Grades!$A:$A,"="&amp;Alumn_Filtered!$A369,Grades!$J:$J,"=1",Grades!$I:$I,"="&amp;_xlfn.MINIFS(Grades!$I:$I,Grades!$A:$A,"="&amp;$A369)),0)</f>
        <v>0.32499999999999996</v>
      </c>
      <c r="O369">
        <f>COUNTIFS(Grades!$A:$A,"="&amp;Alumn_Filtered!$A369,Grades!$J:$J,"=2",Grades!$I:$I,"="&amp;_xlfn.MINIFS(Grades!$I:$I,Grades!$A:$A,"="&amp;$A369))</f>
        <v>0</v>
      </c>
      <c r="P369">
        <f>COUNTIFS(Grades!$A:$A,"="&amp;Alumn_Filtered!$A369,Grades!$P:$P,"=DRP",Grades!$J:$J,"=2",Grades!$I:$I,"="&amp;_xlfn.MINIFS(Grades!$I:$I,Grades!$A:$A,"="&amp;$A369))</f>
        <v>0</v>
      </c>
      <c r="Q369">
        <f>COUNTIFS(Grades!$A:$A,"="&amp;Alumn_Filtered!$A369,Grades!$P:$P,"=BAD",Grades!$J:$J,"=2",Grades!$I:$I,"="&amp;_xlfn.MINIFS(Grades!$I:$I,Grades!$A:$A,"="&amp;$A369))</f>
        <v>0</v>
      </c>
      <c r="R369">
        <f>COUNTIFS(Grades!$A:$A,"="&amp;Alumn_Filtered!$A369,Grades!$P:$P,"CVL",Grades!$J:$J,"=2",Grades!$I:$I,"="&amp;_xlfn.MINIFS(Grades!$I:$I,Grades!$A:$A,"="&amp;$A369))</f>
        <v>0</v>
      </c>
      <c r="S369">
        <f t="shared" si="95"/>
        <v>0</v>
      </c>
      <c r="T369">
        <f>COUNTIFS(Grades!$A:$A,"="&amp;Alumn_Filtered!$A369,Grades!$J:$J,"=2",Grades!$P:$P,"&gt;=0.5",Grades!$I:$I,"="&amp;_xlfn.MINIFS(Grades!$I:$I,Grades!$A:$A,"="&amp;$A369))</f>
        <v>0</v>
      </c>
      <c r="U369" s="28">
        <f t="shared" si="85"/>
        <v>0</v>
      </c>
      <c r="V369">
        <f>COUNTIFS(Grades!$A:$A,"="&amp;Alumn_Filtered!$A369,Grades!$J:$J,"=2",Grades!$P:$P,"&lt;0.5",Grades!$I:$I,"="&amp;_xlfn.MINIFS(Grades!$I:$I,Grades!$A:$A,"="&amp;$A369))</f>
        <v>0</v>
      </c>
      <c r="W369" s="28">
        <f t="shared" si="86"/>
        <v>0</v>
      </c>
      <c r="X369" s="28">
        <f>_xlfn.MAXIFS(Grades!$P:$P,Grades!$A:$A,"="&amp;Alumn_Filtered!$A369,Grades!$J:$J,"=2",Grades!$I:$I,"="&amp;_xlfn.MINIFS(Grades!$I:$I,Grades!$A:$A,"="&amp;$A369))</f>
        <v>0</v>
      </c>
      <c r="Y369" s="28">
        <f>_xlfn.MINIFS(Grades!$P:$P,Grades!$A:$A,"="&amp;Alumn_Filtered!$A369,Grades!$J:$J,"=2",Grades!$I:$I,"="&amp;_xlfn.MINIFS(Grades!$I:$I,Grades!$A:$A,"="&amp;$A369))</f>
        <v>0</v>
      </c>
      <c r="Z369" s="28">
        <f>IF(S369&lt;&gt;0,SUMIFS(Grades!$P:$P,Grades!$P:$P,"&gt;0",Grades!$A:$A,"="&amp;Alumn_Filtered!$A369,Grades!$J:$J,"=2",Grades!$I:$I,"="&amp;_xlfn.MINIFS(Grades!$I:$I,Grades!$A:$A,"="&amp;$A369))/COUNTIFS(Grades!P:P,"&lt;&gt;BAD",Grades!P:P,"&lt;&gt;DRP",Grades!P:P,"&lt;&gt;CVL",Grades!$A:$A,"="&amp;Alumn_Filtered!$A369,Grades!$J:$J,"=2",Grades!$I:$I,"="&amp;_xlfn.MINIFS(Grades!$I:$I,Grades!$A:$A,"="&amp;$A369)),0)</f>
        <v>0</v>
      </c>
      <c r="AA369" s="28">
        <f t="shared" si="87"/>
        <v>-0.32499999999999996</v>
      </c>
      <c r="AB369">
        <f t="shared" ca="1" si="81"/>
        <v>20</v>
      </c>
      <c r="AC369" t="str">
        <f>LEFT(VLOOKUP($A369,Ingresos!$C:$X,5,FALSE),1)</f>
        <v>S</v>
      </c>
      <c r="AD369">
        <f t="shared" si="88"/>
        <v>1</v>
      </c>
      <c r="AE369" t="str">
        <f>LEFT(VLOOKUP($A369,Ingresos!$C:$X,6,FALSE),1)</f>
        <v>R</v>
      </c>
      <c r="AF369">
        <f t="shared" si="89"/>
        <v>1</v>
      </c>
      <c r="AG369">
        <f>VLOOKUP($A369,Ingresos!$C:$X,9,FALSE)</f>
        <v>616</v>
      </c>
      <c r="AH369" s="28">
        <f t="shared" si="90"/>
        <v>0.66126418152350086</v>
      </c>
      <c r="AI369">
        <f>VLOOKUP($A369,Ingresos!$C:$X,10,FALSE)</f>
        <v>621</v>
      </c>
      <c r="AJ369" s="28">
        <f t="shared" si="91"/>
        <v>0.66936790923824963</v>
      </c>
      <c r="AK369">
        <f>VLOOKUP($A369,Ingresos!$C:$X,11,FALSE)</f>
        <v>634</v>
      </c>
      <c r="AL369" s="28">
        <f t="shared" si="92"/>
        <v>0.69043760129659648</v>
      </c>
      <c r="AM369">
        <f>VLOOKUP($A369,Ingresos!$C:$X,12,FALSE)</f>
        <v>677</v>
      </c>
      <c r="AN369" s="28">
        <f t="shared" si="93"/>
        <v>0.76012965964343593</v>
      </c>
      <c r="AO369" t="str">
        <f>VLOOKUP($A369,Ingresos!$C:$X,18,FALSE)</f>
        <v>V</v>
      </c>
      <c r="AP369">
        <f t="shared" si="96"/>
        <v>5</v>
      </c>
      <c r="AQ369" t="str">
        <f>VLOOKUP($A369,Ingresos!$C:$X,19,FALSE)</f>
        <v>H1</v>
      </c>
      <c r="AR369">
        <f t="shared" si="94"/>
        <v>1</v>
      </c>
      <c r="AS369">
        <f>VLOOKUP($A369,Ingresos!$C:$X,22,FALSE)</f>
        <v>0</v>
      </c>
    </row>
    <row r="370" spans="1:45" x14ac:dyDescent="0.25">
      <c r="A370">
        <v>195851255</v>
      </c>
      <c r="B370">
        <f>IF((_xlfn.MAXIFS(Grades!$I:$I,Grades!$A:$A,"="&amp;$A370)-_xlfn.MINIFS(Grades!$I:$I,Grades!$A:$A,"="&amp;$A370))=0,0,1)</f>
        <v>0</v>
      </c>
      <c r="C370">
        <f>COUNTIFS(Grades!$A:$A,"="&amp;Alumn_Filtered!$A370,Grades!$J:$J,"=1",Grades!$I:$I,"="&amp;_xlfn.MINIFS(Grades!$I:$I,Grades!$A:$A,"="&amp;$A370))</f>
        <v>6</v>
      </c>
      <c r="D370">
        <f>COUNTIFS(Grades!$A:$A,"="&amp;Alumn_Filtered!$A370,Grades!$P:$P,"=DRP",Grades!$J:$J,"=1",Grades!$I:$I,"="&amp;_xlfn.MINIFS(Grades!$I:$I,Grades!$A:$A,"="&amp;$A370))</f>
        <v>0</v>
      </c>
      <c r="E370">
        <f>COUNTIFS(Grades!$A:$A,"="&amp;Alumn_Filtered!$A370,Grades!$P:$P,"=BAD",Grades!$J:$J,"=1",Grades!$I:$I,"="&amp;_xlfn.MINIFS(Grades!$I:$I,Grades!$A:$A,"="&amp;$A370))</f>
        <v>2</v>
      </c>
      <c r="F370">
        <f>COUNTIFS(Grades!$A:$A,"="&amp;Alumn_Filtered!$A370,Grades!$P:$P,"CVL",Grades!$J:$J,"=1",Grades!$I:$I,"="&amp;_xlfn.MINIFS(Grades!$I:$I,Grades!$A:$A,"="&amp;$A370))</f>
        <v>0</v>
      </c>
      <c r="G370" s="30">
        <f t="shared" si="82"/>
        <v>4</v>
      </c>
      <c r="H370">
        <f>COUNTIFS(Grades!$A:$A,"="&amp;Alumn_Filtered!$A370,Grades!$J:$J,"=1",Grades!$P:$P,"&gt;=0.5",Grades!$I:$I,"="&amp;_xlfn.MINIFS(Grades!$I:$I,Grades!$A:$A,"="&amp;$A370))</f>
        <v>1</v>
      </c>
      <c r="I370" s="28">
        <f t="shared" si="83"/>
        <v>0.25</v>
      </c>
      <c r="J370">
        <f>COUNTIFS(Grades!$A:$A,"="&amp;Alumn_Filtered!$A370,Grades!$J:$J,"=1",Grades!$P:$P,"&lt;0.5",Grades!$I:$I,"="&amp;_xlfn.MINIFS(Grades!$I:$I,Grades!$A:$A,"="&amp;$A370))</f>
        <v>3</v>
      </c>
      <c r="K370" s="28">
        <f t="shared" si="84"/>
        <v>0.75</v>
      </c>
      <c r="L370" s="28">
        <f>_xlfn.MAXIFS(Grades!$P:$P,Grades!$A:$A,"="&amp;Alumn_Filtered!$A370,Grades!$J:$J,"=1",Grades!$I:$I,"="&amp;_xlfn.MINIFS(Grades!$I:$I,Grades!$A:$A,"="&amp;$A370))</f>
        <v>0.95000000000000007</v>
      </c>
      <c r="M370" s="28">
        <f>_xlfn.MINIFS(Grades!$P:$P,Grades!$A:$A,"="&amp;Alumn_Filtered!$A370,Grades!$J:$J,"=1",Grades!$I:$I,"="&amp;_xlfn.MINIFS(Grades!$I:$I,Grades!$A:$A,"="&amp;$A370))</f>
        <v>0.13333333333333333</v>
      </c>
      <c r="N370" s="28">
        <f>IF(G370&lt;&gt;0,SUMIFS(Grades!$P:$P,Grades!$P:$P,"&gt;0",Grades!$A:$A,"="&amp;Alumn_Filtered!$A370,Grades!$J:$J,"=1",Grades!$I:$I,"="&amp;_xlfn.MINIFS(Grades!$I:$I,Grades!$A:$A,"="&amp;$A370))/COUNTIFS(Grades!P:P,"&lt;&gt;BAD",Grades!P:P,"&lt;&gt;DRP",Grades!P:P,"&lt;&gt;CVL",Grades!$A:$A,"="&amp;Alumn_Filtered!$A370,Grades!$J:$J,"=1",Grades!$I:$I,"="&amp;_xlfn.MINIFS(Grades!$I:$I,Grades!$A:$A,"="&amp;$A370)),0)</f>
        <v>0.48333333333333339</v>
      </c>
      <c r="O370">
        <f>COUNTIFS(Grades!$A:$A,"="&amp;Alumn_Filtered!$A370,Grades!$J:$J,"=2",Grades!$I:$I,"="&amp;_xlfn.MINIFS(Grades!$I:$I,Grades!$A:$A,"="&amp;$A370))</f>
        <v>6</v>
      </c>
      <c r="P370">
        <f>COUNTIFS(Grades!$A:$A,"="&amp;Alumn_Filtered!$A370,Grades!$P:$P,"=DRP",Grades!$J:$J,"=2",Grades!$I:$I,"="&amp;_xlfn.MINIFS(Grades!$I:$I,Grades!$A:$A,"="&amp;$A370))</f>
        <v>1</v>
      </c>
      <c r="Q370">
        <f>COUNTIFS(Grades!$A:$A,"="&amp;Alumn_Filtered!$A370,Grades!$P:$P,"=BAD",Grades!$J:$J,"=2",Grades!$I:$I,"="&amp;_xlfn.MINIFS(Grades!$I:$I,Grades!$A:$A,"="&amp;$A370))</f>
        <v>5</v>
      </c>
      <c r="R370">
        <f>COUNTIFS(Grades!$A:$A,"="&amp;Alumn_Filtered!$A370,Grades!$P:$P,"CVL",Grades!$J:$J,"=2",Grades!$I:$I,"="&amp;_xlfn.MINIFS(Grades!$I:$I,Grades!$A:$A,"="&amp;$A370))</f>
        <v>0</v>
      </c>
      <c r="S370">
        <f t="shared" si="95"/>
        <v>0</v>
      </c>
      <c r="T370">
        <f>COUNTIFS(Grades!$A:$A,"="&amp;Alumn_Filtered!$A370,Grades!$J:$J,"=2",Grades!$P:$P,"&gt;=0.5",Grades!$I:$I,"="&amp;_xlfn.MINIFS(Grades!$I:$I,Grades!$A:$A,"="&amp;$A370))</f>
        <v>0</v>
      </c>
      <c r="U370" s="28">
        <f t="shared" si="85"/>
        <v>0</v>
      </c>
      <c r="V370">
        <f>COUNTIFS(Grades!$A:$A,"="&amp;Alumn_Filtered!$A370,Grades!$J:$J,"=2",Grades!$P:$P,"&lt;0.5",Grades!$I:$I,"="&amp;_xlfn.MINIFS(Grades!$I:$I,Grades!$A:$A,"="&amp;$A370))</f>
        <v>0</v>
      </c>
      <c r="W370" s="28">
        <f t="shared" si="86"/>
        <v>0</v>
      </c>
      <c r="X370" s="28">
        <f>_xlfn.MAXIFS(Grades!$P:$P,Grades!$A:$A,"="&amp;Alumn_Filtered!$A370,Grades!$J:$J,"=2",Grades!$I:$I,"="&amp;_xlfn.MINIFS(Grades!$I:$I,Grades!$A:$A,"="&amp;$A370))</f>
        <v>0</v>
      </c>
      <c r="Y370" s="28">
        <f>_xlfn.MINIFS(Grades!$P:$P,Grades!$A:$A,"="&amp;Alumn_Filtered!$A370,Grades!$J:$J,"=2",Grades!$I:$I,"="&amp;_xlfn.MINIFS(Grades!$I:$I,Grades!$A:$A,"="&amp;$A370))</f>
        <v>0</v>
      </c>
      <c r="Z370" s="28">
        <f>IF(S370&lt;&gt;0,SUMIFS(Grades!$P:$P,Grades!$P:$P,"&gt;0",Grades!$A:$A,"="&amp;Alumn_Filtered!$A370,Grades!$J:$J,"=2",Grades!$I:$I,"="&amp;_xlfn.MINIFS(Grades!$I:$I,Grades!$A:$A,"="&amp;$A370))/COUNTIFS(Grades!P:P,"&lt;&gt;BAD",Grades!P:P,"&lt;&gt;DRP",Grades!P:P,"&lt;&gt;CVL",Grades!$A:$A,"="&amp;Alumn_Filtered!$A370,Grades!$J:$J,"=2",Grades!$I:$I,"="&amp;_xlfn.MINIFS(Grades!$I:$I,Grades!$A:$A,"="&amp;$A370)),0)</f>
        <v>0</v>
      </c>
      <c r="AA370" s="28">
        <f t="shared" si="87"/>
        <v>-0.48333333333333339</v>
      </c>
      <c r="AB370">
        <f t="shared" ca="1" si="81"/>
        <v>20</v>
      </c>
      <c r="AC370" t="str">
        <f>LEFT(VLOOKUP($A370,Ingresos!$C:$X,5,FALSE),1)</f>
        <v>S</v>
      </c>
      <c r="AD370">
        <f t="shared" si="88"/>
        <v>1</v>
      </c>
      <c r="AE370" t="str">
        <f>LEFT(VLOOKUP($A370,Ingresos!$C:$X,6,FALSE),1)</f>
        <v>R</v>
      </c>
      <c r="AF370">
        <f t="shared" si="89"/>
        <v>1</v>
      </c>
      <c r="AG370">
        <f>VLOOKUP($A370,Ingresos!$C:$X,9,FALSE)</f>
        <v>635</v>
      </c>
      <c r="AH370" s="28">
        <f t="shared" si="90"/>
        <v>0.69205834683954615</v>
      </c>
      <c r="AI370">
        <f>VLOOKUP($A370,Ingresos!$C:$X,10,FALSE)</f>
        <v>694</v>
      </c>
      <c r="AJ370" s="28">
        <f t="shared" si="91"/>
        <v>0.78768233387358189</v>
      </c>
      <c r="AK370">
        <f>VLOOKUP($A370,Ingresos!$C:$X,11,FALSE)</f>
        <v>525</v>
      </c>
      <c r="AL370" s="28">
        <f t="shared" si="92"/>
        <v>0.51377633711507298</v>
      </c>
      <c r="AM370">
        <f>VLOOKUP($A370,Ingresos!$C:$X,12,FALSE)</f>
        <v>573</v>
      </c>
      <c r="AN370" s="28">
        <f t="shared" si="93"/>
        <v>0.5915721231766613</v>
      </c>
      <c r="AO370">
        <f>VLOOKUP($A370,Ingresos!$C:$X,18,FALSE)</f>
        <v>13</v>
      </c>
      <c r="AP370">
        <f t="shared" si="96"/>
        <v>13</v>
      </c>
      <c r="AQ370" t="str">
        <f>VLOOKUP($A370,Ingresos!$C:$X,19,FALSE)</f>
        <v>H1</v>
      </c>
      <c r="AR370">
        <f t="shared" si="94"/>
        <v>1</v>
      </c>
      <c r="AS370">
        <f>VLOOKUP($A370,Ingresos!$C:$X,22,FALSE)</f>
        <v>0</v>
      </c>
    </row>
    <row r="371" spans="1:45" x14ac:dyDescent="0.25">
      <c r="A371">
        <v>195879168</v>
      </c>
      <c r="B371">
        <f>IF((_xlfn.MAXIFS(Grades!$I:$I,Grades!$A:$A,"="&amp;$A371)-_xlfn.MINIFS(Grades!$I:$I,Grades!$A:$A,"="&amp;$A371))=0,0,1)</f>
        <v>1</v>
      </c>
      <c r="C371">
        <f>COUNTIFS(Grades!$A:$A,"="&amp;Alumn_Filtered!$A371,Grades!$J:$J,"=1",Grades!$I:$I,"="&amp;_xlfn.MINIFS(Grades!$I:$I,Grades!$A:$A,"="&amp;$A371))</f>
        <v>6</v>
      </c>
      <c r="D371">
        <f>COUNTIFS(Grades!$A:$A,"="&amp;Alumn_Filtered!$A371,Grades!$P:$P,"=DRP",Grades!$J:$J,"=1",Grades!$I:$I,"="&amp;_xlfn.MINIFS(Grades!$I:$I,Grades!$A:$A,"="&amp;$A371))</f>
        <v>0</v>
      </c>
      <c r="E371">
        <f>COUNTIFS(Grades!$A:$A,"="&amp;Alumn_Filtered!$A371,Grades!$P:$P,"=BAD",Grades!$J:$J,"=1",Grades!$I:$I,"="&amp;_xlfn.MINIFS(Grades!$I:$I,Grades!$A:$A,"="&amp;$A371))</f>
        <v>0</v>
      </c>
      <c r="F371">
        <f>COUNTIFS(Grades!$A:$A,"="&amp;Alumn_Filtered!$A371,Grades!$P:$P,"CVL",Grades!$J:$J,"=1",Grades!$I:$I,"="&amp;_xlfn.MINIFS(Grades!$I:$I,Grades!$A:$A,"="&amp;$A371))</f>
        <v>0</v>
      </c>
      <c r="G371" s="30">
        <f t="shared" si="82"/>
        <v>6</v>
      </c>
      <c r="H371">
        <f>COUNTIFS(Grades!$A:$A,"="&amp;Alumn_Filtered!$A371,Grades!$J:$J,"=1",Grades!$P:$P,"&gt;=0.5",Grades!$I:$I,"="&amp;_xlfn.MINIFS(Grades!$I:$I,Grades!$A:$A,"="&amp;$A371))</f>
        <v>5</v>
      </c>
      <c r="I371" s="28">
        <f t="shared" si="83"/>
        <v>0.83333333333333337</v>
      </c>
      <c r="J371">
        <f>COUNTIFS(Grades!$A:$A,"="&amp;Alumn_Filtered!$A371,Grades!$J:$J,"=1",Grades!$P:$P,"&lt;0.5",Grades!$I:$I,"="&amp;_xlfn.MINIFS(Grades!$I:$I,Grades!$A:$A,"="&amp;$A371))</f>
        <v>1</v>
      </c>
      <c r="K371" s="28">
        <f t="shared" si="84"/>
        <v>0.16666666666666666</v>
      </c>
      <c r="L371" s="28">
        <f>_xlfn.MAXIFS(Grades!$P:$P,Grades!$A:$A,"="&amp;Alumn_Filtered!$A371,Grades!$J:$J,"=1",Grades!$I:$I,"="&amp;_xlfn.MINIFS(Grades!$I:$I,Grades!$A:$A,"="&amp;$A371))</f>
        <v>0.78333333333333333</v>
      </c>
      <c r="M371" s="28">
        <f>_xlfn.MINIFS(Grades!$P:$P,Grades!$A:$A,"="&amp;Alumn_Filtered!$A371,Grades!$J:$J,"=1",Grades!$I:$I,"="&amp;_xlfn.MINIFS(Grades!$I:$I,Grades!$A:$A,"="&amp;$A371))</f>
        <v>0.3833333333333333</v>
      </c>
      <c r="N371" s="28">
        <f>IF(G371&lt;&gt;0,SUMIFS(Grades!$P:$P,Grades!$P:$P,"&gt;0",Grades!$A:$A,"="&amp;Alumn_Filtered!$A371,Grades!$J:$J,"=1",Grades!$I:$I,"="&amp;_xlfn.MINIFS(Grades!$I:$I,Grades!$A:$A,"="&amp;$A371))/COUNTIFS(Grades!P:P,"&lt;&gt;BAD",Grades!P:P,"&lt;&gt;DRP",Grades!P:P,"&lt;&gt;CVL",Grades!$A:$A,"="&amp;Alumn_Filtered!$A371,Grades!$J:$J,"=1",Grades!$I:$I,"="&amp;_xlfn.MINIFS(Grades!$I:$I,Grades!$A:$A,"="&amp;$A371)),0)</f>
        <v>0.6</v>
      </c>
      <c r="O371">
        <f>COUNTIFS(Grades!$A:$A,"="&amp;Alumn_Filtered!$A371,Grades!$J:$J,"=2",Grades!$I:$I,"="&amp;_xlfn.MINIFS(Grades!$I:$I,Grades!$A:$A,"="&amp;$A371))</f>
        <v>6</v>
      </c>
      <c r="P371">
        <f>COUNTIFS(Grades!$A:$A,"="&amp;Alumn_Filtered!$A371,Grades!$P:$P,"=DRP",Grades!$J:$J,"=2",Grades!$I:$I,"="&amp;_xlfn.MINIFS(Grades!$I:$I,Grades!$A:$A,"="&amp;$A371))</f>
        <v>0</v>
      </c>
      <c r="Q371">
        <f>COUNTIFS(Grades!$A:$A,"="&amp;Alumn_Filtered!$A371,Grades!$P:$P,"=BAD",Grades!$J:$J,"=2",Grades!$I:$I,"="&amp;_xlfn.MINIFS(Grades!$I:$I,Grades!$A:$A,"="&amp;$A371))</f>
        <v>0</v>
      </c>
      <c r="R371">
        <f>COUNTIFS(Grades!$A:$A,"="&amp;Alumn_Filtered!$A371,Grades!$P:$P,"CVL",Grades!$J:$J,"=2",Grades!$I:$I,"="&amp;_xlfn.MINIFS(Grades!$I:$I,Grades!$A:$A,"="&amp;$A371))</f>
        <v>0</v>
      </c>
      <c r="S371">
        <f t="shared" si="95"/>
        <v>6</v>
      </c>
      <c r="T371">
        <f>COUNTIFS(Grades!$A:$A,"="&amp;Alumn_Filtered!$A371,Grades!$J:$J,"=2",Grades!$P:$P,"&gt;=0.5",Grades!$I:$I,"="&amp;_xlfn.MINIFS(Grades!$I:$I,Grades!$A:$A,"="&amp;$A371))</f>
        <v>2</v>
      </c>
      <c r="U371" s="28">
        <f t="shared" si="85"/>
        <v>0.33333333333333331</v>
      </c>
      <c r="V371">
        <f>COUNTIFS(Grades!$A:$A,"="&amp;Alumn_Filtered!$A371,Grades!$J:$J,"=2",Grades!$P:$P,"&lt;0.5",Grades!$I:$I,"="&amp;_xlfn.MINIFS(Grades!$I:$I,Grades!$A:$A,"="&amp;$A371))</f>
        <v>4</v>
      </c>
      <c r="W371" s="28">
        <f t="shared" si="86"/>
        <v>0.66666666666666663</v>
      </c>
      <c r="X371" s="28">
        <f>_xlfn.MAXIFS(Grades!$P:$P,Grades!$A:$A,"="&amp;Alumn_Filtered!$A371,Grades!$J:$J,"=2",Grades!$I:$I,"="&amp;_xlfn.MINIFS(Grades!$I:$I,Grades!$A:$A,"="&amp;$A371))</f>
        <v>0.8833333333333333</v>
      </c>
      <c r="Y371" s="28">
        <f>_xlfn.MINIFS(Grades!$P:$P,Grades!$A:$A,"="&amp;Alumn_Filtered!$A371,Grades!$J:$J,"=2",Grades!$I:$I,"="&amp;_xlfn.MINIFS(Grades!$I:$I,Grades!$A:$A,"="&amp;$A371))</f>
        <v>0.20000000000000004</v>
      </c>
      <c r="Z371" s="28">
        <f>IF(S371&lt;&gt;0,SUMIFS(Grades!$P:$P,Grades!$P:$P,"&gt;0",Grades!$A:$A,"="&amp;Alumn_Filtered!$A371,Grades!$J:$J,"=2",Grades!$I:$I,"="&amp;_xlfn.MINIFS(Grades!$I:$I,Grades!$A:$A,"="&amp;$A371))/COUNTIFS(Grades!P:P,"&lt;&gt;BAD",Grades!P:P,"&lt;&gt;DRP",Grades!P:P,"&lt;&gt;CVL",Grades!$A:$A,"="&amp;Alumn_Filtered!$A371,Grades!$J:$J,"=2",Grades!$I:$I,"="&amp;_xlfn.MINIFS(Grades!$I:$I,Grades!$A:$A,"="&amp;$A371)),0)</f>
        <v>0.47499999999999992</v>
      </c>
      <c r="AA371" s="28">
        <f t="shared" si="87"/>
        <v>-0.12500000000000006</v>
      </c>
      <c r="AB371">
        <f t="shared" ca="1" si="81"/>
        <v>20</v>
      </c>
      <c r="AC371" t="str">
        <f>LEFT(VLOOKUP($A371,Ingresos!$C:$X,5,FALSE),1)</f>
        <v>S</v>
      </c>
      <c r="AD371">
        <f t="shared" si="88"/>
        <v>1</v>
      </c>
      <c r="AE371" t="str">
        <f>LEFT(VLOOKUP($A371,Ingresos!$C:$X,6,FALSE),1)</f>
        <v>R</v>
      </c>
      <c r="AF371">
        <f t="shared" si="89"/>
        <v>1</v>
      </c>
      <c r="AG371">
        <f>VLOOKUP($A371,Ingresos!$C:$X,9,FALSE)</f>
        <v>626</v>
      </c>
      <c r="AH371" s="28">
        <f t="shared" si="90"/>
        <v>0.67747163695299839</v>
      </c>
      <c r="AI371">
        <f>VLOOKUP($A371,Ingresos!$C:$X,10,FALSE)</f>
        <v>626</v>
      </c>
      <c r="AJ371" s="28">
        <f t="shared" si="91"/>
        <v>0.67747163695299839</v>
      </c>
      <c r="AK371">
        <f>VLOOKUP($A371,Ingresos!$C:$X,11,FALSE)</f>
        <v>567</v>
      </c>
      <c r="AL371" s="28">
        <f t="shared" si="92"/>
        <v>0.58184764991896276</v>
      </c>
      <c r="AM371">
        <f>VLOOKUP($A371,Ingresos!$C:$X,12,FALSE)</f>
        <v>641</v>
      </c>
      <c r="AN371" s="28">
        <f t="shared" si="93"/>
        <v>0.70178282009724469</v>
      </c>
      <c r="AO371" t="str">
        <f>VLOOKUP($A371,Ingresos!$C:$X,18,FALSE)</f>
        <v>VII</v>
      </c>
      <c r="AP371">
        <f t="shared" si="96"/>
        <v>7</v>
      </c>
      <c r="AQ371" t="str">
        <f>VLOOKUP($A371,Ingresos!$C:$X,19,FALSE)</f>
        <v>H1</v>
      </c>
      <c r="AR371">
        <f t="shared" si="94"/>
        <v>1</v>
      </c>
      <c r="AS371">
        <f>VLOOKUP($A371,Ingresos!$C:$X,22,FALSE)</f>
        <v>2</v>
      </c>
    </row>
    <row r="372" spans="1:45" x14ac:dyDescent="0.25">
      <c r="A372">
        <v>195909903</v>
      </c>
      <c r="B372">
        <f>IF((_xlfn.MAXIFS(Grades!$I:$I,Grades!$A:$A,"="&amp;$A372)-_xlfn.MINIFS(Grades!$I:$I,Grades!$A:$A,"="&amp;$A372))=0,0,1)</f>
        <v>0</v>
      </c>
      <c r="C372">
        <f>COUNTIFS(Grades!$A:$A,"="&amp;Alumn_Filtered!$A372,Grades!$J:$J,"=1",Grades!$I:$I,"="&amp;_xlfn.MINIFS(Grades!$I:$I,Grades!$A:$A,"="&amp;$A372))</f>
        <v>6</v>
      </c>
      <c r="D372">
        <f>COUNTIFS(Grades!$A:$A,"="&amp;Alumn_Filtered!$A372,Grades!$P:$P,"=DRP",Grades!$J:$J,"=1",Grades!$I:$I,"="&amp;_xlfn.MINIFS(Grades!$I:$I,Grades!$A:$A,"="&amp;$A372))</f>
        <v>1</v>
      </c>
      <c r="E372">
        <f>COUNTIFS(Grades!$A:$A,"="&amp;Alumn_Filtered!$A372,Grades!$P:$P,"=BAD",Grades!$J:$J,"=1",Grades!$I:$I,"="&amp;_xlfn.MINIFS(Grades!$I:$I,Grades!$A:$A,"="&amp;$A372))</f>
        <v>0</v>
      </c>
      <c r="F372">
        <f>COUNTIFS(Grades!$A:$A,"="&amp;Alumn_Filtered!$A372,Grades!$P:$P,"CVL",Grades!$J:$J,"=1",Grades!$I:$I,"="&amp;_xlfn.MINIFS(Grades!$I:$I,Grades!$A:$A,"="&amp;$A372))</f>
        <v>0</v>
      </c>
      <c r="G372" s="30">
        <f t="shared" si="82"/>
        <v>5</v>
      </c>
      <c r="H372">
        <f>COUNTIFS(Grades!$A:$A,"="&amp;Alumn_Filtered!$A372,Grades!$J:$J,"=1",Grades!$P:$P,"&gt;=0.5",Grades!$I:$I,"="&amp;_xlfn.MINIFS(Grades!$I:$I,Grades!$A:$A,"="&amp;$A372))</f>
        <v>0</v>
      </c>
      <c r="I372" s="28">
        <f t="shared" si="83"/>
        <v>0</v>
      </c>
      <c r="J372">
        <f>COUNTIFS(Grades!$A:$A,"="&amp;Alumn_Filtered!$A372,Grades!$J:$J,"=1",Grades!$P:$P,"&lt;0.5",Grades!$I:$I,"="&amp;_xlfn.MINIFS(Grades!$I:$I,Grades!$A:$A,"="&amp;$A372))</f>
        <v>5</v>
      </c>
      <c r="K372" s="28">
        <f t="shared" si="84"/>
        <v>1</v>
      </c>
      <c r="L372" s="28">
        <f>_xlfn.MAXIFS(Grades!$P:$P,Grades!$A:$A,"="&amp;Alumn_Filtered!$A372,Grades!$J:$J,"=1",Grades!$I:$I,"="&amp;_xlfn.MINIFS(Grades!$I:$I,Grades!$A:$A,"="&amp;$A372))</f>
        <v>0.31666666666666665</v>
      </c>
      <c r="M372" s="28">
        <f>_xlfn.MINIFS(Grades!$P:$P,Grades!$A:$A,"="&amp;Alumn_Filtered!$A372,Grades!$J:$J,"=1",Grades!$I:$I,"="&amp;_xlfn.MINIFS(Grades!$I:$I,Grades!$A:$A,"="&amp;$A372))</f>
        <v>8.3333333333333329E-2</v>
      </c>
      <c r="N372" s="28">
        <f>IF(G372&lt;&gt;0,SUMIFS(Grades!$P:$P,Grades!$P:$P,"&gt;0",Grades!$A:$A,"="&amp;Alumn_Filtered!$A372,Grades!$J:$J,"=1",Grades!$I:$I,"="&amp;_xlfn.MINIFS(Grades!$I:$I,Grades!$A:$A,"="&amp;$A372))/COUNTIFS(Grades!P:P,"&lt;&gt;BAD",Grades!P:P,"&lt;&gt;DRP",Grades!P:P,"&lt;&gt;CVL",Grades!$A:$A,"="&amp;Alumn_Filtered!$A372,Grades!$J:$J,"=1",Grades!$I:$I,"="&amp;_xlfn.MINIFS(Grades!$I:$I,Grades!$A:$A,"="&amp;$A372)),0)</f>
        <v>0.18000000000000002</v>
      </c>
      <c r="O372">
        <f>COUNTIFS(Grades!$A:$A,"="&amp;Alumn_Filtered!$A372,Grades!$J:$J,"=2",Grades!$I:$I,"="&amp;_xlfn.MINIFS(Grades!$I:$I,Grades!$A:$A,"="&amp;$A372))</f>
        <v>7</v>
      </c>
      <c r="P372">
        <f>COUNTIFS(Grades!$A:$A,"="&amp;Alumn_Filtered!$A372,Grades!$P:$P,"=DRP",Grades!$J:$J,"=2",Grades!$I:$I,"="&amp;_xlfn.MINIFS(Grades!$I:$I,Grades!$A:$A,"="&amp;$A372))</f>
        <v>0</v>
      </c>
      <c r="Q372">
        <f>COUNTIFS(Grades!$A:$A,"="&amp;Alumn_Filtered!$A372,Grades!$P:$P,"=BAD",Grades!$J:$J,"=2",Grades!$I:$I,"="&amp;_xlfn.MINIFS(Grades!$I:$I,Grades!$A:$A,"="&amp;$A372))</f>
        <v>7</v>
      </c>
      <c r="R372">
        <f>COUNTIFS(Grades!$A:$A,"="&amp;Alumn_Filtered!$A372,Grades!$P:$P,"CVL",Grades!$J:$J,"=2",Grades!$I:$I,"="&amp;_xlfn.MINIFS(Grades!$I:$I,Grades!$A:$A,"="&amp;$A372))</f>
        <v>0</v>
      </c>
      <c r="S372">
        <f t="shared" si="95"/>
        <v>0</v>
      </c>
      <c r="T372">
        <f>COUNTIFS(Grades!$A:$A,"="&amp;Alumn_Filtered!$A372,Grades!$J:$J,"=2",Grades!$P:$P,"&gt;=0.5",Grades!$I:$I,"="&amp;_xlfn.MINIFS(Grades!$I:$I,Grades!$A:$A,"="&amp;$A372))</f>
        <v>0</v>
      </c>
      <c r="U372" s="28">
        <f t="shared" si="85"/>
        <v>0</v>
      </c>
      <c r="V372">
        <f>COUNTIFS(Grades!$A:$A,"="&amp;Alumn_Filtered!$A372,Grades!$J:$J,"=2",Grades!$P:$P,"&lt;0.5",Grades!$I:$I,"="&amp;_xlfn.MINIFS(Grades!$I:$I,Grades!$A:$A,"="&amp;$A372))</f>
        <v>0</v>
      </c>
      <c r="W372" s="28">
        <f t="shared" si="86"/>
        <v>0</v>
      </c>
      <c r="X372" s="28">
        <f>_xlfn.MAXIFS(Grades!$P:$P,Grades!$A:$A,"="&amp;Alumn_Filtered!$A372,Grades!$J:$J,"=2",Grades!$I:$I,"="&amp;_xlfn.MINIFS(Grades!$I:$I,Grades!$A:$A,"="&amp;$A372))</f>
        <v>0</v>
      </c>
      <c r="Y372" s="28">
        <f>_xlfn.MINIFS(Grades!$P:$P,Grades!$A:$A,"="&amp;Alumn_Filtered!$A372,Grades!$J:$J,"=2",Grades!$I:$I,"="&amp;_xlfn.MINIFS(Grades!$I:$I,Grades!$A:$A,"="&amp;$A372))</f>
        <v>0</v>
      </c>
      <c r="Z372" s="28">
        <f>IF(S372&lt;&gt;0,SUMIFS(Grades!$P:$P,Grades!$P:$P,"&gt;0",Grades!$A:$A,"="&amp;Alumn_Filtered!$A372,Grades!$J:$J,"=2",Grades!$I:$I,"="&amp;_xlfn.MINIFS(Grades!$I:$I,Grades!$A:$A,"="&amp;$A372))/COUNTIFS(Grades!P:P,"&lt;&gt;BAD",Grades!P:P,"&lt;&gt;DRP",Grades!P:P,"&lt;&gt;CVL",Grades!$A:$A,"="&amp;Alumn_Filtered!$A372,Grades!$J:$J,"=2",Grades!$I:$I,"="&amp;_xlfn.MINIFS(Grades!$I:$I,Grades!$A:$A,"="&amp;$A372)),0)</f>
        <v>0</v>
      </c>
      <c r="AA372" s="28">
        <f t="shared" si="87"/>
        <v>-0.18000000000000002</v>
      </c>
      <c r="AB372">
        <f t="shared" ca="1" si="81"/>
        <v>20</v>
      </c>
      <c r="AC372" t="str">
        <f>LEFT(VLOOKUP($A372,Ingresos!$C:$X,5,FALSE),1)</f>
        <v>S</v>
      </c>
      <c r="AD372">
        <f t="shared" si="88"/>
        <v>1</v>
      </c>
      <c r="AE372" t="str">
        <f>LEFT(VLOOKUP($A372,Ingresos!$C:$X,6,FALSE),1)</f>
        <v>R</v>
      </c>
      <c r="AF372">
        <f t="shared" si="89"/>
        <v>1</v>
      </c>
      <c r="AG372">
        <f>VLOOKUP($A372,Ingresos!$C:$X,9,FALSE)</f>
        <v>404</v>
      </c>
      <c r="AH372" s="28">
        <f t="shared" si="90"/>
        <v>0.31766612641815234</v>
      </c>
      <c r="AI372">
        <f>VLOOKUP($A372,Ingresos!$C:$X,10,FALSE)</f>
        <v>404</v>
      </c>
      <c r="AJ372" s="28">
        <f t="shared" si="91"/>
        <v>0.31766612641815234</v>
      </c>
      <c r="AK372">
        <f>VLOOKUP($A372,Ingresos!$C:$X,11,FALSE)</f>
        <v>465</v>
      </c>
      <c r="AL372" s="28">
        <f t="shared" si="92"/>
        <v>0.41653160453808752</v>
      </c>
      <c r="AM372">
        <f>VLOOKUP($A372,Ingresos!$C:$X,12,FALSE)</f>
        <v>516</v>
      </c>
      <c r="AN372" s="28">
        <f t="shared" si="93"/>
        <v>0.49918962722852511</v>
      </c>
      <c r="AO372" t="str">
        <f>VLOOKUP($A372,Ingresos!$C:$X,18,FALSE)</f>
        <v>VI</v>
      </c>
      <c r="AP372">
        <f t="shared" si="96"/>
        <v>6</v>
      </c>
      <c r="AQ372" t="str">
        <f>VLOOKUP($A372,Ingresos!$C:$X,19,FALSE)</f>
        <v>H1</v>
      </c>
      <c r="AR372">
        <f t="shared" si="94"/>
        <v>1</v>
      </c>
      <c r="AS372">
        <f>VLOOKUP($A372,Ingresos!$C:$X,22,FALSE)</f>
        <v>5</v>
      </c>
    </row>
    <row r="373" spans="1:45" x14ac:dyDescent="0.25">
      <c r="A373">
        <v>195941041</v>
      </c>
      <c r="B373">
        <f>IF((_xlfn.MAXIFS(Grades!$I:$I,Grades!$A:$A,"="&amp;$A373)-_xlfn.MINIFS(Grades!$I:$I,Grades!$A:$A,"="&amp;$A373))=0,0,1)</f>
        <v>1</v>
      </c>
      <c r="C373">
        <f>COUNTIFS(Grades!$A:$A,"="&amp;Alumn_Filtered!$A373,Grades!$J:$J,"=1",Grades!$I:$I,"="&amp;_xlfn.MINIFS(Grades!$I:$I,Grades!$A:$A,"="&amp;$A373))</f>
        <v>6</v>
      </c>
      <c r="D373">
        <f>COUNTIFS(Grades!$A:$A,"="&amp;Alumn_Filtered!$A373,Grades!$P:$P,"=DRP",Grades!$J:$J,"=1",Grades!$I:$I,"="&amp;_xlfn.MINIFS(Grades!$I:$I,Grades!$A:$A,"="&amp;$A373))</f>
        <v>0</v>
      </c>
      <c r="E373">
        <f>COUNTIFS(Grades!$A:$A,"="&amp;Alumn_Filtered!$A373,Grades!$P:$P,"=BAD",Grades!$J:$J,"=1",Grades!$I:$I,"="&amp;_xlfn.MINIFS(Grades!$I:$I,Grades!$A:$A,"="&amp;$A373))</f>
        <v>0</v>
      </c>
      <c r="F373">
        <f>COUNTIFS(Grades!$A:$A,"="&amp;Alumn_Filtered!$A373,Grades!$P:$P,"CVL",Grades!$J:$J,"=1",Grades!$I:$I,"="&amp;_xlfn.MINIFS(Grades!$I:$I,Grades!$A:$A,"="&amp;$A373))</f>
        <v>0</v>
      </c>
      <c r="G373" s="30">
        <f t="shared" si="82"/>
        <v>6</v>
      </c>
      <c r="H373">
        <f>COUNTIFS(Grades!$A:$A,"="&amp;Alumn_Filtered!$A373,Grades!$J:$J,"=1",Grades!$P:$P,"&gt;=0.5",Grades!$I:$I,"="&amp;_xlfn.MINIFS(Grades!$I:$I,Grades!$A:$A,"="&amp;$A373))</f>
        <v>3</v>
      </c>
      <c r="I373" s="28">
        <f t="shared" si="83"/>
        <v>0.5</v>
      </c>
      <c r="J373">
        <f>COUNTIFS(Grades!$A:$A,"="&amp;Alumn_Filtered!$A373,Grades!$J:$J,"=1",Grades!$P:$P,"&lt;0.5",Grades!$I:$I,"="&amp;_xlfn.MINIFS(Grades!$I:$I,Grades!$A:$A,"="&amp;$A373))</f>
        <v>3</v>
      </c>
      <c r="K373" s="28">
        <f t="shared" si="84"/>
        <v>0.5</v>
      </c>
      <c r="L373" s="28">
        <f>_xlfn.MAXIFS(Grades!$P:$P,Grades!$A:$A,"="&amp;Alumn_Filtered!$A373,Grades!$J:$J,"=1",Grades!$I:$I,"="&amp;_xlfn.MINIFS(Grades!$I:$I,Grades!$A:$A,"="&amp;$A373))</f>
        <v>0.6</v>
      </c>
      <c r="M373" s="28">
        <f>_xlfn.MINIFS(Grades!$P:$P,Grades!$A:$A,"="&amp;Alumn_Filtered!$A373,Grades!$J:$J,"=1",Grades!$I:$I,"="&amp;_xlfn.MINIFS(Grades!$I:$I,Grades!$A:$A,"="&amp;$A373))</f>
        <v>0</v>
      </c>
      <c r="N373" s="28">
        <f>IF(G373&lt;&gt;0,SUMIFS(Grades!$P:$P,Grades!$P:$P,"&gt;0",Grades!$A:$A,"="&amp;Alumn_Filtered!$A373,Grades!$J:$J,"=1",Grades!$I:$I,"="&amp;_xlfn.MINIFS(Grades!$I:$I,Grades!$A:$A,"="&amp;$A373))/COUNTIFS(Grades!P:P,"&lt;&gt;BAD",Grades!P:P,"&lt;&gt;DRP",Grades!P:P,"&lt;&gt;CVL",Grades!$A:$A,"="&amp;Alumn_Filtered!$A373,Grades!$J:$J,"=1",Grades!$I:$I,"="&amp;_xlfn.MINIFS(Grades!$I:$I,Grades!$A:$A,"="&amp;$A373)),0)</f>
        <v>0.41111111111111104</v>
      </c>
      <c r="O373">
        <f>COUNTIFS(Grades!$A:$A,"="&amp;Alumn_Filtered!$A373,Grades!$J:$J,"=2",Grades!$I:$I,"="&amp;_xlfn.MINIFS(Grades!$I:$I,Grades!$A:$A,"="&amp;$A373))</f>
        <v>7</v>
      </c>
      <c r="P373">
        <f>COUNTIFS(Grades!$A:$A,"="&amp;Alumn_Filtered!$A373,Grades!$P:$P,"=DRP",Grades!$J:$J,"=2",Grades!$I:$I,"="&amp;_xlfn.MINIFS(Grades!$I:$I,Grades!$A:$A,"="&amp;$A373))</f>
        <v>0</v>
      </c>
      <c r="Q373">
        <f>COUNTIFS(Grades!$A:$A,"="&amp;Alumn_Filtered!$A373,Grades!$P:$P,"=BAD",Grades!$J:$J,"=2",Grades!$I:$I,"="&amp;_xlfn.MINIFS(Grades!$I:$I,Grades!$A:$A,"="&amp;$A373))</f>
        <v>1</v>
      </c>
      <c r="R373">
        <f>COUNTIFS(Grades!$A:$A,"="&amp;Alumn_Filtered!$A373,Grades!$P:$P,"CVL",Grades!$J:$J,"=2",Grades!$I:$I,"="&amp;_xlfn.MINIFS(Grades!$I:$I,Grades!$A:$A,"="&amp;$A373))</f>
        <v>0</v>
      </c>
      <c r="S373">
        <f t="shared" si="95"/>
        <v>6</v>
      </c>
      <c r="T373">
        <f>COUNTIFS(Grades!$A:$A,"="&amp;Alumn_Filtered!$A373,Grades!$J:$J,"=2",Grades!$P:$P,"&gt;=0.5",Grades!$I:$I,"="&amp;_xlfn.MINIFS(Grades!$I:$I,Grades!$A:$A,"="&amp;$A373))</f>
        <v>4</v>
      </c>
      <c r="U373" s="28">
        <f t="shared" si="85"/>
        <v>0.66666666666666663</v>
      </c>
      <c r="V373">
        <f>COUNTIFS(Grades!$A:$A,"="&amp;Alumn_Filtered!$A373,Grades!$J:$J,"=2",Grades!$P:$P,"&lt;0.5",Grades!$I:$I,"="&amp;_xlfn.MINIFS(Grades!$I:$I,Grades!$A:$A,"="&amp;$A373))</f>
        <v>2</v>
      </c>
      <c r="W373" s="28">
        <f t="shared" si="86"/>
        <v>0.33333333333333331</v>
      </c>
      <c r="X373" s="28">
        <f>_xlfn.MAXIFS(Grades!$P:$P,Grades!$A:$A,"="&amp;Alumn_Filtered!$A373,Grades!$J:$J,"=2",Grades!$I:$I,"="&amp;_xlfn.MINIFS(Grades!$I:$I,Grades!$A:$A,"="&amp;$A373))</f>
        <v>0.71666666666666667</v>
      </c>
      <c r="Y373" s="28">
        <f>_xlfn.MINIFS(Grades!$P:$P,Grades!$A:$A,"="&amp;Alumn_Filtered!$A373,Grades!$J:$J,"=2",Grades!$I:$I,"="&amp;_xlfn.MINIFS(Grades!$I:$I,Grades!$A:$A,"="&amp;$A373))</f>
        <v>0.23333333333333331</v>
      </c>
      <c r="Z373" s="28">
        <f>IF(S373&lt;&gt;0,SUMIFS(Grades!$P:$P,Grades!$P:$P,"&gt;0",Grades!$A:$A,"="&amp;Alumn_Filtered!$A373,Grades!$J:$J,"=2",Grades!$I:$I,"="&amp;_xlfn.MINIFS(Grades!$I:$I,Grades!$A:$A,"="&amp;$A373))/COUNTIFS(Grades!P:P,"&lt;&gt;BAD",Grades!P:P,"&lt;&gt;DRP",Grades!P:P,"&lt;&gt;CVL",Grades!$A:$A,"="&amp;Alumn_Filtered!$A373,Grades!$J:$J,"=2",Grades!$I:$I,"="&amp;_xlfn.MINIFS(Grades!$I:$I,Grades!$A:$A,"="&amp;$A373)),0)</f>
        <v>0.49444444444444446</v>
      </c>
      <c r="AA373" s="28">
        <f t="shared" si="87"/>
        <v>8.3333333333333426E-2</v>
      </c>
      <c r="AB373">
        <f t="shared" ca="1" si="81"/>
        <v>20</v>
      </c>
      <c r="AC373" t="str">
        <f>LEFT(VLOOKUP($A373,Ingresos!$C:$X,5,FALSE),1)</f>
        <v>S</v>
      </c>
      <c r="AD373">
        <f t="shared" si="88"/>
        <v>1</v>
      </c>
      <c r="AE373" t="str">
        <f>LEFT(VLOOKUP($A373,Ingresos!$C:$X,6,FALSE),1)</f>
        <v>R</v>
      </c>
      <c r="AF373">
        <f t="shared" si="89"/>
        <v>1</v>
      </c>
      <c r="AG373">
        <f>VLOOKUP($A373,Ingresos!$C:$X,9,FALSE)</f>
        <v>435</v>
      </c>
      <c r="AH373" s="28">
        <f t="shared" si="90"/>
        <v>0.36790923824959482</v>
      </c>
      <c r="AI373">
        <f>VLOOKUP($A373,Ingresos!$C:$X,10,FALSE)</f>
        <v>435</v>
      </c>
      <c r="AJ373" s="28">
        <f t="shared" si="91"/>
        <v>0.36790923824959482</v>
      </c>
      <c r="AK373">
        <f>VLOOKUP($A373,Ingresos!$C:$X,11,FALSE)</f>
        <v>624</v>
      </c>
      <c r="AL373" s="28">
        <f t="shared" si="92"/>
        <v>0.67423014586709884</v>
      </c>
      <c r="AM373">
        <f>VLOOKUP($A373,Ingresos!$C:$X,12,FALSE)</f>
        <v>593</v>
      </c>
      <c r="AN373" s="28">
        <f t="shared" si="93"/>
        <v>0.62398703403565636</v>
      </c>
      <c r="AO373" t="str">
        <f>VLOOKUP($A373,Ingresos!$C:$X,18,FALSE)</f>
        <v>RM</v>
      </c>
      <c r="AP373">
        <f t="shared" si="96"/>
        <v>13</v>
      </c>
      <c r="AQ373" t="str">
        <f>VLOOKUP($A373,Ingresos!$C:$X,19,FALSE)</f>
        <v>H1</v>
      </c>
      <c r="AR373">
        <f t="shared" si="94"/>
        <v>1</v>
      </c>
      <c r="AS373">
        <f>VLOOKUP($A373,Ingresos!$C:$X,22,FALSE)</f>
        <v>9</v>
      </c>
    </row>
    <row r="374" spans="1:45" x14ac:dyDescent="0.25">
      <c r="A374">
        <v>195949573</v>
      </c>
      <c r="B374">
        <f>IF((_xlfn.MAXIFS(Grades!$I:$I,Grades!$A:$A,"="&amp;$A374)-_xlfn.MINIFS(Grades!$I:$I,Grades!$A:$A,"="&amp;$A374))=0,0,1)</f>
        <v>1</v>
      </c>
      <c r="C374">
        <f>COUNTIFS(Grades!$A:$A,"="&amp;Alumn_Filtered!$A374,Grades!$J:$J,"=1",Grades!$I:$I,"="&amp;_xlfn.MINIFS(Grades!$I:$I,Grades!$A:$A,"="&amp;$A374))</f>
        <v>6</v>
      </c>
      <c r="D374">
        <f>COUNTIFS(Grades!$A:$A,"="&amp;Alumn_Filtered!$A374,Grades!$P:$P,"=DRP",Grades!$J:$J,"=1",Grades!$I:$I,"="&amp;_xlfn.MINIFS(Grades!$I:$I,Grades!$A:$A,"="&amp;$A374))</f>
        <v>0</v>
      </c>
      <c r="E374">
        <f>COUNTIFS(Grades!$A:$A,"="&amp;Alumn_Filtered!$A374,Grades!$P:$P,"=BAD",Grades!$J:$J,"=1",Grades!$I:$I,"="&amp;_xlfn.MINIFS(Grades!$I:$I,Grades!$A:$A,"="&amp;$A374))</f>
        <v>0</v>
      </c>
      <c r="F374">
        <f>COUNTIFS(Grades!$A:$A,"="&amp;Alumn_Filtered!$A374,Grades!$P:$P,"CVL",Grades!$J:$J,"=1",Grades!$I:$I,"="&amp;_xlfn.MINIFS(Grades!$I:$I,Grades!$A:$A,"="&amp;$A374))</f>
        <v>0</v>
      </c>
      <c r="G374" s="30">
        <f t="shared" si="82"/>
        <v>6</v>
      </c>
      <c r="H374">
        <f>COUNTIFS(Grades!$A:$A,"="&amp;Alumn_Filtered!$A374,Grades!$J:$J,"=1",Grades!$P:$P,"&gt;=0.5",Grades!$I:$I,"="&amp;_xlfn.MINIFS(Grades!$I:$I,Grades!$A:$A,"="&amp;$A374))</f>
        <v>3</v>
      </c>
      <c r="I374" s="28">
        <f t="shared" si="83"/>
        <v>0.5</v>
      </c>
      <c r="J374">
        <f>COUNTIFS(Grades!$A:$A,"="&amp;Alumn_Filtered!$A374,Grades!$J:$J,"=1",Grades!$P:$P,"&lt;0.5",Grades!$I:$I,"="&amp;_xlfn.MINIFS(Grades!$I:$I,Grades!$A:$A,"="&amp;$A374))</f>
        <v>3</v>
      </c>
      <c r="K374" s="28">
        <f t="shared" si="84"/>
        <v>0.5</v>
      </c>
      <c r="L374" s="28">
        <f>_xlfn.MAXIFS(Grades!$P:$P,Grades!$A:$A,"="&amp;Alumn_Filtered!$A374,Grades!$J:$J,"=1",Grades!$I:$I,"="&amp;_xlfn.MINIFS(Grades!$I:$I,Grades!$A:$A,"="&amp;$A374))</f>
        <v>0.9</v>
      </c>
      <c r="M374" s="28">
        <f>_xlfn.MINIFS(Grades!$P:$P,Grades!$A:$A,"="&amp;Alumn_Filtered!$A374,Grades!$J:$J,"=1",Grades!$I:$I,"="&amp;_xlfn.MINIFS(Grades!$I:$I,Grades!$A:$A,"="&amp;$A374))</f>
        <v>0.35000000000000003</v>
      </c>
      <c r="N374" s="28">
        <f>IF(G374&lt;&gt;0,SUMIFS(Grades!$P:$P,Grades!$P:$P,"&gt;0",Grades!$A:$A,"="&amp;Alumn_Filtered!$A374,Grades!$J:$J,"=1",Grades!$I:$I,"="&amp;_xlfn.MINIFS(Grades!$I:$I,Grades!$A:$A,"="&amp;$A374))/COUNTIFS(Grades!P:P,"&lt;&gt;BAD",Grades!P:P,"&lt;&gt;DRP",Grades!P:P,"&lt;&gt;CVL",Grades!$A:$A,"="&amp;Alumn_Filtered!$A374,Grades!$J:$J,"=1",Grades!$I:$I,"="&amp;_xlfn.MINIFS(Grades!$I:$I,Grades!$A:$A,"="&amp;$A374)),0)</f>
        <v>0.54166666666666663</v>
      </c>
      <c r="O374">
        <f>COUNTIFS(Grades!$A:$A,"="&amp;Alumn_Filtered!$A374,Grades!$J:$J,"=2",Grades!$I:$I,"="&amp;_xlfn.MINIFS(Grades!$I:$I,Grades!$A:$A,"="&amp;$A374))</f>
        <v>8</v>
      </c>
      <c r="P374">
        <f>COUNTIFS(Grades!$A:$A,"="&amp;Alumn_Filtered!$A374,Grades!$P:$P,"=DRP",Grades!$J:$J,"=2",Grades!$I:$I,"="&amp;_xlfn.MINIFS(Grades!$I:$I,Grades!$A:$A,"="&amp;$A374))</f>
        <v>1</v>
      </c>
      <c r="Q374">
        <f>COUNTIFS(Grades!$A:$A,"="&amp;Alumn_Filtered!$A374,Grades!$P:$P,"=BAD",Grades!$J:$J,"=2",Grades!$I:$I,"="&amp;_xlfn.MINIFS(Grades!$I:$I,Grades!$A:$A,"="&amp;$A374))</f>
        <v>0</v>
      </c>
      <c r="R374">
        <f>COUNTIFS(Grades!$A:$A,"="&amp;Alumn_Filtered!$A374,Grades!$P:$P,"CVL",Grades!$J:$J,"=2",Grades!$I:$I,"="&amp;_xlfn.MINIFS(Grades!$I:$I,Grades!$A:$A,"="&amp;$A374))</f>
        <v>0</v>
      </c>
      <c r="S374">
        <f t="shared" si="95"/>
        <v>7</v>
      </c>
      <c r="T374">
        <f>COUNTIFS(Grades!$A:$A,"="&amp;Alumn_Filtered!$A374,Grades!$J:$J,"=2",Grades!$P:$P,"&gt;=0.5",Grades!$I:$I,"="&amp;_xlfn.MINIFS(Grades!$I:$I,Grades!$A:$A,"="&amp;$A374))</f>
        <v>6</v>
      </c>
      <c r="U374" s="28">
        <f t="shared" si="85"/>
        <v>0.8571428571428571</v>
      </c>
      <c r="V374">
        <f>COUNTIFS(Grades!$A:$A,"="&amp;Alumn_Filtered!$A374,Grades!$J:$J,"=2",Grades!$P:$P,"&lt;0.5",Grades!$I:$I,"="&amp;_xlfn.MINIFS(Grades!$I:$I,Grades!$A:$A,"="&amp;$A374))</f>
        <v>1</v>
      </c>
      <c r="W374" s="28">
        <f t="shared" si="86"/>
        <v>0.14285714285714285</v>
      </c>
      <c r="X374" s="28">
        <f>_xlfn.MAXIFS(Grades!$P:$P,Grades!$A:$A,"="&amp;Alumn_Filtered!$A374,Grades!$J:$J,"=2",Grades!$I:$I,"="&amp;_xlfn.MINIFS(Grades!$I:$I,Grades!$A:$A,"="&amp;$A374))</f>
        <v>0.70000000000000007</v>
      </c>
      <c r="Y374" s="28">
        <f>_xlfn.MINIFS(Grades!$P:$P,Grades!$A:$A,"="&amp;Alumn_Filtered!$A374,Grades!$J:$J,"=2",Grades!$I:$I,"="&amp;_xlfn.MINIFS(Grades!$I:$I,Grades!$A:$A,"="&amp;$A374))</f>
        <v>0.46666666666666662</v>
      </c>
      <c r="Z374" s="28">
        <f>IF(S374&lt;&gt;0,SUMIFS(Grades!$P:$P,Grades!$P:$P,"&gt;0",Grades!$A:$A,"="&amp;Alumn_Filtered!$A374,Grades!$J:$J,"=2",Grades!$I:$I,"="&amp;_xlfn.MINIFS(Grades!$I:$I,Grades!$A:$A,"="&amp;$A374))/COUNTIFS(Grades!P:P,"&lt;&gt;BAD",Grades!P:P,"&lt;&gt;DRP",Grades!P:P,"&lt;&gt;CVL",Grades!$A:$A,"="&amp;Alumn_Filtered!$A374,Grades!$J:$J,"=2",Grades!$I:$I,"="&amp;_xlfn.MINIFS(Grades!$I:$I,Grades!$A:$A,"="&amp;$A374)),0)</f>
        <v>0.59523809523809523</v>
      </c>
      <c r="AA374" s="28">
        <f t="shared" si="87"/>
        <v>5.3571428571428603E-2</v>
      </c>
      <c r="AB374">
        <f t="shared" ca="1" si="81"/>
        <v>20</v>
      </c>
      <c r="AC374" t="str">
        <f>LEFT(VLOOKUP($A374,Ingresos!$C:$X,5,FALSE),1)</f>
        <v>S</v>
      </c>
      <c r="AD374">
        <f t="shared" si="88"/>
        <v>1</v>
      </c>
      <c r="AE374" t="str">
        <f>LEFT(VLOOKUP($A374,Ingresos!$C:$X,6,FALSE),1)</f>
        <v>R</v>
      </c>
      <c r="AF374">
        <f t="shared" si="89"/>
        <v>1</v>
      </c>
      <c r="AG374">
        <f>VLOOKUP($A374,Ingresos!$C:$X,9,FALSE)</f>
        <v>571</v>
      </c>
      <c r="AH374" s="28">
        <f t="shared" si="90"/>
        <v>0.58833063209076175</v>
      </c>
      <c r="AI374">
        <f>VLOOKUP($A374,Ingresos!$C:$X,10,FALSE)</f>
        <v>625</v>
      </c>
      <c r="AJ374" s="28">
        <f t="shared" si="91"/>
        <v>0.67585089141004862</v>
      </c>
      <c r="AK374">
        <f>VLOOKUP($A374,Ingresos!$C:$X,11,FALSE)</f>
        <v>477</v>
      </c>
      <c r="AL374" s="28">
        <f t="shared" si="92"/>
        <v>0.4359805510534846</v>
      </c>
      <c r="AM374">
        <f>VLOOKUP($A374,Ingresos!$C:$X,12,FALSE)</f>
        <v>585</v>
      </c>
      <c r="AN374" s="28">
        <f t="shared" si="93"/>
        <v>0.61102106969205838</v>
      </c>
      <c r="AO374">
        <f>VLOOKUP($A374,Ingresos!$C:$X,18,FALSE)</f>
        <v>13</v>
      </c>
      <c r="AP374">
        <f t="shared" si="96"/>
        <v>13</v>
      </c>
      <c r="AQ374" t="str">
        <f>VLOOKUP($A374,Ingresos!$C:$X,19,FALSE)</f>
        <v>H1</v>
      </c>
      <c r="AR374">
        <f t="shared" si="94"/>
        <v>1</v>
      </c>
      <c r="AS374">
        <f>VLOOKUP($A374,Ingresos!$C:$X,22,FALSE)</f>
        <v>5</v>
      </c>
    </row>
    <row r="375" spans="1:45" x14ac:dyDescent="0.25">
      <c r="A375">
        <v>195996598</v>
      </c>
      <c r="B375">
        <f>IF((_xlfn.MAXIFS(Grades!$I:$I,Grades!$A:$A,"="&amp;$A375)-_xlfn.MINIFS(Grades!$I:$I,Grades!$A:$A,"="&amp;$A375))=0,0,1)</f>
        <v>0</v>
      </c>
      <c r="C375">
        <f>COUNTIFS(Grades!$A:$A,"="&amp;Alumn_Filtered!$A375,Grades!$J:$J,"=1",Grades!$I:$I,"="&amp;_xlfn.MINIFS(Grades!$I:$I,Grades!$A:$A,"="&amp;$A375))</f>
        <v>6</v>
      </c>
      <c r="D375">
        <f>COUNTIFS(Grades!$A:$A,"="&amp;Alumn_Filtered!$A375,Grades!$P:$P,"=DRP",Grades!$J:$J,"=1",Grades!$I:$I,"="&amp;_xlfn.MINIFS(Grades!$I:$I,Grades!$A:$A,"="&amp;$A375))</f>
        <v>6</v>
      </c>
      <c r="E375">
        <f>COUNTIFS(Grades!$A:$A,"="&amp;Alumn_Filtered!$A375,Grades!$P:$P,"=BAD",Grades!$J:$J,"=1",Grades!$I:$I,"="&amp;_xlfn.MINIFS(Grades!$I:$I,Grades!$A:$A,"="&amp;$A375))</f>
        <v>0</v>
      </c>
      <c r="F375">
        <f>COUNTIFS(Grades!$A:$A,"="&amp;Alumn_Filtered!$A375,Grades!$P:$P,"CVL",Grades!$J:$J,"=1",Grades!$I:$I,"="&amp;_xlfn.MINIFS(Grades!$I:$I,Grades!$A:$A,"="&amp;$A375))</f>
        <v>0</v>
      </c>
      <c r="G375" s="30">
        <f t="shared" si="82"/>
        <v>0</v>
      </c>
      <c r="H375">
        <f>COUNTIFS(Grades!$A:$A,"="&amp;Alumn_Filtered!$A375,Grades!$J:$J,"=1",Grades!$P:$P,"&gt;=0.5",Grades!$I:$I,"="&amp;_xlfn.MINIFS(Grades!$I:$I,Grades!$A:$A,"="&amp;$A375))</f>
        <v>0</v>
      </c>
      <c r="I375" s="28">
        <f t="shared" si="83"/>
        <v>0</v>
      </c>
      <c r="J375">
        <f>COUNTIFS(Grades!$A:$A,"="&amp;Alumn_Filtered!$A375,Grades!$J:$J,"=1",Grades!$P:$P,"&lt;0.5",Grades!$I:$I,"="&amp;_xlfn.MINIFS(Grades!$I:$I,Grades!$A:$A,"="&amp;$A375))</f>
        <v>0</v>
      </c>
      <c r="K375" s="28">
        <f t="shared" si="84"/>
        <v>0</v>
      </c>
      <c r="L375" s="28">
        <f>_xlfn.MAXIFS(Grades!$P:$P,Grades!$A:$A,"="&amp;Alumn_Filtered!$A375,Grades!$J:$J,"=1",Grades!$I:$I,"="&amp;_xlfn.MINIFS(Grades!$I:$I,Grades!$A:$A,"="&amp;$A375))</f>
        <v>0</v>
      </c>
      <c r="M375" s="28">
        <f>_xlfn.MINIFS(Grades!$P:$P,Grades!$A:$A,"="&amp;Alumn_Filtered!$A375,Grades!$J:$J,"=1",Grades!$I:$I,"="&amp;_xlfn.MINIFS(Grades!$I:$I,Grades!$A:$A,"="&amp;$A375))</f>
        <v>0</v>
      </c>
      <c r="N375" s="28">
        <f>IF(G375&lt;&gt;0,SUMIFS(Grades!$P:$P,Grades!$P:$P,"&gt;0",Grades!$A:$A,"="&amp;Alumn_Filtered!$A375,Grades!$J:$J,"=1",Grades!$I:$I,"="&amp;_xlfn.MINIFS(Grades!$I:$I,Grades!$A:$A,"="&amp;$A375))/COUNTIFS(Grades!P:P,"&lt;&gt;BAD",Grades!P:P,"&lt;&gt;DRP",Grades!P:P,"&lt;&gt;CVL",Grades!$A:$A,"="&amp;Alumn_Filtered!$A375,Grades!$J:$J,"=1",Grades!$I:$I,"="&amp;_xlfn.MINIFS(Grades!$I:$I,Grades!$A:$A,"="&amp;$A375)),0)</f>
        <v>0</v>
      </c>
      <c r="O375">
        <f>COUNTIFS(Grades!$A:$A,"="&amp;Alumn_Filtered!$A375,Grades!$J:$J,"=2",Grades!$I:$I,"="&amp;_xlfn.MINIFS(Grades!$I:$I,Grades!$A:$A,"="&amp;$A375))</f>
        <v>0</v>
      </c>
      <c r="P375">
        <f>COUNTIFS(Grades!$A:$A,"="&amp;Alumn_Filtered!$A375,Grades!$P:$P,"=DRP",Grades!$J:$J,"=2",Grades!$I:$I,"="&amp;_xlfn.MINIFS(Grades!$I:$I,Grades!$A:$A,"="&amp;$A375))</f>
        <v>0</v>
      </c>
      <c r="Q375">
        <f>COUNTIFS(Grades!$A:$A,"="&amp;Alumn_Filtered!$A375,Grades!$P:$P,"=BAD",Grades!$J:$J,"=2",Grades!$I:$I,"="&amp;_xlfn.MINIFS(Grades!$I:$I,Grades!$A:$A,"="&amp;$A375))</f>
        <v>0</v>
      </c>
      <c r="R375">
        <f>COUNTIFS(Grades!$A:$A,"="&amp;Alumn_Filtered!$A375,Grades!$P:$P,"CVL",Grades!$J:$J,"=2",Grades!$I:$I,"="&amp;_xlfn.MINIFS(Grades!$I:$I,Grades!$A:$A,"="&amp;$A375))</f>
        <v>0</v>
      </c>
      <c r="S375">
        <f t="shared" si="95"/>
        <v>0</v>
      </c>
      <c r="T375">
        <f>COUNTIFS(Grades!$A:$A,"="&amp;Alumn_Filtered!$A375,Grades!$J:$J,"=2",Grades!$P:$P,"&gt;=0.5",Grades!$I:$I,"="&amp;_xlfn.MINIFS(Grades!$I:$I,Grades!$A:$A,"="&amp;$A375))</f>
        <v>0</v>
      </c>
      <c r="U375" s="28">
        <f t="shared" si="85"/>
        <v>0</v>
      </c>
      <c r="V375">
        <f>COUNTIFS(Grades!$A:$A,"="&amp;Alumn_Filtered!$A375,Grades!$J:$J,"=2",Grades!$P:$P,"&lt;0.5",Grades!$I:$I,"="&amp;_xlfn.MINIFS(Grades!$I:$I,Grades!$A:$A,"="&amp;$A375))</f>
        <v>0</v>
      </c>
      <c r="W375" s="28">
        <f t="shared" si="86"/>
        <v>0</v>
      </c>
      <c r="X375" s="28">
        <f>_xlfn.MAXIFS(Grades!$P:$P,Grades!$A:$A,"="&amp;Alumn_Filtered!$A375,Grades!$J:$J,"=2",Grades!$I:$I,"="&amp;_xlfn.MINIFS(Grades!$I:$I,Grades!$A:$A,"="&amp;$A375))</f>
        <v>0</v>
      </c>
      <c r="Y375" s="28">
        <f>_xlfn.MINIFS(Grades!$P:$P,Grades!$A:$A,"="&amp;Alumn_Filtered!$A375,Grades!$J:$J,"=2",Grades!$I:$I,"="&amp;_xlfn.MINIFS(Grades!$I:$I,Grades!$A:$A,"="&amp;$A375))</f>
        <v>0</v>
      </c>
      <c r="Z375" s="28">
        <f>IF(S375&lt;&gt;0,SUMIFS(Grades!$P:$P,Grades!$P:$P,"&gt;0",Grades!$A:$A,"="&amp;Alumn_Filtered!$A375,Grades!$J:$J,"=2",Grades!$I:$I,"="&amp;_xlfn.MINIFS(Grades!$I:$I,Grades!$A:$A,"="&amp;$A375))/COUNTIFS(Grades!P:P,"&lt;&gt;BAD",Grades!P:P,"&lt;&gt;DRP",Grades!P:P,"&lt;&gt;CVL",Grades!$A:$A,"="&amp;Alumn_Filtered!$A375,Grades!$J:$J,"=2",Grades!$I:$I,"="&amp;_xlfn.MINIFS(Grades!$I:$I,Grades!$A:$A,"="&amp;$A375)),0)</f>
        <v>0</v>
      </c>
      <c r="AA375" s="28">
        <f t="shared" si="87"/>
        <v>0</v>
      </c>
      <c r="AB375">
        <f t="shared" ca="1" si="81"/>
        <v>20</v>
      </c>
      <c r="AC375" t="str">
        <f>LEFT(VLOOKUP($A375,Ingresos!$C:$X,5,FALSE),1)</f>
        <v>S</v>
      </c>
      <c r="AD375">
        <f t="shared" si="88"/>
        <v>1</v>
      </c>
      <c r="AE375" t="str">
        <f>LEFT(VLOOKUP($A375,Ingresos!$C:$X,6,FALSE),1)</f>
        <v>R</v>
      </c>
      <c r="AF375">
        <f t="shared" si="89"/>
        <v>1</v>
      </c>
      <c r="AG375">
        <f>VLOOKUP($A375,Ingresos!$C:$X,9,FALSE)</f>
        <v>404</v>
      </c>
      <c r="AH375" s="28">
        <f t="shared" si="90"/>
        <v>0.31766612641815234</v>
      </c>
      <c r="AI375">
        <f>VLOOKUP($A375,Ingresos!$C:$X,10,FALSE)</f>
        <v>404</v>
      </c>
      <c r="AJ375" s="28">
        <f t="shared" si="91"/>
        <v>0.31766612641815234</v>
      </c>
      <c r="AK375">
        <f>VLOOKUP($A375,Ingresos!$C:$X,11,FALSE)</f>
        <v>590</v>
      </c>
      <c r="AL375" s="28">
        <f t="shared" si="92"/>
        <v>0.61912479740680715</v>
      </c>
      <c r="AM375">
        <f>VLOOKUP($A375,Ingresos!$C:$X,12,FALSE)</f>
        <v>563</v>
      </c>
      <c r="AN375" s="28">
        <f t="shared" si="93"/>
        <v>0.57536466774716366</v>
      </c>
      <c r="AO375" t="str">
        <f>VLOOKUP($A375,Ingresos!$C:$X,18,FALSE)</f>
        <v>VIII</v>
      </c>
      <c r="AP375">
        <f t="shared" si="96"/>
        <v>8</v>
      </c>
      <c r="AQ375" t="str">
        <f>VLOOKUP($A375,Ingresos!$C:$X,19,FALSE)</f>
        <v>H1</v>
      </c>
      <c r="AR375">
        <f t="shared" si="94"/>
        <v>1</v>
      </c>
      <c r="AS375">
        <f>VLOOKUP($A375,Ingresos!$C:$X,22,FALSE)</f>
        <v>9</v>
      </c>
    </row>
    <row r="376" spans="1:45" x14ac:dyDescent="0.25">
      <c r="A376" t="s">
        <v>175</v>
      </c>
      <c r="B376">
        <f>IF((_xlfn.MAXIFS(Grades!$I:$I,Grades!$A:$A,"="&amp;$A376)-_xlfn.MINIFS(Grades!$I:$I,Grades!$A:$A,"="&amp;$A376))=0,0,1)</f>
        <v>1</v>
      </c>
      <c r="C376">
        <f>COUNTIFS(Grades!$A:$A,"="&amp;Alumn_Filtered!$A376,Grades!$J:$J,"=1",Grades!$I:$I,"="&amp;_xlfn.MINIFS(Grades!$I:$I,Grades!$A:$A,"="&amp;$A376))</f>
        <v>6</v>
      </c>
      <c r="D376">
        <f>COUNTIFS(Grades!$A:$A,"="&amp;Alumn_Filtered!$A376,Grades!$P:$P,"=DRP",Grades!$J:$J,"=1",Grades!$I:$I,"="&amp;_xlfn.MINIFS(Grades!$I:$I,Grades!$A:$A,"="&amp;$A376))</f>
        <v>0</v>
      </c>
      <c r="E376">
        <f>COUNTIFS(Grades!$A:$A,"="&amp;Alumn_Filtered!$A376,Grades!$P:$P,"=BAD",Grades!$J:$J,"=1",Grades!$I:$I,"="&amp;_xlfn.MINIFS(Grades!$I:$I,Grades!$A:$A,"="&amp;$A376))</f>
        <v>0</v>
      </c>
      <c r="F376">
        <f>COUNTIFS(Grades!$A:$A,"="&amp;Alumn_Filtered!$A376,Grades!$P:$P,"CVL",Grades!$J:$J,"=1",Grades!$I:$I,"="&amp;_xlfn.MINIFS(Grades!$I:$I,Grades!$A:$A,"="&amp;$A376))</f>
        <v>0</v>
      </c>
      <c r="G376" s="30">
        <f t="shared" si="82"/>
        <v>6</v>
      </c>
      <c r="H376">
        <f>COUNTIFS(Grades!$A:$A,"="&amp;Alumn_Filtered!$A376,Grades!$J:$J,"=1",Grades!$P:$P,"&gt;=0.5",Grades!$I:$I,"="&amp;_xlfn.MINIFS(Grades!$I:$I,Grades!$A:$A,"="&amp;$A376))</f>
        <v>5</v>
      </c>
      <c r="I376" s="28">
        <f t="shared" si="83"/>
        <v>0.83333333333333337</v>
      </c>
      <c r="J376">
        <f>COUNTIFS(Grades!$A:$A,"="&amp;Alumn_Filtered!$A376,Grades!$J:$J,"=1",Grades!$P:$P,"&lt;0.5",Grades!$I:$I,"="&amp;_xlfn.MINIFS(Grades!$I:$I,Grades!$A:$A,"="&amp;$A376))</f>
        <v>1</v>
      </c>
      <c r="K376" s="28">
        <f t="shared" si="84"/>
        <v>0.16666666666666666</v>
      </c>
      <c r="L376" s="28">
        <f>_xlfn.MAXIFS(Grades!$P:$P,Grades!$A:$A,"="&amp;Alumn_Filtered!$A376,Grades!$J:$J,"=1",Grades!$I:$I,"="&amp;_xlfn.MINIFS(Grades!$I:$I,Grades!$A:$A,"="&amp;$A376))</f>
        <v>0.83333333333333337</v>
      </c>
      <c r="M376" s="28">
        <f>_xlfn.MINIFS(Grades!$P:$P,Grades!$A:$A,"="&amp;Alumn_Filtered!$A376,Grades!$J:$J,"=1",Grades!$I:$I,"="&amp;_xlfn.MINIFS(Grades!$I:$I,Grades!$A:$A,"="&amp;$A376))</f>
        <v>0.35000000000000003</v>
      </c>
      <c r="N376" s="28">
        <f>IF(G376&lt;&gt;0,SUMIFS(Grades!$P:$P,Grades!$P:$P,"&gt;0",Grades!$A:$A,"="&amp;Alumn_Filtered!$A376,Grades!$J:$J,"=1",Grades!$I:$I,"="&amp;_xlfn.MINIFS(Grades!$I:$I,Grades!$A:$A,"="&amp;$A376))/COUNTIFS(Grades!P:P,"&lt;&gt;BAD",Grades!P:P,"&lt;&gt;DRP",Grades!P:P,"&lt;&gt;CVL",Grades!$A:$A,"="&amp;Alumn_Filtered!$A376,Grades!$J:$J,"=1",Grades!$I:$I,"="&amp;_xlfn.MINIFS(Grades!$I:$I,Grades!$A:$A,"="&amp;$A376)),0)</f>
        <v>0.68888888888888877</v>
      </c>
      <c r="O376">
        <f>COUNTIFS(Grades!$A:$A,"="&amp;Alumn_Filtered!$A376,Grades!$J:$J,"=2",Grades!$I:$I,"="&amp;_xlfn.MINIFS(Grades!$I:$I,Grades!$A:$A,"="&amp;$A376))</f>
        <v>9</v>
      </c>
      <c r="P376">
        <f>COUNTIFS(Grades!$A:$A,"="&amp;Alumn_Filtered!$A376,Grades!$P:$P,"=DRP",Grades!$J:$J,"=2",Grades!$I:$I,"="&amp;_xlfn.MINIFS(Grades!$I:$I,Grades!$A:$A,"="&amp;$A376))</f>
        <v>3</v>
      </c>
      <c r="Q376">
        <f>COUNTIFS(Grades!$A:$A,"="&amp;Alumn_Filtered!$A376,Grades!$P:$P,"=BAD",Grades!$J:$J,"=2",Grades!$I:$I,"="&amp;_xlfn.MINIFS(Grades!$I:$I,Grades!$A:$A,"="&amp;$A376))</f>
        <v>1</v>
      </c>
      <c r="R376">
        <f>COUNTIFS(Grades!$A:$A,"="&amp;Alumn_Filtered!$A376,Grades!$P:$P,"CVL",Grades!$J:$J,"=2",Grades!$I:$I,"="&amp;_xlfn.MINIFS(Grades!$I:$I,Grades!$A:$A,"="&amp;$A376))</f>
        <v>0</v>
      </c>
      <c r="S376">
        <f t="shared" si="95"/>
        <v>5</v>
      </c>
      <c r="T376">
        <f>COUNTIFS(Grades!$A:$A,"="&amp;Alumn_Filtered!$A376,Grades!$J:$J,"=2",Grades!$P:$P,"&gt;=0.5",Grades!$I:$I,"="&amp;_xlfn.MINIFS(Grades!$I:$I,Grades!$A:$A,"="&amp;$A376))</f>
        <v>5</v>
      </c>
      <c r="U376" s="28">
        <f t="shared" si="85"/>
        <v>1</v>
      </c>
      <c r="V376">
        <f>COUNTIFS(Grades!$A:$A,"="&amp;Alumn_Filtered!$A376,Grades!$J:$J,"=2",Grades!$P:$P,"&lt;0.5",Grades!$I:$I,"="&amp;_xlfn.MINIFS(Grades!$I:$I,Grades!$A:$A,"="&amp;$A376))</f>
        <v>0</v>
      </c>
      <c r="W376" s="28">
        <f t="shared" si="86"/>
        <v>0</v>
      </c>
      <c r="X376" s="28">
        <f>_xlfn.MAXIFS(Grades!$P:$P,Grades!$A:$A,"="&amp;Alumn_Filtered!$A376,Grades!$J:$J,"=2",Grades!$I:$I,"="&amp;_xlfn.MINIFS(Grades!$I:$I,Grades!$A:$A,"="&amp;$A376))</f>
        <v>0.95000000000000007</v>
      </c>
      <c r="Y376" s="28">
        <f>_xlfn.MINIFS(Grades!$P:$P,Grades!$A:$A,"="&amp;Alumn_Filtered!$A376,Grades!$J:$J,"=2",Grades!$I:$I,"="&amp;_xlfn.MINIFS(Grades!$I:$I,Grades!$A:$A,"="&amp;$A376))</f>
        <v>0.56666666666666676</v>
      </c>
      <c r="Z376" s="28">
        <f>IF(S376&lt;&gt;0,SUMIFS(Grades!$P:$P,Grades!$P:$P,"&gt;0",Grades!$A:$A,"="&amp;Alumn_Filtered!$A376,Grades!$J:$J,"=2",Grades!$I:$I,"="&amp;_xlfn.MINIFS(Grades!$I:$I,Grades!$A:$A,"="&amp;$A376))/COUNTIFS(Grades!P:P,"&lt;&gt;BAD",Grades!P:P,"&lt;&gt;DRP",Grades!P:P,"&lt;&gt;CVL",Grades!$A:$A,"="&amp;Alumn_Filtered!$A376,Grades!$J:$J,"=2",Grades!$I:$I,"="&amp;_xlfn.MINIFS(Grades!$I:$I,Grades!$A:$A,"="&amp;$A376)),0)</f>
        <v>0.73</v>
      </c>
      <c r="AA376" s="28">
        <f t="shared" si="87"/>
        <v>4.1111111111111209E-2</v>
      </c>
      <c r="AB376">
        <f t="shared" ca="1" si="81"/>
        <v>20</v>
      </c>
      <c r="AC376" t="str">
        <f>LEFT(VLOOKUP($A376,Ingresos!$C:$X,5,FALSE),1)</f>
        <v>S</v>
      </c>
      <c r="AD376">
        <f t="shared" si="88"/>
        <v>1</v>
      </c>
      <c r="AE376" t="str">
        <f>LEFT(VLOOKUP($A376,Ingresos!$C:$X,6,FALSE),1)</f>
        <v>R</v>
      </c>
      <c r="AF376">
        <f t="shared" si="89"/>
        <v>1</v>
      </c>
      <c r="AG376">
        <f>VLOOKUP($A376,Ingresos!$C:$X,9,FALSE)</f>
        <v>629</v>
      </c>
      <c r="AH376" s="28">
        <f t="shared" si="90"/>
        <v>0.68233387358184761</v>
      </c>
      <c r="AI376">
        <f>VLOOKUP($A376,Ingresos!$C:$X,10,FALSE)</f>
        <v>642</v>
      </c>
      <c r="AJ376" s="28">
        <f t="shared" si="91"/>
        <v>0.70340356564019446</v>
      </c>
      <c r="AK376">
        <f>VLOOKUP($A376,Ingresos!$C:$X,11,FALSE)</f>
        <v>607</v>
      </c>
      <c r="AL376" s="28">
        <f t="shared" si="92"/>
        <v>0.64667747163695299</v>
      </c>
      <c r="AM376">
        <f>VLOOKUP($A376,Ingresos!$C:$X,12,FALSE)</f>
        <v>626</v>
      </c>
      <c r="AN376" s="28">
        <f t="shared" si="93"/>
        <v>0.67747163695299839</v>
      </c>
      <c r="AO376">
        <f>VLOOKUP($A376,Ingresos!$C:$X,18,FALSE)</f>
        <v>11</v>
      </c>
      <c r="AP376">
        <f t="shared" si="96"/>
        <v>11</v>
      </c>
      <c r="AQ376" t="str">
        <f>VLOOKUP($A376,Ingresos!$C:$X,19,FALSE)</f>
        <v>H1</v>
      </c>
      <c r="AR376">
        <f t="shared" si="94"/>
        <v>1</v>
      </c>
      <c r="AS376">
        <f>VLOOKUP($A376,Ingresos!$C:$X,22,FALSE)</f>
        <v>0</v>
      </c>
    </row>
    <row r="377" spans="1:45" x14ac:dyDescent="0.25">
      <c r="A377" t="s">
        <v>174</v>
      </c>
      <c r="B377">
        <f>IF((_xlfn.MAXIFS(Grades!$I:$I,Grades!$A:$A,"="&amp;$A377)-_xlfn.MINIFS(Grades!$I:$I,Grades!$A:$A,"="&amp;$A377))=0,0,1)</f>
        <v>1</v>
      </c>
      <c r="C377">
        <f>COUNTIFS(Grades!$A:$A,"="&amp;Alumn_Filtered!$A377,Grades!$J:$J,"=1",Grades!$I:$I,"="&amp;_xlfn.MINIFS(Grades!$I:$I,Grades!$A:$A,"="&amp;$A377))</f>
        <v>6</v>
      </c>
      <c r="D377">
        <f>COUNTIFS(Grades!$A:$A,"="&amp;Alumn_Filtered!$A377,Grades!$P:$P,"=DRP",Grades!$J:$J,"=1",Grades!$I:$I,"="&amp;_xlfn.MINIFS(Grades!$I:$I,Grades!$A:$A,"="&amp;$A377))</f>
        <v>0</v>
      </c>
      <c r="E377">
        <f>COUNTIFS(Grades!$A:$A,"="&amp;Alumn_Filtered!$A377,Grades!$P:$P,"=BAD",Grades!$J:$J,"=1",Grades!$I:$I,"="&amp;_xlfn.MINIFS(Grades!$I:$I,Grades!$A:$A,"="&amp;$A377))</f>
        <v>0</v>
      </c>
      <c r="F377">
        <f>COUNTIFS(Grades!$A:$A,"="&amp;Alumn_Filtered!$A377,Grades!$P:$P,"CVL",Grades!$J:$J,"=1",Grades!$I:$I,"="&amp;_xlfn.MINIFS(Grades!$I:$I,Grades!$A:$A,"="&amp;$A377))</f>
        <v>0</v>
      </c>
      <c r="G377" s="30">
        <f t="shared" si="82"/>
        <v>6</v>
      </c>
      <c r="H377">
        <f>COUNTIFS(Grades!$A:$A,"="&amp;Alumn_Filtered!$A377,Grades!$J:$J,"=1",Grades!$P:$P,"&gt;=0.5",Grades!$I:$I,"="&amp;_xlfn.MINIFS(Grades!$I:$I,Grades!$A:$A,"="&amp;$A377))</f>
        <v>5</v>
      </c>
      <c r="I377" s="28">
        <f t="shared" si="83"/>
        <v>0.83333333333333337</v>
      </c>
      <c r="J377">
        <f>COUNTIFS(Grades!$A:$A,"="&amp;Alumn_Filtered!$A377,Grades!$J:$J,"=1",Grades!$P:$P,"&lt;0.5",Grades!$I:$I,"="&amp;_xlfn.MINIFS(Grades!$I:$I,Grades!$A:$A,"="&amp;$A377))</f>
        <v>1</v>
      </c>
      <c r="K377" s="28">
        <f t="shared" si="84"/>
        <v>0.16666666666666666</v>
      </c>
      <c r="L377" s="28">
        <f>_xlfn.MAXIFS(Grades!$P:$P,Grades!$A:$A,"="&amp;Alumn_Filtered!$A377,Grades!$J:$J,"=1",Grades!$I:$I,"="&amp;_xlfn.MINIFS(Grades!$I:$I,Grades!$A:$A,"="&amp;$A377))</f>
        <v>0.79999999999999993</v>
      </c>
      <c r="M377" s="28">
        <f>_xlfn.MINIFS(Grades!$P:$P,Grades!$A:$A,"="&amp;Alumn_Filtered!$A377,Grades!$J:$J,"=1",Grades!$I:$I,"="&amp;_xlfn.MINIFS(Grades!$I:$I,Grades!$A:$A,"="&amp;$A377))</f>
        <v>0.3833333333333333</v>
      </c>
      <c r="N377" s="28">
        <f>IF(G377&lt;&gt;0,SUMIFS(Grades!$P:$P,Grades!$P:$P,"&gt;0",Grades!$A:$A,"="&amp;Alumn_Filtered!$A377,Grades!$J:$J,"=1",Grades!$I:$I,"="&amp;_xlfn.MINIFS(Grades!$I:$I,Grades!$A:$A,"="&amp;$A377))/COUNTIFS(Grades!P:P,"&lt;&gt;BAD",Grades!P:P,"&lt;&gt;DRP",Grades!P:P,"&lt;&gt;CVL",Grades!$A:$A,"="&amp;Alumn_Filtered!$A377,Grades!$J:$J,"=1",Grades!$I:$I,"="&amp;_xlfn.MINIFS(Grades!$I:$I,Grades!$A:$A,"="&amp;$A377)),0)</f>
        <v>0.6</v>
      </c>
      <c r="O377">
        <f>COUNTIFS(Grades!$A:$A,"="&amp;Alumn_Filtered!$A377,Grades!$J:$J,"=2",Grades!$I:$I,"="&amp;_xlfn.MINIFS(Grades!$I:$I,Grades!$A:$A,"="&amp;$A377))</f>
        <v>7</v>
      </c>
      <c r="P377">
        <f>COUNTIFS(Grades!$A:$A,"="&amp;Alumn_Filtered!$A377,Grades!$P:$P,"=DRP",Grades!$J:$J,"=2",Grades!$I:$I,"="&amp;_xlfn.MINIFS(Grades!$I:$I,Grades!$A:$A,"="&amp;$A377))</f>
        <v>0</v>
      </c>
      <c r="Q377">
        <f>COUNTIFS(Grades!$A:$A,"="&amp;Alumn_Filtered!$A377,Grades!$P:$P,"=BAD",Grades!$J:$J,"=2",Grades!$I:$I,"="&amp;_xlfn.MINIFS(Grades!$I:$I,Grades!$A:$A,"="&amp;$A377))</f>
        <v>0</v>
      </c>
      <c r="R377">
        <f>COUNTIFS(Grades!$A:$A,"="&amp;Alumn_Filtered!$A377,Grades!$P:$P,"CVL",Grades!$J:$J,"=2",Grades!$I:$I,"="&amp;_xlfn.MINIFS(Grades!$I:$I,Grades!$A:$A,"="&amp;$A377))</f>
        <v>0</v>
      </c>
      <c r="S377">
        <f t="shared" si="95"/>
        <v>7</v>
      </c>
      <c r="T377">
        <f>COUNTIFS(Grades!$A:$A,"="&amp;Alumn_Filtered!$A377,Grades!$J:$J,"=2",Grades!$P:$P,"&gt;=0.5",Grades!$I:$I,"="&amp;_xlfn.MINIFS(Grades!$I:$I,Grades!$A:$A,"="&amp;$A377))</f>
        <v>7</v>
      </c>
      <c r="U377" s="28">
        <f t="shared" si="85"/>
        <v>1</v>
      </c>
      <c r="V377">
        <f>COUNTIFS(Grades!$A:$A,"="&amp;Alumn_Filtered!$A377,Grades!$J:$J,"=2",Grades!$P:$P,"&lt;0.5",Grades!$I:$I,"="&amp;_xlfn.MINIFS(Grades!$I:$I,Grades!$A:$A,"="&amp;$A377))</f>
        <v>0</v>
      </c>
      <c r="W377" s="28">
        <f t="shared" si="86"/>
        <v>0</v>
      </c>
      <c r="X377" s="28">
        <f>_xlfn.MAXIFS(Grades!$P:$P,Grades!$A:$A,"="&amp;Alumn_Filtered!$A377,Grades!$J:$J,"=2",Grades!$I:$I,"="&amp;_xlfn.MINIFS(Grades!$I:$I,Grades!$A:$A,"="&amp;$A377))</f>
        <v>0.91666666666666663</v>
      </c>
      <c r="Y377" s="28">
        <f>_xlfn.MINIFS(Grades!$P:$P,Grades!$A:$A,"="&amp;Alumn_Filtered!$A377,Grades!$J:$J,"=2",Grades!$I:$I,"="&amp;_xlfn.MINIFS(Grades!$I:$I,Grades!$A:$A,"="&amp;$A377))</f>
        <v>0.6333333333333333</v>
      </c>
      <c r="Z377" s="28">
        <f>IF(S377&lt;&gt;0,SUMIFS(Grades!$P:$P,Grades!$P:$P,"&gt;0",Grades!$A:$A,"="&amp;Alumn_Filtered!$A377,Grades!$J:$J,"=2",Grades!$I:$I,"="&amp;_xlfn.MINIFS(Grades!$I:$I,Grades!$A:$A,"="&amp;$A377))/COUNTIFS(Grades!P:P,"&lt;&gt;BAD",Grades!P:P,"&lt;&gt;DRP",Grades!P:P,"&lt;&gt;CVL",Grades!$A:$A,"="&amp;Alumn_Filtered!$A377,Grades!$J:$J,"=2",Grades!$I:$I,"="&amp;_xlfn.MINIFS(Grades!$I:$I,Grades!$A:$A,"="&amp;$A377)),0)</f>
        <v>0.74285714285714288</v>
      </c>
      <c r="AA377" s="28">
        <f t="shared" si="87"/>
        <v>0.1428571428571429</v>
      </c>
      <c r="AB377">
        <f t="shared" ca="1" si="81"/>
        <v>20</v>
      </c>
      <c r="AC377" t="str">
        <f>LEFT(VLOOKUP($A377,Ingresos!$C:$X,5,FALSE),1)</f>
        <v>S</v>
      </c>
      <c r="AD377">
        <f t="shared" si="88"/>
        <v>1</v>
      </c>
      <c r="AE377" t="str">
        <f>LEFT(VLOOKUP($A377,Ingresos!$C:$X,6,FALSE),1)</f>
        <v>R</v>
      </c>
      <c r="AF377">
        <f t="shared" si="89"/>
        <v>1</v>
      </c>
      <c r="AG377">
        <f>VLOOKUP($A377,Ingresos!$C:$X,9,FALSE)</f>
        <v>505</v>
      </c>
      <c r="AH377" s="28">
        <f t="shared" si="90"/>
        <v>0.48136142625607781</v>
      </c>
      <c r="AI377">
        <f>VLOOKUP($A377,Ingresos!$C:$X,10,FALSE)</f>
        <v>505</v>
      </c>
      <c r="AJ377" s="28">
        <f t="shared" si="91"/>
        <v>0.48136142625607781</v>
      </c>
      <c r="AK377">
        <f>VLOOKUP($A377,Ingresos!$C:$X,11,FALSE)</f>
        <v>477</v>
      </c>
      <c r="AL377" s="28">
        <f t="shared" si="92"/>
        <v>0.4359805510534846</v>
      </c>
      <c r="AM377">
        <f>VLOOKUP($A377,Ingresos!$C:$X,12,FALSE)</f>
        <v>590</v>
      </c>
      <c r="AN377" s="28">
        <f t="shared" si="93"/>
        <v>0.61912479740680715</v>
      </c>
      <c r="AO377">
        <f>VLOOKUP($A377,Ingresos!$C:$X,18,FALSE)</f>
        <v>13</v>
      </c>
      <c r="AP377">
        <f t="shared" si="96"/>
        <v>13</v>
      </c>
      <c r="AQ377" t="str">
        <f>VLOOKUP($A377,Ingresos!$C:$X,19,FALSE)</f>
        <v>H1</v>
      </c>
      <c r="AR377">
        <f t="shared" si="94"/>
        <v>1</v>
      </c>
      <c r="AS377">
        <f>VLOOKUP($A377,Ingresos!$C:$X,22,FALSE)</f>
        <v>5</v>
      </c>
    </row>
    <row r="378" spans="1:45" x14ac:dyDescent="0.25">
      <c r="A378">
        <v>196057676</v>
      </c>
      <c r="B378">
        <f>IF((_xlfn.MAXIFS(Grades!$I:$I,Grades!$A:$A,"="&amp;$A378)-_xlfn.MINIFS(Grades!$I:$I,Grades!$A:$A,"="&amp;$A378))=0,0,1)</f>
        <v>1</v>
      </c>
      <c r="C378">
        <f>COUNTIFS(Grades!$A:$A,"="&amp;Alumn_Filtered!$A378,Grades!$J:$J,"=1",Grades!$I:$I,"="&amp;_xlfn.MINIFS(Grades!$I:$I,Grades!$A:$A,"="&amp;$A378))</f>
        <v>6</v>
      </c>
      <c r="D378">
        <f>COUNTIFS(Grades!$A:$A,"="&amp;Alumn_Filtered!$A378,Grades!$P:$P,"=DRP",Grades!$J:$J,"=1",Grades!$I:$I,"="&amp;_xlfn.MINIFS(Grades!$I:$I,Grades!$A:$A,"="&amp;$A378))</f>
        <v>0</v>
      </c>
      <c r="E378">
        <f>COUNTIFS(Grades!$A:$A,"="&amp;Alumn_Filtered!$A378,Grades!$P:$P,"=BAD",Grades!$J:$J,"=1",Grades!$I:$I,"="&amp;_xlfn.MINIFS(Grades!$I:$I,Grades!$A:$A,"="&amp;$A378))</f>
        <v>0</v>
      </c>
      <c r="F378">
        <f>COUNTIFS(Grades!$A:$A,"="&amp;Alumn_Filtered!$A378,Grades!$P:$P,"CVL",Grades!$J:$J,"=1",Grades!$I:$I,"="&amp;_xlfn.MINIFS(Grades!$I:$I,Grades!$A:$A,"="&amp;$A378))</f>
        <v>0</v>
      </c>
      <c r="G378" s="30">
        <f t="shared" si="82"/>
        <v>6</v>
      </c>
      <c r="H378">
        <f>COUNTIFS(Grades!$A:$A,"="&amp;Alumn_Filtered!$A378,Grades!$J:$J,"=1",Grades!$P:$P,"&gt;=0.5",Grades!$I:$I,"="&amp;_xlfn.MINIFS(Grades!$I:$I,Grades!$A:$A,"="&amp;$A378))</f>
        <v>4</v>
      </c>
      <c r="I378" s="28">
        <f t="shared" si="83"/>
        <v>0.66666666666666663</v>
      </c>
      <c r="J378">
        <f>COUNTIFS(Grades!$A:$A,"="&amp;Alumn_Filtered!$A378,Grades!$J:$J,"=1",Grades!$P:$P,"&lt;0.5",Grades!$I:$I,"="&amp;_xlfn.MINIFS(Grades!$I:$I,Grades!$A:$A,"="&amp;$A378))</f>
        <v>2</v>
      </c>
      <c r="K378" s="28">
        <f t="shared" si="84"/>
        <v>0.33333333333333331</v>
      </c>
      <c r="L378" s="28">
        <f>_xlfn.MAXIFS(Grades!$P:$P,Grades!$A:$A,"="&amp;Alumn_Filtered!$A378,Grades!$J:$J,"=1",Grades!$I:$I,"="&amp;_xlfn.MINIFS(Grades!$I:$I,Grades!$A:$A,"="&amp;$A378))</f>
        <v>0.83333333333333337</v>
      </c>
      <c r="M378" s="28">
        <f>_xlfn.MINIFS(Grades!$P:$P,Grades!$A:$A,"="&amp;Alumn_Filtered!$A378,Grades!$J:$J,"=1",Grades!$I:$I,"="&amp;_xlfn.MINIFS(Grades!$I:$I,Grades!$A:$A,"="&amp;$A378))</f>
        <v>0.39999999999999997</v>
      </c>
      <c r="N378" s="28">
        <f>IF(G378&lt;&gt;0,SUMIFS(Grades!$P:$P,Grades!$P:$P,"&gt;0",Grades!$A:$A,"="&amp;Alumn_Filtered!$A378,Grades!$J:$J,"=1",Grades!$I:$I,"="&amp;_xlfn.MINIFS(Grades!$I:$I,Grades!$A:$A,"="&amp;$A378))/COUNTIFS(Grades!P:P,"&lt;&gt;BAD",Grades!P:P,"&lt;&gt;DRP",Grades!P:P,"&lt;&gt;CVL",Grades!$A:$A,"="&amp;Alumn_Filtered!$A378,Grades!$J:$J,"=1",Grades!$I:$I,"="&amp;_xlfn.MINIFS(Grades!$I:$I,Grades!$A:$A,"="&amp;$A378)),0)</f>
        <v>0.56111111111111101</v>
      </c>
      <c r="O378">
        <f>COUNTIFS(Grades!$A:$A,"="&amp;Alumn_Filtered!$A378,Grades!$J:$J,"=2",Grades!$I:$I,"="&amp;_xlfn.MINIFS(Grades!$I:$I,Grades!$A:$A,"="&amp;$A378))</f>
        <v>11</v>
      </c>
      <c r="P378">
        <f>COUNTIFS(Grades!$A:$A,"="&amp;Alumn_Filtered!$A378,Grades!$P:$P,"=DRP",Grades!$J:$J,"=2",Grades!$I:$I,"="&amp;_xlfn.MINIFS(Grades!$I:$I,Grades!$A:$A,"="&amp;$A378))</f>
        <v>0</v>
      </c>
      <c r="Q378">
        <f>COUNTIFS(Grades!$A:$A,"="&amp;Alumn_Filtered!$A378,Grades!$P:$P,"=BAD",Grades!$J:$J,"=2",Grades!$I:$I,"="&amp;_xlfn.MINIFS(Grades!$I:$I,Grades!$A:$A,"="&amp;$A378))</f>
        <v>0</v>
      </c>
      <c r="R378">
        <f>COUNTIFS(Grades!$A:$A,"="&amp;Alumn_Filtered!$A378,Grades!$P:$P,"CVL",Grades!$J:$J,"=2",Grades!$I:$I,"="&amp;_xlfn.MINIFS(Grades!$I:$I,Grades!$A:$A,"="&amp;$A378))</f>
        <v>4</v>
      </c>
      <c r="S378">
        <f t="shared" si="95"/>
        <v>7</v>
      </c>
      <c r="T378">
        <f>COUNTIFS(Grades!$A:$A,"="&amp;Alumn_Filtered!$A378,Grades!$J:$J,"=2",Grades!$P:$P,"&gt;=0.5",Grades!$I:$I,"="&amp;_xlfn.MINIFS(Grades!$I:$I,Grades!$A:$A,"="&amp;$A378))</f>
        <v>2</v>
      </c>
      <c r="U378" s="28">
        <f t="shared" si="85"/>
        <v>0.2857142857142857</v>
      </c>
      <c r="V378">
        <f>COUNTIFS(Grades!$A:$A,"="&amp;Alumn_Filtered!$A378,Grades!$J:$J,"=2",Grades!$P:$P,"&lt;0.5",Grades!$I:$I,"="&amp;_xlfn.MINIFS(Grades!$I:$I,Grades!$A:$A,"="&amp;$A378))</f>
        <v>5</v>
      </c>
      <c r="W378" s="28">
        <f t="shared" si="86"/>
        <v>0.7142857142857143</v>
      </c>
      <c r="X378" s="28">
        <f>_xlfn.MAXIFS(Grades!$P:$P,Grades!$A:$A,"="&amp;Alumn_Filtered!$A378,Grades!$J:$J,"=2",Grades!$I:$I,"="&amp;_xlfn.MINIFS(Grades!$I:$I,Grades!$A:$A,"="&amp;$A378))</f>
        <v>0.91666666666666663</v>
      </c>
      <c r="Y378" s="28">
        <f>_xlfn.MINIFS(Grades!$P:$P,Grades!$A:$A,"="&amp;Alumn_Filtered!$A378,Grades!$J:$J,"=2",Grades!$I:$I,"="&amp;_xlfn.MINIFS(Grades!$I:$I,Grades!$A:$A,"="&amp;$A378))</f>
        <v>0.11666666666666665</v>
      </c>
      <c r="Z378" s="28">
        <f>IF(S378&lt;&gt;0,SUMIFS(Grades!$P:$P,Grades!$P:$P,"&gt;0",Grades!$A:$A,"="&amp;Alumn_Filtered!$A378,Grades!$J:$J,"=2",Grades!$I:$I,"="&amp;_xlfn.MINIFS(Grades!$I:$I,Grades!$A:$A,"="&amp;$A378))/COUNTIFS(Grades!P:P,"&lt;&gt;BAD",Grades!P:P,"&lt;&gt;DRP",Grades!P:P,"&lt;&gt;CVL",Grades!$A:$A,"="&amp;Alumn_Filtered!$A378,Grades!$J:$J,"=2",Grades!$I:$I,"="&amp;_xlfn.MINIFS(Grades!$I:$I,Grades!$A:$A,"="&amp;$A378)),0)</f>
        <v>0.37142857142857139</v>
      </c>
      <c r="AA378" s="28">
        <f t="shared" si="87"/>
        <v>-0.18968253968253962</v>
      </c>
      <c r="AB378">
        <f t="shared" ca="1" si="81"/>
        <v>20</v>
      </c>
      <c r="AC378" t="str">
        <f>LEFT(VLOOKUP($A378,Ingresos!$C:$X,5,FALSE),1)</f>
        <v>S</v>
      </c>
      <c r="AD378">
        <f t="shared" si="88"/>
        <v>1</v>
      </c>
      <c r="AE378" t="str">
        <f>LEFT(VLOOKUP($A378,Ingresos!$C:$X,6,FALSE),1)</f>
        <v>R</v>
      </c>
      <c r="AF378">
        <f t="shared" si="89"/>
        <v>1</v>
      </c>
      <c r="AG378">
        <f>VLOOKUP($A378,Ingresos!$C:$X,9,FALSE)</f>
        <v>461</v>
      </c>
      <c r="AH378" s="28">
        <f t="shared" si="90"/>
        <v>0.41004862236628847</v>
      </c>
      <c r="AI378">
        <f>VLOOKUP($A378,Ingresos!$C:$X,10,FALSE)</f>
        <v>461</v>
      </c>
      <c r="AJ378" s="28">
        <f t="shared" si="91"/>
        <v>0.41004862236628847</v>
      </c>
      <c r="AK378">
        <f>VLOOKUP($A378,Ingresos!$C:$X,11,FALSE)</f>
        <v>624</v>
      </c>
      <c r="AL378" s="28">
        <f t="shared" si="92"/>
        <v>0.67423014586709884</v>
      </c>
      <c r="AM378">
        <f>VLOOKUP($A378,Ingresos!$C:$X,12,FALSE)</f>
        <v>573</v>
      </c>
      <c r="AN378" s="28">
        <f t="shared" si="93"/>
        <v>0.5915721231766613</v>
      </c>
      <c r="AO378" t="str">
        <f>VLOOKUP($A378,Ingresos!$C:$X,18,FALSE)</f>
        <v>RM</v>
      </c>
      <c r="AP378">
        <f t="shared" si="96"/>
        <v>13</v>
      </c>
      <c r="AQ378" t="str">
        <f>VLOOKUP($A378,Ingresos!$C:$X,19,FALSE)</f>
        <v>H1</v>
      </c>
      <c r="AR378">
        <f t="shared" si="94"/>
        <v>1</v>
      </c>
      <c r="AS378">
        <f>VLOOKUP($A378,Ingresos!$C:$X,22,FALSE)</f>
        <v>8</v>
      </c>
    </row>
    <row r="379" spans="1:45" x14ac:dyDescent="0.25">
      <c r="A379">
        <v>196059296</v>
      </c>
      <c r="B379">
        <f>IF((_xlfn.MAXIFS(Grades!$I:$I,Grades!$A:$A,"="&amp;$A379)-_xlfn.MINIFS(Grades!$I:$I,Grades!$A:$A,"="&amp;$A379))=0,0,1)</f>
        <v>0</v>
      </c>
      <c r="C379">
        <f>COUNTIFS(Grades!$A:$A,"="&amp;Alumn_Filtered!$A379,Grades!$J:$J,"=1",Grades!$I:$I,"="&amp;_xlfn.MINIFS(Grades!$I:$I,Grades!$A:$A,"="&amp;$A379))</f>
        <v>6</v>
      </c>
      <c r="D379">
        <f>COUNTIFS(Grades!$A:$A,"="&amp;Alumn_Filtered!$A379,Grades!$P:$P,"=DRP",Grades!$J:$J,"=1",Grades!$I:$I,"="&amp;_xlfn.MINIFS(Grades!$I:$I,Grades!$A:$A,"="&amp;$A379))</f>
        <v>0</v>
      </c>
      <c r="E379">
        <f>COUNTIFS(Grades!$A:$A,"="&amp;Alumn_Filtered!$A379,Grades!$P:$P,"=BAD",Grades!$J:$J,"=1",Grades!$I:$I,"="&amp;_xlfn.MINIFS(Grades!$I:$I,Grades!$A:$A,"="&amp;$A379))</f>
        <v>2</v>
      </c>
      <c r="F379">
        <f>COUNTIFS(Grades!$A:$A,"="&amp;Alumn_Filtered!$A379,Grades!$P:$P,"CVL",Grades!$J:$J,"=1",Grades!$I:$I,"="&amp;_xlfn.MINIFS(Grades!$I:$I,Grades!$A:$A,"="&amp;$A379))</f>
        <v>0</v>
      </c>
      <c r="G379" s="30">
        <f t="shared" si="82"/>
        <v>4</v>
      </c>
      <c r="H379">
        <f>COUNTIFS(Grades!$A:$A,"="&amp;Alumn_Filtered!$A379,Grades!$J:$J,"=1",Grades!$P:$P,"&gt;=0.5",Grades!$I:$I,"="&amp;_xlfn.MINIFS(Grades!$I:$I,Grades!$A:$A,"="&amp;$A379))</f>
        <v>1</v>
      </c>
      <c r="I379" s="28">
        <f t="shared" si="83"/>
        <v>0.25</v>
      </c>
      <c r="J379">
        <f>COUNTIFS(Grades!$A:$A,"="&amp;Alumn_Filtered!$A379,Grades!$J:$J,"=1",Grades!$P:$P,"&lt;0.5",Grades!$I:$I,"="&amp;_xlfn.MINIFS(Grades!$I:$I,Grades!$A:$A,"="&amp;$A379))</f>
        <v>3</v>
      </c>
      <c r="K379" s="28">
        <f t="shared" si="84"/>
        <v>0.75</v>
      </c>
      <c r="L379" s="28">
        <f>_xlfn.MAXIFS(Grades!$P:$P,Grades!$A:$A,"="&amp;Alumn_Filtered!$A379,Grades!$J:$J,"=1",Grades!$I:$I,"="&amp;_xlfn.MINIFS(Grades!$I:$I,Grades!$A:$A,"="&amp;$A379))</f>
        <v>0.85</v>
      </c>
      <c r="M379" s="28">
        <f>_xlfn.MINIFS(Grades!$P:$P,Grades!$A:$A,"="&amp;Alumn_Filtered!$A379,Grades!$J:$J,"=1",Grades!$I:$I,"="&amp;_xlfn.MINIFS(Grades!$I:$I,Grades!$A:$A,"="&amp;$A379))</f>
        <v>0.35000000000000003</v>
      </c>
      <c r="N379" s="28">
        <f>IF(G379&lt;&gt;0,SUMIFS(Grades!$P:$P,Grades!$P:$P,"&gt;0",Grades!$A:$A,"="&amp;Alumn_Filtered!$A379,Grades!$J:$J,"=1",Grades!$I:$I,"="&amp;_xlfn.MINIFS(Grades!$I:$I,Grades!$A:$A,"="&amp;$A379))/COUNTIFS(Grades!P:P,"&lt;&gt;BAD",Grades!P:P,"&lt;&gt;DRP",Grades!P:P,"&lt;&gt;CVL",Grades!$A:$A,"="&amp;Alumn_Filtered!$A379,Grades!$J:$J,"=1",Grades!$I:$I,"="&amp;_xlfn.MINIFS(Grades!$I:$I,Grades!$A:$A,"="&amp;$A379)),0)</f>
        <v>0.49583333333333335</v>
      </c>
      <c r="O379">
        <f>COUNTIFS(Grades!$A:$A,"="&amp;Alumn_Filtered!$A379,Grades!$J:$J,"=2",Grades!$I:$I,"="&amp;_xlfn.MINIFS(Grades!$I:$I,Grades!$A:$A,"="&amp;$A379))</f>
        <v>4</v>
      </c>
      <c r="P379">
        <f>COUNTIFS(Grades!$A:$A,"="&amp;Alumn_Filtered!$A379,Grades!$P:$P,"=DRP",Grades!$J:$J,"=2",Grades!$I:$I,"="&amp;_xlfn.MINIFS(Grades!$I:$I,Grades!$A:$A,"="&amp;$A379))</f>
        <v>4</v>
      </c>
      <c r="Q379">
        <f>COUNTIFS(Grades!$A:$A,"="&amp;Alumn_Filtered!$A379,Grades!$P:$P,"=BAD",Grades!$J:$J,"=2",Grades!$I:$I,"="&amp;_xlfn.MINIFS(Grades!$I:$I,Grades!$A:$A,"="&amp;$A379))</f>
        <v>0</v>
      </c>
      <c r="R379">
        <f>COUNTIFS(Grades!$A:$A,"="&amp;Alumn_Filtered!$A379,Grades!$P:$P,"CVL",Grades!$J:$J,"=2",Grades!$I:$I,"="&amp;_xlfn.MINIFS(Grades!$I:$I,Grades!$A:$A,"="&amp;$A379))</f>
        <v>0</v>
      </c>
      <c r="S379">
        <f t="shared" si="95"/>
        <v>0</v>
      </c>
      <c r="T379">
        <f>COUNTIFS(Grades!$A:$A,"="&amp;Alumn_Filtered!$A379,Grades!$J:$J,"=2",Grades!$P:$P,"&gt;=0.5",Grades!$I:$I,"="&amp;_xlfn.MINIFS(Grades!$I:$I,Grades!$A:$A,"="&amp;$A379))</f>
        <v>0</v>
      </c>
      <c r="U379" s="28">
        <f t="shared" si="85"/>
        <v>0</v>
      </c>
      <c r="V379">
        <f>COUNTIFS(Grades!$A:$A,"="&amp;Alumn_Filtered!$A379,Grades!$J:$J,"=2",Grades!$P:$P,"&lt;0.5",Grades!$I:$I,"="&amp;_xlfn.MINIFS(Grades!$I:$I,Grades!$A:$A,"="&amp;$A379))</f>
        <v>0</v>
      </c>
      <c r="W379" s="28">
        <f t="shared" si="86"/>
        <v>0</v>
      </c>
      <c r="X379" s="28">
        <f>_xlfn.MAXIFS(Grades!$P:$P,Grades!$A:$A,"="&amp;Alumn_Filtered!$A379,Grades!$J:$J,"=2",Grades!$I:$I,"="&amp;_xlfn.MINIFS(Grades!$I:$I,Grades!$A:$A,"="&amp;$A379))</f>
        <v>0</v>
      </c>
      <c r="Y379" s="28">
        <f>_xlfn.MINIFS(Grades!$P:$P,Grades!$A:$A,"="&amp;Alumn_Filtered!$A379,Grades!$J:$J,"=2",Grades!$I:$I,"="&amp;_xlfn.MINIFS(Grades!$I:$I,Grades!$A:$A,"="&amp;$A379))</f>
        <v>0</v>
      </c>
      <c r="Z379" s="28">
        <f>IF(S379&lt;&gt;0,SUMIFS(Grades!$P:$P,Grades!$P:$P,"&gt;0",Grades!$A:$A,"="&amp;Alumn_Filtered!$A379,Grades!$J:$J,"=2",Grades!$I:$I,"="&amp;_xlfn.MINIFS(Grades!$I:$I,Grades!$A:$A,"="&amp;$A379))/COUNTIFS(Grades!P:P,"&lt;&gt;BAD",Grades!P:P,"&lt;&gt;DRP",Grades!P:P,"&lt;&gt;CVL",Grades!$A:$A,"="&amp;Alumn_Filtered!$A379,Grades!$J:$J,"=2",Grades!$I:$I,"="&amp;_xlfn.MINIFS(Grades!$I:$I,Grades!$A:$A,"="&amp;$A379)),0)</f>
        <v>0</v>
      </c>
      <c r="AA379" s="28">
        <f t="shared" si="87"/>
        <v>-0.49583333333333335</v>
      </c>
      <c r="AB379">
        <f t="shared" ca="1" si="81"/>
        <v>20</v>
      </c>
      <c r="AC379" t="str">
        <f>LEFT(VLOOKUP($A379,Ingresos!$C:$X,5,FALSE),1)</f>
        <v>S</v>
      </c>
      <c r="AD379">
        <f t="shared" si="88"/>
        <v>1</v>
      </c>
      <c r="AE379" t="str">
        <f>LEFT(VLOOKUP($A379,Ingresos!$C:$X,6,FALSE),1)</f>
        <v>R</v>
      </c>
      <c r="AF379">
        <f t="shared" si="89"/>
        <v>1</v>
      </c>
      <c r="AG379">
        <f>VLOOKUP($A379,Ingresos!$C:$X,9,FALSE)</f>
        <v>528</v>
      </c>
      <c r="AH379" s="28">
        <f t="shared" si="90"/>
        <v>0.51863857374392219</v>
      </c>
      <c r="AI379">
        <f>VLOOKUP($A379,Ingresos!$C:$X,10,FALSE)</f>
        <v>528</v>
      </c>
      <c r="AJ379" s="28">
        <f t="shared" si="91"/>
        <v>0.51863857374392219</v>
      </c>
      <c r="AK379">
        <f>VLOOKUP($A379,Ingresos!$C:$X,11,FALSE)</f>
        <v>591</v>
      </c>
      <c r="AL379" s="28">
        <f t="shared" si="92"/>
        <v>0.62074554294975692</v>
      </c>
      <c r="AM379">
        <f>VLOOKUP($A379,Ingresos!$C:$X,12,FALSE)</f>
        <v>582</v>
      </c>
      <c r="AN379" s="28">
        <f t="shared" si="93"/>
        <v>0.60615883306320906</v>
      </c>
      <c r="AO379" t="str">
        <f>VLOOKUP($A379,Ingresos!$C:$X,18,FALSE)</f>
        <v>RM</v>
      </c>
      <c r="AP379">
        <f t="shared" si="96"/>
        <v>13</v>
      </c>
      <c r="AQ379" t="str">
        <f>VLOOKUP($A379,Ingresos!$C:$X,19,FALSE)</f>
        <v>H1</v>
      </c>
      <c r="AR379">
        <f t="shared" si="94"/>
        <v>1</v>
      </c>
      <c r="AS379">
        <f>VLOOKUP($A379,Ingresos!$C:$X,22,FALSE)</f>
        <v>7</v>
      </c>
    </row>
    <row r="380" spans="1:45" x14ac:dyDescent="0.25">
      <c r="A380">
        <v>196059512</v>
      </c>
      <c r="B380">
        <f>IF((_xlfn.MAXIFS(Grades!$I:$I,Grades!$A:$A,"="&amp;$A380)-_xlfn.MINIFS(Grades!$I:$I,Grades!$A:$A,"="&amp;$A380))=0,0,1)</f>
        <v>1</v>
      </c>
      <c r="C380">
        <f>COUNTIFS(Grades!$A:$A,"="&amp;Alumn_Filtered!$A380,Grades!$J:$J,"=1",Grades!$I:$I,"="&amp;_xlfn.MINIFS(Grades!$I:$I,Grades!$A:$A,"="&amp;$A380))</f>
        <v>6</v>
      </c>
      <c r="D380">
        <f>COUNTIFS(Grades!$A:$A,"="&amp;Alumn_Filtered!$A380,Grades!$P:$P,"=DRP",Grades!$J:$J,"=1",Grades!$I:$I,"="&amp;_xlfn.MINIFS(Grades!$I:$I,Grades!$A:$A,"="&amp;$A380))</f>
        <v>0</v>
      </c>
      <c r="E380">
        <f>COUNTIFS(Grades!$A:$A,"="&amp;Alumn_Filtered!$A380,Grades!$P:$P,"=BAD",Grades!$J:$J,"=1",Grades!$I:$I,"="&amp;_xlfn.MINIFS(Grades!$I:$I,Grades!$A:$A,"="&amp;$A380))</f>
        <v>1</v>
      </c>
      <c r="F380">
        <f>COUNTIFS(Grades!$A:$A,"="&amp;Alumn_Filtered!$A380,Grades!$P:$P,"CVL",Grades!$J:$J,"=1",Grades!$I:$I,"="&amp;_xlfn.MINIFS(Grades!$I:$I,Grades!$A:$A,"="&amp;$A380))</f>
        <v>0</v>
      </c>
      <c r="G380" s="30">
        <f t="shared" si="82"/>
        <v>5</v>
      </c>
      <c r="H380">
        <f>COUNTIFS(Grades!$A:$A,"="&amp;Alumn_Filtered!$A380,Grades!$J:$J,"=1",Grades!$P:$P,"&gt;=0.5",Grades!$I:$I,"="&amp;_xlfn.MINIFS(Grades!$I:$I,Grades!$A:$A,"="&amp;$A380))</f>
        <v>2</v>
      </c>
      <c r="I380" s="28">
        <f t="shared" si="83"/>
        <v>0.4</v>
      </c>
      <c r="J380">
        <f>COUNTIFS(Grades!$A:$A,"="&amp;Alumn_Filtered!$A380,Grades!$J:$J,"=1",Grades!$P:$P,"&lt;0.5",Grades!$I:$I,"="&amp;_xlfn.MINIFS(Grades!$I:$I,Grades!$A:$A,"="&amp;$A380))</f>
        <v>3</v>
      </c>
      <c r="K380" s="28">
        <f t="shared" si="84"/>
        <v>0.6</v>
      </c>
      <c r="L380" s="28">
        <f>_xlfn.MAXIFS(Grades!$P:$P,Grades!$A:$A,"="&amp;Alumn_Filtered!$A380,Grades!$J:$J,"=1",Grades!$I:$I,"="&amp;_xlfn.MINIFS(Grades!$I:$I,Grades!$A:$A,"="&amp;$A380))</f>
        <v>0.79999999999999993</v>
      </c>
      <c r="M380" s="28">
        <f>_xlfn.MINIFS(Grades!$P:$P,Grades!$A:$A,"="&amp;Alumn_Filtered!$A380,Grades!$J:$J,"=1",Grades!$I:$I,"="&amp;_xlfn.MINIFS(Grades!$I:$I,Grades!$A:$A,"="&amp;$A380))</f>
        <v>0</v>
      </c>
      <c r="N380" s="28">
        <f>IF(G380&lt;&gt;0,SUMIFS(Grades!$P:$P,Grades!$P:$P,"&gt;0",Grades!$A:$A,"="&amp;Alumn_Filtered!$A380,Grades!$J:$J,"=1",Grades!$I:$I,"="&amp;_xlfn.MINIFS(Grades!$I:$I,Grades!$A:$A,"="&amp;$A380))/COUNTIFS(Grades!P:P,"&lt;&gt;BAD",Grades!P:P,"&lt;&gt;DRP",Grades!P:P,"&lt;&gt;CVL",Grades!$A:$A,"="&amp;Alumn_Filtered!$A380,Grades!$J:$J,"=1",Grades!$I:$I,"="&amp;_xlfn.MINIFS(Grades!$I:$I,Grades!$A:$A,"="&amp;$A380)),0)</f>
        <v>0.40666666666666662</v>
      </c>
      <c r="O380">
        <f>COUNTIFS(Grades!$A:$A,"="&amp;Alumn_Filtered!$A380,Grades!$J:$J,"=2",Grades!$I:$I,"="&amp;_xlfn.MINIFS(Grades!$I:$I,Grades!$A:$A,"="&amp;$A380))</f>
        <v>8</v>
      </c>
      <c r="P380">
        <f>COUNTIFS(Grades!$A:$A,"="&amp;Alumn_Filtered!$A380,Grades!$P:$P,"=DRP",Grades!$J:$J,"=2",Grades!$I:$I,"="&amp;_xlfn.MINIFS(Grades!$I:$I,Grades!$A:$A,"="&amp;$A380))</f>
        <v>1</v>
      </c>
      <c r="Q380">
        <f>COUNTIFS(Grades!$A:$A,"="&amp;Alumn_Filtered!$A380,Grades!$P:$P,"=BAD",Grades!$J:$J,"=2",Grades!$I:$I,"="&amp;_xlfn.MINIFS(Grades!$I:$I,Grades!$A:$A,"="&amp;$A380))</f>
        <v>0</v>
      </c>
      <c r="R380">
        <f>COUNTIFS(Grades!$A:$A,"="&amp;Alumn_Filtered!$A380,Grades!$P:$P,"CVL",Grades!$J:$J,"=2",Grades!$I:$I,"="&amp;_xlfn.MINIFS(Grades!$I:$I,Grades!$A:$A,"="&amp;$A380))</f>
        <v>0</v>
      </c>
      <c r="S380">
        <f t="shared" si="95"/>
        <v>7</v>
      </c>
      <c r="T380">
        <f>COUNTIFS(Grades!$A:$A,"="&amp;Alumn_Filtered!$A380,Grades!$J:$J,"=2",Grades!$P:$P,"&gt;=0.5",Grades!$I:$I,"="&amp;_xlfn.MINIFS(Grades!$I:$I,Grades!$A:$A,"="&amp;$A380))</f>
        <v>6</v>
      </c>
      <c r="U380" s="28">
        <f t="shared" si="85"/>
        <v>0.8571428571428571</v>
      </c>
      <c r="V380">
        <f>COUNTIFS(Grades!$A:$A,"="&amp;Alumn_Filtered!$A380,Grades!$J:$J,"=2",Grades!$P:$P,"&lt;0.5",Grades!$I:$I,"="&amp;_xlfn.MINIFS(Grades!$I:$I,Grades!$A:$A,"="&amp;$A380))</f>
        <v>1</v>
      </c>
      <c r="W380" s="28">
        <f t="shared" si="86"/>
        <v>0.14285714285714285</v>
      </c>
      <c r="X380" s="28">
        <f>_xlfn.MAXIFS(Grades!$P:$P,Grades!$A:$A,"="&amp;Alumn_Filtered!$A380,Grades!$J:$J,"=2",Grades!$I:$I,"="&amp;_xlfn.MINIFS(Grades!$I:$I,Grades!$A:$A,"="&amp;$A380))</f>
        <v>0.75</v>
      </c>
      <c r="Y380" s="28">
        <f>_xlfn.MINIFS(Grades!$P:$P,Grades!$A:$A,"="&amp;Alumn_Filtered!$A380,Grades!$J:$J,"=2",Grades!$I:$I,"="&amp;_xlfn.MINIFS(Grades!$I:$I,Grades!$A:$A,"="&amp;$A380))</f>
        <v>0.33333333333333331</v>
      </c>
      <c r="Z380" s="28">
        <f>IF(S380&lt;&gt;0,SUMIFS(Grades!$P:$P,Grades!$P:$P,"&gt;0",Grades!$A:$A,"="&amp;Alumn_Filtered!$A380,Grades!$J:$J,"=2",Grades!$I:$I,"="&amp;_xlfn.MINIFS(Grades!$I:$I,Grades!$A:$A,"="&amp;$A380))/COUNTIFS(Grades!P:P,"&lt;&gt;BAD",Grades!P:P,"&lt;&gt;DRP",Grades!P:P,"&lt;&gt;CVL",Grades!$A:$A,"="&amp;Alumn_Filtered!$A380,Grades!$J:$J,"=2",Grades!$I:$I,"="&amp;_xlfn.MINIFS(Grades!$I:$I,Grades!$A:$A,"="&amp;$A380)),0)</f>
        <v>0.56904761904761902</v>
      </c>
      <c r="AA380" s="28">
        <f t="shared" si="87"/>
        <v>0.1623809523809524</v>
      </c>
      <c r="AB380">
        <f t="shared" ca="1" si="81"/>
        <v>20</v>
      </c>
      <c r="AC380" t="str">
        <f>LEFT(VLOOKUP($A380,Ingresos!$C:$X,5,FALSE),1)</f>
        <v>S</v>
      </c>
      <c r="AD380">
        <f t="shared" si="88"/>
        <v>1</v>
      </c>
      <c r="AE380" t="str">
        <f>LEFT(VLOOKUP($A380,Ingresos!$C:$X,6,FALSE),1)</f>
        <v>R</v>
      </c>
      <c r="AF380">
        <f t="shared" si="89"/>
        <v>1</v>
      </c>
      <c r="AG380">
        <f>VLOOKUP($A380,Ingresos!$C:$X,9,FALSE)</f>
        <v>513</v>
      </c>
      <c r="AH380" s="28">
        <f t="shared" si="90"/>
        <v>0.49432739059967584</v>
      </c>
      <c r="AI380">
        <f>VLOOKUP($A380,Ingresos!$C:$X,10,FALSE)</f>
        <v>513</v>
      </c>
      <c r="AJ380" s="28">
        <f t="shared" si="91"/>
        <v>0.49432739059967584</v>
      </c>
      <c r="AK380">
        <f>VLOOKUP($A380,Ingresos!$C:$X,11,FALSE)</f>
        <v>521</v>
      </c>
      <c r="AL380" s="28">
        <f t="shared" si="92"/>
        <v>0.50729335494327388</v>
      </c>
      <c r="AM380">
        <f>VLOOKUP($A380,Ingresos!$C:$X,12,FALSE)</f>
        <v>653</v>
      </c>
      <c r="AN380" s="28">
        <f t="shared" si="93"/>
        <v>0.72123176661264177</v>
      </c>
      <c r="AO380" t="str">
        <f>VLOOKUP($A380,Ingresos!$C:$X,18,FALSE)</f>
        <v>RM</v>
      </c>
      <c r="AP380">
        <f t="shared" si="96"/>
        <v>13</v>
      </c>
      <c r="AQ380" t="str">
        <f>VLOOKUP($A380,Ingresos!$C:$X,19,FALSE)</f>
        <v>H1</v>
      </c>
      <c r="AR380">
        <f t="shared" si="94"/>
        <v>1</v>
      </c>
      <c r="AS380">
        <f>VLOOKUP($A380,Ingresos!$C:$X,22,FALSE)</f>
        <v>11</v>
      </c>
    </row>
    <row r="381" spans="1:45" x14ac:dyDescent="0.25">
      <c r="A381">
        <v>196060723</v>
      </c>
      <c r="B381">
        <f>IF((_xlfn.MAXIFS(Grades!$I:$I,Grades!$A:$A,"="&amp;$A381)-_xlfn.MINIFS(Grades!$I:$I,Grades!$A:$A,"="&amp;$A381))=0,0,1)</f>
        <v>0</v>
      </c>
      <c r="C381">
        <f>COUNTIFS(Grades!$A:$A,"="&amp;Alumn_Filtered!$A381,Grades!$J:$J,"=1",Grades!$I:$I,"="&amp;_xlfn.MINIFS(Grades!$I:$I,Grades!$A:$A,"="&amp;$A381))</f>
        <v>6</v>
      </c>
      <c r="D381">
        <f>COUNTIFS(Grades!$A:$A,"="&amp;Alumn_Filtered!$A381,Grades!$P:$P,"=DRP",Grades!$J:$J,"=1",Grades!$I:$I,"="&amp;_xlfn.MINIFS(Grades!$I:$I,Grades!$A:$A,"="&amp;$A381))</f>
        <v>0</v>
      </c>
      <c r="E381">
        <f>COUNTIFS(Grades!$A:$A,"="&amp;Alumn_Filtered!$A381,Grades!$P:$P,"=BAD",Grades!$J:$J,"=1",Grades!$I:$I,"="&amp;_xlfn.MINIFS(Grades!$I:$I,Grades!$A:$A,"="&amp;$A381))</f>
        <v>0</v>
      </c>
      <c r="F381">
        <f>COUNTIFS(Grades!$A:$A,"="&amp;Alumn_Filtered!$A381,Grades!$P:$P,"CVL",Grades!$J:$J,"=1",Grades!$I:$I,"="&amp;_xlfn.MINIFS(Grades!$I:$I,Grades!$A:$A,"="&amp;$A381))</f>
        <v>0</v>
      </c>
      <c r="G381" s="30">
        <f t="shared" si="82"/>
        <v>6</v>
      </c>
      <c r="H381">
        <f>COUNTIFS(Grades!$A:$A,"="&amp;Alumn_Filtered!$A381,Grades!$J:$J,"=1",Grades!$P:$P,"&gt;=0.5",Grades!$I:$I,"="&amp;_xlfn.MINIFS(Grades!$I:$I,Grades!$A:$A,"="&amp;$A381))</f>
        <v>5</v>
      </c>
      <c r="I381" s="28">
        <f t="shared" si="83"/>
        <v>0.83333333333333337</v>
      </c>
      <c r="J381">
        <f>COUNTIFS(Grades!$A:$A,"="&amp;Alumn_Filtered!$A381,Grades!$J:$J,"=1",Grades!$P:$P,"&lt;0.5",Grades!$I:$I,"="&amp;_xlfn.MINIFS(Grades!$I:$I,Grades!$A:$A,"="&amp;$A381))</f>
        <v>1</v>
      </c>
      <c r="K381" s="28">
        <f t="shared" si="84"/>
        <v>0.16666666666666666</v>
      </c>
      <c r="L381" s="28">
        <f>_xlfn.MAXIFS(Grades!$P:$P,Grades!$A:$A,"="&amp;Alumn_Filtered!$A381,Grades!$J:$J,"=1",Grades!$I:$I,"="&amp;_xlfn.MINIFS(Grades!$I:$I,Grades!$A:$A,"="&amp;$A381))</f>
        <v>0.8833333333333333</v>
      </c>
      <c r="M381" s="28">
        <f>_xlfn.MINIFS(Grades!$P:$P,Grades!$A:$A,"="&amp;Alumn_Filtered!$A381,Grades!$J:$J,"=1",Grades!$I:$I,"="&amp;_xlfn.MINIFS(Grades!$I:$I,Grades!$A:$A,"="&amp;$A381))</f>
        <v>0.45</v>
      </c>
      <c r="N381" s="28">
        <f>IF(G381&lt;&gt;0,SUMIFS(Grades!$P:$P,Grades!$P:$P,"&gt;0",Grades!$A:$A,"="&amp;Alumn_Filtered!$A381,Grades!$J:$J,"=1",Grades!$I:$I,"="&amp;_xlfn.MINIFS(Grades!$I:$I,Grades!$A:$A,"="&amp;$A381))/COUNTIFS(Grades!P:P,"&lt;&gt;BAD",Grades!P:P,"&lt;&gt;DRP",Grades!P:P,"&lt;&gt;CVL",Grades!$A:$A,"="&amp;Alumn_Filtered!$A381,Grades!$J:$J,"=1",Grades!$I:$I,"="&amp;_xlfn.MINIFS(Grades!$I:$I,Grades!$A:$A,"="&amp;$A381)),0)</f>
        <v>0.71944444444444444</v>
      </c>
      <c r="O381">
        <f>COUNTIFS(Grades!$A:$A,"="&amp;Alumn_Filtered!$A381,Grades!$J:$J,"=2",Grades!$I:$I,"="&amp;_xlfn.MINIFS(Grades!$I:$I,Grades!$A:$A,"="&amp;$A381))</f>
        <v>7</v>
      </c>
      <c r="P381">
        <f>COUNTIFS(Grades!$A:$A,"="&amp;Alumn_Filtered!$A381,Grades!$P:$P,"=DRP",Grades!$J:$J,"=2",Grades!$I:$I,"="&amp;_xlfn.MINIFS(Grades!$I:$I,Grades!$A:$A,"="&amp;$A381))</f>
        <v>1</v>
      </c>
      <c r="Q381">
        <f>COUNTIFS(Grades!$A:$A,"="&amp;Alumn_Filtered!$A381,Grades!$P:$P,"=BAD",Grades!$J:$J,"=2",Grades!$I:$I,"="&amp;_xlfn.MINIFS(Grades!$I:$I,Grades!$A:$A,"="&amp;$A381))</f>
        <v>3</v>
      </c>
      <c r="R381">
        <f>COUNTIFS(Grades!$A:$A,"="&amp;Alumn_Filtered!$A381,Grades!$P:$P,"CVL",Grades!$J:$J,"=2",Grades!$I:$I,"="&amp;_xlfn.MINIFS(Grades!$I:$I,Grades!$A:$A,"="&amp;$A381))</f>
        <v>0</v>
      </c>
      <c r="S381">
        <f t="shared" si="95"/>
        <v>3</v>
      </c>
      <c r="T381">
        <f>COUNTIFS(Grades!$A:$A,"="&amp;Alumn_Filtered!$A381,Grades!$J:$J,"=2",Grades!$P:$P,"&gt;=0.5",Grades!$I:$I,"="&amp;_xlfn.MINIFS(Grades!$I:$I,Grades!$A:$A,"="&amp;$A381))</f>
        <v>0</v>
      </c>
      <c r="U381" s="28">
        <f t="shared" si="85"/>
        <v>0</v>
      </c>
      <c r="V381">
        <f>COUNTIFS(Grades!$A:$A,"="&amp;Alumn_Filtered!$A381,Grades!$J:$J,"=2",Grades!$P:$P,"&lt;0.5",Grades!$I:$I,"="&amp;_xlfn.MINIFS(Grades!$I:$I,Grades!$A:$A,"="&amp;$A381))</f>
        <v>3</v>
      </c>
      <c r="W381" s="28">
        <f t="shared" si="86"/>
        <v>1</v>
      </c>
      <c r="X381" s="28">
        <f>_xlfn.MAXIFS(Grades!$P:$P,Grades!$A:$A,"="&amp;Alumn_Filtered!$A381,Grades!$J:$J,"=2",Grades!$I:$I,"="&amp;_xlfn.MINIFS(Grades!$I:$I,Grades!$A:$A,"="&amp;$A381))</f>
        <v>0.3833333333333333</v>
      </c>
      <c r="Y381" s="28">
        <f>_xlfn.MINIFS(Grades!$P:$P,Grades!$A:$A,"="&amp;Alumn_Filtered!$A381,Grades!$J:$J,"=2",Grades!$I:$I,"="&amp;_xlfn.MINIFS(Grades!$I:$I,Grades!$A:$A,"="&amp;$A381))</f>
        <v>0</v>
      </c>
      <c r="Z381" s="28">
        <f>IF(S381&lt;&gt;0,SUMIFS(Grades!$P:$P,Grades!$P:$P,"&gt;0",Grades!$A:$A,"="&amp;Alumn_Filtered!$A381,Grades!$J:$J,"=2",Grades!$I:$I,"="&amp;_xlfn.MINIFS(Grades!$I:$I,Grades!$A:$A,"="&amp;$A381))/COUNTIFS(Grades!P:P,"&lt;&gt;BAD",Grades!P:P,"&lt;&gt;DRP",Grades!P:P,"&lt;&gt;CVL",Grades!$A:$A,"="&amp;Alumn_Filtered!$A381,Grades!$J:$J,"=2",Grades!$I:$I,"="&amp;_xlfn.MINIFS(Grades!$I:$I,Grades!$A:$A,"="&amp;$A381)),0)</f>
        <v>0.23888888888888885</v>
      </c>
      <c r="AA381" s="28">
        <f t="shared" si="87"/>
        <v>-0.48055555555555562</v>
      </c>
      <c r="AB381">
        <f t="shared" ca="1" si="81"/>
        <v>20</v>
      </c>
      <c r="AC381" t="str">
        <f>LEFT(VLOOKUP($A381,Ingresos!$C:$X,5,FALSE),1)</f>
        <v>S</v>
      </c>
      <c r="AD381">
        <f t="shared" si="88"/>
        <v>1</v>
      </c>
      <c r="AE381" t="str">
        <f>LEFT(VLOOKUP($A381,Ingresos!$C:$X,6,FALSE),1)</f>
        <v>R</v>
      </c>
      <c r="AF381">
        <f t="shared" si="89"/>
        <v>1</v>
      </c>
      <c r="AG381">
        <f>VLOOKUP($A381,Ingresos!$C:$X,9,FALSE)</f>
        <v>577</v>
      </c>
      <c r="AH381" s="28">
        <f t="shared" si="90"/>
        <v>0.59805510534846029</v>
      </c>
      <c r="AI381">
        <f>VLOOKUP($A381,Ingresos!$C:$X,10,FALSE)</f>
        <v>598</v>
      </c>
      <c r="AJ381" s="28">
        <f t="shared" si="91"/>
        <v>0.63209076175040524</v>
      </c>
      <c r="AK381">
        <f>VLOOKUP($A381,Ingresos!$C:$X,11,FALSE)</f>
        <v>552</v>
      </c>
      <c r="AL381" s="28">
        <f t="shared" si="92"/>
        <v>0.55753646677471635</v>
      </c>
      <c r="AM381">
        <f>VLOOKUP($A381,Ingresos!$C:$X,12,FALSE)</f>
        <v>658</v>
      </c>
      <c r="AN381" s="28">
        <f t="shared" si="93"/>
        <v>0.72933549432739064</v>
      </c>
      <c r="AO381">
        <f>VLOOKUP($A381,Ingresos!$C:$X,18,FALSE)</f>
        <v>13</v>
      </c>
      <c r="AP381">
        <f t="shared" si="96"/>
        <v>13</v>
      </c>
      <c r="AQ381" t="str">
        <f>VLOOKUP($A381,Ingresos!$C:$X,19,FALSE)</f>
        <v>H1</v>
      </c>
      <c r="AR381">
        <f t="shared" si="94"/>
        <v>1</v>
      </c>
      <c r="AS381">
        <f>VLOOKUP($A381,Ingresos!$C:$X,22,FALSE)</f>
        <v>0</v>
      </c>
    </row>
    <row r="382" spans="1:45" x14ac:dyDescent="0.25">
      <c r="A382">
        <v>196064893</v>
      </c>
      <c r="B382">
        <f>IF((_xlfn.MAXIFS(Grades!$I:$I,Grades!$A:$A,"="&amp;$A382)-_xlfn.MINIFS(Grades!$I:$I,Grades!$A:$A,"="&amp;$A382))=0,0,1)</f>
        <v>1</v>
      </c>
      <c r="C382">
        <f>COUNTIFS(Grades!$A:$A,"="&amp;Alumn_Filtered!$A382,Grades!$J:$J,"=1",Grades!$I:$I,"="&amp;_xlfn.MINIFS(Grades!$I:$I,Grades!$A:$A,"="&amp;$A382))</f>
        <v>6</v>
      </c>
      <c r="D382">
        <f>COUNTIFS(Grades!$A:$A,"="&amp;Alumn_Filtered!$A382,Grades!$P:$P,"=DRP",Grades!$J:$J,"=1",Grades!$I:$I,"="&amp;_xlfn.MINIFS(Grades!$I:$I,Grades!$A:$A,"="&amp;$A382))</f>
        <v>0</v>
      </c>
      <c r="E382">
        <f>COUNTIFS(Grades!$A:$A,"="&amp;Alumn_Filtered!$A382,Grades!$P:$P,"=BAD",Grades!$J:$J,"=1",Grades!$I:$I,"="&amp;_xlfn.MINIFS(Grades!$I:$I,Grades!$A:$A,"="&amp;$A382))</f>
        <v>0</v>
      </c>
      <c r="F382">
        <f>COUNTIFS(Grades!$A:$A,"="&amp;Alumn_Filtered!$A382,Grades!$P:$P,"CVL",Grades!$J:$J,"=1",Grades!$I:$I,"="&amp;_xlfn.MINIFS(Grades!$I:$I,Grades!$A:$A,"="&amp;$A382))</f>
        <v>0</v>
      </c>
      <c r="G382" s="30">
        <f t="shared" si="82"/>
        <v>6</v>
      </c>
      <c r="H382">
        <f>COUNTIFS(Grades!$A:$A,"="&amp;Alumn_Filtered!$A382,Grades!$J:$J,"=1",Grades!$P:$P,"&gt;=0.5",Grades!$I:$I,"="&amp;_xlfn.MINIFS(Grades!$I:$I,Grades!$A:$A,"="&amp;$A382))</f>
        <v>4</v>
      </c>
      <c r="I382" s="28">
        <f t="shared" si="83"/>
        <v>0.66666666666666663</v>
      </c>
      <c r="J382">
        <f>COUNTIFS(Grades!$A:$A,"="&amp;Alumn_Filtered!$A382,Grades!$J:$J,"=1",Grades!$P:$P,"&lt;0.5",Grades!$I:$I,"="&amp;_xlfn.MINIFS(Grades!$I:$I,Grades!$A:$A,"="&amp;$A382))</f>
        <v>2</v>
      </c>
      <c r="K382" s="28">
        <f t="shared" si="84"/>
        <v>0.33333333333333331</v>
      </c>
      <c r="L382" s="28">
        <f>_xlfn.MAXIFS(Grades!$P:$P,Grades!$A:$A,"="&amp;Alumn_Filtered!$A382,Grades!$J:$J,"=1",Grades!$I:$I,"="&amp;_xlfn.MINIFS(Grades!$I:$I,Grades!$A:$A,"="&amp;$A382))</f>
        <v>0.6166666666666667</v>
      </c>
      <c r="M382" s="28">
        <f>_xlfn.MINIFS(Grades!$P:$P,Grades!$A:$A,"="&amp;Alumn_Filtered!$A382,Grades!$J:$J,"=1",Grades!$I:$I,"="&amp;_xlfn.MINIFS(Grades!$I:$I,Grades!$A:$A,"="&amp;$A382))</f>
        <v>0.25</v>
      </c>
      <c r="N382" s="28">
        <f>IF(G382&lt;&gt;0,SUMIFS(Grades!$P:$P,Grades!$P:$P,"&gt;0",Grades!$A:$A,"="&amp;Alumn_Filtered!$A382,Grades!$J:$J,"=1",Grades!$I:$I,"="&amp;_xlfn.MINIFS(Grades!$I:$I,Grades!$A:$A,"="&amp;$A382))/COUNTIFS(Grades!P:P,"&lt;&gt;BAD",Grades!P:P,"&lt;&gt;DRP",Grades!P:P,"&lt;&gt;CVL",Grades!$A:$A,"="&amp;Alumn_Filtered!$A382,Grades!$J:$J,"=1",Grades!$I:$I,"="&amp;_xlfn.MINIFS(Grades!$I:$I,Grades!$A:$A,"="&amp;$A382)),0)</f>
        <v>0.48055555555555557</v>
      </c>
      <c r="O382">
        <f>COUNTIFS(Grades!$A:$A,"="&amp;Alumn_Filtered!$A382,Grades!$J:$J,"=2",Grades!$I:$I,"="&amp;_xlfn.MINIFS(Grades!$I:$I,Grades!$A:$A,"="&amp;$A382))</f>
        <v>7</v>
      </c>
      <c r="P382">
        <f>COUNTIFS(Grades!$A:$A,"="&amp;Alumn_Filtered!$A382,Grades!$P:$P,"=DRP",Grades!$J:$J,"=2",Grades!$I:$I,"="&amp;_xlfn.MINIFS(Grades!$I:$I,Grades!$A:$A,"="&amp;$A382))</f>
        <v>1</v>
      </c>
      <c r="Q382">
        <f>COUNTIFS(Grades!$A:$A,"="&amp;Alumn_Filtered!$A382,Grades!$P:$P,"=BAD",Grades!$J:$J,"=2",Grades!$I:$I,"="&amp;_xlfn.MINIFS(Grades!$I:$I,Grades!$A:$A,"="&amp;$A382))</f>
        <v>0</v>
      </c>
      <c r="R382">
        <f>COUNTIFS(Grades!$A:$A,"="&amp;Alumn_Filtered!$A382,Grades!$P:$P,"CVL",Grades!$J:$J,"=2",Grades!$I:$I,"="&amp;_xlfn.MINIFS(Grades!$I:$I,Grades!$A:$A,"="&amp;$A382))</f>
        <v>0</v>
      </c>
      <c r="S382">
        <f t="shared" si="95"/>
        <v>6</v>
      </c>
      <c r="T382">
        <f>COUNTIFS(Grades!$A:$A,"="&amp;Alumn_Filtered!$A382,Grades!$J:$J,"=2",Grades!$P:$P,"&gt;=0.5",Grades!$I:$I,"="&amp;_xlfn.MINIFS(Grades!$I:$I,Grades!$A:$A,"="&amp;$A382))</f>
        <v>2</v>
      </c>
      <c r="U382" s="28">
        <f t="shared" si="85"/>
        <v>0.33333333333333331</v>
      </c>
      <c r="V382">
        <f>COUNTIFS(Grades!$A:$A,"="&amp;Alumn_Filtered!$A382,Grades!$J:$J,"=2",Grades!$P:$P,"&lt;0.5",Grades!$I:$I,"="&amp;_xlfn.MINIFS(Grades!$I:$I,Grades!$A:$A,"="&amp;$A382))</f>
        <v>4</v>
      </c>
      <c r="W382" s="28">
        <f t="shared" si="86"/>
        <v>0.66666666666666663</v>
      </c>
      <c r="X382" s="28">
        <f>_xlfn.MAXIFS(Grades!$P:$P,Grades!$A:$A,"="&amp;Alumn_Filtered!$A382,Grades!$J:$J,"=2",Grades!$I:$I,"="&amp;_xlfn.MINIFS(Grades!$I:$I,Grades!$A:$A,"="&amp;$A382))</f>
        <v>0.53333333333333333</v>
      </c>
      <c r="Y382" s="28">
        <f>_xlfn.MINIFS(Grades!$P:$P,Grades!$A:$A,"="&amp;Alumn_Filtered!$A382,Grades!$J:$J,"=2",Grades!$I:$I,"="&amp;_xlfn.MINIFS(Grades!$I:$I,Grades!$A:$A,"="&amp;$A382))</f>
        <v>0.13333333333333333</v>
      </c>
      <c r="Z382" s="28">
        <f>IF(S382&lt;&gt;0,SUMIFS(Grades!$P:$P,Grades!$P:$P,"&gt;0",Grades!$A:$A,"="&amp;Alumn_Filtered!$A382,Grades!$J:$J,"=2",Grades!$I:$I,"="&amp;_xlfn.MINIFS(Grades!$I:$I,Grades!$A:$A,"="&amp;$A382))/COUNTIFS(Grades!P:P,"&lt;&gt;BAD",Grades!P:P,"&lt;&gt;DRP",Grades!P:P,"&lt;&gt;CVL",Grades!$A:$A,"="&amp;Alumn_Filtered!$A382,Grades!$J:$J,"=2",Grades!$I:$I,"="&amp;_xlfn.MINIFS(Grades!$I:$I,Grades!$A:$A,"="&amp;$A382)),0)</f>
        <v>0.36666666666666664</v>
      </c>
      <c r="AA382" s="28">
        <f t="shared" si="87"/>
        <v>-0.11388888888888893</v>
      </c>
      <c r="AB382">
        <f t="shared" ca="1" si="81"/>
        <v>20</v>
      </c>
      <c r="AC382" t="str">
        <f>LEFT(VLOOKUP($A382,Ingresos!$C:$X,5,FALSE),1)</f>
        <v>S</v>
      </c>
      <c r="AD382">
        <f t="shared" si="88"/>
        <v>1</v>
      </c>
      <c r="AE382" t="str">
        <f>LEFT(VLOOKUP($A382,Ingresos!$C:$X,6,FALSE),1)</f>
        <v>R</v>
      </c>
      <c r="AF382">
        <f t="shared" si="89"/>
        <v>1</v>
      </c>
      <c r="AG382">
        <f>VLOOKUP($A382,Ingresos!$C:$X,9,FALSE)</f>
        <v>511</v>
      </c>
      <c r="AH382" s="28">
        <f t="shared" si="90"/>
        <v>0.49108589951377635</v>
      </c>
      <c r="AI382">
        <f>VLOOKUP($A382,Ingresos!$C:$X,10,FALSE)</f>
        <v>511</v>
      </c>
      <c r="AJ382" s="28">
        <f t="shared" si="91"/>
        <v>0.49108589951377635</v>
      </c>
      <c r="AK382">
        <f>VLOOKUP($A382,Ingresos!$C:$X,11,FALSE)</f>
        <v>582</v>
      </c>
      <c r="AL382" s="28">
        <f t="shared" si="92"/>
        <v>0.60615883306320906</v>
      </c>
      <c r="AM382">
        <f>VLOOKUP($A382,Ingresos!$C:$X,12,FALSE)</f>
        <v>663</v>
      </c>
      <c r="AN382" s="28">
        <f t="shared" si="93"/>
        <v>0.73743922204213941</v>
      </c>
      <c r="AO382">
        <f>VLOOKUP($A382,Ingresos!$C:$X,18,FALSE)</f>
        <v>13</v>
      </c>
      <c r="AP382">
        <f t="shared" si="96"/>
        <v>13</v>
      </c>
      <c r="AQ382" t="str">
        <f>VLOOKUP($A382,Ingresos!$C:$X,19,FALSE)</f>
        <v>H1</v>
      </c>
      <c r="AR382">
        <f t="shared" si="94"/>
        <v>1</v>
      </c>
      <c r="AS382">
        <f>VLOOKUP($A382,Ingresos!$C:$X,22,FALSE)</f>
        <v>11</v>
      </c>
    </row>
    <row r="383" spans="1:45" x14ac:dyDescent="0.25">
      <c r="A383">
        <v>196067035</v>
      </c>
      <c r="B383">
        <f>IF((_xlfn.MAXIFS(Grades!$I:$I,Grades!$A:$A,"="&amp;$A383)-_xlfn.MINIFS(Grades!$I:$I,Grades!$A:$A,"="&amp;$A383))=0,0,1)</f>
        <v>0</v>
      </c>
      <c r="C383">
        <f>COUNTIFS(Grades!$A:$A,"="&amp;Alumn_Filtered!$A383,Grades!$J:$J,"=1",Grades!$I:$I,"="&amp;_xlfn.MINIFS(Grades!$I:$I,Grades!$A:$A,"="&amp;$A383))</f>
        <v>6</v>
      </c>
      <c r="D383">
        <f>COUNTIFS(Grades!$A:$A,"="&amp;Alumn_Filtered!$A383,Grades!$P:$P,"=DRP",Grades!$J:$J,"=1",Grades!$I:$I,"="&amp;_xlfn.MINIFS(Grades!$I:$I,Grades!$A:$A,"="&amp;$A383))</f>
        <v>0</v>
      </c>
      <c r="E383">
        <f>COUNTIFS(Grades!$A:$A,"="&amp;Alumn_Filtered!$A383,Grades!$P:$P,"=BAD",Grades!$J:$J,"=1",Grades!$I:$I,"="&amp;_xlfn.MINIFS(Grades!$I:$I,Grades!$A:$A,"="&amp;$A383))</f>
        <v>0</v>
      </c>
      <c r="F383">
        <f>COUNTIFS(Grades!$A:$A,"="&amp;Alumn_Filtered!$A383,Grades!$P:$P,"CVL",Grades!$J:$J,"=1",Grades!$I:$I,"="&amp;_xlfn.MINIFS(Grades!$I:$I,Grades!$A:$A,"="&amp;$A383))</f>
        <v>0</v>
      </c>
      <c r="G383" s="30">
        <f t="shared" si="82"/>
        <v>6</v>
      </c>
      <c r="H383">
        <f>COUNTIFS(Grades!$A:$A,"="&amp;Alumn_Filtered!$A383,Grades!$J:$J,"=1",Grades!$P:$P,"&gt;=0.5",Grades!$I:$I,"="&amp;_xlfn.MINIFS(Grades!$I:$I,Grades!$A:$A,"="&amp;$A383))</f>
        <v>4</v>
      </c>
      <c r="I383" s="28">
        <f t="shared" si="83"/>
        <v>0.66666666666666663</v>
      </c>
      <c r="J383">
        <f>COUNTIFS(Grades!$A:$A,"="&amp;Alumn_Filtered!$A383,Grades!$J:$J,"=1",Grades!$P:$P,"&lt;0.5",Grades!$I:$I,"="&amp;_xlfn.MINIFS(Grades!$I:$I,Grades!$A:$A,"="&amp;$A383))</f>
        <v>2</v>
      </c>
      <c r="K383" s="28">
        <f t="shared" si="84"/>
        <v>0.33333333333333331</v>
      </c>
      <c r="L383" s="28">
        <f>_xlfn.MAXIFS(Grades!$P:$P,Grades!$A:$A,"="&amp;Alumn_Filtered!$A383,Grades!$J:$J,"=1",Grades!$I:$I,"="&amp;_xlfn.MINIFS(Grades!$I:$I,Grades!$A:$A,"="&amp;$A383))</f>
        <v>0.68333333333333324</v>
      </c>
      <c r="M383" s="28">
        <f>_xlfn.MINIFS(Grades!$P:$P,Grades!$A:$A,"="&amp;Alumn_Filtered!$A383,Grades!$J:$J,"=1",Grades!$I:$I,"="&amp;_xlfn.MINIFS(Grades!$I:$I,Grades!$A:$A,"="&amp;$A383))</f>
        <v>0.43333333333333335</v>
      </c>
      <c r="N383" s="28">
        <f>IF(G383&lt;&gt;0,SUMIFS(Grades!$P:$P,Grades!$P:$P,"&gt;0",Grades!$A:$A,"="&amp;Alumn_Filtered!$A383,Grades!$J:$J,"=1",Grades!$I:$I,"="&amp;_xlfn.MINIFS(Grades!$I:$I,Grades!$A:$A,"="&amp;$A383))/COUNTIFS(Grades!P:P,"&lt;&gt;BAD",Grades!P:P,"&lt;&gt;DRP",Grades!P:P,"&lt;&gt;CVL",Grades!$A:$A,"="&amp;Alumn_Filtered!$A383,Grades!$J:$J,"=1",Grades!$I:$I,"="&amp;_xlfn.MINIFS(Grades!$I:$I,Grades!$A:$A,"="&amp;$A383)),0)</f>
        <v>0.54722222222222217</v>
      </c>
      <c r="O383">
        <f>COUNTIFS(Grades!$A:$A,"="&amp;Alumn_Filtered!$A383,Grades!$J:$J,"=2",Grades!$I:$I,"="&amp;_xlfn.MINIFS(Grades!$I:$I,Grades!$A:$A,"="&amp;$A383))</f>
        <v>11</v>
      </c>
      <c r="P383">
        <f>COUNTIFS(Grades!$A:$A,"="&amp;Alumn_Filtered!$A383,Grades!$P:$P,"=DRP",Grades!$J:$J,"=2",Grades!$I:$I,"="&amp;_xlfn.MINIFS(Grades!$I:$I,Grades!$A:$A,"="&amp;$A383))</f>
        <v>5</v>
      </c>
      <c r="Q383">
        <f>COUNTIFS(Grades!$A:$A,"="&amp;Alumn_Filtered!$A383,Grades!$P:$P,"=BAD",Grades!$J:$J,"=2",Grades!$I:$I,"="&amp;_xlfn.MINIFS(Grades!$I:$I,Grades!$A:$A,"="&amp;$A383))</f>
        <v>2</v>
      </c>
      <c r="R383">
        <f>COUNTIFS(Grades!$A:$A,"="&amp;Alumn_Filtered!$A383,Grades!$P:$P,"CVL",Grades!$J:$J,"=2",Grades!$I:$I,"="&amp;_xlfn.MINIFS(Grades!$I:$I,Grades!$A:$A,"="&amp;$A383))</f>
        <v>0</v>
      </c>
      <c r="S383">
        <f t="shared" si="95"/>
        <v>4</v>
      </c>
      <c r="T383">
        <f>COUNTIFS(Grades!$A:$A,"="&amp;Alumn_Filtered!$A383,Grades!$J:$J,"=2",Grades!$P:$P,"&gt;=0.5",Grades!$I:$I,"="&amp;_xlfn.MINIFS(Grades!$I:$I,Grades!$A:$A,"="&amp;$A383))</f>
        <v>1</v>
      </c>
      <c r="U383" s="28">
        <f t="shared" si="85"/>
        <v>0.25</v>
      </c>
      <c r="V383">
        <f>COUNTIFS(Grades!$A:$A,"="&amp;Alumn_Filtered!$A383,Grades!$J:$J,"=2",Grades!$P:$P,"&lt;0.5",Grades!$I:$I,"="&amp;_xlfn.MINIFS(Grades!$I:$I,Grades!$A:$A,"="&amp;$A383))</f>
        <v>3</v>
      </c>
      <c r="W383" s="28">
        <f t="shared" si="86"/>
        <v>0.75</v>
      </c>
      <c r="X383" s="28">
        <f>_xlfn.MAXIFS(Grades!$P:$P,Grades!$A:$A,"="&amp;Alumn_Filtered!$A383,Grades!$J:$J,"=2",Grades!$I:$I,"="&amp;_xlfn.MINIFS(Grades!$I:$I,Grades!$A:$A,"="&amp;$A383))</f>
        <v>0.6166666666666667</v>
      </c>
      <c r="Y383" s="28">
        <f>_xlfn.MINIFS(Grades!$P:$P,Grades!$A:$A,"="&amp;Alumn_Filtered!$A383,Grades!$J:$J,"=2",Grades!$I:$I,"="&amp;_xlfn.MINIFS(Grades!$I:$I,Grades!$A:$A,"="&amp;$A383))</f>
        <v>0.25</v>
      </c>
      <c r="Z383" s="28">
        <f>IF(S383&lt;&gt;0,SUMIFS(Grades!$P:$P,Grades!$P:$P,"&gt;0",Grades!$A:$A,"="&amp;Alumn_Filtered!$A383,Grades!$J:$J,"=2",Grades!$I:$I,"="&amp;_xlfn.MINIFS(Grades!$I:$I,Grades!$A:$A,"="&amp;$A383))/COUNTIFS(Grades!P:P,"&lt;&gt;BAD",Grades!P:P,"&lt;&gt;DRP",Grades!P:P,"&lt;&gt;CVL",Grades!$A:$A,"="&amp;Alumn_Filtered!$A383,Grades!$J:$J,"=2",Grades!$I:$I,"="&amp;_xlfn.MINIFS(Grades!$I:$I,Grades!$A:$A,"="&amp;$A383)),0)</f>
        <v>0.37916666666666665</v>
      </c>
      <c r="AA383" s="28">
        <f t="shared" si="87"/>
        <v>-0.16805555555555551</v>
      </c>
      <c r="AB383">
        <f t="shared" ca="1" si="81"/>
        <v>20</v>
      </c>
      <c r="AC383" t="str">
        <f>LEFT(VLOOKUP($A383,Ingresos!$C:$X,5,FALSE),1)</f>
        <v>S</v>
      </c>
      <c r="AD383">
        <f t="shared" si="88"/>
        <v>1</v>
      </c>
      <c r="AE383" t="str">
        <f>LEFT(VLOOKUP($A383,Ingresos!$C:$X,6,FALSE),1)</f>
        <v>R</v>
      </c>
      <c r="AF383">
        <f t="shared" si="89"/>
        <v>1</v>
      </c>
      <c r="AG383">
        <f>VLOOKUP($A383,Ingresos!$C:$X,9,FALSE)</f>
        <v>441</v>
      </c>
      <c r="AH383" s="28">
        <f t="shared" si="90"/>
        <v>0.37763371150729336</v>
      </c>
      <c r="AI383">
        <f>VLOOKUP($A383,Ingresos!$C:$X,10,FALSE)</f>
        <v>441</v>
      </c>
      <c r="AJ383" s="28">
        <f t="shared" si="91"/>
        <v>0.37763371150729336</v>
      </c>
      <c r="AK383">
        <f>VLOOKUP($A383,Ingresos!$C:$X,11,FALSE)</f>
        <v>465</v>
      </c>
      <c r="AL383" s="28">
        <f t="shared" si="92"/>
        <v>0.41653160453808752</v>
      </c>
      <c r="AM383">
        <f>VLOOKUP($A383,Ingresos!$C:$X,12,FALSE)</f>
        <v>569</v>
      </c>
      <c r="AN383" s="28">
        <f t="shared" si="93"/>
        <v>0.5850891410048622</v>
      </c>
      <c r="AO383" t="str">
        <f>VLOOKUP($A383,Ingresos!$C:$X,18,FALSE)</f>
        <v>RM</v>
      </c>
      <c r="AP383">
        <f t="shared" si="96"/>
        <v>13</v>
      </c>
      <c r="AQ383" t="str">
        <f>VLOOKUP($A383,Ingresos!$C:$X,19,FALSE)</f>
        <v>H1</v>
      </c>
      <c r="AR383">
        <f t="shared" si="94"/>
        <v>1</v>
      </c>
      <c r="AS383">
        <f>VLOOKUP($A383,Ingresos!$C:$X,22,FALSE)</f>
        <v>9</v>
      </c>
    </row>
    <row r="384" spans="1:45" x14ac:dyDescent="0.25">
      <c r="A384">
        <v>196070540</v>
      </c>
      <c r="B384">
        <f>IF((_xlfn.MAXIFS(Grades!$I:$I,Grades!$A:$A,"="&amp;$A384)-_xlfn.MINIFS(Grades!$I:$I,Grades!$A:$A,"="&amp;$A384))=0,0,1)</f>
        <v>1</v>
      </c>
      <c r="C384">
        <f>COUNTIFS(Grades!$A:$A,"="&amp;Alumn_Filtered!$A384,Grades!$J:$J,"=1",Grades!$I:$I,"="&amp;_xlfn.MINIFS(Grades!$I:$I,Grades!$A:$A,"="&amp;$A384))</f>
        <v>6</v>
      </c>
      <c r="D384">
        <f>COUNTIFS(Grades!$A:$A,"="&amp;Alumn_Filtered!$A384,Grades!$P:$P,"=DRP",Grades!$J:$J,"=1",Grades!$I:$I,"="&amp;_xlfn.MINIFS(Grades!$I:$I,Grades!$A:$A,"="&amp;$A384))</f>
        <v>0</v>
      </c>
      <c r="E384">
        <f>COUNTIFS(Grades!$A:$A,"="&amp;Alumn_Filtered!$A384,Grades!$P:$P,"=BAD",Grades!$J:$J,"=1",Grades!$I:$I,"="&amp;_xlfn.MINIFS(Grades!$I:$I,Grades!$A:$A,"="&amp;$A384))</f>
        <v>0</v>
      </c>
      <c r="F384">
        <f>COUNTIFS(Grades!$A:$A,"="&amp;Alumn_Filtered!$A384,Grades!$P:$P,"CVL",Grades!$J:$J,"=1",Grades!$I:$I,"="&amp;_xlfn.MINIFS(Grades!$I:$I,Grades!$A:$A,"="&amp;$A384))</f>
        <v>0</v>
      </c>
      <c r="G384" s="30">
        <f t="shared" si="82"/>
        <v>6</v>
      </c>
      <c r="H384">
        <f>COUNTIFS(Grades!$A:$A,"="&amp;Alumn_Filtered!$A384,Grades!$J:$J,"=1",Grades!$P:$P,"&gt;=0.5",Grades!$I:$I,"="&amp;_xlfn.MINIFS(Grades!$I:$I,Grades!$A:$A,"="&amp;$A384))</f>
        <v>5</v>
      </c>
      <c r="I384" s="28">
        <f t="shared" si="83"/>
        <v>0.83333333333333337</v>
      </c>
      <c r="J384">
        <f>COUNTIFS(Grades!$A:$A,"="&amp;Alumn_Filtered!$A384,Grades!$J:$J,"=1",Grades!$P:$P,"&lt;0.5",Grades!$I:$I,"="&amp;_xlfn.MINIFS(Grades!$I:$I,Grades!$A:$A,"="&amp;$A384))</f>
        <v>1</v>
      </c>
      <c r="K384" s="28">
        <f t="shared" si="84"/>
        <v>0.16666666666666666</v>
      </c>
      <c r="L384" s="28">
        <f>_xlfn.MAXIFS(Grades!$P:$P,Grades!$A:$A,"="&amp;Alumn_Filtered!$A384,Grades!$J:$J,"=1",Grades!$I:$I,"="&amp;_xlfn.MINIFS(Grades!$I:$I,Grades!$A:$A,"="&amp;$A384))</f>
        <v>0.9</v>
      </c>
      <c r="M384" s="28">
        <f>_xlfn.MINIFS(Grades!$P:$P,Grades!$A:$A,"="&amp;Alumn_Filtered!$A384,Grades!$J:$J,"=1",Grades!$I:$I,"="&amp;_xlfn.MINIFS(Grades!$I:$I,Grades!$A:$A,"="&amp;$A384))</f>
        <v>0.45</v>
      </c>
      <c r="N384" s="28">
        <f>IF(G384&lt;&gt;0,SUMIFS(Grades!$P:$P,Grades!$P:$P,"&gt;0",Grades!$A:$A,"="&amp;Alumn_Filtered!$A384,Grades!$J:$J,"=1",Grades!$I:$I,"="&amp;_xlfn.MINIFS(Grades!$I:$I,Grades!$A:$A,"="&amp;$A384))/COUNTIFS(Grades!P:P,"&lt;&gt;BAD",Grades!P:P,"&lt;&gt;DRP",Grades!P:P,"&lt;&gt;CVL",Grades!$A:$A,"="&amp;Alumn_Filtered!$A384,Grades!$J:$J,"=1",Grades!$I:$I,"="&amp;_xlfn.MINIFS(Grades!$I:$I,Grades!$A:$A,"="&amp;$A384)),0)</f>
        <v>0.71944444444444455</v>
      </c>
      <c r="O384">
        <f>COUNTIFS(Grades!$A:$A,"="&amp;Alumn_Filtered!$A384,Grades!$J:$J,"=2",Grades!$I:$I,"="&amp;_xlfn.MINIFS(Grades!$I:$I,Grades!$A:$A,"="&amp;$A384))</f>
        <v>7</v>
      </c>
      <c r="P384">
        <f>COUNTIFS(Grades!$A:$A,"="&amp;Alumn_Filtered!$A384,Grades!$P:$P,"=DRP",Grades!$J:$J,"=2",Grades!$I:$I,"="&amp;_xlfn.MINIFS(Grades!$I:$I,Grades!$A:$A,"="&amp;$A384))</f>
        <v>0</v>
      </c>
      <c r="Q384">
        <f>COUNTIFS(Grades!$A:$A,"="&amp;Alumn_Filtered!$A384,Grades!$P:$P,"=BAD",Grades!$J:$J,"=2",Grades!$I:$I,"="&amp;_xlfn.MINIFS(Grades!$I:$I,Grades!$A:$A,"="&amp;$A384))</f>
        <v>0</v>
      </c>
      <c r="R384">
        <f>COUNTIFS(Grades!$A:$A,"="&amp;Alumn_Filtered!$A384,Grades!$P:$P,"CVL",Grades!$J:$J,"=2",Grades!$I:$I,"="&amp;_xlfn.MINIFS(Grades!$I:$I,Grades!$A:$A,"="&amp;$A384))</f>
        <v>0</v>
      </c>
      <c r="S384">
        <f t="shared" si="95"/>
        <v>7</v>
      </c>
      <c r="T384">
        <f>COUNTIFS(Grades!$A:$A,"="&amp;Alumn_Filtered!$A384,Grades!$J:$J,"=2",Grades!$P:$P,"&gt;=0.5",Grades!$I:$I,"="&amp;_xlfn.MINIFS(Grades!$I:$I,Grades!$A:$A,"="&amp;$A384))</f>
        <v>7</v>
      </c>
      <c r="U384" s="28">
        <f t="shared" si="85"/>
        <v>1</v>
      </c>
      <c r="V384">
        <f>COUNTIFS(Grades!$A:$A,"="&amp;Alumn_Filtered!$A384,Grades!$J:$J,"=2",Grades!$P:$P,"&lt;0.5",Grades!$I:$I,"="&amp;_xlfn.MINIFS(Grades!$I:$I,Grades!$A:$A,"="&amp;$A384))</f>
        <v>0</v>
      </c>
      <c r="W384" s="28">
        <f t="shared" si="86"/>
        <v>0</v>
      </c>
      <c r="X384" s="28">
        <f>_xlfn.MAXIFS(Grades!$P:$P,Grades!$A:$A,"="&amp;Alumn_Filtered!$A384,Grades!$J:$J,"=2",Grades!$I:$I,"="&amp;_xlfn.MINIFS(Grades!$I:$I,Grades!$A:$A,"="&amp;$A384))</f>
        <v>0.95000000000000007</v>
      </c>
      <c r="Y384" s="28">
        <f>_xlfn.MINIFS(Grades!$P:$P,Grades!$A:$A,"="&amp;Alumn_Filtered!$A384,Grades!$J:$J,"=2",Grades!$I:$I,"="&amp;_xlfn.MINIFS(Grades!$I:$I,Grades!$A:$A,"="&amp;$A384))</f>
        <v>0.51666666666666661</v>
      </c>
      <c r="Z384" s="28">
        <f>IF(S384&lt;&gt;0,SUMIFS(Grades!$P:$P,Grades!$P:$P,"&gt;0",Grades!$A:$A,"="&amp;Alumn_Filtered!$A384,Grades!$J:$J,"=2",Grades!$I:$I,"="&amp;_xlfn.MINIFS(Grades!$I:$I,Grades!$A:$A,"="&amp;$A384))/COUNTIFS(Grades!P:P,"&lt;&gt;BAD",Grades!P:P,"&lt;&gt;DRP",Grades!P:P,"&lt;&gt;CVL",Grades!$A:$A,"="&amp;Alumn_Filtered!$A384,Grades!$J:$J,"=2",Grades!$I:$I,"="&amp;_xlfn.MINIFS(Grades!$I:$I,Grades!$A:$A,"="&amp;$A384)),0)</f>
        <v>0.71190476190476193</v>
      </c>
      <c r="AA384" s="28">
        <f t="shared" si="87"/>
        <v>-7.5396825396826239E-3</v>
      </c>
      <c r="AB384">
        <f t="shared" ca="1" si="81"/>
        <v>20</v>
      </c>
      <c r="AC384" t="str">
        <f>LEFT(VLOOKUP($A384,Ingresos!$C:$X,5,FALSE),1)</f>
        <v>S</v>
      </c>
      <c r="AD384">
        <f t="shared" si="88"/>
        <v>1</v>
      </c>
      <c r="AE384" t="str">
        <f>LEFT(VLOOKUP($A384,Ingresos!$C:$X,6,FALSE),1)</f>
        <v>R</v>
      </c>
      <c r="AF384">
        <f t="shared" si="89"/>
        <v>1</v>
      </c>
      <c r="AG384">
        <f>VLOOKUP($A384,Ingresos!$C:$X,9,FALSE)</f>
        <v>540</v>
      </c>
      <c r="AH384" s="28">
        <f t="shared" si="90"/>
        <v>0.53808752025931927</v>
      </c>
      <c r="AI384">
        <f>VLOOKUP($A384,Ingresos!$C:$X,10,FALSE)</f>
        <v>540</v>
      </c>
      <c r="AJ384" s="28">
        <f t="shared" si="91"/>
        <v>0.53808752025931927</v>
      </c>
      <c r="AK384">
        <f>VLOOKUP($A384,Ingresos!$C:$X,11,FALSE)</f>
        <v>560</v>
      </c>
      <c r="AL384" s="28">
        <f t="shared" si="92"/>
        <v>0.57050243111831445</v>
      </c>
      <c r="AM384">
        <f>VLOOKUP($A384,Ingresos!$C:$X,12,FALSE)</f>
        <v>685</v>
      </c>
      <c r="AN384" s="28">
        <f t="shared" si="93"/>
        <v>0.77309562398703402</v>
      </c>
      <c r="AO384">
        <f>VLOOKUP($A384,Ingresos!$C:$X,18,FALSE)</f>
        <v>10</v>
      </c>
      <c r="AP384">
        <f t="shared" si="96"/>
        <v>10</v>
      </c>
      <c r="AQ384" t="str">
        <f>VLOOKUP($A384,Ingresos!$C:$X,19,FALSE)</f>
        <v>H1</v>
      </c>
      <c r="AR384">
        <f t="shared" si="94"/>
        <v>1</v>
      </c>
      <c r="AS384">
        <f>VLOOKUP($A384,Ingresos!$C:$X,22,FALSE)</f>
        <v>0</v>
      </c>
    </row>
    <row r="385" spans="1:45" x14ac:dyDescent="0.25">
      <c r="A385">
        <v>196079165</v>
      </c>
      <c r="B385">
        <f>IF((_xlfn.MAXIFS(Grades!$I:$I,Grades!$A:$A,"="&amp;$A385)-_xlfn.MINIFS(Grades!$I:$I,Grades!$A:$A,"="&amp;$A385))=0,0,1)</f>
        <v>1</v>
      </c>
      <c r="C385">
        <f>COUNTIFS(Grades!$A:$A,"="&amp;Alumn_Filtered!$A385,Grades!$J:$J,"=1",Grades!$I:$I,"="&amp;_xlfn.MINIFS(Grades!$I:$I,Grades!$A:$A,"="&amp;$A385))</f>
        <v>6</v>
      </c>
      <c r="D385">
        <f>COUNTIFS(Grades!$A:$A,"="&amp;Alumn_Filtered!$A385,Grades!$P:$P,"=DRP",Grades!$J:$J,"=1",Grades!$I:$I,"="&amp;_xlfn.MINIFS(Grades!$I:$I,Grades!$A:$A,"="&amp;$A385))</f>
        <v>0</v>
      </c>
      <c r="E385">
        <f>COUNTIFS(Grades!$A:$A,"="&amp;Alumn_Filtered!$A385,Grades!$P:$P,"=BAD",Grades!$J:$J,"=1",Grades!$I:$I,"="&amp;_xlfn.MINIFS(Grades!$I:$I,Grades!$A:$A,"="&amp;$A385))</f>
        <v>0</v>
      </c>
      <c r="F385">
        <f>COUNTIFS(Grades!$A:$A,"="&amp;Alumn_Filtered!$A385,Grades!$P:$P,"CVL",Grades!$J:$J,"=1",Grades!$I:$I,"="&amp;_xlfn.MINIFS(Grades!$I:$I,Grades!$A:$A,"="&amp;$A385))</f>
        <v>0</v>
      </c>
      <c r="G385" s="30">
        <f t="shared" si="82"/>
        <v>6</v>
      </c>
      <c r="H385">
        <f>COUNTIFS(Grades!$A:$A,"="&amp;Alumn_Filtered!$A385,Grades!$J:$J,"=1",Grades!$P:$P,"&gt;=0.5",Grades!$I:$I,"="&amp;_xlfn.MINIFS(Grades!$I:$I,Grades!$A:$A,"="&amp;$A385))</f>
        <v>5</v>
      </c>
      <c r="I385" s="28">
        <f t="shared" si="83"/>
        <v>0.83333333333333337</v>
      </c>
      <c r="J385">
        <f>COUNTIFS(Grades!$A:$A,"="&amp;Alumn_Filtered!$A385,Grades!$J:$J,"=1",Grades!$P:$P,"&lt;0.5",Grades!$I:$I,"="&amp;_xlfn.MINIFS(Grades!$I:$I,Grades!$A:$A,"="&amp;$A385))</f>
        <v>1</v>
      </c>
      <c r="K385" s="28">
        <f t="shared" si="84"/>
        <v>0.16666666666666666</v>
      </c>
      <c r="L385" s="28">
        <f>_xlfn.MAXIFS(Grades!$P:$P,Grades!$A:$A,"="&amp;Alumn_Filtered!$A385,Grades!$J:$J,"=1",Grades!$I:$I,"="&amp;_xlfn.MINIFS(Grades!$I:$I,Grades!$A:$A,"="&amp;$A385))</f>
        <v>0.83333333333333337</v>
      </c>
      <c r="M385" s="28">
        <f>_xlfn.MINIFS(Grades!$P:$P,Grades!$A:$A,"="&amp;Alumn_Filtered!$A385,Grades!$J:$J,"=1",Grades!$I:$I,"="&amp;_xlfn.MINIFS(Grades!$I:$I,Grades!$A:$A,"="&amp;$A385))</f>
        <v>0.43333333333333335</v>
      </c>
      <c r="N385" s="28">
        <f>IF(G385&lt;&gt;0,SUMIFS(Grades!$P:$P,Grades!$P:$P,"&gt;0",Grades!$A:$A,"="&amp;Alumn_Filtered!$A385,Grades!$J:$J,"=1",Grades!$I:$I,"="&amp;_xlfn.MINIFS(Grades!$I:$I,Grades!$A:$A,"="&amp;$A385))/COUNTIFS(Grades!P:P,"&lt;&gt;BAD",Grades!P:P,"&lt;&gt;DRP",Grades!P:P,"&lt;&gt;CVL",Grades!$A:$A,"="&amp;Alumn_Filtered!$A385,Grades!$J:$J,"=1",Grades!$I:$I,"="&amp;_xlfn.MINIFS(Grades!$I:$I,Grades!$A:$A,"="&amp;$A385)),0)</f>
        <v>0.63888888888888884</v>
      </c>
      <c r="O385">
        <f>COUNTIFS(Grades!$A:$A,"="&amp;Alumn_Filtered!$A385,Grades!$J:$J,"=2",Grades!$I:$I,"="&amp;_xlfn.MINIFS(Grades!$I:$I,Grades!$A:$A,"="&amp;$A385))</f>
        <v>7</v>
      </c>
      <c r="P385">
        <f>COUNTIFS(Grades!$A:$A,"="&amp;Alumn_Filtered!$A385,Grades!$P:$P,"=DRP",Grades!$J:$J,"=2",Grades!$I:$I,"="&amp;_xlfn.MINIFS(Grades!$I:$I,Grades!$A:$A,"="&amp;$A385))</f>
        <v>1</v>
      </c>
      <c r="Q385">
        <f>COUNTIFS(Grades!$A:$A,"="&amp;Alumn_Filtered!$A385,Grades!$P:$P,"=BAD",Grades!$J:$J,"=2",Grades!$I:$I,"="&amp;_xlfn.MINIFS(Grades!$I:$I,Grades!$A:$A,"="&amp;$A385))</f>
        <v>0</v>
      </c>
      <c r="R385">
        <f>COUNTIFS(Grades!$A:$A,"="&amp;Alumn_Filtered!$A385,Grades!$P:$P,"CVL",Grades!$J:$J,"=2",Grades!$I:$I,"="&amp;_xlfn.MINIFS(Grades!$I:$I,Grades!$A:$A,"="&amp;$A385))</f>
        <v>0</v>
      </c>
      <c r="S385">
        <f t="shared" si="95"/>
        <v>6</v>
      </c>
      <c r="T385">
        <f>COUNTIFS(Grades!$A:$A,"="&amp;Alumn_Filtered!$A385,Grades!$J:$J,"=2",Grades!$P:$P,"&gt;=0.5",Grades!$I:$I,"="&amp;_xlfn.MINIFS(Grades!$I:$I,Grades!$A:$A,"="&amp;$A385))</f>
        <v>5</v>
      </c>
      <c r="U385" s="28">
        <f t="shared" si="85"/>
        <v>0.83333333333333337</v>
      </c>
      <c r="V385">
        <f>COUNTIFS(Grades!$A:$A,"="&amp;Alumn_Filtered!$A385,Grades!$J:$J,"=2",Grades!$P:$P,"&lt;0.5",Grades!$I:$I,"="&amp;_xlfn.MINIFS(Grades!$I:$I,Grades!$A:$A,"="&amp;$A385))</f>
        <v>1</v>
      </c>
      <c r="W385" s="28">
        <f t="shared" si="86"/>
        <v>0.16666666666666666</v>
      </c>
      <c r="X385" s="28">
        <f>_xlfn.MAXIFS(Grades!$P:$P,Grades!$A:$A,"="&amp;Alumn_Filtered!$A385,Grades!$J:$J,"=2",Grades!$I:$I,"="&amp;_xlfn.MINIFS(Grades!$I:$I,Grades!$A:$A,"="&amp;$A385))</f>
        <v>0.83333333333333337</v>
      </c>
      <c r="Y385" s="28">
        <f>_xlfn.MINIFS(Grades!$P:$P,Grades!$A:$A,"="&amp;Alumn_Filtered!$A385,Grades!$J:$J,"=2",Grades!$I:$I,"="&amp;_xlfn.MINIFS(Grades!$I:$I,Grades!$A:$A,"="&amp;$A385))</f>
        <v>0.3666666666666667</v>
      </c>
      <c r="Z385" s="28">
        <f>IF(S385&lt;&gt;0,SUMIFS(Grades!$P:$P,Grades!$P:$P,"&gt;0",Grades!$A:$A,"="&amp;Alumn_Filtered!$A385,Grades!$J:$J,"=2",Grades!$I:$I,"="&amp;_xlfn.MINIFS(Grades!$I:$I,Grades!$A:$A,"="&amp;$A385))/COUNTIFS(Grades!P:P,"&lt;&gt;BAD",Grades!P:P,"&lt;&gt;DRP",Grades!P:P,"&lt;&gt;CVL",Grades!$A:$A,"="&amp;Alumn_Filtered!$A385,Grades!$J:$J,"=2",Grades!$I:$I,"="&amp;_xlfn.MINIFS(Grades!$I:$I,Grades!$A:$A,"="&amp;$A385)),0)</f>
        <v>0.62777777777777788</v>
      </c>
      <c r="AA385" s="28">
        <f t="shared" si="87"/>
        <v>-1.1111111111110961E-2</v>
      </c>
      <c r="AB385">
        <f t="shared" ca="1" si="81"/>
        <v>20</v>
      </c>
      <c r="AC385" t="str">
        <f>LEFT(VLOOKUP($A385,Ingresos!$C:$X,5,FALSE),1)</f>
        <v>T</v>
      </c>
      <c r="AD385">
        <f t="shared" si="88"/>
        <v>0</v>
      </c>
      <c r="AE385" t="str">
        <f>LEFT(VLOOKUP($A385,Ingresos!$C:$X,6,FALSE),1)</f>
        <v>R</v>
      </c>
      <c r="AF385">
        <f t="shared" si="89"/>
        <v>1</v>
      </c>
      <c r="AG385">
        <f>VLOOKUP($A385,Ingresos!$C:$X,9,FALSE)</f>
        <v>569</v>
      </c>
      <c r="AH385" s="28">
        <f t="shared" si="90"/>
        <v>0.5850891410048622</v>
      </c>
      <c r="AI385">
        <f>VLOOKUP($A385,Ingresos!$C:$X,10,FALSE)</f>
        <v>596</v>
      </c>
      <c r="AJ385" s="28">
        <f t="shared" si="91"/>
        <v>0.62884927066450569</v>
      </c>
      <c r="AK385">
        <f>VLOOKUP($A385,Ingresos!$C:$X,11,FALSE)</f>
        <v>531</v>
      </c>
      <c r="AL385" s="28">
        <f t="shared" si="92"/>
        <v>0.52350081037277152</v>
      </c>
      <c r="AM385">
        <f>VLOOKUP($A385,Ingresos!$C:$X,12,FALSE)</f>
        <v>663</v>
      </c>
      <c r="AN385" s="28">
        <f t="shared" si="93"/>
        <v>0.73743922204213941</v>
      </c>
      <c r="AO385">
        <f>VLOOKUP($A385,Ingresos!$C:$X,18,FALSE)</f>
        <v>9</v>
      </c>
      <c r="AP385">
        <f t="shared" si="96"/>
        <v>9</v>
      </c>
      <c r="AQ385" t="str">
        <f>VLOOKUP($A385,Ingresos!$C:$X,19,FALSE)</f>
        <v>H1</v>
      </c>
      <c r="AR385">
        <f t="shared" si="94"/>
        <v>1</v>
      </c>
      <c r="AS385">
        <f>VLOOKUP($A385,Ingresos!$C:$X,22,FALSE)</f>
        <v>0</v>
      </c>
    </row>
    <row r="386" spans="1:45" x14ac:dyDescent="0.25">
      <c r="A386">
        <v>196101969</v>
      </c>
      <c r="B386">
        <f>IF((_xlfn.MAXIFS(Grades!$I:$I,Grades!$A:$A,"="&amp;$A386)-_xlfn.MINIFS(Grades!$I:$I,Grades!$A:$A,"="&amp;$A386))=0,0,1)</f>
        <v>1</v>
      </c>
      <c r="C386">
        <f>COUNTIFS(Grades!$A:$A,"="&amp;Alumn_Filtered!$A386,Grades!$J:$J,"=1",Grades!$I:$I,"="&amp;_xlfn.MINIFS(Grades!$I:$I,Grades!$A:$A,"="&amp;$A386))</f>
        <v>6</v>
      </c>
      <c r="D386">
        <f>COUNTIFS(Grades!$A:$A,"="&amp;Alumn_Filtered!$A386,Grades!$P:$P,"=DRP",Grades!$J:$J,"=1",Grades!$I:$I,"="&amp;_xlfn.MINIFS(Grades!$I:$I,Grades!$A:$A,"="&amp;$A386))</f>
        <v>0</v>
      </c>
      <c r="E386">
        <f>COUNTIFS(Grades!$A:$A,"="&amp;Alumn_Filtered!$A386,Grades!$P:$P,"=BAD",Grades!$J:$J,"=1",Grades!$I:$I,"="&amp;_xlfn.MINIFS(Grades!$I:$I,Grades!$A:$A,"="&amp;$A386))</f>
        <v>0</v>
      </c>
      <c r="F386">
        <f>COUNTIFS(Grades!$A:$A,"="&amp;Alumn_Filtered!$A386,Grades!$P:$P,"CVL",Grades!$J:$J,"=1",Grades!$I:$I,"="&amp;_xlfn.MINIFS(Grades!$I:$I,Grades!$A:$A,"="&amp;$A386))</f>
        <v>0</v>
      </c>
      <c r="G386" s="30">
        <f t="shared" si="82"/>
        <v>6</v>
      </c>
      <c r="H386">
        <f>COUNTIFS(Grades!$A:$A,"="&amp;Alumn_Filtered!$A386,Grades!$J:$J,"=1",Grades!$P:$P,"&gt;=0.5",Grades!$I:$I,"="&amp;_xlfn.MINIFS(Grades!$I:$I,Grades!$A:$A,"="&amp;$A386))</f>
        <v>5</v>
      </c>
      <c r="I386" s="28">
        <f t="shared" si="83"/>
        <v>0.83333333333333337</v>
      </c>
      <c r="J386">
        <f>COUNTIFS(Grades!$A:$A,"="&amp;Alumn_Filtered!$A386,Grades!$J:$J,"=1",Grades!$P:$P,"&lt;0.5",Grades!$I:$I,"="&amp;_xlfn.MINIFS(Grades!$I:$I,Grades!$A:$A,"="&amp;$A386))</f>
        <v>1</v>
      </c>
      <c r="K386" s="28">
        <f t="shared" si="84"/>
        <v>0.16666666666666666</v>
      </c>
      <c r="L386" s="28">
        <f>_xlfn.MAXIFS(Grades!$P:$P,Grades!$A:$A,"="&amp;Alumn_Filtered!$A386,Grades!$J:$J,"=1",Grades!$I:$I,"="&amp;_xlfn.MINIFS(Grades!$I:$I,Grades!$A:$A,"="&amp;$A386))</f>
        <v>0.78333333333333333</v>
      </c>
      <c r="M386" s="28">
        <f>_xlfn.MINIFS(Grades!$P:$P,Grades!$A:$A,"="&amp;Alumn_Filtered!$A386,Grades!$J:$J,"=1",Grades!$I:$I,"="&amp;_xlfn.MINIFS(Grades!$I:$I,Grades!$A:$A,"="&amp;$A386))</f>
        <v>0.43333333333333335</v>
      </c>
      <c r="N386" s="28">
        <f>IF(G386&lt;&gt;0,SUMIFS(Grades!$P:$P,Grades!$P:$P,"&gt;0",Grades!$A:$A,"="&amp;Alumn_Filtered!$A386,Grades!$J:$J,"=1",Grades!$I:$I,"="&amp;_xlfn.MINIFS(Grades!$I:$I,Grades!$A:$A,"="&amp;$A386))/COUNTIFS(Grades!P:P,"&lt;&gt;BAD",Grades!P:P,"&lt;&gt;DRP",Grades!P:P,"&lt;&gt;CVL",Grades!$A:$A,"="&amp;Alumn_Filtered!$A386,Grades!$J:$J,"=1",Grades!$I:$I,"="&amp;_xlfn.MINIFS(Grades!$I:$I,Grades!$A:$A,"="&amp;$A386)),0)</f>
        <v>0.64444444444444438</v>
      </c>
      <c r="O386">
        <f>COUNTIFS(Grades!$A:$A,"="&amp;Alumn_Filtered!$A386,Grades!$J:$J,"=2",Grades!$I:$I,"="&amp;_xlfn.MINIFS(Grades!$I:$I,Grades!$A:$A,"="&amp;$A386))</f>
        <v>7</v>
      </c>
      <c r="P386">
        <f>COUNTIFS(Grades!$A:$A,"="&amp;Alumn_Filtered!$A386,Grades!$P:$P,"=DRP",Grades!$J:$J,"=2",Grades!$I:$I,"="&amp;_xlfn.MINIFS(Grades!$I:$I,Grades!$A:$A,"="&amp;$A386))</f>
        <v>0</v>
      </c>
      <c r="Q386">
        <f>COUNTIFS(Grades!$A:$A,"="&amp;Alumn_Filtered!$A386,Grades!$P:$P,"=BAD",Grades!$J:$J,"=2",Grades!$I:$I,"="&amp;_xlfn.MINIFS(Grades!$I:$I,Grades!$A:$A,"="&amp;$A386))</f>
        <v>0</v>
      </c>
      <c r="R386">
        <f>COUNTIFS(Grades!$A:$A,"="&amp;Alumn_Filtered!$A386,Grades!$P:$P,"CVL",Grades!$J:$J,"=2",Grades!$I:$I,"="&amp;_xlfn.MINIFS(Grades!$I:$I,Grades!$A:$A,"="&amp;$A386))</f>
        <v>0</v>
      </c>
      <c r="S386">
        <f t="shared" si="95"/>
        <v>7</v>
      </c>
      <c r="T386">
        <f>COUNTIFS(Grades!$A:$A,"="&amp;Alumn_Filtered!$A386,Grades!$J:$J,"=2",Grades!$P:$P,"&gt;=0.5",Grades!$I:$I,"="&amp;_xlfn.MINIFS(Grades!$I:$I,Grades!$A:$A,"="&amp;$A386))</f>
        <v>7</v>
      </c>
      <c r="U386" s="28">
        <f t="shared" si="85"/>
        <v>1</v>
      </c>
      <c r="V386">
        <f>COUNTIFS(Grades!$A:$A,"="&amp;Alumn_Filtered!$A386,Grades!$J:$J,"=2",Grades!$P:$P,"&lt;0.5",Grades!$I:$I,"="&amp;_xlfn.MINIFS(Grades!$I:$I,Grades!$A:$A,"="&amp;$A386))</f>
        <v>0</v>
      </c>
      <c r="W386" s="28">
        <f t="shared" si="86"/>
        <v>0</v>
      </c>
      <c r="X386" s="28">
        <f>_xlfn.MAXIFS(Grades!$P:$P,Grades!$A:$A,"="&amp;Alumn_Filtered!$A386,Grades!$J:$J,"=2",Grades!$I:$I,"="&amp;_xlfn.MINIFS(Grades!$I:$I,Grades!$A:$A,"="&amp;$A386))</f>
        <v>0.73333333333333339</v>
      </c>
      <c r="Y386" s="28">
        <f>_xlfn.MINIFS(Grades!$P:$P,Grades!$A:$A,"="&amp;Alumn_Filtered!$A386,Grades!$J:$J,"=2",Grades!$I:$I,"="&amp;_xlfn.MINIFS(Grades!$I:$I,Grades!$A:$A,"="&amp;$A386))</f>
        <v>0.5</v>
      </c>
      <c r="Z386" s="28">
        <f>IF(S386&lt;&gt;0,SUMIFS(Grades!$P:$P,Grades!$P:$P,"&gt;0",Grades!$A:$A,"="&amp;Alumn_Filtered!$A386,Grades!$J:$J,"=2",Grades!$I:$I,"="&amp;_xlfn.MINIFS(Grades!$I:$I,Grades!$A:$A,"="&amp;$A386))/COUNTIFS(Grades!P:P,"&lt;&gt;BAD",Grades!P:P,"&lt;&gt;DRP",Grades!P:P,"&lt;&gt;CVL",Grades!$A:$A,"="&amp;Alumn_Filtered!$A386,Grades!$J:$J,"=2",Grades!$I:$I,"="&amp;_xlfn.MINIFS(Grades!$I:$I,Grades!$A:$A,"="&amp;$A386)),0)</f>
        <v>0.58809523809523812</v>
      </c>
      <c r="AA386" s="28">
        <f t="shared" si="87"/>
        <v>-5.634920634920626E-2</v>
      </c>
      <c r="AB386">
        <f t="shared" ref="AB386:AB449" ca="1" si="97">IF(ROUND(YEARFRAC(DATE(LEFT(((LEFT(A386,LEN(A386)-1)/2000000)*7.13)+1930.3,4),1,1),TODAY()),0)&gt;17,ROUND(YEARFRAC(DATE(LEFT(((LEFT(A386,LEN(A386)-1)/2000000)*7.13)+1930.3,4),1,1),TODAY()),0),21)</f>
        <v>20</v>
      </c>
      <c r="AC386" t="str">
        <f>LEFT(VLOOKUP($A386,Ingresos!$C:$X,5,FALSE),1)</f>
        <v>S</v>
      </c>
      <c r="AD386">
        <f t="shared" si="88"/>
        <v>1</v>
      </c>
      <c r="AE386" t="str">
        <f>LEFT(VLOOKUP($A386,Ingresos!$C:$X,6,FALSE),1)</f>
        <v>R</v>
      </c>
      <c r="AF386">
        <f t="shared" si="89"/>
        <v>1</v>
      </c>
      <c r="AG386">
        <f>VLOOKUP($A386,Ingresos!$C:$X,9,FALSE)</f>
        <v>554</v>
      </c>
      <c r="AH386" s="28">
        <f t="shared" si="90"/>
        <v>0.56077795786061591</v>
      </c>
      <c r="AI386">
        <f>VLOOKUP($A386,Ingresos!$C:$X,10,FALSE)</f>
        <v>554</v>
      </c>
      <c r="AJ386" s="28">
        <f t="shared" si="91"/>
        <v>0.56077795786061591</v>
      </c>
      <c r="AK386">
        <f>VLOOKUP($A386,Ingresos!$C:$X,11,FALSE)</f>
        <v>529</v>
      </c>
      <c r="AL386" s="28">
        <f t="shared" si="92"/>
        <v>0.52025931928687197</v>
      </c>
      <c r="AM386">
        <f>VLOOKUP($A386,Ingresos!$C:$X,12,FALSE)</f>
        <v>589</v>
      </c>
      <c r="AN386" s="28">
        <f t="shared" si="93"/>
        <v>0.61750405186385737</v>
      </c>
      <c r="AO386" t="str">
        <f>VLOOKUP($A386,Ingresos!$C:$X,18,FALSE)</f>
        <v>VII</v>
      </c>
      <c r="AP386">
        <f t="shared" si="96"/>
        <v>7</v>
      </c>
      <c r="AQ386" t="str">
        <f>VLOOKUP($A386,Ingresos!$C:$X,19,FALSE)</f>
        <v>H1</v>
      </c>
      <c r="AR386">
        <f t="shared" si="94"/>
        <v>1</v>
      </c>
      <c r="AS386">
        <f>VLOOKUP($A386,Ingresos!$C:$X,22,FALSE)</f>
        <v>7</v>
      </c>
    </row>
    <row r="387" spans="1:45" x14ac:dyDescent="0.25">
      <c r="A387" t="s">
        <v>48</v>
      </c>
      <c r="B387">
        <f>IF((_xlfn.MAXIFS(Grades!$I:$I,Grades!$A:$A,"="&amp;$A387)-_xlfn.MINIFS(Grades!$I:$I,Grades!$A:$A,"="&amp;$A387))=0,0,1)</f>
        <v>1</v>
      </c>
      <c r="C387">
        <f>COUNTIFS(Grades!$A:$A,"="&amp;Alumn_Filtered!$A387,Grades!$J:$J,"=1",Grades!$I:$I,"="&amp;_xlfn.MINIFS(Grades!$I:$I,Grades!$A:$A,"="&amp;$A387))</f>
        <v>6</v>
      </c>
      <c r="D387">
        <f>COUNTIFS(Grades!$A:$A,"="&amp;Alumn_Filtered!$A387,Grades!$P:$P,"=DRP",Grades!$J:$J,"=1",Grades!$I:$I,"="&amp;_xlfn.MINIFS(Grades!$I:$I,Grades!$A:$A,"="&amp;$A387))</f>
        <v>0</v>
      </c>
      <c r="E387">
        <f>COUNTIFS(Grades!$A:$A,"="&amp;Alumn_Filtered!$A387,Grades!$P:$P,"=BAD",Grades!$J:$J,"=1",Grades!$I:$I,"="&amp;_xlfn.MINIFS(Grades!$I:$I,Grades!$A:$A,"="&amp;$A387))</f>
        <v>0</v>
      </c>
      <c r="F387">
        <f>COUNTIFS(Grades!$A:$A,"="&amp;Alumn_Filtered!$A387,Grades!$P:$P,"CVL",Grades!$J:$J,"=1",Grades!$I:$I,"="&amp;_xlfn.MINIFS(Grades!$I:$I,Grades!$A:$A,"="&amp;$A387))</f>
        <v>0</v>
      </c>
      <c r="G387" s="30">
        <f t="shared" ref="G387:G450" si="98">C387-SUM(D387:F387)</f>
        <v>6</v>
      </c>
      <c r="H387">
        <f>COUNTIFS(Grades!$A:$A,"="&amp;Alumn_Filtered!$A387,Grades!$J:$J,"=1",Grades!$P:$P,"&gt;=0.5",Grades!$I:$I,"="&amp;_xlfn.MINIFS(Grades!$I:$I,Grades!$A:$A,"="&amp;$A387))</f>
        <v>2</v>
      </c>
      <c r="I387" s="28">
        <f t="shared" ref="I387:I450" si="99">IF(G387&lt;&gt;0,H387/G387,0)</f>
        <v>0.33333333333333331</v>
      </c>
      <c r="J387">
        <f>COUNTIFS(Grades!$A:$A,"="&amp;Alumn_Filtered!$A387,Grades!$J:$J,"=1",Grades!$P:$P,"&lt;0.5",Grades!$I:$I,"="&amp;_xlfn.MINIFS(Grades!$I:$I,Grades!$A:$A,"="&amp;$A387))</f>
        <v>4</v>
      </c>
      <c r="K387" s="28">
        <f t="shared" ref="K387:K450" si="100">IF(G387&lt;&gt;0,J387/G387,0)</f>
        <v>0.66666666666666663</v>
      </c>
      <c r="L387" s="28">
        <f>_xlfn.MAXIFS(Grades!$P:$P,Grades!$A:$A,"="&amp;Alumn_Filtered!$A387,Grades!$J:$J,"=1",Grades!$I:$I,"="&amp;_xlfn.MINIFS(Grades!$I:$I,Grades!$A:$A,"="&amp;$A387))</f>
        <v>0.9</v>
      </c>
      <c r="M387" s="28">
        <f>_xlfn.MINIFS(Grades!$P:$P,Grades!$A:$A,"="&amp;Alumn_Filtered!$A387,Grades!$J:$J,"=1",Grades!$I:$I,"="&amp;_xlfn.MINIFS(Grades!$I:$I,Grades!$A:$A,"="&amp;$A387))</f>
        <v>0.26666666666666666</v>
      </c>
      <c r="N387" s="28">
        <f>IF(G387&lt;&gt;0,SUMIFS(Grades!$P:$P,Grades!$P:$P,"&gt;0",Grades!$A:$A,"="&amp;Alumn_Filtered!$A387,Grades!$J:$J,"=1",Grades!$I:$I,"="&amp;_xlfn.MINIFS(Grades!$I:$I,Grades!$A:$A,"="&amp;$A387))/COUNTIFS(Grades!P:P,"&lt;&gt;BAD",Grades!P:P,"&lt;&gt;DRP",Grades!P:P,"&lt;&gt;CVL",Grades!$A:$A,"="&amp;Alumn_Filtered!$A387,Grades!$J:$J,"=1",Grades!$I:$I,"="&amp;_xlfn.MINIFS(Grades!$I:$I,Grades!$A:$A,"="&amp;$A387)),0)</f>
        <v>0.49722222222222223</v>
      </c>
      <c r="O387">
        <f>COUNTIFS(Grades!$A:$A,"="&amp;Alumn_Filtered!$A387,Grades!$J:$J,"=2",Grades!$I:$I,"="&amp;_xlfn.MINIFS(Grades!$I:$I,Grades!$A:$A,"="&amp;$A387))</f>
        <v>5</v>
      </c>
      <c r="P387">
        <f>COUNTIFS(Grades!$A:$A,"="&amp;Alumn_Filtered!$A387,Grades!$P:$P,"=DRP",Grades!$J:$J,"=2",Grades!$I:$I,"="&amp;_xlfn.MINIFS(Grades!$I:$I,Grades!$A:$A,"="&amp;$A387))</f>
        <v>0</v>
      </c>
      <c r="Q387">
        <f>COUNTIFS(Grades!$A:$A,"="&amp;Alumn_Filtered!$A387,Grades!$P:$P,"=BAD",Grades!$J:$J,"=2",Grades!$I:$I,"="&amp;_xlfn.MINIFS(Grades!$I:$I,Grades!$A:$A,"="&amp;$A387))</f>
        <v>0</v>
      </c>
      <c r="R387">
        <f>COUNTIFS(Grades!$A:$A,"="&amp;Alumn_Filtered!$A387,Grades!$P:$P,"CVL",Grades!$J:$J,"=2",Grades!$I:$I,"="&amp;_xlfn.MINIFS(Grades!$I:$I,Grades!$A:$A,"="&amp;$A387))</f>
        <v>0</v>
      </c>
      <c r="S387">
        <f t="shared" si="95"/>
        <v>5</v>
      </c>
      <c r="T387">
        <f>COUNTIFS(Grades!$A:$A,"="&amp;Alumn_Filtered!$A387,Grades!$J:$J,"=2",Grades!$P:$P,"&gt;=0.5",Grades!$I:$I,"="&amp;_xlfn.MINIFS(Grades!$I:$I,Grades!$A:$A,"="&amp;$A387))</f>
        <v>3</v>
      </c>
      <c r="U387" s="28">
        <f t="shared" ref="U387:U450" si="101">IF(S387&lt;&gt;0,T387/S387,0)</f>
        <v>0.6</v>
      </c>
      <c r="V387">
        <f>COUNTIFS(Grades!$A:$A,"="&amp;Alumn_Filtered!$A387,Grades!$J:$J,"=2",Grades!$P:$P,"&lt;0.5",Grades!$I:$I,"="&amp;_xlfn.MINIFS(Grades!$I:$I,Grades!$A:$A,"="&amp;$A387))</f>
        <v>2</v>
      </c>
      <c r="W387" s="28">
        <f t="shared" ref="W387:W450" si="102">IF(S387&lt;&gt;0,V387/S387,0)</f>
        <v>0.4</v>
      </c>
      <c r="X387" s="28">
        <f>_xlfn.MAXIFS(Grades!$P:$P,Grades!$A:$A,"="&amp;Alumn_Filtered!$A387,Grades!$J:$J,"=2",Grades!$I:$I,"="&amp;_xlfn.MINIFS(Grades!$I:$I,Grades!$A:$A,"="&amp;$A387))</f>
        <v>0.8833333333333333</v>
      </c>
      <c r="Y387" s="28">
        <f>_xlfn.MINIFS(Grades!$P:$P,Grades!$A:$A,"="&amp;Alumn_Filtered!$A387,Grades!$J:$J,"=2",Grades!$I:$I,"="&amp;_xlfn.MINIFS(Grades!$I:$I,Grades!$A:$A,"="&amp;$A387))</f>
        <v>0.35000000000000003</v>
      </c>
      <c r="Z387" s="28">
        <f>IF(S387&lt;&gt;0,SUMIFS(Grades!$P:$P,Grades!$P:$P,"&gt;0",Grades!$A:$A,"="&amp;Alumn_Filtered!$A387,Grades!$J:$J,"=2",Grades!$I:$I,"="&amp;_xlfn.MINIFS(Grades!$I:$I,Grades!$A:$A,"="&amp;$A387))/COUNTIFS(Grades!P:P,"&lt;&gt;BAD",Grades!P:P,"&lt;&gt;DRP",Grades!P:P,"&lt;&gt;CVL",Grades!$A:$A,"="&amp;Alumn_Filtered!$A387,Grades!$J:$J,"=2",Grades!$I:$I,"="&amp;_xlfn.MINIFS(Grades!$I:$I,Grades!$A:$A,"="&amp;$A387)),0)</f>
        <v>0.56333333333333324</v>
      </c>
      <c r="AA387" s="28">
        <f t="shared" ref="AA387:AA450" si="103">Z387-N387</f>
        <v>6.6111111111111009E-2</v>
      </c>
      <c r="AB387">
        <f t="shared" ca="1" si="97"/>
        <v>20</v>
      </c>
      <c r="AC387" t="str">
        <f>LEFT(VLOOKUP($A387,Ingresos!$C:$X,5,FALSE),1)</f>
        <v>T</v>
      </c>
      <c r="AD387">
        <f t="shared" ref="AD387:AD450" si="104">IF(AC387="S",1,0)</f>
        <v>0</v>
      </c>
      <c r="AE387" t="str">
        <f>LEFT(VLOOKUP($A387,Ingresos!$C:$X,6,FALSE),1)</f>
        <v>R</v>
      </c>
      <c r="AF387">
        <f t="shared" ref="AF387:AF450" si="105">IF(AE387="R",1,0)</f>
        <v>1</v>
      </c>
      <c r="AG387">
        <f>VLOOKUP($A387,Ingresos!$C:$X,9,FALSE)</f>
        <v>393</v>
      </c>
      <c r="AH387" s="28">
        <f t="shared" ref="AH387:AH450" si="106">IF(AG387&gt;0,(AG387-208)/(825-208),0)</f>
        <v>0.29983792544570503</v>
      </c>
      <c r="AI387">
        <f>VLOOKUP($A387,Ingresos!$C:$X,10,FALSE)</f>
        <v>393</v>
      </c>
      <c r="AJ387" s="28">
        <f t="shared" ref="AJ387:AJ450" si="107">IF(AI387&gt;0,(AI387-208)/(825-208),0)</f>
        <v>0.29983792544570503</v>
      </c>
      <c r="AK387">
        <f>VLOOKUP($A387,Ingresos!$C:$X,11,FALSE)</f>
        <v>551</v>
      </c>
      <c r="AL387" s="28">
        <f t="shared" ref="AL387:AL450" si="108">IF(AK387&gt;0,(AK387-208)/(825-208),0)</f>
        <v>0.55591572123176658</v>
      </c>
      <c r="AM387">
        <f>VLOOKUP($A387,Ingresos!$C:$X,12,FALSE)</f>
        <v>552</v>
      </c>
      <c r="AN387" s="28">
        <f t="shared" ref="AN387:AN450" si="109">IF(AM387&gt;0,(AM387-208)/(825-208),0)</f>
        <v>0.55753646677471635</v>
      </c>
      <c r="AO387" t="str">
        <f>VLOOKUP($A387,Ingresos!$C:$X,18,FALSE)</f>
        <v>IX</v>
      </c>
      <c r="AP387">
        <f t="shared" si="96"/>
        <v>9</v>
      </c>
      <c r="AQ387" t="str">
        <f>VLOOKUP($A387,Ingresos!$C:$X,19,FALSE)</f>
        <v>H1</v>
      </c>
      <c r="AR387">
        <f t="shared" ref="AR387:AR450" si="110">IF(AQ387=0,0,IF(AQ387="H1",1,IF(AQ387="H2",2,IF(AQ387="T1",3,IF(AQ387="T2",4,IF(AQ387="T3",5,6))))))</f>
        <v>1</v>
      </c>
      <c r="AS387">
        <f>VLOOKUP($A387,Ingresos!$C:$X,22,FALSE)</f>
        <v>8</v>
      </c>
    </row>
    <row r="388" spans="1:45" x14ac:dyDescent="0.25">
      <c r="A388">
        <v>196177175</v>
      </c>
      <c r="B388">
        <f>IF((_xlfn.MAXIFS(Grades!$I:$I,Grades!$A:$A,"="&amp;$A388)-_xlfn.MINIFS(Grades!$I:$I,Grades!$A:$A,"="&amp;$A388))=0,0,1)</f>
        <v>1</v>
      </c>
      <c r="C388">
        <f>COUNTIFS(Grades!$A:$A,"="&amp;Alumn_Filtered!$A388,Grades!$J:$J,"=1",Grades!$I:$I,"="&amp;_xlfn.MINIFS(Grades!$I:$I,Grades!$A:$A,"="&amp;$A388))</f>
        <v>6</v>
      </c>
      <c r="D388">
        <f>COUNTIFS(Grades!$A:$A,"="&amp;Alumn_Filtered!$A388,Grades!$P:$P,"=DRP",Grades!$J:$J,"=1",Grades!$I:$I,"="&amp;_xlfn.MINIFS(Grades!$I:$I,Grades!$A:$A,"="&amp;$A388))</f>
        <v>0</v>
      </c>
      <c r="E388">
        <f>COUNTIFS(Grades!$A:$A,"="&amp;Alumn_Filtered!$A388,Grades!$P:$P,"=BAD",Grades!$J:$J,"=1",Grades!$I:$I,"="&amp;_xlfn.MINIFS(Grades!$I:$I,Grades!$A:$A,"="&amp;$A388))</f>
        <v>0</v>
      </c>
      <c r="F388">
        <f>COUNTIFS(Grades!$A:$A,"="&amp;Alumn_Filtered!$A388,Grades!$P:$P,"CVL",Grades!$J:$J,"=1",Grades!$I:$I,"="&amp;_xlfn.MINIFS(Grades!$I:$I,Grades!$A:$A,"="&amp;$A388))</f>
        <v>0</v>
      </c>
      <c r="G388" s="30">
        <f t="shared" si="98"/>
        <v>6</v>
      </c>
      <c r="H388">
        <f>COUNTIFS(Grades!$A:$A,"="&amp;Alumn_Filtered!$A388,Grades!$J:$J,"=1",Grades!$P:$P,"&gt;=0.5",Grades!$I:$I,"="&amp;_xlfn.MINIFS(Grades!$I:$I,Grades!$A:$A,"="&amp;$A388))</f>
        <v>2</v>
      </c>
      <c r="I388" s="28">
        <f t="shared" si="99"/>
        <v>0.33333333333333331</v>
      </c>
      <c r="J388">
        <f>COUNTIFS(Grades!$A:$A,"="&amp;Alumn_Filtered!$A388,Grades!$J:$J,"=1",Grades!$P:$P,"&lt;0.5",Grades!$I:$I,"="&amp;_xlfn.MINIFS(Grades!$I:$I,Grades!$A:$A,"="&amp;$A388))</f>
        <v>4</v>
      </c>
      <c r="K388" s="28">
        <f t="shared" si="100"/>
        <v>0.66666666666666663</v>
      </c>
      <c r="L388" s="28">
        <f>_xlfn.MAXIFS(Grades!$P:$P,Grades!$A:$A,"="&amp;Alumn_Filtered!$A388,Grades!$J:$J,"=1",Grades!$I:$I,"="&amp;_xlfn.MINIFS(Grades!$I:$I,Grades!$A:$A,"="&amp;$A388))</f>
        <v>0.6333333333333333</v>
      </c>
      <c r="M388" s="28">
        <f>_xlfn.MINIFS(Grades!$P:$P,Grades!$A:$A,"="&amp;Alumn_Filtered!$A388,Grades!$J:$J,"=1",Grades!$I:$I,"="&amp;_xlfn.MINIFS(Grades!$I:$I,Grades!$A:$A,"="&amp;$A388))</f>
        <v>0.26666666666666666</v>
      </c>
      <c r="N388" s="28">
        <f>IF(G388&lt;&gt;0,SUMIFS(Grades!$P:$P,Grades!$P:$P,"&gt;0",Grades!$A:$A,"="&amp;Alumn_Filtered!$A388,Grades!$J:$J,"=1",Grades!$I:$I,"="&amp;_xlfn.MINIFS(Grades!$I:$I,Grades!$A:$A,"="&amp;$A388))/COUNTIFS(Grades!P:P,"&lt;&gt;BAD",Grades!P:P,"&lt;&gt;DRP",Grades!P:P,"&lt;&gt;CVL",Grades!$A:$A,"="&amp;Alumn_Filtered!$A388,Grades!$J:$J,"=1",Grades!$I:$I,"="&amp;_xlfn.MINIFS(Grades!$I:$I,Grades!$A:$A,"="&amp;$A388)),0)</f>
        <v>0.41111111111111115</v>
      </c>
      <c r="O388">
        <f>COUNTIFS(Grades!$A:$A,"="&amp;Alumn_Filtered!$A388,Grades!$J:$J,"=2",Grades!$I:$I,"="&amp;_xlfn.MINIFS(Grades!$I:$I,Grades!$A:$A,"="&amp;$A388))</f>
        <v>7</v>
      </c>
      <c r="P388">
        <f>COUNTIFS(Grades!$A:$A,"="&amp;Alumn_Filtered!$A388,Grades!$P:$P,"=DRP",Grades!$J:$J,"=2",Grades!$I:$I,"="&amp;_xlfn.MINIFS(Grades!$I:$I,Grades!$A:$A,"="&amp;$A388))</f>
        <v>7</v>
      </c>
      <c r="Q388">
        <f>COUNTIFS(Grades!$A:$A,"="&amp;Alumn_Filtered!$A388,Grades!$P:$P,"=BAD",Grades!$J:$J,"=2",Grades!$I:$I,"="&amp;_xlfn.MINIFS(Grades!$I:$I,Grades!$A:$A,"="&amp;$A388))</f>
        <v>0</v>
      </c>
      <c r="R388">
        <f>COUNTIFS(Grades!$A:$A,"="&amp;Alumn_Filtered!$A388,Grades!$P:$P,"CVL",Grades!$J:$J,"=2",Grades!$I:$I,"="&amp;_xlfn.MINIFS(Grades!$I:$I,Grades!$A:$A,"="&amp;$A388))</f>
        <v>0</v>
      </c>
      <c r="S388">
        <f t="shared" ref="S388:S451" si="111">O388-SUM(P388:R388)</f>
        <v>0</v>
      </c>
      <c r="T388">
        <f>COUNTIFS(Grades!$A:$A,"="&amp;Alumn_Filtered!$A388,Grades!$J:$J,"=2",Grades!$P:$P,"&gt;=0.5",Grades!$I:$I,"="&amp;_xlfn.MINIFS(Grades!$I:$I,Grades!$A:$A,"="&amp;$A388))</f>
        <v>0</v>
      </c>
      <c r="U388" s="28">
        <f t="shared" si="101"/>
        <v>0</v>
      </c>
      <c r="V388">
        <f>COUNTIFS(Grades!$A:$A,"="&amp;Alumn_Filtered!$A388,Grades!$J:$J,"=2",Grades!$P:$P,"&lt;0.5",Grades!$I:$I,"="&amp;_xlfn.MINIFS(Grades!$I:$I,Grades!$A:$A,"="&amp;$A388))</f>
        <v>0</v>
      </c>
      <c r="W388" s="28">
        <f t="shared" si="102"/>
        <v>0</v>
      </c>
      <c r="X388" s="28">
        <f>_xlfn.MAXIFS(Grades!$P:$P,Grades!$A:$A,"="&amp;Alumn_Filtered!$A388,Grades!$J:$J,"=2",Grades!$I:$I,"="&amp;_xlfn.MINIFS(Grades!$I:$I,Grades!$A:$A,"="&amp;$A388))</f>
        <v>0</v>
      </c>
      <c r="Y388" s="28">
        <f>_xlfn.MINIFS(Grades!$P:$P,Grades!$A:$A,"="&amp;Alumn_Filtered!$A388,Grades!$J:$J,"=2",Grades!$I:$I,"="&amp;_xlfn.MINIFS(Grades!$I:$I,Grades!$A:$A,"="&amp;$A388))</f>
        <v>0</v>
      </c>
      <c r="Z388" s="28">
        <f>IF(S388&lt;&gt;0,SUMIFS(Grades!$P:$P,Grades!$P:$P,"&gt;0",Grades!$A:$A,"="&amp;Alumn_Filtered!$A388,Grades!$J:$J,"=2",Grades!$I:$I,"="&amp;_xlfn.MINIFS(Grades!$I:$I,Grades!$A:$A,"="&amp;$A388))/COUNTIFS(Grades!P:P,"&lt;&gt;BAD",Grades!P:P,"&lt;&gt;DRP",Grades!P:P,"&lt;&gt;CVL",Grades!$A:$A,"="&amp;Alumn_Filtered!$A388,Grades!$J:$J,"=2",Grades!$I:$I,"="&amp;_xlfn.MINIFS(Grades!$I:$I,Grades!$A:$A,"="&amp;$A388)),0)</f>
        <v>0</v>
      </c>
      <c r="AA388" s="28">
        <f t="shared" si="103"/>
        <v>-0.41111111111111115</v>
      </c>
      <c r="AB388">
        <f t="shared" ca="1" si="97"/>
        <v>20</v>
      </c>
      <c r="AC388" t="str">
        <f>LEFT(VLOOKUP($A388,Ingresos!$C:$X,5,FALSE),1)</f>
        <v>S</v>
      </c>
      <c r="AD388">
        <f t="shared" si="104"/>
        <v>1</v>
      </c>
      <c r="AE388" t="str">
        <f>LEFT(VLOOKUP($A388,Ingresos!$C:$X,6,FALSE),1)</f>
        <v>R</v>
      </c>
      <c r="AF388">
        <f t="shared" si="105"/>
        <v>1</v>
      </c>
      <c r="AG388">
        <f>VLOOKUP($A388,Ingresos!$C:$X,9,FALSE)</f>
        <v>513</v>
      </c>
      <c r="AH388" s="28">
        <f t="shared" si="106"/>
        <v>0.49432739059967584</v>
      </c>
      <c r="AI388">
        <f>VLOOKUP($A388,Ingresos!$C:$X,10,FALSE)</f>
        <v>513</v>
      </c>
      <c r="AJ388" s="28">
        <f t="shared" si="107"/>
        <v>0.49432739059967584</v>
      </c>
      <c r="AK388">
        <f>VLOOKUP($A388,Ingresos!$C:$X,11,FALSE)</f>
        <v>606</v>
      </c>
      <c r="AL388" s="28">
        <f t="shared" si="108"/>
        <v>0.64505672609400322</v>
      </c>
      <c r="AM388">
        <f>VLOOKUP($A388,Ingresos!$C:$X,12,FALSE)</f>
        <v>546</v>
      </c>
      <c r="AN388" s="28">
        <f t="shared" si="109"/>
        <v>0.54781199351701781</v>
      </c>
      <c r="AO388" t="str">
        <f>VLOOKUP($A388,Ingresos!$C:$X,18,FALSE)</f>
        <v>RM</v>
      </c>
      <c r="AP388">
        <f t="shared" si="96"/>
        <v>13</v>
      </c>
      <c r="AQ388" t="str">
        <f>VLOOKUP($A388,Ingresos!$C:$X,19,FALSE)</f>
        <v>H1</v>
      </c>
      <c r="AR388">
        <f t="shared" si="110"/>
        <v>1</v>
      </c>
      <c r="AS388">
        <f>VLOOKUP($A388,Ingresos!$C:$X,22,FALSE)</f>
        <v>9</v>
      </c>
    </row>
    <row r="389" spans="1:45" x14ac:dyDescent="0.25">
      <c r="A389">
        <v>196187545</v>
      </c>
      <c r="B389">
        <f>IF((_xlfn.MAXIFS(Grades!$I:$I,Grades!$A:$A,"="&amp;$A389)-_xlfn.MINIFS(Grades!$I:$I,Grades!$A:$A,"="&amp;$A389))=0,0,1)</f>
        <v>1</v>
      </c>
      <c r="C389">
        <f>COUNTIFS(Grades!$A:$A,"="&amp;Alumn_Filtered!$A389,Grades!$J:$J,"=1",Grades!$I:$I,"="&amp;_xlfn.MINIFS(Grades!$I:$I,Grades!$A:$A,"="&amp;$A389))</f>
        <v>6</v>
      </c>
      <c r="D389">
        <f>COUNTIFS(Grades!$A:$A,"="&amp;Alumn_Filtered!$A389,Grades!$P:$P,"=DRP",Grades!$J:$J,"=1",Grades!$I:$I,"="&amp;_xlfn.MINIFS(Grades!$I:$I,Grades!$A:$A,"="&amp;$A389))</f>
        <v>0</v>
      </c>
      <c r="E389">
        <f>COUNTIFS(Grades!$A:$A,"="&amp;Alumn_Filtered!$A389,Grades!$P:$P,"=BAD",Grades!$J:$J,"=1",Grades!$I:$I,"="&amp;_xlfn.MINIFS(Grades!$I:$I,Grades!$A:$A,"="&amp;$A389))</f>
        <v>0</v>
      </c>
      <c r="F389">
        <f>COUNTIFS(Grades!$A:$A,"="&amp;Alumn_Filtered!$A389,Grades!$P:$P,"CVL",Grades!$J:$J,"=1",Grades!$I:$I,"="&amp;_xlfn.MINIFS(Grades!$I:$I,Grades!$A:$A,"="&amp;$A389))</f>
        <v>0</v>
      </c>
      <c r="G389" s="30">
        <f t="shared" si="98"/>
        <v>6</v>
      </c>
      <c r="H389">
        <f>COUNTIFS(Grades!$A:$A,"="&amp;Alumn_Filtered!$A389,Grades!$J:$J,"=1",Grades!$P:$P,"&gt;=0.5",Grades!$I:$I,"="&amp;_xlfn.MINIFS(Grades!$I:$I,Grades!$A:$A,"="&amp;$A389))</f>
        <v>6</v>
      </c>
      <c r="I389" s="28">
        <f t="shared" si="99"/>
        <v>1</v>
      </c>
      <c r="J389">
        <f>COUNTIFS(Grades!$A:$A,"="&amp;Alumn_Filtered!$A389,Grades!$J:$J,"=1",Grades!$P:$P,"&lt;0.5",Grades!$I:$I,"="&amp;_xlfn.MINIFS(Grades!$I:$I,Grades!$A:$A,"="&amp;$A389))</f>
        <v>0</v>
      </c>
      <c r="K389" s="28">
        <f t="shared" si="100"/>
        <v>0</v>
      </c>
      <c r="L389" s="28">
        <f>_xlfn.MAXIFS(Grades!$P:$P,Grades!$A:$A,"="&amp;Alumn_Filtered!$A389,Grades!$J:$J,"=1",Grades!$I:$I,"="&amp;_xlfn.MINIFS(Grades!$I:$I,Grades!$A:$A,"="&amp;$A389))</f>
        <v>0.73333333333333339</v>
      </c>
      <c r="M389" s="28">
        <f>_xlfn.MINIFS(Grades!$P:$P,Grades!$A:$A,"="&amp;Alumn_Filtered!$A389,Grades!$J:$J,"=1",Grades!$I:$I,"="&amp;_xlfn.MINIFS(Grades!$I:$I,Grades!$A:$A,"="&amp;$A389))</f>
        <v>0.51666666666666661</v>
      </c>
      <c r="N389" s="28">
        <f>IF(G389&lt;&gt;0,SUMIFS(Grades!$P:$P,Grades!$P:$P,"&gt;0",Grades!$A:$A,"="&amp;Alumn_Filtered!$A389,Grades!$J:$J,"=1",Grades!$I:$I,"="&amp;_xlfn.MINIFS(Grades!$I:$I,Grades!$A:$A,"="&amp;$A389))/COUNTIFS(Grades!P:P,"&lt;&gt;BAD",Grades!P:P,"&lt;&gt;DRP",Grades!P:P,"&lt;&gt;CVL",Grades!$A:$A,"="&amp;Alumn_Filtered!$A389,Grades!$J:$J,"=1",Grades!$I:$I,"="&amp;_xlfn.MINIFS(Grades!$I:$I,Grades!$A:$A,"="&amp;$A389)),0)</f>
        <v>0.61944444444444446</v>
      </c>
      <c r="O389">
        <f>COUNTIFS(Grades!$A:$A,"="&amp;Alumn_Filtered!$A389,Grades!$J:$J,"=2",Grades!$I:$I,"="&amp;_xlfn.MINIFS(Grades!$I:$I,Grades!$A:$A,"="&amp;$A389))</f>
        <v>6</v>
      </c>
      <c r="P389">
        <f>COUNTIFS(Grades!$A:$A,"="&amp;Alumn_Filtered!$A389,Grades!$P:$P,"=DRP",Grades!$J:$J,"=2",Grades!$I:$I,"="&amp;_xlfn.MINIFS(Grades!$I:$I,Grades!$A:$A,"="&amp;$A389))</f>
        <v>0</v>
      </c>
      <c r="Q389">
        <f>COUNTIFS(Grades!$A:$A,"="&amp;Alumn_Filtered!$A389,Grades!$P:$P,"=BAD",Grades!$J:$J,"=2",Grades!$I:$I,"="&amp;_xlfn.MINIFS(Grades!$I:$I,Grades!$A:$A,"="&amp;$A389))</f>
        <v>0</v>
      </c>
      <c r="R389">
        <f>COUNTIFS(Grades!$A:$A,"="&amp;Alumn_Filtered!$A389,Grades!$P:$P,"CVL",Grades!$J:$J,"=2",Grades!$I:$I,"="&amp;_xlfn.MINIFS(Grades!$I:$I,Grades!$A:$A,"="&amp;$A389))</f>
        <v>0</v>
      </c>
      <c r="S389">
        <f t="shared" si="111"/>
        <v>6</v>
      </c>
      <c r="T389">
        <f>COUNTIFS(Grades!$A:$A,"="&amp;Alumn_Filtered!$A389,Grades!$J:$J,"=2",Grades!$P:$P,"&gt;=0.5",Grades!$I:$I,"="&amp;_xlfn.MINIFS(Grades!$I:$I,Grades!$A:$A,"="&amp;$A389))</f>
        <v>6</v>
      </c>
      <c r="U389" s="28">
        <f t="shared" si="101"/>
        <v>1</v>
      </c>
      <c r="V389">
        <f>COUNTIFS(Grades!$A:$A,"="&amp;Alumn_Filtered!$A389,Grades!$J:$J,"=2",Grades!$P:$P,"&lt;0.5",Grades!$I:$I,"="&amp;_xlfn.MINIFS(Grades!$I:$I,Grades!$A:$A,"="&amp;$A389))</f>
        <v>0</v>
      </c>
      <c r="W389" s="28">
        <f t="shared" si="102"/>
        <v>0</v>
      </c>
      <c r="X389" s="28">
        <f>_xlfn.MAXIFS(Grades!$P:$P,Grades!$A:$A,"="&amp;Alumn_Filtered!$A389,Grades!$J:$J,"=2",Grades!$I:$I,"="&amp;_xlfn.MINIFS(Grades!$I:$I,Grades!$A:$A,"="&amp;$A389))</f>
        <v>1</v>
      </c>
      <c r="Y389" s="28">
        <f>_xlfn.MINIFS(Grades!$P:$P,Grades!$A:$A,"="&amp;Alumn_Filtered!$A389,Grades!$J:$J,"=2",Grades!$I:$I,"="&amp;_xlfn.MINIFS(Grades!$I:$I,Grades!$A:$A,"="&amp;$A389))</f>
        <v>0.5</v>
      </c>
      <c r="Z389" s="28">
        <f>IF(S389&lt;&gt;0,SUMIFS(Grades!$P:$P,Grades!$P:$P,"&gt;0",Grades!$A:$A,"="&amp;Alumn_Filtered!$A389,Grades!$J:$J,"=2",Grades!$I:$I,"="&amp;_xlfn.MINIFS(Grades!$I:$I,Grades!$A:$A,"="&amp;$A389))/COUNTIFS(Grades!P:P,"&lt;&gt;BAD",Grades!P:P,"&lt;&gt;DRP",Grades!P:P,"&lt;&gt;CVL",Grades!$A:$A,"="&amp;Alumn_Filtered!$A389,Grades!$J:$J,"=2",Grades!$I:$I,"="&amp;_xlfn.MINIFS(Grades!$I:$I,Grades!$A:$A,"="&amp;$A389)),0)</f>
        <v>0.60555555555555551</v>
      </c>
      <c r="AA389" s="28">
        <f t="shared" si="103"/>
        <v>-1.3888888888888951E-2</v>
      </c>
      <c r="AB389">
        <f t="shared" ca="1" si="97"/>
        <v>20</v>
      </c>
      <c r="AC389" t="str">
        <f>LEFT(VLOOKUP($A389,Ingresos!$C:$X,5,FALSE),1)</f>
        <v>S</v>
      </c>
      <c r="AD389">
        <f t="shared" si="104"/>
        <v>1</v>
      </c>
      <c r="AE389" t="str">
        <f>LEFT(VLOOKUP($A389,Ingresos!$C:$X,6,FALSE),1)</f>
        <v>R</v>
      </c>
      <c r="AF389">
        <f t="shared" si="105"/>
        <v>1</v>
      </c>
      <c r="AG389">
        <f>VLOOKUP($A389,Ingresos!$C:$X,9,FALSE)</f>
        <v>589</v>
      </c>
      <c r="AH389" s="28">
        <f t="shared" si="106"/>
        <v>0.61750405186385737</v>
      </c>
      <c r="AI389">
        <f>VLOOKUP($A389,Ingresos!$C:$X,10,FALSE)</f>
        <v>596</v>
      </c>
      <c r="AJ389" s="28">
        <f t="shared" si="107"/>
        <v>0.62884927066450569</v>
      </c>
      <c r="AK389">
        <f>VLOOKUP($A389,Ingresos!$C:$X,11,FALSE)</f>
        <v>590</v>
      </c>
      <c r="AL389" s="28">
        <f t="shared" si="108"/>
        <v>0.61912479740680715</v>
      </c>
      <c r="AM389">
        <f>VLOOKUP($A389,Ingresos!$C:$X,12,FALSE)</f>
        <v>649</v>
      </c>
      <c r="AN389" s="28">
        <f t="shared" si="109"/>
        <v>0.71474878444084278</v>
      </c>
      <c r="AO389" t="str">
        <f>VLOOKUP($A389,Ingresos!$C:$X,18,FALSE)</f>
        <v>RM</v>
      </c>
      <c r="AP389">
        <f t="shared" si="96"/>
        <v>13</v>
      </c>
      <c r="AQ389" t="str">
        <f>VLOOKUP($A389,Ingresos!$C:$X,19,FALSE)</f>
        <v>H1</v>
      </c>
      <c r="AR389">
        <f t="shared" si="110"/>
        <v>1</v>
      </c>
      <c r="AS389">
        <f>VLOOKUP($A389,Ingresos!$C:$X,22,FALSE)</f>
        <v>7</v>
      </c>
    </row>
    <row r="390" spans="1:45" x14ac:dyDescent="0.25">
      <c r="A390">
        <v>196195327</v>
      </c>
      <c r="B390">
        <f>IF((_xlfn.MAXIFS(Grades!$I:$I,Grades!$A:$A,"="&amp;$A390)-_xlfn.MINIFS(Grades!$I:$I,Grades!$A:$A,"="&amp;$A390))=0,0,1)</f>
        <v>1</v>
      </c>
      <c r="C390">
        <f>COUNTIFS(Grades!$A:$A,"="&amp;Alumn_Filtered!$A390,Grades!$J:$J,"=1",Grades!$I:$I,"="&amp;_xlfn.MINIFS(Grades!$I:$I,Grades!$A:$A,"="&amp;$A390))</f>
        <v>6</v>
      </c>
      <c r="D390">
        <f>COUNTIFS(Grades!$A:$A,"="&amp;Alumn_Filtered!$A390,Grades!$P:$P,"=DRP",Grades!$J:$J,"=1",Grades!$I:$I,"="&amp;_xlfn.MINIFS(Grades!$I:$I,Grades!$A:$A,"="&amp;$A390))</f>
        <v>0</v>
      </c>
      <c r="E390">
        <f>COUNTIFS(Grades!$A:$A,"="&amp;Alumn_Filtered!$A390,Grades!$P:$P,"=BAD",Grades!$J:$J,"=1",Grades!$I:$I,"="&amp;_xlfn.MINIFS(Grades!$I:$I,Grades!$A:$A,"="&amp;$A390))</f>
        <v>0</v>
      </c>
      <c r="F390">
        <f>COUNTIFS(Grades!$A:$A,"="&amp;Alumn_Filtered!$A390,Grades!$P:$P,"CVL",Grades!$J:$J,"=1",Grades!$I:$I,"="&amp;_xlfn.MINIFS(Grades!$I:$I,Grades!$A:$A,"="&amp;$A390))</f>
        <v>0</v>
      </c>
      <c r="G390" s="30">
        <f t="shared" si="98"/>
        <v>6</v>
      </c>
      <c r="H390">
        <f>COUNTIFS(Grades!$A:$A,"="&amp;Alumn_Filtered!$A390,Grades!$J:$J,"=1",Grades!$P:$P,"&gt;=0.5",Grades!$I:$I,"="&amp;_xlfn.MINIFS(Grades!$I:$I,Grades!$A:$A,"="&amp;$A390))</f>
        <v>6</v>
      </c>
      <c r="I390" s="28">
        <f t="shared" si="99"/>
        <v>1</v>
      </c>
      <c r="J390">
        <f>COUNTIFS(Grades!$A:$A,"="&amp;Alumn_Filtered!$A390,Grades!$J:$J,"=1",Grades!$P:$P,"&lt;0.5",Grades!$I:$I,"="&amp;_xlfn.MINIFS(Grades!$I:$I,Grades!$A:$A,"="&amp;$A390))</f>
        <v>0</v>
      </c>
      <c r="K390" s="28">
        <f t="shared" si="100"/>
        <v>0</v>
      </c>
      <c r="L390" s="28">
        <f>_xlfn.MAXIFS(Grades!$P:$P,Grades!$A:$A,"="&amp;Alumn_Filtered!$A390,Grades!$J:$J,"=1",Grades!$I:$I,"="&amp;_xlfn.MINIFS(Grades!$I:$I,Grades!$A:$A,"="&amp;$A390))</f>
        <v>0.79999999999999993</v>
      </c>
      <c r="M390" s="28">
        <f>_xlfn.MINIFS(Grades!$P:$P,Grades!$A:$A,"="&amp;Alumn_Filtered!$A390,Grades!$J:$J,"=1",Grades!$I:$I,"="&amp;_xlfn.MINIFS(Grades!$I:$I,Grades!$A:$A,"="&amp;$A390))</f>
        <v>0.6166666666666667</v>
      </c>
      <c r="N390" s="28">
        <f>IF(G390&lt;&gt;0,SUMIFS(Grades!$P:$P,Grades!$P:$P,"&gt;0",Grades!$A:$A,"="&amp;Alumn_Filtered!$A390,Grades!$J:$J,"=1",Grades!$I:$I,"="&amp;_xlfn.MINIFS(Grades!$I:$I,Grades!$A:$A,"="&amp;$A390))/COUNTIFS(Grades!P:P,"&lt;&gt;BAD",Grades!P:P,"&lt;&gt;DRP",Grades!P:P,"&lt;&gt;CVL",Grades!$A:$A,"="&amp;Alumn_Filtered!$A390,Grades!$J:$J,"=1",Grades!$I:$I,"="&amp;_xlfn.MINIFS(Grades!$I:$I,Grades!$A:$A,"="&amp;$A390)),0)</f>
        <v>0.71111111111111114</v>
      </c>
      <c r="O390">
        <f>COUNTIFS(Grades!$A:$A,"="&amp;Alumn_Filtered!$A390,Grades!$J:$J,"=2",Grades!$I:$I,"="&amp;_xlfn.MINIFS(Grades!$I:$I,Grades!$A:$A,"="&amp;$A390))</f>
        <v>7</v>
      </c>
      <c r="P390">
        <f>COUNTIFS(Grades!$A:$A,"="&amp;Alumn_Filtered!$A390,Grades!$P:$P,"=DRP",Grades!$J:$J,"=2",Grades!$I:$I,"="&amp;_xlfn.MINIFS(Grades!$I:$I,Grades!$A:$A,"="&amp;$A390))</f>
        <v>1</v>
      </c>
      <c r="Q390">
        <f>COUNTIFS(Grades!$A:$A,"="&amp;Alumn_Filtered!$A390,Grades!$P:$P,"=BAD",Grades!$J:$J,"=2",Grades!$I:$I,"="&amp;_xlfn.MINIFS(Grades!$I:$I,Grades!$A:$A,"="&amp;$A390))</f>
        <v>0</v>
      </c>
      <c r="R390">
        <f>COUNTIFS(Grades!$A:$A,"="&amp;Alumn_Filtered!$A390,Grades!$P:$P,"CVL",Grades!$J:$J,"=2",Grades!$I:$I,"="&amp;_xlfn.MINIFS(Grades!$I:$I,Grades!$A:$A,"="&amp;$A390))</f>
        <v>0</v>
      </c>
      <c r="S390">
        <f t="shared" si="111"/>
        <v>6</v>
      </c>
      <c r="T390">
        <f>COUNTIFS(Grades!$A:$A,"="&amp;Alumn_Filtered!$A390,Grades!$J:$J,"=2",Grades!$P:$P,"&gt;=0.5",Grades!$I:$I,"="&amp;_xlfn.MINIFS(Grades!$I:$I,Grades!$A:$A,"="&amp;$A390))</f>
        <v>4</v>
      </c>
      <c r="U390" s="28">
        <f t="shared" si="101"/>
        <v>0.66666666666666663</v>
      </c>
      <c r="V390">
        <f>COUNTIFS(Grades!$A:$A,"="&amp;Alumn_Filtered!$A390,Grades!$J:$J,"=2",Grades!$P:$P,"&lt;0.5",Grades!$I:$I,"="&amp;_xlfn.MINIFS(Grades!$I:$I,Grades!$A:$A,"="&amp;$A390))</f>
        <v>2</v>
      </c>
      <c r="W390" s="28">
        <f t="shared" si="102"/>
        <v>0.33333333333333331</v>
      </c>
      <c r="X390" s="28">
        <f>_xlfn.MAXIFS(Grades!$P:$P,Grades!$A:$A,"="&amp;Alumn_Filtered!$A390,Grades!$J:$J,"=2",Grades!$I:$I,"="&amp;_xlfn.MINIFS(Grades!$I:$I,Grades!$A:$A,"="&amp;$A390))</f>
        <v>0.83333333333333337</v>
      </c>
      <c r="Y390" s="28">
        <f>_xlfn.MINIFS(Grades!$P:$P,Grades!$A:$A,"="&amp;Alumn_Filtered!$A390,Grades!$J:$J,"=2",Grades!$I:$I,"="&amp;_xlfn.MINIFS(Grades!$I:$I,Grades!$A:$A,"="&amp;$A390))</f>
        <v>0.11666666666666665</v>
      </c>
      <c r="Z390" s="28">
        <f>IF(S390&lt;&gt;0,SUMIFS(Grades!$P:$P,Grades!$P:$P,"&gt;0",Grades!$A:$A,"="&amp;Alumn_Filtered!$A390,Grades!$J:$J,"=2",Grades!$I:$I,"="&amp;_xlfn.MINIFS(Grades!$I:$I,Grades!$A:$A,"="&amp;$A390))/COUNTIFS(Grades!P:P,"&lt;&gt;BAD",Grades!P:P,"&lt;&gt;DRP",Grades!P:P,"&lt;&gt;CVL",Grades!$A:$A,"="&amp;Alumn_Filtered!$A390,Grades!$J:$J,"=2",Grades!$I:$I,"="&amp;_xlfn.MINIFS(Grades!$I:$I,Grades!$A:$A,"="&amp;$A390)),0)</f>
        <v>0.50555555555555554</v>
      </c>
      <c r="AA390" s="28">
        <f t="shared" si="103"/>
        <v>-0.2055555555555556</v>
      </c>
      <c r="AB390">
        <f t="shared" ca="1" si="97"/>
        <v>20</v>
      </c>
      <c r="AC390" t="str">
        <f>LEFT(VLOOKUP($A390,Ingresos!$C:$X,5,FALSE),1)</f>
        <v>S</v>
      </c>
      <c r="AD390">
        <f t="shared" si="104"/>
        <v>1</v>
      </c>
      <c r="AE390" t="str">
        <f>LEFT(VLOOKUP($A390,Ingresos!$C:$X,6,FALSE),1)</f>
        <v>R</v>
      </c>
      <c r="AF390">
        <f t="shared" si="105"/>
        <v>1</v>
      </c>
      <c r="AG390">
        <f>VLOOKUP($A390,Ingresos!$C:$X,9,FALSE)</f>
        <v>661</v>
      </c>
      <c r="AH390" s="28">
        <f t="shared" si="106"/>
        <v>0.73419773095623986</v>
      </c>
      <c r="AI390">
        <f>VLOOKUP($A390,Ingresos!$C:$X,10,FALSE)</f>
        <v>753</v>
      </c>
      <c r="AJ390" s="28">
        <f t="shared" si="107"/>
        <v>0.88330632090761751</v>
      </c>
      <c r="AK390">
        <f>VLOOKUP($A390,Ingresos!$C:$X,11,FALSE)</f>
        <v>590</v>
      </c>
      <c r="AL390" s="28">
        <f t="shared" si="108"/>
        <v>0.61912479740680715</v>
      </c>
      <c r="AM390">
        <f>VLOOKUP($A390,Ingresos!$C:$X,12,FALSE)</f>
        <v>579</v>
      </c>
      <c r="AN390" s="28">
        <f t="shared" si="109"/>
        <v>0.60129659643435984</v>
      </c>
      <c r="AO390" t="str">
        <f>VLOOKUP($A390,Ingresos!$C:$X,18,FALSE)</f>
        <v>RM</v>
      </c>
      <c r="AP390">
        <f t="shared" si="96"/>
        <v>13</v>
      </c>
      <c r="AQ390" t="str">
        <f>VLOOKUP($A390,Ingresos!$C:$X,19,FALSE)</f>
        <v>H1</v>
      </c>
      <c r="AR390">
        <f t="shared" si="110"/>
        <v>1</v>
      </c>
      <c r="AS390">
        <f>VLOOKUP($A390,Ingresos!$C:$X,22,FALSE)</f>
        <v>5</v>
      </c>
    </row>
    <row r="391" spans="1:45" x14ac:dyDescent="0.25">
      <c r="A391">
        <v>196305386</v>
      </c>
      <c r="B391">
        <f>IF((_xlfn.MAXIFS(Grades!$I:$I,Grades!$A:$A,"="&amp;$A391)-_xlfn.MINIFS(Grades!$I:$I,Grades!$A:$A,"="&amp;$A391))=0,0,1)</f>
        <v>0</v>
      </c>
      <c r="C391">
        <f>COUNTIFS(Grades!$A:$A,"="&amp;Alumn_Filtered!$A391,Grades!$J:$J,"=1",Grades!$I:$I,"="&amp;_xlfn.MINIFS(Grades!$I:$I,Grades!$A:$A,"="&amp;$A391))</f>
        <v>6</v>
      </c>
      <c r="D391">
        <f>COUNTIFS(Grades!$A:$A,"="&amp;Alumn_Filtered!$A391,Grades!$P:$P,"=DRP",Grades!$J:$J,"=1",Grades!$I:$I,"="&amp;_xlfn.MINIFS(Grades!$I:$I,Grades!$A:$A,"="&amp;$A391))</f>
        <v>0</v>
      </c>
      <c r="E391">
        <f>COUNTIFS(Grades!$A:$A,"="&amp;Alumn_Filtered!$A391,Grades!$P:$P,"=BAD",Grades!$J:$J,"=1",Grades!$I:$I,"="&amp;_xlfn.MINIFS(Grades!$I:$I,Grades!$A:$A,"="&amp;$A391))</f>
        <v>0</v>
      </c>
      <c r="F391">
        <f>COUNTIFS(Grades!$A:$A,"="&amp;Alumn_Filtered!$A391,Grades!$P:$P,"CVL",Grades!$J:$J,"=1",Grades!$I:$I,"="&amp;_xlfn.MINIFS(Grades!$I:$I,Grades!$A:$A,"="&amp;$A391))</f>
        <v>0</v>
      </c>
      <c r="G391" s="30">
        <f t="shared" si="98"/>
        <v>6</v>
      </c>
      <c r="H391">
        <f>COUNTIFS(Grades!$A:$A,"="&amp;Alumn_Filtered!$A391,Grades!$J:$J,"=1",Grades!$P:$P,"&gt;=0.5",Grades!$I:$I,"="&amp;_xlfn.MINIFS(Grades!$I:$I,Grades!$A:$A,"="&amp;$A391))</f>
        <v>1</v>
      </c>
      <c r="I391" s="28">
        <f t="shared" si="99"/>
        <v>0.16666666666666666</v>
      </c>
      <c r="J391">
        <f>COUNTIFS(Grades!$A:$A,"="&amp;Alumn_Filtered!$A391,Grades!$J:$J,"=1",Grades!$P:$P,"&lt;0.5",Grades!$I:$I,"="&amp;_xlfn.MINIFS(Grades!$I:$I,Grades!$A:$A,"="&amp;$A391))</f>
        <v>5</v>
      </c>
      <c r="K391" s="28">
        <f t="shared" si="100"/>
        <v>0.83333333333333337</v>
      </c>
      <c r="L391" s="28">
        <f>_xlfn.MAXIFS(Grades!$P:$P,Grades!$A:$A,"="&amp;Alumn_Filtered!$A391,Grades!$J:$J,"=1",Grades!$I:$I,"="&amp;_xlfn.MINIFS(Grades!$I:$I,Grades!$A:$A,"="&amp;$A391))</f>
        <v>0.66666666666666663</v>
      </c>
      <c r="M391" s="28">
        <f>_xlfn.MINIFS(Grades!$P:$P,Grades!$A:$A,"="&amp;Alumn_Filtered!$A391,Grades!$J:$J,"=1",Grades!$I:$I,"="&amp;_xlfn.MINIFS(Grades!$I:$I,Grades!$A:$A,"="&amp;$A391))</f>
        <v>0.18333333333333335</v>
      </c>
      <c r="N391" s="28">
        <f>IF(G391&lt;&gt;0,SUMIFS(Grades!$P:$P,Grades!$P:$P,"&gt;0",Grades!$A:$A,"="&amp;Alumn_Filtered!$A391,Grades!$J:$J,"=1",Grades!$I:$I,"="&amp;_xlfn.MINIFS(Grades!$I:$I,Grades!$A:$A,"="&amp;$A391))/COUNTIFS(Grades!P:P,"&lt;&gt;BAD",Grades!P:P,"&lt;&gt;DRP",Grades!P:P,"&lt;&gt;CVL",Grades!$A:$A,"="&amp;Alumn_Filtered!$A391,Grades!$J:$J,"=1",Grades!$I:$I,"="&amp;_xlfn.MINIFS(Grades!$I:$I,Grades!$A:$A,"="&amp;$A391)),0)</f>
        <v>0.35833333333333334</v>
      </c>
      <c r="O391">
        <f>COUNTIFS(Grades!$A:$A,"="&amp;Alumn_Filtered!$A391,Grades!$J:$J,"=2",Grades!$I:$I,"="&amp;_xlfn.MINIFS(Grades!$I:$I,Grades!$A:$A,"="&amp;$A391))</f>
        <v>8</v>
      </c>
      <c r="P391">
        <f>COUNTIFS(Grades!$A:$A,"="&amp;Alumn_Filtered!$A391,Grades!$P:$P,"=DRP",Grades!$J:$J,"=2",Grades!$I:$I,"="&amp;_xlfn.MINIFS(Grades!$I:$I,Grades!$A:$A,"="&amp;$A391))</f>
        <v>1</v>
      </c>
      <c r="Q391">
        <f>COUNTIFS(Grades!$A:$A,"="&amp;Alumn_Filtered!$A391,Grades!$P:$P,"=BAD",Grades!$J:$J,"=2",Grades!$I:$I,"="&amp;_xlfn.MINIFS(Grades!$I:$I,Grades!$A:$A,"="&amp;$A391))</f>
        <v>0</v>
      </c>
      <c r="R391">
        <f>COUNTIFS(Grades!$A:$A,"="&amp;Alumn_Filtered!$A391,Grades!$P:$P,"CVL",Grades!$J:$J,"=2",Grades!$I:$I,"="&amp;_xlfn.MINIFS(Grades!$I:$I,Grades!$A:$A,"="&amp;$A391))</f>
        <v>0</v>
      </c>
      <c r="S391">
        <f t="shared" si="111"/>
        <v>7</v>
      </c>
      <c r="T391">
        <f>COUNTIFS(Grades!$A:$A,"="&amp;Alumn_Filtered!$A391,Grades!$J:$J,"=2",Grades!$P:$P,"&gt;=0.5",Grades!$I:$I,"="&amp;_xlfn.MINIFS(Grades!$I:$I,Grades!$A:$A,"="&amp;$A391))</f>
        <v>3</v>
      </c>
      <c r="U391" s="28">
        <f t="shared" si="101"/>
        <v>0.42857142857142855</v>
      </c>
      <c r="V391">
        <f>COUNTIFS(Grades!$A:$A,"="&amp;Alumn_Filtered!$A391,Grades!$J:$J,"=2",Grades!$P:$P,"&lt;0.5",Grades!$I:$I,"="&amp;_xlfn.MINIFS(Grades!$I:$I,Grades!$A:$A,"="&amp;$A391))</f>
        <v>4</v>
      </c>
      <c r="W391" s="28">
        <f t="shared" si="102"/>
        <v>0.5714285714285714</v>
      </c>
      <c r="X391" s="28">
        <f>_xlfn.MAXIFS(Grades!$P:$P,Grades!$A:$A,"="&amp;Alumn_Filtered!$A391,Grades!$J:$J,"=2",Grades!$I:$I,"="&amp;_xlfn.MINIFS(Grades!$I:$I,Grades!$A:$A,"="&amp;$A391))</f>
        <v>0.66666666666666663</v>
      </c>
      <c r="Y391" s="28">
        <f>_xlfn.MINIFS(Grades!$P:$P,Grades!$A:$A,"="&amp;Alumn_Filtered!$A391,Grades!$J:$J,"=2",Grades!$I:$I,"="&amp;_xlfn.MINIFS(Grades!$I:$I,Grades!$A:$A,"="&amp;$A391))</f>
        <v>0.28333333333333338</v>
      </c>
      <c r="Z391" s="28">
        <f>IF(S391&lt;&gt;0,SUMIFS(Grades!$P:$P,Grades!$P:$P,"&gt;0",Grades!$A:$A,"="&amp;Alumn_Filtered!$A391,Grades!$J:$J,"=2",Grades!$I:$I,"="&amp;_xlfn.MINIFS(Grades!$I:$I,Grades!$A:$A,"="&amp;$A391))/COUNTIFS(Grades!P:P,"&lt;&gt;BAD",Grades!P:P,"&lt;&gt;DRP",Grades!P:P,"&lt;&gt;CVL",Grades!$A:$A,"="&amp;Alumn_Filtered!$A391,Grades!$J:$J,"=2",Grades!$I:$I,"="&amp;_xlfn.MINIFS(Grades!$I:$I,Grades!$A:$A,"="&amp;$A391)),0)</f>
        <v>0.47619047619047622</v>
      </c>
      <c r="AA391" s="28">
        <f t="shared" si="103"/>
        <v>0.11785714285714288</v>
      </c>
      <c r="AB391">
        <f t="shared" ca="1" si="97"/>
        <v>20</v>
      </c>
      <c r="AC391" t="str">
        <f>LEFT(VLOOKUP($A391,Ingresos!$C:$X,5,FALSE),1)</f>
        <v>S</v>
      </c>
      <c r="AD391">
        <f t="shared" si="104"/>
        <v>1</v>
      </c>
      <c r="AE391" t="str">
        <f>LEFT(VLOOKUP($A391,Ingresos!$C:$X,6,FALSE),1)</f>
        <v>R</v>
      </c>
      <c r="AF391">
        <f t="shared" si="105"/>
        <v>1</v>
      </c>
      <c r="AG391">
        <f>VLOOKUP($A391,Ingresos!$C:$X,9,FALSE)</f>
        <v>457</v>
      </c>
      <c r="AH391" s="28">
        <f t="shared" si="106"/>
        <v>0.40356564019448948</v>
      </c>
      <c r="AI391">
        <f>VLOOKUP($A391,Ingresos!$C:$X,10,FALSE)</f>
        <v>457</v>
      </c>
      <c r="AJ391" s="28">
        <f t="shared" si="107"/>
        <v>0.40356564019448948</v>
      </c>
      <c r="AK391">
        <f>VLOOKUP($A391,Ingresos!$C:$X,11,FALSE)</f>
        <v>560</v>
      </c>
      <c r="AL391" s="28">
        <f t="shared" si="108"/>
        <v>0.57050243111831445</v>
      </c>
      <c r="AM391">
        <f>VLOOKUP($A391,Ingresos!$C:$X,12,FALSE)</f>
        <v>578</v>
      </c>
      <c r="AN391" s="28">
        <f t="shared" si="109"/>
        <v>0.59967585089141007</v>
      </c>
      <c r="AO391">
        <f>VLOOKUP($A391,Ingresos!$C:$X,18,FALSE)</f>
        <v>13</v>
      </c>
      <c r="AP391">
        <f t="shared" si="96"/>
        <v>13</v>
      </c>
      <c r="AQ391" t="str">
        <f>VLOOKUP($A391,Ingresos!$C:$X,19,FALSE)</f>
        <v>H1</v>
      </c>
      <c r="AR391">
        <f t="shared" si="110"/>
        <v>1</v>
      </c>
      <c r="AS391">
        <f>VLOOKUP($A391,Ingresos!$C:$X,22,FALSE)</f>
        <v>4</v>
      </c>
    </row>
    <row r="392" spans="1:45" x14ac:dyDescent="0.25">
      <c r="A392">
        <v>196316906</v>
      </c>
      <c r="B392">
        <f>IF((_xlfn.MAXIFS(Grades!$I:$I,Grades!$A:$A,"="&amp;$A392)-_xlfn.MINIFS(Grades!$I:$I,Grades!$A:$A,"="&amp;$A392))=0,0,1)</f>
        <v>0</v>
      </c>
      <c r="C392">
        <f>COUNTIFS(Grades!$A:$A,"="&amp;Alumn_Filtered!$A392,Grades!$J:$J,"=1",Grades!$I:$I,"="&amp;_xlfn.MINIFS(Grades!$I:$I,Grades!$A:$A,"="&amp;$A392))</f>
        <v>6</v>
      </c>
      <c r="D392">
        <f>COUNTIFS(Grades!$A:$A,"="&amp;Alumn_Filtered!$A392,Grades!$P:$P,"=DRP",Grades!$J:$J,"=1",Grades!$I:$I,"="&amp;_xlfn.MINIFS(Grades!$I:$I,Grades!$A:$A,"="&amp;$A392))</f>
        <v>0</v>
      </c>
      <c r="E392">
        <f>COUNTIFS(Grades!$A:$A,"="&amp;Alumn_Filtered!$A392,Grades!$P:$P,"=BAD",Grades!$J:$J,"=1",Grades!$I:$I,"="&amp;_xlfn.MINIFS(Grades!$I:$I,Grades!$A:$A,"="&amp;$A392))</f>
        <v>2</v>
      </c>
      <c r="F392">
        <f>COUNTIFS(Grades!$A:$A,"="&amp;Alumn_Filtered!$A392,Grades!$P:$P,"CVL",Grades!$J:$J,"=1",Grades!$I:$I,"="&amp;_xlfn.MINIFS(Grades!$I:$I,Grades!$A:$A,"="&amp;$A392))</f>
        <v>0</v>
      </c>
      <c r="G392" s="30">
        <f t="shared" si="98"/>
        <v>4</v>
      </c>
      <c r="H392">
        <f>COUNTIFS(Grades!$A:$A,"="&amp;Alumn_Filtered!$A392,Grades!$J:$J,"=1",Grades!$P:$P,"&gt;=0.5",Grades!$I:$I,"="&amp;_xlfn.MINIFS(Grades!$I:$I,Grades!$A:$A,"="&amp;$A392))</f>
        <v>1</v>
      </c>
      <c r="I392" s="28">
        <f t="shared" si="99"/>
        <v>0.25</v>
      </c>
      <c r="J392">
        <f>COUNTIFS(Grades!$A:$A,"="&amp;Alumn_Filtered!$A392,Grades!$J:$J,"=1",Grades!$P:$P,"&lt;0.5",Grades!$I:$I,"="&amp;_xlfn.MINIFS(Grades!$I:$I,Grades!$A:$A,"="&amp;$A392))</f>
        <v>3</v>
      </c>
      <c r="K392" s="28">
        <f t="shared" si="100"/>
        <v>0.75</v>
      </c>
      <c r="L392" s="28">
        <f>_xlfn.MAXIFS(Grades!$P:$P,Grades!$A:$A,"="&amp;Alumn_Filtered!$A392,Grades!$J:$J,"=1",Grades!$I:$I,"="&amp;_xlfn.MINIFS(Grades!$I:$I,Grades!$A:$A,"="&amp;$A392))</f>
        <v>0.68333333333333324</v>
      </c>
      <c r="M392" s="28">
        <f>_xlfn.MINIFS(Grades!$P:$P,Grades!$A:$A,"="&amp;Alumn_Filtered!$A392,Grades!$J:$J,"=1",Grades!$I:$I,"="&amp;_xlfn.MINIFS(Grades!$I:$I,Grades!$A:$A,"="&amp;$A392))</f>
        <v>0.23333333333333331</v>
      </c>
      <c r="N392" s="28">
        <f>IF(G392&lt;&gt;0,SUMIFS(Grades!$P:$P,Grades!$P:$P,"&gt;0",Grades!$A:$A,"="&amp;Alumn_Filtered!$A392,Grades!$J:$J,"=1",Grades!$I:$I,"="&amp;_xlfn.MINIFS(Grades!$I:$I,Grades!$A:$A,"="&amp;$A392))/COUNTIFS(Grades!P:P,"&lt;&gt;BAD",Grades!P:P,"&lt;&gt;DRP",Grades!P:P,"&lt;&gt;CVL",Grades!$A:$A,"="&amp;Alumn_Filtered!$A392,Grades!$J:$J,"=1",Grades!$I:$I,"="&amp;_xlfn.MINIFS(Grades!$I:$I,Grades!$A:$A,"="&amp;$A392)),0)</f>
        <v>0.37499999999999994</v>
      </c>
      <c r="O392">
        <f>COUNTIFS(Grades!$A:$A,"="&amp;Alumn_Filtered!$A392,Grades!$J:$J,"=2",Grades!$I:$I,"="&amp;_xlfn.MINIFS(Grades!$I:$I,Grades!$A:$A,"="&amp;$A392))</f>
        <v>5</v>
      </c>
      <c r="P392">
        <f>COUNTIFS(Grades!$A:$A,"="&amp;Alumn_Filtered!$A392,Grades!$P:$P,"=DRP",Grades!$J:$J,"=2",Grades!$I:$I,"="&amp;_xlfn.MINIFS(Grades!$I:$I,Grades!$A:$A,"="&amp;$A392))</f>
        <v>0</v>
      </c>
      <c r="Q392">
        <f>COUNTIFS(Grades!$A:$A,"="&amp;Alumn_Filtered!$A392,Grades!$P:$P,"=BAD",Grades!$J:$J,"=2",Grades!$I:$I,"="&amp;_xlfn.MINIFS(Grades!$I:$I,Grades!$A:$A,"="&amp;$A392))</f>
        <v>5</v>
      </c>
      <c r="R392">
        <f>COUNTIFS(Grades!$A:$A,"="&amp;Alumn_Filtered!$A392,Grades!$P:$P,"CVL",Grades!$J:$J,"=2",Grades!$I:$I,"="&amp;_xlfn.MINIFS(Grades!$I:$I,Grades!$A:$A,"="&amp;$A392))</f>
        <v>0</v>
      </c>
      <c r="S392">
        <f t="shared" si="111"/>
        <v>0</v>
      </c>
      <c r="T392">
        <f>COUNTIFS(Grades!$A:$A,"="&amp;Alumn_Filtered!$A392,Grades!$J:$J,"=2",Grades!$P:$P,"&gt;=0.5",Grades!$I:$I,"="&amp;_xlfn.MINIFS(Grades!$I:$I,Grades!$A:$A,"="&amp;$A392))</f>
        <v>0</v>
      </c>
      <c r="U392" s="28">
        <f t="shared" si="101"/>
        <v>0</v>
      </c>
      <c r="V392">
        <f>COUNTIFS(Grades!$A:$A,"="&amp;Alumn_Filtered!$A392,Grades!$J:$J,"=2",Grades!$P:$P,"&lt;0.5",Grades!$I:$I,"="&amp;_xlfn.MINIFS(Grades!$I:$I,Grades!$A:$A,"="&amp;$A392))</f>
        <v>0</v>
      </c>
      <c r="W392" s="28">
        <f t="shared" si="102"/>
        <v>0</v>
      </c>
      <c r="X392" s="28">
        <f>_xlfn.MAXIFS(Grades!$P:$P,Grades!$A:$A,"="&amp;Alumn_Filtered!$A392,Grades!$J:$J,"=2",Grades!$I:$I,"="&amp;_xlfn.MINIFS(Grades!$I:$I,Grades!$A:$A,"="&amp;$A392))</f>
        <v>0</v>
      </c>
      <c r="Y392" s="28">
        <f>_xlfn.MINIFS(Grades!$P:$P,Grades!$A:$A,"="&amp;Alumn_Filtered!$A392,Grades!$J:$J,"=2",Grades!$I:$I,"="&amp;_xlfn.MINIFS(Grades!$I:$I,Grades!$A:$A,"="&amp;$A392))</f>
        <v>0</v>
      </c>
      <c r="Z392" s="28">
        <f>IF(S392&lt;&gt;0,SUMIFS(Grades!$P:$P,Grades!$P:$P,"&gt;0",Grades!$A:$A,"="&amp;Alumn_Filtered!$A392,Grades!$J:$J,"=2",Grades!$I:$I,"="&amp;_xlfn.MINIFS(Grades!$I:$I,Grades!$A:$A,"="&amp;$A392))/COUNTIFS(Grades!P:P,"&lt;&gt;BAD",Grades!P:P,"&lt;&gt;DRP",Grades!P:P,"&lt;&gt;CVL",Grades!$A:$A,"="&amp;Alumn_Filtered!$A392,Grades!$J:$J,"=2",Grades!$I:$I,"="&amp;_xlfn.MINIFS(Grades!$I:$I,Grades!$A:$A,"="&amp;$A392)),0)</f>
        <v>0</v>
      </c>
      <c r="AA392" s="28">
        <f t="shared" si="103"/>
        <v>-0.37499999999999994</v>
      </c>
      <c r="AB392">
        <f t="shared" ca="1" si="97"/>
        <v>20</v>
      </c>
      <c r="AC392" t="str">
        <f>LEFT(VLOOKUP($A392,Ingresos!$C:$X,5,FALSE),1)</f>
        <v>S</v>
      </c>
      <c r="AD392">
        <f t="shared" si="104"/>
        <v>1</v>
      </c>
      <c r="AE392" t="str">
        <f>LEFT(VLOOKUP($A392,Ingresos!$C:$X,6,FALSE),1)</f>
        <v>R</v>
      </c>
      <c r="AF392">
        <f t="shared" si="105"/>
        <v>1</v>
      </c>
      <c r="AG392">
        <f>VLOOKUP($A392,Ingresos!$C:$X,9,FALSE)</f>
        <v>538</v>
      </c>
      <c r="AH392" s="28">
        <f t="shared" si="106"/>
        <v>0.53484602917341972</v>
      </c>
      <c r="AI392">
        <f>VLOOKUP($A392,Ingresos!$C:$X,10,FALSE)</f>
        <v>538</v>
      </c>
      <c r="AJ392" s="28">
        <f t="shared" si="107"/>
        <v>0.53484602917341972</v>
      </c>
      <c r="AK392">
        <f>VLOOKUP($A392,Ingresos!$C:$X,11,FALSE)</f>
        <v>505</v>
      </c>
      <c r="AL392" s="28">
        <f t="shared" si="108"/>
        <v>0.48136142625607781</v>
      </c>
      <c r="AM392">
        <f>VLOOKUP($A392,Ingresos!$C:$X,12,FALSE)</f>
        <v>594</v>
      </c>
      <c r="AN392" s="28">
        <f t="shared" si="109"/>
        <v>0.62560777957860614</v>
      </c>
      <c r="AO392">
        <f>VLOOKUP($A392,Ingresos!$C:$X,18,FALSE)</f>
        <v>13</v>
      </c>
      <c r="AP392">
        <f t="shared" si="96"/>
        <v>13</v>
      </c>
      <c r="AQ392" t="str">
        <f>VLOOKUP($A392,Ingresos!$C:$X,19,FALSE)</f>
        <v>H1</v>
      </c>
      <c r="AR392">
        <f t="shared" si="110"/>
        <v>1</v>
      </c>
      <c r="AS392">
        <f>VLOOKUP($A392,Ingresos!$C:$X,22,FALSE)</f>
        <v>5</v>
      </c>
    </row>
    <row r="393" spans="1:45" x14ac:dyDescent="0.25">
      <c r="A393">
        <v>196326960</v>
      </c>
      <c r="B393">
        <f>IF((_xlfn.MAXIFS(Grades!$I:$I,Grades!$A:$A,"="&amp;$A393)-_xlfn.MINIFS(Grades!$I:$I,Grades!$A:$A,"="&amp;$A393))=0,0,1)</f>
        <v>1</v>
      </c>
      <c r="C393">
        <f>COUNTIFS(Grades!$A:$A,"="&amp;Alumn_Filtered!$A393,Grades!$J:$J,"=1",Grades!$I:$I,"="&amp;_xlfn.MINIFS(Grades!$I:$I,Grades!$A:$A,"="&amp;$A393))</f>
        <v>6</v>
      </c>
      <c r="D393">
        <f>COUNTIFS(Grades!$A:$A,"="&amp;Alumn_Filtered!$A393,Grades!$P:$P,"=DRP",Grades!$J:$J,"=1",Grades!$I:$I,"="&amp;_xlfn.MINIFS(Grades!$I:$I,Grades!$A:$A,"="&amp;$A393))</f>
        <v>0</v>
      </c>
      <c r="E393">
        <f>COUNTIFS(Grades!$A:$A,"="&amp;Alumn_Filtered!$A393,Grades!$P:$P,"=BAD",Grades!$J:$J,"=1",Grades!$I:$I,"="&amp;_xlfn.MINIFS(Grades!$I:$I,Grades!$A:$A,"="&amp;$A393))</f>
        <v>0</v>
      </c>
      <c r="F393">
        <f>COUNTIFS(Grades!$A:$A,"="&amp;Alumn_Filtered!$A393,Grades!$P:$P,"CVL",Grades!$J:$J,"=1",Grades!$I:$I,"="&amp;_xlfn.MINIFS(Grades!$I:$I,Grades!$A:$A,"="&amp;$A393))</f>
        <v>0</v>
      </c>
      <c r="G393" s="30">
        <f t="shared" si="98"/>
        <v>6</v>
      </c>
      <c r="H393">
        <f>COUNTIFS(Grades!$A:$A,"="&amp;Alumn_Filtered!$A393,Grades!$J:$J,"=1",Grades!$P:$P,"&gt;=0.5",Grades!$I:$I,"="&amp;_xlfn.MINIFS(Grades!$I:$I,Grades!$A:$A,"="&amp;$A393))</f>
        <v>6</v>
      </c>
      <c r="I393" s="28">
        <f t="shared" si="99"/>
        <v>1</v>
      </c>
      <c r="J393">
        <f>COUNTIFS(Grades!$A:$A,"="&amp;Alumn_Filtered!$A393,Grades!$J:$J,"=1",Grades!$P:$P,"&lt;0.5",Grades!$I:$I,"="&amp;_xlfn.MINIFS(Grades!$I:$I,Grades!$A:$A,"="&amp;$A393))</f>
        <v>0</v>
      </c>
      <c r="K393" s="28">
        <f t="shared" si="100"/>
        <v>0</v>
      </c>
      <c r="L393" s="28">
        <f>_xlfn.MAXIFS(Grades!$P:$P,Grades!$A:$A,"="&amp;Alumn_Filtered!$A393,Grades!$J:$J,"=1",Grades!$I:$I,"="&amp;_xlfn.MINIFS(Grades!$I:$I,Grades!$A:$A,"="&amp;$A393))</f>
        <v>0.85</v>
      </c>
      <c r="M393" s="28">
        <f>_xlfn.MINIFS(Grades!$P:$P,Grades!$A:$A,"="&amp;Alumn_Filtered!$A393,Grades!$J:$J,"=1",Grades!$I:$I,"="&amp;_xlfn.MINIFS(Grades!$I:$I,Grades!$A:$A,"="&amp;$A393))</f>
        <v>0.66666666666666663</v>
      </c>
      <c r="N393" s="28">
        <f>IF(G393&lt;&gt;0,SUMIFS(Grades!$P:$P,Grades!$P:$P,"&gt;0",Grades!$A:$A,"="&amp;Alumn_Filtered!$A393,Grades!$J:$J,"=1",Grades!$I:$I,"="&amp;_xlfn.MINIFS(Grades!$I:$I,Grades!$A:$A,"="&amp;$A393))/COUNTIFS(Grades!P:P,"&lt;&gt;BAD",Grades!P:P,"&lt;&gt;DRP",Grades!P:P,"&lt;&gt;CVL",Grades!$A:$A,"="&amp;Alumn_Filtered!$A393,Grades!$J:$J,"=1",Grades!$I:$I,"="&amp;_xlfn.MINIFS(Grades!$I:$I,Grades!$A:$A,"="&amp;$A393)),0)</f>
        <v>0.72777777777777786</v>
      </c>
      <c r="O393">
        <f>COUNTIFS(Grades!$A:$A,"="&amp;Alumn_Filtered!$A393,Grades!$J:$J,"=2",Grades!$I:$I,"="&amp;_xlfn.MINIFS(Grades!$I:$I,Grades!$A:$A,"="&amp;$A393))</f>
        <v>6</v>
      </c>
      <c r="P393">
        <f>COUNTIFS(Grades!$A:$A,"="&amp;Alumn_Filtered!$A393,Grades!$P:$P,"=DRP",Grades!$J:$J,"=2",Grades!$I:$I,"="&amp;_xlfn.MINIFS(Grades!$I:$I,Grades!$A:$A,"="&amp;$A393))</f>
        <v>0</v>
      </c>
      <c r="Q393">
        <f>COUNTIFS(Grades!$A:$A,"="&amp;Alumn_Filtered!$A393,Grades!$P:$P,"=BAD",Grades!$J:$J,"=2",Grades!$I:$I,"="&amp;_xlfn.MINIFS(Grades!$I:$I,Grades!$A:$A,"="&amp;$A393))</f>
        <v>0</v>
      </c>
      <c r="R393">
        <f>COUNTIFS(Grades!$A:$A,"="&amp;Alumn_Filtered!$A393,Grades!$P:$P,"CVL",Grades!$J:$J,"=2",Grades!$I:$I,"="&amp;_xlfn.MINIFS(Grades!$I:$I,Grades!$A:$A,"="&amp;$A393))</f>
        <v>0</v>
      </c>
      <c r="S393">
        <f t="shared" si="111"/>
        <v>6</v>
      </c>
      <c r="T393">
        <f>COUNTIFS(Grades!$A:$A,"="&amp;Alumn_Filtered!$A393,Grades!$J:$J,"=2",Grades!$P:$P,"&gt;=0.5",Grades!$I:$I,"="&amp;_xlfn.MINIFS(Grades!$I:$I,Grades!$A:$A,"="&amp;$A393))</f>
        <v>5</v>
      </c>
      <c r="U393" s="28">
        <f t="shared" si="101"/>
        <v>0.83333333333333337</v>
      </c>
      <c r="V393">
        <f>COUNTIFS(Grades!$A:$A,"="&amp;Alumn_Filtered!$A393,Grades!$J:$J,"=2",Grades!$P:$P,"&lt;0.5",Grades!$I:$I,"="&amp;_xlfn.MINIFS(Grades!$I:$I,Grades!$A:$A,"="&amp;$A393))</f>
        <v>1</v>
      </c>
      <c r="W393" s="28">
        <f t="shared" si="102"/>
        <v>0.16666666666666666</v>
      </c>
      <c r="X393" s="28">
        <f>_xlfn.MAXIFS(Grades!$P:$P,Grades!$A:$A,"="&amp;Alumn_Filtered!$A393,Grades!$J:$J,"=2",Grades!$I:$I,"="&amp;_xlfn.MINIFS(Grades!$I:$I,Grades!$A:$A,"="&amp;$A393))</f>
        <v>0.73333333333333339</v>
      </c>
      <c r="Y393" s="28">
        <f>_xlfn.MINIFS(Grades!$P:$P,Grades!$A:$A,"="&amp;Alumn_Filtered!$A393,Grades!$J:$J,"=2",Grades!$I:$I,"="&amp;_xlfn.MINIFS(Grades!$I:$I,Grades!$A:$A,"="&amp;$A393))</f>
        <v>0.46666666666666662</v>
      </c>
      <c r="Z393" s="28">
        <f>IF(S393&lt;&gt;0,SUMIFS(Grades!$P:$P,Grades!$P:$P,"&gt;0",Grades!$A:$A,"="&amp;Alumn_Filtered!$A393,Grades!$J:$J,"=2",Grades!$I:$I,"="&amp;_xlfn.MINIFS(Grades!$I:$I,Grades!$A:$A,"="&amp;$A393))/COUNTIFS(Grades!P:P,"&lt;&gt;BAD",Grades!P:P,"&lt;&gt;DRP",Grades!P:P,"&lt;&gt;CVL",Grades!$A:$A,"="&amp;Alumn_Filtered!$A393,Grades!$J:$J,"=2",Grades!$I:$I,"="&amp;_xlfn.MINIFS(Grades!$I:$I,Grades!$A:$A,"="&amp;$A393)),0)</f>
        <v>0.58333333333333337</v>
      </c>
      <c r="AA393" s="28">
        <f t="shared" si="103"/>
        <v>-0.14444444444444449</v>
      </c>
      <c r="AB393">
        <f t="shared" ca="1" si="97"/>
        <v>20</v>
      </c>
      <c r="AC393" t="str">
        <f>LEFT(VLOOKUP($A393,Ingresos!$C:$X,5,FALSE),1)</f>
        <v>S</v>
      </c>
      <c r="AD393">
        <f t="shared" si="104"/>
        <v>1</v>
      </c>
      <c r="AE393" t="str">
        <f>LEFT(VLOOKUP($A393,Ingresos!$C:$X,6,FALSE),1)</f>
        <v>R</v>
      </c>
      <c r="AF393">
        <f t="shared" si="105"/>
        <v>1</v>
      </c>
      <c r="AG393">
        <f>VLOOKUP($A393,Ingresos!$C:$X,9,FALSE)</f>
        <v>513</v>
      </c>
      <c r="AH393" s="28">
        <f t="shared" si="106"/>
        <v>0.49432739059967584</v>
      </c>
      <c r="AI393">
        <f>VLOOKUP($A393,Ingresos!$C:$X,10,FALSE)</f>
        <v>513</v>
      </c>
      <c r="AJ393" s="28">
        <f t="shared" si="107"/>
        <v>0.49432739059967584</v>
      </c>
      <c r="AK393">
        <f>VLOOKUP($A393,Ingresos!$C:$X,11,FALSE)</f>
        <v>597</v>
      </c>
      <c r="AL393" s="28">
        <f t="shared" si="108"/>
        <v>0.63047001620745546</v>
      </c>
      <c r="AM393">
        <f>VLOOKUP($A393,Ingresos!$C:$X,12,FALSE)</f>
        <v>633</v>
      </c>
      <c r="AN393" s="28">
        <f t="shared" si="109"/>
        <v>0.68881685575364671</v>
      </c>
      <c r="AO393" t="str">
        <f>VLOOKUP($A393,Ingresos!$C:$X,18,FALSE)</f>
        <v>RM</v>
      </c>
      <c r="AP393">
        <f t="shared" si="96"/>
        <v>13</v>
      </c>
      <c r="AQ393" t="str">
        <f>VLOOKUP($A393,Ingresos!$C:$X,19,FALSE)</f>
        <v>H1</v>
      </c>
      <c r="AR393">
        <f t="shared" si="110"/>
        <v>1</v>
      </c>
      <c r="AS393">
        <f>VLOOKUP($A393,Ingresos!$C:$X,22,FALSE)</f>
        <v>5</v>
      </c>
    </row>
    <row r="394" spans="1:45" x14ac:dyDescent="0.25">
      <c r="A394">
        <v>196338497</v>
      </c>
      <c r="B394">
        <f>IF((_xlfn.MAXIFS(Grades!$I:$I,Grades!$A:$A,"="&amp;$A394)-_xlfn.MINIFS(Grades!$I:$I,Grades!$A:$A,"="&amp;$A394))=0,0,1)</f>
        <v>1</v>
      </c>
      <c r="C394">
        <f>COUNTIFS(Grades!$A:$A,"="&amp;Alumn_Filtered!$A394,Grades!$J:$J,"=1",Grades!$I:$I,"="&amp;_xlfn.MINIFS(Grades!$I:$I,Grades!$A:$A,"="&amp;$A394))</f>
        <v>6</v>
      </c>
      <c r="D394">
        <f>COUNTIFS(Grades!$A:$A,"="&amp;Alumn_Filtered!$A394,Grades!$P:$P,"=DRP",Grades!$J:$J,"=1",Grades!$I:$I,"="&amp;_xlfn.MINIFS(Grades!$I:$I,Grades!$A:$A,"="&amp;$A394))</f>
        <v>0</v>
      </c>
      <c r="E394">
        <f>COUNTIFS(Grades!$A:$A,"="&amp;Alumn_Filtered!$A394,Grades!$P:$P,"=BAD",Grades!$J:$J,"=1",Grades!$I:$I,"="&amp;_xlfn.MINIFS(Grades!$I:$I,Grades!$A:$A,"="&amp;$A394))</f>
        <v>0</v>
      </c>
      <c r="F394">
        <f>COUNTIFS(Grades!$A:$A,"="&amp;Alumn_Filtered!$A394,Grades!$P:$P,"CVL",Grades!$J:$J,"=1",Grades!$I:$I,"="&amp;_xlfn.MINIFS(Grades!$I:$I,Grades!$A:$A,"="&amp;$A394))</f>
        <v>0</v>
      </c>
      <c r="G394" s="30">
        <f t="shared" si="98"/>
        <v>6</v>
      </c>
      <c r="H394">
        <f>COUNTIFS(Grades!$A:$A,"="&amp;Alumn_Filtered!$A394,Grades!$J:$J,"=1",Grades!$P:$P,"&gt;=0.5",Grades!$I:$I,"="&amp;_xlfn.MINIFS(Grades!$I:$I,Grades!$A:$A,"="&amp;$A394))</f>
        <v>5</v>
      </c>
      <c r="I394" s="28">
        <f t="shared" si="99"/>
        <v>0.83333333333333337</v>
      </c>
      <c r="J394">
        <f>COUNTIFS(Grades!$A:$A,"="&amp;Alumn_Filtered!$A394,Grades!$J:$J,"=1",Grades!$P:$P,"&lt;0.5",Grades!$I:$I,"="&amp;_xlfn.MINIFS(Grades!$I:$I,Grades!$A:$A,"="&amp;$A394))</f>
        <v>1</v>
      </c>
      <c r="K394" s="28">
        <f t="shared" si="100"/>
        <v>0.16666666666666666</v>
      </c>
      <c r="L394" s="28">
        <f>_xlfn.MAXIFS(Grades!$P:$P,Grades!$A:$A,"="&amp;Alumn_Filtered!$A394,Grades!$J:$J,"=1",Grades!$I:$I,"="&amp;_xlfn.MINIFS(Grades!$I:$I,Grades!$A:$A,"="&amp;$A394))</f>
        <v>0.85</v>
      </c>
      <c r="M394" s="28">
        <f>_xlfn.MINIFS(Grades!$P:$P,Grades!$A:$A,"="&amp;Alumn_Filtered!$A394,Grades!$J:$J,"=1",Grades!$I:$I,"="&amp;_xlfn.MINIFS(Grades!$I:$I,Grades!$A:$A,"="&amp;$A394))</f>
        <v>0.20000000000000004</v>
      </c>
      <c r="N394" s="28">
        <f>IF(G394&lt;&gt;0,SUMIFS(Grades!$P:$P,Grades!$P:$P,"&gt;0",Grades!$A:$A,"="&amp;Alumn_Filtered!$A394,Grades!$J:$J,"=1",Grades!$I:$I,"="&amp;_xlfn.MINIFS(Grades!$I:$I,Grades!$A:$A,"="&amp;$A394))/COUNTIFS(Grades!P:P,"&lt;&gt;BAD",Grades!P:P,"&lt;&gt;DRP",Grades!P:P,"&lt;&gt;CVL",Grades!$A:$A,"="&amp;Alumn_Filtered!$A394,Grades!$J:$J,"=1",Grades!$I:$I,"="&amp;_xlfn.MINIFS(Grades!$I:$I,Grades!$A:$A,"="&amp;$A394)),0)</f>
        <v>0.625</v>
      </c>
      <c r="O394">
        <f>COUNTIFS(Grades!$A:$A,"="&amp;Alumn_Filtered!$A394,Grades!$J:$J,"=2",Grades!$I:$I,"="&amp;_xlfn.MINIFS(Grades!$I:$I,Grades!$A:$A,"="&amp;$A394))</f>
        <v>7</v>
      </c>
      <c r="P394">
        <f>COUNTIFS(Grades!$A:$A,"="&amp;Alumn_Filtered!$A394,Grades!$P:$P,"=DRP",Grades!$J:$J,"=2",Grades!$I:$I,"="&amp;_xlfn.MINIFS(Grades!$I:$I,Grades!$A:$A,"="&amp;$A394))</f>
        <v>1</v>
      </c>
      <c r="Q394">
        <f>COUNTIFS(Grades!$A:$A,"="&amp;Alumn_Filtered!$A394,Grades!$P:$P,"=BAD",Grades!$J:$J,"=2",Grades!$I:$I,"="&amp;_xlfn.MINIFS(Grades!$I:$I,Grades!$A:$A,"="&amp;$A394))</f>
        <v>0</v>
      </c>
      <c r="R394">
        <f>COUNTIFS(Grades!$A:$A,"="&amp;Alumn_Filtered!$A394,Grades!$P:$P,"CVL",Grades!$J:$J,"=2",Grades!$I:$I,"="&amp;_xlfn.MINIFS(Grades!$I:$I,Grades!$A:$A,"="&amp;$A394))</f>
        <v>0</v>
      </c>
      <c r="S394">
        <f t="shared" si="111"/>
        <v>6</v>
      </c>
      <c r="T394">
        <f>COUNTIFS(Grades!$A:$A,"="&amp;Alumn_Filtered!$A394,Grades!$J:$J,"=2",Grades!$P:$P,"&gt;=0.5",Grades!$I:$I,"="&amp;_xlfn.MINIFS(Grades!$I:$I,Grades!$A:$A,"="&amp;$A394))</f>
        <v>6</v>
      </c>
      <c r="U394" s="28">
        <f t="shared" si="101"/>
        <v>1</v>
      </c>
      <c r="V394">
        <f>COUNTIFS(Grades!$A:$A,"="&amp;Alumn_Filtered!$A394,Grades!$J:$J,"=2",Grades!$P:$P,"&lt;0.5",Grades!$I:$I,"="&amp;_xlfn.MINIFS(Grades!$I:$I,Grades!$A:$A,"="&amp;$A394))</f>
        <v>0</v>
      </c>
      <c r="W394" s="28">
        <f t="shared" si="102"/>
        <v>0</v>
      </c>
      <c r="X394" s="28">
        <f>_xlfn.MAXIFS(Grades!$P:$P,Grades!$A:$A,"="&amp;Alumn_Filtered!$A394,Grades!$J:$J,"=2",Grades!$I:$I,"="&amp;_xlfn.MINIFS(Grades!$I:$I,Grades!$A:$A,"="&amp;$A394))</f>
        <v>0.9</v>
      </c>
      <c r="Y394" s="28">
        <f>_xlfn.MINIFS(Grades!$P:$P,Grades!$A:$A,"="&amp;Alumn_Filtered!$A394,Grades!$J:$J,"=2",Grades!$I:$I,"="&amp;_xlfn.MINIFS(Grades!$I:$I,Grades!$A:$A,"="&amp;$A394))</f>
        <v>0.56666666666666676</v>
      </c>
      <c r="Z394" s="28">
        <f>IF(S394&lt;&gt;0,SUMIFS(Grades!$P:$P,Grades!$P:$P,"&gt;0",Grades!$A:$A,"="&amp;Alumn_Filtered!$A394,Grades!$J:$J,"=2",Grades!$I:$I,"="&amp;_xlfn.MINIFS(Grades!$I:$I,Grades!$A:$A,"="&amp;$A394))/COUNTIFS(Grades!P:P,"&lt;&gt;BAD",Grades!P:P,"&lt;&gt;DRP",Grades!P:P,"&lt;&gt;CVL",Grades!$A:$A,"="&amp;Alumn_Filtered!$A394,Grades!$J:$J,"=2",Grades!$I:$I,"="&amp;_xlfn.MINIFS(Grades!$I:$I,Grades!$A:$A,"="&amp;$A394)),0)</f>
        <v>0.69444444444444453</v>
      </c>
      <c r="AA394" s="28">
        <f t="shared" si="103"/>
        <v>6.9444444444444531E-2</v>
      </c>
      <c r="AB394">
        <f t="shared" ca="1" si="97"/>
        <v>20</v>
      </c>
      <c r="AC394" t="str">
        <f>LEFT(VLOOKUP($A394,Ingresos!$C:$X,5,FALSE),1)</f>
        <v>S</v>
      </c>
      <c r="AD394">
        <f t="shared" si="104"/>
        <v>1</v>
      </c>
      <c r="AE394" t="str">
        <f>LEFT(VLOOKUP($A394,Ingresos!$C:$X,6,FALSE),1)</f>
        <v>R</v>
      </c>
      <c r="AF394">
        <f t="shared" si="105"/>
        <v>1</v>
      </c>
      <c r="AG394">
        <f>VLOOKUP($A394,Ingresos!$C:$X,9,FALSE)</f>
        <v>548</v>
      </c>
      <c r="AH394" s="28">
        <f t="shared" si="106"/>
        <v>0.55105348460291737</v>
      </c>
      <c r="AI394">
        <f>VLOOKUP($A394,Ingresos!$C:$X,10,FALSE)</f>
        <v>548</v>
      </c>
      <c r="AJ394" s="28">
        <f t="shared" si="107"/>
        <v>0.55105348460291737</v>
      </c>
      <c r="AK394">
        <f>VLOOKUP($A394,Ingresos!$C:$X,11,FALSE)</f>
        <v>477</v>
      </c>
      <c r="AL394" s="28">
        <f t="shared" si="108"/>
        <v>0.4359805510534846</v>
      </c>
      <c r="AM394">
        <f>VLOOKUP($A394,Ingresos!$C:$X,12,FALSE)</f>
        <v>639</v>
      </c>
      <c r="AN394" s="28">
        <f t="shared" si="109"/>
        <v>0.69854132901134525</v>
      </c>
      <c r="AO394">
        <f>VLOOKUP($A394,Ingresos!$C:$X,18,FALSE)</f>
        <v>13</v>
      </c>
      <c r="AP394">
        <f t="shared" si="96"/>
        <v>13</v>
      </c>
      <c r="AQ394" t="str">
        <f>VLOOKUP($A394,Ingresos!$C:$X,19,FALSE)</f>
        <v>H1</v>
      </c>
      <c r="AR394">
        <f t="shared" si="110"/>
        <v>1</v>
      </c>
      <c r="AS394">
        <f>VLOOKUP($A394,Ingresos!$C:$X,22,FALSE)</f>
        <v>0</v>
      </c>
    </row>
    <row r="395" spans="1:45" x14ac:dyDescent="0.25">
      <c r="A395">
        <v>196345000</v>
      </c>
      <c r="B395">
        <f>IF((_xlfn.MAXIFS(Grades!$I:$I,Grades!$A:$A,"="&amp;$A395)-_xlfn.MINIFS(Grades!$I:$I,Grades!$A:$A,"="&amp;$A395))=0,0,1)</f>
        <v>0</v>
      </c>
      <c r="C395">
        <f>COUNTIFS(Grades!$A:$A,"="&amp;Alumn_Filtered!$A395,Grades!$J:$J,"=1",Grades!$I:$I,"="&amp;_xlfn.MINIFS(Grades!$I:$I,Grades!$A:$A,"="&amp;$A395))</f>
        <v>6</v>
      </c>
      <c r="D395">
        <f>COUNTIFS(Grades!$A:$A,"="&amp;Alumn_Filtered!$A395,Grades!$P:$P,"=DRP",Grades!$J:$J,"=1",Grades!$I:$I,"="&amp;_xlfn.MINIFS(Grades!$I:$I,Grades!$A:$A,"="&amp;$A395))</f>
        <v>0</v>
      </c>
      <c r="E395">
        <f>COUNTIFS(Grades!$A:$A,"="&amp;Alumn_Filtered!$A395,Grades!$P:$P,"=BAD",Grades!$J:$J,"=1",Grades!$I:$I,"="&amp;_xlfn.MINIFS(Grades!$I:$I,Grades!$A:$A,"="&amp;$A395))</f>
        <v>0</v>
      </c>
      <c r="F395">
        <f>COUNTIFS(Grades!$A:$A,"="&amp;Alumn_Filtered!$A395,Grades!$P:$P,"CVL",Grades!$J:$J,"=1",Grades!$I:$I,"="&amp;_xlfn.MINIFS(Grades!$I:$I,Grades!$A:$A,"="&amp;$A395))</f>
        <v>0</v>
      </c>
      <c r="G395" s="30">
        <f t="shared" si="98"/>
        <v>6</v>
      </c>
      <c r="H395">
        <f>COUNTIFS(Grades!$A:$A,"="&amp;Alumn_Filtered!$A395,Grades!$J:$J,"=1",Grades!$P:$P,"&gt;=0.5",Grades!$I:$I,"="&amp;_xlfn.MINIFS(Grades!$I:$I,Grades!$A:$A,"="&amp;$A395))</f>
        <v>4</v>
      </c>
      <c r="I395" s="28">
        <f t="shared" si="99"/>
        <v>0.66666666666666663</v>
      </c>
      <c r="J395">
        <f>COUNTIFS(Grades!$A:$A,"="&amp;Alumn_Filtered!$A395,Grades!$J:$J,"=1",Grades!$P:$P,"&lt;0.5",Grades!$I:$I,"="&amp;_xlfn.MINIFS(Grades!$I:$I,Grades!$A:$A,"="&amp;$A395))</f>
        <v>2</v>
      </c>
      <c r="K395" s="28">
        <f t="shared" si="100"/>
        <v>0.33333333333333331</v>
      </c>
      <c r="L395" s="28">
        <f>_xlfn.MAXIFS(Grades!$P:$P,Grades!$A:$A,"="&amp;Alumn_Filtered!$A395,Grades!$J:$J,"=1",Grades!$I:$I,"="&amp;_xlfn.MINIFS(Grades!$I:$I,Grades!$A:$A,"="&amp;$A395))</f>
        <v>0.79999999999999993</v>
      </c>
      <c r="M395" s="28">
        <f>_xlfn.MINIFS(Grades!$P:$P,Grades!$A:$A,"="&amp;Alumn_Filtered!$A395,Grades!$J:$J,"=1",Grades!$I:$I,"="&amp;_xlfn.MINIFS(Grades!$I:$I,Grades!$A:$A,"="&amp;$A395))</f>
        <v>0.39999999999999997</v>
      </c>
      <c r="N395" s="28">
        <f>IF(G395&lt;&gt;0,SUMIFS(Grades!$P:$P,Grades!$P:$P,"&gt;0",Grades!$A:$A,"="&amp;Alumn_Filtered!$A395,Grades!$J:$J,"=1",Grades!$I:$I,"="&amp;_xlfn.MINIFS(Grades!$I:$I,Grades!$A:$A,"="&amp;$A395))/COUNTIFS(Grades!P:P,"&lt;&gt;BAD",Grades!P:P,"&lt;&gt;DRP",Grades!P:P,"&lt;&gt;CVL",Grades!$A:$A,"="&amp;Alumn_Filtered!$A395,Grades!$J:$J,"=1",Grades!$I:$I,"="&amp;_xlfn.MINIFS(Grades!$I:$I,Grades!$A:$A,"="&amp;$A395)),0)</f>
        <v>0.58055555555555549</v>
      </c>
      <c r="O395">
        <f>COUNTIFS(Grades!$A:$A,"="&amp;Alumn_Filtered!$A395,Grades!$J:$J,"=2",Grades!$I:$I,"="&amp;_xlfn.MINIFS(Grades!$I:$I,Grades!$A:$A,"="&amp;$A395))</f>
        <v>7</v>
      </c>
      <c r="P395">
        <f>COUNTIFS(Grades!$A:$A,"="&amp;Alumn_Filtered!$A395,Grades!$P:$P,"=DRP",Grades!$J:$J,"=2",Grades!$I:$I,"="&amp;_xlfn.MINIFS(Grades!$I:$I,Grades!$A:$A,"="&amp;$A395))</f>
        <v>0</v>
      </c>
      <c r="Q395">
        <f>COUNTIFS(Grades!$A:$A,"="&amp;Alumn_Filtered!$A395,Grades!$P:$P,"=BAD",Grades!$J:$J,"=2",Grades!$I:$I,"="&amp;_xlfn.MINIFS(Grades!$I:$I,Grades!$A:$A,"="&amp;$A395))</f>
        <v>0</v>
      </c>
      <c r="R395">
        <f>COUNTIFS(Grades!$A:$A,"="&amp;Alumn_Filtered!$A395,Grades!$P:$P,"CVL",Grades!$J:$J,"=2",Grades!$I:$I,"="&amp;_xlfn.MINIFS(Grades!$I:$I,Grades!$A:$A,"="&amp;$A395))</f>
        <v>0</v>
      </c>
      <c r="S395">
        <f t="shared" si="111"/>
        <v>7</v>
      </c>
      <c r="T395">
        <f>COUNTIFS(Grades!$A:$A,"="&amp;Alumn_Filtered!$A395,Grades!$J:$J,"=2",Grades!$P:$P,"&gt;=0.5",Grades!$I:$I,"="&amp;_xlfn.MINIFS(Grades!$I:$I,Grades!$A:$A,"="&amp;$A395))</f>
        <v>0</v>
      </c>
      <c r="U395" s="28">
        <f t="shared" si="101"/>
        <v>0</v>
      </c>
      <c r="V395">
        <f>COUNTIFS(Grades!$A:$A,"="&amp;Alumn_Filtered!$A395,Grades!$J:$J,"=2",Grades!$P:$P,"&lt;0.5",Grades!$I:$I,"="&amp;_xlfn.MINIFS(Grades!$I:$I,Grades!$A:$A,"="&amp;$A395))</f>
        <v>7</v>
      </c>
      <c r="W395" s="28">
        <f t="shared" si="102"/>
        <v>1</v>
      </c>
      <c r="X395" s="28">
        <f>_xlfn.MAXIFS(Grades!$P:$P,Grades!$A:$A,"="&amp;Alumn_Filtered!$A395,Grades!$J:$J,"=2",Grades!$I:$I,"="&amp;_xlfn.MINIFS(Grades!$I:$I,Grades!$A:$A,"="&amp;$A395))</f>
        <v>0.3</v>
      </c>
      <c r="Y395" s="28">
        <f>_xlfn.MINIFS(Grades!$P:$P,Grades!$A:$A,"="&amp;Alumn_Filtered!$A395,Grades!$J:$J,"=2",Grades!$I:$I,"="&amp;_xlfn.MINIFS(Grades!$I:$I,Grades!$A:$A,"="&amp;$A395))</f>
        <v>0.16666666666666666</v>
      </c>
      <c r="Z395" s="28">
        <f>IF(S395&lt;&gt;0,SUMIFS(Grades!$P:$P,Grades!$P:$P,"&gt;0",Grades!$A:$A,"="&amp;Alumn_Filtered!$A395,Grades!$J:$J,"=2",Grades!$I:$I,"="&amp;_xlfn.MINIFS(Grades!$I:$I,Grades!$A:$A,"="&amp;$A395))/COUNTIFS(Grades!P:P,"&lt;&gt;BAD",Grades!P:P,"&lt;&gt;DRP",Grades!P:P,"&lt;&gt;CVL",Grades!$A:$A,"="&amp;Alumn_Filtered!$A395,Grades!$J:$J,"=2",Grades!$I:$I,"="&amp;_xlfn.MINIFS(Grades!$I:$I,Grades!$A:$A,"="&amp;$A395)),0)</f>
        <v>0.23333333333333334</v>
      </c>
      <c r="AA395" s="28">
        <f t="shared" si="103"/>
        <v>-0.34722222222222215</v>
      </c>
      <c r="AB395">
        <f t="shared" ca="1" si="97"/>
        <v>20</v>
      </c>
      <c r="AC395" t="str">
        <f>LEFT(VLOOKUP($A395,Ingresos!$C:$X,5,FALSE),1)</f>
        <v>S</v>
      </c>
      <c r="AD395">
        <f t="shared" si="104"/>
        <v>1</v>
      </c>
      <c r="AE395" t="str">
        <f>LEFT(VLOOKUP($A395,Ingresos!$C:$X,6,FALSE),1)</f>
        <v>R</v>
      </c>
      <c r="AF395">
        <f t="shared" si="105"/>
        <v>1</v>
      </c>
      <c r="AG395">
        <f>VLOOKUP($A395,Ingresos!$C:$X,9,FALSE)</f>
        <v>538</v>
      </c>
      <c r="AH395" s="28">
        <f t="shared" si="106"/>
        <v>0.53484602917341972</v>
      </c>
      <c r="AI395">
        <f>VLOOKUP($A395,Ingresos!$C:$X,10,FALSE)</f>
        <v>553</v>
      </c>
      <c r="AJ395" s="28">
        <f t="shared" si="107"/>
        <v>0.55915721231766613</v>
      </c>
      <c r="AK395">
        <f>VLOOKUP($A395,Ingresos!$C:$X,11,FALSE)</f>
        <v>657</v>
      </c>
      <c r="AL395" s="28">
        <f t="shared" si="108"/>
        <v>0.72771474878444087</v>
      </c>
      <c r="AM395">
        <f>VLOOKUP($A395,Ingresos!$C:$X,12,FALSE)</f>
        <v>637</v>
      </c>
      <c r="AN395" s="28">
        <f t="shared" si="109"/>
        <v>0.6952998379254457</v>
      </c>
      <c r="AO395" t="str">
        <f>VLOOKUP($A395,Ingresos!$C:$X,18,FALSE)</f>
        <v>RM</v>
      </c>
      <c r="AP395">
        <f t="shared" si="96"/>
        <v>13</v>
      </c>
      <c r="AQ395" t="str">
        <f>VLOOKUP($A395,Ingresos!$C:$X,19,FALSE)</f>
        <v>H1</v>
      </c>
      <c r="AR395">
        <f t="shared" si="110"/>
        <v>1</v>
      </c>
      <c r="AS395">
        <f>VLOOKUP($A395,Ingresos!$C:$X,22,FALSE)</f>
        <v>9</v>
      </c>
    </row>
    <row r="396" spans="1:45" x14ac:dyDescent="0.25">
      <c r="A396">
        <v>196359419</v>
      </c>
      <c r="B396">
        <f>IF((_xlfn.MAXIFS(Grades!$I:$I,Grades!$A:$A,"="&amp;$A396)-_xlfn.MINIFS(Grades!$I:$I,Grades!$A:$A,"="&amp;$A396))=0,0,1)</f>
        <v>0</v>
      </c>
      <c r="C396">
        <f>COUNTIFS(Grades!$A:$A,"="&amp;Alumn_Filtered!$A396,Grades!$J:$J,"=1",Grades!$I:$I,"="&amp;_xlfn.MINIFS(Grades!$I:$I,Grades!$A:$A,"="&amp;$A396))</f>
        <v>6</v>
      </c>
      <c r="D396">
        <f>COUNTIFS(Grades!$A:$A,"="&amp;Alumn_Filtered!$A396,Grades!$P:$P,"=DRP",Grades!$J:$J,"=1",Grades!$I:$I,"="&amp;_xlfn.MINIFS(Grades!$I:$I,Grades!$A:$A,"="&amp;$A396))</f>
        <v>0</v>
      </c>
      <c r="E396">
        <f>COUNTIFS(Grades!$A:$A,"="&amp;Alumn_Filtered!$A396,Grades!$P:$P,"=BAD",Grades!$J:$J,"=1",Grades!$I:$I,"="&amp;_xlfn.MINIFS(Grades!$I:$I,Grades!$A:$A,"="&amp;$A396))</f>
        <v>0</v>
      </c>
      <c r="F396">
        <f>COUNTIFS(Grades!$A:$A,"="&amp;Alumn_Filtered!$A396,Grades!$P:$P,"CVL",Grades!$J:$J,"=1",Grades!$I:$I,"="&amp;_xlfn.MINIFS(Grades!$I:$I,Grades!$A:$A,"="&amp;$A396))</f>
        <v>0</v>
      </c>
      <c r="G396" s="30">
        <f t="shared" si="98"/>
        <v>6</v>
      </c>
      <c r="H396">
        <f>COUNTIFS(Grades!$A:$A,"="&amp;Alumn_Filtered!$A396,Grades!$J:$J,"=1",Grades!$P:$P,"&gt;=0.5",Grades!$I:$I,"="&amp;_xlfn.MINIFS(Grades!$I:$I,Grades!$A:$A,"="&amp;$A396))</f>
        <v>6</v>
      </c>
      <c r="I396" s="28">
        <f t="shared" si="99"/>
        <v>1</v>
      </c>
      <c r="J396">
        <f>COUNTIFS(Grades!$A:$A,"="&amp;Alumn_Filtered!$A396,Grades!$J:$J,"=1",Grades!$P:$P,"&lt;0.5",Grades!$I:$I,"="&amp;_xlfn.MINIFS(Grades!$I:$I,Grades!$A:$A,"="&amp;$A396))</f>
        <v>0</v>
      </c>
      <c r="K396" s="28">
        <f t="shared" si="100"/>
        <v>0</v>
      </c>
      <c r="L396" s="28">
        <f>_xlfn.MAXIFS(Grades!$P:$P,Grades!$A:$A,"="&amp;Alumn_Filtered!$A396,Grades!$J:$J,"=1",Grades!$I:$I,"="&amp;_xlfn.MINIFS(Grades!$I:$I,Grades!$A:$A,"="&amp;$A396))</f>
        <v>0.93333333333333324</v>
      </c>
      <c r="M396" s="28">
        <f>_xlfn.MINIFS(Grades!$P:$P,Grades!$A:$A,"="&amp;Alumn_Filtered!$A396,Grades!$J:$J,"=1",Grades!$I:$I,"="&amp;_xlfn.MINIFS(Grades!$I:$I,Grades!$A:$A,"="&amp;$A396))</f>
        <v>0.5</v>
      </c>
      <c r="N396" s="28">
        <f>IF(G396&lt;&gt;0,SUMIFS(Grades!$P:$P,Grades!$P:$P,"&gt;0",Grades!$A:$A,"="&amp;Alumn_Filtered!$A396,Grades!$J:$J,"=1",Grades!$I:$I,"="&amp;_xlfn.MINIFS(Grades!$I:$I,Grades!$A:$A,"="&amp;$A396))/COUNTIFS(Grades!P:P,"&lt;&gt;BAD",Grades!P:P,"&lt;&gt;DRP",Grades!P:P,"&lt;&gt;CVL",Grades!$A:$A,"="&amp;Alumn_Filtered!$A396,Grades!$J:$J,"=1",Grades!$I:$I,"="&amp;_xlfn.MINIFS(Grades!$I:$I,Grades!$A:$A,"="&amp;$A396)),0)</f>
        <v>0.72222222222222221</v>
      </c>
      <c r="O396">
        <f>COUNTIFS(Grades!$A:$A,"="&amp;Alumn_Filtered!$A396,Grades!$J:$J,"=2",Grades!$I:$I,"="&amp;_xlfn.MINIFS(Grades!$I:$I,Grades!$A:$A,"="&amp;$A396))</f>
        <v>7</v>
      </c>
      <c r="P396">
        <f>COUNTIFS(Grades!$A:$A,"="&amp;Alumn_Filtered!$A396,Grades!$P:$P,"=DRP",Grades!$J:$J,"=2",Grades!$I:$I,"="&amp;_xlfn.MINIFS(Grades!$I:$I,Grades!$A:$A,"="&amp;$A396))</f>
        <v>0</v>
      </c>
      <c r="Q396">
        <f>COUNTIFS(Grades!$A:$A,"="&amp;Alumn_Filtered!$A396,Grades!$P:$P,"=BAD",Grades!$J:$J,"=2",Grades!$I:$I,"="&amp;_xlfn.MINIFS(Grades!$I:$I,Grades!$A:$A,"="&amp;$A396))</f>
        <v>3</v>
      </c>
      <c r="R396">
        <f>COUNTIFS(Grades!$A:$A,"="&amp;Alumn_Filtered!$A396,Grades!$P:$P,"CVL",Grades!$J:$J,"=2",Grades!$I:$I,"="&amp;_xlfn.MINIFS(Grades!$I:$I,Grades!$A:$A,"="&amp;$A396))</f>
        <v>0</v>
      </c>
      <c r="S396">
        <f t="shared" si="111"/>
        <v>4</v>
      </c>
      <c r="T396">
        <f>COUNTIFS(Grades!$A:$A,"="&amp;Alumn_Filtered!$A396,Grades!$J:$J,"=2",Grades!$P:$P,"&gt;=0.5",Grades!$I:$I,"="&amp;_xlfn.MINIFS(Grades!$I:$I,Grades!$A:$A,"="&amp;$A396))</f>
        <v>1</v>
      </c>
      <c r="U396" s="28">
        <f t="shared" si="101"/>
        <v>0.25</v>
      </c>
      <c r="V396">
        <f>COUNTIFS(Grades!$A:$A,"="&amp;Alumn_Filtered!$A396,Grades!$J:$J,"=2",Grades!$P:$P,"&lt;0.5",Grades!$I:$I,"="&amp;_xlfn.MINIFS(Grades!$I:$I,Grades!$A:$A,"="&amp;$A396))</f>
        <v>3</v>
      </c>
      <c r="W396" s="28">
        <f t="shared" si="102"/>
        <v>0.75</v>
      </c>
      <c r="X396" s="28">
        <f>_xlfn.MAXIFS(Grades!$P:$P,Grades!$A:$A,"="&amp;Alumn_Filtered!$A396,Grades!$J:$J,"=2",Grades!$I:$I,"="&amp;_xlfn.MINIFS(Grades!$I:$I,Grades!$A:$A,"="&amp;$A396))</f>
        <v>0.81666666666666676</v>
      </c>
      <c r="Y396" s="28">
        <f>_xlfn.MINIFS(Grades!$P:$P,Grades!$A:$A,"="&amp;Alumn_Filtered!$A396,Grades!$J:$J,"=2",Grades!$I:$I,"="&amp;_xlfn.MINIFS(Grades!$I:$I,Grades!$A:$A,"="&amp;$A396))</f>
        <v>0.3</v>
      </c>
      <c r="Z396" s="28">
        <f>IF(S396&lt;&gt;0,SUMIFS(Grades!$P:$P,Grades!$P:$P,"&gt;0",Grades!$A:$A,"="&amp;Alumn_Filtered!$A396,Grades!$J:$J,"=2",Grades!$I:$I,"="&amp;_xlfn.MINIFS(Grades!$I:$I,Grades!$A:$A,"="&amp;$A396))/COUNTIFS(Grades!P:P,"&lt;&gt;BAD",Grades!P:P,"&lt;&gt;DRP",Grades!P:P,"&lt;&gt;CVL",Grades!$A:$A,"="&amp;Alumn_Filtered!$A396,Grades!$J:$J,"=2",Grades!$I:$I,"="&amp;_xlfn.MINIFS(Grades!$I:$I,Grades!$A:$A,"="&amp;$A396)),0)</f>
        <v>0.47916666666666674</v>
      </c>
      <c r="AA396" s="28">
        <f t="shared" si="103"/>
        <v>-0.24305555555555547</v>
      </c>
      <c r="AB396">
        <f t="shared" ca="1" si="97"/>
        <v>20</v>
      </c>
      <c r="AC396" t="str">
        <f>LEFT(VLOOKUP($A396,Ingresos!$C:$X,5,FALSE),1)</f>
        <v>T</v>
      </c>
      <c r="AD396">
        <f t="shared" si="104"/>
        <v>0</v>
      </c>
      <c r="AE396" t="str">
        <f>LEFT(VLOOKUP($A396,Ingresos!$C:$X,6,FALSE),1)</f>
        <v>R</v>
      </c>
      <c r="AF396">
        <f t="shared" si="105"/>
        <v>1</v>
      </c>
      <c r="AG396">
        <f>VLOOKUP($A396,Ingresos!$C:$X,9,FALSE)</f>
        <v>507</v>
      </c>
      <c r="AH396" s="28">
        <f t="shared" si="106"/>
        <v>0.4846029173419773</v>
      </c>
      <c r="AI396">
        <f>VLOOKUP($A396,Ingresos!$C:$X,10,FALSE)</f>
        <v>507</v>
      </c>
      <c r="AJ396" s="28">
        <f t="shared" si="107"/>
        <v>0.4846029173419773</v>
      </c>
      <c r="AK396">
        <f>VLOOKUP($A396,Ingresos!$C:$X,11,FALSE)</f>
        <v>598</v>
      </c>
      <c r="AL396" s="28">
        <f t="shared" si="108"/>
        <v>0.63209076175040524</v>
      </c>
      <c r="AM396">
        <f>VLOOKUP($A396,Ingresos!$C:$X,12,FALSE)</f>
        <v>639</v>
      </c>
      <c r="AN396" s="28">
        <f t="shared" si="109"/>
        <v>0.69854132901134525</v>
      </c>
      <c r="AO396" t="str">
        <f>VLOOKUP($A396,Ingresos!$C:$X,18,FALSE)</f>
        <v>IX</v>
      </c>
      <c r="AP396">
        <f t="shared" si="96"/>
        <v>9</v>
      </c>
      <c r="AQ396" t="str">
        <f>VLOOKUP($A396,Ingresos!$C:$X,19,FALSE)</f>
        <v>H1</v>
      </c>
      <c r="AR396">
        <f t="shared" si="110"/>
        <v>1</v>
      </c>
      <c r="AS396">
        <f>VLOOKUP($A396,Ingresos!$C:$X,22,FALSE)</f>
        <v>9</v>
      </c>
    </row>
    <row r="397" spans="1:45" x14ac:dyDescent="0.25">
      <c r="A397">
        <v>196359567</v>
      </c>
      <c r="B397">
        <f>IF((_xlfn.MAXIFS(Grades!$I:$I,Grades!$A:$A,"="&amp;$A397)-_xlfn.MINIFS(Grades!$I:$I,Grades!$A:$A,"="&amp;$A397))=0,0,1)</f>
        <v>1</v>
      </c>
      <c r="C397">
        <f>COUNTIFS(Grades!$A:$A,"="&amp;Alumn_Filtered!$A397,Grades!$J:$J,"=1",Grades!$I:$I,"="&amp;_xlfn.MINIFS(Grades!$I:$I,Grades!$A:$A,"="&amp;$A397))</f>
        <v>6</v>
      </c>
      <c r="D397">
        <f>COUNTIFS(Grades!$A:$A,"="&amp;Alumn_Filtered!$A397,Grades!$P:$P,"=DRP",Grades!$J:$J,"=1",Grades!$I:$I,"="&amp;_xlfn.MINIFS(Grades!$I:$I,Grades!$A:$A,"="&amp;$A397))</f>
        <v>0</v>
      </c>
      <c r="E397">
        <f>COUNTIFS(Grades!$A:$A,"="&amp;Alumn_Filtered!$A397,Grades!$P:$P,"=BAD",Grades!$J:$J,"=1",Grades!$I:$I,"="&amp;_xlfn.MINIFS(Grades!$I:$I,Grades!$A:$A,"="&amp;$A397))</f>
        <v>1</v>
      </c>
      <c r="F397">
        <f>COUNTIFS(Grades!$A:$A,"="&amp;Alumn_Filtered!$A397,Grades!$P:$P,"CVL",Grades!$J:$J,"=1",Grades!$I:$I,"="&amp;_xlfn.MINIFS(Grades!$I:$I,Grades!$A:$A,"="&amp;$A397))</f>
        <v>0</v>
      </c>
      <c r="G397" s="30">
        <f t="shared" si="98"/>
        <v>5</v>
      </c>
      <c r="H397">
        <f>COUNTIFS(Grades!$A:$A,"="&amp;Alumn_Filtered!$A397,Grades!$J:$J,"=1",Grades!$P:$P,"&gt;=0.5",Grades!$I:$I,"="&amp;_xlfn.MINIFS(Grades!$I:$I,Grades!$A:$A,"="&amp;$A397))</f>
        <v>5</v>
      </c>
      <c r="I397" s="28">
        <f t="shared" si="99"/>
        <v>1</v>
      </c>
      <c r="J397">
        <f>COUNTIFS(Grades!$A:$A,"="&amp;Alumn_Filtered!$A397,Grades!$J:$J,"=1",Grades!$P:$P,"&lt;0.5",Grades!$I:$I,"="&amp;_xlfn.MINIFS(Grades!$I:$I,Grades!$A:$A,"="&amp;$A397))</f>
        <v>0</v>
      </c>
      <c r="K397" s="28">
        <f t="shared" si="100"/>
        <v>0</v>
      </c>
      <c r="L397" s="28">
        <f>_xlfn.MAXIFS(Grades!$P:$P,Grades!$A:$A,"="&amp;Alumn_Filtered!$A397,Grades!$J:$J,"=1",Grades!$I:$I,"="&amp;_xlfn.MINIFS(Grades!$I:$I,Grades!$A:$A,"="&amp;$A397))</f>
        <v>0.83333333333333337</v>
      </c>
      <c r="M397" s="28">
        <f>_xlfn.MINIFS(Grades!$P:$P,Grades!$A:$A,"="&amp;Alumn_Filtered!$A397,Grades!$J:$J,"=1",Grades!$I:$I,"="&amp;_xlfn.MINIFS(Grades!$I:$I,Grades!$A:$A,"="&amp;$A397))</f>
        <v>0.5</v>
      </c>
      <c r="N397" s="28">
        <f>IF(G397&lt;&gt;0,SUMIFS(Grades!$P:$P,Grades!$P:$P,"&gt;0",Grades!$A:$A,"="&amp;Alumn_Filtered!$A397,Grades!$J:$J,"=1",Grades!$I:$I,"="&amp;_xlfn.MINIFS(Grades!$I:$I,Grades!$A:$A,"="&amp;$A397))/COUNTIFS(Grades!P:P,"&lt;&gt;BAD",Grades!P:P,"&lt;&gt;DRP",Grades!P:P,"&lt;&gt;CVL",Grades!$A:$A,"="&amp;Alumn_Filtered!$A397,Grades!$J:$J,"=1",Grades!$I:$I,"="&amp;_xlfn.MINIFS(Grades!$I:$I,Grades!$A:$A,"="&amp;$A397)),0)</f>
        <v>0.6133333333333334</v>
      </c>
      <c r="O397">
        <f>COUNTIFS(Grades!$A:$A,"="&amp;Alumn_Filtered!$A397,Grades!$J:$J,"=2",Grades!$I:$I,"="&amp;_xlfn.MINIFS(Grades!$I:$I,Grades!$A:$A,"="&amp;$A397))</f>
        <v>6</v>
      </c>
      <c r="P397">
        <f>COUNTIFS(Grades!$A:$A,"="&amp;Alumn_Filtered!$A397,Grades!$P:$P,"=DRP",Grades!$J:$J,"=2",Grades!$I:$I,"="&amp;_xlfn.MINIFS(Grades!$I:$I,Grades!$A:$A,"="&amp;$A397))</f>
        <v>0</v>
      </c>
      <c r="Q397">
        <f>COUNTIFS(Grades!$A:$A,"="&amp;Alumn_Filtered!$A397,Grades!$P:$P,"=BAD",Grades!$J:$J,"=2",Grades!$I:$I,"="&amp;_xlfn.MINIFS(Grades!$I:$I,Grades!$A:$A,"="&amp;$A397))</f>
        <v>0</v>
      </c>
      <c r="R397">
        <f>COUNTIFS(Grades!$A:$A,"="&amp;Alumn_Filtered!$A397,Grades!$P:$P,"CVL",Grades!$J:$J,"=2",Grades!$I:$I,"="&amp;_xlfn.MINIFS(Grades!$I:$I,Grades!$A:$A,"="&amp;$A397))</f>
        <v>0</v>
      </c>
      <c r="S397">
        <f t="shared" si="111"/>
        <v>6</v>
      </c>
      <c r="T397">
        <f>COUNTIFS(Grades!$A:$A,"="&amp;Alumn_Filtered!$A397,Grades!$J:$J,"=2",Grades!$P:$P,"&gt;=0.5",Grades!$I:$I,"="&amp;_xlfn.MINIFS(Grades!$I:$I,Grades!$A:$A,"="&amp;$A397))</f>
        <v>3</v>
      </c>
      <c r="U397" s="28">
        <f t="shared" si="101"/>
        <v>0.5</v>
      </c>
      <c r="V397">
        <f>COUNTIFS(Grades!$A:$A,"="&amp;Alumn_Filtered!$A397,Grades!$J:$J,"=2",Grades!$P:$P,"&lt;0.5",Grades!$I:$I,"="&amp;_xlfn.MINIFS(Grades!$I:$I,Grades!$A:$A,"="&amp;$A397))</f>
        <v>3</v>
      </c>
      <c r="W397" s="28">
        <f t="shared" si="102"/>
        <v>0.5</v>
      </c>
      <c r="X397" s="28">
        <f>_xlfn.MAXIFS(Grades!$P:$P,Grades!$A:$A,"="&amp;Alumn_Filtered!$A397,Grades!$J:$J,"=2",Grades!$I:$I,"="&amp;_xlfn.MINIFS(Grades!$I:$I,Grades!$A:$A,"="&amp;$A397))</f>
        <v>0.79999999999999993</v>
      </c>
      <c r="Y397" s="28">
        <f>_xlfn.MINIFS(Grades!$P:$P,Grades!$A:$A,"="&amp;Alumn_Filtered!$A397,Grades!$J:$J,"=2",Grades!$I:$I,"="&amp;_xlfn.MINIFS(Grades!$I:$I,Grades!$A:$A,"="&amp;$A397))</f>
        <v>0.21666666666666665</v>
      </c>
      <c r="Z397" s="28">
        <f>IF(S397&lt;&gt;0,SUMIFS(Grades!$P:$P,Grades!$P:$P,"&gt;0",Grades!$A:$A,"="&amp;Alumn_Filtered!$A397,Grades!$J:$J,"=2",Grades!$I:$I,"="&amp;_xlfn.MINIFS(Grades!$I:$I,Grades!$A:$A,"="&amp;$A397))/COUNTIFS(Grades!P:P,"&lt;&gt;BAD",Grades!P:P,"&lt;&gt;DRP",Grades!P:P,"&lt;&gt;CVL",Grades!$A:$A,"="&amp;Alumn_Filtered!$A397,Grades!$J:$J,"=2",Grades!$I:$I,"="&amp;_xlfn.MINIFS(Grades!$I:$I,Grades!$A:$A,"="&amp;$A397)),0)</f>
        <v>0.54166666666666663</v>
      </c>
      <c r="AA397" s="28">
        <f t="shared" si="103"/>
        <v>-7.1666666666666767E-2</v>
      </c>
      <c r="AB397">
        <f t="shared" ca="1" si="97"/>
        <v>20</v>
      </c>
      <c r="AC397" t="str">
        <f>LEFT(VLOOKUP($A397,Ingresos!$C:$X,5,FALSE),1)</f>
        <v>S</v>
      </c>
      <c r="AD397">
        <f t="shared" si="104"/>
        <v>1</v>
      </c>
      <c r="AE397" t="str">
        <f>LEFT(VLOOKUP($A397,Ingresos!$C:$X,6,FALSE),1)</f>
        <v>R</v>
      </c>
      <c r="AF397">
        <f t="shared" si="105"/>
        <v>1</v>
      </c>
      <c r="AG397">
        <f>VLOOKUP($A397,Ingresos!$C:$X,9,FALSE)</f>
        <v>573</v>
      </c>
      <c r="AH397" s="28">
        <f t="shared" si="106"/>
        <v>0.5915721231766613</v>
      </c>
      <c r="AI397">
        <f>VLOOKUP($A397,Ingresos!$C:$X,10,FALSE)</f>
        <v>587</v>
      </c>
      <c r="AJ397" s="28">
        <f t="shared" si="107"/>
        <v>0.61426256077795782</v>
      </c>
      <c r="AK397">
        <f>VLOOKUP($A397,Ingresos!$C:$X,11,FALSE)</f>
        <v>518</v>
      </c>
      <c r="AL397" s="28">
        <f t="shared" si="108"/>
        <v>0.50243111831442466</v>
      </c>
      <c r="AM397">
        <f>VLOOKUP($A397,Ingresos!$C:$X,12,FALSE)</f>
        <v>542</v>
      </c>
      <c r="AN397" s="28">
        <f t="shared" si="109"/>
        <v>0.54132901134521882</v>
      </c>
      <c r="AO397">
        <f>VLOOKUP($A397,Ingresos!$C:$X,18,FALSE)</f>
        <v>13</v>
      </c>
      <c r="AP397">
        <f t="shared" ref="AP397:AP460" si="112">IF(ISNUMBER(AO397),AO397,IF(AO397="RM",13,IF(AO397="I",1,IF(AO397="II",2,IF(AO397="III",3,IF(AO397="IV",4,IF(AO397="V",5,IF(AO397="VI",6,IF(AO397="VII",7,IF(AO397="VIII",8,IF(AO397="IX",9,IF(AO397="X",10,IF(AO397="XI",11,IF(AO397="XII",12,IF(AO397="XIII",13,IF(AO397="XIV",14,"UNK"))))))))))))))))</f>
        <v>13</v>
      </c>
      <c r="AQ397" t="str">
        <f>VLOOKUP($A397,Ingresos!$C:$X,19,FALSE)</f>
        <v>H1</v>
      </c>
      <c r="AR397">
        <f t="shared" si="110"/>
        <v>1</v>
      </c>
      <c r="AS397">
        <f>VLOOKUP($A397,Ingresos!$C:$X,22,FALSE)</f>
        <v>0</v>
      </c>
    </row>
    <row r="398" spans="1:45" x14ac:dyDescent="0.25">
      <c r="A398" t="s">
        <v>113</v>
      </c>
      <c r="B398">
        <f>IF((_xlfn.MAXIFS(Grades!$I:$I,Grades!$A:$A,"="&amp;$A398)-_xlfn.MINIFS(Grades!$I:$I,Grades!$A:$A,"="&amp;$A398))=0,0,1)</f>
        <v>1</v>
      </c>
      <c r="C398">
        <f>COUNTIFS(Grades!$A:$A,"="&amp;Alumn_Filtered!$A398,Grades!$J:$J,"=1",Grades!$I:$I,"="&amp;_xlfn.MINIFS(Grades!$I:$I,Grades!$A:$A,"="&amp;$A398))</f>
        <v>6</v>
      </c>
      <c r="D398">
        <f>COUNTIFS(Grades!$A:$A,"="&amp;Alumn_Filtered!$A398,Grades!$P:$P,"=DRP",Grades!$J:$J,"=1",Grades!$I:$I,"="&amp;_xlfn.MINIFS(Grades!$I:$I,Grades!$A:$A,"="&amp;$A398))</f>
        <v>0</v>
      </c>
      <c r="E398">
        <f>COUNTIFS(Grades!$A:$A,"="&amp;Alumn_Filtered!$A398,Grades!$P:$P,"=BAD",Grades!$J:$J,"=1",Grades!$I:$I,"="&amp;_xlfn.MINIFS(Grades!$I:$I,Grades!$A:$A,"="&amp;$A398))</f>
        <v>0</v>
      </c>
      <c r="F398">
        <f>COUNTIFS(Grades!$A:$A,"="&amp;Alumn_Filtered!$A398,Grades!$P:$P,"CVL",Grades!$J:$J,"=1",Grades!$I:$I,"="&amp;_xlfn.MINIFS(Grades!$I:$I,Grades!$A:$A,"="&amp;$A398))</f>
        <v>0</v>
      </c>
      <c r="G398" s="30">
        <f t="shared" si="98"/>
        <v>6</v>
      </c>
      <c r="H398">
        <f>COUNTIFS(Grades!$A:$A,"="&amp;Alumn_Filtered!$A398,Grades!$J:$J,"=1",Grades!$P:$P,"&gt;=0.5",Grades!$I:$I,"="&amp;_xlfn.MINIFS(Grades!$I:$I,Grades!$A:$A,"="&amp;$A398))</f>
        <v>5</v>
      </c>
      <c r="I398" s="28">
        <f t="shared" si="99"/>
        <v>0.83333333333333337</v>
      </c>
      <c r="J398">
        <f>COUNTIFS(Grades!$A:$A,"="&amp;Alumn_Filtered!$A398,Grades!$J:$J,"=1",Grades!$P:$P,"&lt;0.5",Grades!$I:$I,"="&amp;_xlfn.MINIFS(Grades!$I:$I,Grades!$A:$A,"="&amp;$A398))</f>
        <v>1</v>
      </c>
      <c r="K398" s="28">
        <f t="shared" si="100"/>
        <v>0.16666666666666666</v>
      </c>
      <c r="L398" s="28">
        <f>_xlfn.MAXIFS(Grades!$P:$P,Grades!$A:$A,"="&amp;Alumn_Filtered!$A398,Grades!$J:$J,"=1",Grades!$I:$I,"="&amp;_xlfn.MINIFS(Grades!$I:$I,Grades!$A:$A,"="&amp;$A398))</f>
        <v>0.75</v>
      </c>
      <c r="M398" s="28">
        <f>_xlfn.MINIFS(Grades!$P:$P,Grades!$A:$A,"="&amp;Alumn_Filtered!$A398,Grades!$J:$J,"=1",Grades!$I:$I,"="&amp;_xlfn.MINIFS(Grades!$I:$I,Grades!$A:$A,"="&amp;$A398))</f>
        <v>0.3833333333333333</v>
      </c>
      <c r="N398" s="28">
        <f>IF(G398&lt;&gt;0,SUMIFS(Grades!$P:$P,Grades!$P:$P,"&gt;0",Grades!$A:$A,"="&amp;Alumn_Filtered!$A398,Grades!$J:$J,"=1",Grades!$I:$I,"="&amp;_xlfn.MINIFS(Grades!$I:$I,Grades!$A:$A,"="&amp;$A398))/COUNTIFS(Grades!P:P,"&lt;&gt;BAD",Grades!P:P,"&lt;&gt;DRP",Grades!P:P,"&lt;&gt;CVL",Grades!$A:$A,"="&amp;Alumn_Filtered!$A398,Grades!$J:$J,"=1",Grades!$I:$I,"="&amp;_xlfn.MINIFS(Grades!$I:$I,Grades!$A:$A,"="&amp;$A398)),0)</f>
        <v>0.53333333333333333</v>
      </c>
      <c r="O398">
        <f>COUNTIFS(Grades!$A:$A,"="&amp;Alumn_Filtered!$A398,Grades!$J:$J,"=2",Grades!$I:$I,"="&amp;_xlfn.MINIFS(Grades!$I:$I,Grades!$A:$A,"="&amp;$A398))</f>
        <v>11</v>
      </c>
      <c r="P398">
        <f>COUNTIFS(Grades!$A:$A,"="&amp;Alumn_Filtered!$A398,Grades!$P:$P,"=DRP",Grades!$J:$J,"=2",Grades!$I:$I,"="&amp;_xlfn.MINIFS(Grades!$I:$I,Grades!$A:$A,"="&amp;$A398))</f>
        <v>0</v>
      </c>
      <c r="Q398">
        <f>COUNTIFS(Grades!$A:$A,"="&amp;Alumn_Filtered!$A398,Grades!$P:$P,"=BAD",Grades!$J:$J,"=2",Grades!$I:$I,"="&amp;_xlfn.MINIFS(Grades!$I:$I,Grades!$A:$A,"="&amp;$A398))</f>
        <v>0</v>
      </c>
      <c r="R398">
        <f>COUNTIFS(Grades!$A:$A,"="&amp;Alumn_Filtered!$A398,Grades!$P:$P,"CVL",Grades!$J:$J,"=2",Grades!$I:$I,"="&amp;_xlfn.MINIFS(Grades!$I:$I,Grades!$A:$A,"="&amp;$A398))</f>
        <v>4</v>
      </c>
      <c r="S398">
        <f t="shared" si="111"/>
        <v>7</v>
      </c>
      <c r="T398">
        <f>COUNTIFS(Grades!$A:$A,"="&amp;Alumn_Filtered!$A398,Grades!$J:$J,"=2",Grades!$P:$P,"&gt;=0.5",Grades!$I:$I,"="&amp;_xlfn.MINIFS(Grades!$I:$I,Grades!$A:$A,"="&amp;$A398))</f>
        <v>6</v>
      </c>
      <c r="U398" s="28">
        <f t="shared" si="101"/>
        <v>0.8571428571428571</v>
      </c>
      <c r="V398">
        <f>COUNTIFS(Grades!$A:$A,"="&amp;Alumn_Filtered!$A398,Grades!$J:$J,"=2",Grades!$P:$P,"&lt;0.5",Grades!$I:$I,"="&amp;_xlfn.MINIFS(Grades!$I:$I,Grades!$A:$A,"="&amp;$A398))</f>
        <v>1</v>
      </c>
      <c r="W398" s="28">
        <f t="shared" si="102"/>
        <v>0.14285714285714285</v>
      </c>
      <c r="X398" s="28">
        <f>_xlfn.MAXIFS(Grades!$P:$P,Grades!$A:$A,"="&amp;Alumn_Filtered!$A398,Grades!$J:$J,"=2",Grades!$I:$I,"="&amp;_xlfn.MINIFS(Grades!$I:$I,Grades!$A:$A,"="&amp;$A398))</f>
        <v>0.9</v>
      </c>
      <c r="Y398" s="28">
        <f>_xlfn.MINIFS(Grades!$P:$P,Grades!$A:$A,"="&amp;Alumn_Filtered!$A398,Grades!$J:$J,"=2",Grades!$I:$I,"="&amp;_xlfn.MINIFS(Grades!$I:$I,Grades!$A:$A,"="&amp;$A398))</f>
        <v>0.3666666666666667</v>
      </c>
      <c r="Z398" s="28">
        <f>IF(S398&lt;&gt;0,SUMIFS(Grades!$P:$P,Grades!$P:$P,"&gt;0",Grades!$A:$A,"="&amp;Alumn_Filtered!$A398,Grades!$J:$J,"=2",Grades!$I:$I,"="&amp;_xlfn.MINIFS(Grades!$I:$I,Grades!$A:$A,"="&amp;$A398))/COUNTIFS(Grades!P:P,"&lt;&gt;BAD",Grades!P:P,"&lt;&gt;DRP",Grades!P:P,"&lt;&gt;CVL",Grades!$A:$A,"="&amp;Alumn_Filtered!$A398,Grades!$J:$J,"=2",Grades!$I:$I,"="&amp;_xlfn.MINIFS(Grades!$I:$I,Grades!$A:$A,"="&amp;$A398)),0)</f>
        <v>0.59523809523809512</v>
      </c>
      <c r="AA398" s="28">
        <f t="shared" si="103"/>
        <v>6.1904761904761796E-2</v>
      </c>
      <c r="AB398">
        <f t="shared" ca="1" si="97"/>
        <v>20</v>
      </c>
      <c r="AC398" t="str">
        <f>LEFT(VLOOKUP($A398,Ingresos!$C:$X,5,FALSE),1)</f>
        <v>S</v>
      </c>
      <c r="AD398">
        <f t="shared" si="104"/>
        <v>1</v>
      </c>
      <c r="AE398" t="str">
        <f>LEFT(VLOOKUP($A398,Ingresos!$C:$X,6,FALSE),1)</f>
        <v>R</v>
      </c>
      <c r="AF398">
        <f t="shared" si="105"/>
        <v>1</v>
      </c>
      <c r="AG398">
        <f>VLOOKUP($A398,Ingresos!$C:$X,9,FALSE)</f>
        <v>651</v>
      </c>
      <c r="AH398" s="28">
        <f t="shared" si="106"/>
        <v>0.71799027552674233</v>
      </c>
      <c r="AI398">
        <f>VLOOKUP($A398,Ingresos!$C:$X,10,FALSE)</f>
        <v>699</v>
      </c>
      <c r="AJ398" s="28">
        <f t="shared" si="107"/>
        <v>0.79578606158833065</v>
      </c>
      <c r="AK398">
        <f>VLOOKUP($A398,Ingresos!$C:$X,11,FALSE)</f>
        <v>606</v>
      </c>
      <c r="AL398" s="28">
        <f t="shared" si="108"/>
        <v>0.64505672609400322</v>
      </c>
      <c r="AM398">
        <f>VLOOKUP($A398,Ingresos!$C:$X,12,FALSE)</f>
        <v>569</v>
      </c>
      <c r="AN398" s="28">
        <f t="shared" si="109"/>
        <v>0.5850891410048622</v>
      </c>
      <c r="AO398" t="str">
        <f>VLOOKUP($A398,Ingresos!$C:$X,18,FALSE)</f>
        <v>RM</v>
      </c>
      <c r="AP398">
        <f t="shared" si="112"/>
        <v>13</v>
      </c>
      <c r="AQ398" t="str">
        <f>VLOOKUP($A398,Ingresos!$C:$X,19,FALSE)</f>
        <v>H1</v>
      </c>
      <c r="AR398">
        <f t="shared" si="110"/>
        <v>1</v>
      </c>
      <c r="AS398">
        <f>VLOOKUP($A398,Ingresos!$C:$X,22,FALSE)</f>
        <v>7</v>
      </c>
    </row>
    <row r="399" spans="1:45" x14ac:dyDescent="0.25">
      <c r="A399">
        <v>196371273</v>
      </c>
      <c r="B399">
        <f>IF((_xlfn.MAXIFS(Grades!$I:$I,Grades!$A:$A,"="&amp;$A399)-_xlfn.MINIFS(Grades!$I:$I,Grades!$A:$A,"="&amp;$A399))=0,0,1)</f>
        <v>1</v>
      </c>
      <c r="C399">
        <f>COUNTIFS(Grades!$A:$A,"="&amp;Alumn_Filtered!$A399,Grades!$J:$J,"=1",Grades!$I:$I,"="&amp;_xlfn.MINIFS(Grades!$I:$I,Grades!$A:$A,"="&amp;$A399))</f>
        <v>6</v>
      </c>
      <c r="D399">
        <f>COUNTIFS(Grades!$A:$A,"="&amp;Alumn_Filtered!$A399,Grades!$P:$P,"=DRP",Grades!$J:$J,"=1",Grades!$I:$I,"="&amp;_xlfn.MINIFS(Grades!$I:$I,Grades!$A:$A,"="&amp;$A399))</f>
        <v>0</v>
      </c>
      <c r="E399">
        <f>COUNTIFS(Grades!$A:$A,"="&amp;Alumn_Filtered!$A399,Grades!$P:$P,"=BAD",Grades!$J:$J,"=1",Grades!$I:$I,"="&amp;_xlfn.MINIFS(Grades!$I:$I,Grades!$A:$A,"="&amp;$A399))</f>
        <v>0</v>
      </c>
      <c r="F399">
        <f>COUNTIFS(Grades!$A:$A,"="&amp;Alumn_Filtered!$A399,Grades!$P:$P,"CVL",Grades!$J:$J,"=1",Grades!$I:$I,"="&amp;_xlfn.MINIFS(Grades!$I:$I,Grades!$A:$A,"="&amp;$A399))</f>
        <v>0</v>
      </c>
      <c r="G399" s="30">
        <f t="shared" si="98"/>
        <v>6</v>
      </c>
      <c r="H399">
        <f>COUNTIFS(Grades!$A:$A,"="&amp;Alumn_Filtered!$A399,Grades!$J:$J,"=1",Grades!$P:$P,"&gt;=0.5",Grades!$I:$I,"="&amp;_xlfn.MINIFS(Grades!$I:$I,Grades!$A:$A,"="&amp;$A399))</f>
        <v>6</v>
      </c>
      <c r="I399" s="28">
        <f t="shared" si="99"/>
        <v>1</v>
      </c>
      <c r="J399">
        <f>COUNTIFS(Grades!$A:$A,"="&amp;Alumn_Filtered!$A399,Grades!$J:$J,"=1",Grades!$P:$P,"&lt;0.5",Grades!$I:$I,"="&amp;_xlfn.MINIFS(Grades!$I:$I,Grades!$A:$A,"="&amp;$A399))</f>
        <v>0</v>
      </c>
      <c r="K399" s="28">
        <f t="shared" si="100"/>
        <v>0</v>
      </c>
      <c r="L399" s="28">
        <f>_xlfn.MAXIFS(Grades!$P:$P,Grades!$A:$A,"="&amp;Alumn_Filtered!$A399,Grades!$J:$J,"=1",Grades!$I:$I,"="&amp;_xlfn.MINIFS(Grades!$I:$I,Grades!$A:$A,"="&amp;$A399))</f>
        <v>0.93333333333333324</v>
      </c>
      <c r="M399" s="28">
        <f>_xlfn.MINIFS(Grades!$P:$P,Grades!$A:$A,"="&amp;Alumn_Filtered!$A399,Grades!$J:$J,"=1",Grades!$I:$I,"="&amp;_xlfn.MINIFS(Grades!$I:$I,Grades!$A:$A,"="&amp;$A399))</f>
        <v>0.6</v>
      </c>
      <c r="N399" s="28">
        <f>IF(G399&lt;&gt;0,SUMIFS(Grades!$P:$P,Grades!$P:$P,"&gt;0",Grades!$A:$A,"="&amp;Alumn_Filtered!$A399,Grades!$J:$J,"=1",Grades!$I:$I,"="&amp;_xlfn.MINIFS(Grades!$I:$I,Grades!$A:$A,"="&amp;$A399))/COUNTIFS(Grades!P:P,"&lt;&gt;BAD",Grades!P:P,"&lt;&gt;DRP",Grades!P:P,"&lt;&gt;CVL",Grades!$A:$A,"="&amp;Alumn_Filtered!$A399,Grades!$J:$J,"=1",Grades!$I:$I,"="&amp;_xlfn.MINIFS(Grades!$I:$I,Grades!$A:$A,"="&amp;$A399)),0)</f>
        <v>0.79999999999999993</v>
      </c>
      <c r="O399">
        <f>COUNTIFS(Grades!$A:$A,"="&amp;Alumn_Filtered!$A399,Grades!$J:$J,"=2",Grades!$I:$I,"="&amp;_xlfn.MINIFS(Grades!$I:$I,Grades!$A:$A,"="&amp;$A399))</f>
        <v>7</v>
      </c>
      <c r="P399">
        <f>COUNTIFS(Grades!$A:$A,"="&amp;Alumn_Filtered!$A399,Grades!$P:$P,"=DRP",Grades!$J:$J,"=2",Grades!$I:$I,"="&amp;_xlfn.MINIFS(Grades!$I:$I,Grades!$A:$A,"="&amp;$A399))</f>
        <v>1</v>
      </c>
      <c r="Q399">
        <f>COUNTIFS(Grades!$A:$A,"="&amp;Alumn_Filtered!$A399,Grades!$P:$P,"=BAD",Grades!$J:$J,"=2",Grades!$I:$I,"="&amp;_xlfn.MINIFS(Grades!$I:$I,Grades!$A:$A,"="&amp;$A399))</f>
        <v>0</v>
      </c>
      <c r="R399">
        <f>COUNTIFS(Grades!$A:$A,"="&amp;Alumn_Filtered!$A399,Grades!$P:$P,"CVL",Grades!$J:$J,"=2",Grades!$I:$I,"="&amp;_xlfn.MINIFS(Grades!$I:$I,Grades!$A:$A,"="&amp;$A399))</f>
        <v>0</v>
      </c>
      <c r="S399">
        <f t="shared" si="111"/>
        <v>6</v>
      </c>
      <c r="T399">
        <f>COUNTIFS(Grades!$A:$A,"="&amp;Alumn_Filtered!$A399,Grades!$J:$J,"=2",Grades!$P:$P,"&gt;=0.5",Grades!$I:$I,"="&amp;_xlfn.MINIFS(Grades!$I:$I,Grades!$A:$A,"="&amp;$A399))</f>
        <v>5</v>
      </c>
      <c r="U399" s="28">
        <f t="shared" si="101"/>
        <v>0.83333333333333337</v>
      </c>
      <c r="V399">
        <f>COUNTIFS(Grades!$A:$A,"="&amp;Alumn_Filtered!$A399,Grades!$J:$J,"=2",Grades!$P:$P,"&lt;0.5",Grades!$I:$I,"="&amp;_xlfn.MINIFS(Grades!$I:$I,Grades!$A:$A,"="&amp;$A399))</f>
        <v>1</v>
      </c>
      <c r="W399" s="28">
        <f t="shared" si="102"/>
        <v>0.16666666666666666</v>
      </c>
      <c r="X399" s="28">
        <f>_xlfn.MAXIFS(Grades!$P:$P,Grades!$A:$A,"="&amp;Alumn_Filtered!$A399,Grades!$J:$J,"=2",Grades!$I:$I,"="&amp;_xlfn.MINIFS(Grades!$I:$I,Grades!$A:$A,"="&amp;$A399))</f>
        <v>0.85</v>
      </c>
      <c r="Y399" s="28">
        <f>_xlfn.MINIFS(Grades!$P:$P,Grades!$A:$A,"="&amp;Alumn_Filtered!$A399,Grades!$J:$J,"=2",Grades!$I:$I,"="&amp;_xlfn.MINIFS(Grades!$I:$I,Grades!$A:$A,"="&amp;$A399))</f>
        <v>0.46666666666666662</v>
      </c>
      <c r="Z399" s="28">
        <f>IF(S399&lt;&gt;0,SUMIFS(Grades!$P:$P,Grades!$P:$P,"&gt;0",Grades!$A:$A,"="&amp;Alumn_Filtered!$A399,Grades!$J:$J,"=2",Grades!$I:$I,"="&amp;_xlfn.MINIFS(Grades!$I:$I,Grades!$A:$A,"="&amp;$A399))/COUNTIFS(Grades!P:P,"&lt;&gt;BAD",Grades!P:P,"&lt;&gt;DRP",Grades!P:P,"&lt;&gt;CVL",Grades!$A:$A,"="&amp;Alumn_Filtered!$A399,Grades!$J:$J,"=2",Grades!$I:$I,"="&amp;_xlfn.MINIFS(Grades!$I:$I,Grades!$A:$A,"="&amp;$A399)),0)</f>
        <v>0.59444444444444444</v>
      </c>
      <c r="AA399" s="28">
        <f t="shared" si="103"/>
        <v>-0.20555555555555549</v>
      </c>
      <c r="AB399">
        <f t="shared" ca="1" si="97"/>
        <v>20</v>
      </c>
      <c r="AC399" t="str">
        <f>LEFT(VLOOKUP($A399,Ingresos!$C:$X,5,FALSE),1)</f>
        <v>S</v>
      </c>
      <c r="AD399">
        <f t="shared" si="104"/>
        <v>1</v>
      </c>
      <c r="AE399" t="str">
        <f>LEFT(VLOOKUP($A399,Ingresos!$C:$X,6,FALSE),1)</f>
        <v>R</v>
      </c>
      <c r="AF399">
        <f t="shared" si="105"/>
        <v>1</v>
      </c>
      <c r="AG399">
        <f>VLOOKUP($A399,Ingresos!$C:$X,9,FALSE)</f>
        <v>507</v>
      </c>
      <c r="AH399" s="28">
        <f t="shared" si="106"/>
        <v>0.4846029173419773</v>
      </c>
      <c r="AI399">
        <f>VLOOKUP($A399,Ingresos!$C:$X,10,FALSE)</f>
        <v>507</v>
      </c>
      <c r="AJ399" s="28">
        <f t="shared" si="107"/>
        <v>0.4846029173419773</v>
      </c>
      <c r="AK399">
        <f>VLOOKUP($A399,Ingresos!$C:$X,11,FALSE)</f>
        <v>559</v>
      </c>
      <c r="AL399" s="28">
        <f t="shared" si="108"/>
        <v>0.56888168557536467</v>
      </c>
      <c r="AM399">
        <f>VLOOKUP($A399,Ingresos!$C:$X,12,FALSE)</f>
        <v>668</v>
      </c>
      <c r="AN399" s="28">
        <f t="shared" si="109"/>
        <v>0.74554294975688817</v>
      </c>
      <c r="AO399" t="str">
        <f>VLOOKUP($A399,Ingresos!$C:$X,18,FALSE)</f>
        <v>RM</v>
      </c>
      <c r="AP399">
        <f t="shared" si="112"/>
        <v>13</v>
      </c>
      <c r="AQ399" t="str">
        <f>VLOOKUP($A399,Ingresos!$C:$X,19,FALSE)</f>
        <v>H1</v>
      </c>
      <c r="AR399">
        <f t="shared" si="110"/>
        <v>1</v>
      </c>
      <c r="AS399">
        <f>VLOOKUP($A399,Ingresos!$C:$X,22,FALSE)</f>
        <v>11</v>
      </c>
    </row>
    <row r="400" spans="1:45" x14ac:dyDescent="0.25">
      <c r="A400" t="s">
        <v>123</v>
      </c>
      <c r="B400">
        <f>IF((_xlfn.MAXIFS(Grades!$I:$I,Grades!$A:$A,"="&amp;$A400)-_xlfn.MINIFS(Grades!$I:$I,Grades!$A:$A,"="&amp;$A400))=0,0,1)</f>
        <v>0</v>
      </c>
      <c r="C400">
        <f>COUNTIFS(Grades!$A:$A,"="&amp;Alumn_Filtered!$A400,Grades!$J:$J,"=1",Grades!$I:$I,"="&amp;_xlfn.MINIFS(Grades!$I:$I,Grades!$A:$A,"="&amp;$A400))</f>
        <v>6</v>
      </c>
      <c r="D400">
        <f>COUNTIFS(Grades!$A:$A,"="&amp;Alumn_Filtered!$A400,Grades!$P:$P,"=DRP",Grades!$J:$J,"=1",Grades!$I:$I,"="&amp;_xlfn.MINIFS(Grades!$I:$I,Grades!$A:$A,"="&amp;$A400))</f>
        <v>0</v>
      </c>
      <c r="E400">
        <f>COUNTIFS(Grades!$A:$A,"="&amp;Alumn_Filtered!$A400,Grades!$P:$P,"=BAD",Grades!$J:$J,"=1",Grades!$I:$I,"="&amp;_xlfn.MINIFS(Grades!$I:$I,Grades!$A:$A,"="&amp;$A400))</f>
        <v>3</v>
      </c>
      <c r="F400">
        <f>COUNTIFS(Grades!$A:$A,"="&amp;Alumn_Filtered!$A400,Grades!$P:$P,"CVL",Grades!$J:$J,"=1",Grades!$I:$I,"="&amp;_xlfn.MINIFS(Grades!$I:$I,Grades!$A:$A,"="&amp;$A400))</f>
        <v>0</v>
      </c>
      <c r="G400" s="30">
        <f t="shared" si="98"/>
        <v>3</v>
      </c>
      <c r="H400">
        <f>COUNTIFS(Grades!$A:$A,"="&amp;Alumn_Filtered!$A400,Grades!$J:$J,"=1",Grades!$P:$P,"&gt;=0.5",Grades!$I:$I,"="&amp;_xlfn.MINIFS(Grades!$I:$I,Grades!$A:$A,"="&amp;$A400))</f>
        <v>1</v>
      </c>
      <c r="I400" s="28">
        <f t="shared" si="99"/>
        <v>0.33333333333333331</v>
      </c>
      <c r="J400">
        <f>COUNTIFS(Grades!$A:$A,"="&amp;Alumn_Filtered!$A400,Grades!$J:$J,"=1",Grades!$P:$P,"&lt;0.5",Grades!$I:$I,"="&amp;_xlfn.MINIFS(Grades!$I:$I,Grades!$A:$A,"="&amp;$A400))</f>
        <v>2</v>
      </c>
      <c r="K400" s="28">
        <f t="shared" si="100"/>
        <v>0.66666666666666663</v>
      </c>
      <c r="L400" s="28">
        <f>_xlfn.MAXIFS(Grades!$P:$P,Grades!$A:$A,"="&amp;Alumn_Filtered!$A400,Grades!$J:$J,"=1",Grades!$I:$I,"="&amp;_xlfn.MINIFS(Grades!$I:$I,Grades!$A:$A,"="&amp;$A400))</f>
        <v>0.71666666666666667</v>
      </c>
      <c r="M400" s="28">
        <f>_xlfn.MINIFS(Grades!$P:$P,Grades!$A:$A,"="&amp;Alumn_Filtered!$A400,Grades!$J:$J,"=1",Grades!$I:$I,"="&amp;_xlfn.MINIFS(Grades!$I:$I,Grades!$A:$A,"="&amp;$A400))</f>
        <v>0.21666666666666665</v>
      </c>
      <c r="N400" s="28">
        <f>IF(G400&lt;&gt;0,SUMIFS(Grades!$P:$P,Grades!$P:$P,"&gt;0",Grades!$A:$A,"="&amp;Alumn_Filtered!$A400,Grades!$J:$J,"=1",Grades!$I:$I,"="&amp;_xlfn.MINIFS(Grades!$I:$I,Grades!$A:$A,"="&amp;$A400))/COUNTIFS(Grades!P:P,"&lt;&gt;BAD",Grades!P:P,"&lt;&gt;DRP",Grades!P:P,"&lt;&gt;CVL",Grades!$A:$A,"="&amp;Alumn_Filtered!$A400,Grades!$J:$J,"=1",Grades!$I:$I,"="&amp;_xlfn.MINIFS(Grades!$I:$I,Grades!$A:$A,"="&amp;$A400)),0)</f>
        <v>0.43333333333333335</v>
      </c>
      <c r="O400">
        <f>COUNTIFS(Grades!$A:$A,"="&amp;Alumn_Filtered!$A400,Grades!$J:$J,"=2",Grades!$I:$I,"="&amp;_xlfn.MINIFS(Grades!$I:$I,Grades!$A:$A,"="&amp;$A400))</f>
        <v>5</v>
      </c>
      <c r="P400">
        <f>COUNTIFS(Grades!$A:$A,"="&amp;Alumn_Filtered!$A400,Grades!$P:$P,"=DRP",Grades!$J:$J,"=2",Grades!$I:$I,"="&amp;_xlfn.MINIFS(Grades!$I:$I,Grades!$A:$A,"="&amp;$A400))</f>
        <v>5</v>
      </c>
      <c r="Q400">
        <f>COUNTIFS(Grades!$A:$A,"="&amp;Alumn_Filtered!$A400,Grades!$P:$P,"=BAD",Grades!$J:$J,"=2",Grades!$I:$I,"="&amp;_xlfn.MINIFS(Grades!$I:$I,Grades!$A:$A,"="&amp;$A400))</f>
        <v>0</v>
      </c>
      <c r="R400">
        <f>COUNTIFS(Grades!$A:$A,"="&amp;Alumn_Filtered!$A400,Grades!$P:$P,"CVL",Grades!$J:$J,"=2",Grades!$I:$I,"="&amp;_xlfn.MINIFS(Grades!$I:$I,Grades!$A:$A,"="&amp;$A400))</f>
        <v>0</v>
      </c>
      <c r="S400">
        <f t="shared" si="111"/>
        <v>0</v>
      </c>
      <c r="T400">
        <f>COUNTIFS(Grades!$A:$A,"="&amp;Alumn_Filtered!$A400,Grades!$J:$J,"=2",Grades!$P:$P,"&gt;=0.5",Grades!$I:$I,"="&amp;_xlfn.MINIFS(Grades!$I:$I,Grades!$A:$A,"="&amp;$A400))</f>
        <v>0</v>
      </c>
      <c r="U400" s="28">
        <f t="shared" si="101"/>
        <v>0</v>
      </c>
      <c r="V400">
        <f>COUNTIFS(Grades!$A:$A,"="&amp;Alumn_Filtered!$A400,Grades!$J:$J,"=2",Grades!$P:$P,"&lt;0.5",Grades!$I:$I,"="&amp;_xlfn.MINIFS(Grades!$I:$I,Grades!$A:$A,"="&amp;$A400))</f>
        <v>0</v>
      </c>
      <c r="W400" s="28">
        <f t="shared" si="102"/>
        <v>0</v>
      </c>
      <c r="X400" s="28">
        <f>_xlfn.MAXIFS(Grades!$P:$P,Grades!$A:$A,"="&amp;Alumn_Filtered!$A400,Grades!$J:$J,"=2",Grades!$I:$I,"="&amp;_xlfn.MINIFS(Grades!$I:$I,Grades!$A:$A,"="&amp;$A400))</f>
        <v>0</v>
      </c>
      <c r="Y400" s="28">
        <f>_xlfn.MINIFS(Grades!$P:$P,Grades!$A:$A,"="&amp;Alumn_Filtered!$A400,Grades!$J:$J,"=2",Grades!$I:$I,"="&amp;_xlfn.MINIFS(Grades!$I:$I,Grades!$A:$A,"="&amp;$A400))</f>
        <v>0</v>
      </c>
      <c r="Z400" s="28">
        <f>IF(S400&lt;&gt;0,SUMIFS(Grades!$P:$P,Grades!$P:$P,"&gt;0",Grades!$A:$A,"="&amp;Alumn_Filtered!$A400,Grades!$J:$J,"=2",Grades!$I:$I,"="&amp;_xlfn.MINIFS(Grades!$I:$I,Grades!$A:$A,"="&amp;$A400))/COUNTIFS(Grades!P:P,"&lt;&gt;BAD",Grades!P:P,"&lt;&gt;DRP",Grades!P:P,"&lt;&gt;CVL",Grades!$A:$A,"="&amp;Alumn_Filtered!$A400,Grades!$J:$J,"=2",Grades!$I:$I,"="&amp;_xlfn.MINIFS(Grades!$I:$I,Grades!$A:$A,"="&amp;$A400)),0)</f>
        <v>0</v>
      </c>
      <c r="AA400" s="28">
        <f t="shared" si="103"/>
        <v>-0.43333333333333335</v>
      </c>
      <c r="AB400">
        <f t="shared" ca="1" si="97"/>
        <v>20</v>
      </c>
      <c r="AC400" t="str">
        <f>LEFT(VLOOKUP($A400,Ingresos!$C:$X,5,FALSE),1)</f>
        <v>S</v>
      </c>
      <c r="AD400">
        <f t="shared" si="104"/>
        <v>1</v>
      </c>
      <c r="AE400" t="str">
        <f>LEFT(VLOOKUP($A400,Ingresos!$C:$X,6,FALSE),1)</f>
        <v>R</v>
      </c>
      <c r="AF400">
        <f t="shared" si="105"/>
        <v>1</v>
      </c>
      <c r="AG400">
        <f>VLOOKUP($A400,Ingresos!$C:$X,9,FALSE)</f>
        <v>482</v>
      </c>
      <c r="AH400" s="28">
        <f t="shared" si="106"/>
        <v>0.44408427876823336</v>
      </c>
      <c r="AI400">
        <f>VLOOKUP($A400,Ingresos!$C:$X,10,FALSE)</f>
        <v>485</v>
      </c>
      <c r="AJ400" s="28">
        <f t="shared" si="107"/>
        <v>0.44894651539708263</v>
      </c>
      <c r="AK400">
        <f>VLOOKUP($A400,Ingresos!$C:$X,11,FALSE)</f>
        <v>465</v>
      </c>
      <c r="AL400" s="28">
        <f t="shared" si="108"/>
        <v>0.41653160453808752</v>
      </c>
      <c r="AM400">
        <f>VLOOKUP($A400,Ingresos!$C:$X,12,FALSE)</f>
        <v>593</v>
      </c>
      <c r="AN400" s="28">
        <f t="shared" si="109"/>
        <v>0.62398703403565636</v>
      </c>
      <c r="AO400" t="str">
        <f>VLOOKUP($A400,Ingresos!$C:$X,18,FALSE)</f>
        <v>RM</v>
      </c>
      <c r="AP400">
        <f t="shared" si="112"/>
        <v>13</v>
      </c>
      <c r="AQ400" t="str">
        <f>VLOOKUP($A400,Ingresos!$C:$X,19,FALSE)</f>
        <v>H1</v>
      </c>
      <c r="AR400">
        <f t="shared" si="110"/>
        <v>1</v>
      </c>
      <c r="AS400">
        <f>VLOOKUP($A400,Ingresos!$C:$X,22,FALSE)</f>
        <v>11</v>
      </c>
    </row>
    <row r="401" spans="1:45" x14ac:dyDescent="0.25">
      <c r="A401">
        <v>196375457</v>
      </c>
      <c r="B401">
        <f>IF((_xlfn.MAXIFS(Grades!$I:$I,Grades!$A:$A,"="&amp;$A401)-_xlfn.MINIFS(Grades!$I:$I,Grades!$A:$A,"="&amp;$A401))=0,0,1)</f>
        <v>1</v>
      </c>
      <c r="C401">
        <f>COUNTIFS(Grades!$A:$A,"="&amp;Alumn_Filtered!$A401,Grades!$J:$J,"=1",Grades!$I:$I,"="&amp;_xlfn.MINIFS(Grades!$I:$I,Grades!$A:$A,"="&amp;$A401))</f>
        <v>6</v>
      </c>
      <c r="D401">
        <f>COUNTIFS(Grades!$A:$A,"="&amp;Alumn_Filtered!$A401,Grades!$P:$P,"=DRP",Grades!$J:$J,"=1",Grades!$I:$I,"="&amp;_xlfn.MINIFS(Grades!$I:$I,Grades!$A:$A,"="&amp;$A401))</f>
        <v>0</v>
      </c>
      <c r="E401">
        <f>COUNTIFS(Grades!$A:$A,"="&amp;Alumn_Filtered!$A401,Grades!$P:$P,"=BAD",Grades!$J:$J,"=1",Grades!$I:$I,"="&amp;_xlfn.MINIFS(Grades!$I:$I,Grades!$A:$A,"="&amp;$A401))</f>
        <v>1</v>
      </c>
      <c r="F401">
        <f>COUNTIFS(Grades!$A:$A,"="&amp;Alumn_Filtered!$A401,Grades!$P:$P,"CVL",Grades!$J:$J,"=1",Grades!$I:$I,"="&amp;_xlfn.MINIFS(Grades!$I:$I,Grades!$A:$A,"="&amp;$A401))</f>
        <v>0</v>
      </c>
      <c r="G401" s="30">
        <f t="shared" si="98"/>
        <v>5</v>
      </c>
      <c r="H401">
        <f>COUNTIFS(Grades!$A:$A,"="&amp;Alumn_Filtered!$A401,Grades!$J:$J,"=1",Grades!$P:$P,"&gt;=0.5",Grades!$I:$I,"="&amp;_xlfn.MINIFS(Grades!$I:$I,Grades!$A:$A,"="&amp;$A401))</f>
        <v>2</v>
      </c>
      <c r="I401" s="28">
        <f t="shared" si="99"/>
        <v>0.4</v>
      </c>
      <c r="J401">
        <f>COUNTIFS(Grades!$A:$A,"="&amp;Alumn_Filtered!$A401,Grades!$J:$J,"=1",Grades!$P:$P,"&lt;0.5",Grades!$I:$I,"="&amp;_xlfn.MINIFS(Grades!$I:$I,Grades!$A:$A,"="&amp;$A401))</f>
        <v>3</v>
      </c>
      <c r="K401" s="28">
        <f t="shared" si="100"/>
        <v>0.6</v>
      </c>
      <c r="L401" s="28">
        <f>_xlfn.MAXIFS(Grades!$P:$P,Grades!$A:$A,"="&amp;Alumn_Filtered!$A401,Grades!$J:$J,"=1",Grades!$I:$I,"="&amp;_xlfn.MINIFS(Grades!$I:$I,Grades!$A:$A,"="&amp;$A401))</f>
        <v>0.65</v>
      </c>
      <c r="M401" s="28">
        <f>_xlfn.MINIFS(Grades!$P:$P,Grades!$A:$A,"="&amp;Alumn_Filtered!$A401,Grades!$J:$J,"=1",Grades!$I:$I,"="&amp;_xlfn.MINIFS(Grades!$I:$I,Grades!$A:$A,"="&amp;$A401))</f>
        <v>0.43333333333333335</v>
      </c>
      <c r="N401" s="28">
        <f>IF(G401&lt;&gt;0,SUMIFS(Grades!$P:$P,Grades!$P:$P,"&gt;0",Grades!$A:$A,"="&amp;Alumn_Filtered!$A401,Grades!$J:$J,"=1",Grades!$I:$I,"="&amp;_xlfn.MINIFS(Grades!$I:$I,Grades!$A:$A,"="&amp;$A401))/COUNTIFS(Grades!P:P,"&lt;&gt;BAD",Grades!P:P,"&lt;&gt;DRP",Grades!P:P,"&lt;&gt;CVL",Grades!$A:$A,"="&amp;Alumn_Filtered!$A401,Grades!$J:$J,"=1",Grades!$I:$I,"="&amp;_xlfn.MINIFS(Grades!$I:$I,Grades!$A:$A,"="&amp;$A401)),0)</f>
        <v>0.4966666666666667</v>
      </c>
      <c r="O401">
        <f>COUNTIFS(Grades!$A:$A,"="&amp;Alumn_Filtered!$A401,Grades!$J:$J,"=2",Grades!$I:$I,"="&amp;_xlfn.MINIFS(Grades!$I:$I,Grades!$A:$A,"="&amp;$A401))</f>
        <v>7</v>
      </c>
      <c r="P401">
        <f>COUNTIFS(Grades!$A:$A,"="&amp;Alumn_Filtered!$A401,Grades!$P:$P,"=DRP",Grades!$J:$J,"=2",Grades!$I:$I,"="&amp;_xlfn.MINIFS(Grades!$I:$I,Grades!$A:$A,"="&amp;$A401))</f>
        <v>1</v>
      </c>
      <c r="Q401">
        <f>COUNTIFS(Grades!$A:$A,"="&amp;Alumn_Filtered!$A401,Grades!$P:$P,"=BAD",Grades!$J:$J,"=2",Grades!$I:$I,"="&amp;_xlfn.MINIFS(Grades!$I:$I,Grades!$A:$A,"="&amp;$A401))</f>
        <v>0</v>
      </c>
      <c r="R401">
        <f>COUNTIFS(Grades!$A:$A,"="&amp;Alumn_Filtered!$A401,Grades!$P:$P,"CVL",Grades!$J:$J,"=2",Grades!$I:$I,"="&amp;_xlfn.MINIFS(Grades!$I:$I,Grades!$A:$A,"="&amp;$A401))</f>
        <v>0</v>
      </c>
      <c r="S401">
        <f t="shared" si="111"/>
        <v>6</v>
      </c>
      <c r="T401">
        <f>COUNTIFS(Grades!$A:$A,"="&amp;Alumn_Filtered!$A401,Grades!$J:$J,"=2",Grades!$P:$P,"&gt;=0.5",Grades!$I:$I,"="&amp;_xlfn.MINIFS(Grades!$I:$I,Grades!$A:$A,"="&amp;$A401))</f>
        <v>3</v>
      </c>
      <c r="U401" s="28">
        <f t="shared" si="101"/>
        <v>0.5</v>
      </c>
      <c r="V401">
        <f>COUNTIFS(Grades!$A:$A,"="&amp;Alumn_Filtered!$A401,Grades!$J:$J,"=2",Grades!$P:$P,"&lt;0.5",Grades!$I:$I,"="&amp;_xlfn.MINIFS(Grades!$I:$I,Grades!$A:$A,"="&amp;$A401))</f>
        <v>3</v>
      </c>
      <c r="W401" s="28">
        <f t="shared" si="102"/>
        <v>0.5</v>
      </c>
      <c r="X401" s="28">
        <f>_xlfn.MAXIFS(Grades!$P:$P,Grades!$A:$A,"="&amp;Alumn_Filtered!$A401,Grades!$J:$J,"=2",Grades!$I:$I,"="&amp;_xlfn.MINIFS(Grades!$I:$I,Grades!$A:$A,"="&amp;$A401))</f>
        <v>1</v>
      </c>
      <c r="Y401" s="28">
        <f>_xlfn.MINIFS(Grades!$P:$P,Grades!$A:$A,"="&amp;Alumn_Filtered!$A401,Grades!$J:$J,"=2",Grades!$I:$I,"="&amp;_xlfn.MINIFS(Grades!$I:$I,Grades!$A:$A,"="&amp;$A401))</f>
        <v>0.20000000000000004</v>
      </c>
      <c r="Z401" s="28">
        <f>IF(S401&lt;&gt;0,SUMIFS(Grades!$P:$P,Grades!$P:$P,"&gt;0",Grades!$A:$A,"="&amp;Alumn_Filtered!$A401,Grades!$J:$J,"=2",Grades!$I:$I,"="&amp;_xlfn.MINIFS(Grades!$I:$I,Grades!$A:$A,"="&amp;$A401))/COUNTIFS(Grades!P:P,"&lt;&gt;BAD",Grades!P:P,"&lt;&gt;DRP",Grades!P:P,"&lt;&gt;CVL",Grades!$A:$A,"="&amp;Alumn_Filtered!$A401,Grades!$J:$J,"=2",Grades!$I:$I,"="&amp;_xlfn.MINIFS(Grades!$I:$I,Grades!$A:$A,"="&amp;$A401)),0)</f>
        <v>0.50555555555555554</v>
      </c>
      <c r="AA401" s="28">
        <f t="shared" si="103"/>
        <v>8.8888888888888351E-3</v>
      </c>
      <c r="AB401">
        <f t="shared" ca="1" si="97"/>
        <v>20</v>
      </c>
      <c r="AC401" t="str">
        <f>LEFT(VLOOKUP($A401,Ingresos!$C:$X,5,FALSE),1)</f>
        <v>S</v>
      </c>
      <c r="AD401">
        <f t="shared" si="104"/>
        <v>1</v>
      </c>
      <c r="AE401" t="str">
        <f>LEFT(VLOOKUP($A401,Ingresos!$C:$X,6,FALSE),1)</f>
        <v>R</v>
      </c>
      <c r="AF401">
        <f t="shared" si="105"/>
        <v>1</v>
      </c>
      <c r="AG401">
        <f>VLOOKUP($A401,Ingresos!$C:$X,9,FALSE)</f>
        <v>486</v>
      </c>
      <c r="AH401" s="28">
        <f t="shared" si="106"/>
        <v>0.45056726094003241</v>
      </c>
      <c r="AI401">
        <f>VLOOKUP($A401,Ingresos!$C:$X,10,FALSE)</f>
        <v>486</v>
      </c>
      <c r="AJ401" s="28">
        <f t="shared" si="107"/>
        <v>0.45056726094003241</v>
      </c>
      <c r="AK401">
        <f>VLOOKUP($A401,Ingresos!$C:$X,11,FALSE)</f>
        <v>590</v>
      </c>
      <c r="AL401" s="28">
        <f t="shared" si="108"/>
        <v>0.61912479740680715</v>
      </c>
      <c r="AM401">
        <f>VLOOKUP($A401,Ingresos!$C:$X,12,FALSE)</f>
        <v>607</v>
      </c>
      <c r="AN401" s="28">
        <f t="shared" si="109"/>
        <v>0.64667747163695299</v>
      </c>
      <c r="AO401" t="str">
        <f>VLOOKUP($A401,Ingresos!$C:$X,18,FALSE)</f>
        <v>RM</v>
      </c>
      <c r="AP401">
        <f t="shared" si="112"/>
        <v>13</v>
      </c>
      <c r="AQ401" t="str">
        <f>VLOOKUP($A401,Ingresos!$C:$X,19,FALSE)</f>
        <v>H1</v>
      </c>
      <c r="AR401">
        <f t="shared" si="110"/>
        <v>1</v>
      </c>
      <c r="AS401">
        <f>VLOOKUP($A401,Ingresos!$C:$X,22,FALSE)</f>
        <v>9</v>
      </c>
    </row>
    <row r="402" spans="1:45" x14ac:dyDescent="0.25">
      <c r="A402">
        <v>196375775</v>
      </c>
      <c r="B402">
        <f>IF((_xlfn.MAXIFS(Grades!$I:$I,Grades!$A:$A,"="&amp;$A402)-_xlfn.MINIFS(Grades!$I:$I,Grades!$A:$A,"="&amp;$A402))=0,0,1)</f>
        <v>1</v>
      </c>
      <c r="C402">
        <f>COUNTIFS(Grades!$A:$A,"="&amp;Alumn_Filtered!$A402,Grades!$J:$J,"=1",Grades!$I:$I,"="&amp;_xlfn.MINIFS(Grades!$I:$I,Grades!$A:$A,"="&amp;$A402))</f>
        <v>6</v>
      </c>
      <c r="D402">
        <f>COUNTIFS(Grades!$A:$A,"="&amp;Alumn_Filtered!$A402,Grades!$P:$P,"=DRP",Grades!$J:$J,"=1",Grades!$I:$I,"="&amp;_xlfn.MINIFS(Grades!$I:$I,Grades!$A:$A,"="&amp;$A402))</f>
        <v>0</v>
      </c>
      <c r="E402">
        <f>COUNTIFS(Grades!$A:$A,"="&amp;Alumn_Filtered!$A402,Grades!$P:$P,"=BAD",Grades!$J:$J,"=1",Grades!$I:$I,"="&amp;_xlfn.MINIFS(Grades!$I:$I,Grades!$A:$A,"="&amp;$A402))</f>
        <v>0</v>
      </c>
      <c r="F402">
        <f>COUNTIFS(Grades!$A:$A,"="&amp;Alumn_Filtered!$A402,Grades!$P:$P,"CVL",Grades!$J:$J,"=1",Grades!$I:$I,"="&amp;_xlfn.MINIFS(Grades!$I:$I,Grades!$A:$A,"="&amp;$A402))</f>
        <v>0</v>
      </c>
      <c r="G402" s="30">
        <f t="shared" si="98"/>
        <v>6</v>
      </c>
      <c r="H402">
        <f>COUNTIFS(Grades!$A:$A,"="&amp;Alumn_Filtered!$A402,Grades!$J:$J,"=1",Grades!$P:$P,"&gt;=0.5",Grades!$I:$I,"="&amp;_xlfn.MINIFS(Grades!$I:$I,Grades!$A:$A,"="&amp;$A402))</f>
        <v>6</v>
      </c>
      <c r="I402" s="28">
        <f t="shared" si="99"/>
        <v>1</v>
      </c>
      <c r="J402">
        <f>COUNTIFS(Grades!$A:$A,"="&amp;Alumn_Filtered!$A402,Grades!$J:$J,"=1",Grades!$P:$P,"&lt;0.5",Grades!$I:$I,"="&amp;_xlfn.MINIFS(Grades!$I:$I,Grades!$A:$A,"="&amp;$A402))</f>
        <v>0</v>
      </c>
      <c r="K402" s="28">
        <f t="shared" si="100"/>
        <v>0</v>
      </c>
      <c r="L402" s="28">
        <f>_xlfn.MAXIFS(Grades!$P:$P,Grades!$A:$A,"="&amp;Alumn_Filtered!$A402,Grades!$J:$J,"=1",Grades!$I:$I,"="&amp;_xlfn.MINIFS(Grades!$I:$I,Grades!$A:$A,"="&amp;$A402))</f>
        <v>0.91666666666666663</v>
      </c>
      <c r="M402" s="28">
        <f>_xlfn.MINIFS(Grades!$P:$P,Grades!$A:$A,"="&amp;Alumn_Filtered!$A402,Grades!$J:$J,"=1",Grades!$I:$I,"="&amp;_xlfn.MINIFS(Grades!$I:$I,Grades!$A:$A,"="&amp;$A402))</f>
        <v>0.75</v>
      </c>
      <c r="N402" s="28">
        <f>IF(G402&lt;&gt;0,SUMIFS(Grades!$P:$P,Grades!$P:$P,"&gt;0",Grades!$A:$A,"="&amp;Alumn_Filtered!$A402,Grades!$J:$J,"=1",Grades!$I:$I,"="&amp;_xlfn.MINIFS(Grades!$I:$I,Grades!$A:$A,"="&amp;$A402))/COUNTIFS(Grades!P:P,"&lt;&gt;BAD",Grades!P:P,"&lt;&gt;DRP",Grades!P:P,"&lt;&gt;CVL",Grades!$A:$A,"="&amp;Alumn_Filtered!$A402,Grades!$J:$J,"=1",Grades!$I:$I,"="&amp;_xlfn.MINIFS(Grades!$I:$I,Grades!$A:$A,"="&amp;$A402)),0)</f>
        <v>0.85277777777777786</v>
      </c>
      <c r="O402">
        <f>COUNTIFS(Grades!$A:$A,"="&amp;Alumn_Filtered!$A402,Grades!$J:$J,"=2",Grades!$I:$I,"="&amp;_xlfn.MINIFS(Grades!$I:$I,Grades!$A:$A,"="&amp;$A402))</f>
        <v>8</v>
      </c>
      <c r="P402">
        <f>COUNTIFS(Grades!$A:$A,"="&amp;Alumn_Filtered!$A402,Grades!$P:$P,"=DRP",Grades!$J:$J,"=2",Grades!$I:$I,"="&amp;_xlfn.MINIFS(Grades!$I:$I,Grades!$A:$A,"="&amp;$A402))</f>
        <v>1</v>
      </c>
      <c r="Q402">
        <f>COUNTIFS(Grades!$A:$A,"="&amp;Alumn_Filtered!$A402,Grades!$P:$P,"=BAD",Grades!$J:$J,"=2",Grades!$I:$I,"="&amp;_xlfn.MINIFS(Grades!$I:$I,Grades!$A:$A,"="&amp;$A402))</f>
        <v>0</v>
      </c>
      <c r="R402">
        <f>COUNTIFS(Grades!$A:$A,"="&amp;Alumn_Filtered!$A402,Grades!$P:$P,"CVL",Grades!$J:$J,"=2",Grades!$I:$I,"="&amp;_xlfn.MINIFS(Grades!$I:$I,Grades!$A:$A,"="&amp;$A402))</f>
        <v>0</v>
      </c>
      <c r="S402">
        <f t="shared" si="111"/>
        <v>7</v>
      </c>
      <c r="T402">
        <f>COUNTIFS(Grades!$A:$A,"="&amp;Alumn_Filtered!$A402,Grades!$J:$J,"=2",Grades!$P:$P,"&gt;=0.5",Grades!$I:$I,"="&amp;_xlfn.MINIFS(Grades!$I:$I,Grades!$A:$A,"="&amp;$A402))</f>
        <v>7</v>
      </c>
      <c r="U402" s="28">
        <f t="shared" si="101"/>
        <v>1</v>
      </c>
      <c r="V402">
        <f>COUNTIFS(Grades!$A:$A,"="&amp;Alumn_Filtered!$A402,Grades!$J:$J,"=2",Grades!$P:$P,"&lt;0.5",Grades!$I:$I,"="&amp;_xlfn.MINIFS(Grades!$I:$I,Grades!$A:$A,"="&amp;$A402))</f>
        <v>0</v>
      </c>
      <c r="W402" s="28">
        <f t="shared" si="102"/>
        <v>0</v>
      </c>
      <c r="X402" s="28">
        <f>_xlfn.MAXIFS(Grades!$P:$P,Grades!$A:$A,"="&amp;Alumn_Filtered!$A402,Grades!$J:$J,"=2",Grades!$I:$I,"="&amp;_xlfn.MINIFS(Grades!$I:$I,Grades!$A:$A,"="&amp;$A402))</f>
        <v>0.9</v>
      </c>
      <c r="Y402" s="28">
        <f>_xlfn.MINIFS(Grades!$P:$P,Grades!$A:$A,"="&amp;Alumn_Filtered!$A402,Grades!$J:$J,"=2",Grades!$I:$I,"="&amp;_xlfn.MINIFS(Grades!$I:$I,Grades!$A:$A,"="&amp;$A402))</f>
        <v>0.53333333333333333</v>
      </c>
      <c r="Z402" s="28">
        <f>IF(S402&lt;&gt;0,SUMIFS(Grades!$P:$P,Grades!$P:$P,"&gt;0",Grades!$A:$A,"="&amp;Alumn_Filtered!$A402,Grades!$J:$J,"=2",Grades!$I:$I,"="&amp;_xlfn.MINIFS(Grades!$I:$I,Grades!$A:$A,"="&amp;$A402))/COUNTIFS(Grades!P:P,"&lt;&gt;BAD",Grades!P:P,"&lt;&gt;DRP",Grades!P:P,"&lt;&gt;CVL",Grades!$A:$A,"="&amp;Alumn_Filtered!$A402,Grades!$J:$J,"=2",Grades!$I:$I,"="&amp;_xlfn.MINIFS(Grades!$I:$I,Grades!$A:$A,"="&amp;$A402)),0)</f>
        <v>0.73809523809523814</v>
      </c>
      <c r="AA402" s="28">
        <f t="shared" si="103"/>
        <v>-0.11468253968253972</v>
      </c>
      <c r="AB402">
        <f t="shared" ca="1" si="97"/>
        <v>20</v>
      </c>
      <c r="AC402" t="str">
        <f>LEFT(VLOOKUP($A402,Ingresos!$C:$X,5,FALSE),1)</f>
        <v>S</v>
      </c>
      <c r="AD402">
        <f t="shared" si="104"/>
        <v>1</v>
      </c>
      <c r="AE402" t="str">
        <f>LEFT(VLOOKUP($A402,Ingresos!$C:$X,6,FALSE),1)</f>
        <v>R</v>
      </c>
      <c r="AF402">
        <f t="shared" si="105"/>
        <v>1</v>
      </c>
      <c r="AG402">
        <f>VLOOKUP($A402,Ingresos!$C:$X,9,FALSE)</f>
        <v>538</v>
      </c>
      <c r="AH402" s="28">
        <f t="shared" si="106"/>
        <v>0.53484602917341972</v>
      </c>
      <c r="AI402">
        <f>VLOOKUP($A402,Ingresos!$C:$X,10,FALSE)</f>
        <v>538</v>
      </c>
      <c r="AJ402" s="28">
        <f t="shared" si="107"/>
        <v>0.53484602917341972</v>
      </c>
      <c r="AK402">
        <f>VLOOKUP($A402,Ingresos!$C:$X,11,FALSE)</f>
        <v>507</v>
      </c>
      <c r="AL402" s="28">
        <f t="shared" si="108"/>
        <v>0.4846029173419773</v>
      </c>
      <c r="AM402">
        <f>VLOOKUP($A402,Ingresos!$C:$X,12,FALSE)</f>
        <v>668</v>
      </c>
      <c r="AN402" s="28">
        <f t="shared" si="109"/>
        <v>0.74554294975688817</v>
      </c>
      <c r="AO402" t="str">
        <f>VLOOKUP($A402,Ingresos!$C:$X,18,FALSE)</f>
        <v>RM</v>
      </c>
      <c r="AP402">
        <f t="shared" si="112"/>
        <v>13</v>
      </c>
      <c r="AQ402" t="str">
        <f>VLOOKUP($A402,Ingresos!$C:$X,19,FALSE)</f>
        <v>H1</v>
      </c>
      <c r="AR402">
        <f t="shared" si="110"/>
        <v>1</v>
      </c>
      <c r="AS402">
        <f>VLOOKUP($A402,Ingresos!$C:$X,22,FALSE)</f>
        <v>11</v>
      </c>
    </row>
    <row r="403" spans="1:45" x14ac:dyDescent="0.25">
      <c r="A403">
        <v>196376747</v>
      </c>
      <c r="B403">
        <f>IF((_xlfn.MAXIFS(Grades!$I:$I,Grades!$A:$A,"="&amp;$A403)-_xlfn.MINIFS(Grades!$I:$I,Grades!$A:$A,"="&amp;$A403))=0,0,1)</f>
        <v>1</v>
      </c>
      <c r="C403">
        <f>COUNTIFS(Grades!$A:$A,"="&amp;Alumn_Filtered!$A403,Grades!$J:$J,"=1",Grades!$I:$I,"="&amp;_xlfn.MINIFS(Grades!$I:$I,Grades!$A:$A,"="&amp;$A403))</f>
        <v>6</v>
      </c>
      <c r="D403">
        <f>COUNTIFS(Grades!$A:$A,"="&amp;Alumn_Filtered!$A403,Grades!$P:$P,"=DRP",Grades!$J:$J,"=1",Grades!$I:$I,"="&amp;_xlfn.MINIFS(Grades!$I:$I,Grades!$A:$A,"="&amp;$A403))</f>
        <v>0</v>
      </c>
      <c r="E403">
        <f>COUNTIFS(Grades!$A:$A,"="&amp;Alumn_Filtered!$A403,Grades!$P:$P,"=BAD",Grades!$J:$J,"=1",Grades!$I:$I,"="&amp;_xlfn.MINIFS(Grades!$I:$I,Grades!$A:$A,"="&amp;$A403))</f>
        <v>0</v>
      </c>
      <c r="F403">
        <f>COUNTIFS(Grades!$A:$A,"="&amp;Alumn_Filtered!$A403,Grades!$P:$P,"CVL",Grades!$J:$J,"=1",Grades!$I:$I,"="&amp;_xlfn.MINIFS(Grades!$I:$I,Grades!$A:$A,"="&amp;$A403))</f>
        <v>0</v>
      </c>
      <c r="G403" s="30">
        <f t="shared" si="98"/>
        <v>6</v>
      </c>
      <c r="H403">
        <f>COUNTIFS(Grades!$A:$A,"="&amp;Alumn_Filtered!$A403,Grades!$J:$J,"=1",Grades!$P:$P,"&gt;=0.5",Grades!$I:$I,"="&amp;_xlfn.MINIFS(Grades!$I:$I,Grades!$A:$A,"="&amp;$A403))</f>
        <v>5</v>
      </c>
      <c r="I403" s="28">
        <f t="shared" si="99"/>
        <v>0.83333333333333337</v>
      </c>
      <c r="J403">
        <f>COUNTIFS(Grades!$A:$A,"="&amp;Alumn_Filtered!$A403,Grades!$J:$J,"=1",Grades!$P:$P,"&lt;0.5",Grades!$I:$I,"="&amp;_xlfn.MINIFS(Grades!$I:$I,Grades!$A:$A,"="&amp;$A403))</f>
        <v>1</v>
      </c>
      <c r="K403" s="28">
        <f t="shared" si="100"/>
        <v>0.16666666666666666</v>
      </c>
      <c r="L403" s="28">
        <f>_xlfn.MAXIFS(Grades!$P:$P,Grades!$A:$A,"="&amp;Alumn_Filtered!$A403,Grades!$J:$J,"=1",Grades!$I:$I,"="&amp;_xlfn.MINIFS(Grades!$I:$I,Grades!$A:$A,"="&amp;$A403))</f>
        <v>0.73333333333333339</v>
      </c>
      <c r="M403" s="28">
        <f>_xlfn.MINIFS(Grades!$P:$P,Grades!$A:$A,"="&amp;Alumn_Filtered!$A403,Grades!$J:$J,"=1",Grades!$I:$I,"="&amp;_xlfn.MINIFS(Grades!$I:$I,Grades!$A:$A,"="&amp;$A403))</f>
        <v>0.3833333333333333</v>
      </c>
      <c r="N403" s="28">
        <f>IF(G403&lt;&gt;0,SUMIFS(Grades!$P:$P,Grades!$P:$P,"&gt;0",Grades!$A:$A,"="&amp;Alumn_Filtered!$A403,Grades!$J:$J,"=1",Grades!$I:$I,"="&amp;_xlfn.MINIFS(Grades!$I:$I,Grades!$A:$A,"="&amp;$A403))/COUNTIFS(Grades!P:P,"&lt;&gt;BAD",Grades!P:P,"&lt;&gt;DRP",Grades!P:P,"&lt;&gt;CVL",Grades!$A:$A,"="&amp;Alumn_Filtered!$A403,Grades!$J:$J,"=1",Grades!$I:$I,"="&amp;_xlfn.MINIFS(Grades!$I:$I,Grades!$A:$A,"="&amp;$A403)),0)</f>
        <v>0.60277777777777786</v>
      </c>
      <c r="O403">
        <f>COUNTIFS(Grades!$A:$A,"="&amp;Alumn_Filtered!$A403,Grades!$J:$J,"=2",Grades!$I:$I,"="&amp;_xlfn.MINIFS(Grades!$I:$I,Grades!$A:$A,"="&amp;$A403))</f>
        <v>7</v>
      </c>
      <c r="P403">
        <f>COUNTIFS(Grades!$A:$A,"="&amp;Alumn_Filtered!$A403,Grades!$P:$P,"=DRP",Grades!$J:$J,"=2",Grades!$I:$I,"="&amp;_xlfn.MINIFS(Grades!$I:$I,Grades!$A:$A,"="&amp;$A403))</f>
        <v>0</v>
      </c>
      <c r="Q403">
        <f>COUNTIFS(Grades!$A:$A,"="&amp;Alumn_Filtered!$A403,Grades!$P:$P,"=BAD",Grades!$J:$J,"=2",Grades!$I:$I,"="&amp;_xlfn.MINIFS(Grades!$I:$I,Grades!$A:$A,"="&amp;$A403))</f>
        <v>0</v>
      </c>
      <c r="R403">
        <f>COUNTIFS(Grades!$A:$A,"="&amp;Alumn_Filtered!$A403,Grades!$P:$P,"CVL",Grades!$J:$J,"=2",Grades!$I:$I,"="&amp;_xlfn.MINIFS(Grades!$I:$I,Grades!$A:$A,"="&amp;$A403))</f>
        <v>0</v>
      </c>
      <c r="S403">
        <f t="shared" si="111"/>
        <v>7</v>
      </c>
      <c r="T403">
        <f>COUNTIFS(Grades!$A:$A,"="&amp;Alumn_Filtered!$A403,Grades!$J:$J,"=2",Grades!$P:$P,"&gt;=0.5",Grades!$I:$I,"="&amp;_xlfn.MINIFS(Grades!$I:$I,Grades!$A:$A,"="&amp;$A403))</f>
        <v>6</v>
      </c>
      <c r="U403" s="28">
        <f t="shared" si="101"/>
        <v>0.8571428571428571</v>
      </c>
      <c r="V403">
        <f>COUNTIFS(Grades!$A:$A,"="&amp;Alumn_Filtered!$A403,Grades!$J:$J,"=2",Grades!$P:$P,"&lt;0.5",Grades!$I:$I,"="&amp;_xlfn.MINIFS(Grades!$I:$I,Grades!$A:$A,"="&amp;$A403))</f>
        <v>1</v>
      </c>
      <c r="W403" s="28">
        <f t="shared" si="102"/>
        <v>0.14285714285714285</v>
      </c>
      <c r="X403" s="28">
        <f>_xlfn.MAXIFS(Grades!$P:$P,Grades!$A:$A,"="&amp;Alumn_Filtered!$A403,Grades!$J:$J,"=2",Grades!$I:$I,"="&amp;_xlfn.MINIFS(Grades!$I:$I,Grades!$A:$A,"="&amp;$A403))</f>
        <v>0.81666666666666676</v>
      </c>
      <c r="Y403" s="28">
        <f>_xlfn.MINIFS(Grades!$P:$P,Grades!$A:$A,"="&amp;Alumn_Filtered!$A403,Grades!$J:$J,"=2",Grades!$I:$I,"="&amp;_xlfn.MINIFS(Grades!$I:$I,Grades!$A:$A,"="&amp;$A403))</f>
        <v>0.46666666666666662</v>
      </c>
      <c r="Z403" s="28">
        <f>IF(S403&lt;&gt;0,SUMIFS(Grades!$P:$P,Grades!$P:$P,"&gt;0",Grades!$A:$A,"="&amp;Alumn_Filtered!$A403,Grades!$J:$J,"=2",Grades!$I:$I,"="&amp;_xlfn.MINIFS(Grades!$I:$I,Grades!$A:$A,"="&amp;$A403))/COUNTIFS(Grades!P:P,"&lt;&gt;BAD",Grades!P:P,"&lt;&gt;DRP",Grades!P:P,"&lt;&gt;CVL",Grades!$A:$A,"="&amp;Alumn_Filtered!$A403,Grades!$J:$J,"=2",Grades!$I:$I,"="&amp;_xlfn.MINIFS(Grades!$I:$I,Grades!$A:$A,"="&amp;$A403)),0)</f>
        <v>0.69047619047619047</v>
      </c>
      <c r="AA403" s="28">
        <f t="shared" si="103"/>
        <v>8.7698412698412609E-2</v>
      </c>
      <c r="AB403">
        <f t="shared" ca="1" si="97"/>
        <v>20</v>
      </c>
      <c r="AC403" t="str">
        <f>LEFT(VLOOKUP($A403,Ingresos!$C:$X,5,FALSE),1)</f>
        <v>S</v>
      </c>
      <c r="AD403">
        <f t="shared" si="104"/>
        <v>1</v>
      </c>
      <c r="AE403" t="str">
        <f>LEFT(VLOOKUP($A403,Ingresos!$C:$X,6,FALSE),1)</f>
        <v>R</v>
      </c>
      <c r="AF403">
        <f t="shared" si="105"/>
        <v>1</v>
      </c>
      <c r="AG403">
        <f>VLOOKUP($A403,Ingresos!$C:$X,9,FALSE)</f>
        <v>626</v>
      </c>
      <c r="AH403" s="28">
        <f t="shared" si="106"/>
        <v>0.67747163695299839</v>
      </c>
      <c r="AI403">
        <f>VLOOKUP($A403,Ingresos!$C:$X,10,FALSE)</f>
        <v>680</v>
      </c>
      <c r="AJ403" s="28">
        <f t="shared" si="107"/>
        <v>0.76499189627228525</v>
      </c>
      <c r="AK403">
        <f>VLOOKUP($A403,Ingresos!$C:$X,11,FALSE)</f>
        <v>582</v>
      </c>
      <c r="AL403" s="28">
        <f t="shared" si="108"/>
        <v>0.60615883306320906</v>
      </c>
      <c r="AM403">
        <f>VLOOKUP($A403,Ingresos!$C:$X,12,FALSE)</f>
        <v>569</v>
      </c>
      <c r="AN403" s="28">
        <f t="shared" si="109"/>
        <v>0.5850891410048622</v>
      </c>
      <c r="AO403" t="str">
        <f>VLOOKUP($A403,Ingresos!$C:$X,18,FALSE)</f>
        <v>RM</v>
      </c>
      <c r="AP403">
        <f t="shared" si="112"/>
        <v>13</v>
      </c>
      <c r="AQ403" t="str">
        <f>VLOOKUP($A403,Ingresos!$C:$X,19,FALSE)</f>
        <v>H1</v>
      </c>
      <c r="AR403">
        <f t="shared" si="110"/>
        <v>1</v>
      </c>
      <c r="AS403">
        <f>VLOOKUP($A403,Ingresos!$C:$X,22,FALSE)</f>
        <v>8</v>
      </c>
    </row>
    <row r="404" spans="1:45" x14ac:dyDescent="0.25">
      <c r="A404">
        <v>196434941</v>
      </c>
      <c r="B404">
        <f>IF((_xlfn.MAXIFS(Grades!$I:$I,Grades!$A:$A,"="&amp;$A404)-_xlfn.MINIFS(Grades!$I:$I,Grades!$A:$A,"="&amp;$A404))=0,0,1)</f>
        <v>1</v>
      </c>
      <c r="C404">
        <f>COUNTIFS(Grades!$A:$A,"="&amp;Alumn_Filtered!$A404,Grades!$J:$J,"=1",Grades!$I:$I,"="&amp;_xlfn.MINIFS(Grades!$I:$I,Grades!$A:$A,"="&amp;$A404))</f>
        <v>6</v>
      </c>
      <c r="D404">
        <f>COUNTIFS(Grades!$A:$A,"="&amp;Alumn_Filtered!$A404,Grades!$P:$P,"=DRP",Grades!$J:$J,"=1",Grades!$I:$I,"="&amp;_xlfn.MINIFS(Grades!$I:$I,Grades!$A:$A,"="&amp;$A404))</f>
        <v>0</v>
      </c>
      <c r="E404">
        <f>COUNTIFS(Grades!$A:$A,"="&amp;Alumn_Filtered!$A404,Grades!$P:$P,"=BAD",Grades!$J:$J,"=1",Grades!$I:$I,"="&amp;_xlfn.MINIFS(Grades!$I:$I,Grades!$A:$A,"="&amp;$A404))</f>
        <v>0</v>
      </c>
      <c r="F404">
        <f>COUNTIFS(Grades!$A:$A,"="&amp;Alumn_Filtered!$A404,Grades!$P:$P,"CVL",Grades!$J:$J,"=1",Grades!$I:$I,"="&amp;_xlfn.MINIFS(Grades!$I:$I,Grades!$A:$A,"="&amp;$A404))</f>
        <v>0</v>
      </c>
      <c r="G404" s="30">
        <f t="shared" si="98"/>
        <v>6</v>
      </c>
      <c r="H404">
        <f>COUNTIFS(Grades!$A:$A,"="&amp;Alumn_Filtered!$A404,Grades!$J:$J,"=1",Grades!$P:$P,"&gt;=0.5",Grades!$I:$I,"="&amp;_xlfn.MINIFS(Grades!$I:$I,Grades!$A:$A,"="&amp;$A404))</f>
        <v>5</v>
      </c>
      <c r="I404" s="28">
        <f t="shared" si="99"/>
        <v>0.83333333333333337</v>
      </c>
      <c r="J404">
        <f>COUNTIFS(Grades!$A:$A,"="&amp;Alumn_Filtered!$A404,Grades!$J:$J,"=1",Grades!$P:$P,"&lt;0.5",Grades!$I:$I,"="&amp;_xlfn.MINIFS(Grades!$I:$I,Grades!$A:$A,"="&amp;$A404))</f>
        <v>1</v>
      </c>
      <c r="K404" s="28">
        <f t="shared" si="100"/>
        <v>0.16666666666666666</v>
      </c>
      <c r="L404" s="28">
        <f>_xlfn.MAXIFS(Grades!$P:$P,Grades!$A:$A,"="&amp;Alumn_Filtered!$A404,Grades!$J:$J,"=1",Grades!$I:$I,"="&amp;_xlfn.MINIFS(Grades!$I:$I,Grades!$A:$A,"="&amp;$A404))</f>
        <v>0.85</v>
      </c>
      <c r="M404" s="28">
        <f>_xlfn.MINIFS(Grades!$P:$P,Grades!$A:$A,"="&amp;Alumn_Filtered!$A404,Grades!$J:$J,"=1",Grades!$I:$I,"="&amp;_xlfn.MINIFS(Grades!$I:$I,Grades!$A:$A,"="&amp;$A404))</f>
        <v>0.45</v>
      </c>
      <c r="N404" s="28">
        <f>IF(G404&lt;&gt;0,SUMIFS(Grades!$P:$P,Grades!$P:$P,"&gt;0",Grades!$A:$A,"="&amp;Alumn_Filtered!$A404,Grades!$J:$J,"=1",Grades!$I:$I,"="&amp;_xlfn.MINIFS(Grades!$I:$I,Grades!$A:$A,"="&amp;$A404))/COUNTIFS(Grades!P:P,"&lt;&gt;BAD",Grades!P:P,"&lt;&gt;DRP",Grades!P:P,"&lt;&gt;CVL",Grades!$A:$A,"="&amp;Alumn_Filtered!$A404,Grades!$J:$J,"=1",Grades!$I:$I,"="&amp;_xlfn.MINIFS(Grades!$I:$I,Grades!$A:$A,"="&amp;$A404)),0)</f>
        <v>0.68055555555555569</v>
      </c>
      <c r="O404">
        <f>COUNTIFS(Grades!$A:$A,"="&amp;Alumn_Filtered!$A404,Grades!$J:$J,"=2",Grades!$I:$I,"="&amp;_xlfn.MINIFS(Grades!$I:$I,Grades!$A:$A,"="&amp;$A404))</f>
        <v>7</v>
      </c>
      <c r="P404">
        <f>COUNTIFS(Grades!$A:$A,"="&amp;Alumn_Filtered!$A404,Grades!$P:$P,"=DRP",Grades!$J:$J,"=2",Grades!$I:$I,"="&amp;_xlfn.MINIFS(Grades!$I:$I,Grades!$A:$A,"="&amp;$A404))</f>
        <v>0</v>
      </c>
      <c r="Q404">
        <f>COUNTIFS(Grades!$A:$A,"="&amp;Alumn_Filtered!$A404,Grades!$P:$P,"=BAD",Grades!$J:$J,"=2",Grades!$I:$I,"="&amp;_xlfn.MINIFS(Grades!$I:$I,Grades!$A:$A,"="&amp;$A404))</f>
        <v>0</v>
      </c>
      <c r="R404">
        <f>COUNTIFS(Grades!$A:$A,"="&amp;Alumn_Filtered!$A404,Grades!$P:$P,"CVL",Grades!$J:$J,"=2",Grades!$I:$I,"="&amp;_xlfn.MINIFS(Grades!$I:$I,Grades!$A:$A,"="&amp;$A404))</f>
        <v>0</v>
      </c>
      <c r="S404">
        <f t="shared" si="111"/>
        <v>7</v>
      </c>
      <c r="T404">
        <f>COUNTIFS(Grades!$A:$A,"="&amp;Alumn_Filtered!$A404,Grades!$J:$J,"=2",Grades!$P:$P,"&gt;=0.5",Grades!$I:$I,"="&amp;_xlfn.MINIFS(Grades!$I:$I,Grades!$A:$A,"="&amp;$A404))</f>
        <v>7</v>
      </c>
      <c r="U404" s="28">
        <f t="shared" si="101"/>
        <v>1</v>
      </c>
      <c r="V404">
        <f>COUNTIFS(Grades!$A:$A,"="&amp;Alumn_Filtered!$A404,Grades!$J:$J,"=2",Grades!$P:$P,"&lt;0.5",Grades!$I:$I,"="&amp;_xlfn.MINIFS(Grades!$I:$I,Grades!$A:$A,"="&amp;$A404))</f>
        <v>0</v>
      </c>
      <c r="W404" s="28">
        <f t="shared" si="102"/>
        <v>0</v>
      </c>
      <c r="X404" s="28">
        <f>_xlfn.MAXIFS(Grades!$P:$P,Grades!$A:$A,"="&amp;Alumn_Filtered!$A404,Grades!$J:$J,"=2",Grades!$I:$I,"="&amp;_xlfn.MINIFS(Grades!$I:$I,Grades!$A:$A,"="&amp;$A404))</f>
        <v>0.98333333333333339</v>
      </c>
      <c r="Y404" s="28">
        <f>_xlfn.MINIFS(Grades!$P:$P,Grades!$A:$A,"="&amp;Alumn_Filtered!$A404,Grades!$J:$J,"=2",Grades!$I:$I,"="&amp;_xlfn.MINIFS(Grades!$I:$I,Grades!$A:$A,"="&amp;$A404))</f>
        <v>0.5</v>
      </c>
      <c r="Z404" s="28">
        <f>IF(S404&lt;&gt;0,SUMIFS(Grades!$P:$P,Grades!$P:$P,"&gt;0",Grades!$A:$A,"="&amp;Alumn_Filtered!$A404,Grades!$J:$J,"=2",Grades!$I:$I,"="&amp;_xlfn.MINIFS(Grades!$I:$I,Grades!$A:$A,"="&amp;$A404))/COUNTIFS(Grades!P:P,"&lt;&gt;BAD",Grades!P:P,"&lt;&gt;DRP",Grades!P:P,"&lt;&gt;CVL",Grades!$A:$A,"="&amp;Alumn_Filtered!$A404,Grades!$J:$J,"=2",Grades!$I:$I,"="&amp;_xlfn.MINIFS(Grades!$I:$I,Grades!$A:$A,"="&amp;$A404)),0)</f>
        <v>0.72142857142857153</v>
      </c>
      <c r="AA404" s="28">
        <f t="shared" si="103"/>
        <v>4.0873015873015839E-2</v>
      </c>
      <c r="AB404">
        <f t="shared" ca="1" si="97"/>
        <v>20</v>
      </c>
      <c r="AC404" t="str">
        <f>LEFT(VLOOKUP($A404,Ingresos!$C:$X,5,FALSE),1)</f>
        <v>S</v>
      </c>
      <c r="AD404">
        <f t="shared" si="104"/>
        <v>1</v>
      </c>
      <c r="AE404" t="str">
        <f>LEFT(VLOOKUP($A404,Ingresos!$C:$X,6,FALSE),1)</f>
        <v>R</v>
      </c>
      <c r="AF404">
        <f t="shared" si="105"/>
        <v>1</v>
      </c>
      <c r="AG404">
        <f>VLOOKUP($A404,Ingresos!$C:$X,9,FALSE)</f>
        <v>608</v>
      </c>
      <c r="AH404" s="28">
        <f t="shared" si="106"/>
        <v>0.64829821717990277</v>
      </c>
      <c r="AI404">
        <f>VLOOKUP($A404,Ingresos!$C:$X,10,FALSE)</f>
        <v>643</v>
      </c>
      <c r="AJ404" s="28">
        <f t="shared" si="107"/>
        <v>0.70502431118314424</v>
      </c>
      <c r="AK404">
        <f>VLOOKUP($A404,Ingresos!$C:$X,11,FALSE)</f>
        <v>525</v>
      </c>
      <c r="AL404" s="28">
        <f t="shared" si="108"/>
        <v>0.51377633711507298</v>
      </c>
      <c r="AM404">
        <f>VLOOKUP($A404,Ingresos!$C:$X,12,FALSE)</f>
        <v>585</v>
      </c>
      <c r="AN404" s="28">
        <f t="shared" si="109"/>
        <v>0.61102106969205838</v>
      </c>
      <c r="AO404">
        <f>VLOOKUP($A404,Ingresos!$C:$X,18,FALSE)</f>
        <v>13</v>
      </c>
      <c r="AP404">
        <f t="shared" si="112"/>
        <v>13</v>
      </c>
      <c r="AQ404" t="str">
        <f>VLOOKUP($A404,Ingresos!$C:$X,19,FALSE)</f>
        <v>H1</v>
      </c>
      <c r="AR404">
        <f t="shared" si="110"/>
        <v>1</v>
      </c>
      <c r="AS404">
        <f>VLOOKUP($A404,Ingresos!$C:$X,22,FALSE)</f>
        <v>0</v>
      </c>
    </row>
    <row r="405" spans="1:45" x14ac:dyDescent="0.25">
      <c r="A405">
        <v>196443916</v>
      </c>
      <c r="B405">
        <f>IF((_xlfn.MAXIFS(Grades!$I:$I,Grades!$A:$A,"="&amp;$A405)-_xlfn.MINIFS(Grades!$I:$I,Grades!$A:$A,"="&amp;$A405))=0,0,1)</f>
        <v>1</v>
      </c>
      <c r="C405">
        <f>COUNTIFS(Grades!$A:$A,"="&amp;Alumn_Filtered!$A405,Grades!$J:$J,"=1",Grades!$I:$I,"="&amp;_xlfn.MINIFS(Grades!$I:$I,Grades!$A:$A,"="&amp;$A405))</f>
        <v>6</v>
      </c>
      <c r="D405">
        <f>COUNTIFS(Grades!$A:$A,"="&amp;Alumn_Filtered!$A405,Grades!$P:$P,"=DRP",Grades!$J:$J,"=1",Grades!$I:$I,"="&amp;_xlfn.MINIFS(Grades!$I:$I,Grades!$A:$A,"="&amp;$A405))</f>
        <v>0</v>
      </c>
      <c r="E405">
        <f>COUNTIFS(Grades!$A:$A,"="&amp;Alumn_Filtered!$A405,Grades!$P:$P,"=BAD",Grades!$J:$J,"=1",Grades!$I:$I,"="&amp;_xlfn.MINIFS(Grades!$I:$I,Grades!$A:$A,"="&amp;$A405))</f>
        <v>0</v>
      </c>
      <c r="F405">
        <f>COUNTIFS(Grades!$A:$A,"="&amp;Alumn_Filtered!$A405,Grades!$P:$P,"CVL",Grades!$J:$J,"=1",Grades!$I:$I,"="&amp;_xlfn.MINIFS(Grades!$I:$I,Grades!$A:$A,"="&amp;$A405))</f>
        <v>0</v>
      </c>
      <c r="G405" s="30">
        <f t="shared" si="98"/>
        <v>6</v>
      </c>
      <c r="H405">
        <f>COUNTIFS(Grades!$A:$A,"="&amp;Alumn_Filtered!$A405,Grades!$J:$J,"=1",Grades!$P:$P,"&gt;=0.5",Grades!$I:$I,"="&amp;_xlfn.MINIFS(Grades!$I:$I,Grades!$A:$A,"="&amp;$A405))</f>
        <v>6</v>
      </c>
      <c r="I405" s="28">
        <f t="shared" si="99"/>
        <v>1</v>
      </c>
      <c r="J405">
        <f>COUNTIFS(Grades!$A:$A,"="&amp;Alumn_Filtered!$A405,Grades!$J:$J,"=1",Grades!$P:$P,"&lt;0.5",Grades!$I:$I,"="&amp;_xlfn.MINIFS(Grades!$I:$I,Grades!$A:$A,"="&amp;$A405))</f>
        <v>0</v>
      </c>
      <c r="K405" s="28">
        <f t="shared" si="100"/>
        <v>0</v>
      </c>
      <c r="L405" s="28">
        <f>_xlfn.MAXIFS(Grades!$P:$P,Grades!$A:$A,"="&amp;Alumn_Filtered!$A405,Grades!$J:$J,"=1",Grades!$I:$I,"="&amp;_xlfn.MINIFS(Grades!$I:$I,Grades!$A:$A,"="&amp;$A405))</f>
        <v>0.83333333333333337</v>
      </c>
      <c r="M405" s="28">
        <f>_xlfn.MINIFS(Grades!$P:$P,Grades!$A:$A,"="&amp;Alumn_Filtered!$A405,Grades!$J:$J,"=1",Grades!$I:$I,"="&amp;_xlfn.MINIFS(Grades!$I:$I,Grades!$A:$A,"="&amp;$A405))</f>
        <v>0.54999999999999993</v>
      </c>
      <c r="N405" s="28">
        <f>IF(G405&lt;&gt;0,SUMIFS(Grades!$P:$P,Grades!$P:$P,"&gt;0",Grades!$A:$A,"="&amp;Alumn_Filtered!$A405,Grades!$J:$J,"=1",Grades!$I:$I,"="&amp;_xlfn.MINIFS(Grades!$I:$I,Grades!$A:$A,"="&amp;$A405))/COUNTIFS(Grades!P:P,"&lt;&gt;BAD",Grades!P:P,"&lt;&gt;DRP",Grades!P:P,"&lt;&gt;CVL",Grades!$A:$A,"="&amp;Alumn_Filtered!$A405,Grades!$J:$J,"=1",Grades!$I:$I,"="&amp;_xlfn.MINIFS(Grades!$I:$I,Grades!$A:$A,"="&amp;$A405)),0)</f>
        <v>0.68888888888888877</v>
      </c>
      <c r="O405">
        <f>COUNTIFS(Grades!$A:$A,"="&amp;Alumn_Filtered!$A405,Grades!$J:$J,"=2",Grades!$I:$I,"="&amp;_xlfn.MINIFS(Grades!$I:$I,Grades!$A:$A,"="&amp;$A405))</f>
        <v>6</v>
      </c>
      <c r="P405">
        <f>COUNTIFS(Grades!$A:$A,"="&amp;Alumn_Filtered!$A405,Grades!$P:$P,"=DRP",Grades!$J:$J,"=2",Grades!$I:$I,"="&amp;_xlfn.MINIFS(Grades!$I:$I,Grades!$A:$A,"="&amp;$A405))</f>
        <v>0</v>
      </c>
      <c r="Q405">
        <f>COUNTIFS(Grades!$A:$A,"="&amp;Alumn_Filtered!$A405,Grades!$P:$P,"=BAD",Grades!$J:$J,"=2",Grades!$I:$I,"="&amp;_xlfn.MINIFS(Grades!$I:$I,Grades!$A:$A,"="&amp;$A405))</f>
        <v>0</v>
      </c>
      <c r="R405">
        <f>COUNTIFS(Grades!$A:$A,"="&amp;Alumn_Filtered!$A405,Grades!$P:$P,"CVL",Grades!$J:$J,"=2",Grades!$I:$I,"="&amp;_xlfn.MINIFS(Grades!$I:$I,Grades!$A:$A,"="&amp;$A405))</f>
        <v>0</v>
      </c>
      <c r="S405">
        <f t="shared" si="111"/>
        <v>6</v>
      </c>
      <c r="T405">
        <f>COUNTIFS(Grades!$A:$A,"="&amp;Alumn_Filtered!$A405,Grades!$J:$J,"=2",Grades!$P:$P,"&gt;=0.5",Grades!$I:$I,"="&amp;_xlfn.MINIFS(Grades!$I:$I,Grades!$A:$A,"="&amp;$A405))</f>
        <v>5</v>
      </c>
      <c r="U405" s="28">
        <f t="shared" si="101"/>
        <v>0.83333333333333337</v>
      </c>
      <c r="V405">
        <f>COUNTIFS(Grades!$A:$A,"="&amp;Alumn_Filtered!$A405,Grades!$J:$J,"=2",Grades!$P:$P,"&lt;0.5",Grades!$I:$I,"="&amp;_xlfn.MINIFS(Grades!$I:$I,Grades!$A:$A,"="&amp;$A405))</f>
        <v>1</v>
      </c>
      <c r="W405" s="28">
        <f t="shared" si="102"/>
        <v>0.16666666666666666</v>
      </c>
      <c r="X405" s="28">
        <f>_xlfn.MAXIFS(Grades!$P:$P,Grades!$A:$A,"="&amp;Alumn_Filtered!$A405,Grades!$J:$J,"=2",Grades!$I:$I,"="&amp;_xlfn.MINIFS(Grades!$I:$I,Grades!$A:$A,"="&amp;$A405))</f>
        <v>0.8666666666666667</v>
      </c>
      <c r="Y405" s="28">
        <f>_xlfn.MINIFS(Grades!$P:$P,Grades!$A:$A,"="&amp;Alumn_Filtered!$A405,Grades!$J:$J,"=2",Grades!$I:$I,"="&amp;_xlfn.MINIFS(Grades!$I:$I,Grades!$A:$A,"="&amp;$A405))</f>
        <v>0.45</v>
      </c>
      <c r="Z405" s="28">
        <f>IF(S405&lt;&gt;0,SUMIFS(Grades!$P:$P,Grades!$P:$P,"&gt;0",Grades!$A:$A,"="&amp;Alumn_Filtered!$A405,Grades!$J:$J,"=2",Grades!$I:$I,"="&amp;_xlfn.MINIFS(Grades!$I:$I,Grades!$A:$A,"="&amp;$A405))/COUNTIFS(Grades!P:P,"&lt;&gt;BAD",Grades!P:P,"&lt;&gt;DRP",Grades!P:P,"&lt;&gt;CVL",Grades!$A:$A,"="&amp;Alumn_Filtered!$A405,Grades!$J:$J,"=2",Grades!$I:$I,"="&amp;_xlfn.MINIFS(Grades!$I:$I,Grades!$A:$A,"="&amp;$A405)),0)</f>
        <v>0.59166666666666667</v>
      </c>
      <c r="AA405" s="28">
        <f t="shared" si="103"/>
        <v>-9.7222222222222099E-2</v>
      </c>
      <c r="AB405">
        <f t="shared" ca="1" si="97"/>
        <v>20</v>
      </c>
      <c r="AC405" t="str">
        <f>LEFT(VLOOKUP($A405,Ingresos!$C:$X,5,FALSE),1)</f>
        <v>S</v>
      </c>
      <c r="AD405">
        <f t="shared" si="104"/>
        <v>1</v>
      </c>
      <c r="AE405" t="str">
        <f>LEFT(VLOOKUP($A405,Ingresos!$C:$X,6,FALSE),1)</f>
        <v>R</v>
      </c>
      <c r="AF405">
        <f t="shared" si="105"/>
        <v>1</v>
      </c>
      <c r="AG405">
        <f>VLOOKUP($A405,Ingresos!$C:$X,9,FALSE)</f>
        <v>523</v>
      </c>
      <c r="AH405" s="28">
        <f t="shared" si="106"/>
        <v>0.51053484602917343</v>
      </c>
      <c r="AI405">
        <f>VLOOKUP($A405,Ingresos!$C:$X,10,FALSE)</f>
        <v>523</v>
      </c>
      <c r="AJ405" s="28">
        <f t="shared" si="107"/>
        <v>0.51053484602917343</v>
      </c>
      <c r="AK405">
        <f>VLOOKUP($A405,Ingresos!$C:$X,11,FALSE)</f>
        <v>559</v>
      </c>
      <c r="AL405" s="28">
        <f t="shared" si="108"/>
        <v>0.56888168557536467</v>
      </c>
      <c r="AM405">
        <f>VLOOKUP($A405,Ingresos!$C:$X,12,FALSE)</f>
        <v>607</v>
      </c>
      <c r="AN405" s="28">
        <f t="shared" si="109"/>
        <v>0.64667747163695299</v>
      </c>
      <c r="AO405" t="str">
        <f>VLOOKUP($A405,Ingresos!$C:$X,18,FALSE)</f>
        <v>RM</v>
      </c>
      <c r="AP405">
        <f t="shared" si="112"/>
        <v>13</v>
      </c>
      <c r="AQ405" t="str">
        <f>VLOOKUP($A405,Ingresos!$C:$X,19,FALSE)</f>
        <v>H1</v>
      </c>
      <c r="AR405">
        <f t="shared" si="110"/>
        <v>1</v>
      </c>
      <c r="AS405">
        <f>VLOOKUP($A405,Ingresos!$C:$X,22,FALSE)</f>
        <v>11</v>
      </c>
    </row>
    <row r="406" spans="1:45" x14ac:dyDescent="0.25">
      <c r="A406">
        <v>196444149</v>
      </c>
      <c r="B406">
        <f>IF((_xlfn.MAXIFS(Grades!$I:$I,Grades!$A:$A,"="&amp;$A406)-_xlfn.MINIFS(Grades!$I:$I,Grades!$A:$A,"="&amp;$A406))=0,0,1)</f>
        <v>1</v>
      </c>
      <c r="C406">
        <f>COUNTIFS(Grades!$A:$A,"="&amp;Alumn_Filtered!$A406,Grades!$J:$J,"=1",Grades!$I:$I,"="&amp;_xlfn.MINIFS(Grades!$I:$I,Grades!$A:$A,"="&amp;$A406))</f>
        <v>6</v>
      </c>
      <c r="D406">
        <f>COUNTIFS(Grades!$A:$A,"="&amp;Alumn_Filtered!$A406,Grades!$P:$P,"=DRP",Grades!$J:$J,"=1",Grades!$I:$I,"="&amp;_xlfn.MINIFS(Grades!$I:$I,Grades!$A:$A,"="&amp;$A406))</f>
        <v>0</v>
      </c>
      <c r="E406">
        <f>COUNTIFS(Grades!$A:$A,"="&amp;Alumn_Filtered!$A406,Grades!$P:$P,"=BAD",Grades!$J:$J,"=1",Grades!$I:$I,"="&amp;_xlfn.MINIFS(Grades!$I:$I,Grades!$A:$A,"="&amp;$A406))</f>
        <v>0</v>
      </c>
      <c r="F406">
        <f>COUNTIFS(Grades!$A:$A,"="&amp;Alumn_Filtered!$A406,Grades!$P:$P,"CVL",Grades!$J:$J,"=1",Grades!$I:$I,"="&amp;_xlfn.MINIFS(Grades!$I:$I,Grades!$A:$A,"="&amp;$A406))</f>
        <v>0</v>
      </c>
      <c r="G406" s="30">
        <f t="shared" si="98"/>
        <v>6</v>
      </c>
      <c r="H406">
        <f>COUNTIFS(Grades!$A:$A,"="&amp;Alumn_Filtered!$A406,Grades!$J:$J,"=1",Grades!$P:$P,"&gt;=0.5",Grades!$I:$I,"="&amp;_xlfn.MINIFS(Grades!$I:$I,Grades!$A:$A,"="&amp;$A406))</f>
        <v>2</v>
      </c>
      <c r="I406" s="28">
        <f t="shared" si="99"/>
        <v>0.33333333333333331</v>
      </c>
      <c r="J406">
        <f>COUNTIFS(Grades!$A:$A,"="&amp;Alumn_Filtered!$A406,Grades!$J:$J,"=1",Grades!$P:$P,"&lt;0.5",Grades!$I:$I,"="&amp;_xlfn.MINIFS(Grades!$I:$I,Grades!$A:$A,"="&amp;$A406))</f>
        <v>4</v>
      </c>
      <c r="K406" s="28">
        <f t="shared" si="100"/>
        <v>0.66666666666666663</v>
      </c>
      <c r="L406" s="28">
        <f>_xlfn.MAXIFS(Grades!$P:$P,Grades!$A:$A,"="&amp;Alumn_Filtered!$A406,Grades!$J:$J,"=1",Grades!$I:$I,"="&amp;_xlfn.MINIFS(Grades!$I:$I,Grades!$A:$A,"="&amp;$A406))</f>
        <v>0.73333333333333339</v>
      </c>
      <c r="M406" s="28">
        <f>_xlfn.MINIFS(Grades!$P:$P,Grades!$A:$A,"="&amp;Alumn_Filtered!$A406,Grades!$J:$J,"=1",Grades!$I:$I,"="&amp;_xlfn.MINIFS(Grades!$I:$I,Grades!$A:$A,"="&amp;$A406))</f>
        <v>0.11666666666666665</v>
      </c>
      <c r="N406" s="28">
        <f>IF(G406&lt;&gt;0,SUMIFS(Grades!$P:$P,Grades!$P:$P,"&gt;0",Grades!$A:$A,"="&amp;Alumn_Filtered!$A406,Grades!$J:$J,"=1",Grades!$I:$I,"="&amp;_xlfn.MINIFS(Grades!$I:$I,Grades!$A:$A,"="&amp;$A406))/COUNTIFS(Grades!P:P,"&lt;&gt;BAD",Grades!P:P,"&lt;&gt;DRP",Grades!P:P,"&lt;&gt;CVL",Grades!$A:$A,"="&amp;Alumn_Filtered!$A406,Grades!$J:$J,"=1",Grades!$I:$I,"="&amp;_xlfn.MINIFS(Grades!$I:$I,Grades!$A:$A,"="&amp;$A406)),0)</f>
        <v>0.39722222222222231</v>
      </c>
      <c r="O406">
        <f>COUNTIFS(Grades!$A:$A,"="&amp;Alumn_Filtered!$A406,Grades!$J:$J,"=2",Grades!$I:$I,"="&amp;_xlfn.MINIFS(Grades!$I:$I,Grades!$A:$A,"="&amp;$A406))</f>
        <v>6</v>
      </c>
      <c r="P406">
        <f>COUNTIFS(Grades!$A:$A,"="&amp;Alumn_Filtered!$A406,Grades!$P:$P,"=DRP",Grades!$J:$J,"=2",Grades!$I:$I,"="&amp;_xlfn.MINIFS(Grades!$I:$I,Grades!$A:$A,"="&amp;$A406))</f>
        <v>0</v>
      </c>
      <c r="Q406">
        <f>COUNTIFS(Grades!$A:$A,"="&amp;Alumn_Filtered!$A406,Grades!$P:$P,"=BAD",Grades!$J:$J,"=2",Grades!$I:$I,"="&amp;_xlfn.MINIFS(Grades!$I:$I,Grades!$A:$A,"="&amp;$A406))</f>
        <v>0</v>
      </c>
      <c r="R406">
        <f>COUNTIFS(Grades!$A:$A,"="&amp;Alumn_Filtered!$A406,Grades!$P:$P,"CVL",Grades!$J:$J,"=2",Grades!$I:$I,"="&amp;_xlfn.MINIFS(Grades!$I:$I,Grades!$A:$A,"="&amp;$A406))</f>
        <v>0</v>
      </c>
      <c r="S406">
        <f t="shared" si="111"/>
        <v>6</v>
      </c>
      <c r="T406">
        <f>COUNTIFS(Grades!$A:$A,"="&amp;Alumn_Filtered!$A406,Grades!$J:$J,"=2",Grades!$P:$P,"&gt;=0.5",Grades!$I:$I,"="&amp;_xlfn.MINIFS(Grades!$I:$I,Grades!$A:$A,"="&amp;$A406))</f>
        <v>1</v>
      </c>
      <c r="U406" s="28">
        <f t="shared" si="101"/>
        <v>0.16666666666666666</v>
      </c>
      <c r="V406">
        <f>COUNTIFS(Grades!$A:$A,"="&amp;Alumn_Filtered!$A406,Grades!$J:$J,"=2",Grades!$P:$P,"&lt;0.5",Grades!$I:$I,"="&amp;_xlfn.MINIFS(Grades!$I:$I,Grades!$A:$A,"="&amp;$A406))</f>
        <v>5</v>
      </c>
      <c r="W406" s="28">
        <f t="shared" si="102"/>
        <v>0.83333333333333337</v>
      </c>
      <c r="X406" s="28">
        <f>_xlfn.MAXIFS(Grades!$P:$P,Grades!$A:$A,"="&amp;Alumn_Filtered!$A406,Grades!$J:$J,"=2",Grades!$I:$I,"="&amp;_xlfn.MINIFS(Grades!$I:$I,Grades!$A:$A,"="&amp;$A406))</f>
        <v>0.58333333333333337</v>
      </c>
      <c r="Y406" s="28">
        <f>_xlfn.MINIFS(Grades!$P:$P,Grades!$A:$A,"="&amp;Alumn_Filtered!$A406,Grades!$J:$J,"=2",Grades!$I:$I,"="&amp;_xlfn.MINIFS(Grades!$I:$I,Grades!$A:$A,"="&amp;$A406))</f>
        <v>0.10000000000000002</v>
      </c>
      <c r="Z406" s="28">
        <f>IF(S406&lt;&gt;0,SUMIFS(Grades!$P:$P,Grades!$P:$P,"&gt;0",Grades!$A:$A,"="&amp;Alumn_Filtered!$A406,Grades!$J:$J,"=2",Grades!$I:$I,"="&amp;_xlfn.MINIFS(Grades!$I:$I,Grades!$A:$A,"="&amp;$A406))/COUNTIFS(Grades!P:P,"&lt;&gt;BAD",Grades!P:P,"&lt;&gt;DRP",Grades!P:P,"&lt;&gt;CVL",Grades!$A:$A,"="&amp;Alumn_Filtered!$A406,Grades!$J:$J,"=2",Grades!$I:$I,"="&amp;_xlfn.MINIFS(Grades!$I:$I,Grades!$A:$A,"="&amp;$A406)),0)</f>
        <v>0.26111111111111113</v>
      </c>
      <c r="AA406" s="28">
        <f t="shared" si="103"/>
        <v>-0.13611111111111118</v>
      </c>
      <c r="AB406">
        <f t="shared" ca="1" si="97"/>
        <v>20</v>
      </c>
      <c r="AC406" t="str">
        <f>LEFT(VLOOKUP($A406,Ingresos!$C:$X,5,FALSE),1)</f>
        <v>S</v>
      </c>
      <c r="AD406">
        <f t="shared" si="104"/>
        <v>1</v>
      </c>
      <c r="AE406" t="str">
        <f>LEFT(VLOOKUP($A406,Ingresos!$C:$X,6,FALSE),1)</f>
        <v>R</v>
      </c>
      <c r="AF406">
        <f t="shared" si="105"/>
        <v>1</v>
      </c>
      <c r="AG406">
        <f>VLOOKUP($A406,Ingresos!$C:$X,9,FALSE)</f>
        <v>375</v>
      </c>
      <c r="AH406" s="28">
        <f t="shared" si="106"/>
        <v>0.27066450567260941</v>
      </c>
      <c r="AI406">
        <f>VLOOKUP($A406,Ingresos!$C:$X,10,FALSE)</f>
        <v>375</v>
      </c>
      <c r="AJ406" s="28">
        <f t="shared" si="107"/>
        <v>0.27066450567260941</v>
      </c>
      <c r="AK406">
        <f>VLOOKUP($A406,Ingresos!$C:$X,11,FALSE)</f>
        <v>560</v>
      </c>
      <c r="AL406" s="28">
        <f t="shared" si="108"/>
        <v>0.57050243111831445</v>
      </c>
      <c r="AM406">
        <f>VLOOKUP($A406,Ingresos!$C:$X,12,FALSE)</f>
        <v>552</v>
      </c>
      <c r="AN406" s="28">
        <f t="shared" si="109"/>
        <v>0.55753646677471635</v>
      </c>
      <c r="AO406">
        <f>VLOOKUP($A406,Ingresos!$C:$X,18,FALSE)</f>
        <v>13</v>
      </c>
      <c r="AP406">
        <f t="shared" si="112"/>
        <v>13</v>
      </c>
      <c r="AQ406" t="str">
        <f>VLOOKUP($A406,Ingresos!$C:$X,19,FALSE)</f>
        <v>H1</v>
      </c>
      <c r="AR406">
        <f t="shared" si="110"/>
        <v>1</v>
      </c>
      <c r="AS406">
        <f>VLOOKUP($A406,Ingresos!$C:$X,22,FALSE)</f>
        <v>4</v>
      </c>
    </row>
    <row r="407" spans="1:45" x14ac:dyDescent="0.25">
      <c r="A407">
        <v>196449345</v>
      </c>
      <c r="B407">
        <f>IF((_xlfn.MAXIFS(Grades!$I:$I,Grades!$A:$A,"="&amp;$A407)-_xlfn.MINIFS(Grades!$I:$I,Grades!$A:$A,"="&amp;$A407))=0,0,1)</f>
        <v>1</v>
      </c>
      <c r="C407">
        <f>COUNTIFS(Grades!$A:$A,"="&amp;Alumn_Filtered!$A407,Grades!$J:$J,"=1",Grades!$I:$I,"="&amp;_xlfn.MINIFS(Grades!$I:$I,Grades!$A:$A,"="&amp;$A407))</f>
        <v>6</v>
      </c>
      <c r="D407">
        <f>COUNTIFS(Grades!$A:$A,"="&amp;Alumn_Filtered!$A407,Grades!$P:$P,"=DRP",Grades!$J:$J,"=1",Grades!$I:$I,"="&amp;_xlfn.MINIFS(Grades!$I:$I,Grades!$A:$A,"="&amp;$A407))</f>
        <v>0</v>
      </c>
      <c r="E407">
        <f>COUNTIFS(Grades!$A:$A,"="&amp;Alumn_Filtered!$A407,Grades!$P:$P,"=BAD",Grades!$J:$J,"=1",Grades!$I:$I,"="&amp;_xlfn.MINIFS(Grades!$I:$I,Grades!$A:$A,"="&amp;$A407))</f>
        <v>1</v>
      </c>
      <c r="F407">
        <f>COUNTIFS(Grades!$A:$A,"="&amp;Alumn_Filtered!$A407,Grades!$P:$P,"CVL",Grades!$J:$J,"=1",Grades!$I:$I,"="&amp;_xlfn.MINIFS(Grades!$I:$I,Grades!$A:$A,"="&amp;$A407))</f>
        <v>0</v>
      </c>
      <c r="G407" s="30">
        <f t="shared" si="98"/>
        <v>5</v>
      </c>
      <c r="H407">
        <f>COUNTIFS(Grades!$A:$A,"="&amp;Alumn_Filtered!$A407,Grades!$J:$J,"=1",Grades!$P:$P,"&gt;=0.5",Grades!$I:$I,"="&amp;_xlfn.MINIFS(Grades!$I:$I,Grades!$A:$A,"="&amp;$A407))</f>
        <v>1</v>
      </c>
      <c r="I407" s="28">
        <f t="shared" si="99"/>
        <v>0.2</v>
      </c>
      <c r="J407">
        <f>COUNTIFS(Grades!$A:$A,"="&amp;Alumn_Filtered!$A407,Grades!$J:$J,"=1",Grades!$P:$P,"&lt;0.5",Grades!$I:$I,"="&amp;_xlfn.MINIFS(Grades!$I:$I,Grades!$A:$A,"="&amp;$A407))</f>
        <v>4</v>
      </c>
      <c r="K407" s="28">
        <f t="shared" si="100"/>
        <v>0.8</v>
      </c>
      <c r="L407" s="28">
        <f>_xlfn.MAXIFS(Grades!$P:$P,Grades!$A:$A,"="&amp;Alumn_Filtered!$A407,Grades!$J:$J,"=1",Grades!$I:$I,"="&amp;_xlfn.MINIFS(Grades!$I:$I,Grades!$A:$A,"="&amp;$A407))</f>
        <v>0.79999999999999993</v>
      </c>
      <c r="M407" s="28">
        <f>_xlfn.MINIFS(Grades!$P:$P,Grades!$A:$A,"="&amp;Alumn_Filtered!$A407,Grades!$J:$J,"=1",Grades!$I:$I,"="&amp;_xlfn.MINIFS(Grades!$I:$I,Grades!$A:$A,"="&amp;$A407))</f>
        <v>0.28333333333333338</v>
      </c>
      <c r="N407" s="28">
        <f>IF(G407&lt;&gt;0,SUMIFS(Grades!$P:$P,Grades!$P:$P,"&gt;0",Grades!$A:$A,"="&amp;Alumn_Filtered!$A407,Grades!$J:$J,"=1",Grades!$I:$I,"="&amp;_xlfn.MINIFS(Grades!$I:$I,Grades!$A:$A,"="&amp;$A407))/COUNTIFS(Grades!P:P,"&lt;&gt;BAD",Grades!P:P,"&lt;&gt;DRP",Grades!P:P,"&lt;&gt;CVL",Grades!$A:$A,"="&amp;Alumn_Filtered!$A407,Grades!$J:$J,"=1",Grades!$I:$I,"="&amp;_xlfn.MINIFS(Grades!$I:$I,Grades!$A:$A,"="&amp;$A407)),0)</f>
        <v>0.45666666666666667</v>
      </c>
      <c r="O407">
        <f>COUNTIFS(Grades!$A:$A,"="&amp;Alumn_Filtered!$A407,Grades!$J:$J,"=2",Grades!$I:$I,"="&amp;_xlfn.MINIFS(Grades!$I:$I,Grades!$A:$A,"="&amp;$A407))</f>
        <v>7</v>
      </c>
      <c r="P407">
        <f>COUNTIFS(Grades!$A:$A,"="&amp;Alumn_Filtered!$A407,Grades!$P:$P,"=DRP",Grades!$J:$J,"=2",Grades!$I:$I,"="&amp;_xlfn.MINIFS(Grades!$I:$I,Grades!$A:$A,"="&amp;$A407))</f>
        <v>6</v>
      </c>
      <c r="Q407">
        <f>COUNTIFS(Grades!$A:$A,"="&amp;Alumn_Filtered!$A407,Grades!$P:$P,"=BAD",Grades!$J:$J,"=2",Grades!$I:$I,"="&amp;_xlfn.MINIFS(Grades!$I:$I,Grades!$A:$A,"="&amp;$A407))</f>
        <v>1</v>
      </c>
      <c r="R407">
        <f>COUNTIFS(Grades!$A:$A,"="&amp;Alumn_Filtered!$A407,Grades!$P:$P,"CVL",Grades!$J:$J,"=2",Grades!$I:$I,"="&amp;_xlfn.MINIFS(Grades!$I:$I,Grades!$A:$A,"="&amp;$A407))</f>
        <v>0</v>
      </c>
      <c r="S407">
        <f t="shared" si="111"/>
        <v>0</v>
      </c>
      <c r="T407">
        <f>COUNTIFS(Grades!$A:$A,"="&amp;Alumn_Filtered!$A407,Grades!$J:$J,"=2",Grades!$P:$P,"&gt;=0.5",Grades!$I:$I,"="&amp;_xlfn.MINIFS(Grades!$I:$I,Grades!$A:$A,"="&amp;$A407))</f>
        <v>0</v>
      </c>
      <c r="U407" s="28">
        <f t="shared" si="101"/>
        <v>0</v>
      </c>
      <c r="V407">
        <f>COUNTIFS(Grades!$A:$A,"="&amp;Alumn_Filtered!$A407,Grades!$J:$J,"=2",Grades!$P:$P,"&lt;0.5",Grades!$I:$I,"="&amp;_xlfn.MINIFS(Grades!$I:$I,Grades!$A:$A,"="&amp;$A407))</f>
        <v>0</v>
      </c>
      <c r="W407" s="28">
        <f t="shared" si="102"/>
        <v>0</v>
      </c>
      <c r="X407" s="28">
        <f>_xlfn.MAXIFS(Grades!$P:$P,Grades!$A:$A,"="&amp;Alumn_Filtered!$A407,Grades!$J:$J,"=2",Grades!$I:$I,"="&amp;_xlfn.MINIFS(Grades!$I:$I,Grades!$A:$A,"="&amp;$A407))</f>
        <v>0</v>
      </c>
      <c r="Y407" s="28">
        <f>_xlfn.MINIFS(Grades!$P:$P,Grades!$A:$A,"="&amp;Alumn_Filtered!$A407,Grades!$J:$J,"=2",Grades!$I:$I,"="&amp;_xlfn.MINIFS(Grades!$I:$I,Grades!$A:$A,"="&amp;$A407))</f>
        <v>0</v>
      </c>
      <c r="Z407" s="28">
        <f>IF(S407&lt;&gt;0,SUMIFS(Grades!$P:$P,Grades!$P:$P,"&gt;0",Grades!$A:$A,"="&amp;Alumn_Filtered!$A407,Grades!$J:$J,"=2",Grades!$I:$I,"="&amp;_xlfn.MINIFS(Grades!$I:$I,Grades!$A:$A,"="&amp;$A407))/COUNTIFS(Grades!P:P,"&lt;&gt;BAD",Grades!P:P,"&lt;&gt;DRP",Grades!P:P,"&lt;&gt;CVL",Grades!$A:$A,"="&amp;Alumn_Filtered!$A407,Grades!$J:$J,"=2",Grades!$I:$I,"="&amp;_xlfn.MINIFS(Grades!$I:$I,Grades!$A:$A,"="&amp;$A407)),0)</f>
        <v>0</v>
      </c>
      <c r="AA407" s="28">
        <f t="shared" si="103"/>
        <v>-0.45666666666666667</v>
      </c>
      <c r="AB407">
        <f t="shared" ca="1" si="97"/>
        <v>20</v>
      </c>
      <c r="AC407" t="str">
        <f>LEFT(VLOOKUP($A407,Ingresos!$C:$X,5,FALSE),1)</f>
        <v>S</v>
      </c>
      <c r="AD407">
        <f t="shared" si="104"/>
        <v>1</v>
      </c>
      <c r="AE407" t="str">
        <f>LEFT(VLOOKUP($A407,Ingresos!$C:$X,6,FALSE),1)</f>
        <v>R</v>
      </c>
      <c r="AF407">
        <f t="shared" si="105"/>
        <v>1</v>
      </c>
      <c r="AG407">
        <f>VLOOKUP($A407,Ingresos!$C:$X,9,FALSE)</f>
        <v>434</v>
      </c>
      <c r="AH407" s="28">
        <f t="shared" si="106"/>
        <v>0.36628849270664504</v>
      </c>
      <c r="AI407">
        <f>VLOOKUP($A407,Ingresos!$C:$X,10,FALSE)</f>
        <v>432</v>
      </c>
      <c r="AJ407" s="28">
        <f t="shared" si="107"/>
        <v>0.36304700162074555</v>
      </c>
      <c r="AK407">
        <f>VLOOKUP($A407,Ingresos!$C:$X,11,FALSE)</f>
        <v>529</v>
      </c>
      <c r="AL407" s="28">
        <f t="shared" si="108"/>
        <v>0.52025931928687197</v>
      </c>
      <c r="AM407">
        <f>VLOOKUP($A407,Ingresos!$C:$X,12,FALSE)</f>
        <v>589</v>
      </c>
      <c r="AN407" s="28">
        <f t="shared" si="109"/>
        <v>0.61750405186385737</v>
      </c>
      <c r="AO407" t="str">
        <f>VLOOKUP($A407,Ingresos!$C:$X,18,FALSE)</f>
        <v>RM</v>
      </c>
      <c r="AP407">
        <f t="shared" si="112"/>
        <v>13</v>
      </c>
      <c r="AQ407" t="str">
        <f>VLOOKUP($A407,Ingresos!$C:$X,19,FALSE)</f>
        <v>H2</v>
      </c>
      <c r="AR407">
        <f t="shared" si="110"/>
        <v>2</v>
      </c>
      <c r="AS407">
        <f>VLOOKUP($A407,Ingresos!$C:$X,22,FALSE)</f>
        <v>0</v>
      </c>
    </row>
    <row r="408" spans="1:45" x14ac:dyDescent="0.25">
      <c r="A408">
        <v>196451404</v>
      </c>
      <c r="B408">
        <f>IF((_xlfn.MAXIFS(Grades!$I:$I,Grades!$A:$A,"="&amp;$A408)-_xlfn.MINIFS(Grades!$I:$I,Grades!$A:$A,"="&amp;$A408))=0,0,1)</f>
        <v>1</v>
      </c>
      <c r="C408">
        <f>COUNTIFS(Grades!$A:$A,"="&amp;Alumn_Filtered!$A408,Grades!$J:$J,"=1",Grades!$I:$I,"="&amp;_xlfn.MINIFS(Grades!$I:$I,Grades!$A:$A,"="&amp;$A408))</f>
        <v>6</v>
      </c>
      <c r="D408">
        <f>COUNTIFS(Grades!$A:$A,"="&amp;Alumn_Filtered!$A408,Grades!$P:$P,"=DRP",Grades!$J:$J,"=1",Grades!$I:$I,"="&amp;_xlfn.MINIFS(Grades!$I:$I,Grades!$A:$A,"="&amp;$A408))</f>
        <v>0</v>
      </c>
      <c r="E408">
        <f>COUNTIFS(Grades!$A:$A,"="&amp;Alumn_Filtered!$A408,Grades!$P:$P,"=BAD",Grades!$J:$J,"=1",Grades!$I:$I,"="&amp;_xlfn.MINIFS(Grades!$I:$I,Grades!$A:$A,"="&amp;$A408))</f>
        <v>0</v>
      </c>
      <c r="F408">
        <f>COUNTIFS(Grades!$A:$A,"="&amp;Alumn_Filtered!$A408,Grades!$P:$P,"CVL",Grades!$J:$J,"=1",Grades!$I:$I,"="&amp;_xlfn.MINIFS(Grades!$I:$I,Grades!$A:$A,"="&amp;$A408))</f>
        <v>0</v>
      </c>
      <c r="G408" s="30">
        <f t="shared" si="98"/>
        <v>6</v>
      </c>
      <c r="H408">
        <f>COUNTIFS(Grades!$A:$A,"="&amp;Alumn_Filtered!$A408,Grades!$J:$J,"=1",Grades!$P:$P,"&gt;=0.5",Grades!$I:$I,"="&amp;_xlfn.MINIFS(Grades!$I:$I,Grades!$A:$A,"="&amp;$A408))</f>
        <v>3</v>
      </c>
      <c r="I408" s="28">
        <f t="shared" si="99"/>
        <v>0.5</v>
      </c>
      <c r="J408">
        <f>COUNTIFS(Grades!$A:$A,"="&amp;Alumn_Filtered!$A408,Grades!$J:$J,"=1",Grades!$P:$P,"&lt;0.5",Grades!$I:$I,"="&amp;_xlfn.MINIFS(Grades!$I:$I,Grades!$A:$A,"="&amp;$A408))</f>
        <v>3</v>
      </c>
      <c r="K408" s="28">
        <f t="shared" si="100"/>
        <v>0.5</v>
      </c>
      <c r="L408" s="28">
        <f>_xlfn.MAXIFS(Grades!$P:$P,Grades!$A:$A,"="&amp;Alumn_Filtered!$A408,Grades!$J:$J,"=1",Grades!$I:$I,"="&amp;_xlfn.MINIFS(Grades!$I:$I,Grades!$A:$A,"="&amp;$A408))</f>
        <v>0.95000000000000007</v>
      </c>
      <c r="M408" s="28">
        <f>_xlfn.MINIFS(Grades!$P:$P,Grades!$A:$A,"="&amp;Alumn_Filtered!$A408,Grades!$J:$J,"=1",Grades!$I:$I,"="&amp;_xlfn.MINIFS(Grades!$I:$I,Grades!$A:$A,"="&amp;$A408))</f>
        <v>0.3666666666666667</v>
      </c>
      <c r="N408" s="28">
        <f>IF(G408&lt;&gt;0,SUMIFS(Grades!$P:$P,Grades!$P:$P,"&gt;0",Grades!$A:$A,"="&amp;Alumn_Filtered!$A408,Grades!$J:$J,"=1",Grades!$I:$I,"="&amp;_xlfn.MINIFS(Grades!$I:$I,Grades!$A:$A,"="&amp;$A408))/COUNTIFS(Grades!P:P,"&lt;&gt;BAD",Grades!P:P,"&lt;&gt;DRP",Grades!P:P,"&lt;&gt;CVL",Grades!$A:$A,"="&amp;Alumn_Filtered!$A408,Grades!$J:$J,"=1",Grades!$I:$I,"="&amp;_xlfn.MINIFS(Grades!$I:$I,Grades!$A:$A,"="&amp;$A408)),0)</f>
        <v>0.54722222222222228</v>
      </c>
      <c r="O408">
        <f>COUNTIFS(Grades!$A:$A,"="&amp;Alumn_Filtered!$A408,Grades!$J:$J,"=2",Grades!$I:$I,"="&amp;_xlfn.MINIFS(Grades!$I:$I,Grades!$A:$A,"="&amp;$A408))</f>
        <v>8</v>
      </c>
      <c r="P408">
        <f>COUNTIFS(Grades!$A:$A,"="&amp;Alumn_Filtered!$A408,Grades!$P:$P,"=DRP",Grades!$J:$J,"=2",Grades!$I:$I,"="&amp;_xlfn.MINIFS(Grades!$I:$I,Grades!$A:$A,"="&amp;$A408))</f>
        <v>1</v>
      </c>
      <c r="Q408">
        <f>COUNTIFS(Grades!$A:$A,"="&amp;Alumn_Filtered!$A408,Grades!$P:$P,"=BAD",Grades!$J:$J,"=2",Grades!$I:$I,"="&amp;_xlfn.MINIFS(Grades!$I:$I,Grades!$A:$A,"="&amp;$A408))</f>
        <v>0</v>
      </c>
      <c r="R408">
        <f>COUNTIFS(Grades!$A:$A,"="&amp;Alumn_Filtered!$A408,Grades!$P:$P,"CVL",Grades!$J:$J,"=2",Grades!$I:$I,"="&amp;_xlfn.MINIFS(Grades!$I:$I,Grades!$A:$A,"="&amp;$A408))</f>
        <v>0</v>
      </c>
      <c r="S408">
        <f t="shared" si="111"/>
        <v>7</v>
      </c>
      <c r="T408">
        <f>COUNTIFS(Grades!$A:$A,"="&amp;Alumn_Filtered!$A408,Grades!$J:$J,"=2",Grades!$P:$P,"&gt;=0.5",Grades!$I:$I,"="&amp;_xlfn.MINIFS(Grades!$I:$I,Grades!$A:$A,"="&amp;$A408))</f>
        <v>7</v>
      </c>
      <c r="U408" s="28">
        <f t="shared" si="101"/>
        <v>1</v>
      </c>
      <c r="V408">
        <f>COUNTIFS(Grades!$A:$A,"="&amp;Alumn_Filtered!$A408,Grades!$J:$J,"=2",Grades!$P:$P,"&lt;0.5",Grades!$I:$I,"="&amp;_xlfn.MINIFS(Grades!$I:$I,Grades!$A:$A,"="&amp;$A408))</f>
        <v>0</v>
      </c>
      <c r="W408" s="28">
        <f t="shared" si="102"/>
        <v>0</v>
      </c>
      <c r="X408" s="28">
        <f>_xlfn.MAXIFS(Grades!$P:$P,Grades!$A:$A,"="&amp;Alumn_Filtered!$A408,Grades!$J:$J,"=2",Grades!$I:$I,"="&amp;_xlfn.MINIFS(Grades!$I:$I,Grades!$A:$A,"="&amp;$A408))</f>
        <v>0.76666666666666661</v>
      </c>
      <c r="Y408" s="28">
        <f>_xlfn.MINIFS(Grades!$P:$P,Grades!$A:$A,"="&amp;Alumn_Filtered!$A408,Grades!$J:$J,"=2",Grades!$I:$I,"="&amp;_xlfn.MINIFS(Grades!$I:$I,Grades!$A:$A,"="&amp;$A408))</f>
        <v>0.54999999999999993</v>
      </c>
      <c r="Z408" s="28">
        <f>IF(S408&lt;&gt;0,SUMIFS(Grades!$P:$P,Grades!$P:$P,"&gt;0",Grades!$A:$A,"="&amp;Alumn_Filtered!$A408,Grades!$J:$J,"=2",Grades!$I:$I,"="&amp;_xlfn.MINIFS(Grades!$I:$I,Grades!$A:$A,"="&amp;$A408))/COUNTIFS(Grades!P:P,"&lt;&gt;BAD",Grades!P:P,"&lt;&gt;DRP",Grades!P:P,"&lt;&gt;CVL",Grades!$A:$A,"="&amp;Alumn_Filtered!$A408,Grades!$J:$J,"=2",Grades!$I:$I,"="&amp;_xlfn.MINIFS(Grades!$I:$I,Grades!$A:$A,"="&amp;$A408)),0)</f>
        <v>0.65476190476190488</v>
      </c>
      <c r="AA408" s="28">
        <f t="shared" si="103"/>
        <v>0.1075396825396826</v>
      </c>
      <c r="AB408">
        <f t="shared" ca="1" si="97"/>
        <v>20</v>
      </c>
      <c r="AC408" t="str">
        <f>LEFT(VLOOKUP($A408,Ingresos!$C:$X,5,FALSE),1)</f>
        <v>S</v>
      </c>
      <c r="AD408">
        <f t="shared" si="104"/>
        <v>1</v>
      </c>
      <c r="AE408" t="str">
        <f>LEFT(VLOOKUP($A408,Ingresos!$C:$X,6,FALSE),1)</f>
        <v>R</v>
      </c>
      <c r="AF408">
        <f t="shared" si="105"/>
        <v>1</v>
      </c>
      <c r="AG408">
        <f>VLOOKUP($A408,Ingresos!$C:$X,9,FALSE)</f>
        <v>482</v>
      </c>
      <c r="AH408" s="28">
        <f t="shared" si="106"/>
        <v>0.44408427876823336</v>
      </c>
      <c r="AI408">
        <f>VLOOKUP($A408,Ingresos!$C:$X,10,FALSE)</f>
        <v>482</v>
      </c>
      <c r="AJ408" s="28">
        <f t="shared" si="107"/>
        <v>0.44408427876823336</v>
      </c>
      <c r="AK408">
        <f>VLOOKUP($A408,Ingresos!$C:$X,11,FALSE)</f>
        <v>568</v>
      </c>
      <c r="AL408" s="28">
        <f t="shared" si="108"/>
        <v>0.58346839546191243</v>
      </c>
      <c r="AM408">
        <f>VLOOKUP($A408,Ingresos!$C:$X,12,FALSE)</f>
        <v>565</v>
      </c>
      <c r="AN408" s="28">
        <f t="shared" si="109"/>
        <v>0.57860615883306321</v>
      </c>
      <c r="AO408">
        <f>VLOOKUP($A408,Ingresos!$C:$X,18,FALSE)</f>
        <v>13</v>
      </c>
      <c r="AP408">
        <f t="shared" si="112"/>
        <v>13</v>
      </c>
      <c r="AQ408" t="str">
        <f>VLOOKUP($A408,Ingresos!$C:$X,19,FALSE)</f>
        <v>H1</v>
      </c>
      <c r="AR408">
        <f t="shared" si="110"/>
        <v>1</v>
      </c>
      <c r="AS408">
        <f>VLOOKUP($A408,Ingresos!$C:$X,22,FALSE)</f>
        <v>0</v>
      </c>
    </row>
    <row r="409" spans="1:45" x14ac:dyDescent="0.25">
      <c r="A409">
        <v>196451560</v>
      </c>
      <c r="B409">
        <f>IF((_xlfn.MAXIFS(Grades!$I:$I,Grades!$A:$A,"="&amp;$A409)-_xlfn.MINIFS(Grades!$I:$I,Grades!$A:$A,"="&amp;$A409))=0,0,1)</f>
        <v>0</v>
      </c>
      <c r="C409">
        <f>COUNTIFS(Grades!$A:$A,"="&amp;Alumn_Filtered!$A409,Grades!$J:$J,"=1",Grades!$I:$I,"="&amp;_xlfn.MINIFS(Grades!$I:$I,Grades!$A:$A,"="&amp;$A409))</f>
        <v>6</v>
      </c>
      <c r="D409">
        <f>COUNTIFS(Grades!$A:$A,"="&amp;Alumn_Filtered!$A409,Grades!$P:$P,"=DRP",Grades!$J:$J,"=1",Grades!$I:$I,"="&amp;_xlfn.MINIFS(Grades!$I:$I,Grades!$A:$A,"="&amp;$A409))</f>
        <v>0</v>
      </c>
      <c r="E409">
        <f>COUNTIFS(Grades!$A:$A,"="&amp;Alumn_Filtered!$A409,Grades!$P:$P,"=BAD",Grades!$J:$J,"=1",Grades!$I:$I,"="&amp;_xlfn.MINIFS(Grades!$I:$I,Grades!$A:$A,"="&amp;$A409))</f>
        <v>0</v>
      </c>
      <c r="F409">
        <f>COUNTIFS(Grades!$A:$A,"="&amp;Alumn_Filtered!$A409,Grades!$P:$P,"CVL",Grades!$J:$J,"=1",Grades!$I:$I,"="&amp;_xlfn.MINIFS(Grades!$I:$I,Grades!$A:$A,"="&amp;$A409))</f>
        <v>0</v>
      </c>
      <c r="G409" s="30">
        <f t="shared" si="98"/>
        <v>6</v>
      </c>
      <c r="H409">
        <f>COUNTIFS(Grades!$A:$A,"="&amp;Alumn_Filtered!$A409,Grades!$J:$J,"=1",Grades!$P:$P,"&gt;=0.5",Grades!$I:$I,"="&amp;_xlfn.MINIFS(Grades!$I:$I,Grades!$A:$A,"="&amp;$A409))</f>
        <v>5</v>
      </c>
      <c r="I409" s="28">
        <f t="shared" si="99"/>
        <v>0.83333333333333337</v>
      </c>
      <c r="J409">
        <f>COUNTIFS(Grades!$A:$A,"="&amp;Alumn_Filtered!$A409,Grades!$J:$J,"=1",Grades!$P:$P,"&lt;0.5",Grades!$I:$I,"="&amp;_xlfn.MINIFS(Grades!$I:$I,Grades!$A:$A,"="&amp;$A409))</f>
        <v>1</v>
      </c>
      <c r="K409" s="28">
        <f t="shared" si="100"/>
        <v>0.16666666666666666</v>
      </c>
      <c r="L409" s="28">
        <f>_xlfn.MAXIFS(Grades!$P:$P,Grades!$A:$A,"="&amp;Alumn_Filtered!$A409,Grades!$J:$J,"=1",Grades!$I:$I,"="&amp;_xlfn.MINIFS(Grades!$I:$I,Grades!$A:$A,"="&amp;$A409))</f>
        <v>0.91666666666666663</v>
      </c>
      <c r="M409" s="28">
        <f>_xlfn.MINIFS(Grades!$P:$P,Grades!$A:$A,"="&amp;Alumn_Filtered!$A409,Grades!$J:$J,"=1",Grades!$I:$I,"="&amp;_xlfn.MINIFS(Grades!$I:$I,Grades!$A:$A,"="&amp;$A409))</f>
        <v>0.39999999999999997</v>
      </c>
      <c r="N409" s="28">
        <f>IF(G409&lt;&gt;0,SUMIFS(Grades!$P:$P,Grades!$P:$P,"&gt;0",Grades!$A:$A,"="&amp;Alumn_Filtered!$A409,Grades!$J:$J,"=1",Grades!$I:$I,"="&amp;_xlfn.MINIFS(Grades!$I:$I,Grades!$A:$A,"="&amp;$A409))/COUNTIFS(Grades!P:P,"&lt;&gt;BAD",Grades!P:P,"&lt;&gt;DRP",Grades!P:P,"&lt;&gt;CVL",Grades!$A:$A,"="&amp;Alumn_Filtered!$A409,Grades!$J:$J,"=1",Grades!$I:$I,"="&amp;_xlfn.MINIFS(Grades!$I:$I,Grades!$A:$A,"="&amp;$A409)),0)</f>
        <v>0.60833333333333339</v>
      </c>
      <c r="O409">
        <f>COUNTIFS(Grades!$A:$A,"="&amp;Alumn_Filtered!$A409,Grades!$J:$J,"=2",Grades!$I:$I,"="&amp;_xlfn.MINIFS(Grades!$I:$I,Grades!$A:$A,"="&amp;$A409))</f>
        <v>1</v>
      </c>
      <c r="P409">
        <f>COUNTIFS(Grades!$A:$A,"="&amp;Alumn_Filtered!$A409,Grades!$P:$P,"=DRP",Grades!$J:$J,"=2",Grades!$I:$I,"="&amp;_xlfn.MINIFS(Grades!$I:$I,Grades!$A:$A,"="&amp;$A409))</f>
        <v>1</v>
      </c>
      <c r="Q409">
        <f>COUNTIFS(Grades!$A:$A,"="&amp;Alumn_Filtered!$A409,Grades!$P:$P,"=BAD",Grades!$J:$J,"=2",Grades!$I:$I,"="&amp;_xlfn.MINIFS(Grades!$I:$I,Grades!$A:$A,"="&amp;$A409))</f>
        <v>0</v>
      </c>
      <c r="R409">
        <f>COUNTIFS(Grades!$A:$A,"="&amp;Alumn_Filtered!$A409,Grades!$P:$P,"CVL",Grades!$J:$J,"=2",Grades!$I:$I,"="&amp;_xlfn.MINIFS(Grades!$I:$I,Grades!$A:$A,"="&amp;$A409))</f>
        <v>0</v>
      </c>
      <c r="S409">
        <f t="shared" si="111"/>
        <v>0</v>
      </c>
      <c r="T409">
        <f>COUNTIFS(Grades!$A:$A,"="&amp;Alumn_Filtered!$A409,Grades!$J:$J,"=2",Grades!$P:$P,"&gt;=0.5",Grades!$I:$I,"="&amp;_xlfn.MINIFS(Grades!$I:$I,Grades!$A:$A,"="&amp;$A409))</f>
        <v>0</v>
      </c>
      <c r="U409" s="28">
        <f t="shared" si="101"/>
        <v>0</v>
      </c>
      <c r="V409">
        <f>COUNTIFS(Grades!$A:$A,"="&amp;Alumn_Filtered!$A409,Grades!$J:$J,"=2",Grades!$P:$P,"&lt;0.5",Grades!$I:$I,"="&amp;_xlfn.MINIFS(Grades!$I:$I,Grades!$A:$A,"="&amp;$A409))</f>
        <v>0</v>
      </c>
      <c r="W409" s="28">
        <f t="shared" si="102"/>
        <v>0</v>
      </c>
      <c r="X409" s="28">
        <f>_xlfn.MAXIFS(Grades!$P:$P,Grades!$A:$A,"="&amp;Alumn_Filtered!$A409,Grades!$J:$J,"=2",Grades!$I:$I,"="&amp;_xlfn.MINIFS(Grades!$I:$I,Grades!$A:$A,"="&amp;$A409))</f>
        <v>0</v>
      </c>
      <c r="Y409" s="28">
        <f>_xlfn.MINIFS(Grades!$P:$P,Grades!$A:$A,"="&amp;Alumn_Filtered!$A409,Grades!$J:$J,"=2",Grades!$I:$I,"="&amp;_xlfn.MINIFS(Grades!$I:$I,Grades!$A:$A,"="&amp;$A409))</f>
        <v>0</v>
      </c>
      <c r="Z409" s="28">
        <f>IF(S409&lt;&gt;0,SUMIFS(Grades!$P:$P,Grades!$P:$P,"&gt;0",Grades!$A:$A,"="&amp;Alumn_Filtered!$A409,Grades!$J:$J,"=2",Grades!$I:$I,"="&amp;_xlfn.MINIFS(Grades!$I:$I,Grades!$A:$A,"="&amp;$A409))/COUNTIFS(Grades!P:P,"&lt;&gt;BAD",Grades!P:P,"&lt;&gt;DRP",Grades!P:P,"&lt;&gt;CVL",Grades!$A:$A,"="&amp;Alumn_Filtered!$A409,Grades!$J:$J,"=2",Grades!$I:$I,"="&amp;_xlfn.MINIFS(Grades!$I:$I,Grades!$A:$A,"="&amp;$A409)),0)</f>
        <v>0</v>
      </c>
      <c r="AA409" s="28">
        <f t="shared" si="103"/>
        <v>-0.60833333333333339</v>
      </c>
      <c r="AB409">
        <f t="shared" ca="1" si="97"/>
        <v>20</v>
      </c>
      <c r="AC409" t="str">
        <f>LEFT(VLOOKUP($A409,Ingresos!$C:$X,5,FALSE),1)</f>
        <v>S</v>
      </c>
      <c r="AD409">
        <f t="shared" si="104"/>
        <v>1</v>
      </c>
      <c r="AE409" t="str">
        <f>LEFT(VLOOKUP($A409,Ingresos!$C:$X,6,FALSE),1)</f>
        <v>R</v>
      </c>
      <c r="AF409">
        <f t="shared" si="105"/>
        <v>1</v>
      </c>
      <c r="AG409">
        <f>VLOOKUP($A409,Ingresos!$C:$X,9,FALSE)</f>
        <v>410</v>
      </c>
      <c r="AH409" s="28">
        <f t="shared" si="106"/>
        <v>0.32739059967585088</v>
      </c>
      <c r="AI409">
        <f>VLOOKUP($A409,Ingresos!$C:$X,10,FALSE)</f>
        <v>410</v>
      </c>
      <c r="AJ409" s="28">
        <f t="shared" si="107"/>
        <v>0.32739059967585088</v>
      </c>
      <c r="AK409">
        <f>VLOOKUP($A409,Ingresos!$C:$X,11,FALSE)</f>
        <v>521</v>
      </c>
      <c r="AL409" s="28">
        <f t="shared" si="108"/>
        <v>0.50729335494327388</v>
      </c>
      <c r="AM409">
        <f>VLOOKUP($A409,Ingresos!$C:$X,12,FALSE)</f>
        <v>539</v>
      </c>
      <c r="AN409" s="28">
        <f t="shared" si="109"/>
        <v>0.5364667747163695</v>
      </c>
      <c r="AO409" t="str">
        <f>VLOOKUP($A409,Ingresos!$C:$X,18,FALSE)</f>
        <v>RM</v>
      </c>
      <c r="AP409">
        <f t="shared" si="112"/>
        <v>13</v>
      </c>
      <c r="AQ409" t="str">
        <f>VLOOKUP($A409,Ingresos!$C:$X,19,FALSE)</f>
        <v>H1</v>
      </c>
      <c r="AR409">
        <f t="shared" si="110"/>
        <v>1</v>
      </c>
      <c r="AS409">
        <f>VLOOKUP($A409,Ingresos!$C:$X,22,FALSE)</f>
        <v>5</v>
      </c>
    </row>
    <row r="410" spans="1:45" x14ac:dyDescent="0.25">
      <c r="A410">
        <v>196465413</v>
      </c>
      <c r="B410">
        <f>IF((_xlfn.MAXIFS(Grades!$I:$I,Grades!$A:$A,"="&amp;$A410)-_xlfn.MINIFS(Grades!$I:$I,Grades!$A:$A,"="&amp;$A410))=0,0,1)</f>
        <v>0</v>
      </c>
      <c r="C410">
        <f>COUNTIFS(Grades!$A:$A,"="&amp;Alumn_Filtered!$A410,Grades!$J:$J,"=1",Grades!$I:$I,"="&amp;_xlfn.MINIFS(Grades!$I:$I,Grades!$A:$A,"="&amp;$A410))</f>
        <v>6</v>
      </c>
      <c r="D410">
        <f>COUNTIFS(Grades!$A:$A,"="&amp;Alumn_Filtered!$A410,Grades!$P:$P,"=DRP",Grades!$J:$J,"=1",Grades!$I:$I,"="&amp;_xlfn.MINIFS(Grades!$I:$I,Grades!$A:$A,"="&amp;$A410))</f>
        <v>0</v>
      </c>
      <c r="E410">
        <f>COUNTIFS(Grades!$A:$A,"="&amp;Alumn_Filtered!$A410,Grades!$P:$P,"=BAD",Grades!$J:$J,"=1",Grades!$I:$I,"="&amp;_xlfn.MINIFS(Grades!$I:$I,Grades!$A:$A,"="&amp;$A410))</f>
        <v>1</v>
      </c>
      <c r="F410">
        <f>COUNTIFS(Grades!$A:$A,"="&amp;Alumn_Filtered!$A410,Grades!$P:$P,"CVL",Grades!$J:$J,"=1",Grades!$I:$I,"="&amp;_xlfn.MINIFS(Grades!$I:$I,Grades!$A:$A,"="&amp;$A410))</f>
        <v>0</v>
      </c>
      <c r="G410" s="30">
        <f t="shared" si="98"/>
        <v>5</v>
      </c>
      <c r="H410">
        <f>COUNTIFS(Grades!$A:$A,"="&amp;Alumn_Filtered!$A410,Grades!$J:$J,"=1",Grades!$P:$P,"&gt;=0.5",Grades!$I:$I,"="&amp;_xlfn.MINIFS(Grades!$I:$I,Grades!$A:$A,"="&amp;$A410))</f>
        <v>1</v>
      </c>
      <c r="I410" s="28">
        <f t="shared" si="99"/>
        <v>0.2</v>
      </c>
      <c r="J410">
        <f>COUNTIFS(Grades!$A:$A,"="&amp;Alumn_Filtered!$A410,Grades!$J:$J,"=1",Grades!$P:$P,"&lt;0.5",Grades!$I:$I,"="&amp;_xlfn.MINIFS(Grades!$I:$I,Grades!$A:$A,"="&amp;$A410))</f>
        <v>4</v>
      </c>
      <c r="K410" s="28">
        <f t="shared" si="100"/>
        <v>0.8</v>
      </c>
      <c r="L410" s="28">
        <f>_xlfn.MAXIFS(Grades!$P:$P,Grades!$A:$A,"="&amp;Alumn_Filtered!$A410,Grades!$J:$J,"=1",Grades!$I:$I,"="&amp;_xlfn.MINIFS(Grades!$I:$I,Grades!$A:$A,"="&amp;$A410))</f>
        <v>0.95000000000000007</v>
      </c>
      <c r="M410" s="28">
        <f>_xlfn.MINIFS(Grades!$P:$P,Grades!$A:$A,"="&amp;Alumn_Filtered!$A410,Grades!$J:$J,"=1",Grades!$I:$I,"="&amp;_xlfn.MINIFS(Grades!$I:$I,Grades!$A:$A,"="&amp;$A410))</f>
        <v>0.18333333333333335</v>
      </c>
      <c r="N410" s="28">
        <f>IF(G410&lt;&gt;0,SUMIFS(Grades!$P:$P,Grades!$P:$P,"&gt;0",Grades!$A:$A,"="&amp;Alumn_Filtered!$A410,Grades!$J:$J,"=1",Grades!$I:$I,"="&amp;_xlfn.MINIFS(Grades!$I:$I,Grades!$A:$A,"="&amp;$A410))/COUNTIFS(Grades!P:P,"&lt;&gt;BAD",Grades!P:P,"&lt;&gt;DRP",Grades!P:P,"&lt;&gt;CVL",Grades!$A:$A,"="&amp;Alumn_Filtered!$A410,Grades!$J:$J,"=1",Grades!$I:$I,"="&amp;_xlfn.MINIFS(Grades!$I:$I,Grades!$A:$A,"="&amp;$A410)),0)</f>
        <v>0.44666666666666666</v>
      </c>
      <c r="O410">
        <f>COUNTIFS(Grades!$A:$A,"="&amp;Alumn_Filtered!$A410,Grades!$J:$J,"=2",Grades!$I:$I,"="&amp;_xlfn.MINIFS(Grades!$I:$I,Grades!$A:$A,"="&amp;$A410))</f>
        <v>5</v>
      </c>
      <c r="P410">
        <f>COUNTIFS(Grades!$A:$A,"="&amp;Alumn_Filtered!$A410,Grades!$P:$P,"=DRP",Grades!$J:$J,"=2",Grades!$I:$I,"="&amp;_xlfn.MINIFS(Grades!$I:$I,Grades!$A:$A,"="&amp;$A410))</f>
        <v>0</v>
      </c>
      <c r="Q410">
        <f>COUNTIFS(Grades!$A:$A,"="&amp;Alumn_Filtered!$A410,Grades!$P:$P,"=BAD",Grades!$J:$J,"=2",Grades!$I:$I,"="&amp;_xlfn.MINIFS(Grades!$I:$I,Grades!$A:$A,"="&amp;$A410))</f>
        <v>5</v>
      </c>
      <c r="R410">
        <f>COUNTIFS(Grades!$A:$A,"="&amp;Alumn_Filtered!$A410,Grades!$P:$P,"CVL",Grades!$J:$J,"=2",Grades!$I:$I,"="&amp;_xlfn.MINIFS(Grades!$I:$I,Grades!$A:$A,"="&amp;$A410))</f>
        <v>0</v>
      </c>
      <c r="S410">
        <f t="shared" si="111"/>
        <v>0</v>
      </c>
      <c r="T410">
        <f>COUNTIFS(Grades!$A:$A,"="&amp;Alumn_Filtered!$A410,Grades!$J:$J,"=2",Grades!$P:$P,"&gt;=0.5",Grades!$I:$I,"="&amp;_xlfn.MINIFS(Grades!$I:$I,Grades!$A:$A,"="&amp;$A410))</f>
        <v>0</v>
      </c>
      <c r="U410" s="28">
        <f t="shared" si="101"/>
        <v>0</v>
      </c>
      <c r="V410">
        <f>COUNTIFS(Grades!$A:$A,"="&amp;Alumn_Filtered!$A410,Grades!$J:$J,"=2",Grades!$P:$P,"&lt;0.5",Grades!$I:$I,"="&amp;_xlfn.MINIFS(Grades!$I:$I,Grades!$A:$A,"="&amp;$A410))</f>
        <v>0</v>
      </c>
      <c r="W410" s="28">
        <f t="shared" si="102"/>
        <v>0</v>
      </c>
      <c r="X410" s="28">
        <f>_xlfn.MAXIFS(Grades!$P:$P,Grades!$A:$A,"="&amp;Alumn_Filtered!$A410,Grades!$J:$J,"=2",Grades!$I:$I,"="&amp;_xlfn.MINIFS(Grades!$I:$I,Grades!$A:$A,"="&amp;$A410))</f>
        <v>0</v>
      </c>
      <c r="Y410" s="28">
        <f>_xlfn.MINIFS(Grades!$P:$P,Grades!$A:$A,"="&amp;Alumn_Filtered!$A410,Grades!$J:$J,"=2",Grades!$I:$I,"="&amp;_xlfn.MINIFS(Grades!$I:$I,Grades!$A:$A,"="&amp;$A410))</f>
        <v>0</v>
      </c>
      <c r="Z410" s="28">
        <f>IF(S410&lt;&gt;0,SUMIFS(Grades!$P:$P,Grades!$P:$P,"&gt;0",Grades!$A:$A,"="&amp;Alumn_Filtered!$A410,Grades!$J:$J,"=2",Grades!$I:$I,"="&amp;_xlfn.MINIFS(Grades!$I:$I,Grades!$A:$A,"="&amp;$A410))/COUNTIFS(Grades!P:P,"&lt;&gt;BAD",Grades!P:P,"&lt;&gt;DRP",Grades!P:P,"&lt;&gt;CVL",Grades!$A:$A,"="&amp;Alumn_Filtered!$A410,Grades!$J:$J,"=2",Grades!$I:$I,"="&amp;_xlfn.MINIFS(Grades!$I:$I,Grades!$A:$A,"="&amp;$A410)),0)</f>
        <v>0</v>
      </c>
      <c r="AA410" s="28">
        <f t="shared" si="103"/>
        <v>-0.44666666666666666</v>
      </c>
      <c r="AB410">
        <f t="shared" ca="1" si="97"/>
        <v>20</v>
      </c>
      <c r="AC410" t="str">
        <f>LEFT(VLOOKUP($A410,Ingresos!$C:$X,5,FALSE),1)</f>
        <v>S</v>
      </c>
      <c r="AD410">
        <f t="shared" si="104"/>
        <v>1</v>
      </c>
      <c r="AE410" t="str">
        <f>LEFT(VLOOKUP($A410,Ingresos!$C:$X,6,FALSE),1)</f>
        <v>R</v>
      </c>
      <c r="AF410">
        <f t="shared" si="105"/>
        <v>1</v>
      </c>
      <c r="AG410">
        <f>VLOOKUP($A410,Ingresos!$C:$X,9,FALSE)</f>
        <v>575</v>
      </c>
      <c r="AH410" s="28">
        <f t="shared" si="106"/>
        <v>0.59481361426256074</v>
      </c>
      <c r="AI410">
        <f>VLOOKUP($A410,Ingresos!$C:$X,10,FALSE)</f>
        <v>586</v>
      </c>
      <c r="AJ410" s="28">
        <f t="shared" si="107"/>
        <v>0.61264181523500816</v>
      </c>
      <c r="AK410">
        <f>VLOOKUP($A410,Ingresos!$C:$X,11,FALSE)</f>
        <v>498</v>
      </c>
      <c r="AL410" s="28">
        <f t="shared" si="108"/>
        <v>0.47001620745542949</v>
      </c>
      <c r="AM410">
        <f>VLOOKUP($A410,Ingresos!$C:$X,12,FALSE)</f>
        <v>565</v>
      </c>
      <c r="AN410" s="28">
        <f t="shared" si="109"/>
        <v>0.57860615883306321</v>
      </c>
      <c r="AO410">
        <f>VLOOKUP($A410,Ingresos!$C:$X,18,FALSE)</f>
        <v>13</v>
      </c>
      <c r="AP410">
        <f t="shared" si="112"/>
        <v>13</v>
      </c>
      <c r="AQ410" t="str">
        <f>VLOOKUP($A410,Ingresos!$C:$X,19,FALSE)</f>
        <v>H1</v>
      </c>
      <c r="AR410">
        <f t="shared" si="110"/>
        <v>1</v>
      </c>
      <c r="AS410">
        <f>VLOOKUP($A410,Ingresos!$C:$X,22,FALSE)</f>
        <v>4</v>
      </c>
    </row>
    <row r="411" spans="1:45" x14ac:dyDescent="0.25">
      <c r="A411">
        <v>196466940</v>
      </c>
      <c r="B411">
        <f>IF((_xlfn.MAXIFS(Grades!$I:$I,Grades!$A:$A,"="&amp;$A411)-_xlfn.MINIFS(Grades!$I:$I,Grades!$A:$A,"="&amp;$A411))=0,0,1)</f>
        <v>0</v>
      </c>
      <c r="C411">
        <f>COUNTIFS(Grades!$A:$A,"="&amp;Alumn_Filtered!$A411,Grades!$J:$J,"=1",Grades!$I:$I,"="&amp;_xlfn.MINIFS(Grades!$I:$I,Grades!$A:$A,"="&amp;$A411))</f>
        <v>6</v>
      </c>
      <c r="D411">
        <f>COUNTIFS(Grades!$A:$A,"="&amp;Alumn_Filtered!$A411,Grades!$P:$P,"=DRP",Grades!$J:$J,"=1",Grades!$I:$I,"="&amp;_xlfn.MINIFS(Grades!$I:$I,Grades!$A:$A,"="&amp;$A411))</f>
        <v>0</v>
      </c>
      <c r="E411">
        <f>COUNTIFS(Grades!$A:$A,"="&amp;Alumn_Filtered!$A411,Grades!$P:$P,"=BAD",Grades!$J:$J,"=1",Grades!$I:$I,"="&amp;_xlfn.MINIFS(Grades!$I:$I,Grades!$A:$A,"="&amp;$A411))</f>
        <v>0</v>
      </c>
      <c r="F411">
        <f>COUNTIFS(Grades!$A:$A,"="&amp;Alumn_Filtered!$A411,Grades!$P:$P,"CVL",Grades!$J:$J,"=1",Grades!$I:$I,"="&amp;_xlfn.MINIFS(Grades!$I:$I,Grades!$A:$A,"="&amp;$A411))</f>
        <v>0</v>
      </c>
      <c r="G411" s="30">
        <f t="shared" si="98"/>
        <v>6</v>
      </c>
      <c r="H411">
        <f>COUNTIFS(Grades!$A:$A,"="&amp;Alumn_Filtered!$A411,Grades!$J:$J,"=1",Grades!$P:$P,"&gt;=0.5",Grades!$I:$I,"="&amp;_xlfn.MINIFS(Grades!$I:$I,Grades!$A:$A,"="&amp;$A411))</f>
        <v>1</v>
      </c>
      <c r="I411" s="28">
        <f t="shared" si="99"/>
        <v>0.16666666666666666</v>
      </c>
      <c r="J411">
        <f>COUNTIFS(Grades!$A:$A,"="&amp;Alumn_Filtered!$A411,Grades!$J:$J,"=1",Grades!$P:$P,"&lt;0.5",Grades!$I:$I,"="&amp;_xlfn.MINIFS(Grades!$I:$I,Grades!$A:$A,"="&amp;$A411))</f>
        <v>5</v>
      </c>
      <c r="K411" s="28">
        <f t="shared" si="100"/>
        <v>0.83333333333333337</v>
      </c>
      <c r="L411" s="28">
        <f>_xlfn.MAXIFS(Grades!$P:$P,Grades!$A:$A,"="&amp;Alumn_Filtered!$A411,Grades!$J:$J,"=1",Grades!$I:$I,"="&amp;_xlfn.MINIFS(Grades!$I:$I,Grades!$A:$A,"="&amp;$A411))</f>
        <v>0.68333333333333324</v>
      </c>
      <c r="M411" s="28">
        <f>_xlfn.MINIFS(Grades!$P:$P,Grades!$A:$A,"="&amp;Alumn_Filtered!$A411,Grades!$J:$J,"=1",Grades!$I:$I,"="&amp;_xlfn.MINIFS(Grades!$I:$I,Grades!$A:$A,"="&amp;$A411))</f>
        <v>0.15</v>
      </c>
      <c r="N411" s="28">
        <f>IF(G411&lt;&gt;0,SUMIFS(Grades!$P:$P,Grades!$P:$P,"&gt;0",Grades!$A:$A,"="&amp;Alumn_Filtered!$A411,Grades!$J:$J,"=1",Grades!$I:$I,"="&amp;_xlfn.MINIFS(Grades!$I:$I,Grades!$A:$A,"="&amp;$A411))/COUNTIFS(Grades!P:P,"&lt;&gt;BAD",Grades!P:P,"&lt;&gt;DRP",Grades!P:P,"&lt;&gt;CVL",Grades!$A:$A,"="&amp;Alumn_Filtered!$A411,Grades!$J:$J,"=1",Grades!$I:$I,"="&amp;_xlfn.MINIFS(Grades!$I:$I,Grades!$A:$A,"="&amp;$A411)),0)</f>
        <v>0.33333333333333331</v>
      </c>
      <c r="O411">
        <f>COUNTIFS(Grades!$A:$A,"="&amp;Alumn_Filtered!$A411,Grades!$J:$J,"=2",Grades!$I:$I,"="&amp;_xlfn.MINIFS(Grades!$I:$I,Grades!$A:$A,"="&amp;$A411))</f>
        <v>8</v>
      </c>
      <c r="P411">
        <f>COUNTIFS(Grades!$A:$A,"="&amp;Alumn_Filtered!$A411,Grades!$P:$P,"=DRP",Grades!$J:$J,"=2",Grades!$I:$I,"="&amp;_xlfn.MINIFS(Grades!$I:$I,Grades!$A:$A,"="&amp;$A411))</f>
        <v>1</v>
      </c>
      <c r="Q411">
        <f>COUNTIFS(Grades!$A:$A,"="&amp;Alumn_Filtered!$A411,Grades!$P:$P,"=BAD",Grades!$J:$J,"=2",Grades!$I:$I,"="&amp;_xlfn.MINIFS(Grades!$I:$I,Grades!$A:$A,"="&amp;$A411))</f>
        <v>6</v>
      </c>
      <c r="R411">
        <f>COUNTIFS(Grades!$A:$A,"="&amp;Alumn_Filtered!$A411,Grades!$P:$P,"CVL",Grades!$J:$J,"=2",Grades!$I:$I,"="&amp;_xlfn.MINIFS(Grades!$I:$I,Grades!$A:$A,"="&amp;$A411))</f>
        <v>0</v>
      </c>
      <c r="S411">
        <f t="shared" si="111"/>
        <v>1</v>
      </c>
      <c r="T411">
        <f>COUNTIFS(Grades!$A:$A,"="&amp;Alumn_Filtered!$A411,Grades!$J:$J,"=2",Grades!$P:$P,"&gt;=0.5",Grades!$I:$I,"="&amp;_xlfn.MINIFS(Grades!$I:$I,Grades!$A:$A,"="&amp;$A411))</f>
        <v>0</v>
      </c>
      <c r="U411" s="28">
        <f t="shared" si="101"/>
        <v>0</v>
      </c>
      <c r="V411">
        <f>COUNTIFS(Grades!$A:$A,"="&amp;Alumn_Filtered!$A411,Grades!$J:$J,"=2",Grades!$P:$P,"&lt;0.5",Grades!$I:$I,"="&amp;_xlfn.MINIFS(Grades!$I:$I,Grades!$A:$A,"="&amp;$A411))</f>
        <v>1</v>
      </c>
      <c r="W411" s="28">
        <f t="shared" si="102"/>
        <v>1</v>
      </c>
      <c r="X411" s="28">
        <f>_xlfn.MAXIFS(Grades!$P:$P,Grades!$A:$A,"="&amp;Alumn_Filtered!$A411,Grades!$J:$J,"=2",Grades!$I:$I,"="&amp;_xlfn.MINIFS(Grades!$I:$I,Grades!$A:$A,"="&amp;$A411))</f>
        <v>0.20000000000000004</v>
      </c>
      <c r="Y411" s="28">
        <f>_xlfn.MINIFS(Grades!$P:$P,Grades!$A:$A,"="&amp;Alumn_Filtered!$A411,Grades!$J:$J,"=2",Grades!$I:$I,"="&amp;_xlfn.MINIFS(Grades!$I:$I,Grades!$A:$A,"="&amp;$A411))</f>
        <v>0.20000000000000004</v>
      </c>
      <c r="Z411" s="28">
        <f>IF(S411&lt;&gt;0,SUMIFS(Grades!$P:$P,Grades!$P:$P,"&gt;0",Grades!$A:$A,"="&amp;Alumn_Filtered!$A411,Grades!$J:$J,"=2",Grades!$I:$I,"="&amp;_xlfn.MINIFS(Grades!$I:$I,Grades!$A:$A,"="&amp;$A411))/COUNTIFS(Grades!P:P,"&lt;&gt;BAD",Grades!P:P,"&lt;&gt;DRP",Grades!P:P,"&lt;&gt;CVL",Grades!$A:$A,"="&amp;Alumn_Filtered!$A411,Grades!$J:$J,"=2",Grades!$I:$I,"="&amp;_xlfn.MINIFS(Grades!$I:$I,Grades!$A:$A,"="&amp;$A411)),0)</f>
        <v>0.20000000000000004</v>
      </c>
      <c r="AA411" s="28">
        <f t="shared" si="103"/>
        <v>-0.13333333333333328</v>
      </c>
      <c r="AB411">
        <f t="shared" ca="1" si="97"/>
        <v>20</v>
      </c>
      <c r="AC411" t="str">
        <f>LEFT(VLOOKUP($A411,Ingresos!$C:$X,5,FALSE),1)</f>
        <v>S</v>
      </c>
      <c r="AD411">
        <f t="shared" si="104"/>
        <v>1</v>
      </c>
      <c r="AE411" t="str">
        <f>LEFT(VLOOKUP($A411,Ingresos!$C:$X,6,FALSE),1)</f>
        <v>R</v>
      </c>
      <c r="AF411">
        <f t="shared" si="105"/>
        <v>1</v>
      </c>
      <c r="AG411">
        <f>VLOOKUP($A411,Ingresos!$C:$X,9,FALSE)</f>
        <v>577</v>
      </c>
      <c r="AH411" s="28">
        <f t="shared" si="106"/>
        <v>0.59805510534846029</v>
      </c>
      <c r="AI411">
        <f>VLOOKUP($A411,Ingresos!$C:$X,10,FALSE)</f>
        <v>586</v>
      </c>
      <c r="AJ411" s="28">
        <f t="shared" si="107"/>
        <v>0.61264181523500816</v>
      </c>
      <c r="AK411">
        <f>VLOOKUP($A411,Ingresos!$C:$X,11,FALSE)</f>
        <v>552</v>
      </c>
      <c r="AL411" s="28">
        <f t="shared" si="108"/>
        <v>0.55753646677471635</v>
      </c>
      <c r="AM411">
        <f>VLOOKUP($A411,Ingresos!$C:$X,12,FALSE)</f>
        <v>594</v>
      </c>
      <c r="AN411" s="28">
        <f t="shared" si="109"/>
        <v>0.62560777957860614</v>
      </c>
      <c r="AO411">
        <f>VLOOKUP($A411,Ingresos!$C:$X,18,FALSE)</f>
        <v>13</v>
      </c>
      <c r="AP411">
        <f t="shared" si="112"/>
        <v>13</v>
      </c>
      <c r="AQ411" t="str">
        <f>VLOOKUP($A411,Ingresos!$C:$X,19,FALSE)</f>
        <v>H1</v>
      </c>
      <c r="AR411">
        <f t="shared" si="110"/>
        <v>1</v>
      </c>
      <c r="AS411">
        <f>VLOOKUP($A411,Ingresos!$C:$X,22,FALSE)</f>
        <v>0</v>
      </c>
    </row>
    <row r="412" spans="1:45" x14ac:dyDescent="0.25">
      <c r="A412">
        <v>196468307</v>
      </c>
      <c r="B412">
        <f>IF((_xlfn.MAXIFS(Grades!$I:$I,Grades!$A:$A,"="&amp;$A412)-_xlfn.MINIFS(Grades!$I:$I,Grades!$A:$A,"="&amp;$A412))=0,0,1)</f>
        <v>1</v>
      </c>
      <c r="C412">
        <f>COUNTIFS(Grades!$A:$A,"="&amp;Alumn_Filtered!$A412,Grades!$J:$J,"=1",Grades!$I:$I,"="&amp;_xlfn.MINIFS(Grades!$I:$I,Grades!$A:$A,"="&amp;$A412))</f>
        <v>6</v>
      </c>
      <c r="D412">
        <f>COUNTIFS(Grades!$A:$A,"="&amp;Alumn_Filtered!$A412,Grades!$P:$P,"=DRP",Grades!$J:$J,"=1",Grades!$I:$I,"="&amp;_xlfn.MINIFS(Grades!$I:$I,Grades!$A:$A,"="&amp;$A412))</f>
        <v>0</v>
      </c>
      <c r="E412">
        <f>COUNTIFS(Grades!$A:$A,"="&amp;Alumn_Filtered!$A412,Grades!$P:$P,"=BAD",Grades!$J:$J,"=1",Grades!$I:$I,"="&amp;_xlfn.MINIFS(Grades!$I:$I,Grades!$A:$A,"="&amp;$A412))</f>
        <v>0</v>
      </c>
      <c r="F412">
        <f>COUNTIFS(Grades!$A:$A,"="&amp;Alumn_Filtered!$A412,Grades!$P:$P,"CVL",Grades!$J:$J,"=1",Grades!$I:$I,"="&amp;_xlfn.MINIFS(Grades!$I:$I,Grades!$A:$A,"="&amp;$A412))</f>
        <v>0</v>
      </c>
      <c r="G412" s="30">
        <f t="shared" si="98"/>
        <v>6</v>
      </c>
      <c r="H412">
        <f>COUNTIFS(Grades!$A:$A,"="&amp;Alumn_Filtered!$A412,Grades!$J:$J,"=1",Grades!$P:$P,"&gt;=0.5",Grades!$I:$I,"="&amp;_xlfn.MINIFS(Grades!$I:$I,Grades!$A:$A,"="&amp;$A412))</f>
        <v>1</v>
      </c>
      <c r="I412" s="28">
        <f t="shared" si="99"/>
        <v>0.16666666666666666</v>
      </c>
      <c r="J412">
        <f>COUNTIFS(Grades!$A:$A,"="&amp;Alumn_Filtered!$A412,Grades!$J:$J,"=1",Grades!$P:$P,"&lt;0.5",Grades!$I:$I,"="&amp;_xlfn.MINIFS(Grades!$I:$I,Grades!$A:$A,"="&amp;$A412))</f>
        <v>5</v>
      </c>
      <c r="K412" s="28">
        <f t="shared" si="100"/>
        <v>0.83333333333333337</v>
      </c>
      <c r="L412" s="28">
        <f>_xlfn.MAXIFS(Grades!$P:$P,Grades!$A:$A,"="&amp;Alumn_Filtered!$A412,Grades!$J:$J,"=1",Grades!$I:$I,"="&amp;_xlfn.MINIFS(Grades!$I:$I,Grades!$A:$A,"="&amp;$A412))</f>
        <v>0.91666666666666663</v>
      </c>
      <c r="M412" s="28">
        <f>_xlfn.MINIFS(Grades!$P:$P,Grades!$A:$A,"="&amp;Alumn_Filtered!$A412,Grades!$J:$J,"=1",Grades!$I:$I,"="&amp;_xlfn.MINIFS(Grades!$I:$I,Grades!$A:$A,"="&amp;$A412))</f>
        <v>0.31666666666666665</v>
      </c>
      <c r="N412" s="28">
        <f>IF(G412&lt;&gt;0,SUMIFS(Grades!$P:$P,Grades!$P:$P,"&gt;0",Grades!$A:$A,"="&amp;Alumn_Filtered!$A412,Grades!$J:$J,"=1",Grades!$I:$I,"="&amp;_xlfn.MINIFS(Grades!$I:$I,Grades!$A:$A,"="&amp;$A412))/COUNTIFS(Grades!P:P,"&lt;&gt;BAD",Grades!P:P,"&lt;&gt;DRP",Grades!P:P,"&lt;&gt;CVL",Grades!$A:$A,"="&amp;Alumn_Filtered!$A412,Grades!$J:$J,"=1",Grades!$I:$I,"="&amp;_xlfn.MINIFS(Grades!$I:$I,Grades!$A:$A,"="&amp;$A412)),0)</f>
        <v>0.45833333333333331</v>
      </c>
      <c r="O412">
        <f>COUNTIFS(Grades!$A:$A,"="&amp;Alumn_Filtered!$A412,Grades!$J:$J,"=2",Grades!$I:$I,"="&amp;_xlfn.MINIFS(Grades!$I:$I,Grades!$A:$A,"="&amp;$A412))</f>
        <v>5</v>
      </c>
      <c r="P412">
        <f>COUNTIFS(Grades!$A:$A,"="&amp;Alumn_Filtered!$A412,Grades!$P:$P,"=DRP",Grades!$J:$J,"=2",Grades!$I:$I,"="&amp;_xlfn.MINIFS(Grades!$I:$I,Grades!$A:$A,"="&amp;$A412))</f>
        <v>0</v>
      </c>
      <c r="Q412">
        <f>COUNTIFS(Grades!$A:$A,"="&amp;Alumn_Filtered!$A412,Grades!$P:$P,"=BAD",Grades!$J:$J,"=2",Grades!$I:$I,"="&amp;_xlfn.MINIFS(Grades!$I:$I,Grades!$A:$A,"="&amp;$A412))</f>
        <v>0</v>
      </c>
      <c r="R412">
        <f>COUNTIFS(Grades!$A:$A,"="&amp;Alumn_Filtered!$A412,Grades!$P:$P,"CVL",Grades!$J:$J,"=2",Grades!$I:$I,"="&amp;_xlfn.MINIFS(Grades!$I:$I,Grades!$A:$A,"="&amp;$A412))</f>
        <v>0</v>
      </c>
      <c r="S412">
        <f t="shared" si="111"/>
        <v>5</v>
      </c>
      <c r="T412">
        <f>COUNTIFS(Grades!$A:$A,"="&amp;Alumn_Filtered!$A412,Grades!$J:$J,"=2",Grades!$P:$P,"&gt;=0.5",Grades!$I:$I,"="&amp;_xlfn.MINIFS(Grades!$I:$I,Grades!$A:$A,"="&amp;$A412))</f>
        <v>5</v>
      </c>
      <c r="U412" s="28">
        <f t="shared" si="101"/>
        <v>1</v>
      </c>
      <c r="V412">
        <f>COUNTIFS(Grades!$A:$A,"="&amp;Alumn_Filtered!$A412,Grades!$J:$J,"=2",Grades!$P:$P,"&lt;0.5",Grades!$I:$I,"="&amp;_xlfn.MINIFS(Grades!$I:$I,Grades!$A:$A,"="&amp;$A412))</f>
        <v>0</v>
      </c>
      <c r="W412" s="28">
        <f t="shared" si="102"/>
        <v>0</v>
      </c>
      <c r="X412" s="28">
        <f>_xlfn.MAXIFS(Grades!$P:$P,Grades!$A:$A,"="&amp;Alumn_Filtered!$A412,Grades!$J:$J,"=2",Grades!$I:$I,"="&amp;_xlfn.MINIFS(Grades!$I:$I,Grades!$A:$A,"="&amp;$A412))</f>
        <v>0.81666666666666676</v>
      </c>
      <c r="Y412" s="28">
        <f>_xlfn.MINIFS(Grades!$P:$P,Grades!$A:$A,"="&amp;Alumn_Filtered!$A412,Grades!$J:$J,"=2",Grades!$I:$I,"="&amp;_xlfn.MINIFS(Grades!$I:$I,Grades!$A:$A,"="&amp;$A412))</f>
        <v>0.5</v>
      </c>
      <c r="Z412" s="28">
        <f>IF(S412&lt;&gt;0,SUMIFS(Grades!$P:$P,Grades!$P:$P,"&gt;0",Grades!$A:$A,"="&amp;Alumn_Filtered!$A412,Grades!$J:$J,"=2",Grades!$I:$I,"="&amp;_xlfn.MINIFS(Grades!$I:$I,Grades!$A:$A,"="&amp;$A412))/COUNTIFS(Grades!P:P,"&lt;&gt;BAD",Grades!P:P,"&lt;&gt;DRP",Grades!P:P,"&lt;&gt;CVL",Grades!$A:$A,"="&amp;Alumn_Filtered!$A412,Grades!$J:$J,"=2",Grades!$I:$I,"="&amp;_xlfn.MINIFS(Grades!$I:$I,Grades!$A:$A,"="&amp;$A412)),0)</f>
        <v>0.64333333333333331</v>
      </c>
      <c r="AA412" s="28">
        <f t="shared" si="103"/>
        <v>0.185</v>
      </c>
      <c r="AB412">
        <f t="shared" ca="1" si="97"/>
        <v>20</v>
      </c>
      <c r="AC412" t="str">
        <f>LEFT(VLOOKUP($A412,Ingresos!$C:$X,5,FALSE),1)</f>
        <v>T</v>
      </c>
      <c r="AD412">
        <f t="shared" si="104"/>
        <v>0</v>
      </c>
      <c r="AE412" t="str">
        <f>LEFT(VLOOKUP($A412,Ingresos!$C:$X,6,FALSE),1)</f>
        <v>R</v>
      </c>
      <c r="AF412">
        <f t="shared" si="105"/>
        <v>1</v>
      </c>
      <c r="AG412">
        <f>VLOOKUP($A412,Ingresos!$C:$X,9,FALSE)</f>
        <v>507</v>
      </c>
      <c r="AH412" s="28">
        <f t="shared" si="106"/>
        <v>0.4846029173419773</v>
      </c>
      <c r="AI412">
        <f>VLOOKUP($A412,Ingresos!$C:$X,10,FALSE)</f>
        <v>528</v>
      </c>
      <c r="AJ412" s="28">
        <f t="shared" si="107"/>
        <v>0.51863857374392219</v>
      </c>
      <c r="AK412">
        <f>VLOOKUP($A412,Ingresos!$C:$X,11,FALSE)</f>
        <v>450</v>
      </c>
      <c r="AL412" s="28">
        <f t="shared" si="108"/>
        <v>0.39222042139384117</v>
      </c>
      <c r="AM412">
        <f>VLOOKUP($A412,Ingresos!$C:$X,12,FALSE)</f>
        <v>521</v>
      </c>
      <c r="AN412" s="28">
        <f t="shared" si="109"/>
        <v>0.50729335494327388</v>
      </c>
      <c r="AO412">
        <f>VLOOKUP($A412,Ingresos!$C:$X,18,FALSE)</f>
        <v>9</v>
      </c>
      <c r="AP412">
        <f t="shared" si="112"/>
        <v>9</v>
      </c>
      <c r="AQ412" t="str">
        <f>VLOOKUP($A412,Ingresos!$C:$X,19,FALSE)</f>
        <v>H1</v>
      </c>
      <c r="AR412">
        <f t="shared" si="110"/>
        <v>1</v>
      </c>
      <c r="AS412">
        <f>VLOOKUP($A412,Ingresos!$C:$X,22,FALSE)</f>
        <v>0</v>
      </c>
    </row>
    <row r="413" spans="1:45" x14ac:dyDescent="0.25">
      <c r="A413">
        <v>196471553</v>
      </c>
      <c r="B413">
        <f>IF((_xlfn.MAXIFS(Grades!$I:$I,Grades!$A:$A,"="&amp;$A413)-_xlfn.MINIFS(Grades!$I:$I,Grades!$A:$A,"="&amp;$A413))=0,0,1)</f>
        <v>1</v>
      </c>
      <c r="C413">
        <f>COUNTIFS(Grades!$A:$A,"="&amp;Alumn_Filtered!$A413,Grades!$J:$J,"=1",Grades!$I:$I,"="&amp;_xlfn.MINIFS(Grades!$I:$I,Grades!$A:$A,"="&amp;$A413))</f>
        <v>6</v>
      </c>
      <c r="D413">
        <f>COUNTIFS(Grades!$A:$A,"="&amp;Alumn_Filtered!$A413,Grades!$P:$P,"=DRP",Grades!$J:$J,"=1",Grades!$I:$I,"="&amp;_xlfn.MINIFS(Grades!$I:$I,Grades!$A:$A,"="&amp;$A413))</f>
        <v>0</v>
      </c>
      <c r="E413">
        <f>COUNTIFS(Grades!$A:$A,"="&amp;Alumn_Filtered!$A413,Grades!$P:$P,"=BAD",Grades!$J:$J,"=1",Grades!$I:$I,"="&amp;_xlfn.MINIFS(Grades!$I:$I,Grades!$A:$A,"="&amp;$A413))</f>
        <v>0</v>
      </c>
      <c r="F413">
        <f>COUNTIFS(Grades!$A:$A,"="&amp;Alumn_Filtered!$A413,Grades!$P:$P,"CVL",Grades!$J:$J,"=1",Grades!$I:$I,"="&amp;_xlfn.MINIFS(Grades!$I:$I,Grades!$A:$A,"="&amp;$A413))</f>
        <v>0</v>
      </c>
      <c r="G413" s="30">
        <f t="shared" si="98"/>
        <v>6</v>
      </c>
      <c r="H413">
        <f>COUNTIFS(Grades!$A:$A,"="&amp;Alumn_Filtered!$A413,Grades!$J:$J,"=1",Grades!$P:$P,"&gt;=0.5",Grades!$I:$I,"="&amp;_xlfn.MINIFS(Grades!$I:$I,Grades!$A:$A,"="&amp;$A413))</f>
        <v>6</v>
      </c>
      <c r="I413" s="28">
        <f t="shared" si="99"/>
        <v>1</v>
      </c>
      <c r="J413">
        <f>COUNTIFS(Grades!$A:$A,"="&amp;Alumn_Filtered!$A413,Grades!$J:$J,"=1",Grades!$P:$P,"&lt;0.5",Grades!$I:$I,"="&amp;_xlfn.MINIFS(Grades!$I:$I,Grades!$A:$A,"="&amp;$A413))</f>
        <v>0</v>
      </c>
      <c r="K413" s="28">
        <f t="shared" si="100"/>
        <v>0</v>
      </c>
      <c r="L413" s="28">
        <f>_xlfn.MAXIFS(Grades!$P:$P,Grades!$A:$A,"="&amp;Alumn_Filtered!$A413,Grades!$J:$J,"=1",Grades!$I:$I,"="&amp;_xlfn.MINIFS(Grades!$I:$I,Grades!$A:$A,"="&amp;$A413))</f>
        <v>0.8666666666666667</v>
      </c>
      <c r="M413" s="28">
        <f>_xlfn.MINIFS(Grades!$P:$P,Grades!$A:$A,"="&amp;Alumn_Filtered!$A413,Grades!$J:$J,"=1",Grades!$I:$I,"="&amp;_xlfn.MINIFS(Grades!$I:$I,Grades!$A:$A,"="&amp;$A413))</f>
        <v>0.5</v>
      </c>
      <c r="N413" s="28">
        <f>IF(G413&lt;&gt;0,SUMIFS(Grades!$P:$P,Grades!$P:$P,"&gt;0",Grades!$A:$A,"="&amp;Alumn_Filtered!$A413,Grades!$J:$J,"=1",Grades!$I:$I,"="&amp;_xlfn.MINIFS(Grades!$I:$I,Grades!$A:$A,"="&amp;$A413))/COUNTIFS(Grades!P:P,"&lt;&gt;BAD",Grades!P:P,"&lt;&gt;DRP",Grades!P:P,"&lt;&gt;CVL",Grades!$A:$A,"="&amp;Alumn_Filtered!$A413,Grades!$J:$J,"=1",Grades!$I:$I,"="&amp;_xlfn.MINIFS(Grades!$I:$I,Grades!$A:$A,"="&amp;$A413)),0)</f>
        <v>0.68611111111111123</v>
      </c>
      <c r="O413">
        <f>COUNTIFS(Grades!$A:$A,"="&amp;Alumn_Filtered!$A413,Grades!$J:$J,"=2",Grades!$I:$I,"="&amp;_xlfn.MINIFS(Grades!$I:$I,Grades!$A:$A,"="&amp;$A413))</f>
        <v>8</v>
      </c>
      <c r="P413">
        <f>COUNTIFS(Grades!$A:$A,"="&amp;Alumn_Filtered!$A413,Grades!$P:$P,"=DRP",Grades!$J:$J,"=2",Grades!$I:$I,"="&amp;_xlfn.MINIFS(Grades!$I:$I,Grades!$A:$A,"="&amp;$A413))</f>
        <v>1</v>
      </c>
      <c r="Q413">
        <f>COUNTIFS(Grades!$A:$A,"="&amp;Alumn_Filtered!$A413,Grades!$P:$P,"=BAD",Grades!$J:$J,"=2",Grades!$I:$I,"="&amp;_xlfn.MINIFS(Grades!$I:$I,Grades!$A:$A,"="&amp;$A413))</f>
        <v>0</v>
      </c>
      <c r="R413">
        <f>COUNTIFS(Grades!$A:$A,"="&amp;Alumn_Filtered!$A413,Grades!$P:$P,"CVL",Grades!$J:$J,"=2",Grades!$I:$I,"="&amp;_xlfn.MINIFS(Grades!$I:$I,Grades!$A:$A,"="&amp;$A413))</f>
        <v>1</v>
      </c>
      <c r="S413">
        <f t="shared" si="111"/>
        <v>6</v>
      </c>
      <c r="T413">
        <f>COUNTIFS(Grades!$A:$A,"="&amp;Alumn_Filtered!$A413,Grades!$J:$J,"=2",Grades!$P:$P,"&gt;=0.5",Grades!$I:$I,"="&amp;_xlfn.MINIFS(Grades!$I:$I,Grades!$A:$A,"="&amp;$A413))</f>
        <v>2</v>
      </c>
      <c r="U413" s="28">
        <f t="shared" si="101"/>
        <v>0.33333333333333331</v>
      </c>
      <c r="V413">
        <f>COUNTIFS(Grades!$A:$A,"="&amp;Alumn_Filtered!$A413,Grades!$J:$J,"=2",Grades!$P:$P,"&lt;0.5",Grades!$I:$I,"="&amp;_xlfn.MINIFS(Grades!$I:$I,Grades!$A:$A,"="&amp;$A413))</f>
        <v>4</v>
      </c>
      <c r="W413" s="28">
        <f t="shared" si="102"/>
        <v>0.66666666666666663</v>
      </c>
      <c r="X413" s="28">
        <f>_xlfn.MAXIFS(Grades!$P:$P,Grades!$A:$A,"="&amp;Alumn_Filtered!$A413,Grades!$J:$J,"=2",Grades!$I:$I,"="&amp;_xlfn.MINIFS(Grades!$I:$I,Grades!$A:$A,"="&amp;$A413))</f>
        <v>0.81666666666666676</v>
      </c>
      <c r="Y413" s="28">
        <f>_xlfn.MINIFS(Grades!$P:$P,Grades!$A:$A,"="&amp;Alumn_Filtered!$A413,Grades!$J:$J,"=2",Grades!$I:$I,"="&amp;_xlfn.MINIFS(Grades!$I:$I,Grades!$A:$A,"="&amp;$A413))</f>
        <v>0.31666666666666665</v>
      </c>
      <c r="Z413" s="28">
        <f>IF(S413&lt;&gt;0,SUMIFS(Grades!$P:$P,Grades!$P:$P,"&gt;0",Grades!$A:$A,"="&amp;Alumn_Filtered!$A413,Grades!$J:$J,"=2",Grades!$I:$I,"="&amp;_xlfn.MINIFS(Grades!$I:$I,Grades!$A:$A,"="&amp;$A413))/COUNTIFS(Grades!P:P,"&lt;&gt;BAD",Grades!P:P,"&lt;&gt;DRP",Grades!P:P,"&lt;&gt;CVL",Grades!$A:$A,"="&amp;Alumn_Filtered!$A413,Grades!$J:$J,"=2",Grades!$I:$I,"="&amp;_xlfn.MINIFS(Grades!$I:$I,Grades!$A:$A,"="&amp;$A413)),0)</f>
        <v>0.49722222222222223</v>
      </c>
      <c r="AA413" s="28">
        <f t="shared" si="103"/>
        <v>-0.18888888888888899</v>
      </c>
      <c r="AB413">
        <f t="shared" ca="1" si="97"/>
        <v>20</v>
      </c>
      <c r="AC413" t="str">
        <f>LEFT(VLOOKUP($A413,Ingresos!$C:$X,5,FALSE),1)</f>
        <v>S</v>
      </c>
      <c r="AD413">
        <f t="shared" si="104"/>
        <v>1</v>
      </c>
      <c r="AE413" t="str">
        <f>LEFT(VLOOKUP($A413,Ingresos!$C:$X,6,FALSE),1)</f>
        <v>R</v>
      </c>
      <c r="AF413">
        <f t="shared" si="105"/>
        <v>1</v>
      </c>
      <c r="AG413">
        <f>VLOOKUP($A413,Ingresos!$C:$X,9,FALSE)</f>
        <v>451</v>
      </c>
      <c r="AH413" s="28">
        <f t="shared" si="106"/>
        <v>0.39384116693679094</v>
      </c>
      <c r="AI413">
        <f>VLOOKUP($A413,Ingresos!$C:$X,10,FALSE)</f>
        <v>451</v>
      </c>
      <c r="AJ413" s="28">
        <f t="shared" si="107"/>
        <v>0.39384116693679094</v>
      </c>
      <c r="AK413">
        <f>VLOOKUP($A413,Ingresos!$C:$X,11,FALSE)</f>
        <v>668</v>
      </c>
      <c r="AL413" s="28">
        <f t="shared" si="108"/>
        <v>0.74554294975688817</v>
      </c>
      <c r="AM413">
        <f>VLOOKUP($A413,Ingresos!$C:$X,12,FALSE)</f>
        <v>641</v>
      </c>
      <c r="AN413" s="28">
        <f t="shared" si="109"/>
        <v>0.70178282009724469</v>
      </c>
      <c r="AO413" t="str">
        <f>VLOOKUP($A413,Ingresos!$C:$X,18,FALSE)</f>
        <v>RM</v>
      </c>
      <c r="AP413">
        <f t="shared" si="112"/>
        <v>13</v>
      </c>
      <c r="AQ413" t="str">
        <f>VLOOKUP($A413,Ingresos!$C:$X,19,FALSE)</f>
        <v>H1</v>
      </c>
      <c r="AR413">
        <f t="shared" si="110"/>
        <v>1</v>
      </c>
      <c r="AS413">
        <f>VLOOKUP($A413,Ingresos!$C:$X,22,FALSE)</f>
        <v>5</v>
      </c>
    </row>
    <row r="414" spans="1:45" x14ac:dyDescent="0.25">
      <c r="A414">
        <v>196471855</v>
      </c>
      <c r="B414">
        <f>IF((_xlfn.MAXIFS(Grades!$I:$I,Grades!$A:$A,"="&amp;$A414)-_xlfn.MINIFS(Grades!$I:$I,Grades!$A:$A,"="&amp;$A414))=0,0,1)</f>
        <v>1</v>
      </c>
      <c r="C414">
        <f>COUNTIFS(Grades!$A:$A,"="&amp;Alumn_Filtered!$A414,Grades!$J:$J,"=1",Grades!$I:$I,"="&amp;_xlfn.MINIFS(Grades!$I:$I,Grades!$A:$A,"="&amp;$A414))</f>
        <v>6</v>
      </c>
      <c r="D414">
        <f>COUNTIFS(Grades!$A:$A,"="&amp;Alumn_Filtered!$A414,Grades!$P:$P,"=DRP",Grades!$J:$J,"=1",Grades!$I:$I,"="&amp;_xlfn.MINIFS(Grades!$I:$I,Grades!$A:$A,"="&amp;$A414))</f>
        <v>0</v>
      </c>
      <c r="E414">
        <f>COUNTIFS(Grades!$A:$A,"="&amp;Alumn_Filtered!$A414,Grades!$P:$P,"=BAD",Grades!$J:$J,"=1",Grades!$I:$I,"="&amp;_xlfn.MINIFS(Grades!$I:$I,Grades!$A:$A,"="&amp;$A414))</f>
        <v>2</v>
      </c>
      <c r="F414">
        <f>COUNTIFS(Grades!$A:$A,"="&amp;Alumn_Filtered!$A414,Grades!$P:$P,"CVL",Grades!$J:$J,"=1",Grades!$I:$I,"="&amp;_xlfn.MINIFS(Grades!$I:$I,Grades!$A:$A,"="&amp;$A414))</f>
        <v>0</v>
      </c>
      <c r="G414" s="30">
        <f t="shared" si="98"/>
        <v>4</v>
      </c>
      <c r="H414">
        <f>COUNTIFS(Grades!$A:$A,"="&amp;Alumn_Filtered!$A414,Grades!$J:$J,"=1",Grades!$P:$P,"&gt;=0.5",Grades!$I:$I,"="&amp;_xlfn.MINIFS(Grades!$I:$I,Grades!$A:$A,"="&amp;$A414))</f>
        <v>1</v>
      </c>
      <c r="I414" s="28">
        <f t="shared" si="99"/>
        <v>0.25</v>
      </c>
      <c r="J414">
        <f>COUNTIFS(Grades!$A:$A,"="&amp;Alumn_Filtered!$A414,Grades!$J:$J,"=1",Grades!$P:$P,"&lt;0.5",Grades!$I:$I,"="&amp;_xlfn.MINIFS(Grades!$I:$I,Grades!$A:$A,"="&amp;$A414))</f>
        <v>3</v>
      </c>
      <c r="K414" s="28">
        <f t="shared" si="100"/>
        <v>0.75</v>
      </c>
      <c r="L414" s="28">
        <f>_xlfn.MAXIFS(Grades!$P:$P,Grades!$A:$A,"="&amp;Alumn_Filtered!$A414,Grades!$J:$J,"=1",Grades!$I:$I,"="&amp;_xlfn.MINIFS(Grades!$I:$I,Grades!$A:$A,"="&amp;$A414))</f>
        <v>0.51666666666666661</v>
      </c>
      <c r="M414" s="28">
        <f>_xlfn.MINIFS(Grades!$P:$P,Grades!$A:$A,"="&amp;Alumn_Filtered!$A414,Grades!$J:$J,"=1",Grades!$I:$I,"="&amp;_xlfn.MINIFS(Grades!$I:$I,Grades!$A:$A,"="&amp;$A414))</f>
        <v>0.28333333333333338</v>
      </c>
      <c r="N414" s="28">
        <f>IF(G414&lt;&gt;0,SUMIFS(Grades!$P:$P,Grades!$P:$P,"&gt;0",Grades!$A:$A,"="&amp;Alumn_Filtered!$A414,Grades!$J:$J,"=1",Grades!$I:$I,"="&amp;_xlfn.MINIFS(Grades!$I:$I,Grades!$A:$A,"="&amp;$A414))/COUNTIFS(Grades!P:P,"&lt;&gt;BAD",Grades!P:P,"&lt;&gt;DRP",Grades!P:P,"&lt;&gt;CVL",Grades!$A:$A,"="&amp;Alumn_Filtered!$A414,Grades!$J:$J,"=1",Grades!$I:$I,"="&amp;_xlfn.MINIFS(Grades!$I:$I,Grades!$A:$A,"="&amp;$A414)),0)</f>
        <v>0.4</v>
      </c>
      <c r="O414">
        <f>COUNTIFS(Grades!$A:$A,"="&amp;Alumn_Filtered!$A414,Grades!$J:$J,"=2",Grades!$I:$I,"="&amp;_xlfn.MINIFS(Grades!$I:$I,Grades!$A:$A,"="&amp;$A414))</f>
        <v>8</v>
      </c>
      <c r="P414">
        <f>COUNTIFS(Grades!$A:$A,"="&amp;Alumn_Filtered!$A414,Grades!$P:$P,"=DRP",Grades!$J:$J,"=2",Grades!$I:$I,"="&amp;_xlfn.MINIFS(Grades!$I:$I,Grades!$A:$A,"="&amp;$A414))</f>
        <v>1</v>
      </c>
      <c r="Q414">
        <f>COUNTIFS(Grades!$A:$A,"="&amp;Alumn_Filtered!$A414,Grades!$P:$P,"=BAD",Grades!$J:$J,"=2",Grades!$I:$I,"="&amp;_xlfn.MINIFS(Grades!$I:$I,Grades!$A:$A,"="&amp;$A414))</f>
        <v>1</v>
      </c>
      <c r="R414">
        <f>COUNTIFS(Grades!$A:$A,"="&amp;Alumn_Filtered!$A414,Grades!$P:$P,"CVL",Grades!$J:$J,"=2",Grades!$I:$I,"="&amp;_xlfn.MINIFS(Grades!$I:$I,Grades!$A:$A,"="&amp;$A414))</f>
        <v>0</v>
      </c>
      <c r="S414">
        <f t="shared" si="111"/>
        <v>6</v>
      </c>
      <c r="T414">
        <f>COUNTIFS(Grades!$A:$A,"="&amp;Alumn_Filtered!$A414,Grades!$J:$J,"=2",Grades!$P:$P,"&gt;=0.5",Grades!$I:$I,"="&amp;_xlfn.MINIFS(Grades!$I:$I,Grades!$A:$A,"="&amp;$A414))</f>
        <v>1</v>
      </c>
      <c r="U414" s="28">
        <f t="shared" si="101"/>
        <v>0.16666666666666666</v>
      </c>
      <c r="V414">
        <f>COUNTIFS(Grades!$A:$A,"="&amp;Alumn_Filtered!$A414,Grades!$J:$J,"=2",Grades!$P:$P,"&lt;0.5",Grades!$I:$I,"="&amp;_xlfn.MINIFS(Grades!$I:$I,Grades!$A:$A,"="&amp;$A414))</f>
        <v>5</v>
      </c>
      <c r="W414" s="28">
        <f t="shared" si="102"/>
        <v>0.83333333333333337</v>
      </c>
      <c r="X414" s="28">
        <f>_xlfn.MAXIFS(Grades!$P:$P,Grades!$A:$A,"="&amp;Alumn_Filtered!$A414,Grades!$J:$J,"=2",Grades!$I:$I,"="&amp;_xlfn.MINIFS(Grades!$I:$I,Grades!$A:$A,"="&amp;$A414))</f>
        <v>0.78333333333333333</v>
      </c>
      <c r="Y414" s="28">
        <f>_xlfn.MINIFS(Grades!$P:$P,Grades!$A:$A,"="&amp;Alumn_Filtered!$A414,Grades!$J:$J,"=2",Grades!$I:$I,"="&amp;_xlfn.MINIFS(Grades!$I:$I,Grades!$A:$A,"="&amp;$A414))</f>
        <v>8.3333333333333329E-2</v>
      </c>
      <c r="Z414" s="28">
        <f>IF(S414&lt;&gt;0,SUMIFS(Grades!$P:$P,Grades!$P:$P,"&gt;0",Grades!$A:$A,"="&amp;Alumn_Filtered!$A414,Grades!$J:$J,"=2",Grades!$I:$I,"="&amp;_xlfn.MINIFS(Grades!$I:$I,Grades!$A:$A,"="&amp;$A414))/COUNTIFS(Grades!P:P,"&lt;&gt;BAD",Grades!P:P,"&lt;&gt;DRP",Grades!P:P,"&lt;&gt;CVL",Grades!$A:$A,"="&amp;Alumn_Filtered!$A414,Grades!$J:$J,"=2",Grades!$I:$I,"="&amp;_xlfn.MINIFS(Grades!$I:$I,Grades!$A:$A,"="&amp;$A414)),0)</f>
        <v>0.26111111111111113</v>
      </c>
      <c r="AA414" s="28">
        <f t="shared" si="103"/>
        <v>-0.1388888888888889</v>
      </c>
      <c r="AB414">
        <f t="shared" ca="1" si="97"/>
        <v>20</v>
      </c>
      <c r="AC414" t="str">
        <f>LEFT(VLOOKUP($A414,Ingresos!$C:$X,5,FALSE),1)</f>
        <v>S</v>
      </c>
      <c r="AD414">
        <f t="shared" si="104"/>
        <v>1</v>
      </c>
      <c r="AE414" t="str">
        <f>LEFT(VLOOKUP($A414,Ingresos!$C:$X,6,FALSE),1)</f>
        <v>R</v>
      </c>
      <c r="AF414">
        <f t="shared" si="105"/>
        <v>1</v>
      </c>
      <c r="AG414">
        <f>VLOOKUP($A414,Ingresos!$C:$X,9,FALSE)</f>
        <v>425</v>
      </c>
      <c r="AH414" s="28">
        <f t="shared" si="106"/>
        <v>0.35170178282009723</v>
      </c>
      <c r="AI414">
        <f>VLOOKUP($A414,Ingresos!$C:$X,10,FALSE)</f>
        <v>425</v>
      </c>
      <c r="AJ414" s="28">
        <f t="shared" si="107"/>
        <v>0.35170178282009723</v>
      </c>
      <c r="AK414">
        <f>VLOOKUP($A414,Ingresos!$C:$X,11,FALSE)</f>
        <v>543</v>
      </c>
      <c r="AL414" s="28">
        <f t="shared" si="108"/>
        <v>0.5429497568881686</v>
      </c>
      <c r="AM414">
        <f>VLOOKUP($A414,Ingresos!$C:$X,12,FALSE)</f>
        <v>612</v>
      </c>
      <c r="AN414" s="28">
        <f t="shared" si="109"/>
        <v>0.65478119935170176</v>
      </c>
      <c r="AO414" t="str">
        <f>VLOOKUP($A414,Ingresos!$C:$X,18,FALSE)</f>
        <v>RM</v>
      </c>
      <c r="AP414">
        <f t="shared" si="112"/>
        <v>13</v>
      </c>
      <c r="AQ414" t="str">
        <f>VLOOKUP($A414,Ingresos!$C:$X,19,FALSE)</f>
        <v>H1</v>
      </c>
      <c r="AR414">
        <f t="shared" si="110"/>
        <v>1</v>
      </c>
      <c r="AS414">
        <f>VLOOKUP($A414,Ingresos!$C:$X,22,FALSE)</f>
        <v>0</v>
      </c>
    </row>
    <row r="415" spans="1:45" x14ac:dyDescent="0.25">
      <c r="A415">
        <v>196471995</v>
      </c>
      <c r="B415">
        <f>IF((_xlfn.MAXIFS(Grades!$I:$I,Grades!$A:$A,"="&amp;$A415)-_xlfn.MINIFS(Grades!$I:$I,Grades!$A:$A,"="&amp;$A415))=0,0,1)</f>
        <v>1</v>
      </c>
      <c r="C415">
        <f>COUNTIFS(Grades!$A:$A,"="&amp;Alumn_Filtered!$A415,Grades!$J:$J,"=1",Grades!$I:$I,"="&amp;_xlfn.MINIFS(Grades!$I:$I,Grades!$A:$A,"="&amp;$A415))</f>
        <v>6</v>
      </c>
      <c r="D415">
        <f>COUNTIFS(Grades!$A:$A,"="&amp;Alumn_Filtered!$A415,Grades!$P:$P,"=DRP",Grades!$J:$J,"=1",Grades!$I:$I,"="&amp;_xlfn.MINIFS(Grades!$I:$I,Grades!$A:$A,"="&amp;$A415))</f>
        <v>0</v>
      </c>
      <c r="E415">
        <f>COUNTIFS(Grades!$A:$A,"="&amp;Alumn_Filtered!$A415,Grades!$P:$P,"=BAD",Grades!$J:$J,"=1",Grades!$I:$I,"="&amp;_xlfn.MINIFS(Grades!$I:$I,Grades!$A:$A,"="&amp;$A415))</f>
        <v>0</v>
      </c>
      <c r="F415">
        <f>COUNTIFS(Grades!$A:$A,"="&amp;Alumn_Filtered!$A415,Grades!$P:$P,"CVL",Grades!$J:$J,"=1",Grades!$I:$I,"="&amp;_xlfn.MINIFS(Grades!$I:$I,Grades!$A:$A,"="&amp;$A415))</f>
        <v>0</v>
      </c>
      <c r="G415" s="30">
        <f t="shared" si="98"/>
        <v>6</v>
      </c>
      <c r="H415">
        <f>COUNTIFS(Grades!$A:$A,"="&amp;Alumn_Filtered!$A415,Grades!$J:$J,"=1",Grades!$P:$P,"&gt;=0.5",Grades!$I:$I,"="&amp;_xlfn.MINIFS(Grades!$I:$I,Grades!$A:$A,"="&amp;$A415))</f>
        <v>6</v>
      </c>
      <c r="I415" s="28">
        <f t="shared" si="99"/>
        <v>1</v>
      </c>
      <c r="J415">
        <f>COUNTIFS(Grades!$A:$A,"="&amp;Alumn_Filtered!$A415,Grades!$J:$J,"=1",Grades!$P:$P,"&lt;0.5",Grades!$I:$I,"="&amp;_xlfn.MINIFS(Grades!$I:$I,Grades!$A:$A,"="&amp;$A415))</f>
        <v>0</v>
      </c>
      <c r="K415" s="28">
        <f t="shared" si="100"/>
        <v>0</v>
      </c>
      <c r="L415" s="28">
        <f>_xlfn.MAXIFS(Grades!$P:$P,Grades!$A:$A,"="&amp;Alumn_Filtered!$A415,Grades!$J:$J,"=1",Grades!$I:$I,"="&amp;_xlfn.MINIFS(Grades!$I:$I,Grades!$A:$A,"="&amp;$A415))</f>
        <v>0.71666666666666667</v>
      </c>
      <c r="M415" s="28">
        <f>_xlfn.MINIFS(Grades!$P:$P,Grades!$A:$A,"="&amp;Alumn_Filtered!$A415,Grades!$J:$J,"=1",Grades!$I:$I,"="&amp;_xlfn.MINIFS(Grades!$I:$I,Grades!$A:$A,"="&amp;$A415))</f>
        <v>0.5</v>
      </c>
      <c r="N415" s="28">
        <f>IF(G415&lt;&gt;0,SUMIFS(Grades!$P:$P,Grades!$P:$P,"&gt;0",Grades!$A:$A,"="&amp;Alumn_Filtered!$A415,Grades!$J:$J,"=1",Grades!$I:$I,"="&amp;_xlfn.MINIFS(Grades!$I:$I,Grades!$A:$A,"="&amp;$A415))/COUNTIFS(Grades!P:P,"&lt;&gt;BAD",Grades!P:P,"&lt;&gt;DRP",Grades!P:P,"&lt;&gt;CVL",Grades!$A:$A,"="&amp;Alumn_Filtered!$A415,Grades!$J:$J,"=1",Grades!$I:$I,"="&amp;_xlfn.MINIFS(Grades!$I:$I,Grades!$A:$A,"="&amp;$A415)),0)</f>
        <v>0.55833333333333335</v>
      </c>
      <c r="O415">
        <f>COUNTIFS(Grades!$A:$A,"="&amp;Alumn_Filtered!$A415,Grades!$J:$J,"=2",Grades!$I:$I,"="&amp;_xlfn.MINIFS(Grades!$I:$I,Grades!$A:$A,"="&amp;$A415))</f>
        <v>6</v>
      </c>
      <c r="P415">
        <f>COUNTIFS(Grades!$A:$A,"="&amp;Alumn_Filtered!$A415,Grades!$P:$P,"=DRP",Grades!$J:$J,"=2",Grades!$I:$I,"="&amp;_xlfn.MINIFS(Grades!$I:$I,Grades!$A:$A,"="&amp;$A415))</f>
        <v>0</v>
      </c>
      <c r="Q415">
        <f>COUNTIFS(Grades!$A:$A,"="&amp;Alumn_Filtered!$A415,Grades!$P:$P,"=BAD",Grades!$J:$J,"=2",Grades!$I:$I,"="&amp;_xlfn.MINIFS(Grades!$I:$I,Grades!$A:$A,"="&amp;$A415))</f>
        <v>0</v>
      </c>
      <c r="R415">
        <f>COUNTIFS(Grades!$A:$A,"="&amp;Alumn_Filtered!$A415,Grades!$P:$P,"CVL",Grades!$J:$J,"=2",Grades!$I:$I,"="&amp;_xlfn.MINIFS(Grades!$I:$I,Grades!$A:$A,"="&amp;$A415))</f>
        <v>0</v>
      </c>
      <c r="S415">
        <f t="shared" si="111"/>
        <v>6</v>
      </c>
      <c r="T415">
        <f>COUNTIFS(Grades!$A:$A,"="&amp;Alumn_Filtered!$A415,Grades!$J:$J,"=2",Grades!$P:$P,"&gt;=0.5",Grades!$I:$I,"="&amp;_xlfn.MINIFS(Grades!$I:$I,Grades!$A:$A,"="&amp;$A415))</f>
        <v>1</v>
      </c>
      <c r="U415" s="28">
        <f t="shared" si="101"/>
        <v>0.16666666666666666</v>
      </c>
      <c r="V415">
        <f>COUNTIFS(Grades!$A:$A,"="&amp;Alumn_Filtered!$A415,Grades!$J:$J,"=2",Grades!$P:$P,"&lt;0.5",Grades!$I:$I,"="&amp;_xlfn.MINIFS(Grades!$I:$I,Grades!$A:$A,"="&amp;$A415))</f>
        <v>5</v>
      </c>
      <c r="W415" s="28">
        <f t="shared" si="102"/>
        <v>0.83333333333333337</v>
      </c>
      <c r="X415" s="28">
        <f>_xlfn.MAXIFS(Grades!$P:$P,Grades!$A:$A,"="&amp;Alumn_Filtered!$A415,Grades!$J:$J,"=2",Grades!$I:$I,"="&amp;_xlfn.MINIFS(Grades!$I:$I,Grades!$A:$A,"="&amp;$A415))</f>
        <v>0.73333333333333339</v>
      </c>
      <c r="Y415" s="28">
        <f>_xlfn.MINIFS(Grades!$P:$P,Grades!$A:$A,"="&amp;Alumn_Filtered!$A415,Grades!$J:$J,"=2",Grades!$I:$I,"="&amp;_xlfn.MINIFS(Grades!$I:$I,Grades!$A:$A,"="&amp;$A415))</f>
        <v>0.18333333333333335</v>
      </c>
      <c r="Z415" s="28">
        <f>IF(S415&lt;&gt;0,SUMIFS(Grades!$P:$P,Grades!$P:$P,"&gt;0",Grades!$A:$A,"="&amp;Alumn_Filtered!$A415,Grades!$J:$J,"=2",Grades!$I:$I,"="&amp;_xlfn.MINIFS(Grades!$I:$I,Grades!$A:$A,"="&amp;$A415))/COUNTIFS(Grades!P:P,"&lt;&gt;BAD",Grades!P:P,"&lt;&gt;DRP",Grades!P:P,"&lt;&gt;CVL",Grades!$A:$A,"="&amp;Alumn_Filtered!$A415,Grades!$J:$J,"=2",Grades!$I:$I,"="&amp;_xlfn.MINIFS(Grades!$I:$I,Grades!$A:$A,"="&amp;$A415)),0)</f>
        <v>0.40555555555555561</v>
      </c>
      <c r="AA415" s="28">
        <f t="shared" si="103"/>
        <v>-0.15277777777777773</v>
      </c>
      <c r="AB415">
        <f t="shared" ca="1" si="97"/>
        <v>20</v>
      </c>
      <c r="AC415" t="str">
        <f>LEFT(VLOOKUP($A415,Ingresos!$C:$X,5,FALSE),1)</f>
        <v>S</v>
      </c>
      <c r="AD415">
        <f t="shared" si="104"/>
        <v>1</v>
      </c>
      <c r="AE415" t="str">
        <f>LEFT(VLOOKUP($A415,Ingresos!$C:$X,6,FALSE),1)</f>
        <v>R</v>
      </c>
      <c r="AF415">
        <f t="shared" si="105"/>
        <v>1</v>
      </c>
      <c r="AG415">
        <f>VLOOKUP($A415,Ingresos!$C:$X,9,FALSE)</f>
        <v>570</v>
      </c>
      <c r="AH415" s="28">
        <f t="shared" si="106"/>
        <v>0.58670988654781198</v>
      </c>
      <c r="AI415">
        <f>VLOOKUP($A415,Ingresos!$C:$X,10,FALSE)</f>
        <v>605</v>
      </c>
      <c r="AJ415" s="28">
        <f t="shared" si="107"/>
        <v>0.64343598055105344</v>
      </c>
      <c r="AK415">
        <f>VLOOKUP($A415,Ingresos!$C:$X,11,FALSE)</f>
        <v>529</v>
      </c>
      <c r="AL415" s="28">
        <f t="shared" si="108"/>
        <v>0.52025931928687197</v>
      </c>
      <c r="AM415">
        <f>VLOOKUP($A415,Ingresos!$C:$X,12,FALSE)</f>
        <v>616</v>
      </c>
      <c r="AN415" s="28">
        <f t="shared" si="109"/>
        <v>0.66126418152350086</v>
      </c>
      <c r="AO415" t="str">
        <f>VLOOKUP($A415,Ingresos!$C:$X,18,FALSE)</f>
        <v>RM</v>
      </c>
      <c r="AP415">
        <f t="shared" si="112"/>
        <v>13</v>
      </c>
      <c r="AQ415" t="str">
        <f>VLOOKUP($A415,Ingresos!$C:$X,19,FALSE)</f>
        <v>T1</v>
      </c>
      <c r="AR415">
        <f t="shared" si="110"/>
        <v>3</v>
      </c>
      <c r="AS415">
        <f>VLOOKUP($A415,Ingresos!$C:$X,22,FALSE)</f>
        <v>7</v>
      </c>
    </row>
    <row r="416" spans="1:45" x14ac:dyDescent="0.25">
      <c r="A416">
        <v>196472886</v>
      </c>
      <c r="B416">
        <f>IF((_xlfn.MAXIFS(Grades!$I:$I,Grades!$A:$A,"="&amp;$A416)-_xlfn.MINIFS(Grades!$I:$I,Grades!$A:$A,"="&amp;$A416))=0,0,1)</f>
        <v>1</v>
      </c>
      <c r="C416">
        <f>COUNTIFS(Grades!$A:$A,"="&amp;Alumn_Filtered!$A416,Grades!$J:$J,"=1",Grades!$I:$I,"="&amp;_xlfn.MINIFS(Grades!$I:$I,Grades!$A:$A,"="&amp;$A416))</f>
        <v>6</v>
      </c>
      <c r="D416">
        <f>COUNTIFS(Grades!$A:$A,"="&amp;Alumn_Filtered!$A416,Grades!$P:$P,"=DRP",Grades!$J:$J,"=1",Grades!$I:$I,"="&amp;_xlfn.MINIFS(Grades!$I:$I,Grades!$A:$A,"="&amp;$A416))</f>
        <v>0</v>
      </c>
      <c r="E416">
        <f>COUNTIFS(Grades!$A:$A,"="&amp;Alumn_Filtered!$A416,Grades!$P:$P,"=BAD",Grades!$J:$J,"=1",Grades!$I:$I,"="&amp;_xlfn.MINIFS(Grades!$I:$I,Grades!$A:$A,"="&amp;$A416))</f>
        <v>0</v>
      </c>
      <c r="F416">
        <f>COUNTIFS(Grades!$A:$A,"="&amp;Alumn_Filtered!$A416,Grades!$P:$P,"CVL",Grades!$J:$J,"=1",Grades!$I:$I,"="&amp;_xlfn.MINIFS(Grades!$I:$I,Grades!$A:$A,"="&amp;$A416))</f>
        <v>0</v>
      </c>
      <c r="G416" s="30">
        <f t="shared" si="98"/>
        <v>6</v>
      </c>
      <c r="H416">
        <f>COUNTIFS(Grades!$A:$A,"="&amp;Alumn_Filtered!$A416,Grades!$J:$J,"=1",Grades!$P:$P,"&gt;=0.5",Grades!$I:$I,"="&amp;_xlfn.MINIFS(Grades!$I:$I,Grades!$A:$A,"="&amp;$A416))</f>
        <v>4</v>
      </c>
      <c r="I416" s="28">
        <f t="shared" si="99"/>
        <v>0.66666666666666663</v>
      </c>
      <c r="J416">
        <f>COUNTIFS(Grades!$A:$A,"="&amp;Alumn_Filtered!$A416,Grades!$J:$J,"=1",Grades!$P:$P,"&lt;0.5",Grades!$I:$I,"="&amp;_xlfn.MINIFS(Grades!$I:$I,Grades!$A:$A,"="&amp;$A416))</f>
        <v>2</v>
      </c>
      <c r="K416" s="28">
        <f t="shared" si="100"/>
        <v>0.33333333333333331</v>
      </c>
      <c r="L416" s="28">
        <f>_xlfn.MAXIFS(Grades!$P:$P,Grades!$A:$A,"="&amp;Alumn_Filtered!$A416,Grades!$J:$J,"=1",Grades!$I:$I,"="&amp;_xlfn.MINIFS(Grades!$I:$I,Grades!$A:$A,"="&amp;$A416))</f>
        <v>0.91666666666666663</v>
      </c>
      <c r="M416" s="28">
        <f>_xlfn.MINIFS(Grades!$P:$P,Grades!$A:$A,"="&amp;Alumn_Filtered!$A416,Grades!$J:$J,"=1",Grades!$I:$I,"="&amp;_xlfn.MINIFS(Grades!$I:$I,Grades!$A:$A,"="&amp;$A416))</f>
        <v>0.3833333333333333</v>
      </c>
      <c r="N416" s="28">
        <f>IF(G416&lt;&gt;0,SUMIFS(Grades!$P:$P,Grades!$P:$P,"&gt;0",Grades!$A:$A,"="&amp;Alumn_Filtered!$A416,Grades!$J:$J,"=1",Grades!$I:$I,"="&amp;_xlfn.MINIFS(Grades!$I:$I,Grades!$A:$A,"="&amp;$A416))/COUNTIFS(Grades!P:P,"&lt;&gt;BAD",Grades!P:P,"&lt;&gt;DRP",Grades!P:P,"&lt;&gt;CVL",Grades!$A:$A,"="&amp;Alumn_Filtered!$A416,Grades!$J:$J,"=1",Grades!$I:$I,"="&amp;_xlfn.MINIFS(Grades!$I:$I,Grades!$A:$A,"="&amp;$A416)),0)</f>
        <v>0.60277777777777775</v>
      </c>
      <c r="O416">
        <f>COUNTIFS(Grades!$A:$A,"="&amp;Alumn_Filtered!$A416,Grades!$J:$J,"=2",Grades!$I:$I,"="&amp;_xlfn.MINIFS(Grades!$I:$I,Grades!$A:$A,"="&amp;$A416))</f>
        <v>6</v>
      </c>
      <c r="P416">
        <f>COUNTIFS(Grades!$A:$A,"="&amp;Alumn_Filtered!$A416,Grades!$P:$P,"=DRP",Grades!$J:$J,"=2",Grades!$I:$I,"="&amp;_xlfn.MINIFS(Grades!$I:$I,Grades!$A:$A,"="&amp;$A416))</f>
        <v>0</v>
      </c>
      <c r="Q416">
        <f>COUNTIFS(Grades!$A:$A,"="&amp;Alumn_Filtered!$A416,Grades!$P:$P,"=BAD",Grades!$J:$J,"=2",Grades!$I:$I,"="&amp;_xlfn.MINIFS(Grades!$I:$I,Grades!$A:$A,"="&amp;$A416))</f>
        <v>0</v>
      </c>
      <c r="R416">
        <f>COUNTIFS(Grades!$A:$A,"="&amp;Alumn_Filtered!$A416,Grades!$P:$P,"CVL",Grades!$J:$J,"=2",Grades!$I:$I,"="&amp;_xlfn.MINIFS(Grades!$I:$I,Grades!$A:$A,"="&amp;$A416))</f>
        <v>0</v>
      </c>
      <c r="S416">
        <f t="shared" si="111"/>
        <v>6</v>
      </c>
      <c r="T416">
        <f>COUNTIFS(Grades!$A:$A,"="&amp;Alumn_Filtered!$A416,Grades!$J:$J,"=2",Grades!$P:$P,"&gt;=0.5",Grades!$I:$I,"="&amp;_xlfn.MINIFS(Grades!$I:$I,Grades!$A:$A,"="&amp;$A416))</f>
        <v>6</v>
      </c>
      <c r="U416" s="28">
        <f t="shared" si="101"/>
        <v>1</v>
      </c>
      <c r="V416">
        <f>COUNTIFS(Grades!$A:$A,"="&amp;Alumn_Filtered!$A416,Grades!$J:$J,"=2",Grades!$P:$P,"&lt;0.5",Grades!$I:$I,"="&amp;_xlfn.MINIFS(Grades!$I:$I,Grades!$A:$A,"="&amp;$A416))</f>
        <v>0</v>
      </c>
      <c r="W416" s="28">
        <f t="shared" si="102"/>
        <v>0</v>
      </c>
      <c r="X416" s="28">
        <f>_xlfn.MAXIFS(Grades!$P:$P,Grades!$A:$A,"="&amp;Alumn_Filtered!$A416,Grades!$J:$J,"=2",Grades!$I:$I,"="&amp;_xlfn.MINIFS(Grades!$I:$I,Grades!$A:$A,"="&amp;$A416))</f>
        <v>0.78333333333333333</v>
      </c>
      <c r="Y416" s="28">
        <f>_xlfn.MINIFS(Grades!$P:$P,Grades!$A:$A,"="&amp;Alumn_Filtered!$A416,Grades!$J:$J,"=2",Grades!$I:$I,"="&amp;_xlfn.MINIFS(Grades!$I:$I,Grades!$A:$A,"="&amp;$A416))</f>
        <v>0.56666666666666676</v>
      </c>
      <c r="Z416" s="28">
        <f>IF(S416&lt;&gt;0,SUMIFS(Grades!$P:$P,Grades!$P:$P,"&gt;0",Grades!$A:$A,"="&amp;Alumn_Filtered!$A416,Grades!$J:$J,"=2",Grades!$I:$I,"="&amp;_xlfn.MINIFS(Grades!$I:$I,Grades!$A:$A,"="&amp;$A416))/COUNTIFS(Grades!P:P,"&lt;&gt;BAD",Grades!P:P,"&lt;&gt;DRP",Grades!P:P,"&lt;&gt;CVL",Grades!$A:$A,"="&amp;Alumn_Filtered!$A416,Grades!$J:$J,"=2",Grades!$I:$I,"="&amp;_xlfn.MINIFS(Grades!$I:$I,Grades!$A:$A,"="&amp;$A416)),0)</f>
        <v>0.67500000000000016</v>
      </c>
      <c r="AA416" s="28">
        <f t="shared" si="103"/>
        <v>7.222222222222241E-2</v>
      </c>
      <c r="AB416">
        <f t="shared" ca="1" si="97"/>
        <v>20</v>
      </c>
      <c r="AC416" t="str">
        <f>LEFT(VLOOKUP($A416,Ingresos!$C:$X,5,FALSE),1)</f>
        <v>S</v>
      </c>
      <c r="AD416">
        <f t="shared" si="104"/>
        <v>1</v>
      </c>
      <c r="AE416" t="str">
        <f>LEFT(VLOOKUP($A416,Ingresos!$C:$X,6,FALSE),1)</f>
        <v>R</v>
      </c>
      <c r="AF416">
        <f t="shared" si="105"/>
        <v>1</v>
      </c>
      <c r="AG416">
        <f>VLOOKUP($A416,Ingresos!$C:$X,9,FALSE)</f>
        <v>624</v>
      </c>
      <c r="AH416" s="28">
        <f t="shared" si="106"/>
        <v>0.67423014586709884</v>
      </c>
      <c r="AI416">
        <f>VLOOKUP($A416,Ingresos!$C:$X,10,FALSE)</f>
        <v>628</v>
      </c>
      <c r="AJ416" s="28">
        <f t="shared" si="107"/>
        <v>0.68071312803889794</v>
      </c>
      <c r="AK416">
        <f>VLOOKUP($A416,Ingresos!$C:$X,11,FALSE)</f>
        <v>492</v>
      </c>
      <c r="AL416" s="28">
        <f t="shared" si="108"/>
        <v>0.46029173419773095</v>
      </c>
      <c r="AM416">
        <f>VLOOKUP($A416,Ingresos!$C:$X,12,FALSE)</f>
        <v>585</v>
      </c>
      <c r="AN416" s="28">
        <f t="shared" si="109"/>
        <v>0.61102106969205838</v>
      </c>
      <c r="AO416">
        <f>VLOOKUP($A416,Ingresos!$C:$X,18,FALSE)</f>
        <v>5</v>
      </c>
      <c r="AP416">
        <f t="shared" si="112"/>
        <v>5</v>
      </c>
      <c r="AQ416" t="str">
        <f>VLOOKUP($A416,Ingresos!$C:$X,19,FALSE)</f>
        <v>H1</v>
      </c>
      <c r="AR416">
        <f t="shared" si="110"/>
        <v>1</v>
      </c>
      <c r="AS416">
        <f>VLOOKUP($A416,Ingresos!$C:$X,22,FALSE)</f>
        <v>5</v>
      </c>
    </row>
    <row r="417" spans="1:45" x14ac:dyDescent="0.25">
      <c r="A417">
        <v>196477047</v>
      </c>
      <c r="B417">
        <f>IF((_xlfn.MAXIFS(Grades!$I:$I,Grades!$A:$A,"="&amp;$A417)-_xlfn.MINIFS(Grades!$I:$I,Grades!$A:$A,"="&amp;$A417))=0,0,1)</f>
        <v>1</v>
      </c>
      <c r="C417">
        <f>COUNTIFS(Grades!$A:$A,"="&amp;Alumn_Filtered!$A417,Grades!$J:$J,"=1",Grades!$I:$I,"="&amp;_xlfn.MINIFS(Grades!$I:$I,Grades!$A:$A,"="&amp;$A417))</f>
        <v>6</v>
      </c>
      <c r="D417">
        <f>COUNTIFS(Grades!$A:$A,"="&amp;Alumn_Filtered!$A417,Grades!$P:$P,"=DRP",Grades!$J:$J,"=1",Grades!$I:$I,"="&amp;_xlfn.MINIFS(Grades!$I:$I,Grades!$A:$A,"="&amp;$A417))</f>
        <v>0</v>
      </c>
      <c r="E417">
        <f>COUNTIFS(Grades!$A:$A,"="&amp;Alumn_Filtered!$A417,Grades!$P:$P,"=BAD",Grades!$J:$J,"=1",Grades!$I:$I,"="&amp;_xlfn.MINIFS(Grades!$I:$I,Grades!$A:$A,"="&amp;$A417))</f>
        <v>0</v>
      </c>
      <c r="F417">
        <f>COUNTIFS(Grades!$A:$A,"="&amp;Alumn_Filtered!$A417,Grades!$P:$P,"CVL",Grades!$J:$J,"=1",Grades!$I:$I,"="&amp;_xlfn.MINIFS(Grades!$I:$I,Grades!$A:$A,"="&amp;$A417))</f>
        <v>0</v>
      </c>
      <c r="G417" s="30">
        <f t="shared" si="98"/>
        <v>6</v>
      </c>
      <c r="H417">
        <f>COUNTIFS(Grades!$A:$A,"="&amp;Alumn_Filtered!$A417,Grades!$J:$J,"=1",Grades!$P:$P,"&gt;=0.5",Grades!$I:$I,"="&amp;_xlfn.MINIFS(Grades!$I:$I,Grades!$A:$A,"="&amp;$A417))</f>
        <v>2</v>
      </c>
      <c r="I417" s="28">
        <f t="shared" si="99"/>
        <v>0.33333333333333331</v>
      </c>
      <c r="J417">
        <f>COUNTIFS(Grades!$A:$A,"="&amp;Alumn_Filtered!$A417,Grades!$J:$J,"=1",Grades!$P:$P,"&lt;0.5",Grades!$I:$I,"="&amp;_xlfn.MINIFS(Grades!$I:$I,Grades!$A:$A,"="&amp;$A417))</f>
        <v>4</v>
      </c>
      <c r="K417" s="28">
        <f t="shared" si="100"/>
        <v>0.66666666666666663</v>
      </c>
      <c r="L417" s="28">
        <f>_xlfn.MAXIFS(Grades!$P:$P,Grades!$A:$A,"="&amp;Alumn_Filtered!$A417,Grades!$J:$J,"=1",Grades!$I:$I,"="&amp;_xlfn.MINIFS(Grades!$I:$I,Grades!$A:$A,"="&amp;$A417))</f>
        <v>0.85</v>
      </c>
      <c r="M417" s="28">
        <f>_xlfn.MINIFS(Grades!$P:$P,Grades!$A:$A,"="&amp;Alumn_Filtered!$A417,Grades!$J:$J,"=1",Grades!$I:$I,"="&amp;_xlfn.MINIFS(Grades!$I:$I,Grades!$A:$A,"="&amp;$A417))</f>
        <v>0.23333333333333331</v>
      </c>
      <c r="N417" s="28">
        <f>IF(G417&lt;&gt;0,SUMIFS(Grades!$P:$P,Grades!$P:$P,"&gt;0",Grades!$A:$A,"="&amp;Alumn_Filtered!$A417,Grades!$J:$J,"=1",Grades!$I:$I,"="&amp;_xlfn.MINIFS(Grades!$I:$I,Grades!$A:$A,"="&amp;$A417))/COUNTIFS(Grades!P:P,"&lt;&gt;BAD",Grades!P:P,"&lt;&gt;DRP",Grades!P:P,"&lt;&gt;CVL",Grades!$A:$A,"="&amp;Alumn_Filtered!$A417,Grades!$J:$J,"=1",Grades!$I:$I,"="&amp;_xlfn.MINIFS(Grades!$I:$I,Grades!$A:$A,"="&amp;$A417)),0)</f>
        <v>0.45</v>
      </c>
      <c r="O417">
        <f>COUNTIFS(Grades!$A:$A,"="&amp;Alumn_Filtered!$A417,Grades!$J:$J,"=2",Grades!$I:$I,"="&amp;_xlfn.MINIFS(Grades!$I:$I,Grades!$A:$A,"="&amp;$A417))</f>
        <v>6</v>
      </c>
      <c r="P417">
        <f>COUNTIFS(Grades!$A:$A,"="&amp;Alumn_Filtered!$A417,Grades!$P:$P,"=DRP",Grades!$J:$J,"=2",Grades!$I:$I,"="&amp;_xlfn.MINIFS(Grades!$I:$I,Grades!$A:$A,"="&amp;$A417))</f>
        <v>0</v>
      </c>
      <c r="Q417">
        <f>COUNTIFS(Grades!$A:$A,"="&amp;Alumn_Filtered!$A417,Grades!$P:$P,"=BAD",Grades!$J:$J,"=2",Grades!$I:$I,"="&amp;_xlfn.MINIFS(Grades!$I:$I,Grades!$A:$A,"="&amp;$A417))</f>
        <v>1</v>
      </c>
      <c r="R417">
        <f>COUNTIFS(Grades!$A:$A,"="&amp;Alumn_Filtered!$A417,Grades!$P:$P,"CVL",Grades!$J:$J,"=2",Grades!$I:$I,"="&amp;_xlfn.MINIFS(Grades!$I:$I,Grades!$A:$A,"="&amp;$A417))</f>
        <v>0</v>
      </c>
      <c r="S417">
        <f t="shared" si="111"/>
        <v>5</v>
      </c>
      <c r="T417">
        <f>COUNTIFS(Grades!$A:$A,"="&amp;Alumn_Filtered!$A417,Grades!$J:$J,"=2",Grades!$P:$P,"&gt;=0.5",Grades!$I:$I,"="&amp;_xlfn.MINIFS(Grades!$I:$I,Grades!$A:$A,"="&amp;$A417))</f>
        <v>4</v>
      </c>
      <c r="U417" s="28">
        <f t="shared" si="101"/>
        <v>0.8</v>
      </c>
      <c r="V417">
        <f>COUNTIFS(Grades!$A:$A,"="&amp;Alumn_Filtered!$A417,Grades!$J:$J,"=2",Grades!$P:$P,"&lt;0.5",Grades!$I:$I,"="&amp;_xlfn.MINIFS(Grades!$I:$I,Grades!$A:$A,"="&amp;$A417))</f>
        <v>1</v>
      </c>
      <c r="W417" s="28">
        <f t="shared" si="102"/>
        <v>0.2</v>
      </c>
      <c r="X417" s="28">
        <f>_xlfn.MAXIFS(Grades!$P:$P,Grades!$A:$A,"="&amp;Alumn_Filtered!$A417,Grades!$J:$J,"=2",Grades!$I:$I,"="&amp;_xlfn.MINIFS(Grades!$I:$I,Grades!$A:$A,"="&amp;$A417))</f>
        <v>0.79999999999999993</v>
      </c>
      <c r="Y417" s="28">
        <f>_xlfn.MINIFS(Grades!$P:$P,Grades!$A:$A,"="&amp;Alumn_Filtered!$A417,Grades!$J:$J,"=2",Grades!$I:$I,"="&amp;_xlfn.MINIFS(Grades!$I:$I,Grades!$A:$A,"="&amp;$A417))</f>
        <v>0.3666666666666667</v>
      </c>
      <c r="Z417" s="28">
        <f>IF(S417&lt;&gt;0,SUMIFS(Grades!$P:$P,Grades!$P:$P,"&gt;0",Grades!$A:$A,"="&amp;Alumn_Filtered!$A417,Grades!$J:$J,"=2",Grades!$I:$I,"="&amp;_xlfn.MINIFS(Grades!$I:$I,Grades!$A:$A,"="&amp;$A417))/COUNTIFS(Grades!P:P,"&lt;&gt;BAD",Grades!P:P,"&lt;&gt;DRP",Grades!P:P,"&lt;&gt;CVL",Grades!$A:$A,"="&amp;Alumn_Filtered!$A417,Grades!$J:$J,"=2",Grades!$I:$I,"="&amp;_xlfn.MINIFS(Grades!$I:$I,Grades!$A:$A,"="&amp;$A417)),0)</f>
        <v>0.57999999999999996</v>
      </c>
      <c r="AA417" s="28">
        <f t="shared" si="103"/>
        <v>0.12999999999999995</v>
      </c>
      <c r="AB417">
        <f t="shared" ca="1" si="97"/>
        <v>20</v>
      </c>
      <c r="AC417" t="str">
        <f>LEFT(VLOOKUP($A417,Ingresos!$C:$X,5,FALSE),1)</f>
        <v>S</v>
      </c>
      <c r="AD417">
        <f t="shared" si="104"/>
        <v>1</v>
      </c>
      <c r="AE417" t="str">
        <f>LEFT(VLOOKUP($A417,Ingresos!$C:$X,6,FALSE),1)</f>
        <v>R</v>
      </c>
      <c r="AF417">
        <f t="shared" si="105"/>
        <v>1</v>
      </c>
      <c r="AG417">
        <f>VLOOKUP($A417,Ingresos!$C:$X,9,FALSE)</f>
        <v>519</v>
      </c>
      <c r="AH417" s="28">
        <f t="shared" si="106"/>
        <v>0.50405186385737444</v>
      </c>
      <c r="AI417">
        <f>VLOOKUP($A417,Ingresos!$C:$X,10,FALSE)</f>
        <v>519</v>
      </c>
      <c r="AJ417" s="28">
        <f t="shared" si="107"/>
        <v>0.50405186385737444</v>
      </c>
      <c r="AK417">
        <f>VLOOKUP($A417,Ingresos!$C:$X,11,FALSE)</f>
        <v>518</v>
      </c>
      <c r="AL417" s="28">
        <f t="shared" si="108"/>
        <v>0.50243111831442466</v>
      </c>
      <c r="AM417">
        <f>VLOOKUP($A417,Ingresos!$C:$X,12,FALSE)</f>
        <v>561</v>
      </c>
      <c r="AN417" s="28">
        <f t="shared" si="109"/>
        <v>0.57212317666126422</v>
      </c>
      <c r="AO417">
        <f>VLOOKUP($A417,Ingresos!$C:$X,18,FALSE)</f>
        <v>13</v>
      </c>
      <c r="AP417">
        <f t="shared" si="112"/>
        <v>13</v>
      </c>
      <c r="AQ417" t="str">
        <f>VLOOKUP($A417,Ingresos!$C:$X,19,FALSE)</f>
        <v>H1</v>
      </c>
      <c r="AR417">
        <f t="shared" si="110"/>
        <v>1</v>
      </c>
      <c r="AS417">
        <f>VLOOKUP($A417,Ingresos!$C:$X,22,FALSE)</f>
        <v>0</v>
      </c>
    </row>
    <row r="418" spans="1:45" x14ac:dyDescent="0.25">
      <c r="A418">
        <v>196484876</v>
      </c>
      <c r="B418">
        <f>IF((_xlfn.MAXIFS(Grades!$I:$I,Grades!$A:$A,"="&amp;$A418)-_xlfn.MINIFS(Grades!$I:$I,Grades!$A:$A,"="&amp;$A418))=0,0,1)</f>
        <v>0</v>
      </c>
      <c r="C418">
        <f>COUNTIFS(Grades!$A:$A,"="&amp;Alumn_Filtered!$A418,Grades!$J:$J,"=1",Grades!$I:$I,"="&amp;_xlfn.MINIFS(Grades!$I:$I,Grades!$A:$A,"="&amp;$A418))</f>
        <v>7</v>
      </c>
      <c r="D418">
        <f>COUNTIFS(Grades!$A:$A,"="&amp;Alumn_Filtered!$A418,Grades!$P:$P,"=DRP",Grades!$J:$J,"=1",Grades!$I:$I,"="&amp;_xlfn.MINIFS(Grades!$I:$I,Grades!$A:$A,"="&amp;$A418))</f>
        <v>1</v>
      </c>
      <c r="E418">
        <f>COUNTIFS(Grades!$A:$A,"="&amp;Alumn_Filtered!$A418,Grades!$P:$P,"=BAD",Grades!$J:$J,"=1",Grades!$I:$I,"="&amp;_xlfn.MINIFS(Grades!$I:$I,Grades!$A:$A,"="&amp;$A418))</f>
        <v>0</v>
      </c>
      <c r="F418">
        <f>COUNTIFS(Grades!$A:$A,"="&amp;Alumn_Filtered!$A418,Grades!$P:$P,"CVL",Grades!$J:$J,"=1",Grades!$I:$I,"="&amp;_xlfn.MINIFS(Grades!$I:$I,Grades!$A:$A,"="&amp;$A418))</f>
        <v>0</v>
      </c>
      <c r="G418" s="30">
        <f t="shared" si="98"/>
        <v>6</v>
      </c>
      <c r="H418">
        <f>COUNTIFS(Grades!$A:$A,"="&amp;Alumn_Filtered!$A418,Grades!$J:$J,"=1",Grades!$P:$P,"&gt;=0.5",Grades!$I:$I,"="&amp;_xlfn.MINIFS(Grades!$I:$I,Grades!$A:$A,"="&amp;$A418))</f>
        <v>2</v>
      </c>
      <c r="I418" s="28">
        <f t="shared" si="99"/>
        <v>0.33333333333333331</v>
      </c>
      <c r="J418">
        <f>COUNTIFS(Grades!$A:$A,"="&amp;Alumn_Filtered!$A418,Grades!$J:$J,"=1",Grades!$P:$P,"&lt;0.5",Grades!$I:$I,"="&amp;_xlfn.MINIFS(Grades!$I:$I,Grades!$A:$A,"="&amp;$A418))</f>
        <v>4</v>
      </c>
      <c r="K418" s="28">
        <f t="shared" si="100"/>
        <v>0.66666666666666663</v>
      </c>
      <c r="L418" s="28">
        <f>_xlfn.MAXIFS(Grades!$P:$P,Grades!$A:$A,"="&amp;Alumn_Filtered!$A418,Grades!$J:$J,"=1",Grades!$I:$I,"="&amp;_xlfn.MINIFS(Grades!$I:$I,Grades!$A:$A,"="&amp;$A418))</f>
        <v>0.83333333333333337</v>
      </c>
      <c r="M418" s="28">
        <f>_xlfn.MINIFS(Grades!$P:$P,Grades!$A:$A,"="&amp;Alumn_Filtered!$A418,Grades!$J:$J,"=1",Grades!$I:$I,"="&amp;_xlfn.MINIFS(Grades!$I:$I,Grades!$A:$A,"="&amp;$A418))</f>
        <v>6.6666666666666652E-2</v>
      </c>
      <c r="N418" s="28">
        <f>IF(G418&lt;&gt;0,SUMIFS(Grades!$P:$P,Grades!$P:$P,"&gt;0",Grades!$A:$A,"="&amp;Alumn_Filtered!$A418,Grades!$J:$J,"=1",Grades!$I:$I,"="&amp;_xlfn.MINIFS(Grades!$I:$I,Grades!$A:$A,"="&amp;$A418))/COUNTIFS(Grades!P:P,"&lt;&gt;BAD",Grades!P:P,"&lt;&gt;DRP",Grades!P:P,"&lt;&gt;CVL",Grades!$A:$A,"="&amp;Alumn_Filtered!$A418,Grades!$J:$J,"=1",Grades!$I:$I,"="&amp;_xlfn.MINIFS(Grades!$I:$I,Grades!$A:$A,"="&amp;$A418)),0)</f>
        <v>0.35555555555555557</v>
      </c>
      <c r="O418">
        <f>COUNTIFS(Grades!$A:$A,"="&amp;Alumn_Filtered!$A418,Grades!$J:$J,"=2",Grades!$I:$I,"="&amp;_xlfn.MINIFS(Grades!$I:$I,Grades!$A:$A,"="&amp;$A418))</f>
        <v>7</v>
      </c>
      <c r="P418">
        <f>COUNTIFS(Grades!$A:$A,"="&amp;Alumn_Filtered!$A418,Grades!$P:$P,"=DRP",Grades!$J:$J,"=2",Grades!$I:$I,"="&amp;_xlfn.MINIFS(Grades!$I:$I,Grades!$A:$A,"="&amp;$A418))</f>
        <v>1</v>
      </c>
      <c r="Q418">
        <f>COUNTIFS(Grades!$A:$A,"="&amp;Alumn_Filtered!$A418,Grades!$P:$P,"=BAD",Grades!$J:$J,"=2",Grades!$I:$I,"="&amp;_xlfn.MINIFS(Grades!$I:$I,Grades!$A:$A,"="&amp;$A418))</f>
        <v>6</v>
      </c>
      <c r="R418">
        <f>COUNTIFS(Grades!$A:$A,"="&amp;Alumn_Filtered!$A418,Grades!$P:$P,"CVL",Grades!$J:$J,"=2",Grades!$I:$I,"="&amp;_xlfn.MINIFS(Grades!$I:$I,Grades!$A:$A,"="&amp;$A418))</f>
        <v>0</v>
      </c>
      <c r="S418">
        <f t="shared" si="111"/>
        <v>0</v>
      </c>
      <c r="T418">
        <f>COUNTIFS(Grades!$A:$A,"="&amp;Alumn_Filtered!$A418,Grades!$J:$J,"=2",Grades!$P:$P,"&gt;=0.5",Grades!$I:$I,"="&amp;_xlfn.MINIFS(Grades!$I:$I,Grades!$A:$A,"="&amp;$A418))</f>
        <v>0</v>
      </c>
      <c r="U418" s="28">
        <f t="shared" si="101"/>
        <v>0</v>
      </c>
      <c r="V418">
        <f>COUNTIFS(Grades!$A:$A,"="&amp;Alumn_Filtered!$A418,Grades!$J:$J,"=2",Grades!$P:$P,"&lt;0.5",Grades!$I:$I,"="&amp;_xlfn.MINIFS(Grades!$I:$I,Grades!$A:$A,"="&amp;$A418))</f>
        <v>0</v>
      </c>
      <c r="W418" s="28">
        <f t="shared" si="102"/>
        <v>0</v>
      </c>
      <c r="X418" s="28">
        <f>_xlfn.MAXIFS(Grades!$P:$P,Grades!$A:$A,"="&amp;Alumn_Filtered!$A418,Grades!$J:$J,"=2",Grades!$I:$I,"="&amp;_xlfn.MINIFS(Grades!$I:$I,Grades!$A:$A,"="&amp;$A418))</f>
        <v>0</v>
      </c>
      <c r="Y418" s="28">
        <f>_xlfn.MINIFS(Grades!$P:$P,Grades!$A:$A,"="&amp;Alumn_Filtered!$A418,Grades!$J:$J,"=2",Grades!$I:$I,"="&amp;_xlfn.MINIFS(Grades!$I:$I,Grades!$A:$A,"="&amp;$A418))</f>
        <v>0</v>
      </c>
      <c r="Z418" s="28">
        <f>IF(S418&lt;&gt;0,SUMIFS(Grades!$P:$P,Grades!$P:$P,"&gt;0",Grades!$A:$A,"="&amp;Alumn_Filtered!$A418,Grades!$J:$J,"=2",Grades!$I:$I,"="&amp;_xlfn.MINIFS(Grades!$I:$I,Grades!$A:$A,"="&amp;$A418))/COUNTIFS(Grades!P:P,"&lt;&gt;BAD",Grades!P:P,"&lt;&gt;DRP",Grades!P:P,"&lt;&gt;CVL",Grades!$A:$A,"="&amp;Alumn_Filtered!$A418,Grades!$J:$J,"=2",Grades!$I:$I,"="&amp;_xlfn.MINIFS(Grades!$I:$I,Grades!$A:$A,"="&amp;$A418)),0)</f>
        <v>0</v>
      </c>
      <c r="AA418" s="28">
        <f t="shared" si="103"/>
        <v>-0.35555555555555557</v>
      </c>
      <c r="AB418">
        <f t="shared" ca="1" si="97"/>
        <v>20</v>
      </c>
      <c r="AC418" t="str">
        <f>LEFT(VLOOKUP($A418,Ingresos!$C:$X,5,FALSE),1)</f>
        <v>S</v>
      </c>
      <c r="AD418">
        <f t="shared" si="104"/>
        <v>1</v>
      </c>
      <c r="AE418" t="str">
        <f>LEFT(VLOOKUP($A418,Ingresos!$C:$X,6,FALSE),1)</f>
        <v>R</v>
      </c>
      <c r="AF418">
        <f t="shared" si="105"/>
        <v>1</v>
      </c>
      <c r="AG418">
        <f>VLOOKUP($A418,Ingresos!$C:$X,9,FALSE)</f>
        <v>356</v>
      </c>
      <c r="AH418" s="28">
        <f t="shared" si="106"/>
        <v>0.23987034035656402</v>
      </c>
      <c r="AI418">
        <f>VLOOKUP($A418,Ingresos!$C:$X,10,FALSE)</f>
        <v>356</v>
      </c>
      <c r="AJ418" s="28">
        <f t="shared" si="107"/>
        <v>0.23987034035656402</v>
      </c>
      <c r="AK418">
        <f>VLOOKUP($A418,Ingresos!$C:$X,11,FALSE)</f>
        <v>546</v>
      </c>
      <c r="AL418" s="28">
        <f t="shared" si="108"/>
        <v>0.54781199351701781</v>
      </c>
      <c r="AM418">
        <f>VLOOKUP($A418,Ingresos!$C:$X,12,FALSE)</f>
        <v>552</v>
      </c>
      <c r="AN418" s="28">
        <f t="shared" si="109"/>
        <v>0.55753646677471635</v>
      </c>
      <c r="AO418">
        <f>VLOOKUP($A418,Ingresos!$C:$X,18,FALSE)</f>
        <v>13</v>
      </c>
      <c r="AP418">
        <f t="shared" si="112"/>
        <v>13</v>
      </c>
      <c r="AQ418" t="str">
        <f>VLOOKUP($A418,Ingresos!$C:$X,19,FALSE)</f>
        <v>H1</v>
      </c>
      <c r="AR418">
        <f t="shared" si="110"/>
        <v>1</v>
      </c>
      <c r="AS418">
        <f>VLOOKUP($A418,Ingresos!$C:$X,22,FALSE)</f>
        <v>0</v>
      </c>
    </row>
    <row r="419" spans="1:45" x14ac:dyDescent="0.25">
      <c r="A419">
        <v>196494863</v>
      </c>
      <c r="B419">
        <f>IF((_xlfn.MAXIFS(Grades!$I:$I,Grades!$A:$A,"="&amp;$A419)-_xlfn.MINIFS(Grades!$I:$I,Grades!$A:$A,"="&amp;$A419))=0,0,1)</f>
        <v>1</v>
      </c>
      <c r="C419">
        <f>COUNTIFS(Grades!$A:$A,"="&amp;Alumn_Filtered!$A419,Grades!$J:$J,"=1",Grades!$I:$I,"="&amp;_xlfn.MINIFS(Grades!$I:$I,Grades!$A:$A,"="&amp;$A419))</f>
        <v>8</v>
      </c>
      <c r="D419">
        <f>COUNTIFS(Grades!$A:$A,"="&amp;Alumn_Filtered!$A419,Grades!$P:$P,"=DRP",Grades!$J:$J,"=1",Grades!$I:$I,"="&amp;_xlfn.MINIFS(Grades!$I:$I,Grades!$A:$A,"="&amp;$A419))</f>
        <v>0</v>
      </c>
      <c r="E419">
        <f>COUNTIFS(Grades!$A:$A,"="&amp;Alumn_Filtered!$A419,Grades!$P:$P,"=BAD",Grades!$J:$J,"=1",Grades!$I:$I,"="&amp;_xlfn.MINIFS(Grades!$I:$I,Grades!$A:$A,"="&amp;$A419))</f>
        <v>0</v>
      </c>
      <c r="F419">
        <f>COUNTIFS(Grades!$A:$A,"="&amp;Alumn_Filtered!$A419,Grades!$P:$P,"CVL",Grades!$J:$J,"=1",Grades!$I:$I,"="&amp;_xlfn.MINIFS(Grades!$I:$I,Grades!$A:$A,"="&amp;$A419))</f>
        <v>2</v>
      </c>
      <c r="G419" s="30">
        <f t="shared" si="98"/>
        <v>6</v>
      </c>
      <c r="H419">
        <f>COUNTIFS(Grades!$A:$A,"="&amp;Alumn_Filtered!$A419,Grades!$J:$J,"=1",Grades!$P:$P,"&gt;=0.5",Grades!$I:$I,"="&amp;_xlfn.MINIFS(Grades!$I:$I,Grades!$A:$A,"="&amp;$A419))</f>
        <v>3</v>
      </c>
      <c r="I419" s="28">
        <f t="shared" si="99"/>
        <v>0.5</v>
      </c>
      <c r="J419">
        <f>COUNTIFS(Grades!$A:$A,"="&amp;Alumn_Filtered!$A419,Grades!$J:$J,"=1",Grades!$P:$P,"&lt;0.5",Grades!$I:$I,"="&amp;_xlfn.MINIFS(Grades!$I:$I,Grades!$A:$A,"="&amp;$A419))</f>
        <v>3</v>
      </c>
      <c r="K419" s="28">
        <f t="shared" si="100"/>
        <v>0.5</v>
      </c>
      <c r="L419" s="28">
        <f>_xlfn.MAXIFS(Grades!$P:$P,Grades!$A:$A,"="&amp;Alumn_Filtered!$A419,Grades!$J:$J,"=1",Grades!$I:$I,"="&amp;_xlfn.MINIFS(Grades!$I:$I,Grades!$A:$A,"="&amp;$A419))</f>
        <v>0.78333333333333333</v>
      </c>
      <c r="M419" s="28">
        <f>_xlfn.MINIFS(Grades!$P:$P,Grades!$A:$A,"="&amp;Alumn_Filtered!$A419,Grades!$J:$J,"=1",Grades!$I:$I,"="&amp;_xlfn.MINIFS(Grades!$I:$I,Grades!$A:$A,"="&amp;$A419))</f>
        <v>0.23333333333333331</v>
      </c>
      <c r="N419" s="28">
        <f>IF(G419&lt;&gt;0,SUMIFS(Grades!$P:$P,Grades!$P:$P,"&gt;0",Grades!$A:$A,"="&amp;Alumn_Filtered!$A419,Grades!$J:$J,"=1",Grades!$I:$I,"="&amp;_xlfn.MINIFS(Grades!$I:$I,Grades!$A:$A,"="&amp;$A419))/COUNTIFS(Grades!P:P,"&lt;&gt;BAD",Grades!P:P,"&lt;&gt;DRP",Grades!P:P,"&lt;&gt;CVL",Grades!$A:$A,"="&amp;Alumn_Filtered!$A419,Grades!$J:$J,"=1",Grades!$I:$I,"="&amp;_xlfn.MINIFS(Grades!$I:$I,Grades!$A:$A,"="&amp;$A419)),0)</f>
        <v>0.51944444444444449</v>
      </c>
      <c r="O419">
        <f>COUNTIFS(Grades!$A:$A,"="&amp;Alumn_Filtered!$A419,Grades!$J:$J,"=2",Grades!$I:$I,"="&amp;_xlfn.MINIFS(Grades!$I:$I,Grades!$A:$A,"="&amp;$A419))</f>
        <v>8</v>
      </c>
      <c r="P419">
        <f>COUNTIFS(Grades!$A:$A,"="&amp;Alumn_Filtered!$A419,Grades!$P:$P,"=DRP",Grades!$J:$J,"=2",Grades!$I:$I,"="&amp;_xlfn.MINIFS(Grades!$I:$I,Grades!$A:$A,"="&amp;$A419))</f>
        <v>2</v>
      </c>
      <c r="Q419">
        <f>COUNTIFS(Grades!$A:$A,"="&amp;Alumn_Filtered!$A419,Grades!$P:$P,"=BAD",Grades!$J:$J,"=2",Grades!$I:$I,"="&amp;_xlfn.MINIFS(Grades!$I:$I,Grades!$A:$A,"="&amp;$A419))</f>
        <v>0</v>
      </c>
      <c r="R419">
        <f>COUNTIFS(Grades!$A:$A,"="&amp;Alumn_Filtered!$A419,Grades!$P:$P,"CVL",Grades!$J:$J,"=2",Grades!$I:$I,"="&amp;_xlfn.MINIFS(Grades!$I:$I,Grades!$A:$A,"="&amp;$A419))</f>
        <v>0</v>
      </c>
      <c r="S419">
        <f t="shared" si="111"/>
        <v>6</v>
      </c>
      <c r="T419">
        <f>COUNTIFS(Grades!$A:$A,"="&amp;Alumn_Filtered!$A419,Grades!$J:$J,"=2",Grades!$P:$P,"&gt;=0.5",Grades!$I:$I,"="&amp;_xlfn.MINIFS(Grades!$I:$I,Grades!$A:$A,"="&amp;$A419))</f>
        <v>3</v>
      </c>
      <c r="U419" s="28">
        <f t="shared" si="101"/>
        <v>0.5</v>
      </c>
      <c r="V419">
        <f>COUNTIFS(Grades!$A:$A,"="&amp;Alumn_Filtered!$A419,Grades!$J:$J,"=2",Grades!$P:$P,"&lt;0.5",Grades!$I:$I,"="&amp;_xlfn.MINIFS(Grades!$I:$I,Grades!$A:$A,"="&amp;$A419))</f>
        <v>3</v>
      </c>
      <c r="W419" s="28">
        <f t="shared" si="102"/>
        <v>0.5</v>
      </c>
      <c r="X419" s="28">
        <f>_xlfn.MAXIFS(Grades!$P:$P,Grades!$A:$A,"="&amp;Alumn_Filtered!$A419,Grades!$J:$J,"=2",Grades!$I:$I,"="&amp;_xlfn.MINIFS(Grades!$I:$I,Grades!$A:$A,"="&amp;$A419))</f>
        <v>0.6</v>
      </c>
      <c r="Y419" s="28">
        <f>_xlfn.MINIFS(Grades!$P:$P,Grades!$A:$A,"="&amp;Alumn_Filtered!$A419,Grades!$J:$J,"=2",Grades!$I:$I,"="&amp;_xlfn.MINIFS(Grades!$I:$I,Grades!$A:$A,"="&amp;$A419))</f>
        <v>0.15</v>
      </c>
      <c r="Z419" s="28">
        <f>IF(S419&lt;&gt;0,SUMIFS(Grades!$P:$P,Grades!$P:$P,"&gt;0",Grades!$A:$A,"="&amp;Alumn_Filtered!$A419,Grades!$J:$J,"=2",Grades!$I:$I,"="&amp;_xlfn.MINIFS(Grades!$I:$I,Grades!$A:$A,"="&amp;$A419))/COUNTIFS(Grades!P:P,"&lt;&gt;BAD",Grades!P:P,"&lt;&gt;DRP",Grades!P:P,"&lt;&gt;CVL",Grades!$A:$A,"="&amp;Alumn_Filtered!$A419,Grades!$J:$J,"=2",Grades!$I:$I,"="&amp;_xlfn.MINIFS(Grades!$I:$I,Grades!$A:$A,"="&amp;$A419)),0)</f>
        <v>0.43055555555555558</v>
      </c>
      <c r="AA419" s="28">
        <f t="shared" si="103"/>
        <v>-8.8888888888888906E-2</v>
      </c>
      <c r="AB419">
        <f t="shared" ca="1" si="97"/>
        <v>20</v>
      </c>
      <c r="AC419" t="str">
        <f>LEFT(VLOOKUP($A419,Ingresos!$C:$X,5,FALSE),1)</f>
        <v>S</v>
      </c>
      <c r="AD419">
        <f t="shared" si="104"/>
        <v>1</v>
      </c>
      <c r="AE419" t="str">
        <f>LEFT(VLOOKUP($A419,Ingresos!$C:$X,6,FALSE),1)</f>
        <v>R</v>
      </c>
      <c r="AF419">
        <f t="shared" si="105"/>
        <v>1</v>
      </c>
      <c r="AG419">
        <f>VLOOKUP($A419,Ingresos!$C:$X,9,FALSE)</f>
        <v>538</v>
      </c>
      <c r="AH419" s="28">
        <f t="shared" si="106"/>
        <v>0.53484602917341972</v>
      </c>
      <c r="AI419">
        <f>VLOOKUP($A419,Ingresos!$C:$X,10,FALSE)</f>
        <v>538</v>
      </c>
      <c r="AJ419" s="28">
        <f t="shared" si="107"/>
        <v>0.53484602917341972</v>
      </c>
      <c r="AK419">
        <f>VLOOKUP($A419,Ingresos!$C:$X,11,FALSE)</f>
        <v>521</v>
      </c>
      <c r="AL419" s="28">
        <f t="shared" si="108"/>
        <v>0.50729335494327388</v>
      </c>
      <c r="AM419">
        <f>VLOOKUP($A419,Ingresos!$C:$X,12,FALSE)</f>
        <v>620</v>
      </c>
      <c r="AN419" s="28">
        <f t="shared" si="109"/>
        <v>0.66774716369529985</v>
      </c>
      <c r="AO419" t="str">
        <f>VLOOKUP($A419,Ingresos!$C:$X,18,FALSE)</f>
        <v>RM</v>
      </c>
      <c r="AP419">
        <f t="shared" si="112"/>
        <v>13</v>
      </c>
      <c r="AQ419" t="str">
        <f>VLOOKUP($A419,Ingresos!$C:$X,19,FALSE)</f>
        <v>H1</v>
      </c>
      <c r="AR419">
        <f t="shared" si="110"/>
        <v>1</v>
      </c>
      <c r="AS419">
        <f>VLOOKUP($A419,Ingresos!$C:$X,22,FALSE)</f>
        <v>11</v>
      </c>
    </row>
    <row r="420" spans="1:45" x14ac:dyDescent="0.25">
      <c r="A420">
        <v>196496289</v>
      </c>
      <c r="B420">
        <f>IF((_xlfn.MAXIFS(Grades!$I:$I,Grades!$A:$A,"="&amp;$A420)-_xlfn.MINIFS(Grades!$I:$I,Grades!$A:$A,"="&amp;$A420))=0,0,1)</f>
        <v>1</v>
      </c>
      <c r="C420">
        <f>COUNTIFS(Grades!$A:$A,"="&amp;Alumn_Filtered!$A420,Grades!$J:$J,"=1",Grades!$I:$I,"="&amp;_xlfn.MINIFS(Grades!$I:$I,Grades!$A:$A,"="&amp;$A420))</f>
        <v>6</v>
      </c>
      <c r="D420">
        <f>COUNTIFS(Grades!$A:$A,"="&amp;Alumn_Filtered!$A420,Grades!$P:$P,"=DRP",Grades!$J:$J,"=1",Grades!$I:$I,"="&amp;_xlfn.MINIFS(Grades!$I:$I,Grades!$A:$A,"="&amp;$A420))</f>
        <v>0</v>
      </c>
      <c r="E420">
        <f>COUNTIFS(Grades!$A:$A,"="&amp;Alumn_Filtered!$A420,Grades!$P:$P,"=BAD",Grades!$J:$J,"=1",Grades!$I:$I,"="&amp;_xlfn.MINIFS(Grades!$I:$I,Grades!$A:$A,"="&amp;$A420))</f>
        <v>0</v>
      </c>
      <c r="F420">
        <f>COUNTIFS(Grades!$A:$A,"="&amp;Alumn_Filtered!$A420,Grades!$P:$P,"CVL",Grades!$J:$J,"=1",Grades!$I:$I,"="&amp;_xlfn.MINIFS(Grades!$I:$I,Grades!$A:$A,"="&amp;$A420))</f>
        <v>0</v>
      </c>
      <c r="G420" s="30">
        <f t="shared" si="98"/>
        <v>6</v>
      </c>
      <c r="H420">
        <f>COUNTIFS(Grades!$A:$A,"="&amp;Alumn_Filtered!$A420,Grades!$J:$J,"=1",Grades!$P:$P,"&gt;=0.5",Grades!$I:$I,"="&amp;_xlfn.MINIFS(Grades!$I:$I,Grades!$A:$A,"="&amp;$A420))</f>
        <v>4</v>
      </c>
      <c r="I420" s="28">
        <f t="shared" si="99"/>
        <v>0.66666666666666663</v>
      </c>
      <c r="J420">
        <f>COUNTIFS(Grades!$A:$A,"="&amp;Alumn_Filtered!$A420,Grades!$J:$J,"=1",Grades!$P:$P,"&lt;0.5",Grades!$I:$I,"="&amp;_xlfn.MINIFS(Grades!$I:$I,Grades!$A:$A,"="&amp;$A420))</f>
        <v>2</v>
      </c>
      <c r="K420" s="28">
        <f t="shared" si="100"/>
        <v>0.33333333333333331</v>
      </c>
      <c r="L420" s="28">
        <f>_xlfn.MAXIFS(Grades!$P:$P,Grades!$A:$A,"="&amp;Alumn_Filtered!$A420,Grades!$J:$J,"=1",Grades!$I:$I,"="&amp;_xlfn.MINIFS(Grades!$I:$I,Grades!$A:$A,"="&amp;$A420))</f>
        <v>0.91666666666666663</v>
      </c>
      <c r="M420" s="28">
        <f>_xlfn.MINIFS(Grades!$P:$P,Grades!$A:$A,"="&amp;Alumn_Filtered!$A420,Grades!$J:$J,"=1",Grades!$I:$I,"="&amp;_xlfn.MINIFS(Grades!$I:$I,Grades!$A:$A,"="&amp;$A420))</f>
        <v>0.3</v>
      </c>
      <c r="N420" s="28">
        <f>IF(G420&lt;&gt;0,SUMIFS(Grades!$P:$P,Grades!$P:$P,"&gt;0",Grades!$A:$A,"="&amp;Alumn_Filtered!$A420,Grades!$J:$J,"=1",Grades!$I:$I,"="&amp;_xlfn.MINIFS(Grades!$I:$I,Grades!$A:$A,"="&amp;$A420))/COUNTIFS(Grades!P:P,"&lt;&gt;BAD",Grades!P:P,"&lt;&gt;DRP",Grades!P:P,"&lt;&gt;CVL",Grades!$A:$A,"="&amp;Alumn_Filtered!$A420,Grades!$J:$J,"=1",Grades!$I:$I,"="&amp;_xlfn.MINIFS(Grades!$I:$I,Grades!$A:$A,"="&amp;$A420)),0)</f>
        <v>0.51111111111111107</v>
      </c>
      <c r="O420">
        <f>COUNTIFS(Grades!$A:$A,"="&amp;Alumn_Filtered!$A420,Grades!$J:$J,"=2",Grades!$I:$I,"="&amp;_xlfn.MINIFS(Grades!$I:$I,Grades!$A:$A,"="&amp;$A420))</f>
        <v>7</v>
      </c>
      <c r="P420">
        <f>COUNTIFS(Grades!$A:$A,"="&amp;Alumn_Filtered!$A420,Grades!$P:$P,"=DRP",Grades!$J:$J,"=2",Grades!$I:$I,"="&amp;_xlfn.MINIFS(Grades!$I:$I,Grades!$A:$A,"="&amp;$A420))</f>
        <v>1</v>
      </c>
      <c r="Q420">
        <f>COUNTIFS(Grades!$A:$A,"="&amp;Alumn_Filtered!$A420,Grades!$P:$P,"=BAD",Grades!$J:$J,"=2",Grades!$I:$I,"="&amp;_xlfn.MINIFS(Grades!$I:$I,Grades!$A:$A,"="&amp;$A420))</f>
        <v>0</v>
      </c>
      <c r="R420">
        <f>COUNTIFS(Grades!$A:$A,"="&amp;Alumn_Filtered!$A420,Grades!$P:$P,"CVL",Grades!$J:$J,"=2",Grades!$I:$I,"="&amp;_xlfn.MINIFS(Grades!$I:$I,Grades!$A:$A,"="&amp;$A420))</f>
        <v>0</v>
      </c>
      <c r="S420">
        <f t="shared" si="111"/>
        <v>6</v>
      </c>
      <c r="T420">
        <f>COUNTIFS(Grades!$A:$A,"="&amp;Alumn_Filtered!$A420,Grades!$J:$J,"=2",Grades!$P:$P,"&gt;=0.5",Grades!$I:$I,"="&amp;_xlfn.MINIFS(Grades!$I:$I,Grades!$A:$A,"="&amp;$A420))</f>
        <v>3</v>
      </c>
      <c r="U420" s="28">
        <f t="shared" si="101"/>
        <v>0.5</v>
      </c>
      <c r="V420">
        <f>COUNTIFS(Grades!$A:$A,"="&amp;Alumn_Filtered!$A420,Grades!$J:$J,"=2",Grades!$P:$P,"&lt;0.5",Grades!$I:$I,"="&amp;_xlfn.MINIFS(Grades!$I:$I,Grades!$A:$A,"="&amp;$A420))</f>
        <v>3</v>
      </c>
      <c r="W420" s="28">
        <f t="shared" si="102"/>
        <v>0.5</v>
      </c>
      <c r="X420" s="28">
        <f>_xlfn.MAXIFS(Grades!$P:$P,Grades!$A:$A,"="&amp;Alumn_Filtered!$A420,Grades!$J:$J,"=2",Grades!$I:$I,"="&amp;_xlfn.MINIFS(Grades!$I:$I,Grades!$A:$A,"="&amp;$A420))</f>
        <v>0.70000000000000007</v>
      </c>
      <c r="Y420" s="28">
        <f>_xlfn.MINIFS(Grades!$P:$P,Grades!$A:$A,"="&amp;Alumn_Filtered!$A420,Grades!$J:$J,"=2",Grades!$I:$I,"="&amp;_xlfn.MINIFS(Grades!$I:$I,Grades!$A:$A,"="&amp;$A420))</f>
        <v>0.11666666666666665</v>
      </c>
      <c r="Z420" s="28">
        <f>IF(S420&lt;&gt;0,SUMIFS(Grades!$P:$P,Grades!$P:$P,"&gt;0",Grades!$A:$A,"="&amp;Alumn_Filtered!$A420,Grades!$J:$J,"=2",Grades!$I:$I,"="&amp;_xlfn.MINIFS(Grades!$I:$I,Grades!$A:$A,"="&amp;$A420))/COUNTIFS(Grades!P:P,"&lt;&gt;BAD",Grades!P:P,"&lt;&gt;DRP",Grades!P:P,"&lt;&gt;CVL",Grades!$A:$A,"="&amp;Alumn_Filtered!$A420,Grades!$J:$J,"=2",Grades!$I:$I,"="&amp;_xlfn.MINIFS(Grades!$I:$I,Grades!$A:$A,"="&amp;$A420)),0)</f>
        <v>0.44722222222222224</v>
      </c>
      <c r="AA420" s="28">
        <f t="shared" si="103"/>
        <v>-6.3888888888888828E-2</v>
      </c>
      <c r="AB420">
        <f t="shared" ca="1" si="97"/>
        <v>20</v>
      </c>
      <c r="AC420" t="str">
        <f>LEFT(VLOOKUP($A420,Ingresos!$C:$X,5,FALSE),1)</f>
        <v>S</v>
      </c>
      <c r="AD420">
        <f t="shared" si="104"/>
        <v>1</v>
      </c>
      <c r="AE420" t="str">
        <f>LEFT(VLOOKUP($A420,Ingresos!$C:$X,6,FALSE),1)</f>
        <v>R</v>
      </c>
      <c r="AF420">
        <f t="shared" si="105"/>
        <v>1</v>
      </c>
      <c r="AG420">
        <f>VLOOKUP($A420,Ingresos!$C:$X,9,FALSE)</f>
        <v>496</v>
      </c>
      <c r="AH420" s="28">
        <f t="shared" si="106"/>
        <v>0.46677471636953</v>
      </c>
      <c r="AI420">
        <f>VLOOKUP($A420,Ingresos!$C:$X,10,FALSE)</f>
        <v>508</v>
      </c>
      <c r="AJ420" s="28">
        <f t="shared" si="107"/>
        <v>0.48622366288492708</v>
      </c>
      <c r="AK420">
        <f>VLOOKUP($A420,Ingresos!$C:$X,11,FALSE)</f>
        <v>472</v>
      </c>
      <c r="AL420" s="28">
        <f t="shared" si="108"/>
        <v>0.42787682333873583</v>
      </c>
      <c r="AM420">
        <f>VLOOKUP($A420,Ingresos!$C:$X,12,FALSE)</f>
        <v>552</v>
      </c>
      <c r="AN420" s="28">
        <f t="shared" si="109"/>
        <v>0.55753646677471635</v>
      </c>
      <c r="AO420" t="str">
        <f>VLOOKUP($A420,Ingresos!$C:$X,18,FALSE)</f>
        <v>RM</v>
      </c>
      <c r="AP420">
        <f t="shared" si="112"/>
        <v>13</v>
      </c>
      <c r="AQ420" t="str">
        <f>VLOOKUP($A420,Ingresos!$C:$X,19,FALSE)</f>
        <v>H1</v>
      </c>
      <c r="AR420">
        <f t="shared" si="110"/>
        <v>1</v>
      </c>
      <c r="AS420">
        <f>VLOOKUP($A420,Ingresos!$C:$X,22,FALSE)</f>
        <v>9</v>
      </c>
    </row>
    <row r="421" spans="1:45" x14ac:dyDescent="0.25">
      <c r="A421">
        <v>196499458</v>
      </c>
      <c r="B421">
        <f>IF((_xlfn.MAXIFS(Grades!$I:$I,Grades!$A:$A,"="&amp;$A421)-_xlfn.MINIFS(Grades!$I:$I,Grades!$A:$A,"="&amp;$A421))=0,0,1)</f>
        <v>1</v>
      </c>
      <c r="C421">
        <f>COUNTIFS(Grades!$A:$A,"="&amp;Alumn_Filtered!$A421,Grades!$J:$J,"=1",Grades!$I:$I,"="&amp;_xlfn.MINIFS(Grades!$I:$I,Grades!$A:$A,"="&amp;$A421))</f>
        <v>6</v>
      </c>
      <c r="D421">
        <f>COUNTIFS(Grades!$A:$A,"="&amp;Alumn_Filtered!$A421,Grades!$P:$P,"=DRP",Grades!$J:$J,"=1",Grades!$I:$I,"="&amp;_xlfn.MINIFS(Grades!$I:$I,Grades!$A:$A,"="&amp;$A421))</f>
        <v>0</v>
      </c>
      <c r="E421">
        <f>COUNTIFS(Grades!$A:$A,"="&amp;Alumn_Filtered!$A421,Grades!$P:$P,"=BAD",Grades!$J:$J,"=1",Grades!$I:$I,"="&amp;_xlfn.MINIFS(Grades!$I:$I,Grades!$A:$A,"="&amp;$A421))</f>
        <v>0</v>
      </c>
      <c r="F421">
        <f>COUNTIFS(Grades!$A:$A,"="&amp;Alumn_Filtered!$A421,Grades!$P:$P,"CVL",Grades!$J:$J,"=1",Grades!$I:$I,"="&amp;_xlfn.MINIFS(Grades!$I:$I,Grades!$A:$A,"="&amp;$A421))</f>
        <v>0</v>
      </c>
      <c r="G421" s="30">
        <f t="shared" si="98"/>
        <v>6</v>
      </c>
      <c r="H421">
        <f>COUNTIFS(Grades!$A:$A,"="&amp;Alumn_Filtered!$A421,Grades!$J:$J,"=1",Grades!$P:$P,"&gt;=0.5",Grades!$I:$I,"="&amp;_xlfn.MINIFS(Grades!$I:$I,Grades!$A:$A,"="&amp;$A421))</f>
        <v>6</v>
      </c>
      <c r="I421" s="28">
        <f t="shared" si="99"/>
        <v>1</v>
      </c>
      <c r="J421">
        <f>COUNTIFS(Grades!$A:$A,"="&amp;Alumn_Filtered!$A421,Grades!$J:$J,"=1",Grades!$P:$P,"&lt;0.5",Grades!$I:$I,"="&amp;_xlfn.MINIFS(Grades!$I:$I,Grades!$A:$A,"="&amp;$A421))</f>
        <v>0</v>
      </c>
      <c r="K421" s="28">
        <f t="shared" si="100"/>
        <v>0</v>
      </c>
      <c r="L421" s="28">
        <f>_xlfn.MAXIFS(Grades!$P:$P,Grades!$A:$A,"="&amp;Alumn_Filtered!$A421,Grades!$J:$J,"=1",Grades!$I:$I,"="&amp;_xlfn.MINIFS(Grades!$I:$I,Grades!$A:$A,"="&amp;$A421))</f>
        <v>0.58333333333333337</v>
      </c>
      <c r="M421" s="28">
        <f>_xlfn.MINIFS(Grades!$P:$P,Grades!$A:$A,"="&amp;Alumn_Filtered!$A421,Grades!$J:$J,"=1",Grades!$I:$I,"="&amp;_xlfn.MINIFS(Grades!$I:$I,Grades!$A:$A,"="&amp;$A421))</f>
        <v>0.5</v>
      </c>
      <c r="N421" s="28">
        <f>IF(G421&lt;&gt;0,SUMIFS(Grades!$P:$P,Grades!$P:$P,"&gt;0",Grades!$A:$A,"="&amp;Alumn_Filtered!$A421,Grades!$J:$J,"=1",Grades!$I:$I,"="&amp;_xlfn.MINIFS(Grades!$I:$I,Grades!$A:$A,"="&amp;$A421))/COUNTIFS(Grades!P:P,"&lt;&gt;BAD",Grades!P:P,"&lt;&gt;DRP",Grades!P:P,"&lt;&gt;CVL",Grades!$A:$A,"="&amp;Alumn_Filtered!$A421,Grades!$J:$J,"=1",Grades!$I:$I,"="&amp;_xlfn.MINIFS(Grades!$I:$I,Grades!$A:$A,"="&amp;$A421)),0)</f>
        <v>0.5444444444444444</v>
      </c>
      <c r="O421">
        <f>COUNTIFS(Grades!$A:$A,"="&amp;Alumn_Filtered!$A421,Grades!$J:$J,"=2",Grades!$I:$I,"="&amp;_xlfn.MINIFS(Grades!$I:$I,Grades!$A:$A,"="&amp;$A421))</f>
        <v>9</v>
      </c>
      <c r="P421">
        <f>COUNTIFS(Grades!$A:$A,"="&amp;Alumn_Filtered!$A421,Grades!$P:$P,"=DRP",Grades!$J:$J,"=2",Grades!$I:$I,"="&amp;_xlfn.MINIFS(Grades!$I:$I,Grades!$A:$A,"="&amp;$A421))</f>
        <v>3</v>
      </c>
      <c r="Q421">
        <f>COUNTIFS(Grades!$A:$A,"="&amp;Alumn_Filtered!$A421,Grades!$P:$P,"=BAD",Grades!$J:$J,"=2",Grades!$I:$I,"="&amp;_xlfn.MINIFS(Grades!$I:$I,Grades!$A:$A,"="&amp;$A421))</f>
        <v>0</v>
      </c>
      <c r="R421">
        <f>COUNTIFS(Grades!$A:$A,"="&amp;Alumn_Filtered!$A421,Grades!$P:$P,"CVL",Grades!$J:$J,"=2",Grades!$I:$I,"="&amp;_xlfn.MINIFS(Grades!$I:$I,Grades!$A:$A,"="&amp;$A421))</f>
        <v>0</v>
      </c>
      <c r="S421">
        <f t="shared" si="111"/>
        <v>6</v>
      </c>
      <c r="T421">
        <f>COUNTIFS(Grades!$A:$A,"="&amp;Alumn_Filtered!$A421,Grades!$J:$J,"=2",Grades!$P:$P,"&gt;=0.5",Grades!$I:$I,"="&amp;_xlfn.MINIFS(Grades!$I:$I,Grades!$A:$A,"="&amp;$A421))</f>
        <v>1</v>
      </c>
      <c r="U421" s="28">
        <f t="shared" si="101"/>
        <v>0.16666666666666666</v>
      </c>
      <c r="V421">
        <f>COUNTIFS(Grades!$A:$A,"="&amp;Alumn_Filtered!$A421,Grades!$J:$J,"=2",Grades!$P:$P,"&lt;0.5",Grades!$I:$I,"="&amp;_xlfn.MINIFS(Grades!$I:$I,Grades!$A:$A,"="&amp;$A421))</f>
        <v>5</v>
      </c>
      <c r="W421" s="28">
        <f t="shared" si="102"/>
        <v>0.83333333333333337</v>
      </c>
      <c r="X421" s="28">
        <f>_xlfn.MAXIFS(Grades!$P:$P,Grades!$A:$A,"="&amp;Alumn_Filtered!$A421,Grades!$J:$J,"=2",Grades!$I:$I,"="&amp;_xlfn.MINIFS(Grades!$I:$I,Grades!$A:$A,"="&amp;$A421))</f>
        <v>0.56666666666666676</v>
      </c>
      <c r="Y421" s="28">
        <f>_xlfn.MINIFS(Grades!$P:$P,Grades!$A:$A,"="&amp;Alumn_Filtered!$A421,Grades!$J:$J,"=2",Grades!$I:$I,"="&amp;_xlfn.MINIFS(Grades!$I:$I,Grades!$A:$A,"="&amp;$A421))</f>
        <v>0.16666666666666666</v>
      </c>
      <c r="Z421" s="28">
        <f>IF(S421&lt;&gt;0,SUMIFS(Grades!$P:$P,Grades!$P:$P,"&gt;0",Grades!$A:$A,"="&amp;Alumn_Filtered!$A421,Grades!$J:$J,"=2",Grades!$I:$I,"="&amp;_xlfn.MINIFS(Grades!$I:$I,Grades!$A:$A,"="&amp;$A421))/COUNTIFS(Grades!P:P,"&lt;&gt;BAD",Grades!P:P,"&lt;&gt;DRP",Grades!P:P,"&lt;&gt;CVL",Grades!$A:$A,"="&amp;Alumn_Filtered!$A421,Grades!$J:$J,"=2",Grades!$I:$I,"="&amp;_xlfn.MINIFS(Grades!$I:$I,Grades!$A:$A,"="&amp;$A421)),0)</f>
        <v>0.31111111111111112</v>
      </c>
      <c r="AA421" s="28">
        <f t="shared" si="103"/>
        <v>-0.23333333333333328</v>
      </c>
      <c r="AB421">
        <f t="shared" ca="1" si="97"/>
        <v>20</v>
      </c>
      <c r="AC421" t="str">
        <f>LEFT(VLOOKUP($A421,Ingresos!$C:$X,5,FALSE),1)</f>
        <v>S</v>
      </c>
      <c r="AD421">
        <f t="shared" si="104"/>
        <v>1</v>
      </c>
      <c r="AE421" t="str">
        <f>LEFT(VLOOKUP($A421,Ingresos!$C:$X,6,FALSE),1)</f>
        <v>R</v>
      </c>
      <c r="AF421">
        <f t="shared" si="105"/>
        <v>1</v>
      </c>
      <c r="AG421">
        <f>VLOOKUP($A421,Ingresos!$C:$X,9,FALSE)</f>
        <v>492</v>
      </c>
      <c r="AH421" s="28">
        <f t="shared" si="106"/>
        <v>0.46029173419773095</v>
      </c>
      <c r="AI421">
        <f>VLOOKUP($A421,Ingresos!$C:$X,10,FALSE)</f>
        <v>492</v>
      </c>
      <c r="AJ421" s="28">
        <f t="shared" si="107"/>
        <v>0.46029173419773095</v>
      </c>
      <c r="AK421">
        <f>VLOOKUP($A421,Ingresos!$C:$X,11,FALSE)</f>
        <v>480</v>
      </c>
      <c r="AL421" s="28">
        <f t="shared" si="108"/>
        <v>0.44084278768233387</v>
      </c>
      <c r="AM421">
        <f>VLOOKUP($A421,Ingresos!$C:$X,12,FALSE)</f>
        <v>597</v>
      </c>
      <c r="AN421" s="28">
        <f t="shared" si="109"/>
        <v>0.63047001620745546</v>
      </c>
      <c r="AO421" t="str">
        <f>VLOOKUP($A421,Ingresos!$C:$X,18,FALSE)</f>
        <v>RM</v>
      </c>
      <c r="AP421">
        <f t="shared" si="112"/>
        <v>13</v>
      </c>
      <c r="AQ421" t="str">
        <f>VLOOKUP($A421,Ingresos!$C:$X,19,FALSE)</f>
        <v>H1</v>
      </c>
      <c r="AR421">
        <f t="shared" si="110"/>
        <v>1</v>
      </c>
      <c r="AS421">
        <f>VLOOKUP($A421,Ingresos!$C:$X,22,FALSE)</f>
        <v>5</v>
      </c>
    </row>
    <row r="422" spans="1:45" x14ac:dyDescent="0.25">
      <c r="A422">
        <v>196570098</v>
      </c>
      <c r="B422">
        <f>IF((_xlfn.MAXIFS(Grades!$I:$I,Grades!$A:$A,"="&amp;$A422)-_xlfn.MINIFS(Grades!$I:$I,Grades!$A:$A,"="&amp;$A422))=0,0,1)</f>
        <v>1</v>
      </c>
      <c r="C422">
        <f>COUNTIFS(Grades!$A:$A,"="&amp;Alumn_Filtered!$A422,Grades!$J:$J,"=1",Grades!$I:$I,"="&amp;_xlfn.MINIFS(Grades!$I:$I,Grades!$A:$A,"="&amp;$A422))</f>
        <v>6</v>
      </c>
      <c r="D422">
        <f>COUNTIFS(Grades!$A:$A,"="&amp;Alumn_Filtered!$A422,Grades!$P:$P,"=DRP",Grades!$J:$J,"=1",Grades!$I:$I,"="&amp;_xlfn.MINIFS(Grades!$I:$I,Grades!$A:$A,"="&amp;$A422))</f>
        <v>0</v>
      </c>
      <c r="E422">
        <f>COUNTIFS(Grades!$A:$A,"="&amp;Alumn_Filtered!$A422,Grades!$P:$P,"=BAD",Grades!$J:$J,"=1",Grades!$I:$I,"="&amp;_xlfn.MINIFS(Grades!$I:$I,Grades!$A:$A,"="&amp;$A422))</f>
        <v>0</v>
      </c>
      <c r="F422">
        <f>COUNTIFS(Grades!$A:$A,"="&amp;Alumn_Filtered!$A422,Grades!$P:$P,"CVL",Grades!$J:$J,"=1",Grades!$I:$I,"="&amp;_xlfn.MINIFS(Grades!$I:$I,Grades!$A:$A,"="&amp;$A422))</f>
        <v>0</v>
      </c>
      <c r="G422" s="30">
        <f t="shared" si="98"/>
        <v>6</v>
      </c>
      <c r="H422">
        <f>COUNTIFS(Grades!$A:$A,"="&amp;Alumn_Filtered!$A422,Grades!$J:$J,"=1",Grades!$P:$P,"&gt;=0.5",Grades!$I:$I,"="&amp;_xlfn.MINIFS(Grades!$I:$I,Grades!$A:$A,"="&amp;$A422))</f>
        <v>1</v>
      </c>
      <c r="I422" s="28">
        <f t="shared" si="99"/>
        <v>0.16666666666666666</v>
      </c>
      <c r="J422">
        <f>COUNTIFS(Grades!$A:$A,"="&amp;Alumn_Filtered!$A422,Grades!$J:$J,"=1",Grades!$P:$P,"&lt;0.5",Grades!$I:$I,"="&amp;_xlfn.MINIFS(Grades!$I:$I,Grades!$A:$A,"="&amp;$A422))</f>
        <v>5</v>
      </c>
      <c r="K422" s="28">
        <f t="shared" si="100"/>
        <v>0.83333333333333337</v>
      </c>
      <c r="L422" s="28">
        <f>_xlfn.MAXIFS(Grades!$P:$P,Grades!$A:$A,"="&amp;Alumn_Filtered!$A422,Grades!$J:$J,"=1",Grades!$I:$I,"="&amp;_xlfn.MINIFS(Grades!$I:$I,Grades!$A:$A,"="&amp;$A422))</f>
        <v>0.95000000000000007</v>
      </c>
      <c r="M422" s="28">
        <f>_xlfn.MINIFS(Grades!$P:$P,Grades!$A:$A,"="&amp;Alumn_Filtered!$A422,Grades!$J:$J,"=1",Grades!$I:$I,"="&amp;_xlfn.MINIFS(Grades!$I:$I,Grades!$A:$A,"="&amp;$A422))</f>
        <v>0.11666666666666665</v>
      </c>
      <c r="N422" s="28">
        <f>IF(G422&lt;&gt;0,SUMIFS(Grades!$P:$P,Grades!$P:$P,"&gt;0",Grades!$A:$A,"="&amp;Alumn_Filtered!$A422,Grades!$J:$J,"=1",Grades!$I:$I,"="&amp;_xlfn.MINIFS(Grades!$I:$I,Grades!$A:$A,"="&amp;$A422))/COUNTIFS(Grades!P:P,"&lt;&gt;BAD",Grades!P:P,"&lt;&gt;DRP",Grades!P:P,"&lt;&gt;CVL",Grades!$A:$A,"="&amp;Alumn_Filtered!$A422,Grades!$J:$J,"=1",Grades!$I:$I,"="&amp;_xlfn.MINIFS(Grades!$I:$I,Grades!$A:$A,"="&amp;$A422)),0)</f>
        <v>0.3888888888888889</v>
      </c>
      <c r="O422">
        <f>COUNTIFS(Grades!$A:$A,"="&amp;Alumn_Filtered!$A422,Grades!$J:$J,"=2",Grades!$I:$I,"="&amp;_xlfn.MINIFS(Grades!$I:$I,Grades!$A:$A,"="&amp;$A422))</f>
        <v>5</v>
      </c>
      <c r="P422">
        <f>COUNTIFS(Grades!$A:$A,"="&amp;Alumn_Filtered!$A422,Grades!$P:$P,"=DRP",Grades!$J:$J,"=2",Grades!$I:$I,"="&amp;_xlfn.MINIFS(Grades!$I:$I,Grades!$A:$A,"="&amp;$A422))</f>
        <v>5</v>
      </c>
      <c r="Q422">
        <f>COUNTIFS(Grades!$A:$A,"="&amp;Alumn_Filtered!$A422,Grades!$P:$P,"=BAD",Grades!$J:$J,"=2",Grades!$I:$I,"="&amp;_xlfn.MINIFS(Grades!$I:$I,Grades!$A:$A,"="&amp;$A422))</f>
        <v>0</v>
      </c>
      <c r="R422">
        <f>COUNTIFS(Grades!$A:$A,"="&amp;Alumn_Filtered!$A422,Grades!$P:$P,"CVL",Grades!$J:$J,"=2",Grades!$I:$I,"="&amp;_xlfn.MINIFS(Grades!$I:$I,Grades!$A:$A,"="&amp;$A422))</f>
        <v>0</v>
      </c>
      <c r="S422">
        <f t="shared" si="111"/>
        <v>0</v>
      </c>
      <c r="T422">
        <f>COUNTIFS(Grades!$A:$A,"="&amp;Alumn_Filtered!$A422,Grades!$J:$J,"=2",Grades!$P:$P,"&gt;=0.5",Grades!$I:$I,"="&amp;_xlfn.MINIFS(Grades!$I:$I,Grades!$A:$A,"="&amp;$A422))</f>
        <v>0</v>
      </c>
      <c r="U422" s="28">
        <f t="shared" si="101"/>
        <v>0</v>
      </c>
      <c r="V422">
        <f>COUNTIFS(Grades!$A:$A,"="&amp;Alumn_Filtered!$A422,Grades!$J:$J,"=2",Grades!$P:$P,"&lt;0.5",Grades!$I:$I,"="&amp;_xlfn.MINIFS(Grades!$I:$I,Grades!$A:$A,"="&amp;$A422))</f>
        <v>0</v>
      </c>
      <c r="W422" s="28">
        <f t="shared" si="102"/>
        <v>0</v>
      </c>
      <c r="X422" s="28">
        <f>_xlfn.MAXIFS(Grades!$P:$P,Grades!$A:$A,"="&amp;Alumn_Filtered!$A422,Grades!$J:$J,"=2",Grades!$I:$I,"="&amp;_xlfn.MINIFS(Grades!$I:$I,Grades!$A:$A,"="&amp;$A422))</f>
        <v>0</v>
      </c>
      <c r="Y422" s="28">
        <f>_xlfn.MINIFS(Grades!$P:$P,Grades!$A:$A,"="&amp;Alumn_Filtered!$A422,Grades!$J:$J,"=2",Grades!$I:$I,"="&amp;_xlfn.MINIFS(Grades!$I:$I,Grades!$A:$A,"="&amp;$A422))</f>
        <v>0</v>
      </c>
      <c r="Z422" s="28">
        <f>IF(S422&lt;&gt;0,SUMIFS(Grades!$P:$P,Grades!$P:$P,"&gt;0",Grades!$A:$A,"="&amp;Alumn_Filtered!$A422,Grades!$J:$J,"=2",Grades!$I:$I,"="&amp;_xlfn.MINIFS(Grades!$I:$I,Grades!$A:$A,"="&amp;$A422))/COUNTIFS(Grades!P:P,"&lt;&gt;BAD",Grades!P:P,"&lt;&gt;DRP",Grades!P:P,"&lt;&gt;CVL",Grades!$A:$A,"="&amp;Alumn_Filtered!$A422,Grades!$J:$J,"=2",Grades!$I:$I,"="&amp;_xlfn.MINIFS(Grades!$I:$I,Grades!$A:$A,"="&amp;$A422)),0)</f>
        <v>0</v>
      </c>
      <c r="AA422" s="28">
        <f t="shared" si="103"/>
        <v>-0.3888888888888889</v>
      </c>
      <c r="AB422">
        <f t="shared" ca="1" si="97"/>
        <v>20</v>
      </c>
      <c r="AC422" t="str">
        <f>LEFT(VLOOKUP($A422,Ingresos!$C:$X,5,FALSE),1)</f>
        <v>T</v>
      </c>
      <c r="AD422">
        <f t="shared" si="104"/>
        <v>0</v>
      </c>
      <c r="AE422" t="str">
        <f>LEFT(VLOOKUP($A422,Ingresos!$C:$X,6,FALSE),1)</f>
        <v>R</v>
      </c>
      <c r="AF422">
        <f t="shared" si="105"/>
        <v>1</v>
      </c>
      <c r="AG422">
        <f>VLOOKUP($A422,Ingresos!$C:$X,9,FALSE)</f>
        <v>530</v>
      </c>
      <c r="AH422" s="28">
        <f t="shared" si="106"/>
        <v>0.52188006482982174</v>
      </c>
      <c r="AI422">
        <f>VLOOKUP($A422,Ingresos!$C:$X,10,FALSE)</f>
        <v>530</v>
      </c>
      <c r="AJ422" s="28">
        <f t="shared" si="107"/>
        <v>0.52188006482982174</v>
      </c>
      <c r="AK422">
        <f>VLOOKUP($A422,Ingresos!$C:$X,11,FALSE)</f>
        <v>492</v>
      </c>
      <c r="AL422" s="28">
        <f t="shared" si="108"/>
        <v>0.46029173419773095</v>
      </c>
      <c r="AM422">
        <f>VLOOKUP($A422,Ingresos!$C:$X,12,FALSE)</f>
        <v>557</v>
      </c>
      <c r="AN422" s="28">
        <f t="shared" si="109"/>
        <v>0.56564019448946512</v>
      </c>
      <c r="AO422">
        <f>VLOOKUP($A422,Ingresos!$C:$X,18,FALSE)</f>
        <v>9</v>
      </c>
      <c r="AP422">
        <f t="shared" si="112"/>
        <v>9</v>
      </c>
      <c r="AQ422" t="str">
        <f>VLOOKUP($A422,Ingresos!$C:$X,19,FALSE)</f>
        <v>H1</v>
      </c>
      <c r="AR422">
        <f t="shared" si="110"/>
        <v>1</v>
      </c>
      <c r="AS422">
        <f>VLOOKUP($A422,Ingresos!$C:$X,22,FALSE)</f>
        <v>11</v>
      </c>
    </row>
    <row r="423" spans="1:45" x14ac:dyDescent="0.25">
      <c r="A423">
        <v>196616349</v>
      </c>
      <c r="B423">
        <f>IF((_xlfn.MAXIFS(Grades!$I:$I,Grades!$A:$A,"="&amp;$A423)-_xlfn.MINIFS(Grades!$I:$I,Grades!$A:$A,"="&amp;$A423))=0,0,1)</f>
        <v>0</v>
      </c>
      <c r="C423">
        <f>COUNTIFS(Grades!$A:$A,"="&amp;Alumn_Filtered!$A423,Grades!$J:$J,"=1",Grades!$I:$I,"="&amp;_xlfn.MINIFS(Grades!$I:$I,Grades!$A:$A,"="&amp;$A423))</f>
        <v>6</v>
      </c>
      <c r="D423">
        <f>COUNTIFS(Grades!$A:$A,"="&amp;Alumn_Filtered!$A423,Grades!$P:$P,"=DRP",Grades!$J:$J,"=1",Grades!$I:$I,"="&amp;_xlfn.MINIFS(Grades!$I:$I,Grades!$A:$A,"="&amp;$A423))</f>
        <v>0</v>
      </c>
      <c r="E423">
        <f>COUNTIFS(Grades!$A:$A,"="&amp;Alumn_Filtered!$A423,Grades!$P:$P,"=BAD",Grades!$J:$J,"=1",Grades!$I:$I,"="&amp;_xlfn.MINIFS(Grades!$I:$I,Grades!$A:$A,"="&amp;$A423))</f>
        <v>0</v>
      </c>
      <c r="F423">
        <f>COUNTIFS(Grades!$A:$A,"="&amp;Alumn_Filtered!$A423,Grades!$P:$P,"CVL",Grades!$J:$J,"=1",Grades!$I:$I,"="&amp;_xlfn.MINIFS(Grades!$I:$I,Grades!$A:$A,"="&amp;$A423))</f>
        <v>0</v>
      </c>
      <c r="G423" s="30">
        <f t="shared" si="98"/>
        <v>6</v>
      </c>
      <c r="H423">
        <f>COUNTIFS(Grades!$A:$A,"="&amp;Alumn_Filtered!$A423,Grades!$J:$J,"=1",Grades!$P:$P,"&gt;=0.5",Grades!$I:$I,"="&amp;_xlfn.MINIFS(Grades!$I:$I,Grades!$A:$A,"="&amp;$A423))</f>
        <v>6</v>
      </c>
      <c r="I423" s="28">
        <f t="shared" si="99"/>
        <v>1</v>
      </c>
      <c r="J423">
        <f>COUNTIFS(Grades!$A:$A,"="&amp;Alumn_Filtered!$A423,Grades!$J:$J,"=1",Grades!$P:$P,"&lt;0.5",Grades!$I:$I,"="&amp;_xlfn.MINIFS(Grades!$I:$I,Grades!$A:$A,"="&amp;$A423))</f>
        <v>0</v>
      </c>
      <c r="K423" s="28">
        <f t="shared" si="100"/>
        <v>0</v>
      </c>
      <c r="L423" s="28">
        <f>_xlfn.MAXIFS(Grades!$P:$P,Grades!$A:$A,"="&amp;Alumn_Filtered!$A423,Grades!$J:$J,"=1",Grades!$I:$I,"="&amp;_xlfn.MINIFS(Grades!$I:$I,Grades!$A:$A,"="&amp;$A423))</f>
        <v>0.9</v>
      </c>
      <c r="M423" s="28">
        <f>_xlfn.MINIFS(Grades!$P:$P,Grades!$A:$A,"="&amp;Alumn_Filtered!$A423,Grades!$J:$J,"=1",Grades!$I:$I,"="&amp;_xlfn.MINIFS(Grades!$I:$I,Grades!$A:$A,"="&amp;$A423))</f>
        <v>0.5</v>
      </c>
      <c r="N423" s="28">
        <f>IF(G423&lt;&gt;0,SUMIFS(Grades!$P:$P,Grades!$P:$P,"&gt;0",Grades!$A:$A,"="&amp;Alumn_Filtered!$A423,Grades!$J:$J,"=1",Grades!$I:$I,"="&amp;_xlfn.MINIFS(Grades!$I:$I,Grades!$A:$A,"="&amp;$A423))/COUNTIFS(Grades!P:P,"&lt;&gt;BAD",Grades!P:P,"&lt;&gt;DRP",Grades!P:P,"&lt;&gt;CVL",Grades!$A:$A,"="&amp;Alumn_Filtered!$A423,Grades!$J:$J,"=1",Grades!$I:$I,"="&amp;_xlfn.MINIFS(Grades!$I:$I,Grades!$A:$A,"="&amp;$A423)),0)</f>
        <v>0.66666666666666685</v>
      </c>
      <c r="O423">
        <f>COUNTIFS(Grades!$A:$A,"="&amp;Alumn_Filtered!$A423,Grades!$J:$J,"=2",Grades!$I:$I,"="&amp;_xlfn.MINIFS(Grades!$I:$I,Grades!$A:$A,"="&amp;$A423))</f>
        <v>9</v>
      </c>
      <c r="P423">
        <f>COUNTIFS(Grades!$A:$A,"="&amp;Alumn_Filtered!$A423,Grades!$P:$P,"=DRP",Grades!$J:$J,"=2",Grades!$I:$I,"="&amp;_xlfn.MINIFS(Grades!$I:$I,Grades!$A:$A,"="&amp;$A423))</f>
        <v>0</v>
      </c>
      <c r="Q423">
        <f>COUNTIFS(Grades!$A:$A,"="&amp;Alumn_Filtered!$A423,Grades!$P:$P,"=BAD",Grades!$J:$J,"=2",Grades!$I:$I,"="&amp;_xlfn.MINIFS(Grades!$I:$I,Grades!$A:$A,"="&amp;$A423))</f>
        <v>1</v>
      </c>
      <c r="R423">
        <f>COUNTIFS(Grades!$A:$A,"="&amp;Alumn_Filtered!$A423,Grades!$P:$P,"CVL",Grades!$J:$J,"=2",Grades!$I:$I,"="&amp;_xlfn.MINIFS(Grades!$I:$I,Grades!$A:$A,"="&amp;$A423))</f>
        <v>3</v>
      </c>
      <c r="S423">
        <f t="shared" si="111"/>
        <v>5</v>
      </c>
      <c r="T423">
        <f>COUNTIFS(Grades!$A:$A,"="&amp;Alumn_Filtered!$A423,Grades!$J:$J,"=2",Grades!$P:$P,"&gt;=0.5",Grades!$I:$I,"="&amp;_xlfn.MINIFS(Grades!$I:$I,Grades!$A:$A,"="&amp;$A423))</f>
        <v>0</v>
      </c>
      <c r="U423" s="28">
        <f t="shared" si="101"/>
        <v>0</v>
      </c>
      <c r="V423">
        <f>COUNTIFS(Grades!$A:$A,"="&amp;Alumn_Filtered!$A423,Grades!$J:$J,"=2",Grades!$P:$P,"&lt;0.5",Grades!$I:$I,"="&amp;_xlfn.MINIFS(Grades!$I:$I,Grades!$A:$A,"="&amp;$A423))</f>
        <v>5</v>
      </c>
      <c r="W423" s="28">
        <f t="shared" si="102"/>
        <v>1</v>
      </c>
      <c r="X423" s="28">
        <f>_xlfn.MAXIFS(Grades!$P:$P,Grades!$A:$A,"="&amp;Alumn_Filtered!$A423,Grades!$J:$J,"=2",Grades!$I:$I,"="&amp;_xlfn.MINIFS(Grades!$I:$I,Grades!$A:$A,"="&amp;$A423))</f>
        <v>0.33333333333333331</v>
      </c>
      <c r="Y423" s="28">
        <f>_xlfn.MINIFS(Grades!$P:$P,Grades!$A:$A,"="&amp;Alumn_Filtered!$A423,Grades!$J:$J,"=2",Grades!$I:$I,"="&amp;_xlfn.MINIFS(Grades!$I:$I,Grades!$A:$A,"="&amp;$A423))</f>
        <v>1.666666666666668E-2</v>
      </c>
      <c r="Z423" s="28">
        <f>IF(S423&lt;&gt;0,SUMIFS(Grades!$P:$P,Grades!$P:$P,"&gt;0",Grades!$A:$A,"="&amp;Alumn_Filtered!$A423,Grades!$J:$J,"=2",Grades!$I:$I,"="&amp;_xlfn.MINIFS(Grades!$I:$I,Grades!$A:$A,"="&amp;$A423))/COUNTIFS(Grades!P:P,"&lt;&gt;BAD",Grades!P:P,"&lt;&gt;DRP",Grades!P:P,"&lt;&gt;CVL",Grades!$A:$A,"="&amp;Alumn_Filtered!$A423,Grades!$J:$J,"=2",Grades!$I:$I,"="&amp;_xlfn.MINIFS(Grades!$I:$I,Grades!$A:$A,"="&amp;$A423)),0)</f>
        <v>0.17666666666666667</v>
      </c>
      <c r="AA423" s="28">
        <f t="shared" si="103"/>
        <v>-0.49000000000000021</v>
      </c>
      <c r="AB423">
        <f t="shared" ca="1" si="97"/>
        <v>20</v>
      </c>
      <c r="AC423" t="str">
        <f>LEFT(VLOOKUP($A423,Ingresos!$C:$X,5,FALSE),1)</f>
        <v>S</v>
      </c>
      <c r="AD423">
        <f t="shared" si="104"/>
        <v>1</v>
      </c>
      <c r="AE423" t="str">
        <f>LEFT(VLOOKUP($A423,Ingresos!$C:$X,6,FALSE),1)</f>
        <v>R</v>
      </c>
      <c r="AF423">
        <f t="shared" si="105"/>
        <v>1</v>
      </c>
      <c r="AG423">
        <f>VLOOKUP($A423,Ingresos!$C:$X,9,FALSE)</f>
        <v>702</v>
      </c>
      <c r="AH423" s="28">
        <f t="shared" si="106"/>
        <v>0.80064829821717987</v>
      </c>
      <c r="AI423">
        <f>VLOOKUP($A423,Ingresos!$C:$X,10,FALSE)</f>
        <v>749</v>
      </c>
      <c r="AJ423" s="28">
        <f t="shared" si="107"/>
        <v>0.87682333873581852</v>
      </c>
      <c r="AK423">
        <f>VLOOKUP($A423,Ingresos!$C:$X,11,FALSE)</f>
        <v>559</v>
      </c>
      <c r="AL423" s="28">
        <f t="shared" si="108"/>
        <v>0.56888168557536467</v>
      </c>
      <c r="AM423">
        <f>VLOOKUP($A423,Ingresos!$C:$X,12,FALSE)</f>
        <v>597</v>
      </c>
      <c r="AN423" s="28">
        <f t="shared" si="109"/>
        <v>0.63047001620745546</v>
      </c>
      <c r="AO423" t="str">
        <f>VLOOKUP($A423,Ingresos!$C:$X,18,FALSE)</f>
        <v>IV</v>
      </c>
      <c r="AP423">
        <f t="shared" si="112"/>
        <v>4</v>
      </c>
      <c r="AQ423" t="str">
        <f>VLOOKUP($A423,Ingresos!$C:$X,19,FALSE)</f>
        <v>H1</v>
      </c>
      <c r="AR423">
        <f t="shared" si="110"/>
        <v>1</v>
      </c>
      <c r="AS423">
        <f>VLOOKUP($A423,Ingresos!$C:$X,22,FALSE)</f>
        <v>9</v>
      </c>
    </row>
    <row r="424" spans="1:45" x14ac:dyDescent="0.25">
      <c r="A424">
        <v>196686746</v>
      </c>
      <c r="B424">
        <f>IF((_xlfn.MAXIFS(Grades!$I:$I,Grades!$A:$A,"="&amp;$A424)-_xlfn.MINIFS(Grades!$I:$I,Grades!$A:$A,"="&amp;$A424))=0,0,1)</f>
        <v>1</v>
      </c>
      <c r="C424">
        <f>COUNTIFS(Grades!$A:$A,"="&amp;Alumn_Filtered!$A424,Grades!$J:$J,"=1",Grades!$I:$I,"="&amp;_xlfn.MINIFS(Grades!$I:$I,Grades!$A:$A,"="&amp;$A424))</f>
        <v>6</v>
      </c>
      <c r="D424">
        <f>COUNTIFS(Grades!$A:$A,"="&amp;Alumn_Filtered!$A424,Grades!$P:$P,"=DRP",Grades!$J:$J,"=1",Grades!$I:$I,"="&amp;_xlfn.MINIFS(Grades!$I:$I,Grades!$A:$A,"="&amp;$A424))</f>
        <v>0</v>
      </c>
      <c r="E424">
        <f>COUNTIFS(Grades!$A:$A,"="&amp;Alumn_Filtered!$A424,Grades!$P:$P,"=BAD",Grades!$J:$J,"=1",Grades!$I:$I,"="&amp;_xlfn.MINIFS(Grades!$I:$I,Grades!$A:$A,"="&amp;$A424))</f>
        <v>0</v>
      </c>
      <c r="F424">
        <f>COUNTIFS(Grades!$A:$A,"="&amp;Alumn_Filtered!$A424,Grades!$P:$P,"CVL",Grades!$J:$J,"=1",Grades!$I:$I,"="&amp;_xlfn.MINIFS(Grades!$I:$I,Grades!$A:$A,"="&amp;$A424))</f>
        <v>0</v>
      </c>
      <c r="G424" s="30">
        <f t="shared" si="98"/>
        <v>6</v>
      </c>
      <c r="H424">
        <f>COUNTIFS(Grades!$A:$A,"="&amp;Alumn_Filtered!$A424,Grades!$J:$J,"=1",Grades!$P:$P,"&gt;=0.5",Grades!$I:$I,"="&amp;_xlfn.MINIFS(Grades!$I:$I,Grades!$A:$A,"="&amp;$A424))</f>
        <v>5</v>
      </c>
      <c r="I424" s="28">
        <f t="shared" si="99"/>
        <v>0.83333333333333337</v>
      </c>
      <c r="J424">
        <f>COUNTIFS(Grades!$A:$A,"="&amp;Alumn_Filtered!$A424,Grades!$J:$J,"=1",Grades!$P:$P,"&lt;0.5",Grades!$I:$I,"="&amp;_xlfn.MINIFS(Grades!$I:$I,Grades!$A:$A,"="&amp;$A424))</f>
        <v>1</v>
      </c>
      <c r="K424" s="28">
        <f t="shared" si="100"/>
        <v>0.16666666666666666</v>
      </c>
      <c r="L424" s="28">
        <f>_xlfn.MAXIFS(Grades!$P:$P,Grades!$A:$A,"="&amp;Alumn_Filtered!$A424,Grades!$J:$J,"=1",Grades!$I:$I,"="&amp;_xlfn.MINIFS(Grades!$I:$I,Grades!$A:$A,"="&amp;$A424))</f>
        <v>0.83333333333333337</v>
      </c>
      <c r="M424" s="28">
        <f>_xlfn.MINIFS(Grades!$P:$P,Grades!$A:$A,"="&amp;Alumn_Filtered!$A424,Grades!$J:$J,"=1",Grades!$I:$I,"="&amp;_xlfn.MINIFS(Grades!$I:$I,Grades!$A:$A,"="&amp;$A424))</f>
        <v>0.46666666666666662</v>
      </c>
      <c r="N424" s="28">
        <f>IF(G424&lt;&gt;0,SUMIFS(Grades!$P:$P,Grades!$P:$P,"&gt;0",Grades!$A:$A,"="&amp;Alumn_Filtered!$A424,Grades!$J:$J,"=1",Grades!$I:$I,"="&amp;_xlfn.MINIFS(Grades!$I:$I,Grades!$A:$A,"="&amp;$A424))/COUNTIFS(Grades!P:P,"&lt;&gt;BAD",Grades!P:P,"&lt;&gt;DRP",Grades!P:P,"&lt;&gt;CVL",Grades!$A:$A,"="&amp;Alumn_Filtered!$A424,Grades!$J:$J,"=1",Grades!$I:$I,"="&amp;_xlfn.MINIFS(Grades!$I:$I,Grades!$A:$A,"="&amp;$A424)),0)</f>
        <v>0.63888888888888895</v>
      </c>
      <c r="O424">
        <f>COUNTIFS(Grades!$A:$A,"="&amp;Alumn_Filtered!$A424,Grades!$J:$J,"=2",Grades!$I:$I,"="&amp;_xlfn.MINIFS(Grades!$I:$I,Grades!$A:$A,"="&amp;$A424))</f>
        <v>7</v>
      </c>
      <c r="P424">
        <f>COUNTIFS(Grades!$A:$A,"="&amp;Alumn_Filtered!$A424,Grades!$P:$P,"=DRP",Grades!$J:$J,"=2",Grades!$I:$I,"="&amp;_xlfn.MINIFS(Grades!$I:$I,Grades!$A:$A,"="&amp;$A424))</f>
        <v>0</v>
      </c>
      <c r="Q424">
        <f>COUNTIFS(Grades!$A:$A,"="&amp;Alumn_Filtered!$A424,Grades!$P:$P,"=BAD",Grades!$J:$J,"=2",Grades!$I:$I,"="&amp;_xlfn.MINIFS(Grades!$I:$I,Grades!$A:$A,"="&amp;$A424))</f>
        <v>1</v>
      </c>
      <c r="R424">
        <f>COUNTIFS(Grades!$A:$A,"="&amp;Alumn_Filtered!$A424,Grades!$P:$P,"CVL",Grades!$J:$J,"=2",Grades!$I:$I,"="&amp;_xlfn.MINIFS(Grades!$I:$I,Grades!$A:$A,"="&amp;$A424))</f>
        <v>0</v>
      </c>
      <c r="S424">
        <f t="shared" si="111"/>
        <v>6</v>
      </c>
      <c r="T424">
        <f>COUNTIFS(Grades!$A:$A,"="&amp;Alumn_Filtered!$A424,Grades!$J:$J,"=2",Grades!$P:$P,"&gt;=0.5",Grades!$I:$I,"="&amp;_xlfn.MINIFS(Grades!$I:$I,Grades!$A:$A,"="&amp;$A424))</f>
        <v>2</v>
      </c>
      <c r="U424" s="28">
        <f t="shared" si="101"/>
        <v>0.33333333333333331</v>
      </c>
      <c r="V424">
        <f>COUNTIFS(Grades!$A:$A,"="&amp;Alumn_Filtered!$A424,Grades!$J:$J,"=2",Grades!$P:$P,"&lt;0.5",Grades!$I:$I,"="&amp;_xlfn.MINIFS(Grades!$I:$I,Grades!$A:$A,"="&amp;$A424))</f>
        <v>4</v>
      </c>
      <c r="W424" s="28">
        <f t="shared" si="102"/>
        <v>0.66666666666666663</v>
      </c>
      <c r="X424" s="28">
        <f>_xlfn.MAXIFS(Grades!$P:$P,Grades!$A:$A,"="&amp;Alumn_Filtered!$A424,Grades!$J:$J,"=2",Grades!$I:$I,"="&amp;_xlfn.MINIFS(Grades!$I:$I,Grades!$A:$A,"="&amp;$A424))</f>
        <v>0.68333333333333324</v>
      </c>
      <c r="Y424" s="28">
        <f>_xlfn.MINIFS(Grades!$P:$P,Grades!$A:$A,"="&amp;Alumn_Filtered!$A424,Grades!$J:$J,"=2",Grades!$I:$I,"="&amp;_xlfn.MINIFS(Grades!$I:$I,Grades!$A:$A,"="&amp;$A424))</f>
        <v>0.18333333333333335</v>
      </c>
      <c r="Z424" s="28">
        <f>IF(S424&lt;&gt;0,SUMIFS(Grades!$P:$P,Grades!$P:$P,"&gt;0",Grades!$A:$A,"="&amp;Alumn_Filtered!$A424,Grades!$J:$J,"=2",Grades!$I:$I,"="&amp;_xlfn.MINIFS(Grades!$I:$I,Grades!$A:$A,"="&amp;$A424))/COUNTIFS(Grades!P:P,"&lt;&gt;BAD",Grades!P:P,"&lt;&gt;DRP",Grades!P:P,"&lt;&gt;CVL",Grades!$A:$A,"="&amp;Alumn_Filtered!$A424,Grades!$J:$J,"=2",Grades!$I:$I,"="&amp;_xlfn.MINIFS(Grades!$I:$I,Grades!$A:$A,"="&amp;$A424)),0)</f>
        <v>0.4055555555555555</v>
      </c>
      <c r="AA424" s="28">
        <f t="shared" si="103"/>
        <v>-0.23333333333333345</v>
      </c>
      <c r="AB424">
        <f t="shared" ca="1" si="97"/>
        <v>20</v>
      </c>
      <c r="AC424" t="str">
        <f>LEFT(VLOOKUP($A424,Ingresos!$C:$X,5,FALSE),1)</f>
        <v>S</v>
      </c>
      <c r="AD424">
        <f t="shared" si="104"/>
        <v>1</v>
      </c>
      <c r="AE424" t="str">
        <f>LEFT(VLOOKUP($A424,Ingresos!$C:$X,6,FALSE),1)</f>
        <v>R</v>
      </c>
      <c r="AF424">
        <f t="shared" si="105"/>
        <v>1</v>
      </c>
      <c r="AG424">
        <f>VLOOKUP($A424,Ingresos!$C:$X,9,FALSE)</f>
        <v>610</v>
      </c>
      <c r="AH424" s="28">
        <f t="shared" si="106"/>
        <v>0.65153970826580232</v>
      </c>
      <c r="AI424">
        <f>VLOOKUP($A424,Ingresos!$C:$X,10,FALSE)</f>
        <v>631</v>
      </c>
      <c r="AJ424" s="28">
        <f t="shared" si="107"/>
        <v>0.68557536466774716</v>
      </c>
      <c r="AK424">
        <f>VLOOKUP($A424,Ingresos!$C:$X,11,FALSE)</f>
        <v>543</v>
      </c>
      <c r="AL424" s="28">
        <f t="shared" si="108"/>
        <v>0.5429497568881686</v>
      </c>
      <c r="AM424">
        <f>VLOOKUP($A424,Ingresos!$C:$X,12,FALSE)</f>
        <v>607</v>
      </c>
      <c r="AN424" s="28">
        <f t="shared" si="109"/>
        <v>0.64667747163695299</v>
      </c>
      <c r="AO424" t="str">
        <f>VLOOKUP($A424,Ingresos!$C:$X,18,FALSE)</f>
        <v>RM</v>
      </c>
      <c r="AP424">
        <f t="shared" si="112"/>
        <v>13</v>
      </c>
      <c r="AQ424" t="str">
        <f>VLOOKUP($A424,Ingresos!$C:$X,19,FALSE)</f>
        <v>H1</v>
      </c>
      <c r="AR424">
        <f t="shared" si="110"/>
        <v>1</v>
      </c>
      <c r="AS424">
        <f>VLOOKUP($A424,Ingresos!$C:$X,22,FALSE)</f>
        <v>9</v>
      </c>
    </row>
    <row r="425" spans="1:45" x14ac:dyDescent="0.25">
      <c r="A425">
        <v>196688617</v>
      </c>
      <c r="B425">
        <f>IF((_xlfn.MAXIFS(Grades!$I:$I,Grades!$A:$A,"="&amp;$A425)-_xlfn.MINIFS(Grades!$I:$I,Grades!$A:$A,"="&amp;$A425))=0,0,1)</f>
        <v>1</v>
      </c>
      <c r="C425">
        <f>COUNTIFS(Grades!$A:$A,"="&amp;Alumn_Filtered!$A425,Grades!$J:$J,"=1",Grades!$I:$I,"="&amp;_xlfn.MINIFS(Grades!$I:$I,Grades!$A:$A,"="&amp;$A425))</f>
        <v>6</v>
      </c>
      <c r="D425">
        <f>COUNTIFS(Grades!$A:$A,"="&amp;Alumn_Filtered!$A425,Grades!$P:$P,"=DRP",Grades!$J:$J,"=1",Grades!$I:$I,"="&amp;_xlfn.MINIFS(Grades!$I:$I,Grades!$A:$A,"="&amp;$A425))</f>
        <v>0</v>
      </c>
      <c r="E425">
        <f>COUNTIFS(Grades!$A:$A,"="&amp;Alumn_Filtered!$A425,Grades!$P:$P,"=BAD",Grades!$J:$J,"=1",Grades!$I:$I,"="&amp;_xlfn.MINIFS(Grades!$I:$I,Grades!$A:$A,"="&amp;$A425))</f>
        <v>0</v>
      </c>
      <c r="F425">
        <f>COUNTIFS(Grades!$A:$A,"="&amp;Alumn_Filtered!$A425,Grades!$P:$P,"CVL",Grades!$J:$J,"=1",Grades!$I:$I,"="&amp;_xlfn.MINIFS(Grades!$I:$I,Grades!$A:$A,"="&amp;$A425))</f>
        <v>0</v>
      </c>
      <c r="G425" s="30">
        <f t="shared" si="98"/>
        <v>6</v>
      </c>
      <c r="H425">
        <f>COUNTIFS(Grades!$A:$A,"="&amp;Alumn_Filtered!$A425,Grades!$J:$J,"=1",Grades!$P:$P,"&gt;=0.5",Grades!$I:$I,"="&amp;_xlfn.MINIFS(Grades!$I:$I,Grades!$A:$A,"="&amp;$A425))</f>
        <v>4</v>
      </c>
      <c r="I425" s="28">
        <f t="shared" si="99"/>
        <v>0.66666666666666663</v>
      </c>
      <c r="J425">
        <f>COUNTIFS(Grades!$A:$A,"="&amp;Alumn_Filtered!$A425,Grades!$J:$J,"=1",Grades!$P:$P,"&lt;0.5",Grades!$I:$I,"="&amp;_xlfn.MINIFS(Grades!$I:$I,Grades!$A:$A,"="&amp;$A425))</f>
        <v>2</v>
      </c>
      <c r="K425" s="28">
        <f t="shared" si="100"/>
        <v>0.33333333333333331</v>
      </c>
      <c r="L425" s="28">
        <f>_xlfn.MAXIFS(Grades!$P:$P,Grades!$A:$A,"="&amp;Alumn_Filtered!$A425,Grades!$J:$J,"=1",Grades!$I:$I,"="&amp;_xlfn.MINIFS(Grades!$I:$I,Grades!$A:$A,"="&amp;$A425))</f>
        <v>0.81666666666666676</v>
      </c>
      <c r="M425" s="28">
        <f>_xlfn.MINIFS(Grades!$P:$P,Grades!$A:$A,"="&amp;Alumn_Filtered!$A425,Grades!$J:$J,"=1",Grades!$I:$I,"="&amp;_xlfn.MINIFS(Grades!$I:$I,Grades!$A:$A,"="&amp;$A425))</f>
        <v>0.23333333333333331</v>
      </c>
      <c r="N425" s="28">
        <f>IF(G425&lt;&gt;0,SUMIFS(Grades!$P:$P,Grades!$P:$P,"&gt;0",Grades!$A:$A,"="&amp;Alumn_Filtered!$A425,Grades!$J:$J,"=1",Grades!$I:$I,"="&amp;_xlfn.MINIFS(Grades!$I:$I,Grades!$A:$A,"="&amp;$A425))/COUNTIFS(Grades!P:P,"&lt;&gt;BAD",Grades!P:P,"&lt;&gt;DRP",Grades!P:P,"&lt;&gt;CVL",Grades!$A:$A,"="&amp;Alumn_Filtered!$A425,Grades!$J:$J,"=1",Grades!$I:$I,"="&amp;_xlfn.MINIFS(Grades!$I:$I,Grades!$A:$A,"="&amp;$A425)),0)</f>
        <v>0.51666666666666672</v>
      </c>
      <c r="O425">
        <f>COUNTIFS(Grades!$A:$A,"="&amp;Alumn_Filtered!$A425,Grades!$J:$J,"=2",Grades!$I:$I,"="&amp;_xlfn.MINIFS(Grades!$I:$I,Grades!$A:$A,"="&amp;$A425))</f>
        <v>7</v>
      </c>
      <c r="P425">
        <f>COUNTIFS(Grades!$A:$A,"="&amp;Alumn_Filtered!$A425,Grades!$P:$P,"=DRP",Grades!$J:$J,"=2",Grades!$I:$I,"="&amp;_xlfn.MINIFS(Grades!$I:$I,Grades!$A:$A,"="&amp;$A425))</f>
        <v>0</v>
      </c>
      <c r="Q425">
        <f>COUNTIFS(Grades!$A:$A,"="&amp;Alumn_Filtered!$A425,Grades!$P:$P,"=BAD",Grades!$J:$J,"=2",Grades!$I:$I,"="&amp;_xlfn.MINIFS(Grades!$I:$I,Grades!$A:$A,"="&amp;$A425))</f>
        <v>0</v>
      </c>
      <c r="R425">
        <f>COUNTIFS(Grades!$A:$A,"="&amp;Alumn_Filtered!$A425,Grades!$P:$P,"CVL",Grades!$J:$J,"=2",Grades!$I:$I,"="&amp;_xlfn.MINIFS(Grades!$I:$I,Grades!$A:$A,"="&amp;$A425))</f>
        <v>0</v>
      </c>
      <c r="S425">
        <f t="shared" si="111"/>
        <v>7</v>
      </c>
      <c r="T425">
        <f>COUNTIFS(Grades!$A:$A,"="&amp;Alumn_Filtered!$A425,Grades!$J:$J,"=2",Grades!$P:$P,"&gt;=0.5",Grades!$I:$I,"="&amp;_xlfn.MINIFS(Grades!$I:$I,Grades!$A:$A,"="&amp;$A425))</f>
        <v>5</v>
      </c>
      <c r="U425" s="28">
        <f t="shared" si="101"/>
        <v>0.7142857142857143</v>
      </c>
      <c r="V425">
        <f>COUNTIFS(Grades!$A:$A,"="&amp;Alumn_Filtered!$A425,Grades!$J:$J,"=2",Grades!$P:$P,"&lt;0.5",Grades!$I:$I,"="&amp;_xlfn.MINIFS(Grades!$I:$I,Grades!$A:$A,"="&amp;$A425))</f>
        <v>2</v>
      </c>
      <c r="W425" s="28">
        <f t="shared" si="102"/>
        <v>0.2857142857142857</v>
      </c>
      <c r="X425" s="28">
        <f>_xlfn.MAXIFS(Grades!$P:$P,Grades!$A:$A,"="&amp;Alumn_Filtered!$A425,Grades!$J:$J,"=2",Grades!$I:$I,"="&amp;_xlfn.MINIFS(Grades!$I:$I,Grades!$A:$A,"="&amp;$A425))</f>
        <v>0.79999999999999993</v>
      </c>
      <c r="Y425" s="28">
        <f>_xlfn.MINIFS(Grades!$P:$P,Grades!$A:$A,"="&amp;Alumn_Filtered!$A425,Grades!$J:$J,"=2",Grades!$I:$I,"="&amp;_xlfn.MINIFS(Grades!$I:$I,Grades!$A:$A,"="&amp;$A425))</f>
        <v>0.35000000000000003</v>
      </c>
      <c r="Z425" s="28">
        <f>IF(S425&lt;&gt;0,SUMIFS(Grades!$P:$P,Grades!$P:$P,"&gt;0",Grades!$A:$A,"="&amp;Alumn_Filtered!$A425,Grades!$J:$J,"=2",Grades!$I:$I,"="&amp;_xlfn.MINIFS(Grades!$I:$I,Grades!$A:$A,"="&amp;$A425))/COUNTIFS(Grades!P:P,"&lt;&gt;BAD",Grades!P:P,"&lt;&gt;DRP",Grades!P:P,"&lt;&gt;CVL",Grades!$A:$A,"="&amp;Alumn_Filtered!$A425,Grades!$J:$J,"=2",Grades!$I:$I,"="&amp;_xlfn.MINIFS(Grades!$I:$I,Grades!$A:$A,"="&amp;$A425)),0)</f>
        <v>0.59047619047619049</v>
      </c>
      <c r="AA425" s="28">
        <f t="shared" si="103"/>
        <v>7.3809523809523769E-2</v>
      </c>
      <c r="AB425">
        <f t="shared" ca="1" si="97"/>
        <v>20</v>
      </c>
      <c r="AC425" t="str">
        <f>LEFT(VLOOKUP($A425,Ingresos!$C:$X,5,FALSE),1)</f>
        <v>S</v>
      </c>
      <c r="AD425">
        <f t="shared" si="104"/>
        <v>1</v>
      </c>
      <c r="AE425" t="str">
        <f>LEFT(VLOOKUP($A425,Ingresos!$C:$X,6,FALSE),1)</f>
        <v>R</v>
      </c>
      <c r="AF425">
        <f t="shared" si="105"/>
        <v>1</v>
      </c>
      <c r="AG425">
        <f>VLOOKUP($A425,Ingresos!$C:$X,9,FALSE)</f>
        <v>552</v>
      </c>
      <c r="AH425" s="28">
        <f t="shared" si="106"/>
        <v>0.55753646677471635</v>
      </c>
      <c r="AI425">
        <f>VLOOKUP($A425,Ingresos!$C:$X,10,FALSE)</f>
        <v>569</v>
      </c>
      <c r="AJ425" s="28">
        <f t="shared" si="107"/>
        <v>0.5850891410048622</v>
      </c>
      <c r="AK425">
        <f>VLOOKUP($A425,Ingresos!$C:$X,11,FALSE)</f>
        <v>505</v>
      </c>
      <c r="AL425" s="28">
        <f t="shared" si="108"/>
        <v>0.48136142625607781</v>
      </c>
      <c r="AM425">
        <f>VLOOKUP($A425,Ingresos!$C:$X,12,FALSE)</f>
        <v>590</v>
      </c>
      <c r="AN425" s="28">
        <f t="shared" si="109"/>
        <v>0.61912479740680715</v>
      </c>
      <c r="AO425">
        <f>VLOOKUP($A425,Ingresos!$C:$X,18,FALSE)</f>
        <v>13</v>
      </c>
      <c r="AP425">
        <f t="shared" si="112"/>
        <v>13</v>
      </c>
      <c r="AQ425" t="str">
        <f>VLOOKUP($A425,Ingresos!$C:$X,19,FALSE)</f>
        <v>H1</v>
      </c>
      <c r="AR425">
        <f t="shared" si="110"/>
        <v>1</v>
      </c>
      <c r="AS425">
        <f>VLOOKUP($A425,Ingresos!$C:$X,22,FALSE)</f>
        <v>0</v>
      </c>
    </row>
    <row r="426" spans="1:45" x14ac:dyDescent="0.25">
      <c r="A426">
        <v>196688706</v>
      </c>
      <c r="B426">
        <f>IF((_xlfn.MAXIFS(Grades!$I:$I,Grades!$A:$A,"="&amp;$A426)-_xlfn.MINIFS(Grades!$I:$I,Grades!$A:$A,"="&amp;$A426))=0,0,1)</f>
        <v>1</v>
      </c>
      <c r="C426">
        <f>COUNTIFS(Grades!$A:$A,"="&amp;Alumn_Filtered!$A426,Grades!$J:$J,"=1",Grades!$I:$I,"="&amp;_xlfn.MINIFS(Grades!$I:$I,Grades!$A:$A,"="&amp;$A426))</f>
        <v>6</v>
      </c>
      <c r="D426">
        <f>COUNTIFS(Grades!$A:$A,"="&amp;Alumn_Filtered!$A426,Grades!$P:$P,"=DRP",Grades!$J:$J,"=1",Grades!$I:$I,"="&amp;_xlfn.MINIFS(Grades!$I:$I,Grades!$A:$A,"="&amp;$A426))</f>
        <v>0</v>
      </c>
      <c r="E426">
        <f>COUNTIFS(Grades!$A:$A,"="&amp;Alumn_Filtered!$A426,Grades!$P:$P,"=BAD",Grades!$J:$J,"=1",Grades!$I:$I,"="&amp;_xlfn.MINIFS(Grades!$I:$I,Grades!$A:$A,"="&amp;$A426))</f>
        <v>0</v>
      </c>
      <c r="F426">
        <f>COUNTIFS(Grades!$A:$A,"="&amp;Alumn_Filtered!$A426,Grades!$P:$P,"CVL",Grades!$J:$J,"=1",Grades!$I:$I,"="&amp;_xlfn.MINIFS(Grades!$I:$I,Grades!$A:$A,"="&amp;$A426))</f>
        <v>0</v>
      </c>
      <c r="G426" s="30">
        <f t="shared" si="98"/>
        <v>6</v>
      </c>
      <c r="H426">
        <f>COUNTIFS(Grades!$A:$A,"="&amp;Alumn_Filtered!$A426,Grades!$J:$J,"=1",Grades!$P:$P,"&gt;=0.5",Grades!$I:$I,"="&amp;_xlfn.MINIFS(Grades!$I:$I,Grades!$A:$A,"="&amp;$A426))</f>
        <v>2</v>
      </c>
      <c r="I426" s="28">
        <f t="shared" si="99"/>
        <v>0.33333333333333331</v>
      </c>
      <c r="J426">
        <f>COUNTIFS(Grades!$A:$A,"="&amp;Alumn_Filtered!$A426,Grades!$J:$J,"=1",Grades!$P:$P,"&lt;0.5",Grades!$I:$I,"="&amp;_xlfn.MINIFS(Grades!$I:$I,Grades!$A:$A,"="&amp;$A426))</f>
        <v>4</v>
      </c>
      <c r="K426" s="28">
        <f t="shared" si="100"/>
        <v>0.66666666666666663</v>
      </c>
      <c r="L426" s="28">
        <f>_xlfn.MAXIFS(Grades!$P:$P,Grades!$A:$A,"="&amp;Alumn_Filtered!$A426,Grades!$J:$J,"=1",Grades!$I:$I,"="&amp;_xlfn.MINIFS(Grades!$I:$I,Grades!$A:$A,"="&amp;$A426))</f>
        <v>0.8666666666666667</v>
      </c>
      <c r="M426" s="28">
        <f>_xlfn.MINIFS(Grades!$P:$P,Grades!$A:$A,"="&amp;Alumn_Filtered!$A426,Grades!$J:$J,"=1",Grades!$I:$I,"="&amp;_xlfn.MINIFS(Grades!$I:$I,Grades!$A:$A,"="&amp;$A426))</f>
        <v>0.16666666666666666</v>
      </c>
      <c r="N426" s="28">
        <f>IF(G426&lt;&gt;0,SUMIFS(Grades!$P:$P,Grades!$P:$P,"&gt;0",Grades!$A:$A,"="&amp;Alumn_Filtered!$A426,Grades!$J:$J,"=1",Grades!$I:$I,"="&amp;_xlfn.MINIFS(Grades!$I:$I,Grades!$A:$A,"="&amp;$A426))/COUNTIFS(Grades!P:P,"&lt;&gt;BAD",Grades!P:P,"&lt;&gt;DRP",Grades!P:P,"&lt;&gt;CVL",Grades!$A:$A,"="&amp;Alumn_Filtered!$A426,Grades!$J:$J,"=1",Grades!$I:$I,"="&amp;_xlfn.MINIFS(Grades!$I:$I,Grades!$A:$A,"="&amp;$A426)),0)</f>
        <v>0.38888888888888884</v>
      </c>
      <c r="O426">
        <f>COUNTIFS(Grades!$A:$A,"="&amp;Alumn_Filtered!$A426,Grades!$J:$J,"=2",Grades!$I:$I,"="&amp;_xlfn.MINIFS(Grades!$I:$I,Grades!$A:$A,"="&amp;$A426))</f>
        <v>7</v>
      </c>
      <c r="P426">
        <f>COUNTIFS(Grades!$A:$A,"="&amp;Alumn_Filtered!$A426,Grades!$P:$P,"=DRP",Grades!$J:$J,"=2",Grades!$I:$I,"="&amp;_xlfn.MINIFS(Grades!$I:$I,Grades!$A:$A,"="&amp;$A426))</f>
        <v>2</v>
      </c>
      <c r="Q426">
        <f>COUNTIFS(Grades!$A:$A,"="&amp;Alumn_Filtered!$A426,Grades!$P:$P,"=BAD",Grades!$J:$J,"=2",Grades!$I:$I,"="&amp;_xlfn.MINIFS(Grades!$I:$I,Grades!$A:$A,"="&amp;$A426))</f>
        <v>0</v>
      </c>
      <c r="R426">
        <f>COUNTIFS(Grades!$A:$A,"="&amp;Alumn_Filtered!$A426,Grades!$P:$P,"CVL",Grades!$J:$J,"=2",Grades!$I:$I,"="&amp;_xlfn.MINIFS(Grades!$I:$I,Grades!$A:$A,"="&amp;$A426))</f>
        <v>0</v>
      </c>
      <c r="S426">
        <f t="shared" si="111"/>
        <v>5</v>
      </c>
      <c r="T426">
        <f>COUNTIFS(Grades!$A:$A,"="&amp;Alumn_Filtered!$A426,Grades!$J:$J,"=2",Grades!$P:$P,"&gt;=0.5",Grades!$I:$I,"="&amp;_xlfn.MINIFS(Grades!$I:$I,Grades!$A:$A,"="&amp;$A426))</f>
        <v>1</v>
      </c>
      <c r="U426" s="28">
        <f t="shared" si="101"/>
        <v>0.2</v>
      </c>
      <c r="V426">
        <f>COUNTIFS(Grades!$A:$A,"="&amp;Alumn_Filtered!$A426,Grades!$J:$J,"=2",Grades!$P:$P,"&lt;0.5",Grades!$I:$I,"="&amp;_xlfn.MINIFS(Grades!$I:$I,Grades!$A:$A,"="&amp;$A426))</f>
        <v>4</v>
      </c>
      <c r="W426" s="28">
        <f t="shared" si="102"/>
        <v>0.8</v>
      </c>
      <c r="X426" s="28">
        <f>_xlfn.MAXIFS(Grades!$P:$P,Grades!$A:$A,"="&amp;Alumn_Filtered!$A426,Grades!$J:$J,"=2",Grades!$I:$I,"="&amp;_xlfn.MINIFS(Grades!$I:$I,Grades!$A:$A,"="&amp;$A426))</f>
        <v>0.51666666666666661</v>
      </c>
      <c r="Y426" s="28">
        <f>_xlfn.MINIFS(Grades!$P:$P,Grades!$A:$A,"="&amp;Alumn_Filtered!$A426,Grades!$J:$J,"=2",Grades!$I:$I,"="&amp;_xlfn.MINIFS(Grades!$I:$I,Grades!$A:$A,"="&amp;$A426))</f>
        <v>0.25</v>
      </c>
      <c r="Z426" s="28">
        <f>IF(S426&lt;&gt;0,SUMIFS(Grades!$P:$P,Grades!$P:$P,"&gt;0",Grades!$A:$A,"="&amp;Alumn_Filtered!$A426,Grades!$J:$J,"=2",Grades!$I:$I,"="&amp;_xlfn.MINIFS(Grades!$I:$I,Grades!$A:$A,"="&amp;$A426))/COUNTIFS(Grades!P:P,"&lt;&gt;BAD",Grades!P:P,"&lt;&gt;DRP",Grades!P:P,"&lt;&gt;CVL",Grades!$A:$A,"="&amp;Alumn_Filtered!$A426,Grades!$J:$J,"=2",Grades!$I:$I,"="&amp;_xlfn.MINIFS(Grades!$I:$I,Grades!$A:$A,"="&amp;$A426)),0)</f>
        <v>0.37333333333333335</v>
      </c>
      <c r="AA426" s="28">
        <f t="shared" si="103"/>
        <v>-1.5555555555555489E-2</v>
      </c>
      <c r="AB426">
        <f t="shared" ca="1" si="97"/>
        <v>20</v>
      </c>
      <c r="AC426" t="str">
        <f>LEFT(VLOOKUP($A426,Ingresos!$C:$X,5,FALSE),1)</f>
        <v>S</v>
      </c>
      <c r="AD426">
        <f t="shared" si="104"/>
        <v>1</v>
      </c>
      <c r="AE426" t="str">
        <f>LEFT(VLOOKUP($A426,Ingresos!$C:$X,6,FALSE),1)</f>
        <v>R</v>
      </c>
      <c r="AF426">
        <f t="shared" si="105"/>
        <v>1</v>
      </c>
      <c r="AG426">
        <f>VLOOKUP($A426,Ingresos!$C:$X,9,FALSE)</f>
        <v>474</v>
      </c>
      <c r="AH426" s="28">
        <f t="shared" si="106"/>
        <v>0.43111831442463533</v>
      </c>
      <c r="AI426">
        <f>VLOOKUP($A426,Ingresos!$C:$X,10,FALSE)</f>
        <v>474</v>
      </c>
      <c r="AJ426" s="28">
        <f t="shared" si="107"/>
        <v>0.43111831442463533</v>
      </c>
      <c r="AK426">
        <f>VLOOKUP($A426,Ingresos!$C:$X,11,FALSE)</f>
        <v>546</v>
      </c>
      <c r="AL426" s="28">
        <f t="shared" si="108"/>
        <v>0.54781199351701781</v>
      </c>
      <c r="AM426">
        <f>VLOOKUP($A426,Ingresos!$C:$X,12,FALSE)</f>
        <v>509</v>
      </c>
      <c r="AN426" s="28">
        <f t="shared" si="109"/>
        <v>0.4878444084278768</v>
      </c>
      <c r="AO426">
        <f>VLOOKUP($A426,Ingresos!$C:$X,18,FALSE)</f>
        <v>13</v>
      </c>
      <c r="AP426">
        <f t="shared" si="112"/>
        <v>13</v>
      </c>
      <c r="AQ426" t="str">
        <f>VLOOKUP($A426,Ingresos!$C:$X,19,FALSE)</f>
        <v>H1</v>
      </c>
      <c r="AR426">
        <f t="shared" si="110"/>
        <v>1</v>
      </c>
      <c r="AS426">
        <f>VLOOKUP($A426,Ingresos!$C:$X,22,FALSE)</f>
        <v>5</v>
      </c>
    </row>
    <row r="427" spans="1:45" x14ac:dyDescent="0.25">
      <c r="A427">
        <v>196688943</v>
      </c>
      <c r="B427">
        <f>IF((_xlfn.MAXIFS(Grades!$I:$I,Grades!$A:$A,"="&amp;$A427)-_xlfn.MINIFS(Grades!$I:$I,Grades!$A:$A,"="&amp;$A427))=0,0,1)</f>
        <v>1</v>
      </c>
      <c r="C427">
        <f>COUNTIFS(Grades!$A:$A,"="&amp;Alumn_Filtered!$A427,Grades!$J:$J,"=1",Grades!$I:$I,"="&amp;_xlfn.MINIFS(Grades!$I:$I,Grades!$A:$A,"="&amp;$A427))</f>
        <v>6</v>
      </c>
      <c r="D427">
        <f>COUNTIFS(Grades!$A:$A,"="&amp;Alumn_Filtered!$A427,Grades!$P:$P,"=DRP",Grades!$J:$J,"=1",Grades!$I:$I,"="&amp;_xlfn.MINIFS(Grades!$I:$I,Grades!$A:$A,"="&amp;$A427))</f>
        <v>0</v>
      </c>
      <c r="E427">
        <f>COUNTIFS(Grades!$A:$A,"="&amp;Alumn_Filtered!$A427,Grades!$P:$P,"=BAD",Grades!$J:$J,"=1",Grades!$I:$I,"="&amp;_xlfn.MINIFS(Grades!$I:$I,Grades!$A:$A,"="&amp;$A427))</f>
        <v>0</v>
      </c>
      <c r="F427">
        <f>COUNTIFS(Grades!$A:$A,"="&amp;Alumn_Filtered!$A427,Grades!$P:$P,"CVL",Grades!$J:$J,"=1",Grades!$I:$I,"="&amp;_xlfn.MINIFS(Grades!$I:$I,Grades!$A:$A,"="&amp;$A427))</f>
        <v>0</v>
      </c>
      <c r="G427" s="30">
        <f t="shared" si="98"/>
        <v>6</v>
      </c>
      <c r="H427">
        <f>COUNTIFS(Grades!$A:$A,"="&amp;Alumn_Filtered!$A427,Grades!$J:$J,"=1",Grades!$P:$P,"&gt;=0.5",Grades!$I:$I,"="&amp;_xlfn.MINIFS(Grades!$I:$I,Grades!$A:$A,"="&amp;$A427))</f>
        <v>5</v>
      </c>
      <c r="I427" s="28">
        <f t="shared" si="99"/>
        <v>0.83333333333333337</v>
      </c>
      <c r="J427">
        <f>COUNTIFS(Grades!$A:$A,"="&amp;Alumn_Filtered!$A427,Grades!$J:$J,"=1",Grades!$P:$P,"&lt;0.5",Grades!$I:$I,"="&amp;_xlfn.MINIFS(Grades!$I:$I,Grades!$A:$A,"="&amp;$A427))</f>
        <v>1</v>
      </c>
      <c r="K427" s="28">
        <f t="shared" si="100"/>
        <v>0.16666666666666666</v>
      </c>
      <c r="L427" s="28">
        <f>_xlfn.MAXIFS(Grades!$P:$P,Grades!$A:$A,"="&amp;Alumn_Filtered!$A427,Grades!$J:$J,"=1",Grades!$I:$I,"="&amp;_xlfn.MINIFS(Grades!$I:$I,Grades!$A:$A,"="&amp;$A427))</f>
        <v>0.58333333333333337</v>
      </c>
      <c r="M427" s="28">
        <f>_xlfn.MINIFS(Grades!$P:$P,Grades!$A:$A,"="&amp;Alumn_Filtered!$A427,Grades!$J:$J,"=1",Grades!$I:$I,"="&amp;_xlfn.MINIFS(Grades!$I:$I,Grades!$A:$A,"="&amp;$A427))</f>
        <v>0.35000000000000003</v>
      </c>
      <c r="N427" s="28">
        <f>IF(G427&lt;&gt;0,SUMIFS(Grades!$P:$P,Grades!$P:$P,"&gt;0",Grades!$A:$A,"="&amp;Alumn_Filtered!$A427,Grades!$J:$J,"=1",Grades!$I:$I,"="&amp;_xlfn.MINIFS(Grades!$I:$I,Grades!$A:$A,"="&amp;$A427))/COUNTIFS(Grades!P:P,"&lt;&gt;BAD",Grades!P:P,"&lt;&gt;DRP",Grades!P:P,"&lt;&gt;CVL",Grades!$A:$A,"="&amp;Alumn_Filtered!$A427,Grades!$J:$J,"=1",Grades!$I:$I,"="&amp;_xlfn.MINIFS(Grades!$I:$I,Grades!$A:$A,"="&amp;$A427)),0)</f>
        <v>0.5083333333333333</v>
      </c>
      <c r="O427">
        <f>COUNTIFS(Grades!$A:$A,"="&amp;Alumn_Filtered!$A427,Grades!$J:$J,"=2",Grades!$I:$I,"="&amp;_xlfn.MINIFS(Grades!$I:$I,Grades!$A:$A,"="&amp;$A427))</f>
        <v>10</v>
      </c>
      <c r="P427">
        <f>COUNTIFS(Grades!$A:$A,"="&amp;Alumn_Filtered!$A427,Grades!$P:$P,"=DRP",Grades!$J:$J,"=2",Grades!$I:$I,"="&amp;_xlfn.MINIFS(Grades!$I:$I,Grades!$A:$A,"="&amp;$A427))</f>
        <v>4</v>
      </c>
      <c r="Q427">
        <f>COUNTIFS(Grades!$A:$A,"="&amp;Alumn_Filtered!$A427,Grades!$P:$P,"=BAD",Grades!$J:$J,"=2",Grades!$I:$I,"="&amp;_xlfn.MINIFS(Grades!$I:$I,Grades!$A:$A,"="&amp;$A427))</f>
        <v>0</v>
      </c>
      <c r="R427">
        <f>COUNTIFS(Grades!$A:$A,"="&amp;Alumn_Filtered!$A427,Grades!$P:$P,"CVL",Grades!$J:$J,"=2",Grades!$I:$I,"="&amp;_xlfn.MINIFS(Grades!$I:$I,Grades!$A:$A,"="&amp;$A427))</f>
        <v>0</v>
      </c>
      <c r="S427">
        <f t="shared" si="111"/>
        <v>6</v>
      </c>
      <c r="T427">
        <f>COUNTIFS(Grades!$A:$A,"="&amp;Alumn_Filtered!$A427,Grades!$J:$J,"=2",Grades!$P:$P,"&gt;=0.5",Grades!$I:$I,"="&amp;_xlfn.MINIFS(Grades!$I:$I,Grades!$A:$A,"="&amp;$A427))</f>
        <v>2</v>
      </c>
      <c r="U427" s="28">
        <f t="shared" si="101"/>
        <v>0.33333333333333331</v>
      </c>
      <c r="V427">
        <f>COUNTIFS(Grades!$A:$A,"="&amp;Alumn_Filtered!$A427,Grades!$J:$J,"=2",Grades!$P:$P,"&lt;0.5",Grades!$I:$I,"="&amp;_xlfn.MINIFS(Grades!$I:$I,Grades!$A:$A,"="&amp;$A427))</f>
        <v>4</v>
      </c>
      <c r="W427" s="28">
        <f t="shared" si="102"/>
        <v>0.66666666666666663</v>
      </c>
      <c r="X427" s="28">
        <f>_xlfn.MAXIFS(Grades!$P:$P,Grades!$A:$A,"="&amp;Alumn_Filtered!$A427,Grades!$J:$J,"=2",Grades!$I:$I,"="&amp;_xlfn.MINIFS(Grades!$I:$I,Grades!$A:$A,"="&amp;$A427))</f>
        <v>0.71666666666666667</v>
      </c>
      <c r="Y427" s="28">
        <f>_xlfn.MINIFS(Grades!$P:$P,Grades!$A:$A,"="&amp;Alumn_Filtered!$A427,Grades!$J:$J,"=2",Grades!$I:$I,"="&amp;_xlfn.MINIFS(Grades!$I:$I,Grades!$A:$A,"="&amp;$A427))</f>
        <v>0.20000000000000004</v>
      </c>
      <c r="Z427" s="28">
        <f>IF(S427&lt;&gt;0,SUMIFS(Grades!$P:$P,Grades!$P:$P,"&gt;0",Grades!$A:$A,"="&amp;Alumn_Filtered!$A427,Grades!$J:$J,"=2",Grades!$I:$I,"="&amp;_xlfn.MINIFS(Grades!$I:$I,Grades!$A:$A,"="&amp;$A427))/COUNTIFS(Grades!P:P,"&lt;&gt;BAD",Grades!P:P,"&lt;&gt;DRP",Grades!P:P,"&lt;&gt;CVL",Grades!$A:$A,"="&amp;Alumn_Filtered!$A427,Grades!$J:$J,"=2",Grades!$I:$I,"="&amp;_xlfn.MINIFS(Grades!$I:$I,Grades!$A:$A,"="&amp;$A427)),0)</f>
        <v>0.44722222222222219</v>
      </c>
      <c r="AA427" s="28">
        <f t="shared" si="103"/>
        <v>-6.1111111111111116E-2</v>
      </c>
      <c r="AB427">
        <f t="shared" ca="1" si="97"/>
        <v>20</v>
      </c>
      <c r="AC427" t="str">
        <f>LEFT(VLOOKUP($A427,Ingresos!$C:$X,5,FALSE),1)</f>
        <v>S</v>
      </c>
      <c r="AD427">
        <f t="shared" si="104"/>
        <v>1</v>
      </c>
      <c r="AE427" t="str">
        <f>LEFT(VLOOKUP($A427,Ingresos!$C:$X,6,FALSE),1)</f>
        <v>R</v>
      </c>
      <c r="AF427">
        <f t="shared" si="105"/>
        <v>1</v>
      </c>
      <c r="AG427">
        <f>VLOOKUP($A427,Ingresos!$C:$X,9,FALSE)</f>
        <v>446</v>
      </c>
      <c r="AH427" s="28">
        <f t="shared" si="106"/>
        <v>0.38573743922204212</v>
      </c>
      <c r="AI427">
        <f>VLOOKUP($A427,Ingresos!$C:$X,10,FALSE)</f>
        <v>455</v>
      </c>
      <c r="AJ427" s="28">
        <f t="shared" si="107"/>
        <v>0.40032414910858993</v>
      </c>
      <c r="AK427">
        <f>VLOOKUP($A427,Ingresos!$C:$X,11,FALSE)</f>
        <v>537</v>
      </c>
      <c r="AL427" s="28">
        <f t="shared" si="108"/>
        <v>0.53322528363047006</v>
      </c>
      <c r="AM427">
        <f>VLOOKUP($A427,Ingresos!$C:$X,12,FALSE)</f>
        <v>628</v>
      </c>
      <c r="AN427" s="28">
        <f t="shared" si="109"/>
        <v>0.68071312803889794</v>
      </c>
      <c r="AO427" t="str">
        <f>VLOOKUP($A427,Ingresos!$C:$X,18,FALSE)</f>
        <v>RM</v>
      </c>
      <c r="AP427">
        <f t="shared" si="112"/>
        <v>13</v>
      </c>
      <c r="AQ427" t="str">
        <f>VLOOKUP($A427,Ingresos!$C:$X,19,FALSE)</f>
        <v>H2</v>
      </c>
      <c r="AR427">
        <f t="shared" si="110"/>
        <v>2</v>
      </c>
      <c r="AS427">
        <f>VLOOKUP($A427,Ingresos!$C:$X,22,FALSE)</f>
        <v>8</v>
      </c>
    </row>
    <row r="428" spans="1:45" x14ac:dyDescent="0.25">
      <c r="A428">
        <v>196695117</v>
      </c>
      <c r="B428">
        <f>IF((_xlfn.MAXIFS(Grades!$I:$I,Grades!$A:$A,"="&amp;$A428)-_xlfn.MINIFS(Grades!$I:$I,Grades!$A:$A,"="&amp;$A428))=0,0,1)</f>
        <v>1</v>
      </c>
      <c r="C428">
        <f>COUNTIFS(Grades!$A:$A,"="&amp;Alumn_Filtered!$A428,Grades!$J:$J,"=1",Grades!$I:$I,"="&amp;_xlfn.MINIFS(Grades!$I:$I,Grades!$A:$A,"="&amp;$A428))</f>
        <v>6</v>
      </c>
      <c r="D428">
        <f>COUNTIFS(Grades!$A:$A,"="&amp;Alumn_Filtered!$A428,Grades!$P:$P,"=DRP",Grades!$J:$J,"=1",Grades!$I:$I,"="&amp;_xlfn.MINIFS(Grades!$I:$I,Grades!$A:$A,"="&amp;$A428))</f>
        <v>0</v>
      </c>
      <c r="E428">
        <f>COUNTIFS(Grades!$A:$A,"="&amp;Alumn_Filtered!$A428,Grades!$P:$P,"=BAD",Grades!$J:$J,"=1",Grades!$I:$I,"="&amp;_xlfn.MINIFS(Grades!$I:$I,Grades!$A:$A,"="&amp;$A428))</f>
        <v>5</v>
      </c>
      <c r="F428">
        <f>COUNTIFS(Grades!$A:$A,"="&amp;Alumn_Filtered!$A428,Grades!$P:$P,"CVL",Grades!$J:$J,"=1",Grades!$I:$I,"="&amp;_xlfn.MINIFS(Grades!$I:$I,Grades!$A:$A,"="&amp;$A428))</f>
        <v>0</v>
      </c>
      <c r="G428" s="30">
        <f t="shared" si="98"/>
        <v>1</v>
      </c>
      <c r="H428">
        <f>COUNTIFS(Grades!$A:$A,"="&amp;Alumn_Filtered!$A428,Grades!$J:$J,"=1",Grades!$P:$P,"&gt;=0.5",Grades!$I:$I,"="&amp;_xlfn.MINIFS(Grades!$I:$I,Grades!$A:$A,"="&amp;$A428))</f>
        <v>0</v>
      </c>
      <c r="I428" s="28">
        <f t="shared" si="99"/>
        <v>0</v>
      </c>
      <c r="J428">
        <f>COUNTIFS(Grades!$A:$A,"="&amp;Alumn_Filtered!$A428,Grades!$J:$J,"=1",Grades!$P:$P,"&lt;0.5",Grades!$I:$I,"="&amp;_xlfn.MINIFS(Grades!$I:$I,Grades!$A:$A,"="&amp;$A428))</f>
        <v>1</v>
      </c>
      <c r="K428" s="28">
        <f t="shared" si="100"/>
        <v>1</v>
      </c>
      <c r="L428" s="28">
        <f>_xlfn.MAXIFS(Grades!$P:$P,Grades!$A:$A,"="&amp;Alumn_Filtered!$A428,Grades!$J:$J,"=1",Grades!$I:$I,"="&amp;_xlfn.MINIFS(Grades!$I:$I,Grades!$A:$A,"="&amp;$A428))</f>
        <v>3.3333333333333326E-2</v>
      </c>
      <c r="M428" s="28">
        <f>_xlfn.MINIFS(Grades!$P:$P,Grades!$A:$A,"="&amp;Alumn_Filtered!$A428,Grades!$J:$J,"=1",Grades!$I:$I,"="&amp;_xlfn.MINIFS(Grades!$I:$I,Grades!$A:$A,"="&amp;$A428))</f>
        <v>3.3333333333333326E-2</v>
      </c>
      <c r="N428" s="28">
        <f>IF(G428&lt;&gt;0,SUMIFS(Grades!$P:$P,Grades!$P:$P,"&gt;0",Grades!$A:$A,"="&amp;Alumn_Filtered!$A428,Grades!$J:$J,"=1",Grades!$I:$I,"="&amp;_xlfn.MINIFS(Grades!$I:$I,Grades!$A:$A,"="&amp;$A428))/COUNTIFS(Grades!P:P,"&lt;&gt;BAD",Grades!P:P,"&lt;&gt;DRP",Grades!P:P,"&lt;&gt;CVL",Grades!$A:$A,"="&amp;Alumn_Filtered!$A428,Grades!$J:$J,"=1",Grades!$I:$I,"="&amp;_xlfn.MINIFS(Grades!$I:$I,Grades!$A:$A,"="&amp;$A428)),0)</f>
        <v>3.3333333333333326E-2</v>
      </c>
      <c r="O428">
        <f>COUNTIFS(Grades!$A:$A,"="&amp;Alumn_Filtered!$A428,Grades!$J:$J,"=2",Grades!$I:$I,"="&amp;_xlfn.MINIFS(Grades!$I:$I,Grades!$A:$A,"="&amp;$A428))</f>
        <v>7</v>
      </c>
      <c r="P428">
        <f>COUNTIFS(Grades!$A:$A,"="&amp;Alumn_Filtered!$A428,Grades!$P:$P,"=DRP",Grades!$J:$J,"=2",Grades!$I:$I,"="&amp;_xlfn.MINIFS(Grades!$I:$I,Grades!$A:$A,"="&amp;$A428))</f>
        <v>0</v>
      </c>
      <c r="Q428">
        <f>COUNTIFS(Grades!$A:$A,"="&amp;Alumn_Filtered!$A428,Grades!$P:$P,"=BAD",Grades!$J:$J,"=2",Grades!$I:$I,"="&amp;_xlfn.MINIFS(Grades!$I:$I,Grades!$A:$A,"="&amp;$A428))</f>
        <v>3</v>
      </c>
      <c r="R428">
        <f>COUNTIFS(Grades!$A:$A,"="&amp;Alumn_Filtered!$A428,Grades!$P:$P,"CVL",Grades!$J:$J,"=2",Grades!$I:$I,"="&amp;_xlfn.MINIFS(Grades!$I:$I,Grades!$A:$A,"="&amp;$A428))</f>
        <v>0</v>
      </c>
      <c r="S428">
        <f t="shared" si="111"/>
        <v>4</v>
      </c>
      <c r="T428">
        <f>COUNTIFS(Grades!$A:$A,"="&amp;Alumn_Filtered!$A428,Grades!$J:$J,"=2",Grades!$P:$P,"&gt;=0.5",Grades!$I:$I,"="&amp;_xlfn.MINIFS(Grades!$I:$I,Grades!$A:$A,"="&amp;$A428))</f>
        <v>1</v>
      </c>
      <c r="U428" s="28">
        <f t="shared" si="101"/>
        <v>0.25</v>
      </c>
      <c r="V428">
        <f>COUNTIFS(Grades!$A:$A,"="&amp;Alumn_Filtered!$A428,Grades!$J:$J,"=2",Grades!$P:$P,"&lt;0.5",Grades!$I:$I,"="&amp;_xlfn.MINIFS(Grades!$I:$I,Grades!$A:$A,"="&amp;$A428))</f>
        <v>3</v>
      </c>
      <c r="W428" s="28">
        <f t="shared" si="102"/>
        <v>0.75</v>
      </c>
      <c r="X428" s="28">
        <f>_xlfn.MAXIFS(Grades!$P:$P,Grades!$A:$A,"="&amp;Alumn_Filtered!$A428,Grades!$J:$J,"=2",Grades!$I:$I,"="&amp;_xlfn.MINIFS(Grades!$I:$I,Grades!$A:$A,"="&amp;$A428))</f>
        <v>0.76666666666666661</v>
      </c>
      <c r="Y428" s="28">
        <f>_xlfn.MINIFS(Grades!$P:$P,Grades!$A:$A,"="&amp;Alumn_Filtered!$A428,Grades!$J:$J,"=2",Grades!$I:$I,"="&amp;_xlfn.MINIFS(Grades!$I:$I,Grades!$A:$A,"="&amp;$A428))</f>
        <v>0.26666666666666666</v>
      </c>
      <c r="Z428" s="28">
        <f>IF(S428&lt;&gt;0,SUMIFS(Grades!$P:$P,Grades!$P:$P,"&gt;0",Grades!$A:$A,"="&amp;Alumn_Filtered!$A428,Grades!$J:$J,"=2",Grades!$I:$I,"="&amp;_xlfn.MINIFS(Grades!$I:$I,Grades!$A:$A,"="&amp;$A428))/COUNTIFS(Grades!P:P,"&lt;&gt;BAD",Grades!P:P,"&lt;&gt;DRP",Grades!P:P,"&lt;&gt;CVL",Grades!$A:$A,"="&amp;Alumn_Filtered!$A428,Grades!$J:$J,"=2",Grades!$I:$I,"="&amp;_xlfn.MINIFS(Grades!$I:$I,Grades!$A:$A,"="&amp;$A428)),0)</f>
        <v>0.48749999999999993</v>
      </c>
      <c r="AA428" s="28">
        <f t="shared" si="103"/>
        <v>0.45416666666666661</v>
      </c>
      <c r="AB428">
        <f t="shared" ca="1" si="97"/>
        <v>20</v>
      </c>
      <c r="AC428" t="str">
        <f>LEFT(VLOOKUP($A428,Ingresos!$C:$X,5,FALSE),1)</f>
        <v>S</v>
      </c>
      <c r="AD428">
        <f t="shared" si="104"/>
        <v>1</v>
      </c>
      <c r="AE428" t="str">
        <f>LEFT(VLOOKUP($A428,Ingresos!$C:$X,6,FALSE),1)</f>
        <v>R</v>
      </c>
      <c r="AF428">
        <f t="shared" si="105"/>
        <v>1</v>
      </c>
      <c r="AG428">
        <f>VLOOKUP($A428,Ingresos!$C:$X,9,FALSE)</f>
        <v>513</v>
      </c>
      <c r="AH428" s="28">
        <f t="shared" si="106"/>
        <v>0.49432739059967584</v>
      </c>
      <c r="AI428">
        <f>VLOOKUP($A428,Ingresos!$C:$X,10,FALSE)</f>
        <v>513</v>
      </c>
      <c r="AJ428" s="28">
        <f t="shared" si="107"/>
        <v>0.49432739059967584</v>
      </c>
      <c r="AK428">
        <f>VLOOKUP($A428,Ingresos!$C:$X,11,FALSE)</f>
        <v>471</v>
      </c>
      <c r="AL428" s="28">
        <f t="shared" si="108"/>
        <v>0.42625607779578606</v>
      </c>
      <c r="AM428">
        <f>VLOOKUP($A428,Ingresos!$C:$X,12,FALSE)</f>
        <v>548</v>
      </c>
      <c r="AN428" s="28">
        <f t="shared" si="109"/>
        <v>0.55105348460291737</v>
      </c>
      <c r="AO428">
        <f>VLOOKUP($A428,Ingresos!$C:$X,18,FALSE)</f>
        <v>13</v>
      </c>
      <c r="AP428">
        <f t="shared" si="112"/>
        <v>13</v>
      </c>
      <c r="AQ428" t="str">
        <f>VLOOKUP($A428,Ingresos!$C:$X,19,FALSE)</f>
        <v>H1</v>
      </c>
      <c r="AR428">
        <f t="shared" si="110"/>
        <v>1</v>
      </c>
      <c r="AS428">
        <f>VLOOKUP($A428,Ingresos!$C:$X,22,FALSE)</f>
        <v>8</v>
      </c>
    </row>
    <row r="429" spans="1:45" x14ac:dyDescent="0.25">
      <c r="A429">
        <v>196702407</v>
      </c>
      <c r="B429">
        <f>IF((_xlfn.MAXIFS(Grades!$I:$I,Grades!$A:$A,"="&amp;$A429)-_xlfn.MINIFS(Grades!$I:$I,Grades!$A:$A,"="&amp;$A429))=0,0,1)</f>
        <v>1</v>
      </c>
      <c r="C429">
        <f>COUNTIFS(Grades!$A:$A,"="&amp;Alumn_Filtered!$A429,Grades!$J:$J,"=1",Grades!$I:$I,"="&amp;_xlfn.MINIFS(Grades!$I:$I,Grades!$A:$A,"="&amp;$A429))</f>
        <v>6</v>
      </c>
      <c r="D429">
        <f>COUNTIFS(Grades!$A:$A,"="&amp;Alumn_Filtered!$A429,Grades!$P:$P,"=DRP",Grades!$J:$J,"=1",Grades!$I:$I,"="&amp;_xlfn.MINIFS(Grades!$I:$I,Grades!$A:$A,"="&amp;$A429))</f>
        <v>0</v>
      </c>
      <c r="E429">
        <f>COUNTIFS(Grades!$A:$A,"="&amp;Alumn_Filtered!$A429,Grades!$P:$P,"=BAD",Grades!$J:$J,"=1",Grades!$I:$I,"="&amp;_xlfn.MINIFS(Grades!$I:$I,Grades!$A:$A,"="&amp;$A429))</f>
        <v>0</v>
      </c>
      <c r="F429">
        <f>COUNTIFS(Grades!$A:$A,"="&amp;Alumn_Filtered!$A429,Grades!$P:$P,"CVL",Grades!$J:$J,"=1",Grades!$I:$I,"="&amp;_xlfn.MINIFS(Grades!$I:$I,Grades!$A:$A,"="&amp;$A429))</f>
        <v>0</v>
      </c>
      <c r="G429" s="30">
        <f t="shared" si="98"/>
        <v>6</v>
      </c>
      <c r="H429">
        <f>COUNTIFS(Grades!$A:$A,"="&amp;Alumn_Filtered!$A429,Grades!$J:$J,"=1",Grades!$P:$P,"&gt;=0.5",Grades!$I:$I,"="&amp;_xlfn.MINIFS(Grades!$I:$I,Grades!$A:$A,"="&amp;$A429))</f>
        <v>6</v>
      </c>
      <c r="I429" s="28">
        <f t="shared" si="99"/>
        <v>1</v>
      </c>
      <c r="J429">
        <f>COUNTIFS(Grades!$A:$A,"="&amp;Alumn_Filtered!$A429,Grades!$J:$J,"=1",Grades!$P:$P,"&lt;0.5",Grades!$I:$I,"="&amp;_xlfn.MINIFS(Grades!$I:$I,Grades!$A:$A,"="&amp;$A429))</f>
        <v>0</v>
      </c>
      <c r="K429" s="28">
        <f t="shared" si="100"/>
        <v>0</v>
      </c>
      <c r="L429" s="28">
        <f>_xlfn.MAXIFS(Grades!$P:$P,Grades!$A:$A,"="&amp;Alumn_Filtered!$A429,Grades!$J:$J,"=1",Grades!$I:$I,"="&amp;_xlfn.MINIFS(Grades!$I:$I,Grades!$A:$A,"="&amp;$A429))</f>
        <v>0.85</v>
      </c>
      <c r="M429" s="28">
        <f>_xlfn.MINIFS(Grades!$P:$P,Grades!$A:$A,"="&amp;Alumn_Filtered!$A429,Grades!$J:$J,"=1",Grades!$I:$I,"="&amp;_xlfn.MINIFS(Grades!$I:$I,Grades!$A:$A,"="&amp;$A429))</f>
        <v>0.53333333333333333</v>
      </c>
      <c r="N429" s="28">
        <f>IF(G429&lt;&gt;0,SUMIFS(Grades!$P:$P,Grades!$P:$P,"&gt;0",Grades!$A:$A,"="&amp;Alumn_Filtered!$A429,Grades!$J:$J,"=1",Grades!$I:$I,"="&amp;_xlfn.MINIFS(Grades!$I:$I,Grades!$A:$A,"="&amp;$A429))/COUNTIFS(Grades!P:P,"&lt;&gt;BAD",Grades!P:P,"&lt;&gt;DRP",Grades!P:P,"&lt;&gt;CVL",Grades!$A:$A,"="&amp;Alumn_Filtered!$A429,Grades!$J:$J,"=1",Grades!$I:$I,"="&amp;_xlfn.MINIFS(Grades!$I:$I,Grades!$A:$A,"="&amp;$A429)),0)</f>
        <v>0.73055555555555551</v>
      </c>
      <c r="O429">
        <f>COUNTIFS(Grades!$A:$A,"="&amp;Alumn_Filtered!$A429,Grades!$J:$J,"=2",Grades!$I:$I,"="&amp;_xlfn.MINIFS(Grades!$I:$I,Grades!$A:$A,"="&amp;$A429))</f>
        <v>12</v>
      </c>
      <c r="P429">
        <f>COUNTIFS(Grades!$A:$A,"="&amp;Alumn_Filtered!$A429,Grades!$P:$P,"=DRP",Grades!$J:$J,"=2",Grades!$I:$I,"="&amp;_xlfn.MINIFS(Grades!$I:$I,Grades!$A:$A,"="&amp;$A429))</f>
        <v>3</v>
      </c>
      <c r="Q429">
        <f>COUNTIFS(Grades!$A:$A,"="&amp;Alumn_Filtered!$A429,Grades!$P:$P,"=BAD",Grades!$J:$J,"=2",Grades!$I:$I,"="&amp;_xlfn.MINIFS(Grades!$I:$I,Grades!$A:$A,"="&amp;$A429))</f>
        <v>0</v>
      </c>
      <c r="R429">
        <f>COUNTIFS(Grades!$A:$A,"="&amp;Alumn_Filtered!$A429,Grades!$P:$P,"CVL",Grades!$J:$J,"=2",Grades!$I:$I,"="&amp;_xlfn.MINIFS(Grades!$I:$I,Grades!$A:$A,"="&amp;$A429))</f>
        <v>3</v>
      </c>
      <c r="S429">
        <f t="shared" si="111"/>
        <v>6</v>
      </c>
      <c r="T429">
        <f>COUNTIFS(Grades!$A:$A,"="&amp;Alumn_Filtered!$A429,Grades!$J:$J,"=2",Grades!$P:$P,"&gt;=0.5",Grades!$I:$I,"="&amp;_xlfn.MINIFS(Grades!$I:$I,Grades!$A:$A,"="&amp;$A429))</f>
        <v>6</v>
      </c>
      <c r="U429" s="28">
        <f t="shared" si="101"/>
        <v>1</v>
      </c>
      <c r="V429">
        <f>COUNTIFS(Grades!$A:$A,"="&amp;Alumn_Filtered!$A429,Grades!$J:$J,"=2",Grades!$P:$P,"&lt;0.5",Grades!$I:$I,"="&amp;_xlfn.MINIFS(Grades!$I:$I,Grades!$A:$A,"="&amp;$A429))</f>
        <v>0</v>
      </c>
      <c r="W429" s="28">
        <f t="shared" si="102"/>
        <v>0</v>
      </c>
      <c r="X429" s="28">
        <f>_xlfn.MAXIFS(Grades!$P:$P,Grades!$A:$A,"="&amp;Alumn_Filtered!$A429,Grades!$J:$J,"=2",Grades!$I:$I,"="&amp;_xlfn.MINIFS(Grades!$I:$I,Grades!$A:$A,"="&amp;$A429))</f>
        <v>0.76666666666666661</v>
      </c>
      <c r="Y429" s="28">
        <f>_xlfn.MINIFS(Grades!$P:$P,Grades!$A:$A,"="&amp;Alumn_Filtered!$A429,Grades!$J:$J,"=2",Grades!$I:$I,"="&amp;_xlfn.MINIFS(Grades!$I:$I,Grades!$A:$A,"="&amp;$A429))</f>
        <v>0.5</v>
      </c>
      <c r="Z429" s="28">
        <f>IF(S429&lt;&gt;0,SUMIFS(Grades!$P:$P,Grades!$P:$P,"&gt;0",Grades!$A:$A,"="&amp;Alumn_Filtered!$A429,Grades!$J:$J,"=2",Grades!$I:$I,"="&amp;_xlfn.MINIFS(Grades!$I:$I,Grades!$A:$A,"="&amp;$A429))/COUNTIFS(Grades!P:P,"&lt;&gt;BAD",Grades!P:P,"&lt;&gt;DRP",Grades!P:P,"&lt;&gt;CVL",Grades!$A:$A,"="&amp;Alumn_Filtered!$A429,Grades!$J:$J,"=2",Grades!$I:$I,"="&amp;_xlfn.MINIFS(Grades!$I:$I,Grades!$A:$A,"="&amp;$A429)),0)</f>
        <v>0.56944444444444442</v>
      </c>
      <c r="AA429" s="28">
        <f t="shared" si="103"/>
        <v>-0.16111111111111109</v>
      </c>
      <c r="AB429">
        <f t="shared" ca="1" si="97"/>
        <v>20</v>
      </c>
      <c r="AC429" t="str">
        <f>LEFT(VLOOKUP($A429,Ingresos!$C:$X,5,FALSE),1)</f>
        <v>S</v>
      </c>
      <c r="AD429">
        <f t="shared" si="104"/>
        <v>1</v>
      </c>
      <c r="AE429" t="str">
        <f>LEFT(VLOOKUP($A429,Ingresos!$C:$X,6,FALSE),1)</f>
        <v>R</v>
      </c>
      <c r="AF429">
        <f t="shared" si="105"/>
        <v>1</v>
      </c>
      <c r="AG429">
        <f>VLOOKUP($A429,Ingresos!$C:$X,9,FALSE)</f>
        <v>610</v>
      </c>
      <c r="AH429" s="28">
        <f t="shared" si="106"/>
        <v>0.65153970826580232</v>
      </c>
      <c r="AI429">
        <f>VLOOKUP($A429,Ingresos!$C:$X,10,FALSE)</f>
        <v>631</v>
      </c>
      <c r="AJ429" s="28">
        <f t="shared" si="107"/>
        <v>0.68557536466774716</v>
      </c>
      <c r="AK429">
        <f>VLOOKUP($A429,Ingresos!$C:$X,11,FALSE)</f>
        <v>582</v>
      </c>
      <c r="AL429" s="28">
        <f t="shared" si="108"/>
        <v>0.60615883306320906</v>
      </c>
      <c r="AM429">
        <f>VLOOKUP($A429,Ingresos!$C:$X,12,FALSE)</f>
        <v>624</v>
      </c>
      <c r="AN429" s="28">
        <f t="shared" si="109"/>
        <v>0.67423014586709884</v>
      </c>
      <c r="AO429" t="str">
        <f>VLOOKUP($A429,Ingresos!$C:$X,18,FALSE)</f>
        <v>RM</v>
      </c>
      <c r="AP429">
        <f t="shared" si="112"/>
        <v>13</v>
      </c>
      <c r="AQ429" t="str">
        <f>VLOOKUP($A429,Ingresos!$C:$X,19,FALSE)</f>
        <v>H1</v>
      </c>
      <c r="AR429">
        <f t="shared" si="110"/>
        <v>1</v>
      </c>
      <c r="AS429">
        <f>VLOOKUP($A429,Ingresos!$C:$X,22,FALSE)</f>
        <v>11</v>
      </c>
    </row>
    <row r="430" spans="1:45" x14ac:dyDescent="0.25">
      <c r="A430">
        <v>196717579</v>
      </c>
      <c r="B430">
        <f>IF((_xlfn.MAXIFS(Grades!$I:$I,Grades!$A:$A,"="&amp;$A430)-_xlfn.MINIFS(Grades!$I:$I,Grades!$A:$A,"="&amp;$A430))=0,0,1)</f>
        <v>1</v>
      </c>
      <c r="C430">
        <f>COUNTIFS(Grades!$A:$A,"="&amp;Alumn_Filtered!$A430,Grades!$J:$J,"=1",Grades!$I:$I,"="&amp;_xlfn.MINIFS(Grades!$I:$I,Grades!$A:$A,"="&amp;$A430))</f>
        <v>6</v>
      </c>
      <c r="D430">
        <f>COUNTIFS(Grades!$A:$A,"="&amp;Alumn_Filtered!$A430,Grades!$P:$P,"=DRP",Grades!$J:$J,"=1",Grades!$I:$I,"="&amp;_xlfn.MINIFS(Grades!$I:$I,Grades!$A:$A,"="&amp;$A430))</f>
        <v>0</v>
      </c>
      <c r="E430">
        <f>COUNTIFS(Grades!$A:$A,"="&amp;Alumn_Filtered!$A430,Grades!$P:$P,"=BAD",Grades!$J:$J,"=1",Grades!$I:$I,"="&amp;_xlfn.MINIFS(Grades!$I:$I,Grades!$A:$A,"="&amp;$A430))</f>
        <v>0</v>
      </c>
      <c r="F430">
        <f>COUNTIFS(Grades!$A:$A,"="&amp;Alumn_Filtered!$A430,Grades!$P:$P,"CVL",Grades!$J:$J,"=1",Grades!$I:$I,"="&amp;_xlfn.MINIFS(Grades!$I:$I,Grades!$A:$A,"="&amp;$A430))</f>
        <v>0</v>
      </c>
      <c r="G430" s="30">
        <f t="shared" si="98"/>
        <v>6</v>
      </c>
      <c r="H430">
        <f>COUNTIFS(Grades!$A:$A,"="&amp;Alumn_Filtered!$A430,Grades!$J:$J,"=1",Grades!$P:$P,"&gt;=0.5",Grades!$I:$I,"="&amp;_xlfn.MINIFS(Grades!$I:$I,Grades!$A:$A,"="&amp;$A430))</f>
        <v>6</v>
      </c>
      <c r="I430" s="28">
        <f t="shared" si="99"/>
        <v>1</v>
      </c>
      <c r="J430">
        <f>COUNTIFS(Grades!$A:$A,"="&amp;Alumn_Filtered!$A430,Grades!$J:$J,"=1",Grades!$P:$P,"&lt;0.5",Grades!$I:$I,"="&amp;_xlfn.MINIFS(Grades!$I:$I,Grades!$A:$A,"="&amp;$A430))</f>
        <v>0</v>
      </c>
      <c r="K430" s="28">
        <f t="shared" si="100"/>
        <v>0</v>
      </c>
      <c r="L430" s="28">
        <f>_xlfn.MAXIFS(Grades!$P:$P,Grades!$A:$A,"="&amp;Alumn_Filtered!$A430,Grades!$J:$J,"=1",Grades!$I:$I,"="&amp;_xlfn.MINIFS(Grades!$I:$I,Grades!$A:$A,"="&amp;$A430))</f>
        <v>0.96666666666666667</v>
      </c>
      <c r="M430" s="28">
        <f>_xlfn.MINIFS(Grades!$P:$P,Grades!$A:$A,"="&amp;Alumn_Filtered!$A430,Grades!$J:$J,"=1",Grades!$I:$I,"="&amp;_xlfn.MINIFS(Grades!$I:$I,Grades!$A:$A,"="&amp;$A430))</f>
        <v>0.53333333333333333</v>
      </c>
      <c r="N430" s="28">
        <f>IF(G430&lt;&gt;0,SUMIFS(Grades!$P:$P,Grades!$P:$P,"&gt;0",Grades!$A:$A,"="&amp;Alumn_Filtered!$A430,Grades!$J:$J,"=1",Grades!$I:$I,"="&amp;_xlfn.MINIFS(Grades!$I:$I,Grades!$A:$A,"="&amp;$A430))/COUNTIFS(Grades!P:P,"&lt;&gt;BAD",Grades!P:P,"&lt;&gt;DRP",Grades!P:P,"&lt;&gt;CVL",Grades!$A:$A,"="&amp;Alumn_Filtered!$A430,Grades!$J:$J,"=1",Grades!$I:$I,"="&amp;_xlfn.MINIFS(Grades!$I:$I,Grades!$A:$A,"="&amp;$A430)),0)</f>
        <v>0.77499999999999991</v>
      </c>
      <c r="O430">
        <f>COUNTIFS(Grades!$A:$A,"="&amp;Alumn_Filtered!$A430,Grades!$J:$J,"=2",Grades!$I:$I,"="&amp;_xlfn.MINIFS(Grades!$I:$I,Grades!$A:$A,"="&amp;$A430))</f>
        <v>7</v>
      </c>
      <c r="P430">
        <f>COUNTIFS(Grades!$A:$A,"="&amp;Alumn_Filtered!$A430,Grades!$P:$P,"=DRP",Grades!$J:$J,"=2",Grades!$I:$I,"="&amp;_xlfn.MINIFS(Grades!$I:$I,Grades!$A:$A,"="&amp;$A430))</f>
        <v>1</v>
      </c>
      <c r="Q430">
        <f>COUNTIFS(Grades!$A:$A,"="&amp;Alumn_Filtered!$A430,Grades!$P:$P,"=BAD",Grades!$J:$J,"=2",Grades!$I:$I,"="&amp;_xlfn.MINIFS(Grades!$I:$I,Grades!$A:$A,"="&amp;$A430))</f>
        <v>0</v>
      </c>
      <c r="R430">
        <f>COUNTIFS(Grades!$A:$A,"="&amp;Alumn_Filtered!$A430,Grades!$P:$P,"CVL",Grades!$J:$J,"=2",Grades!$I:$I,"="&amp;_xlfn.MINIFS(Grades!$I:$I,Grades!$A:$A,"="&amp;$A430))</f>
        <v>0</v>
      </c>
      <c r="S430">
        <f t="shared" si="111"/>
        <v>6</v>
      </c>
      <c r="T430">
        <f>COUNTIFS(Grades!$A:$A,"="&amp;Alumn_Filtered!$A430,Grades!$J:$J,"=2",Grades!$P:$P,"&gt;=0.5",Grades!$I:$I,"="&amp;_xlfn.MINIFS(Grades!$I:$I,Grades!$A:$A,"="&amp;$A430))</f>
        <v>3</v>
      </c>
      <c r="U430" s="28">
        <f t="shared" si="101"/>
        <v>0.5</v>
      </c>
      <c r="V430">
        <f>COUNTIFS(Grades!$A:$A,"="&amp;Alumn_Filtered!$A430,Grades!$J:$J,"=2",Grades!$P:$P,"&lt;0.5",Grades!$I:$I,"="&amp;_xlfn.MINIFS(Grades!$I:$I,Grades!$A:$A,"="&amp;$A430))</f>
        <v>3</v>
      </c>
      <c r="W430" s="28">
        <f t="shared" si="102"/>
        <v>0.5</v>
      </c>
      <c r="X430" s="28">
        <f>_xlfn.MAXIFS(Grades!$P:$P,Grades!$A:$A,"="&amp;Alumn_Filtered!$A430,Grades!$J:$J,"=2",Grades!$I:$I,"="&amp;_xlfn.MINIFS(Grades!$I:$I,Grades!$A:$A,"="&amp;$A430))</f>
        <v>0.70000000000000007</v>
      </c>
      <c r="Y430" s="28">
        <f>_xlfn.MINIFS(Grades!$P:$P,Grades!$A:$A,"="&amp;Alumn_Filtered!$A430,Grades!$J:$J,"=2",Grades!$I:$I,"="&amp;_xlfn.MINIFS(Grades!$I:$I,Grades!$A:$A,"="&amp;$A430))</f>
        <v>0</v>
      </c>
      <c r="Z430" s="28">
        <f>IF(S430&lt;&gt;0,SUMIFS(Grades!$P:$P,Grades!$P:$P,"&gt;0",Grades!$A:$A,"="&amp;Alumn_Filtered!$A430,Grades!$J:$J,"=2",Grades!$I:$I,"="&amp;_xlfn.MINIFS(Grades!$I:$I,Grades!$A:$A,"="&amp;$A430))/COUNTIFS(Grades!P:P,"&lt;&gt;BAD",Grades!P:P,"&lt;&gt;DRP",Grades!P:P,"&lt;&gt;CVL",Grades!$A:$A,"="&amp;Alumn_Filtered!$A430,Grades!$J:$J,"=2",Grades!$I:$I,"="&amp;_xlfn.MINIFS(Grades!$I:$I,Grades!$A:$A,"="&amp;$A430)),0)</f>
        <v>0.42499999999999999</v>
      </c>
      <c r="AA430" s="28">
        <f t="shared" si="103"/>
        <v>-0.34999999999999992</v>
      </c>
      <c r="AB430">
        <f t="shared" ca="1" si="97"/>
        <v>20</v>
      </c>
      <c r="AC430" t="str">
        <f>LEFT(VLOOKUP($A430,Ingresos!$C:$X,5,FALSE),1)</f>
        <v>S</v>
      </c>
      <c r="AD430">
        <f t="shared" si="104"/>
        <v>1</v>
      </c>
      <c r="AE430" t="str">
        <f>LEFT(VLOOKUP($A430,Ingresos!$C:$X,6,FALSE),1)</f>
        <v>R</v>
      </c>
      <c r="AF430">
        <f t="shared" si="105"/>
        <v>1</v>
      </c>
      <c r="AG430">
        <f>VLOOKUP($A430,Ingresos!$C:$X,9,FALSE)</f>
        <v>472</v>
      </c>
      <c r="AH430" s="28">
        <f t="shared" si="106"/>
        <v>0.42787682333873583</v>
      </c>
      <c r="AI430">
        <f>VLOOKUP($A430,Ingresos!$C:$X,10,FALSE)</f>
        <v>472</v>
      </c>
      <c r="AJ430" s="28">
        <f t="shared" si="107"/>
        <v>0.42787682333873583</v>
      </c>
      <c r="AK430">
        <f>VLOOKUP($A430,Ingresos!$C:$X,11,FALSE)</f>
        <v>465</v>
      </c>
      <c r="AL430" s="28">
        <f t="shared" si="108"/>
        <v>0.41653160453808752</v>
      </c>
      <c r="AM430">
        <f>VLOOKUP($A430,Ingresos!$C:$X,12,FALSE)</f>
        <v>633</v>
      </c>
      <c r="AN430" s="28">
        <f t="shared" si="109"/>
        <v>0.68881685575364671</v>
      </c>
      <c r="AO430" t="str">
        <f>VLOOKUP($A430,Ingresos!$C:$X,18,FALSE)</f>
        <v>RM</v>
      </c>
      <c r="AP430">
        <f t="shared" si="112"/>
        <v>13</v>
      </c>
      <c r="AQ430" t="str">
        <f>VLOOKUP($A430,Ingresos!$C:$X,19,FALSE)</f>
        <v>H1</v>
      </c>
      <c r="AR430">
        <f t="shared" si="110"/>
        <v>1</v>
      </c>
      <c r="AS430">
        <f>VLOOKUP($A430,Ingresos!$C:$X,22,FALSE)</f>
        <v>9</v>
      </c>
    </row>
    <row r="431" spans="1:45" x14ac:dyDescent="0.25">
      <c r="A431">
        <v>196720774</v>
      </c>
      <c r="B431">
        <f>IF((_xlfn.MAXIFS(Grades!$I:$I,Grades!$A:$A,"="&amp;$A431)-_xlfn.MINIFS(Grades!$I:$I,Grades!$A:$A,"="&amp;$A431))=0,0,1)</f>
        <v>1</v>
      </c>
      <c r="C431">
        <f>COUNTIFS(Grades!$A:$A,"="&amp;Alumn_Filtered!$A431,Grades!$J:$J,"=1",Grades!$I:$I,"="&amp;_xlfn.MINIFS(Grades!$I:$I,Grades!$A:$A,"="&amp;$A431))</f>
        <v>6</v>
      </c>
      <c r="D431">
        <f>COUNTIFS(Grades!$A:$A,"="&amp;Alumn_Filtered!$A431,Grades!$P:$P,"=DRP",Grades!$J:$J,"=1",Grades!$I:$I,"="&amp;_xlfn.MINIFS(Grades!$I:$I,Grades!$A:$A,"="&amp;$A431))</f>
        <v>0</v>
      </c>
      <c r="E431">
        <f>COUNTIFS(Grades!$A:$A,"="&amp;Alumn_Filtered!$A431,Grades!$P:$P,"=BAD",Grades!$J:$J,"=1",Grades!$I:$I,"="&amp;_xlfn.MINIFS(Grades!$I:$I,Grades!$A:$A,"="&amp;$A431))</f>
        <v>0</v>
      </c>
      <c r="F431">
        <f>COUNTIFS(Grades!$A:$A,"="&amp;Alumn_Filtered!$A431,Grades!$P:$P,"CVL",Grades!$J:$J,"=1",Grades!$I:$I,"="&amp;_xlfn.MINIFS(Grades!$I:$I,Grades!$A:$A,"="&amp;$A431))</f>
        <v>0</v>
      </c>
      <c r="G431" s="30">
        <f t="shared" si="98"/>
        <v>6</v>
      </c>
      <c r="H431">
        <f>COUNTIFS(Grades!$A:$A,"="&amp;Alumn_Filtered!$A431,Grades!$J:$J,"=1",Grades!$P:$P,"&gt;=0.5",Grades!$I:$I,"="&amp;_xlfn.MINIFS(Grades!$I:$I,Grades!$A:$A,"="&amp;$A431))</f>
        <v>4</v>
      </c>
      <c r="I431" s="28">
        <f t="shared" si="99"/>
        <v>0.66666666666666663</v>
      </c>
      <c r="J431">
        <f>COUNTIFS(Grades!$A:$A,"="&amp;Alumn_Filtered!$A431,Grades!$J:$J,"=1",Grades!$P:$P,"&lt;0.5",Grades!$I:$I,"="&amp;_xlfn.MINIFS(Grades!$I:$I,Grades!$A:$A,"="&amp;$A431))</f>
        <v>2</v>
      </c>
      <c r="K431" s="28">
        <f t="shared" si="100"/>
        <v>0.33333333333333331</v>
      </c>
      <c r="L431" s="28">
        <f>_xlfn.MAXIFS(Grades!$P:$P,Grades!$A:$A,"="&amp;Alumn_Filtered!$A431,Grades!$J:$J,"=1",Grades!$I:$I,"="&amp;_xlfn.MINIFS(Grades!$I:$I,Grades!$A:$A,"="&amp;$A431))</f>
        <v>0.83333333333333337</v>
      </c>
      <c r="M431" s="28">
        <f>_xlfn.MINIFS(Grades!$P:$P,Grades!$A:$A,"="&amp;Alumn_Filtered!$A431,Grades!$J:$J,"=1",Grades!$I:$I,"="&amp;_xlfn.MINIFS(Grades!$I:$I,Grades!$A:$A,"="&amp;$A431))</f>
        <v>0.39999999999999997</v>
      </c>
      <c r="N431" s="28">
        <f>IF(G431&lt;&gt;0,SUMIFS(Grades!$P:$P,Grades!$P:$P,"&gt;0",Grades!$A:$A,"="&amp;Alumn_Filtered!$A431,Grades!$J:$J,"=1",Grades!$I:$I,"="&amp;_xlfn.MINIFS(Grades!$I:$I,Grades!$A:$A,"="&amp;$A431))/COUNTIFS(Grades!P:P,"&lt;&gt;BAD",Grades!P:P,"&lt;&gt;DRP",Grades!P:P,"&lt;&gt;CVL",Grades!$A:$A,"="&amp;Alumn_Filtered!$A431,Grades!$J:$J,"=1",Grades!$I:$I,"="&amp;_xlfn.MINIFS(Grades!$I:$I,Grades!$A:$A,"="&amp;$A431)),0)</f>
        <v>0.6694444444444444</v>
      </c>
      <c r="O431">
        <f>COUNTIFS(Grades!$A:$A,"="&amp;Alumn_Filtered!$A431,Grades!$J:$J,"=2",Grades!$I:$I,"="&amp;_xlfn.MINIFS(Grades!$I:$I,Grades!$A:$A,"="&amp;$A431))</f>
        <v>6</v>
      </c>
      <c r="P431">
        <f>COUNTIFS(Grades!$A:$A,"="&amp;Alumn_Filtered!$A431,Grades!$P:$P,"=DRP",Grades!$J:$J,"=2",Grades!$I:$I,"="&amp;_xlfn.MINIFS(Grades!$I:$I,Grades!$A:$A,"="&amp;$A431))</f>
        <v>0</v>
      </c>
      <c r="Q431">
        <f>COUNTIFS(Grades!$A:$A,"="&amp;Alumn_Filtered!$A431,Grades!$P:$P,"=BAD",Grades!$J:$J,"=2",Grades!$I:$I,"="&amp;_xlfn.MINIFS(Grades!$I:$I,Grades!$A:$A,"="&amp;$A431))</f>
        <v>0</v>
      </c>
      <c r="R431">
        <f>COUNTIFS(Grades!$A:$A,"="&amp;Alumn_Filtered!$A431,Grades!$P:$P,"CVL",Grades!$J:$J,"=2",Grades!$I:$I,"="&amp;_xlfn.MINIFS(Grades!$I:$I,Grades!$A:$A,"="&amp;$A431))</f>
        <v>0</v>
      </c>
      <c r="S431">
        <f t="shared" si="111"/>
        <v>6</v>
      </c>
      <c r="T431">
        <f>COUNTIFS(Grades!$A:$A,"="&amp;Alumn_Filtered!$A431,Grades!$J:$J,"=2",Grades!$P:$P,"&gt;=0.5",Grades!$I:$I,"="&amp;_xlfn.MINIFS(Grades!$I:$I,Grades!$A:$A,"="&amp;$A431))</f>
        <v>6</v>
      </c>
      <c r="U431" s="28">
        <f t="shared" si="101"/>
        <v>1</v>
      </c>
      <c r="V431">
        <f>COUNTIFS(Grades!$A:$A,"="&amp;Alumn_Filtered!$A431,Grades!$J:$J,"=2",Grades!$P:$P,"&lt;0.5",Grades!$I:$I,"="&amp;_xlfn.MINIFS(Grades!$I:$I,Grades!$A:$A,"="&amp;$A431))</f>
        <v>0</v>
      </c>
      <c r="W431" s="28">
        <f t="shared" si="102"/>
        <v>0</v>
      </c>
      <c r="X431" s="28">
        <f>_xlfn.MAXIFS(Grades!$P:$P,Grades!$A:$A,"="&amp;Alumn_Filtered!$A431,Grades!$J:$J,"=2",Grades!$I:$I,"="&amp;_xlfn.MINIFS(Grades!$I:$I,Grades!$A:$A,"="&amp;$A431))</f>
        <v>0.78333333333333333</v>
      </c>
      <c r="Y431" s="28">
        <f>_xlfn.MINIFS(Grades!$P:$P,Grades!$A:$A,"="&amp;Alumn_Filtered!$A431,Grades!$J:$J,"=2",Grades!$I:$I,"="&amp;_xlfn.MINIFS(Grades!$I:$I,Grades!$A:$A,"="&amp;$A431))</f>
        <v>0.6166666666666667</v>
      </c>
      <c r="Z431" s="28">
        <f>IF(S431&lt;&gt;0,SUMIFS(Grades!$P:$P,Grades!$P:$P,"&gt;0",Grades!$A:$A,"="&amp;Alumn_Filtered!$A431,Grades!$J:$J,"=2",Grades!$I:$I,"="&amp;_xlfn.MINIFS(Grades!$I:$I,Grades!$A:$A,"="&amp;$A431))/COUNTIFS(Grades!P:P,"&lt;&gt;BAD",Grades!P:P,"&lt;&gt;DRP",Grades!P:P,"&lt;&gt;CVL",Grades!$A:$A,"="&amp;Alumn_Filtered!$A431,Grades!$J:$J,"=2",Grades!$I:$I,"="&amp;_xlfn.MINIFS(Grades!$I:$I,Grades!$A:$A,"="&amp;$A431)),0)</f>
        <v>0.70833333333333337</v>
      </c>
      <c r="AA431" s="28">
        <f t="shared" si="103"/>
        <v>3.8888888888888973E-2</v>
      </c>
      <c r="AB431">
        <f t="shared" ca="1" si="97"/>
        <v>20</v>
      </c>
      <c r="AC431" t="str">
        <f>LEFT(VLOOKUP($A431,Ingresos!$C:$X,5,FALSE),1)</f>
        <v>S</v>
      </c>
      <c r="AD431">
        <f t="shared" si="104"/>
        <v>1</v>
      </c>
      <c r="AE431" t="str">
        <f>LEFT(VLOOKUP($A431,Ingresos!$C:$X,6,FALSE),1)</f>
        <v>R</v>
      </c>
      <c r="AF431">
        <f t="shared" si="105"/>
        <v>1</v>
      </c>
      <c r="AG431">
        <f>VLOOKUP($A431,Ingresos!$C:$X,9,FALSE)</f>
        <v>595</v>
      </c>
      <c r="AH431" s="28">
        <f t="shared" si="106"/>
        <v>0.62722852512155591</v>
      </c>
      <c r="AI431">
        <f>VLOOKUP($A431,Ingresos!$C:$X,10,FALSE)</f>
        <v>646</v>
      </c>
      <c r="AJ431" s="28">
        <f t="shared" si="107"/>
        <v>0.70988654781199356</v>
      </c>
      <c r="AK431">
        <f>VLOOKUP($A431,Ingresos!$C:$X,11,FALSE)</f>
        <v>537</v>
      </c>
      <c r="AL431" s="28">
        <f t="shared" si="108"/>
        <v>0.53322528363047006</v>
      </c>
      <c r="AM431">
        <f>VLOOKUP($A431,Ingresos!$C:$X,12,FALSE)</f>
        <v>558</v>
      </c>
      <c r="AN431" s="28">
        <f t="shared" si="109"/>
        <v>0.5672609400324149</v>
      </c>
      <c r="AO431" t="str">
        <f>VLOOKUP($A431,Ingresos!$C:$X,18,FALSE)</f>
        <v>RM</v>
      </c>
      <c r="AP431">
        <f t="shared" si="112"/>
        <v>13</v>
      </c>
      <c r="AQ431" t="str">
        <f>VLOOKUP($A431,Ingresos!$C:$X,19,FALSE)</f>
        <v>H1</v>
      </c>
      <c r="AR431">
        <f t="shared" si="110"/>
        <v>1</v>
      </c>
      <c r="AS431">
        <f>VLOOKUP($A431,Ingresos!$C:$X,22,FALSE)</f>
        <v>5</v>
      </c>
    </row>
    <row r="432" spans="1:45" x14ac:dyDescent="0.25">
      <c r="A432">
        <v>196726888</v>
      </c>
      <c r="B432">
        <f>IF((_xlfn.MAXIFS(Grades!$I:$I,Grades!$A:$A,"="&amp;$A432)-_xlfn.MINIFS(Grades!$I:$I,Grades!$A:$A,"="&amp;$A432))=0,0,1)</f>
        <v>1</v>
      </c>
      <c r="C432">
        <f>COUNTIFS(Grades!$A:$A,"="&amp;Alumn_Filtered!$A432,Grades!$J:$J,"=1",Grades!$I:$I,"="&amp;_xlfn.MINIFS(Grades!$I:$I,Grades!$A:$A,"="&amp;$A432))</f>
        <v>6</v>
      </c>
      <c r="D432">
        <f>COUNTIFS(Grades!$A:$A,"="&amp;Alumn_Filtered!$A432,Grades!$P:$P,"=DRP",Grades!$J:$J,"=1",Grades!$I:$I,"="&amp;_xlfn.MINIFS(Grades!$I:$I,Grades!$A:$A,"="&amp;$A432))</f>
        <v>0</v>
      </c>
      <c r="E432">
        <f>COUNTIFS(Grades!$A:$A,"="&amp;Alumn_Filtered!$A432,Grades!$P:$P,"=BAD",Grades!$J:$J,"=1",Grades!$I:$I,"="&amp;_xlfn.MINIFS(Grades!$I:$I,Grades!$A:$A,"="&amp;$A432))</f>
        <v>0</v>
      </c>
      <c r="F432">
        <f>COUNTIFS(Grades!$A:$A,"="&amp;Alumn_Filtered!$A432,Grades!$P:$P,"CVL",Grades!$J:$J,"=1",Grades!$I:$I,"="&amp;_xlfn.MINIFS(Grades!$I:$I,Grades!$A:$A,"="&amp;$A432))</f>
        <v>0</v>
      </c>
      <c r="G432" s="30">
        <f t="shared" si="98"/>
        <v>6</v>
      </c>
      <c r="H432">
        <f>COUNTIFS(Grades!$A:$A,"="&amp;Alumn_Filtered!$A432,Grades!$J:$J,"=1",Grades!$P:$P,"&gt;=0.5",Grades!$I:$I,"="&amp;_xlfn.MINIFS(Grades!$I:$I,Grades!$A:$A,"="&amp;$A432))</f>
        <v>4</v>
      </c>
      <c r="I432" s="28">
        <f t="shared" si="99"/>
        <v>0.66666666666666663</v>
      </c>
      <c r="J432">
        <f>COUNTIFS(Grades!$A:$A,"="&amp;Alumn_Filtered!$A432,Grades!$J:$J,"=1",Grades!$P:$P,"&lt;0.5",Grades!$I:$I,"="&amp;_xlfn.MINIFS(Grades!$I:$I,Grades!$A:$A,"="&amp;$A432))</f>
        <v>2</v>
      </c>
      <c r="K432" s="28">
        <f t="shared" si="100"/>
        <v>0.33333333333333331</v>
      </c>
      <c r="L432" s="28">
        <f>_xlfn.MAXIFS(Grades!$P:$P,Grades!$A:$A,"="&amp;Alumn_Filtered!$A432,Grades!$J:$J,"=1",Grades!$I:$I,"="&amp;_xlfn.MINIFS(Grades!$I:$I,Grades!$A:$A,"="&amp;$A432))</f>
        <v>0.83333333333333337</v>
      </c>
      <c r="M432" s="28">
        <f>_xlfn.MINIFS(Grades!$P:$P,Grades!$A:$A,"="&amp;Alumn_Filtered!$A432,Grades!$J:$J,"=1",Grades!$I:$I,"="&amp;_xlfn.MINIFS(Grades!$I:$I,Grades!$A:$A,"="&amp;$A432))</f>
        <v>0.31666666666666665</v>
      </c>
      <c r="N432" s="28">
        <f>IF(G432&lt;&gt;0,SUMIFS(Grades!$P:$P,Grades!$P:$P,"&gt;0",Grades!$A:$A,"="&amp;Alumn_Filtered!$A432,Grades!$J:$J,"=1",Grades!$I:$I,"="&amp;_xlfn.MINIFS(Grades!$I:$I,Grades!$A:$A,"="&amp;$A432))/COUNTIFS(Grades!P:P,"&lt;&gt;BAD",Grades!P:P,"&lt;&gt;DRP",Grades!P:P,"&lt;&gt;CVL",Grades!$A:$A,"="&amp;Alumn_Filtered!$A432,Grades!$J:$J,"=1",Grades!$I:$I,"="&amp;_xlfn.MINIFS(Grades!$I:$I,Grades!$A:$A,"="&amp;$A432)),0)</f>
        <v>0.53055555555555556</v>
      </c>
      <c r="O432">
        <f>COUNTIFS(Grades!$A:$A,"="&amp;Alumn_Filtered!$A432,Grades!$J:$J,"=2",Grades!$I:$I,"="&amp;_xlfn.MINIFS(Grades!$I:$I,Grades!$A:$A,"="&amp;$A432))</f>
        <v>6</v>
      </c>
      <c r="P432">
        <f>COUNTIFS(Grades!$A:$A,"="&amp;Alumn_Filtered!$A432,Grades!$P:$P,"=DRP",Grades!$J:$J,"=2",Grades!$I:$I,"="&amp;_xlfn.MINIFS(Grades!$I:$I,Grades!$A:$A,"="&amp;$A432))</f>
        <v>0</v>
      </c>
      <c r="Q432">
        <f>COUNTIFS(Grades!$A:$A,"="&amp;Alumn_Filtered!$A432,Grades!$P:$P,"=BAD",Grades!$J:$J,"=2",Grades!$I:$I,"="&amp;_xlfn.MINIFS(Grades!$I:$I,Grades!$A:$A,"="&amp;$A432))</f>
        <v>0</v>
      </c>
      <c r="R432">
        <f>COUNTIFS(Grades!$A:$A,"="&amp;Alumn_Filtered!$A432,Grades!$P:$P,"CVL",Grades!$J:$J,"=2",Grades!$I:$I,"="&amp;_xlfn.MINIFS(Grades!$I:$I,Grades!$A:$A,"="&amp;$A432))</f>
        <v>0</v>
      </c>
      <c r="S432">
        <f t="shared" si="111"/>
        <v>6</v>
      </c>
      <c r="T432">
        <f>COUNTIFS(Grades!$A:$A,"="&amp;Alumn_Filtered!$A432,Grades!$J:$J,"=2",Grades!$P:$P,"&gt;=0.5",Grades!$I:$I,"="&amp;_xlfn.MINIFS(Grades!$I:$I,Grades!$A:$A,"="&amp;$A432))</f>
        <v>4</v>
      </c>
      <c r="U432" s="28">
        <f t="shared" si="101"/>
        <v>0.66666666666666663</v>
      </c>
      <c r="V432">
        <f>COUNTIFS(Grades!$A:$A,"="&amp;Alumn_Filtered!$A432,Grades!$J:$J,"=2",Grades!$P:$P,"&lt;0.5",Grades!$I:$I,"="&amp;_xlfn.MINIFS(Grades!$I:$I,Grades!$A:$A,"="&amp;$A432))</f>
        <v>2</v>
      </c>
      <c r="W432" s="28">
        <f t="shared" si="102"/>
        <v>0.33333333333333331</v>
      </c>
      <c r="X432" s="28">
        <f>_xlfn.MAXIFS(Grades!$P:$P,Grades!$A:$A,"="&amp;Alumn_Filtered!$A432,Grades!$J:$J,"=2",Grades!$I:$I,"="&amp;_xlfn.MINIFS(Grades!$I:$I,Grades!$A:$A,"="&amp;$A432))</f>
        <v>0.81666666666666676</v>
      </c>
      <c r="Y432" s="28">
        <f>_xlfn.MINIFS(Grades!$P:$P,Grades!$A:$A,"="&amp;Alumn_Filtered!$A432,Grades!$J:$J,"=2",Grades!$I:$I,"="&amp;_xlfn.MINIFS(Grades!$I:$I,Grades!$A:$A,"="&amp;$A432))</f>
        <v>0.16666666666666666</v>
      </c>
      <c r="Z432" s="28">
        <f>IF(S432&lt;&gt;0,SUMIFS(Grades!$P:$P,Grades!$P:$P,"&gt;0",Grades!$A:$A,"="&amp;Alumn_Filtered!$A432,Grades!$J:$J,"=2",Grades!$I:$I,"="&amp;_xlfn.MINIFS(Grades!$I:$I,Grades!$A:$A,"="&amp;$A432))/COUNTIFS(Grades!P:P,"&lt;&gt;BAD",Grades!P:P,"&lt;&gt;DRP",Grades!P:P,"&lt;&gt;CVL",Grades!$A:$A,"="&amp;Alumn_Filtered!$A432,Grades!$J:$J,"=2",Grades!$I:$I,"="&amp;_xlfn.MINIFS(Grades!$I:$I,Grades!$A:$A,"="&amp;$A432)),0)</f>
        <v>0.51111111111111107</v>
      </c>
      <c r="AA432" s="28">
        <f t="shared" si="103"/>
        <v>-1.9444444444444486E-2</v>
      </c>
      <c r="AB432">
        <f t="shared" ca="1" si="97"/>
        <v>20</v>
      </c>
      <c r="AC432" t="str">
        <f>LEFT(VLOOKUP($A432,Ingresos!$C:$X,5,FALSE),1)</f>
        <v>S</v>
      </c>
      <c r="AD432">
        <f t="shared" si="104"/>
        <v>1</v>
      </c>
      <c r="AE432" t="str">
        <f>LEFT(VLOOKUP($A432,Ingresos!$C:$X,6,FALSE),1)</f>
        <v>R</v>
      </c>
      <c r="AF432">
        <f t="shared" si="105"/>
        <v>1</v>
      </c>
      <c r="AG432">
        <f>VLOOKUP($A432,Ingresos!$C:$X,9,FALSE)</f>
        <v>589</v>
      </c>
      <c r="AH432" s="28">
        <f t="shared" si="106"/>
        <v>0.61750405186385737</v>
      </c>
      <c r="AI432">
        <f>VLOOKUP($A432,Ingresos!$C:$X,10,FALSE)</f>
        <v>618</v>
      </c>
      <c r="AJ432" s="28">
        <f t="shared" si="107"/>
        <v>0.6645056726094003</v>
      </c>
      <c r="AK432">
        <f>VLOOKUP($A432,Ingresos!$C:$X,11,FALSE)</f>
        <v>543</v>
      </c>
      <c r="AL432" s="28">
        <f t="shared" si="108"/>
        <v>0.5429497568881686</v>
      </c>
      <c r="AM432">
        <f>VLOOKUP($A432,Ingresos!$C:$X,12,FALSE)</f>
        <v>569</v>
      </c>
      <c r="AN432" s="28">
        <f t="shared" si="109"/>
        <v>0.5850891410048622</v>
      </c>
      <c r="AO432" t="str">
        <f>VLOOKUP($A432,Ingresos!$C:$X,18,FALSE)</f>
        <v>RM</v>
      </c>
      <c r="AP432">
        <f t="shared" si="112"/>
        <v>13</v>
      </c>
      <c r="AQ432" t="str">
        <f>VLOOKUP($A432,Ingresos!$C:$X,19,FALSE)</f>
        <v>H1</v>
      </c>
      <c r="AR432">
        <f t="shared" si="110"/>
        <v>1</v>
      </c>
      <c r="AS432">
        <f>VLOOKUP($A432,Ingresos!$C:$X,22,FALSE)</f>
        <v>9</v>
      </c>
    </row>
    <row r="433" spans="1:45" x14ac:dyDescent="0.25">
      <c r="A433">
        <v>196730923</v>
      </c>
      <c r="B433">
        <f>IF((_xlfn.MAXIFS(Grades!$I:$I,Grades!$A:$A,"="&amp;$A433)-_xlfn.MINIFS(Grades!$I:$I,Grades!$A:$A,"="&amp;$A433))=0,0,1)</f>
        <v>1</v>
      </c>
      <c r="C433">
        <f>COUNTIFS(Grades!$A:$A,"="&amp;Alumn_Filtered!$A433,Grades!$J:$J,"=1",Grades!$I:$I,"="&amp;_xlfn.MINIFS(Grades!$I:$I,Grades!$A:$A,"="&amp;$A433))</f>
        <v>6</v>
      </c>
      <c r="D433">
        <f>COUNTIFS(Grades!$A:$A,"="&amp;Alumn_Filtered!$A433,Grades!$P:$P,"=DRP",Grades!$J:$J,"=1",Grades!$I:$I,"="&amp;_xlfn.MINIFS(Grades!$I:$I,Grades!$A:$A,"="&amp;$A433))</f>
        <v>0</v>
      </c>
      <c r="E433">
        <f>COUNTIFS(Grades!$A:$A,"="&amp;Alumn_Filtered!$A433,Grades!$P:$P,"=BAD",Grades!$J:$J,"=1",Grades!$I:$I,"="&amp;_xlfn.MINIFS(Grades!$I:$I,Grades!$A:$A,"="&amp;$A433))</f>
        <v>0</v>
      </c>
      <c r="F433">
        <f>COUNTIFS(Grades!$A:$A,"="&amp;Alumn_Filtered!$A433,Grades!$P:$P,"CVL",Grades!$J:$J,"=1",Grades!$I:$I,"="&amp;_xlfn.MINIFS(Grades!$I:$I,Grades!$A:$A,"="&amp;$A433))</f>
        <v>0</v>
      </c>
      <c r="G433" s="30">
        <f t="shared" si="98"/>
        <v>6</v>
      </c>
      <c r="H433">
        <f>COUNTIFS(Grades!$A:$A,"="&amp;Alumn_Filtered!$A433,Grades!$J:$J,"=1",Grades!$P:$P,"&gt;=0.5",Grades!$I:$I,"="&amp;_xlfn.MINIFS(Grades!$I:$I,Grades!$A:$A,"="&amp;$A433))</f>
        <v>6</v>
      </c>
      <c r="I433" s="28">
        <f t="shared" si="99"/>
        <v>1</v>
      </c>
      <c r="J433">
        <f>COUNTIFS(Grades!$A:$A,"="&amp;Alumn_Filtered!$A433,Grades!$J:$J,"=1",Grades!$P:$P,"&lt;0.5",Grades!$I:$I,"="&amp;_xlfn.MINIFS(Grades!$I:$I,Grades!$A:$A,"="&amp;$A433))</f>
        <v>0</v>
      </c>
      <c r="K433" s="28">
        <f t="shared" si="100"/>
        <v>0</v>
      </c>
      <c r="L433" s="28">
        <f>_xlfn.MAXIFS(Grades!$P:$P,Grades!$A:$A,"="&amp;Alumn_Filtered!$A433,Grades!$J:$J,"=1",Grades!$I:$I,"="&amp;_xlfn.MINIFS(Grades!$I:$I,Grades!$A:$A,"="&amp;$A433))</f>
        <v>0.83333333333333337</v>
      </c>
      <c r="M433" s="28">
        <f>_xlfn.MINIFS(Grades!$P:$P,Grades!$A:$A,"="&amp;Alumn_Filtered!$A433,Grades!$J:$J,"=1",Grades!$I:$I,"="&amp;_xlfn.MINIFS(Grades!$I:$I,Grades!$A:$A,"="&amp;$A433))</f>
        <v>0.66666666666666663</v>
      </c>
      <c r="N433" s="28">
        <f>IF(G433&lt;&gt;0,SUMIFS(Grades!$P:$P,Grades!$P:$P,"&gt;0",Grades!$A:$A,"="&amp;Alumn_Filtered!$A433,Grades!$J:$J,"=1",Grades!$I:$I,"="&amp;_xlfn.MINIFS(Grades!$I:$I,Grades!$A:$A,"="&amp;$A433))/COUNTIFS(Grades!P:P,"&lt;&gt;BAD",Grades!P:P,"&lt;&gt;DRP",Grades!P:P,"&lt;&gt;CVL",Grades!$A:$A,"="&amp;Alumn_Filtered!$A433,Grades!$J:$J,"=1",Grades!$I:$I,"="&amp;_xlfn.MINIFS(Grades!$I:$I,Grades!$A:$A,"="&amp;$A433)),0)</f>
        <v>0.76944444444444438</v>
      </c>
      <c r="O433">
        <f>COUNTIFS(Grades!$A:$A,"="&amp;Alumn_Filtered!$A433,Grades!$J:$J,"=2",Grades!$I:$I,"="&amp;_xlfn.MINIFS(Grades!$I:$I,Grades!$A:$A,"="&amp;$A433))</f>
        <v>8</v>
      </c>
      <c r="P433">
        <f>COUNTIFS(Grades!$A:$A,"="&amp;Alumn_Filtered!$A433,Grades!$P:$P,"=DRP",Grades!$J:$J,"=2",Grades!$I:$I,"="&amp;_xlfn.MINIFS(Grades!$I:$I,Grades!$A:$A,"="&amp;$A433))</f>
        <v>1</v>
      </c>
      <c r="Q433">
        <f>COUNTIFS(Grades!$A:$A,"="&amp;Alumn_Filtered!$A433,Grades!$P:$P,"=BAD",Grades!$J:$J,"=2",Grades!$I:$I,"="&amp;_xlfn.MINIFS(Grades!$I:$I,Grades!$A:$A,"="&amp;$A433))</f>
        <v>1</v>
      </c>
      <c r="R433">
        <f>COUNTIFS(Grades!$A:$A,"="&amp;Alumn_Filtered!$A433,Grades!$P:$P,"CVL",Grades!$J:$J,"=2",Grades!$I:$I,"="&amp;_xlfn.MINIFS(Grades!$I:$I,Grades!$A:$A,"="&amp;$A433))</f>
        <v>0</v>
      </c>
      <c r="S433">
        <f t="shared" si="111"/>
        <v>6</v>
      </c>
      <c r="T433">
        <f>COUNTIFS(Grades!$A:$A,"="&amp;Alumn_Filtered!$A433,Grades!$J:$J,"=2",Grades!$P:$P,"&gt;=0.5",Grades!$I:$I,"="&amp;_xlfn.MINIFS(Grades!$I:$I,Grades!$A:$A,"="&amp;$A433))</f>
        <v>2</v>
      </c>
      <c r="U433" s="28">
        <f t="shared" si="101"/>
        <v>0.33333333333333331</v>
      </c>
      <c r="V433">
        <f>COUNTIFS(Grades!$A:$A,"="&amp;Alumn_Filtered!$A433,Grades!$J:$J,"=2",Grades!$P:$P,"&lt;0.5",Grades!$I:$I,"="&amp;_xlfn.MINIFS(Grades!$I:$I,Grades!$A:$A,"="&amp;$A433))</f>
        <v>4</v>
      </c>
      <c r="W433" s="28">
        <f t="shared" si="102"/>
        <v>0.66666666666666663</v>
      </c>
      <c r="X433" s="28">
        <f>_xlfn.MAXIFS(Grades!$P:$P,Grades!$A:$A,"="&amp;Alumn_Filtered!$A433,Grades!$J:$J,"=2",Grades!$I:$I,"="&amp;_xlfn.MINIFS(Grades!$I:$I,Grades!$A:$A,"="&amp;$A433))</f>
        <v>0.8833333333333333</v>
      </c>
      <c r="Y433" s="28">
        <f>_xlfn.MINIFS(Grades!$P:$P,Grades!$A:$A,"="&amp;Alumn_Filtered!$A433,Grades!$J:$J,"=2",Grades!$I:$I,"="&amp;_xlfn.MINIFS(Grades!$I:$I,Grades!$A:$A,"="&amp;$A433))</f>
        <v>5.000000000000001E-2</v>
      </c>
      <c r="Z433" s="28">
        <f>IF(S433&lt;&gt;0,SUMIFS(Grades!$P:$P,Grades!$P:$P,"&gt;0",Grades!$A:$A,"="&amp;Alumn_Filtered!$A433,Grades!$J:$J,"=2",Grades!$I:$I,"="&amp;_xlfn.MINIFS(Grades!$I:$I,Grades!$A:$A,"="&amp;$A433))/COUNTIFS(Grades!P:P,"&lt;&gt;BAD",Grades!P:P,"&lt;&gt;DRP",Grades!P:P,"&lt;&gt;CVL",Grades!$A:$A,"="&amp;Alumn_Filtered!$A433,Grades!$J:$J,"=2",Grades!$I:$I,"="&amp;_xlfn.MINIFS(Grades!$I:$I,Grades!$A:$A,"="&amp;$A433)),0)</f>
        <v>0.42222222222222222</v>
      </c>
      <c r="AA433" s="28">
        <f t="shared" si="103"/>
        <v>-0.34722222222222215</v>
      </c>
      <c r="AB433">
        <f t="shared" ca="1" si="97"/>
        <v>20</v>
      </c>
      <c r="AC433" t="str">
        <f>LEFT(VLOOKUP($A433,Ingresos!$C:$X,5,FALSE),1)</f>
        <v>S</v>
      </c>
      <c r="AD433">
        <f t="shared" si="104"/>
        <v>1</v>
      </c>
      <c r="AE433" t="str">
        <f>LEFT(VLOOKUP($A433,Ingresos!$C:$X,6,FALSE),1)</f>
        <v>R</v>
      </c>
      <c r="AF433">
        <f t="shared" si="105"/>
        <v>1</v>
      </c>
      <c r="AG433">
        <f>VLOOKUP($A433,Ingresos!$C:$X,9,FALSE)</f>
        <v>585</v>
      </c>
      <c r="AH433" s="28">
        <f t="shared" si="106"/>
        <v>0.61102106969205838</v>
      </c>
      <c r="AI433">
        <f>VLOOKUP($A433,Ingresos!$C:$X,10,FALSE)</f>
        <v>586</v>
      </c>
      <c r="AJ433" s="28">
        <f t="shared" si="107"/>
        <v>0.61264181523500816</v>
      </c>
      <c r="AK433">
        <f>VLOOKUP($A433,Ingresos!$C:$X,11,FALSE)</f>
        <v>615</v>
      </c>
      <c r="AL433" s="28">
        <f t="shared" si="108"/>
        <v>0.65964343598055108</v>
      </c>
      <c r="AM433">
        <f>VLOOKUP($A433,Ingresos!$C:$X,12,FALSE)</f>
        <v>641</v>
      </c>
      <c r="AN433" s="28">
        <f t="shared" si="109"/>
        <v>0.70178282009724469</v>
      </c>
      <c r="AO433" t="str">
        <f>VLOOKUP($A433,Ingresos!$C:$X,18,FALSE)</f>
        <v>RM</v>
      </c>
      <c r="AP433">
        <f t="shared" si="112"/>
        <v>13</v>
      </c>
      <c r="AQ433" t="str">
        <f>VLOOKUP($A433,Ingresos!$C:$X,19,FALSE)</f>
        <v>H1</v>
      </c>
      <c r="AR433">
        <f t="shared" si="110"/>
        <v>1</v>
      </c>
      <c r="AS433">
        <f>VLOOKUP($A433,Ingresos!$C:$X,22,FALSE)</f>
        <v>9</v>
      </c>
    </row>
    <row r="434" spans="1:45" x14ac:dyDescent="0.25">
      <c r="A434" t="s">
        <v>122</v>
      </c>
      <c r="B434">
        <f>IF((_xlfn.MAXIFS(Grades!$I:$I,Grades!$A:$A,"="&amp;$A434)-_xlfn.MINIFS(Grades!$I:$I,Grades!$A:$A,"="&amp;$A434))=0,0,1)</f>
        <v>1</v>
      </c>
      <c r="C434">
        <f>COUNTIFS(Grades!$A:$A,"="&amp;Alumn_Filtered!$A434,Grades!$J:$J,"=1",Grades!$I:$I,"="&amp;_xlfn.MINIFS(Grades!$I:$I,Grades!$A:$A,"="&amp;$A434))</f>
        <v>6</v>
      </c>
      <c r="D434">
        <f>COUNTIFS(Grades!$A:$A,"="&amp;Alumn_Filtered!$A434,Grades!$P:$P,"=DRP",Grades!$J:$J,"=1",Grades!$I:$I,"="&amp;_xlfn.MINIFS(Grades!$I:$I,Grades!$A:$A,"="&amp;$A434))</f>
        <v>0</v>
      </c>
      <c r="E434">
        <f>COUNTIFS(Grades!$A:$A,"="&amp;Alumn_Filtered!$A434,Grades!$P:$P,"=BAD",Grades!$J:$J,"=1",Grades!$I:$I,"="&amp;_xlfn.MINIFS(Grades!$I:$I,Grades!$A:$A,"="&amp;$A434))</f>
        <v>0</v>
      </c>
      <c r="F434">
        <f>COUNTIFS(Grades!$A:$A,"="&amp;Alumn_Filtered!$A434,Grades!$P:$P,"CVL",Grades!$J:$J,"=1",Grades!$I:$I,"="&amp;_xlfn.MINIFS(Grades!$I:$I,Grades!$A:$A,"="&amp;$A434))</f>
        <v>0</v>
      </c>
      <c r="G434" s="30">
        <f t="shared" si="98"/>
        <v>6</v>
      </c>
      <c r="H434">
        <f>COUNTIFS(Grades!$A:$A,"="&amp;Alumn_Filtered!$A434,Grades!$J:$J,"=1",Grades!$P:$P,"&gt;=0.5",Grades!$I:$I,"="&amp;_xlfn.MINIFS(Grades!$I:$I,Grades!$A:$A,"="&amp;$A434))</f>
        <v>5</v>
      </c>
      <c r="I434" s="28">
        <f t="shared" si="99"/>
        <v>0.83333333333333337</v>
      </c>
      <c r="J434">
        <f>COUNTIFS(Grades!$A:$A,"="&amp;Alumn_Filtered!$A434,Grades!$J:$J,"=1",Grades!$P:$P,"&lt;0.5",Grades!$I:$I,"="&amp;_xlfn.MINIFS(Grades!$I:$I,Grades!$A:$A,"="&amp;$A434))</f>
        <v>1</v>
      </c>
      <c r="K434" s="28">
        <f t="shared" si="100"/>
        <v>0.16666666666666666</v>
      </c>
      <c r="L434" s="28">
        <f>_xlfn.MAXIFS(Grades!$P:$P,Grades!$A:$A,"="&amp;Alumn_Filtered!$A434,Grades!$J:$J,"=1",Grades!$I:$I,"="&amp;_xlfn.MINIFS(Grades!$I:$I,Grades!$A:$A,"="&amp;$A434))</f>
        <v>0.68333333333333324</v>
      </c>
      <c r="M434" s="28">
        <f>_xlfn.MINIFS(Grades!$P:$P,Grades!$A:$A,"="&amp;Alumn_Filtered!$A434,Grades!$J:$J,"=1",Grades!$I:$I,"="&amp;_xlfn.MINIFS(Grades!$I:$I,Grades!$A:$A,"="&amp;$A434))</f>
        <v>0.39999999999999997</v>
      </c>
      <c r="N434" s="28">
        <f>IF(G434&lt;&gt;0,SUMIFS(Grades!$P:$P,Grades!$P:$P,"&gt;0",Grades!$A:$A,"="&amp;Alumn_Filtered!$A434,Grades!$J:$J,"=1",Grades!$I:$I,"="&amp;_xlfn.MINIFS(Grades!$I:$I,Grades!$A:$A,"="&amp;$A434))/COUNTIFS(Grades!P:P,"&lt;&gt;BAD",Grades!P:P,"&lt;&gt;DRP",Grades!P:P,"&lt;&gt;CVL",Grades!$A:$A,"="&amp;Alumn_Filtered!$A434,Grades!$J:$J,"=1",Grades!$I:$I,"="&amp;_xlfn.MINIFS(Grades!$I:$I,Grades!$A:$A,"="&amp;$A434)),0)</f>
        <v>0.53333333333333333</v>
      </c>
      <c r="O434">
        <f>COUNTIFS(Grades!$A:$A,"="&amp;Alumn_Filtered!$A434,Grades!$J:$J,"=2",Grades!$I:$I,"="&amp;_xlfn.MINIFS(Grades!$I:$I,Grades!$A:$A,"="&amp;$A434))</f>
        <v>6</v>
      </c>
      <c r="P434">
        <f>COUNTIFS(Grades!$A:$A,"="&amp;Alumn_Filtered!$A434,Grades!$P:$P,"=DRP",Grades!$J:$J,"=2",Grades!$I:$I,"="&amp;_xlfn.MINIFS(Grades!$I:$I,Grades!$A:$A,"="&amp;$A434))</f>
        <v>0</v>
      </c>
      <c r="Q434">
        <f>COUNTIFS(Grades!$A:$A,"="&amp;Alumn_Filtered!$A434,Grades!$P:$P,"=BAD",Grades!$J:$J,"=2",Grades!$I:$I,"="&amp;_xlfn.MINIFS(Grades!$I:$I,Grades!$A:$A,"="&amp;$A434))</f>
        <v>0</v>
      </c>
      <c r="R434">
        <f>COUNTIFS(Grades!$A:$A,"="&amp;Alumn_Filtered!$A434,Grades!$P:$P,"CVL",Grades!$J:$J,"=2",Grades!$I:$I,"="&amp;_xlfn.MINIFS(Grades!$I:$I,Grades!$A:$A,"="&amp;$A434))</f>
        <v>0</v>
      </c>
      <c r="S434">
        <f t="shared" si="111"/>
        <v>6</v>
      </c>
      <c r="T434">
        <f>COUNTIFS(Grades!$A:$A,"="&amp;Alumn_Filtered!$A434,Grades!$J:$J,"=2",Grades!$P:$P,"&gt;=0.5",Grades!$I:$I,"="&amp;_xlfn.MINIFS(Grades!$I:$I,Grades!$A:$A,"="&amp;$A434))</f>
        <v>1</v>
      </c>
      <c r="U434" s="28">
        <f t="shared" si="101"/>
        <v>0.16666666666666666</v>
      </c>
      <c r="V434">
        <f>COUNTIFS(Grades!$A:$A,"="&amp;Alumn_Filtered!$A434,Grades!$J:$J,"=2",Grades!$P:$P,"&lt;0.5",Grades!$I:$I,"="&amp;_xlfn.MINIFS(Grades!$I:$I,Grades!$A:$A,"="&amp;$A434))</f>
        <v>5</v>
      </c>
      <c r="W434" s="28">
        <f t="shared" si="102"/>
        <v>0.83333333333333337</v>
      </c>
      <c r="X434" s="28">
        <f>_xlfn.MAXIFS(Grades!$P:$P,Grades!$A:$A,"="&amp;Alumn_Filtered!$A434,Grades!$J:$J,"=2",Grades!$I:$I,"="&amp;_xlfn.MINIFS(Grades!$I:$I,Grades!$A:$A,"="&amp;$A434))</f>
        <v>0.51666666666666661</v>
      </c>
      <c r="Y434" s="28">
        <f>_xlfn.MINIFS(Grades!$P:$P,Grades!$A:$A,"="&amp;Alumn_Filtered!$A434,Grades!$J:$J,"=2",Grades!$I:$I,"="&amp;_xlfn.MINIFS(Grades!$I:$I,Grades!$A:$A,"="&amp;$A434))</f>
        <v>0.26666666666666666</v>
      </c>
      <c r="Z434" s="28">
        <f>IF(S434&lt;&gt;0,SUMIFS(Grades!$P:$P,Grades!$P:$P,"&gt;0",Grades!$A:$A,"="&amp;Alumn_Filtered!$A434,Grades!$J:$J,"=2",Grades!$I:$I,"="&amp;_xlfn.MINIFS(Grades!$I:$I,Grades!$A:$A,"="&amp;$A434))/COUNTIFS(Grades!P:P,"&lt;&gt;BAD",Grades!P:P,"&lt;&gt;DRP",Grades!P:P,"&lt;&gt;CVL",Grades!$A:$A,"="&amp;Alumn_Filtered!$A434,Grades!$J:$J,"=2",Grades!$I:$I,"="&amp;_xlfn.MINIFS(Grades!$I:$I,Grades!$A:$A,"="&amp;$A434)),0)</f>
        <v>0.3611111111111111</v>
      </c>
      <c r="AA434" s="28">
        <f t="shared" si="103"/>
        <v>-0.17222222222222222</v>
      </c>
      <c r="AB434">
        <f t="shared" ca="1" si="97"/>
        <v>20</v>
      </c>
      <c r="AC434" t="str">
        <f>LEFT(VLOOKUP($A434,Ingresos!$C:$X,5,FALSE),1)</f>
        <v>S</v>
      </c>
      <c r="AD434">
        <f t="shared" si="104"/>
        <v>1</v>
      </c>
      <c r="AE434" t="str">
        <f>LEFT(VLOOKUP($A434,Ingresos!$C:$X,6,FALSE),1)</f>
        <v>R</v>
      </c>
      <c r="AF434">
        <f t="shared" si="105"/>
        <v>1</v>
      </c>
      <c r="AG434">
        <f>VLOOKUP($A434,Ingresos!$C:$X,9,FALSE)</f>
        <v>554</v>
      </c>
      <c r="AH434" s="28">
        <f t="shared" si="106"/>
        <v>0.56077795786061591</v>
      </c>
      <c r="AI434">
        <f>VLOOKUP($A434,Ingresos!$C:$X,10,FALSE)</f>
        <v>599</v>
      </c>
      <c r="AJ434" s="28">
        <f t="shared" si="107"/>
        <v>0.6337115072933549</v>
      </c>
      <c r="AK434">
        <f>VLOOKUP($A434,Ingresos!$C:$X,11,FALSE)</f>
        <v>507</v>
      </c>
      <c r="AL434" s="28">
        <f t="shared" si="108"/>
        <v>0.4846029173419773</v>
      </c>
      <c r="AM434">
        <f>VLOOKUP($A434,Ingresos!$C:$X,12,FALSE)</f>
        <v>563</v>
      </c>
      <c r="AN434" s="28">
        <f t="shared" si="109"/>
        <v>0.57536466774716366</v>
      </c>
      <c r="AO434" t="str">
        <f>VLOOKUP($A434,Ingresos!$C:$X,18,FALSE)</f>
        <v>RM</v>
      </c>
      <c r="AP434">
        <f t="shared" si="112"/>
        <v>13</v>
      </c>
      <c r="AQ434" t="str">
        <f>VLOOKUP($A434,Ingresos!$C:$X,19,FALSE)</f>
        <v>H1</v>
      </c>
      <c r="AR434">
        <f t="shared" si="110"/>
        <v>1</v>
      </c>
      <c r="AS434">
        <f>VLOOKUP($A434,Ingresos!$C:$X,22,FALSE)</f>
        <v>0</v>
      </c>
    </row>
    <row r="435" spans="1:45" x14ac:dyDescent="0.25">
      <c r="A435">
        <v>196786759</v>
      </c>
      <c r="B435">
        <f>IF((_xlfn.MAXIFS(Grades!$I:$I,Grades!$A:$A,"="&amp;$A435)-_xlfn.MINIFS(Grades!$I:$I,Grades!$A:$A,"="&amp;$A435))=0,0,1)</f>
        <v>1</v>
      </c>
      <c r="C435">
        <f>COUNTIFS(Grades!$A:$A,"="&amp;Alumn_Filtered!$A435,Grades!$J:$J,"=1",Grades!$I:$I,"="&amp;_xlfn.MINIFS(Grades!$I:$I,Grades!$A:$A,"="&amp;$A435))</f>
        <v>6</v>
      </c>
      <c r="D435">
        <f>COUNTIFS(Grades!$A:$A,"="&amp;Alumn_Filtered!$A435,Grades!$P:$P,"=DRP",Grades!$J:$J,"=1",Grades!$I:$I,"="&amp;_xlfn.MINIFS(Grades!$I:$I,Grades!$A:$A,"="&amp;$A435))</f>
        <v>0</v>
      </c>
      <c r="E435">
        <f>COUNTIFS(Grades!$A:$A,"="&amp;Alumn_Filtered!$A435,Grades!$P:$P,"=BAD",Grades!$J:$J,"=1",Grades!$I:$I,"="&amp;_xlfn.MINIFS(Grades!$I:$I,Grades!$A:$A,"="&amp;$A435))</f>
        <v>0</v>
      </c>
      <c r="F435">
        <f>COUNTIFS(Grades!$A:$A,"="&amp;Alumn_Filtered!$A435,Grades!$P:$P,"CVL",Grades!$J:$J,"=1",Grades!$I:$I,"="&amp;_xlfn.MINIFS(Grades!$I:$I,Grades!$A:$A,"="&amp;$A435))</f>
        <v>0</v>
      </c>
      <c r="G435" s="30">
        <f t="shared" si="98"/>
        <v>6</v>
      </c>
      <c r="H435">
        <f>COUNTIFS(Grades!$A:$A,"="&amp;Alumn_Filtered!$A435,Grades!$J:$J,"=1",Grades!$P:$P,"&gt;=0.5",Grades!$I:$I,"="&amp;_xlfn.MINIFS(Grades!$I:$I,Grades!$A:$A,"="&amp;$A435))</f>
        <v>5</v>
      </c>
      <c r="I435" s="28">
        <f t="shared" si="99"/>
        <v>0.83333333333333337</v>
      </c>
      <c r="J435">
        <f>COUNTIFS(Grades!$A:$A,"="&amp;Alumn_Filtered!$A435,Grades!$J:$J,"=1",Grades!$P:$P,"&lt;0.5",Grades!$I:$I,"="&amp;_xlfn.MINIFS(Grades!$I:$I,Grades!$A:$A,"="&amp;$A435))</f>
        <v>1</v>
      </c>
      <c r="K435" s="28">
        <f t="shared" si="100"/>
        <v>0.16666666666666666</v>
      </c>
      <c r="L435" s="28">
        <f>_xlfn.MAXIFS(Grades!$P:$P,Grades!$A:$A,"="&amp;Alumn_Filtered!$A435,Grades!$J:$J,"=1",Grades!$I:$I,"="&amp;_xlfn.MINIFS(Grades!$I:$I,Grades!$A:$A,"="&amp;$A435))</f>
        <v>0.8666666666666667</v>
      </c>
      <c r="M435" s="28">
        <f>_xlfn.MINIFS(Grades!$P:$P,Grades!$A:$A,"="&amp;Alumn_Filtered!$A435,Grades!$J:$J,"=1",Grades!$I:$I,"="&amp;_xlfn.MINIFS(Grades!$I:$I,Grades!$A:$A,"="&amp;$A435))</f>
        <v>0.43333333333333335</v>
      </c>
      <c r="N435" s="28">
        <f>IF(G435&lt;&gt;0,SUMIFS(Grades!$P:$P,Grades!$P:$P,"&gt;0",Grades!$A:$A,"="&amp;Alumn_Filtered!$A435,Grades!$J:$J,"=1",Grades!$I:$I,"="&amp;_xlfn.MINIFS(Grades!$I:$I,Grades!$A:$A,"="&amp;$A435))/COUNTIFS(Grades!P:P,"&lt;&gt;BAD",Grades!P:P,"&lt;&gt;DRP",Grades!P:P,"&lt;&gt;CVL",Grades!$A:$A,"="&amp;Alumn_Filtered!$A435,Grades!$J:$J,"=1",Grades!$I:$I,"="&amp;_xlfn.MINIFS(Grades!$I:$I,Grades!$A:$A,"="&amp;$A435)),0)</f>
        <v>0.6972222222222223</v>
      </c>
      <c r="O435">
        <f>COUNTIFS(Grades!$A:$A,"="&amp;Alumn_Filtered!$A435,Grades!$J:$J,"=2",Grades!$I:$I,"="&amp;_xlfn.MINIFS(Grades!$I:$I,Grades!$A:$A,"="&amp;$A435))</f>
        <v>7</v>
      </c>
      <c r="P435">
        <f>COUNTIFS(Grades!$A:$A,"="&amp;Alumn_Filtered!$A435,Grades!$P:$P,"=DRP",Grades!$J:$J,"=2",Grades!$I:$I,"="&amp;_xlfn.MINIFS(Grades!$I:$I,Grades!$A:$A,"="&amp;$A435))</f>
        <v>0</v>
      </c>
      <c r="Q435">
        <f>COUNTIFS(Grades!$A:$A,"="&amp;Alumn_Filtered!$A435,Grades!$P:$P,"=BAD",Grades!$J:$J,"=2",Grades!$I:$I,"="&amp;_xlfn.MINIFS(Grades!$I:$I,Grades!$A:$A,"="&amp;$A435))</f>
        <v>0</v>
      </c>
      <c r="R435">
        <f>COUNTIFS(Grades!$A:$A,"="&amp;Alumn_Filtered!$A435,Grades!$P:$P,"CVL",Grades!$J:$J,"=2",Grades!$I:$I,"="&amp;_xlfn.MINIFS(Grades!$I:$I,Grades!$A:$A,"="&amp;$A435))</f>
        <v>0</v>
      </c>
      <c r="S435">
        <f t="shared" si="111"/>
        <v>7</v>
      </c>
      <c r="T435">
        <f>COUNTIFS(Grades!$A:$A,"="&amp;Alumn_Filtered!$A435,Grades!$J:$J,"=2",Grades!$P:$P,"&gt;=0.5",Grades!$I:$I,"="&amp;_xlfn.MINIFS(Grades!$I:$I,Grades!$A:$A,"="&amp;$A435))</f>
        <v>7</v>
      </c>
      <c r="U435" s="28">
        <f t="shared" si="101"/>
        <v>1</v>
      </c>
      <c r="V435">
        <f>COUNTIFS(Grades!$A:$A,"="&amp;Alumn_Filtered!$A435,Grades!$J:$J,"=2",Grades!$P:$P,"&lt;0.5",Grades!$I:$I,"="&amp;_xlfn.MINIFS(Grades!$I:$I,Grades!$A:$A,"="&amp;$A435))</f>
        <v>0</v>
      </c>
      <c r="W435" s="28">
        <f t="shared" si="102"/>
        <v>0</v>
      </c>
      <c r="X435" s="28">
        <f>_xlfn.MAXIFS(Grades!$P:$P,Grades!$A:$A,"="&amp;Alumn_Filtered!$A435,Grades!$J:$J,"=2",Grades!$I:$I,"="&amp;_xlfn.MINIFS(Grades!$I:$I,Grades!$A:$A,"="&amp;$A435))</f>
        <v>0.95000000000000007</v>
      </c>
      <c r="Y435" s="28">
        <f>_xlfn.MINIFS(Grades!$P:$P,Grades!$A:$A,"="&amp;Alumn_Filtered!$A435,Grades!$J:$J,"=2",Grades!$I:$I,"="&amp;_xlfn.MINIFS(Grades!$I:$I,Grades!$A:$A,"="&amp;$A435))</f>
        <v>0.68333333333333324</v>
      </c>
      <c r="Z435" s="28">
        <f>IF(S435&lt;&gt;0,SUMIFS(Grades!$P:$P,Grades!$P:$P,"&gt;0",Grades!$A:$A,"="&amp;Alumn_Filtered!$A435,Grades!$J:$J,"=2",Grades!$I:$I,"="&amp;_xlfn.MINIFS(Grades!$I:$I,Grades!$A:$A,"="&amp;$A435))/COUNTIFS(Grades!P:P,"&lt;&gt;BAD",Grades!P:P,"&lt;&gt;DRP",Grades!P:P,"&lt;&gt;CVL",Grades!$A:$A,"="&amp;Alumn_Filtered!$A435,Grades!$J:$J,"=2",Grades!$I:$I,"="&amp;_xlfn.MINIFS(Grades!$I:$I,Grades!$A:$A,"="&amp;$A435)),0)</f>
        <v>0.78809523809523807</v>
      </c>
      <c r="AA435" s="28">
        <f t="shared" si="103"/>
        <v>9.0873015873015772E-2</v>
      </c>
      <c r="AB435">
        <f t="shared" ca="1" si="97"/>
        <v>20</v>
      </c>
      <c r="AC435" t="str">
        <f>LEFT(VLOOKUP($A435,Ingresos!$C:$X,5,FALSE),1)</f>
        <v>S</v>
      </c>
      <c r="AD435">
        <f t="shared" si="104"/>
        <v>1</v>
      </c>
      <c r="AE435" t="str">
        <f>LEFT(VLOOKUP($A435,Ingresos!$C:$X,6,FALSE),1)</f>
        <v>R</v>
      </c>
      <c r="AF435">
        <f t="shared" si="105"/>
        <v>1</v>
      </c>
      <c r="AG435">
        <f>VLOOKUP($A435,Ingresos!$C:$X,9,FALSE)</f>
        <v>558</v>
      </c>
      <c r="AH435" s="28">
        <f t="shared" si="106"/>
        <v>0.5672609400324149</v>
      </c>
      <c r="AI435">
        <f>VLOOKUP($A435,Ingresos!$C:$X,10,FALSE)</f>
        <v>558</v>
      </c>
      <c r="AJ435" s="28">
        <f t="shared" si="107"/>
        <v>0.5672609400324149</v>
      </c>
      <c r="AK435">
        <f>VLOOKUP($A435,Ingresos!$C:$X,11,FALSE)</f>
        <v>436</v>
      </c>
      <c r="AL435" s="28">
        <f t="shared" si="108"/>
        <v>0.36952998379254459</v>
      </c>
      <c r="AM435">
        <f>VLOOKUP($A435,Ingresos!$C:$X,12,FALSE)</f>
        <v>648</v>
      </c>
      <c r="AN435" s="28">
        <f t="shared" si="109"/>
        <v>0.713128038897893</v>
      </c>
      <c r="AO435">
        <f>VLOOKUP($A435,Ingresos!$C:$X,18,FALSE)</f>
        <v>6</v>
      </c>
      <c r="AP435">
        <f t="shared" si="112"/>
        <v>6</v>
      </c>
      <c r="AQ435" t="str">
        <f>VLOOKUP($A435,Ingresos!$C:$X,19,FALSE)</f>
        <v>H1</v>
      </c>
      <c r="AR435">
        <f t="shared" si="110"/>
        <v>1</v>
      </c>
      <c r="AS435">
        <f>VLOOKUP($A435,Ingresos!$C:$X,22,FALSE)</f>
        <v>0</v>
      </c>
    </row>
    <row r="436" spans="1:45" x14ac:dyDescent="0.25">
      <c r="A436">
        <v>196788247</v>
      </c>
      <c r="B436">
        <f>IF((_xlfn.MAXIFS(Grades!$I:$I,Grades!$A:$A,"="&amp;$A436)-_xlfn.MINIFS(Grades!$I:$I,Grades!$A:$A,"="&amp;$A436))=0,0,1)</f>
        <v>1</v>
      </c>
      <c r="C436">
        <f>COUNTIFS(Grades!$A:$A,"="&amp;Alumn_Filtered!$A436,Grades!$J:$J,"=1",Grades!$I:$I,"="&amp;_xlfn.MINIFS(Grades!$I:$I,Grades!$A:$A,"="&amp;$A436))</f>
        <v>6</v>
      </c>
      <c r="D436">
        <f>COUNTIFS(Grades!$A:$A,"="&amp;Alumn_Filtered!$A436,Grades!$P:$P,"=DRP",Grades!$J:$J,"=1",Grades!$I:$I,"="&amp;_xlfn.MINIFS(Grades!$I:$I,Grades!$A:$A,"="&amp;$A436))</f>
        <v>0</v>
      </c>
      <c r="E436">
        <f>COUNTIFS(Grades!$A:$A,"="&amp;Alumn_Filtered!$A436,Grades!$P:$P,"=BAD",Grades!$J:$J,"=1",Grades!$I:$I,"="&amp;_xlfn.MINIFS(Grades!$I:$I,Grades!$A:$A,"="&amp;$A436))</f>
        <v>0</v>
      </c>
      <c r="F436">
        <f>COUNTIFS(Grades!$A:$A,"="&amp;Alumn_Filtered!$A436,Grades!$P:$P,"CVL",Grades!$J:$J,"=1",Grades!$I:$I,"="&amp;_xlfn.MINIFS(Grades!$I:$I,Grades!$A:$A,"="&amp;$A436))</f>
        <v>0</v>
      </c>
      <c r="G436" s="30">
        <f t="shared" si="98"/>
        <v>6</v>
      </c>
      <c r="H436">
        <f>COUNTIFS(Grades!$A:$A,"="&amp;Alumn_Filtered!$A436,Grades!$J:$J,"=1",Grades!$P:$P,"&gt;=0.5",Grades!$I:$I,"="&amp;_xlfn.MINIFS(Grades!$I:$I,Grades!$A:$A,"="&amp;$A436))</f>
        <v>1</v>
      </c>
      <c r="I436" s="28">
        <f t="shared" si="99"/>
        <v>0.16666666666666666</v>
      </c>
      <c r="J436">
        <f>COUNTIFS(Grades!$A:$A,"="&amp;Alumn_Filtered!$A436,Grades!$J:$J,"=1",Grades!$P:$P,"&lt;0.5",Grades!$I:$I,"="&amp;_xlfn.MINIFS(Grades!$I:$I,Grades!$A:$A,"="&amp;$A436))</f>
        <v>5</v>
      </c>
      <c r="K436" s="28">
        <f t="shared" si="100"/>
        <v>0.83333333333333337</v>
      </c>
      <c r="L436" s="28">
        <f>_xlfn.MAXIFS(Grades!$P:$P,Grades!$A:$A,"="&amp;Alumn_Filtered!$A436,Grades!$J:$J,"=1",Grades!$I:$I,"="&amp;_xlfn.MINIFS(Grades!$I:$I,Grades!$A:$A,"="&amp;$A436))</f>
        <v>0.95000000000000007</v>
      </c>
      <c r="M436" s="28">
        <f>_xlfn.MINIFS(Grades!$P:$P,Grades!$A:$A,"="&amp;Alumn_Filtered!$A436,Grades!$J:$J,"=1",Grades!$I:$I,"="&amp;_xlfn.MINIFS(Grades!$I:$I,Grades!$A:$A,"="&amp;$A436))</f>
        <v>0.28333333333333338</v>
      </c>
      <c r="N436" s="28">
        <f>IF(G436&lt;&gt;0,SUMIFS(Grades!$P:$P,Grades!$P:$P,"&gt;0",Grades!$A:$A,"="&amp;Alumn_Filtered!$A436,Grades!$J:$J,"=1",Grades!$I:$I,"="&amp;_xlfn.MINIFS(Grades!$I:$I,Grades!$A:$A,"="&amp;$A436))/COUNTIFS(Grades!P:P,"&lt;&gt;BAD",Grades!P:P,"&lt;&gt;DRP",Grades!P:P,"&lt;&gt;CVL",Grades!$A:$A,"="&amp;Alumn_Filtered!$A436,Grades!$J:$J,"=1",Grades!$I:$I,"="&amp;_xlfn.MINIFS(Grades!$I:$I,Grades!$A:$A,"="&amp;$A436)),0)</f>
        <v>0.45277777777777778</v>
      </c>
      <c r="O436">
        <f>COUNTIFS(Grades!$A:$A,"="&amp;Alumn_Filtered!$A436,Grades!$J:$J,"=2",Grades!$I:$I,"="&amp;_xlfn.MINIFS(Grades!$I:$I,Grades!$A:$A,"="&amp;$A436))</f>
        <v>5</v>
      </c>
      <c r="P436">
        <f>COUNTIFS(Grades!$A:$A,"="&amp;Alumn_Filtered!$A436,Grades!$P:$P,"=DRP",Grades!$J:$J,"=2",Grades!$I:$I,"="&amp;_xlfn.MINIFS(Grades!$I:$I,Grades!$A:$A,"="&amp;$A436))</f>
        <v>0</v>
      </c>
      <c r="Q436">
        <f>COUNTIFS(Grades!$A:$A,"="&amp;Alumn_Filtered!$A436,Grades!$P:$P,"=BAD",Grades!$J:$J,"=2",Grades!$I:$I,"="&amp;_xlfn.MINIFS(Grades!$I:$I,Grades!$A:$A,"="&amp;$A436))</f>
        <v>1</v>
      </c>
      <c r="R436">
        <f>COUNTIFS(Grades!$A:$A,"="&amp;Alumn_Filtered!$A436,Grades!$P:$P,"CVL",Grades!$J:$J,"=2",Grades!$I:$I,"="&amp;_xlfn.MINIFS(Grades!$I:$I,Grades!$A:$A,"="&amp;$A436))</f>
        <v>0</v>
      </c>
      <c r="S436">
        <f t="shared" si="111"/>
        <v>4</v>
      </c>
      <c r="T436">
        <f>COUNTIFS(Grades!$A:$A,"="&amp;Alumn_Filtered!$A436,Grades!$J:$J,"=2",Grades!$P:$P,"&gt;=0.5",Grades!$I:$I,"="&amp;_xlfn.MINIFS(Grades!$I:$I,Grades!$A:$A,"="&amp;$A436))</f>
        <v>2</v>
      </c>
      <c r="U436" s="28">
        <f t="shared" si="101"/>
        <v>0.5</v>
      </c>
      <c r="V436">
        <f>COUNTIFS(Grades!$A:$A,"="&amp;Alumn_Filtered!$A436,Grades!$J:$J,"=2",Grades!$P:$P,"&lt;0.5",Grades!$I:$I,"="&amp;_xlfn.MINIFS(Grades!$I:$I,Grades!$A:$A,"="&amp;$A436))</f>
        <v>2</v>
      </c>
      <c r="W436" s="28">
        <f t="shared" si="102"/>
        <v>0.5</v>
      </c>
      <c r="X436" s="28">
        <f>_xlfn.MAXIFS(Grades!$P:$P,Grades!$A:$A,"="&amp;Alumn_Filtered!$A436,Grades!$J:$J,"=2",Grades!$I:$I,"="&amp;_xlfn.MINIFS(Grades!$I:$I,Grades!$A:$A,"="&amp;$A436))</f>
        <v>0.58333333333333337</v>
      </c>
      <c r="Y436" s="28">
        <f>_xlfn.MINIFS(Grades!$P:$P,Grades!$A:$A,"="&amp;Alumn_Filtered!$A436,Grades!$J:$J,"=2",Grades!$I:$I,"="&amp;_xlfn.MINIFS(Grades!$I:$I,Grades!$A:$A,"="&amp;$A436))</f>
        <v>0.25</v>
      </c>
      <c r="Z436" s="28">
        <f>IF(S436&lt;&gt;0,SUMIFS(Grades!$P:$P,Grades!$P:$P,"&gt;0",Grades!$A:$A,"="&amp;Alumn_Filtered!$A436,Grades!$J:$J,"=2",Grades!$I:$I,"="&amp;_xlfn.MINIFS(Grades!$I:$I,Grades!$A:$A,"="&amp;$A436))/COUNTIFS(Grades!P:P,"&lt;&gt;BAD",Grades!P:P,"&lt;&gt;DRP",Grades!P:P,"&lt;&gt;CVL",Grades!$A:$A,"="&amp;Alumn_Filtered!$A436,Grades!$J:$J,"=2",Grades!$I:$I,"="&amp;_xlfn.MINIFS(Grades!$I:$I,Grades!$A:$A,"="&amp;$A436)),0)</f>
        <v>0.44583333333333336</v>
      </c>
      <c r="AA436" s="28">
        <f t="shared" si="103"/>
        <v>-6.9444444444444198E-3</v>
      </c>
      <c r="AB436">
        <f t="shared" ca="1" si="97"/>
        <v>20</v>
      </c>
      <c r="AC436" t="str">
        <f>LEFT(VLOOKUP($A436,Ingresos!$C:$X,5,FALSE),1)</f>
        <v>S</v>
      </c>
      <c r="AD436">
        <f t="shared" si="104"/>
        <v>1</v>
      </c>
      <c r="AE436" t="str">
        <f>LEFT(VLOOKUP($A436,Ingresos!$C:$X,6,FALSE),1)</f>
        <v>R</v>
      </c>
      <c r="AF436">
        <f t="shared" si="105"/>
        <v>1</v>
      </c>
      <c r="AG436">
        <f>VLOOKUP($A436,Ingresos!$C:$X,9,FALSE)</f>
        <v>496</v>
      </c>
      <c r="AH436" s="28">
        <f t="shared" si="106"/>
        <v>0.46677471636953</v>
      </c>
      <c r="AI436">
        <f>VLOOKUP($A436,Ingresos!$C:$X,10,FALSE)</f>
        <v>496</v>
      </c>
      <c r="AJ436" s="28">
        <f t="shared" si="107"/>
        <v>0.46677471636953</v>
      </c>
      <c r="AK436">
        <f>VLOOKUP($A436,Ingresos!$C:$X,11,FALSE)</f>
        <v>498</v>
      </c>
      <c r="AL436" s="28">
        <f t="shared" si="108"/>
        <v>0.47001620745542949</v>
      </c>
      <c r="AM436">
        <f>VLOOKUP($A436,Ingresos!$C:$X,12,FALSE)</f>
        <v>602</v>
      </c>
      <c r="AN436" s="28">
        <f t="shared" si="109"/>
        <v>0.63857374392220423</v>
      </c>
      <c r="AO436">
        <f>VLOOKUP($A436,Ingresos!$C:$X,18,FALSE)</f>
        <v>6</v>
      </c>
      <c r="AP436">
        <f t="shared" si="112"/>
        <v>6</v>
      </c>
      <c r="AQ436" t="str">
        <f>VLOOKUP($A436,Ingresos!$C:$X,19,FALSE)</f>
        <v>H1</v>
      </c>
      <c r="AR436">
        <f t="shared" si="110"/>
        <v>1</v>
      </c>
      <c r="AS436">
        <f>VLOOKUP($A436,Ingresos!$C:$X,22,FALSE)</f>
        <v>0</v>
      </c>
    </row>
    <row r="437" spans="1:45" x14ac:dyDescent="0.25">
      <c r="A437">
        <v>196794484</v>
      </c>
      <c r="B437">
        <f>IF((_xlfn.MAXIFS(Grades!$I:$I,Grades!$A:$A,"="&amp;$A437)-_xlfn.MINIFS(Grades!$I:$I,Grades!$A:$A,"="&amp;$A437))=0,0,1)</f>
        <v>1</v>
      </c>
      <c r="C437">
        <f>COUNTIFS(Grades!$A:$A,"="&amp;Alumn_Filtered!$A437,Grades!$J:$J,"=1",Grades!$I:$I,"="&amp;_xlfn.MINIFS(Grades!$I:$I,Grades!$A:$A,"="&amp;$A437))</f>
        <v>6</v>
      </c>
      <c r="D437">
        <f>COUNTIFS(Grades!$A:$A,"="&amp;Alumn_Filtered!$A437,Grades!$P:$P,"=DRP",Grades!$J:$J,"=1",Grades!$I:$I,"="&amp;_xlfn.MINIFS(Grades!$I:$I,Grades!$A:$A,"="&amp;$A437))</f>
        <v>0</v>
      </c>
      <c r="E437">
        <f>COUNTIFS(Grades!$A:$A,"="&amp;Alumn_Filtered!$A437,Grades!$P:$P,"=BAD",Grades!$J:$J,"=1",Grades!$I:$I,"="&amp;_xlfn.MINIFS(Grades!$I:$I,Grades!$A:$A,"="&amp;$A437))</f>
        <v>1</v>
      </c>
      <c r="F437">
        <f>COUNTIFS(Grades!$A:$A,"="&amp;Alumn_Filtered!$A437,Grades!$P:$P,"CVL",Grades!$J:$J,"=1",Grades!$I:$I,"="&amp;_xlfn.MINIFS(Grades!$I:$I,Grades!$A:$A,"="&amp;$A437))</f>
        <v>0</v>
      </c>
      <c r="G437" s="30">
        <f t="shared" si="98"/>
        <v>5</v>
      </c>
      <c r="H437">
        <f>COUNTIFS(Grades!$A:$A,"="&amp;Alumn_Filtered!$A437,Grades!$J:$J,"=1",Grades!$P:$P,"&gt;=0.5",Grades!$I:$I,"="&amp;_xlfn.MINIFS(Grades!$I:$I,Grades!$A:$A,"="&amp;$A437))</f>
        <v>4</v>
      </c>
      <c r="I437" s="28">
        <f t="shared" si="99"/>
        <v>0.8</v>
      </c>
      <c r="J437">
        <f>COUNTIFS(Grades!$A:$A,"="&amp;Alumn_Filtered!$A437,Grades!$J:$J,"=1",Grades!$P:$P,"&lt;0.5",Grades!$I:$I,"="&amp;_xlfn.MINIFS(Grades!$I:$I,Grades!$A:$A,"="&amp;$A437))</f>
        <v>1</v>
      </c>
      <c r="K437" s="28">
        <f t="shared" si="100"/>
        <v>0.2</v>
      </c>
      <c r="L437" s="28">
        <f>_xlfn.MAXIFS(Grades!$P:$P,Grades!$A:$A,"="&amp;Alumn_Filtered!$A437,Grades!$J:$J,"=1",Grades!$I:$I,"="&amp;_xlfn.MINIFS(Grades!$I:$I,Grades!$A:$A,"="&amp;$A437))</f>
        <v>0.78333333333333333</v>
      </c>
      <c r="M437" s="28">
        <f>_xlfn.MINIFS(Grades!$P:$P,Grades!$A:$A,"="&amp;Alumn_Filtered!$A437,Grades!$J:$J,"=1",Grades!$I:$I,"="&amp;_xlfn.MINIFS(Grades!$I:$I,Grades!$A:$A,"="&amp;$A437))</f>
        <v>0.23333333333333331</v>
      </c>
      <c r="N437" s="28">
        <f>IF(G437&lt;&gt;0,SUMIFS(Grades!$P:$P,Grades!$P:$P,"&gt;0",Grades!$A:$A,"="&amp;Alumn_Filtered!$A437,Grades!$J:$J,"=1",Grades!$I:$I,"="&amp;_xlfn.MINIFS(Grades!$I:$I,Grades!$A:$A,"="&amp;$A437))/COUNTIFS(Grades!P:P,"&lt;&gt;BAD",Grades!P:P,"&lt;&gt;DRP",Grades!P:P,"&lt;&gt;CVL",Grades!$A:$A,"="&amp;Alumn_Filtered!$A437,Grades!$J:$J,"=1",Grades!$I:$I,"="&amp;_xlfn.MINIFS(Grades!$I:$I,Grades!$A:$A,"="&amp;$A437)),0)</f>
        <v>0.52333333333333332</v>
      </c>
      <c r="O437">
        <f>COUNTIFS(Grades!$A:$A,"="&amp;Alumn_Filtered!$A437,Grades!$J:$J,"=2",Grades!$I:$I,"="&amp;_xlfn.MINIFS(Grades!$I:$I,Grades!$A:$A,"="&amp;$A437))</f>
        <v>9</v>
      </c>
      <c r="P437">
        <f>COUNTIFS(Grades!$A:$A,"="&amp;Alumn_Filtered!$A437,Grades!$P:$P,"=DRP",Grades!$J:$J,"=2",Grades!$I:$I,"="&amp;_xlfn.MINIFS(Grades!$I:$I,Grades!$A:$A,"="&amp;$A437))</f>
        <v>4</v>
      </c>
      <c r="Q437">
        <f>COUNTIFS(Grades!$A:$A,"="&amp;Alumn_Filtered!$A437,Grades!$P:$P,"=BAD",Grades!$J:$J,"=2",Grades!$I:$I,"="&amp;_xlfn.MINIFS(Grades!$I:$I,Grades!$A:$A,"="&amp;$A437))</f>
        <v>4</v>
      </c>
      <c r="R437">
        <f>COUNTIFS(Grades!$A:$A,"="&amp;Alumn_Filtered!$A437,Grades!$P:$P,"CVL",Grades!$J:$J,"=2",Grades!$I:$I,"="&amp;_xlfn.MINIFS(Grades!$I:$I,Grades!$A:$A,"="&amp;$A437))</f>
        <v>0</v>
      </c>
      <c r="S437">
        <f t="shared" si="111"/>
        <v>1</v>
      </c>
      <c r="T437">
        <f>COUNTIFS(Grades!$A:$A,"="&amp;Alumn_Filtered!$A437,Grades!$J:$J,"=2",Grades!$P:$P,"&gt;=0.5",Grades!$I:$I,"="&amp;_xlfn.MINIFS(Grades!$I:$I,Grades!$A:$A,"="&amp;$A437))</f>
        <v>0</v>
      </c>
      <c r="U437" s="28">
        <f t="shared" si="101"/>
        <v>0</v>
      </c>
      <c r="V437">
        <f>COUNTIFS(Grades!$A:$A,"="&amp;Alumn_Filtered!$A437,Grades!$J:$J,"=2",Grades!$P:$P,"&lt;0.5",Grades!$I:$I,"="&amp;_xlfn.MINIFS(Grades!$I:$I,Grades!$A:$A,"="&amp;$A437))</f>
        <v>1</v>
      </c>
      <c r="W437" s="28">
        <f t="shared" si="102"/>
        <v>1</v>
      </c>
      <c r="X437" s="28">
        <f>_xlfn.MAXIFS(Grades!$P:$P,Grades!$A:$A,"="&amp;Alumn_Filtered!$A437,Grades!$J:$J,"=2",Grades!$I:$I,"="&amp;_xlfn.MINIFS(Grades!$I:$I,Grades!$A:$A,"="&amp;$A437))</f>
        <v>3.3333333333333326E-2</v>
      </c>
      <c r="Y437" s="28">
        <f>_xlfn.MINIFS(Grades!$P:$P,Grades!$A:$A,"="&amp;Alumn_Filtered!$A437,Grades!$J:$J,"=2",Grades!$I:$I,"="&amp;_xlfn.MINIFS(Grades!$I:$I,Grades!$A:$A,"="&amp;$A437))</f>
        <v>3.3333333333333326E-2</v>
      </c>
      <c r="Z437" s="28">
        <f>IF(S437&lt;&gt;0,SUMIFS(Grades!$P:$P,Grades!$P:$P,"&gt;0",Grades!$A:$A,"="&amp;Alumn_Filtered!$A437,Grades!$J:$J,"=2",Grades!$I:$I,"="&amp;_xlfn.MINIFS(Grades!$I:$I,Grades!$A:$A,"="&amp;$A437))/COUNTIFS(Grades!P:P,"&lt;&gt;BAD",Grades!P:P,"&lt;&gt;DRP",Grades!P:P,"&lt;&gt;CVL",Grades!$A:$A,"="&amp;Alumn_Filtered!$A437,Grades!$J:$J,"=2",Grades!$I:$I,"="&amp;_xlfn.MINIFS(Grades!$I:$I,Grades!$A:$A,"="&amp;$A437)),0)</f>
        <v>3.3333333333333326E-2</v>
      </c>
      <c r="AA437" s="28">
        <f t="shared" si="103"/>
        <v>-0.49</v>
      </c>
      <c r="AB437">
        <f t="shared" ca="1" si="97"/>
        <v>20</v>
      </c>
      <c r="AC437" t="str">
        <f>LEFT(VLOOKUP($A437,Ingresos!$C:$X,5,FALSE),1)</f>
        <v>S</v>
      </c>
      <c r="AD437">
        <f t="shared" si="104"/>
        <v>1</v>
      </c>
      <c r="AE437" t="str">
        <f>LEFT(VLOOKUP($A437,Ingresos!$C:$X,6,FALSE),1)</f>
        <v>R</v>
      </c>
      <c r="AF437">
        <f t="shared" si="105"/>
        <v>1</v>
      </c>
      <c r="AG437">
        <f>VLOOKUP($A437,Ingresos!$C:$X,9,FALSE)</f>
        <v>466</v>
      </c>
      <c r="AH437" s="28">
        <f t="shared" si="106"/>
        <v>0.41815235008103729</v>
      </c>
      <c r="AI437">
        <f>VLOOKUP($A437,Ingresos!$C:$X,10,FALSE)</f>
        <v>466</v>
      </c>
      <c r="AJ437" s="28">
        <f t="shared" si="107"/>
        <v>0.41815235008103729</v>
      </c>
      <c r="AK437">
        <f>VLOOKUP($A437,Ingresos!$C:$X,11,FALSE)</f>
        <v>507</v>
      </c>
      <c r="AL437" s="28">
        <f t="shared" si="108"/>
        <v>0.4846029173419773</v>
      </c>
      <c r="AM437">
        <f>VLOOKUP($A437,Ingresos!$C:$X,12,FALSE)</f>
        <v>552</v>
      </c>
      <c r="AN437" s="28">
        <f t="shared" si="109"/>
        <v>0.55753646677471635</v>
      </c>
      <c r="AO437" t="str">
        <f>VLOOKUP($A437,Ingresos!$C:$X,18,FALSE)</f>
        <v>VI</v>
      </c>
      <c r="AP437">
        <f t="shared" si="112"/>
        <v>6</v>
      </c>
      <c r="AQ437" t="str">
        <f>VLOOKUP($A437,Ingresos!$C:$X,19,FALSE)</f>
        <v>H1</v>
      </c>
      <c r="AR437">
        <f t="shared" si="110"/>
        <v>1</v>
      </c>
      <c r="AS437">
        <f>VLOOKUP($A437,Ingresos!$C:$X,22,FALSE)</f>
        <v>9</v>
      </c>
    </row>
    <row r="438" spans="1:45" x14ac:dyDescent="0.25">
      <c r="A438">
        <v>196807462</v>
      </c>
      <c r="B438">
        <f>IF((_xlfn.MAXIFS(Grades!$I:$I,Grades!$A:$A,"="&amp;$A438)-_xlfn.MINIFS(Grades!$I:$I,Grades!$A:$A,"="&amp;$A438))=0,0,1)</f>
        <v>1</v>
      </c>
      <c r="C438">
        <f>COUNTIFS(Grades!$A:$A,"="&amp;Alumn_Filtered!$A438,Grades!$J:$J,"=1",Grades!$I:$I,"="&amp;_xlfn.MINIFS(Grades!$I:$I,Grades!$A:$A,"="&amp;$A438))</f>
        <v>6</v>
      </c>
      <c r="D438">
        <f>COUNTIFS(Grades!$A:$A,"="&amp;Alumn_Filtered!$A438,Grades!$P:$P,"=DRP",Grades!$J:$J,"=1",Grades!$I:$I,"="&amp;_xlfn.MINIFS(Grades!$I:$I,Grades!$A:$A,"="&amp;$A438))</f>
        <v>0</v>
      </c>
      <c r="E438">
        <f>COUNTIFS(Grades!$A:$A,"="&amp;Alumn_Filtered!$A438,Grades!$P:$P,"=BAD",Grades!$J:$J,"=1",Grades!$I:$I,"="&amp;_xlfn.MINIFS(Grades!$I:$I,Grades!$A:$A,"="&amp;$A438))</f>
        <v>0</v>
      </c>
      <c r="F438">
        <f>COUNTIFS(Grades!$A:$A,"="&amp;Alumn_Filtered!$A438,Grades!$P:$P,"CVL",Grades!$J:$J,"=1",Grades!$I:$I,"="&amp;_xlfn.MINIFS(Grades!$I:$I,Grades!$A:$A,"="&amp;$A438))</f>
        <v>0</v>
      </c>
      <c r="G438" s="30">
        <f t="shared" si="98"/>
        <v>6</v>
      </c>
      <c r="H438">
        <f>COUNTIFS(Grades!$A:$A,"="&amp;Alumn_Filtered!$A438,Grades!$J:$J,"=1",Grades!$P:$P,"&gt;=0.5",Grades!$I:$I,"="&amp;_xlfn.MINIFS(Grades!$I:$I,Grades!$A:$A,"="&amp;$A438))</f>
        <v>2</v>
      </c>
      <c r="I438" s="28">
        <f t="shared" si="99"/>
        <v>0.33333333333333331</v>
      </c>
      <c r="J438">
        <f>COUNTIFS(Grades!$A:$A,"="&amp;Alumn_Filtered!$A438,Grades!$J:$J,"=1",Grades!$P:$P,"&lt;0.5",Grades!$I:$I,"="&amp;_xlfn.MINIFS(Grades!$I:$I,Grades!$A:$A,"="&amp;$A438))</f>
        <v>4</v>
      </c>
      <c r="K438" s="28">
        <f t="shared" si="100"/>
        <v>0.66666666666666663</v>
      </c>
      <c r="L438" s="28">
        <f>_xlfn.MAXIFS(Grades!$P:$P,Grades!$A:$A,"="&amp;Alumn_Filtered!$A438,Grades!$J:$J,"=1",Grades!$I:$I,"="&amp;_xlfn.MINIFS(Grades!$I:$I,Grades!$A:$A,"="&amp;$A438))</f>
        <v>0.9</v>
      </c>
      <c r="M438" s="28">
        <f>_xlfn.MINIFS(Grades!$P:$P,Grades!$A:$A,"="&amp;Alumn_Filtered!$A438,Grades!$J:$J,"=1",Grades!$I:$I,"="&amp;_xlfn.MINIFS(Grades!$I:$I,Grades!$A:$A,"="&amp;$A438))</f>
        <v>0.18333333333333335</v>
      </c>
      <c r="N438" s="28">
        <f>IF(G438&lt;&gt;0,SUMIFS(Grades!$P:$P,Grades!$P:$P,"&gt;0",Grades!$A:$A,"="&amp;Alumn_Filtered!$A438,Grades!$J:$J,"=1",Grades!$I:$I,"="&amp;_xlfn.MINIFS(Grades!$I:$I,Grades!$A:$A,"="&amp;$A438))/COUNTIFS(Grades!P:P,"&lt;&gt;BAD",Grades!P:P,"&lt;&gt;DRP",Grades!P:P,"&lt;&gt;CVL",Grades!$A:$A,"="&amp;Alumn_Filtered!$A438,Grades!$J:$J,"=1",Grades!$I:$I,"="&amp;_xlfn.MINIFS(Grades!$I:$I,Grades!$A:$A,"="&amp;$A438)),0)</f>
        <v>0.46111111111111108</v>
      </c>
      <c r="O438">
        <f>COUNTIFS(Grades!$A:$A,"="&amp;Alumn_Filtered!$A438,Grades!$J:$J,"=2",Grades!$I:$I,"="&amp;_xlfn.MINIFS(Grades!$I:$I,Grades!$A:$A,"="&amp;$A438))</f>
        <v>8</v>
      </c>
      <c r="P438">
        <f>COUNTIFS(Grades!$A:$A,"="&amp;Alumn_Filtered!$A438,Grades!$P:$P,"=DRP",Grades!$J:$J,"=2",Grades!$I:$I,"="&amp;_xlfn.MINIFS(Grades!$I:$I,Grades!$A:$A,"="&amp;$A438))</f>
        <v>1</v>
      </c>
      <c r="Q438">
        <f>COUNTIFS(Grades!$A:$A,"="&amp;Alumn_Filtered!$A438,Grades!$P:$P,"=BAD",Grades!$J:$J,"=2",Grades!$I:$I,"="&amp;_xlfn.MINIFS(Grades!$I:$I,Grades!$A:$A,"="&amp;$A438))</f>
        <v>1</v>
      </c>
      <c r="R438">
        <f>COUNTIFS(Grades!$A:$A,"="&amp;Alumn_Filtered!$A438,Grades!$P:$P,"CVL",Grades!$J:$J,"=2",Grades!$I:$I,"="&amp;_xlfn.MINIFS(Grades!$I:$I,Grades!$A:$A,"="&amp;$A438))</f>
        <v>0</v>
      </c>
      <c r="S438">
        <f t="shared" si="111"/>
        <v>6</v>
      </c>
      <c r="T438">
        <f>COUNTIFS(Grades!$A:$A,"="&amp;Alumn_Filtered!$A438,Grades!$J:$J,"=2",Grades!$P:$P,"&gt;=0.5",Grades!$I:$I,"="&amp;_xlfn.MINIFS(Grades!$I:$I,Grades!$A:$A,"="&amp;$A438))</f>
        <v>4</v>
      </c>
      <c r="U438" s="28">
        <f t="shared" si="101"/>
        <v>0.66666666666666663</v>
      </c>
      <c r="V438">
        <f>COUNTIFS(Grades!$A:$A,"="&amp;Alumn_Filtered!$A438,Grades!$J:$J,"=2",Grades!$P:$P,"&lt;0.5",Grades!$I:$I,"="&amp;_xlfn.MINIFS(Grades!$I:$I,Grades!$A:$A,"="&amp;$A438))</f>
        <v>2</v>
      </c>
      <c r="W438" s="28">
        <f t="shared" si="102"/>
        <v>0.33333333333333331</v>
      </c>
      <c r="X438" s="28">
        <f>_xlfn.MAXIFS(Grades!$P:$P,Grades!$A:$A,"="&amp;Alumn_Filtered!$A438,Grades!$J:$J,"=2",Grades!$I:$I,"="&amp;_xlfn.MINIFS(Grades!$I:$I,Grades!$A:$A,"="&amp;$A438))</f>
        <v>0.79999999999999993</v>
      </c>
      <c r="Y438" s="28">
        <f>_xlfn.MINIFS(Grades!$P:$P,Grades!$A:$A,"="&amp;Alumn_Filtered!$A438,Grades!$J:$J,"=2",Grades!$I:$I,"="&amp;_xlfn.MINIFS(Grades!$I:$I,Grades!$A:$A,"="&amp;$A438))</f>
        <v>0.45</v>
      </c>
      <c r="Z438" s="28">
        <f>IF(S438&lt;&gt;0,SUMIFS(Grades!$P:$P,Grades!$P:$P,"&gt;0",Grades!$A:$A,"="&amp;Alumn_Filtered!$A438,Grades!$J:$J,"=2",Grades!$I:$I,"="&amp;_xlfn.MINIFS(Grades!$I:$I,Grades!$A:$A,"="&amp;$A438))/COUNTIFS(Grades!P:P,"&lt;&gt;BAD",Grades!P:P,"&lt;&gt;DRP",Grades!P:P,"&lt;&gt;CVL",Grades!$A:$A,"="&amp;Alumn_Filtered!$A438,Grades!$J:$J,"=2",Grades!$I:$I,"="&amp;_xlfn.MINIFS(Grades!$I:$I,Grades!$A:$A,"="&amp;$A438)),0)</f>
        <v>0.63055555555555554</v>
      </c>
      <c r="AA438" s="28">
        <f t="shared" si="103"/>
        <v>0.16944444444444445</v>
      </c>
      <c r="AB438">
        <f t="shared" ca="1" si="97"/>
        <v>20</v>
      </c>
      <c r="AC438" t="str">
        <f>LEFT(VLOOKUP($A438,Ingresos!$C:$X,5,FALSE),1)</f>
        <v>S</v>
      </c>
      <c r="AD438">
        <f t="shared" si="104"/>
        <v>1</v>
      </c>
      <c r="AE438" t="str">
        <f>LEFT(VLOOKUP($A438,Ingresos!$C:$X,6,FALSE),1)</f>
        <v>R</v>
      </c>
      <c r="AF438">
        <f t="shared" si="105"/>
        <v>1</v>
      </c>
      <c r="AG438">
        <f>VLOOKUP($A438,Ingresos!$C:$X,9,FALSE)</f>
        <v>556</v>
      </c>
      <c r="AH438" s="28">
        <f t="shared" si="106"/>
        <v>0.56401944894651534</v>
      </c>
      <c r="AI438">
        <f>VLOOKUP($A438,Ingresos!$C:$X,10,FALSE)</f>
        <v>562</v>
      </c>
      <c r="AJ438" s="28">
        <f t="shared" si="107"/>
        <v>0.57374392220421389</v>
      </c>
      <c r="AK438">
        <f>VLOOKUP($A438,Ingresos!$C:$X,11,FALSE)</f>
        <v>539</v>
      </c>
      <c r="AL438" s="28">
        <f t="shared" si="108"/>
        <v>0.5364667747163695</v>
      </c>
      <c r="AM438">
        <f>VLOOKUP($A438,Ingresos!$C:$X,12,FALSE)</f>
        <v>594</v>
      </c>
      <c r="AN438" s="28">
        <f t="shared" si="109"/>
        <v>0.62560777957860614</v>
      </c>
      <c r="AO438">
        <f>VLOOKUP($A438,Ingresos!$C:$X,18,FALSE)</f>
        <v>13</v>
      </c>
      <c r="AP438">
        <f t="shared" si="112"/>
        <v>13</v>
      </c>
      <c r="AQ438" t="str">
        <f>VLOOKUP($A438,Ingresos!$C:$X,19,FALSE)</f>
        <v>H1</v>
      </c>
      <c r="AR438">
        <f t="shared" si="110"/>
        <v>1</v>
      </c>
      <c r="AS438">
        <f>VLOOKUP($A438,Ingresos!$C:$X,22,FALSE)</f>
        <v>0</v>
      </c>
    </row>
    <row r="439" spans="1:45" x14ac:dyDescent="0.25">
      <c r="A439">
        <v>196832874</v>
      </c>
      <c r="B439">
        <f>IF((_xlfn.MAXIFS(Grades!$I:$I,Grades!$A:$A,"="&amp;$A439)-_xlfn.MINIFS(Grades!$I:$I,Grades!$A:$A,"="&amp;$A439))=0,0,1)</f>
        <v>1</v>
      </c>
      <c r="C439">
        <f>COUNTIFS(Grades!$A:$A,"="&amp;Alumn_Filtered!$A439,Grades!$J:$J,"=1",Grades!$I:$I,"="&amp;_xlfn.MINIFS(Grades!$I:$I,Grades!$A:$A,"="&amp;$A439))</f>
        <v>6</v>
      </c>
      <c r="D439">
        <f>COUNTIFS(Grades!$A:$A,"="&amp;Alumn_Filtered!$A439,Grades!$P:$P,"=DRP",Grades!$J:$J,"=1",Grades!$I:$I,"="&amp;_xlfn.MINIFS(Grades!$I:$I,Grades!$A:$A,"="&amp;$A439))</f>
        <v>0</v>
      </c>
      <c r="E439">
        <f>COUNTIFS(Grades!$A:$A,"="&amp;Alumn_Filtered!$A439,Grades!$P:$P,"=BAD",Grades!$J:$J,"=1",Grades!$I:$I,"="&amp;_xlfn.MINIFS(Grades!$I:$I,Grades!$A:$A,"="&amp;$A439))</f>
        <v>0</v>
      </c>
      <c r="F439">
        <f>COUNTIFS(Grades!$A:$A,"="&amp;Alumn_Filtered!$A439,Grades!$P:$P,"CVL",Grades!$J:$J,"=1",Grades!$I:$I,"="&amp;_xlfn.MINIFS(Grades!$I:$I,Grades!$A:$A,"="&amp;$A439))</f>
        <v>0</v>
      </c>
      <c r="G439" s="30">
        <f t="shared" si="98"/>
        <v>6</v>
      </c>
      <c r="H439">
        <f>COUNTIFS(Grades!$A:$A,"="&amp;Alumn_Filtered!$A439,Grades!$J:$J,"=1",Grades!$P:$P,"&gt;=0.5",Grades!$I:$I,"="&amp;_xlfn.MINIFS(Grades!$I:$I,Grades!$A:$A,"="&amp;$A439))</f>
        <v>5</v>
      </c>
      <c r="I439" s="28">
        <f t="shared" si="99"/>
        <v>0.83333333333333337</v>
      </c>
      <c r="J439">
        <f>COUNTIFS(Grades!$A:$A,"="&amp;Alumn_Filtered!$A439,Grades!$J:$J,"=1",Grades!$P:$P,"&lt;0.5",Grades!$I:$I,"="&amp;_xlfn.MINIFS(Grades!$I:$I,Grades!$A:$A,"="&amp;$A439))</f>
        <v>1</v>
      </c>
      <c r="K439" s="28">
        <f t="shared" si="100"/>
        <v>0.16666666666666666</v>
      </c>
      <c r="L439" s="28">
        <f>_xlfn.MAXIFS(Grades!$P:$P,Grades!$A:$A,"="&amp;Alumn_Filtered!$A439,Grades!$J:$J,"=1",Grades!$I:$I,"="&amp;_xlfn.MINIFS(Grades!$I:$I,Grades!$A:$A,"="&amp;$A439))</f>
        <v>0.9</v>
      </c>
      <c r="M439" s="28">
        <f>_xlfn.MINIFS(Grades!$P:$P,Grades!$A:$A,"="&amp;Alumn_Filtered!$A439,Grades!$J:$J,"=1",Grades!$I:$I,"="&amp;_xlfn.MINIFS(Grades!$I:$I,Grades!$A:$A,"="&amp;$A439))</f>
        <v>0.33333333333333331</v>
      </c>
      <c r="N439" s="28">
        <f>IF(G439&lt;&gt;0,SUMIFS(Grades!$P:$P,Grades!$P:$P,"&gt;0",Grades!$A:$A,"="&amp;Alumn_Filtered!$A439,Grades!$J:$J,"=1",Grades!$I:$I,"="&amp;_xlfn.MINIFS(Grades!$I:$I,Grades!$A:$A,"="&amp;$A439))/COUNTIFS(Grades!P:P,"&lt;&gt;BAD",Grades!P:P,"&lt;&gt;DRP",Grades!P:P,"&lt;&gt;CVL",Grades!$A:$A,"="&amp;Alumn_Filtered!$A439,Grades!$J:$J,"=1",Grades!$I:$I,"="&amp;_xlfn.MINIFS(Grades!$I:$I,Grades!$A:$A,"="&amp;$A439)),0)</f>
        <v>0.56111111111111112</v>
      </c>
      <c r="O439">
        <f>COUNTIFS(Grades!$A:$A,"="&amp;Alumn_Filtered!$A439,Grades!$J:$J,"=2",Grades!$I:$I,"="&amp;_xlfn.MINIFS(Grades!$I:$I,Grades!$A:$A,"="&amp;$A439))</f>
        <v>6</v>
      </c>
      <c r="P439">
        <f>COUNTIFS(Grades!$A:$A,"="&amp;Alumn_Filtered!$A439,Grades!$P:$P,"=DRP",Grades!$J:$J,"=2",Grades!$I:$I,"="&amp;_xlfn.MINIFS(Grades!$I:$I,Grades!$A:$A,"="&amp;$A439))</f>
        <v>0</v>
      </c>
      <c r="Q439">
        <f>COUNTIFS(Grades!$A:$A,"="&amp;Alumn_Filtered!$A439,Grades!$P:$P,"=BAD",Grades!$J:$J,"=2",Grades!$I:$I,"="&amp;_xlfn.MINIFS(Grades!$I:$I,Grades!$A:$A,"="&amp;$A439))</f>
        <v>0</v>
      </c>
      <c r="R439">
        <f>COUNTIFS(Grades!$A:$A,"="&amp;Alumn_Filtered!$A439,Grades!$P:$P,"CVL",Grades!$J:$J,"=2",Grades!$I:$I,"="&amp;_xlfn.MINIFS(Grades!$I:$I,Grades!$A:$A,"="&amp;$A439))</f>
        <v>0</v>
      </c>
      <c r="S439">
        <f t="shared" si="111"/>
        <v>6</v>
      </c>
      <c r="T439">
        <f>COUNTIFS(Grades!$A:$A,"="&amp;Alumn_Filtered!$A439,Grades!$J:$J,"=2",Grades!$P:$P,"&gt;=0.5",Grades!$I:$I,"="&amp;_xlfn.MINIFS(Grades!$I:$I,Grades!$A:$A,"="&amp;$A439))</f>
        <v>2</v>
      </c>
      <c r="U439" s="28">
        <f t="shared" si="101"/>
        <v>0.33333333333333331</v>
      </c>
      <c r="V439">
        <f>COUNTIFS(Grades!$A:$A,"="&amp;Alumn_Filtered!$A439,Grades!$J:$J,"=2",Grades!$P:$P,"&lt;0.5",Grades!$I:$I,"="&amp;_xlfn.MINIFS(Grades!$I:$I,Grades!$A:$A,"="&amp;$A439))</f>
        <v>4</v>
      </c>
      <c r="W439" s="28">
        <f t="shared" si="102"/>
        <v>0.66666666666666663</v>
      </c>
      <c r="X439" s="28">
        <f>_xlfn.MAXIFS(Grades!$P:$P,Grades!$A:$A,"="&amp;Alumn_Filtered!$A439,Grades!$J:$J,"=2",Grades!$I:$I,"="&amp;_xlfn.MINIFS(Grades!$I:$I,Grades!$A:$A,"="&amp;$A439))</f>
        <v>0.8666666666666667</v>
      </c>
      <c r="Y439" s="28">
        <f>_xlfn.MINIFS(Grades!$P:$P,Grades!$A:$A,"="&amp;Alumn_Filtered!$A439,Grades!$J:$J,"=2",Grades!$I:$I,"="&amp;_xlfn.MINIFS(Grades!$I:$I,Grades!$A:$A,"="&amp;$A439))</f>
        <v>0.25</v>
      </c>
      <c r="Z439" s="28">
        <f>IF(S439&lt;&gt;0,SUMIFS(Grades!$P:$P,Grades!$P:$P,"&gt;0",Grades!$A:$A,"="&amp;Alumn_Filtered!$A439,Grades!$J:$J,"=2",Grades!$I:$I,"="&amp;_xlfn.MINIFS(Grades!$I:$I,Grades!$A:$A,"="&amp;$A439))/COUNTIFS(Grades!P:P,"&lt;&gt;BAD",Grades!P:P,"&lt;&gt;DRP",Grades!P:P,"&lt;&gt;CVL",Grades!$A:$A,"="&amp;Alumn_Filtered!$A439,Grades!$J:$J,"=2",Grades!$I:$I,"="&amp;_xlfn.MINIFS(Grades!$I:$I,Grades!$A:$A,"="&amp;$A439)),0)</f>
        <v>0.49999999999999994</v>
      </c>
      <c r="AA439" s="28">
        <f t="shared" si="103"/>
        <v>-6.1111111111111172E-2</v>
      </c>
      <c r="AB439">
        <f t="shared" ca="1" si="97"/>
        <v>20</v>
      </c>
      <c r="AC439" t="str">
        <f>LEFT(VLOOKUP($A439,Ingresos!$C:$X,5,FALSE),1)</f>
        <v>S</v>
      </c>
      <c r="AD439">
        <f t="shared" si="104"/>
        <v>1</v>
      </c>
      <c r="AE439" t="str">
        <f>LEFT(VLOOKUP($A439,Ingresos!$C:$X,6,FALSE),1)</f>
        <v>R</v>
      </c>
      <c r="AF439">
        <f t="shared" si="105"/>
        <v>1</v>
      </c>
      <c r="AG439">
        <f>VLOOKUP($A439,Ingresos!$C:$X,9,FALSE)</f>
        <v>682</v>
      </c>
      <c r="AH439" s="28">
        <f t="shared" si="106"/>
        <v>0.7682333873581848</v>
      </c>
      <c r="AI439">
        <f>VLOOKUP($A439,Ingresos!$C:$X,10,FALSE)</f>
        <v>759</v>
      </c>
      <c r="AJ439" s="28">
        <f t="shared" si="107"/>
        <v>0.89303079416531606</v>
      </c>
      <c r="AK439">
        <f>VLOOKUP($A439,Ingresos!$C:$X,11,FALSE)</f>
        <v>574</v>
      </c>
      <c r="AL439" s="28">
        <f t="shared" si="108"/>
        <v>0.59319286871961097</v>
      </c>
      <c r="AM439">
        <f>VLOOKUP($A439,Ingresos!$C:$X,12,FALSE)</f>
        <v>593</v>
      </c>
      <c r="AN439" s="28">
        <f t="shared" si="109"/>
        <v>0.62398703403565636</v>
      </c>
      <c r="AO439" t="str">
        <f>VLOOKUP($A439,Ingresos!$C:$X,18,FALSE)</f>
        <v>RM</v>
      </c>
      <c r="AP439">
        <f t="shared" si="112"/>
        <v>13</v>
      </c>
      <c r="AQ439" t="str">
        <f>VLOOKUP($A439,Ingresos!$C:$X,19,FALSE)</f>
        <v>H1</v>
      </c>
      <c r="AR439">
        <f t="shared" si="110"/>
        <v>1</v>
      </c>
      <c r="AS439">
        <f>VLOOKUP($A439,Ingresos!$C:$X,22,FALSE)</f>
        <v>6</v>
      </c>
    </row>
    <row r="440" spans="1:45" x14ac:dyDescent="0.25">
      <c r="A440">
        <v>196844384</v>
      </c>
      <c r="B440">
        <f>IF((_xlfn.MAXIFS(Grades!$I:$I,Grades!$A:$A,"="&amp;$A440)-_xlfn.MINIFS(Grades!$I:$I,Grades!$A:$A,"="&amp;$A440))=0,0,1)</f>
        <v>1</v>
      </c>
      <c r="C440">
        <f>COUNTIFS(Grades!$A:$A,"="&amp;Alumn_Filtered!$A440,Grades!$J:$J,"=1",Grades!$I:$I,"="&amp;_xlfn.MINIFS(Grades!$I:$I,Grades!$A:$A,"="&amp;$A440))</f>
        <v>6</v>
      </c>
      <c r="D440">
        <f>COUNTIFS(Grades!$A:$A,"="&amp;Alumn_Filtered!$A440,Grades!$P:$P,"=DRP",Grades!$J:$J,"=1",Grades!$I:$I,"="&amp;_xlfn.MINIFS(Grades!$I:$I,Grades!$A:$A,"="&amp;$A440))</f>
        <v>0</v>
      </c>
      <c r="E440">
        <f>COUNTIFS(Grades!$A:$A,"="&amp;Alumn_Filtered!$A440,Grades!$P:$P,"=BAD",Grades!$J:$J,"=1",Grades!$I:$I,"="&amp;_xlfn.MINIFS(Grades!$I:$I,Grades!$A:$A,"="&amp;$A440))</f>
        <v>1</v>
      </c>
      <c r="F440">
        <f>COUNTIFS(Grades!$A:$A,"="&amp;Alumn_Filtered!$A440,Grades!$P:$P,"CVL",Grades!$J:$J,"=1",Grades!$I:$I,"="&amp;_xlfn.MINIFS(Grades!$I:$I,Grades!$A:$A,"="&amp;$A440))</f>
        <v>0</v>
      </c>
      <c r="G440" s="30">
        <f t="shared" si="98"/>
        <v>5</v>
      </c>
      <c r="H440">
        <f>COUNTIFS(Grades!$A:$A,"="&amp;Alumn_Filtered!$A440,Grades!$J:$J,"=1",Grades!$P:$P,"&gt;=0.5",Grades!$I:$I,"="&amp;_xlfn.MINIFS(Grades!$I:$I,Grades!$A:$A,"="&amp;$A440))</f>
        <v>5</v>
      </c>
      <c r="I440" s="28">
        <f t="shared" si="99"/>
        <v>1</v>
      </c>
      <c r="J440">
        <f>COUNTIFS(Grades!$A:$A,"="&amp;Alumn_Filtered!$A440,Grades!$J:$J,"=1",Grades!$P:$P,"&lt;0.5",Grades!$I:$I,"="&amp;_xlfn.MINIFS(Grades!$I:$I,Grades!$A:$A,"="&amp;$A440))</f>
        <v>0</v>
      </c>
      <c r="K440" s="28">
        <f t="shared" si="100"/>
        <v>0</v>
      </c>
      <c r="L440" s="28">
        <f>_xlfn.MAXIFS(Grades!$P:$P,Grades!$A:$A,"="&amp;Alumn_Filtered!$A440,Grades!$J:$J,"=1",Grades!$I:$I,"="&amp;_xlfn.MINIFS(Grades!$I:$I,Grades!$A:$A,"="&amp;$A440))</f>
        <v>0.83333333333333337</v>
      </c>
      <c r="M440" s="28">
        <f>_xlfn.MINIFS(Grades!$P:$P,Grades!$A:$A,"="&amp;Alumn_Filtered!$A440,Grades!$J:$J,"=1",Grades!$I:$I,"="&amp;_xlfn.MINIFS(Grades!$I:$I,Grades!$A:$A,"="&amp;$A440))</f>
        <v>0.5</v>
      </c>
      <c r="N440" s="28">
        <f>IF(G440&lt;&gt;0,SUMIFS(Grades!$P:$P,Grades!$P:$P,"&gt;0",Grades!$A:$A,"="&amp;Alumn_Filtered!$A440,Grades!$J:$J,"=1",Grades!$I:$I,"="&amp;_xlfn.MINIFS(Grades!$I:$I,Grades!$A:$A,"="&amp;$A440))/COUNTIFS(Grades!P:P,"&lt;&gt;BAD",Grades!P:P,"&lt;&gt;DRP",Grades!P:P,"&lt;&gt;CVL",Grades!$A:$A,"="&amp;Alumn_Filtered!$A440,Grades!$J:$J,"=1",Grades!$I:$I,"="&amp;_xlfn.MINIFS(Grades!$I:$I,Grades!$A:$A,"="&amp;$A440)),0)</f>
        <v>0.65666666666666673</v>
      </c>
      <c r="O440">
        <f>COUNTIFS(Grades!$A:$A,"="&amp;Alumn_Filtered!$A440,Grades!$J:$J,"=2",Grades!$I:$I,"="&amp;_xlfn.MINIFS(Grades!$I:$I,Grades!$A:$A,"="&amp;$A440))</f>
        <v>7</v>
      </c>
      <c r="P440">
        <f>COUNTIFS(Grades!$A:$A,"="&amp;Alumn_Filtered!$A440,Grades!$P:$P,"=DRP",Grades!$J:$J,"=2",Grades!$I:$I,"="&amp;_xlfn.MINIFS(Grades!$I:$I,Grades!$A:$A,"="&amp;$A440))</f>
        <v>0</v>
      </c>
      <c r="Q440">
        <f>COUNTIFS(Grades!$A:$A,"="&amp;Alumn_Filtered!$A440,Grades!$P:$P,"=BAD",Grades!$J:$J,"=2",Grades!$I:$I,"="&amp;_xlfn.MINIFS(Grades!$I:$I,Grades!$A:$A,"="&amp;$A440))</f>
        <v>0</v>
      </c>
      <c r="R440">
        <f>COUNTIFS(Grades!$A:$A,"="&amp;Alumn_Filtered!$A440,Grades!$P:$P,"CVL",Grades!$J:$J,"=2",Grades!$I:$I,"="&amp;_xlfn.MINIFS(Grades!$I:$I,Grades!$A:$A,"="&amp;$A440))</f>
        <v>0</v>
      </c>
      <c r="S440">
        <f t="shared" si="111"/>
        <v>7</v>
      </c>
      <c r="T440">
        <f>COUNTIFS(Grades!$A:$A,"="&amp;Alumn_Filtered!$A440,Grades!$J:$J,"=2",Grades!$P:$P,"&gt;=0.5",Grades!$I:$I,"="&amp;_xlfn.MINIFS(Grades!$I:$I,Grades!$A:$A,"="&amp;$A440))</f>
        <v>2</v>
      </c>
      <c r="U440" s="28">
        <f t="shared" si="101"/>
        <v>0.2857142857142857</v>
      </c>
      <c r="V440">
        <f>COUNTIFS(Grades!$A:$A,"="&amp;Alumn_Filtered!$A440,Grades!$J:$J,"=2",Grades!$P:$P,"&lt;0.5",Grades!$I:$I,"="&amp;_xlfn.MINIFS(Grades!$I:$I,Grades!$A:$A,"="&amp;$A440))</f>
        <v>5</v>
      </c>
      <c r="W440" s="28">
        <f t="shared" si="102"/>
        <v>0.7142857142857143</v>
      </c>
      <c r="X440" s="28">
        <f>_xlfn.MAXIFS(Grades!$P:$P,Grades!$A:$A,"="&amp;Alumn_Filtered!$A440,Grades!$J:$J,"=2",Grades!$I:$I,"="&amp;_xlfn.MINIFS(Grades!$I:$I,Grades!$A:$A,"="&amp;$A440))</f>
        <v>0.9</v>
      </c>
      <c r="Y440" s="28">
        <f>_xlfn.MINIFS(Grades!$P:$P,Grades!$A:$A,"="&amp;Alumn_Filtered!$A440,Grades!$J:$J,"=2",Grades!$I:$I,"="&amp;_xlfn.MINIFS(Grades!$I:$I,Grades!$A:$A,"="&amp;$A440))</f>
        <v>0.16666666666666666</v>
      </c>
      <c r="Z440" s="28">
        <f>IF(S440&lt;&gt;0,SUMIFS(Grades!$P:$P,Grades!$P:$P,"&gt;0",Grades!$A:$A,"="&amp;Alumn_Filtered!$A440,Grades!$J:$J,"=2",Grades!$I:$I,"="&amp;_xlfn.MINIFS(Grades!$I:$I,Grades!$A:$A,"="&amp;$A440))/COUNTIFS(Grades!P:P,"&lt;&gt;BAD",Grades!P:P,"&lt;&gt;DRP",Grades!P:P,"&lt;&gt;CVL",Grades!$A:$A,"="&amp;Alumn_Filtered!$A440,Grades!$J:$J,"=2",Grades!$I:$I,"="&amp;_xlfn.MINIFS(Grades!$I:$I,Grades!$A:$A,"="&amp;$A440)),0)</f>
        <v>0.46666666666666673</v>
      </c>
      <c r="AA440" s="28">
        <f t="shared" si="103"/>
        <v>-0.19</v>
      </c>
      <c r="AB440">
        <f t="shared" ca="1" si="97"/>
        <v>20</v>
      </c>
      <c r="AC440" t="str">
        <f>LEFT(VLOOKUP($A440,Ingresos!$C:$X,5,FALSE),1)</f>
        <v>S</v>
      </c>
      <c r="AD440">
        <f t="shared" si="104"/>
        <v>1</v>
      </c>
      <c r="AE440" t="str">
        <f>LEFT(VLOOKUP($A440,Ingresos!$C:$X,6,FALSE),1)</f>
        <v>R</v>
      </c>
      <c r="AF440">
        <f t="shared" si="105"/>
        <v>1</v>
      </c>
      <c r="AG440">
        <f>VLOOKUP($A440,Ingresos!$C:$X,9,FALSE)</f>
        <v>523</v>
      </c>
      <c r="AH440" s="28">
        <f t="shared" si="106"/>
        <v>0.51053484602917343</v>
      </c>
      <c r="AI440">
        <f>VLOOKUP($A440,Ingresos!$C:$X,10,FALSE)</f>
        <v>530</v>
      </c>
      <c r="AJ440" s="28">
        <f t="shared" si="107"/>
        <v>0.52188006482982174</v>
      </c>
      <c r="AK440">
        <f>VLOOKUP($A440,Ingresos!$C:$X,11,FALSE)</f>
        <v>582</v>
      </c>
      <c r="AL440" s="28">
        <f t="shared" si="108"/>
        <v>0.60615883306320906</v>
      </c>
      <c r="AM440">
        <f>VLOOKUP($A440,Ingresos!$C:$X,12,FALSE)</f>
        <v>624</v>
      </c>
      <c r="AN440" s="28">
        <f t="shared" si="109"/>
        <v>0.67423014586709884</v>
      </c>
      <c r="AO440" t="str">
        <f>VLOOKUP($A440,Ingresos!$C:$X,18,FALSE)</f>
        <v>RM</v>
      </c>
      <c r="AP440">
        <f t="shared" si="112"/>
        <v>13</v>
      </c>
      <c r="AQ440" t="str">
        <f>VLOOKUP($A440,Ingresos!$C:$X,19,FALSE)</f>
        <v>H1</v>
      </c>
      <c r="AR440">
        <f t="shared" si="110"/>
        <v>1</v>
      </c>
      <c r="AS440">
        <f>VLOOKUP($A440,Ingresos!$C:$X,22,FALSE)</f>
        <v>7</v>
      </c>
    </row>
    <row r="441" spans="1:45" x14ac:dyDescent="0.25">
      <c r="A441">
        <v>196857079</v>
      </c>
      <c r="B441">
        <f>IF((_xlfn.MAXIFS(Grades!$I:$I,Grades!$A:$A,"="&amp;$A441)-_xlfn.MINIFS(Grades!$I:$I,Grades!$A:$A,"="&amp;$A441))=0,0,1)</f>
        <v>0</v>
      </c>
      <c r="C441">
        <f>COUNTIFS(Grades!$A:$A,"="&amp;Alumn_Filtered!$A441,Grades!$J:$J,"=1",Grades!$I:$I,"="&amp;_xlfn.MINIFS(Grades!$I:$I,Grades!$A:$A,"="&amp;$A441))</f>
        <v>6</v>
      </c>
      <c r="D441">
        <f>COUNTIFS(Grades!$A:$A,"="&amp;Alumn_Filtered!$A441,Grades!$P:$P,"=DRP",Grades!$J:$J,"=1",Grades!$I:$I,"="&amp;_xlfn.MINIFS(Grades!$I:$I,Grades!$A:$A,"="&amp;$A441))</f>
        <v>0</v>
      </c>
      <c r="E441">
        <f>COUNTIFS(Grades!$A:$A,"="&amp;Alumn_Filtered!$A441,Grades!$P:$P,"=BAD",Grades!$J:$J,"=1",Grades!$I:$I,"="&amp;_xlfn.MINIFS(Grades!$I:$I,Grades!$A:$A,"="&amp;$A441))</f>
        <v>0</v>
      </c>
      <c r="F441">
        <f>COUNTIFS(Grades!$A:$A,"="&amp;Alumn_Filtered!$A441,Grades!$P:$P,"CVL",Grades!$J:$J,"=1",Grades!$I:$I,"="&amp;_xlfn.MINIFS(Grades!$I:$I,Grades!$A:$A,"="&amp;$A441))</f>
        <v>0</v>
      </c>
      <c r="G441" s="30">
        <f t="shared" si="98"/>
        <v>6</v>
      </c>
      <c r="H441">
        <f>COUNTIFS(Grades!$A:$A,"="&amp;Alumn_Filtered!$A441,Grades!$J:$J,"=1",Grades!$P:$P,"&gt;=0.5",Grades!$I:$I,"="&amp;_xlfn.MINIFS(Grades!$I:$I,Grades!$A:$A,"="&amp;$A441))</f>
        <v>1</v>
      </c>
      <c r="I441" s="28">
        <f t="shared" si="99"/>
        <v>0.16666666666666666</v>
      </c>
      <c r="J441">
        <f>COUNTIFS(Grades!$A:$A,"="&amp;Alumn_Filtered!$A441,Grades!$J:$J,"=1",Grades!$P:$P,"&lt;0.5",Grades!$I:$I,"="&amp;_xlfn.MINIFS(Grades!$I:$I,Grades!$A:$A,"="&amp;$A441))</f>
        <v>5</v>
      </c>
      <c r="K441" s="28">
        <f t="shared" si="100"/>
        <v>0.83333333333333337</v>
      </c>
      <c r="L441" s="28">
        <f>_xlfn.MAXIFS(Grades!$P:$P,Grades!$A:$A,"="&amp;Alumn_Filtered!$A441,Grades!$J:$J,"=1",Grades!$I:$I,"="&amp;_xlfn.MINIFS(Grades!$I:$I,Grades!$A:$A,"="&amp;$A441))</f>
        <v>0.65</v>
      </c>
      <c r="M441" s="28">
        <f>_xlfn.MINIFS(Grades!$P:$P,Grades!$A:$A,"="&amp;Alumn_Filtered!$A441,Grades!$J:$J,"=1",Grades!$I:$I,"="&amp;_xlfn.MINIFS(Grades!$I:$I,Grades!$A:$A,"="&amp;$A441))</f>
        <v>0</v>
      </c>
      <c r="N441" s="28">
        <f>IF(G441&lt;&gt;0,SUMIFS(Grades!$P:$P,Grades!$P:$P,"&gt;0",Grades!$A:$A,"="&amp;Alumn_Filtered!$A441,Grades!$J:$J,"=1",Grades!$I:$I,"="&amp;_xlfn.MINIFS(Grades!$I:$I,Grades!$A:$A,"="&amp;$A441))/COUNTIFS(Grades!P:P,"&lt;&gt;BAD",Grades!P:P,"&lt;&gt;DRP",Grades!P:P,"&lt;&gt;CVL",Grades!$A:$A,"="&amp;Alumn_Filtered!$A441,Grades!$J:$J,"=1",Grades!$I:$I,"="&amp;_xlfn.MINIFS(Grades!$I:$I,Grades!$A:$A,"="&amp;$A441)),0)</f>
        <v>0.21666666666666665</v>
      </c>
      <c r="O441">
        <f>COUNTIFS(Grades!$A:$A,"="&amp;Alumn_Filtered!$A441,Grades!$J:$J,"=2",Grades!$I:$I,"="&amp;_xlfn.MINIFS(Grades!$I:$I,Grades!$A:$A,"="&amp;$A441))</f>
        <v>8</v>
      </c>
      <c r="P441">
        <f>COUNTIFS(Grades!$A:$A,"="&amp;Alumn_Filtered!$A441,Grades!$P:$P,"=DRP",Grades!$J:$J,"=2",Grades!$I:$I,"="&amp;_xlfn.MINIFS(Grades!$I:$I,Grades!$A:$A,"="&amp;$A441))</f>
        <v>2</v>
      </c>
      <c r="Q441">
        <f>COUNTIFS(Grades!$A:$A,"="&amp;Alumn_Filtered!$A441,Grades!$P:$P,"=BAD",Grades!$J:$J,"=2",Grades!$I:$I,"="&amp;_xlfn.MINIFS(Grades!$I:$I,Grades!$A:$A,"="&amp;$A441))</f>
        <v>6</v>
      </c>
      <c r="R441">
        <f>COUNTIFS(Grades!$A:$A,"="&amp;Alumn_Filtered!$A441,Grades!$P:$P,"CVL",Grades!$J:$J,"=2",Grades!$I:$I,"="&amp;_xlfn.MINIFS(Grades!$I:$I,Grades!$A:$A,"="&amp;$A441))</f>
        <v>0</v>
      </c>
      <c r="S441">
        <f t="shared" si="111"/>
        <v>0</v>
      </c>
      <c r="T441">
        <f>COUNTIFS(Grades!$A:$A,"="&amp;Alumn_Filtered!$A441,Grades!$J:$J,"=2",Grades!$P:$P,"&gt;=0.5",Grades!$I:$I,"="&amp;_xlfn.MINIFS(Grades!$I:$I,Grades!$A:$A,"="&amp;$A441))</f>
        <v>0</v>
      </c>
      <c r="U441" s="28">
        <f t="shared" si="101"/>
        <v>0</v>
      </c>
      <c r="V441">
        <f>COUNTIFS(Grades!$A:$A,"="&amp;Alumn_Filtered!$A441,Grades!$J:$J,"=2",Grades!$P:$P,"&lt;0.5",Grades!$I:$I,"="&amp;_xlfn.MINIFS(Grades!$I:$I,Grades!$A:$A,"="&amp;$A441))</f>
        <v>0</v>
      </c>
      <c r="W441" s="28">
        <f t="shared" si="102"/>
        <v>0</v>
      </c>
      <c r="X441" s="28">
        <f>_xlfn.MAXIFS(Grades!$P:$P,Grades!$A:$A,"="&amp;Alumn_Filtered!$A441,Grades!$J:$J,"=2",Grades!$I:$I,"="&amp;_xlfn.MINIFS(Grades!$I:$I,Grades!$A:$A,"="&amp;$A441))</f>
        <v>0</v>
      </c>
      <c r="Y441" s="28">
        <f>_xlfn.MINIFS(Grades!$P:$P,Grades!$A:$A,"="&amp;Alumn_Filtered!$A441,Grades!$J:$J,"=2",Grades!$I:$I,"="&amp;_xlfn.MINIFS(Grades!$I:$I,Grades!$A:$A,"="&amp;$A441))</f>
        <v>0</v>
      </c>
      <c r="Z441" s="28">
        <f>IF(S441&lt;&gt;0,SUMIFS(Grades!$P:$P,Grades!$P:$P,"&gt;0",Grades!$A:$A,"="&amp;Alumn_Filtered!$A441,Grades!$J:$J,"=2",Grades!$I:$I,"="&amp;_xlfn.MINIFS(Grades!$I:$I,Grades!$A:$A,"="&amp;$A441))/COUNTIFS(Grades!P:P,"&lt;&gt;BAD",Grades!P:P,"&lt;&gt;DRP",Grades!P:P,"&lt;&gt;CVL",Grades!$A:$A,"="&amp;Alumn_Filtered!$A441,Grades!$J:$J,"=2",Grades!$I:$I,"="&amp;_xlfn.MINIFS(Grades!$I:$I,Grades!$A:$A,"="&amp;$A441)),0)</f>
        <v>0</v>
      </c>
      <c r="AA441" s="28">
        <f t="shared" si="103"/>
        <v>-0.21666666666666665</v>
      </c>
      <c r="AB441">
        <f t="shared" ca="1" si="97"/>
        <v>20</v>
      </c>
      <c r="AC441" t="str">
        <f>LEFT(VLOOKUP($A441,Ingresos!$C:$X,5,FALSE),1)</f>
        <v>S</v>
      </c>
      <c r="AD441">
        <f t="shared" si="104"/>
        <v>1</v>
      </c>
      <c r="AE441" t="str">
        <f>LEFT(VLOOKUP($A441,Ingresos!$C:$X,6,FALSE),1)</f>
        <v>R</v>
      </c>
      <c r="AF441">
        <f t="shared" si="105"/>
        <v>1</v>
      </c>
      <c r="AG441">
        <f>VLOOKUP($A441,Ingresos!$C:$X,9,FALSE)</f>
        <v>425</v>
      </c>
      <c r="AH441" s="28">
        <f t="shared" si="106"/>
        <v>0.35170178282009723</v>
      </c>
      <c r="AI441">
        <f>VLOOKUP($A441,Ingresos!$C:$X,10,FALSE)</f>
        <v>425</v>
      </c>
      <c r="AJ441" s="28">
        <f t="shared" si="107"/>
        <v>0.35170178282009723</v>
      </c>
      <c r="AK441">
        <f>VLOOKUP($A441,Ingresos!$C:$X,11,FALSE)</f>
        <v>501</v>
      </c>
      <c r="AL441" s="28">
        <f t="shared" si="108"/>
        <v>0.47487844408427876</v>
      </c>
      <c r="AM441">
        <f>VLOOKUP($A441,Ingresos!$C:$X,12,FALSE)</f>
        <v>552</v>
      </c>
      <c r="AN441" s="28">
        <f t="shared" si="109"/>
        <v>0.55753646677471635</v>
      </c>
      <c r="AO441" t="str">
        <f>VLOOKUP($A441,Ingresos!$C:$X,18,FALSE)</f>
        <v>VI</v>
      </c>
      <c r="AP441">
        <f t="shared" si="112"/>
        <v>6</v>
      </c>
      <c r="AQ441" t="str">
        <f>VLOOKUP($A441,Ingresos!$C:$X,19,FALSE)</f>
        <v>H1</v>
      </c>
      <c r="AR441">
        <f t="shared" si="110"/>
        <v>1</v>
      </c>
      <c r="AS441">
        <f>VLOOKUP($A441,Ingresos!$C:$X,22,FALSE)</f>
        <v>11</v>
      </c>
    </row>
    <row r="442" spans="1:45" x14ac:dyDescent="0.25">
      <c r="A442">
        <v>196858490</v>
      </c>
      <c r="B442">
        <f>IF((_xlfn.MAXIFS(Grades!$I:$I,Grades!$A:$A,"="&amp;$A442)-_xlfn.MINIFS(Grades!$I:$I,Grades!$A:$A,"="&amp;$A442))=0,0,1)</f>
        <v>1</v>
      </c>
      <c r="C442">
        <f>COUNTIFS(Grades!$A:$A,"="&amp;Alumn_Filtered!$A442,Grades!$J:$J,"=1",Grades!$I:$I,"="&amp;_xlfn.MINIFS(Grades!$I:$I,Grades!$A:$A,"="&amp;$A442))</f>
        <v>9</v>
      </c>
      <c r="D442">
        <f>COUNTIFS(Grades!$A:$A,"="&amp;Alumn_Filtered!$A442,Grades!$P:$P,"=DRP",Grades!$J:$J,"=1",Grades!$I:$I,"="&amp;_xlfn.MINIFS(Grades!$I:$I,Grades!$A:$A,"="&amp;$A442))</f>
        <v>0</v>
      </c>
      <c r="E442">
        <f>COUNTIFS(Grades!$A:$A,"="&amp;Alumn_Filtered!$A442,Grades!$P:$P,"=BAD",Grades!$J:$J,"=1",Grades!$I:$I,"="&amp;_xlfn.MINIFS(Grades!$I:$I,Grades!$A:$A,"="&amp;$A442))</f>
        <v>0</v>
      </c>
      <c r="F442">
        <f>COUNTIFS(Grades!$A:$A,"="&amp;Alumn_Filtered!$A442,Grades!$P:$P,"CVL",Grades!$J:$J,"=1",Grades!$I:$I,"="&amp;_xlfn.MINIFS(Grades!$I:$I,Grades!$A:$A,"="&amp;$A442))</f>
        <v>3</v>
      </c>
      <c r="G442" s="30">
        <f t="shared" si="98"/>
        <v>6</v>
      </c>
      <c r="H442">
        <f>COUNTIFS(Grades!$A:$A,"="&amp;Alumn_Filtered!$A442,Grades!$J:$J,"=1",Grades!$P:$P,"&gt;=0.5",Grades!$I:$I,"="&amp;_xlfn.MINIFS(Grades!$I:$I,Grades!$A:$A,"="&amp;$A442))</f>
        <v>5</v>
      </c>
      <c r="I442" s="28">
        <f t="shared" si="99"/>
        <v>0.83333333333333337</v>
      </c>
      <c r="J442">
        <f>COUNTIFS(Grades!$A:$A,"="&amp;Alumn_Filtered!$A442,Grades!$J:$J,"=1",Grades!$P:$P,"&lt;0.5",Grades!$I:$I,"="&amp;_xlfn.MINIFS(Grades!$I:$I,Grades!$A:$A,"="&amp;$A442))</f>
        <v>1</v>
      </c>
      <c r="K442" s="28">
        <f t="shared" si="100"/>
        <v>0.16666666666666666</v>
      </c>
      <c r="L442" s="28">
        <f>_xlfn.MAXIFS(Grades!$P:$P,Grades!$A:$A,"="&amp;Alumn_Filtered!$A442,Grades!$J:$J,"=1",Grades!$I:$I,"="&amp;_xlfn.MINIFS(Grades!$I:$I,Grades!$A:$A,"="&amp;$A442))</f>
        <v>0.9</v>
      </c>
      <c r="M442" s="28">
        <f>_xlfn.MINIFS(Grades!$P:$P,Grades!$A:$A,"="&amp;Alumn_Filtered!$A442,Grades!$J:$J,"=1",Grades!$I:$I,"="&amp;_xlfn.MINIFS(Grades!$I:$I,Grades!$A:$A,"="&amp;$A442))</f>
        <v>0.16666666666666666</v>
      </c>
      <c r="N442" s="28">
        <f>IF(G442&lt;&gt;0,SUMIFS(Grades!$P:$P,Grades!$P:$P,"&gt;0",Grades!$A:$A,"="&amp;Alumn_Filtered!$A442,Grades!$J:$J,"=1",Grades!$I:$I,"="&amp;_xlfn.MINIFS(Grades!$I:$I,Grades!$A:$A,"="&amp;$A442))/COUNTIFS(Grades!P:P,"&lt;&gt;BAD",Grades!P:P,"&lt;&gt;DRP",Grades!P:P,"&lt;&gt;CVL",Grades!$A:$A,"="&amp;Alumn_Filtered!$A442,Grades!$J:$J,"=1",Grades!$I:$I,"="&amp;_xlfn.MINIFS(Grades!$I:$I,Grades!$A:$A,"="&amp;$A442)),0)</f>
        <v>0.6</v>
      </c>
      <c r="O442">
        <f>COUNTIFS(Grades!$A:$A,"="&amp;Alumn_Filtered!$A442,Grades!$J:$J,"=2",Grades!$I:$I,"="&amp;_xlfn.MINIFS(Grades!$I:$I,Grades!$A:$A,"="&amp;$A442))</f>
        <v>11</v>
      </c>
      <c r="P442">
        <f>COUNTIFS(Grades!$A:$A,"="&amp;Alumn_Filtered!$A442,Grades!$P:$P,"=DRP",Grades!$J:$J,"=2",Grades!$I:$I,"="&amp;_xlfn.MINIFS(Grades!$I:$I,Grades!$A:$A,"="&amp;$A442))</f>
        <v>1</v>
      </c>
      <c r="Q442">
        <f>COUNTIFS(Grades!$A:$A,"="&amp;Alumn_Filtered!$A442,Grades!$P:$P,"=BAD",Grades!$J:$J,"=2",Grades!$I:$I,"="&amp;_xlfn.MINIFS(Grades!$I:$I,Grades!$A:$A,"="&amp;$A442))</f>
        <v>0</v>
      </c>
      <c r="R442">
        <f>COUNTIFS(Grades!$A:$A,"="&amp;Alumn_Filtered!$A442,Grades!$P:$P,"CVL",Grades!$J:$J,"=2",Grades!$I:$I,"="&amp;_xlfn.MINIFS(Grades!$I:$I,Grades!$A:$A,"="&amp;$A442))</f>
        <v>4</v>
      </c>
      <c r="S442">
        <f t="shared" si="111"/>
        <v>6</v>
      </c>
      <c r="T442">
        <f>COUNTIFS(Grades!$A:$A,"="&amp;Alumn_Filtered!$A442,Grades!$J:$J,"=2",Grades!$P:$P,"&gt;=0.5",Grades!$I:$I,"="&amp;_xlfn.MINIFS(Grades!$I:$I,Grades!$A:$A,"="&amp;$A442))</f>
        <v>6</v>
      </c>
      <c r="U442" s="28">
        <f t="shared" si="101"/>
        <v>1</v>
      </c>
      <c r="V442">
        <f>COUNTIFS(Grades!$A:$A,"="&amp;Alumn_Filtered!$A442,Grades!$J:$J,"=2",Grades!$P:$P,"&lt;0.5",Grades!$I:$I,"="&amp;_xlfn.MINIFS(Grades!$I:$I,Grades!$A:$A,"="&amp;$A442))</f>
        <v>0</v>
      </c>
      <c r="W442" s="28">
        <f t="shared" si="102"/>
        <v>0</v>
      </c>
      <c r="X442" s="28">
        <f>_xlfn.MAXIFS(Grades!$P:$P,Grades!$A:$A,"="&amp;Alumn_Filtered!$A442,Grades!$J:$J,"=2",Grades!$I:$I,"="&amp;_xlfn.MINIFS(Grades!$I:$I,Grades!$A:$A,"="&amp;$A442))</f>
        <v>0.9</v>
      </c>
      <c r="Y442" s="28">
        <f>_xlfn.MINIFS(Grades!$P:$P,Grades!$A:$A,"="&amp;Alumn_Filtered!$A442,Grades!$J:$J,"=2",Grades!$I:$I,"="&amp;_xlfn.MINIFS(Grades!$I:$I,Grades!$A:$A,"="&amp;$A442))</f>
        <v>0.5</v>
      </c>
      <c r="Z442" s="28">
        <f>IF(S442&lt;&gt;0,SUMIFS(Grades!$P:$P,Grades!$P:$P,"&gt;0",Grades!$A:$A,"="&amp;Alumn_Filtered!$A442,Grades!$J:$J,"=2",Grades!$I:$I,"="&amp;_xlfn.MINIFS(Grades!$I:$I,Grades!$A:$A,"="&amp;$A442))/COUNTIFS(Grades!P:P,"&lt;&gt;BAD",Grades!P:P,"&lt;&gt;DRP",Grades!P:P,"&lt;&gt;CVL",Grades!$A:$A,"="&amp;Alumn_Filtered!$A442,Grades!$J:$J,"=2",Grades!$I:$I,"="&amp;_xlfn.MINIFS(Grades!$I:$I,Grades!$A:$A,"="&amp;$A442)),0)</f>
        <v>0.63888888888888873</v>
      </c>
      <c r="AA442" s="28">
        <f t="shared" si="103"/>
        <v>3.8888888888888751E-2</v>
      </c>
      <c r="AB442">
        <f t="shared" ca="1" si="97"/>
        <v>20</v>
      </c>
      <c r="AC442" t="str">
        <f>LEFT(VLOOKUP($A442,Ingresos!$C:$X,5,FALSE),1)</f>
        <v>S</v>
      </c>
      <c r="AD442">
        <f t="shared" si="104"/>
        <v>1</v>
      </c>
      <c r="AE442" t="str">
        <f>LEFT(VLOOKUP($A442,Ingresos!$C:$X,6,FALSE),1)</f>
        <v>R</v>
      </c>
      <c r="AF442">
        <f t="shared" si="105"/>
        <v>1</v>
      </c>
      <c r="AG442">
        <f>VLOOKUP($A442,Ingresos!$C:$X,9,FALSE)</f>
        <v>589</v>
      </c>
      <c r="AH442" s="28">
        <f t="shared" si="106"/>
        <v>0.61750405186385737</v>
      </c>
      <c r="AI442">
        <f>VLOOKUP($A442,Ingresos!$C:$X,10,FALSE)</f>
        <v>589</v>
      </c>
      <c r="AJ442" s="28">
        <f t="shared" si="107"/>
        <v>0.61750405186385737</v>
      </c>
      <c r="AK442">
        <f>VLOOKUP($A442,Ingresos!$C:$X,11,FALSE)</f>
        <v>616</v>
      </c>
      <c r="AL442" s="28">
        <f t="shared" si="108"/>
        <v>0.66126418152350086</v>
      </c>
      <c r="AM442">
        <f>VLOOKUP($A442,Ingresos!$C:$X,12,FALSE)</f>
        <v>658</v>
      </c>
      <c r="AN442" s="28">
        <f t="shared" si="109"/>
        <v>0.72933549432739064</v>
      </c>
      <c r="AO442">
        <f>VLOOKUP($A442,Ingresos!$C:$X,18,FALSE)</f>
        <v>13</v>
      </c>
      <c r="AP442">
        <f t="shared" si="112"/>
        <v>13</v>
      </c>
      <c r="AQ442" t="str">
        <f>VLOOKUP($A442,Ingresos!$C:$X,19,FALSE)</f>
        <v>H1</v>
      </c>
      <c r="AR442">
        <f t="shared" si="110"/>
        <v>1</v>
      </c>
      <c r="AS442">
        <f>VLOOKUP($A442,Ingresos!$C:$X,22,FALSE)</f>
        <v>0</v>
      </c>
    </row>
    <row r="443" spans="1:45" x14ac:dyDescent="0.25">
      <c r="A443">
        <v>196860053</v>
      </c>
      <c r="B443">
        <f>IF((_xlfn.MAXIFS(Grades!$I:$I,Grades!$A:$A,"="&amp;$A443)-_xlfn.MINIFS(Grades!$I:$I,Grades!$A:$A,"="&amp;$A443))=0,0,1)</f>
        <v>1</v>
      </c>
      <c r="C443">
        <f>COUNTIFS(Grades!$A:$A,"="&amp;Alumn_Filtered!$A443,Grades!$J:$J,"=1",Grades!$I:$I,"="&amp;_xlfn.MINIFS(Grades!$I:$I,Grades!$A:$A,"="&amp;$A443))</f>
        <v>6</v>
      </c>
      <c r="D443">
        <f>COUNTIFS(Grades!$A:$A,"="&amp;Alumn_Filtered!$A443,Grades!$P:$P,"=DRP",Grades!$J:$J,"=1",Grades!$I:$I,"="&amp;_xlfn.MINIFS(Grades!$I:$I,Grades!$A:$A,"="&amp;$A443))</f>
        <v>0</v>
      </c>
      <c r="E443">
        <f>COUNTIFS(Grades!$A:$A,"="&amp;Alumn_Filtered!$A443,Grades!$P:$P,"=BAD",Grades!$J:$J,"=1",Grades!$I:$I,"="&amp;_xlfn.MINIFS(Grades!$I:$I,Grades!$A:$A,"="&amp;$A443))</f>
        <v>0</v>
      </c>
      <c r="F443">
        <f>COUNTIFS(Grades!$A:$A,"="&amp;Alumn_Filtered!$A443,Grades!$P:$P,"CVL",Grades!$J:$J,"=1",Grades!$I:$I,"="&amp;_xlfn.MINIFS(Grades!$I:$I,Grades!$A:$A,"="&amp;$A443))</f>
        <v>0</v>
      </c>
      <c r="G443" s="30">
        <f t="shared" si="98"/>
        <v>6</v>
      </c>
      <c r="H443">
        <f>COUNTIFS(Grades!$A:$A,"="&amp;Alumn_Filtered!$A443,Grades!$J:$J,"=1",Grades!$P:$P,"&gt;=0.5",Grades!$I:$I,"="&amp;_xlfn.MINIFS(Grades!$I:$I,Grades!$A:$A,"="&amp;$A443))</f>
        <v>6</v>
      </c>
      <c r="I443" s="28">
        <f t="shared" si="99"/>
        <v>1</v>
      </c>
      <c r="J443">
        <f>COUNTIFS(Grades!$A:$A,"="&amp;Alumn_Filtered!$A443,Grades!$J:$J,"=1",Grades!$P:$P,"&lt;0.5",Grades!$I:$I,"="&amp;_xlfn.MINIFS(Grades!$I:$I,Grades!$A:$A,"="&amp;$A443))</f>
        <v>0</v>
      </c>
      <c r="K443" s="28">
        <f t="shared" si="100"/>
        <v>0</v>
      </c>
      <c r="L443" s="28">
        <f>_xlfn.MAXIFS(Grades!$P:$P,Grades!$A:$A,"="&amp;Alumn_Filtered!$A443,Grades!$J:$J,"=1",Grades!$I:$I,"="&amp;_xlfn.MINIFS(Grades!$I:$I,Grades!$A:$A,"="&amp;$A443))</f>
        <v>0.98333333333333339</v>
      </c>
      <c r="M443" s="28">
        <f>_xlfn.MINIFS(Grades!$P:$P,Grades!$A:$A,"="&amp;Alumn_Filtered!$A443,Grades!$J:$J,"=1",Grades!$I:$I,"="&amp;_xlfn.MINIFS(Grades!$I:$I,Grades!$A:$A,"="&amp;$A443))</f>
        <v>0.75</v>
      </c>
      <c r="N443" s="28">
        <f>IF(G443&lt;&gt;0,SUMIFS(Grades!$P:$P,Grades!$P:$P,"&gt;0",Grades!$A:$A,"="&amp;Alumn_Filtered!$A443,Grades!$J:$J,"=1",Grades!$I:$I,"="&amp;_xlfn.MINIFS(Grades!$I:$I,Grades!$A:$A,"="&amp;$A443))/COUNTIFS(Grades!P:P,"&lt;&gt;BAD",Grades!P:P,"&lt;&gt;DRP",Grades!P:P,"&lt;&gt;CVL",Grades!$A:$A,"="&amp;Alumn_Filtered!$A443,Grades!$J:$J,"=1",Grades!$I:$I,"="&amp;_xlfn.MINIFS(Grades!$I:$I,Grades!$A:$A,"="&amp;$A443)),0)</f>
        <v>0.8833333333333333</v>
      </c>
      <c r="O443">
        <f>COUNTIFS(Grades!$A:$A,"="&amp;Alumn_Filtered!$A443,Grades!$J:$J,"=2",Grades!$I:$I,"="&amp;_xlfn.MINIFS(Grades!$I:$I,Grades!$A:$A,"="&amp;$A443))</f>
        <v>6</v>
      </c>
      <c r="P443">
        <f>COUNTIFS(Grades!$A:$A,"="&amp;Alumn_Filtered!$A443,Grades!$P:$P,"=DRP",Grades!$J:$J,"=2",Grades!$I:$I,"="&amp;_xlfn.MINIFS(Grades!$I:$I,Grades!$A:$A,"="&amp;$A443))</f>
        <v>0</v>
      </c>
      <c r="Q443">
        <f>COUNTIFS(Grades!$A:$A,"="&amp;Alumn_Filtered!$A443,Grades!$P:$P,"=BAD",Grades!$J:$J,"=2",Grades!$I:$I,"="&amp;_xlfn.MINIFS(Grades!$I:$I,Grades!$A:$A,"="&amp;$A443))</f>
        <v>0</v>
      </c>
      <c r="R443">
        <f>COUNTIFS(Grades!$A:$A,"="&amp;Alumn_Filtered!$A443,Grades!$P:$P,"CVL",Grades!$J:$J,"=2",Grades!$I:$I,"="&amp;_xlfn.MINIFS(Grades!$I:$I,Grades!$A:$A,"="&amp;$A443))</f>
        <v>0</v>
      </c>
      <c r="S443">
        <f t="shared" si="111"/>
        <v>6</v>
      </c>
      <c r="T443">
        <f>COUNTIFS(Grades!$A:$A,"="&amp;Alumn_Filtered!$A443,Grades!$J:$J,"=2",Grades!$P:$P,"&gt;=0.5",Grades!$I:$I,"="&amp;_xlfn.MINIFS(Grades!$I:$I,Grades!$A:$A,"="&amp;$A443))</f>
        <v>6</v>
      </c>
      <c r="U443" s="28">
        <f t="shared" si="101"/>
        <v>1</v>
      </c>
      <c r="V443">
        <f>COUNTIFS(Grades!$A:$A,"="&amp;Alumn_Filtered!$A443,Grades!$J:$J,"=2",Grades!$P:$P,"&lt;0.5",Grades!$I:$I,"="&amp;_xlfn.MINIFS(Grades!$I:$I,Grades!$A:$A,"="&amp;$A443))</f>
        <v>0</v>
      </c>
      <c r="W443" s="28">
        <f t="shared" si="102"/>
        <v>0</v>
      </c>
      <c r="X443" s="28">
        <f>_xlfn.MAXIFS(Grades!$P:$P,Grades!$A:$A,"="&amp;Alumn_Filtered!$A443,Grades!$J:$J,"=2",Grades!$I:$I,"="&amp;_xlfn.MINIFS(Grades!$I:$I,Grades!$A:$A,"="&amp;$A443))</f>
        <v>0.8666666666666667</v>
      </c>
      <c r="Y443" s="28">
        <f>_xlfn.MINIFS(Grades!$P:$P,Grades!$A:$A,"="&amp;Alumn_Filtered!$A443,Grades!$J:$J,"=2",Grades!$I:$I,"="&amp;_xlfn.MINIFS(Grades!$I:$I,Grades!$A:$A,"="&amp;$A443))</f>
        <v>0.56666666666666676</v>
      </c>
      <c r="Z443" s="28">
        <f>IF(S443&lt;&gt;0,SUMIFS(Grades!$P:$P,Grades!$P:$P,"&gt;0",Grades!$A:$A,"="&amp;Alumn_Filtered!$A443,Grades!$J:$J,"=2",Grades!$I:$I,"="&amp;_xlfn.MINIFS(Grades!$I:$I,Grades!$A:$A,"="&amp;$A443))/COUNTIFS(Grades!P:P,"&lt;&gt;BAD",Grades!P:P,"&lt;&gt;DRP",Grades!P:P,"&lt;&gt;CVL",Grades!$A:$A,"="&amp;Alumn_Filtered!$A443,Grades!$J:$J,"=2",Grades!$I:$I,"="&amp;_xlfn.MINIFS(Grades!$I:$I,Grades!$A:$A,"="&amp;$A443)),0)</f>
        <v>0.75277777777777777</v>
      </c>
      <c r="AA443" s="28">
        <f t="shared" si="103"/>
        <v>-0.13055555555555554</v>
      </c>
      <c r="AB443">
        <f t="shared" ca="1" si="97"/>
        <v>20</v>
      </c>
      <c r="AC443" t="str">
        <f>LEFT(VLOOKUP($A443,Ingresos!$C:$X,5,FALSE),1)</f>
        <v>S</v>
      </c>
      <c r="AD443">
        <f t="shared" si="104"/>
        <v>1</v>
      </c>
      <c r="AE443" t="str">
        <f>LEFT(VLOOKUP($A443,Ingresos!$C:$X,6,FALSE),1)</f>
        <v>R</v>
      </c>
      <c r="AF443">
        <f t="shared" si="105"/>
        <v>1</v>
      </c>
      <c r="AG443">
        <f>VLOOKUP($A443,Ingresos!$C:$X,9,FALSE)</f>
        <v>678</v>
      </c>
      <c r="AH443" s="28">
        <f t="shared" si="106"/>
        <v>0.7617504051863857</v>
      </c>
      <c r="AI443">
        <f>VLOOKUP($A443,Ingresos!$C:$X,10,FALSE)</f>
        <v>696</v>
      </c>
      <c r="AJ443" s="28">
        <f t="shared" si="107"/>
        <v>0.79092382495948133</v>
      </c>
      <c r="AK443">
        <f>VLOOKUP($A443,Ingresos!$C:$X,11,FALSE)</f>
        <v>543</v>
      </c>
      <c r="AL443" s="28">
        <f t="shared" si="108"/>
        <v>0.5429497568881686</v>
      </c>
      <c r="AM443">
        <f>VLOOKUP($A443,Ingresos!$C:$X,12,FALSE)</f>
        <v>646</v>
      </c>
      <c r="AN443" s="28">
        <f t="shared" si="109"/>
        <v>0.70988654781199356</v>
      </c>
      <c r="AO443" t="str">
        <f>VLOOKUP($A443,Ingresos!$C:$X,18,FALSE)</f>
        <v>RM</v>
      </c>
      <c r="AP443">
        <f t="shared" si="112"/>
        <v>13</v>
      </c>
      <c r="AQ443" t="str">
        <f>VLOOKUP($A443,Ingresos!$C:$X,19,FALSE)</f>
        <v>H1</v>
      </c>
      <c r="AR443">
        <f t="shared" si="110"/>
        <v>1</v>
      </c>
      <c r="AS443">
        <f>VLOOKUP($A443,Ingresos!$C:$X,22,FALSE)</f>
        <v>9</v>
      </c>
    </row>
    <row r="444" spans="1:45" x14ac:dyDescent="0.25">
      <c r="A444">
        <v>196865659</v>
      </c>
      <c r="B444">
        <f>IF((_xlfn.MAXIFS(Grades!$I:$I,Grades!$A:$A,"="&amp;$A444)-_xlfn.MINIFS(Grades!$I:$I,Grades!$A:$A,"="&amp;$A444))=0,0,1)</f>
        <v>0</v>
      </c>
      <c r="C444">
        <f>COUNTIFS(Grades!$A:$A,"="&amp;Alumn_Filtered!$A444,Grades!$J:$J,"=1",Grades!$I:$I,"="&amp;_xlfn.MINIFS(Grades!$I:$I,Grades!$A:$A,"="&amp;$A444))</f>
        <v>6</v>
      </c>
      <c r="D444">
        <f>COUNTIFS(Grades!$A:$A,"="&amp;Alumn_Filtered!$A444,Grades!$P:$P,"=DRP",Grades!$J:$J,"=1",Grades!$I:$I,"="&amp;_xlfn.MINIFS(Grades!$I:$I,Grades!$A:$A,"="&amp;$A444))</f>
        <v>0</v>
      </c>
      <c r="E444">
        <f>COUNTIFS(Grades!$A:$A,"="&amp;Alumn_Filtered!$A444,Grades!$P:$P,"=BAD",Grades!$J:$J,"=1",Grades!$I:$I,"="&amp;_xlfn.MINIFS(Grades!$I:$I,Grades!$A:$A,"="&amp;$A444))</f>
        <v>0</v>
      </c>
      <c r="F444">
        <f>COUNTIFS(Grades!$A:$A,"="&amp;Alumn_Filtered!$A444,Grades!$P:$P,"CVL",Grades!$J:$J,"=1",Grades!$I:$I,"="&amp;_xlfn.MINIFS(Grades!$I:$I,Grades!$A:$A,"="&amp;$A444))</f>
        <v>0</v>
      </c>
      <c r="G444" s="30">
        <f t="shared" si="98"/>
        <v>6</v>
      </c>
      <c r="H444">
        <f>COUNTIFS(Grades!$A:$A,"="&amp;Alumn_Filtered!$A444,Grades!$J:$J,"=1",Grades!$P:$P,"&gt;=0.5",Grades!$I:$I,"="&amp;_xlfn.MINIFS(Grades!$I:$I,Grades!$A:$A,"="&amp;$A444))</f>
        <v>1</v>
      </c>
      <c r="I444" s="28">
        <f t="shared" si="99"/>
        <v>0.16666666666666666</v>
      </c>
      <c r="J444">
        <f>COUNTIFS(Grades!$A:$A,"="&amp;Alumn_Filtered!$A444,Grades!$J:$J,"=1",Grades!$P:$P,"&lt;0.5",Grades!$I:$I,"="&amp;_xlfn.MINIFS(Grades!$I:$I,Grades!$A:$A,"="&amp;$A444))</f>
        <v>5</v>
      </c>
      <c r="K444" s="28">
        <f t="shared" si="100"/>
        <v>0.83333333333333337</v>
      </c>
      <c r="L444" s="28">
        <f>_xlfn.MAXIFS(Grades!$P:$P,Grades!$A:$A,"="&amp;Alumn_Filtered!$A444,Grades!$J:$J,"=1",Grades!$I:$I,"="&amp;_xlfn.MINIFS(Grades!$I:$I,Grades!$A:$A,"="&amp;$A444))</f>
        <v>0.76666666666666661</v>
      </c>
      <c r="M444" s="28">
        <f>_xlfn.MINIFS(Grades!$P:$P,Grades!$A:$A,"="&amp;Alumn_Filtered!$A444,Grades!$J:$J,"=1",Grades!$I:$I,"="&amp;_xlfn.MINIFS(Grades!$I:$I,Grades!$A:$A,"="&amp;$A444))</f>
        <v>0.25</v>
      </c>
      <c r="N444" s="28">
        <f>IF(G444&lt;&gt;0,SUMIFS(Grades!$P:$P,Grades!$P:$P,"&gt;0",Grades!$A:$A,"="&amp;Alumn_Filtered!$A444,Grades!$J:$J,"=1",Grades!$I:$I,"="&amp;_xlfn.MINIFS(Grades!$I:$I,Grades!$A:$A,"="&amp;$A444))/COUNTIFS(Grades!P:P,"&lt;&gt;BAD",Grades!P:P,"&lt;&gt;DRP",Grades!P:P,"&lt;&gt;CVL",Grades!$A:$A,"="&amp;Alumn_Filtered!$A444,Grades!$J:$J,"=1",Grades!$I:$I,"="&amp;_xlfn.MINIFS(Grades!$I:$I,Grades!$A:$A,"="&amp;$A444)),0)</f>
        <v>0.43055555555555558</v>
      </c>
      <c r="O444">
        <f>COUNTIFS(Grades!$A:$A,"="&amp;Alumn_Filtered!$A444,Grades!$J:$J,"=2",Grades!$I:$I,"="&amp;_xlfn.MINIFS(Grades!$I:$I,Grades!$A:$A,"="&amp;$A444))</f>
        <v>9</v>
      </c>
      <c r="P444">
        <f>COUNTIFS(Grades!$A:$A,"="&amp;Alumn_Filtered!$A444,Grades!$P:$P,"=DRP",Grades!$J:$J,"=2",Grades!$I:$I,"="&amp;_xlfn.MINIFS(Grades!$I:$I,Grades!$A:$A,"="&amp;$A444))</f>
        <v>1</v>
      </c>
      <c r="Q444">
        <f>COUNTIFS(Grades!$A:$A,"="&amp;Alumn_Filtered!$A444,Grades!$P:$P,"=BAD",Grades!$J:$J,"=2",Grades!$I:$I,"="&amp;_xlfn.MINIFS(Grades!$I:$I,Grades!$A:$A,"="&amp;$A444))</f>
        <v>1</v>
      </c>
      <c r="R444">
        <f>COUNTIFS(Grades!$A:$A,"="&amp;Alumn_Filtered!$A444,Grades!$P:$P,"CVL",Grades!$J:$J,"=2",Grades!$I:$I,"="&amp;_xlfn.MINIFS(Grades!$I:$I,Grades!$A:$A,"="&amp;$A444))</f>
        <v>0</v>
      </c>
      <c r="S444">
        <f t="shared" si="111"/>
        <v>7</v>
      </c>
      <c r="T444">
        <f>COUNTIFS(Grades!$A:$A,"="&amp;Alumn_Filtered!$A444,Grades!$J:$J,"=2",Grades!$P:$P,"&gt;=0.5",Grades!$I:$I,"="&amp;_xlfn.MINIFS(Grades!$I:$I,Grades!$A:$A,"="&amp;$A444))</f>
        <v>3</v>
      </c>
      <c r="U444" s="28">
        <f t="shared" si="101"/>
        <v>0.42857142857142855</v>
      </c>
      <c r="V444">
        <f>COUNTIFS(Grades!$A:$A,"="&amp;Alumn_Filtered!$A444,Grades!$J:$J,"=2",Grades!$P:$P,"&lt;0.5",Grades!$I:$I,"="&amp;_xlfn.MINIFS(Grades!$I:$I,Grades!$A:$A,"="&amp;$A444))</f>
        <v>4</v>
      </c>
      <c r="W444" s="28">
        <f t="shared" si="102"/>
        <v>0.5714285714285714</v>
      </c>
      <c r="X444" s="28">
        <f>_xlfn.MAXIFS(Grades!$P:$P,Grades!$A:$A,"="&amp;Alumn_Filtered!$A444,Grades!$J:$J,"=2",Grades!$I:$I,"="&amp;_xlfn.MINIFS(Grades!$I:$I,Grades!$A:$A,"="&amp;$A444))</f>
        <v>0.6333333333333333</v>
      </c>
      <c r="Y444" s="28">
        <f>_xlfn.MINIFS(Grades!$P:$P,Grades!$A:$A,"="&amp;Alumn_Filtered!$A444,Grades!$J:$J,"=2",Grades!$I:$I,"="&amp;_xlfn.MINIFS(Grades!$I:$I,Grades!$A:$A,"="&amp;$A444))</f>
        <v>0.13333333333333333</v>
      </c>
      <c r="Z444" s="28">
        <f>IF(S444&lt;&gt;0,SUMIFS(Grades!$P:$P,Grades!$P:$P,"&gt;0",Grades!$A:$A,"="&amp;Alumn_Filtered!$A444,Grades!$J:$J,"=2",Grades!$I:$I,"="&amp;_xlfn.MINIFS(Grades!$I:$I,Grades!$A:$A,"="&amp;$A444))/COUNTIFS(Grades!P:P,"&lt;&gt;BAD",Grades!P:P,"&lt;&gt;DRP",Grades!P:P,"&lt;&gt;CVL",Grades!$A:$A,"="&amp;Alumn_Filtered!$A444,Grades!$J:$J,"=2",Grades!$I:$I,"="&amp;_xlfn.MINIFS(Grades!$I:$I,Grades!$A:$A,"="&amp;$A444)),0)</f>
        <v>0.37142857142857139</v>
      </c>
      <c r="AA444" s="28">
        <f t="shared" si="103"/>
        <v>-5.9126984126984194E-2</v>
      </c>
      <c r="AB444">
        <f t="shared" ca="1" si="97"/>
        <v>20</v>
      </c>
      <c r="AC444" t="str">
        <f>LEFT(VLOOKUP($A444,Ingresos!$C:$X,5,FALSE),1)</f>
        <v>S</v>
      </c>
      <c r="AD444">
        <f t="shared" si="104"/>
        <v>1</v>
      </c>
      <c r="AE444" t="str">
        <f>LEFT(VLOOKUP($A444,Ingresos!$C:$X,6,FALSE),1)</f>
        <v>R</v>
      </c>
      <c r="AF444">
        <f t="shared" si="105"/>
        <v>1</v>
      </c>
      <c r="AG444">
        <f>VLOOKUP($A444,Ingresos!$C:$X,9,FALSE)</f>
        <v>476</v>
      </c>
      <c r="AH444" s="28">
        <f t="shared" si="106"/>
        <v>0.43435980551053482</v>
      </c>
      <c r="AI444">
        <f>VLOOKUP($A444,Ingresos!$C:$X,10,FALSE)</f>
        <v>476</v>
      </c>
      <c r="AJ444" s="28">
        <f t="shared" si="107"/>
        <v>0.43435980551053482</v>
      </c>
      <c r="AK444">
        <f>VLOOKUP($A444,Ingresos!$C:$X,11,FALSE)</f>
        <v>559</v>
      </c>
      <c r="AL444" s="28">
        <f t="shared" si="108"/>
        <v>0.56888168557536467</v>
      </c>
      <c r="AM444">
        <f>VLOOKUP($A444,Ingresos!$C:$X,12,FALSE)</f>
        <v>597</v>
      </c>
      <c r="AN444" s="28">
        <f t="shared" si="109"/>
        <v>0.63047001620745546</v>
      </c>
      <c r="AO444" t="str">
        <f>VLOOKUP($A444,Ingresos!$C:$X,18,FALSE)</f>
        <v>RM</v>
      </c>
      <c r="AP444">
        <f t="shared" si="112"/>
        <v>13</v>
      </c>
      <c r="AQ444" t="str">
        <f>VLOOKUP($A444,Ingresos!$C:$X,19,FALSE)</f>
        <v>H1</v>
      </c>
      <c r="AR444">
        <f t="shared" si="110"/>
        <v>1</v>
      </c>
      <c r="AS444">
        <f>VLOOKUP($A444,Ingresos!$C:$X,22,FALSE)</f>
        <v>8</v>
      </c>
    </row>
    <row r="445" spans="1:45" x14ac:dyDescent="0.25">
      <c r="A445" t="s">
        <v>173</v>
      </c>
      <c r="B445">
        <f>IF((_xlfn.MAXIFS(Grades!$I:$I,Grades!$A:$A,"="&amp;$A445)-_xlfn.MINIFS(Grades!$I:$I,Grades!$A:$A,"="&amp;$A445))=0,0,1)</f>
        <v>1</v>
      </c>
      <c r="C445">
        <f>COUNTIFS(Grades!$A:$A,"="&amp;Alumn_Filtered!$A445,Grades!$J:$J,"=1",Grades!$I:$I,"="&amp;_xlfn.MINIFS(Grades!$I:$I,Grades!$A:$A,"="&amp;$A445))</f>
        <v>6</v>
      </c>
      <c r="D445">
        <f>COUNTIFS(Grades!$A:$A,"="&amp;Alumn_Filtered!$A445,Grades!$P:$P,"=DRP",Grades!$J:$J,"=1",Grades!$I:$I,"="&amp;_xlfn.MINIFS(Grades!$I:$I,Grades!$A:$A,"="&amp;$A445))</f>
        <v>0</v>
      </c>
      <c r="E445">
        <f>COUNTIFS(Grades!$A:$A,"="&amp;Alumn_Filtered!$A445,Grades!$P:$P,"=BAD",Grades!$J:$J,"=1",Grades!$I:$I,"="&amp;_xlfn.MINIFS(Grades!$I:$I,Grades!$A:$A,"="&amp;$A445))</f>
        <v>1</v>
      </c>
      <c r="F445">
        <f>COUNTIFS(Grades!$A:$A,"="&amp;Alumn_Filtered!$A445,Grades!$P:$P,"CVL",Grades!$J:$J,"=1",Grades!$I:$I,"="&amp;_xlfn.MINIFS(Grades!$I:$I,Grades!$A:$A,"="&amp;$A445))</f>
        <v>0</v>
      </c>
      <c r="G445" s="30">
        <f t="shared" si="98"/>
        <v>5</v>
      </c>
      <c r="H445">
        <f>COUNTIFS(Grades!$A:$A,"="&amp;Alumn_Filtered!$A445,Grades!$J:$J,"=1",Grades!$P:$P,"&gt;=0.5",Grades!$I:$I,"="&amp;_xlfn.MINIFS(Grades!$I:$I,Grades!$A:$A,"="&amp;$A445))</f>
        <v>1</v>
      </c>
      <c r="I445" s="28">
        <f t="shared" si="99"/>
        <v>0.2</v>
      </c>
      <c r="J445">
        <f>COUNTIFS(Grades!$A:$A,"="&amp;Alumn_Filtered!$A445,Grades!$J:$J,"=1",Grades!$P:$P,"&lt;0.5",Grades!$I:$I,"="&amp;_xlfn.MINIFS(Grades!$I:$I,Grades!$A:$A,"="&amp;$A445))</f>
        <v>4</v>
      </c>
      <c r="K445" s="28">
        <f t="shared" si="100"/>
        <v>0.8</v>
      </c>
      <c r="L445" s="28">
        <f>_xlfn.MAXIFS(Grades!$P:$P,Grades!$A:$A,"="&amp;Alumn_Filtered!$A445,Grades!$J:$J,"=1",Grades!$I:$I,"="&amp;_xlfn.MINIFS(Grades!$I:$I,Grades!$A:$A,"="&amp;$A445))</f>
        <v>0.73333333333333339</v>
      </c>
      <c r="M445" s="28">
        <f>_xlfn.MINIFS(Grades!$P:$P,Grades!$A:$A,"="&amp;Alumn_Filtered!$A445,Grades!$J:$J,"=1",Grades!$I:$I,"="&amp;_xlfn.MINIFS(Grades!$I:$I,Grades!$A:$A,"="&amp;$A445))</f>
        <v>0.26666666666666666</v>
      </c>
      <c r="N445" s="28">
        <f>IF(G445&lt;&gt;0,SUMIFS(Grades!$P:$P,Grades!$P:$P,"&gt;0",Grades!$A:$A,"="&amp;Alumn_Filtered!$A445,Grades!$J:$J,"=1",Grades!$I:$I,"="&amp;_xlfn.MINIFS(Grades!$I:$I,Grades!$A:$A,"="&amp;$A445))/COUNTIFS(Grades!P:P,"&lt;&gt;BAD",Grades!P:P,"&lt;&gt;DRP",Grades!P:P,"&lt;&gt;CVL",Grades!$A:$A,"="&amp;Alumn_Filtered!$A445,Grades!$J:$J,"=1",Grades!$I:$I,"="&amp;_xlfn.MINIFS(Grades!$I:$I,Grades!$A:$A,"="&amp;$A445)),0)</f>
        <v>0.42666666666666675</v>
      </c>
      <c r="O445">
        <f>COUNTIFS(Grades!$A:$A,"="&amp;Alumn_Filtered!$A445,Grades!$J:$J,"=2",Grades!$I:$I,"="&amp;_xlfn.MINIFS(Grades!$I:$I,Grades!$A:$A,"="&amp;$A445))</f>
        <v>7</v>
      </c>
      <c r="P445">
        <f>COUNTIFS(Grades!$A:$A,"="&amp;Alumn_Filtered!$A445,Grades!$P:$P,"=DRP",Grades!$J:$J,"=2",Grades!$I:$I,"="&amp;_xlfn.MINIFS(Grades!$I:$I,Grades!$A:$A,"="&amp;$A445))</f>
        <v>0</v>
      </c>
      <c r="Q445">
        <f>COUNTIFS(Grades!$A:$A,"="&amp;Alumn_Filtered!$A445,Grades!$P:$P,"=BAD",Grades!$J:$J,"=2",Grades!$I:$I,"="&amp;_xlfn.MINIFS(Grades!$I:$I,Grades!$A:$A,"="&amp;$A445))</f>
        <v>0</v>
      </c>
      <c r="R445">
        <f>COUNTIFS(Grades!$A:$A,"="&amp;Alumn_Filtered!$A445,Grades!$P:$P,"CVL",Grades!$J:$J,"=2",Grades!$I:$I,"="&amp;_xlfn.MINIFS(Grades!$I:$I,Grades!$A:$A,"="&amp;$A445))</f>
        <v>0</v>
      </c>
      <c r="S445">
        <f t="shared" si="111"/>
        <v>7</v>
      </c>
      <c r="T445">
        <f>COUNTIFS(Grades!$A:$A,"="&amp;Alumn_Filtered!$A445,Grades!$J:$J,"=2",Grades!$P:$P,"&gt;=0.5",Grades!$I:$I,"="&amp;_xlfn.MINIFS(Grades!$I:$I,Grades!$A:$A,"="&amp;$A445))</f>
        <v>2</v>
      </c>
      <c r="U445" s="28">
        <f t="shared" si="101"/>
        <v>0.2857142857142857</v>
      </c>
      <c r="V445">
        <f>COUNTIFS(Grades!$A:$A,"="&amp;Alumn_Filtered!$A445,Grades!$J:$J,"=2",Grades!$P:$P,"&lt;0.5",Grades!$I:$I,"="&amp;_xlfn.MINIFS(Grades!$I:$I,Grades!$A:$A,"="&amp;$A445))</f>
        <v>5</v>
      </c>
      <c r="W445" s="28">
        <f t="shared" si="102"/>
        <v>0.7142857142857143</v>
      </c>
      <c r="X445" s="28">
        <f>_xlfn.MAXIFS(Grades!$P:$P,Grades!$A:$A,"="&amp;Alumn_Filtered!$A445,Grades!$J:$J,"=2",Grades!$I:$I,"="&amp;_xlfn.MINIFS(Grades!$I:$I,Grades!$A:$A,"="&amp;$A445))</f>
        <v>0.81666666666666676</v>
      </c>
      <c r="Y445" s="28">
        <f>_xlfn.MINIFS(Grades!$P:$P,Grades!$A:$A,"="&amp;Alumn_Filtered!$A445,Grades!$J:$J,"=2",Grades!$I:$I,"="&amp;_xlfn.MINIFS(Grades!$I:$I,Grades!$A:$A,"="&amp;$A445))</f>
        <v>0.10000000000000002</v>
      </c>
      <c r="Z445" s="28">
        <f>IF(S445&lt;&gt;0,SUMIFS(Grades!$P:$P,Grades!$P:$P,"&gt;0",Grades!$A:$A,"="&amp;Alumn_Filtered!$A445,Grades!$J:$J,"=2",Grades!$I:$I,"="&amp;_xlfn.MINIFS(Grades!$I:$I,Grades!$A:$A,"="&amp;$A445))/COUNTIFS(Grades!P:P,"&lt;&gt;BAD",Grades!P:P,"&lt;&gt;DRP",Grades!P:P,"&lt;&gt;CVL",Grades!$A:$A,"="&amp;Alumn_Filtered!$A445,Grades!$J:$J,"=2",Grades!$I:$I,"="&amp;_xlfn.MINIFS(Grades!$I:$I,Grades!$A:$A,"="&amp;$A445)),0)</f>
        <v>0.41666666666666669</v>
      </c>
      <c r="AA445" s="28">
        <f t="shared" si="103"/>
        <v>-1.0000000000000064E-2</v>
      </c>
      <c r="AB445">
        <f t="shared" ca="1" si="97"/>
        <v>20</v>
      </c>
      <c r="AC445" t="str">
        <f>LEFT(VLOOKUP($A445,Ingresos!$C:$X,5,FALSE),1)</f>
        <v>S</v>
      </c>
      <c r="AD445">
        <f t="shared" si="104"/>
        <v>1</v>
      </c>
      <c r="AE445" t="str">
        <f>LEFT(VLOOKUP($A445,Ingresos!$C:$X,6,FALSE),1)</f>
        <v>R</v>
      </c>
      <c r="AF445">
        <f t="shared" si="105"/>
        <v>1</v>
      </c>
      <c r="AG445">
        <f>VLOOKUP($A445,Ingresos!$C:$X,9,FALSE)</f>
        <v>682</v>
      </c>
      <c r="AH445" s="28">
        <f t="shared" si="106"/>
        <v>0.7682333873581848</v>
      </c>
      <c r="AI445">
        <f>VLOOKUP($A445,Ingresos!$C:$X,10,FALSE)</f>
        <v>769</v>
      </c>
      <c r="AJ445" s="28">
        <f t="shared" si="107"/>
        <v>0.90923824959481359</v>
      </c>
      <c r="AK445">
        <f>VLOOKUP($A445,Ingresos!$C:$X,11,FALSE)</f>
        <v>552</v>
      </c>
      <c r="AL445" s="28">
        <f t="shared" si="108"/>
        <v>0.55753646677471635</v>
      </c>
      <c r="AM445">
        <f>VLOOKUP($A445,Ingresos!$C:$X,12,FALSE)</f>
        <v>516</v>
      </c>
      <c r="AN445" s="28">
        <f t="shared" si="109"/>
        <v>0.49918962722852511</v>
      </c>
      <c r="AO445">
        <f>VLOOKUP($A445,Ingresos!$C:$X,18,FALSE)</f>
        <v>13</v>
      </c>
      <c r="AP445">
        <f t="shared" si="112"/>
        <v>13</v>
      </c>
      <c r="AQ445" t="str">
        <f>VLOOKUP($A445,Ingresos!$C:$X,19,FALSE)</f>
        <v>H1</v>
      </c>
      <c r="AR445">
        <f t="shared" si="110"/>
        <v>1</v>
      </c>
      <c r="AS445">
        <f>VLOOKUP($A445,Ingresos!$C:$X,22,FALSE)</f>
        <v>0</v>
      </c>
    </row>
    <row r="446" spans="1:45" x14ac:dyDescent="0.25">
      <c r="A446" t="s">
        <v>108</v>
      </c>
      <c r="B446">
        <f>IF((_xlfn.MAXIFS(Grades!$I:$I,Grades!$A:$A,"="&amp;$A446)-_xlfn.MINIFS(Grades!$I:$I,Grades!$A:$A,"="&amp;$A446))=0,0,1)</f>
        <v>1</v>
      </c>
      <c r="C446">
        <f>COUNTIFS(Grades!$A:$A,"="&amp;Alumn_Filtered!$A446,Grades!$J:$J,"=1",Grades!$I:$I,"="&amp;_xlfn.MINIFS(Grades!$I:$I,Grades!$A:$A,"="&amp;$A446))</f>
        <v>6</v>
      </c>
      <c r="D446">
        <f>COUNTIFS(Grades!$A:$A,"="&amp;Alumn_Filtered!$A446,Grades!$P:$P,"=DRP",Grades!$J:$J,"=1",Grades!$I:$I,"="&amp;_xlfn.MINIFS(Grades!$I:$I,Grades!$A:$A,"="&amp;$A446))</f>
        <v>0</v>
      </c>
      <c r="E446">
        <f>COUNTIFS(Grades!$A:$A,"="&amp;Alumn_Filtered!$A446,Grades!$P:$P,"=BAD",Grades!$J:$J,"=1",Grades!$I:$I,"="&amp;_xlfn.MINIFS(Grades!$I:$I,Grades!$A:$A,"="&amp;$A446))</f>
        <v>0</v>
      </c>
      <c r="F446">
        <f>COUNTIFS(Grades!$A:$A,"="&amp;Alumn_Filtered!$A446,Grades!$P:$P,"CVL",Grades!$J:$J,"=1",Grades!$I:$I,"="&amp;_xlfn.MINIFS(Grades!$I:$I,Grades!$A:$A,"="&amp;$A446))</f>
        <v>0</v>
      </c>
      <c r="G446" s="30">
        <f t="shared" si="98"/>
        <v>6</v>
      </c>
      <c r="H446">
        <f>COUNTIFS(Grades!$A:$A,"="&amp;Alumn_Filtered!$A446,Grades!$J:$J,"=1",Grades!$P:$P,"&gt;=0.5",Grades!$I:$I,"="&amp;_xlfn.MINIFS(Grades!$I:$I,Grades!$A:$A,"="&amp;$A446))</f>
        <v>6</v>
      </c>
      <c r="I446" s="28">
        <f t="shared" si="99"/>
        <v>1</v>
      </c>
      <c r="J446">
        <f>COUNTIFS(Grades!$A:$A,"="&amp;Alumn_Filtered!$A446,Grades!$J:$J,"=1",Grades!$P:$P,"&lt;0.5",Grades!$I:$I,"="&amp;_xlfn.MINIFS(Grades!$I:$I,Grades!$A:$A,"="&amp;$A446))</f>
        <v>0</v>
      </c>
      <c r="K446" s="28">
        <f t="shared" si="100"/>
        <v>0</v>
      </c>
      <c r="L446" s="28">
        <f>_xlfn.MAXIFS(Grades!$P:$P,Grades!$A:$A,"="&amp;Alumn_Filtered!$A446,Grades!$J:$J,"=1",Grades!$I:$I,"="&amp;_xlfn.MINIFS(Grades!$I:$I,Grades!$A:$A,"="&amp;$A446))</f>
        <v>0.85</v>
      </c>
      <c r="M446" s="28">
        <f>_xlfn.MINIFS(Grades!$P:$P,Grades!$A:$A,"="&amp;Alumn_Filtered!$A446,Grades!$J:$J,"=1",Grades!$I:$I,"="&amp;_xlfn.MINIFS(Grades!$I:$I,Grades!$A:$A,"="&amp;$A446))</f>
        <v>0.66666666666666663</v>
      </c>
      <c r="N446" s="28">
        <f>IF(G446&lt;&gt;0,SUMIFS(Grades!$P:$P,Grades!$P:$P,"&gt;0",Grades!$A:$A,"="&amp;Alumn_Filtered!$A446,Grades!$J:$J,"=1",Grades!$I:$I,"="&amp;_xlfn.MINIFS(Grades!$I:$I,Grades!$A:$A,"="&amp;$A446))/COUNTIFS(Grades!P:P,"&lt;&gt;BAD",Grades!P:P,"&lt;&gt;DRP",Grades!P:P,"&lt;&gt;CVL",Grades!$A:$A,"="&amp;Alumn_Filtered!$A446,Grades!$J:$J,"=1",Grades!$I:$I,"="&amp;_xlfn.MINIFS(Grades!$I:$I,Grades!$A:$A,"="&amp;$A446)),0)</f>
        <v>0.75277777777777777</v>
      </c>
      <c r="O446">
        <f>COUNTIFS(Grades!$A:$A,"="&amp;Alumn_Filtered!$A446,Grades!$J:$J,"=2",Grades!$I:$I,"="&amp;_xlfn.MINIFS(Grades!$I:$I,Grades!$A:$A,"="&amp;$A446))</f>
        <v>6</v>
      </c>
      <c r="P446">
        <f>COUNTIFS(Grades!$A:$A,"="&amp;Alumn_Filtered!$A446,Grades!$P:$P,"=DRP",Grades!$J:$J,"=2",Grades!$I:$I,"="&amp;_xlfn.MINIFS(Grades!$I:$I,Grades!$A:$A,"="&amp;$A446))</f>
        <v>0</v>
      </c>
      <c r="Q446">
        <f>COUNTIFS(Grades!$A:$A,"="&amp;Alumn_Filtered!$A446,Grades!$P:$P,"=BAD",Grades!$J:$J,"=2",Grades!$I:$I,"="&amp;_xlfn.MINIFS(Grades!$I:$I,Grades!$A:$A,"="&amp;$A446))</f>
        <v>1</v>
      </c>
      <c r="R446">
        <f>COUNTIFS(Grades!$A:$A,"="&amp;Alumn_Filtered!$A446,Grades!$P:$P,"CVL",Grades!$J:$J,"=2",Grades!$I:$I,"="&amp;_xlfn.MINIFS(Grades!$I:$I,Grades!$A:$A,"="&amp;$A446))</f>
        <v>0</v>
      </c>
      <c r="S446">
        <f t="shared" si="111"/>
        <v>5</v>
      </c>
      <c r="T446">
        <f>COUNTIFS(Grades!$A:$A,"="&amp;Alumn_Filtered!$A446,Grades!$J:$J,"=2",Grades!$P:$P,"&gt;=0.5",Grades!$I:$I,"="&amp;_xlfn.MINIFS(Grades!$I:$I,Grades!$A:$A,"="&amp;$A446))</f>
        <v>5</v>
      </c>
      <c r="U446" s="28">
        <f t="shared" si="101"/>
        <v>1</v>
      </c>
      <c r="V446">
        <f>COUNTIFS(Grades!$A:$A,"="&amp;Alumn_Filtered!$A446,Grades!$J:$J,"=2",Grades!$P:$P,"&lt;0.5",Grades!$I:$I,"="&amp;_xlfn.MINIFS(Grades!$I:$I,Grades!$A:$A,"="&amp;$A446))</f>
        <v>0</v>
      </c>
      <c r="W446" s="28">
        <f t="shared" si="102"/>
        <v>0</v>
      </c>
      <c r="X446" s="28">
        <f>_xlfn.MAXIFS(Grades!$P:$P,Grades!$A:$A,"="&amp;Alumn_Filtered!$A446,Grades!$J:$J,"=2",Grades!$I:$I,"="&amp;_xlfn.MINIFS(Grades!$I:$I,Grades!$A:$A,"="&amp;$A446))</f>
        <v>0.8833333333333333</v>
      </c>
      <c r="Y446" s="28">
        <f>_xlfn.MINIFS(Grades!$P:$P,Grades!$A:$A,"="&amp;Alumn_Filtered!$A446,Grades!$J:$J,"=2",Grades!$I:$I,"="&amp;_xlfn.MINIFS(Grades!$I:$I,Grades!$A:$A,"="&amp;$A446))</f>
        <v>0.53333333333333333</v>
      </c>
      <c r="Z446" s="28">
        <f>IF(S446&lt;&gt;0,SUMIFS(Grades!$P:$P,Grades!$P:$P,"&gt;0",Grades!$A:$A,"="&amp;Alumn_Filtered!$A446,Grades!$J:$J,"=2",Grades!$I:$I,"="&amp;_xlfn.MINIFS(Grades!$I:$I,Grades!$A:$A,"="&amp;$A446))/COUNTIFS(Grades!P:P,"&lt;&gt;BAD",Grades!P:P,"&lt;&gt;DRP",Grades!P:P,"&lt;&gt;CVL",Grades!$A:$A,"="&amp;Alumn_Filtered!$A446,Grades!$J:$J,"=2",Grades!$I:$I,"="&amp;_xlfn.MINIFS(Grades!$I:$I,Grades!$A:$A,"="&amp;$A446)),0)</f>
        <v>0.61999999999999988</v>
      </c>
      <c r="AA446" s="28">
        <f t="shared" si="103"/>
        <v>-0.13277777777777788</v>
      </c>
      <c r="AB446">
        <f t="shared" ca="1" si="97"/>
        <v>20</v>
      </c>
      <c r="AC446" t="str">
        <f>LEFT(VLOOKUP($A446,Ingresos!$C:$X,5,FALSE),1)</f>
        <v>S</v>
      </c>
      <c r="AD446">
        <f t="shared" si="104"/>
        <v>1</v>
      </c>
      <c r="AE446" t="str">
        <f>LEFT(VLOOKUP($A446,Ingresos!$C:$X,6,FALSE),1)</f>
        <v>R</v>
      </c>
      <c r="AF446">
        <f t="shared" si="105"/>
        <v>1</v>
      </c>
      <c r="AG446">
        <f>VLOOKUP($A446,Ingresos!$C:$X,9,FALSE)</f>
        <v>589</v>
      </c>
      <c r="AH446" s="28">
        <f t="shared" si="106"/>
        <v>0.61750405186385737</v>
      </c>
      <c r="AI446">
        <f>VLOOKUP($A446,Ingresos!$C:$X,10,FALSE)</f>
        <v>589</v>
      </c>
      <c r="AJ446" s="28">
        <f t="shared" si="107"/>
        <v>0.61750405186385737</v>
      </c>
      <c r="AK446">
        <f>VLOOKUP($A446,Ingresos!$C:$X,11,FALSE)</f>
        <v>537</v>
      </c>
      <c r="AL446" s="28">
        <f t="shared" si="108"/>
        <v>0.53322528363047006</v>
      </c>
      <c r="AM446">
        <f>VLOOKUP($A446,Ingresos!$C:$X,12,FALSE)</f>
        <v>624</v>
      </c>
      <c r="AN446" s="28">
        <f t="shared" si="109"/>
        <v>0.67423014586709884</v>
      </c>
      <c r="AO446" t="str">
        <f>VLOOKUP($A446,Ingresos!$C:$X,18,FALSE)</f>
        <v>RM</v>
      </c>
      <c r="AP446">
        <f t="shared" si="112"/>
        <v>13</v>
      </c>
      <c r="AQ446" t="str">
        <f>VLOOKUP($A446,Ingresos!$C:$X,19,FALSE)</f>
        <v>H1</v>
      </c>
      <c r="AR446">
        <f t="shared" si="110"/>
        <v>1</v>
      </c>
      <c r="AS446">
        <f>VLOOKUP($A446,Ingresos!$C:$X,22,FALSE)</f>
        <v>11</v>
      </c>
    </row>
    <row r="447" spans="1:45" x14ac:dyDescent="0.25">
      <c r="A447">
        <v>196879951</v>
      </c>
      <c r="B447">
        <f>IF((_xlfn.MAXIFS(Grades!$I:$I,Grades!$A:$A,"="&amp;$A447)-_xlfn.MINIFS(Grades!$I:$I,Grades!$A:$A,"="&amp;$A447))=0,0,1)</f>
        <v>0</v>
      </c>
      <c r="C447">
        <f>COUNTIFS(Grades!$A:$A,"="&amp;Alumn_Filtered!$A447,Grades!$J:$J,"=1",Grades!$I:$I,"="&amp;_xlfn.MINIFS(Grades!$I:$I,Grades!$A:$A,"="&amp;$A447))</f>
        <v>6</v>
      </c>
      <c r="D447">
        <f>COUNTIFS(Grades!$A:$A,"="&amp;Alumn_Filtered!$A447,Grades!$P:$P,"=DRP",Grades!$J:$J,"=1",Grades!$I:$I,"="&amp;_xlfn.MINIFS(Grades!$I:$I,Grades!$A:$A,"="&amp;$A447))</f>
        <v>6</v>
      </c>
      <c r="E447">
        <f>COUNTIFS(Grades!$A:$A,"="&amp;Alumn_Filtered!$A447,Grades!$P:$P,"=BAD",Grades!$J:$J,"=1",Grades!$I:$I,"="&amp;_xlfn.MINIFS(Grades!$I:$I,Grades!$A:$A,"="&amp;$A447))</f>
        <v>0</v>
      </c>
      <c r="F447">
        <f>COUNTIFS(Grades!$A:$A,"="&amp;Alumn_Filtered!$A447,Grades!$P:$P,"CVL",Grades!$J:$J,"=1",Grades!$I:$I,"="&amp;_xlfn.MINIFS(Grades!$I:$I,Grades!$A:$A,"="&amp;$A447))</f>
        <v>0</v>
      </c>
      <c r="G447" s="30">
        <f t="shared" si="98"/>
        <v>0</v>
      </c>
      <c r="H447">
        <f>COUNTIFS(Grades!$A:$A,"="&amp;Alumn_Filtered!$A447,Grades!$J:$J,"=1",Grades!$P:$P,"&gt;=0.5",Grades!$I:$I,"="&amp;_xlfn.MINIFS(Grades!$I:$I,Grades!$A:$A,"="&amp;$A447))</f>
        <v>0</v>
      </c>
      <c r="I447" s="28">
        <f t="shared" si="99"/>
        <v>0</v>
      </c>
      <c r="J447">
        <f>COUNTIFS(Grades!$A:$A,"="&amp;Alumn_Filtered!$A447,Grades!$J:$J,"=1",Grades!$P:$P,"&lt;0.5",Grades!$I:$I,"="&amp;_xlfn.MINIFS(Grades!$I:$I,Grades!$A:$A,"="&amp;$A447))</f>
        <v>0</v>
      </c>
      <c r="K447" s="28">
        <f t="shared" si="100"/>
        <v>0</v>
      </c>
      <c r="L447" s="28">
        <f>_xlfn.MAXIFS(Grades!$P:$P,Grades!$A:$A,"="&amp;Alumn_Filtered!$A447,Grades!$J:$J,"=1",Grades!$I:$I,"="&amp;_xlfn.MINIFS(Grades!$I:$I,Grades!$A:$A,"="&amp;$A447))</f>
        <v>0</v>
      </c>
      <c r="M447" s="28">
        <f>_xlfn.MINIFS(Grades!$P:$P,Grades!$A:$A,"="&amp;Alumn_Filtered!$A447,Grades!$J:$J,"=1",Grades!$I:$I,"="&amp;_xlfn.MINIFS(Grades!$I:$I,Grades!$A:$A,"="&amp;$A447))</f>
        <v>0</v>
      </c>
      <c r="N447" s="28">
        <f>IF(G447&lt;&gt;0,SUMIFS(Grades!$P:$P,Grades!$P:$P,"&gt;0",Grades!$A:$A,"="&amp;Alumn_Filtered!$A447,Grades!$J:$J,"=1",Grades!$I:$I,"="&amp;_xlfn.MINIFS(Grades!$I:$I,Grades!$A:$A,"="&amp;$A447))/COUNTIFS(Grades!P:P,"&lt;&gt;BAD",Grades!P:P,"&lt;&gt;DRP",Grades!P:P,"&lt;&gt;CVL",Grades!$A:$A,"="&amp;Alumn_Filtered!$A447,Grades!$J:$J,"=1",Grades!$I:$I,"="&amp;_xlfn.MINIFS(Grades!$I:$I,Grades!$A:$A,"="&amp;$A447)),0)</f>
        <v>0</v>
      </c>
      <c r="O447">
        <f>COUNTIFS(Grades!$A:$A,"="&amp;Alumn_Filtered!$A447,Grades!$J:$J,"=2",Grades!$I:$I,"="&amp;_xlfn.MINIFS(Grades!$I:$I,Grades!$A:$A,"="&amp;$A447))</f>
        <v>0</v>
      </c>
      <c r="P447">
        <f>COUNTIFS(Grades!$A:$A,"="&amp;Alumn_Filtered!$A447,Grades!$P:$P,"=DRP",Grades!$J:$J,"=2",Grades!$I:$I,"="&amp;_xlfn.MINIFS(Grades!$I:$I,Grades!$A:$A,"="&amp;$A447))</f>
        <v>0</v>
      </c>
      <c r="Q447">
        <f>COUNTIFS(Grades!$A:$A,"="&amp;Alumn_Filtered!$A447,Grades!$P:$P,"=BAD",Grades!$J:$J,"=2",Grades!$I:$I,"="&amp;_xlfn.MINIFS(Grades!$I:$I,Grades!$A:$A,"="&amp;$A447))</f>
        <v>0</v>
      </c>
      <c r="R447">
        <f>COUNTIFS(Grades!$A:$A,"="&amp;Alumn_Filtered!$A447,Grades!$P:$P,"CVL",Grades!$J:$J,"=2",Grades!$I:$I,"="&amp;_xlfn.MINIFS(Grades!$I:$I,Grades!$A:$A,"="&amp;$A447))</f>
        <v>0</v>
      </c>
      <c r="S447">
        <f t="shared" si="111"/>
        <v>0</v>
      </c>
      <c r="T447">
        <f>COUNTIFS(Grades!$A:$A,"="&amp;Alumn_Filtered!$A447,Grades!$J:$J,"=2",Grades!$P:$P,"&gt;=0.5",Grades!$I:$I,"="&amp;_xlfn.MINIFS(Grades!$I:$I,Grades!$A:$A,"="&amp;$A447))</f>
        <v>0</v>
      </c>
      <c r="U447" s="28">
        <f t="shared" si="101"/>
        <v>0</v>
      </c>
      <c r="V447">
        <f>COUNTIFS(Grades!$A:$A,"="&amp;Alumn_Filtered!$A447,Grades!$J:$J,"=2",Grades!$P:$P,"&lt;0.5",Grades!$I:$I,"="&amp;_xlfn.MINIFS(Grades!$I:$I,Grades!$A:$A,"="&amp;$A447))</f>
        <v>0</v>
      </c>
      <c r="W447" s="28">
        <f t="shared" si="102"/>
        <v>0</v>
      </c>
      <c r="X447" s="28">
        <f>_xlfn.MAXIFS(Grades!$P:$P,Grades!$A:$A,"="&amp;Alumn_Filtered!$A447,Grades!$J:$J,"=2",Grades!$I:$I,"="&amp;_xlfn.MINIFS(Grades!$I:$I,Grades!$A:$A,"="&amp;$A447))</f>
        <v>0</v>
      </c>
      <c r="Y447" s="28">
        <f>_xlfn.MINIFS(Grades!$P:$P,Grades!$A:$A,"="&amp;Alumn_Filtered!$A447,Grades!$J:$J,"=2",Grades!$I:$I,"="&amp;_xlfn.MINIFS(Grades!$I:$I,Grades!$A:$A,"="&amp;$A447))</f>
        <v>0</v>
      </c>
      <c r="Z447" s="28">
        <f>IF(S447&lt;&gt;0,SUMIFS(Grades!$P:$P,Grades!$P:$P,"&gt;0",Grades!$A:$A,"="&amp;Alumn_Filtered!$A447,Grades!$J:$J,"=2",Grades!$I:$I,"="&amp;_xlfn.MINIFS(Grades!$I:$I,Grades!$A:$A,"="&amp;$A447))/COUNTIFS(Grades!P:P,"&lt;&gt;BAD",Grades!P:P,"&lt;&gt;DRP",Grades!P:P,"&lt;&gt;CVL",Grades!$A:$A,"="&amp;Alumn_Filtered!$A447,Grades!$J:$J,"=2",Grades!$I:$I,"="&amp;_xlfn.MINIFS(Grades!$I:$I,Grades!$A:$A,"="&amp;$A447)),0)</f>
        <v>0</v>
      </c>
      <c r="AA447" s="28">
        <f t="shared" si="103"/>
        <v>0</v>
      </c>
      <c r="AB447">
        <f t="shared" ca="1" si="97"/>
        <v>20</v>
      </c>
      <c r="AC447" t="str">
        <f>LEFT(VLOOKUP($A447,Ingresos!$C:$X,5,FALSE),1)</f>
        <v>S</v>
      </c>
      <c r="AD447">
        <f t="shared" si="104"/>
        <v>1</v>
      </c>
      <c r="AE447" t="str">
        <f>LEFT(VLOOKUP($A447,Ingresos!$C:$X,6,FALSE),1)</f>
        <v>R</v>
      </c>
      <c r="AF447">
        <f t="shared" si="105"/>
        <v>1</v>
      </c>
      <c r="AG447">
        <f>VLOOKUP($A447,Ingresos!$C:$X,9,FALSE)</f>
        <v>548</v>
      </c>
      <c r="AH447" s="28">
        <f t="shared" si="106"/>
        <v>0.55105348460291737</v>
      </c>
      <c r="AI447">
        <f>VLOOKUP($A447,Ingresos!$C:$X,10,FALSE)</f>
        <v>558</v>
      </c>
      <c r="AJ447" s="28">
        <f t="shared" si="107"/>
        <v>0.5672609400324149</v>
      </c>
      <c r="AK447">
        <f>VLOOKUP($A447,Ingresos!$C:$X,11,FALSE)</f>
        <v>624</v>
      </c>
      <c r="AL447" s="28">
        <f t="shared" si="108"/>
        <v>0.67423014586709884</v>
      </c>
      <c r="AM447">
        <f>VLOOKUP($A447,Ingresos!$C:$X,12,FALSE)</f>
        <v>589</v>
      </c>
      <c r="AN447" s="28">
        <f t="shared" si="109"/>
        <v>0.61750405186385737</v>
      </c>
      <c r="AO447" t="str">
        <f>VLOOKUP($A447,Ingresos!$C:$X,18,FALSE)</f>
        <v>RM</v>
      </c>
      <c r="AP447">
        <f t="shared" si="112"/>
        <v>13</v>
      </c>
      <c r="AQ447" t="str">
        <f>VLOOKUP($A447,Ingresos!$C:$X,19,FALSE)</f>
        <v>H1</v>
      </c>
      <c r="AR447">
        <f t="shared" si="110"/>
        <v>1</v>
      </c>
      <c r="AS447">
        <f>VLOOKUP($A447,Ingresos!$C:$X,22,FALSE)</f>
        <v>9</v>
      </c>
    </row>
    <row r="448" spans="1:45" x14ac:dyDescent="0.25">
      <c r="A448">
        <v>196885404</v>
      </c>
      <c r="B448">
        <f>IF((_xlfn.MAXIFS(Grades!$I:$I,Grades!$A:$A,"="&amp;$A448)-_xlfn.MINIFS(Grades!$I:$I,Grades!$A:$A,"="&amp;$A448))=0,0,1)</f>
        <v>1</v>
      </c>
      <c r="C448">
        <f>COUNTIFS(Grades!$A:$A,"="&amp;Alumn_Filtered!$A448,Grades!$J:$J,"=1",Grades!$I:$I,"="&amp;_xlfn.MINIFS(Grades!$I:$I,Grades!$A:$A,"="&amp;$A448))</f>
        <v>6</v>
      </c>
      <c r="D448">
        <f>COUNTIFS(Grades!$A:$A,"="&amp;Alumn_Filtered!$A448,Grades!$P:$P,"=DRP",Grades!$J:$J,"=1",Grades!$I:$I,"="&amp;_xlfn.MINIFS(Grades!$I:$I,Grades!$A:$A,"="&amp;$A448))</f>
        <v>0</v>
      </c>
      <c r="E448">
        <f>COUNTIFS(Grades!$A:$A,"="&amp;Alumn_Filtered!$A448,Grades!$P:$P,"=BAD",Grades!$J:$J,"=1",Grades!$I:$I,"="&amp;_xlfn.MINIFS(Grades!$I:$I,Grades!$A:$A,"="&amp;$A448))</f>
        <v>0</v>
      </c>
      <c r="F448">
        <f>COUNTIFS(Grades!$A:$A,"="&amp;Alumn_Filtered!$A448,Grades!$P:$P,"CVL",Grades!$J:$J,"=1",Grades!$I:$I,"="&amp;_xlfn.MINIFS(Grades!$I:$I,Grades!$A:$A,"="&amp;$A448))</f>
        <v>0</v>
      </c>
      <c r="G448" s="30">
        <f t="shared" si="98"/>
        <v>6</v>
      </c>
      <c r="H448">
        <f>COUNTIFS(Grades!$A:$A,"="&amp;Alumn_Filtered!$A448,Grades!$J:$J,"=1",Grades!$P:$P,"&gt;=0.5",Grades!$I:$I,"="&amp;_xlfn.MINIFS(Grades!$I:$I,Grades!$A:$A,"="&amp;$A448))</f>
        <v>5</v>
      </c>
      <c r="I448" s="28">
        <f t="shared" si="99"/>
        <v>0.83333333333333337</v>
      </c>
      <c r="J448">
        <f>COUNTIFS(Grades!$A:$A,"="&amp;Alumn_Filtered!$A448,Grades!$J:$J,"=1",Grades!$P:$P,"&lt;0.5",Grades!$I:$I,"="&amp;_xlfn.MINIFS(Grades!$I:$I,Grades!$A:$A,"="&amp;$A448))</f>
        <v>1</v>
      </c>
      <c r="K448" s="28">
        <f t="shared" si="100"/>
        <v>0.16666666666666666</v>
      </c>
      <c r="L448" s="28">
        <f>_xlfn.MAXIFS(Grades!$P:$P,Grades!$A:$A,"="&amp;Alumn_Filtered!$A448,Grades!$J:$J,"=1",Grades!$I:$I,"="&amp;_xlfn.MINIFS(Grades!$I:$I,Grades!$A:$A,"="&amp;$A448))</f>
        <v>0.81666666666666676</v>
      </c>
      <c r="M448" s="28">
        <f>_xlfn.MINIFS(Grades!$P:$P,Grades!$A:$A,"="&amp;Alumn_Filtered!$A448,Grades!$J:$J,"=1",Grades!$I:$I,"="&amp;_xlfn.MINIFS(Grades!$I:$I,Grades!$A:$A,"="&amp;$A448))</f>
        <v>0.43333333333333335</v>
      </c>
      <c r="N448" s="28">
        <f>IF(G448&lt;&gt;0,SUMIFS(Grades!$P:$P,Grades!$P:$P,"&gt;0",Grades!$A:$A,"="&amp;Alumn_Filtered!$A448,Grades!$J:$J,"=1",Grades!$I:$I,"="&amp;_xlfn.MINIFS(Grades!$I:$I,Grades!$A:$A,"="&amp;$A448))/COUNTIFS(Grades!P:P,"&lt;&gt;BAD",Grades!P:P,"&lt;&gt;DRP",Grades!P:P,"&lt;&gt;CVL",Grades!$A:$A,"="&amp;Alumn_Filtered!$A448,Grades!$J:$J,"=1",Grades!$I:$I,"="&amp;_xlfn.MINIFS(Grades!$I:$I,Grades!$A:$A,"="&amp;$A448)),0)</f>
        <v>0.62777777777777777</v>
      </c>
      <c r="O448">
        <f>COUNTIFS(Grades!$A:$A,"="&amp;Alumn_Filtered!$A448,Grades!$J:$J,"=2",Grades!$I:$I,"="&amp;_xlfn.MINIFS(Grades!$I:$I,Grades!$A:$A,"="&amp;$A448))</f>
        <v>6</v>
      </c>
      <c r="P448">
        <f>COUNTIFS(Grades!$A:$A,"="&amp;Alumn_Filtered!$A448,Grades!$P:$P,"=DRP",Grades!$J:$J,"=2",Grades!$I:$I,"="&amp;_xlfn.MINIFS(Grades!$I:$I,Grades!$A:$A,"="&amp;$A448))</f>
        <v>0</v>
      </c>
      <c r="Q448">
        <f>COUNTIFS(Grades!$A:$A,"="&amp;Alumn_Filtered!$A448,Grades!$P:$P,"=BAD",Grades!$J:$J,"=2",Grades!$I:$I,"="&amp;_xlfn.MINIFS(Grades!$I:$I,Grades!$A:$A,"="&amp;$A448))</f>
        <v>0</v>
      </c>
      <c r="R448">
        <f>COUNTIFS(Grades!$A:$A,"="&amp;Alumn_Filtered!$A448,Grades!$P:$P,"CVL",Grades!$J:$J,"=2",Grades!$I:$I,"="&amp;_xlfn.MINIFS(Grades!$I:$I,Grades!$A:$A,"="&amp;$A448))</f>
        <v>0</v>
      </c>
      <c r="S448">
        <f t="shared" si="111"/>
        <v>6</v>
      </c>
      <c r="T448">
        <f>COUNTIFS(Grades!$A:$A,"="&amp;Alumn_Filtered!$A448,Grades!$J:$J,"=2",Grades!$P:$P,"&gt;=0.5",Grades!$I:$I,"="&amp;_xlfn.MINIFS(Grades!$I:$I,Grades!$A:$A,"="&amp;$A448))</f>
        <v>3</v>
      </c>
      <c r="U448" s="28">
        <f t="shared" si="101"/>
        <v>0.5</v>
      </c>
      <c r="V448">
        <f>COUNTIFS(Grades!$A:$A,"="&amp;Alumn_Filtered!$A448,Grades!$J:$J,"=2",Grades!$P:$P,"&lt;0.5",Grades!$I:$I,"="&amp;_xlfn.MINIFS(Grades!$I:$I,Grades!$A:$A,"="&amp;$A448))</f>
        <v>3</v>
      </c>
      <c r="W448" s="28">
        <f t="shared" si="102"/>
        <v>0.5</v>
      </c>
      <c r="X448" s="28">
        <f>_xlfn.MAXIFS(Grades!$P:$P,Grades!$A:$A,"="&amp;Alumn_Filtered!$A448,Grades!$J:$J,"=2",Grades!$I:$I,"="&amp;_xlfn.MINIFS(Grades!$I:$I,Grades!$A:$A,"="&amp;$A448))</f>
        <v>0.95000000000000007</v>
      </c>
      <c r="Y448" s="28">
        <f>_xlfn.MINIFS(Grades!$P:$P,Grades!$A:$A,"="&amp;Alumn_Filtered!$A448,Grades!$J:$J,"=2",Grades!$I:$I,"="&amp;_xlfn.MINIFS(Grades!$I:$I,Grades!$A:$A,"="&amp;$A448))</f>
        <v>0.39999999999999997</v>
      </c>
      <c r="Z448" s="28">
        <f>IF(S448&lt;&gt;0,SUMIFS(Grades!$P:$P,Grades!$P:$P,"&gt;0",Grades!$A:$A,"="&amp;Alumn_Filtered!$A448,Grades!$J:$J,"=2",Grades!$I:$I,"="&amp;_xlfn.MINIFS(Grades!$I:$I,Grades!$A:$A,"="&amp;$A448))/COUNTIFS(Grades!P:P,"&lt;&gt;BAD",Grades!P:P,"&lt;&gt;DRP",Grades!P:P,"&lt;&gt;CVL",Grades!$A:$A,"="&amp;Alumn_Filtered!$A448,Grades!$J:$J,"=2",Grades!$I:$I,"="&amp;_xlfn.MINIFS(Grades!$I:$I,Grades!$A:$A,"="&amp;$A448)),0)</f>
        <v>0.6333333333333333</v>
      </c>
      <c r="AA448" s="28">
        <f t="shared" si="103"/>
        <v>5.5555555555555358E-3</v>
      </c>
      <c r="AB448">
        <f t="shared" ca="1" si="97"/>
        <v>20</v>
      </c>
      <c r="AC448" t="str">
        <f>LEFT(VLOOKUP($A448,Ingresos!$C:$X,5,FALSE),1)</f>
        <v>S</v>
      </c>
      <c r="AD448">
        <f t="shared" si="104"/>
        <v>1</v>
      </c>
      <c r="AE448" t="str">
        <f>LEFT(VLOOKUP($A448,Ingresos!$C:$X,6,FALSE),1)</f>
        <v>R</v>
      </c>
      <c r="AF448">
        <f t="shared" si="105"/>
        <v>1</v>
      </c>
      <c r="AG448">
        <f>VLOOKUP($A448,Ingresos!$C:$X,9,FALSE)</f>
        <v>466</v>
      </c>
      <c r="AH448" s="28">
        <f t="shared" si="106"/>
        <v>0.41815235008103729</v>
      </c>
      <c r="AI448">
        <f>VLOOKUP($A448,Ingresos!$C:$X,10,FALSE)</f>
        <v>466</v>
      </c>
      <c r="AJ448" s="28">
        <f t="shared" si="107"/>
        <v>0.41815235008103729</v>
      </c>
      <c r="AK448">
        <f>VLOOKUP($A448,Ingresos!$C:$X,11,FALSE)</f>
        <v>529</v>
      </c>
      <c r="AL448" s="28">
        <f t="shared" si="108"/>
        <v>0.52025931928687197</v>
      </c>
      <c r="AM448">
        <f>VLOOKUP($A448,Ingresos!$C:$X,12,FALSE)</f>
        <v>597</v>
      </c>
      <c r="AN448" s="28">
        <f t="shared" si="109"/>
        <v>0.63047001620745546</v>
      </c>
      <c r="AO448" t="str">
        <f>VLOOKUP($A448,Ingresos!$C:$X,18,FALSE)</f>
        <v>RM</v>
      </c>
      <c r="AP448">
        <f t="shared" si="112"/>
        <v>13</v>
      </c>
      <c r="AQ448" t="str">
        <f>VLOOKUP($A448,Ingresos!$C:$X,19,FALSE)</f>
        <v>H1</v>
      </c>
      <c r="AR448">
        <f t="shared" si="110"/>
        <v>1</v>
      </c>
      <c r="AS448">
        <f>VLOOKUP($A448,Ingresos!$C:$X,22,FALSE)</f>
        <v>9</v>
      </c>
    </row>
    <row r="449" spans="1:45" x14ac:dyDescent="0.25">
      <c r="A449">
        <v>196901965</v>
      </c>
      <c r="B449">
        <f>IF((_xlfn.MAXIFS(Grades!$I:$I,Grades!$A:$A,"="&amp;$A449)-_xlfn.MINIFS(Grades!$I:$I,Grades!$A:$A,"="&amp;$A449))=0,0,1)</f>
        <v>1</v>
      </c>
      <c r="C449">
        <f>COUNTIFS(Grades!$A:$A,"="&amp;Alumn_Filtered!$A449,Grades!$J:$J,"=1",Grades!$I:$I,"="&amp;_xlfn.MINIFS(Grades!$I:$I,Grades!$A:$A,"="&amp;$A449))</f>
        <v>6</v>
      </c>
      <c r="D449">
        <f>COUNTIFS(Grades!$A:$A,"="&amp;Alumn_Filtered!$A449,Grades!$P:$P,"=DRP",Grades!$J:$J,"=1",Grades!$I:$I,"="&amp;_xlfn.MINIFS(Grades!$I:$I,Grades!$A:$A,"="&amp;$A449))</f>
        <v>0</v>
      </c>
      <c r="E449">
        <f>COUNTIFS(Grades!$A:$A,"="&amp;Alumn_Filtered!$A449,Grades!$P:$P,"=BAD",Grades!$J:$J,"=1",Grades!$I:$I,"="&amp;_xlfn.MINIFS(Grades!$I:$I,Grades!$A:$A,"="&amp;$A449))</f>
        <v>0</v>
      </c>
      <c r="F449">
        <f>COUNTIFS(Grades!$A:$A,"="&amp;Alumn_Filtered!$A449,Grades!$P:$P,"CVL",Grades!$J:$J,"=1",Grades!$I:$I,"="&amp;_xlfn.MINIFS(Grades!$I:$I,Grades!$A:$A,"="&amp;$A449))</f>
        <v>0</v>
      </c>
      <c r="G449" s="30">
        <f t="shared" si="98"/>
        <v>6</v>
      </c>
      <c r="H449">
        <f>COUNTIFS(Grades!$A:$A,"="&amp;Alumn_Filtered!$A449,Grades!$J:$J,"=1",Grades!$P:$P,"&gt;=0.5",Grades!$I:$I,"="&amp;_xlfn.MINIFS(Grades!$I:$I,Grades!$A:$A,"="&amp;$A449))</f>
        <v>6</v>
      </c>
      <c r="I449" s="28">
        <f t="shared" si="99"/>
        <v>1</v>
      </c>
      <c r="J449">
        <f>COUNTIFS(Grades!$A:$A,"="&amp;Alumn_Filtered!$A449,Grades!$J:$J,"=1",Grades!$P:$P,"&lt;0.5",Grades!$I:$I,"="&amp;_xlfn.MINIFS(Grades!$I:$I,Grades!$A:$A,"="&amp;$A449))</f>
        <v>0</v>
      </c>
      <c r="K449" s="28">
        <f t="shared" si="100"/>
        <v>0</v>
      </c>
      <c r="L449" s="28">
        <f>_xlfn.MAXIFS(Grades!$P:$P,Grades!$A:$A,"="&amp;Alumn_Filtered!$A449,Grades!$J:$J,"=1",Grades!$I:$I,"="&amp;_xlfn.MINIFS(Grades!$I:$I,Grades!$A:$A,"="&amp;$A449))</f>
        <v>0.73333333333333339</v>
      </c>
      <c r="M449" s="28">
        <f>_xlfn.MINIFS(Grades!$P:$P,Grades!$A:$A,"="&amp;Alumn_Filtered!$A449,Grades!$J:$J,"=1",Grades!$I:$I,"="&amp;_xlfn.MINIFS(Grades!$I:$I,Grades!$A:$A,"="&amp;$A449))</f>
        <v>0.5</v>
      </c>
      <c r="N449" s="28">
        <f>IF(G449&lt;&gt;0,SUMIFS(Grades!$P:$P,Grades!$P:$P,"&gt;0",Grades!$A:$A,"="&amp;Alumn_Filtered!$A449,Grades!$J:$J,"=1",Grades!$I:$I,"="&amp;_xlfn.MINIFS(Grades!$I:$I,Grades!$A:$A,"="&amp;$A449))/COUNTIFS(Grades!P:P,"&lt;&gt;BAD",Grades!P:P,"&lt;&gt;DRP",Grades!P:P,"&lt;&gt;CVL",Grades!$A:$A,"="&amp;Alumn_Filtered!$A449,Grades!$J:$J,"=1",Grades!$I:$I,"="&amp;_xlfn.MINIFS(Grades!$I:$I,Grades!$A:$A,"="&amp;$A449)),0)</f>
        <v>0.6</v>
      </c>
      <c r="O449">
        <f>COUNTIFS(Grades!$A:$A,"="&amp;Alumn_Filtered!$A449,Grades!$J:$J,"=2",Grades!$I:$I,"="&amp;_xlfn.MINIFS(Grades!$I:$I,Grades!$A:$A,"="&amp;$A449))</f>
        <v>7</v>
      </c>
      <c r="P449">
        <f>COUNTIFS(Grades!$A:$A,"="&amp;Alumn_Filtered!$A449,Grades!$P:$P,"=DRP",Grades!$J:$J,"=2",Grades!$I:$I,"="&amp;_xlfn.MINIFS(Grades!$I:$I,Grades!$A:$A,"="&amp;$A449))</f>
        <v>1</v>
      </c>
      <c r="Q449">
        <f>COUNTIFS(Grades!$A:$A,"="&amp;Alumn_Filtered!$A449,Grades!$P:$P,"=BAD",Grades!$J:$J,"=2",Grades!$I:$I,"="&amp;_xlfn.MINIFS(Grades!$I:$I,Grades!$A:$A,"="&amp;$A449))</f>
        <v>1</v>
      </c>
      <c r="R449">
        <f>COUNTIFS(Grades!$A:$A,"="&amp;Alumn_Filtered!$A449,Grades!$P:$P,"CVL",Grades!$J:$J,"=2",Grades!$I:$I,"="&amp;_xlfn.MINIFS(Grades!$I:$I,Grades!$A:$A,"="&amp;$A449))</f>
        <v>0</v>
      </c>
      <c r="S449">
        <f t="shared" si="111"/>
        <v>5</v>
      </c>
      <c r="T449">
        <f>COUNTIFS(Grades!$A:$A,"="&amp;Alumn_Filtered!$A449,Grades!$J:$J,"=2",Grades!$P:$P,"&gt;=0.5",Grades!$I:$I,"="&amp;_xlfn.MINIFS(Grades!$I:$I,Grades!$A:$A,"="&amp;$A449))</f>
        <v>2</v>
      </c>
      <c r="U449" s="28">
        <f t="shared" si="101"/>
        <v>0.4</v>
      </c>
      <c r="V449">
        <f>COUNTIFS(Grades!$A:$A,"="&amp;Alumn_Filtered!$A449,Grades!$J:$J,"=2",Grades!$P:$P,"&lt;0.5",Grades!$I:$I,"="&amp;_xlfn.MINIFS(Grades!$I:$I,Grades!$A:$A,"="&amp;$A449))</f>
        <v>3</v>
      </c>
      <c r="W449" s="28">
        <f t="shared" si="102"/>
        <v>0.6</v>
      </c>
      <c r="X449" s="28">
        <f>_xlfn.MAXIFS(Grades!$P:$P,Grades!$A:$A,"="&amp;Alumn_Filtered!$A449,Grades!$J:$J,"=2",Grades!$I:$I,"="&amp;_xlfn.MINIFS(Grades!$I:$I,Grades!$A:$A,"="&amp;$A449))</f>
        <v>0.85</v>
      </c>
      <c r="Y449" s="28">
        <f>_xlfn.MINIFS(Grades!$P:$P,Grades!$A:$A,"="&amp;Alumn_Filtered!$A449,Grades!$J:$J,"=2",Grades!$I:$I,"="&amp;_xlfn.MINIFS(Grades!$I:$I,Grades!$A:$A,"="&amp;$A449))</f>
        <v>0.16666666666666666</v>
      </c>
      <c r="Z449" s="28">
        <f>IF(S449&lt;&gt;0,SUMIFS(Grades!$P:$P,Grades!$P:$P,"&gt;0",Grades!$A:$A,"="&amp;Alumn_Filtered!$A449,Grades!$J:$J,"=2",Grades!$I:$I,"="&amp;_xlfn.MINIFS(Grades!$I:$I,Grades!$A:$A,"="&amp;$A449))/COUNTIFS(Grades!P:P,"&lt;&gt;BAD",Grades!P:P,"&lt;&gt;DRP",Grades!P:P,"&lt;&gt;CVL",Grades!$A:$A,"="&amp;Alumn_Filtered!$A449,Grades!$J:$J,"=2",Grades!$I:$I,"="&amp;_xlfn.MINIFS(Grades!$I:$I,Grades!$A:$A,"="&amp;$A449)),0)</f>
        <v>0.43333333333333329</v>
      </c>
      <c r="AA449" s="28">
        <f t="shared" si="103"/>
        <v>-0.16666666666666669</v>
      </c>
      <c r="AB449">
        <f t="shared" ca="1" si="97"/>
        <v>20</v>
      </c>
      <c r="AC449" t="str">
        <f>LEFT(VLOOKUP($A449,Ingresos!$C:$X,5,FALSE),1)</f>
        <v>S</v>
      </c>
      <c r="AD449">
        <f t="shared" si="104"/>
        <v>1</v>
      </c>
      <c r="AE449" t="str">
        <f>LEFT(VLOOKUP($A449,Ingresos!$C:$X,6,FALSE),1)</f>
        <v>R</v>
      </c>
      <c r="AF449">
        <f t="shared" si="105"/>
        <v>1</v>
      </c>
      <c r="AG449">
        <f>VLOOKUP($A449,Ingresos!$C:$X,9,FALSE)</f>
        <v>486</v>
      </c>
      <c r="AH449" s="28">
        <f t="shared" si="106"/>
        <v>0.45056726094003241</v>
      </c>
      <c r="AI449">
        <f>VLOOKUP($A449,Ingresos!$C:$X,10,FALSE)</f>
        <v>486</v>
      </c>
      <c r="AJ449" s="28">
        <f t="shared" si="107"/>
        <v>0.45056726094003241</v>
      </c>
      <c r="AK449">
        <f>VLOOKUP($A449,Ingresos!$C:$X,11,FALSE)</f>
        <v>465</v>
      </c>
      <c r="AL449" s="28">
        <f t="shared" si="108"/>
        <v>0.41653160453808752</v>
      </c>
      <c r="AM449">
        <f>VLOOKUP($A449,Ingresos!$C:$X,12,FALSE)</f>
        <v>646</v>
      </c>
      <c r="AN449" s="28">
        <f t="shared" si="109"/>
        <v>0.70988654781199356</v>
      </c>
      <c r="AO449" t="str">
        <f>VLOOKUP($A449,Ingresos!$C:$X,18,FALSE)</f>
        <v>RM</v>
      </c>
      <c r="AP449">
        <f t="shared" si="112"/>
        <v>13</v>
      </c>
      <c r="AQ449" t="str">
        <f>VLOOKUP($A449,Ingresos!$C:$X,19,FALSE)</f>
        <v>H1</v>
      </c>
      <c r="AR449">
        <f t="shared" si="110"/>
        <v>1</v>
      </c>
      <c r="AS449">
        <f>VLOOKUP($A449,Ingresos!$C:$X,22,FALSE)</f>
        <v>11</v>
      </c>
    </row>
    <row r="450" spans="1:45" x14ac:dyDescent="0.25">
      <c r="A450">
        <v>196992480</v>
      </c>
      <c r="B450">
        <f>IF((_xlfn.MAXIFS(Grades!$I:$I,Grades!$A:$A,"="&amp;$A450)-_xlfn.MINIFS(Grades!$I:$I,Grades!$A:$A,"="&amp;$A450))=0,0,1)</f>
        <v>1</v>
      </c>
      <c r="C450">
        <f>COUNTIFS(Grades!$A:$A,"="&amp;Alumn_Filtered!$A450,Grades!$J:$J,"=1",Grades!$I:$I,"="&amp;_xlfn.MINIFS(Grades!$I:$I,Grades!$A:$A,"="&amp;$A450))</f>
        <v>6</v>
      </c>
      <c r="D450">
        <f>COUNTIFS(Grades!$A:$A,"="&amp;Alumn_Filtered!$A450,Grades!$P:$P,"=DRP",Grades!$J:$J,"=1",Grades!$I:$I,"="&amp;_xlfn.MINIFS(Grades!$I:$I,Grades!$A:$A,"="&amp;$A450))</f>
        <v>0</v>
      </c>
      <c r="E450">
        <f>COUNTIFS(Grades!$A:$A,"="&amp;Alumn_Filtered!$A450,Grades!$P:$P,"=BAD",Grades!$J:$J,"=1",Grades!$I:$I,"="&amp;_xlfn.MINIFS(Grades!$I:$I,Grades!$A:$A,"="&amp;$A450))</f>
        <v>0</v>
      </c>
      <c r="F450">
        <f>COUNTIFS(Grades!$A:$A,"="&amp;Alumn_Filtered!$A450,Grades!$P:$P,"CVL",Grades!$J:$J,"=1",Grades!$I:$I,"="&amp;_xlfn.MINIFS(Grades!$I:$I,Grades!$A:$A,"="&amp;$A450))</f>
        <v>0</v>
      </c>
      <c r="G450" s="30">
        <f t="shared" si="98"/>
        <v>6</v>
      </c>
      <c r="H450">
        <f>COUNTIFS(Grades!$A:$A,"="&amp;Alumn_Filtered!$A450,Grades!$J:$J,"=1",Grades!$P:$P,"&gt;=0.5",Grades!$I:$I,"="&amp;_xlfn.MINIFS(Grades!$I:$I,Grades!$A:$A,"="&amp;$A450))</f>
        <v>4</v>
      </c>
      <c r="I450" s="28">
        <f t="shared" si="99"/>
        <v>0.66666666666666663</v>
      </c>
      <c r="J450">
        <f>COUNTIFS(Grades!$A:$A,"="&amp;Alumn_Filtered!$A450,Grades!$J:$J,"=1",Grades!$P:$P,"&lt;0.5",Grades!$I:$I,"="&amp;_xlfn.MINIFS(Grades!$I:$I,Grades!$A:$A,"="&amp;$A450))</f>
        <v>2</v>
      </c>
      <c r="K450" s="28">
        <f t="shared" si="100"/>
        <v>0.33333333333333331</v>
      </c>
      <c r="L450" s="28">
        <f>_xlfn.MAXIFS(Grades!$P:$P,Grades!$A:$A,"="&amp;Alumn_Filtered!$A450,Grades!$J:$J,"=1",Grades!$I:$I,"="&amp;_xlfn.MINIFS(Grades!$I:$I,Grades!$A:$A,"="&amp;$A450))</f>
        <v>0.8666666666666667</v>
      </c>
      <c r="M450" s="28">
        <f>_xlfn.MINIFS(Grades!$P:$P,Grades!$A:$A,"="&amp;Alumn_Filtered!$A450,Grades!$J:$J,"=1",Grades!$I:$I,"="&amp;_xlfn.MINIFS(Grades!$I:$I,Grades!$A:$A,"="&amp;$A450))</f>
        <v>0.3833333333333333</v>
      </c>
      <c r="N450" s="28">
        <f>IF(G450&lt;&gt;0,SUMIFS(Grades!$P:$P,Grades!$P:$P,"&gt;0",Grades!$A:$A,"="&amp;Alumn_Filtered!$A450,Grades!$J:$J,"=1",Grades!$I:$I,"="&amp;_xlfn.MINIFS(Grades!$I:$I,Grades!$A:$A,"="&amp;$A450))/COUNTIFS(Grades!P:P,"&lt;&gt;BAD",Grades!P:P,"&lt;&gt;DRP",Grades!P:P,"&lt;&gt;CVL",Grades!$A:$A,"="&amp;Alumn_Filtered!$A450,Grades!$J:$J,"=1",Grades!$I:$I,"="&amp;_xlfn.MINIFS(Grades!$I:$I,Grades!$A:$A,"="&amp;$A450)),0)</f>
        <v>0.63055555555555565</v>
      </c>
      <c r="O450">
        <f>COUNTIFS(Grades!$A:$A,"="&amp;Alumn_Filtered!$A450,Grades!$J:$J,"=2",Grades!$I:$I,"="&amp;_xlfn.MINIFS(Grades!$I:$I,Grades!$A:$A,"="&amp;$A450))</f>
        <v>7</v>
      </c>
      <c r="P450">
        <f>COUNTIFS(Grades!$A:$A,"="&amp;Alumn_Filtered!$A450,Grades!$P:$P,"=DRP",Grades!$J:$J,"=2",Grades!$I:$I,"="&amp;_xlfn.MINIFS(Grades!$I:$I,Grades!$A:$A,"="&amp;$A450))</f>
        <v>0</v>
      </c>
      <c r="Q450">
        <f>COUNTIFS(Grades!$A:$A,"="&amp;Alumn_Filtered!$A450,Grades!$P:$P,"=BAD",Grades!$J:$J,"=2",Grades!$I:$I,"="&amp;_xlfn.MINIFS(Grades!$I:$I,Grades!$A:$A,"="&amp;$A450))</f>
        <v>0</v>
      </c>
      <c r="R450">
        <f>COUNTIFS(Grades!$A:$A,"="&amp;Alumn_Filtered!$A450,Grades!$P:$P,"CVL",Grades!$J:$J,"=2",Grades!$I:$I,"="&amp;_xlfn.MINIFS(Grades!$I:$I,Grades!$A:$A,"="&amp;$A450))</f>
        <v>0</v>
      </c>
      <c r="S450">
        <f t="shared" si="111"/>
        <v>7</v>
      </c>
      <c r="T450">
        <f>COUNTIFS(Grades!$A:$A,"="&amp;Alumn_Filtered!$A450,Grades!$J:$J,"=2",Grades!$P:$P,"&gt;=0.5",Grades!$I:$I,"="&amp;_xlfn.MINIFS(Grades!$I:$I,Grades!$A:$A,"="&amp;$A450))</f>
        <v>7</v>
      </c>
      <c r="U450" s="28">
        <f t="shared" si="101"/>
        <v>1</v>
      </c>
      <c r="V450">
        <f>COUNTIFS(Grades!$A:$A,"="&amp;Alumn_Filtered!$A450,Grades!$J:$J,"=2",Grades!$P:$P,"&lt;0.5",Grades!$I:$I,"="&amp;_xlfn.MINIFS(Grades!$I:$I,Grades!$A:$A,"="&amp;$A450))</f>
        <v>0</v>
      </c>
      <c r="W450" s="28">
        <f t="shared" si="102"/>
        <v>0</v>
      </c>
      <c r="X450" s="28">
        <f>_xlfn.MAXIFS(Grades!$P:$P,Grades!$A:$A,"="&amp;Alumn_Filtered!$A450,Grades!$J:$J,"=2",Grades!$I:$I,"="&amp;_xlfn.MINIFS(Grades!$I:$I,Grades!$A:$A,"="&amp;$A450))</f>
        <v>0.93333333333333324</v>
      </c>
      <c r="Y450" s="28">
        <f>_xlfn.MINIFS(Grades!$P:$P,Grades!$A:$A,"="&amp;Alumn_Filtered!$A450,Grades!$J:$J,"=2",Grades!$I:$I,"="&amp;_xlfn.MINIFS(Grades!$I:$I,Grades!$A:$A,"="&amp;$A450))</f>
        <v>0.51666666666666661</v>
      </c>
      <c r="Z450" s="28">
        <f>IF(S450&lt;&gt;0,SUMIFS(Grades!$P:$P,Grades!$P:$P,"&gt;0",Grades!$A:$A,"="&amp;Alumn_Filtered!$A450,Grades!$J:$J,"=2",Grades!$I:$I,"="&amp;_xlfn.MINIFS(Grades!$I:$I,Grades!$A:$A,"="&amp;$A450))/COUNTIFS(Grades!P:P,"&lt;&gt;BAD",Grades!P:P,"&lt;&gt;DRP",Grades!P:P,"&lt;&gt;CVL",Grades!$A:$A,"="&amp;Alumn_Filtered!$A450,Grades!$J:$J,"=2",Grades!$I:$I,"="&amp;_xlfn.MINIFS(Grades!$I:$I,Grades!$A:$A,"="&amp;$A450)),0)</f>
        <v>0.68095238095238098</v>
      </c>
      <c r="AA450" s="28">
        <f t="shared" si="103"/>
        <v>5.0396825396825329E-2</v>
      </c>
      <c r="AB450">
        <f t="shared" ref="AB450:AB513" ca="1" si="113">IF(ROUND(YEARFRAC(DATE(LEFT(((LEFT(A450,LEN(A450)-1)/2000000)*7.13)+1930.3,4),1,1),TODAY()),0)&gt;17,ROUND(YEARFRAC(DATE(LEFT(((LEFT(A450,LEN(A450)-1)/2000000)*7.13)+1930.3,4),1,1),TODAY()),0),21)</f>
        <v>20</v>
      </c>
      <c r="AC450" t="str">
        <f>LEFT(VLOOKUP($A450,Ingresos!$C:$X,5,FALSE),1)</f>
        <v>S</v>
      </c>
      <c r="AD450">
        <f t="shared" si="104"/>
        <v>1</v>
      </c>
      <c r="AE450" t="str">
        <f>LEFT(VLOOKUP($A450,Ingresos!$C:$X,6,FALSE),1)</f>
        <v>R</v>
      </c>
      <c r="AF450">
        <f t="shared" si="105"/>
        <v>1</v>
      </c>
      <c r="AG450">
        <f>VLOOKUP($A450,Ingresos!$C:$X,9,FALSE)</f>
        <v>451</v>
      </c>
      <c r="AH450" s="28">
        <f t="shared" si="106"/>
        <v>0.39384116693679094</v>
      </c>
      <c r="AI450">
        <f>VLOOKUP($A450,Ingresos!$C:$X,10,FALSE)</f>
        <v>451</v>
      </c>
      <c r="AJ450" s="28">
        <f t="shared" si="107"/>
        <v>0.39384116693679094</v>
      </c>
      <c r="AK450">
        <f>VLOOKUP($A450,Ingresos!$C:$X,11,FALSE)</f>
        <v>626</v>
      </c>
      <c r="AL450" s="28">
        <f t="shared" si="108"/>
        <v>0.67747163695299839</v>
      </c>
      <c r="AM450">
        <f>VLOOKUP($A450,Ingresos!$C:$X,12,FALSE)</f>
        <v>622</v>
      </c>
      <c r="AN450" s="28">
        <f t="shared" si="109"/>
        <v>0.6709886547811994</v>
      </c>
      <c r="AO450">
        <f>VLOOKUP($A450,Ingresos!$C:$X,18,FALSE)</f>
        <v>13</v>
      </c>
      <c r="AP450">
        <f t="shared" si="112"/>
        <v>13</v>
      </c>
      <c r="AQ450" t="str">
        <f>VLOOKUP($A450,Ingresos!$C:$X,19,FALSE)</f>
        <v>H1</v>
      </c>
      <c r="AR450">
        <f t="shared" si="110"/>
        <v>1</v>
      </c>
      <c r="AS450">
        <f>VLOOKUP($A450,Ingresos!$C:$X,22,FALSE)</f>
        <v>0</v>
      </c>
    </row>
    <row r="451" spans="1:45" x14ac:dyDescent="0.25">
      <c r="A451" t="s">
        <v>118</v>
      </c>
      <c r="B451">
        <f>IF((_xlfn.MAXIFS(Grades!$I:$I,Grades!$A:$A,"="&amp;$A451)-_xlfn.MINIFS(Grades!$I:$I,Grades!$A:$A,"="&amp;$A451))=0,0,1)</f>
        <v>0</v>
      </c>
      <c r="C451">
        <f>COUNTIFS(Grades!$A:$A,"="&amp;Alumn_Filtered!$A451,Grades!$J:$J,"=1",Grades!$I:$I,"="&amp;_xlfn.MINIFS(Grades!$I:$I,Grades!$A:$A,"="&amp;$A451))</f>
        <v>6</v>
      </c>
      <c r="D451">
        <f>COUNTIFS(Grades!$A:$A,"="&amp;Alumn_Filtered!$A451,Grades!$P:$P,"=DRP",Grades!$J:$J,"=1",Grades!$I:$I,"="&amp;_xlfn.MINIFS(Grades!$I:$I,Grades!$A:$A,"="&amp;$A451))</f>
        <v>6</v>
      </c>
      <c r="E451">
        <f>COUNTIFS(Grades!$A:$A,"="&amp;Alumn_Filtered!$A451,Grades!$P:$P,"=BAD",Grades!$J:$J,"=1",Grades!$I:$I,"="&amp;_xlfn.MINIFS(Grades!$I:$I,Grades!$A:$A,"="&amp;$A451))</f>
        <v>0</v>
      </c>
      <c r="F451">
        <f>COUNTIFS(Grades!$A:$A,"="&amp;Alumn_Filtered!$A451,Grades!$P:$P,"CVL",Grades!$J:$J,"=1",Grades!$I:$I,"="&amp;_xlfn.MINIFS(Grades!$I:$I,Grades!$A:$A,"="&amp;$A451))</f>
        <v>0</v>
      </c>
      <c r="G451" s="30">
        <f t="shared" ref="G451:G514" si="114">C451-SUM(D451:F451)</f>
        <v>0</v>
      </c>
      <c r="H451">
        <f>COUNTIFS(Grades!$A:$A,"="&amp;Alumn_Filtered!$A451,Grades!$J:$J,"=1",Grades!$P:$P,"&gt;=0.5",Grades!$I:$I,"="&amp;_xlfn.MINIFS(Grades!$I:$I,Grades!$A:$A,"="&amp;$A451))</f>
        <v>0</v>
      </c>
      <c r="I451" s="28">
        <f t="shared" ref="I451:I514" si="115">IF(G451&lt;&gt;0,H451/G451,0)</f>
        <v>0</v>
      </c>
      <c r="J451">
        <f>COUNTIFS(Grades!$A:$A,"="&amp;Alumn_Filtered!$A451,Grades!$J:$J,"=1",Grades!$P:$P,"&lt;0.5",Grades!$I:$I,"="&amp;_xlfn.MINIFS(Grades!$I:$I,Grades!$A:$A,"="&amp;$A451))</f>
        <v>0</v>
      </c>
      <c r="K451" s="28">
        <f t="shared" ref="K451:K514" si="116">IF(G451&lt;&gt;0,J451/G451,0)</f>
        <v>0</v>
      </c>
      <c r="L451" s="28">
        <f>_xlfn.MAXIFS(Grades!$P:$P,Grades!$A:$A,"="&amp;Alumn_Filtered!$A451,Grades!$J:$J,"=1",Grades!$I:$I,"="&amp;_xlfn.MINIFS(Grades!$I:$I,Grades!$A:$A,"="&amp;$A451))</f>
        <v>0</v>
      </c>
      <c r="M451" s="28">
        <f>_xlfn.MINIFS(Grades!$P:$P,Grades!$A:$A,"="&amp;Alumn_Filtered!$A451,Grades!$J:$J,"=1",Grades!$I:$I,"="&amp;_xlfn.MINIFS(Grades!$I:$I,Grades!$A:$A,"="&amp;$A451))</f>
        <v>0</v>
      </c>
      <c r="N451" s="28">
        <f>IF(G451&lt;&gt;0,SUMIFS(Grades!$P:$P,Grades!$P:$P,"&gt;0",Grades!$A:$A,"="&amp;Alumn_Filtered!$A451,Grades!$J:$J,"=1",Grades!$I:$I,"="&amp;_xlfn.MINIFS(Grades!$I:$I,Grades!$A:$A,"="&amp;$A451))/COUNTIFS(Grades!P:P,"&lt;&gt;BAD",Grades!P:P,"&lt;&gt;DRP",Grades!P:P,"&lt;&gt;CVL",Grades!$A:$A,"="&amp;Alumn_Filtered!$A451,Grades!$J:$J,"=1",Grades!$I:$I,"="&amp;_xlfn.MINIFS(Grades!$I:$I,Grades!$A:$A,"="&amp;$A451)),0)</f>
        <v>0</v>
      </c>
      <c r="O451">
        <f>COUNTIFS(Grades!$A:$A,"="&amp;Alumn_Filtered!$A451,Grades!$J:$J,"=2",Grades!$I:$I,"="&amp;_xlfn.MINIFS(Grades!$I:$I,Grades!$A:$A,"="&amp;$A451))</f>
        <v>0</v>
      </c>
      <c r="P451">
        <f>COUNTIFS(Grades!$A:$A,"="&amp;Alumn_Filtered!$A451,Grades!$P:$P,"=DRP",Grades!$J:$J,"=2",Grades!$I:$I,"="&amp;_xlfn.MINIFS(Grades!$I:$I,Grades!$A:$A,"="&amp;$A451))</f>
        <v>0</v>
      </c>
      <c r="Q451">
        <f>COUNTIFS(Grades!$A:$A,"="&amp;Alumn_Filtered!$A451,Grades!$P:$P,"=BAD",Grades!$J:$J,"=2",Grades!$I:$I,"="&amp;_xlfn.MINIFS(Grades!$I:$I,Grades!$A:$A,"="&amp;$A451))</f>
        <v>0</v>
      </c>
      <c r="R451">
        <f>COUNTIFS(Grades!$A:$A,"="&amp;Alumn_Filtered!$A451,Grades!$P:$P,"CVL",Grades!$J:$J,"=2",Grades!$I:$I,"="&amp;_xlfn.MINIFS(Grades!$I:$I,Grades!$A:$A,"="&amp;$A451))</f>
        <v>0</v>
      </c>
      <c r="S451">
        <f t="shared" si="111"/>
        <v>0</v>
      </c>
      <c r="T451">
        <f>COUNTIFS(Grades!$A:$A,"="&amp;Alumn_Filtered!$A451,Grades!$J:$J,"=2",Grades!$P:$P,"&gt;=0.5",Grades!$I:$I,"="&amp;_xlfn.MINIFS(Grades!$I:$I,Grades!$A:$A,"="&amp;$A451))</f>
        <v>0</v>
      </c>
      <c r="U451" s="28">
        <f t="shared" ref="U451:U514" si="117">IF(S451&lt;&gt;0,T451/S451,0)</f>
        <v>0</v>
      </c>
      <c r="V451">
        <f>COUNTIFS(Grades!$A:$A,"="&amp;Alumn_Filtered!$A451,Grades!$J:$J,"=2",Grades!$P:$P,"&lt;0.5",Grades!$I:$I,"="&amp;_xlfn.MINIFS(Grades!$I:$I,Grades!$A:$A,"="&amp;$A451))</f>
        <v>0</v>
      </c>
      <c r="W451" s="28">
        <f t="shared" ref="W451:W514" si="118">IF(S451&lt;&gt;0,V451/S451,0)</f>
        <v>0</v>
      </c>
      <c r="X451" s="28">
        <f>_xlfn.MAXIFS(Grades!$P:$P,Grades!$A:$A,"="&amp;Alumn_Filtered!$A451,Grades!$J:$J,"=2",Grades!$I:$I,"="&amp;_xlfn.MINIFS(Grades!$I:$I,Grades!$A:$A,"="&amp;$A451))</f>
        <v>0</v>
      </c>
      <c r="Y451" s="28">
        <f>_xlfn.MINIFS(Grades!$P:$P,Grades!$A:$A,"="&amp;Alumn_Filtered!$A451,Grades!$J:$J,"=2",Grades!$I:$I,"="&amp;_xlfn.MINIFS(Grades!$I:$I,Grades!$A:$A,"="&amp;$A451))</f>
        <v>0</v>
      </c>
      <c r="Z451" s="28">
        <f>IF(S451&lt;&gt;0,SUMIFS(Grades!$P:$P,Grades!$P:$P,"&gt;0",Grades!$A:$A,"="&amp;Alumn_Filtered!$A451,Grades!$J:$J,"=2",Grades!$I:$I,"="&amp;_xlfn.MINIFS(Grades!$I:$I,Grades!$A:$A,"="&amp;$A451))/COUNTIFS(Grades!P:P,"&lt;&gt;BAD",Grades!P:P,"&lt;&gt;DRP",Grades!P:P,"&lt;&gt;CVL",Grades!$A:$A,"="&amp;Alumn_Filtered!$A451,Grades!$J:$J,"=2",Grades!$I:$I,"="&amp;_xlfn.MINIFS(Grades!$I:$I,Grades!$A:$A,"="&amp;$A451)),0)</f>
        <v>0</v>
      </c>
      <c r="AA451" s="28">
        <f t="shared" ref="AA451:AA514" si="119">Z451-N451</f>
        <v>0</v>
      </c>
      <c r="AB451">
        <f t="shared" ca="1" si="113"/>
        <v>20</v>
      </c>
      <c r="AC451" t="str">
        <f>LEFT(VLOOKUP($A451,Ingresos!$C:$X,5,FALSE),1)</f>
        <v>S</v>
      </c>
      <c r="AD451">
        <f t="shared" ref="AD451:AD514" si="120">IF(AC451="S",1,0)</f>
        <v>1</v>
      </c>
      <c r="AE451" t="str">
        <f>LEFT(VLOOKUP($A451,Ingresos!$C:$X,6,FALSE),1)</f>
        <v>R</v>
      </c>
      <c r="AF451">
        <f t="shared" ref="AF451:AF514" si="121">IF(AE451="R",1,0)</f>
        <v>1</v>
      </c>
      <c r="AG451">
        <f>VLOOKUP($A451,Ingresos!$C:$X,9,FALSE)</f>
        <v>507</v>
      </c>
      <c r="AH451" s="28">
        <f t="shared" ref="AH451:AH514" si="122">IF(AG451&gt;0,(AG451-208)/(825-208),0)</f>
        <v>0.4846029173419773</v>
      </c>
      <c r="AI451">
        <f>VLOOKUP($A451,Ingresos!$C:$X,10,FALSE)</f>
        <v>507</v>
      </c>
      <c r="AJ451" s="28">
        <f t="shared" ref="AJ451:AJ514" si="123">IF(AI451&gt;0,(AI451-208)/(825-208),0)</f>
        <v>0.4846029173419773</v>
      </c>
      <c r="AK451">
        <f>VLOOKUP($A451,Ingresos!$C:$X,11,FALSE)</f>
        <v>501</v>
      </c>
      <c r="AL451" s="28">
        <f t="shared" ref="AL451:AL514" si="124">IF(AK451&gt;0,(AK451-208)/(825-208),0)</f>
        <v>0.47487844408427876</v>
      </c>
      <c r="AM451">
        <f>VLOOKUP($A451,Ingresos!$C:$X,12,FALSE)</f>
        <v>628</v>
      </c>
      <c r="AN451" s="28">
        <f t="shared" ref="AN451:AN514" si="125">IF(AM451&gt;0,(AM451-208)/(825-208),0)</f>
        <v>0.68071312803889794</v>
      </c>
      <c r="AO451" t="str">
        <f>VLOOKUP($A451,Ingresos!$C:$X,18,FALSE)</f>
        <v>RM</v>
      </c>
      <c r="AP451">
        <f t="shared" si="112"/>
        <v>13</v>
      </c>
      <c r="AQ451" t="str">
        <f>VLOOKUP($A451,Ingresos!$C:$X,19,FALSE)</f>
        <v>H1</v>
      </c>
      <c r="AR451">
        <f t="shared" ref="AR451:AR514" si="126">IF(AQ451=0,0,IF(AQ451="H1",1,IF(AQ451="H2",2,IF(AQ451="T1",3,IF(AQ451="T2",4,IF(AQ451="T3",5,6))))))</f>
        <v>1</v>
      </c>
      <c r="AS451">
        <f>VLOOKUP($A451,Ingresos!$C:$X,22,FALSE)</f>
        <v>0</v>
      </c>
    </row>
    <row r="452" spans="1:45" x14ac:dyDescent="0.25">
      <c r="A452">
        <v>197008423</v>
      </c>
      <c r="B452">
        <f>IF((_xlfn.MAXIFS(Grades!$I:$I,Grades!$A:$A,"="&amp;$A452)-_xlfn.MINIFS(Grades!$I:$I,Grades!$A:$A,"="&amp;$A452))=0,0,1)</f>
        <v>0</v>
      </c>
      <c r="C452">
        <f>COUNTIFS(Grades!$A:$A,"="&amp;Alumn_Filtered!$A452,Grades!$J:$J,"=1",Grades!$I:$I,"="&amp;_xlfn.MINIFS(Grades!$I:$I,Grades!$A:$A,"="&amp;$A452))</f>
        <v>6</v>
      </c>
      <c r="D452">
        <f>COUNTIFS(Grades!$A:$A,"="&amp;Alumn_Filtered!$A452,Grades!$P:$P,"=DRP",Grades!$J:$J,"=1",Grades!$I:$I,"="&amp;_xlfn.MINIFS(Grades!$I:$I,Grades!$A:$A,"="&amp;$A452))</f>
        <v>0</v>
      </c>
      <c r="E452">
        <f>COUNTIFS(Grades!$A:$A,"="&amp;Alumn_Filtered!$A452,Grades!$P:$P,"=BAD",Grades!$J:$J,"=1",Grades!$I:$I,"="&amp;_xlfn.MINIFS(Grades!$I:$I,Grades!$A:$A,"="&amp;$A452))</f>
        <v>0</v>
      </c>
      <c r="F452">
        <f>COUNTIFS(Grades!$A:$A,"="&amp;Alumn_Filtered!$A452,Grades!$P:$P,"CVL",Grades!$J:$J,"=1",Grades!$I:$I,"="&amp;_xlfn.MINIFS(Grades!$I:$I,Grades!$A:$A,"="&amp;$A452))</f>
        <v>0</v>
      </c>
      <c r="G452" s="30">
        <f t="shared" si="114"/>
        <v>6</v>
      </c>
      <c r="H452">
        <f>COUNTIFS(Grades!$A:$A,"="&amp;Alumn_Filtered!$A452,Grades!$J:$J,"=1",Grades!$P:$P,"&gt;=0.5",Grades!$I:$I,"="&amp;_xlfn.MINIFS(Grades!$I:$I,Grades!$A:$A,"="&amp;$A452))</f>
        <v>1</v>
      </c>
      <c r="I452" s="28">
        <f t="shared" si="115"/>
        <v>0.16666666666666666</v>
      </c>
      <c r="J452">
        <f>COUNTIFS(Grades!$A:$A,"="&amp;Alumn_Filtered!$A452,Grades!$J:$J,"=1",Grades!$P:$P,"&lt;0.5",Grades!$I:$I,"="&amp;_xlfn.MINIFS(Grades!$I:$I,Grades!$A:$A,"="&amp;$A452))</f>
        <v>5</v>
      </c>
      <c r="K452" s="28">
        <f t="shared" si="116"/>
        <v>0.83333333333333337</v>
      </c>
      <c r="L452" s="28">
        <f>_xlfn.MAXIFS(Grades!$P:$P,Grades!$A:$A,"="&amp;Alumn_Filtered!$A452,Grades!$J:$J,"=1",Grades!$I:$I,"="&amp;_xlfn.MINIFS(Grades!$I:$I,Grades!$A:$A,"="&amp;$A452))</f>
        <v>0.73333333333333339</v>
      </c>
      <c r="M452" s="28">
        <f>_xlfn.MINIFS(Grades!$P:$P,Grades!$A:$A,"="&amp;Alumn_Filtered!$A452,Grades!$J:$J,"=1",Grades!$I:$I,"="&amp;_xlfn.MINIFS(Grades!$I:$I,Grades!$A:$A,"="&amp;$A452))</f>
        <v>0.35000000000000003</v>
      </c>
      <c r="N452" s="28">
        <f>IF(G452&lt;&gt;0,SUMIFS(Grades!$P:$P,Grades!$P:$P,"&gt;0",Grades!$A:$A,"="&amp;Alumn_Filtered!$A452,Grades!$J:$J,"=1",Grades!$I:$I,"="&amp;_xlfn.MINIFS(Grades!$I:$I,Grades!$A:$A,"="&amp;$A452))/COUNTIFS(Grades!P:P,"&lt;&gt;BAD",Grades!P:P,"&lt;&gt;DRP",Grades!P:P,"&lt;&gt;CVL",Grades!$A:$A,"="&amp;Alumn_Filtered!$A452,Grades!$J:$J,"=1",Grades!$I:$I,"="&amp;_xlfn.MINIFS(Grades!$I:$I,Grades!$A:$A,"="&amp;$A452)),0)</f>
        <v>0.44444444444444442</v>
      </c>
      <c r="O452">
        <f>COUNTIFS(Grades!$A:$A,"="&amp;Alumn_Filtered!$A452,Grades!$J:$J,"=2",Grades!$I:$I,"="&amp;_xlfn.MINIFS(Grades!$I:$I,Grades!$A:$A,"="&amp;$A452))</f>
        <v>7</v>
      </c>
      <c r="P452">
        <f>COUNTIFS(Grades!$A:$A,"="&amp;Alumn_Filtered!$A452,Grades!$P:$P,"=DRP",Grades!$J:$J,"=2",Grades!$I:$I,"="&amp;_xlfn.MINIFS(Grades!$I:$I,Grades!$A:$A,"="&amp;$A452))</f>
        <v>1</v>
      </c>
      <c r="Q452">
        <f>COUNTIFS(Grades!$A:$A,"="&amp;Alumn_Filtered!$A452,Grades!$P:$P,"=BAD",Grades!$J:$J,"=2",Grades!$I:$I,"="&amp;_xlfn.MINIFS(Grades!$I:$I,Grades!$A:$A,"="&amp;$A452))</f>
        <v>5</v>
      </c>
      <c r="R452">
        <f>COUNTIFS(Grades!$A:$A,"="&amp;Alumn_Filtered!$A452,Grades!$P:$P,"CVL",Grades!$J:$J,"=2",Grades!$I:$I,"="&amp;_xlfn.MINIFS(Grades!$I:$I,Grades!$A:$A,"="&amp;$A452))</f>
        <v>0</v>
      </c>
      <c r="S452">
        <f t="shared" ref="S452:S515" si="127">O452-SUM(P452:R452)</f>
        <v>1</v>
      </c>
      <c r="T452">
        <f>COUNTIFS(Grades!$A:$A,"="&amp;Alumn_Filtered!$A452,Grades!$J:$J,"=2",Grades!$P:$P,"&gt;=0.5",Grades!$I:$I,"="&amp;_xlfn.MINIFS(Grades!$I:$I,Grades!$A:$A,"="&amp;$A452))</f>
        <v>0</v>
      </c>
      <c r="U452" s="28">
        <f t="shared" si="117"/>
        <v>0</v>
      </c>
      <c r="V452">
        <f>COUNTIFS(Grades!$A:$A,"="&amp;Alumn_Filtered!$A452,Grades!$J:$J,"=2",Grades!$P:$P,"&lt;0.5",Grades!$I:$I,"="&amp;_xlfn.MINIFS(Grades!$I:$I,Grades!$A:$A,"="&amp;$A452))</f>
        <v>1</v>
      </c>
      <c r="W452" s="28">
        <f t="shared" si="118"/>
        <v>1</v>
      </c>
      <c r="X452" s="28">
        <f>_xlfn.MAXIFS(Grades!$P:$P,Grades!$A:$A,"="&amp;Alumn_Filtered!$A452,Grades!$J:$J,"=2",Grades!$I:$I,"="&amp;_xlfn.MINIFS(Grades!$I:$I,Grades!$A:$A,"="&amp;$A452))</f>
        <v>6.6666666666666652E-2</v>
      </c>
      <c r="Y452" s="28">
        <f>_xlfn.MINIFS(Grades!$P:$P,Grades!$A:$A,"="&amp;Alumn_Filtered!$A452,Grades!$J:$J,"=2",Grades!$I:$I,"="&amp;_xlfn.MINIFS(Grades!$I:$I,Grades!$A:$A,"="&amp;$A452))</f>
        <v>6.6666666666666652E-2</v>
      </c>
      <c r="Z452" s="28">
        <f>IF(S452&lt;&gt;0,SUMIFS(Grades!$P:$P,Grades!$P:$P,"&gt;0",Grades!$A:$A,"="&amp;Alumn_Filtered!$A452,Grades!$J:$J,"=2",Grades!$I:$I,"="&amp;_xlfn.MINIFS(Grades!$I:$I,Grades!$A:$A,"="&amp;$A452))/COUNTIFS(Grades!P:P,"&lt;&gt;BAD",Grades!P:P,"&lt;&gt;DRP",Grades!P:P,"&lt;&gt;CVL",Grades!$A:$A,"="&amp;Alumn_Filtered!$A452,Grades!$J:$J,"=2",Grades!$I:$I,"="&amp;_xlfn.MINIFS(Grades!$I:$I,Grades!$A:$A,"="&amp;$A452)),0)</f>
        <v>6.6666666666666652E-2</v>
      </c>
      <c r="AA452" s="28">
        <f t="shared" si="119"/>
        <v>-0.37777777777777777</v>
      </c>
      <c r="AB452">
        <f t="shared" ca="1" si="113"/>
        <v>20</v>
      </c>
      <c r="AC452" t="str">
        <f>LEFT(VLOOKUP($A452,Ingresos!$C:$X,5,FALSE),1)</f>
        <v>S</v>
      </c>
      <c r="AD452">
        <f t="shared" si="120"/>
        <v>1</v>
      </c>
      <c r="AE452" t="str">
        <f>LEFT(VLOOKUP($A452,Ingresos!$C:$X,6,FALSE),1)</f>
        <v>R</v>
      </c>
      <c r="AF452">
        <f t="shared" si="121"/>
        <v>1</v>
      </c>
      <c r="AG452">
        <f>VLOOKUP($A452,Ingresos!$C:$X,9,FALSE)</f>
        <v>523</v>
      </c>
      <c r="AH452" s="28">
        <f t="shared" si="122"/>
        <v>0.51053484602917343</v>
      </c>
      <c r="AI452">
        <f>VLOOKUP($A452,Ingresos!$C:$X,10,FALSE)</f>
        <v>526</v>
      </c>
      <c r="AJ452" s="28">
        <f t="shared" si="123"/>
        <v>0.51539708265802264</v>
      </c>
      <c r="AK452">
        <f>VLOOKUP($A452,Ingresos!$C:$X,11,FALSE)</f>
        <v>507</v>
      </c>
      <c r="AL452" s="28">
        <f t="shared" si="124"/>
        <v>0.4846029173419773</v>
      </c>
      <c r="AM452">
        <f>VLOOKUP($A452,Ingresos!$C:$X,12,FALSE)</f>
        <v>558</v>
      </c>
      <c r="AN452" s="28">
        <f t="shared" si="125"/>
        <v>0.5672609400324149</v>
      </c>
      <c r="AO452" t="str">
        <f>VLOOKUP($A452,Ingresos!$C:$X,18,FALSE)</f>
        <v>RM</v>
      </c>
      <c r="AP452">
        <f t="shared" si="112"/>
        <v>13</v>
      </c>
      <c r="AQ452" t="str">
        <f>VLOOKUP($A452,Ingresos!$C:$X,19,FALSE)</f>
        <v>H1</v>
      </c>
      <c r="AR452">
        <f t="shared" si="126"/>
        <v>1</v>
      </c>
      <c r="AS452">
        <f>VLOOKUP($A452,Ingresos!$C:$X,22,FALSE)</f>
        <v>9</v>
      </c>
    </row>
    <row r="453" spans="1:45" x14ac:dyDescent="0.25">
      <c r="A453">
        <v>197041579</v>
      </c>
      <c r="B453">
        <f>IF((_xlfn.MAXIFS(Grades!$I:$I,Grades!$A:$A,"="&amp;$A453)-_xlfn.MINIFS(Grades!$I:$I,Grades!$A:$A,"="&amp;$A453))=0,0,1)</f>
        <v>1</v>
      </c>
      <c r="C453">
        <f>COUNTIFS(Grades!$A:$A,"="&amp;Alumn_Filtered!$A453,Grades!$J:$J,"=1",Grades!$I:$I,"="&amp;_xlfn.MINIFS(Grades!$I:$I,Grades!$A:$A,"="&amp;$A453))</f>
        <v>6</v>
      </c>
      <c r="D453">
        <f>COUNTIFS(Grades!$A:$A,"="&amp;Alumn_Filtered!$A453,Grades!$P:$P,"=DRP",Grades!$J:$J,"=1",Grades!$I:$I,"="&amp;_xlfn.MINIFS(Grades!$I:$I,Grades!$A:$A,"="&amp;$A453))</f>
        <v>0</v>
      </c>
      <c r="E453">
        <f>COUNTIFS(Grades!$A:$A,"="&amp;Alumn_Filtered!$A453,Grades!$P:$P,"=BAD",Grades!$J:$J,"=1",Grades!$I:$I,"="&amp;_xlfn.MINIFS(Grades!$I:$I,Grades!$A:$A,"="&amp;$A453))</f>
        <v>0</v>
      </c>
      <c r="F453">
        <f>COUNTIFS(Grades!$A:$A,"="&amp;Alumn_Filtered!$A453,Grades!$P:$P,"CVL",Grades!$J:$J,"=1",Grades!$I:$I,"="&amp;_xlfn.MINIFS(Grades!$I:$I,Grades!$A:$A,"="&amp;$A453))</f>
        <v>0</v>
      </c>
      <c r="G453" s="30">
        <f t="shared" si="114"/>
        <v>6</v>
      </c>
      <c r="H453">
        <f>COUNTIFS(Grades!$A:$A,"="&amp;Alumn_Filtered!$A453,Grades!$J:$J,"=1",Grades!$P:$P,"&gt;=0.5",Grades!$I:$I,"="&amp;_xlfn.MINIFS(Grades!$I:$I,Grades!$A:$A,"="&amp;$A453))</f>
        <v>2</v>
      </c>
      <c r="I453" s="28">
        <f t="shared" si="115"/>
        <v>0.33333333333333331</v>
      </c>
      <c r="J453">
        <f>COUNTIFS(Grades!$A:$A,"="&amp;Alumn_Filtered!$A453,Grades!$J:$J,"=1",Grades!$P:$P,"&lt;0.5",Grades!$I:$I,"="&amp;_xlfn.MINIFS(Grades!$I:$I,Grades!$A:$A,"="&amp;$A453))</f>
        <v>4</v>
      </c>
      <c r="K453" s="28">
        <f t="shared" si="116"/>
        <v>0.66666666666666663</v>
      </c>
      <c r="L453" s="28">
        <f>_xlfn.MAXIFS(Grades!$P:$P,Grades!$A:$A,"="&amp;Alumn_Filtered!$A453,Grades!$J:$J,"=1",Grades!$I:$I,"="&amp;_xlfn.MINIFS(Grades!$I:$I,Grades!$A:$A,"="&amp;$A453))</f>
        <v>0.6166666666666667</v>
      </c>
      <c r="M453" s="28">
        <f>_xlfn.MINIFS(Grades!$P:$P,Grades!$A:$A,"="&amp;Alumn_Filtered!$A453,Grades!$J:$J,"=1",Grades!$I:$I,"="&amp;_xlfn.MINIFS(Grades!$I:$I,Grades!$A:$A,"="&amp;$A453))</f>
        <v>0.20000000000000004</v>
      </c>
      <c r="N453" s="28">
        <f>IF(G453&lt;&gt;0,SUMIFS(Grades!$P:$P,Grades!$P:$P,"&gt;0",Grades!$A:$A,"="&amp;Alumn_Filtered!$A453,Grades!$J:$J,"=1",Grades!$I:$I,"="&amp;_xlfn.MINIFS(Grades!$I:$I,Grades!$A:$A,"="&amp;$A453))/COUNTIFS(Grades!P:P,"&lt;&gt;BAD",Grades!P:P,"&lt;&gt;DRP",Grades!P:P,"&lt;&gt;CVL",Grades!$A:$A,"="&amp;Alumn_Filtered!$A453,Grades!$J:$J,"=1",Grades!$I:$I,"="&amp;_xlfn.MINIFS(Grades!$I:$I,Grades!$A:$A,"="&amp;$A453)),0)</f>
        <v>0.3666666666666667</v>
      </c>
      <c r="O453">
        <f>COUNTIFS(Grades!$A:$A,"="&amp;Alumn_Filtered!$A453,Grades!$J:$J,"=2",Grades!$I:$I,"="&amp;_xlfn.MINIFS(Grades!$I:$I,Grades!$A:$A,"="&amp;$A453))</f>
        <v>7</v>
      </c>
      <c r="P453">
        <f>COUNTIFS(Grades!$A:$A,"="&amp;Alumn_Filtered!$A453,Grades!$P:$P,"=DRP",Grades!$J:$J,"=2",Grades!$I:$I,"="&amp;_xlfn.MINIFS(Grades!$I:$I,Grades!$A:$A,"="&amp;$A453))</f>
        <v>1</v>
      </c>
      <c r="Q453">
        <f>COUNTIFS(Grades!$A:$A,"="&amp;Alumn_Filtered!$A453,Grades!$P:$P,"=BAD",Grades!$J:$J,"=2",Grades!$I:$I,"="&amp;_xlfn.MINIFS(Grades!$I:$I,Grades!$A:$A,"="&amp;$A453))</f>
        <v>0</v>
      </c>
      <c r="R453">
        <f>COUNTIFS(Grades!$A:$A,"="&amp;Alumn_Filtered!$A453,Grades!$P:$P,"CVL",Grades!$J:$J,"=2",Grades!$I:$I,"="&amp;_xlfn.MINIFS(Grades!$I:$I,Grades!$A:$A,"="&amp;$A453))</f>
        <v>0</v>
      </c>
      <c r="S453">
        <f t="shared" si="127"/>
        <v>6</v>
      </c>
      <c r="T453">
        <f>COUNTIFS(Grades!$A:$A,"="&amp;Alumn_Filtered!$A453,Grades!$J:$J,"=2",Grades!$P:$P,"&gt;=0.5",Grades!$I:$I,"="&amp;_xlfn.MINIFS(Grades!$I:$I,Grades!$A:$A,"="&amp;$A453))</f>
        <v>1</v>
      </c>
      <c r="U453" s="28">
        <f t="shared" si="117"/>
        <v>0.16666666666666666</v>
      </c>
      <c r="V453">
        <f>COUNTIFS(Grades!$A:$A,"="&amp;Alumn_Filtered!$A453,Grades!$J:$J,"=2",Grades!$P:$P,"&lt;0.5",Grades!$I:$I,"="&amp;_xlfn.MINIFS(Grades!$I:$I,Grades!$A:$A,"="&amp;$A453))</f>
        <v>5</v>
      </c>
      <c r="W453" s="28">
        <f t="shared" si="118"/>
        <v>0.83333333333333337</v>
      </c>
      <c r="X453" s="28">
        <f>_xlfn.MAXIFS(Grades!$P:$P,Grades!$A:$A,"="&amp;Alumn_Filtered!$A453,Grades!$J:$J,"=2",Grades!$I:$I,"="&amp;_xlfn.MINIFS(Grades!$I:$I,Grades!$A:$A,"="&amp;$A453))</f>
        <v>0.56666666666666676</v>
      </c>
      <c r="Y453" s="28">
        <f>_xlfn.MINIFS(Grades!$P:$P,Grades!$A:$A,"="&amp;Alumn_Filtered!$A453,Grades!$J:$J,"=2",Grades!$I:$I,"="&amp;_xlfn.MINIFS(Grades!$I:$I,Grades!$A:$A,"="&amp;$A453))</f>
        <v>0.18333333333333335</v>
      </c>
      <c r="Z453" s="28">
        <f>IF(S453&lt;&gt;0,SUMIFS(Grades!$P:$P,Grades!$P:$P,"&gt;0",Grades!$A:$A,"="&amp;Alumn_Filtered!$A453,Grades!$J:$J,"=2",Grades!$I:$I,"="&amp;_xlfn.MINIFS(Grades!$I:$I,Grades!$A:$A,"="&amp;$A453))/COUNTIFS(Grades!P:P,"&lt;&gt;BAD",Grades!P:P,"&lt;&gt;DRP",Grades!P:P,"&lt;&gt;CVL",Grades!$A:$A,"="&amp;Alumn_Filtered!$A453,Grades!$J:$J,"=2",Grades!$I:$I,"="&amp;_xlfn.MINIFS(Grades!$I:$I,Grades!$A:$A,"="&amp;$A453)),0)</f>
        <v>0.30555555555555558</v>
      </c>
      <c r="AA453" s="28">
        <f t="shared" si="119"/>
        <v>-6.1111111111111116E-2</v>
      </c>
      <c r="AB453">
        <f t="shared" ca="1" si="113"/>
        <v>20</v>
      </c>
      <c r="AC453" t="str">
        <f>LEFT(VLOOKUP($A453,Ingresos!$C:$X,5,FALSE),1)</f>
        <v>S</v>
      </c>
      <c r="AD453">
        <f t="shared" si="120"/>
        <v>1</v>
      </c>
      <c r="AE453" t="str">
        <f>LEFT(VLOOKUP($A453,Ingresos!$C:$X,6,FALSE),1)</f>
        <v>R</v>
      </c>
      <c r="AF453">
        <f t="shared" si="121"/>
        <v>1</v>
      </c>
      <c r="AG453">
        <f>VLOOKUP($A453,Ingresos!$C:$X,9,FALSE)</f>
        <v>443</v>
      </c>
      <c r="AH453" s="28">
        <f t="shared" si="122"/>
        <v>0.38087520259319285</v>
      </c>
      <c r="AI453">
        <f>VLOOKUP($A453,Ingresos!$C:$X,10,FALSE)</f>
        <v>443</v>
      </c>
      <c r="AJ453" s="28">
        <f t="shared" si="123"/>
        <v>0.38087520259319285</v>
      </c>
      <c r="AK453">
        <f>VLOOKUP($A453,Ingresos!$C:$X,11,FALSE)</f>
        <v>471</v>
      </c>
      <c r="AL453" s="28">
        <f t="shared" si="124"/>
        <v>0.42625607779578606</v>
      </c>
      <c r="AM453">
        <f>VLOOKUP($A453,Ingresos!$C:$X,12,FALSE)</f>
        <v>542</v>
      </c>
      <c r="AN453" s="28">
        <f t="shared" si="125"/>
        <v>0.54132901134521882</v>
      </c>
      <c r="AO453">
        <f>VLOOKUP($A453,Ingresos!$C:$X,18,FALSE)</f>
        <v>6</v>
      </c>
      <c r="AP453">
        <f t="shared" si="112"/>
        <v>6</v>
      </c>
      <c r="AQ453" t="str">
        <f>VLOOKUP($A453,Ingresos!$C:$X,19,FALSE)</f>
        <v>H1</v>
      </c>
      <c r="AR453">
        <f t="shared" si="126"/>
        <v>1</v>
      </c>
      <c r="AS453">
        <f>VLOOKUP($A453,Ingresos!$C:$X,22,FALSE)</f>
        <v>7</v>
      </c>
    </row>
    <row r="454" spans="1:45" x14ac:dyDescent="0.25">
      <c r="A454">
        <v>197061480</v>
      </c>
      <c r="B454">
        <f>IF((_xlfn.MAXIFS(Grades!$I:$I,Grades!$A:$A,"="&amp;$A454)-_xlfn.MINIFS(Grades!$I:$I,Grades!$A:$A,"="&amp;$A454))=0,0,1)</f>
        <v>0</v>
      </c>
      <c r="C454">
        <f>COUNTIFS(Grades!$A:$A,"="&amp;Alumn_Filtered!$A454,Grades!$J:$J,"=1",Grades!$I:$I,"="&amp;_xlfn.MINIFS(Grades!$I:$I,Grades!$A:$A,"="&amp;$A454))</f>
        <v>6</v>
      </c>
      <c r="D454">
        <f>COUNTIFS(Grades!$A:$A,"="&amp;Alumn_Filtered!$A454,Grades!$P:$P,"=DRP",Grades!$J:$J,"=1",Grades!$I:$I,"="&amp;_xlfn.MINIFS(Grades!$I:$I,Grades!$A:$A,"="&amp;$A454))</f>
        <v>0</v>
      </c>
      <c r="E454">
        <f>COUNTIFS(Grades!$A:$A,"="&amp;Alumn_Filtered!$A454,Grades!$P:$P,"=BAD",Grades!$J:$J,"=1",Grades!$I:$I,"="&amp;_xlfn.MINIFS(Grades!$I:$I,Grades!$A:$A,"="&amp;$A454))</f>
        <v>0</v>
      </c>
      <c r="F454">
        <f>COUNTIFS(Grades!$A:$A,"="&amp;Alumn_Filtered!$A454,Grades!$P:$P,"CVL",Grades!$J:$J,"=1",Grades!$I:$I,"="&amp;_xlfn.MINIFS(Grades!$I:$I,Grades!$A:$A,"="&amp;$A454))</f>
        <v>0</v>
      </c>
      <c r="G454" s="30">
        <f t="shared" si="114"/>
        <v>6</v>
      </c>
      <c r="H454">
        <f>COUNTIFS(Grades!$A:$A,"="&amp;Alumn_Filtered!$A454,Grades!$J:$J,"=1",Grades!$P:$P,"&gt;=0.5",Grades!$I:$I,"="&amp;_xlfn.MINIFS(Grades!$I:$I,Grades!$A:$A,"="&amp;$A454))</f>
        <v>2</v>
      </c>
      <c r="I454" s="28">
        <f t="shared" si="115"/>
        <v>0.33333333333333331</v>
      </c>
      <c r="J454">
        <f>COUNTIFS(Grades!$A:$A,"="&amp;Alumn_Filtered!$A454,Grades!$J:$J,"=1",Grades!$P:$P,"&lt;0.5",Grades!$I:$I,"="&amp;_xlfn.MINIFS(Grades!$I:$I,Grades!$A:$A,"="&amp;$A454))</f>
        <v>4</v>
      </c>
      <c r="K454" s="28">
        <f t="shared" si="116"/>
        <v>0.66666666666666663</v>
      </c>
      <c r="L454" s="28">
        <f>_xlfn.MAXIFS(Grades!$P:$P,Grades!$A:$A,"="&amp;Alumn_Filtered!$A454,Grades!$J:$J,"=1",Grades!$I:$I,"="&amp;_xlfn.MINIFS(Grades!$I:$I,Grades!$A:$A,"="&amp;$A454))</f>
        <v>0.91666666666666663</v>
      </c>
      <c r="M454" s="28">
        <f>_xlfn.MINIFS(Grades!$P:$P,Grades!$A:$A,"="&amp;Alumn_Filtered!$A454,Grades!$J:$J,"=1",Grades!$I:$I,"="&amp;_xlfn.MINIFS(Grades!$I:$I,Grades!$A:$A,"="&amp;$A454))</f>
        <v>0.3</v>
      </c>
      <c r="N454" s="28">
        <f>IF(G454&lt;&gt;0,SUMIFS(Grades!$P:$P,Grades!$P:$P,"&gt;0",Grades!$A:$A,"="&amp;Alumn_Filtered!$A454,Grades!$J:$J,"=1",Grades!$I:$I,"="&amp;_xlfn.MINIFS(Grades!$I:$I,Grades!$A:$A,"="&amp;$A454))/COUNTIFS(Grades!P:P,"&lt;&gt;BAD",Grades!P:P,"&lt;&gt;DRP",Grades!P:P,"&lt;&gt;CVL",Grades!$A:$A,"="&amp;Alumn_Filtered!$A454,Grades!$J:$J,"=1",Grades!$I:$I,"="&amp;_xlfn.MINIFS(Grades!$I:$I,Grades!$A:$A,"="&amp;$A454)),0)</f>
        <v>0.48333333333333334</v>
      </c>
      <c r="O454">
        <f>COUNTIFS(Grades!$A:$A,"="&amp;Alumn_Filtered!$A454,Grades!$J:$J,"=2",Grades!$I:$I,"="&amp;_xlfn.MINIFS(Grades!$I:$I,Grades!$A:$A,"="&amp;$A454))</f>
        <v>7</v>
      </c>
      <c r="P454">
        <f>COUNTIFS(Grades!$A:$A,"="&amp;Alumn_Filtered!$A454,Grades!$P:$P,"=DRP",Grades!$J:$J,"=2",Grades!$I:$I,"="&amp;_xlfn.MINIFS(Grades!$I:$I,Grades!$A:$A,"="&amp;$A454))</f>
        <v>1</v>
      </c>
      <c r="Q454">
        <f>COUNTIFS(Grades!$A:$A,"="&amp;Alumn_Filtered!$A454,Grades!$P:$P,"=BAD",Grades!$J:$J,"=2",Grades!$I:$I,"="&amp;_xlfn.MINIFS(Grades!$I:$I,Grades!$A:$A,"="&amp;$A454))</f>
        <v>2</v>
      </c>
      <c r="R454">
        <f>COUNTIFS(Grades!$A:$A,"="&amp;Alumn_Filtered!$A454,Grades!$P:$P,"CVL",Grades!$J:$J,"=2",Grades!$I:$I,"="&amp;_xlfn.MINIFS(Grades!$I:$I,Grades!$A:$A,"="&amp;$A454))</f>
        <v>0</v>
      </c>
      <c r="S454">
        <f t="shared" si="127"/>
        <v>4</v>
      </c>
      <c r="T454">
        <f>COUNTIFS(Grades!$A:$A,"="&amp;Alumn_Filtered!$A454,Grades!$J:$J,"=2",Grades!$P:$P,"&gt;=0.5",Grades!$I:$I,"="&amp;_xlfn.MINIFS(Grades!$I:$I,Grades!$A:$A,"="&amp;$A454))</f>
        <v>0</v>
      </c>
      <c r="U454" s="28">
        <f t="shared" si="117"/>
        <v>0</v>
      </c>
      <c r="V454">
        <f>COUNTIFS(Grades!$A:$A,"="&amp;Alumn_Filtered!$A454,Grades!$J:$J,"=2",Grades!$P:$P,"&lt;0.5",Grades!$I:$I,"="&amp;_xlfn.MINIFS(Grades!$I:$I,Grades!$A:$A,"="&amp;$A454))</f>
        <v>4</v>
      </c>
      <c r="W454" s="28">
        <f t="shared" si="118"/>
        <v>1</v>
      </c>
      <c r="X454" s="28">
        <f>_xlfn.MAXIFS(Grades!$P:$P,Grades!$A:$A,"="&amp;Alumn_Filtered!$A454,Grades!$J:$J,"=2",Grades!$I:$I,"="&amp;_xlfn.MINIFS(Grades!$I:$I,Grades!$A:$A,"="&amp;$A454))</f>
        <v>0.39999999999999997</v>
      </c>
      <c r="Y454" s="28">
        <f>_xlfn.MINIFS(Grades!$P:$P,Grades!$A:$A,"="&amp;Alumn_Filtered!$A454,Grades!$J:$J,"=2",Grades!$I:$I,"="&amp;_xlfn.MINIFS(Grades!$I:$I,Grades!$A:$A,"="&amp;$A454))</f>
        <v>0.26666666666666666</v>
      </c>
      <c r="Z454" s="28">
        <f>IF(S454&lt;&gt;0,SUMIFS(Grades!$P:$P,Grades!$P:$P,"&gt;0",Grades!$A:$A,"="&amp;Alumn_Filtered!$A454,Grades!$J:$J,"=2",Grades!$I:$I,"="&amp;_xlfn.MINIFS(Grades!$I:$I,Grades!$A:$A,"="&amp;$A454))/COUNTIFS(Grades!P:P,"&lt;&gt;BAD",Grades!P:P,"&lt;&gt;DRP",Grades!P:P,"&lt;&gt;CVL",Grades!$A:$A,"="&amp;Alumn_Filtered!$A454,Grades!$J:$J,"=2",Grades!$I:$I,"="&amp;_xlfn.MINIFS(Grades!$I:$I,Grades!$A:$A,"="&amp;$A454)),0)</f>
        <v>0.32500000000000001</v>
      </c>
      <c r="AA454" s="28">
        <f t="shared" si="119"/>
        <v>-0.15833333333333333</v>
      </c>
      <c r="AB454">
        <f t="shared" ca="1" si="113"/>
        <v>20</v>
      </c>
      <c r="AC454" t="str">
        <f>LEFT(VLOOKUP($A454,Ingresos!$C:$X,5,FALSE),1)</f>
        <v>S</v>
      </c>
      <c r="AD454">
        <f t="shared" si="120"/>
        <v>1</v>
      </c>
      <c r="AE454" t="str">
        <f>LEFT(VLOOKUP($A454,Ingresos!$C:$X,6,FALSE),1)</f>
        <v>R</v>
      </c>
      <c r="AF454">
        <f t="shared" si="121"/>
        <v>1</v>
      </c>
      <c r="AG454">
        <f>VLOOKUP($A454,Ingresos!$C:$X,9,FALSE)</f>
        <v>450</v>
      </c>
      <c r="AH454" s="28">
        <f t="shared" si="122"/>
        <v>0.39222042139384117</v>
      </c>
      <c r="AI454">
        <f>VLOOKUP($A454,Ingresos!$C:$X,10,FALSE)</f>
        <v>466</v>
      </c>
      <c r="AJ454" s="28">
        <f t="shared" si="123"/>
        <v>0.41815235008103729</v>
      </c>
      <c r="AK454">
        <f>VLOOKUP($A454,Ingresos!$C:$X,11,FALSE)</f>
        <v>551</v>
      </c>
      <c r="AL454" s="28">
        <f t="shared" si="124"/>
        <v>0.55591572123176658</v>
      </c>
      <c r="AM454">
        <f>VLOOKUP($A454,Ingresos!$C:$X,12,FALSE)</f>
        <v>558</v>
      </c>
      <c r="AN454" s="28">
        <f t="shared" si="125"/>
        <v>0.5672609400324149</v>
      </c>
      <c r="AO454" t="str">
        <f>VLOOKUP($A454,Ingresos!$C:$X,18,FALSE)</f>
        <v>RM</v>
      </c>
      <c r="AP454">
        <f t="shared" si="112"/>
        <v>13</v>
      </c>
      <c r="AQ454" t="str">
        <f>VLOOKUP($A454,Ingresos!$C:$X,19,FALSE)</f>
        <v>H1</v>
      </c>
      <c r="AR454">
        <f t="shared" si="126"/>
        <v>1</v>
      </c>
      <c r="AS454">
        <f>VLOOKUP($A454,Ingresos!$C:$X,22,FALSE)</f>
        <v>5</v>
      </c>
    </row>
    <row r="455" spans="1:45" x14ac:dyDescent="0.25">
      <c r="A455">
        <v>197192151</v>
      </c>
      <c r="B455">
        <f>IF((_xlfn.MAXIFS(Grades!$I:$I,Grades!$A:$A,"="&amp;$A455)-_xlfn.MINIFS(Grades!$I:$I,Grades!$A:$A,"="&amp;$A455))=0,0,1)</f>
        <v>1</v>
      </c>
      <c r="C455">
        <f>COUNTIFS(Grades!$A:$A,"="&amp;Alumn_Filtered!$A455,Grades!$J:$J,"=1",Grades!$I:$I,"="&amp;_xlfn.MINIFS(Grades!$I:$I,Grades!$A:$A,"="&amp;$A455))</f>
        <v>6</v>
      </c>
      <c r="D455">
        <f>COUNTIFS(Grades!$A:$A,"="&amp;Alumn_Filtered!$A455,Grades!$P:$P,"=DRP",Grades!$J:$J,"=1",Grades!$I:$I,"="&amp;_xlfn.MINIFS(Grades!$I:$I,Grades!$A:$A,"="&amp;$A455))</f>
        <v>0</v>
      </c>
      <c r="E455">
        <f>COUNTIFS(Grades!$A:$A,"="&amp;Alumn_Filtered!$A455,Grades!$P:$P,"=BAD",Grades!$J:$J,"=1",Grades!$I:$I,"="&amp;_xlfn.MINIFS(Grades!$I:$I,Grades!$A:$A,"="&amp;$A455))</f>
        <v>0</v>
      </c>
      <c r="F455">
        <f>COUNTIFS(Grades!$A:$A,"="&amp;Alumn_Filtered!$A455,Grades!$P:$P,"CVL",Grades!$J:$J,"=1",Grades!$I:$I,"="&amp;_xlfn.MINIFS(Grades!$I:$I,Grades!$A:$A,"="&amp;$A455))</f>
        <v>0</v>
      </c>
      <c r="G455" s="30">
        <f t="shared" si="114"/>
        <v>6</v>
      </c>
      <c r="H455">
        <f>COUNTIFS(Grades!$A:$A,"="&amp;Alumn_Filtered!$A455,Grades!$J:$J,"=1",Grades!$P:$P,"&gt;=0.5",Grades!$I:$I,"="&amp;_xlfn.MINIFS(Grades!$I:$I,Grades!$A:$A,"="&amp;$A455))</f>
        <v>5</v>
      </c>
      <c r="I455" s="28">
        <f t="shared" si="115"/>
        <v>0.83333333333333337</v>
      </c>
      <c r="J455">
        <f>COUNTIFS(Grades!$A:$A,"="&amp;Alumn_Filtered!$A455,Grades!$J:$J,"=1",Grades!$P:$P,"&lt;0.5",Grades!$I:$I,"="&amp;_xlfn.MINIFS(Grades!$I:$I,Grades!$A:$A,"="&amp;$A455))</f>
        <v>1</v>
      </c>
      <c r="K455" s="28">
        <f t="shared" si="116"/>
        <v>0.16666666666666666</v>
      </c>
      <c r="L455" s="28">
        <f>_xlfn.MAXIFS(Grades!$P:$P,Grades!$A:$A,"="&amp;Alumn_Filtered!$A455,Grades!$J:$J,"=1",Grades!$I:$I,"="&amp;_xlfn.MINIFS(Grades!$I:$I,Grades!$A:$A,"="&amp;$A455))</f>
        <v>0.8833333333333333</v>
      </c>
      <c r="M455" s="28">
        <f>_xlfn.MINIFS(Grades!$P:$P,Grades!$A:$A,"="&amp;Alumn_Filtered!$A455,Grades!$J:$J,"=1",Grades!$I:$I,"="&amp;_xlfn.MINIFS(Grades!$I:$I,Grades!$A:$A,"="&amp;$A455))</f>
        <v>0.23333333333333331</v>
      </c>
      <c r="N455" s="28">
        <f>IF(G455&lt;&gt;0,SUMIFS(Grades!$P:$P,Grades!$P:$P,"&gt;0",Grades!$A:$A,"="&amp;Alumn_Filtered!$A455,Grades!$J:$J,"=1",Grades!$I:$I,"="&amp;_xlfn.MINIFS(Grades!$I:$I,Grades!$A:$A,"="&amp;$A455))/COUNTIFS(Grades!P:P,"&lt;&gt;BAD",Grades!P:P,"&lt;&gt;DRP",Grades!P:P,"&lt;&gt;CVL",Grades!$A:$A,"="&amp;Alumn_Filtered!$A455,Grades!$J:$J,"=1",Grades!$I:$I,"="&amp;_xlfn.MINIFS(Grades!$I:$I,Grades!$A:$A,"="&amp;$A455)),0)</f>
        <v>0.55555555555555547</v>
      </c>
      <c r="O455">
        <f>COUNTIFS(Grades!$A:$A,"="&amp;Alumn_Filtered!$A455,Grades!$J:$J,"=2",Grades!$I:$I,"="&amp;_xlfn.MINIFS(Grades!$I:$I,Grades!$A:$A,"="&amp;$A455))</f>
        <v>6</v>
      </c>
      <c r="P455">
        <f>COUNTIFS(Grades!$A:$A,"="&amp;Alumn_Filtered!$A455,Grades!$P:$P,"=DRP",Grades!$J:$J,"=2",Grades!$I:$I,"="&amp;_xlfn.MINIFS(Grades!$I:$I,Grades!$A:$A,"="&amp;$A455))</f>
        <v>0</v>
      </c>
      <c r="Q455">
        <f>COUNTIFS(Grades!$A:$A,"="&amp;Alumn_Filtered!$A455,Grades!$P:$P,"=BAD",Grades!$J:$J,"=2",Grades!$I:$I,"="&amp;_xlfn.MINIFS(Grades!$I:$I,Grades!$A:$A,"="&amp;$A455))</f>
        <v>0</v>
      </c>
      <c r="R455">
        <f>COUNTIFS(Grades!$A:$A,"="&amp;Alumn_Filtered!$A455,Grades!$P:$P,"CVL",Grades!$J:$J,"=2",Grades!$I:$I,"="&amp;_xlfn.MINIFS(Grades!$I:$I,Grades!$A:$A,"="&amp;$A455))</f>
        <v>0</v>
      </c>
      <c r="S455">
        <f t="shared" si="127"/>
        <v>6</v>
      </c>
      <c r="T455">
        <f>COUNTIFS(Grades!$A:$A,"="&amp;Alumn_Filtered!$A455,Grades!$J:$J,"=2",Grades!$P:$P,"&gt;=0.5",Grades!$I:$I,"="&amp;_xlfn.MINIFS(Grades!$I:$I,Grades!$A:$A,"="&amp;$A455))</f>
        <v>2</v>
      </c>
      <c r="U455" s="28">
        <f t="shared" si="117"/>
        <v>0.33333333333333331</v>
      </c>
      <c r="V455">
        <f>COUNTIFS(Grades!$A:$A,"="&amp;Alumn_Filtered!$A455,Grades!$J:$J,"=2",Grades!$P:$P,"&lt;0.5",Grades!$I:$I,"="&amp;_xlfn.MINIFS(Grades!$I:$I,Grades!$A:$A,"="&amp;$A455))</f>
        <v>4</v>
      </c>
      <c r="W455" s="28">
        <f t="shared" si="118"/>
        <v>0.66666666666666663</v>
      </c>
      <c r="X455" s="28">
        <f>_xlfn.MAXIFS(Grades!$P:$P,Grades!$A:$A,"="&amp;Alumn_Filtered!$A455,Grades!$J:$J,"=2",Grades!$I:$I,"="&amp;_xlfn.MINIFS(Grades!$I:$I,Grades!$A:$A,"="&amp;$A455))</f>
        <v>0.79999999999999993</v>
      </c>
      <c r="Y455" s="28">
        <f>_xlfn.MINIFS(Grades!$P:$P,Grades!$A:$A,"="&amp;Alumn_Filtered!$A455,Grades!$J:$J,"=2",Grades!$I:$I,"="&amp;_xlfn.MINIFS(Grades!$I:$I,Grades!$A:$A,"="&amp;$A455))</f>
        <v>0.16666666666666666</v>
      </c>
      <c r="Z455" s="28">
        <f>IF(S455&lt;&gt;0,SUMIFS(Grades!$P:$P,Grades!$P:$P,"&gt;0",Grades!$A:$A,"="&amp;Alumn_Filtered!$A455,Grades!$J:$J,"=2",Grades!$I:$I,"="&amp;_xlfn.MINIFS(Grades!$I:$I,Grades!$A:$A,"="&amp;$A455))/COUNTIFS(Grades!P:P,"&lt;&gt;BAD",Grades!P:P,"&lt;&gt;DRP",Grades!P:P,"&lt;&gt;CVL",Grades!$A:$A,"="&amp;Alumn_Filtered!$A455,Grades!$J:$J,"=2",Grades!$I:$I,"="&amp;_xlfn.MINIFS(Grades!$I:$I,Grades!$A:$A,"="&amp;$A455)),0)</f>
        <v>0.43888888888888883</v>
      </c>
      <c r="AA455" s="28">
        <f t="shared" si="119"/>
        <v>-0.11666666666666664</v>
      </c>
      <c r="AB455">
        <f t="shared" ca="1" si="113"/>
        <v>20</v>
      </c>
      <c r="AC455" t="str">
        <f>LEFT(VLOOKUP($A455,Ingresos!$C:$X,5,FALSE),1)</f>
        <v>T</v>
      </c>
      <c r="AD455">
        <f t="shared" si="120"/>
        <v>0</v>
      </c>
      <c r="AE455" t="str">
        <f>LEFT(VLOOKUP($A455,Ingresos!$C:$X,6,FALSE),1)</f>
        <v>R</v>
      </c>
      <c r="AF455">
        <f t="shared" si="121"/>
        <v>1</v>
      </c>
      <c r="AG455">
        <f>VLOOKUP($A455,Ingresos!$C:$X,9,FALSE)</f>
        <v>466</v>
      </c>
      <c r="AH455" s="28">
        <f t="shared" si="122"/>
        <v>0.41815235008103729</v>
      </c>
      <c r="AI455">
        <f>VLOOKUP($A455,Ingresos!$C:$X,10,FALSE)</f>
        <v>466</v>
      </c>
      <c r="AJ455" s="28">
        <f t="shared" si="123"/>
        <v>0.41815235008103729</v>
      </c>
      <c r="AK455">
        <f>VLOOKUP($A455,Ingresos!$C:$X,11,FALSE)</f>
        <v>480</v>
      </c>
      <c r="AL455" s="28">
        <f t="shared" si="124"/>
        <v>0.44084278768233387</v>
      </c>
      <c r="AM455">
        <f>VLOOKUP($A455,Ingresos!$C:$X,12,FALSE)</f>
        <v>546</v>
      </c>
      <c r="AN455" s="28">
        <f t="shared" si="125"/>
        <v>0.54781199351701781</v>
      </c>
      <c r="AO455" t="str">
        <f>VLOOKUP($A455,Ingresos!$C:$X,18,FALSE)</f>
        <v>IX</v>
      </c>
      <c r="AP455">
        <f t="shared" si="112"/>
        <v>9</v>
      </c>
      <c r="AQ455" t="str">
        <f>VLOOKUP($A455,Ingresos!$C:$X,19,FALSE)</f>
        <v>H1</v>
      </c>
      <c r="AR455">
        <f t="shared" si="126"/>
        <v>1</v>
      </c>
      <c r="AS455">
        <f>VLOOKUP($A455,Ingresos!$C:$X,22,FALSE)</f>
        <v>11</v>
      </c>
    </row>
    <row r="456" spans="1:45" x14ac:dyDescent="0.25">
      <c r="A456">
        <v>197218495</v>
      </c>
      <c r="B456">
        <f>IF((_xlfn.MAXIFS(Grades!$I:$I,Grades!$A:$A,"="&amp;$A456)-_xlfn.MINIFS(Grades!$I:$I,Grades!$A:$A,"="&amp;$A456))=0,0,1)</f>
        <v>0</v>
      </c>
      <c r="C456">
        <f>COUNTIFS(Grades!$A:$A,"="&amp;Alumn_Filtered!$A456,Grades!$J:$J,"=1",Grades!$I:$I,"="&amp;_xlfn.MINIFS(Grades!$I:$I,Grades!$A:$A,"="&amp;$A456))</f>
        <v>6</v>
      </c>
      <c r="D456">
        <f>COUNTIFS(Grades!$A:$A,"="&amp;Alumn_Filtered!$A456,Grades!$P:$P,"=DRP",Grades!$J:$J,"=1",Grades!$I:$I,"="&amp;_xlfn.MINIFS(Grades!$I:$I,Grades!$A:$A,"="&amp;$A456))</f>
        <v>0</v>
      </c>
      <c r="E456">
        <f>COUNTIFS(Grades!$A:$A,"="&amp;Alumn_Filtered!$A456,Grades!$P:$P,"=BAD",Grades!$J:$J,"=1",Grades!$I:$I,"="&amp;_xlfn.MINIFS(Grades!$I:$I,Grades!$A:$A,"="&amp;$A456))</f>
        <v>1</v>
      </c>
      <c r="F456">
        <f>COUNTIFS(Grades!$A:$A,"="&amp;Alumn_Filtered!$A456,Grades!$P:$P,"CVL",Grades!$J:$J,"=1",Grades!$I:$I,"="&amp;_xlfn.MINIFS(Grades!$I:$I,Grades!$A:$A,"="&amp;$A456))</f>
        <v>0</v>
      </c>
      <c r="G456" s="30">
        <f t="shared" si="114"/>
        <v>5</v>
      </c>
      <c r="H456">
        <f>COUNTIFS(Grades!$A:$A,"="&amp;Alumn_Filtered!$A456,Grades!$J:$J,"=1",Grades!$P:$P,"&gt;=0.5",Grades!$I:$I,"="&amp;_xlfn.MINIFS(Grades!$I:$I,Grades!$A:$A,"="&amp;$A456))</f>
        <v>1</v>
      </c>
      <c r="I456" s="28">
        <f t="shared" si="115"/>
        <v>0.2</v>
      </c>
      <c r="J456">
        <f>COUNTIFS(Grades!$A:$A,"="&amp;Alumn_Filtered!$A456,Grades!$J:$J,"=1",Grades!$P:$P,"&lt;0.5",Grades!$I:$I,"="&amp;_xlfn.MINIFS(Grades!$I:$I,Grades!$A:$A,"="&amp;$A456))</f>
        <v>4</v>
      </c>
      <c r="K456" s="28">
        <f t="shared" si="116"/>
        <v>0.8</v>
      </c>
      <c r="L456" s="28">
        <f>_xlfn.MAXIFS(Grades!$P:$P,Grades!$A:$A,"="&amp;Alumn_Filtered!$A456,Grades!$J:$J,"=1",Grades!$I:$I,"="&amp;_xlfn.MINIFS(Grades!$I:$I,Grades!$A:$A,"="&amp;$A456))</f>
        <v>0.71666666666666667</v>
      </c>
      <c r="M456" s="28">
        <f>_xlfn.MINIFS(Grades!$P:$P,Grades!$A:$A,"="&amp;Alumn_Filtered!$A456,Grades!$J:$J,"=1",Grades!$I:$I,"="&amp;_xlfn.MINIFS(Grades!$I:$I,Grades!$A:$A,"="&amp;$A456))</f>
        <v>0.25</v>
      </c>
      <c r="N456" s="28">
        <f>IF(G456&lt;&gt;0,SUMIFS(Grades!$P:$P,Grades!$P:$P,"&gt;0",Grades!$A:$A,"="&amp;Alumn_Filtered!$A456,Grades!$J:$J,"=1",Grades!$I:$I,"="&amp;_xlfn.MINIFS(Grades!$I:$I,Grades!$A:$A,"="&amp;$A456))/COUNTIFS(Grades!P:P,"&lt;&gt;BAD",Grades!P:P,"&lt;&gt;DRP",Grades!P:P,"&lt;&gt;CVL",Grades!$A:$A,"="&amp;Alumn_Filtered!$A456,Grades!$J:$J,"=1",Grades!$I:$I,"="&amp;_xlfn.MINIFS(Grades!$I:$I,Grades!$A:$A,"="&amp;$A456)),0)</f>
        <v>0.40666666666666673</v>
      </c>
      <c r="O456">
        <f>COUNTIFS(Grades!$A:$A,"="&amp;Alumn_Filtered!$A456,Grades!$J:$J,"=2",Grades!$I:$I,"="&amp;_xlfn.MINIFS(Grades!$I:$I,Grades!$A:$A,"="&amp;$A456))</f>
        <v>5</v>
      </c>
      <c r="P456">
        <f>COUNTIFS(Grades!$A:$A,"="&amp;Alumn_Filtered!$A456,Grades!$P:$P,"=DRP",Grades!$J:$J,"=2",Grades!$I:$I,"="&amp;_xlfn.MINIFS(Grades!$I:$I,Grades!$A:$A,"="&amp;$A456))</f>
        <v>5</v>
      </c>
      <c r="Q456">
        <f>COUNTIFS(Grades!$A:$A,"="&amp;Alumn_Filtered!$A456,Grades!$P:$P,"=BAD",Grades!$J:$J,"=2",Grades!$I:$I,"="&amp;_xlfn.MINIFS(Grades!$I:$I,Grades!$A:$A,"="&amp;$A456))</f>
        <v>0</v>
      </c>
      <c r="R456">
        <f>COUNTIFS(Grades!$A:$A,"="&amp;Alumn_Filtered!$A456,Grades!$P:$P,"CVL",Grades!$J:$J,"=2",Grades!$I:$I,"="&amp;_xlfn.MINIFS(Grades!$I:$I,Grades!$A:$A,"="&amp;$A456))</f>
        <v>0</v>
      </c>
      <c r="S456">
        <f t="shared" si="127"/>
        <v>0</v>
      </c>
      <c r="T456">
        <f>COUNTIFS(Grades!$A:$A,"="&amp;Alumn_Filtered!$A456,Grades!$J:$J,"=2",Grades!$P:$P,"&gt;=0.5",Grades!$I:$I,"="&amp;_xlfn.MINIFS(Grades!$I:$I,Grades!$A:$A,"="&amp;$A456))</f>
        <v>0</v>
      </c>
      <c r="U456" s="28">
        <f t="shared" si="117"/>
        <v>0</v>
      </c>
      <c r="V456">
        <f>COUNTIFS(Grades!$A:$A,"="&amp;Alumn_Filtered!$A456,Grades!$J:$J,"=2",Grades!$P:$P,"&lt;0.5",Grades!$I:$I,"="&amp;_xlfn.MINIFS(Grades!$I:$I,Grades!$A:$A,"="&amp;$A456))</f>
        <v>0</v>
      </c>
      <c r="W456" s="28">
        <f t="shared" si="118"/>
        <v>0</v>
      </c>
      <c r="X456" s="28">
        <f>_xlfn.MAXIFS(Grades!$P:$P,Grades!$A:$A,"="&amp;Alumn_Filtered!$A456,Grades!$J:$J,"=2",Grades!$I:$I,"="&amp;_xlfn.MINIFS(Grades!$I:$I,Grades!$A:$A,"="&amp;$A456))</f>
        <v>0</v>
      </c>
      <c r="Y456" s="28">
        <f>_xlfn.MINIFS(Grades!$P:$P,Grades!$A:$A,"="&amp;Alumn_Filtered!$A456,Grades!$J:$J,"=2",Grades!$I:$I,"="&amp;_xlfn.MINIFS(Grades!$I:$I,Grades!$A:$A,"="&amp;$A456))</f>
        <v>0</v>
      </c>
      <c r="Z456" s="28">
        <f>IF(S456&lt;&gt;0,SUMIFS(Grades!$P:$P,Grades!$P:$P,"&gt;0",Grades!$A:$A,"="&amp;Alumn_Filtered!$A456,Grades!$J:$J,"=2",Grades!$I:$I,"="&amp;_xlfn.MINIFS(Grades!$I:$I,Grades!$A:$A,"="&amp;$A456))/COUNTIFS(Grades!P:P,"&lt;&gt;BAD",Grades!P:P,"&lt;&gt;DRP",Grades!P:P,"&lt;&gt;CVL",Grades!$A:$A,"="&amp;Alumn_Filtered!$A456,Grades!$J:$J,"=2",Grades!$I:$I,"="&amp;_xlfn.MINIFS(Grades!$I:$I,Grades!$A:$A,"="&amp;$A456)),0)</f>
        <v>0</v>
      </c>
      <c r="AA456" s="28">
        <f t="shared" si="119"/>
        <v>-0.40666666666666673</v>
      </c>
      <c r="AB456">
        <f t="shared" ca="1" si="113"/>
        <v>20</v>
      </c>
      <c r="AC456" t="str">
        <f>LEFT(VLOOKUP($A456,Ingresos!$C:$X,5,FALSE),1)</f>
        <v>S</v>
      </c>
      <c r="AD456">
        <f t="shared" si="120"/>
        <v>1</v>
      </c>
      <c r="AE456" t="str">
        <f>LEFT(VLOOKUP($A456,Ingresos!$C:$X,6,FALSE),1)</f>
        <v>R</v>
      </c>
      <c r="AF456">
        <f t="shared" si="121"/>
        <v>1</v>
      </c>
      <c r="AG456">
        <f>VLOOKUP($A456,Ingresos!$C:$X,9,FALSE)</f>
        <v>585</v>
      </c>
      <c r="AH456" s="28">
        <f t="shared" si="122"/>
        <v>0.61102106969205838</v>
      </c>
      <c r="AI456">
        <f>VLOOKUP($A456,Ingresos!$C:$X,10,FALSE)</f>
        <v>626</v>
      </c>
      <c r="AJ456" s="28">
        <f t="shared" si="123"/>
        <v>0.67747163695299839</v>
      </c>
      <c r="AK456">
        <f>VLOOKUP($A456,Ingresos!$C:$X,11,FALSE)</f>
        <v>574</v>
      </c>
      <c r="AL456" s="28">
        <f t="shared" si="124"/>
        <v>0.59319286871961097</v>
      </c>
      <c r="AM456">
        <f>VLOOKUP($A456,Ingresos!$C:$X,12,FALSE)</f>
        <v>607</v>
      </c>
      <c r="AN456" s="28">
        <f t="shared" si="125"/>
        <v>0.64667747163695299</v>
      </c>
      <c r="AO456" t="str">
        <f>VLOOKUP($A456,Ingresos!$C:$X,18,FALSE)</f>
        <v>RM</v>
      </c>
      <c r="AP456">
        <f t="shared" si="112"/>
        <v>13</v>
      </c>
      <c r="AQ456" t="str">
        <f>VLOOKUP($A456,Ingresos!$C:$X,19,FALSE)</f>
        <v>H1</v>
      </c>
      <c r="AR456">
        <f t="shared" si="126"/>
        <v>1</v>
      </c>
      <c r="AS456">
        <f>VLOOKUP($A456,Ingresos!$C:$X,22,FALSE)</f>
        <v>0</v>
      </c>
    </row>
    <row r="457" spans="1:45" x14ac:dyDescent="0.25">
      <c r="A457" t="s">
        <v>98</v>
      </c>
      <c r="B457">
        <f>IF((_xlfn.MAXIFS(Grades!$I:$I,Grades!$A:$A,"="&amp;$A457)-_xlfn.MINIFS(Grades!$I:$I,Grades!$A:$A,"="&amp;$A457))=0,0,1)</f>
        <v>1</v>
      </c>
      <c r="C457">
        <f>COUNTIFS(Grades!$A:$A,"="&amp;Alumn_Filtered!$A457,Grades!$J:$J,"=1",Grades!$I:$I,"="&amp;_xlfn.MINIFS(Grades!$I:$I,Grades!$A:$A,"="&amp;$A457))</f>
        <v>6</v>
      </c>
      <c r="D457">
        <f>COUNTIFS(Grades!$A:$A,"="&amp;Alumn_Filtered!$A457,Grades!$P:$P,"=DRP",Grades!$J:$J,"=1",Grades!$I:$I,"="&amp;_xlfn.MINIFS(Grades!$I:$I,Grades!$A:$A,"="&amp;$A457))</f>
        <v>0</v>
      </c>
      <c r="E457">
        <f>COUNTIFS(Grades!$A:$A,"="&amp;Alumn_Filtered!$A457,Grades!$P:$P,"=BAD",Grades!$J:$J,"=1",Grades!$I:$I,"="&amp;_xlfn.MINIFS(Grades!$I:$I,Grades!$A:$A,"="&amp;$A457))</f>
        <v>0</v>
      </c>
      <c r="F457">
        <f>COUNTIFS(Grades!$A:$A,"="&amp;Alumn_Filtered!$A457,Grades!$P:$P,"CVL",Grades!$J:$J,"=1",Grades!$I:$I,"="&amp;_xlfn.MINIFS(Grades!$I:$I,Grades!$A:$A,"="&amp;$A457))</f>
        <v>0</v>
      </c>
      <c r="G457" s="30">
        <f t="shared" si="114"/>
        <v>6</v>
      </c>
      <c r="H457">
        <f>COUNTIFS(Grades!$A:$A,"="&amp;Alumn_Filtered!$A457,Grades!$J:$J,"=1",Grades!$P:$P,"&gt;=0.5",Grades!$I:$I,"="&amp;_xlfn.MINIFS(Grades!$I:$I,Grades!$A:$A,"="&amp;$A457))</f>
        <v>6</v>
      </c>
      <c r="I457" s="28">
        <f t="shared" si="115"/>
        <v>1</v>
      </c>
      <c r="J457">
        <f>COUNTIFS(Grades!$A:$A,"="&amp;Alumn_Filtered!$A457,Grades!$J:$J,"=1",Grades!$P:$P,"&lt;0.5",Grades!$I:$I,"="&amp;_xlfn.MINIFS(Grades!$I:$I,Grades!$A:$A,"="&amp;$A457))</f>
        <v>0</v>
      </c>
      <c r="K457" s="28">
        <f t="shared" si="116"/>
        <v>0</v>
      </c>
      <c r="L457" s="28">
        <f>_xlfn.MAXIFS(Grades!$P:$P,Grades!$A:$A,"="&amp;Alumn_Filtered!$A457,Grades!$J:$J,"=1",Grades!$I:$I,"="&amp;_xlfn.MINIFS(Grades!$I:$I,Grades!$A:$A,"="&amp;$A457))</f>
        <v>0.8666666666666667</v>
      </c>
      <c r="M457" s="28">
        <f>_xlfn.MINIFS(Grades!$P:$P,Grades!$A:$A,"="&amp;Alumn_Filtered!$A457,Grades!$J:$J,"=1",Grades!$I:$I,"="&amp;_xlfn.MINIFS(Grades!$I:$I,Grades!$A:$A,"="&amp;$A457))</f>
        <v>0.65</v>
      </c>
      <c r="N457" s="28">
        <f>IF(G457&lt;&gt;0,SUMIFS(Grades!$P:$P,Grades!$P:$P,"&gt;0",Grades!$A:$A,"="&amp;Alumn_Filtered!$A457,Grades!$J:$J,"=1",Grades!$I:$I,"="&amp;_xlfn.MINIFS(Grades!$I:$I,Grades!$A:$A,"="&amp;$A457))/COUNTIFS(Grades!P:P,"&lt;&gt;BAD",Grades!P:P,"&lt;&gt;DRP",Grades!P:P,"&lt;&gt;CVL",Grades!$A:$A,"="&amp;Alumn_Filtered!$A457,Grades!$J:$J,"=1",Grades!$I:$I,"="&amp;_xlfn.MINIFS(Grades!$I:$I,Grades!$A:$A,"="&amp;$A457)),0)</f>
        <v>0.74722222222222212</v>
      </c>
      <c r="O457">
        <f>COUNTIFS(Grades!$A:$A,"="&amp;Alumn_Filtered!$A457,Grades!$J:$J,"=2",Grades!$I:$I,"="&amp;_xlfn.MINIFS(Grades!$I:$I,Grades!$A:$A,"="&amp;$A457))</f>
        <v>9</v>
      </c>
      <c r="P457">
        <f>COUNTIFS(Grades!$A:$A,"="&amp;Alumn_Filtered!$A457,Grades!$P:$P,"=DRP",Grades!$J:$J,"=2",Grades!$I:$I,"="&amp;_xlfn.MINIFS(Grades!$I:$I,Grades!$A:$A,"="&amp;$A457))</f>
        <v>2</v>
      </c>
      <c r="Q457">
        <f>COUNTIFS(Grades!$A:$A,"="&amp;Alumn_Filtered!$A457,Grades!$P:$P,"=BAD",Grades!$J:$J,"=2",Grades!$I:$I,"="&amp;_xlfn.MINIFS(Grades!$I:$I,Grades!$A:$A,"="&amp;$A457))</f>
        <v>0</v>
      </c>
      <c r="R457">
        <f>COUNTIFS(Grades!$A:$A,"="&amp;Alumn_Filtered!$A457,Grades!$P:$P,"CVL",Grades!$J:$J,"=2",Grades!$I:$I,"="&amp;_xlfn.MINIFS(Grades!$I:$I,Grades!$A:$A,"="&amp;$A457))</f>
        <v>0</v>
      </c>
      <c r="S457">
        <f t="shared" si="127"/>
        <v>7</v>
      </c>
      <c r="T457">
        <f>COUNTIFS(Grades!$A:$A,"="&amp;Alumn_Filtered!$A457,Grades!$J:$J,"=2",Grades!$P:$P,"&gt;=0.5",Grades!$I:$I,"="&amp;_xlfn.MINIFS(Grades!$I:$I,Grades!$A:$A,"="&amp;$A457))</f>
        <v>6</v>
      </c>
      <c r="U457" s="28">
        <f t="shared" si="117"/>
        <v>0.8571428571428571</v>
      </c>
      <c r="V457">
        <f>COUNTIFS(Grades!$A:$A,"="&amp;Alumn_Filtered!$A457,Grades!$J:$J,"=2",Grades!$P:$P,"&lt;0.5",Grades!$I:$I,"="&amp;_xlfn.MINIFS(Grades!$I:$I,Grades!$A:$A,"="&amp;$A457))</f>
        <v>1</v>
      </c>
      <c r="W457" s="28">
        <f t="shared" si="118"/>
        <v>0.14285714285714285</v>
      </c>
      <c r="X457" s="28">
        <f>_xlfn.MAXIFS(Grades!$P:$P,Grades!$A:$A,"="&amp;Alumn_Filtered!$A457,Grades!$J:$J,"=2",Grades!$I:$I,"="&amp;_xlfn.MINIFS(Grades!$I:$I,Grades!$A:$A,"="&amp;$A457))</f>
        <v>0.95000000000000007</v>
      </c>
      <c r="Y457" s="28">
        <f>_xlfn.MINIFS(Grades!$P:$P,Grades!$A:$A,"="&amp;Alumn_Filtered!$A457,Grades!$J:$J,"=2",Grades!$I:$I,"="&amp;_xlfn.MINIFS(Grades!$I:$I,Grades!$A:$A,"="&amp;$A457))</f>
        <v>0.45</v>
      </c>
      <c r="Z457" s="28">
        <f>IF(S457&lt;&gt;0,SUMIFS(Grades!$P:$P,Grades!$P:$P,"&gt;0",Grades!$A:$A,"="&amp;Alumn_Filtered!$A457,Grades!$J:$J,"=2",Grades!$I:$I,"="&amp;_xlfn.MINIFS(Grades!$I:$I,Grades!$A:$A,"="&amp;$A457))/COUNTIFS(Grades!P:P,"&lt;&gt;BAD",Grades!P:P,"&lt;&gt;DRP",Grades!P:P,"&lt;&gt;CVL",Grades!$A:$A,"="&amp;Alumn_Filtered!$A457,Grades!$J:$J,"=2",Grades!$I:$I,"="&amp;_xlfn.MINIFS(Grades!$I:$I,Grades!$A:$A,"="&amp;$A457)),0)</f>
        <v>0.63095238095238082</v>
      </c>
      <c r="AA457" s="28">
        <f t="shared" si="119"/>
        <v>-0.1162698412698413</v>
      </c>
      <c r="AB457">
        <f t="shared" ca="1" si="113"/>
        <v>20</v>
      </c>
      <c r="AC457" t="str">
        <f>LEFT(VLOOKUP($A457,Ingresos!$C:$X,5,FALSE),1)</f>
        <v>S</v>
      </c>
      <c r="AD457">
        <f t="shared" si="120"/>
        <v>1</v>
      </c>
      <c r="AE457" t="str">
        <f>LEFT(VLOOKUP($A457,Ingresos!$C:$X,6,FALSE),1)</f>
        <v>R</v>
      </c>
      <c r="AF457">
        <f t="shared" si="121"/>
        <v>1</v>
      </c>
      <c r="AG457">
        <f>VLOOKUP($A457,Ingresos!$C:$X,9,FALSE)</f>
        <v>688</v>
      </c>
      <c r="AH457" s="28">
        <f t="shared" si="122"/>
        <v>0.77795786061588335</v>
      </c>
      <c r="AI457">
        <f>VLOOKUP($A457,Ingresos!$C:$X,10,FALSE)</f>
        <v>812</v>
      </c>
      <c r="AJ457" s="28">
        <f t="shared" si="123"/>
        <v>0.97893030794165314</v>
      </c>
      <c r="AK457">
        <f>VLOOKUP($A457,Ingresos!$C:$X,11,FALSE)</f>
        <v>514</v>
      </c>
      <c r="AL457" s="28">
        <f t="shared" si="124"/>
        <v>0.49594813614262562</v>
      </c>
      <c r="AM457">
        <f>VLOOKUP($A457,Ingresos!$C:$X,12,FALSE)</f>
        <v>607</v>
      </c>
      <c r="AN457" s="28">
        <f t="shared" si="125"/>
        <v>0.64667747163695299</v>
      </c>
      <c r="AO457" t="str">
        <f>VLOOKUP($A457,Ingresos!$C:$X,18,FALSE)</f>
        <v>RM</v>
      </c>
      <c r="AP457">
        <f t="shared" si="112"/>
        <v>13</v>
      </c>
      <c r="AQ457" t="str">
        <f>VLOOKUP($A457,Ingresos!$C:$X,19,FALSE)</f>
        <v>H1</v>
      </c>
      <c r="AR457">
        <f t="shared" si="126"/>
        <v>1</v>
      </c>
      <c r="AS457">
        <f>VLOOKUP($A457,Ingresos!$C:$X,22,FALSE)</f>
        <v>0</v>
      </c>
    </row>
    <row r="458" spans="1:45" x14ac:dyDescent="0.25">
      <c r="A458">
        <v>197256540</v>
      </c>
      <c r="B458">
        <f>IF((_xlfn.MAXIFS(Grades!$I:$I,Grades!$A:$A,"="&amp;$A458)-_xlfn.MINIFS(Grades!$I:$I,Grades!$A:$A,"="&amp;$A458))=0,0,1)</f>
        <v>0</v>
      </c>
      <c r="C458">
        <f>COUNTIFS(Grades!$A:$A,"="&amp;Alumn_Filtered!$A458,Grades!$J:$J,"=1",Grades!$I:$I,"="&amp;_xlfn.MINIFS(Grades!$I:$I,Grades!$A:$A,"="&amp;$A458))</f>
        <v>6</v>
      </c>
      <c r="D458">
        <f>COUNTIFS(Grades!$A:$A,"="&amp;Alumn_Filtered!$A458,Grades!$P:$P,"=DRP",Grades!$J:$J,"=1",Grades!$I:$I,"="&amp;_xlfn.MINIFS(Grades!$I:$I,Grades!$A:$A,"="&amp;$A458))</f>
        <v>6</v>
      </c>
      <c r="E458">
        <f>COUNTIFS(Grades!$A:$A,"="&amp;Alumn_Filtered!$A458,Grades!$P:$P,"=BAD",Grades!$J:$J,"=1",Grades!$I:$I,"="&amp;_xlfn.MINIFS(Grades!$I:$I,Grades!$A:$A,"="&amp;$A458))</f>
        <v>0</v>
      </c>
      <c r="F458">
        <f>COUNTIFS(Grades!$A:$A,"="&amp;Alumn_Filtered!$A458,Grades!$P:$P,"CVL",Grades!$J:$J,"=1",Grades!$I:$I,"="&amp;_xlfn.MINIFS(Grades!$I:$I,Grades!$A:$A,"="&amp;$A458))</f>
        <v>0</v>
      </c>
      <c r="G458" s="30">
        <f t="shared" si="114"/>
        <v>0</v>
      </c>
      <c r="H458">
        <f>COUNTIFS(Grades!$A:$A,"="&amp;Alumn_Filtered!$A458,Grades!$J:$J,"=1",Grades!$P:$P,"&gt;=0.5",Grades!$I:$I,"="&amp;_xlfn.MINIFS(Grades!$I:$I,Grades!$A:$A,"="&amp;$A458))</f>
        <v>0</v>
      </c>
      <c r="I458" s="28">
        <f t="shared" si="115"/>
        <v>0</v>
      </c>
      <c r="J458">
        <f>COUNTIFS(Grades!$A:$A,"="&amp;Alumn_Filtered!$A458,Grades!$J:$J,"=1",Grades!$P:$P,"&lt;0.5",Grades!$I:$I,"="&amp;_xlfn.MINIFS(Grades!$I:$I,Grades!$A:$A,"="&amp;$A458))</f>
        <v>0</v>
      </c>
      <c r="K458" s="28">
        <f t="shared" si="116"/>
        <v>0</v>
      </c>
      <c r="L458" s="28">
        <f>_xlfn.MAXIFS(Grades!$P:$P,Grades!$A:$A,"="&amp;Alumn_Filtered!$A458,Grades!$J:$J,"=1",Grades!$I:$I,"="&amp;_xlfn.MINIFS(Grades!$I:$I,Grades!$A:$A,"="&amp;$A458))</f>
        <v>0</v>
      </c>
      <c r="M458" s="28">
        <f>_xlfn.MINIFS(Grades!$P:$P,Grades!$A:$A,"="&amp;Alumn_Filtered!$A458,Grades!$J:$J,"=1",Grades!$I:$I,"="&amp;_xlfn.MINIFS(Grades!$I:$I,Grades!$A:$A,"="&amp;$A458))</f>
        <v>0</v>
      </c>
      <c r="N458" s="28">
        <f>IF(G458&lt;&gt;0,SUMIFS(Grades!$P:$P,Grades!$P:$P,"&gt;0",Grades!$A:$A,"="&amp;Alumn_Filtered!$A458,Grades!$J:$J,"=1",Grades!$I:$I,"="&amp;_xlfn.MINIFS(Grades!$I:$I,Grades!$A:$A,"="&amp;$A458))/COUNTIFS(Grades!P:P,"&lt;&gt;BAD",Grades!P:P,"&lt;&gt;DRP",Grades!P:P,"&lt;&gt;CVL",Grades!$A:$A,"="&amp;Alumn_Filtered!$A458,Grades!$J:$J,"=1",Grades!$I:$I,"="&amp;_xlfn.MINIFS(Grades!$I:$I,Grades!$A:$A,"="&amp;$A458)),0)</f>
        <v>0</v>
      </c>
      <c r="O458">
        <f>COUNTIFS(Grades!$A:$A,"="&amp;Alumn_Filtered!$A458,Grades!$J:$J,"=2",Grades!$I:$I,"="&amp;_xlfn.MINIFS(Grades!$I:$I,Grades!$A:$A,"="&amp;$A458))</f>
        <v>0</v>
      </c>
      <c r="P458">
        <f>COUNTIFS(Grades!$A:$A,"="&amp;Alumn_Filtered!$A458,Grades!$P:$P,"=DRP",Grades!$J:$J,"=2",Grades!$I:$I,"="&amp;_xlfn.MINIFS(Grades!$I:$I,Grades!$A:$A,"="&amp;$A458))</f>
        <v>0</v>
      </c>
      <c r="Q458">
        <f>COUNTIFS(Grades!$A:$A,"="&amp;Alumn_Filtered!$A458,Grades!$P:$P,"=BAD",Grades!$J:$J,"=2",Grades!$I:$I,"="&amp;_xlfn.MINIFS(Grades!$I:$I,Grades!$A:$A,"="&amp;$A458))</f>
        <v>0</v>
      </c>
      <c r="R458">
        <f>COUNTIFS(Grades!$A:$A,"="&amp;Alumn_Filtered!$A458,Grades!$P:$P,"CVL",Grades!$J:$J,"=2",Grades!$I:$I,"="&amp;_xlfn.MINIFS(Grades!$I:$I,Grades!$A:$A,"="&amp;$A458))</f>
        <v>0</v>
      </c>
      <c r="S458">
        <f t="shared" si="127"/>
        <v>0</v>
      </c>
      <c r="T458">
        <f>COUNTIFS(Grades!$A:$A,"="&amp;Alumn_Filtered!$A458,Grades!$J:$J,"=2",Grades!$P:$P,"&gt;=0.5",Grades!$I:$I,"="&amp;_xlfn.MINIFS(Grades!$I:$I,Grades!$A:$A,"="&amp;$A458))</f>
        <v>0</v>
      </c>
      <c r="U458" s="28">
        <f t="shared" si="117"/>
        <v>0</v>
      </c>
      <c r="V458">
        <f>COUNTIFS(Grades!$A:$A,"="&amp;Alumn_Filtered!$A458,Grades!$J:$J,"=2",Grades!$P:$P,"&lt;0.5",Grades!$I:$I,"="&amp;_xlfn.MINIFS(Grades!$I:$I,Grades!$A:$A,"="&amp;$A458))</f>
        <v>0</v>
      </c>
      <c r="W458" s="28">
        <f t="shared" si="118"/>
        <v>0</v>
      </c>
      <c r="X458" s="28">
        <f>_xlfn.MAXIFS(Grades!$P:$P,Grades!$A:$A,"="&amp;Alumn_Filtered!$A458,Grades!$J:$J,"=2",Grades!$I:$I,"="&amp;_xlfn.MINIFS(Grades!$I:$I,Grades!$A:$A,"="&amp;$A458))</f>
        <v>0</v>
      </c>
      <c r="Y458" s="28">
        <f>_xlfn.MINIFS(Grades!$P:$P,Grades!$A:$A,"="&amp;Alumn_Filtered!$A458,Grades!$J:$J,"=2",Grades!$I:$I,"="&amp;_xlfn.MINIFS(Grades!$I:$I,Grades!$A:$A,"="&amp;$A458))</f>
        <v>0</v>
      </c>
      <c r="Z458" s="28">
        <f>IF(S458&lt;&gt;0,SUMIFS(Grades!$P:$P,Grades!$P:$P,"&gt;0",Grades!$A:$A,"="&amp;Alumn_Filtered!$A458,Grades!$J:$J,"=2",Grades!$I:$I,"="&amp;_xlfn.MINIFS(Grades!$I:$I,Grades!$A:$A,"="&amp;$A458))/COUNTIFS(Grades!P:P,"&lt;&gt;BAD",Grades!P:P,"&lt;&gt;DRP",Grades!P:P,"&lt;&gt;CVL",Grades!$A:$A,"="&amp;Alumn_Filtered!$A458,Grades!$J:$J,"=2",Grades!$I:$I,"="&amp;_xlfn.MINIFS(Grades!$I:$I,Grades!$A:$A,"="&amp;$A458)),0)</f>
        <v>0</v>
      </c>
      <c r="AA458" s="28">
        <f t="shared" si="119"/>
        <v>0</v>
      </c>
      <c r="AB458">
        <f t="shared" ca="1" si="113"/>
        <v>20</v>
      </c>
      <c r="AC458" t="str">
        <f>LEFT(VLOOKUP($A458,Ingresos!$C:$X,5,FALSE),1)</f>
        <v>S</v>
      </c>
      <c r="AD458">
        <f t="shared" si="120"/>
        <v>1</v>
      </c>
      <c r="AE458" t="str">
        <f>LEFT(VLOOKUP($A458,Ingresos!$C:$X,6,FALSE),1)</f>
        <v>R</v>
      </c>
      <c r="AF458">
        <f t="shared" si="121"/>
        <v>1</v>
      </c>
      <c r="AG458">
        <f>VLOOKUP($A458,Ingresos!$C:$X,9,FALSE)</f>
        <v>641</v>
      </c>
      <c r="AH458" s="28">
        <f t="shared" si="122"/>
        <v>0.70178282009724469</v>
      </c>
      <c r="AI458">
        <f>VLOOKUP($A458,Ingresos!$C:$X,10,FALSE)</f>
        <v>647</v>
      </c>
      <c r="AJ458" s="28">
        <f t="shared" si="123"/>
        <v>0.71150729335494323</v>
      </c>
      <c r="AK458">
        <f>VLOOKUP($A458,Ingresos!$C:$X,11,FALSE)</f>
        <v>582</v>
      </c>
      <c r="AL458" s="28">
        <f t="shared" si="124"/>
        <v>0.60615883306320906</v>
      </c>
      <c r="AM458">
        <f>VLOOKUP($A458,Ingresos!$C:$X,12,FALSE)</f>
        <v>616</v>
      </c>
      <c r="AN458" s="28">
        <f t="shared" si="125"/>
        <v>0.66126418152350086</v>
      </c>
      <c r="AO458" t="str">
        <f>VLOOKUP($A458,Ingresos!$C:$X,18,FALSE)</f>
        <v>VIII</v>
      </c>
      <c r="AP458">
        <f t="shared" si="112"/>
        <v>8</v>
      </c>
      <c r="AQ458" t="str">
        <f>VLOOKUP($A458,Ingresos!$C:$X,19,FALSE)</f>
        <v>H1</v>
      </c>
      <c r="AR458">
        <f t="shared" si="126"/>
        <v>1</v>
      </c>
      <c r="AS458">
        <f>VLOOKUP($A458,Ingresos!$C:$X,22,FALSE)</f>
        <v>5</v>
      </c>
    </row>
    <row r="459" spans="1:45" x14ac:dyDescent="0.25">
      <c r="A459">
        <v>197373377</v>
      </c>
      <c r="B459">
        <f>IF((_xlfn.MAXIFS(Grades!$I:$I,Grades!$A:$A,"="&amp;$A459)-_xlfn.MINIFS(Grades!$I:$I,Grades!$A:$A,"="&amp;$A459))=0,0,1)</f>
        <v>1</v>
      </c>
      <c r="C459">
        <f>COUNTIFS(Grades!$A:$A,"="&amp;Alumn_Filtered!$A459,Grades!$J:$J,"=1",Grades!$I:$I,"="&amp;_xlfn.MINIFS(Grades!$I:$I,Grades!$A:$A,"="&amp;$A459))</f>
        <v>6</v>
      </c>
      <c r="D459">
        <f>COUNTIFS(Grades!$A:$A,"="&amp;Alumn_Filtered!$A459,Grades!$P:$P,"=DRP",Grades!$J:$J,"=1",Grades!$I:$I,"="&amp;_xlfn.MINIFS(Grades!$I:$I,Grades!$A:$A,"="&amp;$A459))</f>
        <v>0</v>
      </c>
      <c r="E459">
        <f>COUNTIFS(Grades!$A:$A,"="&amp;Alumn_Filtered!$A459,Grades!$P:$P,"=BAD",Grades!$J:$J,"=1",Grades!$I:$I,"="&amp;_xlfn.MINIFS(Grades!$I:$I,Grades!$A:$A,"="&amp;$A459))</f>
        <v>0</v>
      </c>
      <c r="F459">
        <f>COUNTIFS(Grades!$A:$A,"="&amp;Alumn_Filtered!$A459,Grades!$P:$P,"CVL",Grades!$J:$J,"=1",Grades!$I:$I,"="&amp;_xlfn.MINIFS(Grades!$I:$I,Grades!$A:$A,"="&amp;$A459))</f>
        <v>0</v>
      </c>
      <c r="G459" s="30">
        <f t="shared" si="114"/>
        <v>6</v>
      </c>
      <c r="H459">
        <f>COUNTIFS(Grades!$A:$A,"="&amp;Alumn_Filtered!$A459,Grades!$J:$J,"=1",Grades!$P:$P,"&gt;=0.5",Grades!$I:$I,"="&amp;_xlfn.MINIFS(Grades!$I:$I,Grades!$A:$A,"="&amp;$A459))</f>
        <v>5</v>
      </c>
      <c r="I459" s="28">
        <f t="shared" si="115"/>
        <v>0.83333333333333337</v>
      </c>
      <c r="J459">
        <f>COUNTIFS(Grades!$A:$A,"="&amp;Alumn_Filtered!$A459,Grades!$J:$J,"=1",Grades!$P:$P,"&lt;0.5",Grades!$I:$I,"="&amp;_xlfn.MINIFS(Grades!$I:$I,Grades!$A:$A,"="&amp;$A459))</f>
        <v>1</v>
      </c>
      <c r="K459" s="28">
        <f t="shared" si="116"/>
        <v>0.16666666666666666</v>
      </c>
      <c r="L459" s="28">
        <f>_xlfn.MAXIFS(Grades!$P:$P,Grades!$A:$A,"="&amp;Alumn_Filtered!$A459,Grades!$J:$J,"=1",Grades!$I:$I,"="&amp;_xlfn.MINIFS(Grades!$I:$I,Grades!$A:$A,"="&amp;$A459))</f>
        <v>0.93333333333333324</v>
      </c>
      <c r="M459" s="28">
        <f>_xlfn.MINIFS(Grades!$P:$P,Grades!$A:$A,"="&amp;Alumn_Filtered!$A459,Grades!$J:$J,"=1",Grades!$I:$I,"="&amp;_xlfn.MINIFS(Grades!$I:$I,Grades!$A:$A,"="&amp;$A459))</f>
        <v>0.45</v>
      </c>
      <c r="N459" s="28">
        <f>IF(G459&lt;&gt;0,SUMIFS(Grades!$P:$P,Grades!$P:$P,"&gt;0",Grades!$A:$A,"="&amp;Alumn_Filtered!$A459,Grades!$J:$J,"=1",Grades!$I:$I,"="&amp;_xlfn.MINIFS(Grades!$I:$I,Grades!$A:$A,"="&amp;$A459))/COUNTIFS(Grades!P:P,"&lt;&gt;BAD",Grades!P:P,"&lt;&gt;DRP",Grades!P:P,"&lt;&gt;CVL",Grades!$A:$A,"="&amp;Alumn_Filtered!$A459,Grades!$J:$J,"=1",Grades!$I:$I,"="&amp;_xlfn.MINIFS(Grades!$I:$I,Grades!$A:$A,"="&amp;$A459)),0)</f>
        <v>0.61111111111111105</v>
      </c>
      <c r="O459">
        <f>COUNTIFS(Grades!$A:$A,"="&amp;Alumn_Filtered!$A459,Grades!$J:$J,"=2",Grades!$I:$I,"="&amp;_xlfn.MINIFS(Grades!$I:$I,Grades!$A:$A,"="&amp;$A459))</f>
        <v>11</v>
      </c>
      <c r="P459">
        <f>COUNTIFS(Grades!$A:$A,"="&amp;Alumn_Filtered!$A459,Grades!$P:$P,"=DRP",Grades!$J:$J,"=2",Grades!$I:$I,"="&amp;_xlfn.MINIFS(Grades!$I:$I,Grades!$A:$A,"="&amp;$A459))</f>
        <v>2</v>
      </c>
      <c r="Q459">
        <f>COUNTIFS(Grades!$A:$A,"="&amp;Alumn_Filtered!$A459,Grades!$P:$P,"=BAD",Grades!$J:$J,"=2",Grades!$I:$I,"="&amp;_xlfn.MINIFS(Grades!$I:$I,Grades!$A:$A,"="&amp;$A459))</f>
        <v>0</v>
      </c>
      <c r="R459">
        <f>COUNTIFS(Grades!$A:$A,"="&amp;Alumn_Filtered!$A459,Grades!$P:$P,"CVL",Grades!$J:$J,"=2",Grades!$I:$I,"="&amp;_xlfn.MINIFS(Grades!$I:$I,Grades!$A:$A,"="&amp;$A459))</f>
        <v>3</v>
      </c>
      <c r="S459">
        <f t="shared" si="127"/>
        <v>6</v>
      </c>
      <c r="T459">
        <f>COUNTIFS(Grades!$A:$A,"="&amp;Alumn_Filtered!$A459,Grades!$J:$J,"=2",Grades!$P:$P,"&gt;=0.5",Grades!$I:$I,"="&amp;_xlfn.MINIFS(Grades!$I:$I,Grades!$A:$A,"="&amp;$A459))</f>
        <v>2</v>
      </c>
      <c r="U459" s="28">
        <f t="shared" si="117"/>
        <v>0.33333333333333331</v>
      </c>
      <c r="V459">
        <f>COUNTIFS(Grades!$A:$A,"="&amp;Alumn_Filtered!$A459,Grades!$J:$J,"=2",Grades!$P:$P,"&lt;0.5",Grades!$I:$I,"="&amp;_xlfn.MINIFS(Grades!$I:$I,Grades!$A:$A,"="&amp;$A459))</f>
        <v>4</v>
      </c>
      <c r="W459" s="28">
        <f t="shared" si="118"/>
        <v>0.66666666666666663</v>
      </c>
      <c r="X459" s="28">
        <f>_xlfn.MAXIFS(Grades!$P:$P,Grades!$A:$A,"="&amp;Alumn_Filtered!$A459,Grades!$J:$J,"=2",Grades!$I:$I,"="&amp;_xlfn.MINIFS(Grades!$I:$I,Grades!$A:$A,"="&amp;$A459))</f>
        <v>0.76666666666666661</v>
      </c>
      <c r="Y459" s="28">
        <f>_xlfn.MINIFS(Grades!$P:$P,Grades!$A:$A,"="&amp;Alumn_Filtered!$A459,Grades!$J:$J,"=2",Grades!$I:$I,"="&amp;_xlfn.MINIFS(Grades!$I:$I,Grades!$A:$A,"="&amp;$A459))</f>
        <v>0.16666666666666666</v>
      </c>
      <c r="Z459" s="28">
        <f>IF(S459&lt;&gt;0,SUMIFS(Grades!$P:$P,Grades!$P:$P,"&gt;0",Grades!$A:$A,"="&amp;Alumn_Filtered!$A459,Grades!$J:$J,"=2",Grades!$I:$I,"="&amp;_xlfn.MINIFS(Grades!$I:$I,Grades!$A:$A,"="&amp;$A459))/COUNTIFS(Grades!P:P,"&lt;&gt;BAD",Grades!P:P,"&lt;&gt;DRP",Grades!P:P,"&lt;&gt;CVL",Grades!$A:$A,"="&amp;Alumn_Filtered!$A459,Grades!$J:$J,"=2",Grades!$I:$I,"="&amp;_xlfn.MINIFS(Grades!$I:$I,Grades!$A:$A,"="&amp;$A459)),0)</f>
        <v>0.44444444444444442</v>
      </c>
      <c r="AA459" s="28">
        <f t="shared" si="119"/>
        <v>-0.16666666666666663</v>
      </c>
      <c r="AB459">
        <f t="shared" ca="1" si="113"/>
        <v>20</v>
      </c>
      <c r="AC459" t="str">
        <f>LEFT(VLOOKUP($A459,Ingresos!$C:$X,5,FALSE),1)</f>
        <v>S</v>
      </c>
      <c r="AD459">
        <f t="shared" si="120"/>
        <v>1</v>
      </c>
      <c r="AE459" t="str">
        <f>LEFT(VLOOKUP($A459,Ingresos!$C:$X,6,FALSE),1)</f>
        <v>R</v>
      </c>
      <c r="AF459">
        <f t="shared" si="121"/>
        <v>1</v>
      </c>
      <c r="AG459">
        <f>VLOOKUP($A459,Ingresos!$C:$X,9,FALSE)</f>
        <v>482</v>
      </c>
      <c r="AH459" s="28">
        <f t="shared" si="122"/>
        <v>0.44408427876823336</v>
      </c>
      <c r="AI459">
        <f>VLOOKUP($A459,Ingresos!$C:$X,10,FALSE)</f>
        <v>482</v>
      </c>
      <c r="AJ459" s="28">
        <f t="shared" si="123"/>
        <v>0.44408427876823336</v>
      </c>
      <c r="AK459">
        <f>VLOOKUP($A459,Ingresos!$C:$X,11,FALSE)</f>
        <v>590</v>
      </c>
      <c r="AL459" s="28">
        <f t="shared" si="124"/>
        <v>0.61912479740680715</v>
      </c>
      <c r="AM459">
        <f>VLOOKUP($A459,Ingresos!$C:$X,12,FALSE)</f>
        <v>653</v>
      </c>
      <c r="AN459" s="28">
        <f t="shared" si="125"/>
        <v>0.72123176661264177</v>
      </c>
      <c r="AO459" t="str">
        <f>VLOOKUP($A459,Ingresos!$C:$X,18,FALSE)</f>
        <v>RM</v>
      </c>
      <c r="AP459">
        <f t="shared" si="112"/>
        <v>13</v>
      </c>
      <c r="AQ459" t="str">
        <f>VLOOKUP($A459,Ingresos!$C:$X,19,FALSE)</f>
        <v>H1</v>
      </c>
      <c r="AR459">
        <f t="shared" si="126"/>
        <v>1</v>
      </c>
      <c r="AS459">
        <f>VLOOKUP($A459,Ingresos!$C:$X,22,FALSE)</f>
        <v>9</v>
      </c>
    </row>
    <row r="460" spans="1:45" x14ac:dyDescent="0.25">
      <c r="A460">
        <v>197392479</v>
      </c>
      <c r="B460">
        <f>IF((_xlfn.MAXIFS(Grades!$I:$I,Grades!$A:$A,"="&amp;$A460)-_xlfn.MINIFS(Grades!$I:$I,Grades!$A:$A,"="&amp;$A460))=0,0,1)</f>
        <v>1</v>
      </c>
      <c r="C460">
        <f>COUNTIFS(Grades!$A:$A,"="&amp;Alumn_Filtered!$A460,Grades!$J:$J,"=1",Grades!$I:$I,"="&amp;_xlfn.MINIFS(Grades!$I:$I,Grades!$A:$A,"="&amp;$A460))</f>
        <v>6</v>
      </c>
      <c r="D460">
        <f>COUNTIFS(Grades!$A:$A,"="&amp;Alumn_Filtered!$A460,Grades!$P:$P,"=DRP",Grades!$J:$J,"=1",Grades!$I:$I,"="&amp;_xlfn.MINIFS(Grades!$I:$I,Grades!$A:$A,"="&amp;$A460))</f>
        <v>0</v>
      </c>
      <c r="E460">
        <f>COUNTIFS(Grades!$A:$A,"="&amp;Alumn_Filtered!$A460,Grades!$P:$P,"=BAD",Grades!$J:$J,"=1",Grades!$I:$I,"="&amp;_xlfn.MINIFS(Grades!$I:$I,Grades!$A:$A,"="&amp;$A460))</f>
        <v>0</v>
      </c>
      <c r="F460">
        <f>COUNTIFS(Grades!$A:$A,"="&amp;Alumn_Filtered!$A460,Grades!$P:$P,"CVL",Grades!$J:$J,"=1",Grades!$I:$I,"="&amp;_xlfn.MINIFS(Grades!$I:$I,Grades!$A:$A,"="&amp;$A460))</f>
        <v>0</v>
      </c>
      <c r="G460" s="30">
        <f t="shared" si="114"/>
        <v>6</v>
      </c>
      <c r="H460">
        <f>COUNTIFS(Grades!$A:$A,"="&amp;Alumn_Filtered!$A460,Grades!$J:$J,"=1",Grades!$P:$P,"&gt;=0.5",Grades!$I:$I,"="&amp;_xlfn.MINIFS(Grades!$I:$I,Grades!$A:$A,"="&amp;$A460))</f>
        <v>5</v>
      </c>
      <c r="I460" s="28">
        <f t="shared" si="115"/>
        <v>0.83333333333333337</v>
      </c>
      <c r="J460">
        <f>COUNTIFS(Grades!$A:$A,"="&amp;Alumn_Filtered!$A460,Grades!$J:$J,"=1",Grades!$P:$P,"&lt;0.5",Grades!$I:$I,"="&amp;_xlfn.MINIFS(Grades!$I:$I,Grades!$A:$A,"="&amp;$A460))</f>
        <v>1</v>
      </c>
      <c r="K460" s="28">
        <f t="shared" si="116"/>
        <v>0.16666666666666666</v>
      </c>
      <c r="L460" s="28">
        <f>_xlfn.MAXIFS(Grades!$P:$P,Grades!$A:$A,"="&amp;Alumn_Filtered!$A460,Grades!$J:$J,"=1",Grades!$I:$I,"="&amp;_xlfn.MINIFS(Grades!$I:$I,Grades!$A:$A,"="&amp;$A460))</f>
        <v>0.8833333333333333</v>
      </c>
      <c r="M460" s="28">
        <f>_xlfn.MINIFS(Grades!$P:$P,Grades!$A:$A,"="&amp;Alumn_Filtered!$A460,Grades!$J:$J,"=1",Grades!$I:$I,"="&amp;_xlfn.MINIFS(Grades!$I:$I,Grades!$A:$A,"="&amp;$A460))</f>
        <v>0.41666666666666669</v>
      </c>
      <c r="N460" s="28">
        <f>IF(G460&lt;&gt;0,SUMIFS(Grades!$P:$P,Grades!$P:$P,"&gt;0",Grades!$A:$A,"="&amp;Alumn_Filtered!$A460,Grades!$J:$J,"=1",Grades!$I:$I,"="&amp;_xlfn.MINIFS(Grades!$I:$I,Grades!$A:$A,"="&amp;$A460))/COUNTIFS(Grades!P:P,"&lt;&gt;BAD",Grades!P:P,"&lt;&gt;DRP",Grades!P:P,"&lt;&gt;CVL",Grades!$A:$A,"="&amp;Alumn_Filtered!$A460,Grades!$J:$J,"=1",Grades!$I:$I,"="&amp;_xlfn.MINIFS(Grades!$I:$I,Grades!$A:$A,"="&amp;$A460)),0)</f>
        <v>0.61111111111111105</v>
      </c>
      <c r="O460">
        <f>COUNTIFS(Grades!$A:$A,"="&amp;Alumn_Filtered!$A460,Grades!$J:$J,"=2",Grades!$I:$I,"="&amp;_xlfn.MINIFS(Grades!$I:$I,Grades!$A:$A,"="&amp;$A460))</f>
        <v>6</v>
      </c>
      <c r="P460">
        <f>COUNTIFS(Grades!$A:$A,"="&amp;Alumn_Filtered!$A460,Grades!$P:$P,"=DRP",Grades!$J:$J,"=2",Grades!$I:$I,"="&amp;_xlfn.MINIFS(Grades!$I:$I,Grades!$A:$A,"="&amp;$A460))</f>
        <v>0</v>
      </c>
      <c r="Q460">
        <f>COUNTIFS(Grades!$A:$A,"="&amp;Alumn_Filtered!$A460,Grades!$P:$P,"=BAD",Grades!$J:$J,"=2",Grades!$I:$I,"="&amp;_xlfn.MINIFS(Grades!$I:$I,Grades!$A:$A,"="&amp;$A460))</f>
        <v>0</v>
      </c>
      <c r="R460">
        <f>COUNTIFS(Grades!$A:$A,"="&amp;Alumn_Filtered!$A460,Grades!$P:$P,"CVL",Grades!$J:$J,"=2",Grades!$I:$I,"="&amp;_xlfn.MINIFS(Grades!$I:$I,Grades!$A:$A,"="&amp;$A460))</f>
        <v>0</v>
      </c>
      <c r="S460">
        <f t="shared" si="127"/>
        <v>6</v>
      </c>
      <c r="T460">
        <f>COUNTIFS(Grades!$A:$A,"="&amp;Alumn_Filtered!$A460,Grades!$J:$J,"=2",Grades!$P:$P,"&gt;=0.5",Grades!$I:$I,"="&amp;_xlfn.MINIFS(Grades!$I:$I,Grades!$A:$A,"="&amp;$A460))</f>
        <v>3</v>
      </c>
      <c r="U460" s="28">
        <f t="shared" si="117"/>
        <v>0.5</v>
      </c>
      <c r="V460">
        <f>COUNTIFS(Grades!$A:$A,"="&amp;Alumn_Filtered!$A460,Grades!$J:$J,"=2",Grades!$P:$P,"&lt;0.5",Grades!$I:$I,"="&amp;_xlfn.MINIFS(Grades!$I:$I,Grades!$A:$A,"="&amp;$A460))</f>
        <v>3</v>
      </c>
      <c r="W460" s="28">
        <f t="shared" si="118"/>
        <v>0.5</v>
      </c>
      <c r="X460" s="28">
        <f>_xlfn.MAXIFS(Grades!$P:$P,Grades!$A:$A,"="&amp;Alumn_Filtered!$A460,Grades!$J:$J,"=2",Grades!$I:$I,"="&amp;_xlfn.MINIFS(Grades!$I:$I,Grades!$A:$A,"="&amp;$A460))</f>
        <v>0.66666666666666663</v>
      </c>
      <c r="Y460" s="28">
        <f>_xlfn.MINIFS(Grades!$P:$P,Grades!$A:$A,"="&amp;Alumn_Filtered!$A460,Grades!$J:$J,"=2",Grades!$I:$I,"="&amp;_xlfn.MINIFS(Grades!$I:$I,Grades!$A:$A,"="&amp;$A460))</f>
        <v>0.3</v>
      </c>
      <c r="Z460" s="28">
        <f>IF(S460&lt;&gt;0,SUMIFS(Grades!$P:$P,Grades!$P:$P,"&gt;0",Grades!$A:$A,"="&amp;Alumn_Filtered!$A460,Grades!$J:$J,"=2",Grades!$I:$I,"="&amp;_xlfn.MINIFS(Grades!$I:$I,Grades!$A:$A,"="&amp;$A460))/COUNTIFS(Grades!P:P,"&lt;&gt;BAD",Grades!P:P,"&lt;&gt;DRP",Grades!P:P,"&lt;&gt;CVL",Grades!$A:$A,"="&amp;Alumn_Filtered!$A460,Grades!$J:$J,"=2",Grades!$I:$I,"="&amp;_xlfn.MINIFS(Grades!$I:$I,Grades!$A:$A,"="&amp;$A460)),0)</f>
        <v>0.50555555555555554</v>
      </c>
      <c r="AA460" s="28">
        <f t="shared" si="119"/>
        <v>-0.10555555555555551</v>
      </c>
      <c r="AB460">
        <f t="shared" ca="1" si="113"/>
        <v>20</v>
      </c>
      <c r="AC460" t="str">
        <f>LEFT(VLOOKUP($A460,Ingresos!$C:$X,5,FALSE),1)</f>
        <v>S</v>
      </c>
      <c r="AD460">
        <f t="shared" si="120"/>
        <v>1</v>
      </c>
      <c r="AE460" t="str">
        <f>LEFT(VLOOKUP($A460,Ingresos!$C:$X,6,FALSE),1)</f>
        <v>R</v>
      </c>
      <c r="AF460">
        <f t="shared" si="121"/>
        <v>1</v>
      </c>
      <c r="AG460">
        <f>VLOOKUP($A460,Ingresos!$C:$X,9,FALSE)</f>
        <v>548</v>
      </c>
      <c r="AH460" s="28">
        <f t="shared" si="122"/>
        <v>0.55105348460291737</v>
      </c>
      <c r="AI460">
        <f>VLOOKUP($A460,Ingresos!$C:$X,10,FALSE)</f>
        <v>548</v>
      </c>
      <c r="AJ460" s="28">
        <f t="shared" si="123"/>
        <v>0.55105348460291737</v>
      </c>
      <c r="AK460">
        <f>VLOOKUP($A460,Ingresos!$C:$X,11,FALSE)</f>
        <v>501</v>
      </c>
      <c r="AL460" s="28">
        <f t="shared" si="124"/>
        <v>0.47487844408427876</v>
      </c>
      <c r="AM460">
        <f>VLOOKUP($A460,Ingresos!$C:$X,12,FALSE)</f>
        <v>607</v>
      </c>
      <c r="AN460" s="28">
        <f t="shared" si="125"/>
        <v>0.64667747163695299</v>
      </c>
      <c r="AO460" t="str">
        <f>VLOOKUP($A460,Ingresos!$C:$X,18,FALSE)</f>
        <v>RM</v>
      </c>
      <c r="AP460">
        <f t="shared" si="112"/>
        <v>13</v>
      </c>
      <c r="AQ460" t="str">
        <f>VLOOKUP($A460,Ingresos!$C:$X,19,FALSE)</f>
        <v>H1</v>
      </c>
      <c r="AR460">
        <f t="shared" si="126"/>
        <v>1</v>
      </c>
      <c r="AS460">
        <f>VLOOKUP($A460,Ingresos!$C:$X,22,FALSE)</f>
        <v>0</v>
      </c>
    </row>
    <row r="461" spans="1:45" x14ac:dyDescent="0.25">
      <c r="A461">
        <v>197405988</v>
      </c>
      <c r="B461">
        <f>IF((_xlfn.MAXIFS(Grades!$I:$I,Grades!$A:$A,"="&amp;$A461)-_xlfn.MINIFS(Grades!$I:$I,Grades!$A:$A,"="&amp;$A461))=0,0,1)</f>
        <v>1</v>
      </c>
      <c r="C461">
        <f>COUNTIFS(Grades!$A:$A,"="&amp;Alumn_Filtered!$A461,Grades!$J:$J,"=1",Grades!$I:$I,"="&amp;_xlfn.MINIFS(Grades!$I:$I,Grades!$A:$A,"="&amp;$A461))</f>
        <v>6</v>
      </c>
      <c r="D461">
        <f>COUNTIFS(Grades!$A:$A,"="&amp;Alumn_Filtered!$A461,Grades!$P:$P,"=DRP",Grades!$J:$J,"=1",Grades!$I:$I,"="&amp;_xlfn.MINIFS(Grades!$I:$I,Grades!$A:$A,"="&amp;$A461))</f>
        <v>0</v>
      </c>
      <c r="E461">
        <f>COUNTIFS(Grades!$A:$A,"="&amp;Alumn_Filtered!$A461,Grades!$P:$P,"=BAD",Grades!$J:$J,"=1",Grades!$I:$I,"="&amp;_xlfn.MINIFS(Grades!$I:$I,Grades!$A:$A,"="&amp;$A461))</f>
        <v>0</v>
      </c>
      <c r="F461">
        <f>COUNTIFS(Grades!$A:$A,"="&amp;Alumn_Filtered!$A461,Grades!$P:$P,"CVL",Grades!$J:$J,"=1",Grades!$I:$I,"="&amp;_xlfn.MINIFS(Grades!$I:$I,Grades!$A:$A,"="&amp;$A461))</f>
        <v>0</v>
      </c>
      <c r="G461" s="30">
        <f t="shared" si="114"/>
        <v>6</v>
      </c>
      <c r="H461">
        <f>COUNTIFS(Grades!$A:$A,"="&amp;Alumn_Filtered!$A461,Grades!$J:$J,"=1",Grades!$P:$P,"&gt;=0.5",Grades!$I:$I,"="&amp;_xlfn.MINIFS(Grades!$I:$I,Grades!$A:$A,"="&amp;$A461))</f>
        <v>6</v>
      </c>
      <c r="I461" s="28">
        <f t="shared" si="115"/>
        <v>1</v>
      </c>
      <c r="J461">
        <f>COUNTIFS(Grades!$A:$A,"="&amp;Alumn_Filtered!$A461,Grades!$J:$J,"=1",Grades!$P:$P,"&lt;0.5",Grades!$I:$I,"="&amp;_xlfn.MINIFS(Grades!$I:$I,Grades!$A:$A,"="&amp;$A461))</f>
        <v>0</v>
      </c>
      <c r="K461" s="28">
        <f t="shared" si="116"/>
        <v>0</v>
      </c>
      <c r="L461" s="28">
        <f>_xlfn.MAXIFS(Grades!$P:$P,Grades!$A:$A,"="&amp;Alumn_Filtered!$A461,Grades!$J:$J,"=1",Grades!$I:$I,"="&amp;_xlfn.MINIFS(Grades!$I:$I,Grades!$A:$A,"="&amp;$A461))</f>
        <v>0.78333333333333333</v>
      </c>
      <c r="M461" s="28">
        <f>_xlfn.MINIFS(Grades!$P:$P,Grades!$A:$A,"="&amp;Alumn_Filtered!$A461,Grades!$J:$J,"=1",Grades!$I:$I,"="&amp;_xlfn.MINIFS(Grades!$I:$I,Grades!$A:$A,"="&amp;$A461))</f>
        <v>0.54999999999999993</v>
      </c>
      <c r="N461" s="28">
        <f>IF(G461&lt;&gt;0,SUMIFS(Grades!$P:$P,Grades!$P:$P,"&gt;0",Grades!$A:$A,"="&amp;Alumn_Filtered!$A461,Grades!$J:$J,"=1",Grades!$I:$I,"="&amp;_xlfn.MINIFS(Grades!$I:$I,Grades!$A:$A,"="&amp;$A461))/COUNTIFS(Grades!P:P,"&lt;&gt;BAD",Grades!P:P,"&lt;&gt;DRP",Grades!P:P,"&lt;&gt;CVL",Grades!$A:$A,"="&amp;Alumn_Filtered!$A461,Grades!$J:$J,"=1",Grades!$I:$I,"="&amp;_xlfn.MINIFS(Grades!$I:$I,Grades!$A:$A,"="&amp;$A461)),0)</f>
        <v>0.65833333333333333</v>
      </c>
      <c r="O461">
        <f>COUNTIFS(Grades!$A:$A,"="&amp;Alumn_Filtered!$A461,Grades!$J:$J,"=2",Grades!$I:$I,"="&amp;_xlfn.MINIFS(Grades!$I:$I,Grades!$A:$A,"="&amp;$A461))</f>
        <v>6</v>
      </c>
      <c r="P461">
        <f>COUNTIFS(Grades!$A:$A,"="&amp;Alumn_Filtered!$A461,Grades!$P:$P,"=DRP",Grades!$J:$J,"=2",Grades!$I:$I,"="&amp;_xlfn.MINIFS(Grades!$I:$I,Grades!$A:$A,"="&amp;$A461))</f>
        <v>0</v>
      </c>
      <c r="Q461">
        <f>COUNTIFS(Grades!$A:$A,"="&amp;Alumn_Filtered!$A461,Grades!$P:$P,"=BAD",Grades!$J:$J,"=2",Grades!$I:$I,"="&amp;_xlfn.MINIFS(Grades!$I:$I,Grades!$A:$A,"="&amp;$A461))</f>
        <v>0</v>
      </c>
      <c r="R461">
        <f>COUNTIFS(Grades!$A:$A,"="&amp;Alumn_Filtered!$A461,Grades!$P:$P,"CVL",Grades!$J:$J,"=2",Grades!$I:$I,"="&amp;_xlfn.MINIFS(Grades!$I:$I,Grades!$A:$A,"="&amp;$A461))</f>
        <v>0</v>
      </c>
      <c r="S461">
        <f t="shared" si="127"/>
        <v>6</v>
      </c>
      <c r="T461">
        <f>COUNTIFS(Grades!$A:$A,"="&amp;Alumn_Filtered!$A461,Grades!$J:$J,"=2",Grades!$P:$P,"&gt;=0.5",Grades!$I:$I,"="&amp;_xlfn.MINIFS(Grades!$I:$I,Grades!$A:$A,"="&amp;$A461))</f>
        <v>2</v>
      </c>
      <c r="U461" s="28">
        <f t="shared" si="117"/>
        <v>0.33333333333333331</v>
      </c>
      <c r="V461">
        <f>COUNTIFS(Grades!$A:$A,"="&amp;Alumn_Filtered!$A461,Grades!$J:$J,"=2",Grades!$P:$P,"&lt;0.5",Grades!$I:$I,"="&amp;_xlfn.MINIFS(Grades!$I:$I,Grades!$A:$A,"="&amp;$A461))</f>
        <v>4</v>
      </c>
      <c r="W461" s="28">
        <f t="shared" si="118"/>
        <v>0.66666666666666663</v>
      </c>
      <c r="X461" s="28">
        <f>_xlfn.MAXIFS(Grades!$P:$P,Grades!$A:$A,"="&amp;Alumn_Filtered!$A461,Grades!$J:$J,"=2",Grades!$I:$I,"="&amp;_xlfn.MINIFS(Grades!$I:$I,Grades!$A:$A,"="&amp;$A461))</f>
        <v>0.65</v>
      </c>
      <c r="Y461" s="28">
        <f>_xlfn.MINIFS(Grades!$P:$P,Grades!$A:$A,"="&amp;Alumn_Filtered!$A461,Grades!$J:$J,"=2",Grades!$I:$I,"="&amp;_xlfn.MINIFS(Grades!$I:$I,Grades!$A:$A,"="&amp;$A461))</f>
        <v>0.35000000000000003</v>
      </c>
      <c r="Z461" s="28">
        <f>IF(S461&lt;&gt;0,SUMIFS(Grades!$P:$P,Grades!$P:$P,"&gt;0",Grades!$A:$A,"="&amp;Alumn_Filtered!$A461,Grades!$J:$J,"=2",Grades!$I:$I,"="&amp;_xlfn.MINIFS(Grades!$I:$I,Grades!$A:$A,"="&amp;$A461))/COUNTIFS(Grades!P:P,"&lt;&gt;BAD",Grades!P:P,"&lt;&gt;DRP",Grades!P:P,"&lt;&gt;CVL",Grades!$A:$A,"="&amp;Alumn_Filtered!$A461,Grades!$J:$J,"=2",Grades!$I:$I,"="&amp;_xlfn.MINIFS(Grades!$I:$I,Grades!$A:$A,"="&amp;$A461)),0)</f>
        <v>0.44722222222222224</v>
      </c>
      <c r="AA461" s="28">
        <f t="shared" si="119"/>
        <v>-0.21111111111111108</v>
      </c>
      <c r="AB461">
        <f t="shared" ca="1" si="113"/>
        <v>20</v>
      </c>
      <c r="AC461" t="str">
        <f>LEFT(VLOOKUP($A461,Ingresos!$C:$X,5,FALSE),1)</f>
        <v>S</v>
      </c>
      <c r="AD461">
        <f t="shared" si="120"/>
        <v>1</v>
      </c>
      <c r="AE461" t="str">
        <f>LEFT(VLOOKUP($A461,Ingresos!$C:$X,6,FALSE),1)</f>
        <v>R</v>
      </c>
      <c r="AF461">
        <f t="shared" si="121"/>
        <v>1</v>
      </c>
      <c r="AG461">
        <f>VLOOKUP($A461,Ingresos!$C:$X,9,FALSE)</f>
        <v>420</v>
      </c>
      <c r="AH461" s="28">
        <f t="shared" si="122"/>
        <v>0.34359805510534847</v>
      </c>
      <c r="AI461">
        <f>VLOOKUP($A461,Ingresos!$C:$X,10,FALSE)</f>
        <v>420</v>
      </c>
      <c r="AJ461" s="28">
        <f t="shared" si="123"/>
        <v>0.34359805510534847</v>
      </c>
      <c r="AK461">
        <f>VLOOKUP($A461,Ingresos!$C:$X,11,FALSE)</f>
        <v>590</v>
      </c>
      <c r="AL461" s="28">
        <f t="shared" si="124"/>
        <v>0.61912479740680715</v>
      </c>
      <c r="AM461">
        <f>VLOOKUP($A461,Ingresos!$C:$X,12,FALSE)</f>
        <v>569</v>
      </c>
      <c r="AN461" s="28">
        <f t="shared" si="125"/>
        <v>0.5850891410048622</v>
      </c>
      <c r="AO461" t="str">
        <f>VLOOKUP($A461,Ingresos!$C:$X,18,FALSE)</f>
        <v>RM</v>
      </c>
      <c r="AP461">
        <f t="shared" ref="AP461:AP524" si="128">IF(ISNUMBER(AO461),AO461,IF(AO461="RM",13,IF(AO461="I",1,IF(AO461="II",2,IF(AO461="III",3,IF(AO461="IV",4,IF(AO461="V",5,IF(AO461="VI",6,IF(AO461="VII",7,IF(AO461="VIII",8,IF(AO461="IX",9,IF(AO461="X",10,IF(AO461="XI",11,IF(AO461="XII",12,IF(AO461="XIII",13,IF(AO461="XIV",14,"UNK"))))))))))))))))</f>
        <v>13</v>
      </c>
      <c r="AQ461" t="str">
        <f>VLOOKUP($A461,Ingresos!$C:$X,19,FALSE)</f>
        <v>H1</v>
      </c>
      <c r="AR461">
        <f t="shared" si="126"/>
        <v>1</v>
      </c>
      <c r="AS461">
        <f>VLOOKUP($A461,Ingresos!$C:$X,22,FALSE)</f>
        <v>5</v>
      </c>
    </row>
    <row r="462" spans="1:45" x14ac:dyDescent="0.25">
      <c r="A462">
        <v>197406011</v>
      </c>
      <c r="B462">
        <f>IF((_xlfn.MAXIFS(Grades!$I:$I,Grades!$A:$A,"="&amp;$A462)-_xlfn.MINIFS(Grades!$I:$I,Grades!$A:$A,"="&amp;$A462))=0,0,1)</f>
        <v>1</v>
      </c>
      <c r="C462">
        <f>COUNTIFS(Grades!$A:$A,"="&amp;Alumn_Filtered!$A462,Grades!$J:$J,"=1",Grades!$I:$I,"="&amp;_xlfn.MINIFS(Grades!$I:$I,Grades!$A:$A,"="&amp;$A462))</f>
        <v>7</v>
      </c>
      <c r="D462">
        <f>COUNTIFS(Grades!$A:$A,"="&amp;Alumn_Filtered!$A462,Grades!$P:$P,"=DRP",Grades!$J:$J,"=1",Grades!$I:$I,"="&amp;_xlfn.MINIFS(Grades!$I:$I,Grades!$A:$A,"="&amp;$A462))</f>
        <v>1</v>
      </c>
      <c r="E462">
        <f>COUNTIFS(Grades!$A:$A,"="&amp;Alumn_Filtered!$A462,Grades!$P:$P,"=BAD",Grades!$J:$J,"=1",Grades!$I:$I,"="&amp;_xlfn.MINIFS(Grades!$I:$I,Grades!$A:$A,"="&amp;$A462))</f>
        <v>0</v>
      </c>
      <c r="F462">
        <f>COUNTIFS(Grades!$A:$A,"="&amp;Alumn_Filtered!$A462,Grades!$P:$P,"CVL",Grades!$J:$J,"=1",Grades!$I:$I,"="&amp;_xlfn.MINIFS(Grades!$I:$I,Grades!$A:$A,"="&amp;$A462))</f>
        <v>0</v>
      </c>
      <c r="G462" s="30">
        <f t="shared" si="114"/>
        <v>6</v>
      </c>
      <c r="H462">
        <f>COUNTIFS(Grades!$A:$A,"="&amp;Alumn_Filtered!$A462,Grades!$J:$J,"=1",Grades!$P:$P,"&gt;=0.5",Grades!$I:$I,"="&amp;_xlfn.MINIFS(Grades!$I:$I,Grades!$A:$A,"="&amp;$A462))</f>
        <v>4</v>
      </c>
      <c r="I462" s="28">
        <f t="shared" si="115"/>
        <v>0.66666666666666663</v>
      </c>
      <c r="J462">
        <f>COUNTIFS(Grades!$A:$A,"="&amp;Alumn_Filtered!$A462,Grades!$J:$J,"=1",Grades!$P:$P,"&lt;0.5",Grades!$I:$I,"="&amp;_xlfn.MINIFS(Grades!$I:$I,Grades!$A:$A,"="&amp;$A462))</f>
        <v>2</v>
      </c>
      <c r="K462" s="28">
        <f t="shared" si="116"/>
        <v>0.33333333333333331</v>
      </c>
      <c r="L462" s="28">
        <f>_xlfn.MAXIFS(Grades!$P:$P,Grades!$A:$A,"="&amp;Alumn_Filtered!$A462,Grades!$J:$J,"=1",Grades!$I:$I,"="&amp;_xlfn.MINIFS(Grades!$I:$I,Grades!$A:$A,"="&amp;$A462))</f>
        <v>0.75</v>
      </c>
      <c r="M462" s="28">
        <f>_xlfn.MINIFS(Grades!$P:$P,Grades!$A:$A,"="&amp;Alumn_Filtered!$A462,Grades!$J:$J,"=1",Grades!$I:$I,"="&amp;_xlfn.MINIFS(Grades!$I:$I,Grades!$A:$A,"="&amp;$A462))</f>
        <v>0.28333333333333338</v>
      </c>
      <c r="N462" s="28">
        <f>IF(G462&lt;&gt;0,SUMIFS(Grades!$P:$P,Grades!$P:$P,"&gt;0",Grades!$A:$A,"="&amp;Alumn_Filtered!$A462,Grades!$J:$J,"=1",Grades!$I:$I,"="&amp;_xlfn.MINIFS(Grades!$I:$I,Grades!$A:$A,"="&amp;$A462))/COUNTIFS(Grades!P:P,"&lt;&gt;BAD",Grades!P:P,"&lt;&gt;DRP",Grades!P:P,"&lt;&gt;CVL",Grades!$A:$A,"="&amp;Alumn_Filtered!$A462,Grades!$J:$J,"=1",Grades!$I:$I,"="&amp;_xlfn.MINIFS(Grades!$I:$I,Grades!$A:$A,"="&amp;$A462)),0)</f>
        <v>0.49166666666666664</v>
      </c>
      <c r="O462">
        <f>COUNTIFS(Grades!$A:$A,"="&amp;Alumn_Filtered!$A462,Grades!$J:$J,"=2",Grades!$I:$I,"="&amp;_xlfn.MINIFS(Grades!$I:$I,Grades!$A:$A,"="&amp;$A462))</f>
        <v>7</v>
      </c>
      <c r="P462">
        <f>COUNTIFS(Grades!$A:$A,"="&amp;Alumn_Filtered!$A462,Grades!$P:$P,"=DRP",Grades!$J:$J,"=2",Grades!$I:$I,"="&amp;_xlfn.MINIFS(Grades!$I:$I,Grades!$A:$A,"="&amp;$A462))</f>
        <v>0</v>
      </c>
      <c r="Q462">
        <f>COUNTIFS(Grades!$A:$A,"="&amp;Alumn_Filtered!$A462,Grades!$P:$P,"=BAD",Grades!$J:$J,"=2",Grades!$I:$I,"="&amp;_xlfn.MINIFS(Grades!$I:$I,Grades!$A:$A,"="&amp;$A462))</f>
        <v>0</v>
      </c>
      <c r="R462">
        <f>COUNTIFS(Grades!$A:$A,"="&amp;Alumn_Filtered!$A462,Grades!$P:$P,"CVL",Grades!$J:$J,"=2",Grades!$I:$I,"="&amp;_xlfn.MINIFS(Grades!$I:$I,Grades!$A:$A,"="&amp;$A462))</f>
        <v>0</v>
      </c>
      <c r="S462">
        <f t="shared" si="127"/>
        <v>7</v>
      </c>
      <c r="T462">
        <f>COUNTIFS(Grades!$A:$A,"="&amp;Alumn_Filtered!$A462,Grades!$J:$J,"=2",Grades!$P:$P,"&gt;=0.5",Grades!$I:$I,"="&amp;_xlfn.MINIFS(Grades!$I:$I,Grades!$A:$A,"="&amp;$A462))</f>
        <v>2</v>
      </c>
      <c r="U462" s="28">
        <f t="shared" si="117"/>
        <v>0.2857142857142857</v>
      </c>
      <c r="V462">
        <f>COUNTIFS(Grades!$A:$A,"="&amp;Alumn_Filtered!$A462,Grades!$J:$J,"=2",Grades!$P:$P,"&lt;0.5",Grades!$I:$I,"="&amp;_xlfn.MINIFS(Grades!$I:$I,Grades!$A:$A,"="&amp;$A462))</f>
        <v>5</v>
      </c>
      <c r="W462" s="28">
        <f t="shared" si="118"/>
        <v>0.7142857142857143</v>
      </c>
      <c r="X462" s="28">
        <f>_xlfn.MAXIFS(Grades!$P:$P,Grades!$A:$A,"="&amp;Alumn_Filtered!$A462,Grades!$J:$J,"=2",Grades!$I:$I,"="&amp;_xlfn.MINIFS(Grades!$I:$I,Grades!$A:$A,"="&amp;$A462))</f>
        <v>0.78333333333333333</v>
      </c>
      <c r="Y462" s="28">
        <f>_xlfn.MINIFS(Grades!$P:$P,Grades!$A:$A,"="&amp;Alumn_Filtered!$A462,Grades!$J:$J,"=2",Grades!$I:$I,"="&amp;_xlfn.MINIFS(Grades!$I:$I,Grades!$A:$A,"="&amp;$A462))</f>
        <v>0.25</v>
      </c>
      <c r="Z462" s="28">
        <f>IF(S462&lt;&gt;0,SUMIFS(Grades!$P:$P,Grades!$P:$P,"&gt;0",Grades!$A:$A,"="&amp;Alumn_Filtered!$A462,Grades!$J:$J,"=2",Grades!$I:$I,"="&amp;_xlfn.MINIFS(Grades!$I:$I,Grades!$A:$A,"="&amp;$A462))/COUNTIFS(Grades!P:P,"&lt;&gt;BAD",Grades!P:P,"&lt;&gt;DRP",Grades!P:P,"&lt;&gt;CVL",Grades!$A:$A,"="&amp;Alumn_Filtered!$A462,Grades!$J:$J,"=2",Grades!$I:$I,"="&amp;_xlfn.MINIFS(Grades!$I:$I,Grades!$A:$A,"="&amp;$A462)),0)</f>
        <v>0.42857142857142855</v>
      </c>
      <c r="AA462" s="28">
        <f t="shared" si="119"/>
        <v>-6.3095238095238093E-2</v>
      </c>
      <c r="AB462">
        <f t="shared" ca="1" si="113"/>
        <v>20</v>
      </c>
      <c r="AC462" t="str">
        <f>LEFT(VLOOKUP($A462,Ingresos!$C:$X,5,FALSE),1)</f>
        <v>S</v>
      </c>
      <c r="AD462">
        <f t="shared" si="120"/>
        <v>1</v>
      </c>
      <c r="AE462" t="str">
        <f>LEFT(VLOOKUP($A462,Ingresos!$C:$X,6,FALSE),1)</f>
        <v>R</v>
      </c>
      <c r="AF462">
        <f t="shared" si="121"/>
        <v>1</v>
      </c>
      <c r="AG462">
        <f>VLOOKUP($A462,Ingresos!$C:$X,9,FALSE)</f>
        <v>486</v>
      </c>
      <c r="AH462" s="28">
        <f t="shared" si="122"/>
        <v>0.45056726094003241</v>
      </c>
      <c r="AI462">
        <f>VLOOKUP($A462,Ingresos!$C:$X,10,FALSE)</f>
        <v>486</v>
      </c>
      <c r="AJ462" s="28">
        <f t="shared" si="123"/>
        <v>0.45056726094003241</v>
      </c>
      <c r="AK462">
        <f>VLOOKUP($A462,Ingresos!$C:$X,11,FALSE)</f>
        <v>465</v>
      </c>
      <c r="AL462" s="28">
        <f t="shared" si="124"/>
        <v>0.41653160453808752</v>
      </c>
      <c r="AM462">
        <f>VLOOKUP($A462,Ingresos!$C:$X,12,FALSE)</f>
        <v>496</v>
      </c>
      <c r="AN462" s="28">
        <f t="shared" si="125"/>
        <v>0.46677471636953</v>
      </c>
      <c r="AO462" t="str">
        <f>VLOOKUP($A462,Ingresos!$C:$X,18,FALSE)</f>
        <v>RM</v>
      </c>
      <c r="AP462">
        <f t="shared" si="128"/>
        <v>13</v>
      </c>
      <c r="AQ462" t="str">
        <f>VLOOKUP($A462,Ingresos!$C:$X,19,FALSE)</f>
        <v>H1</v>
      </c>
      <c r="AR462">
        <f t="shared" si="126"/>
        <v>1</v>
      </c>
      <c r="AS462">
        <f>VLOOKUP($A462,Ingresos!$C:$X,22,FALSE)</f>
        <v>4</v>
      </c>
    </row>
    <row r="463" spans="1:45" x14ac:dyDescent="0.25">
      <c r="A463" t="s">
        <v>115</v>
      </c>
      <c r="B463">
        <f>IF((_xlfn.MAXIFS(Grades!$I:$I,Grades!$A:$A,"="&amp;$A463)-_xlfn.MINIFS(Grades!$I:$I,Grades!$A:$A,"="&amp;$A463))=0,0,1)</f>
        <v>1</v>
      </c>
      <c r="C463">
        <f>COUNTIFS(Grades!$A:$A,"="&amp;Alumn_Filtered!$A463,Grades!$J:$J,"=1",Grades!$I:$I,"="&amp;_xlfn.MINIFS(Grades!$I:$I,Grades!$A:$A,"="&amp;$A463))</f>
        <v>6</v>
      </c>
      <c r="D463">
        <f>COUNTIFS(Grades!$A:$A,"="&amp;Alumn_Filtered!$A463,Grades!$P:$P,"=DRP",Grades!$J:$J,"=1",Grades!$I:$I,"="&amp;_xlfn.MINIFS(Grades!$I:$I,Grades!$A:$A,"="&amp;$A463))</f>
        <v>0</v>
      </c>
      <c r="E463">
        <f>COUNTIFS(Grades!$A:$A,"="&amp;Alumn_Filtered!$A463,Grades!$P:$P,"=BAD",Grades!$J:$J,"=1",Grades!$I:$I,"="&amp;_xlfn.MINIFS(Grades!$I:$I,Grades!$A:$A,"="&amp;$A463))</f>
        <v>0</v>
      </c>
      <c r="F463">
        <f>COUNTIFS(Grades!$A:$A,"="&amp;Alumn_Filtered!$A463,Grades!$P:$P,"CVL",Grades!$J:$J,"=1",Grades!$I:$I,"="&amp;_xlfn.MINIFS(Grades!$I:$I,Grades!$A:$A,"="&amp;$A463))</f>
        <v>0</v>
      </c>
      <c r="G463" s="30">
        <f t="shared" si="114"/>
        <v>6</v>
      </c>
      <c r="H463">
        <f>COUNTIFS(Grades!$A:$A,"="&amp;Alumn_Filtered!$A463,Grades!$J:$J,"=1",Grades!$P:$P,"&gt;=0.5",Grades!$I:$I,"="&amp;_xlfn.MINIFS(Grades!$I:$I,Grades!$A:$A,"="&amp;$A463))</f>
        <v>5</v>
      </c>
      <c r="I463" s="28">
        <f t="shared" si="115"/>
        <v>0.83333333333333337</v>
      </c>
      <c r="J463">
        <f>COUNTIFS(Grades!$A:$A,"="&amp;Alumn_Filtered!$A463,Grades!$J:$J,"=1",Grades!$P:$P,"&lt;0.5",Grades!$I:$I,"="&amp;_xlfn.MINIFS(Grades!$I:$I,Grades!$A:$A,"="&amp;$A463))</f>
        <v>1</v>
      </c>
      <c r="K463" s="28">
        <f t="shared" si="116"/>
        <v>0.16666666666666666</v>
      </c>
      <c r="L463" s="28">
        <f>_xlfn.MAXIFS(Grades!$P:$P,Grades!$A:$A,"="&amp;Alumn_Filtered!$A463,Grades!$J:$J,"=1",Grades!$I:$I,"="&amp;_xlfn.MINIFS(Grades!$I:$I,Grades!$A:$A,"="&amp;$A463))</f>
        <v>0.71666666666666667</v>
      </c>
      <c r="M463" s="28">
        <f>_xlfn.MINIFS(Grades!$P:$P,Grades!$A:$A,"="&amp;Alumn_Filtered!$A463,Grades!$J:$J,"=1",Grades!$I:$I,"="&amp;_xlfn.MINIFS(Grades!$I:$I,Grades!$A:$A,"="&amp;$A463))</f>
        <v>0.41666666666666669</v>
      </c>
      <c r="N463" s="28">
        <f>IF(G463&lt;&gt;0,SUMIFS(Grades!$P:$P,Grades!$P:$P,"&gt;0",Grades!$A:$A,"="&amp;Alumn_Filtered!$A463,Grades!$J:$J,"=1",Grades!$I:$I,"="&amp;_xlfn.MINIFS(Grades!$I:$I,Grades!$A:$A,"="&amp;$A463))/COUNTIFS(Grades!P:P,"&lt;&gt;BAD",Grades!P:P,"&lt;&gt;DRP",Grades!P:P,"&lt;&gt;CVL",Grades!$A:$A,"="&amp;Alumn_Filtered!$A463,Grades!$J:$J,"=1",Grades!$I:$I,"="&amp;_xlfn.MINIFS(Grades!$I:$I,Grades!$A:$A,"="&amp;$A463)),0)</f>
        <v>0.54166666666666663</v>
      </c>
      <c r="O463">
        <f>COUNTIFS(Grades!$A:$A,"="&amp;Alumn_Filtered!$A463,Grades!$J:$J,"=2",Grades!$I:$I,"="&amp;_xlfn.MINIFS(Grades!$I:$I,Grades!$A:$A,"="&amp;$A463))</f>
        <v>6</v>
      </c>
      <c r="P463">
        <f>COUNTIFS(Grades!$A:$A,"="&amp;Alumn_Filtered!$A463,Grades!$P:$P,"=DRP",Grades!$J:$J,"=2",Grades!$I:$I,"="&amp;_xlfn.MINIFS(Grades!$I:$I,Grades!$A:$A,"="&amp;$A463))</f>
        <v>0</v>
      </c>
      <c r="Q463">
        <f>COUNTIFS(Grades!$A:$A,"="&amp;Alumn_Filtered!$A463,Grades!$P:$P,"=BAD",Grades!$J:$J,"=2",Grades!$I:$I,"="&amp;_xlfn.MINIFS(Grades!$I:$I,Grades!$A:$A,"="&amp;$A463))</f>
        <v>0</v>
      </c>
      <c r="R463">
        <f>COUNTIFS(Grades!$A:$A,"="&amp;Alumn_Filtered!$A463,Grades!$P:$P,"CVL",Grades!$J:$J,"=2",Grades!$I:$I,"="&amp;_xlfn.MINIFS(Grades!$I:$I,Grades!$A:$A,"="&amp;$A463))</f>
        <v>0</v>
      </c>
      <c r="S463">
        <f t="shared" si="127"/>
        <v>6</v>
      </c>
      <c r="T463">
        <f>COUNTIFS(Grades!$A:$A,"="&amp;Alumn_Filtered!$A463,Grades!$J:$J,"=2",Grades!$P:$P,"&gt;=0.5",Grades!$I:$I,"="&amp;_xlfn.MINIFS(Grades!$I:$I,Grades!$A:$A,"="&amp;$A463))</f>
        <v>5</v>
      </c>
      <c r="U463" s="28">
        <f t="shared" si="117"/>
        <v>0.83333333333333337</v>
      </c>
      <c r="V463">
        <f>COUNTIFS(Grades!$A:$A,"="&amp;Alumn_Filtered!$A463,Grades!$J:$J,"=2",Grades!$P:$P,"&lt;0.5",Grades!$I:$I,"="&amp;_xlfn.MINIFS(Grades!$I:$I,Grades!$A:$A,"="&amp;$A463))</f>
        <v>1</v>
      </c>
      <c r="W463" s="28">
        <f t="shared" si="118"/>
        <v>0.16666666666666666</v>
      </c>
      <c r="X463" s="28">
        <f>_xlfn.MAXIFS(Grades!$P:$P,Grades!$A:$A,"="&amp;Alumn_Filtered!$A463,Grades!$J:$J,"=2",Grades!$I:$I,"="&amp;_xlfn.MINIFS(Grades!$I:$I,Grades!$A:$A,"="&amp;$A463))</f>
        <v>0.93333333333333324</v>
      </c>
      <c r="Y463" s="28">
        <f>_xlfn.MINIFS(Grades!$P:$P,Grades!$A:$A,"="&amp;Alumn_Filtered!$A463,Grades!$J:$J,"=2",Grades!$I:$I,"="&amp;_xlfn.MINIFS(Grades!$I:$I,Grades!$A:$A,"="&amp;$A463))</f>
        <v>0.31666666666666665</v>
      </c>
      <c r="Z463" s="28">
        <f>IF(S463&lt;&gt;0,SUMIFS(Grades!$P:$P,Grades!$P:$P,"&gt;0",Grades!$A:$A,"="&amp;Alumn_Filtered!$A463,Grades!$J:$J,"=2",Grades!$I:$I,"="&amp;_xlfn.MINIFS(Grades!$I:$I,Grades!$A:$A,"="&amp;$A463))/COUNTIFS(Grades!P:P,"&lt;&gt;BAD",Grades!P:P,"&lt;&gt;DRP",Grades!P:P,"&lt;&gt;CVL",Grades!$A:$A,"="&amp;Alumn_Filtered!$A463,Grades!$J:$J,"=2",Grades!$I:$I,"="&amp;_xlfn.MINIFS(Grades!$I:$I,Grades!$A:$A,"="&amp;$A463)),0)</f>
        <v>0.60555555555555551</v>
      </c>
      <c r="AA463" s="28">
        <f t="shared" si="119"/>
        <v>6.3888888888888884E-2</v>
      </c>
      <c r="AB463">
        <f t="shared" ca="1" si="113"/>
        <v>20</v>
      </c>
      <c r="AC463" t="str">
        <f>LEFT(VLOOKUP($A463,Ingresos!$C:$X,5,FALSE),1)</f>
        <v>S</v>
      </c>
      <c r="AD463">
        <f t="shared" si="120"/>
        <v>1</v>
      </c>
      <c r="AE463" t="str">
        <f>LEFT(VLOOKUP($A463,Ingresos!$C:$X,6,FALSE),1)</f>
        <v>R</v>
      </c>
      <c r="AF463">
        <f t="shared" si="121"/>
        <v>1</v>
      </c>
      <c r="AG463">
        <f>VLOOKUP($A463,Ingresos!$C:$X,9,FALSE)</f>
        <v>534</v>
      </c>
      <c r="AH463" s="28">
        <f t="shared" si="122"/>
        <v>0.52836304700162073</v>
      </c>
      <c r="AI463">
        <f>VLOOKUP($A463,Ingresos!$C:$X,10,FALSE)</f>
        <v>553</v>
      </c>
      <c r="AJ463" s="28">
        <f t="shared" si="123"/>
        <v>0.55915721231766613</v>
      </c>
      <c r="AK463">
        <f>VLOOKUP($A463,Ingresos!$C:$X,11,FALSE)</f>
        <v>597</v>
      </c>
      <c r="AL463" s="28">
        <f t="shared" si="124"/>
        <v>0.63047001620745546</v>
      </c>
      <c r="AM463">
        <f>VLOOKUP($A463,Ingresos!$C:$X,12,FALSE)</f>
        <v>597</v>
      </c>
      <c r="AN463" s="28">
        <f t="shared" si="125"/>
        <v>0.63047001620745546</v>
      </c>
      <c r="AO463" t="str">
        <f>VLOOKUP($A463,Ingresos!$C:$X,18,FALSE)</f>
        <v>RM</v>
      </c>
      <c r="AP463">
        <f t="shared" si="128"/>
        <v>13</v>
      </c>
      <c r="AQ463" t="str">
        <f>VLOOKUP($A463,Ingresos!$C:$X,19,FALSE)</f>
        <v>H1</v>
      </c>
      <c r="AR463">
        <f t="shared" si="126"/>
        <v>1</v>
      </c>
      <c r="AS463">
        <f>VLOOKUP($A463,Ingresos!$C:$X,22,FALSE)</f>
        <v>9</v>
      </c>
    </row>
    <row r="464" spans="1:45" x14ac:dyDescent="0.25">
      <c r="A464">
        <v>197430869</v>
      </c>
      <c r="B464">
        <f>IF((_xlfn.MAXIFS(Grades!$I:$I,Grades!$A:$A,"="&amp;$A464)-_xlfn.MINIFS(Grades!$I:$I,Grades!$A:$A,"="&amp;$A464))=0,0,1)</f>
        <v>1</v>
      </c>
      <c r="C464">
        <f>COUNTIFS(Grades!$A:$A,"="&amp;Alumn_Filtered!$A464,Grades!$J:$J,"=1",Grades!$I:$I,"="&amp;_xlfn.MINIFS(Grades!$I:$I,Grades!$A:$A,"="&amp;$A464))</f>
        <v>6</v>
      </c>
      <c r="D464">
        <f>COUNTIFS(Grades!$A:$A,"="&amp;Alumn_Filtered!$A464,Grades!$P:$P,"=DRP",Grades!$J:$J,"=1",Grades!$I:$I,"="&amp;_xlfn.MINIFS(Grades!$I:$I,Grades!$A:$A,"="&amp;$A464))</f>
        <v>0</v>
      </c>
      <c r="E464">
        <f>COUNTIFS(Grades!$A:$A,"="&amp;Alumn_Filtered!$A464,Grades!$P:$P,"=BAD",Grades!$J:$J,"=1",Grades!$I:$I,"="&amp;_xlfn.MINIFS(Grades!$I:$I,Grades!$A:$A,"="&amp;$A464))</f>
        <v>0</v>
      </c>
      <c r="F464">
        <f>COUNTIFS(Grades!$A:$A,"="&amp;Alumn_Filtered!$A464,Grades!$P:$P,"CVL",Grades!$J:$J,"=1",Grades!$I:$I,"="&amp;_xlfn.MINIFS(Grades!$I:$I,Grades!$A:$A,"="&amp;$A464))</f>
        <v>0</v>
      </c>
      <c r="G464" s="30">
        <f t="shared" si="114"/>
        <v>6</v>
      </c>
      <c r="H464">
        <f>COUNTIFS(Grades!$A:$A,"="&amp;Alumn_Filtered!$A464,Grades!$J:$J,"=1",Grades!$P:$P,"&gt;=0.5",Grades!$I:$I,"="&amp;_xlfn.MINIFS(Grades!$I:$I,Grades!$A:$A,"="&amp;$A464))</f>
        <v>5</v>
      </c>
      <c r="I464" s="28">
        <f t="shared" si="115"/>
        <v>0.83333333333333337</v>
      </c>
      <c r="J464">
        <f>COUNTIFS(Grades!$A:$A,"="&amp;Alumn_Filtered!$A464,Grades!$J:$J,"=1",Grades!$P:$P,"&lt;0.5",Grades!$I:$I,"="&amp;_xlfn.MINIFS(Grades!$I:$I,Grades!$A:$A,"="&amp;$A464))</f>
        <v>1</v>
      </c>
      <c r="K464" s="28">
        <f t="shared" si="116"/>
        <v>0.16666666666666666</v>
      </c>
      <c r="L464" s="28">
        <f>_xlfn.MAXIFS(Grades!$P:$P,Grades!$A:$A,"="&amp;Alumn_Filtered!$A464,Grades!$J:$J,"=1",Grades!$I:$I,"="&amp;_xlfn.MINIFS(Grades!$I:$I,Grades!$A:$A,"="&amp;$A464))</f>
        <v>0.78333333333333333</v>
      </c>
      <c r="M464" s="28">
        <f>_xlfn.MINIFS(Grades!$P:$P,Grades!$A:$A,"="&amp;Alumn_Filtered!$A464,Grades!$J:$J,"=1",Grades!$I:$I,"="&amp;_xlfn.MINIFS(Grades!$I:$I,Grades!$A:$A,"="&amp;$A464))</f>
        <v>0.3666666666666667</v>
      </c>
      <c r="N464" s="28">
        <f>IF(G464&lt;&gt;0,SUMIFS(Grades!$P:$P,Grades!$P:$P,"&gt;0",Grades!$A:$A,"="&amp;Alumn_Filtered!$A464,Grades!$J:$J,"=1",Grades!$I:$I,"="&amp;_xlfn.MINIFS(Grades!$I:$I,Grades!$A:$A,"="&amp;$A464))/COUNTIFS(Grades!P:P,"&lt;&gt;BAD",Grades!P:P,"&lt;&gt;DRP",Grades!P:P,"&lt;&gt;CVL",Grades!$A:$A,"="&amp;Alumn_Filtered!$A464,Grades!$J:$J,"=1",Grades!$I:$I,"="&amp;_xlfn.MINIFS(Grades!$I:$I,Grades!$A:$A,"="&amp;$A464)),0)</f>
        <v>0.59722222222222232</v>
      </c>
      <c r="O464">
        <f>COUNTIFS(Grades!$A:$A,"="&amp;Alumn_Filtered!$A464,Grades!$J:$J,"=2",Grades!$I:$I,"="&amp;_xlfn.MINIFS(Grades!$I:$I,Grades!$A:$A,"="&amp;$A464))</f>
        <v>6</v>
      </c>
      <c r="P464">
        <f>COUNTIFS(Grades!$A:$A,"="&amp;Alumn_Filtered!$A464,Grades!$P:$P,"=DRP",Grades!$J:$J,"=2",Grades!$I:$I,"="&amp;_xlfn.MINIFS(Grades!$I:$I,Grades!$A:$A,"="&amp;$A464))</f>
        <v>0</v>
      </c>
      <c r="Q464">
        <f>COUNTIFS(Grades!$A:$A,"="&amp;Alumn_Filtered!$A464,Grades!$P:$P,"=BAD",Grades!$J:$J,"=2",Grades!$I:$I,"="&amp;_xlfn.MINIFS(Grades!$I:$I,Grades!$A:$A,"="&amp;$A464))</f>
        <v>0</v>
      </c>
      <c r="R464">
        <f>COUNTIFS(Grades!$A:$A,"="&amp;Alumn_Filtered!$A464,Grades!$P:$P,"CVL",Grades!$J:$J,"=2",Grades!$I:$I,"="&amp;_xlfn.MINIFS(Grades!$I:$I,Grades!$A:$A,"="&amp;$A464))</f>
        <v>0</v>
      </c>
      <c r="S464">
        <f t="shared" si="127"/>
        <v>6</v>
      </c>
      <c r="T464">
        <f>COUNTIFS(Grades!$A:$A,"="&amp;Alumn_Filtered!$A464,Grades!$J:$J,"=2",Grades!$P:$P,"&gt;=0.5",Grades!$I:$I,"="&amp;_xlfn.MINIFS(Grades!$I:$I,Grades!$A:$A,"="&amp;$A464))</f>
        <v>4</v>
      </c>
      <c r="U464" s="28">
        <f t="shared" si="117"/>
        <v>0.66666666666666663</v>
      </c>
      <c r="V464">
        <f>COUNTIFS(Grades!$A:$A,"="&amp;Alumn_Filtered!$A464,Grades!$J:$J,"=2",Grades!$P:$P,"&lt;0.5",Grades!$I:$I,"="&amp;_xlfn.MINIFS(Grades!$I:$I,Grades!$A:$A,"="&amp;$A464))</f>
        <v>2</v>
      </c>
      <c r="W464" s="28">
        <f t="shared" si="118"/>
        <v>0.33333333333333331</v>
      </c>
      <c r="X464" s="28">
        <f>_xlfn.MAXIFS(Grades!$P:$P,Grades!$A:$A,"="&amp;Alumn_Filtered!$A464,Grades!$J:$J,"=2",Grades!$I:$I,"="&amp;_xlfn.MINIFS(Grades!$I:$I,Grades!$A:$A,"="&amp;$A464))</f>
        <v>0.78333333333333333</v>
      </c>
      <c r="Y464" s="28">
        <f>_xlfn.MINIFS(Grades!$P:$P,Grades!$A:$A,"="&amp;Alumn_Filtered!$A464,Grades!$J:$J,"=2",Grades!$I:$I,"="&amp;_xlfn.MINIFS(Grades!$I:$I,Grades!$A:$A,"="&amp;$A464))</f>
        <v>0.23333333333333331</v>
      </c>
      <c r="Z464" s="28">
        <f>IF(S464&lt;&gt;0,SUMIFS(Grades!$P:$P,Grades!$P:$P,"&gt;0",Grades!$A:$A,"="&amp;Alumn_Filtered!$A464,Grades!$J:$J,"=2",Grades!$I:$I,"="&amp;_xlfn.MINIFS(Grades!$I:$I,Grades!$A:$A,"="&amp;$A464))/COUNTIFS(Grades!P:P,"&lt;&gt;BAD",Grades!P:P,"&lt;&gt;DRP",Grades!P:P,"&lt;&gt;CVL",Grades!$A:$A,"="&amp;Alumn_Filtered!$A464,Grades!$J:$J,"=2",Grades!$I:$I,"="&amp;_xlfn.MINIFS(Grades!$I:$I,Grades!$A:$A,"="&amp;$A464)),0)</f>
        <v>0.54166666666666663</v>
      </c>
      <c r="AA464" s="28">
        <f t="shared" si="119"/>
        <v>-5.5555555555555691E-2</v>
      </c>
      <c r="AB464">
        <f t="shared" ca="1" si="113"/>
        <v>20</v>
      </c>
      <c r="AC464" t="str">
        <f>LEFT(VLOOKUP($A464,Ingresos!$C:$X,5,FALSE),1)</f>
        <v>S</v>
      </c>
      <c r="AD464">
        <f t="shared" si="120"/>
        <v>1</v>
      </c>
      <c r="AE464" t="str">
        <f>LEFT(VLOOKUP($A464,Ingresos!$C:$X,6,FALSE),1)</f>
        <v>R</v>
      </c>
      <c r="AF464">
        <f t="shared" si="121"/>
        <v>1</v>
      </c>
      <c r="AG464">
        <f>VLOOKUP($A464,Ingresos!$C:$X,9,FALSE)</f>
        <v>502</v>
      </c>
      <c r="AH464" s="28">
        <f t="shared" si="122"/>
        <v>0.47649918962722854</v>
      </c>
      <c r="AI464">
        <f>VLOOKUP($A464,Ingresos!$C:$X,10,FALSE)</f>
        <v>502</v>
      </c>
      <c r="AJ464" s="28">
        <f t="shared" si="123"/>
        <v>0.47649918962722854</v>
      </c>
      <c r="AK464">
        <f>VLOOKUP($A464,Ingresos!$C:$X,11,FALSE)</f>
        <v>574</v>
      </c>
      <c r="AL464" s="28">
        <f t="shared" si="124"/>
        <v>0.59319286871961097</v>
      </c>
      <c r="AM464">
        <f>VLOOKUP($A464,Ingresos!$C:$X,12,FALSE)</f>
        <v>603</v>
      </c>
      <c r="AN464" s="28">
        <f t="shared" si="125"/>
        <v>0.640194489465154</v>
      </c>
      <c r="AO464" t="str">
        <f>VLOOKUP($A464,Ingresos!$C:$X,18,FALSE)</f>
        <v>RM</v>
      </c>
      <c r="AP464">
        <f t="shared" si="128"/>
        <v>13</v>
      </c>
      <c r="AQ464" t="str">
        <f>VLOOKUP($A464,Ingresos!$C:$X,19,FALSE)</f>
        <v>H1</v>
      </c>
      <c r="AR464">
        <f t="shared" si="126"/>
        <v>1</v>
      </c>
      <c r="AS464">
        <f>VLOOKUP($A464,Ingresos!$C:$X,22,FALSE)</f>
        <v>11</v>
      </c>
    </row>
    <row r="465" spans="1:45" x14ac:dyDescent="0.25">
      <c r="A465">
        <v>197436689</v>
      </c>
      <c r="B465">
        <f>IF((_xlfn.MAXIFS(Grades!$I:$I,Grades!$A:$A,"="&amp;$A465)-_xlfn.MINIFS(Grades!$I:$I,Grades!$A:$A,"="&amp;$A465))=0,0,1)</f>
        <v>1</v>
      </c>
      <c r="C465">
        <f>COUNTIFS(Grades!$A:$A,"="&amp;Alumn_Filtered!$A465,Grades!$J:$J,"=1",Grades!$I:$I,"="&amp;_xlfn.MINIFS(Grades!$I:$I,Grades!$A:$A,"="&amp;$A465))</f>
        <v>6</v>
      </c>
      <c r="D465">
        <f>COUNTIFS(Grades!$A:$A,"="&amp;Alumn_Filtered!$A465,Grades!$P:$P,"=DRP",Grades!$J:$J,"=1",Grades!$I:$I,"="&amp;_xlfn.MINIFS(Grades!$I:$I,Grades!$A:$A,"="&amp;$A465))</f>
        <v>0</v>
      </c>
      <c r="E465">
        <f>COUNTIFS(Grades!$A:$A,"="&amp;Alumn_Filtered!$A465,Grades!$P:$P,"=BAD",Grades!$J:$J,"=1",Grades!$I:$I,"="&amp;_xlfn.MINIFS(Grades!$I:$I,Grades!$A:$A,"="&amp;$A465))</f>
        <v>0</v>
      </c>
      <c r="F465">
        <f>COUNTIFS(Grades!$A:$A,"="&amp;Alumn_Filtered!$A465,Grades!$P:$P,"CVL",Grades!$J:$J,"=1",Grades!$I:$I,"="&amp;_xlfn.MINIFS(Grades!$I:$I,Grades!$A:$A,"="&amp;$A465))</f>
        <v>0</v>
      </c>
      <c r="G465" s="30">
        <f t="shared" si="114"/>
        <v>6</v>
      </c>
      <c r="H465">
        <f>COUNTIFS(Grades!$A:$A,"="&amp;Alumn_Filtered!$A465,Grades!$J:$J,"=1",Grades!$P:$P,"&gt;=0.5",Grades!$I:$I,"="&amp;_xlfn.MINIFS(Grades!$I:$I,Grades!$A:$A,"="&amp;$A465))</f>
        <v>5</v>
      </c>
      <c r="I465" s="28">
        <f t="shared" si="115"/>
        <v>0.83333333333333337</v>
      </c>
      <c r="J465">
        <f>COUNTIFS(Grades!$A:$A,"="&amp;Alumn_Filtered!$A465,Grades!$J:$J,"=1",Grades!$P:$P,"&lt;0.5",Grades!$I:$I,"="&amp;_xlfn.MINIFS(Grades!$I:$I,Grades!$A:$A,"="&amp;$A465))</f>
        <v>1</v>
      </c>
      <c r="K465" s="28">
        <f t="shared" si="116"/>
        <v>0.16666666666666666</v>
      </c>
      <c r="L465" s="28">
        <f>_xlfn.MAXIFS(Grades!$P:$P,Grades!$A:$A,"="&amp;Alumn_Filtered!$A465,Grades!$J:$J,"=1",Grades!$I:$I,"="&amp;_xlfn.MINIFS(Grades!$I:$I,Grades!$A:$A,"="&amp;$A465))</f>
        <v>0.56666666666666676</v>
      </c>
      <c r="M465" s="28">
        <f>_xlfn.MINIFS(Grades!$P:$P,Grades!$A:$A,"="&amp;Alumn_Filtered!$A465,Grades!$J:$J,"=1",Grades!$I:$I,"="&amp;_xlfn.MINIFS(Grades!$I:$I,Grades!$A:$A,"="&amp;$A465))</f>
        <v>0</v>
      </c>
      <c r="N465" s="28">
        <f>IF(G465&lt;&gt;0,SUMIFS(Grades!$P:$P,Grades!$P:$P,"&gt;0",Grades!$A:$A,"="&amp;Alumn_Filtered!$A465,Grades!$J:$J,"=1",Grades!$I:$I,"="&amp;_xlfn.MINIFS(Grades!$I:$I,Grades!$A:$A,"="&amp;$A465))/COUNTIFS(Grades!P:P,"&lt;&gt;BAD",Grades!P:P,"&lt;&gt;DRP",Grades!P:P,"&lt;&gt;CVL",Grades!$A:$A,"="&amp;Alumn_Filtered!$A465,Grades!$J:$J,"=1",Grades!$I:$I,"="&amp;_xlfn.MINIFS(Grades!$I:$I,Grades!$A:$A,"="&amp;$A465)),0)</f>
        <v>0.43333333333333335</v>
      </c>
      <c r="O465">
        <f>COUNTIFS(Grades!$A:$A,"="&amp;Alumn_Filtered!$A465,Grades!$J:$J,"=2",Grades!$I:$I,"="&amp;_xlfn.MINIFS(Grades!$I:$I,Grades!$A:$A,"="&amp;$A465))</f>
        <v>10</v>
      </c>
      <c r="P465">
        <f>COUNTIFS(Grades!$A:$A,"="&amp;Alumn_Filtered!$A465,Grades!$P:$P,"=DRP",Grades!$J:$J,"=2",Grades!$I:$I,"="&amp;_xlfn.MINIFS(Grades!$I:$I,Grades!$A:$A,"="&amp;$A465))</f>
        <v>3</v>
      </c>
      <c r="Q465">
        <f>COUNTIFS(Grades!$A:$A,"="&amp;Alumn_Filtered!$A465,Grades!$P:$P,"=BAD",Grades!$J:$J,"=2",Grades!$I:$I,"="&amp;_xlfn.MINIFS(Grades!$I:$I,Grades!$A:$A,"="&amp;$A465))</f>
        <v>0</v>
      </c>
      <c r="R465">
        <f>COUNTIFS(Grades!$A:$A,"="&amp;Alumn_Filtered!$A465,Grades!$P:$P,"CVL",Grades!$J:$J,"=2",Grades!$I:$I,"="&amp;_xlfn.MINIFS(Grades!$I:$I,Grades!$A:$A,"="&amp;$A465))</f>
        <v>0</v>
      </c>
      <c r="S465">
        <f t="shared" si="127"/>
        <v>7</v>
      </c>
      <c r="T465">
        <f>COUNTIFS(Grades!$A:$A,"="&amp;Alumn_Filtered!$A465,Grades!$J:$J,"=2",Grades!$P:$P,"&gt;=0.5",Grades!$I:$I,"="&amp;_xlfn.MINIFS(Grades!$I:$I,Grades!$A:$A,"="&amp;$A465))</f>
        <v>2</v>
      </c>
      <c r="U465" s="28">
        <f t="shared" si="117"/>
        <v>0.2857142857142857</v>
      </c>
      <c r="V465">
        <f>COUNTIFS(Grades!$A:$A,"="&amp;Alumn_Filtered!$A465,Grades!$J:$J,"=2",Grades!$P:$P,"&lt;0.5",Grades!$I:$I,"="&amp;_xlfn.MINIFS(Grades!$I:$I,Grades!$A:$A,"="&amp;$A465))</f>
        <v>5</v>
      </c>
      <c r="W465" s="28">
        <f t="shared" si="118"/>
        <v>0.7142857142857143</v>
      </c>
      <c r="X465" s="28">
        <f>_xlfn.MAXIFS(Grades!$P:$P,Grades!$A:$A,"="&amp;Alumn_Filtered!$A465,Grades!$J:$J,"=2",Grades!$I:$I,"="&amp;_xlfn.MINIFS(Grades!$I:$I,Grades!$A:$A,"="&amp;$A465))</f>
        <v>0.8833333333333333</v>
      </c>
      <c r="Y465" s="28">
        <f>_xlfn.MINIFS(Grades!$P:$P,Grades!$A:$A,"="&amp;Alumn_Filtered!$A465,Grades!$J:$J,"=2",Grades!$I:$I,"="&amp;_xlfn.MINIFS(Grades!$I:$I,Grades!$A:$A,"="&amp;$A465))</f>
        <v>0.15</v>
      </c>
      <c r="Z465" s="28">
        <f>IF(S465&lt;&gt;0,SUMIFS(Grades!$P:$P,Grades!$P:$P,"&gt;0",Grades!$A:$A,"="&amp;Alumn_Filtered!$A465,Grades!$J:$J,"=2",Grades!$I:$I,"="&amp;_xlfn.MINIFS(Grades!$I:$I,Grades!$A:$A,"="&amp;$A465))/COUNTIFS(Grades!P:P,"&lt;&gt;BAD",Grades!P:P,"&lt;&gt;DRP",Grades!P:P,"&lt;&gt;CVL",Grades!$A:$A,"="&amp;Alumn_Filtered!$A465,Grades!$J:$J,"=2",Grades!$I:$I,"="&amp;_xlfn.MINIFS(Grades!$I:$I,Grades!$A:$A,"="&amp;$A465)),0)</f>
        <v>0.40714285714285714</v>
      </c>
      <c r="AA465" s="28">
        <f t="shared" si="119"/>
        <v>-2.6190476190476208E-2</v>
      </c>
      <c r="AB465">
        <f t="shared" ca="1" si="113"/>
        <v>20</v>
      </c>
      <c r="AC465" t="str">
        <f>LEFT(VLOOKUP($A465,Ingresos!$C:$X,5,FALSE),1)</f>
        <v>S</v>
      </c>
      <c r="AD465">
        <f t="shared" si="120"/>
        <v>1</v>
      </c>
      <c r="AE465" t="str">
        <f>LEFT(VLOOKUP($A465,Ingresos!$C:$X,6,FALSE),1)</f>
        <v>R</v>
      </c>
      <c r="AF465">
        <f t="shared" si="121"/>
        <v>1</v>
      </c>
      <c r="AG465">
        <f>VLOOKUP($A465,Ingresos!$C:$X,9,FALSE)</f>
        <v>431</v>
      </c>
      <c r="AH465" s="28">
        <f t="shared" si="122"/>
        <v>0.36142625607779577</v>
      </c>
      <c r="AI465">
        <f>VLOOKUP($A465,Ingresos!$C:$X,10,FALSE)</f>
        <v>431</v>
      </c>
      <c r="AJ465" s="28">
        <f t="shared" si="123"/>
        <v>0.36142625607779577</v>
      </c>
      <c r="AK465">
        <f>VLOOKUP($A465,Ingresos!$C:$X,11,FALSE)</f>
        <v>521</v>
      </c>
      <c r="AL465" s="28">
        <f t="shared" si="124"/>
        <v>0.50729335494327388</v>
      </c>
      <c r="AM465">
        <f>VLOOKUP($A465,Ingresos!$C:$X,12,FALSE)</f>
        <v>579</v>
      </c>
      <c r="AN465" s="28">
        <f t="shared" si="125"/>
        <v>0.60129659643435984</v>
      </c>
      <c r="AO465" t="str">
        <f>VLOOKUP($A465,Ingresos!$C:$X,18,FALSE)</f>
        <v>RM</v>
      </c>
      <c r="AP465">
        <f t="shared" si="128"/>
        <v>13</v>
      </c>
      <c r="AQ465" t="str">
        <f>VLOOKUP($A465,Ingresos!$C:$X,19,FALSE)</f>
        <v>H1</v>
      </c>
      <c r="AR465">
        <f t="shared" si="126"/>
        <v>1</v>
      </c>
      <c r="AS465">
        <f>VLOOKUP($A465,Ingresos!$C:$X,22,FALSE)</f>
        <v>5</v>
      </c>
    </row>
    <row r="466" spans="1:45" x14ac:dyDescent="0.25">
      <c r="A466">
        <v>197443324</v>
      </c>
      <c r="B466">
        <f>IF((_xlfn.MAXIFS(Grades!$I:$I,Grades!$A:$A,"="&amp;$A466)-_xlfn.MINIFS(Grades!$I:$I,Grades!$A:$A,"="&amp;$A466))=0,0,1)</f>
        <v>0</v>
      </c>
      <c r="C466">
        <f>COUNTIFS(Grades!$A:$A,"="&amp;Alumn_Filtered!$A466,Grades!$J:$J,"=1",Grades!$I:$I,"="&amp;_xlfn.MINIFS(Grades!$I:$I,Grades!$A:$A,"="&amp;$A466))</f>
        <v>6</v>
      </c>
      <c r="D466">
        <f>COUNTIFS(Grades!$A:$A,"="&amp;Alumn_Filtered!$A466,Grades!$P:$P,"=DRP",Grades!$J:$J,"=1",Grades!$I:$I,"="&amp;_xlfn.MINIFS(Grades!$I:$I,Grades!$A:$A,"="&amp;$A466))</f>
        <v>0</v>
      </c>
      <c r="E466">
        <f>COUNTIFS(Grades!$A:$A,"="&amp;Alumn_Filtered!$A466,Grades!$P:$P,"=BAD",Grades!$J:$J,"=1",Grades!$I:$I,"="&amp;_xlfn.MINIFS(Grades!$I:$I,Grades!$A:$A,"="&amp;$A466))</f>
        <v>0</v>
      </c>
      <c r="F466">
        <f>COUNTIFS(Grades!$A:$A,"="&amp;Alumn_Filtered!$A466,Grades!$P:$P,"CVL",Grades!$J:$J,"=1",Grades!$I:$I,"="&amp;_xlfn.MINIFS(Grades!$I:$I,Grades!$A:$A,"="&amp;$A466))</f>
        <v>0</v>
      </c>
      <c r="G466" s="30">
        <f t="shared" si="114"/>
        <v>6</v>
      </c>
      <c r="H466">
        <f>COUNTIFS(Grades!$A:$A,"="&amp;Alumn_Filtered!$A466,Grades!$J:$J,"=1",Grades!$P:$P,"&gt;=0.5",Grades!$I:$I,"="&amp;_xlfn.MINIFS(Grades!$I:$I,Grades!$A:$A,"="&amp;$A466))</f>
        <v>6</v>
      </c>
      <c r="I466" s="28">
        <f t="shared" si="115"/>
        <v>1</v>
      </c>
      <c r="J466">
        <f>COUNTIFS(Grades!$A:$A,"="&amp;Alumn_Filtered!$A466,Grades!$J:$J,"=1",Grades!$P:$P,"&lt;0.5",Grades!$I:$I,"="&amp;_xlfn.MINIFS(Grades!$I:$I,Grades!$A:$A,"="&amp;$A466))</f>
        <v>0</v>
      </c>
      <c r="K466" s="28">
        <f t="shared" si="116"/>
        <v>0</v>
      </c>
      <c r="L466" s="28">
        <f>_xlfn.MAXIFS(Grades!$P:$P,Grades!$A:$A,"="&amp;Alumn_Filtered!$A466,Grades!$J:$J,"=1",Grades!$I:$I,"="&amp;_xlfn.MINIFS(Grades!$I:$I,Grades!$A:$A,"="&amp;$A466))</f>
        <v>0.93333333333333324</v>
      </c>
      <c r="M466" s="28">
        <f>_xlfn.MINIFS(Grades!$P:$P,Grades!$A:$A,"="&amp;Alumn_Filtered!$A466,Grades!$J:$J,"=1",Grades!$I:$I,"="&amp;_xlfn.MINIFS(Grades!$I:$I,Grades!$A:$A,"="&amp;$A466))</f>
        <v>0.5</v>
      </c>
      <c r="N466" s="28">
        <f>IF(G466&lt;&gt;0,SUMIFS(Grades!$P:$P,Grades!$P:$P,"&gt;0",Grades!$A:$A,"="&amp;Alumn_Filtered!$A466,Grades!$J:$J,"=1",Grades!$I:$I,"="&amp;_xlfn.MINIFS(Grades!$I:$I,Grades!$A:$A,"="&amp;$A466))/COUNTIFS(Grades!P:P,"&lt;&gt;BAD",Grades!P:P,"&lt;&gt;DRP",Grades!P:P,"&lt;&gt;CVL",Grades!$A:$A,"="&amp;Alumn_Filtered!$A466,Grades!$J:$J,"=1",Grades!$I:$I,"="&amp;_xlfn.MINIFS(Grades!$I:$I,Grades!$A:$A,"="&amp;$A466)),0)</f>
        <v>0.65277777777777768</v>
      </c>
      <c r="O466">
        <f>COUNTIFS(Grades!$A:$A,"="&amp;Alumn_Filtered!$A466,Grades!$J:$J,"=2",Grades!$I:$I,"="&amp;_xlfn.MINIFS(Grades!$I:$I,Grades!$A:$A,"="&amp;$A466))</f>
        <v>8</v>
      </c>
      <c r="P466">
        <f>COUNTIFS(Grades!$A:$A,"="&amp;Alumn_Filtered!$A466,Grades!$P:$P,"=DRP",Grades!$J:$J,"=2",Grades!$I:$I,"="&amp;_xlfn.MINIFS(Grades!$I:$I,Grades!$A:$A,"="&amp;$A466))</f>
        <v>2</v>
      </c>
      <c r="Q466">
        <f>COUNTIFS(Grades!$A:$A,"="&amp;Alumn_Filtered!$A466,Grades!$P:$P,"=BAD",Grades!$J:$J,"=2",Grades!$I:$I,"="&amp;_xlfn.MINIFS(Grades!$I:$I,Grades!$A:$A,"="&amp;$A466))</f>
        <v>0</v>
      </c>
      <c r="R466">
        <f>COUNTIFS(Grades!$A:$A,"="&amp;Alumn_Filtered!$A466,Grades!$P:$P,"CVL",Grades!$J:$J,"=2",Grades!$I:$I,"="&amp;_xlfn.MINIFS(Grades!$I:$I,Grades!$A:$A,"="&amp;$A466))</f>
        <v>0</v>
      </c>
      <c r="S466">
        <f t="shared" si="127"/>
        <v>6</v>
      </c>
      <c r="T466">
        <f>COUNTIFS(Grades!$A:$A,"="&amp;Alumn_Filtered!$A466,Grades!$J:$J,"=2",Grades!$P:$P,"&gt;=0.5",Grades!$I:$I,"="&amp;_xlfn.MINIFS(Grades!$I:$I,Grades!$A:$A,"="&amp;$A466))</f>
        <v>4</v>
      </c>
      <c r="U466" s="28">
        <f t="shared" si="117"/>
        <v>0.66666666666666663</v>
      </c>
      <c r="V466">
        <f>COUNTIFS(Grades!$A:$A,"="&amp;Alumn_Filtered!$A466,Grades!$J:$J,"=2",Grades!$P:$P,"&lt;0.5",Grades!$I:$I,"="&amp;_xlfn.MINIFS(Grades!$I:$I,Grades!$A:$A,"="&amp;$A466))</f>
        <v>2</v>
      </c>
      <c r="W466" s="28">
        <f t="shared" si="118"/>
        <v>0.33333333333333331</v>
      </c>
      <c r="X466" s="28">
        <f>_xlfn.MAXIFS(Grades!$P:$P,Grades!$A:$A,"="&amp;Alumn_Filtered!$A466,Grades!$J:$J,"=2",Grades!$I:$I,"="&amp;_xlfn.MINIFS(Grades!$I:$I,Grades!$A:$A,"="&amp;$A466))</f>
        <v>0.75</v>
      </c>
      <c r="Y466" s="28">
        <f>_xlfn.MINIFS(Grades!$P:$P,Grades!$A:$A,"="&amp;Alumn_Filtered!$A466,Grades!$J:$J,"=2",Grades!$I:$I,"="&amp;_xlfn.MINIFS(Grades!$I:$I,Grades!$A:$A,"="&amp;$A466))</f>
        <v>0.23333333333333331</v>
      </c>
      <c r="Z466" s="28">
        <f>IF(S466&lt;&gt;0,SUMIFS(Grades!$P:$P,Grades!$P:$P,"&gt;0",Grades!$A:$A,"="&amp;Alumn_Filtered!$A466,Grades!$J:$J,"=2",Grades!$I:$I,"="&amp;_xlfn.MINIFS(Grades!$I:$I,Grades!$A:$A,"="&amp;$A466))/COUNTIFS(Grades!P:P,"&lt;&gt;BAD",Grades!P:P,"&lt;&gt;DRP",Grades!P:P,"&lt;&gt;CVL",Grades!$A:$A,"="&amp;Alumn_Filtered!$A466,Grades!$J:$J,"=2",Grades!$I:$I,"="&amp;_xlfn.MINIFS(Grades!$I:$I,Grades!$A:$A,"="&amp;$A466)),0)</f>
        <v>0.48333333333333339</v>
      </c>
      <c r="AA466" s="28">
        <f t="shared" si="119"/>
        <v>-0.16944444444444429</v>
      </c>
      <c r="AB466">
        <f t="shared" ca="1" si="113"/>
        <v>20</v>
      </c>
      <c r="AC466" t="str">
        <f>LEFT(VLOOKUP($A466,Ingresos!$C:$X,5,FALSE),1)</f>
        <v>S</v>
      </c>
      <c r="AD466">
        <f t="shared" si="120"/>
        <v>1</v>
      </c>
      <c r="AE466" t="str">
        <f>LEFT(VLOOKUP($A466,Ingresos!$C:$X,6,FALSE),1)</f>
        <v>R</v>
      </c>
      <c r="AF466">
        <f t="shared" si="121"/>
        <v>1</v>
      </c>
      <c r="AG466">
        <f>VLOOKUP($A466,Ingresos!$C:$X,9,FALSE)</f>
        <v>513</v>
      </c>
      <c r="AH466" s="28">
        <f t="shared" si="122"/>
        <v>0.49432739059967584</v>
      </c>
      <c r="AI466">
        <f>VLOOKUP($A466,Ingresos!$C:$X,10,FALSE)</f>
        <v>514</v>
      </c>
      <c r="AJ466" s="28">
        <f t="shared" si="123"/>
        <v>0.49594813614262562</v>
      </c>
      <c r="AK466">
        <f>VLOOKUP($A466,Ingresos!$C:$X,11,FALSE)</f>
        <v>452</v>
      </c>
      <c r="AL466" s="28">
        <f t="shared" si="124"/>
        <v>0.39546191247974066</v>
      </c>
      <c r="AM466">
        <f>VLOOKUP($A466,Ingresos!$C:$X,12,FALSE)</f>
        <v>603</v>
      </c>
      <c r="AN466" s="28">
        <f t="shared" si="125"/>
        <v>0.640194489465154</v>
      </c>
      <c r="AO466" t="str">
        <f>VLOOKUP($A466,Ingresos!$C:$X,18,FALSE)</f>
        <v>RM</v>
      </c>
      <c r="AP466">
        <f t="shared" si="128"/>
        <v>13</v>
      </c>
      <c r="AQ466" t="str">
        <f>VLOOKUP($A466,Ingresos!$C:$X,19,FALSE)</f>
        <v>H1</v>
      </c>
      <c r="AR466">
        <f t="shared" si="126"/>
        <v>1</v>
      </c>
      <c r="AS466">
        <f>VLOOKUP($A466,Ingresos!$C:$X,22,FALSE)</f>
        <v>0</v>
      </c>
    </row>
    <row r="467" spans="1:45" x14ac:dyDescent="0.25">
      <c r="A467">
        <v>197443596</v>
      </c>
      <c r="B467">
        <f>IF((_xlfn.MAXIFS(Grades!$I:$I,Grades!$A:$A,"="&amp;$A467)-_xlfn.MINIFS(Grades!$I:$I,Grades!$A:$A,"="&amp;$A467))=0,0,1)</f>
        <v>0</v>
      </c>
      <c r="C467">
        <f>COUNTIFS(Grades!$A:$A,"="&amp;Alumn_Filtered!$A467,Grades!$J:$J,"=1",Grades!$I:$I,"="&amp;_xlfn.MINIFS(Grades!$I:$I,Grades!$A:$A,"="&amp;$A467))</f>
        <v>6</v>
      </c>
      <c r="D467">
        <f>COUNTIFS(Grades!$A:$A,"="&amp;Alumn_Filtered!$A467,Grades!$P:$P,"=DRP",Grades!$J:$J,"=1",Grades!$I:$I,"="&amp;_xlfn.MINIFS(Grades!$I:$I,Grades!$A:$A,"="&amp;$A467))</f>
        <v>0</v>
      </c>
      <c r="E467">
        <f>COUNTIFS(Grades!$A:$A,"="&amp;Alumn_Filtered!$A467,Grades!$P:$P,"=BAD",Grades!$J:$J,"=1",Grades!$I:$I,"="&amp;_xlfn.MINIFS(Grades!$I:$I,Grades!$A:$A,"="&amp;$A467))</f>
        <v>2</v>
      </c>
      <c r="F467">
        <f>COUNTIFS(Grades!$A:$A,"="&amp;Alumn_Filtered!$A467,Grades!$P:$P,"CVL",Grades!$J:$J,"=1",Grades!$I:$I,"="&amp;_xlfn.MINIFS(Grades!$I:$I,Grades!$A:$A,"="&amp;$A467))</f>
        <v>0</v>
      </c>
      <c r="G467" s="30">
        <f t="shared" si="114"/>
        <v>4</v>
      </c>
      <c r="H467">
        <f>COUNTIFS(Grades!$A:$A,"="&amp;Alumn_Filtered!$A467,Grades!$J:$J,"=1",Grades!$P:$P,"&gt;=0.5",Grades!$I:$I,"="&amp;_xlfn.MINIFS(Grades!$I:$I,Grades!$A:$A,"="&amp;$A467))</f>
        <v>0</v>
      </c>
      <c r="I467" s="28">
        <f t="shared" si="115"/>
        <v>0</v>
      </c>
      <c r="J467">
        <f>COUNTIFS(Grades!$A:$A,"="&amp;Alumn_Filtered!$A467,Grades!$J:$J,"=1",Grades!$P:$P,"&lt;0.5",Grades!$I:$I,"="&amp;_xlfn.MINIFS(Grades!$I:$I,Grades!$A:$A,"="&amp;$A467))</f>
        <v>4</v>
      </c>
      <c r="K467" s="28">
        <f t="shared" si="116"/>
        <v>1</v>
      </c>
      <c r="L467" s="28">
        <f>_xlfn.MAXIFS(Grades!$P:$P,Grades!$A:$A,"="&amp;Alumn_Filtered!$A467,Grades!$J:$J,"=1",Grades!$I:$I,"="&amp;_xlfn.MINIFS(Grades!$I:$I,Grades!$A:$A,"="&amp;$A467))</f>
        <v>0.3666666666666667</v>
      </c>
      <c r="M467" s="28">
        <f>_xlfn.MINIFS(Grades!$P:$P,Grades!$A:$A,"="&amp;Alumn_Filtered!$A467,Grades!$J:$J,"=1",Grades!$I:$I,"="&amp;_xlfn.MINIFS(Grades!$I:$I,Grades!$A:$A,"="&amp;$A467))</f>
        <v>0</v>
      </c>
      <c r="N467" s="28">
        <f>IF(G467&lt;&gt;0,SUMIFS(Grades!$P:$P,Grades!$P:$P,"&gt;0",Grades!$A:$A,"="&amp;Alumn_Filtered!$A467,Grades!$J:$J,"=1",Grades!$I:$I,"="&amp;_xlfn.MINIFS(Grades!$I:$I,Grades!$A:$A,"="&amp;$A467))/COUNTIFS(Grades!P:P,"&lt;&gt;BAD",Grades!P:P,"&lt;&gt;DRP",Grades!P:P,"&lt;&gt;CVL",Grades!$A:$A,"="&amp;Alumn_Filtered!$A467,Grades!$J:$J,"=1",Grades!$I:$I,"="&amp;_xlfn.MINIFS(Grades!$I:$I,Grades!$A:$A,"="&amp;$A467)),0)</f>
        <v>0.24583333333333335</v>
      </c>
      <c r="O467">
        <f>COUNTIFS(Grades!$A:$A,"="&amp;Alumn_Filtered!$A467,Grades!$J:$J,"=2",Grades!$I:$I,"="&amp;_xlfn.MINIFS(Grades!$I:$I,Grades!$A:$A,"="&amp;$A467))</f>
        <v>7</v>
      </c>
      <c r="P467">
        <f>COUNTIFS(Grades!$A:$A,"="&amp;Alumn_Filtered!$A467,Grades!$P:$P,"=DRP",Grades!$J:$J,"=2",Grades!$I:$I,"="&amp;_xlfn.MINIFS(Grades!$I:$I,Grades!$A:$A,"="&amp;$A467))</f>
        <v>1</v>
      </c>
      <c r="Q467">
        <f>COUNTIFS(Grades!$A:$A,"="&amp;Alumn_Filtered!$A467,Grades!$P:$P,"=BAD",Grades!$J:$J,"=2",Grades!$I:$I,"="&amp;_xlfn.MINIFS(Grades!$I:$I,Grades!$A:$A,"="&amp;$A467))</f>
        <v>6</v>
      </c>
      <c r="R467">
        <f>COUNTIFS(Grades!$A:$A,"="&amp;Alumn_Filtered!$A467,Grades!$P:$P,"CVL",Grades!$J:$J,"=2",Grades!$I:$I,"="&amp;_xlfn.MINIFS(Grades!$I:$I,Grades!$A:$A,"="&amp;$A467))</f>
        <v>0</v>
      </c>
      <c r="S467">
        <f t="shared" si="127"/>
        <v>0</v>
      </c>
      <c r="T467">
        <f>COUNTIFS(Grades!$A:$A,"="&amp;Alumn_Filtered!$A467,Grades!$J:$J,"=2",Grades!$P:$P,"&gt;=0.5",Grades!$I:$I,"="&amp;_xlfn.MINIFS(Grades!$I:$I,Grades!$A:$A,"="&amp;$A467))</f>
        <v>0</v>
      </c>
      <c r="U467" s="28">
        <f t="shared" si="117"/>
        <v>0</v>
      </c>
      <c r="V467">
        <f>COUNTIFS(Grades!$A:$A,"="&amp;Alumn_Filtered!$A467,Grades!$J:$J,"=2",Grades!$P:$P,"&lt;0.5",Grades!$I:$I,"="&amp;_xlfn.MINIFS(Grades!$I:$I,Grades!$A:$A,"="&amp;$A467))</f>
        <v>0</v>
      </c>
      <c r="W467" s="28">
        <f t="shared" si="118"/>
        <v>0</v>
      </c>
      <c r="X467" s="28">
        <f>_xlfn.MAXIFS(Grades!$P:$P,Grades!$A:$A,"="&amp;Alumn_Filtered!$A467,Grades!$J:$J,"=2",Grades!$I:$I,"="&amp;_xlfn.MINIFS(Grades!$I:$I,Grades!$A:$A,"="&amp;$A467))</f>
        <v>0</v>
      </c>
      <c r="Y467" s="28">
        <f>_xlfn.MINIFS(Grades!$P:$P,Grades!$A:$A,"="&amp;Alumn_Filtered!$A467,Grades!$J:$J,"=2",Grades!$I:$I,"="&amp;_xlfn.MINIFS(Grades!$I:$I,Grades!$A:$A,"="&amp;$A467))</f>
        <v>0</v>
      </c>
      <c r="Z467" s="28">
        <f>IF(S467&lt;&gt;0,SUMIFS(Grades!$P:$P,Grades!$P:$P,"&gt;0",Grades!$A:$A,"="&amp;Alumn_Filtered!$A467,Grades!$J:$J,"=2",Grades!$I:$I,"="&amp;_xlfn.MINIFS(Grades!$I:$I,Grades!$A:$A,"="&amp;$A467))/COUNTIFS(Grades!P:P,"&lt;&gt;BAD",Grades!P:P,"&lt;&gt;DRP",Grades!P:P,"&lt;&gt;CVL",Grades!$A:$A,"="&amp;Alumn_Filtered!$A467,Grades!$J:$J,"=2",Grades!$I:$I,"="&amp;_xlfn.MINIFS(Grades!$I:$I,Grades!$A:$A,"="&amp;$A467)),0)</f>
        <v>0</v>
      </c>
      <c r="AA467" s="28">
        <f t="shared" si="119"/>
        <v>-0.24583333333333335</v>
      </c>
      <c r="AB467">
        <f t="shared" ca="1" si="113"/>
        <v>20</v>
      </c>
      <c r="AC467" t="str">
        <f>LEFT(VLOOKUP($A467,Ingresos!$C:$X,5,FALSE),1)</f>
        <v>S</v>
      </c>
      <c r="AD467">
        <f t="shared" si="120"/>
        <v>1</v>
      </c>
      <c r="AE467" t="str">
        <f>LEFT(VLOOKUP($A467,Ingresos!$C:$X,6,FALSE),1)</f>
        <v>R</v>
      </c>
      <c r="AF467">
        <f t="shared" si="121"/>
        <v>1</v>
      </c>
      <c r="AG467">
        <f>VLOOKUP($A467,Ingresos!$C:$X,9,FALSE)</f>
        <v>513</v>
      </c>
      <c r="AH467" s="28">
        <f t="shared" si="122"/>
        <v>0.49432739059967584</v>
      </c>
      <c r="AI467">
        <f>VLOOKUP($A467,Ingresos!$C:$X,10,FALSE)</f>
        <v>524</v>
      </c>
      <c r="AJ467" s="28">
        <f t="shared" si="123"/>
        <v>0.5121555915721232</v>
      </c>
      <c r="AK467">
        <f>VLOOKUP($A467,Ingresos!$C:$X,11,FALSE)</f>
        <v>543</v>
      </c>
      <c r="AL467" s="28">
        <f t="shared" si="124"/>
        <v>0.5429497568881686</v>
      </c>
      <c r="AM467">
        <f>VLOOKUP($A467,Ingresos!$C:$X,12,FALSE)</f>
        <v>558</v>
      </c>
      <c r="AN467" s="28">
        <f t="shared" si="125"/>
        <v>0.5672609400324149</v>
      </c>
      <c r="AO467" t="str">
        <f>VLOOKUP($A467,Ingresos!$C:$X,18,FALSE)</f>
        <v>RM</v>
      </c>
      <c r="AP467">
        <f t="shared" si="128"/>
        <v>13</v>
      </c>
      <c r="AQ467" t="str">
        <f>VLOOKUP($A467,Ingresos!$C:$X,19,FALSE)</f>
        <v>H1</v>
      </c>
      <c r="AR467">
        <f t="shared" si="126"/>
        <v>1</v>
      </c>
      <c r="AS467">
        <f>VLOOKUP($A467,Ingresos!$C:$X,22,FALSE)</f>
        <v>5</v>
      </c>
    </row>
    <row r="468" spans="1:45" x14ac:dyDescent="0.25">
      <c r="A468">
        <v>197458232</v>
      </c>
      <c r="B468">
        <f>IF((_xlfn.MAXIFS(Grades!$I:$I,Grades!$A:$A,"="&amp;$A468)-_xlfn.MINIFS(Grades!$I:$I,Grades!$A:$A,"="&amp;$A468))=0,0,1)</f>
        <v>1</v>
      </c>
      <c r="C468">
        <f>COUNTIFS(Grades!$A:$A,"="&amp;Alumn_Filtered!$A468,Grades!$J:$J,"=1",Grades!$I:$I,"="&amp;_xlfn.MINIFS(Grades!$I:$I,Grades!$A:$A,"="&amp;$A468))</f>
        <v>6</v>
      </c>
      <c r="D468">
        <f>COUNTIFS(Grades!$A:$A,"="&amp;Alumn_Filtered!$A468,Grades!$P:$P,"=DRP",Grades!$J:$J,"=1",Grades!$I:$I,"="&amp;_xlfn.MINIFS(Grades!$I:$I,Grades!$A:$A,"="&amp;$A468))</f>
        <v>0</v>
      </c>
      <c r="E468">
        <f>COUNTIFS(Grades!$A:$A,"="&amp;Alumn_Filtered!$A468,Grades!$P:$P,"=BAD",Grades!$J:$J,"=1",Grades!$I:$I,"="&amp;_xlfn.MINIFS(Grades!$I:$I,Grades!$A:$A,"="&amp;$A468))</f>
        <v>0</v>
      </c>
      <c r="F468">
        <f>COUNTIFS(Grades!$A:$A,"="&amp;Alumn_Filtered!$A468,Grades!$P:$P,"CVL",Grades!$J:$J,"=1",Grades!$I:$I,"="&amp;_xlfn.MINIFS(Grades!$I:$I,Grades!$A:$A,"="&amp;$A468))</f>
        <v>0</v>
      </c>
      <c r="G468" s="30">
        <f t="shared" si="114"/>
        <v>6</v>
      </c>
      <c r="H468">
        <f>COUNTIFS(Grades!$A:$A,"="&amp;Alumn_Filtered!$A468,Grades!$J:$J,"=1",Grades!$P:$P,"&gt;=0.5",Grades!$I:$I,"="&amp;_xlfn.MINIFS(Grades!$I:$I,Grades!$A:$A,"="&amp;$A468))</f>
        <v>5</v>
      </c>
      <c r="I468" s="28">
        <f t="shared" si="115"/>
        <v>0.83333333333333337</v>
      </c>
      <c r="J468">
        <f>COUNTIFS(Grades!$A:$A,"="&amp;Alumn_Filtered!$A468,Grades!$J:$J,"=1",Grades!$P:$P,"&lt;0.5",Grades!$I:$I,"="&amp;_xlfn.MINIFS(Grades!$I:$I,Grades!$A:$A,"="&amp;$A468))</f>
        <v>1</v>
      </c>
      <c r="K468" s="28">
        <f t="shared" si="116"/>
        <v>0.16666666666666666</v>
      </c>
      <c r="L468" s="28">
        <f>_xlfn.MAXIFS(Grades!$P:$P,Grades!$A:$A,"="&amp;Alumn_Filtered!$A468,Grades!$J:$J,"=1",Grades!$I:$I,"="&amp;_xlfn.MINIFS(Grades!$I:$I,Grades!$A:$A,"="&amp;$A468))</f>
        <v>0.8833333333333333</v>
      </c>
      <c r="M468" s="28">
        <f>_xlfn.MINIFS(Grades!$P:$P,Grades!$A:$A,"="&amp;Alumn_Filtered!$A468,Grades!$J:$J,"=1",Grades!$I:$I,"="&amp;_xlfn.MINIFS(Grades!$I:$I,Grades!$A:$A,"="&amp;$A468))</f>
        <v>0.39999999999999997</v>
      </c>
      <c r="N468" s="28">
        <f>IF(G468&lt;&gt;0,SUMIFS(Grades!$P:$P,Grades!$P:$P,"&gt;0",Grades!$A:$A,"="&amp;Alumn_Filtered!$A468,Grades!$J:$J,"=1",Grades!$I:$I,"="&amp;_xlfn.MINIFS(Grades!$I:$I,Grades!$A:$A,"="&amp;$A468))/COUNTIFS(Grades!P:P,"&lt;&gt;BAD",Grades!P:P,"&lt;&gt;DRP",Grades!P:P,"&lt;&gt;CVL",Grades!$A:$A,"="&amp;Alumn_Filtered!$A468,Grades!$J:$J,"=1",Grades!$I:$I,"="&amp;_xlfn.MINIFS(Grades!$I:$I,Grades!$A:$A,"="&amp;$A468)),0)</f>
        <v>0.61666666666666659</v>
      </c>
      <c r="O468">
        <f>COUNTIFS(Grades!$A:$A,"="&amp;Alumn_Filtered!$A468,Grades!$J:$J,"=2",Grades!$I:$I,"="&amp;_xlfn.MINIFS(Grades!$I:$I,Grades!$A:$A,"="&amp;$A468))</f>
        <v>6</v>
      </c>
      <c r="P468">
        <f>COUNTIFS(Grades!$A:$A,"="&amp;Alumn_Filtered!$A468,Grades!$P:$P,"=DRP",Grades!$J:$J,"=2",Grades!$I:$I,"="&amp;_xlfn.MINIFS(Grades!$I:$I,Grades!$A:$A,"="&amp;$A468))</f>
        <v>0</v>
      </c>
      <c r="Q468">
        <f>COUNTIFS(Grades!$A:$A,"="&amp;Alumn_Filtered!$A468,Grades!$P:$P,"=BAD",Grades!$J:$J,"=2",Grades!$I:$I,"="&amp;_xlfn.MINIFS(Grades!$I:$I,Grades!$A:$A,"="&amp;$A468))</f>
        <v>1</v>
      </c>
      <c r="R468">
        <f>COUNTIFS(Grades!$A:$A,"="&amp;Alumn_Filtered!$A468,Grades!$P:$P,"CVL",Grades!$J:$J,"=2",Grades!$I:$I,"="&amp;_xlfn.MINIFS(Grades!$I:$I,Grades!$A:$A,"="&amp;$A468))</f>
        <v>0</v>
      </c>
      <c r="S468">
        <f t="shared" si="127"/>
        <v>5</v>
      </c>
      <c r="T468">
        <f>COUNTIFS(Grades!$A:$A,"="&amp;Alumn_Filtered!$A468,Grades!$J:$J,"=2",Grades!$P:$P,"&gt;=0.5",Grades!$I:$I,"="&amp;_xlfn.MINIFS(Grades!$I:$I,Grades!$A:$A,"="&amp;$A468))</f>
        <v>2</v>
      </c>
      <c r="U468" s="28">
        <f t="shared" si="117"/>
        <v>0.4</v>
      </c>
      <c r="V468">
        <f>COUNTIFS(Grades!$A:$A,"="&amp;Alumn_Filtered!$A468,Grades!$J:$J,"=2",Grades!$P:$P,"&lt;0.5",Grades!$I:$I,"="&amp;_xlfn.MINIFS(Grades!$I:$I,Grades!$A:$A,"="&amp;$A468))</f>
        <v>3</v>
      </c>
      <c r="W468" s="28">
        <f t="shared" si="118"/>
        <v>0.6</v>
      </c>
      <c r="X468" s="28">
        <f>_xlfn.MAXIFS(Grades!$P:$P,Grades!$A:$A,"="&amp;Alumn_Filtered!$A468,Grades!$J:$J,"=2",Grades!$I:$I,"="&amp;_xlfn.MINIFS(Grades!$I:$I,Grades!$A:$A,"="&amp;$A468))</f>
        <v>0.9</v>
      </c>
      <c r="Y468" s="28">
        <f>_xlfn.MINIFS(Grades!$P:$P,Grades!$A:$A,"="&amp;Alumn_Filtered!$A468,Grades!$J:$J,"=2",Grades!$I:$I,"="&amp;_xlfn.MINIFS(Grades!$I:$I,Grades!$A:$A,"="&amp;$A468))</f>
        <v>0.28333333333333338</v>
      </c>
      <c r="Z468" s="28">
        <f>IF(S468&lt;&gt;0,SUMIFS(Grades!$P:$P,Grades!$P:$P,"&gt;0",Grades!$A:$A,"="&amp;Alumn_Filtered!$A468,Grades!$J:$J,"=2",Grades!$I:$I,"="&amp;_xlfn.MINIFS(Grades!$I:$I,Grades!$A:$A,"="&amp;$A468))/COUNTIFS(Grades!P:P,"&lt;&gt;BAD",Grades!P:P,"&lt;&gt;DRP",Grades!P:P,"&lt;&gt;CVL",Grades!$A:$A,"="&amp;Alumn_Filtered!$A468,Grades!$J:$J,"=2",Grades!$I:$I,"="&amp;_xlfn.MINIFS(Grades!$I:$I,Grades!$A:$A,"="&amp;$A468)),0)</f>
        <v>0.54333333333333333</v>
      </c>
      <c r="AA468" s="28">
        <f t="shared" si="119"/>
        <v>-7.333333333333325E-2</v>
      </c>
      <c r="AB468">
        <f t="shared" ca="1" si="113"/>
        <v>20</v>
      </c>
      <c r="AC468" t="str">
        <f>LEFT(VLOOKUP($A468,Ingresos!$C:$X,5,FALSE),1)</f>
        <v>S</v>
      </c>
      <c r="AD468">
        <f t="shared" si="120"/>
        <v>1</v>
      </c>
      <c r="AE468" t="str">
        <f>LEFT(VLOOKUP($A468,Ingresos!$C:$X,6,FALSE),1)</f>
        <v>R</v>
      </c>
      <c r="AF468">
        <f t="shared" si="121"/>
        <v>1</v>
      </c>
      <c r="AG468">
        <f>VLOOKUP($A468,Ingresos!$C:$X,9,FALSE)</f>
        <v>631</v>
      </c>
      <c r="AH468" s="28">
        <f t="shared" si="122"/>
        <v>0.68557536466774716</v>
      </c>
      <c r="AI468">
        <f>VLOOKUP($A468,Ingresos!$C:$X,10,FALSE)</f>
        <v>660</v>
      </c>
      <c r="AJ468" s="28">
        <f t="shared" si="123"/>
        <v>0.73257698541329008</v>
      </c>
      <c r="AK468">
        <f>VLOOKUP($A468,Ingresos!$C:$X,11,FALSE)</f>
        <v>582</v>
      </c>
      <c r="AL468" s="28">
        <f t="shared" si="124"/>
        <v>0.60615883306320906</v>
      </c>
      <c r="AM468">
        <f>VLOOKUP($A468,Ingresos!$C:$X,12,FALSE)</f>
        <v>584</v>
      </c>
      <c r="AN468" s="28">
        <f t="shared" si="125"/>
        <v>0.60940032414910861</v>
      </c>
      <c r="AO468" t="str">
        <f>VLOOKUP($A468,Ingresos!$C:$X,18,FALSE)</f>
        <v>RM</v>
      </c>
      <c r="AP468">
        <f t="shared" si="128"/>
        <v>13</v>
      </c>
      <c r="AQ468" t="str">
        <f>VLOOKUP($A468,Ingresos!$C:$X,19,FALSE)</f>
        <v>H1</v>
      </c>
      <c r="AR468">
        <f t="shared" si="126"/>
        <v>1</v>
      </c>
      <c r="AS468">
        <f>VLOOKUP($A468,Ingresos!$C:$X,22,FALSE)</f>
        <v>5</v>
      </c>
    </row>
    <row r="469" spans="1:45" x14ac:dyDescent="0.25">
      <c r="A469">
        <v>197459999</v>
      </c>
      <c r="B469">
        <f>IF((_xlfn.MAXIFS(Grades!$I:$I,Grades!$A:$A,"="&amp;$A469)-_xlfn.MINIFS(Grades!$I:$I,Grades!$A:$A,"="&amp;$A469))=0,0,1)</f>
        <v>0</v>
      </c>
      <c r="C469">
        <f>COUNTIFS(Grades!$A:$A,"="&amp;Alumn_Filtered!$A469,Grades!$J:$J,"=1",Grades!$I:$I,"="&amp;_xlfn.MINIFS(Grades!$I:$I,Grades!$A:$A,"="&amp;$A469))</f>
        <v>6</v>
      </c>
      <c r="D469">
        <f>COUNTIFS(Grades!$A:$A,"="&amp;Alumn_Filtered!$A469,Grades!$P:$P,"=DRP",Grades!$J:$J,"=1",Grades!$I:$I,"="&amp;_xlfn.MINIFS(Grades!$I:$I,Grades!$A:$A,"="&amp;$A469))</f>
        <v>1</v>
      </c>
      <c r="E469">
        <f>COUNTIFS(Grades!$A:$A,"="&amp;Alumn_Filtered!$A469,Grades!$P:$P,"=BAD",Grades!$J:$J,"=1",Grades!$I:$I,"="&amp;_xlfn.MINIFS(Grades!$I:$I,Grades!$A:$A,"="&amp;$A469))</f>
        <v>4</v>
      </c>
      <c r="F469">
        <f>COUNTIFS(Grades!$A:$A,"="&amp;Alumn_Filtered!$A469,Grades!$P:$P,"CVL",Grades!$J:$J,"=1",Grades!$I:$I,"="&amp;_xlfn.MINIFS(Grades!$I:$I,Grades!$A:$A,"="&amp;$A469))</f>
        <v>0</v>
      </c>
      <c r="G469" s="30">
        <f t="shared" si="114"/>
        <v>1</v>
      </c>
      <c r="H469">
        <f>COUNTIFS(Grades!$A:$A,"="&amp;Alumn_Filtered!$A469,Grades!$J:$J,"=1",Grades!$P:$P,"&gt;=0.5",Grades!$I:$I,"="&amp;_xlfn.MINIFS(Grades!$I:$I,Grades!$A:$A,"="&amp;$A469))</f>
        <v>0</v>
      </c>
      <c r="I469" s="28">
        <f t="shared" si="115"/>
        <v>0</v>
      </c>
      <c r="J469">
        <f>COUNTIFS(Grades!$A:$A,"="&amp;Alumn_Filtered!$A469,Grades!$J:$J,"=1",Grades!$P:$P,"&lt;0.5",Grades!$I:$I,"="&amp;_xlfn.MINIFS(Grades!$I:$I,Grades!$A:$A,"="&amp;$A469))</f>
        <v>1</v>
      </c>
      <c r="K469" s="28">
        <f t="shared" si="116"/>
        <v>1</v>
      </c>
      <c r="L469" s="28">
        <f>_xlfn.MAXIFS(Grades!$P:$P,Grades!$A:$A,"="&amp;Alumn_Filtered!$A469,Grades!$J:$J,"=1",Grades!$I:$I,"="&amp;_xlfn.MINIFS(Grades!$I:$I,Grades!$A:$A,"="&amp;$A469))</f>
        <v>0.16666666666666666</v>
      </c>
      <c r="M469" s="28">
        <f>_xlfn.MINIFS(Grades!$P:$P,Grades!$A:$A,"="&amp;Alumn_Filtered!$A469,Grades!$J:$J,"=1",Grades!$I:$I,"="&amp;_xlfn.MINIFS(Grades!$I:$I,Grades!$A:$A,"="&amp;$A469))</f>
        <v>0.16666666666666666</v>
      </c>
      <c r="N469" s="28">
        <f>IF(G469&lt;&gt;0,SUMIFS(Grades!$P:$P,Grades!$P:$P,"&gt;0",Grades!$A:$A,"="&amp;Alumn_Filtered!$A469,Grades!$J:$J,"=1",Grades!$I:$I,"="&amp;_xlfn.MINIFS(Grades!$I:$I,Grades!$A:$A,"="&amp;$A469))/COUNTIFS(Grades!P:P,"&lt;&gt;BAD",Grades!P:P,"&lt;&gt;DRP",Grades!P:P,"&lt;&gt;CVL",Grades!$A:$A,"="&amp;Alumn_Filtered!$A469,Grades!$J:$J,"=1",Grades!$I:$I,"="&amp;_xlfn.MINIFS(Grades!$I:$I,Grades!$A:$A,"="&amp;$A469)),0)</f>
        <v>0.16666666666666666</v>
      </c>
      <c r="O469">
        <f>COUNTIFS(Grades!$A:$A,"="&amp;Alumn_Filtered!$A469,Grades!$J:$J,"=2",Grades!$I:$I,"="&amp;_xlfn.MINIFS(Grades!$I:$I,Grades!$A:$A,"="&amp;$A469))</f>
        <v>5</v>
      </c>
      <c r="P469">
        <f>COUNTIFS(Grades!$A:$A,"="&amp;Alumn_Filtered!$A469,Grades!$P:$P,"=DRP",Grades!$J:$J,"=2",Grades!$I:$I,"="&amp;_xlfn.MINIFS(Grades!$I:$I,Grades!$A:$A,"="&amp;$A469))</f>
        <v>4</v>
      </c>
      <c r="Q469">
        <f>COUNTIFS(Grades!$A:$A,"="&amp;Alumn_Filtered!$A469,Grades!$P:$P,"=BAD",Grades!$J:$J,"=2",Grades!$I:$I,"="&amp;_xlfn.MINIFS(Grades!$I:$I,Grades!$A:$A,"="&amp;$A469))</f>
        <v>1</v>
      </c>
      <c r="R469">
        <f>COUNTIFS(Grades!$A:$A,"="&amp;Alumn_Filtered!$A469,Grades!$P:$P,"CVL",Grades!$J:$J,"=2",Grades!$I:$I,"="&amp;_xlfn.MINIFS(Grades!$I:$I,Grades!$A:$A,"="&amp;$A469))</f>
        <v>0</v>
      </c>
      <c r="S469">
        <f t="shared" si="127"/>
        <v>0</v>
      </c>
      <c r="T469">
        <f>COUNTIFS(Grades!$A:$A,"="&amp;Alumn_Filtered!$A469,Grades!$J:$J,"=2",Grades!$P:$P,"&gt;=0.5",Grades!$I:$I,"="&amp;_xlfn.MINIFS(Grades!$I:$I,Grades!$A:$A,"="&amp;$A469))</f>
        <v>0</v>
      </c>
      <c r="U469" s="28">
        <f t="shared" si="117"/>
        <v>0</v>
      </c>
      <c r="V469">
        <f>COUNTIFS(Grades!$A:$A,"="&amp;Alumn_Filtered!$A469,Grades!$J:$J,"=2",Grades!$P:$P,"&lt;0.5",Grades!$I:$I,"="&amp;_xlfn.MINIFS(Grades!$I:$I,Grades!$A:$A,"="&amp;$A469))</f>
        <v>0</v>
      </c>
      <c r="W469" s="28">
        <f t="shared" si="118"/>
        <v>0</v>
      </c>
      <c r="X469" s="28">
        <f>_xlfn.MAXIFS(Grades!$P:$P,Grades!$A:$A,"="&amp;Alumn_Filtered!$A469,Grades!$J:$J,"=2",Grades!$I:$I,"="&amp;_xlfn.MINIFS(Grades!$I:$I,Grades!$A:$A,"="&amp;$A469))</f>
        <v>0</v>
      </c>
      <c r="Y469" s="28">
        <f>_xlfn.MINIFS(Grades!$P:$P,Grades!$A:$A,"="&amp;Alumn_Filtered!$A469,Grades!$J:$J,"=2",Grades!$I:$I,"="&amp;_xlfn.MINIFS(Grades!$I:$I,Grades!$A:$A,"="&amp;$A469))</f>
        <v>0</v>
      </c>
      <c r="Z469" s="28">
        <f>IF(S469&lt;&gt;0,SUMIFS(Grades!$P:$P,Grades!$P:$P,"&gt;0",Grades!$A:$A,"="&amp;Alumn_Filtered!$A469,Grades!$J:$J,"=2",Grades!$I:$I,"="&amp;_xlfn.MINIFS(Grades!$I:$I,Grades!$A:$A,"="&amp;$A469))/COUNTIFS(Grades!P:P,"&lt;&gt;BAD",Grades!P:P,"&lt;&gt;DRP",Grades!P:P,"&lt;&gt;CVL",Grades!$A:$A,"="&amp;Alumn_Filtered!$A469,Grades!$J:$J,"=2",Grades!$I:$I,"="&amp;_xlfn.MINIFS(Grades!$I:$I,Grades!$A:$A,"="&amp;$A469)),0)</f>
        <v>0</v>
      </c>
      <c r="AA469" s="28">
        <f t="shared" si="119"/>
        <v>-0.16666666666666666</v>
      </c>
      <c r="AB469">
        <f t="shared" ca="1" si="113"/>
        <v>20</v>
      </c>
      <c r="AC469" t="str">
        <f>LEFT(VLOOKUP($A469,Ingresos!$C:$X,5,FALSE),1)</f>
        <v>S</v>
      </c>
      <c r="AD469">
        <f t="shared" si="120"/>
        <v>1</v>
      </c>
      <c r="AE469" t="str">
        <f>LEFT(VLOOKUP($A469,Ingresos!$C:$X,6,FALSE),1)</f>
        <v>R</v>
      </c>
      <c r="AF469">
        <f t="shared" si="121"/>
        <v>1</v>
      </c>
      <c r="AG469">
        <f>VLOOKUP($A469,Ingresos!$C:$X,9,FALSE)</f>
        <v>492</v>
      </c>
      <c r="AH469" s="28">
        <f t="shared" si="122"/>
        <v>0.46029173419773095</v>
      </c>
      <c r="AI469">
        <f>VLOOKUP($A469,Ingresos!$C:$X,10,FALSE)</f>
        <v>492</v>
      </c>
      <c r="AJ469" s="28">
        <f t="shared" si="123"/>
        <v>0.46029173419773095</v>
      </c>
      <c r="AK469">
        <f>VLOOKUP($A469,Ingresos!$C:$X,11,FALSE)</f>
        <v>493</v>
      </c>
      <c r="AL469" s="28">
        <f t="shared" si="124"/>
        <v>0.46191247974068073</v>
      </c>
      <c r="AM469">
        <f>VLOOKUP($A469,Ingresos!$C:$X,12,FALSE)</f>
        <v>616</v>
      </c>
      <c r="AN469" s="28">
        <f t="shared" si="125"/>
        <v>0.66126418152350086</v>
      </c>
      <c r="AO469" t="str">
        <f>VLOOKUP($A469,Ingresos!$C:$X,18,FALSE)</f>
        <v>RM</v>
      </c>
      <c r="AP469">
        <f t="shared" si="128"/>
        <v>13</v>
      </c>
      <c r="AQ469" t="str">
        <f>VLOOKUP($A469,Ingresos!$C:$X,19,FALSE)</f>
        <v>H1</v>
      </c>
      <c r="AR469">
        <f t="shared" si="126"/>
        <v>1</v>
      </c>
      <c r="AS469">
        <f>VLOOKUP($A469,Ingresos!$C:$X,22,FALSE)</f>
        <v>4</v>
      </c>
    </row>
    <row r="470" spans="1:45" x14ac:dyDescent="0.25">
      <c r="A470">
        <v>197464585</v>
      </c>
      <c r="B470">
        <f>IF((_xlfn.MAXIFS(Grades!$I:$I,Grades!$A:$A,"="&amp;$A470)-_xlfn.MINIFS(Grades!$I:$I,Grades!$A:$A,"="&amp;$A470))=0,0,1)</f>
        <v>1</v>
      </c>
      <c r="C470">
        <f>COUNTIFS(Grades!$A:$A,"="&amp;Alumn_Filtered!$A470,Grades!$J:$J,"=1",Grades!$I:$I,"="&amp;_xlfn.MINIFS(Grades!$I:$I,Grades!$A:$A,"="&amp;$A470))</f>
        <v>6</v>
      </c>
      <c r="D470">
        <f>COUNTIFS(Grades!$A:$A,"="&amp;Alumn_Filtered!$A470,Grades!$P:$P,"=DRP",Grades!$J:$J,"=1",Grades!$I:$I,"="&amp;_xlfn.MINIFS(Grades!$I:$I,Grades!$A:$A,"="&amp;$A470))</f>
        <v>0</v>
      </c>
      <c r="E470">
        <f>COUNTIFS(Grades!$A:$A,"="&amp;Alumn_Filtered!$A470,Grades!$P:$P,"=BAD",Grades!$J:$J,"=1",Grades!$I:$I,"="&amp;_xlfn.MINIFS(Grades!$I:$I,Grades!$A:$A,"="&amp;$A470))</f>
        <v>0</v>
      </c>
      <c r="F470">
        <f>COUNTIFS(Grades!$A:$A,"="&amp;Alumn_Filtered!$A470,Grades!$P:$P,"CVL",Grades!$J:$J,"=1",Grades!$I:$I,"="&amp;_xlfn.MINIFS(Grades!$I:$I,Grades!$A:$A,"="&amp;$A470))</f>
        <v>0</v>
      </c>
      <c r="G470" s="30">
        <f t="shared" si="114"/>
        <v>6</v>
      </c>
      <c r="H470">
        <f>COUNTIFS(Grades!$A:$A,"="&amp;Alumn_Filtered!$A470,Grades!$J:$J,"=1",Grades!$P:$P,"&gt;=0.5",Grades!$I:$I,"="&amp;_xlfn.MINIFS(Grades!$I:$I,Grades!$A:$A,"="&amp;$A470))</f>
        <v>6</v>
      </c>
      <c r="I470" s="28">
        <f t="shared" si="115"/>
        <v>1</v>
      </c>
      <c r="J470">
        <f>COUNTIFS(Grades!$A:$A,"="&amp;Alumn_Filtered!$A470,Grades!$J:$J,"=1",Grades!$P:$P,"&lt;0.5",Grades!$I:$I,"="&amp;_xlfn.MINIFS(Grades!$I:$I,Grades!$A:$A,"="&amp;$A470))</f>
        <v>0</v>
      </c>
      <c r="K470" s="28">
        <f t="shared" si="116"/>
        <v>0</v>
      </c>
      <c r="L470" s="28">
        <f>_xlfn.MAXIFS(Grades!$P:$P,Grades!$A:$A,"="&amp;Alumn_Filtered!$A470,Grades!$J:$J,"=1",Grades!$I:$I,"="&amp;_xlfn.MINIFS(Grades!$I:$I,Grades!$A:$A,"="&amp;$A470))</f>
        <v>0.96666666666666667</v>
      </c>
      <c r="M470" s="28">
        <f>_xlfn.MINIFS(Grades!$P:$P,Grades!$A:$A,"="&amp;Alumn_Filtered!$A470,Grades!$J:$J,"=1",Grades!$I:$I,"="&amp;_xlfn.MINIFS(Grades!$I:$I,Grades!$A:$A,"="&amp;$A470))</f>
        <v>0.71666666666666667</v>
      </c>
      <c r="N470" s="28">
        <f>IF(G470&lt;&gt;0,SUMIFS(Grades!$P:$P,Grades!$P:$P,"&gt;0",Grades!$A:$A,"="&amp;Alumn_Filtered!$A470,Grades!$J:$J,"=1",Grades!$I:$I,"="&amp;_xlfn.MINIFS(Grades!$I:$I,Grades!$A:$A,"="&amp;$A470))/COUNTIFS(Grades!P:P,"&lt;&gt;BAD",Grades!P:P,"&lt;&gt;DRP",Grades!P:P,"&lt;&gt;CVL",Grades!$A:$A,"="&amp;Alumn_Filtered!$A470,Grades!$J:$J,"=1",Grades!$I:$I,"="&amp;_xlfn.MINIFS(Grades!$I:$I,Grades!$A:$A,"="&amp;$A470)),0)</f>
        <v>0.85000000000000009</v>
      </c>
      <c r="O470">
        <f>COUNTIFS(Grades!$A:$A,"="&amp;Alumn_Filtered!$A470,Grades!$J:$J,"=2",Grades!$I:$I,"="&amp;_xlfn.MINIFS(Grades!$I:$I,Grades!$A:$A,"="&amp;$A470))</f>
        <v>6</v>
      </c>
      <c r="P470">
        <f>COUNTIFS(Grades!$A:$A,"="&amp;Alumn_Filtered!$A470,Grades!$P:$P,"=DRP",Grades!$J:$J,"=2",Grades!$I:$I,"="&amp;_xlfn.MINIFS(Grades!$I:$I,Grades!$A:$A,"="&amp;$A470))</f>
        <v>0</v>
      </c>
      <c r="Q470">
        <f>COUNTIFS(Grades!$A:$A,"="&amp;Alumn_Filtered!$A470,Grades!$P:$P,"=BAD",Grades!$J:$J,"=2",Grades!$I:$I,"="&amp;_xlfn.MINIFS(Grades!$I:$I,Grades!$A:$A,"="&amp;$A470))</f>
        <v>0</v>
      </c>
      <c r="R470">
        <f>COUNTIFS(Grades!$A:$A,"="&amp;Alumn_Filtered!$A470,Grades!$P:$P,"CVL",Grades!$J:$J,"=2",Grades!$I:$I,"="&amp;_xlfn.MINIFS(Grades!$I:$I,Grades!$A:$A,"="&amp;$A470))</f>
        <v>0</v>
      </c>
      <c r="S470">
        <f t="shared" si="127"/>
        <v>6</v>
      </c>
      <c r="T470">
        <f>COUNTIFS(Grades!$A:$A,"="&amp;Alumn_Filtered!$A470,Grades!$J:$J,"=2",Grades!$P:$P,"&gt;=0.5",Grades!$I:$I,"="&amp;_xlfn.MINIFS(Grades!$I:$I,Grades!$A:$A,"="&amp;$A470))</f>
        <v>6</v>
      </c>
      <c r="U470" s="28">
        <f t="shared" si="117"/>
        <v>1</v>
      </c>
      <c r="V470">
        <f>COUNTIFS(Grades!$A:$A,"="&amp;Alumn_Filtered!$A470,Grades!$J:$J,"=2",Grades!$P:$P,"&lt;0.5",Grades!$I:$I,"="&amp;_xlfn.MINIFS(Grades!$I:$I,Grades!$A:$A,"="&amp;$A470))</f>
        <v>0</v>
      </c>
      <c r="W470" s="28">
        <f t="shared" si="118"/>
        <v>0</v>
      </c>
      <c r="X470" s="28">
        <f>_xlfn.MAXIFS(Grades!$P:$P,Grades!$A:$A,"="&amp;Alumn_Filtered!$A470,Grades!$J:$J,"=2",Grades!$I:$I,"="&amp;_xlfn.MINIFS(Grades!$I:$I,Grades!$A:$A,"="&amp;$A470))</f>
        <v>0.9</v>
      </c>
      <c r="Y470" s="28">
        <f>_xlfn.MINIFS(Grades!$P:$P,Grades!$A:$A,"="&amp;Alumn_Filtered!$A470,Grades!$J:$J,"=2",Grades!$I:$I,"="&amp;_xlfn.MINIFS(Grades!$I:$I,Grades!$A:$A,"="&amp;$A470))</f>
        <v>0.51666666666666661</v>
      </c>
      <c r="Z470" s="28">
        <f>IF(S470&lt;&gt;0,SUMIFS(Grades!$P:$P,Grades!$P:$P,"&gt;0",Grades!$A:$A,"="&amp;Alumn_Filtered!$A470,Grades!$J:$J,"=2",Grades!$I:$I,"="&amp;_xlfn.MINIFS(Grades!$I:$I,Grades!$A:$A,"="&amp;$A470))/COUNTIFS(Grades!P:P,"&lt;&gt;BAD",Grades!P:P,"&lt;&gt;DRP",Grades!P:P,"&lt;&gt;CVL",Grades!$A:$A,"="&amp;Alumn_Filtered!$A470,Grades!$J:$J,"=2",Grades!$I:$I,"="&amp;_xlfn.MINIFS(Grades!$I:$I,Grades!$A:$A,"="&amp;$A470)),0)</f>
        <v>0.70833333333333337</v>
      </c>
      <c r="AA470" s="28">
        <f t="shared" si="119"/>
        <v>-0.14166666666666672</v>
      </c>
      <c r="AB470">
        <f t="shared" ca="1" si="113"/>
        <v>20</v>
      </c>
      <c r="AC470" t="str">
        <f>LEFT(VLOOKUP($A470,Ingresos!$C:$X,5,FALSE),1)</f>
        <v>S</v>
      </c>
      <c r="AD470">
        <f t="shared" si="120"/>
        <v>1</v>
      </c>
      <c r="AE470" t="str">
        <f>LEFT(VLOOKUP($A470,Ingresos!$C:$X,6,FALSE),1)</f>
        <v>R</v>
      </c>
      <c r="AF470">
        <f t="shared" si="121"/>
        <v>1</v>
      </c>
      <c r="AG470">
        <f>VLOOKUP($A470,Ingresos!$C:$X,9,FALSE)</f>
        <v>441</v>
      </c>
      <c r="AH470" s="28">
        <f t="shared" si="122"/>
        <v>0.37763371150729336</v>
      </c>
      <c r="AI470">
        <f>VLOOKUP($A470,Ingresos!$C:$X,10,FALSE)</f>
        <v>441</v>
      </c>
      <c r="AJ470" s="28">
        <f t="shared" si="123"/>
        <v>0.37763371150729336</v>
      </c>
      <c r="AK470">
        <f>VLOOKUP($A470,Ingresos!$C:$X,11,FALSE)</f>
        <v>680</v>
      </c>
      <c r="AL470" s="28">
        <f t="shared" si="124"/>
        <v>0.76499189627228525</v>
      </c>
      <c r="AM470">
        <f>VLOOKUP($A470,Ingresos!$C:$X,12,FALSE)</f>
        <v>681</v>
      </c>
      <c r="AN470" s="28">
        <f t="shared" si="125"/>
        <v>0.76661264181523503</v>
      </c>
      <c r="AO470" t="str">
        <f>VLOOKUP($A470,Ingresos!$C:$X,18,FALSE)</f>
        <v>RM</v>
      </c>
      <c r="AP470">
        <f t="shared" si="128"/>
        <v>13</v>
      </c>
      <c r="AQ470" t="str">
        <f>VLOOKUP($A470,Ingresos!$C:$X,19,FALSE)</f>
        <v>H1</v>
      </c>
      <c r="AR470">
        <f t="shared" si="126"/>
        <v>1</v>
      </c>
      <c r="AS470">
        <f>VLOOKUP($A470,Ingresos!$C:$X,22,FALSE)</f>
        <v>8</v>
      </c>
    </row>
    <row r="471" spans="1:45" x14ac:dyDescent="0.25">
      <c r="A471">
        <v>197475293</v>
      </c>
      <c r="B471">
        <f>IF((_xlfn.MAXIFS(Grades!$I:$I,Grades!$A:$A,"="&amp;$A471)-_xlfn.MINIFS(Grades!$I:$I,Grades!$A:$A,"="&amp;$A471))=0,0,1)</f>
        <v>1</v>
      </c>
      <c r="C471">
        <f>COUNTIFS(Grades!$A:$A,"="&amp;Alumn_Filtered!$A471,Grades!$J:$J,"=1",Grades!$I:$I,"="&amp;_xlfn.MINIFS(Grades!$I:$I,Grades!$A:$A,"="&amp;$A471))</f>
        <v>6</v>
      </c>
      <c r="D471">
        <f>COUNTIFS(Grades!$A:$A,"="&amp;Alumn_Filtered!$A471,Grades!$P:$P,"=DRP",Grades!$J:$J,"=1",Grades!$I:$I,"="&amp;_xlfn.MINIFS(Grades!$I:$I,Grades!$A:$A,"="&amp;$A471))</f>
        <v>0</v>
      </c>
      <c r="E471">
        <f>COUNTIFS(Grades!$A:$A,"="&amp;Alumn_Filtered!$A471,Grades!$P:$P,"=BAD",Grades!$J:$J,"=1",Grades!$I:$I,"="&amp;_xlfn.MINIFS(Grades!$I:$I,Grades!$A:$A,"="&amp;$A471))</f>
        <v>0</v>
      </c>
      <c r="F471">
        <f>COUNTIFS(Grades!$A:$A,"="&amp;Alumn_Filtered!$A471,Grades!$P:$P,"CVL",Grades!$J:$J,"=1",Grades!$I:$I,"="&amp;_xlfn.MINIFS(Grades!$I:$I,Grades!$A:$A,"="&amp;$A471))</f>
        <v>0</v>
      </c>
      <c r="G471" s="30">
        <f t="shared" si="114"/>
        <v>6</v>
      </c>
      <c r="H471">
        <f>COUNTIFS(Grades!$A:$A,"="&amp;Alumn_Filtered!$A471,Grades!$J:$J,"=1",Grades!$P:$P,"&gt;=0.5",Grades!$I:$I,"="&amp;_xlfn.MINIFS(Grades!$I:$I,Grades!$A:$A,"="&amp;$A471))</f>
        <v>6</v>
      </c>
      <c r="I471" s="28">
        <f t="shared" si="115"/>
        <v>1</v>
      </c>
      <c r="J471">
        <f>COUNTIFS(Grades!$A:$A,"="&amp;Alumn_Filtered!$A471,Grades!$J:$J,"=1",Grades!$P:$P,"&lt;0.5",Grades!$I:$I,"="&amp;_xlfn.MINIFS(Grades!$I:$I,Grades!$A:$A,"="&amp;$A471))</f>
        <v>0</v>
      </c>
      <c r="K471" s="28">
        <f t="shared" si="116"/>
        <v>0</v>
      </c>
      <c r="L471" s="28">
        <f>_xlfn.MAXIFS(Grades!$P:$P,Grades!$A:$A,"="&amp;Alumn_Filtered!$A471,Grades!$J:$J,"=1",Grades!$I:$I,"="&amp;_xlfn.MINIFS(Grades!$I:$I,Grades!$A:$A,"="&amp;$A471))</f>
        <v>0.76666666666666661</v>
      </c>
      <c r="M471" s="28">
        <f>_xlfn.MINIFS(Grades!$P:$P,Grades!$A:$A,"="&amp;Alumn_Filtered!$A471,Grades!$J:$J,"=1",Grades!$I:$I,"="&amp;_xlfn.MINIFS(Grades!$I:$I,Grades!$A:$A,"="&amp;$A471))</f>
        <v>0.5</v>
      </c>
      <c r="N471" s="28">
        <f>IF(G471&lt;&gt;0,SUMIFS(Grades!$P:$P,Grades!$P:$P,"&gt;0",Grades!$A:$A,"="&amp;Alumn_Filtered!$A471,Grades!$J:$J,"=1",Grades!$I:$I,"="&amp;_xlfn.MINIFS(Grades!$I:$I,Grades!$A:$A,"="&amp;$A471))/COUNTIFS(Grades!P:P,"&lt;&gt;BAD",Grades!P:P,"&lt;&gt;DRP",Grades!P:P,"&lt;&gt;CVL",Grades!$A:$A,"="&amp;Alumn_Filtered!$A471,Grades!$J:$J,"=1",Grades!$I:$I,"="&amp;_xlfn.MINIFS(Grades!$I:$I,Grades!$A:$A,"="&amp;$A471)),0)</f>
        <v>0.66388888888888886</v>
      </c>
      <c r="O471">
        <f>COUNTIFS(Grades!$A:$A,"="&amp;Alumn_Filtered!$A471,Grades!$J:$J,"=2",Grades!$I:$I,"="&amp;_xlfn.MINIFS(Grades!$I:$I,Grades!$A:$A,"="&amp;$A471))</f>
        <v>6</v>
      </c>
      <c r="P471">
        <f>COUNTIFS(Grades!$A:$A,"="&amp;Alumn_Filtered!$A471,Grades!$P:$P,"=DRP",Grades!$J:$J,"=2",Grades!$I:$I,"="&amp;_xlfn.MINIFS(Grades!$I:$I,Grades!$A:$A,"="&amp;$A471))</f>
        <v>0</v>
      </c>
      <c r="Q471">
        <f>COUNTIFS(Grades!$A:$A,"="&amp;Alumn_Filtered!$A471,Grades!$P:$P,"=BAD",Grades!$J:$J,"=2",Grades!$I:$I,"="&amp;_xlfn.MINIFS(Grades!$I:$I,Grades!$A:$A,"="&amp;$A471))</f>
        <v>0</v>
      </c>
      <c r="R471">
        <f>COUNTIFS(Grades!$A:$A,"="&amp;Alumn_Filtered!$A471,Grades!$P:$P,"CVL",Grades!$J:$J,"=2",Grades!$I:$I,"="&amp;_xlfn.MINIFS(Grades!$I:$I,Grades!$A:$A,"="&amp;$A471))</f>
        <v>0</v>
      </c>
      <c r="S471">
        <f t="shared" si="127"/>
        <v>6</v>
      </c>
      <c r="T471">
        <f>COUNTIFS(Grades!$A:$A,"="&amp;Alumn_Filtered!$A471,Grades!$J:$J,"=2",Grades!$P:$P,"&gt;=0.5",Grades!$I:$I,"="&amp;_xlfn.MINIFS(Grades!$I:$I,Grades!$A:$A,"="&amp;$A471))</f>
        <v>3</v>
      </c>
      <c r="U471" s="28">
        <f t="shared" si="117"/>
        <v>0.5</v>
      </c>
      <c r="V471">
        <f>COUNTIFS(Grades!$A:$A,"="&amp;Alumn_Filtered!$A471,Grades!$J:$J,"=2",Grades!$P:$P,"&lt;0.5",Grades!$I:$I,"="&amp;_xlfn.MINIFS(Grades!$I:$I,Grades!$A:$A,"="&amp;$A471))</f>
        <v>3</v>
      </c>
      <c r="W471" s="28">
        <f t="shared" si="118"/>
        <v>0.5</v>
      </c>
      <c r="X471" s="28">
        <f>_xlfn.MAXIFS(Grades!$P:$P,Grades!$A:$A,"="&amp;Alumn_Filtered!$A471,Grades!$J:$J,"=2",Grades!$I:$I,"="&amp;_xlfn.MINIFS(Grades!$I:$I,Grades!$A:$A,"="&amp;$A471))</f>
        <v>0.6333333333333333</v>
      </c>
      <c r="Y471" s="28">
        <f>_xlfn.MINIFS(Grades!$P:$P,Grades!$A:$A,"="&amp;Alumn_Filtered!$A471,Grades!$J:$J,"=2",Grades!$I:$I,"="&amp;_xlfn.MINIFS(Grades!$I:$I,Grades!$A:$A,"="&amp;$A471))</f>
        <v>0.35000000000000003</v>
      </c>
      <c r="Z471" s="28">
        <f>IF(S471&lt;&gt;0,SUMIFS(Grades!$P:$P,Grades!$P:$P,"&gt;0",Grades!$A:$A,"="&amp;Alumn_Filtered!$A471,Grades!$J:$J,"=2",Grades!$I:$I,"="&amp;_xlfn.MINIFS(Grades!$I:$I,Grades!$A:$A,"="&amp;$A471))/COUNTIFS(Grades!P:P,"&lt;&gt;BAD",Grades!P:P,"&lt;&gt;DRP",Grades!P:P,"&lt;&gt;CVL",Grades!$A:$A,"="&amp;Alumn_Filtered!$A471,Grades!$J:$J,"=2",Grades!$I:$I,"="&amp;_xlfn.MINIFS(Grades!$I:$I,Grades!$A:$A,"="&amp;$A471)),0)</f>
        <v>0.51388888888888895</v>
      </c>
      <c r="AA471" s="28">
        <f t="shared" si="119"/>
        <v>-0.14999999999999991</v>
      </c>
      <c r="AB471">
        <f t="shared" ca="1" si="113"/>
        <v>20</v>
      </c>
      <c r="AC471" t="str">
        <f>LEFT(VLOOKUP($A471,Ingresos!$C:$X,5,FALSE),1)</f>
        <v>S</v>
      </c>
      <c r="AD471">
        <f t="shared" si="120"/>
        <v>1</v>
      </c>
      <c r="AE471" t="str">
        <f>LEFT(VLOOKUP($A471,Ingresos!$C:$X,6,FALSE),1)</f>
        <v>R</v>
      </c>
      <c r="AF471">
        <f t="shared" si="121"/>
        <v>1</v>
      </c>
      <c r="AG471">
        <f>VLOOKUP($A471,Ingresos!$C:$X,9,FALSE)</f>
        <v>523</v>
      </c>
      <c r="AH471" s="28">
        <f t="shared" si="122"/>
        <v>0.51053484602917343</v>
      </c>
      <c r="AI471">
        <f>VLOOKUP($A471,Ingresos!$C:$X,10,FALSE)</f>
        <v>530</v>
      </c>
      <c r="AJ471" s="28">
        <f t="shared" si="123"/>
        <v>0.52188006482982174</v>
      </c>
      <c r="AK471">
        <f>VLOOKUP($A471,Ingresos!$C:$X,11,FALSE)</f>
        <v>514</v>
      </c>
      <c r="AL471" s="28">
        <f t="shared" si="124"/>
        <v>0.49594813614262562</v>
      </c>
      <c r="AM471">
        <f>VLOOKUP($A471,Ingresos!$C:$X,12,FALSE)</f>
        <v>637</v>
      </c>
      <c r="AN471" s="28">
        <f t="shared" si="125"/>
        <v>0.6952998379254457</v>
      </c>
      <c r="AO471" t="str">
        <f>VLOOKUP($A471,Ingresos!$C:$X,18,FALSE)</f>
        <v>RM</v>
      </c>
      <c r="AP471">
        <f t="shared" si="128"/>
        <v>13</v>
      </c>
      <c r="AQ471" t="str">
        <f>VLOOKUP($A471,Ingresos!$C:$X,19,FALSE)</f>
        <v>H1</v>
      </c>
      <c r="AR471">
        <f t="shared" si="126"/>
        <v>1</v>
      </c>
      <c r="AS471">
        <f>VLOOKUP($A471,Ingresos!$C:$X,22,FALSE)</f>
        <v>11</v>
      </c>
    </row>
    <row r="472" spans="1:45" x14ac:dyDescent="0.25">
      <c r="A472">
        <v>197541733</v>
      </c>
      <c r="B472">
        <f>IF((_xlfn.MAXIFS(Grades!$I:$I,Grades!$A:$A,"="&amp;$A472)-_xlfn.MINIFS(Grades!$I:$I,Grades!$A:$A,"="&amp;$A472))=0,0,1)</f>
        <v>1</v>
      </c>
      <c r="C472">
        <f>COUNTIFS(Grades!$A:$A,"="&amp;Alumn_Filtered!$A472,Grades!$J:$J,"=1",Grades!$I:$I,"="&amp;_xlfn.MINIFS(Grades!$I:$I,Grades!$A:$A,"="&amp;$A472))</f>
        <v>6</v>
      </c>
      <c r="D472">
        <f>COUNTIFS(Grades!$A:$A,"="&amp;Alumn_Filtered!$A472,Grades!$P:$P,"=DRP",Grades!$J:$J,"=1",Grades!$I:$I,"="&amp;_xlfn.MINIFS(Grades!$I:$I,Grades!$A:$A,"="&amp;$A472))</f>
        <v>0</v>
      </c>
      <c r="E472">
        <f>COUNTIFS(Grades!$A:$A,"="&amp;Alumn_Filtered!$A472,Grades!$P:$P,"=BAD",Grades!$J:$J,"=1",Grades!$I:$I,"="&amp;_xlfn.MINIFS(Grades!$I:$I,Grades!$A:$A,"="&amp;$A472))</f>
        <v>0</v>
      </c>
      <c r="F472">
        <f>COUNTIFS(Grades!$A:$A,"="&amp;Alumn_Filtered!$A472,Grades!$P:$P,"CVL",Grades!$J:$J,"=1",Grades!$I:$I,"="&amp;_xlfn.MINIFS(Grades!$I:$I,Grades!$A:$A,"="&amp;$A472))</f>
        <v>0</v>
      </c>
      <c r="G472" s="30">
        <f t="shared" si="114"/>
        <v>6</v>
      </c>
      <c r="H472">
        <f>COUNTIFS(Grades!$A:$A,"="&amp;Alumn_Filtered!$A472,Grades!$J:$J,"=1",Grades!$P:$P,"&gt;=0.5",Grades!$I:$I,"="&amp;_xlfn.MINIFS(Grades!$I:$I,Grades!$A:$A,"="&amp;$A472))</f>
        <v>4</v>
      </c>
      <c r="I472" s="28">
        <f t="shared" si="115"/>
        <v>0.66666666666666663</v>
      </c>
      <c r="J472">
        <f>COUNTIFS(Grades!$A:$A,"="&amp;Alumn_Filtered!$A472,Grades!$J:$J,"=1",Grades!$P:$P,"&lt;0.5",Grades!$I:$I,"="&amp;_xlfn.MINIFS(Grades!$I:$I,Grades!$A:$A,"="&amp;$A472))</f>
        <v>2</v>
      </c>
      <c r="K472" s="28">
        <f t="shared" si="116"/>
        <v>0.33333333333333331</v>
      </c>
      <c r="L472" s="28">
        <f>_xlfn.MAXIFS(Grades!$P:$P,Grades!$A:$A,"="&amp;Alumn_Filtered!$A472,Grades!$J:$J,"=1",Grades!$I:$I,"="&amp;_xlfn.MINIFS(Grades!$I:$I,Grades!$A:$A,"="&amp;$A472))</f>
        <v>0.98333333333333339</v>
      </c>
      <c r="M472" s="28">
        <f>_xlfn.MINIFS(Grades!$P:$P,Grades!$A:$A,"="&amp;Alumn_Filtered!$A472,Grades!$J:$J,"=1",Grades!$I:$I,"="&amp;_xlfn.MINIFS(Grades!$I:$I,Grades!$A:$A,"="&amp;$A472))</f>
        <v>0.26666666666666666</v>
      </c>
      <c r="N472" s="28">
        <f>IF(G472&lt;&gt;0,SUMIFS(Grades!$P:$P,Grades!$P:$P,"&gt;0",Grades!$A:$A,"="&amp;Alumn_Filtered!$A472,Grades!$J:$J,"=1",Grades!$I:$I,"="&amp;_xlfn.MINIFS(Grades!$I:$I,Grades!$A:$A,"="&amp;$A472))/COUNTIFS(Grades!P:P,"&lt;&gt;BAD",Grades!P:P,"&lt;&gt;DRP",Grades!P:P,"&lt;&gt;CVL",Grades!$A:$A,"="&amp;Alumn_Filtered!$A472,Grades!$J:$J,"=1",Grades!$I:$I,"="&amp;_xlfn.MINIFS(Grades!$I:$I,Grades!$A:$A,"="&amp;$A472)),0)</f>
        <v>0.54999999999999993</v>
      </c>
      <c r="O472">
        <f>COUNTIFS(Grades!$A:$A,"="&amp;Alumn_Filtered!$A472,Grades!$J:$J,"=2",Grades!$I:$I,"="&amp;_xlfn.MINIFS(Grades!$I:$I,Grades!$A:$A,"="&amp;$A472))</f>
        <v>10</v>
      </c>
      <c r="P472">
        <f>COUNTIFS(Grades!$A:$A,"="&amp;Alumn_Filtered!$A472,Grades!$P:$P,"=DRP",Grades!$J:$J,"=2",Grades!$I:$I,"="&amp;_xlfn.MINIFS(Grades!$I:$I,Grades!$A:$A,"="&amp;$A472))</f>
        <v>3</v>
      </c>
      <c r="Q472">
        <f>COUNTIFS(Grades!$A:$A,"="&amp;Alumn_Filtered!$A472,Grades!$P:$P,"=BAD",Grades!$J:$J,"=2",Grades!$I:$I,"="&amp;_xlfn.MINIFS(Grades!$I:$I,Grades!$A:$A,"="&amp;$A472))</f>
        <v>0</v>
      </c>
      <c r="R472">
        <f>COUNTIFS(Grades!$A:$A,"="&amp;Alumn_Filtered!$A472,Grades!$P:$P,"CVL",Grades!$J:$J,"=2",Grades!$I:$I,"="&amp;_xlfn.MINIFS(Grades!$I:$I,Grades!$A:$A,"="&amp;$A472))</f>
        <v>0</v>
      </c>
      <c r="S472">
        <f t="shared" si="127"/>
        <v>7</v>
      </c>
      <c r="T472">
        <f>COUNTIFS(Grades!$A:$A,"="&amp;Alumn_Filtered!$A472,Grades!$J:$J,"=2",Grades!$P:$P,"&gt;=0.5",Grades!$I:$I,"="&amp;_xlfn.MINIFS(Grades!$I:$I,Grades!$A:$A,"="&amp;$A472))</f>
        <v>3</v>
      </c>
      <c r="U472" s="28">
        <f t="shared" si="117"/>
        <v>0.42857142857142855</v>
      </c>
      <c r="V472">
        <f>COUNTIFS(Grades!$A:$A,"="&amp;Alumn_Filtered!$A472,Grades!$J:$J,"=2",Grades!$P:$P,"&lt;0.5",Grades!$I:$I,"="&amp;_xlfn.MINIFS(Grades!$I:$I,Grades!$A:$A,"="&amp;$A472))</f>
        <v>4</v>
      </c>
      <c r="W472" s="28">
        <f t="shared" si="118"/>
        <v>0.5714285714285714</v>
      </c>
      <c r="X472" s="28">
        <f>_xlfn.MAXIFS(Grades!$P:$P,Grades!$A:$A,"="&amp;Alumn_Filtered!$A472,Grades!$J:$J,"=2",Grades!$I:$I,"="&amp;_xlfn.MINIFS(Grades!$I:$I,Grades!$A:$A,"="&amp;$A472))</f>
        <v>0.78333333333333333</v>
      </c>
      <c r="Y472" s="28">
        <f>_xlfn.MINIFS(Grades!$P:$P,Grades!$A:$A,"="&amp;Alumn_Filtered!$A472,Grades!$J:$J,"=2",Grades!$I:$I,"="&amp;_xlfn.MINIFS(Grades!$I:$I,Grades!$A:$A,"="&amp;$A472))</f>
        <v>0.33333333333333331</v>
      </c>
      <c r="Z472" s="28">
        <f>IF(S472&lt;&gt;0,SUMIFS(Grades!$P:$P,Grades!$P:$P,"&gt;0",Grades!$A:$A,"="&amp;Alumn_Filtered!$A472,Grades!$J:$J,"=2",Grades!$I:$I,"="&amp;_xlfn.MINIFS(Grades!$I:$I,Grades!$A:$A,"="&amp;$A472))/COUNTIFS(Grades!P:P,"&lt;&gt;BAD",Grades!P:P,"&lt;&gt;DRP",Grades!P:P,"&lt;&gt;CVL",Grades!$A:$A,"="&amp;Alumn_Filtered!$A472,Grades!$J:$J,"=2",Grades!$I:$I,"="&amp;_xlfn.MINIFS(Grades!$I:$I,Grades!$A:$A,"="&amp;$A472)),0)</f>
        <v>0.52619047619047621</v>
      </c>
      <c r="AA472" s="28">
        <f t="shared" si="119"/>
        <v>-2.3809523809523725E-2</v>
      </c>
      <c r="AB472">
        <f t="shared" ca="1" si="113"/>
        <v>20</v>
      </c>
      <c r="AC472" t="str">
        <f>LEFT(VLOOKUP($A472,Ingresos!$C:$X,5,FALSE),1)</f>
        <v>S</v>
      </c>
      <c r="AD472">
        <f t="shared" si="120"/>
        <v>1</v>
      </c>
      <c r="AE472" t="str">
        <f>LEFT(VLOOKUP($A472,Ingresos!$C:$X,6,FALSE),1)</f>
        <v>R</v>
      </c>
      <c r="AF472">
        <f t="shared" si="121"/>
        <v>1</v>
      </c>
      <c r="AG472">
        <f>VLOOKUP($A472,Ingresos!$C:$X,9,FALSE)</f>
        <v>528</v>
      </c>
      <c r="AH472" s="28">
        <f t="shared" si="122"/>
        <v>0.51863857374392219</v>
      </c>
      <c r="AI472">
        <f>VLOOKUP($A472,Ingresos!$C:$X,10,FALSE)</f>
        <v>528</v>
      </c>
      <c r="AJ472" s="28">
        <f t="shared" si="123"/>
        <v>0.51863857374392219</v>
      </c>
      <c r="AK472">
        <f>VLOOKUP($A472,Ingresos!$C:$X,11,FALSE)</f>
        <v>501</v>
      </c>
      <c r="AL472" s="28">
        <f t="shared" si="124"/>
        <v>0.47487844408427876</v>
      </c>
      <c r="AM472">
        <f>VLOOKUP($A472,Ingresos!$C:$X,12,FALSE)</f>
        <v>616</v>
      </c>
      <c r="AN472" s="28">
        <f t="shared" si="125"/>
        <v>0.66126418152350086</v>
      </c>
      <c r="AO472" t="str">
        <f>VLOOKUP($A472,Ingresos!$C:$X,18,FALSE)</f>
        <v>RM</v>
      </c>
      <c r="AP472">
        <f t="shared" si="128"/>
        <v>13</v>
      </c>
      <c r="AQ472" t="str">
        <f>VLOOKUP($A472,Ingresos!$C:$X,19,FALSE)</f>
        <v>H1</v>
      </c>
      <c r="AR472">
        <f t="shared" si="126"/>
        <v>1</v>
      </c>
      <c r="AS472">
        <f>VLOOKUP($A472,Ingresos!$C:$X,22,FALSE)</f>
        <v>7</v>
      </c>
    </row>
    <row r="473" spans="1:45" x14ac:dyDescent="0.25">
      <c r="A473">
        <v>197605154</v>
      </c>
      <c r="B473">
        <f>IF((_xlfn.MAXIFS(Grades!$I:$I,Grades!$A:$A,"="&amp;$A473)-_xlfn.MINIFS(Grades!$I:$I,Grades!$A:$A,"="&amp;$A473))=0,0,1)</f>
        <v>1</v>
      </c>
      <c r="C473">
        <f>COUNTIFS(Grades!$A:$A,"="&amp;Alumn_Filtered!$A473,Grades!$J:$J,"=1",Grades!$I:$I,"="&amp;_xlfn.MINIFS(Grades!$I:$I,Grades!$A:$A,"="&amp;$A473))</f>
        <v>6</v>
      </c>
      <c r="D473">
        <f>COUNTIFS(Grades!$A:$A,"="&amp;Alumn_Filtered!$A473,Grades!$P:$P,"=DRP",Grades!$J:$J,"=1",Grades!$I:$I,"="&amp;_xlfn.MINIFS(Grades!$I:$I,Grades!$A:$A,"="&amp;$A473))</f>
        <v>0</v>
      </c>
      <c r="E473">
        <f>COUNTIFS(Grades!$A:$A,"="&amp;Alumn_Filtered!$A473,Grades!$P:$P,"=BAD",Grades!$J:$J,"=1",Grades!$I:$I,"="&amp;_xlfn.MINIFS(Grades!$I:$I,Grades!$A:$A,"="&amp;$A473))</f>
        <v>0</v>
      </c>
      <c r="F473">
        <f>COUNTIFS(Grades!$A:$A,"="&amp;Alumn_Filtered!$A473,Grades!$P:$P,"CVL",Grades!$J:$J,"=1",Grades!$I:$I,"="&amp;_xlfn.MINIFS(Grades!$I:$I,Grades!$A:$A,"="&amp;$A473))</f>
        <v>0</v>
      </c>
      <c r="G473" s="30">
        <f t="shared" si="114"/>
        <v>6</v>
      </c>
      <c r="H473">
        <f>COUNTIFS(Grades!$A:$A,"="&amp;Alumn_Filtered!$A473,Grades!$J:$J,"=1",Grades!$P:$P,"&gt;=0.5",Grades!$I:$I,"="&amp;_xlfn.MINIFS(Grades!$I:$I,Grades!$A:$A,"="&amp;$A473))</f>
        <v>5</v>
      </c>
      <c r="I473" s="28">
        <f t="shared" si="115"/>
        <v>0.83333333333333337</v>
      </c>
      <c r="J473">
        <f>COUNTIFS(Grades!$A:$A,"="&amp;Alumn_Filtered!$A473,Grades!$J:$J,"=1",Grades!$P:$P,"&lt;0.5",Grades!$I:$I,"="&amp;_xlfn.MINIFS(Grades!$I:$I,Grades!$A:$A,"="&amp;$A473))</f>
        <v>1</v>
      </c>
      <c r="K473" s="28">
        <f t="shared" si="116"/>
        <v>0.16666666666666666</v>
      </c>
      <c r="L473" s="28">
        <f>_xlfn.MAXIFS(Grades!$P:$P,Grades!$A:$A,"="&amp;Alumn_Filtered!$A473,Grades!$J:$J,"=1",Grades!$I:$I,"="&amp;_xlfn.MINIFS(Grades!$I:$I,Grades!$A:$A,"="&amp;$A473))</f>
        <v>0.96666666666666667</v>
      </c>
      <c r="M473" s="28">
        <f>_xlfn.MINIFS(Grades!$P:$P,Grades!$A:$A,"="&amp;Alumn_Filtered!$A473,Grades!$J:$J,"=1",Grades!$I:$I,"="&amp;_xlfn.MINIFS(Grades!$I:$I,Grades!$A:$A,"="&amp;$A473))</f>
        <v>0.41666666666666669</v>
      </c>
      <c r="N473" s="28">
        <f>IF(G473&lt;&gt;0,SUMIFS(Grades!$P:$P,Grades!$P:$P,"&gt;0",Grades!$A:$A,"="&amp;Alumn_Filtered!$A473,Grades!$J:$J,"=1",Grades!$I:$I,"="&amp;_xlfn.MINIFS(Grades!$I:$I,Grades!$A:$A,"="&amp;$A473))/COUNTIFS(Grades!P:P,"&lt;&gt;BAD",Grades!P:P,"&lt;&gt;DRP",Grades!P:P,"&lt;&gt;CVL",Grades!$A:$A,"="&amp;Alumn_Filtered!$A473,Grades!$J:$J,"=1",Grades!$I:$I,"="&amp;_xlfn.MINIFS(Grades!$I:$I,Grades!$A:$A,"="&amp;$A473)),0)</f>
        <v>0.62777777777777788</v>
      </c>
      <c r="O473">
        <f>COUNTIFS(Grades!$A:$A,"="&amp;Alumn_Filtered!$A473,Grades!$J:$J,"=2",Grades!$I:$I,"="&amp;_xlfn.MINIFS(Grades!$I:$I,Grades!$A:$A,"="&amp;$A473))</f>
        <v>9</v>
      </c>
      <c r="P473">
        <f>COUNTIFS(Grades!$A:$A,"="&amp;Alumn_Filtered!$A473,Grades!$P:$P,"=DRP",Grades!$J:$J,"=2",Grades!$I:$I,"="&amp;_xlfn.MINIFS(Grades!$I:$I,Grades!$A:$A,"="&amp;$A473))</f>
        <v>2</v>
      </c>
      <c r="Q473">
        <f>COUNTIFS(Grades!$A:$A,"="&amp;Alumn_Filtered!$A473,Grades!$P:$P,"=BAD",Grades!$J:$J,"=2",Grades!$I:$I,"="&amp;_xlfn.MINIFS(Grades!$I:$I,Grades!$A:$A,"="&amp;$A473))</f>
        <v>0</v>
      </c>
      <c r="R473">
        <f>COUNTIFS(Grades!$A:$A,"="&amp;Alumn_Filtered!$A473,Grades!$P:$P,"CVL",Grades!$J:$J,"=2",Grades!$I:$I,"="&amp;_xlfn.MINIFS(Grades!$I:$I,Grades!$A:$A,"="&amp;$A473))</f>
        <v>0</v>
      </c>
      <c r="S473">
        <f t="shared" si="127"/>
        <v>7</v>
      </c>
      <c r="T473">
        <f>COUNTIFS(Grades!$A:$A,"="&amp;Alumn_Filtered!$A473,Grades!$J:$J,"=2",Grades!$P:$P,"&gt;=0.5",Grades!$I:$I,"="&amp;_xlfn.MINIFS(Grades!$I:$I,Grades!$A:$A,"="&amp;$A473))</f>
        <v>4</v>
      </c>
      <c r="U473" s="28">
        <f t="shared" si="117"/>
        <v>0.5714285714285714</v>
      </c>
      <c r="V473">
        <f>COUNTIFS(Grades!$A:$A,"="&amp;Alumn_Filtered!$A473,Grades!$J:$J,"=2",Grades!$P:$P,"&lt;0.5",Grades!$I:$I,"="&amp;_xlfn.MINIFS(Grades!$I:$I,Grades!$A:$A,"="&amp;$A473))</f>
        <v>3</v>
      </c>
      <c r="W473" s="28">
        <f t="shared" si="118"/>
        <v>0.42857142857142855</v>
      </c>
      <c r="X473" s="28">
        <f>_xlfn.MAXIFS(Grades!$P:$P,Grades!$A:$A,"="&amp;Alumn_Filtered!$A473,Grades!$J:$J,"=2",Grades!$I:$I,"="&amp;_xlfn.MINIFS(Grades!$I:$I,Grades!$A:$A,"="&amp;$A473))</f>
        <v>0.8833333333333333</v>
      </c>
      <c r="Y473" s="28">
        <f>_xlfn.MINIFS(Grades!$P:$P,Grades!$A:$A,"="&amp;Alumn_Filtered!$A473,Grades!$J:$J,"=2",Grades!$I:$I,"="&amp;_xlfn.MINIFS(Grades!$I:$I,Grades!$A:$A,"="&amp;$A473))</f>
        <v>0.33333333333333331</v>
      </c>
      <c r="Z473" s="28">
        <f>IF(S473&lt;&gt;0,SUMIFS(Grades!$P:$P,Grades!$P:$P,"&gt;0",Grades!$A:$A,"="&amp;Alumn_Filtered!$A473,Grades!$J:$J,"=2",Grades!$I:$I,"="&amp;_xlfn.MINIFS(Grades!$I:$I,Grades!$A:$A,"="&amp;$A473))/COUNTIFS(Grades!P:P,"&lt;&gt;BAD",Grades!P:P,"&lt;&gt;DRP",Grades!P:P,"&lt;&gt;CVL",Grades!$A:$A,"="&amp;Alumn_Filtered!$A473,Grades!$J:$J,"=2",Grades!$I:$I,"="&amp;_xlfn.MINIFS(Grades!$I:$I,Grades!$A:$A,"="&amp;$A473)),0)</f>
        <v>0.49523809523809526</v>
      </c>
      <c r="AA473" s="28">
        <f t="shared" si="119"/>
        <v>-0.13253968253968262</v>
      </c>
      <c r="AB473">
        <f t="shared" ca="1" si="113"/>
        <v>20</v>
      </c>
      <c r="AC473" t="str">
        <f>LEFT(VLOOKUP($A473,Ingresos!$C:$X,5,FALSE),1)</f>
        <v>S</v>
      </c>
      <c r="AD473">
        <f t="shared" si="120"/>
        <v>1</v>
      </c>
      <c r="AE473" t="str">
        <f>LEFT(VLOOKUP($A473,Ingresos!$C:$X,6,FALSE),1)</f>
        <v>R</v>
      </c>
      <c r="AF473">
        <f t="shared" si="121"/>
        <v>1</v>
      </c>
      <c r="AG473">
        <f>VLOOKUP($A473,Ingresos!$C:$X,9,FALSE)</f>
        <v>595</v>
      </c>
      <c r="AH473" s="28">
        <f t="shared" si="122"/>
        <v>0.62722852512155591</v>
      </c>
      <c r="AI473">
        <f>VLOOKUP($A473,Ingresos!$C:$X,10,FALSE)</f>
        <v>642</v>
      </c>
      <c r="AJ473" s="28">
        <f t="shared" si="123"/>
        <v>0.70340356564019446</v>
      </c>
      <c r="AK473">
        <f>VLOOKUP($A473,Ingresos!$C:$X,11,FALSE)</f>
        <v>514</v>
      </c>
      <c r="AL473" s="28">
        <f t="shared" si="124"/>
        <v>0.49594813614262562</v>
      </c>
      <c r="AM473">
        <f>VLOOKUP($A473,Ingresos!$C:$X,12,FALSE)</f>
        <v>552</v>
      </c>
      <c r="AN473" s="28">
        <f t="shared" si="125"/>
        <v>0.55753646677471635</v>
      </c>
      <c r="AO473" t="str">
        <f>VLOOKUP($A473,Ingresos!$C:$X,18,FALSE)</f>
        <v>RM</v>
      </c>
      <c r="AP473">
        <f t="shared" si="128"/>
        <v>13</v>
      </c>
      <c r="AQ473" t="str">
        <f>VLOOKUP($A473,Ingresos!$C:$X,19,FALSE)</f>
        <v>H1</v>
      </c>
      <c r="AR473">
        <f t="shared" si="126"/>
        <v>1</v>
      </c>
      <c r="AS473">
        <f>VLOOKUP($A473,Ingresos!$C:$X,22,FALSE)</f>
        <v>3</v>
      </c>
    </row>
    <row r="474" spans="1:45" x14ac:dyDescent="0.25">
      <c r="A474">
        <v>197703318</v>
      </c>
      <c r="B474">
        <f>IF((_xlfn.MAXIFS(Grades!$I:$I,Grades!$A:$A,"="&amp;$A474)-_xlfn.MINIFS(Grades!$I:$I,Grades!$A:$A,"="&amp;$A474))=0,0,1)</f>
        <v>1</v>
      </c>
      <c r="C474">
        <f>COUNTIFS(Grades!$A:$A,"="&amp;Alumn_Filtered!$A474,Grades!$J:$J,"=1",Grades!$I:$I,"="&amp;_xlfn.MINIFS(Grades!$I:$I,Grades!$A:$A,"="&amp;$A474))</f>
        <v>6</v>
      </c>
      <c r="D474">
        <f>COUNTIFS(Grades!$A:$A,"="&amp;Alumn_Filtered!$A474,Grades!$P:$P,"=DRP",Grades!$J:$J,"=1",Grades!$I:$I,"="&amp;_xlfn.MINIFS(Grades!$I:$I,Grades!$A:$A,"="&amp;$A474))</f>
        <v>0</v>
      </c>
      <c r="E474">
        <f>COUNTIFS(Grades!$A:$A,"="&amp;Alumn_Filtered!$A474,Grades!$P:$P,"=BAD",Grades!$J:$J,"=1",Grades!$I:$I,"="&amp;_xlfn.MINIFS(Grades!$I:$I,Grades!$A:$A,"="&amp;$A474))</f>
        <v>0</v>
      </c>
      <c r="F474">
        <f>COUNTIFS(Grades!$A:$A,"="&amp;Alumn_Filtered!$A474,Grades!$P:$P,"CVL",Grades!$J:$J,"=1",Grades!$I:$I,"="&amp;_xlfn.MINIFS(Grades!$I:$I,Grades!$A:$A,"="&amp;$A474))</f>
        <v>0</v>
      </c>
      <c r="G474" s="30">
        <f t="shared" si="114"/>
        <v>6</v>
      </c>
      <c r="H474">
        <f>COUNTIFS(Grades!$A:$A,"="&amp;Alumn_Filtered!$A474,Grades!$J:$J,"=1",Grades!$P:$P,"&gt;=0.5",Grades!$I:$I,"="&amp;_xlfn.MINIFS(Grades!$I:$I,Grades!$A:$A,"="&amp;$A474))</f>
        <v>6</v>
      </c>
      <c r="I474" s="28">
        <f t="shared" si="115"/>
        <v>1</v>
      </c>
      <c r="J474">
        <f>COUNTIFS(Grades!$A:$A,"="&amp;Alumn_Filtered!$A474,Grades!$J:$J,"=1",Grades!$P:$P,"&lt;0.5",Grades!$I:$I,"="&amp;_xlfn.MINIFS(Grades!$I:$I,Grades!$A:$A,"="&amp;$A474))</f>
        <v>0</v>
      </c>
      <c r="K474" s="28">
        <f t="shared" si="116"/>
        <v>0</v>
      </c>
      <c r="L474" s="28">
        <f>_xlfn.MAXIFS(Grades!$P:$P,Grades!$A:$A,"="&amp;Alumn_Filtered!$A474,Grades!$J:$J,"=1",Grades!$I:$I,"="&amp;_xlfn.MINIFS(Grades!$I:$I,Grades!$A:$A,"="&amp;$A474))</f>
        <v>0.85</v>
      </c>
      <c r="M474" s="28">
        <f>_xlfn.MINIFS(Grades!$P:$P,Grades!$A:$A,"="&amp;Alumn_Filtered!$A474,Grades!$J:$J,"=1",Grades!$I:$I,"="&amp;_xlfn.MINIFS(Grades!$I:$I,Grades!$A:$A,"="&amp;$A474))</f>
        <v>0.58333333333333337</v>
      </c>
      <c r="N474" s="28">
        <f>IF(G474&lt;&gt;0,SUMIFS(Grades!$P:$P,Grades!$P:$P,"&gt;0",Grades!$A:$A,"="&amp;Alumn_Filtered!$A474,Grades!$J:$J,"=1",Grades!$I:$I,"="&amp;_xlfn.MINIFS(Grades!$I:$I,Grades!$A:$A,"="&amp;$A474))/COUNTIFS(Grades!P:P,"&lt;&gt;BAD",Grades!P:P,"&lt;&gt;DRP",Grades!P:P,"&lt;&gt;CVL",Grades!$A:$A,"="&amp;Alumn_Filtered!$A474,Grades!$J:$J,"=1",Grades!$I:$I,"="&amp;_xlfn.MINIFS(Grades!$I:$I,Grades!$A:$A,"="&amp;$A474)),0)</f>
        <v>0.70000000000000007</v>
      </c>
      <c r="O474">
        <f>COUNTIFS(Grades!$A:$A,"="&amp;Alumn_Filtered!$A474,Grades!$J:$J,"=2",Grades!$I:$I,"="&amp;_xlfn.MINIFS(Grades!$I:$I,Grades!$A:$A,"="&amp;$A474))</f>
        <v>11</v>
      </c>
      <c r="P474">
        <f>COUNTIFS(Grades!$A:$A,"="&amp;Alumn_Filtered!$A474,Grades!$P:$P,"=DRP",Grades!$J:$J,"=2",Grades!$I:$I,"="&amp;_xlfn.MINIFS(Grades!$I:$I,Grades!$A:$A,"="&amp;$A474))</f>
        <v>1</v>
      </c>
      <c r="Q474">
        <f>COUNTIFS(Grades!$A:$A,"="&amp;Alumn_Filtered!$A474,Grades!$P:$P,"=BAD",Grades!$J:$J,"=2",Grades!$I:$I,"="&amp;_xlfn.MINIFS(Grades!$I:$I,Grades!$A:$A,"="&amp;$A474))</f>
        <v>0</v>
      </c>
      <c r="R474">
        <f>COUNTIFS(Grades!$A:$A,"="&amp;Alumn_Filtered!$A474,Grades!$P:$P,"CVL",Grades!$J:$J,"=2",Grades!$I:$I,"="&amp;_xlfn.MINIFS(Grades!$I:$I,Grades!$A:$A,"="&amp;$A474))</f>
        <v>4</v>
      </c>
      <c r="S474">
        <f t="shared" si="127"/>
        <v>6</v>
      </c>
      <c r="T474">
        <f>COUNTIFS(Grades!$A:$A,"="&amp;Alumn_Filtered!$A474,Grades!$J:$J,"=2",Grades!$P:$P,"&gt;=0.5",Grades!$I:$I,"="&amp;_xlfn.MINIFS(Grades!$I:$I,Grades!$A:$A,"="&amp;$A474))</f>
        <v>5</v>
      </c>
      <c r="U474" s="28">
        <f t="shared" si="117"/>
        <v>0.83333333333333337</v>
      </c>
      <c r="V474">
        <f>COUNTIFS(Grades!$A:$A,"="&amp;Alumn_Filtered!$A474,Grades!$J:$J,"=2",Grades!$P:$P,"&lt;0.5",Grades!$I:$I,"="&amp;_xlfn.MINIFS(Grades!$I:$I,Grades!$A:$A,"="&amp;$A474))</f>
        <v>1</v>
      </c>
      <c r="W474" s="28">
        <f t="shared" si="118"/>
        <v>0.16666666666666666</v>
      </c>
      <c r="X474" s="28">
        <f>_xlfn.MAXIFS(Grades!$P:$P,Grades!$A:$A,"="&amp;Alumn_Filtered!$A474,Grades!$J:$J,"=2",Grades!$I:$I,"="&amp;_xlfn.MINIFS(Grades!$I:$I,Grades!$A:$A,"="&amp;$A474))</f>
        <v>0.9</v>
      </c>
      <c r="Y474" s="28">
        <f>_xlfn.MINIFS(Grades!$P:$P,Grades!$A:$A,"="&amp;Alumn_Filtered!$A474,Grades!$J:$J,"=2",Grades!$I:$I,"="&amp;_xlfn.MINIFS(Grades!$I:$I,Grades!$A:$A,"="&amp;$A474))</f>
        <v>0.31666666666666665</v>
      </c>
      <c r="Z474" s="28">
        <f>IF(S474&lt;&gt;0,SUMIFS(Grades!$P:$P,Grades!$P:$P,"&gt;0",Grades!$A:$A,"="&amp;Alumn_Filtered!$A474,Grades!$J:$J,"=2",Grades!$I:$I,"="&amp;_xlfn.MINIFS(Grades!$I:$I,Grades!$A:$A,"="&amp;$A474))/COUNTIFS(Grades!P:P,"&lt;&gt;BAD",Grades!P:P,"&lt;&gt;DRP",Grades!P:P,"&lt;&gt;CVL",Grades!$A:$A,"="&amp;Alumn_Filtered!$A474,Grades!$J:$J,"=2",Grades!$I:$I,"="&amp;_xlfn.MINIFS(Grades!$I:$I,Grades!$A:$A,"="&amp;$A474)),0)</f>
        <v>0.64444444444444438</v>
      </c>
      <c r="AA474" s="28">
        <f t="shared" si="119"/>
        <v>-5.5555555555555691E-2</v>
      </c>
      <c r="AB474">
        <f t="shared" ca="1" si="113"/>
        <v>20</v>
      </c>
      <c r="AC474" t="str">
        <f>LEFT(VLOOKUP($A474,Ingresos!$C:$X,5,FALSE),1)</f>
        <v>S</v>
      </c>
      <c r="AD474">
        <f t="shared" si="120"/>
        <v>1</v>
      </c>
      <c r="AE474" t="str">
        <f>LEFT(VLOOKUP($A474,Ingresos!$C:$X,6,FALSE),1)</f>
        <v>R</v>
      </c>
      <c r="AF474">
        <f t="shared" si="121"/>
        <v>1</v>
      </c>
      <c r="AG474">
        <f>VLOOKUP($A474,Ingresos!$C:$X,9,FALSE)</f>
        <v>548</v>
      </c>
      <c r="AH474" s="28">
        <f t="shared" si="122"/>
        <v>0.55105348460291737</v>
      </c>
      <c r="AI474">
        <f>VLOOKUP($A474,Ingresos!$C:$X,10,FALSE)</f>
        <v>548</v>
      </c>
      <c r="AJ474" s="28">
        <f t="shared" si="123"/>
        <v>0.55105348460291737</v>
      </c>
      <c r="AK474">
        <f>VLOOKUP($A474,Ingresos!$C:$X,11,FALSE)</f>
        <v>590</v>
      </c>
      <c r="AL474" s="28">
        <f t="shared" si="124"/>
        <v>0.61912479740680715</v>
      </c>
      <c r="AM474">
        <f>VLOOKUP($A474,Ingresos!$C:$X,12,FALSE)</f>
        <v>641</v>
      </c>
      <c r="AN474" s="28">
        <f t="shared" si="125"/>
        <v>0.70178282009724469</v>
      </c>
      <c r="AO474" t="str">
        <f>VLOOKUP($A474,Ingresos!$C:$X,18,FALSE)</f>
        <v>IV</v>
      </c>
      <c r="AP474">
        <f t="shared" si="128"/>
        <v>4</v>
      </c>
      <c r="AQ474" t="str">
        <f>VLOOKUP($A474,Ingresos!$C:$X,19,FALSE)</f>
        <v>H1</v>
      </c>
      <c r="AR474">
        <f t="shared" si="126"/>
        <v>1</v>
      </c>
      <c r="AS474">
        <f>VLOOKUP($A474,Ingresos!$C:$X,22,FALSE)</f>
        <v>9</v>
      </c>
    </row>
    <row r="475" spans="1:45" x14ac:dyDescent="0.25">
      <c r="A475">
        <v>197835532</v>
      </c>
      <c r="B475">
        <f>IF((_xlfn.MAXIFS(Grades!$I:$I,Grades!$A:$A,"="&amp;$A475)-_xlfn.MINIFS(Grades!$I:$I,Grades!$A:$A,"="&amp;$A475))=0,0,1)</f>
        <v>0</v>
      </c>
      <c r="C475">
        <f>COUNTIFS(Grades!$A:$A,"="&amp;Alumn_Filtered!$A475,Grades!$J:$J,"=1",Grades!$I:$I,"="&amp;_xlfn.MINIFS(Grades!$I:$I,Grades!$A:$A,"="&amp;$A475))</f>
        <v>6</v>
      </c>
      <c r="D475">
        <f>COUNTIFS(Grades!$A:$A,"="&amp;Alumn_Filtered!$A475,Grades!$P:$P,"=DRP",Grades!$J:$J,"=1",Grades!$I:$I,"="&amp;_xlfn.MINIFS(Grades!$I:$I,Grades!$A:$A,"="&amp;$A475))</f>
        <v>0</v>
      </c>
      <c r="E475">
        <f>COUNTIFS(Grades!$A:$A,"="&amp;Alumn_Filtered!$A475,Grades!$P:$P,"=BAD",Grades!$J:$J,"=1",Grades!$I:$I,"="&amp;_xlfn.MINIFS(Grades!$I:$I,Grades!$A:$A,"="&amp;$A475))</f>
        <v>0</v>
      </c>
      <c r="F475">
        <f>COUNTIFS(Grades!$A:$A,"="&amp;Alumn_Filtered!$A475,Grades!$P:$P,"CVL",Grades!$J:$J,"=1",Grades!$I:$I,"="&amp;_xlfn.MINIFS(Grades!$I:$I,Grades!$A:$A,"="&amp;$A475))</f>
        <v>0</v>
      </c>
      <c r="G475" s="30">
        <f t="shared" si="114"/>
        <v>6</v>
      </c>
      <c r="H475">
        <f>COUNTIFS(Grades!$A:$A,"="&amp;Alumn_Filtered!$A475,Grades!$J:$J,"=1",Grades!$P:$P,"&gt;=0.5",Grades!$I:$I,"="&amp;_xlfn.MINIFS(Grades!$I:$I,Grades!$A:$A,"="&amp;$A475))</f>
        <v>3</v>
      </c>
      <c r="I475" s="28">
        <f t="shared" si="115"/>
        <v>0.5</v>
      </c>
      <c r="J475">
        <f>COUNTIFS(Grades!$A:$A,"="&amp;Alumn_Filtered!$A475,Grades!$J:$J,"=1",Grades!$P:$P,"&lt;0.5",Grades!$I:$I,"="&amp;_xlfn.MINIFS(Grades!$I:$I,Grades!$A:$A,"="&amp;$A475))</f>
        <v>3</v>
      </c>
      <c r="K475" s="28">
        <f t="shared" si="116"/>
        <v>0.5</v>
      </c>
      <c r="L475" s="28">
        <f>_xlfn.MAXIFS(Grades!$P:$P,Grades!$A:$A,"="&amp;Alumn_Filtered!$A475,Grades!$J:$J,"=1",Grades!$I:$I,"="&amp;_xlfn.MINIFS(Grades!$I:$I,Grades!$A:$A,"="&amp;$A475))</f>
        <v>0.85</v>
      </c>
      <c r="M475" s="28">
        <f>_xlfn.MINIFS(Grades!$P:$P,Grades!$A:$A,"="&amp;Alumn_Filtered!$A475,Grades!$J:$J,"=1",Grades!$I:$I,"="&amp;_xlfn.MINIFS(Grades!$I:$I,Grades!$A:$A,"="&amp;$A475))</f>
        <v>0.31666666666666665</v>
      </c>
      <c r="N475" s="28">
        <f>IF(G475&lt;&gt;0,SUMIFS(Grades!$P:$P,Grades!$P:$P,"&gt;0",Grades!$A:$A,"="&amp;Alumn_Filtered!$A475,Grades!$J:$J,"=1",Grades!$I:$I,"="&amp;_xlfn.MINIFS(Grades!$I:$I,Grades!$A:$A,"="&amp;$A475))/COUNTIFS(Grades!P:P,"&lt;&gt;BAD",Grades!P:P,"&lt;&gt;DRP",Grades!P:P,"&lt;&gt;CVL",Grades!$A:$A,"="&amp;Alumn_Filtered!$A475,Grades!$J:$J,"=1",Grades!$I:$I,"="&amp;_xlfn.MINIFS(Grades!$I:$I,Grades!$A:$A,"="&amp;$A475)),0)</f>
        <v>0.53333333333333333</v>
      </c>
      <c r="O475">
        <f>COUNTIFS(Grades!$A:$A,"="&amp;Alumn_Filtered!$A475,Grades!$J:$J,"=2",Grades!$I:$I,"="&amp;_xlfn.MINIFS(Grades!$I:$I,Grades!$A:$A,"="&amp;$A475))</f>
        <v>8</v>
      </c>
      <c r="P475">
        <f>COUNTIFS(Grades!$A:$A,"="&amp;Alumn_Filtered!$A475,Grades!$P:$P,"=DRP",Grades!$J:$J,"=2",Grades!$I:$I,"="&amp;_xlfn.MINIFS(Grades!$I:$I,Grades!$A:$A,"="&amp;$A475))</f>
        <v>1</v>
      </c>
      <c r="Q475">
        <f>COUNTIFS(Grades!$A:$A,"="&amp;Alumn_Filtered!$A475,Grades!$P:$P,"=BAD",Grades!$J:$J,"=2",Grades!$I:$I,"="&amp;_xlfn.MINIFS(Grades!$I:$I,Grades!$A:$A,"="&amp;$A475))</f>
        <v>0</v>
      </c>
      <c r="R475">
        <f>COUNTIFS(Grades!$A:$A,"="&amp;Alumn_Filtered!$A475,Grades!$P:$P,"CVL",Grades!$J:$J,"=2",Grades!$I:$I,"="&amp;_xlfn.MINIFS(Grades!$I:$I,Grades!$A:$A,"="&amp;$A475))</f>
        <v>0</v>
      </c>
      <c r="S475">
        <f t="shared" si="127"/>
        <v>7</v>
      </c>
      <c r="T475">
        <f>COUNTIFS(Grades!$A:$A,"="&amp;Alumn_Filtered!$A475,Grades!$J:$J,"=2",Grades!$P:$P,"&gt;=0.5",Grades!$I:$I,"="&amp;_xlfn.MINIFS(Grades!$I:$I,Grades!$A:$A,"="&amp;$A475))</f>
        <v>5</v>
      </c>
      <c r="U475" s="28">
        <f t="shared" si="117"/>
        <v>0.7142857142857143</v>
      </c>
      <c r="V475">
        <f>COUNTIFS(Grades!$A:$A,"="&amp;Alumn_Filtered!$A475,Grades!$J:$J,"=2",Grades!$P:$P,"&lt;0.5",Grades!$I:$I,"="&amp;_xlfn.MINIFS(Grades!$I:$I,Grades!$A:$A,"="&amp;$A475))</f>
        <v>2</v>
      </c>
      <c r="W475" s="28">
        <f t="shared" si="118"/>
        <v>0.2857142857142857</v>
      </c>
      <c r="X475" s="28">
        <f>_xlfn.MAXIFS(Grades!$P:$P,Grades!$A:$A,"="&amp;Alumn_Filtered!$A475,Grades!$J:$J,"=2",Grades!$I:$I,"="&amp;_xlfn.MINIFS(Grades!$I:$I,Grades!$A:$A,"="&amp;$A475))</f>
        <v>0.79999999999999993</v>
      </c>
      <c r="Y475" s="28">
        <f>_xlfn.MINIFS(Grades!$P:$P,Grades!$A:$A,"="&amp;Alumn_Filtered!$A475,Grades!$J:$J,"=2",Grades!$I:$I,"="&amp;_xlfn.MINIFS(Grades!$I:$I,Grades!$A:$A,"="&amp;$A475))</f>
        <v>0.25</v>
      </c>
      <c r="Z475" s="28">
        <f>IF(S475&lt;&gt;0,SUMIFS(Grades!$P:$P,Grades!$P:$P,"&gt;0",Grades!$A:$A,"="&amp;Alumn_Filtered!$A475,Grades!$J:$J,"=2",Grades!$I:$I,"="&amp;_xlfn.MINIFS(Grades!$I:$I,Grades!$A:$A,"="&amp;$A475))/COUNTIFS(Grades!P:P,"&lt;&gt;BAD",Grades!P:P,"&lt;&gt;DRP",Grades!P:P,"&lt;&gt;CVL",Grades!$A:$A,"="&amp;Alumn_Filtered!$A475,Grades!$J:$J,"=2",Grades!$I:$I,"="&amp;_xlfn.MINIFS(Grades!$I:$I,Grades!$A:$A,"="&amp;$A475)),0)</f>
        <v>0.5714285714285714</v>
      </c>
      <c r="AA475" s="28">
        <f t="shared" si="119"/>
        <v>3.8095238095238071E-2</v>
      </c>
      <c r="AB475">
        <f t="shared" ca="1" si="113"/>
        <v>20</v>
      </c>
      <c r="AC475" t="str">
        <f>LEFT(VLOOKUP($A475,Ingresos!$C:$X,5,FALSE),1)</f>
        <v>S</v>
      </c>
      <c r="AD475">
        <f t="shared" si="120"/>
        <v>1</v>
      </c>
      <c r="AE475" t="str">
        <f>LEFT(VLOOKUP($A475,Ingresos!$C:$X,6,FALSE),1)</f>
        <v>R</v>
      </c>
      <c r="AF475">
        <f t="shared" si="121"/>
        <v>1</v>
      </c>
      <c r="AG475">
        <f>VLOOKUP($A475,Ingresos!$C:$X,9,FALSE)</f>
        <v>528</v>
      </c>
      <c r="AH475" s="28">
        <f t="shared" si="122"/>
        <v>0.51863857374392219</v>
      </c>
      <c r="AI475">
        <f>VLOOKUP($A475,Ingresos!$C:$X,10,FALSE)</f>
        <v>528</v>
      </c>
      <c r="AJ475" s="28">
        <f t="shared" si="123"/>
        <v>0.51863857374392219</v>
      </c>
      <c r="AK475">
        <f>VLOOKUP($A475,Ingresos!$C:$X,11,FALSE)</f>
        <v>574</v>
      </c>
      <c r="AL475" s="28">
        <f t="shared" si="124"/>
        <v>0.59319286871961097</v>
      </c>
      <c r="AM475">
        <f>VLOOKUP($A475,Ingresos!$C:$X,12,FALSE)</f>
        <v>552</v>
      </c>
      <c r="AN475" s="28">
        <f t="shared" si="125"/>
        <v>0.55753646677471635</v>
      </c>
      <c r="AO475">
        <f>VLOOKUP($A475,Ingresos!$C:$X,18,FALSE)</f>
        <v>13</v>
      </c>
      <c r="AP475">
        <f t="shared" si="128"/>
        <v>13</v>
      </c>
      <c r="AQ475" t="str">
        <f>VLOOKUP($A475,Ingresos!$C:$X,19,FALSE)</f>
        <v>H1</v>
      </c>
      <c r="AR475">
        <f t="shared" si="126"/>
        <v>1</v>
      </c>
      <c r="AS475">
        <f>VLOOKUP($A475,Ingresos!$C:$X,22,FALSE)</f>
        <v>1</v>
      </c>
    </row>
    <row r="476" spans="1:45" x14ac:dyDescent="0.25">
      <c r="A476">
        <v>197850728</v>
      </c>
      <c r="B476">
        <f>IF((_xlfn.MAXIFS(Grades!$I:$I,Grades!$A:$A,"="&amp;$A476)-_xlfn.MINIFS(Grades!$I:$I,Grades!$A:$A,"="&amp;$A476))=0,0,1)</f>
        <v>1</v>
      </c>
      <c r="C476">
        <f>COUNTIFS(Grades!$A:$A,"="&amp;Alumn_Filtered!$A476,Grades!$J:$J,"=1",Grades!$I:$I,"="&amp;_xlfn.MINIFS(Grades!$I:$I,Grades!$A:$A,"="&amp;$A476))</f>
        <v>6</v>
      </c>
      <c r="D476">
        <f>COUNTIFS(Grades!$A:$A,"="&amp;Alumn_Filtered!$A476,Grades!$P:$P,"=DRP",Grades!$J:$J,"=1",Grades!$I:$I,"="&amp;_xlfn.MINIFS(Grades!$I:$I,Grades!$A:$A,"="&amp;$A476))</f>
        <v>0</v>
      </c>
      <c r="E476">
        <f>COUNTIFS(Grades!$A:$A,"="&amp;Alumn_Filtered!$A476,Grades!$P:$P,"=BAD",Grades!$J:$J,"=1",Grades!$I:$I,"="&amp;_xlfn.MINIFS(Grades!$I:$I,Grades!$A:$A,"="&amp;$A476))</f>
        <v>0</v>
      </c>
      <c r="F476">
        <f>COUNTIFS(Grades!$A:$A,"="&amp;Alumn_Filtered!$A476,Grades!$P:$P,"CVL",Grades!$J:$J,"=1",Grades!$I:$I,"="&amp;_xlfn.MINIFS(Grades!$I:$I,Grades!$A:$A,"="&amp;$A476))</f>
        <v>0</v>
      </c>
      <c r="G476" s="30">
        <f t="shared" si="114"/>
        <v>6</v>
      </c>
      <c r="H476">
        <f>COUNTIFS(Grades!$A:$A,"="&amp;Alumn_Filtered!$A476,Grades!$J:$J,"=1",Grades!$P:$P,"&gt;=0.5",Grades!$I:$I,"="&amp;_xlfn.MINIFS(Grades!$I:$I,Grades!$A:$A,"="&amp;$A476))</f>
        <v>5</v>
      </c>
      <c r="I476" s="28">
        <f t="shared" si="115"/>
        <v>0.83333333333333337</v>
      </c>
      <c r="J476">
        <f>COUNTIFS(Grades!$A:$A,"="&amp;Alumn_Filtered!$A476,Grades!$J:$J,"=1",Grades!$P:$P,"&lt;0.5",Grades!$I:$I,"="&amp;_xlfn.MINIFS(Grades!$I:$I,Grades!$A:$A,"="&amp;$A476))</f>
        <v>1</v>
      </c>
      <c r="K476" s="28">
        <f t="shared" si="116"/>
        <v>0.16666666666666666</v>
      </c>
      <c r="L476" s="28">
        <f>_xlfn.MAXIFS(Grades!$P:$P,Grades!$A:$A,"="&amp;Alumn_Filtered!$A476,Grades!$J:$J,"=1",Grades!$I:$I,"="&amp;_xlfn.MINIFS(Grades!$I:$I,Grades!$A:$A,"="&amp;$A476))</f>
        <v>0.8666666666666667</v>
      </c>
      <c r="M476" s="28">
        <f>_xlfn.MINIFS(Grades!$P:$P,Grades!$A:$A,"="&amp;Alumn_Filtered!$A476,Grades!$J:$J,"=1",Grades!$I:$I,"="&amp;_xlfn.MINIFS(Grades!$I:$I,Grades!$A:$A,"="&amp;$A476))</f>
        <v>0.3666666666666667</v>
      </c>
      <c r="N476" s="28">
        <f>IF(G476&lt;&gt;0,SUMIFS(Grades!$P:$P,Grades!$P:$P,"&gt;0",Grades!$A:$A,"="&amp;Alumn_Filtered!$A476,Grades!$J:$J,"=1",Grades!$I:$I,"="&amp;_xlfn.MINIFS(Grades!$I:$I,Grades!$A:$A,"="&amp;$A476))/COUNTIFS(Grades!P:P,"&lt;&gt;BAD",Grades!P:P,"&lt;&gt;DRP",Grades!P:P,"&lt;&gt;CVL",Grades!$A:$A,"="&amp;Alumn_Filtered!$A476,Grades!$J:$J,"=1",Grades!$I:$I,"="&amp;_xlfn.MINIFS(Grades!$I:$I,Grades!$A:$A,"="&amp;$A476)),0)</f>
        <v>0.67500000000000016</v>
      </c>
      <c r="O476">
        <f>COUNTIFS(Grades!$A:$A,"="&amp;Alumn_Filtered!$A476,Grades!$J:$J,"=2",Grades!$I:$I,"="&amp;_xlfn.MINIFS(Grades!$I:$I,Grades!$A:$A,"="&amp;$A476))</f>
        <v>5</v>
      </c>
      <c r="P476">
        <f>COUNTIFS(Grades!$A:$A,"="&amp;Alumn_Filtered!$A476,Grades!$P:$P,"=DRP",Grades!$J:$J,"=2",Grades!$I:$I,"="&amp;_xlfn.MINIFS(Grades!$I:$I,Grades!$A:$A,"="&amp;$A476))</f>
        <v>0</v>
      </c>
      <c r="Q476">
        <f>COUNTIFS(Grades!$A:$A,"="&amp;Alumn_Filtered!$A476,Grades!$P:$P,"=BAD",Grades!$J:$J,"=2",Grades!$I:$I,"="&amp;_xlfn.MINIFS(Grades!$I:$I,Grades!$A:$A,"="&amp;$A476))</f>
        <v>0</v>
      </c>
      <c r="R476">
        <f>COUNTIFS(Grades!$A:$A,"="&amp;Alumn_Filtered!$A476,Grades!$P:$P,"CVL",Grades!$J:$J,"=2",Grades!$I:$I,"="&amp;_xlfn.MINIFS(Grades!$I:$I,Grades!$A:$A,"="&amp;$A476))</f>
        <v>0</v>
      </c>
      <c r="S476">
        <f t="shared" si="127"/>
        <v>5</v>
      </c>
      <c r="T476">
        <f>COUNTIFS(Grades!$A:$A,"="&amp;Alumn_Filtered!$A476,Grades!$J:$J,"=2",Grades!$P:$P,"&gt;=0.5",Grades!$I:$I,"="&amp;_xlfn.MINIFS(Grades!$I:$I,Grades!$A:$A,"="&amp;$A476))</f>
        <v>5</v>
      </c>
      <c r="U476" s="28">
        <f t="shared" si="117"/>
        <v>1</v>
      </c>
      <c r="V476">
        <f>COUNTIFS(Grades!$A:$A,"="&amp;Alumn_Filtered!$A476,Grades!$J:$J,"=2",Grades!$P:$P,"&lt;0.5",Grades!$I:$I,"="&amp;_xlfn.MINIFS(Grades!$I:$I,Grades!$A:$A,"="&amp;$A476))</f>
        <v>0</v>
      </c>
      <c r="W476" s="28">
        <f t="shared" si="118"/>
        <v>0</v>
      </c>
      <c r="X476" s="28">
        <f>_xlfn.MAXIFS(Grades!$P:$P,Grades!$A:$A,"="&amp;Alumn_Filtered!$A476,Grades!$J:$J,"=2",Grades!$I:$I,"="&amp;_xlfn.MINIFS(Grades!$I:$I,Grades!$A:$A,"="&amp;$A476))</f>
        <v>0.6</v>
      </c>
      <c r="Y476" s="28">
        <f>_xlfn.MINIFS(Grades!$P:$P,Grades!$A:$A,"="&amp;Alumn_Filtered!$A476,Grades!$J:$J,"=2",Grades!$I:$I,"="&amp;_xlfn.MINIFS(Grades!$I:$I,Grades!$A:$A,"="&amp;$A476))</f>
        <v>0.5</v>
      </c>
      <c r="Z476" s="28">
        <f>IF(S476&lt;&gt;0,SUMIFS(Grades!$P:$P,Grades!$P:$P,"&gt;0",Grades!$A:$A,"="&amp;Alumn_Filtered!$A476,Grades!$J:$J,"=2",Grades!$I:$I,"="&amp;_xlfn.MINIFS(Grades!$I:$I,Grades!$A:$A,"="&amp;$A476))/COUNTIFS(Grades!P:P,"&lt;&gt;BAD",Grades!P:P,"&lt;&gt;DRP",Grades!P:P,"&lt;&gt;CVL",Grades!$A:$A,"="&amp;Alumn_Filtered!$A476,Grades!$J:$J,"=2",Grades!$I:$I,"="&amp;_xlfn.MINIFS(Grades!$I:$I,Grades!$A:$A,"="&amp;$A476)),0)</f>
        <v>0.54666666666666675</v>
      </c>
      <c r="AA476" s="28">
        <f t="shared" si="119"/>
        <v>-0.12833333333333341</v>
      </c>
      <c r="AB476">
        <f t="shared" ca="1" si="113"/>
        <v>20</v>
      </c>
      <c r="AC476" t="str">
        <f>LEFT(VLOOKUP($A476,Ingresos!$C:$X,5,FALSE),1)</f>
        <v>S</v>
      </c>
      <c r="AD476">
        <f t="shared" si="120"/>
        <v>1</v>
      </c>
      <c r="AE476" t="str">
        <f>LEFT(VLOOKUP($A476,Ingresos!$C:$X,6,FALSE),1)</f>
        <v>R</v>
      </c>
      <c r="AF476">
        <f t="shared" si="121"/>
        <v>1</v>
      </c>
      <c r="AG476">
        <f>VLOOKUP($A476,Ingresos!$C:$X,9,FALSE)</f>
        <v>517</v>
      </c>
      <c r="AH476" s="28">
        <f t="shared" si="122"/>
        <v>0.50081037277147489</v>
      </c>
      <c r="AI476">
        <f>VLOOKUP($A476,Ingresos!$C:$X,10,FALSE)</f>
        <v>517</v>
      </c>
      <c r="AJ476" s="28">
        <f t="shared" si="123"/>
        <v>0.50081037277147489</v>
      </c>
      <c r="AK476">
        <f>VLOOKUP($A476,Ingresos!$C:$X,11,FALSE)</f>
        <v>543</v>
      </c>
      <c r="AL476" s="28">
        <f t="shared" si="124"/>
        <v>0.5429497568881686</v>
      </c>
      <c r="AM476">
        <f>VLOOKUP($A476,Ingresos!$C:$X,12,FALSE)</f>
        <v>686</v>
      </c>
      <c r="AN476" s="28">
        <f t="shared" si="125"/>
        <v>0.77471636952998379</v>
      </c>
      <c r="AO476" t="str">
        <f>VLOOKUP($A476,Ingresos!$C:$X,18,FALSE)</f>
        <v>RM</v>
      </c>
      <c r="AP476">
        <f t="shared" si="128"/>
        <v>13</v>
      </c>
      <c r="AQ476" t="str">
        <f>VLOOKUP($A476,Ingresos!$C:$X,19,FALSE)</f>
        <v>H1</v>
      </c>
      <c r="AR476">
        <f t="shared" si="126"/>
        <v>1</v>
      </c>
      <c r="AS476">
        <f>VLOOKUP($A476,Ingresos!$C:$X,22,FALSE)</f>
        <v>9</v>
      </c>
    </row>
    <row r="477" spans="1:45" x14ac:dyDescent="0.25">
      <c r="A477">
        <v>197875496</v>
      </c>
      <c r="B477">
        <f>IF((_xlfn.MAXIFS(Grades!$I:$I,Grades!$A:$A,"="&amp;$A477)-_xlfn.MINIFS(Grades!$I:$I,Grades!$A:$A,"="&amp;$A477))=0,0,1)</f>
        <v>0</v>
      </c>
      <c r="C477">
        <f>COUNTIFS(Grades!$A:$A,"="&amp;Alumn_Filtered!$A477,Grades!$J:$J,"=1",Grades!$I:$I,"="&amp;_xlfn.MINIFS(Grades!$I:$I,Grades!$A:$A,"="&amp;$A477))</f>
        <v>6</v>
      </c>
      <c r="D477">
        <f>COUNTIFS(Grades!$A:$A,"="&amp;Alumn_Filtered!$A477,Grades!$P:$P,"=DRP",Grades!$J:$J,"=1",Grades!$I:$I,"="&amp;_xlfn.MINIFS(Grades!$I:$I,Grades!$A:$A,"="&amp;$A477))</f>
        <v>0</v>
      </c>
      <c r="E477">
        <f>COUNTIFS(Grades!$A:$A,"="&amp;Alumn_Filtered!$A477,Grades!$P:$P,"=BAD",Grades!$J:$J,"=1",Grades!$I:$I,"="&amp;_xlfn.MINIFS(Grades!$I:$I,Grades!$A:$A,"="&amp;$A477))</f>
        <v>0</v>
      </c>
      <c r="F477">
        <f>COUNTIFS(Grades!$A:$A,"="&amp;Alumn_Filtered!$A477,Grades!$P:$P,"CVL",Grades!$J:$J,"=1",Grades!$I:$I,"="&amp;_xlfn.MINIFS(Grades!$I:$I,Grades!$A:$A,"="&amp;$A477))</f>
        <v>0</v>
      </c>
      <c r="G477" s="30">
        <f t="shared" si="114"/>
        <v>6</v>
      </c>
      <c r="H477">
        <f>COUNTIFS(Grades!$A:$A,"="&amp;Alumn_Filtered!$A477,Grades!$J:$J,"=1",Grades!$P:$P,"&gt;=0.5",Grades!$I:$I,"="&amp;_xlfn.MINIFS(Grades!$I:$I,Grades!$A:$A,"="&amp;$A477))</f>
        <v>2</v>
      </c>
      <c r="I477" s="28">
        <f t="shared" si="115"/>
        <v>0.33333333333333331</v>
      </c>
      <c r="J477">
        <f>COUNTIFS(Grades!$A:$A,"="&amp;Alumn_Filtered!$A477,Grades!$J:$J,"=1",Grades!$P:$P,"&lt;0.5",Grades!$I:$I,"="&amp;_xlfn.MINIFS(Grades!$I:$I,Grades!$A:$A,"="&amp;$A477))</f>
        <v>4</v>
      </c>
      <c r="K477" s="28">
        <f t="shared" si="116"/>
        <v>0.66666666666666663</v>
      </c>
      <c r="L477" s="28">
        <f>_xlfn.MAXIFS(Grades!$P:$P,Grades!$A:$A,"="&amp;Alumn_Filtered!$A477,Grades!$J:$J,"=1",Grades!$I:$I,"="&amp;_xlfn.MINIFS(Grades!$I:$I,Grades!$A:$A,"="&amp;$A477))</f>
        <v>0.70000000000000007</v>
      </c>
      <c r="M477" s="28">
        <f>_xlfn.MINIFS(Grades!$P:$P,Grades!$A:$A,"="&amp;Alumn_Filtered!$A477,Grades!$J:$J,"=1",Grades!$I:$I,"="&amp;_xlfn.MINIFS(Grades!$I:$I,Grades!$A:$A,"="&amp;$A477))</f>
        <v>0.26666666666666666</v>
      </c>
      <c r="N477" s="28">
        <f>IF(G477&lt;&gt;0,SUMIFS(Grades!$P:$P,Grades!$P:$P,"&gt;0",Grades!$A:$A,"="&amp;Alumn_Filtered!$A477,Grades!$J:$J,"=1",Grades!$I:$I,"="&amp;_xlfn.MINIFS(Grades!$I:$I,Grades!$A:$A,"="&amp;$A477))/COUNTIFS(Grades!P:P,"&lt;&gt;BAD",Grades!P:P,"&lt;&gt;DRP",Grades!P:P,"&lt;&gt;CVL",Grades!$A:$A,"="&amp;Alumn_Filtered!$A477,Grades!$J:$J,"=1",Grades!$I:$I,"="&amp;_xlfn.MINIFS(Grades!$I:$I,Grades!$A:$A,"="&amp;$A477)),0)</f>
        <v>0.44722222222222224</v>
      </c>
      <c r="O477">
        <f>COUNTIFS(Grades!$A:$A,"="&amp;Alumn_Filtered!$A477,Grades!$J:$J,"=2",Grades!$I:$I,"="&amp;_xlfn.MINIFS(Grades!$I:$I,Grades!$A:$A,"="&amp;$A477))</f>
        <v>4</v>
      </c>
      <c r="P477">
        <f>COUNTIFS(Grades!$A:$A,"="&amp;Alumn_Filtered!$A477,Grades!$P:$P,"=DRP",Grades!$J:$J,"=2",Grades!$I:$I,"="&amp;_xlfn.MINIFS(Grades!$I:$I,Grades!$A:$A,"="&amp;$A477))</f>
        <v>0</v>
      </c>
      <c r="Q477">
        <f>COUNTIFS(Grades!$A:$A,"="&amp;Alumn_Filtered!$A477,Grades!$P:$P,"=BAD",Grades!$J:$J,"=2",Grades!$I:$I,"="&amp;_xlfn.MINIFS(Grades!$I:$I,Grades!$A:$A,"="&amp;$A477))</f>
        <v>0</v>
      </c>
      <c r="R477">
        <f>COUNTIFS(Grades!$A:$A,"="&amp;Alumn_Filtered!$A477,Grades!$P:$P,"CVL",Grades!$J:$J,"=2",Grades!$I:$I,"="&amp;_xlfn.MINIFS(Grades!$I:$I,Grades!$A:$A,"="&amp;$A477))</f>
        <v>0</v>
      </c>
      <c r="S477">
        <f t="shared" si="127"/>
        <v>4</v>
      </c>
      <c r="T477">
        <f>COUNTIFS(Grades!$A:$A,"="&amp;Alumn_Filtered!$A477,Grades!$J:$J,"=2",Grades!$P:$P,"&gt;=0.5",Grades!$I:$I,"="&amp;_xlfn.MINIFS(Grades!$I:$I,Grades!$A:$A,"="&amp;$A477))</f>
        <v>3</v>
      </c>
      <c r="U477" s="28">
        <f t="shared" si="117"/>
        <v>0.75</v>
      </c>
      <c r="V477">
        <f>COUNTIFS(Grades!$A:$A,"="&amp;Alumn_Filtered!$A477,Grades!$J:$J,"=2",Grades!$P:$P,"&lt;0.5",Grades!$I:$I,"="&amp;_xlfn.MINIFS(Grades!$I:$I,Grades!$A:$A,"="&amp;$A477))</f>
        <v>1</v>
      </c>
      <c r="W477" s="28">
        <f t="shared" si="118"/>
        <v>0.25</v>
      </c>
      <c r="X477" s="28">
        <f>_xlfn.MAXIFS(Grades!$P:$P,Grades!$A:$A,"="&amp;Alumn_Filtered!$A477,Grades!$J:$J,"=2",Grades!$I:$I,"="&amp;_xlfn.MINIFS(Grades!$I:$I,Grades!$A:$A,"="&amp;$A477))</f>
        <v>0.78333333333333333</v>
      </c>
      <c r="Y477" s="28">
        <f>_xlfn.MINIFS(Grades!$P:$P,Grades!$A:$A,"="&amp;Alumn_Filtered!$A477,Grades!$J:$J,"=2",Grades!$I:$I,"="&amp;_xlfn.MINIFS(Grades!$I:$I,Grades!$A:$A,"="&amp;$A477))</f>
        <v>0.41666666666666669</v>
      </c>
      <c r="Z477" s="28">
        <f>IF(S477&lt;&gt;0,SUMIFS(Grades!$P:$P,Grades!$P:$P,"&gt;0",Grades!$A:$A,"="&amp;Alumn_Filtered!$A477,Grades!$J:$J,"=2",Grades!$I:$I,"="&amp;_xlfn.MINIFS(Grades!$I:$I,Grades!$A:$A,"="&amp;$A477))/COUNTIFS(Grades!P:P,"&lt;&gt;BAD",Grades!P:P,"&lt;&gt;DRP",Grades!P:P,"&lt;&gt;CVL",Grades!$A:$A,"="&amp;Alumn_Filtered!$A477,Grades!$J:$J,"=2",Grades!$I:$I,"="&amp;_xlfn.MINIFS(Grades!$I:$I,Grades!$A:$A,"="&amp;$A477)),0)</f>
        <v>0.6</v>
      </c>
      <c r="AA477" s="28">
        <f t="shared" si="119"/>
        <v>0.15277777777777773</v>
      </c>
      <c r="AB477">
        <f t="shared" ca="1" si="113"/>
        <v>20</v>
      </c>
      <c r="AC477" t="str">
        <f>LEFT(VLOOKUP($A477,Ingresos!$C:$X,5,FALSE),1)</f>
        <v>S</v>
      </c>
      <c r="AD477">
        <f t="shared" si="120"/>
        <v>1</v>
      </c>
      <c r="AE477" t="str">
        <f>LEFT(VLOOKUP($A477,Ingresos!$C:$X,6,FALSE),1)</f>
        <v>R</v>
      </c>
      <c r="AF477">
        <f t="shared" si="121"/>
        <v>1</v>
      </c>
      <c r="AG477">
        <f>VLOOKUP($A477,Ingresos!$C:$X,9,FALSE)</f>
        <v>647</v>
      </c>
      <c r="AH477" s="28">
        <f t="shared" si="122"/>
        <v>0.71150729335494323</v>
      </c>
      <c r="AI477">
        <f>VLOOKUP($A477,Ingresos!$C:$X,10,FALSE)</f>
        <v>721</v>
      </c>
      <c r="AJ477" s="28">
        <f t="shared" si="123"/>
        <v>0.83144246353322526</v>
      </c>
      <c r="AK477">
        <f>VLOOKUP($A477,Ingresos!$C:$X,11,FALSE)</f>
        <v>537</v>
      </c>
      <c r="AL477" s="28">
        <f t="shared" si="124"/>
        <v>0.53322528363047006</v>
      </c>
      <c r="AM477">
        <f>VLOOKUP($A477,Ingresos!$C:$X,12,FALSE)</f>
        <v>525</v>
      </c>
      <c r="AN477" s="28">
        <f t="shared" si="125"/>
        <v>0.51377633711507298</v>
      </c>
      <c r="AO477" t="str">
        <f>VLOOKUP($A477,Ingresos!$C:$X,18,FALSE)</f>
        <v>RM</v>
      </c>
      <c r="AP477">
        <f t="shared" si="128"/>
        <v>13</v>
      </c>
      <c r="AQ477" t="str">
        <f>VLOOKUP($A477,Ingresos!$C:$X,19,FALSE)</f>
        <v>T2</v>
      </c>
      <c r="AR477">
        <f t="shared" si="126"/>
        <v>4</v>
      </c>
      <c r="AS477">
        <f>VLOOKUP($A477,Ingresos!$C:$X,22,FALSE)</f>
        <v>5</v>
      </c>
    </row>
    <row r="478" spans="1:45" x14ac:dyDescent="0.25">
      <c r="A478">
        <v>197895195</v>
      </c>
      <c r="B478">
        <f>IF((_xlfn.MAXIFS(Grades!$I:$I,Grades!$A:$A,"="&amp;$A478)-_xlfn.MINIFS(Grades!$I:$I,Grades!$A:$A,"="&amp;$A478))=0,0,1)</f>
        <v>1</v>
      </c>
      <c r="C478">
        <f>COUNTIFS(Grades!$A:$A,"="&amp;Alumn_Filtered!$A478,Grades!$J:$J,"=1",Grades!$I:$I,"="&amp;_xlfn.MINIFS(Grades!$I:$I,Grades!$A:$A,"="&amp;$A478))</f>
        <v>6</v>
      </c>
      <c r="D478">
        <f>COUNTIFS(Grades!$A:$A,"="&amp;Alumn_Filtered!$A478,Grades!$P:$P,"=DRP",Grades!$J:$J,"=1",Grades!$I:$I,"="&amp;_xlfn.MINIFS(Grades!$I:$I,Grades!$A:$A,"="&amp;$A478))</f>
        <v>0</v>
      </c>
      <c r="E478">
        <f>COUNTIFS(Grades!$A:$A,"="&amp;Alumn_Filtered!$A478,Grades!$P:$P,"=BAD",Grades!$J:$J,"=1",Grades!$I:$I,"="&amp;_xlfn.MINIFS(Grades!$I:$I,Grades!$A:$A,"="&amp;$A478))</f>
        <v>0</v>
      </c>
      <c r="F478">
        <f>COUNTIFS(Grades!$A:$A,"="&amp;Alumn_Filtered!$A478,Grades!$P:$P,"CVL",Grades!$J:$J,"=1",Grades!$I:$I,"="&amp;_xlfn.MINIFS(Grades!$I:$I,Grades!$A:$A,"="&amp;$A478))</f>
        <v>0</v>
      </c>
      <c r="G478" s="30">
        <f t="shared" si="114"/>
        <v>6</v>
      </c>
      <c r="H478">
        <f>COUNTIFS(Grades!$A:$A,"="&amp;Alumn_Filtered!$A478,Grades!$J:$J,"=1",Grades!$P:$P,"&gt;=0.5",Grades!$I:$I,"="&amp;_xlfn.MINIFS(Grades!$I:$I,Grades!$A:$A,"="&amp;$A478))</f>
        <v>5</v>
      </c>
      <c r="I478" s="28">
        <f t="shared" si="115"/>
        <v>0.83333333333333337</v>
      </c>
      <c r="J478">
        <f>COUNTIFS(Grades!$A:$A,"="&amp;Alumn_Filtered!$A478,Grades!$J:$J,"=1",Grades!$P:$P,"&lt;0.5",Grades!$I:$I,"="&amp;_xlfn.MINIFS(Grades!$I:$I,Grades!$A:$A,"="&amp;$A478))</f>
        <v>1</v>
      </c>
      <c r="K478" s="28">
        <f t="shared" si="116"/>
        <v>0.16666666666666666</v>
      </c>
      <c r="L478" s="28">
        <f>_xlfn.MAXIFS(Grades!$P:$P,Grades!$A:$A,"="&amp;Alumn_Filtered!$A478,Grades!$J:$J,"=1",Grades!$I:$I,"="&amp;_xlfn.MINIFS(Grades!$I:$I,Grades!$A:$A,"="&amp;$A478))</f>
        <v>0.78333333333333333</v>
      </c>
      <c r="M478" s="28">
        <f>_xlfn.MINIFS(Grades!$P:$P,Grades!$A:$A,"="&amp;Alumn_Filtered!$A478,Grades!$J:$J,"=1",Grades!$I:$I,"="&amp;_xlfn.MINIFS(Grades!$I:$I,Grades!$A:$A,"="&amp;$A478))</f>
        <v>0.3666666666666667</v>
      </c>
      <c r="N478" s="28">
        <f>IF(G478&lt;&gt;0,SUMIFS(Grades!$P:$P,Grades!$P:$P,"&gt;0",Grades!$A:$A,"="&amp;Alumn_Filtered!$A478,Grades!$J:$J,"=1",Grades!$I:$I,"="&amp;_xlfn.MINIFS(Grades!$I:$I,Grades!$A:$A,"="&amp;$A478))/COUNTIFS(Grades!P:P,"&lt;&gt;BAD",Grades!P:P,"&lt;&gt;DRP",Grades!P:P,"&lt;&gt;CVL",Grades!$A:$A,"="&amp;Alumn_Filtered!$A478,Grades!$J:$J,"=1",Grades!$I:$I,"="&amp;_xlfn.MINIFS(Grades!$I:$I,Grades!$A:$A,"="&amp;$A478)),0)</f>
        <v>0.66666666666666663</v>
      </c>
      <c r="O478">
        <f>COUNTIFS(Grades!$A:$A,"="&amp;Alumn_Filtered!$A478,Grades!$J:$J,"=2",Grades!$I:$I,"="&amp;_xlfn.MINIFS(Grades!$I:$I,Grades!$A:$A,"="&amp;$A478))</f>
        <v>7</v>
      </c>
      <c r="P478">
        <f>COUNTIFS(Grades!$A:$A,"="&amp;Alumn_Filtered!$A478,Grades!$P:$P,"=DRP",Grades!$J:$J,"=2",Grades!$I:$I,"="&amp;_xlfn.MINIFS(Grades!$I:$I,Grades!$A:$A,"="&amp;$A478))</f>
        <v>0</v>
      </c>
      <c r="Q478">
        <f>COUNTIFS(Grades!$A:$A,"="&amp;Alumn_Filtered!$A478,Grades!$P:$P,"=BAD",Grades!$J:$J,"=2",Grades!$I:$I,"="&amp;_xlfn.MINIFS(Grades!$I:$I,Grades!$A:$A,"="&amp;$A478))</f>
        <v>0</v>
      </c>
      <c r="R478">
        <f>COUNTIFS(Grades!$A:$A,"="&amp;Alumn_Filtered!$A478,Grades!$P:$P,"CVL",Grades!$J:$J,"=2",Grades!$I:$I,"="&amp;_xlfn.MINIFS(Grades!$I:$I,Grades!$A:$A,"="&amp;$A478))</f>
        <v>0</v>
      </c>
      <c r="S478">
        <f t="shared" si="127"/>
        <v>7</v>
      </c>
      <c r="T478">
        <f>COUNTIFS(Grades!$A:$A,"="&amp;Alumn_Filtered!$A478,Grades!$J:$J,"=2",Grades!$P:$P,"&gt;=0.5",Grades!$I:$I,"="&amp;_xlfn.MINIFS(Grades!$I:$I,Grades!$A:$A,"="&amp;$A478))</f>
        <v>2</v>
      </c>
      <c r="U478" s="28">
        <f t="shared" si="117"/>
        <v>0.2857142857142857</v>
      </c>
      <c r="V478">
        <f>COUNTIFS(Grades!$A:$A,"="&amp;Alumn_Filtered!$A478,Grades!$J:$J,"=2",Grades!$P:$P,"&lt;0.5",Grades!$I:$I,"="&amp;_xlfn.MINIFS(Grades!$I:$I,Grades!$A:$A,"="&amp;$A478))</f>
        <v>5</v>
      </c>
      <c r="W478" s="28">
        <f t="shared" si="118"/>
        <v>0.7142857142857143</v>
      </c>
      <c r="X478" s="28">
        <f>_xlfn.MAXIFS(Grades!$P:$P,Grades!$A:$A,"="&amp;Alumn_Filtered!$A478,Grades!$J:$J,"=2",Grades!$I:$I,"="&amp;_xlfn.MINIFS(Grades!$I:$I,Grades!$A:$A,"="&amp;$A478))</f>
        <v>0.85</v>
      </c>
      <c r="Y478" s="28">
        <f>_xlfn.MINIFS(Grades!$P:$P,Grades!$A:$A,"="&amp;Alumn_Filtered!$A478,Grades!$J:$J,"=2",Grades!$I:$I,"="&amp;_xlfn.MINIFS(Grades!$I:$I,Grades!$A:$A,"="&amp;$A478))</f>
        <v>0.35000000000000003</v>
      </c>
      <c r="Z478" s="28">
        <f>IF(S478&lt;&gt;0,SUMIFS(Grades!$P:$P,Grades!$P:$P,"&gt;0",Grades!$A:$A,"="&amp;Alumn_Filtered!$A478,Grades!$J:$J,"=2",Grades!$I:$I,"="&amp;_xlfn.MINIFS(Grades!$I:$I,Grades!$A:$A,"="&amp;$A478))/COUNTIFS(Grades!P:P,"&lt;&gt;BAD",Grades!P:P,"&lt;&gt;DRP",Grades!P:P,"&lt;&gt;CVL",Grades!$A:$A,"="&amp;Alumn_Filtered!$A478,Grades!$J:$J,"=2",Grades!$I:$I,"="&amp;_xlfn.MINIFS(Grades!$I:$I,Grades!$A:$A,"="&amp;$A478)),0)</f>
        <v>0.50238095238095248</v>
      </c>
      <c r="AA478" s="28">
        <f t="shared" si="119"/>
        <v>-0.16428571428571415</v>
      </c>
      <c r="AB478">
        <f t="shared" ca="1" si="113"/>
        <v>20</v>
      </c>
      <c r="AC478" t="str">
        <f>LEFT(VLOOKUP($A478,Ingresos!$C:$X,5,FALSE),1)</f>
        <v>S</v>
      </c>
      <c r="AD478">
        <f t="shared" si="120"/>
        <v>1</v>
      </c>
      <c r="AE478" t="str">
        <f>LEFT(VLOOKUP($A478,Ingresos!$C:$X,6,FALSE),1)</f>
        <v>R</v>
      </c>
      <c r="AF478">
        <f t="shared" si="121"/>
        <v>1</v>
      </c>
      <c r="AG478">
        <f>VLOOKUP($A478,Ingresos!$C:$X,9,FALSE)</f>
        <v>595</v>
      </c>
      <c r="AH478" s="28">
        <f t="shared" si="122"/>
        <v>0.62722852512155591</v>
      </c>
      <c r="AI478">
        <f>VLOOKUP($A478,Ingresos!$C:$X,10,FALSE)</f>
        <v>597</v>
      </c>
      <c r="AJ478" s="28">
        <f t="shared" si="123"/>
        <v>0.63047001620745546</v>
      </c>
      <c r="AK478">
        <f>VLOOKUP($A478,Ingresos!$C:$X,11,FALSE)</f>
        <v>465</v>
      </c>
      <c r="AL478" s="28">
        <f t="shared" si="124"/>
        <v>0.41653160453808752</v>
      </c>
      <c r="AM478">
        <f>VLOOKUP($A478,Ingresos!$C:$X,12,FALSE)</f>
        <v>603</v>
      </c>
      <c r="AN478" s="28">
        <f t="shared" si="125"/>
        <v>0.640194489465154</v>
      </c>
      <c r="AO478" t="str">
        <f>VLOOKUP($A478,Ingresos!$C:$X,18,FALSE)</f>
        <v>VI</v>
      </c>
      <c r="AP478">
        <f t="shared" si="128"/>
        <v>6</v>
      </c>
      <c r="AQ478" t="str">
        <f>VLOOKUP($A478,Ingresos!$C:$X,19,FALSE)</f>
        <v>H1</v>
      </c>
      <c r="AR478">
        <f t="shared" si="126"/>
        <v>1</v>
      </c>
      <c r="AS478">
        <f>VLOOKUP($A478,Ingresos!$C:$X,22,FALSE)</f>
        <v>12</v>
      </c>
    </row>
    <row r="479" spans="1:45" x14ac:dyDescent="0.25">
      <c r="A479" t="s">
        <v>114</v>
      </c>
      <c r="B479">
        <f>IF((_xlfn.MAXIFS(Grades!$I:$I,Grades!$A:$A,"="&amp;$A479)-_xlfn.MINIFS(Grades!$I:$I,Grades!$A:$A,"="&amp;$A479))=0,0,1)</f>
        <v>1</v>
      </c>
      <c r="C479">
        <f>COUNTIFS(Grades!$A:$A,"="&amp;Alumn_Filtered!$A479,Grades!$J:$J,"=1",Grades!$I:$I,"="&amp;_xlfn.MINIFS(Grades!$I:$I,Grades!$A:$A,"="&amp;$A479))</f>
        <v>6</v>
      </c>
      <c r="D479">
        <f>COUNTIFS(Grades!$A:$A,"="&amp;Alumn_Filtered!$A479,Grades!$P:$P,"=DRP",Grades!$J:$J,"=1",Grades!$I:$I,"="&amp;_xlfn.MINIFS(Grades!$I:$I,Grades!$A:$A,"="&amp;$A479))</f>
        <v>0</v>
      </c>
      <c r="E479">
        <f>COUNTIFS(Grades!$A:$A,"="&amp;Alumn_Filtered!$A479,Grades!$P:$P,"=BAD",Grades!$J:$J,"=1",Grades!$I:$I,"="&amp;_xlfn.MINIFS(Grades!$I:$I,Grades!$A:$A,"="&amp;$A479))</f>
        <v>0</v>
      </c>
      <c r="F479">
        <f>COUNTIFS(Grades!$A:$A,"="&amp;Alumn_Filtered!$A479,Grades!$P:$P,"CVL",Grades!$J:$J,"=1",Grades!$I:$I,"="&amp;_xlfn.MINIFS(Grades!$I:$I,Grades!$A:$A,"="&amp;$A479))</f>
        <v>0</v>
      </c>
      <c r="G479" s="30">
        <f t="shared" si="114"/>
        <v>6</v>
      </c>
      <c r="H479">
        <f>COUNTIFS(Grades!$A:$A,"="&amp;Alumn_Filtered!$A479,Grades!$J:$J,"=1",Grades!$P:$P,"&gt;=0.5",Grades!$I:$I,"="&amp;_xlfn.MINIFS(Grades!$I:$I,Grades!$A:$A,"="&amp;$A479))</f>
        <v>6</v>
      </c>
      <c r="I479" s="28">
        <f t="shared" si="115"/>
        <v>1</v>
      </c>
      <c r="J479">
        <f>COUNTIFS(Grades!$A:$A,"="&amp;Alumn_Filtered!$A479,Grades!$J:$J,"=1",Grades!$P:$P,"&lt;0.5",Grades!$I:$I,"="&amp;_xlfn.MINIFS(Grades!$I:$I,Grades!$A:$A,"="&amp;$A479))</f>
        <v>0</v>
      </c>
      <c r="K479" s="28">
        <f t="shared" si="116"/>
        <v>0</v>
      </c>
      <c r="L479" s="28">
        <f>_xlfn.MAXIFS(Grades!$P:$P,Grades!$A:$A,"="&amp;Alumn_Filtered!$A479,Grades!$J:$J,"=1",Grades!$I:$I,"="&amp;_xlfn.MINIFS(Grades!$I:$I,Grades!$A:$A,"="&amp;$A479))</f>
        <v>0.76666666666666661</v>
      </c>
      <c r="M479" s="28">
        <f>_xlfn.MINIFS(Grades!$P:$P,Grades!$A:$A,"="&amp;Alumn_Filtered!$A479,Grades!$J:$J,"=1",Grades!$I:$I,"="&amp;_xlfn.MINIFS(Grades!$I:$I,Grades!$A:$A,"="&amp;$A479))</f>
        <v>0.54999999999999993</v>
      </c>
      <c r="N479" s="28">
        <f>IF(G479&lt;&gt;0,SUMIFS(Grades!$P:$P,Grades!$P:$P,"&gt;0",Grades!$A:$A,"="&amp;Alumn_Filtered!$A479,Grades!$J:$J,"=1",Grades!$I:$I,"="&amp;_xlfn.MINIFS(Grades!$I:$I,Grades!$A:$A,"="&amp;$A479))/COUNTIFS(Grades!P:P,"&lt;&gt;BAD",Grades!P:P,"&lt;&gt;DRP",Grades!P:P,"&lt;&gt;CVL",Grades!$A:$A,"="&amp;Alumn_Filtered!$A479,Grades!$J:$J,"=1",Grades!$I:$I,"="&amp;_xlfn.MINIFS(Grades!$I:$I,Grades!$A:$A,"="&amp;$A479)),0)</f>
        <v>0.6972222222222223</v>
      </c>
      <c r="O479">
        <f>COUNTIFS(Grades!$A:$A,"="&amp;Alumn_Filtered!$A479,Grades!$J:$J,"=2",Grades!$I:$I,"="&amp;_xlfn.MINIFS(Grades!$I:$I,Grades!$A:$A,"="&amp;$A479))</f>
        <v>6</v>
      </c>
      <c r="P479">
        <f>COUNTIFS(Grades!$A:$A,"="&amp;Alumn_Filtered!$A479,Grades!$P:$P,"=DRP",Grades!$J:$J,"=2",Grades!$I:$I,"="&amp;_xlfn.MINIFS(Grades!$I:$I,Grades!$A:$A,"="&amp;$A479))</f>
        <v>0</v>
      </c>
      <c r="Q479">
        <f>COUNTIFS(Grades!$A:$A,"="&amp;Alumn_Filtered!$A479,Grades!$P:$P,"=BAD",Grades!$J:$J,"=2",Grades!$I:$I,"="&amp;_xlfn.MINIFS(Grades!$I:$I,Grades!$A:$A,"="&amp;$A479))</f>
        <v>0</v>
      </c>
      <c r="R479">
        <f>COUNTIFS(Grades!$A:$A,"="&amp;Alumn_Filtered!$A479,Grades!$P:$P,"CVL",Grades!$J:$J,"=2",Grades!$I:$I,"="&amp;_xlfn.MINIFS(Grades!$I:$I,Grades!$A:$A,"="&amp;$A479))</f>
        <v>0</v>
      </c>
      <c r="S479">
        <f t="shared" si="127"/>
        <v>6</v>
      </c>
      <c r="T479">
        <f>COUNTIFS(Grades!$A:$A,"="&amp;Alumn_Filtered!$A479,Grades!$J:$J,"=2",Grades!$P:$P,"&gt;=0.5",Grades!$I:$I,"="&amp;_xlfn.MINIFS(Grades!$I:$I,Grades!$A:$A,"="&amp;$A479))</f>
        <v>5</v>
      </c>
      <c r="U479" s="28">
        <f t="shared" si="117"/>
        <v>0.83333333333333337</v>
      </c>
      <c r="V479">
        <f>COUNTIFS(Grades!$A:$A,"="&amp;Alumn_Filtered!$A479,Grades!$J:$J,"=2",Grades!$P:$P,"&lt;0.5",Grades!$I:$I,"="&amp;_xlfn.MINIFS(Grades!$I:$I,Grades!$A:$A,"="&amp;$A479))</f>
        <v>1</v>
      </c>
      <c r="W479" s="28">
        <f t="shared" si="118"/>
        <v>0.16666666666666666</v>
      </c>
      <c r="X479" s="28">
        <f>_xlfn.MAXIFS(Grades!$P:$P,Grades!$A:$A,"="&amp;Alumn_Filtered!$A479,Grades!$J:$J,"=2",Grades!$I:$I,"="&amp;_xlfn.MINIFS(Grades!$I:$I,Grades!$A:$A,"="&amp;$A479))</f>
        <v>0.81666666666666676</v>
      </c>
      <c r="Y479" s="28">
        <f>_xlfn.MINIFS(Grades!$P:$P,Grades!$A:$A,"="&amp;Alumn_Filtered!$A479,Grades!$J:$J,"=2",Grades!$I:$I,"="&amp;_xlfn.MINIFS(Grades!$I:$I,Grades!$A:$A,"="&amp;$A479))</f>
        <v>0.46666666666666662</v>
      </c>
      <c r="Z479" s="28">
        <f>IF(S479&lt;&gt;0,SUMIFS(Grades!$P:$P,Grades!$P:$P,"&gt;0",Grades!$A:$A,"="&amp;Alumn_Filtered!$A479,Grades!$J:$J,"=2",Grades!$I:$I,"="&amp;_xlfn.MINIFS(Grades!$I:$I,Grades!$A:$A,"="&amp;$A479))/COUNTIFS(Grades!P:P,"&lt;&gt;BAD",Grades!P:P,"&lt;&gt;DRP",Grades!P:P,"&lt;&gt;CVL",Grades!$A:$A,"="&amp;Alumn_Filtered!$A479,Grades!$J:$J,"=2",Grades!$I:$I,"="&amp;_xlfn.MINIFS(Grades!$I:$I,Grades!$A:$A,"="&amp;$A479)),0)</f>
        <v>0.59444444444444444</v>
      </c>
      <c r="AA479" s="28">
        <f t="shared" si="119"/>
        <v>-0.10277777777777786</v>
      </c>
      <c r="AB479">
        <f t="shared" ca="1" si="113"/>
        <v>20</v>
      </c>
      <c r="AC479" t="str">
        <f>LEFT(VLOOKUP($A479,Ingresos!$C:$X,5,FALSE),1)</f>
        <v>S</v>
      </c>
      <c r="AD479">
        <f t="shared" si="120"/>
        <v>1</v>
      </c>
      <c r="AE479" t="str">
        <f>LEFT(VLOOKUP($A479,Ingresos!$C:$X,6,FALSE),1)</f>
        <v>R</v>
      </c>
      <c r="AF479">
        <f t="shared" si="121"/>
        <v>1</v>
      </c>
      <c r="AG479">
        <f>VLOOKUP($A479,Ingresos!$C:$X,9,FALSE)</f>
        <v>595</v>
      </c>
      <c r="AH479" s="28">
        <f t="shared" si="122"/>
        <v>0.62722852512155591</v>
      </c>
      <c r="AI479">
        <f>VLOOKUP($A479,Ingresos!$C:$X,10,FALSE)</f>
        <v>605</v>
      </c>
      <c r="AJ479" s="28">
        <f t="shared" si="123"/>
        <v>0.64343598055105344</v>
      </c>
      <c r="AK479">
        <f>VLOOKUP($A479,Ingresos!$C:$X,11,FALSE)</f>
        <v>514</v>
      </c>
      <c r="AL479" s="28">
        <f t="shared" si="124"/>
        <v>0.49594813614262562</v>
      </c>
      <c r="AM479">
        <f>VLOOKUP($A479,Ingresos!$C:$X,12,FALSE)</f>
        <v>593</v>
      </c>
      <c r="AN479" s="28">
        <f t="shared" si="125"/>
        <v>0.62398703403565636</v>
      </c>
      <c r="AO479" t="str">
        <f>VLOOKUP($A479,Ingresos!$C:$X,18,FALSE)</f>
        <v>RM</v>
      </c>
      <c r="AP479">
        <f t="shared" si="128"/>
        <v>13</v>
      </c>
      <c r="AQ479" t="str">
        <f>VLOOKUP($A479,Ingresos!$C:$X,19,FALSE)</f>
        <v>H1</v>
      </c>
      <c r="AR479">
        <f t="shared" si="126"/>
        <v>1</v>
      </c>
      <c r="AS479">
        <f>VLOOKUP($A479,Ingresos!$C:$X,22,FALSE)</f>
        <v>0</v>
      </c>
    </row>
    <row r="480" spans="1:45" x14ac:dyDescent="0.25">
      <c r="A480">
        <v>197926139</v>
      </c>
      <c r="B480">
        <f>IF((_xlfn.MAXIFS(Grades!$I:$I,Grades!$A:$A,"="&amp;$A480)-_xlfn.MINIFS(Grades!$I:$I,Grades!$A:$A,"="&amp;$A480))=0,0,1)</f>
        <v>1</v>
      </c>
      <c r="C480">
        <f>COUNTIFS(Grades!$A:$A,"="&amp;Alumn_Filtered!$A480,Grades!$J:$J,"=1",Grades!$I:$I,"="&amp;_xlfn.MINIFS(Grades!$I:$I,Grades!$A:$A,"="&amp;$A480))</f>
        <v>6</v>
      </c>
      <c r="D480">
        <f>COUNTIFS(Grades!$A:$A,"="&amp;Alumn_Filtered!$A480,Grades!$P:$P,"=DRP",Grades!$J:$J,"=1",Grades!$I:$I,"="&amp;_xlfn.MINIFS(Grades!$I:$I,Grades!$A:$A,"="&amp;$A480))</f>
        <v>0</v>
      </c>
      <c r="E480">
        <f>COUNTIFS(Grades!$A:$A,"="&amp;Alumn_Filtered!$A480,Grades!$P:$P,"=BAD",Grades!$J:$J,"=1",Grades!$I:$I,"="&amp;_xlfn.MINIFS(Grades!$I:$I,Grades!$A:$A,"="&amp;$A480))</f>
        <v>0</v>
      </c>
      <c r="F480">
        <f>COUNTIFS(Grades!$A:$A,"="&amp;Alumn_Filtered!$A480,Grades!$P:$P,"CVL",Grades!$J:$J,"=1",Grades!$I:$I,"="&amp;_xlfn.MINIFS(Grades!$I:$I,Grades!$A:$A,"="&amp;$A480))</f>
        <v>0</v>
      </c>
      <c r="G480" s="30">
        <f t="shared" si="114"/>
        <v>6</v>
      </c>
      <c r="H480">
        <f>COUNTIFS(Grades!$A:$A,"="&amp;Alumn_Filtered!$A480,Grades!$J:$J,"=1",Grades!$P:$P,"&gt;=0.5",Grades!$I:$I,"="&amp;_xlfn.MINIFS(Grades!$I:$I,Grades!$A:$A,"="&amp;$A480))</f>
        <v>6</v>
      </c>
      <c r="I480" s="28">
        <f t="shared" si="115"/>
        <v>1</v>
      </c>
      <c r="J480">
        <f>COUNTIFS(Grades!$A:$A,"="&amp;Alumn_Filtered!$A480,Grades!$J:$J,"=1",Grades!$P:$P,"&lt;0.5",Grades!$I:$I,"="&amp;_xlfn.MINIFS(Grades!$I:$I,Grades!$A:$A,"="&amp;$A480))</f>
        <v>0</v>
      </c>
      <c r="K480" s="28">
        <f t="shared" si="116"/>
        <v>0</v>
      </c>
      <c r="L480" s="28">
        <f>_xlfn.MAXIFS(Grades!$P:$P,Grades!$A:$A,"="&amp;Alumn_Filtered!$A480,Grades!$J:$J,"=1",Grades!$I:$I,"="&amp;_xlfn.MINIFS(Grades!$I:$I,Grades!$A:$A,"="&amp;$A480))</f>
        <v>0.70000000000000007</v>
      </c>
      <c r="M480" s="28">
        <f>_xlfn.MINIFS(Grades!$P:$P,Grades!$A:$A,"="&amp;Alumn_Filtered!$A480,Grades!$J:$J,"=1",Grades!$I:$I,"="&amp;_xlfn.MINIFS(Grades!$I:$I,Grades!$A:$A,"="&amp;$A480))</f>
        <v>0.5</v>
      </c>
      <c r="N480" s="28">
        <f>IF(G480&lt;&gt;0,SUMIFS(Grades!$P:$P,Grades!$P:$P,"&gt;0",Grades!$A:$A,"="&amp;Alumn_Filtered!$A480,Grades!$J:$J,"=1",Grades!$I:$I,"="&amp;_xlfn.MINIFS(Grades!$I:$I,Grades!$A:$A,"="&amp;$A480))/COUNTIFS(Grades!P:P,"&lt;&gt;BAD",Grades!P:P,"&lt;&gt;DRP",Grades!P:P,"&lt;&gt;CVL",Grades!$A:$A,"="&amp;Alumn_Filtered!$A480,Grades!$J:$J,"=1",Grades!$I:$I,"="&amp;_xlfn.MINIFS(Grades!$I:$I,Grades!$A:$A,"="&amp;$A480)),0)</f>
        <v>0.60277777777777775</v>
      </c>
      <c r="O480">
        <f>COUNTIFS(Grades!$A:$A,"="&amp;Alumn_Filtered!$A480,Grades!$J:$J,"=2",Grades!$I:$I,"="&amp;_xlfn.MINIFS(Grades!$I:$I,Grades!$A:$A,"="&amp;$A480))</f>
        <v>6</v>
      </c>
      <c r="P480">
        <f>COUNTIFS(Grades!$A:$A,"="&amp;Alumn_Filtered!$A480,Grades!$P:$P,"=DRP",Grades!$J:$J,"=2",Grades!$I:$I,"="&amp;_xlfn.MINIFS(Grades!$I:$I,Grades!$A:$A,"="&amp;$A480))</f>
        <v>0</v>
      </c>
      <c r="Q480">
        <f>COUNTIFS(Grades!$A:$A,"="&amp;Alumn_Filtered!$A480,Grades!$P:$P,"=BAD",Grades!$J:$J,"=2",Grades!$I:$I,"="&amp;_xlfn.MINIFS(Grades!$I:$I,Grades!$A:$A,"="&amp;$A480))</f>
        <v>0</v>
      </c>
      <c r="R480">
        <f>COUNTIFS(Grades!$A:$A,"="&amp;Alumn_Filtered!$A480,Grades!$P:$P,"CVL",Grades!$J:$J,"=2",Grades!$I:$I,"="&amp;_xlfn.MINIFS(Grades!$I:$I,Grades!$A:$A,"="&amp;$A480))</f>
        <v>0</v>
      </c>
      <c r="S480">
        <f t="shared" si="127"/>
        <v>6</v>
      </c>
      <c r="T480">
        <f>COUNTIFS(Grades!$A:$A,"="&amp;Alumn_Filtered!$A480,Grades!$J:$J,"=2",Grades!$P:$P,"&gt;=0.5",Grades!$I:$I,"="&amp;_xlfn.MINIFS(Grades!$I:$I,Grades!$A:$A,"="&amp;$A480))</f>
        <v>2</v>
      </c>
      <c r="U480" s="28">
        <f t="shared" si="117"/>
        <v>0.33333333333333331</v>
      </c>
      <c r="V480">
        <f>COUNTIFS(Grades!$A:$A,"="&amp;Alumn_Filtered!$A480,Grades!$J:$J,"=2",Grades!$P:$P,"&lt;0.5",Grades!$I:$I,"="&amp;_xlfn.MINIFS(Grades!$I:$I,Grades!$A:$A,"="&amp;$A480))</f>
        <v>4</v>
      </c>
      <c r="W480" s="28">
        <f t="shared" si="118"/>
        <v>0.66666666666666663</v>
      </c>
      <c r="X480" s="28">
        <f>_xlfn.MAXIFS(Grades!$P:$P,Grades!$A:$A,"="&amp;Alumn_Filtered!$A480,Grades!$J:$J,"=2",Grades!$I:$I,"="&amp;_xlfn.MINIFS(Grades!$I:$I,Grades!$A:$A,"="&amp;$A480))</f>
        <v>0.65</v>
      </c>
      <c r="Y480" s="28">
        <f>_xlfn.MINIFS(Grades!$P:$P,Grades!$A:$A,"="&amp;Alumn_Filtered!$A480,Grades!$J:$J,"=2",Grades!$I:$I,"="&amp;_xlfn.MINIFS(Grades!$I:$I,Grades!$A:$A,"="&amp;$A480))</f>
        <v>0.11666666666666665</v>
      </c>
      <c r="Z480" s="28">
        <f>IF(S480&lt;&gt;0,SUMIFS(Grades!$P:$P,Grades!$P:$P,"&gt;0",Grades!$A:$A,"="&amp;Alumn_Filtered!$A480,Grades!$J:$J,"=2",Grades!$I:$I,"="&amp;_xlfn.MINIFS(Grades!$I:$I,Grades!$A:$A,"="&amp;$A480))/COUNTIFS(Grades!P:P,"&lt;&gt;BAD",Grades!P:P,"&lt;&gt;DRP",Grades!P:P,"&lt;&gt;CVL",Grades!$A:$A,"="&amp;Alumn_Filtered!$A480,Grades!$J:$J,"=2",Grades!$I:$I,"="&amp;_xlfn.MINIFS(Grades!$I:$I,Grades!$A:$A,"="&amp;$A480)),0)</f>
        <v>0.39999999999999997</v>
      </c>
      <c r="AA480" s="28">
        <f t="shared" si="119"/>
        <v>-0.20277777777777778</v>
      </c>
      <c r="AB480">
        <f t="shared" ca="1" si="113"/>
        <v>20</v>
      </c>
      <c r="AC480" t="str">
        <f>LEFT(VLOOKUP($A480,Ingresos!$C:$X,5,FALSE),1)</f>
        <v>S</v>
      </c>
      <c r="AD480">
        <f t="shared" si="120"/>
        <v>1</v>
      </c>
      <c r="AE480" t="str">
        <f>LEFT(VLOOKUP($A480,Ingresos!$C:$X,6,FALSE),1)</f>
        <v>R</v>
      </c>
      <c r="AF480">
        <f t="shared" si="121"/>
        <v>1</v>
      </c>
      <c r="AG480">
        <f>VLOOKUP($A480,Ingresos!$C:$X,9,FALSE)</f>
        <v>414</v>
      </c>
      <c r="AH480" s="28">
        <f t="shared" si="122"/>
        <v>0.33387358184764993</v>
      </c>
      <c r="AI480">
        <f>VLOOKUP($A480,Ingresos!$C:$X,10,FALSE)</f>
        <v>414</v>
      </c>
      <c r="AJ480" s="28">
        <f t="shared" si="123"/>
        <v>0.33387358184764993</v>
      </c>
      <c r="AK480">
        <f>VLOOKUP($A480,Ingresos!$C:$X,11,FALSE)</f>
        <v>431</v>
      </c>
      <c r="AL480" s="28">
        <f t="shared" si="124"/>
        <v>0.36142625607779577</v>
      </c>
      <c r="AM480">
        <f>VLOOKUP($A480,Ingresos!$C:$X,12,FALSE)</f>
        <v>593</v>
      </c>
      <c r="AN480" s="28">
        <f t="shared" si="125"/>
        <v>0.62398703403565636</v>
      </c>
      <c r="AO480" t="str">
        <f>VLOOKUP($A480,Ingresos!$C:$X,18,FALSE)</f>
        <v>RM</v>
      </c>
      <c r="AP480">
        <f t="shared" si="128"/>
        <v>13</v>
      </c>
      <c r="AQ480" t="str">
        <f>VLOOKUP($A480,Ingresos!$C:$X,19,FALSE)</f>
        <v>H1</v>
      </c>
      <c r="AR480">
        <f t="shared" si="126"/>
        <v>1</v>
      </c>
      <c r="AS480">
        <f>VLOOKUP($A480,Ingresos!$C:$X,22,FALSE)</f>
        <v>5</v>
      </c>
    </row>
    <row r="481" spans="1:45" x14ac:dyDescent="0.25">
      <c r="A481">
        <v>197929081</v>
      </c>
      <c r="B481">
        <f>IF((_xlfn.MAXIFS(Grades!$I:$I,Grades!$A:$A,"="&amp;$A481)-_xlfn.MINIFS(Grades!$I:$I,Grades!$A:$A,"="&amp;$A481))=0,0,1)</f>
        <v>1</v>
      </c>
      <c r="C481">
        <f>COUNTIFS(Grades!$A:$A,"="&amp;Alumn_Filtered!$A481,Grades!$J:$J,"=1",Grades!$I:$I,"="&amp;_xlfn.MINIFS(Grades!$I:$I,Grades!$A:$A,"="&amp;$A481))</f>
        <v>6</v>
      </c>
      <c r="D481">
        <f>COUNTIFS(Grades!$A:$A,"="&amp;Alumn_Filtered!$A481,Grades!$P:$P,"=DRP",Grades!$J:$J,"=1",Grades!$I:$I,"="&amp;_xlfn.MINIFS(Grades!$I:$I,Grades!$A:$A,"="&amp;$A481))</f>
        <v>0</v>
      </c>
      <c r="E481">
        <f>COUNTIFS(Grades!$A:$A,"="&amp;Alumn_Filtered!$A481,Grades!$P:$P,"=BAD",Grades!$J:$J,"=1",Grades!$I:$I,"="&amp;_xlfn.MINIFS(Grades!$I:$I,Grades!$A:$A,"="&amp;$A481))</f>
        <v>0</v>
      </c>
      <c r="F481">
        <f>COUNTIFS(Grades!$A:$A,"="&amp;Alumn_Filtered!$A481,Grades!$P:$P,"CVL",Grades!$J:$J,"=1",Grades!$I:$I,"="&amp;_xlfn.MINIFS(Grades!$I:$I,Grades!$A:$A,"="&amp;$A481))</f>
        <v>0</v>
      </c>
      <c r="G481" s="30">
        <f t="shared" si="114"/>
        <v>6</v>
      </c>
      <c r="H481">
        <f>COUNTIFS(Grades!$A:$A,"="&amp;Alumn_Filtered!$A481,Grades!$J:$J,"=1",Grades!$P:$P,"&gt;=0.5",Grades!$I:$I,"="&amp;_xlfn.MINIFS(Grades!$I:$I,Grades!$A:$A,"="&amp;$A481))</f>
        <v>6</v>
      </c>
      <c r="I481" s="28">
        <f t="shared" si="115"/>
        <v>1</v>
      </c>
      <c r="J481">
        <f>COUNTIFS(Grades!$A:$A,"="&amp;Alumn_Filtered!$A481,Grades!$J:$J,"=1",Grades!$P:$P,"&lt;0.5",Grades!$I:$I,"="&amp;_xlfn.MINIFS(Grades!$I:$I,Grades!$A:$A,"="&amp;$A481))</f>
        <v>0</v>
      </c>
      <c r="K481" s="28">
        <f t="shared" si="116"/>
        <v>0</v>
      </c>
      <c r="L481" s="28">
        <f>_xlfn.MAXIFS(Grades!$P:$P,Grades!$A:$A,"="&amp;Alumn_Filtered!$A481,Grades!$J:$J,"=1",Grades!$I:$I,"="&amp;_xlfn.MINIFS(Grades!$I:$I,Grades!$A:$A,"="&amp;$A481))</f>
        <v>1</v>
      </c>
      <c r="M481" s="28">
        <f>_xlfn.MINIFS(Grades!$P:$P,Grades!$A:$A,"="&amp;Alumn_Filtered!$A481,Grades!$J:$J,"=1",Grades!$I:$I,"="&amp;_xlfn.MINIFS(Grades!$I:$I,Grades!$A:$A,"="&amp;$A481))</f>
        <v>0.54999999999999993</v>
      </c>
      <c r="N481" s="28">
        <f>IF(G481&lt;&gt;0,SUMIFS(Grades!$P:$P,Grades!$P:$P,"&gt;0",Grades!$A:$A,"="&amp;Alumn_Filtered!$A481,Grades!$J:$J,"=1",Grades!$I:$I,"="&amp;_xlfn.MINIFS(Grades!$I:$I,Grades!$A:$A,"="&amp;$A481))/COUNTIFS(Grades!P:P,"&lt;&gt;BAD",Grades!P:P,"&lt;&gt;DRP",Grades!P:P,"&lt;&gt;CVL",Grades!$A:$A,"="&amp;Alumn_Filtered!$A481,Grades!$J:$J,"=1",Grades!$I:$I,"="&amp;_xlfn.MINIFS(Grades!$I:$I,Grades!$A:$A,"="&amp;$A481)),0)</f>
        <v>0.8027777777777777</v>
      </c>
      <c r="O481">
        <f>COUNTIFS(Grades!$A:$A,"="&amp;Alumn_Filtered!$A481,Grades!$J:$J,"=2",Grades!$I:$I,"="&amp;_xlfn.MINIFS(Grades!$I:$I,Grades!$A:$A,"="&amp;$A481))</f>
        <v>7</v>
      </c>
      <c r="P481">
        <f>COUNTIFS(Grades!$A:$A,"="&amp;Alumn_Filtered!$A481,Grades!$P:$P,"=DRP",Grades!$J:$J,"=2",Grades!$I:$I,"="&amp;_xlfn.MINIFS(Grades!$I:$I,Grades!$A:$A,"="&amp;$A481))</f>
        <v>0</v>
      </c>
      <c r="Q481">
        <f>COUNTIFS(Grades!$A:$A,"="&amp;Alumn_Filtered!$A481,Grades!$P:$P,"=BAD",Grades!$J:$J,"=2",Grades!$I:$I,"="&amp;_xlfn.MINIFS(Grades!$I:$I,Grades!$A:$A,"="&amp;$A481))</f>
        <v>0</v>
      </c>
      <c r="R481">
        <f>COUNTIFS(Grades!$A:$A,"="&amp;Alumn_Filtered!$A481,Grades!$P:$P,"CVL",Grades!$J:$J,"=2",Grades!$I:$I,"="&amp;_xlfn.MINIFS(Grades!$I:$I,Grades!$A:$A,"="&amp;$A481))</f>
        <v>0</v>
      </c>
      <c r="S481">
        <f t="shared" si="127"/>
        <v>7</v>
      </c>
      <c r="T481">
        <f>COUNTIFS(Grades!$A:$A,"="&amp;Alumn_Filtered!$A481,Grades!$J:$J,"=2",Grades!$P:$P,"&gt;=0.5",Grades!$I:$I,"="&amp;_xlfn.MINIFS(Grades!$I:$I,Grades!$A:$A,"="&amp;$A481))</f>
        <v>7</v>
      </c>
      <c r="U481" s="28">
        <f t="shared" si="117"/>
        <v>1</v>
      </c>
      <c r="V481">
        <f>COUNTIFS(Grades!$A:$A,"="&amp;Alumn_Filtered!$A481,Grades!$J:$J,"=2",Grades!$P:$P,"&lt;0.5",Grades!$I:$I,"="&amp;_xlfn.MINIFS(Grades!$I:$I,Grades!$A:$A,"="&amp;$A481))</f>
        <v>0</v>
      </c>
      <c r="W481" s="28">
        <f t="shared" si="118"/>
        <v>0</v>
      </c>
      <c r="X481" s="28">
        <f>_xlfn.MAXIFS(Grades!$P:$P,Grades!$A:$A,"="&amp;Alumn_Filtered!$A481,Grades!$J:$J,"=2",Grades!$I:$I,"="&amp;_xlfn.MINIFS(Grades!$I:$I,Grades!$A:$A,"="&amp;$A481))</f>
        <v>0.93333333333333324</v>
      </c>
      <c r="Y481" s="28">
        <f>_xlfn.MINIFS(Grades!$P:$P,Grades!$A:$A,"="&amp;Alumn_Filtered!$A481,Grades!$J:$J,"=2",Grades!$I:$I,"="&amp;_xlfn.MINIFS(Grades!$I:$I,Grades!$A:$A,"="&amp;$A481))</f>
        <v>0.51666666666666661</v>
      </c>
      <c r="Z481" s="28">
        <f>IF(S481&lt;&gt;0,SUMIFS(Grades!$P:$P,Grades!$P:$P,"&gt;0",Grades!$A:$A,"="&amp;Alumn_Filtered!$A481,Grades!$J:$J,"=2",Grades!$I:$I,"="&amp;_xlfn.MINIFS(Grades!$I:$I,Grades!$A:$A,"="&amp;$A481))/COUNTIFS(Grades!P:P,"&lt;&gt;BAD",Grades!P:P,"&lt;&gt;DRP",Grades!P:P,"&lt;&gt;CVL",Grades!$A:$A,"="&amp;Alumn_Filtered!$A481,Grades!$J:$J,"=2",Grades!$I:$I,"="&amp;_xlfn.MINIFS(Grades!$I:$I,Grades!$A:$A,"="&amp;$A481)),0)</f>
        <v>0.72142857142857142</v>
      </c>
      <c r="AA481" s="28">
        <f t="shared" si="119"/>
        <v>-8.1349206349206282E-2</v>
      </c>
      <c r="AB481">
        <f t="shared" ca="1" si="113"/>
        <v>20</v>
      </c>
      <c r="AC481" t="str">
        <f>LEFT(VLOOKUP($A481,Ingresos!$C:$X,5,FALSE),1)</f>
        <v>S</v>
      </c>
      <c r="AD481">
        <f t="shared" si="120"/>
        <v>1</v>
      </c>
      <c r="AE481" t="str">
        <f>LEFT(VLOOKUP($A481,Ingresos!$C:$X,6,FALSE),1)</f>
        <v>R</v>
      </c>
      <c r="AF481">
        <f t="shared" si="121"/>
        <v>1</v>
      </c>
      <c r="AG481">
        <f>VLOOKUP($A481,Ingresos!$C:$X,9,FALSE)</f>
        <v>482</v>
      </c>
      <c r="AH481" s="28">
        <f t="shared" si="122"/>
        <v>0.44408427876823336</v>
      </c>
      <c r="AI481">
        <f>VLOOKUP($A481,Ingresos!$C:$X,10,FALSE)</f>
        <v>482</v>
      </c>
      <c r="AJ481" s="28">
        <f t="shared" si="123"/>
        <v>0.44408427876823336</v>
      </c>
      <c r="AK481">
        <f>VLOOKUP($A481,Ingresos!$C:$X,11,FALSE)</f>
        <v>543</v>
      </c>
      <c r="AL481" s="28">
        <f t="shared" si="124"/>
        <v>0.5429497568881686</v>
      </c>
      <c r="AM481">
        <f>VLOOKUP($A481,Ingresos!$C:$X,12,FALSE)</f>
        <v>646</v>
      </c>
      <c r="AN481" s="28">
        <f t="shared" si="125"/>
        <v>0.70988654781199356</v>
      </c>
      <c r="AO481" t="str">
        <f>VLOOKUP($A481,Ingresos!$C:$X,18,FALSE)</f>
        <v>RM</v>
      </c>
      <c r="AP481">
        <f t="shared" si="128"/>
        <v>13</v>
      </c>
      <c r="AQ481" t="str">
        <f>VLOOKUP($A481,Ingresos!$C:$X,19,FALSE)</f>
        <v>H1</v>
      </c>
      <c r="AR481">
        <f t="shared" si="126"/>
        <v>1</v>
      </c>
      <c r="AS481">
        <f>VLOOKUP($A481,Ingresos!$C:$X,22,FALSE)</f>
        <v>11</v>
      </c>
    </row>
    <row r="482" spans="1:45" x14ac:dyDescent="0.25">
      <c r="A482">
        <v>198021326</v>
      </c>
      <c r="B482">
        <f>IF((_xlfn.MAXIFS(Grades!$I:$I,Grades!$A:$A,"="&amp;$A482)-_xlfn.MINIFS(Grades!$I:$I,Grades!$A:$A,"="&amp;$A482))=0,0,1)</f>
        <v>1</v>
      </c>
      <c r="C482">
        <f>COUNTIFS(Grades!$A:$A,"="&amp;Alumn_Filtered!$A482,Grades!$J:$J,"=1",Grades!$I:$I,"="&amp;_xlfn.MINIFS(Grades!$I:$I,Grades!$A:$A,"="&amp;$A482))</f>
        <v>6</v>
      </c>
      <c r="D482">
        <f>COUNTIFS(Grades!$A:$A,"="&amp;Alumn_Filtered!$A482,Grades!$P:$P,"=DRP",Grades!$J:$J,"=1",Grades!$I:$I,"="&amp;_xlfn.MINIFS(Grades!$I:$I,Grades!$A:$A,"="&amp;$A482))</f>
        <v>0</v>
      </c>
      <c r="E482">
        <f>COUNTIFS(Grades!$A:$A,"="&amp;Alumn_Filtered!$A482,Grades!$P:$P,"=BAD",Grades!$J:$J,"=1",Grades!$I:$I,"="&amp;_xlfn.MINIFS(Grades!$I:$I,Grades!$A:$A,"="&amp;$A482))</f>
        <v>0</v>
      </c>
      <c r="F482">
        <f>COUNTIFS(Grades!$A:$A,"="&amp;Alumn_Filtered!$A482,Grades!$P:$P,"CVL",Grades!$J:$J,"=1",Grades!$I:$I,"="&amp;_xlfn.MINIFS(Grades!$I:$I,Grades!$A:$A,"="&amp;$A482))</f>
        <v>0</v>
      </c>
      <c r="G482" s="30">
        <f t="shared" si="114"/>
        <v>6</v>
      </c>
      <c r="H482">
        <f>COUNTIFS(Grades!$A:$A,"="&amp;Alumn_Filtered!$A482,Grades!$J:$J,"=1",Grades!$P:$P,"&gt;=0.5",Grades!$I:$I,"="&amp;_xlfn.MINIFS(Grades!$I:$I,Grades!$A:$A,"="&amp;$A482))</f>
        <v>6</v>
      </c>
      <c r="I482" s="28">
        <f t="shared" si="115"/>
        <v>1</v>
      </c>
      <c r="J482">
        <f>COUNTIFS(Grades!$A:$A,"="&amp;Alumn_Filtered!$A482,Grades!$J:$J,"=1",Grades!$P:$P,"&lt;0.5",Grades!$I:$I,"="&amp;_xlfn.MINIFS(Grades!$I:$I,Grades!$A:$A,"="&amp;$A482))</f>
        <v>0</v>
      </c>
      <c r="K482" s="28">
        <f t="shared" si="116"/>
        <v>0</v>
      </c>
      <c r="L482" s="28">
        <f>_xlfn.MAXIFS(Grades!$P:$P,Grades!$A:$A,"="&amp;Alumn_Filtered!$A482,Grades!$J:$J,"=1",Grades!$I:$I,"="&amp;_xlfn.MINIFS(Grades!$I:$I,Grades!$A:$A,"="&amp;$A482))</f>
        <v>0.8833333333333333</v>
      </c>
      <c r="M482" s="28">
        <f>_xlfn.MINIFS(Grades!$P:$P,Grades!$A:$A,"="&amp;Alumn_Filtered!$A482,Grades!$J:$J,"=1",Grades!$I:$I,"="&amp;_xlfn.MINIFS(Grades!$I:$I,Grades!$A:$A,"="&amp;$A482))</f>
        <v>0.54999999999999993</v>
      </c>
      <c r="N482" s="28">
        <f>IF(G482&lt;&gt;0,SUMIFS(Grades!$P:$P,Grades!$P:$P,"&gt;0",Grades!$A:$A,"="&amp;Alumn_Filtered!$A482,Grades!$J:$J,"=1",Grades!$I:$I,"="&amp;_xlfn.MINIFS(Grades!$I:$I,Grades!$A:$A,"="&amp;$A482))/COUNTIFS(Grades!P:P,"&lt;&gt;BAD",Grades!P:P,"&lt;&gt;DRP",Grades!P:P,"&lt;&gt;CVL",Grades!$A:$A,"="&amp;Alumn_Filtered!$A482,Grades!$J:$J,"=1",Grades!$I:$I,"="&amp;_xlfn.MINIFS(Grades!$I:$I,Grades!$A:$A,"="&amp;$A482)),0)</f>
        <v>0.71944444444444444</v>
      </c>
      <c r="O482">
        <f>COUNTIFS(Grades!$A:$A,"="&amp;Alumn_Filtered!$A482,Grades!$J:$J,"=2",Grades!$I:$I,"="&amp;_xlfn.MINIFS(Grades!$I:$I,Grades!$A:$A,"="&amp;$A482))</f>
        <v>6</v>
      </c>
      <c r="P482">
        <f>COUNTIFS(Grades!$A:$A,"="&amp;Alumn_Filtered!$A482,Grades!$P:$P,"=DRP",Grades!$J:$J,"=2",Grades!$I:$I,"="&amp;_xlfn.MINIFS(Grades!$I:$I,Grades!$A:$A,"="&amp;$A482))</f>
        <v>0</v>
      </c>
      <c r="Q482">
        <f>COUNTIFS(Grades!$A:$A,"="&amp;Alumn_Filtered!$A482,Grades!$P:$P,"=BAD",Grades!$J:$J,"=2",Grades!$I:$I,"="&amp;_xlfn.MINIFS(Grades!$I:$I,Grades!$A:$A,"="&amp;$A482))</f>
        <v>0</v>
      </c>
      <c r="R482">
        <f>COUNTIFS(Grades!$A:$A,"="&amp;Alumn_Filtered!$A482,Grades!$P:$P,"CVL",Grades!$J:$J,"=2",Grades!$I:$I,"="&amp;_xlfn.MINIFS(Grades!$I:$I,Grades!$A:$A,"="&amp;$A482))</f>
        <v>0</v>
      </c>
      <c r="S482">
        <f t="shared" si="127"/>
        <v>6</v>
      </c>
      <c r="T482">
        <f>COUNTIFS(Grades!$A:$A,"="&amp;Alumn_Filtered!$A482,Grades!$J:$J,"=2",Grades!$P:$P,"&gt;=0.5",Grades!$I:$I,"="&amp;_xlfn.MINIFS(Grades!$I:$I,Grades!$A:$A,"="&amp;$A482))</f>
        <v>6</v>
      </c>
      <c r="U482" s="28">
        <f t="shared" si="117"/>
        <v>1</v>
      </c>
      <c r="V482">
        <f>COUNTIFS(Grades!$A:$A,"="&amp;Alumn_Filtered!$A482,Grades!$J:$J,"=2",Grades!$P:$P,"&lt;0.5",Grades!$I:$I,"="&amp;_xlfn.MINIFS(Grades!$I:$I,Grades!$A:$A,"="&amp;$A482))</f>
        <v>0</v>
      </c>
      <c r="W482" s="28">
        <f t="shared" si="118"/>
        <v>0</v>
      </c>
      <c r="X482" s="28">
        <f>_xlfn.MAXIFS(Grades!$P:$P,Grades!$A:$A,"="&amp;Alumn_Filtered!$A482,Grades!$J:$J,"=2",Grades!$I:$I,"="&amp;_xlfn.MINIFS(Grades!$I:$I,Grades!$A:$A,"="&amp;$A482))</f>
        <v>0.78333333333333333</v>
      </c>
      <c r="Y482" s="28">
        <f>_xlfn.MINIFS(Grades!$P:$P,Grades!$A:$A,"="&amp;Alumn_Filtered!$A482,Grades!$J:$J,"=2",Grades!$I:$I,"="&amp;_xlfn.MINIFS(Grades!$I:$I,Grades!$A:$A,"="&amp;$A482))</f>
        <v>0.6166666666666667</v>
      </c>
      <c r="Z482" s="28">
        <f>IF(S482&lt;&gt;0,SUMIFS(Grades!$P:$P,Grades!$P:$P,"&gt;0",Grades!$A:$A,"="&amp;Alumn_Filtered!$A482,Grades!$J:$J,"=2",Grades!$I:$I,"="&amp;_xlfn.MINIFS(Grades!$I:$I,Grades!$A:$A,"="&amp;$A482))/COUNTIFS(Grades!P:P,"&lt;&gt;BAD",Grades!P:P,"&lt;&gt;DRP",Grades!P:P,"&lt;&gt;CVL",Grades!$A:$A,"="&amp;Alumn_Filtered!$A482,Grades!$J:$J,"=2",Grades!$I:$I,"="&amp;_xlfn.MINIFS(Grades!$I:$I,Grades!$A:$A,"="&amp;$A482)),0)</f>
        <v>0.69166666666666654</v>
      </c>
      <c r="AA482" s="28">
        <f t="shared" si="119"/>
        <v>-2.7777777777777901E-2</v>
      </c>
      <c r="AB482">
        <f t="shared" ca="1" si="113"/>
        <v>20</v>
      </c>
      <c r="AC482" t="str">
        <f>LEFT(VLOOKUP($A482,Ingresos!$C:$X,5,FALSE),1)</f>
        <v>S</v>
      </c>
      <c r="AD482">
        <f t="shared" si="120"/>
        <v>1</v>
      </c>
      <c r="AE482" t="str">
        <f>LEFT(VLOOKUP($A482,Ingresos!$C:$X,6,FALSE),1)</f>
        <v>R</v>
      </c>
      <c r="AF482">
        <f t="shared" si="121"/>
        <v>1</v>
      </c>
      <c r="AG482">
        <f>VLOOKUP($A482,Ingresos!$C:$X,9,FALSE)</f>
        <v>599</v>
      </c>
      <c r="AH482" s="28">
        <f t="shared" si="122"/>
        <v>0.6337115072933549</v>
      </c>
      <c r="AI482">
        <f>VLOOKUP($A482,Ingresos!$C:$X,10,FALSE)</f>
        <v>649</v>
      </c>
      <c r="AJ482" s="28">
        <f t="shared" si="123"/>
        <v>0.71474878444084278</v>
      </c>
      <c r="AK482">
        <f>VLOOKUP($A482,Ingresos!$C:$X,11,FALSE)</f>
        <v>582</v>
      </c>
      <c r="AL482" s="28">
        <f t="shared" si="124"/>
        <v>0.60615883306320906</v>
      </c>
      <c r="AM482">
        <f>VLOOKUP($A482,Ingresos!$C:$X,12,FALSE)</f>
        <v>646</v>
      </c>
      <c r="AN482" s="28">
        <f t="shared" si="125"/>
        <v>0.70988654781199356</v>
      </c>
      <c r="AO482" t="str">
        <f>VLOOKUP($A482,Ingresos!$C:$X,18,FALSE)</f>
        <v>RM</v>
      </c>
      <c r="AP482">
        <f t="shared" si="128"/>
        <v>13</v>
      </c>
      <c r="AQ482" t="str">
        <f>VLOOKUP($A482,Ingresos!$C:$X,19,FALSE)</f>
        <v>H1</v>
      </c>
      <c r="AR482">
        <f t="shared" si="126"/>
        <v>1</v>
      </c>
      <c r="AS482">
        <f>VLOOKUP($A482,Ingresos!$C:$X,22,FALSE)</f>
        <v>7</v>
      </c>
    </row>
    <row r="483" spans="1:45" x14ac:dyDescent="0.25">
      <c r="A483">
        <v>198088358</v>
      </c>
      <c r="B483">
        <f>IF((_xlfn.MAXIFS(Grades!$I:$I,Grades!$A:$A,"="&amp;$A483)-_xlfn.MINIFS(Grades!$I:$I,Grades!$A:$A,"="&amp;$A483))=0,0,1)</f>
        <v>1</v>
      </c>
      <c r="C483">
        <f>COUNTIFS(Grades!$A:$A,"="&amp;Alumn_Filtered!$A483,Grades!$J:$J,"=1",Grades!$I:$I,"="&amp;_xlfn.MINIFS(Grades!$I:$I,Grades!$A:$A,"="&amp;$A483))</f>
        <v>6</v>
      </c>
      <c r="D483">
        <f>COUNTIFS(Grades!$A:$A,"="&amp;Alumn_Filtered!$A483,Grades!$P:$P,"=DRP",Grades!$J:$J,"=1",Grades!$I:$I,"="&amp;_xlfn.MINIFS(Grades!$I:$I,Grades!$A:$A,"="&amp;$A483))</f>
        <v>0</v>
      </c>
      <c r="E483">
        <f>COUNTIFS(Grades!$A:$A,"="&amp;Alumn_Filtered!$A483,Grades!$P:$P,"=BAD",Grades!$J:$J,"=1",Grades!$I:$I,"="&amp;_xlfn.MINIFS(Grades!$I:$I,Grades!$A:$A,"="&amp;$A483))</f>
        <v>0</v>
      </c>
      <c r="F483">
        <f>COUNTIFS(Grades!$A:$A,"="&amp;Alumn_Filtered!$A483,Grades!$P:$P,"CVL",Grades!$J:$J,"=1",Grades!$I:$I,"="&amp;_xlfn.MINIFS(Grades!$I:$I,Grades!$A:$A,"="&amp;$A483))</f>
        <v>0</v>
      </c>
      <c r="G483" s="30">
        <f t="shared" si="114"/>
        <v>6</v>
      </c>
      <c r="H483">
        <f>COUNTIFS(Grades!$A:$A,"="&amp;Alumn_Filtered!$A483,Grades!$J:$J,"=1",Grades!$P:$P,"&gt;=0.5",Grades!$I:$I,"="&amp;_xlfn.MINIFS(Grades!$I:$I,Grades!$A:$A,"="&amp;$A483))</f>
        <v>6</v>
      </c>
      <c r="I483" s="28">
        <f t="shared" si="115"/>
        <v>1</v>
      </c>
      <c r="J483">
        <f>COUNTIFS(Grades!$A:$A,"="&amp;Alumn_Filtered!$A483,Grades!$J:$J,"=1",Grades!$P:$P,"&lt;0.5",Grades!$I:$I,"="&amp;_xlfn.MINIFS(Grades!$I:$I,Grades!$A:$A,"="&amp;$A483))</f>
        <v>0</v>
      </c>
      <c r="K483" s="28">
        <f t="shared" si="116"/>
        <v>0</v>
      </c>
      <c r="L483" s="28">
        <f>_xlfn.MAXIFS(Grades!$P:$P,Grades!$A:$A,"="&amp;Alumn_Filtered!$A483,Grades!$J:$J,"=1",Grades!$I:$I,"="&amp;_xlfn.MINIFS(Grades!$I:$I,Grades!$A:$A,"="&amp;$A483))</f>
        <v>0.93333333333333324</v>
      </c>
      <c r="M483" s="28">
        <f>_xlfn.MINIFS(Grades!$P:$P,Grades!$A:$A,"="&amp;Alumn_Filtered!$A483,Grades!$J:$J,"=1",Grades!$I:$I,"="&amp;_xlfn.MINIFS(Grades!$I:$I,Grades!$A:$A,"="&amp;$A483))</f>
        <v>0.53333333333333333</v>
      </c>
      <c r="N483" s="28">
        <f>IF(G483&lt;&gt;0,SUMIFS(Grades!$P:$P,Grades!$P:$P,"&gt;0",Grades!$A:$A,"="&amp;Alumn_Filtered!$A483,Grades!$J:$J,"=1",Grades!$I:$I,"="&amp;_xlfn.MINIFS(Grades!$I:$I,Grades!$A:$A,"="&amp;$A483))/COUNTIFS(Grades!P:P,"&lt;&gt;BAD",Grades!P:P,"&lt;&gt;DRP",Grades!P:P,"&lt;&gt;CVL",Grades!$A:$A,"="&amp;Alumn_Filtered!$A483,Grades!$J:$J,"=1",Grades!$I:$I,"="&amp;_xlfn.MINIFS(Grades!$I:$I,Grades!$A:$A,"="&amp;$A483)),0)</f>
        <v>0.72222222222222221</v>
      </c>
      <c r="O483">
        <f>COUNTIFS(Grades!$A:$A,"="&amp;Alumn_Filtered!$A483,Grades!$J:$J,"=2",Grades!$I:$I,"="&amp;_xlfn.MINIFS(Grades!$I:$I,Grades!$A:$A,"="&amp;$A483))</f>
        <v>8</v>
      </c>
      <c r="P483">
        <f>COUNTIFS(Grades!$A:$A,"="&amp;Alumn_Filtered!$A483,Grades!$P:$P,"=DRP",Grades!$J:$J,"=2",Grades!$I:$I,"="&amp;_xlfn.MINIFS(Grades!$I:$I,Grades!$A:$A,"="&amp;$A483))</f>
        <v>2</v>
      </c>
      <c r="Q483">
        <f>COUNTIFS(Grades!$A:$A,"="&amp;Alumn_Filtered!$A483,Grades!$P:$P,"=BAD",Grades!$J:$J,"=2",Grades!$I:$I,"="&amp;_xlfn.MINIFS(Grades!$I:$I,Grades!$A:$A,"="&amp;$A483))</f>
        <v>0</v>
      </c>
      <c r="R483">
        <f>COUNTIFS(Grades!$A:$A,"="&amp;Alumn_Filtered!$A483,Grades!$P:$P,"CVL",Grades!$J:$J,"=2",Grades!$I:$I,"="&amp;_xlfn.MINIFS(Grades!$I:$I,Grades!$A:$A,"="&amp;$A483))</f>
        <v>0</v>
      </c>
      <c r="S483">
        <f t="shared" si="127"/>
        <v>6</v>
      </c>
      <c r="T483">
        <f>COUNTIFS(Grades!$A:$A,"="&amp;Alumn_Filtered!$A483,Grades!$J:$J,"=2",Grades!$P:$P,"&gt;=0.5",Grades!$I:$I,"="&amp;_xlfn.MINIFS(Grades!$I:$I,Grades!$A:$A,"="&amp;$A483))</f>
        <v>6</v>
      </c>
      <c r="U483" s="28">
        <f t="shared" si="117"/>
        <v>1</v>
      </c>
      <c r="V483">
        <f>COUNTIFS(Grades!$A:$A,"="&amp;Alumn_Filtered!$A483,Grades!$J:$J,"=2",Grades!$P:$P,"&lt;0.5",Grades!$I:$I,"="&amp;_xlfn.MINIFS(Grades!$I:$I,Grades!$A:$A,"="&amp;$A483))</f>
        <v>0</v>
      </c>
      <c r="W483" s="28">
        <f t="shared" si="118"/>
        <v>0</v>
      </c>
      <c r="X483" s="28">
        <f>_xlfn.MAXIFS(Grades!$P:$P,Grades!$A:$A,"="&amp;Alumn_Filtered!$A483,Grades!$J:$J,"=2",Grades!$I:$I,"="&amp;_xlfn.MINIFS(Grades!$I:$I,Grades!$A:$A,"="&amp;$A483))</f>
        <v>0.81666666666666676</v>
      </c>
      <c r="Y483" s="28">
        <f>_xlfn.MINIFS(Grades!$P:$P,Grades!$A:$A,"="&amp;Alumn_Filtered!$A483,Grades!$J:$J,"=2",Grades!$I:$I,"="&amp;_xlfn.MINIFS(Grades!$I:$I,Grades!$A:$A,"="&amp;$A483))</f>
        <v>0.5</v>
      </c>
      <c r="Z483" s="28">
        <f>IF(S483&lt;&gt;0,SUMIFS(Grades!$P:$P,Grades!$P:$P,"&gt;0",Grades!$A:$A,"="&amp;Alumn_Filtered!$A483,Grades!$J:$J,"=2",Grades!$I:$I,"="&amp;_xlfn.MINIFS(Grades!$I:$I,Grades!$A:$A,"="&amp;$A483))/COUNTIFS(Grades!P:P,"&lt;&gt;BAD",Grades!P:P,"&lt;&gt;DRP",Grades!P:P,"&lt;&gt;CVL",Grades!$A:$A,"="&amp;Alumn_Filtered!$A483,Grades!$J:$J,"=2",Grades!$I:$I,"="&amp;_xlfn.MINIFS(Grades!$I:$I,Grades!$A:$A,"="&amp;$A483)),0)</f>
        <v>0.58333333333333337</v>
      </c>
      <c r="AA483" s="28">
        <f t="shared" si="119"/>
        <v>-0.13888888888888884</v>
      </c>
      <c r="AB483">
        <f t="shared" ca="1" si="113"/>
        <v>20</v>
      </c>
      <c r="AC483" t="str">
        <f>LEFT(VLOOKUP($A483,Ingresos!$C:$X,5,FALSE),1)</f>
        <v>T</v>
      </c>
      <c r="AD483">
        <f t="shared" si="120"/>
        <v>0</v>
      </c>
      <c r="AE483" t="str">
        <f>LEFT(VLOOKUP($A483,Ingresos!$C:$X,6,FALSE),1)</f>
        <v>R</v>
      </c>
      <c r="AF483">
        <f t="shared" si="121"/>
        <v>1</v>
      </c>
      <c r="AG483">
        <f>VLOOKUP($A483,Ingresos!$C:$X,9,FALSE)</f>
        <v>605</v>
      </c>
      <c r="AH483" s="28">
        <f t="shared" si="122"/>
        <v>0.64343598055105344</v>
      </c>
      <c r="AI483">
        <f>VLOOKUP($A483,Ingresos!$C:$X,10,FALSE)</f>
        <v>608</v>
      </c>
      <c r="AJ483" s="28">
        <f t="shared" si="123"/>
        <v>0.64829821717990277</v>
      </c>
      <c r="AK483">
        <f>VLOOKUP($A483,Ingresos!$C:$X,11,FALSE)</f>
        <v>529</v>
      </c>
      <c r="AL483" s="28">
        <f t="shared" si="124"/>
        <v>0.52025931928687197</v>
      </c>
      <c r="AM483">
        <f>VLOOKUP($A483,Ingresos!$C:$X,12,FALSE)</f>
        <v>637</v>
      </c>
      <c r="AN483" s="28">
        <f t="shared" si="125"/>
        <v>0.6952998379254457</v>
      </c>
      <c r="AO483" t="str">
        <f>VLOOKUP($A483,Ingresos!$C:$X,18,FALSE)</f>
        <v>IX</v>
      </c>
      <c r="AP483">
        <f t="shared" si="128"/>
        <v>9</v>
      </c>
      <c r="AQ483" t="str">
        <f>VLOOKUP($A483,Ingresos!$C:$X,19,FALSE)</f>
        <v>H1</v>
      </c>
      <c r="AR483">
        <f t="shared" si="126"/>
        <v>1</v>
      </c>
      <c r="AS483">
        <f>VLOOKUP($A483,Ingresos!$C:$X,22,FALSE)</f>
        <v>0</v>
      </c>
    </row>
    <row r="484" spans="1:45" x14ac:dyDescent="0.25">
      <c r="A484">
        <v>198089346</v>
      </c>
      <c r="B484">
        <f>IF((_xlfn.MAXIFS(Grades!$I:$I,Grades!$A:$A,"="&amp;$A484)-_xlfn.MINIFS(Grades!$I:$I,Grades!$A:$A,"="&amp;$A484))=0,0,1)</f>
        <v>1</v>
      </c>
      <c r="C484">
        <f>COUNTIFS(Grades!$A:$A,"="&amp;Alumn_Filtered!$A484,Grades!$J:$J,"=1",Grades!$I:$I,"="&amp;_xlfn.MINIFS(Grades!$I:$I,Grades!$A:$A,"="&amp;$A484))</f>
        <v>6</v>
      </c>
      <c r="D484">
        <f>COUNTIFS(Grades!$A:$A,"="&amp;Alumn_Filtered!$A484,Grades!$P:$P,"=DRP",Grades!$J:$J,"=1",Grades!$I:$I,"="&amp;_xlfn.MINIFS(Grades!$I:$I,Grades!$A:$A,"="&amp;$A484))</f>
        <v>0</v>
      </c>
      <c r="E484">
        <f>COUNTIFS(Grades!$A:$A,"="&amp;Alumn_Filtered!$A484,Grades!$P:$P,"=BAD",Grades!$J:$J,"=1",Grades!$I:$I,"="&amp;_xlfn.MINIFS(Grades!$I:$I,Grades!$A:$A,"="&amp;$A484))</f>
        <v>0</v>
      </c>
      <c r="F484">
        <f>COUNTIFS(Grades!$A:$A,"="&amp;Alumn_Filtered!$A484,Grades!$P:$P,"CVL",Grades!$J:$J,"=1",Grades!$I:$I,"="&amp;_xlfn.MINIFS(Grades!$I:$I,Grades!$A:$A,"="&amp;$A484))</f>
        <v>0</v>
      </c>
      <c r="G484" s="30">
        <f t="shared" si="114"/>
        <v>6</v>
      </c>
      <c r="H484">
        <f>COUNTIFS(Grades!$A:$A,"="&amp;Alumn_Filtered!$A484,Grades!$J:$J,"=1",Grades!$P:$P,"&gt;=0.5",Grades!$I:$I,"="&amp;_xlfn.MINIFS(Grades!$I:$I,Grades!$A:$A,"="&amp;$A484))</f>
        <v>6</v>
      </c>
      <c r="I484" s="28">
        <f t="shared" si="115"/>
        <v>1</v>
      </c>
      <c r="J484">
        <f>COUNTIFS(Grades!$A:$A,"="&amp;Alumn_Filtered!$A484,Grades!$J:$J,"=1",Grades!$P:$P,"&lt;0.5",Grades!$I:$I,"="&amp;_xlfn.MINIFS(Grades!$I:$I,Grades!$A:$A,"="&amp;$A484))</f>
        <v>0</v>
      </c>
      <c r="K484" s="28">
        <f t="shared" si="116"/>
        <v>0</v>
      </c>
      <c r="L484" s="28">
        <f>_xlfn.MAXIFS(Grades!$P:$P,Grades!$A:$A,"="&amp;Alumn_Filtered!$A484,Grades!$J:$J,"=1",Grades!$I:$I,"="&amp;_xlfn.MINIFS(Grades!$I:$I,Grades!$A:$A,"="&amp;$A484))</f>
        <v>0.93333333333333324</v>
      </c>
      <c r="M484" s="28">
        <f>_xlfn.MINIFS(Grades!$P:$P,Grades!$A:$A,"="&amp;Alumn_Filtered!$A484,Grades!$J:$J,"=1",Grades!$I:$I,"="&amp;_xlfn.MINIFS(Grades!$I:$I,Grades!$A:$A,"="&amp;$A484))</f>
        <v>0.6</v>
      </c>
      <c r="N484" s="28">
        <f>IF(G484&lt;&gt;0,SUMIFS(Grades!$P:$P,Grades!$P:$P,"&gt;0",Grades!$A:$A,"="&amp;Alumn_Filtered!$A484,Grades!$J:$J,"=1",Grades!$I:$I,"="&amp;_xlfn.MINIFS(Grades!$I:$I,Grades!$A:$A,"="&amp;$A484))/COUNTIFS(Grades!P:P,"&lt;&gt;BAD",Grades!P:P,"&lt;&gt;DRP",Grades!P:P,"&lt;&gt;CVL",Grades!$A:$A,"="&amp;Alumn_Filtered!$A484,Grades!$J:$J,"=1",Grades!$I:$I,"="&amp;_xlfn.MINIFS(Grades!$I:$I,Grades!$A:$A,"="&amp;$A484)),0)</f>
        <v>0.7416666666666667</v>
      </c>
      <c r="O484">
        <f>COUNTIFS(Grades!$A:$A,"="&amp;Alumn_Filtered!$A484,Grades!$J:$J,"=2",Grades!$I:$I,"="&amp;_xlfn.MINIFS(Grades!$I:$I,Grades!$A:$A,"="&amp;$A484))</f>
        <v>6</v>
      </c>
      <c r="P484">
        <f>COUNTIFS(Grades!$A:$A,"="&amp;Alumn_Filtered!$A484,Grades!$P:$P,"=DRP",Grades!$J:$J,"=2",Grades!$I:$I,"="&amp;_xlfn.MINIFS(Grades!$I:$I,Grades!$A:$A,"="&amp;$A484))</f>
        <v>0</v>
      </c>
      <c r="Q484">
        <f>COUNTIFS(Grades!$A:$A,"="&amp;Alumn_Filtered!$A484,Grades!$P:$P,"=BAD",Grades!$J:$J,"=2",Grades!$I:$I,"="&amp;_xlfn.MINIFS(Grades!$I:$I,Grades!$A:$A,"="&amp;$A484))</f>
        <v>0</v>
      </c>
      <c r="R484">
        <f>COUNTIFS(Grades!$A:$A,"="&amp;Alumn_Filtered!$A484,Grades!$P:$P,"CVL",Grades!$J:$J,"=2",Grades!$I:$I,"="&amp;_xlfn.MINIFS(Grades!$I:$I,Grades!$A:$A,"="&amp;$A484))</f>
        <v>0</v>
      </c>
      <c r="S484">
        <f t="shared" si="127"/>
        <v>6</v>
      </c>
      <c r="T484">
        <f>COUNTIFS(Grades!$A:$A,"="&amp;Alumn_Filtered!$A484,Grades!$J:$J,"=2",Grades!$P:$P,"&gt;=0.5",Grades!$I:$I,"="&amp;_xlfn.MINIFS(Grades!$I:$I,Grades!$A:$A,"="&amp;$A484))</f>
        <v>6</v>
      </c>
      <c r="U484" s="28">
        <f t="shared" si="117"/>
        <v>1</v>
      </c>
      <c r="V484">
        <f>COUNTIFS(Grades!$A:$A,"="&amp;Alumn_Filtered!$A484,Grades!$J:$J,"=2",Grades!$P:$P,"&lt;0.5",Grades!$I:$I,"="&amp;_xlfn.MINIFS(Grades!$I:$I,Grades!$A:$A,"="&amp;$A484))</f>
        <v>0</v>
      </c>
      <c r="W484" s="28">
        <f t="shared" si="118"/>
        <v>0</v>
      </c>
      <c r="X484" s="28">
        <f>_xlfn.MAXIFS(Grades!$P:$P,Grades!$A:$A,"="&amp;Alumn_Filtered!$A484,Grades!$J:$J,"=2",Grades!$I:$I,"="&amp;_xlfn.MINIFS(Grades!$I:$I,Grades!$A:$A,"="&amp;$A484))</f>
        <v>0.83333333333333337</v>
      </c>
      <c r="Y484" s="28">
        <f>_xlfn.MINIFS(Grades!$P:$P,Grades!$A:$A,"="&amp;Alumn_Filtered!$A484,Grades!$J:$J,"=2",Grades!$I:$I,"="&amp;_xlfn.MINIFS(Grades!$I:$I,Grades!$A:$A,"="&amp;$A484))</f>
        <v>0.68333333333333324</v>
      </c>
      <c r="Z484" s="28">
        <f>IF(S484&lt;&gt;0,SUMIFS(Grades!$P:$P,Grades!$P:$P,"&gt;0",Grades!$A:$A,"="&amp;Alumn_Filtered!$A484,Grades!$J:$J,"=2",Grades!$I:$I,"="&amp;_xlfn.MINIFS(Grades!$I:$I,Grades!$A:$A,"="&amp;$A484))/COUNTIFS(Grades!P:P,"&lt;&gt;BAD",Grades!P:P,"&lt;&gt;DRP",Grades!P:P,"&lt;&gt;CVL",Grades!$A:$A,"="&amp;Alumn_Filtered!$A484,Grades!$J:$J,"=2",Grades!$I:$I,"="&amp;_xlfn.MINIFS(Grades!$I:$I,Grades!$A:$A,"="&amp;$A484)),0)</f>
        <v>0.7416666666666667</v>
      </c>
      <c r="AA484" s="28">
        <f t="shared" si="119"/>
        <v>0</v>
      </c>
      <c r="AB484">
        <f t="shared" ca="1" si="113"/>
        <v>20</v>
      </c>
      <c r="AC484" t="str">
        <f>LEFT(VLOOKUP($A484,Ingresos!$C:$X,5,FALSE),1)</f>
        <v>T</v>
      </c>
      <c r="AD484">
        <f t="shared" si="120"/>
        <v>0</v>
      </c>
      <c r="AE484" t="str">
        <f>LEFT(VLOOKUP($A484,Ingresos!$C:$X,6,FALSE),1)</f>
        <v>R</v>
      </c>
      <c r="AF484">
        <f t="shared" si="121"/>
        <v>1</v>
      </c>
      <c r="AG484">
        <f>VLOOKUP($A484,Ingresos!$C:$X,9,FALSE)</f>
        <v>661</v>
      </c>
      <c r="AH484" s="28">
        <f t="shared" si="122"/>
        <v>0.73419773095623986</v>
      </c>
      <c r="AI484">
        <f>VLOOKUP($A484,Ingresos!$C:$X,10,FALSE)</f>
        <v>699</v>
      </c>
      <c r="AJ484" s="28">
        <f t="shared" si="123"/>
        <v>0.79578606158833065</v>
      </c>
      <c r="AK484">
        <f>VLOOKUP($A484,Ingresos!$C:$X,11,FALSE)</f>
        <v>574</v>
      </c>
      <c r="AL484" s="28">
        <f t="shared" si="124"/>
        <v>0.59319286871961097</v>
      </c>
      <c r="AM484">
        <f>VLOOKUP($A484,Ingresos!$C:$X,12,FALSE)</f>
        <v>662</v>
      </c>
      <c r="AN484" s="28">
        <f t="shared" si="125"/>
        <v>0.73581847649918963</v>
      </c>
      <c r="AO484" t="str">
        <f>VLOOKUP($A484,Ingresos!$C:$X,18,FALSE)</f>
        <v>IX</v>
      </c>
      <c r="AP484">
        <f t="shared" si="128"/>
        <v>9</v>
      </c>
      <c r="AQ484" t="str">
        <f>VLOOKUP($A484,Ingresos!$C:$X,19,FALSE)</f>
        <v>H1</v>
      </c>
      <c r="AR484">
        <f t="shared" si="126"/>
        <v>1</v>
      </c>
      <c r="AS484">
        <f>VLOOKUP($A484,Ingresos!$C:$X,22,FALSE)</f>
        <v>5</v>
      </c>
    </row>
    <row r="485" spans="1:45" x14ac:dyDescent="0.25">
      <c r="A485" t="s">
        <v>47</v>
      </c>
      <c r="B485">
        <f>IF((_xlfn.MAXIFS(Grades!$I:$I,Grades!$A:$A,"="&amp;$A485)-_xlfn.MINIFS(Grades!$I:$I,Grades!$A:$A,"="&amp;$A485))=0,0,1)</f>
        <v>0</v>
      </c>
      <c r="C485">
        <f>COUNTIFS(Grades!$A:$A,"="&amp;Alumn_Filtered!$A485,Grades!$J:$J,"=1",Grades!$I:$I,"="&amp;_xlfn.MINIFS(Grades!$I:$I,Grades!$A:$A,"="&amp;$A485))</f>
        <v>6</v>
      </c>
      <c r="D485">
        <f>COUNTIFS(Grades!$A:$A,"="&amp;Alumn_Filtered!$A485,Grades!$P:$P,"=DRP",Grades!$J:$J,"=1",Grades!$I:$I,"="&amp;_xlfn.MINIFS(Grades!$I:$I,Grades!$A:$A,"="&amp;$A485))</f>
        <v>6</v>
      </c>
      <c r="E485">
        <f>COUNTIFS(Grades!$A:$A,"="&amp;Alumn_Filtered!$A485,Grades!$P:$P,"=BAD",Grades!$J:$J,"=1",Grades!$I:$I,"="&amp;_xlfn.MINIFS(Grades!$I:$I,Grades!$A:$A,"="&amp;$A485))</f>
        <v>0</v>
      </c>
      <c r="F485">
        <f>COUNTIFS(Grades!$A:$A,"="&amp;Alumn_Filtered!$A485,Grades!$P:$P,"CVL",Grades!$J:$J,"=1",Grades!$I:$I,"="&amp;_xlfn.MINIFS(Grades!$I:$I,Grades!$A:$A,"="&amp;$A485))</f>
        <v>0</v>
      </c>
      <c r="G485" s="30">
        <f t="shared" si="114"/>
        <v>0</v>
      </c>
      <c r="H485">
        <f>COUNTIFS(Grades!$A:$A,"="&amp;Alumn_Filtered!$A485,Grades!$J:$J,"=1",Grades!$P:$P,"&gt;=0.5",Grades!$I:$I,"="&amp;_xlfn.MINIFS(Grades!$I:$I,Grades!$A:$A,"="&amp;$A485))</f>
        <v>0</v>
      </c>
      <c r="I485" s="28">
        <f t="shared" si="115"/>
        <v>0</v>
      </c>
      <c r="J485">
        <f>COUNTIFS(Grades!$A:$A,"="&amp;Alumn_Filtered!$A485,Grades!$J:$J,"=1",Grades!$P:$P,"&lt;0.5",Grades!$I:$I,"="&amp;_xlfn.MINIFS(Grades!$I:$I,Grades!$A:$A,"="&amp;$A485))</f>
        <v>0</v>
      </c>
      <c r="K485" s="28">
        <f t="shared" si="116"/>
        <v>0</v>
      </c>
      <c r="L485" s="28">
        <f>_xlfn.MAXIFS(Grades!$P:$P,Grades!$A:$A,"="&amp;Alumn_Filtered!$A485,Grades!$J:$J,"=1",Grades!$I:$I,"="&amp;_xlfn.MINIFS(Grades!$I:$I,Grades!$A:$A,"="&amp;$A485))</f>
        <v>0</v>
      </c>
      <c r="M485" s="28">
        <f>_xlfn.MINIFS(Grades!$P:$P,Grades!$A:$A,"="&amp;Alumn_Filtered!$A485,Grades!$J:$J,"=1",Grades!$I:$I,"="&amp;_xlfn.MINIFS(Grades!$I:$I,Grades!$A:$A,"="&amp;$A485))</f>
        <v>0</v>
      </c>
      <c r="N485" s="28">
        <f>IF(G485&lt;&gt;0,SUMIFS(Grades!$P:$P,Grades!$P:$P,"&gt;0",Grades!$A:$A,"="&amp;Alumn_Filtered!$A485,Grades!$J:$J,"=1",Grades!$I:$I,"="&amp;_xlfn.MINIFS(Grades!$I:$I,Grades!$A:$A,"="&amp;$A485))/COUNTIFS(Grades!P:P,"&lt;&gt;BAD",Grades!P:P,"&lt;&gt;DRP",Grades!P:P,"&lt;&gt;CVL",Grades!$A:$A,"="&amp;Alumn_Filtered!$A485,Grades!$J:$J,"=1",Grades!$I:$I,"="&amp;_xlfn.MINIFS(Grades!$I:$I,Grades!$A:$A,"="&amp;$A485)),0)</f>
        <v>0</v>
      </c>
      <c r="O485">
        <f>COUNTIFS(Grades!$A:$A,"="&amp;Alumn_Filtered!$A485,Grades!$J:$J,"=2",Grades!$I:$I,"="&amp;_xlfn.MINIFS(Grades!$I:$I,Grades!$A:$A,"="&amp;$A485))</f>
        <v>0</v>
      </c>
      <c r="P485">
        <f>COUNTIFS(Grades!$A:$A,"="&amp;Alumn_Filtered!$A485,Grades!$P:$P,"=DRP",Grades!$J:$J,"=2",Grades!$I:$I,"="&amp;_xlfn.MINIFS(Grades!$I:$I,Grades!$A:$A,"="&amp;$A485))</f>
        <v>0</v>
      </c>
      <c r="Q485">
        <f>COUNTIFS(Grades!$A:$A,"="&amp;Alumn_Filtered!$A485,Grades!$P:$P,"=BAD",Grades!$J:$J,"=2",Grades!$I:$I,"="&amp;_xlfn.MINIFS(Grades!$I:$I,Grades!$A:$A,"="&amp;$A485))</f>
        <v>0</v>
      </c>
      <c r="R485">
        <f>COUNTIFS(Grades!$A:$A,"="&amp;Alumn_Filtered!$A485,Grades!$P:$P,"CVL",Grades!$J:$J,"=2",Grades!$I:$I,"="&amp;_xlfn.MINIFS(Grades!$I:$I,Grades!$A:$A,"="&amp;$A485))</f>
        <v>0</v>
      </c>
      <c r="S485">
        <f t="shared" si="127"/>
        <v>0</v>
      </c>
      <c r="T485">
        <f>COUNTIFS(Grades!$A:$A,"="&amp;Alumn_Filtered!$A485,Grades!$J:$J,"=2",Grades!$P:$P,"&gt;=0.5",Grades!$I:$I,"="&amp;_xlfn.MINIFS(Grades!$I:$I,Grades!$A:$A,"="&amp;$A485))</f>
        <v>0</v>
      </c>
      <c r="U485" s="28">
        <f t="shared" si="117"/>
        <v>0</v>
      </c>
      <c r="V485">
        <f>COUNTIFS(Grades!$A:$A,"="&amp;Alumn_Filtered!$A485,Grades!$J:$J,"=2",Grades!$P:$P,"&lt;0.5",Grades!$I:$I,"="&amp;_xlfn.MINIFS(Grades!$I:$I,Grades!$A:$A,"="&amp;$A485))</f>
        <v>0</v>
      </c>
      <c r="W485" s="28">
        <f t="shared" si="118"/>
        <v>0</v>
      </c>
      <c r="X485" s="28">
        <f>_xlfn.MAXIFS(Grades!$P:$P,Grades!$A:$A,"="&amp;Alumn_Filtered!$A485,Grades!$J:$J,"=2",Grades!$I:$I,"="&amp;_xlfn.MINIFS(Grades!$I:$I,Grades!$A:$A,"="&amp;$A485))</f>
        <v>0</v>
      </c>
      <c r="Y485" s="28">
        <f>_xlfn.MINIFS(Grades!$P:$P,Grades!$A:$A,"="&amp;Alumn_Filtered!$A485,Grades!$J:$J,"=2",Grades!$I:$I,"="&amp;_xlfn.MINIFS(Grades!$I:$I,Grades!$A:$A,"="&amp;$A485))</f>
        <v>0</v>
      </c>
      <c r="Z485" s="28">
        <f>IF(S485&lt;&gt;0,SUMIFS(Grades!$P:$P,Grades!$P:$P,"&gt;0",Grades!$A:$A,"="&amp;Alumn_Filtered!$A485,Grades!$J:$J,"=2",Grades!$I:$I,"="&amp;_xlfn.MINIFS(Grades!$I:$I,Grades!$A:$A,"="&amp;$A485))/COUNTIFS(Grades!P:P,"&lt;&gt;BAD",Grades!P:P,"&lt;&gt;DRP",Grades!P:P,"&lt;&gt;CVL",Grades!$A:$A,"="&amp;Alumn_Filtered!$A485,Grades!$J:$J,"=2",Grades!$I:$I,"="&amp;_xlfn.MINIFS(Grades!$I:$I,Grades!$A:$A,"="&amp;$A485)),0)</f>
        <v>0</v>
      </c>
      <c r="AA485" s="28">
        <f t="shared" si="119"/>
        <v>0</v>
      </c>
      <c r="AB485">
        <f t="shared" ca="1" si="113"/>
        <v>20</v>
      </c>
      <c r="AC485" t="str">
        <f>LEFT(VLOOKUP($A485,Ingresos!$C:$X,5,FALSE),1)</f>
        <v>T</v>
      </c>
      <c r="AD485">
        <f t="shared" si="120"/>
        <v>0</v>
      </c>
      <c r="AE485" t="str">
        <f>LEFT(VLOOKUP($A485,Ingresos!$C:$X,6,FALSE),1)</f>
        <v>R</v>
      </c>
      <c r="AF485">
        <f t="shared" si="121"/>
        <v>1</v>
      </c>
      <c r="AG485">
        <f>VLOOKUP($A485,Ingresos!$C:$X,9,FALSE)</f>
        <v>472</v>
      </c>
      <c r="AH485" s="28">
        <f t="shared" si="122"/>
        <v>0.42787682333873583</v>
      </c>
      <c r="AI485">
        <f>VLOOKUP($A485,Ingresos!$C:$X,10,FALSE)</f>
        <v>472</v>
      </c>
      <c r="AJ485" s="28">
        <f t="shared" si="123"/>
        <v>0.42787682333873583</v>
      </c>
      <c r="AK485">
        <f>VLOOKUP($A485,Ingresos!$C:$X,11,FALSE)</f>
        <v>615</v>
      </c>
      <c r="AL485" s="28">
        <f t="shared" si="124"/>
        <v>0.65964343598055108</v>
      </c>
      <c r="AM485">
        <f>VLOOKUP($A485,Ingresos!$C:$X,12,FALSE)</f>
        <v>569</v>
      </c>
      <c r="AN485" s="28">
        <f t="shared" si="125"/>
        <v>0.5850891410048622</v>
      </c>
      <c r="AO485" t="str">
        <f>VLOOKUP($A485,Ingresos!$C:$X,18,FALSE)</f>
        <v>IX</v>
      </c>
      <c r="AP485">
        <f t="shared" si="128"/>
        <v>9</v>
      </c>
      <c r="AQ485" t="str">
        <f>VLOOKUP($A485,Ingresos!$C:$X,19,FALSE)</f>
        <v>H1</v>
      </c>
      <c r="AR485">
        <f t="shared" si="126"/>
        <v>1</v>
      </c>
      <c r="AS485">
        <f>VLOOKUP($A485,Ingresos!$C:$X,22,FALSE)</f>
        <v>7</v>
      </c>
    </row>
    <row r="486" spans="1:45" x14ac:dyDescent="0.25">
      <c r="A486">
        <v>198194727</v>
      </c>
      <c r="B486">
        <f>IF((_xlfn.MAXIFS(Grades!$I:$I,Grades!$A:$A,"="&amp;$A486)-_xlfn.MINIFS(Grades!$I:$I,Grades!$A:$A,"="&amp;$A486))=0,0,1)</f>
        <v>1</v>
      </c>
      <c r="C486">
        <f>COUNTIFS(Grades!$A:$A,"="&amp;Alumn_Filtered!$A486,Grades!$J:$J,"=1",Grades!$I:$I,"="&amp;_xlfn.MINIFS(Grades!$I:$I,Grades!$A:$A,"="&amp;$A486))</f>
        <v>6</v>
      </c>
      <c r="D486">
        <f>COUNTIFS(Grades!$A:$A,"="&amp;Alumn_Filtered!$A486,Grades!$P:$P,"=DRP",Grades!$J:$J,"=1",Grades!$I:$I,"="&amp;_xlfn.MINIFS(Grades!$I:$I,Grades!$A:$A,"="&amp;$A486))</f>
        <v>0</v>
      </c>
      <c r="E486">
        <f>COUNTIFS(Grades!$A:$A,"="&amp;Alumn_Filtered!$A486,Grades!$P:$P,"=BAD",Grades!$J:$J,"=1",Grades!$I:$I,"="&amp;_xlfn.MINIFS(Grades!$I:$I,Grades!$A:$A,"="&amp;$A486))</f>
        <v>0</v>
      </c>
      <c r="F486">
        <f>COUNTIFS(Grades!$A:$A,"="&amp;Alumn_Filtered!$A486,Grades!$P:$P,"CVL",Grades!$J:$J,"=1",Grades!$I:$I,"="&amp;_xlfn.MINIFS(Grades!$I:$I,Grades!$A:$A,"="&amp;$A486))</f>
        <v>0</v>
      </c>
      <c r="G486" s="30">
        <f t="shared" si="114"/>
        <v>6</v>
      </c>
      <c r="H486">
        <f>COUNTIFS(Grades!$A:$A,"="&amp;Alumn_Filtered!$A486,Grades!$J:$J,"=1",Grades!$P:$P,"&gt;=0.5",Grades!$I:$I,"="&amp;_xlfn.MINIFS(Grades!$I:$I,Grades!$A:$A,"="&amp;$A486))</f>
        <v>5</v>
      </c>
      <c r="I486" s="28">
        <f t="shared" si="115"/>
        <v>0.83333333333333337</v>
      </c>
      <c r="J486">
        <f>COUNTIFS(Grades!$A:$A,"="&amp;Alumn_Filtered!$A486,Grades!$J:$J,"=1",Grades!$P:$P,"&lt;0.5",Grades!$I:$I,"="&amp;_xlfn.MINIFS(Grades!$I:$I,Grades!$A:$A,"="&amp;$A486))</f>
        <v>1</v>
      </c>
      <c r="K486" s="28">
        <f t="shared" si="116"/>
        <v>0.16666666666666666</v>
      </c>
      <c r="L486" s="28">
        <f>_xlfn.MAXIFS(Grades!$P:$P,Grades!$A:$A,"="&amp;Alumn_Filtered!$A486,Grades!$J:$J,"=1",Grades!$I:$I,"="&amp;_xlfn.MINIFS(Grades!$I:$I,Grades!$A:$A,"="&amp;$A486))</f>
        <v>0.6333333333333333</v>
      </c>
      <c r="M486" s="28">
        <f>_xlfn.MINIFS(Grades!$P:$P,Grades!$A:$A,"="&amp;Alumn_Filtered!$A486,Grades!$J:$J,"=1",Grades!$I:$I,"="&amp;_xlfn.MINIFS(Grades!$I:$I,Grades!$A:$A,"="&amp;$A486))</f>
        <v>0.3666666666666667</v>
      </c>
      <c r="N486" s="28">
        <f>IF(G486&lt;&gt;0,SUMIFS(Grades!$P:$P,Grades!$P:$P,"&gt;0",Grades!$A:$A,"="&amp;Alumn_Filtered!$A486,Grades!$J:$J,"=1",Grades!$I:$I,"="&amp;_xlfn.MINIFS(Grades!$I:$I,Grades!$A:$A,"="&amp;$A486))/COUNTIFS(Grades!P:P,"&lt;&gt;BAD",Grades!P:P,"&lt;&gt;DRP",Grades!P:P,"&lt;&gt;CVL",Grades!$A:$A,"="&amp;Alumn_Filtered!$A486,Grades!$J:$J,"=1",Grades!$I:$I,"="&amp;_xlfn.MINIFS(Grades!$I:$I,Grades!$A:$A,"="&amp;$A486)),0)</f>
        <v>0.53611111111111109</v>
      </c>
      <c r="O486">
        <f>COUNTIFS(Grades!$A:$A,"="&amp;Alumn_Filtered!$A486,Grades!$J:$J,"=2",Grades!$I:$I,"="&amp;_xlfn.MINIFS(Grades!$I:$I,Grades!$A:$A,"="&amp;$A486))</f>
        <v>7</v>
      </c>
      <c r="P486">
        <f>COUNTIFS(Grades!$A:$A,"="&amp;Alumn_Filtered!$A486,Grades!$P:$P,"=DRP",Grades!$J:$J,"=2",Grades!$I:$I,"="&amp;_xlfn.MINIFS(Grades!$I:$I,Grades!$A:$A,"="&amp;$A486))</f>
        <v>1</v>
      </c>
      <c r="Q486">
        <f>COUNTIFS(Grades!$A:$A,"="&amp;Alumn_Filtered!$A486,Grades!$P:$P,"=BAD",Grades!$J:$J,"=2",Grades!$I:$I,"="&amp;_xlfn.MINIFS(Grades!$I:$I,Grades!$A:$A,"="&amp;$A486))</f>
        <v>0</v>
      </c>
      <c r="R486">
        <f>COUNTIFS(Grades!$A:$A,"="&amp;Alumn_Filtered!$A486,Grades!$P:$P,"CVL",Grades!$J:$J,"=2",Grades!$I:$I,"="&amp;_xlfn.MINIFS(Grades!$I:$I,Grades!$A:$A,"="&amp;$A486))</f>
        <v>0</v>
      </c>
      <c r="S486">
        <f t="shared" si="127"/>
        <v>6</v>
      </c>
      <c r="T486">
        <f>COUNTIFS(Grades!$A:$A,"="&amp;Alumn_Filtered!$A486,Grades!$J:$J,"=2",Grades!$P:$P,"&gt;=0.5",Grades!$I:$I,"="&amp;_xlfn.MINIFS(Grades!$I:$I,Grades!$A:$A,"="&amp;$A486))</f>
        <v>3</v>
      </c>
      <c r="U486" s="28">
        <f t="shared" si="117"/>
        <v>0.5</v>
      </c>
      <c r="V486">
        <f>COUNTIFS(Grades!$A:$A,"="&amp;Alumn_Filtered!$A486,Grades!$J:$J,"=2",Grades!$P:$P,"&lt;0.5",Grades!$I:$I,"="&amp;_xlfn.MINIFS(Grades!$I:$I,Grades!$A:$A,"="&amp;$A486))</f>
        <v>3</v>
      </c>
      <c r="W486" s="28">
        <f t="shared" si="118"/>
        <v>0.5</v>
      </c>
      <c r="X486" s="28">
        <f>_xlfn.MAXIFS(Grades!$P:$P,Grades!$A:$A,"="&amp;Alumn_Filtered!$A486,Grades!$J:$J,"=2",Grades!$I:$I,"="&amp;_xlfn.MINIFS(Grades!$I:$I,Grades!$A:$A,"="&amp;$A486))</f>
        <v>0.8833333333333333</v>
      </c>
      <c r="Y486" s="28">
        <f>_xlfn.MINIFS(Grades!$P:$P,Grades!$A:$A,"="&amp;Alumn_Filtered!$A486,Grades!$J:$J,"=2",Grades!$I:$I,"="&amp;_xlfn.MINIFS(Grades!$I:$I,Grades!$A:$A,"="&amp;$A486))</f>
        <v>8.3333333333333329E-2</v>
      </c>
      <c r="Z486" s="28">
        <f>IF(S486&lt;&gt;0,SUMIFS(Grades!$P:$P,Grades!$P:$P,"&gt;0",Grades!$A:$A,"="&amp;Alumn_Filtered!$A486,Grades!$J:$J,"=2",Grades!$I:$I,"="&amp;_xlfn.MINIFS(Grades!$I:$I,Grades!$A:$A,"="&amp;$A486))/COUNTIFS(Grades!P:P,"&lt;&gt;BAD",Grades!P:P,"&lt;&gt;DRP",Grades!P:P,"&lt;&gt;CVL",Grades!$A:$A,"="&amp;Alumn_Filtered!$A486,Grades!$J:$J,"=2",Grades!$I:$I,"="&amp;_xlfn.MINIFS(Grades!$I:$I,Grades!$A:$A,"="&amp;$A486)),0)</f>
        <v>0.45277777777777778</v>
      </c>
      <c r="AA486" s="28">
        <f t="shared" si="119"/>
        <v>-8.3333333333333315E-2</v>
      </c>
      <c r="AB486">
        <f t="shared" ca="1" si="113"/>
        <v>20</v>
      </c>
      <c r="AC486" t="str">
        <f>LEFT(VLOOKUP($A486,Ingresos!$C:$X,5,FALSE),1)</f>
        <v>S</v>
      </c>
      <c r="AD486">
        <f t="shared" si="120"/>
        <v>1</v>
      </c>
      <c r="AE486" t="str">
        <f>LEFT(VLOOKUP($A486,Ingresos!$C:$X,6,FALSE),1)</f>
        <v>R</v>
      </c>
      <c r="AF486">
        <f t="shared" si="121"/>
        <v>1</v>
      </c>
      <c r="AG486">
        <f>VLOOKUP($A486,Ingresos!$C:$X,9,FALSE)</f>
        <v>496</v>
      </c>
      <c r="AH486" s="28">
        <f t="shared" si="122"/>
        <v>0.46677471636953</v>
      </c>
      <c r="AI486">
        <f>VLOOKUP($A486,Ingresos!$C:$X,10,FALSE)</f>
        <v>496</v>
      </c>
      <c r="AJ486" s="28">
        <f t="shared" si="123"/>
        <v>0.46677471636953</v>
      </c>
      <c r="AK486">
        <f>VLOOKUP($A486,Ingresos!$C:$X,11,FALSE)</f>
        <v>493</v>
      </c>
      <c r="AL486" s="28">
        <f t="shared" si="124"/>
        <v>0.46191247974068073</v>
      </c>
      <c r="AM486">
        <f>VLOOKUP($A486,Ingresos!$C:$X,12,FALSE)</f>
        <v>563</v>
      </c>
      <c r="AN486" s="28">
        <f t="shared" si="125"/>
        <v>0.57536466774716366</v>
      </c>
      <c r="AO486" t="str">
        <f>VLOOKUP($A486,Ingresos!$C:$X,18,FALSE)</f>
        <v>RM</v>
      </c>
      <c r="AP486">
        <f t="shared" si="128"/>
        <v>13</v>
      </c>
      <c r="AQ486" t="str">
        <f>VLOOKUP($A486,Ingresos!$C:$X,19,FALSE)</f>
        <v>H1</v>
      </c>
      <c r="AR486">
        <f t="shared" si="126"/>
        <v>1</v>
      </c>
      <c r="AS486">
        <f>VLOOKUP($A486,Ingresos!$C:$X,22,FALSE)</f>
        <v>6</v>
      </c>
    </row>
    <row r="487" spans="1:45" x14ac:dyDescent="0.25">
      <c r="A487">
        <v>198196045</v>
      </c>
      <c r="B487">
        <f>IF((_xlfn.MAXIFS(Grades!$I:$I,Grades!$A:$A,"="&amp;$A487)-_xlfn.MINIFS(Grades!$I:$I,Grades!$A:$A,"="&amp;$A487))=0,0,1)</f>
        <v>1</v>
      </c>
      <c r="C487">
        <f>COUNTIFS(Grades!$A:$A,"="&amp;Alumn_Filtered!$A487,Grades!$J:$J,"=1",Grades!$I:$I,"="&amp;_xlfn.MINIFS(Grades!$I:$I,Grades!$A:$A,"="&amp;$A487))</f>
        <v>6</v>
      </c>
      <c r="D487">
        <f>COUNTIFS(Grades!$A:$A,"="&amp;Alumn_Filtered!$A487,Grades!$P:$P,"=DRP",Grades!$J:$J,"=1",Grades!$I:$I,"="&amp;_xlfn.MINIFS(Grades!$I:$I,Grades!$A:$A,"="&amp;$A487))</f>
        <v>0</v>
      </c>
      <c r="E487">
        <f>COUNTIFS(Grades!$A:$A,"="&amp;Alumn_Filtered!$A487,Grades!$P:$P,"=BAD",Grades!$J:$J,"=1",Grades!$I:$I,"="&amp;_xlfn.MINIFS(Grades!$I:$I,Grades!$A:$A,"="&amp;$A487))</f>
        <v>0</v>
      </c>
      <c r="F487">
        <f>COUNTIFS(Grades!$A:$A,"="&amp;Alumn_Filtered!$A487,Grades!$P:$P,"CVL",Grades!$J:$J,"=1",Grades!$I:$I,"="&amp;_xlfn.MINIFS(Grades!$I:$I,Grades!$A:$A,"="&amp;$A487))</f>
        <v>0</v>
      </c>
      <c r="G487" s="30">
        <f t="shared" si="114"/>
        <v>6</v>
      </c>
      <c r="H487">
        <f>COUNTIFS(Grades!$A:$A,"="&amp;Alumn_Filtered!$A487,Grades!$J:$J,"=1",Grades!$P:$P,"&gt;=0.5",Grades!$I:$I,"="&amp;_xlfn.MINIFS(Grades!$I:$I,Grades!$A:$A,"="&amp;$A487))</f>
        <v>6</v>
      </c>
      <c r="I487" s="28">
        <f t="shared" si="115"/>
        <v>1</v>
      </c>
      <c r="J487">
        <f>COUNTIFS(Grades!$A:$A,"="&amp;Alumn_Filtered!$A487,Grades!$J:$J,"=1",Grades!$P:$P,"&lt;0.5",Grades!$I:$I,"="&amp;_xlfn.MINIFS(Grades!$I:$I,Grades!$A:$A,"="&amp;$A487))</f>
        <v>0</v>
      </c>
      <c r="K487" s="28">
        <f t="shared" si="116"/>
        <v>0</v>
      </c>
      <c r="L487" s="28">
        <f>_xlfn.MAXIFS(Grades!$P:$P,Grades!$A:$A,"="&amp;Alumn_Filtered!$A487,Grades!$J:$J,"=1",Grades!$I:$I,"="&amp;_xlfn.MINIFS(Grades!$I:$I,Grades!$A:$A,"="&amp;$A487))</f>
        <v>0.83333333333333337</v>
      </c>
      <c r="M487" s="28">
        <f>_xlfn.MINIFS(Grades!$P:$P,Grades!$A:$A,"="&amp;Alumn_Filtered!$A487,Grades!$J:$J,"=1",Grades!$I:$I,"="&amp;_xlfn.MINIFS(Grades!$I:$I,Grades!$A:$A,"="&amp;$A487))</f>
        <v>0.5</v>
      </c>
      <c r="N487" s="28">
        <f>IF(G487&lt;&gt;0,SUMIFS(Grades!$P:$P,Grades!$P:$P,"&gt;0",Grades!$A:$A,"="&amp;Alumn_Filtered!$A487,Grades!$J:$J,"=1",Grades!$I:$I,"="&amp;_xlfn.MINIFS(Grades!$I:$I,Grades!$A:$A,"="&amp;$A487))/COUNTIFS(Grades!P:P,"&lt;&gt;BAD",Grades!P:P,"&lt;&gt;DRP",Grades!P:P,"&lt;&gt;CVL",Grades!$A:$A,"="&amp;Alumn_Filtered!$A487,Grades!$J:$J,"=1",Grades!$I:$I,"="&amp;_xlfn.MINIFS(Grades!$I:$I,Grades!$A:$A,"="&amp;$A487)),0)</f>
        <v>0.65833333333333333</v>
      </c>
      <c r="O487">
        <f>COUNTIFS(Grades!$A:$A,"="&amp;Alumn_Filtered!$A487,Grades!$J:$J,"=2",Grades!$I:$I,"="&amp;_xlfn.MINIFS(Grades!$I:$I,Grades!$A:$A,"="&amp;$A487))</f>
        <v>6</v>
      </c>
      <c r="P487">
        <f>COUNTIFS(Grades!$A:$A,"="&amp;Alumn_Filtered!$A487,Grades!$P:$P,"=DRP",Grades!$J:$J,"=2",Grades!$I:$I,"="&amp;_xlfn.MINIFS(Grades!$I:$I,Grades!$A:$A,"="&amp;$A487))</f>
        <v>0</v>
      </c>
      <c r="Q487">
        <f>COUNTIFS(Grades!$A:$A,"="&amp;Alumn_Filtered!$A487,Grades!$P:$P,"=BAD",Grades!$J:$J,"=2",Grades!$I:$I,"="&amp;_xlfn.MINIFS(Grades!$I:$I,Grades!$A:$A,"="&amp;$A487))</f>
        <v>0</v>
      </c>
      <c r="R487">
        <f>COUNTIFS(Grades!$A:$A,"="&amp;Alumn_Filtered!$A487,Grades!$P:$P,"CVL",Grades!$J:$J,"=2",Grades!$I:$I,"="&amp;_xlfn.MINIFS(Grades!$I:$I,Grades!$A:$A,"="&amp;$A487))</f>
        <v>0</v>
      </c>
      <c r="S487">
        <f t="shared" si="127"/>
        <v>6</v>
      </c>
      <c r="T487">
        <f>COUNTIFS(Grades!$A:$A,"="&amp;Alumn_Filtered!$A487,Grades!$J:$J,"=2",Grades!$P:$P,"&gt;=0.5",Grades!$I:$I,"="&amp;_xlfn.MINIFS(Grades!$I:$I,Grades!$A:$A,"="&amp;$A487))</f>
        <v>5</v>
      </c>
      <c r="U487" s="28">
        <f t="shared" si="117"/>
        <v>0.83333333333333337</v>
      </c>
      <c r="V487">
        <f>COUNTIFS(Grades!$A:$A,"="&amp;Alumn_Filtered!$A487,Grades!$J:$J,"=2",Grades!$P:$P,"&lt;0.5",Grades!$I:$I,"="&amp;_xlfn.MINIFS(Grades!$I:$I,Grades!$A:$A,"="&amp;$A487))</f>
        <v>1</v>
      </c>
      <c r="W487" s="28">
        <f t="shared" si="118"/>
        <v>0.16666666666666666</v>
      </c>
      <c r="X487" s="28">
        <f>_xlfn.MAXIFS(Grades!$P:$P,Grades!$A:$A,"="&amp;Alumn_Filtered!$A487,Grades!$J:$J,"=2",Grades!$I:$I,"="&amp;_xlfn.MINIFS(Grades!$I:$I,Grades!$A:$A,"="&amp;$A487))</f>
        <v>0.98333333333333339</v>
      </c>
      <c r="Y487" s="28">
        <f>_xlfn.MINIFS(Grades!$P:$P,Grades!$A:$A,"="&amp;Alumn_Filtered!$A487,Grades!$J:$J,"=2",Grades!$I:$I,"="&amp;_xlfn.MINIFS(Grades!$I:$I,Grades!$A:$A,"="&amp;$A487))</f>
        <v>0.3666666666666667</v>
      </c>
      <c r="Z487" s="28">
        <f>IF(S487&lt;&gt;0,SUMIFS(Grades!$P:$P,Grades!$P:$P,"&gt;0",Grades!$A:$A,"="&amp;Alumn_Filtered!$A487,Grades!$J:$J,"=2",Grades!$I:$I,"="&amp;_xlfn.MINIFS(Grades!$I:$I,Grades!$A:$A,"="&amp;$A487))/COUNTIFS(Grades!P:P,"&lt;&gt;BAD",Grades!P:P,"&lt;&gt;DRP",Grades!P:P,"&lt;&gt;CVL",Grades!$A:$A,"="&amp;Alumn_Filtered!$A487,Grades!$J:$J,"=2",Grades!$I:$I,"="&amp;_xlfn.MINIFS(Grades!$I:$I,Grades!$A:$A,"="&amp;$A487)),0)</f>
        <v>0.68055555555555569</v>
      </c>
      <c r="AA487" s="28">
        <f t="shared" si="119"/>
        <v>2.2222222222222365E-2</v>
      </c>
      <c r="AB487">
        <f t="shared" ca="1" si="113"/>
        <v>20</v>
      </c>
      <c r="AC487" t="str">
        <f>LEFT(VLOOKUP($A487,Ingresos!$C:$X,5,FALSE),1)</f>
        <v>S</v>
      </c>
      <c r="AD487">
        <f t="shared" si="120"/>
        <v>1</v>
      </c>
      <c r="AE487" t="str">
        <f>LEFT(VLOOKUP($A487,Ingresos!$C:$X,6,FALSE),1)</f>
        <v>R</v>
      </c>
      <c r="AF487">
        <f t="shared" si="121"/>
        <v>1</v>
      </c>
      <c r="AG487">
        <f>VLOOKUP($A487,Ingresos!$C:$X,9,FALSE)</f>
        <v>513</v>
      </c>
      <c r="AH487" s="28">
        <f t="shared" si="122"/>
        <v>0.49432739059967584</v>
      </c>
      <c r="AI487">
        <f>VLOOKUP($A487,Ingresos!$C:$X,10,FALSE)</f>
        <v>513</v>
      </c>
      <c r="AJ487" s="28">
        <f t="shared" si="123"/>
        <v>0.49432739059967584</v>
      </c>
      <c r="AK487">
        <f>VLOOKUP($A487,Ingresos!$C:$X,11,FALSE)</f>
        <v>507</v>
      </c>
      <c r="AL487" s="28">
        <f t="shared" si="124"/>
        <v>0.4846029173419773</v>
      </c>
      <c r="AM487">
        <f>VLOOKUP($A487,Ingresos!$C:$X,12,FALSE)</f>
        <v>620</v>
      </c>
      <c r="AN487" s="28">
        <f t="shared" si="125"/>
        <v>0.66774716369529985</v>
      </c>
      <c r="AO487" t="str">
        <f>VLOOKUP($A487,Ingresos!$C:$X,18,FALSE)</f>
        <v>RM</v>
      </c>
      <c r="AP487">
        <f t="shared" si="128"/>
        <v>13</v>
      </c>
      <c r="AQ487" t="str">
        <f>VLOOKUP($A487,Ingresos!$C:$X,19,FALSE)</f>
        <v>H1</v>
      </c>
      <c r="AR487">
        <f t="shared" si="126"/>
        <v>1</v>
      </c>
      <c r="AS487">
        <f>VLOOKUP($A487,Ingresos!$C:$X,22,FALSE)</f>
        <v>5</v>
      </c>
    </row>
    <row r="488" spans="1:45" x14ac:dyDescent="0.25">
      <c r="A488">
        <v>198196908</v>
      </c>
      <c r="B488">
        <f>IF((_xlfn.MAXIFS(Grades!$I:$I,Grades!$A:$A,"="&amp;$A488)-_xlfn.MINIFS(Grades!$I:$I,Grades!$A:$A,"="&amp;$A488))=0,0,1)</f>
        <v>0</v>
      </c>
      <c r="C488">
        <f>COUNTIFS(Grades!$A:$A,"="&amp;Alumn_Filtered!$A488,Grades!$J:$J,"=1",Grades!$I:$I,"="&amp;_xlfn.MINIFS(Grades!$I:$I,Grades!$A:$A,"="&amp;$A488))</f>
        <v>6</v>
      </c>
      <c r="D488">
        <f>COUNTIFS(Grades!$A:$A,"="&amp;Alumn_Filtered!$A488,Grades!$P:$P,"=DRP",Grades!$J:$J,"=1",Grades!$I:$I,"="&amp;_xlfn.MINIFS(Grades!$I:$I,Grades!$A:$A,"="&amp;$A488))</f>
        <v>0</v>
      </c>
      <c r="E488">
        <f>COUNTIFS(Grades!$A:$A,"="&amp;Alumn_Filtered!$A488,Grades!$P:$P,"=BAD",Grades!$J:$J,"=1",Grades!$I:$I,"="&amp;_xlfn.MINIFS(Grades!$I:$I,Grades!$A:$A,"="&amp;$A488))</f>
        <v>0</v>
      </c>
      <c r="F488">
        <f>COUNTIFS(Grades!$A:$A,"="&amp;Alumn_Filtered!$A488,Grades!$P:$P,"CVL",Grades!$J:$J,"=1",Grades!$I:$I,"="&amp;_xlfn.MINIFS(Grades!$I:$I,Grades!$A:$A,"="&amp;$A488))</f>
        <v>0</v>
      </c>
      <c r="G488" s="30">
        <f t="shared" si="114"/>
        <v>6</v>
      </c>
      <c r="H488">
        <f>COUNTIFS(Grades!$A:$A,"="&amp;Alumn_Filtered!$A488,Grades!$J:$J,"=1",Grades!$P:$P,"&gt;=0.5",Grades!$I:$I,"="&amp;_xlfn.MINIFS(Grades!$I:$I,Grades!$A:$A,"="&amp;$A488))</f>
        <v>2</v>
      </c>
      <c r="I488" s="28">
        <f t="shared" si="115"/>
        <v>0.33333333333333331</v>
      </c>
      <c r="J488">
        <f>COUNTIFS(Grades!$A:$A,"="&amp;Alumn_Filtered!$A488,Grades!$J:$J,"=1",Grades!$P:$P,"&lt;0.5",Grades!$I:$I,"="&amp;_xlfn.MINIFS(Grades!$I:$I,Grades!$A:$A,"="&amp;$A488))</f>
        <v>4</v>
      </c>
      <c r="K488" s="28">
        <f t="shared" si="116"/>
        <v>0.66666666666666663</v>
      </c>
      <c r="L488" s="28">
        <f>_xlfn.MAXIFS(Grades!$P:$P,Grades!$A:$A,"="&amp;Alumn_Filtered!$A488,Grades!$J:$J,"=1",Grades!$I:$I,"="&amp;_xlfn.MINIFS(Grades!$I:$I,Grades!$A:$A,"="&amp;$A488))</f>
        <v>0.6</v>
      </c>
      <c r="M488" s="28">
        <f>_xlfn.MINIFS(Grades!$P:$P,Grades!$A:$A,"="&amp;Alumn_Filtered!$A488,Grades!$J:$J,"=1",Grades!$I:$I,"="&amp;_xlfn.MINIFS(Grades!$I:$I,Grades!$A:$A,"="&amp;$A488))</f>
        <v>0.3833333333333333</v>
      </c>
      <c r="N488" s="28">
        <f>IF(G488&lt;&gt;0,SUMIFS(Grades!$P:$P,Grades!$P:$P,"&gt;0",Grades!$A:$A,"="&amp;Alumn_Filtered!$A488,Grades!$J:$J,"=1",Grades!$I:$I,"="&amp;_xlfn.MINIFS(Grades!$I:$I,Grades!$A:$A,"="&amp;$A488))/COUNTIFS(Grades!P:P,"&lt;&gt;BAD",Grades!P:P,"&lt;&gt;DRP",Grades!P:P,"&lt;&gt;CVL",Grades!$A:$A,"="&amp;Alumn_Filtered!$A488,Grades!$J:$J,"=1",Grades!$I:$I,"="&amp;_xlfn.MINIFS(Grades!$I:$I,Grades!$A:$A,"="&amp;$A488)),0)</f>
        <v>0.44722222222222219</v>
      </c>
      <c r="O488">
        <f>COUNTIFS(Grades!$A:$A,"="&amp;Alumn_Filtered!$A488,Grades!$J:$J,"=2",Grades!$I:$I,"="&amp;_xlfn.MINIFS(Grades!$I:$I,Grades!$A:$A,"="&amp;$A488))</f>
        <v>8</v>
      </c>
      <c r="P488">
        <f>COUNTIFS(Grades!$A:$A,"="&amp;Alumn_Filtered!$A488,Grades!$P:$P,"=DRP",Grades!$J:$J,"=2",Grades!$I:$I,"="&amp;_xlfn.MINIFS(Grades!$I:$I,Grades!$A:$A,"="&amp;$A488))</f>
        <v>8</v>
      </c>
      <c r="Q488">
        <f>COUNTIFS(Grades!$A:$A,"="&amp;Alumn_Filtered!$A488,Grades!$P:$P,"=BAD",Grades!$J:$J,"=2",Grades!$I:$I,"="&amp;_xlfn.MINIFS(Grades!$I:$I,Grades!$A:$A,"="&amp;$A488))</f>
        <v>0</v>
      </c>
      <c r="R488">
        <f>COUNTIFS(Grades!$A:$A,"="&amp;Alumn_Filtered!$A488,Grades!$P:$P,"CVL",Grades!$J:$J,"=2",Grades!$I:$I,"="&amp;_xlfn.MINIFS(Grades!$I:$I,Grades!$A:$A,"="&amp;$A488))</f>
        <v>0</v>
      </c>
      <c r="S488">
        <f t="shared" si="127"/>
        <v>0</v>
      </c>
      <c r="T488">
        <f>COUNTIFS(Grades!$A:$A,"="&amp;Alumn_Filtered!$A488,Grades!$J:$J,"=2",Grades!$P:$P,"&gt;=0.5",Grades!$I:$I,"="&amp;_xlfn.MINIFS(Grades!$I:$I,Grades!$A:$A,"="&amp;$A488))</f>
        <v>0</v>
      </c>
      <c r="U488" s="28">
        <f t="shared" si="117"/>
        <v>0</v>
      </c>
      <c r="V488">
        <f>COUNTIFS(Grades!$A:$A,"="&amp;Alumn_Filtered!$A488,Grades!$J:$J,"=2",Grades!$P:$P,"&lt;0.5",Grades!$I:$I,"="&amp;_xlfn.MINIFS(Grades!$I:$I,Grades!$A:$A,"="&amp;$A488))</f>
        <v>0</v>
      </c>
      <c r="W488" s="28">
        <f t="shared" si="118"/>
        <v>0</v>
      </c>
      <c r="X488" s="28">
        <f>_xlfn.MAXIFS(Grades!$P:$P,Grades!$A:$A,"="&amp;Alumn_Filtered!$A488,Grades!$J:$J,"=2",Grades!$I:$I,"="&amp;_xlfn.MINIFS(Grades!$I:$I,Grades!$A:$A,"="&amp;$A488))</f>
        <v>0</v>
      </c>
      <c r="Y488" s="28">
        <f>_xlfn.MINIFS(Grades!$P:$P,Grades!$A:$A,"="&amp;Alumn_Filtered!$A488,Grades!$J:$J,"=2",Grades!$I:$I,"="&amp;_xlfn.MINIFS(Grades!$I:$I,Grades!$A:$A,"="&amp;$A488))</f>
        <v>0</v>
      </c>
      <c r="Z488" s="28">
        <f>IF(S488&lt;&gt;0,SUMIFS(Grades!$P:$P,Grades!$P:$P,"&gt;0",Grades!$A:$A,"="&amp;Alumn_Filtered!$A488,Grades!$J:$J,"=2",Grades!$I:$I,"="&amp;_xlfn.MINIFS(Grades!$I:$I,Grades!$A:$A,"="&amp;$A488))/COUNTIFS(Grades!P:P,"&lt;&gt;BAD",Grades!P:P,"&lt;&gt;DRP",Grades!P:P,"&lt;&gt;CVL",Grades!$A:$A,"="&amp;Alumn_Filtered!$A488,Grades!$J:$J,"=2",Grades!$I:$I,"="&amp;_xlfn.MINIFS(Grades!$I:$I,Grades!$A:$A,"="&amp;$A488)),0)</f>
        <v>0</v>
      </c>
      <c r="AA488" s="28">
        <f t="shared" si="119"/>
        <v>-0.44722222222222219</v>
      </c>
      <c r="AB488">
        <f t="shared" ca="1" si="113"/>
        <v>20</v>
      </c>
      <c r="AC488" t="str">
        <f>LEFT(VLOOKUP($A488,Ingresos!$C:$X,5,FALSE),1)</f>
        <v>S</v>
      </c>
      <c r="AD488">
        <f t="shared" si="120"/>
        <v>1</v>
      </c>
      <c r="AE488" t="str">
        <f>LEFT(VLOOKUP($A488,Ingresos!$C:$X,6,FALSE),1)</f>
        <v>R</v>
      </c>
      <c r="AF488">
        <f t="shared" si="121"/>
        <v>1</v>
      </c>
      <c r="AG488">
        <f>VLOOKUP($A488,Ingresos!$C:$X,9,FALSE)</f>
        <v>445</v>
      </c>
      <c r="AH488" s="28">
        <f t="shared" si="122"/>
        <v>0.3841166936790924</v>
      </c>
      <c r="AI488">
        <f>VLOOKUP($A488,Ingresos!$C:$X,10,FALSE)</f>
        <v>445</v>
      </c>
      <c r="AJ488" s="28">
        <f t="shared" si="123"/>
        <v>0.3841166936790924</v>
      </c>
      <c r="AK488">
        <f>VLOOKUP($A488,Ingresos!$C:$X,11,FALSE)</f>
        <v>543</v>
      </c>
      <c r="AL488" s="28">
        <f t="shared" si="124"/>
        <v>0.5429497568881686</v>
      </c>
      <c r="AM488">
        <f>VLOOKUP($A488,Ingresos!$C:$X,12,FALSE)</f>
        <v>563</v>
      </c>
      <c r="AN488" s="28">
        <f t="shared" si="125"/>
        <v>0.57536466774716366</v>
      </c>
      <c r="AO488" t="str">
        <f>VLOOKUP($A488,Ingresos!$C:$X,18,FALSE)</f>
        <v>RM</v>
      </c>
      <c r="AP488">
        <f t="shared" si="128"/>
        <v>13</v>
      </c>
      <c r="AQ488" t="str">
        <f>VLOOKUP($A488,Ingresos!$C:$X,19,FALSE)</f>
        <v>H1</v>
      </c>
      <c r="AR488">
        <f t="shared" si="126"/>
        <v>1</v>
      </c>
      <c r="AS488">
        <f>VLOOKUP($A488,Ingresos!$C:$X,22,FALSE)</f>
        <v>0</v>
      </c>
    </row>
    <row r="489" spans="1:45" x14ac:dyDescent="0.25">
      <c r="A489">
        <v>198219525</v>
      </c>
      <c r="B489">
        <f>IF((_xlfn.MAXIFS(Grades!$I:$I,Grades!$A:$A,"="&amp;$A489)-_xlfn.MINIFS(Grades!$I:$I,Grades!$A:$A,"="&amp;$A489))=0,0,1)</f>
        <v>0</v>
      </c>
      <c r="C489">
        <f>COUNTIFS(Grades!$A:$A,"="&amp;Alumn_Filtered!$A489,Grades!$J:$J,"=1",Grades!$I:$I,"="&amp;_xlfn.MINIFS(Grades!$I:$I,Grades!$A:$A,"="&amp;$A489))</f>
        <v>6</v>
      </c>
      <c r="D489">
        <f>COUNTIFS(Grades!$A:$A,"="&amp;Alumn_Filtered!$A489,Grades!$P:$P,"=DRP",Grades!$J:$J,"=1",Grades!$I:$I,"="&amp;_xlfn.MINIFS(Grades!$I:$I,Grades!$A:$A,"="&amp;$A489))</f>
        <v>6</v>
      </c>
      <c r="E489">
        <f>COUNTIFS(Grades!$A:$A,"="&amp;Alumn_Filtered!$A489,Grades!$P:$P,"=BAD",Grades!$J:$J,"=1",Grades!$I:$I,"="&amp;_xlfn.MINIFS(Grades!$I:$I,Grades!$A:$A,"="&amp;$A489))</f>
        <v>0</v>
      </c>
      <c r="F489">
        <f>COUNTIFS(Grades!$A:$A,"="&amp;Alumn_Filtered!$A489,Grades!$P:$P,"CVL",Grades!$J:$J,"=1",Grades!$I:$I,"="&amp;_xlfn.MINIFS(Grades!$I:$I,Grades!$A:$A,"="&amp;$A489))</f>
        <v>0</v>
      </c>
      <c r="G489" s="30">
        <f t="shared" si="114"/>
        <v>0</v>
      </c>
      <c r="H489">
        <f>COUNTIFS(Grades!$A:$A,"="&amp;Alumn_Filtered!$A489,Grades!$J:$J,"=1",Grades!$P:$P,"&gt;=0.5",Grades!$I:$I,"="&amp;_xlfn.MINIFS(Grades!$I:$I,Grades!$A:$A,"="&amp;$A489))</f>
        <v>0</v>
      </c>
      <c r="I489" s="28">
        <f t="shared" si="115"/>
        <v>0</v>
      </c>
      <c r="J489">
        <f>COUNTIFS(Grades!$A:$A,"="&amp;Alumn_Filtered!$A489,Grades!$J:$J,"=1",Grades!$P:$P,"&lt;0.5",Grades!$I:$I,"="&amp;_xlfn.MINIFS(Grades!$I:$I,Grades!$A:$A,"="&amp;$A489))</f>
        <v>0</v>
      </c>
      <c r="K489" s="28">
        <f t="shared" si="116"/>
        <v>0</v>
      </c>
      <c r="L489" s="28">
        <f>_xlfn.MAXIFS(Grades!$P:$P,Grades!$A:$A,"="&amp;Alumn_Filtered!$A489,Grades!$J:$J,"=1",Grades!$I:$I,"="&amp;_xlfn.MINIFS(Grades!$I:$I,Grades!$A:$A,"="&amp;$A489))</f>
        <v>0</v>
      </c>
      <c r="M489" s="28">
        <f>_xlfn.MINIFS(Grades!$P:$P,Grades!$A:$A,"="&amp;Alumn_Filtered!$A489,Grades!$J:$J,"=1",Grades!$I:$I,"="&amp;_xlfn.MINIFS(Grades!$I:$I,Grades!$A:$A,"="&amp;$A489))</f>
        <v>0</v>
      </c>
      <c r="N489" s="28">
        <f>IF(G489&lt;&gt;0,SUMIFS(Grades!$P:$P,Grades!$P:$P,"&gt;0",Grades!$A:$A,"="&amp;Alumn_Filtered!$A489,Grades!$J:$J,"=1",Grades!$I:$I,"="&amp;_xlfn.MINIFS(Grades!$I:$I,Grades!$A:$A,"="&amp;$A489))/COUNTIFS(Grades!P:P,"&lt;&gt;BAD",Grades!P:P,"&lt;&gt;DRP",Grades!P:P,"&lt;&gt;CVL",Grades!$A:$A,"="&amp;Alumn_Filtered!$A489,Grades!$J:$J,"=1",Grades!$I:$I,"="&amp;_xlfn.MINIFS(Grades!$I:$I,Grades!$A:$A,"="&amp;$A489)),0)</f>
        <v>0</v>
      </c>
      <c r="O489">
        <f>COUNTIFS(Grades!$A:$A,"="&amp;Alumn_Filtered!$A489,Grades!$J:$J,"=2",Grades!$I:$I,"="&amp;_xlfn.MINIFS(Grades!$I:$I,Grades!$A:$A,"="&amp;$A489))</f>
        <v>0</v>
      </c>
      <c r="P489">
        <f>COUNTIFS(Grades!$A:$A,"="&amp;Alumn_Filtered!$A489,Grades!$P:$P,"=DRP",Grades!$J:$J,"=2",Grades!$I:$I,"="&amp;_xlfn.MINIFS(Grades!$I:$I,Grades!$A:$A,"="&amp;$A489))</f>
        <v>0</v>
      </c>
      <c r="Q489">
        <f>COUNTIFS(Grades!$A:$A,"="&amp;Alumn_Filtered!$A489,Grades!$P:$P,"=BAD",Grades!$J:$J,"=2",Grades!$I:$I,"="&amp;_xlfn.MINIFS(Grades!$I:$I,Grades!$A:$A,"="&amp;$A489))</f>
        <v>0</v>
      </c>
      <c r="R489">
        <f>COUNTIFS(Grades!$A:$A,"="&amp;Alumn_Filtered!$A489,Grades!$P:$P,"CVL",Grades!$J:$J,"=2",Grades!$I:$I,"="&amp;_xlfn.MINIFS(Grades!$I:$I,Grades!$A:$A,"="&amp;$A489))</f>
        <v>0</v>
      </c>
      <c r="S489">
        <f t="shared" si="127"/>
        <v>0</v>
      </c>
      <c r="T489">
        <f>COUNTIFS(Grades!$A:$A,"="&amp;Alumn_Filtered!$A489,Grades!$J:$J,"=2",Grades!$P:$P,"&gt;=0.5",Grades!$I:$I,"="&amp;_xlfn.MINIFS(Grades!$I:$I,Grades!$A:$A,"="&amp;$A489))</f>
        <v>0</v>
      </c>
      <c r="U489" s="28">
        <f t="shared" si="117"/>
        <v>0</v>
      </c>
      <c r="V489">
        <f>COUNTIFS(Grades!$A:$A,"="&amp;Alumn_Filtered!$A489,Grades!$J:$J,"=2",Grades!$P:$P,"&lt;0.5",Grades!$I:$I,"="&amp;_xlfn.MINIFS(Grades!$I:$I,Grades!$A:$A,"="&amp;$A489))</f>
        <v>0</v>
      </c>
      <c r="W489" s="28">
        <f t="shared" si="118"/>
        <v>0</v>
      </c>
      <c r="X489" s="28">
        <f>_xlfn.MAXIFS(Grades!$P:$P,Grades!$A:$A,"="&amp;Alumn_Filtered!$A489,Grades!$J:$J,"=2",Grades!$I:$I,"="&amp;_xlfn.MINIFS(Grades!$I:$I,Grades!$A:$A,"="&amp;$A489))</f>
        <v>0</v>
      </c>
      <c r="Y489" s="28">
        <f>_xlfn.MINIFS(Grades!$P:$P,Grades!$A:$A,"="&amp;Alumn_Filtered!$A489,Grades!$J:$J,"=2",Grades!$I:$I,"="&amp;_xlfn.MINIFS(Grades!$I:$I,Grades!$A:$A,"="&amp;$A489))</f>
        <v>0</v>
      </c>
      <c r="Z489" s="28">
        <f>IF(S489&lt;&gt;0,SUMIFS(Grades!$P:$P,Grades!$P:$P,"&gt;0",Grades!$A:$A,"="&amp;Alumn_Filtered!$A489,Grades!$J:$J,"=2",Grades!$I:$I,"="&amp;_xlfn.MINIFS(Grades!$I:$I,Grades!$A:$A,"="&amp;$A489))/COUNTIFS(Grades!P:P,"&lt;&gt;BAD",Grades!P:P,"&lt;&gt;DRP",Grades!P:P,"&lt;&gt;CVL",Grades!$A:$A,"="&amp;Alumn_Filtered!$A489,Grades!$J:$J,"=2",Grades!$I:$I,"="&amp;_xlfn.MINIFS(Grades!$I:$I,Grades!$A:$A,"="&amp;$A489)),0)</f>
        <v>0</v>
      </c>
      <c r="AA489" s="28">
        <f t="shared" si="119"/>
        <v>0</v>
      </c>
      <c r="AB489">
        <f t="shared" ca="1" si="113"/>
        <v>20</v>
      </c>
      <c r="AC489" t="str">
        <f>LEFT(VLOOKUP($A489,Ingresos!$C:$X,5,FALSE),1)</f>
        <v>S</v>
      </c>
      <c r="AD489">
        <f t="shared" si="120"/>
        <v>1</v>
      </c>
      <c r="AE489" t="str">
        <f>LEFT(VLOOKUP($A489,Ingresos!$C:$X,6,FALSE),1)</f>
        <v>R</v>
      </c>
      <c r="AF489">
        <f t="shared" si="121"/>
        <v>1</v>
      </c>
      <c r="AG489">
        <f>VLOOKUP($A489,Ingresos!$C:$X,9,FALSE)</f>
        <v>661</v>
      </c>
      <c r="AH489" s="28">
        <f t="shared" si="122"/>
        <v>0.73419773095623986</v>
      </c>
      <c r="AI489">
        <f>VLOOKUP($A489,Ingresos!$C:$X,10,FALSE)</f>
        <v>748</v>
      </c>
      <c r="AJ489" s="28">
        <f t="shared" si="123"/>
        <v>0.87520259319286875</v>
      </c>
      <c r="AK489">
        <f>VLOOKUP($A489,Ingresos!$C:$X,11,FALSE)</f>
        <v>472</v>
      </c>
      <c r="AL489" s="28">
        <f t="shared" si="124"/>
        <v>0.42787682333873583</v>
      </c>
      <c r="AM489">
        <f>VLOOKUP($A489,Ingresos!$C:$X,12,FALSE)</f>
        <v>525</v>
      </c>
      <c r="AN489" s="28">
        <f t="shared" si="125"/>
        <v>0.51377633711507298</v>
      </c>
      <c r="AO489" t="str">
        <f>VLOOKUP($A489,Ingresos!$C:$X,18,FALSE)</f>
        <v>V</v>
      </c>
      <c r="AP489">
        <f t="shared" si="128"/>
        <v>5</v>
      </c>
      <c r="AQ489" t="str">
        <f>VLOOKUP($A489,Ingresos!$C:$X,19,FALSE)</f>
        <v>H1</v>
      </c>
      <c r="AR489">
        <f t="shared" si="126"/>
        <v>1</v>
      </c>
      <c r="AS489">
        <f>VLOOKUP($A489,Ingresos!$C:$X,22,FALSE)</f>
        <v>3</v>
      </c>
    </row>
    <row r="490" spans="1:45" x14ac:dyDescent="0.25">
      <c r="A490">
        <v>198276200</v>
      </c>
      <c r="B490">
        <f>IF((_xlfn.MAXIFS(Grades!$I:$I,Grades!$A:$A,"="&amp;$A490)-_xlfn.MINIFS(Grades!$I:$I,Grades!$A:$A,"="&amp;$A490))=0,0,1)</f>
        <v>1</v>
      </c>
      <c r="C490">
        <f>COUNTIFS(Grades!$A:$A,"="&amp;Alumn_Filtered!$A490,Grades!$J:$J,"=1",Grades!$I:$I,"="&amp;_xlfn.MINIFS(Grades!$I:$I,Grades!$A:$A,"="&amp;$A490))</f>
        <v>6</v>
      </c>
      <c r="D490">
        <f>COUNTIFS(Grades!$A:$A,"="&amp;Alumn_Filtered!$A490,Grades!$P:$P,"=DRP",Grades!$J:$J,"=1",Grades!$I:$I,"="&amp;_xlfn.MINIFS(Grades!$I:$I,Grades!$A:$A,"="&amp;$A490))</f>
        <v>0</v>
      </c>
      <c r="E490">
        <f>COUNTIFS(Grades!$A:$A,"="&amp;Alumn_Filtered!$A490,Grades!$P:$P,"=BAD",Grades!$J:$J,"=1",Grades!$I:$I,"="&amp;_xlfn.MINIFS(Grades!$I:$I,Grades!$A:$A,"="&amp;$A490))</f>
        <v>0</v>
      </c>
      <c r="F490">
        <f>COUNTIFS(Grades!$A:$A,"="&amp;Alumn_Filtered!$A490,Grades!$P:$P,"CVL",Grades!$J:$J,"=1",Grades!$I:$I,"="&amp;_xlfn.MINIFS(Grades!$I:$I,Grades!$A:$A,"="&amp;$A490))</f>
        <v>0</v>
      </c>
      <c r="G490" s="30">
        <f t="shared" si="114"/>
        <v>6</v>
      </c>
      <c r="H490">
        <f>COUNTIFS(Grades!$A:$A,"="&amp;Alumn_Filtered!$A490,Grades!$J:$J,"=1",Grades!$P:$P,"&gt;=0.5",Grades!$I:$I,"="&amp;_xlfn.MINIFS(Grades!$I:$I,Grades!$A:$A,"="&amp;$A490))</f>
        <v>6</v>
      </c>
      <c r="I490" s="28">
        <f t="shared" si="115"/>
        <v>1</v>
      </c>
      <c r="J490">
        <f>COUNTIFS(Grades!$A:$A,"="&amp;Alumn_Filtered!$A490,Grades!$J:$J,"=1",Grades!$P:$P,"&lt;0.5",Grades!$I:$I,"="&amp;_xlfn.MINIFS(Grades!$I:$I,Grades!$A:$A,"="&amp;$A490))</f>
        <v>0</v>
      </c>
      <c r="K490" s="28">
        <f t="shared" si="116"/>
        <v>0</v>
      </c>
      <c r="L490" s="28">
        <f>_xlfn.MAXIFS(Grades!$P:$P,Grades!$A:$A,"="&amp;Alumn_Filtered!$A490,Grades!$J:$J,"=1",Grades!$I:$I,"="&amp;_xlfn.MINIFS(Grades!$I:$I,Grades!$A:$A,"="&amp;$A490))</f>
        <v>0.9</v>
      </c>
      <c r="M490" s="28">
        <f>_xlfn.MINIFS(Grades!$P:$P,Grades!$A:$A,"="&amp;Alumn_Filtered!$A490,Grades!$J:$J,"=1",Grades!$I:$I,"="&amp;_xlfn.MINIFS(Grades!$I:$I,Grades!$A:$A,"="&amp;$A490))</f>
        <v>0.51666666666666661</v>
      </c>
      <c r="N490" s="28">
        <f>IF(G490&lt;&gt;0,SUMIFS(Grades!$P:$P,Grades!$P:$P,"&gt;0",Grades!$A:$A,"="&amp;Alumn_Filtered!$A490,Grades!$J:$J,"=1",Grades!$I:$I,"="&amp;_xlfn.MINIFS(Grades!$I:$I,Grades!$A:$A,"="&amp;$A490))/COUNTIFS(Grades!P:P,"&lt;&gt;BAD",Grades!P:P,"&lt;&gt;DRP",Grades!P:P,"&lt;&gt;CVL",Grades!$A:$A,"="&amp;Alumn_Filtered!$A490,Grades!$J:$J,"=1",Grades!$I:$I,"="&amp;_xlfn.MINIFS(Grades!$I:$I,Grades!$A:$A,"="&amp;$A490)),0)</f>
        <v>0.64166666666666661</v>
      </c>
      <c r="O490">
        <f>COUNTIFS(Grades!$A:$A,"="&amp;Alumn_Filtered!$A490,Grades!$J:$J,"=2",Grades!$I:$I,"="&amp;_xlfn.MINIFS(Grades!$I:$I,Grades!$A:$A,"="&amp;$A490))</f>
        <v>11</v>
      </c>
      <c r="P490">
        <f>COUNTIFS(Grades!$A:$A,"="&amp;Alumn_Filtered!$A490,Grades!$P:$P,"=DRP",Grades!$J:$J,"=2",Grades!$I:$I,"="&amp;_xlfn.MINIFS(Grades!$I:$I,Grades!$A:$A,"="&amp;$A490))</f>
        <v>5</v>
      </c>
      <c r="Q490">
        <f>COUNTIFS(Grades!$A:$A,"="&amp;Alumn_Filtered!$A490,Grades!$P:$P,"=BAD",Grades!$J:$J,"=2",Grades!$I:$I,"="&amp;_xlfn.MINIFS(Grades!$I:$I,Grades!$A:$A,"="&amp;$A490))</f>
        <v>0</v>
      </c>
      <c r="R490">
        <f>COUNTIFS(Grades!$A:$A,"="&amp;Alumn_Filtered!$A490,Grades!$P:$P,"CVL",Grades!$J:$J,"=2",Grades!$I:$I,"="&amp;_xlfn.MINIFS(Grades!$I:$I,Grades!$A:$A,"="&amp;$A490))</f>
        <v>0</v>
      </c>
      <c r="S490">
        <f t="shared" si="127"/>
        <v>6</v>
      </c>
      <c r="T490">
        <f>COUNTIFS(Grades!$A:$A,"="&amp;Alumn_Filtered!$A490,Grades!$J:$J,"=2",Grades!$P:$P,"&gt;=0.5",Grades!$I:$I,"="&amp;_xlfn.MINIFS(Grades!$I:$I,Grades!$A:$A,"="&amp;$A490))</f>
        <v>2</v>
      </c>
      <c r="U490" s="28">
        <f t="shared" si="117"/>
        <v>0.33333333333333331</v>
      </c>
      <c r="V490">
        <f>COUNTIFS(Grades!$A:$A,"="&amp;Alumn_Filtered!$A490,Grades!$J:$J,"=2",Grades!$P:$P,"&lt;0.5",Grades!$I:$I,"="&amp;_xlfn.MINIFS(Grades!$I:$I,Grades!$A:$A,"="&amp;$A490))</f>
        <v>4</v>
      </c>
      <c r="W490" s="28">
        <f t="shared" si="118"/>
        <v>0.66666666666666663</v>
      </c>
      <c r="X490" s="28">
        <f>_xlfn.MAXIFS(Grades!$P:$P,Grades!$A:$A,"="&amp;Alumn_Filtered!$A490,Grades!$J:$J,"=2",Grades!$I:$I,"="&amp;_xlfn.MINIFS(Grades!$I:$I,Grades!$A:$A,"="&amp;$A490))</f>
        <v>0.75</v>
      </c>
      <c r="Y490" s="28">
        <f>_xlfn.MINIFS(Grades!$P:$P,Grades!$A:$A,"="&amp;Alumn_Filtered!$A490,Grades!$J:$J,"=2",Grades!$I:$I,"="&amp;_xlfn.MINIFS(Grades!$I:$I,Grades!$A:$A,"="&amp;$A490))</f>
        <v>0.33333333333333331</v>
      </c>
      <c r="Z490" s="28">
        <f>IF(S490&lt;&gt;0,SUMIFS(Grades!$P:$P,Grades!$P:$P,"&gt;0",Grades!$A:$A,"="&amp;Alumn_Filtered!$A490,Grades!$J:$J,"=2",Grades!$I:$I,"="&amp;_xlfn.MINIFS(Grades!$I:$I,Grades!$A:$A,"="&amp;$A490))/COUNTIFS(Grades!P:P,"&lt;&gt;BAD",Grades!P:P,"&lt;&gt;DRP",Grades!P:P,"&lt;&gt;CVL",Grades!$A:$A,"="&amp;Alumn_Filtered!$A490,Grades!$J:$J,"=2",Grades!$I:$I,"="&amp;_xlfn.MINIFS(Grades!$I:$I,Grades!$A:$A,"="&amp;$A490)),0)</f>
        <v>0.44999999999999996</v>
      </c>
      <c r="AA490" s="28">
        <f t="shared" si="119"/>
        <v>-0.19166666666666665</v>
      </c>
      <c r="AB490">
        <f t="shared" ca="1" si="113"/>
        <v>20</v>
      </c>
      <c r="AC490" t="str">
        <f>LEFT(VLOOKUP($A490,Ingresos!$C:$X,5,FALSE),1)</f>
        <v>S</v>
      </c>
      <c r="AD490">
        <f t="shared" si="120"/>
        <v>1</v>
      </c>
      <c r="AE490" t="str">
        <f>LEFT(VLOOKUP($A490,Ingresos!$C:$X,6,FALSE),1)</f>
        <v>R</v>
      </c>
      <c r="AF490">
        <f t="shared" si="121"/>
        <v>1</v>
      </c>
      <c r="AG490">
        <f>VLOOKUP($A490,Ingresos!$C:$X,9,FALSE)</f>
        <v>616</v>
      </c>
      <c r="AH490" s="28">
        <f t="shared" si="122"/>
        <v>0.66126418152350086</v>
      </c>
      <c r="AI490">
        <f>VLOOKUP($A490,Ingresos!$C:$X,10,FALSE)</f>
        <v>620</v>
      </c>
      <c r="AJ490" s="28">
        <f t="shared" si="123"/>
        <v>0.66774716369529985</v>
      </c>
      <c r="AK490">
        <f>VLOOKUP($A490,Ingresos!$C:$X,11,FALSE)</f>
        <v>582</v>
      </c>
      <c r="AL490" s="28">
        <f t="shared" si="124"/>
        <v>0.60615883306320906</v>
      </c>
      <c r="AM490">
        <f>VLOOKUP($A490,Ingresos!$C:$X,12,FALSE)</f>
        <v>662</v>
      </c>
      <c r="AN490" s="28">
        <f t="shared" si="125"/>
        <v>0.73581847649918963</v>
      </c>
      <c r="AO490" t="str">
        <f>VLOOKUP($A490,Ingresos!$C:$X,18,FALSE)</f>
        <v>RM</v>
      </c>
      <c r="AP490">
        <f t="shared" si="128"/>
        <v>13</v>
      </c>
      <c r="AQ490" t="str">
        <f>VLOOKUP($A490,Ingresos!$C:$X,19,FALSE)</f>
        <v>H1</v>
      </c>
      <c r="AR490">
        <f t="shared" si="126"/>
        <v>1</v>
      </c>
      <c r="AS490">
        <f>VLOOKUP($A490,Ingresos!$C:$X,22,FALSE)</f>
        <v>9</v>
      </c>
    </row>
    <row r="491" spans="1:45" x14ac:dyDescent="0.25">
      <c r="A491">
        <v>198276391</v>
      </c>
      <c r="B491">
        <f>IF((_xlfn.MAXIFS(Grades!$I:$I,Grades!$A:$A,"="&amp;$A491)-_xlfn.MINIFS(Grades!$I:$I,Grades!$A:$A,"="&amp;$A491))=0,0,1)</f>
        <v>1</v>
      </c>
      <c r="C491">
        <f>COUNTIFS(Grades!$A:$A,"="&amp;Alumn_Filtered!$A491,Grades!$J:$J,"=1",Grades!$I:$I,"="&amp;_xlfn.MINIFS(Grades!$I:$I,Grades!$A:$A,"="&amp;$A491))</f>
        <v>6</v>
      </c>
      <c r="D491">
        <f>COUNTIFS(Grades!$A:$A,"="&amp;Alumn_Filtered!$A491,Grades!$P:$P,"=DRP",Grades!$J:$J,"=1",Grades!$I:$I,"="&amp;_xlfn.MINIFS(Grades!$I:$I,Grades!$A:$A,"="&amp;$A491))</f>
        <v>0</v>
      </c>
      <c r="E491">
        <f>COUNTIFS(Grades!$A:$A,"="&amp;Alumn_Filtered!$A491,Grades!$P:$P,"=BAD",Grades!$J:$J,"=1",Grades!$I:$I,"="&amp;_xlfn.MINIFS(Grades!$I:$I,Grades!$A:$A,"="&amp;$A491))</f>
        <v>0</v>
      </c>
      <c r="F491">
        <f>COUNTIFS(Grades!$A:$A,"="&amp;Alumn_Filtered!$A491,Grades!$P:$P,"CVL",Grades!$J:$J,"=1",Grades!$I:$I,"="&amp;_xlfn.MINIFS(Grades!$I:$I,Grades!$A:$A,"="&amp;$A491))</f>
        <v>0</v>
      </c>
      <c r="G491" s="30">
        <f t="shared" si="114"/>
        <v>6</v>
      </c>
      <c r="H491">
        <f>COUNTIFS(Grades!$A:$A,"="&amp;Alumn_Filtered!$A491,Grades!$J:$J,"=1",Grades!$P:$P,"&gt;=0.5",Grades!$I:$I,"="&amp;_xlfn.MINIFS(Grades!$I:$I,Grades!$A:$A,"="&amp;$A491))</f>
        <v>5</v>
      </c>
      <c r="I491" s="28">
        <f t="shared" si="115"/>
        <v>0.83333333333333337</v>
      </c>
      <c r="J491">
        <f>COUNTIFS(Grades!$A:$A,"="&amp;Alumn_Filtered!$A491,Grades!$J:$J,"=1",Grades!$P:$P,"&lt;0.5",Grades!$I:$I,"="&amp;_xlfn.MINIFS(Grades!$I:$I,Grades!$A:$A,"="&amp;$A491))</f>
        <v>1</v>
      </c>
      <c r="K491" s="28">
        <f t="shared" si="116"/>
        <v>0.16666666666666666</v>
      </c>
      <c r="L491" s="28">
        <f>_xlfn.MAXIFS(Grades!$P:$P,Grades!$A:$A,"="&amp;Alumn_Filtered!$A491,Grades!$J:$J,"=1",Grades!$I:$I,"="&amp;_xlfn.MINIFS(Grades!$I:$I,Grades!$A:$A,"="&amp;$A491))</f>
        <v>0.96666666666666667</v>
      </c>
      <c r="M491" s="28">
        <f>_xlfn.MINIFS(Grades!$P:$P,Grades!$A:$A,"="&amp;Alumn_Filtered!$A491,Grades!$J:$J,"=1",Grades!$I:$I,"="&amp;_xlfn.MINIFS(Grades!$I:$I,Grades!$A:$A,"="&amp;$A491))</f>
        <v>0.3</v>
      </c>
      <c r="N491" s="28">
        <f>IF(G491&lt;&gt;0,SUMIFS(Grades!$P:$P,Grades!$P:$P,"&gt;0",Grades!$A:$A,"="&amp;Alumn_Filtered!$A491,Grades!$J:$J,"=1",Grades!$I:$I,"="&amp;_xlfn.MINIFS(Grades!$I:$I,Grades!$A:$A,"="&amp;$A491))/COUNTIFS(Grades!P:P,"&lt;&gt;BAD",Grades!P:P,"&lt;&gt;DRP",Grades!P:P,"&lt;&gt;CVL",Grades!$A:$A,"="&amp;Alumn_Filtered!$A491,Grades!$J:$J,"=1",Grades!$I:$I,"="&amp;_xlfn.MINIFS(Grades!$I:$I,Grades!$A:$A,"="&amp;$A491)),0)</f>
        <v>0.54722222222222217</v>
      </c>
      <c r="O491">
        <f>COUNTIFS(Grades!$A:$A,"="&amp;Alumn_Filtered!$A491,Grades!$J:$J,"=2",Grades!$I:$I,"="&amp;_xlfn.MINIFS(Grades!$I:$I,Grades!$A:$A,"="&amp;$A491))</f>
        <v>7</v>
      </c>
      <c r="P491">
        <f>COUNTIFS(Grades!$A:$A,"="&amp;Alumn_Filtered!$A491,Grades!$P:$P,"=DRP",Grades!$J:$J,"=2",Grades!$I:$I,"="&amp;_xlfn.MINIFS(Grades!$I:$I,Grades!$A:$A,"="&amp;$A491))</f>
        <v>0</v>
      </c>
      <c r="Q491">
        <f>COUNTIFS(Grades!$A:$A,"="&amp;Alumn_Filtered!$A491,Grades!$P:$P,"=BAD",Grades!$J:$J,"=2",Grades!$I:$I,"="&amp;_xlfn.MINIFS(Grades!$I:$I,Grades!$A:$A,"="&amp;$A491))</f>
        <v>0</v>
      </c>
      <c r="R491">
        <f>COUNTIFS(Grades!$A:$A,"="&amp;Alumn_Filtered!$A491,Grades!$P:$P,"CVL",Grades!$J:$J,"=2",Grades!$I:$I,"="&amp;_xlfn.MINIFS(Grades!$I:$I,Grades!$A:$A,"="&amp;$A491))</f>
        <v>0</v>
      </c>
      <c r="S491">
        <f t="shared" si="127"/>
        <v>7</v>
      </c>
      <c r="T491">
        <f>COUNTIFS(Grades!$A:$A,"="&amp;Alumn_Filtered!$A491,Grades!$J:$J,"=2",Grades!$P:$P,"&gt;=0.5",Grades!$I:$I,"="&amp;_xlfn.MINIFS(Grades!$I:$I,Grades!$A:$A,"="&amp;$A491))</f>
        <v>1</v>
      </c>
      <c r="U491" s="28">
        <f t="shared" si="117"/>
        <v>0.14285714285714285</v>
      </c>
      <c r="V491">
        <f>COUNTIFS(Grades!$A:$A,"="&amp;Alumn_Filtered!$A491,Grades!$J:$J,"=2",Grades!$P:$P,"&lt;0.5",Grades!$I:$I,"="&amp;_xlfn.MINIFS(Grades!$I:$I,Grades!$A:$A,"="&amp;$A491))</f>
        <v>6</v>
      </c>
      <c r="W491" s="28">
        <f t="shared" si="118"/>
        <v>0.8571428571428571</v>
      </c>
      <c r="X491" s="28">
        <f>_xlfn.MAXIFS(Grades!$P:$P,Grades!$A:$A,"="&amp;Alumn_Filtered!$A491,Grades!$J:$J,"=2",Grades!$I:$I,"="&amp;_xlfn.MINIFS(Grades!$I:$I,Grades!$A:$A,"="&amp;$A491))</f>
        <v>0.54999999999999993</v>
      </c>
      <c r="Y491" s="28">
        <f>_xlfn.MINIFS(Grades!$P:$P,Grades!$A:$A,"="&amp;Alumn_Filtered!$A491,Grades!$J:$J,"=2",Grades!$I:$I,"="&amp;_xlfn.MINIFS(Grades!$I:$I,Grades!$A:$A,"="&amp;$A491))</f>
        <v>6.6666666666666652E-2</v>
      </c>
      <c r="Z491" s="28">
        <f>IF(S491&lt;&gt;0,SUMIFS(Grades!$P:$P,Grades!$P:$P,"&gt;0",Grades!$A:$A,"="&amp;Alumn_Filtered!$A491,Grades!$J:$J,"=2",Grades!$I:$I,"="&amp;_xlfn.MINIFS(Grades!$I:$I,Grades!$A:$A,"="&amp;$A491))/COUNTIFS(Grades!P:P,"&lt;&gt;BAD",Grades!P:P,"&lt;&gt;DRP",Grades!P:P,"&lt;&gt;CVL",Grades!$A:$A,"="&amp;Alumn_Filtered!$A491,Grades!$J:$J,"=2",Grades!$I:$I,"="&amp;_xlfn.MINIFS(Grades!$I:$I,Grades!$A:$A,"="&amp;$A491)),0)</f>
        <v>0.31904761904761908</v>
      </c>
      <c r="AA491" s="28">
        <f t="shared" si="119"/>
        <v>-0.22817460317460309</v>
      </c>
      <c r="AB491">
        <f t="shared" ca="1" si="113"/>
        <v>20</v>
      </c>
      <c r="AC491" t="str">
        <f>LEFT(VLOOKUP($A491,Ingresos!$C:$X,5,FALSE),1)</f>
        <v>S</v>
      </c>
      <c r="AD491">
        <f t="shared" si="120"/>
        <v>1</v>
      </c>
      <c r="AE491" t="str">
        <f>LEFT(VLOOKUP($A491,Ingresos!$C:$X,6,FALSE),1)</f>
        <v>R</v>
      </c>
      <c r="AF491">
        <f t="shared" si="121"/>
        <v>1</v>
      </c>
      <c r="AG491">
        <f>VLOOKUP($A491,Ingresos!$C:$X,9,FALSE)</f>
        <v>589</v>
      </c>
      <c r="AH491" s="28">
        <f t="shared" si="122"/>
        <v>0.61750405186385737</v>
      </c>
      <c r="AI491">
        <f>VLOOKUP($A491,Ingresos!$C:$X,10,FALSE)</f>
        <v>644</v>
      </c>
      <c r="AJ491" s="28">
        <f t="shared" si="123"/>
        <v>0.70664505672609401</v>
      </c>
      <c r="AK491">
        <f>VLOOKUP($A491,Ingresos!$C:$X,11,FALSE)</f>
        <v>480</v>
      </c>
      <c r="AL491" s="28">
        <f t="shared" si="124"/>
        <v>0.44084278768233387</v>
      </c>
      <c r="AM491">
        <f>VLOOKUP($A491,Ingresos!$C:$X,12,FALSE)</f>
        <v>525</v>
      </c>
      <c r="AN491" s="28">
        <f t="shared" si="125"/>
        <v>0.51377633711507298</v>
      </c>
      <c r="AO491" t="str">
        <f>VLOOKUP($A491,Ingresos!$C:$X,18,FALSE)</f>
        <v>RM</v>
      </c>
      <c r="AP491">
        <f t="shared" si="128"/>
        <v>13</v>
      </c>
      <c r="AQ491" t="str">
        <f>VLOOKUP($A491,Ingresos!$C:$X,19,FALSE)</f>
        <v>H1</v>
      </c>
      <c r="AR491">
        <f t="shared" si="126"/>
        <v>1</v>
      </c>
      <c r="AS491">
        <f>VLOOKUP($A491,Ingresos!$C:$X,22,FALSE)</f>
        <v>5</v>
      </c>
    </row>
    <row r="492" spans="1:45" x14ac:dyDescent="0.25">
      <c r="A492">
        <v>198279021</v>
      </c>
      <c r="B492">
        <f>IF((_xlfn.MAXIFS(Grades!$I:$I,Grades!$A:$A,"="&amp;$A492)-_xlfn.MINIFS(Grades!$I:$I,Grades!$A:$A,"="&amp;$A492))=0,0,1)</f>
        <v>1</v>
      </c>
      <c r="C492">
        <f>COUNTIFS(Grades!$A:$A,"="&amp;Alumn_Filtered!$A492,Grades!$J:$J,"=1",Grades!$I:$I,"="&amp;_xlfn.MINIFS(Grades!$I:$I,Grades!$A:$A,"="&amp;$A492))</f>
        <v>6</v>
      </c>
      <c r="D492">
        <f>COUNTIFS(Grades!$A:$A,"="&amp;Alumn_Filtered!$A492,Grades!$P:$P,"=DRP",Grades!$J:$J,"=1",Grades!$I:$I,"="&amp;_xlfn.MINIFS(Grades!$I:$I,Grades!$A:$A,"="&amp;$A492))</f>
        <v>0</v>
      </c>
      <c r="E492">
        <f>COUNTIFS(Grades!$A:$A,"="&amp;Alumn_Filtered!$A492,Grades!$P:$P,"=BAD",Grades!$J:$J,"=1",Grades!$I:$I,"="&amp;_xlfn.MINIFS(Grades!$I:$I,Grades!$A:$A,"="&amp;$A492))</f>
        <v>1</v>
      </c>
      <c r="F492">
        <f>COUNTIFS(Grades!$A:$A,"="&amp;Alumn_Filtered!$A492,Grades!$P:$P,"CVL",Grades!$J:$J,"=1",Grades!$I:$I,"="&amp;_xlfn.MINIFS(Grades!$I:$I,Grades!$A:$A,"="&amp;$A492))</f>
        <v>0</v>
      </c>
      <c r="G492" s="30">
        <f t="shared" si="114"/>
        <v>5</v>
      </c>
      <c r="H492">
        <f>COUNTIFS(Grades!$A:$A,"="&amp;Alumn_Filtered!$A492,Grades!$J:$J,"=1",Grades!$P:$P,"&gt;=0.5",Grades!$I:$I,"="&amp;_xlfn.MINIFS(Grades!$I:$I,Grades!$A:$A,"="&amp;$A492))</f>
        <v>3</v>
      </c>
      <c r="I492" s="28">
        <f t="shared" si="115"/>
        <v>0.6</v>
      </c>
      <c r="J492">
        <f>COUNTIFS(Grades!$A:$A,"="&amp;Alumn_Filtered!$A492,Grades!$J:$J,"=1",Grades!$P:$P,"&lt;0.5",Grades!$I:$I,"="&amp;_xlfn.MINIFS(Grades!$I:$I,Grades!$A:$A,"="&amp;$A492))</f>
        <v>2</v>
      </c>
      <c r="K492" s="28">
        <f t="shared" si="116"/>
        <v>0.4</v>
      </c>
      <c r="L492" s="28">
        <f>_xlfn.MAXIFS(Grades!$P:$P,Grades!$A:$A,"="&amp;Alumn_Filtered!$A492,Grades!$J:$J,"=1",Grades!$I:$I,"="&amp;_xlfn.MINIFS(Grades!$I:$I,Grades!$A:$A,"="&amp;$A492))</f>
        <v>0.83333333333333337</v>
      </c>
      <c r="M492" s="28">
        <f>_xlfn.MINIFS(Grades!$P:$P,Grades!$A:$A,"="&amp;Alumn_Filtered!$A492,Grades!$J:$J,"=1",Grades!$I:$I,"="&amp;_xlfn.MINIFS(Grades!$I:$I,Grades!$A:$A,"="&amp;$A492))</f>
        <v>0.26666666666666666</v>
      </c>
      <c r="N492" s="28">
        <f>IF(G492&lt;&gt;0,SUMIFS(Grades!$P:$P,Grades!$P:$P,"&gt;0",Grades!$A:$A,"="&amp;Alumn_Filtered!$A492,Grades!$J:$J,"=1",Grades!$I:$I,"="&amp;_xlfn.MINIFS(Grades!$I:$I,Grades!$A:$A,"="&amp;$A492))/COUNTIFS(Grades!P:P,"&lt;&gt;BAD",Grades!P:P,"&lt;&gt;DRP",Grades!P:P,"&lt;&gt;CVL",Grades!$A:$A,"="&amp;Alumn_Filtered!$A492,Grades!$J:$J,"=1",Grades!$I:$I,"="&amp;_xlfn.MINIFS(Grades!$I:$I,Grades!$A:$A,"="&amp;$A492)),0)</f>
        <v>0.5066666666666666</v>
      </c>
      <c r="O492">
        <f>COUNTIFS(Grades!$A:$A,"="&amp;Alumn_Filtered!$A492,Grades!$J:$J,"=2",Grades!$I:$I,"="&amp;_xlfn.MINIFS(Grades!$I:$I,Grades!$A:$A,"="&amp;$A492))</f>
        <v>11</v>
      </c>
      <c r="P492">
        <f>COUNTIFS(Grades!$A:$A,"="&amp;Alumn_Filtered!$A492,Grades!$P:$P,"=DRP",Grades!$J:$J,"=2",Grades!$I:$I,"="&amp;_xlfn.MINIFS(Grades!$I:$I,Grades!$A:$A,"="&amp;$A492))</f>
        <v>0</v>
      </c>
      <c r="Q492">
        <f>COUNTIFS(Grades!$A:$A,"="&amp;Alumn_Filtered!$A492,Grades!$P:$P,"=BAD",Grades!$J:$J,"=2",Grades!$I:$I,"="&amp;_xlfn.MINIFS(Grades!$I:$I,Grades!$A:$A,"="&amp;$A492))</f>
        <v>4</v>
      </c>
      <c r="R492">
        <f>COUNTIFS(Grades!$A:$A,"="&amp;Alumn_Filtered!$A492,Grades!$P:$P,"CVL",Grades!$J:$J,"=2",Grades!$I:$I,"="&amp;_xlfn.MINIFS(Grades!$I:$I,Grades!$A:$A,"="&amp;$A492))</f>
        <v>4</v>
      </c>
      <c r="S492">
        <f t="shared" si="127"/>
        <v>3</v>
      </c>
      <c r="T492">
        <f>COUNTIFS(Grades!$A:$A,"="&amp;Alumn_Filtered!$A492,Grades!$J:$J,"=2",Grades!$P:$P,"&gt;=0.5",Grades!$I:$I,"="&amp;_xlfn.MINIFS(Grades!$I:$I,Grades!$A:$A,"="&amp;$A492))</f>
        <v>1</v>
      </c>
      <c r="U492" s="28">
        <f t="shared" si="117"/>
        <v>0.33333333333333331</v>
      </c>
      <c r="V492">
        <f>COUNTIFS(Grades!$A:$A,"="&amp;Alumn_Filtered!$A492,Grades!$J:$J,"=2",Grades!$P:$P,"&lt;0.5",Grades!$I:$I,"="&amp;_xlfn.MINIFS(Grades!$I:$I,Grades!$A:$A,"="&amp;$A492))</f>
        <v>2</v>
      </c>
      <c r="W492" s="28">
        <f t="shared" si="118"/>
        <v>0.66666666666666663</v>
      </c>
      <c r="X492" s="28">
        <f>_xlfn.MAXIFS(Grades!$P:$P,Grades!$A:$A,"="&amp;Alumn_Filtered!$A492,Grades!$J:$J,"=2",Grades!$I:$I,"="&amp;_xlfn.MINIFS(Grades!$I:$I,Grades!$A:$A,"="&amp;$A492))</f>
        <v>0.65</v>
      </c>
      <c r="Y492" s="28">
        <f>_xlfn.MINIFS(Grades!$P:$P,Grades!$A:$A,"="&amp;Alumn_Filtered!$A492,Grades!$J:$J,"=2",Grades!$I:$I,"="&amp;_xlfn.MINIFS(Grades!$I:$I,Grades!$A:$A,"="&amp;$A492))</f>
        <v>6.6666666666666652E-2</v>
      </c>
      <c r="Z492" s="28">
        <f>IF(S492&lt;&gt;0,SUMIFS(Grades!$P:$P,Grades!$P:$P,"&gt;0",Grades!$A:$A,"="&amp;Alumn_Filtered!$A492,Grades!$J:$J,"=2",Grades!$I:$I,"="&amp;_xlfn.MINIFS(Grades!$I:$I,Grades!$A:$A,"="&amp;$A492))/COUNTIFS(Grades!P:P,"&lt;&gt;BAD",Grades!P:P,"&lt;&gt;DRP",Grades!P:P,"&lt;&gt;CVL",Grades!$A:$A,"="&amp;Alumn_Filtered!$A492,Grades!$J:$J,"=2",Grades!$I:$I,"="&amp;_xlfn.MINIFS(Grades!$I:$I,Grades!$A:$A,"="&amp;$A492)),0)</f>
        <v>0.30555555555555558</v>
      </c>
      <c r="AA492" s="28">
        <f t="shared" si="119"/>
        <v>-0.20111111111111102</v>
      </c>
      <c r="AB492">
        <f t="shared" ca="1" si="113"/>
        <v>20</v>
      </c>
      <c r="AC492" t="str">
        <f>LEFT(VLOOKUP($A492,Ingresos!$C:$X,5,FALSE),1)</f>
        <v>S</v>
      </c>
      <c r="AD492">
        <f t="shared" si="120"/>
        <v>1</v>
      </c>
      <c r="AE492" t="str">
        <f>LEFT(VLOOKUP($A492,Ingresos!$C:$X,6,FALSE),1)</f>
        <v>R</v>
      </c>
      <c r="AF492">
        <f t="shared" si="121"/>
        <v>1</v>
      </c>
      <c r="AG492">
        <f>VLOOKUP($A492,Ingresos!$C:$X,9,FALSE)</f>
        <v>486</v>
      </c>
      <c r="AH492" s="28">
        <f t="shared" si="122"/>
        <v>0.45056726094003241</v>
      </c>
      <c r="AI492">
        <f>VLOOKUP($A492,Ingresos!$C:$X,10,FALSE)</f>
        <v>486</v>
      </c>
      <c r="AJ492" s="28">
        <f t="shared" si="123"/>
        <v>0.45056726094003241</v>
      </c>
      <c r="AK492">
        <f>VLOOKUP($A492,Ingresos!$C:$X,11,FALSE)</f>
        <v>645</v>
      </c>
      <c r="AL492" s="28">
        <f t="shared" si="124"/>
        <v>0.70826580226904379</v>
      </c>
      <c r="AM492">
        <f>VLOOKUP($A492,Ingresos!$C:$X,12,FALSE)</f>
        <v>649</v>
      </c>
      <c r="AN492" s="28">
        <f t="shared" si="125"/>
        <v>0.71474878444084278</v>
      </c>
      <c r="AO492" t="str">
        <f>VLOOKUP($A492,Ingresos!$C:$X,18,FALSE)</f>
        <v>RM</v>
      </c>
      <c r="AP492">
        <f t="shared" si="128"/>
        <v>13</v>
      </c>
      <c r="AQ492" t="str">
        <f>VLOOKUP($A492,Ingresos!$C:$X,19,FALSE)</f>
        <v>H1</v>
      </c>
      <c r="AR492">
        <f t="shared" si="126"/>
        <v>1</v>
      </c>
      <c r="AS492">
        <f>VLOOKUP($A492,Ingresos!$C:$X,22,FALSE)</f>
        <v>5</v>
      </c>
    </row>
    <row r="493" spans="1:45" x14ac:dyDescent="0.25">
      <c r="A493" t="s">
        <v>132</v>
      </c>
      <c r="B493">
        <f>IF((_xlfn.MAXIFS(Grades!$I:$I,Grades!$A:$A,"="&amp;$A493)-_xlfn.MINIFS(Grades!$I:$I,Grades!$A:$A,"="&amp;$A493))=0,0,1)</f>
        <v>0</v>
      </c>
      <c r="C493">
        <f>COUNTIFS(Grades!$A:$A,"="&amp;Alumn_Filtered!$A493,Grades!$J:$J,"=1",Grades!$I:$I,"="&amp;_xlfn.MINIFS(Grades!$I:$I,Grades!$A:$A,"="&amp;$A493))</f>
        <v>6</v>
      </c>
      <c r="D493">
        <f>COUNTIFS(Grades!$A:$A,"="&amp;Alumn_Filtered!$A493,Grades!$P:$P,"=DRP",Grades!$J:$J,"=1",Grades!$I:$I,"="&amp;_xlfn.MINIFS(Grades!$I:$I,Grades!$A:$A,"="&amp;$A493))</f>
        <v>0</v>
      </c>
      <c r="E493">
        <f>COUNTIFS(Grades!$A:$A,"="&amp;Alumn_Filtered!$A493,Grades!$P:$P,"=BAD",Grades!$J:$J,"=1",Grades!$I:$I,"="&amp;_xlfn.MINIFS(Grades!$I:$I,Grades!$A:$A,"="&amp;$A493))</f>
        <v>6</v>
      </c>
      <c r="F493">
        <f>COUNTIFS(Grades!$A:$A,"="&amp;Alumn_Filtered!$A493,Grades!$P:$P,"CVL",Grades!$J:$J,"=1",Grades!$I:$I,"="&amp;_xlfn.MINIFS(Grades!$I:$I,Grades!$A:$A,"="&amp;$A493))</f>
        <v>0</v>
      </c>
      <c r="G493" s="30">
        <f t="shared" si="114"/>
        <v>0</v>
      </c>
      <c r="H493">
        <f>COUNTIFS(Grades!$A:$A,"="&amp;Alumn_Filtered!$A493,Grades!$J:$J,"=1",Grades!$P:$P,"&gt;=0.5",Grades!$I:$I,"="&amp;_xlfn.MINIFS(Grades!$I:$I,Grades!$A:$A,"="&amp;$A493))</f>
        <v>0</v>
      </c>
      <c r="I493" s="28">
        <f t="shared" si="115"/>
        <v>0</v>
      </c>
      <c r="J493">
        <f>COUNTIFS(Grades!$A:$A,"="&amp;Alumn_Filtered!$A493,Grades!$J:$J,"=1",Grades!$P:$P,"&lt;0.5",Grades!$I:$I,"="&amp;_xlfn.MINIFS(Grades!$I:$I,Grades!$A:$A,"="&amp;$A493))</f>
        <v>0</v>
      </c>
      <c r="K493" s="28">
        <f t="shared" si="116"/>
        <v>0</v>
      </c>
      <c r="L493" s="28">
        <f>_xlfn.MAXIFS(Grades!$P:$P,Grades!$A:$A,"="&amp;Alumn_Filtered!$A493,Grades!$J:$J,"=1",Grades!$I:$I,"="&amp;_xlfn.MINIFS(Grades!$I:$I,Grades!$A:$A,"="&amp;$A493))</f>
        <v>0</v>
      </c>
      <c r="M493" s="28">
        <f>_xlfn.MINIFS(Grades!$P:$P,Grades!$A:$A,"="&amp;Alumn_Filtered!$A493,Grades!$J:$J,"=1",Grades!$I:$I,"="&amp;_xlfn.MINIFS(Grades!$I:$I,Grades!$A:$A,"="&amp;$A493))</f>
        <v>0</v>
      </c>
      <c r="N493" s="28">
        <f>IF(G493&lt;&gt;0,SUMIFS(Grades!$P:$P,Grades!$P:$P,"&gt;0",Grades!$A:$A,"="&amp;Alumn_Filtered!$A493,Grades!$J:$J,"=1",Grades!$I:$I,"="&amp;_xlfn.MINIFS(Grades!$I:$I,Grades!$A:$A,"="&amp;$A493))/COUNTIFS(Grades!P:P,"&lt;&gt;BAD",Grades!P:P,"&lt;&gt;DRP",Grades!P:P,"&lt;&gt;CVL",Grades!$A:$A,"="&amp;Alumn_Filtered!$A493,Grades!$J:$J,"=1",Grades!$I:$I,"="&amp;_xlfn.MINIFS(Grades!$I:$I,Grades!$A:$A,"="&amp;$A493)),0)</f>
        <v>0</v>
      </c>
      <c r="O493">
        <f>COUNTIFS(Grades!$A:$A,"="&amp;Alumn_Filtered!$A493,Grades!$J:$J,"=2",Grades!$I:$I,"="&amp;_xlfn.MINIFS(Grades!$I:$I,Grades!$A:$A,"="&amp;$A493))</f>
        <v>0</v>
      </c>
      <c r="P493">
        <f>COUNTIFS(Grades!$A:$A,"="&amp;Alumn_Filtered!$A493,Grades!$P:$P,"=DRP",Grades!$J:$J,"=2",Grades!$I:$I,"="&amp;_xlfn.MINIFS(Grades!$I:$I,Grades!$A:$A,"="&amp;$A493))</f>
        <v>0</v>
      </c>
      <c r="Q493">
        <f>COUNTIFS(Grades!$A:$A,"="&amp;Alumn_Filtered!$A493,Grades!$P:$P,"=BAD",Grades!$J:$J,"=2",Grades!$I:$I,"="&amp;_xlfn.MINIFS(Grades!$I:$I,Grades!$A:$A,"="&amp;$A493))</f>
        <v>0</v>
      </c>
      <c r="R493">
        <f>COUNTIFS(Grades!$A:$A,"="&amp;Alumn_Filtered!$A493,Grades!$P:$P,"CVL",Grades!$J:$J,"=2",Grades!$I:$I,"="&amp;_xlfn.MINIFS(Grades!$I:$I,Grades!$A:$A,"="&amp;$A493))</f>
        <v>0</v>
      </c>
      <c r="S493">
        <f t="shared" si="127"/>
        <v>0</v>
      </c>
      <c r="T493">
        <f>COUNTIFS(Grades!$A:$A,"="&amp;Alumn_Filtered!$A493,Grades!$J:$J,"=2",Grades!$P:$P,"&gt;=0.5",Grades!$I:$I,"="&amp;_xlfn.MINIFS(Grades!$I:$I,Grades!$A:$A,"="&amp;$A493))</f>
        <v>0</v>
      </c>
      <c r="U493" s="28">
        <f t="shared" si="117"/>
        <v>0</v>
      </c>
      <c r="V493">
        <f>COUNTIFS(Grades!$A:$A,"="&amp;Alumn_Filtered!$A493,Grades!$J:$J,"=2",Grades!$P:$P,"&lt;0.5",Grades!$I:$I,"="&amp;_xlfn.MINIFS(Grades!$I:$I,Grades!$A:$A,"="&amp;$A493))</f>
        <v>0</v>
      </c>
      <c r="W493" s="28">
        <f t="shared" si="118"/>
        <v>0</v>
      </c>
      <c r="X493" s="28">
        <f>_xlfn.MAXIFS(Grades!$P:$P,Grades!$A:$A,"="&amp;Alumn_Filtered!$A493,Grades!$J:$J,"=2",Grades!$I:$I,"="&amp;_xlfn.MINIFS(Grades!$I:$I,Grades!$A:$A,"="&amp;$A493))</f>
        <v>0</v>
      </c>
      <c r="Y493" s="28">
        <f>_xlfn.MINIFS(Grades!$P:$P,Grades!$A:$A,"="&amp;Alumn_Filtered!$A493,Grades!$J:$J,"=2",Grades!$I:$I,"="&amp;_xlfn.MINIFS(Grades!$I:$I,Grades!$A:$A,"="&amp;$A493))</f>
        <v>0</v>
      </c>
      <c r="Z493" s="28">
        <f>IF(S493&lt;&gt;0,SUMIFS(Grades!$P:$P,Grades!$P:$P,"&gt;0",Grades!$A:$A,"="&amp;Alumn_Filtered!$A493,Grades!$J:$J,"=2",Grades!$I:$I,"="&amp;_xlfn.MINIFS(Grades!$I:$I,Grades!$A:$A,"="&amp;$A493))/COUNTIFS(Grades!P:P,"&lt;&gt;BAD",Grades!P:P,"&lt;&gt;DRP",Grades!P:P,"&lt;&gt;CVL",Grades!$A:$A,"="&amp;Alumn_Filtered!$A493,Grades!$J:$J,"=2",Grades!$I:$I,"="&amp;_xlfn.MINIFS(Grades!$I:$I,Grades!$A:$A,"="&amp;$A493)),0)</f>
        <v>0</v>
      </c>
      <c r="AA493" s="28">
        <f t="shared" si="119"/>
        <v>0</v>
      </c>
      <c r="AB493">
        <f t="shared" ca="1" si="113"/>
        <v>20</v>
      </c>
      <c r="AC493" t="str">
        <f>LEFT(VLOOKUP($A493,Ingresos!$C:$X,5,FALSE),1)</f>
        <v>S</v>
      </c>
      <c r="AD493">
        <f t="shared" si="120"/>
        <v>1</v>
      </c>
      <c r="AE493" t="str">
        <f>LEFT(VLOOKUP($A493,Ingresos!$C:$X,6,FALSE),1)</f>
        <v>R</v>
      </c>
      <c r="AF493">
        <f t="shared" si="121"/>
        <v>1</v>
      </c>
      <c r="AG493">
        <f>VLOOKUP($A493,Ingresos!$C:$X,9,FALSE)</f>
        <v>404</v>
      </c>
      <c r="AH493" s="28">
        <f t="shared" si="122"/>
        <v>0.31766612641815234</v>
      </c>
      <c r="AI493">
        <f>VLOOKUP($A493,Ingresos!$C:$X,10,FALSE)</f>
        <v>404</v>
      </c>
      <c r="AJ493" s="28">
        <f t="shared" si="123"/>
        <v>0.31766612641815234</v>
      </c>
      <c r="AK493">
        <f>VLOOKUP($A493,Ingresos!$C:$X,11,FALSE)</f>
        <v>493</v>
      </c>
      <c r="AL493" s="28">
        <f t="shared" si="124"/>
        <v>0.46191247974068073</v>
      </c>
      <c r="AM493">
        <f>VLOOKUP($A493,Ingresos!$C:$X,12,FALSE)</f>
        <v>558</v>
      </c>
      <c r="AN493" s="28">
        <f t="shared" si="125"/>
        <v>0.5672609400324149</v>
      </c>
      <c r="AO493" t="str">
        <f>VLOOKUP($A493,Ingresos!$C:$X,18,FALSE)</f>
        <v>RM</v>
      </c>
      <c r="AP493">
        <f t="shared" si="128"/>
        <v>13</v>
      </c>
      <c r="AQ493" t="str">
        <f>VLOOKUP($A493,Ingresos!$C:$X,19,FALSE)</f>
        <v>H1</v>
      </c>
      <c r="AR493">
        <f t="shared" si="126"/>
        <v>1</v>
      </c>
      <c r="AS493">
        <f>VLOOKUP($A493,Ingresos!$C:$X,22,FALSE)</f>
        <v>5</v>
      </c>
    </row>
    <row r="494" spans="1:45" x14ac:dyDescent="0.25">
      <c r="A494">
        <v>198300802</v>
      </c>
      <c r="B494">
        <f>IF((_xlfn.MAXIFS(Grades!$I:$I,Grades!$A:$A,"="&amp;$A494)-_xlfn.MINIFS(Grades!$I:$I,Grades!$A:$A,"="&amp;$A494))=0,0,1)</f>
        <v>1</v>
      </c>
      <c r="C494">
        <f>COUNTIFS(Grades!$A:$A,"="&amp;Alumn_Filtered!$A494,Grades!$J:$J,"=1",Grades!$I:$I,"="&amp;_xlfn.MINIFS(Grades!$I:$I,Grades!$A:$A,"="&amp;$A494))</f>
        <v>6</v>
      </c>
      <c r="D494">
        <f>COUNTIFS(Grades!$A:$A,"="&amp;Alumn_Filtered!$A494,Grades!$P:$P,"=DRP",Grades!$J:$J,"=1",Grades!$I:$I,"="&amp;_xlfn.MINIFS(Grades!$I:$I,Grades!$A:$A,"="&amp;$A494))</f>
        <v>0</v>
      </c>
      <c r="E494">
        <f>COUNTIFS(Grades!$A:$A,"="&amp;Alumn_Filtered!$A494,Grades!$P:$P,"=BAD",Grades!$J:$J,"=1",Grades!$I:$I,"="&amp;_xlfn.MINIFS(Grades!$I:$I,Grades!$A:$A,"="&amp;$A494))</f>
        <v>0</v>
      </c>
      <c r="F494">
        <f>COUNTIFS(Grades!$A:$A,"="&amp;Alumn_Filtered!$A494,Grades!$P:$P,"CVL",Grades!$J:$J,"=1",Grades!$I:$I,"="&amp;_xlfn.MINIFS(Grades!$I:$I,Grades!$A:$A,"="&amp;$A494))</f>
        <v>0</v>
      </c>
      <c r="G494" s="30">
        <f t="shared" si="114"/>
        <v>6</v>
      </c>
      <c r="H494">
        <f>COUNTIFS(Grades!$A:$A,"="&amp;Alumn_Filtered!$A494,Grades!$J:$J,"=1",Grades!$P:$P,"&gt;=0.5",Grades!$I:$I,"="&amp;_xlfn.MINIFS(Grades!$I:$I,Grades!$A:$A,"="&amp;$A494))</f>
        <v>3</v>
      </c>
      <c r="I494" s="28">
        <f t="shared" si="115"/>
        <v>0.5</v>
      </c>
      <c r="J494">
        <f>COUNTIFS(Grades!$A:$A,"="&amp;Alumn_Filtered!$A494,Grades!$J:$J,"=1",Grades!$P:$P,"&lt;0.5",Grades!$I:$I,"="&amp;_xlfn.MINIFS(Grades!$I:$I,Grades!$A:$A,"="&amp;$A494))</f>
        <v>3</v>
      </c>
      <c r="K494" s="28">
        <f t="shared" si="116"/>
        <v>0.5</v>
      </c>
      <c r="L494" s="28">
        <f>_xlfn.MAXIFS(Grades!$P:$P,Grades!$A:$A,"="&amp;Alumn_Filtered!$A494,Grades!$J:$J,"=1",Grades!$I:$I,"="&amp;_xlfn.MINIFS(Grades!$I:$I,Grades!$A:$A,"="&amp;$A494))</f>
        <v>0.75</v>
      </c>
      <c r="M494" s="28">
        <f>_xlfn.MINIFS(Grades!$P:$P,Grades!$A:$A,"="&amp;Alumn_Filtered!$A494,Grades!$J:$J,"=1",Grades!$I:$I,"="&amp;_xlfn.MINIFS(Grades!$I:$I,Grades!$A:$A,"="&amp;$A494))</f>
        <v>0.3666666666666667</v>
      </c>
      <c r="N494" s="28">
        <f>IF(G494&lt;&gt;0,SUMIFS(Grades!$P:$P,Grades!$P:$P,"&gt;0",Grades!$A:$A,"="&amp;Alumn_Filtered!$A494,Grades!$J:$J,"=1",Grades!$I:$I,"="&amp;_xlfn.MINIFS(Grades!$I:$I,Grades!$A:$A,"="&amp;$A494))/COUNTIFS(Grades!P:P,"&lt;&gt;BAD",Grades!P:P,"&lt;&gt;DRP",Grades!P:P,"&lt;&gt;CVL",Grades!$A:$A,"="&amp;Alumn_Filtered!$A494,Grades!$J:$J,"=1",Grades!$I:$I,"="&amp;_xlfn.MINIFS(Grades!$I:$I,Grades!$A:$A,"="&amp;$A494)),0)</f>
        <v>0.50555555555555554</v>
      </c>
      <c r="O494">
        <f>COUNTIFS(Grades!$A:$A,"="&amp;Alumn_Filtered!$A494,Grades!$J:$J,"=2",Grades!$I:$I,"="&amp;_xlfn.MINIFS(Grades!$I:$I,Grades!$A:$A,"="&amp;$A494))</f>
        <v>9</v>
      </c>
      <c r="P494">
        <f>COUNTIFS(Grades!$A:$A,"="&amp;Alumn_Filtered!$A494,Grades!$P:$P,"=DRP",Grades!$J:$J,"=2",Grades!$I:$I,"="&amp;_xlfn.MINIFS(Grades!$I:$I,Grades!$A:$A,"="&amp;$A494))</f>
        <v>2</v>
      </c>
      <c r="Q494">
        <f>COUNTIFS(Grades!$A:$A,"="&amp;Alumn_Filtered!$A494,Grades!$P:$P,"=BAD",Grades!$J:$J,"=2",Grades!$I:$I,"="&amp;_xlfn.MINIFS(Grades!$I:$I,Grades!$A:$A,"="&amp;$A494))</f>
        <v>2</v>
      </c>
      <c r="R494">
        <f>COUNTIFS(Grades!$A:$A,"="&amp;Alumn_Filtered!$A494,Grades!$P:$P,"CVL",Grades!$J:$J,"=2",Grades!$I:$I,"="&amp;_xlfn.MINIFS(Grades!$I:$I,Grades!$A:$A,"="&amp;$A494))</f>
        <v>0</v>
      </c>
      <c r="S494">
        <f t="shared" si="127"/>
        <v>5</v>
      </c>
      <c r="T494">
        <f>COUNTIFS(Grades!$A:$A,"="&amp;Alumn_Filtered!$A494,Grades!$J:$J,"=2",Grades!$P:$P,"&gt;=0.5",Grades!$I:$I,"="&amp;_xlfn.MINIFS(Grades!$I:$I,Grades!$A:$A,"="&amp;$A494))</f>
        <v>2</v>
      </c>
      <c r="U494" s="28">
        <f t="shared" si="117"/>
        <v>0.4</v>
      </c>
      <c r="V494">
        <f>COUNTIFS(Grades!$A:$A,"="&amp;Alumn_Filtered!$A494,Grades!$J:$J,"=2",Grades!$P:$P,"&lt;0.5",Grades!$I:$I,"="&amp;_xlfn.MINIFS(Grades!$I:$I,Grades!$A:$A,"="&amp;$A494))</f>
        <v>3</v>
      </c>
      <c r="W494" s="28">
        <f t="shared" si="118"/>
        <v>0.6</v>
      </c>
      <c r="X494" s="28">
        <f>_xlfn.MAXIFS(Grades!$P:$P,Grades!$A:$A,"="&amp;Alumn_Filtered!$A494,Grades!$J:$J,"=2",Grades!$I:$I,"="&amp;_xlfn.MINIFS(Grades!$I:$I,Grades!$A:$A,"="&amp;$A494))</f>
        <v>0.81666666666666676</v>
      </c>
      <c r="Y494" s="28">
        <f>_xlfn.MINIFS(Grades!$P:$P,Grades!$A:$A,"="&amp;Alumn_Filtered!$A494,Grades!$J:$J,"=2",Grades!$I:$I,"="&amp;_xlfn.MINIFS(Grades!$I:$I,Grades!$A:$A,"="&amp;$A494))</f>
        <v>6.6666666666666652E-2</v>
      </c>
      <c r="Z494" s="28">
        <f>IF(S494&lt;&gt;0,SUMIFS(Grades!$P:$P,Grades!$P:$P,"&gt;0",Grades!$A:$A,"="&amp;Alumn_Filtered!$A494,Grades!$J:$J,"=2",Grades!$I:$I,"="&amp;_xlfn.MINIFS(Grades!$I:$I,Grades!$A:$A,"="&amp;$A494))/COUNTIFS(Grades!P:P,"&lt;&gt;BAD",Grades!P:P,"&lt;&gt;DRP",Grades!P:P,"&lt;&gt;CVL",Grades!$A:$A,"="&amp;Alumn_Filtered!$A494,Grades!$J:$J,"=2",Grades!$I:$I,"="&amp;_xlfn.MINIFS(Grades!$I:$I,Grades!$A:$A,"="&amp;$A494)),0)</f>
        <v>0.4366666666666667</v>
      </c>
      <c r="AA494" s="28">
        <f t="shared" si="119"/>
        <v>-6.8888888888888833E-2</v>
      </c>
      <c r="AB494">
        <f t="shared" ca="1" si="113"/>
        <v>20</v>
      </c>
      <c r="AC494" t="str">
        <f>LEFT(VLOOKUP($A494,Ingresos!$C:$X,5,FALSE),1)</f>
        <v>S</v>
      </c>
      <c r="AD494">
        <f t="shared" si="120"/>
        <v>1</v>
      </c>
      <c r="AE494" t="str">
        <f>LEFT(VLOOKUP($A494,Ingresos!$C:$X,6,FALSE),1)</f>
        <v>R</v>
      </c>
      <c r="AF494">
        <f t="shared" si="121"/>
        <v>1</v>
      </c>
      <c r="AG494">
        <f>VLOOKUP($A494,Ingresos!$C:$X,9,FALSE)</f>
        <v>575</v>
      </c>
      <c r="AH494" s="28">
        <f t="shared" si="122"/>
        <v>0.59481361426256074</v>
      </c>
      <c r="AI494">
        <f>VLOOKUP($A494,Ingresos!$C:$X,10,FALSE)</f>
        <v>589</v>
      </c>
      <c r="AJ494" s="28">
        <f t="shared" si="123"/>
        <v>0.61750405186385737</v>
      </c>
      <c r="AK494">
        <f>VLOOKUP($A494,Ingresos!$C:$X,11,FALSE)</f>
        <v>624</v>
      </c>
      <c r="AL494" s="28">
        <f t="shared" si="124"/>
        <v>0.67423014586709884</v>
      </c>
      <c r="AM494">
        <f>VLOOKUP($A494,Ingresos!$C:$X,12,FALSE)</f>
        <v>612</v>
      </c>
      <c r="AN494" s="28">
        <f t="shared" si="125"/>
        <v>0.65478119935170176</v>
      </c>
      <c r="AO494" t="str">
        <f>VLOOKUP($A494,Ingresos!$C:$X,18,FALSE)</f>
        <v>RM</v>
      </c>
      <c r="AP494">
        <f t="shared" si="128"/>
        <v>13</v>
      </c>
      <c r="AQ494" t="str">
        <f>VLOOKUP($A494,Ingresos!$C:$X,19,FALSE)</f>
        <v>H1</v>
      </c>
      <c r="AR494">
        <f t="shared" si="126"/>
        <v>1</v>
      </c>
      <c r="AS494">
        <f>VLOOKUP($A494,Ingresos!$C:$X,22,FALSE)</f>
        <v>5</v>
      </c>
    </row>
    <row r="495" spans="1:45" x14ac:dyDescent="0.25">
      <c r="A495">
        <v>198307750</v>
      </c>
      <c r="B495">
        <f>IF((_xlfn.MAXIFS(Grades!$I:$I,Grades!$A:$A,"="&amp;$A495)-_xlfn.MINIFS(Grades!$I:$I,Grades!$A:$A,"="&amp;$A495))=0,0,1)</f>
        <v>1</v>
      </c>
      <c r="C495">
        <f>COUNTIFS(Grades!$A:$A,"="&amp;Alumn_Filtered!$A495,Grades!$J:$J,"=1",Grades!$I:$I,"="&amp;_xlfn.MINIFS(Grades!$I:$I,Grades!$A:$A,"="&amp;$A495))</f>
        <v>6</v>
      </c>
      <c r="D495">
        <f>COUNTIFS(Grades!$A:$A,"="&amp;Alumn_Filtered!$A495,Grades!$P:$P,"=DRP",Grades!$J:$J,"=1",Grades!$I:$I,"="&amp;_xlfn.MINIFS(Grades!$I:$I,Grades!$A:$A,"="&amp;$A495))</f>
        <v>6</v>
      </c>
      <c r="E495">
        <f>COUNTIFS(Grades!$A:$A,"="&amp;Alumn_Filtered!$A495,Grades!$P:$P,"=BAD",Grades!$J:$J,"=1",Grades!$I:$I,"="&amp;_xlfn.MINIFS(Grades!$I:$I,Grades!$A:$A,"="&amp;$A495))</f>
        <v>0</v>
      </c>
      <c r="F495">
        <f>COUNTIFS(Grades!$A:$A,"="&amp;Alumn_Filtered!$A495,Grades!$P:$P,"CVL",Grades!$J:$J,"=1",Grades!$I:$I,"="&amp;_xlfn.MINIFS(Grades!$I:$I,Grades!$A:$A,"="&amp;$A495))</f>
        <v>0</v>
      </c>
      <c r="G495" s="30">
        <f t="shared" si="114"/>
        <v>0</v>
      </c>
      <c r="H495">
        <f>COUNTIFS(Grades!$A:$A,"="&amp;Alumn_Filtered!$A495,Grades!$J:$J,"=1",Grades!$P:$P,"&gt;=0.5",Grades!$I:$I,"="&amp;_xlfn.MINIFS(Grades!$I:$I,Grades!$A:$A,"="&amp;$A495))</f>
        <v>0</v>
      </c>
      <c r="I495" s="28">
        <f t="shared" si="115"/>
        <v>0</v>
      </c>
      <c r="J495">
        <f>COUNTIFS(Grades!$A:$A,"="&amp;Alumn_Filtered!$A495,Grades!$J:$J,"=1",Grades!$P:$P,"&lt;0.5",Grades!$I:$I,"="&amp;_xlfn.MINIFS(Grades!$I:$I,Grades!$A:$A,"="&amp;$A495))</f>
        <v>0</v>
      </c>
      <c r="K495" s="28">
        <f t="shared" si="116"/>
        <v>0</v>
      </c>
      <c r="L495" s="28">
        <f>_xlfn.MAXIFS(Grades!$P:$P,Grades!$A:$A,"="&amp;Alumn_Filtered!$A495,Grades!$J:$J,"=1",Grades!$I:$I,"="&amp;_xlfn.MINIFS(Grades!$I:$I,Grades!$A:$A,"="&amp;$A495))</f>
        <v>0</v>
      </c>
      <c r="M495" s="28">
        <f>_xlfn.MINIFS(Grades!$P:$P,Grades!$A:$A,"="&amp;Alumn_Filtered!$A495,Grades!$J:$J,"=1",Grades!$I:$I,"="&amp;_xlfn.MINIFS(Grades!$I:$I,Grades!$A:$A,"="&amp;$A495))</f>
        <v>0</v>
      </c>
      <c r="N495" s="28">
        <f>IF(G495&lt;&gt;0,SUMIFS(Grades!$P:$P,Grades!$P:$P,"&gt;0",Grades!$A:$A,"="&amp;Alumn_Filtered!$A495,Grades!$J:$J,"=1",Grades!$I:$I,"="&amp;_xlfn.MINIFS(Grades!$I:$I,Grades!$A:$A,"="&amp;$A495))/COUNTIFS(Grades!P:P,"&lt;&gt;BAD",Grades!P:P,"&lt;&gt;DRP",Grades!P:P,"&lt;&gt;CVL",Grades!$A:$A,"="&amp;Alumn_Filtered!$A495,Grades!$J:$J,"=1",Grades!$I:$I,"="&amp;_xlfn.MINIFS(Grades!$I:$I,Grades!$A:$A,"="&amp;$A495)),0)</f>
        <v>0</v>
      </c>
      <c r="O495">
        <f>COUNTIFS(Grades!$A:$A,"="&amp;Alumn_Filtered!$A495,Grades!$J:$J,"=2",Grades!$I:$I,"="&amp;_xlfn.MINIFS(Grades!$I:$I,Grades!$A:$A,"="&amp;$A495))</f>
        <v>0</v>
      </c>
      <c r="P495">
        <f>COUNTIFS(Grades!$A:$A,"="&amp;Alumn_Filtered!$A495,Grades!$P:$P,"=DRP",Grades!$J:$J,"=2",Grades!$I:$I,"="&amp;_xlfn.MINIFS(Grades!$I:$I,Grades!$A:$A,"="&amp;$A495))</f>
        <v>0</v>
      </c>
      <c r="Q495">
        <f>COUNTIFS(Grades!$A:$A,"="&amp;Alumn_Filtered!$A495,Grades!$P:$P,"=BAD",Grades!$J:$J,"=2",Grades!$I:$I,"="&amp;_xlfn.MINIFS(Grades!$I:$I,Grades!$A:$A,"="&amp;$A495))</f>
        <v>0</v>
      </c>
      <c r="R495">
        <f>COUNTIFS(Grades!$A:$A,"="&amp;Alumn_Filtered!$A495,Grades!$P:$P,"CVL",Grades!$J:$J,"=2",Grades!$I:$I,"="&amp;_xlfn.MINIFS(Grades!$I:$I,Grades!$A:$A,"="&amp;$A495))</f>
        <v>0</v>
      </c>
      <c r="S495">
        <f t="shared" si="127"/>
        <v>0</v>
      </c>
      <c r="T495">
        <f>COUNTIFS(Grades!$A:$A,"="&amp;Alumn_Filtered!$A495,Grades!$J:$J,"=2",Grades!$P:$P,"&gt;=0.5",Grades!$I:$I,"="&amp;_xlfn.MINIFS(Grades!$I:$I,Grades!$A:$A,"="&amp;$A495))</f>
        <v>0</v>
      </c>
      <c r="U495" s="28">
        <f t="shared" si="117"/>
        <v>0</v>
      </c>
      <c r="V495">
        <f>COUNTIFS(Grades!$A:$A,"="&amp;Alumn_Filtered!$A495,Grades!$J:$J,"=2",Grades!$P:$P,"&lt;0.5",Grades!$I:$I,"="&amp;_xlfn.MINIFS(Grades!$I:$I,Grades!$A:$A,"="&amp;$A495))</f>
        <v>0</v>
      </c>
      <c r="W495" s="28">
        <f t="shared" si="118"/>
        <v>0</v>
      </c>
      <c r="X495" s="28">
        <f>_xlfn.MAXIFS(Grades!$P:$P,Grades!$A:$A,"="&amp;Alumn_Filtered!$A495,Grades!$J:$J,"=2",Grades!$I:$I,"="&amp;_xlfn.MINIFS(Grades!$I:$I,Grades!$A:$A,"="&amp;$A495))</f>
        <v>0</v>
      </c>
      <c r="Y495" s="28">
        <f>_xlfn.MINIFS(Grades!$P:$P,Grades!$A:$A,"="&amp;Alumn_Filtered!$A495,Grades!$J:$J,"=2",Grades!$I:$I,"="&amp;_xlfn.MINIFS(Grades!$I:$I,Grades!$A:$A,"="&amp;$A495))</f>
        <v>0</v>
      </c>
      <c r="Z495" s="28">
        <f>IF(S495&lt;&gt;0,SUMIFS(Grades!$P:$P,Grades!$P:$P,"&gt;0",Grades!$A:$A,"="&amp;Alumn_Filtered!$A495,Grades!$J:$J,"=2",Grades!$I:$I,"="&amp;_xlfn.MINIFS(Grades!$I:$I,Grades!$A:$A,"="&amp;$A495))/COUNTIFS(Grades!P:P,"&lt;&gt;BAD",Grades!P:P,"&lt;&gt;DRP",Grades!P:P,"&lt;&gt;CVL",Grades!$A:$A,"="&amp;Alumn_Filtered!$A495,Grades!$J:$J,"=2",Grades!$I:$I,"="&amp;_xlfn.MINIFS(Grades!$I:$I,Grades!$A:$A,"="&amp;$A495)),0)</f>
        <v>0</v>
      </c>
      <c r="AA495" s="28">
        <f t="shared" si="119"/>
        <v>0</v>
      </c>
      <c r="AB495">
        <f t="shared" ca="1" si="113"/>
        <v>20</v>
      </c>
      <c r="AC495" t="str">
        <f>LEFT(VLOOKUP($A495,Ingresos!$C:$X,5,FALSE),1)</f>
        <v>S</v>
      </c>
      <c r="AD495">
        <f t="shared" si="120"/>
        <v>1</v>
      </c>
      <c r="AE495" t="str">
        <f>LEFT(VLOOKUP($A495,Ingresos!$C:$X,6,FALSE),1)</f>
        <v>R</v>
      </c>
      <c r="AF495">
        <f t="shared" si="121"/>
        <v>1</v>
      </c>
      <c r="AG495">
        <f>VLOOKUP($A495,Ingresos!$C:$X,9,FALSE)</f>
        <v>616</v>
      </c>
      <c r="AH495" s="28">
        <f t="shared" si="122"/>
        <v>0.66126418152350086</v>
      </c>
      <c r="AI495">
        <f>VLOOKUP($A495,Ingresos!$C:$X,10,FALSE)</f>
        <v>694</v>
      </c>
      <c r="AJ495" s="28">
        <f t="shared" si="123"/>
        <v>0.78768233387358189</v>
      </c>
      <c r="AK495">
        <f>VLOOKUP($A495,Ingresos!$C:$X,11,FALSE)</f>
        <v>501</v>
      </c>
      <c r="AL495" s="28">
        <f t="shared" si="124"/>
        <v>0.47487844408427876</v>
      </c>
      <c r="AM495">
        <f>VLOOKUP($A495,Ingresos!$C:$X,12,FALSE)</f>
        <v>579</v>
      </c>
      <c r="AN495" s="28">
        <f t="shared" si="125"/>
        <v>0.60129659643435984</v>
      </c>
      <c r="AO495" t="str">
        <f>VLOOKUP($A495,Ingresos!$C:$X,18,FALSE)</f>
        <v>RM</v>
      </c>
      <c r="AP495">
        <f t="shared" si="128"/>
        <v>13</v>
      </c>
      <c r="AQ495" t="str">
        <f>VLOOKUP($A495,Ingresos!$C:$X,19,FALSE)</f>
        <v>H1</v>
      </c>
      <c r="AR495">
        <f t="shared" si="126"/>
        <v>1</v>
      </c>
      <c r="AS495">
        <f>VLOOKUP($A495,Ingresos!$C:$X,22,FALSE)</f>
        <v>9</v>
      </c>
    </row>
    <row r="496" spans="1:45" x14ac:dyDescent="0.25">
      <c r="A496">
        <v>198310417</v>
      </c>
      <c r="B496">
        <f>IF((_xlfn.MAXIFS(Grades!$I:$I,Grades!$A:$A,"="&amp;$A496)-_xlfn.MINIFS(Grades!$I:$I,Grades!$A:$A,"="&amp;$A496))=0,0,1)</f>
        <v>1</v>
      </c>
      <c r="C496">
        <f>COUNTIFS(Grades!$A:$A,"="&amp;Alumn_Filtered!$A496,Grades!$J:$J,"=1",Grades!$I:$I,"="&amp;_xlfn.MINIFS(Grades!$I:$I,Grades!$A:$A,"="&amp;$A496))</f>
        <v>6</v>
      </c>
      <c r="D496">
        <f>COUNTIFS(Grades!$A:$A,"="&amp;Alumn_Filtered!$A496,Grades!$P:$P,"=DRP",Grades!$J:$J,"=1",Grades!$I:$I,"="&amp;_xlfn.MINIFS(Grades!$I:$I,Grades!$A:$A,"="&amp;$A496))</f>
        <v>0</v>
      </c>
      <c r="E496">
        <f>COUNTIFS(Grades!$A:$A,"="&amp;Alumn_Filtered!$A496,Grades!$P:$P,"=BAD",Grades!$J:$J,"=1",Grades!$I:$I,"="&amp;_xlfn.MINIFS(Grades!$I:$I,Grades!$A:$A,"="&amp;$A496))</f>
        <v>4</v>
      </c>
      <c r="F496">
        <f>COUNTIFS(Grades!$A:$A,"="&amp;Alumn_Filtered!$A496,Grades!$P:$P,"CVL",Grades!$J:$J,"=1",Grades!$I:$I,"="&amp;_xlfn.MINIFS(Grades!$I:$I,Grades!$A:$A,"="&amp;$A496))</f>
        <v>0</v>
      </c>
      <c r="G496" s="30">
        <f t="shared" si="114"/>
        <v>2</v>
      </c>
      <c r="H496">
        <f>COUNTIFS(Grades!$A:$A,"="&amp;Alumn_Filtered!$A496,Grades!$J:$J,"=1",Grades!$P:$P,"&gt;=0.5",Grades!$I:$I,"="&amp;_xlfn.MINIFS(Grades!$I:$I,Grades!$A:$A,"="&amp;$A496))</f>
        <v>0</v>
      </c>
      <c r="I496" s="28">
        <f t="shared" si="115"/>
        <v>0</v>
      </c>
      <c r="J496">
        <f>COUNTIFS(Grades!$A:$A,"="&amp;Alumn_Filtered!$A496,Grades!$J:$J,"=1",Grades!$P:$P,"&lt;0.5",Grades!$I:$I,"="&amp;_xlfn.MINIFS(Grades!$I:$I,Grades!$A:$A,"="&amp;$A496))</f>
        <v>2</v>
      </c>
      <c r="K496" s="28">
        <f t="shared" si="116"/>
        <v>1</v>
      </c>
      <c r="L496" s="28">
        <f>_xlfn.MAXIFS(Grades!$P:$P,Grades!$A:$A,"="&amp;Alumn_Filtered!$A496,Grades!$J:$J,"=1",Grades!$I:$I,"="&amp;_xlfn.MINIFS(Grades!$I:$I,Grades!$A:$A,"="&amp;$A496))</f>
        <v>0.39999999999999997</v>
      </c>
      <c r="M496" s="28">
        <f>_xlfn.MINIFS(Grades!$P:$P,Grades!$A:$A,"="&amp;Alumn_Filtered!$A496,Grades!$J:$J,"=1",Grades!$I:$I,"="&amp;_xlfn.MINIFS(Grades!$I:$I,Grades!$A:$A,"="&amp;$A496))</f>
        <v>0.33333333333333331</v>
      </c>
      <c r="N496" s="28">
        <f>IF(G496&lt;&gt;0,SUMIFS(Grades!$P:$P,Grades!$P:$P,"&gt;0",Grades!$A:$A,"="&amp;Alumn_Filtered!$A496,Grades!$J:$J,"=1",Grades!$I:$I,"="&amp;_xlfn.MINIFS(Grades!$I:$I,Grades!$A:$A,"="&amp;$A496))/COUNTIFS(Grades!P:P,"&lt;&gt;BAD",Grades!P:P,"&lt;&gt;DRP",Grades!P:P,"&lt;&gt;CVL",Grades!$A:$A,"="&amp;Alumn_Filtered!$A496,Grades!$J:$J,"=1",Grades!$I:$I,"="&amp;_xlfn.MINIFS(Grades!$I:$I,Grades!$A:$A,"="&amp;$A496)),0)</f>
        <v>0.36666666666666664</v>
      </c>
      <c r="O496">
        <f>COUNTIFS(Grades!$A:$A,"="&amp;Alumn_Filtered!$A496,Grades!$J:$J,"=2",Grades!$I:$I,"="&amp;_xlfn.MINIFS(Grades!$I:$I,Grades!$A:$A,"="&amp;$A496))</f>
        <v>6</v>
      </c>
      <c r="P496">
        <f>COUNTIFS(Grades!$A:$A,"="&amp;Alumn_Filtered!$A496,Grades!$P:$P,"=DRP",Grades!$J:$J,"=2",Grades!$I:$I,"="&amp;_xlfn.MINIFS(Grades!$I:$I,Grades!$A:$A,"="&amp;$A496))</f>
        <v>0</v>
      </c>
      <c r="Q496">
        <f>COUNTIFS(Grades!$A:$A,"="&amp;Alumn_Filtered!$A496,Grades!$P:$P,"=BAD",Grades!$J:$J,"=2",Grades!$I:$I,"="&amp;_xlfn.MINIFS(Grades!$I:$I,Grades!$A:$A,"="&amp;$A496))</f>
        <v>1</v>
      </c>
      <c r="R496">
        <f>COUNTIFS(Grades!$A:$A,"="&amp;Alumn_Filtered!$A496,Grades!$P:$P,"CVL",Grades!$J:$J,"=2",Grades!$I:$I,"="&amp;_xlfn.MINIFS(Grades!$I:$I,Grades!$A:$A,"="&amp;$A496))</f>
        <v>0</v>
      </c>
      <c r="S496">
        <f t="shared" si="127"/>
        <v>5</v>
      </c>
      <c r="T496">
        <f>COUNTIFS(Grades!$A:$A,"="&amp;Alumn_Filtered!$A496,Grades!$J:$J,"=2",Grades!$P:$P,"&gt;=0.5",Grades!$I:$I,"="&amp;_xlfn.MINIFS(Grades!$I:$I,Grades!$A:$A,"="&amp;$A496))</f>
        <v>3</v>
      </c>
      <c r="U496" s="28">
        <f t="shared" si="117"/>
        <v>0.6</v>
      </c>
      <c r="V496">
        <f>COUNTIFS(Grades!$A:$A,"="&amp;Alumn_Filtered!$A496,Grades!$J:$J,"=2",Grades!$P:$P,"&lt;0.5",Grades!$I:$I,"="&amp;_xlfn.MINIFS(Grades!$I:$I,Grades!$A:$A,"="&amp;$A496))</f>
        <v>2</v>
      </c>
      <c r="W496" s="28">
        <f t="shared" si="118"/>
        <v>0.4</v>
      </c>
      <c r="X496" s="28">
        <f>_xlfn.MAXIFS(Grades!$P:$P,Grades!$A:$A,"="&amp;Alumn_Filtered!$A496,Grades!$J:$J,"=2",Grades!$I:$I,"="&amp;_xlfn.MINIFS(Grades!$I:$I,Grades!$A:$A,"="&amp;$A496))</f>
        <v>0.91666666666666663</v>
      </c>
      <c r="Y496" s="28">
        <f>_xlfn.MINIFS(Grades!$P:$P,Grades!$A:$A,"="&amp;Alumn_Filtered!$A496,Grades!$J:$J,"=2",Grades!$I:$I,"="&amp;_xlfn.MINIFS(Grades!$I:$I,Grades!$A:$A,"="&amp;$A496))</f>
        <v>0.33333333333333331</v>
      </c>
      <c r="Z496" s="28">
        <f>IF(S496&lt;&gt;0,SUMIFS(Grades!$P:$P,Grades!$P:$P,"&gt;0",Grades!$A:$A,"="&amp;Alumn_Filtered!$A496,Grades!$J:$J,"=2",Grades!$I:$I,"="&amp;_xlfn.MINIFS(Grades!$I:$I,Grades!$A:$A,"="&amp;$A496))/COUNTIFS(Grades!P:P,"&lt;&gt;BAD",Grades!P:P,"&lt;&gt;DRP",Grades!P:P,"&lt;&gt;CVL",Grades!$A:$A,"="&amp;Alumn_Filtered!$A496,Grades!$J:$J,"=2",Grades!$I:$I,"="&amp;_xlfn.MINIFS(Grades!$I:$I,Grades!$A:$A,"="&amp;$A496)),0)</f>
        <v>0.55999999999999994</v>
      </c>
      <c r="AA496" s="28">
        <f t="shared" si="119"/>
        <v>0.1933333333333333</v>
      </c>
      <c r="AB496">
        <f t="shared" ca="1" si="113"/>
        <v>20</v>
      </c>
      <c r="AC496" t="str">
        <f>LEFT(VLOOKUP($A496,Ingresos!$C:$X,5,FALSE),1)</f>
        <v>S</v>
      </c>
      <c r="AD496">
        <f t="shared" si="120"/>
        <v>1</v>
      </c>
      <c r="AE496" t="str">
        <f>LEFT(VLOOKUP($A496,Ingresos!$C:$X,6,FALSE),1)</f>
        <v>R</v>
      </c>
      <c r="AF496">
        <f t="shared" si="121"/>
        <v>1</v>
      </c>
      <c r="AG496">
        <f>VLOOKUP($A496,Ingresos!$C:$X,9,FALSE)</f>
        <v>441</v>
      </c>
      <c r="AH496" s="28">
        <f t="shared" si="122"/>
        <v>0.37763371150729336</v>
      </c>
      <c r="AI496">
        <f>VLOOKUP($A496,Ingresos!$C:$X,10,FALSE)</f>
        <v>441</v>
      </c>
      <c r="AJ496" s="28">
        <f t="shared" si="123"/>
        <v>0.37763371150729336</v>
      </c>
      <c r="AK496">
        <f>VLOOKUP($A496,Ingresos!$C:$X,11,FALSE)</f>
        <v>590</v>
      </c>
      <c r="AL496" s="28">
        <f t="shared" si="124"/>
        <v>0.61912479740680715</v>
      </c>
      <c r="AM496">
        <f>VLOOKUP($A496,Ingresos!$C:$X,12,FALSE)</f>
        <v>633</v>
      </c>
      <c r="AN496" s="28">
        <f t="shared" si="125"/>
        <v>0.68881685575364671</v>
      </c>
      <c r="AO496" t="str">
        <f>VLOOKUP($A496,Ingresos!$C:$X,18,FALSE)</f>
        <v>RM</v>
      </c>
      <c r="AP496">
        <f t="shared" si="128"/>
        <v>13</v>
      </c>
      <c r="AQ496" t="str">
        <f>VLOOKUP($A496,Ingresos!$C:$X,19,FALSE)</f>
        <v>H1</v>
      </c>
      <c r="AR496">
        <f t="shared" si="126"/>
        <v>1</v>
      </c>
      <c r="AS496">
        <f>VLOOKUP($A496,Ingresos!$C:$X,22,FALSE)</f>
        <v>9</v>
      </c>
    </row>
    <row r="497" spans="1:45" x14ac:dyDescent="0.25">
      <c r="A497">
        <v>198317918</v>
      </c>
      <c r="B497">
        <f>IF((_xlfn.MAXIFS(Grades!$I:$I,Grades!$A:$A,"="&amp;$A497)-_xlfn.MINIFS(Grades!$I:$I,Grades!$A:$A,"="&amp;$A497))=0,0,1)</f>
        <v>1</v>
      </c>
      <c r="C497">
        <f>COUNTIFS(Grades!$A:$A,"="&amp;Alumn_Filtered!$A497,Grades!$J:$J,"=1",Grades!$I:$I,"="&amp;_xlfn.MINIFS(Grades!$I:$I,Grades!$A:$A,"="&amp;$A497))</f>
        <v>6</v>
      </c>
      <c r="D497">
        <f>COUNTIFS(Grades!$A:$A,"="&amp;Alumn_Filtered!$A497,Grades!$P:$P,"=DRP",Grades!$J:$J,"=1",Grades!$I:$I,"="&amp;_xlfn.MINIFS(Grades!$I:$I,Grades!$A:$A,"="&amp;$A497))</f>
        <v>0</v>
      </c>
      <c r="E497">
        <f>COUNTIFS(Grades!$A:$A,"="&amp;Alumn_Filtered!$A497,Grades!$P:$P,"=BAD",Grades!$J:$J,"=1",Grades!$I:$I,"="&amp;_xlfn.MINIFS(Grades!$I:$I,Grades!$A:$A,"="&amp;$A497))</f>
        <v>0</v>
      </c>
      <c r="F497">
        <f>COUNTIFS(Grades!$A:$A,"="&amp;Alumn_Filtered!$A497,Grades!$P:$P,"CVL",Grades!$J:$J,"=1",Grades!$I:$I,"="&amp;_xlfn.MINIFS(Grades!$I:$I,Grades!$A:$A,"="&amp;$A497))</f>
        <v>0</v>
      </c>
      <c r="G497" s="30">
        <f t="shared" si="114"/>
        <v>6</v>
      </c>
      <c r="H497">
        <f>COUNTIFS(Grades!$A:$A,"="&amp;Alumn_Filtered!$A497,Grades!$J:$J,"=1",Grades!$P:$P,"&gt;=0.5",Grades!$I:$I,"="&amp;_xlfn.MINIFS(Grades!$I:$I,Grades!$A:$A,"="&amp;$A497))</f>
        <v>5</v>
      </c>
      <c r="I497" s="28">
        <f t="shared" si="115"/>
        <v>0.83333333333333337</v>
      </c>
      <c r="J497">
        <f>COUNTIFS(Grades!$A:$A,"="&amp;Alumn_Filtered!$A497,Grades!$J:$J,"=1",Grades!$P:$P,"&lt;0.5",Grades!$I:$I,"="&amp;_xlfn.MINIFS(Grades!$I:$I,Grades!$A:$A,"="&amp;$A497))</f>
        <v>1</v>
      </c>
      <c r="K497" s="28">
        <f t="shared" si="116"/>
        <v>0.16666666666666666</v>
      </c>
      <c r="L497" s="28">
        <f>_xlfn.MAXIFS(Grades!$P:$P,Grades!$A:$A,"="&amp;Alumn_Filtered!$A497,Grades!$J:$J,"=1",Grades!$I:$I,"="&amp;_xlfn.MINIFS(Grades!$I:$I,Grades!$A:$A,"="&amp;$A497))</f>
        <v>0.71666666666666667</v>
      </c>
      <c r="M497" s="28">
        <f>_xlfn.MINIFS(Grades!$P:$P,Grades!$A:$A,"="&amp;Alumn_Filtered!$A497,Grades!$J:$J,"=1",Grades!$I:$I,"="&amp;_xlfn.MINIFS(Grades!$I:$I,Grades!$A:$A,"="&amp;$A497))</f>
        <v>0.35000000000000003</v>
      </c>
      <c r="N497" s="28">
        <f>IF(G497&lt;&gt;0,SUMIFS(Grades!$P:$P,Grades!$P:$P,"&gt;0",Grades!$A:$A,"="&amp;Alumn_Filtered!$A497,Grades!$J:$J,"=1",Grades!$I:$I,"="&amp;_xlfn.MINIFS(Grades!$I:$I,Grades!$A:$A,"="&amp;$A497))/COUNTIFS(Grades!P:P,"&lt;&gt;BAD",Grades!P:P,"&lt;&gt;DRP",Grades!P:P,"&lt;&gt;CVL",Grades!$A:$A,"="&amp;Alumn_Filtered!$A497,Grades!$J:$J,"=1",Grades!$I:$I,"="&amp;_xlfn.MINIFS(Grades!$I:$I,Grades!$A:$A,"="&amp;$A497)),0)</f>
        <v>0.56944444444444453</v>
      </c>
      <c r="O497">
        <f>COUNTIFS(Grades!$A:$A,"="&amp;Alumn_Filtered!$A497,Grades!$J:$J,"=2",Grades!$I:$I,"="&amp;_xlfn.MINIFS(Grades!$I:$I,Grades!$A:$A,"="&amp;$A497))</f>
        <v>6</v>
      </c>
      <c r="P497">
        <f>COUNTIFS(Grades!$A:$A,"="&amp;Alumn_Filtered!$A497,Grades!$P:$P,"=DRP",Grades!$J:$J,"=2",Grades!$I:$I,"="&amp;_xlfn.MINIFS(Grades!$I:$I,Grades!$A:$A,"="&amp;$A497))</f>
        <v>0</v>
      </c>
      <c r="Q497">
        <f>COUNTIFS(Grades!$A:$A,"="&amp;Alumn_Filtered!$A497,Grades!$P:$P,"=BAD",Grades!$J:$J,"=2",Grades!$I:$I,"="&amp;_xlfn.MINIFS(Grades!$I:$I,Grades!$A:$A,"="&amp;$A497))</f>
        <v>2</v>
      </c>
      <c r="R497">
        <f>COUNTIFS(Grades!$A:$A,"="&amp;Alumn_Filtered!$A497,Grades!$P:$P,"CVL",Grades!$J:$J,"=2",Grades!$I:$I,"="&amp;_xlfn.MINIFS(Grades!$I:$I,Grades!$A:$A,"="&amp;$A497))</f>
        <v>0</v>
      </c>
      <c r="S497">
        <f t="shared" si="127"/>
        <v>4</v>
      </c>
      <c r="T497">
        <f>COUNTIFS(Grades!$A:$A,"="&amp;Alumn_Filtered!$A497,Grades!$J:$J,"=2",Grades!$P:$P,"&gt;=0.5",Grades!$I:$I,"="&amp;_xlfn.MINIFS(Grades!$I:$I,Grades!$A:$A,"="&amp;$A497))</f>
        <v>1</v>
      </c>
      <c r="U497" s="28">
        <f t="shared" si="117"/>
        <v>0.25</v>
      </c>
      <c r="V497">
        <f>COUNTIFS(Grades!$A:$A,"="&amp;Alumn_Filtered!$A497,Grades!$J:$J,"=2",Grades!$P:$P,"&lt;0.5",Grades!$I:$I,"="&amp;_xlfn.MINIFS(Grades!$I:$I,Grades!$A:$A,"="&amp;$A497))</f>
        <v>3</v>
      </c>
      <c r="W497" s="28">
        <f t="shared" si="118"/>
        <v>0.75</v>
      </c>
      <c r="X497" s="28">
        <f>_xlfn.MAXIFS(Grades!$P:$P,Grades!$A:$A,"="&amp;Alumn_Filtered!$A497,Grades!$J:$J,"=2",Grades!$I:$I,"="&amp;_xlfn.MINIFS(Grades!$I:$I,Grades!$A:$A,"="&amp;$A497))</f>
        <v>0.78333333333333333</v>
      </c>
      <c r="Y497" s="28">
        <f>_xlfn.MINIFS(Grades!$P:$P,Grades!$A:$A,"="&amp;Alumn_Filtered!$A497,Grades!$J:$J,"=2",Grades!$I:$I,"="&amp;_xlfn.MINIFS(Grades!$I:$I,Grades!$A:$A,"="&amp;$A497))</f>
        <v>0.21666666666666665</v>
      </c>
      <c r="Z497" s="28">
        <f>IF(S497&lt;&gt;0,SUMIFS(Grades!$P:$P,Grades!$P:$P,"&gt;0",Grades!$A:$A,"="&amp;Alumn_Filtered!$A497,Grades!$J:$J,"=2",Grades!$I:$I,"="&amp;_xlfn.MINIFS(Grades!$I:$I,Grades!$A:$A,"="&amp;$A497))/COUNTIFS(Grades!P:P,"&lt;&gt;BAD",Grades!P:P,"&lt;&gt;DRP",Grades!P:P,"&lt;&gt;CVL",Grades!$A:$A,"="&amp;Alumn_Filtered!$A497,Grades!$J:$J,"=2",Grades!$I:$I,"="&amp;_xlfn.MINIFS(Grades!$I:$I,Grades!$A:$A,"="&amp;$A497)),0)</f>
        <v>0.41249999999999998</v>
      </c>
      <c r="AA497" s="28">
        <f t="shared" si="119"/>
        <v>-0.15694444444444455</v>
      </c>
      <c r="AB497">
        <f t="shared" ca="1" si="113"/>
        <v>19</v>
      </c>
      <c r="AC497" t="str">
        <f>LEFT(VLOOKUP($A497,Ingresos!$C:$X,5,FALSE),1)</f>
        <v>S</v>
      </c>
      <c r="AD497">
        <f t="shared" si="120"/>
        <v>1</v>
      </c>
      <c r="AE497" t="str">
        <f>LEFT(VLOOKUP($A497,Ingresos!$C:$X,6,FALSE),1)</f>
        <v>R</v>
      </c>
      <c r="AF497">
        <f t="shared" si="121"/>
        <v>1</v>
      </c>
      <c r="AG497">
        <f>VLOOKUP($A497,Ingresos!$C:$X,9,FALSE)</f>
        <v>610</v>
      </c>
      <c r="AH497" s="28">
        <f t="shared" si="122"/>
        <v>0.65153970826580232</v>
      </c>
      <c r="AI497">
        <f>VLOOKUP($A497,Ingresos!$C:$X,10,FALSE)</f>
        <v>610</v>
      </c>
      <c r="AJ497" s="28">
        <f t="shared" si="123"/>
        <v>0.65153970826580232</v>
      </c>
      <c r="AK497">
        <f>VLOOKUP($A497,Ingresos!$C:$X,11,FALSE)</f>
        <v>657</v>
      </c>
      <c r="AL497" s="28">
        <f t="shared" si="124"/>
        <v>0.72771474878444087</v>
      </c>
      <c r="AM497">
        <f>VLOOKUP($A497,Ingresos!$C:$X,12,FALSE)</f>
        <v>668</v>
      </c>
      <c r="AN497" s="28">
        <f t="shared" si="125"/>
        <v>0.74554294975688817</v>
      </c>
      <c r="AO497" t="str">
        <f>VLOOKUP($A497,Ingresos!$C:$X,18,FALSE)</f>
        <v>RM</v>
      </c>
      <c r="AP497">
        <f t="shared" si="128"/>
        <v>13</v>
      </c>
      <c r="AQ497" t="str">
        <f>VLOOKUP($A497,Ingresos!$C:$X,19,FALSE)</f>
        <v>H1</v>
      </c>
      <c r="AR497">
        <f t="shared" si="126"/>
        <v>1</v>
      </c>
      <c r="AS497">
        <f>VLOOKUP($A497,Ingresos!$C:$X,22,FALSE)</f>
        <v>9</v>
      </c>
    </row>
    <row r="498" spans="1:45" x14ac:dyDescent="0.25">
      <c r="A498" t="s">
        <v>110</v>
      </c>
      <c r="B498">
        <f>IF((_xlfn.MAXIFS(Grades!$I:$I,Grades!$A:$A,"="&amp;$A498)-_xlfn.MINIFS(Grades!$I:$I,Grades!$A:$A,"="&amp;$A498))=0,0,1)</f>
        <v>1</v>
      </c>
      <c r="C498">
        <f>COUNTIFS(Grades!$A:$A,"="&amp;Alumn_Filtered!$A498,Grades!$J:$J,"=1",Grades!$I:$I,"="&amp;_xlfn.MINIFS(Grades!$I:$I,Grades!$A:$A,"="&amp;$A498))</f>
        <v>6</v>
      </c>
      <c r="D498">
        <f>COUNTIFS(Grades!$A:$A,"="&amp;Alumn_Filtered!$A498,Grades!$P:$P,"=DRP",Grades!$J:$J,"=1",Grades!$I:$I,"="&amp;_xlfn.MINIFS(Grades!$I:$I,Grades!$A:$A,"="&amp;$A498))</f>
        <v>0</v>
      </c>
      <c r="E498">
        <f>COUNTIFS(Grades!$A:$A,"="&amp;Alumn_Filtered!$A498,Grades!$P:$P,"=BAD",Grades!$J:$J,"=1",Grades!$I:$I,"="&amp;_xlfn.MINIFS(Grades!$I:$I,Grades!$A:$A,"="&amp;$A498))</f>
        <v>0</v>
      </c>
      <c r="F498">
        <f>COUNTIFS(Grades!$A:$A,"="&amp;Alumn_Filtered!$A498,Grades!$P:$P,"CVL",Grades!$J:$J,"=1",Grades!$I:$I,"="&amp;_xlfn.MINIFS(Grades!$I:$I,Grades!$A:$A,"="&amp;$A498))</f>
        <v>0</v>
      </c>
      <c r="G498" s="30">
        <f t="shared" si="114"/>
        <v>6</v>
      </c>
      <c r="H498">
        <f>COUNTIFS(Grades!$A:$A,"="&amp;Alumn_Filtered!$A498,Grades!$J:$J,"=1",Grades!$P:$P,"&gt;=0.5",Grades!$I:$I,"="&amp;_xlfn.MINIFS(Grades!$I:$I,Grades!$A:$A,"="&amp;$A498))</f>
        <v>3</v>
      </c>
      <c r="I498" s="28">
        <f t="shared" si="115"/>
        <v>0.5</v>
      </c>
      <c r="J498">
        <f>COUNTIFS(Grades!$A:$A,"="&amp;Alumn_Filtered!$A498,Grades!$J:$J,"=1",Grades!$P:$P,"&lt;0.5",Grades!$I:$I,"="&amp;_xlfn.MINIFS(Grades!$I:$I,Grades!$A:$A,"="&amp;$A498))</f>
        <v>3</v>
      </c>
      <c r="K498" s="28">
        <f t="shared" si="116"/>
        <v>0.5</v>
      </c>
      <c r="L498" s="28">
        <f>_xlfn.MAXIFS(Grades!$P:$P,Grades!$A:$A,"="&amp;Alumn_Filtered!$A498,Grades!$J:$J,"=1",Grades!$I:$I,"="&amp;_xlfn.MINIFS(Grades!$I:$I,Grades!$A:$A,"="&amp;$A498))</f>
        <v>1</v>
      </c>
      <c r="M498" s="28">
        <f>_xlfn.MINIFS(Grades!$P:$P,Grades!$A:$A,"="&amp;Alumn_Filtered!$A498,Grades!$J:$J,"=1",Grades!$I:$I,"="&amp;_xlfn.MINIFS(Grades!$I:$I,Grades!$A:$A,"="&amp;$A498))</f>
        <v>0.35000000000000003</v>
      </c>
      <c r="N498" s="28">
        <f>IF(G498&lt;&gt;0,SUMIFS(Grades!$P:$P,Grades!$P:$P,"&gt;0",Grades!$A:$A,"="&amp;Alumn_Filtered!$A498,Grades!$J:$J,"=1",Grades!$I:$I,"="&amp;_xlfn.MINIFS(Grades!$I:$I,Grades!$A:$A,"="&amp;$A498))/COUNTIFS(Grades!P:P,"&lt;&gt;BAD",Grades!P:P,"&lt;&gt;DRP",Grades!P:P,"&lt;&gt;CVL",Grades!$A:$A,"="&amp;Alumn_Filtered!$A498,Grades!$J:$J,"=1",Grades!$I:$I,"="&amp;_xlfn.MINIFS(Grades!$I:$I,Grades!$A:$A,"="&amp;$A498)),0)</f>
        <v>0.6</v>
      </c>
      <c r="O498">
        <f>COUNTIFS(Grades!$A:$A,"="&amp;Alumn_Filtered!$A498,Grades!$J:$J,"=2",Grades!$I:$I,"="&amp;_xlfn.MINIFS(Grades!$I:$I,Grades!$A:$A,"="&amp;$A498))</f>
        <v>10</v>
      </c>
      <c r="P498">
        <f>COUNTIFS(Grades!$A:$A,"="&amp;Alumn_Filtered!$A498,Grades!$P:$P,"=DRP",Grades!$J:$J,"=2",Grades!$I:$I,"="&amp;_xlfn.MINIFS(Grades!$I:$I,Grades!$A:$A,"="&amp;$A498))</f>
        <v>0</v>
      </c>
      <c r="Q498">
        <f>COUNTIFS(Grades!$A:$A,"="&amp;Alumn_Filtered!$A498,Grades!$P:$P,"=BAD",Grades!$J:$J,"=2",Grades!$I:$I,"="&amp;_xlfn.MINIFS(Grades!$I:$I,Grades!$A:$A,"="&amp;$A498))</f>
        <v>3</v>
      </c>
      <c r="R498">
        <f>COUNTIFS(Grades!$A:$A,"="&amp;Alumn_Filtered!$A498,Grades!$P:$P,"CVL",Grades!$J:$J,"=2",Grades!$I:$I,"="&amp;_xlfn.MINIFS(Grades!$I:$I,Grades!$A:$A,"="&amp;$A498))</f>
        <v>4</v>
      </c>
      <c r="S498">
        <f t="shared" si="127"/>
        <v>3</v>
      </c>
      <c r="T498">
        <f>COUNTIFS(Grades!$A:$A,"="&amp;Alumn_Filtered!$A498,Grades!$J:$J,"=2",Grades!$P:$P,"&gt;=0.5",Grades!$I:$I,"="&amp;_xlfn.MINIFS(Grades!$I:$I,Grades!$A:$A,"="&amp;$A498))</f>
        <v>1</v>
      </c>
      <c r="U498" s="28">
        <f t="shared" si="117"/>
        <v>0.33333333333333331</v>
      </c>
      <c r="V498">
        <f>COUNTIFS(Grades!$A:$A,"="&amp;Alumn_Filtered!$A498,Grades!$J:$J,"=2",Grades!$P:$P,"&lt;0.5",Grades!$I:$I,"="&amp;_xlfn.MINIFS(Grades!$I:$I,Grades!$A:$A,"="&amp;$A498))</f>
        <v>2</v>
      </c>
      <c r="W498" s="28">
        <f t="shared" si="118"/>
        <v>0.66666666666666663</v>
      </c>
      <c r="X498" s="28">
        <f>_xlfn.MAXIFS(Grades!$P:$P,Grades!$A:$A,"="&amp;Alumn_Filtered!$A498,Grades!$J:$J,"=2",Grades!$I:$I,"="&amp;_xlfn.MINIFS(Grades!$I:$I,Grades!$A:$A,"="&amp;$A498))</f>
        <v>0.54999999999999993</v>
      </c>
      <c r="Y498" s="28">
        <f>_xlfn.MINIFS(Grades!$P:$P,Grades!$A:$A,"="&amp;Alumn_Filtered!$A498,Grades!$J:$J,"=2",Grades!$I:$I,"="&amp;_xlfn.MINIFS(Grades!$I:$I,Grades!$A:$A,"="&amp;$A498))</f>
        <v>0.15</v>
      </c>
      <c r="Z498" s="28">
        <f>IF(S498&lt;&gt;0,SUMIFS(Grades!$P:$P,Grades!$P:$P,"&gt;0",Grades!$A:$A,"="&amp;Alumn_Filtered!$A498,Grades!$J:$J,"=2",Grades!$I:$I,"="&amp;_xlfn.MINIFS(Grades!$I:$I,Grades!$A:$A,"="&amp;$A498))/COUNTIFS(Grades!P:P,"&lt;&gt;BAD",Grades!P:P,"&lt;&gt;DRP",Grades!P:P,"&lt;&gt;CVL",Grades!$A:$A,"="&amp;Alumn_Filtered!$A498,Grades!$J:$J,"=2",Grades!$I:$I,"="&amp;_xlfn.MINIFS(Grades!$I:$I,Grades!$A:$A,"="&amp;$A498)),0)</f>
        <v>0.33888888888888885</v>
      </c>
      <c r="AA498" s="28">
        <f t="shared" si="119"/>
        <v>-0.26111111111111113</v>
      </c>
      <c r="AB498">
        <f t="shared" ca="1" si="113"/>
        <v>19</v>
      </c>
      <c r="AC498" t="str">
        <f>LEFT(VLOOKUP($A498,Ingresos!$C:$X,5,FALSE),1)</f>
        <v>S</v>
      </c>
      <c r="AD498">
        <f t="shared" si="120"/>
        <v>1</v>
      </c>
      <c r="AE498" t="str">
        <f>LEFT(VLOOKUP($A498,Ingresos!$C:$X,6,FALSE),1)</f>
        <v>R</v>
      </c>
      <c r="AF498">
        <f t="shared" si="121"/>
        <v>1</v>
      </c>
      <c r="AG498">
        <f>VLOOKUP($A498,Ingresos!$C:$X,9,FALSE)</f>
        <v>558</v>
      </c>
      <c r="AH498" s="28">
        <f t="shared" si="122"/>
        <v>0.5672609400324149</v>
      </c>
      <c r="AI498">
        <f>VLOOKUP($A498,Ingresos!$C:$X,10,FALSE)</f>
        <v>558</v>
      </c>
      <c r="AJ498" s="28">
        <f t="shared" si="123"/>
        <v>0.5672609400324149</v>
      </c>
      <c r="AK498">
        <f>VLOOKUP($A498,Ingresos!$C:$X,11,FALSE)</f>
        <v>551</v>
      </c>
      <c r="AL498" s="28">
        <f t="shared" si="124"/>
        <v>0.55591572123176658</v>
      </c>
      <c r="AM498">
        <f>VLOOKUP($A498,Ingresos!$C:$X,12,FALSE)</f>
        <v>620</v>
      </c>
      <c r="AN498" s="28">
        <f t="shared" si="125"/>
        <v>0.66774716369529985</v>
      </c>
      <c r="AO498" t="str">
        <f>VLOOKUP($A498,Ingresos!$C:$X,18,FALSE)</f>
        <v>RM</v>
      </c>
      <c r="AP498">
        <f t="shared" si="128"/>
        <v>13</v>
      </c>
      <c r="AQ498" t="str">
        <f>VLOOKUP($A498,Ingresos!$C:$X,19,FALSE)</f>
        <v>H1</v>
      </c>
      <c r="AR498">
        <f t="shared" si="126"/>
        <v>1</v>
      </c>
      <c r="AS498">
        <f>VLOOKUP($A498,Ingresos!$C:$X,22,FALSE)</f>
        <v>5</v>
      </c>
    </row>
    <row r="499" spans="1:45" x14ac:dyDescent="0.25">
      <c r="A499">
        <v>198375306</v>
      </c>
      <c r="B499">
        <f>IF((_xlfn.MAXIFS(Grades!$I:$I,Grades!$A:$A,"="&amp;$A499)-_xlfn.MINIFS(Grades!$I:$I,Grades!$A:$A,"="&amp;$A499))=0,0,1)</f>
        <v>1</v>
      </c>
      <c r="C499">
        <f>COUNTIFS(Grades!$A:$A,"="&amp;Alumn_Filtered!$A499,Grades!$J:$J,"=1",Grades!$I:$I,"="&amp;_xlfn.MINIFS(Grades!$I:$I,Grades!$A:$A,"="&amp;$A499))</f>
        <v>6</v>
      </c>
      <c r="D499">
        <f>COUNTIFS(Grades!$A:$A,"="&amp;Alumn_Filtered!$A499,Grades!$P:$P,"=DRP",Grades!$J:$J,"=1",Grades!$I:$I,"="&amp;_xlfn.MINIFS(Grades!$I:$I,Grades!$A:$A,"="&amp;$A499))</f>
        <v>0</v>
      </c>
      <c r="E499">
        <f>COUNTIFS(Grades!$A:$A,"="&amp;Alumn_Filtered!$A499,Grades!$P:$P,"=BAD",Grades!$J:$J,"=1",Grades!$I:$I,"="&amp;_xlfn.MINIFS(Grades!$I:$I,Grades!$A:$A,"="&amp;$A499))</f>
        <v>0</v>
      </c>
      <c r="F499">
        <f>COUNTIFS(Grades!$A:$A,"="&amp;Alumn_Filtered!$A499,Grades!$P:$P,"CVL",Grades!$J:$J,"=1",Grades!$I:$I,"="&amp;_xlfn.MINIFS(Grades!$I:$I,Grades!$A:$A,"="&amp;$A499))</f>
        <v>0</v>
      </c>
      <c r="G499" s="30">
        <f t="shared" si="114"/>
        <v>6</v>
      </c>
      <c r="H499">
        <f>COUNTIFS(Grades!$A:$A,"="&amp;Alumn_Filtered!$A499,Grades!$J:$J,"=1",Grades!$P:$P,"&gt;=0.5",Grades!$I:$I,"="&amp;_xlfn.MINIFS(Grades!$I:$I,Grades!$A:$A,"="&amp;$A499))</f>
        <v>3</v>
      </c>
      <c r="I499" s="28">
        <f t="shared" si="115"/>
        <v>0.5</v>
      </c>
      <c r="J499">
        <f>COUNTIFS(Grades!$A:$A,"="&amp;Alumn_Filtered!$A499,Grades!$J:$J,"=1",Grades!$P:$P,"&lt;0.5",Grades!$I:$I,"="&amp;_xlfn.MINIFS(Grades!$I:$I,Grades!$A:$A,"="&amp;$A499))</f>
        <v>3</v>
      </c>
      <c r="K499" s="28">
        <f t="shared" si="116"/>
        <v>0.5</v>
      </c>
      <c r="L499" s="28">
        <f>_xlfn.MAXIFS(Grades!$P:$P,Grades!$A:$A,"="&amp;Alumn_Filtered!$A499,Grades!$J:$J,"=1",Grades!$I:$I,"="&amp;_xlfn.MINIFS(Grades!$I:$I,Grades!$A:$A,"="&amp;$A499))</f>
        <v>0.96666666666666667</v>
      </c>
      <c r="M499" s="28">
        <f>_xlfn.MINIFS(Grades!$P:$P,Grades!$A:$A,"="&amp;Alumn_Filtered!$A499,Grades!$J:$J,"=1",Grades!$I:$I,"="&amp;_xlfn.MINIFS(Grades!$I:$I,Grades!$A:$A,"="&amp;$A499))</f>
        <v>0.43333333333333335</v>
      </c>
      <c r="N499" s="28">
        <f>IF(G499&lt;&gt;0,SUMIFS(Grades!$P:$P,Grades!$P:$P,"&gt;0",Grades!$A:$A,"="&amp;Alumn_Filtered!$A499,Grades!$J:$J,"=1",Grades!$I:$I,"="&amp;_xlfn.MINIFS(Grades!$I:$I,Grades!$A:$A,"="&amp;$A499))/COUNTIFS(Grades!P:P,"&lt;&gt;BAD",Grades!P:P,"&lt;&gt;DRP",Grades!P:P,"&lt;&gt;CVL",Grades!$A:$A,"="&amp;Alumn_Filtered!$A499,Grades!$J:$J,"=1",Grades!$I:$I,"="&amp;_xlfn.MINIFS(Grades!$I:$I,Grades!$A:$A,"="&amp;$A499)),0)</f>
        <v>0.5527777777777777</v>
      </c>
      <c r="O499">
        <f>COUNTIFS(Grades!$A:$A,"="&amp;Alumn_Filtered!$A499,Grades!$J:$J,"=2",Grades!$I:$I,"="&amp;_xlfn.MINIFS(Grades!$I:$I,Grades!$A:$A,"="&amp;$A499))</f>
        <v>6</v>
      </c>
      <c r="P499">
        <f>COUNTIFS(Grades!$A:$A,"="&amp;Alumn_Filtered!$A499,Grades!$P:$P,"=DRP",Grades!$J:$J,"=2",Grades!$I:$I,"="&amp;_xlfn.MINIFS(Grades!$I:$I,Grades!$A:$A,"="&amp;$A499))</f>
        <v>0</v>
      </c>
      <c r="Q499">
        <f>COUNTIFS(Grades!$A:$A,"="&amp;Alumn_Filtered!$A499,Grades!$P:$P,"=BAD",Grades!$J:$J,"=2",Grades!$I:$I,"="&amp;_xlfn.MINIFS(Grades!$I:$I,Grades!$A:$A,"="&amp;$A499))</f>
        <v>0</v>
      </c>
      <c r="R499">
        <f>COUNTIFS(Grades!$A:$A,"="&amp;Alumn_Filtered!$A499,Grades!$P:$P,"CVL",Grades!$J:$J,"=2",Grades!$I:$I,"="&amp;_xlfn.MINIFS(Grades!$I:$I,Grades!$A:$A,"="&amp;$A499))</f>
        <v>0</v>
      </c>
      <c r="S499">
        <f t="shared" si="127"/>
        <v>6</v>
      </c>
      <c r="T499">
        <f>COUNTIFS(Grades!$A:$A,"="&amp;Alumn_Filtered!$A499,Grades!$J:$J,"=2",Grades!$P:$P,"&gt;=0.5",Grades!$I:$I,"="&amp;_xlfn.MINIFS(Grades!$I:$I,Grades!$A:$A,"="&amp;$A499))</f>
        <v>4</v>
      </c>
      <c r="U499" s="28">
        <f t="shared" si="117"/>
        <v>0.66666666666666663</v>
      </c>
      <c r="V499">
        <f>COUNTIFS(Grades!$A:$A,"="&amp;Alumn_Filtered!$A499,Grades!$J:$J,"=2",Grades!$P:$P,"&lt;0.5",Grades!$I:$I,"="&amp;_xlfn.MINIFS(Grades!$I:$I,Grades!$A:$A,"="&amp;$A499))</f>
        <v>2</v>
      </c>
      <c r="W499" s="28">
        <f t="shared" si="118"/>
        <v>0.33333333333333331</v>
      </c>
      <c r="X499" s="28">
        <f>_xlfn.MAXIFS(Grades!$P:$P,Grades!$A:$A,"="&amp;Alumn_Filtered!$A499,Grades!$J:$J,"=2",Grades!$I:$I,"="&amp;_xlfn.MINIFS(Grades!$I:$I,Grades!$A:$A,"="&amp;$A499))</f>
        <v>0.85</v>
      </c>
      <c r="Y499" s="28">
        <f>_xlfn.MINIFS(Grades!$P:$P,Grades!$A:$A,"="&amp;Alumn_Filtered!$A499,Grades!$J:$J,"=2",Grades!$I:$I,"="&amp;_xlfn.MINIFS(Grades!$I:$I,Grades!$A:$A,"="&amp;$A499))</f>
        <v>0.3666666666666667</v>
      </c>
      <c r="Z499" s="28">
        <f>IF(S499&lt;&gt;0,SUMIFS(Grades!$P:$P,Grades!$P:$P,"&gt;0",Grades!$A:$A,"="&amp;Alumn_Filtered!$A499,Grades!$J:$J,"=2",Grades!$I:$I,"="&amp;_xlfn.MINIFS(Grades!$I:$I,Grades!$A:$A,"="&amp;$A499))/COUNTIFS(Grades!P:P,"&lt;&gt;BAD",Grades!P:P,"&lt;&gt;DRP",Grades!P:P,"&lt;&gt;CVL",Grades!$A:$A,"="&amp;Alumn_Filtered!$A499,Grades!$J:$J,"=2",Grades!$I:$I,"="&amp;_xlfn.MINIFS(Grades!$I:$I,Grades!$A:$A,"="&amp;$A499)),0)</f>
        <v>0.53055555555555556</v>
      </c>
      <c r="AA499" s="28">
        <f t="shared" si="119"/>
        <v>-2.2222222222222143E-2</v>
      </c>
      <c r="AB499">
        <f t="shared" ca="1" si="113"/>
        <v>19</v>
      </c>
      <c r="AC499" t="str">
        <f>LEFT(VLOOKUP($A499,Ingresos!$C:$X,5,FALSE),1)</f>
        <v>S</v>
      </c>
      <c r="AD499">
        <f t="shared" si="120"/>
        <v>1</v>
      </c>
      <c r="AE499" t="str">
        <f>LEFT(VLOOKUP($A499,Ingresos!$C:$X,6,FALSE),1)</f>
        <v>R</v>
      </c>
      <c r="AF499">
        <f t="shared" si="121"/>
        <v>1</v>
      </c>
      <c r="AG499">
        <f>VLOOKUP($A499,Ingresos!$C:$X,9,FALSE)</f>
        <v>472</v>
      </c>
      <c r="AH499" s="28">
        <f t="shared" si="122"/>
        <v>0.42787682333873583</v>
      </c>
      <c r="AI499">
        <f>VLOOKUP($A499,Ingresos!$C:$X,10,FALSE)</f>
        <v>472</v>
      </c>
      <c r="AJ499" s="28">
        <f t="shared" si="123"/>
        <v>0.42787682333873583</v>
      </c>
      <c r="AK499">
        <f>VLOOKUP($A499,Ingresos!$C:$X,11,FALSE)</f>
        <v>551</v>
      </c>
      <c r="AL499" s="28">
        <f t="shared" si="124"/>
        <v>0.55591572123176658</v>
      </c>
      <c r="AM499">
        <f>VLOOKUP($A499,Ingresos!$C:$X,12,FALSE)</f>
        <v>612</v>
      </c>
      <c r="AN499" s="28">
        <f t="shared" si="125"/>
        <v>0.65478119935170176</v>
      </c>
      <c r="AO499" t="str">
        <f>VLOOKUP($A499,Ingresos!$C:$X,18,FALSE)</f>
        <v>RM</v>
      </c>
      <c r="AP499">
        <f t="shared" si="128"/>
        <v>13</v>
      </c>
      <c r="AQ499" t="str">
        <f>VLOOKUP($A499,Ingresos!$C:$X,19,FALSE)</f>
        <v>H1</v>
      </c>
      <c r="AR499">
        <f t="shared" si="126"/>
        <v>1</v>
      </c>
      <c r="AS499">
        <f>VLOOKUP($A499,Ingresos!$C:$X,22,FALSE)</f>
        <v>9</v>
      </c>
    </row>
    <row r="500" spans="1:45" x14ac:dyDescent="0.25">
      <c r="A500">
        <v>198376655</v>
      </c>
      <c r="B500">
        <f>IF((_xlfn.MAXIFS(Grades!$I:$I,Grades!$A:$A,"="&amp;$A500)-_xlfn.MINIFS(Grades!$I:$I,Grades!$A:$A,"="&amp;$A500))=0,0,1)</f>
        <v>1</v>
      </c>
      <c r="C500">
        <f>COUNTIFS(Grades!$A:$A,"="&amp;Alumn_Filtered!$A500,Grades!$J:$J,"=1",Grades!$I:$I,"="&amp;_xlfn.MINIFS(Grades!$I:$I,Grades!$A:$A,"="&amp;$A500))</f>
        <v>6</v>
      </c>
      <c r="D500">
        <f>COUNTIFS(Grades!$A:$A,"="&amp;Alumn_Filtered!$A500,Grades!$P:$P,"=DRP",Grades!$J:$J,"=1",Grades!$I:$I,"="&amp;_xlfn.MINIFS(Grades!$I:$I,Grades!$A:$A,"="&amp;$A500))</f>
        <v>0</v>
      </c>
      <c r="E500">
        <f>COUNTIFS(Grades!$A:$A,"="&amp;Alumn_Filtered!$A500,Grades!$P:$P,"=BAD",Grades!$J:$J,"=1",Grades!$I:$I,"="&amp;_xlfn.MINIFS(Grades!$I:$I,Grades!$A:$A,"="&amp;$A500))</f>
        <v>0</v>
      </c>
      <c r="F500">
        <f>COUNTIFS(Grades!$A:$A,"="&amp;Alumn_Filtered!$A500,Grades!$P:$P,"CVL",Grades!$J:$J,"=1",Grades!$I:$I,"="&amp;_xlfn.MINIFS(Grades!$I:$I,Grades!$A:$A,"="&amp;$A500))</f>
        <v>0</v>
      </c>
      <c r="G500" s="30">
        <f t="shared" si="114"/>
        <v>6</v>
      </c>
      <c r="H500">
        <f>COUNTIFS(Grades!$A:$A,"="&amp;Alumn_Filtered!$A500,Grades!$J:$J,"=1",Grades!$P:$P,"&gt;=0.5",Grades!$I:$I,"="&amp;_xlfn.MINIFS(Grades!$I:$I,Grades!$A:$A,"="&amp;$A500))</f>
        <v>6</v>
      </c>
      <c r="I500" s="28">
        <f t="shared" si="115"/>
        <v>1</v>
      </c>
      <c r="J500">
        <f>COUNTIFS(Grades!$A:$A,"="&amp;Alumn_Filtered!$A500,Grades!$J:$J,"=1",Grades!$P:$P,"&lt;0.5",Grades!$I:$I,"="&amp;_xlfn.MINIFS(Grades!$I:$I,Grades!$A:$A,"="&amp;$A500))</f>
        <v>0</v>
      </c>
      <c r="K500" s="28">
        <f t="shared" si="116"/>
        <v>0</v>
      </c>
      <c r="L500" s="28">
        <f>_xlfn.MAXIFS(Grades!$P:$P,Grades!$A:$A,"="&amp;Alumn_Filtered!$A500,Grades!$J:$J,"=1",Grades!$I:$I,"="&amp;_xlfn.MINIFS(Grades!$I:$I,Grades!$A:$A,"="&amp;$A500))</f>
        <v>0.81666666666666676</v>
      </c>
      <c r="M500" s="28">
        <f>_xlfn.MINIFS(Grades!$P:$P,Grades!$A:$A,"="&amp;Alumn_Filtered!$A500,Grades!$J:$J,"=1",Grades!$I:$I,"="&amp;_xlfn.MINIFS(Grades!$I:$I,Grades!$A:$A,"="&amp;$A500))</f>
        <v>0.5</v>
      </c>
      <c r="N500" s="28">
        <f>IF(G500&lt;&gt;0,SUMIFS(Grades!$P:$P,Grades!$P:$P,"&gt;0",Grades!$A:$A,"="&amp;Alumn_Filtered!$A500,Grades!$J:$J,"=1",Grades!$I:$I,"="&amp;_xlfn.MINIFS(Grades!$I:$I,Grades!$A:$A,"="&amp;$A500))/COUNTIFS(Grades!P:P,"&lt;&gt;BAD",Grades!P:P,"&lt;&gt;DRP",Grades!P:P,"&lt;&gt;CVL",Grades!$A:$A,"="&amp;Alumn_Filtered!$A500,Grades!$J:$J,"=1",Grades!$I:$I,"="&amp;_xlfn.MINIFS(Grades!$I:$I,Grades!$A:$A,"="&amp;$A500)),0)</f>
        <v>0.65</v>
      </c>
      <c r="O500">
        <f>COUNTIFS(Grades!$A:$A,"="&amp;Alumn_Filtered!$A500,Grades!$J:$J,"=2",Grades!$I:$I,"="&amp;_xlfn.MINIFS(Grades!$I:$I,Grades!$A:$A,"="&amp;$A500))</f>
        <v>7</v>
      </c>
      <c r="P500">
        <f>COUNTIFS(Grades!$A:$A,"="&amp;Alumn_Filtered!$A500,Grades!$P:$P,"=DRP",Grades!$J:$J,"=2",Grades!$I:$I,"="&amp;_xlfn.MINIFS(Grades!$I:$I,Grades!$A:$A,"="&amp;$A500))</f>
        <v>1</v>
      </c>
      <c r="Q500">
        <f>COUNTIFS(Grades!$A:$A,"="&amp;Alumn_Filtered!$A500,Grades!$P:$P,"=BAD",Grades!$J:$J,"=2",Grades!$I:$I,"="&amp;_xlfn.MINIFS(Grades!$I:$I,Grades!$A:$A,"="&amp;$A500))</f>
        <v>0</v>
      </c>
      <c r="R500">
        <f>COUNTIFS(Grades!$A:$A,"="&amp;Alumn_Filtered!$A500,Grades!$P:$P,"CVL",Grades!$J:$J,"=2",Grades!$I:$I,"="&amp;_xlfn.MINIFS(Grades!$I:$I,Grades!$A:$A,"="&amp;$A500))</f>
        <v>0</v>
      </c>
      <c r="S500">
        <f t="shared" si="127"/>
        <v>6</v>
      </c>
      <c r="T500">
        <f>COUNTIFS(Grades!$A:$A,"="&amp;Alumn_Filtered!$A500,Grades!$J:$J,"=2",Grades!$P:$P,"&gt;=0.5",Grades!$I:$I,"="&amp;_xlfn.MINIFS(Grades!$I:$I,Grades!$A:$A,"="&amp;$A500))</f>
        <v>1</v>
      </c>
      <c r="U500" s="28">
        <f t="shared" si="117"/>
        <v>0.16666666666666666</v>
      </c>
      <c r="V500">
        <f>COUNTIFS(Grades!$A:$A,"="&amp;Alumn_Filtered!$A500,Grades!$J:$J,"=2",Grades!$P:$P,"&lt;0.5",Grades!$I:$I,"="&amp;_xlfn.MINIFS(Grades!$I:$I,Grades!$A:$A,"="&amp;$A500))</f>
        <v>5</v>
      </c>
      <c r="W500" s="28">
        <f t="shared" si="118"/>
        <v>0.83333333333333337</v>
      </c>
      <c r="X500" s="28">
        <f>_xlfn.MAXIFS(Grades!$P:$P,Grades!$A:$A,"="&amp;Alumn_Filtered!$A500,Grades!$J:$J,"=2",Grades!$I:$I,"="&amp;_xlfn.MINIFS(Grades!$I:$I,Grades!$A:$A,"="&amp;$A500))</f>
        <v>0.81666666666666676</v>
      </c>
      <c r="Y500" s="28">
        <f>_xlfn.MINIFS(Grades!$P:$P,Grades!$A:$A,"="&amp;Alumn_Filtered!$A500,Grades!$J:$J,"=2",Grades!$I:$I,"="&amp;_xlfn.MINIFS(Grades!$I:$I,Grades!$A:$A,"="&amp;$A500))</f>
        <v>0.23333333333333331</v>
      </c>
      <c r="Z500" s="28">
        <f>IF(S500&lt;&gt;0,SUMIFS(Grades!$P:$P,Grades!$P:$P,"&gt;0",Grades!$A:$A,"="&amp;Alumn_Filtered!$A500,Grades!$J:$J,"=2",Grades!$I:$I,"="&amp;_xlfn.MINIFS(Grades!$I:$I,Grades!$A:$A,"="&amp;$A500))/COUNTIFS(Grades!P:P,"&lt;&gt;BAD",Grades!P:P,"&lt;&gt;DRP",Grades!P:P,"&lt;&gt;CVL",Grades!$A:$A,"="&amp;Alumn_Filtered!$A500,Grades!$J:$J,"=2",Grades!$I:$I,"="&amp;_xlfn.MINIFS(Grades!$I:$I,Grades!$A:$A,"="&amp;$A500)),0)</f>
        <v>0.38611111111111113</v>
      </c>
      <c r="AA500" s="28">
        <f t="shared" si="119"/>
        <v>-0.2638888888888889</v>
      </c>
      <c r="AB500">
        <f t="shared" ca="1" si="113"/>
        <v>19</v>
      </c>
      <c r="AC500" t="str">
        <f>LEFT(VLOOKUP($A500,Ingresos!$C:$X,5,FALSE),1)</f>
        <v>S</v>
      </c>
      <c r="AD500">
        <f t="shared" si="120"/>
        <v>1</v>
      </c>
      <c r="AE500" t="str">
        <f>LEFT(VLOOKUP($A500,Ingresos!$C:$X,6,FALSE),1)</f>
        <v>R</v>
      </c>
      <c r="AF500">
        <f t="shared" si="121"/>
        <v>1</v>
      </c>
      <c r="AG500">
        <f>VLOOKUP($A500,Ingresos!$C:$X,9,FALSE)</f>
        <v>605</v>
      </c>
      <c r="AH500" s="28">
        <f t="shared" si="122"/>
        <v>0.64343598055105344</v>
      </c>
      <c r="AI500">
        <f>VLOOKUP($A500,Ingresos!$C:$X,10,FALSE)</f>
        <v>629</v>
      </c>
      <c r="AJ500" s="28">
        <f t="shared" si="123"/>
        <v>0.68233387358184761</v>
      </c>
      <c r="AK500">
        <f>VLOOKUP($A500,Ingresos!$C:$X,11,FALSE)</f>
        <v>472</v>
      </c>
      <c r="AL500" s="28">
        <f t="shared" si="124"/>
        <v>0.42787682333873583</v>
      </c>
      <c r="AM500">
        <f>VLOOKUP($A500,Ingresos!$C:$X,12,FALSE)</f>
        <v>558</v>
      </c>
      <c r="AN500" s="28">
        <f t="shared" si="125"/>
        <v>0.5672609400324149</v>
      </c>
      <c r="AO500" t="str">
        <f>VLOOKUP($A500,Ingresos!$C:$X,18,FALSE)</f>
        <v>RM</v>
      </c>
      <c r="AP500">
        <f t="shared" si="128"/>
        <v>13</v>
      </c>
      <c r="AQ500" t="str">
        <f>VLOOKUP($A500,Ingresos!$C:$X,19,FALSE)</f>
        <v>H1</v>
      </c>
      <c r="AR500">
        <f t="shared" si="126"/>
        <v>1</v>
      </c>
      <c r="AS500">
        <f>VLOOKUP($A500,Ingresos!$C:$X,22,FALSE)</f>
        <v>11</v>
      </c>
    </row>
    <row r="501" spans="1:45" x14ac:dyDescent="0.25">
      <c r="A501">
        <v>198377090</v>
      </c>
      <c r="B501">
        <f>IF((_xlfn.MAXIFS(Grades!$I:$I,Grades!$A:$A,"="&amp;$A501)-_xlfn.MINIFS(Grades!$I:$I,Grades!$A:$A,"="&amp;$A501))=0,0,1)</f>
        <v>0</v>
      </c>
      <c r="C501">
        <f>COUNTIFS(Grades!$A:$A,"="&amp;Alumn_Filtered!$A501,Grades!$J:$J,"=1",Grades!$I:$I,"="&amp;_xlfn.MINIFS(Grades!$I:$I,Grades!$A:$A,"="&amp;$A501))</f>
        <v>6</v>
      </c>
      <c r="D501">
        <f>COUNTIFS(Grades!$A:$A,"="&amp;Alumn_Filtered!$A501,Grades!$P:$P,"=DRP",Grades!$J:$J,"=1",Grades!$I:$I,"="&amp;_xlfn.MINIFS(Grades!$I:$I,Grades!$A:$A,"="&amp;$A501))</f>
        <v>6</v>
      </c>
      <c r="E501">
        <f>COUNTIFS(Grades!$A:$A,"="&amp;Alumn_Filtered!$A501,Grades!$P:$P,"=BAD",Grades!$J:$J,"=1",Grades!$I:$I,"="&amp;_xlfn.MINIFS(Grades!$I:$I,Grades!$A:$A,"="&amp;$A501))</f>
        <v>0</v>
      </c>
      <c r="F501">
        <f>COUNTIFS(Grades!$A:$A,"="&amp;Alumn_Filtered!$A501,Grades!$P:$P,"CVL",Grades!$J:$J,"=1",Grades!$I:$I,"="&amp;_xlfn.MINIFS(Grades!$I:$I,Grades!$A:$A,"="&amp;$A501))</f>
        <v>0</v>
      </c>
      <c r="G501" s="30">
        <f t="shared" si="114"/>
        <v>0</v>
      </c>
      <c r="H501">
        <f>COUNTIFS(Grades!$A:$A,"="&amp;Alumn_Filtered!$A501,Grades!$J:$J,"=1",Grades!$P:$P,"&gt;=0.5",Grades!$I:$I,"="&amp;_xlfn.MINIFS(Grades!$I:$I,Grades!$A:$A,"="&amp;$A501))</f>
        <v>0</v>
      </c>
      <c r="I501" s="28">
        <f t="shared" si="115"/>
        <v>0</v>
      </c>
      <c r="J501">
        <f>COUNTIFS(Grades!$A:$A,"="&amp;Alumn_Filtered!$A501,Grades!$J:$J,"=1",Grades!$P:$P,"&lt;0.5",Grades!$I:$I,"="&amp;_xlfn.MINIFS(Grades!$I:$I,Grades!$A:$A,"="&amp;$A501))</f>
        <v>0</v>
      </c>
      <c r="K501" s="28">
        <f t="shared" si="116"/>
        <v>0</v>
      </c>
      <c r="L501" s="28">
        <f>_xlfn.MAXIFS(Grades!$P:$P,Grades!$A:$A,"="&amp;Alumn_Filtered!$A501,Grades!$J:$J,"=1",Grades!$I:$I,"="&amp;_xlfn.MINIFS(Grades!$I:$I,Grades!$A:$A,"="&amp;$A501))</f>
        <v>0</v>
      </c>
      <c r="M501" s="28">
        <f>_xlfn.MINIFS(Grades!$P:$P,Grades!$A:$A,"="&amp;Alumn_Filtered!$A501,Grades!$J:$J,"=1",Grades!$I:$I,"="&amp;_xlfn.MINIFS(Grades!$I:$I,Grades!$A:$A,"="&amp;$A501))</f>
        <v>0</v>
      </c>
      <c r="N501" s="28">
        <f>IF(G501&lt;&gt;0,SUMIFS(Grades!$P:$P,Grades!$P:$P,"&gt;0",Grades!$A:$A,"="&amp;Alumn_Filtered!$A501,Grades!$J:$J,"=1",Grades!$I:$I,"="&amp;_xlfn.MINIFS(Grades!$I:$I,Grades!$A:$A,"="&amp;$A501))/COUNTIFS(Grades!P:P,"&lt;&gt;BAD",Grades!P:P,"&lt;&gt;DRP",Grades!P:P,"&lt;&gt;CVL",Grades!$A:$A,"="&amp;Alumn_Filtered!$A501,Grades!$J:$J,"=1",Grades!$I:$I,"="&amp;_xlfn.MINIFS(Grades!$I:$I,Grades!$A:$A,"="&amp;$A501)),0)</f>
        <v>0</v>
      </c>
      <c r="O501">
        <f>COUNTIFS(Grades!$A:$A,"="&amp;Alumn_Filtered!$A501,Grades!$J:$J,"=2",Grades!$I:$I,"="&amp;_xlfn.MINIFS(Grades!$I:$I,Grades!$A:$A,"="&amp;$A501))</f>
        <v>0</v>
      </c>
      <c r="P501">
        <f>COUNTIFS(Grades!$A:$A,"="&amp;Alumn_Filtered!$A501,Grades!$P:$P,"=DRP",Grades!$J:$J,"=2",Grades!$I:$I,"="&amp;_xlfn.MINIFS(Grades!$I:$I,Grades!$A:$A,"="&amp;$A501))</f>
        <v>0</v>
      </c>
      <c r="Q501">
        <f>COUNTIFS(Grades!$A:$A,"="&amp;Alumn_Filtered!$A501,Grades!$P:$P,"=BAD",Grades!$J:$J,"=2",Grades!$I:$I,"="&amp;_xlfn.MINIFS(Grades!$I:$I,Grades!$A:$A,"="&amp;$A501))</f>
        <v>0</v>
      </c>
      <c r="R501">
        <f>COUNTIFS(Grades!$A:$A,"="&amp;Alumn_Filtered!$A501,Grades!$P:$P,"CVL",Grades!$J:$J,"=2",Grades!$I:$I,"="&amp;_xlfn.MINIFS(Grades!$I:$I,Grades!$A:$A,"="&amp;$A501))</f>
        <v>0</v>
      </c>
      <c r="S501">
        <f t="shared" si="127"/>
        <v>0</v>
      </c>
      <c r="T501">
        <f>COUNTIFS(Grades!$A:$A,"="&amp;Alumn_Filtered!$A501,Grades!$J:$J,"=2",Grades!$P:$P,"&gt;=0.5",Grades!$I:$I,"="&amp;_xlfn.MINIFS(Grades!$I:$I,Grades!$A:$A,"="&amp;$A501))</f>
        <v>0</v>
      </c>
      <c r="U501" s="28">
        <f t="shared" si="117"/>
        <v>0</v>
      </c>
      <c r="V501">
        <f>COUNTIFS(Grades!$A:$A,"="&amp;Alumn_Filtered!$A501,Grades!$J:$J,"=2",Grades!$P:$P,"&lt;0.5",Grades!$I:$I,"="&amp;_xlfn.MINIFS(Grades!$I:$I,Grades!$A:$A,"="&amp;$A501))</f>
        <v>0</v>
      </c>
      <c r="W501" s="28">
        <f t="shared" si="118"/>
        <v>0</v>
      </c>
      <c r="X501" s="28">
        <f>_xlfn.MAXIFS(Grades!$P:$P,Grades!$A:$A,"="&amp;Alumn_Filtered!$A501,Grades!$J:$J,"=2",Grades!$I:$I,"="&amp;_xlfn.MINIFS(Grades!$I:$I,Grades!$A:$A,"="&amp;$A501))</f>
        <v>0</v>
      </c>
      <c r="Y501" s="28">
        <f>_xlfn.MINIFS(Grades!$P:$P,Grades!$A:$A,"="&amp;Alumn_Filtered!$A501,Grades!$J:$J,"=2",Grades!$I:$I,"="&amp;_xlfn.MINIFS(Grades!$I:$I,Grades!$A:$A,"="&amp;$A501))</f>
        <v>0</v>
      </c>
      <c r="Z501" s="28">
        <f>IF(S501&lt;&gt;0,SUMIFS(Grades!$P:$P,Grades!$P:$P,"&gt;0",Grades!$A:$A,"="&amp;Alumn_Filtered!$A501,Grades!$J:$J,"=2",Grades!$I:$I,"="&amp;_xlfn.MINIFS(Grades!$I:$I,Grades!$A:$A,"="&amp;$A501))/COUNTIFS(Grades!P:P,"&lt;&gt;BAD",Grades!P:P,"&lt;&gt;DRP",Grades!P:P,"&lt;&gt;CVL",Grades!$A:$A,"="&amp;Alumn_Filtered!$A501,Grades!$J:$J,"=2",Grades!$I:$I,"="&amp;_xlfn.MINIFS(Grades!$I:$I,Grades!$A:$A,"="&amp;$A501)),0)</f>
        <v>0</v>
      </c>
      <c r="AA501" s="28">
        <f t="shared" si="119"/>
        <v>0</v>
      </c>
      <c r="AB501">
        <f t="shared" ca="1" si="113"/>
        <v>19</v>
      </c>
      <c r="AC501" t="str">
        <f>LEFT(VLOOKUP($A501,Ingresos!$C:$X,5,FALSE),1)</f>
        <v>S</v>
      </c>
      <c r="AD501">
        <f t="shared" si="120"/>
        <v>1</v>
      </c>
      <c r="AE501" t="str">
        <f>LEFT(VLOOKUP($A501,Ingresos!$C:$X,6,FALSE),1)</f>
        <v>R</v>
      </c>
      <c r="AF501">
        <f t="shared" si="121"/>
        <v>1</v>
      </c>
      <c r="AG501">
        <f>VLOOKUP($A501,Ingresos!$C:$X,9,FALSE)</f>
        <v>519</v>
      </c>
      <c r="AH501" s="28">
        <f t="shared" si="122"/>
        <v>0.50405186385737444</v>
      </c>
      <c r="AI501">
        <f>VLOOKUP($A501,Ingresos!$C:$X,10,FALSE)</f>
        <v>525</v>
      </c>
      <c r="AJ501" s="28">
        <f t="shared" si="123"/>
        <v>0.51377633711507298</v>
      </c>
      <c r="AK501">
        <f>VLOOKUP($A501,Ingresos!$C:$X,11,FALSE)</f>
        <v>480</v>
      </c>
      <c r="AL501" s="28">
        <f t="shared" si="124"/>
        <v>0.44084278768233387</v>
      </c>
      <c r="AM501">
        <f>VLOOKUP($A501,Ingresos!$C:$X,12,FALSE)</f>
        <v>607</v>
      </c>
      <c r="AN501" s="28">
        <f t="shared" si="125"/>
        <v>0.64667747163695299</v>
      </c>
      <c r="AO501" t="str">
        <f>VLOOKUP($A501,Ingresos!$C:$X,18,FALSE)</f>
        <v>RM</v>
      </c>
      <c r="AP501">
        <f t="shared" si="128"/>
        <v>13</v>
      </c>
      <c r="AQ501" t="str">
        <f>VLOOKUP($A501,Ingresos!$C:$X,19,FALSE)</f>
        <v>T2</v>
      </c>
      <c r="AR501">
        <f t="shared" si="126"/>
        <v>4</v>
      </c>
      <c r="AS501">
        <f>VLOOKUP($A501,Ingresos!$C:$X,22,FALSE)</f>
        <v>5</v>
      </c>
    </row>
    <row r="502" spans="1:45" x14ac:dyDescent="0.25">
      <c r="A502">
        <v>198381780</v>
      </c>
      <c r="B502">
        <f>IF((_xlfn.MAXIFS(Grades!$I:$I,Grades!$A:$A,"="&amp;$A502)-_xlfn.MINIFS(Grades!$I:$I,Grades!$A:$A,"="&amp;$A502))=0,0,1)</f>
        <v>1</v>
      </c>
      <c r="C502">
        <f>COUNTIFS(Grades!$A:$A,"="&amp;Alumn_Filtered!$A502,Grades!$J:$J,"=1",Grades!$I:$I,"="&amp;_xlfn.MINIFS(Grades!$I:$I,Grades!$A:$A,"="&amp;$A502))</f>
        <v>6</v>
      </c>
      <c r="D502">
        <f>COUNTIFS(Grades!$A:$A,"="&amp;Alumn_Filtered!$A502,Grades!$P:$P,"=DRP",Grades!$J:$J,"=1",Grades!$I:$I,"="&amp;_xlfn.MINIFS(Grades!$I:$I,Grades!$A:$A,"="&amp;$A502))</f>
        <v>0</v>
      </c>
      <c r="E502">
        <f>COUNTIFS(Grades!$A:$A,"="&amp;Alumn_Filtered!$A502,Grades!$P:$P,"=BAD",Grades!$J:$J,"=1",Grades!$I:$I,"="&amp;_xlfn.MINIFS(Grades!$I:$I,Grades!$A:$A,"="&amp;$A502))</f>
        <v>0</v>
      </c>
      <c r="F502">
        <f>COUNTIFS(Grades!$A:$A,"="&amp;Alumn_Filtered!$A502,Grades!$P:$P,"CVL",Grades!$J:$J,"=1",Grades!$I:$I,"="&amp;_xlfn.MINIFS(Grades!$I:$I,Grades!$A:$A,"="&amp;$A502))</f>
        <v>0</v>
      </c>
      <c r="G502" s="30">
        <f t="shared" si="114"/>
        <v>6</v>
      </c>
      <c r="H502">
        <f>COUNTIFS(Grades!$A:$A,"="&amp;Alumn_Filtered!$A502,Grades!$J:$J,"=1",Grades!$P:$P,"&gt;=0.5",Grades!$I:$I,"="&amp;_xlfn.MINIFS(Grades!$I:$I,Grades!$A:$A,"="&amp;$A502))</f>
        <v>2</v>
      </c>
      <c r="I502" s="28">
        <f t="shared" si="115"/>
        <v>0.33333333333333331</v>
      </c>
      <c r="J502">
        <f>COUNTIFS(Grades!$A:$A,"="&amp;Alumn_Filtered!$A502,Grades!$J:$J,"=1",Grades!$P:$P,"&lt;0.5",Grades!$I:$I,"="&amp;_xlfn.MINIFS(Grades!$I:$I,Grades!$A:$A,"="&amp;$A502))</f>
        <v>4</v>
      </c>
      <c r="K502" s="28">
        <f t="shared" si="116"/>
        <v>0.66666666666666663</v>
      </c>
      <c r="L502" s="28">
        <f>_xlfn.MAXIFS(Grades!$P:$P,Grades!$A:$A,"="&amp;Alumn_Filtered!$A502,Grades!$J:$J,"=1",Grades!$I:$I,"="&amp;_xlfn.MINIFS(Grades!$I:$I,Grades!$A:$A,"="&amp;$A502))</f>
        <v>0.78333333333333333</v>
      </c>
      <c r="M502" s="28">
        <f>_xlfn.MINIFS(Grades!$P:$P,Grades!$A:$A,"="&amp;Alumn_Filtered!$A502,Grades!$J:$J,"=1",Grades!$I:$I,"="&amp;_xlfn.MINIFS(Grades!$I:$I,Grades!$A:$A,"="&amp;$A502))</f>
        <v>0.31666666666666665</v>
      </c>
      <c r="N502" s="28">
        <f>IF(G502&lt;&gt;0,SUMIFS(Grades!$P:$P,Grades!$P:$P,"&gt;0",Grades!$A:$A,"="&amp;Alumn_Filtered!$A502,Grades!$J:$J,"=1",Grades!$I:$I,"="&amp;_xlfn.MINIFS(Grades!$I:$I,Grades!$A:$A,"="&amp;$A502))/COUNTIFS(Grades!P:P,"&lt;&gt;BAD",Grades!P:P,"&lt;&gt;DRP",Grades!P:P,"&lt;&gt;CVL",Grades!$A:$A,"="&amp;Alumn_Filtered!$A502,Grades!$J:$J,"=1",Grades!$I:$I,"="&amp;_xlfn.MINIFS(Grades!$I:$I,Grades!$A:$A,"="&amp;$A502)),0)</f>
        <v>0.45833333333333331</v>
      </c>
      <c r="O502">
        <f>COUNTIFS(Grades!$A:$A,"="&amp;Alumn_Filtered!$A502,Grades!$J:$J,"=2",Grades!$I:$I,"="&amp;_xlfn.MINIFS(Grades!$I:$I,Grades!$A:$A,"="&amp;$A502))</f>
        <v>6</v>
      </c>
      <c r="P502">
        <f>COUNTIFS(Grades!$A:$A,"="&amp;Alumn_Filtered!$A502,Grades!$P:$P,"=DRP",Grades!$J:$J,"=2",Grades!$I:$I,"="&amp;_xlfn.MINIFS(Grades!$I:$I,Grades!$A:$A,"="&amp;$A502))</f>
        <v>0</v>
      </c>
      <c r="Q502">
        <f>COUNTIFS(Grades!$A:$A,"="&amp;Alumn_Filtered!$A502,Grades!$P:$P,"=BAD",Grades!$J:$J,"=2",Grades!$I:$I,"="&amp;_xlfn.MINIFS(Grades!$I:$I,Grades!$A:$A,"="&amp;$A502))</f>
        <v>1</v>
      </c>
      <c r="R502">
        <f>COUNTIFS(Grades!$A:$A,"="&amp;Alumn_Filtered!$A502,Grades!$P:$P,"CVL",Grades!$J:$J,"=2",Grades!$I:$I,"="&amp;_xlfn.MINIFS(Grades!$I:$I,Grades!$A:$A,"="&amp;$A502))</f>
        <v>0</v>
      </c>
      <c r="S502">
        <f t="shared" si="127"/>
        <v>5</v>
      </c>
      <c r="T502">
        <f>COUNTIFS(Grades!$A:$A,"="&amp;Alumn_Filtered!$A502,Grades!$J:$J,"=2",Grades!$P:$P,"&gt;=0.5",Grades!$I:$I,"="&amp;_xlfn.MINIFS(Grades!$I:$I,Grades!$A:$A,"="&amp;$A502))</f>
        <v>1</v>
      </c>
      <c r="U502" s="28">
        <f t="shared" si="117"/>
        <v>0.2</v>
      </c>
      <c r="V502">
        <f>COUNTIFS(Grades!$A:$A,"="&amp;Alumn_Filtered!$A502,Grades!$J:$J,"=2",Grades!$P:$P,"&lt;0.5",Grades!$I:$I,"="&amp;_xlfn.MINIFS(Grades!$I:$I,Grades!$A:$A,"="&amp;$A502))</f>
        <v>4</v>
      </c>
      <c r="W502" s="28">
        <f t="shared" si="118"/>
        <v>0.8</v>
      </c>
      <c r="X502" s="28">
        <f>_xlfn.MAXIFS(Grades!$P:$P,Grades!$A:$A,"="&amp;Alumn_Filtered!$A502,Grades!$J:$J,"=2",Grades!$I:$I,"="&amp;_xlfn.MINIFS(Grades!$I:$I,Grades!$A:$A,"="&amp;$A502))</f>
        <v>0.51666666666666661</v>
      </c>
      <c r="Y502" s="28">
        <f>_xlfn.MINIFS(Grades!$P:$P,Grades!$A:$A,"="&amp;Alumn_Filtered!$A502,Grades!$J:$J,"=2",Grades!$I:$I,"="&amp;_xlfn.MINIFS(Grades!$I:$I,Grades!$A:$A,"="&amp;$A502))</f>
        <v>0.18333333333333335</v>
      </c>
      <c r="Z502" s="28">
        <f>IF(S502&lt;&gt;0,SUMIFS(Grades!$P:$P,Grades!$P:$P,"&gt;0",Grades!$A:$A,"="&amp;Alumn_Filtered!$A502,Grades!$J:$J,"=2",Grades!$I:$I,"="&amp;_xlfn.MINIFS(Grades!$I:$I,Grades!$A:$A,"="&amp;$A502))/COUNTIFS(Grades!P:P,"&lt;&gt;BAD",Grades!P:P,"&lt;&gt;DRP",Grades!P:P,"&lt;&gt;CVL",Grades!$A:$A,"="&amp;Alumn_Filtered!$A502,Grades!$J:$J,"=2",Grades!$I:$I,"="&amp;_xlfn.MINIFS(Grades!$I:$I,Grades!$A:$A,"="&amp;$A502)),0)</f>
        <v>0.32666666666666666</v>
      </c>
      <c r="AA502" s="28">
        <f t="shared" si="119"/>
        <v>-0.13166666666666665</v>
      </c>
      <c r="AB502">
        <f t="shared" ca="1" si="113"/>
        <v>19</v>
      </c>
      <c r="AC502" t="str">
        <f>LEFT(VLOOKUP($A502,Ingresos!$C:$X,5,FALSE),1)</f>
        <v>S</v>
      </c>
      <c r="AD502">
        <f t="shared" si="120"/>
        <v>1</v>
      </c>
      <c r="AE502" t="str">
        <f>LEFT(VLOOKUP($A502,Ingresos!$C:$X,6,FALSE),1)</f>
        <v>R</v>
      </c>
      <c r="AF502">
        <f t="shared" si="121"/>
        <v>1</v>
      </c>
      <c r="AG502">
        <f>VLOOKUP($A502,Ingresos!$C:$X,9,FALSE)</f>
        <v>476</v>
      </c>
      <c r="AH502" s="28">
        <f t="shared" si="122"/>
        <v>0.43435980551053482</v>
      </c>
      <c r="AI502">
        <f>VLOOKUP($A502,Ingresos!$C:$X,10,FALSE)</f>
        <v>476</v>
      </c>
      <c r="AJ502" s="28">
        <f t="shared" si="123"/>
        <v>0.43435980551053482</v>
      </c>
      <c r="AK502">
        <f>VLOOKUP($A502,Ingresos!$C:$X,11,FALSE)</f>
        <v>465</v>
      </c>
      <c r="AL502" s="28">
        <f t="shared" si="124"/>
        <v>0.41653160453808752</v>
      </c>
      <c r="AM502">
        <f>VLOOKUP($A502,Ingresos!$C:$X,12,FALSE)</f>
        <v>516</v>
      </c>
      <c r="AN502" s="28">
        <f t="shared" si="125"/>
        <v>0.49918962722852511</v>
      </c>
      <c r="AO502" t="str">
        <f>VLOOKUP($A502,Ingresos!$C:$X,18,FALSE)</f>
        <v>RM</v>
      </c>
      <c r="AP502">
        <f t="shared" si="128"/>
        <v>13</v>
      </c>
      <c r="AQ502" t="str">
        <f>VLOOKUP($A502,Ingresos!$C:$X,19,FALSE)</f>
        <v>H1</v>
      </c>
      <c r="AR502">
        <f t="shared" si="126"/>
        <v>1</v>
      </c>
      <c r="AS502">
        <f>VLOOKUP($A502,Ingresos!$C:$X,22,FALSE)</f>
        <v>0</v>
      </c>
    </row>
    <row r="503" spans="1:45" x14ac:dyDescent="0.25">
      <c r="A503">
        <v>198390224</v>
      </c>
      <c r="B503">
        <f>IF((_xlfn.MAXIFS(Grades!$I:$I,Grades!$A:$A,"="&amp;$A503)-_xlfn.MINIFS(Grades!$I:$I,Grades!$A:$A,"="&amp;$A503))=0,0,1)</f>
        <v>1</v>
      </c>
      <c r="C503">
        <f>COUNTIFS(Grades!$A:$A,"="&amp;Alumn_Filtered!$A503,Grades!$J:$J,"=1",Grades!$I:$I,"="&amp;_xlfn.MINIFS(Grades!$I:$I,Grades!$A:$A,"="&amp;$A503))</f>
        <v>6</v>
      </c>
      <c r="D503">
        <f>COUNTIFS(Grades!$A:$A,"="&amp;Alumn_Filtered!$A503,Grades!$P:$P,"=DRP",Grades!$J:$J,"=1",Grades!$I:$I,"="&amp;_xlfn.MINIFS(Grades!$I:$I,Grades!$A:$A,"="&amp;$A503))</f>
        <v>0</v>
      </c>
      <c r="E503">
        <f>COUNTIFS(Grades!$A:$A,"="&amp;Alumn_Filtered!$A503,Grades!$P:$P,"=BAD",Grades!$J:$J,"=1",Grades!$I:$I,"="&amp;_xlfn.MINIFS(Grades!$I:$I,Grades!$A:$A,"="&amp;$A503))</f>
        <v>0</v>
      </c>
      <c r="F503">
        <f>COUNTIFS(Grades!$A:$A,"="&amp;Alumn_Filtered!$A503,Grades!$P:$P,"CVL",Grades!$J:$J,"=1",Grades!$I:$I,"="&amp;_xlfn.MINIFS(Grades!$I:$I,Grades!$A:$A,"="&amp;$A503))</f>
        <v>0</v>
      </c>
      <c r="G503" s="30">
        <f t="shared" si="114"/>
        <v>6</v>
      </c>
      <c r="H503">
        <f>COUNTIFS(Grades!$A:$A,"="&amp;Alumn_Filtered!$A503,Grades!$J:$J,"=1",Grades!$P:$P,"&gt;=0.5",Grades!$I:$I,"="&amp;_xlfn.MINIFS(Grades!$I:$I,Grades!$A:$A,"="&amp;$A503))</f>
        <v>1</v>
      </c>
      <c r="I503" s="28">
        <f t="shared" si="115"/>
        <v>0.16666666666666666</v>
      </c>
      <c r="J503">
        <f>COUNTIFS(Grades!$A:$A,"="&amp;Alumn_Filtered!$A503,Grades!$J:$J,"=1",Grades!$P:$P,"&lt;0.5",Grades!$I:$I,"="&amp;_xlfn.MINIFS(Grades!$I:$I,Grades!$A:$A,"="&amp;$A503))</f>
        <v>5</v>
      </c>
      <c r="K503" s="28">
        <f t="shared" si="116"/>
        <v>0.83333333333333337</v>
      </c>
      <c r="L503" s="28">
        <f>_xlfn.MAXIFS(Grades!$P:$P,Grades!$A:$A,"="&amp;Alumn_Filtered!$A503,Grades!$J:$J,"=1",Grades!$I:$I,"="&amp;_xlfn.MINIFS(Grades!$I:$I,Grades!$A:$A,"="&amp;$A503))</f>
        <v>0.73333333333333339</v>
      </c>
      <c r="M503" s="28">
        <f>_xlfn.MINIFS(Grades!$P:$P,Grades!$A:$A,"="&amp;Alumn_Filtered!$A503,Grades!$J:$J,"=1",Grades!$I:$I,"="&amp;_xlfn.MINIFS(Grades!$I:$I,Grades!$A:$A,"="&amp;$A503))</f>
        <v>0.3</v>
      </c>
      <c r="N503" s="28">
        <f>IF(G503&lt;&gt;0,SUMIFS(Grades!$P:$P,Grades!$P:$P,"&gt;0",Grades!$A:$A,"="&amp;Alumn_Filtered!$A503,Grades!$J:$J,"=1",Grades!$I:$I,"="&amp;_xlfn.MINIFS(Grades!$I:$I,Grades!$A:$A,"="&amp;$A503))/COUNTIFS(Grades!P:P,"&lt;&gt;BAD",Grades!P:P,"&lt;&gt;DRP",Grades!P:P,"&lt;&gt;CVL",Grades!$A:$A,"="&amp;Alumn_Filtered!$A503,Grades!$J:$J,"=1",Grades!$I:$I,"="&amp;_xlfn.MINIFS(Grades!$I:$I,Grades!$A:$A,"="&amp;$A503)),0)</f>
        <v>0.41944444444444445</v>
      </c>
      <c r="O503">
        <f>COUNTIFS(Grades!$A:$A,"="&amp;Alumn_Filtered!$A503,Grades!$J:$J,"=2",Grades!$I:$I,"="&amp;_xlfn.MINIFS(Grades!$I:$I,Grades!$A:$A,"="&amp;$A503))</f>
        <v>6</v>
      </c>
      <c r="P503">
        <f>COUNTIFS(Grades!$A:$A,"="&amp;Alumn_Filtered!$A503,Grades!$P:$P,"=DRP",Grades!$J:$J,"=2",Grades!$I:$I,"="&amp;_xlfn.MINIFS(Grades!$I:$I,Grades!$A:$A,"="&amp;$A503))</f>
        <v>0</v>
      </c>
      <c r="Q503">
        <f>COUNTIFS(Grades!$A:$A,"="&amp;Alumn_Filtered!$A503,Grades!$P:$P,"=BAD",Grades!$J:$J,"=2",Grades!$I:$I,"="&amp;_xlfn.MINIFS(Grades!$I:$I,Grades!$A:$A,"="&amp;$A503))</f>
        <v>0</v>
      </c>
      <c r="R503">
        <f>COUNTIFS(Grades!$A:$A,"="&amp;Alumn_Filtered!$A503,Grades!$P:$P,"CVL",Grades!$J:$J,"=2",Grades!$I:$I,"="&amp;_xlfn.MINIFS(Grades!$I:$I,Grades!$A:$A,"="&amp;$A503))</f>
        <v>0</v>
      </c>
      <c r="S503">
        <f t="shared" si="127"/>
        <v>6</v>
      </c>
      <c r="T503">
        <f>COUNTIFS(Grades!$A:$A,"="&amp;Alumn_Filtered!$A503,Grades!$J:$J,"=2",Grades!$P:$P,"&gt;=0.5",Grades!$I:$I,"="&amp;_xlfn.MINIFS(Grades!$I:$I,Grades!$A:$A,"="&amp;$A503))</f>
        <v>1</v>
      </c>
      <c r="U503" s="28">
        <f t="shared" si="117"/>
        <v>0.16666666666666666</v>
      </c>
      <c r="V503">
        <f>COUNTIFS(Grades!$A:$A,"="&amp;Alumn_Filtered!$A503,Grades!$J:$J,"=2",Grades!$P:$P,"&lt;0.5",Grades!$I:$I,"="&amp;_xlfn.MINIFS(Grades!$I:$I,Grades!$A:$A,"="&amp;$A503))</f>
        <v>5</v>
      </c>
      <c r="W503" s="28">
        <f t="shared" si="118"/>
        <v>0.83333333333333337</v>
      </c>
      <c r="X503" s="28">
        <f>_xlfn.MAXIFS(Grades!$P:$P,Grades!$A:$A,"="&amp;Alumn_Filtered!$A503,Grades!$J:$J,"=2",Grades!$I:$I,"="&amp;_xlfn.MINIFS(Grades!$I:$I,Grades!$A:$A,"="&amp;$A503))</f>
        <v>0.5</v>
      </c>
      <c r="Y503" s="28">
        <f>_xlfn.MINIFS(Grades!$P:$P,Grades!$A:$A,"="&amp;Alumn_Filtered!$A503,Grades!$J:$J,"=2",Grades!$I:$I,"="&amp;_xlfn.MINIFS(Grades!$I:$I,Grades!$A:$A,"="&amp;$A503))</f>
        <v>0.15</v>
      </c>
      <c r="Z503" s="28">
        <f>IF(S503&lt;&gt;0,SUMIFS(Grades!$P:$P,Grades!$P:$P,"&gt;0",Grades!$A:$A,"="&amp;Alumn_Filtered!$A503,Grades!$J:$J,"=2",Grades!$I:$I,"="&amp;_xlfn.MINIFS(Grades!$I:$I,Grades!$A:$A,"="&amp;$A503))/COUNTIFS(Grades!P:P,"&lt;&gt;BAD",Grades!P:P,"&lt;&gt;DRP",Grades!P:P,"&lt;&gt;CVL",Grades!$A:$A,"="&amp;Alumn_Filtered!$A503,Grades!$J:$J,"=2",Grades!$I:$I,"="&amp;_xlfn.MINIFS(Grades!$I:$I,Grades!$A:$A,"="&amp;$A503)),0)</f>
        <v>0.34722222222222215</v>
      </c>
      <c r="AA503" s="28">
        <f t="shared" si="119"/>
        <v>-7.2222222222222299E-2</v>
      </c>
      <c r="AB503">
        <f t="shared" ca="1" si="113"/>
        <v>19</v>
      </c>
      <c r="AC503" t="str">
        <f>LEFT(VLOOKUP($A503,Ingresos!$C:$X,5,FALSE),1)</f>
        <v>S</v>
      </c>
      <c r="AD503">
        <f t="shared" si="120"/>
        <v>1</v>
      </c>
      <c r="AE503" t="str">
        <f>LEFT(VLOOKUP($A503,Ingresos!$C:$X,6,FALSE),1)</f>
        <v>R</v>
      </c>
      <c r="AF503">
        <f t="shared" si="121"/>
        <v>1</v>
      </c>
      <c r="AG503">
        <f>VLOOKUP($A503,Ingresos!$C:$X,9,FALSE)</f>
        <v>431</v>
      </c>
      <c r="AH503" s="28">
        <f t="shared" si="122"/>
        <v>0.36142625607779577</v>
      </c>
      <c r="AI503">
        <f>VLOOKUP($A503,Ingresos!$C:$X,10,FALSE)</f>
        <v>431</v>
      </c>
      <c r="AJ503" s="28">
        <f t="shared" si="123"/>
        <v>0.36142625607779577</v>
      </c>
      <c r="AK503">
        <f>VLOOKUP($A503,Ingresos!$C:$X,11,FALSE)</f>
        <v>480</v>
      </c>
      <c r="AL503" s="28">
        <f t="shared" si="124"/>
        <v>0.44084278768233387</v>
      </c>
      <c r="AM503">
        <f>VLOOKUP($A503,Ingresos!$C:$X,12,FALSE)</f>
        <v>507</v>
      </c>
      <c r="AN503" s="28">
        <f t="shared" si="125"/>
        <v>0.4846029173419773</v>
      </c>
      <c r="AO503" t="str">
        <f>VLOOKUP($A503,Ingresos!$C:$X,18,FALSE)</f>
        <v>RM</v>
      </c>
      <c r="AP503">
        <f t="shared" si="128"/>
        <v>13</v>
      </c>
      <c r="AQ503" t="str">
        <f>VLOOKUP($A503,Ingresos!$C:$X,19,FALSE)</f>
        <v>H1</v>
      </c>
      <c r="AR503">
        <f t="shared" si="126"/>
        <v>1</v>
      </c>
      <c r="AS503">
        <f>VLOOKUP($A503,Ingresos!$C:$X,22,FALSE)</f>
        <v>7</v>
      </c>
    </row>
    <row r="504" spans="1:45" x14ac:dyDescent="0.25">
      <c r="A504">
        <v>198391468</v>
      </c>
      <c r="B504">
        <f>IF((_xlfn.MAXIFS(Grades!$I:$I,Grades!$A:$A,"="&amp;$A504)-_xlfn.MINIFS(Grades!$I:$I,Grades!$A:$A,"="&amp;$A504))=0,0,1)</f>
        <v>0</v>
      </c>
      <c r="C504">
        <f>COUNTIFS(Grades!$A:$A,"="&amp;Alumn_Filtered!$A504,Grades!$J:$J,"=1",Grades!$I:$I,"="&amp;_xlfn.MINIFS(Grades!$I:$I,Grades!$A:$A,"="&amp;$A504))</f>
        <v>6</v>
      </c>
      <c r="D504">
        <f>COUNTIFS(Grades!$A:$A,"="&amp;Alumn_Filtered!$A504,Grades!$P:$P,"=DRP",Grades!$J:$J,"=1",Grades!$I:$I,"="&amp;_xlfn.MINIFS(Grades!$I:$I,Grades!$A:$A,"="&amp;$A504))</f>
        <v>0</v>
      </c>
      <c r="E504">
        <f>COUNTIFS(Grades!$A:$A,"="&amp;Alumn_Filtered!$A504,Grades!$P:$P,"=BAD",Grades!$J:$J,"=1",Grades!$I:$I,"="&amp;_xlfn.MINIFS(Grades!$I:$I,Grades!$A:$A,"="&amp;$A504))</f>
        <v>0</v>
      </c>
      <c r="F504">
        <f>COUNTIFS(Grades!$A:$A,"="&amp;Alumn_Filtered!$A504,Grades!$P:$P,"CVL",Grades!$J:$J,"=1",Grades!$I:$I,"="&amp;_xlfn.MINIFS(Grades!$I:$I,Grades!$A:$A,"="&amp;$A504))</f>
        <v>0</v>
      </c>
      <c r="G504" s="30">
        <f t="shared" si="114"/>
        <v>6</v>
      </c>
      <c r="H504">
        <f>COUNTIFS(Grades!$A:$A,"="&amp;Alumn_Filtered!$A504,Grades!$J:$J,"=1",Grades!$P:$P,"&gt;=0.5",Grades!$I:$I,"="&amp;_xlfn.MINIFS(Grades!$I:$I,Grades!$A:$A,"="&amp;$A504))</f>
        <v>5</v>
      </c>
      <c r="I504" s="28">
        <f t="shared" si="115"/>
        <v>0.83333333333333337</v>
      </c>
      <c r="J504">
        <f>COUNTIFS(Grades!$A:$A,"="&amp;Alumn_Filtered!$A504,Grades!$J:$J,"=1",Grades!$P:$P,"&lt;0.5",Grades!$I:$I,"="&amp;_xlfn.MINIFS(Grades!$I:$I,Grades!$A:$A,"="&amp;$A504))</f>
        <v>1</v>
      </c>
      <c r="K504" s="28">
        <f t="shared" si="116"/>
        <v>0.16666666666666666</v>
      </c>
      <c r="L504" s="28">
        <f>_xlfn.MAXIFS(Grades!$P:$P,Grades!$A:$A,"="&amp;Alumn_Filtered!$A504,Grades!$J:$J,"=1",Grades!$I:$I,"="&amp;_xlfn.MINIFS(Grades!$I:$I,Grades!$A:$A,"="&amp;$A504))</f>
        <v>0.83333333333333337</v>
      </c>
      <c r="M504" s="28">
        <f>_xlfn.MINIFS(Grades!$P:$P,Grades!$A:$A,"="&amp;Alumn_Filtered!$A504,Grades!$J:$J,"=1",Grades!$I:$I,"="&amp;_xlfn.MINIFS(Grades!$I:$I,Grades!$A:$A,"="&amp;$A504))</f>
        <v>0.46666666666666662</v>
      </c>
      <c r="N504" s="28">
        <f>IF(G504&lt;&gt;0,SUMIFS(Grades!$P:$P,Grades!$P:$P,"&gt;0",Grades!$A:$A,"="&amp;Alumn_Filtered!$A504,Grades!$J:$J,"=1",Grades!$I:$I,"="&amp;_xlfn.MINIFS(Grades!$I:$I,Grades!$A:$A,"="&amp;$A504))/COUNTIFS(Grades!P:P,"&lt;&gt;BAD",Grades!P:P,"&lt;&gt;DRP",Grades!P:P,"&lt;&gt;CVL",Grades!$A:$A,"="&amp;Alumn_Filtered!$A504,Grades!$J:$J,"=1",Grades!$I:$I,"="&amp;_xlfn.MINIFS(Grades!$I:$I,Grades!$A:$A,"="&amp;$A504)),0)</f>
        <v>0.62777777777777788</v>
      </c>
      <c r="O504">
        <f>COUNTIFS(Grades!$A:$A,"="&amp;Alumn_Filtered!$A504,Grades!$J:$J,"=2",Grades!$I:$I,"="&amp;_xlfn.MINIFS(Grades!$I:$I,Grades!$A:$A,"="&amp;$A504))</f>
        <v>6</v>
      </c>
      <c r="P504">
        <f>COUNTIFS(Grades!$A:$A,"="&amp;Alumn_Filtered!$A504,Grades!$P:$P,"=DRP",Grades!$J:$J,"=2",Grades!$I:$I,"="&amp;_xlfn.MINIFS(Grades!$I:$I,Grades!$A:$A,"="&amp;$A504))</f>
        <v>6</v>
      </c>
      <c r="Q504">
        <f>COUNTIFS(Grades!$A:$A,"="&amp;Alumn_Filtered!$A504,Grades!$P:$P,"=BAD",Grades!$J:$J,"=2",Grades!$I:$I,"="&amp;_xlfn.MINIFS(Grades!$I:$I,Grades!$A:$A,"="&amp;$A504))</f>
        <v>0</v>
      </c>
      <c r="R504">
        <f>COUNTIFS(Grades!$A:$A,"="&amp;Alumn_Filtered!$A504,Grades!$P:$P,"CVL",Grades!$J:$J,"=2",Grades!$I:$I,"="&amp;_xlfn.MINIFS(Grades!$I:$I,Grades!$A:$A,"="&amp;$A504))</f>
        <v>0</v>
      </c>
      <c r="S504">
        <f t="shared" si="127"/>
        <v>0</v>
      </c>
      <c r="T504">
        <f>COUNTIFS(Grades!$A:$A,"="&amp;Alumn_Filtered!$A504,Grades!$J:$J,"=2",Grades!$P:$P,"&gt;=0.5",Grades!$I:$I,"="&amp;_xlfn.MINIFS(Grades!$I:$I,Grades!$A:$A,"="&amp;$A504))</f>
        <v>0</v>
      </c>
      <c r="U504" s="28">
        <f t="shared" si="117"/>
        <v>0</v>
      </c>
      <c r="V504">
        <f>COUNTIFS(Grades!$A:$A,"="&amp;Alumn_Filtered!$A504,Grades!$J:$J,"=2",Grades!$P:$P,"&lt;0.5",Grades!$I:$I,"="&amp;_xlfn.MINIFS(Grades!$I:$I,Grades!$A:$A,"="&amp;$A504))</f>
        <v>0</v>
      </c>
      <c r="W504" s="28">
        <f t="shared" si="118"/>
        <v>0</v>
      </c>
      <c r="X504" s="28">
        <f>_xlfn.MAXIFS(Grades!$P:$P,Grades!$A:$A,"="&amp;Alumn_Filtered!$A504,Grades!$J:$J,"=2",Grades!$I:$I,"="&amp;_xlfn.MINIFS(Grades!$I:$I,Grades!$A:$A,"="&amp;$A504))</f>
        <v>0</v>
      </c>
      <c r="Y504" s="28">
        <f>_xlfn.MINIFS(Grades!$P:$P,Grades!$A:$A,"="&amp;Alumn_Filtered!$A504,Grades!$J:$J,"=2",Grades!$I:$I,"="&amp;_xlfn.MINIFS(Grades!$I:$I,Grades!$A:$A,"="&amp;$A504))</f>
        <v>0</v>
      </c>
      <c r="Z504" s="28">
        <f>IF(S504&lt;&gt;0,SUMIFS(Grades!$P:$P,Grades!$P:$P,"&gt;0",Grades!$A:$A,"="&amp;Alumn_Filtered!$A504,Grades!$J:$J,"=2",Grades!$I:$I,"="&amp;_xlfn.MINIFS(Grades!$I:$I,Grades!$A:$A,"="&amp;$A504))/COUNTIFS(Grades!P:P,"&lt;&gt;BAD",Grades!P:P,"&lt;&gt;DRP",Grades!P:P,"&lt;&gt;CVL",Grades!$A:$A,"="&amp;Alumn_Filtered!$A504,Grades!$J:$J,"=2",Grades!$I:$I,"="&amp;_xlfn.MINIFS(Grades!$I:$I,Grades!$A:$A,"="&amp;$A504)),0)</f>
        <v>0</v>
      </c>
      <c r="AA504" s="28">
        <f t="shared" si="119"/>
        <v>-0.62777777777777788</v>
      </c>
      <c r="AB504">
        <f t="shared" ca="1" si="113"/>
        <v>19</v>
      </c>
      <c r="AC504" t="str">
        <f>LEFT(VLOOKUP($A504,Ingresos!$C:$X,5,FALSE),1)</f>
        <v>S</v>
      </c>
      <c r="AD504">
        <f t="shared" si="120"/>
        <v>1</v>
      </c>
      <c r="AE504" t="str">
        <f>LEFT(VLOOKUP($A504,Ingresos!$C:$X,6,FALSE),1)</f>
        <v>R</v>
      </c>
      <c r="AF504">
        <f t="shared" si="121"/>
        <v>1</v>
      </c>
      <c r="AG504">
        <f>VLOOKUP($A504,Ingresos!$C:$X,9,FALSE)</f>
        <v>534</v>
      </c>
      <c r="AH504" s="28">
        <f t="shared" si="122"/>
        <v>0.52836304700162073</v>
      </c>
      <c r="AI504">
        <f>VLOOKUP($A504,Ingresos!$C:$X,10,FALSE)</f>
        <v>534</v>
      </c>
      <c r="AJ504" s="28">
        <f t="shared" si="123"/>
        <v>0.52836304700162073</v>
      </c>
      <c r="AK504">
        <f>VLOOKUP($A504,Ingresos!$C:$X,11,FALSE)</f>
        <v>606</v>
      </c>
      <c r="AL504" s="28">
        <f t="shared" si="124"/>
        <v>0.64505672609400322</v>
      </c>
      <c r="AM504">
        <f>VLOOKUP($A504,Ingresos!$C:$X,12,FALSE)</f>
        <v>646</v>
      </c>
      <c r="AN504" s="28">
        <f t="shared" si="125"/>
        <v>0.70988654781199356</v>
      </c>
      <c r="AO504" t="str">
        <f>VLOOKUP($A504,Ingresos!$C:$X,18,FALSE)</f>
        <v>RM</v>
      </c>
      <c r="AP504">
        <f t="shared" si="128"/>
        <v>13</v>
      </c>
      <c r="AQ504" t="str">
        <f>VLOOKUP($A504,Ingresos!$C:$X,19,FALSE)</f>
        <v>H1</v>
      </c>
      <c r="AR504">
        <f t="shared" si="126"/>
        <v>1</v>
      </c>
      <c r="AS504">
        <f>VLOOKUP($A504,Ingresos!$C:$X,22,FALSE)</f>
        <v>5</v>
      </c>
    </row>
    <row r="505" spans="1:45" x14ac:dyDescent="0.25">
      <c r="A505">
        <v>198391883</v>
      </c>
      <c r="B505">
        <f>IF((_xlfn.MAXIFS(Grades!$I:$I,Grades!$A:$A,"="&amp;$A505)-_xlfn.MINIFS(Grades!$I:$I,Grades!$A:$A,"="&amp;$A505))=0,0,1)</f>
        <v>0</v>
      </c>
      <c r="C505">
        <f>COUNTIFS(Grades!$A:$A,"="&amp;Alumn_Filtered!$A505,Grades!$J:$J,"=1",Grades!$I:$I,"="&amp;_xlfn.MINIFS(Grades!$I:$I,Grades!$A:$A,"="&amp;$A505))</f>
        <v>6</v>
      </c>
      <c r="D505">
        <f>COUNTIFS(Grades!$A:$A,"="&amp;Alumn_Filtered!$A505,Grades!$P:$P,"=DRP",Grades!$J:$J,"=1",Grades!$I:$I,"="&amp;_xlfn.MINIFS(Grades!$I:$I,Grades!$A:$A,"="&amp;$A505))</f>
        <v>6</v>
      </c>
      <c r="E505">
        <f>COUNTIFS(Grades!$A:$A,"="&amp;Alumn_Filtered!$A505,Grades!$P:$P,"=BAD",Grades!$J:$J,"=1",Grades!$I:$I,"="&amp;_xlfn.MINIFS(Grades!$I:$I,Grades!$A:$A,"="&amp;$A505))</f>
        <v>0</v>
      </c>
      <c r="F505">
        <f>COUNTIFS(Grades!$A:$A,"="&amp;Alumn_Filtered!$A505,Grades!$P:$P,"CVL",Grades!$J:$J,"=1",Grades!$I:$I,"="&amp;_xlfn.MINIFS(Grades!$I:$I,Grades!$A:$A,"="&amp;$A505))</f>
        <v>0</v>
      </c>
      <c r="G505" s="30">
        <f t="shared" si="114"/>
        <v>0</v>
      </c>
      <c r="H505">
        <f>COUNTIFS(Grades!$A:$A,"="&amp;Alumn_Filtered!$A505,Grades!$J:$J,"=1",Grades!$P:$P,"&gt;=0.5",Grades!$I:$I,"="&amp;_xlfn.MINIFS(Grades!$I:$I,Grades!$A:$A,"="&amp;$A505))</f>
        <v>0</v>
      </c>
      <c r="I505" s="28">
        <f t="shared" si="115"/>
        <v>0</v>
      </c>
      <c r="J505">
        <f>COUNTIFS(Grades!$A:$A,"="&amp;Alumn_Filtered!$A505,Grades!$J:$J,"=1",Grades!$P:$P,"&lt;0.5",Grades!$I:$I,"="&amp;_xlfn.MINIFS(Grades!$I:$I,Grades!$A:$A,"="&amp;$A505))</f>
        <v>0</v>
      </c>
      <c r="K505" s="28">
        <f t="shared" si="116"/>
        <v>0</v>
      </c>
      <c r="L505" s="28">
        <f>_xlfn.MAXIFS(Grades!$P:$P,Grades!$A:$A,"="&amp;Alumn_Filtered!$A505,Grades!$J:$J,"=1",Grades!$I:$I,"="&amp;_xlfn.MINIFS(Grades!$I:$I,Grades!$A:$A,"="&amp;$A505))</f>
        <v>0</v>
      </c>
      <c r="M505" s="28">
        <f>_xlfn.MINIFS(Grades!$P:$P,Grades!$A:$A,"="&amp;Alumn_Filtered!$A505,Grades!$J:$J,"=1",Grades!$I:$I,"="&amp;_xlfn.MINIFS(Grades!$I:$I,Grades!$A:$A,"="&amp;$A505))</f>
        <v>0</v>
      </c>
      <c r="N505" s="28">
        <f>IF(G505&lt;&gt;0,SUMIFS(Grades!$P:$P,Grades!$P:$P,"&gt;0",Grades!$A:$A,"="&amp;Alumn_Filtered!$A505,Grades!$J:$J,"=1",Grades!$I:$I,"="&amp;_xlfn.MINIFS(Grades!$I:$I,Grades!$A:$A,"="&amp;$A505))/COUNTIFS(Grades!P:P,"&lt;&gt;BAD",Grades!P:P,"&lt;&gt;DRP",Grades!P:P,"&lt;&gt;CVL",Grades!$A:$A,"="&amp;Alumn_Filtered!$A505,Grades!$J:$J,"=1",Grades!$I:$I,"="&amp;_xlfn.MINIFS(Grades!$I:$I,Grades!$A:$A,"="&amp;$A505)),0)</f>
        <v>0</v>
      </c>
      <c r="O505">
        <f>COUNTIFS(Grades!$A:$A,"="&amp;Alumn_Filtered!$A505,Grades!$J:$J,"=2",Grades!$I:$I,"="&amp;_xlfn.MINIFS(Grades!$I:$I,Grades!$A:$A,"="&amp;$A505))</f>
        <v>0</v>
      </c>
      <c r="P505">
        <f>COUNTIFS(Grades!$A:$A,"="&amp;Alumn_Filtered!$A505,Grades!$P:$P,"=DRP",Grades!$J:$J,"=2",Grades!$I:$I,"="&amp;_xlfn.MINIFS(Grades!$I:$I,Grades!$A:$A,"="&amp;$A505))</f>
        <v>0</v>
      </c>
      <c r="Q505">
        <f>COUNTIFS(Grades!$A:$A,"="&amp;Alumn_Filtered!$A505,Grades!$P:$P,"=BAD",Grades!$J:$J,"=2",Grades!$I:$I,"="&amp;_xlfn.MINIFS(Grades!$I:$I,Grades!$A:$A,"="&amp;$A505))</f>
        <v>0</v>
      </c>
      <c r="R505">
        <f>COUNTIFS(Grades!$A:$A,"="&amp;Alumn_Filtered!$A505,Grades!$P:$P,"CVL",Grades!$J:$J,"=2",Grades!$I:$I,"="&amp;_xlfn.MINIFS(Grades!$I:$I,Grades!$A:$A,"="&amp;$A505))</f>
        <v>0</v>
      </c>
      <c r="S505">
        <f t="shared" si="127"/>
        <v>0</v>
      </c>
      <c r="T505">
        <f>COUNTIFS(Grades!$A:$A,"="&amp;Alumn_Filtered!$A505,Grades!$J:$J,"=2",Grades!$P:$P,"&gt;=0.5",Grades!$I:$I,"="&amp;_xlfn.MINIFS(Grades!$I:$I,Grades!$A:$A,"="&amp;$A505))</f>
        <v>0</v>
      </c>
      <c r="U505" s="28">
        <f t="shared" si="117"/>
        <v>0</v>
      </c>
      <c r="V505">
        <f>COUNTIFS(Grades!$A:$A,"="&amp;Alumn_Filtered!$A505,Grades!$J:$J,"=2",Grades!$P:$P,"&lt;0.5",Grades!$I:$I,"="&amp;_xlfn.MINIFS(Grades!$I:$I,Grades!$A:$A,"="&amp;$A505))</f>
        <v>0</v>
      </c>
      <c r="W505" s="28">
        <f t="shared" si="118"/>
        <v>0</v>
      </c>
      <c r="X505" s="28">
        <f>_xlfn.MAXIFS(Grades!$P:$P,Grades!$A:$A,"="&amp;Alumn_Filtered!$A505,Grades!$J:$J,"=2",Grades!$I:$I,"="&amp;_xlfn.MINIFS(Grades!$I:$I,Grades!$A:$A,"="&amp;$A505))</f>
        <v>0</v>
      </c>
      <c r="Y505" s="28">
        <f>_xlfn.MINIFS(Grades!$P:$P,Grades!$A:$A,"="&amp;Alumn_Filtered!$A505,Grades!$J:$J,"=2",Grades!$I:$I,"="&amp;_xlfn.MINIFS(Grades!$I:$I,Grades!$A:$A,"="&amp;$A505))</f>
        <v>0</v>
      </c>
      <c r="Z505" s="28">
        <f>IF(S505&lt;&gt;0,SUMIFS(Grades!$P:$P,Grades!$P:$P,"&gt;0",Grades!$A:$A,"="&amp;Alumn_Filtered!$A505,Grades!$J:$J,"=2",Grades!$I:$I,"="&amp;_xlfn.MINIFS(Grades!$I:$I,Grades!$A:$A,"="&amp;$A505))/COUNTIFS(Grades!P:P,"&lt;&gt;BAD",Grades!P:P,"&lt;&gt;DRP",Grades!P:P,"&lt;&gt;CVL",Grades!$A:$A,"="&amp;Alumn_Filtered!$A505,Grades!$J:$J,"=2",Grades!$I:$I,"="&amp;_xlfn.MINIFS(Grades!$I:$I,Grades!$A:$A,"="&amp;$A505)),0)</f>
        <v>0</v>
      </c>
      <c r="AA505" s="28">
        <f t="shared" si="119"/>
        <v>0</v>
      </c>
      <c r="AB505">
        <f t="shared" ca="1" si="113"/>
        <v>19</v>
      </c>
      <c r="AC505" t="str">
        <f>LEFT(VLOOKUP($A505,Ingresos!$C:$X,5,FALSE),1)</f>
        <v>S</v>
      </c>
      <c r="AD505">
        <f t="shared" si="120"/>
        <v>1</v>
      </c>
      <c r="AE505" t="str">
        <f>LEFT(VLOOKUP($A505,Ingresos!$C:$X,6,FALSE),1)</f>
        <v>R</v>
      </c>
      <c r="AF505">
        <f t="shared" si="121"/>
        <v>1</v>
      </c>
      <c r="AG505">
        <f>VLOOKUP($A505,Ingresos!$C:$X,9,FALSE)</f>
        <v>554</v>
      </c>
      <c r="AH505" s="28">
        <f t="shared" si="122"/>
        <v>0.56077795786061591</v>
      </c>
      <c r="AI505">
        <f>VLOOKUP($A505,Ingresos!$C:$X,10,FALSE)</f>
        <v>587</v>
      </c>
      <c r="AJ505" s="28">
        <f t="shared" si="123"/>
        <v>0.61426256077795782</v>
      </c>
      <c r="AK505">
        <f>VLOOKUP($A505,Ingresos!$C:$X,11,FALSE)</f>
        <v>529</v>
      </c>
      <c r="AL505" s="28">
        <f t="shared" si="124"/>
        <v>0.52025931928687197</v>
      </c>
      <c r="AM505">
        <f>VLOOKUP($A505,Ingresos!$C:$X,12,FALSE)</f>
        <v>607</v>
      </c>
      <c r="AN505" s="28">
        <f t="shared" si="125"/>
        <v>0.64667747163695299</v>
      </c>
      <c r="AO505" t="str">
        <f>VLOOKUP($A505,Ingresos!$C:$X,18,FALSE)</f>
        <v>RM</v>
      </c>
      <c r="AP505">
        <f t="shared" si="128"/>
        <v>13</v>
      </c>
      <c r="AQ505" t="str">
        <f>VLOOKUP($A505,Ingresos!$C:$X,19,FALSE)</f>
        <v>H1</v>
      </c>
      <c r="AR505">
        <f t="shared" si="126"/>
        <v>1</v>
      </c>
      <c r="AS505">
        <f>VLOOKUP($A505,Ingresos!$C:$X,22,FALSE)</f>
        <v>7</v>
      </c>
    </row>
    <row r="506" spans="1:45" x14ac:dyDescent="0.25">
      <c r="A506">
        <v>198405175</v>
      </c>
      <c r="B506">
        <f>IF((_xlfn.MAXIFS(Grades!$I:$I,Grades!$A:$A,"="&amp;$A506)-_xlfn.MINIFS(Grades!$I:$I,Grades!$A:$A,"="&amp;$A506))=0,0,1)</f>
        <v>1</v>
      </c>
      <c r="C506">
        <f>COUNTIFS(Grades!$A:$A,"="&amp;Alumn_Filtered!$A506,Grades!$J:$J,"=1",Grades!$I:$I,"="&amp;_xlfn.MINIFS(Grades!$I:$I,Grades!$A:$A,"="&amp;$A506))</f>
        <v>6</v>
      </c>
      <c r="D506">
        <f>COUNTIFS(Grades!$A:$A,"="&amp;Alumn_Filtered!$A506,Grades!$P:$P,"=DRP",Grades!$J:$J,"=1",Grades!$I:$I,"="&amp;_xlfn.MINIFS(Grades!$I:$I,Grades!$A:$A,"="&amp;$A506))</f>
        <v>0</v>
      </c>
      <c r="E506">
        <f>COUNTIFS(Grades!$A:$A,"="&amp;Alumn_Filtered!$A506,Grades!$P:$P,"=BAD",Grades!$J:$J,"=1",Grades!$I:$I,"="&amp;_xlfn.MINIFS(Grades!$I:$I,Grades!$A:$A,"="&amp;$A506))</f>
        <v>0</v>
      </c>
      <c r="F506">
        <f>COUNTIFS(Grades!$A:$A,"="&amp;Alumn_Filtered!$A506,Grades!$P:$P,"CVL",Grades!$J:$J,"=1",Grades!$I:$I,"="&amp;_xlfn.MINIFS(Grades!$I:$I,Grades!$A:$A,"="&amp;$A506))</f>
        <v>0</v>
      </c>
      <c r="G506" s="30">
        <f t="shared" si="114"/>
        <v>6</v>
      </c>
      <c r="H506">
        <f>COUNTIFS(Grades!$A:$A,"="&amp;Alumn_Filtered!$A506,Grades!$J:$J,"=1",Grades!$P:$P,"&gt;=0.5",Grades!$I:$I,"="&amp;_xlfn.MINIFS(Grades!$I:$I,Grades!$A:$A,"="&amp;$A506))</f>
        <v>3</v>
      </c>
      <c r="I506" s="28">
        <f t="shared" si="115"/>
        <v>0.5</v>
      </c>
      <c r="J506">
        <f>COUNTIFS(Grades!$A:$A,"="&amp;Alumn_Filtered!$A506,Grades!$J:$J,"=1",Grades!$P:$P,"&lt;0.5",Grades!$I:$I,"="&amp;_xlfn.MINIFS(Grades!$I:$I,Grades!$A:$A,"="&amp;$A506))</f>
        <v>3</v>
      </c>
      <c r="K506" s="28">
        <f t="shared" si="116"/>
        <v>0.5</v>
      </c>
      <c r="L506" s="28">
        <f>_xlfn.MAXIFS(Grades!$P:$P,Grades!$A:$A,"="&amp;Alumn_Filtered!$A506,Grades!$J:$J,"=1",Grades!$I:$I,"="&amp;_xlfn.MINIFS(Grades!$I:$I,Grades!$A:$A,"="&amp;$A506))</f>
        <v>0.9</v>
      </c>
      <c r="M506" s="28">
        <f>_xlfn.MINIFS(Grades!$P:$P,Grades!$A:$A,"="&amp;Alumn_Filtered!$A506,Grades!$J:$J,"=1",Grades!$I:$I,"="&amp;_xlfn.MINIFS(Grades!$I:$I,Grades!$A:$A,"="&amp;$A506))</f>
        <v>0.3</v>
      </c>
      <c r="N506" s="28">
        <f>IF(G506&lt;&gt;0,SUMIFS(Grades!$P:$P,Grades!$P:$P,"&gt;0",Grades!$A:$A,"="&amp;Alumn_Filtered!$A506,Grades!$J:$J,"=1",Grades!$I:$I,"="&amp;_xlfn.MINIFS(Grades!$I:$I,Grades!$A:$A,"="&amp;$A506))/COUNTIFS(Grades!P:P,"&lt;&gt;BAD",Grades!P:P,"&lt;&gt;DRP",Grades!P:P,"&lt;&gt;CVL",Grades!$A:$A,"="&amp;Alumn_Filtered!$A506,Grades!$J:$J,"=1",Grades!$I:$I,"="&amp;_xlfn.MINIFS(Grades!$I:$I,Grades!$A:$A,"="&amp;$A506)),0)</f>
        <v>0.54722222222222217</v>
      </c>
      <c r="O506">
        <f>COUNTIFS(Grades!$A:$A,"="&amp;Alumn_Filtered!$A506,Grades!$J:$J,"=2",Grades!$I:$I,"="&amp;_xlfn.MINIFS(Grades!$I:$I,Grades!$A:$A,"="&amp;$A506))</f>
        <v>6</v>
      </c>
      <c r="P506">
        <f>COUNTIFS(Grades!$A:$A,"="&amp;Alumn_Filtered!$A506,Grades!$P:$P,"=DRP",Grades!$J:$J,"=2",Grades!$I:$I,"="&amp;_xlfn.MINIFS(Grades!$I:$I,Grades!$A:$A,"="&amp;$A506))</f>
        <v>0</v>
      </c>
      <c r="Q506">
        <f>COUNTIFS(Grades!$A:$A,"="&amp;Alumn_Filtered!$A506,Grades!$P:$P,"=BAD",Grades!$J:$J,"=2",Grades!$I:$I,"="&amp;_xlfn.MINIFS(Grades!$I:$I,Grades!$A:$A,"="&amp;$A506))</f>
        <v>0</v>
      </c>
      <c r="R506">
        <f>COUNTIFS(Grades!$A:$A,"="&amp;Alumn_Filtered!$A506,Grades!$P:$P,"CVL",Grades!$J:$J,"=2",Grades!$I:$I,"="&amp;_xlfn.MINIFS(Grades!$I:$I,Grades!$A:$A,"="&amp;$A506))</f>
        <v>0</v>
      </c>
      <c r="S506">
        <f t="shared" si="127"/>
        <v>6</v>
      </c>
      <c r="T506">
        <f>COUNTIFS(Grades!$A:$A,"="&amp;Alumn_Filtered!$A506,Grades!$J:$J,"=2",Grades!$P:$P,"&gt;=0.5",Grades!$I:$I,"="&amp;_xlfn.MINIFS(Grades!$I:$I,Grades!$A:$A,"="&amp;$A506))</f>
        <v>0</v>
      </c>
      <c r="U506" s="28">
        <f t="shared" si="117"/>
        <v>0</v>
      </c>
      <c r="V506">
        <f>COUNTIFS(Grades!$A:$A,"="&amp;Alumn_Filtered!$A506,Grades!$J:$J,"=2",Grades!$P:$P,"&lt;0.5",Grades!$I:$I,"="&amp;_xlfn.MINIFS(Grades!$I:$I,Grades!$A:$A,"="&amp;$A506))</f>
        <v>6</v>
      </c>
      <c r="W506" s="28">
        <f t="shared" si="118"/>
        <v>1</v>
      </c>
      <c r="X506" s="28">
        <f>_xlfn.MAXIFS(Grades!$P:$P,Grades!$A:$A,"="&amp;Alumn_Filtered!$A506,Grades!$J:$J,"=2",Grades!$I:$I,"="&amp;_xlfn.MINIFS(Grades!$I:$I,Grades!$A:$A,"="&amp;$A506))</f>
        <v>0.46666666666666662</v>
      </c>
      <c r="Y506" s="28">
        <f>_xlfn.MINIFS(Grades!$P:$P,Grades!$A:$A,"="&amp;Alumn_Filtered!$A506,Grades!$J:$J,"=2",Grades!$I:$I,"="&amp;_xlfn.MINIFS(Grades!$I:$I,Grades!$A:$A,"="&amp;$A506))</f>
        <v>0.10000000000000002</v>
      </c>
      <c r="Z506" s="28">
        <f>IF(S506&lt;&gt;0,SUMIFS(Grades!$P:$P,Grades!$P:$P,"&gt;0",Grades!$A:$A,"="&amp;Alumn_Filtered!$A506,Grades!$J:$J,"=2",Grades!$I:$I,"="&amp;_xlfn.MINIFS(Grades!$I:$I,Grades!$A:$A,"="&amp;$A506))/COUNTIFS(Grades!P:P,"&lt;&gt;BAD",Grades!P:P,"&lt;&gt;DRP",Grades!P:P,"&lt;&gt;CVL",Grades!$A:$A,"="&amp;Alumn_Filtered!$A506,Grades!$J:$J,"=2",Grades!$I:$I,"="&amp;_xlfn.MINIFS(Grades!$I:$I,Grades!$A:$A,"="&amp;$A506)),0)</f>
        <v>0.2638888888888889</v>
      </c>
      <c r="AA506" s="28">
        <f t="shared" si="119"/>
        <v>-0.28333333333333327</v>
      </c>
      <c r="AB506">
        <f t="shared" ca="1" si="113"/>
        <v>19</v>
      </c>
      <c r="AC506" t="str">
        <f>LEFT(VLOOKUP($A506,Ingresos!$C:$X,5,FALSE),1)</f>
        <v>S</v>
      </c>
      <c r="AD506">
        <f t="shared" si="120"/>
        <v>1</v>
      </c>
      <c r="AE506" t="str">
        <f>LEFT(VLOOKUP($A506,Ingresos!$C:$X,6,FALSE),1)</f>
        <v>R</v>
      </c>
      <c r="AF506">
        <f t="shared" si="121"/>
        <v>1</v>
      </c>
      <c r="AG506">
        <f>VLOOKUP($A506,Ingresos!$C:$X,9,FALSE)</f>
        <v>513</v>
      </c>
      <c r="AH506" s="28">
        <f t="shared" si="122"/>
        <v>0.49432739059967584</v>
      </c>
      <c r="AI506">
        <f>VLOOKUP($A506,Ingresos!$C:$X,10,FALSE)</f>
        <v>513</v>
      </c>
      <c r="AJ506" s="28">
        <f t="shared" si="123"/>
        <v>0.49432739059967584</v>
      </c>
      <c r="AK506">
        <f>VLOOKUP($A506,Ingresos!$C:$X,11,FALSE)</f>
        <v>465</v>
      </c>
      <c r="AL506" s="28">
        <f t="shared" si="124"/>
        <v>0.41653160453808752</v>
      </c>
      <c r="AM506">
        <f>VLOOKUP($A506,Ingresos!$C:$X,12,FALSE)</f>
        <v>641</v>
      </c>
      <c r="AN506" s="28">
        <f t="shared" si="125"/>
        <v>0.70178282009724469</v>
      </c>
      <c r="AO506" t="str">
        <f>VLOOKUP($A506,Ingresos!$C:$X,18,FALSE)</f>
        <v>RM</v>
      </c>
      <c r="AP506">
        <f t="shared" si="128"/>
        <v>13</v>
      </c>
      <c r="AQ506" t="str">
        <f>VLOOKUP($A506,Ingresos!$C:$X,19,FALSE)</f>
        <v>H1</v>
      </c>
      <c r="AR506">
        <f t="shared" si="126"/>
        <v>1</v>
      </c>
      <c r="AS506">
        <f>VLOOKUP($A506,Ingresos!$C:$X,22,FALSE)</f>
        <v>3</v>
      </c>
    </row>
    <row r="507" spans="1:45" x14ac:dyDescent="0.25">
      <c r="A507">
        <v>198559520</v>
      </c>
      <c r="B507">
        <f>IF((_xlfn.MAXIFS(Grades!$I:$I,Grades!$A:$A,"="&amp;$A507)-_xlfn.MINIFS(Grades!$I:$I,Grades!$A:$A,"="&amp;$A507))=0,0,1)</f>
        <v>1</v>
      </c>
      <c r="C507">
        <f>COUNTIFS(Grades!$A:$A,"="&amp;Alumn_Filtered!$A507,Grades!$J:$J,"=1",Grades!$I:$I,"="&amp;_xlfn.MINIFS(Grades!$I:$I,Grades!$A:$A,"="&amp;$A507))</f>
        <v>6</v>
      </c>
      <c r="D507">
        <f>COUNTIFS(Grades!$A:$A,"="&amp;Alumn_Filtered!$A507,Grades!$P:$P,"=DRP",Grades!$J:$J,"=1",Grades!$I:$I,"="&amp;_xlfn.MINIFS(Grades!$I:$I,Grades!$A:$A,"="&amp;$A507))</f>
        <v>0</v>
      </c>
      <c r="E507">
        <f>COUNTIFS(Grades!$A:$A,"="&amp;Alumn_Filtered!$A507,Grades!$P:$P,"=BAD",Grades!$J:$J,"=1",Grades!$I:$I,"="&amp;_xlfn.MINIFS(Grades!$I:$I,Grades!$A:$A,"="&amp;$A507))</f>
        <v>0</v>
      </c>
      <c r="F507">
        <f>COUNTIFS(Grades!$A:$A,"="&amp;Alumn_Filtered!$A507,Grades!$P:$P,"CVL",Grades!$J:$J,"=1",Grades!$I:$I,"="&amp;_xlfn.MINIFS(Grades!$I:$I,Grades!$A:$A,"="&amp;$A507))</f>
        <v>0</v>
      </c>
      <c r="G507" s="30">
        <f t="shared" si="114"/>
        <v>6</v>
      </c>
      <c r="H507">
        <f>COUNTIFS(Grades!$A:$A,"="&amp;Alumn_Filtered!$A507,Grades!$J:$J,"=1",Grades!$P:$P,"&gt;=0.5",Grades!$I:$I,"="&amp;_xlfn.MINIFS(Grades!$I:$I,Grades!$A:$A,"="&amp;$A507))</f>
        <v>4</v>
      </c>
      <c r="I507" s="28">
        <f t="shared" si="115"/>
        <v>0.66666666666666663</v>
      </c>
      <c r="J507">
        <f>COUNTIFS(Grades!$A:$A,"="&amp;Alumn_Filtered!$A507,Grades!$J:$J,"=1",Grades!$P:$P,"&lt;0.5",Grades!$I:$I,"="&amp;_xlfn.MINIFS(Grades!$I:$I,Grades!$A:$A,"="&amp;$A507))</f>
        <v>2</v>
      </c>
      <c r="K507" s="28">
        <f t="shared" si="116"/>
        <v>0.33333333333333331</v>
      </c>
      <c r="L507" s="28">
        <f>_xlfn.MAXIFS(Grades!$P:$P,Grades!$A:$A,"="&amp;Alumn_Filtered!$A507,Grades!$J:$J,"=1",Grades!$I:$I,"="&amp;_xlfn.MINIFS(Grades!$I:$I,Grades!$A:$A,"="&amp;$A507))</f>
        <v>0.83333333333333337</v>
      </c>
      <c r="M507" s="28">
        <f>_xlfn.MINIFS(Grades!$P:$P,Grades!$A:$A,"="&amp;Alumn_Filtered!$A507,Grades!$J:$J,"=1",Grades!$I:$I,"="&amp;_xlfn.MINIFS(Grades!$I:$I,Grades!$A:$A,"="&amp;$A507))</f>
        <v>0.35000000000000003</v>
      </c>
      <c r="N507" s="28">
        <f>IF(G507&lt;&gt;0,SUMIFS(Grades!$P:$P,Grades!$P:$P,"&gt;0",Grades!$A:$A,"="&amp;Alumn_Filtered!$A507,Grades!$J:$J,"=1",Grades!$I:$I,"="&amp;_xlfn.MINIFS(Grades!$I:$I,Grades!$A:$A,"="&amp;$A507))/COUNTIFS(Grades!P:P,"&lt;&gt;BAD",Grades!P:P,"&lt;&gt;DRP",Grades!P:P,"&lt;&gt;CVL",Grades!$A:$A,"="&amp;Alumn_Filtered!$A507,Grades!$J:$J,"=1",Grades!$I:$I,"="&amp;_xlfn.MINIFS(Grades!$I:$I,Grades!$A:$A,"="&amp;$A507)),0)</f>
        <v>0.59444444444444444</v>
      </c>
      <c r="O507">
        <f>COUNTIFS(Grades!$A:$A,"="&amp;Alumn_Filtered!$A507,Grades!$J:$J,"=2",Grades!$I:$I,"="&amp;_xlfn.MINIFS(Grades!$I:$I,Grades!$A:$A,"="&amp;$A507))</f>
        <v>7</v>
      </c>
      <c r="P507">
        <f>COUNTIFS(Grades!$A:$A,"="&amp;Alumn_Filtered!$A507,Grades!$P:$P,"=DRP",Grades!$J:$J,"=2",Grades!$I:$I,"="&amp;_xlfn.MINIFS(Grades!$I:$I,Grades!$A:$A,"="&amp;$A507))</f>
        <v>0</v>
      </c>
      <c r="Q507">
        <f>COUNTIFS(Grades!$A:$A,"="&amp;Alumn_Filtered!$A507,Grades!$P:$P,"=BAD",Grades!$J:$J,"=2",Grades!$I:$I,"="&amp;_xlfn.MINIFS(Grades!$I:$I,Grades!$A:$A,"="&amp;$A507))</f>
        <v>0</v>
      </c>
      <c r="R507">
        <f>COUNTIFS(Grades!$A:$A,"="&amp;Alumn_Filtered!$A507,Grades!$P:$P,"CVL",Grades!$J:$J,"=2",Grades!$I:$I,"="&amp;_xlfn.MINIFS(Grades!$I:$I,Grades!$A:$A,"="&amp;$A507))</f>
        <v>0</v>
      </c>
      <c r="S507">
        <f t="shared" si="127"/>
        <v>7</v>
      </c>
      <c r="T507">
        <f>COUNTIFS(Grades!$A:$A,"="&amp;Alumn_Filtered!$A507,Grades!$J:$J,"=2",Grades!$P:$P,"&gt;=0.5",Grades!$I:$I,"="&amp;_xlfn.MINIFS(Grades!$I:$I,Grades!$A:$A,"="&amp;$A507))</f>
        <v>4</v>
      </c>
      <c r="U507" s="28">
        <f t="shared" si="117"/>
        <v>0.5714285714285714</v>
      </c>
      <c r="V507">
        <f>COUNTIFS(Grades!$A:$A,"="&amp;Alumn_Filtered!$A507,Grades!$J:$J,"=2",Grades!$P:$P,"&lt;0.5",Grades!$I:$I,"="&amp;_xlfn.MINIFS(Grades!$I:$I,Grades!$A:$A,"="&amp;$A507))</f>
        <v>3</v>
      </c>
      <c r="W507" s="28">
        <f t="shared" si="118"/>
        <v>0.42857142857142855</v>
      </c>
      <c r="X507" s="28">
        <f>_xlfn.MAXIFS(Grades!$P:$P,Grades!$A:$A,"="&amp;Alumn_Filtered!$A507,Grades!$J:$J,"=2",Grades!$I:$I,"="&amp;_xlfn.MINIFS(Grades!$I:$I,Grades!$A:$A,"="&amp;$A507))</f>
        <v>0.9</v>
      </c>
      <c r="Y507" s="28">
        <f>_xlfn.MINIFS(Grades!$P:$P,Grades!$A:$A,"="&amp;Alumn_Filtered!$A507,Grades!$J:$J,"=2",Grades!$I:$I,"="&amp;_xlfn.MINIFS(Grades!$I:$I,Grades!$A:$A,"="&amp;$A507))</f>
        <v>0.23333333333333331</v>
      </c>
      <c r="Z507" s="28">
        <f>IF(S507&lt;&gt;0,SUMIFS(Grades!$P:$P,Grades!$P:$P,"&gt;0",Grades!$A:$A,"="&amp;Alumn_Filtered!$A507,Grades!$J:$J,"=2",Grades!$I:$I,"="&amp;_xlfn.MINIFS(Grades!$I:$I,Grades!$A:$A,"="&amp;$A507))/COUNTIFS(Grades!P:P,"&lt;&gt;BAD",Grades!P:P,"&lt;&gt;DRP",Grades!P:P,"&lt;&gt;CVL",Grades!$A:$A,"="&amp;Alumn_Filtered!$A507,Grades!$J:$J,"=2",Grades!$I:$I,"="&amp;_xlfn.MINIFS(Grades!$I:$I,Grades!$A:$A,"="&amp;$A507)),0)</f>
        <v>0.53095238095238095</v>
      </c>
      <c r="AA507" s="28">
        <f t="shared" si="119"/>
        <v>-6.3492063492063489E-2</v>
      </c>
      <c r="AB507">
        <f t="shared" ca="1" si="113"/>
        <v>19</v>
      </c>
      <c r="AC507" t="str">
        <f>LEFT(VLOOKUP($A507,Ingresos!$C:$X,5,FALSE),1)</f>
        <v>S</v>
      </c>
      <c r="AD507">
        <f t="shared" si="120"/>
        <v>1</v>
      </c>
      <c r="AE507" t="str">
        <f>LEFT(VLOOKUP($A507,Ingresos!$C:$X,6,FALSE),1)</f>
        <v>R</v>
      </c>
      <c r="AF507">
        <f t="shared" si="121"/>
        <v>1</v>
      </c>
      <c r="AG507">
        <f>VLOOKUP($A507,Ingresos!$C:$X,9,FALSE)</f>
        <v>486</v>
      </c>
      <c r="AH507" s="28">
        <f t="shared" si="122"/>
        <v>0.45056726094003241</v>
      </c>
      <c r="AI507">
        <f>VLOOKUP($A507,Ingresos!$C:$X,10,FALSE)</f>
        <v>486</v>
      </c>
      <c r="AJ507" s="28">
        <f t="shared" si="123"/>
        <v>0.45056726094003241</v>
      </c>
      <c r="AK507">
        <f>VLOOKUP($A507,Ingresos!$C:$X,11,FALSE)</f>
        <v>459</v>
      </c>
      <c r="AL507" s="28">
        <f t="shared" si="124"/>
        <v>0.40680713128038898</v>
      </c>
      <c r="AM507">
        <f>VLOOKUP($A507,Ingresos!$C:$X,12,FALSE)</f>
        <v>546</v>
      </c>
      <c r="AN507" s="28">
        <f t="shared" si="125"/>
        <v>0.54781199351701781</v>
      </c>
      <c r="AO507" t="str">
        <f>VLOOKUP($A507,Ingresos!$C:$X,18,FALSE)</f>
        <v>RM</v>
      </c>
      <c r="AP507">
        <f t="shared" si="128"/>
        <v>13</v>
      </c>
      <c r="AQ507" t="str">
        <f>VLOOKUP($A507,Ingresos!$C:$X,19,FALSE)</f>
        <v>H1</v>
      </c>
      <c r="AR507">
        <f t="shared" si="126"/>
        <v>1</v>
      </c>
      <c r="AS507">
        <f>VLOOKUP($A507,Ingresos!$C:$X,22,FALSE)</f>
        <v>5</v>
      </c>
    </row>
    <row r="508" spans="1:45" x14ac:dyDescent="0.25">
      <c r="A508">
        <v>198580104</v>
      </c>
      <c r="B508">
        <f>IF((_xlfn.MAXIFS(Grades!$I:$I,Grades!$A:$A,"="&amp;$A508)-_xlfn.MINIFS(Grades!$I:$I,Grades!$A:$A,"="&amp;$A508))=0,0,1)</f>
        <v>0</v>
      </c>
      <c r="C508">
        <f>COUNTIFS(Grades!$A:$A,"="&amp;Alumn_Filtered!$A508,Grades!$J:$J,"=1",Grades!$I:$I,"="&amp;_xlfn.MINIFS(Grades!$I:$I,Grades!$A:$A,"="&amp;$A508))</f>
        <v>6</v>
      </c>
      <c r="D508">
        <f>COUNTIFS(Grades!$A:$A,"="&amp;Alumn_Filtered!$A508,Grades!$P:$P,"=DRP",Grades!$J:$J,"=1",Grades!$I:$I,"="&amp;_xlfn.MINIFS(Grades!$I:$I,Grades!$A:$A,"="&amp;$A508))</f>
        <v>6</v>
      </c>
      <c r="E508">
        <f>COUNTIFS(Grades!$A:$A,"="&amp;Alumn_Filtered!$A508,Grades!$P:$P,"=BAD",Grades!$J:$J,"=1",Grades!$I:$I,"="&amp;_xlfn.MINIFS(Grades!$I:$I,Grades!$A:$A,"="&amp;$A508))</f>
        <v>0</v>
      </c>
      <c r="F508">
        <f>COUNTIFS(Grades!$A:$A,"="&amp;Alumn_Filtered!$A508,Grades!$P:$P,"CVL",Grades!$J:$J,"=1",Grades!$I:$I,"="&amp;_xlfn.MINIFS(Grades!$I:$I,Grades!$A:$A,"="&amp;$A508))</f>
        <v>0</v>
      </c>
      <c r="G508" s="30">
        <f t="shared" si="114"/>
        <v>0</v>
      </c>
      <c r="H508">
        <f>COUNTIFS(Grades!$A:$A,"="&amp;Alumn_Filtered!$A508,Grades!$J:$J,"=1",Grades!$P:$P,"&gt;=0.5",Grades!$I:$I,"="&amp;_xlfn.MINIFS(Grades!$I:$I,Grades!$A:$A,"="&amp;$A508))</f>
        <v>0</v>
      </c>
      <c r="I508" s="28">
        <f t="shared" si="115"/>
        <v>0</v>
      </c>
      <c r="J508">
        <f>COUNTIFS(Grades!$A:$A,"="&amp;Alumn_Filtered!$A508,Grades!$J:$J,"=1",Grades!$P:$P,"&lt;0.5",Grades!$I:$I,"="&amp;_xlfn.MINIFS(Grades!$I:$I,Grades!$A:$A,"="&amp;$A508))</f>
        <v>0</v>
      </c>
      <c r="K508" s="28">
        <f t="shared" si="116"/>
        <v>0</v>
      </c>
      <c r="L508" s="28">
        <f>_xlfn.MAXIFS(Grades!$P:$P,Grades!$A:$A,"="&amp;Alumn_Filtered!$A508,Grades!$J:$J,"=1",Grades!$I:$I,"="&amp;_xlfn.MINIFS(Grades!$I:$I,Grades!$A:$A,"="&amp;$A508))</f>
        <v>0</v>
      </c>
      <c r="M508" s="28">
        <f>_xlfn.MINIFS(Grades!$P:$P,Grades!$A:$A,"="&amp;Alumn_Filtered!$A508,Grades!$J:$J,"=1",Grades!$I:$I,"="&amp;_xlfn.MINIFS(Grades!$I:$I,Grades!$A:$A,"="&amp;$A508))</f>
        <v>0</v>
      </c>
      <c r="N508" s="28">
        <f>IF(G508&lt;&gt;0,SUMIFS(Grades!$P:$P,Grades!$P:$P,"&gt;0",Grades!$A:$A,"="&amp;Alumn_Filtered!$A508,Grades!$J:$J,"=1",Grades!$I:$I,"="&amp;_xlfn.MINIFS(Grades!$I:$I,Grades!$A:$A,"="&amp;$A508))/COUNTIFS(Grades!P:P,"&lt;&gt;BAD",Grades!P:P,"&lt;&gt;DRP",Grades!P:P,"&lt;&gt;CVL",Grades!$A:$A,"="&amp;Alumn_Filtered!$A508,Grades!$J:$J,"=1",Grades!$I:$I,"="&amp;_xlfn.MINIFS(Grades!$I:$I,Grades!$A:$A,"="&amp;$A508)),0)</f>
        <v>0</v>
      </c>
      <c r="O508">
        <f>COUNTIFS(Grades!$A:$A,"="&amp;Alumn_Filtered!$A508,Grades!$J:$J,"=2",Grades!$I:$I,"="&amp;_xlfn.MINIFS(Grades!$I:$I,Grades!$A:$A,"="&amp;$A508))</f>
        <v>0</v>
      </c>
      <c r="P508">
        <f>COUNTIFS(Grades!$A:$A,"="&amp;Alumn_Filtered!$A508,Grades!$P:$P,"=DRP",Grades!$J:$J,"=2",Grades!$I:$I,"="&amp;_xlfn.MINIFS(Grades!$I:$I,Grades!$A:$A,"="&amp;$A508))</f>
        <v>0</v>
      </c>
      <c r="Q508">
        <f>COUNTIFS(Grades!$A:$A,"="&amp;Alumn_Filtered!$A508,Grades!$P:$P,"=BAD",Grades!$J:$J,"=2",Grades!$I:$I,"="&amp;_xlfn.MINIFS(Grades!$I:$I,Grades!$A:$A,"="&amp;$A508))</f>
        <v>0</v>
      </c>
      <c r="R508">
        <f>COUNTIFS(Grades!$A:$A,"="&amp;Alumn_Filtered!$A508,Grades!$P:$P,"CVL",Grades!$J:$J,"=2",Grades!$I:$I,"="&amp;_xlfn.MINIFS(Grades!$I:$I,Grades!$A:$A,"="&amp;$A508))</f>
        <v>0</v>
      </c>
      <c r="S508">
        <f t="shared" si="127"/>
        <v>0</v>
      </c>
      <c r="T508">
        <f>COUNTIFS(Grades!$A:$A,"="&amp;Alumn_Filtered!$A508,Grades!$J:$J,"=2",Grades!$P:$P,"&gt;=0.5",Grades!$I:$I,"="&amp;_xlfn.MINIFS(Grades!$I:$I,Grades!$A:$A,"="&amp;$A508))</f>
        <v>0</v>
      </c>
      <c r="U508" s="28">
        <f t="shared" si="117"/>
        <v>0</v>
      </c>
      <c r="V508">
        <f>COUNTIFS(Grades!$A:$A,"="&amp;Alumn_Filtered!$A508,Grades!$J:$J,"=2",Grades!$P:$P,"&lt;0.5",Grades!$I:$I,"="&amp;_xlfn.MINIFS(Grades!$I:$I,Grades!$A:$A,"="&amp;$A508))</f>
        <v>0</v>
      </c>
      <c r="W508" s="28">
        <f t="shared" si="118"/>
        <v>0</v>
      </c>
      <c r="X508" s="28">
        <f>_xlfn.MAXIFS(Grades!$P:$P,Grades!$A:$A,"="&amp;Alumn_Filtered!$A508,Grades!$J:$J,"=2",Grades!$I:$I,"="&amp;_xlfn.MINIFS(Grades!$I:$I,Grades!$A:$A,"="&amp;$A508))</f>
        <v>0</v>
      </c>
      <c r="Y508" s="28">
        <f>_xlfn.MINIFS(Grades!$P:$P,Grades!$A:$A,"="&amp;Alumn_Filtered!$A508,Grades!$J:$J,"=2",Grades!$I:$I,"="&amp;_xlfn.MINIFS(Grades!$I:$I,Grades!$A:$A,"="&amp;$A508))</f>
        <v>0</v>
      </c>
      <c r="Z508" s="28">
        <f>IF(S508&lt;&gt;0,SUMIFS(Grades!$P:$P,Grades!$P:$P,"&gt;0",Grades!$A:$A,"="&amp;Alumn_Filtered!$A508,Grades!$J:$J,"=2",Grades!$I:$I,"="&amp;_xlfn.MINIFS(Grades!$I:$I,Grades!$A:$A,"="&amp;$A508))/COUNTIFS(Grades!P:P,"&lt;&gt;BAD",Grades!P:P,"&lt;&gt;DRP",Grades!P:P,"&lt;&gt;CVL",Grades!$A:$A,"="&amp;Alumn_Filtered!$A508,Grades!$J:$J,"=2",Grades!$I:$I,"="&amp;_xlfn.MINIFS(Grades!$I:$I,Grades!$A:$A,"="&amp;$A508)),0)</f>
        <v>0</v>
      </c>
      <c r="AA508" s="28">
        <f t="shared" si="119"/>
        <v>0</v>
      </c>
      <c r="AB508">
        <f t="shared" ca="1" si="113"/>
        <v>19</v>
      </c>
      <c r="AC508" t="str">
        <f>LEFT(VLOOKUP($A508,Ingresos!$C:$X,5,FALSE),1)</f>
        <v>S</v>
      </c>
      <c r="AD508">
        <f t="shared" si="120"/>
        <v>1</v>
      </c>
      <c r="AE508" t="str">
        <f>LEFT(VLOOKUP($A508,Ingresos!$C:$X,6,FALSE),1)</f>
        <v>R</v>
      </c>
      <c r="AF508">
        <f t="shared" si="121"/>
        <v>1</v>
      </c>
      <c r="AG508">
        <f>VLOOKUP($A508,Ingresos!$C:$X,9,FALSE)</f>
        <v>528</v>
      </c>
      <c r="AH508" s="28">
        <f t="shared" si="122"/>
        <v>0.51863857374392219</v>
      </c>
      <c r="AI508">
        <f>VLOOKUP($A508,Ingresos!$C:$X,10,FALSE)</f>
        <v>528</v>
      </c>
      <c r="AJ508" s="28">
        <f t="shared" si="123"/>
        <v>0.51863857374392219</v>
      </c>
      <c r="AK508">
        <f>VLOOKUP($A508,Ingresos!$C:$X,11,FALSE)</f>
        <v>507</v>
      </c>
      <c r="AL508" s="28">
        <f t="shared" si="124"/>
        <v>0.4846029173419773</v>
      </c>
      <c r="AM508">
        <f>VLOOKUP($A508,Ingresos!$C:$X,12,FALSE)</f>
        <v>573</v>
      </c>
      <c r="AN508" s="28">
        <f t="shared" si="125"/>
        <v>0.5915721231766613</v>
      </c>
      <c r="AO508" t="str">
        <f>VLOOKUP($A508,Ingresos!$C:$X,18,FALSE)</f>
        <v>RM</v>
      </c>
      <c r="AP508">
        <f t="shared" si="128"/>
        <v>13</v>
      </c>
      <c r="AQ508" t="str">
        <f>VLOOKUP($A508,Ingresos!$C:$X,19,FALSE)</f>
        <v>H1</v>
      </c>
      <c r="AR508">
        <f t="shared" si="126"/>
        <v>1</v>
      </c>
      <c r="AS508">
        <f>VLOOKUP($A508,Ingresos!$C:$X,22,FALSE)</f>
        <v>10</v>
      </c>
    </row>
    <row r="509" spans="1:45" x14ac:dyDescent="0.25">
      <c r="A509">
        <v>198743666</v>
      </c>
      <c r="B509">
        <f>IF((_xlfn.MAXIFS(Grades!$I:$I,Grades!$A:$A,"="&amp;$A509)-_xlfn.MINIFS(Grades!$I:$I,Grades!$A:$A,"="&amp;$A509))=0,0,1)</f>
        <v>0</v>
      </c>
      <c r="C509">
        <f>COUNTIFS(Grades!$A:$A,"="&amp;Alumn_Filtered!$A509,Grades!$J:$J,"=1",Grades!$I:$I,"="&amp;_xlfn.MINIFS(Grades!$I:$I,Grades!$A:$A,"="&amp;$A509))</f>
        <v>6</v>
      </c>
      <c r="D509">
        <f>COUNTIFS(Grades!$A:$A,"="&amp;Alumn_Filtered!$A509,Grades!$P:$P,"=DRP",Grades!$J:$J,"=1",Grades!$I:$I,"="&amp;_xlfn.MINIFS(Grades!$I:$I,Grades!$A:$A,"="&amp;$A509))</f>
        <v>0</v>
      </c>
      <c r="E509">
        <f>COUNTIFS(Grades!$A:$A,"="&amp;Alumn_Filtered!$A509,Grades!$P:$P,"=BAD",Grades!$J:$J,"=1",Grades!$I:$I,"="&amp;_xlfn.MINIFS(Grades!$I:$I,Grades!$A:$A,"="&amp;$A509))</f>
        <v>0</v>
      </c>
      <c r="F509">
        <f>COUNTIFS(Grades!$A:$A,"="&amp;Alumn_Filtered!$A509,Grades!$P:$P,"CVL",Grades!$J:$J,"=1",Grades!$I:$I,"="&amp;_xlfn.MINIFS(Grades!$I:$I,Grades!$A:$A,"="&amp;$A509))</f>
        <v>0</v>
      </c>
      <c r="G509" s="30">
        <f t="shared" si="114"/>
        <v>6</v>
      </c>
      <c r="H509">
        <f>COUNTIFS(Grades!$A:$A,"="&amp;Alumn_Filtered!$A509,Grades!$J:$J,"=1",Grades!$P:$P,"&gt;=0.5",Grades!$I:$I,"="&amp;_xlfn.MINIFS(Grades!$I:$I,Grades!$A:$A,"="&amp;$A509))</f>
        <v>5</v>
      </c>
      <c r="I509" s="28">
        <f t="shared" si="115"/>
        <v>0.83333333333333337</v>
      </c>
      <c r="J509">
        <f>COUNTIFS(Grades!$A:$A,"="&amp;Alumn_Filtered!$A509,Grades!$J:$J,"=1",Grades!$P:$P,"&lt;0.5",Grades!$I:$I,"="&amp;_xlfn.MINIFS(Grades!$I:$I,Grades!$A:$A,"="&amp;$A509))</f>
        <v>1</v>
      </c>
      <c r="K509" s="28">
        <f t="shared" si="116"/>
        <v>0.16666666666666666</v>
      </c>
      <c r="L509" s="28">
        <f>_xlfn.MAXIFS(Grades!$P:$P,Grades!$A:$A,"="&amp;Alumn_Filtered!$A509,Grades!$J:$J,"=1",Grades!$I:$I,"="&amp;_xlfn.MINIFS(Grades!$I:$I,Grades!$A:$A,"="&amp;$A509))</f>
        <v>0.93333333333333324</v>
      </c>
      <c r="M509" s="28">
        <f>_xlfn.MINIFS(Grades!$P:$P,Grades!$A:$A,"="&amp;Alumn_Filtered!$A509,Grades!$J:$J,"=1",Grades!$I:$I,"="&amp;_xlfn.MINIFS(Grades!$I:$I,Grades!$A:$A,"="&amp;$A509))</f>
        <v>0.3</v>
      </c>
      <c r="N509" s="28">
        <f>IF(G509&lt;&gt;0,SUMIFS(Grades!$P:$P,Grades!$P:$P,"&gt;0",Grades!$A:$A,"="&amp;Alumn_Filtered!$A509,Grades!$J:$J,"=1",Grades!$I:$I,"="&amp;_xlfn.MINIFS(Grades!$I:$I,Grades!$A:$A,"="&amp;$A509))/COUNTIFS(Grades!P:P,"&lt;&gt;BAD",Grades!P:P,"&lt;&gt;DRP",Grades!P:P,"&lt;&gt;CVL",Grades!$A:$A,"="&amp;Alumn_Filtered!$A509,Grades!$J:$J,"=1",Grades!$I:$I,"="&amp;_xlfn.MINIFS(Grades!$I:$I,Grades!$A:$A,"="&amp;$A509)),0)</f>
        <v>0.63333333333333341</v>
      </c>
      <c r="O509">
        <f>COUNTIFS(Grades!$A:$A,"="&amp;Alumn_Filtered!$A509,Grades!$J:$J,"=2",Grades!$I:$I,"="&amp;_xlfn.MINIFS(Grades!$I:$I,Grades!$A:$A,"="&amp;$A509))</f>
        <v>7</v>
      </c>
      <c r="P509">
        <f>COUNTIFS(Grades!$A:$A,"="&amp;Alumn_Filtered!$A509,Grades!$P:$P,"=DRP",Grades!$J:$J,"=2",Grades!$I:$I,"="&amp;_xlfn.MINIFS(Grades!$I:$I,Grades!$A:$A,"="&amp;$A509))</f>
        <v>1</v>
      </c>
      <c r="Q509">
        <f>COUNTIFS(Grades!$A:$A,"="&amp;Alumn_Filtered!$A509,Grades!$P:$P,"=BAD",Grades!$J:$J,"=2",Grades!$I:$I,"="&amp;_xlfn.MINIFS(Grades!$I:$I,Grades!$A:$A,"="&amp;$A509))</f>
        <v>4</v>
      </c>
      <c r="R509">
        <f>COUNTIFS(Grades!$A:$A,"="&amp;Alumn_Filtered!$A509,Grades!$P:$P,"CVL",Grades!$J:$J,"=2",Grades!$I:$I,"="&amp;_xlfn.MINIFS(Grades!$I:$I,Grades!$A:$A,"="&amp;$A509))</f>
        <v>0</v>
      </c>
      <c r="S509">
        <f t="shared" si="127"/>
        <v>2</v>
      </c>
      <c r="T509">
        <f>COUNTIFS(Grades!$A:$A,"="&amp;Alumn_Filtered!$A509,Grades!$J:$J,"=2",Grades!$P:$P,"&gt;=0.5",Grades!$I:$I,"="&amp;_xlfn.MINIFS(Grades!$I:$I,Grades!$A:$A,"="&amp;$A509))</f>
        <v>2</v>
      </c>
      <c r="U509" s="28">
        <f t="shared" si="117"/>
        <v>1</v>
      </c>
      <c r="V509">
        <f>COUNTIFS(Grades!$A:$A,"="&amp;Alumn_Filtered!$A509,Grades!$J:$J,"=2",Grades!$P:$P,"&lt;0.5",Grades!$I:$I,"="&amp;_xlfn.MINIFS(Grades!$I:$I,Grades!$A:$A,"="&amp;$A509))</f>
        <v>0</v>
      </c>
      <c r="W509" s="28">
        <f t="shared" si="118"/>
        <v>0</v>
      </c>
      <c r="X509" s="28">
        <f>_xlfn.MAXIFS(Grades!$P:$P,Grades!$A:$A,"="&amp;Alumn_Filtered!$A509,Grades!$J:$J,"=2",Grades!$I:$I,"="&amp;_xlfn.MINIFS(Grades!$I:$I,Grades!$A:$A,"="&amp;$A509))</f>
        <v>0.8666666666666667</v>
      </c>
      <c r="Y509" s="28">
        <f>_xlfn.MINIFS(Grades!$P:$P,Grades!$A:$A,"="&amp;Alumn_Filtered!$A509,Grades!$J:$J,"=2",Grades!$I:$I,"="&amp;_xlfn.MINIFS(Grades!$I:$I,Grades!$A:$A,"="&amp;$A509))</f>
        <v>0.6333333333333333</v>
      </c>
      <c r="Z509" s="28">
        <f>IF(S509&lt;&gt;0,SUMIFS(Grades!$P:$P,Grades!$P:$P,"&gt;0",Grades!$A:$A,"="&amp;Alumn_Filtered!$A509,Grades!$J:$J,"=2",Grades!$I:$I,"="&amp;_xlfn.MINIFS(Grades!$I:$I,Grades!$A:$A,"="&amp;$A509))/COUNTIFS(Grades!P:P,"&lt;&gt;BAD",Grades!P:P,"&lt;&gt;DRP",Grades!P:P,"&lt;&gt;CVL",Grades!$A:$A,"="&amp;Alumn_Filtered!$A509,Grades!$J:$J,"=2",Grades!$I:$I,"="&amp;_xlfn.MINIFS(Grades!$I:$I,Grades!$A:$A,"="&amp;$A509)),0)</f>
        <v>0.75</v>
      </c>
      <c r="AA509" s="28">
        <f t="shared" si="119"/>
        <v>0.11666666666666659</v>
      </c>
      <c r="AB509">
        <f t="shared" ca="1" si="113"/>
        <v>19</v>
      </c>
      <c r="AC509" t="str">
        <f>LEFT(VLOOKUP($A509,Ingresos!$C:$X,5,FALSE),1)</f>
        <v>S</v>
      </c>
      <c r="AD509">
        <f t="shared" si="120"/>
        <v>1</v>
      </c>
      <c r="AE509" t="str">
        <f>LEFT(VLOOKUP($A509,Ingresos!$C:$X,6,FALSE),1)</f>
        <v>R</v>
      </c>
      <c r="AF509">
        <f t="shared" si="121"/>
        <v>1</v>
      </c>
      <c r="AG509">
        <f>VLOOKUP($A509,Ingresos!$C:$X,9,FALSE)</f>
        <v>589</v>
      </c>
      <c r="AH509" s="28">
        <f t="shared" si="122"/>
        <v>0.61750405186385737</v>
      </c>
      <c r="AI509">
        <f>VLOOKUP($A509,Ingresos!$C:$X,10,FALSE)</f>
        <v>602</v>
      </c>
      <c r="AJ509" s="28">
        <f t="shared" si="123"/>
        <v>0.63857374392220423</v>
      </c>
      <c r="AK509">
        <f>VLOOKUP($A509,Ingresos!$C:$X,11,FALSE)</f>
        <v>746</v>
      </c>
      <c r="AL509" s="28">
        <f t="shared" si="124"/>
        <v>0.8719611021069692</v>
      </c>
      <c r="AM509">
        <f>VLOOKUP($A509,Ingresos!$C:$X,12,FALSE)</f>
        <v>677</v>
      </c>
      <c r="AN509" s="28">
        <f t="shared" si="125"/>
        <v>0.76012965964343593</v>
      </c>
      <c r="AO509" t="str">
        <f>VLOOKUP($A509,Ingresos!$C:$X,18,FALSE)</f>
        <v>VI</v>
      </c>
      <c r="AP509">
        <f t="shared" si="128"/>
        <v>6</v>
      </c>
      <c r="AQ509" t="str">
        <f>VLOOKUP($A509,Ingresos!$C:$X,19,FALSE)</f>
        <v>H1</v>
      </c>
      <c r="AR509">
        <f t="shared" si="126"/>
        <v>1</v>
      </c>
      <c r="AS509">
        <f>VLOOKUP($A509,Ingresos!$C:$X,22,FALSE)</f>
        <v>5</v>
      </c>
    </row>
    <row r="510" spans="1:45" x14ac:dyDescent="0.25">
      <c r="A510">
        <v>198746185</v>
      </c>
      <c r="B510">
        <f>IF((_xlfn.MAXIFS(Grades!$I:$I,Grades!$A:$A,"="&amp;$A510)-_xlfn.MINIFS(Grades!$I:$I,Grades!$A:$A,"="&amp;$A510))=0,0,1)</f>
        <v>1</v>
      </c>
      <c r="C510">
        <f>COUNTIFS(Grades!$A:$A,"="&amp;Alumn_Filtered!$A510,Grades!$J:$J,"=1",Grades!$I:$I,"="&amp;_xlfn.MINIFS(Grades!$I:$I,Grades!$A:$A,"="&amp;$A510))</f>
        <v>6</v>
      </c>
      <c r="D510">
        <f>COUNTIFS(Grades!$A:$A,"="&amp;Alumn_Filtered!$A510,Grades!$P:$P,"=DRP",Grades!$J:$J,"=1",Grades!$I:$I,"="&amp;_xlfn.MINIFS(Grades!$I:$I,Grades!$A:$A,"="&amp;$A510))</f>
        <v>0</v>
      </c>
      <c r="E510">
        <f>COUNTIFS(Grades!$A:$A,"="&amp;Alumn_Filtered!$A510,Grades!$P:$P,"=BAD",Grades!$J:$J,"=1",Grades!$I:$I,"="&amp;_xlfn.MINIFS(Grades!$I:$I,Grades!$A:$A,"="&amp;$A510))</f>
        <v>0</v>
      </c>
      <c r="F510">
        <f>COUNTIFS(Grades!$A:$A,"="&amp;Alumn_Filtered!$A510,Grades!$P:$P,"CVL",Grades!$J:$J,"=1",Grades!$I:$I,"="&amp;_xlfn.MINIFS(Grades!$I:$I,Grades!$A:$A,"="&amp;$A510))</f>
        <v>0</v>
      </c>
      <c r="G510" s="30">
        <f t="shared" si="114"/>
        <v>6</v>
      </c>
      <c r="H510">
        <f>COUNTIFS(Grades!$A:$A,"="&amp;Alumn_Filtered!$A510,Grades!$J:$J,"=1",Grades!$P:$P,"&gt;=0.5",Grades!$I:$I,"="&amp;_xlfn.MINIFS(Grades!$I:$I,Grades!$A:$A,"="&amp;$A510))</f>
        <v>6</v>
      </c>
      <c r="I510" s="28">
        <f t="shared" si="115"/>
        <v>1</v>
      </c>
      <c r="J510">
        <f>COUNTIFS(Grades!$A:$A,"="&amp;Alumn_Filtered!$A510,Grades!$J:$J,"=1",Grades!$P:$P,"&lt;0.5",Grades!$I:$I,"="&amp;_xlfn.MINIFS(Grades!$I:$I,Grades!$A:$A,"="&amp;$A510))</f>
        <v>0</v>
      </c>
      <c r="K510" s="28">
        <f t="shared" si="116"/>
        <v>0</v>
      </c>
      <c r="L510" s="28">
        <f>_xlfn.MAXIFS(Grades!$P:$P,Grades!$A:$A,"="&amp;Alumn_Filtered!$A510,Grades!$J:$J,"=1",Grades!$I:$I,"="&amp;_xlfn.MINIFS(Grades!$I:$I,Grades!$A:$A,"="&amp;$A510))</f>
        <v>0.78333333333333333</v>
      </c>
      <c r="M510" s="28">
        <f>_xlfn.MINIFS(Grades!$P:$P,Grades!$A:$A,"="&amp;Alumn_Filtered!$A510,Grades!$J:$J,"=1",Grades!$I:$I,"="&amp;_xlfn.MINIFS(Grades!$I:$I,Grades!$A:$A,"="&amp;$A510))</f>
        <v>0.6166666666666667</v>
      </c>
      <c r="N510" s="28">
        <f>IF(G510&lt;&gt;0,SUMIFS(Grades!$P:$P,Grades!$P:$P,"&gt;0",Grades!$A:$A,"="&amp;Alumn_Filtered!$A510,Grades!$J:$J,"=1",Grades!$I:$I,"="&amp;_xlfn.MINIFS(Grades!$I:$I,Grades!$A:$A,"="&amp;$A510))/COUNTIFS(Grades!P:P,"&lt;&gt;BAD",Grades!P:P,"&lt;&gt;DRP",Grades!P:P,"&lt;&gt;CVL",Grades!$A:$A,"="&amp;Alumn_Filtered!$A510,Grades!$J:$J,"=1",Grades!$I:$I,"="&amp;_xlfn.MINIFS(Grades!$I:$I,Grades!$A:$A,"="&amp;$A510)),0)</f>
        <v>0.72222222222222221</v>
      </c>
      <c r="O510">
        <f>COUNTIFS(Grades!$A:$A,"="&amp;Alumn_Filtered!$A510,Grades!$J:$J,"=2",Grades!$I:$I,"="&amp;_xlfn.MINIFS(Grades!$I:$I,Grades!$A:$A,"="&amp;$A510))</f>
        <v>6</v>
      </c>
      <c r="P510">
        <f>COUNTIFS(Grades!$A:$A,"="&amp;Alumn_Filtered!$A510,Grades!$P:$P,"=DRP",Grades!$J:$J,"=2",Grades!$I:$I,"="&amp;_xlfn.MINIFS(Grades!$I:$I,Grades!$A:$A,"="&amp;$A510))</f>
        <v>0</v>
      </c>
      <c r="Q510">
        <f>COUNTIFS(Grades!$A:$A,"="&amp;Alumn_Filtered!$A510,Grades!$P:$P,"=BAD",Grades!$J:$J,"=2",Grades!$I:$I,"="&amp;_xlfn.MINIFS(Grades!$I:$I,Grades!$A:$A,"="&amp;$A510))</f>
        <v>0</v>
      </c>
      <c r="R510">
        <f>COUNTIFS(Grades!$A:$A,"="&amp;Alumn_Filtered!$A510,Grades!$P:$P,"CVL",Grades!$J:$J,"=2",Grades!$I:$I,"="&amp;_xlfn.MINIFS(Grades!$I:$I,Grades!$A:$A,"="&amp;$A510))</f>
        <v>0</v>
      </c>
      <c r="S510">
        <f t="shared" si="127"/>
        <v>6</v>
      </c>
      <c r="T510">
        <f>COUNTIFS(Grades!$A:$A,"="&amp;Alumn_Filtered!$A510,Grades!$J:$J,"=2",Grades!$P:$P,"&gt;=0.5",Grades!$I:$I,"="&amp;_xlfn.MINIFS(Grades!$I:$I,Grades!$A:$A,"="&amp;$A510))</f>
        <v>6</v>
      </c>
      <c r="U510" s="28">
        <f t="shared" si="117"/>
        <v>1</v>
      </c>
      <c r="V510">
        <f>COUNTIFS(Grades!$A:$A,"="&amp;Alumn_Filtered!$A510,Grades!$J:$J,"=2",Grades!$P:$P,"&lt;0.5",Grades!$I:$I,"="&amp;_xlfn.MINIFS(Grades!$I:$I,Grades!$A:$A,"="&amp;$A510))</f>
        <v>0</v>
      </c>
      <c r="W510" s="28">
        <f t="shared" si="118"/>
        <v>0</v>
      </c>
      <c r="X510" s="28">
        <f>_xlfn.MAXIFS(Grades!$P:$P,Grades!$A:$A,"="&amp;Alumn_Filtered!$A510,Grades!$J:$J,"=2",Grades!$I:$I,"="&amp;_xlfn.MINIFS(Grades!$I:$I,Grades!$A:$A,"="&amp;$A510))</f>
        <v>0.9</v>
      </c>
      <c r="Y510" s="28">
        <f>_xlfn.MINIFS(Grades!$P:$P,Grades!$A:$A,"="&amp;Alumn_Filtered!$A510,Grades!$J:$J,"=2",Grades!$I:$I,"="&amp;_xlfn.MINIFS(Grades!$I:$I,Grades!$A:$A,"="&amp;$A510))</f>
        <v>0.5</v>
      </c>
      <c r="Z510" s="28">
        <f>IF(S510&lt;&gt;0,SUMIFS(Grades!$P:$P,Grades!$P:$P,"&gt;0",Grades!$A:$A,"="&amp;Alumn_Filtered!$A510,Grades!$J:$J,"=2",Grades!$I:$I,"="&amp;_xlfn.MINIFS(Grades!$I:$I,Grades!$A:$A,"="&amp;$A510))/COUNTIFS(Grades!P:P,"&lt;&gt;BAD",Grades!P:P,"&lt;&gt;DRP",Grades!P:P,"&lt;&gt;CVL",Grades!$A:$A,"="&amp;Alumn_Filtered!$A510,Grades!$J:$J,"=2",Grades!$I:$I,"="&amp;_xlfn.MINIFS(Grades!$I:$I,Grades!$A:$A,"="&amp;$A510)),0)</f>
        <v>0.67499999999999993</v>
      </c>
      <c r="AA510" s="28">
        <f t="shared" si="119"/>
        <v>-4.7222222222222276E-2</v>
      </c>
      <c r="AB510">
        <f t="shared" ca="1" si="113"/>
        <v>19</v>
      </c>
      <c r="AC510" t="str">
        <f>LEFT(VLOOKUP($A510,Ingresos!$C:$X,5,FALSE),1)</f>
        <v>S</v>
      </c>
      <c r="AD510">
        <f t="shared" si="120"/>
        <v>1</v>
      </c>
      <c r="AE510" t="str">
        <f>LEFT(VLOOKUP($A510,Ingresos!$C:$X,6,FALSE),1)</f>
        <v>R</v>
      </c>
      <c r="AF510">
        <f t="shared" si="121"/>
        <v>1</v>
      </c>
      <c r="AG510">
        <f>VLOOKUP($A510,Ingresos!$C:$X,9,FALSE)</f>
        <v>616</v>
      </c>
      <c r="AH510" s="28">
        <f t="shared" si="122"/>
        <v>0.66126418152350086</v>
      </c>
      <c r="AI510">
        <f>VLOOKUP($A510,Ingresos!$C:$X,10,FALSE)</f>
        <v>616</v>
      </c>
      <c r="AJ510" s="28">
        <f t="shared" si="123"/>
        <v>0.66126418152350086</v>
      </c>
      <c r="AK510">
        <f>VLOOKUP($A510,Ingresos!$C:$X,11,FALSE)</f>
        <v>486</v>
      </c>
      <c r="AL510" s="28">
        <f t="shared" si="124"/>
        <v>0.45056726094003241</v>
      </c>
      <c r="AM510">
        <f>VLOOKUP($A510,Ingresos!$C:$X,12,FALSE)</f>
        <v>641</v>
      </c>
      <c r="AN510" s="28">
        <f t="shared" si="125"/>
        <v>0.70178282009724469</v>
      </c>
      <c r="AO510" t="str">
        <f>VLOOKUP($A510,Ingresos!$C:$X,18,FALSE)</f>
        <v>VI</v>
      </c>
      <c r="AP510">
        <f t="shared" si="128"/>
        <v>6</v>
      </c>
      <c r="AQ510" t="str">
        <f>VLOOKUP($A510,Ingresos!$C:$X,19,FALSE)</f>
        <v>H1</v>
      </c>
      <c r="AR510">
        <f t="shared" si="126"/>
        <v>1</v>
      </c>
      <c r="AS510">
        <f>VLOOKUP($A510,Ingresos!$C:$X,22,FALSE)</f>
        <v>5</v>
      </c>
    </row>
    <row r="511" spans="1:45" x14ac:dyDescent="0.25">
      <c r="A511" t="s">
        <v>129</v>
      </c>
      <c r="B511">
        <f>IF((_xlfn.MAXIFS(Grades!$I:$I,Grades!$A:$A,"="&amp;$A511)-_xlfn.MINIFS(Grades!$I:$I,Grades!$A:$A,"="&amp;$A511))=0,0,1)</f>
        <v>1</v>
      </c>
      <c r="C511">
        <f>COUNTIFS(Grades!$A:$A,"="&amp;Alumn_Filtered!$A511,Grades!$J:$J,"=1",Grades!$I:$I,"="&amp;_xlfn.MINIFS(Grades!$I:$I,Grades!$A:$A,"="&amp;$A511))</f>
        <v>6</v>
      </c>
      <c r="D511">
        <f>COUNTIFS(Grades!$A:$A,"="&amp;Alumn_Filtered!$A511,Grades!$P:$P,"=DRP",Grades!$J:$J,"=1",Grades!$I:$I,"="&amp;_xlfn.MINIFS(Grades!$I:$I,Grades!$A:$A,"="&amp;$A511))</f>
        <v>0</v>
      </c>
      <c r="E511">
        <f>COUNTIFS(Grades!$A:$A,"="&amp;Alumn_Filtered!$A511,Grades!$P:$P,"=BAD",Grades!$J:$J,"=1",Grades!$I:$I,"="&amp;_xlfn.MINIFS(Grades!$I:$I,Grades!$A:$A,"="&amp;$A511))</f>
        <v>0</v>
      </c>
      <c r="F511">
        <f>COUNTIFS(Grades!$A:$A,"="&amp;Alumn_Filtered!$A511,Grades!$P:$P,"CVL",Grades!$J:$J,"=1",Grades!$I:$I,"="&amp;_xlfn.MINIFS(Grades!$I:$I,Grades!$A:$A,"="&amp;$A511))</f>
        <v>0</v>
      </c>
      <c r="G511" s="30">
        <f t="shared" si="114"/>
        <v>6</v>
      </c>
      <c r="H511">
        <f>COUNTIFS(Grades!$A:$A,"="&amp;Alumn_Filtered!$A511,Grades!$J:$J,"=1",Grades!$P:$P,"&gt;=0.5",Grades!$I:$I,"="&amp;_xlfn.MINIFS(Grades!$I:$I,Grades!$A:$A,"="&amp;$A511))</f>
        <v>6</v>
      </c>
      <c r="I511" s="28">
        <f t="shared" si="115"/>
        <v>1</v>
      </c>
      <c r="J511">
        <f>COUNTIFS(Grades!$A:$A,"="&amp;Alumn_Filtered!$A511,Grades!$J:$J,"=1",Grades!$P:$P,"&lt;0.5",Grades!$I:$I,"="&amp;_xlfn.MINIFS(Grades!$I:$I,Grades!$A:$A,"="&amp;$A511))</f>
        <v>0</v>
      </c>
      <c r="K511" s="28">
        <f t="shared" si="116"/>
        <v>0</v>
      </c>
      <c r="L511" s="28">
        <f>_xlfn.MAXIFS(Grades!$P:$P,Grades!$A:$A,"="&amp;Alumn_Filtered!$A511,Grades!$J:$J,"=1",Grades!$I:$I,"="&amp;_xlfn.MINIFS(Grades!$I:$I,Grades!$A:$A,"="&amp;$A511))</f>
        <v>0.8666666666666667</v>
      </c>
      <c r="M511" s="28">
        <f>_xlfn.MINIFS(Grades!$P:$P,Grades!$A:$A,"="&amp;Alumn_Filtered!$A511,Grades!$J:$J,"=1",Grades!$I:$I,"="&amp;_xlfn.MINIFS(Grades!$I:$I,Grades!$A:$A,"="&amp;$A511))</f>
        <v>0.5</v>
      </c>
      <c r="N511" s="28">
        <f>IF(G511&lt;&gt;0,SUMIFS(Grades!$P:$P,Grades!$P:$P,"&gt;0",Grades!$A:$A,"="&amp;Alumn_Filtered!$A511,Grades!$J:$J,"=1",Grades!$I:$I,"="&amp;_xlfn.MINIFS(Grades!$I:$I,Grades!$A:$A,"="&amp;$A511))/COUNTIFS(Grades!P:P,"&lt;&gt;BAD",Grades!P:P,"&lt;&gt;DRP",Grades!P:P,"&lt;&gt;CVL",Grades!$A:$A,"="&amp;Alumn_Filtered!$A511,Grades!$J:$J,"=1",Grades!$I:$I,"="&amp;_xlfn.MINIFS(Grades!$I:$I,Grades!$A:$A,"="&amp;$A511)),0)</f>
        <v>0.68888888888888877</v>
      </c>
      <c r="O511">
        <f>COUNTIFS(Grades!$A:$A,"="&amp;Alumn_Filtered!$A511,Grades!$J:$J,"=2",Grades!$I:$I,"="&amp;_xlfn.MINIFS(Grades!$I:$I,Grades!$A:$A,"="&amp;$A511))</f>
        <v>9</v>
      </c>
      <c r="P511">
        <f>COUNTIFS(Grades!$A:$A,"="&amp;Alumn_Filtered!$A511,Grades!$P:$P,"=DRP",Grades!$J:$J,"=2",Grades!$I:$I,"="&amp;_xlfn.MINIFS(Grades!$I:$I,Grades!$A:$A,"="&amp;$A511))</f>
        <v>2</v>
      </c>
      <c r="Q511">
        <f>COUNTIFS(Grades!$A:$A,"="&amp;Alumn_Filtered!$A511,Grades!$P:$P,"=BAD",Grades!$J:$J,"=2",Grades!$I:$I,"="&amp;_xlfn.MINIFS(Grades!$I:$I,Grades!$A:$A,"="&amp;$A511))</f>
        <v>0</v>
      </c>
      <c r="R511">
        <f>COUNTIFS(Grades!$A:$A,"="&amp;Alumn_Filtered!$A511,Grades!$P:$P,"CVL",Grades!$J:$J,"=2",Grades!$I:$I,"="&amp;_xlfn.MINIFS(Grades!$I:$I,Grades!$A:$A,"="&amp;$A511))</f>
        <v>0</v>
      </c>
      <c r="S511">
        <f t="shared" si="127"/>
        <v>7</v>
      </c>
      <c r="T511">
        <f>COUNTIFS(Grades!$A:$A,"="&amp;Alumn_Filtered!$A511,Grades!$J:$J,"=2",Grades!$P:$P,"&gt;=0.5",Grades!$I:$I,"="&amp;_xlfn.MINIFS(Grades!$I:$I,Grades!$A:$A,"="&amp;$A511))</f>
        <v>4</v>
      </c>
      <c r="U511" s="28">
        <f t="shared" si="117"/>
        <v>0.5714285714285714</v>
      </c>
      <c r="V511">
        <f>COUNTIFS(Grades!$A:$A,"="&amp;Alumn_Filtered!$A511,Grades!$J:$J,"=2",Grades!$P:$P,"&lt;0.5",Grades!$I:$I,"="&amp;_xlfn.MINIFS(Grades!$I:$I,Grades!$A:$A,"="&amp;$A511))</f>
        <v>3</v>
      </c>
      <c r="W511" s="28">
        <f t="shared" si="118"/>
        <v>0.42857142857142855</v>
      </c>
      <c r="X511" s="28">
        <f>_xlfn.MAXIFS(Grades!$P:$P,Grades!$A:$A,"="&amp;Alumn_Filtered!$A511,Grades!$J:$J,"=2",Grades!$I:$I,"="&amp;_xlfn.MINIFS(Grades!$I:$I,Grades!$A:$A,"="&amp;$A511))</f>
        <v>0.68333333333333324</v>
      </c>
      <c r="Y511" s="28">
        <f>_xlfn.MINIFS(Grades!$P:$P,Grades!$A:$A,"="&amp;Alumn_Filtered!$A511,Grades!$J:$J,"=2",Grades!$I:$I,"="&amp;_xlfn.MINIFS(Grades!$I:$I,Grades!$A:$A,"="&amp;$A511))</f>
        <v>0.3</v>
      </c>
      <c r="Z511" s="28">
        <f>IF(S511&lt;&gt;0,SUMIFS(Grades!$P:$P,Grades!$P:$P,"&gt;0",Grades!$A:$A,"="&amp;Alumn_Filtered!$A511,Grades!$J:$J,"=2",Grades!$I:$I,"="&amp;_xlfn.MINIFS(Grades!$I:$I,Grades!$A:$A,"="&amp;$A511))/COUNTIFS(Grades!P:P,"&lt;&gt;BAD",Grades!P:P,"&lt;&gt;DRP",Grades!P:P,"&lt;&gt;CVL",Grades!$A:$A,"="&amp;Alumn_Filtered!$A511,Grades!$J:$J,"=2",Grades!$I:$I,"="&amp;_xlfn.MINIFS(Grades!$I:$I,Grades!$A:$A,"="&amp;$A511)),0)</f>
        <v>0.50714285714285712</v>
      </c>
      <c r="AA511" s="28">
        <f t="shared" si="119"/>
        <v>-0.18174603174603166</v>
      </c>
      <c r="AB511">
        <f t="shared" ca="1" si="113"/>
        <v>19</v>
      </c>
      <c r="AC511" t="str">
        <f>LEFT(VLOOKUP($A511,Ingresos!$C:$X,5,FALSE),1)</f>
        <v>S</v>
      </c>
      <c r="AD511">
        <f t="shared" si="120"/>
        <v>1</v>
      </c>
      <c r="AE511" t="str">
        <f>LEFT(VLOOKUP($A511,Ingresos!$C:$X,6,FALSE),1)</f>
        <v>R</v>
      </c>
      <c r="AF511">
        <f t="shared" si="121"/>
        <v>1</v>
      </c>
      <c r="AG511">
        <f>VLOOKUP($A511,Ingresos!$C:$X,9,FALSE)</f>
        <v>517</v>
      </c>
      <c r="AH511" s="28">
        <f t="shared" si="122"/>
        <v>0.50081037277147489</v>
      </c>
      <c r="AI511">
        <f>VLOOKUP($A511,Ingresos!$C:$X,10,FALSE)</f>
        <v>517</v>
      </c>
      <c r="AJ511" s="28">
        <f t="shared" si="123"/>
        <v>0.50081037277147489</v>
      </c>
      <c r="AK511">
        <f>VLOOKUP($A511,Ingresos!$C:$X,11,FALSE)</f>
        <v>529</v>
      </c>
      <c r="AL511" s="28">
        <f t="shared" si="124"/>
        <v>0.52025931928687197</v>
      </c>
      <c r="AM511">
        <f>VLOOKUP($A511,Ingresos!$C:$X,12,FALSE)</f>
        <v>552</v>
      </c>
      <c r="AN511" s="28">
        <f t="shared" si="125"/>
        <v>0.55753646677471635</v>
      </c>
      <c r="AO511" t="str">
        <f>VLOOKUP($A511,Ingresos!$C:$X,18,FALSE)</f>
        <v>RM</v>
      </c>
      <c r="AP511">
        <f t="shared" si="128"/>
        <v>13</v>
      </c>
      <c r="AQ511" t="str">
        <f>VLOOKUP($A511,Ingresos!$C:$X,19,FALSE)</f>
        <v>H1</v>
      </c>
      <c r="AR511">
        <f t="shared" si="126"/>
        <v>1</v>
      </c>
      <c r="AS511">
        <f>VLOOKUP($A511,Ingresos!$C:$X,22,FALSE)</f>
        <v>5</v>
      </c>
    </row>
    <row r="512" spans="1:45" x14ac:dyDescent="0.25">
      <c r="A512" t="s">
        <v>90</v>
      </c>
      <c r="B512">
        <f>IF((_xlfn.MAXIFS(Grades!$I:$I,Grades!$A:$A,"="&amp;$A512)-_xlfn.MINIFS(Grades!$I:$I,Grades!$A:$A,"="&amp;$A512))=0,0,1)</f>
        <v>1</v>
      </c>
      <c r="C512">
        <f>COUNTIFS(Grades!$A:$A,"="&amp;Alumn_Filtered!$A512,Grades!$J:$J,"=1",Grades!$I:$I,"="&amp;_xlfn.MINIFS(Grades!$I:$I,Grades!$A:$A,"="&amp;$A512))</f>
        <v>6</v>
      </c>
      <c r="D512">
        <f>COUNTIFS(Grades!$A:$A,"="&amp;Alumn_Filtered!$A512,Grades!$P:$P,"=DRP",Grades!$J:$J,"=1",Grades!$I:$I,"="&amp;_xlfn.MINIFS(Grades!$I:$I,Grades!$A:$A,"="&amp;$A512))</f>
        <v>0</v>
      </c>
      <c r="E512">
        <f>COUNTIFS(Grades!$A:$A,"="&amp;Alumn_Filtered!$A512,Grades!$P:$P,"=BAD",Grades!$J:$J,"=1",Grades!$I:$I,"="&amp;_xlfn.MINIFS(Grades!$I:$I,Grades!$A:$A,"="&amp;$A512))</f>
        <v>0</v>
      </c>
      <c r="F512">
        <f>COUNTIFS(Grades!$A:$A,"="&amp;Alumn_Filtered!$A512,Grades!$P:$P,"CVL",Grades!$J:$J,"=1",Grades!$I:$I,"="&amp;_xlfn.MINIFS(Grades!$I:$I,Grades!$A:$A,"="&amp;$A512))</f>
        <v>0</v>
      </c>
      <c r="G512" s="30">
        <f t="shared" si="114"/>
        <v>6</v>
      </c>
      <c r="H512">
        <f>COUNTIFS(Grades!$A:$A,"="&amp;Alumn_Filtered!$A512,Grades!$J:$J,"=1",Grades!$P:$P,"&gt;=0.5",Grades!$I:$I,"="&amp;_xlfn.MINIFS(Grades!$I:$I,Grades!$A:$A,"="&amp;$A512))</f>
        <v>3</v>
      </c>
      <c r="I512" s="28">
        <f t="shared" si="115"/>
        <v>0.5</v>
      </c>
      <c r="J512">
        <f>COUNTIFS(Grades!$A:$A,"="&amp;Alumn_Filtered!$A512,Grades!$J:$J,"=1",Grades!$P:$P,"&lt;0.5",Grades!$I:$I,"="&amp;_xlfn.MINIFS(Grades!$I:$I,Grades!$A:$A,"="&amp;$A512))</f>
        <v>3</v>
      </c>
      <c r="K512" s="28">
        <f t="shared" si="116"/>
        <v>0.5</v>
      </c>
      <c r="L512" s="28">
        <f>_xlfn.MAXIFS(Grades!$P:$P,Grades!$A:$A,"="&amp;Alumn_Filtered!$A512,Grades!$J:$J,"=1",Grades!$I:$I,"="&amp;_xlfn.MINIFS(Grades!$I:$I,Grades!$A:$A,"="&amp;$A512))</f>
        <v>0.78333333333333333</v>
      </c>
      <c r="M512" s="28">
        <f>_xlfn.MINIFS(Grades!$P:$P,Grades!$A:$A,"="&amp;Alumn_Filtered!$A512,Grades!$J:$J,"=1",Grades!$I:$I,"="&amp;_xlfn.MINIFS(Grades!$I:$I,Grades!$A:$A,"="&amp;$A512))</f>
        <v>0.31666666666666665</v>
      </c>
      <c r="N512" s="28">
        <f>IF(G512&lt;&gt;0,SUMIFS(Grades!$P:$P,Grades!$P:$P,"&gt;0",Grades!$A:$A,"="&amp;Alumn_Filtered!$A512,Grades!$J:$J,"=1",Grades!$I:$I,"="&amp;_xlfn.MINIFS(Grades!$I:$I,Grades!$A:$A,"="&amp;$A512))/COUNTIFS(Grades!P:P,"&lt;&gt;BAD",Grades!P:P,"&lt;&gt;DRP",Grades!P:P,"&lt;&gt;CVL",Grades!$A:$A,"="&amp;Alumn_Filtered!$A512,Grades!$J:$J,"=1",Grades!$I:$I,"="&amp;_xlfn.MINIFS(Grades!$I:$I,Grades!$A:$A,"="&amp;$A512)),0)</f>
        <v>0.46944444444444439</v>
      </c>
      <c r="O512">
        <f>COUNTIFS(Grades!$A:$A,"="&amp;Alumn_Filtered!$A512,Grades!$J:$J,"=2",Grades!$I:$I,"="&amp;_xlfn.MINIFS(Grades!$I:$I,Grades!$A:$A,"="&amp;$A512))</f>
        <v>6</v>
      </c>
      <c r="P512">
        <f>COUNTIFS(Grades!$A:$A,"="&amp;Alumn_Filtered!$A512,Grades!$P:$P,"=DRP",Grades!$J:$J,"=2",Grades!$I:$I,"="&amp;_xlfn.MINIFS(Grades!$I:$I,Grades!$A:$A,"="&amp;$A512))</f>
        <v>1</v>
      </c>
      <c r="Q512">
        <f>COUNTIFS(Grades!$A:$A,"="&amp;Alumn_Filtered!$A512,Grades!$P:$P,"=BAD",Grades!$J:$J,"=2",Grades!$I:$I,"="&amp;_xlfn.MINIFS(Grades!$I:$I,Grades!$A:$A,"="&amp;$A512))</f>
        <v>0</v>
      </c>
      <c r="R512">
        <f>COUNTIFS(Grades!$A:$A,"="&amp;Alumn_Filtered!$A512,Grades!$P:$P,"CVL",Grades!$J:$J,"=2",Grades!$I:$I,"="&amp;_xlfn.MINIFS(Grades!$I:$I,Grades!$A:$A,"="&amp;$A512))</f>
        <v>0</v>
      </c>
      <c r="S512">
        <f t="shared" si="127"/>
        <v>5</v>
      </c>
      <c r="T512">
        <f>COUNTIFS(Grades!$A:$A,"="&amp;Alumn_Filtered!$A512,Grades!$J:$J,"=2",Grades!$P:$P,"&gt;=0.5",Grades!$I:$I,"="&amp;_xlfn.MINIFS(Grades!$I:$I,Grades!$A:$A,"="&amp;$A512))</f>
        <v>0</v>
      </c>
      <c r="U512" s="28">
        <f t="shared" si="117"/>
        <v>0</v>
      </c>
      <c r="V512">
        <f>COUNTIFS(Grades!$A:$A,"="&amp;Alumn_Filtered!$A512,Grades!$J:$J,"=2",Grades!$P:$P,"&lt;0.5",Grades!$I:$I,"="&amp;_xlfn.MINIFS(Grades!$I:$I,Grades!$A:$A,"="&amp;$A512))</f>
        <v>5</v>
      </c>
      <c r="W512" s="28">
        <f t="shared" si="118"/>
        <v>1</v>
      </c>
      <c r="X512" s="28">
        <f>_xlfn.MAXIFS(Grades!$P:$P,Grades!$A:$A,"="&amp;Alumn_Filtered!$A512,Grades!$J:$J,"=2",Grades!$I:$I,"="&amp;_xlfn.MINIFS(Grades!$I:$I,Grades!$A:$A,"="&amp;$A512))</f>
        <v>0.41666666666666669</v>
      </c>
      <c r="Y512" s="28">
        <f>_xlfn.MINIFS(Grades!$P:$P,Grades!$A:$A,"="&amp;Alumn_Filtered!$A512,Grades!$J:$J,"=2",Grades!$I:$I,"="&amp;_xlfn.MINIFS(Grades!$I:$I,Grades!$A:$A,"="&amp;$A512))</f>
        <v>0.13333333333333333</v>
      </c>
      <c r="Z512" s="28">
        <f>IF(S512&lt;&gt;0,SUMIFS(Grades!$P:$P,Grades!$P:$P,"&gt;0",Grades!$A:$A,"="&amp;Alumn_Filtered!$A512,Grades!$J:$J,"=2",Grades!$I:$I,"="&amp;_xlfn.MINIFS(Grades!$I:$I,Grades!$A:$A,"="&amp;$A512))/COUNTIFS(Grades!P:P,"&lt;&gt;BAD",Grades!P:P,"&lt;&gt;DRP",Grades!P:P,"&lt;&gt;CVL",Grades!$A:$A,"="&amp;Alumn_Filtered!$A512,Grades!$J:$J,"=2",Grades!$I:$I,"="&amp;_xlfn.MINIFS(Grades!$I:$I,Grades!$A:$A,"="&amp;$A512)),0)</f>
        <v>0.30333333333333334</v>
      </c>
      <c r="AA512" s="28">
        <f t="shared" si="119"/>
        <v>-0.16611111111111104</v>
      </c>
      <c r="AB512">
        <f t="shared" ca="1" si="113"/>
        <v>19</v>
      </c>
      <c r="AC512" t="str">
        <f>LEFT(VLOOKUP($A512,Ingresos!$C:$X,5,FALSE),1)</f>
        <v>S</v>
      </c>
      <c r="AD512">
        <f t="shared" si="120"/>
        <v>1</v>
      </c>
      <c r="AE512" t="str">
        <f>LEFT(VLOOKUP($A512,Ingresos!$C:$X,6,FALSE),1)</f>
        <v>R</v>
      </c>
      <c r="AF512">
        <f t="shared" si="121"/>
        <v>1</v>
      </c>
      <c r="AG512">
        <f>VLOOKUP($A512,Ingresos!$C:$X,9,FALSE)</f>
        <v>482</v>
      </c>
      <c r="AH512" s="28">
        <f t="shared" si="122"/>
        <v>0.44408427876823336</v>
      </c>
      <c r="AI512">
        <f>VLOOKUP($A512,Ingresos!$C:$X,10,FALSE)</f>
        <v>486</v>
      </c>
      <c r="AJ512" s="28">
        <f t="shared" si="123"/>
        <v>0.45056726094003241</v>
      </c>
      <c r="AK512">
        <f>VLOOKUP($A512,Ingresos!$C:$X,11,FALSE)</f>
        <v>459</v>
      </c>
      <c r="AL512" s="28">
        <f t="shared" si="124"/>
        <v>0.40680713128038898</v>
      </c>
      <c r="AM512">
        <f>VLOOKUP($A512,Ingresos!$C:$X,12,FALSE)</f>
        <v>569</v>
      </c>
      <c r="AN512" s="28">
        <f t="shared" si="125"/>
        <v>0.5850891410048622</v>
      </c>
      <c r="AO512" t="str">
        <f>VLOOKUP($A512,Ingresos!$C:$X,18,FALSE)</f>
        <v>RM</v>
      </c>
      <c r="AP512">
        <f t="shared" si="128"/>
        <v>13</v>
      </c>
      <c r="AQ512" t="str">
        <f>VLOOKUP($A512,Ingresos!$C:$X,19,FALSE)</f>
        <v>H1</v>
      </c>
      <c r="AR512">
        <f t="shared" si="126"/>
        <v>1</v>
      </c>
      <c r="AS512">
        <f>VLOOKUP($A512,Ingresos!$C:$X,22,FALSE)</f>
        <v>5</v>
      </c>
    </row>
    <row r="513" spans="1:45" x14ac:dyDescent="0.25">
      <c r="A513">
        <v>198841501</v>
      </c>
      <c r="B513">
        <f>IF((_xlfn.MAXIFS(Grades!$I:$I,Grades!$A:$A,"="&amp;$A513)-_xlfn.MINIFS(Grades!$I:$I,Grades!$A:$A,"="&amp;$A513))=0,0,1)</f>
        <v>1</v>
      </c>
      <c r="C513">
        <f>COUNTIFS(Grades!$A:$A,"="&amp;Alumn_Filtered!$A513,Grades!$J:$J,"=1",Grades!$I:$I,"="&amp;_xlfn.MINIFS(Grades!$I:$I,Grades!$A:$A,"="&amp;$A513))</f>
        <v>6</v>
      </c>
      <c r="D513">
        <f>COUNTIFS(Grades!$A:$A,"="&amp;Alumn_Filtered!$A513,Grades!$P:$P,"=DRP",Grades!$J:$J,"=1",Grades!$I:$I,"="&amp;_xlfn.MINIFS(Grades!$I:$I,Grades!$A:$A,"="&amp;$A513))</f>
        <v>0</v>
      </c>
      <c r="E513">
        <f>COUNTIFS(Grades!$A:$A,"="&amp;Alumn_Filtered!$A513,Grades!$P:$P,"=BAD",Grades!$J:$J,"=1",Grades!$I:$I,"="&amp;_xlfn.MINIFS(Grades!$I:$I,Grades!$A:$A,"="&amp;$A513))</f>
        <v>0</v>
      </c>
      <c r="F513">
        <f>COUNTIFS(Grades!$A:$A,"="&amp;Alumn_Filtered!$A513,Grades!$P:$P,"CVL",Grades!$J:$J,"=1",Grades!$I:$I,"="&amp;_xlfn.MINIFS(Grades!$I:$I,Grades!$A:$A,"="&amp;$A513))</f>
        <v>0</v>
      </c>
      <c r="G513" s="30">
        <f t="shared" si="114"/>
        <v>6</v>
      </c>
      <c r="H513">
        <f>COUNTIFS(Grades!$A:$A,"="&amp;Alumn_Filtered!$A513,Grades!$J:$J,"=1",Grades!$P:$P,"&gt;=0.5",Grades!$I:$I,"="&amp;_xlfn.MINIFS(Grades!$I:$I,Grades!$A:$A,"="&amp;$A513))</f>
        <v>6</v>
      </c>
      <c r="I513" s="28">
        <f t="shared" si="115"/>
        <v>1</v>
      </c>
      <c r="J513">
        <f>COUNTIFS(Grades!$A:$A,"="&amp;Alumn_Filtered!$A513,Grades!$J:$J,"=1",Grades!$P:$P,"&lt;0.5",Grades!$I:$I,"="&amp;_xlfn.MINIFS(Grades!$I:$I,Grades!$A:$A,"="&amp;$A513))</f>
        <v>0</v>
      </c>
      <c r="K513" s="28">
        <f t="shared" si="116"/>
        <v>0</v>
      </c>
      <c r="L513" s="28">
        <f>_xlfn.MAXIFS(Grades!$P:$P,Grades!$A:$A,"="&amp;Alumn_Filtered!$A513,Grades!$J:$J,"=1",Grades!$I:$I,"="&amp;_xlfn.MINIFS(Grades!$I:$I,Grades!$A:$A,"="&amp;$A513))</f>
        <v>0.9</v>
      </c>
      <c r="M513" s="28">
        <f>_xlfn.MINIFS(Grades!$P:$P,Grades!$A:$A,"="&amp;Alumn_Filtered!$A513,Grades!$J:$J,"=1",Grades!$I:$I,"="&amp;_xlfn.MINIFS(Grades!$I:$I,Grades!$A:$A,"="&amp;$A513))</f>
        <v>0.51666666666666661</v>
      </c>
      <c r="N513" s="28">
        <f>IF(G513&lt;&gt;0,SUMIFS(Grades!$P:$P,Grades!$P:$P,"&gt;0",Grades!$A:$A,"="&amp;Alumn_Filtered!$A513,Grades!$J:$J,"=1",Grades!$I:$I,"="&amp;_xlfn.MINIFS(Grades!$I:$I,Grades!$A:$A,"="&amp;$A513))/COUNTIFS(Grades!P:P,"&lt;&gt;BAD",Grades!P:P,"&lt;&gt;DRP",Grades!P:P,"&lt;&gt;CVL",Grades!$A:$A,"="&amp;Alumn_Filtered!$A513,Grades!$J:$J,"=1",Grades!$I:$I,"="&amp;_xlfn.MINIFS(Grades!$I:$I,Grades!$A:$A,"="&amp;$A513)),0)</f>
        <v>0.74722222222222223</v>
      </c>
      <c r="O513">
        <f>COUNTIFS(Grades!$A:$A,"="&amp;Alumn_Filtered!$A513,Grades!$J:$J,"=2",Grades!$I:$I,"="&amp;_xlfn.MINIFS(Grades!$I:$I,Grades!$A:$A,"="&amp;$A513))</f>
        <v>8</v>
      </c>
      <c r="P513">
        <f>COUNTIFS(Grades!$A:$A,"="&amp;Alumn_Filtered!$A513,Grades!$P:$P,"=DRP",Grades!$J:$J,"=2",Grades!$I:$I,"="&amp;_xlfn.MINIFS(Grades!$I:$I,Grades!$A:$A,"="&amp;$A513))</f>
        <v>2</v>
      </c>
      <c r="Q513">
        <f>COUNTIFS(Grades!$A:$A,"="&amp;Alumn_Filtered!$A513,Grades!$P:$P,"=BAD",Grades!$J:$J,"=2",Grades!$I:$I,"="&amp;_xlfn.MINIFS(Grades!$I:$I,Grades!$A:$A,"="&amp;$A513))</f>
        <v>0</v>
      </c>
      <c r="R513">
        <f>COUNTIFS(Grades!$A:$A,"="&amp;Alumn_Filtered!$A513,Grades!$P:$P,"CVL",Grades!$J:$J,"=2",Grades!$I:$I,"="&amp;_xlfn.MINIFS(Grades!$I:$I,Grades!$A:$A,"="&amp;$A513))</f>
        <v>0</v>
      </c>
      <c r="S513">
        <f t="shared" si="127"/>
        <v>6</v>
      </c>
      <c r="T513">
        <f>COUNTIFS(Grades!$A:$A,"="&amp;Alumn_Filtered!$A513,Grades!$J:$J,"=2",Grades!$P:$P,"&gt;=0.5",Grades!$I:$I,"="&amp;_xlfn.MINIFS(Grades!$I:$I,Grades!$A:$A,"="&amp;$A513))</f>
        <v>6</v>
      </c>
      <c r="U513" s="28">
        <f t="shared" si="117"/>
        <v>1</v>
      </c>
      <c r="V513">
        <f>COUNTIFS(Grades!$A:$A,"="&amp;Alumn_Filtered!$A513,Grades!$J:$J,"=2",Grades!$P:$P,"&lt;0.5",Grades!$I:$I,"="&amp;_xlfn.MINIFS(Grades!$I:$I,Grades!$A:$A,"="&amp;$A513))</f>
        <v>0</v>
      </c>
      <c r="W513" s="28">
        <f t="shared" si="118"/>
        <v>0</v>
      </c>
      <c r="X513" s="28">
        <f>_xlfn.MAXIFS(Grades!$P:$P,Grades!$A:$A,"="&amp;Alumn_Filtered!$A513,Grades!$J:$J,"=2",Grades!$I:$I,"="&amp;_xlfn.MINIFS(Grades!$I:$I,Grades!$A:$A,"="&amp;$A513))</f>
        <v>0.76666666666666661</v>
      </c>
      <c r="Y513" s="28">
        <f>_xlfn.MINIFS(Grades!$P:$P,Grades!$A:$A,"="&amp;Alumn_Filtered!$A513,Grades!$J:$J,"=2",Grades!$I:$I,"="&amp;_xlfn.MINIFS(Grades!$I:$I,Grades!$A:$A,"="&amp;$A513))</f>
        <v>0.56666666666666676</v>
      </c>
      <c r="Z513" s="28">
        <f>IF(S513&lt;&gt;0,SUMIFS(Grades!$P:$P,Grades!$P:$P,"&gt;0",Grades!$A:$A,"="&amp;Alumn_Filtered!$A513,Grades!$J:$J,"=2",Grades!$I:$I,"="&amp;_xlfn.MINIFS(Grades!$I:$I,Grades!$A:$A,"="&amp;$A513))/COUNTIFS(Grades!P:P,"&lt;&gt;BAD",Grades!P:P,"&lt;&gt;DRP",Grades!P:P,"&lt;&gt;CVL",Grades!$A:$A,"="&amp;Alumn_Filtered!$A513,Grades!$J:$J,"=2",Grades!$I:$I,"="&amp;_xlfn.MINIFS(Grades!$I:$I,Grades!$A:$A,"="&amp;$A513)),0)</f>
        <v>0.64166666666666672</v>
      </c>
      <c r="AA513" s="28">
        <f t="shared" si="119"/>
        <v>-0.10555555555555551</v>
      </c>
      <c r="AB513">
        <f t="shared" ca="1" si="113"/>
        <v>19</v>
      </c>
      <c r="AC513" t="str">
        <f>LEFT(VLOOKUP($A513,Ingresos!$C:$X,5,FALSE),1)</f>
        <v>S</v>
      </c>
      <c r="AD513">
        <f t="shared" si="120"/>
        <v>1</v>
      </c>
      <c r="AE513" t="str">
        <f>LEFT(VLOOKUP($A513,Ingresos!$C:$X,6,FALSE),1)</f>
        <v>R</v>
      </c>
      <c r="AF513">
        <f t="shared" si="121"/>
        <v>1</v>
      </c>
      <c r="AG513">
        <f>VLOOKUP($A513,Ingresos!$C:$X,9,FALSE)</f>
        <v>576</v>
      </c>
      <c r="AH513" s="28">
        <f t="shared" si="122"/>
        <v>0.59643435980551052</v>
      </c>
      <c r="AI513">
        <f>VLOOKUP($A513,Ingresos!$C:$X,10,FALSE)</f>
        <v>620</v>
      </c>
      <c r="AJ513" s="28">
        <f t="shared" si="123"/>
        <v>0.66774716369529985</v>
      </c>
      <c r="AK513">
        <f>VLOOKUP($A513,Ingresos!$C:$X,11,FALSE)</f>
        <v>459</v>
      </c>
      <c r="AL513" s="28">
        <f t="shared" si="124"/>
        <v>0.40680713128038898</v>
      </c>
      <c r="AM513">
        <f>VLOOKUP($A513,Ingresos!$C:$X,12,FALSE)</f>
        <v>662</v>
      </c>
      <c r="AN513" s="28">
        <f t="shared" si="125"/>
        <v>0.73581847649918963</v>
      </c>
      <c r="AO513" t="str">
        <f>VLOOKUP($A513,Ingresos!$C:$X,18,FALSE)</f>
        <v>RM</v>
      </c>
      <c r="AP513">
        <f t="shared" si="128"/>
        <v>13</v>
      </c>
      <c r="AQ513" t="str">
        <f>VLOOKUP($A513,Ingresos!$C:$X,19,FALSE)</f>
        <v>T1</v>
      </c>
      <c r="AR513">
        <f t="shared" si="126"/>
        <v>3</v>
      </c>
      <c r="AS513">
        <f>VLOOKUP($A513,Ingresos!$C:$X,22,FALSE)</f>
        <v>5</v>
      </c>
    </row>
    <row r="514" spans="1:45" x14ac:dyDescent="0.25">
      <c r="A514">
        <v>198898147</v>
      </c>
      <c r="B514">
        <f>IF((_xlfn.MAXIFS(Grades!$I:$I,Grades!$A:$A,"="&amp;$A514)-_xlfn.MINIFS(Grades!$I:$I,Grades!$A:$A,"="&amp;$A514))=0,0,1)</f>
        <v>1</v>
      </c>
      <c r="C514">
        <f>COUNTIFS(Grades!$A:$A,"="&amp;Alumn_Filtered!$A514,Grades!$J:$J,"=1",Grades!$I:$I,"="&amp;_xlfn.MINIFS(Grades!$I:$I,Grades!$A:$A,"="&amp;$A514))</f>
        <v>6</v>
      </c>
      <c r="D514">
        <f>COUNTIFS(Grades!$A:$A,"="&amp;Alumn_Filtered!$A514,Grades!$P:$P,"=DRP",Grades!$J:$J,"=1",Grades!$I:$I,"="&amp;_xlfn.MINIFS(Grades!$I:$I,Grades!$A:$A,"="&amp;$A514))</f>
        <v>0</v>
      </c>
      <c r="E514">
        <f>COUNTIFS(Grades!$A:$A,"="&amp;Alumn_Filtered!$A514,Grades!$P:$P,"=BAD",Grades!$J:$J,"=1",Grades!$I:$I,"="&amp;_xlfn.MINIFS(Grades!$I:$I,Grades!$A:$A,"="&amp;$A514))</f>
        <v>0</v>
      </c>
      <c r="F514">
        <f>COUNTIFS(Grades!$A:$A,"="&amp;Alumn_Filtered!$A514,Grades!$P:$P,"CVL",Grades!$J:$J,"=1",Grades!$I:$I,"="&amp;_xlfn.MINIFS(Grades!$I:$I,Grades!$A:$A,"="&amp;$A514))</f>
        <v>0</v>
      </c>
      <c r="G514" s="30">
        <f t="shared" si="114"/>
        <v>6</v>
      </c>
      <c r="H514">
        <f>COUNTIFS(Grades!$A:$A,"="&amp;Alumn_Filtered!$A514,Grades!$J:$J,"=1",Grades!$P:$P,"&gt;=0.5",Grades!$I:$I,"="&amp;_xlfn.MINIFS(Grades!$I:$I,Grades!$A:$A,"="&amp;$A514))</f>
        <v>5</v>
      </c>
      <c r="I514" s="28">
        <f t="shared" si="115"/>
        <v>0.83333333333333337</v>
      </c>
      <c r="J514">
        <f>COUNTIFS(Grades!$A:$A,"="&amp;Alumn_Filtered!$A514,Grades!$J:$J,"=1",Grades!$P:$P,"&lt;0.5",Grades!$I:$I,"="&amp;_xlfn.MINIFS(Grades!$I:$I,Grades!$A:$A,"="&amp;$A514))</f>
        <v>1</v>
      </c>
      <c r="K514" s="28">
        <f t="shared" si="116"/>
        <v>0.16666666666666666</v>
      </c>
      <c r="L514" s="28">
        <f>_xlfn.MAXIFS(Grades!$P:$P,Grades!$A:$A,"="&amp;Alumn_Filtered!$A514,Grades!$J:$J,"=1",Grades!$I:$I,"="&amp;_xlfn.MINIFS(Grades!$I:$I,Grades!$A:$A,"="&amp;$A514))</f>
        <v>0.78333333333333333</v>
      </c>
      <c r="M514" s="28">
        <f>_xlfn.MINIFS(Grades!$P:$P,Grades!$A:$A,"="&amp;Alumn_Filtered!$A514,Grades!$J:$J,"=1",Grades!$I:$I,"="&amp;_xlfn.MINIFS(Grades!$I:$I,Grades!$A:$A,"="&amp;$A514))</f>
        <v>0.31666666666666665</v>
      </c>
      <c r="N514" s="28">
        <f>IF(G514&lt;&gt;0,SUMIFS(Grades!$P:$P,Grades!$P:$P,"&gt;0",Grades!$A:$A,"="&amp;Alumn_Filtered!$A514,Grades!$J:$J,"=1",Grades!$I:$I,"="&amp;_xlfn.MINIFS(Grades!$I:$I,Grades!$A:$A,"="&amp;$A514))/COUNTIFS(Grades!P:P,"&lt;&gt;BAD",Grades!P:P,"&lt;&gt;DRP",Grades!P:P,"&lt;&gt;CVL",Grades!$A:$A,"="&amp;Alumn_Filtered!$A514,Grades!$J:$J,"=1",Grades!$I:$I,"="&amp;_xlfn.MINIFS(Grades!$I:$I,Grades!$A:$A,"="&amp;$A514)),0)</f>
        <v>0.52777777777777779</v>
      </c>
      <c r="O514">
        <f>COUNTIFS(Grades!$A:$A,"="&amp;Alumn_Filtered!$A514,Grades!$J:$J,"=2",Grades!$I:$I,"="&amp;_xlfn.MINIFS(Grades!$I:$I,Grades!$A:$A,"="&amp;$A514))</f>
        <v>10</v>
      </c>
      <c r="P514">
        <f>COUNTIFS(Grades!$A:$A,"="&amp;Alumn_Filtered!$A514,Grades!$P:$P,"=DRP",Grades!$J:$J,"=2",Grades!$I:$I,"="&amp;_xlfn.MINIFS(Grades!$I:$I,Grades!$A:$A,"="&amp;$A514))</f>
        <v>4</v>
      </c>
      <c r="Q514">
        <f>COUNTIFS(Grades!$A:$A,"="&amp;Alumn_Filtered!$A514,Grades!$P:$P,"=BAD",Grades!$J:$J,"=2",Grades!$I:$I,"="&amp;_xlfn.MINIFS(Grades!$I:$I,Grades!$A:$A,"="&amp;$A514))</f>
        <v>0</v>
      </c>
      <c r="R514">
        <f>COUNTIFS(Grades!$A:$A,"="&amp;Alumn_Filtered!$A514,Grades!$P:$P,"CVL",Grades!$J:$J,"=2",Grades!$I:$I,"="&amp;_xlfn.MINIFS(Grades!$I:$I,Grades!$A:$A,"="&amp;$A514))</f>
        <v>0</v>
      </c>
      <c r="S514">
        <f t="shared" si="127"/>
        <v>6</v>
      </c>
      <c r="T514">
        <f>COUNTIFS(Grades!$A:$A,"="&amp;Alumn_Filtered!$A514,Grades!$J:$J,"=2",Grades!$P:$P,"&gt;=0.5",Grades!$I:$I,"="&amp;_xlfn.MINIFS(Grades!$I:$I,Grades!$A:$A,"="&amp;$A514))</f>
        <v>3</v>
      </c>
      <c r="U514" s="28">
        <f t="shared" si="117"/>
        <v>0.5</v>
      </c>
      <c r="V514">
        <f>COUNTIFS(Grades!$A:$A,"="&amp;Alumn_Filtered!$A514,Grades!$J:$J,"=2",Grades!$P:$P,"&lt;0.5",Grades!$I:$I,"="&amp;_xlfn.MINIFS(Grades!$I:$I,Grades!$A:$A,"="&amp;$A514))</f>
        <v>3</v>
      </c>
      <c r="W514" s="28">
        <f t="shared" si="118"/>
        <v>0.5</v>
      </c>
      <c r="X514" s="28">
        <f>_xlfn.MAXIFS(Grades!$P:$P,Grades!$A:$A,"="&amp;Alumn_Filtered!$A514,Grades!$J:$J,"=2",Grades!$I:$I,"="&amp;_xlfn.MINIFS(Grades!$I:$I,Grades!$A:$A,"="&amp;$A514))</f>
        <v>0.71666666666666667</v>
      </c>
      <c r="Y514" s="28">
        <f>_xlfn.MINIFS(Grades!$P:$P,Grades!$A:$A,"="&amp;Alumn_Filtered!$A514,Grades!$J:$J,"=2",Grades!$I:$I,"="&amp;_xlfn.MINIFS(Grades!$I:$I,Grades!$A:$A,"="&amp;$A514))</f>
        <v>0.28333333333333338</v>
      </c>
      <c r="Z514" s="28">
        <f>IF(S514&lt;&gt;0,SUMIFS(Grades!$P:$P,Grades!$P:$P,"&gt;0",Grades!$A:$A,"="&amp;Alumn_Filtered!$A514,Grades!$J:$J,"=2",Grades!$I:$I,"="&amp;_xlfn.MINIFS(Grades!$I:$I,Grades!$A:$A,"="&amp;$A514))/COUNTIFS(Grades!P:P,"&lt;&gt;BAD",Grades!P:P,"&lt;&gt;DRP",Grades!P:P,"&lt;&gt;CVL",Grades!$A:$A,"="&amp;Alumn_Filtered!$A514,Grades!$J:$J,"=2",Grades!$I:$I,"="&amp;_xlfn.MINIFS(Grades!$I:$I,Grades!$A:$A,"="&amp;$A514)),0)</f>
        <v>0.46666666666666662</v>
      </c>
      <c r="AA514" s="28">
        <f t="shared" si="119"/>
        <v>-6.1111111111111172E-2</v>
      </c>
      <c r="AB514">
        <f t="shared" ref="AB514:AB535" ca="1" si="129">IF(ROUND(YEARFRAC(DATE(LEFT(((LEFT(A514,LEN(A514)-1)/2000000)*7.13)+1930.3,4),1,1),TODAY()),0)&gt;17,ROUND(YEARFRAC(DATE(LEFT(((LEFT(A514,LEN(A514)-1)/2000000)*7.13)+1930.3,4),1,1),TODAY()),0),21)</f>
        <v>19</v>
      </c>
      <c r="AC514" t="str">
        <f>LEFT(VLOOKUP($A514,Ingresos!$C:$X,5,FALSE),1)</f>
        <v>S</v>
      </c>
      <c r="AD514">
        <f t="shared" si="120"/>
        <v>1</v>
      </c>
      <c r="AE514" t="str">
        <f>LEFT(VLOOKUP($A514,Ingresos!$C:$X,6,FALSE),1)</f>
        <v>R</v>
      </c>
      <c r="AF514">
        <f t="shared" si="121"/>
        <v>1</v>
      </c>
      <c r="AG514">
        <f>VLOOKUP($A514,Ingresos!$C:$X,9,FALSE)</f>
        <v>441</v>
      </c>
      <c r="AH514" s="28">
        <f t="shared" si="122"/>
        <v>0.37763371150729336</v>
      </c>
      <c r="AI514">
        <f>VLOOKUP($A514,Ingresos!$C:$X,10,FALSE)</f>
        <v>441</v>
      </c>
      <c r="AJ514" s="28">
        <f t="shared" si="123"/>
        <v>0.37763371150729336</v>
      </c>
      <c r="AK514">
        <f>VLOOKUP($A514,Ingresos!$C:$X,11,FALSE)</f>
        <v>574</v>
      </c>
      <c r="AL514" s="28">
        <f t="shared" si="124"/>
        <v>0.59319286871961097</v>
      </c>
      <c r="AM514">
        <f>VLOOKUP($A514,Ingresos!$C:$X,12,FALSE)</f>
        <v>546</v>
      </c>
      <c r="AN514" s="28">
        <f t="shared" si="125"/>
        <v>0.54781199351701781</v>
      </c>
      <c r="AO514" t="str">
        <f>VLOOKUP($A514,Ingresos!$C:$X,18,FALSE)</f>
        <v>RM</v>
      </c>
      <c r="AP514">
        <f t="shared" si="128"/>
        <v>13</v>
      </c>
      <c r="AQ514" t="str">
        <f>VLOOKUP($A514,Ingresos!$C:$X,19,FALSE)</f>
        <v>H1</v>
      </c>
      <c r="AR514">
        <f t="shared" si="126"/>
        <v>1</v>
      </c>
      <c r="AS514">
        <f>VLOOKUP($A514,Ingresos!$C:$X,22,FALSE)</f>
        <v>7</v>
      </c>
    </row>
    <row r="515" spans="1:45" x14ac:dyDescent="0.25">
      <c r="A515">
        <v>198904732</v>
      </c>
      <c r="B515">
        <f>IF((_xlfn.MAXIFS(Grades!$I:$I,Grades!$A:$A,"="&amp;$A515)-_xlfn.MINIFS(Grades!$I:$I,Grades!$A:$A,"="&amp;$A515))=0,0,1)</f>
        <v>0</v>
      </c>
      <c r="C515">
        <f>COUNTIFS(Grades!$A:$A,"="&amp;Alumn_Filtered!$A515,Grades!$J:$J,"=1",Grades!$I:$I,"="&amp;_xlfn.MINIFS(Grades!$I:$I,Grades!$A:$A,"="&amp;$A515))</f>
        <v>6</v>
      </c>
      <c r="D515">
        <f>COUNTIFS(Grades!$A:$A,"="&amp;Alumn_Filtered!$A515,Grades!$P:$P,"=DRP",Grades!$J:$J,"=1",Grades!$I:$I,"="&amp;_xlfn.MINIFS(Grades!$I:$I,Grades!$A:$A,"="&amp;$A515))</f>
        <v>0</v>
      </c>
      <c r="E515">
        <f>COUNTIFS(Grades!$A:$A,"="&amp;Alumn_Filtered!$A515,Grades!$P:$P,"=BAD",Grades!$J:$J,"=1",Grades!$I:$I,"="&amp;_xlfn.MINIFS(Grades!$I:$I,Grades!$A:$A,"="&amp;$A515))</f>
        <v>0</v>
      </c>
      <c r="F515">
        <f>COUNTIFS(Grades!$A:$A,"="&amp;Alumn_Filtered!$A515,Grades!$P:$P,"CVL",Grades!$J:$J,"=1",Grades!$I:$I,"="&amp;_xlfn.MINIFS(Grades!$I:$I,Grades!$A:$A,"="&amp;$A515))</f>
        <v>0</v>
      </c>
      <c r="G515" s="30">
        <f t="shared" ref="G515:G538" si="130">C515-SUM(D515:F515)</f>
        <v>6</v>
      </c>
      <c r="H515">
        <f>COUNTIFS(Grades!$A:$A,"="&amp;Alumn_Filtered!$A515,Grades!$J:$J,"=1",Grades!$P:$P,"&gt;=0.5",Grades!$I:$I,"="&amp;_xlfn.MINIFS(Grades!$I:$I,Grades!$A:$A,"="&amp;$A515))</f>
        <v>3</v>
      </c>
      <c r="I515" s="28">
        <f t="shared" ref="I515:I538" si="131">IF(G515&lt;&gt;0,H515/G515,0)</f>
        <v>0.5</v>
      </c>
      <c r="J515">
        <f>COUNTIFS(Grades!$A:$A,"="&amp;Alumn_Filtered!$A515,Grades!$J:$J,"=1",Grades!$P:$P,"&lt;0.5",Grades!$I:$I,"="&amp;_xlfn.MINIFS(Grades!$I:$I,Grades!$A:$A,"="&amp;$A515))</f>
        <v>3</v>
      </c>
      <c r="K515" s="28">
        <f t="shared" ref="K515:K538" si="132">IF(G515&lt;&gt;0,J515/G515,0)</f>
        <v>0.5</v>
      </c>
      <c r="L515" s="28">
        <f>_xlfn.MAXIFS(Grades!$P:$P,Grades!$A:$A,"="&amp;Alumn_Filtered!$A515,Grades!$J:$J,"=1",Grades!$I:$I,"="&amp;_xlfn.MINIFS(Grades!$I:$I,Grades!$A:$A,"="&amp;$A515))</f>
        <v>0.6166666666666667</v>
      </c>
      <c r="M515" s="28">
        <f>_xlfn.MINIFS(Grades!$P:$P,Grades!$A:$A,"="&amp;Alumn_Filtered!$A515,Grades!$J:$J,"=1",Grades!$I:$I,"="&amp;_xlfn.MINIFS(Grades!$I:$I,Grades!$A:$A,"="&amp;$A515))</f>
        <v>0.26666666666666666</v>
      </c>
      <c r="N515" s="28">
        <f>IF(G515&lt;&gt;0,SUMIFS(Grades!$P:$P,Grades!$P:$P,"&gt;0",Grades!$A:$A,"="&amp;Alumn_Filtered!$A515,Grades!$J:$J,"=1",Grades!$I:$I,"="&amp;_xlfn.MINIFS(Grades!$I:$I,Grades!$A:$A,"="&amp;$A515))/COUNTIFS(Grades!P:P,"&lt;&gt;BAD",Grades!P:P,"&lt;&gt;DRP",Grades!P:P,"&lt;&gt;CVL",Grades!$A:$A,"="&amp;Alumn_Filtered!$A515,Grades!$J:$J,"=1",Grades!$I:$I,"="&amp;_xlfn.MINIFS(Grades!$I:$I,Grades!$A:$A,"="&amp;$A515)),0)</f>
        <v>0.44444444444444448</v>
      </c>
      <c r="O515">
        <f>COUNTIFS(Grades!$A:$A,"="&amp;Alumn_Filtered!$A515,Grades!$J:$J,"=2",Grades!$I:$I,"="&amp;_xlfn.MINIFS(Grades!$I:$I,Grades!$A:$A,"="&amp;$A515))</f>
        <v>7</v>
      </c>
      <c r="P515">
        <f>COUNTIFS(Grades!$A:$A,"="&amp;Alumn_Filtered!$A515,Grades!$P:$P,"=DRP",Grades!$J:$J,"=2",Grades!$I:$I,"="&amp;_xlfn.MINIFS(Grades!$I:$I,Grades!$A:$A,"="&amp;$A515))</f>
        <v>2</v>
      </c>
      <c r="Q515">
        <f>COUNTIFS(Grades!$A:$A,"="&amp;Alumn_Filtered!$A515,Grades!$P:$P,"=BAD",Grades!$J:$J,"=2",Grades!$I:$I,"="&amp;_xlfn.MINIFS(Grades!$I:$I,Grades!$A:$A,"="&amp;$A515))</f>
        <v>3</v>
      </c>
      <c r="R515">
        <f>COUNTIFS(Grades!$A:$A,"="&amp;Alumn_Filtered!$A515,Grades!$P:$P,"CVL",Grades!$J:$J,"=2",Grades!$I:$I,"="&amp;_xlfn.MINIFS(Grades!$I:$I,Grades!$A:$A,"="&amp;$A515))</f>
        <v>0</v>
      </c>
      <c r="S515">
        <f t="shared" si="127"/>
        <v>2</v>
      </c>
      <c r="T515">
        <f>COUNTIFS(Grades!$A:$A,"="&amp;Alumn_Filtered!$A515,Grades!$J:$J,"=2",Grades!$P:$P,"&gt;=0.5",Grades!$I:$I,"="&amp;_xlfn.MINIFS(Grades!$I:$I,Grades!$A:$A,"="&amp;$A515))</f>
        <v>0</v>
      </c>
      <c r="U515" s="28">
        <f t="shared" ref="U515:U538" si="133">IF(S515&lt;&gt;0,T515/S515,0)</f>
        <v>0</v>
      </c>
      <c r="V515">
        <f>COUNTIFS(Grades!$A:$A,"="&amp;Alumn_Filtered!$A515,Grades!$J:$J,"=2",Grades!$P:$P,"&lt;0.5",Grades!$I:$I,"="&amp;_xlfn.MINIFS(Grades!$I:$I,Grades!$A:$A,"="&amp;$A515))</f>
        <v>2</v>
      </c>
      <c r="W515" s="28">
        <f t="shared" ref="W515:W538" si="134">IF(S515&lt;&gt;0,V515/S515,0)</f>
        <v>1</v>
      </c>
      <c r="X515" s="28">
        <f>_xlfn.MAXIFS(Grades!$P:$P,Grades!$A:$A,"="&amp;Alumn_Filtered!$A515,Grades!$J:$J,"=2",Grades!$I:$I,"="&amp;_xlfn.MINIFS(Grades!$I:$I,Grades!$A:$A,"="&amp;$A515))</f>
        <v>0.18333333333333335</v>
      </c>
      <c r="Y515" s="28">
        <f>_xlfn.MINIFS(Grades!$P:$P,Grades!$A:$A,"="&amp;Alumn_Filtered!$A515,Grades!$J:$J,"=2",Grades!$I:$I,"="&amp;_xlfn.MINIFS(Grades!$I:$I,Grades!$A:$A,"="&amp;$A515))</f>
        <v>0.18333333333333335</v>
      </c>
      <c r="Z515" s="28">
        <f>IF(S515&lt;&gt;0,SUMIFS(Grades!$P:$P,Grades!$P:$P,"&gt;0",Grades!$A:$A,"="&amp;Alumn_Filtered!$A515,Grades!$J:$J,"=2",Grades!$I:$I,"="&amp;_xlfn.MINIFS(Grades!$I:$I,Grades!$A:$A,"="&amp;$A515))/COUNTIFS(Grades!P:P,"&lt;&gt;BAD",Grades!P:P,"&lt;&gt;DRP",Grades!P:P,"&lt;&gt;CVL",Grades!$A:$A,"="&amp;Alumn_Filtered!$A515,Grades!$J:$J,"=2",Grades!$I:$I,"="&amp;_xlfn.MINIFS(Grades!$I:$I,Grades!$A:$A,"="&amp;$A515)),0)</f>
        <v>0.18333333333333335</v>
      </c>
      <c r="AA515" s="28">
        <f t="shared" ref="AA515:AA538" si="135">Z515-N515</f>
        <v>-0.26111111111111113</v>
      </c>
      <c r="AB515">
        <f t="shared" ca="1" si="129"/>
        <v>19</v>
      </c>
      <c r="AC515" t="str">
        <f>LEFT(VLOOKUP($A515,Ingresos!$C:$X,5,FALSE),1)</f>
        <v>S</v>
      </c>
      <c r="AD515">
        <f t="shared" ref="AD515:AD538" si="136">IF(AC515="S",1,0)</f>
        <v>1</v>
      </c>
      <c r="AE515" t="str">
        <f>LEFT(VLOOKUP($A515,Ingresos!$C:$X,6,FALSE),1)</f>
        <v>R</v>
      </c>
      <c r="AF515">
        <f t="shared" ref="AF515:AF538" si="137">IF(AE515="R",1,0)</f>
        <v>1</v>
      </c>
      <c r="AG515">
        <f>VLOOKUP($A515,Ingresos!$C:$X,9,FALSE)</f>
        <v>558</v>
      </c>
      <c r="AH515" s="28">
        <f t="shared" ref="AH515:AH538" si="138">IF(AG515&gt;0,(AG515-208)/(825-208),0)</f>
        <v>0.5672609400324149</v>
      </c>
      <c r="AI515">
        <f>VLOOKUP($A515,Ingresos!$C:$X,10,FALSE)</f>
        <v>558</v>
      </c>
      <c r="AJ515" s="28">
        <f t="shared" ref="AJ515:AJ538" si="139">IF(AI515&gt;0,(AI515-208)/(825-208),0)</f>
        <v>0.5672609400324149</v>
      </c>
      <c r="AK515">
        <f>VLOOKUP($A515,Ingresos!$C:$X,11,FALSE)</f>
        <v>480</v>
      </c>
      <c r="AL515" s="28">
        <f t="shared" ref="AL515:AL538" si="140">IF(AK515&gt;0,(AK515-208)/(825-208),0)</f>
        <v>0.44084278768233387</v>
      </c>
      <c r="AM515">
        <f>VLOOKUP($A515,Ingresos!$C:$X,12,FALSE)</f>
        <v>593</v>
      </c>
      <c r="AN515" s="28">
        <f t="shared" ref="AN515:AN538" si="141">IF(AM515&gt;0,(AM515-208)/(825-208),0)</f>
        <v>0.62398703403565636</v>
      </c>
      <c r="AO515" t="str">
        <f>VLOOKUP($A515,Ingresos!$C:$X,18,FALSE)</f>
        <v>RM</v>
      </c>
      <c r="AP515">
        <f t="shared" si="128"/>
        <v>13</v>
      </c>
      <c r="AQ515" t="str">
        <f>VLOOKUP($A515,Ingresos!$C:$X,19,FALSE)</f>
        <v>H1</v>
      </c>
      <c r="AR515">
        <f t="shared" ref="AR515:AR538" si="142">IF(AQ515=0,0,IF(AQ515="H1",1,IF(AQ515="H2",2,IF(AQ515="T1",3,IF(AQ515="T2",4,IF(AQ515="T3",5,6))))))</f>
        <v>1</v>
      </c>
      <c r="AS515">
        <f>VLOOKUP($A515,Ingresos!$C:$X,22,FALSE)</f>
        <v>10</v>
      </c>
    </row>
    <row r="516" spans="1:45" x14ac:dyDescent="0.25">
      <c r="A516">
        <v>198905488</v>
      </c>
      <c r="B516">
        <f>IF((_xlfn.MAXIFS(Grades!$I:$I,Grades!$A:$A,"="&amp;$A516)-_xlfn.MINIFS(Grades!$I:$I,Grades!$A:$A,"="&amp;$A516))=0,0,1)</f>
        <v>0</v>
      </c>
      <c r="C516">
        <f>COUNTIFS(Grades!$A:$A,"="&amp;Alumn_Filtered!$A516,Grades!$J:$J,"=1",Grades!$I:$I,"="&amp;_xlfn.MINIFS(Grades!$I:$I,Grades!$A:$A,"="&amp;$A516))</f>
        <v>6</v>
      </c>
      <c r="D516">
        <f>COUNTIFS(Grades!$A:$A,"="&amp;Alumn_Filtered!$A516,Grades!$P:$P,"=DRP",Grades!$J:$J,"=1",Grades!$I:$I,"="&amp;_xlfn.MINIFS(Grades!$I:$I,Grades!$A:$A,"="&amp;$A516))</f>
        <v>0</v>
      </c>
      <c r="E516">
        <f>COUNTIFS(Grades!$A:$A,"="&amp;Alumn_Filtered!$A516,Grades!$P:$P,"=BAD",Grades!$J:$J,"=1",Grades!$I:$I,"="&amp;_xlfn.MINIFS(Grades!$I:$I,Grades!$A:$A,"="&amp;$A516))</f>
        <v>1</v>
      </c>
      <c r="F516">
        <f>COUNTIFS(Grades!$A:$A,"="&amp;Alumn_Filtered!$A516,Grades!$P:$P,"CVL",Grades!$J:$J,"=1",Grades!$I:$I,"="&amp;_xlfn.MINIFS(Grades!$I:$I,Grades!$A:$A,"="&amp;$A516))</f>
        <v>0</v>
      </c>
      <c r="G516" s="30">
        <f t="shared" si="130"/>
        <v>5</v>
      </c>
      <c r="H516">
        <f>COUNTIFS(Grades!$A:$A,"="&amp;Alumn_Filtered!$A516,Grades!$J:$J,"=1",Grades!$P:$P,"&gt;=0.5",Grades!$I:$I,"="&amp;_xlfn.MINIFS(Grades!$I:$I,Grades!$A:$A,"="&amp;$A516))</f>
        <v>2</v>
      </c>
      <c r="I516" s="28">
        <f t="shared" si="131"/>
        <v>0.4</v>
      </c>
      <c r="J516">
        <f>COUNTIFS(Grades!$A:$A,"="&amp;Alumn_Filtered!$A516,Grades!$J:$J,"=1",Grades!$P:$P,"&lt;0.5",Grades!$I:$I,"="&amp;_xlfn.MINIFS(Grades!$I:$I,Grades!$A:$A,"="&amp;$A516))</f>
        <v>3</v>
      </c>
      <c r="K516" s="28">
        <f t="shared" si="132"/>
        <v>0.6</v>
      </c>
      <c r="L516" s="28">
        <f>_xlfn.MAXIFS(Grades!$P:$P,Grades!$A:$A,"="&amp;Alumn_Filtered!$A516,Grades!$J:$J,"=1",Grades!$I:$I,"="&amp;_xlfn.MINIFS(Grades!$I:$I,Grades!$A:$A,"="&amp;$A516))</f>
        <v>0.8833333333333333</v>
      </c>
      <c r="M516" s="28">
        <f>_xlfn.MINIFS(Grades!$P:$P,Grades!$A:$A,"="&amp;Alumn_Filtered!$A516,Grades!$J:$J,"=1",Grades!$I:$I,"="&amp;_xlfn.MINIFS(Grades!$I:$I,Grades!$A:$A,"="&amp;$A516))</f>
        <v>0.10000000000000002</v>
      </c>
      <c r="N516" s="28">
        <f>IF(G516&lt;&gt;0,SUMIFS(Grades!$P:$P,Grades!$P:$P,"&gt;0",Grades!$A:$A,"="&amp;Alumn_Filtered!$A516,Grades!$J:$J,"=1",Grades!$I:$I,"="&amp;_xlfn.MINIFS(Grades!$I:$I,Grades!$A:$A,"="&amp;$A516))/COUNTIFS(Grades!P:P,"&lt;&gt;BAD",Grades!P:P,"&lt;&gt;DRP",Grades!P:P,"&lt;&gt;CVL",Grades!$A:$A,"="&amp;Alumn_Filtered!$A516,Grades!$J:$J,"=1",Grades!$I:$I,"="&amp;_xlfn.MINIFS(Grades!$I:$I,Grades!$A:$A,"="&amp;$A516)),0)</f>
        <v>0.44000000000000006</v>
      </c>
      <c r="O516">
        <f>COUNTIFS(Grades!$A:$A,"="&amp;Alumn_Filtered!$A516,Grades!$J:$J,"=2",Grades!$I:$I,"="&amp;_xlfn.MINIFS(Grades!$I:$I,Grades!$A:$A,"="&amp;$A516))</f>
        <v>6</v>
      </c>
      <c r="P516">
        <f>COUNTIFS(Grades!$A:$A,"="&amp;Alumn_Filtered!$A516,Grades!$P:$P,"=DRP",Grades!$J:$J,"=2",Grades!$I:$I,"="&amp;_xlfn.MINIFS(Grades!$I:$I,Grades!$A:$A,"="&amp;$A516))</f>
        <v>0</v>
      </c>
      <c r="Q516">
        <f>COUNTIFS(Grades!$A:$A,"="&amp;Alumn_Filtered!$A516,Grades!$P:$P,"=BAD",Grades!$J:$J,"=2",Grades!$I:$I,"="&amp;_xlfn.MINIFS(Grades!$I:$I,Grades!$A:$A,"="&amp;$A516))</f>
        <v>6</v>
      </c>
      <c r="R516">
        <f>COUNTIFS(Grades!$A:$A,"="&amp;Alumn_Filtered!$A516,Grades!$P:$P,"CVL",Grades!$J:$J,"=2",Grades!$I:$I,"="&amp;_xlfn.MINIFS(Grades!$I:$I,Grades!$A:$A,"="&amp;$A516))</f>
        <v>0</v>
      </c>
      <c r="S516">
        <f t="shared" ref="S516:S538" si="143">O516-SUM(P516:R516)</f>
        <v>0</v>
      </c>
      <c r="T516">
        <f>COUNTIFS(Grades!$A:$A,"="&amp;Alumn_Filtered!$A516,Grades!$J:$J,"=2",Grades!$P:$P,"&gt;=0.5",Grades!$I:$I,"="&amp;_xlfn.MINIFS(Grades!$I:$I,Grades!$A:$A,"="&amp;$A516))</f>
        <v>0</v>
      </c>
      <c r="U516" s="28">
        <f t="shared" si="133"/>
        <v>0</v>
      </c>
      <c r="V516">
        <f>COUNTIFS(Grades!$A:$A,"="&amp;Alumn_Filtered!$A516,Grades!$J:$J,"=2",Grades!$P:$P,"&lt;0.5",Grades!$I:$I,"="&amp;_xlfn.MINIFS(Grades!$I:$I,Grades!$A:$A,"="&amp;$A516))</f>
        <v>0</v>
      </c>
      <c r="W516" s="28">
        <f t="shared" si="134"/>
        <v>0</v>
      </c>
      <c r="X516" s="28">
        <f>_xlfn.MAXIFS(Grades!$P:$P,Grades!$A:$A,"="&amp;Alumn_Filtered!$A516,Grades!$J:$J,"=2",Grades!$I:$I,"="&amp;_xlfn.MINIFS(Grades!$I:$I,Grades!$A:$A,"="&amp;$A516))</f>
        <v>0</v>
      </c>
      <c r="Y516" s="28">
        <f>_xlfn.MINIFS(Grades!$P:$P,Grades!$A:$A,"="&amp;Alumn_Filtered!$A516,Grades!$J:$J,"=2",Grades!$I:$I,"="&amp;_xlfn.MINIFS(Grades!$I:$I,Grades!$A:$A,"="&amp;$A516))</f>
        <v>0</v>
      </c>
      <c r="Z516" s="28">
        <f>IF(S516&lt;&gt;0,SUMIFS(Grades!$P:$P,Grades!$P:$P,"&gt;0",Grades!$A:$A,"="&amp;Alumn_Filtered!$A516,Grades!$J:$J,"=2",Grades!$I:$I,"="&amp;_xlfn.MINIFS(Grades!$I:$I,Grades!$A:$A,"="&amp;$A516))/COUNTIFS(Grades!P:P,"&lt;&gt;BAD",Grades!P:P,"&lt;&gt;DRP",Grades!P:P,"&lt;&gt;CVL",Grades!$A:$A,"="&amp;Alumn_Filtered!$A516,Grades!$J:$J,"=2",Grades!$I:$I,"="&amp;_xlfn.MINIFS(Grades!$I:$I,Grades!$A:$A,"="&amp;$A516)),0)</f>
        <v>0</v>
      </c>
      <c r="AA516" s="28">
        <f t="shared" si="135"/>
        <v>-0.44000000000000006</v>
      </c>
      <c r="AB516">
        <f t="shared" ca="1" si="129"/>
        <v>19</v>
      </c>
      <c r="AC516" t="str">
        <f>LEFT(VLOOKUP($A516,Ingresos!$C:$X,5,FALSE),1)</f>
        <v>S</v>
      </c>
      <c r="AD516">
        <f t="shared" si="136"/>
        <v>1</v>
      </c>
      <c r="AE516" t="str">
        <f>LEFT(VLOOKUP($A516,Ingresos!$C:$X,6,FALSE),1)</f>
        <v>R</v>
      </c>
      <c r="AF516">
        <f t="shared" si="137"/>
        <v>1</v>
      </c>
      <c r="AG516">
        <f>VLOOKUP($A516,Ingresos!$C:$X,9,FALSE)</f>
        <v>528</v>
      </c>
      <c r="AH516" s="28">
        <f t="shared" si="138"/>
        <v>0.51863857374392219</v>
      </c>
      <c r="AI516">
        <f>VLOOKUP($A516,Ingresos!$C:$X,10,FALSE)</f>
        <v>528</v>
      </c>
      <c r="AJ516" s="28">
        <f t="shared" si="139"/>
        <v>0.51863857374392219</v>
      </c>
      <c r="AK516">
        <f>VLOOKUP($A516,Ingresos!$C:$X,11,FALSE)</f>
        <v>501</v>
      </c>
      <c r="AL516" s="28">
        <f t="shared" si="140"/>
        <v>0.47487844408427876</v>
      </c>
      <c r="AM516">
        <f>VLOOKUP($A516,Ingresos!$C:$X,12,FALSE)</f>
        <v>552</v>
      </c>
      <c r="AN516" s="28">
        <f t="shared" si="141"/>
        <v>0.55753646677471635</v>
      </c>
      <c r="AO516" t="str">
        <f>VLOOKUP($A516,Ingresos!$C:$X,18,FALSE)</f>
        <v>RM</v>
      </c>
      <c r="AP516">
        <f t="shared" si="128"/>
        <v>13</v>
      </c>
      <c r="AQ516" t="str">
        <f>VLOOKUP($A516,Ingresos!$C:$X,19,FALSE)</f>
        <v>H1</v>
      </c>
      <c r="AR516">
        <f t="shared" si="142"/>
        <v>1</v>
      </c>
      <c r="AS516">
        <f>VLOOKUP($A516,Ingresos!$C:$X,22,FALSE)</f>
        <v>9</v>
      </c>
    </row>
    <row r="517" spans="1:45" x14ac:dyDescent="0.25">
      <c r="A517">
        <v>198909025</v>
      </c>
      <c r="B517">
        <f>IF((_xlfn.MAXIFS(Grades!$I:$I,Grades!$A:$A,"="&amp;$A517)-_xlfn.MINIFS(Grades!$I:$I,Grades!$A:$A,"="&amp;$A517))=0,0,1)</f>
        <v>1</v>
      </c>
      <c r="C517">
        <f>COUNTIFS(Grades!$A:$A,"="&amp;Alumn_Filtered!$A517,Grades!$J:$J,"=1",Grades!$I:$I,"="&amp;_xlfn.MINIFS(Grades!$I:$I,Grades!$A:$A,"="&amp;$A517))</f>
        <v>6</v>
      </c>
      <c r="D517">
        <f>COUNTIFS(Grades!$A:$A,"="&amp;Alumn_Filtered!$A517,Grades!$P:$P,"=DRP",Grades!$J:$J,"=1",Grades!$I:$I,"="&amp;_xlfn.MINIFS(Grades!$I:$I,Grades!$A:$A,"="&amp;$A517))</f>
        <v>0</v>
      </c>
      <c r="E517">
        <f>COUNTIFS(Grades!$A:$A,"="&amp;Alumn_Filtered!$A517,Grades!$P:$P,"=BAD",Grades!$J:$J,"=1",Grades!$I:$I,"="&amp;_xlfn.MINIFS(Grades!$I:$I,Grades!$A:$A,"="&amp;$A517))</f>
        <v>0</v>
      </c>
      <c r="F517">
        <f>COUNTIFS(Grades!$A:$A,"="&amp;Alumn_Filtered!$A517,Grades!$P:$P,"CVL",Grades!$J:$J,"=1",Grades!$I:$I,"="&amp;_xlfn.MINIFS(Grades!$I:$I,Grades!$A:$A,"="&amp;$A517))</f>
        <v>0</v>
      </c>
      <c r="G517" s="30">
        <f t="shared" si="130"/>
        <v>6</v>
      </c>
      <c r="H517">
        <f>COUNTIFS(Grades!$A:$A,"="&amp;Alumn_Filtered!$A517,Grades!$J:$J,"=1",Grades!$P:$P,"&gt;=0.5",Grades!$I:$I,"="&amp;_xlfn.MINIFS(Grades!$I:$I,Grades!$A:$A,"="&amp;$A517))</f>
        <v>4</v>
      </c>
      <c r="I517" s="28">
        <f t="shared" si="131"/>
        <v>0.66666666666666663</v>
      </c>
      <c r="J517">
        <f>COUNTIFS(Grades!$A:$A,"="&amp;Alumn_Filtered!$A517,Grades!$J:$J,"=1",Grades!$P:$P,"&lt;0.5",Grades!$I:$I,"="&amp;_xlfn.MINIFS(Grades!$I:$I,Grades!$A:$A,"="&amp;$A517))</f>
        <v>2</v>
      </c>
      <c r="K517" s="28">
        <f t="shared" si="132"/>
        <v>0.33333333333333331</v>
      </c>
      <c r="L517" s="28">
        <f>_xlfn.MAXIFS(Grades!$P:$P,Grades!$A:$A,"="&amp;Alumn_Filtered!$A517,Grades!$J:$J,"=1",Grades!$I:$I,"="&amp;_xlfn.MINIFS(Grades!$I:$I,Grades!$A:$A,"="&amp;$A517))</f>
        <v>0.66666666666666663</v>
      </c>
      <c r="M517" s="28">
        <f>_xlfn.MINIFS(Grades!$P:$P,Grades!$A:$A,"="&amp;Alumn_Filtered!$A517,Grades!$J:$J,"=1",Grades!$I:$I,"="&amp;_xlfn.MINIFS(Grades!$I:$I,Grades!$A:$A,"="&amp;$A517))</f>
        <v>0.35000000000000003</v>
      </c>
      <c r="N517" s="28">
        <f>IF(G517&lt;&gt;0,SUMIFS(Grades!$P:$P,Grades!$P:$P,"&gt;0",Grades!$A:$A,"="&amp;Alumn_Filtered!$A517,Grades!$J:$J,"=1",Grades!$I:$I,"="&amp;_xlfn.MINIFS(Grades!$I:$I,Grades!$A:$A,"="&amp;$A517))/COUNTIFS(Grades!P:P,"&lt;&gt;BAD",Grades!P:P,"&lt;&gt;DRP",Grades!P:P,"&lt;&gt;CVL",Grades!$A:$A,"="&amp;Alumn_Filtered!$A517,Grades!$J:$J,"=1",Grades!$I:$I,"="&amp;_xlfn.MINIFS(Grades!$I:$I,Grades!$A:$A,"="&amp;$A517)),0)</f>
        <v>0.51111111111111118</v>
      </c>
      <c r="O517">
        <f>COUNTIFS(Grades!$A:$A,"="&amp;Alumn_Filtered!$A517,Grades!$J:$J,"=2",Grades!$I:$I,"="&amp;_xlfn.MINIFS(Grades!$I:$I,Grades!$A:$A,"="&amp;$A517))</f>
        <v>6</v>
      </c>
      <c r="P517">
        <f>COUNTIFS(Grades!$A:$A,"="&amp;Alumn_Filtered!$A517,Grades!$P:$P,"=DRP",Grades!$J:$J,"=2",Grades!$I:$I,"="&amp;_xlfn.MINIFS(Grades!$I:$I,Grades!$A:$A,"="&amp;$A517))</f>
        <v>1</v>
      </c>
      <c r="Q517">
        <f>COUNTIFS(Grades!$A:$A,"="&amp;Alumn_Filtered!$A517,Grades!$P:$P,"=BAD",Grades!$J:$J,"=2",Grades!$I:$I,"="&amp;_xlfn.MINIFS(Grades!$I:$I,Grades!$A:$A,"="&amp;$A517))</f>
        <v>0</v>
      </c>
      <c r="R517">
        <f>COUNTIFS(Grades!$A:$A,"="&amp;Alumn_Filtered!$A517,Grades!$P:$P,"CVL",Grades!$J:$J,"=2",Grades!$I:$I,"="&amp;_xlfn.MINIFS(Grades!$I:$I,Grades!$A:$A,"="&amp;$A517))</f>
        <v>0</v>
      </c>
      <c r="S517">
        <f t="shared" si="143"/>
        <v>5</v>
      </c>
      <c r="T517">
        <f>COUNTIFS(Grades!$A:$A,"="&amp;Alumn_Filtered!$A517,Grades!$J:$J,"=2",Grades!$P:$P,"&gt;=0.5",Grades!$I:$I,"="&amp;_xlfn.MINIFS(Grades!$I:$I,Grades!$A:$A,"="&amp;$A517))</f>
        <v>1</v>
      </c>
      <c r="U517" s="28">
        <f t="shared" si="133"/>
        <v>0.2</v>
      </c>
      <c r="V517">
        <f>COUNTIFS(Grades!$A:$A,"="&amp;Alumn_Filtered!$A517,Grades!$J:$J,"=2",Grades!$P:$P,"&lt;0.5",Grades!$I:$I,"="&amp;_xlfn.MINIFS(Grades!$I:$I,Grades!$A:$A,"="&amp;$A517))</f>
        <v>4</v>
      </c>
      <c r="W517" s="28">
        <f t="shared" si="134"/>
        <v>0.8</v>
      </c>
      <c r="X517" s="28">
        <f>_xlfn.MAXIFS(Grades!$P:$P,Grades!$A:$A,"="&amp;Alumn_Filtered!$A517,Grades!$J:$J,"=2",Grades!$I:$I,"="&amp;_xlfn.MINIFS(Grades!$I:$I,Grades!$A:$A,"="&amp;$A517))</f>
        <v>0.65</v>
      </c>
      <c r="Y517" s="28">
        <f>_xlfn.MINIFS(Grades!$P:$P,Grades!$A:$A,"="&amp;Alumn_Filtered!$A517,Grades!$J:$J,"=2",Grades!$I:$I,"="&amp;_xlfn.MINIFS(Grades!$I:$I,Grades!$A:$A,"="&amp;$A517))</f>
        <v>0.10000000000000002</v>
      </c>
      <c r="Z517" s="28">
        <f>IF(S517&lt;&gt;0,SUMIFS(Grades!$P:$P,Grades!$P:$P,"&gt;0",Grades!$A:$A,"="&amp;Alumn_Filtered!$A517,Grades!$J:$J,"=2",Grades!$I:$I,"="&amp;_xlfn.MINIFS(Grades!$I:$I,Grades!$A:$A,"="&amp;$A517))/COUNTIFS(Grades!P:P,"&lt;&gt;BAD",Grades!P:P,"&lt;&gt;DRP",Grades!P:P,"&lt;&gt;CVL",Grades!$A:$A,"="&amp;Alumn_Filtered!$A517,Grades!$J:$J,"=2",Grades!$I:$I,"="&amp;_xlfn.MINIFS(Grades!$I:$I,Grades!$A:$A,"="&amp;$A517)),0)</f>
        <v>0.33666666666666661</v>
      </c>
      <c r="AA517" s="28">
        <f t="shared" si="135"/>
        <v>-0.17444444444444457</v>
      </c>
      <c r="AB517">
        <f t="shared" ca="1" si="129"/>
        <v>19</v>
      </c>
      <c r="AC517" t="str">
        <f>LEFT(VLOOKUP($A517,Ingresos!$C:$X,5,FALSE),1)</f>
        <v>S</v>
      </c>
      <c r="AD517">
        <f t="shared" si="136"/>
        <v>1</v>
      </c>
      <c r="AE517" t="str">
        <f>LEFT(VLOOKUP($A517,Ingresos!$C:$X,6,FALSE),1)</f>
        <v>R</v>
      </c>
      <c r="AF517">
        <f t="shared" si="137"/>
        <v>1</v>
      </c>
      <c r="AG517">
        <f>VLOOKUP($A517,Ingresos!$C:$X,9,FALSE)</f>
        <v>507</v>
      </c>
      <c r="AH517" s="28">
        <f t="shared" si="138"/>
        <v>0.4846029173419773</v>
      </c>
      <c r="AI517">
        <f>VLOOKUP($A517,Ingresos!$C:$X,10,FALSE)</f>
        <v>507</v>
      </c>
      <c r="AJ517" s="28">
        <f t="shared" si="139"/>
        <v>0.4846029173419773</v>
      </c>
      <c r="AK517">
        <f>VLOOKUP($A517,Ingresos!$C:$X,11,FALSE)</f>
        <v>452</v>
      </c>
      <c r="AL517" s="28">
        <f t="shared" si="140"/>
        <v>0.39546191247974066</v>
      </c>
      <c r="AM517">
        <f>VLOOKUP($A517,Ingresos!$C:$X,12,FALSE)</f>
        <v>573</v>
      </c>
      <c r="AN517" s="28">
        <f t="shared" si="141"/>
        <v>0.5915721231766613</v>
      </c>
      <c r="AO517" t="str">
        <f>VLOOKUP($A517,Ingresos!$C:$X,18,FALSE)</f>
        <v>RM</v>
      </c>
      <c r="AP517">
        <f t="shared" si="128"/>
        <v>13</v>
      </c>
      <c r="AQ517" t="str">
        <f>VLOOKUP($A517,Ingresos!$C:$X,19,FALSE)</f>
        <v>H1</v>
      </c>
      <c r="AR517">
        <f t="shared" si="142"/>
        <v>1</v>
      </c>
      <c r="AS517">
        <f>VLOOKUP($A517,Ingresos!$C:$X,22,FALSE)</f>
        <v>0</v>
      </c>
    </row>
    <row r="518" spans="1:45" x14ac:dyDescent="0.25">
      <c r="A518">
        <v>198913057</v>
      </c>
      <c r="B518">
        <f>IF((_xlfn.MAXIFS(Grades!$I:$I,Grades!$A:$A,"="&amp;$A518)-_xlfn.MINIFS(Grades!$I:$I,Grades!$A:$A,"="&amp;$A518))=0,0,1)</f>
        <v>1</v>
      </c>
      <c r="C518">
        <f>COUNTIFS(Grades!$A:$A,"="&amp;Alumn_Filtered!$A518,Grades!$J:$J,"=1",Grades!$I:$I,"="&amp;_xlfn.MINIFS(Grades!$I:$I,Grades!$A:$A,"="&amp;$A518))</f>
        <v>6</v>
      </c>
      <c r="D518">
        <f>COUNTIFS(Grades!$A:$A,"="&amp;Alumn_Filtered!$A518,Grades!$P:$P,"=DRP",Grades!$J:$J,"=1",Grades!$I:$I,"="&amp;_xlfn.MINIFS(Grades!$I:$I,Grades!$A:$A,"="&amp;$A518))</f>
        <v>0</v>
      </c>
      <c r="E518">
        <f>COUNTIFS(Grades!$A:$A,"="&amp;Alumn_Filtered!$A518,Grades!$P:$P,"=BAD",Grades!$J:$J,"=1",Grades!$I:$I,"="&amp;_xlfn.MINIFS(Grades!$I:$I,Grades!$A:$A,"="&amp;$A518))</f>
        <v>0</v>
      </c>
      <c r="F518">
        <f>COUNTIFS(Grades!$A:$A,"="&amp;Alumn_Filtered!$A518,Grades!$P:$P,"CVL",Grades!$J:$J,"=1",Grades!$I:$I,"="&amp;_xlfn.MINIFS(Grades!$I:$I,Grades!$A:$A,"="&amp;$A518))</f>
        <v>0</v>
      </c>
      <c r="G518" s="30">
        <f t="shared" si="130"/>
        <v>6</v>
      </c>
      <c r="H518">
        <f>COUNTIFS(Grades!$A:$A,"="&amp;Alumn_Filtered!$A518,Grades!$J:$J,"=1",Grades!$P:$P,"&gt;=0.5",Grades!$I:$I,"="&amp;_xlfn.MINIFS(Grades!$I:$I,Grades!$A:$A,"="&amp;$A518))</f>
        <v>6</v>
      </c>
      <c r="I518" s="28">
        <f t="shared" si="131"/>
        <v>1</v>
      </c>
      <c r="J518">
        <f>COUNTIFS(Grades!$A:$A,"="&amp;Alumn_Filtered!$A518,Grades!$J:$J,"=1",Grades!$P:$P,"&lt;0.5",Grades!$I:$I,"="&amp;_xlfn.MINIFS(Grades!$I:$I,Grades!$A:$A,"="&amp;$A518))</f>
        <v>0</v>
      </c>
      <c r="K518" s="28">
        <f t="shared" si="132"/>
        <v>0</v>
      </c>
      <c r="L518" s="28">
        <f>_xlfn.MAXIFS(Grades!$P:$P,Grades!$A:$A,"="&amp;Alumn_Filtered!$A518,Grades!$J:$J,"=1",Grades!$I:$I,"="&amp;_xlfn.MINIFS(Grades!$I:$I,Grades!$A:$A,"="&amp;$A518))</f>
        <v>0.8833333333333333</v>
      </c>
      <c r="M518" s="28">
        <f>_xlfn.MINIFS(Grades!$P:$P,Grades!$A:$A,"="&amp;Alumn_Filtered!$A518,Grades!$J:$J,"=1",Grades!$I:$I,"="&amp;_xlfn.MINIFS(Grades!$I:$I,Grades!$A:$A,"="&amp;$A518))</f>
        <v>0.51666666666666661</v>
      </c>
      <c r="N518" s="28">
        <f>IF(G518&lt;&gt;0,SUMIFS(Grades!$P:$P,Grades!$P:$P,"&gt;0",Grades!$A:$A,"="&amp;Alumn_Filtered!$A518,Grades!$J:$J,"=1",Grades!$I:$I,"="&amp;_xlfn.MINIFS(Grades!$I:$I,Grades!$A:$A,"="&amp;$A518))/COUNTIFS(Grades!P:P,"&lt;&gt;BAD",Grades!P:P,"&lt;&gt;DRP",Grades!P:P,"&lt;&gt;CVL",Grades!$A:$A,"="&amp;Alumn_Filtered!$A518,Grades!$J:$J,"=1",Grades!$I:$I,"="&amp;_xlfn.MINIFS(Grades!$I:$I,Grades!$A:$A,"="&amp;$A518)),0)</f>
        <v>0.6</v>
      </c>
      <c r="O518">
        <f>COUNTIFS(Grades!$A:$A,"="&amp;Alumn_Filtered!$A518,Grades!$J:$J,"=2",Grades!$I:$I,"="&amp;_xlfn.MINIFS(Grades!$I:$I,Grades!$A:$A,"="&amp;$A518))</f>
        <v>7</v>
      </c>
      <c r="P518">
        <f>COUNTIFS(Grades!$A:$A,"="&amp;Alumn_Filtered!$A518,Grades!$P:$P,"=DRP",Grades!$J:$J,"=2",Grades!$I:$I,"="&amp;_xlfn.MINIFS(Grades!$I:$I,Grades!$A:$A,"="&amp;$A518))</f>
        <v>0</v>
      </c>
      <c r="Q518">
        <f>COUNTIFS(Grades!$A:$A,"="&amp;Alumn_Filtered!$A518,Grades!$P:$P,"=BAD",Grades!$J:$J,"=2",Grades!$I:$I,"="&amp;_xlfn.MINIFS(Grades!$I:$I,Grades!$A:$A,"="&amp;$A518))</f>
        <v>0</v>
      </c>
      <c r="R518">
        <f>COUNTIFS(Grades!$A:$A,"="&amp;Alumn_Filtered!$A518,Grades!$P:$P,"CVL",Grades!$J:$J,"=2",Grades!$I:$I,"="&amp;_xlfn.MINIFS(Grades!$I:$I,Grades!$A:$A,"="&amp;$A518))</f>
        <v>0</v>
      </c>
      <c r="S518">
        <f t="shared" si="143"/>
        <v>7</v>
      </c>
      <c r="T518">
        <f>COUNTIFS(Grades!$A:$A,"="&amp;Alumn_Filtered!$A518,Grades!$J:$J,"=2",Grades!$P:$P,"&gt;=0.5",Grades!$I:$I,"="&amp;_xlfn.MINIFS(Grades!$I:$I,Grades!$A:$A,"="&amp;$A518))</f>
        <v>2</v>
      </c>
      <c r="U518" s="28">
        <f t="shared" si="133"/>
        <v>0.2857142857142857</v>
      </c>
      <c r="V518">
        <f>COUNTIFS(Grades!$A:$A,"="&amp;Alumn_Filtered!$A518,Grades!$J:$J,"=2",Grades!$P:$P,"&lt;0.5",Grades!$I:$I,"="&amp;_xlfn.MINIFS(Grades!$I:$I,Grades!$A:$A,"="&amp;$A518))</f>
        <v>5</v>
      </c>
      <c r="W518" s="28">
        <f t="shared" si="134"/>
        <v>0.7142857142857143</v>
      </c>
      <c r="X518" s="28">
        <f>_xlfn.MAXIFS(Grades!$P:$P,Grades!$A:$A,"="&amp;Alumn_Filtered!$A518,Grades!$J:$J,"=2",Grades!$I:$I,"="&amp;_xlfn.MINIFS(Grades!$I:$I,Grades!$A:$A,"="&amp;$A518))</f>
        <v>0.70000000000000007</v>
      </c>
      <c r="Y518" s="28">
        <f>_xlfn.MINIFS(Grades!$P:$P,Grades!$A:$A,"="&amp;Alumn_Filtered!$A518,Grades!$J:$J,"=2",Grades!$I:$I,"="&amp;_xlfn.MINIFS(Grades!$I:$I,Grades!$A:$A,"="&amp;$A518))</f>
        <v>0.18333333333333335</v>
      </c>
      <c r="Z518" s="28">
        <f>IF(S518&lt;&gt;0,SUMIFS(Grades!$P:$P,Grades!$P:$P,"&gt;0",Grades!$A:$A,"="&amp;Alumn_Filtered!$A518,Grades!$J:$J,"=2",Grades!$I:$I,"="&amp;_xlfn.MINIFS(Grades!$I:$I,Grades!$A:$A,"="&amp;$A518))/COUNTIFS(Grades!P:P,"&lt;&gt;BAD",Grades!P:P,"&lt;&gt;DRP",Grades!P:P,"&lt;&gt;CVL",Grades!$A:$A,"="&amp;Alumn_Filtered!$A518,Grades!$J:$J,"=2",Grades!$I:$I,"="&amp;_xlfn.MINIFS(Grades!$I:$I,Grades!$A:$A,"="&amp;$A518)),0)</f>
        <v>0.42380952380952375</v>
      </c>
      <c r="AA518" s="28">
        <f t="shared" si="135"/>
        <v>-0.17619047619047623</v>
      </c>
      <c r="AB518">
        <f t="shared" ca="1" si="129"/>
        <v>19</v>
      </c>
      <c r="AC518" t="str">
        <f>LEFT(VLOOKUP($A518,Ingresos!$C:$X,5,FALSE),1)</f>
        <v>S</v>
      </c>
      <c r="AD518">
        <f t="shared" si="136"/>
        <v>1</v>
      </c>
      <c r="AE518" t="str">
        <f>LEFT(VLOOKUP($A518,Ingresos!$C:$X,6,FALSE),1)</f>
        <v>R</v>
      </c>
      <c r="AF518">
        <f t="shared" si="137"/>
        <v>1</v>
      </c>
      <c r="AG518">
        <f>VLOOKUP($A518,Ingresos!$C:$X,9,FALSE)</f>
        <v>620</v>
      </c>
      <c r="AH518" s="28">
        <f t="shared" si="138"/>
        <v>0.66774716369529985</v>
      </c>
      <c r="AI518">
        <f>VLOOKUP($A518,Ingresos!$C:$X,10,FALSE)</f>
        <v>632</v>
      </c>
      <c r="AJ518" s="28">
        <f t="shared" si="139"/>
        <v>0.68719611021069693</v>
      </c>
      <c r="AK518">
        <f>VLOOKUP($A518,Ingresos!$C:$X,11,FALSE)</f>
        <v>567</v>
      </c>
      <c r="AL518" s="28">
        <f t="shared" si="140"/>
        <v>0.58184764991896276</v>
      </c>
      <c r="AM518">
        <f>VLOOKUP($A518,Ingresos!$C:$X,12,FALSE)</f>
        <v>616</v>
      </c>
      <c r="AN518" s="28">
        <f t="shared" si="141"/>
        <v>0.66126418152350086</v>
      </c>
      <c r="AO518" t="str">
        <f>VLOOKUP($A518,Ingresos!$C:$X,18,FALSE)</f>
        <v>RM</v>
      </c>
      <c r="AP518">
        <f t="shared" si="128"/>
        <v>13</v>
      </c>
      <c r="AQ518" t="str">
        <f>VLOOKUP($A518,Ingresos!$C:$X,19,FALSE)</f>
        <v>H1</v>
      </c>
      <c r="AR518">
        <f t="shared" si="142"/>
        <v>1</v>
      </c>
      <c r="AS518">
        <f>VLOOKUP($A518,Ingresos!$C:$X,22,FALSE)</f>
        <v>5</v>
      </c>
    </row>
    <row r="519" spans="1:45" x14ac:dyDescent="0.25">
      <c r="A519">
        <v>199020439</v>
      </c>
      <c r="B519">
        <f>IF((_xlfn.MAXIFS(Grades!$I:$I,Grades!$A:$A,"="&amp;$A519)-_xlfn.MINIFS(Grades!$I:$I,Grades!$A:$A,"="&amp;$A519))=0,0,1)</f>
        <v>1</v>
      </c>
      <c r="C519">
        <f>COUNTIFS(Grades!$A:$A,"="&amp;Alumn_Filtered!$A519,Grades!$J:$J,"=1",Grades!$I:$I,"="&amp;_xlfn.MINIFS(Grades!$I:$I,Grades!$A:$A,"="&amp;$A519))</f>
        <v>6</v>
      </c>
      <c r="D519">
        <f>COUNTIFS(Grades!$A:$A,"="&amp;Alumn_Filtered!$A519,Grades!$P:$P,"=DRP",Grades!$J:$J,"=1",Grades!$I:$I,"="&amp;_xlfn.MINIFS(Grades!$I:$I,Grades!$A:$A,"="&amp;$A519))</f>
        <v>0</v>
      </c>
      <c r="E519">
        <f>COUNTIFS(Grades!$A:$A,"="&amp;Alumn_Filtered!$A519,Grades!$P:$P,"=BAD",Grades!$J:$J,"=1",Grades!$I:$I,"="&amp;_xlfn.MINIFS(Grades!$I:$I,Grades!$A:$A,"="&amp;$A519))</f>
        <v>0</v>
      </c>
      <c r="F519">
        <f>COUNTIFS(Grades!$A:$A,"="&amp;Alumn_Filtered!$A519,Grades!$P:$P,"CVL",Grades!$J:$J,"=1",Grades!$I:$I,"="&amp;_xlfn.MINIFS(Grades!$I:$I,Grades!$A:$A,"="&amp;$A519))</f>
        <v>0</v>
      </c>
      <c r="G519" s="30">
        <f t="shared" si="130"/>
        <v>6</v>
      </c>
      <c r="H519">
        <f>COUNTIFS(Grades!$A:$A,"="&amp;Alumn_Filtered!$A519,Grades!$J:$J,"=1",Grades!$P:$P,"&gt;=0.5",Grades!$I:$I,"="&amp;_xlfn.MINIFS(Grades!$I:$I,Grades!$A:$A,"="&amp;$A519))</f>
        <v>5</v>
      </c>
      <c r="I519" s="28">
        <f t="shared" si="131"/>
        <v>0.83333333333333337</v>
      </c>
      <c r="J519">
        <f>COUNTIFS(Grades!$A:$A,"="&amp;Alumn_Filtered!$A519,Grades!$J:$J,"=1",Grades!$P:$P,"&lt;0.5",Grades!$I:$I,"="&amp;_xlfn.MINIFS(Grades!$I:$I,Grades!$A:$A,"="&amp;$A519))</f>
        <v>1</v>
      </c>
      <c r="K519" s="28">
        <f t="shared" si="132"/>
        <v>0.16666666666666666</v>
      </c>
      <c r="L519" s="28">
        <f>_xlfn.MAXIFS(Grades!$P:$P,Grades!$A:$A,"="&amp;Alumn_Filtered!$A519,Grades!$J:$J,"=1",Grades!$I:$I,"="&amp;_xlfn.MINIFS(Grades!$I:$I,Grades!$A:$A,"="&amp;$A519))</f>
        <v>0.78333333333333333</v>
      </c>
      <c r="M519" s="28">
        <f>_xlfn.MINIFS(Grades!$P:$P,Grades!$A:$A,"="&amp;Alumn_Filtered!$A519,Grades!$J:$J,"=1",Grades!$I:$I,"="&amp;_xlfn.MINIFS(Grades!$I:$I,Grades!$A:$A,"="&amp;$A519))</f>
        <v>0.46666666666666662</v>
      </c>
      <c r="N519" s="28">
        <f>IF(G519&lt;&gt;0,SUMIFS(Grades!$P:$P,Grades!$P:$P,"&gt;0",Grades!$A:$A,"="&amp;Alumn_Filtered!$A519,Grades!$J:$J,"=1",Grades!$I:$I,"="&amp;_xlfn.MINIFS(Grades!$I:$I,Grades!$A:$A,"="&amp;$A519))/COUNTIFS(Grades!P:P,"&lt;&gt;BAD",Grades!P:P,"&lt;&gt;DRP",Grades!P:P,"&lt;&gt;CVL",Grades!$A:$A,"="&amp;Alumn_Filtered!$A519,Grades!$J:$J,"=1",Grades!$I:$I,"="&amp;_xlfn.MINIFS(Grades!$I:$I,Grades!$A:$A,"="&amp;$A519)),0)</f>
        <v>0.58333333333333326</v>
      </c>
      <c r="O519">
        <f>COUNTIFS(Grades!$A:$A,"="&amp;Alumn_Filtered!$A519,Grades!$J:$J,"=2",Grades!$I:$I,"="&amp;_xlfn.MINIFS(Grades!$I:$I,Grades!$A:$A,"="&amp;$A519))</f>
        <v>7</v>
      </c>
      <c r="P519">
        <f>COUNTIFS(Grades!$A:$A,"="&amp;Alumn_Filtered!$A519,Grades!$P:$P,"=DRP",Grades!$J:$J,"=2",Grades!$I:$I,"="&amp;_xlfn.MINIFS(Grades!$I:$I,Grades!$A:$A,"="&amp;$A519))</f>
        <v>0</v>
      </c>
      <c r="Q519">
        <f>COUNTIFS(Grades!$A:$A,"="&amp;Alumn_Filtered!$A519,Grades!$P:$P,"=BAD",Grades!$J:$J,"=2",Grades!$I:$I,"="&amp;_xlfn.MINIFS(Grades!$I:$I,Grades!$A:$A,"="&amp;$A519))</f>
        <v>0</v>
      </c>
      <c r="R519">
        <f>COUNTIFS(Grades!$A:$A,"="&amp;Alumn_Filtered!$A519,Grades!$P:$P,"CVL",Grades!$J:$J,"=2",Grades!$I:$I,"="&amp;_xlfn.MINIFS(Grades!$I:$I,Grades!$A:$A,"="&amp;$A519))</f>
        <v>0</v>
      </c>
      <c r="S519">
        <f t="shared" si="143"/>
        <v>7</v>
      </c>
      <c r="T519">
        <f>COUNTIFS(Grades!$A:$A,"="&amp;Alumn_Filtered!$A519,Grades!$J:$J,"=2",Grades!$P:$P,"&gt;=0.5",Grades!$I:$I,"="&amp;_xlfn.MINIFS(Grades!$I:$I,Grades!$A:$A,"="&amp;$A519))</f>
        <v>2</v>
      </c>
      <c r="U519" s="28">
        <f t="shared" si="133"/>
        <v>0.2857142857142857</v>
      </c>
      <c r="V519">
        <f>COUNTIFS(Grades!$A:$A,"="&amp;Alumn_Filtered!$A519,Grades!$J:$J,"=2",Grades!$P:$P,"&lt;0.5",Grades!$I:$I,"="&amp;_xlfn.MINIFS(Grades!$I:$I,Grades!$A:$A,"="&amp;$A519))</f>
        <v>5</v>
      </c>
      <c r="W519" s="28">
        <f t="shared" si="134"/>
        <v>0.7142857142857143</v>
      </c>
      <c r="X519" s="28">
        <f>_xlfn.MAXIFS(Grades!$P:$P,Grades!$A:$A,"="&amp;Alumn_Filtered!$A519,Grades!$J:$J,"=2",Grades!$I:$I,"="&amp;_xlfn.MINIFS(Grades!$I:$I,Grades!$A:$A,"="&amp;$A519))</f>
        <v>0.66666666666666663</v>
      </c>
      <c r="Y519" s="28">
        <f>_xlfn.MINIFS(Grades!$P:$P,Grades!$A:$A,"="&amp;Alumn_Filtered!$A519,Grades!$J:$J,"=2",Grades!$I:$I,"="&amp;_xlfn.MINIFS(Grades!$I:$I,Grades!$A:$A,"="&amp;$A519))</f>
        <v>8.3333333333333329E-2</v>
      </c>
      <c r="Z519" s="28">
        <f>IF(S519&lt;&gt;0,SUMIFS(Grades!$P:$P,Grades!$P:$P,"&gt;0",Grades!$A:$A,"="&amp;Alumn_Filtered!$A519,Grades!$J:$J,"=2",Grades!$I:$I,"="&amp;_xlfn.MINIFS(Grades!$I:$I,Grades!$A:$A,"="&amp;$A519))/COUNTIFS(Grades!P:P,"&lt;&gt;BAD",Grades!P:P,"&lt;&gt;DRP",Grades!P:P,"&lt;&gt;CVL",Grades!$A:$A,"="&amp;Alumn_Filtered!$A519,Grades!$J:$J,"=2",Grades!$I:$I,"="&amp;_xlfn.MINIFS(Grades!$I:$I,Grades!$A:$A,"="&amp;$A519)),0)</f>
        <v>0.37619047619047613</v>
      </c>
      <c r="AA519" s="28">
        <f t="shared" si="135"/>
        <v>-0.20714285714285713</v>
      </c>
      <c r="AB519">
        <f t="shared" ca="1" si="129"/>
        <v>19</v>
      </c>
      <c r="AC519" t="str">
        <f>LEFT(VLOOKUP($A519,Ingresos!$C:$X,5,FALSE),1)</f>
        <v>S</v>
      </c>
      <c r="AD519">
        <f t="shared" si="136"/>
        <v>1</v>
      </c>
      <c r="AE519" t="str">
        <f>LEFT(VLOOKUP($A519,Ingresos!$C:$X,6,FALSE),1)</f>
        <v>R</v>
      </c>
      <c r="AF519">
        <f t="shared" si="137"/>
        <v>1</v>
      </c>
      <c r="AG519">
        <f>VLOOKUP($A519,Ingresos!$C:$X,9,FALSE)</f>
        <v>579</v>
      </c>
      <c r="AH519" s="28">
        <f t="shared" si="138"/>
        <v>0.60129659643435984</v>
      </c>
      <c r="AI519">
        <f>VLOOKUP($A519,Ingresos!$C:$X,10,FALSE)</f>
        <v>608</v>
      </c>
      <c r="AJ519" s="28">
        <f t="shared" si="139"/>
        <v>0.64829821717990277</v>
      </c>
      <c r="AK519">
        <f>VLOOKUP($A519,Ingresos!$C:$X,11,FALSE)</f>
        <v>493</v>
      </c>
      <c r="AL519" s="28">
        <f t="shared" si="140"/>
        <v>0.46191247974068073</v>
      </c>
      <c r="AM519">
        <f>VLOOKUP($A519,Ingresos!$C:$X,12,FALSE)</f>
        <v>593</v>
      </c>
      <c r="AN519" s="28">
        <f t="shared" si="141"/>
        <v>0.62398703403565636</v>
      </c>
      <c r="AO519" t="str">
        <f>VLOOKUP($A519,Ingresos!$C:$X,18,FALSE)</f>
        <v>RM</v>
      </c>
      <c r="AP519">
        <f t="shared" si="128"/>
        <v>13</v>
      </c>
      <c r="AQ519" t="str">
        <f>VLOOKUP($A519,Ingresos!$C:$X,19,FALSE)</f>
        <v>H1</v>
      </c>
      <c r="AR519">
        <f t="shared" si="142"/>
        <v>1</v>
      </c>
      <c r="AS519">
        <f>VLOOKUP($A519,Ingresos!$C:$X,22,FALSE)</f>
        <v>5</v>
      </c>
    </row>
    <row r="520" spans="1:45" x14ac:dyDescent="0.25">
      <c r="A520">
        <v>199020927</v>
      </c>
      <c r="B520">
        <f>IF((_xlfn.MAXIFS(Grades!$I:$I,Grades!$A:$A,"="&amp;$A520)-_xlfn.MINIFS(Grades!$I:$I,Grades!$A:$A,"="&amp;$A520))=0,0,1)</f>
        <v>0</v>
      </c>
      <c r="C520">
        <f>COUNTIFS(Grades!$A:$A,"="&amp;Alumn_Filtered!$A520,Grades!$J:$J,"=1",Grades!$I:$I,"="&amp;_xlfn.MINIFS(Grades!$I:$I,Grades!$A:$A,"="&amp;$A520))</f>
        <v>6</v>
      </c>
      <c r="D520">
        <f>COUNTIFS(Grades!$A:$A,"="&amp;Alumn_Filtered!$A520,Grades!$P:$P,"=DRP",Grades!$J:$J,"=1",Grades!$I:$I,"="&amp;_xlfn.MINIFS(Grades!$I:$I,Grades!$A:$A,"="&amp;$A520))</f>
        <v>0</v>
      </c>
      <c r="E520">
        <f>COUNTIFS(Grades!$A:$A,"="&amp;Alumn_Filtered!$A520,Grades!$P:$P,"=BAD",Grades!$J:$J,"=1",Grades!$I:$I,"="&amp;_xlfn.MINIFS(Grades!$I:$I,Grades!$A:$A,"="&amp;$A520))</f>
        <v>0</v>
      </c>
      <c r="F520">
        <f>COUNTIFS(Grades!$A:$A,"="&amp;Alumn_Filtered!$A520,Grades!$P:$P,"CVL",Grades!$J:$J,"=1",Grades!$I:$I,"="&amp;_xlfn.MINIFS(Grades!$I:$I,Grades!$A:$A,"="&amp;$A520))</f>
        <v>0</v>
      </c>
      <c r="G520" s="30">
        <f t="shared" si="130"/>
        <v>6</v>
      </c>
      <c r="H520">
        <f>COUNTIFS(Grades!$A:$A,"="&amp;Alumn_Filtered!$A520,Grades!$J:$J,"=1",Grades!$P:$P,"&gt;=0.5",Grades!$I:$I,"="&amp;_xlfn.MINIFS(Grades!$I:$I,Grades!$A:$A,"="&amp;$A520))</f>
        <v>1</v>
      </c>
      <c r="I520" s="28">
        <f t="shared" si="131"/>
        <v>0.16666666666666666</v>
      </c>
      <c r="J520">
        <f>COUNTIFS(Grades!$A:$A,"="&amp;Alumn_Filtered!$A520,Grades!$J:$J,"=1",Grades!$P:$P,"&lt;0.5",Grades!$I:$I,"="&amp;_xlfn.MINIFS(Grades!$I:$I,Grades!$A:$A,"="&amp;$A520))</f>
        <v>5</v>
      </c>
      <c r="K520" s="28">
        <f t="shared" si="132"/>
        <v>0.83333333333333337</v>
      </c>
      <c r="L520" s="28">
        <f>_xlfn.MAXIFS(Grades!$P:$P,Grades!$A:$A,"="&amp;Alumn_Filtered!$A520,Grades!$J:$J,"=1",Grades!$I:$I,"="&amp;_xlfn.MINIFS(Grades!$I:$I,Grades!$A:$A,"="&amp;$A520))</f>
        <v>0.75</v>
      </c>
      <c r="M520" s="28">
        <f>_xlfn.MINIFS(Grades!$P:$P,Grades!$A:$A,"="&amp;Alumn_Filtered!$A520,Grades!$J:$J,"=1",Grades!$I:$I,"="&amp;_xlfn.MINIFS(Grades!$I:$I,Grades!$A:$A,"="&amp;$A520))</f>
        <v>0.28333333333333338</v>
      </c>
      <c r="N520" s="28">
        <f>IF(G520&lt;&gt;0,SUMIFS(Grades!$P:$P,Grades!$P:$P,"&gt;0",Grades!$A:$A,"="&amp;Alumn_Filtered!$A520,Grades!$J:$J,"=1",Grades!$I:$I,"="&amp;_xlfn.MINIFS(Grades!$I:$I,Grades!$A:$A,"="&amp;$A520))/COUNTIFS(Grades!P:P,"&lt;&gt;BAD",Grades!P:P,"&lt;&gt;DRP",Grades!P:P,"&lt;&gt;CVL",Grades!$A:$A,"="&amp;Alumn_Filtered!$A520,Grades!$J:$J,"=1",Grades!$I:$I,"="&amp;_xlfn.MINIFS(Grades!$I:$I,Grades!$A:$A,"="&amp;$A520)),0)</f>
        <v>0.41388888888888892</v>
      </c>
      <c r="O520">
        <f>COUNTIFS(Grades!$A:$A,"="&amp;Alumn_Filtered!$A520,Grades!$J:$J,"=2",Grades!$I:$I,"="&amp;_xlfn.MINIFS(Grades!$I:$I,Grades!$A:$A,"="&amp;$A520))</f>
        <v>7</v>
      </c>
      <c r="P520">
        <f>COUNTIFS(Grades!$A:$A,"="&amp;Alumn_Filtered!$A520,Grades!$P:$P,"=DRP",Grades!$J:$J,"=2",Grades!$I:$I,"="&amp;_xlfn.MINIFS(Grades!$I:$I,Grades!$A:$A,"="&amp;$A520))</f>
        <v>1</v>
      </c>
      <c r="Q520">
        <f>COUNTIFS(Grades!$A:$A,"="&amp;Alumn_Filtered!$A520,Grades!$P:$P,"=BAD",Grades!$J:$J,"=2",Grades!$I:$I,"="&amp;_xlfn.MINIFS(Grades!$I:$I,Grades!$A:$A,"="&amp;$A520))</f>
        <v>4</v>
      </c>
      <c r="R520">
        <f>COUNTIFS(Grades!$A:$A,"="&amp;Alumn_Filtered!$A520,Grades!$P:$P,"CVL",Grades!$J:$J,"=2",Grades!$I:$I,"="&amp;_xlfn.MINIFS(Grades!$I:$I,Grades!$A:$A,"="&amp;$A520))</f>
        <v>0</v>
      </c>
      <c r="S520">
        <f t="shared" si="143"/>
        <v>2</v>
      </c>
      <c r="T520">
        <f>COUNTIFS(Grades!$A:$A,"="&amp;Alumn_Filtered!$A520,Grades!$J:$J,"=2",Grades!$P:$P,"&gt;=0.5",Grades!$I:$I,"="&amp;_xlfn.MINIFS(Grades!$I:$I,Grades!$A:$A,"="&amp;$A520))</f>
        <v>0</v>
      </c>
      <c r="U520" s="28">
        <f t="shared" si="133"/>
        <v>0</v>
      </c>
      <c r="V520">
        <f>COUNTIFS(Grades!$A:$A,"="&amp;Alumn_Filtered!$A520,Grades!$J:$J,"=2",Grades!$P:$P,"&lt;0.5",Grades!$I:$I,"="&amp;_xlfn.MINIFS(Grades!$I:$I,Grades!$A:$A,"="&amp;$A520))</f>
        <v>2</v>
      </c>
      <c r="W520" s="28">
        <f t="shared" si="134"/>
        <v>1</v>
      </c>
      <c r="X520" s="28">
        <f>_xlfn.MAXIFS(Grades!$P:$P,Grades!$A:$A,"="&amp;Alumn_Filtered!$A520,Grades!$J:$J,"=2",Grades!$I:$I,"="&amp;_xlfn.MINIFS(Grades!$I:$I,Grades!$A:$A,"="&amp;$A520))</f>
        <v>0.26666666666666666</v>
      </c>
      <c r="Y520" s="28">
        <f>_xlfn.MINIFS(Grades!$P:$P,Grades!$A:$A,"="&amp;Alumn_Filtered!$A520,Grades!$J:$J,"=2",Grades!$I:$I,"="&amp;_xlfn.MINIFS(Grades!$I:$I,Grades!$A:$A,"="&amp;$A520))</f>
        <v>0.23333333333333331</v>
      </c>
      <c r="Z520" s="28">
        <f>IF(S520&lt;&gt;0,SUMIFS(Grades!$P:$P,Grades!$P:$P,"&gt;0",Grades!$A:$A,"="&amp;Alumn_Filtered!$A520,Grades!$J:$J,"=2",Grades!$I:$I,"="&amp;_xlfn.MINIFS(Grades!$I:$I,Grades!$A:$A,"="&amp;$A520))/COUNTIFS(Grades!P:P,"&lt;&gt;BAD",Grades!P:P,"&lt;&gt;DRP",Grades!P:P,"&lt;&gt;CVL",Grades!$A:$A,"="&amp;Alumn_Filtered!$A520,Grades!$J:$J,"=2",Grades!$I:$I,"="&amp;_xlfn.MINIFS(Grades!$I:$I,Grades!$A:$A,"="&amp;$A520)),0)</f>
        <v>0.25</v>
      </c>
      <c r="AA520" s="28">
        <f t="shared" si="135"/>
        <v>-0.16388888888888892</v>
      </c>
      <c r="AB520">
        <f t="shared" ca="1" si="129"/>
        <v>19</v>
      </c>
      <c r="AC520" t="str">
        <f>LEFT(VLOOKUP($A520,Ingresos!$C:$X,5,FALSE),1)</f>
        <v>S</v>
      </c>
      <c r="AD520">
        <f t="shared" si="136"/>
        <v>1</v>
      </c>
      <c r="AE520" t="str">
        <f>LEFT(VLOOKUP($A520,Ingresos!$C:$X,6,FALSE),1)</f>
        <v>R</v>
      </c>
      <c r="AF520">
        <f t="shared" si="137"/>
        <v>1</v>
      </c>
      <c r="AG520">
        <f>VLOOKUP($A520,Ingresos!$C:$X,9,FALSE)</f>
        <v>486</v>
      </c>
      <c r="AH520" s="28">
        <f t="shared" si="138"/>
        <v>0.45056726094003241</v>
      </c>
      <c r="AI520">
        <f>VLOOKUP($A520,Ingresos!$C:$X,10,FALSE)</f>
        <v>501</v>
      </c>
      <c r="AJ520" s="28">
        <f t="shared" si="139"/>
        <v>0.47487844408427876</v>
      </c>
      <c r="AK520">
        <f>VLOOKUP($A520,Ingresos!$C:$X,11,FALSE)</f>
        <v>514</v>
      </c>
      <c r="AL520" s="28">
        <f t="shared" si="140"/>
        <v>0.49594813614262562</v>
      </c>
      <c r="AM520">
        <f>VLOOKUP($A520,Ingresos!$C:$X,12,FALSE)</f>
        <v>558</v>
      </c>
      <c r="AN520" s="28">
        <f t="shared" si="141"/>
        <v>0.5672609400324149</v>
      </c>
      <c r="AO520" t="str">
        <f>VLOOKUP($A520,Ingresos!$C:$X,18,FALSE)</f>
        <v>RM</v>
      </c>
      <c r="AP520">
        <f t="shared" si="128"/>
        <v>13</v>
      </c>
      <c r="AQ520" t="str">
        <f>VLOOKUP($A520,Ingresos!$C:$X,19,FALSE)</f>
        <v>H1</v>
      </c>
      <c r="AR520">
        <f t="shared" si="142"/>
        <v>1</v>
      </c>
      <c r="AS520">
        <f>VLOOKUP($A520,Ingresos!$C:$X,22,FALSE)</f>
        <v>11</v>
      </c>
    </row>
    <row r="521" spans="1:45" x14ac:dyDescent="0.25">
      <c r="A521">
        <v>199123629</v>
      </c>
      <c r="B521">
        <f>IF((_xlfn.MAXIFS(Grades!$I:$I,Grades!$A:$A,"="&amp;$A521)-_xlfn.MINIFS(Grades!$I:$I,Grades!$A:$A,"="&amp;$A521))=0,0,1)</f>
        <v>1</v>
      </c>
      <c r="C521">
        <f>COUNTIFS(Grades!$A:$A,"="&amp;Alumn_Filtered!$A521,Grades!$J:$J,"=1",Grades!$I:$I,"="&amp;_xlfn.MINIFS(Grades!$I:$I,Grades!$A:$A,"="&amp;$A521))</f>
        <v>6</v>
      </c>
      <c r="D521">
        <f>COUNTIFS(Grades!$A:$A,"="&amp;Alumn_Filtered!$A521,Grades!$P:$P,"=DRP",Grades!$J:$J,"=1",Grades!$I:$I,"="&amp;_xlfn.MINIFS(Grades!$I:$I,Grades!$A:$A,"="&amp;$A521))</f>
        <v>0</v>
      </c>
      <c r="E521">
        <f>COUNTIFS(Grades!$A:$A,"="&amp;Alumn_Filtered!$A521,Grades!$P:$P,"=BAD",Grades!$J:$J,"=1",Grades!$I:$I,"="&amp;_xlfn.MINIFS(Grades!$I:$I,Grades!$A:$A,"="&amp;$A521))</f>
        <v>0</v>
      </c>
      <c r="F521">
        <f>COUNTIFS(Grades!$A:$A,"="&amp;Alumn_Filtered!$A521,Grades!$P:$P,"CVL",Grades!$J:$J,"=1",Grades!$I:$I,"="&amp;_xlfn.MINIFS(Grades!$I:$I,Grades!$A:$A,"="&amp;$A521))</f>
        <v>0</v>
      </c>
      <c r="G521" s="30">
        <f t="shared" si="130"/>
        <v>6</v>
      </c>
      <c r="H521">
        <f>COUNTIFS(Grades!$A:$A,"="&amp;Alumn_Filtered!$A521,Grades!$J:$J,"=1",Grades!$P:$P,"&gt;=0.5",Grades!$I:$I,"="&amp;_xlfn.MINIFS(Grades!$I:$I,Grades!$A:$A,"="&amp;$A521))</f>
        <v>6</v>
      </c>
      <c r="I521" s="28">
        <f t="shared" si="131"/>
        <v>1</v>
      </c>
      <c r="J521">
        <f>COUNTIFS(Grades!$A:$A,"="&amp;Alumn_Filtered!$A521,Grades!$J:$J,"=1",Grades!$P:$P,"&lt;0.5",Grades!$I:$I,"="&amp;_xlfn.MINIFS(Grades!$I:$I,Grades!$A:$A,"="&amp;$A521))</f>
        <v>0</v>
      </c>
      <c r="K521" s="28">
        <f t="shared" si="132"/>
        <v>0</v>
      </c>
      <c r="L521" s="28">
        <f>_xlfn.MAXIFS(Grades!$P:$P,Grades!$A:$A,"="&amp;Alumn_Filtered!$A521,Grades!$J:$J,"=1",Grades!$I:$I,"="&amp;_xlfn.MINIFS(Grades!$I:$I,Grades!$A:$A,"="&amp;$A521))</f>
        <v>0.91666666666666663</v>
      </c>
      <c r="M521" s="28">
        <f>_xlfn.MINIFS(Grades!$P:$P,Grades!$A:$A,"="&amp;Alumn_Filtered!$A521,Grades!$J:$J,"=1",Grades!$I:$I,"="&amp;_xlfn.MINIFS(Grades!$I:$I,Grades!$A:$A,"="&amp;$A521))</f>
        <v>0.6166666666666667</v>
      </c>
      <c r="N521" s="28">
        <f>IF(G521&lt;&gt;0,SUMIFS(Grades!$P:$P,Grades!$P:$P,"&gt;0",Grades!$A:$A,"="&amp;Alumn_Filtered!$A521,Grades!$J:$J,"=1",Grades!$I:$I,"="&amp;_xlfn.MINIFS(Grades!$I:$I,Grades!$A:$A,"="&amp;$A521))/COUNTIFS(Grades!P:P,"&lt;&gt;BAD",Grades!P:P,"&lt;&gt;DRP",Grades!P:P,"&lt;&gt;CVL",Grades!$A:$A,"="&amp;Alumn_Filtered!$A521,Grades!$J:$J,"=1",Grades!$I:$I,"="&amp;_xlfn.MINIFS(Grades!$I:$I,Grades!$A:$A,"="&amp;$A521)),0)</f>
        <v>0.81944444444444431</v>
      </c>
      <c r="O521">
        <f>COUNTIFS(Grades!$A:$A,"="&amp;Alumn_Filtered!$A521,Grades!$J:$J,"=2",Grades!$I:$I,"="&amp;_xlfn.MINIFS(Grades!$I:$I,Grades!$A:$A,"="&amp;$A521))</f>
        <v>8</v>
      </c>
      <c r="P521">
        <f>COUNTIFS(Grades!$A:$A,"="&amp;Alumn_Filtered!$A521,Grades!$P:$P,"=DRP",Grades!$J:$J,"=2",Grades!$I:$I,"="&amp;_xlfn.MINIFS(Grades!$I:$I,Grades!$A:$A,"="&amp;$A521))</f>
        <v>2</v>
      </c>
      <c r="Q521">
        <f>COUNTIFS(Grades!$A:$A,"="&amp;Alumn_Filtered!$A521,Grades!$P:$P,"=BAD",Grades!$J:$J,"=2",Grades!$I:$I,"="&amp;_xlfn.MINIFS(Grades!$I:$I,Grades!$A:$A,"="&amp;$A521))</f>
        <v>0</v>
      </c>
      <c r="R521">
        <f>COUNTIFS(Grades!$A:$A,"="&amp;Alumn_Filtered!$A521,Grades!$P:$P,"CVL",Grades!$J:$J,"=2",Grades!$I:$I,"="&amp;_xlfn.MINIFS(Grades!$I:$I,Grades!$A:$A,"="&amp;$A521))</f>
        <v>0</v>
      </c>
      <c r="S521">
        <f t="shared" si="143"/>
        <v>6</v>
      </c>
      <c r="T521">
        <f>COUNTIFS(Grades!$A:$A,"="&amp;Alumn_Filtered!$A521,Grades!$J:$J,"=2",Grades!$P:$P,"&gt;=0.5",Grades!$I:$I,"="&amp;_xlfn.MINIFS(Grades!$I:$I,Grades!$A:$A,"="&amp;$A521))</f>
        <v>6</v>
      </c>
      <c r="U521" s="28">
        <f t="shared" si="133"/>
        <v>1</v>
      </c>
      <c r="V521">
        <f>COUNTIFS(Grades!$A:$A,"="&amp;Alumn_Filtered!$A521,Grades!$J:$J,"=2",Grades!$P:$P,"&lt;0.5",Grades!$I:$I,"="&amp;_xlfn.MINIFS(Grades!$I:$I,Grades!$A:$A,"="&amp;$A521))</f>
        <v>0</v>
      </c>
      <c r="W521" s="28">
        <f t="shared" si="134"/>
        <v>0</v>
      </c>
      <c r="X521" s="28">
        <f>_xlfn.MAXIFS(Grades!$P:$P,Grades!$A:$A,"="&amp;Alumn_Filtered!$A521,Grades!$J:$J,"=2",Grades!$I:$I,"="&amp;_xlfn.MINIFS(Grades!$I:$I,Grades!$A:$A,"="&amp;$A521))</f>
        <v>0.76666666666666661</v>
      </c>
      <c r="Y521" s="28">
        <f>_xlfn.MINIFS(Grades!$P:$P,Grades!$A:$A,"="&amp;Alumn_Filtered!$A521,Grades!$J:$J,"=2",Grades!$I:$I,"="&amp;_xlfn.MINIFS(Grades!$I:$I,Grades!$A:$A,"="&amp;$A521))</f>
        <v>0.56666666666666676</v>
      </c>
      <c r="Z521" s="28">
        <f>IF(S521&lt;&gt;0,SUMIFS(Grades!$P:$P,Grades!$P:$P,"&gt;0",Grades!$A:$A,"="&amp;Alumn_Filtered!$A521,Grades!$J:$J,"=2",Grades!$I:$I,"="&amp;_xlfn.MINIFS(Grades!$I:$I,Grades!$A:$A,"="&amp;$A521))/COUNTIFS(Grades!P:P,"&lt;&gt;BAD",Grades!P:P,"&lt;&gt;DRP",Grades!P:P,"&lt;&gt;CVL",Grades!$A:$A,"="&amp;Alumn_Filtered!$A521,Grades!$J:$J,"=2",Grades!$I:$I,"="&amp;_xlfn.MINIFS(Grades!$I:$I,Grades!$A:$A,"="&amp;$A521)),0)</f>
        <v>0.70833333333333337</v>
      </c>
      <c r="AA521" s="28">
        <f t="shared" si="135"/>
        <v>-0.11111111111111094</v>
      </c>
      <c r="AB521">
        <f t="shared" ca="1" si="129"/>
        <v>19</v>
      </c>
      <c r="AC521" t="str">
        <f>LEFT(VLOOKUP($A521,Ingresos!$C:$X,5,FALSE),1)</f>
        <v>S</v>
      </c>
      <c r="AD521">
        <f t="shared" si="136"/>
        <v>1</v>
      </c>
      <c r="AE521" t="str">
        <f>LEFT(VLOOKUP($A521,Ingresos!$C:$X,6,FALSE),1)</f>
        <v>R</v>
      </c>
      <c r="AF521">
        <f t="shared" si="137"/>
        <v>1</v>
      </c>
      <c r="AG521">
        <f>VLOOKUP($A521,Ingresos!$C:$X,9,FALSE)</f>
        <v>585</v>
      </c>
      <c r="AH521" s="28">
        <f t="shared" si="138"/>
        <v>0.61102106969205838</v>
      </c>
      <c r="AI521">
        <f>VLOOKUP($A521,Ingresos!$C:$X,10,FALSE)</f>
        <v>594</v>
      </c>
      <c r="AJ521" s="28">
        <f t="shared" si="139"/>
        <v>0.62560777957860614</v>
      </c>
      <c r="AK521">
        <f>VLOOKUP($A521,Ingresos!$C:$X,11,FALSE)</f>
        <v>692</v>
      </c>
      <c r="AL521" s="28">
        <f t="shared" si="140"/>
        <v>0.78444084278768234</v>
      </c>
      <c r="AM521">
        <f>VLOOKUP($A521,Ingresos!$C:$X,12,FALSE)</f>
        <v>696</v>
      </c>
      <c r="AN521" s="28">
        <f t="shared" si="141"/>
        <v>0.79092382495948133</v>
      </c>
      <c r="AO521" t="str">
        <f>VLOOKUP($A521,Ingresos!$C:$X,18,FALSE)</f>
        <v>RM</v>
      </c>
      <c r="AP521">
        <f t="shared" si="128"/>
        <v>13</v>
      </c>
      <c r="AQ521" t="str">
        <f>VLOOKUP($A521,Ingresos!$C:$X,19,FALSE)</f>
        <v>H1</v>
      </c>
      <c r="AR521">
        <f t="shared" si="142"/>
        <v>1</v>
      </c>
      <c r="AS521">
        <f>VLOOKUP($A521,Ingresos!$C:$X,22,FALSE)</f>
        <v>0</v>
      </c>
    </row>
    <row r="522" spans="1:45" x14ac:dyDescent="0.25">
      <c r="A522">
        <v>199124455</v>
      </c>
      <c r="B522">
        <f>IF((_xlfn.MAXIFS(Grades!$I:$I,Grades!$A:$A,"="&amp;$A522)-_xlfn.MINIFS(Grades!$I:$I,Grades!$A:$A,"="&amp;$A522))=0,0,1)</f>
        <v>1</v>
      </c>
      <c r="C522">
        <f>COUNTIFS(Grades!$A:$A,"="&amp;Alumn_Filtered!$A522,Grades!$J:$J,"=1",Grades!$I:$I,"="&amp;_xlfn.MINIFS(Grades!$I:$I,Grades!$A:$A,"="&amp;$A522))</f>
        <v>6</v>
      </c>
      <c r="D522">
        <f>COUNTIFS(Grades!$A:$A,"="&amp;Alumn_Filtered!$A522,Grades!$P:$P,"=DRP",Grades!$J:$J,"=1",Grades!$I:$I,"="&amp;_xlfn.MINIFS(Grades!$I:$I,Grades!$A:$A,"="&amp;$A522))</f>
        <v>0</v>
      </c>
      <c r="E522">
        <f>COUNTIFS(Grades!$A:$A,"="&amp;Alumn_Filtered!$A522,Grades!$P:$P,"=BAD",Grades!$J:$J,"=1",Grades!$I:$I,"="&amp;_xlfn.MINIFS(Grades!$I:$I,Grades!$A:$A,"="&amp;$A522))</f>
        <v>0</v>
      </c>
      <c r="F522">
        <f>COUNTIFS(Grades!$A:$A,"="&amp;Alumn_Filtered!$A522,Grades!$P:$P,"CVL",Grades!$J:$J,"=1",Grades!$I:$I,"="&amp;_xlfn.MINIFS(Grades!$I:$I,Grades!$A:$A,"="&amp;$A522))</f>
        <v>0</v>
      </c>
      <c r="G522" s="30">
        <f t="shared" si="130"/>
        <v>6</v>
      </c>
      <c r="H522">
        <f>COUNTIFS(Grades!$A:$A,"="&amp;Alumn_Filtered!$A522,Grades!$J:$J,"=1",Grades!$P:$P,"&gt;=0.5",Grades!$I:$I,"="&amp;_xlfn.MINIFS(Grades!$I:$I,Grades!$A:$A,"="&amp;$A522))</f>
        <v>4</v>
      </c>
      <c r="I522" s="28">
        <f t="shared" si="131"/>
        <v>0.66666666666666663</v>
      </c>
      <c r="J522">
        <f>COUNTIFS(Grades!$A:$A,"="&amp;Alumn_Filtered!$A522,Grades!$J:$J,"=1",Grades!$P:$P,"&lt;0.5",Grades!$I:$I,"="&amp;_xlfn.MINIFS(Grades!$I:$I,Grades!$A:$A,"="&amp;$A522))</f>
        <v>2</v>
      </c>
      <c r="K522" s="28">
        <f t="shared" si="132"/>
        <v>0.33333333333333331</v>
      </c>
      <c r="L522" s="28">
        <f>_xlfn.MAXIFS(Grades!$P:$P,Grades!$A:$A,"="&amp;Alumn_Filtered!$A522,Grades!$J:$J,"=1",Grades!$I:$I,"="&amp;_xlfn.MINIFS(Grades!$I:$I,Grades!$A:$A,"="&amp;$A522))</f>
        <v>0.78333333333333333</v>
      </c>
      <c r="M522" s="28">
        <f>_xlfn.MINIFS(Grades!$P:$P,Grades!$A:$A,"="&amp;Alumn_Filtered!$A522,Grades!$J:$J,"=1",Grades!$I:$I,"="&amp;_xlfn.MINIFS(Grades!$I:$I,Grades!$A:$A,"="&amp;$A522))</f>
        <v>0.31666666666666665</v>
      </c>
      <c r="N522" s="28">
        <f>IF(G522&lt;&gt;0,SUMIFS(Grades!$P:$P,Grades!$P:$P,"&gt;0",Grades!$A:$A,"="&amp;Alumn_Filtered!$A522,Grades!$J:$J,"=1",Grades!$I:$I,"="&amp;_xlfn.MINIFS(Grades!$I:$I,Grades!$A:$A,"="&amp;$A522))/COUNTIFS(Grades!P:P,"&lt;&gt;BAD",Grades!P:P,"&lt;&gt;DRP",Grades!P:P,"&lt;&gt;CVL",Grades!$A:$A,"="&amp;Alumn_Filtered!$A522,Grades!$J:$J,"=1",Grades!$I:$I,"="&amp;_xlfn.MINIFS(Grades!$I:$I,Grades!$A:$A,"="&amp;$A522)),0)</f>
        <v>0.48888888888888893</v>
      </c>
      <c r="O522">
        <f>COUNTIFS(Grades!$A:$A,"="&amp;Alumn_Filtered!$A522,Grades!$J:$J,"=2",Grades!$I:$I,"="&amp;_xlfn.MINIFS(Grades!$I:$I,Grades!$A:$A,"="&amp;$A522))</f>
        <v>6</v>
      </c>
      <c r="P522">
        <f>COUNTIFS(Grades!$A:$A,"="&amp;Alumn_Filtered!$A522,Grades!$P:$P,"=DRP",Grades!$J:$J,"=2",Grades!$I:$I,"="&amp;_xlfn.MINIFS(Grades!$I:$I,Grades!$A:$A,"="&amp;$A522))</f>
        <v>0</v>
      </c>
      <c r="Q522">
        <f>COUNTIFS(Grades!$A:$A,"="&amp;Alumn_Filtered!$A522,Grades!$P:$P,"=BAD",Grades!$J:$J,"=2",Grades!$I:$I,"="&amp;_xlfn.MINIFS(Grades!$I:$I,Grades!$A:$A,"="&amp;$A522))</f>
        <v>0</v>
      </c>
      <c r="R522">
        <f>COUNTIFS(Grades!$A:$A,"="&amp;Alumn_Filtered!$A522,Grades!$P:$P,"CVL",Grades!$J:$J,"=2",Grades!$I:$I,"="&amp;_xlfn.MINIFS(Grades!$I:$I,Grades!$A:$A,"="&amp;$A522))</f>
        <v>0</v>
      </c>
      <c r="S522">
        <f t="shared" si="143"/>
        <v>6</v>
      </c>
      <c r="T522">
        <f>COUNTIFS(Grades!$A:$A,"="&amp;Alumn_Filtered!$A522,Grades!$J:$J,"=2",Grades!$P:$P,"&gt;=0.5",Grades!$I:$I,"="&amp;_xlfn.MINIFS(Grades!$I:$I,Grades!$A:$A,"="&amp;$A522))</f>
        <v>1</v>
      </c>
      <c r="U522" s="28">
        <f t="shared" si="133"/>
        <v>0.16666666666666666</v>
      </c>
      <c r="V522">
        <f>COUNTIFS(Grades!$A:$A,"="&amp;Alumn_Filtered!$A522,Grades!$J:$J,"=2",Grades!$P:$P,"&lt;0.5",Grades!$I:$I,"="&amp;_xlfn.MINIFS(Grades!$I:$I,Grades!$A:$A,"="&amp;$A522))</f>
        <v>5</v>
      </c>
      <c r="W522" s="28">
        <f t="shared" si="134"/>
        <v>0.83333333333333337</v>
      </c>
      <c r="X522" s="28">
        <f>_xlfn.MAXIFS(Grades!$P:$P,Grades!$A:$A,"="&amp;Alumn_Filtered!$A522,Grades!$J:$J,"=2",Grades!$I:$I,"="&amp;_xlfn.MINIFS(Grades!$I:$I,Grades!$A:$A,"="&amp;$A522))</f>
        <v>0.81666666666666676</v>
      </c>
      <c r="Y522" s="28">
        <f>_xlfn.MINIFS(Grades!$P:$P,Grades!$A:$A,"="&amp;Alumn_Filtered!$A522,Grades!$J:$J,"=2",Grades!$I:$I,"="&amp;_xlfn.MINIFS(Grades!$I:$I,Grades!$A:$A,"="&amp;$A522))</f>
        <v>0.16666666666666666</v>
      </c>
      <c r="Z522" s="28">
        <f>IF(S522&lt;&gt;0,SUMIFS(Grades!$P:$P,Grades!$P:$P,"&gt;0",Grades!$A:$A,"="&amp;Alumn_Filtered!$A522,Grades!$J:$J,"=2",Grades!$I:$I,"="&amp;_xlfn.MINIFS(Grades!$I:$I,Grades!$A:$A,"="&amp;$A522))/COUNTIFS(Grades!P:P,"&lt;&gt;BAD",Grades!P:P,"&lt;&gt;DRP",Grades!P:P,"&lt;&gt;CVL",Grades!$A:$A,"="&amp;Alumn_Filtered!$A522,Grades!$J:$J,"=2",Grades!$I:$I,"="&amp;_xlfn.MINIFS(Grades!$I:$I,Grades!$A:$A,"="&amp;$A522)),0)</f>
        <v>0.40833333333333338</v>
      </c>
      <c r="AA522" s="28">
        <f t="shared" si="135"/>
        <v>-8.0555555555555547E-2</v>
      </c>
      <c r="AB522">
        <f t="shared" ca="1" si="129"/>
        <v>19</v>
      </c>
      <c r="AC522" t="str">
        <f>LEFT(VLOOKUP($A522,Ingresos!$C:$X,5,FALSE),1)</f>
        <v>S</v>
      </c>
      <c r="AD522">
        <f t="shared" si="136"/>
        <v>1</v>
      </c>
      <c r="AE522" t="str">
        <f>LEFT(VLOOKUP($A522,Ingresos!$C:$X,6,FALSE),1)</f>
        <v>R</v>
      </c>
      <c r="AF522">
        <f t="shared" si="137"/>
        <v>1</v>
      </c>
      <c r="AG522">
        <f>VLOOKUP($A522,Ingresos!$C:$X,9,FALSE)</f>
        <v>466</v>
      </c>
      <c r="AH522" s="28">
        <f t="shared" si="138"/>
        <v>0.41815235008103729</v>
      </c>
      <c r="AI522">
        <f>VLOOKUP($A522,Ingresos!$C:$X,10,FALSE)</f>
        <v>466</v>
      </c>
      <c r="AJ522" s="28">
        <f t="shared" si="139"/>
        <v>0.41815235008103729</v>
      </c>
      <c r="AK522">
        <f>VLOOKUP($A522,Ingresos!$C:$X,11,FALSE)</f>
        <v>501</v>
      </c>
      <c r="AL522" s="28">
        <f t="shared" si="140"/>
        <v>0.47487844408427876</v>
      </c>
      <c r="AM522">
        <f>VLOOKUP($A522,Ingresos!$C:$X,12,FALSE)</f>
        <v>589</v>
      </c>
      <c r="AN522" s="28">
        <f t="shared" si="141"/>
        <v>0.61750405186385737</v>
      </c>
      <c r="AO522" t="str">
        <f>VLOOKUP($A522,Ingresos!$C:$X,18,FALSE)</f>
        <v>RM</v>
      </c>
      <c r="AP522">
        <f t="shared" si="128"/>
        <v>13</v>
      </c>
      <c r="AQ522" t="str">
        <f>VLOOKUP($A522,Ingresos!$C:$X,19,FALSE)</f>
        <v>H1</v>
      </c>
      <c r="AR522">
        <f t="shared" si="142"/>
        <v>1</v>
      </c>
      <c r="AS522">
        <f>VLOOKUP($A522,Ingresos!$C:$X,22,FALSE)</f>
        <v>5</v>
      </c>
    </row>
    <row r="523" spans="1:45" x14ac:dyDescent="0.25">
      <c r="A523" t="s">
        <v>80</v>
      </c>
      <c r="B523">
        <f>IF((_xlfn.MAXIFS(Grades!$I:$I,Grades!$A:$A,"="&amp;$A523)-_xlfn.MINIFS(Grades!$I:$I,Grades!$A:$A,"="&amp;$A523))=0,0,1)</f>
        <v>1</v>
      </c>
      <c r="C523">
        <f>COUNTIFS(Grades!$A:$A,"="&amp;Alumn_Filtered!$A523,Grades!$J:$J,"=1",Grades!$I:$I,"="&amp;_xlfn.MINIFS(Grades!$I:$I,Grades!$A:$A,"="&amp;$A523))</f>
        <v>6</v>
      </c>
      <c r="D523">
        <f>COUNTIFS(Grades!$A:$A,"="&amp;Alumn_Filtered!$A523,Grades!$P:$P,"=DRP",Grades!$J:$J,"=1",Grades!$I:$I,"="&amp;_xlfn.MINIFS(Grades!$I:$I,Grades!$A:$A,"="&amp;$A523))</f>
        <v>0</v>
      </c>
      <c r="E523">
        <f>COUNTIFS(Grades!$A:$A,"="&amp;Alumn_Filtered!$A523,Grades!$P:$P,"=BAD",Grades!$J:$J,"=1",Grades!$I:$I,"="&amp;_xlfn.MINIFS(Grades!$I:$I,Grades!$A:$A,"="&amp;$A523))</f>
        <v>0</v>
      </c>
      <c r="F523">
        <f>COUNTIFS(Grades!$A:$A,"="&amp;Alumn_Filtered!$A523,Grades!$P:$P,"CVL",Grades!$J:$J,"=1",Grades!$I:$I,"="&amp;_xlfn.MINIFS(Grades!$I:$I,Grades!$A:$A,"="&amp;$A523))</f>
        <v>0</v>
      </c>
      <c r="G523" s="30">
        <f t="shared" si="130"/>
        <v>6</v>
      </c>
      <c r="H523">
        <f>COUNTIFS(Grades!$A:$A,"="&amp;Alumn_Filtered!$A523,Grades!$J:$J,"=1",Grades!$P:$P,"&gt;=0.5",Grades!$I:$I,"="&amp;_xlfn.MINIFS(Grades!$I:$I,Grades!$A:$A,"="&amp;$A523))</f>
        <v>6</v>
      </c>
      <c r="I523" s="28">
        <f t="shared" si="131"/>
        <v>1</v>
      </c>
      <c r="J523">
        <f>COUNTIFS(Grades!$A:$A,"="&amp;Alumn_Filtered!$A523,Grades!$J:$J,"=1",Grades!$P:$P,"&lt;0.5",Grades!$I:$I,"="&amp;_xlfn.MINIFS(Grades!$I:$I,Grades!$A:$A,"="&amp;$A523))</f>
        <v>0</v>
      </c>
      <c r="K523" s="28">
        <f t="shared" si="132"/>
        <v>0</v>
      </c>
      <c r="L523" s="28">
        <f>_xlfn.MAXIFS(Grades!$P:$P,Grades!$A:$A,"="&amp;Alumn_Filtered!$A523,Grades!$J:$J,"=1",Grades!$I:$I,"="&amp;_xlfn.MINIFS(Grades!$I:$I,Grades!$A:$A,"="&amp;$A523))</f>
        <v>0.98333333333333339</v>
      </c>
      <c r="M523" s="28">
        <f>_xlfn.MINIFS(Grades!$P:$P,Grades!$A:$A,"="&amp;Alumn_Filtered!$A523,Grades!$J:$J,"=1",Grades!$I:$I,"="&amp;_xlfn.MINIFS(Grades!$I:$I,Grades!$A:$A,"="&amp;$A523))</f>
        <v>0.56666666666666676</v>
      </c>
      <c r="N523" s="28">
        <f>IF(G523&lt;&gt;0,SUMIFS(Grades!$P:$P,Grades!$P:$P,"&gt;0",Grades!$A:$A,"="&amp;Alumn_Filtered!$A523,Grades!$J:$J,"=1",Grades!$I:$I,"="&amp;_xlfn.MINIFS(Grades!$I:$I,Grades!$A:$A,"="&amp;$A523))/COUNTIFS(Grades!P:P,"&lt;&gt;BAD",Grades!P:P,"&lt;&gt;DRP",Grades!P:P,"&lt;&gt;CVL",Grades!$A:$A,"="&amp;Alumn_Filtered!$A523,Grades!$J:$J,"=1",Grades!$I:$I,"="&amp;_xlfn.MINIFS(Grades!$I:$I,Grades!$A:$A,"="&amp;$A523)),0)</f>
        <v>0.69444444444444453</v>
      </c>
      <c r="O523">
        <f>COUNTIFS(Grades!$A:$A,"="&amp;Alumn_Filtered!$A523,Grades!$J:$J,"=2",Grades!$I:$I,"="&amp;_xlfn.MINIFS(Grades!$I:$I,Grades!$A:$A,"="&amp;$A523))</f>
        <v>6</v>
      </c>
      <c r="P523">
        <f>COUNTIFS(Grades!$A:$A,"="&amp;Alumn_Filtered!$A523,Grades!$P:$P,"=DRP",Grades!$J:$J,"=2",Grades!$I:$I,"="&amp;_xlfn.MINIFS(Grades!$I:$I,Grades!$A:$A,"="&amp;$A523))</f>
        <v>0</v>
      </c>
      <c r="Q523">
        <f>COUNTIFS(Grades!$A:$A,"="&amp;Alumn_Filtered!$A523,Grades!$P:$P,"=BAD",Grades!$J:$J,"=2",Grades!$I:$I,"="&amp;_xlfn.MINIFS(Grades!$I:$I,Grades!$A:$A,"="&amp;$A523))</f>
        <v>0</v>
      </c>
      <c r="R523">
        <f>COUNTIFS(Grades!$A:$A,"="&amp;Alumn_Filtered!$A523,Grades!$P:$P,"CVL",Grades!$J:$J,"=2",Grades!$I:$I,"="&amp;_xlfn.MINIFS(Grades!$I:$I,Grades!$A:$A,"="&amp;$A523))</f>
        <v>0</v>
      </c>
      <c r="S523">
        <f t="shared" si="143"/>
        <v>6</v>
      </c>
      <c r="T523">
        <f>COUNTIFS(Grades!$A:$A,"="&amp;Alumn_Filtered!$A523,Grades!$J:$J,"=2",Grades!$P:$P,"&gt;=0.5",Grades!$I:$I,"="&amp;_xlfn.MINIFS(Grades!$I:$I,Grades!$A:$A,"="&amp;$A523))</f>
        <v>6</v>
      </c>
      <c r="U523" s="28">
        <f t="shared" si="133"/>
        <v>1</v>
      </c>
      <c r="V523">
        <f>COUNTIFS(Grades!$A:$A,"="&amp;Alumn_Filtered!$A523,Grades!$J:$J,"=2",Grades!$P:$P,"&lt;0.5",Grades!$I:$I,"="&amp;_xlfn.MINIFS(Grades!$I:$I,Grades!$A:$A,"="&amp;$A523))</f>
        <v>0</v>
      </c>
      <c r="W523" s="28">
        <f t="shared" si="134"/>
        <v>0</v>
      </c>
      <c r="X523" s="28">
        <f>_xlfn.MAXIFS(Grades!$P:$P,Grades!$A:$A,"="&amp;Alumn_Filtered!$A523,Grades!$J:$J,"=2",Grades!$I:$I,"="&amp;_xlfn.MINIFS(Grades!$I:$I,Grades!$A:$A,"="&amp;$A523))</f>
        <v>0.76666666666666661</v>
      </c>
      <c r="Y523" s="28">
        <f>_xlfn.MINIFS(Grades!$P:$P,Grades!$A:$A,"="&amp;Alumn_Filtered!$A523,Grades!$J:$J,"=2",Grades!$I:$I,"="&amp;_xlfn.MINIFS(Grades!$I:$I,Grades!$A:$A,"="&amp;$A523))</f>
        <v>0.5</v>
      </c>
      <c r="Z523" s="28">
        <f>IF(S523&lt;&gt;0,SUMIFS(Grades!$P:$P,Grades!$P:$P,"&gt;0",Grades!$A:$A,"="&amp;Alumn_Filtered!$A523,Grades!$J:$J,"=2",Grades!$I:$I,"="&amp;_xlfn.MINIFS(Grades!$I:$I,Grades!$A:$A,"="&amp;$A523))/COUNTIFS(Grades!P:P,"&lt;&gt;BAD",Grades!P:P,"&lt;&gt;DRP",Grades!P:P,"&lt;&gt;CVL",Grades!$A:$A,"="&amp;Alumn_Filtered!$A523,Grades!$J:$J,"=2",Grades!$I:$I,"="&amp;_xlfn.MINIFS(Grades!$I:$I,Grades!$A:$A,"="&amp;$A523)),0)</f>
        <v>0.55555555555555547</v>
      </c>
      <c r="AA523" s="28">
        <f t="shared" si="135"/>
        <v>-0.13888888888888906</v>
      </c>
      <c r="AB523">
        <f t="shared" ca="1" si="129"/>
        <v>19</v>
      </c>
      <c r="AC523" t="str">
        <f>LEFT(VLOOKUP($A523,Ingresos!$C:$X,5,FALSE),1)</f>
        <v>S</v>
      </c>
      <c r="AD523">
        <f t="shared" si="136"/>
        <v>1</v>
      </c>
      <c r="AE523" t="str">
        <f>LEFT(VLOOKUP($A523,Ingresos!$C:$X,6,FALSE),1)</f>
        <v>R</v>
      </c>
      <c r="AF523">
        <f t="shared" si="137"/>
        <v>1</v>
      </c>
      <c r="AG523">
        <f>VLOOKUP($A523,Ingresos!$C:$X,9,FALSE)</f>
        <v>661</v>
      </c>
      <c r="AH523" s="28">
        <f t="shared" si="138"/>
        <v>0.73419773095623986</v>
      </c>
      <c r="AI523">
        <f>VLOOKUP($A523,Ingresos!$C:$X,10,FALSE)</f>
        <v>733</v>
      </c>
      <c r="AJ523" s="28">
        <f t="shared" si="139"/>
        <v>0.85089141004862234</v>
      </c>
      <c r="AK523">
        <f>VLOOKUP($A523,Ingresos!$C:$X,11,FALSE)</f>
        <v>582</v>
      </c>
      <c r="AL523" s="28">
        <f t="shared" si="140"/>
        <v>0.60615883306320906</v>
      </c>
      <c r="AM523">
        <f>VLOOKUP($A523,Ingresos!$C:$X,12,FALSE)</f>
        <v>563</v>
      </c>
      <c r="AN523" s="28">
        <f t="shared" si="141"/>
        <v>0.57536466774716366</v>
      </c>
      <c r="AO523" t="str">
        <f>VLOOKUP($A523,Ingresos!$C:$X,18,FALSE)</f>
        <v>RM</v>
      </c>
      <c r="AP523">
        <f t="shared" si="128"/>
        <v>13</v>
      </c>
      <c r="AQ523" t="str">
        <f>VLOOKUP($A523,Ingresos!$C:$X,19,FALSE)</f>
        <v>H1</v>
      </c>
      <c r="AR523">
        <f t="shared" si="142"/>
        <v>1</v>
      </c>
      <c r="AS523">
        <f>VLOOKUP($A523,Ingresos!$C:$X,22,FALSE)</f>
        <v>5</v>
      </c>
    </row>
    <row r="524" spans="1:45" x14ac:dyDescent="0.25">
      <c r="A524">
        <v>199171682</v>
      </c>
      <c r="B524">
        <f>IF((_xlfn.MAXIFS(Grades!$I:$I,Grades!$A:$A,"="&amp;$A524)-_xlfn.MINIFS(Grades!$I:$I,Grades!$A:$A,"="&amp;$A524))=0,0,1)</f>
        <v>1</v>
      </c>
      <c r="C524">
        <f>COUNTIFS(Grades!$A:$A,"="&amp;Alumn_Filtered!$A524,Grades!$J:$J,"=1",Grades!$I:$I,"="&amp;_xlfn.MINIFS(Grades!$I:$I,Grades!$A:$A,"="&amp;$A524))</f>
        <v>6</v>
      </c>
      <c r="D524">
        <f>COUNTIFS(Grades!$A:$A,"="&amp;Alumn_Filtered!$A524,Grades!$P:$P,"=DRP",Grades!$J:$J,"=1",Grades!$I:$I,"="&amp;_xlfn.MINIFS(Grades!$I:$I,Grades!$A:$A,"="&amp;$A524))</f>
        <v>0</v>
      </c>
      <c r="E524">
        <f>COUNTIFS(Grades!$A:$A,"="&amp;Alumn_Filtered!$A524,Grades!$P:$P,"=BAD",Grades!$J:$J,"=1",Grades!$I:$I,"="&amp;_xlfn.MINIFS(Grades!$I:$I,Grades!$A:$A,"="&amp;$A524))</f>
        <v>0</v>
      </c>
      <c r="F524">
        <f>COUNTIFS(Grades!$A:$A,"="&amp;Alumn_Filtered!$A524,Grades!$P:$P,"CVL",Grades!$J:$J,"=1",Grades!$I:$I,"="&amp;_xlfn.MINIFS(Grades!$I:$I,Grades!$A:$A,"="&amp;$A524))</f>
        <v>0</v>
      </c>
      <c r="G524" s="30">
        <f t="shared" si="130"/>
        <v>6</v>
      </c>
      <c r="H524">
        <f>COUNTIFS(Grades!$A:$A,"="&amp;Alumn_Filtered!$A524,Grades!$J:$J,"=1",Grades!$P:$P,"&gt;=0.5",Grades!$I:$I,"="&amp;_xlfn.MINIFS(Grades!$I:$I,Grades!$A:$A,"="&amp;$A524))</f>
        <v>4</v>
      </c>
      <c r="I524" s="28">
        <f t="shared" si="131"/>
        <v>0.66666666666666663</v>
      </c>
      <c r="J524">
        <f>COUNTIFS(Grades!$A:$A,"="&amp;Alumn_Filtered!$A524,Grades!$J:$J,"=1",Grades!$P:$P,"&lt;0.5",Grades!$I:$I,"="&amp;_xlfn.MINIFS(Grades!$I:$I,Grades!$A:$A,"="&amp;$A524))</f>
        <v>2</v>
      </c>
      <c r="K524" s="28">
        <f t="shared" si="132"/>
        <v>0.33333333333333331</v>
      </c>
      <c r="L524" s="28">
        <f>_xlfn.MAXIFS(Grades!$P:$P,Grades!$A:$A,"="&amp;Alumn_Filtered!$A524,Grades!$J:$J,"=1",Grades!$I:$I,"="&amp;_xlfn.MINIFS(Grades!$I:$I,Grades!$A:$A,"="&amp;$A524))</f>
        <v>0.71666666666666667</v>
      </c>
      <c r="M524" s="28">
        <f>_xlfn.MINIFS(Grades!$P:$P,Grades!$A:$A,"="&amp;Alumn_Filtered!$A524,Grades!$J:$J,"=1",Grades!$I:$I,"="&amp;_xlfn.MINIFS(Grades!$I:$I,Grades!$A:$A,"="&amp;$A524))</f>
        <v>0.31666666666666665</v>
      </c>
      <c r="N524" s="28">
        <f>IF(G524&lt;&gt;0,SUMIFS(Grades!$P:$P,Grades!$P:$P,"&gt;0",Grades!$A:$A,"="&amp;Alumn_Filtered!$A524,Grades!$J:$J,"=1",Grades!$I:$I,"="&amp;_xlfn.MINIFS(Grades!$I:$I,Grades!$A:$A,"="&amp;$A524))/COUNTIFS(Grades!P:P,"&lt;&gt;BAD",Grades!P:P,"&lt;&gt;DRP",Grades!P:P,"&lt;&gt;CVL",Grades!$A:$A,"="&amp;Alumn_Filtered!$A524,Grades!$J:$J,"=1",Grades!$I:$I,"="&amp;_xlfn.MINIFS(Grades!$I:$I,Grades!$A:$A,"="&amp;$A524)),0)</f>
        <v>0.51388888888888895</v>
      </c>
      <c r="O524">
        <f>COUNTIFS(Grades!$A:$A,"="&amp;Alumn_Filtered!$A524,Grades!$J:$J,"=2",Grades!$I:$I,"="&amp;_xlfn.MINIFS(Grades!$I:$I,Grades!$A:$A,"="&amp;$A524))</f>
        <v>7</v>
      </c>
      <c r="P524">
        <f>COUNTIFS(Grades!$A:$A,"="&amp;Alumn_Filtered!$A524,Grades!$P:$P,"=DRP",Grades!$J:$J,"=2",Grades!$I:$I,"="&amp;_xlfn.MINIFS(Grades!$I:$I,Grades!$A:$A,"="&amp;$A524))</f>
        <v>1</v>
      </c>
      <c r="Q524">
        <f>COUNTIFS(Grades!$A:$A,"="&amp;Alumn_Filtered!$A524,Grades!$P:$P,"=BAD",Grades!$J:$J,"=2",Grades!$I:$I,"="&amp;_xlfn.MINIFS(Grades!$I:$I,Grades!$A:$A,"="&amp;$A524))</f>
        <v>0</v>
      </c>
      <c r="R524">
        <f>COUNTIFS(Grades!$A:$A,"="&amp;Alumn_Filtered!$A524,Grades!$P:$P,"CVL",Grades!$J:$J,"=2",Grades!$I:$I,"="&amp;_xlfn.MINIFS(Grades!$I:$I,Grades!$A:$A,"="&amp;$A524))</f>
        <v>0</v>
      </c>
      <c r="S524">
        <f t="shared" si="143"/>
        <v>6</v>
      </c>
      <c r="T524">
        <f>COUNTIFS(Grades!$A:$A,"="&amp;Alumn_Filtered!$A524,Grades!$J:$J,"=2",Grades!$P:$P,"&gt;=0.5",Grades!$I:$I,"="&amp;_xlfn.MINIFS(Grades!$I:$I,Grades!$A:$A,"="&amp;$A524))</f>
        <v>2</v>
      </c>
      <c r="U524" s="28">
        <f t="shared" si="133"/>
        <v>0.33333333333333331</v>
      </c>
      <c r="V524">
        <f>COUNTIFS(Grades!$A:$A,"="&amp;Alumn_Filtered!$A524,Grades!$J:$J,"=2",Grades!$P:$P,"&lt;0.5",Grades!$I:$I,"="&amp;_xlfn.MINIFS(Grades!$I:$I,Grades!$A:$A,"="&amp;$A524))</f>
        <v>4</v>
      </c>
      <c r="W524" s="28">
        <f t="shared" si="134"/>
        <v>0.66666666666666663</v>
      </c>
      <c r="X524" s="28">
        <f>_xlfn.MAXIFS(Grades!$P:$P,Grades!$A:$A,"="&amp;Alumn_Filtered!$A524,Grades!$J:$J,"=2",Grades!$I:$I,"="&amp;_xlfn.MINIFS(Grades!$I:$I,Grades!$A:$A,"="&amp;$A524))</f>
        <v>0.51666666666666661</v>
      </c>
      <c r="Y524" s="28">
        <f>_xlfn.MINIFS(Grades!$P:$P,Grades!$A:$A,"="&amp;Alumn_Filtered!$A524,Grades!$J:$J,"=2",Grades!$I:$I,"="&amp;_xlfn.MINIFS(Grades!$I:$I,Grades!$A:$A,"="&amp;$A524))</f>
        <v>0.33333333333333331</v>
      </c>
      <c r="Z524" s="28">
        <f>IF(S524&lt;&gt;0,SUMIFS(Grades!$P:$P,Grades!$P:$P,"&gt;0",Grades!$A:$A,"="&amp;Alumn_Filtered!$A524,Grades!$J:$J,"=2",Grades!$I:$I,"="&amp;_xlfn.MINIFS(Grades!$I:$I,Grades!$A:$A,"="&amp;$A524))/COUNTIFS(Grades!P:P,"&lt;&gt;BAD",Grades!P:P,"&lt;&gt;DRP",Grades!P:P,"&lt;&gt;CVL",Grades!$A:$A,"="&amp;Alumn_Filtered!$A524,Grades!$J:$J,"=2",Grades!$I:$I,"="&amp;_xlfn.MINIFS(Grades!$I:$I,Grades!$A:$A,"="&amp;$A524)),0)</f>
        <v>0.42499999999999999</v>
      </c>
      <c r="AA524" s="28">
        <f t="shared" si="135"/>
        <v>-8.8888888888888962E-2</v>
      </c>
      <c r="AB524">
        <f t="shared" ca="1" si="129"/>
        <v>19</v>
      </c>
      <c r="AC524" t="str">
        <f>LEFT(VLOOKUP($A524,Ingresos!$C:$X,5,FALSE),1)</f>
        <v>S</v>
      </c>
      <c r="AD524">
        <f t="shared" si="136"/>
        <v>1</v>
      </c>
      <c r="AE524" t="str">
        <f>LEFT(VLOOKUP($A524,Ingresos!$C:$X,6,FALSE),1)</f>
        <v>R</v>
      </c>
      <c r="AF524">
        <f t="shared" si="137"/>
        <v>1</v>
      </c>
      <c r="AG524">
        <f>VLOOKUP($A524,Ingresos!$C:$X,9,FALSE)</f>
        <v>492</v>
      </c>
      <c r="AH524" s="28">
        <f t="shared" si="138"/>
        <v>0.46029173419773095</v>
      </c>
      <c r="AI524">
        <f>VLOOKUP($A524,Ingresos!$C:$X,10,FALSE)</f>
        <v>490</v>
      </c>
      <c r="AJ524" s="28">
        <f t="shared" si="139"/>
        <v>0.45705024311183146</v>
      </c>
      <c r="AK524">
        <f>VLOOKUP($A524,Ingresos!$C:$X,11,FALSE)</f>
        <v>425</v>
      </c>
      <c r="AL524" s="28">
        <f t="shared" si="140"/>
        <v>0.35170178282009723</v>
      </c>
      <c r="AM524">
        <f>VLOOKUP($A524,Ingresos!$C:$X,12,FALSE)</f>
        <v>593</v>
      </c>
      <c r="AN524" s="28">
        <f t="shared" si="141"/>
        <v>0.62398703403565636</v>
      </c>
      <c r="AO524" t="str">
        <f>VLOOKUP($A524,Ingresos!$C:$X,18,FALSE)</f>
        <v>RM</v>
      </c>
      <c r="AP524">
        <f t="shared" si="128"/>
        <v>13</v>
      </c>
      <c r="AQ524" t="str">
        <f>VLOOKUP($A524,Ingresos!$C:$X,19,FALSE)</f>
        <v>H1</v>
      </c>
      <c r="AR524">
        <f t="shared" si="142"/>
        <v>1</v>
      </c>
      <c r="AS524">
        <f>VLOOKUP($A524,Ingresos!$C:$X,22,FALSE)</f>
        <v>5</v>
      </c>
    </row>
    <row r="525" spans="1:45" x14ac:dyDescent="0.25">
      <c r="A525">
        <v>199265172</v>
      </c>
      <c r="B525">
        <f>IF((_xlfn.MAXIFS(Grades!$I:$I,Grades!$A:$A,"="&amp;$A525)-_xlfn.MINIFS(Grades!$I:$I,Grades!$A:$A,"="&amp;$A525))=0,0,1)</f>
        <v>1</v>
      </c>
      <c r="C525">
        <f>COUNTIFS(Grades!$A:$A,"="&amp;Alumn_Filtered!$A525,Grades!$J:$J,"=1",Grades!$I:$I,"="&amp;_xlfn.MINIFS(Grades!$I:$I,Grades!$A:$A,"="&amp;$A525))</f>
        <v>6</v>
      </c>
      <c r="D525">
        <f>COUNTIFS(Grades!$A:$A,"="&amp;Alumn_Filtered!$A525,Grades!$P:$P,"=DRP",Grades!$J:$J,"=1",Grades!$I:$I,"="&amp;_xlfn.MINIFS(Grades!$I:$I,Grades!$A:$A,"="&amp;$A525))</f>
        <v>0</v>
      </c>
      <c r="E525">
        <f>COUNTIFS(Grades!$A:$A,"="&amp;Alumn_Filtered!$A525,Grades!$P:$P,"=BAD",Grades!$J:$J,"=1",Grades!$I:$I,"="&amp;_xlfn.MINIFS(Grades!$I:$I,Grades!$A:$A,"="&amp;$A525))</f>
        <v>0</v>
      </c>
      <c r="F525">
        <f>COUNTIFS(Grades!$A:$A,"="&amp;Alumn_Filtered!$A525,Grades!$P:$P,"CVL",Grades!$J:$J,"=1",Grades!$I:$I,"="&amp;_xlfn.MINIFS(Grades!$I:$I,Grades!$A:$A,"="&amp;$A525))</f>
        <v>0</v>
      </c>
      <c r="G525" s="30">
        <f t="shared" si="130"/>
        <v>6</v>
      </c>
      <c r="H525">
        <f>COUNTIFS(Grades!$A:$A,"="&amp;Alumn_Filtered!$A525,Grades!$J:$J,"=1",Grades!$P:$P,"&gt;=0.5",Grades!$I:$I,"="&amp;_xlfn.MINIFS(Grades!$I:$I,Grades!$A:$A,"="&amp;$A525))</f>
        <v>6</v>
      </c>
      <c r="I525" s="28">
        <f t="shared" si="131"/>
        <v>1</v>
      </c>
      <c r="J525">
        <f>COUNTIFS(Grades!$A:$A,"="&amp;Alumn_Filtered!$A525,Grades!$J:$J,"=1",Grades!$P:$P,"&lt;0.5",Grades!$I:$I,"="&amp;_xlfn.MINIFS(Grades!$I:$I,Grades!$A:$A,"="&amp;$A525))</f>
        <v>0</v>
      </c>
      <c r="K525" s="28">
        <f t="shared" si="132"/>
        <v>0</v>
      </c>
      <c r="L525" s="28">
        <f>_xlfn.MAXIFS(Grades!$P:$P,Grades!$A:$A,"="&amp;Alumn_Filtered!$A525,Grades!$J:$J,"=1",Grades!$I:$I,"="&amp;_xlfn.MINIFS(Grades!$I:$I,Grades!$A:$A,"="&amp;$A525))</f>
        <v>0.85</v>
      </c>
      <c r="M525" s="28">
        <f>_xlfn.MINIFS(Grades!$P:$P,Grades!$A:$A,"="&amp;Alumn_Filtered!$A525,Grades!$J:$J,"=1",Grades!$I:$I,"="&amp;_xlfn.MINIFS(Grades!$I:$I,Grades!$A:$A,"="&amp;$A525))</f>
        <v>0.5</v>
      </c>
      <c r="N525" s="28">
        <f>IF(G525&lt;&gt;0,SUMIFS(Grades!$P:$P,Grades!$P:$P,"&gt;0",Grades!$A:$A,"="&amp;Alumn_Filtered!$A525,Grades!$J:$J,"=1",Grades!$I:$I,"="&amp;_xlfn.MINIFS(Grades!$I:$I,Grades!$A:$A,"="&amp;$A525))/COUNTIFS(Grades!P:P,"&lt;&gt;BAD",Grades!P:P,"&lt;&gt;DRP",Grades!P:P,"&lt;&gt;CVL",Grades!$A:$A,"="&amp;Alumn_Filtered!$A525,Grades!$J:$J,"=1",Grades!$I:$I,"="&amp;_xlfn.MINIFS(Grades!$I:$I,Grades!$A:$A,"="&amp;$A525)),0)</f>
        <v>0.71944444444444444</v>
      </c>
      <c r="O525">
        <f>COUNTIFS(Grades!$A:$A,"="&amp;Alumn_Filtered!$A525,Grades!$J:$J,"=2",Grades!$I:$I,"="&amp;_xlfn.MINIFS(Grades!$I:$I,Grades!$A:$A,"="&amp;$A525))</f>
        <v>6</v>
      </c>
      <c r="P525">
        <f>COUNTIFS(Grades!$A:$A,"="&amp;Alumn_Filtered!$A525,Grades!$P:$P,"=DRP",Grades!$J:$J,"=2",Grades!$I:$I,"="&amp;_xlfn.MINIFS(Grades!$I:$I,Grades!$A:$A,"="&amp;$A525))</f>
        <v>0</v>
      </c>
      <c r="Q525">
        <f>COUNTIFS(Grades!$A:$A,"="&amp;Alumn_Filtered!$A525,Grades!$P:$P,"=BAD",Grades!$J:$J,"=2",Grades!$I:$I,"="&amp;_xlfn.MINIFS(Grades!$I:$I,Grades!$A:$A,"="&amp;$A525))</f>
        <v>1</v>
      </c>
      <c r="R525">
        <f>COUNTIFS(Grades!$A:$A,"="&amp;Alumn_Filtered!$A525,Grades!$P:$P,"CVL",Grades!$J:$J,"=2",Grades!$I:$I,"="&amp;_xlfn.MINIFS(Grades!$I:$I,Grades!$A:$A,"="&amp;$A525))</f>
        <v>0</v>
      </c>
      <c r="S525">
        <f t="shared" si="143"/>
        <v>5</v>
      </c>
      <c r="T525">
        <f>COUNTIFS(Grades!$A:$A,"="&amp;Alumn_Filtered!$A525,Grades!$J:$J,"=2",Grades!$P:$P,"&gt;=0.5",Grades!$I:$I,"="&amp;_xlfn.MINIFS(Grades!$I:$I,Grades!$A:$A,"="&amp;$A525))</f>
        <v>4</v>
      </c>
      <c r="U525" s="28">
        <f t="shared" si="133"/>
        <v>0.8</v>
      </c>
      <c r="V525">
        <f>COUNTIFS(Grades!$A:$A,"="&amp;Alumn_Filtered!$A525,Grades!$J:$J,"=2",Grades!$P:$P,"&lt;0.5",Grades!$I:$I,"="&amp;_xlfn.MINIFS(Grades!$I:$I,Grades!$A:$A,"="&amp;$A525))</f>
        <v>1</v>
      </c>
      <c r="W525" s="28">
        <f t="shared" si="134"/>
        <v>0.2</v>
      </c>
      <c r="X525" s="28">
        <f>_xlfn.MAXIFS(Grades!$P:$P,Grades!$A:$A,"="&amp;Alumn_Filtered!$A525,Grades!$J:$J,"=2",Grades!$I:$I,"="&amp;_xlfn.MINIFS(Grades!$I:$I,Grades!$A:$A,"="&amp;$A525))</f>
        <v>0.70000000000000007</v>
      </c>
      <c r="Y525" s="28">
        <f>_xlfn.MINIFS(Grades!$P:$P,Grades!$A:$A,"="&amp;Alumn_Filtered!$A525,Grades!$J:$J,"=2",Grades!$I:$I,"="&amp;_xlfn.MINIFS(Grades!$I:$I,Grades!$A:$A,"="&amp;$A525))</f>
        <v>0.3</v>
      </c>
      <c r="Z525" s="28">
        <f>IF(S525&lt;&gt;0,SUMIFS(Grades!$P:$P,Grades!$P:$P,"&gt;0",Grades!$A:$A,"="&amp;Alumn_Filtered!$A525,Grades!$J:$J,"=2",Grades!$I:$I,"="&amp;_xlfn.MINIFS(Grades!$I:$I,Grades!$A:$A,"="&amp;$A525))/COUNTIFS(Grades!P:P,"&lt;&gt;BAD",Grades!P:P,"&lt;&gt;DRP",Grades!P:P,"&lt;&gt;CVL",Grades!$A:$A,"="&amp;Alumn_Filtered!$A525,Grades!$J:$J,"=2",Grades!$I:$I,"="&amp;_xlfn.MINIFS(Grades!$I:$I,Grades!$A:$A,"="&amp;$A525)),0)</f>
        <v>0.51333333333333331</v>
      </c>
      <c r="AA525" s="28">
        <f t="shared" si="135"/>
        <v>-0.20611111111111113</v>
      </c>
      <c r="AB525">
        <f t="shared" ca="1" si="129"/>
        <v>19</v>
      </c>
      <c r="AC525" t="str">
        <f>LEFT(VLOOKUP($A525,Ingresos!$C:$X,5,FALSE),1)</f>
        <v>S</v>
      </c>
      <c r="AD525">
        <f t="shared" si="136"/>
        <v>1</v>
      </c>
      <c r="AE525" t="str">
        <f>LEFT(VLOOKUP($A525,Ingresos!$C:$X,6,FALSE),1)</f>
        <v>R</v>
      </c>
      <c r="AF525">
        <f t="shared" si="137"/>
        <v>1</v>
      </c>
      <c r="AG525">
        <f>VLOOKUP($A525,Ingresos!$C:$X,9,FALSE)</f>
        <v>507</v>
      </c>
      <c r="AH525" s="28">
        <f t="shared" si="138"/>
        <v>0.4846029173419773</v>
      </c>
      <c r="AI525">
        <f>VLOOKUP($A525,Ingresos!$C:$X,10,FALSE)</f>
        <v>507</v>
      </c>
      <c r="AJ525" s="28">
        <f t="shared" si="139"/>
        <v>0.4846029173419773</v>
      </c>
      <c r="AK525">
        <f>VLOOKUP($A525,Ingresos!$C:$X,11,FALSE)</f>
        <v>486</v>
      </c>
      <c r="AL525" s="28">
        <f t="shared" si="140"/>
        <v>0.45056726094003241</v>
      </c>
      <c r="AM525">
        <f>VLOOKUP($A525,Ingresos!$C:$X,12,FALSE)</f>
        <v>607</v>
      </c>
      <c r="AN525" s="28">
        <f t="shared" si="141"/>
        <v>0.64667747163695299</v>
      </c>
      <c r="AO525" t="str">
        <f>VLOOKUP($A525,Ingresos!$C:$X,18,FALSE)</f>
        <v>VI</v>
      </c>
      <c r="AP525">
        <f t="shared" ref="AP525:AP538" si="144">IF(ISNUMBER(AO525),AO525,IF(AO525="RM",13,IF(AO525="I",1,IF(AO525="II",2,IF(AO525="III",3,IF(AO525="IV",4,IF(AO525="V",5,IF(AO525="VI",6,IF(AO525="VII",7,IF(AO525="VIII",8,IF(AO525="IX",9,IF(AO525="X",10,IF(AO525="XI",11,IF(AO525="XII",12,IF(AO525="XIII",13,IF(AO525="XIV",14,"UNK"))))))))))))))))</f>
        <v>6</v>
      </c>
      <c r="AQ525" t="str">
        <f>VLOOKUP($A525,Ingresos!$C:$X,19,FALSE)</f>
        <v>H1</v>
      </c>
      <c r="AR525">
        <f t="shared" si="142"/>
        <v>1</v>
      </c>
      <c r="AS525">
        <f>VLOOKUP($A525,Ingresos!$C:$X,22,FALSE)</f>
        <v>9</v>
      </c>
    </row>
    <row r="526" spans="1:45" x14ac:dyDescent="0.25">
      <c r="A526">
        <v>199532014</v>
      </c>
      <c r="B526">
        <f>IF((_xlfn.MAXIFS(Grades!$I:$I,Grades!$A:$A,"="&amp;$A526)-_xlfn.MINIFS(Grades!$I:$I,Grades!$A:$A,"="&amp;$A526))=0,0,1)</f>
        <v>1</v>
      </c>
      <c r="C526">
        <f>COUNTIFS(Grades!$A:$A,"="&amp;Alumn_Filtered!$A526,Grades!$J:$J,"=1",Grades!$I:$I,"="&amp;_xlfn.MINIFS(Grades!$I:$I,Grades!$A:$A,"="&amp;$A526))</f>
        <v>6</v>
      </c>
      <c r="D526">
        <f>COUNTIFS(Grades!$A:$A,"="&amp;Alumn_Filtered!$A526,Grades!$P:$P,"=DRP",Grades!$J:$J,"=1",Grades!$I:$I,"="&amp;_xlfn.MINIFS(Grades!$I:$I,Grades!$A:$A,"="&amp;$A526))</f>
        <v>0</v>
      </c>
      <c r="E526">
        <f>COUNTIFS(Grades!$A:$A,"="&amp;Alumn_Filtered!$A526,Grades!$P:$P,"=BAD",Grades!$J:$J,"=1",Grades!$I:$I,"="&amp;_xlfn.MINIFS(Grades!$I:$I,Grades!$A:$A,"="&amp;$A526))</f>
        <v>0</v>
      </c>
      <c r="F526">
        <f>COUNTIFS(Grades!$A:$A,"="&amp;Alumn_Filtered!$A526,Grades!$P:$P,"CVL",Grades!$J:$J,"=1",Grades!$I:$I,"="&amp;_xlfn.MINIFS(Grades!$I:$I,Grades!$A:$A,"="&amp;$A526))</f>
        <v>0</v>
      </c>
      <c r="G526" s="30">
        <f t="shared" si="130"/>
        <v>6</v>
      </c>
      <c r="H526">
        <f>COUNTIFS(Grades!$A:$A,"="&amp;Alumn_Filtered!$A526,Grades!$J:$J,"=1",Grades!$P:$P,"&gt;=0.5",Grades!$I:$I,"="&amp;_xlfn.MINIFS(Grades!$I:$I,Grades!$A:$A,"="&amp;$A526))</f>
        <v>6</v>
      </c>
      <c r="I526" s="28">
        <f t="shared" si="131"/>
        <v>1</v>
      </c>
      <c r="J526">
        <f>COUNTIFS(Grades!$A:$A,"="&amp;Alumn_Filtered!$A526,Grades!$J:$J,"=1",Grades!$P:$P,"&lt;0.5",Grades!$I:$I,"="&amp;_xlfn.MINIFS(Grades!$I:$I,Grades!$A:$A,"="&amp;$A526))</f>
        <v>0</v>
      </c>
      <c r="K526" s="28">
        <f t="shared" si="132"/>
        <v>0</v>
      </c>
      <c r="L526" s="28">
        <f>_xlfn.MAXIFS(Grades!$P:$P,Grades!$A:$A,"="&amp;Alumn_Filtered!$A526,Grades!$J:$J,"=1",Grades!$I:$I,"="&amp;_xlfn.MINIFS(Grades!$I:$I,Grades!$A:$A,"="&amp;$A526))</f>
        <v>0.91666666666666663</v>
      </c>
      <c r="M526" s="28">
        <f>_xlfn.MINIFS(Grades!$P:$P,Grades!$A:$A,"="&amp;Alumn_Filtered!$A526,Grades!$J:$J,"=1",Grades!$I:$I,"="&amp;_xlfn.MINIFS(Grades!$I:$I,Grades!$A:$A,"="&amp;$A526))</f>
        <v>0.6166666666666667</v>
      </c>
      <c r="N526" s="28">
        <f>IF(G526&lt;&gt;0,SUMIFS(Grades!$P:$P,Grades!$P:$P,"&gt;0",Grades!$A:$A,"="&amp;Alumn_Filtered!$A526,Grades!$J:$J,"=1",Grades!$I:$I,"="&amp;_xlfn.MINIFS(Grades!$I:$I,Grades!$A:$A,"="&amp;$A526))/COUNTIFS(Grades!P:P,"&lt;&gt;BAD",Grades!P:P,"&lt;&gt;DRP",Grades!P:P,"&lt;&gt;CVL",Grades!$A:$A,"="&amp;Alumn_Filtered!$A526,Grades!$J:$J,"=1",Grades!$I:$I,"="&amp;_xlfn.MINIFS(Grades!$I:$I,Grades!$A:$A,"="&amp;$A526)),0)</f>
        <v>0.79166666666666663</v>
      </c>
      <c r="O526">
        <f>COUNTIFS(Grades!$A:$A,"="&amp;Alumn_Filtered!$A526,Grades!$J:$J,"=2",Grades!$I:$I,"="&amp;_xlfn.MINIFS(Grades!$I:$I,Grades!$A:$A,"="&amp;$A526))</f>
        <v>6</v>
      </c>
      <c r="P526">
        <f>COUNTIFS(Grades!$A:$A,"="&amp;Alumn_Filtered!$A526,Grades!$P:$P,"=DRP",Grades!$J:$J,"=2",Grades!$I:$I,"="&amp;_xlfn.MINIFS(Grades!$I:$I,Grades!$A:$A,"="&amp;$A526))</f>
        <v>0</v>
      </c>
      <c r="Q526">
        <f>COUNTIFS(Grades!$A:$A,"="&amp;Alumn_Filtered!$A526,Grades!$P:$P,"=BAD",Grades!$J:$J,"=2",Grades!$I:$I,"="&amp;_xlfn.MINIFS(Grades!$I:$I,Grades!$A:$A,"="&amp;$A526))</f>
        <v>0</v>
      </c>
      <c r="R526">
        <f>COUNTIFS(Grades!$A:$A,"="&amp;Alumn_Filtered!$A526,Grades!$P:$P,"CVL",Grades!$J:$J,"=2",Grades!$I:$I,"="&amp;_xlfn.MINIFS(Grades!$I:$I,Grades!$A:$A,"="&amp;$A526))</f>
        <v>0</v>
      </c>
      <c r="S526">
        <f t="shared" si="143"/>
        <v>6</v>
      </c>
      <c r="T526">
        <f>COUNTIFS(Grades!$A:$A,"="&amp;Alumn_Filtered!$A526,Grades!$J:$J,"=2",Grades!$P:$P,"&gt;=0.5",Grades!$I:$I,"="&amp;_xlfn.MINIFS(Grades!$I:$I,Grades!$A:$A,"="&amp;$A526))</f>
        <v>3</v>
      </c>
      <c r="U526" s="28">
        <f t="shared" si="133"/>
        <v>0.5</v>
      </c>
      <c r="V526">
        <f>COUNTIFS(Grades!$A:$A,"="&amp;Alumn_Filtered!$A526,Grades!$J:$J,"=2",Grades!$P:$P,"&lt;0.5",Grades!$I:$I,"="&amp;_xlfn.MINIFS(Grades!$I:$I,Grades!$A:$A,"="&amp;$A526))</f>
        <v>3</v>
      </c>
      <c r="W526" s="28">
        <f t="shared" si="134"/>
        <v>0.5</v>
      </c>
      <c r="X526" s="28">
        <f>_xlfn.MAXIFS(Grades!$P:$P,Grades!$A:$A,"="&amp;Alumn_Filtered!$A526,Grades!$J:$J,"=2",Grades!$I:$I,"="&amp;_xlfn.MINIFS(Grades!$I:$I,Grades!$A:$A,"="&amp;$A526))</f>
        <v>0.93333333333333324</v>
      </c>
      <c r="Y526" s="28">
        <f>_xlfn.MINIFS(Grades!$P:$P,Grades!$A:$A,"="&amp;Alumn_Filtered!$A526,Grades!$J:$J,"=2",Grades!$I:$I,"="&amp;_xlfn.MINIFS(Grades!$I:$I,Grades!$A:$A,"="&amp;$A526))</f>
        <v>0.33333333333333331</v>
      </c>
      <c r="Z526" s="28">
        <f>IF(S526&lt;&gt;0,SUMIFS(Grades!$P:$P,Grades!$P:$P,"&gt;0",Grades!$A:$A,"="&amp;Alumn_Filtered!$A526,Grades!$J:$J,"=2",Grades!$I:$I,"="&amp;_xlfn.MINIFS(Grades!$I:$I,Grades!$A:$A,"="&amp;$A526))/COUNTIFS(Grades!P:P,"&lt;&gt;BAD",Grades!P:P,"&lt;&gt;DRP",Grades!P:P,"&lt;&gt;CVL",Grades!$A:$A,"="&amp;Alumn_Filtered!$A526,Grades!$J:$J,"=2",Grades!$I:$I,"="&amp;_xlfn.MINIFS(Grades!$I:$I,Grades!$A:$A,"="&amp;$A526)),0)</f>
        <v>0.5527777777777777</v>
      </c>
      <c r="AA526" s="28">
        <f t="shared" si="135"/>
        <v>-0.23888888888888893</v>
      </c>
      <c r="AB526">
        <f t="shared" ca="1" si="129"/>
        <v>19</v>
      </c>
      <c r="AC526" t="str">
        <f>LEFT(VLOOKUP($A526,Ingresos!$C:$X,5,FALSE),1)</f>
        <v>S</v>
      </c>
      <c r="AD526">
        <f t="shared" si="136"/>
        <v>1</v>
      </c>
      <c r="AE526" t="str">
        <f>LEFT(VLOOKUP($A526,Ingresos!$C:$X,6,FALSE),1)</f>
        <v>R</v>
      </c>
      <c r="AF526">
        <f t="shared" si="137"/>
        <v>1</v>
      </c>
      <c r="AG526">
        <f>VLOOKUP($A526,Ingresos!$C:$X,9,FALSE)</f>
        <v>455</v>
      </c>
      <c r="AH526" s="28">
        <f t="shared" si="138"/>
        <v>0.40032414910858993</v>
      </c>
      <c r="AI526">
        <f>VLOOKUP($A526,Ingresos!$C:$X,10,FALSE)</f>
        <v>455</v>
      </c>
      <c r="AJ526" s="28">
        <f t="shared" si="139"/>
        <v>0.40032414910858993</v>
      </c>
      <c r="AK526">
        <f>VLOOKUP($A526,Ingresos!$C:$X,11,FALSE)</f>
        <v>529</v>
      </c>
      <c r="AL526" s="28">
        <f t="shared" si="140"/>
        <v>0.52025931928687197</v>
      </c>
      <c r="AM526">
        <f>VLOOKUP($A526,Ingresos!$C:$X,12,FALSE)</f>
        <v>672</v>
      </c>
      <c r="AN526" s="28">
        <f t="shared" si="141"/>
        <v>0.75202593192868716</v>
      </c>
      <c r="AO526" t="str">
        <f>VLOOKUP($A526,Ingresos!$C:$X,18,FALSE)</f>
        <v>RM</v>
      </c>
      <c r="AP526">
        <f t="shared" si="144"/>
        <v>13</v>
      </c>
      <c r="AQ526" t="str">
        <f>VLOOKUP($A526,Ingresos!$C:$X,19,FALSE)</f>
        <v>H1</v>
      </c>
      <c r="AR526">
        <f t="shared" si="142"/>
        <v>1</v>
      </c>
      <c r="AS526">
        <f>VLOOKUP($A526,Ingresos!$C:$X,22,FALSE)</f>
        <v>11</v>
      </c>
    </row>
    <row r="527" spans="1:45" x14ac:dyDescent="0.25">
      <c r="A527">
        <v>199533541</v>
      </c>
      <c r="B527">
        <f>IF((_xlfn.MAXIFS(Grades!$I:$I,Grades!$A:$A,"="&amp;$A527)-_xlfn.MINIFS(Grades!$I:$I,Grades!$A:$A,"="&amp;$A527))=0,0,1)</f>
        <v>1</v>
      </c>
      <c r="C527">
        <f>COUNTIFS(Grades!$A:$A,"="&amp;Alumn_Filtered!$A527,Grades!$J:$J,"=1",Grades!$I:$I,"="&amp;_xlfn.MINIFS(Grades!$I:$I,Grades!$A:$A,"="&amp;$A527))</f>
        <v>6</v>
      </c>
      <c r="D527">
        <f>COUNTIFS(Grades!$A:$A,"="&amp;Alumn_Filtered!$A527,Grades!$P:$P,"=DRP",Grades!$J:$J,"=1",Grades!$I:$I,"="&amp;_xlfn.MINIFS(Grades!$I:$I,Grades!$A:$A,"="&amp;$A527))</f>
        <v>0</v>
      </c>
      <c r="E527">
        <f>COUNTIFS(Grades!$A:$A,"="&amp;Alumn_Filtered!$A527,Grades!$P:$P,"=BAD",Grades!$J:$J,"=1",Grades!$I:$I,"="&amp;_xlfn.MINIFS(Grades!$I:$I,Grades!$A:$A,"="&amp;$A527))</f>
        <v>0</v>
      </c>
      <c r="F527">
        <f>COUNTIFS(Grades!$A:$A,"="&amp;Alumn_Filtered!$A527,Grades!$P:$P,"CVL",Grades!$J:$J,"=1",Grades!$I:$I,"="&amp;_xlfn.MINIFS(Grades!$I:$I,Grades!$A:$A,"="&amp;$A527))</f>
        <v>0</v>
      </c>
      <c r="G527" s="30">
        <f t="shared" si="130"/>
        <v>6</v>
      </c>
      <c r="H527">
        <f>COUNTIFS(Grades!$A:$A,"="&amp;Alumn_Filtered!$A527,Grades!$J:$J,"=1",Grades!$P:$P,"&gt;=0.5",Grades!$I:$I,"="&amp;_xlfn.MINIFS(Grades!$I:$I,Grades!$A:$A,"="&amp;$A527))</f>
        <v>3</v>
      </c>
      <c r="I527" s="28">
        <f t="shared" si="131"/>
        <v>0.5</v>
      </c>
      <c r="J527">
        <f>COUNTIFS(Grades!$A:$A,"="&amp;Alumn_Filtered!$A527,Grades!$J:$J,"=1",Grades!$P:$P,"&lt;0.5",Grades!$I:$I,"="&amp;_xlfn.MINIFS(Grades!$I:$I,Grades!$A:$A,"="&amp;$A527))</f>
        <v>3</v>
      </c>
      <c r="K527" s="28">
        <f t="shared" si="132"/>
        <v>0.5</v>
      </c>
      <c r="L527" s="28">
        <f>_xlfn.MAXIFS(Grades!$P:$P,Grades!$A:$A,"="&amp;Alumn_Filtered!$A527,Grades!$J:$J,"=1",Grades!$I:$I,"="&amp;_xlfn.MINIFS(Grades!$I:$I,Grades!$A:$A,"="&amp;$A527))</f>
        <v>0.78333333333333333</v>
      </c>
      <c r="M527" s="28">
        <f>_xlfn.MINIFS(Grades!$P:$P,Grades!$A:$A,"="&amp;Alumn_Filtered!$A527,Grades!$J:$J,"=1",Grades!$I:$I,"="&amp;_xlfn.MINIFS(Grades!$I:$I,Grades!$A:$A,"="&amp;$A527))</f>
        <v>0.35000000000000003</v>
      </c>
      <c r="N527" s="28">
        <f>IF(G527&lt;&gt;0,SUMIFS(Grades!$P:$P,Grades!$P:$P,"&gt;0",Grades!$A:$A,"="&amp;Alumn_Filtered!$A527,Grades!$J:$J,"=1",Grades!$I:$I,"="&amp;_xlfn.MINIFS(Grades!$I:$I,Grades!$A:$A,"="&amp;$A527))/COUNTIFS(Grades!P:P,"&lt;&gt;BAD",Grades!P:P,"&lt;&gt;DRP",Grades!P:P,"&lt;&gt;CVL",Grades!$A:$A,"="&amp;Alumn_Filtered!$A527,Grades!$J:$J,"=1",Grades!$I:$I,"="&amp;_xlfn.MINIFS(Grades!$I:$I,Grades!$A:$A,"="&amp;$A527)),0)</f>
        <v>0.51666666666666672</v>
      </c>
      <c r="O527">
        <f>COUNTIFS(Grades!$A:$A,"="&amp;Alumn_Filtered!$A527,Grades!$J:$J,"=2",Grades!$I:$I,"="&amp;_xlfn.MINIFS(Grades!$I:$I,Grades!$A:$A,"="&amp;$A527))</f>
        <v>7</v>
      </c>
      <c r="P527">
        <f>COUNTIFS(Grades!$A:$A,"="&amp;Alumn_Filtered!$A527,Grades!$P:$P,"=DRP",Grades!$J:$J,"=2",Grades!$I:$I,"="&amp;_xlfn.MINIFS(Grades!$I:$I,Grades!$A:$A,"="&amp;$A527))</f>
        <v>0</v>
      </c>
      <c r="Q527">
        <f>COUNTIFS(Grades!$A:$A,"="&amp;Alumn_Filtered!$A527,Grades!$P:$P,"=BAD",Grades!$J:$J,"=2",Grades!$I:$I,"="&amp;_xlfn.MINIFS(Grades!$I:$I,Grades!$A:$A,"="&amp;$A527))</f>
        <v>0</v>
      </c>
      <c r="R527">
        <f>COUNTIFS(Grades!$A:$A,"="&amp;Alumn_Filtered!$A527,Grades!$P:$P,"CVL",Grades!$J:$J,"=2",Grades!$I:$I,"="&amp;_xlfn.MINIFS(Grades!$I:$I,Grades!$A:$A,"="&amp;$A527))</f>
        <v>0</v>
      </c>
      <c r="S527">
        <f t="shared" si="143"/>
        <v>7</v>
      </c>
      <c r="T527">
        <f>COUNTIFS(Grades!$A:$A,"="&amp;Alumn_Filtered!$A527,Grades!$J:$J,"=2",Grades!$P:$P,"&gt;=0.5",Grades!$I:$I,"="&amp;_xlfn.MINIFS(Grades!$I:$I,Grades!$A:$A,"="&amp;$A527))</f>
        <v>1</v>
      </c>
      <c r="U527" s="28">
        <f t="shared" si="133"/>
        <v>0.14285714285714285</v>
      </c>
      <c r="V527">
        <f>COUNTIFS(Grades!$A:$A,"="&amp;Alumn_Filtered!$A527,Grades!$J:$J,"=2",Grades!$P:$P,"&lt;0.5",Grades!$I:$I,"="&amp;_xlfn.MINIFS(Grades!$I:$I,Grades!$A:$A,"="&amp;$A527))</f>
        <v>6</v>
      </c>
      <c r="W527" s="28">
        <f t="shared" si="134"/>
        <v>0.8571428571428571</v>
      </c>
      <c r="X527" s="28">
        <f>_xlfn.MAXIFS(Grades!$P:$P,Grades!$A:$A,"="&amp;Alumn_Filtered!$A527,Grades!$J:$J,"=2",Grades!$I:$I,"="&amp;_xlfn.MINIFS(Grades!$I:$I,Grades!$A:$A,"="&amp;$A527))</f>
        <v>0.6</v>
      </c>
      <c r="Y527" s="28">
        <f>_xlfn.MINIFS(Grades!$P:$P,Grades!$A:$A,"="&amp;Alumn_Filtered!$A527,Grades!$J:$J,"=2",Grades!$I:$I,"="&amp;_xlfn.MINIFS(Grades!$I:$I,Grades!$A:$A,"="&amp;$A527))</f>
        <v>0.11666666666666665</v>
      </c>
      <c r="Z527" s="28">
        <f>IF(S527&lt;&gt;0,SUMIFS(Grades!$P:$P,Grades!$P:$P,"&gt;0",Grades!$A:$A,"="&amp;Alumn_Filtered!$A527,Grades!$J:$J,"=2",Grades!$I:$I,"="&amp;_xlfn.MINIFS(Grades!$I:$I,Grades!$A:$A,"="&amp;$A527))/COUNTIFS(Grades!P:P,"&lt;&gt;BAD",Grades!P:P,"&lt;&gt;DRP",Grades!P:P,"&lt;&gt;CVL",Grades!$A:$A,"="&amp;Alumn_Filtered!$A527,Grades!$J:$J,"=2",Grades!$I:$I,"="&amp;_xlfn.MINIFS(Grades!$I:$I,Grades!$A:$A,"="&amp;$A527)),0)</f>
        <v>0.31428571428571433</v>
      </c>
      <c r="AA527" s="28">
        <f t="shared" si="135"/>
        <v>-0.20238095238095238</v>
      </c>
      <c r="AB527">
        <f t="shared" ca="1" si="129"/>
        <v>19</v>
      </c>
      <c r="AC527" t="str">
        <f>LEFT(VLOOKUP($A527,Ingresos!$C:$X,5,FALSE),1)</f>
        <v>S</v>
      </c>
      <c r="AD527">
        <f t="shared" si="136"/>
        <v>1</v>
      </c>
      <c r="AE527" t="str">
        <f>LEFT(VLOOKUP($A527,Ingresos!$C:$X,6,FALSE),1)</f>
        <v>R</v>
      </c>
      <c r="AF527">
        <f t="shared" si="137"/>
        <v>1</v>
      </c>
      <c r="AG527">
        <f>VLOOKUP($A527,Ingresos!$C:$X,9,FALSE)</f>
        <v>502</v>
      </c>
      <c r="AH527" s="28">
        <f t="shared" si="138"/>
        <v>0.47649918962722854</v>
      </c>
      <c r="AI527">
        <f>VLOOKUP($A527,Ingresos!$C:$X,10,FALSE)</f>
        <v>502</v>
      </c>
      <c r="AJ527" s="28">
        <f t="shared" si="139"/>
        <v>0.47649918962722854</v>
      </c>
      <c r="AK527">
        <f>VLOOKUP($A527,Ingresos!$C:$X,11,FALSE)</f>
        <v>529</v>
      </c>
      <c r="AL527" s="28">
        <f t="shared" si="140"/>
        <v>0.52025931928687197</v>
      </c>
      <c r="AM527">
        <f>VLOOKUP($A527,Ingresos!$C:$X,12,FALSE)</f>
        <v>653</v>
      </c>
      <c r="AN527" s="28">
        <f t="shared" si="141"/>
        <v>0.72123176661264177</v>
      </c>
      <c r="AO527" t="str">
        <f>VLOOKUP($A527,Ingresos!$C:$X,18,FALSE)</f>
        <v>RM</v>
      </c>
      <c r="AP527">
        <f t="shared" si="144"/>
        <v>13</v>
      </c>
      <c r="AQ527" t="str">
        <f>VLOOKUP($A527,Ingresos!$C:$X,19,FALSE)</f>
        <v>H1</v>
      </c>
      <c r="AR527">
        <f t="shared" si="142"/>
        <v>1</v>
      </c>
      <c r="AS527">
        <f>VLOOKUP($A527,Ingresos!$C:$X,22,FALSE)</f>
        <v>5</v>
      </c>
    </row>
    <row r="528" spans="1:45" x14ac:dyDescent="0.25">
      <c r="A528">
        <v>199539841</v>
      </c>
      <c r="B528">
        <f>IF((_xlfn.MAXIFS(Grades!$I:$I,Grades!$A:$A,"="&amp;$A528)-_xlfn.MINIFS(Grades!$I:$I,Grades!$A:$A,"="&amp;$A528))=0,0,1)</f>
        <v>1</v>
      </c>
      <c r="C528">
        <f>COUNTIFS(Grades!$A:$A,"="&amp;Alumn_Filtered!$A528,Grades!$J:$J,"=1",Grades!$I:$I,"="&amp;_xlfn.MINIFS(Grades!$I:$I,Grades!$A:$A,"="&amp;$A528))</f>
        <v>6</v>
      </c>
      <c r="D528">
        <f>COUNTIFS(Grades!$A:$A,"="&amp;Alumn_Filtered!$A528,Grades!$P:$P,"=DRP",Grades!$J:$J,"=1",Grades!$I:$I,"="&amp;_xlfn.MINIFS(Grades!$I:$I,Grades!$A:$A,"="&amp;$A528))</f>
        <v>0</v>
      </c>
      <c r="E528">
        <f>COUNTIFS(Grades!$A:$A,"="&amp;Alumn_Filtered!$A528,Grades!$P:$P,"=BAD",Grades!$J:$J,"=1",Grades!$I:$I,"="&amp;_xlfn.MINIFS(Grades!$I:$I,Grades!$A:$A,"="&amp;$A528))</f>
        <v>0</v>
      </c>
      <c r="F528">
        <f>COUNTIFS(Grades!$A:$A,"="&amp;Alumn_Filtered!$A528,Grades!$P:$P,"CVL",Grades!$J:$J,"=1",Grades!$I:$I,"="&amp;_xlfn.MINIFS(Grades!$I:$I,Grades!$A:$A,"="&amp;$A528))</f>
        <v>0</v>
      </c>
      <c r="G528" s="30">
        <f t="shared" si="130"/>
        <v>6</v>
      </c>
      <c r="H528">
        <f>COUNTIFS(Grades!$A:$A,"="&amp;Alumn_Filtered!$A528,Grades!$J:$J,"=1",Grades!$P:$P,"&gt;=0.5",Grades!$I:$I,"="&amp;_xlfn.MINIFS(Grades!$I:$I,Grades!$A:$A,"="&amp;$A528))</f>
        <v>6</v>
      </c>
      <c r="I528" s="28">
        <f t="shared" si="131"/>
        <v>1</v>
      </c>
      <c r="J528">
        <f>COUNTIFS(Grades!$A:$A,"="&amp;Alumn_Filtered!$A528,Grades!$J:$J,"=1",Grades!$P:$P,"&lt;0.5",Grades!$I:$I,"="&amp;_xlfn.MINIFS(Grades!$I:$I,Grades!$A:$A,"="&amp;$A528))</f>
        <v>0</v>
      </c>
      <c r="K528" s="28">
        <f t="shared" si="132"/>
        <v>0</v>
      </c>
      <c r="L528" s="28">
        <f>_xlfn.MAXIFS(Grades!$P:$P,Grades!$A:$A,"="&amp;Alumn_Filtered!$A528,Grades!$J:$J,"=1",Grades!$I:$I,"="&amp;_xlfn.MINIFS(Grades!$I:$I,Grades!$A:$A,"="&amp;$A528))</f>
        <v>0.73333333333333339</v>
      </c>
      <c r="M528" s="28">
        <f>_xlfn.MINIFS(Grades!$P:$P,Grades!$A:$A,"="&amp;Alumn_Filtered!$A528,Grades!$J:$J,"=1",Grades!$I:$I,"="&amp;_xlfn.MINIFS(Grades!$I:$I,Grades!$A:$A,"="&amp;$A528))</f>
        <v>0.5</v>
      </c>
      <c r="N528" s="28">
        <f>IF(G528&lt;&gt;0,SUMIFS(Grades!$P:$P,Grades!$P:$P,"&gt;0",Grades!$A:$A,"="&amp;Alumn_Filtered!$A528,Grades!$J:$J,"=1",Grades!$I:$I,"="&amp;_xlfn.MINIFS(Grades!$I:$I,Grades!$A:$A,"="&amp;$A528))/COUNTIFS(Grades!P:P,"&lt;&gt;BAD",Grades!P:P,"&lt;&gt;DRP",Grades!P:P,"&lt;&gt;CVL",Grades!$A:$A,"="&amp;Alumn_Filtered!$A528,Grades!$J:$J,"=1",Grades!$I:$I,"="&amp;_xlfn.MINIFS(Grades!$I:$I,Grades!$A:$A,"="&amp;$A528)),0)</f>
        <v>0.64444444444444449</v>
      </c>
      <c r="O528">
        <f>COUNTIFS(Grades!$A:$A,"="&amp;Alumn_Filtered!$A528,Grades!$J:$J,"=2",Grades!$I:$I,"="&amp;_xlfn.MINIFS(Grades!$I:$I,Grades!$A:$A,"="&amp;$A528))</f>
        <v>10</v>
      </c>
      <c r="P528">
        <f>COUNTIFS(Grades!$A:$A,"="&amp;Alumn_Filtered!$A528,Grades!$P:$P,"=DRP",Grades!$J:$J,"=2",Grades!$I:$I,"="&amp;_xlfn.MINIFS(Grades!$I:$I,Grades!$A:$A,"="&amp;$A528))</f>
        <v>4</v>
      </c>
      <c r="Q528">
        <f>COUNTIFS(Grades!$A:$A,"="&amp;Alumn_Filtered!$A528,Grades!$P:$P,"=BAD",Grades!$J:$J,"=2",Grades!$I:$I,"="&amp;_xlfn.MINIFS(Grades!$I:$I,Grades!$A:$A,"="&amp;$A528))</f>
        <v>2</v>
      </c>
      <c r="R528">
        <f>COUNTIFS(Grades!$A:$A,"="&amp;Alumn_Filtered!$A528,Grades!$P:$P,"CVL",Grades!$J:$J,"=2",Grades!$I:$I,"="&amp;_xlfn.MINIFS(Grades!$I:$I,Grades!$A:$A,"="&amp;$A528))</f>
        <v>0</v>
      </c>
      <c r="S528">
        <f t="shared" si="143"/>
        <v>4</v>
      </c>
      <c r="T528">
        <f>COUNTIFS(Grades!$A:$A,"="&amp;Alumn_Filtered!$A528,Grades!$J:$J,"=2",Grades!$P:$P,"&gt;=0.5",Grades!$I:$I,"="&amp;_xlfn.MINIFS(Grades!$I:$I,Grades!$A:$A,"="&amp;$A528))</f>
        <v>3</v>
      </c>
      <c r="U528" s="28">
        <f t="shared" si="133"/>
        <v>0.75</v>
      </c>
      <c r="V528">
        <f>COUNTIFS(Grades!$A:$A,"="&amp;Alumn_Filtered!$A528,Grades!$J:$J,"=2",Grades!$P:$P,"&lt;0.5",Grades!$I:$I,"="&amp;_xlfn.MINIFS(Grades!$I:$I,Grades!$A:$A,"="&amp;$A528))</f>
        <v>1</v>
      </c>
      <c r="W528" s="28">
        <f t="shared" si="134"/>
        <v>0.25</v>
      </c>
      <c r="X528" s="28">
        <f>_xlfn.MAXIFS(Grades!$P:$P,Grades!$A:$A,"="&amp;Alumn_Filtered!$A528,Grades!$J:$J,"=2",Grades!$I:$I,"="&amp;_xlfn.MINIFS(Grades!$I:$I,Grades!$A:$A,"="&amp;$A528))</f>
        <v>0.8666666666666667</v>
      </c>
      <c r="Y528" s="28">
        <f>_xlfn.MINIFS(Grades!$P:$P,Grades!$A:$A,"="&amp;Alumn_Filtered!$A528,Grades!$J:$J,"=2",Grades!$I:$I,"="&amp;_xlfn.MINIFS(Grades!$I:$I,Grades!$A:$A,"="&amp;$A528))</f>
        <v>0.26666666666666666</v>
      </c>
      <c r="Z528" s="28">
        <f>IF(S528&lt;&gt;0,SUMIFS(Grades!$P:$P,Grades!$P:$P,"&gt;0",Grades!$A:$A,"="&amp;Alumn_Filtered!$A528,Grades!$J:$J,"=2",Grades!$I:$I,"="&amp;_xlfn.MINIFS(Grades!$I:$I,Grades!$A:$A,"="&amp;$A528))/COUNTIFS(Grades!P:P,"&lt;&gt;BAD",Grades!P:P,"&lt;&gt;DRP",Grades!P:P,"&lt;&gt;CVL",Grades!$A:$A,"="&amp;Alumn_Filtered!$A528,Grades!$J:$J,"=2",Grades!$I:$I,"="&amp;_xlfn.MINIFS(Grades!$I:$I,Grades!$A:$A,"="&amp;$A528)),0)</f>
        <v>0.62083333333333335</v>
      </c>
      <c r="AA528" s="28">
        <f t="shared" si="135"/>
        <v>-2.3611111111111138E-2</v>
      </c>
      <c r="AB528">
        <f t="shared" ca="1" si="129"/>
        <v>19</v>
      </c>
      <c r="AC528" t="str">
        <f>LEFT(VLOOKUP($A528,Ingresos!$C:$X,5,FALSE),1)</f>
        <v>S</v>
      </c>
      <c r="AD528">
        <f t="shared" si="136"/>
        <v>1</v>
      </c>
      <c r="AE528" t="str">
        <f>LEFT(VLOOKUP($A528,Ingresos!$C:$X,6,FALSE),1)</f>
        <v>R</v>
      </c>
      <c r="AF528">
        <f t="shared" si="137"/>
        <v>1</v>
      </c>
      <c r="AG528">
        <f>VLOOKUP($A528,Ingresos!$C:$X,9,FALSE)</f>
        <v>486</v>
      </c>
      <c r="AH528" s="28">
        <f t="shared" si="138"/>
        <v>0.45056726094003241</v>
      </c>
      <c r="AI528">
        <f>VLOOKUP($A528,Ingresos!$C:$X,10,FALSE)</f>
        <v>486</v>
      </c>
      <c r="AJ528" s="28">
        <f t="shared" si="139"/>
        <v>0.45056726094003241</v>
      </c>
      <c r="AK528">
        <f>VLOOKUP($A528,Ingresos!$C:$X,11,FALSE)</f>
        <v>567</v>
      </c>
      <c r="AL528" s="28">
        <f t="shared" si="140"/>
        <v>0.58184764991896276</v>
      </c>
      <c r="AM528">
        <f>VLOOKUP($A528,Ingresos!$C:$X,12,FALSE)</f>
        <v>616</v>
      </c>
      <c r="AN528" s="28">
        <f t="shared" si="141"/>
        <v>0.66126418152350086</v>
      </c>
      <c r="AO528" t="str">
        <f>VLOOKUP($A528,Ingresos!$C:$X,18,FALSE)</f>
        <v>RM</v>
      </c>
      <c r="AP528">
        <f t="shared" si="144"/>
        <v>13</v>
      </c>
      <c r="AQ528" t="str">
        <f>VLOOKUP($A528,Ingresos!$C:$X,19,FALSE)</f>
        <v>H1</v>
      </c>
      <c r="AR528">
        <f t="shared" si="142"/>
        <v>1</v>
      </c>
      <c r="AS528">
        <f>VLOOKUP($A528,Ingresos!$C:$X,22,FALSE)</f>
        <v>4</v>
      </c>
    </row>
    <row r="529" spans="1:45" x14ac:dyDescent="0.25">
      <c r="A529">
        <v>199540068</v>
      </c>
      <c r="B529">
        <f>IF((_xlfn.MAXIFS(Grades!$I:$I,Grades!$A:$A,"="&amp;$A529)-_xlfn.MINIFS(Grades!$I:$I,Grades!$A:$A,"="&amp;$A529))=0,0,1)</f>
        <v>0</v>
      </c>
      <c r="C529">
        <f>COUNTIFS(Grades!$A:$A,"="&amp;Alumn_Filtered!$A529,Grades!$J:$J,"=1",Grades!$I:$I,"="&amp;_xlfn.MINIFS(Grades!$I:$I,Grades!$A:$A,"="&amp;$A529))</f>
        <v>6</v>
      </c>
      <c r="D529">
        <f>COUNTIFS(Grades!$A:$A,"="&amp;Alumn_Filtered!$A529,Grades!$P:$P,"=DRP",Grades!$J:$J,"=1",Grades!$I:$I,"="&amp;_xlfn.MINIFS(Grades!$I:$I,Grades!$A:$A,"="&amp;$A529))</f>
        <v>1</v>
      </c>
      <c r="E529">
        <f>COUNTIFS(Grades!$A:$A,"="&amp;Alumn_Filtered!$A529,Grades!$P:$P,"=BAD",Grades!$J:$J,"=1",Grades!$I:$I,"="&amp;_xlfn.MINIFS(Grades!$I:$I,Grades!$A:$A,"="&amp;$A529))</f>
        <v>0</v>
      </c>
      <c r="F529">
        <f>COUNTIFS(Grades!$A:$A,"="&amp;Alumn_Filtered!$A529,Grades!$P:$P,"CVL",Grades!$J:$J,"=1",Grades!$I:$I,"="&amp;_xlfn.MINIFS(Grades!$I:$I,Grades!$A:$A,"="&amp;$A529))</f>
        <v>0</v>
      </c>
      <c r="G529" s="30">
        <f t="shared" si="130"/>
        <v>5</v>
      </c>
      <c r="H529">
        <f>COUNTIFS(Grades!$A:$A,"="&amp;Alumn_Filtered!$A529,Grades!$J:$J,"=1",Grades!$P:$P,"&gt;=0.5",Grades!$I:$I,"="&amp;_xlfn.MINIFS(Grades!$I:$I,Grades!$A:$A,"="&amp;$A529))</f>
        <v>5</v>
      </c>
      <c r="I529" s="28">
        <f t="shared" si="131"/>
        <v>1</v>
      </c>
      <c r="J529">
        <f>COUNTIFS(Grades!$A:$A,"="&amp;Alumn_Filtered!$A529,Grades!$J:$J,"=1",Grades!$P:$P,"&lt;0.5",Grades!$I:$I,"="&amp;_xlfn.MINIFS(Grades!$I:$I,Grades!$A:$A,"="&amp;$A529))</f>
        <v>0</v>
      </c>
      <c r="K529" s="28">
        <f t="shared" si="132"/>
        <v>0</v>
      </c>
      <c r="L529" s="28">
        <f>_xlfn.MAXIFS(Grades!$P:$P,Grades!$A:$A,"="&amp;Alumn_Filtered!$A529,Grades!$J:$J,"=1",Grades!$I:$I,"="&amp;_xlfn.MINIFS(Grades!$I:$I,Grades!$A:$A,"="&amp;$A529))</f>
        <v>0.70000000000000007</v>
      </c>
      <c r="M529" s="28">
        <f>_xlfn.MINIFS(Grades!$P:$P,Grades!$A:$A,"="&amp;Alumn_Filtered!$A529,Grades!$J:$J,"=1",Grades!$I:$I,"="&amp;_xlfn.MINIFS(Grades!$I:$I,Grades!$A:$A,"="&amp;$A529))</f>
        <v>0.58333333333333337</v>
      </c>
      <c r="N529" s="28">
        <f>IF(G529&lt;&gt;0,SUMIFS(Grades!$P:$P,Grades!$P:$P,"&gt;0",Grades!$A:$A,"="&amp;Alumn_Filtered!$A529,Grades!$J:$J,"=1",Grades!$I:$I,"="&amp;_xlfn.MINIFS(Grades!$I:$I,Grades!$A:$A,"="&amp;$A529))/COUNTIFS(Grades!P:P,"&lt;&gt;BAD",Grades!P:P,"&lt;&gt;DRP",Grades!P:P,"&lt;&gt;CVL",Grades!$A:$A,"="&amp;Alumn_Filtered!$A529,Grades!$J:$J,"=1",Grades!$I:$I,"="&amp;_xlfn.MINIFS(Grades!$I:$I,Grades!$A:$A,"="&amp;$A529)),0)</f>
        <v>0.63333333333333341</v>
      </c>
      <c r="O529">
        <f>COUNTIFS(Grades!$A:$A,"="&amp;Alumn_Filtered!$A529,Grades!$J:$J,"=2",Grades!$I:$I,"="&amp;_xlfn.MINIFS(Grades!$I:$I,Grades!$A:$A,"="&amp;$A529))</f>
        <v>7</v>
      </c>
      <c r="P529">
        <f>COUNTIFS(Grades!$A:$A,"="&amp;Alumn_Filtered!$A529,Grades!$P:$P,"=DRP",Grades!$J:$J,"=2",Grades!$I:$I,"="&amp;_xlfn.MINIFS(Grades!$I:$I,Grades!$A:$A,"="&amp;$A529))</f>
        <v>0</v>
      </c>
      <c r="Q529">
        <f>COUNTIFS(Grades!$A:$A,"="&amp;Alumn_Filtered!$A529,Grades!$P:$P,"=BAD",Grades!$J:$J,"=2",Grades!$I:$I,"="&amp;_xlfn.MINIFS(Grades!$I:$I,Grades!$A:$A,"="&amp;$A529))</f>
        <v>1</v>
      </c>
      <c r="R529">
        <f>COUNTIFS(Grades!$A:$A,"="&amp;Alumn_Filtered!$A529,Grades!$P:$P,"CVL",Grades!$J:$J,"=2",Grades!$I:$I,"="&amp;_xlfn.MINIFS(Grades!$I:$I,Grades!$A:$A,"="&amp;$A529))</f>
        <v>0</v>
      </c>
      <c r="S529">
        <f t="shared" si="143"/>
        <v>6</v>
      </c>
      <c r="T529">
        <f>COUNTIFS(Grades!$A:$A,"="&amp;Alumn_Filtered!$A529,Grades!$J:$J,"=2",Grades!$P:$P,"&gt;=0.5",Grades!$I:$I,"="&amp;_xlfn.MINIFS(Grades!$I:$I,Grades!$A:$A,"="&amp;$A529))</f>
        <v>2</v>
      </c>
      <c r="U529" s="28">
        <f t="shared" si="133"/>
        <v>0.33333333333333331</v>
      </c>
      <c r="V529">
        <f>COUNTIFS(Grades!$A:$A,"="&amp;Alumn_Filtered!$A529,Grades!$J:$J,"=2",Grades!$P:$P,"&lt;0.5",Grades!$I:$I,"="&amp;_xlfn.MINIFS(Grades!$I:$I,Grades!$A:$A,"="&amp;$A529))</f>
        <v>4</v>
      </c>
      <c r="W529" s="28">
        <f t="shared" si="134"/>
        <v>0.66666666666666663</v>
      </c>
      <c r="X529" s="28">
        <f>_xlfn.MAXIFS(Grades!$P:$P,Grades!$A:$A,"="&amp;Alumn_Filtered!$A529,Grades!$J:$J,"=2",Grades!$I:$I,"="&amp;_xlfn.MINIFS(Grades!$I:$I,Grades!$A:$A,"="&amp;$A529))</f>
        <v>0.78333333333333333</v>
      </c>
      <c r="Y529" s="28">
        <f>_xlfn.MINIFS(Grades!$P:$P,Grades!$A:$A,"="&amp;Alumn_Filtered!$A529,Grades!$J:$J,"=2",Grades!$I:$I,"="&amp;_xlfn.MINIFS(Grades!$I:$I,Grades!$A:$A,"="&amp;$A529))</f>
        <v>0.28333333333333338</v>
      </c>
      <c r="Z529" s="28">
        <f>IF(S529&lt;&gt;0,SUMIFS(Grades!$P:$P,Grades!$P:$P,"&gt;0",Grades!$A:$A,"="&amp;Alumn_Filtered!$A529,Grades!$J:$J,"=2",Grades!$I:$I,"="&amp;_xlfn.MINIFS(Grades!$I:$I,Grades!$A:$A,"="&amp;$A529))/COUNTIFS(Grades!P:P,"&lt;&gt;BAD",Grades!P:P,"&lt;&gt;DRP",Grades!P:P,"&lt;&gt;CVL",Grades!$A:$A,"="&amp;Alumn_Filtered!$A529,Grades!$J:$J,"=2",Grades!$I:$I,"="&amp;_xlfn.MINIFS(Grades!$I:$I,Grades!$A:$A,"="&amp;$A529)),0)</f>
        <v>0.46388888888888885</v>
      </c>
      <c r="AA529" s="28">
        <f t="shared" si="135"/>
        <v>-0.16944444444444456</v>
      </c>
      <c r="AB529">
        <f t="shared" ca="1" si="129"/>
        <v>19</v>
      </c>
      <c r="AC529" t="str">
        <f>LEFT(VLOOKUP($A529,Ingresos!$C:$X,5,FALSE),1)</f>
        <v>S</v>
      </c>
      <c r="AD529">
        <f t="shared" si="136"/>
        <v>1</v>
      </c>
      <c r="AE529" t="str">
        <f>LEFT(VLOOKUP($A529,Ingresos!$C:$X,6,FALSE),1)</f>
        <v>R</v>
      </c>
      <c r="AF529">
        <f t="shared" si="137"/>
        <v>1</v>
      </c>
      <c r="AG529">
        <f>VLOOKUP($A529,Ingresos!$C:$X,9,FALSE)</f>
        <v>605</v>
      </c>
      <c r="AH529" s="28">
        <f t="shared" si="138"/>
        <v>0.64343598055105344</v>
      </c>
      <c r="AI529">
        <f>VLOOKUP($A529,Ingresos!$C:$X,10,FALSE)</f>
        <v>606</v>
      </c>
      <c r="AJ529" s="28">
        <f t="shared" si="139"/>
        <v>0.64505672609400322</v>
      </c>
      <c r="AK529">
        <f>VLOOKUP($A529,Ingresos!$C:$X,11,FALSE)</f>
        <v>597</v>
      </c>
      <c r="AL529" s="28">
        <f t="shared" si="140"/>
        <v>0.63047001620745546</v>
      </c>
      <c r="AM529">
        <f>VLOOKUP($A529,Ingresos!$C:$X,12,FALSE)</f>
        <v>646</v>
      </c>
      <c r="AN529" s="28">
        <f t="shared" si="141"/>
        <v>0.70988654781199356</v>
      </c>
      <c r="AO529" t="str">
        <f>VLOOKUP($A529,Ingresos!$C:$X,18,FALSE)</f>
        <v>RM</v>
      </c>
      <c r="AP529">
        <f t="shared" si="144"/>
        <v>13</v>
      </c>
      <c r="AQ529" t="str">
        <f>VLOOKUP($A529,Ingresos!$C:$X,19,FALSE)</f>
        <v>H1</v>
      </c>
      <c r="AR529">
        <f t="shared" si="142"/>
        <v>1</v>
      </c>
      <c r="AS529">
        <f>VLOOKUP($A529,Ingresos!$C:$X,22,FALSE)</f>
        <v>6</v>
      </c>
    </row>
    <row r="530" spans="1:45" x14ac:dyDescent="0.25">
      <c r="A530">
        <v>199540289</v>
      </c>
      <c r="B530">
        <f>IF((_xlfn.MAXIFS(Grades!$I:$I,Grades!$A:$A,"="&amp;$A530)-_xlfn.MINIFS(Grades!$I:$I,Grades!$A:$A,"="&amp;$A530))=0,0,1)</f>
        <v>1</v>
      </c>
      <c r="C530">
        <f>COUNTIFS(Grades!$A:$A,"="&amp;Alumn_Filtered!$A530,Grades!$J:$J,"=1",Grades!$I:$I,"="&amp;_xlfn.MINIFS(Grades!$I:$I,Grades!$A:$A,"="&amp;$A530))</f>
        <v>6</v>
      </c>
      <c r="D530">
        <f>COUNTIFS(Grades!$A:$A,"="&amp;Alumn_Filtered!$A530,Grades!$P:$P,"=DRP",Grades!$J:$J,"=1",Grades!$I:$I,"="&amp;_xlfn.MINIFS(Grades!$I:$I,Grades!$A:$A,"="&amp;$A530))</f>
        <v>0</v>
      </c>
      <c r="E530">
        <f>COUNTIFS(Grades!$A:$A,"="&amp;Alumn_Filtered!$A530,Grades!$P:$P,"=BAD",Grades!$J:$J,"=1",Grades!$I:$I,"="&amp;_xlfn.MINIFS(Grades!$I:$I,Grades!$A:$A,"="&amp;$A530))</f>
        <v>0</v>
      </c>
      <c r="F530">
        <f>COUNTIFS(Grades!$A:$A,"="&amp;Alumn_Filtered!$A530,Grades!$P:$P,"CVL",Grades!$J:$J,"=1",Grades!$I:$I,"="&amp;_xlfn.MINIFS(Grades!$I:$I,Grades!$A:$A,"="&amp;$A530))</f>
        <v>0</v>
      </c>
      <c r="G530" s="30">
        <f t="shared" si="130"/>
        <v>6</v>
      </c>
      <c r="H530">
        <f>COUNTIFS(Grades!$A:$A,"="&amp;Alumn_Filtered!$A530,Grades!$J:$J,"=1",Grades!$P:$P,"&gt;=0.5",Grades!$I:$I,"="&amp;_xlfn.MINIFS(Grades!$I:$I,Grades!$A:$A,"="&amp;$A530))</f>
        <v>6</v>
      </c>
      <c r="I530" s="28">
        <f t="shared" si="131"/>
        <v>1</v>
      </c>
      <c r="J530">
        <f>COUNTIFS(Grades!$A:$A,"="&amp;Alumn_Filtered!$A530,Grades!$J:$J,"=1",Grades!$P:$P,"&lt;0.5",Grades!$I:$I,"="&amp;_xlfn.MINIFS(Grades!$I:$I,Grades!$A:$A,"="&amp;$A530))</f>
        <v>0</v>
      </c>
      <c r="K530" s="28">
        <f t="shared" si="132"/>
        <v>0</v>
      </c>
      <c r="L530" s="28">
        <f>_xlfn.MAXIFS(Grades!$P:$P,Grades!$A:$A,"="&amp;Alumn_Filtered!$A530,Grades!$J:$J,"=1",Grades!$I:$I,"="&amp;_xlfn.MINIFS(Grades!$I:$I,Grades!$A:$A,"="&amp;$A530))</f>
        <v>0.8833333333333333</v>
      </c>
      <c r="M530" s="28">
        <f>_xlfn.MINIFS(Grades!$P:$P,Grades!$A:$A,"="&amp;Alumn_Filtered!$A530,Grades!$J:$J,"=1",Grades!$I:$I,"="&amp;_xlfn.MINIFS(Grades!$I:$I,Grades!$A:$A,"="&amp;$A530))</f>
        <v>0.5</v>
      </c>
      <c r="N530" s="28">
        <f>IF(G530&lt;&gt;0,SUMIFS(Grades!$P:$P,Grades!$P:$P,"&gt;0",Grades!$A:$A,"="&amp;Alumn_Filtered!$A530,Grades!$J:$J,"=1",Grades!$I:$I,"="&amp;_xlfn.MINIFS(Grades!$I:$I,Grades!$A:$A,"="&amp;$A530))/COUNTIFS(Grades!P:P,"&lt;&gt;BAD",Grades!P:P,"&lt;&gt;DRP",Grades!P:P,"&lt;&gt;CVL",Grades!$A:$A,"="&amp;Alumn_Filtered!$A530,Grades!$J:$J,"=1",Grades!$I:$I,"="&amp;_xlfn.MINIFS(Grades!$I:$I,Grades!$A:$A,"="&amp;$A530)),0)</f>
        <v>0.68333333333333324</v>
      </c>
      <c r="O530">
        <f>COUNTIFS(Grades!$A:$A,"="&amp;Alumn_Filtered!$A530,Grades!$J:$J,"=2",Grades!$I:$I,"="&amp;_xlfn.MINIFS(Grades!$I:$I,Grades!$A:$A,"="&amp;$A530))</f>
        <v>6</v>
      </c>
      <c r="P530">
        <f>COUNTIFS(Grades!$A:$A,"="&amp;Alumn_Filtered!$A530,Grades!$P:$P,"=DRP",Grades!$J:$J,"=2",Grades!$I:$I,"="&amp;_xlfn.MINIFS(Grades!$I:$I,Grades!$A:$A,"="&amp;$A530))</f>
        <v>0</v>
      </c>
      <c r="Q530">
        <f>COUNTIFS(Grades!$A:$A,"="&amp;Alumn_Filtered!$A530,Grades!$P:$P,"=BAD",Grades!$J:$J,"=2",Grades!$I:$I,"="&amp;_xlfn.MINIFS(Grades!$I:$I,Grades!$A:$A,"="&amp;$A530))</f>
        <v>0</v>
      </c>
      <c r="R530">
        <f>COUNTIFS(Grades!$A:$A,"="&amp;Alumn_Filtered!$A530,Grades!$P:$P,"CVL",Grades!$J:$J,"=2",Grades!$I:$I,"="&amp;_xlfn.MINIFS(Grades!$I:$I,Grades!$A:$A,"="&amp;$A530))</f>
        <v>0</v>
      </c>
      <c r="S530">
        <f t="shared" si="143"/>
        <v>6</v>
      </c>
      <c r="T530">
        <f>COUNTIFS(Grades!$A:$A,"="&amp;Alumn_Filtered!$A530,Grades!$J:$J,"=2",Grades!$P:$P,"&gt;=0.5",Grades!$I:$I,"="&amp;_xlfn.MINIFS(Grades!$I:$I,Grades!$A:$A,"="&amp;$A530))</f>
        <v>4</v>
      </c>
      <c r="U530" s="28">
        <f t="shared" si="133"/>
        <v>0.66666666666666663</v>
      </c>
      <c r="V530">
        <f>COUNTIFS(Grades!$A:$A,"="&amp;Alumn_Filtered!$A530,Grades!$J:$J,"=2",Grades!$P:$P,"&lt;0.5",Grades!$I:$I,"="&amp;_xlfn.MINIFS(Grades!$I:$I,Grades!$A:$A,"="&amp;$A530))</f>
        <v>2</v>
      </c>
      <c r="W530" s="28">
        <f t="shared" si="134"/>
        <v>0.33333333333333331</v>
      </c>
      <c r="X530" s="28">
        <f>_xlfn.MAXIFS(Grades!$P:$P,Grades!$A:$A,"="&amp;Alumn_Filtered!$A530,Grades!$J:$J,"=2",Grades!$I:$I,"="&amp;_xlfn.MINIFS(Grades!$I:$I,Grades!$A:$A,"="&amp;$A530))</f>
        <v>0.81666666666666676</v>
      </c>
      <c r="Y530" s="28">
        <f>_xlfn.MINIFS(Grades!$P:$P,Grades!$A:$A,"="&amp;Alumn_Filtered!$A530,Grades!$J:$J,"=2",Grades!$I:$I,"="&amp;_xlfn.MINIFS(Grades!$I:$I,Grades!$A:$A,"="&amp;$A530))</f>
        <v>6.6666666666666652E-2</v>
      </c>
      <c r="Z530" s="28">
        <f>IF(S530&lt;&gt;0,SUMIFS(Grades!$P:$P,Grades!$P:$P,"&gt;0",Grades!$A:$A,"="&amp;Alumn_Filtered!$A530,Grades!$J:$J,"=2",Grades!$I:$I,"="&amp;_xlfn.MINIFS(Grades!$I:$I,Grades!$A:$A,"="&amp;$A530))/COUNTIFS(Grades!P:P,"&lt;&gt;BAD",Grades!P:P,"&lt;&gt;DRP",Grades!P:P,"&lt;&gt;CVL",Grades!$A:$A,"="&amp;Alumn_Filtered!$A530,Grades!$J:$J,"=2",Grades!$I:$I,"="&amp;_xlfn.MINIFS(Grades!$I:$I,Grades!$A:$A,"="&amp;$A530)),0)</f>
        <v>0.46666666666666673</v>
      </c>
      <c r="AA530" s="28">
        <f t="shared" si="135"/>
        <v>-0.21666666666666651</v>
      </c>
      <c r="AB530">
        <f t="shared" ca="1" si="129"/>
        <v>19</v>
      </c>
      <c r="AC530" t="str">
        <f>LEFT(VLOOKUP($A530,Ingresos!$C:$X,5,FALSE),1)</f>
        <v>S</v>
      </c>
      <c r="AD530">
        <f t="shared" si="136"/>
        <v>1</v>
      </c>
      <c r="AE530" t="str">
        <f>LEFT(VLOOKUP($A530,Ingresos!$C:$X,6,FALSE),1)</f>
        <v>R</v>
      </c>
      <c r="AF530">
        <f t="shared" si="137"/>
        <v>1</v>
      </c>
      <c r="AG530">
        <f>VLOOKUP($A530,Ingresos!$C:$X,9,FALSE)</f>
        <v>610</v>
      </c>
      <c r="AH530" s="28">
        <f t="shared" si="138"/>
        <v>0.65153970826580232</v>
      </c>
      <c r="AI530">
        <f>VLOOKUP($A530,Ingresos!$C:$X,10,FALSE)</f>
        <v>626</v>
      </c>
      <c r="AJ530" s="28">
        <f t="shared" si="139"/>
        <v>0.67747163695299839</v>
      </c>
      <c r="AK530">
        <f>VLOOKUP($A530,Ingresos!$C:$X,11,FALSE)</f>
        <v>529</v>
      </c>
      <c r="AL530" s="28">
        <f t="shared" si="140"/>
        <v>0.52025931928687197</v>
      </c>
      <c r="AM530">
        <f>VLOOKUP($A530,Ingresos!$C:$X,12,FALSE)</f>
        <v>624</v>
      </c>
      <c r="AN530" s="28">
        <f t="shared" si="141"/>
        <v>0.67423014586709884</v>
      </c>
      <c r="AO530" t="str">
        <f>VLOOKUP($A530,Ingresos!$C:$X,18,FALSE)</f>
        <v>RM</v>
      </c>
      <c r="AP530">
        <f t="shared" si="144"/>
        <v>13</v>
      </c>
      <c r="AQ530" t="str">
        <f>VLOOKUP($A530,Ingresos!$C:$X,19,FALSE)</f>
        <v>H1</v>
      </c>
      <c r="AR530">
        <f t="shared" si="142"/>
        <v>1</v>
      </c>
      <c r="AS530">
        <f>VLOOKUP($A530,Ingresos!$C:$X,22,FALSE)</f>
        <v>11</v>
      </c>
    </row>
    <row r="531" spans="1:45" x14ac:dyDescent="0.25">
      <c r="A531">
        <v>199561383</v>
      </c>
      <c r="B531">
        <f>IF((_xlfn.MAXIFS(Grades!$I:$I,Grades!$A:$A,"="&amp;$A531)-_xlfn.MINIFS(Grades!$I:$I,Grades!$A:$A,"="&amp;$A531))=0,0,1)</f>
        <v>1</v>
      </c>
      <c r="C531">
        <f>COUNTIFS(Grades!$A:$A,"="&amp;Alumn_Filtered!$A531,Grades!$J:$J,"=1",Grades!$I:$I,"="&amp;_xlfn.MINIFS(Grades!$I:$I,Grades!$A:$A,"="&amp;$A531))</f>
        <v>6</v>
      </c>
      <c r="D531">
        <f>COUNTIFS(Grades!$A:$A,"="&amp;Alumn_Filtered!$A531,Grades!$P:$P,"=DRP",Grades!$J:$J,"=1",Grades!$I:$I,"="&amp;_xlfn.MINIFS(Grades!$I:$I,Grades!$A:$A,"="&amp;$A531))</f>
        <v>0</v>
      </c>
      <c r="E531">
        <f>COUNTIFS(Grades!$A:$A,"="&amp;Alumn_Filtered!$A531,Grades!$P:$P,"=BAD",Grades!$J:$J,"=1",Grades!$I:$I,"="&amp;_xlfn.MINIFS(Grades!$I:$I,Grades!$A:$A,"="&amp;$A531))</f>
        <v>0</v>
      </c>
      <c r="F531">
        <f>COUNTIFS(Grades!$A:$A,"="&amp;Alumn_Filtered!$A531,Grades!$P:$P,"CVL",Grades!$J:$J,"=1",Grades!$I:$I,"="&amp;_xlfn.MINIFS(Grades!$I:$I,Grades!$A:$A,"="&amp;$A531))</f>
        <v>0</v>
      </c>
      <c r="G531" s="30">
        <f t="shared" si="130"/>
        <v>6</v>
      </c>
      <c r="H531">
        <f>COUNTIFS(Grades!$A:$A,"="&amp;Alumn_Filtered!$A531,Grades!$J:$J,"=1",Grades!$P:$P,"&gt;=0.5",Grades!$I:$I,"="&amp;_xlfn.MINIFS(Grades!$I:$I,Grades!$A:$A,"="&amp;$A531))</f>
        <v>6</v>
      </c>
      <c r="I531" s="28">
        <f t="shared" si="131"/>
        <v>1</v>
      </c>
      <c r="J531">
        <f>COUNTIFS(Grades!$A:$A,"="&amp;Alumn_Filtered!$A531,Grades!$J:$J,"=1",Grades!$P:$P,"&lt;0.5",Grades!$I:$I,"="&amp;_xlfn.MINIFS(Grades!$I:$I,Grades!$A:$A,"="&amp;$A531))</f>
        <v>0</v>
      </c>
      <c r="K531" s="28">
        <f t="shared" si="132"/>
        <v>0</v>
      </c>
      <c r="L531" s="28">
        <f>_xlfn.MAXIFS(Grades!$P:$P,Grades!$A:$A,"="&amp;Alumn_Filtered!$A531,Grades!$J:$J,"=1",Grades!$I:$I,"="&amp;_xlfn.MINIFS(Grades!$I:$I,Grades!$A:$A,"="&amp;$A531))</f>
        <v>0.8666666666666667</v>
      </c>
      <c r="M531" s="28">
        <f>_xlfn.MINIFS(Grades!$P:$P,Grades!$A:$A,"="&amp;Alumn_Filtered!$A531,Grades!$J:$J,"=1",Grades!$I:$I,"="&amp;_xlfn.MINIFS(Grades!$I:$I,Grades!$A:$A,"="&amp;$A531))</f>
        <v>0.53333333333333333</v>
      </c>
      <c r="N531" s="28">
        <f>IF(G531&lt;&gt;0,SUMIFS(Grades!$P:$P,Grades!$P:$P,"&gt;0",Grades!$A:$A,"="&amp;Alumn_Filtered!$A531,Grades!$J:$J,"=1",Grades!$I:$I,"="&amp;_xlfn.MINIFS(Grades!$I:$I,Grades!$A:$A,"="&amp;$A531))/COUNTIFS(Grades!P:P,"&lt;&gt;BAD",Grades!P:P,"&lt;&gt;DRP",Grades!P:P,"&lt;&gt;CVL",Grades!$A:$A,"="&amp;Alumn_Filtered!$A531,Grades!$J:$J,"=1",Grades!$I:$I,"="&amp;_xlfn.MINIFS(Grades!$I:$I,Grades!$A:$A,"="&amp;$A531)),0)</f>
        <v>0.72499999999999998</v>
      </c>
      <c r="O531">
        <f>COUNTIFS(Grades!$A:$A,"="&amp;Alumn_Filtered!$A531,Grades!$J:$J,"=2",Grades!$I:$I,"="&amp;_xlfn.MINIFS(Grades!$I:$I,Grades!$A:$A,"="&amp;$A531))</f>
        <v>9</v>
      </c>
      <c r="P531">
        <f>COUNTIFS(Grades!$A:$A,"="&amp;Alumn_Filtered!$A531,Grades!$P:$P,"=DRP",Grades!$J:$J,"=2",Grades!$I:$I,"="&amp;_xlfn.MINIFS(Grades!$I:$I,Grades!$A:$A,"="&amp;$A531))</f>
        <v>3</v>
      </c>
      <c r="Q531">
        <f>COUNTIFS(Grades!$A:$A,"="&amp;Alumn_Filtered!$A531,Grades!$P:$P,"=BAD",Grades!$J:$J,"=2",Grades!$I:$I,"="&amp;_xlfn.MINIFS(Grades!$I:$I,Grades!$A:$A,"="&amp;$A531))</f>
        <v>0</v>
      </c>
      <c r="R531">
        <f>COUNTIFS(Grades!$A:$A,"="&amp;Alumn_Filtered!$A531,Grades!$P:$P,"CVL",Grades!$J:$J,"=2",Grades!$I:$I,"="&amp;_xlfn.MINIFS(Grades!$I:$I,Grades!$A:$A,"="&amp;$A531))</f>
        <v>0</v>
      </c>
      <c r="S531">
        <f t="shared" si="143"/>
        <v>6</v>
      </c>
      <c r="T531">
        <f>COUNTIFS(Grades!$A:$A,"="&amp;Alumn_Filtered!$A531,Grades!$J:$J,"=2",Grades!$P:$P,"&gt;=0.5",Grades!$I:$I,"="&amp;_xlfn.MINIFS(Grades!$I:$I,Grades!$A:$A,"="&amp;$A531))</f>
        <v>2</v>
      </c>
      <c r="U531" s="28">
        <f t="shared" si="133"/>
        <v>0.33333333333333331</v>
      </c>
      <c r="V531">
        <f>COUNTIFS(Grades!$A:$A,"="&amp;Alumn_Filtered!$A531,Grades!$J:$J,"=2",Grades!$P:$P,"&lt;0.5",Grades!$I:$I,"="&amp;_xlfn.MINIFS(Grades!$I:$I,Grades!$A:$A,"="&amp;$A531))</f>
        <v>4</v>
      </c>
      <c r="W531" s="28">
        <f t="shared" si="134"/>
        <v>0.66666666666666663</v>
      </c>
      <c r="X531" s="28">
        <f>_xlfn.MAXIFS(Grades!$P:$P,Grades!$A:$A,"="&amp;Alumn_Filtered!$A531,Grades!$J:$J,"=2",Grades!$I:$I,"="&amp;_xlfn.MINIFS(Grades!$I:$I,Grades!$A:$A,"="&amp;$A531))</f>
        <v>0.85</v>
      </c>
      <c r="Y531" s="28">
        <f>_xlfn.MINIFS(Grades!$P:$P,Grades!$A:$A,"="&amp;Alumn_Filtered!$A531,Grades!$J:$J,"=2",Grades!$I:$I,"="&amp;_xlfn.MINIFS(Grades!$I:$I,Grades!$A:$A,"="&amp;$A531))</f>
        <v>0.28333333333333338</v>
      </c>
      <c r="Z531" s="28">
        <f>IF(S531&lt;&gt;0,SUMIFS(Grades!$P:$P,Grades!$P:$P,"&gt;0",Grades!$A:$A,"="&amp;Alumn_Filtered!$A531,Grades!$J:$J,"=2",Grades!$I:$I,"="&amp;_xlfn.MINIFS(Grades!$I:$I,Grades!$A:$A,"="&amp;$A531))/COUNTIFS(Grades!P:P,"&lt;&gt;BAD",Grades!P:P,"&lt;&gt;DRP",Grades!P:P,"&lt;&gt;CVL",Grades!$A:$A,"="&amp;Alumn_Filtered!$A531,Grades!$J:$J,"=2",Grades!$I:$I,"="&amp;_xlfn.MINIFS(Grades!$I:$I,Grades!$A:$A,"="&amp;$A531)),0)</f>
        <v>0.47222222222222215</v>
      </c>
      <c r="AA531" s="28">
        <f t="shared" si="135"/>
        <v>-0.25277777777777782</v>
      </c>
      <c r="AB531">
        <f t="shared" ca="1" si="129"/>
        <v>19</v>
      </c>
      <c r="AC531" t="str">
        <f>LEFT(VLOOKUP($A531,Ingresos!$C:$X,5,FALSE),1)</f>
        <v>S</v>
      </c>
      <c r="AD531">
        <f t="shared" si="136"/>
        <v>1</v>
      </c>
      <c r="AE531" t="str">
        <f>LEFT(VLOOKUP($A531,Ingresos!$C:$X,6,FALSE),1)</f>
        <v>R</v>
      </c>
      <c r="AF531">
        <f t="shared" si="137"/>
        <v>1</v>
      </c>
      <c r="AG531">
        <f>VLOOKUP($A531,Ingresos!$C:$X,9,FALSE)</f>
        <v>513</v>
      </c>
      <c r="AH531" s="28">
        <f t="shared" si="138"/>
        <v>0.49432739059967584</v>
      </c>
      <c r="AI531">
        <f>VLOOKUP($A531,Ingresos!$C:$X,10,FALSE)</f>
        <v>513</v>
      </c>
      <c r="AJ531" s="28">
        <f t="shared" si="139"/>
        <v>0.49432739059967584</v>
      </c>
      <c r="AK531">
        <f>VLOOKUP($A531,Ingresos!$C:$X,11,FALSE)</f>
        <v>514</v>
      </c>
      <c r="AL531" s="28">
        <f t="shared" si="140"/>
        <v>0.49594813614262562</v>
      </c>
      <c r="AM531">
        <f>VLOOKUP($A531,Ingresos!$C:$X,12,FALSE)</f>
        <v>646</v>
      </c>
      <c r="AN531" s="28">
        <f t="shared" si="141"/>
        <v>0.70988654781199356</v>
      </c>
      <c r="AO531" t="str">
        <f>VLOOKUP($A531,Ingresos!$C:$X,18,FALSE)</f>
        <v>RM</v>
      </c>
      <c r="AP531">
        <f t="shared" si="144"/>
        <v>13</v>
      </c>
      <c r="AQ531" t="str">
        <f>VLOOKUP($A531,Ingresos!$C:$X,19,FALSE)</f>
        <v>H1</v>
      </c>
      <c r="AR531">
        <f t="shared" si="142"/>
        <v>1</v>
      </c>
      <c r="AS531">
        <f>VLOOKUP($A531,Ingresos!$C:$X,22,FALSE)</f>
        <v>5</v>
      </c>
    </row>
    <row r="532" spans="1:45" x14ac:dyDescent="0.25">
      <c r="A532">
        <v>199562118</v>
      </c>
      <c r="B532">
        <f>IF((_xlfn.MAXIFS(Grades!$I:$I,Grades!$A:$A,"="&amp;$A532)-_xlfn.MINIFS(Grades!$I:$I,Grades!$A:$A,"="&amp;$A532))=0,0,1)</f>
        <v>1</v>
      </c>
      <c r="C532">
        <f>COUNTIFS(Grades!$A:$A,"="&amp;Alumn_Filtered!$A532,Grades!$J:$J,"=1",Grades!$I:$I,"="&amp;_xlfn.MINIFS(Grades!$I:$I,Grades!$A:$A,"="&amp;$A532))</f>
        <v>6</v>
      </c>
      <c r="D532">
        <f>COUNTIFS(Grades!$A:$A,"="&amp;Alumn_Filtered!$A532,Grades!$P:$P,"=DRP",Grades!$J:$J,"=1",Grades!$I:$I,"="&amp;_xlfn.MINIFS(Grades!$I:$I,Grades!$A:$A,"="&amp;$A532))</f>
        <v>0</v>
      </c>
      <c r="E532">
        <f>COUNTIFS(Grades!$A:$A,"="&amp;Alumn_Filtered!$A532,Grades!$P:$P,"=BAD",Grades!$J:$J,"=1",Grades!$I:$I,"="&amp;_xlfn.MINIFS(Grades!$I:$I,Grades!$A:$A,"="&amp;$A532))</f>
        <v>0</v>
      </c>
      <c r="F532">
        <f>COUNTIFS(Grades!$A:$A,"="&amp;Alumn_Filtered!$A532,Grades!$P:$P,"CVL",Grades!$J:$J,"=1",Grades!$I:$I,"="&amp;_xlfn.MINIFS(Grades!$I:$I,Grades!$A:$A,"="&amp;$A532))</f>
        <v>0</v>
      </c>
      <c r="G532" s="30">
        <f t="shared" si="130"/>
        <v>6</v>
      </c>
      <c r="H532">
        <f>COUNTIFS(Grades!$A:$A,"="&amp;Alumn_Filtered!$A532,Grades!$J:$J,"=1",Grades!$P:$P,"&gt;=0.5",Grades!$I:$I,"="&amp;_xlfn.MINIFS(Grades!$I:$I,Grades!$A:$A,"="&amp;$A532))</f>
        <v>4</v>
      </c>
      <c r="I532" s="28">
        <f t="shared" si="131"/>
        <v>0.66666666666666663</v>
      </c>
      <c r="J532">
        <f>COUNTIFS(Grades!$A:$A,"="&amp;Alumn_Filtered!$A532,Grades!$J:$J,"=1",Grades!$P:$P,"&lt;0.5",Grades!$I:$I,"="&amp;_xlfn.MINIFS(Grades!$I:$I,Grades!$A:$A,"="&amp;$A532))</f>
        <v>2</v>
      </c>
      <c r="K532" s="28">
        <f t="shared" si="132"/>
        <v>0.33333333333333331</v>
      </c>
      <c r="L532" s="28">
        <f>_xlfn.MAXIFS(Grades!$P:$P,Grades!$A:$A,"="&amp;Alumn_Filtered!$A532,Grades!$J:$J,"=1",Grades!$I:$I,"="&amp;_xlfn.MINIFS(Grades!$I:$I,Grades!$A:$A,"="&amp;$A532))</f>
        <v>0.78333333333333333</v>
      </c>
      <c r="M532" s="28">
        <f>_xlfn.MINIFS(Grades!$P:$P,Grades!$A:$A,"="&amp;Alumn_Filtered!$A532,Grades!$J:$J,"=1",Grades!$I:$I,"="&amp;_xlfn.MINIFS(Grades!$I:$I,Grades!$A:$A,"="&amp;$A532))</f>
        <v>0.31666666666666665</v>
      </c>
      <c r="N532" s="28">
        <f>IF(G532&lt;&gt;0,SUMIFS(Grades!$P:$P,Grades!$P:$P,"&gt;0",Grades!$A:$A,"="&amp;Alumn_Filtered!$A532,Grades!$J:$J,"=1",Grades!$I:$I,"="&amp;_xlfn.MINIFS(Grades!$I:$I,Grades!$A:$A,"="&amp;$A532))/COUNTIFS(Grades!P:P,"&lt;&gt;BAD",Grades!P:P,"&lt;&gt;DRP",Grades!P:P,"&lt;&gt;CVL",Grades!$A:$A,"="&amp;Alumn_Filtered!$A532,Grades!$J:$J,"=1",Grades!$I:$I,"="&amp;_xlfn.MINIFS(Grades!$I:$I,Grades!$A:$A,"="&amp;$A532)),0)</f>
        <v>0.51666666666666672</v>
      </c>
      <c r="O532">
        <f>COUNTIFS(Grades!$A:$A,"="&amp;Alumn_Filtered!$A532,Grades!$J:$J,"=2",Grades!$I:$I,"="&amp;_xlfn.MINIFS(Grades!$I:$I,Grades!$A:$A,"="&amp;$A532))</f>
        <v>7</v>
      </c>
      <c r="P532">
        <f>COUNTIFS(Grades!$A:$A,"="&amp;Alumn_Filtered!$A532,Grades!$P:$P,"=DRP",Grades!$J:$J,"=2",Grades!$I:$I,"="&amp;_xlfn.MINIFS(Grades!$I:$I,Grades!$A:$A,"="&amp;$A532))</f>
        <v>1</v>
      </c>
      <c r="Q532">
        <f>COUNTIFS(Grades!$A:$A,"="&amp;Alumn_Filtered!$A532,Grades!$P:$P,"=BAD",Grades!$J:$J,"=2",Grades!$I:$I,"="&amp;_xlfn.MINIFS(Grades!$I:$I,Grades!$A:$A,"="&amp;$A532))</f>
        <v>0</v>
      </c>
      <c r="R532">
        <f>COUNTIFS(Grades!$A:$A,"="&amp;Alumn_Filtered!$A532,Grades!$P:$P,"CVL",Grades!$J:$J,"=2",Grades!$I:$I,"="&amp;_xlfn.MINIFS(Grades!$I:$I,Grades!$A:$A,"="&amp;$A532))</f>
        <v>0</v>
      </c>
      <c r="S532">
        <f t="shared" si="143"/>
        <v>6</v>
      </c>
      <c r="T532">
        <f>COUNTIFS(Grades!$A:$A,"="&amp;Alumn_Filtered!$A532,Grades!$J:$J,"=2",Grades!$P:$P,"&gt;=0.5",Grades!$I:$I,"="&amp;_xlfn.MINIFS(Grades!$I:$I,Grades!$A:$A,"="&amp;$A532))</f>
        <v>4</v>
      </c>
      <c r="U532" s="28">
        <f t="shared" si="133"/>
        <v>0.66666666666666663</v>
      </c>
      <c r="V532">
        <f>COUNTIFS(Grades!$A:$A,"="&amp;Alumn_Filtered!$A532,Grades!$J:$J,"=2",Grades!$P:$P,"&lt;0.5",Grades!$I:$I,"="&amp;_xlfn.MINIFS(Grades!$I:$I,Grades!$A:$A,"="&amp;$A532))</f>
        <v>2</v>
      </c>
      <c r="W532" s="28">
        <f t="shared" si="134"/>
        <v>0.33333333333333331</v>
      </c>
      <c r="X532" s="28">
        <f>_xlfn.MAXIFS(Grades!$P:$P,Grades!$A:$A,"="&amp;Alumn_Filtered!$A532,Grades!$J:$J,"=2",Grades!$I:$I,"="&amp;_xlfn.MINIFS(Grades!$I:$I,Grades!$A:$A,"="&amp;$A532))</f>
        <v>0.66666666666666663</v>
      </c>
      <c r="Y532" s="28">
        <f>_xlfn.MINIFS(Grades!$P:$P,Grades!$A:$A,"="&amp;Alumn_Filtered!$A532,Grades!$J:$J,"=2",Grades!$I:$I,"="&amp;_xlfn.MINIFS(Grades!$I:$I,Grades!$A:$A,"="&amp;$A532))</f>
        <v>0.31666666666666665</v>
      </c>
      <c r="Z532" s="28">
        <f>IF(S532&lt;&gt;0,SUMIFS(Grades!$P:$P,Grades!$P:$P,"&gt;0",Grades!$A:$A,"="&amp;Alumn_Filtered!$A532,Grades!$J:$J,"=2",Grades!$I:$I,"="&amp;_xlfn.MINIFS(Grades!$I:$I,Grades!$A:$A,"="&amp;$A532))/COUNTIFS(Grades!P:P,"&lt;&gt;BAD",Grades!P:P,"&lt;&gt;DRP",Grades!P:P,"&lt;&gt;CVL",Grades!$A:$A,"="&amp;Alumn_Filtered!$A532,Grades!$J:$J,"=2",Grades!$I:$I,"="&amp;_xlfn.MINIFS(Grades!$I:$I,Grades!$A:$A,"="&amp;$A532)),0)</f>
        <v>0.51111111111111107</v>
      </c>
      <c r="AA532" s="28">
        <f t="shared" si="135"/>
        <v>-5.5555555555556468E-3</v>
      </c>
      <c r="AB532">
        <f t="shared" ca="1" si="129"/>
        <v>19</v>
      </c>
      <c r="AC532" t="str">
        <f>LEFT(VLOOKUP($A532,Ingresos!$C:$X,5,FALSE),1)</f>
        <v>S</v>
      </c>
      <c r="AD532">
        <f t="shared" si="136"/>
        <v>1</v>
      </c>
      <c r="AE532" t="str">
        <f>LEFT(VLOOKUP($A532,Ingresos!$C:$X,6,FALSE),1)</f>
        <v>R</v>
      </c>
      <c r="AF532">
        <f t="shared" si="137"/>
        <v>1</v>
      </c>
      <c r="AG532">
        <f>VLOOKUP($A532,Ingresos!$C:$X,9,FALSE)</f>
        <v>569</v>
      </c>
      <c r="AH532" s="28">
        <f t="shared" si="138"/>
        <v>0.5850891410048622</v>
      </c>
      <c r="AI532">
        <f>VLOOKUP($A532,Ingresos!$C:$X,10,FALSE)</f>
        <v>587</v>
      </c>
      <c r="AJ532" s="28">
        <f t="shared" si="139"/>
        <v>0.61426256077795782</v>
      </c>
      <c r="AK532">
        <f>VLOOKUP($A532,Ingresos!$C:$X,11,FALSE)</f>
        <v>459</v>
      </c>
      <c r="AL532" s="28">
        <f t="shared" si="140"/>
        <v>0.40680713128038898</v>
      </c>
      <c r="AM532">
        <f>VLOOKUP($A532,Ingresos!$C:$X,12,FALSE)</f>
        <v>532</v>
      </c>
      <c r="AN532" s="28">
        <f t="shared" si="141"/>
        <v>0.52512155591572118</v>
      </c>
      <c r="AO532" t="str">
        <f>VLOOKUP($A532,Ingresos!$C:$X,18,FALSE)</f>
        <v>RM</v>
      </c>
      <c r="AP532">
        <f t="shared" si="144"/>
        <v>13</v>
      </c>
      <c r="AQ532" t="str">
        <f>VLOOKUP($A532,Ingresos!$C:$X,19,FALSE)</f>
        <v>H1</v>
      </c>
      <c r="AR532">
        <f t="shared" si="142"/>
        <v>1</v>
      </c>
      <c r="AS532">
        <f>VLOOKUP($A532,Ingresos!$C:$X,22,FALSE)</f>
        <v>4</v>
      </c>
    </row>
    <row r="533" spans="1:45" x14ac:dyDescent="0.25">
      <c r="A533">
        <v>199575325</v>
      </c>
      <c r="B533">
        <f>IF((_xlfn.MAXIFS(Grades!$I:$I,Grades!$A:$A,"="&amp;$A533)-_xlfn.MINIFS(Grades!$I:$I,Grades!$A:$A,"="&amp;$A533))=0,0,1)</f>
        <v>1</v>
      </c>
      <c r="C533">
        <f>COUNTIFS(Grades!$A:$A,"="&amp;Alumn_Filtered!$A533,Grades!$J:$J,"=1",Grades!$I:$I,"="&amp;_xlfn.MINIFS(Grades!$I:$I,Grades!$A:$A,"="&amp;$A533))</f>
        <v>6</v>
      </c>
      <c r="D533">
        <f>COUNTIFS(Grades!$A:$A,"="&amp;Alumn_Filtered!$A533,Grades!$P:$P,"=DRP",Grades!$J:$J,"=1",Grades!$I:$I,"="&amp;_xlfn.MINIFS(Grades!$I:$I,Grades!$A:$A,"="&amp;$A533))</f>
        <v>0</v>
      </c>
      <c r="E533">
        <f>COUNTIFS(Grades!$A:$A,"="&amp;Alumn_Filtered!$A533,Grades!$P:$P,"=BAD",Grades!$J:$J,"=1",Grades!$I:$I,"="&amp;_xlfn.MINIFS(Grades!$I:$I,Grades!$A:$A,"="&amp;$A533))</f>
        <v>0</v>
      </c>
      <c r="F533">
        <f>COUNTIFS(Grades!$A:$A,"="&amp;Alumn_Filtered!$A533,Grades!$P:$P,"CVL",Grades!$J:$J,"=1",Grades!$I:$I,"="&amp;_xlfn.MINIFS(Grades!$I:$I,Grades!$A:$A,"="&amp;$A533))</f>
        <v>0</v>
      </c>
      <c r="G533" s="30">
        <f t="shared" si="130"/>
        <v>6</v>
      </c>
      <c r="H533">
        <f>COUNTIFS(Grades!$A:$A,"="&amp;Alumn_Filtered!$A533,Grades!$J:$J,"=1",Grades!$P:$P,"&gt;=0.5",Grades!$I:$I,"="&amp;_xlfn.MINIFS(Grades!$I:$I,Grades!$A:$A,"="&amp;$A533))</f>
        <v>6</v>
      </c>
      <c r="I533" s="28">
        <f t="shared" si="131"/>
        <v>1</v>
      </c>
      <c r="J533">
        <f>COUNTIFS(Grades!$A:$A,"="&amp;Alumn_Filtered!$A533,Grades!$J:$J,"=1",Grades!$P:$P,"&lt;0.5",Grades!$I:$I,"="&amp;_xlfn.MINIFS(Grades!$I:$I,Grades!$A:$A,"="&amp;$A533))</f>
        <v>0</v>
      </c>
      <c r="K533" s="28">
        <f t="shared" si="132"/>
        <v>0</v>
      </c>
      <c r="L533" s="28">
        <f>_xlfn.MAXIFS(Grades!$P:$P,Grades!$A:$A,"="&amp;Alumn_Filtered!$A533,Grades!$J:$J,"=1",Grades!$I:$I,"="&amp;_xlfn.MINIFS(Grades!$I:$I,Grades!$A:$A,"="&amp;$A533))</f>
        <v>0.75</v>
      </c>
      <c r="M533" s="28">
        <f>_xlfn.MINIFS(Grades!$P:$P,Grades!$A:$A,"="&amp;Alumn_Filtered!$A533,Grades!$J:$J,"=1",Grades!$I:$I,"="&amp;_xlfn.MINIFS(Grades!$I:$I,Grades!$A:$A,"="&amp;$A533))</f>
        <v>0.5</v>
      </c>
      <c r="N533" s="28">
        <f>IF(G533&lt;&gt;0,SUMIFS(Grades!$P:$P,Grades!$P:$P,"&gt;0",Grades!$A:$A,"="&amp;Alumn_Filtered!$A533,Grades!$J:$J,"=1",Grades!$I:$I,"="&amp;_xlfn.MINIFS(Grades!$I:$I,Grades!$A:$A,"="&amp;$A533))/COUNTIFS(Grades!P:P,"&lt;&gt;BAD",Grades!P:P,"&lt;&gt;DRP",Grades!P:P,"&lt;&gt;CVL",Grades!$A:$A,"="&amp;Alumn_Filtered!$A533,Grades!$J:$J,"=1",Grades!$I:$I,"="&amp;_xlfn.MINIFS(Grades!$I:$I,Grades!$A:$A,"="&amp;$A533)),0)</f>
        <v>0.61388888888888882</v>
      </c>
      <c r="O533">
        <f>COUNTIFS(Grades!$A:$A,"="&amp;Alumn_Filtered!$A533,Grades!$J:$J,"=2",Grades!$I:$I,"="&amp;_xlfn.MINIFS(Grades!$I:$I,Grades!$A:$A,"="&amp;$A533))</f>
        <v>8</v>
      </c>
      <c r="P533">
        <f>COUNTIFS(Grades!$A:$A,"="&amp;Alumn_Filtered!$A533,Grades!$P:$P,"=DRP",Grades!$J:$J,"=2",Grades!$I:$I,"="&amp;_xlfn.MINIFS(Grades!$I:$I,Grades!$A:$A,"="&amp;$A533))</f>
        <v>1</v>
      </c>
      <c r="Q533">
        <f>COUNTIFS(Grades!$A:$A,"="&amp;Alumn_Filtered!$A533,Grades!$P:$P,"=BAD",Grades!$J:$J,"=2",Grades!$I:$I,"="&amp;_xlfn.MINIFS(Grades!$I:$I,Grades!$A:$A,"="&amp;$A533))</f>
        <v>0</v>
      </c>
      <c r="R533">
        <f>COUNTIFS(Grades!$A:$A,"="&amp;Alumn_Filtered!$A533,Grades!$P:$P,"CVL",Grades!$J:$J,"=2",Grades!$I:$I,"="&amp;_xlfn.MINIFS(Grades!$I:$I,Grades!$A:$A,"="&amp;$A533))</f>
        <v>0</v>
      </c>
      <c r="S533">
        <f t="shared" si="143"/>
        <v>7</v>
      </c>
      <c r="T533">
        <f>COUNTIFS(Grades!$A:$A,"="&amp;Alumn_Filtered!$A533,Grades!$J:$J,"=2",Grades!$P:$P,"&gt;=0.5",Grades!$I:$I,"="&amp;_xlfn.MINIFS(Grades!$I:$I,Grades!$A:$A,"="&amp;$A533))</f>
        <v>2</v>
      </c>
      <c r="U533" s="28">
        <f t="shared" si="133"/>
        <v>0.2857142857142857</v>
      </c>
      <c r="V533">
        <f>COUNTIFS(Grades!$A:$A,"="&amp;Alumn_Filtered!$A533,Grades!$J:$J,"=2",Grades!$P:$P,"&lt;0.5",Grades!$I:$I,"="&amp;_xlfn.MINIFS(Grades!$I:$I,Grades!$A:$A,"="&amp;$A533))</f>
        <v>5</v>
      </c>
      <c r="W533" s="28">
        <f t="shared" si="134"/>
        <v>0.7142857142857143</v>
      </c>
      <c r="X533" s="28">
        <f>_xlfn.MAXIFS(Grades!$P:$P,Grades!$A:$A,"="&amp;Alumn_Filtered!$A533,Grades!$J:$J,"=2",Grades!$I:$I,"="&amp;_xlfn.MINIFS(Grades!$I:$I,Grades!$A:$A,"="&amp;$A533))</f>
        <v>0.56666666666666676</v>
      </c>
      <c r="Y533" s="28">
        <f>_xlfn.MINIFS(Grades!$P:$P,Grades!$A:$A,"="&amp;Alumn_Filtered!$A533,Grades!$J:$J,"=2",Grades!$I:$I,"="&amp;_xlfn.MINIFS(Grades!$I:$I,Grades!$A:$A,"="&amp;$A533))</f>
        <v>0.20000000000000004</v>
      </c>
      <c r="Z533" s="28">
        <f>IF(S533&lt;&gt;0,SUMIFS(Grades!$P:$P,Grades!$P:$P,"&gt;0",Grades!$A:$A,"="&amp;Alumn_Filtered!$A533,Grades!$J:$J,"=2",Grades!$I:$I,"="&amp;_xlfn.MINIFS(Grades!$I:$I,Grades!$A:$A,"="&amp;$A533))/COUNTIFS(Grades!P:P,"&lt;&gt;BAD",Grades!P:P,"&lt;&gt;DRP",Grades!P:P,"&lt;&gt;CVL",Grades!$A:$A,"="&amp;Alumn_Filtered!$A533,Grades!$J:$J,"=2",Grades!$I:$I,"="&amp;_xlfn.MINIFS(Grades!$I:$I,Grades!$A:$A,"="&amp;$A533)),0)</f>
        <v>0.40714285714285714</v>
      </c>
      <c r="AA533" s="28">
        <f t="shared" si="135"/>
        <v>-0.20674603174603168</v>
      </c>
      <c r="AB533">
        <f t="shared" ca="1" si="129"/>
        <v>19</v>
      </c>
      <c r="AC533" t="str">
        <f>LEFT(VLOOKUP($A533,Ingresos!$C:$X,5,FALSE),1)</f>
        <v>S</v>
      </c>
      <c r="AD533">
        <f t="shared" si="136"/>
        <v>1</v>
      </c>
      <c r="AE533" t="str">
        <f>LEFT(VLOOKUP($A533,Ingresos!$C:$X,6,FALSE),1)</f>
        <v>R</v>
      </c>
      <c r="AF533">
        <f t="shared" si="137"/>
        <v>1</v>
      </c>
      <c r="AG533">
        <f>VLOOKUP($A533,Ingresos!$C:$X,9,FALSE)</f>
        <v>420</v>
      </c>
      <c r="AH533" s="28">
        <f t="shared" si="138"/>
        <v>0.34359805510534847</v>
      </c>
      <c r="AI533">
        <f>VLOOKUP($A533,Ingresos!$C:$X,10,FALSE)</f>
        <v>419</v>
      </c>
      <c r="AJ533" s="28">
        <f t="shared" si="139"/>
        <v>0.34197730956239869</v>
      </c>
      <c r="AK533">
        <f>VLOOKUP($A533,Ingresos!$C:$X,11,FALSE)</f>
        <v>582</v>
      </c>
      <c r="AL533" s="28">
        <f t="shared" si="140"/>
        <v>0.60615883306320906</v>
      </c>
      <c r="AM533">
        <f>VLOOKUP($A533,Ingresos!$C:$X,12,FALSE)</f>
        <v>552</v>
      </c>
      <c r="AN533" s="28">
        <f t="shared" si="141"/>
        <v>0.55753646677471635</v>
      </c>
      <c r="AO533" t="str">
        <f>VLOOKUP($A533,Ingresos!$C:$X,18,FALSE)</f>
        <v>RM</v>
      </c>
      <c r="AP533">
        <f t="shared" si="144"/>
        <v>13</v>
      </c>
      <c r="AQ533" t="str">
        <f>VLOOKUP($A533,Ingresos!$C:$X,19,FALSE)</f>
        <v>H1</v>
      </c>
      <c r="AR533">
        <f t="shared" si="142"/>
        <v>1</v>
      </c>
      <c r="AS533">
        <f>VLOOKUP($A533,Ingresos!$C:$X,22,FALSE)</f>
        <v>11</v>
      </c>
    </row>
    <row r="534" spans="1:45" x14ac:dyDescent="0.25">
      <c r="A534">
        <v>201588790</v>
      </c>
      <c r="B534">
        <f>IF((_xlfn.MAXIFS(Grades!$I:$I,Grades!$A:$A,"="&amp;$A534)-_xlfn.MINIFS(Grades!$I:$I,Grades!$A:$A,"="&amp;$A534))=0,0,1)</f>
        <v>1</v>
      </c>
      <c r="C534">
        <f>COUNTIFS(Grades!$A:$A,"="&amp;Alumn_Filtered!$A534,Grades!$J:$J,"=1",Grades!$I:$I,"="&amp;_xlfn.MINIFS(Grades!$I:$I,Grades!$A:$A,"="&amp;$A534))</f>
        <v>6</v>
      </c>
      <c r="D534">
        <f>COUNTIFS(Grades!$A:$A,"="&amp;Alumn_Filtered!$A534,Grades!$P:$P,"=DRP",Grades!$J:$J,"=1",Grades!$I:$I,"="&amp;_xlfn.MINIFS(Grades!$I:$I,Grades!$A:$A,"="&amp;$A534))</f>
        <v>0</v>
      </c>
      <c r="E534">
        <f>COUNTIFS(Grades!$A:$A,"="&amp;Alumn_Filtered!$A534,Grades!$P:$P,"=BAD",Grades!$J:$J,"=1",Grades!$I:$I,"="&amp;_xlfn.MINIFS(Grades!$I:$I,Grades!$A:$A,"="&amp;$A534))</f>
        <v>0</v>
      </c>
      <c r="F534">
        <f>COUNTIFS(Grades!$A:$A,"="&amp;Alumn_Filtered!$A534,Grades!$P:$P,"CVL",Grades!$J:$J,"=1",Grades!$I:$I,"="&amp;_xlfn.MINIFS(Grades!$I:$I,Grades!$A:$A,"="&amp;$A534))</f>
        <v>0</v>
      </c>
      <c r="G534" s="30">
        <f t="shared" si="130"/>
        <v>6</v>
      </c>
      <c r="H534">
        <f>COUNTIFS(Grades!$A:$A,"="&amp;Alumn_Filtered!$A534,Grades!$J:$J,"=1",Grades!$P:$P,"&gt;=0.5",Grades!$I:$I,"="&amp;_xlfn.MINIFS(Grades!$I:$I,Grades!$A:$A,"="&amp;$A534))</f>
        <v>5</v>
      </c>
      <c r="I534" s="28">
        <f t="shared" si="131"/>
        <v>0.83333333333333337</v>
      </c>
      <c r="J534">
        <f>COUNTIFS(Grades!$A:$A,"="&amp;Alumn_Filtered!$A534,Grades!$J:$J,"=1",Grades!$P:$P,"&lt;0.5",Grades!$I:$I,"="&amp;_xlfn.MINIFS(Grades!$I:$I,Grades!$A:$A,"="&amp;$A534))</f>
        <v>1</v>
      </c>
      <c r="K534" s="28">
        <f t="shared" si="132"/>
        <v>0.16666666666666666</v>
      </c>
      <c r="L534" s="28">
        <f>_xlfn.MAXIFS(Grades!$P:$P,Grades!$A:$A,"="&amp;Alumn_Filtered!$A534,Grades!$J:$J,"=1",Grades!$I:$I,"="&amp;_xlfn.MINIFS(Grades!$I:$I,Grades!$A:$A,"="&amp;$A534))</f>
        <v>0.66666666666666663</v>
      </c>
      <c r="M534" s="28">
        <f>_xlfn.MINIFS(Grades!$P:$P,Grades!$A:$A,"="&amp;Alumn_Filtered!$A534,Grades!$J:$J,"=1",Grades!$I:$I,"="&amp;_xlfn.MINIFS(Grades!$I:$I,Grades!$A:$A,"="&amp;$A534))</f>
        <v>0.46666666666666662</v>
      </c>
      <c r="N534" s="28">
        <f>IF(G534&lt;&gt;0,SUMIFS(Grades!$P:$P,Grades!$P:$P,"&gt;0",Grades!$A:$A,"="&amp;Alumn_Filtered!$A534,Grades!$J:$J,"=1",Grades!$I:$I,"="&amp;_xlfn.MINIFS(Grades!$I:$I,Grades!$A:$A,"="&amp;$A534))/COUNTIFS(Grades!P:P,"&lt;&gt;BAD",Grades!P:P,"&lt;&gt;DRP",Grades!P:P,"&lt;&gt;CVL",Grades!$A:$A,"="&amp;Alumn_Filtered!$A534,Grades!$J:$J,"=1",Grades!$I:$I,"="&amp;_xlfn.MINIFS(Grades!$I:$I,Grades!$A:$A,"="&amp;$A534)),0)</f>
        <v>0.5527777777777777</v>
      </c>
      <c r="O534">
        <f>COUNTIFS(Grades!$A:$A,"="&amp;Alumn_Filtered!$A534,Grades!$J:$J,"=2",Grades!$I:$I,"="&amp;_xlfn.MINIFS(Grades!$I:$I,Grades!$A:$A,"="&amp;$A534))</f>
        <v>7</v>
      </c>
      <c r="P534">
        <f>COUNTIFS(Grades!$A:$A,"="&amp;Alumn_Filtered!$A534,Grades!$P:$P,"=DRP",Grades!$J:$J,"=2",Grades!$I:$I,"="&amp;_xlfn.MINIFS(Grades!$I:$I,Grades!$A:$A,"="&amp;$A534))</f>
        <v>0</v>
      </c>
      <c r="Q534">
        <f>COUNTIFS(Grades!$A:$A,"="&amp;Alumn_Filtered!$A534,Grades!$P:$P,"=BAD",Grades!$J:$J,"=2",Grades!$I:$I,"="&amp;_xlfn.MINIFS(Grades!$I:$I,Grades!$A:$A,"="&amp;$A534))</f>
        <v>0</v>
      </c>
      <c r="R534">
        <f>COUNTIFS(Grades!$A:$A,"="&amp;Alumn_Filtered!$A534,Grades!$P:$P,"CVL",Grades!$J:$J,"=2",Grades!$I:$I,"="&amp;_xlfn.MINIFS(Grades!$I:$I,Grades!$A:$A,"="&amp;$A534))</f>
        <v>0</v>
      </c>
      <c r="S534">
        <f t="shared" si="143"/>
        <v>7</v>
      </c>
      <c r="T534">
        <f>COUNTIFS(Grades!$A:$A,"="&amp;Alumn_Filtered!$A534,Grades!$J:$J,"=2",Grades!$P:$P,"&gt;=0.5",Grades!$I:$I,"="&amp;_xlfn.MINIFS(Grades!$I:$I,Grades!$A:$A,"="&amp;$A534))</f>
        <v>2</v>
      </c>
      <c r="U534" s="28">
        <f t="shared" si="133"/>
        <v>0.2857142857142857</v>
      </c>
      <c r="V534">
        <f>COUNTIFS(Grades!$A:$A,"="&amp;Alumn_Filtered!$A534,Grades!$J:$J,"=2",Grades!$P:$P,"&lt;0.5",Grades!$I:$I,"="&amp;_xlfn.MINIFS(Grades!$I:$I,Grades!$A:$A,"="&amp;$A534))</f>
        <v>5</v>
      </c>
      <c r="W534" s="28">
        <f t="shared" si="134"/>
        <v>0.7142857142857143</v>
      </c>
      <c r="X534" s="28">
        <f>_xlfn.MAXIFS(Grades!$P:$P,Grades!$A:$A,"="&amp;Alumn_Filtered!$A534,Grades!$J:$J,"=2",Grades!$I:$I,"="&amp;_xlfn.MINIFS(Grades!$I:$I,Grades!$A:$A,"="&amp;$A534))</f>
        <v>0.8666666666666667</v>
      </c>
      <c r="Y534" s="28">
        <f>_xlfn.MINIFS(Grades!$P:$P,Grades!$A:$A,"="&amp;Alumn_Filtered!$A534,Grades!$J:$J,"=2",Grades!$I:$I,"="&amp;_xlfn.MINIFS(Grades!$I:$I,Grades!$A:$A,"="&amp;$A534))</f>
        <v>0.10000000000000002</v>
      </c>
      <c r="Z534" s="28">
        <f>IF(S534&lt;&gt;0,SUMIFS(Grades!$P:$P,Grades!$P:$P,"&gt;0",Grades!$A:$A,"="&amp;Alumn_Filtered!$A534,Grades!$J:$J,"=2",Grades!$I:$I,"="&amp;_xlfn.MINIFS(Grades!$I:$I,Grades!$A:$A,"="&amp;$A534))/COUNTIFS(Grades!P:P,"&lt;&gt;BAD",Grades!P:P,"&lt;&gt;DRP",Grades!P:P,"&lt;&gt;CVL",Grades!$A:$A,"="&amp;Alumn_Filtered!$A534,Grades!$J:$J,"=2",Grades!$I:$I,"="&amp;_xlfn.MINIFS(Grades!$I:$I,Grades!$A:$A,"="&amp;$A534)),0)</f>
        <v>0.35476190476190483</v>
      </c>
      <c r="AA534" s="28">
        <f t="shared" si="135"/>
        <v>-0.19801587301587287</v>
      </c>
      <c r="AB534">
        <f t="shared" ca="1" si="129"/>
        <v>18</v>
      </c>
      <c r="AC534" t="str">
        <f>LEFT(VLOOKUP($A534,Ingresos!$C:$X,5,FALSE),1)</f>
        <v>S</v>
      </c>
      <c r="AD534">
        <f t="shared" si="136"/>
        <v>1</v>
      </c>
      <c r="AE534" t="str">
        <f>LEFT(VLOOKUP($A534,Ingresos!$C:$X,6,FALSE),1)</f>
        <v>E</v>
      </c>
      <c r="AF534">
        <f t="shared" si="137"/>
        <v>0</v>
      </c>
      <c r="AG534">
        <f>VLOOKUP($A534,Ingresos!$C:$X,9,FALSE)</f>
        <v>0</v>
      </c>
      <c r="AH534" s="28">
        <f t="shared" si="138"/>
        <v>0</v>
      </c>
      <c r="AI534">
        <f>VLOOKUP($A534,Ingresos!$C:$X,10,FALSE)</f>
        <v>0</v>
      </c>
      <c r="AJ534" s="28">
        <f t="shared" si="139"/>
        <v>0</v>
      </c>
      <c r="AK534">
        <f>VLOOKUP($A534,Ingresos!$C:$X,11,FALSE)</f>
        <v>0</v>
      </c>
      <c r="AL534" s="28">
        <f t="shared" si="140"/>
        <v>0</v>
      </c>
      <c r="AM534">
        <f>VLOOKUP($A534,Ingresos!$C:$X,12,FALSE)</f>
        <v>0</v>
      </c>
      <c r="AN534" s="28">
        <f t="shared" si="141"/>
        <v>0</v>
      </c>
      <c r="AO534">
        <f>VLOOKUP($A534,Ingresos!$C:$X,18,FALSE)</f>
        <v>0</v>
      </c>
      <c r="AP534">
        <f t="shared" si="144"/>
        <v>0</v>
      </c>
      <c r="AQ534">
        <f>VLOOKUP($A534,Ingresos!$C:$X,19,FALSE)</f>
        <v>0</v>
      </c>
      <c r="AR534">
        <f t="shared" si="142"/>
        <v>0</v>
      </c>
      <c r="AS534">
        <f>VLOOKUP($A534,Ingresos!$C:$X,22,FALSE)</f>
        <v>0</v>
      </c>
    </row>
    <row r="535" spans="1:45" x14ac:dyDescent="0.25">
      <c r="A535">
        <v>221351207</v>
      </c>
      <c r="B535">
        <f>IF((_xlfn.MAXIFS(Grades!$I:$I,Grades!$A:$A,"="&amp;$A535)-_xlfn.MINIFS(Grades!$I:$I,Grades!$A:$A,"="&amp;$A535))=0,0,1)</f>
        <v>0</v>
      </c>
      <c r="C535">
        <f>COUNTIFS(Grades!$A:$A,"="&amp;Alumn_Filtered!$A535,Grades!$J:$J,"=1",Grades!$I:$I,"="&amp;_xlfn.MINIFS(Grades!$I:$I,Grades!$A:$A,"="&amp;$A535))</f>
        <v>7</v>
      </c>
      <c r="D535">
        <f>COUNTIFS(Grades!$A:$A,"="&amp;Alumn_Filtered!$A535,Grades!$P:$P,"=DRP",Grades!$J:$J,"=1",Grades!$I:$I,"="&amp;_xlfn.MINIFS(Grades!$I:$I,Grades!$A:$A,"="&amp;$A535))</f>
        <v>0</v>
      </c>
      <c r="E535">
        <f>COUNTIFS(Grades!$A:$A,"="&amp;Alumn_Filtered!$A535,Grades!$P:$P,"=BAD",Grades!$J:$J,"=1",Grades!$I:$I,"="&amp;_xlfn.MINIFS(Grades!$I:$I,Grades!$A:$A,"="&amp;$A535))</f>
        <v>1</v>
      </c>
      <c r="F535">
        <f>COUNTIFS(Grades!$A:$A,"="&amp;Alumn_Filtered!$A535,Grades!$P:$P,"CVL",Grades!$J:$J,"=1",Grades!$I:$I,"="&amp;_xlfn.MINIFS(Grades!$I:$I,Grades!$A:$A,"="&amp;$A535))</f>
        <v>0</v>
      </c>
      <c r="G535" s="30">
        <f t="shared" si="130"/>
        <v>6</v>
      </c>
      <c r="H535">
        <f>COUNTIFS(Grades!$A:$A,"="&amp;Alumn_Filtered!$A535,Grades!$J:$J,"=1",Grades!$P:$P,"&gt;=0.5",Grades!$I:$I,"="&amp;_xlfn.MINIFS(Grades!$I:$I,Grades!$A:$A,"="&amp;$A535))</f>
        <v>2</v>
      </c>
      <c r="I535" s="28">
        <f t="shared" si="131"/>
        <v>0.33333333333333331</v>
      </c>
      <c r="J535">
        <f>COUNTIFS(Grades!$A:$A,"="&amp;Alumn_Filtered!$A535,Grades!$J:$J,"=1",Grades!$P:$P,"&lt;0.5",Grades!$I:$I,"="&amp;_xlfn.MINIFS(Grades!$I:$I,Grades!$A:$A,"="&amp;$A535))</f>
        <v>4</v>
      </c>
      <c r="K535" s="28">
        <f t="shared" si="132"/>
        <v>0.66666666666666663</v>
      </c>
      <c r="L535" s="28">
        <f>_xlfn.MAXIFS(Grades!$P:$P,Grades!$A:$A,"="&amp;Alumn_Filtered!$A535,Grades!$J:$J,"=1",Grades!$I:$I,"="&amp;_xlfn.MINIFS(Grades!$I:$I,Grades!$A:$A,"="&amp;$A535))</f>
        <v>0.6333333333333333</v>
      </c>
      <c r="M535" s="28">
        <f>_xlfn.MINIFS(Grades!$P:$P,Grades!$A:$A,"="&amp;Alumn_Filtered!$A535,Grades!$J:$J,"=1",Grades!$I:$I,"="&amp;_xlfn.MINIFS(Grades!$I:$I,Grades!$A:$A,"="&amp;$A535))</f>
        <v>0.33333333333333331</v>
      </c>
      <c r="N535" s="28">
        <f>IF(G535&lt;&gt;0,SUMIFS(Grades!$P:$P,Grades!$P:$P,"&gt;0",Grades!$A:$A,"="&amp;Alumn_Filtered!$A535,Grades!$J:$J,"=1",Grades!$I:$I,"="&amp;_xlfn.MINIFS(Grades!$I:$I,Grades!$A:$A,"="&amp;$A535))/COUNTIFS(Grades!P:P,"&lt;&gt;BAD",Grades!P:P,"&lt;&gt;DRP",Grades!P:P,"&lt;&gt;CVL",Grades!$A:$A,"="&amp;Alumn_Filtered!$A535,Grades!$J:$J,"=1",Grades!$I:$I,"="&amp;_xlfn.MINIFS(Grades!$I:$I,Grades!$A:$A,"="&amp;$A535)),0)</f>
        <v>0.46111111111111108</v>
      </c>
      <c r="O535">
        <f>COUNTIFS(Grades!$A:$A,"="&amp;Alumn_Filtered!$A535,Grades!$J:$J,"=2",Grades!$I:$I,"="&amp;_xlfn.MINIFS(Grades!$I:$I,Grades!$A:$A,"="&amp;$A535))</f>
        <v>7</v>
      </c>
      <c r="P535">
        <f>COUNTIFS(Grades!$A:$A,"="&amp;Alumn_Filtered!$A535,Grades!$P:$P,"=DRP",Grades!$J:$J,"=2",Grades!$I:$I,"="&amp;_xlfn.MINIFS(Grades!$I:$I,Grades!$A:$A,"="&amp;$A535))</f>
        <v>1</v>
      </c>
      <c r="Q535">
        <f>COUNTIFS(Grades!$A:$A,"="&amp;Alumn_Filtered!$A535,Grades!$P:$P,"=BAD",Grades!$J:$J,"=2",Grades!$I:$I,"="&amp;_xlfn.MINIFS(Grades!$I:$I,Grades!$A:$A,"="&amp;$A535))</f>
        <v>6</v>
      </c>
      <c r="R535">
        <f>COUNTIFS(Grades!$A:$A,"="&amp;Alumn_Filtered!$A535,Grades!$P:$P,"CVL",Grades!$J:$J,"=2",Grades!$I:$I,"="&amp;_xlfn.MINIFS(Grades!$I:$I,Grades!$A:$A,"="&amp;$A535))</f>
        <v>0</v>
      </c>
      <c r="S535">
        <f t="shared" si="143"/>
        <v>0</v>
      </c>
      <c r="T535">
        <f>COUNTIFS(Grades!$A:$A,"="&amp;Alumn_Filtered!$A535,Grades!$J:$J,"=2",Grades!$P:$P,"&gt;=0.5",Grades!$I:$I,"="&amp;_xlfn.MINIFS(Grades!$I:$I,Grades!$A:$A,"="&amp;$A535))</f>
        <v>0</v>
      </c>
      <c r="U535" s="28">
        <f t="shared" si="133"/>
        <v>0</v>
      </c>
      <c r="V535">
        <f>COUNTIFS(Grades!$A:$A,"="&amp;Alumn_Filtered!$A535,Grades!$J:$J,"=2",Grades!$P:$P,"&lt;0.5",Grades!$I:$I,"="&amp;_xlfn.MINIFS(Grades!$I:$I,Grades!$A:$A,"="&amp;$A535))</f>
        <v>0</v>
      </c>
      <c r="W535" s="28">
        <f t="shared" si="134"/>
        <v>0</v>
      </c>
      <c r="X535" s="28">
        <f>_xlfn.MAXIFS(Grades!$P:$P,Grades!$A:$A,"="&amp;Alumn_Filtered!$A535,Grades!$J:$J,"=2",Grades!$I:$I,"="&amp;_xlfn.MINIFS(Grades!$I:$I,Grades!$A:$A,"="&amp;$A535))</f>
        <v>0</v>
      </c>
      <c r="Y535" s="28">
        <f>_xlfn.MINIFS(Grades!$P:$P,Grades!$A:$A,"="&amp;Alumn_Filtered!$A535,Grades!$J:$J,"=2",Grades!$I:$I,"="&amp;_xlfn.MINIFS(Grades!$I:$I,Grades!$A:$A,"="&amp;$A535))</f>
        <v>0</v>
      </c>
      <c r="Z535" s="28">
        <f>IF(S535&lt;&gt;0,SUMIFS(Grades!$P:$P,Grades!$P:$P,"&gt;0",Grades!$A:$A,"="&amp;Alumn_Filtered!$A535,Grades!$J:$J,"=2",Grades!$I:$I,"="&amp;_xlfn.MINIFS(Grades!$I:$I,Grades!$A:$A,"="&amp;$A535))/COUNTIFS(Grades!P:P,"&lt;&gt;BAD",Grades!P:P,"&lt;&gt;DRP",Grades!P:P,"&lt;&gt;CVL",Grades!$A:$A,"="&amp;Alumn_Filtered!$A535,Grades!$J:$J,"=2",Grades!$I:$I,"="&amp;_xlfn.MINIFS(Grades!$I:$I,Grades!$A:$A,"="&amp;$A535)),0)</f>
        <v>0</v>
      </c>
      <c r="AA535" s="28">
        <f t="shared" si="135"/>
        <v>-0.46111111111111108</v>
      </c>
      <c r="AB535">
        <f t="shared" ca="1" si="129"/>
        <v>21</v>
      </c>
      <c r="AC535" t="str">
        <f>LEFT(VLOOKUP($A535,Ingresos!$C:$X,5,FALSE),1)</f>
        <v>S</v>
      </c>
      <c r="AD535">
        <f t="shared" si="136"/>
        <v>1</v>
      </c>
      <c r="AE535" t="str">
        <f>LEFT(VLOOKUP($A535,Ingresos!$C:$X,6,FALSE),1)</f>
        <v>R</v>
      </c>
      <c r="AF535">
        <f t="shared" si="137"/>
        <v>1</v>
      </c>
      <c r="AG535">
        <f>VLOOKUP($A535,Ingresos!$C:$X,9,FALSE)</f>
        <v>389</v>
      </c>
      <c r="AH535" s="28">
        <f t="shared" si="138"/>
        <v>0.29335494327390599</v>
      </c>
      <c r="AI535">
        <f>VLOOKUP($A535,Ingresos!$C:$X,10,FALSE)</f>
        <v>389</v>
      </c>
      <c r="AJ535" s="28">
        <f t="shared" si="139"/>
        <v>0.29335494327390599</v>
      </c>
      <c r="AK535">
        <f>VLOOKUP($A535,Ingresos!$C:$X,11,FALSE)</f>
        <v>554</v>
      </c>
      <c r="AL535" s="28">
        <f t="shared" si="140"/>
        <v>0.56077795786061591</v>
      </c>
      <c r="AM535">
        <f>VLOOKUP($A535,Ingresos!$C:$X,12,FALSE)</f>
        <v>601</v>
      </c>
      <c r="AN535" s="28">
        <f t="shared" si="141"/>
        <v>0.63695299837925445</v>
      </c>
      <c r="AO535">
        <f>VLOOKUP($A535,Ingresos!$C:$X,18,FALSE)</f>
        <v>13</v>
      </c>
      <c r="AP535">
        <f t="shared" si="144"/>
        <v>13</v>
      </c>
      <c r="AQ535" t="str">
        <f>VLOOKUP($A535,Ingresos!$C:$X,19,FALSE)</f>
        <v>H1</v>
      </c>
      <c r="AR535">
        <f t="shared" si="142"/>
        <v>1</v>
      </c>
      <c r="AS535">
        <f>VLOOKUP($A535,Ingresos!$C:$X,22,FALSE)</f>
        <v>0</v>
      </c>
    </row>
    <row r="536" spans="1:45" x14ac:dyDescent="0.25">
      <c r="A536">
        <v>227647353</v>
      </c>
      <c r="B536">
        <f>IF((_xlfn.MAXIFS(Grades!$I:$I,Grades!$A:$A,"="&amp;$A536)-_xlfn.MINIFS(Grades!$I:$I,Grades!$A:$A,"="&amp;$A536))=0,0,1)</f>
        <v>0</v>
      </c>
      <c r="C536">
        <f>COUNTIFS(Grades!$A:$A,"="&amp;Alumn_Filtered!$A536,Grades!$J:$J,"=1",Grades!$I:$I,"="&amp;_xlfn.MINIFS(Grades!$I:$I,Grades!$A:$A,"="&amp;$A536))</f>
        <v>6</v>
      </c>
      <c r="D536">
        <f>COUNTIFS(Grades!$A:$A,"="&amp;Alumn_Filtered!$A536,Grades!$P:$P,"=DRP",Grades!$J:$J,"=1",Grades!$I:$I,"="&amp;_xlfn.MINIFS(Grades!$I:$I,Grades!$A:$A,"="&amp;$A536))</f>
        <v>0</v>
      </c>
      <c r="E536">
        <f>COUNTIFS(Grades!$A:$A,"="&amp;Alumn_Filtered!$A536,Grades!$P:$P,"=BAD",Grades!$J:$J,"=1",Grades!$I:$I,"="&amp;_xlfn.MINIFS(Grades!$I:$I,Grades!$A:$A,"="&amp;$A536))</f>
        <v>1</v>
      </c>
      <c r="F536">
        <f>COUNTIFS(Grades!$A:$A,"="&amp;Alumn_Filtered!$A536,Grades!$P:$P,"CVL",Grades!$J:$J,"=1",Grades!$I:$I,"="&amp;_xlfn.MINIFS(Grades!$I:$I,Grades!$A:$A,"="&amp;$A536))</f>
        <v>0</v>
      </c>
      <c r="G536" s="30">
        <f t="shared" si="130"/>
        <v>5</v>
      </c>
      <c r="H536">
        <f>COUNTIFS(Grades!$A:$A,"="&amp;Alumn_Filtered!$A536,Grades!$J:$J,"=1",Grades!$P:$P,"&gt;=0.5",Grades!$I:$I,"="&amp;_xlfn.MINIFS(Grades!$I:$I,Grades!$A:$A,"="&amp;$A536))</f>
        <v>0</v>
      </c>
      <c r="I536" s="28">
        <f t="shared" si="131"/>
        <v>0</v>
      </c>
      <c r="J536">
        <f>COUNTIFS(Grades!$A:$A,"="&amp;Alumn_Filtered!$A536,Grades!$J:$J,"=1",Grades!$P:$P,"&lt;0.5",Grades!$I:$I,"="&amp;_xlfn.MINIFS(Grades!$I:$I,Grades!$A:$A,"="&amp;$A536))</f>
        <v>5</v>
      </c>
      <c r="K536" s="28">
        <f t="shared" si="132"/>
        <v>1</v>
      </c>
      <c r="L536" s="28">
        <f>_xlfn.MAXIFS(Grades!$P:$P,Grades!$A:$A,"="&amp;Alumn_Filtered!$A536,Grades!$J:$J,"=1",Grades!$I:$I,"="&amp;_xlfn.MINIFS(Grades!$I:$I,Grades!$A:$A,"="&amp;$A536))</f>
        <v>0.41666666666666669</v>
      </c>
      <c r="M536" s="28">
        <f>_xlfn.MINIFS(Grades!$P:$P,Grades!$A:$A,"="&amp;Alumn_Filtered!$A536,Grades!$J:$J,"=1",Grades!$I:$I,"="&amp;_xlfn.MINIFS(Grades!$I:$I,Grades!$A:$A,"="&amp;$A536))</f>
        <v>8.3333333333333329E-2</v>
      </c>
      <c r="N536" s="28">
        <f>IF(G536&lt;&gt;0,SUMIFS(Grades!$P:$P,Grades!$P:$P,"&gt;0",Grades!$A:$A,"="&amp;Alumn_Filtered!$A536,Grades!$J:$J,"=1",Grades!$I:$I,"="&amp;_xlfn.MINIFS(Grades!$I:$I,Grades!$A:$A,"="&amp;$A536))/COUNTIFS(Grades!P:P,"&lt;&gt;BAD",Grades!P:P,"&lt;&gt;DRP",Grades!P:P,"&lt;&gt;CVL",Grades!$A:$A,"="&amp;Alumn_Filtered!$A536,Grades!$J:$J,"=1",Grades!$I:$I,"="&amp;_xlfn.MINIFS(Grades!$I:$I,Grades!$A:$A,"="&amp;$A536)),0)</f>
        <v>0.24</v>
      </c>
      <c r="O536">
        <f>COUNTIFS(Grades!$A:$A,"="&amp;Alumn_Filtered!$A536,Grades!$J:$J,"=2",Grades!$I:$I,"="&amp;_xlfn.MINIFS(Grades!$I:$I,Grades!$A:$A,"="&amp;$A536))</f>
        <v>6</v>
      </c>
      <c r="P536">
        <f>COUNTIFS(Grades!$A:$A,"="&amp;Alumn_Filtered!$A536,Grades!$P:$P,"=DRP",Grades!$J:$J,"=2",Grades!$I:$I,"="&amp;_xlfn.MINIFS(Grades!$I:$I,Grades!$A:$A,"="&amp;$A536))</f>
        <v>0</v>
      </c>
      <c r="Q536">
        <f>COUNTIFS(Grades!$A:$A,"="&amp;Alumn_Filtered!$A536,Grades!$P:$P,"=BAD",Grades!$J:$J,"=2",Grades!$I:$I,"="&amp;_xlfn.MINIFS(Grades!$I:$I,Grades!$A:$A,"="&amp;$A536))</f>
        <v>2</v>
      </c>
      <c r="R536">
        <f>COUNTIFS(Grades!$A:$A,"="&amp;Alumn_Filtered!$A536,Grades!$P:$P,"CVL",Grades!$J:$J,"=2",Grades!$I:$I,"="&amp;_xlfn.MINIFS(Grades!$I:$I,Grades!$A:$A,"="&amp;$A536))</f>
        <v>0</v>
      </c>
      <c r="S536">
        <f t="shared" si="143"/>
        <v>4</v>
      </c>
      <c r="T536">
        <f>COUNTIFS(Grades!$A:$A,"="&amp;Alumn_Filtered!$A536,Grades!$J:$J,"=2",Grades!$P:$P,"&gt;=0.5",Grades!$I:$I,"="&amp;_xlfn.MINIFS(Grades!$I:$I,Grades!$A:$A,"="&amp;$A536))</f>
        <v>0</v>
      </c>
      <c r="U536" s="28">
        <f t="shared" si="133"/>
        <v>0</v>
      </c>
      <c r="V536">
        <f>COUNTIFS(Grades!$A:$A,"="&amp;Alumn_Filtered!$A536,Grades!$J:$J,"=2",Grades!$P:$P,"&lt;0.5",Grades!$I:$I,"="&amp;_xlfn.MINIFS(Grades!$I:$I,Grades!$A:$A,"="&amp;$A536))</f>
        <v>4</v>
      </c>
      <c r="W536" s="28">
        <f t="shared" si="134"/>
        <v>1</v>
      </c>
      <c r="X536" s="28">
        <f>_xlfn.MAXIFS(Grades!$P:$P,Grades!$A:$A,"="&amp;Alumn_Filtered!$A536,Grades!$J:$J,"=2",Grades!$I:$I,"="&amp;_xlfn.MINIFS(Grades!$I:$I,Grades!$A:$A,"="&amp;$A536))</f>
        <v>0.33333333333333331</v>
      </c>
      <c r="Y536" s="28">
        <f>_xlfn.MINIFS(Grades!$P:$P,Grades!$A:$A,"="&amp;Alumn_Filtered!$A536,Grades!$J:$J,"=2",Grades!$I:$I,"="&amp;_xlfn.MINIFS(Grades!$I:$I,Grades!$A:$A,"="&amp;$A536))</f>
        <v>0.10000000000000002</v>
      </c>
      <c r="Z536" s="28">
        <f>IF(S536&lt;&gt;0,SUMIFS(Grades!$P:$P,Grades!$P:$P,"&gt;0",Grades!$A:$A,"="&amp;Alumn_Filtered!$A536,Grades!$J:$J,"=2",Grades!$I:$I,"="&amp;_xlfn.MINIFS(Grades!$I:$I,Grades!$A:$A,"="&amp;$A536))/COUNTIFS(Grades!P:P,"&lt;&gt;BAD",Grades!P:P,"&lt;&gt;DRP",Grades!P:P,"&lt;&gt;CVL",Grades!$A:$A,"="&amp;Alumn_Filtered!$A536,Grades!$J:$J,"=2",Grades!$I:$I,"="&amp;_xlfn.MINIFS(Grades!$I:$I,Grades!$A:$A,"="&amp;$A536)),0)</f>
        <v>0.20416666666666666</v>
      </c>
      <c r="AA536" s="28">
        <f t="shared" si="135"/>
        <v>-3.5833333333333328E-2</v>
      </c>
      <c r="AB536">
        <f ca="1">IF(ROUND(YEARFRAC(DATE(LEFT(((LEFT(A536,LEN(A536)-1)/2000000)*7.13)+1930.3,4),1,1),TODAY()),0)&gt;17,ROUND(YEARFRAC(DATE(LEFT(((LEFT(A536,LEN(A536)-1)/2000000)*7.13)+1930.3,4),1,1),TODAY()),0),21)</f>
        <v>21</v>
      </c>
      <c r="AC536" t="str">
        <f>LEFT(VLOOKUP($A536,Ingresos!$C:$X,5,FALSE),1)</f>
        <v>S</v>
      </c>
      <c r="AD536">
        <f t="shared" si="136"/>
        <v>1</v>
      </c>
      <c r="AE536" t="str">
        <f>LEFT(VLOOKUP($A536,Ingresos!$C:$X,6,FALSE),1)</f>
        <v>R</v>
      </c>
      <c r="AF536">
        <f t="shared" si="137"/>
        <v>1</v>
      </c>
      <c r="AG536">
        <f>VLOOKUP($A536,Ingresos!$C:$X,9,FALSE)</f>
        <v>418</v>
      </c>
      <c r="AH536" s="28">
        <f t="shared" si="138"/>
        <v>0.34035656401944897</v>
      </c>
      <c r="AI536">
        <f>VLOOKUP($A536,Ingresos!$C:$X,10,FALSE)</f>
        <v>418</v>
      </c>
      <c r="AJ536" s="28">
        <f t="shared" si="139"/>
        <v>0.34035656401944897</v>
      </c>
      <c r="AK536">
        <f>VLOOKUP($A536,Ingresos!$C:$X,11,FALSE)</f>
        <v>525</v>
      </c>
      <c r="AL536" s="28">
        <f t="shared" si="140"/>
        <v>0.51377633711507298</v>
      </c>
      <c r="AM536">
        <f>VLOOKUP($A536,Ingresos!$C:$X,12,FALSE)</f>
        <v>614</v>
      </c>
      <c r="AN536" s="28">
        <f t="shared" si="141"/>
        <v>0.65802269043760131</v>
      </c>
      <c r="AO536">
        <f>VLOOKUP($A536,Ingresos!$C:$X,18,FALSE)</f>
        <v>13</v>
      </c>
      <c r="AP536">
        <f t="shared" si="144"/>
        <v>13</v>
      </c>
      <c r="AQ536" t="str">
        <f>VLOOKUP($A536,Ingresos!$C:$X,19,FALSE)</f>
        <v>H1</v>
      </c>
      <c r="AR536">
        <f t="shared" si="142"/>
        <v>1</v>
      </c>
      <c r="AS536">
        <f>VLOOKUP($A536,Ingresos!$C:$X,22,FALSE)</f>
        <v>4</v>
      </c>
    </row>
    <row r="537" spans="1:45" x14ac:dyDescent="0.25">
      <c r="A537">
        <v>233671703</v>
      </c>
      <c r="B537">
        <f>IF((_xlfn.MAXIFS(Grades!$I:$I,Grades!$A:$A,"="&amp;$A537)-_xlfn.MINIFS(Grades!$I:$I,Grades!$A:$A,"="&amp;$A537))=0,0,1)</f>
        <v>0</v>
      </c>
      <c r="C537">
        <f>COUNTIFS(Grades!$A:$A,"="&amp;Alumn_Filtered!$A537,Grades!$J:$J,"=1",Grades!$I:$I,"="&amp;_xlfn.MINIFS(Grades!$I:$I,Grades!$A:$A,"="&amp;$A537))</f>
        <v>6</v>
      </c>
      <c r="D537">
        <f>COUNTIFS(Grades!$A:$A,"="&amp;Alumn_Filtered!$A537,Grades!$P:$P,"=DRP",Grades!$J:$J,"=1",Grades!$I:$I,"="&amp;_xlfn.MINIFS(Grades!$I:$I,Grades!$A:$A,"="&amp;$A537))</f>
        <v>0</v>
      </c>
      <c r="E537">
        <f>COUNTIFS(Grades!$A:$A,"="&amp;Alumn_Filtered!$A537,Grades!$P:$P,"=BAD",Grades!$J:$J,"=1",Grades!$I:$I,"="&amp;_xlfn.MINIFS(Grades!$I:$I,Grades!$A:$A,"="&amp;$A537))</f>
        <v>1</v>
      </c>
      <c r="F537">
        <f>COUNTIFS(Grades!$A:$A,"="&amp;Alumn_Filtered!$A537,Grades!$P:$P,"CVL",Grades!$J:$J,"=1",Grades!$I:$I,"="&amp;_xlfn.MINIFS(Grades!$I:$I,Grades!$A:$A,"="&amp;$A537))</f>
        <v>0</v>
      </c>
      <c r="G537" s="30">
        <f t="shared" si="130"/>
        <v>5</v>
      </c>
      <c r="H537">
        <f>COUNTIFS(Grades!$A:$A,"="&amp;Alumn_Filtered!$A537,Grades!$J:$J,"=1",Grades!$P:$P,"&gt;=0.5",Grades!$I:$I,"="&amp;_xlfn.MINIFS(Grades!$I:$I,Grades!$A:$A,"="&amp;$A537))</f>
        <v>4</v>
      </c>
      <c r="I537" s="28">
        <f t="shared" si="131"/>
        <v>0.8</v>
      </c>
      <c r="J537">
        <f>COUNTIFS(Grades!$A:$A,"="&amp;Alumn_Filtered!$A537,Grades!$J:$J,"=1",Grades!$P:$P,"&lt;0.5",Grades!$I:$I,"="&amp;_xlfn.MINIFS(Grades!$I:$I,Grades!$A:$A,"="&amp;$A537))</f>
        <v>1</v>
      </c>
      <c r="K537" s="28">
        <f t="shared" si="132"/>
        <v>0.2</v>
      </c>
      <c r="L537" s="28">
        <f>_xlfn.MAXIFS(Grades!$P:$P,Grades!$A:$A,"="&amp;Alumn_Filtered!$A537,Grades!$J:$J,"=1",Grades!$I:$I,"="&amp;_xlfn.MINIFS(Grades!$I:$I,Grades!$A:$A,"="&amp;$A537))</f>
        <v>0.73333333333333339</v>
      </c>
      <c r="M537" s="28">
        <f>_xlfn.MINIFS(Grades!$P:$P,Grades!$A:$A,"="&amp;Alumn_Filtered!$A537,Grades!$J:$J,"=1",Grades!$I:$I,"="&amp;_xlfn.MINIFS(Grades!$I:$I,Grades!$A:$A,"="&amp;$A537))</f>
        <v>0.46666666666666662</v>
      </c>
      <c r="N537" s="28">
        <f>IF(G537&lt;&gt;0,SUMIFS(Grades!$P:$P,Grades!$P:$P,"&gt;0",Grades!$A:$A,"="&amp;Alumn_Filtered!$A537,Grades!$J:$J,"=1",Grades!$I:$I,"="&amp;_xlfn.MINIFS(Grades!$I:$I,Grades!$A:$A,"="&amp;$A537))/COUNTIFS(Grades!P:P,"&lt;&gt;BAD",Grades!P:P,"&lt;&gt;DRP",Grades!P:P,"&lt;&gt;CVL",Grades!$A:$A,"="&amp;Alumn_Filtered!$A537,Grades!$J:$J,"=1",Grades!$I:$I,"="&amp;_xlfn.MINIFS(Grades!$I:$I,Grades!$A:$A,"="&amp;$A537)),0)</f>
        <v>0.62333333333333341</v>
      </c>
      <c r="O537">
        <f>COUNTIFS(Grades!$A:$A,"="&amp;Alumn_Filtered!$A537,Grades!$J:$J,"=2",Grades!$I:$I,"="&amp;_xlfn.MINIFS(Grades!$I:$I,Grades!$A:$A,"="&amp;$A537))</f>
        <v>2</v>
      </c>
      <c r="P537">
        <f>COUNTIFS(Grades!$A:$A,"="&amp;Alumn_Filtered!$A537,Grades!$P:$P,"=DRP",Grades!$J:$J,"=2",Grades!$I:$I,"="&amp;_xlfn.MINIFS(Grades!$I:$I,Grades!$A:$A,"="&amp;$A537))</f>
        <v>0</v>
      </c>
      <c r="Q537">
        <f>COUNTIFS(Grades!$A:$A,"="&amp;Alumn_Filtered!$A537,Grades!$P:$P,"=BAD",Grades!$J:$J,"=2",Grades!$I:$I,"="&amp;_xlfn.MINIFS(Grades!$I:$I,Grades!$A:$A,"="&amp;$A537))</f>
        <v>2</v>
      </c>
      <c r="R537">
        <f>COUNTIFS(Grades!$A:$A,"="&amp;Alumn_Filtered!$A537,Grades!$P:$P,"CVL",Grades!$J:$J,"=2",Grades!$I:$I,"="&amp;_xlfn.MINIFS(Grades!$I:$I,Grades!$A:$A,"="&amp;$A537))</f>
        <v>0</v>
      </c>
      <c r="S537">
        <f t="shared" si="143"/>
        <v>0</v>
      </c>
      <c r="T537">
        <f>COUNTIFS(Grades!$A:$A,"="&amp;Alumn_Filtered!$A537,Grades!$J:$J,"=2",Grades!$P:$P,"&gt;=0.5",Grades!$I:$I,"="&amp;_xlfn.MINIFS(Grades!$I:$I,Grades!$A:$A,"="&amp;$A537))</f>
        <v>0</v>
      </c>
      <c r="U537" s="28">
        <f t="shared" si="133"/>
        <v>0</v>
      </c>
      <c r="V537">
        <f>COUNTIFS(Grades!$A:$A,"="&amp;Alumn_Filtered!$A537,Grades!$J:$J,"=2",Grades!$P:$P,"&lt;0.5",Grades!$I:$I,"="&amp;_xlfn.MINIFS(Grades!$I:$I,Grades!$A:$A,"="&amp;$A537))</f>
        <v>0</v>
      </c>
      <c r="W537" s="28">
        <f t="shared" si="134"/>
        <v>0</v>
      </c>
      <c r="X537" s="28">
        <f>_xlfn.MAXIFS(Grades!$P:$P,Grades!$A:$A,"="&amp;Alumn_Filtered!$A537,Grades!$J:$J,"=2",Grades!$I:$I,"="&amp;_xlfn.MINIFS(Grades!$I:$I,Grades!$A:$A,"="&amp;$A537))</f>
        <v>0</v>
      </c>
      <c r="Y537" s="28">
        <f>_xlfn.MINIFS(Grades!$P:$P,Grades!$A:$A,"="&amp;Alumn_Filtered!$A537,Grades!$J:$J,"=2",Grades!$I:$I,"="&amp;_xlfn.MINIFS(Grades!$I:$I,Grades!$A:$A,"="&amp;$A537))</f>
        <v>0</v>
      </c>
      <c r="Z537" s="28">
        <f>IF(S537&lt;&gt;0,SUMIFS(Grades!$P:$P,Grades!$P:$P,"&gt;0",Grades!$A:$A,"="&amp;Alumn_Filtered!$A537,Grades!$J:$J,"=2",Grades!$I:$I,"="&amp;_xlfn.MINIFS(Grades!$I:$I,Grades!$A:$A,"="&amp;$A537))/COUNTIFS(Grades!P:P,"&lt;&gt;BAD",Grades!P:P,"&lt;&gt;DRP",Grades!P:P,"&lt;&gt;CVL",Grades!$A:$A,"="&amp;Alumn_Filtered!$A537,Grades!$J:$J,"=2",Grades!$I:$I,"="&amp;_xlfn.MINIFS(Grades!$I:$I,Grades!$A:$A,"="&amp;$A537)),0)</f>
        <v>0</v>
      </c>
      <c r="AA537" s="28">
        <f t="shared" si="135"/>
        <v>-0.62333333333333341</v>
      </c>
      <c r="AB537">
        <f t="shared" ref="AB537:AB538" ca="1" si="145">IF(ROUND(YEARFRAC(DATE(LEFT(((LEFT(A537,LEN(A537)-1)/2000000)*7.13)+1930.3,4),1,1),TODAY()),0)&gt;17,ROUND(YEARFRAC(DATE(LEFT(((LEFT(A537,LEN(A537)-1)/2000000)*7.13)+1930.3,4),1,1),TODAY()),0),21)</f>
        <v>21</v>
      </c>
      <c r="AC537" t="str">
        <f>LEFT(VLOOKUP($A537,Ingresos!$C:$X,5,FALSE),1)</f>
        <v>S</v>
      </c>
      <c r="AD537">
        <f t="shared" si="136"/>
        <v>1</v>
      </c>
      <c r="AE537" t="str">
        <f>LEFT(VLOOKUP($A537,Ingresos!$C:$X,6,FALSE),1)</f>
        <v>R</v>
      </c>
      <c r="AF537">
        <f t="shared" si="137"/>
        <v>1</v>
      </c>
      <c r="AG537">
        <f>VLOOKUP($A537,Ingresos!$C:$X,9,FALSE)</f>
        <v>481</v>
      </c>
      <c r="AH537" s="28">
        <f t="shared" si="138"/>
        <v>0.44246353322528365</v>
      </c>
      <c r="AI537">
        <f>VLOOKUP($A537,Ingresos!$C:$X,10,FALSE)</f>
        <v>507</v>
      </c>
      <c r="AJ537" s="28">
        <f t="shared" si="139"/>
        <v>0.4846029173419773</v>
      </c>
      <c r="AK537">
        <f>VLOOKUP($A537,Ingresos!$C:$X,11,FALSE)</f>
        <v>574</v>
      </c>
      <c r="AL537" s="28">
        <f t="shared" si="140"/>
        <v>0.59319286871961097</v>
      </c>
      <c r="AM537">
        <f>VLOOKUP($A537,Ingresos!$C:$X,12,FALSE)</f>
        <v>620</v>
      </c>
      <c r="AN537" s="28">
        <f t="shared" si="141"/>
        <v>0.66774716369529985</v>
      </c>
      <c r="AO537" t="str">
        <f>VLOOKUP($A537,Ingresos!$C:$X,18,FALSE)</f>
        <v>RM</v>
      </c>
      <c r="AP537">
        <f t="shared" si="144"/>
        <v>13</v>
      </c>
      <c r="AQ537" t="str">
        <f>VLOOKUP($A537,Ingresos!$C:$X,19,FALSE)</f>
        <v>T1</v>
      </c>
      <c r="AR537">
        <f t="shared" si="142"/>
        <v>3</v>
      </c>
      <c r="AS537">
        <f>VLOOKUP($A537,Ingresos!$C:$X,22,FALSE)</f>
        <v>5</v>
      </c>
    </row>
    <row r="538" spans="1:45" x14ac:dyDescent="0.25">
      <c r="A538">
        <v>238011671</v>
      </c>
      <c r="B538">
        <f>IF((_xlfn.MAXIFS(Grades!$I:$I,Grades!$A:$A,"="&amp;$A538)-_xlfn.MINIFS(Grades!$I:$I,Grades!$A:$A,"="&amp;$A538))=0,0,1)</f>
        <v>1</v>
      </c>
      <c r="C538">
        <f>COUNTIFS(Grades!$A:$A,"="&amp;Alumn_Filtered!$A538,Grades!$J:$J,"=1",Grades!$I:$I,"="&amp;_xlfn.MINIFS(Grades!$I:$I,Grades!$A:$A,"="&amp;$A538))</f>
        <v>6</v>
      </c>
      <c r="D538">
        <f>COUNTIFS(Grades!$A:$A,"="&amp;Alumn_Filtered!$A538,Grades!$P:$P,"=DRP",Grades!$J:$J,"=1",Grades!$I:$I,"="&amp;_xlfn.MINIFS(Grades!$I:$I,Grades!$A:$A,"="&amp;$A538))</f>
        <v>0</v>
      </c>
      <c r="E538">
        <f>COUNTIFS(Grades!$A:$A,"="&amp;Alumn_Filtered!$A538,Grades!$P:$P,"=BAD",Grades!$J:$J,"=1",Grades!$I:$I,"="&amp;_xlfn.MINIFS(Grades!$I:$I,Grades!$A:$A,"="&amp;$A538))</f>
        <v>0</v>
      </c>
      <c r="F538">
        <f>COUNTIFS(Grades!$A:$A,"="&amp;Alumn_Filtered!$A538,Grades!$P:$P,"CVL",Grades!$J:$J,"=1",Grades!$I:$I,"="&amp;_xlfn.MINIFS(Grades!$I:$I,Grades!$A:$A,"="&amp;$A538))</f>
        <v>0</v>
      </c>
      <c r="G538" s="30">
        <f t="shared" si="130"/>
        <v>6</v>
      </c>
      <c r="H538">
        <f>COUNTIFS(Grades!$A:$A,"="&amp;Alumn_Filtered!$A538,Grades!$J:$J,"=1",Grades!$P:$P,"&gt;=0.5",Grades!$I:$I,"="&amp;_xlfn.MINIFS(Grades!$I:$I,Grades!$A:$A,"="&amp;$A538))</f>
        <v>6</v>
      </c>
      <c r="I538" s="28">
        <f t="shared" si="131"/>
        <v>1</v>
      </c>
      <c r="J538">
        <f>COUNTIFS(Grades!$A:$A,"="&amp;Alumn_Filtered!$A538,Grades!$J:$J,"=1",Grades!$P:$P,"&lt;0.5",Grades!$I:$I,"="&amp;_xlfn.MINIFS(Grades!$I:$I,Grades!$A:$A,"="&amp;$A538))</f>
        <v>0</v>
      </c>
      <c r="K538" s="28">
        <f t="shared" si="132"/>
        <v>0</v>
      </c>
      <c r="L538" s="28">
        <f>_xlfn.MAXIFS(Grades!$P:$P,Grades!$A:$A,"="&amp;Alumn_Filtered!$A538,Grades!$J:$J,"=1",Grades!$I:$I,"="&amp;_xlfn.MINIFS(Grades!$I:$I,Grades!$A:$A,"="&amp;$A538))</f>
        <v>0.79999999999999993</v>
      </c>
      <c r="M538" s="28">
        <f>_xlfn.MINIFS(Grades!$P:$P,Grades!$A:$A,"="&amp;Alumn_Filtered!$A538,Grades!$J:$J,"=1",Grades!$I:$I,"="&amp;_xlfn.MINIFS(Grades!$I:$I,Grades!$A:$A,"="&amp;$A538))</f>
        <v>0.51666666666666661</v>
      </c>
      <c r="N538" s="28">
        <f>IF(G538&lt;&gt;0,SUMIFS(Grades!$P:$P,Grades!$P:$P,"&gt;0",Grades!$A:$A,"="&amp;Alumn_Filtered!$A538,Grades!$J:$J,"=1",Grades!$I:$I,"="&amp;_xlfn.MINIFS(Grades!$I:$I,Grades!$A:$A,"="&amp;$A538))/COUNTIFS(Grades!P:P,"&lt;&gt;BAD",Grades!P:P,"&lt;&gt;DRP",Grades!P:P,"&lt;&gt;CVL",Grades!$A:$A,"="&amp;Alumn_Filtered!$A538,Grades!$J:$J,"=1",Grades!$I:$I,"="&amp;_xlfn.MINIFS(Grades!$I:$I,Grades!$A:$A,"="&amp;$A538)),0)</f>
        <v>0.6166666666666667</v>
      </c>
      <c r="O538">
        <f>COUNTIFS(Grades!$A:$A,"="&amp;Alumn_Filtered!$A538,Grades!$J:$J,"=2",Grades!$I:$I,"="&amp;_xlfn.MINIFS(Grades!$I:$I,Grades!$A:$A,"="&amp;$A538))</f>
        <v>7</v>
      </c>
      <c r="P538">
        <f>COUNTIFS(Grades!$A:$A,"="&amp;Alumn_Filtered!$A538,Grades!$P:$P,"=DRP",Grades!$J:$J,"=2",Grades!$I:$I,"="&amp;_xlfn.MINIFS(Grades!$I:$I,Grades!$A:$A,"="&amp;$A538))</f>
        <v>0</v>
      </c>
      <c r="Q538">
        <f>COUNTIFS(Grades!$A:$A,"="&amp;Alumn_Filtered!$A538,Grades!$P:$P,"=BAD",Grades!$J:$J,"=2",Grades!$I:$I,"="&amp;_xlfn.MINIFS(Grades!$I:$I,Grades!$A:$A,"="&amp;$A538))</f>
        <v>0</v>
      </c>
      <c r="R538">
        <f>COUNTIFS(Grades!$A:$A,"="&amp;Alumn_Filtered!$A538,Grades!$P:$P,"CVL",Grades!$J:$J,"=2",Grades!$I:$I,"="&amp;_xlfn.MINIFS(Grades!$I:$I,Grades!$A:$A,"="&amp;$A538))</f>
        <v>0</v>
      </c>
      <c r="S538">
        <f t="shared" si="143"/>
        <v>7</v>
      </c>
      <c r="T538">
        <f>COUNTIFS(Grades!$A:$A,"="&amp;Alumn_Filtered!$A538,Grades!$J:$J,"=2",Grades!$P:$P,"&gt;=0.5",Grades!$I:$I,"="&amp;_xlfn.MINIFS(Grades!$I:$I,Grades!$A:$A,"="&amp;$A538))</f>
        <v>6</v>
      </c>
      <c r="U538" s="28">
        <f t="shared" si="133"/>
        <v>0.8571428571428571</v>
      </c>
      <c r="V538">
        <f>COUNTIFS(Grades!$A:$A,"="&amp;Alumn_Filtered!$A538,Grades!$J:$J,"=2",Grades!$P:$P,"&lt;0.5",Grades!$I:$I,"="&amp;_xlfn.MINIFS(Grades!$I:$I,Grades!$A:$A,"="&amp;$A538))</f>
        <v>1</v>
      </c>
      <c r="W538" s="28">
        <f t="shared" si="134"/>
        <v>0.14285714285714285</v>
      </c>
      <c r="X538" s="28">
        <f>_xlfn.MAXIFS(Grades!$P:$P,Grades!$A:$A,"="&amp;Alumn_Filtered!$A538,Grades!$J:$J,"=2",Grades!$I:$I,"="&amp;_xlfn.MINIFS(Grades!$I:$I,Grades!$A:$A,"="&amp;$A538))</f>
        <v>0.68333333333333324</v>
      </c>
      <c r="Y538" s="28">
        <f>_xlfn.MINIFS(Grades!$P:$P,Grades!$A:$A,"="&amp;Alumn_Filtered!$A538,Grades!$J:$J,"=2",Grades!$I:$I,"="&amp;_xlfn.MINIFS(Grades!$I:$I,Grades!$A:$A,"="&amp;$A538))</f>
        <v>0.35000000000000003</v>
      </c>
      <c r="Z538" s="28">
        <f>IF(S538&lt;&gt;0,SUMIFS(Grades!$P:$P,Grades!$P:$P,"&gt;0",Grades!$A:$A,"="&amp;Alumn_Filtered!$A538,Grades!$J:$J,"=2",Grades!$I:$I,"="&amp;_xlfn.MINIFS(Grades!$I:$I,Grades!$A:$A,"="&amp;$A538))/COUNTIFS(Grades!P:P,"&lt;&gt;BAD",Grades!P:P,"&lt;&gt;DRP",Grades!P:P,"&lt;&gt;CVL",Grades!$A:$A,"="&amp;Alumn_Filtered!$A538,Grades!$J:$J,"=2",Grades!$I:$I,"="&amp;_xlfn.MINIFS(Grades!$I:$I,Grades!$A:$A,"="&amp;$A538)),0)</f>
        <v>0.54285714285714282</v>
      </c>
      <c r="AA538" s="28">
        <f t="shared" si="135"/>
        <v>-7.380952380952388E-2</v>
      </c>
      <c r="AB538">
        <f t="shared" ca="1" si="145"/>
        <v>21</v>
      </c>
      <c r="AC538" t="str">
        <f>LEFT(VLOOKUP($A538,Ingresos!$C:$X,5,FALSE),1)</f>
        <v>T</v>
      </c>
      <c r="AD538">
        <f t="shared" si="136"/>
        <v>0</v>
      </c>
      <c r="AE538" t="str">
        <f>LEFT(VLOOKUP($A538,Ingresos!$C:$X,6,FALSE),1)</f>
        <v>R</v>
      </c>
      <c r="AF538">
        <f t="shared" si="137"/>
        <v>1</v>
      </c>
      <c r="AG538">
        <f>VLOOKUP($A538,Ingresos!$C:$X,9,FALSE)</f>
        <v>0</v>
      </c>
      <c r="AH538" s="28">
        <f t="shared" si="138"/>
        <v>0</v>
      </c>
      <c r="AI538">
        <f>VLOOKUP($A538,Ingresos!$C:$X,10,FALSE)</f>
        <v>0</v>
      </c>
      <c r="AJ538" s="28">
        <f t="shared" si="139"/>
        <v>0</v>
      </c>
      <c r="AK538">
        <f>VLOOKUP($A538,Ingresos!$C:$X,11,FALSE)</f>
        <v>471</v>
      </c>
      <c r="AL538" s="28">
        <f t="shared" si="140"/>
        <v>0.42625607779578606</v>
      </c>
      <c r="AM538">
        <f>VLOOKUP($A538,Ingresos!$C:$X,12,FALSE)</f>
        <v>597</v>
      </c>
      <c r="AN538" s="28">
        <f t="shared" si="141"/>
        <v>0.63047001620745546</v>
      </c>
      <c r="AO538">
        <f>VLOOKUP($A538,Ingresos!$C:$X,18,FALSE)</f>
        <v>0</v>
      </c>
      <c r="AP538">
        <f t="shared" si="144"/>
        <v>0</v>
      </c>
      <c r="AQ538" t="str">
        <f>VLOOKUP($A538,Ingresos!$C:$X,19,FALSE)</f>
        <v>CEFT</v>
      </c>
      <c r="AR538">
        <f t="shared" si="142"/>
        <v>6</v>
      </c>
      <c r="AS538">
        <f>VLOOKUP($A538,Ingresos!$C:$X,22,FALSE)</f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8028D-B302-4C2D-A4C6-6529ED06D1A2}">
  <dimension ref="A1:AS538"/>
  <sheetViews>
    <sheetView zoomScale="85" zoomScaleNormal="85"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AS6" sqref="AS6"/>
    </sheetView>
  </sheetViews>
  <sheetFormatPr defaultRowHeight="15" x14ac:dyDescent="0.25"/>
  <cols>
    <col min="1" max="1" width="13.42578125" bestFit="1" customWidth="1"/>
    <col min="9" max="9" width="9.140625" style="28"/>
    <col min="11" max="11" width="9.140625" style="28"/>
    <col min="12" max="14" width="11.28515625" style="28" customWidth="1"/>
    <col min="15" max="23" width="11.28515625" customWidth="1"/>
    <col min="24" max="26" width="11.28515625" style="28" customWidth="1"/>
    <col min="27" max="45" width="11.28515625" customWidth="1"/>
  </cols>
  <sheetData>
    <row r="1" spans="1:45" s="31" customFormat="1" ht="53.25" customHeight="1" x14ac:dyDescent="0.25">
      <c r="A1" s="35" t="s">
        <v>431</v>
      </c>
      <c r="B1" s="31" t="s">
        <v>433</v>
      </c>
      <c r="C1" s="31" t="s">
        <v>434</v>
      </c>
      <c r="D1" s="31" t="s">
        <v>435</v>
      </c>
      <c r="E1" s="31" t="s">
        <v>436</v>
      </c>
      <c r="F1" s="31" t="s">
        <v>437</v>
      </c>
      <c r="G1" s="31" t="s">
        <v>438</v>
      </c>
      <c r="H1" s="31" t="s">
        <v>439</v>
      </c>
      <c r="I1" s="34" t="s">
        <v>440</v>
      </c>
      <c r="J1" s="31" t="s">
        <v>441</v>
      </c>
      <c r="K1" s="34" t="s">
        <v>442</v>
      </c>
      <c r="L1" s="34" t="s">
        <v>443</v>
      </c>
      <c r="M1" s="34" t="s">
        <v>444</v>
      </c>
      <c r="N1" s="34" t="s">
        <v>445</v>
      </c>
      <c r="O1" s="31" t="s">
        <v>446</v>
      </c>
      <c r="P1" s="31" t="s">
        <v>447</v>
      </c>
      <c r="Q1" s="31" t="s">
        <v>448</v>
      </c>
      <c r="R1" s="31" t="s">
        <v>449</v>
      </c>
      <c r="S1" s="31" t="s">
        <v>450</v>
      </c>
      <c r="T1" s="31" t="s">
        <v>451</v>
      </c>
      <c r="U1" s="31" t="s">
        <v>452</v>
      </c>
      <c r="V1" s="31" t="s">
        <v>453</v>
      </c>
      <c r="W1" s="31" t="s">
        <v>454</v>
      </c>
      <c r="X1" s="34" t="s">
        <v>455</v>
      </c>
      <c r="Y1" s="34" t="s">
        <v>456</v>
      </c>
      <c r="Z1" s="34" t="s">
        <v>457</v>
      </c>
      <c r="AA1" s="31" t="s">
        <v>458</v>
      </c>
      <c r="AB1" s="31" t="s">
        <v>475</v>
      </c>
      <c r="AC1" s="31" t="s">
        <v>459</v>
      </c>
      <c r="AD1" s="31" t="s">
        <v>468</v>
      </c>
      <c r="AE1" s="31" t="s">
        <v>460</v>
      </c>
      <c r="AF1" s="31" t="s">
        <v>469</v>
      </c>
      <c r="AG1" s="31" t="s">
        <v>461</v>
      </c>
      <c r="AH1" s="31" t="s">
        <v>471</v>
      </c>
      <c r="AI1" s="31" t="s">
        <v>462</v>
      </c>
      <c r="AJ1" s="31" t="s">
        <v>472</v>
      </c>
      <c r="AK1" s="31" t="s">
        <v>463</v>
      </c>
      <c r="AL1" s="31" t="s">
        <v>473</v>
      </c>
      <c r="AM1" s="31" t="s">
        <v>464</v>
      </c>
      <c r="AN1" s="31" t="s">
        <v>474</v>
      </c>
      <c r="AO1" s="31" t="s">
        <v>470</v>
      </c>
      <c r="AP1" s="31" t="s">
        <v>465</v>
      </c>
      <c r="AQ1" s="31" t="s">
        <v>466</v>
      </c>
      <c r="AR1" s="31" t="s">
        <v>481</v>
      </c>
      <c r="AS1" s="31" t="s">
        <v>467</v>
      </c>
    </row>
    <row r="2" spans="1:45" x14ac:dyDescent="0.25">
      <c r="A2" s="32" t="s">
        <v>432</v>
      </c>
      <c r="B2" s="37" t="s">
        <v>380</v>
      </c>
      <c r="C2" s="37" t="s">
        <v>381</v>
      </c>
      <c r="D2" s="37" t="s">
        <v>382</v>
      </c>
      <c r="E2" s="37" t="s">
        <v>383</v>
      </c>
      <c r="F2" s="37" t="s">
        <v>384</v>
      </c>
      <c r="G2" s="37" t="s">
        <v>385</v>
      </c>
      <c r="H2" s="37" t="s">
        <v>386</v>
      </c>
      <c r="I2" s="38" t="s">
        <v>411</v>
      </c>
      <c r="J2" s="37" t="s">
        <v>412</v>
      </c>
      <c r="K2" s="38" t="s">
        <v>413</v>
      </c>
      <c r="L2" s="38" t="s">
        <v>387</v>
      </c>
      <c r="M2" s="38" t="s">
        <v>388</v>
      </c>
      <c r="N2" s="38" t="s">
        <v>389</v>
      </c>
      <c r="O2" s="37" t="s">
        <v>390</v>
      </c>
      <c r="P2" s="37" t="s">
        <v>391</v>
      </c>
      <c r="Q2" s="37" t="s">
        <v>392</v>
      </c>
      <c r="R2" s="37" t="s">
        <v>393</v>
      </c>
      <c r="S2" s="37" t="s">
        <v>394</v>
      </c>
      <c r="T2" s="37" t="s">
        <v>395</v>
      </c>
      <c r="U2" s="38" t="s">
        <v>414</v>
      </c>
      <c r="V2" s="37" t="s">
        <v>415</v>
      </c>
      <c r="W2" s="38" t="s">
        <v>416</v>
      </c>
      <c r="X2" s="38" t="s">
        <v>396</v>
      </c>
      <c r="Y2" s="38" t="s">
        <v>397</v>
      </c>
      <c r="Z2" s="38" t="s">
        <v>398</v>
      </c>
      <c r="AA2" s="38" t="s">
        <v>399</v>
      </c>
      <c r="AB2" s="37" t="s">
        <v>400</v>
      </c>
      <c r="AC2" s="37" t="s">
        <v>401</v>
      </c>
      <c r="AD2" s="37" t="s">
        <v>424</v>
      </c>
      <c r="AE2" s="37" t="s">
        <v>402</v>
      </c>
      <c r="AF2" s="37" t="s">
        <v>425</v>
      </c>
      <c r="AG2" s="37" t="s">
        <v>403</v>
      </c>
      <c r="AH2" s="38" t="s">
        <v>426</v>
      </c>
      <c r="AI2" s="37" t="s">
        <v>404</v>
      </c>
      <c r="AJ2" s="38" t="s">
        <v>427</v>
      </c>
      <c r="AK2" s="37" t="s">
        <v>405</v>
      </c>
      <c r="AL2" s="38" t="s">
        <v>428</v>
      </c>
      <c r="AM2" s="37" t="s">
        <v>406</v>
      </c>
      <c r="AN2" s="38" t="s">
        <v>429</v>
      </c>
      <c r="AO2" s="37" t="s">
        <v>407</v>
      </c>
      <c r="AP2" s="37" t="s">
        <v>408</v>
      </c>
      <c r="AQ2" s="37" t="s">
        <v>409</v>
      </c>
      <c r="AR2" s="37" t="s">
        <v>480</v>
      </c>
      <c r="AS2" s="37" t="s">
        <v>410</v>
      </c>
    </row>
    <row r="3" spans="1:45" x14ac:dyDescent="0.25">
      <c r="A3" s="32" t="s">
        <v>418</v>
      </c>
      <c r="B3">
        <f>MIN(Alumn_Filtered!B$2:B$538)</f>
        <v>0</v>
      </c>
      <c r="C3">
        <f>MIN(Alumn_Filtered!C$2:C$538)</f>
        <v>1</v>
      </c>
      <c r="D3">
        <f>MIN(Alumn_Filtered!D$2:D$538)</f>
        <v>0</v>
      </c>
      <c r="E3">
        <f>MIN(Alumn_Filtered!E$2:E$538)</f>
        <v>0</v>
      </c>
      <c r="F3">
        <f>MIN(Alumn_Filtered!F$2:F$538)</f>
        <v>0</v>
      </c>
      <c r="G3" s="30">
        <f>MIN(Alumn_Filtered!G$2:G$538)</f>
        <v>0</v>
      </c>
      <c r="H3">
        <f>MIN(Alumn_Filtered!H$2:H$538)</f>
        <v>0</v>
      </c>
      <c r="I3" s="28">
        <f>MIN(Alumn_Filtered!I$2:I$538)</f>
        <v>0</v>
      </c>
      <c r="J3">
        <f>MIN(Alumn_Filtered!J$2:J$538)</f>
        <v>0</v>
      </c>
      <c r="K3" s="28">
        <f>MIN(Alumn_Filtered!K$2:K$538)</f>
        <v>0</v>
      </c>
      <c r="L3" s="28">
        <f>MIN(Alumn_Filtered!L$2:L$538)</f>
        <v>0</v>
      </c>
      <c r="M3" s="28">
        <f>MIN(Alumn_Filtered!M$2:M$538)</f>
        <v>0</v>
      </c>
      <c r="N3" s="28">
        <f>MIN(Alumn_Filtered!N$2:N$538)</f>
        <v>0</v>
      </c>
      <c r="O3">
        <f>MIN(Alumn_Filtered!O$2:O$538)</f>
        <v>0</v>
      </c>
      <c r="P3">
        <f>MIN(Alumn_Filtered!P$2:P$538)</f>
        <v>0</v>
      </c>
      <c r="Q3">
        <f>MIN(Alumn_Filtered!Q$2:Q$538)</f>
        <v>0</v>
      </c>
      <c r="R3">
        <f>MIN(Alumn_Filtered!R$2:R$538)</f>
        <v>0</v>
      </c>
      <c r="S3">
        <f>MIN(Alumn_Filtered!S$2:S$538)</f>
        <v>0</v>
      </c>
      <c r="T3">
        <f>MIN(Alumn_Filtered!T$2:T$538)</f>
        <v>0</v>
      </c>
      <c r="U3" s="28">
        <f>MIN(Alumn_Filtered!U$2:U$538)</f>
        <v>0</v>
      </c>
      <c r="V3">
        <f>MIN(Alumn_Filtered!V$2:V$538)</f>
        <v>0</v>
      </c>
      <c r="W3" s="28">
        <f>MIN(Alumn_Filtered!W$2:W$538)</f>
        <v>0</v>
      </c>
      <c r="X3" s="28">
        <f>MIN(Alumn_Filtered!X$2:X$538)</f>
        <v>0</v>
      </c>
      <c r="Y3" s="28">
        <f>MIN(Alumn_Filtered!Y$2:Y$538)</f>
        <v>0</v>
      </c>
      <c r="Z3" s="28">
        <f>MIN(Alumn_Filtered!Z$2:Z$538)</f>
        <v>0</v>
      </c>
      <c r="AA3" s="28">
        <f>MIN(Alumn_Filtered!AA$2:AA$538)</f>
        <v>-0.66388888888888886</v>
      </c>
      <c r="AB3">
        <f ca="1">MIN(Alumn_Filtered!AB$2:AB$538)</f>
        <v>18</v>
      </c>
      <c r="AC3">
        <f>MIN(Alumn_Filtered!AC$2:AC$538)</f>
        <v>0</v>
      </c>
      <c r="AD3">
        <f>MIN(Alumn_Filtered!AD$2:AD$538)</f>
        <v>0</v>
      </c>
      <c r="AE3">
        <f>MIN(Alumn_Filtered!AE$2:AE$538)</f>
        <v>0</v>
      </c>
      <c r="AF3">
        <f>MIN(Alumn_Filtered!AF$2:AF$538)</f>
        <v>0</v>
      </c>
      <c r="AG3">
        <f>MIN(Alumn_Filtered!AG$2:AG$538)</f>
        <v>0</v>
      </c>
      <c r="AH3" s="28">
        <f>MIN(Alumn_Filtered!AH$2:AH$538)</f>
        <v>0</v>
      </c>
      <c r="AI3">
        <f>MIN(Alumn_Filtered!AI$2:AI$538)</f>
        <v>0</v>
      </c>
      <c r="AJ3" s="28">
        <f>MIN(Alumn_Filtered!AJ$2:AJ$538)</f>
        <v>0</v>
      </c>
      <c r="AK3">
        <f>MIN(Alumn_Filtered!AK$2:AK$538)</f>
        <v>0</v>
      </c>
      <c r="AL3" s="28">
        <f>MIN(Alumn_Filtered!AL$2:AL$538)</f>
        <v>0</v>
      </c>
      <c r="AM3">
        <f>MIN(Alumn_Filtered!AM$2:AM$538)</f>
        <v>0</v>
      </c>
      <c r="AN3" s="28">
        <f>MIN(Alumn_Filtered!AN$2:AN$538)</f>
        <v>0</v>
      </c>
      <c r="AO3">
        <f>MIN(Alumn_Filtered!AO$2:AO$538)</f>
        <v>0</v>
      </c>
      <c r="AP3">
        <f>MIN(Alumn_Filtered!AP$2:AP$538)</f>
        <v>0</v>
      </c>
      <c r="AQ3">
        <f>MIN(Alumn_Filtered!AQ$2:AQ$538)</f>
        <v>0</v>
      </c>
      <c r="AR3">
        <f>MIN(Alumn_Filtered!AR$2:AR$538)</f>
        <v>0</v>
      </c>
      <c r="AS3">
        <f>MIN(Alumn_Filtered!AS$2:AS$538)</f>
        <v>0</v>
      </c>
    </row>
    <row r="4" spans="1:45" x14ac:dyDescent="0.25">
      <c r="A4" s="32" t="s">
        <v>417</v>
      </c>
      <c r="B4">
        <f>MAX(Alumn_Filtered!B$2:B$538)</f>
        <v>1</v>
      </c>
      <c r="C4">
        <f>MAX(Alumn_Filtered!C$2:C$538)</f>
        <v>38</v>
      </c>
      <c r="D4">
        <f>MAX(Alumn_Filtered!D$2:D$538)</f>
        <v>10</v>
      </c>
      <c r="E4">
        <f>MAX(Alumn_Filtered!E$2:E$538)</f>
        <v>8</v>
      </c>
      <c r="F4">
        <f>MAX(Alumn_Filtered!F$2:F$538)</f>
        <v>33</v>
      </c>
      <c r="G4" s="30">
        <f>MAX(Alumn_Filtered!G$2:G$538)</f>
        <v>8</v>
      </c>
      <c r="H4">
        <f>MAX(Alumn_Filtered!H$2:H$538)</f>
        <v>7</v>
      </c>
      <c r="I4" s="28">
        <f>MAX(Alumn_Filtered!I$2:I$538)</f>
        <v>1</v>
      </c>
      <c r="J4">
        <f>MAX(Alumn_Filtered!J$2:J$538)</f>
        <v>6</v>
      </c>
      <c r="K4" s="28">
        <f>MAX(Alumn_Filtered!K$2:K$538)</f>
        <v>1</v>
      </c>
      <c r="L4" s="28">
        <f>MAX(Alumn_Filtered!L$2:L$538)</f>
        <v>1</v>
      </c>
      <c r="M4" s="28">
        <f>MAX(Alumn_Filtered!M$2:M$538)</f>
        <v>0.83333333333333337</v>
      </c>
      <c r="N4" s="28">
        <f>MAX(Alumn_Filtered!N$2:N$538)</f>
        <v>0.9194444444444444</v>
      </c>
      <c r="O4">
        <f>MAX(Alumn_Filtered!O$2:O$538)</f>
        <v>14</v>
      </c>
      <c r="P4">
        <f>MAX(Alumn_Filtered!P$2:P$538)</f>
        <v>10</v>
      </c>
      <c r="Q4">
        <f>MAX(Alumn_Filtered!Q$2:Q$538)</f>
        <v>7</v>
      </c>
      <c r="R4">
        <f>MAX(Alumn_Filtered!R$2:R$538)</f>
        <v>7</v>
      </c>
      <c r="S4">
        <f>MAX(Alumn_Filtered!S$2:S$538)</f>
        <v>8</v>
      </c>
      <c r="T4">
        <f>MAX(Alumn_Filtered!T$2:T$538)</f>
        <v>8</v>
      </c>
      <c r="U4" s="28">
        <f>MAX(Alumn_Filtered!U$2:U$538)</f>
        <v>1</v>
      </c>
      <c r="V4">
        <f>MAX(Alumn_Filtered!V$2:V$538)</f>
        <v>7</v>
      </c>
      <c r="W4" s="28">
        <f>MAX(Alumn_Filtered!W$2:W$538)</f>
        <v>1</v>
      </c>
      <c r="X4" s="28">
        <f>MAX(Alumn_Filtered!X$2:X$538)</f>
        <v>1</v>
      </c>
      <c r="Y4" s="28">
        <f>MAX(Alumn_Filtered!Y$2:Y$538)</f>
        <v>0.8666666666666667</v>
      </c>
      <c r="Z4" s="28">
        <f>MAX(Alumn_Filtered!Z$2:Z$538)</f>
        <v>0.911904761904762</v>
      </c>
      <c r="AA4" s="28">
        <f>MAX(Alumn_Filtered!AA$2:AA$538)</f>
        <v>0.8666666666666667</v>
      </c>
      <c r="AB4">
        <f ca="1">MAX(Alumn_Filtered!AB$2:AB$538)</f>
        <v>37</v>
      </c>
      <c r="AC4">
        <f>MAX(Alumn_Filtered!AC$2:AC$538)</f>
        <v>0</v>
      </c>
      <c r="AD4">
        <f>MAX(Alumn_Filtered!AD$2:AD$538)</f>
        <v>1</v>
      </c>
      <c r="AE4">
        <f>MAX(Alumn_Filtered!AE$2:AE$538)</f>
        <v>0</v>
      </c>
      <c r="AF4">
        <f>MAX(Alumn_Filtered!AF$2:AF$538)</f>
        <v>1</v>
      </c>
      <c r="AG4">
        <f>MAX(Alumn_Filtered!AG$2:AG$538)</f>
        <v>807</v>
      </c>
      <c r="AH4" s="28">
        <f>MAX(Alumn_Filtered!AH$2:AH$538)</f>
        <v>0.97082658022690438</v>
      </c>
      <c r="AI4">
        <f>MAX(Alumn_Filtered!AI$2:AI$538)</f>
        <v>850</v>
      </c>
      <c r="AJ4" s="28">
        <f>MAX(Alumn_Filtered!AJ$2:AJ$538)</f>
        <v>1.0405186385737439</v>
      </c>
      <c r="AK4">
        <f>MAX(Alumn_Filtered!AK$2:AK$538)</f>
        <v>746</v>
      </c>
      <c r="AL4" s="28">
        <f>MAX(Alumn_Filtered!AL$2:AL$538)</f>
        <v>0.8719611021069692</v>
      </c>
      <c r="AM4">
        <f>MAX(Alumn_Filtered!AM$2:AM$538)</f>
        <v>762</v>
      </c>
      <c r="AN4" s="28">
        <f>MAX(Alumn_Filtered!AN$2:AN$538)</f>
        <v>0.89789303079416527</v>
      </c>
      <c r="AO4">
        <f>MAX(Alumn_Filtered!AO$2:AO$538)</f>
        <v>15</v>
      </c>
      <c r="AP4">
        <f>MAX(Alumn_Filtered!AP$2:AP$538)</f>
        <v>15</v>
      </c>
      <c r="AQ4">
        <f>MAX(Alumn_Filtered!AQ$2:AQ$538)</f>
        <v>0</v>
      </c>
      <c r="AR4">
        <f>MAX(Alumn_Filtered!AR$2:AR$538)</f>
        <v>6</v>
      </c>
      <c r="AS4">
        <f>MAX(Alumn_Filtered!AS$2:AS$538)</f>
        <v>13</v>
      </c>
    </row>
    <row r="5" spans="1:45" s="28" customFormat="1" x14ac:dyDescent="0.25">
      <c r="A5" s="33" t="s">
        <v>419</v>
      </c>
      <c r="B5" s="28">
        <f>AVERAGE(Alumn_Filtered!B$2:B$538)</f>
        <v>0.7039106145251397</v>
      </c>
      <c r="C5" s="28">
        <f>AVERAGE(Alumn_Filtered!C$2:C$538)</f>
        <v>6.7094972067039107</v>
      </c>
      <c r="D5" s="28">
        <f>AVERAGE(Alumn_Filtered!D$2:D$538)</f>
        <v>0.36685288640595903</v>
      </c>
      <c r="E5" s="28">
        <f>AVERAGE(Alumn_Filtered!E$2:E$538)</f>
        <v>0.4059590316573557</v>
      </c>
      <c r="F5" s="28">
        <f>AVERAGE(Alumn_Filtered!F$2:F$538)</f>
        <v>0.6033519553072626</v>
      </c>
      <c r="G5" s="36">
        <f>AVERAGE(Alumn_Filtered!G$2:G$538)</f>
        <v>5.333333333333333</v>
      </c>
      <c r="H5" s="28">
        <f>AVERAGE(Alumn_Filtered!H$2:H$538)</f>
        <v>3.4599627560521413</v>
      </c>
      <c r="I5" s="28">
        <f>AVERAGE(Alumn_Filtered!I$2:I$538)</f>
        <v>0.5927884189057373</v>
      </c>
      <c r="J5" s="28">
        <f>AVERAGE(Alumn_Filtered!J$2:J$538)</f>
        <v>1.8733705772811917</v>
      </c>
      <c r="K5" s="28">
        <f>AVERAGE(Alumn_Filtered!K$2:K$538)</f>
        <v>0.34948346191362939</v>
      </c>
      <c r="L5" s="28">
        <f>AVERAGE(Alumn_Filtered!L$2:L$538)</f>
        <v>0.75204841713221637</v>
      </c>
      <c r="M5" s="28">
        <f>AVERAGE(Alumn_Filtered!M$2:M$538)</f>
        <v>0.33364369956548734</v>
      </c>
      <c r="N5" s="28">
        <f>AVERAGE(Alumn_Filtered!N$2:N$538)</f>
        <v>0.51452720877301861</v>
      </c>
      <c r="O5" s="28">
        <f>AVERAGE(Alumn_Filtered!O$2:O$538)</f>
        <v>6.616387337057728</v>
      </c>
      <c r="P5" s="28">
        <f>AVERAGE(Alumn_Filtered!P$2:P$538)</f>
        <v>0.94599627560521415</v>
      </c>
      <c r="Q5" s="28">
        <f>AVERAGE(Alumn_Filtered!Q$2:Q$538)</f>
        <v>0.94972067039106145</v>
      </c>
      <c r="R5" s="28">
        <f>AVERAGE(Alumn_Filtered!R$2:R$538)</f>
        <v>0.17318435754189945</v>
      </c>
      <c r="S5" s="28">
        <f>AVERAGE(Alumn_Filtered!S$2:S$538)</f>
        <v>4.5474860335195535</v>
      </c>
      <c r="T5" s="28">
        <f>AVERAGE(Alumn_Filtered!T$2:T$538)</f>
        <v>2.8491620111731844</v>
      </c>
      <c r="U5" s="28">
        <f>AVERAGE(Alumn_Filtered!U$2:U$538)</f>
        <v>0.48674736188702655</v>
      </c>
      <c r="V5" s="28">
        <f>AVERAGE(Alumn_Filtered!V$2:V$538)</f>
        <v>1.6964618249534451</v>
      </c>
      <c r="W5" s="28">
        <f>AVERAGE(Alumn_Filtered!W$2:W$538)</f>
        <v>0.33794005497916124</v>
      </c>
      <c r="X5" s="28">
        <f>AVERAGE(Alumn_Filtered!X$2:X$538)</f>
        <v>0.60834885164494057</v>
      </c>
      <c r="Y5" s="28">
        <f>AVERAGE(Alumn_Filtered!Y$2:Y$538)</f>
        <v>0.27256362507759141</v>
      </c>
      <c r="Z5" s="28">
        <f>AVERAGE(Alumn_Filtered!Z$2:Z$538)</f>
        <v>0.42697474210044051</v>
      </c>
      <c r="AA5" s="28">
        <f>AVERAGE(Alumn_Filtered!AA$2:AA$538)</f>
        <v>-8.7552466672578377E-2</v>
      </c>
      <c r="AB5" s="28">
        <f ca="1">AVERAGE(Alumn_Filtered!AB$2:AB$538)</f>
        <v>21.318435754189945</v>
      </c>
      <c r="AC5" s="28" t="e">
        <f>AVERAGE(Alumn_Filtered!AC$2:AC$538)</f>
        <v>#DIV/0!</v>
      </c>
      <c r="AD5" s="28">
        <f>AVERAGE(Alumn_Filtered!AD$2:AD$538)</f>
        <v>0.89199255121042831</v>
      </c>
      <c r="AE5" s="28" t="e">
        <f>AVERAGE(Alumn_Filtered!AE$2:AE$538)</f>
        <v>#DIV/0!</v>
      </c>
      <c r="AF5" s="28">
        <f>AVERAGE(Alumn_Filtered!AF$2:AF$538)</f>
        <v>0.94227188081936686</v>
      </c>
      <c r="AG5" s="28">
        <f>AVERAGE(Alumn_Filtered!AG$2:AG$538)</f>
        <v>509.62383612662944</v>
      </c>
      <c r="AH5" s="28">
        <f>AVERAGE(Alumn_Filtered!AH$2:AH$538)</f>
        <v>0.50078320943835264</v>
      </c>
      <c r="AI5" s="28">
        <f>AVERAGE(Alumn_Filtered!AI$2:AI$538)</f>
        <v>519.41340782122904</v>
      </c>
      <c r="AJ5" s="28">
        <f>AVERAGE(Alumn_Filtered!AJ$2:AJ$538)</f>
        <v>0.51853293855955906</v>
      </c>
      <c r="AK5" s="28">
        <f>AVERAGE(Alumn_Filtered!AK$2:AK$538)</f>
        <v>528.93296089385478</v>
      </c>
      <c r="AL5" s="28">
        <f>AVERAGE(Alumn_Filtered!AL$2:AL$538)</f>
        <v>0.52956728810336595</v>
      </c>
      <c r="AM5" s="28">
        <f>AVERAGE(Alumn_Filtered!AM$2:AM$538)</f>
        <v>580.31843575418998</v>
      </c>
      <c r="AN5" s="28">
        <f>AVERAGE(Alumn_Filtered!AN$2:AN$538)</f>
        <v>0.61285006745561188</v>
      </c>
      <c r="AO5" s="28">
        <f>AVERAGE(Alumn_Filtered!AO$2:AO$538)</f>
        <v>11.448669201520913</v>
      </c>
      <c r="AP5" s="28">
        <f>AVERAGE(Alumn_Filtered!AP$2:AP$538)</f>
        <v>11.623836126629422</v>
      </c>
      <c r="AQ5" s="28">
        <f>AVERAGE(Alumn_Filtered!AQ$2:AQ$538)</f>
        <v>0</v>
      </c>
      <c r="AR5" s="28">
        <f>AVERAGE(Alumn_Filtered!AR$2:AR$538)</f>
        <v>1.1657355679702048</v>
      </c>
      <c r="AS5" s="28">
        <f>AVERAGE(Alumn_Filtered!AS$2:AS$538)</f>
        <v>4.2402234636871512</v>
      </c>
    </row>
    <row r="6" spans="1:45" x14ac:dyDescent="0.25">
      <c r="A6" s="32" t="s">
        <v>420</v>
      </c>
      <c r="B6">
        <f>MEDIAN(Alumn_Filtered!B$2:B$538)</f>
        <v>1</v>
      </c>
      <c r="C6">
        <f>MEDIAN(Alumn_Filtered!C$2:C$538)</f>
        <v>6</v>
      </c>
      <c r="D6">
        <f>MEDIAN(Alumn_Filtered!D$2:D$538)</f>
        <v>0</v>
      </c>
      <c r="E6">
        <f>MEDIAN(Alumn_Filtered!E$2:E$538)</f>
        <v>0</v>
      </c>
      <c r="F6">
        <f>MEDIAN(Alumn_Filtered!F$2:F$538)</f>
        <v>0</v>
      </c>
      <c r="G6" s="30">
        <f>MEDIAN(Alumn_Filtered!G$2:G$538)</f>
        <v>6</v>
      </c>
      <c r="H6">
        <f>MEDIAN(Alumn_Filtered!H$2:H$538)</f>
        <v>4</v>
      </c>
      <c r="I6" s="28">
        <f>MEDIAN(Alumn_Filtered!I$2:I$538)</f>
        <v>0.66666666666666663</v>
      </c>
      <c r="J6">
        <f>MEDIAN(Alumn_Filtered!J$2:J$538)</f>
        <v>1</v>
      </c>
      <c r="K6" s="28">
        <f>MEDIAN(Alumn_Filtered!K$2:K$538)</f>
        <v>0.2</v>
      </c>
      <c r="L6" s="28">
        <f>MEDIAN(Alumn_Filtered!L$2:L$538)</f>
        <v>0.83333333333333337</v>
      </c>
      <c r="M6" s="28">
        <f>MEDIAN(Alumn_Filtered!M$2:M$538)</f>
        <v>0.33333333333333331</v>
      </c>
      <c r="N6" s="28">
        <f>MEDIAN(Alumn_Filtered!N$2:N$538)</f>
        <v>0.54166666666666663</v>
      </c>
      <c r="O6">
        <f>MEDIAN(Alumn_Filtered!O$2:O$538)</f>
        <v>7</v>
      </c>
      <c r="P6">
        <f>MEDIAN(Alumn_Filtered!P$2:P$538)</f>
        <v>0</v>
      </c>
      <c r="Q6">
        <f>MEDIAN(Alumn_Filtered!Q$2:Q$538)</f>
        <v>0</v>
      </c>
      <c r="R6">
        <f>MEDIAN(Alumn_Filtered!R$2:R$538)</f>
        <v>0</v>
      </c>
      <c r="S6">
        <f>MEDIAN(Alumn_Filtered!S$2:S$538)</f>
        <v>6</v>
      </c>
      <c r="T6">
        <f>MEDIAN(Alumn_Filtered!T$2:T$538)</f>
        <v>3</v>
      </c>
      <c r="U6" s="28">
        <f>MEDIAN(Alumn_Filtered!U$2:U$538)</f>
        <v>0.5</v>
      </c>
      <c r="V6">
        <f>MEDIAN(Alumn_Filtered!V$2:V$538)</f>
        <v>1</v>
      </c>
      <c r="W6" s="28">
        <f>MEDIAN(Alumn_Filtered!W$2:W$538)</f>
        <v>0.2</v>
      </c>
      <c r="X6" s="28">
        <f>MEDIAN(Alumn_Filtered!X$2:X$538)</f>
        <v>0.76666666666666661</v>
      </c>
      <c r="Y6" s="28">
        <f>MEDIAN(Alumn_Filtered!Y$2:Y$538)</f>
        <v>0.26666666666666666</v>
      </c>
      <c r="Z6" s="28">
        <f>MEDIAN(Alumn_Filtered!Z$2:Z$538)</f>
        <v>0.48333333333333334</v>
      </c>
      <c r="AA6" s="28">
        <f>MEDIAN(Alumn_Filtered!AA$2:AA$538)</f>
        <v>-6.3095238095238093E-2</v>
      </c>
      <c r="AB6">
        <f ca="1">MEDIAN(Alumn_Filtered!AB$2:AB$538)</f>
        <v>21</v>
      </c>
      <c r="AC6" t="e">
        <f>MEDIAN(Alumn_Filtered!AC$2:AC$538)</f>
        <v>#NUM!</v>
      </c>
      <c r="AD6">
        <f>MEDIAN(Alumn_Filtered!AD$2:AD$538)</f>
        <v>1</v>
      </c>
      <c r="AE6" t="e">
        <f>MEDIAN(Alumn_Filtered!AE$2:AE$538)</f>
        <v>#NUM!</v>
      </c>
      <c r="AF6">
        <f>MEDIAN(Alumn_Filtered!AF$2:AF$538)</f>
        <v>1</v>
      </c>
      <c r="AG6">
        <f>MEDIAN(Alumn_Filtered!AG$2:AG$538)</f>
        <v>519</v>
      </c>
      <c r="AH6" s="28">
        <f>MEDIAN(Alumn_Filtered!AH$2:AH$538)</f>
        <v>0.50405186385737444</v>
      </c>
      <c r="AI6">
        <f>MEDIAN(Alumn_Filtered!AI$2:AI$538)</f>
        <v>523</v>
      </c>
      <c r="AJ6" s="28">
        <f>MEDIAN(Alumn_Filtered!AJ$2:AJ$538)</f>
        <v>0.51053484602917343</v>
      </c>
      <c r="AK6">
        <f>MEDIAN(Alumn_Filtered!AK$2:AK$538)</f>
        <v>539</v>
      </c>
      <c r="AL6" s="28">
        <f>MEDIAN(Alumn_Filtered!AL$2:AL$538)</f>
        <v>0.5364667747163695</v>
      </c>
      <c r="AM6">
        <f>MEDIAN(Alumn_Filtered!AM$2:AM$538)</f>
        <v>594</v>
      </c>
      <c r="AN6" s="28">
        <f>MEDIAN(Alumn_Filtered!AN$2:AN$538)</f>
        <v>0.62560777957860614</v>
      </c>
      <c r="AO6">
        <f>MEDIAN(Alumn_Filtered!AO$2:AO$538)</f>
        <v>13</v>
      </c>
      <c r="AP6">
        <f>MEDIAN(Alumn_Filtered!AP$2:AP$538)</f>
        <v>13</v>
      </c>
      <c r="AQ6">
        <f>MEDIAN(Alumn_Filtered!AQ$2:AQ$538)</f>
        <v>0</v>
      </c>
      <c r="AR6">
        <f>MEDIAN(Alumn_Filtered!AR$2:AR$538)</f>
        <v>1</v>
      </c>
      <c r="AS6">
        <f>MEDIAN(Alumn_Filtered!AS$2:AS$538)</f>
        <v>5</v>
      </c>
    </row>
    <row r="7" spans="1:45" x14ac:dyDescent="0.25">
      <c r="A7" s="32" t="s">
        <v>421</v>
      </c>
      <c r="B7">
        <f>_xlfn.MODE.SNGL(Alumn_Filtered!B$2:B$538)</f>
        <v>1</v>
      </c>
      <c r="C7">
        <f>_xlfn.MODE.SNGL(Alumn_Filtered!C$2:C$538)</f>
        <v>6</v>
      </c>
      <c r="D7">
        <f>_xlfn.MODE.SNGL(Alumn_Filtered!D$2:D$538)</f>
        <v>0</v>
      </c>
      <c r="E7">
        <f>_xlfn.MODE.SNGL(Alumn_Filtered!E$2:E$538)</f>
        <v>0</v>
      </c>
      <c r="F7">
        <f>_xlfn.MODE.SNGL(Alumn_Filtered!F$2:F$538)</f>
        <v>0</v>
      </c>
      <c r="G7" s="30">
        <f>_xlfn.MODE.SNGL(Alumn_Filtered!G$2:G$538)</f>
        <v>6</v>
      </c>
      <c r="H7">
        <f>_xlfn.MODE.SNGL(Alumn_Filtered!H$2:H$538)</f>
        <v>5</v>
      </c>
      <c r="I7" s="28">
        <f>_xlfn.MODE.SNGL(Alumn_Filtered!I$2:I$538)</f>
        <v>1</v>
      </c>
      <c r="J7">
        <f>_xlfn.MODE.SNGL(Alumn_Filtered!J$2:J$538)</f>
        <v>0</v>
      </c>
      <c r="K7" s="28">
        <f>_xlfn.MODE.SNGL(Alumn_Filtered!K$2:K$538)</f>
        <v>0</v>
      </c>
      <c r="L7" s="28">
        <f>_xlfn.MODE.SNGL(Alumn_Filtered!L$2:L$538)</f>
        <v>0.83333333333333337</v>
      </c>
      <c r="M7" s="28">
        <f>_xlfn.MODE.SNGL(Alumn_Filtered!M$2:M$538)</f>
        <v>0</v>
      </c>
      <c r="N7" s="28">
        <f>_xlfn.MODE.SNGL(Alumn_Filtered!N$2:N$538)</f>
        <v>0</v>
      </c>
      <c r="O7">
        <f>_xlfn.MODE.SNGL(Alumn_Filtered!O$2:O$538)</f>
        <v>7</v>
      </c>
      <c r="P7">
        <f>_xlfn.MODE.SNGL(Alumn_Filtered!P$2:P$538)</f>
        <v>0</v>
      </c>
      <c r="Q7">
        <f>_xlfn.MODE.SNGL(Alumn_Filtered!Q$2:Q$538)</f>
        <v>0</v>
      </c>
      <c r="R7">
        <f>_xlfn.MODE.SNGL(Alumn_Filtered!R$2:R$538)</f>
        <v>0</v>
      </c>
      <c r="S7">
        <f>_xlfn.MODE.SNGL(Alumn_Filtered!S$2:S$538)</f>
        <v>6</v>
      </c>
      <c r="T7">
        <f>_xlfn.MODE.SNGL(Alumn_Filtered!T$2:T$538)</f>
        <v>0</v>
      </c>
      <c r="U7" s="28">
        <f>_xlfn.MODE.SNGL(Alumn_Filtered!U$2:U$538)</f>
        <v>0</v>
      </c>
      <c r="V7">
        <f>_xlfn.MODE.SNGL(Alumn_Filtered!V$2:V$538)</f>
        <v>0</v>
      </c>
      <c r="W7" s="28">
        <f>_xlfn.MODE.SNGL(Alumn_Filtered!W$2:W$538)</f>
        <v>0</v>
      </c>
      <c r="X7" s="28">
        <f>_xlfn.MODE.SNGL(Alumn_Filtered!X$2:X$538)</f>
        <v>0</v>
      </c>
      <c r="Y7" s="28">
        <f>_xlfn.MODE.SNGL(Alumn_Filtered!Y$2:Y$538)</f>
        <v>0</v>
      </c>
      <c r="Z7" s="28">
        <f>_xlfn.MODE.SNGL(Alumn_Filtered!Z$2:Z$538)</f>
        <v>0</v>
      </c>
      <c r="AA7" s="28">
        <f>_xlfn.MODE.SNGL(Alumn_Filtered!AA$2:AA$538)</f>
        <v>0</v>
      </c>
      <c r="AB7">
        <f ca="1">_xlfn.MODE.SNGL(Alumn_Filtered!AB$2:AB$538)</f>
        <v>21</v>
      </c>
      <c r="AC7" t="e">
        <f>_xlfn.MODE.SNGL(Alumn_Filtered!AC$2:AC$538)</f>
        <v>#N/A</v>
      </c>
      <c r="AD7">
        <f>_xlfn.MODE.SNGL(Alumn_Filtered!AD$2:AD$538)</f>
        <v>1</v>
      </c>
      <c r="AE7" t="e">
        <f>_xlfn.MODE.SNGL(Alumn_Filtered!AE$2:AE$538)</f>
        <v>#N/A</v>
      </c>
      <c r="AF7">
        <f>_xlfn.MODE.SNGL(Alumn_Filtered!AF$2:AF$538)</f>
        <v>1</v>
      </c>
      <c r="AG7">
        <f>_xlfn.MODE.SNGL(Alumn_Filtered!AG$2:AG$538)</f>
        <v>0</v>
      </c>
      <c r="AH7" s="28">
        <f>_xlfn.MODE.SNGL(Alumn_Filtered!AH$2:AH$538)</f>
        <v>0</v>
      </c>
      <c r="AI7">
        <f>_xlfn.MODE.SNGL(Alumn_Filtered!AI$2:AI$538)</f>
        <v>0</v>
      </c>
      <c r="AJ7" s="28">
        <f>_xlfn.MODE.SNGL(Alumn_Filtered!AJ$2:AJ$538)</f>
        <v>0</v>
      </c>
      <c r="AK7">
        <f>_xlfn.MODE.SNGL(Alumn_Filtered!AK$2:AK$538)</f>
        <v>574</v>
      </c>
      <c r="AL7" s="28">
        <f>_xlfn.MODE.SNGL(Alumn_Filtered!AL$2:AL$538)</f>
        <v>0.59319286871961097</v>
      </c>
      <c r="AM7">
        <f>_xlfn.MODE.SNGL(Alumn_Filtered!AM$2:AM$538)</f>
        <v>552</v>
      </c>
      <c r="AN7" s="28">
        <f>_xlfn.MODE.SNGL(Alumn_Filtered!AN$2:AN$538)</f>
        <v>0.55753646677471635</v>
      </c>
      <c r="AO7">
        <f>_xlfn.MODE.SNGL(Alumn_Filtered!AO$2:AO$538)</f>
        <v>13</v>
      </c>
      <c r="AP7">
        <f>_xlfn.MODE.SNGL(Alumn_Filtered!AP$2:AP$538)</f>
        <v>13</v>
      </c>
      <c r="AQ7">
        <f>_xlfn.MODE.SNGL(Alumn_Filtered!AQ$2:AQ$538)</f>
        <v>0</v>
      </c>
      <c r="AR7">
        <f>_xlfn.MODE.SNGL(Alumn_Filtered!AR$2:AR$538)</f>
        <v>1</v>
      </c>
      <c r="AS7">
        <f>_xlfn.MODE.SNGL(Alumn_Filtered!AS$2:AS$538)</f>
        <v>0</v>
      </c>
    </row>
    <row r="8" spans="1:45" s="28" customFormat="1" x14ac:dyDescent="0.25">
      <c r="A8" s="33" t="s">
        <v>422</v>
      </c>
      <c r="B8" s="28">
        <f>_xlfn.STDEV.S(Alumn_Filtered!B$2:B$538)</f>
        <v>0.45695656842654803</v>
      </c>
      <c r="C8" s="28">
        <f>_xlfn.STDEV.S(Alumn_Filtered!C$2:C$538)</f>
        <v>3.7933272039962493</v>
      </c>
      <c r="D8" s="28">
        <f>_xlfn.STDEV.S(Alumn_Filtered!D$2:D$538)</f>
        <v>1.4054332081500507</v>
      </c>
      <c r="E8" s="28">
        <f>_xlfn.STDEV.S(Alumn_Filtered!E$2:E$538)</f>
        <v>1.1075562476019201</v>
      </c>
      <c r="F8" s="28">
        <f>_xlfn.STDEV.S(Alumn_Filtered!F$2:F$538)</f>
        <v>3.3486781660606888</v>
      </c>
      <c r="G8" s="36">
        <f>_xlfn.STDEV.S(Alumn_Filtered!G$2:G$538)</f>
        <v>1.5772007446912797</v>
      </c>
      <c r="H8" s="28">
        <f>_xlfn.STDEV.S(Alumn_Filtered!H$2:H$538)</f>
        <v>2.1069311696954367</v>
      </c>
      <c r="I8" s="28">
        <f>_xlfn.STDEV.S(Alumn_Filtered!I$2:I$538)</f>
        <v>0.35170847386393672</v>
      </c>
      <c r="J8" s="28">
        <f>_xlfn.STDEV.S(Alumn_Filtered!J$2:J$538)</f>
        <v>1.7531364214011231</v>
      </c>
      <c r="K8" s="28">
        <f>_xlfn.STDEV.S(Alumn_Filtered!K$2:K$538)</f>
        <v>0.33109984698291395</v>
      </c>
      <c r="L8" s="28">
        <f>_xlfn.STDEV.S(Alumn_Filtered!L$2:L$538)</f>
        <v>0.24521529134778045</v>
      </c>
      <c r="M8" s="28">
        <f>_xlfn.STDEV.S(Alumn_Filtered!M$2:M$538)</f>
        <v>0.1902606521723828</v>
      </c>
      <c r="N8" s="28">
        <f>_xlfn.STDEV.S(Alumn_Filtered!N$2:N$538)</f>
        <v>0.20056997436520579</v>
      </c>
      <c r="O8" s="28">
        <f>_xlfn.STDEV.S(Alumn_Filtered!O$2:O$538)</f>
        <v>2.3779835115141945</v>
      </c>
      <c r="P8" s="28">
        <f>_xlfn.STDEV.S(Alumn_Filtered!P$2:P$538)</f>
        <v>1.612355449955446</v>
      </c>
      <c r="Q8" s="28">
        <f>_xlfn.STDEV.S(Alumn_Filtered!Q$2:Q$538)</f>
        <v>1.6992329580460701</v>
      </c>
      <c r="R8" s="28">
        <f>_xlfn.STDEV.S(Alumn_Filtered!R$2:R$538)</f>
        <v>0.78808034141892946</v>
      </c>
      <c r="S8" s="28">
        <f>_xlfn.STDEV.S(Alumn_Filtered!S$2:S$538)</f>
        <v>2.4794073926903804</v>
      </c>
      <c r="T8" s="28">
        <f>_xlfn.STDEV.S(Alumn_Filtered!T$2:T$538)</f>
        <v>2.3786919940241851</v>
      </c>
      <c r="U8" s="28">
        <f>_xlfn.STDEV.S(Alumn_Filtered!U$2:U$538)</f>
        <v>0.38281729005166965</v>
      </c>
      <c r="V8" s="28">
        <f>_xlfn.STDEV.S(Alumn_Filtered!V$2:V$538)</f>
        <v>1.7701522393565199</v>
      </c>
      <c r="W8" s="28">
        <f>_xlfn.STDEV.S(Alumn_Filtered!W$2:W$538)</f>
        <v>0.34711491296968922</v>
      </c>
      <c r="X8" s="28">
        <f>_xlfn.STDEV.S(Alumn_Filtered!X$2:X$538)</f>
        <v>0.33193444771215086</v>
      </c>
      <c r="Y8" s="28">
        <f>_xlfn.STDEV.S(Alumn_Filtered!Y$2:Y$538)</f>
        <v>0.21256007671176189</v>
      </c>
      <c r="Z8" s="28">
        <f>_xlfn.STDEV.S(Alumn_Filtered!Z$2:Z$538)</f>
        <v>0.24915176522997939</v>
      </c>
      <c r="AA8" s="28">
        <f>_xlfn.STDEV.S(Alumn_Filtered!AA$2:AA$538)</f>
        <v>0.17898075033475297</v>
      </c>
      <c r="AB8" s="28">
        <f ca="1">_xlfn.STDEV.S(Alumn_Filtered!AB$2:AB$538)</f>
        <v>2.0021199054337759</v>
      </c>
      <c r="AC8" s="28" t="e">
        <f>_xlfn.STDEV.S(Alumn_Filtered!AC$2:AC$538)</f>
        <v>#DIV/0!</v>
      </c>
      <c r="AD8" s="28">
        <f>_xlfn.STDEV.S(Alumn_Filtered!AD$2:AD$538)</f>
        <v>0.31067922691091571</v>
      </c>
      <c r="AE8" s="28" t="e">
        <f>_xlfn.STDEV.S(Alumn_Filtered!AE$2:AE$538)</f>
        <v>#DIV/0!</v>
      </c>
      <c r="AF8" s="28">
        <f>_xlfn.STDEV.S(Alumn_Filtered!AF$2:AF$538)</f>
        <v>0.23344607029024064</v>
      </c>
      <c r="AG8" s="28">
        <f>_xlfn.STDEV.S(Alumn_Filtered!AG$2:AG$538)</f>
        <v>123.1438760430192</v>
      </c>
      <c r="AH8" s="28">
        <f>_xlfn.STDEV.S(Alumn_Filtered!AH$2:AH$538)</f>
        <v>0.1548530069315901</v>
      </c>
      <c r="AI8" s="28">
        <f>_xlfn.STDEV.S(Alumn_Filtered!AI$2:AI$538)</f>
        <v>141.43804497434058</v>
      </c>
      <c r="AJ8" s="28">
        <f>_xlfn.STDEV.S(Alumn_Filtered!AJ$2:AJ$538)</f>
        <v>0.18364514368273027</v>
      </c>
      <c r="AK8" s="28">
        <f>_xlfn.STDEV.S(Alumn_Filtered!AK$2:AK$538)</f>
        <v>107.9920152053832</v>
      </c>
      <c r="AL8" s="28">
        <f>_xlfn.STDEV.S(Alumn_Filtered!AL$2:AL$538)</f>
        <v>0.13248020942689964</v>
      </c>
      <c r="AM8" s="28">
        <f>_xlfn.STDEV.S(Alumn_Filtered!AM$2:AM$538)</f>
        <v>108.84962024462612</v>
      </c>
      <c r="AN8" s="28">
        <f>_xlfn.STDEV.S(Alumn_Filtered!AN$2:AN$538)</f>
        <v>0.12832805294858463</v>
      </c>
      <c r="AO8" s="28">
        <f>_xlfn.STDEV.S(Alumn_Filtered!AO$2:AO$538)</f>
        <v>3.1093659513094201</v>
      </c>
      <c r="AP8" s="28">
        <f>_xlfn.STDEV.S(Alumn_Filtered!AP$2:AP$538)</f>
        <v>2.8638296617125052</v>
      </c>
      <c r="AQ8" s="28">
        <f>_xlfn.STDEV.S(Alumn_Filtered!AQ$2:AQ$538)</f>
        <v>0</v>
      </c>
      <c r="AR8" s="28">
        <f>_xlfn.STDEV.S(Alumn_Filtered!AR$2:AR$538)</f>
        <v>0.67780585216478328</v>
      </c>
      <c r="AS8" s="28">
        <f>_xlfn.STDEV.S(Alumn_Filtered!AS$2:AS$538)</f>
        <v>3.9803648611129554</v>
      </c>
    </row>
    <row r="9" spans="1:45" s="28" customFormat="1" x14ac:dyDescent="0.25">
      <c r="A9" s="33" t="s">
        <v>423</v>
      </c>
      <c r="B9" s="28">
        <f>_xlfn.VAR.S(Alumn_Filtered!B$2:B$538)</f>
        <v>0.20880930542816645</v>
      </c>
      <c r="C9" s="28">
        <f>_xlfn.VAR.S(Alumn_Filtered!C$2:C$538)</f>
        <v>14.389331276578003</v>
      </c>
      <c r="D9" s="28">
        <f>_xlfn.VAR.S(Alumn_Filtered!D$2:D$538)</f>
        <v>1.9752425025709439</v>
      </c>
      <c r="E9" s="28">
        <f>_xlfn.VAR.S(Alumn_Filtered!E$2:E$538)</f>
        <v>1.2266808416020456</v>
      </c>
      <c r="F9" s="28">
        <f>_xlfn.VAR.S(Alumn_Filtered!F$2:F$538)</f>
        <v>11.213645459851579</v>
      </c>
      <c r="G9" s="36">
        <f>_xlfn.VAR.S(Alumn_Filtered!G$2:G$538)</f>
        <v>2.4875621890547275</v>
      </c>
      <c r="H9" s="28">
        <f>_xlfn.VAR.S(Alumn_Filtered!H$2:H$538)</f>
        <v>4.4391589538341805</v>
      </c>
      <c r="I9" s="28">
        <f>_xlfn.VAR.S(Alumn_Filtered!I$2:I$538)</f>
        <v>0.12369885058769947</v>
      </c>
      <c r="J9" s="28">
        <f>_xlfn.VAR.S(Alumn_Filtered!J$2:J$538)</f>
        <v>3.0734873120431363</v>
      </c>
      <c r="K9" s="28">
        <f>_xlfn.VAR.S(Alumn_Filtered!K$2:K$538)</f>
        <v>0.10962710867210902</v>
      </c>
      <c r="L9" s="28">
        <f>_xlfn.VAR.S(Alumn_Filtered!L$2:L$538)</f>
        <v>6.013053911077685E-2</v>
      </c>
      <c r="M9" s="28">
        <f>_xlfn.VAR.S(Alumn_Filtered!M$2:M$538)</f>
        <v>3.6199115765060429E-2</v>
      </c>
      <c r="N9" s="28">
        <f>_xlfn.VAR.S(Alumn_Filtered!N$2:N$538)</f>
        <v>4.0228314616859315E-2</v>
      </c>
      <c r="O9" s="28">
        <f>_xlfn.VAR.S(Alumn_Filtered!O$2:O$538)</f>
        <v>5.6548055810333802</v>
      </c>
      <c r="P9" s="28">
        <f>_xlfn.VAR.S(Alumn_Filtered!P$2:P$538)</f>
        <v>2.5996900970010284</v>
      </c>
      <c r="Q9" s="28">
        <f>_xlfn.VAR.S(Alumn_Filtered!Q$2:Q$538)</f>
        <v>2.8873926457099972</v>
      </c>
      <c r="R9" s="28">
        <f>_xlfn.VAR.S(Alumn_Filtered!R$2:R$538)</f>
        <v>0.62107062453097639</v>
      </c>
      <c r="S9" s="28">
        <f>_xlfn.VAR.S(Alumn_Filtered!S$2:S$538)</f>
        <v>6.147461018927709</v>
      </c>
      <c r="T9" s="28">
        <f>_xlfn.VAR.S(Alumn_Filtered!T$2:T$538)</f>
        <v>5.6581756024347536</v>
      </c>
      <c r="U9" s="28">
        <f>_xlfn.VAR.S(Alumn_Filtered!U$2:U$538)</f>
        <v>0.14654907756250415</v>
      </c>
      <c r="V9" s="28">
        <f>_xlfn.VAR.S(Alumn_Filtered!V$2:V$538)</f>
        <v>3.1334389504989022</v>
      </c>
      <c r="W9" s="28">
        <f>_xlfn.VAR.S(Alumn_Filtered!W$2:W$538)</f>
        <v>0.1204887628059549</v>
      </c>
      <c r="X9" s="28">
        <f>_xlfn.VAR.S(Alumn_Filtered!X$2:X$538)</f>
        <v>0.11018047757797063</v>
      </c>
      <c r="Y9" s="28">
        <f>_xlfn.VAR.S(Alumn_Filtered!Y$2:Y$538)</f>
        <v>4.5181786211710102E-2</v>
      </c>
      <c r="Z9" s="28">
        <f>_xlfn.VAR.S(Alumn_Filtered!Z$2:Z$538)</f>
        <v>6.2076602117214774E-2</v>
      </c>
      <c r="AA9" s="28">
        <f>_xlfn.VAR.S(Alumn_Filtered!AA$2:AA$538)</f>
        <v>3.203410899039117E-2</v>
      </c>
      <c r="AB9" s="28">
        <f ca="1">_xlfn.VAR.S(Alumn_Filtered!AB$2:AB$538)</f>
        <v>4.0084841157341513</v>
      </c>
      <c r="AC9" s="28" t="e">
        <f>_xlfn.VAR.S(Alumn_Filtered!AC$2:AC$538)</f>
        <v>#DIV/0!</v>
      </c>
      <c r="AD9" s="28">
        <f>_xlfn.VAR.S(Alumn_Filtered!AD$2:AD$538)</f>
        <v>9.6521582033964257E-2</v>
      </c>
      <c r="AE9" s="28" t="e">
        <f>_xlfn.VAR.S(Alumn_Filtered!AE$2:AE$538)</f>
        <v>#DIV/0!</v>
      </c>
      <c r="AF9" s="28">
        <f>_xlfn.VAR.S(Alumn_Filtered!AF$2:AF$538)</f>
        <v>5.4497067733955969E-2</v>
      </c>
      <c r="AG9" s="28">
        <f>_xlfn.VAR.S(Alumn_Filtered!AG$2:AG$538)</f>
        <v>15164.41420689848</v>
      </c>
      <c r="AH9" s="28">
        <f>_xlfn.VAR.S(Alumn_Filtered!AH$2:AH$538)</f>
        <v>2.3979453755755095E-2</v>
      </c>
      <c r="AI9" s="28">
        <f>_xlfn.VAR.S(Alumn_Filtered!AI$2:AI$538)</f>
        <v>20004.720566163589</v>
      </c>
      <c r="AJ9" s="28">
        <f>_xlfn.VAR.S(Alumn_Filtered!AJ$2:AJ$538)</f>
        <v>3.3725538798250645E-2</v>
      </c>
      <c r="AK9" s="28">
        <f>_xlfn.VAR.S(Alumn_Filtered!AK$2:AK$538)</f>
        <v>11662.275348119716</v>
      </c>
      <c r="AL9" s="28">
        <f>_xlfn.VAR.S(Alumn_Filtered!AL$2:AL$538)</f>
        <v>1.7551005889795187E-2</v>
      </c>
      <c r="AM9" s="28">
        <f>_xlfn.VAR.S(Alumn_Filtered!AM$2:AM$538)</f>
        <v>11848.239827399322</v>
      </c>
      <c r="AN9" s="28">
        <f>_xlfn.VAR.S(Alumn_Filtered!AN$2:AN$538)</f>
        <v>1.6468089173574736E-2</v>
      </c>
      <c r="AO9" s="28">
        <f>_xlfn.VAR.S(Alumn_Filtered!AO$2:AO$538)</f>
        <v>9.6681566191623354</v>
      </c>
      <c r="AP9" s="28">
        <f>_xlfn.VAR.S(Alumn_Filtered!AP$2:AP$538)</f>
        <v>8.2015203313043621</v>
      </c>
      <c r="AQ9" s="28">
        <f>_xlfn.VAR.S(Alumn_Filtered!AQ$2:AQ$538)</f>
        <v>0</v>
      </c>
      <c r="AR9" s="28">
        <f>_xlfn.VAR.S(Alumn_Filtered!AR$2:AR$538)</f>
        <v>0.45942077322882802</v>
      </c>
      <c r="AS9" s="28">
        <f>_xlfn.VAR.S(Alumn_Filtered!AS$2:AS$538)</f>
        <v>15.843304427582757</v>
      </c>
    </row>
    <row r="10" spans="1:45" x14ac:dyDescent="0.25">
      <c r="A10" s="32"/>
      <c r="G10" s="30"/>
      <c r="U10" s="28"/>
      <c r="W10" s="28"/>
      <c r="AA10" s="28"/>
      <c r="AH10" s="28"/>
      <c r="AJ10" s="28"/>
      <c r="AL10" s="28"/>
      <c r="AN10" s="28"/>
    </row>
    <row r="11" spans="1:45" x14ac:dyDescent="0.25">
      <c r="A11" s="32" t="s">
        <v>477</v>
      </c>
      <c r="B11">
        <v>1</v>
      </c>
      <c r="C11">
        <v>1</v>
      </c>
      <c r="D11">
        <v>1</v>
      </c>
      <c r="E11">
        <v>1</v>
      </c>
      <c r="F11">
        <v>1</v>
      </c>
      <c r="G11" s="30">
        <v>1</v>
      </c>
      <c r="H11">
        <v>1</v>
      </c>
      <c r="I11" s="28">
        <v>1</v>
      </c>
      <c r="J11">
        <v>1</v>
      </c>
      <c r="K11" s="28">
        <v>1</v>
      </c>
      <c r="L11" s="28">
        <v>1</v>
      </c>
      <c r="M11" s="28">
        <v>1</v>
      </c>
      <c r="N11" s="28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 s="28">
        <v>1</v>
      </c>
      <c r="V11">
        <v>1</v>
      </c>
      <c r="W11" s="28">
        <v>1</v>
      </c>
      <c r="X11" s="28">
        <v>1</v>
      </c>
      <c r="Y11" s="28">
        <v>1</v>
      </c>
      <c r="Z11" s="28">
        <v>1</v>
      </c>
      <c r="AA11" s="28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1</v>
      </c>
      <c r="AH11" s="28">
        <v>1</v>
      </c>
      <c r="AI11">
        <v>1</v>
      </c>
      <c r="AJ11" s="28">
        <v>1</v>
      </c>
      <c r="AK11">
        <v>1</v>
      </c>
      <c r="AL11" s="28">
        <v>1</v>
      </c>
      <c r="AM11">
        <v>1</v>
      </c>
      <c r="AN11" s="28">
        <v>1</v>
      </c>
      <c r="AO11">
        <v>0</v>
      </c>
      <c r="AP11">
        <v>1</v>
      </c>
      <c r="AQ11">
        <v>1</v>
      </c>
      <c r="AR11">
        <v>1</v>
      </c>
      <c r="AS11">
        <v>1</v>
      </c>
    </row>
    <row r="12" spans="1:45" x14ac:dyDescent="0.25">
      <c r="A12" s="32" t="s">
        <v>430</v>
      </c>
      <c r="B12">
        <v>1</v>
      </c>
      <c r="C12">
        <v>0</v>
      </c>
      <c r="D12">
        <v>0</v>
      </c>
      <c r="E12">
        <v>0</v>
      </c>
      <c r="F12">
        <v>0</v>
      </c>
      <c r="G12" s="30">
        <v>0</v>
      </c>
      <c r="H12">
        <v>0</v>
      </c>
      <c r="I12" s="28">
        <v>0</v>
      </c>
      <c r="J12">
        <v>0</v>
      </c>
      <c r="K12" s="28">
        <v>0</v>
      </c>
      <c r="L12" s="28">
        <v>0</v>
      </c>
      <c r="M12" s="28">
        <v>0</v>
      </c>
      <c r="N12" s="28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28">
        <v>0</v>
      </c>
      <c r="V12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 s="28">
        <v>0</v>
      </c>
      <c r="AI12">
        <v>0</v>
      </c>
      <c r="AJ12" s="28">
        <v>0</v>
      </c>
      <c r="AK12">
        <v>0</v>
      </c>
      <c r="AL12" s="28">
        <v>0</v>
      </c>
      <c r="AM12">
        <v>0</v>
      </c>
      <c r="AN12" s="28">
        <v>0</v>
      </c>
      <c r="AO12">
        <v>1</v>
      </c>
      <c r="AP12">
        <v>1</v>
      </c>
      <c r="AQ12">
        <v>1</v>
      </c>
      <c r="AR12">
        <v>1</v>
      </c>
      <c r="AS12">
        <v>1</v>
      </c>
    </row>
    <row r="13" spans="1:45" x14ac:dyDescent="0.25">
      <c r="A13" s="32" t="s">
        <v>479</v>
      </c>
      <c r="C13" t="s">
        <v>478</v>
      </c>
      <c r="D13" t="s">
        <v>478</v>
      </c>
      <c r="E13" t="s">
        <v>478</v>
      </c>
      <c r="F13" t="s">
        <v>478</v>
      </c>
      <c r="G13" s="30" t="s">
        <v>478</v>
      </c>
      <c r="H13" t="s">
        <v>478</v>
      </c>
      <c r="I13" s="28" t="s">
        <v>478</v>
      </c>
      <c r="J13" t="s">
        <v>478</v>
      </c>
      <c r="K13" s="28" t="s">
        <v>478</v>
      </c>
      <c r="L13" s="28" t="s">
        <v>478</v>
      </c>
      <c r="M13" s="28" t="s">
        <v>478</v>
      </c>
      <c r="N13" s="28" t="s">
        <v>478</v>
      </c>
      <c r="O13" t="s">
        <v>478</v>
      </c>
      <c r="P13" t="s">
        <v>478</v>
      </c>
      <c r="Q13" t="s">
        <v>478</v>
      </c>
      <c r="R13" t="s">
        <v>478</v>
      </c>
      <c r="S13" t="s">
        <v>478</v>
      </c>
      <c r="T13" t="s">
        <v>478</v>
      </c>
      <c r="U13" s="28" t="s">
        <v>478</v>
      </c>
      <c r="V13" t="s">
        <v>478</v>
      </c>
      <c r="W13" s="28" t="s">
        <v>478</v>
      </c>
      <c r="X13" s="28" t="s">
        <v>478</v>
      </c>
      <c r="Y13" s="28" t="s">
        <v>478</v>
      </c>
      <c r="Z13" s="28" t="s">
        <v>478</v>
      </c>
      <c r="AA13" s="28" t="s">
        <v>478</v>
      </c>
      <c r="AB13" t="s">
        <v>478</v>
      </c>
      <c r="AG13" t="s">
        <v>478</v>
      </c>
      <c r="AH13" s="28" t="s">
        <v>478</v>
      </c>
      <c r="AI13" t="s">
        <v>478</v>
      </c>
      <c r="AJ13" s="28" t="s">
        <v>478</v>
      </c>
      <c r="AK13" t="s">
        <v>478</v>
      </c>
      <c r="AL13" s="28" t="s">
        <v>478</v>
      </c>
      <c r="AM13" t="s">
        <v>478</v>
      </c>
      <c r="AN13" s="28" t="s">
        <v>478</v>
      </c>
    </row>
    <row r="14" spans="1:45" x14ac:dyDescent="0.25">
      <c r="A14" s="32" t="s">
        <v>540</v>
      </c>
      <c r="B14">
        <f t="shared" ref="B14:AS14" si="0">IF(B11=1,IF(B12=1,B7,IF(B13="M",B6,"UNK")),"N/A")</f>
        <v>1</v>
      </c>
      <c r="C14">
        <f t="shared" si="0"/>
        <v>6</v>
      </c>
      <c r="D14">
        <f t="shared" si="0"/>
        <v>0</v>
      </c>
      <c r="E14">
        <f t="shared" si="0"/>
        <v>0</v>
      </c>
      <c r="F14">
        <f t="shared" si="0"/>
        <v>0</v>
      </c>
      <c r="G14" s="30">
        <f t="shared" si="0"/>
        <v>6</v>
      </c>
      <c r="H14">
        <f t="shared" si="0"/>
        <v>4</v>
      </c>
      <c r="I14" s="28">
        <f t="shared" si="0"/>
        <v>0.66666666666666663</v>
      </c>
      <c r="J14">
        <f t="shared" si="0"/>
        <v>1</v>
      </c>
      <c r="K14" s="28">
        <f t="shared" si="0"/>
        <v>0.2</v>
      </c>
      <c r="L14" s="28">
        <f t="shared" si="0"/>
        <v>0.83333333333333337</v>
      </c>
      <c r="M14" s="28">
        <f t="shared" si="0"/>
        <v>0.33333333333333331</v>
      </c>
      <c r="N14" s="28">
        <f t="shared" si="0"/>
        <v>0.54166666666666663</v>
      </c>
      <c r="O14">
        <f t="shared" si="0"/>
        <v>7</v>
      </c>
      <c r="P14">
        <f t="shared" si="0"/>
        <v>0</v>
      </c>
      <c r="Q14">
        <f t="shared" si="0"/>
        <v>0</v>
      </c>
      <c r="R14">
        <f t="shared" si="0"/>
        <v>0</v>
      </c>
      <c r="S14">
        <f t="shared" si="0"/>
        <v>6</v>
      </c>
      <c r="T14">
        <f t="shared" si="0"/>
        <v>3</v>
      </c>
      <c r="U14" s="28">
        <f t="shared" si="0"/>
        <v>0.5</v>
      </c>
      <c r="V14">
        <f t="shared" si="0"/>
        <v>1</v>
      </c>
      <c r="W14" s="28">
        <f t="shared" si="0"/>
        <v>0.2</v>
      </c>
      <c r="X14" s="28">
        <f t="shared" si="0"/>
        <v>0.76666666666666661</v>
      </c>
      <c r="Y14" s="28">
        <f t="shared" si="0"/>
        <v>0.26666666666666666</v>
      </c>
      <c r="Z14" s="28">
        <f t="shared" si="0"/>
        <v>0.48333333333333334</v>
      </c>
      <c r="AA14" s="28">
        <f t="shared" si="0"/>
        <v>-6.3095238095238093E-2</v>
      </c>
      <c r="AB14">
        <f t="shared" ca="1" si="0"/>
        <v>21</v>
      </c>
      <c r="AC14" t="str">
        <f t="shared" si="0"/>
        <v>N/A</v>
      </c>
      <c r="AD14">
        <f t="shared" si="0"/>
        <v>1</v>
      </c>
      <c r="AE14" t="str">
        <f t="shared" si="0"/>
        <v>N/A</v>
      </c>
      <c r="AF14">
        <f t="shared" si="0"/>
        <v>1</v>
      </c>
      <c r="AG14">
        <f t="shared" si="0"/>
        <v>519</v>
      </c>
      <c r="AH14" s="28">
        <f t="shared" si="0"/>
        <v>0.50405186385737444</v>
      </c>
      <c r="AI14">
        <f t="shared" si="0"/>
        <v>523</v>
      </c>
      <c r="AJ14" s="28">
        <f t="shared" si="0"/>
        <v>0.51053484602917343</v>
      </c>
      <c r="AK14">
        <f t="shared" si="0"/>
        <v>539</v>
      </c>
      <c r="AL14" s="28">
        <f t="shared" si="0"/>
        <v>0.5364667747163695</v>
      </c>
      <c r="AM14">
        <f t="shared" si="0"/>
        <v>594</v>
      </c>
      <c r="AN14" s="28">
        <f t="shared" si="0"/>
        <v>0.62560777957860614</v>
      </c>
      <c r="AO14" t="str">
        <f t="shared" si="0"/>
        <v>N/A</v>
      </c>
      <c r="AP14">
        <f t="shared" si="0"/>
        <v>13</v>
      </c>
      <c r="AQ14">
        <f t="shared" si="0"/>
        <v>0</v>
      </c>
      <c r="AR14">
        <f t="shared" si="0"/>
        <v>1</v>
      </c>
      <c r="AS14">
        <f t="shared" si="0"/>
        <v>0</v>
      </c>
    </row>
    <row r="15" spans="1:45" x14ac:dyDescent="0.25">
      <c r="A15" s="32" t="s">
        <v>541</v>
      </c>
      <c r="G15" s="30"/>
      <c r="U15" s="28"/>
      <c r="W15" s="28"/>
      <c r="AA15" s="28"/>
      <c r="AH15" s="28"/>
      <c r="AJ15" s="28"/>
      <c r="AL15" s="28"/>
      <c r="AN15" s="28"/>
    </row>
    <row r="16" spans="1:45" x14ac:dyDescent="0.25">
      <c r="A16" s="32"/>
      <c r="G16" s="30"/>
      <c r="U16" s="28"/>
      <c r="W16" s="28"/>
      <c r="AA16" s="28"/>
      <c r="AH16" s="28"/>
      <c r="AJ16" s="28"/>
      <c r="AL16" s="28"/>
      <c r="AN16" s="28"/>
    </row>
    <row r="17" spans="7:40" x14ac:dyDescent="0.25">
      <c r="G17" s="30"/>
      <c r="U17" s="28"/>
      <c r="W17" s="28"/>
      <c r="AA17" s="28"/>
      <c r="AH17" s="28"/>
      <c r="AJ17" s="28"/>
      <c r="AL17" s="28"/>
      <c r="AN17" s="28"/>
    </row>
    <row r="18" spans="7:40" x14ac:dyDescent="0.25">
      <c r="G18" s="30"/>
      <c r="U18" s="28"/>
      <c r="W18" s="28"/>
      <c r="AA18" s="28"/>
      <c r="AH18" s="28"/>
      <c r="AJ18" s="28"/>
      <c r="AL18" s="28"/>
      <c r="AN18" s="28"/>
    </row>
    <row r="19" spans="7:40" x14ac:dyDescent="0.25">
      <c r="G19" s="30"/>
      <c r="U19" s="28"/>
      <c r="W19" s="28"/>
      <c r="AA19" s="28"/>
      <c r="AH19" s="28"/>
      <c r="AJ19" s="28"/>
      <c r="AL19" s="28"/>
      <c r="AN19" s="28"/>
    </row>
    <row r="20" spans="7:40" x14ac:dyDescent="0.25">
      <c r="G20" s="30"/>
      <c r="U20" s="28"/>
      <c r="W20" s="28"/>
      <c r="AA20" s="28"/>
      <c r="AH20" s="28"/>
      <c r="AJ20" s="28"/>
      <c r="AL20" s="28"/>
      <c r="AN20" s="28"/>
    </row>
    <row r="21" spans="7:40" x14ac:dyDescent="0.25">
      <c r="G21" s="30"/>
      <c r="U21" s="28"/>
      <c r="W21" s="28"/>
      <c r="AA21" s="28"/>
      <c r="AH21" s="28"/>
      <c r="AJ21" s="28"/>
      <c r="AL21" s="28"/>
      <c r="AN21" s="28"/>
    </row>
    <row r="22" spans="7:40" x14ac:dyDescent="0.25">
      <c r="G22" s="30"/>
      <c r="U22" s="28"/>
      <c r="W22" s="28"/>
      <c r="AA22" s="28"/>
      <c r="AH22" s="28"/>
      <c r="AJ22" s="28"/>
      <c r="AL22" s="28"/>
      <c r="AN22" s="28"/>
    </row>
    <row r="23" spans="7:40" x14ac:dyDescent="0.25">
      <c r="G23" s="30"/>
      <c r="U23" s="28"/>
      <c r="W23" s="28"/>
      <c r="AA23" s="28"/>
      <c r="AH23" s="28"/>
      <c r="AJ23" s="28"/>
      <c r="AL23" s="28"/>
      <c r="AN23" s="28"/>
    </row>
    <row r="24" spans="7:40" x14ac:dyDescent="0.25">
      <c r="G24" s="30"/>
      <c r="U24" s="28"/>
      <c r="W24" s="28"/>
      <c r="AA24" s="28"/>
      <c r="AH24" s="28"/>
      <c r="AJ24" s="28"/>
      <c r="AL24" s="28"/>
      <c r="AN24" s="28"/>
    </row>
    <row r="25" spans="7:40" x14ac:dyDescent="0.25">
      <c r="G25" s="30"/>
      <c r="U25" s="28"/>
      <c r="W25" s="28"/>
      <c r="AA25" s="28"/>
      <c r="AH25" s="28"/>
      <c r="AJ25" s="28"/>
      <c r="AL25" s="28"/>
      <c r="AN25" s="28"/>
    </row>
    <row r="28" spans="7:40" x14ac:dyDescent="0.25">
      <c r="G28" s="30"/>
      <c r="U28" s="28"/>
      <c r="W28" s="28"/>
      <c r="AA28" s="28"/>
      <c r="AH28" s="28"/>
      <c r="AJ28" s="28"/>
      <c r="AL28" s="28"/>
      <c r="AN28" s="28"/>
    </row>
    <row r="29" spans="7:40" x14ac:dyDescent="0.25">
      <c r="G29" s="30"/>
      <c r="U29" s="28"/>
      <c r="W29" s="28"/>
      <c r="AA29" s="28"/>
      <c r="AH29" s="28"/>
      <c r="AJ29" s="28"/>
      <c r="AL29" s="28"/>
      <c r="AN29" s="28"/>
    </row>
    <row r="30" spans="7:40" x14ac:dyDescent="0.25">
      <c r="G30" s="30"/>
      <c r="U30" s="28"/>
      <c r="W30" s="28"/>
      <c r="AA30" s="28"/>
      <c r="AH30" s="28"/>
      <c r="AJ30" s="28"/>
      <c r="AL30" s="28"/>
      <c r="AN30" s="28"/>
    </row>
    <row r="31" spans="7:40" x14ac:dyDescent="0.25">
      <c r="G31" s="30"/>
      <c r="U31" s="28"/>
      <c r="W31" s="28"/>
      <c r="AA31" s="28"/>
      <c r="AH31" s="28"/>
      <c r="AJ31" s="28"/>
      <c r="AL31" s="28"/>
      <c r="AN31" s="28"/>
    </row>
    <row r="32" spans="7:40" x14ac:dyDescent="0.25">
      <c r="G32" s="30"/>
      <c r="U32" s="28"/>
      <c r="W32" s="28"/>
      <c r="AA32" s="28"/>
      <c r="AH32" s="28"/>
      <c r="AJ32" s="28"/>
      <c r="AL32" s="28"/>
      <c r="AN32" s="28"/>
    </row>
    <row r="33" spans="7:40" x14ac:dyDescent="0.25">
      <c r="G33" s="30"/>
      <c r="U33" s="28"/>
      <c r="W33" s="28"/>
      <c r="AA33" s="28"/>
      <c r="AH33" s="28"/>
      <c r="AJ33" s="28"/>
      <c r="AL33" s="28"/>
      <c r="AN33" s="28"/>
    </row>
    <row r="34" spans="7:40" x14ac:dyDescent="0.25">
      <c r="G34" s="30"/>
      <c r="U34" s="28"/>
      <c r="W34" s="28"/>
      <c r="AA34" s="28"/>
      <c r="AH34" s="28"/>
      <c r="AJ34" s="28"/>
      <c r="AL34" s="28"/>
      <c r="AN34" s="28"/>
    </row>
    <row r="35" spans="7:40" x14ac:dyDescent="0.25">
      <c r="G35" s="30"/>
      <c r="U35" s="28"/>
      <c r="W35" s="28"/>
      <c r="AA35" s="28"/>
      <c r="AH35" s="28"/>
      <c r="AJ35" s="28"/>
      <c r="AL35" s="28"/>
      <c r="AN35" s="28"/>
    </row>
    <row r="36" spans="7:40" x14ac:dyDescent="0.25">
      <c r="G36" s="30"/>
      <c r="U36" s="28"/>
      <c r="W36" s="28"/>
      <c r="AA36" s="28"/>
      <c r="AH36" s="28"/>
      <c r="AJ36" s="28"/>
      <c r="AL36" s="28"/>
      <c r="AN36" s="28"/>
    </row>
    <row r="37" spans="7:40" x14ac:dyDescent="0.25">
      <c r="G37" s="30"/>
      <c r="U37" s="28"/>
      <c r="W37" s="28"/>
      <c r="AA37" s="28"/>
      <c r="AH37" s="28"/>
      <c r="AJ37" s="28"/>
      <c r="AL37" s="28"/>
      <c r="AN37" s="28"/>
    </row>
    <row r="38" spans="7:40" x14ac:dyDescent="0.25">
      <c r="G38" s="30"/>
      <c r="U38" s="28"/>
      <c r="W38" s="28"/>
      <c r="AA38" s="28"/>
      <c r="AH38" s="28"/>
      <c r="AJ38" s="28"/>
      <c r="AL38" s="28"/>
      <c r="AN38" s="28"/>
    </row>
    <row r="39" spans="7:40" x14ac:dyDescent="0.25">
      <c r="G39" s="30"/>
      <c r="U39" s="28"/>
      <c r="W39" s="28"/>
      <c r="AA39" s="28"/>
      <c r="AH39" s="28"/>
      <c r="AJ39" s="28"/>
      <c r="AL39" s="28"/>
      <c r="AN39" s="28"/>
    </row>
    <row r="40" spans="7:40" x14ac:dyDescent="0.25">
      <c r="G40" s="30"/>
      <c r="U40" s="28"/>
      <c r="W40" s="28"/>
      <c r="AA40" s="28"/>
      <c r="AH40" s="28"/>
      <c r="AJ40" s="28"/>
      <c r="AL40" s="28"/>
      <c r="AN40" s="28"/>
    </row>
    <row r="41" spans="7:40" x14ac:dyDescent="0.25">
      <c r="G41" s="30"/>
      <c r="U41" s="28"/>
      <c r="W41" s="28"/>
      <c r="AA41" s="28"/>
      <c r="AH41" s="28"/>
      <c r="AJ41" s="28"/>
      <c r="AL41" s="28"/>
      <c r="AN41" s="28"/>
    </row>
    <row r="42" spans="7:40" x14ac:dyDescent="0.25">
      <c r="G42" s="30"/>
      <c r="U42" s="28"/>
      <c r="W42" s="28"/>
      <c r="AA42" s="28"/>
      <c r="AH42" s="28"/>
      <c r="AJ42" s="28"/>
      <c r="AL42" s="28"/>
      <c r="AN42" s="28"/>
    </row>
    <row r="43" spans="7:40" x14ac:dyDescent="0.25">
      <c r="G43" s="30"/>
      <c r="U43" s="28"/>
      <c r="W43" s="28"/>
      <c r="AA43" s="28"/>
      <c r="AH43" s="28"/>
      <c r="AJ43" s="28"/>
      <c r="AL43" s="28"/>
      <c r="AN43" s="28"/>
    </row>
    <row r="44" spans="7:40" x14ac:dyDescent="0.25">
      <c r="G44" s="30"/>
      <c r="U44" s="28"/>
      <c r="W44" s="28"/>
      <c r="AA44" s="28"/>
      <c r="AH44" s="28"/>
      <c r="AJ44" s="28"/>
      <c r="AL44" s="28"/>
      <c r="AN44" s="28"/>
    </row>
    <row r="45" spans="7:40" x14ac:dyDescent="0.25">
      <c r="G45" s="30"/>
      <c r="U45" s="28"/>
      <c r="W45" s="28"/>
      <c r="AA45" s="28"/>
      <c r="AH45" s="28"/>
      <c r="AJ45" s="28"/>
      <c r="AL45" s="28"/>
      <c r="AN45" s="28"/>
    </row>
    <row r="46" spans="7:40" x14ac:dyDescent="0.25">
      <c r="G46" s="30"/>
      <c r="U46" s="28"/>
      <c r="W46" s="28"/>
      <c r="AA46" s="28"/>
      <c r="AH46" s="28"/>
      <c r="AJ46" s="28"/>
      <c r="AL46" s="28"/>
      <c r="AN46" s="28"/>
    </row>
    <row r="47" spans="7:40" x14ac:dyDescent="0.25">
      <c r="G47" s="30"/>
      <c r="U47" s="28"/>
      <c r="W47" s="28"/>
      <c r="AA47" s="28"/>
      <c r="AH47" s="28"/>
      <c r="AJ47" s="28"/>
      <c r="AL47" s="28"/>
      <c r="AN47" s="28"/>
    </row>
    <row r="48" spans="7:40" x14ac:dyDescent="0.25">
      <c r="G48" s="30"/>
      <c r="U48" s="28"/>
      <c r="W48" s="28"/>
      <c r="AA48" s="28"/>
      <c r="AH48" s="28"/>
      <c r="AJ48" s="28"/>
      <c r="AL48" s="28"/>
      <c r="AN48" s="28"/>
    </row>
    <row r="49" spans="7:40" x14ac:dyDescent="0.25">
      <c r="G49" s="30"/>
      <c r="U49" s="28"/>
      <c r="W49" s="28"/>
      <c r="AA49" s="28"/>
      <c r="AH49" s="28"/>
      <c r="AJ49" s="28"/>
      <c r="AL49" s="28"/>
      <c r="AN49" s="28"/>
    </row>
    <row r="50" spans="7:40" x14ac:dyDescent="0.25">
      <c r="G50" s="30"/>
      <c r="U50" s="28"/>
      <c r="W50" s="28"/>
      <c r="AA50" s="28"/>
      <c r="AH50" s="28"/>
      <c r="AJ50" s="28"/>
      <c r="AL50" s="28"/>
      <c r="AN50" s="28"/>
    </row>
    <row r="51" spans="7:40" x14ac:dyDescent="0.25">
      <c r="G51" s="30"/>
      <c r="U51" s="28"/>
      <c r="W51" s="28"/>
      <c r="AA51" s="28"/>
      <c r="AH51" s="28"/>
      <c r="AJ51" s="28"/>
      <c r="AL51" s="28"/>
      <c r="AN51" s="28"/>
    </row>
    <row r="52" spans="7:40" x14ac:dyDescent="0.25">
      <c r="G52" s="30"/>
      <c r="U52" s="28"/>
      <c r="W52" s="28"/>
      <c r="AA52" s="28"/>
      <c r="AH52" s="28"/>
      <c r="AJ52" s="28"/>
      <c r="AL52" s="28"/>
      <c r="AN52" s="28"/>
    </row>
    <row r="53" spans="7:40" x14ac:dyDescent="0.25">
      <c r="G53" s="30"/>
      <c r="U53" s="28"/>
      <c r="W53" s="28"/>
      <c r="AA53" s="28"/>
      <c r="AH53" s="28"/>
      <c r="AJ53" s="28"/>
      <c r="AL53" s="28"/>
      <c r="AN53" s="28"/>
    </row>
    <row r="54" spans="7:40" x14ac:dyDescent="0.25">
      <c r="G54" s="30"/>
      <c r="U54" s="28"/>
      <c r="W54" s="28"/>
      <c r="AA54" s="28"/>
      <c r="AH54" s="28"/>
      <c r="AJ54" s="28"/>
      <c r="AL54" s="28"/>
      <c r="AN54" s="28"/>
    </row>
    <row r="55" spans="7:40" x14ac:dyDescent="0.25">
      <c r="G55" s="30"/>
      <c r="U55" s="28"/>
      <c r="W55" s="28"/>
      <c r="AA55" s="28"/>
      <c r="AH55" s="28"/>
      <c r="AJ55" s="28"/>
      <c r="AL55" s="28"/>
      <c r="AN55" s="28"/>
    </row>
    <row r="56" spans="7:40" x14ac:dyDescent="0.25">
      <c r="G56" s="30"/>
      <c r="U56" s="28"/>
      <c r="W56" s="28"/>
      <c r="AA56" s="28"/>
      <c r="AH56" s="28"/>
      <c r="AJ56" s="28"/>
      <c r="AL56" s="28"/>
      <c r="AN56" s="28"/>
    </row>
    <row r="57" spans="7:40" x14ac:dyDescent="0.25">
      <c r="G57" s="30"/>
      <c r="U57" s="28"/>
      <c r="W57" s="28"/>
      <c r="AA57" s="28"/>
      <c r="AH57" s="28"/>
      <c r="AJ57" s="28"/>
      <c r="AL57" s="28"/>
      <c r="AN57" s="28"/>
    </row>
    <row r="58" spans="7:40" x14ac:dyDescent="0.25">
      <c r="G58" s="30"/>
      <c r="U58" s="28"/>
      <c r="W58" s="28"/>
      <c r="AA58" s="28"/>
      <c r="AH58" s="28"/>
      <c r="AJ58" s="28"/>
      <c r="AL58" s="28"/>
      <c r="AN58" s="28"/>
    </row>
    <row r="59" spans="7:40" x14ac:dyDescent="0.25">
      <c r="G59" s="30"/>
      <c r="U59" s="28"/>
      <c r="W59" s="28"/>
      <c r="AA59" s="28"/>
      <c r="AH59" s="28"/>
      <c r="AJ59" s="28"/>
      <c r="AL59" s="28"/>
      <c r="AN59" s="28"/>
    </row>
    <row r="60" spans="7:40" x14ac:dyDescent="0.25">
      <c r="G60" s="30"/>
      <c r="U60" s="28"/>
      <c r="W60" s="28"/>
      <c r="AA60" s="28"/>
      <c r="AH60" s="28"/>
      <c r="AJ60" s="28"/>
      <c r="AL60" s="28"/>
      <c r="AN60" s="28"/>
    </row>
    <row r="61" spans="7:40" x14ac:dyDescent="0.25">
      <c r="G61" s="30"/>
      <c r="U61" s="28"/>
      <c r="W61" s="28"/>
      <c r="AA61" s="28"/>
      <c r="AH61" s="28"/>
      <c r="AJ61" s="28"/>
      <c r="AL61" s="28"/>
      <c r="AN61" s="28"/>
    </row>
    <row r="62" spans="7:40" x14ac:dyDescent="0.25">
      <c r="G62" s="30"/>
      <c r="U62" s="28"/>
      <c r="W62" s="28"/>
      <c r="AA62" s="28"/>
      <c r="AH62" s="28"/>
      <c r="AJ62" s="28"/>
      <c r="AL62" s="28"/>
      <c r="AN62" s="28"/>
    </row>
    <row r="63" spans="7:40" x14ac:dyDescent="0.25">
      <c r="G63" s="30"/>
      <c r="U63" s="28"/>
      <c r="W63" s="28"/>
      <c r="AA63" s="28"/>
      <c r="AH63" s="28"/>
      <c r="AJ63" s="28"/>
      <c r="AL63" s="28"/>
      <c r="AN63" s="28"/>
    </row>
    <row r="64" spans="7:40" x14ac:dyDescent="0.25">
      <c r="G64" s="30"/>
      <c r="U64" s="28"/>
      <c r="W64" s="28"/>
      <c r="AA64" s="28"/>
      <c r="AH64" s="28"/>
      <c r="AJ64" s="28"/>
      <c r="AL64" s="28"/>
      <c r="AN64" s="28"/>
    </row>
    <row r="65" spans="7:40" x14ac:dyDescent="0.25">
      <c r="G65" s="30"/>
      <c r="U65" s="28"/>
      <c r="W65" s="28"/>
      <c r="AA65" s="28"/>
      <c r="AH65" s="28"/>
      <c r="AJ65" s="28"/>
      <c r="AL65" s="28"/>
      <c r="AN65" s="28"/>
    </row>
    <row r="66" spans="7:40" x14ac:dyDescent="0.25">
      <c r="G66" s="30"/>
      <c r="U66" s="28"/>
      <c r="W66" s="28"/>
      <c r="AA66" s="28"/>
      <c r="AH66" s="28"/>
      <c r="AJ66" s="28"/>
      <c r="AL66" s="28"/>
      <c r="AN66" s="28"/>
    </row>
    <row r="67" spans="7:40" x14ac:dyDescent="0.25">
      <c r="G67" s="30"/>
      <c r="U67" s="28"/>
      <c r="W67" s="28"/>
      <c r="AA67" s="28"/>
      <c r="AH67" s="28"/>
      <c r="AJ67" s="28"/>
      <c r="AL67" s="28"/>
      <c r="AN67" s="28"/>
    </row>
    <row r="68" spans="7:40" x14ac:dyDescent="0.25">
      <c r="G68" s="30"/>
      <c r="U68" s="28"/>
      <c r="W68" s="28"/>
      <c r="AA68" s="28"/>
      <c r="AH68" s="28"/>
      <c r="AJ68" s="28"/>
      <c r="AL68" s="28"/>
      <c r="AN68" s="28"/>
    </row>
    <row r="69" spans="7:40" x14ac:dyDescent="0.25">
      <c r="G69" s="30"/>
      <c r="U69" s="28"/>
      <c r="W69" s="28"/>
      <c r="AA69" s="28"/>
      <c r="AH69" s="28"/>
      <c r="AJ69" s="28"/>
      <c r="AL69" s="28"/>
      <c r="AN69" s="28"/>
    </row>
    <row r="70" spans="7:40" x14ac:dyDescent="0.25">
      <c r="G70" s="30"/>
      <c r="U70" s="28"/>
      <c r="W70" s="28"/>
      <c r="AA70" s="28"/>
      <c r="AH70" s="28"/>
      <c r="AJ70" s="28"/>
      <c r="AL70" s="28"/>
      <c r="AN70" s="28"/>
    </row>
    <row r="71" spans="7:40" x14ac:dyDescent="0.25">
      <c r="G71" s="30"/>
      <c r="U71" s="28"/>
      <c r="W71" s="28"/>
      <c r="AA71" s="28"/>
      <c r="AH71" s="28"/>
      <c r="AJ71" s="28"/>
      <c r="AL71" s="28"/>
      <c r="AN71" s="28"/>
    </row>
    <row r="72" spans="7:40" x14ac:dyDescent="0.25">
      <c r="G72" s="30"/>
      <c r="U72" s="28"/>
      <c r="W72" s="28"/>
      <c r="AA72" s="28"/>
      <c r="AH72" s="28"/>
      <c r="AJ72" s="28"/>
      <c r="AL72" s="28"/>
      <c r="AN72" s="28"/>
    </row>
    <row r="73" spans="7:40" x14ac:dyDescent="0.25">
      <c r="G73" s="30"/>
      <c r="U73" s="28"/>
      <c r="W73" s="28"/>
      <c r="AA73" s="28"/>
      <c r="AH73" s="28"/>
      <c r="AJ73" s="28"/>
      <c r="AL73" s="28"/>
      <c r="AN73" s="28"/>
    </row>
    <row r="74" spans="7:40" x14ac:dyDescent="0.25">
      <c r="G74" s="30"/>
      <c r="U74" s="28"/>
      <c r="W74" s="28"/>
      <c r="AA74" s="28"/>
      <c r="AH74" s="28"/>
      <c r="AJ74" s="28"/>
      <c r="AL74" s="28"/>
      <c r="AN74" s="28"/>
    </row>
    <row r="75" spans="7:40" x14ac:dyDescent="0.25">
      <c r="G75" s="30"/>
      <c r="U75" s="28"/>
      <c r="W75" s="28"/>
      <c r="AA75" s="28"/>
      <c r="AH75" s="28"/>
      <c r="AJ75" s="28"/>
      <c r="AL75" s="28"/>
      <c r="AN75" s="28"/>
    </row>
    <row r="76" spans="7:40" x14ac:dyDescent="0.25">
      <c r="G76" s="30"/>
      <c r="U76" s="28"/>
      <c r="W76" s="28"/>
      <c r="AA76" s="28"/>
      <c r="AH76" s="28"/>
      <c r="AJ76" s="28"/>
      <c r="AL76" s="28"/>
      <c r="AN76" s="28"/>
    </row>
    <row r="77" spans="7:40" x14ac:dyDescent="0.25">
      <c r="G77" s="30"/>
      <c r="U77" s="28"/>
      <c r="W77" s="28"/>
      <c r="AA77" s="28"/>
      <c r="AH77" s="28"/>
      <c r="AJ77" s="28"/>
      <c r="AL77" s="28"/>
      <c r="AN77" s="28"/>
    </row>
    <row r="78" spans="7:40" x14ac:dyDescent="0.25">
      <c r="G78" s="30"/>
      <c r="U78" s="28"/>
      <c r="W78" s="28"/>
      <c r="AA78" s="28"/>
      <c r="AH78" s="28"/>
      <c r="AJ78" s="28"/>
      <c r="AL78" s="28"/>
      <c r="AN78" s="28"/>
    </row>
    <row r="79" spans="7:40" x14ac:dyDescent="0.25">
      <c r="G79" s="30"/>
      <c r="U79" s="28"/>
      <c r="W79" s="28"/>
      <c r="AA79" s="28"/>
      <c r="AH79" s="28"/>
      <c r="AJ79" s="28"/>
      <c r="AL79" s="28"/>
      <c r="AN79" s="28"/>
    </row>
    <row r="80" spans="7:40" x14ac:dyDescent="0.25">
      <c r="G80" s="30"/>
      <c r="U80" s="28"/>
      <c r="W80" s="28"/>
      <c r="AA80" s="28"/>
      <c r="AH80" s="28"/>
      <c r="AJ80" s="28"/>
      <c r="AL80" s="28"/>
      <c r="AN80" s="28"/>
    </row>
    <row r="81" spans="7:40" x14ac:dyDescent="0.25">
      <c r="G81" s="30"/>
      <c r="U81" s="28"/>
      <c r="W81" s="28"/>
      <c r="AA81" s="28"/>
      <c r="AH81" s="28"/>
      <c r="AJ81" s="28"/>
      <c r="AL81" s="28"/>
      <c r="AN81" s="28"/>
    </row>
    <row r="82" spans="7:40" x14ac:dyDescent="0.25">
      <c r="G82" s="30"/>
      <c r="U82" s="28"/>
      <c r="W82" s="28"/>
      <c r="AA82" s="28"/>
      <c r="AH82" s="28"/>
      <c r="AJ82" s="28"/>
      <c r="AL82" s="28"/>
      <c r="AN82" s="28"/>
    </row>
    <row r="83" spans="7:40" x14ac:dyDescent="0.25">
      <c r="G83" s="30"/>
      <c r="U83" s="28"/>
      <c r="W83" s="28"/>
      <c r="AA83" s="28"/>
      <c r="AH83" s="28"/>
      <c r="AJ83" s="28"/>
      <c r="AL83" s="28"/>
      <c r="AN83" s="28"/>
    </row>
    <row r="84" spans="7:40" x14ac:dyDescent="0.25">
      <c r="G84" s="30"/>
      <c r="U84" s="28"/>
      <c r="W84" s="28"/>
      <c r="AA84" s="28"/>
      <c r="AH84" s="28"/>
      <c r="AJ84" s="28"/>
      <c r="AL84" s="28"/>
      <c r="AN84" s="28"/>
    </row>
    <row r="85" spans="7:40" x14ac:dyDescent="0.25">
      <c r="G85" s="30"/>
      <c r="U85" s="28"/>
      <c r="W85" s="28"/>
      <c r="AA85" s="28"/>
      <c r="AH85" s="28"/>
      <c r="AJ85" s="28"/>
      <c r="AL85" s="28"/>
      <c r="AN85" s="28"/>
    </row>
    <row r="86" spans="7:40" x14ac:dyDescent="0.25">
      <c r="G86" s="30"/>
      <c r="U86" s="28"/>
      <c r="W86" s="28"/>
      <c r="AA86" s="28"/>
      <c r="AH86" s="28"/>
      <c r="AJ86" s="28"/>
      <c r="AL86" s="28"/>
      <c r="AN86" s="28"/>
    </row>
    <row r="87" spans="7:40" x14ac:dyDescent="0.25">
      <c r="G87" s="30"/>
      <c r="U87" s="28"/>
      <c r="W87" s="28"/>
      <c r="AA87" s="28"/>
      <c r="AH87" s="28"/>
      <c r="AJ87" s="28"/>
      <c r="AL87" s="28"/>
      <c r="AN87" s="28"/>
    </row>
    <row r="88" spans="7:40" x14ac:dyDescent="0.25">
      <c r="G88" s="30"/>
      <c r="U88" s="28"/>
      <c r="W88" s="28"/>
      <c r="AA88" s="28"/>
      <c r="AH88" s="28"/>
      <c r="AJ88" s="28"/>
      <c r="AL88" s="28"/>
      <c r="AN88" s="28"/>
    </row>
    <row r="89" spans="7:40" x14ac:dyDescent="0.25">
      <c r="G89" s="30"/>
      <c r="U89" s="28"/>
      <c r="W89" s="28"/>
      <c r="AA89" s="28"/>
      <c r="AH89" s="28"/>
      <c r="AJ89" s="28"/>
      <c r="AL89" s="28"/>
      <c r="AN89" s="28"/>
    </row>
    <row r="90" spans="7:40" x14ac:dyDescent="0.25">
      <c r="G90" s="30"/>
      <c r="U90" s="28"/>
      <c r="W90" s="28"/>
      <c r="AA90" s="28"/>
      <c r="AH90" s="28"/>
      <c r="AJ90" s="28"/>
      <c r="AL90" s="28"/>
      <c r="AN90" s="28"/>
    </row>
    <row r="91" spans="7:40" x14ac:dyDescent="0.25">
      <c r="G91" s="30"/>
      <c r="U91" s="28"/>
      <c r="W91" s="28"/>
      <c r="AA91" s="28"/>
      <c r="AH91" s="28"/>
      <c r="AJ91" s="28"/>
      <c r="AL91" s="28"/>
      <c r="AN91" s="28"/>
    </row>
    <row r="92" spans="7:40" x14ac:dyDescent="0.25">
      <c r="G92" s="30"/>
      <c r="U92" s="28"/>
      <c r="W92" s="28"/>
      <c r="AA92" s="28"/>
      <c r="AH92" s="28"/>
      <c r="AJ92" s="28"/>
      <c r="AL92" s="28"/>
      <c r="AN92" s="28"/>
    </row>
    <row r="93" spans="7:40" x14ac:dyDescent="0.25">
      <c r="G93" s="30"/>
      <c r="U93" s="28"/>
      <c r="W93" s="28"/>
      <c r="AA93" s="28"/>
      <c r="AH93" s="28"/>
      <c r="AJ93" s="28"/>
      <c r="AL93" s="28"/>
      <c r="AN93" s="28"/>
    </row>
    <row r="94" spans="7:40" x14ac:dyDescent="0.25">
      <c r="G94" s="30"/>
      <c r="U94" s="28"/>
      <c r="W94" s="28"/>
      <c r="AA94" s="28"/>
      <c r="AH94" s="28"/>
      <c r="AJ94" s="28"/>
      <c r="AL94" s="28"/>
      <c r="AN94" s="28"/>
    </row>
    <row r="95" spans="7:40" x14ac:dyDescent="0.25">
      <c r="G95" s="30"/>
      <c r="U95" s="28"/>
      <c r="W95" s="28"/>
      <c r="AA95" s="28"/>
      <c r="AH95" s="28"/>
      <c r="AJ95" s="28"/>
      <c r="AL95" s="28"/>
      <c r="AN95" s="28"/>
    </row>
    <row r="96" spans="7:40" x14ac:dyDescent="0.25">
      <c r="G96" s="30"/>
      <c r="U96" s="28"/>
      <c r="W96" s="28"/>
      <c r="AA96" s="28"/>
      <c r="AH96" s="28"/>
      <c r="AJ96" s="28"/>
      <c r="AL96" s="28"/>
      <c r="AN96" s="28"/>
    </row>
    <row r="97" spans="7:40" x14ac:dyDescent="0.25">
      <c r="G97" s="30"/>
      <c r="U97" s="28"/>
      <c r="W97" s="28"/>
      <c r="AA97" s="28"/>
      <c r="AH97" s="28"/>
      <c r="AJ97" s="28"/>
      <c r="AL97" s="28"/>
      <c r="AN97" s="28"/>
    </row>
    <row r="98" spans="7:40" x14ac:dyDescent="0.25">
      <c r="G98" s="30"/>
      <c r="U98" s="28"/>
      <c r="W98" s="28"/>
      <c r="AA98" s="28"/>
      <c r="AH98" s="28"/>
      <c r="AJ98" s="28"/>
      <c r="AL98" s="28"/>
      <c r="AN98" s="28"/>
    </row>
    <row r="99" spans="7:40" x14ac:dyDescent="0.25">
      <c r="G99" s="30"/>
      <c r="U99" s="28"/>
      <c r="W99" s="28"/>
      <c r="AA99" s="28"/>
      <c r="AH99" s="28"/>
      <c r="AJ99" s="28"/>
      <c r="AL99" s="28"/>
      <c r="AN99" s="28"/>
    </row>
    <row r="100" spans="7:40" x14ac:dyDescent="0.25">
      <c r="G100" s="30"/>
      <c r="U100" s="28"/>
      <c r="W100" s="28"/>
      <c r="AA100" s="28"/>
      <c r="AH100" s="28"/>
      <c r="AJ100" s="28"/>
      <c r="AL100" s="28"/>
      <c r="AN100" s="28"/>
    </row>
    <row r="101" spans="7:40" x14ac:dyDescent="0.25">
      <c r="G101" s="30"/>
      <c r="U101" s="28"/>
      <c r="W101" s="28"/>
      <c r="AA101" s="28"/>
      <c r="AH101" s="28"/>
      <c r="AJ101" s="28"/>
      <c r="AL101" s="28"/>
      <c r="AN101" s="28"/>
    </row>
    <row r="102" spans="7:40" x14ac:dyDescent="0.25">
      <c r="G102" s="30"/>
      <c r="U102" s="28"/>
      <c r="W102" s="28"/>
      <c r="AA102" s="28"/>
      <c r="AH102" s="28"/>
      <c r="AJ102" s="28"/>
      <c r="AL102" s="28"/>
      <c r="AN102" s="28"/>
    </row>
    <row r="103" spans="7:40" x14ac:dyDescent="0.25">
      <c r="G103" s="30"/>
      <c r="U103" s="28"/>
      <c r="W103" s="28"/>
      <c r="AA103" s="28"/>
      <c r="AH103" s="28"/>
      <c r="AJ103" s="28"/>
      <c r="AL103" s="28"/>
      <c r="AN103" s="28"/>
    </row>
    <row r="104" spans="7:40" x14ac:dyDescent="0.25">
      <c r="G104" s="30"/>
      <c r="U104" s="28"/>
      <c r="W104" s="28"/>
      <c r="AA104" s="28"/>
      <c r="AH104" s="28"/>
      <c r="AJ104" s="28"/>
      <c r="AL104" s="28"/>
      <c r="AN104" s="28"/>
    </row>
    <row r="105" spans="7:40" x14ac:dyDescent="0.25">
      <c r="G105" s="30"/>
      <c r="U105" s="28"/>
      <c r="W105" s="28"/>
      <c r="AA105" s="28"/>
      <c r="AH105" s="28"/>
      <c r="AJ105" s="28"/>
      <c r="AL105" s="28"/>
      <c r="AN105" s="28"/>
    </row>
    <row r="106" spans="7:40" x14ac:dyDescent="0.25">
      <c r="G106" s="30"/>
      <c r="U106" s="28"/>
      <c r="W106" s="28"/>
      <c r="AA106" s="28"/>
      <c r="AH106" s="28"/>
      <c r="AJ106" s="28"/>
      <c r="AL106" s="28"/>
      <c r="AN106" s="28"/>
    </row>
    <row r="107" spans="7:40" x14ac:dyDescent="0.25">
      <c r="G107" s="30"/>
      <c r="U107" s="28"/>
      <c r="W107" s="28"/>
      <c r="AA107" s="28"/>
      <c r="AH107" s="28"/>
      <c r="AJ107" s="28"/>
      <c r="AL107" s="28"/>
      <c r="AN107" s="28"/>
    </row>
    <row r="108" spans="7:40" x14ac:dyDescent="0.25">
      <c r="G108" s="30"/>
      <c r="U108" s="28"/>
      <c r="W108" s="28"/>
      <c r="AA108" s="28"/>
      <c r="AH108" s="28"/>
      <c r="AJ108" s="28"/>
      <c r="AL108" s="28"/>
      <c r="AN108" s="28"/>
    </row>
    <row r="109" spans="7:40" x14ac:dyDescent="0.25">
      <c r="G109" s="30"/>
      <c r="U109" s="28"/>
      <c r="W109" s="28"/>
      <c r="AA109" s="28"/>
      <c r="AH109" s="28"/>
      <c r="AJ109" s="28"/>
      <c r="AL109" s="28"/>
      <c r="AN109" s="28"/>
    </row>
    <row r="110" spans="7:40" x14ac:dyDescent="0.25">
      <c r="G110" s="30"/>
      <c r="U110" s="28"/>
      <c r="W110" s="28"/>
      <c r="AA110" s="28"/>
      <c r="AH110" s="28"/>
      <c r="AJ110" s="28"/>
      <c r="AL110" s="28"/>
      <c r="AN110" s="28"/>
    </row>
    <row r="111" spans="7:40" x14ac:dyDescent="0.25">
      <c r="G111" s="30"/>
      <c r="U111" s="28"/>
      <c r="W111" s="28"/>
      <c r="AA111" s="28"/>
      <c r="AH111" s="28"/>
      <c r="AJ111" s="28"/>
      <c r="AL111" s="28"/>
      <c r="AN111" s="28"/>
    </row>
    <row r="112" spans="7:40" x14ac:dyDescent="0.25">
      <c r="G112" s="30"/>
      <c r="U112" s="28"/>
      <c r="W112" s="28"/>
      <c r="AA112" s="28"/>
      <c r="AH112" s="28"/>
      <c r="AJ112" s="28"/>
      <c r="AL112" s="28"/>
      <c r="AN112" s="28"/>
    </row>
    <row r="113" spans="7:40" x14ac:dyDescent="0.25">
      <c r="G113" s="30"/>
      <c r="U113" s="28"/>
      <c r="W113" s="28"/>
      <c r="AA113" s="28"/>
      <c r="AH113" s="28"/>
      <c r="AJ113" s="28"/>
      <c r="AL113" s="28"/>
      <c r="AN113" s="28"/>
    </row>
    <row r="114" spans="7:40" x14ac:dyDescent="0.25">
      <c r="G114" s="30"/>
      <c r="U114" s="28"/>
      <c r="W114" s="28"/>
      <c r="AA114" s="28"/>
      <c r="AH114" s="28"/>
      <c r="AJ114" s="28"/>
      <c r="AL114" s="28"/>
      <c r="AN114" s="28"/>
    </row>
    <row r="115" spans="7:40" x14ac:dyDescent="0.25">
      <c r="G115" s="30"/>
      <c r="U115" s="28"/>
      <c r="W115" s="28"/>
      <c r="AA115" s="28"/>
      <c r="AH115" s="28"/>
      <c r="AJ115" s="28"/>
      <c r="AL115" s="28"/>
      <c r="AN115" s="28"/>
    </row>
    <row r="116" spans="7:40" x14ac:dyDescent="0.25">
      <c r="G116" s="30"/>
      <c r="U116" s="28"/>
      <c r="W116" s="28"/>
      <c r="AA116" s="28"/>
      <c r="AH116" s="28"/>
      <c r="AJ116" s="28"/>
      <c r="AL116" s="28"/>
      <c r="AN116" s="28"/>
    </row>
    <row r="117" spans="7:40" x14ac:dyDescent="0.25">
      <c r="G117" s="30"/>
      <c r="U117" s="28"/>
      <c r="W117" s="28"/>
      <c r="AA117" s="28"/>
      <c r="AH117" s="28"/>
      <c r="AJ117" s="28"/>
      <c r="AL117" s="28"/>
      <c r="AN117" s="28"/>
    </row>
    <row r="118" spans="7:40" x14ac:dyDescent="0.25">
      <c r="G118" s="30"/>
      <c r="U118" s="28"/>
      <c r="W118" s="28"/>
      <c r="AA118" s="28"/>
      <c r="AH118" s="28"/>
      <c r="AJ118" s="28"/>
      <c r="AL118" s="28"/>
      <c r="AN118" s="28"/>
    </row>
    <row r="119" spans="7:40" x14ac:dyDescent="0.25">
      <c r="G119" s="30"/>
      <c r="U119" s="28"/>
      <c r="W119" s="28"/>
      <c r="AA119" s="28"/>
      <c r="AH119" s="28"/>
      <c r="AJ119" s="28"/>
      <c r="AL119" s="28"/>
      <c r="AN119" s="28"/>
    </row>
    <row r="120" spans="7:40" x14ac:dyDescent="0.25">
      <c r="G120" s="30"/>
      <c r="U120" s="28"/>
      <c r="W120" s="28"/>
      <c r="AA120" s="28"/>
      <c r="AH120" s="28"/>
      <c r="AJ120" s="28"/>
      <c r="AL120" s="28"/>
      <c r="AN120" s="28"/>
    </row>
    <row r="121" spans="7:40" x14ac:dyDescent="0.25">
      <c r="G121" s="30"/>
      <c r="U121" s="28"/>
      <c r="W121" s="28"/>
      <c r="AA121" s="28"/>
      <c r="AH121" s="28"/>
      <c r="AJ121" s="28"/>
      <c r="AL121" s="28"/>
      <c r="AN121" s="28"/>
    </row>
    <row r="122" spans="7:40" x14ac:dyDescent="0.25">
      <c r="G122" s="30"/>
      <c r="U122" s="28"/>
      <c r="W122" s="28"/>
      <c r="AA122" s="28"/>
      <c r="AH122" s="28"/>
      <c r="AJ122" s="28"/>
      <c r="AL122" s="28"/>
      <c r="AN122" s="28"/>
    </row>
    <row r="123" spans="7:40" x14ac:dyDescent="0.25">
      <c r="G123" s="30"/>
      <c r="U123" s="28"/>
      <c r="W123" s="28"/>
      <c r="AA123" s="28"/>
      <c r="AH123" s="28"/>
      <c r="AJ123" s="28"/>
      <c r="AL123" s="28"/>
      <c r="AN123" s="28"/>
    </row>
    <row r="124" spans="7:40" x14ac:dyDescent="0.25">
      <c r="G124" s="30"/>
      <c r="U124" s="28"/>
      <c r="W124" s="28"/>
      <c r="AA124" s="28"/>
      <c r="AH124" s="28"/>
      <c r="AJ124" s="28"/>
      <c r="AL124" s="28"/>
      <c r="AN124" s="28"/>
    </row>
    <row r="125" spans="7:40" x14ac:dyDescent="0.25">
      <c r="G125" s="30"/>
      <c r="U125" s="28"/>
      <c r="W125" s="28"/>
      <c r="AA125" s="28"/>
      <c r="AH125" s="28"/>
      <c r="AJ125" s="28"/>
      <c r="AL125" s="28"/>
      <c r="AN125" s="28"/>
    </row>
    <row r="126" spans="7:40" x14ac:dyDescent="0.25">
      <c r="G126" s="30"/>
      <c r="U126" s="28"/>
      <c r="W126" s="28"/>
      <c r="AA126" s="28"/>
      <c r="AH126" s="28"/>
      <c r="AJ126" s="28"/>
      <c r="AL126" s="28"/>
      <c r="AN126" s="28"/>
    </row>
    <row r="127" spans="7:40" x14ac:dyDescent="0.25">
      <c r="G127" s="30"/>
      <c r="U127" s="28"/>
      <c r="W127" s="28"/>
      <c r="AA127" s="28"/>
      <c r="AH127" s="28"/>
      <c r="AJ127" s="28"/>
      <c r="AL127" s="28"/>
      <c r="AN127" s="28"/>
    </row>
    <row r="128" spans="7:40" x14ac:dyDescent="0.25">
      <c r="G128" s="30"/>
      <c r="U128" s="28"/>
      <c r="W128" s="28"/>
      <c r="AA128" s="28"/>
      <c r="AH128" s="28"/>
      <c r="AJ128" s="28"/>
      <c r="AL128" s="28"/>
      <c r="AN128" s="28"/>
    </row>
    <row r="129" spans="7:40" x14ac:dyDescent="0.25">
      <c r="G129" s="30"/>
      <c r="U129" s="28"/>
      <c r="W129" s="28"/>
      <c r="AA129" s="28"/>
      <c r="AH129" s="28"/>
      <c r="AJ129" s="28"/>
      <c r="AL129" s="28"/>
      <c r="AN129" s="28"/>
    </row>
    <row r="130" spans="7:40" x14ac:dyDescent="0.25">
      <c r="G130" s="30"/>
      <c r="U130" s="28"/>
      <c r="W130" s="28"/>
      <c r="AA130" s="28"/>
      <c r="AH130" s="28"/>
      <c r="AJ130" s="28"/>
      <c r="AL130" s="28"/>
      <c r="AN130" s="28"/>
    </row>
    <row r="131" spans="7:40" x14ac:dyDescent="0.25">
      <c r="G131" s="30"/>
      <c r="U131" s="28"/>
      <c r="W131" s="28"/>
      <c r="AA131" s="28"/>
      <c r="AH131" s="28"/>
      <c r="AJ131" s="28"/>
      <c r="AL131" s="28"/>
      <c r="AN131" s="28"/>
    </row>
    <row r="132" spans="7:40" x14ac:dyDescent="0.25">
      <c r="G132" s="30"/>
      <c r="U132" s="28"/>
      <c r="W132" s="28"/>
      <c r="AA132" s="28"/>
      <c r="AH132" s="28"/>
      <c r="AJ132" s="28"/>
      <c r="AL132" s="28"/>
      <c r="AN132" s="28"/>
    </row>
    <row r="133" spans="7:40" x14ac:dyDescent="0.25">
      <c r="G133" s="30"/>
      <c r="U133" s="28"/>
      <c r="W133" s="28"/>
      <c r="AA133" s="28"/>
      <c r="AH133" s="28"/>
      <c r="AJ133" s="28"/>
      <c r="AL133" s="28"/>
      <c r="AN133" s="28"/>
    </row>
    <row r="134" spans="7:40" x14ac:dyDescent="0.25">
      <c r="G134" s="30"/>
      <c r="U134" s="28"/>
      <c r="W134" s="28"/>
      <c r="AA134" s="28"/>
      <c r="AH134" s="28"/>
      <c r="AJ134" s="28"/>
      <c r="AL134" s="28"/>
      <c r="AN134" s="28"/>
    </row>
    <row r="135" spans="7:40" x14ac:dyDescent="0.25">
      <c r="G135" s="30"/>
      <c r="U135" s="28"/>
      <c r="W135" s="28"/>
      <c r="AA135" s="28"/>
      <c r="AH135" s="28"/>
      <c r="AJ135" s="28"/>
      <c r="AL135" s="28"/>
      <c r="AN135" s="28"/>
    </row>
    <row r="136" spans="7:40" x14ac:dyDescent="0.25">
      <c r="G136" s="30"/>
      <c r="U136" s="28"/>
      <c r="W136" s="28"/>
      <c r="AA136" s="28"/>
      <c r="AH136" s="28"/>
      <c r="AJ136" s="28"/>
      <c r="AL136" s="28"/>
      <c r="AN136" s="28"/>
    </row>
    <row r="137" spans="7:40" x14ac:dyDescent="0.25">
      <c r="G137" s="30"/>
      <c r="U137" s="28"/>
      <c r="W137" s="28"/>
      <c r="AA137" s="28"/>
      <c r="AH137" s="28"/>
      <c r="AJ137" s="28"/>
      <c r="AL137" s="28"/>
      <c r="AN137" s="28"/>
    </row>
    <row r="138" spans="7:40" x14ac:dyDescent="0.25">
      <c r="G138" s="30"/>
      <c r="U138" s="28"/>
      <c r="W138" s="28"/>
      <c r="AA138" s="28"/>
      <c r="AH138" s="28"/>
      <c r="AJ138" s="28"/>
      <c r="AL138" s="28"/>
      <c r="AN138" s="28"/>
    </row>
    <row r="139" spans="7:40" x14ac:dyDescent="0.25">
      <c r="G139" s="30"/>
      <c r="U139" s="28"/>
      <c r="W139" s="28"/>
      <c r="AA139" s="28"/>
      <c r="AH139" s="28"/>
      <c r="AJ139" s="28"/>
      <c r="AL139" s="28"/>
      <c r="AN139" s="28"/>
    </row>
    <row r="140" spans="7:40" x14ac:dyDescent="0.25">
      <c r="G140" s="30"/>
      <c r="U140" s="28"/>
      <c r="W140" s="28"/>
      <c r="AA140" s="28"/>
      <c r="AH140" s="28"/>
      <c r="AJ140" s="28"/>
      <c r="AL140" s="28"/>
      <c r="AN140" s="28"/>
    </row>
    <row r="141" spans="7:40" x14ac:dyDescent="0.25">
      <c r="G141" s="30"/>
      <c r="U141" s="28"/>
      <c r="W141" s="28"/>
      <c r="AA141" s="28"/>
      <c r="AH141" s="28"/>
      <c r="AJ141" s="28"/>
      <c r="AL141" s="28"/>
      <c r="AN141" s="28"/>
    </row>
    <row r="142" spans="7:40" x14ac:dyDescent="0.25">
      <c r="G142" s="30"/>
      <c r="U142" s="28"/>
      <c r="W142" s="28"/>
      <c r="AA142" s="28"/>
      <c r="AH142" s="28"/>
      <c r="AJ142" s="28"/>
      <c r="AL142" s="28"/>
      <c r="AN142" s="28"/>
    </row>
    <row r="143" spans="7:40" x14ac:dyDescent="0.25">
      <c r="G143" s="30"/>
      <c r="U143" s="28"/>
      <c r="W143" s="28"/>
      <c r="AA143" s="28"/>
      <c r="AH143" s="28"/>
      <c r="AJ143" s="28"/>
      <c r="AL143" s="28"/>
      <c r="AN143" s="28"/>
    </row>
    <row r="144" spans="7:40" x14ac:dyDescent="0.25">
      <c r="G144" s="30"/>
      <c r="U144" s="28"/>
      <c r="W144" s="28"/>
      <c r="AA144" s="28"/>
      <c r="AH144" s="28"/>
      <c r="AJ144" s="28"/>
      <c r="AL144" s="28"/>
      <c r="AN144" s="28"/>
    </row>
    <row r="145" spans="7:40" x14ac:dyDescent="0.25">
      <c r="G145" s="30"/>
      <c r="U145" s="28"/>
      <c r="W145" s="28"/>
      <c r="AA145" s="28"/>
      <c r="AH145" s="28"/>
      <c r="AJ145" s="28"/>
      <c r="AL145" s="28"/>
      <c r="AN145" s="28"/>
    </row>
    <row r="146" spans="7:40" x14ac:dyDescent="0.25">
      <c r="G146" s="30"/>
      <c r="U146" s="28"/>
      <c r="W146" s="28"/>
      <c r="AA146" s="28"/>
      <c r="AH146" s="28"/>
      <c r="AJ146" s="28"/>
      <c r="AL146" s="28"/>
      <c r="AN146" s="28"/>
    </row>
    <row r="147" spans="7:40" x14ac:dyDescent="0.25">
      <c r="G147" s="30"/>
      <c r="U147" s="28"/>
      <c r="W147" s="28"/>
      <c r="AA147" s="28"/>
      <c r="AH147" s="28"/>
      <c r="AJ147" s="28"/>
      <c r="AL147" s="28"/>
      <c r="AN147" s="28"/>
    </row>
    <row r="148" spans="7:40" x14ac:dyDescent="0.25">
      <c r="G148" s="30"/>
      <c r="U148" s="28"/>
      <c r="W148" s="28"/>
      <c r="AA148" s="28"/>
      <c r="AH148" s="28"/>
      <c r="AJ148" s="28"/>
      <c r="AL148" s="28"/>
      <c r="AN148" s="28"/>
    </row>
    <row r="149" spans="7:40" x14ac:dyDescent="0.25">
      <c r="G149" s="30"/>
      <c r="U149" s="28"/>
      <c r="W149" s="28"/>
      <c r="AA149" s="28"/>
      <c r="AH149" s="28"/>
      <c r="AJ149" s="28"/>
      <c r="AL149" s="28"/>
      <c r="AN149" s="28"/>
    </row>
    <row r="150" spans="7:40" x14ac:dyDescent="0.25">
      <c r="G150" s="30"/>
      <c r="U150" s="28"/>
      <c r="W150" s="28"/>
      <c r="AA150" s="28"/>
      <c r="AH150" s="28"/>
      <c r="AJ150" s="28"/>
      <c r="AL150" s="28"/>
      <c r="AN150" s="28"/>
    </row>
    <row r="151" spans="7:40" x14ac:dyDescent="0.25">
      <c r="G151" s="30"/>
      <c r="U151" s="28"/>
      <c r="W151" s="28"/>
      <c r="AA151" s="28"/>
      <c r="AH151" s="28"/>
      <c r="AJ151" s="28"/>
      <c r="AL151" s="28"/>
      <c r="AN151" s="28"/>
    </row>
    <row r="152" spans="7:40" x14ac:dyDescent="0.25">
      <c r="G152" s="30"/>
      <c r="U152" s="28"/>
      <c r="W152" s="28"/>
      <c r="AA152" s="28"/>
      <c r="AH152" s="28"/>
      <c r="AJ152" s="28"/>
      <c r="AL152" s="28"/>
      <c r="AN152" s="28"/>
    </row>
    <row r="153" spans="7:40" x14ac:dyDescent="0.25">
      <c r="G153" s="30"/>
      <c r="U153" s="28"/>
      <c r="W153" s="28"/>
      <c r="AA153" s="28"/>
      <c r="AH153" s="28"/>
      <c r="AJ153" s="28"/>
      <c r="AL153" s="28"/>
      <c r="AN153" s="28"/>
    </row>
    <row r="154" spans="7:40" x14ac:dyDescent="0.25">
      <c r="G154" s="30"/>
      <c r="U154" s="28"/>
      <c r="W154" s="28"/>
      <c r="AA154" s="28"/>
      <c r="AH154" s="28"/>
      <c r="AJ154" s="28"/>
      <c r="AL154" s="28"/>
      <c r="AN154" s="28"/>
    </row>
    <row r="155" spans="7:40" x14ac:dyDescent="0.25">
      <c r="G155" s="30"/>
      <c r="U155" s="28"/>
      <c r="W155" s="28"/>
      <c r="AA155" s="28"/>
      <c r="AH155" s="28"/>
      <c r="AJ155" s="28"/>
      <c r="AL155" s="28"/>
      <c r="AN155" s="28"/>
    </row>
    <row r="156" spans="7:40" x14ac:dyDescent="0.25">
      <c r="G156" s="30"/>
      <c r="U156" s="28"/>
      <c r="W156" s="28"/>
      <c r="AA156" s="28"/>
      <c r="AH156" s="28"/>
      <c r="AJ156" s="28"/>
      <c r="AL156" s="28"/>
      <c r="AN156" s="28"/>
    </row>
    <row r="157" spans="7:40" x14ac:dyDescent="0.25">
      <c r="G157" s="30"/>
      <c r="U157" s="28"/>
      <c r="W157" s="28"/>
      <c r="AA157" s="28"/>
      <c r="AH157" s="28"/>
      <c r="AJ157" s="28"/>
      <c r="AL157" s="28"/>
      <c r="AN157" s="28"/>
    </row>
    <row r="158" spans="7:40" x14ac:dyDescent="0.25">
      <c r="G158" s="30"/>
      <c r="U158" s="28"/>
      <c r="W158" s="28"/>
      <c r="AA158" s="28"/>
      <c r="AH158" s="28"/>
      <c r="AJ158" s="28"/>
      <c r="AL158" s="28"/>
      <c r="AN158" s="28"/>
    </row>
    <row r="159" spans="7:40" x14ac:dyDescent="0.25">
      <c r="G159" s="30"/>
      <c r="U159" s="28"/>
      <c r="W159" s="28"/>
      <c r="AA159" s="28"/>
      <c r="AH159" s="28"/>
      <c r="AJ159" s="28"/>
      <c r="AL159" s="28"/>
      <c r="AN159" s="28"/>
    </row>
    <row r="160" spans="7:40" x14ac:dyDescent="0.25">
      <c r="G160" s="30"/>
      <c r="U160" s="28"/>
      <c r="W160" s="28"/>
      <c r="AA160" s="28"/>
      <c r="AH160" s="28"/>
      <c r="AJ160" s="28"/>
      <c r="AL160" s="28"/>
      <c r="AN160" s="28"/>
    </row>
    <row r="161" spans="7:40" x14ac:dyDescent="0.25">
      <c r="G161" s="30"/>
      <c r="U161" s="28"/>
      <c r="W161" s="28"/>
      <c r="AA161" s="28"/>
      <c r="AH161" s="28"/>
      <c r="AJ161" s="28"/>
      <c r="AL161" s="28"/>
      <c r="AN161" s="28"/>
    </row>
    <row r="162" spans="7:40" x14ac:dyDescent="0.25">
      <c r="G162" s="30"/>
      <c r="U162" s="28"/>
      <c r="W162" s="28"/>
      <c r="AA162" s="28"/>
      <c r="AH162" s="28"/>
      <c r="AJ162" s="28"/>
      <c r="AL162" s="28"/>
      <c r="AN162" s="28"/>
    </row>
    <row r="163" spans="7:40" x14ac:dyDescent="0.25">
      <c r="G163" s="30"/>
      <c r="U163" s="28"/>
      <c r="W163" s="28"/>
      <c r="AA163" s="28"/>
      <c r="AH163" s="28"/>
      <c r="AJ163" s="28"/>
      <c r="AL163" s="28"/>
      <c r="AN163" s="28"/>
    </row>
    <row r="164" spans="7:40" x14ac:dyDescent="0.25">
      <c r="G164" s="30"/>
      <c r="U164" s="28"/>
      <c r="W164" s="28"/>
      <c r="AA164" s="28"/>
      <c r="AH164" s="28"/>
      <c r="AJ164" s="28"/>
      <c r="AL164" s="28"/>
      <c r="AN164" s="28"/>
    </row>
    <row r="165" spans="7:40" x14ac:dyDescent="0.25">
      <c r="G165" s="30"/>
      <c r="U165" s="28"/>
      <c r="W165" s="28"/>
      <c r="AA165" s="28"/>
      <c r="AH165" s="28"/>
      <c r="AJ165" s="28"/>
      <c r="AL165" s="28"/>
      <c r="AN165" s="28"/>
    </row>
    <row r="166" spans="7:40" x14ac:dyDescent="0.25">
      <c r="G166" s="30"/>
      <c r="U166" s="28"/>
      <c r="W166" s="28"/>
      <c r="AA166" s="28"/>
      <c r="AH166" s="28"/>
      <c r="AJ166" s="28"/>
      <c r="AL166" s="28"/>
      <c r="AN166" s="28"/>
    </row>
    <row r="167" spans="7:40" x14ac:dyDescent="0.25">
      <c r="G167" s="30"/>
      <c r="U167" s="28"/>
      <c r="W167" s="28"/>
      <c r="AA167" s="28"/>
      <c r="AH167" s="28"/>
      <c r="AJ167" s="28"/>
      <c r="AL167" s="28"/>
      <c r="AN167" s="28"/>
    </row>
    <row r="168" spans="7:40" x14ac:dyDescent="0.25">
      <c r="G168" s="30"/>
      <c r="U168" s="28"/>
      <c r="W168" s="28"/>
      <c r="AA168" s="28"/>
      <c r="AH168" s="28"/>
      <c r="AJ168" s="28"/>
      <c r="AL168" s="28"/>
      <c r="AN168" s="28"/>
    </row>
    <row r="169" spans="7:40" x14ac:dyDescent="0.25">
      <c r="G169" s="30"/>
      <c r="U169" s="28"/>
      <c r="W169" s="28"/>
      <c r="AA169" s="28"/>
      <c r="AH169" s="28"/>
      <c r="AJ169" s="28"/>
      <c r="AL169" s="28"/>
      <c r="AN169" s="28"/>
    </row>
    <row r="170" spans="7:40" x14ac:dyDescent="0.25">
      <c r="G170" s="30"/>
      <c r="U170" s="28"/>
      <c r="W170" s="28"/>
      <c r="AA170" s="28"/>
      <c r="AH170" s="28"/>
      <c r="AJ170" s="28"/>
      <c r="AL170" s="28"/>
      <c r="AN170" s="28"/>
    </row>
    <row r="171" spans="7:40" x14ac:dyDescent="0.25">
      <c r="G171" s="30"/>
      <c r="U171" s="28"/>
      <c r="W171" s="28"/>
      <c r="AA171" s="28"/>
      <c r="AH171" s="28"/>
      <c r="AJ171" s="28"/>
      <c r="AL171" s="28"/>
      <c r="AN171" s="28"/>
    </row>
    <row r="172" spans="7:40" x14ac:dyDescent="0.25">
      <c r="G172" s="30"/>
      <c r="U172" s="28"/>
      <c r="W172" s="28"/>
      <c r="AA172" s="28"/>
      <c r="AH172" s="28"/>
      <c r="AJ172" s="28"/>
      <c r="AL172" s="28"/>
      <c r="AN172" s="28"/>
    </row>
    <row r="173" spans="7:40" x14ac:dyDescent="0.25">
      <c r="G173" s="30"/>
      <c r="U173" s="28"/>
      <c r="W173" s="28"/>
      <c r="AA173" s="28"/>
      <c r="AH173" s="28"/>
      <c r="AJ173" s="28"/>
      <c r="AL173" s="28"/>
      <c r="AN173" s="28"/>
    </row>
    <row r="174" spans="7:40" x14ac:dyDescent="0.25">
      <c r="G174" s="30"/>
      <c r="U174" s="28"/>
      <c r="W174" s="28"/>
      <c r="AA174" s="28"/>
      <c r="AH174" s="28"/>
      <c r="AJ174" s="28"/>
      <c r="AL174" s="28"/>
      <c r="AN174" s="28"/>
    </row>
    <row r="175" spans="7:40" x14ac:dyDescent="0.25">
      <c r="G175" s="30"/>
      <c r="U175" s="28"/>
      <c r="W175" s="28"/>
      <c r="AA175" s="28"/>
      <c r="AH175" s="28"/>
      <c r="AJ175" s="28"/>
      <c r="AL175" s="28"/>
      <c r="AN175" s="28"/>
    </row>
    <row r="176" spans="7:40" x14ac:dyDescent="0.25">
      <c r="G176" s="30"/>
      <c r="U176" s="28"/>
      <c r="W176" s="28"/>
      <c r="AA176" s="28"/>
      <c r="AH176" s="28"/>
      <c r="AJ176" s="28"/>
      <c r="AL176" s="28"/>
      <c r="AN176" s="28"/>
    </row>
    <row r="177" spans="7:40" x14ac:dyDescent="0.25">
      <c r="G177" s="30"/>
      <c r="U177" s="28"/>
      <c r="W177" s="28"/>
      <c r="AA177" s="28"/>
      <c r="AH177" s="28"/>
      <c r="AJ177" s="28"/>
      <c r="AL177" s="28"/>
      <c r="AN177" s="28"/>
    </row>
    <row r="178" spans="7:40" x14ac:dyDescent="0.25">
      <c r="G178" s="30"/>
      <c r="U178" s="28"/>
      <c r="W178" s="28"/>
      <c r="AA178" s="28"/>
      <c r="AH178" s="28"/>
      <c r="AJ178" s="28"/>
      <c r="AL178" s="28"/>
      <c r="AN178" s="28"/>
    </row>
    <row r="179" spans="7:40" x14ac:dyDescent="0.25">
      <c r="G179" s="30"/>
      <c r="U179" s="28"/>
      <c r="W179" s="28"/>
      <c r="AA179" s="28"/>
      <c r="AH179" s="28"/>
      <c r="AJ179" s="28"/>
      <c r="AL179" s="28"/>
      <c r="AN179" s="28"/>
    </row>
    <row r="180" spans="7:40" x14ac:dyDescent="0.25">
      <c r="G180" s="30"/>
      <c r="U180" s="28"/>
      <c r="W180" s="28"/>
      <c r="AA180" s="28"/>
      <c r="AH180" s="28"/>
      <c r="AJ180" s="28"/>
      <c r="AL180" s="28"/>
      <c r="AN180" s="28"/>
    </row>
    <row r="181" spans="7:40" x14ac:dyDescent="0.25">
      <c r="G181" s="30"/>
      <c r="U181" s="28"/>
      <c r="W181" s="28"/>
      <c r="AA181" s="28"/>
      <c r="AH181" s="28"/>
      <c r="AJ181" s="28"/>
      <c r="AL181" s="28"/>
      <c r="AN181" s="28"/>
    </row>
    <row r="182" spans="7:40" x14ac:dyDescent="0.25">
      <c r="G182" s="30"/>
      <c r="U182" s="28"/>
      <c r="W182" s="28"/>
      <c r="AA182" s="28"/>
      <c r="AH182" s="28"/>
      <c r="AJ182" s="28"/>
      <c r="AL182" s="28"/>
      <c r="AN182" s="28"/>
    </row>
    <row r="183" spans="7:40" x14ac:dyDescent="0.25">
      <c r="G183" s="30"/>
      <c r="U183" s="28"/>
      <c r="W183" s="28"/>
      <c r="AA183" s="28"/>
      <c r="AH183" s="28"/>
      <c r="AJ183" s="28"/>
      <c r="AL183" s="28"/>
      <c r="AN183" s="28"/>
    </row>
    <row r="184" spans="7:40" x14ac:dyDescent="0.25">
      <c r="G184" s="30"/>
      <c r="U184" s="28"/>
      <c r="W184" s="28"/>
      <c r="AA184" s="28"/>
      <c r="AH184" s="28"/>
      <c r="AJ184" s="28"/>
      <c r="AL184" s="28"/>
      <c r="AN184" s="28"/>
    </row>
    <row r="185" spans="7:40" x14ac:dyDescent="0.25">
      <c r="G185" s="30"/>
      <c r="U185" s="28"/>
      <c r="W185" s="28"/>
      <c r="AA185" s="28"/>
      <c r="AH185" s="28"/>
      <c r="AJ185" s="28"/>
      <c r="AL185" s="28"/>
      <c r="AN185" s="28"/>
    </row>
    <row r="186" spans="7:40" x14ac:dyDescent="0.25">
      <c r="G186" s="30"/>
      <c r="U186" s="28"/>
      <c r="W186" s="28"/>
      <c r="AA186" s="28"/>
      <c r="AH186" s="28"/>
      <c r="AJ186" s="28"/>
      <c r="AL186" s="28"/>
      <c r="AN186" s="28"/>
    </row>
    <row r="187" spans="7:40" x14ac:dyDescent="0.25">
      <c r="G187" s="30"/>
      <c r="U187" s="28"/>
      <c r="W187" s="28"/>
      <c r="AA187" s="28"/>
      <c r="AH187" s="28"/>
      <c r="AJ187" s="28"/>
      <c r="AL187" s="28"/>
      <c r="AN187" s="28"/>
    </row>
    <row r="188" spans="7:40" x14ac:dyDescent="0.25">
      <c r="G188" s="30"/>
      <c r="U188" s="28"/>
      <c r="W188" s="28"/>
      <c r="AA188" s="28"/>
      <c r="AH188" s="28"/>
      <c r="AJ188" s="28"/>
      <c r="AL188" s="28"/>
      <c r="AN188" s="28"/>
    </row>
    <row r="189" spans="7:40" x14ac:dyDescent="0.25">
      <c r="G189" s="30"/>
      <c r="U189" s="28"/>
      <c r="W189" s="28"/>
      <c r="AA189" s="28"/>
      <c r="AH189" s="28"/>
      <c r="AJ189" s="28"/>
      <c r="AL189" s="28"/>
      <c r="AN189" s="28"/>
    </row>
    <row r="190" spans="7:40" x14ac:dyDescent="0.25">
      <c r="G190" s="30"/>
      <c r="U190" s="28"/>
      <c r="W190" s="28"/>
      <c r="AA190" s="28"/>
      <c r="AH190" s="28"/>
      <c r="AJ190" s="28"/>
      <c r="AL190" s="28"/>
      <c r="AN190" s="28"/>
    </row>
    <row r="191" spans="7:40" x14ac:dyDescent="0.25">
      <c r="G191" s="30"/>
      <c r="U191" s="28"/>
      <c r="W191" s="28"/>
      <c r="AA191" s="28"/>
      <c r="AH191" s="28"/>
      <c r="AJ191" s="28"/>
      <c r="AL191" s="28"/>
      <c r="AN191" s="28"/>
    </row>
    <row r="192" spans="7:40" x14ac:dyDescent="0.25">
      <c r="G192" s="30"/>
      <c r="U192" s="28"/>
      <c r="W192" s="28"/>
      <c r="AA192" s="28"/>
      <c r="AH192" s="28"/>
      <c r="AJ192" s="28"/>
      <c r="AL192" s="28"/>
      <c r="AN192" s="28"/>
    </row>
    <row r="193" spans="7:40" x14ac:dyDescent="0.25">
      <c r="G193" s="30"/>
      <c r="U193" s="28"/>
      <c r="W193" s="28"/>
      <c r="AA193" s="28"/>
      <c r="AH193" s="28"/>
      <c r="AJ193" s="28"/>
      <c r="AL193" s="28"/>
      <c r="AN193" s="28"/>
    </row>
    <row r="194" spans="7:40" x14ac:dyDescent="0.25">
      <c r="G194" s="30"/>
      <c r="U194" s="28"/>
      <c r="W194" s="28"/>
      <c r="AA194" s="28"/>
      <c r="AH194" s="28"/>
      <c r="AJ194" s="28"/>
      <c r="AL194" s="28"/>
      <c r="AN194" s="28"/>
    </row>
    <row r="195" spans="7:40" x14ac:dyDescent="0.25">
      <c r="G195" s="30"/>
      <c r="U195" s="28"/>
      <c r="W195" s="28"/>
      <c r="AA195" s="28"/>
      <c r="AH195" s="28"/>
      <c r="AJ195" s="28"/>
      <c r="AL195" s="28"/>
      <c r="AN195" s="28"/>
    </row>
    <row r="196" spans="7:40" x14ac:dyDescent="0.25">
      <c r="G196" s="30"/>
      <c r="U196" s="28"/>
      <c r="W196" s="28"/>
      <c r="AA196" s="28"/>
      <c r="AH196" s="28"/>
      <c r="AJ196" s="28"/>
      <c r="AL196" s="28"/>
      <c r="AN196" s="28"/>
    </row>
    <row r="197" spans="7:40" x14ac:dyDescent="0.25">
      <c r="G197" s="30"/>
      <c r="U197" s="28"/>
      <c r="W197" s="28"/>
      <c r="AA197" s="28"/>
      <c r="AH197" s="28"/>
      <c r="AJ197" s="28"/>
      <c r="AL197" s="28"/>
      <c r="AN197" s="28"/>
    </row>
    <row r="198" spans="7:40" x14ac:dyDescent="0.25">
      <c r="G198" s="30"/>
      <c r="U198" s="28"/>
      <c r="W198" s="28"/>
      <c r="AA198" s="28"/>
      <c r="AH198" s="28"/>
      <c r="AJ198" s="28"/>
      <c r="AL198" s="28"/>
      <c r="AN198" s="28"/>
    </row>
    <row r="199" spans="7:40" x14ac:dyDescent="0.25">
      <c r="G199" s="30"/>
      <c r="U199" s="28"/>
      <c r="W199" s="28"/>
      <c r="AA199" s="28"/>
      <c r="AH199" s="28"/>
      <c r="AJ199" s="28"/>
      <c r="AL199" s="28"/>
      <c r="AN199" s="28"/>
    </row>
    <row r="200" spans="7:40" x14ac:dyDescent="0.25">
      <c r="G200" s="30"/>
      <c r="U200" s="28"/>
      <c r="W200" s="28"/>
      <c r="AA200" s="28"/>
      <c r="AH200" s="28"/>
      <c r="AJ200" s="28"/>
      <c r="AL200" s="28"/>
      <c r="AN200" s="28"/>
    </row>
    <row r="201" spans="7:40" x14ac:dyDescent="0.25">
      <c r="G201" s="30"/>
      <c r="U201" s="28"/>
      <c r="W201" s="28"/>
      <c r="AA201" s="28"/>
      <c r="AH201" s="28"/>
      <c r="AJ201" s="28"/>
      <c r="AL201" s="28"/>
      <c r="AN201" s="28"/>
    </row>
    <row r="202" spans="7:40" x14ac:dyDescent="0.25">
      <c r="G202" s="30"/>
      <c r="U202" s="28"/>
      <c r="W202" s="28"/>
      <c r="AA202" s="28"/>
      <c r="AH202" s="28"/>
      <c r="AJ202" s="28"/>
      <c r="AL202" s="28"/>
      <c r="AN202" s="28"/>
    </row>
    <row r="203" spans="7:40" x14ac:dyDescent="0.25">
      <c r="G203" s="30"/>
      <c r="U203" s="28"/>
      <c r="W203" s="28"/>
      <c r="AA203" s="28"/>
      <c r="AH203" s="28"/>
      <c r="AJ203" s="28"/>
      <c r="AL203" s="28"/>
      <c r="AN203" s="28"/>
    </row>
    <row r="204" spans="7:40" x14ac:dyDescent="0.25">
      <c r="G204" s="30"/>
      <c r="U204" s="28"/>
      <c r="W204" s="28"/>
      <c r="AA204" s="28"/>
      <c r="AH204" s="28"/>
      <c r="AJ204" s="28"/>
      <c r="AL204" s="28"/>
      <c r="AN204" s="28"/>
    </row>
    <row r="205" spans="7:40" x14ac:dyDescent="0.25">
      <c r="G205" s="30"/>
      <c r="U205" s="28"/>
      <c r="W205" s="28"/>
      <c r="AA205" s="28"/>
      <c r="AH205" s="28"/>
      <c r="AJ205" s="28"/>
      <c r="AL205" s="28"/>
      <c r="AN205" s="28"/>
    </row>
    <row r="206" spans="7:40" x14ac:dyDescent="0.25">
      <c r="G206" s="30"/>
      <c r="U206" s="28"/>
      <c r="W206" s="28"/>
      <c r="AA206" s="28"/>
      <c r="AH206" s="28"/>
      <c r="AJ206" s="28"/>
      <c r="AL206" s="28"/>
      <c r="AN206" s="28"/>
    </row>
    <row r="207" spans="7:40" x14ac:dyDescent="0.25">
      <c r="G207" s="30"/>
      <c r="U207" s="28"/>
      <c r="W207" s="28"/>
      <c r="AA207" s="28"/>
      <c r="AH207" s="28"/>
      <c r="AJ207" s="28"/>
      <c r="AL207" s="28"/>
      <c r="AN207" s="28"/>
    </row>
    <row r="208" spans="7:40" x14ac:dyDescent="0.25">
      <c r="G208" s="30"/>
      <c r="U208" s="28"/>
      <c r="W208" s="28"/>
      <c r="AA208" s="28"/>
      <c r="AH208" s="28"/>
      <c r="AJ208" s="28"/>
      <c r="AL208" s="28"/>
      <c r="AN208" s="28"/>
    </row>
    <row r="209" spans="7:40" x14ac:dyDescent="0.25">
      <c r="G209" s="30"/>
      <c r="U209" s="28"/>
      <c r="W209" s="28"/>
      <c r="AA209" s="28"/>
      <c r="AH209" s="28"/>
      <c r="AJ209" s="28"/>
      <c r="AL209" s="28"/>
      <c r="AN209" s="28"/>
    </row>
    <row r="210" spans="7:40" x14ac:dyDescent="0.25">
      <c r="G210" s="30"/>
      <c r="U210" s="28"/>
      <c r="W210" s="28"/>
      <c r="AA210" s="28"/>
      <c r="AH210" s="28"/>
      <c r="AJ210" s="28"/>
      <c r="AL210" s="28"/>
      <c r="AN210" s="28"/>
    </row>
    <row r="211" spans="7:40" x14ac:dyDescent="0.25">
      <c r="G211" s="30"/>
      <c r="U211" s="28"/>
      <c r="W211" s="28"/>
      <c r="AA211" s="28"/>
      <c r="AH211" s="28"/>
      <c r="AJ211" s="28"/>
      <c r="AL211" s="28"/>
      <c r="AN211" s="28"/>
    </row>
    <row r="212" spans="7:40" x14ac:dyDescent="0.25">
      <c r="G212" s="30"/>
      <c r="U212" s="28"/>
      <c r="W212" s="28"/>
      <c r="AA212" s="28"/>
      <c r="AH212" s="28"/>
      <c r="AJ212" s="28"/>
      <c r="AL212" s="28"/>
      <c r="AN212" s="28"/>
    </row>
    <row r="213" spans="7:40" x14ac:dyDescent="0.25">
      <c r="G213" s="30"/>
      <c r="U213" s="28"/>
      <c r="W213" s="28"/>
      <c r="AA213" s="28"/>
      <c r="AH213" s="28"/>
      <c r="AJ213" s="28"/>
      <c r="AL213" s="28"/>
      <c r="AN213" s="28"/>
    </row>
    <row r="214" spans="7:40" x14ac:dyDescent="0.25">
      <c r="G214" s="30"/>
      <c r="U214" s="28"/>
      <c r="W214" s="28"/>
      <c r="AA214" s="28"/>
      <c r="AH214" s="28"/>
      <c r="AJ214" s="28"/>
      <c r="AL214" s="28"/>
      <c r="AN214" s="28"/>
    </row>
    <row r="215" spans="7:40" x14ac:dyDescent="0.25">
      <c r="G215" s="30"/>
      <c r="U215" s="28"/>
      <c r="W215" s="28"/>
      <c r="AA215" s="28"/>
      <c r="AH215" s="28"/>
      <c r="AJ215" s="28"/>
      <c r="AL215" s="28"/>
      <c r="AN215" s="28"/>
    </row>
    <row r="216" spans="7:40" x14ac:dyDescent="0.25">
      <c r="G216" s="30"/>
      <c r="U216" s="28"/>
      <c r="W216" s="28"/>
      <c r="AA216" s="28"/>
      <c r="AH216" s="28"/>
      <c r="AJ216" s="28"/>
      <c r="AL216" s="28"/>
      <c r="AN216" s="28"/>
    </row>
    <row r="217" spans="7:40" x14ac:dyDescent="0.25">
      <c r="G217" s="30"/>
      <c r="U217" s="28"/>
      <c r="W217" s="28"/>
      <c r="AA217" s="28"/>
      <c r="AH217" s="28"/>
      <c r="AJ217" s="28"/>
      <c r="AL217" s="28"/>
      <c r="AN217" s="28"/>
    </row>
    <row r="218" spans="7:40" x14ac:dyDescent="0.25">
      <c r="G218" s="30"/>
      <c r="U218" s="28"/>
      <c r="W218" s="28"/>
      <c r="AA218" s="28"/>
      <c r="AH218" s="28"/>
      <c r="AJ218" s="28"/>
      <c r="AL218" s="28"/>
      <c r="AN218" s="28"/>
    </row>
    <row r="219" spans="7:40" x14ac:dyDescent="0.25">
      <c r="G219" s="30"/>
      <c r="U219" s="28"/>
      <c r="W219" s="28"/>
      <c r="AA219" s="28"/>
      <c r="AH219" s="28"/>
      <c r="AJ219" s="28"/>
      <c r="AL219" s="28"/>
      <c r="AN219" s="28"/>
    </row>
    <row r="220" spans="7:40" x14ac:dyDescent="0.25">
      <c r="G220" s="30"/>
      <c r="U220" s="28"/>
      <c r="W220" s="28"/>
      <c r="AA220" s="28"/>
      <c r="AH220" s="28"/>
      <c r="AJ220" s="28"/>
      <c r="AL220" s="28"/>
      <c r="AN220" s="28"/>
    </row>
    <row r="221" spans="7:40" x14ac:dyDescent="0.25">
      <c r="G221" s="30"/>
      <c r="U221" s="28"/>
      <c r="W221" s="28"/>
      <c r="AA221" s="28"/>
      <c r="AH221" s="28"/>
      <c r="AJ221" s="28"/>
      <c r="AL221" s="28"/>
      <c r="AN221" s="28"/>
    </row>
    <row r="222" spans="7:40" x14ac:dyDescent="0.25">
      <c r="G222" s="30"/>
      <c r="U222" s="28"/>
      <c r="W222" s="28"/>
      <c r="AA222" s="28"/>
      <c r="AH222" s="28"/>
      <c r="AJ222" s="28"/>
      <c r="AL222" s="28"/>
      <c r="AN222" s="28"/>
    </row>
    <row r="223" spans="7:40" x14ac:dyDescent="0.25">
      <c r="G223" s="30"/>
      <c r="U223" s="28"/>
      <c r="W223" s="28"/>
      <c r="AA223" s="28"/>
      <c r="AH223" s="28"/>
      <c r="AJ223" s="28"/>
      <c r="AL223" s="28"/>
      <c r="AN223" s="28"/>
    </row>
    <row r="224" spans="7:40" x14ac:dyDescent="0.25">
      <c r="G224" s="30"/>
      <c r="U224" s="28"/>
      <c r="W224" s="28"/>
      <c r="AA224" s="28"/>
      <c r="AH224" s="28"/>
      <c r="AJ224" s="28"/>
      <c r="AL224" s="28"/>
      <c r="AN224" s="28"/>
    </row>
    <row r="225" spans="7:40" x14ac:dyDescent="0.25">
      <c r="G225" s="30"/>
      <c r="U225" s="28"/>
      <c r="W225" s="28"/>
      <c r="AA225" s="28"/>
      <c r="AH225" s="28"/>
      <c r="AJ225" s="28"/>
      <c r="AL225" s="28"/>
      <c r="AN225" s="28"/>
    </row>
    <row r="226" spans="7:40" x14ac:dyDescent="0.25">
      <c r="G226" s="30"/>
      <c r="U226" s="28"/>
      <c r="W226" s="28"/>
      <c r="AA226" s="28"/>
      <c r="AH226" s="28"/>
      <c r="AJ226" s="28"/>
      <c r="AL226" s="28"/>
      <c r="AN226" s="28"/>
    </row>
    <row r="227" spans="7:40" x14ac:dyDescent="0.25">
      <c r="G227" s="30"/>
      <c r="U227" s="28"/>
      <c r="W227" s="28"/>
      <c r="AA227" s="28"/>
      <c r="AH227" s="28"/>
      <c r="AJ227" s="28"/>
      <c r="AL227" s="28"/>
      <c r="AN227" s="28"/>
    </row>
    <row r="228" spans="7:40" x14ac:dyDescent="0.25">
      <c r="G228" s="30"/>
      <c r="U228" s="28"/>
      <c r="W228" s="28"/>
      <c r="AA228" s="28"/>
      <c r="AH228" s="28"/>
      <c r="AJ228" s="28"/>
      <c r="AL228" s="28"/>
      <c r="AN228" s="28"/>
    </row>
    <row r="229" spans="7:40" x14ac:dyDescent="0.25">
      <c r="G229" s="30"/>
      <c r="U229" s="28"/>
      <c r="W229" s="28"/>
      <c r="AA229" s="28"/>
      <c r="AH229" s="28"/>
      <c r="AJ229" s="28"/>
      <c r="AL229" s="28"/>
      <c r="AN229" s="28"/>
    </row>
    <row r="230" spans="7:40" x14ac:dyDescent="0.25">
      <c r="G230" s="30"/>
      <c r="U230" s="28"/>
      <c r="W230" s="28"/>
      <c r="AA230" s="28"/>
      <c r="AH230" s="28"/>
      <c r="AJ230" s="28"/>
      <c r="AL230" s="28"/>
      <c r="AN230" s="28"/>
    </row>
    <row r="231" spans="7:40" x14ac:dyDescent="0.25">
      <c r="G231" s="30"/>
      <c r="U231" s="28"/>
      <c r="W231" s="28"/>
      <c r="AA231" s="28"/>
      <c r="AH231" s="28"/>
      <c r="AJ231" s="28"/>
      <c r="AL231" s="28"/>
      <c r="AN231" s="28"/>
    </row>
    <row r="232" spans="7:40" x14ac:dyDescent="0.25">
      <c r="G232" s="30"/>
      <c r="U232" s="28"/>
      <c r="W232" s="28"/>
      <c r="AA232" s="28"/>
      <c r="AH232" s="28"/>
      <c r="AJ232" s="28"/>
      <c r="AL232" s="28"/>
      <c r="AN232" s="28"/>
    </row>
    <row r="233" spans="7:40" x14ac:dyDescent="0.25">
      <c r="G233" s="30"/>
      <c r="U233" s="28"/>
      <c r="W233" s="28"/>
      <c r="AA233" s="28"/>
      <c r="AH233" s="28"/>
      <c r="AJ233" s="28"/>
      <c r="AL233" s="28"/>
      <c r="AN233" s="28"/>
    </row>
    <row r="234" spans="7:40" x14ac:dyDescent="0.25">
      <c r="G234" s="30"/>
      <c r="U234" s="28"/>
      <c r="W234" s="28"/>
      <c r="AA234" s="28"/>
      <c r="AH234" s="28"/>
      <c r="AJ234" s="28"/>
      <c r="AL234" s="28"/>
      <c r="AN234" s="28"/>
    </row>
    <row r="235" spans="7:40" x14ac:dyDescent="0.25">
      <c r="G235" s="30"/>
      <c r="U235" s="28"/>
      <c r="W235" s="28"/>
      <c r="AA235" s="28"/>
      <c r="AH235" s="28"/>
      <c r="AJ235" s="28"/>
      <c r="AL235" s="28"/>
      <c r="AN235" s="28"/>
    </row>
    <row r="236" spans="7:40" x14ac:dyDescent="0.25">
      <c r="G236" s="30"/>
      <c r="U236" s="28"/>
      <c r="W236" s="28"/>
      <c r="AA236" s="28"/>
      <c r="AH236" s="28"/>
      <c r="AJ236" s="28"/>
      <c r="AL236" s="28"/>
      <c r="AN236" s="28"/>
    </row>
    <row r="237" spans="7:40" x14ac:dyDescent="0.25">
      <c r="G237" s="30"/>
      <c r="U237" s="28"/>
      <c r="W237" s="28"/>
      <c r="AA237" s="28"/>
      <c r="AH237" s="28"/>
      <c r="AJ237" s="28"/>
      <c r="AL237" s="28"/>
      <c r="AN237" s="28"/>
    </row>
    <row r="238" spans="7:40" x14ac:dyDescent="0.25">
      <c r="G238" s="30"/>
      <c r="U238" s="28"/>
      <c r="W238" s="28"/>
      <c r="AA238" s="28"/>
      <c r="AH238" s="28"/>
      <c r="AJ238" s="28"/>
      <c r="AL238" s="28"/>
      <c r="AN238" s="28"/>
    </row>
    <row r="239" spans="7:40" x14ac:dyDescent="0.25">
      <c r="G239" s="30"/>
      <c r="U239" s="28"/>
      <c r="W239" s="28"/>
      <c r="AA239" s="28"/>
      <c r="AH239" s="28"/>
      <c r="AJ239" s="28"/>
      <c r="AL239" s="28"/>
      <c r="AN239" s="28"/>
    </row>
    <row r="240" spans="7:40" x14ac:dyDescent="0.25">
      <c r="G240" s="30"/>
      <c r="U240" s="28"/>
      <c r="W240" s="28"/>
      <c r="AA240" s="28"/>
      <c r="AH240" s="28"/>
      <c r="AJ240" s="28"/>
      <c r="AL240" s="28"/>
      <c r="AN240" s="28"/>
    </row>
    <row r="241" spans="7:40" x14ac:dyDescent="0.25">
      <c r="G241" s="30"/>
      <c r="U241" s="28"/>
      <c r="W241" s="28"/>
      <c r="AA241" s="28"/>
      <c r="AH241" s="28"/>
      <c r="AJ241" s="28"/>
      <c r="AL241" s="28"/>
      <c r="AN241" s="28"/>
    </row>
    <row r="242" spans="7:40" x14ac:dyDescent="0.25">
      <c r="G242" s="30"/>
      <c r="U242" s="28"/>
      <c r="W242" s="28"/>
      <c r="AA242" s="28"/>
      <c r="AH242" s="28"/>
      <c r="AJ242" s="28"/>
      <c r="AL242" s="28"/>
      <c r="AN242" s="28"/>
    </row>
    <row r="243" spans="7:40" x14ac:dyDescent="0.25">
      <c r="G243" s="30"/>
      <c r="U243" s="28"/>
      <c r="W243" s="28"/>
      <c r="AA243" s="28"/>
      <c r="AH243" s="28"/>
      <c r="AJ243" s="28"/>
      <c r="AL243" s="28"/>
      <c r="AN243" s="28"/>
    </row>
    <row r="244" spans="7:40" x14ac:dyDescent="0.25">
      <c r="G244" s="30"/>
      <c r="U244" s="28"/>
      <c r="W244" s="28"/>
      <c r="AA244" s="28"/>
      <c r="AH244" s="28"/>
      <c r="AJ244" s="28"/>
      <c r="AL244" s="28"/>
      <c r="AN244" s="28"/>
    </row>
    <row r="245" spans="7:40" x14ac:dyDescent="0.25">
      <c r="G245" s="30"/>
      <c r="U245" s="28"/>
      <c r="W245" s="28"/>
      <c r="AA245" s="28"/>
      <c r="AH245" s="28"/>
      <c r="AJ245" s="28"/>
      <c r="AL245" s="28"/>
      <c r="AN245" s="28"/>
    </row>
    <row r="246" spans="7:40" x14ac:dyDescent="0.25">
      <c r="G246" s="30"/>
      <c r="U246" s="28"/>
      <c r="W246" s="28"/>
      <c r="AA246" s="28"/>
      <c r="AH246" s="28"/>
      <c r="AJ246" s="28"/>
      <c r="AL246" s="28"/>
      <c r="AN246" s="28"/>
    </row>
    <row r="247" spans="7:40" x14ac:dyDescent="0.25">
      <c r="G247" s="30"/>
      <c r="U247" s="28"/>
      <c r="W247" s="28"/>
      <c r="AA247" s="28"/>
      <c r="AH247" s="28"/>
      <c r="AJ247" s="28"/>
      <c r="AL247" s="28"/>
      <c r="AN247" s="28"/>
    </row>
    <row r="248" spans="7:40" x14ac:dyDescent="0.25">
      <c r="G248" s="30"/>
      <c r="U248" s="28"/>
      <c r="W248" s="28"/>
      <c r="AA248" s="28"/>
      <c r="AH248" s="28"/>
      <c r="AJ248" s="28"/>
      <c r="AL248" s="28"/>
      <c r="AN248" s="28"/>
    </row>
    <row r="249" spans="7:40" x14ac:dyDescent="0.25">
      <c r="G249" s="30"/>
      <c r="U249" s="28"/>
      <c r="W249" s="28"/>
      <c r="AA249" s="28"/>
      <c r="AH249" s="28"/>
      <c r="AJ249" s="28"/>
      <c r="AL249" s="28"/>
      <c r="AN249" s="28"/>
    </row>
    <row r="250" spans="7:40" x14ac:dyDescent="0.25">
      <c r="G250" s="30"/>
      <c r="U250" s="28"/>
      <c r="W250" s="28"/>
      <c r="AA250" s="28"/>
      <c r="AH250" s="28"/>
      <c r="AJ250" s="28"/>
      <c r="AL250" s="28"/>
      <c r="AN250" s="28"/>
    </row>
    <row r="251" spans="7:40" x14ac:dyDescent="0.25">
      <c r="G251" s="30"/>
      <c r="U251" s="28"/>
      <c r="W251" s="28"/>
      <c r="AA251" s="28"/>
      <c r="AH251" s="28"/>
      <c r="AJ251" s="28"/>
      <c r="AL251" s="28"/>
      <c r="AN251" s="28"/>
    </row>
    <row r="252" spans="7:40" x14ac:dyDescent="0.25">
      <c r="G252" s="30"/>
      <c r="U252" s="28"/>
      <c r="W252" s="28"/>
      <c r="AA252" s="28"/>
      <c r="AH252" s="28"/>
      <c r="AJ252" s="28"/>
      <c r="AL252" s="28"/>
      <c r="AN252" s="28"/>
    </row>
    <row r="253" spans="7:40" x14ac:dyDescent="0.25">
      <c r="G253" s="30"/>
      <c r="U253" s="28"/>
      <c r="W253" s="28"/>
      <c r="AA253" s="28"/>
      <c r="AH253" s="28"/>
      <c r="AJ253" s="28"/>
      <c r="AL253" s="28"/>
      <c r="AN253" s="28"/>
    </row>
    <row r="254" spans="7:40" x14ac:dyDescent="0.25">
      <c r="G254" s="30"/>
      <c r="U254" s="28"/>
      <c r="W254" s="28"/>
      <c r="AA254" s="28"/>
      <c r="AH254" s="28"/>
      <c r="AJ254" s="28"/>
      <c r="AL254" s="28"/>
      <c r="AN254" s="28"/>
    </row>
    <row r="255" spans="7:40" x14ac:dyDescent="0.25">
      <c r="G255" s="30"/>
      <c r="U255" s="28"/>
      <c r="W255" s="28"/>
      <c r="AA255" s="28"/>
      <c r="AH255" s="28"/>
      <c r="AJ255" s="28"/>
      <c r="AL255" s="28"/>
      <c r="AN255" s="28"/>
    </row>
    <row r="256" spans="7:40" x14ac:dyDescent="0.25">
      <c r="G256" s="30"/>
      <c r="U256" s="28"/>
      <c r="W256" s="28"/>
      <c r="AA256" s="28"/>
      <c r="AH256" s="28"/>
      <c r="AJ256" s="28"/>
      <c r="AL256" s="28"/>
      <c r="AN256" s="28"/>
    </row>
    <row r="257" spans="7:40" x14ac:dyDescent="0.25">
      <c r="G257" s="30"/>
      <c r="U257" s="28"/>
      <c r="W257" s="28"/>
      <c r="AA257" s="28"/>
      <c r="AH257" s="28"/>
      <c r="AJ257" s="28"/>
      <c r="AL257" s="28"/>
      <c r="AN257" s="28"/>
    </row>
    <row r="258" spans="7:40" x14ac:dyDescent="0.25">
      <c r="G258" s="30"/>
      <c r="U258" s="28"/>
      <c r="W258" s="28"/>
      <c r="AA258" s="28"/>
      <c r="AH258" s="28"/>
      <c r="AJ258" s="28"/>
      <c r="AL258" s="28"/>
      <c r="AN258" s="28"/>
    </row>
    <row r="259" spans="7:40" x14ac:dyDescent="0.25">
      <c r="G259" s="30"/>
      <c r="U259" s="28"/>
      <c r="W259" s="28"/>
      <c r="AA259" s="28"/>
      <c r="AH259" s="28"/>
      <c r="AJ259" s="28"/>
      <c r="AL259" s="28"/>
      <c r="AN259" s="28"/>
    </row>
    <row r="260" spans="7:40" x14ac:dyDescent="0.25">
      <c r="G260" s="30"/>
      <c r="U260" s="28"/>
      <c r="W260" s="28"/>
      <c r="AA260" s="28"/>
      <c r="AH260" s="28"/>
      <c r="AJ260" s="28"/>
      <c r="AL260" s="28"/>
      <c r="AN260" s="28"/>
    </row>
    <row r="261" spans="7:40" x14ac:dyDescent="0.25">
      <c r="G261" s="30"/>
      <c r="U261" s="28"/>
      <c r="W261" s="28"/>
      <c r="AA261" s="28"/>
      <c r="AH261" s="28"/>
      <c r="AJ261" s="28"/>
      <c r="AL261" s="28"/>
      <c r="AN261" s="28"/>
    </row>
    <row r="262" spans="7:40" x14ac:dyDescent="0.25">
      <c r="G262" s="30"/>
      <c r="U262" s="28"/>
      <c r="W262" s="28"/>
      <c r="AA262" s="28"/>
      <c r="AH262" s="28"/>
      <c r="AJ262" s="28"/>
      <c r="AL262" s="28"/>
      <c r="AN262" s="28"/>
    </row>
    <row r="263" spans="7:40" x14ac:dyDescent="0.25">
      <c r="G263" s="30"/>
      <c r="U263" s="28"/>
      <c r="W263" s="28"/>
      <c r="AA263" s="28"/>
      <c r="AH263" s="28"/>
      <c r="AJ263" s="28"/>
      <c r="AL263" s="28"/>
      <c r="AN263" s="28"/>
    </row>
    <row r="264" spans="7:40" x14ac:dyDescent="0.25">
      <c r="G264" s="30"/>
      <c r="U264" s="28"/>
      <c r="W264" s="28"/>
      <c r="AA264" s="28"/>
      <c r="AH264" s="28"/>
      <c r="AJ264" s="28"/>
      <c r="AL264" s="28"/>
      <c r="AN264" s="28"/>
    </row>
    <row r="265" spans="7:40" x14ac:dyDescent="0.25">
      <c r="G265" s="30"/>
      <c r="U265" s="28"/>
      <c r="W265" s="28"/>
      <c r="AA265" s="28"/>
      <c r="AH265" s="28"/>
      <c r="AJ265" s="28"/>
      <c r="AL265" s="28"/>
      <c r="AN265" s="28"/>
    </row>
    <row r="266" spans="7:40" x14ac:dyDescent="0.25">
      <c r="G266" s="30"/>
      <c r="U266" s="28"/>
      <c r="W266" s="28"/>
      <c r="AA266" s="28"/>
      <c r="AH266" s="28"/>
      <c r="AJ266" s="28"/>
      <c r="AL266" s="28"/>
      <c r="AN266" s="28"/>
    </row>
    <row r="267" spans="7:40" x14ac:dyDescent="0.25">
      <c r="G267" s="30"/>
      <c r="U267" s="28"/>
      <c r="W267" s="28"/>
      <c r="AA267" s="28"/>
      <c r="AH267" s="28"/>
      <c r="AJ267" s="28"/>
      <c r="AL267" s="28"/>
      <c r="AN267" s="28"/>
    </row>
    <row r="268" spans="7:40" x14ac:dyDescent="0.25">
      <c r="G268" s="30"/>
      <c r="U268" s="28"/>
      <c r="W268" s="28"/>
      <c r="AA268" s="28"/>
      <c r="AH268" s="28"/>
      <c r="AJ268" s="28"/>
      <c r="AL268" s="28"/>
      <c r="AN268" s="28"/>
    </row>
    <row r="269" spans="7:40" x14ac:dyDescent="0.25">
      <c r="G269" s="30"/>
      <c r="U269" s="28"/>
      <c r="W269" s="28"/>
      <c r="AA269" s="28"/>
      <c r="AH269" s="28"/>
      <c r="AJ269" s="28"/>
      <c r="AL269" s="28"/>
      <c r="AN269" s="28"/>
    </row>
    <row r="270" spans="7:40" x14ac:dyDescent="0.25">
      <c r="G270" s="30"/>
      <c r="U270" s="28"/>
      <c r="W270" s="28"/>
      <c r="AA270" s="28"/>
      <c r="AH270" s="28"/>
      <c r="AJ270" s="28"/>
      <c r="AL270" s="28"/>
      <c r="AN270" s="28"/>
    </row>
    <row r="271" spans="7:40" x14ac:dyDescent="0.25">
      <c r="G271" s="30"/>
      <c r="U271" s="28"/>
      <c r="W271" s="28"/>
      <c r="AA271" s="28"/>
      <c r="AH271" s="28"/>
      <c r="AJ271" s="28"/>
      <c r="AL271" s="28"/>
      <c r="AN271" s="28"/>
    </row>
    <row r="272" spans="7:40" x14ac:dyDescent="0.25">
      <c r="G272" s="30"/>
      <c r="U272" s="28"/>
      <c r="W272" s="28"/>
      <c r="AA272" s="28"/>
      <c r="AH272" s="28"/>
      <c r="AJ272" s="28"/>
      <c r="AL272" s="28"/>
      <c r="AN272" s="28"/>
    </row>
    <row r="273" spans="7:40" x14ac:dyDescent="0.25">
      <c r="G273" s="30"/>
      <c r="U273" s="28"/>
      <c r="W273" s="28"/>
      <c r="AA273" s="28"/>
      <c r="AH273" s="28"/>
      <c r="AJ273" s="28"/>
      <c r="AL273" s="28"/>
      <c r="AN273" s="28"/>
    </row>
    <row r="274" spans="7:40" x14ac:dyDescent="0.25">
      <c r="G274" s="30"/>
      <c r="U274" s="28"/>
      <c r="W274" s="28"/>
      <c r="AA274" s="28"/>
      <c r="AH274" s="28"/>
      <c r="AJ274" s="28"/>
      <c r="AL274" s="28"/>
      <c r="AN274" s="28"/>
    </row>
    <row r="275" spans="7:40" x14ac:dyDescent="0.25">
      <c r="G275" s="30"/>
      <c r="U275" s="28"/>
      <c r="W275" s="28"/>
      <c r="AA275" s="28"/>
      <c r="AH275" s="28"/>
      <c r="AJ275" s="28"/>
      <c r="AL275" s="28"/>
      <c r="AN275" s="28"/>
    </row>
    <row r="276" spans="7:40" x14ac:dyDescent="0.25">
      <c r="G276" s="30"/>
      <c r="U276" s="28"/>
      <c r="W276" s="28"/>
      <c r="AA276" s="28"/>
      <c r="AH276" s="28"/>
      <c r="AJ276" s="28"/>
      <c r="AL276" s="28"/>
      <c r="AN276" s="28"/>
    </row>
    <row r="277" spans="7:40" x14ac:dyDescent="0.25">
      <c r="G277" s="30"/>
      <c r="U277" s="28"/>
      <c r="W277" s="28"/>
      <c r="AA277" s="28"/>
      <c r="AH277" s="28"/>
      <c r="AJ277" s="28"/>
      <c r="AL277" s="28"/>
      <c r="AN277" s="28"/>
    </row>
    <row r="278" spans="7:40" x14ac:dyDescent="0.25">
      <c r="G278" s="30"/>
      <c r="U278" s="28"/>
      <c r="W278" s="28"/>
      <c r="AA278" s="28"/>
      <c r="AH278" s="28"/>
      <c r="AJ278" s="28"/>
      <c r="AL278" s="28"/>
      <c r="AN278" s="28"/>
    </row>
    <row r="279" spans="7:40" x14ac:dyDescent="0.25">
      <c r="G279" s="30"/>
      <c r="U279" s="28"/>
      <c r="W279" s="28"/>
      <c r="AA279" s="28"/>
      <c r="AH279" s="28"/>
      <c r="AJ279" s="28"/>
      <c r="AL279" s="28"/>
      <c r="AN279" s="28"/>
    </row>
    <row r="280" spans="7:40" x14ac:dyDescent="0.25">
      <c r="G280" s="30"/>
      <c r="U280" s="28"/>
      <c r="W280" s="28"/>
      <c r="AA280" s="28"/>
      <c r="AH280" s="28"/>
      <c r="AJ280" s="28"/>
      <c r="AL280" s="28"/>
      <c r="AN280" s="28"/>
    </row>
    <row r="281" spans="7:40" x14ac:dyDescent="0.25">
      <c r="G281" s="30"/>
      <c r="U281" s="28"/>
      <c r="W281" s="28"/>
      <c r="AA281" s="28"/>
      <c r="AH281" s="28"/>
      <c r="AJ281" s="28"/>
      <c r="AL281" s="28"/>
      <c r="AN281" s="28"/>
    </row>
    <row r="282" spans="7:40" x14ac:dyDescent="0.25">
      <c r="G282" s="30"/>
      <c r="U282" s="28"/>
      <c r="W282" s="28"/>
      <c r="AA282" s="28"/>
      <c r="AH282" s="28"/>
      <c r="AJ282" s="28"/>
      <c r="AL282" s="28"/>
      <c r="AN282" s="28"/>
    </row>
    <row r="283" spans="7:40" x14ac:dyDescent="0.25">
      <c r="G283" s="30"/>
      <c r="U283" s="28"/>
      <c r="W283" s="28"/>
      <c r="AA283" s="28"/>
      <c r="AH283" s="28"/>
      <c r="AJ283" s="28"/>
      <c r="AL283" s="28"/>
      <c r="AN283" s="28"/>
    </row>
    <row r="284" spans="7:40" x14ac:dyDescent="0.25">
      <c r="G284" s="30"/>
      <c r="U284" s="28"/>
      <c r="W284" s="28"/>
      <c r="AA284" s="28"/>
      <c r="AH284" s="28"/>
      <c r="AJ284" s="28"/>
      <c r="AL284" s="28"/>
      <c r="AN284" s="28"/>
    </row>
    <row r="285" spans="7:40" x14ac:dyDescent="0.25">
      <c r="G285" s="30"/>
      <c r="U285" s="28"/>
      <c r="W285" s="28"/>
      <c r="AA285" s="28"/>
      <c r="AH285" s="28"/>
      <c r="AJ285" s="28"/>
      <c r="AL285" s="28"/>
      <c r="AN285" s="28"/>
    </row>
    <row r="286" spans="7:40" x14ac:dyDescent="0.25">
      <c r="G286" s="30"/>
      <c r="U286" s="28"/>
      <c r="W286" s="28"/>
      <c r="AA286" s="28"/>
      <c r="AH286" s="28"/>
      <c r="AJ286" s="28"/>
      <c r="AL286" s="28"/>
      <c r="AN286" s="28"/>
    </row>
    <row r="287" spans="7:40" x14ac:dyDescent="0.25">
      <c r="G287" s="30"/>
      <c r="U287" s="28"/>
      <c r="W287" s="28"/>
      <c r="AA287" s="28"/>
      <c r="AH287" s="28"/>
      <c r="AJ287" s="28"/>
      <c r="AL287" s="28"/>
      <c r="AN287" s="28"/>
    </row>
    <row r="288" spans="7:40" x14ac:dyDescent="0.25">
      <c r="G288" s="30"/>
      <c r="U288" s="28"/>
      <c r="W288" s="28"/>
      <c r="AA288" s="28"/>
      <c r="AH288" s="28"/>
      <c r="AJ288" s="28"/>
      <c r="AL288" s="28"/>
      <c r="AN288" s="28"/>
    </row>
    <row r="289" spans="7:40" x14ac:dyDescent="0.25">
      <c r="G289" s="30"/>
      <c r="U289" s="28"/>
      <c r="W289" s="28"/>
      <c r="AA289" s="28"/>
      <c r="AH289" s="28"/>
      <c r="AJ289" s="28"/>
      <c r="AL289" s="28"/>
      <c r="AN289" s="28"/>
    </row>
    <row r="290" spans="7:40" x14ac:dyDescent="0.25">
      <c r="G290" s="30"/>
      <c r="U290" s="28"/>
      <c r="W290" s="28"/>
      <c r="AA290" s="28"/>
      <c r="AH290" s="28"/>
      <c r="AJ290" s="28"/>
      <c r="AL290" s="28"/>
      <c r="AN290" s="28"/>
    </row>
    <row r="291" spans="7:40" x14ac:dyDescent="0.25">
      <c r="G291" s="30"/>
      <c r="U291" s="28"/>
      <c r="W291" s="28"/>
      <c r="AA291" s="28"/>
      <c r="AH291" s="28"/>
      <c r="AJ291" s="28"/>
      <c r="AL291" s="28"/>
      <c r="AN291" s="28"/>
    </row>
    <row r="292" spans="7:40" x14ac:dyDescent="0.25">
      <c r="G292" s="30"/>
      <c r="U292" s="28"/>
      <c r="W292" s="28"/>
      <c r="AA292" s="28"/>
      <c r="AH292" s="28"/>
      <c r="AJ292" s="28"/>
      <c r="AL292" s="28"/>
      <c r="AN292" s="28"/>
    </row>
    <row r="293" spans="7:40" x14ac:dyDescent="0.25">
      <c r="G293" s="30"/>
      <c r="U293" s="28"/>
      <c r="W293" s="28"/>
      <c r="AA293" s="28"/>
      <c r="AH293" s="28"/>
      <c r="AJ293" s="28"/>
      <c r="AL293" s="28"/>
      <c r="AN293" s="28"/>
    </row>
    <row r="294" spans="7:40" x14ac:dyDescent="0.25">
      <c r="G294" s="30"/>
      <c r="U294" s="28"/>
      <c r="W294" s="28"/>
      <c r="AA294" s="28"/>
      <c r="AH294" s="28"/>
      <c r="AJ294" s="28"/>
      <c r="AL294" s="28"/>
      <c r="AN294" s="28"/>
    </row>
    <row r="295" spans="7:40" x14ac:dyDescent="0.25">
      <c r="G295" s="30"/>
      <c r="U295" s="28"/>
      <c r="W295" s="28"/>
      <c r="AA295" s="28"/>
      <c r="AH295" s="28"/>
      <c r="AJ295" s="28"/>
      <c r="AL295" s="28"/>
      <c r="AN295" s="28"/>
    </row>
    <row r="296" spans="7:40" x14ac:dyDescent="0.25">
      <c r="G296" s="30"/>
      <c r="U296" s="28"/>
      <c r="W296" s="28"/>
      <c r="AA296" s="28"/>
      <c r="AH296" s="28"/>
      <c r="AJ296" s="28"/>
      <c r="AL296" s="28"/>
      <c r="AN296" s="28"/>
    </row>
    <row r="297" spans="7:40" x14ac:dyDescent="0.25">
      <c r="G297" s="30"/>
      <c r="U297" s="28"/>
      <c r="W297" s="28"/>
      <c r="AA297" s="28"/>
      <c r="AH297" s="28"/>
      <c r="AJ297" s="28"/>
      <c r="AL297" s="28"/>
      <c r="AN297" s="28"/>
    </row>
    <row r="298" spans="7:40" x14ac:dyDescent="0.25">
      <c r="G298" s="30"/>
      <c r="U298" s="28"/>
      <c r="W298" s="28"/>
      <c r="AA298" s="28"/>
      <c r="AH298" s="28"/>
      <c r="AJ298" s="28"/>
      <c r="AL298" s="28"/>
      <c r="AN298" s="28"/>
    </row>
    <row r="299" spans="7:40" x14ac:dyDescent="0.25">
      <c r="G299" s="30"/>
      <c r="U299" s="28"/>
      <c r="W299" s="28"/>
      <c r="AA299" s="28"/>
      <c r="AH299" s="28"/>
      <c r="AJ299" s="28"/>
      <c r="AL299" s="28"/>
      <c r="AN299" s="28"/>
    </row>
    <row r="300" spans="7:40" x14ac:dyDescent="0.25">
      <c r="G300" s="30"/>
      <c r="U300" s="28"/>
      <c r="W300" s="28"/>
      <c r="AA300" s="28"/>
      <c r="AH300" s="28"/>
      <c r="AJ300" s="28"/>
      <c r="AL300" s="28"/>
      <c r="AN300" s="28"/>
    </row>
    <row r="301" spans="7:40" x14ac:dyDescent="0.25">
      <c r="G301" s="30"/>
      <c r="U301" s="28"/>
      <c r="W301" s="28"/>
      <c r="AA301" s="28"/>
      <c r="AH301" s="28"/>
      <c r="AJ301" s="28"/>
      <c r="AL301" s="28"/>
      <c r="AN301" s="28"/>
    </row>
    <row r="302" spans="7:40" x14ac:dyDescent="0.25">
      <c r="G302" s="30"/>
      <c r="U302" s="28"/>
      <c r="W302" s="28"/>
      <c r="AA302" s="28"/>
      <c r="AH302" s="28"/>
      <c r="AJ302" s="28"/>
      <c r="AL302" s="28"/>
      <c r="AN302" s="28"/>
    </row>
    <row r="303" spans="7:40" x14ac:dyDescent="0.25">
      <c r="G303" s="30"/>
      <c r="U303" s="28"/>
      <c r="W303" s="28"/>
      <c r="AA303" s="28"/>
      <c r="AH303" s="28"/>
      <c r="AJ303" s="28"/>
      <c r="AL303" s="28"/>
      <c r="AN303" s="28"/>
    </row>
    <row r="304" spans="7:40" x14ac:dyDescent="0.25">
      <c r="G304" s="30"/>
      <c r="U304" s="28"/>
      <c r="W304" s="28"/>
      <c r="AA304" s="28"/>
      <c r="AH304" s="28"/>
      <c r="AJ304" s="28"/>
      <c r="AL304" s="28"/>
      <c r="AN304" s="28"/>
    </row>
    <row r="305" spans="7:40" x14ac:dyDescent="0.25">
      <c r="G305" s="30"/>
      <c r="U305" s="28"/>
      <c r="W305" s="28"/>
      <c r="AA305" s="28"/>
      <c r="AH305" s="28"/>
      <c r="AJ305" s="28"/>
      <c r="AL305" s="28"/>
      <c r="AN305" s="28"/>
    </row>
    <row r="306" spans="7:40" x14ac:dyDescent="0.25">
      <c r="G306" s="30"/>
      <c r="U306" s="28"/>
      <c r="W306" s="28"/>
      <c r="AA306" s="28"/>
      <c r="AH306" s="28"/>
      <c r="AJ306" s="28"/>
      <c r="AL306" s="28"/>
      <c r="AN306" s="28"/>
    </row>
    <row r="307" spans="7:40" x14ac:dyDescent="0.25">
      <c r="G307" s="30"/>
      <c r="U307" s="28"/>
      <c r="W307" s="28"/>
      <c r="AA307" s="28"/>
      <c r="AH307" s="28"/>
      <c r="AJ307" s="28"/>
      <c r="AL307" s="28"/>
      <c r="AN307" s="28"/>
    </row>
    <row r="308" spans="7:40" x14ac:dyDescent="0.25">
      <c r="G308" s="30"/>
      <c r="U308" s="28"/>
      <c r="W308" s="28"/>
      <c r="AA308" s="28"/>
      <c r="AH308" s="28"/>
      <c r="AJ308" s="28"/>
      <c r="AL308" s="28"/>
      <c r="AN308" s="28"/>
    </row>
    <row r="309" spans="7:40" x14ac:dyDescent="0.25">
      <c r="G309" s="30"/>
      <c r="U309" s="28"/>
      <c r="W309" s="28"/>
      <c r="AA309" s="28"/>
      <c r="AH309" s="28"/>
      <c r="AJ309" s="28"/>
      <c r="AL309" s="28"/>
      <c r="AN309" s="28"/>
    </row>
    <row r="310" spans="7:40" x14ac:dyDescent="0.25">
      <c r="G310" s="30"/>
      <c r="U310" s="28"/>
      <c r="W310" s="28"/>
      <c r="AA310" s="28"/>
      <c r="AH310" s="28"/>
      <c r="AJ310" s="28"/>
      <c r="AL310" s="28"/>
      <c r="AN310" s="28"/>
    </row>
    <row r="311" spans="7:40" x14ac:dyDescent="0.25">
      <c r="G311" s="30"/>
      <c r="U311" s="28"/>
      <c r="W311" s="28"/>
      <c r="AA311" s="28"/>
      <c r="AH311" s="28"/>
      <c r="AJ311" s="28"/>
      <c r="AL311" s="28"/>
      <c r="AN311" s="28"/>
    </row>
    <row r="312" spans="7:40" x14ac:dyDescent="0.25">
      <c r="G312" s="30"/>
      <c r="U312" s="28"/>
      <c r="W312" s="28"/>
      <c r="AA312" s="28"/>
      <c r="AH312" s="28"/>
      <c r="AJ312" s="28"/>
      <c r="AL312" s="28"/>
      <c r="AN312" s="28"/>
    </row>
    <row r="313" spans="7:40" x14ac:dyDescent="0.25">
      <c r="G313" s="30"/>
      <c r="U313" s="28"/>
      <c r="W313" s="28"/>
      <c r="AA313" s="28"/>
      <c r="AH313" s="28"/>
      <c r="AJ313" s="28"/>
      <c r="AL313" s="28"/>
      <c r="AN313" s="28"/>
    </row>
    <row r="314" spans="7:40" x14ac:dyDescent="0.25">
      <c r="G314" s="30"/>
      <c r="U314" s="28"/>
      <c r="W314" s="28"/>
      <c r="AA314" s="28"/>
      <c r="AH314" s="28"/>
      <c r="AJ314" s="28"/>
      <c r="AL314" s="28"/>
      <c r="AN314" s="28"/>
    </row>
    <row r="315" spans="7:40" x14ac:dyDescent="0.25">
      <c r="G315" s="30"/>
      <c r="U315" s="28"/>
      <c r="W315" s="28"/>
      <c r="AA315" s="28"/>
      <c r="AH315" s="28"/>
      <c r="AJ315" s="28"/>
      <c r="AL315" s="28"/>
      <c r="AN315" s="28"/>
    </row>
    <row r="316" spans="7:40" x14ac:dyDescent="0.25">
      <c r="G316" s="30"/>
      <c r="U316" s="28"/>
      <c r="W316" s="28"/>
      <c r="AA316" s="28"/>
      <c r="AH316" s="28"/>
      <c r="AJ316" s="28"/>
      <c r="AL316" s="28"/>
      <c r="AN316" s="28"/>
    </row>
    <row r="317" spans="7:40" x14ac:dyDescent="0.25">
      <c r="G317" s="30"/>
      <c r="U317" s="28"/>
      <c r="W317" s="28"/>
      <c r="AA317" s="28"/>
      <c r="AH317" s="28"/>
      <c r="AJ317" s="28"/>
      <c r="AL317" s="28"/>
      <c r="AN317" s="28"/>
    </row>
    <row r="318" spans="7:40" x14ac:dyDescent="0.25">
      <c r="G318" s="30"/>
      <c r="U318" s="28"/>
      <c r="W318" s="28"/>
      <c r="AA318" s="28"/>
      <c r="AH318" s="28"/>
      <c r="AJ318" s="28"/>
      <c r="AL318" s="28"/>
      <c r="AN318" s="28"/>
    </row>
    <row r="319" spans="7:40" x14ac:dyDescent="0.25">
      <c r="G319" s="30"/>
      <c r="U319" s="28"/>
      <c r="W319" s="28"/>
      <c r="AA319" s="28"/>
      <c r="AH319" s="28"/>
      <c r="AJ319" s="28"/>
      <c r="AL319" s="28"/>
      <c r="AN319" s="28"/>
    </row>
    <row r="320" spans="7:40" x14ac:dyDescent="0.25">
      <c r="G320" s="30"/>
      <c r="U320" s="28"/>
      <c r="W320" s="28"/>
      <c r="AA320" s="28"/>
      <c r="AH320" s="28"/>
      <c r="AJ320" s="28"/>
      <c r="AL320" s="28"/>
      <c r="AN320" s="28"/>
    </row>
    <row r="321" spans="7:40" x14ac:dyDescent="0.25">
      <c r="G321" s="30"/>
      <c r="U321" s="28"/>
      <c r="W321" s="28"/>
      <c r="AA321" s="28"/>
      <c r="AH321" s="28"/>
      <c r="AJ321" s="28"/>
      <c r="AL321" s="28"/>
      <c r="AN321" s="28"/>
    </row>
    <row r="322" spans="7:40" x14ac:dyDescent="0.25">
      <c r="G322" s="30"/>
      <c r="U322" s="28"/>
      <c r="W322" s="28"/>
      <c r="AA322" s="28"/>
      <c r="AH322" s="28"/>
      <c r="AJ322" s="28"/>
      <c r="AL322" s="28"/>
      <c r="AN322" s="28"/>
    </row>
    <row r="323" spans="7:40" x14ac:dyDescent="0.25">
      <c r="G323" s="30"/>
      <c r="U323" s="28"/>
      <c r="W323" s="28"/>
      <c r="AA323" s="28"/>
      <c r="AH323" s="28"/>
      <c r="AJ323" s="28"/>
      <c r="AL323" s="28"/>
      <c r="AN323" s="28"/>
    </row>
    <row r="324" spans="7:40" x14ac:dyDescent="0.25">
      <c r="G324" s="30"/>
      <c r="U324" s="28"/>
      <c r="W324" s="28"/>
      <c r="AA324" s="28"/>
      <c r="AH324" s="28"/>
      <c r="AJ324" s="28"/>
      <c r="AL324" s="28"/>
      <c r="AN324" s="28"/>
    </row>
    <row r="325" spans="7:40" x14ac:dyDescent="0.25">
      <c r="G325" s="30"/>
      <c r="U325" s="28"/>
      <c r="W325" s="28"/>
      <c r="AA325" s="28"/>
      <c r="AH325" s="28"/>
      <c r="AJ325" s="28"/>
      <c r="AL325" s="28"/>
      <c r="AN325" s="28"/>
    </row>
    <row r="326" spans="7:40" x14ac:dyDescent="0.25">
      <c r="G326" s="30"/>
      <c r="U326" s="28"/>
      <c r="W326" s="28"/>
      <c r="AA326" s="28"/>
      <c r="AH326" s="28"/>
      <c r="AJ326" s="28"/>
      <c r="AL326" s="28"/>
      <c r="AN326" s="28"/>
    </row>
    <row r="327" spans="7:40" x14ac:dyDescent="0.25">
      <c r="G327" s="30"/>
      <c r="U327" s="28"/>
      <c r="W327" s="28"/>
      <c r="AA327" s="28"/>
      <c r="AH327" s="28"/>
      <c r="AJ327" s="28"/>
      <c r="AL327" s="28"/>
      <c r="AN327" s="28"/>
    </row>
    <row r="328" spans="7:40" x14ac:dyDescent="0.25">
      <c r="G328" s="30"/>
      <c r="U328" s="28"/>
      <c r="W328" s="28"/>
      <c r="AA328" s="28"/>
      <c r="AH328" s="28"/>
      <c r="AJ328" s="28"/>
      <c r="AL328" s="28"/>
      <c r="AN328" s="28"/>
    </row>
    <row r="329" spans="7:40" x14ac:dyDescent="0.25">
      <c r="G329" s="30"/>
      <c r="U329" s="28"/>
      <c r="W329" s="28"/>
      <c r="AA329" s="28"/>
      <c r="AH329" s="28"/>
      <c r="AJ329" s="28"/>
      <c r="AL329" s="28"/>
      <c r="AN329" s="28"/>
    </row>
    <row r="330" spans="7:40" x14ac:dyDescent="0.25">
      <c r="G330" s="30"/>
      <c r="U330" s="28"/>
      <c r="W330" s="28"/>
      <c r="AA330" s="28"/>
      <c r="AH330" s="28"/>
      <c r="AJ330" s="28"/>
      <c r="AL330" s="28"/>
      <c r="AN330" s="28"/>
    </row>
    <row r="331" spans="7:40" x14ac:dyDescent="0.25">
      <c r="G331" s="30"/>
      <c r="U331" s="28"/>
      <c r="W331" s="28"/>
      <c r="AA331" s="28"/>
      <c r="AH331" s="28"/>
      <c r="AJ331" s="28"/>
      <c r="AL331" s="28"/>
      <c r="AN331" s="28"/>
    </row>
    <row r="332" spans="7:40" x14ac:dyDescent="0.25">
      <c r="G332" s="30"/>
      <c r="U332" s="28"/>
      <c r="W332" s="28"/>
      <c r="AA332" s="28"/>
      <c r="AH332" s="28"/>
      <c r="AJ332" s="28"/>
      <c r="AL332" s="28"/>
      <c r="AN332" s="28"/>
    </row>
    <row r="333" spans="7:40" x14ac:dyDescent="0.25">
      <c r="G333" s="30"/>
      <c r="U333" s="28"/>
      <c r="W333" s="28"/>
      <c r="AA333" s="28"/>
      <c r="AH333" s="28"/>
      <c r="AJ333" s="28"/>
      <c r="AL333" s="28"/>
      <c r="AN333" s="28"/>
    </row>
    <row r="334" spans="7:40" x14ac:dyDescent="0.25">
      <c r="G334" s="30"/>
      <c r="U334" s="28"/>
      <c r="W334" s="28"/>
      <c r="AA334" s="28"/>
      <c r="AH334" s="28"/>
      <c r="AJ334" s="28"/>
      <c r="AL334" s="28"/>
      <c r="AN334" s="28"/>
    </row>
    <row r="335" spans="7:40" x14ac:dyDescent="0.25">
      <c r="G335" s="30"/>
      <c r="U335" s="28"/>
      <c r="W335" s="28"/>
      <c r="AA335" s="28"/>
      <c r="AH335" s="28"/>
      <c r="AJ335" s="28"/>
      <c r="AL335" s="28"/>
      <c r="AN335" s="28"/>
    </row>
    <row r="336" spans="7:40" x14ac:dyDescent="0.25">
      <c r="G336" s="30"/>
      <c r="U336" s="28"/>
      <c r="W336" s="28"/>
      <c r="AA336" s="28"/>
      <c r="AH336" s="28"/>
      <c r="AJ336" s="28"/>
      <c r="AL336" s="28"/>
      <c r="AN336" s="28"/>
    </row>
    <row r="337" spans="7:40" x14ac:dyDescent="0.25">
      <c r="G337" s="30"/>
      <c r="U337" s="28"/>
      <c r="W337" s="28"/>
      <c r="AA337" s="28"/>
      <c r="AH337" s="28"/>
      <c r="AJ337" s="28"/>
      <c r="AL337" s="28"/>
      <c r="AN337" s="28"/>
    </row>
    <row r="338" spans="7:40" x14ac:dyDescent="0.25">
      <c r="G338" s="30"/>
      <c r="U338" s="28"/>
      <c r="W338" s="28"/>
      <c r="AA338" s="28"/>
      <c r="AH338" s="28"/>
      <c r="AJ338" s="28"/>
      <c r="AL338" s="28"/>
      <c r="AN338" s="28"/>
    </row>
    <row r="339" spans="7:40" x14ac:dyDescent="0.25">
      <c r="G339" s="30"/>
      <c r="U339" s="28"/>
      <c r="W339" s="28"/>
      <c r="AA339" s="28"/>
      <c r="AH339" s="28"/>
      <c r="AJ339" s="28"/>
      <c r="AL339" s="28"/>
      <c r="AN339" s="28"/>
    </row>
    <row r="340" spans="7:40" x14ac:dyDescent="0.25">
      <c r="G340" s="30"/>
      <c r="U340" s="28"/>
      <c r="W340" s="28"/>
      <c r="AA340" s="28"/>
      <c r="AH340" s="28"/>
      <c r="AJ340" s="28"/>
      <c r="AL340" s="28"/>
      <c r="AN340" s="28"/>
    </row>
    <row r="341" spans="7:40" x14ac:dyDescent="0.25">
      <c r="G341" s="30"/>
      <c r="U341" s="28"/>
      <c r="W341" s="28"/>
      <c r="AA341" s="28"/>
      <c r="AH341" s="28"/>
      <c r="AJ341" s="28"/>
      <c r="AL341" s="28"/>
      <c r="AN341" s="28"/>
    </row>
    <row r="342" spans="7:40" x14ac:dyDescent="0.25">
      <c r="G342" s="30"/>
      <c r="U342" s="28"/>
      <c r="W342" s="28"/>
      <c r="AA342" s="28"/>
      <c r="AH342" s="28"/>
      <c r="AJ342" s="28"/>
      <c r="AL342" s="28"/>
      <c r="AN342" s="28"/>
    </row>
    <row r="343" spans="7:40" x14ac:dyDescent="0.25">
      <c r="G343" s="30"/>
      <c r="U343" s="28"/>
      <c r="W343" s="28"/>
      <c r="AA343" s="28"/>
      <c r="AH343" s="28"/>
      <c r="AJ343" s="28"/>
      <c r="AL343" s="28"/>
      <c r="AN343" s="28"/>
    </row>
    <row r="344" spans="7:40" x14ac:dyDescent="0.25">
      <c r="G344" s="30"/>
      <c r="U344" s="28"/>
      <c r="W344" s="28"/>
      <c r="AA344" s="28"/>
      <c r="AH344" s="28"/>
      <c r="AJ344" s="28"/>
      <c r="AL344" s="28"/>
      <c r="AN344" s="28"/>
    </row>
    <row r="345" spans="7:40" x14ac:dyDescent="0.25">
      <c r="G345" s="30"/>
      <c r="U345" s="28"/>
      <c r="W345" s="28"/>
      <c r="AA345" s="28"/>
      <c r="AH345" s="28"/>
      <c r="AJ345" s="28"/>
      <c r="AL345" s="28"/>
      <c r="AN345" s="28"/>
    </row>
    <row r="346" spans="7:40" x14ac:dyDescent="0.25">
      <c r="G346" s="30"/>
      <c r="U346" s="28"/>
      <c r="W346" s="28"/>
      <c r="AA346" s="28"/>
      <c r="AH346" s="28"/>
      <c r="AJ346" s="28"/>
      <c r="AL346" s="28"/>
      <c r="AN346" s="28"/>
    </row>
    <row r="347" spans="7:40" x14ac:dyDescent="0.25">
      <c r="G347" s="30"/>
      <c r="U347" s="28"/>
      <c r="W347" s="28"/>
      <c r="AA347" s="28"/>
      <c r="AH347" s="28"/>
      <c r="AJ347" s="28"/>
      <c r="AL347" s="28"/>
      <c r="AN347" s="28"/>
    </row>
    <row r="348" spans="7:40" x14ac:dyDescent="0.25">
      <c r="G348" s="30"/>
      <c r="U348" s="28"/>
      <c r="W348" s="28"/>
      <c r="AA348" s="28"/>
      <c r="AH348" s="28"/>
      <c r="AJ348" s="28"/>
      <c r="AL348" s="28"/>
      <c r="AN348" s="28"/>
    </row>
    <row r="349" spans="7:40" x14ac:dyDescent="0.25">
      <c r="G349" s="30"/>
      <c r="U349" s="28"/>
      <c r="W349" s="28"/>
      <c r="AA349" s="28"/>
      <c r="AH349" s="28"/>
      <c r="AJ349" s="28"/>
      <c r="AL349" s="28"/>
      <c r="AN349" s="28"/>
    </row>
    <row r="350" spans="7:40" x14ac:dyDescent="0.25">
      <c r="G350" s="30"/>
      <c r="U350" s="28"/>
      <c r="W350" s="28"/>
      <c r="AA350" s="28"/>
      <c r="AH350" s="28"/>
      <c r="AJ350" s="28"/>
      <c r="AL350" s="28"/>
      <c r="AN350" s="28"/>
    </row>
    <row r="351" spans="7:40" x14ac:dyDescent="0.25">
      <c r="G351" s="30"/>
      <c r="U351" s="28"/>
      <c r="W351" s="28"/>
      <c r="AA351" s="28"/>
      <c r="AH351" s="28"/>
      <c r="AJ351" s="28"/>
      <c r="AL351" s="28"/>
      <c r="AN351" s="28"/>
    </row>
    <row r="352" spans="7:40" x14ac:dyDescent="0.25">
      <c r="G352" s="30"/>
      <c r="U352" s="28"/>
      <c r="W352" s="28"/>
      <c r="AA352" s="28"/>
      <c r="AH352" s="28"/>
      <c r="AJ352" s="28"/>
      <c r="AL352" s="28"/>
      <c r="AN352" s="28"/>
    </row>
    <row r="353" spans="7:40" x14ac:dyDescent="0.25">
      <c r="G353" s="30"/>
      <c r="U353" s="28"/>
      <c r="W353" s="28"/>
      <c r="AA353" s="28"/>
      <c r="AH353" s="28"/>
      <c r="AJ353" s="28"/>
      <c r="AL353" s="28"/>
      <c r="AN353" s="28"/>
    </row>
    <row r="354" spans="7:40" x14ac:dyDescent="0.25">
      <c r="G354" s="30"/>
      <c r="U354" s="28"/>
      <c r="W354" s="28"/>
      <c r="AA354" s="28"/>
      <c r="AH354" s="28"/>
      <c r="AJ354" s="28"/>
      <c r="AL354" s="28"/>
      <c r="AN354" s="28"/>
    </row>
    <row r="355" spans="7:40" x14ac:dyDescent="0.25">
      <c r="G355" s="30"/>
      <c r="U355" s="28"/>
      <c r="W355" s="28"/>
      <c r="AA355" s="28"/>
      <c r="AH355" s="28"/>
      <c r="AJ355" s="28"/>
      <c r="AL355" s="28"/>
      <c r="AN355" s="28"/>
    </row>
    <row r="356" spans="7:40" x14ac:dyDescent="0.25">
      <c r="G356" s="30"/>
      <c r="U356" s="28"/>
      <c r="W356" s="28"/>
      <c r="AA356" s="28"/>
      <c r="AH356" s="28"/>
      <c r="AJ356" s="28"/>
      <c r="AL356" s="28"/>
      <c r="AN356" s="28"/>
    </row>
    <row r="357" spans="7:40" x14ac:dyDescent="0.25">
      <c r="G357" s="30"/>
      <c r="U357" s="28"/>
      <c r="W357" s="28"/>
      <c r="AA357" s="28"/>
      <c r="AH357" s="28"/>
      <c r="AJ357" s="28"/>
      <c r="AL357" s="28"/>
      <c r="AN357" s="28"/>
    </row>
    <row r="358" spans="7:40" x14ac:dyDescent="0.25">
      <c r="G358" s="30"/>
      <c r="U358" s="28"/>
      <c r="W358" s="28"/>
      <c r="AA358" s="28"/>
      <c r="AH358" s="28"/>
      <c r="AJ358" s="28"/>
      <c r="AL358" s="28"/>
      <c r="AN358" s="28"/>
    </row>
    <row r="359" spans="7:40" x14ac:dyDescent="0.25">
      <c r="G359" s="30"/>
      <c r="U359" s="28"/>
      <c r="W359" s="28"/>
      <c r="AA359" s="28"/>
      <c r="AH359" s="28"/>
      <c r="AJ359" s="28"/>
      <c r="AL359" s="28"/>
      <c r="AN359" s="28"/>
    </row>
    <row r="360" spans="7:40" x14ac:dyDescent="0.25">
      <c r="G360" s="30"/>
      <c r="U360" s="28"/>
      <c r="W360" s="28"/>
      <c r="AA360" s="28"/>
      <c r="AH360" s="28"/>
      <c r="AJ360" s="28"/>
      <c r="AL360" s="28"/>
      <c r="AN360" s="28"/>
    </row>
    <row r="361" spans="7:40" x14ac:dyDescent="0.25">
      <c r="G361" s="30"/>
      <c r="U361" s="28"/>
      <c r="W361" s="28"/>
      <c r="AA361" s="28"/>
      <c r="AH361" s="28"/>
      <c r="AJ361" s="28"/>
      <c r="AL361" s="28"/>
      <c r="AN361" s="28"/>
    </row>
    <row r="362" spans="7:40" x14ac:dyDescent="0.25">
      <c r="G362" s="30"/>
      <c r="U362" s="28"/>
      <c r="W362" s="28"/>
      <c r="AA362" s="28"/>
      <c r="AH362" s="28"/>
      <c r="AJ362" s="28"/>
      <c r="AL362" s="28"/>
      <c r="AN362" s="28"/>
    </row>
    <row r="363" spans="7:40" x14ac:dyDescent="0.25">
      <c r="G363" s="30"/>
      <c r="U363" s="28"/>
      <c r="W363" s="28"/>
      <c r="AA363" s="28"/>
      <c r="AH363" s="28"/>
      <c r="AJ363" s="28"/>
      <c r="AL363" s="28"/>
      <c r="AN363" s="28"/>
    </row>
    <row r="364" spans="7:40" x14ac:dyDescent="0.25">
      <c r="G364" s="30"/>
      <c r="U364" s="28"/>
      <c r="W364" s="28"/>
      <c r="AA364" s="28"/>
      <c r="AH364" s="28"/>
      <c r="AJ364" s="28"/>
      <c r="AL364" s="28"/>
      <c r="AN364" s="28"/>
    </row>
    <row r="365" spans="7:40" x14ac:dyDescent="0.25">
      <c r="G365" s="30"/>
      <c r="U365" s="28"/>
      <c r="W365" s="28"/>
      <c r="AA365" s="28"/>
      <c r="AH365" s="28"/>
      <c r="AJ365" s="28"/>
      <c r="AL365" s="28"/>
      <c r="AN365" s="28"/>
    </row>
    <row r="366" spans="7:40" x14ac:dyDescent="0.25">
      <c r="G366" s="30"/>
      <c r="U366" s="28"/>
      <c r="W366" s="28"/>
      <c r="AA366" s="28"/>
      <c r="AH366" s="28"/>
      <c r="AJ366" s="28"/>
      <c r="AL366" s="28"/>
      <c r="AN366" s="28"/>
    </row>
    <row r="367" spans="7:40" x14ac:dyDescent="0.25">
      <c r="G367" s="30"/>
      <c r="U367" s="28"/>
      <c r="W367" s="28"/>
      <c r="AA367" s="28"/>
      <c r="AH367" s="28"/>
      <c r="AJ367" s="28"/>
      <c r="AL367" s="28"/>
      <c r="AN367" s="28"/>
    </row>
    <row r="368" spans="7:40" x14ac:dyDescent="0.25">
      <c r="G368" s="30"/>
      <c r="U368" s="28"/>
      <c r="W368" s="28"/>
      <c r="AA368" s="28"/>
      <c r="AH368" s="28"/>
      <c r="AJ368" s="28"/>
      <c r="AL368" s="28"/>
      <c r="AN368" s="28"/>
    </row>
    <row r="369" spans="7:40" x14ac:dyDescent="0.25">
      <c r="G369" s="30"/>
      <c r="U369" s="28"/>
      <c r="W369" s="28"/>
      <c r="AA369" s="28"/>
      <c r="AH369" s="28"/>
      <c r="AJ369" s="28"/>
      <c r="AL369" s="28"/>
      <c r="AN369" s="28"/>
    </row>
    <row r="370" spans="7:40" x14ac:dyDescent="0.25">
      <c r="G370" s="30"/>
      <c r="U370" s="28"/>
      <c r="W370" s="28"/>
      <c r="AA370" s="28"/>
      <c r="AH370" s="28"/>
      <c r="AJ370" s="28"/>
      <c r="AL370" s="28"/>
      <c r="AN370" s="28"/>
    </row>
    <row r="371" spans="7:40" x14ac:dyDescent="0.25">
      <c r="G371" s="30"/>
      <c r="U371" s="28"/>
      <c r="W371" s="28"/>
      <c r="AA371" s="28"/>
      <c r="AH371" s="28"/>
      <c r="AJ371" s="28"/>
      <c r="AL371" s="28"/>
      <c r="AN371" s="28"/>
    </row>
    <row r="372" spans="7:40" x14ac:dyDescent="0.25">
      <c r="G372" s="30"/>
      <c r="U372" s="28"/>
      <c r="W372" s="28"/>
      <c r="AA372" s="28"/>
      <c r="AH372" s="28"/>
      <c r="AJ372" s="28"/>
      <c r="AL372" s="28"/>
      <c r="AN372" s="28"/>
    </row>
    <row r="373" spans="7:40" x14ac:dyDescent="0.25">
      <c r="G373" s="30"/>
      <c r="U373" s="28"/>
      <c r="W373" s="28"/>
      <c r="AA373" s="28"/>
      <c r="AH373" s="28"/>
      <c r="AJ373" s="28"/>
      <c r="AL373" s="28"/>
      <c r="AN373" s="28"/>
    </row>
    <row r="374" spans="7:40" x14ac:dyDescent="0.25">
      <c r="G374" s="30"/>
      <c r="U374" s="28"/>
      <c r="W374" s="28"/>
      <c r="AA374" s="28"/>
      <c r="AH374" s="28"/>
      <c r="AJ374" s="28"/>
      <c r="AL374" s="28"/>
      <c r="AN374" s="28"/>
    </row>
    <row r="375" spans="7:40" x14ac:dyDescent="0.25">
      <c r="G375" s="30"/>
      <c r="U375" s="28"/>
      <c r="W375" s="28"/>
      <c r="AA375" s="28"/>
      <c r="AH375" s="28"/>
      <c r="AJ375" s="28"/>
      <c r="AL375" s="28"/>
      <c r="AN375" s="28"/>
    </row>
    <row r="376" spans="7:40" x14ac:dyDescent="0.25">
      <c r="G376" s="30"/>
      <c r="U376" s="28"/>
      <c r="W376" s="28"/>
      <c r="AA376" s="28"/>
      <c r="AH376" s="28"/>
      <c r="AJ376" s="28"/>
      <c r="AL376" s="28"/>
      <c r="AN376" s="28"/>
    </row>
    <row r="377" spans="7:40" x14ac:dyDescent="0.25">
      <c r="G377" s="30"/>
      <c r="U377" s="28"/>
      <c r="W377" s="28"/>
      <c r="AA377" s="28"/>
      <c r="AH377" s="28"/>
      <c r="AJ377" s="28"/>
      <c r="AL377" s="28"/>
      <c r="AN377" s="28"/>
    </row>
    <row r="378" spans="7:40" x14ac:dyDescent="0.25">
      <c r="G378" s="30"/>
      <c r="U378" s="28"/>
      <c r="W378" s="28"/>
      <c r="AA378" s="28"/>
      <c r="AH378" s="28"/>
      <c r="AJ378" s="28"/>
      <c r="AL378" s="28"/>
      <c r="AN378" s="28"/>
    </row>
    <row r="379" spans="7:40" x14ac:dyDescent="0.25">
      <c r="G379" s="30"/>
      <c r="U379" s="28"/>
      <c r="W379" s="28"/>
      <c r="AA379" s="28"/>
      <c r="AH379" s="28"/>
      <c r="AJ379" s="28"/>
      <c r="AL379" s="28"/>
      <c r="AN379" s="28"/>
    </row>
    <row r="380" spans="7:40" x14ac:dyDescent="0.25">
      <c r="G380" s="30"/>
      <c r="U380" s="28"/>
      <c r="W380" s="28"/>
      <c r="AA380" s="28"/>
      <c r="AH380" s="28"/>
      <c r="AJ380" s="28"/>
      <c r="AL380" s="28"/>
      <c r="AN380" s="28"/>
    </row>
    <row r="381" spans="7:40" x14ac:dyDescent="0.25">
      <c r="G381" s="30"/>
      <c r="U381" s="28"/>
      <c r="W381" s="28"/>
      <c r="AA381" s="28"/>
      <c r="AH381" s="28"/>
      <c r="AJ381" s="28"/>
      <c r="AL381" s="28"/>
      <c r="AN381" s="28"/>
    </row>
    <row r="382" spans="7:40" x14ac:dyDescent="0.25">
      <c r="G382" s="30"/>
      <c r="U382" s="28"/>
      <c r="W382" s="28"/>
      <c r="AA382" s="28"/>
      <c r="AH382" s="28"/>
      <c r="AJ382" s="28"/>
      <c r="AL382" s="28"/>
      <c r="AN382" s="28"/>
    </row>
    <row r="383" spans="7:40" x14ac:dyDescent="0.25">
      <c r="G383" s="30"/>
      <c r="U383" s="28"/>
      <c r="W383" s="28"/>
      <c r="AA383" s="28"/>
      <c r="AH383" s="28"/>
      <c r="AJ383" s="28"/>
      <c r="AL383" s="28"/>
      <c r="AN383" s="28"/>
    </row>
    <row r="384" spans="7:40" x14ac:dyDescent="0.25">
      <c r="G384" s="30"/>
      <c r="U384" s="28"/>
      <c r="W384" s="28"/>
      <c r="AA384" s="28"/>
      <c r="AH384" s="28"/>
      <c r="AJ384" s="28"/>
      <c r="AL384" s="28"/>
      <c r="AN384" s="28"/>
    </row>
    <row r="385" spans="7:40" x14ac:dyDescent="0.25">
      <c r="G385" s="30"/>
      <c r="U385" s="28"/>
      <c r="W385" s="28"/>
      <c r="AA385" s="28"/>
      <c r="AH385" s="28"/>
      <c r="AJ385" s="28"/>
      <c r="AL385" s="28"/>
      <c r="AN385" s="28"/>
    </row>
    <row r="386" spans="7:40" x14ac:dyDescent="0.25">
      <c r="G386" s="30"/>
      <c r="U386" s="28"/>
      <c r="W386" s="28"/>
      <c r="AA386" s="28"/>
      <c r="AH386" s="28"/>
      <c r="AJ386" s="28"/>
      <c r="AL386" s="28"/>
      <c r="AN386" s="28"/>
    </row>
    <row r="387" spans="7:40" x14ac:dyDescent="0.25">
      <c r="G387" s="30"/>
      <c r="U387" s="28"/>
      <c r="W387" s="28"/>
      <c r="AA387" s="28"/>
      <c r="AH387" s="28"/>
      <c r="AJ387" s="28"/>
      <c r="AL387" s="28"/>
      <c r="AN387" s="28"/>
    </row>
    <row r="388" spans="7:40" x14ac:dyDescent="0.25">
      <c r="G388" s="30"/>
      <c r="U388" s="28"/>
      <c r="W388" s="28"/>
      <c r="AA388" s="28"/>
      <c r="AH388" s="28"/>
      <c r="AJ388" s="28"/>
      <c r="AL388" s="28"/>
      <c r="AN388" s="28"/>
    </row>
    <row r="389" spans="7:40" x14ac:dyDescent="0.25">
      <c r="G389" s="30"/>
      <c r="U389" s="28"/>
      <c r="W389" s="28"/>
      <c r="AA389" s="28"/>
      <c r="AH389" s="28"/>
      <c r="AJ389" s="28"/>
      <c r="AL389" s="28"/>
      <c r="AN389" s="28"/>
    </row>
    <row r="390" spans="7:40" x14ac:dyDescent="0.25">
      <c r="G390" s="30"/>
      <c r="U390" s="28"/>
      <c r="W390" s="28"/>
      <c r="AA390" s="28"/>
      <c r="AH390" s="28"/>
      <c r="AJ390" s="28"/>
      <c r="AL390" s="28"/>
      <c r="AN390" s="28"/>
    </row>
    <row r="391" spans="7:40" x14ac:dyDescent="0.25">
      <c r="G391" s="30"/>
      <c r="U391" s="28"/>
      <c r="W391" s="28"/>
      <c r="AA391" s="28"/>
      <c r="AH391" s="28"/>
      <c r="AJ391" s="28"/>
      <c r="AL391" s="28"/>
      <c r="AN391" s="28"/>
    </row>
    <row r="392" spans="7:40" x14ac:dyDescent="0.25">
      <c r="G392" s="30"/>
      <c r="U392" s="28"/>
      <c r="W392" s="28"/>
      <c r="AA392" s="28"/>
      <c r="AH392" s="28"/>
      <c r="AJ392" s="28"/>
      <c r="AL392" s="28"/>
      <c r="AN392" s="28"/>
    </row>
    <row r="393" spans="7:40" x14ac:dyDescent="0.25">
      <c r="G393" s="30"/>
      <c r="U393" s="28"/>
      <c r="W393" s="28"/>
      <c r="AA393" s="28"/>
      <c r="AH393" s="28"/>
      <c r="AJ393" s="28"/>
      <c r="AL393" s="28"/>
      <c r="AN393" s="28"/>
    </row>
    <row r="394" spans="7:40" x14ac:dyDescent="0.25">
      <c r="G394" s="30"/>
      <c r="U394" s="28"/>
      <c r="W394" s="28"/>
      <c r="AA394" s="28"/>
      <c r="AH394" s="28"/>
      <c r="AJ394" s="28"/>
      <c r="AL394" s="28"/>
      <c r="AN394" s="28"/>
    </row>
    <row r="395" spans="7:40" x14ac:dyDescent="0.25">
      <c r="G395" s="30"/>
      <c r="U395" s="28"/>
      <c r="W395" s="28"/>
      <c r="AA395" s="28"/>
      <c r="AH395" s="28"/>
      <c r="AJ395" s="28"/>
      <c r="AL395" s="28"/>
      <c r="AN395" s="28"/>
    </row>
    <row r="396" spans="7:40" x14ac:dyDescent="0.25">
      <c r="G396" s="30"/>
      <c r="U396" s="28"/>
      <c r="W396" s="28"/>
      <c r="AA396" s="28"/>
      <c r="AH396" s="28"/>
      <c r="AJ396" s="28"/>
      <c r="AL396" s="28"/>
      <c r="AN396" s="28"/>
    </row>
    <row r="397" spans="7:40" x14ac:dyDescent="0.25">
      <c r="G397" s="30"/>
      <c r="U397" s="28"/>
      <c r="W397" s="28"/>
      <c r="AA397" s="28"/>
      <c r="AH397" s="28"/>
      <c r="AJ397" s="28"/>
      <c r="AL397" s="28"/>
      <c r="AN397" s="28"/>
    </row>
    <row r="398" spans="7:40" x14ac:dyDescent="0.25">
      <c r="G398" s="30"/>
      <c r="U398" s="28"/>
      <c r="W398" s="28"/>
      <c r="AA398" s="28"/>
      <c r="AH398" s="28"/>
      <c r="AJ398" s="28"/>
      <c r="AL398" s="28"/>
      <c r="AN398" s="28"/>
    </row>
    <row r="399" spans="7:40" x14ac:dyDescent="0.25">
      <c r="G399" s="30"/>
      <c r="U399" s="28"/>
      <c r="W399" s="28"/>
      <c r="AA399" s="28"/>
      <c r="AH399" s="28"/>
      <c r="AJ399" s="28"/>
      <c r="AL399" s="28"/>
      <c r="AN399" s="28"/>
    </row>
    <row r="400" spans="7:40" x14ac:dyDescent="0.25">
      <c r="G400" s="30"/>
      <c r="U400" s="28"/>
      <c r="W400" s="28"/>
      <c r="AA400" s="28"/>
      <c r="AH400" s="28"/>
      <c r="AJ400" s="28"/>
      <c r="AL400" s="28"/>
      <c r="AN400" s="28"/>
    </row>
    <row r="401" spans="7:40" x14ac:dyDescent="0.25">
      <c r="G401" s="30"/>
      <c r="U401" s="28"/>
      <c r="W401" s="28"/>
      <c r="AA401" s="28"/>
      <c r="AH401" s="28"/>
      <c r="AJ401" s="28"/>
      <c r="AL401" s="28"/>
      <c r="AN401" s="28"/>
    </row>
    <row r="402" spans="7:40" x14ac:dyDescent="0.25">
      <c r="G402" s="30"/>
      <c r="U402" s="28"/>
      <c r="W402" s="28"/>
      <c r="AA402" s="28"/>
      <c r="AH402" s="28"/>
      <c r="AJ402" s="28"/>
      <c r="AL402" s="28"/>
      <c r="AN402" s="28"/>
    </row>
    <row r="403" spans="7:40" x14ac:dyDescent="0.25">
      <c r="G403" s="30"/>
      <c r="U403" s="28"/>
      <c r="W403" s="28"/>
      <c r="AA403" s="28"/>
      <c r="AH403" s="28"/>
      <c r="AJ403" s="28"/>
      <c r="AL403" s="28"/>
      <c r="AN403" s="28"/>
    </row>
    <row r="404" spans="7:40" x14ac:dyDescent="0.25">
      <c r="G404" s="30"/>
      <c r="U404" s="28"/>
      <c r="W404" s="28"/>
      <c r="AA404" s="28"/>
      <c r="AH404" s="28"/>
      <c r="AJ404" s="28"/>
      <c r="AL404" s="28"/>
      <c r="AN404" s="28"/>
    </row>
    <row r="405" spans="7:40" x14ac:dyDescent="0.25">
      <c r="G405" s="30"/>
      <c r="U405" s="28"/>
      <c r="W405" s="28"/>
      <c r="AA405" s="28"/>
      <c r="AH405" s="28"/>
      <c r="AJ405" s="28"/>
      <c r="AL405" s="28"/>
      <c r="AN405" s="28"/>
    </row>
    <row r="406" spans="7:40" x14ac:dyDescent="0.25">
      <c r="G406" s="30"/>
      <c r="U406" s="28"/>
      <c r="W406" s="28"/>
      <c r="AA406" s="28"/>
      <c r="AH406" s="28"/>
      <c r="AJ406" s="28"/>
      <c r="AL406" s="28"/>
      <c r="AN406" s="28"/>
    </row>
    <row r="407" spans="7:40" x14ac:dyDescent="0.25">
      <c r="G407" s="30"/>
      <c r="U407" s="28"/>
      <c r="W407" s="28"/>
      <c r="AA407" s="28"/>
      <c r="AH407" s="28"/>
      <c r="AJ407" s="28"/>
      <c r="AL407" s="28"/>
      <c r="AN407" s="28"/>
    </row>
    <row r="408" spans="7:40" x14ac:dyDescent="0.25">
      <c r="G408" s="30"/>
      <c r="U408" s="28"/>
      <c r="W408" s="28"/>
      <c r="AA408" s="28"/>
      <c r="AH408" s="28"/>
      <c r="AJ408" s="28"/>
      <c r="AL408" s="28"/>
      <c r="AN408" s="28"/>
    </row>
    <row r="409" spans="7:40" x14ac:dyDescent="0.25">
      <c r="G409" s="30"/>
      <c r="U409" s="28"/>
      <c r="W409" s="28"/>
      <c r="AA409" s="28"/>
      <c r="AH409" s="28"/>
      <c r="AJ409" s="28"/>
      <c r="AL409" s="28"/>
      <c r="AN409" s="28"/>
    </row>
    <row r="410" spans="7:40" x14ac:dyDescent="0.25">
      <c r="G410" s="30"/>
      <c r="U410" s="28"/>
      <c r="W410" s="28"/>
      <c r="AA410" s="28"/>
      <c r="AH410" s="28"/>
      <c r="AJ410" s="28"/>
      <c r="AL410" s="28"/>
      <c r="AN410" s="28"/>
    </row>
    <row r="411" spans="7:40" x14ac:dyDescent="0.25">
      <c r="G411" s="30"/>
      <c r="U411" s="28"/>
      <c r="W411" s="28"/>
      <c r="AA411" s="28"/>
      <c r="AH411" s="28"/>
      <c r="AJ411" s="28"/>
      <c r="AL411" s="28"/>
      <c r="AN411" s="28"/>
    </row>
    <row r="412" spans="7:40" x14ac:dyDescent="0.25">
      <c r="G412" s="30"/>
      <c r="U412" s="28"/>
      <c r="W412" s="28"/>
      <c r="AA412" s="28"/>
      <c r="AH412" s="28"/>
      <c r="AJ412" s="28"/>
      <c r="AL412" s="28"/>
      <c r="AN412" s="28"/>
    </row>
    <row r="413" spans="7:40" x14ac:dyDescent="0.25">
      <c r="G413" s="30"/>
      <c r="U413" s="28"/>
      <c r="W413" s="28"/>
      <c r="AA413" s="28"/>
      <c r="AH413" s="28"/>
      <c r="AJ413" s="28"/>
      <c r="AL413" s="28"/>
      <c r="AN413" s="28"/>
    </row>
    <row r="414" spans="7:40" x14ac:dyDescent="0.25">
      <c r="G414" s="30"/>
      <c r="U414" s="28"/>
      <c r="W414" s="28"/>
      <c r="AA414" s="28"/>
      <c r="AH414" s="28"/>
      <c r="AJ414" s="28"/>
      <c r="AL414" s="28"/>
      <c r="AN414" s="28"/>
    </row>
    <row r="415" spans="7:40" x14ac:dyDescent="0.25">
      <c r="G415" s="30"/>
      <c r="U415" s="28"/>
      <c r="W415" s="28"/>
      <c r="AA415" s="28"/>
      <c r="AH415" s="28"/>
      <c r="AJ415" s="28"/>
      <c r="AL415" s="28"/>
      <c r="AN415" s="28"/>
    </row>
    <row r="416" spans="7:40" x14ac:dyDescent="0.25">
      <c r="G416" s="30"/>
      <c r="U416" s="28"/>
      <c r="W416" s="28"/>
      <c r="AA416" s="28"/>
      <c r="AH416" s="28"/>
      <c r="AJ416" s="28"/>
      <c r="AL416" s="28"/>
      <c r="AN416" s="28"/>
    </row>
    <row r="417" spans="7:40" x14ac:dyDescent="0.25">
      <c r="G417" s="30"/>
      <c r="U417" s="28"/>
      <c r="W417" s="28"/>
      <c r="AA417" s="28"/>
      <c r="AH417" s="28"/>
      <c r="AJ417" s="28"/>
      <c r="AL417" s="28"/>
      <c r="AN417" s="28"/>
    </row>
    <row r="418" spans="7:40" x14ac:dyDescent="0.25">
      <c r="G418" s="30"/>
      <c r="U418" s="28"/>
      <c r="W418" s="28"/>
      <c r="AA418" s="28"/>
      <c r="AH418" s="28"/>
      <c r="AJ418" s="28"/>
      <c r="AL418" s="28"/>
      <c r="AN418" s="28"/>
    </row>
    <row r="419" spans="7:40" x14ac:dyDescent="0.25">
      <c r="G419" s="30"/>
      <c r="U419" s="28"/>
      <c r="W419" s="28"/>
      <c r="AA419" s="28"/>
      <c r="AH419" s="28"/>
      <c r="AJ419" s="28"/>
      <c r="AL419" s="28"/>
      <c r="AN419" s="28"/>
    </row>
    <row r="420" spans="7:40" x14ac:dyDescent="0.25">
      <c r="G420" s="30"/>
      <c r="U420" s="28"/>
      <c r="W420" s="28"/>
      <c r="AA420" s="28"/>
      <c r="AH420" s="28"/>
      <c r="AJ420" s="28"/>
      <c r="AL420" s="28"/>
      <c r="AN420" s="28"/>
    </row>
    <row r="421" spans="7:40" x14ac:dyDescent="0.25">
      <c r="G421" s="30"/>
      <c r="U421" s="28"/>
      <c r="W421" s="28"/>
      <c r="AA421" s="28"/>
      <c r="AH421" s="28"/>
      <c r="AJ421" s="28"/>
      <c r="AL421" s="28"/>
      <c r="AN421" s="28"/>
    </row>
    <row r="422" spans="7:40" x14ac:dyDescent="0.25">
      <c r="G422" s="30"/>
      <c r="U422" s="28"/>
      <c r="W422" s="28"/>
      <c r="AA422" s="28"/>
      <c r="AH422" s="28"/>
      <c r="AJ422" s="28"/>
      <c r="AL422" s="28"/>
      <c r="AN422" s="28"/>
    </row>
    <row r="423" spans="7:40" x14ac:dyDescent="0.25">
      <c r="G423" s="30"/>
      <c r="U423" s="28"/>
      <c r="W423" s="28"/>
      <c r="AA423" s="28"/>
      <c r="AH423" s="28"/>
      <c r="AJ423" s="28"/>
      <c r="AL423" s="28"/>
      <c r="AN423" s="28"/>
    </row>
    <row r="424" spans="7:40" x14ac:dyDescent="0.25">
      <c r="G424" s="30"/>
      <c r="U424" s="28"/>
      <c r="W424" s="28"/>
      <c r="AA424" s="28"/>
      <c r="AH424" s="28"/>
      <c r="AJ424" s="28"/>
      <c r="AL424" s="28"/>
      <c r="AN424" s="28"/>
    </row>
    <row r="425" spans="7:40" x14ac:dyDescent="0.25">
      <c r="G425" s="30"/>
      <c r="U425" s="28"/>
      <c r="W425" s="28"/>
      <c r="AA425" s="28"/>
      <c r="AH425" s="28"/>
      <c r="AJ425" s="28"/>
      <c r="AL425" s="28"/>
      <c r="AN425" s="28"/>
    </row>
    <row r="426" spans="7:40" x14ac:dyDescent="0.25">
      <c r="G426" s="30"/>
      <c r="U426" s="28"/>
      <c r="W426" s="28"/>
      <c r="AA426" s="28"/>
      <c r="AH426" s="28"/>
      <c r="AJ426" s="28"/>
      <c r="AL426" s="28"/>
      <c r="AN426" s="28"/>
    </row>
    <row r="427" spans="7:40" x14ac:dyDescent="0.25">
      <c r="G427" s="30"/>
      <c r="U427" s="28"/>
      <c r="W427" s="28"/>
      <c r="AA427" s="28"/>
      <c r="AH427" s="28"/>
      <c r="AJ427" s="28"/>
      <c r="AL427" s="28"/>
      <c r="AN427" s="28"/>
    </row>
    <row r="428" spans="7:40" x14ac:dyDescent="0.25">
      <c r="G428" s="30"/>
      <c r="U428" s="28"/>
      <c r="W428" s="28"/>
      <c r="AA428" s="28"/>
      <c r="AH428" s="28"/>
      <c r="AJ428" s="28"/>
      <c r="AL428" s="28"/>
      <c r="AN428" s="28"/>
    </row>
    <row r="429" spans="7:40" x14ac:dyDescent="0.25">
      <c r="G429" s="30"/>
      <c r="U429" s="28"/>
      <c r="W429" s="28"/>
      <c r="AA429" s="28"/>
      <c r="AH429" s="28"/>
      <c r="AJ429" s="28"/>
      <c r="AL429" s="28"/>
      <c r="AN429" s="28"/>
    </row>
    <row r="430" spans="7:40" x14ac:dyDescent="0.25">
      <c r="G430" s="30"/>
      <c r="U430" s="28"/>
      <c r="W430" s="28"/>
      <c r="AA430" s="28"/>
      <c r="AH430" s="28"/>
      <c r="AJ430" s="28"/>
      <c r="AL430" s="28"/>
      <c r="AN430" s="28"/>
    </row>
    <row r="431" spans="7:40" x14ac:dyDescent="0.25">
      <c r="G431" s="30"/>
      <c r="U431" s="28"/>
      <c r="W431" s="28"/>
      <c r="AA431" s="28"/>
      <c r="AH431" s="28"/>
      <c r="AJ431" s="28"/>
      <c r="AL431" s="28"/>
      <c r="AN431" s="28"/>
    </row>
    <row r="432" spans="7:40" x14ac:dyDescent="0.25">
      <c r="G432" s="30"/>
      <c r="U432" s="28"/>
      <c r="W432" s="28"/>
      <c r="AA432" s="28"/>
      <c r="AH432" s="28"/>
      <c r="AJ432" s="28"/>
      <c r="AL432" s="28"/>
      <c r="AN432" s="28"/>
    </row>
    <row r="433" spans="7:40" x14ac:dyDescent="0.25">
      <c r="G433" s="30"/>
      <c r="U433" s="28"/>
      <c r="W433" s="28"/>
      <c r="AA433" s="28"/>
      <c r="AH433" s="28"/>
      <c r="AJ433" s="28"/>
      <c r="AL433" s="28"/>
      <c r="AN433" s="28"/>
    </row>
    <row r="434" spans="7:40" x14ac:dyDescent="0.25">
      <c r="G434" s="30"/>
      <c r="U434" s="28"/>
      <c r="W434" s="28"/>
      <c r="AA434" s="28"/>
      <c r="AH434" s="28"/>
      <c r="AJ434" s="28"/>
      <c r="AL434" s="28"/>
      <c r="AN434" s="28"/>
    </row>
    <row r="435" spans="7:40" x14ac:dyDescent="0.25">
      <c r="G435" s="30"/>
      <c r="U435" s="28"/>
      <c r="W435" s="28"/>
      <c r="AA435" s="28"/>
      <c r="AH435" s="28"/>
      <c r="AJ435" s="28"/>
      <c r="AL435" s="28"/>
      <c r="AN435" s="28"/>
    </row>
    <row r="436" spans="7:40" x14ac:dyDescent="0.25">
      <c r="G436" s="30"/>
      <c r="U436" s="28"/>
      <c r="W436" s="28"/>
      <c r="AA436" s="28"/>
      <c r="AH436" s="28"/>
      <c r="AJ436" s="28"/>
      <c r="AL436" s="28"/>
      <c r="AN436" s="28"/>
    </row>
    <row r="437" spans="7:40" x14ac:dyDescent="0.25">
      <c r="G437" s="30"/>
      <c r="U437" s="28"/>
      <c r="W437" s="28"/>
      <c r="AA437" s="28"/>
      <c r="AH437" s="28"/>
      <c r="AJ437" s="28"/>
      <c r="AL437" s="28"/>
      <c r="AN437" s="28"/>
    </row>
    <row r="438" spans="7:40" x14ac:dyDescent="0.25">
      <c r="G438" s="30"/>
      <c r="U438" s="28"/>
      <c r="W438" s="28"/>
      <c r="AA438" s="28"/>
      <c r="AH438" s="28"/>
      <c r="AJ438" s="28"/>
      <c r="AL438" s="28"/>
      <c r="AN438" s="28"/>
    </row>
    <row r="439" spans="7:40" x14ac:dyDescent="0.25">
      <c r="G439" s="30"/>
      <c r="U439" s="28"/>
      <c r="W439" s="28"/>
      <c r="AA439" s="28"/>
      <c r="AH439" s="28"/>
      <c r="AJ439" s="28"/>
      <c r="AL439" s="28"/>
      <c r="AN439" s="28"/>
    </row>
    <row r="440" spans="7:40" x14ac:dyDescent="0.25">
      <c r="G440" s="30"/>
      <c r="U440" s="28"/>
      <c r="W440" s="28"/>
      <c r="AA440" s="28"/>
      <c r="AH440" s="28"/>
      <c r="AJ440" s="28"/>
      <c r="AL440" s="28"/>
      <c r="AN440" s="28"/>
    </row>
    <row r="441" spans="7:40" x14ac:dyDescent="0.25">
      <c r="G441" s="30"/>
      <c r="U441" s="28"/>
      <c r="W441" s="28"/>
      <c r="AA441" s="28"/>
      <c r="AH441" s="28"/>
      <c r="AJ441" s="28"/>
      <c r="AL441" s="28"/>
      <c r="AN441" s="28"/>
    </row>
    <row r="442" spans="7:40" x14ac:dyDescent="0.25">
      <c r="G442" s="30"/>
      <c r="U442" s="28"/>
      <c r="W442" s="28"/>
      <c r="AA442" s="28"/>
      <c r="AH442" s="28"/>
      <c r="AJ442" s="28"/>
      <c r="AL442" s="28"/>
      <c r="AN442" s="28"/>
    </row>
    <row r="443" spans="7:40" x14ac:dyDescent="0.25">
      <c r="G443" s="30"/>
      <c r="U443" s="28"/>
      <c r="W443" s="28"/>
      <c r="AA443" s="28"/>
      <c r="AH443" s="28"/>
      <c r="AJ443" s="28"/>
      <c r="AL443" s="28"/>
      <c r="AN443" s="28"/>
    </row>
    <row r="444" spans="7:40" x14ac:dyDescent="0.25">
      <c r="G444" s="30"/>
      <c r="U444" s="28"/>
      <c r="W444" s="28"/>
      <c r="AA444" s="28"/>
      <c r="AH444" s="28"/>
      <c r="AJ444" s="28"/>
      <c r="AL444" s="28"/>
      <c r="AN444" s="28"/>
    </row>
    <row r="445" spans="7:40" x14ac:dyDescent="0.25">
      <c r="G445" s="30"/>
      <c r="U445" s="28"/>
      <c r="W445" s="28"/>
      <c r="AA445" s="28"/>
      <c r="AH445" s="28"/>
      <c r="AJ445" s="28"/>
      <c r="AL445" s="28"/>
      <c r="AN445" s="28"/>
    </row>
    <row r="446" spans="7:40" x14ac:dyDescent="0.25">
      <c r="G446" s="30"/>
      <c r="U446" s="28"/>
      <c r="W446" s="28"/>
      <c r="AA446" s="28"/>
      <c r="AH446" s="28"/>
      <c r="AJ446" s="28"/>
      <c r="AL446" s="28"/>
      <c r="AN446" s="28"/>
    </row>
    <row r="447" spans="7:40" x14ac:dyDescent="0.25">
      <c r="G447" s="30"/>
      <c r="U447" s="28"/>
      <c r="W447" s="28"/>
      <c r="AA447" s="28"/>
      <c r="AH447" s="28"/>
      <c r="AJ447" s="28"/>
      <c r="AL447" s="28"/>
      <c r="AN447" s="28"/>
    </row>
    <row r="448" spans="7:40" x14ac:dyDescent="0.25">
      <c r="G448" s="30"/>
      <c r="U448" s="28"/>
      <c r="W448" s="28"/>
      <c r="AA448" s="28"/>
      <c r="AH448" s="28"/>
      <c r="AJ448" s="28"/>
      <c r="AL448" s="28"/>
      <c r="AN448" s="28"/>
    </row>
    <row r="449" spans="7:40" x14ac:dyDescent="0.25">
      <c r="G449" s="30"/>
      <c r="U449" s="28"/>
      <c r="W449" s="28"/>
      <c r="AA449" s="28"/>
      <c r="AH449" s="28"/>
      <c r="AJ449" s="28"/>
      <c r="AL449" s="28"/>
      <c r="AN449" s="28"/>
    </row>
    <row r="450" spans="7:40" x14ac:dyDescent="0.25">
      <c r="G450" s="30"/>
      <c r="U450" s="28"/>
      <c r="W450" s="28"/>
      <c r="AA450" s="28"/>
      <c r="AH450" s="28"/>
      <c r="AJ450" s="28"/>
      <c r="AL450" s="28"/>
      <c r="AN450" s="28"/>
    </row>
    <row r="451" spans="7:40" x14ac:dyDescent="0.25">
      <c r="G451" s="30"/>
      <c r="U451" s="28"/>
      <c r="W451" s="28"/>
      <c r="AA451" s="28"/>
      <c r="AH451" s="28"/>
      <c r="AJ451" s="28"/>
      <c r="AL451" s="28"/>
      <c r="AN451" s="28"/>
    </row>
    <row r="452" spans="7:40" x14ac:dyDescent="0.25">
      <c r="G452" s="30"/>
      <c r="U452" s="28"/>
      <c r="W452" s="28"/>
      <c r="AA452" s="28"/>
      <c r="AH452" s="28"/>
      <c r="AJ452" s="28"/>
      <c r="AL452" s="28"/>
      <c r="AN452" s="28"/>
    </row>
    <row r="453" spans="7:40" x14ac:dyDescent="0.25">
      <c r="G453" s="30"/>
      <c r="U453" s="28"/>
      <c r="W453" s="28"/>
      <c r="AA453" s="28"/>
      <c r="AH453" s="28"/>
      <c r="AJ453" s="28"/>
      <c r="AL453" s="28"/>
      <c r="AN453" s="28"/>
    </row>
    <row r="454" spans="7:40" x14ac:dyDescent="0.25">
      <c r="G454" s="30"/>
      <c r="U454" s="28"/>
      <c r="W454" s="28"/>
      <c r="AA454" s="28"/>
      <c r="AH454" s="28"/>
      <c r="AJ454" s="28"/>
      <c r="AL454" s="28"/>
      <c r="AN454" s="28"/>
    </row>
    <row r="455" spans="7:40" x14ac:dyDescent="0.25">
      <c r="G455" s="30"/>
      <c r="U455" s="28"/>
      <c r="W455" s="28"/>
      <c r="AA455" s="28"/>
      <c r="AH455" s="28"/>
      <c r="AJ455" s="28"/>
      <c r="AL455" s="28"/>
      <c r="AN455" s="28"/>
    </row>
    <row r="456" spans="7:40" x14ac:dyDescent="0.25">
      <c r="G456" s="30"/>
      <c r="U456" s="28"/>
      <c r="W456" s="28"/>
      <c r="AA456" s="28"/>
      <c r="AH456" s="28"/>
      <c r="AJ456" s="28"/>
      <c r="AL456" s="28"/>
      <c r="AN456" s="28"/>
    </row>
    <row r="457" spans="7:40" x14ac:dyDescent="0.25">
      <c r="G457" s="30"/>
      <c r="U457" s="28"/>
      <c r="W457" s="28"/>
      <c r="AA457" s="28"/>
      <c r="AH457" s="28"/>
      <c r="AJ457" s="28"/>
      <c r="AL457" s="28"/>
      <c r="AN457" s="28"/>
    </row>
    <row r="458" spans="7:40" x14ac:dyDescent="0.25">
      <c r="G458" s="30"/>
      <c r="U458" s="28"/>
      <c r="W458" s="28"/>
      <c r="AA458" s="28"/>
      <c r="AH458" s="28"/>
      <c r="AJ458" s="28"/>
      <c r="AL458" s="28"/>
      <c r="AN458" s="28"/>
    </row>
    <row r="459" spans="7:40" x14ac:dyDescent="0.25">
      <c r="G459" s="30"/>
      <c r="U459" s="28"/>
      <c r="W459" s="28"/>
      <c r="AA459" s="28"/>
      <c r="AH459" s="28"/>
      <c r="AJ459" s="28"/>
      <c r="AL459" s="28"/>
      <c r="AN459" s="28"/>
    </row>
    <row r="460" spans="7:40" x14ac:dyDescent="0.25">
      <c r="G460" s="30"/>
      <c r="U460" s="28"/>
      <c r="W460" s="28"/>
      <c r="AA460" s="28"/>
      <c r="AH460" s="28"/>
      <c r="AJ460" s="28"/>
      <c r="AL460" s="28"/>
      <c r="AN460" s="28"/>
    </row>
    <row r="461" spans="7:40" x14ac:dyDescent="0.25">
      <c r="G461" s="30"/>
      <c r="U461" s="28"/>
      <c r="W461" s="28"/>
      <c r="AA461" s="28"/>
      <c r="AH461" s="28"/>
      <c r="AJ461" s="28"/>
      <c r="AL461" s="28"/>
      <c r="AN461" s="28"/>
    </row>
    <row r="462" spans="7:40" x14ac:dyDescent="0.25">
      <c r="G462" s="30"/>
      <c r="U462" s="28"/>
      <c r="W462" s="28"/>
      <c r="AA462" s="28"/>
      <c r="AH462" s="28"/>
      <c r="AJ462" s="28"/>
      <c r="AL462" s="28"/>
      <c r="AN462" s="28"/>
    </row>
    <row r="463" spans="7:40" x14ac:dyDescent="0.25">
      <c r="G463" s="30"/>
      <c r="U463" s="28"/>
      <c r="W463" s="28"/>
      <c r="AA463" s="28"/>
      <c r="AH463" s="28"/>
      <c r="AJ463" s="28"/>
      <c r="AL463" s="28"/>
      <c r="AN463" s="28"/>
    </row>
    <row r="464" spans="7:40" x14ac:dyDescent="0.25">
      <c r="G464" s="30"/>
      <c r="U464" s="28"/>
      <c r="W464" s="28"/>
      <c r="AA464" s="28"/>
      <c r="AH464" s="28"/>
      <c r="AJ464" s="28"/>
      <c r="AL464" s="28"/>
      <c r="AN464" s="28"/>
    </row>
    <row r="465" spans="7:40" x14ac:dyDescent="0.25">
      <c r="G465" s="30"/>
      <c r="U465" s="28"/>
      <c r="W465" s="28"/>
      <c r="AA465" s="28"/>
      <c r="AH465" s="28"/>
      <c r="AJ465" s="28"/>
      <c r="AL465" s="28"/>
      <c r="AN465" s="28"/>
    </row>
    <row r="466" spans="7:40" x14ac:dyDescent="0.25">
      <c r="G466" s="30"/>
      <c r="U466" s="28"/>
      <c r="W466" s="28"/>
      <c r="AA466" s="28"/>
      <c r="AH466" s="28"/>
      <c r="AJ466" s="28"/>
      <c r="AL466" s="28"/>
      <c r="AN466" s="28"/>
    </row>
    <row r="467" spans="7:40" x14ac:dyDescent="0.25">
      <c r="G467" s="30"/>
      <c r="U467" s="28"/>
      <c r="W467" s="28"/>
      <c r="AA467" s="28"/>
      <c r="AH467" s="28"/>
      <c r="AJ467" s="28"/>
      <c r="AL467" s="28"/>
      <c r="AN467" s="28"/>
    </row>
    <row r="468" spans="7:40" x14ac:dyDescent="0.25">
      <c r="G468" s="30"/>
      <c r="U468" s="28"/>
      <c r="W468" s="28"/>
      <c r="AA468" s="28"/>
      <c r="AH468" s="28"/>
      <c r="AJ468" s="28"/>
      <c r="AL468" s="28"/>
      <c r="AN468" s="28"/>
    </row>
    <row r="469" spans="7:40" x14ac:dyDescent="0.25">
      <c r="G469" s="30"/>
      <c r="U469" s="28"/>
      <c r="W469" s="28"/>
      <c r="AA469" s="28"/>
      <c r="AH469" s="28"/>
      <c r="AJ469" s="28"/>
      <c r="AL469" s="28"/>
      <c r="AN469" s="28"/>
    </row>
    <row r="470" spans="7:40" x14ac:dyDescent="0.25">
      <c r="G470" s="30"/>
      <c r="U470" s="28"/>
      <c r="W470" s="28"/>
      <c r="AA470" s="28"/>
      <c r="AH470" s="28"/>
      <c r="AJ470" s="28"/>
      <c r="AL470" s="28"/>
      <c r="AN470" s="28"/>
    </row>
    <row r="471" spans="7:40" x14ac:dyDescent="0.25">
      <c r="G471" s="30"/>
      <c r="U471" s="28"/>
      <c r="W471" s="28"/>
      <c r="AA471" s="28"/>
      <c r="AH471" s="28"/>
      <c r="AJ471" s="28"/>
      <c r="AL471" s="28"/>
      <c r="AN471" s="28"/>
    </row>
    <row r="472" spans="7:40" x14ac:dyDescent="0.25">
      <c r="G472" s="30"/>
      <c r="U472" s="28"/>
      <c r="W472" s="28"/>
      <c r="AA472" s="28"/>
      <c r="AH472" s="28"/>
      <c r="AJ472" s="28"/>
      <c r="AL472" s="28"/>
      <c r="AN472" s="28"/>
    </row>
    <row r="473" spans="7:40" x14ac:dyDescent="0.25">
      <c r="G473" s="30"/>
      <c r="U473" s="28"/>
      <c r="W473" s="28"/>
      <c r="AA473" s="28"/>
      <c r="AH473" s="28"/>
      <c r="AJ473" s="28"/>
      <c r="AL473" s="28"/>
      <c r="AN473" s="28"/>
    </row>
    <row r="474" spans="7:40" x14ac:dyDescent="0.25">
      <c r="G474" s="30"/>
      <c r="U474" s="28"/>
      <c r="W474" s="28"/>
      <c r="AA474" s="28"/>
      <c r="AH474" s="28"/>
      <c r="AJ474" s="28"/>
      <c r="AL474" s="28"/>
      <c r="AN474" s="28"/>
    </row>
    <row r="475" spans="7:40" x14ac:dyDescent="0.25">
      <c r="G475" s="30"/>
      <c r="U475" s="28"/>
      <c r="W475" s="28"/>
      <c r="AA475" s="28"/>
      <c r="AH475" s="28"/>
      <c r="AJ475" s="28"/>
      <c r="AL475" s="28"/>
      <c r="AN475" s="28"/>
    </row>
    <row r="476" spans="7:40" x14ac:dyDescent="0.25">
      <c r="G476" s="30"/>
      <c r="U476" s="28"/>
      <c r="W476" s="28"/>
      <c r="AA476" s="28"/>
      <c r="AH476" s="28"/>
      <c r="AJ476" s="28"/>
      <c r="AL476" s="28"/>
      <c r="AN476" s="28"/>
    </row>
    <row r="477" spans="7:40" x14ac:dyDescent="0.25">
      <c r="G477" s="30"/>
      <c r="U477" s="28"/>
      <c r="W477" s="28"/>
      <c r="AA477" s="28"/>
      <c r="AH477" s="28"/>
      <c r="AJ477" s="28"/>
      <c r="AL477" s="28"/>
      <c r="AN477" s="28"/>
    </row>
    <row r="478" spans="7:40" x14ac:dyDescent="0.25">
      <c r="G478" s="30"/>
      <c r="U478" s="28"/>
      <c r="W478" s="28"/>
      <c r="AA478" s="28"/>
      <c r="AH478" s="28"/>
      <c r="AJ478" s="28"/>
      <c r="AL478" s="28"/>
      <c r="AN478" s="28"/>
    </row>
    <row r="479" spans="7:40" x14ac:dyDescent="0.25">
      <c r="G479" s="30"/>
      <c r="U479" s="28"/>
      <c r="W479" s="28"/>
      <c r="AA479" s="28"/>
      <c r="AH479" s="28"/>
      <c r="AJ479" s="28"/>
      <c r="AL479" s="28"/>
      <c r="AN479" s="28"/>
    </row>
    <row r="480" spans="7:40" x14ac:dyDescent="0.25">
      <c r="G480" s="30"/>
      <c r="U480" s="28"/>
      <c r="W480" s="28"/>
      <c r="AA480" s="28"/>
      <c r="AH480" s="28"/>
      <c r="AJ480" s="28"/>
      <c r="AL480" s="28"/>
      <c r="AN480" s="28"/>
    </row>
    <row r="481" spans="7:40" x14ac:dyDescent="0.25">
      <c r="G481" s="30"/>
      <c r="U481" s="28"/>
      <c r="W481" s="28"/>
      <c r="AA481" s="28"/>
      <c r="AH481" s="28"/>
      <c r="AJ481" s="28"/>
      <c r="AL481" s="28"/>
      <c r="AN481" s="28"/>
    </row>
    <row r="482" spans="7:40" x14ac:dyDescent="0.25">
      <c r="G482" s="30"/>
      <c r="U482" s="28"/>
      <c r="W482" s="28"/>
      <c r="AA482" s="28"/>
      <c r="AH482" s="28"/>
      <c r="AJ482" s="28"/>
      <c r="AL482" s="28"/>
      <c r="AN482" s="28"/>
    </row>
    <row r="483" spans="7:40" x14ac:dyDescent="0.25">
      <c r="G483" s="30"/>
      <c r="U483" s="28"/>
      <c r="W483" s="28"/>
      <c r="AA483" s="28"/>
      <c r="AH483" s="28"/>
      <c r="AJ483" s="28"/>
      <c r="AL483" s="28"/>
      <c r="AN483" s="28"/>
    </row>
    <row r="484" spans="7:40" x14ac:dyDescent="0.25">
      <c r="G484" s="30"/>
      <c r="U484" s="28"/>
      <c r="W484" s="28"/>
      <c r="AA484" s="28"/>
      <c r="AH484" s="28"/>
      <c r="AJ484" s="28"/>
      <c r="AL484" s="28"/>
      <c r="AN484" s="28"/>
    </row>
    <row r="485" spans="7:40" x14ac:dyDescent="0.25">
      <c r="G485" s="30"/>
      <c r="U485" s="28"/>
      <c r="W485" s="28"/>
      <c r="AA485" s="28"/>
      <c r="AH485" s="28"/>
      <c r="AJ485" s="28"/>
      <c r="AL485" s="28"/>
      <c r="AN485" s="28"/>
    </row>
    <row r="486" spans="7:40" x14ac:dyDescent="0.25">
      <c r="G486" s="30"/>
      <c r="U486" s="28"/>
      <c r="W486" s="28"/>
      <c r="AA486" s="28"/>
      <c r="AH486" s="28"/>
      <c r="AJ486" s="28"/>
      <c r="AL486" s="28"/>
      <c r="AN486" s="28"/>
    </row>
    <row r="487" spans="7:40" x14ac:dyDescent="0.25">
      <c r="G487" s="30"/>
      <c r="U487" s="28"/>
      <c r="W487" s="28"/>
      <c r="AA487" s="28"/>
      <c r="AH487" s="28"/>
      <c r="AJ487" s="28"/>
      <c r="AL487" s="28"/>
      <c r="AN487" s="28"/>
    </row>
    <row r="488" spans="7:40" x14ac:dyDescent="0.25">
      <c r="G488" s="30"/>
      <c r="U488" s="28"/>
      <c r="W488" s="28"/>
      <c r="AA488" s="28"/>
      <c r="AH488" s="28"/>
      <c r="AJ488" s="28"/>
      <c r="AL488" s="28"/>
      <c r="AN488" s="28"/>
    </row>
    <row r="489" spans="7:40" x14ac:dyDescent="0.25">
      <c r="G489" s="30"/>
      <c r="U489" s="28"/>
      <c r="W489" s="28"/>
      <c r="AA489" s="28"/>
      <c r="AH489" s="28"/>
      <c r="AJ489" s="28"/>
      <c r="AL489" s="28"/>
      <c r="AN489" s="28"/>
    </row>
    <row r="490" spans="7:40" x14ac:dyDescent="0.25">
      <c r="G490" s="30"/>
      <c r="U490" s="28"/>
      <c r="W490" s="28"/>
      <c r="AA490" s="28"/>
      <c r="AH490" s="28"/>
      <c r="AJ490" s="28"/>
      <c r="AL490" s="28"/>
      <c r="AN490" s="28"/>
    </row>
    <row r="491" spans="7:40" x14ac:dyDescent="0.25">
      <c r="G491" s="30"/>
      <c r="U491" s="28"/>
      <c r="W491" s="28"/>
      <c r="AA491" s="28"/>
      <c r="AH491" s="28"/>
      <c r="AJ491" s="28"/>
      <c r="AL491" s="28"/>
      <c r="AN491" s="28"/>
    </row>
    <row r="492" spans="7:40" x14ac:dyDescent="0.25">
      <c r="G492" s="30"/>
      <c r="U492" s="28"/>
      <c r="W492" s="28"/>
      <c r="AA492" s="28"/>
      <c r="AH492" s="28"/>
      <c r="AJ492" s="28"/>
      <c r="AL492" s="28"/>
      <c r="AN492" s="28"/>
    </row>
    <row r="493" spans="7:40" x14ac:dyDescent="0.25">
      <c r="G493" s="30"/>
      <c r="U493" s="28"/>
      <c r="W493" s="28"/>
      <c r="AA493" s="28"/>
      <c r="AH493" s="28"/>
      <c r="AJ493" s="28"/>
      <c r="AL493" s="28"/>
      <c r="AN493" s="28"/>
    </row>
    <row r="494" spans="7:40" x14ac:dyDescent="0.25">
      <c r="G494" s="30"/>
      <c r="U494" s="28"/>
      <c r="W494" s="28"/>
      <c r="AA494" s="28"/>
      <c r="AH494" s="28"/>
      <c r="AJ494" s="28"/>
      <c r="AL494" s="28"/>
      <c r="AN494" s="28"/>
    </row>
    <row r="495" spans="7:40" x14ac:dyDescent="0.25">
      <c r="G495" s="30"/>
      <c r="U495" s="28"/>
      <c r="W495" s="28"/>
      <c r="AA495" s="28"/>
      <c r="AH495" s="28"/>
      <c r="AJ495" s="28"/>
      <c r="AL495" s="28"/>
      <c r="AN495" s="28"/>
    </row>
    <row r="496" spans="7:40" x14ac:dyDescent="0.25">
      <c r="G496" s="30"/>
      <c r="U496" s="28"/>
      <c r="W496" s="28"/>
      <c r="AA496" s="28"/>
      <c r="AH496" s="28"/>
      <c r="AJ496" s="28"/>
      <c r="AL496" s="28"/>
      <c r="AN496" s="28"/>
    </row>
    <row r="497" spans="7:40" x14ac:dyDescent="0.25">
      <c r="G497" s="30"/>
      <c r="U497" s="28"/>
      <c r="W497" s="28"/>
      <c r="AA497" s="28"/>
      <c r="AH497" s="28"/>
      <c r="AJ497" s="28"/>
      <c r="AL497" s="28"/>
      <c r="AN497" s="28"/>
    </row>
    <row r="498" spans="7:40" x14ac:dyDescent="0.25">
      <c r="G498" s="30"/>
      <c r="U498" s="28"/>
      <c r="W498" s="28"/>
      <c r="AA498" s="28"/>
      <c r="AH498" s="28"/>
      <c r="AJ498" s="28"/>
      <c r="AL498" s="28"/>
      <c r="AN498" s="28"/>
    </row>
    <row r="499" spans="7:40" x14ac:dyDescent="0.25">
      <c r="G499" s="30"/>
      <c r="U499" s="28"/>
      <c r="W499" s="28"/>
      <c r="AA499" s="28"/>
      <c r="AH499" s="28"/>
      <c r="AJ499" s="28"/>
      <c r="AL499" s="28"/>
      <c r="AN499" s="28"/>
    </row>
    <row r="500" spans="7:40" x14ac:dyDescent="0.25">
      <c r="G500" s="30"/>
      <c r="U500" s="28"/>
      <c r="W500" s="28"/>
      <c r="AA500" s="28"/>
      <c r="AH500" s="28"/>
      <c r="AJ500" s="28"/>
      <c r="AL500" s="28"/>
      <c r="AN500" s="28"/>
    </row>
    <row r="501" spans="7:40" x14ac:dyDescent="0.25">
      <c r="G501" s="30"/>
      <c r="U501" s="28"/>
      <c r="W501" s="28"/>
      <c r="AA501" s="28"/>
      <c r="AH501" s="28"/>
      <c r="AJ501" s="28"/>
      <c r="AL501" s="28"/>
      <c r="AN501" s="28"/>
    </row>
    <row r="502" spans="7:40" x14ac:dyDescent="0.25">
      <c r="G502" s="30"/>
      <c r="U502" s="28"/>
      <c r="W502" s="28"/>
      <c r="AA502" s="28"/>
      <c r="AH502" s="28"/>
      <c r="AJ502" s="28"/>
      <c r="AL502" s="28"/>
      <c r="AN502" s="28"/>
    </row>
    <row r="503" spans="7:40" x14ac:dyDescent="0.25">
      <c r="G503" s="30"/>
      <c r="U503" s="28"/>
      <c r="W503" s="28"/>
      <c r="AA503" s="28"/>
      <c r="AH503" s="28"/>
      <c r="AJ503" s="28"/>
      <c r="AL503" s="28"/>
      <c r="AN503" s="28"/>
    </row>
    <row r="504" spans="7:40" x14ac:dyDescent="0.25">
      <c r="G504" s="30"/>
      <c r="U504" s="28"/>
      <c r="W504" s="28"/>
      <c r="AA504" s="28"/>
      <c r="AH504" s="28"/>
      <c r="AJ504" s="28"/>
      <c r="AL504" s="28"/>
      <c r="AN504" s="28"/>
    </row>
    <row r="505" spans="7:40" x14ac:dyDescent="0.25">
      <c r="G505" s="30"/>
      <c r="U505" s="28"/>
      <c r="W505" s="28"/>
      <c r="AA505" s="28"/>
      <c r="AH505" s="28"/>
      <c r="AJ505" s="28"/>
      <c r="AL505" s="28"/>
      <c r="AN505" s="28"/>
    </row>
    <row r="506" spans="7:40" x14ac:dyDescent="0.25">
      <c r="G506" s="30"/>
      <c r="U506" s="28"/>
      <c r="W506" s="28"/>
      <c r="AA506" s="28"/>
      <c r="AH506" s="28"/>
      <c r="AJ506" s="28"/>
      <c r="AL506" s="28"/>
      <c r="AN506" s="28"/>
    </row>
    <row r="507" spans="7:40" x14ac:dyDescent="0.25">
      <c r="G507" s="30"/>
      <c r="U507" s="28"/>
      <c r="W507" s="28"/>
      <c r="AA507" s="28"/>
      <c r="AH507" s="28"/>
      <c r="AJ507" s="28"/>
      <c r="AL507" s="28"/>
      <c r="AN507" s="28"/>
    </row>
    <row r="508" spans="7:40" x14ac:dyDescent="0.25">
      <c r="G508" s="30"/>
      <c r="U508" s="28"/>
      <c r="W508" s="28"/>
      <c r="AA508" s="28"/>
      <c r="AH508" s="28"/>
      <c r="AJ508" s="28"/>
      <c r="AL508" s="28"/>
      <c r="AN508" s="28"/>
    </row>
    <row r="509" spans="7:40" x14ac:dyDescent="0.25">
      <c r="G509" s="30"/>
      <c r="U509" s="28"/>
      <c r="W509" s="28"/>
      <c r="AA509" s="28"/>
      <c r="AH509" s="28"/>
      <c r="AJ509" s="28"/>
      <c r="AL509" s="28"/>
      <c r="AN509" s="28"/>
    </row>
    <row r="510" spans="7:40" x14ac:dyDescent="0.25">
      <c r="G510" s="30"/>
      <c r="U510" s="28"/>
      <c r="W510" s="28"/>
      <c r="AA510" s="28"/>
      <c r="AH510" s="28"/>
      <c r="AJ510" s="28"/>
      <c r="AL510" s="28"/>
      <c r="AN510" s="28"/>
    </row>
    <row r="511" spans="7:40" x14ac:dyDescent="0.25">
      <c r="G511" s="30"/>
      <c r="U511" s="28"/>
      <c r="W511" s="28"/>
      <c r="AA511" s="28"/>
      <c r="AH511" s="28"/>
      <c r="AJ511" s="28"/>
      <c r="AL511" s="28"/>
      <c r="AN511" s="28"/>
    </row>
    <row r="512" spans="7:40" x14ac:dyDescent="0.25">
      <c r="G512" s="30"/>
      <c r="U512" s="28"/>
      <c r="W512" s="28"/>
      <c r="AA512" s="28"/>
      <c r="AH512" s="28"/>
      <c r="AJ512" s="28"/>
      <c r="AL512" s="28"/>
      <c r="AN512" s="28"/>
    </row>
    <row r="513" spans="7:40" x14ac:dyDescent="0.25">
      <c r="G513" s="30"/>
      <c r="U513" s="28"/>
      <c r="W513" s="28"/>
      <c r="AA513" s="28"/>
      <c r="AH513" s="28"/>
      <c r="AJ513" s="28"/>
      <c r="AL513" s="28"/>
      <c r="AN513" s="28"/>
    </row>
    <row r="514" spans="7:40" x14ac:dyDescent="0.25">
      <c r="G514" s="30"/>
      <c r="U514" s="28"/>
      <c r="W514" s="28"/>
      <c r="AA514" s="28"/>
      <c r="AH514" s="28"/>
      <c r="AJ514" s="28"/>
      <c r="AL514" s="28"/>
      <c r="AN514" s="28"/>
    </row>
    <row r="515" spans="7:40" x14ac:dyDescent="0.25">
      <c r="G515" s="30"/>
      <c r="U515" s="28"/>
      <c r="W515" s="28"/>
      <c r="AA515" s="28"/>
      <c r="AH515" s="28"/>
      <c r="AJ515" s="28"/>
      <c r="AL515" s="28"/>
      <c r="AN515" s="28"/>
    </row>
    <row r="516" spans="7:40" x14ac:dyDescent="0.25">
      <c r="G516" s="30"/>
      <c r="U516" s="28"/>
      <c r="W516" s="28"/>
      <c r="AA516" s="28"/>
      <c r="AH516" s="28"/>
      <c r="AJ516" s="28"/>
      <c r="AL516" s="28"/>
      <c r="AN516" s="28"/>
    </row>
    <row r="517" spans="7:40" x14ac:dyDescent="0.25">
      <c r="G517" s="30"/>
      <c r="U517" s="28"/>
      <c r="W517" s="28"/>
      <c r="AA517" s="28"/>
      <c r="AH517" s="28"/>
      <c r="AJ517" s="28"/>
      <c r="AL517" s="28"/>
      <c r="AN517" s="28"/>
    </row>
    <row r="518" spans="7:40" x14ac:dyDescent="0.25">
      <c r="G518" s="30"/>
      <c r="U518" s="28"/>
      <c r="W518" s="28"/>
      <c r="AA518" s="28"/>
      <c r="AH518" s="28"/>
      <c r="AJ518" s="28"/>
      <c r="AL518" s="28"/>
      <c r="AN518" s="28"/>
    </row>
    <row r="519" spans="7:40" x14ac:dyDescent="0.25">
      <c r="G519" s="30"/>
      <c r="U519" s="28"/>
      <c r="W519" s="28"/>
      <c r="AA519" s="28"/>
      <c r="AH519" s="28"/>
      <c r="AJ519" s="28"/>
      <c r="AL519" s="28"/>
      <c r="AN519" s="28"/>
    </row>
    <row r="520" spans="7:40" x14ac:dyDescent="0.25">
      <c r="G520" s="30"/>
      <c r="U520" s="28"/>
      <c r="W520" s="28"/>
      <c r="AA520" s="28"/>
      <c r="AH520" s="28"/>
      <c r="AJ520" s="28"/>
      <c r="AL520" s="28"/>
      <c r="AN520" s="28"/>
    </row>
    <row r="521" spans="7:40" x14ac:dyDescent="0.25">
      <c r="G521" s="30"/>
      <c r="U521" s="28"/>
      <c r="W521" s="28"/>
      <c r="AA521" s="28"/>
      <c r="AH521" s="28"/>
      <c r="AJ521" s="28"/>
      <c r="AL521" s="28"/>
      <c r="AN521" s="28"/>
    </row>
    <row r="522" spans="7:40" x14ac:dyDescent="0.25">
      <c r="G522" s="30"/>
      <c r="U522" s="28"/>
      <c r="W522" s="28"/>
      <c r="AA522" s="28"/>
      <c r="AH522" s="28"/>
      <c r="AJ522" s="28"/>
      <c r="AL522" s="28"/>
      <c r="AN522" s="28"/>
    </row>
    <row r="523" spans="7:40" x14ac:dyDescent="0.25">
      <c r="G523" s="30"/>
      <c r="U523" s="28"/>
      <c r="W523" s="28"/>
      <c r="AA523" s="28"/>
      <c r="AH523" s="28"/>
      <c r="AJ523" s="28"/>
      <c r="AL523" s="28"/>
      <c r="AN523" s="28"/>
    </row>
    <row r="524" spans="7:40" x14ac:dyDescent="0.25">
      <c r="G524" s="30"/>
      <c r="U524" s="28"/>
      <c r="W524" s="28"/>
      <c r="AA524" s="28"/>
      <c r="AH524" s="28"/>
      <c r="AJ524" s="28"/>
      <c r="AL524" s="28"/>
      <c r="AN524" s="28"/>
    </row>
    <row r="525" spans="7:40" x14ac:dyDescent="0.25">
      <c r="G525" s="30"/>
      <c r="U525" s="28"/>
      <c r="W525" s="28"/>
      <c r="AA525" s="28"/>
      <c r="AH525" s="28"/>
      <c r="AJ525" s="28"/>
      <c r="AL525" s="28"/>
      <c r="AN525" s="28"/>
    </row>
    <row r="526" spans="7:40" x14ac:dyDescent="0.25">
      <c r="G526" s="30"/>
      <c r="U526" s="28"/>
      <c r="W526" s="28"/>
      <c r="AA526" s="28"/>
      <c r="AH526" s="28"/>
      <c r="AJ526" s="28"/>
      <c r="AL526" s="28"/>
      <c r="AN526" s="28"/>
    </row>
    <row r="527" spans="7:40" x14ac:dyDescent="0.25">
      <c r="G527" s="30"/>
      <c r="U527" s="28"/>
      <c r="W527" s="28"/>
      <c r="AA527" s="28"/>
      <c r="AH527" s="28"/>
      <c r="AJ527" s="28"/>
      <c r="AL527" s="28"/>
      <c r="AN527" s="28"/>
    </row>
    <row r="528" spans="7:40" x14ac:dyDescent="0.25">
      <c r="G528" s="30"/>
      <c r="U528" s="28"/>
      <c r="W528" s="28"/>
      <c r="AA528" s="28"/>
      <c r="AH528" s="28"/>
      <c r="AJ528" s="28"/>
      <c r="AL528" s="28"/>
      <c r="AN528" s="28"/>
    </row>
    <row r="529" spans="7:40" x14ac:dyDescent="0.25">
      <c r="G529" s="30"/>
      <c r="U529" s="28"/>
      <c r="W529" s="28"/>
      <c r="AA529" s="28"/>
      <c r="AH529" s="28"/>
      <c r="AJ529" s="28"/>
      <c r="AL529" s="28"/>
      <c r="AN529" s="28"/>
    </row>
    <row r="530" spans="7:40" x14ac:dyDescent="0.25">
      <c r="G530" s="30"/>
      <c r="U530" s="28"/>
      <c r="W530" s="28"/>
      <c r="AA530" s="28"/>
      <c r="AH530" s="28"/>
      <c r="AJ530" s="28"/>
      <c r="AL530" s="28"/>
      <c r="AN530" s="28"/>
    </row>
    <row r="531" spans="7:40" x14ac:dyDescent="0.25">
      <c r="G531" s="30"/>
      <c r="U531" s="28"/>
      <c r="W531" s="28"/>
      <c r="AA531" s="28"/>
      <c r="AH531" s="28"/>
      <c r="AJ531" s="28"/>
      <c r="AL531" s="28"/>
      <c r="AN531" s="28"/>
    </row>
    <row r="532" spans="7:40" x14ac:dyDescent="0.25">
      <c r="G532" s="30"/>
      <c r="U532" s="28"/>
      <c r="W532" s="28"/>
      <c r="AA532" s="28"/>
      <c r="AH532" s="28"/>
      <c r="AJ532" s="28"/>
      <c r="AL532" s="28"/>
      <c r="AN532" s="28"/>
    </row>
    <row r="533" spans="7:40" x14ac:dyDescent="0.25">
      <c r="G533" s="30"/>
      <c r="U533" s="28"/>
      <c r="W533" s="28"/>
      <c r="AA533" s="28"/>
      <c r="AH533" s="28"/>
      <c r="AJ533" s="28"/>
      <c r="AL533" s="28"/>
      <c r="AN533" s="28"/>
    </row>
    <row r="534" spans="7:40" x14ac:dyDescent="0.25">
      <c r="G534" s="30"/>
      <c r="U534" s="28"/>
      <c r="W534" s="28"/>
      <c r="AA534" s="28"/>
      <c r="AH534" s="28"/>
      <c r="AJ534" s="28"/>
      <c r="AL534" s="28"/>
      <c r="AN534" s="28"/>
    </row>
    <row r="535" spans="7:40" x14ac:dyDescent="0.25">
      <c r="G535" s="30"/>
      <c r="U535" s="28"/>
      <c r="W535" s="28"/>
      <c r="AA535" s="28"/>
      <c r="AH535" s="28"/>
      <c r="AJ535" s="28"/>
      <c r="AL535" s="28"/>
      <c r="AN535" s="28"/>
    </row>
    <row r="536" spans="7:40" x14ac:dyDescent="0.25">
      <c r="G536" s="30"/>
      <c r="U536" s="28"/>
      <c r="W536" s="28"/>
      <c r="AA536" s="28"/>
      <c r="AH536" s="28"/>
      <c r="AJ536" s="28"/>
      <c r="AL536" s="28"/>
      <c r="AN536" s="28"/>
    </row>
    <row r="537" spans="7:40" x14ac:dyDescent="0.25">
      <c r="G537" s="30"/>
      <c r="U537" s="28"/>
      <c r="W537" s="28"/>
      <c r="AA537" s="28"/>
      <c r="AH537" s="28"/>
      <c r="AJ537" s="28"/>
      <c r="AL537" s="28"/>
      <c r="AN537" s="28"/>
    </row>
    <row r="538" spans="7:40" x14ac:dyDescent="0.25">
      <c r="G538" s="30"/>
      <c r="U538" s="28"/>
      <c r="W538" s="28"/>
      <c r="AA538" s="28"/>
      <c r="AH538" s="28"/>
      <c r="AJ538" s="28"/>
      <c r="AL538" s="28"/>
      <c r="AN538" s="2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986F8-7F04-463F-A239-9AD63B442F55}">
  <dimension ref="A1:AN538"/>
  <sheetViews>
    <sheetView zoomScale="85" zoomScaleNormal="85" workbookViewId="0">
      <selection sqref="A1:XFD1048576"/>
    </sheetView>
  </sheetViews>
  <sheetFormatPr defaultRowHeight="15" x14ac:dyDescent="0.25"/>
  <cols>
    <col min="1" max="1" width="10.28515625" bestFit="1" customWidth="1"/>
    <col min="7" max="7" width="9.140625" style="28"/>
    <col min="9" max="12" width="9.140625" style="28"/>
    <col min="22" max="24" width="9.140625" style="28"/>
    <col min="27" max="27" width="8.5703125" bestFit="1" customWidth="1"/>
    <col min="31" max="31" width="10.28515625" bestFit="1" customWidth="1"/>
    <col min="32" max="32" width="10.28515625" customWidth="1"/>
    <col min="38" max="38" width="9" customWidth="1"/>
  </cols>
  <sheetData>
    <row r="1" spans="1:40" x14ac:dyDescent="0.25">
      <c r="A1" t="s">
        <v>2</v>
      </c>
      <c r="B1" t="s">
        <v>382</v>
      </c>
      <c r="C1" t="s">
        <v>383</v>
      </c>
      <c r="D1" t="s">
        <v>384</v>
      </c>
      <c r="E1" t="s">
        <v>385</v>
      </c>
      <c r="F1" t="s">
        <v>386</v>
      </c>
      <c r="G1" s="28" t="s">
        <v>411</v>
      </c>
      <c r="H1" t="s">
        <v>412</v>
      </c>
      <c r="I1" s="28" t="s">
        <v>413</v>
      </c>
      <c r="J1" s="28" t="s">
        <v>387</v>
      </c>
      <c r="K1" s="28" t="s">
        <v>388</v>
      </c>
      <c r="L1" s="28" t="s">
        <v>389</v>
      </c>
      <c r="M1" t="s">
        <v>390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  <c r="S1" t="s">
        <v>414</v>
      </c>
      <c r="T1" t="s">
        <v>415</v>
      </c>
      <c r="U1" t="s">
        <v>416</v>
      </c>
      <c r="V1" s="28" t="s">
        <v>396</v>
      </c>
      <c r="W1" s="28" t="s">
        <v>397</v>
      </c>
      <c r="X1" s="28" t="s">
        <v>398</v>
      </c>
      <c r="Y1" t="s">
        <v>399</v>
      </c>
      <c r="Z1" t="s">
        <v>400</v>
      </c>
      <c r="AA1" t="s">
        <v>424</v>
      </c>
      <c r="AB1" t="s">
        <v>425</v>
      </c>
      <c r="AC1" t="s">
        <v>403</v>
      </c>
      <c r="AD1" t="s">
        <v>426</v>
      </c>
      <c r="AE1" t="s">
        <v>404</v>
      </c>
      <c r="AF1" t="s">
        <v>427</v>
      </c>
      <c r="AG1" t="s">
        <v>405</v>
      </c>
      <c r="AH1" t="s">
        <v>428</v>
      </c>
      <c r="AI1" t="s">
        <v>406</v>
      </c>
      <c r="AJ1" t="s">
        <v>429</v>
      </c>
      <c r="AK1" t="s">
        <v>408</v>
      </c>
      <c r="AL1" t="s">
        <v>480</v>
      </c>
      <c r="AM1" t="s">
        <v>410</v>
      </c>
      <c r="AN1" t="s">
        <v>380</v>
      </c>
    </row>
    <row r="2" spans="1:40" x14ac:dyDescent="0.25">
      <c r="A2" t="str">
        <f>LEFT(Alumn_Filtered!A2,LEN(Alumn_Filtered!A2)-1)</f>
        <v>14784994</v>
      </c>
      <c r="B2">
        <f>Alumn_Filtered!D2</f>
        <v>0</v>
      </c>
      <c r="C2">
        <f>Alumn_Filtered!E2</f>
        <v>0</v>
      </c>
      <c r="D2">
        <f>Alumn_Filtered!F2</f>
        <v>0</v>
      </c>
      <c r="E2" s="30">
        <f>Alumn_Filtered!G2</f>
        <v>6</v>
      </c>
      <c r="F2">
        <f>Alumn_Filtered!H2</f>
        <v>5</v>
      </c>
      <c r="G2" s="28">
        <f>Alumn_Filtered!I2</f>
        <v>0.83333333333333337</v>
      </c>
      <c r="H2">
        <f>Alumn_Filtered!J2</f>
        <v>1</v>
      </c>
      <c r="I2" s="28">
        <f>Alumn_Filtered!K2</f>
        <v>0.16666666666666666</v>
      </c>
      <c r="J2" s="28">
        <f>Alumn_Filtered!L2</f>
        <v>0.8666666666666667</v>
      </c>
      <c r="K2" s="28">
        <f>Alumn_Filtered!M2</f>
        <v>0.35000000000000003</v>
      </c>
      <c r="L2" s="28">
        <f>Alumn_Filtered!N2</f>
        <v>0.60833333333333328</v>
      </c>
      <c r="M2">
        <f>Alumn_Filtered!O2</f>
        <v>4</v>
      </c>
      <c r="N2">
        <f>Alumn_Filtered!P2</f>
        <v>1</v>
      </c>
      <c r="O2">
        <f>Alumn_Filtered!Q2</f>
        <v>3</v>
      </c>
      <c r="P2">
        <f>Alumn_Filtered!R2</f>
        <v>0</v>
      </c>
      <c r="Q2">
        <f>Alumn_Filtered!S2</f>
        <v>0</v>
      </c>
      <c r="R2">
        <f>Alumn_Filtered!T2</f>
        <v>0</v>
      </c>
      <c r="S2" s="28">
        <f>Alumn_Filtered!U2</f>
        <v>0</v>
      </c>
      <c r="T2">
        <f>Alumn_Filtered!V2</f>
        <v>0</v>
      </c>
      <c r="U2" s="28">
        <f>Alumn_Filtered!W2</f>
        <v>0</v>
      </c>
      <c r="V2" s="28">
        <f>Alumn_Filtered!X2</f>
        <v>0</v>
      </c>
      <c r="W2" s="28">
        <f>Alumn_Filtered!Y2</f>
        <v>0</v>
      </c>
      <c r="X2" s="28">
        <f>Alumn_Filtered!Z2</f>
        <v>0</v>
      </c>
      <c r="Y2" s="28">
        <f>Alumn_Filtered!AA2</f>
        <v>-0.60833333333333328</v>
      </c>
      <c r="Z2">
        <f ca="1">Alumn_Filtered!AB2</f>
        <v>37</v>
      </c>
      <c r="AA2">
        <f>Alumn_Filtered!AD2</f>
        <v>1</v>
      </c>
      <c r="AB2">
        <f>Alumn_Filtered!AF2</f>
        <v>1</v>
      </c>
      <c r="AC2">
        <f>IF(Alumn_Filtered!AG2=0,Metrics!AG$14,Alumn_Filtered!AG2)</f>
        <v>620</v>
      </c>
      <c r="AD2" s="28">
        <f>Alumn_Filtered!AH2</f>
        <v>0.66774716369529985</v>
      </c>
      <c r="AE2">
        <f>IF(Alumn_Filtered!AI2=0,Metrics!AI$14,Alumn_Filtered!AI2)</f>
        <v>657</v>
      </c>
      <c r="AF2" s="28">
        <f>Alumn_Filtered!AJ2</f>
        <v>0.72771474878444087</v>
      </c>
      <c r="AG2">
        <f>IF(Alumn_Filtered!AK2=0,Metrics!AK$14,Alumn_Filtered!AK2)</f>
        <v>591</v>
      </c>
      <c r="AH2" s="28">
        <f>Alumn_Filtered!AL2</f>
        <v>0.62074554294975692</v>
      </c>
      <c r="AI2">
        <f>IF(Alumn_Filtered!AM2=0,Metrics!AM$14,Alumn_Filtered!AM2)</f>
        <v>635</v>
      </c>
      <c r="AJ2" s="28">
        <f>Alumn_Filtered!AN2</f>
        <v>0.69205834683954615</v>
      </c>
      <c r="AK2">
        <f>IF(Alumn_Filtered!AP2=0,Metrics!AP$14,Alumn_Filtered!AP2)</f>
        <v>13</v>
      </c>
      <c r="AL2">
        <f>IF(Alumn_Filtered!AR2=0,Metrics!AR$14,Alumn_Filtered!AR2)</f>
        <v>1</v>
      </c>
      <c r="AM2">
        <f>IF(Alumn_Filtered!AS2=0,Metrics!AS$14,Alumn_Filtered!AS2)</f>
        <v>5</v>
      </c>
      <c r="AN2">
        <f>Alumn_Filtered!B2</f>
        <v>0</v>
      </c>
    </row>
    <row r="3" spans="1:40" x14ac:dyDescent="0.25">
      <c r="A3" t="str">
        <f>LEFT(Alumn_Filtered!A3,LEN(Alumn_Filtered!A3)-1)</f>
        <v>15258234</v>
      </c>
      <c r="B3">
        <f>Alumn_Filtered!D3</f>
        <v>0</v>
      </c>
      <c r="C3">
        <f>Alumn_Filtered!E3</f>
        <v>0</v>
      </c>
      <c r="D3">
        <f>Alumn_Filtered!F3</f>
        <v>0</v>
      </c>
      <c r="E3" s="30">
        <f>Alumn_Filtered!G3</f>
        <v>6</v>
      </c>
      <c r="F3">
        <f>Alumn_Filtered!H3</f>
        <v>1</v>
      </c>
      <c r="G3" s="28">
        <f>Alumn_Filtered!I3</f>
        <v>0.16666666666666666</v>
      </c>
      <c r="H3">
        <f>Alumn_Filtered!J3</f>
        <v>5</v>
      </c>
      <c r="I3" s="28">
        <f>Alumn_Filtered!K3</f>
        <v>0.83333333333333337</v>
      </c>
      <c r="J3" s="28">
        <f>Alumn_Filtered!L3</f>
        <v>0.8833333333333333</v>
      </c>
      <c r="K3" s="28">
        <f>Alumn_Filtered!M3</f>
        <v>0.15</v>
      </c>
      <c r="L3" s="28">
        <f>Alumn_Filtered!N3</f>
        <v>0.3833333333333333</v>
      </c>
      <c r="M3">
        <f>Alumn_Filtered!O3</f>
        <v>0</v>
      </c>
      <c r="N3">
        <f>Alumn_Filtered!P3</f>
        <v>0</v>
      </c>
      <c r="O3">
        <f>Alumn_Filtered!Q3</f>
        <v>0</v>
      </c>
      <c r="P3">
        <f>Alumn_Filtered!R3</f>
        <v>0</v>
      </c>
      <c r="Q3">
        <f>Alumn_Filtered!S3</f>
        <v>0</v>
      </c>
      <c r="R3">
        <f>Alumn_Filtered!T3</f>
        <v>0</v>
      </c>
      <c r="S3" s="28">
        <f>Alumn_Filtered!U3</f>
        <v>0</v>
      </c>
      <c r="T3">
        <f>Alumn_Filtered!V3</f>
        <v>0</v>
      </c>
      <c r="U3" s="28">
        <f>Alumn_Filtered!W3</f>
        <v>0</v>
      </c>
      <c r="V3" s="28">
        <f>Alumn_Filtered!X3</f>
        <v>0</v>
      </c>
      <c r="W3" s="28">
        <f>Alumn_Filtered!Y3</f>
        <v>0</v>
      </c>
      <c r="X3" s="28">
        <f>Alumn_Filtered!Z3</f>
        <v>0</v>
      </c>
      <c r="Y3" s="28">
        <f>Alumn_Filtered!AA3</f>
        <v>-0.3833333333333333</v>
      </c>
      <c r="Z3">
        <f ca="1">Alumn_Filtered!AB3</f>
        <v>36</v>
      </c>
      <c r="AA3">
        <f>Alumn_Filtered!AD3</f>
        <v>0</v>
      </c>
      <c r="AB3">
        <f>Alumn_Filtered!AF3</f>
        <v>1</v>
      </c>
      <c r="AC3">
        <f>IF(Alumn_Filtered!AG3=0,Metrics!$AG$14,Alumn_Filtered!AG3)</f>
        <v>435</v>
      </c>
      <c r="AD3" s="28">
        <f>Alumn_Filtered!AH3</f>
        <v>0.36790923824959482</v>
      </c>
      <c r="AE3">
        <f>IF(Alumn_Filtered!AI3=0,Metrics!AI$14,Alumn_Filtered!AI3)</f>
        <v>435</v>
      </c>
      <c r="AF3" s="28">
        <f>Alumn_Filtered!AJ3</f>
        <v>0.36790923824959482</v>
      </c>
      <c r="AG3">
        <f>IF(Alumn_Filtered!AK3=0,Metrics!AK$14,Alumn_Filtered!AK3)</f>
        <v>552</v>
      </c>
      <c r="AH3" s="28">
        <f>Alumn_Filtered!AL3</f>
        <v>0.55753646677471635</v>
      </c>
      <c r="AI3">
        <f>IF(Alumn_Filtered!AM3=0,Metrics!AM$14,Alumn_Filtered!AM3)</f>
        <v>494</v>
      </c>
      <c r="AJ3" s="28">
        <f>Alumn_Filtered!AN3</f>
        <v>0.46353322528363045</v>
      </c>
      <c r="AK3">
        <f>IF(Alumn_Filtered!AP3=0,Metrics!AP$14,Alumn_Filtered!AP3)</f>
        <v>9</v>
      </c>
      <c r="AL3">
        <f>IF(Alumn_Filtered!AR3=0,Metrics!AR$14,Alumn_Filtered!AR3)</f>
        <v>1</v>
      </c>
      <c r="AM3">
        <f>IF(Alumn_Filtered!AS3=0,Metrics!AS$14,Alumn_Filtered!AS3)</f>
        <v>3</v>
      </c>
      <c r="AN3">
        <f>Alumn_Filtered!B3</f>
        <v>0</v>
      </c>
    </row>
    <row r="4" spans="1:40" x14ac:dyDescent="0.25">
      <c r="A4" t="str">
        <f>LEFT(Alumn_Filtered!A4,LEN(Alumn_Filtered!A4)-1)</f>
        <v>16334206</v>
      </c>
      <c r="B4">
        <f>Alumn_Filtered!D4</f>
        <v>0</v>
      </c>
      <c r="C4">
        <f>Alumn_Filtered!E4</f>
        <v>0</v>
      </c>
      <c r="D4">
        <f>Alumn_Filtered!F4</f>
        <v>31</v>
      </c>
      <c r="E4" s="30">
        <f>Alumn_Filtered!G4</f>
        <v>5</v>
      </c>
      <c r="F4">
        <f>Alumn_Filtered!H4</f>
        <v>5</v>
      </c>
      <c r="G4" s="28">
        <f>Alumn_Filtered!I4</f>
        <v>1</v>
      </c>
      <c r="H4">
        <f>Alumn_Filtered!J4</f>
        <v>0</v>
      </c>
      <c r="I4" s="28">
        <f>Alumn_Filtered!K4</f>
        <v>0</v>
      </c>
      <c r="J4" s="28">
        <f>Alumn_Filtered!L4</f>
        <v>0.98333333333333339</v>
      </c>
      <c r="K4" s="28">
        <f>Alumn_Filtered!M4</f>
        <v>0.71666666666666667</v>
      </c>
      <c r="L4" s="28">
        <f>Alumn_Filtered!N4</f>
        <v>0.87000000000000011</v>
      </c>
      <c r="M4">
        <f>Alumn_Filtered!O4</f>
        <v>6</v>
      </c>
      <c r="N4">
        <f>Alumn_Filtered!P4</f>
        <v>1</v>
      </c>
      <c r="O4">
        <f>Alumn_Filtered!Q4</f>
        <v>0</v>
      </c>
      <c r="P4">
        <f>Alumn_Filtered!R4</f>
        <v>1</v>
      </c>
      <c r="Q4">
        <f>Alumn_Filtered!S4</f>
        <v>4</v>
      </c>
      <c r="R4">
        <f>Alumn_Filtered!T4</f>
        <v>4</v>
      </c>
      <c r="S4" s="28">
        <f>Alumn_Filtered!U4</f>
        <v>1</v>
      </c>
      <c r="T4">
        <f>Alumn_Filtered!V4</f>
        <v>0</v>
      </c>
      <c r="U4" s="28">
        <f>Alumn_Filtered!W4</f>
        <v>0</v>
      </c>
      <c r="V4" s="28">
        <f>Alumn_Filtered!X4</f>
        <v>0.79999999999999993</v>
      </c>
      <c r="W4" s="28">
        <f>Alumn_Filtered!Y4</f>
        <v>0.5</v>
      </c>
      <c r="X4" s="28">
        <f>Alumn_Filtered!Z4</f>
        <v>0.68333333333333335</v>
      </c>
      <c r="Y4" s="28">
        <f>Alumn_Filtered!AA4</f>
        <v>-0.18666666666666676</v>
      </c>
      <c r="Z4">
        <f ca="1">Alumn_Filtered!AB4</f>
        <v>32</v>
      </c>
      <c r="AA4">
        <f>Alumn_Filtered!AD4</f>
        <v>1</v>
      </c>
      <c r="AB4">
        <f>Alumn_Filtered!AF4</f>
        <v>0</v>
      </c>
      <c r="AC4">
        <f>IF(Alumn_Filtered!AG4=0,Metrics!$AG$14,Alumn_Filtered!AG4)</f>
        <v>519</v>
      </c>
      <c r="AD4" s="28">
        <f>Alumn_Filtered!AH4</f>
        <v>0</v>
      </c>
      <c r="AE4">
        <f>IF(Alumn_Filtered!AI4=0,Metrics!AI$14,Alumn_Filtered!AI4)</f>
        <v>523</v>
      </c>
      <c r="AF4" s="28">
        <f>Alumn_Filtered!AJ4</f>
        <v>0</v>
      </c>
      <c r="AG4">
        <f>IF(Alumn_Filtered!AK4=0,Metrics!AK$14,Alumn_Filtered!AK4)</f>
        <v>539</v>
      </c>
      <c r="AH4" s="28">
        <f>Alumn_Filtered!AL4</f>
        <v>0</v>
      </c>
      <c r="AI4">
        <f>IF(Alumn_Filtered!AM4=0,Metrics!AM$14,Alumn_Filtered!AM4)</f>
        <v>594</v>
      </c>
      <c r="AJ4" s="28">
        <f>Alumn_Filtered!AN4</f>
        <v>0</v>
      </c>
      <c r="AK4">
        <f>IF(Alumn_Filtered!AP4=0,Metrics!AP$14,Alumn_Filtered!AP4)</f>
        <v>5</v>
      </c>
      <c r="AL4">
        <f>IF(Alumn_Filtered!AR4=0,Metrics!AR$14,Alumn_Filtered!AR4)</f>
        <v>1</v>
      </c>
      <c r="AM4">
        <f>IF(Alumn_Filtered!AS4=0,Metrics!AS$14,Alumn_Filtered!AS4)</f>
        <v>0</v>
      </c>
      <c r="AN4">
        <f>Alumn_Filtered!B4</f>
        <v>1</v>
      </c>
    </row>
    <row r="5" spans="1:40" x14ac:dyDescent="0.25">
      <c r="A5" t="str">
        <f>LEFT(Alumn_Filtered!A5,LEN(Alumn_Filtered!A5)-1)</f>
        <v>16352647</v>
      </c>
      <c r="B5">
        <f>Alumn_Filtered!D5</f>
        <v>0</v>
      </c>
      <c r="C5">
        <f>Alumn_Filtered!E5</f>
        <v>0</v>
      </c>
      <c r="D5">
        <f>Alumn_Filtered!F5</f>
        <v>33</v>
      </c>
      <c r="E5" s="30">
        <f>Alumn_Filtered!G5</f>
        <v>5</v>
      </c>
      <c r="F5">
        <f>Alumn_Filtered!H5</f>
        <v>5</v>
      </c>
      <c r="G5" s="28">
        <f>Alumn_Filtered!I5</f>
        <v>1</v>
      </c>
      <c r="H5">
        <f>Alumn_Filtered!J5</f>
        <v>0</v>
      </c>
      <c r="I5" s="28">
        <f>Alumn_Filtered!K5</f>
        <v>0</v>
      </c>
      <c r="J5" s="28">
        <f>Alumn_Filtered!L5</f>
        <v>0.95000000000000007</v>
      </c>
      <c r="K5" s="28">
        <f>Alumn_Filtered!M5</f>
        <v>0.71666666666666667</v>
      </c>
      <c r="L5" s="28">
        <f>Alumn_Filtered!N5</f>
        <v>0.82666666666666655</v>
      </c>
      <c r="M5">
        <f>Alumn_Filtered!O5</f>
        <v>9</v>
      </c>
      <c r="N5">
        <f>Alumn_Filtered!P5</f>
        <v>1</v>
      </c>
      <c r="O5">
        <f>Alumn_Filtered!Q5</f>
        <v>0</v>
      </c>
      <c r="P5">
        <f>Alumn_Filtered!R5</f>
        <v>0</v>
      </c>
      <c r="Q5">
        <f>Alumn_Filtered!S5</f>
        <v>8</v>
      </c>
      <c r="R5">
        <f>Alumn_Filtered!T5</f>
        <v>8</v>
      </c>
      <c r="S5" s="28">
        <f>Alumn_Filtered!U5</f>
        <v>1</v>
      </c>
      <c r="T5">
        <f>Alumn_Filtered!V5</f>
        <v>0</v>
      </c>
      <c r="U5" s="28">
        <f>Alumn_Filtered!W5</f>
        <v>0</v>
      </c>
      <c r="V5" s="28">
        <f>Alumn_Filtered!X5</f>
        <v>0.93333333333333324</v>
      </c>
      <c r="W5" s="28">
        <f>Alumn_Filtered!Y5</f>
        <v>0.66666666666666663</v>
      </c>
      <c r="X5" s="28">
        <f>Alumn_Filtered!Z5</f>
        <v>0.85000000000000009</v>
      </c>
      <c r="Y5" s="28">
        <f>Alumn_Filtered!AA5</f>
        <v>2.3333333333333539E-2</v>
      </c>
      <c r="Z5">
        <f ca="1">Alumn_Filtered!AB5</f>
        <v>32</v>
      </c>
      <c r="AA5">
        <f>Alumn_Filtered!AD5</f>
        <v>0</v>
      </c>
      <c r="AB5">
        <f>Alumn_Filtered!AF5</f>
        <v>0</v>
      </c>
      <c r="AC5">
        <f>IF(Alumn_Filtered!AG5=0,Metrics!$AG$14,Alumn_Filtered!AG5)</f>
        <v>785</v>
      </c>
      <c r="AD5" s="28">
        <f>Alumn_Filtered!AH5</f>
        <v>0.93517017828200977</v>
      </c>
      <c r="AE5">
        <f>IF(Alumn_Filtered!AI5=0,Metrics!AI$14,Alumn_Filtered!AI5)</f>
        <v>785</v>
      </c>
      <c r="AF5" s="28">
        <f>Alumn_Filtered!AJ5</f>
        <v>0.93517017828200977</v>
      </c>
      <c r="AG5">
        <f>IF(Alumn_Filtered!AK5=0,Metrics!AK$14,Alumn_Filtered!AK5)</f>
        <v>524</v>
      </c>
      <c r="AH5" s="28">
        <f>Alumn_Filtered!AL5</f>
        <v>0.5121555915721232</v>
      </c>
      <c r="AI5">
        <f>IF(Alumn_Filtered!AM5=0,Metrics!AM$14,Alumn_Filtered!AM5)</f>
        <v>600</v>
      </c>
      <c r="AJ5" s="28">
        <f>Alumn_Filtered!AN5</f>
        <v>0.63533225283630468</v>
      </c>
      <c r="AK5">
        <f>IF(Alumn_Filtered!AP5=0,Metrics!AP$14,Alumn_Filtered!AP5)</f>
        <v>9</v>
      </c>
      <c r="AL5">
        <f>IF(Alumn_Filtered!AR5=0,Metrics!AR$14,Alumn_Filtered!AR5)</f>
        <v>1</v>
      </c>
      <c r="AM5">
        <f>IF(Alumn_Filtered!AS5=0,Metrics!AS$14,Alumn_Filtered!AS5)</f>
        <v>0</v>
      </c>
      <c r="AN5">
        <f>Alumn_Filtered!B5</f>
        <v>1</v>
      </c>
    </row>
    <row r="6" spans="1:40" x14ac:dyDescent="0.25">
      <c r="A6" t="str">
        <f>LEFT(Alumn_Filtered!A6,LEN(Alumn_Filtered!A6)-1)</f>
        <v>16750494</v>
      </c>
      <c r="B6">
        <f>Alumn_Filtered!D6</f>
        <v>0</v>
      </c>
      <c r="C6">
        <f>Alumn_Filtered!E6</f>
        <v>6</v>
      </c>
      <c r="D6">
        <f>Alumn_Filtered!F6</f>
        <v>0</v>
      </c>
      <c r="E6" s="30">
        <f>Alumn_Filtered!G6</f>
        <v>0</v>
      </c>
      <c r="F6">
        <f>Alumn_Filtered!H6</f>
        <v>0</v>
      </c>
      <c r="G6" s="28">
        <f>Alumn_Filtered!I6</f>
        <v>0</v>
      </c>
      <c r="H6">
        <f>Alumn_Filtered!J6</f>
        <v>0</v>
      </c>
      <c r="I6" s="28">
        <f>Alumn_Filtered!K6</f>
        <v>0</v>
      </c>
      <c r="J6" s="28">
        <f>Alumn_Filtered!L6</f>
        <v>0</v>
      </c>
      <c r="K6" s="28">
        <f>Alumn_Filtered!M6</f>
        <v>0</v>
      </c>
      <c r="L6" s="28">
        <f>Alumn_Filtered!N6</f>
        <v>0</v>
      </c>
      <c r="M6">
        <f>Alumn_Filtered!O6</f>
        <v>6</v>
      </c>
      <c r="N6">
        <f>Alumn_Filtered!P6</f>
        <v>0</v>
      </c>
      <c r="O6">
        <f>Alumn_Filtered!Q6</f>
        <v>6</v>
      </c>
      <c r="P6">
        <f>Alumn_Filtered!R6</f>
        <v>0</v>
      </c>
      <c r="Q6">
        <f>Alumn_Filtered!S6</f>
        <v>0</v>
      </c>
      <c r="R6">
        <f>Alumn_Filtered!T6</f>
        <v>0</v>
      </c>
      <c r="S6" s="28">
        <f>Alumn_Filtered!U6</f>
        <v>0</v>
      </c>
      <c r="T6">
        <f>Alumn_Filtered!V6</f>
        <v>0</v>
      </c>
      <c r="U6" s="28">
        <f>Alumn_Filtered!W6</f>
        <v>0</v>
      </c>
      <c r="V6" s="28">
        <f>Alumn_Filtered!X6</f>
        <v>0</v>
      </c>
      <c r="W6" s="28">
        <f>Alumn_Filtered!Y6</f>
        <v>0</v>
      </c>
      <c r="X6" s="28">
        <f>Alumn_Filtered!Z6</f>
        <v>0</v>
      </c>
      <c r="Y6" s="28">
        <f>Alumn_Filtered!AA6</f>
        <v>0</v>
      </c>
      <c r="Z6">
        <f ca="1">Alumn_Filtered!AB6</f>
        <v>30</v>
      </c>
      <c r="AA6">
        <f>Alumn_Filtered!AD6</f>
        <v>1</v>
      </c>
      <c r="AB6">
        <f>Alumn_Filtered!AF6</f>
        <v>1</v>
      </c>
      <c r="AC6">
        <f>IF(Alumn_Filtered!AG6=0,Metrics!$AG$14,Alumn_Filtered!AG6)</f>
        <v>476</v>
      </c>
      <c r="AD6" s="28">
        <f>Alumn_Filtered!AH6</f>
        <v>0.43435980551053482</v>
      </c>
      <c r="AE6">
        <f>IF(Alumn_Filtered!AI6=0,Metrics!AI$14,Alumn_Filtered!AI6)</f>
        <v>482</v>
      </c>
      <c r="AF6" s="28">
        <f>Alumn_Filtered!AJ6</f>
        <v>0.44408427876823336</v>
      </c>
      <c r="AG6">
        <f>IF(Alumn_Filtered!AK6=0,Metrics!AK$14,Alumn_Filtered!AK6)</f>
        <v>616</v>
      </c>
      <c r="AH6" s="28">
        <f>Alumn_Filtered!AL6</f>
        <v>0.66126418152350086</v>
      </c>
      <c r="AI6">
        <f>IF(Alumn_Filtered!AM6=0,Metrics!AM$14,Alumn_Filtered!AM6)</f>
        <v>635</v>
      </c>
      <c r="AJ6" s="28">
        <f>Alumn_Filtered!AN6</f>
        <v>0.69205834683954615</v>
      </c>
      <c r="AK6">
        <f>IF(Alumn_Filtered!AP6=0,Metrics!AP$14,Alumn_Filtered!AP6)</f>
        <v>13</v>
      </c>
      <c r="AL6">
        <f>IF(Alumn_Filtered!AR6=0,Metrics!AR$14,Alumn_Filtered!AR6)</f>
        <v>1</v>
      </c>
      <c r="AM6">
        <f>IF(Alumn_Filtered!AS6=0,Metrics!AS$14,Alumn_Filtered!AS6)</f>
        <v>3</v>
      </c>
      <c r="AN6">
        <f>Alumn_Filtered!B6</f>
        <v>0</v>
      </c>
    </row>
    <row r="7" spans="1:40" x14ac:dyDescent="0.25">
      <c r="A7" t="str">
        <f>LEFT(Alumn_Filtered!A7,LEN(Alumn_Filtered!A7)-1)</f>
        <v>16942815</v>
      </c>
      <c r="B7">
        <f>Alumn_Filtered!D7</f>
        <v>0</v>
      </c>
      <c r="C7">
        <f>Alumn_Filtered!E7</f>
        <v>0</v>
      </c>
      <c r="D7">
        <f>Alumn_Filtered!F7</f>
        <v>2</v>
      </c>
      <c r="E7" s="30">
        <f>Alumn_Filtered!G7</f>
        <v>6</v>
      </c>
      <c r="F7">
        <f>Alumn_Filtered!H7</f>
        <v>6</v>
      </c>
      <c r="G7" s="28">
        <f>Alumn_Filtered!I7</f>
        <v>1</v>
      </c>
      <c r="H7">
        <f>Alumn_Filtered!J7</f>
        <v>0</v>
      </c>
      <c r="I7" s="28">
        <f>Alumn_Filtered!K7</f>
        <v>0</v>
      </c>
      <c r="J7" s="28">
        <f>Alumn_Filtered!L7</f>
        <v>0.96666666666666667</v>
      </c>
      <c r="K7" s="28">
        <f>Alumn_Filtered!M7</f>
        <v>0.71666666666666667</v>
      </c>
      <c r="L7" s="28">
        <f>Alumn_Filtered!N7</f>
        <v>0.81388888888888877</v>
      </c>
      <c r="M7">
        <f>Alumn_Filtered!O7</f>
        <v>7</v>
      </c>
      <c r="N7">
        <f>Alumn_Filtered!P7</f>
        <v>0</v>
      </c>
      <c r="O7">
        <f>Alumn_Filtered!Q7</f>
        <v>0</v>
      </c>
      <c r="P7">
        <f>Alumn_Filtered!R7</f>
        <v>0</v>
      </c>
      <c r="Q7">
        <f>Alumn_Filtered!S7</f>
        <v>7</v>
      </c>
      <c r="R7">
        <f>Alumn_Filtered!T7</f>
        <v>7</v>
      </c>
      <c r="S7" s="28">
        <f>Alumn_Filtered!U7</f>
        <v>1</v>
      </c>
      <c r="T7">
        <f>Alumn_Filtered!V7</f>
        <v>0</v>
      </c>
      <c r="U7" s="28">
        <f>Alumn_Filtered!W7</f>
        <v>0</v>
      </c>
      <c r="V7" s="28">
        <f>Alumn_Filtered!X7</f>
        <v>0.98333333333333339</v>
      </c>
      <c r="W7" s="28">
        <f>Alumn_Filtered!Y7</f>
        <v>0.66666666666666663</v>
      </c>
      <c r="X7" s="28">
        <f>Alumn_Filtered!Z7</f>
        <v>0.84047619047619038</v>
      </c>
      <c r="Y7" s="28">
        <f>Alumn_Filtered!AA7</f>
        <v>2.6587301587301604E-2</v>
      </c>
      <c r="Z7">
        <f ca="1">Alumn_Filtered!AB7</f>
        <v>30</v>
      </c>
      <c r="AA7">
        <f>Alumn_Filtered!AD7</f>
        <v>1</v>
      </c>
      <c r="AB7">
        <f>Alumn_Filtered!AF7</f>
        <v>0</v>
      </c>
      <c r="AC7">
        <f>IF(Alumn_Filtered!AG7=0,Metrics!$AG$14,Alumn_Filtered!AG7)</f>
        <v>519</v>
      </c>
      <c r="AD7" s="28">
        <f>Alumn_Filtered!AH7</f>
        <v>0</v>
      </c>
      <c r="AE7">
        <f>IF(Alumn_Filtered!AI7=0,Metrics!AI$14,Alumn_Filtered!AI7)</f>
        <v>523</v>
      </c>
      <c r="AF7" s="28">
        <f>Alumn_Filtered!AJ7</f>
        <v>0</v>
      </c>
      <c r="AG7">
        <f>IF(Alumn_Filtered!AK7=0,Metrics!AK$14,Alumn_Filtered!AK7)</f>
        <v>686</v>
      </c>
      <c r="AH7" s="28">
        <f>Alumn_Filtered!AL7</f>
        <v>0.77471636952998379</v>
      </c>
      <c r="AI7">
        <f>IF(Alumn_Filtered!AM7=0,Metrics!AM$14,Alumn_Filtered!AM7)</f>
        <v>657</v>
      </c>
      <c r="AJ7" s="28">
        <f>Alumn_Filtered!AN7</f>
        <v>0.72771474878444087</v>
      </c>
      <c r="AK7">
        <f>IF(Alumn_Filtered!AP7=0,Metrics!AP$14,Alumn_Filtered!AP7)</f>
        <v>13</v>
      </c>
      <c r="AL7">
        <f>IF(Alumn_Filtered!AR7=0,Metrics!AR$14,Alumn_Filtered!AR7)</f>
        <v>1</v>
      </c>
      <c r="AM7">
        <f>IF(Alumn_Filtered!AS7=0,Metrics!AS$14,Alumn_Filtered!AS7)</f>
        <v>0</v>
      </c>
      <c r="AN7">
        <f>Alumn_Filtered!B7</f>
        <v>0</v>
      </c>
    </row>
    <row r="8" spans="1:40" x14ac:dyDescent="0.25">
      <c r="A8" t="str">
        <f>LEFT(Alumn_Filtered!A8,LEN(Alumn_Filtered!A8)-1)</f>
        <v>16947822</v>
      </c>
      <c r="B8">
        <f>Alumn_Filtered!D8</f>
        <v>0</v>
      </c>
      <c r="C8">
        <f>Alumn_Filtered!E8</f>
        <v>0</v>
      </c>
      <c r="D8">
        <f>Alumn_Filtered!F8</f>
        <v>0</v>
      </c>
      <c r="E8" s="30">
        <f>Alumn_Filtered!G8</f>
        <v>6</v>
      </c>
      <c r="F8">
        <f>Alumn_Filtered!H8</f>
        <v>6</v>
      </c>
      <c r="G8" s="28">
        <f>Alumn_Filtered!I8</f>
        <v>1</v>
      </c>
      <c r="H8">
        <f>Alumn_Filtered!J8</f>
        <v>0</v>
      </c>
      <c r="I8" s="28">
        <f>Alumn_Filtered!K8</f>
        <v>0</v>
      </c>
      <c r="J8" s="28">
        <f>Alumn_Filtered!L8</f>
        <v>0.96666666666666667</v>
      </c>
      <c r="K8" s="28">
        <f>Alumn_Filtered!M8</f>
        <v>0.56666666666666676</v>
      </c>
      <c r="L8" s="28">
        <f>Alumn_Filtered!N8</f>
        <v>0.75555555555555554</v>
      </c>
      <c r="M8">
        <f>Alumn_Filtered!O8</f>
        <v>7</v>
      </c>
      <c r="N8">
        <f>Alumn_Filtered!P8</f>
        <v>0</v>
      </c>
      <c r="O8">
        <f>Alumn_Filtered!Q8</f>
        <v>0</v>
      </c>
      <c r="P8">
        <f>Alumn_Filtered!R8</f>
        <v>0</v>
      </c>
      <c r="Q8">
        <f>Alumn_Filtered!S8</f>
        <v>7</v>
      </c>
      <c r="R8">
        <f>Alumn_Filtered!T8</f>
        <v>7</v>
      </c>
      <c r="S8" s="28">
        <f>Alumn_Filtered!U8</f>
        <v>1</v>
      </c>
      <c r="T8">
        <f>Alumn_Filtered!V8</f>
        <v>0</v>
      </c>
      <c r="U8" s="28">
        <f>Alumn_Filtered!W8</f>
        <v>0</v>
      </c>
      <c r="V8" s="28">
        <f>Alumn_Filtered!X8</f>
        <v>0.9</v>
      </c>
      <c r="W8" s="28">
        <f>Alumn_Filtered!Y8</f>
        <v>0.53333333333333333</v>
      </c>
      <c r="X8" s="28">
        <f>Alumn_Filtered!Z8</f>
        <v>0.72142857142857142</v>
      </c>
      <c r="Y8" s="28">
        <f>Alumn_Filtered!AA8</f>
        <v>-3.4126984126984117E-2</v>
      </c>
      <c r="Z8">
        <f ca="1">Alumn_Filtered!AB8</f>
        <v>30</v>
      </c>
      <c r="AA8">
        <f>Alumn_Filtered!AD8</f>
        <v>0</v>
      </c>
      <c r="AB8">
        <f>Alumn_Filtered!AF8</f>
        <v>1</v>
      </c>
      <c r="AC8">
        <f>IF(Alumn_Filtered!AG8=0,Metrics!$AG$14,Alumn_Filtered!AG8)</f>
        <v>579</v>
      </c>
      <c r="AD8" s="28">
        <f>Alumn_Filtered!AH8</f>
        <v>0.60129659643435984</v>
      </c>
      <c r="AE8">
        <f>IF(Alumn_Filtered!AI8=0,Metrics!AI$14,Alumn_Filtered!AI8)</f>
        <v>597</v>
      </c>
      <c r="AF8" s="28">
        <f>Alumn_Filtered!AJ8</f>
        <v>0.63047001620745546</v>
      </c>
      <c r="AG8">
        <f>IF(Alumn_Filtered!AK8=0,Metrics!AK$14,Alumn_Filtered!AK8)</f>
        <v>624</v>
      </c>
      <c r="AH8" s="28">
        <f>Alumn_Filtered!AL8</f>
        <v>0.67423014586709884</v>
      </c>
      <c r="AI8">
        <f>IF(Alumn_Filtered!AM8=0,Metrics!AM$14,Alumn_Filtered!AM8)</f>
        <v>569</v>
      </c>
      <c r="AJ8" s="28">
        <f>Alumn_Filtered!AN8</f>
        <v>0.5850891410048622</v>
      </c>
      <c r="AK8">
        <f>IF(Alumn_Filtered!AP8=0,Metrics!AP$14,Alumn_Filtered!AP8)</f>
        <v>9</v>
      </c>
      <c r="AL8">
        <f>IF(Alumn_Filtered!AR8=0,Metrics!AR$14,Alumn_Filtered!AR8)</f>
        <v>1</v>
      </c>
      <c r="AM8">
        <f>IF(Alumn_Filtered!AS8=0,Metrics!AS$14,Alumn_Filtered!AS8)</f>
        <v>11</v>
      </c>
      <c r="AN8">
        <f>Alumn_Filtered!B8</f>
        <v>1</v>
      </c>
    </row>
    <row r="9" spans="1:40" x14ac:dyDescent="0.25">
      <c r="A9" t="str">
        <f>LEFT(Alumn_Filtered!A9,LEN(Alumn_Filtered!A9)-1)</f>
        <v>17261333</v>
      </c>
      <c r="B9">
        <f>Alumn_Filtered!D9</f>
        <v>0</v>
      </c>
      <c r="C9">
        <f>Alumn_Filtered!E9</f>
        <v>0</v>
      </c>
      <c r="D9">
        <f>Alumn_Filtered!F9</f>
        <v>0</v>
      </c>
      <c r="E9" s="30">
        <f>Alumn_Filtered!G9</f>
        <v>6</v>
      </c>
      <c r="F9">
        <f>Alumn_Filtered!H9</f>
        <v>6</v>
      </c>
      <c r="G9" s="28">
        <f>Alumn_Filtered!I9</f>
        <v>1</v>
      </c>
      <c r="H9">
        <f>Alumn_Filtered!J9</f>
        <v>0</v>
      </c>
      <c r="I9" s="28">
        <f>Alumn_Filtered!K9</f>
        <v>0</v>
      </c>
      <c r="J9" s="28">
        <f>Alumn_Filtered!L9</f>
        <v>0.83333333333333337</v>
      </c>
      <c r="K9" s="28">
        <f>Alumn_Filtered!M9</f>
        <v>0.58333333333333337</v>
      </c>
      <c r="L9" s="28">
        <f>Alumn_Filtered!N9</f>
        <v>0.70833333333333337</v>
      </c>
      <c r="M9">
        <f>Alumn_Filtered!O9</f>
        <v>7</v>
      </c>
      <c r="N9">
        <f>Alumn_Filtered!P9</f>
        <v>1</v>
      </c>
      <c r="O9">
        <f>Alumn_Filtered!Q9</f>
        <v>0</v>
      </c>
      <c r="P9">
        <f>Alumn_Filtered!R9</f>
        <v>0</v>
      </c>
      <c r="Q9">
        <f>Alumn_Filtered!S9</f>
        <v>6</v>
      </c>
      <c r="R9">
        <f>Alumn_Filtered!T9</f>
        <v>6</v>
      </c>
      <c r="S9" s="28">
        <f>Alumn_Filtered!U9</f>
        <v>1</v>
      </c>
      <c r="T9">
        <f>Alumn_Filtered!V9</f>
        <v>0</v>
      </c>
      <c r="U9" s="28">
        <f>Alumn_Filtered!W9</f>
        <v>0</v>
      </c>
      <c r="V9" s="28">
        <f>Alumn_Filtered!X9</f>
        <v>0.83333333333333337</v>
      </c>
      <c r="W9" s="28">
        <f>Alumn_Filtered!Y9</f>
        <v>0.70000000000000007</v>
      </c>
      <c r="X9" s="28">
        <f>Alumn_Filtered!Z9</f>
        <v>0.76666666666666672</v>
      </c>
      <c r="Y9" s="28">
        <f>Alumn_Filtered!AA9</f>
        <v>5.8333333333333348E-2</v>
      </c>
      <c r="Z9">
        <f ca="1">Alumn_Filtered!AB9</f>
        <v>29</v>
      </c>
      <c r="AA9">
        <f>Alumn_Filtered!AD9</f>
        <v>0</v>
      </c>
      <c r="AB9">
        <f>Alumn_Filtered!AF9</f>
        <v>1</v>
      </c>
      <c r="AC9">
        <f>IF(Alumn_Filtered!AG9=0,Metrics!$AG$14,Alumn_Filtered!AG9)</f>
        <v>620</v>
      </c>
      <c r="AD9" s="28">
        <f>Alumn_Filtered!AH9</f>
        <v>0.66774716369529985</v>
      </c>
      <c r="AE9">
        <f>IF(Alumn_Filtered!AI9=0,Metrics!AI$14,Alumn_Filtered!AI9)</f>
        <v>655</v>
      </c>
      <c r="AF9" s="28">
        <f>Alumn_Filtered!AJ9</f>
        <v>0.72447325769854132</v>
      </c>
      <c r="AG9">
        <f>IF(Alumn_Filtered!AK9=0,Metrics!AK$14,Alumn_Filtered!AK9)</f>
        <v>560</v>
      </c>
      <c r="AH9" s="28">
        <f>Alumn_Filtered!AL9</f>
        <v>0.57050243111831445</v>
      </c>
      <c r="AI9">
        <f>IF(Alumn_Filtered!AM9=0,Metrics!AM$14,Alumn_Filtered!AM9)</f>
        <v>626</v>
      </c>
      <c r="AJ9" s="28">
        <f>Alumn_Filtered!AN9</f>
        <v>0.67747163695299839</v>
      </c>
      <c r="AK9">
        <f>IF(Alumn_Filtered!AP9=0,Metrics!AP$14,Alumn_Filtered!AP9)</f>
        <v>9</v>
      </c>
      <c r="AL9">
        <f>IF(Alumn_Filtered!AR9=0,Metrics!AR$14,Alumn_Filtered!AR9)</f>
        <v>1</v>
      </c>
      <c r="AM9">
        <f>IF(Alumn_Filtered!AS9=0,Metrics!AS$14,Alumn_Filtered!AS9)</f>
        <v>5</v>
      </c>
      <c r="AN9">
        <f>Alumn_Filtered!B9</f>
        <v>1</v>
      </c>
    </row>
    <row r="10" spans="1:40" x14ac:dyDescent="0.25">
      <c r="A10" t="str">
        <f>LEFT(Alumn_Filtered!A10,LEN(Alumn_Filtered!A10)-1)</f>
        <v>17440765</v>
      </c>
      <c r="B10">
        <f>Alumn_Filtered!D10</f>
        <v>0</v>
      </c>
      <c r="C10">
        <f>Alumn_Filtered!E10</f>
        <v>0</v>
      </c>
      <c r="D10">
        <f>Alumn_Filtered!F10</f>
        <v>0</v>
      </c>
      <c r="E10" s="30">
        <f>Alumn_Filtered!G10</f>
        <v>6</v>
      </c>
      <c r="F10">
        <f>Alumn_Filtered!H10</f>
        <v>6</v>
      </c>
      <c r="G10" s="28">
        <f>Alumn_Filtered!I10</f>
        <v>1</v>
      </c>
      <c r="H10">
        <f>Alumn_Filtered!J10</f>
        <v>0</v>
      </c>
      <c r="I10" s="28">
        <f>Alumn_Filtered!K10</f>
        <v>0</v>
      </c>
      <c r="J10" s="28">
        <f>Alumn_Filtered!L10</f>
        <v>0.95000000000000007</v>
      </c>
      <c r="K10" s="28">
        <f>Alumn_Filtered!M10</f>
        <v>0.53333333333333333</v>
      </c>
      <c r="L10" s="28">
        <f>Alumn_Filtered!N10</f>
        <v>0.71111111111111114</v>
      </c>
      <c r="M10">
        <f>Alumn_Filtered!O10</f>
        <v>7</v>
      </c>
      <c r="N10">
        <f>Alumn_Filtered!P10</f>
        <v>1</v>
      </c>
      <c r="O10">
        <f>Alumn_Filtered!Q10</f>
        <v>0</v>
      </c>
      <c r="P10">
        <f>Alumn_Filtered!R10</f>
        <v>0</v>
      </c>
      <c r="Q10">
        <f>Alumn_Filtered!S10</f>
        <v>6</v>
      </c>
      <c r="R10">
        <f>Alumn_Filtered!T10</f>
        <v>6</v>
      </c>
      <c r="S10" s="28">
        <f>Alumn_Filtered!U10</f>
        <v>1</v>
      </c>
      <c r="T10">
        <f>Alumn_Filtered!V10</f>
        <v>0</v>
      </c>
      <c r="U10" s="28">
        <f>Alumn_Filtered!W10</f>
        <v>0</v>
      </c>
      <c r="V10" s="28">
        <f>Alumn_Filtered!X10</f>
        <v>0.79999999999999993</v>
      </c>
      <c r="W10" s="28">
        <f>Alumn_Filtered!Y10</f>
        <v>0.5</v>
      </c>
      <c r="X10" s="28">
        <f>Alumn_Filtered!Z10</f>
        <v>0.65555555555555556</v>
      </c>
      <c r="Y10" s="28">
        <f>Alumn_Filtered!AA10</f>
        <v>-5.555555555555558E-2</v>
      </c>
      <c r="Z10">
        <f ca="1">Alumn_Filtered!AB10</f>
        <v>28</v>
      </c>
      <c r="AA10">
        <f>Alumn_Filtered!AD10</f>
        <v>0</v>
      </c>
      <c r="AB10">
        <f>Alumn_Filtered!AF10</f>
        <v>1</v>
      </c>
      <c r="AC10">
        <f>IF(Alumn_Filtered!AG10=0,Metrics!$AG$14,Alumn_Filtered!AG10)</f>
        <v>661</v>
      </c>
      <c r="AD10" s="28">
        <f>Alumn_Filtered!AH10</f>
        <v>0.73419773095623986</v>
      </c>
      <c r="AE10">
        <f>IF(Alumn_Filtered!AI10=0,Metrics!AI$14,Alumn_Filtered!AI10)</f>
        <v>681</v>
      </c>
      <c r="AF10" s="28">
        <f>Alumn_Filtered!AJ10</f>
        <v>0.76661264181523503</v>
      </c>
      <c r="AG10">
        <f>IF(Alumn_Filtered!AK10=0,Metrics!AK$14,Alumn_Filtered!AK10)</f>
        <v>646</v>
      </c>
      <c r="AH10" s="28">
        <f>Alumn_Filtered!AL10</f>
        <v>0.70988654781199356</v>
      </c>
      <c r="AI10">
        <f>IF(Alumn_Filtered!AM10=0,Metrics!AM$14,Alumn_Filtered!AM10)</f>
        <v>639</v>
      </c>
      <c r="AJ10" s="28">
        <f>Alumn_Filtered!AN10</f>
        <v>0.69854132901134525</v>
      </c>
      <c r="AK10">
        <f>IF(Alumn_Filtered!AP10=0,Metrics!AP$14,Alumn_Filtered!AP10)</f>
        <v>9</v>
      </c>
      <c r="AL10">
        <f>IF(Alumn_Filtered!AR10=0,Metrics!AR$14,Alumn_Filtered!AR10)</f>
        <v>1</v>
      </c>
      <c r="AM10">
        <f>IF(Alumn_Filtered!AS10=0,Metrics!AS$14,Alumn_Filtered!AS10)</f>
        <v>0</v>
      </c>
      <c r="AN10">
        <f>Alumn_Filtered!B10</f>
        <v>1</v>
      </c>
    </row>
    <row r="11" spans="1:40" x14ac:dyDescent="0.25">
      <c r="A11" t="str">
        <f>LEFT(Alumn_Filtered!A11,LEN(Alumn_Filtered!A11)-1)</f>
        <v>17565268</v>
      </c>
      <c r="B11">
        <f>Alumn_Filtered!D11</f>
        <v>0</v>
      </c>
      <c r="C11">
        <f>Alumn_Filtered!E11</f>
        <v>6</v>
      </c>
      <c r="D11">
        <f>Alumn_Filtered!F11</f>
        <v>0</v>
      </c>
      <c r="E11" s="30">
        <f>Alumn_Filtered!G11</f>
        <v>0</v>
      </c>
      <c r="F11">
        <f>Alumn_Filtered!H11</f>
        <v>0</v>
      </c>
      <c r="G11" s="28">
        <f>Alumn_Filtered!I11</f>
        <v>0</v>
      </c>
      <c r="H11">
        <f>Alumn_Filtered!J11</f>
        <v>0</v>
      </c>
      <c r="I11" s="28">
        <f>Alumn_Filtered!K11</f>
        <v>0</v>
      </c>
      <c r="J11" s="28">
        <f>Alumn_Filtered!L11</f>
        <v>0</v>
      </c>
      <c r="K11" s="28">
        <f>Alumn_Filtered!M11</f>
        <v>0</v>
      </c>
      <c r="L11" s="28">
        <f>Alumn_Filtered!N11</f>
        <v>0</v>
      </c>
      <c r="M11">
        <f>Alumn_Filtered!O11</f>
        <v>7</v>
      </c>
      <c r="N11">
        <f>Alumn_Filtered!P11</f>
        <v>1</v>
      </c>
      <c r="O11">
        <f>Alumn_Filtered!Q11</f>
        <v>6</v>
      </c>
      <c r="P11">
        <f>Alumn_Filtered!R11</f>
        <v>0</v>
      </c>
      <c r="Q11">
        <f>Alumn_Filtered!S11</f>
        <v>0</v>
      </c>
      <c r="R11">
        <f>Alumn_Filtered!T11</f>
        <v>0</v>
      </c>
      <c r="S11" s="28">
        <f>Alumn_Filtered!U11</f>
        <v>0</v>
      </c>
      <c r="T11">
        <f>Alumn_Filtered!V11</f>
        <v>0</v>
      </c>
      <c r="U11" s="28">
        <f>Alumn_Filtered!W11</f>
        <v>0</v>
      </c>
      <c r="V11" s="28">
        <f>Alumn_Filtered!X11</f>
        <v>0</v>
      </c>
      <c r="W11" s="28">
        <f>Alumn_Filtered!Y11</f>
        <v>0</v>
      </c>
      <c r="X11" s="28">
        <f>Alumn_Filtered!Z11</f>
        <v>0</v>
      </c>
      <c r="Y11" s="28">
        <f>Alumn_Filtered!AA11</f>
        <v>0</v>
      </c>
      <c r="Z11">
        <f ca="1">Alumn_Filtered!AB11</f>
        <v>28</v>
      </c>
      <c r="AA11">
        <f>Alumn_Filtered!AD11</f>
        <v>1</v>
      </c>
      <c r="AB11">
        <f>Alumn_Filtered!AF11</f>
        <v>1</v>
      </c>
      <c r="AC11">
        <f>IF(Alumn_Filtered!AG11=0,Metrics!$AG$14,Alumn_Filtered!AG11)</f>
        <v>763</v>
      </c>
      <c r="AD11" s="28">
        <f>Alumn_Filtered!AH11</f>
        <v>0.89951377633711505</v>
      </c>
      <c r="AE11">
        <f>IF(Alumn_Filtered!AI11=0,Metrics!AI$14,Alumn_Filtered!AI11)</f>
        <v>793</v>
      </c>
      <c r="AF11" s="28">
        <f>Alumn_Filtered!AJ11</f>
        <v>0.94813614262560775</v>
      </c>
      <c r="AG11">
        <f>IF(Alumn_Filtered!AK11=0,Metrics!AK$14,Alumn_Filtered!AK11)</f>
        <v>526</v>
      </c>
      <c r="AH11" s="28">
        <f>Alumn_Filtered!AL11</f>
        <v>0.51539708265802264</v>
      </c>
      <c r="AI11">
        <f>IF(Alumn_Filtered!AM11=0,Metrics!AM$14,Alumn_Filtered!AM11)</f>
        <v>515</v>
      </c>
      <c r="AJ11" s="28">
        <f>Alumn_Filtered!AN11</f>
        <v>0.49756888168557534</v>
      </c>
      <c r="AK11">
        <f>IF(Alumn_Filtered!AP11=0,Metrics!AP$14,Alumn_Filtered!AP11)</f>
        <v>13</v>
      </c>
      <c r="AL11">
        <f>IF(Alumn_Filtered!AR11=0,Metrics!AR$14,Alumn_Filtered!AR11)</f>
        <v>1</v>
      </c>
      <c r="AM11">
        <f>IF(Alumn_Filtered!AS11=0,Metrics!AS$14,Alumn_Filtered!AS11)</f>
        <v>4</v>
      </c>
      <c r="AN11">
        <f>Alumn_Filtered!B11</f>
        <v>0</v>
      </c>
    </row>
    <row r="12" spans="1:40" x14ac:dyDescent="0.25">
      <c r="A12" t="str">
        <f>LEFT(Alumn_Filtered!A12,LEN(Alumn_Filtered!A12)-1)</f>
        <v>17651887</v>
      </c>
      <c r="B12">
        <f>Alumn_Filtered!D12</f>
        <v>1</v>
      </c>
      <c r="C12">
        <f>Alumn_Filtered!E12</f>
        <v>2</v>
      </c>
      <c r="D12">
        <f>Alumn_Filtered!F12</f>
        <v>0</v>
      </c>
      <c r="E12" s="30">
        <f>Alumn_Filtered!G12</f>
        <v>4</v>
      </c>
      <c r="F12">
        <f>Alumn_Filtered!H12</f>
        <v>4</v>
      </c>
      <c r="G12" s="28">
        <f>Alumn_Filtered!I12</f>
        <v>1</v>
      </c>
      <c r="H12">
        <f>Alumn_Filtered!J12</f>
        <v>0</v>
      </c>
      <c r="I12" s="28">
        <f>Alumn_Filtered!K12</f>
        <v>0</v>
      </c>
      <c r="J12" s="28">
        <f>Alumn_Filtered!L12</f>
        <v>0.98333333333333339</v>
      </c>
      <c r="K12" s="28">
        <f>Alumn_Filtered!M12</f>
        <v>0.5</v>
      </c>
      <c r="L12" s="28">
        <f>Alumn_Filtered!N12</f>
        <v>0.63749999999999996</v>
      </c>
      <c r="M12">
        <f>Alumn_Filtered!O12</f>
        <v>0</v>
      </c>
      <c r="N12">
        <f>Alumn_Filtered!P12</f>
        <v>0</v>
      </c>
      <c r="O12">
        <f>Alumn_Filtered!Q12</f>
        <v>0</v>
      </c>
      <c r="P12">
        <f>Alumn_Filtered!R12</f>
        <v>0</v>
      </c>
      <c r="Q12">
        <f>Alumn_Filtered!S12</f>
        <v>0</v>
      </c>
      <c r="R12">
        <f>Alumn_Filtered!T12</f>
        <v>0</v>
      </c>
      <c r="S12" s="28">
        <f>Alumn_Filtered!U12</f>
        <v>0</v>
      </c>
      <c r="T12">
        <f>Alumn_Filtered!V12</f>
        <v>0</v>
      </c>
      <c r="U12" s="28">
        <f>Alumn_Filtered!W12</f>
        <v>0</v>
      </c>
      <c r="V12" s="28">
        <f>Alumn_Filtered!X12</f>
        <v>0</v>
      </c>
      <c r="W12" s="28">
        <f>Alumn_Filtered!Y12</f>
        <v>0</v>
      </c>
      <c r="X12" s="28">
        <f>Alumn_Filtered!Z12</f>
        <v>0</v>
      </c>
      <c r="Y12" s="28">
        <f>Alumn_Filtered!AA12</f>
        <v>-0.63749999999999996</v>
      </c>
      <c r="Z12">
        <f ca="1">Alumn_Filtered!AB12</f>
        <v>27</v>
      </c>
      <c r="AA12">
        <f>Alumn_Filtered!AD12</f>
        <v>1</v>
      </c>
      <c r="AB12">
        <f>Alumn_Filtered!AF12</f>
        <v>0</v>
      </c>
      <c r="AC12">
        <f>IF(Alumn_Filtered!AG12=0,Metrics!$AG$14,Alumn_Filtered!AG12)</f>
        <v>455</v>
      </c>
      <c r="AD12" s="28">
        <f>Alumn_Filtered!AH12</f>
        <v>0.40032414910858993</v>
      </c>
      <c r="AE12">
        <f>IF(Alumn_Filtered!AI12=0,Metrics!AI$14,Alumn_Filtered!AI12)</f>
        <v>523</v>
      </c>
      <c r="AF12" s="28">
        <f>Alumn_Filtered!AJ12</f>
        <v>0</v>
      </c>
      <c r="AG12">
        <f>IF(Alumn_Filtered!AK12=0,Metrics!AK$14,Alumn_Filtered!AK12)</f>
        <v>587</v>
      </c>
      <c r="AH12" s="28">
        <f>Alumn_Filtered!AL12</f>
        <v>0.61426256077795782</v>
      </c>
      <c r="AI12">
        <f>IF(Alumn_Filtered!AM12=0,Metrics!AM$14,Alumn_Filtered!AM12)</f>
        <v>664</v>
      </c>
      <c r="AJ12" s="28">
        <f>Alumn_Filtered!AN12</f>
        <v>0.73905996758508918</v>
      </c>
      <c r="AK12">
        <f>IF(Alumn_Filtered!AP12=0,Metrics!AP$14,Alumn_Filtered!AP12)</f>
        <v>6</v>
      </c>
      <c r="AL12">
        <f>IF(Alumn_Filtered!AR12=0,Metrics!AR$14,Alumn_Filtered!AR12)</f>
        <v>1</v>
      </c>
      <c r="AM12">
        <f>IF(Alumn_Filtered!AS12=0,Metrics!AS$14,Alumn_Filtered!AS12)</f>
        <v>0</v>
      </c>
      <c r="AN12">
        <f>Alumn_Filtered!B12</f>
        <v>1</v>
      </c>
    </row>
    <row r="13" spans="1:40" x14ac:dyDescent="0.25">
      <c r="A13" t="str">
        <f>LEFT(Alumn_Filtered!A13,LEN(Alumn_Filtered!A13)-1)</f>
        <v>17691328</v>
      </c>
      <c r="B13">
        <f>Alumn_Filtered!D13</f>
        <v>6</v>
      </c>
      <c r="C13">
        <f>Alumn_Filtered!E13</f>
        <v>1</v>
      </c>
      <c r="D13">
        <f>Alumn_Filtered!F13</f>
        <v>23</v>
      </c>
      <c r="E13" s="30">
        <f>Alumn_Filtered!G13</f>
        <v>6</v>
      </c>
      <c r="F13">
        <f>Alumn_Filtered!H13</f>
        <v>6</v>
      </c>
      <c r="G13" s="28">
        <f>Alumn_Filtered!I13</f>
        <v>1</v>
      </c>
      <c r="H13">
        <f>Alumn_Filtered!J13</f>
        <v>0</v>
      </c>
      <c r="I13" s="28">
        <f>Alumn_Filtered!K13</f>
        <v>0</v>
      </c>
      <c r="J13" s="28">
        <f>Alumn_Filtered!L13</f>
        <v>0.8666666666666667</v>
      </c>
      <c r="K13" s="28">
        <f>Alumn_Filtered!M13</f>
        <v>0.51666666666666661</v>
      </c>
      <c r="L13" s="28">
        <f>Alumn_Filtered!N13</f>
        <v>0.64444444444444449</v>
      </c>
      <c r="M13">
        <f>Alumn_Filtered!O13</f>
        <v>8</v>
      </c>
      <c r="N13">
        <f>Alumn_Filtered!P13</f>
        <v>0</v>
      </c>
      <c r="O13">
        <f>Alumn_Filtered!Q13</f>
        <v>4</v>
      </c>
      <c r="P13">
        <f>Alumn_Filtered!R13</f>
        <v>0</v>
      </c>
      <c r="Q13">
        <f>Alumn_Filtered!S13</f>
        <v>4</v>
      </c>
      <c r="R13">
        <f>Alumn_Filtered!T13</f>
        <v>3</v>
      </c>
      <c r="S13" s="28">
        <f>Alumn_Filtered!U13</f>
        <v>0.75</v>
      </c>
      <c r="T13">
        <f>Alumn_Filtered!V13</f>
        <v>1</v>
      </c>
      <c r="U13" s="28">
        <f>Alumn_Filtered!W13</f>
        <v>0.25</v>
      </c>
      <c r="V13" s="28">
        <f>Alumn_Filtered!X13</f>
        <v>0.71666666666666667</v>
      </c>
      <c r="W13" s="28">
        <f>Alumn_Filtered!Y13</f>
        <v>0.43333333333333335</v>
      </c>
      <c r="X13" s="28">
        <f>Alumn_Filtered!Z13</f>
        <v>0.57499999999999996</v>
      </c>
      <c r="Y13" s="28">
        <f>Alumn_Filtered!AA13</f>
        <v>-6.9444444444444531E-2</v>
      </c>
      <c r="Z13">
        <f ca="1">Alumn_Filtered!AB13</f>
        <v>27</v>
      </c>
      <c r="AA13">
        <f>Alumn_Filtered!AD13</f>
        <v>1</v>
      </c>
      <c r="AB13">
        <f>Alumn_Filtered!AF13</f>
        <v>0</v>
      </c>
      <c r="AC13">
        <f>IF(Alumn_Filtered!AG13=0,Metrics!$AG$14,Alumn_Filtered!AG13)</f>
        <v>519</v>
      </c>
      <c r="AD13" s="28">
        <f>Alumn_Filtered!AH13</f>
        <v>0</v>
      </c>
      <c r="AE13">
        <f>IF(Alumn_Filtered!AI13=0,Metrics!AI$14,Alumn_Filtered!AI13)</f>
        <v>523</v>
      </c>
      <c r="AF13" s="28">
        <f>Alumn_Filtered!AJ13</f>
        <v>0</v>
      </c>
      <c r="AG13">
        <f>IF(Alumn_Filtered!AK13=0,Metrics!AK$14,Alumn_Filtered!AK13)</f>
        <v>539</v>
      </c>
      <c r="AH13" s="28">
        <f>Alumn_Filtered!AL13</f>
        <v>0</v>
      </c>
      <c r="AI13">
        <f>IF(Alumn_Filtered!AM13=0,Metrics!AM$14,Alumn_Filtered!AM13)</f>
        <v>594</v>
      </c>
      <c r="AJ13" s="28">
        <f>Alumn_Filtered!AN13</f>
        <v>0</v>
      </c>
      <c r="AK13">
        <f>IF(Alumn_Filtered!AP13=0,Metrics!AP$14,Alumn_Filtered!AP13)</f>
        <v>13</v>
      </c>
      <c r="AL13">
        <f>IF(Alumn_Filtered!AR13=0,Metrics!AR$14,Alumn_Filtered!AR13)</f>
        <v>1</v>
      </c>
      <c r="AM13">
        <f>IF(Alumn_Filtered!AS13=0,Metrics!AS$14,Alumn_Filtered!AS13)</f>
        <v>0</v>
      </c>
      <c r="AN13">
        <f>Alumn_Filtered!B13</f>
        <v>1</v>
      </c>
    </row>
    <row r="14" spans="1:40" x14ac:dyDescent="0.25">
      <c r="A14" t="str">
        <f>LEFT(Alumn_Filtered!A14,LEN(Alumn_Filtered!A14)-1)</f>
        <v>17720328</v>
      </c>
      <c r="B14">
        <f>Alumn_Filtered!D14</f>
        <v>0</v>
      </c>
      <c r="C14">
        <f>Alumn_Filtered!E14</f>
        <v>0</v>
      </c>
      <c r="D14">
        <f>Alumn_Filtered!F14</f>
        <v>0</v>
      </c>
      <c r="E14" s="30">
        <f>Alumn_Filtered!G14</f>
        <v>6</v>
      </c>
      <c r="F14">
        <f>Alumn_Filtered!H14</f>
        <v>1</v>
      </c>
      <c r="G14" s="28">
        <f>Alumn_Filtered!I14</f>
        <v>0.16666666666666666</v>
      </c>
      <c r="H14">
        <f>Alumn_Filtered!J14</f>
        <v>5</v>
      </c>
      <c r="I14" s="28">
        <f>Alumn_Filtered!K14</f>
        <v>0.83333333333333337</v>
      </c>
      <c r="J14" s="28">
        <f>Alumn_Filtered!L14</f>
        <v>0.8666666666666667</v>
      </c>
      <c r="K14" s="28">
        <f>Alumn_Filtered!M14</f>
        <v>5.000000000000001E-2</v>
      </c>
      <c r="L14" s="28">
        <f>Alumn_Filtered!N14</f>
        <v>0.27500000000000002</v>
      </c>
      <c r="M14">
        <f>Alumn_Filtered!O14</f>
        <v>5</v>
      </c>
      <c r="N14">
        <f>Alumn_Filtered!P14</f>
        <v>0</v>
      </c>
      <c r="O14">
        <f>Alumn_Filtered!Q14</f>
        <v>2</v>
      </c>
      <c r="P14">
        <f>Alumn_Filtered!R14</f>
        <v>0</v>
      </c>
      <c r="Q14">
        <f>Alumn_Filtered!S14</f>
        <v>3</v>
      </c>
      <c r="R14">
        <f>Alumn_Filtered!T14</f>
        <v>1</v>
      </c>
      <c r="S14" s="28">
        <f>Alumn_Filtered!U14</f>
        <v>0.33333333333333331</v>
      </c>
      <c r="T14">
        <f>Alumn_Filtered!V14</f>
        <v>2</v>
      </c>
      <c r="U14" s="28">
        <f>Alumn_Filtered!W14</f>
        <v>0.66666666666666663</v>
      </c>
      <c r="V14" s="28">
        <f>Alumn_Filtered!X14</f>
        <v>0.71666666666666667</v>
      </c>
      <c r="W14" s="28">
        <f>Alumn_Filtered!Y14</f>
        <v>0.11666666666666665</v>
      </c>
      <c r="X14" s="28">
        <f>Alumn_Filtered!Z14</f>
        <v>0.33333333333333331</v>
      </c>
      <c r="Y14" s="28">
        <f>Alumn_Filtered!AA14</f>
        <v>5.8333333333333293E-2</v>
      </c>
      <c r="Z14">
        <f ca="1">Alumn_Filtered!AB14</f>
        <v>27</v>
      </c>
      <c r="AA14">
        <f>Alumn_Filtered!AD14</f>
        <v>0</v>
      </c>
      <c r="AB14">
        <f>Alumn_Filtered!AF14</f>
        <v>1</v>
      </c>
      <c r="AC14">
        <f>IF(Alumn_Filtered!AG14=0,Metrics!$AG$14,Alumn_Filtered!AG14)</f>
        <v>542</v>
      </c>
      <c r="AD14" s="28">
        <f>Alumn_Filtered!AH14</f>
        <v>0.54132901134521882</v>
      </c>
      <c r="AE14">
        <f>IF(Alumn_Filtered!AI14=0,Metrics!AI$14,Alumn_Filtered!AI14)</f>
        <v>542</v>
      </c>
      <c r="AF14" s="28">
        <f>Alumn_Filtered!AJ14</f>
        <v>0.54132901134521882</v>
      </c>
      <c r="AG14">
        <f>IF(Alumn_Filtered!AK14=0,Metrics!AK$14,Alumn_Filtered!AK14)</f>
        <v>436</v>
      </c>
      <c r="AH14" s="28">
        <f>Alumn_Filtered!AL14</f>
        <v>0.36952998379254459</v>
      </c>
      <c r="AI14">
        <f>IF(Alumn_Filtered!AM14=0,Metrics!AM$14,Alumn_Filtered!AM14)</f>
        <v>509</v>
      </c>
      <c r="AJ14" s="28">
        <f>Alumn_Filtered!AN14</f>
        <v>0.4878444084278768</v>
      </c>
      <c r="AK14">
        <f>IF(Alumn_Filtered!AP14=0,Metrics!AP$14,Alumn_Filtered!AP14)</f>
        <v>10</v>
      </c>
      <c r="AL14">
        <f>IF(Alumn_Filtered!AR14=0,Metrics!AR$14,Alumn_Filtered!AR14)</f>
        <v>1</v>
      </c>
      <c r="AM14">
        <f>IF(Alumn_Filtered!AS14=0,Metrics!AS$14,Alumn_Filtered!AS14)</f>
        <v>5</v>
      </c>
      <c r="AN14">
        <f>Alumn_Filtered!B14</f>
        <v>0</v>
      </c>
    </row>
    <row r="15" spans="1:40" x14ac:dyDescent="0.25">
      <c r="A15" t="str">
        <f>LEFT(Alumn_Filtered!A15,LEN(Alumn_Filtered!A15)-1)</f>
        <v>17860188</v>
      </c>
      <c r="B15">
        <f>Alumn_Filtered!D15</f>
        <v>0</v>
      </c>
      <c r="C15">
        <f>Alumn_Filtered!E15</f>
        <v>0</v>
      </c>
      <c r="D15">
        <f>Alumn_Filtered!F15</f>
        <v>0</v>
      </c>
      <c r="E15" s="30">
        <f>Alumn_Filtered!G15</f>
        <v>6</v>
      </c>
      <c r="F15">
        <f>Alumn_Filtered!H15</f>
        <v>1</v>
      </c>
      <c r="G15" s="28">
        <f>Alumn_Filtered!I15</f>
        <v>0.16666666666666666</v>
      </c>
      <c r="H15">
        <f>Alumn_Filtered!J15</f>
        <v>5</v>
      </c>
      <c r="I15" s="28">
        <f>Alumn_Filtered!K15</f>
        <v>0.83333333333333337</v>
      </c>
      <c r="J15" s="28">
        <f>Alumn_Filtered!L15</f>
        <v>0.76666666666666661</v>
      </c>
      <c r="K15" s="28">
        <f>Alumn_Filtered!M15</f>
        <v>0.23333333333333331</v>
      </c>
      <c r="L15" s="28">
        <f>Alumn_Filtered!N15</f>
        <v>0.40555555555555561</v>
      </c>
      <c r="M15">
        <f>Alumn_Filtered!O15</f>
        <v>11</v>
      </c>
      <c r="N15">
        <f>Alumn_Filtered!P15</f>
        <v>0</v>
      </c>
      <c r="O15">
        <f>Alumn_Filtered!Q15</f>
        <v>0</v>
      </c>
      <c r="P15">
        <f>Alumn_Filtered!R15</f>
        <v>4</v>
      </c>
      <c r="Q15">
        <f>Alumn_Filtered!S15</f>
        <v>7</v>
      </c>
      <c r="R15">
        <f>Alumn_Filtered!T15</f>
        <v>5</v>
      </c>
      <c r="S15" s="28">
        <f>Alumn_Filtered!U15</f>
        <v>0.7142857142857143</v>
      </c>
      <c r="T15">
        <f>Alumn_Filtered!V15</f>
        <v>2</v>
      </c>
      <c r="U15" s="28">
        <f>Alumn_Filtered!W15</f>
        <v>0.2857142857142857</v>
      </c>
      <c r="V15" s="28">
        <f>Alumn_Filtered!X15</f>
        <v>0.95000000000000007</v>
      </c>
      <c r="W15" s="28">
        <f>Alumn_Filtered!Y15</f>
        <v>0.45</v>
      </c>
      <c r="X15" s="28">
        <f>Alumn_Filtered!Z15</f>
        <v>0.67142857142857149</v>
      </c>
      <c r="Y15" s="28">
        <f>Alumn_Filtered!AA15</f>
        <v>0.26587301587301587</v>
      </c>
      <c r="Z15">
        <f ca="1">Alumn_Filtered!AB15</f>
        <v>27</v>
      </c>
      <c r="AA15">
        <f>Alumn_Filtered!AD15</f>
        <v>1</v>
      </c>
      <c r="AB15">
        <f>Alumn_Filtered!AF15</f>
        <v>1</v>
      </c>
      <c r="AC15">
        <f>IF(Alumn_Filtered!AG15=0,Metrics!$AG$14,Alumn_Filtered!AG15)</f>
        <v>511</v>
      </c>
      <c r="AD15" s="28">
        <f>Alumn_Filtered!AH15</f>
        <v>0.49108589951377635</v>
      </c>
      <c r="AE15">
        <f>IF(Alumn_Filtered!AI15=0,Metrics!AI$14,Alumn_Filtered!AI15)</f>
        <v>523</v>
      </c>
      <c r="AF15" s="28">
        <f>Alumn_Filtered!AJ15</f>
        <v>0.51053484602917343</v>
      </c>
      <c r="AG15">
        <f>IF(Alumn_Filtered!AK15=0,Metrics!AK$14,Alumn_Filtered!AK15)</f>
        <v>598</v>
      </c>
      <c r="AH15" s="28">
        <f>Alumn_Filtered!AL15</f>
        <v>0.63209076175040524</v>
      </c>
      <c r="AI15">
        <f>IF(Alumn_Filtered!AM15=0,Metrics!AM$14,Alumn_Filtered!AM15)</f>
        <v>532</v>
      </c>
      <c r="AJ15" s="28">
        <f>Alumn_Filtered!AN15</f>
        <v>0.52512155591572118</v>
      </c>
      <c r="AK15">
        <f>IF(Alumn_Filtered!AP15=0,Metrics!AP$14,Alumn_Filtered!AP15)</f>
        <v>13</v>
      </c>
      <c r="AL15">
        <f>IF(Alumn_Filtered!AR15=0,Metrics!AR$14,Alumn_Filtered!AR15)</f>
        <v>4</v>
      </c>
      <c r="AM15">
        <f>IF(Alumn_Filtered!AS15=0,Metrics!AS$14,Alumn_Filtered!AS15)</f>
        <v>4</v>
      </c>
      <c r="AN15">
        <f>Alumn_Filtered!B15</f>
        <v>1</v>
      </c>
    </row>
    <row r="16" spans="1:40" x14ac:dyDescent="0.25">
      <c r="A16" t="str">
        <f>LEFT(Alumn_Filtered!A16,LEN(Alumn_Filtered!A16)-1)</f>
        <v>17907298</v>
      </c>
      <c r="B16">
        <f>Alumn_Filtered!D16</f>
        <v>2</v>
      </c>
      <c r="C16">
        <f>Alumn_Filtered!E16</f>
        <v>0</v>
      </c>
      <c r="D16">
        <f>Alumn_Filtered!F16</f>
        <v>31</v>
      </c>
      <c r="E16" s="30">
        <f>Alumn_Filtered!G16</f>
        <v>5</v>
      </c>
      <c r="F16">
        <f>Alumn_Filtered!H16</f>
        <v>5</v>
      </c>
      <c r="G16" s="28">
        <f>Alumn_Filtered!I16</f>
        <v>1</v>
      </c>
      <c r="H16">
        <f>Alumn_Filtered!J16</f>
        <v>0</v>
      </c>
      <c r="I16" s="28">
        <f>Alumn_Filtered!K16</f>
        <v>0</v>
      </c>
      <c r="J16" s="28">
        <f>Alumn_Filtered!L16</f>
        <v>0.93333333333333324</v>
      </c>
      <c r="K16" s="28">
        <f>Alumn_Filtered!M16</f>
        <v>0.66666666666666663</v>
      </c>
      <c r="L16" s="28">
        <f>Alumn_Filtered!N16</f>
        <v>0.78333333333333333</v>
      </c>
      <c r="M16">
        <f>Alumn_Filtered!O16</f>
        <v>6</v>
      </c>
      <c r="N16">
        <f>Alumn_Filtered!P16</f>
        <v>0</v>
      </c>
      <c r="O16">
        <f>Alumn_Filtered!Q16</f>
        <v>0</v>
      </c>
      <c r="P16">
        <f>Alumn_Filtered!R16</f>
        <v>0</v>
      </c>
      <c r="Q16">
        <f>Alumn_Filtered!S16</f>
        <v>6</v>
      </c>
      <c r="R16">
        <f>Alumn_Filtered!T16</f>
        <v>6</v>
      </c>
      <c r="S16" s="28">
        <f>Alumn_Filtered!U16</f>
        <v>1</v>
      </c>
      <c r="T16">
        <f>Alumn_Filtered!V16</f>
        <v>0</v>
      </c>
      <c r="U16" s="28">
        <f>Alumn_Filtered!W16</f>
        <v>0</v>
      </c>
      <c r="V16" s="28">
        <f>Alumn_Filtered!X16</f>
        <v>0.8833333333333333</v>
      </c>
      <c r="W16" s="28">
        <f>Alumn_Filtered!Y16</f>
        <v>0.5</v>
      </c>
      <c r="X16" s="28">
        <f>Alumn_Filtered!Z16</f>
        <v>0.68888888888888877</v>
      </c>
      <c r="Y16" s="28">
        <f>Alumn_Filtered!AA16</f>
        <v>-9.4444444444444553E-2</v>
      </c>
      <c r="Z16">
        <f ca="1">Alumn_Filtered!AB16</f>
        <v>26</v>
      </c>
      <c r="AA16">
        <f>Alumn_Filtered!AD16</f>
        <v>1</v>
      </c>
      <c r="AB16">
        <f>Alumn_Filtered!AF16</f>
        <v>0</v>
      </c>
      <c r="AC16">
        <f>IF(Alumn_Filtered!AG16=0,Metrics!$AG$14,Alumn_Filtered!AG16)</f>
        <v>519</v>
      </c>
      <c r="AD16" s="28">
        <f>Alumn_Filtered!AH16</f>
        <v>0</v>
      </c>
      <c r="AE16">
        <f>IF(Alumn_Filtered!AI16=0,Metrics!AI$14,Alumn_Filtered!AI16)</f>
        <v>523</v>
      </c>
      <c r="AF16" s="28">
        <f>Alumn_Filtered!AJ16</f>
        <v>0</v>
      </c>
      <c r="AG16">
        <f>IF(Alumn_Filtered!AK16=0,Metrics!AK$14,Alumn_Filtered!AK16)</f>
        <v>614</v>
      </c>
      <c r="AH16" s="28">
        <f>Alumn_Filtered!AL16</f>
        <v>0.65802269043760131</v>
      </c>
      <c r="AI16">
        <f>IF(Alumn_Filtered!AM16=0,Metrics!AM$14,Alumn_Filtered!AM16)</f>
        <v>613</v>
      </c>
      <c r="AJ16" s="28">
        <f>Alumn_Filtered!AN16</f>
        <v>0.65640194489465153</v>
      </c>
      <c r="AK16">
        <f>IF(Alumn_Filtered!AP16=0,Metrics!AP$14,Alumn_Filtered!AP16)</f>
        <v>13</v>
      </c>
      <c r="AL16">
        <f>IF(Alumn_Filtered!AR16=0,Metrics!AR$14,Alumn_Filtered!AR16)</f>
        <v>3</v>
      </c>
      <c r="AM16">
        <f>IF(Alumn_Filtered!AS16=0,Metrics!AS$14,Alumn_Filtered!AS16)</f>
        <v>0</v>
      </c>
      <c r="AN16">
        <f>Alumn_Filtered!B16</f>
        <v>1</v>
      </c>
    </row>
    <row r="17" spans="1:40" x14ac:dyDescent="0.25">
      <c r="A17" t="str">
        <f>LEFT(Alumn_Filtered!A17,LEN(Alumn_Filtered!A17)-1)</f>
        <v>17932880</v>
      </c>
      <c r="B17">
        <f>Alumn_Filtered!D17</f>
        <v>0</v>
      </c>
      <c r="C17">
        <f>Alumn_Filtered!E17</f>
        <v>0</v>
      </c>
      <c r="D17">
        <f>Alumn_Filtered!F17</f>
        <v>0</v>
      </c>
      <c r="E17" s="30">
        <f>Alumn_Filtered!G17</f>
        <v>6</v>
      </c>
      <c r="F17">
        <f>Alumn_Filtered!H17</f>
        <v>4</v>
      </c>
      <c r="G17" s="28">
        <f>Alumn_Filtered!I17</f>
        <v>0.66666666666666663</v>
      </c>
      <c r="H17">
        <f>Alumn_Filtered!J17</f>
        <v>2</v>
      </c>
      <c r="I17" s="28">
        <f>Alumn_Filtered!K17</f>
        <v>0.33333333333333331</v>
      </c>
      <c r="J17" s="28">
        <f>Alumn_Filtered!L17</f>
        <v>0.93333333333333324</v>
      </c>
      <c r="K17" s="28">
        <f>Alumn_Filtered!M17</f>
        <v>0.33333333333333331</v>
      </c>
      <c r="L17" s="28">
        <f>Alumn_Filtered!N17</f>
        <v>0.53611111111111109</v>
      </c>
      <c r="M17">
        <f>Alumn_Filtered!O17</f>
        <v>6</v>
      </c>
      <c r="N17">
        <f>Alumn_Filtered!P17</f>
        <v>0</v>
      </c>
      <c r="O17">
        <f>Alumn_Filtered!Q17</f>
        <v>0</v>
      </c>
      <c r="P17">
        <f>Alumn_Filtered!R17</f>
        <v>0</v>
      </c>
      <c r="Q17">
        <f>Alumn_Filtered!S17</f>
        <v>6</v>
      </c>
      <c r="R17">
        <f>Alumn_Filtered!T17</f>
        <v>6</v>
      </c>
      <c r="S17" s="28">
        <f>Alumn_Filtered!U17</f>
        <v>1</v>
      </c>
      <c r="T17">
        <f>Alumn_Filtered!V17</f>
        <v>0</v>
      </c>
      <c r="U17" s="28">
        <f>Alumn_Filtered!W17</f>
        <v>0</v>
      </c>
      <c r="V17" s="28">
        <f>Alumn_Filtered!X17</f>
        <v>0.95000000000000007</v>
      </c>
      <c r="W17" s="28">
        <f>Alumn_Filtered!Y17</f>
        <v>0.6333333333333333</v>
      </c>
      <c r="X17" s="28">
        <f>Alumn_Filtered!Z17</f>
        <v>0.75</v>
      </c>
      <c r="Y17" s="28">
        <f>Alumn_Filtered!AA17</f>
        <v>0.21388888888888891</v>
      </c>
      <c r="Z17">
        <f ca="1">Alumn_Filtered!AB17</f>
        <v>26</v>
      </c>
      <c r="AA17">
        <f>Alumn_Filtered!AD17</f>
        <v>1</v>
      </c>
      <c r="AB17">
        <f>Alumn_Filtered!AF17</f>
        <v>0</v>
      </c>
      <c r="AC17">
        <f>IF(Alumn_Filtered!AG17=0,Metrics!$AG$14,Alumn_Filtered!AG17)</f>
        <v>680</v>
      </c>
      <c r="AD17" s="28">
        <f>Alumn_Filtered!AH17</f>
        <v>0.76499189627228525</v>
      </c>
      <c r="AE17">
        <f>IF(Alumn_Filtered!AI17=0,Metrics!AI$14,Alumn_Filtered!AI17)</f>
        <v>801</v>
      </c>
      <c r="AF17" s="28">
        <f>Alumn_Filtered!AJ17</f>
        <v>0.96110210696920584</v>
      </c>
      <c r="AG17">
        <f>IF(Alumn_Filtered!AK17=0,Metrics!AK$14,Alumn_Filtered!AK17)</f>
        <v>531</v>
      </c>
      <c r="AH17" s="28">
        <f>Alumn_Filtered!AL17</f>
        <v>0.52350081037277152</v>
      </c>
      <c r="AI17">
        <f>IF(Alumn_Filtered!AM17=0,Metrics!AM$14,Alumn_Filtered!AM17)</f>
        <v>389</v>
      </c>
      <c r="AJ17" s="28">
        <f>Alumn_Filtered!AN17</f>
        <v>0.29335494327390599</v>
      </c>
      <c r="AK17">
        <f>IF(Alumn_Filtered!AP17=0,Metrics!AP$14,Alumn_Filtered!AP17)</f>
        <v>10</v>
      </c>
      <c r="AL17">
        <f>IF(Alumn_Filtered!AR17=0,Metrics!AR$14,Alumn_Filtered!AR17)</f>
        <v>4</v>
      </c>
      <c r="AM17">
        <f>IF(Alumn_Filtered!AS17=0,Metrics!AS$14,Alumn_Filtered!AS17)</f>
        <v>0</v>
      </c>
      <c r="AN17">
        <f>Alumn_Filtered!B17</f>
        <v>1</v>
      </c>
    </row>
    <row r="18" spans="1:40" x14ac:dyDescent="0.25">
      <c r="A18" t="str">
        <f>LEFT(Alumn_Filtered!A18,LEN(Alumn_Filtered!A18)-1)</f>
        <v>17991243</v>
      </c>
      <c r="B18">
        <f>Alumn_Filtered!D18</f>
        <v>0</v>
      </c>
      <c r="C18">
        <f>Alumn_Filtered!E18</f>
        <v>0</v>
      </c>
      <c r="D18">
        <f>Alumn_Filtered!F18</f>
        <v>0</v>
      </c>
      <c r="E18" s="30">
        <f>Alumn_Filtered!G18</f>
        <v>6</v>
      </c>
      <c r="F18">
        <f>Alumn_Filtered!H18</f>
        <v>5</v>
      </c>
      <c r="G18" s="28">
        <f>Alumn_Filtered!I18</f>
        <v>0.83333333333333337</v>
      </c>
      <c r="H18">
        <f>Alumn_Filtered!J18</f>
        <v>1</v>
      </c>
      <c r="I18" s="28">
        <f>Alumn_Filtered!K18</f>
        <v>0.16666666666666666</v>
      </c>
      <c r="J18" s="28">
        <f>Alumn_Filtered!L18</f>
        <v>0.73333333333333339</v>
      </c>
      <c r="K18" s="28">
        <f>Alumn_Filtered!M18</f>
        <v>0.39999999999999997</v>
      </c>
      <c r="L18" s="28">
        <f>Alumn_Filtered!N18</f>
        <v>0.59722222222222221</v>
      </c>
      <c r="M18">
        <f>Alumn_Filtered!O18</f>
        <v>7</v>
      </c>
      <c r="N18">
        <f>Alumn_Filtered!P18</f>
        <v>0</v>
      </c>
      <c r="O18">
        <f>Alumn_Filtered!Q18</f>
        <v>0</v>
      </c>
      <c r="P18">
        <f>Alumn_Filtered!R18</f>
        <v>0</v>
      </c>
      <c r="Q18">
        <f>Alumn_Filtered!S18</f>
        <v>7</v>
      </c>
      <c r="R18">
        <f>Alumn_Filtered!T18</f>
        <v>3</v>
      </c>
      <c r="S18" s="28">
        <f>Alumn_Filtered!U18</f>
        <v>0.42857142857142855</v>
      </c>
      <c r="T18">
        <f>Alumn_Filtered!V18</f>
        <v>4</v>
      </c>
      <c r="U18" s="28">
        <f>Alumn_Filtered!W18</f>
        <v>0.5714285714285714</v>
      </c>
      <c r="V18" s="28">
        <f>Alumn_Filtered!X18</f>
        <v>0.71666666666666667</v>
      </c>
      <c r="W18" s="28">
        <f>Alumn_Filtered!Y18</f>
        <v>0</v>
      </c>
      <c r="X18" s="28">
        <f>Alumn_Filtered!Z18</f>
        <v>0.41666666666666669</v>
      </c>
      <c r="Y18" s="28">
        <f>Alumn_Filtered!AA18</f>
        <v>-0.18055555555555552</v>
      </c>
      <c r="Z18">
        <f ca="1">Alumn_Filtered!AB18</f>
        <v>26</v>
      </c>
      <c r="AA18">
        <f>Alumn_Filtered!AD18</f>
        <v>0</v>
      </c>
      <c r="AB18">
        <f>Alumn_Filtered!AF18</f>
        <v>1</v>
      </c>
      <c r="AC18">
        <f>IF(Alumn_Filtered!AG18=0,Metrics!$AG$14,Alumn_Filtered!AG18)</f>
        <v>486</v>
      </c>
      <c r="AD18" s="28">
        <f>Alumn_Filtered!AH18</f>
        <v>0.45056726094003241</v>
      </c>
      <c r="AE18">
        <f>IF(Alumn_Filtered!AI18=0,Metrics!AI$14,Alumn_Filtered!AI18)</f>
        <v>486</v>
      </c>
      <c r="AF18" s="28">
        <f>Alumn_Filtered!AJ18</f>
        <v>0.45056726094003241</v>
      </c>
      <c r="AG18">
        <f>IF(Alumn_Filtered!AK18=0,Metrics!AK$14,Alumn_Filtered!AK18)</f>
        <v>607</v>
      </c>
      <c r="AH18" s="28">
        <f>Alumn_Filtered!AL18</f>
        <v>0.64667747163695299</v>
      </c>
      <c r="AI18">
        <f>IF(Alumn_Filtered!AM18=0,Metrics!AM$14,Alumn_Filtered!AM18)</f>
        <v>605</v>
      </c>
      <c r="AJ18" s="28">
        <f>Alumn_Filtered!AN18</f>
        <v>0.64343598055105344</v>
      </c>
      <c r="AK18">
        <f>IF(Alumn_Filtered!AP18=0,Metrics!AP$14,Alumn_Filtered!AP18)</f>
        <v>9</v>
      </c>
      <c r="AL18">
        <f>IF(Alumn_Filtered!AR18=0,Metrics!AR$14,Alumn_Filtered!AR18)</f>
        <v>1</v>
      </c>
      <c r="AM18">
        <f>IF(Alumn_Filtered!AS18=0,Metrics!AS$14,Alumn_Filtered!AS18)</f>
        <v>4</v>
      </c>
      <c r="AN18">
        <f>Alumn_Filtered!B18</f>
        <v>1</v>
      </c>
    </row>
    <row r="19" spans="1:40" x14ac:dyDescent="0.25">
      <c r="A19" t="str">
        <f>LEFT(Alumn_Filtered!A19,LEN(Alumn_Filtered!A19)-1)</f>
        <v>18006821</v>
      </c>
      <c r="B19">
        <f>Alumn_Filtered!D19</f>
        <v>0</v>
      </c>
      <c r="C19">
        <f>Alumn_Filtered!E19</f>
        <v>6</v>
      </c>
      <c r="D19">
        <f>Alumn_Filtered!F19</f>
        <v>4</v>
      </c>
      <c r="E19" s="30">
        <f>Alumn_Filtered!G19</f>
        <v>0</v>
      </c>
      <c r="F19">
        <f>Alumn_Filtered!H19</f>
        <v>0</v>
      </c>
      <c r="G19" s="28">
        <f>Alumn_Filtered!I19</f>
        <v>0</v>
      </c>
      <c r="H19">
        <f>Alumn_Filtered!J19</f>
        <v>0</v>
      </c>
      <c r="I19" s="28">
        <f>Alumn_Filtered!K19</f>
        <v>0</v>
      </c>
      <c r="J19" s="28">
        <f>Alumn_Filtered!L19</f>
        <v>0</v>
      </c>
      <c r="K19" s="28">
        <f>Alumn_Filtered!M19</f>
        <v>0</v>
      </c>
      <c r="L19" s="28">
        <f>Alumn_Filtered!N19</f>
        <v>0</v>
      </c>
      <c r="M19">
        <f>Alumn_Filtered!O19</f>
        <v>7</v>
      </c>
      <c r="N19">
        <f>Alumn_Filtered!P19</f>
        <v>1</v>
      </c>
      <c r="O19">
        <f>Alumn_Filtered!Q19</f>
        <v>4</v>
      </c>
      <c r="P19">
        <f>Alumn_Filtered!R19</f>
        <v>0</v>
      </c>
      <c r="Q19">
        <f>Alumn_Filtered!S19</f>
        <v>2</v>
      </c>
      <c r="R19">
        <f>Alumn_Filtered!T19</f>
        <v>0</v>
      </c>
      <c r="S19" s="28">
        <f>Alumn_Filtered!U19</f>
        <v>0</v>
      </c>
      <c r="T19">
        <f>Alumn_Filtered!V19</f>
        <v>2</v>
      </c>
      <c r="U19" s="28">
        <f>Alumn_Filtered!W19</f>
        <v>1</v>
      </c>
      <c r="V19" s="28">
        <f>Alumn_Filtered!X19</f>
        <v>0.3833333333333333</v>
      </c>
      <c r="W19" s="28">
        <f>Alumn_Filtered!Y19</f>
        <v>0.16666666666666666</v>
      </c>
      <c r="X19" s="28">
        <f>Alumn_Filtered!Z19</f>
        <v>0.27499999999999997</v>
      </c>
      <c r="Y19" s="28">
        <f>Alumn_Filtered!AA19</f>
        <v>0.27499999999999997</v>
      </c>
      <c r="Z19">
        <f ca="1">Alumn_Filtered!AB19</f>
        <v>26</v>
      </c>
      <c r="AA19">
        <f>Alumn_Filtered!AD19</f>
        <v>1</v>
      </c>
      <c r="AB19">
        <f>Alumn_Filtered!AF19</f>
        <v>1</v>
      </c>
      <c r="AC19">
        <f>IF(Alumn_Filtered!AG19=0,Metrics!$AG$14,Alumn_Filtered!AG19)</f>
        <v>511</v>
      </c>
      <c r="AD19" s="28">
        <f>Alumn_Filtered!AH19</f>
        <v>0.49108589951377635</v>
      </c>
      <c r="AE19">
        <f>IF(Alumn_Filtered!AI19=0,Metrics!AI$14,Alumn_Filtered!AI19)</f>
        <v>511</v>
      </c>
      <c r="AF19" s="28">
        <f>Alumn_Filtered!AJ19</f>
        <v>0.49108589951377635</v>
      </c>
      <c r="AG19">
        <f>IF(Alumn_Filtered!AK19=0,Metrics!AK$14,Alumn_Filtered!AK19)</f>
        <v>546</v>
      </c>
      <c r="AH19" s="28">
        <f>Alumn_Filtered!AL19</f>
        <v>0.54781199351701781</v>
      </c>
      <c r="AI19">
        <f>IF(Alumn_Filtered!AM19=0,Metrics!AM$14,Alumn_Filtered!AM19)</f>
        <v>542</v>
      </c>
      <c r="AJ19" s="28">
        <f>Alumn_Filtered!AN19</f>
        <v>0.54132901134521882</v>
      </c>
      <c r="AK19">
        <f>IF(Alumn_Filtered!AP19=0,Metrics!AP$14,Alumn_Filtered!AP19)</f>
        <v>13</v>
      </c>
      <c r="AL19">
        <f>IF(Alumn_Filtered!AR19=0,Metrics!AR$14,Alumn_Filtered!AR19)</f>
        <v>1</v>
      </c>
      <c r="AM19">
        <f>IF(Alumn_Filtered!AS19=0,Metrics!AS$14,Alumn_Filtered!AS19)</f>
        <v>0</v>
      </c>
      <c r="AN19">
        <f>Alumn_Filtered!B19</f>
        <v>0</v>
      </c>
    </row>
    <row r="20" spans="1:40" x14ac:dyDescent="0.25">
      <c r="A20" t="str">
        <f>LEFT(Alumn_Filtered!A20,LEN(Alumn_Filtered!A20)-1)</f>
        <v>18045796</v>
      </c>
      <c r="B20">
        <f>Alumn_Filtered!D20</f>
        <v>0</v>
      </c>
      <c r="C20">
        <f>Alumn_Filtered!E20</f>
        <v>0</v>
      </c>
      <c r="D20">
        <f>Alumn_Filtered!F20</f>
        <v>0</v>
      </c>
      <c r="E20" s="30">
        <f>Alumn_Filtered!G20</f>
        <v>6</v>
      </c>
      <c r="F20">
        <f>Alumn_Filtered!H20</f>
        <v>2</v>
      </c>
      <c r="G20" s="28">
        <f>Alumn_Filtered!I20</f>
        <v>0.33333333333333331</v>
      </c>
      <c r="H20">
        <f>Alumn_Filtered!J20</f>
        <v>4</v>
      </c>
      <c r="I20" s="28">
        <f>Alumn_Filtered!K20</f>
        <v>0.66666666666666663</v>
      </c>
      <c r="J20" s="28">
        <f>Alumn_Filtered!L20</f>
        <v>0.73333333333333339</v>
      </c>
      <c r="K20" s="28">
        <f>Alumn_Filtered!M20</f>
        <v>0.31666666666666665</v>
      </c>
      <c r="L20" s="28">
        <f>Alumn_Filtered!N20</f>
        <v>0.45277777777777772</v>
      </c>
      <c r="M20">
        <f>Alumn_Filtered!O20</f>
        <v>9</v>
      </c>
      <c r="N20">
        <f>Alumn_Filtered!P20</f>
        <v>2</v>
      </c>
      <c r="O20">
        <f>Alumn_Filtered!Q20</f>
        <v>1</v>
      </c>
      <c r="P20">
        <f>Alumn_Filtered!R20</f>
        <v>0</v>
      </c>
      <c r="Q20">
        <f>Alumn_Filtered!S20</f>
        <v>6</v>
      </c>
      <c r="R20">
        <f>Alumn_Filtered!T20</f>
        <v>5</v>
      </c>
      <c r="S20" s="28">
        <f>Alumn_Filtered!U20</f>
        <v>0.83333333333333337</v>
      </c>
      <c r="T20">
        <f>Alumn_Filtered!V20</f>
        <v>1</v>
      </c>
      <c r="U20" s="28">
        <f>Alumn_Filtered!W20</f>
        <v>0.16666666666666666</v>
      </c>
      <c r="V20" s="28">
        <f>Alumn_Filtered!X20</f>
        <v>0.73333333333333339</v>
      </c>
      <c r="W20" s="28">
        <f>Alumn_Filtered!Y20</f>
        <v>0.46666666666666662</v>
      </c>
      <c r="X20" s="28">
        <f>Alumn_Filtered!Z20</f>
        <v>0.59166666666666667</v>
      </c>
      <c r="Y20" s="28">
        <f>Alumn_Filtered!AA20</f>
        <v>0.13888888888888895</v>
      </c>
      <c r="Z20">
        <f ca="1">Alumn_Filtered!AB20</f>
        <v>26</v>
      </c>
      <c r="AA20">
        <f>Alumn_Filtered!AD20</f>
        <v>1</v>
      </c>
      <c r="AB20">
        <f>Alumn_Filtered!AF20</f>
        <v>0</v>
      </c>
      <c r="AC20">
        <f>IF(Alumn_Filtered!AG20=0,Metrics!$AG$14,Alumn_Filtered!AG20)</f>
        <v>519</v>
      </c>
      <c r="AD20" s="28">
        <f>Alumn_Filtered!AH20</f>
        <v>0</v>
      </c>
      <c r="AE20">
        <f>IF(Alumn_Filtered!AI20=0,Metrics!AI$14,Alumn_Filtered!AI20)</f>
        <v>523</v>
      </c>
      <c r="AF20" s="28">
        <f>Alumn_Filtered!AJ20</f>
        <v>0</v>
      </c>
      <c r="AG20">
        <f>IF(Alumn_Filtered!AK20=0,Metrics!AK$14,Alumn_Filtered!AK20)</f>
        <v>539</v>
      </c>
      <c r="AH20" s="28">
        <f>Alumn_Filtered!AL20</f>
        <v>0</v>
      </c>
      <c r="AI20">
        <f>IF(Alumn_Filtered!AM20=0,Metrics!AM$14,Alumn_Filtered!AM20)</f>
        <v>594</v>
      </c>
      <c r="AJ20" s="28">
        <f>Alumn_Filtered!AN20</f>
        <v>0</v>
      </c>
      <c r="AK20">
        <f>IF(Alumn_Filtered!AP20=0,Metrics!AP$14,Alumn_Filtered!AP20)</f>
        <v>13</v>
      </c>
      <c r="AL20">
        <f>IF(Alumn_Filtered!AR20=0,Metrics!AR$14,Alumn_Filtered!AR20)</f>
        <v>1</v>
      </c>
      <c r="AM20">
        <f>IF(Alumn_Filtered!AS20=0,Metrics!AS$14,Alumn_Filtered!AS20)</f>
        <v>0</v>
      </c>
      <c r="AN20">
        <f>Alumn_Filtered!B20</f>
        <v>0</v>
      </c>
    </row>
    <row r="21" spans="1:40" x14ac:dyDescent="0.25">
      <c r="A21" t="str">
        <f>LEFT(Alumn_Filtered!A21,LEN(Alumn_Filtered!A21)-1)</f>
        <v>18114654</v>
      </c>
      <c r="B21">
        <f>Alumn_Filtered!D21</f>
        <v>0</v>
      </c>
      <c r="C21">
        <f>Alumn_Filtered!E21</f>
        <v>0</v>
      </c>
      <c r="D21">
        <f>Alumn_Filtered!F21</f>
        <v>3</v>
      </c>
      <c r="E21" s="30">
        <f>Alumn_Filtered!G21</f>
        <v>6</v>
      </c>
      <c r="F21">
        <f>Alumn_Filtered!H21</f>
        <v>5</v>
      </c>
      <c r="G21" s="28">
        <f>Alumn_Filtered!I21</f>
        <v>0.83333333333333337</v>
      </c>
      <c r="H21">
        <f>Alumn_Filtered!J21</f>
        <v>1</v>
      </c>
      <c r="I21" s="28">
        <f>Alumn_Filtered!K21</f>
        <v>0.16666666666666666</v>
      </c>
      <c r="J21" s="28">
        <f>Alumn_Filtered!L21</f>
        <v>0.95000000000000007</v>
      </c>
      <c r="K21" s="28">
        <f>Alumn_Filtered!M21</f>
        <v>0.35000000000000003</v>
      </c>
      <c r="L21" s="28">
        <f>Alumn_Filtered!N21</f>
        <v>0.73888888888888893</v>
      </c>
      <c r="M21">
        <f>Alumn_Filtered!O21</f>
        <v>13</v>
      </c>
      <c r="N21">
        <f>Alumn_Filtered!P21</f>
        <v>0</v>
      </c>
      <c r="O21">
        <f>Alumn_Filtered!Q21</f>
        <v>1</v>
      </c>
      <c r="P21">
        <f>Alumn_Filtered!R21</f>
        <v>7</v>
      </c>
      <c r="Q21">
        <f>Alumn_Filtered!S21</f>
        <v>5</v>
      </c>
      <c r="R21">
        <f>Alumn_Filtered!T21</f>
        <v>5</v>
      </c>
      <c r="S21" s="28">
        <f>Alumn_Filtered!U21</f>
        <v>1</v>
      </c>
      <c r="T21">
        <f>Alumn_Filtered!V21</f>
        <v>0</v>
      </c>
      <c r="U21" s="28">
        <f>Alumn_Filtered!W21</f>
        <v>0</v>
      </c>
      <c r="V21" s="28">
        <f>Alumn_Filtered!X21</f>
        <v>0.81666666666666676</v>
      </c>
      <c r="W21" s="28">
        <f>Alumn_Filtered!Y21</f>
        <v>0.5</v>
      </c>
      <c r="X21" s="28">
        <f>Alumn_Filtered!Z21</f>
        <v>0.67333333333333334</v>
      </c>
      <c r="Y21" s="28">
        <f>Alumn_Filtered!AA21</f>
        <v>-6.5555555555555589E-2</v>
      </c>
      <c r="Z21">
        <f ca="1">Alumn_Filtered!AB21</f>
        <v>26</v>
      </c>
      <c r="AA21">
        <f>Alumn_Filtered!AD21</f>
        <v>1</v>
      </c>
      <c r="AB21">
        <f>Alumn_Filtered!AF21</f>
        <v>0</v>
      </c>
      <c r="AC21">
        <f>IF(Alumn_Filtered!AG21=0,Metrics!$AG$14,Alumn_Filtered!AG21)</f>
        <v>519</v>
      </c>
      <c r="AD21" s="28">
        <f>Alumn_Filtered!AH21</f>
        <v>0</v>
      </c>
      <c r="AE21">
        <f>IF(Alumn_Filtered!AI21=0,Metrics!AI$14,Alumn_Filtered!AI21)</f>
        <v>523</v>
      </c>
      <c r="AF21" s="28">
        <f>Alumn_Filtered!AJ21</f>
        <v>0</v>
      </c>
      <c r="AG21">
        <f>IF(Alumn_Filtered!AK21=0,Metrics!AK$14,Alumn_Filtered!AK21)</f>
        <v>629</v>
      </c>
      <c r="AH21" s="28">
        <f>Alumn_Filtered!AL21</f>
        <v>0.68233387358184761</v>
      </c>
      <c r="AI21">
        <f>IF(Alumn_Filtered!AM21=0,Metrics!AM$14,Alumn_Filtered!AM21)</f>
        <v>662</v>
      </c>
      <c r="AJ21" s="28">
        <f>Alumn_Filtered!AN21</f>
        <v>0.73581847649918963</v>
      </c>
      <c r="AK21">
        <f>IF(Alumn_Filtered!AP21=0,Metrics!AP$14,Alumn_Filtered!AP21)</f>
        <v>13</v>
      </c>
      <c r="AL21">
        <f>IF(Alumn_Filtered!AR21=0,Metrics!AR$14,Alumn_Filtered!AR21)</f>
        <v>1</v>
      </c>
      <c r="AM21">
        <f>IF(Alumn_Filtered!AS21=0,Metrics!AS$14,Alumn_Filtered!AS21)</f>
        <v>0</v>
      </c>
      <c r="AN21">
        <f>Alumn_Filtered!B21</f>
        <v>1</v>
      </c>
    </row>
    <row r="22" spans="1:40" x14ac:dyDescent="0.25">
      <c r="A22" t="str">
        <f>LEFT(Alumn_Filtered!A22,LEN(Alumn_Filtered!A22)-1)</f>
        <v>18298045</v>
      </c>
      <c r="B22">
        <f>Alumn_Filtered!D22</f>
        <v>0</v>
      </c>
      <c r="C22">
        <f>Alumn_Filtered!E22</f>
        <v>6</v>
      </c>
      <c r="D22">
        <f>Alumn_Filtered!F22</f>
        <v>0</v>
      </c>
      <c r="E22" s="30">
        <f>Alumn_Filtered!G22</f>
        <v>0</v>
      </c>
      <c r="F22">
        <f>Alumn_Filtered!H22</f>
        <v>0</v>
      </c>
      <c r="G22" s="28">
        <f>Alumn_Filtered!I22</f>
        <v>0</v>
      </c>
      <c r="H22">
        <f>Alumn_Filtered!J22</f>
        <v>0</v>
      </c>
      <c r="I22" s="28">
        <f>Alumn_Filtered!K22</f>
        <v>0</v>
      </c>
      <c r="J22" s="28">
        <f>Alumn_Filtered!L22</f>
        <v>0</v>
      </c>
      <c r="K22" s="28">
        <f>Alumn_Filtered!M22</f>
        <v>0</v>
      </c>
      <c r="L22" s="28">
        <f>Alumn_Filtered!N22</f>
        <v>0</v>
      </c>
      <c r="M22">
        <f>Alumn_Filtered!O22</f>
        <v>0</v>
      </c>
      <c r="N22">
        <f>Alumn_Filtered!P22</f>
        <v>0</v>
      </c>
      <c r="O22">
        <f>Alumn_Filtered!Q22</f>
        <v>0</v>
      </c>
      <c r="P22">
        <f>Alumn_Filtered!R22</f>
        <v>0</v>
      </c>
      <c r="Q22">
        <f>Alumn_Filtered!S22</f>
        <v>0</v>
      </c>
      <c r="R22">
        <f>Alumn_Filtered!T22</f>
        <v>0</v>
      </c>
      <c r="S22" s="28">
        <f>Alumn_Filtered!U22</f>
        <v>0</v>
      </c>
      <c r="T22">
        <f>Alumn_Filtered!V22</f>
        <v>0</v>
      </c>
      <c r="U22" s="28">
        <f>Alumn_Filtered!W22</f>
        <v>0</v>
      </c>
      <c r="V22" s="28">
        <f>Alumn_Filtered!X22</f>
        <v>0</v>
      </c>
      <c r="W22" s="28">
        <f>Alumn_Filtered!Y22</f>
        <v>0</v>
      </c>
      <c r="X22" s="28">
        <f>Alumn_Filtered!Z22</f>
        <v>0</v>
      </c>
      <c r="Y22" s="28">
        <f>Alumn_Filtered!AA22</f>
        <v>0</v>
      </c>
      <c r="Z22">
        <f ca="1">Alumn_Filtered!AB22</f>
        <v>25</v>
      </c>
      <c r="AA22">
        <f>Alumn_Filtered!AD22</f>
        <v>1</v>
      </c>
      <c r="AB22">
        <f>Alumn_Filtered!AF22</f>
        <v>1</v>
      </c>
      <c r="AC22">
        <f>IF(Alumn_Filtered!AG22=0,Metrics!$AG$14,Alumn_Filtered!AG22)</f>
        <v>457</v>
      </c>
      <c r="AD22" s="28">
        <f>Alumn_Filtered!AH22</f>
        <v>0.40356564019448948</v>
      </c>
      <c r="AE22">
        <f>IF(Alumn_Filtered!AI22=0,Metrics!AI$14,Alumn_Filtered!AI22)</f>
        <v>457</v>
      </c>
      <c r="AF22" s="28">
        <f>Alumn_Filtered!AJ22</f>
        <v>0.40356564019448948</v>
      </c>
      <c r="AG22">
        <f>IF(Alumn_Filtered!AK22=0,Metrics!AK$14,Alumn_Filtered!AK22)</f>
        <v>574</v>
      </c>
      <c r="AH22" s="28">
        <f>Alumn_Filtered!AL22</f>
        <v>0.59319286871961097</v>
      </c>
      <c r="AI22">
        <f>IF(Alumn_Filtered!AM22=0,Metrics!AM$14,Alumn_Filtered!AM22)</f>
        <v>590</v>
      </c>
      <c r="AJ22" s="28">
        <f>Alumn_Filtered!AN22</f>
        <v>0.61912479740680715</v>
      </c>
      <c r="AK22">
        <f>IF(Alumn_Filtered!AP22=0,Metrics!AP$14,Alumn_Filtered!AP22)</f>
        <v>13</v>
      </c>
      <c r="AL22">
        <f>IF(Alumn_Filtered!AR22=0,Metrics!AR$14,Alumn_Filtered!AR22)</f>
        <v>1</v>
      </c>
      <c r="AM22">
        <f>IF(Alumn_Filtered!AS22=0,Metrics!AS$14,Alumn_Filtered!AS22)</f>
        <v>0</v>
      </c>
      <c r="AN22">
        <f>Alumn_Filtered!B22</f>
        <v>1</v>
      </c>
    </row>
    <row r="23" spans="1:40" x14ac:dyDescent="0.25">
      <c r="A23" t="str">
        <f>LEFT(Alumn_Filtered!A23,LEN(Alumn_Filtered!A23)-1)</f>
        <v>18320731</v>
      </c>
      <c r="B23">
        <f>Alumn_Filtered!D23</f>
        <v>6</v>
      </c>
      <c r="C23">
        <f>Alumn_Filtered!E23</f>
        <v>0</v>
      </c>
      <c r="D23">
        <f>Alumn_Filtered!F23</f>
        <v>20</v>
      </c>
      <c r="E23" s="30">
        <f>Alumn_Filtered!G23</f>
        <v>6</v>
      </c>
      <c r="F23">
        <f>Alumn_Filtered!H23</f>
        <v>5</v>
      </c>
      <c r="G23" s="28">
        <f>Alumn_Filtered!I23</f>
        <v>0.83333333333333337</v>
      </c>
      <c r="H23">
        <f>Alumn_Filtered!J23</f>
        <v>1</v>
      </c>
      <c r="I23" s="28">
        <f>Alumn_Filtered!K23</f>
        <v>0.16666666666666666</v>
      </c>
      <c r="J23" s="28">
        <f>Alumn_Filtered!L23</f>
        <v>0.85</v>
      </c>
      <c r="K23" s="28">
        <f>Alumn_Filtered!M23</f>
        <v>0.39999999999999997</v>
      </c>
      <c r="L23" s="28">
        <f>Alumn_Filtered!N23</f>
        <v>0.67499999999999993</v>
      </c>
      <c r="M23">
        <f>Alumn_Filtered!O23</f>
        <v>8</v>
      </c>
      <c r="N23">
        <f>Alumn_Filtered!P23</f>
        <v>0</v>
      </c>
      <c r="O23">
        <f>Alumn_Filtered!Q23</f>
        <v>0</v>
      </c>
      <c r="P23">
        <f>Alumn_Filtered!R23</f>
        <v>0</v>
      </c>
      <c r="Q23">
        <f>Alumn_Filtered!S23</f>
        <v>8</v>
      </c>
      <c r="R23">
        <f>Alumn_Filtered!T23</f>
        <v>8</v>
      </c>
      <c r="S23" s="28">
        <f>Alumn_Filtered!U23</f>
        <v>1</v>
      </c>
      <c r="T23">
        <f>Alumn_Filtered!V23</f>
        <v>0</v>
      </c>
      <c r="U23" s="28">
        <f>Alumn_Filtered!W23</f>
        <v>0</v>
      </c>
      <c r="V23" s="28">
        <f>Alumn_Filtered!X23</f>
        <v>0.85</v>
      </c>
      <c r="W23" s="28">
        <f>Alumn_Filtered!Y23</f>
        <v>0.5</v>
      </c>
      <c r="X23" s="28">
        <f>Alumn_Filtered!Z23</f>
        <v>0.67499999999999993</v>
      </c>
      <c r="Y23" s="28">
        <f>Alumn_Filtered!AA23</f>
        <v>0</v>
      </c>
      <c r="Z23">
        <f ca="1">Alumn_Filtered!AB23</f>
        <v>25</v>
      </c>
      <c r="AA23">
        <f>Alumn_Filtered!AD23</f>
        <v>0</v>
      </c>
      <c r="AB23">
        <f>Alumn_Filtered!AF23</f>
        <v>0</v>
      </c>
      <c r="AC23">
        <f>IF(Alumn_Filtered!AG23=0,Metrics!$AG$14,Alumn_Filtered!AG23)</f>
        <v>600</v>
      </c>
      <c r="AD23" s="28">
        <f>Alumn_Filtered!AH23</f>
        <v>0.63533225283630468</v>
      </c>
      <c r="AE23">
        <f>IF(Alumn_Filtered!AI23=0,Metrics!AI$14,Alumn_Filtered!AI23)</f>
        <v>600</v>
      </c>
      <c r="AF23" s="28">
        <f>Alumn_Filtered!AJ23</f>
        <v>0.63533225283630468</v>
      </c>
      <c r="AG23">
        <f>IF(Alumn_Filtered!AK23=0,Metrics!AK$14,Alumn_Filtered!AK23)</f>
        <v>443</v>
      </c>
      <c r="AH23" s="28">
        <f>Alumn_Filtered!AL23</f>
        <v>0.38087520259319285</v>
      </c>
      <c r="AI23">
        <f>IF(Alumn_Filtered!AM23=0,Metrics!AM$14,Alumn_Filtered!AM23)</f>
        <v>604</v>
      </c>
      <c r="AJ23" s="28">
        <f>Alumn_Filtered!AN23</f>
        <v>0.64181523500810378</v>
      </c>
      <c r="AK23">
        <f>IF(Alumn_Filtered!AP23=0,Metrics!AP$14,Alumn_Filtered!AP23)</f>
        <v>9</v>
      </c>
      <c r="AL23">
        <f>IF(Alumn_Filtered!AR23=0,Metrics!AR$14,Alumn_Filtered!AR23)</f>
        <v>2</v>
      </c>
      <c r="AM23">
        <f>IF(Alumn_Filtered!AS23=0,Metrics!AS$14,Alumn_Filtered!AS23)</f>
        <v>0</v>
      </c>
      <c r="AN23">
        <f>Alumn_Filtered!B23</f>
        <v>1</v>
      </c>
    </row>
    <row r="24" spans="1:40" x14ac:dyDescent="0.25">
      <c r="A24" t="str">
        <f>LEFT(Alumn_Filtered!A24,LEN(Alumn_Filtered!A24)-1)</f>
        <v>18392894</v>
      </c>
      <c r="B24">
        <f>Alumn_Filtered!D24</f>
        <v>0</v>
      </c>
      <c r="C24">
        <f>Alumn_Filtered!E24</f>
        <v>0</v>
      </c>
      <c r="D24">
        <f>Alumn_Filtered!F24</f>
        <v>7</v>
      </c>
      <c r="E24" s="30">
        <f>Alumn_Filtered!G24</f>
        <v>6</v>
      </c>
      <c r="F24">
        <f>Alumn_Filtered!H24</f>
        <v>3</v>
      </c>
      <c r="G24" s="28">
        <f>Alumn_Filtered!I24</f>
        <v>0.5</v>
      </c>
      <c r="H24">
        <f>Alumn_Filtered!J24</f>
        <v>3</v>
      </c>
      <c r="I24" s="28">
        <f>Alumn_Filtered!K24</f>
        <v>0.5</v>
      </c>
      <c r="J24" s="28">
        <f>Alumn_Filtered!L24</f>
        <v>0.8833333333333333</v>
      </c>
      <c r="K24" s="28">
        <f>Alumn_Filtered!M24</f>
        <v>0.35000000000000003</v>
      </c>
      <c r="L24" s="28">
        <f>Alumn_Filtered!N24</f>
        <v>0.58611111111111114</v>
      </c>
      <c r="M24">
        <f>Alumn_Filtered!O24</f>
        <v>6</v>
      </c>
      <c r="N24">
        <f>Alumn_Filtered!P24</f>
        <v>0</v>
      </c>
      <c r="O24">
        <f>Alumn_Filtered!Q24</f>
        <v>0</v>
      </c>
      <c r="P24">
        <f>Alumn_Filtered!R24</f>
        <v>0</v>
      </c>
      <c r="Q24">
        <f>Alumn_Filtered!S24</f>
        <v>6</v>
      </c>
      <c r="R24">
        <f>Alumn_Filtered!T24</f>
        <v>3</v>
      </c>
      <c r="S24" s="28">
        <f>Alumn_Filtered!U24</f>
        <v>0.5</v>
      </c>
      <c r="T24">
        <f>Alumn_Filtered!V24</f>
        <v>3</v>
      </c>
      <c r="U24" s="28">
        <f>Alumn_Filtered!W24</f>
        <v>0.5</v>
      </c>
      <c r="V24" s="28">
        <f>Alumn_Filtered!X24</f>
        <v>0.95000000000000007</v>
      </c>
      <c r="W24" s="28">
        <f>Alumn_Filtered!Y24</f>
        <v>0.3833333333333333</v>
      </c>
      <c r="X24" s="28">
        <f>Alumn_Filtered!Z24</f>
        <v>0.56111111111111101</v>
      </c>
      <c r="Y24" s="28">
        <f>Alumn_Filtered!AA24</f>
        <v>-2.5000000000000133E-2</v>
      </c>
      <c r="Z24">
        <f ca="1">Alumn_Filtered!AB24</f>
        <v>25</v>
      </c>
      <c r="AA24">
        <f>Alumn_Filtered!AD24</f>
        <v>1</v>
      </c>
      <c r="AB24">
        <f>Alumn_Filtered!AF24</f>
        <v>0</v>
      </c>
      <c r="AC24">
        <f>IF(Alumn_Filtered!AG24=0,Metrics!$AG$14,Alumn_Filtered!AG24)</f>
        <v>519</v>
      </c>
      <c r="AD24" s="28">
        <f>Alumn_Filtered!AH24</f>
        <v>0</v>
      </c>
      <c r="AE24">
        <f>IF(Alumn_Filtered!AI24=0,Metrics!AI$14,Alumn_Filtered!AI24)</f>
        <v>523</v>
      </c>
      <c r="AF24" s="28">
        <f>Alumn_Filtered!AJ24</f>
        <v>0</v>
      </c>
      <c r="AG24">
        <f>IF(Alumn_Filtered!AK24=0,Metrics!AK$14,Alumn_Filtered!AK24)</f>
        <v>539</v>
      </c>
      <c r="AH24" s="28">
        <f>Alumn_Filtered!AL24</f>
        <v>0</v>
      </c>
      <c r="AI24">
        <f>IF(Alumn_Filtered!AM24=0,Metrics!AM$14,Alumn_Filtered!AM24)</f>
        <v>594</v>
      </c>
      <c r="AJ24" s="28">
        <f>Alumn_Filtered!AN24</f>
        <v>0</v>
      </c>
      <c r="AK24">
        <f>IF(Alumn_Filtered!AP24=0,Metrics!AP$14,Alumn_Filtered!AP24)</f>
        <v>13</v>
      </c>
      <c r="AL24">
        <f>IF(Alumn_Filtered!AR24=0,Metrics!AR$14,Alumn_Filtered!AR24)</f>
        <v>1</v>
      </c>
      <c r="AM24">
        <f>IF(Alumn_Filtered!AS24=0,Metrics!AS$14,Alumn_Filtered!AS24)</f>
        <v>0</v>
      </c>
      <c r="AN24">
        <f>Alumn_Filtered!B24</f>
        <v>1</v>
      </c>
    </row>
    <row r="25" spans="1:40" x14ac:dyDescent="0.25">
      <c r="A25" t="str">
        <f>LEFT(Alumn_Filtered!A25,LEN(Alumn_Filtered!A25)-1)</f>
        <v>18403229</v>
      </c>
      <c r="B25">
        <f>Alumn_Filtered!D25</f>
        <v>4</v>
      </c>
      <c r="C25">
        <f>Alumn_Filtered!E25</f>
        <v>0</v>
      </c>
      <c r="D25">
        <f>Alumn_Filtered!F25</f>
        <v>10</v>
      </c>
      <c r="E25" s="30">
        <f>Alumn_Filtered!G25</f>
        <v>5</v>
      </c>
      <c r="F25">
        <f>Alumn_Filtered!H25</f>
        <v>5</v>
      </c>
      <c r="G25" s="28">
        <f>Alumn_Filtered!I25</f>
        <v>1</v>
      </c>
      <c r="H25">
        <f>Alumn_Filtered!J25</f>
        <v>0</v>
      </c>
      <c r="I25" s="28">
        <f>Alumn_Filtered!K25</f>
        <v>0</v>
      </c>
      <c r="J25" s="28">
        <f>Alumn_Filtered!L25</f>
        <v>0.93333333333333324</v>
      </c>
      <c r="K25" s="28">
        <f>Alumn_Filtered!M25</f>
        <v>0.65</v>
      </c>
      <c r="L25" s="28">
        <f>Alumn_Filtered!N25</f>
        <v>0.78666666666666663</v>
      </c>
      <c r="M25">
        <f>Alumn_Filtered!O25</f>
        <v>11</v>
      </c>
      <c r="N25">
        <f>Alumn_Filtered!P25</f>
        <v>1</v>
      </c>
      <c r="O25">
        <f>Alumn_Filtered!Q25</f>
        <v>0</v>
      </c>
      <c r="P25">
        <f>Alumn_Filtered!R25</f>
        <v>4</v>
      </c>
      <c r="Q25">
        <f>Alumn_Filtered!S25</f>
        <v>6</v>
      </c>
      <c r="R25">
        <f>Alumn_Filtered!T25</f>
        <v>6</v>
      </c>
      <c r="S25" s="28">
        <f>Alumn_Filtered!U25</f>
        <v>1</v>
      </c>
      <c r="T25">
        <f>Alumn_Filtered!V25</f>
        <v>0</v>
      </c>
      <c r="U25" s="28">
        <f>Alumn_Filtered!W25</f>
        <v>0</v>
      </c>
      <c r="V25" s="28">
        <f>Alumn_Filtered!X25</f>
        <v>0.95000000000000007</v>
      </c>
      <c r="W25" s="28">
        <f>Alumn_Filtered!Y25</f>
        <v>0.68333333333333324</v>
      </c>
      <c r="X25" s="28">
        <f>Alumn_Filtered!Z25</f>
        <v>0.75</v>
      </c>
      <c r="Y25" s="28">
        <f>Alumn_Filtered!AA25</f>
        <v>-3.6666666666666625E-2</v>
      </c>
      <c r="Z25">
        <f ca="1">Alumn_Filtered!AB25</f>
        <v>25</v>
      </c>
      <c r="AA25">
        <f>Alumn_Filtered!AD25</f>
        <v>1</v>
      </c>
      <c r="AB25">
        <f>Alumn_Filtered!AF25</f>
        <v>1</v>
      </c>
      <c r="AC25">
        <f>IF(Alumn_Filtered!AG25=0,Metrics!$AG$14,Alumn_Filtered!AG25)</f>
        <v>667</v>
      </c>
      <c r="AD25" s="28">
        <f>Alumn_Filtered!AH25</f>
        <v>0.7439222042139384</v>
      </c>
      <c r="AE25">
        <f>IF(Alumn_Filtered!AI25=0,Metrics!AI$14,Alumn_Filtered!AI25)</f>
        <v>667</v>
      </c>
      <c r="AF25" s="28">
        <f>Alumn_Filtered!AJ25</f>
        <v>0.7439222042139384</v>
      </c>
      <c r="AG25">
        <f>IF(Alumn_Filtered!AK25=0,Metrics!AK$14,Alumn_Filtered!AK25)</f>
        <v>633</v>
      </c>
      <c r="AH25" s="28">
        <f>Alumn_Filtered!AL25</f>
        <v>0.68881685575364671</v>
      </c>
      <c r="AI25">
        <f>IF(Alumn_Filtered!AM25=0,Metrics!AM$14,Alumn_Filtered!AM25)</f>
        <v>741</v>
      </c>
      <c r="AJ25" s="28">
        <f>Alumn_Filtered!AN25</f>
        <v>0.86385737439222043</v>
      </c>
      <c r="AK25">
        <f>IF(Alumn_Filtered!AP25=0,Metrics!AP$14,Alumn_Filtered!AP25)</f>
        <v>13</v>
      </c>
      <c r="AL25">
        <f>IF(Alumn_Filtered!AR25=0,Metrics!AR$14,Alumn_Filtered!AR25)</f>
        <v>1</v>
      </c>
      <c r="AM25">
        <f>IF(Alumn_Filtered!AS25=0,Metrics!AS$14,Alumn_Filtered!AS25)</f>
        <v>0</v>
      </c>
      <c r="AN25">
        <f>Alumn_Filtered!B25</f>
        <v>1</v>
      </c>
    </row>
    <row r="26" spans="1:40" x14ac:dyDescent="0.25">
      <c r="A26" t="str">
        <f>LEFT(Alumn_Filtered!A26,LEN(Alumn_Filtered!A26)-1)</f>
        <v>18446284</v>
      </c>
      <c r="B26">
        <f>Alumn_Filtered!D26</f>
        <v>0</v>
      </c>
      <c r="C26">
        <f>Alumn_Filtered!E26</f>
        <v>0</v>
      </c>
      <c r="D26">
        <f>Alumn_Filtered!F26</f>
        <v>0</v>
      </c>
      <c r="E26" s="30">
        <f>Alumn_Filtered!G26</f>
        <v>6</v>
      </c>
      <c r="F26">
        <f>Alumn_Filtered!H26</f>
        <v>5</v>
      </c>
      <c r="G26" s="28">
        <f>Alumn_Filtered!I26</f>
        <v>0.83333333333333337</v>
      </c>
      <c r="H26">
        <f>Alumn_Filtered!J26</f>
        <v>1</v>
      </c>
      <c r="I26" s="28">
        <f>Alumn_Filtered!K26</f>
        <v>0.16666666666666666</v>
      </c>
      <c r="J26" s="28">
        <f>Alumn_Filtered!L26</f>
        <v>0.93333333333333324</v>
      </c>
      <c r="K26" s="28">
        <f>Alumn_Filtered!M26</f>
        <v>0.43333333333333335</v>
      </c>
      <c r="L26" s="28">
        <f>Alumn_Filtered!N26</f>
        <v>0.6694444444444444</v>
      </c>
      <c r="M26">
        <f>Alumn_Filtered!O26</f>
        <v>5</v>
      </c>
      <c r="N26">
        <f>Alumn_Filtered!P26</f>
        <v>0</v>
      </c>
      <c r="O26">
        <f>Alumn_Filtered!Q26</f>
        <v>1</v>
      </c>
      <c r="P26">
        <f>Alumn_Filtered!R26</f>
        <v>0</v>
      </c>
      <c r="Q26">
        <f>Alumn_Filtered!S26</f>
        <v>4</v>
      </c>
      <c r="R26">
        <f>Alumn_Filtered!T26</f>
        <v>4</v>
      </c>
      <c r="S26" s="28">
        <f>Alumn_Filtered!U26</f>
        <v>1</v>
      </c>
      <c r="T26">
        <f>Alumn_Filtered!V26</f>
        <v>0</v>
      </c>
      <c r="U26" s="28">
        <f>Alumn_Filtered!W26</f>
        <v>0</v>
      </c>
      <c r="V26" s="28">
        <f>Alumn_Filtered!X26</f>
        <v>0.76666666666666661</v>
      </c>
      <c r="W26" s="28">
        <f>Alumn_Filtered!Y26</f>
        <v>0.56666666666666676</v>
      </c>
      <c r="X26" s="28">
        <f>Alumn_Filtered!Z26</f>
        <v>0.69583333333333341</v>
      </c>
      <c r="Y26" s="28">
        <f>Alumn_Filtered!AA26</f>
        <v>2.6388888888889017E-2</v>
      </c>
      <c r="Z26">
        <f ca="1">Alumn_Filtered!AB26</f>
        <v>24</v>
      </c>
      <c r="AA26">
        <f>Alumn_Filtered!AD26</f>
        <v>1</v>
      </c>
      <c r="AB26">
        <f>Alumn_Filtered!AF26</f>
        <v>1</v>
      </c>
      <c r="AC26">
        <f>IF(Alumn_Filtered!AG26=0,Metrics!$AG$14,Alumn_Filtered!AG26)</f>
        <v>488</v>
      </c>
      <c r="AD26" s="28">
        <f>Alumn_Filtered!AH26</f>
        <v>0.45380875202593191</v>
      </c>
      <c r="AE26">
        <f>IF(Alumn_Filtered!AI26=0,Metrics!AI$14,Alumn_Filtered!AI26)</f>
        <v>488</v>
      </c>
      <c r="AF26" s="28">
        <f>Alumn_Filtered!AJ26</f>
        <v>0.45380875202593191</v>
      </c>
      <c r="AG26">
        <f>IF(Alumn_Filtered!AK26=0,Metrics!AK$14,Alumn_Filtered!AK26)</f>
        <v>574</v>
      </c>
      <c r="AH26" s="28">
        <f>Alumn_Filtered!AL26</f>
        <v>0.59319286871961097</v>
      </c>
      <c r="AI26">
        <f>IF(Alumn_Filtered!AM26=0,Metrics!AM$14,Alumn_Filtered!AM26)</f>
        <v>644</v>
      </c>
      <c r="AJ26" s="28">
        <f>Alumn_Filtered!AN26</f>
        <v>0.70664505672609401</v>
      </c>
      <c r="AK26">
        <f>IF(Alumn_Filtered!AP26=0,Metrics!AP$14,Alumn_Filtered!AP26)</f>
        <v>6</v>
      </c>
      <c r="AL26">
        <f>IF(Alumn_Filtered!AR26=0,Metrics!AR$14,Alumn_Filtered!AR26)</f>
        <v>1</v>
      </c>
      <c r="AM26">
        <f>IF(Alumn_Filtered!AS26=0,Metrics!AS$14,Alumn_Filtered!AS26)</f>
        <v>0</v>
      </c>
      <c r="AN26">
        <f>Alumn_Filtered!B26</f>
        <v>1</v>
      </c>
    </row>
    <row r="27" spans="1:40" x14ac:dyDescent="0.25">
      <c r="A27" t="str">
        <f>LEFT(Alumn_Filtered!A27,LEN(Alumn_Filtered!A27)-1)</f>
        <v>18459003</v>
      </c>
      <c r="B27">
        <f>Alumn_Filtered!D27</f>
        <v>1</v>
      </c>
      <c r="C27">
        <f>Alumn_Filtered!E27</f>
        <v>0</v>
      </c>
      <c r="D27">
        <f>Alumn_Filtered!F27</f>
        <v>12</v>
      </c>
      <c r="E27" s="30">
        <f>Alumn_Filtered!G27</f>
        <v>5</v>
      </c>
      <c r="F27">
        <f>Alumn_Filtered!H27</f>
        <v>5</v>
      </c>
      <c r="G27" s="28">
        <f>Alumn_Filtered!I27</f>
        <v>1</v>
      </c>
      <c r="H27">
        <f>Alumn_Filtered!J27</f>
        <v>0</v>
      </c>
      <c r="I27" s="28">
        <f>Alumn_Filtered!K27</f>
        <v>0</v>
      </c>
      <c r="J27" s="28">
        <f>Alumn_Filtered!L27</f>
        <v>0.91666666666666663</v>
      </c>
      <c r="K27" s="28">
        <f>Alumn_Filtered!M27</f>
        <v>0.6166666666666667</v>
      </c>
      <c r="L27" s="28">
        <f>Alumn_Filtered!N27</f>
        <v>0.78999999999999992</v>
      </c>
      <c r="M27">
        <f>Alumn_Filtered!O27</f>
        <v>10</v>
      </c>
      <c r="N27">
        <f>Alumn_Filtered!P27</f>
        <v>0</v>
      </c>
      <c r="O27">
        <f>Alumn_Filtered!Q27</f>
        <v>0</v>
      </c>
      <c r="P27">
        <f>Alumn_Filtered!R27</f>
        <v>4</v>
      </c>
      <c r="Q27">
        <f>Alumn_Filtered!S27</f>
        <v>6</v>
      </c>
      <c r="R27">
        <f>Alumn_Filtered!T27</f>
        <v>6</v>
      </c>
      <c r="S27" s="28">
        <f>Alumn_Filtered!U27</f>
        <v>1</v>
      </c>
      <c r="T27">
        <f>Alumn_Filtered!V27</f>
        <v>0</v>
      </c>
      <c r="U27" s="28">
        <f>Alumn_Filtered!W27</f>
        <v>0</v>
      </c>
      <c r="V27" s="28">
        <f>Alumn_Filtered!X27</f>
        <v>0.8666666666666667</v>
      </c>
      <c r="W27" s="28">
        <f>Alumn_Filtered!Y27</f>
        <v>0.53333333333333333</v>
      </c>
      <c r="X27" s="28">
        <f>Alumn_Filtered!Z27</f>
        <v>0.7055555555555556</v>
      </c>
      <c r="Y27" s="28">
        <f>Alumn_Filtered!AA27</f>
        <v>-8.4444444444444322E-2</v>
      </c>
      <c r="Z27">
        <f ca="1">Alumn_Filtered!AB27</f>
        <v>24</v>
      </c>
      <c r="AA27">
        <f>Alumn_Filtered!AD27</f>
        <v>1</v>
      </c>
      <c r="AB27">
        <f>Alumn_Filtered!AF27</f>
        <v>0</v>
      </c>
      <c r="AC27">
        <f>IF(Alumn_Filtered!AG27=0,Metrics!$AG$14,Alumn_Filtered!AG27)</f>
        <v>519</v>
      </c>
      <c r="AD27" s="28">
        <f>Alumn_Filtered!AH27</f>
        <v>0</v>
      </c>
      <c r="AE27">
        <f>IF(Alumn_Filtered!AI27=0,Metrics!AI$14,Alumn_Filtered!AI27)</f>
        <v>523</v>
      </c>
      <c r="AF27" s="28">
        <f>Alumn_Filtered!AJ27</f>
        <v>0</v>
      </c>
      <c r="AG27">
        <f>IF(Alumn_Filtered!AK27=0,Metrics!AK$14,Alumn_Filtered!AK27)</f>
        <v>539</v>
      </c>
      <c r="AH27" s="28">
        <f>Alumn_Filtered!AL27</f>
        <v>0</v>
      </c>
      <c r="AI27">
        <f>IF(Alumn_Filtered!AM27=0,Metrics!AM$14,Alumn_Filtered!AM27)</f>
        <v>594</v>
      </c>
      <c r="AJ27" s="28">
        <f>Alumn_Filtered!AN27</f>
        <v>0</v>
      </c>
      <c r="AK27">
        <f>IF(Alumn_Filtered!AP27=0,Metrics!AP$14,Alumn_Filtered!AP27)</f>
        <v>13</v>
      </c>
      <c r="AL27">
        <f>IF(Alumn_Filtered!AR27=0,Metrics!AR$14,Alumn_Filtered!AR27)</f>
        <v>1</v>
      </c>
      <c r="AM27">
        <f>IF(Alumn_Filtered!AS27=0,Metrics!AS$14,Alumn_Filtered!AS27)</f>
        <v>0</v>
      </c>
      <c r="AN27">
        <f>Alumn_Filtered!B27</f>
        <v>1</v>
      </c>
    </row>
    <row r="28" spans="1:40" x14ac:dyDescent="0.25">
      <c r="A28" t="str">
        <f>LEFT(Alumn_Filtered!A28,LEN(Alumn_Filtered!A28)-1)</f>
        <v>18462549</v>
      </c>
      <c r="B28">
        <f>Alumn_Filtered!D28</f>
        <v>0</v>
      </c>
      <c r="C28">
        <f>Alumn_Filtered!E28</f>
        <v>1</v>
      </c>
      <c r="D28">
        <f>Alumn_Filtered!F28</f>
        <v>0</v>
      </c>
      <c r="E28" s="30">
        <f>Alumn_Filtered!G28</f>
        <v>5</v>
      </c>
      <c r="F28">
        <f>Alumn_Filtered!H28</f>
        <v>0</v>
      </c>
      <c r="G28" s="28">
        <f>Alumn_Filtered!I28</f>
        <v>0</v>
      </c>
      <c r="H28">
        <f>Alumn_Filtered!J28</f>
        <v>5</v>
      </c>
      <c r="I28" s="28">
        <f>Alumn_Filtered!K28</f>
        <v>1</v>
      </c>
      <c r="J28" s="28">
        <f>Alumn_Filtered!L28</f>
        <v>0.3666666666666667</v>
      </c>
      <c r="K28" s="28">
        <f>Alumn_Filtered!M28</f>
        <v>0</v>
      </c>
      <c r="L28" s="28">
        <f>Alumn_Filtered!N28</f>
        <v>0.16666666666666669</v>
      </c>
      <c r="M28">
        <f>Alumn_Filtered!O28</f>
        <v>7</v>
      </c>
      <c r="N28">
        <f>Alumn_Filtered!P28</f>
        <v>0</v>
      </c>
      <c r="O28">
        <f>Alumn_Filtered!Q28</f>
        <v>7</v>
      </c>
      <c r="P28">
        <f>Alumn_Filtered!R28</f>
        <v>0</v>
      </c>
      <c r="Q28">
        <f>Alumn_Filtered!S28</f>
        <v>0</v>
      </c>
      <c r="R28">
        <f>Alumn_Filtered!T28</f>
        <v>0</v>
      </c>
      <c r="S28" s="28">
        <f>Alumn_Filtered!U28</f>
        <v>0</v>
      </c>
      <c r="T28">
        <f>Alumn_Filtered!V28</f>
        <v>0</v>
      </c>
      <c r="U28" s="28">
        <f>Alumn_Filtered!W28</f>
        <v>0</v>
      </c>
      <c r="V28" s="28">
        <f>Alumn_Filtered!X28</f>
        <v>0</v>
      </c>
      <c r="W28" s="28">
        <f>Alumn_Filtered!Y28</f>
        <v>0</v>
      </c>
      <c r="X28" s="28">
        <f>Alumn_Filtered!Z28</f>
        <v>0</v>
      </c>
      <c r="Y28" s="28">
        <f>Alumn_Filtered!AA28</f>
        <v>-0.16666666666666669</v>
      </c>
      <c r="Z28">
        <f ca="1">Alumn_Filtered!AB28</f>
        <v>24</v>
      </c>
      <c r="AA28">
        <f>Alumn_Filtered!AD28</f>
        <v>1</v>
      </c>
      <c r="AB28">
        <f>Alumn_Filtered!AF28</f>
        <v>1</v>
      </c>
      <c r="AC28">
        <f>IF(Alumn_Filtered!AG28=0,Metrics!$AG$14,Alumn_Filtered!AG28)</f>
        <v>513</v>
      </c>
      <c r="AD28" s="28">
        <f>Alumn_Filtered!AH28</f>
        <v>0.49432739059967584</v>
      </c>
      <c r="AE28">
        <f>IF(Alumn_Filtered!AI28=0,Metrics!AI$14,Alumn_Filtered!AI28)</f>
        <v>513</v>
      </c>
      <c r="AF28" s="28">
        <f>Alumn_Filtered!AJ28</f>
        <v>0.49432739059967584</v>
      </c>
      <c r="AG28">
        <f>IF(Alumn_Filtered!AK28=0,Metrics!AK$14,Alumn_Filtered!AK28)</f>
        <v>607</v>
      </c>
      <c r="AH28" s="28">
        <f>Alumn_Filtered!AL28</f>
        <v>0.64667747163695299</v>
      </c>
      <c r="AI28">
        <f>IF(Alumn_Filtered!AM28=0,Metrics!AM$14,Alumn_Filtered!AM28)</f>
        <v>590</v>
      </c>
      <c r="AJ28" s="28">
        <f>Alumn_Filtered!AN28</f>
        <v>0.61912479740680715</v>
      </c>
      <c r="AK28">
        <f>IF(Alumn_Filtered!AP28=0,Metrics!AP$14,Alumn_Filtered!AP28)</f>
        <v>13</v>
      </c>
      <c r="AL28">
        <f>IF(Alumn_Filtered!AR28=0,Metrics!AR$14,Alumn_Filtered!AR28)</f>
        <v>1</v>
      </c>
      <c r="AM28">
        <f>IF(Alumn_Filtered!AS28=0,Metrics!AS$14,Alumn_Filtered!AS28)</f>
        <v>0</v>
      </c>
      <c r="AN28">
        <f>Alumn_Filtered!B28</f>
        <v>1</v>
      </c>
    </row>
    <row r="29" spans="1:40" x14ac:dyDescent="0.25">
      <c r="A29" t="str">
        <f>LEFT(Alumn_Filtered!A29,LEN(Alumn_Filtered!A29)-1)</f>
        <v>18465964</v>
      </c>
      <c r="B29">
        <f>Alumn_Filtered!D29</f>
        <v>0</v>
      </c>
      <c r="C29">
        <f>Alumn_Filtered!E29</f>
        <v>0</v>
      </c>
      <c r="D29">
        <f>Alumn_Filtered!F29</f>
        <v>0</v>
      </c>
      <c r="E29" s="30">
        <f>Alumn_Filtered!G29</f>
        <v>6</v>
      </c>
      <c r="F29">
        <f>Alumn_Filtered!H29</f>
        <v>1</v>
      </c>
      <c r="G29" s="28">
        <f>Alumn_Filtered!I29</f>
        <v>0.16666666666666666</v>
      </c>
      <c r="H29">
        <f>Alumn_Filtered!J29</f>
        <v>5</v>
      </c>
      <c r="I29" s="28">
        <f>Alumn_Filtered!K29</f>
        <v>0.83333333333333337</v>
      </c>
      <c r="J29" s="28">
        <f>Alumn_Filtered!L29</f>
        <v>0.81666666666666676</v>
      </c>
      <c r="K29" s="28">
        <f>Alumn_Filtered!M29</f>
        <v>0.11666666666666665</v>
      </c>
      <c r="L29" s="28">
        <f>Alumn_Filtered!N29</f>
        <v>0.34166666666666673</v>
      </c>
      <c r="M29">
        <f>Alumn_Filtered!O29</f>
        <v>5</v>
      </c>
      <c r="N29">
        <f>Alumn_Filtered!P29</f>
        <v>0</v>
      </c>
      <c r="O29">
        <f>Alumn_Filtered!Q29</f>
        <v>2</v>
      </c>
      <c r="P29">
        <f>Alumn_Filtered!R29</f>
        <v>0</v>
      </c>
      <c r="Q29">
        <f>Alumn_Filtered!S29</f>
        <v>3</v>
      </c>
      <c r="R29">
        <f>Alumn_Filtered!T29</f>
        <v>1</v>
      </c>
      <c r="S29" s="28">
        <f>Alumn_Filtered!U29</f>
        <v>0.33333333333333331</v>
      </c>
      <c r="T29">
        <f>Alumn_Filtered!V29</f>
        <v>2</v>
      </c>
      <c r="U29" s="28">
        <f>Alumn_Filtered!W29</f>
        <v>0.66666666666666663</v>
      </c>
      <c r="V29" s="28">
        <f>Alumn_Filtered!X29</f>
        <v>0.81666666666666676</v>
      </c>
      <c r="W29" s="28">
        <f>Alumn_Filtered!Y29</f>
        <v>6.6666666666666652E-2</v>
      </c>
      <c r="X29" s="28">
        <f>Alumn_Filtered!Z29</f>
        <v>0.32777777777777778</v>
      </c>
      <c r="Y29" s="28">
        <f>Alumn_Filtered!AA29</f>
        <v>-1.3888888888888951E-2</v>
      </c>
      <c r="Z29">
        <f ca="1">Alumn_Filtered!AB29</f>
        <v>24</v>
      </c>
      <c r="AA29">
        <f>Alumn_Filtered!AD29</f>
        <v>0</v>
      </c>
      <c r="AB29">
        <f>Alumn_Filtered!AF29</f>
        <v>1</v>
      </c>
      <c r="AC29">
        <f>IF(Alumn_Filtered!AG29=0,Metrics!$AG$14,Alumn_Filtered!AG29)</f>
        <v>422</v>
      </c>
      <c r="AD29" s="28">
        <f>Alumn_Filtered!AH29</f>
        <v>0.34683954619124796</v>
      </c>
      <c r="AE29">
        <f>IF(Alumn_Filtered!AI29=0,Metrics!AI$14,Alumn_Filtered!AI29)</f>
        <v>422</v>
      </c>
      <c r="AF29" s="28">
        <f>Alumn_Filtered!AJ29</f>
        <v>0.34683954619124796</v>
      </c>
      <c r="AG29">
        <f>IF(Alumn_Filtered!AK29=0,Metrics!AK$14,Alumn_Filtered!AK29)</f>
        <v>574</v>
      </c>
      <c r="AH29" s="28">
        <f>Alumn_Filtered!AL29</f>
        <v>0.59319286871961097</v>
      </c>
      <c r="AI29">
        <f>IF(Alumn_Filtered!AM29=0,Metrics!AM$14,Alumn_Filtered!AM29)</f>
        <v>590</v>
      </c>
      <c r="AJ29" s="28">
        <f>Alumn_Filtered!AN29</f>
        <v>0.61912479740680715</v>
      </c>
      <c r="AK29">
        <f>IF(Alumn_Filtered!AP29=0,Metrics!AP$14,Alumn_Filtered!AP29)</f>
        <v>9</v>
      </c>
      <c r="AL29">
        <f>IF(Alumn_Filtered!AR29=0,Metrics!AR$14,Alumn_Filtered!AR29)</f>
        <v>2</v>
      </c>
      <c r="AM29">
        <f>IF(Alumn_Filtered!AS29=0,Metrics!AS$14,Alumn_Filtered!AS29)</f>
        <v>0</v>
      </c>
      <c r="AN29">
        <f>Alumn_Filtered!B29</f>
        <v>1</v>
      </c>
    </row>
    <row r="30" spans="1:40" x14ac:dyDescent="0.25">
      <c r="A30" t="str">
        <f>LEFT(Alumn_Filtered!A30,LEN(Alumn_Filtered!A30)-1)</f>
        <v>18490612</v>
      </c>
      <c r="B30">
        <f>Alumn_Filtered!D30</f>
        <v>0</v>
      </c>
      <c r="C30">
        <f>Alumn_Filtered!E30</f>
        <v>4</v>
      </c>
      <c r="D30">
        <f>Alumn_Filtered!F30</f>
        <v>0</v>
      </c>
      <c r="E30" s="30">
        <f>Alumn_Filtered!G30</f>
        <v>2</v>
      </c>
      <c r="F30">
        <f>Alumn_Filtered!H30</f>
        <v>0</v>
      </c>
      <c r="G30" s="28">
        <f>Alumn_Filtered!I30</f>
        <v>0</v>
      </c>
      <c r="H30">
        <f>Alumn_Filtered!J30</f>
        <v>2</v>
      </c>
      <c r="I30" s="28">
        <f>Alumn_Filtered!K30</f>
        <v>1</v>
      </c>
      <c r="J30" s="28">
        <f>Alumn_Filtered!L30</f>
        <v>0.11666666666666665</v>
      </c>
      <c r="K30" s="28">
        <f>Alumn_Filtered!M30</f>
        <v>0</v>
      </c>
      <c r="L30" s="28">
        <f>Alumn_Filtered!N30</f>
        <v>5.8333333333333327E-2</v>
      </c>
      <c r="M30">
        <f>Alumn_Filtered!O30</f>
        <v>7</v>
      </c>
      <c r="N30">
        <f>Alumn_Filtered!P30</f>
        <v>0</v>
      </c>
      <c r="O30">
        <f>Alumn_Filtered!Q30</f>
        <v>1</v>
      </c>
      <c r="P30">
        <f>Alumn_Filtered!R30</f>
        <v>0</v>
      </c>
      <c r="Q30">
        <f>Alumn_Filtered!S30</f>
        <v>6</v>
      </c>
      <c r="R30">
        <f>Alumn_Filtered!T30</f>
        <v>2</v>
      </c>
      <c r="S30" s="28">
        <f>Alumn_Filtered!U30</f>
        <v>0.33333333333333331</v>
      </c>
      <c r="T30">
        <f>Alumn_Filtered!V30</f>
        <v>4</v>
      </c>
      <c r="U30" s="28">
        <f>Alumn_Filtered!W30</f>
        <v>0.66666666666666663</v>
      </c>
      <c r="V30" s="28">
        <f>Alumn_Filtered!X30</f>
        <v>0.9</v>
      </c>
      <c r="W30" s="28">
        <f>Alumn_Filtered!Y30</f>
        <v>0.18333333333333335</v>
      </c>
      <c r="X30" s="28">
        <f>Alumn_Filtered!Z30</f>
        <v>0.4694444444444445</v>
      </c>
      <c r="Y30" s="28">
        <f>Alumn_Filtered!AA30</f>
        <v>0.41111111111111115</v>
      </c>
      <c r="Z30">
        <f ca="1">Alumn_Filtered!AB30</f>
        <v>24</v>
      </c>
      <c r="AA30">
        <f>Alumn_Filtered!AD30</f>
        <v>1</v>
      </c>
      <c r="AB30">
        <f>Alumn_Filtered!AF30</f>
        <v>1</v>
      </c>
      <c r="AC30">
        <f>IF(Alumn_Filtered!AG30=0,Metrics!$AG$14,Alumn_Filtered!AG30)</f>
        <v>478</v>
      </c>
      <c r="AD30" s="28">
        <f>Alumn_Filtered!AH30</f>
        <v>0.43760129659643437</v>
      </c>
      <c r="AE30">
        <f>IF(Alumn_Filtered!AI30=0,Metrics!AI$14,Alumn_Filtered!AI30)</f>
        <v>478</v>
      </c>
      <c r="AF30" s="28">
        <f>Alumn_Filtered!AJ30</f>
        <v>0.43760129659643437</v>
      </c>
      <c r="AG30">
        <f>IF(Alumn_Filtered!AK30=0,Metrics!AK$14,Alumn_Filtered!AK30)</f>
        <v>552</v>
      </c>
      <c r="AH30" s="28">
        <f>Alumn_Filtered!AL30</f>
        <v>0.55753646677471635</v>
      </c>
      <c r="AI30">
        <f>IF(Alumn_Filtered!AM30=0,Metrics!AM$14,Alumn_Filtered!AM30)</f>
        <v>561</v>
      </c>
      <c r="AJ30" s="28">
        <f>Alumn_Filtered!AN30</f>
        <v>0.57212317666126422</v>
      </c>
      <c r="AK30">
        <f>IF(Alumn_Filtered!AP30=0,Metrics!AP$14,Alumn_Filtered!AP30)</f>
        <v>8</v>
      </c>
      <c r="AL30">
        <f>IF(Alumn_Filtered!AR30=0,Metrics!AR$14,Alumn_Filtered!AR30)</f>
        <v>1</v>
      </c>
      <c r="AM30">
        <f>IF(Alumn_Filtered!AS30=0,Metrics!AS$14,Alumn_Filtered!AS30)</f>
        <v>5</v>
      </c>
      <c r="AN30">
        <f>Alumn_Filtered!B30</f>
        <v>1</v>
      </c>
    </row>
    <row r="31" spans="1:40" x14ac:dyDescent="0.25">
      <c r="A31" t="str">
        <f>LEFT(Alumn_Filtered!A31,LEN(Alumn_Filtered!A31)-1)</f>
        <v>18522866</v>
      </c>
      <c r="B31">
        <f>Alumn_Filtered!D31</f>
        <v>0</v>
      </c>
      <c r="C31">
        <f>Alumn_Filtered!E31</f>
        <v>0</v>
      </c>
      <c r="D31">
        <f>Alumn_Filtered!F31</f>
        <v>0</v>
      </c>
      <c r="E31" s="30">
        <f>Alumn_Filtered!G31</f>
        <v>6</v>
      </c>
      <c r="F31">
        <f>Alumn_Filtered!H31</f>
        <v>6</v>
      </c>
      <c r="G31" s="28">
        <f>Alumn_Filtered!I31</f>
        <v>1</v>
      </c>
      <c r="H31">
        <f>Alumn_Filtered!J31</f>
        <v>0</v>
      </c>
      <c r="I31" s="28">
        <f>Alumn_Filtered!K31</f>
        <v>0</v>
      </c>
      <c r="J31" s="28">
        <f>Alumn_Filtered!L31</f>
        <v>0.85</v>
      </c>
      <c r="K31" s="28">
        <f>Alumn_Filtered!M31</f>
        <v>0.51666666666666661</v>
      </c>
      <c r="L31" s="28">
        <f>Alumn_Filtered!N31</f>
        <v>0.69444444444444431</v>
      </c>
      <c r="M31">
        <f>Alumn_Filtered!O31</f>
        <v>6</v>
      </c>
      <c r="N31">
        <f>Alumn_Filtered!P31</f>
        <v>0</v>
      </c>
      <c r="O31">
        <f>Alumn_Filtered!Q31</f>
        <v>0</v>
      </c>
      <c r="P31">
        <f>Alumn_Filtered!R31</f>
        <v>0</v>
      </c>
      <c r="Q31">
        <f>Alumn_Filtered!S31</f>
        <v>6</v>
      </c>
      <c r="R31">
        <f>Alumn_Filtered!T31</f>
        <v>3</v>
      </c>
      <c r="S31" s="28">
        <f>Alumn_Filtered!U31</f>
        <v>0.5</v>
      </c>
      <c r="T31">
        <f>Alumn_Filtered!V31</f>
        <v>3</v>
      </c>
      <c r="U31" s="28">
        <f>Alumn_Filtered!W31</f>
        <v>0.5</v>
      </c>
      <c r="V31" s="28">
        <f>Alumn_Filtered!X31</f>
        <v>0.73333333333333339</v>
      </c>
      <c r="W31" s="28">
        <f>Alumn_Filtered!Y31</f>
        <v>0.31666666666666665</v>
      </c>
      <c r="X31" s="28">
        <f>Alumn_Filtered!Z31</f>
        <v>0.53611111111111109</v>
      </c>
      <c r="Y31" s="28">
        <f>Alumn_Filtered!AA31</f>
        <v>-0.15833333333333321</v>
      </c>
      <c r="Z31">
        <f ca="1">Alumn_Filtered!AB31</f>
        <v>24</v>
      </c>
      <c r="AA31">
        <f>Alumn_Filtered!AD31</f>
        <v>1</v>
      </c>
      <c r="AB31">
        <f>Alumn_Filtered!AF31</f>
        <v>1</v>
      </c>
      <c r="AC31">
        <f>IF(Alumn_Filtered!AG31=0,Metrics!$AG$14,Alumn_Filtered!AG31)</f>
        <v>544</v>
      </c>
      <c r="AD31" s="28">
        <f>Alumn_Filtered!AH31</f>
        <v>0.54457050243111826</v>
      </c>
      <c r="AE31">
        <f>IF(Alumn_Filtered!AI31=0,Metrics!AI$14,Alumn_Filtered!AI31)</f>
        <v>544</v>
      </c>
      <c r="AF31" s="28">
        <f>Alumn_Filtered!AJ31</f>
        <v>0.54457050243111826</v>
      </c>
      <c r="AG31">
        <f>IF(Alumn_Filtered!AK31=0,Metrics!AK$14,Alumn_Filtered!AK31)</f>
        <v>543</v>
      </c>
      <c r="AH31" s="28">
        <f>Alumn_Filtered!AL31</f>
        <v>0.5429497568881686</v>
      </c>
      <c r="AI31">
        <f>IF(Alumn_Filtered!AM31=0,Metrics!AM$14,Alumn_Filtered!AM31)</f>
        <v>641</v>
      </c>
      <c r="AJ31" s="28">
        <f>Alumn_Filtered!AN31</f>
        <v>0.70178282009724469</v>
      </c>
      <c r="AK31">
        <f>IF(Alumn_Filtered!AP31=0,Metrics!AP$14,Alumn_Filtered!AP31)</f>
        <v>13</v>
      </c>
      <c r="AL31">
        <f>IF(Alumn_Filtered!AR31=0,Metrics!AR$14,Alumn_Filtered!AR31)</f>
        <v>1</v>
      </c>
      <c r="AM31">
        <f>IF(Alumn_Filtered!AS31=0,Metrics!AS$14,Alumn_Filtered!AS31)</f>
        <v>9</v>
      </c>
      <c r="AN31">
        <f>Alumn_Filtered!B31</f>
        <v>1</v>
      </c>
    </row>
    <row r="32" spans="1:40" x14ac:dyDescent="0.25">
      <c r="A32" t="str">
        <f>LEFT(Alumn_Filtered!A32,LEN(Alumn_Filtered!A32)-1)</f>
        <v>18539517</v>
      </c>
      <c r="B32">
        <f>Alumn_Filtered!D32</f>
        <v>1</v>
      </c>
      <c r="C32">
        <f>Alumn_Filtered!E32</f>
        <v>0</v>
      </c>
      <c r="D32">
        <f>Alumn_Filtered!F32</f>
        <v>14</v>
      </c>
      <c r="E32" s="30">
        <f>Alumn_Filtered!G32</f>
        <v>5</v>
      </c>
      <c r="F32">
        <f>Alumn_Filtered!H32</f>
        <v>4</v>
      </c>
      <c r="G32" s="28">
        <f>Alumn_Filtered!I32</f>
        <v>0.8</v>
      </c>
      <c r="H32">
        <f>Alumn_Filtered!J32</f>
        <v>1</v>
      </c>
      <c r="I32" s="28">
        <f>Alumn_Filtered!K32</f>
        <v>0.2</v>
      </c>
      <c r="J32" s="28">
        <f>Alumn_Filtered!L32</f>
        <v>0.71666666666666667</v>
      </c>
      <c r="K32" s="28">
        <f>Alumn_Filtered!M32</f>
        <v>0.46666666666666662</v>
      </c>
      <c r="L32" s="28">
        <f>Alumn_Filtered!N32</f>
        <v>0.62666666666666671</v>
      </c>
      <c r="M32">
        <f>Alumn_Filtered!O32</f>
        <v>5</v>
      </c>
      <c r="N32">
        <f>Alumn_Filtered!P32</f>
        <v>1</v>
      </c>
      <c r="O32">
        <f>Alumn_Filtered!Q32</f>
        <v>0</v>
      </c>
      <c r="P32">
        <f>Alumn_Filtered!R32</f>
        <v>0</v>
      </c>
      <c r="Q32">
        <f>Alumn_Filtered!S32</f>
        <v>4</v>
      </c>
      <c r="R32">
        <f>Alumn_Filtered!T32</f>
        <v>4</v>
      </c>
      <c r="S32" s="28">
        <f>Alumn_Filtered!U32</f>
        <v>1</v>
      </c>
      <c r="T32">
        <f>Alumn_Filtered!V32</f>
        <v>0</v>
      </c>
      <c r="U32" s="28">
        <f>Alumn_Filtered!W32</f>
        <v>0</v>
      </c>
      <c r="V32" s="28">
        <f>Alumn_Filtered!X32</f>
        <v>0.76666666666666661</v>
      </c>
      <c r="W32" s="28">
        <f>Alumn_Filtered!Y32</f>
        <v>0.6166666666666667</v>
      </c>
      <c r="X32" s="28">
        <f>Alumn_Filtered!Z32</f>
        <v>0.68333333333333324</v>
      </c>
      <c r="Y32" s="28">
        <f>Alumn_Filtered!AA32</f>
        <v>5.6666666666666532E-2</v>
      </c>
      <c r="Z32">
        <f ca="1">Alumn_Filtered!AB32</f>
        <v>24</v>
      </c>
      <c r="AA32">
        <f>Alumn_Filtered!AD32</f>
        <v>1</v>
      </c>
      <c r="AB32">
        <f>Alumn_Filtered!AF32</f>
        <v>0</v>
      </c>
      <c r="AC32">
        <f>IF(Alumn_Filtered!AG32=0,Metrics!$AG$14,Alumn_Filtered!AG32)</f>
        <v>519</v>
      </c>
      <c r="AD32" s="28">
        <f>Alumn_Filtered!AH32</f>
        <v>0</v>
      </c>
      <c r="AE32">
        <f>IF(Alumn_Filtered!AI32=0,Metrics!AI$14,Alumn_Filtered!AI32)</f>
        <v>523</v>
      </c>
      <c r="AF32" s="28">
        <f>Alumn_Filtered!AJ32</f>
        <v>0</v>
      </c>
      <c r="AG32">
        <f>IF(Alumn_Filtered!AK32=0,Metrics!AK$14,Alumn_Filtered!AK32)</f>
        <v>539</v>
      </c>
      <c r="AH32" s="28">
        <f>Alumn_Filtered!AL32</f>
        <v>0</v>
      </c>
      <c r="AI32">
        <f>IF(Alumn_Filtered!AM32=0,Metrics!AM$14,Alumn_Filtered!AM32)</f>
        <v>594</v>
      </c>
      <c r="AJ32" s="28">
        <f>Alumn_Filtered!AN32</f>
        <v>0</v>
      </c>
      <c r="AK32">
        <f>IF(Alumn_Filtered!AP32=0,Metrics!AP$14,Alumn_Filtered!AP32)</f>
        <v>13</v>
      </c>
      <c r="AL32">
        <f>IF(Alumn_Filtered!AR32=0,Metrics!AR$14,Alumn_Filtered!AR32)</f>
        <v>1</v>
      </c>
      <c r="AM32">
        <f>IF(Alumn_Filtered!AS32=0,Metrics!AS$14,Alumn_Filtered!AS32)</f>
        <v>0</v>
      </c>
      <c r="AN32">
        <f>Alumn_Filtered!B32</f>
        <v>1</v>
      </c>
    </row>
    <row r="33" spans="1:40" x14ac:dyDescent="0.25">
      <c r="A33" t="str">
        <f>LEFT(Alumn_Filtered!A33,LEN(Alumn_Filtered!A33)-1)</f>
        <v>18550356</v>
      </c>
      <c r="B33">
        <f>Alumn_Filtered!D33</f>
        <v>0</v>
      </c>
      <c r="C33">
        <f>Alumn_Filtered!E33</f>
        <v>0</v>
      </c>
      <c r="D33">
        <f>Alumn_Filtered!F33</f>
        <v>0</v>
      </c>
      <c r="E33" s="30">
        <f>Alumn_Filtered!G33</f>
        <v>6</v>
      </c>
      <c r="F33">
        <f>Alumn_Filtered!H33</f>
        <v>6</v>
      </c>
      <c r="G33" s="28">
        <f>Alumn_Filtered!I33</f>
        <v>1</v>
      </c>
      <c r="H33">
        <f>Alumn_Filtered!J33</f>
        <v>0</v>
      </c>
      <c r="I33" s="28">
        <f>Alumn_Filtered!K33</f>
        <v>0</v>
      </c>
      <c r="J33" s="28">
        <f>Alumn_Filtered!L33</f>
        <v>0.98333333333333339</v>
      </c>
      <c r="K33" s="28">
        <f>Alumn_Filtered!M33</f>
        <v>0.83333333333333337</v>
      </c>
      <c r="L33" s="28">
        <f>Alumn_Filtered!N33</f>
        <v>0.90555555555555556</v>
      </c>
      <c r="M33">
        <f>Alumn_Filtered!O33</f>
        <v>10</v>
      </c>
      <c r="N33">
        <f>Alumn_Filtered!P33</f>
        <v>0</v>
      </c>
      <c r="O33">
        <f>Alumn_Filtered!Q33</f>
        <v>0</v>
      </c>
      <c r="P33">
        <f>Alumn_Filtered!R33</f>
        <v>4</v>
      </c>
      <c r="Q33">
        <f>Alumn_Filtered!S33</f>
        <v>6</v>
      </c>
      <c r="R33">
        <f>Alumn_Filtered!T33</f>
        <v>6</v>
      </c>
      <c r="S33" s="28">
        <f>Alumn_Filtered!U33</f>
        <v>1</v>
      </c>
      <c r="T33">
        <f>Alumn_Filtered!V33</f>
        <v>0</v>
      </c>
      <c r="U33" s="28">
        <f>Alumn_Filtered!W33</f>
        <v>0</v>
      </c>
      <c r="V33" s="28">
        <f>Alumn_Filtered!X33</f>
        <v>0.95000000000000007</v>
      </c>
      <c r="W33" s="28">
        <f>Alumn_Filtered!Y33</f>
        <v>0.79999999999999993</v>
      </c>
      <c r="X33" s="28">
        <f>Alumn_Filtered!Z33</f>
        <v>0.87777777777777766</v>
      </c>
      <c r="Y33" s="28">
        <f>Alumn_Filtered!AA33</f>
        <v>-2.7777777777777901E-2</v>
      </c>
      <c r="Z33">
        <f ca="1">Alumn_Filtered!AB33</f>
        <v>24</v>
      </c>
      <c r="AA33">
        <f>Alumn_Filtered!AD33</f>
        <v>1</v>
      </c>
      <c r="AB33">
        <f>Alumn_Filtered!AF33</f>
        <v>1</v>
      </c>
      <c r="AC33">
        <f>IF(Alumn_Filtered!AG33=0,Metrics!$AG$14,Alumn_Filtered!AG33)</f>
        <v>647</v>
      </c>
      <c r="AD33" s="28">
        <f>Alumn_Filtered!AH33</f>
        <v>0.71150729335494323</v>
      </c>
      <c r="AE33">
        <f>IF(Alumn_Filtered!AI33=0,Metrics!AI$14,Alumn_Filtered!AI33)</f>
        <v>684</v>
      </c>
      <c r="AF33" s="28">
        <f>Alumn_Filtered!AJ33</f>
        <v>0.77147487844408424</v>
      </c>
      <c r="AG33">
        <f>IF(Alumn_Filtered!AK33=0,Metrics!AK$14,Alumn_Filtered!AK33)</f>
        <v>692</v>
      </c>
      <c r="AH33" s="28">
        <f>Alumn_Filtered!AL33</f>
        <v>0.78444084278768234</v>
      </c>
      <c r="AI33">
        <f>IF(Alumn_Filtered!AM33=0,Metrics!AM$14,Alumn_Filtered!AM33)</f>
        <v>762</v>
      </c>
      <c r="AJ33" s="28">
        <f>Alumn_Filtered!AN33</f>
        <v>0.89789303079416527</v>
      </c>
      <c r="AK33">
        <f>IF(Alumn_Filtered!AP33=0,Metrics!AP$14,Alumn_Filtered!AP33)</f>
        <v>13</v>
      </c>
      <c r="AL33">
        <f>IF(Alumn_Filtered!AR33=0,Metrics!AR$14,Alumn_Filtered!AR33)</f>
        <v>1</v>
      </c>
      <c r="AM33">
        <f>IF(Alumn_Filtered!AS33=0,Metrics!AS$14,Alumn_Filtered!AS33)</f>
        <v>0</v>
      </c>
      <c r="AN33">
        <f>Alumn_Filtered!B33</f>
        <v>1</v>
      </c>
    </row>
    <row r="34" spans="1:40" x14ac:dyDescent="0.25">
      <c r="A34" t="str">
        <f>LEFT(Alumn_Filtered!A34,LEN(Alumn_Filtered!A34)-1)</f>
        <v>18557494</v>
      </c>
      <c r="B34">
        <f>Alumn_Filtered!D34</f>
        <v>0</v>
      </c>
      <c r="C34">
        <f>Alumn_Filtered!E34</f>
        <v>2</v>
      </c>
      <c r="D34">
        <f>Alumn_Filtered!F34</f>
        <v>0</v>
      </c>
      <c r="E34" s="30">
        <f>Alumn_Filtered!G34</f>
        <v>4</v>
      </c>
      <c r="F34">
        <f>Alumn_Filtered!H34</f>
        <v>0</v>
      </c>
      <c r="G34" s="28">
        <f>Alumn_Filtered!I34</f>
        <v>0</v>
      </c>
      <c r="H34">
        <f>Alumn_Filtered!J34</f>
        <v>4</v>
      </c>
      <c r="I34" s="28">
        <f>Alumn_Filtered!K34</f>
        <v>1</v>
      </c>
      <c r="J34" s="28">
        <f>Alumn_Filtered!L34</f>
        <v>0.46666666666666662</v>
      </c>
      <c r="K34" s="28">
        <f>Alumn_Filtered!M34</f>
        <v>5.000000000000001E-2</v>
      </c>
      <c r="L34" s="28">
        <f>Alumn_Filtered!N34</f>
        <v>0.22083333333333333</v>
      </c>
      <c r="M34">
        <f>Alumn_Filtered!O34</f>
        <v>7</v>
      </c>
      <c r="N34">
        <f>Alumn_Filtered!P34</f>
        <v>1</v>
      </c>
      <c r="O34">
        <f>Alumn_Filtered!Q34</f>
        <v>0</v>
      </c>
      <c r="P34">
        <f>Alumn_Filtered!R34</f>
        <v>0</v>
      </c>
      <c r="Q34">
        <f>Alumn_Filtered!S34</f>
        <v>6</v>
      </c>
      <c r="R34">
        <f>Alumn_Filtered!T34</f>
        <v>2</v>
      </c>
      <c r="S34" s="28">
        <f>Alumn_Filtered!U34</f>
        <v>0.33333333333333331</v>
      </c>
      <c r="T34">
        <f>Alumn_Filtered!V34</f>
        <v>4</v>
      </c>
      <c r="U34" s="28">
        <f>Alumn_Filtered!W34</f>
        <v>0.66666666666666663</v>
      </c>
      <c r="V34" s="28">
        <f>Alumn_Filtered!X34</f>
        <v>0.75</v>
      </c>
      <c r="W34" s="28">
        <f>Alumn_Filtered!Y34</f>
        <v>0.26666666666666666</v>
      </c>
      <c r="X34" s="28">
        <f>Alumn_Filtered!Z34</f>
        <v>0.44722222222222224</v>
      </c>
      <c r="Y34" s="28">
        <f>Alumn_Filtered!AA34</f>
        <v>0.22638888888888892</v>
      </c>
      <c r="Z34">
        <f ca="1">Alumn_Filtered!AB34</f>
        <v>24</v>
      </c>
      <c r="AA34">
        <f>Alumn_Filtered!AD34</f>
        <v>1</v>
      </c>
      <c r="AB34">
        <f>Alumn_Filtered!AF34</f>
        <v>1</v>
      </c>
      <c r="AC34">
        <f>IF(Alumn_Filtered!AG34=0,Metrics!$AG$14,Alumn_Filtered!AG34)</f>
        <v>476</v>
      </c>
      <c r="AD34" s="28">
        <f>Alumn_Filtered!AH34</f>
        <v>0.43435980551053482</v>
      </c>
      <c r="AE34">
        <f>IF(Alumn_Filtered!AI34=0,Metrics!AI$14,Alumn_Filtered!AI34)</f>
        <v>476</v>
      </c>
      <c r="AF34" s="28">
        <f>Alumn_Filtered!AJ34</f>
        <v>0.43435980551053482</v>
      </c>
      <c r="AG34">
        <f>IF(Alumn_Filtered!AK34=0,Metrics!AK$14,Alumn_Filtered!AK34)</f>
        <v>626</v>
      </c>
      <c r="AH34" s="28">
        <f>Alumn_Filtered!AL34</f>
        <v>0.67747163695299839</v>
      </c>
      <c r="AI34">
        <f>IF(Alumn_Filtered!AM34=0,Metrics!AM$14,Alumn_Filtered!AM34)</f>
        <v>626</v>
      </c>
      <c r="AJ34" s="28">
        <f>Alumn_Filtered!AN34</f>
        <v>0.67747163695299839</v>
      </c>
      <c r="AK34">
        <f>IF(Alumn_Filtered!AP34=0,Metrics!AP$14,Alumn_Filtered!AP34)</f>
        <v>13</v>
      </c>
      <c r="AL34">
        <f>IF(Alumn_Filtered!AR34=0,Metrics!AR$14,Alumn_Filtered!AR34)</f>
        <v>1</v>
      </c>
      <c r="AM34">
        <f>IF(Alumn_Filtered!AS34=0,Metrics!AS$14,Alumn_Filtered!AS34)</f>
        <v>0</v>
      </c>
      <c r="AN34">
        <f>Alumn_Filtered!B34</f>
        <v>0</v>
      </c>
    </row>
    <row r="35" spans="1:40" x14ac:dyDescent="0.25">
      <c r="A35" t="str">
        <f>LEFT(Alumn_Filtered!A35,LEN(Alumn_Filtered!A35)-1)</f>
        <v>18580265</v>
      </c>
      <c r="B35">
        <f>Alumn_Filtered!D35</f>
        <v>0</v>
      </c>
      <c r="C35">
        <f>Alumn_Filtered!E35</f>
        <v>0</v>
      </c>
      <c r="D35">
        <f>Alumn_Filtered!F35</f>
        <v>2</v>
      </c>
      <c r="E35" s="30">
        <f>Alumn_Filtered!G35</f>
        <v>5</v>
      </c>
      <c r="F35">
        <f>Alumn_Filtered!H35</f>
        <v>5</v>
      </c>
      <c r="G35" s="28">
        <f>Alumn_Filtered!I35</f>
        <v>1</v>
      </c>
      <c r="H35">
        <f>Alumn_Filtered!J35</f>
        <v>0</v>
      </c>
      <c r="I35" s="28">
        <f>Alumn_Filtered!K35</f>
        <v>0</v>
      </c>
      <c r="J35" s="28">
        <f>Alumn_Filtered!L35</f>
        <v>0.85</v>
      </c>
      <c r="K35" s="28">
        <f>Alumn_Filtered!M35</f>
        <v>0.5</v>
      </c>
      <c r="L35" s="28">
        <f>Alumn_Filtered!N35</f>
        <v>0.66333333333333333</v>
      </c>
      <c r="M35">
        <f>Alumn_Filtered!O35</f>
        <v>8</v>
      </c>
      <c r="N35">
        <f>Alumn_Filtered!P35</f>
        <v>0</v>
      </c>
      <c r="O35">
        <f>Alumn_Filtered!Q35</f>
        <v>3</v>
      </c>
      <c r="P35">
        <f>Alumn_Filtered!R35</f>
        <v>0</v>
      </c>
      <c r="Q35">
        <f>Alumn_Filtered!S35</f>
        <v>5</v>
      </c>
      <c r="R35">
        <f>Alumn_Filtered!T35</f>
        <v>4</v>
      </c>
      <c r="S35" s="28">
        <f>Alumn_Filtered!U35</f>
        <v>0.8</v>
      </c>
      <c r="T35">
        <f>Alumn_Filtered!V35</f>
        <v>1</v>
      </c>
      <c r="U35" s="28">
        <f>Alumn_Filtered!W35</f>
        <v>0.2</v>
      </c>
      <c r="V35" s="28">
        <f>Alumn_Filtered!X35</f>
        <v>0.83333333333333337</v>
      </c>
      <c r="W35" s="28">
        <f>Alumn_Filtered!Y35</f>
        <v>0.41666666666666669</v>
      </c>
      <c r="X35" s="28">
        <f>Alumn_Filtered!Z35</f>
        <v>0.6399999999999999</v>
      </c>
      <c r="Y35" s="28">
        <f>Alumn_Filtered!AA35</f>
        <v>-2.3333333333333428E-2</v>
      </c>
      <c r="Z35">
        <f ca="1">Alumn_Filtered!AB35</f>
        <v>24</v>
      </c>
      <c r="AA35">
        <f>Alumn_Filtered!AD35</f>
        <v>1</v>
      </c>
      <c r="AB35">
        <f>Alumn_Filtered!AF35</f>
        <v>1</v>
      </c>
      <c r="AC35">
        <f>IF(Alumn_Filtered!AG35=0,Metrics!$AG$14,Alumn_Filtered!AG35)</f>
        <v>605</v>
      </c>
      <c r="AD35" s="28">
        <f>Alumn_Filtered!AH35</f>
        <v>0.64343598055105344</v>
      </c>
      <c r="AE35">
        <f>IF(Alumn_Filtered!AI35=0,Metrics!AI$14,Alumn_Filtered!AI35)</f>
        <v>605</v>
      </c>
      <c r="AF35" s="28">
        <f>Alumn_Filtered!AJ35</f>
        <v>0.64343598055105344</v>
      </c>
      <c r="AG35">
        <f>IF(Alumn_Filtered!AK35=0,Metrics!AK$14,Alumn_Filtered!AK35)</f>
        <v>514</v>
      </c>
      <c r="AH35" s="28">
        <f>Alumn_Filtered!AL35</f>
        <v>0.49594813614262562</v>
      </c>
      <c r="AI35">
        <f>IF(Alumn_Filtered!AM35=0,Metrics!AM$14,Alumn_Filtered!AM35)</f>
        <v>597</v>
      </c>
      <c r="AJ35" s="28">
        <f>Alumn_Filtered!AN35</f>
        <v>0.63047001620745546</v>
      </c>
      <c r="AK35">
        <f>IF(Alumn_Filtered!AP35=0,Metrics!AP$14,Alumn_Filtered!AP35)</f>
        <v>13</v>
      </c>
      <c r="AL35">
        <f>IF(Alumn_Filtered!AR35=0,Metrics!AR$14,Alumn_Filtered!AR35)</f>
        <v>1</v>
      </c>
      <c r="AM35">
        <f>IF(Alumn_Filtered!AS35=0,Metrics!AS$14,Alumn_Filtered!AS35)</f>
        <v>0</v>
      </c>
      <c r="AN35">
        <f>Alumn_Filtered!B35</f>
        <v>1</v>
      </c>
    </row>
    <row r="36" spans="1:40" x14ac:dyDescent="0.25">
      <c r="A36" t="str">
        <f>LEFT(Alumn_Filtered!A36,LEN(Alumn_Filtered!A36)-1)</f>
        <v>18596935</v>
      </c>
      <c r="B36">
        <f>Alumn_Filtered!D36</f>
        <v>0</v>
      </c>
      <c r="C36">
        <f>Alumn_Filtered!E36</f>
        <v>1</v>
      </c>
      <c r="D36">
        <f>Alumn_Filtered!F36</f>
        <v>0</v>
      </c>
      <c r="E36" s="30">
        <f>Alumn_Filtered!G36</f>
        <v>5</v>
      </c>
      <c r="F36">
        <f>Alumn_Filtered!H36</f>
        <v>4</v>
      </c>
      <c r="G36" s="28">
        <f>Alumn_Filtered!I36</f>
        <v>0.8</v>
      </c>
      <c r="H36">
        <f>Alumn_Filtered!J36</f>
        <v>1</v>
      </c>
      <c r="I36" s="28">
        <f>Alumn_Filtered!K36</f>
        <v>0.2</v>
      </c>
      <c r="J36" s="28">
        <f>Alumn_Filtered!L36</f>
        <v>0.76666666666666661</v>
      </c>
      <c r="K36" s="28">
        <f>Alumn_Filtered!M36</f>
        <v>0.46666666666666662</v>
      </c>
      <c r="L36" s="28">
        <f>Alumn_Filtered!N36</f>
        <v>0.66666666666666674</v>
      </c>
      <c r="M36">
        <f>Alumn_Filtered!O36</f>
        <v>8</v>
      </c>
      <c r="N36">
        <f>Alumn_Filtered!P36</f>
        <v>2</v>
      </c>
      <c r="O36">
        <f>Alumn_Filtered!Q36</f>
        <v>0</v>
      </c>
      <c r="P36">
        <f>Alumn_Filtered!R36</f>
        <v>0</v>
      </c>
      <c r="Q36">
        <f>Alumn_Filtered!S36</f>
        <v>6</v>
      </c>
      <c r="R36">
        <f>Alumn_Filtered!T36</f>
        <v>3</v>
      </c>
      <c r="S36" s="28">
        <f>Alumn_Filtered!U36</f>
        <v>0.5</v>
      </c>
      <c r="T36">
        <f>Alumn_Filtered!V36</f>
        <v>3</v>
      </c>
      <c r="U36" s="28">
        <f>Alumn_Filtered!W36</f>
        <v>0.5</v>
      </c>
      <c r="V36" s="28">
        <f>Alumn_Filtered!X36</f>
        <v>0.73333333333333339</v>
      </c>
      <c r="W36" s="28">
        <f>Alumn_Filtered!Y36</f>
        <v>0.33333333333333331</v>
      </c>
      <c r="X36" s="28">
        <f>Alumn_Filtered!Z36</f>
        <v>0.48888888888888893</v>
      </c>
      <c r="Y36" s="28">
        <f>Alumn_Filtered!AA36</f>
        <v>-0.17777777777777781</v>
      </c>
      <c r="Z36">
        <f ca="1">Alumn_Filtered!AB36</f>
        <v>24</v>
      </c>
      <c r="AA36">
        <f>Alumn_Filtered!AD36</f>
        <v>1</v>
      </c>
      <c r="AB36">
        <f>Alumn_Filtered!AF36</f>
        <v>1</v>
      </c>
      <c r="AC36">
        <f>IF(Alumn_Filtered!AG36=0,Metrics!$AG$14,Alumn_Filtered!AG36)</f>
        <v>601</v>
      </c>
      <c r="AD36" s="28">
        <f>Alumn_Filtered!AH36</f>
        <v>0.63695299837925445</v>
      </c>
      <c r="AE36">
        <f>IF(Alumn_Filtered!AI36=0,Metrics!AI$14,Alumn_Filtered!AI36)</f>
        <v>736</v>
      </c>
      <c r="AF36" s="28">
        <f>Alumn_Filtered!AJ36</f>
        <v>0.85575364667747167</v>
      </c>
      <c r="AG36">
        <f>IF(Alumn_Filtered!AK36=0,Metrics!AK$14,Alumn_Filtered!AK36)</f>
        <v>539</v>
      </c>
      <c r="AH36" s="28">
        <f>Alumn_Filtered!AL36</f>
        <v>0.5364667747163695</v>
      </c>
      <c r="AI36">
        <f>IF(Alumn_Filtered!AM36=0,Metrics!AM$14,Alumn_Filtered!AM36)</f>
        <v>590</v>
      </c>
      <c r="AJ36" s="28">
        <f>Alumn_Filtered!AN36</f>
        <v>0.61912479740680715</v>
      </c>
      <c r="AK36">
        <f>IF(Alumn_Filtered!AP36=0,Metrics!AP$14,Alumn_Filtered!AP36)</f>
        <v>13</v>
      </c>
      <c r="AL36">
        <f>IF(Alumn_Filtered!AR36=0,Metrics!AR$14,Alumn_Filtered!AR36)</f>
        <v>4</v>
      </c>
      <c r="AM36">
        <f>IF(Alumn_Filtered!AS36=0,Metrics!AS$14,Alumn_Filtered!AS36)</f>
        <v>0</v>
      </c>
      <c r="AN36">
        <f>Alumn_Filtered!B36</f>
        <v>1</v>
      </c>
    </row>
    <row r="37" spans="1:40" x14ac:dyDescent="0.25">
      <c r="A37" t="str">
        <f>LEFT(Alumn_Filtered!A37,LEN(Alumn_Filtered!A37)-1)</f>
        <v>18618777</v>
      </c>
      <c r="B37">
        <f>Alumn_Filtered!D37</f>
        <v>0</v>
      </c>
      <c r="C37">
        <f>Alumn_Filtered!E37</f>
        <v>2</v>
      </c>
      <c r="D37">
        <f>Alumn_Filtered!F37</f>
        <v>0</v>
      </c>
      <c r="E37" s="30">
        <f>Alumn_Filtered!G37</f>
        <v>4</v>
      </c>
      <c r="F37">
        <f>Alumn_Filtered!H37</f>
        <v>0</v>
      </c>
      <c r="G37" s="28">
        <f>Alumn_Filtered!I37</f>
        <v>0</v>
      </c>
      <c r="H37">
        <f>Alumn_Filtered!J37</f>
        <v>4</v>
      </c>
      <c r="I37" s="28">
        <f>Alumn_Filtered!K37</f>
        <v>1</v>
      </c>
      <c r="J37" s="28">
        <f>Alumn_Filtered!L37</f>
        <v>0.39999999999999997</v>
      </c>
      <c r="K37" s="28">
        <f>Alumn_Filtered!M37</f>
        <v>0.16666666666666666</v>
      </c>
      <c r="L37" s="28">
        <f>Alumn_Filtered!N37</f>
        <v>0.31666666666666665</v>
      </c>
      <c r="M37">
        <f>Alumn_Filtered!O37</f>
        <v>7</v>
      </c>
      <c r="N37">
        <f>Alumn_Filtered!P37</f>
        <v>0</v>
      </c>
      <c r="O37">
        <f>Alumn_Filtered!Q37</f>
        <v>3</v>
      </c>
      <c r="P37">
        <f>Alumn_Filtered!R37</f>
        <v>0</v>
      </c>
      <c r="Q37">
        <f>Alumn_Filtered!S37</f>
        <v>4</v>
      </c>
      <c r="R37">
        <f>Alumn_Filtered!T37</f>
        <v>1</v>
      </c>
      <c r="S37" s="28">
        <f>Alumn_Filtered!U37</f>
        <v>0.25</v>
      </c>
      <c r="T37">
        <f>Alumn_Filtered!V37</f>
        <v>3</v>
      </c>
      <c r="U37" s="28">
        <f>Alumn_Filtered!W37</f>
        <v>0.75</v>
      </c>
      <c r="V37" s="28">
        <f>Alumn_Filtered!X37</f>
        <v>0.70000000000000007</v>
      </c>
      <c r="W37" s="28">
        <f>Alumn_Filtered!Y37</f>
        <v>0.18333333333333335</v>
      </c>
      <c r="X37" s="28">
        <f>Alumn_Filtered!Z37</f>
        <v>0.37083333333333329</v>
      </c>
      <c r="Y37" s="28">
        <f>Alumn_Filtered!AA37</f>
        <v>5.4166666666666641E-2</v>
      </c>
      <c r="Z37">
        <f ca="1">Alumn_Filtered!AB37</f>
        <v>24</v>
      </c>
      <c r="AA37">
        <f>Alumn_Filtered!AD37</f>
        <v>1</v>
      </c>
      <c r="AB37">
        <f>Alumn_Filtered!AF37</f>
        <v>1</v>
      </c>
      <c r="AC37">
        <f>IF(Alumn_Filtered!AG37=0,Metrics!$AG$14,Alumn_Filtered!AG37)</f>
        <v>492</v>
      </c>
      <c r="AD37" s="28">
        <f>Alumn_Filtered!AH37</f>
        <v>0.46029173419773095</v>
      </c>
      <c r="AE37">
        <f>IF(Alumn_Filtered!AI37=0,Metrics!AI$14,Alumn_Filtered!AI37)</f>
        <v>492</v>
      </c>
      <c r="AF37" s="28">
        <f>Alumn_Filtered!AJ37</f>
        <v>0.46029173419773095</v>
      </c>
      <c r="AG37">
        <f>IF(Alumn_Filtered!AK37=0,Metrics!AK$14,Alumn_Filtered!AK37)</f>
        <v>574</v>
      </c>
      <c r="AH37" s="28">
        <f>Alumn_Filtered!AL37</f>
        <v>0.59319286871961097</v>
      </c>
      <c r="AI37">
        <f>IF(Alumn_Filtered!AM37=0,Metrics!AM$14,Alumn_Filtered!AM37)</f>
        <v>570</v>
      </c>
      <c r="AJ37" s="28">
        <f>Alumn_Filtered!AN37</f>
        <v>0.58670988654781198</v>
      </c>
      <c r="AK37">
        <f>IF(Alumn_Filtered!AP37=0,Metrics!AP$14,Alumn_Filtered!AP37)</f>
        <v>13</v>
      </c>
      <c r="AL37">
        <f>IF(Alumn_Filtered!AR37=0,Metrics!AR$14,Alumn_Filtered!AR37)</f>
        <v>1</v>
      </c>
      <c r="AM37">
        <f>IF(Alumn_Filtered!AS37=0,Metrics!AS$14,Alumn_Filtered!AS37)</f>
        <v>9</v>
      </c>
      <c r="AN37">
        <f>Alumn_Filtered!B37</f>
        <v>1</v>
      </c>
    </row>
    <row r="38" spans="1:40" x14ac:dyDescent="0.25">
      <c r="A38" t="str">
        <f>LEFT(Alumn_Filtered!A38,LEN(Alumn_Filtered!A38)-1)</f>
        <v>18621855</v>
      </c>
      <c r="B38">
        <f>Alumn_Filtered!D38</f>
        <v>0</v>
      </c>
      <c r="C38">
        <f>Alumn_Filtered!E38</f>
        <v>1</v>
      </c>
      <c r="D38">
        <f>Alumn_Filtered!F38</f>
        <v>0</v>
      </c>
      <c r="E38" s="30">
        <f>Alumn_Filtered!G38</f>
        <v>5</v>
      </c>
      <c r="F38">
        <f>Alumn_Filtered!H38</f>
        <v>1</v>
      </c>
      <c r="G38" s="28">
        <f>Alumn_Filtered!I38</f>
        <v>0.2</v>
      </c>
      <c r="H38">
        <f>Alumn_Filtered!J38</f>
        <v>4</v>
      </c>
      <c r="I38" s="28">
        <f>Alumn_Filtered!K38</f>
        <v>0.8</v>
      </c>
      <c r="J38" s="28">
        <f>Alumn_Filtered!L38</f>
        <v>0.76666666666666661</v>
      </c>
      <c r="K38" s="28">
        <f>Alumn_Filtered!M38</f>
        <v>0.25</v>
      </c>
      <c r="L38" s="28">
        <f>Alumn_Filtered!N38</f>
        <v>0.38666666666666666</v>
      </c>
      <c r="M38">
        <f>Alumn_Filtered!O38</f>
        <v>7</v>
      </c>
      <c r="N38">
        <f>Alumn_Filtered!P38</f>
        <v>7</v>
      </c>
      <c r="O38">
        <f>Alumn_Filtered!Q38</f>
        <v>0</v>
      </c>
      <c r="P38">
        <f>Alumn_Filtered!R38</f>
        <v>0</v>
      </c>
      <c r="Q38">
        <f>Alumn_Filtered!S38</f>
        <v>0</v>
      </c>
      <c r="R38">
        <f>Alumn_Filtered!T38</f>
        <v>0</v>
      </c>
      <c r="S38" s="28">
        <f>Alumn_Filtered!U38</f>
        <v>0</v>
      </c>
      <c r="T38">
        <f>Alumn_Filtered!V38</f>
        <v>0</v>
      </c>
      <c r="U38" s="28">
        <f>Alumn_Filtered!W38</f>
        <v>0</v>
      </c>
      <c r="V38" s="28">
        <f>Alumn_Filtered!X38</f>
        <v>0</v>
      </c>
      <c r="W38" s="28">
        <f>Alumn_Filtered!Y38</f>
        <v>0</v>
      </c>
      <c r="X38" s="28">
        <f>Alumn_Filtered!Z38</f>
        <v>0</v>
      </c>
      <c r="Y38" s="28">
        <f>Alumn_Filtered!AA38</f>
        <v>-0.38666666666666666</v>
      </c>
      <c r="Z38">
        <f ca="1">Alumn_Filtered!AB38</f>
        <v>24</v>
      </c>
      <c r="AA38">
        <f>Alumn_Filtered!AD38</f>
        <v>1</v>
      </c>
      <c r="AB38">
        <f>Alumn_Filtered!AF38</f>
        <v>0</v>
      </c>
      <c r="AC38">
        <f>IF(Alumn_Filtered!AG38=0,Metrics!$AG$14,Alumn_Filtered!AG38)</f>
        <v>476</v>
      </c>
      <c r="AD38" s="28">
        <f>Alumn_Filtered!AH38</f>
        <v>0.43435980551053482</v>
      </c>
      <c r="AE38">
        <f>IF(Alumn_Filtered!AI38=0,Metrics!AI$14,Alumn_Filtered!AI38)</f>
        <v>476</v>
      </c>
      <c r="AF38" s="28">
        <f>Alumn_Filtered!AJ38</f>
        <v>0.43435980551053482</v>
      </c>
      <c r="AG38">
        <f>IF(Alumn_Filtered!AK38=0,Metrics!AK$14,Alumn_Filtered!AK38)</f>
        <v>494</v>
      </c>
      <c r="AH38" s="28">
        <f>Alumn_Filtered!AL38</f>
        <v>0.46353322528363045</v>
      </c>
      <c r="AI38">
        <f>IF(Alumn_Filtered!AM38=0,Metrics!AM$14,Alumn_Filtered!AM38)</f>
        <v>581</v>
      </c>
      <c r="AJ38" s="28">
        <f>Alumn_Filtered!AN38</f>
        <v>0.60453808752025928</v>
      </c>
      <c r="AK38">
        <f>IF(Alumn_Filtered!AP38=0,Metrics!AP$14,Alumn_Filtered!AP38)</f>
        <v>13</v>
      </c>
      <c r="AL38">
        <f>IF(Alumn_Filtered!AR38=0,Metrics!AR$14,Alumn_Filtered!AR38)</f>
        <v>3</v>
      </c>
      <c r="AM38">
        <f>IF(Alumn_Filtered!AS38=0,Metrics!AS$14,Alumn_Filtered!AS38)</f>
        <v>0</v>
      </c>
      <c r="AN38">
        <f>Alumn_Filtered!B38</f>
        <v>0</v>
      </c>
    </row>
    <row r="39" spans="1:40" x14ac:dyDescent="0.25">
      <c r="A39" t="str">
        <f>LEFT(Alumn_Filtered!A39,LEN(Alumn_Filtered!A39)-1)</f>
        <v>18622549</v>
      </c>
      <c r="B39">
        <f>Alumn_Filtered!D39</f>
        <v>0</v>
      </c>
      <c r="C39">
        <f>Alumn_Filtered!E39</f>
        <v>0</v>
      </c>
      <c r="D39">
        <f>Alumn_Filtered!F39</f>
        <v>0</v>
      </c>
      <c r="E39" s="30">
        <f>Alumn_Filtered!G39</f>
        <v>6</v>
      </c>
      <c r="F39">
        <f>Alumn_Filtered!H39</f>
        <v>2</v>
      </c>
      <c r="G39" s="28">
        <f>Alumn_Filtered!I39</f>
        <v>0.33333333333333331</v>
      </c>
      <c r="H39">
        <f>Alumn_Filtered!J39</f>
        <v>4</v>
      </c>
      <c r="I39" s="28">
        <f>Alumn_Filtered!K39</f>
        <v>0.66666666666666663</v>
      </c>
      <c r="J39" s="28">
        <f>Alumn_Filtered!L39</f>
        <v>0.96666666666666667</v>
      </c>
      <c r="K39" s="28">
        <f>Alumn_Filtered!M39</f>
        <v>0.18333333333333335</v>
      </c>
      <c r="L39" s="28">
        <f>Alumn_Filtered!N39</f>
        <v>0.45</v>
      </c>
      <c r="M39">
        <f>Alumn_Filtered!O39</f>
        <v>0</v>
      </c>
      <c r="N39">
        <f>Alumn_Filtered!P39</f>
        <v>0</v>
      </c>
      <c r="O39">
        <f>Alumn_Filtered!Q39</f>
        <v>0</v>
      </c>
      <c r="P39">
        <f>Alumn_Filtered!R39</f>
        <v>0</v>
      </c>
      <c r="Q39">
        <f>Alumn_Filtered!S39</f>
        <v>0</v>
      </c>
      <c r="R39">
        <f>Alumn_Filtered!T39</f>
        <v>0</v>
      </c>
      <c r="S39" s="28">
        <f>Alumn_Filtered!U39</f>
        <v>0</v>
      </c>
      <c r="T39">
        <f>Alumn_Filtered!V39</f>
        <v>0</v>
      </c>
      <c r="U39" s="28">
        <f>Alumn_Filtered!W39</f>
        <v>0</v>
      </c>
      <c r="V39" s="28">
        <f>Alumn_Filtered!X39</f>
        <v>0</v>
      </c>
      <c r="W39" s="28">
        <f>Alumn_Filtered!Y39</f>
        <v>0</v>
      </c>
      <c r="X39" s="28">
        <f>Alumn_Filtered!Z39</f>
        <v>0</v>
      </c>
      <c r="Y39" s="28">
        <f>Alumn_Filtered!AA39</f>
        <v>-0.45</v>
      </c>
      <c r="Z39">
        <f ca="1">Alumn_Filtered!AB39</f>
        <v>24</v>
      </c>
      <c r="AA39">
        <f>Alumn_Filtered!AD39</f>
        <v>1</v>
      </c>
      <c r="AB39">
        <f>Alumn_Filtered!AF39</f>
        <v>1</v>
      </c>
      <c r="AC39">
        <f>IF(Alumn_Filtered!AG39=0,Metrics!$AG$14,Alumn_Filtered!AG39)</f>
        <v>582</v>
      </c>
      <c r="AD39" s="28">
        <f>Alumn_Filtered!AH39</f>
        <v>0.60615883306320906</v>
      </c>
      <c r="AE39">
        <f>IF(Alumn_Filtered!AI39=0,Metrics!AI$14,Alumn_Filtered!AI39)</f>
        <v>633</v>
      </c>
      <c r="AF39" s="28">
        <f>Alumn_Filtered!AJ39</f>
        <v>0.68881685575364671</v>
      </c>
      <c r="AG39">
        <f>IF(Alumn_Filtered!AK39=0,Metrics!AK$14,Alumn_Filtered!AK39)</f>
        <v>518</v>
      </c>
      <c r="AH39" s="28">
        <f>Alumn_Filtered!AL39</f>
        <v>0.50243111831442466</v>
      </c>
      <c r="AI39">
        <f>IF(Alumn_Filtered!AM39=0,Metrics!AM$14,Alumn_Filtered!AM39)</f>
        <v>538</v>
      </c>
      <c r="AJ39" s="28">
        <f>Alumn_Filtered!AN39</f>
        <v>0.53484602917341972</v>
      </c>
      <c r="AK39">
        <f>IF(Alumn_Filtered!AP39=0,Metrics!AP$14,Alumn_Filtered!AP39)</f>
        <v>13</v>
      </c>
      <c r="AL39">
        <f>IF(Alumn_Filtered!AR39=0,Metrics!AR$14,Alumn_Filtered!AR39)</f>
        <v>1</v>
      </c>
      <c r="AM39">
        <f>IF(Alumn_Filtered!AS39=0,Metrics!AS$14,Alumn_Filtered!AS39)</f>
        <v>0</v>
      </c>
      <c r="AN39">
        <f>Alumn_Filtered!B39</f>
        <v>0</v>
      </c>
    </row>
    <row r="40" spans="1:40" x14ac:dyDescent="0.25">
      <c r="A40" t="str">
        <f>LEFT(Alumn_Filtered!A40,LEN(Alumn_Filtered!A40)-1)</f>
        <v>18631453</v>
      </c>
      <c r="B40">
        <f>Alumn_Filtered!D40</f>
        <v>5</v>
      </c>
      <c r="C40">
        <f>Alumn_Filtered!E40</f>
        <v>0</v>
      </c>
      <c r="D40">
        <f>Alumn_Filtered!F40</f>
        <v>23</v>
      </c>
      <c r="E40" s="30">
        <f>Alumn_Filtered!G40</f>
        <v>7</v>
      </c>
      <c r="F40">
        <f>Alumn_Filtered!H40</f>
        <v>7</v>
      </c>
      <c r="G40" s="28">
        <f>Alumn_Filtered!I40</f>
        <v>1</v>
      </c>
      <c r="H40">
        <f>Alumn_Filtered!J40</f>
        <v>0</v>
      </c>
      <c r="I40" s="28">
        <f>Alumn_Filtered!K40</f>
        <v>0</v>
      </c>
      <c r="J40" s="28">
        <f>Alumn_Filtered!L40</f>
        <v>0.81666666666666676</v>
      </c>
      <c r="K40" s="28">
        <f>Alumn_Filtered!M40</f>
        <v>0.70000000000000007</v>
      </c>
      <c r="L40" s="28">
        <f>Alumn_Filtered!N40</f>
        <v>0.7595238095238096</v>
      </c>
      <c r="M40">
        <f>Alumn_Filtered!O40</f>
        <v>8</v>
      </c>
      <c r="N40">
        <f>Alumn_Filtered!P40</f>
        <v>0</v>
      </c>
      <c r="O40">
        <f>Alumn_Filtered!Q40</f>
        <v>0</v>
      </c>
      <c r="P40">
        <f>Alumn_Filtered!R40</f>
        <v>0</v>
      </c>
      <c r="Q40">
        <f>Alumn_Filtered!S40</f>
        <v>8</v>
      </c>
      <c r="R40">
        <f>Alumn_Filtered!T40</f>
        <v>8</v>
      </c>
      <c r="S40" s="28">
        <f>Alumn_Filtered!U40</f>
        <v>1</v>
      </c>
      <c r="T40">
        <f>Alumn_Filtered!V40</f>
        <v>0</v>
      </c>
      <c r="U40" s="28">
        <f>Alumn_Filtered!W40</f>
        <v>0</v>
      </c>
      <c r="V40" s="28">
        <f>Alumn_Filtered!X40</f>
        <v>0.9</v>
      </c>
      <c r="W40" s="28">
        <f>Alumn_Filtered!Y40</f>
        <v>0.68333333333333324</v>
      </c>
      <c r="X40" s="28">
        <f>Alumn_Filtered!Z40</f>
        <v>0.81666666666666676</v>
      </c>
      <c r="Y40" s="28">
        <f>Alumn_Filtered!AA40</f>
        <v>5.7142857142857162E-2</v>
      </c>
      <c r="Z40">
        <f ca="1">Alumn_Filtered!AB40</f>
        <v>24</v>
      </c>
      <c r="AA40">
        <f>Alumn_Filtered!AD40</f>
        <v>0</v>
      </c>
      <c r="AB40">
        <f>Alumn_Filtered!AF40</f>
        <v>1</v>
      </c>
      <c r="AC40">
        <f>IF(Alumn_Filtered!AG40=0,Metrics!$AG$14,Alumn_Filtered!AG40)</f>
        <v>708</v>
      </c>
      <c r="AD40" s="28">
        <f>Alumn_Filtered!AH40</f>
        <v>0.81037277147487841</v>
      </c>
      <c r="AE40">
        <f>IF(Alumn_Filtered!AI40=0,Metrics!AI$14,Alumn_Filtered!AI40)</f>
        <v>738</v>
      </c>
      <c r="AF40" s="28">
        <f>Alumn_Filtered!AJ40</f>
        <v>0.85899513776337111</v>
      </c>
      <c r="AG40">
        <f>IF(Alumn_Filtered!AK40=0,Metrics!AK$14,Alumn_Filtered!AK40)</f>
        <v>543</v>
      </c>
      <c r="AH40" s="28">
        <f>Alumn_Filtered!AL40</f>
        <v>0.5429497568881686</v>
      </c>
      <c r="AI40">
        <f>IF(Alumn_Filtered!AM40=0,Metrics!AM$14,Alumn_Filtered!AM40)</f>
        <v>686</v>
      </c>
      <c r="AJ40" s="28">
        <f>Alumn_Filtered!AN40</f>
        <v>0.77471636952998379</v>
      </c>
      <c r="AK40">
        <f>IF(Alumn_Filtered!AP40=0,Metrics!AP$14,Alumn_Filtered!AP40)</f>
        <v>9</v>
      </c>
      <c r="AL40">
        <f>IF(Alumn_Filtered!AR40=0,Metrics!AR$14,Alumn_Filtered!AR40)</f>
        <v>1</v>
      </c>
      <c r="AM40">
        <f>IF(Alumn_Filtered!AS40=0,Metrics!AS$14,Alumn_Filtered!AS40)</f>
        <v>9</v>
      </c>
      <c r="AN40">
        <f>Alumn_Filtered!B40</f>
        <v>1</v>
      </c>
    </row>
    <row r="41" spans="1:40" x14ac:dyDescent="0.25">
      <c r="A41" t="str">
        <f>LEFT(Alumn_Filtered!A41,LEN(Alumn_Filtered!A41)-1)</f>
        <v>18638257</v>
      </c>
      <c r="B41">
        <f>Alumn_Filtered!D41</f>
        <v>0</v>
      </c>
      <c r="C41">
        <f>Alumn_Filtered!E41</f>
        <v>4</v>
      </c>
      <c r="D41">
        <f>Alumn_Filtered!F41</f>
        <v>13</v>
      </c>
      <c r="E41" s="30">
        <f>Alumn_Filtered!G41</f>
        <v>1</v>
      </c>
      <c r="F41">
        <f>Alumn_Filtered!H41</f>
        <v>0</v>
      </c>
      <c r="G41" s="28">
        <f>Alumn_Filtered!I41</f>
        <v>0</v>
      </c>
      <c r="H41">
        <f>Alumn_Filtered!J41</f>
        <v>1</v>
      </c>
      <c r="I41" s="28">
        <f>Alumn_Filtered!K41</f>
        <v>1</v>
      </c>
      <c r="J41" s="28">
        <f>Alumn_Filtered!L41</f>
        <v>0.13333333333333333</v>
      </c>
      <c r="K41" s="28">
        <f>Alumn_Filtered!M41</f>
        <v>0.13333333333333333</v>
      </c>
      <c r="L41" s="28">
        <f>Alumn_Filtered!N41</f>
        <v>0.13333333333333333</v>
      </c>
      <c r="M41">
        <f>Alumn_Filtered!O41</f>
        <v>5</v>
      </c>
      <c r="N41">
        <f>Alumn_Filtered!P41</f>
        <v>0</v>
      </c>
      <c r="O41">
        <f>Alumn_Filtered!Q41</f>
        <v>0</v>
      </c>
      <c r="P41">
        <f>Alumn_Filtered!R41</f>
        <v>0</v>
      </c>
      <c r="Q41">
        <f>Alumn_Filtered!S41</f>
        <v>5</v>
      </c>
      <c r="R41">
        <f>Alumn_Filtered!T41</f>
        <v>2</v>
      </c>
      <c r="S41" s="28">
        <f>Alumn_Filtered!U41</f>
        <v>0.4</v>
      </c>
      <c r="T41">
        <f>Alumn_Filtered!V41</f>
        <v>3</v>
      </c>
      <c r="U41" s="28">
        <f>Alumn_Filtered!W41</f>
        <v>0.6</v>
      </c>
      <c r="V41" s="28">
        <f>Alumn_Filtered!X41</f>
        <v>0.56666666666666676</v>
      </c>
      <c r="W41" s="28">
        <f>Alumn_Filtered!Y41</f>
        <v>0.10000000000000002</v>
      </c>
      <c r="X41" s="28">
        <f>Alumn_Filtered!Z41</f>
        <v>0.3633333333333334</v>
      </c>
      <c r="Y41" s="28">
        <f>Alumn_Filtered!AA41</f>
        <v>0.23000000000000007</v>
      </c>
      <c r="Z41">
        <f ca="1">Alumn_Filtered!AB41</f>
        <v>24</v>
      </c>
      <c r="AA41">
        <f>Alumn_Filtered!AD41</f>
        <v>1</v>
      </c>
      <c r="AB41">
        <f>Alumn_Filtered!AF41</f>
        <v>0</v>
      </c>
      <c r="AC41">
        <f>IF(Alumn_Filtered!AG41=0,Metrics!$AG$14,Alumn_Filtered!AG41)</f>
        <v>435</v>
      </c>
      <c r="AD41" s="28">
        <f>Alumn_Filtered!AH41</f>
        <v>0.36790923824959482</v>
      </c>
      <c r="AE41">
        <f>IF(Alumn_Filtered!AI41=0,Metrics!AI$14,Alumn_Filtered!AI41)</f>
        <v>523</v>
      </c>
      <c r="AF41" s="28">
        <f>Alumn_Filtered!AJ41</f>
        <v>0</v>
      </c>
      <c r="AG41">
        <f>IF(Alumn_Filtered!AK41=0,Metrics!AK$14,Alumn_Filtered!AK41)</f>
        <v>435</v>
      </c>
      <c r="AH41" s="28">
        <f>Alumn_Filtered!AL41</f>
        <v>0.36790923824959482</v>
      </c>
      <c r="AI41">
        <f>IF(Alumn_Filtered!AM41=0,Metrics!AM$14,Alumn_Filtered!AM41)</f>
        <v>593</v>
      </c>
      <c r="AJ41" s="28">
        <f>Alumn_Filtered!AN41</f>
        <v>0.62398703403565636</v>
      </c>
      <c r="AK41">
        <f>IF(Alumn_Filtered!AP41=0,Metrics!AP$14,Alumn_Filtered!AP41)</f>
        <v>13</v>
      </c>
      <c r="AL41">
        <f>IF(Alumn_Filtered!AR41=0,Metrics!AR$14,Alumn_Filtered!AR41)</f>
        <v>1</v>
      </c>
      <c r="AM41">
        <f>IF(Alumn_Filtered!AS41=0,Metrics!AS$14,Alumn_Filtered!AS41)</f>
        <v>0</v>
      </c>
      <c r="AN41">
        <f>Alumn_Filtered!B41</f>
        <v>1</v>
      </c>
    </row>
    <row r="42" spans="1:40" x14ac:dyDescent="0.25">
      <c r="A42" t="str">
        <f>LEFT(Alumn_Filtered!A42,LEN(Alumn_Filtered!A42)-1)</f>
        <v>18646582</v>
      </c>
      <c r="B42">
        <f>Alumn_Filtered!D42</f>
        <v>0</v>
      </c>
      <c r="C42">
        <f>Alumn_Filtered!E42</f>
        <v>1</v>
      </c>
      <c r="D42">
        <f>Alumn_Filtered!F42</f>
        <v>0</v>
      </c>
      <c r="E42" s="30">
        <f>Alumn_Filtered!G42</f>
        <v>5</v>
      </c>
      <c r="F42">
        <f>Alumn_Filtered!H42</f>
        <v>1</v>
      </c>
      <c r="G42" s="28">
        <f>Alumn_Filtered!I42</f>
        <v>0.2</v>
      </c>
      <c r="H42">
        <f>Alumn_Filtered!J42</f>
        <v>4</v>
      </c>
      <c r="I42" s="28">
        <f>Alumn_Filtered!K42</f>
        <v>0.8</v>
      </c>
      <c r="J42" s="28">
        <f>Alumn_Filtered!L42</f>
        <v>0.6333333333333333</v>
      </c>
      <c r="K42" s="28">
        <f>Alumn_Filtered!M42</f>
        <v>8.3333333333333329E-2</v>
      </c>
      <c r="L42" s="28">
        <f>Alumn_Filtered!N42</f>
        <v>0.30999999999999994</v>
      </c>
      <c r="M42">
        <f>Alumn_Filtered!O42</f>
        <v>7</v>
      </c>
      <c r="N42">
        <f>Alumn_Filtered!P42</f>
        <v>5</v>
      </c>
      <c r="O42">
        <f>Alumn_Filtered!Q42</f>
        <v>2</v>
      </c>
      <c r="P42">
        <f>Alumn_Filtered!R42</f>
        <v>0</v>
      </c>
      <c r="Q42">
        <f>Alumn_Filtered!S42</f>
        <v>0</v>
      </c>
      <c r="R42">
        <f>Alumn_Filtered!T42</f>
        <v>0</v>
      </c>
      <c r="S42" s="28">
        <f>Alumn_Filtered!U42</f>
        <v>0</v>
      </c>
      <c r="T42">
        <f>Alumn_Filtered!V42</f>
        <v>0</v>
      </c>
      <c r="U42" s="28">
        <f>Alumn_Filtered!W42</f>
        <v>0</v>
      </c>
      <c r="V42" s="28">
        <f>Alumn_Filtered!X42</f>
        <v>0</v>
      </c>
      <c r="W42" s="28">
        <f>Alumn_Filtered!Y42</f>
        <v>0</v>
      </c>
      <c r="X42" s="28">
        <f>Alumn_Filtered!Z42</f>
        <v>0</v>
      </c>
      <c r="Y42" s="28">
        <f>Alumn_Filtered!AA42</f>
        <v>-0.30999999999999994</v>
      </c>
      <c r="Z42">
        <f ca="1">Alumn_Filtered!AB42</f>
        <v>24</v>
      </c>
      <c r="AA42">
        <f>Alumn_Filtered!AD42</f>
        <v>1</v>
      </c>
      <c r="AB42">
        <f>Alumn_Filtered!AF42</f>
        <v>1</v>
      </c>
      <c r="AC42">
        <f>IF(Alumn_Filtered!AG42=0,Metrics!$AG$14,Alumn_Filtered!AG42)</f>
        <v>472</v>
      </c>
      <c r="AD42" s="28">
        <f>Alumn_Filtered!AH42</f>
        <v>0.42787682333873583</v>
      </c>
      <c r="AE42">
        <f>IF(Alumn_Filtered!AI42=0,Metrics!AI$14,Alumn_Filtered!AI42)</f>
        <v>502</v>
      </c>
      <c r="AF42" s="28">
        <f>Alumn_Filtered!AJ42</f>
        <v>0.47649918962722854</v>
      </c>
      <c r="AG42">
        <f>IF(Alumn_Filtered!AK42=0,Metrics!AK$14,Alumn_Filtered!AK42)</f>
        <v>457</v>
      </c>
      <c r="AH42" s="28">
        <f>Alumn_Filtered!AL42</f>
        <v>0.40356564019448948</v>
      </c>
      <c r="AI42">
        <f>IF(Alumn_Filtered!AM42=0,Metrics!AM$14,Alumn_Filtered!AM42)</f>
        <v>582</v>
      </c>
      <c r="AJ42" s="28">
        <f>Alumn_Filtered!AN42</f>
        <v>0.60615883306320906</v>
      </c>
      <c r="AK42">
        <f>IF(Alumn_Filtered!AP42=0,Metrics!AP$14,Alumn_Filtered!AP42)</f>
        <v>6</v>
      </c>
      <c r="AL42">
        <f>IF(Alumn_Filtered!AR42=0,Metrics!AR$14,Alumn_Filtered!AR42)</f>
        <v>1</v>
      </c>
      <c r="AM42">
        <f>IF(Alumn_Filtered!AS42=0,Metrics!AS$14,Alumn_Filtered!AS42)</f>
        <v>0</v>
      </c>
      <c r="AN42">
        <f>Alumn_Filtered!B42</f>
        <v>0</v>
      </c>
    </row>
    <row r="43" spans="1:40" x14ac:dyDescent="0.25">
      <c r="A43" t="str">
        <f>LEFT(Alumn_Filtered!A43,LEN(Alumn_Filtered!A43)-1)</f>
        <v>18648546</v>
      </c>
      <c r="B43">
        <f>Alumn_Filtered!D43</f>
        <v>0</v>
      </c>
      <c r="C43">
        <f>Alumn_Filtered!E43</f>
        <v>2</v>
      </c>
      <c r="D43">
        <f>Alumn_Filtered!F43</f>
        <v>0</v>
      </c>
      <c r="E43" s="30">
        <f>Alumn_Filtered!G43</f>
        <v>4</v>
      </c>
      <c r="F43">
        <f>Alumn_Filtered!H43</f>
        <v>3</v>
      </c>
      <c r="G43" s="28">
        <f>Alumn_Filtered!I43</f>
        <v>0.75</v>
      </c>
      <c r="H43">
        <f>Alumn_Filtered!J43</f>
        <v>1</v>
      </c>
      <c r="I43" s="28">
        <f>Alumn_Filtered!K43</f>
        <v>0.25</v>
      </c>
      <c r="J43" s="28">
        <f>Alumn_Filtered!L43</f>
        <v>0.9</v>
      </c>
      <c r="K43" s="28">
        <f>Alumn_Filtered!M43</f>
        <v>0.23333333333333331</v>
      </c>
      <c r="L43" s="28">
        <f>Alumn_Filtered!N43</f>
        <v>0.53749999999999998</v>
      </c>
      <c r="M43">
        <f>Alumn_Filtered!O43</f>
        <v>6</v>
      </c>
      <c r="N43">
        <f>Alumn_Filtered!P43</f>
        <v>1</v>
      </c>
      <c r="O43">
        <f>Alumn_Filtered!Q43</f>
        <v>4</v>
      </c>
      <c r="P43">
        <f>Alumn_Filtered!R43</f>
        <v>0</v>
      </c>
      <c r="Q43">
        <f>Alumn_Filtered!S43</f>
        <v>1</v>
      </c>
      <c r="R43">
        <f>Alumn_Filtered!T43</f>
        <v>1</v>
      </c>
      <c r="S43" s="28">
        <f>Alumn_Filtered!U43</f>
        <v>1</v>
      </c>
      <c r="T43">
        <f>Alumn_Filtered!V43</f>
        <v>0</v>
      </c>
      <c r="U43" s="28">
        <f>Alumn_Filtered!W43</f>
        <v>0</v>
      </c>
      <c r="V43" s="28">
        <f>Alumn_Filtered!X43</f>
        <v>0.65</v>
      </c>
      <c r="W43" s="28">
        <f>Alumn_Filtered!Y43</f>
        <v>0.65</v>
      </c>
      <c r="X43" s="28">
        <f>Alumn_Filtered!Z43</f>
        <v>0.65</v>
      </c>
      <c r="Y43" s="28">
        <f>Alumn_Filtered!AA43</f>
        <v>0.11250000000000004</v>
      </c>
      <c r="Z43">
        <f ca="1">Alumn_Filtered!AB43</f>
        <v>24</v>
      </c>
      <c r="AA43">
        <f>Alumn_Filtered!AD43</f>
        <v>1</v>
      </c>
      <c r="AB43">
        <f>Alumn_Filtered!AF43</f>
        <v>1</v>
      </c>
      <c r="AC43">
        <f>IF(Alumn_Filtered!AG43=0,Metrics!$AG$14,Alumn_Filtered!AG43)</f>
        <v>507</v>
      </c>
      <c r="AD43" s="28">
        <f>Alumn_Filtered!AH43</f>
        <v>0.4846029173419773</v>
      </c>
      <c r="AE43">
        <f>IF(Alumn_Filtered!AI43=0,Metrics!AI$14,Alumn_Filtered!AI43)</f>
        <v>507</v>
      </c>
      <c r="AF43" s="28">
        <f>Alumn_Filtered!AJ43</f>
        <v>0.4846029173419773</v>
      </c>
      <c r="AG43">
        <f>IF(Alumn_Filtered!AK43=0,Metrics!AK$14,Alumn_Filtered!AK43)</f>
        <v>574</v>
      </c>
      <c r="AH43" s="28">
        <f>Alumn_Filtered!AL43</f>
        <v>0.59319286871961097</v>
      </c>
      <c r="AI43">
        <f>IF(Alumn_Filtered!AM43=0,Metrics!AM$14,Alumn_Filtered!AM43)</f>
        <v>649</v>
      </c>
      <c r="AJ43" s="28">
        <f>Alumn_Filtered!AN43</f>
        <v>0.71474878444084278</v>
      </c>
      <c r="AK43">
        <f>IF(Alumn_Filtered!AP43=0,Metrics!AP$14,Alumn_Filtered!AP43)</f>
        <v>6</v>
      </c>
      <c r="AL43">
        <f>IF(Alumn_Filtered!AR43=0,Metrics!AR$14,Alumn_Filtered!AR43)</f>
        <v>1</v>
      </c>
      <c r="AM43">
        <f>IF(Alumn_Filtered!AS43=0,Metrics!AS$14,Alumn_Filtered!AS43)</f>
        <v>9</v>
      </c>
      <c r="AN43">
        <f>Alumn_Filtered!B43</f>
        <v>1</v>
      </c>
    </row>
    <row r="44" spans="1:40" x14ac:dyDescent="0.25">
      <c r="A44" t="str">
        <f>LEFT(Alumn_Filtered!A44,LEN(Alumn_Filtered!A44)-1)</f>
        <v>18664251</v>
      </c>
      <c r="B44">
        <f>Alumn_Filtered!D44</f>
        <v>0</v>
      </c>
      <c r="C44">
        <f>Alumn_Filtered!E44</f>
        <v>0</v>
      </c>
      <c r="D44">
        <f>Alumn_Filtered!F44</f>
        <v>12</v>
      </c>
      <c r="E44" s="30">
        <f>Alumn_Filtered!G44</f>
        <v>7</v>
      </c>
      <c r="F44">
        <f>Alumn_Filtered!H44</f>
        <v>7</v>
      </c>
      <c r="G44" s="28">
        <f>Alumn_Filtered!I44</f>
        <v>1</v>
      </c>
      <c r="H44">
        <f>Alumn_Filtered!J44</f>
        <v>0</v>
      </c>
      <c r="I44" s="28">
        <f>Alumn_Filtered!K44</f>
        <v>0</v>
      </c>
      <c r="J44" s="28">
        <f>Alumn_Filtered!L44</f>
        <v>0.96666666666666667</v>
      </c>
      <c r="K44" s="28">
        <f>Alumn_Filtered!M44</f>
        <v>0.6166666666666667</v>
      </c>
      <c r="L44" s="28">
        <f>Alumn_Filtered!N44</f>
        <v>0.77142857142857146</v>
      </c>
      <c r="M44">
        <f>Alumn_Filtered!O44</f>
        <v>7</v>
      </c>
      <c r="N44">
        <f>Alumn_Filtered!P44</f>
        <v>1</v>
      </c>
      <c r="O44">
        <f>Alumn_Filtered!Q44</f>
        <v>0</v>
      </c>
      <c r="P44">
        <f>Alumn_Filtered!R44</f>
        <v>0</v>
      </c>
      <c r="Q44">
        <f>Alumn_Filtered!S44</f>
        <v>6</v>
      </c>
      <c r="R44">
        <f>Alumn_Filtered!T44</f>
        <v>4</v>
      </c>
      <c r="S44" s="28">
        <f>Alumn_Filtered!U44</f>
        <v>0.66666666666666663</v>
      </c>
      <c r="T44">
        <f>Alumn_Filtered!V44</f>
        <v>2</v>
      </c>
      <c r="U44" s="28">
        <f>Alumn_Filtered!W44</f>
        <v>0.33333333333333331</v>
      </c>
      <c r="V44" s="28">
        <f>Alumn_Filtered!X44</f>
        <v>0.71666666666666667</v>
      </c>
      <c r="W44" s="28">
        <f>Alumn_Filtered!Y44</f>
        <v>0.26666666666666666</v>
      </c>
      <c r="X44" s="28">
        <f>Alumn_Filtered!Z44</f>
        <v>0.51666666666666661</v>
      </c>
      <c r="Y44" s="28">
        <f>Alumn_Filtered!AA44</f>
        <v>-0.25476190476190486</v>
      </c>
      <c r="Z44">
        <f ca="1">Alumn_Filtered!AB44</f>
        <v>24</v>
      </c>
      <c r="AA44">
        <f>Alumn_Filtered!AD44</f>
        <v>1</v>
      </c>
      <c r="AB44">
        <f>Alumn_Filtered!AF44</f>
        <v>0</v>
      </c>
      <c r="AC44">
        <f>IF(Alumn_Filtered!AG44=0,Metrics!$AG$14,Alumn_Filtered!AG44)</f>
        <v>519</v>
      </c>
      <c r="AD44" s="28">
        <f>Alumn_Filtered!AH44</f>
        <v>0</v>
      </c>
      <c r="AE44">
        <f>IF(Alumn_Filtered!AI44=0,Metrics!AI$14,Alumn_Filtered!AI44)</f>
        <v>523</v>
      </c>
      <c r="AF44" s="28">
        <f>Alumn_Filtered!AJ44</f>
        <v>0</v>
      </c>
      <c r="AG44">
        <f>IF(Alumn_Filtered!AK44=0,Metrics!AK$14,Alumn_Filtered!AK44)</f>
        <v>539</v>
      </c>
      <c r="AH44" s="28">
        <f>Alumn_Filtered!AL44</f>
        <v>0</v>
      </c>
      <c r="AI44">
        <f>IF(Alumn_Filtered!AM44=0,Metrics!AM$14,Alumn_Filtered!AM44)</f>
        <v>594</v>
      </c>
      <c r="AJ44" s="28">
        <f>Alumn_Filtered!AN44</f>
        <v>0</v>
      </c>
      <c r="AK44">
        <f>IF(Alumn_Filtered!AP44=0,Metrics!AP$14,Alumn_Filtered!AP44)</f>
        <v>13</v>
      </c>
      <c r="AL44">
        <f>IF(Alumn_Filtered!AR44=0,Metrics!AR$14,Alumn_Filtered!AR44)</f>
        <v>1</v>
      </c>
      <c r="AM44">
        <f>IF(Alumn_Filtered!AS44=0,Metrics!AS$14,Alumn_Filtered!AS44)</f>
        <v>0</v>
      </c>
      <c r="AN44">
        <f>Alumn_Filtered!B44</f>
        <v>1</v>
      </c>
    </row>
    <row r="45" spans="1:40" x14ac:dyDescent="0.25">
      <c r="A45" t="str">
        <f>LEFT(Alumn_Filtered!A45,LEN(Alumn_Filtered!A45)-1)</f>
        <v>18674375</v>
      </c>
      <c r="B45">
        <f>Alumn_Filtered!D45</f>
        <v>0</v>
      </c>
      <c r="C45">
        <f>Alumn_Filtered!E45</f>
        <v>0</v>
      </c>
      <c r="D45">
        <f>Alumn_Filtered!F45</f>
        <v>0</v>
      </c>
      <c r="E45" s="30">
        <f>Alumn_Filtered!G45</f>
        <v>6</v>
      </c>
      <c r="F45">
        <f>Alumn_Filtered!H45</f>
        <v>1</v>
      </c>
      <c r="G45" s="28">
        <f>Alumn_Filtered!I45</f>
        <v>0.16666666666666666</v>
      </c>
      <c r="H45">
        <f>Alumn_Filtered!J45</f>
        <v>5</v>
      </c>
      <c r="I45" s="28">
        <f>Alumn_Filtered!K45</f>
        <v>0.83333333333333337</v>
      </c>
      <c r="J45" s="28">
        <f>Alumn_Filtered!L45</f>
        <v>0.9</v>
      </c>
      <c r="K45" s="28">
        <f>Alumn_Filtered!M45</f>
        <v>0.23333333333333331</v>
      </c>
      <c r="L45" s="28">
        <f>Alumn_Filtered!N45</f>
        <v>0.45555555555555555</v>
      </c>
      <c r="M45">
        <f>Alumn_Filtered!O45</f>
        <v>6</v>
      </c>
      <c r="N45">
        <f>Alumn_Filtered!P45</f>
        <v>1</v>
      </c>
      <c r="O45">
        <f>Alumn_Filtered!Q45</f>
        <v>1</v>
      </c>
      <c r="P45">
        <f>Alumn_Filtered!R45</f>
        <v>0</v>
      </c>
      <c r="Q45">
        <f>Alumn_Filtered!S45</f>
        <v>4</v>
      </c>
      <c r="R45">
        <f>Alumn_Filtered!T45</f>
        <v>1</v>
      </c>
      <c r="S45" s="28">
        <f>Alumn_Filtered!U45</f>
        <v>0.25</v>
      </c>
      <c r="T45">
        <f>Alumn_Filtered!V45</f>
        <v>3</v>
      </c>
      <c r="U45" s="28">
        <f>Alumn_Filtered!W45</f>
        <v>0.75</v>
      </c>
      <c r="V45" s="28">
        <f>Alumn_Filtered!X45</f>
        <v>0.83333333333333337</v>
      </c>
      <c r="W45" s="28">
        <f>Alumn_Filtered!Y45</f>
        <v>0.16666666666666666</v>
      </c>
      <c r="X45" s="28">
        <f>Alumn_Filtered!Z45</f>
        <v>0.42500000000000004</v>
      </c>
      <c r="Y45" s="28">
        <f>Alumn_Filtered!AA45</f>
        <v>-3.0555555555555503E-2</v>
      </c>
      <c r="Z45">
        <f ca="1">Alumn_Filtered!AB45</f>
        <v>24</v>
      </c>
      <c r="AA45">
        <f>Alumn_Filtered!AD45</f>
        <v>0</v>
      </c>
      <c r="AB45">
        <f>Alumn_Filtered!AF45</f>
        <v>1</v>
      </c>
      <c r="AC45">
        <f>IF(Alumn_Filtered!AG45=0,Metrics!$AG$14,Alumn_Filtered!AG45)</f>
        <v>507</v>
      </c>
      <c r="AD45" s="28">
        <f>Alumn_Filtered!AH45</f>
        <v>0.4846029173419773</v>
      </c>
      <c r="AE45">
        <f>IF(Alumn_Filtered!AI45=0,Metrics!AI$14,Alumn_Filtered!AI45)</f>
        <v>507</v>
      </c>
      <c r="AF45" s="28">
        <f>Alumn_Filtered!AJ45</f>
        <v>0.4846029173419773</v>
      </c>
      <c r="AG45">
        <f>IF(Alumn_Filtered!AK45=0,Metrics!AK$14,Alumn_Filtered!AK45)</f>
        <v>425</v>
      </c>
      <c r="AH45" s="28">
        <f>Alumn_Filtered!AL45</f>
        <v>0.35170178282009723</v>
      </c>
      <c r="AI45">
        <f>IF(Alumn_Filtered!AM45=0,Metrics!AM$14,Alumn_Filtered!AM45)</f>
        <v>485</v>
      </c>
      <c r="AJ45" s="28">
        <f>Alumn_Filtered!AN45</f>
        <v>0.44894651539708263</v>
      </c>
      <c r="AK45">
        <f>IF(Alumn_Filtered!AP45=0,Metrics!AP$14,Alumn_Filtered!AP45)</f>
        <v>8</v>
      </c>
      <c r="AL45">
        <f>IF(Alumn_Filtered!AR45=0,Metrics!AR$14,Alumn_Filtered!AR45)</f>
        <v>1</v>
      </c>
      <c r="AM45">
        <f>IF(Alumn_Filtered!AS45=0,Metrics!AS$14,Alumn_Filtered!AS45)</f>
        <v>5</v>
      </c>
      <c r="AN45">
        <f>Alumn_Filtered!B45</f>
        <v>0</v>
      </c>
    </row>
    <row r="46" spans="1:40" x14ac:dyDescent="0.25">
      <c r="A46" t="str">
        <f>LEFT(Alumn_Filtered!A46,LEN(Alumn_Filtered!A46)-1)</f>
        <v>18718143</v>
      </c>
      <c r="B46">
        <f>Alumn_Filtered!D46</f>
        <v>6</v>
      </c>
      <c r="C46">
        <f>Alumn_Filtered!E46</f>
        <v>0</v>
      </c>
      <c r="D46">
        <f>Alumn_Filtered!F46</f>
        <v>0</v>
      </c>
      <c r="E46" s="30">
        <f>Alumn_Filtered!G46</f>
        <v>0</v>
      </c>
      <c r="F46">
        <f>Alumn_Filtered!H46</f>
        <v>0</v>
      </c>
      <c r="G46" s="28">
        <f>Alumn_Filtered!I46</f>
        <v>0</v>
      </c>
      <c r="H46">
        <f>Alumn_Filtered!J46</f>
        <v>0</v>
      </c>
      <c r="I46" s="28">
        <f>Alumn_Filtered!K46</f>
        <v>0</v>
      </c>
      <c r="J46" s="28">
        <f>Alumn_Filtered!L46</f>
        <v>0</v>
      </c>
      <c r="K46" s="28">
        <f>Alumn_Filtered!M46</f>
        <v>0</v>
      </c>
      <c r="L46" s="28">
        <f>Alumn_Filtered!N46</f>
        <v>0</v>
      </c>
      <c r="M46">
        <f>Alumn_Filtered!O46</f>
        <v>0</v>
      </c>
      <c r="N46">
        <f>Alumn_Filtered!P46</f>
        <v>0</v>
      </c>
      <c r="O46">
        <f>Alumn_Filtered!Q46</f>
        <v>0</v>
      </c>
      <c r="P46">
        <f>Alumn_Filtered!R46</f>
        <v>0</v>
      </c>
      <c r="Q46">
        <f>Alumn_Filtered!S46</f>
        <v>0</v>
      </c>
      <c r="R46">
        <f>Alumn_Filtered!T46</f>
        <v>0</v>
      </c>
      <c r="S46" s="28">
        <f>Alumn_Filtered!U46</f>
        <v>0</v>
      </c>
      <c r="T46">
        <f>Alumn_Filtered!V46</f>
        <v>0</v>
      </c>
      <c r="U46" s="28">
        <f>Alumn_Filtered!W46</f>
        <v>0</v>
      </c>
      <c r="V46" s="28">
        <f>Alumn_Filtered!X46</f>
        <v>0</v>
      </c>
      <c r="W46" s="28">
        <f>Alumn_Filtered!Y46</f>
        <v>0</v>
      </c>
      <c r="X46" s="28">
        <f>Alumn_Filtered!Z46</f>
        <v>0</v>
      </c>
      <c r="Y46" s="28">
        <f>Alumn_Filtered!AA46</f>
        <v>0</v>
      </c>
      <c r="Z46">
        <f ca="1">Alumn_Filtered!AB46</f>
        <v>23</v>
      </c>
      <c r="AA46">
        <f>Alumn_Filtered!AD46</f>
        <v>1</v>
      </c>
      <c r="AB46">
        <f>Alumn_Filtered!AF46</f>
        <v>1</v>
      </c>
      <c r="AC46">
        <f>IF(Alumn_Filtered!AG46=0,Metrics!$AG$14,Alumn_Filtered!AG46)</f>
        <v>485</v>
      </c>
      <c r="AD46" s="28">
        <f>Alumn_Filtered!AH46</f>
        <v>0.44894651539708263</v>
      </c>
      <c r="AE46">
        <f>IF(Alumn_Filtered!AI46=0,Metrics!AI$14,Alumn_Filtered!AI46)</f>
        <v>485</v>
      </c>
      <c r="AF46" s="28">
        <f>Alumn_Filtered!AJ46</f>
        <v>0.44894651539708263</v>
      </c>
      <c r="AG46">
        <f>IF(Alumn_Filtered!AK46=0,Metrics!AK$14,Alumn_Filtered!AK46)</f>
        <v>520</v>
      </c>
      <c r="AH46" s="28">
        <f>Alumn_Filtered!AL46</f>
        <v>0.5056726094003241</v>
      </c>
      <c r="AI46">
        <f>IF(Alumn_Filtered!AM46=0,Metrics!AM$14,Alumn_Filtered!AM46)</f>
        <v>540</v>
      </c>
      <c r="AJ46" s="28">
        <f>Alumn_Filtered!AN46</f>
        <v>0.53808752025931927</v>
      </c>
      <c r="AK46">
        <f>IF(Alumn_Filtered!AP46=0,Metrics!AP$14,Alumn_Filtered!AP46)</f>
        <v>13</v>
      </c>
      <c r="AL46">
        <f>IF(Alumn_Filtered!AR46=0,Metrics!AR$14,Alumn_Filtered!AR46)</f>
        <v>1</v>
      </c>
      <c r="AM46">
        <f>IF(Alumn_Filtered!AS46=0,Metrics!AS$14,Alumn_Filtered!AS46)</f>
        <v>0</v>
      </c>
      <c r="AN46">
        <f>Alumn_Filtered!B46</f>
        <v>0</v>
      </c>
    </row>
    <row r="47" spans="1:40" x14ac:dyDescent="0.25">
      <c r="A47" t="str">
        <f>LEFT(Alumn_Filtered!A47,LEN(Alumn_Filtered!A47)-1)</f>
        <v>18721172</v>
      </c>
      <c r="B47">
        <f>Alumn_Filtered!D47</f>
        <v>0</v>
      </c>
      <c r="C47">
        <f>Alumn_Filtered!E47</f>
        <v>0</v>
      </c>
      <c r="D47">
        <f>Alumn_Filtered!F47</f>
        <v>0</v>
      </c>
      <c r="E47" s="30">
        <f>Alumn_Filtered!G47</f>
        <v>6</v>
      </c>
      <c r="F47">
        <f>Alumn_Filtered!H47</f>
        <v>3</v>
      </c>
      <c r="G47" s="28">
        <f>Alumn_Filtered!I47</f>
        <v>0.5</v>
      </c>
      <c r="H47">
        <f>Alumn_Filtered!J47</f>
        <v>3</v>
      </c>
      <c r="I47" s="28">
        <f>Alumn_Filtered!K47</f>
        <v>0.5</v>
      </c>
      <c r="J47" s="28">
        <f>Alumn_Filtered!L47</f>
        <v>0.8666666666666667</v>
      </c>
      <c r="K47" s="28">
        <f>Alumn_Filtered!M47</f>
        <v>0.3</v>
      </c>
      <c r="L47" s="28">
        <f>Alumn_Filtered!N47</f>
        <v>0.48888888888888887</v>
      </c>
      <c r="M47">
        <f>Alumn_Filtered!O47</f>
        <v>5</v>
      </c>
      <c r="N47">
        <f>Alumn_Filtered!P47</f>
        <v>0</v>
      </c>
      <c r="O47">
        <f>Alumn_Filtered!Q47</f>
        <v>0</v>
      </c>
      <c r="P47">
        <f>Alumn_Filtered!R47</f>
        <v>0</v>
      </c>
      <c r="Q47">
        <f>Alumn_Filtered!S47</f>
        <v>5</v>
      </c>
      <c r="R47">
        <f>Alumn_Filtered!T47</f>
        <v>5</v>
      </c>
      <c r="S47" s="28">
        <f>Alumn_Filtered!U47</f>
        <v>1</v>
      </c>
      <c r="T47">
        <f>Alumn_Filtered!V47</f>
        <v>0</v>
      </c>
      <c r="U47" s="28">
        <f>Alumn_Filtered!W47</f>
        <v>0</v>
      </c>
      <c r="V47" s="28">
        <f>Alumn_Filtered!X47</f>
        <v>0.70000000000000007</v>
      </c>
      <c r="W47" s="28">
        <f>Alumn_Filtered!Y47</f>
        <v>0.5</v>
      </c>
      <c r="X47" s="28">
        <f>Alumn_Filtered!Z47</f>
        <v>0.63</v>
      </c>
      <c r="Y47" s="28">
        <f>Alumn_Filtered!AA47</f>
        <v>0.14111111111111113</v>
      </c>
      <c r="Z47">
        <f ca="1">Alumn_Filtered!AB47</f>
        <v>23</v>
      </c>
      <c r="AA47">
        <f>Alumn_Filtered!AD47</f>
        <v>0</v>
      </c>
      <c r="AB47">
        <f>Alumn_Filtered!AF47</f>
        <v>1</v>
      </c>
      <c r="AC47">
        <f>IF(Alumn_Filtered!AG47=0,Metrics!$AG$14,Alumn_Filtered!AG47)</f>
        <v>496</v>
      </c>
      <c r="AD47" s="28">
        <f>Alumn_Filtered!AH47</f>
        <v>0.46677471636953</v>
      </c>
      <c r="AE47">
        <f>IF(Alumn_Filtered!AI47=0,Metrics!AI$14,Alumn_Filtered!AI47)</f>
        <v>496</v>
      </c>
      <c r="AF47" s="28">
        <f>Alumn_Filtered!AJ47</f>
        <v>0.46677471636953</v>
      </c>
      <c r="AG47">
        <f>IF(Alumn_Filtered!AK47=0,Metrics!AK$14,Alumn_Filtered!AK47)</f>
        <v>377</v>
      </c>
      <c r="AH47" s="28">
        <f>Alumn_Filtered!AL47</f>
        <v>0.27390599675850891</v>
      </c>
      <c r="AI47">
        <f>IF(Alumn_Filtered!AM47=0,Metrics!AM$14,Alumn_Filtered!AM47)</f>
        <v>538</v>
      </c>
      <c r="AJ47" s="28">
        <f>Alumn_Filtered!AN47</f>
        <v>0.53484602917341972</v>
      </c>
      <c r="AK47">
        <f>IF(Alumn_Filtered!AP47=0,Metrics!AP$14,Alumn_Filtered!AP47)</f>
        <v>9</v>
      </c>
      <c r="AL47">
        <f>IF(Alumn_Filtered!AR47=0,Metrics!AR$14,Alumn_Filtered!AR47)</f>
        <v>1</v>
      </c>
      <c r="AM47">
        <f>IF(Alumn_Filtered!AS47=0,Metrics!AS$14,Alumn_Filtered!AS47)</f>
        <v>0</v>
      </c>
      <c r="AN47">
        <f>Alumn_Filtered!B47</f>
        <v>1</v>
      </c>
    </row>
    <row r="48" spans="1:40" x14ac:dyDescent="0.25">
      <c r="A48" t="str">
        <f>LEFT(Alumn_Filtered!A48,LEN(Alumn_Filtered!A48)-1)</f>
        <v>18721398</v>
      </c>
      <c r="B48">
        <f>Alumn_Filtered!D48</f>
        <v>6</v>
      </c>
      <c r="C48">
        <f>Alumn_Filtered!E48</f>
        <v>0</v>
      </c>
      <c r="D48">
        <f>Alumn_Filtered!F48</f>
        <v>19</v>
      </c>
      <c r="E48" s="30">
        <f>Alumn_Filtered!G48</f>
        <v>6</v>
      </c>
      <c r="F48">
        <f>Alumn_Filtered!H48</f>
        <v>0</v>
      </c>
      <c r="G48" s="28">
        <f>Alumn_Filtered!I48</f>
        <v>0</v>
      </c>
      <c r="H48">
        <f>Alumn_Filtered!J48</f>
        <v>6</v>
      </c>
      <c r="I48" s="28">
        <f>Alumn_Filtered!K48</f>
        <v>1</v>
      </c>
      <c r="J48" s="28">
        <f>Alumn_Filtered!L48</f>
        <v>0.3666666666666667</v>
      </c>
      <c r="K48" s="28">
        <f>Alumn_Filtered!M48</f>
        <v>0</v>
      </c>
      <c r="L48" s="28">
        <f>Alumn_Filtered!N48</f>
        <v>0.18333333333333335</v>
      </c>
      <c r="M48">
        <f>Alumn_Filtered!O48</f>
        <v>1</v>
      </c>
      <c r="N48">
        <f>Alumn_Filtered!P48</f>
        <v>1</v>
      </c>
      <c r="O48">
        <f>Alumn_Filtered!Q48</f>
        <v>0</v>
      </c>
      <c r="P48">
        <f>Alumn_Filtered!R48</f>
        <v>0</v>
      </c>
      <c r="Q48">
        <f>Alumn_Filtered!S48</f>
        <v>0</v>
      </c>
      <c r="R48">
        <f>Alumn_Filtered!T48</f>
        <v>0</v>
      </c>
      <c r="S48" s="28">
        <f>Alumn_Filtered!U48</f>
        <v>0</v>
      </c>
      <c r="T48">
        <f>Alumn_Filtered!V48</f>
        <v>0</v>
      </c>
      <c r="U48" s="28">
        <f>Alumn_Filtered!W48</f>
        <v>0</v>
      </c>
      <c r="V48" s="28">
        <f>Alumn_Filtered!X48</f>
        <v>0</v>
      </c>
      <c r="W48" s="28">
        <f>Alumn_Filtered!Y48</f>
        <v>0</v>
      </c>
      <c r="X48" s="28">
        <f>Alumn_Filtered!Z48</f>
        <v>0</v>
      </c>
      <c r="Y48" s="28">
        <f>Alumn_Filtered!AA48</f>
        <v>-0.18333333333333335</v>
      </c>
      <c r="Z48">
        <f ca="1">Alumn_Filtered!AB48</f>
        <v>23</v>
      </c>
      <c r="AA48">
        <f>Alumn_Filtered!AD48</f>
        <v>0</v>
      </c>
      <c r="AB48">
        <f>Alumn_Filtered!AF48</f>
        <v>0</v>
      </c>
      <c r="AC48">
        <f>IF(Alumn_Filtered!AG48=0,Metrics!$AG$14,Alumn_Filtered!AG48)</f>
        <v>519</v>
      </c>
      <c r="AD48" s="28">
        <f>Alumn_Filtered!AH48</f>
        <v>0</v>
      </c>
      <c r="AE48">
        <f>IF(Alumn_Filtered!AI48=0,Metrics!AI$14,Alumn_Filtered!AI48)</f>
        <v>523</v>
      </c>
      <c r="AF48" s="28">
        <f>Alumn_Filtered!AJ48</f>
        <v>0</v>
      </c>
      <c r="AG48">
        <f>IF(Alumn_Filtered!AK48=0,Metrics!AK$14,Alumn_Filtered!AK48)</f>
        <v>539</v>
      </c>
      <c r="AH48" s="28">
        <f>Alumn_Filtered!AL48</f>
        <v>0</v>
      </c>
      <c r="AI48">
        <f>IF(Alumn_Filtered!AM48=0,Metrics!AM$14,Alumn_Filtered!AM48)</f>
        <v>594</v>
      </c>
      <c r="AJ48" s="28">
        <f>Alumn_Filtered!AN48</f>
        <v>0</v>
      </c>
      <c r="AK48">
        <f>IF(Alumn_Filtered!AP48=0,Metrics!AP$14,Alumn_Filtered!AP48)</f>
        <v>9</v>
      </c>
      <c r="AL48">
        <f>IF(Alumn_Filtered!AR48=0,Metrics!AR$14,Alumn_Filtered!AR48)</f>
        <v>1</v>
      </c>
      <c r="AM48">
        <f>IF(Alumn_Filtered!AS48=0,Metrics!AS$14,Alumn_Filtered!AS48)</f>
        <v>0</v>
      </c>
      <c r="AN48">
        <f>Alumn_Filtered!B48</f>
        <v>0</v>
      </c>
    </row>
    <row r="49" spans="1:40" x14ac:dyDescent="0.25">
      <c r="A49" t="str">
        <f>LEFT(Alumn_Filtered!A49,LEN(Alumn_Filtered!A49)-1)</f>
        <v>18728048</v>
      </c>
      <c r="B49">
        <f>Alumn_Filtered!D49</f>
        <v>0</v>
      </c>
      <c r="C49">
        <f>Alumn_Filtered!E49</f>
        <v>0</v>
      </c>
      <c r="D49">
        <f>Alumn_Filtered!F49</f>
        <v>0</v>
      </c>
      <c r="E49" s="30">
        <f>Alumn_Filtered!G49</f>
        <v>6</v>
      </c>
      <c r="F49">
        <f>Alumn_Filtered!H49</f>
        <v>1</v>
      </c>
      <c r="G49" s="28">
        <f>Alumn_Filtered!I49</f>
        <v>0.16666666666666666</v>
      </c>
      <c r="H49">
        <f>Alumn_Filtered!J49</f>
        <v>5</v>
      </c>
      <c r="I49" s="28">
        <f>Alumn_Filtered!K49</f>
        <v>0.83333333333333337</v>
      </c>
      <c r="J49" s="28">
        <f>Alumn_Filtered!L49</f>
        <v>0.70000000000000007</v>
      </c>
      <c r="K49" s="28">
        <f>Alumn_Filtered!M49</f>
        <v>0.15</v>
      </c>
      <c r="L49" s="28">
        <f>Alumn_Filtered!N49</f>
        <v>0.33055555555555555</v>
      </c>
      <c r="M49">
        <f>Alumn_Filtered!O49</f>
        <v>5</v>
      </c>
      <c r="N49">
        <f>Alumn_Filtered!P49</f>
        <v>1</v>
      </c>
      <c r="O49">
        <f>Alumn_Filtered!Q49</f>
        <v>0</v>
      </c>
      <c r="P49">
        <f>Alumn_Filtered!R49</f>
        <v>0</v>
      </c>
      <c r="Q49">
        <f>Alumn_Filtered!S49</f>
        <v>4</v>
      </c>
      <c r="R49">
        <f>Alumn_Filtered!T49</f>
        <v>1</v>
      </c>
      <c r="S49" s="28">
        <f>Alumn_Filtered!U49</f>
        <v>0.25</v>
      </c>
      <c r="T49">
        <f>Alumn_Filtered!V49</f>
        <v>3</v>
      </c>
      <c r="U49" s="28">
        <f>Alumn_Filtered!W49</f>
        <v>0.75</v>
      </c>
      <c r="V49" s="28">
        <f>Alumn_Filtered!X49</f>
        <v>0.73333333333333339</v>
      </c>
      <c r="W49" s="28">
        <f>Alumn_Filtered!Y49</f>
        <v>8.3333333333333329E-2</v>
      </c>
      <c r="X49" s="28">
        <f>Alumn_Filtered!Z49</f>
        <v>0.35</v>
      </c>
      <c r="Y49" s="28">
        <f>Alumn_Filtered!AA49</f>
        <v>1.9444444444444431E-2</v>
      </c>
      <c r="Z49">
        <f ca="1">Alumn_Filtered!AB49</f>
        <v>23</v>
      </c>
      <c r="AA49">
        <f>Alumn_Filtered!AD49</f>
        <v>0</v>
      </c>
      <c r="AB49">
        <f>Alumn_Filtered!AF49</f>
        <v>1</v>
      </c>
      <c r="AC49">
        <f>IF(Alumn_Filtered!AG49=0,Metrics!$AG$14,Alumn_Filtered!AG49)</f>
        <v>406</v>
      </c>
      <c r="AD49" s="28">
        <f>Alumn_Filtered!AH49</f>
        <v>0.32090761750405189</v>
      </c>
      <c r="AE49">
        <f>IF(Alumn_Filtered!AI49=0,Metrics!AI$14,Alumn_Filtered!AI49)</f>
        <v>406</v>
      </c>
      <c r="AF49" s="28">
        <f>Alumn_Filtered!AJ49</f>
        <v>0.32090761750405189</v>
      </c>
      <c r="AG49">
        <f>IF(Alumn_Filtered!AK49=0,Metrics!AK$14,Alumn_Filtered!AK49)</f>
        <v>546</v>
      </c>
      <c r="AH49" s="28">
        <f>Alumn_Filtered!AL49</f>
        <v>0.54781199351701781</v>
      </c>
      <c r="AI49">
        <f>IF(Alumn_Filtered!AM49=0,Metrics!AM$14,Alumn_Filtered!AM49)</f>
        <v>509</v>
      </c>
      <c r="AJ49" s="28">
        <f>Alumn_Filtered!AN49</f>
        <v>0.4878444084278768</v>
      </c>
      <c r="AK49">
        <f>IF(Alumn_Filtered!AP49=0,Metrics!AP$14,Alumn_Filtered!AP49)</f>
        <v>9</v>
      </c>
      <c r="AL49">
        <f>IF(Alumn_Filtered!AR49=0,Metrics!AR$14,Alumn_Filtered!AR49)</f>
        <v>1</v>
      </c>
      <c r="AM49">
        <f>IF(Alumn_Filtered!AS49=0,Metrics!AS$14,Alumn_Filtered!AS49)</f>
        <v>4</v>
      </c>
      <c r="AN49">
        <f>Alumn_Filtered!B49</f>
        <v>0</v>
      </c>
    </row>
    <row r="50" spans="1:40" x14ac:dyDescent="0.25">
      <c r="A50" t="str">
        <f>LEFT(Alumn_Filtered!A50,LEN(Alumn_Filtered!A50)-1)</f>
        <v>18731695</v>
      </c>
      <c r="B50">
        <f>Alumn_Filtered!D50</f>
        <v>0</v>
      </c>
      <c r="C50">
        <f>Alumn_Filtered!E50</f>
        <v>0</v>
      </c>
      <c r="D50">
        <f>Alumn_Filtered!F50</f>
        <v>11</v>
      </c>
      <c r="E50" s="30">
        <f>Alumn_Filtered!G50</f>
        <v>7</v>
      </c>
      <c r="F50">
        <f>Alumn_Filtered!H50</f>
        <v>2</v>
      </c>
      <c r="G50" s="28">
        <f>Alumn_Filtered!I50</f>
        <v>0.2857142857142857</v>
      </c>
      <c r="H50">
        <f>Alumn_Filtered!J50</f>
        <v>5</v>
      </c>
      <c r="I50" s="28">
        <f>Alumn_Filtered!K50</f>
        <v>0.7142857142857143</v>
      </c>
      <c r="J50" s="28">
        <f>Alumn_Filtered!L50</f>
        <v>0.6</v>
      </c>
      <c r="K50" s="28">
        <f>Alumn_Filtered!M50</f>
        <v>8.3333333333333329E-2</v>
      </c>
      <c r="L50" s="28">
        <f>Alumn_Filtered!N50</f>
        <v>0.36904761904761901</v>
      </c>
      <c r="M50">
        <f>Alumn_Filtered!O50</f>
        <v>6</v>
      </c>
      <c r="N50">
        <f>Alumn_Filtered!P50</f>
        <v>1</v>
      </c>
      <c r="O50">
        <f>Alumn_Filtered!Q50</f>
        <v>2</v>
      </c>
      <c r="P50">
        <f>Alumn_Filtered!R50</f>
        <v>0</v>
      </c>
      <c r="Q50">
        <f>Alumn_Filtered!S50</f>
        <v>3</v>
      </c>
      <c r="R50">
        <f>Alumn_Filtered!T50</f>
        <v>3</v>
      </c>
      <c r="S50" s="28">
        <f>Alumn_Filtered!U50</f>
        <v>1</v>
      </c>
      <c r="T50">
        <f>Alumn_Filtered!V50</f>
        <v>0</v>
      </c>
      <c r="U50" s="28">
        <f>Alumn_Filtered!W50</f>
        <v>0</v>
      </c>
      <c r="V50" s="28">
        <f>Alumn_Filtered!X50</f>
        <v>0.8833333333333333</v>
      </c>
      <c r="W50" s="28">
        <f>Alumn_Filtered!Y50</f>
        <v>0.56666666666666676</v>
      </c>
      <c r="X50" s="28">
        <f>Alumn_Filtered!Z50</f>
        <v>0.67777777777777792</v>
      </c>
      <c r="Y50" s="28">
        <f>Alumn_Filtered!AA50</f>
        <v>0.30873015873015891</v>
      </c>
      <c r="Z50">
        <f ca="1">Alumn_Filtered!AB50</f>
        <v>23</v>
      </c>
      <c r="AA50">
        <f>Alumn_Filtered!AD50</f>
        <v>1</v>
      </c>
      <c r="AB50">
        <f>Alumn_Filtered!AF50</f>
        <v>0</v>
      </c>
      <c r="AC50">
        <f>IF(Alumn_Filtered!AG50=0,Metrics!$AG$14,Alumn_Filtered!AG50)</f>
        <v>519</v>
      </c>
      <c r="AD50" s="28">
        <f>Alumn_Filtered!AH50</f>
        <v>0</v>
      </c>
      <c r="AE50">
        <f>IF(Alumn_Filtered!AI50=0,Metrics!AI$14,Alumn_Filtered!AI50)</f>
        <v>523</v>
      </c>
      <c r="AF50" s="28">
        <f>Alumn_Filtered!AJ50</f>
        <v>0</v>
      </c>
      <c r="AG50">
        <f>IF(Alumn_Filtered!AK50=0,Metrics!AK$14,Alumn_Filtered!AK50)</f>
        <v>539</v>
      </c>
      <c r="AH50" s="28">
        <f>Alumn_Filtered!AL50</f>
        <v>0</v>
      </c>
      <c r="AI50">
        <f>IF(Alumn_Filtered!AM50=0,Metrics!AM$14,Alumn_Filtered!AM50)</f>
        <v>594</v>
      </c>
      <c r="AJ50" s="28">
        <f>Alumn_Filtered!AN50</f>
        <v>0</v>
      </c>
      <c r="AK50">
        <f>IF(Alumn_Filtered!AP50=0,Metrics!AP$14,Alumn_Filtered!AP50)</f>
        <v>13</v>
      </c>
      <c r="AL50">
        <f>IF(Alumn_Filtered!AR50=0,Metrics!AR$14,Alumn_Filtered!AR50)</f>
        <v>1</v>
      </c>
      <c r="AM50">
        <f>IF(Alumn_Filtered!AS50=0,Metrics!AS$14,Alumn_Filtered!AS50)</f>
        <v>0</v>
      </c>
      <c r="AN50">
        <f>Alumn_Filtered!B50</f>
        <v>1</v>
      </c>
    </row>
    <row r="51" spans="1:40" x14ac:dyDescent="0.25">
      <c r="A51" t="str">
        <f>LEFT(Alumn_Filtered!A51,LEN(Alumn_Filtered!A51)-1)</f>
        <v>18755134</v>
      </c>
      <c r="B51">
        <f>Alumn_Filtered!D51</f>
        <v>0</v>
      </c>
      <c r="C51">
        <f>Alumn_Filtered!E51</f>
        <v>0</v>
      </c>
      <c r="D51">
        <f>Alumn_Filtered!F51</f>
        <v>0</v>
      </c>
      <c r="E51" s="30">
        <f>Alumn_Filtered!G51</f>
        <v>6</v>
      </c>
      <c r="F51">
        <f>Alumn_Filtered!H51</f>
        <v>1</v>
      </c>
      <c r="G51" s="28">
        <f>Alumn_Filtered!I51</f>
        <v>0.16666666666666666</v>
      </c>
      <c r="H51">
        <f>Alumn_Filtered!J51</f>
        <v>5</v>
      </c>
      <c r="I51" s="28">
        <f>Alumn_Filtered!K51</f>
        <v>0.83333333333333337</v>
      </c>
      <c r="J51" s="28">
        <f>Alumn_Filtered!L51</f>
        <v>0.81666666666666676</v>
      </c>
      <c r="K51" s="28">
        <f>Alumn_Filtered!M51</f>
        <v>0.20000000000000004</v>
      </c>
      <c r="L51" s="28">
        <f>Alumn_Filtered!N51</f>
        <v>0.41944444444444445</v>
      </c>
      <c r="M51">
        <f>Alumn_Filtered!O51</f>
        <v>7</v>
      </c>
      <c r="N51">
        <f>Alumn_Filtered!P51</f>
        <v>0</v>
      </c>
      <c r="O51">
        <f>Alumn_Filtered!Q51</f>
        <v>2</v>
      </c>
      <c r="P51">
        <f>Alumn_Filtered!R51</f>
        <v>0</v>
      </c>
      <c r="Q51">
        <f>Alumn_Filtered!S51</f>
        <v>5</v>
      </c>
      <c r="R51">
        <f>Alumn_Filtered!T51</f>
        <v>2</v>
      </c>
      <c r="S51" s="28">
        <f>Alumn_Filtered!U51</f>
        <v>0.4</v>
      </c>
      <c r="T51">
        <f>Alumn_Filtered!V51</f>
        <v>3</v>
      </c>
      <c r="U51" s="28">
        <f>Alumn_Filtered!W51</f>
        <v>0.6</v>
      </c>
      <c r="V51" s="28">
        <f>Alumn_Filtered!X51</f>
        <v>0.83333333333333337</v>
      </c>
      <c r="W51" s="28">
        <f>Alumn_Filtered!Y51</f>
        <v>0.15</v>
      </c>
      <c r="X51" s="28">
        <f>Alumn_Filtered!Z51</f>
        <v>0.47666666666666668</v>
      </c>
      <c r="Y51" s="28">
        <f>Alumn_Filtered!AA51</f>
        <v>5.722222222222223E-2</v>
      </c>
      <c r="Z51">
        <f ca="1">Alumn_Filtered!AB51</f>
        <v>23</v>
      </c>
      <c r="AA51">
        <f>Alumn_Filtered!AD51</f>
        <v>1</v>
      </c>
      <c r="AB51">
        <f>Alumn_Filtered!AF51</f>
        <v>1</v>
      </c>
      <c r="AC51">
        <f>IF(Alumn_Filtered!AG51=0,Metrics!$AG$14,Alumn_Filtered!AG51)</f>
        <v>534</v>
      </c>
      <c r="AD51" s="28">
        <f>Alumn_Filtered!AH51</f>
        <v>0.52836304700162073</v>
      </c>
      <c r="AE51">
        <f>IF(Alumn_Filtered!AI51=0,Metrics!AI$14,Alumn_Filtered!AI51)</f>
        <v>534</v>
      </c>
      <c r="AF51" s="28">
        <f>Alumn_Filtered!AJ51</f>
        <v>0.52836304700162073</v>
      </c>
      <c r="AG51">
        <f>IF(Alumn_Filtered!AK51=0,Metrics!AK$14,Alumn_Filtered!AK51)</f>
        <v>505</v>
      </c>
      <c r="AH51" s="28">
        <f>Alumn_Filtered!AL51</f>
        <v>0.48136142625607781</v>
      </c>
      <c r="AI51">
        <f>IF(Alumn_Filtered!AM51=0,Metrics!AM$14,Alumn_Filtered!AM51)</f>
        <v>590</v>
      </c>
      <c r="AJ51" s="28">
        <f>Alumn_Filtered!AN51</f>
        <v>0.61912479740680715</v>
      </c>
      <c r="AK51">
        <f>IF(Alumn_Filtered!AP51=0,Metrics!AP$14,Alumn_Filtered!AP51)</f>
        <v>2</v>
      </c>
      <c r="AL51">
        <f>IF(Alumn_Filtered!AR51=0,Metrics!AR$14,Alumn_Filtered!AR51)</f>
        <v>1</v>
      </c>
      <c r="AM51">
        <f>IF(Alumn_Filtered!AS51=0,Metrics!AS$14,Alumn_Filtered!AS51)</f>
        <v>0</v>
      </c>
      <c r="AN51">
        <f>Alumn_Filtered!B51</f>
        <v>1</v>
      </c>
    </row>
    <row r="52" spans="1:40" x14ac:dyDescent="0.25">
      <c r="A52" t="str">
        <f>LEFT(Alumn_Filtered!A52,LEN(Alumn_Filtered!A52)-1)</f>
        <v>18769563</v>
      </c>
      <c r="B52">
        <f>Alumn_Filtered!D52</f>
        <v>0</v>
      </c>
      <c r="C52">
        <f>Alumn_Filtered!E52</f>
        <v>0</v>
      </c>
      <c r="D52">
        <f>Alumn_Filtered!F52</f>
        <v>0</v>
      </c>
      <c r="E52" s="30">
        <f>Alumn_Filtered!G52</f>
        <v>6</v>
      </c>
      <c r="F52">
        <f>Alumn_Filtered!H52</f>
        <v>4</v>
      </c>
      <c r="G52" s="28">
        <f>Alumn_Filtered!I52</f>
        <v>0.66666666666666663</v>
      </c>
      <c r="H52">
        <f>Alumn_Filtered!J52</f>
        <v>2</v>
      </c>
      <c r="I52" s="28">
        <f>Alumn_Filtered!K52</f>
        <v>0.33333333333333331</v>
      </c>
      <c r="J52" s="28">
        <f>Alumn_Filtered!L52</f>
        <v>0.91666666666666663</v>
      </c>
      <c r="K52" s="28">
        <f>Alumn_Filtered!M52</f>
        <v>0.45</v>
      </c>
      <c r="L52" s="28">
        <f>Alumn_Filtered!N52</f>
        <v>0.73055555555555562</v>
      </c>
      <c r="M52">
        <f>Alumn_Filtered!O52</f>
        <v>6</v>
      </c>
      <c r="N52">
        <f>Alumn_Filtered!P52</f>
        <v>0</v>
      </c>
      <c r="O52">
        <f>Alumn_Filtered!Q52</f>
        <v>0</v>
      </c>
      <c r="P52">
        <f>Alumn_Filtered!R52</f>
        <v>0</v>
      </c>
      <c r="Q52">
        <f>Alumn_Filtered!S52</f>
        <v>6</v>
      </c>
      <c r="R52">
        <f>Alumn_Filtered!T52</f>
        <v>6</v>
      </c>
      <c r="S52" s="28">
        <f>Alumn_Filtered!U52</f>
        <v>1</v>
      </c>
      <c r="T52">
        <f>Alumn_Filtered!V52</f>
        <v>0</v>
      </c>
      <c r="U52" s="28">
        <f>Alumn_Filtered!W52</f>
        <v>0</v>
      </c>
      <c r="V52" s="28">
        <f>Alumn_Filtered!X52</f>
        <v>0.98333333333333339</v>
      </c>
      <c r="W52" s="28">
        <f>Alumn_Filtered!Y52</f>
        <v>0.68333333333333324</v>
      </c>
      <c r="X52" s="28">
        <f>Alumn_Filtered!Z52</f>
        <v>0.82222222222222208</v>
      </c>
      <c r="Y52" s="28">
        <f>Alumn_Filtered!AA52</f>
        <v>9.1666666666666452E-2</v>
      </c>
      <c r="Z52">
        <f ca="1">Alumn_Filtered!AB52</f>
        <v>23</v>
      </c>
      <c r="AA52">
        <f>Alumn_Filtered!AD52</f>
        <v>1</v>
      </c>
      <c r="AB52">
        <f>Alumn_Filtered!AF52</f>
        <v>1</v>
      </c>
      <c r="AC52">
        <f>IF(Alumn_Filtered!AG52=0,Metrics!$AG$14,Alumn_Filtered!AG52)</f>
        <v>695</v>
      </c>
      <c r="AD52" s="28">
        <f>Alumn_Filtered!AH52</f>
        <v>0.78930307941653155</v>
      </c>
      <c r="AE52">
        <f>IF(Alumn_Filtered!AI52=0,Metrics!AI$14,Alumn_Filtered!AI52)</f>
        <v>837</v>
      </c>
      <c r="AF52" s="28">
        <f>Alumn_Filtered!AJ52</f>
        <v>1.0194489465153971</v>
      </c>
      <c r="AG52">
        <f>IF(Alumn_Filtered!AK52=0,Metrics!AK$14,Alumn_Filtered!AK52)</f>
        <v>625</v>
      </c>
      <c r="AH52" s="28">
        <f>Alumn_Filtered!AL52</f>
        <v>0.67585089141004862</v>
      </c>
      <c r="AI52">
        <f>IF(Alumn_Filtered!AM52=0,Metrics!AM$14,Alumn_Filtered!AM52)</f>
        <v>564</v>
      </c>
      <c r="AJ52" s="28">
        <f>Alumn_Filtered!AN52</f>
        <v>0.57698541329011344</v>
      </c>
      <c r="AK52">
        <f>IF(Alumn_Filtered!AP52=0,Metrics!AP$14,Alumn_Filtered!AP52)</f>
        <v>13</v>
      </c>
      <c r="AL52">
        <f>IF(Alumn_Filtered!AR52=0,Metrics!AR$14,Alumn_Filtered!AR52)</f>
        <v>1</v>
      </c>
      <c r="AM52">
        <f>IF(Alumn_Filtered!AS52=0,Metrics!AS$14,Alumn_Filtered!AS52)</f>
        <v>0</v>
      </c>
      <c r="AN52">
        <f>Alumn_Filtered!B52</f>
        <v>1</v>
      </c>
    </row>
    <row r="53" spans="1:40" x14ac:dyDescent="0.25">
      <c r="A53" t="str">
        <f>LEFT(Alumn_Filtered!A53,LEN(Alumn_Filtered!A53)-1)</f>
        <v>18781177</v>
      </c>
      <c r="B53">
        <f>Alumn_Filtered!D53</f>
        <v>0</v>
      </c>
      <c r="C53">
        <f>Alumn_Filtered!E53</f>
        <v>0</v>
      </c>
      <c r="D53">
        <f>Alumn_Filtered!F53</f>
        <v>0</v>
      </c>
      <c r="E53" s="30">
        <f>Alumn_Filtered!G53</f>
        <v>6</v>
      </c>
      <c r="F53">
        <f>Alumn_Filtered!H53</f>
        <v>2</v>
      </c>
      <c r="G53" s="28">
        <f>Alumn_Filtered!I53</f>
        <v>0.33333333333333331</v>
      </c>
      <c r="H53">
        <f>Alumn_Filtered!J53</f>
        <v>4</v>
      </c>
      <c r="I53" s="28">
        <f>Alumn_Filtered!K53</f>
        <v>0.66666666666666663</v>
      </c>
      <c r="J53" s="28">
        <f>Alumn_Filtered!L53</f>
        <v>0.9</v>
      </c>
      <c r="K53" s="28">
        <f>Alumn_Filtered!M53</f>
        <v>0.23333333333333331</v>
      </c>
      <c r="L53" s="28">
        <f>Alumn_Filtered!N53</f>
        <v>0.47500000000000003</v>
      </c>
      <c r="M53">
        <f>Alumn_Filtered!O53</f>
        <v>8</v>
      </c>
      <c r="N53">
        <f>Alumn_Filtered!P53</f>
        <v>2</v>
      </c>
      <c r="O53">
        <f>Alumn_Filtered!Q53</f>
        <v>4</v>
      </c>
      <c r="P53">
        <f>Alumn_Filtered!R53</f>
        <v>0</v>
      </c>
      <c r="Q53">
        <f>Alumn_Filtered!S53</f>
        <v>2</v>
      </c>
      <c r="R53">
        <f>Alumn_Filtered!T53</f>
        <v>0</v>
      </c>
      <c r="S53" s="28">
        <f>Alumn_Filtered!U53</f>
        <v>0</v>
      </c>
      <c r="T53">
        <f>Alumn_Filtered!V53</f>
        <v>2</v>
      </c>
      <c r="U53" s="28">
        <f>Alumn_Filtered!W53</f>
        <v>1</v>
      </c>
      <c r="V53" s="28">
        <f>Alumn_Filtered!X53</f>
        <v>0.20000000000000004</v>
      </c>
      <c r="W53" s="28">
        <f>Alumn_Filtered!Y53</f>
        <v>0.16666666666666666</v>
      </c>
      <c r="X53" s="28">
        <f>Alumn_Filtered!Z53</f>
        <v>0.18333333333333335</v>
      </c>
      <c r="Y53" s="28">
        <f>Alumn_Filtered!AA53</f>
        <v>-0.29166666666666669</v>
      </c>
      <c r="Z53">
        <f ca="1">Alumn_Filtered!AB53</f>
        <v>23</v>
      </c>
      <c r="AA53">
        <f>Alumn_Filtered!AD53</f>
        <v>1</v>
      </c>
      <c r="AB53">
        <f>Alumn_Filtered!AF53</f>
        <v>1</v>
      </c>
      <c r="AC53">
        <f>IF(Alumn_Filtered!AG53=0,Metrics!$AG$14,Alumn_Filtered!AG53)</f>
        <v>629</v>
      </c>
      <c r="AD53" s="28">
        <f>Alumn_Filtered!AH53</f>
        <v>0.68233387358184761</v>
      </c>
      <c r="AE53">
        <f>IF(Alumn_Filtered!AI53=0,Metrics!AI$14,Alumn_Filtered!AI53)</f>
        <v>729</v>
      </c>
      <c r="AF53" s="28">
        <f>Alumn_Filtered!AJ53</f>
        <v>0.84440842787682335</v>
      </c>
      <c r="AG53">
        <f>IF(Alumn_Filtered!AK53=0,Metrics!AK$14,Alumn_Filtered!AK53)</f>
        <v>471</v>
      </c>
      <c r="AH53" s="28">
        <f>Alumn_Filtered!AL53</f>
        <v>0.42625607779578606</v>
      </c>
      <c r="AI53">
        <f>IF(Alumn_Filtered!AM53=0,Metrics!AM$14,Alumn_Filtered!AM53)</f>
        <v>570</v>
      </c>
      <c r="AJ53" s="28">
        <f>Alumn_Filtered!AN53</f>
        <v>0.58670988654781198</v>
      </c>
      <c r="AK53">
        <f>IF(Alumn_Filtered!AP53=0,Metrics!AP$14,Alumn_Filtered!AP53)</f>
        <v>13</v>
      </c>
      <c r="AL53">
        <f>IF(Alumn_Filtered!AR53=0,Metrics!AR$14,Alumn_Filtered!AR53)</f>
        <v>1</v>
      </c>
      <c r="AM53">
        <f>IF(Alumn_Filtered!AS53=0,Metrics!AS$14,Alumn_Filtered!AS53)</f>
        <v>0</v>
      </c>
      <c r="AN53">
        <f>Alumn_Filtered!B53</f>
        <v>0</v>
      </c>
    </row>
    <row r="54" spans="1:40" x14ac:dyDescent="0.25">
      <c r="A54" t="str">
        <f>LEFT(Alumn_Filtered!A54,LEN(Alumn_Filtered!A54)-1)</f>
        <v>18785769</v>
      </c>
      <c r="B54">
        <f>Alumn_Filtered!D54</f>
        <v>0</v>
      </c>
      <c r="C54">
        <f>Alumn_Filtered!E54</f>
        <v>0</v>
      </c>
      <c r="D54">
        <f>Alumn_Filtered!F54</f>
        <v>0</v>
      </c>
      <c r="E54" s="30">
        <f>Alumn_Filtered!G54</f>
        <v>6</v>
      </c>
      <c r="F54">
        <f>Alumn_Filtered!H54</f>
        <v>4</v>
      </c>
      <c r="G54" s="28">
        <f>Alumn_Filtered!I54</f>
        <v>0.66666666666666663</v>
      </c>
      <c r="H54">
        <f>Alumn_Filtered!J54</f>
        <v>2</v>
      </c>
      <c r="I54" s="28">
        <f>Alumn_Filtered!K54</f>
        <v>0.33333333333333331</v>
      </c>
      <c r="J54" s="28">
        <f>Alumn_Filtered!L54</f>
        <v>0.85</v>
      </c>
      <c r="K54" s="28">
        <f>Alumn_Filtered!M54</f>
        <v>0.3833333333333333</v>
      </c>
      <c r="L54" s="28">
        <f>Alumn_Filtered!N54</f>
        <v>0.56388888888888888</v>
      </c>
      <c r="M54">
        <f>Alumn_Filtered!O54</f>
        <v>8</v>
      </c>
      <c r="N54">
        <f>Alumn_Filtered!P54</f>
        <v>1</v>
      </c>
      <c r="O54">
        <f>Alumn_Filtered!Q54</f>
        <v>0</v>
      </c>
      <c r="P54">
        <f>Alumn_Filtered!R54</f>
        <v>0</v>
      </c>
      <c r="Q54">
        <f>Alumn_Filtered!S54</f>
        <v>7</v>
      </c>
      <c r="R54">
        <f>Alumn_Filtered!T54</f>
        <v>6</v>
      </c>
      <c r="S54" s="28">
        <f>Alumn_Filtered!U54</f>
        <v>0.8571428571428571</v>
      </c>
      <c r="T54">
        <f>Alumn_Filtered!V54</f>
        <v>1</v>
      </c>
      <c r="U54" s="28">
        <f>Alumn_Filtered!W54</f>
        <v>0.14285714285714285</v>
      </c>
      <c r="V54" s="28">
        <f>Alumn_Filtered!X54</f>
        <v>0.95000000000000007</v>
      </c>
      <c r="W54" s="28">
        <f>Alumn_Filtered!Y54</f>
        <v>0.46666666666666662</v>
      </c>
      <c r="X54" s="28">
        <f>Alumn_Filtered!Z54</f>
        <v>0.7047619047619047</v>
      </c>
      <c r="Y54" s="28">
        <f>Alumn_Filtered!AA54</f>
        <v>0.14087301587301582</v>
      </c>
      <c r="Z54">
        <f ca="1">Alumn_Filtered!AB54</f>
        <v>23</v>
      </c>
      <c r="AA54">
        <f>Alumn_Filtered!AD54</f>
        <v>1</v>
      </c>
      <c r="AB54">
        <f>Alumn_Filtered!AF54</f>
        <v>1</v>
      </c>
      <c r="AC54">
        <f>IF(Alumn_Filtered!AG54=0,Metrics!$AG$14,Alumn_Filtered!AG54)</f>
        <v>585</v>
      </c>
      <c r="AD54" s="28">
        <f>Alumn_Filtered!AH54</f>
        <v>0.61102106969205838</v>
      </c>
      <c r="AE54">
        <f>IF(Alumn_Filtered!AI54=0,Metrics!AI$14,Alumn_Filtered!AI54)</f>
        <v>606</v>
      </c>
      <c r="AF54" s="28">
        <f>Alumn_Filtered!AJ54</f>
        <v>0.64505672609400322</v>
      </c>
      <c r="AG54">
        <f>IF(Alumn_Filtered!AK54=0,Metrics!AK$14,Alumn_Filtered!AK54)</f>
        <v>607</v>
      </c>
      <c r="AH54" s="28">
        <f>Alumn_Filtered!AL54</f>
        <v>0.64667747163695299</v>
      </c>
      <c r="AI54">
        <f>IF(Alumn_Filtered!AM54=0,Metrics!AM$14,Alumn_Filtered!AM54)</f>
        <v>617</v>
      </c>
      <c r="AJ54" s="28">
        <f>Alumn_Filtered!AN54</f>
        <v>0.66288492706645052</v>
      </c>
      <c r="AK54">
        <f>IF(Alumn_Filtered!AP54=0,Metrics!AP$14,Alumn_Filtered!AP54)</f>
        <v>6</v>
      </c>
      <c r="AL54">
        <f>IF(Alumn_Filtered!AR54=0,Metrics!AR$14,Alumn_Filtered!AR54)</f>
        <v>1</v>
      </c>
      <c r="AM54">
        <f>IF(Alumn_Filtered!AS54=0,Metrics!AS$14,Alumn_Filtered!AS54)</f>
        <v>5</v>
      </c>
      <c r="AN54">
        <f>Alumn_Filtered!B54</f>
        <v>1</v>
      </c>
    </row>
    <row r="55" spans="1:40" x14ac:dyDescent="0.25">
      <c r="A55" t="str">
        <f>LEFT(Alumn_Filtered!A55,LEN(Alumn_Filtered!A55)-1)</f>
        <v>18799210</v>
      </c>
      <c r="B55">
        <f>Alumn_Filtered!D55</f>
        <v>0</v>
      </c>
      <c r="C55">
        <f>Alumn_Filtered!E55</f>
        <v>0</v>
      </c>
      <c r="D55">
        <f>Alumn_Filtered!F55</f>
        <v>0</v>
      </c>
      <c r="E55" s="30">
        <f>Alumn_Filtered!G55</f>
        <v>6</v>
      </c>
      <c r="F55">
        <f>Alumn_Filtered!H55</f>
        <v>4</v>
      </c>
      <c r="G55" s="28">
        <f>Alumn_Filtered!I55</f>
        <v>0.66666666666666663</v>
      </c>
      <c r="H55">
        <f>Alumn_Filtered!J55</f>
        <v>2</v>
      </c>
      <c r="I55" s="28">
        <f>Alumn_Filtered!K55</f>
        <v>0.33333333333333331</v>
      </c>
      <c r="J55" s="28">
        <f>Alumn_Filtered!L55</f>
        <v>0.9</v>
      </c>
      <c r="K55" s="28">
        <f>Alumn_Filtered!M55</f>
        <v>0.15</v>
      </c>
      <c r="L55" s="28">
        <f>Alumn_Filtered!N55</f>
        <v>0.53888888888888886</v>
      </c>
      <c r="M55">
        <f>Alumn_Filtered!O55</f>
        <v>11</v>
      </c>
      <c r="N55">
        <f>Alumn_Filtered!P55</f>
        <v>4</v>
      </c>
      <c r="O55">
        <f>Alumn_Filtered!Q55</f>
        <v>7</v>
      </c>
      <c r="P55">
        <f>Alumn_Filtered!R55</f>
        <v>0</v>
      </c>
      <c r="Q55">
        <f>Alumn_Filtered!S55</f>
        <v>0</v>
      </c>
      <c r="R55">
        <f>Alumn_Filtered!T55</f>
        <v>0</v>
      </c>
      <c r="S55" s="28">
        <f>Alumn_Filtered!U55</f>
        <v>0</v>
      </c>
      <c r="T55">
        <f>Alumn_Filtered!V55</f>
        <v>0</v>
      </c>
      <c r="U55" s="28">
        <f>Alumn_Filtered!W55</f>
        <v>0</v>
      </c>
      <c r="V55" s="28">
        <f>Alumn_Filtered!X55</f>
        <v>0</v>
      </c>
      <c r="W55" s="28">
        <f>Alumn_Filtered!Y55</f>
        <v>0</v>
      </c>
      <c r="X55" s="28">
        <f>Alumn_Filtered!Z55</f>
        <v>0</v>
      </c>
      <c r="Y55" s="28">
        <f>Alumn_Filtered!AA55</f>
        <v>-0.53888888888888886</v>
      </c>
      <c r="Z55">
        <f ca="1">Alumn_Filtered!AB55</f>
        <v>23</v>
      </c>
      <c r="AA55">
        <f>Alumn_Filtered!AD55</f>
        <v>1</v>
      </c>
      <c r="AB55">
        <f>Alumn_Filtered!AF55</f>
        <v>0</v>
      </c>
      <c r="AC55">
        <f>IF(Alumn_Filtered!AG55=0,Metrics!$AG$14,Alumn_Filtered!AG55)</f>
        <v>620</v>
      </c>
      <c r="AD55" s="28">
        <f>Alumn_Filtered!AH55</f>
        <v>0.66774716369529985</v>
      </c>
      <c r="AE55">
        <f>IF(Alumn_Filtered!AI55=0,Metrics!AI$14,Alumn_Filtered!AI55)</f>
        <v>633</v>
      </c>
      <c r="AF55" s="28">
        <f>Alumn_Filtered!AJ55</f>
        <v>0.68881685575364671</v>
      </c>
      <c r="AG55">
        <f>IF(Alumn_Filtered!AK55=0,Metrics!AK$14,Alumn_Filtered!AK55)</f>
        <v>548</v>
      </c>
      <c r="AH55" s="28">
        <f>Alumn_Filtered!AL55</f>
        <v>0.55105348460291737</v>
      </c>
      <c r="AI55">
        <f>IF(Alumn_Filtered!AM55=0,Metrics!AM$14,Alumn_Filtered!AM55)</f>
        <v>609</v>
      </c>
      <c r="AJ55" s="28">
        <f>Alumn_Filtered!AN55</f>
        <v>0.64991896272285254</v>
      </c>
      <c r="AK55">
        <f>IF(Alumn_Filtered!AP55=0,Metrics!AP$14,Alumn_Filtered!AP55)</f>
        <v>6</v>
      </c>
      <c r="AL55">
        <f>IF(Alumn_Filtered!AR55=0,Metrics!AR$14,Alumn_Filtered!AR55)</f>
        <v>1</v>
      </c>
      <c r="AM55">
        <f>IF(Alumn_Filtered!AS55=0,Metrics!AS$14,Alumn_Filtered!AS55)</f>
        <v>0</v>
      </c>
      <c r="AN55">
        <f>Alumn_Filtered!B55</f>
        <v>1</v>
      </c>
    </row>
    <row r="56" spans="1:40" x14ac:dyDescent="0.25">
      <c r="A56" t="str">
        <f>LEFT(Alumn_Filtered!A56,LEN(Alumn_Filtered!A56)-1)</f>
        <v>18830395</v>
      </c>
      <c r="B56">
        <f>Alumn_Filtered!D56</f>
        <v>0</v>
      </c>
      <c r="C56">
        <f>Alumn_Filtered!E56</f>
        <v>2</v>
      </c>
      <c r="D56">
        <f>Alumn_Filtered!F56</f>
        <v>0</v>
      </c>
      <c r="E56" s="30">
        <f>Alumn_Filtered!G56</f>
        <v>4</v>
      </c>
      <c r="F56">
        <f>Alumn_Filtered!H56</f>
        <v>4</v>
      </c>
      <c r="G56" s="28">
        <f>Alumn_Filtered!I56</f>
        <v>1</v>
      </c>
      <c r="H56">
        <f>Alumn_Filtered!J56</f>
        <v>0</v>
      </c>
      <c r="I56" s="28">
        <f>Alumn_Filtered!K56</f>
        <v>0</v>
      </c>
      <c r="J56" s="28">
        <f>Alumn_Filtered!L56</f>
        <v>0.71666666666666667</v>
      </c>
      <c r="K56" s="28">
        <f>Alumn_Filtered!M56</f>
        <v>0.6166666666666667</v>
      </c>
      <c r="L56" s="28">
        <f>Alumn_Filtered!N56</f>
        <v>0.66250000000000009</v>
      </c>
      <c r="M56">
        <f>Alumn_Filtered!O56</f>
        <v>6</v>
      </c>
      <c r="N56">
        <f>Alumn_Filtered!P56</f>
        <v>0</v>
      </c>
      <c r="O56">
        <f>Alumn_Filtered!Q56</f>
        <v>0</v>
      </c>
      <c r="P56">
        <f>Alumn_Filtered!R56</f>
        <v>0</v>
      </c>
      <c r="Q56">
        <f>Alumn_Filtered!S56</f>
        <v>6</v>
      </c>
      <c r="R56">
        <f>Alumn_Filtered!T56</f>
        <v>5</v>
      </c>
      <c r="S56" s="28">
        <f>Alumn_Filtered!U56</f>
        <v>0.83333333333333337</v>
      </c>
      <c r="T56">
        <f>Alumn_Filtered!V56</f>
        <v>1</v>
      </c>
      <c r="U56" s="28">
        <f>Alumn_Filtered!W56</f>
        <v>0.16666666666666666</v>
      </c>
      <c r="V56" s="28">
        <f>Alumn_Filtered!X56</f>
        <v>0.9</v>
      </c>
      <c r="W56" s="28">
        <f>Alumn_Filtered!Y56</f>
        <v>0.16666666666666666</v>
      </c>
      <c r="X56" s="28">
        <f>Alumn_Filtered!Z56</f>
        <v>0.59722222222222221</v>
      </c>
      <c r="Y56" s="28">
        <f>Alumn_Filtered!AA56</f>
        <v>-6.5277777777777879E-2</v>
      </c>
      <c r="Z56">
        <f ca="1">Alumn_Filtered!AB56</f>
        <v>23</v>
      </c>
      <c r="AA56">
        <f>Alumn_Filtered!AD56</f>
        <v>1</v>
      </c>
      <c r="AB56">
        <f>Alumn_Filtered!AF56</f>
        <v>1</v>
      </c>
      <c r="AC56">
        <f>IF(Alumn_Filtered!AG56=0,Metrics!$AG$14,Alumn_Filtered!AG56)</f>
        <v>519</v>
      </c>
      <c r="AD56" s="28">
        <f>Alumn_Filtered!AH56</f>
        <v>0.50405186385737444</v>
      </c>
      <c r="AE56">
        <f>IF(Alumn_Filtered!AI56=0,Metrics!AI$14,Alumn_Filtered!AI56)</f>
        <v>519</v>
      </c>
      <c r="AF56" s="28">
        <f>Alumn_Filtered!AJ56</f>
        <v>0.50405186385737444</v>
      </c>
      <c r="AG56">
        <f>IF(Alumn_Filtered!AK56=0,Metrics!AK$14,Alumn_Filtered!AK56)</f>
        <v>574</v>
      </c>
      <c r="AH56" s="28">
        <f>Alumn_Filtered!AL56</f>
        <v>0.59319286871961097</v>
      </c>
      <c r="AI56">
        <f>IF(Alumn_Filtered!AM56=0,Metrics!AM$14,Alumn_Filtered!AM56)</f>
        <v>719</v>
      </c>
      <c r="AJ56" s="28">
        <f>Alumn_Filtered!AN56</f>
        <v>0.82820097244732582</v>
      </c>
      <c r="AK56">
        <f>IF(Alumn_Filtered!AP56=0,Metrics!AP$14,Alumn_Filtered!AP56)</f>
        <v>13</v>
      </c>
      <c r="AL56">
        <f>IF(Alumn_Filtered!AR56=0,Metrics!AR$14,Alumn_Filtered!AR56)</f>
        <v>4</v>
      </c>
      <c r="AM56">
        <f>IF(Alumn_Filtered!AS56=0,Metrics!AS$14,Alumn_Filtered!AS56)</f>
        <v>5</v>
      </c>
      <c r="AN56">
        <f>Alumn_Filtered!B56</f>
        <v>1</v>
      </c>
    </row>
    <row r="57" spans="1:40" x14ac:dyDescent="0.25">
      <c r="A57" t="str">
        <f>LEFT(Alumn_Filtered!A57,LEN(Alumn_Filtered!A57)-1)</f>
        <v>18839221</v>
      </c>
      <c r="B57">
        <f>Alumn_Filtered!D57</f>
        <v>0</v>
      </c>
      <c r="C57">
        <f>Alumn_Filtered!E57</f>
        <v>6</v>
      </c>
      <c r="D57">
        <f>Alumn_Filtered!F57</f>
        <v>0</v>
      </c>
      <c r="E57" s="30">
        <f>Alumn_Filtered!G57</f>
        <v>0</v>
      </c>
      <c r="F57">
        <f>Alumn_Filtered!H57</f>
        <v>0</v>
      </c>
      <c r="G57" s="28">
        <f>Alumn_Filtered!I57</f>
        <v>0</v>
      </c>
      <c r="H57">
        <f>Alumn_Filtered!J57</f>
        <v>0</v>
      </c>
      <c r="I57" s="28">
        <f>Alumn_Filtered!K57</f>
        <v>0</v>
      </c>
      <c r="J57" s="28">
        <f>Alumn_Filtered!L57</f>
        <v>0</v>
      </c>
      <c r="K57" s="28">
        <f>Alumn_Filtered!M57</f>
        <v>0</v>
      </c>
      <c r="L57" s="28">
        <f>Alumn_Filtered!N57</f>
        <v>0</v>
      </c>
      <c r="M57">
        <f>Alumn_Filtered!O57</f>
        <v>10</v>
      </c>
      <c r="N57">
        <f>Alumn_Filtered!P57</f>
        <v>0</v>
      </c>
      <c r="O57">
        <f>Alumn_Filtered!Q57</f>
        <v>5</v>
      </c>
      <c r="P57">
        <f>Alumn_Filtered!R57</f>
        <v>4</v>
      </c>
      <c r="Q57">
        <f>Alumn_Filtered!S57</f>
        <v>1</v>
      </c>
      <c r="R57">
        <f>Alumn_Filtered!T57</f>
        <v>1</v>
      </c>
      <c r="S57" s="28">
        <f>Alumn_Filtered!U57</f>
        <v>1</v>
      </c>
      <c r="T57">
        <f>Alumn_Filtered!V57</f>
        <v>0</v>
      </c>
      <c r="U57" s="28">
        <f>Alumn_Filtered!W57</f>
        <v>0</v>
      </c>
      <c r="V57" s="28">
        <f>Alumn_Filtered!X57</f>
        <v>0.8666666666666667</v>
      </c>
      <c r="W57" s="28">
        <f>Alumn_Filtered!Y57</f>
        <v>0.8666666666666667</v>
      </c>
      <c r="X57" s="28">
        <f>Alumn_Filtered!Z57</f>
        <v>0.8666666666666667</v>
      </c>
      <c r="Y57" s="28">
        <f>Alumn_Filtered!AA57</f>
        <v>0.8666666666666667</v>
      </c>
      <c r="Z57">
        <f ca="1">Alumn_Filtered!AB57</f>
        <v>23</v>
      </c>
      <c r="AA57">
        <f>Alumn_Filtered!AD57</f>
        <v>1</v>
      </c>
      <c r="AB57">
        <f>Alumn_Filtered!AF57</f>
        <v>1</v>
      </c>
      <c r="AC57">
        <f>IF(Alumn_Filtered!AG57=0,Metrics!$AG$14,Alumn_Filtered!AG57)</f>
        <v>455</v>
      </c>
      <c r="AD57" s="28">
        <f>Alumn_Filtered!AH57</f>
        <v>0.40032414910858993</v>
      </c>
      <c r="AE57">
        <f>IF(Alumn_Filtered!AI57=0,Metrics!AI$14,Alumn_Filtered!AI57)</f>
        <v>455</v>
      </c>
      <c r="AF57" s="28">
        <f>Alumn_Filtered!AJ57</f>
        <v>0.40032414910858993</v>
      </c>
      <c r="AG57">
        <f>IF(Alumn_Filtered!AK57=0,Metrics!AK$14,Alumn_Filtered!AK57)</f>
        <v>615</v>
      </c>
      <c r="AH57" s="28">
        <f>Alumn_Filtered!AL57</f>
        <v>0.65964343598055108</v>
      </c>
      <c r="AI57">
        <f>IF(Alumn_Filtered!AM57=0,Metrics!AM$14,Alumn_Filtered!AM57)</f>
        <v>597</v>
      </c>
      <c r="AJ57" s="28">
        <f>Alumn_Filtered!AN57</f>
        <v>0.63047001620745546</v>
      </c>
      <c r="AK57">
        <f>IF(Alumn_Filtered!AP57=0,Metrics!AP$14,Alumn_Filtered!AP57)</f>
        <v>13</v>
      </c>
      <c r="AL57">
        <f>IF(Alumn_Filtered!AR57=0,Metrics!AR$14,Alumn_Filtered!AR57)</f>
        <v>1</v>
      </c>
      <c r="AM57">
        <f>IF(Alumn_Filtered!AS57=0,Metrics!AS$14,Alumn_Filtered!AS57)</f>
        <v>5</v>
      </c>
      <c r="AN57">
        <f>Alumn_Filtered!B57</f>
        <v>1</v>
      </c>
    </row>
    <row r="58" spans="1:40" x14ac:dyDescent="0.25">
      <c r="A58" t="str">
        <f>LEFT(Alumn_Filtered!A58,LEN(Alumn_Filtered!A58)-1)</f>
        <v>18839946</v>
      </c>
      <c r="B58">
        <f>Alumn_Filtered!D58</f>
        <v>0</v>
      </c>
      <c r="C58">
        <f>Alumn_Filtered!E58</f>
        <v>6</v>
      </c>
      <c r="D58">
        <f>Alumn_Filtered!F58</f>
        <v>0</v>
      </c>
      <c r="E58" s="30">
        <f>Alumn_Filtered!G58</f>
        <v>0</v>
      </c>
      <c r="F58">
        <f>Alumn_Filtered!H58</f>
        <v>0</v>
      </c>
      <c r="G58" s="28">
        <f>Alumn_Filtered!I58</f>
        <v>0</v>
      </c>
      <c r="H58">
        <f>Alumn_Filtered!J58</f>
        <v>0</v>
      </c>
      <c r="I58" s="28">
        <f>Alumn_Filtered!K58</f>
        <v>0</v>
      </c>
      <c r="J58" s="28">
        <f>Alumn_Filtered!L58</f>
        <v>0</v>
      </c>
      <c r="K58" s="28">
        <f>Alumn_Filtered!M58</f>
        <v>0</v>
      </c>
      <c r="L58" s="28">
        <f>Alumn_Filtered!N58</f>
        <v>0</v>
      </c>
      <c r="M58">
        <f>Alumn_Filtered!O58</f>
        <v>6</v>
      </c>
      <c r="N58">
        <f>Alumn_Filtered!P58</f>
        <v>0</v>
      </c>
      <c r="O58">
        <f>Alumn_Filtered!Q58</f>
        <v>6</v>
      </c>
      <c r="P58">
        <f>Alumn_Filtered!R58</f>
        <v>0</v>
      </c>
      <c r="Q58">
        <f>Alumn_Filtered!S58</f>
        <v>0</v>
      </c>
      <c r="R58">
        <f>Alumn_Filtered!T58</f>
        <v>0</v>
      </c>
      <c r="S58" s="28">
        <f>Alumn_Filtered!U58</f>
        <v>0</v>
      </c>
      <c r="T58">
        <f>Alumn_Filtered!V58</f>
        <v>0</v>
      </c>
      <c r="U58" s="28">
        <f>Alumn_Filtered!W58</f>
        <v>0</v>
      </c>
      <c r="V58" s="28">
        <f>Alumn_Filtered!X58</f>
        <v>0</v>
      </c>
      <c r="W58" s="28">
        <f>Alumn_Filtered!Y58</f>
        <v>0</v>
      </c>
      <c r="X58" s="28">
        <f>Alumn_Filtered!Z58</f>
        <v>0</v>
      </c>
      <c r="Y58" s="28">
        <f>Alumn_Filtered!AA58</f>
        <v>0</v>
      </c>
      <c r="Z58">
        <f ca="1">Alumn_Filtered!AB58</f>
        <v>23</v>
      </c>
      <c r="AA58">
        <f>Alumn_Filtered!AD58</f>
        <v>1</v>
      </c>
      <c r="AB58">
        <f>Alumn_Filtered!AF58</f>
        <v>1</v>
      </c>
      <c r="AC58">
        <f>IF(Alumn_Filtered!AG58=0,Metrics!$AG$14,Alumn_Filtered!AG58)</f>
        <v>498</v>
      </c>
      <c r="AD58" s="28">
        <f>Alumn_Filtered!AH58</f>
        <v>0.47001620745542949</v>
      </c>
      <c r="AE58">
        <f>IF(Alumn_Filtered!AI58=0,Metrics!AI$14,Alumn_Filtered!AI58)</f>
        <v>511</v>
      </c>
      <c r="AF58" s="28">
        <f>Alumn_Filtered!AJ58</f>
        <v>0.49108589951377635</v>
      </c>
      <c r="AG58">
        <f>IF(Alumn_Filtered!AK58=0,Metrics!AK$14,Alumn_Filtered!AK58)</f>
        <v>492</v>
      </c>
      <c r="AH58" s="28">
        <f>Alumn_Filtered!AL58</f>
        <v>0.46029173419773095</v>
      </c>
      <c r="AI58">
        <f>IF(Alumn_Filtered!AM58=0,Metrics!AM$14,Alumn_Filtered!AM58)</f>
        <v>565</v>
      </c>
      <c r="AJ58" s="28">
        <f>Alumn_Filtered!AN58</f>
        <v>0.57860615883306321</v>
      </c>
      <c r="AK58">
        <f>IF(Alumn_Filtered!AP58=0,Metrics!AP$14,Alumn_Filtered!AP58)</f>
        <v>13</v>
      </c>
      <c r="AL58">
        <f>IF(Alumn_Filtered!AR58=0,Metrics!AR$14,Alumn_Filtered!AR58)</f>
        <v>1</v>
      </c>
      <c r="AM58">
        <f>IF(Alumn_Filtered!AS58=0,Metrics!AS$14,Alumn_Filtered!AS58)</f>
        <v>0</v>
      </c>
      <c r="AN58">
        <f>Alumn_Filtered!B58</f>
        <v>0</v>
      </c>
    </row>
    <row r="59" spans="1:40" x14ac:dyDescent="0.25">
      <c r="A59" t="str">
        <f>LEFT(Alumn_Filtered!A59,LEN(Alumn_Filtered!A59)-1)</f>
        <v>18840129</v>
      </c>
      <c r="B59">
        <f>Alumn_Filtered!D59</f>
        <v>6</v>
      </c>
      <c r="C59">
        <f>Alumn_Filtered!E59</f>
        <v>0</v>
      </c>
      <c r="D59">
        <f>Alumn_Filtered!F59</f>
        <v>11</v>
      </c>
      <c r="E59" s="30">
        <f>Alumn_Filtered!G59</f>
        <v>6</v>
      </c>
      <c r="F59">
        <f>Alumn_Filtered!H59</f>
        <v>6</v>
      </c>
      <c r="G59" s="28">
        <f>Alumn_Filtered!I59</f>
        <v>1</v>
      </c>
      <c r="H59">
        <f>Alumn_Filtered!J59</f>
        <v>0</v>
      </c>
      <c r="I59" s="28">
        <f>Alumn_Filtered!K59</f>
        <v>0</v>
      </c>
      <c r="J59" s="28">
        <f>Alumn_Filtered!L59</f>
        <v>0.95000000000000007</v>
      </c>
      <c r="K59" s="28">
        <f>Alumn_Filtered!M59</f>
        <v>0.70000000000000007</v>
      </c>
      <c r="L59" s="28">
        <f>Alumn_Filtered!N59</f>
        <v>0.8305555555555556</v>
      </c>
      <c r="M59">
        <f>Alumn_Filtered!O59</f>
        <v>7</v>
      </c>
      <c r="N59">
        <f>Alumn_Filtered!P59</f>
        <v>0</v>
      </c>
      <c r="O59">
        <f>Alumn_Filtered!Q59</f>
        <v>0</v>
      </c>
      <c r="P59">
        <f>Alumn_Filtered!R59</f>
        <v>0</v>
      </c>
      <c r="Q59">
        <f>Alumn_Filtered!S59</f>
        <v>7</v>
      </c>
      <c r="R59">
        <f>Alumn_Filtered!T59</f>
        <v>7</v>
      </c>
      <c r="S59" s="28">
        <f>Alumn_Filtered!U59</f>
        <v>1</v>
      </c>
      <c r="T59">
        <f>Alumn_Filtered!V59</f>
        <v>0</v>
      </c>
      <c r="U59" s="28">
        <f>Alumn_Filtered!W59</f>
        <v>0</v>
      </c>
      <c r="V59" s="28">
        <f>Alumn_Filtered!X59</f>
        <v>1</v>
      </c>
      <c r="W59" s="28">
        <f>Alumn_Filtered!Y59</f>
        <v>0.81666666666666676</v>
      </c>
      <c r="X59" s="28">
        <f>Alumn_Filtered!Z59</f>
        <v>0.911904761904762</v>
      </c>
      <c r="Y59" s="28">
        <f>Alumn_Filtered!AA59</f>
        <v>8.1349206349206393E-2</v>
      </c>
      <c r="Z59">
        <f ca="1">Alumn_Filtered!AB59</f>
        <v>23</v>
      </c>
      <c r="AA59">
        <f>Alumn_Filtered!AD59</f>
        <v>0</v>
      </c>
      <c r="AB59">
        <f>Alumn_Filtered!AF59</f>
        <v>1</v>
      </c>
      <c r="AC59">
        <f>IF(Alumn_Filtered!AG59=0,Metrics!$AG$14,Alumn_Filtered!AG59)</f>
        <v>599</v>
      </c>
      <c r="AD59" s="28">
        <f>Alumn_Filtered!AH59</f>
        <v>0.6337115072933549</v>
      </c>
      <c r="AE59">
        <f>IF(Alumn_Filtered!AI59=0,Metrics!AI$14,Alumn_Filtered!AI59)</f>
        <v>603</v>
      </c>
      <c r="AF59" s="28">
        <f>Alumn_Filtered!AJ59</f>
        <v>0.640194489465154</v>
      </c>
      <c r="AG59">
        <f>IF(Alumn_Filtered!AK59=0,Metrics!AK$14,Alumn_Filtered!AK59)</f>
        <v>706</v>
      </c>
      <c r="AH59" s="28">
        <f>Alumn_Filtered!AL59</f>
        <v>0.80713128038897897</v>
      </c>
      <c r="AI59">
        <f>IF(Alumn_Filtered!AM59=0,Metrics!AM$14,Alumn_Filtered!AM59)</f>
        <v>735</v>
      </c>
      <c r="AJ59" s="28">
        <f>Alumn_Filtered!AN59</f>
        <v>0.85413290113452189</v>
      </c>
      <c r="AK59">
        <f>IF(Alumn_Filtered!AP59=0,Metrics!AP$14,Alumn_Filtered!AP59)</f>
        <v>9</v>
      </c>
      <c r="AL59">
        <f>IF(Alumn_Filtered!AR59=0,Metrics!AR$14,Alumn_Filtered!AR59)</f>
        <v>1</v>
      </c>
      <c r="AM59">
        <f>IF(Alumn_Filtered!AS59=0,Metrics!AS$14,Alumn_Filtered!AS59)</f>
        <v>5</v>
      </c>
      <c r="AN59">
        <f>Alumn_Filtered!B59</f>
        <v>1</v>
      </c>
    </row>
    <row r="60" spans="1:40" x14ac:dyDescent="0.25">
      <c r="A60" t="str">
        <f>LEFT(Alumn_Filtered!A60,LEN(Alumn_Filtered!A60)-1)</f>
        <v>18860048</v>
      </c>
      <c r="B60">
        <f>Alumn_Filtered!D60</f>
        <v>0</v>
      </c>
      <c r="C60">
        <f>Alumn_Filtered!E60</f>
        <v>0</v>
      </c>
      <c r="D60">
        <f>Alumn_Filtered!F60</f>
        <v>0</v>
      </c>
      <c r="E60" s="30">
        <f>Alumn_Filtered!G60</f>
        <v>6</v>
      </c>
      <c r="F60">
        <f>Alumn_Filtered!H60</f>
        <v>6</v>
      </c>
      <c r="G60" s="28">
        <f>Alumn_Filtered!I60</f>
        <v>1</v>
      </c>
      <c r="H60">
        <f>Alumn_Filtered!J60</f>
        <v>0</v>
      </c>
      <c r="I60" s="28">
        <f>Alumn_Filtered!K60</f>
        <v>0</v>
      </c>
      <c r="J60" s="28">
        <f>Alumn_Filtered!L60</f>
        <v>0.81666666666666676</v>
      </c>
      <c r="K60" s="28">
        <f>Alumn_Filtered!M60</f>
        <v>0.56666666666666676</v>
      </c>
      <c r="L60" s="28">
        <f>Alumn_Filtered!N60</f>
        <v>0.6777777777777777</v>
      </c>
      <c r="M60">
        <f>Alumn_Filtered!O60</f>
        <v>6</v>
      </c>
      <c r="N60">
        <f>Alumn_Filtered!P60</f>
        <v>0</v>
      </c>
      <c r="O60">
        <f>Alumn_Filtered!Q60</f>
        <v>0</v>
      </c>
      <c r="P60">
        <f>Alumn_Filtered!R60</f>
        <v>0</v>
      </c>
      <c r="Q60">
        <f>Alumn_Filtered!S60</f>
        <v>6</v>
      </c>
      <c r="R60">
        <f>Alumn_Filtered!T60</f>
        <v>3</v>
      </c>
      <c r="S60" s="28">
        <f>Alumn_Filtered!U60</f>
        <v>0.5</v>
      </c>
      <c r="T60">
        <f>Alumn_Filtered!V60</f>
        <v>3</v>
      </c>
      <c r="U60" s="28">
        <f>Alumn_Filtered!W60</f>
        <v>0.5</v>
      </c>
      <c r="V60" s="28">
        <f>Alumn_Filtered!X60</f>
        <v>0.71666666666666667</v>
      </c>
      <c r="W60" s="28">
        <f>Alumn_Filtered!Y60</f>
        <v>0.39999999999999997</v>
      </c>
      <c r="X60" s="28">
        <f>Alumn_Filtered!Z60</f>
        <v>0.51944444444444449</v>
      </c>
      <c r="Y60" s="28">
        <f>Alumn_Filtered!AA60</f>
        <v>-0.15833333333333321</v>
      </c>
      <c r="Z60">
        <f ca="1">Alumn_Filtered!AB60</f>
        <v>23</v>
      </c>
      <c r="AA60">
        <f>Alumn_Filtered!AD60</f>
        <v>1</v>
      </c>
      <c r="AB60">
        <f>Alumn_Filtered!AF60</f>
        <v>1</v>
      </c>
      <c r="AC60">
        <f>IF(Alumn_Filtered!AG60=0,Metrics!$AG$14,Alumn_Filtered!AG60)</f>
        <v>539</v>
      </c>
      <c r="AD60" s="28">
        <f>Alumn_Filtered!AH60</f>
        <v>0.5364667747163695</v>
      </c>
      <c r="AE60">
        <f>IF(Alumn_Filtered!AI60=0,Metrics!AI$14,Alumn_Filtered!AI60)</f>
        <v>585</v>
      </c>
      <c r="AF60" s="28">
        <f>Alumn_Filtered!AJ60</f>
        <v>0.61102106969205838</v>
      </c>
      <c r="AG60">
        <f>IF(Alumn_Filtered!AK60=0,Metrics!AK$14,Alumn_Filtered!AK60)</f>
        <v>457</v>
      </c>
      <c r="AH60" s="28">
        <f>Alumn_Filtered!AL60</f>
        <v>0.40356564019448948</v>
      </c>
      <c r="AI60">
        <f>IF(Alumn_Filtered!AM60=0,Metrics!AM$14,Alumn_Filtered!AM60)</f>
        <v>630</v>
      </c>
      <c r="AJ60" s="28">
        <f>Alumn_Filtered!AN60</f>
        <v>0.68395461912479738</v>
      </c>
      <c r="AK60">
        <f>IF(Alumn_Filtered!AP60=0,Metrics!AP$14,Alumn_Filtered!AP60)</f>
        <v>13</v>
      </c>
      <c r="AL60">
        <f>IF(Alumn_Filtered!AR60=0,Metrics!AR$14,Alumn_Filtered!AR60)</f>
        <v>4</v>
      </c>
      <c r="AM60">
        <f>IF(Alumn_Filtered!AS60=0,Metrics!AS$14,Alumn_Filtered!AS60)</f>
        <v>2</v>
      </c>
      <c r="AN60">
        <f>Alumn_Filtered!B60</f>
        <v>0</v>
      </c>
    </row>
    <row r="61" spans="1:40" x14ac:dyDescent="0.25">
      <c r="A61" t="str">
        <f>LEFT(Alumn_Filtered!A61,LEN(Alumn_Filtered!A61)-1)</f>
        <v>18862544</v>
      </c>
      <c r="B61">
        <f>Alumn_Filtered!D61</f>
        <v>0</v>
      </c>
      <c r="C61">
        <f>Alumn_Filtered!E61</f>
        <v>0</v>
      </c>
      <c r="D61">
        <f>Alumn_Filtered!F61</f>
        <v>0</v>
      </c>
      <c r="E61" s="30">
        <f>Alumn_Filtered!G61</f>
        <v>6</v>
      </c>
      <c r="F61">
        <f>Alumn_Filtered!H61</f>
        <v>4</v>
      </c>
      <c r="G61" s="28">
        <f>Alumn_Filtered!I61</f>
        <v>0.66666666666666663</v>
      </c>
      <c r="H61">
        <f>Alumn_Filtered!J61</f>
        <v>2</v>
      </c>
      <c r="I61" s="28">
        <f>Alumn_Filtered!K61</f>
        <v>0.33333333333333331</v>
      </c>
      <c r="J61" s="28">
        <f>Alumn_Filtered!L61</f>
        <v>0.85</v>
      </c>
      <c r="K61" s="28">
        <f>Alumn_Filtered!M61</f>
        <v>0.3833333333333333</v>
      </c>
      <c r="L61" s="28">
        <f>Alumn_Filtered!N61</f>
        <v>0.56944444444444442</v>
      </c>
      <c r="M61">
        <f>Alumn_Filtered!O61</f>
        <v>8</v>
      </c>
      <c r="N61">
        <f>Alumn_Filtered!P61</f>
        <v>1</v>
      </c>
      <c r="O61">
        <f>Alumn_Filtered!Q61</f>
        <v>0</v>
      </c>
      <c r="P61">
        <f>Alumn_Filtered!R61</f>
        <v>0</v>
      </c>
      <c r="Q61">
        <f>Alumn_Filtered!S61</f>
        <v>7</v>
      </c>
      <c r="R61">
        <f>Alumn_Filtered!T61</f>
        <v>7</v>
      </c>
      <c r="S61" s="28">
        <f>Alumn_Filtered!U61</f>
        <v>1</v>
      </c>
      <c r="T61">
        <f>Alumn_Filtered!V61</f>
        <v>0</v>
      </c>
      <c r="U61" s="28">
        <f>Alumn_Filtered!W61</f>
        <v>0</v>
      </c>
      <c r="V61" s="28">
        <f>Alumn_Filtered!X61</f>
        <v>0.98333333333333339</v>
      </c>
      <c r="W61" s="28">
        <f>Alumn_Filtered!Y61</f>
        <v>0.58333333333333337</v>
      </c>
      <c r="X61" s="28">
        <f>Alumn_Filtered!Z61</f>
        <v>0.70476190476190481</v>
      </c>
      <c r="Y61" s="28">
        <f>Alumn_Filtered!AA61</f>
        <v>0.13531746031746039</v>
      </c>
      <c r="Z61">
        <f ca="1">Alumn_Filtered!AB61</f>
        <v>23</v>
      </c>
      <c r="AA61">
        <f>Alumn_Filtered!AD61</f>
        <v>1</v>
      </c>
      <c r="AB61">
        <f>Alumn_Filtered!AF61</f>
        <v>1</v>
      </c>
      <c r="AC61">
        <f>IF(Alumn_Filtered!AG61=0,Metrics!$AG$14,Alumn_Filtered!AG61)</f>
        <v>386</v>
      </c>
      <c r="AD61" s="28">
        <f>Alumn_Filtered!AH61</f>
        <v>0.28849270664505672</v>
      </c>
      <c r="AE61">
        <f>IF(Alumn_Filtered!AI61=0,Metrics!AI$14,Alumn_Filtered!AI61)</f>
        <v>386</v>
      </c>
      <c r="AF61" s="28">
        <f>Alumn_Filtered!AJ61</f>
        <v>0.28849270664505672</v>
      </c>
      <c r="AG61">
        <f>IF(Alumn_Filtered!AK61=0,Metrics!AK$14,Alumn_Filtered!AK61)</f>
        <v>505</v>
      </c>
      <c r="AH61" s="28">
        <f>Alumn_Filtered!AL61</f>
        <v>0.48136142625607781</v>
      </c>
      <c r="AI61">
        <f>IF(Alumn_Filtered!AM61=0,Metrics!AM$14,Alumn_Filtered!AM61)</f>
        <v>561</v>
      </c>
      <c r="AJ61" s="28">
        <f>Alumn_Filtered!AN61</f>
        <v>0.57212317666126422</v>
      </c>
      <c r="AK61">
        <f>IF(Alumn_Filtered!AP61=0,Metrics!AP$14,Alumn_Filtered!AP61)</f>
        <v>13</v>
      </c>
      <c r="AL61">
        <f>IF(Alumn_Filtered!AR61=0,Metrics!AR$14,Alumn_Filtered!AR61)</f>
        <v>1</v>
      </c>
      <c r="AM61">
        <f>IF(Alumn_Filtered!AS61=0,Metrics!AS$14,Alumn_Filtered!AS61)</f>
        <v>9</v>
      </c>
      <c r="AN61">
        <f>Alumn_Filtered!B61</f>
        <v>1</v>
      </c>
    </row>
    <row r="62" spans="1:40" x14ac:dyDescent="0.25">
      <c r="A62" t="str">
        <f>LEFT(Alumn_Filtered!A62,LEN(Alumn_Filtered!A62)-1)</f>
        <v>18863087</v>
      </c>
      <c r="B62">
        <f>Alumn_Filtered!D62</f>
        <v>0</v>
      </c>
      <c r="C62">
        <f>Alumn_Filtered!E62</f>
        <v>0</v>
      </c>
      <c r="D62">
        <f>Alumn_Filtered!F62</f>
        <v>0</v>
      </c>
      <c r="E62" s="30">
        <f>Alumn_Filtered!G62</f>
        <v>6</v>
      </c>
      <c r="F62">
        <f>Alumn_Filtered!H62</f>
        <v>5</v>
      </c>
      <c r="G62" s="28">
        <f>Alumn_Filtered!I62</f>
        <v>0.83333333333333337</v>
      </c>
      <c r="H62">
        <f>Alumn_Filtered!J62</f>
        <v>1</v>
      </c>
      <c r="I62" s="28">
        <f>Alumn_Filtered!K62</f>
        <v>0.16666666666666666</v>
      </c>
      <c r="J62" s="28">
        <f>Alumn_Filtered!L62</f>
        <v>0.93333333333333324</v>
      </c>
      <c r="K62" s="28">
        <f>Alumn_Filtered!M62</f>
        <v>0.25</v>
      </c>
      <c r="L62" s="28">
        <f>Alumn_Filtered!N62</f>
        <v>0.71666666666666667</v>
      </c>
      <c r="M62">
        <f>Alumn_Filtered!O62</f>
        <v>8</v>
      </c>
      <c r="N62">
        <f>Alumn_Filtered!P62</f>
        <v>0</v>
      </c>
      <c r="O62">
        <f>Alumn_Filtered!Q62</f>
        <v>2</v>
      </c>
      <c r="P62">
        <f>Alumn_Filtered!R62</f>
        <v>0</v>
      </c>
      <c r="Q62">
        <f>Alumn_Filtered!S62</f>
        <v>6</v>
      </c>
      <c r="R62">
        <f>Alumn_Filtered!T62</f>
        <v>5</v>
      </c>
      <c r="S62" s="28">
        <f>Alumn_Filtered!U62</f>
        <v>0.83333333333333337</v>
      </c>
      <c r="T62">
        <f>Alumn_Filtered!V62</f>
        <v>1</v>
      </c>
      <c r="U62" s="28">
        <f>Alumn_Filtered!W62</f>
        <v>0.16666666666666666</v>
      </c>
      <c r="V62" s="28">
        <f>Alumn_Filtered!X62</f>
        <v>0.8833333333333333</v>
      </c>
      <c r="W62" s="28">
        <f>Alumn_Filtered!Y62</f>
        <v>0.3</v>
      </c>
      <c r="X62" s="28">
        <f>Alumn_Filtered!Z62</f>
        <v>0.69444444444444431</v>
      </c>
      <c r="Y62" s="28">
        <f>Alumn_Filtered!AA62</f>
        <v>-2.2222222222222365E-2</v>
      </c>
      <c r="Z62">
        <f ca="1">Alumn_Filtered!AB62</f>
        <v>23</v>
      </c>
      <c r="AA62">
        <f>Alumn_Filtered!AD62</f>
        <v>1</v>
      </c>
      <c r="AB62">
        <f>Alumn_Filtered!AF62</f>
        <v>0</v>
      </c>
      <c r="AC62">
        <f>IF(Alumn_Filtered!AG62=0,Metrics!$AG$14,Alumn_Filtered!AG62)</f>
        <v>538</v>
      </c>
      <c r="AD62" s="28">
        <f>Alumn_Filtered!AH62</f>
        <v>0.53484602917341972</v>
      </c>
      <c r="AE62">
        <f>IF(Alumn_Filtered!AI62=0,Metrics!AI$14,Alumn_Filtered!AI62)</f>
        <v>550</v>
      </c>
      <c r="AF62" s="28">
        <f>Alumn_Filtered!AJ62</f>
        <v>0.5542949756888168</v>
      </c>
      <c r="AG62">
        <f>IF(Alumn_Filtered!AK62=0,Metrics!AK$14,Alumn_Filtered!AK62)</f>
        <v>694</v>
      </c>
      <c r="AH62" s="28">
        <f>Alumn_Filtered!AL62</f>
        <v>0.78768233387358189</v>
      </c>
      <c r="AI62">
        <f>IF(Alumn_Filtered!AM62=0,Metrics!AM$14,Alumn_Filtered!AM62)</f>
        <v>589</v>
      </c>
      <c r="AJ62" s="28">
        <f>Alumn_Filtered!AN62</f>
        <v>0.61750405186385737</v>
      </c>
      <c r="AK62">
        <f>IF(Alumn_Filtered!AP62=0,Metrics!AP$14,Alumn_Filtered!AP62)</f>
        <v>13</v>
      </c>
      <c r="AL62">
        <f>IF(Alumn_Filtered!AR62=0,Metrics!AR$14,Alumn_Filtered!AR62)</f>
        <v>1</v>
      </c>
      <c r="AM62">
        <f>IF(Alumn_Filtered!AS62=0,Metrics!AS$14,Alumn_Filtered!AS62)</f>
        <v>0</v>
      </c>
      <c r="AN62">
        <f>Alumn_Filtered!B62</f>
        <v>1</v>
      </c>
    </row>
    <row r="63" spans="1:40" x14ac:dyDescent="0.25">
      <c r="A63" t="str">
        <f>LEFT(Alumn_Filtered!A63,LEN(Alumn_Filtered!A63)-1)</f>
        <v>18864577</v>
      </c>
      <c r="B63">
        <f>Alumn_Filtered!D63</f>
        <v>0</v>
      </c>
      <c r="C63">
        <f>Alumn_Filtered!E63</f>
        <v>1</v>
      </c>
      <c r="D63">
        <f>Alumn_Filtered!F63</f>
        <v>0</v>
      </c>
      <c r="E63" s="30">
        <f>Alumn_Filtered!G63</f>
        <v>5</v>
      </c>
      <c r="F63">
        <f>Alumn_Filtered!H63</f>
        <v>3</v>
      </c>
      <c r="G63" s="28">
        <f>Alumn_Filtered!I63</f>
        <v>0.6</v>
      </c>
      <c r="H63">
        <f>Alumn_Filtered!J63</f>
        <v>2</v>
      </c>
      <c r="I63" s="28">
        <f>Alumn_Filtered!K63</f>
        <v>0.4</v>
      </c>
      <c r="J63" s="28">
        <f>Alumn_Filtered!L63</f>
        <v>0.81666666666666676</v>
      </c>
      <c r="K63" s="28">
        <f>Alumn_Filtered!M63</f>
        <v>0.3</v>
      </c>
      <c r="L63" s="28">
        <f>Alumn_Filtered!N63</f>
        <v>0.52333333333333343</v>
      </c>
      <c r="M63">
        <f>Alumn_Filtered!O63</f>
        <v>7</v>
      </c>
      <c r="N63">
        <f>Alumn_Filtered!P63</f>
        <v>0</v>
      </c>
      <c r="O63">
        <f>Alumn_Filtered!Q63</f>
        <v>1</v>
      </c>
      <c r="P63">
        <f>Alumn_Filtered!R63</f>
        <v>0</v>
      </c>
      <c r="Q63">
        <f>Alumn_Filtered!S63</f>
        <v>6</v>
      </c>
      <c r="R63">
        <f>Alumn_Filtered!T63</f>
        <v>3</v>
      </c>
      <c r="S63" s="28">
        <f>Alumn_Filtered!U63</f>
        <v>0.5</v>
      </c>
      <c r="T63">
        <f>Alumn_Filtered!V63</f>
        <v>3</v>
      </c>
      <c r="U63" s="28">
        <f>Alumn_Filtered!W63</f>
        <v>0.5</v>
      </c>
      <c r="V63" s="28">
        <f>Alumn_Filtered!X63</f>
        <v>0.81666666666666676</v>
      </c>
      <c r="W63" s="28">
        <f>Alumn_Filtered!Y63</f>
        <v>0.10000000000000002</v>
      </c>
      <c r="X63" s="28">
        <f>Alumn_Filtered!Z63</f>
        <v>0.43888888888888894</v>
      </c>
      <c r="Y63" s="28">
        <f>Alumn_Filtered!AA63</f>
        <v>-8.4444444444444489E-2</v>
      </c>
      <c r="Z63">
        <f ca="1">Alumn_Filtered!AB63</f>
        <v>23</v>
      </c>
      <c r="AA63">
        <f>Alumn_Filtered!AD63</f>
        <v>1</v>
      </c>
      <c r="AB63">
        <f>Alumn_Filtered!AF63</f>
        <v>1</v>
      </c>
      <c r="AC63">
        <f>IF(Alumn_Filtered!AG63=0,Metrics!$AG$14,Alumn_Filtered!AG63)</f>
        <v>484</v>
      </c>
      <c r="AD63" s="28">
        <f>Alumn_Filtered!AH63</f>
        <v>0.44732576985413292</v>
      </c>
      <c r="AE63">
        <f>IF(Alumn_Filtered!AI63=0,Metrics!AI$14,Alumn_Filtered!AI63)</f>
        <v>484</v>
      </c>
      <c r="AF63" s="28">
        <f>Alumn_Filtered!AJ63</f>
        <v>0.44732576985413292</v>
      </c>
      <c r="AG63">
        <f>IF(Alumn_Filtered!AK63=0,Metrics!AK$14,Alumn_Filtered!AK63)</f>
        <v>565</v>
      </c>
      <c r="AH63" s="28">
        <f>Alumn_Filtered!AL63</f>
        <v>0.57860615883306321</v>
      </c>
      <c r="AI63">
        <f>IF(Alumn_Filtered!AM63=0,Metrics!AM$14,Alumn_Filtered!AM63)</f>
        <v>579</v>
      </c>
      <c r="AJ63" s="28">
        <f>Alumn_Filtered!AN63</f>
        <v>0.60129659643435984</v>
      </c>
      <c r="AK63">
        <f>IF(Alumn_Filtered!AP63=0,Metrics!AP$14,Alumn_Filtered!AP63)</f>
        <v>13</v>
      </c>
      <c r="AL63">
        <f>IF(Alumn_Filtered!AR63=0,Metrics!AR$14,Alumn_Filtered!AR63)</f>
        <v>1</v>
      </c>
      <c r="AM63">
        <f>IF(Alumn_Filtered!AS63=0,Metrics!AS$14,Alumn_Filtered!AS63)</f>
        <v>11</v>
      </c>
      <c r="AN63">
        <f>Alumn_Filtered!B63</f>
        <v>1</v>
      </c>
    </row>
    <row r="64" spans="1:40" x14ac:dyDescent="0.25">
      <c r="A64" t="str">
        <f>LEFT(Alumn_Filtered!A64,LEN(Alumn_Filtered!A64)-1)</f>
        <v>18865038</v>
      </c>
      <c r="B64">
        <f>Alumn_Filtered!D64</f>
        <v>0</v>
      </c>
      <c r="C64">
        <f>Alumn_Filtered!E64</f>
        <v>0</v>
      </c>
      <c r="D64">
        <f>Alumn_Filtered!F64</f>
        <v>0</v>
      </c>
      <c r="E64" s="30">
        <f>Alumn_Filtered!G64</f>
        <v>6</v>
      </c>
      <c r="F64">
        <f>Alumn_Filtered!H64</f>
        <v>1</v>
      </c>
      <c r="G64" s="28">
        <f>Alumn_Filtered!I64</f>
        <v>0.16666666666666666</v>
      </c>
      <c r="H64">
        <f>Alumn_Filtered!J64</f>
        <v>5</v>
      </c>
      <c r="I64" s="28">
        <f>Alumn_Filtered!K64</f>
        <v>0.83333333333333337</v>
      </c>
      <c r="J64" s="28">
        <f>Alumn_Filtered!L64</f>
        <v>0.6166666666666667</v>
      </c>
      <c r="K64" s="28">
        <f>Alumn_Filtered!M64</f>
        <v>0.25</v>
      </c>
      <c r="L64" s="28">
        <f>Alumn_Filtered!N64</f>
        <v>0.37777777777777777</v>
      </c>
      <c r="M64">
        <f>Alumn_Filtered!O64</f>
        <v>5</v>
      </c>
      <c r="N64">
        <f>Alumn_Filtered!P64</f>
        <v>0</v>
      </c>
      <c r="O64">
        <f>Alumn_Filtered!Q64</f>
        <v>4</v>
      </c>
      <c r="P64">
        <f>Alumn_Filtered!R64</f>
        <v>0</v>
      </c>
      <c r="Q64">
        <f>Alumn_Filtered!S64</f>
        <v>1</v>
      </c>
      <c r="R64">
        <f>Alumn_Filtered!T64</f>
        <v>0</v>
      </c>
      <c r="S64" s="28">
        <f>Alumn_Filtered!U64</f>
        <v>0</v>
      </c>
      <c r="T64">
        <f>Alumn_Filtered!V64</f>
        <v>1</v>
      </c>
      <c r="U64" s="28">
        <f>Alumn_Filtered!W64</f>
        <v>1</v>
      </c>
      <c r="V64" s="28">
        <f>Alumn_Filtered!X64</f>
        <v>0.26666666666666666</v>
      </c>
      <c r="W64" s="28">
        <f>Alumn_Filtered!Y64</f>
        <v>0.26666666666666666</v>
      </c>
      <c r="X64" s="28">
        <f>Alumn_Filtered!Z64</f>
        <v>0.26666666666666666</v>
      </c>
      <c r="Y64" s="28">
        <f>Alumn_Filtered!AA64</f>
        <v>-0.1111111111111111</v>
      </c>
      <c r="Z64">
        <f ca="1">Alumn_Filtered!AB64</f>
        <v>23</v>
      </c>
      <c r="AA64">
        <f>Alumn_Filtered!AD64</f>
        <v>1</v>
      </c>
      <c r="AB64">
        <f>Alumn_Filtered!AF64</f>
        <v>1</v>
      </c>
      <c r="AC64">
        <f>IF(Alumn_Filtered!AG64=0,Metrics!$AG$14,Alumn_Filtered!AG64)</f>
        <v>507</v>
      </c>
      <c r="AD64" s="28">
        <f>Alumn_Filtered!AH64</f>
        <v>0.4846029173419773</v>
      </c>
      <c r="AE64">
        <f>IF(Alumn_Filtered!AI64=0,Metrics!AI$14,Alumn_Filtered!AI64)</f>
        <v>507</v>
      </c>
      <c r="AF64" s="28">
        <f>Alumn_Filtered!AJ64</f>
        <v>0.4846029173419773</v>
      </c>
      <c r="AG64">
        <f>IF(Alumn_Filtered!AK64=0,Metrics!AK$14,Alumn_Filtered!AK64)</f>
        <v>616</v>
      </c>
      <c r="AH64" s="28">
        <f>Alumn_Filtered!AL64</f>
        <v>0.66126418152350086</v>
      </c>
      <c r="AI64">
        <f>IF(Alumn_Filtered!AM64=0,Metrics!AM$14,Alumn_Filtered!AM64)</f>
        <v>573</v>
      </c>
      <c r="AJ64" s="28">
        <f>Alumn_Filtered!AN64</f>
        <v>0.5915721231766613</v>
      </c>
      <c r="AK64">
        <f>IF(Alumn_Filtered!AP64=0,Metrics!AP$14,Alumn_Filtered!AP64)</f>
        <v>13</v>
      </c>
      <c r="AL64">
        <f>IF(Alumn_Filtered!AR64=0,Metrics!AR$14,Alumn_Filtered!AR64)</f>
        <v>1</v>
      </c>
      <c r="AM64">
        <f>IF(Alumn_Filtered!AS64=0,Metrics!AS$14,Alumn_Filtered!AS64)</f>
        <v>12</v>
      </c>
      <c r="AN64">
        <f>Alumn_Filtered!B64</f>
        <v>0</v>
      </c>
    </row>
    <row r="65" spans="1:40" x14ac:dyDescent="0.25">
      <c r="A65" t="str">
        <f>LEFT(Alumn_Filtered!A65,LEN(Alumn_Filtered!A65)-1)</f>
        <v>18865203</v>
      </c>
      <c r="B65">
        <f>Alumn_Filtered!D65</f>
        <v>0</v>
      </c>
      <c r="C65">
        <f>Alumn_Filtered!E65</f>
        <v>0</v>
      </c>
      <c r="D65">
        <f>Alumn_Filtered!F65</f>
        <v>0</v>
      </c>
      <c r="E65" s="30">
        <f>Alumn_Filtered!G65</f>
        <v>6</v>
      </c>
      <c r="F65">
        <f>Alumn_Filtered!H65</f>
        <v>6</v>
      </c>
      <c r="G65" s="28">
        <f>Alumn_Filtered!I65</f>
        <v>1</v>
      </c>
      <c r="H65">
        <f>Alumn_Filtered!J65</f>
        <v>0</v>
      </c>
      <c r="I65" s="28">
        <f>Alumn_Filtered!K65</f>
        <v>0</v>
      </c>
      <c r="J65" s="28">
        <f>Alumn_Filtered!L65</f>
        <v>0.98333333333333339</v>
      </c>
      <c r="K65" s="28">
        <f>Alumn_Filtered!M65</f>
        <v>0.56666666666666676</v>
      </c>
      <c r="L65" s="28">
        <f>Alumn_Filtered!N65</f>
        <v>0.79722222222222217</v>
      </c>
      <c r="M65">
        <f>Alumn_Filtered!O65</f>
        <v>6</v>
      </c>
      <c r="N65">
        <f>Alumn_Filtered!P65</f>
        <v>0</v>
      </c>
      <c r="O65">
        <f>Alumn_Filtered!Q65</f>
        <v>0</v>
      </c>
      <c r="P65">
        <f>Alumn_Filtered!R65</f>
        <v>0</v>
      </c>
      <c r="Q65">
        <f>Alumn_Filtered!S65</f>
        <v>6</v>
      </c>
      <c r="R65">
        <f>Alumn_Filtered!T65</f>
        <v>6</v>
      </c>
      <c r="S65" s="28">
        <f>Alumn_Filtered!U65</f>
        <v>1</v>
      </c>
      <c r="T65">
        <f>Alumn_Filtered!V65</f>
        <v>0</v>
      </c>
      <c r="U65" s="28">
        <f>Alumn_Filtered!W65</f>
        <v>0</v>
      </c>
      <c r="V65" s="28">
        <f>Alumn_Filtered!X65</f>
        <v>0.98333333333333339</v>
      </c>
      <c r="W65" s="28">
        <f>Alumn_Filtered!Y65</f>
        <v>0.53333333333333333</v>
      </c>
      <c r="X65" s="28">
        <f>Alumn_Filtered!Z65</f>
        <v>0.68888888888888899</v>
      </c>
      <c r="Y65" s="28">
        <f>Alumn_Filtered!AA65</f>
        <v>-0.10833333333333317</v>
      </c>
      <c r="Z65">
        <f ca="1">Alumn_Filtered!AB65</f>
        <v>23</v>
      </c>
      <c r="AA65">
        <f>Alumn_Filtered!AD65</f>
        <v>1</v>
      </c>
      <c r="AB65">
        <f>Alumn_Filtered!AF65</f>
        <v>0</v>
      </c>
      <c r="AC65">
        <f>IF(Alumn_Filtered!AG65=0,Metrics!$AG$14,Alumn_Filtered!AG65)</f>
        <v>397</v>
      </c>
      <c r="AD65" s="28">
        <f>Alumn_Filtered!AH65</f>
        <v>0.30632090761750408</v>
      </c>
      <c r="AE65">
        <f>IF(Alumn_Filtered!AI65=0,Metrics!AI$14,Alumn_Filtered!AI65)</f>
        <v>397</v>
      </c>
      <c r="AF65" s="28">
        <f>Alumn_Filtered!AJ65</f>
        <v>0.30632090761750408</v>
      </c>
      <c r="AG65">
        <f>IF(Alumn_Filtered!AK65=0,Metrics!AK$14,Alumn_Filtered!AK65)</f>
        <v>543</v>
      </c>
      <c r="AH65" s="28">
        <f>Alumn_Filtered!AL65</f>
        <v>0.5429497568881686</v>
      </c>
      <c r="AI65">
        <f>IF(Alumn_Filtered!AM65=0,Metrics!AM$14,Alumn_Filtered!AM65)</f>
        <v>592</v>
      </c>
      <c r="AJ65" s="28">
        <f>Alumn_Filtered!AN65</f>
        <v>0.6223662884927067</v>
      </c>
      <c r="AK65">
        <f>IF(Alumn_Filtered!AP65=0,Metrics!AP$14,Alumn_Filtered!AP65)</f>
        <v>13</v>
      </c>
      <c r="AL65">
        <f>IF(Alumn_Filtered!AR65=0,Metrics!AR$14,Alumn_Filtered!AR65)</f>
        <v>1</v>
      </c>
      <c r="AM65">
        <f>IF(Alumn_Filtered!AS65=0,Metrics!AS$14,Alumn_Filtered!AS65)</f>
        <v>0</v>
      </c>
      <c r="AN65">
        <f>Alumn_Filtered!B65</f>
        <v>1</v>
      </c>
    </row>
    <row r="66" spans="1:40" x14ac:dyDescent="0.25">
      <c r="A66" t="str">
        <f>LEFT(Alumn_Filtered!A66,LEN(Alumn_Filtered!A66)-1)</f>
        <v>18865409</v>
      </c>
      <c r="B66">
        <f>Alumn_Filtered!D66</f>
        <v>0</v>
      </c>
      <c r="C66">
        <f>Alumn_Filtered!E66</f>
        <v>1</v>
      </c>
      <c r="D66">
        <f>Alumn_Filtered!F66</f>
        <v>0</v>
      </c>
      <c r="E66" s="30">
        <f>Alumn_Filtered!G66</f>
        <v>5</v>
      </c>
      <c r="F66">
        <f>Alumn_Filtered!H66</f>
        <v>1</v>
      </c>
      <c r="G66" s="28">
        <f>Alumn_Filtered!I66</f>
        <v>0.2</v>
      </c>
      <c r="H66">
        <f>Alumn_Filtered!J66</f>
        <v>4</v>
      </c>
      <c r="I66" s="28">
        <f>Alumn_Filtered!K66</f>
        <v>0.8</v>
      </c>
      <c r="J66" s="28">
        <f>Alumn_Filtered!L66</f>
        <v>0.65</v>
      </c>
      <c r="K66" s="28">
        <f>Alumn_Filtered!M66</f>
        <v>0.15</v>
      </c>
      <c r="L66" s="28">
        <f>Alumn_Filtered!N66</f>
        <v>0.37666666666666671</v>
      </c>
      <c r="M66">
        <f>Alumn_Filtered!O66</f>
        <v>7</v>
      </c>
      <c r="N66">
        <f>Alumn_Filtered!P66</f>
        <v>0</v>
      </c>
      <c r="O66">
        <f>Alumn_Filtered!Q66</f>
        <v>5</v>
      </c>
      <c r="P66">
        <f>Alumn_Filtered!R66</f>
        <v>0</v>
      </c>
      <c r="Q66">
        <f>Alumn_Filtered!S66</f>
        <v>2</v>
      </c>
      <c r="R66">
        <f>Alumn_Filtered!T66</f>
        <v>0</v>
      </c>
      <c r="S66" s="28">
        <f>Alumn_Filtered!U66</f>
        <v>0</v>
      </c>
      <c r="T66">
        <f>Alumn_Filtered!V66</f>
        <v>2</v>
      </c>
      <c r="U66" s="28">
        <f>Alumn_Filtered!W66</f>
        <v>1</v>
      </c>
      <c r="V66" s="28">
        <f>Alumn_Filtered!X66</f>
        <v>0.18333333333333335</v>
      </c>
      <c r="W66" s="28">
        <f>Alumn_Filtered!Y66</f>
        <v>8.3333333333333329E-2</v>
      </c>
      <c r="X66" s="28">
        <f>Alumn_Filtered!Z66</f>
        <v>0.13333333333333333</v>
      </c>
      <c r="Y66" s="28">
        <f>Alumn_Filtered!AA66</f>
        <v>-0.24333333333333337</v>
      </c>
      <c r="Z66">
        <f ca="1">Alumn_Filtered!AB66</f>
        <v>23</v>
      </c>
      <c r="AA66">
        <f>Alumn_Filtered!AD66</f>
        <v>1</v>
      </c>
      <c r="AB66">
        <f>Alumn_Filtered!AF66</f>
        <v>1</v>
      </c>
      <c r="AC66">
        <f>IF(Alumn_Filtered!AG66=0,Metrics!$AG$14,Alumn_Filtered!AG66)</f>
        <v>556</v>
      </c>
      <c r="AD66" s="28">
        <f>Alumn_Filtered!AH66</f>
        <v>0.56401944894651534</v>
      </c>
      <c r="AE66">
        <f>IF(Alumn_Filtered!AI66=0,Metrics!AI$14,Alumn_Filtered!AI66)</f>
        <v>556</v>
      </c>
      <c r="AF66" s="28">
        <f>Alumn_Filtered!AJ66</f>
        <v>0.56401944894651534</v>
      </c>
      <c r="AG66">
        <f>IF(Alumn_Filtered!AK66=0,Metrics!AK$14,Alumn_Filtered!AK66)</f>
        <v>598</v>
      </c>
      <c r="AH66" s="28">
        <f>Alumn_Filtered!AL66</f>
        <v>0.63209076175040524</v>
      </c>
      <c r="AI66">
        <f>IF(Alumn_Filtered!AM66=0,Metrics!AM$14,Alumn_Filtered!AM66)</f>
        <v>614</v>
      </c>
      <c r="AJ66" s="28">
        <f>Alumn_Filtered!AN66</f>
        <v>0.65802269043760131</v>
      </c>
      <c r="AK66">
        <f>IF(Alumn_Filtered!AP66=0,Metrics!AP$14,Alumn_Filtered!AP66)</f>
        <v>13</v>
      </c>
      <c r="AL66">
        <f>IF(Alumn_Filtered!AR66=0,Metrics!AR$14,Alumn_Filtered!AR66)</f>
        <v>1</v>
      </c>
      <c r="AM66">
        <f>IF(Alumn_Filtered!AS66=0,Metrics!AS$14,Alumn_Filtered!AS66)</f>
        <v>9</v>
      </c>
      <c r="AN66">
        <f>Alumn_Filtered!B66</f>
        <v>0</v>
      </c>
    </row>
    <row r="67" spans="1:40" x14ac:dyDescent="0.25">
      <c r="A67" t="str">
        <f>LEFT(Alumn_Filtered!A67,LEN(Alumn_Filtered!A67)-1)</f>
        <v>18866203</v>
      </c>
      <c r="B67">
        <f>Alumn_Filtered!D67</f>
        <v>0</v>
      </c>
      <c r="C67">
        <f>Alumn_Filtered!E67</f>
        <v>1</v>
      </c>
      <c r="D67">
        <f>Alumn_Filtered!F67</f>
        <v>0</v>
      </c>
      <c r="E67" s="30">
        <f>Alumn_Filtered!G67</f>
        <v>5</v>
      </c>
      <c r="F67">
        <f>Alumn_Filtered!H67</f>
        <v>2</v>
      </c>
      <c r="G67" s="28">
        <f>Alumn_Filtered!I67</f>
        <v>0.4</v>
      </c>
      <c r="H67">
        <f>Alumn_Filtered!J67</f>
        <v>3</v>
      </c>
      <c r="I67" s="28">
        <f>Alumn_Filtered!K67</f>
        <v>0.6</v>
      </c>
      <c r="J67" s="28">
        <f>Alumn_Filtered!L67</f>
        <v>0.93333333333333324</v>
      </c>
      <c r="K67" s="28">
        <f>Alumn_Filtered!M67</f>
        <v>0.33333333333333331</v>
      </c>
      <c r="L67" s="28">
        <f>Alumn_Filtered!N67</f>
        <v>0.53333333333333333</v>
      </c>
      <c r="M67">
        <f>Alumn_Filtered!O67</f>
        <v>7</v>
      </c>
      <c r="N67">
        <f>Alumn_Filtered!P67</f>
        <v>0</v>
      </c>
      <c r="O67">
        <f>Alumn_Filtered!Q67</f>
        <v>1</v>
      </c>
      <c r="P67">
        <f>Alumn_Filtered!R67</f>
        <v>0</v>
      </c>
      <c r="Q67">
        <f>Alumn_Filtered!S67</f>
        <v>6</v>
      </c>
      <c r="R67">
        <f>Alumn_Filtered!T67</f>
        <v>5</v>
      </c>
      <c r="S67" s="28">
        <f>Alumn_Filtered!U67</f>
        <v>0.83333333333333337</v>
      </c>
      <c r="T67">
        <f>Alumn_Filtered!V67</f>
        <v>1</v>
      </c>
      <c r="U67" s="28">
        <f>Alumn_Filtered!W67</f>
        <v>0.16666666666666666</v>
      </c>
      <c r="V67" s="28">
        <f>Alumn_Filtered!X67</f>
        <v>0.79999999999999993</v>
      </c>
      <c r="W67" s="28">
        <f>Alumn_Filtered!Y67</f>
        <v>0.45</v>
      </c>
      <c r="X67" s="28">
        <f>Alumn_Filtered!Z67</f>
        <v>0.6777777777777777</v>
      </c>
      <c r="Y67" s="28">
        <f>Alumn_Filtered!AA67</f>
        <v>0.14444444444444438</v>
      </c>
      <c r="Z67">
        <f ca="1">Alumn_Filtered!AB67</f>
        <v>23</v>
      </c>
      <c r="AA67">
        <f>Alumn_Filtered!AD67</f>
        <v>1</v>
      </c>
      <c r="AB67">
        <f>Alumn_Filtered!AF67</f>
        <v>1</v>
      </c>
      <c r="AC67">
        <f>IF(Alumn_Filtered!AG67=0,Metrics!$AG$14,Alumn_Filtered!AG67)</f>
        <v>488</v>
      </c>
      <c r="AD67" s="28">
        <f>Alumn_Filtered!AH67</f>
        <v>0.45380875202593191</v>
      </c>
      <c r="AE67">
        <f>IF(Alumn_Filtered!AI67=0,Metrics!AI$14,Alumn_Filtered!AI67)</f>
        <v>488</v>
      </c>
      <c r="AF67" s="28">
        <f>Alumn_Filtered!AJ67</f>
        <v>0.45380875202593191</v>
      </c>
      <c r="AG67">
        <f>IF(Alumn_Filtered!AK67=0,Metrics!AK$14,Alumn_Filtered!AK67)</f>
        <v>574</v>
      </c>
      <c r="AH67" s="28">
        <f>Alumn_Filtered!AL67</f>
        <v>0.59319286871961097</v>
      </c>
      <c r="AI67">
        <f>IF(Alumn_Filtered!AM67=0,Metrics!AM$14,Alumn_Filtered!AM67)</f>
        <v>609</v>
      </c>
      <c r="AJ67" s="28">
        <f>Alumn_Filtered!AN67</f>
        <v>0.64991896272285254</v>
      </c>
      <c r="AK67">
        <f>IF(Alumn_Filtered!AP67=0,Metrics!AP$14,Alumn_Filtered!AP67)</f>
        <v>13</v>
      </c>
      <c r="AL67">
        <f>IF(Alumn_Filtered!AR67=0,Metrics!AR$14,Alumn_Filtered!AR67)</f>
        <v>1</v>
      </c>
      <c r="AM67">
        <f>IF(Alumn_Filtered!AS67=0,Metrics!AS$14,Alumn_Filtered!AS67)</f>
        <v>0</v>
      </c>
      <c r="AN67">
        <f>Alumn_Filtered!B67</f>
        <v>1</v>
      </c>
    </row>
    <row r="68" spans="1:40" x14ac:dyDescent="0.25">
      <c r="A68" t="str">
        <f>LEFT(Alumn_Filtered!A68,LEN(Alumn_Filtered!A68)-1)</f>
        <v>18874251</v>
      </c>
      <c r="B68">
        <f>Alumn_Filtered!D68</f>
        <v>0</v>
      </c>
      <c r="C68">
        <f>Alumn_Filtered!E68</f>
        <v>0</v>
      </c>
      <c r="D68">
        <f>Alumn_Filtered!F68</f>
        <v>0</v>
      </c>
      <c r="E68" s="30">
        <f>Alumn_Filtered!G68</f>
        <v>6</v>
      </c>
      <c r="F68">
        <f>Alumn_Filtered!H68</f>
        <v>6</v>
      </c>
      <c r="G68" s="28">
        <f>Alumn_Filtered!I68</f>
        <v>1</v>
      </c>
      <c r="H68">
        <f>Alumn_Filtered!J68</f>
        <v>0</v>
      </c>
      <c r="I68" s="28">
        <f>Alumn_Filtered!K68</f>
        <v>0</v>
      </c>
      <c r="J68" s="28">
        <f>Alumn_Filtered!L68</f>
        <v>0.8833333333333333</v>
      </c>
      <c r="K68" s="28">
        <f>Alumn_Filtered!M68</f>
        <v>0.51666666666666661</v>
      </c>
      <c r="L68" s="28">
        <f>Alumn_Filtered!N68</f>
        <v>0.7416666666666667</v>
      </c>
      <c r="M68">
        <f>Alumn_Filtered!O68</f>
        <v>8</v>
      </c>
      <c r="N68">
        <f>Alumn_Filtered!P68</f>
        <v>1</v>
      </c>
      <c r="O68">
        <f>Alumn_Filtered!Q68</f>
        <v>1</v>
      </c>
      <c r="P68">
        <f>Alumn_Filtered!R68</f>
        <v>0</v>
      </c>
      <c r="Q68">
        <f>Alumn_Filtered!S68</f>
        <v>6</v>
      </c>
      <c r="R68">
        <f>Alumn_Filtered!T68</f>
        <v>6</v>
      </c>
      <c r="S68" s="28">
        <f>Alumn_Filtered!U68</f>
        <v>1</v>
      </c>
      <c r="T68">
        <f>Alumn_Filtered!V68</f>
        <v>0</v>
      </c>
      <c r="U68" s="28">
        <f>Alumn_Filtered!W68</f>
        <v>0</v>
      </c>
      <c r="V68" s="28">
        <f>Alumn_Filtered!X68</f>
        <v>0.78333333333333333</v>
      </c>
      <c r="W68" s="28">
        <f>Alumn_Filtered!Y68</f>
        <v>0.6333333333333333</v>
      </c>
      <c r="X68" s="28">
        <f>Alumn_Filtered!Z68</f>
        <v>0.73333333333333328</v>
      </c>
      <c r="Y68" s="28">
        <f>Alumn_Filtered!AA68</f>
        <v>-8.3333333333334147E-3</v>
      </c>
      <c r="Z68">
        <f ca="1">Alumn_Filtered!AB68</f>
        <v>23</v>
      </c>
      <c r="AA68">
        <f>Alumn_Filtered!AD68</f>
        <v>0</v>
      </c>
      <c r="AB68">
        <f>Alumn_Filtered!AF68</f>
        <v>1</v>
      </c>
      <c r="AC68">
        <f>IF(Alumn_Filtered!AG68=0,Metrics!$AG$14,Alumn_Filtered!AG68)</f>
        <v>451</v>
      </c>
      <c r="AD68" s="28">
        <f>Alumn_Filtered!AH68</f>
        <v>0.39384116693679094</v>
      </c>
      <c r="AE68">
        <f>IF(Alumn_Filtered!AI68=0,Metrics!AI$14,Alumn_Filtered!AI68)</f>
        <v>451</v>
      </c>
      <c r="AF68" s="28">
        <f>Alumn_Filtered!AJ68</f>
        <v>0.39384116693679094</v>
      </c>
      <c r="AG68">
        <f>IF(Alumn_Filtered!AK68=0,Metrics!AK$14,Alumn_Filtered!AK68)</f>
        <v>551</v>
      </c>
      <c r="AH68" s="28">
        <f>Alumn_Filtered!AL68</f>
        <v>0.55591572123176658</v>
      </c>
      <c r="AI68">
        <f>IF(Alumn_Filtered!AM68=0,Metrics!AM$14,Alumn_Filtered!AM68)</f>
        <v>612</v>
      </c>
      <c r="AJ68" s="28">
        <f>Alumn_Filtered!AN68</f>
        <v>0.65478119935170176</v>
      </c>
      <c r="AK68">
        <f>IF(Alumn_Filtered!AP68=0,Metrics!AP$14,Alumn_Filtered!AP68)</f>
        <v>9</v>
      </c>
      <c r="AL68">
        <f>IF(Alumn_Filtered!AR68=0,Metrics!AR$14,Alumn_Filtered!AR68)</f>
        <v>1</v>
      </c>
      <c r="AM68">
        <f>IF(Alumn_Filtered!AS68=0,Metrics!AS$14,Alumn_Filtered!AS68)</f>
        <v>5</v>
      </c>
      <c r="AN68">
        <f>Alumn_Filtered!B68</f>
        <v>1</v>
      </c>
    </row>
    <row r="69" spans="1:40" x14ac:dyDescent="0.25">
      <c r="A69" t="str">
        <f>LEFT(Alumn_Filtered!A69,LEN(Alumn_Filtered!A69)-1)</f>
        <v>18899719</v>
      </c>
      <c r="B69">
        <f>Alumn_Filtered!D69</f>
        <v>0</v>
      </c>
      <c r="C69">
        <f>Alumn_Filtered!E69</f>
        <v>0</v>
      </c>
      <c r="D69">
        <f>Alumn_Filtered!F69</f>
        <v>0</v>
      </c>
      <c r="E69" s="30">
        <f>Alumn_Filtered!G69</f>
        <v>6</v>
      </c>
      <c r="F69">
        <f>Alumn_Filtered!H69</f>
        <v>3</v>
      </c>
      <c r="G69" s="28">
        <f>Alumn_Filtered!I69</f>
        <v>0.5</v>
      </c>
      <c r="H69">
        <f>Alumn_Filtered!J69</f>
        <v>3</v>
      </c>
      <c r="I69" s="28">
        <f>Alumn_Filtered!K69</f>
        <v>0.5</v>
      </c>
      <c r="J69" s="28">
        <f>Alumn_Filtered!L69</f>
        <v>0.8666666666666667</v>
      </c>
      <c r="K69" s="28">
        <f>Alumn_Filtered!M69</f>
        <v>0.39999999999999997</v>
      </c>
      <c r="L69" s="28">
        <f>Alumn_Filtered!N69</f>
        <v>0.54999999999999993</v>
      </c>
      <c r="M69">
        <f>Alumn_Filtered!O69</f>
        <v>7</v>
      </c>
      <c r="N69">
        <f>Alumn_Filtered!P69</f>
        <v>1</v>
      </c>
      <c r="O69">
        <f>Alumn_Filtered!Q69</f>
        <v>0</v>
      </c>
      <c r="P69">
        <f>Alumn_Filtered!R69</f>
        <v>0</v>
      </c>
      <c r="Q69">
        <f>Alumn_Filtered!S69</f>
        <v>6</v>
      </c>
      <c r="R69">
        <f>Alumn_Filtered!T69</f>
        <v>3</v>
      </c>
      <c r="S69" s="28">
        <f>Alumn_Filtered!U69</f>
        <v>0.5</v>
      </c>
      <c r="T69">
        <f>Alumn_Filtered!V69</f>
        <v>3</v>
      </c>
      <c r="U69" s="28">
        <f>Alumn_Filtered!W69</f>
        <v>0.5</v>
      </c>
      <c r="V69" s="28">
        <f>Alumn_Filtered!X69</f>
        <v>0.75</v>
      </c>
      <c r="W69" s="28">
        <f>Alumn_Filtered!Y69</f>
        <v>0.18333333333333335</v>
      </c>
      <c r="X69" s="28">
        <f>Alumn_Filtered!Z69</f>
        <v>0.48888888888888893</v>
      </c>
      <c r="Y69" s="28">
        <f>Alumn_Filtered!AA69</f>
        <v>-6.1111111111111005E-2</v>
      </c>
      <c r="Z69">
        <f ca="1">Alumn_Filtered!AB69</f>
        <v>23</v>
      </c>
      <c r="AA69">
        <f>Alumn_Filtered!AD69</f>
        <v>1</v>
      </c>
      <c r="AB69">
        <f>Alumn_Filtered!AF69</f>
        <v>1</v>
      </c>
      <c r="AC69">
        <f>IF(Alumn_Filtered!AG69=0,Metrics!$AG$14,Alumn_Filtered!AG69)</f>
        <v>569</v>
      </c>
      <c r="AD69" s="28">
        <f>Alumn_Filtered!AH69</f>
        <v>0.5850891410048622</v>
      </c>
      <c r="AE69">
        <f>IF(Alumn_Filtered!AI69=0,Metrics!AI$14,Alumn_Filtered!AI69)</f>
        <v>569</v>
      </c>
      <c r="AF69" s="28">
        <f>Alumn_Filtered!AJ69</f>
        <v>0.5850891410048622</v>
      </c>
      <c r="AG69">
        <f>IF(Alumn_Filtered!AK69=0,Metrics!AK$14,Alumn_Filtered!AK69)</f>
        <v>591</v>
      </c>
      <c r="AH69" s="28">
        <f>Alumn_Filtered!AL69</f>
        <v>0.62074554294975692</v>
      </c>
      <c r="AI69">
        <f>IF(Alumn_Filtered!AM69=0,Metrics!AM$14,Alumn_Filtered!AM69)</f>
        <v>609</v>
      </c>
      <c r="AJ69" s="28">
        <f>Alumn_Filtered!AN69</f>
        <v>0.64991896272285254</v>
      </c>
      <c r="AK69">
        <f>IF(Alumn_Filtered!AP69=0,Metrics!AP$14,Alumn_Filtered!AP69)</f>
        <v>13</v>
      </c>
      <c r="AL69">
        <f>IF(Alumn_Filtered!AR69=0,Metrics!AR$14,Alumn_Filtered!AR69)</f>
        <v>1</v>
      </c>
      <c r="AM69">
        <f>IF(Alumn_Filtered!AS69=0,Metrics!AS$14,Alumn_Filtered!AS69)</f>
        <v>0</v>
      </c>
      <c r="AN69">
        <f>Alumn_Filtered!B69</f>
        <v>1</v>
      </c>
    </row>
    <row r="70" spans="1:40" x14ac:dyDescent="0.25">
      <c r="A70" t="str">
        <f>LEFT(Alumn_Filtered!A70,LEN(Alumn_Filtered!A70)-1)</f>
        <v>18903663</v>
      </c>
      <c r="B70">
        <f>Alumn_Filtered!D70</f>
        <v>0</v>
      </c>
      <c r="C70">
        <f>Alumn_Filtered!E70</f>
        <v>0</v>
      </c>
      <c r="D70">
        <f>Alumn_Filtered!F70</f>
        <v>0</v>
      </c>
      <c r="E70" s="30">
        <f>Alumn_Filtered!G70</f>
        <v>6</v>
      </c>
      <c r="F70">
        <f>Alumn_Filtered!H70</f>
        <v>5</v>
      </c>
      <c r="G70" s="28">
        <f>Alumn_Filtered!I70</f>
        <v>0.83333333333333337</v>
      </c>
      <c r="H70">
        <f>Alumn_Filtered!J70</f>
        <v>1</v>
      </c>
      <c r="I70" s="28">
        <f>Alumn_Filtered!K70</f>
        <v>0.16666666666666666</v>
      </c>
      <c r="J70" s="28">
        <f>Alumn_Filtered!L70</f>
        <v>0.93333333333333324</v>
      </c>
      <c r="K70" s="28">
        <f>Alumn_Filtered!M70</f>
        <v>0.45</v>
      </c>
      <c r="L70" s="28">
        <f>Alumn_Filtered!N70</f>
        <v>0.62499999999999989</v>
      </c>
      <c r="M70">
        <f>Alumn_Filtered!O70</f>
        <v>6</v>
      </c>
      <c r="N70">
        <f>Alumn_Filtered!P70</f>
        <v>0</v>
      </c>
      <c r="O70">
        <f>Alumn_Filtered!Q70</f>
        <v>0</v>
      </c>
      <c r="P70">
        <f>Alumn_Filtered!R70</f>
        <v>0</v>
      </c>
      <c r="Q70">
        <f>Alumn_Filtered!S70</f>
        <v>6</v>
      </c>
      <c r="R70">
        <f>Alumn_Filtered!T70</f>
        <v>4</v>
      </c>
      <c r="S70" s="28">
        <f>Alumn_Filtered!U70</f>
        <v>0.66666666666666663</v>
      </c>
      <c r="T70">
        <f>Alumn_Filtered!V70</f>
        <v>2</v>
      </c>
      <c r="U70" s="28">
        <f>Alumn_Filtered!W70</f>
        <v>0.33333333333333331</v>
      </c>
      <c r="V70" s="28">
        <f>Alumn_Filtered!X70</f>
        <v>0.79999999999999993</v>
      </c>
      <c r="W70" s="28">
        <f>Alumn_Filtered!Y70</f>
        <v>0.31666666666666665</v>
      </c>
      <c r="X70" s="28">
        <f>Alumn_Filtered!Z70</f>
        <v>0.57777777777777783</v>
      </c>
      <c r="Y70" s="28">
        <f>Alumn_Filtered!AA70</f>
        <v>-4.7222222222222054E-2</v>
      </c>
      <c r="Z70">
        <f ca="1">Alumn_Filtered!AB70</f>
        <v>23</v>
      </c>
      <c r="AA70">
        <f>Alumn_Filtered!AD70</f>
        <v>0</v>
      </c>
      <c r="AB70">
        <f>Alumn_Filtered!AF70</f>
        <v>1</v>
      </c>
      <c r="AC70">
        <f>IF(Alumn_Filtered!AG70=0,Metrics!$AG$14,Alumn_Filtered!AG70)</f>
        <v>505</v>
      </c>
      <c r="AD70" s="28">
        <f>Alumn_Filtered!AH70</f>
        <v>0.48136142625607781</v>
      </c>
      <c r="AE70">
        <f>IF(Alumn_Filtered!AI70=0,Metrics!AI$14,Alumn_Filtered!AI70)</f>
        <v>524</v>
      </c>
      <c r="AF70" s="28">
        <f>Alumn_Filtered!AJ70</f>
        <v>0.5121555915721232</v>
      </c>
      <c r="AG70">
        <f>IF(Alumn_Filtered!AK70=0,Metrics!AK$14,Alumn_Filtered!AK70)</f>
        <v>425</v>
      </c>
      <c r="AH70" s="28">
        <f>Alumn_Filtered!AL70</f>
        <v>0.35170178282009723</v>
      </c>
      <c r="AI70">
        <f>IF(Alumn_Filtered!AM70=0,Metrics!AM$14,Alumn_Filtered!AM70)</f>
        <v>507</v>
      </c>
      <c r="AJ70" s="28">
        <f>Alumn_Filtered!AN70</f>
        <v>0.4846029173419773</v>
      </c>
      <c r="AK70">
        <f>IF(Alumn_Filtered!AP70=0,Metrics!AP$14,Alumn_Filtered!AP70)</f>
        <v>8</v>
      </c>
      <c r="AL70">
        <f>IF(Alumn_Filtered!AR70=0,Metrics!AR$14,Alumn_Filtered!AR70)</f>
        <v>5</v>
      </c>
      <c r="AM70">
        <f>IF(Alumn_Filtered!AS70=0,Metrics!AS$14,Alumn_Filtered!AS70)</f>
        <v>2</v>
      </c>
      <c r="AN70">
        <f>Alumn_Filtered!B70</f>
        <v>0</v>
      </c>
    </row>
    <row r="71" spans="1:40" x14ac:dyDescent="0.25">
      <c r="A71" t="str">
        <f>LEFT(Alumn_Filtered!A71,LEN(Alumn_Filtered!A71)-1)</f>
        <v>18904304</v>
      </c>
      <c r="B71">
        <f>Alumn_Filtered!D71</f>
        <v>0</v>
      </c>
      <c r="C71">
        <f>Alumn_Filtered!E71</f>
        <v>1</v>
      </c>
      <c r="D71">
        <f>Alumn_Filtered!F71</f>
        <v>0</v>
      </c>
      <c r="E71" s="30">
        <f>Alumn_Filtered!G71</f>
        <v>5</v>
      </c>
      <c r="F71">
        <f>Alumn_Filtered!H71</f>
        <v>2</v>
      </c>
      <c r="G71" s="28">
        <f>Alumn_Filtered!I71</f>
        <v>0.4</v>
      </c>
      <c r="H71">
        <f>Alumn_Filtered!J71</f>
        <v>3</v>
      </c>
      <c r="I71" s="28">
        <f>Alumn_Filtered!K71</f>
        <v>0.6</v>
      </c>
      <c r="J71" s="28">
        <f>Alumn_Filtered!L71</f>
        <v>0.8833333333333333</v>
      </c>
      <c r="K71" s="28">
        <f>Alumn_Filtered!M71</f>
        <v>0.35000000000000003</v>
      </c>
      <c r="L71" s="28">
        <f>Alumn_Filtered!N71</f>
        <v>0.53</v>
      </c>
      <c r="M71">
        <f>Alumn_Filtered!O71</f>
        <v>8</v>
      </c>
      <c r="N71">
        <f>Alumn_Filtered!P71</f>
        <v>1</v>
      </c>
      <c r="O71">
        <f>Alumn_Filtered!Q71</f>
        <v>2</v>
      </c>
      <c r="P71">
        <f>Alumn_Filtered!R71</f>
        <v>0</v>
      </c>
      <c r="Q71">
        <f>Alumn_Filtered!S71</f>
        <v>5</v>
      </c>
      <c r="R71">
        <f>Alumn_Filtered!T71</f>
        <v>4</v>
      </c>
      <c r="S71" s="28">
        <f>Alumn_Filtered!U71</f>
        <v>0.8</v>
      </c>
      <c r="T71">
        <f>Alumn_Filtered!V71</f>
        <v>1</v>
      </c>
      <c r="U71" s="28">
        <f>Alumn_Filtered!W71</f>
        <v>0.2</v>
      </c>
      <c r="V71" s="28">
        <f>Alumn_Filtered!X71</f>
        <v>0.73333333333333339</v>
      </c>
      <c r="W71" s="28">
        <f>Alumn_Filtered!Y71</f>
        <v>0.3</v>
      </c>
      <c r="X71" s="28">
        <f>Alumn_Filtered!Z71</f>
        <v>0.58333333333333326</v>
      </c>
      <c r="Y71" s="28">
        <f>Alumn_Filtered!AA71</f>
        <v>5.3333333333333233E-2</v>
      </c>
      <c r="Z71">
        <f ca="1">Alumn_Filtered!AB71</f>
        <v>23</v>
      </c>
      <c r="AA71">
        <f>Alumn_Filtered!AD71</f>
        <v>1</v>
      </c>
      <c r="AB71">
        <f>Alumn_Filtered!AF71</f>
        <v>1</v>
      </c>
      <c r="AC71">
        <f>IF(Alumn_Filtered!AG71=0,Metrics!$AG$14,Alumn_Filtered!AG71)</f>
        <v>477</v>
      </c>
      <c r="AD71" s="28">
        <f>Alumn_Filtered!AH71</f>
        <v>0.4359805510534846</v>
      </c>
      <c r="AE71">
        <f>IF(Alumn_Filtered!AI71=0,Metrics!AI$14,Alumn_Filtered!AI71)</f>
        <v>490</v>
      </c>
      <c r="AF71" s="28">
        <f>Alumn_Filtered!AJ71</f>
        <v>0.45705024311183146</v>
      </c>
      <c r="AG71">
        <f>IF(Alumn_Filtered!AK71=0,Metrics!AK$14,Alumn_Filtered!AK71)</f>
        <v>520</v>
      </c>
      <c r="AH71" s="28">
        <f>Alumn_Filtered!AL71</f>
        <v>0.5056726094003241</v>
      </c>
      <c r="AI71">
        <f>IF(Alumn_Filtered!AM71=0,Metrics!AM$14,Alumn_Filtered!AM71)</f>
        <v>531</v>
      </c>
      <c r="AJ71" s="28">
        <f>Alumn_Filtered!AN71</f>
        <v>0.52350081037277152</v>
      </c>
      <c r="AK71">
        <f>IF(Alumn_Filtered!AP71=0,Metrics!AP$14,Alumn_Filtered!AP71)</f>
        <v>13</v>
      </c>
      <c r="AL71">
        <f>IF(Alumn_Filtered!AR71=0,Metrics!AR$14,Alumn_Filtered!AR71)</f>
        <v>2</v>
      </c>
      <c r="AM71">
        <f>IF(Alumn_Filtered!AS71=0,Metrics!AS$14,Alumn_Filtered!AS71)</f>
        <v>0</v>
      </c>
      <c r="AN71">
        <f>Alumn_Filtered!B71</f>
        <v>1</v>
      </c>
    </row>
    <row r="72" spans="1:40" x14ac:dyDescent="0.25">
      <c r="A72" t="str">
        <f>LEFT(Alumn_Filtered!A72,LEN(Alumn_Filtered!A72)-1)</f>
        <v>18920400</v>
      </c>
      <c r="B72">
        <f>Alumn_Filtered!D72</f>
        <v>0</v>
      </c>
      <c r="C72">
        <f>Alumn_Filtered!E72</f>
        <v>0</v>
      </c>
      <c r="D72">
        <f>Alumn_Filtered!F72</f>
        <v>0</v>
      </c>
      <c r="E72" s="30">
        <f>Alumn_Filtered!G72</f>
        <v>6</v>
      </c>
      <c r="F72">
        <f>Alumn_Filtered!H72</f>
        <v>1</v>
      </c>
      <c r="G72" s="28">
        <f>Alumn_Filtered!I72</f>
        <v>0.16666666666666666</v>
      </c>
      <c r="H72">
        <f>Alumn_Filtered!J72</f>
        <v>5</v>
      </c>
      <c r="I72" s="28">
        <f>Alumn_Filtered!K72</f>
        <v>0.83333333333333337</v>
      </c>
      <c r="J72" s="28">
        <f>Alumn_Filtered!L72</f>
        <v>0.93333333333333324</v>
      </c>
      <c r="K72" s="28">
        <f>Alumn_Filtered!M72</f>
        <v>0.21666666666666665</v>
      </c>
      <c r="L72" s="28">
        <f>Alumn_Filtered!N72</f>
        <v>0.39444444444444443</v>
      </c>
      <c r="M72">
        <f>Alumn_Filtered!O72</f>
        <v>5</v>
      </c>
      <c r="N72">
        <f>Alumn_Filtered!P72</f>
        <v>0</v>
      </c>
      <c r="O72">
        <f>Alumn_Filtered!Q72</f>
        <v>2</v>
      </c>
      <c r="P72">
        <f>Alumn_Filtered!R72</f>
        <v>0</v>
      </c>
      <c r="Q72">
        <f>Alumn_Filtered!S72</f>
        <v>3</v>
      </c>
      <c r="R72">
        <f>Alumn_Filtered!T72</f>
        <v>0</v>
      </c>
      <c r="S72" s="28">
        <f>Alumn_Filtered!U72</f>
        <v>0</v>
      </c>
      <c r="T72">
        <f>Alumn_Filtered!V72</f>
        <v>3</v>
      </c>
      <c r="U72" s="28">
        <f>Alumn_Filtered!W72</f>
        <v>1</v>
      </c>
      <c r="V72" s="28">
        <f>Alumn_Filtered!X72</f>
        <v>0.25</v>
      </c>
      <c r="W72" s="28">
        <f>Alumn_Filtered!Y72</f>
        <v>0</v>
      </c>
      <c r="X72" s="28">
        <f>Alumn_Filtered!Z72</f>
        <v>8.3333333333333329E-2</v>
      </c>
      <c r="Y72" s="28">
        <f>Alumn_Filtered!AA72</f>
        <v>-0.31111111111111112</v>
      </c>
      <c r="Z72">
        <f ca="1">Alumn_Filtered!AB72</f>
        <v>23</v>
      </c>
      <c r="AA72">
        <f>Alumn_Filtered!AD72</f>
        <v>0</v>
      </c>
      <c r="AB72">
        <f>Alumn_Filtered!AF72</f>
        <v>1</v>
      </c>
      <c r="AC72">
        <f>IF(Alumn_Filtered!AG72=0,Metrics!$AG$14,Alumn_Filtered!AG72)</f>
        <v>616</v>
      </c>
      <c r="AD72" s="28">
        <f>Alumn_Filtered!AH72</f>
        <v>0.66126418152350086</v>
      </c>
      <c r="AE72">
        <f>IF(Alumn_Filtered!AI72=0,Metrics!AI$14,Alumn_Filtered!AI72)</f>
        <v>616</v>
      </c>
      <c r="AF72" s="28">
        <f>Alumn_Filtered!AJ72</f>
        <v>0.66126418152350086</v>
      </c>
      <c r="AG72">
        <f>IF(Alumn_Filtered!AK72=0,Metrics!AK$14,Alumn_Filtered!AK72)</f>
        <v>669</v>
      </c>
      <c r="AH72" s="28">
        <f>Alumn_Filtered!AL72</f>
        <v>0.74716369529983795</v>
      </c>
      <c r="AI72">
        <f>IF(Alumn_Filtered!AM72=0,Metrics!AM$14,Alumn_Filtered!AM72)</f>
        <v>605</v>
      </c>
      <c r="AJ72" s="28">
        <f>Alumn_Filtered!AN72</f>
        <v>0.64343598055105344</v>
      </c>
      <c r="AK72">
        <f>IF(Alumn_Filtered!AP72=0,Metrics!AP$14,Alumn_Filtered!AP72)</f>
        <v>9</v>
      </c>
      <c r="AL72">
        <f>IF(Alumn_Filtered!AR72=0,Metrics!AR$14,Alumn_Filtered!AR72)</f>
        <v>1</v>
      </c>
      <c r="AM72">
        <f>IF(Alumn_Filtered!AS72=0,Metrics!AS$14,Alumn_Filtered!AS72)</f>
        <v>0</v>
      </c>
      <c r="AN72">
        <f>Alumn_Filtered!B72</f>
        <v>1</v>
      </c>
    </row>
    <row r="73" spans="1:40" x14ac:dyDescent="0.25">
      <c r="A73" t="str">
        <f>LEFT(Alumn_Filtered!A73,LEN(Alumn_Filtered!A73)-1)</f>
        <v>18926136</v>
      </c>
      <c r="B73">
        <f>Alumn_Filtered!D73</f>
        <v>0</v>
      </c>
      <c r="C73">
        <f>Alumn_Filtered!E73</f>
        <v>0</v>
      </c>
      <c r="D73">
        <f>Alumn_Filtered!F73</f>
        <v>0</v>
      </c>
      <c r="E73" s="30">
        <f>Alumn_Filtered!G73</f>
        <v>6</v>
      </c>
      <c r="F73">
        <f>Alumn_Filtered!H73</f>
        <v>4</v>
      </c>
      <c r="G73" s="28">
        <f>Alumn_Filtered!I73</f>
        <v>0.66666666666666663</v>
      </c>
      <c r="H73">
        <f>Alumn_Filtered!J73</f>
        <v>2</v>
      </c>
      <c r="I73" s="28">
        <f>Alumn_Filtered!K73</f>
        <v>0.33333333333333331</v>
      </c>
      <c r="J73" s="28">
        <f>Alumn_Filtered!L73</f>
        <v>0.85</v>
      </c>
      <c r="K73" s="28">
        <f>Alumn_Filtered!M73</f>
        <v>0.43333333333333335</v>
      </c>
      <c r="L73" s="28">
        <f>Alumn_Filtered!N73</f>
        <v>0.59166666666666667</v>
      </c>
      <c r="M73">
        <f>Alumn_Filtered!O73</f>
        <v>7</v>
      </c>
      <c r="N73">
        <f>Alumn_Filtered!P73</f>
        <v>2</v>
      </c>
      <c r="O73">
        <f>Alumn_Filtered!Q73</f>
        <v>0</v>
      </c>
      <c r="P73">
        <f>Alumn_Filtered!R73</f>
        <v>0</v>
      </c>
      <c r="Q73">
        <f>Alumn_Filtered!S73</f>
        <v>5</v>
      </c>
      <c r="R73">
        <f>Alumn_Filtered!T73</f>
        <v>4</v>
      </c>
      <c r="S73" s="28">
        <f>Alumn_Filtered!U73</f>
        <v>0.8</v>
      </c>
      <c r="T73">
        <f>Alumn_Filtered!V73</f>
        <v>1</v>
      </c>
      <c r="U73" s="28">
        <f>Alumn_Filtered!W73</f>
        <v>0.2</v>
      </c>
      <c r="V73" s="28">
        <f>Alumn_Filtered!X73</f>
        <v>0.71666666666666667</v>
      </c>
      <c r="W73" s="28">
        <f>Alumn_Filtered!Y73</f>
        <v>0.28333333333333338</v>
      </c>
      <c r="X73" s="28">
        <f>Alumn_Filtered!Z73</f>
        <v>0.57666666666666655</v>
      </c>
      <c r="Y73" s="28">
        <f>Alumn_Filtered!AA73</f>
        <v>-1.5000000000000124E-2</v>
      </c>
      <c r="Z73">
        <f ca="1">Alumn_Filtered!AB73</f>
        <v>23</v>
      </c>
      <c r="AA73">
        <f>Alumn_Filtered!AD73</f>
        <v>1</v>
      </c>
      <c r="AB73">
        <f>Alumn_Filtered!AF73</f>
        <v>1</v>
      </c>
      <c r="AC73">
        <f>IF(Alumn_Filtered!AG73=0,Metrics!$AG$14,Alumn_Filtered!AG73)</f>
        <v>391</v>
      </c>
      <c r="AD73" s="28">
        <f>Alumn_Filtered!AH73</f>
        <v>0.29659643435980548</v>
      </c>
      <c r="AE73">
        <f>IF(Alumn_Filtered!AI73=0,Metrics!AI$14,Alumn_Filtered!AI73)</f>
        <v>391</v>
      </c>
      <c r="AF73" s="28">
        <f>Alumn_Filtered!AJ73</f>
        <v>0.29659643435980548</v>
      </c>
      <c r="AG73">
        <f>IF(Alumn_Filtered!AK73=0,Metrics!AK$14,Alumn_Filtered!AK73)</f>
        <v>616</v>
      </c>
      <c r="AH73" s="28">
        <f>Alumn_Filtered!AL73</f>
        <v>0.66126418152350086</v>
      </c>
      <c r="AI73">
        <f>IF(Alumn_Filtered!AM73=0,Metrics!AM$14,Alumn_Filtered!AM73)</f>
        <v>585</v>
      </c>
      <c r="AJ73" s="28">
        <f>Alumn_Filtered!AN73</f>
        <v>0.61102106969205838</v>
      </c>
      <c r="AK73">
        <f>IF(Alumn_Filtered!AP73=0,Metrics!AP$14,Alumn_Filtered!AP73)</f>
        <v>13</v>
      </c>
      <c r="AL73">
        <f>IF(Alumn_Filtered!AR73=0,Metrics!AR$14,Alumn_Filtered!AR73)</f>
        <v>1</v>
      </c>
      <c r="AM73">
        <f>IF(Alumn_Filtered!AS73=0,Metrics!AS$14,Alumn_Filtered!AS73)</f>
        <v>9</v>
      </c>
      <c r="AN73">
        <f>Alumn_Filtered!B73</f>
        <v>1</v>
      </c>
    </row>
    <row r="74" spans="1:40" x14ac:dyDescent="0.25">
      <c r="A74" t="str">
        <f>LEFT(Alumn_Filtered!A74,LEN(Alumn_Filtered!A74)-1)</f>
        <v>18927232</v>
      </c>
      <c r="B74">
        <f>Alumn_Filtered!D74</f>
        <v>0</v>
      </c>
      <c r="C74">
        <f>Alumn_Filtered!E74</f>
        <v>2</v>
      </c>
      <c r="D74">
        <f>Alumn_Filtered!F74</f>
        <v>0</v>
      </c>
      <c r="E74" s="30">
        <f>Alumn_Filtered!G74</f>
        <v>4</v>
      </c>
      <c r="F74">
        <f>Alumn_Filtered!H74</f>
        <v>1</v>
      </c>
      <c r="G74" s="28">
        <f>Alumn_Filtered!I74</f>
        <v>0.25</v>
      </c>
      <c r="H74">
        <f>Alumn_Filtered!J74</f>
        <v>3</v>
      </c>
      <c r="I74" s="28">
        <f>Alumn_Filtered!K74</f>
        <v>0.75</v>
      </c>
      <c r="J74" s="28">
        <f>Alumn_Filtered!L74</f>
        <v>0.8833333333333333</v>
      </c>
      <c r="K74" s="28">
        <f>Alumn_Filtered!M74</f>
        <v>5.000000000000001E-2</v>
      </c>
      <c r="L74" s="28">
        <f>Alumn_Filtered!N74</f>
        <v>0.30833333333333335</v>
      </c>
      <c r="M74">
        <f>Alumn_Filtered!O74</f>
        <v>7</v>
      </c>
      <c r="N74">
        <f>Alumn_Filtered!P74</f>
        <v>0</v>
      </c>
      <c r="O74">
        <f>Alumn_Filtered!Q74</f>
        <v>5</v>
      </c>
      <c r="P74">
        <f>Alumn_Filtered!R74</f>
        <v>0</v>
      </c>
      <c r="Q74">
        <f>Alumn_Filtered!S74</f>
        <v>2</v>
      </c>
      <c r="R74">
        <f>Alumn_Filtered!T74</f>
        <v>0</v>
      </c>
      <c r="S74" s="28">
        <f>Alumn_Filtered!U74</f>
        <v>0</v>
      </c>
      <c r="T74">
        <f>Alumn_Filtered!V74</f>
        <v>2</v>
      </c>
      <c r="U74" s="28">
        <f>Alumn_Filtered!W74</f>
        <v>1</v>
      </c>
      <c r="V74" s="28">
        <f>Alumn_Filtered!X74</f>
        <v>0.33333333333333331</v>
      </c>
      <c r="W74" s="28">
        <f>Alumn_Filtered!Y74</f>
        <v>0.25</v>
      </c>
      <c r="X74" s="28">
        <f>Alumn_Filtered!Z74</f>
        <v>0.29166666666666663</v>
      </c>
      <c r="Y74" s="28">
        <f>Alumn_Filtered!AA74</f>
        <v>-1.6666666666666718E-2</v>
      </c>
      <c r="Z74">
        <f ca="1">Alumn_Filtered!AB74</f>
        <v>23</v>
      </c>
      <c r="AA74">
        <f>Alumn_Filtered!AD74</f>
        <v>1</v>
      </c>
      <c r="AB74">
        <f>Alumn_Filtered!AF74</f>
        <v>1</v>
      </c>
      <c r="AC74">
        <f>IF(Alumn_Filtered!AG74=0,Metrics!$AG$14,Alumn_Filtered!AG74)</f>
        <v>526</v>
      </c>
      <c r="AD74" s="28">
        <f>Alumn_Filtered!AH74</f>
        <v>0.51539708265802264</v>
      </c>
      <c r="AE74">
        <f>IF(Alumn_Filtered!AI74=0,Metrics!AI$14,Alumn_Filtered!AI74)</f>
        <v>526</v>
      </c>
      <c r="AF74" s="28">
        <f>Alumn_Filtered!AJ74</f>
        <v>0.51539708265802264</v>
      </c>
      <c r="AG74">
        <f>IF(Alumn_Filtered!AK74=0,Metrics!AK$14,Alumn_Filtered!AK74)</f>
        <v>565</v>
      </c>
      <c r="AH74" s="28">
        <f>Alumn_Filtered!AL74</f>
        <v>0.57860615883306321</v>
      </c>
      <c r="AI74">
        <f>IF(Alumn_Filtered!AM74=0,Metrics!AM$14,Alumn_Filtered!AM74)</f>
        <v>604</v>
      </c>
      <c r="AJ74" s="28">
        <f>Alumn_Filtered!AN74</f>
        <v>0.64181523500810378</v>
      </c>
      <c r="AK74">
        <f>IF(Alumn_Filtered!AP74=0,Metrics!AP$14,Alumn_Filtered!AP74)</f>
        <v>13</v>
      </c>
      <c r="AL74">
        <f>IF(Alumn_Filtered!AR74=0,Metrics!AR$14,Alumn_Filtered!AR74)</f>
        <v>1</v>
      </c>
      <c r="AM74">
        <f>IF(Alumn_Filtered!AS74=0,Metrics!AS$14,Alumn_Filtered!AS74)</f>
        <v>0</v>
      </c>
      <c r="AN74">
        <f>Alumn_Filtered!B74</f>
        <v>0</v>
      </c>
    </row>
    <row r="75" spans="1:40" x14ac:dyDescent="0.25">
      <c r="A75" t="str">
        <f>LEFT(Alumn_Filtered!A75,LEN(Alumn_Filtered!A75)-1)</f>
        <v>18936047</v>
      </c>
      <c r="B75">
        <f>Alumn_Filtered!D75</f>
        <v>0</v>
      </c>
      <c r="C75">
        <f>Alumn_Filtered!E75</f>
        <v>8</v>
      </c>
      <c r="D75">
        <f>Alumn_Filtered!F75</f>
        <v>0</v>
      </c>
      <c r="E75" s="30">
        <f>Alumn_Filtered!G75</f>
        <v>1</v>
      </c>
      <c r="F75">
        <f>Alumn_Filtered!H75</f>
        <v>1</v>
      </c>
      <c r="G75" s="28">
        <f>Alumn_Filtered!I75</f>
        <v>1</v>
      </c>
      <c r="H75">
        <f>Alumn_Filtered!J75</f>
        <v>0</v>
      </c>
      <c r="I75" s="28">
        <f>Alumn_Filtered!K75</f>
        <v>0</v>
      </c>
      <c r="J75" s="28">
        <f>Alumn_Filtered!L75</f>
        <v>0.83333333333333337</v>
      </c>
      <c r="K75" s="28">
        <f>Alumn_Filtered!M75</f>
        <v>0.83333333333333337</v>
      </c>
      <c r="L75" s="28">
        <f>Alumn_Filtered!N75</f>
        <v>0.83333333333333337</v>
      </c>
      <c r="M75">
        <f>Alumn_Filtered!O75</f>
        <v>11</v>
      </c>
      <c r="N75">
        <f>Alumn_Filtered!P75</f>
        <v>1</v>
      </c>
      <c r="O75">
        <f>Alumn_Filtered!Q75</f>
        <v>1</v>
      </c>
      <c r="P75">
        <f>Alumn_Filtered!R75</f>
        <v>2</v>
      </c>
      <c r="Q75">
        <f>Alumn_Filtered!S75</f>
        <v>7</v>
      </c>
      <c r="R75">
        <f>Alumn_Filtered!T75</f>
        <v>4</v>
      </c>
      <c r="S75" s="28">
        <f>Alumn_Filtered!U75</f>
        <v>0.5714285714285714</v>
      </c>
      <c r="T75">
        <f>Alumn_Filtered!V75</f>
        <v>2</v>
      </c>
      <c r="U75" s="28">
        <f>Alumn_Filtered!W75</f>
        <v>0.2857142857142857</v>
      </c>
      <c r="V75" s="28">
        <f>Alumn_Filtered!X75</f>
        <v>0.85</v>
      </c>
      <c r="W75" s="28">
        <f>Alumn_Filtered!Y75</f>
        <v>0.25</v>
      </c>
      <c r="X75" s="28">
        <f>Alumn_Filtered!Z75</f>
        <v>0.47619047619047616</v>
      </c>
      <c r="Y75" s="28">
        <f>Alumn_Filtered!AA75</f>
        <v>-0.35714285714285721</v>
      </c>
      <c r="Z75">
        <f ca="1">Alumn_Filtered!AB75</f>
        <v>23</v>
      </c>
      <c r="AA75">
        <f>Alumn_Filtered!AD75</f>
        <v>1</v>
      </c>
      <c r="AB75">
        <f>Alumn_Filtered!AF75</f>
        <v>1</v>
      </c>
      <c r="AC75">
        <f>IF(Alumn_Filtered!AG75=0,Metrics!$AG$14,Alumn_Filtered!AG75)</f>
        <v>595</v>
      </c>
      <c r="AD75" s="28">
        <f>Alumn_Filtered!AH75</f>
        <v>0.62722852512155591</v>
      </c>
      <c r="AE75">
        <f>IF(Alumn_Filtered!AI75=0,Metrics!AI$14,Alumn_Filtered!AI75)</f>
        <v>622</v>
      </c>
      <c r="AF75" s="28">
        <f>Alumn_Filtered!AJ75</f>
        <v>0.6709886547811994</v>
      </c>
      <c r="AG75">
        <f>IF(Alumn_Filtered!AK75=0,Metrics!AK$14,Alumn_Filtered!AK75)</f>
        <v>574</v>
      </c>
      <c r="AH75" s="28">
        <f>Alumn_Filtered!AL75</f>
        <v>0.59319286871961097</v>
      </c>
      <c r="AI75">
        <f>IF(Alumn_Filtered!AM75=0,Metrics!AM$14,Alumn_Filtered!AM75)</f>
        <v>614</v>
      </c>
      <c r="AJ75" s="28">
        <f>Alumn_Filtered!AN75</f>
        <v>0.65802269043760131</v>
      </c>
      <c r="AK75">
        <f>IF(Alumn_Filtered!AP75=0,Metrics!AP$14,Alumn_Filtered!AP75)</f>
        <v>13</v>
      </c>
      <c r="AL75">
        <f>IF(Alumn_Filtered!AR75=0,Metrics!AR$14,Alumn_Filtered!AR75)</f>
        <v>1</v>
      </c>
      <c r="AM75">
        <f>IF(Alumn_Filtered!AS75=0,Metrics!AS$14,Alumn_Filtered!AS75)</f>
        <v>0</v>
      </c>
      <c r="AN75">
        <f>Alumn_Filtered!B75</f>
        <v>1</v>
      </c>
    </row>
    <row r="76" spans="1:40" x14ac:dyDescent="0.25">
      <c r="A76" t="str">
        <f>LEFT(Alumn_Filtered!A76,LEN(Alumn_Filtered!A76)-1)</f>
        <v>18936626</v>
      </c>
      <c r="B76">
        <f>Alumn_Filtered!D76</f>
        <v>0</v>
      </c>
      <c r="C76">
        <f>Alumn_Filtered!E76</f>
        <v>0</v>
      </c>
      <c r="D76">
        <f>Alumn_Filtered!F76</f>
        <v>0</v>
      </c>
      <c r="E76" s="30">
        <f>Alumn_Filtered!G76</f>
        <v>6</v>
      </c>
      <c r="F76">
        <f>Alumn_Filtered!H76</f>
        <v>2</v>
      </c>
      <c r="G76" s="28">
        <f>Alumn_Filtered!I76</f>
        <v>0.33333333333333331</v>
      </c>
      <c r="H76">
        <f>Alumn_Filtered!J76</f>
        <v>4</v>
      </c>
      <c r="I76" s="28">
        <f>Alumn_Filtered!K76</f>
        <v>0.66666666666666663</v>
      </c>
      <c r="J76" s="28">
        <f>Alumn_Filtered!L76</f>
        <v>0.75</v>
      </c>
      <c r="K76" s="28">
        <f>Alumn_Filtered!M76</f>
        <v>0.26666666666666666</v>
      </c>
      <c r="L76" s="28">
        <f>Alumn_Filtered!N76</f>
        <v>0.43055555555555552</v>
      </c>
      <c r="M76">
        <f>Alumn_Filtered!O76</f>
        <v>7</v>
      </c>
      <c r="N76">
        <f>Alumn_Filtered!P76</f>
        <v>0</v>
      </c>
      <c r="O76">
        <f>Alumn_Filtered!Q76</f>
        <v>0</v>
      </c>
      <c r="P76">
        <f>Alumn_Filtered!R76</f>
        <v>0</v>
      </c>
      <c r="Q76">
        <f>Alumn_Filtered!S76</f>
        <v>7</v>
      </c>
      <c r="R76">
        <f>Alumn_Filtered!T76</f>
        <v>2</v>
      </c>
      <c r="S76" s="28">
        <f>Alumn_Filtered!U76</f>
        <v>0.2857142857142857</v>
      </c>
      <c r="T76">
        <f>Alumn_Filtered!V76</f>
        <v>5</v>
      </c>
      <c r="U76" s="28">
        <f>Alumn_Filtered!W76</f>
        <v>0.7142857142857143</v>
      </c>
      <c r="V76" s="28">
        <f>Alumn_Filtered!X76</f>
        <v>0.68333333333333324</v>
      </c>
      <c r="W76" s="28">
        <f>Alumn_Filtered!Y76</f>
        <v>0.16666666666666666</v>
      </c>
      <c r="X76" s="28">
        <f>Alumn_Filtered!Z76</f>
        <v>0.39285714285714285</v>
      </c>
      <c r="Y76" s="28">
        <f>Alumn_Filtered!AA76</f>
        <v>-3.7698412698412676E-2</v>
      </c>
      <c r="Z76">
        <f ca="1">Alumn_Filtered!AB76</f>
        <v>23</v>
      </c>
      <c r="AA76">
        <f>Alumn_Filtered!AD76</f>
        <v>1</v>
      </c>
      <c r="AB76">
        <f>Alumn_Filtered!AF76</f>
        <v>1</v>
      </c>
      <c r="AC76">
        <f>IF(Alumn_Filtered!AG76=0,Metrics!$AG$14,Alumn_Filtered!AG76)</f>
        <v>453</v>
      </c>
      <c r="AD76" s="28">
        <f>Alumn_Filtered!AH76</f>
        <v>0.39708265802269044</v>
      </c>
      <c r="AE76">
        <f>IF(Alumn_Filtered!AI76=0,Metrics!AI$14,Alumn_Filtered!AI76)</f>
        <v>453</v>
      </c>
      <c r="AF76" s="28">
        <f>Alumn_Filtered!AJ76</f>
        <v>0.39708265802269044</v>
      </c>
      <c r="AG76">
        <f>IF(Alumn_Filtered!AK76=0,Metrics!AK$14,Alumn_Filtered!AK76)</f>
        <v>710</v>
      </c>
      <c r="AH76" s="28">
        <f>Alumn_Filtered!AL76</f>
        <v>0.81361426256077796</v>
      </c>
      <c r="AI76">
        <f>IF(Alumn_Filtered!AM76=0,Metrics!AM$14,Alumn_Filtered!AM76)</f>
        <v>691</v>
      </c>
      <c r="AJ76" s="28">
        <f>Alumn_Filtered!AN76</f>
        <v>0.78282009724473256</v>
      </c>
      <c r="AK76">
        <f>IF(Alumn_Filtered!AP76=0,Metrics!AP$14,Alumn_Filtered!AP76)</f>
        <v>13</v>
      </c>
      <c r="AL76">
        <f>IF(Alumn_Filtered!AR76=0,Metrics!AR$14,Alumn_Filtered!AR76)</f>
        <v>1</v>
      </c>
      <c r="AM76">
        <f>IF(Alumn_Filtered!AS76=0,Metrics!AS$14,Alumn_Filtered!AS76)</f>
        <v>0</v>
      </c>
      <c r="AN76">
        <f>Alumn_Filtered!B76</f>
        <v>1</v>
      </c>
    </row>
    <row r="77" spans="1:40" x14ac:dyDescent="0.25">
      <c r="A77" t="str">
        <f>LEFT(Alumn_Filtered!A77,LEN(Alumn_Filtered!A77)-1)</f>
        <v>18938240</v>
      </c>
      <c r="B77">
        <f>Alumn_Filtered!D77</f>
        <v>0</v>
      </c>
      <c r="C77">
        <f>Alumn_Filtered!E77</f>
        <v>2</v>
      </c>
      <c r="D77">
        <f>Alumn_Filtered!F77</f>
        <v>0</v>
      </c>
      <c r="E77" s="30">
        <f>Alumn_Filtered!G77</f>
        <v>4</v>
      </c>
      <c r="F77">
        <f>Alumn_Filtered!H77</f>
        <v>0</v>
      </c>
      <c r="G77" s="28">
        <f>Alumn_Filtered!I77</f>
        <v>0</v>
      </c>
      <c r="H77">
        <f>Alumn_Filtered!J77</f>
        <v>4</v>
      </c>
      <c r="I77" s="28">
        <f>Alumn_Filtered!K77</f>
        <v>1</v>
      </c>
      <c r="J77" s="28">
        <f>Alumn_Filtered!L77</f>
        <v>0.31666666666666665</v>
      </c>
      <c r="K77" s="28">
        <f>Alumn_Filtered!M77</f>
        <v>6.6666666666666652E-2</v>
      </c>
      <c r="L77" s="28">
        <f>Alumn_Filtered!N77</f>
        <v>0.13749999999999998</v>
      </c>
      <c r="M77">
        <f>Alumn_Filtered!O77</f>
        <v>8</v>
      </c>
      <c r="N77">
        <f>Alumn_Filtered!P77</f>
        <v>1</v>
      </c>
      <c r="O77">
        <f>Alumn_Filtered!Q77</f>
        <v>6</v>
      </c>
      <c r="P77">
        <f>Alumn_Filtered!R77</f>
        <v>0</v>
      </c>
      <c r="Q77">
        <f>Alumn_Filtered!S77</f>
        <v>1</v>
      </c>
      <c r="R77">
        <f>Alumn_Filtered!T77</f>
        <v>0</v>
      </c>
      <c r="S77" s="28">
        <f>Alumn_Filtered!U77</f>
        <v>0</v>
      </c>
      <c r="T77">
        <f>Alumn_Filtered!V77</f>
        <v>1</v>
      </c>
      <c r="U77" s="28">
        <f>Alumn_Filtered!W77</f>
        <v>1</v>
      </c>
      <c r="V77" s="28">
        <f>Alumn_Filtered!X77</f>
        <v>3.3333333333333326E-2</v>
      </c>
      <c r="W77" s="28">
        <f>Alumn_Filtered!Y77</f>
        <v>3.3333333333333326E-2</v>
      </c>
      <c r="X77" s="28">
        <f>Alumn_Filtered!Z77</f>
        <v>3.3333333333333326E-2</v>
      </c>
      <c r="Y77" s="28">
        <f>Alumn_Filtered!AA77</f>
        <v>-0.10416666666666666</v>
      </c>
      <c r="Z77">
        <f ca="1">Alumn_Filtered!AB77</f>
        <v>23</v>
      </c>
      <c r="AA77">
        <f>Alumn_Filtered!AD77</f>
        <v>1</v>
      </c>
      <c r="AB77">
        <f>Alumn_Filtered!AF77</f>
        <v>0</v>
      </c>
      <c r="AC77">
        <f>IF(Alumn_Filtered!AG77=0,Metrics!$AG$14,Alumn_Filtered!AG77)</f>
        <v>538</v>
      </c>
      <c r="AD77" s="28">
        <f>Alumn_Filtered!AH77</f>
        <v>0.53484602917341972</v>
      </c>
      <c r="AE77">
        <f>IF(Alumn_Filtered!AI77=0,Metrics!AI$14,Alumn_Filtered!AI77)</f>
        <v>567</v>
      </c>
      <c r="AF77" s="28">
        <f>Alumn_Filtered!AJ77</f>
        <v>0.58184764991896276</v>
      </c>
      <c r="AG77">
        <f>IF(Alumn_Filtered!AK77=0,Metrics!AK$14,Alumn_Filtered!AK77)</f>
        <v>641</v>
      </c>
      <c r="AH77" s="28">
        <f>Alumn_Filtered!AL77</f>
        <v>0.70178282009724469</v>
      </c>
      <c r="AI77">
        <f>IF(Alumn_Filtered!AM77=0,Metrics!AM$14,Alumn_Filtered!AM77)</f>
        <v>681</v>
      </c>
      <c r="AJ77" s="28">
        <f>Alumn_Filtered!AN77</f>
        <v>0.76661264181523503</v>
      </c>
      <c r="AK77">
        <f>IF(Alumn_Filtered!AP77=0,Metrics!AP$14,Alumn_Filtered!AP77)</f>
        <v>13</v>
      </c>
      <c r="AL77">
        <f>IF(Alumn_Filtered!AR77=0,Metrics!AR$14,Alumn_Filtered!AR77)</f>
        <v>1</v>
      </c>
      <c r="AM77">
        <f>IF(Alumn_Filtered!AS77=0,Metrics!AS$14,Alumn_Filtered!AS77)</f>
        <v>0</v>
      </c>
      <c r="AN77">
        <f>Alumn_Filtered!B77</f>
        <v>1</v>
      </c>
    </row>
    <row r="78" spans="1:40" x14ac:dyDescent="0.25">
      <c r="A78" t="str">
        <f>LEFT(Alumn_Filtered!A78,LEN(Alumn_Filtered!A78)-1)</f>
        <v>18941743</v>
      </c>
      <c r="B78">
        <f>Alumn_Filtered!D78</f>
        <v>0</v>
      </c>
      <c r="C78">
        <f>Alumn_Filtered!E78</f>
        <v>0</v>
      </c>
      <c r="D78">
        <f>Alumn_Filtered!F78</f>
        <v>0</v>
      </c>
      <c r="E78" s="30">
        <f>Alumn_Filtered!G78</f>
        <v>6</v>
      </c>
      <c r="F78">
        <f>Alumn_Filtered!H78</f>
        <v>5</v>
      </c>
      <c r="G78" s="28">
        <f>Alumn_Filtered!I78</f>
        <v>0.83333333333333337</v>
      </c>
      <c r="H78">
        <f>Alumn_Filtered!J78</f>
        <v>1</v>
      </c>
      <c r="I78" s="28">
        <f>Alumn_Filtered!K78</f>
        <v>0.16666666666666666</v>
      </c>
      <c r="J78" s="28">
        <f>Alumn_Filtered!L78</f>
        <v>0.85</v>
      </c>
      <c r="K78" s="28">
        <f>Alumn_Filtered!M78</f>
        <v>0.3833333333333333</v>
      </c>
      <c r="L78" s="28">
        <f>Alumn_Filtered!N78</f>
        <v>0.61111111111111116</v>
      </c>
      <c r="M78">
        <f>Alumn_Filtered!O78</f>
        <v>7</v>
      </c>
      <c r="N78">
        <f>Alumn_Filtered!P78</f>
        <v>1</v>
      </c>
      <c r="O78">
        <f>Alumn_Filtered!Q78</f>
        <v>1</v>
      </c>
      <c r="P78">
        <f>Alumn_Filtered!R78</f>
        <v>0</v>
      </c>
      <c r="Q78">
        <f>Alumn_Filtered!S78</f>
        <v>5</v>
      </c>
      <c r="R78">
        <f>Alumn_Filtered!T78</f>
        <v>3</v>
      </c>
      <c r="S78" s="28">
        <f>Alumn_Filtered!U78</f>
        <v>0.6</v>
      </c>
      <c r="T78">
        <f>Alumn_Filtered!V78</f>
        <v>2</v>
      </c>
      <c r="U78" s="28">
        <f>Alumn_Filtered!W78</f>
        <v>0.4</v>
      </c>
      <c r="V78" s="28">
        <f>Alumn_Filtered!X78</f>
        <v>0.54999999999999993</v>
      </c>
      <c r="W78" s="28">
        <f>Alumn_Filtered!Y78</f>
        <v>0</v>
      </c>
      <c r="X78" s="28">
        <f>Alumn_Filtered!Z78</f>
        <v>0.39333333333333326</v>
      </c>
      <c r="Y78" s="28">
        <f>Alumn_Filtered!AA78</f>
        <v>-0.2177777777777779</v>
      </c>
      <c r="Z78">
        <f ca="1">Alumn_Filtered!AB78</f>
        <v>23</v>
      </c>
      <c r="AA78">
        <f>Alumn_Filtered!AD78</f>
        <v>1</v>
      </c>
      <c r="AB78">
        <f>Alumn_Filtered!AF78</f>
        <v>1</v>
      </c>
      <c r="AC78">
        <f>IF(Alumn_Filtered!AG78=0,Metrics!$AG$14,Alumn_Filtered!AG78)</f>
        <v>498</v>
      </c>
      <c r="AD78" s="28">
        <f>Alumn_Filtered!AH78</f>
        <v>0.47001620745542949</v>
      </c>
      <c r="AE78">
        <f>IF(Alumn_Filtered!AI78=0,Metrics!AI$14,Alumn_Filtered!AI78)</f>
        <v>498</v>
      </c>
      <c r="AF78" s="28">
        <f>Alumn_Filtered!AJ78</f>
        <v>0.47001620745542949</v>
      </c>
      <c r="AG78">
        <f>IF(Alumn_Filtered!AK78=0,Metrics!AK$14,Alumn_Filtered!AK78)</f>
        <v>549</v>
      </c>
      <c r="AH78" s="28">
        <f>Alumn_Filtered!AL78</f>
        <v>0.55267423014586714</v>
      </c>
      <c r="AI78">
        <f>IF(Alumn_Filtered!AM78=0,Metrics!AM$14,Alumn_Filtered!AM78)</f>
        <v>624</v>
      </c>
      <c r="AJ78" s="28">
        <f>Alumn_Filtered!AN78</f>
        <v>0.67423014586709884</v>
      </c>
      <c r="AK78">
        <f>IF(Alumn_Filtered!AP78=0,Metrics!AP$14,Alumn_Filtered!AP78)</f>
        <v>13</v>
      </c>
      <c r="AL78">
        <f>IF(Alumn_Filtered!AR78=0,Metrics!AR$14,Alumn_Filtered!AR78)</f>
        <v>1</v>
      </c>
      <c r="AM78">
        <f>IF(Alumn_Filtered!AS78=0,Metrics!AS$14,Alumn_Filtered!AS78)</f>
        <v>0</v>
      </c>
      <c r="AN78">
        <f>Alumn_Filtered!B78</f>
        <v>0</v>
      </c>
    </row>
    <row r="79" spans="1:40" x14ac:dyDescent="0.25">
      <c r="A79" t="str">
        <f>LEFT(Alumn_Filtered!A79,LEN(Alumn_Filtered!A79)-1)</f>
        <v>18953014</v>
      </c>
      <c r="B79">
        <f>Alumn_Filtered!D79</f>
        <v>0</v>
      </c>
      <c r="C79">
        <f>Alumn_Filtered!E79</f>
        <v>0</v>
      </c>
      <c r="D79">
        <f>Alumn_Filtered!F79</f>
        <v>3</v>
      </c>
      <c r="E79" s="30">
        <f>Alumn_Filtered!G79</f>
        <v>5</v>
      </c>
      <c r="F79">
        <f>Alumn_Filtered!H79</f>
        <v>2</v>
      </c>
      <c r="G79" s="28">
        <f>Alumn_Filtered!I79</f>
        <v>0.4</v>
      </c>
      <c r="H79">
        <f>Alumn_Filtered!J79</f>
        <v>3</v>
      </c>
      <c r="I79" s="28">
        <f>Alumn_Filtered!K79</f>
        <v>0.6</v>
      </c>
      <c r="J79" s="28">
        <f>Alumn_Filtered!L79</f>
        <v>0.71666666666666667</v>
      </c>
      <c r="K79" s="28">
        <f>Alumn_Filtered!M79</f>
        <v>0.28333333333333338</v>
      </c>
      <c r="L79" s="28">
        <f>Alumn_Filtered!N79</f>
        <v>0.45</v>
      </c>
      <c r="M79">
        <f>Alumn_Filtered!O79</f>
        <v>7</v>
      </c>
      <c r="N79">
        <f>Alumn_Filtered!P79</f>
        <v>1</v>
      </c>
      <c r="O79">
        <f>Alumn_Filtered!Q79</f>
        <v>2</v>
      </c>
      <c r="P79">
        <f>Alumn_Filtered!R79</f>
        <v>0</v>
      </c>
      <c r="Q79">
        <f>Alumn_Filtered!S79</f>
        <v>4</v>
      </c>
      <c r="R79">
        <f>Alumn_Filtered!T79</f>
        <v>1</v>
      </c>
      <c r="S79" s="28">
        <f>Alumn_Filtered!U79</f>
        <v>0.25</v>
      </c>
      <c r="T79">
        <f>Alumn_Filtered!V79</f>
        <v>3</v>
      </c>
      <c r="U79" s="28">
        <f>Alumn_Filtered!W79</f>
        <v>0.75</v>
      </c>
      <c r="V79" s="28">
        <f>Alumn_Filtered!X79</f>
        <v>0.53333333333333333</v>
      </c>
      <c r="W79" s="28">
        <f>Alumn_Filtered!Y79</f>
        <v>0.26666666666666666</v>
      </c>
      <c r="X79" s="28">
        <f>Alumn_Filtered!Z79</f>
        <v>0.39166666666666661</v>
      </c>
      <c r="Y79" s="28">
        <f>Alumn_Filtered!AA79</f>
        <v>-5.8333333333333404E-2</v>
      </c>
      <c r="Z79">
        <f ca="1">Alumn_Filtered!AB79</f>
        <v>23</v>
      </c>
      <c r="AA79">
        <f>Alumn_Filtered!AD79</f>
        <v>1</v>
      </c>
      <c r="AB79">
        <f>Alumn_Filtered!AF79</f>
        <v>0</v>
      </c>
      <c r="AC79">
        <f>IF(Alumn_Filtered!AG79=0,Metrics!$AG$14,Alumn_Filtered!AG79)</f>
        <v>519</v>
      </c>
      <c r="AD79" s="28">
        <f>Alumn_Filtered!AH79</f>
        <v>0</v>
      </c>
      <c r="AE79">
        <f>IF(Alumn_Filtered!AI79=0,Metrics!AI$14,Alumn_Filtered!AI79)</f>
        <v>523</v>
      </c>
      <c r="AF79" s="28">
        <f>Alumn_Filtered!AJ79</f>
        <v>0</v>
      </c>
      <c r="AG79">
        <f>IF(Alumn_Filtered!AK79=0,Metrics!AK$14,Alumn_Filtered!AK79)</f>
        <v>539</v>
      </c>
      <c r="AH79" s="28">
        <f>Alumn_Filtered!AL79</f>
        <v>0</v>
      </c>
      <c r="AI79">
        <f>IF(Alumn_Filtered!AM79=0,Metrics!AM$14,Alumn_Filtered!AM79)</f>
        <v>594</v>
      </c>
      <c r="AJ79" s="28">
        <f>Alumn_Filtered!AN79</f>
        <v>0</v>
      </c>
      <c r="AK79">
        <f>IF(Alumn_Filtered!AP79=0,Metrics!AP$14,Alumn_Filtered!AP79)</f>
        <v>13</v>
      </c>
      <c r="AL79">
        <f>IF(Alumn_Filtered!AR79=0,Metrics!AR$14,Alumn_Filtered!AR79)</f>
        <v>1</v>
      </c>
      <c r="AM79">
        <f>IF(Alumn_Filtered!AS79=0,Metrics!AS$14,Alumn_Filtered!AS79)</f>
        <v>0</v>
      </c>
      <c r="AN79">
        <f>Alumn_Filtered!B79</f>
        <v>1</v>
      </c>
    </row>
    <row r="80" spans="1:40" x14ac:dyDescent="0.25">
      <c r="A80" t="str">
        <f>LEFT(Alumn_Filtered!A80,LEN(Alumn_Filtered!A80)-1)</f>
        <v>18957235</v>
      </c>
      <c r="B80">
        <f>Alumn_Filtered!D80</f>
        <v>0</v>
      </c>
      <c r="C80">
        <f>Alumn_Filtered!E80</f>
        <v>6</v>
      </c>
      <c r="D80">
        <f>Alumn_Filtered!F80</f>
        <v>0</v>
      </c>
      <c r="E80" s="30">
        <f>Alumn_Filtered!G80</f>
        <v>0</v>
      </c>
      <c r="F80">
        <f>Alumn_Filtered!H80</f>
        <v>0</v>
      </c>
      <c r="G80" s="28">
        <f>Alumn_Filtered!I80</f>
        <v>0</v>
      </c>
      <c r="H80">
        <f>Alumn_Filtered!J80</f>
        <v>0</v>
      </c>
      <c r="I80" s="28">
        <f>Alumn_Filtered!K80</f>
        <v>0</v>
      </c>
      <c r="J80" s="28">
        <f>Alumn_Filtered!L80</f>
        <v>0</v>
      </c>
      <c r="K80" s="28">
        <f>Alumn_Filtered!M80</f>
        <v>0</v>
      </c>
      <c r="L80" s="28">
        <f>Alumn_Filtered!N80</f>
        <v>0</v>
      </c>
      <c r="M80">
        <f>Alumn_Filtered!O80</f>
        <v>6</v>
      </c>
      <c r="N80">
        <f>Alumn_Filtered!P80</f>
        <v>0</v>
      </c>
      <c r="O80">
        <f>Alumn_Filtered!Q80</f>
        <v>6</v>
      </c>
      <c r="P80">
        <f>Alumn_Filtered!R80</f>
        <v>0</v>
      </c>
      <c r="Q80">
        <f>Alumn_Filtered!S80</f>
        <v>0</v>
      </c>
      <c r="R80">
        <f>Alumn_Filtered!T80</f>
        <v>0</v>
      </c>
      <c r="S80" s="28">
        <f>Alumn_Filtered!U80</f>
        <v>0</v>
      </c>
      <c r="T80">
        <f>Alumn_Filtered!V80</f>
        <v>0</v>
      </c>
      <c r="U80" s="28">
        <f>Alumn_Filtered!W80</f>
        <v>0</v>
      </c>
      <c r="V80" s="28">
        <f>Alumn_Filtered!X80</f>
        <v>0</v>
      </c>
      <c r="W80" s="28">
        <f>Alumn_Filtered!Y80</f>
        <v>0</v>
      </c>
      <c r="X80" s="28">
        <f>Alumn_Filtered!Z80</f>
        <v>0</v>
      </c>
      <c r="Y80" s="28">
        <f>Alumn_Filtered!AA80</f>
        <v>0</v>
      </c>
      <c r="Z80">
        <f ca="1">Alumn_Filtered!AB80</f>
        <v>23</v>
      </c>
      <c r="AA80">
        <f>Alumn_Filtered!AD80</f>
        <v>1</v>
      </c>
      <c r="AB80">
        <f>Alumn_Filtered!AF80</f>
        <v>1</v>
      </c>
      <c r="AC80">
        <f>IF(Alumn_Filtered!AG80=0,Metrics!$AG$14,Alumn_Filtered!AG80)</f>
        <v>441</v>
      </c>
      <c r="AD80" s="28">
        <f>Alumn_Filtered!AH80</f>
        <v>0.37763371150729336</v>
      </c>
      <c r="AE80">
        <f>IF(Alumn_Filtered!AI80=0,Metrics!AI$14,Alumn_Filtered!AI80)</f>
        <v>441</v>
      </c>
      <c r="AF80" s="28">
        <f>Alumn_Filtered!AJ80</f>
        <v>0.37763371150729336</v>
      </c>
      <c r="AG80">
        <f>IF(Alumn_Filtered!AK80=0,Metrics!AK$14,Alumn_Filtered!AK80)</f>
        <v>598</v>
      </c>
      <c r="AH80" s="28">
        <f>Alumn_Filtered!AL80</f>
        <v>0.63209076175040524</v>
      </c>
      <c r="AI80">
        <f>IF(Alumn_Filtered!AM80=0,Metrics!AM$14,Alumn_Filtered!AM80)</f>
        <v>609</v>
      </c>
      <c r="AJ80" s="28">
        <f>Alumn_Filtered!AN80</f>
        <v>0.64991896272285254</v>
      </c>
      <c r="AK80">
        <f>IF(Alumn_Filtered!AP80=0,Metrics!AP$14,Alumn_Filtered!AP80)</f>
        <v>13</v>
      </c>
      <c r="AL80">
        <f>IF(Alumn_Filtered!AR80=0,Metrics!AR$14,Alumn_Filtered!AR80)</f>
        <v>1</v>
      </c>
      <c r="AM80">
        <f>IF(Alumn_Filtered!AS80=0,Metrics!AS$14,Alumn_Filtered!AS80)</f>
        <v>9</v>
      </c>
      <c r="AN80">
        <f>Alumn_Filtered!B80</f>
        <v>0</v>
      </c>
    </row>
    <row r="81" spans="1:40" x14ac:dyDescent="0.25">
      <c r="A81" t="str">
        <f>LEFT(Alumn_Filtered!A81,LEN(Alumn_Filtered!A81)-1)</f>
        <v>18957430</v>
      </c>
      <c r="B81">
        <f>Alumn_Filtered!D81</f>
        <v>0</v>
      </c>
      <c r="C81">
        <f>Alumn_Filtered!E81</f>
        <v>0</v>
      </c>
      <c r="D81">
        <f>Alumn_Filtered!F81</f>
        <v>0</v>
      </c>
      <c r="E81" s="30">
        <f>Alumn_Filtered!G81</f>
        <v>6</v>
      </c>
      <c r="F81">
        <f>Alumn_Filtered!H81</f>
        <v>5</v>
      </c>
      <c r="G81" s="28">
        <f>Alumn_Filtered!I81</f>
        <v>0.83333333333333337</v>
      </c>
      <c r="H81">
        <f>Alumn_Filtered!J81</f>
        <v>1</v>
      </c>
      <c r="I81" s="28">
        <f>Alumn_Filtered!K81</f>
        <v>0.16666666666666666</v>
      </c>
      <c r="J81" s="28">
        <f>Alumn_Filtered!L81</f>
        <v>0.95000000000000007</v>
      </c>
      <c r="K81" s="28">
        <f>Alumn_Filtered!M81</f>
        <v>0.35000000000000003</v>
      </c>
      <c r="L81" s="28">
        <f>Alumn_Filtered!N81</f>
        <v>0.57777777777777783</v>
      </c>
      <c r="M81">
        <f>Alumn_Filtered!O81</f>
        <v>7</v>
      </c>
      <c r="N81">
        <f>Alumn_Filtered!P81</f>
        <v>1</v>
      </c>
      <c r="O81">
        <f>Alumn_Filtered!Q81</f>
        <v>1</v>
      </c>
      <c r="P81">
        <f>Alumn_Filtered!R81</f>
        <v>0</v>
      </c>
      <c r="Q81">
        <f>Alumn_Filtered!S81</f>
        <v>5</v>
      </c>
      <c r="R81">
        <f>Alumn_Filtered!T81</f>
        <v>3</v>
      </c>
      <c r="S81" s="28">
        <f>Alumn_Filtered!U81</f>
        <v>0.6</v>
      </c>
      <c r="T81">
        <f>Alumn_Filtered!V81</f>
        <v>2</v>
      </c>
      <c r="U81" s="28">
        <f>Alumn_Filtered!W81</f>
        <v>0.4</v>
      </c>
      <c r="V81" s="28">
        <f>Alumn_Filtered!X81</f>
        <v>0.65</v>
      </c>
      <c r="W81" s="28">
        <f>Alumn_Filtered!Y81</f>
        <v>0.20000000000000004</v>
      </c>
      <c r="X81" s="28">
        <f>Alumn_Filtered!Z81</f>
        <v>0.46000000000000008</v>
      </c>
      <c r="Y81" s="28">
        <f>Alumn_Filtered!AA81</f>
        <v>-0.11777777777777776</v>
      </c>
      <c r="Z81">
        <f ca="1">Alumn_Filtered!AB81</f>
        <v>23</v>
      </c>
      <c r="AA81">
        <f>Alumn_Filtered!AD81</f>
        <v>1</v>
      </c>
      <c r="AB81">
        <f>Alumn_Filtered!AF81</f>
        <v>1</v>
      </c>
      <c r="AC81">
        <f>IF(Alumn_Filtered!AG81=0,Metrics!$AG$14,Alumn_Filtered!AG81)</f>
        <v>507</v>
      </c>
      <c r="AD81" s="28">
        <f>Alumn_Filtered!AH81</f>
        <v>0.4846029173419773</v>
      </c>
      <c r="AE81">
        <f>IF(Alumn_Filtered!AI81=0,Metrics!AI$14,Alumn_Filtered!AI81)</f>
        <v>507</v>
      </c>
      <c r="AF81" s="28">
        <f>Alumn_Filtered!AJ81</f>
        <v>0.4846029173419773</v>
      </c>
      <c r="AG81">
        <f>IF(Alumn_Filtered!AK81=0,Metrics!AK$14,Alumn_Filtered!AK81)</f>
        <v>543</v>
      </c>
      <c r="AH81" s="28">
        <f>Alumn_Filtered!AL81</f>
        <v>0.5429497568881686</v>
      </c>
      <c r="AI81">
        <f>IF(Alumn_Filtered!AM81=0,Metrics!AM$14,Alumn_Filtered!AM81)</f>
        <v>651</v>
      </c>
      <c r="AJ81" s="28">
        <f>Alumn_Filtered!AN81</f>
        <v>0.71799027552674233</v>
      </c>
      <c r="AK81">
        <f>IF(Alumn_Filtered!AP81=0,Metrics!AP$14,Alumn_Filtered!AP81)</f>
        <v>13</v>
      </c>
      <c r="AL81">
        <f>IF(Alumn_Filtered!AR81=0,Metrics!AR$14,Alumn_Filtered!AR81)</f>
        <v>1</v>
      </c>
      <c r="AM81">
        <f>IF(Alumn_Filtered!AS81=0,Metrics!AS$14,Alumn_Filtered!AS81)</f>
        <v>0</v>
      </c>
      <c r="AN81">
        <f>Alumn_Filtered!B81</f>
        <v>1</v>
      </c>
    </row>
    <row r="82" spans="1:40" x14ac:dyDescent="0.25">
      <c r="A82" t="str">
        <f>LEFT(Alumn_Filtered!A82,LEN(Alumn_Filtered!A82)-1)</f>
        <v>18972345</v>
      </c>
      <c r="B82">
        <f>Alumn_Filtered!D82</f>
        <v>1</v>
      </c>
      <c r="C82">
        <f>Alumn_Filtered!E82</f>
        <v>2</v>
      </c>
      <c r="D82">
        <f>Alumn_Filtered!F82</f>
        <v>0</v>
      </c>
      <c r="E82" s="30">
        <f>Alumn_Filtered!G82</f>
        <v>3</v>
      </c>
      <c r="F82">
        <f>Alumn_Filtered!H82</f>
        <v>0</v>
      </c>
      <c r="G82" s="28">
        <f>Alumn_Filtered!I82</f>
        <v>0</v>
      </c>
      <c r="H82">
        <f>Alumn_Filtered!J82</f>
        <v>3</v>
      </c>
      <c r="I82" s="28">
        <f>Alumn_Filtered!K82</f>
        <v>1</v>
      </c>
      <c r="J82" s="28">
        <f>Alumn_Filtered!L82</f>
        <v>0.13333333333333333</v>
      </c>
      <c r="K82" s="28">
        <f>Alumn_Filtered!M82</f>
        <v>0</v>
      </c>
      <c r="L82" s="28">
        <f>Alumn_Filtered!N82</f>
        <v>8.8888888888888892E-2</v>
      </c>
      <c r="M82">
        <f>Alumn_Filtered!O82</f>
        <v>5</v>
      </c>
      <c r="N82">
        <f>Alumn_Filtered!P82</f>
        <v>0</v>
      </c>
      <c r="O82">
        <f>Alumn_Filtered!Q82</f>
        <v>5</v>
      </c>
      <c r="P82">
        <f>Alumn_Filtered!R82</f>
        <v>0</v>
      </c>
      <c r="Q82">
        <f>Alumn_Filtered!S82</f>
        <v>0</v>
      </c>
      <c r="R82">
        <f>Alumn_Filtered!T82</f>
        <v>0</v>
      </c>
      <c r="S82" s="28">
        <f>Alumn_Filtered!U82</f>
        <v>0</v>
      </c>
      <c r="T82">
        <f>Alumn_Filtered!V82</f>
        <v>0</v>
      </c>
      <c r="U82" s="28">
        <f>Alumn_Filtered!W82</f>
        <v>0</v>
      </c>
      <c r="V82" s="28">
        <f>Alumn_Filtered!X82</f>
        <v>0</v>
      </c>
      <c r="W82" s="28">
        <f>Alumn_Filtered!Y82</f>
        <v>0</v>
      </c>
      <c r="X82" s="28">
        <f>Alumn_Filtered!Z82</f>
        <v>0</v>
      </c>
      <c r="Y82" s="28">
        <f>Alumn_Filtered!AA82</f>
        <v>-8.8888888888888892E-2</v>
      </c>
      <c r="Z82">
        <f ca="1">Alumn_Filtered!AB82</f>
        <v>23</v>
      </c>
      <c r="AA82">
        <f>Alumn_Filtered!AD82</f>
        <v>1</v>
      </c>
      <c r="AB82">
        <f>Alumn_Filtered!AF82</f>
        <v>1</v>
      </c>
      <c r="AC82">
        <f>IF(Alumn_Filtered!AG82=0,Metrics!$AG$14,Alumn_Filtered!AG82)</f>
        <v>380</v>
      </c>
      <c r="AD82" s="28">
        <f>Alumn_Filtered!AH82</f>
        <v>0.27876823338735818</v>
      </c>
      <c r="AE82">
        <f>IF(Alumn_Filtered!AI82=0,Metrics!AI$14,Alumn_Filtered!AI82)</f>
        <v>376</v>
      </c>
      <c r="AF82" s="28">
        <f>Alumn_Filtered!AJ82</f>
        <v>0.27228525121555913</v>
      </c>
      <c r="AG82">
        <f>IF(Alumn_Filtered!AK82=0,Metrics!AK$14,Alumn_Filtered!AK82)</f>
        <v>439</v>
      </c>
      <c r="AH82" s="28">
        <f>Alumn_Filtered!AL82</f>
        <v>0.37439222042139386</v>
      </c>
      <c r="AI82">
        <f>IF(Alumn_Filtered!AM82=0,Metrics!AM$14,Alumn_Filtered!AM82)</f>
        <v>532</v>
      </c>
      <c r="AJ82" s="28">
        <f>Alumn_Filtered!AN82</f>
        <v>0.52512155591572118</v>
      </c>
      <c r="AK82">
        <f>IF(Alumn_Filtered!AP82=0,Metrics!AP$14,Alumn_Filtered!AP82)</f>
        <v>13</v>
      </c>
      <c r="AL82">
        <f>IF(Alumn_Filtered!AR82=0,Metrics!AR$14,Alumn_Filtered!AR82)</f>
        <v>2</v>
      </c>
      <c r="AM82">
        <f>IF(Alumn_Filtered!AS82=0,Metrics!AS$14,Alumn_Filtered!AS82)</f>
        <v>11</v>
      </c>
      <c r="AN82">
        <f>Alumn_Filtered!B82</f>
        <v>0</v>
      </c>
    </row>
    <row r="83" spans="1:40" x14ac:dyDescent="0.25">
      <c r="A83" t="str">
        <f>LEFT(Alumn_Filtered!A83,LEN(Alumn_Filtered!A83)-1)</f>
        <v>18989963</v>
      </c>
      <c r="B83">
        <f>Alumn_Filtered!D83</f>
        <v>0</v>
      </c>
      <c r="C83">
        <f>Alumn_Filtered!E83</f>
        <v>0</v>
      </c>
      <c r="D83">
        <f>Alumn_Filtered!F83</f>
        <v>0</v>
      </c>
      <c r="E83" s="30">
        <f>Alumn_Filtered!G83</f>
        <v>6</v>
      </c>
      <c r="F83">
        <f>Alumn_Filtered!H83</f>
        <v>6</v>
      </c>
      <c r="G83" s="28">
        <f>Alumn_Filtered!I83</f>
        <v>1</v>
      </c>
      <c r="H83">
        <f>Alumn_Filtered!J83</f>
        <v>0</v>
      </c>
      <c r="I83" s="28">
        <f>Alumn_Filtered!K83</f>
        <v>0</v>
      </c>
      <c r="J83" s="28">
        <f>Alumn_Filtered!L83</f>
        <v>0.75</v>
      </c>
      <c r="K83" s="28">
        <f>Alumn_Filtered!M83</f>
        <v>0.6166666666666667</v>
      </c>
      <c r="L83" s="28">
        <f>Alumn_Filtered!N83</f>
        <v>0.71388888888888891</v>
      </c>
      <c r="M83">
        <f>Alumn_Filtered!O83</f>
        <v>7</v>
      </c>
      <c r="N83">
        <f>Alumn_Filtered!P83</f>
        <v>0</v>
      </c>
      <c r="O83">
        <f>Alumn_Filtered!Q83</f>
        <v>0</v>
      </c>
      <c r="P83">
        <f>Alumn_Filtered!R83</f>
        <v>0</v>
      </c>
      <c r="Q83">
        <f>Alumn_Filtered!S83</f>
        <v>7</v>
      </c>
      <c r="R83">
        <f>Alumn_Filtered!T83</f>
        <v>5</v>
      </c>
      <c r="S83" s="28">
        <f>Alumn_Filtered!U83</f>
        <v>0.7142857142857143</v>
      </c>
      <c r="T83">
        <f>Alumn_Filtered!V83</f>
        <v>2</v>
      </c>
      <c r="U83" s="28">
        <f>Alumn_Filtered!W83</f>
        <v>0.2857142857142857</v>
      </c>
      <c r="V83" s="28">
        <f>Alumn_Filtered!X83</f>
        <v>0.68333333333333324</v>
      </c>
      <c r="W83" s="28">
        <f>Alumn_Filtered!Y83</f>
        <v>6.6666666666666652E-2</v>
      </c>
      <c r="X83" s="28">
        <f>Alumn_Filtered!Z83</f>
        <v>0.47619047619047616</v>
      </c>
      <c r="Y83" s="28">
        <f>Alumn_Filtered!AA83</f>
        <v>-0.23769841269841274</v>
      </c>
      <c r="Z83">
        <f ca="1">Alumn_Filtered!AB83</f>
        <v>23</v>
      </c>
      <c r="AA83">
        <f>Alumn_Filtered!AD83</f>
        <v>1</v>
      </c>
      <c r="AB83">
        <f>Alumn_Filtered!AF83</f>
        <v>1</v>
      </c>
      <c r="AC83">
        <f>IF(Alumn_Filtered!AG83=0,Metrics!$AG$14,Alumn_Filtered!AG83)</f>
        <v>589</v>
      </c>
      <c r="AD83" s="28">
        <f>Alumn_Filtered!AH83</f>
        <v>0.61750405186385737</v>
      </c>
      <c r="AE83">
        <f>IF(Alumn_Filtered!AI83=0,Metrics!AI$14,Alumn_Filtered!AI83)</f>
        <v>595</v>
      </c>
      <c r="AF83" s="28">
        <f>Alumn_Filtered!AJ83</f>
        <v>0.62722852512155591</v>
      </c>
      <c r="AG83">
        <f>IF(Alumn_Filtered!AK83=0,Metrics!AK$14,Alumn_Filtered!AK83)</f>
        <v>507</v>
      </c>
      <c r="AH83" s="28">
        <f>Alumn_Filtered!AL83</f>
        <v>0.4846029173419773</v>
      </c>
      <c r="AI83">
        <f>IF(Alumn_Filtered!AM83=0,Metrics!AM$14,Alumn_Filtered!AM83)</f>
        <v>641</v>
      </c>
      <c r="AJ83" s="28">
        <f>Alumn_Filtered!AN83</f>
        <v>0.70178282009724469</v>
      </c>
      <c r="AK83">
        <f>IF(Alumn_Filtered!AP83=0,Metrics!AP$14,Alumn_Filtered!AP83)</f>
        <v>13</v>
      </c>
      <c r="AL83">
        <f>IF(Alumn_Filtered!AR83=0,Metrics!AR$14,Alumn_Filtered!AR83)</f>
        <v>1</v>
      </c>
      <c r="AM83">
        <f>IF(Alumn_Filtered!AS83=0,Metrics!AS$14,Alumn_Filtered!AS83)</f>
        <v>4</v>
      </c>
      <c r="AN83">
        <f>Alumn_Filtered!B83</f>
        <v>1</v>
      </c>
    </row>
    <row r="84" spans="1:40" x14ac:dyDescent="0.25">
      <c r="A84" t="str">
        <f>LEFT(Alumn_Filtered!A84,LEN(Alumn_Filtered!A84)-1)</f>
        <v>19008908</v>
      </c>
      <c r="B84">
        <f>Alumn_Filtered!D84</f>
        <v>0</v>
      </c>
      <c r="C84">
        <f>Alumn_Filtered!E84</f>
        <v>0</v>
      </c>
      <c r="D84">
        <f>Alumn_Filtered!F84</f>
        <v>0</v>
      </c>
      <c r="E84" s="30">
        <f>Alumn_Filtered!G84</f>
        <v>6</v>
      </c>
      <c r="F84">
        <f>Alumn_Filtered!H84</f>
        <v>6</v>
      </c>
      <c r="G84" s="28">
        <f>Alumn_Filtered!I84</f>
        <v>1</v>
      </c>
      <c r="H84">
        <f>Alumn_Filtered!J84</f>
        <v>0</v>
      </c>
      <c r="I84" s="28">
        <f>Alumn_Filtered!K84</f>
        <v>0</v>
      </c>
      <c r="J84" s="28">
        <f>Alumn_Filtered!L84</f>
        <v>0.93333333333333324</v>
      </c>
      <c r="K84" s="28">
        <f>Alumn_Filtered!M84</f>
        <v>0.70000000000000007</v>
      </c>
      <c r="L84" s="28">
        <f>Alumn_Filtered!N84</f>
        <v>0.79166666666666663</v>
      </c>
      <c r="M84">
        <f>Alumn_Filtered!O84</f>
        <v>6</v>
      </c>
      <c r="N84">
        <f>Alumn_Filtered!P84</f>
        <v>0</v>
      </c>
      <c r="O84">
        <f>Alumn_Filtered!Q84</f>
        <v>1</v>
      </c>
      <c r="P84">
        <f>Alumn_Filtered!R84</f>
        <v>0</v>
      </c>
      <c r="Q84">
        <f>Alumn_Filtered!S84</f>
        <v>5</v>
      </c>
      <c r="R84">
        <f>Alumn_Filtered!T84</f>
        <v>5</v>
      </c>
      <c r="S84" s="28">
        <f>Alumn_Filtered!U84</f>
        <v>1</v>
      </c>
      <c r="T84">
        <f>Alumn_Filtered!V84</f>
        <v>0</v>
      </c>
      <c r="U84" s="28">
        <f>Alumn_Filtered!W84</f>
        <v>0</v>
      </c>
      <c r="V84" s="28">
        <f>Alumn_Filtered!X84</f>
        <v>0.81666666666666676</v>
      </c>
      <c r="W84" s="28">
        <f>Alumn_Filtered!Y84</f>
        <v>0.5</v>
      </c>
      <c r="X84" s="28">
        <f>Alumn_Filtered!Z84</f>
        <v>0.67333333333333334</v>
      </c>
      <c r="Y84" s="28">
        <f>Alumn_Filtered!AA84</f>
        <v>-0.11833333333333329</v>
      </c>
      <c r="Z84">
        <f ca="1">Alumn_Filtered!AB84</f>
        <v>22</v>
      </c>
      <c r="AA84">
        <f>Alumn_Filtered!AD84</f>
        <v>1</v>
      </c>
      <c r="AB84">
        <f>Alumn_Filtered!AF84</f>
        <v>1</v>
      </c>
      <c r="AC84">
        <f>IF(Alumn_Filtered!AG84=0,Metrics!$AG$14,Alumn_Filtered!AG84)</f>
        <v>526</v>
      </c>
      <c r="AD84" s="28">
        <f>Alumn_Filtered!AH84</f>
        <v>0.51539708265802264</v>
      </c>
      <c r="AE84">
        <f>IF(Alumn_Filtered!AI84=0,Metrics!AI$14,Alumn_Filtered!AI84)</f>
        <v>526</v>
      </c>
      <c r="AF84" s="28">
        <f>Alumn_Filtered!AJ84</f>
        <v>0.51539708265802264</v>
      </c>
      <c r="AG84">
        <f>IF(Alumn_Filtered!AK84=0,Metrics!AK$14,Alumn_Filtered!AK84)</f>
        <v>457</v>
      </c>
      <c r="AH84" s="28">
        <f>Alumn_Filtered!AL84</f>
        <v>0.40356564019448948</v>
      </c>
      <c r="AI84">
        <f>IF(Alumn_Filtered!AM84=0,Metrics!AM$14,Alumn_Filtered!AM84)</f>
        <v>622</v>
      </c>
      <c r="AJ84" s="28">
        <f>Alumn_Filtered!AN84</f>
        <v>0.6709886547811994</v>
      </c>
      <c r="AK84">
        <f>IF(Alumn_Filtered!AP84=0,Metrics!AP$14,Alumn_Filtered!AP84)</f>
        <v>7</v>
      </c>
      <c r="AL84">
        <f>IF(Alumn_Filtered!AR84=0,Metrics!AR$14,Alumn_Filtered!AR84)</f>
        <v>1</v>
      </c>
      <c r="AM84">
        <f>IF(Alumn_Filtered!AS84=0,Metrics!AS$14,Alumn_Filtered!AS84)</f>
        <v>4</v>
      </c>
      <c r="AN84">
        <f>Alumn_Filtered!B84</f>
        <v>1</v>
      </c>
    </row>
    <row r="85" spans="1:40" x14ac:dyDescent="0.25">
      <c r="A85" t="str">
        <f>LEFT(Alumn_Filtered!A85,LEN(Alumn_Filtered!A85)-1)</f>
        <v>19018782</v>
      </c>
      <c r="B85">
        <f>Alumn_Filtered!D85</f>
        <v>0</v>
      </c>
      <c r="C85">
        <f>Alumn_Filtered!E85</f>
        <v>0</v>
      </c>
      <c r="D85">
        <f>Alumn_Filtered!F85</f>
        <v>0</v>
      </c>
      <c r="E85" s="30">
        <f>Alumn_Filtered!G85</f>
        <v>6</v>
      </c>
      <c r="F85">
        <f>Alumn_Filtered!H85</f>
        <v>3</v>
      </c>
      <c r="G85" s="28">
        <f>Alumn_Filtered!I85</f>
        <v>0.5</v>
      </c>
      <c r="H85">
        <f>Alumn_Filtered!J85</f>
        <v>3</v>
      </c>
      <c r="I85" s="28">
        <f>Alumn_Filtered!K85</f>
        <v>0.5</v>
      </c>
      <c r="J85" s="28">
        <f>Alumn_Filtered!L85</f>
        <v>0.70000000000000007</v>
      </c>
      <c r="K85" s="28">
        <f>Alumn_Filtered!M85</f>
        <v>0.25</v>
      </c>
      <c r="L85" s="28">
        <f>Alumn_Filtered!N85</f>
        <v>0.45555555555555555</v>
      </c>
      <c r="M85">
        <f>Alumn_Filtered!O85</f>
        <v>7</v>
      </c>
      <c r="N85">
        <f>Alumn_Filtered!P85</f>
        <v>1</v>
      </c>
      <c r="O85">
        <f>Alumn_Filtered!Q85</f>
        <v>0</v>
      </c>
      <c r="P85">
        <f>Alumn_Filtered!R85</f>
        <v>0</v>
      </c>
      <c r="Q85">
        <f>Alumn_Filtered!S85</f>
        <v>6</v>
      </c>
      <c r="R85">
        <f>Alumn_Filtered!T85</f>
        <v>6</v>
      </c>
      <c r="S85" s="28">
        <f>Alumn_Filtered!U85</f>
        <v>1</v>
      </c>
      <c r="T85">
        <f>Alumn_Filtered!V85</f>
        <v>0</v>
      </c>
      <c r="U85" s="28">
        <f>Alumn_Filtered!W85</f>
        <v>0</v>
      </c>
      <c r="V85" s="28">
        <f>Alumn_Filtered!X85</f>
        <v>0.73333333333333339</v>
      </c>
      <c r="W85" s="28">
        <f>Alumn_Filtered!Y85</f>
        <v>0.5</v>
      </c>
      <c r="X85" s="28">
        <f>Alumn_Filtered!Z85</f>
        <v>0.58888888888888891</v>
      </c>
      <c r="Y85" s="28">
        <f>Alumn_Filtered!AA85</f>
        <v>0.13333333333333336</v>
      </c>
      <c r="Z85">
        <f ca="1">Alumn_Filtered!AB85</f>
        <v>22</v>
      </c>
      <c r="AA85">
        <f>Alumn_Filtered!AD85</f>
        <v>1</v>
      </c>
      <c r="AB85">
        <f>Alumn_Filtered!AF85</f>
        <v>1</v>
      </c>
      <c r="AC85">
        <f>IF(Alumn_Filtered!AG85=0,Metrics!$AG$14,Alumn_Filtered!AG85)</f>
        <v>482</v>
      </c>
      <c r="AD85" s="28">
        <f>Alumn_Filtered!AH85</f>
        <v>0.44408427876823336</v>
      </c>
      <c r="AE85">
        <f>IF(Alumn_Filtered!AI85=0,Metrics!AI$14,Alumn_Filtered!AI85)</f>
        <v>482</v>
      </c>
      <c r="AF85" s="28">
        <f>Alumn_Filtered!AJ85</f>
        <v>0.44408427876823336</v>
      </c>
      <c r="AG85">
        <f>IF(Alumn_Filtered!AK85=0,Metrics!AK$14,Alumn_Filtered!AK85)</f>
        <v>457</v>
      </c>
      <c r="AH85" s="28">
        <f>Alumn_Filtered!AL85</f>
        <v>0.40356564019448948</v>
      </c>
      <c r="AI85">
        <f>IF(Alumn_Filtered!AM85=0,Metrics!AM$14,Alumn_Filtered!AM85)</f>
        <v>565</v>
      </c>
      <c r="AJ85" s="28">
        <f>Alumn_Filtered!AN85</f>
        <v>0.57860615883306321</v>
      </c>
      <c r="AK85">
        <f>IF(Alumn_Filtered!AP85=0,Metrics!AP$14,Alumn_Filtered!AP85)</f>
        <v>13</v>
      </c>
      <c r="AL85">
        <f>IF(Alumn_Filtered!AR85=0,Metrics!AR$14,Alumn_Filtered!AR85)</f>
        <v>1</v>
      </c>
      <c r="AM85">
        <f>IF(Alumn_Filtered!AS85=0,Metrics!AS$14,Alumn_Filtered!AS85)</f>
        <v>5</v>
      </c>
      <c r="AN85">
        <f>Alumn_Filtered!B85</f>
        <v>1</v>
      </c>
    </row>
    <row r="86" spans="1:40" x14ac:dyDescent="0.25">
      <c r="A86" t="str">
        <f>LEFT(Alumn_Filtered!A86,LEN(Alumn_Filtered!A86)-1)</f>
        <v>19026441</v>
      </c>
      <c r="B86">
        <f>Alumn_Filtered!D86</f>
        <v>0</v>
      </c>
      <c r="C86">
        <f>Alumn_Filtered!E86</f>
        <v>0</v>
      </c>
      <c r="D86">
        <f>Alumn_Filtered!F86</f>
        <v>0</v>
      </c>
      <c r="E86" s="30">
        <f>Alumn_Filtered!G86</f>
        <v>6</v>
      </c>
      <c r="F86">
        <f>Alumn_Filtered!H86</f>
        <v>4</v>
      </c>
      <c r="G86" s="28">
        <f>Alumn_Filtered!I86</f>
        <v>0.66666666666666663</v>
      </c>
      <c r="H86">
        <f>Alumn_Filtered!J86</f>
        <v>2</v>
      </c>
      <c r="I86" s="28">
        <f>Alumn_Filtered!K86</f>
        <v>0.33333333333333331</v>
      </c>
      <c r="J86" s="28">
        <f>Alumn_Filtered!L86</f>
        <v>0.85</v>
      </c>
      <c r="K86" s="28">
        <f>Alumn_Filtered!M86</f>
        <v>0.3</v>
      </c>
      <c r="L86" s="28">
        <f>Alumn_Filtered!N86</f>
        <v>0.53888888888888886</v>
      </c>
      <c r="M86">
        <f>Alumn_Filtered!O86</f>
        <v>6</v>
      </c>
      <c r="N86">
        <f>Alumn_Filtered!P86</f>
        <v>0</v>
      </c>
      <c r="O86">
        <f>Alumn_Filtered!Q86</f>
        <v>1</v>
      </c>
      <c r="P86">
        <f>Alumn_Filtered!R86</f>
        <v>0</v>
      </c>
      <c r="Q86">
        <f>Alumn_Filtered!S86</f>
        <v>5</v>
      </c>
      <c r="R86">
        <f>Alumn_Filtered!T86</f>
        <v>5</v>
      </c>
      <c r="S86" s="28">
        <f>Alumn_Filtered!U86</f>
        <v>1</v>
      </c>
      <c r="T86">
        <f>Alumn_Filtered!V86</f>
        <v>0</v>
      </c>
      <c r="U86" s="28">
        <f>Alumn_Filtered!W86</f>
        <v>0</v>
      </c>
      <c r="V86" s="28">
        <f>Alumn_Filtered!X86</f>
        <v>0.83333333333333337</v>
      </c>
      <c r="W86" s="28">
        <f>Alumn_Filtered!Y86</f>
        <v>0.5</v>
      </c>
      <c r="X86" s="28">
        <f>Alumn_Filtered!Z86</f>
        <v>0.65333333333333343</v>
      </c>
      <c r="Y86" s="28">
        <f>Alumn_Filtered!AA86</f>
        <v>0.11444444444444457</v>
      </c>
      <c r="Z86">
        <f ca="1">Alumn_Filtered!AB86</f>
        <v>22</v>
      </c>
      <c r="AA86">
        <f>Alumn_Filtered!AD86</f>
        <v>1</v>
      </c>
      <c r="AB86">
        <f>Alumn_Filtered!AF86</f>
        <v>1</v>
      </c>
      <c r="AC86">
        <f>IF(Alumn_Filtered!AG86=0,Metrics!$AG$14,Alumn_Filtered!AG86)</f>
        <v>480</v>
      </c>
      <c r="AD86" s="28">
        <f>Alumn_Filtered!AH86</f>
        <v>0.44084278768233387</v>
      </c>
      <c r="AE86">
        <f>IF(Alumn_Filtered!AI86=0,Metrics!AI$14,Alumn_Filtered!AI86)</f>
        <v>480</v>
      </c>
      <c r="AF86" s="28">
        <f>Alumn_Filtered!AJ86</f>
        <v>0.44084278768233387</v>
      </c>
      <c r="AG86">
        <f>IF(Alumn_Filtered!AK86=0,Metrics!AK$14,Alumn_Filtered!AK86)</f>
        <v>525</v>
      </c>
      <c r="AH86" s="28">
        <f>Alumn_Filtered!AL86</f>
        <v>0.51377633711507298</v>
      </c>
      <c r="AI86">
        <f>IF(Alumn_Filtered!AM86=0,Metrics!AM$14,Alumn_Filtered!AM86)</f>
        <v>617</v>
      </c>
      <c r="AJ86" s="28">
        <f>Alumn_Filtered!AN86</f>
        <v>0.66288492706645052</v>
      </c>
      <c r="AK86">
        <f>IF(Alumn_Filtered!AP86=0,Metrics!AP$14,Alumn_Filtered!AP86)</f>
        <v>13</v>
      </c>
      <c r="AL86">
        <f>IF(Alumn_Filtered!AR86=0,Metrics!AR$14,Alumn_Filtered!AR86)</f>
        <v>1</v>
      </c>
      <c r="AM86">
        <f>IF(Alumn_Filtered!AS86=0,Metrics!AS$14,Alumn_Filtered!AS86)</f>
        <v>0</v>
      </c>
      <c r="AN86">
        <f>Alumn_Filtered!B86</f>
        <v>1</v>
      </c>
    </row>
    <row r="87" spans="1:40" x14ac:dyDescent="0.25">
      <c r="A87" t="str">
        <f>LEFT(Alumn_Filtered!A87,LEN(Alumn_Filtered!A87)-1)</f>
        <v>19033060</v>
      </c>
      <c r="B87">
        <f>Alumn_Filtered!D87</f>
        <v>0</v>
      </c>
      <c r="C87">
        <f>Alumn_Filtered!E87</f>
        <v>2</v>
      </c>
      <c r="D87">
        <f>Alumn_Filtered!F87</f>
        <v>0</v>
      </c>
      <c r="E87" s="30">
        <f>Alumn_Filtered!G87</f>
        <v>4</v>
      </c>
      <c r="F87">
        <f>Alumn_Filtered!H87</f>
        <v>1</v>
      </c>
      <c r="G87" s="28">
        <f>Alumn_Filtered!I87</f>
        <v>0.25</v>
      </c>
      <c r="H87">
        <f>Alumn_Filtered!J87</f>
        <v>3</v>
      </c>
      <c r="I87" s="28">
        <f>Alumn_Filtered!K87</f>
        <v>0.75</v>
      </c>
      <c r="J87" s="28">
        <f>Alumn_Filtered!L87</f>
        <v>0.66666666666666663</v>
      </c>
      <c r="K87" s="28">
        <f>Alumn_Filtered!M87</f>
        <v>0.23333333333333331</v>
      </c>
      <c r="L87" s="28">
        <f>Alumn_Filtered!N87</f>
        <v>0.375</v>
      </c>
      <c r="M87">
        <f>Alumn_Filtered!O87</f>
        <v>5</v>
      </c>
      <c r="N87">
        <f>Alumn_Filtered!P87</f>
        <v>0</v>
      </c>
      <c r="O87">
        <f>Alumn_Filtered!Q87</f>
        <v>2</v>
      </c>
      <c r="P87">
        <f>Alumn_Filtered!R87</f>
        <v>0</v>
      </c>
      <c r="Q87">
        <f>Alumn_Filtered!S87</f>
        <v>3</v>
      </c>
      <c r="R87">
        <f>Alumn_Filtered!T87</f>
        <v>0</v>
      </c>
      <c r="S87" s="28">
        <f>Alumn_Filtered!U87</f>
        <v>0</v>
      </c>
      <c r="T87">
        <f>Alumn_Filtered!V87</f>
        <v>3</v>
      </c>
      <c r="U87" s="28">
        <f>Alumn_Filtered!W87</f>
        <v>1</v>
      </c>
      <c r="V87" s="28">
        <f>Alumn_Filtered!X87</f>
        <v>0.41666666666666669</v>
      </c>
      <c r="W87" s="28">
        <f>Alumn_Filtered!Y87</f>
        <v>0.23333333333333331</v>
      </c>
      <c r="X87" s="28">
        <f>Alumn_Filtered!Z87</f>
        <v>0.31111111111111112</v>
      </c>
      <c r="Y87" s="28">
        <f>Alumn_Filtered!AA87</f>
        <v>-6.3888888888888884E-2</v>
      </c>
      <c r="Z87">
        <f ca="1">Alumn_Filtered!AB87</f>
        <v>22</v>
      </c>
      <c r="AA87">
        <f>Alumn_Filtered!AD87</f>
        <v>1</v>
      </c>
      <c r="AB87">
        <f>Alumn_Filtered!AF87</f>
        <v>0</v>
      </c>
      <c r="AC87">
        <f>IF(Alumn_Filtered!AG87=0,Metrics!$AG$14,Alumn_Filtered!AG87)</f>
        <v>464</v>
      </c>
      <c r="AD87" s="28">
        <f>Alumn_Filtered!AH87</f>
        <v>0.41491085899513774</v>
      </c>
      <c r="AE87">
        <f>IF(Alumn_Filtered!AI87=0,Metrics!AI$14,Alumn_Filtered!AI87)</f>
        <v>464</v>
      </c>
      <c r="AF87" s="28">
        <f>Alumn_Filtered!AJ87</f>
        <v>0.41491085899513774</v>
      </c>
      <c r="AG87">
        <f>IF(Alumn_Filtered!AK87=0,Metrics!AK$14,Alumn_Filtered!AK87)</f>
        <v>565</v>
      </c>
      <c r="AH87" s="28">
        <f>Alumn_Filtered!AL87</f>
        <v>0.57860615883306321</v>
      </c>
      <c r="AI87">
        <f>IF(Alumn_Filtered!AM87=0,Metrics!AM$14,Alumn_Filtered!AM87)</f>
        <v>604</v>
      </c>
      <c r="AJ87" s="28">
        <f>Alumn_Filtered!AN87</f>
        <v>0.64181523500810378</v>
      </c>
      <c r="AK87">
        <f>IF(Alumn_Filtered!AP87=0,Metrics!AP$14,Alumn_Filtered!AP87)</f>
        <v>13</v>
      </c>
      <c r="AL87">
        <f>IF(Alumn_Filtered!AR87=0,Metrics!AR$14,Alumn_Filtered!AR87)</f>
        <v>1</v>
      </c>
      <c r="AM87">
        <f>IF(Alumn_Filtered!AS87=0,Metrics!AS$14,Alumn_Filtered!AS87)</f>
        <v>0</v>
      </c>
      <c r="AN87">
        <f>Alumn_Filtered!B87</f>
        <v>1</v>
      </c>
    </row>
    <row r="88" spans="1:40" x14ac:dyDescent="0.25">
      <c r="A88" t="str">
        <f>LEFT(Alumn_Filtered!A88,LEN(Alumn_Filtered!A88)-1)</f>
        <v>19034791</v>
      </c>
      <c r="B88">
        <f>Alumn_Filtered!D88</f>
        <v>0</v>
      </c>
      <c r="C88">
        <f>Alumn_Filtered!E88</f>
        <v>0</v>
      </c>
      <c r="D88">
        <f>Alumn_Filtered!F88</f>
        <v>0</v>
      </c>
      <c r="E88" s="30">
        <f>Alumn_Filtered!G88</f>
        <v>6</v>
      </c>
      <c r="F88">
        <f>Alumn_Filtered!H88</f>
        <v>4</v>
      </c>
      <c r="G88" s="28">
        <f>Alumn_Filtered!I88</f>
        <v>0.66666666666666663</v>
      </c>
      <c r="H88">
        <f>Alumn_Filtered!J88</f>
        <v>2</v>
      </c>
      <c r="I88" s="28">
        <f>Alumn_Filtered!K88</f>
        <v>0.33333333333333331</v>
      </c>
      <c r="J88" s="28">
        <f>Alumn_Filtered!L88</f>
        <v>0.81666666666666676</v>
      </c>
      <c r="K88" s="28">
        <f>Alumn_Filtered!M88</f>
        <v>0.21666666666666665</v>
      </c>
      <c r="L88" s="28">
        <f>Alumn_Filtered!N88</f>
        <v>0.52500000000000002</v>
      </c>
      <c r="M88">
        <f>Alumn_Filtered!O88</f>
        <v>7</v>
      </c>
      <c r="N88">
        <f>Alumn_Filtered!P88</f>
        <v>0</v>
      </c>
      <c r="O88">
        <f>Alumn_Filtered!Q88</f>
        <v>0</v>
      </c>
      <c r="P88">
        <f>Alumn_Filtered!R88</f>
        <v>0</v>
      </c>
      <c r="Q88">
        <f>Alumn_Filtered!S88</f>
        <v>7</v>
      </c>
      <c r="R88">
        <f>Alumn_Filtered!T88</f>
        <v>7</v>
      </c>
      <c r="S88" s="28">
        <f>Alumn_Filtered!U88</f>
        <v>1</v>
      </c>
      <c r="T88">
        <f>Alumn_Filtered!V88</f>
        <v>0</v>
      </c>
      <c r="U88" s="28">
        <f>Alumn_Filtered!W88</f>
        <v>0</v>
      </c>
      <c r="V88" s="28">
        <f>Alumn_Filtered!X88</f>
        <v>0.8666666666666667</v>
      </c>
      <c r="W88" s="28">
        <f>Alumn_Filtered!Y88</f>
        <v>0.56666666666666676</v>
      </c>
      <c r="X88" s="28">
        <f>Alumn_Filtered!Z88</f>
        <v>0.68809523809523809</v>
      </c>
      <c r="Y88" s="28">
        <f>Alumn_Filtered!AA88</f>
        <v>0.16309523809523807</v>
      </c>
      <c r="Z88">
        <f ca="1">Alumn_Filtered!AB88</f>
        <v>22</v>
      </c>
      <c r="AA88">
        <f>Alumn_Filtered!AD88</f>
        <v>1</v>
      </c>
      <c r="AB88">
        <f>Alumn_Filtered!AF88</f>
        <v>1</v>
      </c>
      <c r="AC88">
        <f>IF(Alumn_Filtered!AG88=0,Metrics!$AG$14,Alumn_Filtered!AG88)</f>
        <v>482</v>
      </c>
      <c r="AD88" s="28">
        <f>Alumn_Filtered!AH88</f>
        <v>0.44408427876823336</v>
      </c>
      <c r="AE88">
        <f>IF(Alumn_Filtered!AI88=0,Metrics!AI$14,Alumn_Filtered!AI88)</f>
        <v>482</v>
      </c>
      <c r="AF88" s="28">
        <f>Alumn_Filtered!AJ88</f>
        <v>0.44408427876823336</v>
      </c>
      <c r="AG88">
        <f>IF(Alumn_Filtered!AK88=0,Metrics!AK$14,Alumn_Filtered!AK88)</f>
        <v>616</v>
      </c>
      <c r="AH88" s="28">
        <f>Alumn_Filtered!AL88</f>
        <v>0.66126418152350086</v>
      </c>
      <c r="AI88">
        <f>IF(Alumn_Filtered!AM88=0,Metrics!AM$14,Alumn_Filtered!AM88)</f>
        <v>573</v>
      </c>
      <c r="AJ88" s="28">
        <f>Alumn_Filtered!AN88</f>
        <v>0.5915721231766613</v>
      </c>
      <c r="AK88">
        <f>IF(Alumn_Filtered!AP88=0,Metrics!AP$14,Alumn_Filtered!AP88)</f>
        <v>13</v>
      </c>
      <c r="AL88">
        <f>IF(Alumn_Filtered!AR88=0,Metrics!AR$14,Alumn_Filtered!AR88)</f>
        <v>1</v>
      </c>
      <c r="AM88">
        <f>IF(Alumn_Filtered!AS88=0,Metrics!AS$14,Alumn_Filtered!AS88)</f>
        <v>5</v>
      </c>
      <c r="AN88">
        <f>Alumn_Filtered!B88</f>
        <v>1</v>
      </c>
    </row>
    <row r="89" spans="1:40" x14ac:dyDescent="0.25">
      <c r="A89" t="str">
        <f>LEFT(Alumn_Filtered!A89,LEN(Alumn_Filtered!A89)-1)</f>
        <v>19034862</v>
      </c>
      <c r="B89">
        <f>Alumn_Filtered!D89</f>
        <v>0</v>
      </c>
      <c r="C89">
        <f>Alumn_Filtered!E89</f>
        <v>5</v>
      </c>
      <c r="D89">
        <f>Alumn_Filtered!F89</f>
        <v>0</v>
      </c>
      <c r="E89" s="30">
        <f>Alumn_Filtered!G89</f>
        <v>1</v>
      </c>
      <c r="F89">
        <f>Alumn_Filtered!H89</f>
        <v>0</v>
      </c>
      <c r="G89" s="28">
        <f>Alumn_Filtered!I89</f>
        <v>0</v>
      </c>
      <c r="H89">
        <f>Alumn_Filtered!J89</f>
        <v>1</v>
      </c>
      <c r="I89" s="28">
        <f>Alumn_Filtered!K89</f>
        <v>1</v>
      </c>
      <c r="J89" s="28">
        <f>Alumn_Filtered!L89</f>
        <v>0</v>
      </c>
      <c r="K89" s="28">
        <f>Alumn_Filtered!M89</f>
        <v>0</v>
      </c>
      <c r="L89" s="28">
        <f>Alumn_Filtered!N89</f>
        <v>0</v>
      </c>
      <c r="M89">
        <f>Alumn_Filtered!O89</f>
        <v>6</v>
      </c>
      <c r="N89">
        <f>Alumn_Filtered!P89</f>
        <v>0</v>
      </c>
      <c r="O89">
        <f>Alumn_Filtered!Q89</f>
        <v>6</v>
      </c>
      <c r="P89">
        <f>Alumn_Filtered!R89</f>
        <v>0</v>
      </c>
      <c r="Q89">
        <f>Alumn_Filtered!S89</f>
        <v>0</v>
      </c>
      <c r="R89">
        <f>Alumn_Filtered!T89</f>
        <v>0</v>
      </c>
      <c r="S89" s="28">
        <f>Alumn_Filtered!U89</f>
        <v>0</v>
      </c>
      <c r="T89">
        <f>Alumn_Filtered!V89</f>
        <v>0</v>
      </c>
      <c r="U89" s="28">
        <f>Alumn_Filtered!W89</f>
        <v>0</v>
      </c>
      <c r="V89" s="28">
        <f>Alumn_Filtered!X89</f>
        <v>0</v>
      </c>
      <c r="W89" s="28">
        <f>Alumn_Filtered!Y89</f>
        <v>0</v>
      </c>
      <c r="X89" s="28">
        <f>Alumn_Filtered!Z89</f>
        <v>0</v>
      </c>
      <c r="Y89" s="28">
        <f>Alumn_Filtered!AA89</f>
        <v>0</v>
      </c>
      <c r="Z89">
        <f ca="1">Alumn_Filtered!AB89</f>
        <v>22</v>
      </c>
      <c r="AA89">
        <f>Alumn_Filtered!AD89</f>
        <v>1</v>
      </c>
      <c r="AB89">
        <f>Alumn_Filtered!AF89</f>
        <v>1</v>
      </c>
      <c r="AC89">
        <f>IF(Alumn_Filtered!AG89=0,Metrics!$AG$14,Alumn_Filtered!AG89)</f>
        <v>686</v>
      </c>
      <c r="AD89" s="28">
        <f>Alumn_Filtered!AH89</f>
        <v>0.77471636952998379</v>
      </c>
      <c r="AE89">
        <f>IF(Alumn_Filtered!AI89=0,Metrics!AI$14,Alumn_Filtered!AI89)</f>
        <v>738</v>
      </c>
      <c r="AF89" s="28">
        <f>Alumn_Filtered!AJ89</f>
        <v>0.85899513776337111</v>
      </c>
      <c r="AG89">
        <f>IF(Alumn_Filtered!AK89=0,Metrics!AK$14,Alumn_Filtered!AK89)</f>
        <v>576</v>
      </c>
      <c r="AH89" s="28">
        <f>Alumn_Filtered!AL89</f>
        <v>0.59643435980551052</v>
      </c>
      <c r="AI89">
        <f>IF(Alumn_Filtered!AM89=0,Metrics!AM$14,Alumn_Filtered!AM89)</f>
        <v>568</v>
      </c>
      <c r="AJ89" s="28">
        <f>Alumn_Filtered!AN89</f>
        <v>0.58346839546191243</v>
      </c>
      <c r="AK89">
        <f>IF(Alumn_Filtered!AP89=0,Metrics!AP$14,Alumn_Filtered!AP89)</f>
        <v>13</v>
      </c>
      <c r="AL89">
        <f>IF(Alumn_Filtered!AR89=0,Metrics!AR$14,Alumn_Filtered!AR89)</f>
        <v>1</v>
      </c>
      <c r="AM89">
        <f>IF(Alumn_Filtered!AS89=0,Metrics!AS$14,Alumn_Filtered!AS89)</f>
        <v>0</v>
      </c>
      <c r="AN89">
        <f>Alumn_Filtered!B89</f>
        <v>0</v>
      </c>
    </row>
    <row r="90" spans="1:40" x14ac:dyDescent="0.25">
      <c r="A90" t="str">
        <f>LEFT(Alumn_Filtered!A90,LEN(Alumn_Filtered!A90)-1)</f>
        <v>19037434</v>
      </c>
      <c r="B90">
        <f>Alumn_Filtered!D90</f>
        <v>0</v>
      </c>
      <c r="C90">
        <f>Alumn_Filtered!E90</f>
        <v>0</v>
      </c>
      <c r="D90">
        <f>Alumn_Filtered!F90</f>
        <v>0</v>
      </c>
      <c r="E90" s="30">
        <f>Alumn_Filtered!G90</f>
        <v>6</v>
      </c>
      <c r="F90">
        <f>Alumn_Filtered!H90</f>
        <v>4</v>
      </c>
      <c r="G90" s="28">
        <f>Alumn_Filtered!I90</f>
        <v>0.66666666666666663</v>
      </c>
      <c r="H90">
        <f>Alumn_Filtered!J90</f>
        <v>2</v>
      </c>
      <c r="I90" s="28">
        <f>Alumn_Filtered!K90</f>
        <v>0.33333333333333331</v>
      </c>
      <c r="J90" s="28">
        <f>Alumn_Filtered!L90</f>
        <v>0.83333333333333337</v>
      </c>
      <c r="K90" s="28">
        <f>Alumn_Filtered!M90</f>
        <v>0.43333333333333335</v>
      </c>
      <c r="L90" s="28">
        <f>Alumn_Filtered!N90</f>
        <v>0.59444444444444444</v>
      </c>
      <c r="M90">
        <f>Alumn_Filtered!O90</f>
        <v>10</v>
      </c>
      <c r="N90">
        <f>Alumn_Filtered!P90</f>
        <v>4</v>
      </c>
      <c r="O90">
        <f>Alumn_Filtered!Q90</f>
        <v>0</v>
      </c>
      <c r="P90">
        <f>Alumn_Filtered!R90</f>
        <v>0</v>
      </c>
      <c r="Q90">
        <f>Alumn_Filtered!S90</f>
        <v>6</v>
      </c>
      <c r="R90">
        <f>Alumn_Filtered!T90</f>
        <v>6</v>
      </c>
      <c r="S90" s="28">
        <f>Alumn_Filtered!U90</f>
        <v>1</v>
      </c>
      <c r="T90">
        <f>Alumn_Filtered!V90</f>
        <v>0</v>
      </c>
      <c r="U90" s="28">
        <f>Alumn_Filtered!W90</f>
        <v>0</v>
      </c>
      <c r="V90" s="28">
        <f>Alumn_Filtered!X90</f>
        <v>0.8833333333333333</v>
      </c>
      <c r="W90" s="28">
        <f>Alumn_Filtered!Y90</f>
        <v>0.53333333333333333</v>
      </c>
      <c r="X90" s="28">
        <f>Alumn_Filtered!Z90</f>
        <v>0.75277777777777777</v>
      </c>
      <c r="Y90" s="28">
        <f>Alumn_Filtered!AA90</f>
        <v>0.15833333333333333</v>
      </c>
      <c r="Z90">
        <f ca="1">Alumn_Filtered!AB90</f>
        <v>22</v>
      </c>
      <c r="AA90">
        <f>Alumn_Filtered!AD90</f>
        <v>1</v>
      </c>
      <c r="AB90">
        <f>Alumn_Filtered!AF90</f>
        <v>1</v>
      </c>
      <c r="AC90">
        <f>IF(Alumn_Filtered!AG90=0,Metrics!$AG$14,Alumn_Filtered!AG90)</f>
        <v>532</v>
      </c>
      <c r="AD90" s="28">
        <f>Alumn_Filtered!AH90</f>
        <v>0.52512155591572118</v>
      </c>
      <c r="AE90">
        <f>IF(Alumn_Filtered!AI90=0,Metrics!AI$14,Alumn_Filtered!AI90)</f>
        <v>532</v>
      </c>
      <c r="AF90" s="28">
        <f>Alumn_Filtered!AJ90</f>
        <v>0.52512155591572118</v>
      </c>
      <c r="AG90">
        <f>IF(Alumn_Filtered!AK90=0,Metrics!AK$14,Alumn_Filtered!AK90)</f>
        <v>442</v>
      </c>
      <c r="AH90" s="28">
        <f>Alumn_Filtered!AL90</f>
        <v>0.37925445705024313</v>
      </c>
      <c r="AI90">
        <f>IF(Alumn_Filtered!AM90=0,Metrics!AM$14,Alumn_Filtered!AM90)</f>
        <v>663</v>
      </c>
      <c r="AJ90" s="28">
        <f>Alumn_Filtered!AN90</f>
        <v>0.73743922204213941</v>
      </c>
      <c r="AK90">
        <f>IF(Alumn_Filtered!AP90=0,Metrics!AP$14,Alumn_Filtered!AP90)</f>
        <v>13</v>
      </c>
      <c r="AL90">
        <f>IF(Alumn_Filtered!AR90=0,Metrics!AR$14,Alumn_Filtered!AR90)</f>
        <v>1</v>
      </c>
      <c r="AM90">
        <f>IF(Alumn_Filtered!AS90=0,Metrics!AS$14,Alumn_Filtered!AS90)</f>
        <v>5</v>
      </c>
      <c r="AN90">
        <f>Alumn_Filtered!B90</f>
        <v>1</v>
      </c>
    </row>
    <row r="91" spans="1:40" x14ac:dyDescent="0.25">
      <c r="A91" t="str">
        <f>LEFT(Alumn_Filtered!A91,LEN(Alumn_Filtered!A91)-1)</f>
        <v>19038403</v>
      </c>
      <c r="B91">
        <f>Alumn_Filtered!D91</f>
        <v>3</v>
      </c>
      <c r="C91">
        <f>Alumn_Filtered!E91</f>
        <v>0</v>
      </c>
      <c r="D91">
        <f>Alumn_Filtered!F91</f>
        <v>7</v>
      </c>
      <c r="E91" s="30">
        <f>Alumn_Filtered!G91</f>
        <v>6</v>
      </c>
      <c r="F91">
        <f>Alumn_Filtered!H91</f>
        <v>1</v>
      </c>
      <c r="G91" s="28">
        <f>Alumn_Filtered!I91</f>
        <v>0.16666666666666666</v>
      </c>
      <c r="H91">
        <f>Alumn_Filtered!J91</f>
        <v>5</v>
      </c>
      <c r="I91" s="28">
        <f>Alumn_Filtered!K91</f>
        <v>0.83333333333333337</v>
      </c>
      <c r="J91" s="28">
        <f>Alumn_Filtered!L91</f>
        <v>0.95000000000000007</v>
      </c>
      <c r="K91" s="28">
        <f>Alumn_Filtered!M91</f>
        <v>0.31666666666666665</v>
      </c>
      <c r="L91" s="28">
        <f>Alumn_Filtered!N91</f>
        <v>0.48333333333333334</v>
      </c>
      <c r="M91">
        <f>Alumn_Filtered!O91</f>
        <v>6</v>
      </c>
      <c r="N91">
        <f>Alumn_Filtered!P91</f>
        <v>0</v>
      </c>
      <c r="O91">
        <f>Alumn_Filtered!Q91</f>
        <v>0</v>
      </c>
      <c r="P91">
        <f>Alumn_Filtered!R91</f>
        <v>0</v>
      </c>
      <c r="Q91">
        <f>Alumn_Filtered!S91</f>
        <v>6</v>
      </c>
      <c r="R91">
        <f>Alumn_Filtered!T91</f>
        <v>3</v>
      </c>
      <c r="S91" s="28">
        <f>Alumn_Filtered!U91</f>
        <v>0.5</v>
      </c>
      <c r="T91">
        <f>Alumn_Filtered!V91</f>
        <v>3</v>
      </c>
      <c r="U91" s="28">
        <f>Alumn_Filtered!W91</f>
        <v>0.5</v>
      </c>
      <c r="V91" s="28">
        <f>Alumn_Filtered!X91</f>
        <v>0.83333333333333337</v>
      </c>
      <c r="W91" s="28">
        <f>Alumn_Filtered!Y91</f>
        <v>0.23333333333333331</v>
      </c>
      <c r="X91" s="28">
        <f>Alumn_Filtered!Z91</f>
        <v>0.53888888888888886</v>
      </c>
      <c r="Y91" s="28">
        <f>Alumn_Filtered!AA91</f>
        <v>5.5555555555555525E-2</v>
      </c>
      <c r="Z91">
        <f ca="1">Alumn_Filtered!AB91</f>
        <v>22</v>
      </c>
      <c r="AA91">
        <f>Alumn_Filtered!AD91</f>
        <v>1</v>
      </c>
      <c r="AB91">
        <f>Alumn_Filtered!AF91</f>
        <v>0</v>
      </c>
      <c r="AC91">
        <f>IF(Alumn_Filtered!AG91=0,Metrics!$AG$14,Alumn_Filtered!AG91)</f>
        <v>519</v>
      </c>
      <c r="AD91" s="28">
        <f>Alumn_Filtered!AH91</f>
        <v>0</v>
      </c>
      <c r="AE91">
        <f>IF(Alumn_Filtered!AI91=0,Metrics!AI$14,Alumn_Filtered!AI91)</f>
        <v>523</v>
      </c>
      <c r="AF91" s="28">
        <f>Alumn_Filtered!AJ91</f>
        <v>0</v>
      </c>
      <c r="AG91">
        <f>IF(Alumn_Filtered!AK91=0,Metrics!AK$14,Alumn_Filtered!AK91)</f>
        <v>539</v>
      </c>
      <c r="AH91" s="28">
        <f>Alumn_Filtered!AL91</f>
        <v>0</v>
      </c>
      <c r="AI91">
        <f>IF(Alumn_Filtered!AM91=0,Metrics!AM$14,Alumn_Filtered!AM91)</f>
        <v>594</v>
      </c>
      <c r="AJ91" s="28">
        <f>Alumn_Filtered!AN91</f>
        <v>0</v>
      </c>
      <c r="AK91">
        <f>IF(Alumn_Filtered!AP91=0,Metrics!AP$14,Alumn_Filtered!AP91)</f>
        <v>13</v>
      </c>
      <c r="AL91">
        <f>IF(Alumn_Filtered!AR91=0,Metrics!AR$14,Alumn_Filtered!AR91)</f>
        <v>1</v>
      </c>
      <c r="AM91">
        <f>IF(Alumn_Filtered!AS91=0,Metrics!AS$14,Alumn_Filtered!AS91)</f>
        <v>0</v>
      </c>
      <c r="AN91">
        <f>Alumn_Filtered!B91</f>
        <v>1</v>
      </c>
    </row>
    <row r="92" spans="1:40" x14ac:dyDescent="0.25">
      <c r="A92" t="str">
        <f>LEFT(Alumn_Filtered!A92,LEN(Alumn_Filtered!A92)-1)</f>
        <v>19053626</v>
      </c>
      <c r="B92">
        <f>Alumn_Filtered!D92</f>
        <v>0</v>
      </c>
      <c r="C92">
        <f>Alumn_Filtered!E92</f>
        <v>0</v>
      </c>
      <c r="D92">
        <f>Alumn_Filtered!F92</f>
        <v>0</v>
      </c>
      <c r="E92" s="30">
        <f>Alumn_Filtered!G92</f>
        <v>6</v>
      </c>
      <c r="F92">
        <f>Alumn_Filtered!H92</f>
        <v>2</v>
      </c>
      <c r="G92" s="28">
        <f>Alumn_Filtered!I92</f>
        <v>0.33333333333333331</v>
      </c>
      <c r="H92">
        <f>Alumn_Filtered!J92</f>
        <v>4</v>
      </c>
      <c r="I92" s="28">
        <f>Alumn_Filtered!K92</f>
        <v>0.66666666666666663</v>
      </c>
      <c r="J92" s="28">
        <f>Alumn_Filtered!L92</f>
        <v>0.96666666666666667</v>
      </c>
      <c r="K92" s="28">
        <f>Alumn_Filtered!M92</f>
        <v>0.21666666666666665</v>
      </c>
      <c r="L92" s="28">
        <f>Alumn_Filtered!N92</f>
        <v>0.45833333333333331</v>
      </c>
      <c r="M92">
        <f>Alumn_Filtered!O92</f>
        <v>9</v>
      </c>
      <c r="N92">
        <f>Alumn_Filtered!P92</f>
        <v>1</v>
      </c>
      <c r="O92">
        <f>Alumn_Filtered!Q92</f>
        <v>1</v>
      </c>
      <c r="P92">
        <f>Alumn_Filtered!R92</f>
        <v>0</v>
      </c>
      <c r="Q92">
        <f>Alumn_Filtered!S92</f>
        <v>7</v>
      </c>
      <c r="R92">
        <f>Alumn_Filtered!T92</f>
        <v>2</v>
      </c>
      <c r="S92" s="28">
        <f>Alumn_Filtered!U92</f>
        <v>0.2857142857142857</v>
      </c>
      <c r="T92">
        <f>Alumn_Filtered!V92</f>
        <v>5</v>
      </c>
      <c r="U92" s="28">
        <f>Alumn_Filtered!W92</f>
        <v>0.7142857142857143</v>
      </c>
      <c r="V92" s="28">
        <f>Alumn_Filtered!X92</f>
        <v>0.8666666666666667</v>
      </c>
      <c r="W92" s="28">
        <f>Alumn_Filtered!Y92</f>
        <v>0.21666666666666665</v>
      </c>
      <c r="X92" s="28">
        <f>Alumn_Filtered!Z92</f>
        <v>0.48333333333333334</v>
      </c>
      <c r="Y92" s="28">
        <f>Alumn_Filtered!AA92</f>
        <v>2.5000000000000022E-2</v>
      </c>
      <c r="Z92">
        <f ca="1">Alumn_Filtered!AB92</f>
        <v>22</v>
      </c>
      <c r="AA92">
        <f>Alumn_Filtered!AD92</f>
        <v>1</v>
      </c>
      <c r="AB92">
        <f>Alumn_Filtered!AF92</f>
        <v>1</v>
      </c>
      <c r="AC92">
        <f>IF(Alumn_Filtered!AG92=0,Metrics!$AG$14,Alumn_Filtered!AG92)</f>
        <v>538</v>
      </c>
      <c r="AD92" s="28">
        <f>Alumn_Filtered!AH92</f>
        <v>0.53484602917341972</v>
      </c>
      <c r="AE92">
        <f>IF(Alumn_Filtered!AI92=0,Metrics!AI$14,Alumn_Filtered!AI92)</f>
        <v>554</v>
      </c>
      <c r="AF92" s="28">
        <f>Alumn_Filtered!AJ92</f>
        <v>0.56077795786061591</v>
      </c>
      <c r="AG92">
        <f>IF(Alumn_Filtered!AK92=0,Metrics!AK$14,Alumn_Filtered!AK92)</f>
        <v>582</v>
      </c>
      <c r="AH92" s="28">
        <f>Alumn_Filtered!AL92</f>
        <v>0.60615883306320906</v>
      </c>
      <c r="AI92">
        <f>IF(Alumn_Filtered!AM92=0,Metrics!AM$14,Alumn_Filtered!AM92)</f>
        <v>582</v>
      </c>
      <c r="AJ92" s="28">
        <f>Alumn_Filtered!AN92</f>
        <v>0.60615883306320906</v>
      </c>
      <c r="AK92">
        <f>IF(Alumn_Filtered!AP92=0,Metrics!AP$14,Alumn_Filtered!AP92)</f>
        <v>13</v>
      </c>
      <c r="AL92">
        <f>IF(Alumn_Filtered!AR92=0,Metrics!AR$14,Alumn_Filtered!AR92)</f>
        <v>1</v>
      </c>
      <c r="AM92">
        <f>IF(Alumn_Filtered!AS92=0,Metrics!AS$14,Alumn_Filtered!AS92)</f>
        <v>9</v>
      </c>
      <c r="AN92">
        <f>Alumn_Filtered!B92</f>
        <v>1</v>
      </c>
    </row>
    <row r="93" spans="1:40" x14ac:dyDescent="0.25">
      <c r="A93" t="str">
        <f>LEFT(Alumn_Filtered!A93,LEN(Alumn_Filtered!A93)-1)</f>
        <v>19059604</v>
      </c>
      <c r="B93">
        <f>Alumn_Filtered!D93</f>
        <v>0</v>
      </c>
      <c r="C93">
        <f>Alumn_Filtered!E93</f>
        <v>0</v>
      </c>
      <c r="D93">
        <f>Alumn_Filtered!F93</f>
        <v>0</v>
      </c>
      <c r="E93" s="30">
        <f>Alumn_Filtered!G93</f>
        <v>6</v>
      </c>
      <c r="F93">
        <f>Alumn_Filtered!H93</f>
        <v>5</v>
      </c>
      <c r="G93" s="28">
        <f>Alumn_Filtered!I93</f>
        <v>0.83333333333333337</v>
      </c>
      <c r="H93">
        <f>Alumn_Filtered!J93</f>
        <v>1</v>
      </c>
      <c r="I93" s="28">
        <f>Alumn_Filtered!K93</f>
        <v>0.16666666666666666</v>
      </c>
      <c r="J93" s="28">
        <f>Alumn_Filtered!L93</f>
        <v>0.83333333333333337</v>
      </c>
      <c r="K93" s="28">
        <f>Alumn_Filtered!M93</f>
        <v>0.3</v>
      </c>
      <c r="L93" s="28">
        <f>Alumn_Filtered!N93</f>
        <v>0.64722222222222225</v>
      </c>
      <c r="M93">
        <f>Alumn_Filtered!O93</f>
        <v>7</v>
      </c>
      <c r="N93">
        <f>Alumn_Filtered!P93</f>
        <v>0</v>
      </c>
      <c r="O93">
        <f>Alumn_Filtered!Q93</f>
        <v>0</v>
      </c>
      <c r="P93">
        <f>Alumn_Filtered!R93</f>
        <v>0</v>
      </c>
      <c r="Q93">
        <f>Alumn_Filtered!S93</f>
        <v>7</v>
      </c>
      <c r="R93">
        <f>Alumn_Filtered!T93</f>
        <v>7</v>
      </c>
      <c r="S93" s="28">
        <f>Alumn_Filtered!U93</f>
        <v>1</v>
      </c>
      <c r="T93">
        <f>Alumn_Filtered!V93</f>
        <v>0</v>
      </c>
      <c r="U93" s="28">
        <f>Alumn_Filtered!W93</f>
        <v>0</v>
      </c>
      <c r="V93" s="28">
        <f>Alumn_Filtered!X93</f>
        <v>0.8666666666666667</v>
      </c>
      <c r="W93" s="28">
        <f>Alumn_Filtered!Y93</f>
        <v>0.54999999999999993</v>
      </c>
      <c r="X93" s="28">
        <f>Alumn_Filtered!Z93</f>
        <v>0.64523809523809528</v>
      </c>
      <c r="Y93" s="28">
        <f>Alumn_Filtered!AA93</f>
        <v>-1.9841269841269771E-3</v>
      </c>
      <c r="Z93">
        <f ca="1">Alumn_Filtered!AB93</f>
        <v>22</v>
      </c>
      <c r="AA93">
        <f>Alumn_Filtered!AD93</f>
        <v>1</v>
      </c>
      <c r="AB93">
        <f>Alumn_Filtered!AF93</f>
        <v>1</v>
      </c>
      <c r="AC93">
        <f>IF(Alumn_Filtered!AG93=0,Metrics!$AG$14,Alumn_Filtered!AG93)</f>
        <v>530</v>
      </c>
      <c r="AD93" s="28">
        <f>Alumn_Filtered!AH93</f>
        <v>0.52188006482982174</v>
      </c>
      <c r="AE93">
        <f>IF(Alumn_Filtered!AI93=0,Metrics!AI$14,Alumn_Filtered!AI93)</f>
        <v>530</v>
      </c>
      <c r="AF93" s="28">
        <f>Alumn_Filtered!AJ93</f>
        <v>0.52188006482982174</v>
      </c>
      <c r="AG93">
        <f>IF(Alumn_Filtered!AK93=0,Metrics!AK$14,Alumn_Filtered!AK93)</f>
        <v>505</v>
      </c>
      <c r="AH93" s="28">
        <f>Alumn_Filtered!AL93</f>
        <v>0.48136142625607781</v>
      </c>
      <c r="AI93">
        <f>IF(Alumn_Filtered!AM93=0,Metrics!AM$14,Alumn_Filtered!AM93)</f>
        <v>565</v>
      </c>
      <c r="AJ93" s="28">
        <f>Alumn_Filtered!AN93</f>
        <v>0.57860615883306321</v>
      </c>
      <c r="AK93">
        <f>IF(Alumn_Filtered!AP93=0,Metrics!AP$14,Alumn_Filtered!AP93)</f>
        <v>13</v>
      </c>
      <c r="AL93">
        <f>IF(Alumn_Filtered!AR93=0,Metrics!AR$14,Alumn_Filtered!AR93)</f>
        <v>1</v>
      </c>
      <c r="AM93">
        <f>IF(Alumn_Filtered!AS93=0,Metrics!AS$14,Alumn_Filtered!AS93)</f>
        <v>0</v>
      </c>
      <c r="AN93">
        <f>Alumn_Filtered!B93</f>
        <v>1</v>
      </c>
    </row>
    <row r="94" spans="1:40" x14ac:dyDescent="0.25">
      <c r="A94" t="str">
        <f>LEFT(Alumn_Filtered!A94,LEN(Alumn_Filtered!A94)-1)</f>
        <v>19062058</v>
      </c>
      <c r="B94">
        <f>Alumn_Filtered!D94</f>
        <v>0</v>
      </c>
      <c r="C94">
        <f>Alumn_Filtered!E94</f>
        <v>0</v>
      </c>
      <c r="D94">
        <f>Alumn_Filtered!F94</f>
        <v>0</v>
      </c>
      <c r="E94" s="30">
        <f>Alumn_Filtered!G94</f>
        <v>6</v>
      </c>
      <c r="F94">
        <f>Alumn_Filtered!H94</f>
        <v>3</v>
      </c>
      <c r="G94" s="28">
        <f>Alumn_Filtered!I94</f>
        <v>0.5</v>
      </c>
      <c r="H94">
        <f>Alumn_Filtered!J94</f>
        <v>3</v>
      </c>
      <c r="I94" s="28">
        <f>Alumn_Filtered!K94</f>
        <v>0.5</v>
      </c>
      <c r="J94" s="28">
        <f>Alumn_Filtered!L94</f>
        <v>0.8833333333333333</v>
      </c>
      <c r="K94" s="28">
        <f>Alumn_Filtered!M94</f>
        <v>0.25</v>
      </c>
      <c r="L94" s="28">
        <f>Alumn_Filtered!N94</f>
        <v>0.48611111111111116</v>
      </c>
      <c r="M94">
        <f>Alumn_Filtered!O94</f>
        <v>10</v>
      </c>
      <c r="N94">
        <f>Alumn_Filtered!P94</f>
        <v>10</v>
      </c>
      <c r="O94">
        <f>Alumn_Filtered!Q94</f>
        <v>0</v>
      </c>
      <c r="P94">
        <f>Alumn_Filtered!R94</f>
        <v>0</v>
      </c>
      <c r="Q94">
        <f>Alumn_Filtered!S94</f>
        <v>0</v>
      </c>
      <c r="R94">
        <f>Alumn_Filtered!T94</f>
        <v>0</v>
      </c>
      <c r="S94" s="28">
        <f>Alumn_Filtered!U94</f>
        <v>0</v>
      </c>
      <c r="T94">
        <f>Alumn_Filtered!V94</f>
        <v>0</v>
      </c>
      <c r="U94" s="28">
        <f>Alumn_Filtered!W94</f>
        <v>0</v>
      </c>
      <c r="V94" s="28">
        <f>Alumn_Filtered!X94</f>
        <v>0</v>
      </c>
      <c r="W94" s="28">
        <f>Alumn_Filtered!Y94</f>
        <v>0</v>
      </c>
      <c r="X94" s="28">
        <f>Alumn_Filtered!Z94</f>
        <v>0</v>
      </c>
      <c r="Y94" s="28">
        <f>Alumn_Filtered!AA94</f>
        <v>-0.48611111111111116</v>
      </c>
      <c r="Z94">
        <f ca="1">Alumn_Filtered!AB94</f>
        <v>22</v>
      </c>
      <c r="AA94">
        <f>Alumn_Filtered!AD94</f>
        <v>1</v>
      </c>
      <c r="AB94">
        <f>Alumn_Filtered!AF94</f>
        <v>1</v>
      </c>
      <c r="AC94">
        <f>IF(Alumn_Filtered!AG94=0,Metrics!$AG$14,Alumn_Filtered!AG94)</f>
        <v>511</v>
      </c>
      <c r="AD94" s="28">
        <f>Alumn_Filtered!AH94</f>
        <v>0.49108589951377635</v>
      </c>
      <c r="AE94">
        <f>IF(Alumn_Filtered!AI94=0,Metrics!AI$14,Alumn_Filtered!AI94)</f>
        <v>511</v>
      </c>
      <c r="AF94" s="28">
        <f>Alumn_Filtered!AJ94</f>
        <v>0.49108589951377635</v>
      </c>
      <c r="AG94">
        <f>IF(Alumn_Filtered!AK94=0,Metrics!AK$14,Alumn_Filtered!AK94)</f>
        <v>505</v>
      </c>
      <c r="AH94" s="28">
        <f>Alumn_Filtered!AL94</f>
        <v>0.48136142625607781</v>
      </c>
      <c r="AI94">
        <f>IF(Alumn_Filtered!AM94=0,Metrics!AM$14,Alumn_Filtered!AM94)</f>
        <v>614</v>
      </c>
      <c r="AJ94" s="28">
        <f>Alumn_Filtered!AN94</f>
        <v>0.65802269043760131</v>
      </c>
      <c r="AK94">
        <f>IF(Alumn_Filtered!AP94=0,Metrics!AP$14,Alumn_Filtered!AP94)</f>
        <v>13</v>
      </c>
      <c r="AL94">
        <f>IF(Alumn_Filtered!AR94=0,Metrics!AR$14,Alumn_Filtered!AR94)</f>
        <v>1</v>
      </c>
      <c r="AM94">
        <f>IF(Alumn_Filtered!AS94=0,Metrics!AS$14,Alumn_Filtered!AS94)</f>
        <v>0</v>
      </c>
      <c r="AN94">
        <f>Alumn_Filtered!B94</f>
        <v>0</v>
      </c>
    </row>
    <row r="95" spans="1:40" x14ac:dyDescent="0.25">
      <c r="A95" t="str">
        <f>LEFT(Alumn_Filtered!A95,LEN(Alumn_Filtered!A95)-1)</f>
        <v>19066798</v>
      </c>
      <c r="B95">
        <f>Alumn_Filtered!D95</f>
        <v>0</v>
      </c>
      <c r="C95">
        <f>Alumn_Filtered!E95</f>
        <v>0</v>
      </c>
      <c r="D95">
        <f>Alumn_Filtered!F95</f>
        <v>0</v>
      </c>
      <c r="E95" s="30">
        <f>Alumn_Filtered!G95</f>
        <v>6</v>
      </c>
      <c r="F95">
        <f>Alumn_Filtered!H95</f>
        <v>4</v>
      </c>
      <c r="G95" s="28">
        <f>Alumn_Filtered!I95</f>
        <v>0.66666666666666663</v>
      </c>
      <c r="H95">
        <f>Alumn_Filtered!J95</f>
        <v>2</v>
      </c>
      <c r="I95" s="28">
        <f>Alumn_Filtered!K95</f>
        <v>0.33333333333333331</v>
      </c>
      <c r="J95" s="28">
        <f>Alumn_Filtered!L95</f>
        <v>0.8666666666666667</v>
      </c>
      <c r="K95" s="28">
        <f>Alumn_Filtered!M95</f>
        <v>0.31666666666666665</v>
      </c>
      <c r="L95" s="28">
        <f>Alumn_Filtered!N95</f>
        <v>0.6</v>
      </c>
      <c r="M95">
        <f>Alumn_Filtered!O95</f>
        <v>9</v>
      </c>
      <c r="N95">
        <f>Alumn_Filtered!P95</f>
        <v>3</v>
      </c>
      <c r="O95">
        <f>Alumn_Filtered!Q95</f>
        <v>0</v>
      </c>
      <c r="P95">
        <f>Alumn_Filtered!R95</f>
        <v>0</v>
      </c>
      <c r="Q95">
        <f>Alumn_Filtered!S95</f>
        <v>6</v>
      </c>
      <c r="R95">
        <f>Alumn_Filtered!T95</f>
        <v>5</v>
      </c>
      <c r="S95" s="28">
        <f>Alumn_Filtered!U95</f>
        <v>0.83333333333333337</v>
      </c>
      <c r="T95">
        <f>Alumn_Filtered!V95</f>
        <v>1</v>
      </c>
      <c r="U95" s="28">
        <f>Alumn_Filtered!W95</f>
        <v>0.16666666666666666</v>
      </c>
      <c r="V95" s="28">
        <f>Alumn_Filtered!X95</f>
        <v>0.85</v>
      </c>
      <c r="W95" s="28">
        <f>Alumn_Filtered!Y95</f>
        <v>0.35000000000000003</v>
      </c>
      <c r="X95" s="28">
        <f>Alumn_Filtered!Z95</f>
        <v>0.64166666666666672</v>
      </c>
      <c r="Y95" s="28">
        <f>Alumn_Filtered!AA95</f>
        <v>4.1666666666666741E-2</v>
      </c>
      <c r="Z95">
        <f ca="1">Alumn_Filtered!AB95</f>
        <v>22</v>
      </c>
      <c r="AA95">
        <f>Alumn_Filtered!AD95</f>
        <v>1</v>
      </c>
      <c r="AB95">
        <f>Alumn_Filtered!AF95</f>
        <v>1</v>
      </c>
      <c r="AC95">
        <f>IF(Alumn_Filtered!AG95=0,Metrics!$AG$14,Alumn_Filtered!AG95)</f>
        <v>558</v>
      </c>
      <c r="AD95" s="28">
        <f>Alumn_Filtered!AH95</f>
        <v>0.5672609400324149</v>
      </c>
      <c r="AE95">
        <f>IF(Alumn_Filtered!AI95=0,Metrics!AI$14,Alumn_Filtered!AI95)</f>
        <v>558</v>
      </c>
      <c r="AF95" s="28">
        <f>Alumn_Filtered!AJ95</f>
        <v>0.5672609400324149</v>
      </c>
      <c r="AG95">
        <f>IF(Alumn_Filtered!AK95=0,Metrics!AK$14,Alumn_Filtered!AK95)</f>
        <v>485</v>
      </c>
      <c r="AH95" s="28">
        <f>Alumn_Filtered!AL95</f>
        <v>0.44894651539708263</v>
      </c>
      <c r="AI95">
        <f>IF(Alumn_Filtered!AM95=0,Metrics!AM$14,Alumn_Filtered!AM95)</f>
        <v>630</v>
      </c>
      <c r="AJ95" s="28">
        <f>Alumn_Filtered!AN95</f>
        <v>0.68395461912479738</v>
      </c>
      <c r="AK95">
        <f>IF(Alumn_Filtered!AP95=0,Metrics!AP$14,Alumn_Filtered!AP95)</f>
        <v>13</v>
      </c>
      <c r="AL95">
        <f>IF(Alumn_Filtered!AR95=0,Metrics!AR$14,Alumn_Filtered!AR95)</f>
        <v>1</v>
      </c>
      <c r="AM95">
        <f>IF(Alumn_Filtered!AS95=0,Metrics!AS$14,Alumn_Filtered!AS95)</f>
        <v>0</v>
      </c>
      <c r="AN95">
        <f>Alumn_Filtered!B95</f>
        <v>1</v>
      </c>
    </row>
    <row r="96" spans="1:40" x14ac:dyDescent="0.25">
      <c r="A96" t="str">
        <f>LEFT(Alumn_Filtered!A96,LEN(Alumn_Filtered!A96)-1)</f>
        <v>19069341</v>
      </c>
      <c r="B96">
        <f>Alumn_Filtered!D96</f>
        <v>0</v>
      </c>
      <c r="C96">
        <f>Alumn_Filtered!E96</f>
        <v>0</v>
      </c>
      <c r="D96">
        <f>Alumn_Filtered!F96</f>
        <v>0</v>
      </c>
      <c r="E96" s="30">
        <f>Alumn_Filtered!G96</f>
        <v>6</v>
      </c>
      <c r="F96">
        <f>Alumn_Filtered!H96</f>
        <v>4</v>
      </c>
      <c r="G96" s="28">
        <f>Alumn_Filtered!I96</f>
        <v>0.66666666666666663</v>
      </c>
      <c r="H96">
        <f>Alumn_Filtered!J96</f>
        <v>2</v>
      </c>
      <c r="I96" s="28">
        <f>Alumn_Filtered!K96</f>
        <v>0.33333333333333331</v>
      </c>
      <c r="J96" s="28">
        <f>Alumn_Filtered!L96</f>
        <v>0.8833333333333333</v>
      </c>
      <c r="K96" s="28">
        <f>Alumn_Filtered!M96</f>
        <v>0.28333333333333338</v>
      </c>
      <c r="L96" s="28">
        <f>Alumn_Filtered!N96</f>
        <v>0.52500000000000002</v>
      </c>
      <c r="M96">
        <f>Alumn_Filtered!O96</f>
        <v>7</v>
      </c>
      <c r="N96">
        <f>Alumn_Filtered!P96</f>
        <v>1</v>
      </c>
      <c r="O96">
        <f>Alumn_Filtered!Q96</f>
        <v>0</v>
      </c>
      <c r="P96">
        <f>Alumn_Filtered!R96</f>
        <v>0</v>
      </c>
      <c r="Q96">
        <f>Alumn_Filtered!S96</f>
        <v>6</v>
      </c>
      <c r="R96">
        <f>Alumn_Filtered!T96</f>
        <v>2</v>
      </c>
      <c r="S96" s="28">
        <f>Alumn_Filtered!U96</f>
        <v>0.33333333333333331</v>
      </c>
      <c r="T96">
        <f>Alumn_Filtered!V96</f>
        <v>4</v>
      </c>
      <c r="U96" s="28">
        <f>Alumn_Filtered!W96</f>
        <v>0.66666666666666663</v>
      </c>
      <c r="V96" s="28">
        <f>Alumn_Filtered!X96</f>
        <v>0.8666666666666667</v>
      </c>
      <c r="W96" s="28">
        <f>Alumn_Filtered!Y96</f>
        <v>0.15</v>
      </c>
      <c r="X96" s="28">
        <f>Alumn_Filtered!Z96</f>
        <v>0.41111111111111115</v>
      </c>
      <c r="Y96" s="28">
        <f>Alumn_Filtered!AA96</f>
        <v>-0.11388888888888887</v>
      </c>
      <c r="Z96">
        <f ca="1">Alumn_Filtered!AB96</f>
        <v>22</v>
      </c>
      <c r="AA96">
        <f>Alumn_Filtered!AD96</f>
        <v>1</v>
      </c>
      <c r="AB96">
        <f>Alumn_Filtered!AF96</f>
        <v>1</v>
      </c>
      <c r="AC96">
        <f>IF(Alumn_Filtered!AG96=0,Metrics!$AG$14,Alumn_Filtered!AG96)</f>
        <v>451</v>
      </c>
      <c r="AD96" s="28">
        <f>Alumn_Filtered!AH96</f>
        <v>0.39384116693679094</v>
      </c>
      <c r="AE96">
        <f>IF(Alumn_Filtered!AI96=0,Metrics!AI$14,Alumn_Filtered!AI96)</f>
        <v>451</v>
      </c>
      <c r="AF96" s="28">
        <f>Alumn_Filtered!AJ96</f>
        <v>0.39384116693679094</v>
      </c>
      <c r="AG96">
        <f>IF(Alumn_Filtered!AK96=0,Metrics!AK$14,Alumn_Filtered!AK96)</f>
        <v>615</v>
      </c>
      <c r="AH96" s="28">
        <f>Alumn_Filtered!AL96</f>
        <v>0.65964343598055108</v>
      </c>
      <c r="AI96">
        <f>IF(Alumn_Filtered!AM96=0,Metrics!AM$14,Alumn_Filtered!AM96)</f>
        <v>649</v>
      </c>
      <c r="AJ96" s="28">
        <f>Alumn_Filtered!AN96</f>
        <v>0.71474878444084278</v>
      </c>
      <c r="AK96">
        <f>IF(Alumn_Filtered!AP96=0,Metrics!AP$14,Alumn_Filtered!AP96)</f>
        <v>13</v>
      </c>
      <c r="AL96">
        <f>IF(Alumn_Filtered!AR96=0,Metrics!AR$14,Alumn_Filtered!AR96)</f>
        <v>1</v>
      </c>
      <c r="AM96">
        <f>IF(Alumn_Filtered!AS96=0,Metrics!AS$14,Alumn_Filtered!AS96)</f>
        <v>7</v>
      </c>
      <c r="AN96">
        <f>Alumn_Filtered!B96</f>
        <v>0</v>
      </c>
    </row>
    <row r="97" spans="1:40" x14ac:dyDescent="0.25">
      <c r="A97" t="str">
        <f>LEFT(Alumn_Filtered!A97,LEN(Alumn_Filtered!A97)-1)</f>
        <v>19076243</v>
      </c>
      <c r="B97">
        <f>Alumn_Filtered!D97</f>
        <v>0</v>
      </c>
      <c r="C97">
        <f>Alumn_Filtered!E97</f>
        <v>0</v>
      </c>
      <c r="D97">
        <f>Alumn_Filtered!F97</f>
        <v>0</v>
      </c>
      <c r="E97" s="30">
        <f>Alumn_Filtered!G97</f>
        <v>6</v>
      </c>
      <c r="F97">
        <f>Alumn_Filtered!H97</f>
        <v>1</v>
      </c>
      <c r="G97" s="28">
        <f>Alumn_Filtered!I97</f>
        <v>0.16666666666666666</v>
      </c>
      <c r="H97">
        <f>Alumn_Filtered!J97</f>
        <v>5</v>
      </c>
      <c r="I97" s="28">
        <f>Alumn_Filtered!K97</f>
        <v>0.83333333333333337</v>
      </c>
      <c r="J97" s="28">
        <f>Alumn_Filtered!L97</f>
        <v>0.91666666666666663</v>
      </c>
      <c r="K97" s="28">
        <f>Alumn_Filtered!M97</f>
        <v>0.23333333333333331</v>
      </c>
      <c r="L97" s="28">
        <f>Alumn_Filtered!N97</f>
        <v>0.43333333333333335</v>
      </c>
      <c r="M97">
        <f>Alumn_Filtered!O97</f>
        <v>5</v>
      </c>
      <c r="N97">
        <f>Alumn_Filtered!P97</f>
        <v>0</v>
      </c>
      <c r="O97">
        <f>Alumn_Filtered!Q97</f>
        <v>0</v>
      </c>
      <c r="P97">
        <f>Alumn_Filtered!R97</f>
        <v>0</v>
      </c>
      <c r="Q97">
        <f>Alumn_Filtered!S97</f>
        <v>5</v>
      </c>
      <c r="R97">
        <f>Alumn_Filtered!T97</f>
        <v>3</v>
      </c>
      <c r="S97" s="28">
        <f>Alumn_Filtered!U97</f>
        <v>0.6</v>
      </c>
      <c r="T97">
        <f>Alumn_Filtered!V97</f>
        <v>2</v>
      </c>
      <c r="U97" s="28">
        <f>Alumn_Filtered!W97</f>
        <v>0.4</v>
      </c>
      <c r="V97" s="28">
        <f>Alumn_Filtered!X97</f>
        <v>0.8833333333333333</v>
      </c>
      <c r="W97" s="28">
        <f>Alumn_Filtered!Y97</f>
        <v>0.16666666666666666</v>
      </c>
      <c r="X97" s="28">
        <f>Alumn_Filtered!Z97</f>
        <v>0.58666666666666667</v>
      </c>
      <c r="Y97" s="28">
        <f>Alumn_Filtered!AA97</f>
        <v>0.15333333333333332</v>
      </c>
      <c r="Z97">
        <f ca="1">Alumn_Filtered!AB97</f>
        <v>22</v>
      </c>
      <c r="AA97">
        <f>Alumn_Filtered!AD97</f>
        <v>0</v>
      </c>
      <c r="AB97">
        <f>Alumn_Filtered!AF97</f>
        <v>1</v>
      </c>
      <c r="AC97">
        <f>IF(Alumn_Filtered!AG97=0,Metrics!$AG$14,Alumn_Filtered!AG97)</f>
        <v>348</v>
      </c>
      <c r="AD97" s="28">
        <f>Alumn_Filtered!AH97</f>
        <v>0.22690437601296595</v>
      </c>
      <c r="AE97">
        <f>IF(Alumn_Filtered!AI97=0,Metrics!AI$14,Alumn_Filtered!AI97)</f>
        <v>348</v>
      </c>
      <c r="AF97" s="28">
        <f>Alumn_Filtered!AJ97</f>
        <v>0.22690437601296595</v>
      </c>
      <c r="AG97">
        <f>IF(Alumn_Filtered!AK97=0,Metrics!AK$14,Alumn_Filtered!AK97)</f>
        <v>521</v>
      </c>
      <c r="AH97" s="28">
        <f>Alumn_Filtered!AL97</f>
        <v>0.50729335494327388</v>
      </c>
      <c r="AI97">
        <f>IF(Alumn_Filtered!AM97=0,Metrics!AM$14,Alumn_Filtered!AM97)</f>
        <v>579</v>
      </c>
      <c r="AJ97" s="28">
        <f>Alumn_Filtered!AN97</f>
        <v>0.60129659643435984</v>
      </c>
      <c r="AK97">
        <f>IF(Alumn_Filtered!AP97=0,Metrics!AP$14,Alumn_Filtered!AP97)</f>
        <v>9</v>
      </c>
      <c r="AL97">
        <f>IF(Alumn_Filtered!AR97=0,Metrics!AR$14,Alumn_Filtered!AR97)</f>
        <v>1</v>
      </c>
      <c r="AM97">
        <f>IF(Alumn_Filtered!AS97=0,Metrics!AS$14,Alumn_Filtered!AS97)</f>
        <v>7</v>
      </c>
      <c r="AN97">
        <f>Alumn_Filtered!B97</f>
        <v>1</v>
      </c>
    </row>
    <row r="98" spans="1:40" x14ac:dyDescent="0.25">
      <c r="A98" t="str">
        <f>LEFT(Alumn_Filtered!A98,LEN(Alumn_Filtered!A98)-1)</f>
        <v>19077150</v>
      </c>
      <c r="B98">
        <f>Alumn_Filtered!D98</f>
        <v>0</v>
      </c>
      <c r="C98">
        <f>Alumn_Filtered!E98</f>
        <v>0</v>
      </c>
      <c r="D98">
        <f>Alumn_Filtered!F98</f>
        <v>0</v>
      </c>
      <c r="E98" s="30">
        <f>Alumn_Filtered!G98</f>
        <v>6</v>
      </c>
      <c r="F98">
        <f>Alumn_Filtered!H98</f>
        <v>5</v>
      </c>
      <c r="G98" s="28">
        <f>Alumn_Filtered!I98</f>
        <v>0.83333333333333337</v>
      </c>
      <c r="H98">
        <f>Alumn_Filtered!J98</f>
        <v>1</v>
      </c>
      <c r="I98" s="28">
        <f>Alumn_Filtered!K98</f>
        <v>0.16666666666666666</v>
      </c>
      <c r="J98" s="28">
        <f>Alumn_Filtered!L98</f>
        <v>0.8833333333333333</v>
      </c>
      <c r="K98" s="28">
        <f>Alumn_Filtered!M98</f>
        <v>0.43333333333333335</v>
      </c>
      <c r="L98" s="28">
        <f>Alumn_Filtered!N98</f>
        <v>0.59444444444444444</v>
      </c>
      <c r="M98">
        <f>Alumn_Filtered!O98</f>
        <v>6</v>
      </c>
      <c r="N98">
        <f>Alumn_Filtered!P98</f>
        <v>0</v>
      </c>
      <c r="O98">
        <f>Alumn_Filtered!Q98</f>
        <v>1</v>
      </c>
      <c r="P98">
        <f>Alumn_Filtered!R98</f>
        <v>0</v>
      </c>
      <c r="Q98">
        <f>Alumn_Filtered!S98</f>
        <v>5</v>
      </c>
      <c r="R98">
        <f>Alumn_Filtered!T98</f>
        <v>2</v>
      </c>
      <c r="S98" s="28">
        <f>Alumn_Filtered!U98</f>
        <v>0.4</v>
      </c>
      <c r="T98">
        <f>Alumn_Filtered!V98</f>
        <v>3</v>
      </c>
      <c r="U98" s="28">
        <f>Alumn_Filtered!W98</f>
        <v>0.6</v>
      </c>
      <c r="V98" s="28">
        <f>Alumn_Filtered!X98</f>
        <v>1</v>
      </c>
      <c r="W98" s="28">
        <f>Alumn_Filtered!Y98</f>
        <v>0.10000000000000002</v>
      </c>
      <c r="X98" s="28">
        <f>Alumn_Filtered!Z98</f>
        <v>0.41</v>
      </c>
      <c r="Y98" s="28">
        <f>Alumn_Filtered!AA98</f>
        <v>-0.18444444444444447</v>
      </c>
      <c r="Z98">
        <f ca="1">Alumn_Filtered!AB98</f>
        <v>22</v>
      </c>
      <c r="AA98">
        <f>Alumn_Filtered!AD98</f>
        <v>1</v>
      </c>
      <c r="AB98">
        <f>Alumn_Filtered!AF98</f>
        <v>0</v>
      </c>
      <c r="AC98">
        <f>IF(Alumn_Filtered!AG98=0,Metrics!$AG$14,Alumn_Filtered!AG98)</f>
        <v>519</v>
      </c>
      <c r="AD98" s="28">
        <f>Alumn_Filtered!AH98</f>
        <v>0</v>
      </c>
      <c r="AE98">
        <f>IF(Alumn_Filtered!AI98=0,Metrics!AI$14,Alumn_Filtered!AI98)</f>
        <v>523</v>
      </c>
      <c r="AF98" s="28">
        <f>Alumn_Filtered!AJ98</f>
        <v>0</v>
      </c>
      <c r="AG98">
        <f>IF(Alumn_Filtered!AK98=0,Metrics!AK$14,Alumn_Filtered!AK98)</f>
        <v>539</v>
      </c>
      <c r="AH98" s="28">
        <f>Alumn_Filtered!AL98</f>
        <v>0</v>
      </c>
      <c r="AI98">
        <f>IF(Alumn_Filtered!AM98=0,Metrics!AM$14,Alumn_Filtered!AM98)</f>
        <v>594</v>
      </c>
      <c r="AJ98" s="28">
        <f>Alumn_Filtered!AN98</f>
        <v>0</v>
      </c>
      <c r="AK98">
        <f>IF(Alumn_Filtered!AP98=0,Metrics!AP$14,Alumn_Filtered!AP98)</f>
        <v>13</v>
      </c>
      <c r="AL98">
        <f>IF(Alumn_Filtered!AR98=0,Metrics!AR$14,Alumn_Filtered!AR98)</f>
        <v>1</v>
      </c>
      <c r="AM98">
        <f>IF(Alumn_Filtered!AS98=0,Metrics!AS$14,Alumn_Filtered!AS98)</f>
        <v>0</v>
      </c>
      <c r="AN98">
        <f>Alumn_Filtered!B98</f>
        <v>1</v>
      </c>
    </row>
    <row r="99" spans="1:40" x14ac:dyDescent="0.25">
      <c r="A99" t="str">
        <f>LEFT(Alumn_Filtered!A99,LEN(Alumn_Filtered!A99)-1)</f>
        <v>19078232</v>
      </c>
      <c r="B99">
        <f>Alumn_Filtered!D99</f>
        <v>0</v>
      </c>
      <c r="C99">
        <f>Alumn_Filtered!E99</f>
        <v>0</v>
      </c>
      <c r="D99">
        <f>Alumn_Filtered!F99</f>
        <v>0</v>
      </c>
      <c r="E99" s="30">
        <f>Alumn_Filtered!G99</f>
        <v>6</v>
      </c>
      <c r="F99">
        <f>Alumn_Filtered!H99</f>
        <v>4</v>
      </c>
      <c r="G99" s="28">
        <f>Alumn_Filtered!I99</f>
        <v>0.66666666666666663</v>
      </c>
      <c r="H99">
        <f>Alumn_Filtered!J99</f>
        <v>2</v>
      </c>
      <c r="I99" s="28">
        <f>Alumn_Filtered!K99</f>
        <v>0.33333333333333331</v>
      </c>
      <c r="J99" s="28">
        <f>Alumn_Filtered!L99</f>
        <v>0.85</v>
      </c>
      <c r="K99" s="28">
        <f>Alumn_Filtered!M99</f>
        <v>0.33333333333333331</v>
      </c>
      <c r="L99" s="28">
        <f>Alumn_Filtered!N99</f>
        <v>0.56666666666666665</v>
      </c>
      <c r="M99">
        <f>Alumn_Filtered!O99</f>
        <v>6</v>
      </c>
      <c r="N99">
        <f>Alumn_Filtered!P99</f>
        <v>0</v>
      </c>
      <c r="O99">
        <f>Alumn_Filtered!Q99</f>
        <v>1</v>
      </c>
      <c r="P99">
        <f>Alumn_Filtered!R99</f>
        <v>0</v>
      </c>
      <c r="Q99">
        <f>Alumn_Filtered!S99</f>
        <v>5</v>
      </c>
      <c r="R99">
        <f>Alumn_Filtered!T99</f>
        <v>3</v>
      </c>
      <c r="S99" s="28">
        <f>Alumn_Filtered!U99</f>
        <v>0.6</v>
      </c>
      <c r="T99">
        <f>Alumn_Filtered!V99</f>
        <v>2</v>
      </c>
      <c r="U99" s="28">
        <f>Alumn_Filtered!W99</f>
        <v>0.4</v>
      </c>
      <c r="V99" s="28">
        <f>Alumn_Filtered!X99</f>
        <v>0.71666666666666667</v>
      </c>
      <c r="W99" s="28">
        <f>Alumn_Filtered!Y99</f>
        <v>0.23333333333333331</v>
      </c>
      <c r="X99" s="28">
        <f>Alumn_Filtered!Z99</f>
        <v>0.49333333333333335</v>
      </c>
      <c r="Y99" s="28">
        <f>Alumn_Filtered!AA99</f>
        <v>-7.3333333333333306E-2</v>
      </c>
      <c r="Z99">
        <f ca="1">Alumn_Filtered!AB99</f>
        <v>22</v>
      </c>
      <c r="AA99">
        <f>Alumn_Filtered!AD99</f>
        <v>1</v>
      </c>
      <c r="AB99">
        <f>Alumn_Filtered!AF99</f>
        <v>1</v>
      </c>
      <c r="AC99">
        <f>IF(Alumn_Filtered!AG99=0,Metrics!$AG$14,Alumn_Filtered!AG99)</f>
        <v>552</v>
      </c>
      <c r="AD99" s="28">
        <f>Alumn_Filtered!AH99</f>
        <v>0.55753646677471635</v>
      </c>
      <c r="AE99">
        <f>IF(Alumn_Filtered!AI99=0,Metrics!AI$14,Alumn_Filtered!AI99)</f>
        <v>552</v>
      </c>
      <c r="AF99" s="28">
        <f>Alumn_Filtered!AJ99</f>
        <v>0.55753646677471635</v>
      </c>
      <c r="AG99">
        <f>IF(Alumn_Filtered!AK99=0,Metrics!AK$14,Alumn_Filtered!AK99)</f>
        <v>450</v>
      </c>
      <c r="AH99" s="28">
        <f>Alumn_Filtered!AL99</f>
        <v>0.39222042139384117</v>
      </c>
      <c r="AI99">
        <f>IF(Alumn_Filtered!AM99=0,Metrics!AM$14,Alumn_Filtered!AM99)</f>
        <v>617</v>
      </c>
      <c r="AJ99" s="28">
        <f>Alumn_Filtered!AN99</f>
        <v>0.66288492706645052</v>
      </c>
      <c r="AK99">
        <f>IF(Alumn_Filtered!AP99=0,Metrics!AP$14,Alumn_Filtered!AP99)</f>
        <v>13</v>
      </c>
      <c r="AL99">
        <f>IF(Alumn_Filtered!AR99=0,Metrics!AR$14,Alumn_Filtered!AR99)</f>
        <v>1</v>
      </c>
      <c r="AM99">
        <f>IF(Alumn_Filtered!AS99=0,Metrics!AS$14,Alumn_Filtered!AS99)</f>
        <v>8</v>
      </c>
      <c r="AN99">
        <f>Alumn_Filtered!B99</f>
        <v>1</v>
      </c>
    </row>
    <row r="100" spans="1:40" x14ac:dyDescent="0.25">
      <c r="A100" t="str">
        <f>LEFT(Alumn_Filtered!A100,LEN(Alumn_Filtered!A100)-1)</f>
        <v>19080956</v>
      </c>
      <c r="B100">
        <f>Alumn_Filtered!D100</f>
        <v>1</v>
      </c>
      <c r="C100">
        <f>Alumn_Filtered!E100</f>
        <v>0</v>
      </c>
      <c r="D100">
        <f>Alumn_Filtered!F100</f>
        <v>0</v>
      </c>
      <c r="E100" s="30">
        <f>Alumn_Filtered!G100</f>
        <v>6</v>
      </c>
      <c r="F100">
        <f>Alumn_Filtered!H100</f>
        <v>2</v>
      </c>
      <c r="G100" s="28">
        <f>Alumn_Filtered!I100</f>
        <v>0.33333333333333331</v>
      </c>
      <c r="H100">
        <f>Alumn_Filtered!J100</f>
        <v>4</v>
      </c>
      <c r="I100" s="28">
        <f>Alumn_Filtered!K100</f>
        <v>0.66666666666666663</v>
      </c>
      <c r="J100" s="28">
        <f>Alumn_Filtered!L100</f>
        <v>0.81666666666666676</v>
      </c>
      <c r="K100" s="28">
        <f>Alumn_Filtered!M100</f>
        <v>0.31666666666666665</v>
      </c>
      <c r="L100" s="28">
        <f>Alumn_Filtered!N100</f>
        <v>0.46111111111111119</v>
      </c>
      <c r="M100">
        <f>Alumn_Filtered!O100</f>
        <v>7</v>
      </c>
      <c r="N100">
        <f>Alumn_Filtered!P100</f>
        <v>0</v>
      </c>
      <c r="O100">
        <f>Alumn_Filtered!Q100</f>
        <v>0</v>
      </c>
      <c r="P100">
        <f>Alumn_Filtered!R100</f>
        <v>0</v>
      </c>
      <c r="Q100">
        <f>Alumn_Filtered!S100</f>
        <v>7</v>
      </c>
      <c r="R100">
        <f>Alumn_Filtered!T100</f>
        <v>3</v>
      </c>
      <c r="S100" s="28">
        <f>Alumn_Filtered!U100</f>
        <v>0.42857142857142855</v>
      </c>
      <c r="T100">
        <f>Alumn_Filtered!V100</f>
        <v>4</v>
      </c>
      <c r="U100" s="28">
        <f>Alumn_Filtered!W100</f>
        <v>0.5714285714285714</v>
      </c>
      <c r="V100" s="28">
        <f>Alumn_Filtered!X100</f>
        <v>0.76666666666666661</v>
      </c>
      <c r="W100" s="28">
        <f>Alumn_Filtered!Y100</f>
        <v>0.26666666666666666</v>
      </c>
      <c r="X100" s="28">
        <f>Alumn_Filtered!Z100</f>
        <v>0.48571428571428571</v>
      </c>
      <c r="Y100" s="28">
        <f>Alumn_Filtered!AA100</f>
        <v>2.4603174603174516E-2</v>
      </c>
      <c r="Z100">
        <f ca="1">Alumn_Filtered!AB100</f>
        <v>22</v>
      </c>
      <c r="AA100">
        <f>Alumn_Filtered!AD100</f>
        <v>1</v>
      </c>
      <c r="AB100">
        <f>Alumn_Filtered!AF100</f>
        <v>1</v>
      </c>
      <c r="AC100">
        <f>IF(Alumn_Filtered!AG100=0,Metrics!$AG$14,Alumn_Filtered!AG100)</f>
        <v>453</v>
      </c>
      <c r="AD100" s="28">
        <f>Alumn_Filtered!AH100</f>
        <v>0.39708265802269044</v>
      </c>
      <c r="AE100">
        <f>IF(Alumn_Filtered!AI100=0,Metrics!AI$14,Alumn_Filtered!AI100)</f>
        <v>453</v>
      </c>
      <c r="AF100" s="28">
        <f>Alumn_Filtered!AJ100</f>
        <v>0.39708265802269044</v>
      </c>
      <c r="AG100">
        <f>IF(Alumn_Filtered!AK100=0,Metrics!AK$14,Alumn_Filtered!AK100)</f>
        <v>582</v>
      </c>
      <c r="AH100" s="28">
        <f>Alumn_Filtered!AL100</f>
        <v>0.60615883306320906</v>
      </c>
      <c r="AI100">
        <f>IF(Alumn_Filtered!AM100=0,Metrics!AM$14,Alumn_Filtered!AM100)</f>
        <v>605</v>
      </c>
      <c r="AJ100" s="28">
        <f>Alumn_Filtered!AN100</f>
        <v>0.64343598055105344</v>
      </c>
      <c r="AK100">
        <f>IF(Alumn_Filtered!AP100=0,Metrics!AP$14,Alumn_Filtered!AP100)</f>
        <v>13</v>
      </c>
      <c r="AL100">
        <f>IF(Alumn_Filtered!AR100=0,Metrics!AR$14,Alumn_Filtered!AR100)</f>
        <v>1</v>
      </c>
      <c r="AM100">
        <f>IF(Alumn_Filtered!AS100=0,Metrics!AS$14,Alumn_Filtered!AS100)</f>
        <v>0</v>
      </c>
      <c r="AN100">
        <f>Alumn_Filtered!B100</f>
        <v>1</v>
      </c>
    </row>
    <row r="101" spans="1:40" x14ac:dyDescent="0.25">
      <c r="A101" t="str">
        <f>LEFT(Alumn_Filtered!A101,LEN(Alumn_Filtered!A101)-1)</f>
        <v>19081311</v>
      </c>
      <c r="B101">
        <f>Alumn_Filtered!D101</f>
        <v>0</v>
      </c>
      <c r="C101">
        <f>Alumn_Filtered!E101</f>
        <v>2</v>
      </c>
      <c r="D101">
        <f>Alumn_Filtered!F101</f>
        <v>0</v>
      </c>
      <c r="E101" s="30">
        <f>Alumn_Filtered!G101</f>
        <v>4</v>
      </c>
      <c r="F101">
        <f>Alumn_Filtered!H101</f>
        <v>2</v>
      </c>
      <c r="G101" s="28">
        <f>Alumn_Filtered!I101</f>
        <v>0.5</v>
      </c>
      <c r="H101">
        <f>Alumn_Filtered!J101</f>
        <v>2</v>
      </c>
      <c r="I101" s="28">
        <f>Alumn_Filtered!K101</f>
        <v>0.5</v>
      </c>
      <c r="J101" s="28">
        <f>Alumn_Filtered!L101</f>
        <v>0.70000000000000007</v>
      </c>
      <c r="K101" s="28">
        <f>Alumn_Filtered!M101</f>
        <v>0</v>
      </c>
      <c r="L101" s="28">
        <f>Alumn_Filtered!N101</f>
        <v>0.46250000000000002</v>
      </c>
      <c r="M101">
        <f>Alumn_Filtered!O101</f>
        <v>6</v>
      </c>
      <c r="N101">
        <f>Alumn_Filtered!P101</f>
        <v>0</v>
      </c>
      <c r="O101">
        <f>Alumn_Filtered!Q101</f>
        <v>6</v>
      </c>
      <c r="P101">
        <f>Alumn_Filtered!R101</f>
        <v>0</v>
      </c>
      <c r="Q101">
        <f>Alumn_Filtered!S101</f>
        <v>0</v>
      </c>
      <c r="R101">
        <f>Alumn_Filtered!T101</f>
        <v>0</v>
      </c>
      <c r="S101" s="28">
        <f>Alumn_Filtered!U101</f>
        <v>0</v>
      </c>
      <c r="T101">
        <f>Alumn_Filtered!V101</f>
        <v>0</v>
      </c>
      <c r="U101" s="28">
        <f>Alumn_Filtered!W101</f>
        <v>0</v>
      </c>
      <c r="V101" s="28">
        <f>Alumn_Filtered!X101</f>
        <v>0</v>
      </c>
      <c r="W101" s="28">
        <f>Alumn_Filtered!Y101</f>
        <v>0</v>
      </c>
      <c r="X101" s="28">
        <f>Alumn_Filtered!Z101</f>
        <v>0</v>
      </c>
      <c r="Y101" s="28">
        <f>Alumn_Filtered!AA101</f>
        <v>-0.46250000000000002</v>
      </c>
      <c r="Z101">
        <f ca="1">Alumn_Filtered!AB101</f>
        <v>22</v>
      </c>
      <c r="AA101">
        <f>Alumn_Filtered!AD101</f>
        <v>1</v>
      </c>
      <c r="AB101">
        <f>Alumn_Filtered!AF101</f>
        <v>1</v>
      </c>
      <c r="AC101">
        <f>IF(Alumn_Filtered!AG101=0,Metrics!$AG$14,Alumn_Filtered!AG101)</f>
        <v>532</v>
      </c>
      <c r="AD101" s="28">
        <f>Alumn_Filtered!AH101</f>
        <v>0.52512155591572118</v>
      </c>
      <c r="AE101">
        <f>IF(Alumn_Filtered!AI101=0,Metrics!AI$14,Alumn_Filtered!AI101)</f>
        <v>547</v>
      </c>
      <c r="AF101" s="28">
        <f>Alumn_Filtered!AJ101</f>
        <v>0.54943273905996759</v>
      </c>
      <c r="AG101">
        <f>IF(Alumn_Filtered!AK101=0,Metrics!AK$14,Alumn_Filtered!AK101)</f>
        <v>616</v>
      </c>
      <c r="AH101" s="28">
        <f>Alumn_Filtered!AL101</f>
        <v>0.66126418152350086</v>
      </c>
      <c r="AI101">
        <f>IF(Alumn_Filtered!AM101=0,Metrics!AM$14,Alumn_Filtered!AM101)</f>
        <v>590</v>
      </c>
      <c r="AJ101" s="28">
        <f>Alumn_Filtered!AN101</f>
        <v>0.61912479740680715</v>
      </c>
      <c r="AK101">
        <f>IF(Alumn_Filtered!AP101=0,Metrics!AP$14,Alumn_Filtered!AP101)</f>
        <v>13</v>
      </c>
      <c r="AL101">
        <f>IF(Alumn_Filtered!AR101=0,Metrics!AR$14,Alumn_Filtered!AR101)</f>
        <v>1</v>
      </c>
      <c r="AM101">
        <f>IF(Alumn_Filtered!AS101=0,Metrics!AS$14,Alumn_Filtered!AS101)</f>
        <v>0</v>
      </c>
      <c r="AN101">
        <f>Alumn_Filtered!B101</f>
        <v>0</v>
      </c>
    </row>
    <row r="102" spans="1:40" x14ac:dyDescent="0.25">
      <c r="A102" t="str">
        <f>LEFT(Alumn_Filtered!A102,LEN(Alumn_Filtered!A102)-1)</f>
        <v>19081352</v>
      </c>
      <c r="B102">
        <f>Alumn_Filtered!D102</f>
        <v>0</v>
      </c>
      <c r="C102">
        <f>Alumn_Filtered!E102</f>
        <v>0</v>
      </c>
      <c r="D102">
        <f>Alumn_Filtered!F102</f>
        <v>0</v>
      </c>
      <c r="E102" s="30">
        <f>Alumn_Filtered!G102</f>
        <v>6</v>
      </c>
      <c r="F102">
        <f>Alumn_Filtered!H102</f>
        <v>6</v>
      </c>
      <c r="G102" s="28">
        <f>Alumn_Filtered!I102</f>
        <v>1</v>
      </c>
      <c r="H102">
        <f>Alumn_Filtered!J102</f>
        <v>0</v>
      </c>
      <c r="I102" s="28">
        <f>Alumn_Filtered!K102</f>
        <v>0</v>
      </c>
      <c r="J102" s="28">
        <f>Alumn_Filtered!L102</f>
        <v>0.70000000000000007</v>
      </c>
      <c r="K102" s="28">
        <f>Alumn_Filtered!M102</f>
        <v>0.51666666666666661</v>
      </c>
      <c r="L102" s="28">
        <f>Alumn_Filtered!N102</f>
        <v>0.60277777777777775</v>
      </c>
      <c r="M102">
        <f>Alumn_Filtered!O102</f>
        <v>6</v>
      </c>
      <c r="N102">
        <f>Alumn_Filtered!P102</f>
        <v>0</v>
      </c>
      <c r="O102">
        <f>Alumn_Filtered!Q102</f>
        <v>0</v>
      </c>
      <c r="P102">
        <f>Alumn_Filtered!R102</f>
        <v>0</v>
      </c>
      <c r="Q102">
        <f>Alumn_Filtered!S102</f>
        <v>6</v>
      </c>
      <c r="R102">
        <f>Alumn_Filtered!T102</f>
        <v>2</v>
      </c>
      <c r="S102" s="28">
        <f>Alumn_Filtered!U102</f>
        <v>0.33333333333333331</v>
      </c>
      <c r="T102">
        <f>Alumn_Filtered!V102</f>
        <v>4</v>
      </c>
      <c r="U102" s="28">
        <f>Alumn_Filtered!W102</f>
        <v>0.66666666666666663</v>
      </c>
      <c r="V102" s="28">
        <f>Alumn_Filtered!X102</f>
        <v>0.76666666666666661</v>
      </c>
      <c r="W102" s="28">
        <f>Alumn_Filtered!Y102</f>
        <v>6.6666666666666652E-2</v>
      </c>
      <c r="X102" s="28">
        <f>Alumn_Filtered!Z102</f>
        <v>0.3611111111111111</v>
      </c>
      <c r="Y102" s="28">
        <f>Alumn_Filtered!AA102</f>
        <v>-0.24166666666666664</v>
      </c>
      <c r="Z102">
        <f ca="1">Alumn_Filtered!AB102</f>
        <v>22</v>
      </c>
      <c r="AA102">
        <f>Alumn_Filtered!AD102</f>
        <v>1</v>
      </c>
      <c r="AB102">
        <f>Alumn_Filtered!AF102</f>
        <v>1</v>
      </c>
      <c r="AC102">
        <f>IF(Alumn_Filtered!AG102=0,Metrics!$AG$14,Alumn_Filtered!AG102)</f>
        <v>380</v>
      </c>
      <c r="AD102" s="28">
        <f>Alumn_Filtered!AH102</f>
        <v>0.27876823338735818</v>
      </c>
      <c r="AE102">
        <f>IF(Alumn_Filtered!AI102=0,Metrics!AI$14,Alumn_Filtered!AI102)</f>
        <v>378</v>
      </c>
      <c r="AF102" s="28">
        <f>Alumn_Filtered!AJ102</f>
        <v>0.27552674230145868</v>
      </c>
      <c r="AG102">
        <f>IF(Alumn_Filtered!AK102=0,Metrics!AK$14,Alumn_Filtered!AK102)</f>
        <v>518</v>
      </c>
      <c r="AH102" s="28">
        <f>Alumn_Filtered!AL102</f>
        <v>0.50243111831442466</v>
      </c>
      <c r="AI102">
        <f>IF(Alumn_Filtered!AM102=0,Metrics!AM$14,Alumn_Filtered!AM102)</f>
        <v>622</v>
      </c>
      <c r="AJ102" s="28">
        <f>Alumn_Filtered!AN102</f>
        <v>0.6709886547811994</v>
      </c>
      <c r="AK102">
        <f>IF(Alumn_Filtered!AP102=0,Metrics!AP$14,Alumn_Filtered!AP102)</f>
        <v>13</v>
      </c>
      <c r="AL102">
        <f>IF(Alumn_Filtered!AR102=0,Metrics!AR$14,Alumn_Filtered!AR102)</f>
        <v>2</v>
      </c>
      <c r="AM102">
        <f>IF(Alumn_Filtered!AS102=0,Metrics!AS$14,Alumn_Filtered!AS102)</f>
        <v>7</v>
      </c>
      <c r="AN102">
        <f>Alumn_Filtered!B102</f>
        <v>1</v>
      </c>
    </row>
    <row r="103" spans="1:40" x14ac:dyDescent="0.25">
      <c r="A103" t="str">
        <f>LEFT(Alumn_Filtered!A103,LEN(Alumn_Filtered!A103)-1)</f>
        <v>19090516</v>
      </c>
      <c r="B103">
        <f>Alumn_Filtered!D103</f>
        <v>0</v>
      </c>
      <c r="C103">
        <f>Alumn_Filtered!E103</f>
        <v>0</v>
      </c>
      <c r="D103">
        <f>Alumn_Filtered!F103</f>
        <v>0</v>
      </c>
      <c r="E103" s="30">
        <f>Alumn_Filtered!G103</f>
        <v>6</v>
      </c>
      <c r="F103">
        <f>Alumn_Filtered!H103</f>
        <v>3</v>
      </c>
      <c r="G103" s="28">
        <f>Alumn_Filtered!I103</f>
        <v>0.5</v>
      </c>
      <c r="H103">
        <f>Alumn_Filtered!J103</f>
        <v>3</v>
      </c>
      <c r="I103" s="28">
        <f>Alumn_Filtered!K103</f>
        <v>0.5</v>
      </c>
      <c r="J103" s="28">
        <f>Alumn_Filtered!L103</f>
        <v>0.81666666666666676</v>
      </c>
      <c r="K103" s="28">
        <f>Alumn_Filtered!M103</f>
        <v>0.39999999999999997</v>
      </c>
      <c r="L103" s="28">
        <f>Alumn_Filtered!N103</f>
        <v>0.54999999999999993</v>
      </c>
      <c r="M103">
        <f>Alumn_Filtered!O103</f>
        <v>5</v>
      </c>
      <c r="N103">
        <f>Alumn_Filtered!P103</f>
        <v>0</v>
      </c>
      <c r="O103">
        <f>Alumn_Filtered!Q103</f>
        <v>0</v>
      </c>
      <c r="P103">
        <f>Alumn_Filtered!R103</f>
        <v>0</v>
      </c>
      <c r="Q103">
        <f>Alumn_Filtered!S103</f>
        <v>5</v>
      </c>
      <c r="R103">
        <f>Alumn_Filtered!T103</f>
        <v>4</v>
      </c>
      <c r="S103" s="28">
        <f>Alumn_Filtered!U103</f>
        <v>0.8</v>
      </c>
      <c r="T103">
        <f>Alumn_Filtered!V103</f>
        <v>1</v>
      </c>
      <c r="U103" s="28">
        <f>Alumn_Filtered!W103</f>
        <v>0.2</v>
      </c>
      <c r="V103" s="28">
        <f>Alumn_Filtered!X103</f>
        <v>0.71666666666666667</v>
      </c>
      <c r="W103" s="28">
        <f>Alumn_Filtered!Y103</f>
        <v>0.39999999999999997</v>
      </c>
      <c r="X103" s="28">
        <f>Alumn_Filtered!Z103</f>
        <v>0.56333333333333324</v>
      </c>
      <c r="Y103" s="28">
        <f>Alumn_Filtered!AA103</f>
        <v>1.3333333333333308E-2</v>
      </c>
      <c r="Z103">
        <f ca="1">Alumn_Filtered!AB103</f>
        <v>22</v>
      </c>
      <c r="AA103">
        <f>Alumn_Filtered!AD103</f>
        <v>0</v>
      </c>
      <c r="AB103">
        <f>Alumn_Filtered!AF103</f>
        <v>1</v>
      </c>
      <c r="AC103">
        <f>IF(Alumn_Filtered!AG103=0,Metrics!$AG$14,Alumn_Filtered!AG103)</f>
        <v>589</v>
      </c>
      <c r="AD103" s="28">
        <f>Alumn_Filtered!AH103</f>
        <v>0.61750405186385737</v>
      </c>
      <c r="AE103">
        <f>IF(Alumn_Filtered!AI103=0,Metrics!AI$14,Alumn_Filtered!AI103)</f>
        <v>608</v>
      </c>
      <c r="AF103" s="28">
        <f>Alumn_Filtered!AJ103</f>
        <v>0.64829821717990277</v>
      </c>
      <c r="AG103">
        <f>IF(Alumn_Filtered!AK103=0,Metrics!AK$14,Alumn_Filtered!AK103)</f>
        <v>531</v>
      </c>
      <c r="AH103" s="28">
        <f>Alumn_Filtered!AL103</f>
        <v>0.52350081037277152</v>
      </c>
      <c r="AI103">
        <f>IF(Alumn_Filtered!AM103=0,Metrics!AM$14,Alumn_Filtered!AM103)</f>
        <v>578</v>
      </c>
      <c r="AJ103" s="28">
        <f>Alumn_Filtered!AN103</f>
        <v>0.59967585089141007</v>
      </c>
      <c r="AK103">
        <f>IF(Alumn_Filtered!AP103=0,Metrics!AP$14,Alumn_Filtered!AP103)</f>
        <v>9</v>
      </c>
      <c r="AL103">
        <f>IF(Alumn_Filtered!AR103=0,Metrics!AR$14,Alumn_Filtered!AR103)</f>
        <v>1</v>
      </c>
      <c r="AM103">
        <f>IF(Alumn_Filtered!AS103=0,Metrics!AS$14,Alumn_Filtered!AS103)</f>
        <v>8</v>
      </c>
      <c r="AN103">
        <f>Alumn_Filtered!B103</f>
        <v>1</v>
      </c>
    </row>
    <row r="104" spans="1:40" x14ac:dyDescent="0.25">
      <c r="A104" t="str">
        <f>LEFT(Alumn_Filtered!A104,LEN(Alumn_Filtered!A104)-1)</f>
        <v>19096387</v>
      </c>
      <c r="B104">
        <f>Alumn_Filtered!D104</f>
        <v>0</v>
      </c>
      <c r="C104">
        <f>Alumn_Filtered!E104</f>
        <v>0</v>
      </c>
      <c r="D104">
        <f>Alumn_Filtered!F104</f>
        <v>0</v>
      </c>
      <c r="E104" s="30">
        <f>Alumn_Filtered!G104</f>
        <v>6</v>
      </c>
      <c r="F104">
        <f>Alumn_Filtered!H104</f>
        <v>3</v>
      </c>
      <c r="G104" s="28">
        <f>Alumn_Filtered!I104</f>
        <v>0.5</v>
      </c>
      <c r="H104">
        <f>Alumn_Filtered!J104</f>
        <v>3</v>
      </c>
      <c r="I104" s="28">
        <f>Alumn_Filtered!K104</f>
        <v>0.5</v>
      </c>
      <c r="J104" s="28">
        <f>Alumn_Filtered!L104</f>
        <v>0.76666666666666661</v>
      </c>
      <c r="K104" s="28">
        <f>Alumn_Filtered!M104</f>
        <v>0.18333333333333335</v>
      </c>
      <c r="L104" s="28">
        <f>Alumn_Filtered!N104</f>
        <v>0.45833333333333331</v>
      </c>
      <c r="M104">
        <f>Alumn_Filtered!O104</f>
        <v>7</v>
      </c>
      <c r="N104">
        <f>Alumn_Filtered!P104</f>
        <v>0</v>
      </c>
      <c r="O104">
        <f>Alumn_Filtered!Q104</f>
        <v>2</v>
      </c>
      <c r="P104">
        <f>Alumn_Filtered!R104</f>
        <v>0</v>
      </c>
      <c r="Q104">
        <f>Alumn_Filtered!S104</f>
        <v>5</v>
      </c>
      <c r="R104">
        <f>Alumn_Filtered!T104</f>
        <v>2</v>
      </c>
      <c r="S104" s="28">
        <f>Alumn_Filtered!U104</f>
        <v>0.4</v>
      </c>
      <c r="T104">
        <f>Alumn_Filtered!V104</f>
        <v>3</v>
      </c>
      <c r="U104" s="28">
        <f>Alumn_Filtered!W104</f>
        <v>0.6</v>
      </c>
      <c r="V104" s="28">
        <f>Alumn_Filtered!X104</f>
        <v>0.6333333333333333</v>
      </c>
      <c r="W104" s="28">
        <f>Alumn_Filtered!Y104</f>
        <v>6.6666666666666652E-2</v>
      </c>
      <c r="X104" s="28">
        <f>Alumn_Filtered!Z104</f>
        <v>0.36666666666666664</v>
      </c>
      <c r="Y104" s="28">
        <f>Alumn_Filtered!AA104</f>
        <v>-9.1666666666666674E-2</v>
      </c>
      <c r="Z104">
        <f ca="1">Alumn_Filtered!AB104</f>
        <v>22</v>
      </c>
      <c r="AA104">
        <f>Alumn_Filtered!AD104</f>
        <v>1</v>
      </c>
      <c r="AB104">
        <f>Alumn_Filtered!AF104</f>
        <v>1</v>
      </c>
      <c r="AC104">
        <f>IF(Alumn_Filtered!AG104=0,Metrics!$AG$14,Alumn_Filtered!AG104)</f>
        <v>420</v>
      </c>
      <c r="AD104" s="28">
        <f>Alumn_Filtered!AH104</f>
        <v>0.34359805510534847</v>
      </c>
      <c r="AE104">
        <f>IF(Alumn_Filtered!AI104=0,Metrics!AI$14,Alumn_Filtered!AI104)</f>
        <v>420</v>
      </c>
      <c r="AF104" s="28">
        <f>Alumn_Filtered!AJ104</f>
        <v>0.34359805510534847</v>
      </c>
      <c r="AG104">
        <f>IF(Alumn_Filtered!AK104=0,Metrics!AK$14,Alumn_Filtered!AK104)</f>
        <v>543</v>
      </c>
      <c r="AH104" s="28">
        <f>Alumn_Filtered!AL104</f>
        <v>0.5429497568881686</v>
      </c>
      <c r="AI104">
        <f>IF(Alumn_Filtered!AM104=0,Metrics!AM$14,Alumn_Filtered!AM104)</f>
        <v>552</v>
      </c>
      <c r="AJ104" s="28">
        <f>Alumn_Filtered!AN104</f>
        <v>0.55753646677471635</v>
      </c>
      <c r="AK104">
        <f>IF(Alumn_Filtered!AP104=0,Metrics!AP$14,Alumn_Filtered!AP104)</f>
        <v>13</v>
      </c>
      <c r="AL104">
        <f>IF(Alumn_Filtered!AR104=0,Metrics!AR$14,Alumn_Filtered!AR104)</f>
        <v>1</v>
      </c>
      <c r="AM104">
        <f>IF(Alumn_Filtered!AS104=0,Metrics!AS$14,Alumn_Filtered!AS104)</f>
        <v>3</v>
      </c>
      <c r="AN104">
        <f>Alumn_Filtered!B104</f>
        <v>1</v>
      </c>
    </row>
    <row r="105" spans="1:40" x14ac:dyDescent="0.25">
      <c r="A105" t="str">
        <f>LEFT(Alumn_Filtered!A105,LEN(Alumn_Filtered!A105)-1)</f>
        <v>19102402</v>
      </c>
      <c r="B105">
        <f>Alumn_Filtered!D105</f>
        <v>0</v>
      </c>
      <c r="C105">
        <f>Alumn_Filtered!E105</f>
        <v>2</v>
      </c>
      <c r="D105">
        <f>Alumn_Filtered!F105</f>
        <v>0</v>
      </c>
      <c r="E105" s="30">
        <f>Alumn_Filtered!G105</f>
        <v>4</v>
      </c>
      <c r="F105">
        <f>Alumn_Filtered!H105</f>
        <v>3</v>
      </c>
      <c r="G105" s="28">
        <f>Alumn_Filtered!I105</f>
        <v>0.75</v>
      </c>
      <c r="H105">
        <f>Alumn_Filtered!J105</f>
        <v>1</v>
      </c>
      <c r="I105" s="28">
        <f>Alumn_Filtered!K105</f>
        <v>0.25</v>
      </c>
      <c r="J105" s="28">
        <f>Alumn_Filtered!L105</f>
        <v>0.70000000000000007</v>
      </c>
      <c r="K105" s="28">
        <f>Alumn_Filtered!M105</f>
        <v>0.16666666666666666</v>
      </c>
      <c r="L105" s="28">
        <f>Alumn_Filtered!N105</f>
        <v>0.47916666666666663</v>
      </c>
      <c r="M105">
        <f>Alumn_Filtered!O105</f>
        <v>7</v>
      </c>
      <c r="N105">
        <f>Alumn_Filtered!P105</f>
        <v>0</v>
      </c>
      <c r="O105">
        <f>Alumn_Filtered!Q105</f>
        <v>5</v>
      </c>
      <c r="P105">
        <f>Alumn_Filtered!R105</f>
        <v>0</v>
      </c>
      <c r="Q105">
        <f>Alumn_Filtered!S105</f>
        <v>2</v>
      </c>
      <c r="R105">
        <f>Alumn_Filtered!T105</f>
        <v>1</v>
      </c>
      <c r="S105" s="28">
        <f>Alumn_Filtered!U105</f>
        <v>0.5</v>
      </c>
      <c r="T105">
        <f>Alumn_Filtered!V105</f>
        <v>1</v>
      </c>
      <c r="U105" s="28">
        <f>Alumn_Filtered!W105</f>
        <v>0.5</v>
      </c>
      <c r="V105" s="28">
        <f>Alumn_Filtered!X105</f>
        <v>0.53333333333333333</v>
      </c>
      <c r="W105" s="28">
        <f>Alumn_Filtered!Y105</f>
        <v>0.26666666666666666</v>
      </c>
      <c r="X105" s="28">
        <f>Alumn_Filtered!Z105</f>
        <v>0.4</v>
      </c>
      <c r="Y105" s="28">
        <f>Alumn_Filtered!AA105</f>
        <v>-7.9166666666666607E-2</v>
      </c>
      <c r="Z105">
        <f ca="1">Alumn_Filtered!AB105</f>
        <v>22</v>
      </c>
      <c r="AA105">
        <f>Alumn_Filtered!AD105</f>
        <v>1</v>
      </c>
      <c r="AB105">
        <f>Alumn_Filtered!AF105</f>
        <v>1</v>
      </c>
      <c r="AC105">
        <f>IF(Alumn_Filtered!AG105=0,Metrics!$AG$14,Alumn_Filtered!AG105)</f>
        <v>455</v>
      </c>
      <c r="AD105" s="28">
        <f>Alumn_Filtered!AH105</f>
        <v>0.40032414910858993</v>
      </c>
      <c r="AE105">
        <f>IF(Alumn_Filtered!AI105=0,Metrics!AI$14,Alumn_Filtered!AI105)</f>
        <v>455</v>
      </c>
      <c r="AF105" s="28">
        <f>Alumn_Filtered!AJ105</f>
        <v>0.40032414910858993</v>
      </c>
      <c r="AG105">
        <f>IF(Alumn_Filtered!AK105=0,Metrics!AK$14,Alumn_Filtered!AK105)</f>
        <v>582</v>
      </c>
      <c r="AH105" s="28">
        <f>Alumn_Filtered!AL105</f>
        <v>0.60615883306320906</v>
      </c>
      <c r="AI105">
        <f>IF(Alumn_Filtered!AM105=0,Metrics!AM$14,Alumn_Filtered!AM105)</f>
        <v>634</v>
      </c>
      <c r="AJ105" s="28">
        <f>Alumn_Filtered!AN105</f>
        <v>0.69043760129659648</v>
      </c>
      <c r="AK105">
        <f>IF(Alumn_Filtered!AP105=0,Metrics!AP$14,Alumn_Filtered!AP105)</f>
        <v>2</v>
      </c>
      <c r="AL105">
        <f>IF(Alumn_Filtered!AR105=0,Metrics!AR$14,Alumn_Filtered!AR105)</f>
        <v>1</v>
      </c>
      <c r="AM105">
        <f>IF(Alumn_Filtered!AS105=0,Metrics!AS$14,Alumn_Filtered!AS105)</f>
        <v>0</v>
      </c>
      <c r="AN105">
        <f>Alumn_Filtered!B105</f>
        <v>1</v>
      </c>
    </row>
    <row r="106" spans="1:40" x14ac:dyDescent="0.25">
      <c r="A106" t="str">
        <f>LEFT(Alumn_Filtered!A106,LEN(Alumn_Filtered!A106)-1)</f>
        <v>19103944</v>
      </c>
      <c r="B106">
        <f>Alumn_Filtered!D106</f>
        <v>0</v>
      </c>
      <c r="C106">
        <f>Alumn_Filtered!E106</f>
        <v>0</v>
      </c>
      <c r="D106">
        <f>Alumn_Filtered!F106</f>
        <v>0</v>
      </c>
      <c r="E106" s="30">
        <f>Alumn_Filtered!G106</f>
        <v>6</v>
      </c>
      <c r="F106">
        <f>Alumn_Filtered!H106</f>
        <v>1</v>
      </c>
      <c r="G106" s="28">
        <f>Alumn_Filtered!I106</f>
        <v>0.16666666666666666</v>
      </c>
      <c r="H106">
        <f>Alumn_Filtered!J106</f>
        <v>5</v>
      </c>
      <c r="I106" s="28">
        <f>Alumn_Filtered!K106</f>
        <v>0.83333333333333337</v>
      </c>
      <c r="J106" s="28">
        <f>Alumn_Filtered!L106</f>
        <v>0.85</v>
      </c>
      <c r="K106" s="28">
        <f>Alumn_Filtered!M106</f>
        <v>0.11666666666666665</v>
      </c>
      <c r="L106" s="28">
        <f>Alumn_Filtered!N106</f>
        <v>0.35277777777777786</v>
      </c>
      <c r="M106">
        <f>Alumn_Filtered!O106</f>
        <v>6</v>
      </c>
      <c r="N106">
        <f>Alumn_Filtered!P106</f>
        <v>6</v>
      </c>
      <c r="O106">
        <f>Alumn_Filtered!Q106</f>
        <v>0</v>
      </c>
      <c r="P106">
        <f>Alumn_Filtered!R106</f>
        <v>0</v>
      </c>
      <c r="Q106">
        <f>Alumn_Filtered!S106</f>
        <v>0</v>
      </c>
      <c r="R106">
        <f>Alumn_Filtered!T106</f>
        <v>0</v>
      </c>
      <c r="S106" s="28">
        <f>Alumn_Filtered!U106</f>
        <v>0</v>
      </c>
      <c r="T106">
        <f>Alumn_Filtered!V106</f>
        <v>0</v>
      </c>
      <c r="U106" s="28">
        <f>Alumn_Filtered!W106</f>
        <v>0</v>
      </c>
      <c r="V106" s="28">
        <f>Alumn_Filtered!X106</f>
        <v>0</v>
      </c>
      <c r="W106" s="28">
        <f>Alumn_Filtered!Y106</f>
        <v>0</v>
      </c>
      <c r="X106" s="28">
        <f>Alumn_Filtered!Z106</f>
        <v>0</v>
      </c>
      <c r="Y106" s="28">
        <f>Alumn_Filtered!AA106</f>
        <v>-0.35277777777777786</v>
      </c>
      <c r="Z106">
        <f ca="1">Alumn_Filtered!AB106</f>
        <v>22</v>
      </c>
      <c r="AA106">
        <f>Alumn_Filtered!AD106</f>
        <v>1</v>
      </c>
      <c r="AB106">
        <f>Alumn_Filtered!AF106</f>
        <v>1</v>
      </c>
      <c r="AC106">
        <f>IF(Alumn_Filtered!AG106=0,Metrics!$AG$14,Alumn_Filtered!AG106)</f>
        <v>418</v>
      </c>
      <c r="AD106" s="28">
        <f>Alumn_Filtered!AH106</f>
        <v>0.34035656401944897</v>
      </c>
      <c r="AE106">
        <f>IF(Alumn_Filtered!AI106=0,Metrics!AI$14,Alumn_Filtered!AI106)</f>
        <v>418</v>
      </c>
      <c r="AF106" s="28">
        <f>Alumn_Filtered!AJ106</f>
        <v>0.34035656401944897</v>
      </c>
      <c r="AG106">
        <f>IF(Alumn_Filtered!AK106=0,Metrics!AK$14,Alumn_Filtered!AK106)</f>
        <v>576</v>
      </c>
      <c r="AH106" s="28">
        <f>Alumn_Filtered!AL106</f>
        <v>0.59643435980551052</v>
      </c>
      <c r="AI106">
        <f>IF(Alumn_Filtered!AM106=0,Metrics!AM$14,Alumn_Filtered!AM106)</f>
        <v>509</v>
      </c>
      <c r="AJ106" s="28">
        <f>Alumn_Filtered!AN106</f>
        <v>0.4878444084278768</v>
      </c>
      <c r="AK106">
        <f>IF(Alumn_Filtered!AP106=0,Metrics!AP$14,Alumn_Filtered!AP106)</f>
        <v>6</v>
      </c>
      <c r="AL106">
        <f>IF(Alumn_Filtered!AR106=0,Metrics!AR$14,Alumn_Filtered!AR106)</f>
        <v>1</v>
      </c>
      <c r="AM106">
        <f>IF(Alumn_Filtered!AS106=0,Metrics!AS$14,Alumn_Filtered!AS106)</f>
        <v>0</v>
      </c>
      <c r="AN106">
        <f>Alumn_Filtered!B106</f>
        <v>0</v>
      </c>
    </row>
    <row r="107" spans="1:40" x14ac:dyDescent="0.25">
      <c r="A107" t="str">
        <f>LEFT(Alumn_Filtered!A107,LEN(Alumn_Filtered!A107)-1)</f>
        <v>19105702</v>
      </c>
      <c r="B107">
        <f>Alumn_Filtered!D107</f>
        <v>0</v>
      </c>
      <c r="C107">
        <f>Alumn_Filtered!E107</f>
        <v>0</v>
      </c>
      <c r="D107">
        <f>Alumn_Filtered!F107</f>
        <v>0</v>
      </c>
      <c r="E107" s="30">
        <f>Alumn_Filtered!G107</f>
        <v>6</v>
      </c>
      <c r="F107">
        <f>Alumn_Filtered!H107</f>
        <v>1</v>
      </c>
      <c r="G107" s="28">
        <f>Alumn_Filtered!I107</f>
        <v>0.16666666666666666</v>
      </c>
      <c r="H107">
        <f>Alumn_Filtered!J107</f>
        <v>5</v>
      </c>
      <c r="I107" s="28">
        <f>Alumn_Filtered!K107</f>
        <v>0.83333333333333337</v>
      </c>
      <c r="J107" s="28">
        <f>Alumn_Filtered!L107</f>
        <v>0.8833333333333333</v>
      </c>
      <c r="K107" s="28">
        <f>Alumn_Filtered!M107</f>
        <v>0.13333333333333333</v>
      </c>
      <c r="L107" s="28">
        <f>Alumn_Filtered!N107</f>
        <v>0.3666666666666667</v>
      </c>
      <c r="M107">
        <f>Alumn_Filtered!O107</f>
        <v>5</v>
      </c>
      <c r="N107">
        <f>Alumn_Filtered!P107</f>
        <v>5</v>
      </c>
      <c r="O107">
        <f>Alumn_Filtered!Q107</f>
        <v>0</v>
      </c>
      <c r="P107">
        <f>Alumn_Filtered!R107</f>
        <v>0</v>
      </c>
      <c r="Q107">
        <f>Alumn_Filtered!S107</f>
        <v>0</v>
      </c>
      <c r="R107">
        <f>Alumn_Filtered!T107</f>
        <v>0</v>
      </c>
      <c r="S107" s="28">
        <f>Alumn_Filtered!U107</f>
        <v>0</v>
      </c>
      <c r="T107">
        <f>Alumn_Filtered!V107</f>
        <v>0</v>
      </c>
      <c r="U107" s="28">
        <f>Alumn_Filtered!W107</f>
        <v>0</v>
      </c>
      <c r="V107" s="28">
        <f>Alumn_Filtered!X107</f>
        <v>0</v>
      </c>
      <c r="W107" s="28">
        <f>Alumn_Filtered!Y107</f>
        <v>0</v>
      </c>
      <c r="X107" s="28">
        <f>Alumn_Filtered!Z107</f>
        <v>0</v>
      </c>
      <c r="Y107" s="28">
        <f>Alumn_Filtered!AA107</f>
        <v>-0.3666666666666667</v>
      </c>
      <c r="Z107">
        <f ca="1">Alumn_Filtered!AB107</f>
        <v>22</v>
      </c>
      <c r="AA107">
        <f>Alumn_Filtered!AD107</f>
        <v>1</v>
      </c>
      <c r="AB107">
        <f>Alumn_Filtered!AF107</f>
        <v>1</v>
      </c>
      <c r="AC107">
        <f>IF(Alumn_Filtered!AG107=0,Metrics!$AG$14,Alumn_Filtered!AG107)</f>
        <v>441</v>
      </c>
      <c r="AD107" s="28">
        <f>Alumn_Filtered!AH107</f>
        <v>0.37763371150729336</v>
      </c>
      <c r="AE107">
        <f>IF(Alumn_Filtered!AI107=0,Metrics!AI$14,Alumn_Filtered!AI107)</f>
        <v>441</v>
      </c>
      <c r="AF107" s="28">
        <f>Alumn_Filtered!AJ107</f>
        <v>0.37763371150729336</v>
      </c>
      <c r="AG107">
        <f>IF(Alumn_Filtered!AK107=0,Metrics!AK$14,Alumn_Filtered!AK107)</f>
        <v>546</v>
      </c>
      <c r="AH107" s="28">
        <f>Alumn_Filtered!AL107</f>
        <v>0.54781199351701781</v>
      </c>
      <c r="AI107">
        <f>IF(Alumn_Filtered!AM107=0,Metrics!AM$14,Alumn_Filtered!AM107)</f>
        <v>614</v>
      </c>
      <c r="AJ107" s="28">
        <f>Alumn_Filtered!AN107</f>
        <v>0.65802269043760131</v>
      </c>
      <c r="AK107">
        <f>IF(Alumn_Filtered!AP107=0,Metrics!AP$14,Alumn_Filtered!AP107)</f>
        <v>7</v>
      </c>
      <c r="AL107">
        <f>IF(Alumn_Filtered!AR107=0,Metrics!AR$14,Alumn_Filtered!AR107)</f>
        <v>1</v>
      </c>
      <c r="AM107">
        <f>IF(Alumn_Filtered!AS107=0,Metrics!AS$14,Alumn_Filtered!AS107)</f>
        <v>0</v>
      </c>
      <c r="AN107">
        <f>Alumn_Filtered!B107</f>
        <v>0</v>
      </c>
    </row>
    <row r="108" spans="1:40" x14ac:dyDescent="0.25">
      <c r="A108" t="str">
        <f>LEFT(Alumn_Filtered!A108,LEN(Alumn_Filtered!A108)-1)</f>
        <v>19112648</v>
      </c>
      <c r="B108">
        <f>Alumn_Filtered!D108</f>
        <v>0</v>
      </c>
      <c r="C108">
        <f>Alumn_Filtered!E108</f>
        <v>1</v>
      </c>
      <c r="D108">
        <f>Alumn_Filtered!F108</f>
        <v>0</v>
      </c>
      <c r="E108" s="30">
        <f>Alumn_Filtered!G108</f>
        <v>5</v>
      </c>
      <c r="F108">
        <f>Alumn_Filtered!H108</f>
        <v>0</v>
      </c>
      <c r="G108" s="28">
        <f>Alumn_Filtered!I108</f>
        <v>0</v>
      </c>
      <c r="H108">
        <f>Alumn_Filtered!J108</f>
        <v>5</v>
      </c>
      <c r="I108" s="28">
        <f>Alumn_Filtered!K108</f>
        <v>1</v>
      </c>
      <c r="J108" s="28">
        <f>Alumn_Filtered!L108</f>
        <v>0.31666666666666665</v>
      </c>
      <c r="K108" s="28">
        <f>Alumn_Filtered!M108</f>
        <v>0</v>
      </c>
      <c r="L108" s="28">
        <f>Alumn_Filtered!N108</f>
        <v>0.14666666666666667</v>
      </c>
      <c r="M108">
        <f>Alumn_Filtered!O108</f>
        <v>6</v>
      </c>
      <c r="N108">
        <f>Alumn_Filtered!P108</f>
        <v>0</v>
      </c>
      <c r="O108">
        <f>Alumn_Filtered!Q108</f>
        <v>6</v>
      </c>
      <c r="P108">
        <f>Alumn_Filtered!R108</f>
        <v>0</v>
      </c>
      <c r="Q108">
        <f>Alumn_Filtered!S108</f>
        <v>0</v>
      </c>
      <c r="R108">
        <f>Alumn_Filtered!T108</f>
        <v>0</v>
      </c>
      <c r="S108" s="28">
        <f>Alumn_Filtered!U108</f>
        <v>0</v>
      </c>
      <c r="T108">
        <f>Alumn_Filtered!V108</f>
        <v>0</v>
      </c>
      <c r="U108" s="28">
        <f>Alumn_Filtered!W108</f>
        <v>0</v>
      </c>
      <c r="V108" s="28">
        <f>Alumn_Filtered!X108</f>
        <v>0</v>
      </c>
      <c r="W108" s="28">
        <f>Alumn_Filtered!Y108</f>
        <v>0</v>
      </c>
      <c r="X108" s="28">
        <f>Alumn_Filtered!Z108</f>
        <v>0</v>
      </c>
      <c r="Y108" s="28">
        <f>Alumn_Filtered!AA108</f>
        <v>-0.14666666666666667</v>
      </c>
      <c r="Z108">
        <f ca="1">Alumn_Filtered!AB108</f>
        <v>22</v>
      </c>
      <c r="AA108">
        <f>Alumn_Filtered!AD108</f>
        <v>1</v>
      </c>
      <c r="AB108">
        <f>Alumn_Filtered!AF108</f>
        <v>1</v>
      </c>
      <c r="AC108">
        <f>IF(Alumn_Filtered!AG108=0,Metrics!$AG$14,Alumn_Filtered!AG108)</f>
        <v>511</v>
      </c>
      <c r="AD108" s="28">
        <f>Alumn_Filtered!AH108</f>
        <v>0.49108589951377635</v>
      </c>
      <c r="AE108">
        <f>IF(Alumn_Filtered!AI108=0,Metrics!AI$14,Alumn_Filtered!AI108)</f>
        <v>556</v>
      </c>
      <c r="AF108" s="28">
        <f>Alumn_Filtered!AJ108</f>
        <v>0.56401944894651534</v>
      </c>
      <c r="AG108">
        <f>IF(Alumn_Filtered!AK108=0,Metrics!AK$14,Alumn_Filtered!AK108)</f>
        <v>625</v>
      </c>
      <c r="AH108" s="28">
        <f>Alumn_Filtered!AL108</f>
        <v>0.67585089141004862</v>
      </c>
      <c r="AI108">
        <f>IF(Alumn_Filtered!AM108=0,Metrics!AM$14,Alumn_Filtered!AM108)</f>
        <v>594</v>
      </c>
      <c r="AJ108" s="28">
        <f>Alumn_Filtered!AN108</f>
        <v>0.62560777957860614</v>
      </c>
      <c r="AK108">
        <f>IF(Alumn_Filtered!AP108=0,Metrics!AP$14,Alumn_Filtered!AP108)</f>
        <v>13</v>
      </c>
      <c r="AL108">
        <f>IF(Alumn_Filtered!AR108=0,Metrics!AR$14,Alumn_Filtered!AR108)</f>
        <v>1</v>
      </c>
      <c r="AM108">
        <f>IF(Alumn_Filtered!AS108=0,Metrics!AS$14,Alumn_Filtered!AS108)</f>
        <v>0</v>
      </c>
      <c r="AN108">
        <f>Alumn_Filtered!B108</f>
        <v>0</v>
      </c>
    </row>
    <row r="109" spans="1:40" x14ac:dyDescent="0.25">
      <c r="A109" t="str">
        <f>LEFT(Alumn_Filtered!A109,LEN(Alumn_Filtered!A109)-1)</f>
        <v>19113381</v>
      </c>
      <c r="B109">
        <f>Alumn_Filtered!D109</f>
        <v>0</v>
      </c>
      <c r="C109">
        <f>Alumn_Filtered!E109</f>
        <v>0</v>
      </c>
      <c r="D109">
        <f>Alumn_Filtered!F109</f>
        <v>0</v>
      </c>
      <c r="E109" s="30">
        <f>Alumn_Filtered!G109</f>
        <v>6</v>
      </c>
      <c r="F109">
        <f>Alumn_Filtered!H109</f>
        <v>3</v>
      </c>
      <c r="G109" s="28">
        <f>Alumn_Filtered!I109</f>
        <v>0.5</v>
      </c>
      <c r="H109">
        <f>Alumn_Filtered!J109</f>
        <v>3</v>
      </c>
      <c r="I109" s="28">
        <f>Alumn_Filtered!K109</f>
        <v>0.5</v>
      </c>
      <c r="J109" s="28">
        <f>Alumn_Filtered!L109</f>
        <v>0.75</v>
      </c>
      <c r="K109" s="28">
        <f>Alumn_Filtered!M109</f>
        <v>0.25</v>
      </c>
      <c r="L109" s="28">
        <f>Alumn_Filtered!N109</f>
        <v>0.45833333333333331</v>
      </c>
      <c r="M109">
        <f>Alumn_Filtered!O109</f>
        <v>6</v>
      </c>
      <c r="N109">
        <f>Alumn_Filtered!P109</f>
        <v>1</v>
      </c>
      <c r="O109">
        <f>Alumn_Filtered!Q109</f>
        <v>5</v>
      </c>
      <c r="P109">
        <f>Alumn_Filtered!R109</f>
        <v>0</v>
      </c>
      <c r="Q109">
        <f>Alumn_Filtered!S109</f>
        <v>0</v>
      </c>
      <c r="R109">
        <f>Alumn_Filtered!T109</f>
        <v>0</v>
      </c>
      <c r="S109" s="28">
        <f>Alumn_Filtered!U109</f>
        <v>0</v>
      </c>
      <c r="T109">
        <f>Alumn_Filtered!V109</f>
        <v>0</v>
      </c>
      <c r="U109" s="28">
        <f>Alumn_Filtered!W109</f>
        <v>0</v>
      </c>
      <c r="V109" s="28">
        <f>Alumn_Filtered!X109</f>
        <v>0</v>
      </c>
      <c r="W109" s="28">
        <f>Alumn_Filtered!Y109</f>
        <v>0</v>
      </c>
      <c r="X109" s="28">
        <f>Alumn_Filtered!Z109</f>
        <v>0</v>
      </c>
      <c r="Y109" s="28">
        <f>Alumn_Filtered!AA109</f>
        <v>-0.45833333333333331</v>
      </c>
      <c r="Z109">
        <f ca="1">Alumn_Filtered!AB109</f>
        <v>22</v>
      </c>
      <c r="AA109">
        <f>Alumn_Filtered!AD109</f>
        <v>1</v>
      </c>
      <c r="AB109">
        <f>Alumn_Filtered!AF109</f>
        <v>1</v>
      </c>
      <c r="AC109">
        <f>IF(Alumn_Filtered!AG109=0,Metrics!$AG$14,Alumn_Filtered!AG109)</f>
        <v>528</v>
      </c>
      <c r="AD109" s="28">
        <f>Alumn_Filtered!AH109</f>
        <v>0.51863857374392219</v>
      </c>
      <c r="AE109">
        <f>IF(Alumn_Filtered!AI109=0,Metrics!AI$14,Alumn_Filtered!AI109)</f>
        <v>580</v>
      </c>
      <c r="AF109" s="28">
        <f>Alumn_Filtered!AJ109</f>
        <v>0.60291734197730962</v>
      </c>
      <c r="AG109">
        <f>IF(Alumn_Filtered!AK109=0,Metrics!AK$14,Alumn_Filtered!AK109)</f>
        <v>607</v>
      </c>
      <c r="AH109" s="28">
        <f>Alumn_Filtered!AL109</f>
        <v>0.64667747163695299</v>
      </c>
      <c r="AI109">
        <f>IF(Alumn_Filtered!AM109=0,Metrics!AM$14,Alumn_Filtered!AM109)</f>
        <v>594</v>
      </c>
      <c r="AJ109" s="28">
        <f>Alumn_Filtered!AN109</f>
        <v>0.62560777957860614</v>
      </c>
      <c r="AK109">
        <f>IF(Alumn_Filtered!AP109=0,Metrics!AP$14,Alumn_Filtered!AP109)</f>
        <v>13</v>
      </c>
      <c r="AL109">
        <f>IF(Alumn_Filtered!AR109=0,Metrics!AR$14,Alumn_Filtered!AR109)</f>
        <v>1</v>
      </c>
      <c r="AM109">
        <f>IF(Alumn_Filtered!AS109=0,Metrics!AS$14,Alumn_Filtered!AS109)</f>
        <v>7</v>
      </c>
      <c r="AN109">
        <f>Alumn_Filtered!B109</f>
        <v>1</v>
      </c>
    </row>
    <row r="110" spans="1:40" x14ac:dyDescent="0.25">
      <c r="A110" t="str">
        <f>LEFT(Alumn_Filtered!A110,LEN(Alumn_Filtered!A110)-1)</f>
        <v>19116904</v>
      </c>
      <c r="B110">
        <f>Alumn_Filtered!D110</f>
        <v>0</v>
      </c>
      <c r="C110">
        <f>Alumn_Filtered!E110</f>
        <v>0</v>
      </c>
      <c r="D110">
        <f>Alumn_Filtered!F110</f>
        <v>0</v>
      </c>
      <c r="E110" s="30">
        <f>Alumn_Filtered!G110</f>
        <v>6</v>
      </c>
      <c r="F110">
        <f>Alumn_Filtered!H110</f>
        <v>1</v>
      </c>
      <c r="G110" s="28">
        <f>Alumn_Filtered!I110</f>
        <v>0.16666666666666666</v>
      </c>
      <c r="H110">
        <f>Alumn_Filtered!J110</f>
        <v>5</v>
      </c>
      <c r="I110" s="28">
        <f>Alumn_Filtered!K110</f>
        <v>0.83333333333333337</v>
      </c>
      <c r="J110" s="28">
        <f>Alumn_Filtered!L110</f>
        <v>0.83333333333333337</v>
      </c>
      <c r="K110" s="28">
        <f>Alumn_Filtered!M110</f>
        <v>0.25</v>
      </c>
      <c r="L110" s="28">
        <f>Alumn_Filtered!N110</f>
        <v>0.41388888888888892</v>
      </c>
      <c r="M110">
        <f>Alumn_Filtered!O110</f>
        <v>7</v>
      </c>
      <c r="N110">
        <f>Alumn_Filtered!P110</f>
        <v>0</v>
      </c>
      <c r="O110">
        <f>Alumn_Filtered!Q110</f>
        <v>0</v>
      </c>
      <c r="P110">
        <f>Alumn_Filtered!R110</f>
        <v>0</v>
      </c>
      <c r="Q110">
        <f>Alumn_Filtered!S110</f>
        <v>7</v>
      </c>
      <c r="R110">
        <f>Alumn_Filtered!T110</f>
        <v>1</v>
      </c>
      <c r="S110" s="28">
        <f>Alumn_Filtered!U110</f>
        <v>0.14285714285714285</v>
      </c>
      <c r="T110">
        <f>Alumn_Filtered!V110</f>
        <v>6</v>
      </c>
      <c r="U110" s="28">
        <f>Alumn_Filtered!W110</f>
        <v>0.8571428571428571</v>
      </c>
      <c r="V110" s="28">
        <f>Alumn_Filtered!X110</f>
        <v>0.56666666666666676</v>
      </c>
      <c r="W110" s="28">
        <f>Alumn_Filtered!Y110</f>
        <v>0.15</v>
      </c>
      <c r="X110" s="28">
        <f>Alumn_Filtered!Z110</f>
        <v>0.35</v>
      </c>
      <c r="Y110" s="28">
        <f>Alumn_Filtered!AA110</f>
        <v>-6.3888888888888939E-2</v>
      </c>
      <c r="Z110">
        <f ca="1">Alumn_Filtered!AB110</f>
        <v>22</v>
      </c>
      <c r="AA110">
        <f>Alumn_Filtered!AD110</f>
        <v>1</v>
      </c>
      <c r="AB110">
        <f>Alumn_Filtered!AF110</f>
        <v>1</v>
      </c>
      <c r="AC110">
        <f>IF(Alumn_Filtered!AG110=0,Metrics!$AG$14,Alumn_Filtered!AG110)</f>
        <v>414</v>
      </c>
      <c r="AD110" s="28">
        <f>Alumn_Filtered!AH110</f>
        <v>0.33387358184764993</v>
      </c>
      <c r="AE110">
        <f>IF(Alumn_Filtered!AI110=0,Metrics!AI$14,Alumn_Filtered!AI110)</f>
        <v>414</v>
      </c>
      <c r="AF110" s="28">
        <f>Alumn_Filtered!AJ110</f>
        <v>0.33387358184764993</v>
      </c>
      <c r="AG110">
        <f>IF(Alumn_Filtered!AK110=0,Metrics!AK$14,Alumn_Filtered!AK110)</f>
        <v>512</v>
      </c>
      <c r="AH110" s="28">
        <f>Alumn_Filtered!AL110</f>
        <v>0.49270664505672607</v>
      </c>
      <c r="AI110">
        <f>IF(Alumn_Filtered!AM110=0,Metrics!AM$14,Alumn_Filtered!AM110)</f>
        <v>590</v>
      </c>
      <c r="AJ110" s="28">
        <f>Alumn_Filtered!AN110</f>
        <v>0.61912479740680715</v>
      </c>
      <c r="AK110">
        <f>IF(Alumn_Filtered!AP110=0,Metrics!AP$14,Alumn_Filtered!AP110)</f>
        <v>13</v>
      </c>
      <c r="AL110">
        <f>IF(Alumn_Filtered!AR110=0,Metrics!AR$14,Alumn_Filtered!AR110)</f>
        <v>1</v>
      </c>
      <c r="AM110">
        <f>IF(Alumn_Filtered!AS110=0,Metrics!AS$14,Alumn_Filtered!AS110)</f>
        <v>0</v>
      </c>
      <c r="AN110">
        <f>Alumn_Filtered!B110</f>
        <v>0</v>
      </c>
    </row>
    <row r="111" spans="1:40" x14ac:dyDescent="0.25">
      <c r="A111" t="str">
        <f>LEFT(Alumn_Filtered!A111,LEN(Alumn_Filtered!A111)-1)</f>
        <v>19118763</v>
      </c>
      <c r="B111">
        <f>Alumn_Filtered!D111</f>
        <v>0</v>
      </c>
      <c r="C111">
        <f>Alumn_Filtered!E111</f>
        <v>0</v>
      </c>
      <c r="D111">
        <f>Alumn_Filtered!F111</f>
        <v>0</v>
      </c>
      <c r="E111" s="30">
        <f>Alumn_Filtered!G111</f>
        <v>6</v>
      </c>
      <c r="F111">
        <f>Alumn_Filtered!H111</f>
        <v>5</v>
      </c>
      <c r="G111" s="28">
        <f>Alumn_Filtered!I111</f>
        <v>0.83333333333333337</v>
      </c>
      <c r="H111">
        <f>Alumn_Filtered!J111</f>
        <v>1</v>
      </c>
      <c r="I111" s="28">
        <f>Alumn_Filtered!K111</f>
        <v>0.16666666666666666</v>
      </c>
      <c r="J111" s="28">
        <f>Alumn_Filtered!L111</f>
        <v>0.9</v>
      </c>
      <c r="K111" s="28">
        <f>Alumn_Filtered!M111</f>
        <v>0.18333333333333335</v>
      </c>
      <c r="L111" s="28">
        <f>Alumn_Filtered!N111</f>
        <v>0.58611111111111103</v>
      </c>
      <c r="M111">
        <f>Alumn_Filtered!O111</f>
        <v>9</v>
      </c>
      <c r="N111">
        <f>Alumn_Filtered!P111</f>
        <v>3</v>
      </c>
      <c r="O111">
        <f>Alumn_Filtered!Q111</f>
        <v>0</v>
      </c>
      <c r="P111">
        <f>Alumn_Filtered!R111</f>
        <v>0</v>
      </c>
      <c r="Q111">
        <f>Alumn_Filtered!S111</f>
        <v>6</v>
      </c>
      <c r="R111">
        <f>Alumn_Filtered!T111</f>
        <v>6</v>
      </c>
      <c r="S111" s="28">
        <f>Alumn_Filtered!U111</f>
        <v>1</v>
      </c>
      <c r="T111">
        <f>Alumn_Filtered!V111</f>
        <v>0</v>
      </c>
      <c r="U111" s="28">
        <f>Alumn_Filtered!W111</f>
        <v>0</v>
      </c>
      <c r="V111" s="28">
        <f>Alumn_Filtered!X111</f>
        <v>0.85</v>
      </c>
      <c r="W111" s="28">
        <f>Alumn_Filtered!Y111</f>
        <v>0.51666666666666661</v>
      </c>
      <c r="X111" s="28">
        <f>Alumn_Filtered!Z111</f>
        <v>0.66111111111111109</v>
      </c>
      <c r="Y111" s="28">
        <f>Alumn_Filtered!AA111</f>
        <v>7.5000000000000067E-2</v>
      </c>
      <c r="Z111">
        <f ca="1">Alumn_Filtered!AB111</f>
        <v>22</v>
      </c>
      <c r="AA111">
        <f>Alumn_Filtered!AD111</f>
        <v>1</v>
      </c>
      <c r="AB111">
        <f>Alumn_Filtered!AF111</f>
        <v>1</v>
      </c>
      <c r="AC111">
        <f>IF(Alumn_Filtered!AG111=0,Metrics!$AG$14,Alumn_Filtered!AG111)</f>
        <v>530</v>
      </c>
      <c r="AD111" s="28">
        <f>Alumn_Filtered!AH111</f>
        <v>0.52188006482982174</v>
      </c>
      <c r="AE111">
        <f>IF(Alumn_Filtered!AI111=0,Metrics!AI$14,Alumn_Filtered!AI111)</f>
        <v>530</v>
      </c>
      <c r="AF111" s="28">
        <f>Alumn_Filtered!AJ111</f>
        <v>0.52188006482982174</v>
      </c>
      <c r="AG111">
        <f>IF(Alumn_Filtered!AK111=0,Metrics!AK$14,Alumn_Filtered!AK111)</f>
        <v>539</v>
      </c>
      <c r="AH111" s="28">
        <f>Alumn_Filtered!AL111</f>
        <v>0.5364667747163695</v>
      </c>
      <c r="AI111">
        <f>IF(Alumn_Filtered!AM111=0,Metrics!AM$14,Alumn_Filtered!AM111)</f>
        <v>605</v>
      </c>
      <c r="AJ111" s="28">
        <f>Alumn_Filtered!AN111</f>
        <v>0.64343598055105344</v>
      </c>
      <c r="AK111">
        <f>IF(Alumn_Filtered!AP111=0,Metrics!AP$14,Alumn_Filtered!AP111)</f>
        <v>13</v>
      </c>
      <c r="AL111">
        <f>IF(Alumn_Filtered!AR111=0,Metrics!AR$14,Alumn_Filtered!AR111)</f>
        <v>1</v>
      </c>
      <c r="AM111">
        <f>IF(Alumn_Filtered!AS111=0,Metrics!AS$14,Alumn_Filtered!AS111)</f>
        <v>0</v>
      </c>
      <c r="AN111">
        <f>Alumn_Filtered!B111</f>
        <v>1</v>
      </c>
    </row>
    <row r="112" spans="1:40" x14ac:dyDescent="0.25">
      <c r="A112" t="str">
        <f>LEFT(Alumn_Filtered!A112,LEN(Alumn_Filtered!A112)-1)</f>
        <v>19120515</v>
      </c>
      <c r="B112">
        <f>Alumn_Filtered!D112</f>
        <v>0</v>
      </c>
      <c r="C112">
        <f>Alumn_Filtered!E112</f>
        <v>0</v>
      </c>
      <c r="D112">
        <f>Alumn_Filtered!F112</f>
        <v>0</v>
      </c>
      <c r="E112" s="30">
        <f>Alumn_Filtered!G112</f>
        <v>6</v>
      </c>
      <c r="F112">
        <f>Alumn_Filtered!H112</f>
        <v>5</v>
      </c>
      <c r="G112" s="28">
        <f>Alumn_Filtered!I112</f>
        <v>0.83333333333333337</v>
      </c>
      <c r="H112">
        <f>Alumn_Filtered!J112</f>
        <v>1</v>
      </c>
      <c r="I112" s="28">
        <f>Alumn_Filtered!K112</f>
        <v>0.16666666666666666</v>
      </c>
      <c r="J112" s="28">
        <f>Alumn_Filtered!L112</f>
        <v>0.9</v>
      </c>
      <c r="K112" s="28">
        <f>Alumn_Filtered!M112</f>
        <v>0.31666666666666665</v>
      </c>
      <c r="L112" s="28">
        <f>Alumn_Filtered!N112</f>
        <v>0.60555555555555551</v>
      </c>
      <c r="M112">
        <f>Alumn_Filtered!O112</f>
        <v>7</v>
      </c>
      <c r="N112">
        <f>Alumn_Filtered!P112</f>
        <v>1</v>
      </c>
      <c r="O112">
        <f>Alumn_Filtered!Q112</f>
        <v>1</v>
      </c>
      <c r="P112">
        <f>Alumn_Filtered!R112</f>
        <v>0</v>
      </c>
      <c r="Q112">
        <f>Alumn_Filtered!S112</f>
        <v>5</v>
      </c>
      <c r="R112">
        <f>Alumn_Filtered!T112</f>
        <v>1</v>
      </c>
      <c r="S112" s="28">
        <f>Alumn_Filtered!U112</f>
        <v>0.2</v>
      </c>
      <c r="T112">
        <f>Alumn_Filtered!V112</f>
        <v>4</v>
      </c>
      <c r="U112" s="28">
        <f>Alumn_Filtered!W112</f>
        <v>0.8</v>
      </c>
      <c r="V112" s="28">
        <f>Alumn_Filtered!X112</f>
        <v>0.58333333333333337</v>
      </c>
      <c r="W112" s="28">
        <f>Alumn_Filtered!Y112</f>
        <v>0</v>
      </c>
      <c r="X112" s="28">
        <f>Alumn_Filtered!Z112</f>
        <v>0.27666666666666673</v>
      </c>
      <c r="Y112" s="28">
        <f>Alumn_Filtered!AA112</f>
        <v>-0.32888888888888879</v>
      </c>
      <c r="Z112">
        <f ca="1">Alumn_Filtered!AB112</f>
        <v>22</v>
      </c>
      <c r="AA112">
        <f>Alumn_Filtered!AD112</f>
        <v>1</v>
      </c>
      <c r="AB112">
        <f>Alumn_Filtered!AF112</f>
        <v>1</v>
      </c>
      <c r="AC112">
        <f>IF(Alumn_Filtered!AG112=0,Metrics!$AG$14,Alumn_Filtered!AG112)</f>
        <v>523</v>
      </c>
      <c r="AD112" s="28">
        <f>Alumn_Filtered!AH112</f>
        <v>0.51053484602917343</v>
      </c>
      <c r="AE112">
        <f>IF(Alumn_Filtered!AI112=0,Metrics!AI$14,Alumn_Filtered!AI112)</f>
        <v>523</v>
      </c>
      <c r="AF112" s="28">
        <f>Alumn_Filtered!AJ112</f>
        <v>0.51053484602917343</v>
      </c>
      <c r="AG112">
        <f>IF(Alumn_Filtered!AK112=0,Metrics!AK$14,Alumn_Filtered!AK112)</f>
        <v>560</v>
      </c>
      <c r="AH112" s="28">
        <f>Alumn_Filtered!AL112</f>
        <v>0.57050243111831445</v>
      </c>
      <c r="AI112">
        <f>IF(Alumn_Filtered!AM112=0,Metrics!AM$14,Alumn_Filtered!AM112)</f>
        <v>574</v>
      </c>
      <c r="AJ112" s="28">
        <f>Alumn_Filtered!AN112</f>
        <v>0.59319286871961097</v>
      </c>
      <c r="AK112">
        <f>IF(Alumn_Filtered!AP112=0,Metrics!AP$14,Alumn_Filtered!AP112)</f>
        <v>13</v>
      </c>
      <c r="AL112">
        <f>IF(Alumn_Filtered!AR112=0,Metrics!AR$14,Alumn_Filtered!AR112)</f>
        <v>1</v>
      </c>
      <c r="AM112">
        <f>IF(Alumn_Filtered!AS112=0,Metrics!AS$14,Alumn_Filtered!AS112)</f>
        <v>9</v>
      </c>
      <c r="AN112">
        <f>Alumn_Filtered!B112</f>
        <v>0</v>
      </c>
    </row>
    <row r="113" spans="1:40" x14ac:dyDescent="0.25">
      <c r="A113" t="str">
        <f>LEFT(Alumn_Filtered!A113,LEN(Alumn_Filtered!A113)-1)</f>
        <v>19125311</v>
      </c>
      <c r="B113">
        <f>Alumn_Filtered!D113</f>
        <v>0</v>
      </c>
      <c r="C113">
        <f>Alumn_Filtered!E113</f>
        <v>1</v>
      </c>
      <c r="D113">
        <f>Alumn_Filtered!F113</f>
        <v>0</v>
      </c>
      <c r="E113" s="30">
        <f>Alumn_Filtered!G113</f>
        <v>5</v>
      </c>
      <c r="F113">
        <f>Alumn_Filtered!H113</f>
        <v>1</v>
      </c>
      <c r="G113" s="28">
        <f>Alumn_Filtered!I113</f>
        <v>0.2</v>
      </c>
      <c r="H113">
        <f>Alumn_Filtered!J113</f>
        <v>4</v>
      </c>
      <c r="I113" s="28">
        <f>Alumn_Filtered!K113</f>
        <v>0.8</v>
      </c>
      <c r="J113" s="28">
        <f>Alumn_Filtered!L113</f>
        <v>0.8666666666666667</v>
      </c>
      <c r="K113" s="28">
        <f>Alumn_Filtered!M113</f>
        <v>0.16666666666666666</v>
      </c>
      <c r="L113" s="28">
        <f>Alumn_Filtered!N113</f>
        <v>0.37</v>
      </c>
      <c r="M113">
        <f>Alumn_Filtered!O113</f>
        <v>7</v>
      </c>
      <c r="N113">
        <f>Alumn_Filtered!P113</f>
        <v>1</v>
      </c>
      <c r="O113">
        <f>Alumn_Filtered!Q113</f>
        <v>1</v>
      </c>
      <c r="P113">
        <f>Alumn_Filtered!R113</f>
        <v>0</v>
      </c>
      <c r="Q113">
        <f>Alumn_Filtered!S113</f>
        <v>5</v>
      </c>
      <c r="R113">
        <f>Alumn_Filtered!T113</f>
        <v>1</v>
      </c>
      <c r="S113" s="28">
        <f>Alumn_Filtered!U113</f>
        <v>0.2</v>
      </c>
      <c r="T113">
        <f>Alumn_Filtered!V113</f>
        <v>4</v>
      </c>
      <c r="U113" s="28">
        <f>Alumn_Filtered!W113</f>
        <v>0.8</v>
      </c>
      <c r="V113" s="28">
        <f>Alumn_Filtered!X113</f>
        <v>0.5</v>
      </c>
      <c r="W113" s="28">
        <f>Alumn_Filtered!Y113</f>
        <v>0.28333333333333338</v>
      </c>
      <c r="X113" s="28">
        <f>Alumn_Filtered!Z113</f>
        <v>0.41333333333333339</v>
      </c>
      <c r="Y113" s="28">
        <f>Alumn_Filtered!AA113</f>
        <v>4.333333333333339E-2</v>
      </c>
      <c r="Z113">
        <f ca="1">Alumn_Filtered!AB113</f>
        <v>22</v>
      </c>
      <c r="AA113">
        <f>Alumn_Filtered!AD113</f>
        <v>1</v>
      </c>
      <c r="AB113">
        <f>Alumn_Filtered!AF113</f>
        <v>1</v>
      </c>
      <c r="AC113">
        <f>IF(Alumn_Filtered!AG113=0,Metrics!$AG$14,Alumn_Filtered!AG113)</f>
        <v>482</v>
      </c>
      <c r="AD113" s="28">
        <f>Alumn_Filtered!AH113</f>
        <v>0.44408427876823336</v>
      </c>
      <c r="AE113">
        <f>IF(Alumn_Filtered!AI113=0,Metrics!AI$14,Alumn_Filtered!AI113)</f>
        <v>482</v>
      </c>
      <c r="AF113" s="28">
        <f>Alumn_Filtered!AJ113</f>
        <v>0.44408427876823336</v>
      </c>
      <c r="AG113">
        <f>IF(Alumn_Filtered!AK113=0,Metrics!AK$14,Alumn_Filtered!AK113)</f>
        <v>485</v>
      </c>
      <c r="AH113" s="28">
        <f>Alumn_Filtered!AL113</f>
        <v>0.44894651539708263</v>
      </c>
      <c r="AI113">
        <f>IF(Alumn_Filtered!AM113=0,Metrics!AM$14,Alumn_Filtered!AM113)</f>
        <v>570</v>
      </c>
      <c r="AJ113" s="28">
        <f>Alumn_Filtered!AN113</f>
        <v>0.58670988654781198</v>
      </c>
      <c r="AK113">
        <f>IF(Alumn_Filtered!AP113=0,Metrics!AP$14,Alumn_Filtered!AP113)</f>
        <v>6</v>
      </c>
      <c r="AL113">
        <f>IF(Alumn_Filtered!AR113=0,Metrics!AR$14,Alumn_Filtered!AR113)</f>
        <v>1</v>
      </c>
      <c r="AM113">
        <f>IF(Alumn_Filtered!AS113=0,Metrics!AS$14,Alumn_Filtered!AS113)</f>
        <v>9</v>
      </c>
      <c r="AN113">
        <f>Alumn_Filtered!B113</f>
        <v>0</v>
      </c>
    </row>
    <row r="114" spans="1:40" x14ac:dyDescent="0.25">
      <c r="A114" t="str">
        <f>LEFT(Alumn_Filtered!A114,LEN(Alumn_Filtered!A114)-1)</f>
        <v>19132471</v>
      </c>
      <c r="B114">
        <f>Alumn_Filtered!D114</f>
        <v>0</v>
      </c>
      <c r="C114">
        <f>Alumn_Filtered!E114</f>
        <v>0</v>
      </c>
      <c r="D114">
        <f>Alumn_Filtered!F114</f>
        <v>0</v>
      </c>
      <c r="E114" s="30">
        <f>Alumn_Filtered!G114</f>
        <v>6</v>
      </c>
      <c r="F114">
        <f>Alumn_Filtered!H114</f>
        <v>3</v>
      </c>
      <c r="G114" s="28">
        <f>Alumn_Filtered!I114</f>
        <v>0.5</v>
      </c>
      <c r="H114">
        <f>Alumn_Filtered!J114</f>
        <v>3</v>
      </c>
      <c r="I114" s="28">
        <f>Alumn_Filtered!K114</f>
        <v>0.5</v>
      </c>
      <c r="J114" s="28">
        <f>Alumn_Filtered!L114</f>
        <v>0.83333333333333337</v>
      </c>
      <c r="K114" s="28">
        <f>Alumn_Filtered!M114</f>
        <v>0.35000000000000003</v>
      </c>
      <c r="L114" s="28">
        <f>Alumn_Filtered!N114</f>
        <v>0.56388888888888888</v>
      </c>
      <c r="M114">
        <f>Alumn_Filtered!O114</f>
        <v>6</v>
      </c>
      <c r="N114">
        <f>Alumn_Filtered!P114</f>
        <v>0</v>
      </c>
      <c r="O114">
        <f>Alumn_Filtered!Q114</f>
        <v>0</v>
      </c>
      <c r="P114">
        <f>Alumn_Filtered!R114</f>
        <v>0</v>
      </c>
      <c r="Q114">
        <f>Alumn_Filtered!S114</f>
        <v>6</v>
      </c>
      <c r="R114">
        <f>Alumn_Filtered!T114</f>
        <v>6</v>
      </c>
      <c r="S114" s="28">
        <f>Alumn_Filtered!U114</f>
        <v>1</v>
      </c>
      <c r="T114">
        <f>Alumn_Filtered!V114</f>
        <v>0</v>
      </c>
      <c r="U114" s="28">
        <f>Alumn_Filtered!W114</f>
        <v>0</v>
      </c>
      <c r="V114" s="28">
        <f>Alumn_Filtered!X114</f>
        <v>0.83333333333333337</v>
      </c>
      <c r="W114" s="28">
        <f>Alumn_Filtered!Y114</f>
        <v>0.51666666666666661</v>
      </c>
      <c r="X114" s="28">
        <f>Alumn_Filtered!Z114</f>
        <v>0.6972222222222223</v>
      </c>
      <c r="Y114" s="28">
        <f>Alumn_Filtered!AA114</f>
        <v>0.13333333333333341</v>
      </c>
      <c r="Z114">
        <f ca="1">Alumn_Filtered!AB114</f>
        <v>22</v>
      </c>
      <c r="AA114">
        <f>Alumn_Filtered!AD114</f>
        <v>1</v>
      </c>
      <c r="AB114">
        <f>Alumn_Filtered!AF114</f>
        <v>1</v>
      </c>
      <c r="AC114">
        <f>IF(Alumn_Filtered!AG114=0,Metrics!$AG$14,Alumn_Filtered!AG114)</f>
        <v>554</v>
      </c>
      <c r="AD114" s="28">
        <f>Alumn_Filtered!AH114</f>
        <v>0.56077795786061591</v>
      </c>
      <c r="AE114">
        <f>IF(Alumn_Filtered!AI114=0,Metrics!AI$14,Alumn_Filtered!AI114)</f>
        <v>554</v>
      </c>
      <c r="AF114" s="28">
        <f>Alumn_Filtered!AJ114</f>
        <v>0.56077795786061591</v>
      </c>
      <c r="AG114">
        <f>IF(Alumn_Filtered!AK114=0,Metrics!AK$14,Alumn_Filtered!AK114)</f>
        <v>582</v>
      </c>
      <c r="AH114" s="28">
        <f>Alumn_Filtered!AL114</f>
        <v>0.60615883306320906</v>
      </c>
      <c r="AI114">
        <f>IF(Alumn_Filtered!AM114=0,Metrics!AM$14,Alumn_Filtered!AM114)</f>
        <v>614</v>
      </c>
      <c r="AJ114" s="28">
        <f>Alumn_Filtered!AN114</f>
        <v>0.65802269043760131</v>
      </c>
      <c r="AK114">
        <f>IF(Alumn_Filtered!AP114=0,Metrics!AP$14,Alumn_Filtered!AP114)</f>
        <v>11</v>
      </c>
      <c r="AL114">
        <f>IF(Alumn_Filtered!AR114=0,Metrics!AR$14,Alumn_Filtered!AR114)</f>
        <v>1</v>
      </c>
      <c r="AM114">
        <f>IF(Alumn_Filtered!AS114=0,Metrics!AS$14,Alumn_Filtered!AS114)</f>
        <v>0</v>
      </c>
      <c r="AN114">
        <f>Alumn_Filtered!B114</f>
        <v>1</v>
      </c>
    </row>
    <row r="115" spans="1:40" x14ac:dyDescent="0.25">
      <c r="A115" t="str">
        <f>LEFT(Alumn_Filtered!A115,LEN(Alumn_Filtered!A115)-1)</f>
        <v>19133091</v>
      </c>
      <c r="B115">
        <f>Alumn_Filtered!D115</f>
        <v>0</v>
      </c>
      <c r="C115">
        <f>Alumn_Filtered!E115</f>
        <v>0</v>
      </c>
      <c r="D115">
        <f>Alumn_Filtered!F115</f>
        <v>0</v>
      </c>
      <c r="E115" s="30">
        <f>Alumn_Filtered!G115</f>
        <v>6</v>
      </c>
      <c r="F115">
        <f>Alumn_Filtered!H115</f>
        <v>5</v>
      </c>
      <c r="G115" s="28">
        <f>Alumn_Filtered!I115</f>
        <v>0.83333333333333337</v>
      </c>
      <c r="H115">
        <f>Alumn_Filtered!J115</f>
        <v>1</v>
      </c>
      <c r="I115" s="28">
        <f>Alumn_Filtered!K115</f>
        <v>0.16666666666666666</v>
      </c>
      <c r="J115" s="28">
        <f>Alumn_Filtered!L115</f>
        <v>0.81666666666666676</v>
      </c>
      <c r="K115" s="28">
        <f>Alumn_Filtered!M115</f>
        <v>0.3666666666666667</v>
      </c>
      <c r="L115" s="28">
        <f>Alumn_Filtered!N115</f>
        <v>0.59166666666666667</v>
      </c>
      <c r="M115">
        <f>Alumn_Filtered!O115</f>
        <v>6</v>
      </c>
      <c r="N115">
        <f>Alumn_Filtered!P115</f>
        <v>0</v>
      </c>
      <c r="O115">
        <f>Alumn_Filtered!Q115</f>
        <v>0</v>
      </c>
      <c r="P115">
        <f>Alumn_Filtered!R115</f>
        <v>0</v>
      </c>
      <c r="Q115">
        <f>Alumn_Filtered!S115</f>
        <v>6</v>
      </c>
      <c r="R115">
        <f>Alumn_Filtered!T115</f>
        <v>4</v>
      </c>
      <c r="S115" s="28">
        <f>Alumn_Filtered!U115</f>
        <v>0.66666666666666663</v>
      </c>
      <c r="T115">
        <f>Alumn_Filtered!V115</f>
        <v>2</v>
      </c>
      <c r="U115" s="28">
        <f>Alumn_Filtered!W115</f>
        <v>0.33333333333333331</v>
      </c>
      <c r="V115" s="28">
        <f>Alumn_Filtered!X115</f>
        <v>0.73333333333333339</v>
      </c>
      <c r="W115" s="28">
        <f>Alumn_Filtered!Y115</f>
        <v>0.31666666666666665</v>
      </c>
      <c r="X115" s="28">
        <f>Alumn_Filtered!Z115</f>
        <v>0.56388888888888888</v>
      </c>
      <c r="Y115" s="28">
        <f>Alumn_Filtered!AA115</f>
        <v>-2.777777777777779E-2</v>
      </c>
      <c r="Z115">
        <f ca="1">Alumn_Filtered!AB115</f>
        <v>22</v>
      </c>
      <c r="AA115">
        <f>Alumn_Filtered!AD115</f>
        <v>0</v>
      </c>
      <c r="AB115">
        <f>Alumn_Filtered!AF115</f>
        <v>0</v>
      </c>
      <c r="AC115">
        <f>IF(Alumn_Filtered!AG115=0,Metrics!$AG$14,Alumn_Filtered!AG115)</f>
        <v>496</v>
      </c>
      <c r="AD115" s="28">
        <f>Alumn_Filtered!AH115</f>
        <v>0.46677471636953</v>
      </c>
      <c r="AE115">
        <f>IF(Alumn_Filtered!AI115=0,Metrics!AI$14,Alumn_Filtered!AI115)</f>
        <v>496</v>
      </c>
      <c r="AF115" s="28">
        <f>Alumn_Filtered!AJ115</f>
        <v>0.46677471636953</v>
      </c>
      <c r="AG115">
        <f>IF(Alumn_Filtered!AK115=0,Metrics!AK$14,Alumn_Filtered!AK115)</f>
        <v>568</v>
      </c>
      <c r="AH115" s="28">
        <f>Alumn_Filtered!AL115</f>
        <v>0.58346839546191243</v>
      </c>
      <c r="AI115">
        <f>IF(Alumn_Filtered!AM115=0,Metrics!AM$14,Alumn_Filtered!AM115)</f>
        <v>589</v>
      </c>
      <c r="AJ115" s="28">
        <f>Alumn_Filtered!AN115</f>
        <v>0.61750405186385737</v>
      </c>
      <c r="AK115">
        <f>IF(Alumn_Filtered!AP115=0,Metrics!AP$14,Alumn_Filtered!AP115)</f>
        <v>11</v>
      </c>
      <c r="AL115">
        <f>IF(Alumn_Filtered!AR115=0,Metrics!AR$14,Alumn_Filtered!AR115)</f>
        <v>1</v>
      </c>
      <c r="AM115">
        <f>IF(Alumn_Filtered!AS115=0,Metrics!AS$14,Alumn_Filtered!AS115)</f>
        <v>0</v>
      </c>
      <c r="AN115">
        <f>Alumn_Filtered!B115</f>
        <v>1</v>
      </c>
    </row>
    <row r="116" spans="1:40" x14ac:dyDescent="0.25">
      <c r="A116" t="str">
        <f>LEFT(Alumn_Filtered!A116,LEN(Alumn_Filtered!A116)-1)</f>
        <v>19133169</v>
      </c>
      <c r="B116">
        <f>Alumn_Filtered!D116</f>
        <v>0</v>
      </c>
      <c r="C116">
        <f>Alumn_Filtered!E116</f>
        <v>0</v>
      </c>
      <c r="D116">
        <f>Alumn_Filtered!F116</f>
        <v>0</v>
      </c>
      <c r="E116" s="30">
        <f>Alumn_Filtered!G116</f>
        <v>6</v>
      </c>
      <c r="F116">
        <f>Alumn_Filtered!H116</f>
        <v>5</v>
      </c>
      <c r="G116" s="28">
        <f>Alumn_Filtered!I116</f>
        <v>0.83333333333333337</v>
      </c>
      <c r="H116">
        <f>Alumn_Filtered!J116</f>
        <v>1</v>
      </c>
      <c r="I116" s="28">
        <f>Alumn_Filtered!K116</f>
        <v>0.16666666666666666</v>
      </c>
      <c r="J116" s="28">
        <f>Alumn_Filtered!L116</f>
        <v>0.81666666666666676</v>
      </c>
      <c r="K116" s="28">
        <f>Alumn_Filtered!M116</f>
        <v>0.39999999999999997</v>
      </c>
      <c r="L116" s="28">
        <f>Alumn_Filtered!N116</f>
        <v>0.625</v>
      </c>
      <c r="M116">
        <f>Alumn_Filtered!O116</f>
        <v>9</v>
      </c>
      <c r="N116">
        <f>Alumn_Filtered!P116</f>
        <v>2</v>
      </c>
      <c r="O116">
        <f>Alumn_Filtered!Q116</f>
        <v>0</v>
      </c>
      <c r="P116">
        <f>Alumn_Filtered!R116</f>
        <v>0</v>
      </c>
      <c r="Q116">
        <f>Alumn_Filtered!S116</f>
        <v>7</v>
      </c>
      <c r="R116">
        <f>Alumn_Filtered!T116</f>
        <v>6</v>
      </c>
      <c r="S116" s="28">
        <f>Alumn_Filtered!U116</f>
        <v>0.8571428571428571</v>
      </c>
      <c r="T116">
        <f>Alumn_Filtered!V116</f>
        <v>1</v>
      </c>
      <c r="U116" s="28">
        <f>Alumn_Filtered!W116</f>
        <v>0.14285714285714285</v>
      </c>
      <c r="V116" s="28">
        <f>Alumn_Filtered!X116</f>
        <v>0.8833333333333333</v>
      </c>
      <c r="W116" s="28">
        <f>Alumn_Filtered!Y116</f>
        <v>0.39999999999999997</v>
      </c>
      <c r="X116" s="28">
        <f>Alumn_Filtered!Z116</f>
        <v>0.68095238095238098</v>
      </c>
      <c r="Y116" s="28">
        <f>Alumn_Filtered!AA116</f>
        <v>5.5952380952380976E-2</v>
      </c>
      <c r="Z116">
        <f ca="1">Alumn_Filtered!AB116</f>
        <v>22</v>
      </c>
      <c r="AA116">
        <f>Alumn_Filtered!AD116</f>
        <v>1</v>
      </c>
      <c r="AB116">
        <f>Alumn_Filtered!AF116</f>
        <v>1</v>
      </c>
      <c r="AC116">
        <f>IF(Alumn_Filtered!AG116=0,Metrics!$AG$14,Alumn_Filtered!AG116)</f>
        <v>629</v>
      </c>
      <c r="AD116" s="28">
        <f>Alumn_Filtered!AH116</f>
        <v>0.68233387358184761</v>
      </c>
      <c r="AE116">
        <f>IF(Alumn_Filtered!AI116=0,Metrics!AI$14,Alumn_Filtered!AI116)</f>
        <v>630</v>
      </c>
      <c r="AF116" s="28">
        <f>Alumn_Filtered!AJ116</f>
        <v>0.68395461912479738</v>
      </c>
      <c r="AG116">
        <f>IF(Alumn_Filtered!AK116=0,Metrics!AK$14,Alumn_Filtered!AK116)</f>
        <v>457</v>
      </c>
      <c r="AH116" s="28">
        <f>Alumn_Filtered!AL116</f>
        <v>0.40356564019448948</v>
      </c>
      <c r="AI116">
        <f>IF(Alumn_Filtered!AM116=0,Metrics!AM$14,Alumn_Filtered!AM116)</f>
        <v>605</v>
      </c>
      <c r="AJ116" s="28">
        <f>Alumn_Filtered!AN116</f>
        <v>0.64343598055105344</v>
      </c>
      <c r="AK116">
        <f>IF(Alumn_Filtered!AP116=0,Metrics!AP$14,Alumn_Filtered!AP116)</f>
        <v>13</v>
      </c>
      <c r="AL116">
        <f>IF(Alumn_Filtered!AR116=0,Metrics!AR$14,Alumn_Filtered!AR116)</f>
        <v>1</v>
      </c>
      <c r="AM116">
        <f>IF(Alumn_Filtered!AS116=0,Metrics!AS$14,Alumn_Filtered!AS116)</f>
        <v>3</v>
      </c>
      <c r="AN116">
        <f>Alumn_Filtered!B116</f>
        <v>1</v>
      </c>
    </row>
    <row r="117" spans="1:40" x14ac:dyDescent="0.25">
      <c r="A117" t="str">
        <f>LEFT(Alumn_Filtered!A117,LEN(Alumn_Filtered!A117)-1)</f>
        <v>19133306</v>
      </c>
      <c r="B117">
        <f>Alumn_Filtered!D117</f>
        <v>0</v>
      </c>
      <c r="C117">
        <f>Alumn_Filtered!E117</f>
        <v>0</v>
      </c>
      <c r="D117">
        <f>Alumn_Filtered!F117</f>
        <v>0</v>
      </c>
      <c r="E117" s="30">
        <f>Alumn_Filtered!G117</f>
        <v>6</v>
      </c>
      <c r="F117">
        <f>Alumn_Filtered!H117</f>
        <v>1</v>
      </c>
      <c r="G117" s="28">
        <f>Alumn_Filtered!I117</f>
        <v>0.16666666666666666</v>
      </c>
      <c r="H117">
        <f>Alumn_Filtered!J117</f>
        <v>5</v>
      </c>
      <c r="I117" s="28">
        <f>Alumn_Filtered!K117</f>
        <v>0.83333333333333337</v>
      </c>
      <c r="J117" s="28">
        <f>Alumn_Filtered!L117</f>
        <v>0.73333333333333339</v>
      </c>
      <c r="K117" s="28">
        <f>Alumn_Filtered!M117</f>
        <v>8.3333333333333329E-2</v>
      </c>
      <c r="L117" s="28">
        <f>Alumn_Filtered!N117</f>
        <v>0.2805555555555555</v>
      </c>
      <c r="M117">
        <f>Alumn_Filtered!O117</f>
        <v>8</v>
      </c>
      <c r="N117">
        <f>Alumn_Filtered!P117</f>
        <v>3</v>
      </c>
      <c r="O117">
        <f>Alumn_Filtered!Q117</f>
        <v>2</v>
      </c>
      <c r="P117">
        <f>Alumn_Filtered!R117</f>
        <v>0</v>
      </c>
      <c r="Q117">
        <f>Alumn_Filtered!S117</f>
        <v>3</v>
      </c>
      <c r="R117">
        <f>Alumn_Filtered!T117</f>
        <v>0</v>
      </c>
      <c r="S117" s="28">
        <f>Alumn_Filtered!U117</f>
        <v>0</v>
      </c>
      <c r="T117">
        <f>Alumn_Filtered!V117</f>
        <v>3</v>
      </c>
      <c r="U117" s="28">
        <f>Alumn_Filtered!W117</f>
        <v>1</v>
      </c>
      <c r="V117" s="28">
        <f>Alumn_Filtered!X117</f>
        <v>0.15</v>
      </c>
      <c r="W117" s="28">
        <f>Alumn_Filtered!Y117</f>
        <v>0.10000000000000002</v>
      </c>
      <c r="X117" s="28">
        <f>Alumn_Filtered!Z117</f>
        <v>0.12222222222222223</v>
      </c>
      <c r="Y117" s="28">
        <f>Alumn_Filtered!AA117</f>
        <v>-0.15833333333333327</v>
      </c>
      <c r="Z117">
        <f ca="1">Alumn_Filtered!AB117</f>
        <v>22</v>
      </c>
      <c r="AA117">
        <f>Alumn_Filtered!AD117</f>
        <v>1</v>
      </c>
      <c r="AB117">
        <f>Alumn_Filtered!AF117</f>
        <v>1</v>
      </c>
      <c r="AC117">
        <f>IF(Alumn_Filtered!AG117=0,Metrics!$AG$14,Alumn_Filtered!AG117)</f>
        <v>468</v>
      </c>
      <c r="AD117" s="28">
        <f>Alumn_Filtered!AH117</f>
        <v>0.42139384116693679</v>
      </c>
      <c r="AE117">
        <f>IF(Alumn_Filtered!AI117=0,Metrics!AI$14,Alumn_Filtered!AI117)</f>
        <v>468</v>
      </c>
      <c r="AF117" s="28">
        <f>Alumn_Filtered!AJ117</f>
        <v>0.42139384116693679</v>
      </c>
      <c r="AG117">
        <f>IF(Alumn_Filtered!AK117=0,Metrics!AK$14,Alumn_Filtered!AK117)</f>
        <v>498</v>
      </c>
      <c r="AH117" s="28">
        <f>Alumn_Filtered!AL117</f>
        <v>0.47001620745542949</v>
      </c>
      <c r="AI117">
        <f>IF(Alumn_Filtered!AM117=0,Metrics!AM$14,Alumn_Filtered!AM117)</f>
        <v>527</v>
      </c>
      <c r="AJ117" s="28">
        <f>Alumn_Filtered!AN117</f>
        <v>0.51701782820097242</v>
      </c>
      <c r="AK117">
        <f>IF(Alumn_Filtered!AP117=0,Metrics!AP$14,Alumn_Filtered!AP117)</f>
        <v>13</v>
      </c>
      <c r="AL117">
        <f>IF(Alumn_Filtered!AR117=0,Metrics!AR$14,Alumn_Filtered!AR117)</f>
        <v>1</v>
      </c>
      <c r="AM117">
        <f>IF(Alumn_Filtered!AS117=0,Metrics!AS$14,Alumn_Filtered!AS117)</f>
        <v>11</v>
      </c>
      <c r="AN117">
        <f>Alumn_Filtered!B117</f>
        <v>1</v>
      </c>
    </row>
    <row r="118" spans="1:40" x14ac:dyDescent="0.25">
      <c r="A118" t="str">
        <f>LEFT(Alumn_Filtered!A118,LEN(Alumn_Filtered!A118)-1)</f>
        <v>19134164</v>
      </c>
      <c r="B118">
        <f>Alumn_Filtered!D118</f>
        <v>0</v>
      </c>
      <c r="C118">
        <f>Alumn_Filtered!E118</f>
        <v>3</v>
      </c>
      <c r="D118">
        <f>Alumn_Filtered!F118</f>
        <v>0</v>
      </c>
      <c r="E118" s="30">
        <f>Alumn_Filtered!G118</f>
        <v>3</v>
      </c>
      <c r="F118">
        <f>Alumn_Filtered!H118</f>
        <v>1</v>
      </c>
      <c r="G118" s="28">
        <f>Alumn_Filtered!I118</f>
        <v>0.33333333333333331</v>
      </c>
      <c r="H118">
        <f>Alumn_Filtered!J118</f>
        <v>2</v>
      </c>
      <c r="I118" s="28">
        <f>Alumn_Filtered!K118</f>
        <v>0.66666666666666663</v>
      </c>
      <c r="J118" s="28">
        <f>Alumn_Filtered!L118</f>
        <v>0.9</v>
      </c>
      <c r="K118" s="28">
        <f>Alumn_Filtered!M118</f>
        <v>0.13333333333333333</v>
      </c>
      <c r="L118" s="28">
        <f>Alumn_Filtered!N118</f>
        <v>0.43333333333333335</v>
      </c>
      <c r="M118">
        <f>Alumn_Filtered!O118</f>
        <v>0</v>
      </c>
      <c r="N118">
        <f>Alumn_Filtered!P118</f>
        <v>0</v>
      </c>
      <c r="O118">
        <f>Alumn_Filtered!Q118</f>
        <v>0</v>
      </c>
      <c r="P118">
        <f>Alumn_Filtered!R118</f>
        <v>0</v>
      </c>
      <c r="Q118">
        <f>Alumn_Filtered!S118</f>
        <v>0</v>
      </c>
      <c r="R118">
        <f>Alumn_Filtered!T118</f>
        <v>0</v>
      </c>
      <c r="S118" s="28">
        <f>Alumn_Filtered!U118</f>
        <v>0</v>
      </c>
      <c r="T118">
        <f>Alumn_Filtered!V118</f>
        <v>0</v>
      </c>
      <c r="U118" s="28">
        <f>Alumn_Filtered!W118</f>
        <v>0</v>
      </c>
      <c r="V118" s="28">
        <f>Alumn_Filtered!X118</f>
        <v>0</v>
      </c>
      <c r="W118" s="28">
        <f>Alumn_Filtered!Y118</f>
        <v>0</v>
      </c>
      <c r="X118" s="28">
        <f>Alumn_Filtered!Z118</f>
        <v>0</v>
      </c>
      <c r="Y118" s="28">
        <f>Alumn_Filtered!AA118</f>
        <v>-0.43333333333333335</v>
      </c>
      <c r="Z118">
        <f ca="1">Alumn_Filtered!AB118</f>
        <v>22</v>
      </c>
      <c r="AA118">
        <f>Alumn_Filtered!AD118</f>
        <v>1</v>
      </c>
      <c r="AB118">
        <f>Alumn_Filtered!AF118</f>
        <v>1</v>
      </c>
      <c r="AC118">
        <f>IF(Alumn_Filtered!AG118=0,Metrics!$AG$14,Alumn_Filtered!AG118)</f>
        <v>569</v>
      </c>
      <c r="AD118" s="28">
        <f>Alumn_Filtered!AH118</f>
        <v>0.5850891410048622</v>
      </c>
      <c r="AE118">
        <f>IF(Alumn_Filtered!AI118=0,Metrics!AI$14,Alumn_Filtered!AI118)</f>
        <v>607</v>
      </c>
      <c r="AF118" s="28">
        <f>Alumn_Filtered!AJ118</f>
        <v>0.64667747163695299</v>
      </c>
      <c r="AG118">
        <f>IF(Alumn_Filtered!AK118=0,Metrics!AK$14,Alumn_Filtered!AK118)</f>
        <v>574</v>
      </c>
      <c r="AH118" s="28">
        <f>Alumn_Filtered!AL118</f>
        <v>0.59319286871961097</v>
      </c>
      <c r="AI118">
        <f>IF(Alumn_Filtered!AM118=0,Metrics!AM$14,Alumn_Filtered!AM118)</f>
        <v>565</v>
      </c>
      <c r="AJ118" s="28">
        <f>Alumn_Filtered!AN118</f>
        <v>0.57860615883306321</v>
      </c>
      <c r="AK118">
        <f>IF(Alumn_Filtered!AP118=0,Metrics!AP$14,Alumn_Filtered!AP118)</f>
        <v>13</v>
      </c>
      <c r="AL118">
        <f>IF(Alumn_Filtered!AR118=0,Metrics!AR$14,Alumn_Filtered!AR118)</f>
        <v>1</v>
      </c>
      <c r="AM118">
        <f>IF(Alumn_Filtered!AS118=0,Metrics!AS$14,Alumn_Filtered!AS118)</f>
        <v>0</v>
      </c>
      <c r="AN118">
        <f>Alumn_Filtered!B118</f>
        <v>0</v>
      </c>
    </row>
    <row r="119" spans="1:40" x14ac:dyDescent="0.25">
      <c r="A119" t="str">
        <f>LEFT(Alumn_Filtered!A119,LEN(Alumn_Filtered!A119)-1)</f>
        <v>19134748</v>
      </c>
      <c r="B119">
        <f>Alumn_Filtered!D119</f>
        <v>0</v>
      </c>
      <c r="C119">
        <f>Alumn_Filtered!E119</f>
        <v>0</v>
      </c>
      <c r="D119">
        <f>Alumn_Filtered!F119</f>
        <v>0</v>
      </c>
      <c r="E119" s="30">
        <f>Alumn_Filtered!G119</f>
        <v>6</v>
      </c>
      <c r="F119">
        <f>Alumn_Filtered!H119</f>
        <v>2</v>
      </c>
      <c r="G119" s="28">
        <f>Alumn_Filtered!I119</f>
        <v>0.33333333333333331</v>
      </c>
      <c r="H119">
        <f>Alumn_Filtered!J119</f>
        <v>4</v>
      </c>
      <c r="I119" s="28">
        <f>Alumn_Filtered!K119</f>
        <v>0.66666666666666663</v>
      </c>
      <c r="J119" s="28">
        <f>Alumn_Filtered!L119</f>
        <v>0.83333333333333337</v>
      </c>
      <c r="K119" s="28">
        <f>Alumn_Filtered!M119</f>
        <v>0.15</v>
      </c>
      <c r="L119" s="28">
        <f>Alumn_Filtered!N119</f>
        <v>0.41388888888888892</v>
      </c>
      <c r="M119">
        <f>Alumn_Filtered!O119</f>
        <v>5</v>
      </c>
      <c r="N119">
        <f>Alumn_Filtered!P119</f>
        <v>0</v>
      </c>
      <c r="O119">
        <f>Alumn_Filtered!Q119</f>
        <v>0</v>
      </c>
      <c r="P119">
        <f>Alumn_Filtered!R119</f>
        <v>0</v>
      </c>
      <c r="Q119">
        <f>Alumn_Filtered!S119</f>
        <v>5</v>
      </c>
      <c r="R119">
        <f>Alumn_Filtered!T119</f>
        <v>3</v>
      </c>
      <c r="S119" s="28">
        <f>Alumn_Filtered!U119</f>
        <v>0.6</v>
      </c>
      <c r="T119">
        <f>Alumn_Filtered!V119</f>
        <v>2</v>
      </c>
      <c r="U119" s="28">
        <f>Alumn_Filtered!W119</f>
        <v>0.4</v>
      </c>
      <c r="V119" s="28">
        <f>Alumn_Filtered!X119</f>
        <v>0.54999999999999993</v>
      </c>
      <c r="W119" s="28">
        <f>Alumn_Filtered!Y119</f>
        <v>0.39999999999999997</v>
      </c>
      <c r="X119" s="28">
        <f>Alumn_Filtered!Z119</f>
        <v>0.48</v>
      </c>
      <c r="Y119" s="28">
        <f>Alumn_Filtered!AA119</f>
        <v>6.6111111111111065E-2</v>
      </c>
      <c r="Z119">
        <f ca="1">Alumn_Filtered!AB119</f>
        <v>22</v>
      </c>
      <c r="AA119">
        <f>Alumn_Filtered!AD119</f>
        <v>1</v>
      </c>
      <c r="AB119">
        <f>Alumn_Filtered!AF119</f>
        <v>1</v>
      </c>
      <c r="AC119">
        <f>IF(Alumn_Filtered!AG119=0,Metrics!$AG$14,Alumn_Filtered!AG119)</f>
        <v>490</v>
      </c>
      <c r="AD119" s="28">
        <f>Alumn_Filtered!AH119</f>
        <v>0.45705024311183146</v>
      </c>
      <c r="AE119">
        <f>IF(Alumn_Filtered!AI119=0,Metrics!AI$14,Alumn_Filtered!AI119)</f>
        <v>490</v>
      </c>
      <c r="AF119" s="28">
        <f>Alumn_Filtered!AJ119</f>
        <v>0.45705024311183146</v>
      </c>
      <c r="AG119">
        <f>IF(Alumn_Filtered!AK119=0,Metrics!AK$14,Alumn_Filtered!AK119)</f>
        <v>457</v>
      </c>
      <c r="AH119" s="28">
        <f>Alumn_Filtered!AL119</f>
        <v>0.40356564019448948</v>
      </c>
      <c r="AI119">
        <f>IF(Alumn_Filtered!AM119=0,Metrics!AM$14,Alumn_Filtered!AM119)</f>
        <v>570</v>
      </c>
      <c r="AJ119" s="28">
        <f>Alumn_Filtered!AN119</f>
        <v>0.58670988654781198</v>
      </c>
      <c r="AK119">
        <f>IF(Alumn_Filtered!AP119=0,Metrics!AP$14,Alumn_Filtered!AP119)</f>
        <v>13</v>
      </c>
      <c r="AL119">
        <f>IF(Alumn_Filtered!AR119=0,Metrics!AR$14,Alumn_Filtered!AR119)</f>
        <v>1</v>
      </c>
      <c r="AM119">
        <f>IF(Alumn_Filtered!AS119=0,Metrics!AS$14,Alumn_Filtered!AS119)</f>
        <v>0</v>
      </c>
      <c r="AN119">
        <f>Alumn_Filtered!B119</f>
        <v>1</v>
      </c>
    </row>
    <row r="120" spans="1:40" x14ac:dyDescent="0.25">
      <c r="A120" t="str">
        <f>LEFT(Alumn_Filtered!A120,LEN(Alumn_Filtered!A120)-1)</f>
        <v>19136862</v>
      </c>
      <c r="B120">
        <f>Alumn_Filtered!D120</f>
        <v>0</v>
      </c>
      <c r="C120">
        <f>Alumn_Filtered!E120</f>
        <v>0</v>
      </c>
      <c r="D120">
        <f>Alumn_Filtered!F120</f>
        <v>0</v>
      </c>
      <c r="E120" s="30">
        <f>Alumn_Filtered!G120</f>
        <v>6</v>
      </c>
      <c r="F120">
        <f>Alumn_Filtered!H120</f>
        <v>4</v>
      </c>
      <c r="G120" s="28">
        <f>Alumn_Filtered!I120</f>
        <v>0.66666666666666663</v>
      </c>
      <c r="H120">
        <f>Alumn_Filtered!J120</f>
        <v>2</v>
      </c>
      <c r="I120" s="28">
        <f>Alumn_Filtered!K120</f>
        <v>0.33333333333333331</v>
      </c>
      <c r="J120" s="28">
        <f>Alumn_Filtered!L120</f>
        <v>0.91666666666666663</v>
      </c>
      <c r="K120" s="28">
        <f>Alumn_Filtered!M120</f>
        <v>0.26666666666666666</v>
      </c>
      <c r="L120" s="28">
        <f>Alumn_Filtered!N120</f>
        <v>0.51388888888888884</v>
      </c>
      <c r="M120">
        <f>Alumn_Filtered!O120</f>
        <v>11</v>
      </c>
      <c r="N120">
        <f>Alumn_Filtered!P120</f>
        <v>3</v>
      </c>
      <c r="O120">
        <f>Alumn_Filtered!Q120</f>
        <v>0</v>
      </c>
      <c r="P120">
        <f>Alumn_Filtered!R120</f>
        <v>1</v>
      </c>
      <c r="Q120">
        <f>Alumn_Filtered!S120</f>
        <v>7</v>
      </c>
      <c r="R120">
        <f>Alumn_Filtered!T120</f>
        <v>5</v>
      </c>
      <c r="S120" s="28">
        <f>Alumn_Filtered!U120</f>
        <v>0.7142857142857143</v>
      </c>
      <c r="T120">
        <f>Alumn_Filtered!V120</f>
        <v>2</v>
      </c>
      <c r="U120" s="28">
        <f>Alumn_Filtered!W120</f>
        <v>0.2857142857142857</v>
      </c>
      <c r="V120" s="28">
        <f>Alumn_Filtered!X120</f>
        <v>0.81666666666666676</v>
      </c>
      <c r="W120" s="28">
        <f>Alumn_Filtered!Y120</f>
        <v>0.3833333333333333</v>
      </c>
      <c r="X120" s="28">
        <f>Alumn_Filtered!Z120</f>
        <v>0.59761904761904761</v>
      </c>
      <c r="Y120" s="28">
        <f>Alumn_Filtered!AA120</f>
        <v>8.3730158730158766E-2</v>
      </c>
      <c r="Z120">
        <f ca="1">Alumn_Filtered!AB120</f>
        <v>22</v>
      </c>
      <c r="AA120">
        <f>Alumn_Filtered!AD120</f>
        <v>1</v>
      </c>
      <c r="AB120">
        <f>Alumn_Filtered!AF120</f>
        <v>1</v>
      </c>
      <c r="AC120">
        <f>IF(Alumn_Filtered!AG120=0,Metrics!$AG$14,Alumn_Filtered!AG120)</f>
        <v>583</v>
      </c>
      <c r="AD120" s="28">
        <f>Alumn_Filtered!AH120</f>
        <v>0.60777957860615883</v>
      </c>
      <c r="AE120">
        <f>IF(Alumn_Filtered!AI120=0,Metrics!AI$14,Alumn_Filtered!AI120)</f>
        <v>642</v>
      </c>
      <c r="AF120" s="28">
        <f>Alumn_Filtered!AJ120</f>
        <v>0.70340356564019446</v>
      </c>
      <c r="AG120">
        <f>IF(Alumn_Filtered!AK120=0,Metrics!AK$14,Alumn_Filtered!AK120)</f>
        <v>560</v>
      </c>
      <c r="AH120" s="28">
        <f>Alumn_Filtered!AL120</f>
        <v>0.57050243111831445</v>
      </c>
      <c r="AI120">
        <f>IF(Alumn_Filtered!AM120=0,Metrics!AM$14,Alumn_Filtered!AM120)</f>
        <v>594</v>
      </c>
      <c r="AJ120" s="28">
        <f>Alumn_Filtered!AN120</f>
        <v>0.62560777957860614</v>
      </c>
      <c r="AK120">
        <f>IF(Alumn_Filtered!AP120=0,Metrics!AP$14,Alumn_Filtered!AP120)</f>
        <v>13</v>
      </c>
      <c r="AL120">
        <f>IF(Alumn_Filtered!AR120=0,Metrics!AR$14,Alumn_Filtered!AR120)</f>
        <v>1</v>
      </c>
      <c r="AM120">
        <f>IF(Alumn_Filtered!AS120=0,Metrics!AS$14,Alumn_Filtered!AS120)</f>
        <v>0</v>
      </c>
      <c r="AN120">
        <f>Alumn_Filtered!B120</f>
        <v>1</v>
      </c>
    </row>
    <row r="121" spans="1:40" x14ac:dyDescent="0.25">
      <c r="A121" t="str">
        <f>LEFT(Alumn_Filtered!A121,LEN(Alumn_Filtered!A121)-1)</f>
        <v>19137239</v>
      </c>
      <c r="B121">
        <f>Alumn_Filtered!D121</f>
        <v>0</v>
      </c>
      <c r="C121">
        <f>Alumn_Filtered!E121</f>
        <v>0</v>
      </c>
      <c r="D121">
        <f>Alumn_Filtered!F121</f>
        <v>0</v>
      </c>
      <c r="E121" s="30">
        <f>Alumn_Filtered!G121</f>
        <v>6</v>
      </c>
      <c r="F121">
        <f>Alumn_Filtered!H121</f>
        <v>5</v>
      </c>
      <c r="G121" s="28">
        <f>Alumn_Filtered!I121</f>
        <v>0.83333333333333337</v>
      </c>
      <c r="H121">
        <f>Alumn_Filtered!J121</f>
        <v>1</v>
      </c>
      <c r="I121" s="28">
        <f>Alumn_Filtered!K121</f>
        <v>0.16666666666666666</v>
      </c>
      <c r="J121" s="28">
        <f>Alumn_Filtered!L121</f>
        <v>0.83333333333333337</v>
      </c>
      <c r="K121" s="28">
        <f>Alumn_Filtered!M121</f>
        <v>0.41666666666666669</v>
      </c>
      <c r="L121" s="28">
        <f>Alumn_Filtered!N121</f>
        <v>0.66111111111111109</v>
      </c>
      <c r="M121">
        <f>Alumn_Filtered!O121</f>
        <v>7</v>
      </c>
      <c r="N121">
        <f>Alumn_Filtered!P121</f>
        <v>0</v>
      </c>
      <c r="O121">
        <f>Alumn_Filtered!Q121</f>
        <v>0</v>
      </c>
      <c r="P121">
        <f>Alumn_Filtered!R121</f>
        <v>0</v>
      </c>
      <c r="Q121">
        <f>Alumn_Filtered!S121</f>
        <v>7</v>
      </c>
      <c r="R121">
        <f>Alumn_Filtered!T121</f>
        <v>7</v>
      </c>
      <c r="S121" s="28">
        <f>Alumn_Filtered!U121</f>
        <v>1</v>
      </c>
      <c r="T121">
        <f>Alumn_Filtered!V121</f>
        <v>0</v>
      </c>
      <c r="U121" s="28">
        <f>Alumn_Filtered!W121</f>
        <v>0</v>
      </c>
      <c r="V121" s="28">
        <f>Alumn_Filtered!X121</f>
        <v>0.96666666666666667</v>
      </c>
      <c r="W121" s="28">
        <f>Alumn_Filtered!Y121</f>
        <v>0.53333333333333333</v>
      </c>
      <c r="X121" s="28">
        <f>Alumn_Filtered!Z121</f>
        <v>0.69285714285714284</v>
      </c>
      <c r="Y121" s="28">
        <f>Alumn_Filtered!AA121</f>
        <v>3.1746031746031744E-2</v>
      </c>
      <c r="Z121">
        <f ca="1">Alumn_Filtered!AB121</f>
        <v>22</v>
      </c>
      <c r="AA121">
        <f>Alumn_Filtered!AD121</f>
        <v>1</v>
      </c>
      <c r="AB121">
        <f>Alumn_Filtered!AF121</f>
        <v>1</v>
      </c>
      <c r="AC121">
        <f>IF(Alumn_Filtered!AG121=0,Metrics!$AG$14,Alumn_Filtered!AG121)</f>
        <v>577</v>
      </c>
      <c r="AD121" s="28">
        <f>Alumn_Filtered!AH121</f>
        <v>0.59805510534846029</v>
      </c>
      <c r="AE121">
        <f>IF(Alumn_Filtered!AI121=0,Metrics!AI$14,Alumn_Filtered!AI121)</f>
        <v>605</v>
      </c>
      <c r="AF121" s="28">
        <f>Alumn_Filtered!AJ121</f>
        <v>0.64343598055105344</v>
      </c>
      <c r="AG121">
        <f>IF(Alumn_Filtered!AK121=0,Metrics!AK$14,Alumn_Filtered!AK121)</f>
        <v>464</v>
      </c>
      <c r="AH121" s="28">
        <f>Alumn_Filtered!AL121</f>
        <v>0.41491085899513774</v>
      </c>
      <c r="AI121">
        <f>IF(Alumn_Filtered!AM121=0,Metrics!AM$14,Alumn_Filtered!AM121)</f>
        <v>590</v>
      </c>
      <c r="AJ121" s="28">
        <f>Alumn_Filtered!AN121</f>
        <v>0.61912479740680715</v>
      </c>
      <c r="AK121">
        <f>IF(Alumn_Filtered!AP121=0,Metrics!AP$14,Alumn_Filtered!AP121)</f>
        <v>13</v>
      </c>
      <c r="AL121">
        <f>IF(Alumn_Filtered!AR121=0,Metrics!AR$14,Alumn_Filtered!AR121)</f>
        <v>1</v>
      </c>
      <c r="AM121">
        <f>IF(Alumn_Filtered!AS121=0,Metrics!AS$14,Alumn_Filtered!AS121)</f>
        <v>0</v>
      </c>
      <c r="AN121">
        <f>Alumn_Filtered!B121</f>
        <v>1</v>
      </c>
    </row>
    <row r="122" spans="1:40" x14ac:dyDescent="0.25">
      <c r="A122" t="str">
        <f>LEFT(Alumn_Filtered!A122,LEN(Alumn_Filtered!A122)-1)</f>
        <v>19141126</v>
      </c>
      <c r="B122">
        <f>Alumn_Filtered!D122</f>
        <v>0</v>
      </c>
      <c r="C122">
        <f>Alumn_Filtered!E122</f>
        <v>0</v>
      </c>
      <c r="D122">
        <f>Alumn_Filtered!F122</f>
        <v>0</v>
      </c>
      <c r="E122" s="30">
        <f>Alumn_Filtered!G122</f>
        <v>6</v>
      </c>
      <c r="F122">
        <f>Alumn_Filtered!H122</f>
        <v>2</v>
      </c>
      <c r="G122" s="28">
        <f>Alumn_Filtered!I122</f>
        <v>0.33333333333333331</v>
      </c>
      <c r="H122">
        <f>Alumn_Filtered!J122</f>
        <v>4</v>
      </c>
      <c r="I122" s="28">
        <f>Alumn_Filtered!K122</f>
        <v>0.66666666666666663</v>
      </c>
      <c r="J122" s="28">
        <f>Alumn_Filtered!L122</f>
        <v>0.8833333333333333</v>
      </c>
      <c r="K122" s="28">
        <f>Alumn_Filtered!M122</f>
        <v>0.20000000000000004</v>
      </c>
      <c r="L122" s="28">
        <f>Alumn_Filtered!N122</f>
        <v>0.47222222222222227</v>
      </c>
      <c r="M122">
        <f>Alumn_Filtered!O122</f>
        <v>8</v>
      </c>
      <c r="N122">
        <f>Alumn_Filtered!P122</f>
        <v>1</v>
      </c>
      <c r="O122">
        <f>Alumn_Filtered!Q122</f>
        <v>1</v>
      </c>
      <c r="P122">
        <f>Alumn_Filtered!R122</f>
        <v>0</v>
      </c>
      <c r="Q122">
        <f>Alumn_Filtered!S122</f>
        <v>6</v>
      </c>
      <c r="R122">
        <f>Alumn_Filtered!T122</f>
        <v>4</v>
      </c>
      <c r="S122" s="28">
        <f>Alumn_Filtered!U122</f>
        <v>0.66666666666666663</v>
      </c>
      <c r="T122">
        <f>Alumn_Filtered!V122</f>
        <v>2</v>
      </c>
      <c r="U122" s="28">
        <f>Alumn_Filtered!W122</f>
        <v>0.33333333333333331</v>
      </c>
      <c r="V122" s="28">
        <f>Alumn_Filtered!X122</f>
        <v>0.83333333333333337</v>
      </c>
      <c r="W122" s="28">
        <f>Alumn_Filtered!Y122</f>
        <v>0.3833333333333333</v>
      </c>
      <c r="X122" s="28">
        <f>Alumn_Filtered!Z122</f>
        <v>0.59722222222222221</v>
      </c>
      <c r="Y122" s="28">
        <f>Alumn_Filtered!AA122</f>
        <v>0.12499999999999994</v>
      </c>
      <c r="Z122">
        <f ca="1">Alumn_Filtered!AB122</f>
        <v>22</v>
      </c>
      <c r="AA122">
        <f>Alumn_Filtered!AD122</f>
        <v>1</v>
      </c>
      <c r="AB122">
        <f>Alumn_Filtered!AF122</f>
        <v>1</v>
      </c>
      <c r="AC122">
        <f>IF(Alumn_Filtered!AG122=0,Metrics!$AG$14,Alumn_Filtered!AG122)</f>
        <v>595</v>
      </c>
      <c r="AD122" s="28">
        <f>Alumn_Filtered!AH122</f>
        <v>0.62722852512155591</v>
      </c>
      <c r="AE122">
        <f>IF(Alumn_Filtered!AI122=0,Metrics!AI$14,Alumn_Filtered!AI122)</f>
        <v>595</v>
      </c>
      <c r="AF122" s="28">
        <f>Alumn_Filtered!AJ122</f>
        <v>0.62722852512155591</v>
      </c>
      <c r="AG122">
        <f>IF(Alumn_Filtered!AK122=0,Metrics!AK$14,Alumn_Filtered!AK122)</f>
        <v>520</v>
      </c>
      <c r="AH122" s="28">
        <f>Alumn_Filtered!AL122</f>
        <v>0.5056726094003241</v>
      </c>
      <c r="AI122">
        <f>IF(Alumn_Filtered!AM122=0,Metrics!AM$14,Alumn_Filtered!AM122)</f>
        <v>607</v>
      </c>
      <c r="AJ122" s="28">
        <f>Alumn_Filtered!AN122</f>
        <v>0.64667747163695299</v>
      </c>
      <c r="AK122">
        <f>IF(Alumn_Filtered!AP122=0,Metrics!AP$14,Alumn_Filtered!AP122)</f>
        <v>12</v>
      </c>
      <c r="AL122">
        <f>IF(Alumn_Filtered!AR122=0,Metrics!AR$14,Alumn_Filtered!AR122)</f>
        <v>1</v>
      </c>
      <c r="AM122">
        <f>IF(Alumn_Filtered!AS122=0,Metrics!AS$14,Alumn_Filtered!AS122)</f>
        <v>5</v>
      </c>
      <c r="AN122">
        <f>Alumn_Filtered!B122</f>
        <v>1</v>
      </c>
    </row>
    <row r="123" spans="1:40" x14ac:dyDescent="0.25">
      <c r="A123" t="str">
        <f>LEFT(Alumn_Filtered!A123,LEN(Alumn_Filtered!A123)-1)</f>
        <v>19141352</v>
      </c>
      <c r="B123">
        <f>Alumn_Filtered!D123</f>
        <v>0</v>
      </c>
      <c r="C123">
        <f>Alumn_Filtered!E123</f>
        <v>1</v>
      </c>
      <c r="D123">
        <f>Alumn_Filtered!F123</f>
        <v>0</v>
      </c>
      <c r="E123" s="30">
        <f>Alumn_Filtered!G123</f>
        <v>5</v>
      </c>
      <c r="F123">
        <f>Alumn_Filtered!H123</f>
        <v>1</v>
      </c>
      <c r="G123" s="28">
        <f>Alumn_Filtered!I123</f>
        <v>0.2</v>
      </c>
      <c r="H123">
        <f>Alumn_Filtered!J123</f>
        <v>4</v>
      </c>
      <c r="I123" s="28">
        <f>Alumn_Filtered!K123</f>
        <v>0.8</v>
      </c>
      <c r="J123" s="28">
        <f>Alumn_Filtered!L123</f>
        <v>0.83333333333333337</v>
      </c>
      <c r="K123" s="28">
        <f>Alumn_Filtered!M123</f>
        <v>0.23333333333333331</v>
      </c>
      <c r="L123" s="28">
        <f>Alumn_Filtered!N123</f>
        <v>0.39333333333333337</v>
      </c>
      <c r="M123">
        <f>Alumn_Filtered!O123</f>
        <v>5</v>
      </c>
      <c r="N123">
        <f>Alumn_Filtered!P123</f>
        <v>0</v>
      </c>
      <c r="O123">
        <f>Alumn_Filtered!Q123</f>
        <v>3</v>
      </c>
      <c r="P123">
        <f>Alumn_Filtered!R123</f>
        <v>0</v>
      </c>
      <c r="Q123">
        <f>Alumn_Filtered!S123</f>
        <v>2</v>
      </c>
      <c r="R123">
        <f>Alumn_Filtered!T123</f>
        <v>0</v>
      </c>
      <c r="S123" s="28">
        <f>Alumn_Filtered!U123</f>
        <v>0</v>
      </c>
      <c r="T123">
        <f>Alumn_Filtered!V123</f>
        <v>2</v>
      </c>
      <c r="U123" s="28">
        <f>Alumn_Filtered!W123</f>
        <v>1</v>
      </c>
      <c r="V123" s="28">
        <f>Alumn_Filtered!X123</f>
        <v>0.3</v>
      </c>
      <c r="W123" s="28">
        <f>Alumn_Filtered!Y123</f>
        <v>0.15</v>
      </c>
      <c r="X123" s="28">
        <f>Alumn_Filtered!Z123</f>
        <v>0.22499999999999998</v>
      </c>
      <c r="Y123" s="28">
        <f>Alumn_Filtered!AA123</f>
        <v>-0.16833333333333339</v>
      </c>
      <c r="Z123">
        <f ca="1">Alumn_Filtered!AB123</f>
        <v>22</v>
      </c>
      <c r="AA123">
        <f>Alumn_Filtered!AD123</f>
        <v>1</v>
      </c>
      <c r="AB123">
        <f>Alumn_Filtered!AF123</f>
        <v>1</v>
      </c>
      <c r="AC123">
        <f>IF(Alumn_Filtered!AG123=0,Metrics!$AG$14,Alumn_Filtered!AG123)</f>
        <v>470</v>
      </c>
      <c r="AD123" s="28">
        <f>Alumn_Filtered!AH123</f>
        <v>0.42463533225283628</v>
      </c>
      <c r="AE123">
        <f>IF(Alumn_Filtered!AI123=0,Metrics!AI$14,Alumn_Filtered!AI123)</f>
        <v>470</v>
      </c>
      <c r="AF123" s="28">
        <f>Alumn_Filtered!AJ123</f>
        <v>0.42463533225283628</v>
      </c>
      <c r="AG123">
        <f>IF(Alumn_Filtered!AK123=0,Metrics!AK$14,Alumn_Filtered!AK123)</f>
        <v>598</v>
      </c>
      <c r="AH123" s="28">
        <f>Alumn_Filtered!AL123</f>
        <v>0.63209076175040524</v>
      </c>
      <c r="AI123">
        <f>IF(Alumn_Filtered!AM123=0,Metrics!AM$14,Alumn_Filtered!AM123)</f>
        <v>668</v>
      </c>
      <c r="AJ123" s="28">
        <f>Alumn_Filtered!AN123</f>
        <v>0.74554294975688817</v>
      </c>
      <c r="AK123">
        <f>IF(Alumn_Filtered!AP123=0,Metrics!AP$14,Alumn_Filtered!AP123)</f>
        <v>13</v>
      </c>
      <c r="AL123">
        <f>IF(Alumn_Filtered!AR123=0,Metrics!AR$14,Alumn_Filtered!AR123)</f>
        <v>1</v>
      </c>
      <c r="AM123">
        <f>IF(Alumn_Filtered!AS123=0,Metrics!AS$14,Alumn_Filtered!AS123)</f>
        <v>0</v>
      </c>
      <c r="AN123">
        <f>Alumn_Filtered!B123</f>
        <v>0</v>
      </c>
    </row>
    <row r="124" spans="1:40" x14ac:dyDescent="0.25">
      <c r="A124" t="str">
        <f>LEFT(Alumn_Filtered!A124,LEN(Alumn_Filtered!A124)-1)</f>
        <v>19152286</v>
      </c>
      <c r="B124">
        <f>Alumn_Filtered!D124</f>
        <v>0</v>
      </c>
      <c r="C124">
        <f>Alumn_Filtered!E124</f>
        <v>0</v>
      </c>
      <c r="D124">
        <f>Alumn_Filtered!F124</f>
        <v>0</v>
      </c>
      <c r="E124" s="30">
        <f>Alumn_Filtered!G124</f>
        <v>6</v>
      </c>
      <c r="F124">
        <f>Alumn_Filtered!H124</f>
        <v>4</v>
      </c>
      <c r="G124" s="28">
        <f>Alumn_Filtered!I124</f>
        <v>0.66666666666666663</v>
      </c>
      <c r="H124">
        <f>Alumn_Filtered!J124</f>
        <v>2</v>
      </c>
      <c r="I124" s="28">
        <f>Alumn_Filtered!K124</f>
        <v>0.33333333333333331</v>
      </c>
      <c r="J124" s="28">
        <f>Alumn_Filtered!L124</f>
        <v>0.68333333333333324</v>
      </c>
      <c r="K124" s="28">
        <f>Alumn_Filtered!M124</f>
        <v>0.18333333333333335</v>
      </c>
      <c r="L124" s="28">
        <f>Alumn_Filtered!N124</f>
        <v>0.50555555555555565</v>
      </c>
      <c r="M124">
        <f>Alumn_Filtered!O124</f>
        <v>7</v>
      </c>
      <c r="N124">
        <f>Alumn_Filtered!P124</f>
        <v>0</v>
      </c>
      <c r="O124">
        <f>Alumn_Filtered!Q124</f>
        <v>2</v>
      </c>
      <c r="P124">
        <f>Alumn_Filtered!R124</f>
        <v>0</v>
      </c>
      <c r="Q124">
        <f>Alumn_Filtered!S124</f>
        <v>5</v>
      </c>
      <c r="R124">
        <f>Alumn_Filtered!T124</f>
        <v>2</v>
      </c>
      <c r="S124" s="28">
        <f>Alumn_Filtered!U124</f>
        <v>0.4</v>
      </c>
      <c r="T124">
        <f>Alumn_Filtered!V124</f>
        <v>3</v>
      </c>
      <c r="U124" s="28">
        <f>Alumn_Filtered!W124</f>
        <v>0.6</v>
      </c>
      <c r="V124" s="28">
        <f>Alumn_Filtered!X124</f>
        <v>0.76666666666666661</v>
      </c>
      <c r="W124" s="28">
        <f>Alumn_Filtered!Y124</f>
        <v>0.35000000000000003</v>
      </c>
      <c r="X124" s="28">
        <f>Alumn_Filtered!Z124</f>
        <v>0.49333333333333335</v>
      </c>
      <c r="Y124" s="28">
        <f>Alumn_Filtered!AA124</f>
        <v>-1.2222222222222301E-2</v>
      </c>
      <c r="Z124">
        <f ca="1">Alumn_Filtered!AB124</f>
        <v>22</v>
      </c>
      <c r="AA124">
        <f>Alumn_Filtered!AD124</f>
        <v>1</v>
      </c>
      <c r="AB124">
        <f>Alumn_Filtered!AF124</f>
        <v>1</v>
      </c>
      <c r="AC124">
        <f>IF(Alumn_Filtered!AG124=0,Metrics!$AG$14,Alumn_Filtered!AG124)</f>
        <v>591</v>
      </c>
      <c r="AD124" s="28">
        <f>Alumn_Filtered!AH124</f>
        <v>0.62074554294975692</v>
      </c>
      <c r="AE124">
        <f>IF(Alumn_Filtered!AI124=0,Metrics!AI$14,Alumn_Filtered!AI124)</f>
        <v>591</v>
      </c>
      <c r="AF124" s="28">
        <f>Alumn_Filtered!AJ124</f>
        <v>0.62074554294975692</v>
      </c>
      <c r="AG124">
        <f>IF(Alumn_Filtered!AK124=0,Metrics!AK$14,Alumn_Filtered!AK124)</f>
        <v>589</v>
      </c>
      <c r="AH124" s="28">
        <f>Alumn_Filtered!AL124</f>
        <v>0.61750405186385737</v>
      </c>
      <c r="AI124">
        <f>IF(Alumn_Filtered!AM124=0,Metrics!AM$14,Alumn_Filtered!AM124)</f>
        <v>601</v>
      </c>
      <c r="AJ124" s="28">
        <f>Alumn_Filtered!AN124</f>
        <v>0.63695299837925445</v>
      </c>
      <c r="AK124">
        <f>IF(Alumn_Filtered!AP124=0,Metrics!AP$14,Alumn_Filtered!AP124)</f>
        <v>13</v>
      </c>
      <c r="AL124">
        <f>IF(Alumn_Filtered!AR124=0,Metrics!AR$14,Alumn_Filtered!AR124)</f>
        <v>1</v>
      </c>
      <c r="AM124">
        <f>IF(Alumn_Filtered!AS124=0,Metrics!AS$14,Alumn_Filtered!AS124)</f>
        <v>5</v>
      </c>
      <c r="AN124">
        <f>Alumn_Filtered!B124</f>
        <v>1</v>
      </c>
    </row>
    <row r="125" spans="1:40" x14ac:dyDescent="0.25">
      <c r="A125" t="str">
        <f>LEFT(Alumn_Filtered!A125,LEN(Alumn_Filtered!A125)-1)</f>
        <v>19155237</v>
      </c>
      <c r="B125">
        <f>Alumn_Filtered!D125</f>
        <v>0</v>
      </c>
      <c r="C125">
        <f>Alumn_Filtered!E125</f>
        <v>2</v>
      </c>
      <c r="D125">
        <f>Alumn_Filtered!F125</f>
        <v>0</v>
      </c>
      <c r="E125" s="30">
        <f>Alumn_Filtered!G125</f>
        <v>4</v>
      </c>
      <c r="F125">
        <f>Alumn_Filtered!H125</f>
        <v>4</v>
      </c>
      <c r="G125" s="28">
        <f>Alumn_Filtered!I125</f>
        <v>1</v>
      </c>
      <c r="H125">
        <f>Alumn_Filtered!J125</f>
        <v>0</v>
      </c>
      <c r="I125" s="28">
        <f>Alumn_Filtered!K125</f>
        <v>0</v>
      </c>
      <c r="J125" s="28">
        <f>Alumn_Filtered!L125</f>
        <v>0.93333333333333324</v>
      </c>
      <c r="K125" s="28">
        <f>Alumn_Filtered!M125</f>
        <v>0.5</v>
      </c>
      <c r="L125" s="28">
        <f>Alumn_Filtered!N125</f>
        <v>0.67499999999999993</v>
      </c>
      <c r="M125">
        <f>Alumn_Filtered!O125</f>
        <v>9</v>
      </c>
      <c r="N125">
        <f>Alumn_Filtered!P125</f>
        <v>3</v>
      </c>
      <c r="O125">
        <f>Alumn_Filtered!Q125</f>
        <v>4</v>
      </c>
      <c r="P125">
        <f>Alumn_Filtered!R125</f>
        <v>0</v>
      </c>
      <c r="Q125">
        <f>Alumn_Filtered!S125</f>
        <v>2</v>
      </c>
      <c r="R125">
        <f>Alumn_Filtered!T125</f>
        <v>0</v>
      </c>
      <c r="S125" s="28">
        <f>Alumn_Filtered!U125</f>
        <v>0</v>
      </c>
      <c r="T125">
        <f>Alumn_Filtered!V125</f>
        <v>2</v>
      </c>
      <c r="U125" s="28">
        <f>Alumn_Filtered!W125</f>
        <v>1</v>
      </c>
      <c r="V125" s="28">
        <f>Alumn_Filtered!X125</f>
        <v>0.26666666666666666</v>
      </c>
      <c r="W125" s="28">
        <f>Alumn_Filtered!Y125</f>
        <v>0</v>
      </c>
      <c r="X125" s="28">
        <f>Alumn_Filtered!Z125</f>
        <v>0.13333333333333333</v>
      </c>
      <c r="Y125" s="28">
        <f>Alumn_Filtered!AA125</f>
        <v>-0.54166666666666663</v>
      </c>
      <c r="Z125">
        <f ca="1">Alumn_Filtered!AB125</f>
        <v>22</v>
      </c>
      <c r="AA125">
        <f>Alumn_Filtered!AD125</f>
        <v>1</v>
      </c>
      <c r="AB125">
        <f>Alumn_Filtered!AF125</f>
        <v>1</v>
      </c>
      <c r="AC125">
        <f>IF(Alumn_Filtered!AG125=0,Metrics!$AG$14,Alumn_Filtered!AG125)</f>
        <v>466</v>
      </c>
      <c r="AD125" s="28">
        <f>Alumn_Filtered!AH125</f>
        <v>0.41815235008103729</v>
      </c>
      <c r="AE125">
        <f>IF(Alumn_Filtered!AI125=0,Metrics!AI$14,Alumn_Filtered!AI125)</f>
        <v>466</v>
      </c>
      <c r="AF125" s="28">
        <f>Alumn_Filtered!AJ125</f>
        <v>0.41815235008103729</v>
      </c>
      <c r="AG125">
        <f>IF(Alumn_Filtered!AK125=0,Metrics!AK$14,Alumn_Filtered!AK125)</f>
        <v>464</v>
      </c>
      <c r="AH125" s="28">
        <f>Alumn_Filtered!AL125</f>
        <v>0.41491085899513774</v>
      </c>
      <c r="AI125">
        <f>IF(Alumn_Filtered!AM125=0,Metrics!AM$14,Alumn_Filtered!AM125)</f>
        <v>557</v>
      </c>
      <c r="AJ125" s="28">
        <f>Alumn_Filtered!AN125</f>
        <v>0.56564019448946512</v>
      </c>
      <c r="AK125">
        <f>IF(Alumn_Filtered!AP125=0,Metrics!AP$14,Alumn_Filtered!AP125)</f>
        <v>4</v>
      </c>
      <c r="AL125">
        <f>IF(Alumn_Filtered!AR125=0,Metrics!AR$14,Alumn_Filtered!AR125)</f>
        <v>1</v>
      </c>
      <c r="AM125">
        <f>IF(Alumn_Filtered!AS125=0,Metrics!AS$14,Alumn_Filtered!AS125)</f>
        <v>0</v>
      </c>
      <c r="AN125">
        <f>Alumn_Filtered!B125</f>
        <v>0</v>
      </c>
    </row>
    <row r="126" spans="1:40" x14ac:dyDescent="0.25">
      <c r="A126" t="str">
        <f>LEFT(Alumn_Filtered!A126,LEN(Alumn_Filtered!A126)-1)</f>
        <v>19163484</v>
      </c>
      <c r="B126">
        <f>Alumn_Filtered!D126</f>
        <v>0</v>
      </c>
      <c r="C126">
        <f>Alumn_Filtered!E126</f>
        <v>0</v>
      </c>
      <c r="D126">
        <f>Alumn_Filtered!F126</f>
        <v>0</v>
      </c>
      <c r="E126" s="30">
        <f>Alumn_Filtered!G126</f>
        <v>6</v>
      </c>
      <c r="F126">
        <f>Alumn_Filtered!H126</f>
        <v>6</v>
      </c>
      <c r="G126" s="28">
        <f>Alumn_Filtered!I126</f>
        <v>1</v>
      </c>
      <c r="H126">
        <f>Alumn_Filtered!J126</f>
        <v>0</v>
      </c>
      <c r="I126" s="28">
        <f>Alumn_Filtered!K126</f>
        <v>0</v>
      </c>
      <c r="J126" s="28">
        <f>Alumn_Filtered!L126</f>
        <v>0.85</v>
      </c>
      <c r="K126" s="28">
        <f>Alumn_Filtered!M126</f>
        <v>0.54999999999999993</v>
      </c>
      <c r="L126" s="28">
        <f>Alumn_Filtered!N126</f>
        <v>0.71666666666666667</v>
      </c>
      <c r="M126">
        <f>Alumn_Filtered!O126</f>
        <v>6</v>
      </c>
      <c r="N126">
        <f>Alumn_Filtered!P126</f>
        <v>0</v>
      </c>
      <c r="O126">
        <f>Alumn_Filtered!Q126</f>
        <v>0</v>
      </c>
      <c r="P126">
        <f>Alumn_Filtered!R126</f>
        <v>0</v>
      </c>
      <c r="Q126">
        <f>Alumn_Filtered!S126</f>
        <v>6</v>
      </c>
      <c r="R126">
        <f>Alumn_Filtered!T126</f>
        <v>6</v>
      </c>
      <c r="S126" s="28">
        <f>Alumn_Filtered!U126</f>
        <v>1</v>
      </c>
      <c r="T126">
        <f>Alumn_Filtered!V126</f>
        <v>0</v>
      </c>
      <c r="U126" s="28">
        <f>Alumn_Filtered!W126</f>
        <v>0</v>
      </c>
      <c r="V126" s="28">
        <f>Alumn_Filtered!X126</f>
        <v>0.98333333333333339</v>
      </c>
      <c r="W126" s="28">
        <f>Alumn_Filtered!Y126</f>
        <v>0.5</v>
      </c>
      <c r="X126" s="28">
        <f>Alumn_Filtered!Z126</f>
        <v>0.6694444444444444</v>
      </c>
      <c r="Y126" s="28">
        <f>Alumn_Filtered!AA126</f>
        <v>-4.7222222222222276E-2</v>
      </c>
      <c r="Z126">
        <f ca="1">Alumn_Filtered!AB126</f>
        <v>22</v>
      </c>
      <c r="AA126">
        <f>Alumn_Filtered!AD126</f>
        <v>1</v>
      </c>
      <c r="AB126">
        <f>Alumn_Filtered!AF126</f>
        <v>1</v>
      </c>
      <c r="AC126">
        <f>IF(Alumn_Filtered!AG126=0,Metrics!$AG$14,Alumn_Filtered!AG126)</f>
        <v>496</v>
      </c>
      <c r="AD126" s="28">
        <f>Alumn_Filtered!AH126</f>
        <v>0.46677471636953</v>
      </c>
      <c r="AE126">
        <f>IF(Alumn_Filtered!AI126=0,Metrics!AI$14,Alumn_Filtered!AI126)</f>
        <v>496</v>
      </c>
      <c r="AF126" s="28">
        <f>Alumn_Filtered!AJ126</f>
        <v>0.46677471636953</v>
      </c>
      <c r="AG126">
        <f>IF(Alumn_Filtered!AK126=0,Metrics!AK$14,Alumn_Filtered!AK126)</f>
        <v>598</v>
      </c>
      <c r="AH126" s="28">
        <f>Alumn_Filtered!AL126</f>
        <v>0.63209076175040524</v>
      </c>
      <c r="AI126">
        <f>IF(Alumn_Filtered!AM126=0,Metrics!AM$14,Alumn_Filtered!AM126)</f>
        <v>737</v>
      </c>
      <c r="AJ126" s="28">
        <f>Alumn_Filtered!AN126</f>
        <v>0.85737439222042144</v>
      </c>
      <c r="AK126">
        <f>IF(Alumn_Filtered!AP126=0,Metrics!AP$14,Alumn_Filtered!AP126)</f>
        <v>13</v>
      </c>
      <c r="AL126">
        <f>IF(Alumn_Filtered!AR126=0,Metrics!AR$14,Alumn_Filtered!AR126)</f>
        <v>1</v>
      </c>
      <c r="AM126">
        <f>IF(Alumn_Filtered!AS126=0,Metrics!AS$14,Alumn_Filtered!AS126)</f>
        <v>0</v>
      </c>
      <c r="AN126">
        <f>Alumn_Filtered!B126</f>
        <v>1</v>
      </c>
    </row>
    <row r="127" spans="1:40" x14ac:dyDescent="0.25">
      <c r="A127" t="str">
        <f>LEFT(Alumn_Filtered!A127,LEN(Alumn_Filtered!A127)-1)</f>
        <v>19163632</v>
      </c>
      <c r="B127">
        <f>Alumn_Filtered!D127</f>
        <v>0</v>
      </c>
      <c r="C127">
        <f>Alumn_Filtered!E127</f>
        <v>0</v>
      </c>
      <c r="D127">
        <f>Alumn_Filtered!F127</f>
        <v>0</v>
      </c>
      <c r="E127" s="30">
        <f>Alumn_Filtered!G127</f>
        <v>6</v>
      </c>
      <c r="F127">
        <f>Alumn_Filtered!H127</f>
        <v>6</v>
      </c>
      <c r="G127" s="28">
        <f>Alumn_Filtered!I127</f>
        <v>1</v>
      </c>
      <c r="H127">
        <f>Alumn_Filtered!J127</f>
        <v>0</v>
      </c>
      <c r="I127" s="28">
        <f>Alumn_Filtered!K127</f>
        <v>0</v>
      </c>
      <c r="J127" s="28">
        <f>Alumn_Filtered!L127</f>
        <v>0.93333333333333324</v>
      </c>
      <c r="K127" s="28">
        <f>Alumn_Filtered!M127</f>
        <v>0.73333333333333339</v>
      </c>
      <c r="L127" s="28">
        <f>Alumn_Filtered!N127</f>
        <v>0.8305555555555556</v>
      </c>
      <c r="M127">
        <f>Alumn_Filtered!O127</f>
        <v>6</v>
      </c>
      <c r="N127">
        <f>Alumn_Filtered!P127</f>
        <v>0</v>
      </c>
      <c r="O127">
        <f>Alumn_Filtered!Q127</f>
        <v>0</v>
      </c>
      <c r="P127">
        <f>Alumn_Filtered!R127</f>
        <v>0</v>
      </c>
      <c r="Q127">
        <f>Alumn_Filtered!S127</f>
        <v>6</v>
      </c>
      <c r="R127">
        <f>Alumn_Filtered!T127</f>
        <v>6</v>
      </c>
      <c r="S127" s="28">
        <f>Alumn_Filtered!U127</f>
        <v>1</v>
      </c>
      <c r="T127">
        <f>Alumn_Filtered!V127</f>
        <v>0</v>
      </c>
      <c r="U127" s="28">
        <f>Alumn_Filtered!W127</f>
        <v>0</v>
      </c>
      <c r="V127" s="28">
        <f>Alumn_Filtered!X127</f>
        <v>0.95000000000000007</v>
      </c>
      <c r="W127" s="28">
        <f>Alumn_Filtered!Y127</f>
        <v>0.66666666666666663</v>
      </c>
      <c r="X127" s="28">
        <f>Alumn_Filtered!Z127</f>
        <v>0.7944444444444444</v>
      </c>
      <c r="Y127" s="28">
        <f>Alumn_Filtered!AA127</f>
        <v>-3.6111111111111205E-2</v>
      </c>
      <c r="Z127">
        <f ca="1">Alumn_Filtered!AB127</f>
        <v>22</v>
      </c>
      <c r="AA127">
        <f>Alumn_Filtered!AD127</f>
        <v>1</v>
      </c>
      <c r="AB127">
        <f>Alumn_Filtered!AF127</f>
        <v>1</v>
      </c>
      <c r="AC127">
        <f>IF(Alumn_Filtered!AG127=0,Metrics!$AG$14,Alumn_Filtered!AG127)</f>
        <v>486</v>
      </c>
      <c r="AD127" s="28">
        <f>Alumn_Filtered!AH127</f>
        <v>0.45056726094003241</v>
      </c>
      <c r="AE127">
        <f>IF(Alumn_Filtered!AI127=0,Metrics!AI$14,Alumn_Filtered!AI127)</f>
        <v>486</v>
      </c>
      <c r="AF127" s="28">
        <f>Alumn_Filtered!AJ127</f>
        <v>0.45056726094003241</v>
      </c>
      <c r="AG127">
        <f>IF(Alumn_Filtered!AK127=0,Metrics!AK$14,Alumn_Filtered!AK127)</f>
        <v>636</v>
      </c>
      <c r="AH127" s="28">
        <f>Alumn_Filtered!AL127</f>
        <v>0.69367909238249592</v>
      </c>
      <c r="AI127">
        <f>IF(Alumn_Filtered!AM127=0,Metrics!AM$14,Alumn_Filtered!AM127)</f>
        <v>697</v>
      </c>
      <c r="AJ127" s="28">
        <f>Alumn_Filtered!AN127</f>
        <v>0.7925445705024311</v>
      </c>
      <c r="AK127">
        <f>IF(Alumn_Filtered!AP127=0,Metrics!AP$14,Alumn_Filtered!AP127)</f>
        <v>13</v>
      </c>
      <c r="AL127">
        <f>IF(Alumn_Filtered!AR127=0,Metrics!AR$14,Alumn_Filtered!AR127)</f>
        <v>1</v>
      </c>
      <c r="AM127">
        <f>IF(Alumn_Filtered!AS127=0,Metrics!AS$14,Alumn_Filtered!AS127)</f>
        <v>0</v>
      </c>
      <c r="AN127">
        <f>Alumn_Filtered!B127</f>
        <v>0</v>
      </c>
    </row>
    <row r="128" spans="1:40" x14ac:dyDescent="0.25">
      <c r="A128" t="str">
        <f>LEFT(Alumn_Filtered!A128,LEN(Alumn_Filtered!A128)-1)</f>
        <v>19164021</v>
      </c>
      <c r="B128">
        <f>Alumn_Filtered!D128</f>
        <v>0</v>
      </c>
      <c r="C128">
        <f>Alumn_Filtered!E128</f>
        <v>1</v>
      </c>
      <c r="D128">
        <f>Alumn_Filtered!F128</f>
        <v>0</v>
      </c>
      <c r="E128" s="30">
        <f>Alumn_Filtered!G128</f>
        <v>5</v>
      </c>
      <c r="F128">
        <f>Alumn_Filtered!H128</f>
        <v>1</v>
      </c>
      <c r="G128" s="28">
        <f>Alumn_Filtered!I128</f>
        <v>0.2</v>
      </c>
      <c r="H128">
        <f>Alumn_Filtered!J128</f>
        <v>4</v>
      </c>
      <c r="I128" s="28">
        <f>Alumn_Filtered!K128</f>
        <v>0.8</v>
      </c>
      <c r="J128" s="28">
        <f>Alumn_Filtered!L128</f>
        <v>0.91666666666666663</v>
      </c>
      <c r="K128" s="28">
        <f>Alumn_Filtered!M128</f>
        <v>0.11666666666666665</v>
      </c>
      <c r="L128" s="28">
        <f>Alumn_Filtered!N128</f>
        <v>0.38</v>
      </c>
      <c r="M128">
        <f>Alumn_Filtered!O128</f>
        <v>10</v>
      </c>
      <c r="N128">
        <f>Alumn_Filtered!P128</f>
        <v>3</v>
      </c>
      <c r="O128">
        <f>Alumn_Filtered!Q128</f>
        <v>0</v>
      </c>
      <c r="P128">
        <f>Alumn_Filtered!R128</f>
        <v>0</v>
      </c>
      <c r="Q128">
        <f>Alumn_Filtered!S128</f>
        <v>7</v>
      </c>
      <c r="R128">
        <f>Alumn_Filtered!T128</f>
        <v>2</v>
      </c>
      <c r="S128" s="28">
        <f>Alumn_Filtered!U128</f>
        <v>0.2857142857142857</v>
      </c>
      <c r="T128">
        <f>Alumn_Filtered!V128</f>
        <v>5</v>
      </c>
      <c r="U128" s="28">
        <f>Alumn_Filtered!W128</f>
        <v>0.7142857142857143</v>
      </c>
      <c r="V128" s="28">
        <f>Alumn_Filtered!X128</f>
        <v>0.85</v>
      </c>
      <c r="W128" s="28">
        <f>Alumn_Filtered!Y128</f>
        <v>0.15</v>
      </c>
      <c r="X128" s="28">
        <f>Alumn_Filtered!Z128</f>
        <v>0.39047619047619048</v>
      </c>
      <c r="Y128" s="28">
        <f>Alumn_Filtered!AA128</f>
        <v>1.0476190476190472E-2</v>
      </c>
      <c r="Z128">
        <f ca="1">Alumn_Filtered!AB128</f>
        <v>22</v>
      </c>
      <c r="AA128">
        <f>Alumn_Filtered!AD128</f>
        <v>1</v>
      </c>
      <c r="AB128">
        <f>Alumn_Filtered!AF128</f>
        <v>1</v>
      </c>
      <c r="AC128">
        <f>IF(Alumn_Filtered!AG128=0,Metrics!$AG$14,Alumn_Filtered!AG128)</f>
        <v>645</v>
      </c>
      <c r="AD128" s="28">
        <f>Alumn_Filtered!AH128</f>
        <v>0.70826580226904379</v>
      </c>
      <c r="AE128">
        <f>IF(Alumn_Filtered!AI128=0,Metrics!AI$14,Alumn_Filtered!AI128)</f>
        <v>712</v>
      </c>
      <c r="AF128" s="28">
        <f>Alumn_Filtered!AJ128</f>
        <v>0.81685575364667751</v>
      </c>
      <c r="AG128">
        <f>IF(Alumn_Filtered!AK128=0,Metrics!AK$14,Alumn_Filtered!AK128)</f>
        <v>546</v>
      </c>
      <c r="AH128" s="28">
        <f>Alumn_Filtered!AL128</f>
        <v>0.54781199351701781</v>
      </c>
      <c r="AI128">
        <f>IF(Alumn_Filtered!AM128=0,Metrics!AM$14,Alumn_Filtered!AM128)</f>
        <v>565</v>
      </c>
      <c r="AJ128" s="28">
        <f>Alumn_Filtered!AN128</f>
        <v>0.57860615883306321</v>
      </c>
      <c r="AK128">
        <f>IF(Alumn_Filtered!AP128=0,Metrics!AP$14,Alumn_Filtered!AP128)</f>
        <v>13</v>
      </c>
      <c r="AL128">
        <f>IF(Alumn_Filtered!AR128=0,Metrics!AR$14,Alumn_Filtered!AR128)</f>
        <v>3</v>
      </c>
      <c r="AM128">
        <f>IF(Alumn_Filtered!AS128=0,Metrics!AS$14,Alumn_Filtered!AS128)</f>
        <v>0</v>
      </c>
      <c r="AN128">
        <f>Alumn_Filtered!B128</f>
        <v>0</v>
      </c>
    </row>
    <row r="129" spans="1:40" x14ac:dyDescent="0.25">
      <c r="A129" t="str">
        <f>LEFT(Alumn_Filtered!A129,LEN(Alumn_Filtered!A129)-1)</f>
        <v>19165395</v>
      </c>
      <c r="B129">
        <f>Alumn_Filtered!D129</f>
        <v>0</v>
      </c>
      <c r="C129">
        <f>Alumn_Filtered!E129</f>
        <v>0</v>
      </c>
      <c r="D129">
        <f>Alumn_Filtered!F129</f>
        <v>0</v>
      </c>
      <c r="E129" s="30">
        <f>Alumn_Filtered!G129</f>
        <v>6</v>
      </c>
      <c r="F129">
        <f>Alumn_Filtered!H129</f>
        <v>6</v>
      </c>
      <c r="G129" s="28">
        <f>Alumn_Filtered!I129</f>
        <v>1</v>
      </c>
      <c r="H129">
        <f>Alumn_Filtered!J129</f>
        <v>0</v>
      </c>
      <c r="I129" s="28">
        <f>Alumn_Filtered!K129</f>
        <v>0</v>
      </c>
      <c r="J129" s="28">
        <f>Alumn_Filtered!L129</f>
        <v>0.83333333333333337</v>
      </c>
      <c r="K129" s="28">
        <f>Alumn_Filtered!M129</f>
        <v>0.6</v>
      </c>
      <c r="L129" s="28">
        <f>Alumn_Filtered!N129</f>
        <v>0.71944444444444444</v>
      </c>
      <c r="M129">
        <f>Alumn_Filtered!O129</f>
        <v>7</v>
      </c>
      <c r="N129">
        <f>Alumn_Filtered!P129</f>
        <v>1</v>
      </c>
      <c r="O129">
        <f>Alumn_Filtered!Q129</f>
        <v>1</v>
      </c>
      <c r="P129">
        <f>Alumn_Filtered!R129</f>
        <v>0</v>
      </c>
      <c r="Q129">
        <f>Alumn_Filtered!S129</f>
        <v>5</v>
      </c>
      <c r="R129">
        <f>Alumn_Filtered!T129</f>
        <v>5</v>
      </c>
      <c r="S129" s="28">
        <f>Alumn_Filtered!U129</f>
        <v>1</v>
      </c>
      <c r="T129">
        <f>Alumn_Filtered!V129</f>
        <v>0</v>
      </c>
      <c r="U129" s="28">
        <f>Alumn_Filtered!W129</f>
        <v>0</v>
      </c>
      <c r="V129" s="28">
        <f>Alumn_Filtered!X129</f>
        <v>0.78333333333333333</v>
      </c>
      <c r="W129" s="28">
        <f>Alumn_Filtered!Y129</f>
        <v>0.5</v>
      </c>
      <c r="X129" s="28">
        <f>Alumn_Filtered!Z129</f>
        <v>0.61333333333333329</v>
      </c>
      <c r="Y129" s="28">
        <f>Alumn_Filtered!AA129</f>
        <v>-0.10611111111111116</v>
      </c>
      <c r="Z129">
        <f ca="1">Alumn_Filtered!AB129</f>
        <v>22</v>
      </c>
      <c r="AA129">
        <f>Alumn_Filtered!AD129</f>
        <v>1</v>
      </c>
      <c r="AB129">
        <f>Alumn_Filtered!AF129</f>
        <v>1</v>
      </c>
      <c r="AC129">
        <f>IF(Alumn_Filtered!AG129=0,Metrics!$AG$14,Alumn_Filtered!AG129)</f>
        <v>661</v>
      </c>
      <c r="AD129" s="28">
        <f>Alumn_Filtered!AH129</f>
        <v>0.73419773095623986</v>
      </c>
      <c r="AE129">
        <f>IF(Alumn_Filtered!AI129=0,Metrics!AI$14,Alumn_Filtered!AI129)</f>
        <v>676</v>
      </c>
      <c r="AF129" s="28">
        <f>Alumn_Filtered!AJ129</f>
        <v>0.75850891410048626</v>
      </c>
      <c r="AG129">
        <f>IF(Alumn_Filtered!AK129=0,Metrics!AK$14,Alumn_Filtered!AK129)</f>
        <v>507</v>
      </c>
      <c r="AH129" s="28">
        <f>Alumn_Filtered!AL129</f>
        <v>0.4846029173419773</v>
      </c>
      <c r="AI129">
        <f>IF(Alumn_Filtered!AM129=0,Metrics!AM$14,Alumn_Filtered!AM129)</f>
        <v>558</v>
      </c>
      <c r="AJ129" s="28">
        <f>Alumn_Filtered!AN129</f>
        <v>0.5672609400324149</v>
      </c>
      <c r="AK129">
        <f>IF(Alumn_Filtered!AP129=0,Metrics!AP$14,Alumn_Filtered!AP129)</f>
        <v>13</v>
      </c>
      <c r="AL129">
        <f>IF(Alumn_Filtered!AR129=0,Metrics!AR$14,Alumn_Filtered!AR129)</f>
        <v>1</v>
      </c>
      <c r="AM129">
        <f>IF(Alumn_Filtered!AS129=0,Metrics!AS$14,Alumn_Filtered!AS129)</f>
        <v>5</v>
      </c>
      <c r="AN129">
        <f>Alumn_Filtered!B129</f>
        <v>1</v>
      </c>
    </row>
    <row r="130" spans="1:40" x14ac:dyDescent="0.25">
      <c r="A130" t="str">
        <f>LEFT(Alumn_Filtered!A130,LEN(Alumn_Filtered!A130)-1)</f>
        <v>19165892</v>
      </c>
      <c r="B130">
        <f>Alumn_Filtered!D130</f>
        <v>0</v>
      </c>
      <c r="C130">
        <f>Alumn_Filtered!E130</f>
        <v>1</v>
      </c>
      <c r="D130">
        <f>Alumn_Filtered!F130</f>
        <v>0</v>
      </c>
      <c r="E130" s="30">
        <f>Alumn_Filtered!G130</f>
        <v>5</v>
      </c>
      <c r="F130">
        <f>Alumn_Filtered!H130</f>
        <v>2</v>
      </c>
      <c r="G130" s="28">
        <f>Alumn_Filtered!I130</f>
        <v>0.4</v>
      </c>
      <c r="H130">
        <f>Alumn_Filtered!J130</f>
        <v>3</v>
      </c>
      <c r="I130" s="28">
        <f>Alumn_Filtered!K130</f>
        <v>0.6</v>
      </c>
      <c r="J130" s="28">
        <f>Alumn_Filtered!L130</f>
        <v>0.70000000000000007</v>
      </c>
      <c r="K130" s="28">
        <f>Alumn_Filtered!M130</f>
        <v>0.23333333333333331</v>
      </c>
      <c r="L130" s="28">
        <f>Alumn_Filtered!N130</f>
        <v>0.4333333333333334</v>
      </c>
      <c r="M130">
        <f>Alumn_Filtered!O130</f>
        <v>6</v>
      </c>
      <c r="N130">
        <f>Alumn_Filtered!P130</f>
        <v>0</v>
      </c>
      <c r="O130">
        <f>Alumn_Filtered!Q130</f>
        <v>6</v>
      </c>
      <c r="P130">
        <f>Alumn_Filtered!R130</f>
        <v>0</v>
      </c>
      <c r="Q130">
        <f>Alumn_Filtered!S130</f>
        <v>0</v>
      </c>
      <c r="R130">
        <f>Alumn_Filtered!T130</f>
        <v>0</v>
      </c>
      <c r="S130" s="28">
        <f>Alumn_Filtered!U130</f>
        <v>0</v>
      </c>
      <c r="T130">
        <f>Alumn_Filtered!V130</f>
        <v>0</v>
      </c>
      <c r="U130" s="28">
        <f>Alumn_Filtered!W130</f>
        <v>0</v>
      </c>
      <c r="V130" s="28">
        <f>Alumn_Filtered!X130</f>
        <v>0</v>
      </c>
      <c r="W130" s="28">
        <f>Alumn_Filtered!Y130</f>
        <v>0</v>
      </c>
      <c r="X130" s="28">
        <f>Alumn_Filtered!Z130</f>
        <v>0</v>
      </c>
      <c r="Y130" s="28">
        <f>Alumn_Filtered!AA130</f>
        <v>-0.4333333333333334</v>
      </c>
      <c r="Z130">
        <f ca="1">Alumn_Filtered!AB130</f>
        <v>22</v>
      </c>
      <c r="AA130">
        <f>Alumn_Filtered!AD130</f>
        <v>1</v>
      </c>
      <c r="AB130">
        <f>Alumn_Filtered!AF130</f>
        <v>1</v>
      </c>
      <c r="AC130">
        <f>IF(Alumn_Filtered!AG130=0,Metrics!$AG$14,Alumn_Filtered!AG130)</f>
        <v>662</v>
      </c>
      <c r="AD130" s="28">
        <f>Alumn_Filtered!AH130</f>
        <v>0.73581847649918963</v>
      </c>
      <c r="AE130">
        <f>IF(Alumn_Filtered!AI130=0,Metrics!AI$14,Alumn_Filtered!AI130)</f>
        <v>765</v>
      </c>
      <c r="AF130" s="28">
        <f>Alumn_Filtered!AJ130</f>
        <v>0.9027552674230146</v>
      </c>
      <c r="AG130">
        <f>IF(Alumn_Filtered!AK130=0,Metrics!AK$14,Alumn_Filtered!AK130)</f>
        <v>626</v>
      </c>
      <c r="AH130" s="28">
        <f>Alumn_Filtered!AL130</f>
        <v>0.67747163695299839</v>
      </c>
      <c r="AI130">
        <f>IF(Alumn_Filtered!AM130=0,Metrics!AM$14,Alumn_Filtered!AM130)</f>
        <v>582</v>
      </c>
      <c r="AJ130" s="28">
        <f>Alumn_Filtered!AN130</f>
        <v>0.60615883306320906</v>
      </c>
      <c r="AK130">
        <f>IF(Alumn_Filtered!AP130=0,Metrics!AP$14,Alumn_Filtered!AP130)</f>
        <v>13</v>
      </c>
      <c r="AL130">
        <f>IF(Alumn_Filtered!AR130=0,Metrics!AR$14,Alumn_Filtered!AR130)</f>
        <v>3</v>
      </c>
      <c r="AM130">
        <f>IF(Alumn_Filtered!AS130=0,Metrics!AS$14,Alumn_Filtered!AS130)</f>
        <v>3</v>
      </c>
      <c r="AN130">
        <f>Alumn_Filtered!B130</f>
        <v>0</v>
      </c>
    </row>
    <row r="131" spans="1:40" x14ac:dyDescent="0.25">
      <c r="A131" t="str">
        <f>LEFT(Alumn_Filtered!A131,LEN(Alumn_Filtered!A131)-1)</f>
        <v>19173149</v>
      </c>
      <c r="B131">
        <f>Alumn_Filtered!D131</f>
        <v>0</v>
      </c>
      <c r="C131">
        <f>Alumn_Filtered!E131</f>
        <v>0</v>
      </c>
      <c r="D131">
        <f>Alumn_Filtered!F131</f>
        <v>0</v>
      </c>
      <c r="E131" s="30">
        <f>Alumn_Filtered!G131</f>
        <v>6</v>
      </c>
      <c r="F131">
        <f>Alumn_Filtered!H131</f>
        <v>1</v>
      </c>
      <c r="G131" s="28">
        <f>Alumn_Filtered!I131</f>
        <v>0.16666666666666666</v>
      </c>
      <c r="H131">
        <f>Alumn_Filtered!J131</f>
        <v>5</v>
      </c>
      <c r="I131" s="28">
        <f>Alumn_Filtered!K131</f>
        <v>0.83333333333333337</v>
      </c>
      <c r="J131" s="28">
        <f>Alumn_Filtered!L131</f>
        <v>0.79999999999999993</v>
      </c>
      <c r="K131" s="28">
        <f>Alumn_Filtered!M131</f>
        <v>0.21666666666666665</v>
      </c>
      <c r="L131" s="28">
        <f>Alumn_Filtered!N131</f>
        <v>0.39166666666666661</v>
      </c>
      <c r="M131">
        <f>Alumn_Filtered!O131</f>
        <v>0</v>
      </c>
      <c r="N131">
        <f>Alumn_Filtered!P131</f>
        <v>0</v>
      </c>
      <c r="O131">
        <f>Alumn_Filtered!Q131</f>
        <v>0</v>
      </c>
      <c r="P131">
        <f>Alumn_Filtered!R131</f>
        <v>0</v>
      </c>
      <c r="Q131">
        <f>Alumn_Filtered!S131</f>
        <v>0</v>
      </c>
      <c r="R131">
        <f>Alumn_Filtered!T131</f>
        <v>0</v>
      </c>
      <c r="S131" s="28">
        <f>Alumn_Filtered!U131</f>
        <v>0</v>
      </c>
      <c r="T131">
        <f>Alumn_Filtered!V131</f>
        <v>0</v>
      </c>
      <c r="U131" s="28">
        <f>Alumn_Filtered!W131</f>
        <v>0</v>
      </c>
      <c r="V131" s="28">
        <f>Alumn_Filtered!X131</f>
        <v>0</v>
      </c>
      <c r="W131" s="28">
        <f>Alumn_Filtered!Y131</f>
        <v>0</v>
      </c>
      <c r="X131" s="28">
        <f>Alumn_Filtered!Z131</f>
        <v>0</v>
      </c>
      <c r="Y131" s="28">
        <f>Alumn_Filtered!AA131</f>
        <v>-0.39166666666666661</v>
      </c>
      <c r="Z131">
        <f ca="1">Alumn_Filtered!AB131</f>
        <v>22</v>
      </c>
      <c r="AA131">
        <f>Alumn_Filtered!AD131</f>
        <v>1</v>
      </c>
      <c r="AB131">
        <f>Alumn_Filtered!AF131</f>
        <v>1</v>
      </c>
      <c r="AC131">
        <f>IF(Alumn_Filtered!AG131=0,Metrics!$AG$14,Alumn_Filtered!AG131)</f>
        <v>493</v>
      </c>
      <c r="AD131" s="28">
        <f>Alumn_Filtered!AH131</f>
        <v>0.46191247974068073</v>
      </c>
      <c r="AE131">
        <f>IF(Alumn_Filtered!AI131=0,Metrics!AI$14,Alumn_Filtered!AI131)</f>
        <v>507</v>
      </c>
      <c r="AF131" s="28">
        <f>Alumn_Filtered!AJ131</f>
        <v>0.4846029173419773</v>
      </c>
      <c r="AG131">
        <f>IF(Alumn_Filtered!AK131=0,Metrics!AK$14,Alumn_Filtered!AK131)</f>
        <v>512</v>
      </c>
      <c r="AH131" s="28">
        <f>Alumn_Filtered!AL131</f>
        <v>0.49270664505672607</v>
      </c>
      <c r="AI131">
        <f>IF(Alumn_Filtered!AM131=0,Metrics!AM$14,Alumn_Filtered!AM131)</f>
        <v>644</v>
      </c>
      <c r="AJ131" s="28">
        <f>Alumn_Filtered!AN131</f>
        <v>0.70664505672609401</v>
      </c>
      <c r="AK131">
        <f>IF(Alumn_Filtered!AP131=0,Metrics!AP$14,Alumn_Filtered!AP131)</f>
        <v>13</v>
      </c>
      <c r="AL131">
        <f>IF(Alumn_Filtered!AR131=0,Metrics!AR$14,Alumn_Filtered!AR131)</f>
        <v>1</v>
      </c>
      <c r="AM131">
        <f>IF(Alumn_Filtered!AS131=0,Metrics!AS$14,Alumn_Filtered!AS131)</f>
        <v>0</v>
      </c>
      <c r="AN131">
        <f>Alumn_Filtered!B131</f>
        <v>0</v>
      </c>
    </row>
    <row r="132" spans="1:40" x14ac:dyDescent="0.25">
      <c r="A132" t="str">
        <f>LEFT(Alumn_Filtered!A132,LEN(Alumn_Filtered!A132)-1)</f>
        <v>19173853</v>
      </c>
      <c r="B132">
        <f>Alumn_Filtered!D132</f>
        <v>0</v>
      </c>
      <c r="C132">
        <f>Alumn_Filtered!E132</f>
        <v>0</v>
      </c>
      <c r="D132">
        <f>Alumn_Filtered!F132</f>
        <v>0</v>
      </c>
      <c r="E132" s="30">
        <f>Alumn_Filtered!G132</f>
        <v>6</v>
      </c>
      <c r="F132">
        <f>Alumn_Filtered!H132</f>
        <v>6</v>
      </c>
      <c r="G132" s="28">
        <f>Alumn_Filtered!I132</f>
        <v>1</v>
      </c>
      <c r="H132">
        <f>Alumn_Filtered!J132</f>
        <v>0</v>
      </c>
      <c r="I132" s="28">
        <f>Alumn_Filtered!K132</f>
        <v>0</v>
      </c>
      <c r="J132" s="28">
        <f>Alumn_Filtered!L132</f>
        <v>0.81666666666666676</v>
      </c>
      <c r="K132" s="28">
        <f>Alumn_Filtered!M132</f>
        <v>0.6166666666666667</v>
      </c>
      <c r="L132" s="28">
        <f>Alumn_Filtered!N132</f>
        <v>0.70000000000000007</v>
      </c>
      <c r="M132">
        <f>Alumn_Filtered!O132</f>
        <v>7</v>
      </c>
      <c r="N132">
        <f>Alumn_Filtered!P132</f>
        <v>0</v>
      </c>
      <c r="O132">
        <f>Alumn_Filtered!Q132</f>
        <v>1</v>
      </c>
      <c r="P132">
        <f>Alumn_Filtered!R132</f>
        <v>0</v>
      </c>
      <c r="Q132">
        <f>Alumn_Filtered!S132</f>
        <v>6</v>
      </c>
      <c r="R132">
        <f>Alumn_Filtered!T132</f>
        <v>2</v>
      </c>
      <c r="S132" s="28">
        <f>Alumn_Filtered!U132</f>
        <v>0.33333333333333331</v>
      </c>
      <c r="T132">
        <f>Alumn_Filtered!V132</f>
        <v>4</v>
      </c>
      <c r="U132" s="28">
        <f>Alumn_Filtered!W132</f>
        <v>0.66666666666666663</v>
      </c>
      <c r="V132" s="28">
        <f>Alumn_Filtered!X132</f>
        <v>0.56666666666666676</v>
      </c>
      <c r="W132" s="28">
        <f>Alumn_Filtered!Y132</f>
        <v>0.3833333333333333</v>
      </c>
      <c r="X132" s="28">
        <f>Alumn_Filtered!Z132</f>
        <v>0.45277777777777778</v>
      </c>
      <c r="Y132" s="28">
        <f>Alumn_Filtered!AA132</f>
        <v>-0.24722222222222229</v>
      </c>
      <c r="Z132">
        <f ca="1">Alumn_Filtered!AB132</f>
        <v>22</v>
      </c>
      <c r="AA132">
        <f>Alumn_Filtered!AD132</f>
        <v>1</v>
      </c>
      <c r="AB132">
        <f>Alumn_Filtered!AF132</f>
        <v>1</v>
      </c>
      <c r="AC132">
        <f>IF(Alumn_Filtered!AG132=0,Metrics!$AG$14,Alumn_Filtered!AG132)</f>
        <v>466</v>
      </c>
      <c r="AD132" s="28">
        <f>Alumn_Filtered!AH132</f>
        <v>0.41815235008103729</v>
      </c>
      <c r="AE132">
        <f>IF(Alumn_Filtered!AI132=0,Metrics!AI$14,Alumn_Filtered!AI132)</f>
        <v>466</v>
      </c>
      <c r="AF132" s="28">
        <f>Alumn_Filtered!AJ132</f>
        <v>0.41815235008103729</v>
      </c>
      <c r="AG132">
        <f>IF(Alumn_Filtered!AK132=0,Metrics!AK$14,Alumn_Filtered!AK132)</f>
        <v>598</v>
      </c>
      <c r="AH132" s="28">
        <f>Alumn_Filtered!AL132</f>
        <v>0.63209076175040524</v>
      </c>
      <c r="AI132">
        <f>IF(Alumn_Filtered!AM132=0,Metrics!AM$14,Alumn_Filtered!AM132)</f>
        <v>644</v>
      </c>
      <c r="AJ132" s="28">
        <f>Alumn_Filtered!AN132</f>
        <v>0.70664505672609401</v>
      </c>
      <c r="AK132">
        <f>IF(Alumn_Filtered!AP132=0,Metrics!AP$14,Alumn_Filtered!AP132)</f>
        <v>13</v>
      </c>
      <c r="AL132">
        <f>IF(Alumn_Filtered!AR132=0,Metrics!AR$14,Alumn_Filtered!AR132)</f>
        <v>1</v>
      </c>
      <c r="AM132">
        <f>IF(Alumn_Filtered!AS132=0,Metrics!AS$14,Alumn_Filtered!AS132)</f>
        <v>8</v>
      </c>
      <c r="AN132">
        <f>Alumn_Filtered!B132</f>
        <v>1</v>
      </c>
    </row>
    <row r="133" spans="1:40" x14ac:dyDescent="0.25">
      <c r="A133" t="str">
        <f>LEFT(Alumn_Filtered!A133,LEN(Alumn_Filtered!A133)-1)</f>
        <v>19174418</v>
      </c>
      <c r="B133">
        <f>Alumn_Filtered!D133</f>
        <v>0</v>
      </c>
      <c r="C133">
        <f>Alumn_Filtered!E133</f>
        <v>0</v>
      </c>
      <c r="D133">
        <f>Alumn_Filtered!F133</f>
        <v>0</v>
      </c>
      <c r="E133" s="30">
        <f>Alumn_Filtered!G133</f>
        <v>6</v>
      </c>
      <c r="F133">
        <f>Alumn_Filtered!H133</f>
        <v>3</v>
      </c>
      <c r="G133" s="28">
        <f>Alumn_Filtered!I133</f>
        <v>0.5</v>
      </c>
      <c r="H133">
        <f>Alumn_Filtered!J133</f>
        <v>3</v>
      </c>
      <c r="I133" s="28">
        <f>Alumn_Filtered!K133</f>
        <v>0.5</v>
      </c>
      <c r="J133" s="28">
        <f>Alumn_Filtered!L133</f>
        <v>0.95000000000000007</v>
      </c>
      <c r="K133" s="28">
        <f>Alumn_Filtered!M133</f>
        <v>0.3</v>
      </c>
      <c r="L133" s="28">
        <f>Alumn_Filtered!N133</f>
        <v>0.49722222222222218</v>
      </c>
      <c r="M133">
        <f>Alumn_Filtered!O133</f>
        <v>8</v>
      </c>
      <c r="N133">
        <f>Alumn_Filtered!P133</f>
        <v>1</v>
      </c>
      <c r="O133">
        <f>Alumn_Filtered!Q133</f>
        <v>1</v>
      </c>
      <c r="P133">
        <f>Alumn_Filtered!R133</f>
        <v>0</v>
      </c>
      <c r="Q133">
        <f>Alumn_Filtered!S133</f>
        <v>6</v>
      </c>
      <c r="R133">
        <f>Alumn_Filtered!T133</f>
        <v>2</v>
      </c>
      <c r="S133" s="28">
        <f>Alumn_Filtered!U133</f>
        <v>0.33333333333333331</v>
      </c>
      <c r="T133">
        <f>Alumn_Filtered!V133</f>
        <v>4</v>
      </c>
      <c r="U133" s="28">
        <f>Alumn_Filtered!W133</f>
        <v>0.66666666666666663</v>
      </c>
      <c r="V133" s="28">
        <f>Alumn_Filtered!X133</f>
        <v>0.79999999999999993</v>
      </c>
      <c r="W133" s="28">
        <f>Alumn_Filtered!Y133</f>
        <v>0.28333333333333338</v>
      </c>
      <c r="X133" s="28">
        <f>Alumn_Filtered!Z133</f>
        <v>0.48611111111111116</v>
      </c>
      <c r="Y133" s="28">
        <f>Alumn_Filtered!AA133</f>
        <v>-1.1111111111111016E-2</v>
      </c>
      <c r="Z133">
        <f ca="1">Alumn_Filtered!AB133</f>
        <v>22</v>
      </c>
      <c r="AA133">
        <f>Alumn_Filtered!AD133</f>
        <v>1</v>
      </c>
      <c r="AB133">
        <f>Alumn_Filtered!AF133</f>
        <v>1</v>
      </c>
      <c r="AC133">
        <f>IF(Alumn_Filtered!AG133=0,Metrics!$AG$14,Alumn_Filtered!AG133)</f>
        <v>414</v>
      </c>
      <c r="AD133" s="28">
        <f>Alumn_Filtered!AH133</f>
        <v>0.33387358184764993</v>
      </c>
      <c r="AE133">
        <f>IF(Alumn_Filtered!AI133=0,Metrics!AI$14,Alumn_Filtered!AI133)</f>
        <v>414</v>
      </c>
      <c r="AF133" s="28">
        <f>Alumn_Filtered!AJ133</f>
        <v>0.33387358184764993</v>
      </c>
      <c r="AG133">
        <f>IF(Alumn_Filtered!AK133=0,Metrics!AK$14,Alumn_Filtered!AK133)</f>
        <v>529</v>
      </c>
      <c r="AH133" s="28">
        <f>Alumn_Filtered!AL133</f>
        <v>0.52025931928687197</v>
      </c>
      <c r="AI133">
        <f>IF(Alumn_Filtered!AM133=0,Metrics!AM$14,Alumn_Filtered!AM133)</f>
        <v>603</v>
      </c>
      <c r="AJ133" s="28">
        <f>Alumn_Filtered!AN133</f>
        <v>0.640194489465154</v>
      </c>
      <c r="AK133">
        <f>IF(Alumn_Filtered!AP133=0,Metrics!AP$14,Alumn_Filtered!AP133)</f>
        <v>13</v>
      </c>
      <c r="AL133">
        <f>IF(Alumn_Filtered!AR133=0,Metrics!AR$14,Alumn_Filtered!AR133)</f>
        <v>1</v>
      </c>
      <c r="AM133">
        <f>IF(Alumn_Filtered!AS133=0,Metrics!AS$14,Alumn_Filtered!AS133)</f>
        <v>9</v>
      </c>
      <c r="AN133">
        <f>Alumn_Filtered!B133</f>
        <v>1</v>
      </c>
    </row>
    <row r="134" spans="1:40" x14ac:dyDescent="0.25">
      <c r="A134" t="str">
        <f>LEFT(Alumn_Filtered!A134,LEN(Alumn_Filtered!A134)-1)</f>
        <v>19180895</v>
      </c>
      <c r="B134">
        <f>Alumn_Filtered!D134</f>
        <v>6</v>
      </c>
      <c r="C134">
        <f>Alumn_Filtered!E134</f>
        <v>0</v>
      </c>
      <c r="D134">
        <f>Alumn_Filtered!F134</f>
        <v>0</v>
      </c>
      <c r="E134" s="30">
        <f>Alumn_Filtered!G134</f>
        <v>0</v>
      </c>
      <c r="F134">
        <f>Alumn_Filtered!H134</f>
        <v>0</v>
      </c>
      <c r="G134" s="28">
        <f>Alumn_Filtered!I134</f>
        <v>0</v>
      </c>
      <c r="H134">
        <f>Alumn_Filtered!J134</f>
        <v>0</v>
      </c>
      <c r="I134" s="28">
        <f>Alumn_Filtered!K134</f>
        <v>0</v>
      </c>
      <c r="J134" s="28">
        <f>Alumn_Filtered!L134</f>
        <v>0</v>
      </c>
      <c r="K134" s="28">
        <f>Alumn_Filtered!M134</f>
        <v>0</v>
      </c>
      <c r="L134" s="28">
        <f>Alumn_Filtered!N134</f>
        <v>0</v>
      </c>
      <c r="M134">
        <f>Alumn_Filtered!O134</f>
        <v>0</v>
      </c>
      <c r="N134">
        <f>Alumn_Filtered!P134</f>
        <v>0</v>
      </c>
      <c r="O134">
        <f>Alumn_Filtered!Q134</f>
        <v>0</v>
      </c>
      <c r="P134">
        <f>Alumn_Filtered!R134</f>
        <v>0</v>
      </c>
      <c r="Q134">
        <f>Alumn_Filtered!S134</f>
        <v>0</v>
      </c>
      <c r="R134">
        <f>Alumn_Filtered!T134</f>
        <v>0</v>
      </c>
      <c r="S134" s="28">
        <f>Alumn_Filtered!U134</f>
        <v>0</v>
      </c>
      <c r="T134">
        <f>Alumn_Filtered!V134</f>
        <v>0</v>
      </c>
      <c r="U134" s="28">
        <f>Alumn_Filtered!W134</f>
        <v>0</v>
      </c>
      <c r="V134" s="28">
        <f>Alumn_Filtered!X134</f>
        <v>0</v>
      </c>
      <c r="W134" s="28">
        <f>Alumn_Filtered!Y134</f>
        <v>0</v>
      </c>
      <c r="X134" s="28">
        <f>Alumn_Filtered!Z134</f>
        <v>0</v>
      </c>
      <c r="Y134" s="28">
        <f>Alumn_Filtered!AA134</f>
        <v>0</v>
      </c>
      <c r="Z134">
        <f ca="1">Alumn_Filtered!AB134</f>
        <v>22</v>
      </c>
      <c r="AA134">
        <f>Alumn_Filtered!AD134</f>
        <v>1</v>
      </c>
      <c r="AB134">
        <f>Alumn_Filtered!AF134</f>
        <v>1</v>
      </c>
      <c r="AC134">
        <f>IF(Alumn_Filtered!AG134=0,Metrics!$AG$14,Alumn_Filtered!AG134)</f>
        <v>389</v>
      </c>
      <c r="AD134" s="28">
        <f>Alumn_Filtered!AH134</f>
        <v>0.29335494327390599</v>
      </c>
      <c r="AE134">
        <f>IF(Alumn_Filtered!AI134=0,Metrics!AI$14,Alumn_Filtered!AI134)</f>
        <v>389</v>
      </c>
      <c r="AF134" s="28">
        <f>Alumn_Filtered!AJ134</f>
        <v>0.29335494327390599</v>
      </c>
      <c r="AG134">
        <f>IF(Alumn_Filtered!AK134=0,Metrics!AK$14,Alumn_Filtered!AK134)</f>
        <v>546</v>
      </c>
      <c r="AH134" s="28">
        <f>Alumn_Filtered!AL134</f>
        <v>0.54781199351701781</v>
      </c>
      <c r="AI134">
        <f>IF(Alumn_Filtered!AM134=0,Metrics!AM$14,Alumn_Filtered!AM134)</f>
        <v>552</v>
      </c>
      <c r="AJ134" s="28">
        <f>Alumn_Filtered!AN134</f>
        <v>0.55753646677471635</v>
      </c>
      <c r="AK134">
        <f>IF(Alumn_Filtered!AP134=0,Metrics!AP$14,Alumn_Filtered!AP134)</f>
        <v>13</v>
      </c>
      <c r="AL134">
        <f>IF(Alumn_Filtered!AR134=0,Metrics!AR$14,Alumn_Filtered!AR134)</f>
        <v>1</v>
      </c>
      <c r="AM134">
        <f>IF(Alumn_Filtered!AS134=0,Metrics!AS$14,Alumn_Filtered!AS134)</f>
        <v>5</v>
      </c>
      <c r="AN134">
        <f>Alumn_Filtered!B134</f>
        <v>0</v>
      </c>
    </row>
    <row r="135" spans="1:40" x14ac:dyDescent="0.25">
      <c r="A135" t="str">
        <f>LEFT(Alumn_Filtered!A135,LEN(Alumn_Filtered!A135)-1)</f>
        <v>19185489</v>
      </c>
      <c r="B135">
        <f>Alumn_Filtered!D135</f>
        <v>0</v>
      </c>
      <c r="C135">
        <f>Alumn_Filtered!E135</f>
        <v>0</v>
      </c>
      <c r="D135">
        <f>Alumn_Filtered!F135</f>
        <v>0</v>
      </c>
      <c r="E135" s="30">
        <f>Alumn_Filtered!G135</f>
        <v>6</v>
      </c>
      <c r="F135">
        <f>Alumn_Filtered!H135</f>
        <v>3</v>
      </c>
      <c r="G135" s="28">
        <f>Alumn_Filtered!I135</f>
        <v>0.5</v>
      </c>
      <c r="H135">
        <f>Alumn_Filtered!J135</f>
        <v>3</v>
      </c>
      <c r="I135" s="28">
        <f>Alumn_Filtered!K135</f>
        <v>0.5</v>
      </c>
      <c r="J135" s="28">
        <f>Alumn_Filtered!L135</f>
        <v>0.91666666666666663</v>
      </c>
      <c r="K135" s="28">
        <f>Alumn_Filtered!M135</f>
        <v>0.33333333333333331</v>
      </c>
      <c r="L135" s="28">
        <f>Alumn_Filtered!N135</f>
        <v>0.52777777777777768</v>
      </c>
      <c r="M135">
        <f>Alumn_Filtered!O135</f>
        <v>7</v>
      </c>
      <c r="N135">
        <f>Alumn_Filtered!P135</f>
        <v>0</v>
      </c>
      <c r="O135">
        <f>Alumn_Filtered!Q135</f>
        <v>1</v>
      </c>
      <c r="P135">
        <f>Alumn_Filtered!R135</f>
        <v>0</v>
      </c>
      <c r="Q135">
        <f>Alumn_Filtered!S135</f>
        <v>6</v>
      </c>
      <c r="R135">
        <f>Alumn_Filtered!T135</f>
        <v>3</v>
      </c>
      <c r="S135" s="28">
        <f>Alumn_Filtered!U135</f>
        <v>0.5</v>
      </c>
      <c r="T135">
        <f>Alumn_Filtered!V135</f>
        <v>3</v>
      </c>
      <c r="U135" s="28">
        <f>Alumn_Filtered!W135</f>
        <v>0.5</v>
      </c>
      <c r="V135" s="28">
        <f>Alumn_Filtered!X135</f>
        <v>0.85</v>
      </c>
      <c r="W135" s="28">
        <f>Alumn_Filtered!Y135</f>
        <v>0.25</v>
      </c>
      <c r="X135" s="28">
        <f>Alumn_Filtered!Z135</f>
        <v>0.51666666666666672</v>
      </c>
      <c r="Y135" s="28">
        <f>Alumn_Filtered!AA135</f>
        <v>-1.1111111111110961E-2</v>
      </c>
      <c r="Z135">
        <f ca="1">Alumn_Filtered!AB135</f>
        <v>22</v>
      </c>
      <c r="AA135">
        <f>Alumn_Filtered!AD135</f>
        <v>1</v>
      </c>
      <c r="AB135">
        <f>Alumn_Filtered!AF135</f>
        <v>1</v>
      </c>
      <c r="AC135">
        <f>IF(Alumn_Filtered!AG135=0,Metrics!$AG$14,Alumn_Filtered!AG135)</f>
        <v>534</v>
      </c>
      <c r="AD135" s="28">
        <f>Alumn_Filtered!AH135</f>
        <v>0.52836304700162073</v>
      </c>
      <c r="AE135">
        <f>IF(Alumn_Filtered!AI135=0,Metrics!AI$14,Alumn_Filtered!AI135)</f>
        <v>534</v>
      </c>
      <c r="AF135" s="28">
        <f>Alumn_Filtered!AJ135</f>
        <v>0.52836304700162073</v>
      </c>
      <c r="AG135">
        <f>IF(Alumn_Filtered!AK135=0,Metrics!AK$14,Alumn_Filtered!AK135)</f>
        <v>492</v>
      </c>
      <c r="AH135" s="28">
        <f>Alumn_Filtered!AL135</f>
        <v>0.46029173419773095</v>
      </c>
      <c r="AI135">
        <f>IF(Alumn_Filtered!AM135=0,Metrics!AM$14,Alumn_Filtered!AM135)</f>
        <v>585</v>
      </c>
      <c r="AJ135" s="28">
        <f>Alumn_Filtered!AN135</f>
        <v>0.61102106969205838</v>
      </c>
      <c r="AK135">
        <f>IF(Alumn_Filtered!AP135=0,Metrics!AP$14,Alumn_Filtered!AP135)</f>
        <v>13</v>
      </c>
      <c r="AL135">
        <f>IF(Alumn_Filtered!AR135=0,Metrics!AR$14,Alumn_Filtered!AR135)</f>
        <v>1</v>
      </c>
      <c r="AM135">
        <f>IF(Alumn_Filtered!AS135=0,Metrics!AS$14,Alumn_Filtered!AS135)</f>
        <v>11</v>
      </c>
      <c r="AN135">
        <f>Alumn_Filtered!B135</f>
        <v>0</v>
      </c>
    </row>
    <row r="136" spans="1:40" x14ac:dyDescent="0.25">
      <c r="A136" t="str">
        <f>LEFT(Alumn_Filtered!A136,LEN(Alumn_Filtered!A136)-1)</f>
        <v>19185662</v>
      </c>
      <c r="B136">
        <f>Alumn_Filtered!D136</f>
        <v>0</v>
      </c>
      <c r="C136">
        <f>Alumn_Filtered!E136</f>
        <v>0</v>
      </c>
      <c r="D136">
        <f>Alumn_Filtered!F136</f>
        <v>0</v>
      </c>
      <c r="E136" s="30">
        <f>Alumn_Filtered!G136</f>
        <v>6</v>
      </c>
      <c r="F136">
        <f>Alumn_Filtered!H136</f>
        <v>1</v>
      </c>
      <c r="G136" s="28">
        <f>Alumn_Filtered!I136</f>
        <v>0.16666666666666666</v>
      </c>
      <c r="H136">
        <f>Alumn_Filtered!J136</f>
        <v>5</v>
      </c>
      <c r="I136" s="28">
        <f>Alumn_Filtered!K136</f>
        <v>0.83333333333333337</v>
      </c>
      <c r="J136" s="28">
        <f>Alumn_Filtered!L136</f>
        <v>0.8833333333333333</v>
      </c>
      <c r="K136" s="28">
        <f>Alumn_Filtered!M136</f>
        <v>0.11666666666666665</v>
      </c>
      <c r="L136" s="28">
        <f>Alumn_Filtered!N136</f>
        <v>0.34166666666666662</v>
      </c>
      <c r="M136">
        <f>Alumn_Filtered!O136</f>
        <v>6</v>
      </c>
      <c r="N136">
        <f>Alumn_Filtered!P136</f>
        <v>6</v>
      </c>
      <c r="O136">
        <f>Alumn_Filtered!Q136</f>
        <v>0</v>
      </c>
      <c r="P136">
        <f>Alumn_Filtered!R136</f>
        <v>0</v>
      </c>
      <c r="Q136">
        <f>Alumn_Filtered!S136</f>
        <v>0</v>
      </c>
      <c r="R136">
        <f>Alumn_Filtered!T136</f>
        <v>0</v>
      </c>
      <c r="S136" s="28">
        <f>Alumn_Filtered!U136</f>
        <v>0</v>
      </c>
      <c r="T136">
        <f>Alumn_Filtered!V136</f>
        <v>0</v>
      </c>
      <c r="U136" s="28">
        <f>Alumn_Filtered!W136</f>
        <v>0</v>
      </c>
      <c r="V136" s="28">
        <f>Alumn_Filtered!X136</f>
        <v>0</v>
      </c>
      <c r="W136" s="28">
        <f>Alumn_Filtered!Y136</f>
        <v>0</v>
      </c>
      <c r="X136" s="28">
        <f>Alumn_Filtered!Z136</f>
        <v>0</v>
      </c>
      <c r="Y136" s="28">
        <f>Alumn_Filtered!AA136</f>
        <v>-0.34166666666666662</v>
      </c>
      <c r="Z136">
        <f ca="1">Alumn_Filtered!AB136</f>
        <v>22</v>
      </c>
      <c r="AA136">
        <f>Alumn_Filtered!AD136</f>
        <v>1</v>
      </c>
      <c r="AB136">
        <f>Alumn_Filtered!AF136</f>
        <v>1</v>
      </c>
      <c r="AC136">
        <f>IF(Alumn_Filtered!AG136=0,Metrics!$AG$14,Alumn_Filtered!AG136)</f>
        <v>455</v>
      </c>
      <c r="AD136" s="28">
        <f>Alumn_Filtered!AH136</f>
        <v>0.40032414910858993</v>
      </c>
      <c r="AE136">
        <f>IF(Alumn_Filtered!AI136=0,Metrics!AI$14,Alumn_Filtered!AI136)</f>
        <v>455</v>
      </c>
      <c r="AF136" s="28">
        <f>Alumn_Filtered!AJ136</f>
        <v>0.40032414910858993</v>
      </c>
      <c r="AG136">
        <f>IF(Alumn_Filtered!AK136=0,Metrics!AK$14,Alumn_Filtered!AK136)</f>
        <v>477</v>
      </c>
      <c r="AH136" s="28">
        <f>Alumn_Filtered!AL136</f>
        <v>0.4359805510534846</v>
      </c>
      <c r="AI136">
        <f>IF(Alumn_Filtered!AM136=0,Metrics!AM$14,Alumn_Filtered!AM136)</f>
        <v>527</v>
      </c>
      <c r="AJ136" s="28">
        <f>Alumn_Filtered!AN136</f>
        <v>0.51701782820097242</v>
      </c>
      <c r="AK136">
        <f>IF(Alumn_Filtered!AP136=0,Metrics!AP$14,Alumn_Filtered!AP136)</f>
        <v>6</v>
      </c>
      <c r="AL136">
        <f>IF(Alumn_Filtered!AR136=0,Metrics!AR$14,Alumn_Filtered!AR136)</f>
        <v>1</v>
      </c>
      <c r="AM136">
        <f>IF(Alumn_Filtered!AS136=0,Metrics!AS$14,Alumn_Filtered!AS136)</f>
        <v>0</v>
      </c>
      <c r="AN136">
        <f>Alumn_Filtered!B136</f>
        <v>1</v>
      </c>
    </row>
    <row r="137" spans="1:40" x14ac:dyDescent="0.25">
      <c r="A137" t="str">
        <f>LEFT(Alumn_Filtered!A137,LEN(Alumn_Filtered!A137)-1)</f>
        <v>19185751</v>
      </c>
      <c r="B137">
        <f>Alumn_Filtered!D137</f>
        <v>0</v>
      </c>
      <c r="C137">
        <f>Alumn_Filtered!E137</f>
        <v>1</v>
      </c>
      <c r="D137">
        <f>Alumn_Filtered!F137</f>
        <v>0</v>
      </c>
      <c r="E137" s="30">
        <f>Alumn_Filtered!G137</f>
        <v>5</v>
      </c>
      <c r="F137">
        <f>Alumn_Filtered!H137</f>
        <v>1</v>
      </c>
      <c r="G137" s="28">
        <f>Alumn_Filtered!I137</f>
        <v>0.2</v>
      </c>
      <c r="H137">
        <f>Alumn_Filtered!J137</f>
        <v>4</v>
      </c>
      <c r="I137" s="28">
        <f>Alumn_Filtered!K137</f>
        <v>0.8</v>
      </c>
      <c r="J137" s="28">
        <f>Alumn_Filtered!L137</f>
        <v>0.65</v>
      </c>
      <c r="K137" s="28">
        <f>Alumn_Filtered!M137</f>
        <v>0.18333333333333335</v>
      </c>
      <c r="L137" s="28">
        <f>Alumn_Filtered!N137</f>
        <v>0.4</v>
      </c>
      <c r="M137">
        <f>Alumn_Filtered!O137</f>
        <v>7</v>
      </c>
      <c r="N137">
        <f>Alumn_Filtered!P137</f>
        <v>0</v>
      </c>
      <c r="O137">
        <f>Alumn_Filtered!Q137</f>
        <v>1</v>
      </c>
      <c r="P137">
        <f>Alumn_Filtered!R137</f>
        <v>0</v>
      </c>
      <c r="Q137">
        <f>Alumn_Filtered!S137</f>
        <v>6</v>
      </c>
      <c r="R137">
        <f>Alumn_Filtered!T137</f>
        <v>0</v>
      </c>
      <c r="S137" s="28">
        <f>Alumn_Filtered!U137</f>
        <v>0</v>
      </c>
      <c r="T137">
        <f>Alumn_Filtered!V137</f>
        <v>6</v>
      </c>
      <c r="U137" s="28">
        <f>Alumn_Filtered!W137</f>
        <v>1</v>
      </c>
      <c r="V137" s="28">
        <f>Alumn_Filtered!X137</f>
        <v>0.3833333333333333</v>
      </c>
      <c r="W137" s="28">
        <f>Alumn_Filtered!Y137</f>
        <v>0</v>
      </c>
      <c r="X137" s="28">
        <f>Alumn_Filtered!Z137</f>
        <v>0.20555555555555557</v>
      </c>
      <c r="Y137" s="28">
        <f>Alumn_Filtered!AA137</f>
        <v>-0.19444444444444445</v>
      </c>
      <c r="Z137">
        <f ca="1">Alumn_Filtered!AB137</f>
        <v>22</v>
      </c>
      <c r="AA137">
        <f>Alumn_Filtered!AD137</f>
        <v>1</v>
      </c>
      <c r="AB137">
        <f>Alumn_Filtered!AF137</f>
        <v>1</v>
      </c>
      <c r="AC137">
        <f>IF(Alumn_Filtered!AG137=0,Metrics!$AG$14,Alumn_Filtered!AG137)</f>
        <v>482</v>
      </c>
      <c r="AD137" s="28">
        <f>Alumn_Filtered!AH137</f>
        <v>0.44408427876823336</v>
      </c>
      <c r="AE137">
        <f>IF(Alumn_Filtered!AI137=0,Metrics!AI$14,Alumn_Filtered!AI137)</f>
        <v>482</v>
      </c>
      <c r="AF137" s="28">
        <f>Alumn_Filtered!AJ137</f>
        <v>0.44408427876823336</v>
      </c>
      <c r="AG137">
        <f>IF(Alumn_Filtered!AK137=0,Metrics!AK$14,Alumn_Filtered!AK137)</f>
        <v>514</v>
      </c>
      <c r="AH137" s="28">
        <f>Alumn_Filtered!AL137</f>
        <v>0.49594813614262562</v>
      </c>
      <c r="AI137">
        <f>IF(Alumn_Filtered!AM137=0,Metrics!AM$14,Alumn_Filtered!AM137)</f>
        <v>516</v>
      </c>
      <c r="AJ137" s="28">
        <f>Alumn_Filtered!AN137</f>
        <v>0.49918962722852511</v>
      </c>
      <c r="AK137">
        <f>IF(Alumn_Filtered!AP137=0,Metrics!AP$14,Alumn_Filtered!AP137)</f>
        <v>13</v>
      </c>
      <c r="AL137">
        <f>IF(Alumn_Filtered!AR137=0,Metrics!AR$14,Alumn_Filtered!AR137)</f>
        <v>1</v>
      </c>
      <c r="AM137">
        <f>IF(Alumn_Filtered!AS137=0,Metrics!AS$14,Alumn_Filtered!AS137)</f>
        <v>5</v>
      </c>
      <c r="AN137">
        <f>Alumn_Filtered!B137</f>
        <v>1</v>
      </c>
    </row>
    <row r="138" spans="1:40" x14ac:dyDescent="0.25">
      <c r="A138" t="str">
        <f>LEFT(Alumn_Filtered!A138,LEN(Alumn_Filtered!A138)-1)</f>
        <v>19189057</v>
      </c>
      <c r="B138">
        <f>Alumn_Filtered!D138</f>
        <v>0</v>
      </c>
      <c r="C138">
        <f>Alumn_Filtered!E138</f>
        <v>0</v>
      </c>
      <c r="D138">
        <f>Alumn_Filtered!F138</f>
        <v>0</v>
      </c>
      <c r="E138" s="30">
        <f>Alumn_Filtered!G138</f>
        <v>6</v>
      </c>
      <c r="F138">
        <f>Alumn_Filtered!H138</f>
        <v>2</v>
      </c>
      <c r="G138" s="28">
        <f>Alumn_Filtered!I138</f>
        <v>0.33333333333333331</v>
      </c>
      <c r="H138">
        <f>Alumn_Filtered!J138</f>
        <v>4</v>
      </c>
      <c r="I138" s="28">
        <f>Alumn_Filtered!K138</f>
        <v>0.66666666666666663</v>
      </c>
      <c r="J138" s="28">
        <f>Alumn_Filtered!L138</f>
        <v>0.91666666666666663</v>
      </c>
      <c r="K138" s="28">
        <f>Alumn_Filtered!M138</f>
        <v>5.000000000000001E-2</v>
      </c>
      <c r="L138" s="28">
        <f>Alumn_Filtered!N138</f>
        <v>0.41666666666666669</v>
      </c>
      <c r="M138">
        <f>Alumn_Filtered!O138</f>
        <v>8</v>
      </c>
      <c r="N138">
        <f>Alumn_Filtered!P138</f>
        <v>1</v>
      </c>
      <c r="O138">
        <f>Alumn_Filtered!Q138</f>
        <v>3</v>
      </c>
      <c r="P138">
        <f>Alumn_Filtered!R138</f>
        <v>0</v>
      </c>
      <c r="Q138">
        <f>Alumn_Filtered!S138</f>
        <v>4</v>
      </c>
      <c r="R138">
        <f>Alumn_Filtered!T138</f>
        <v>2</v>
      </c>
      <c r="S138" s="28">
        <f>Alumn_Filtered!U138</f>
        <v>0.5</v>
      </c>
      <c r="T138">
        <f>Alumn_Filtered!V138</f>
        <v>2</v>
      </c>
      <c r="U138" s="28">
        <f>Alumn_Filtered!W138</f>
        <v>0.5</v>
      </c>
      <c r="V138" s="28">
        <f>Alumn_Filtered!X138</f>
        <v>0.65</v>
      </c>
      <c r="W138" s="28">
        <f>Alumn_Filtered!Y138</f>
        <v>8.3333333333333329E-2</v>
      </c>
      <c r="X138" s="28">
        <f>Alumn_Filtered!Z138</f>
        <v>0.39999999999999997</v>
      </c>
      <c r="Y138" s="28">
        <f>Alumn_Filtered!AA138</f>
        <v>-1.6666666666666718E-2</v>
      </c>
      <c r="Z138">
        <f ca="1">Alumn_Filtered!AB138</f>
        <v>22</v>
      </c>
      <c r="AA138">
        <f>Alumn_Filtered!AD138</f>
        <v>1</v>
      </c>
      <c r="AB138">
        <f>Alumn_Filtered!AF138</f>
        <v>1</v>
      </c>
      <c r="AC138">
        <f>IF(Alumn_Filtered!AG138=0,Metrics!$AG$14,Alumn_Filtered!AG138)</f>
        <v>453</v>
      </c>
      <c r="AD138" s="28">
        <f>Alumn_Filtered!AH138</f>
        <v>0.39708265802269044</v>
      </c>
      <c r="AE138">
        <f>IF(Alumn_Filtered!AI138=0,Metrics!AI$14,Alumn_Filtered!AI138)</f>
        <v>453</v>
      </c>
      <c r="AF138" s="28">
        <f>Alumn_Filtered!AJ138</f>
        <v>0.39708265802269044</v>
      </c>
      <c r="AG138">
        <f>IF(Alumn_Filtered!AK138=0,Metrics!AK$14,Alumn_Filtered!AK138)</f>
        <v>574</v>
      </c>
      <c r="AH138" s="28">
        <f>Alumn_Filtered!AL138</f>
        <v>0.59319286871961097</v>
      </c>
      <c r="AI138">
        <f>IF(Alumn_Filtered!AM138=0,Metrics!AM$14,Alumn_Filtered!AM138)</f>
        <v>542</v>
      </c>
      <c r="AJ138" s="28">
        <f>Alumn_Filtered!AN138</f>
        <v>0.54132901134521882</v>
      </c>
      <c r="AK138">
        <f>IF(Alumn_Filtered!AP138=0,Metrics!AP$14,Alumn_Filtered!AP138)</f>
        <v>13</v>
      </c>
      <c r="AL138">
        <f>IF(Alumn_Filtered!AR138=0,Metrics!AR$14,Alumn_Filtered!AR138)</f>
        <v>1</v>
      </c>
      <c r="AM138">
        <f>IF(Alumn_Filtered!AS138=0,Metrics!AS$14,Alumn_Filtered!AS138)</f>
        <v>0</v>
      </c>
      <c r="AN138">
        <f>Alumn_Filtered!B138</f>
        <v>1</v>
      </c>
    </row>
    <row r="139" spans="1:40" x14ac:dyDescent="0.25">
      <c r="A139" t="str">
        <f>LEFT(Alumn_Filtered!A139,LEN(Alumn_Filtered!A139)-1)</f>
        <v>19208127</v>
      </c>
      <c r="B139">
        <f>Alumn_Filtered!D139</f>
        <v>0</v>
      </c>
      <c r="C139">
        <f>Alumn_Filtered!E139</f>
        <v>0</v>
      </c>
      <c r="D139">
        <f>Alumn_Filtered!F139</f>
        <v>0</v>
      </c>
      <c r="E139" s="30">
        <f>Alumn_Filtered!G139</f>
        <v>6</v>
      </c>
      <c r="F139">
        <f>Alumn_Filtered!H139</f>
        <v>5</v>
      </c>
      <c r="G139" s="28">
        <f>Alumn_Filtered!I139</f>
        <v>0.83333333333333337</v>
      </c>
      <c r="H139">
        <f>Alumn_Filtered!J139</f>
        <v>1</v>
      </c>
      <c r="I139" s="28">
        <f>Alumn_Filtered!K139</f>
        <v>0.16666666666666666</v>
      </c>
      <c r="J139" s="28">
        <f>Alumn_Filtered!L139</f>
        <v>0.65</v>
      </c>
      <c r="K139" s="28">
        <f>Alumn_Filtered!M139</f>
        <v>0.33333333333333331</v>
      </c>
      <c r="L139" s="28">
        <f>Alumn_Filtered!N139</f>
        <v>0.52777777777777779</v>
      </c>
      <c r="M139">
        <f>Alumn_Filtered!O139</f>
        <v>6</v>
      </c>
      <c r="N139">
        <f>Alumn_Filtered!P139</f>
        <v>0</v>
      </c>
      <c r="O139">
        <f>Alumn_Filtered!Q139</f>
        <v>0</v>
      </c>
      <c r="P139">
        <f>Alumn_Filtered!R139</f>
        <v>0</v>
      </c>
      <c r="Q139">
        <f>Alumn_Filtered!S139</f>
        <v>6</v>
      </c>
      <c r="R139">
        <f>Alumn_Filtered!T139</f>
        <v>6</v>
      </c>
      <c r="S139" s="28">
        <f>Alumn_Filtered!U139</f>
        <v>1</v>
      </c>
      <c r="T139">
        <f>Alumn_Filtered!V139</f>
        <v>0</v>
      </c>
      <c r="U139" s="28">
        <f>Alumn_Filtered!W139</f>
        <v>0</v>
      </c>
      <c r="V139" s="28">
        <f>Alumn_Filtered!X139</f>
        <v>0.78333333333333333</v>
      </c>
      <c r="W139" s="28">
        <f>Alumn_Filtered!Y139</f>
        <v>0.5</v>
      </c>
      <c r="X139" s="28">
        <f>Alumn_Filtered!Z139</f>
        <v>0.66111111111111109</v>
      </c>
      <c r="Y139" s="28">
        <f>Alumn_Filtered!AA139</f>
        <v>0.1333333333333333</v>
      </c>
      <c r="Z139">
        <f ca="1">Alumn_Filtered!AB139</f>
        <v>22</v>
      </c>
      <c r="AA139">
        <f>Alumn_Filtered!AD139</f>
        <v>1</v>
      </c>
      <c r="AB139">
        <f>Alumn_Filtered!AF139</f>
        <v>1</v>
      </c>
      <c r="AC139">
        <f>IF(Alumn_Filtered!AG139=0,Metrics!$AG$14,Alumn_Filtered!AG139)</f>
        <v>624</v>
      </c>
      <c r="AD139" s="28">
        <f>Alumn_Filtered!AH139</f>
        <v>0.67423014586709884</v>
      </c>
      <c r="AE139">
        <f>IF(Alumn_Filtered!AI139=0,Metrics!AI$14,Alumn_Filtered!AI139)</f>
        <v>766</v>
      </c>
      <c r="AF139" s="28">
        <f>Alumn_Filtered!AJ139</f>
        <v>0.90437601296596437</v>
      </c>
      <c r="AG139">
        <f>IF(Alumn_Filtered!AK139=0,Metrics!AK$14,Alumn_Filtered!AK139)</f>
        <v>576</v>
      </c>
      <c r="AH139" s="28">
        <f>Alumn_Filtered!AL139</f>
        <v>0.59643435980551052</v>
      </c>
      <c r="AI139">
        <f>IF(Alumn_Filtered!AM139=0,Metrics!AM$14,Alumn_Filtered!AM139)</f>
        <v>553</v>
      </c>
      <c r="AJ139" s="28">
        <f>Alumn_Filtered!AN139</f>
        <v>0.55915721231766613</v>
      </c>
      <c r="AK139">
        <f>IF(Alumn_Filtered!AP139=0,Metrics!AP$14,Alumn_Filtered!AP139)</f>
        <v>13</v>
      </c>
      <c r="AL139">
        <f>IF(Alumn_Filtered!AR139=0,Metrics!AR$14,Alumn_Filtered!AR139)</f>
        <v>2</v>
      </c>
      <c r="AM139">
        <f>IF(Alumn_Filtered!AS139=0,Metrics!AS$14,Alumn_Filtered!AS139)</f>
        <v>0</v>
      </c>
      <c r="AN139">
        <f>Alumn_Filtered!B139</f>
        <v>1</v>
      </c>
    </row>
    <row r="140" spans="1:40" x14ac:dyDescent="0.25">
      <c r="A140" t="str">
        <f>LEFT(Alumn_Filtered!A140,LEN(Alumn_Filtered!A140)-1)</f>
        <v>19208757</v>
      </c>
      <c r="B140">
        <f>Alumn_Filtered!D140</f>
        <v>6</v>
      </c>
      <c r="C140">
        <f>Alumn_Filtered!E140</f>
        <v>0</v>
      </c>
      <c r="D140">
        <f>Alumn_Filtered!F140</f>
        <v>0</v>
      </c>
      <c r="E140" s="30">
        <f>Alumn_Filtered!G140</f>
        <v>0</v>
      </c>
      <c r="F140">
        <f>Alumn_Filtered!H140</f>
        <v>0</v>
      </c>
      <c r="G140" s="28">
        <f>Alumn_Filtered!I140</f>
        <v>0</v>
      </c>
      <c r="H140">
        <f>Alumn_Filtered!J140</f>
        <v>0</v>
      </c>
      <c r="I140" s="28">
        <f>Alumn_Filtered!K140</f>
        <v>0</v>
      </c>
      <c r="J140" s="28">
        <f>Alumn_Filtered!L140</f>
        <v>0</v>
      </c>
      <c r="K140" s="28">
        <f>Alumn_Filtered!M140</f>
        <v>0</v>
      </c>
      <c r="L140" s="28">
        <f>Alumn_Filtered!N140</f>
        <v>0</v>
      </c>
      <c r="M140">
        <f>Alumn_Filtered!O140</f>
        <v>0</v>
      </c>
      <c r="N140">
        <f>Alumn_Filtered!P140</f>
        <v>0</v>
      </c>
      <c r="O140">
        <f>Alumn_Filtered!Q140</f>
        <v>0</v>
      </c>
      <c r="P140">
        <f>Alumn_Filtered!R140</f>
        <v>0</v>
      </c>
      <c r="Q140">
        <f>Alumn_Filtered!S140</f>
        <v>0</v>
      </c>
      <c r="R140">
        <f>Alumn_Filtered!T140</f>
        <v>0</v>
      </c>
      <c r="S140" s="28">
        <f>Alumn_Filtered!U140</f>
        <v>0</v>
      </c>
      <c r="T140">
        <f>Alumn_Filtered!V140</f>
        <v>0</v>
      </c>
      <c r="U140" s="28">
        <f>Alumn_Filtered!W140</f>
        <v>0</v>
      </c>
      <c r="V140" s="28">
        <f>Alumn_Filtered!X140</f>
        <v>0</v>
      </c>
      <c r="W140" s="28">
        <f>Alumn_Filtered!Y140</f>
        <v>0</v>
      </c>
      <c r="X140" s="28">
        <f>Alumn_Filtered!Z140</f>
        <v>0</v>
      </c>
      <c r="Y140" s="28">
        <f>Alumn_Filtered!AA140</f>
        <v>0</v>
      </c>
      <c r="Z140">
        <f ca="1">Alumn_Filtered!AB140</f>
        <v>22</v>
      </c>
      <c r="AA140">
        <f>Alumn_Filtered!AD140</f>
        <v>1</v>
      </c>
      <c r="AB140">
        <f>Alumn_Filtered!AF140</f>
        <v>1</v>
      </c>
      <c r="AC140">
        <f>IF(Alumn_Filtered!AG140=0,Metrics!$AG$14,Alumn_Filtered!AG140)</f>
        <v>564</v>
      </c>
      <c r="AD140" s="28">
        <f>Alumn_Filtered!AH140</f>
        <v>0.57698541329011344</v>
      </c>
      <c r="AE140">
        <f>IF(Alumn_Filtered!AI140=0,Metrics!AI$14,Alumn_Filtered!AI140)</f>
        <v>564</v>
      </c>
      <c r="AF140" s="28">
        <f>Alumn_Filtered!AJ140</f>
        <v>0.57698541329011344</v>
      </c>
      <c r="AG140">
        <f>IF(Alumn_Filtered!AK140=0,Metrics!AK$14,Alumn_Filtered!AK140)</f>
        <v>505</v>
      </c>
      <c r="AH140" s="28">
        <f>Alumn_Filtered!AL140</f>
        <v>0.48136142625607781</v>
      </c>
      <c r="AI140">
        <f>IF(Alumn_Filtered!AM140=0,Metrics!AM$14,Alumn_Filtered!AM140)</f>
        <v>644</v>
      </c>
      <c r="AJ140" s="28">
        <f>Alumn_Filtered!AN140</f>
        <v>0.70664505672609401</v>
      </c>
      <c r="AK140">
        <f>IF(Alumn_Filtered!AP140=0,Metrics!AP$14,Alumn_Filtered!AP140)</f>
        <v>13</v>
      </c>
      <c r="AL140">
        <f>IF(Alumn_Filtered!AR140=0,Metrics!AR$14,Alumn_Filtered!AR140)</f>
        <v>1</v>
      </c>
      <c r="AM140">
        <f>IF(Alumn_Filtered!AS140=0,Metrics!AS$14,Alumn_Filtered!AS140)</f>
        <v>11</v>
      </c>
      <c r="AN140">
        <f>Alumn_Filtered!B140</f>
        <v>0</v>
      </c>
    </row>
    <row r="141" spans="1:40" x14ac:dyDescent="0.25">
      <c r="A141" t="str">
        <f>LEFT(Alumn_Filtered!A141,LEN(Alumn_Filtered!A141)-1)</f>
        <v>19209103</v>
      </c>
      <c r="B141">
        <f>Alumn_Filtered!D141</f>
        <v>0</v>
      </c>
      <c r="C141">
        <f>Alumn_Filtered!E141</f>
        <v>0</v>
      </c>
      <c r="D141">
        <f>Alumn_Filtered!F141</f>
        <v>0</v>
      </c>
      <c r="E141" s="30">
        <f>Alumn_Filtered!G141</f>
        <v>6</v>
      </c>
      <c r="F141">
        <f>Alumn_Filtered!H141</f>
        <v>6</v>
      </c>
      <c r="G141" s="28">
        <f>Alumn_Filtered!I141</f>
        <v>1</v>
      </c>
      <c r="H141">
        <f>Alumn_Filtered!J141</f>
        <v>0</v>
      </c>
      <c r="I141" s="28">
        <f>Alumn_Filtered!K141</f>
        <v>0</v>
      </c>
      <c r="J141" s="28">
        <f>Alumn_Filtered!L141</f>
        <v>0.96666666666666667</v>
      </c>
      <c r="K141" s="28">
        <f>Alumn_Filtered!M141</f>
        <v>0.81666666666666676</v>
      </c>
      <c r="L141" s="28">
        <f>Alumn_Filtered!N141</f>
        <v>0.89444444444444449</v>
      </c>
      <c r="M141">
        <f>Alumn_Filtered!O141</f>
        <v>12</v>
      </c>
      <c r="N141">
        <f>Alumn_Filtered!P141</f>
        <v>1</v>
      </c>
      <c r="O141">
        <f>Alumn_Filtered!Q141</f>
        <v>0</v>
      </c>
      <c r="P141">
        <f>Alumn_Filtered!R141</f>
        <v>4</v>
      </c>
      <c r="Q141">
        <f>Alumn_Filtered!S141</f>
        <v>7</v>
      </c>
      <c r="R141">
        <f>Alumn_Filtered!T141</f>
        <v>7</v>
      </c>
      <c r="S141" s="28">
        <f>Alumn_Filtered!U141</f>
        <v>1</v>
      </c>
      <c r="T141">
        <f>Alumn_Filtered!V141</f>
        <v>0</v>
      </c>
      <c r="U141" s="28">
        <f>Alumn_Filtered!W141</f>
        <v>0</v>
      </c>
      <c r="V141" s="28">
        <f>Alumn_Filtered!X141</f>
        <v>1</v>
      </c>
      <c r="W141" s="28">
        <f>Alumn_Filtered!Y141</f>
        <v>0.79999999999999993</v>
      </c>
      <c r="X141" s="28">
        <f>Alumn_Filtered!Z141</f>
        <v>0.88095238095238104</v>
      </c>
      <c r="Y141" s="28">
        <f>Alumn_Filtered!AA141</f>
        <v>-1.3492063492063444E-2</v>
      </c>
      <c r="Z141">
        <f ca="1">Alumn_Filtered!AB141</f>
        <v>22</v>
      </c>
      <c r="AA141">
        <f>Alumn_Filtered!AD141</f>
        <v>1</v>
      </c>
      <c r="AB141">
        <f>Alumn_Filtered!AF141</f>
        <v>1</v>
      </c>
      <c r="AC141">
        <f>IF(Alumn_Filtered!AG141=0,Metrics!$AG$14,Alumn_Filtered!AG141)</f>
        <v>702</v>
      </c>
      <c r="AD141" s="28">
        <f>Alumn_Filtered!AH141</f>
        <v>0.80064829821717987</v>
      </c>
      <c r="AE141">
        <f>IF(Alumn_Filtered!AI141=0,Metrics!AI$14,Alumn_Filtered!AI141)</f>
        <v>740</v>
      </c>
      <c r="AF141" s="28">
        <f>Alumn_Filtered!AJ141</f>
        <v>0.86223662884927066</v>
      </c>
      <c r="AG141">
        <f>IF(Alumn_Filtered!AK141=0,Metrics!AK$14,Alumn_Filtered!AK141)</f>
        <v>646</v>
      </c>
      <c r="AH141" s="28">
        <f>Alumn_Filtered!AL141</f>
        <v>0.70988654781199356</v>
      </c>
      <c r="AI141">
        <f>IF(Alumn_Filtered!AM141=0,Metrics!AM$14,Alumn_Filtered!AM141)</f>
        <v>691</v>
      </c>
      <c r="AJ141" s="28">
        <f>Alumn_Filtered!AN141</f>
        <v>0.78282009724473256</v>
      </c>
      <c r="AK141">
        <f>IF(Alumn_Filtered!AP141=0,Metrics!AP$14,Alumn_Filtered!AP141)</f>
        <v>13</v>
      </c>
      <c r="AL141">
        <f>IF(Alumn_Filtered!AR141=0,Metrics!AR$14,Alumn_Filtered!AR141)</f>
        <v>1</v>
      </c>
      <c r="AM141">
        <f>IF(Alumn_Filtered!AS141=0,Metrics!AS$14,Alumn_Filtered!AS141)</f>
        <v>0</v>
      </c>
      <c r="AN141">
        <f>Alumn_Filtered!B141</f>
        <v>1</v>
      </c>
    </row>
    <row r="142" spans="1:40" x14ac:dyDescent="0.25">
      <c r="A142" t="str">
        <f>LEFT(Alumn_Filtered!A142,LEN(Alumn_Filtered!A142)-1)</f>
        <v>19209385</v>
      </c>
      <c r="B142">
        <f>Alumn_Filtered!D142</f>
        <v>0</v>
      </c>
      <c r="C142">
        <f>Alumn_Filtered!E142</f>
        <v>2</v>
      </c>
      <c r="D142">
        <f>Alumn_Filtered!F142</f>
        <v>0</v>
      </c>
      <c r="E142" s="30">
        <f>Alumn_Filtered!G142</f>
        <v>4</v>
      </c>
      <c r="F142">
        <f>Alumn_Filtered!H142</f>
        <v>1</v>
      </c>
      <c r="G142" s="28">
        <f>Alumn_Filtered!I142</f>
        <v>0.25</v>
      </c>
      <c r="H142">
        <f>Alumn_Filtered!J142</f>
        <v>3</v>
      </c>
      <c r="I142" s="28">
        <f>Alumn_Filtered!K142</f>
        <v>0.75</v>
      </c>
      <c r="J142" s="28">
        <f>Alumn_Filtered!L142</f>
        <v>0.71666666666666667</v>
      </c>
      <c r="K142" s="28">
        <f>Alumn_Filtered!M142</f>
        <v>0.35000000000000003</v>
      </c>
      <c r="L142" s="28">
        <f>Alumn_Filtered!N142</f>
        <v>0.45000000000000007</v>
      </c>
      <c r="M142">
        <f>Alumn_Filtered!O142</f>
        <v>10</v>
      </c>
      <c r="N142">
        <f>Alumn_Filtered!P142</f>
        <v>2</v>
      </c>
      <c r="O142">
        <f>Alumn_Filtered!Q142</f>
        <v>4</v>
      </c>
      <c r="P142">
        <f>Alumn_Filtered!R142</f>
        <v>0</v>
      </c>
      <c r="Q142">
        <f>Alumn_Filtered!S142</f>
        <v>4</v>
      </c>
      <c r="R142">
        <f>Alumn_Filtered!T142</f>
        <v>2</v>
      </c>
      <c r="S142" s="28">
        <f>Alumn_Filtered!U142</f>
        <v>0.5</v>
      </c>
      <c r="T142">
        <f>Alumn_Filtered!V142</f>
        <v>2</v>
      </c>
      <c r="U142" s="28">
        <f>Alumn_Filtered!W142</f>
        <v>0.5</v>
      </c>
      <c r="V142" s="28">
        <f>Alumn_Filtered!X142</f>
        <v>0.6</v>
      </c>
      <c r="W142" s="28">
        <f>Alumn_Filtered!Y142</f>
        <v>0.11666666666666665</v>
      </c>
      <c r="X142" s="28">
        <f>Alumn_Filtered!Z142</f>
        <v>0.35833333333333334</v>
      </c>
      <c r="Y142" s="28">
        <f>Alumn_Filtered!AA142</f>
        <v>-9.166666666666673E-2</v>
      </c>
      <c r="Z142">
        <f ca="1">Alumn_Filtered!AB142</f>
        <v>22</v>
      </c>
      <c r="AA142">
        <f>Alumn_Filtered!AD142</f>
        <v>1</v>
      </c>
      <c r="AB142">
        <f>Alumn_Filtered!AF142</f>
        <v>1</v>
      </c>
      <c r="AC142">
        <f>IF(Alumn_Filtered!AG142=0,Metrics!$AG$14,Alumn_Filtered!AG142)</f>
        <v>548</v>
      </c>
      <c r="AD142" s="28">
        <f>Alumn_Filtered!AH142</f>
        <v>0.55105348460291737</v>
      </c>
      <c r="AE142">
        <f>IF(Alumn_Filtered!AI142=0,Metrics!AI$14,Alumn_Filtered!AI142)</f>
        <v>574</v>
      </c>
      <c r="AF142" s="28">
        <f>Alumn_Filtered!AJ142</f>
        <v>0.59319286871961097</v>
      </c>
      <c r="AG142">
        <f>IF(Alumn_Filtered!AK142=0,Metrics!AK$14,Alumn_Filtered!AK142)</f>
        <v>486</v>
      </c>
      <c r="AH142" s="28">
        <f>Alumn_Filtered!AL142</f>
        <v>0.45056726094003241</v>
      </c>
      <c r="AI142">
        <f>IF(Alumn_Filtered!AM142=0,Metrics!AM$14,Alumn_Filtered!AM142)</f>
        <v>633</v>
      </c>
      <c r="AJ142" s="28">
        <f>Alumn_Filtered!AN142</f>
        <v>0.68881685575364671</v>
      </c>
      <c r="AK142">
        <f>IF(Alumn_Filtered!AP142=0,Metrics!AP$14,Alumn_Filtered!AP142)</f>
        <v>13</v>
      </c>
      <c r="AL142">
        <f>IF(Alumn_Filtered!AR142=0,Metrics!AR$14,Alumn_Filtered!AR142)</f>
        <v>1</v>
      </c>
      <c r="AM142">
        <f>IF(Alumn_Filtered!AS142=0,Metrics!AS$14,Alumn_Filtered!AS142)</f>
        <v>5</v>
      </c>
      <c r="AN142">
        <f>Alumn_Filtered!B142</f>
        <v>0</v>
      </c>
    </row>
    <row r="143" spans="1:40" x14ac:dyDescent="0.25">
      <c r="A143" t="str">
        <f>LEFT(Alumn_Filtered!A143,LEN(Alumn_Filtered!A143)-1)</f>
        <v>19209567</v>
      </c>
      <c r="B143">
        <f>Alumn_Filtered!D143</f>
        <v>0</v>
      </c>
      <c r="C143">
        <f>Alumn_Filtered!E143</f>
        <v>0</v>
      </c>
      <c r="D143">
        <f>Alumn_Filtered!F143</f>
        <v>0</v>
      </c>
      <c r="E143" s="30">
        <f>Alumn_Filtered!G143</f>
        <v>6</v>
      </c>
      <c r="F143">
        <f>Alumn_Filtered!H143</f>
        <v>3</v>
      </c>
      <c r="G143" s="28">
        <f>Alumn_Filtered!I143</f>
        <v>0.5</v>
      </c>
      <c r="H143">
        <f>Alumn_Filtered!J143</f>
        <v>3</v>
      </c>
      <c r="I143" s="28">
        <f>Alumn_Filtered!K143</f>
        <v>0.5</v>
      </c>
      <c r="J143" s="28">
        <f>Alumn_Filtered!L143</f>
        <v>0.83333333333333337</v>
      </c>
      <c r="K143" s="28">
        <f>Alumn_Filtered!M143</f>
        <v>0.3</v>
      </c>
      <c r="L143" s="28">
        <f>Alumn_Filtered!N143</f>
        <v>0.51388888888888895</v>
      </c>
      <c r="M143">
        <f>Alumn_Filtered!O143</f>
        <v>7</v>
      </c>
      <c r="N143">
        <f>Alumn_Filtered!P143</f>
        <v>0</v>
      </c>
      <c r="O143">
        <f>Alumn_Filtered!Q143</f>
        <v>0</v>
      </c>
      <c r="P143">
        <f>Alumn_Filtered!R143</f>
        <v>0</v>
      </c>
      <c r="Q143">
        <f>Alumn_Filtered!S143</f>
        <v>7</v>
      </c>
      <c r="R143">
        <f>Alumn_Filtered!T143</f>
        <v>2</v>
      </c>
      <c r="S143" s="28">
        <f>Alumn_Filtered!U143</f>
        <v>0.2857142857142857</v>
      </c>
      <c r="T143">
        <f>Alumn_Filtered!V143</f>
        <v>5</v>
      </c>
      <c r="U143" s="28">
        <f>Alumn_Filtered!W143</f>
        <v>0.7142857142857143</v>
      </c>
      <c r="V143" s="28">
        <f>Alumn_Filtered!X143</f>
        <v>0.9</v>
      </c>
      <c r="W143" s="28">
        <f>Alumn_Filtered!Y143</f>
        <v>0.3</v>
      </c>
      <c r="X143" s="28">
        <f>Alumn_Filtered!Z143</f>
        <v>0.5</v>
      </c>
      <c r="Y143" s="28">
        <f>Alumn_Filtered!AA143</f>
        <v>-1.3888888888888951E-2</v>
      </c>
      <c r="Z143">
        <f ca="1">Alumn_Filtered!AB143</f>
        <v>22</v>
      </c>
      <c r="AA143">
        <f>Alumn_Filtered!AD143</f>
        <v>1</v>
      </c>
      <c r="AB143">
        <f>Alumn_Filtered!AF143</f>
        <v>1</v>
      </c>
      <c r="AC143">
        <f>IF(Alumn_Filtered!AG143=0,Metrics!$AG$14,Alumn_Filtered!AG143)</f>
        <v>528</v>
      </c>
      <c r="AD143" s="28">
        <f>Alumn_Filtered!AH143</f>
        <v>0.51863857374392219</v>
      </c>
      <c r="AE143">
        <f>IF(Alumn_Filtered!AI143=0,Metrics!AI$14,Alumn_Filtered!AI143)</f>
        <v>542</v>
      </c>
      <c r="AF143" s="28">
        <f>Alumn_Filtered!AJ143</f>
        <v>0.54132901134521882</v>
      </c>
      <c r="AG143">
        <f>IF(Alumn_Filtered!AK143=0,Metrics!AK$14,Alumn_Filtered!AK143)</f>
        <v>507</v>
      </c>
      <c r="AH143" s="28">
        <f>Alumn_Filtered!AL143</f>
        <v>0.4846029173419773</v>
      </c>
      <c r="AI143">
        <f>IF(Alumn_Filtered!AM143=0,Metrics!AM$14,Alumn_Filtered!AM143)</f>
        <v>563</v>
      </c>
      <c r="AJ143" s="28">
        <f>Alumn_Filtered!AN143</f>
        <v>0.57536466774716366</v>
      </c>
      <c r="AK143">
        <f>IF(Alumn_Filtered!AP143=0,Metrics!AP$14,Alumn_Filtered!AP143)</f>
        <v>13</v>
      </c>
      <c r="AL143">
        <f>IF(Alumn_Filtered!AR143=0,Metrics!AR$14,Alumn_Filtered!AR143)</f>
        <v>1</v>
      </c>
      <c r="AM143">
        <f>IF(Alumn_Filtered!AS143=0,Metrics!AS$14,Alumn_Filtered!AS143)</f>
        <v>7</v>
      </c>
      <c r="AN143">
        <f>Alumn_Filtered!B143</f>
        <v>1</v>
      </c>
    </row>
    <row r="144" spans="1:40" x14ac:dyDescent="0.25">
      <c r="A144" t="str">
        <f>LEFT(Alumn_Filtered!A144,LEN(Alumn_Filtered!A144)-1)</f>
        <v>19209659</v>
      </c>
      <c r="B144">
        <f>Alumn_Filtered!D144</f>
        <v>6</v>
      </c>
      <c r="C144">
        <f>Alumn_Filtered!E144</f>
        <v>0</v>
      </c>
      <c r="D144">
        <f>Alumn_Filtered!F144</f>
        <v>4</v>
      </c>
      <c r="E144" s="30">
        <f>Alumn_Filtered!G144</f>
        <v>0</v>
      </c>
      <c r="F144">
        <f>Alumn_Filtered!H144</f>
        <v>0</v>
      </c>
      <c r="G144" s="28">
        <f>Alumn_Filtered!I144</f>
        <v>0</v>
      </c>
      <c r="H144">
        <f>Alumn_Filtered!J144</f>
        <v>0</v>
      </c>
      <c r="I144" s="28">
        <f>Alumn_Filtered!K144</f>
        <v>0</v>
      </c>
      <c r="J144" s="28">
        <f>Alumn_Filtered!L144</f>
        <v>0</v>
      </c>
      <c r="K144" s="28">
        <f>Alumn_Filtered!M144</f>
        <v>0</v>
      </c>
      <c r="L144" s="28">
        <f>Alumn_Filtered!N144</f>
        <v>0</v>
      </c>
      <c r="M144">
        <f>Alumn_Filtered!O144</f>
        <v>0</v>
      </c>
      <c r="N144">
        <f>Alumn_Filtered!P144</f>
        <v>0</v>
      </c>
      <c r="O144">
        <f>Alumn_Filtered!Q144</f>
        <v>0</v>
      </c>
      <c r="P144">
        <f>Alumn_Filtered!R144</f>
        <v>0</v>
      </c>
      <c r="Q144">
        <f>Alumn_Filtered!S144</f>
        <v>0</v>
      </c>
      <c r="R144">
        <f>Alumn_Filtered!T144</f>
        <v>0</v>
      </c>
      <c r="S144" s="28">
        <f>Alumn_Filtered!U144</f>
        <v>0</v>
      </c>
      <c r="T144">
        <f>Alumn_Filtered!V144</f>
        <v>0</v>
      </c>
      <c r="U144" s="28">
        <f>Alumn_Filtered!W144</f>
        <v>0</v>
      </c>
      <c r="V144" s="28">
        <f>Alumn_Filtered!X144</f>
        <v>0</v>
      </c>
      <c r="W144" s="28">
        <f>Alumn_Filtered!Y144</f>
        <v>0</v>
      </c>
      <c r="X144" s="28">
        <f>Alumn_Filtered!Z144</f>
        <v>0</v>
      </c>
      <c r="Y144" s="28">
        <f>Alumn_Filtered!AA144</f>
        <v>0</v>
      </c>
      <c r="Z144">
        <f ca="1">Alumn_Filtered!AB144</f>
        <v>22</v>
      </c>
      <c r="AA144">
        <f>Alumn_Filtered!AD144</f>
        <v>1</v>
      </c>
      <c r="AB144">
        <f>Alumn_Filtered!AF144</f>
        <v>1</v>
      </c>
      <c r="AC144">
        <f>IF(Alumn_Filtered!AG144=0,Metrics!$AG$14,Alumn_Filtered!AG144)</f>
        <v>548</v>
      </c>
      <c r="AD144" s="28">
        <f>Alumn_Filtered!AH144</f>
        <v>0.55105348460291737</v>
      </c>
      <c r="AE144">
        <f>IF(Alumn_Filtered!AI144=0,Metrics!AI$14,Alumn_Filtered!AI144)</f>
        <v>550</v>
      </c>
      <c r="AF144" s="28">
        <f>Alumn_Filtered!AJ144</f>
        <v>0.5542949756888168</v>
      </c>
      <c r="AG144">
        <f>IF(Alumn_Filtered!AK144=0,Metrics!AK$14,Alumn_Filtered!AK144)</f>
        <v>606</v>
      </c>
      <c r="AH144" s="28">
        <f>Alumn_Filtered!AL144</f>
        <v>0.64505672609400322</v>
      </c>
      <c r="AI144">
        <f>IF(Alumn_Filtered!AM144=0,Metrics!AM$14,Alumn_Filtered!AM144)</f>
        <v>569</v>
      </c>
      <c r="AJ144" s="28">
        <f>Alumn_Filtered!AN144</f>
        <v>0.5850891410048622</v>
      </c>
      <c r="AK144">
        <f>IF(Alumn_Filtered!AP144=0,Metrics!AP$14,Alumn_Filtered!AP144)</f>
        <v>13</v>
      </c>
      <c r="AL144">
        <f>IF(Alumn_Filtered!AR144=0,Metrics!AR$14,Alumn_Filtered!AR144)</f>
        <v>1</v>
      </c>
      <c r="AM144">
        <f>IF(Alumn_Filtered!AS144=0,Metrics!AS$14,Alumn_Filtered!AS144)</f>
        <v>0</v>
      </c>
      <c r="AN144">
        <f>Alumn_Filtered!B144</f>
        <v>0</v>
      </c>
    </row>
    <row r="145" spans="1:40" x14ac:dyDescent="0.25">
      <c r="A145" t="str">
        <f>LEFT(Alumn_Filtered!A145,LEN(Alumn_Filtered!A145)-1)</f>
        <v>19219474</v>
      </c>
      <c r="B145">
        <f>Alumn_Filtered!D145</f>
        <v>0</v>
      </c>
      <c r="C145">
        <f>Alumn_Filtered!E145</f>
        <v>0</v>
      </c>
      <c r="D145">
        <f>Alumn_Filtered!F145</f>
        <v>0</v>
      </c>
      <c r="E145" s="30">
        <f>Alumn_Filtered!G145</f>
        <v>6</v>
      </c>
      <c r="F145">
        <f>Alumn_Filtered!H145</f>
        <v>5</v>
      </c>
      <c r="G145" s="28">
        <f>Alumn_Filtered!I145</f>
        <v>0.83333333333333337</v>
      </c>
      <c r="H145">
        <f>Alumn_Filtered!J145</f>
        <v>1</v>
      </c>
      <c r="I145" s="28">
        <f>Alumn_Filtered!K145</f>
        <v>0.16666666666666666</v>
      </c>
      <c r="J145" s="28">
        <f>Alumn_Filtered!L145</f>
        <v>0.78333333333333333</v>
      </c>
      <c r="K145" s="28">
        <f>Alumn_Filtered!M145</f>
        <v>0.41666666666666669</v>
      </c>
      <c r="L145" s="28">
        <f>Alumn_Filtered!N145</f>
        <v>0.6</v>
      </c>
      <c r="M145">
        <f>Alumn_Filtered!O145</f>
        <v>7</v>
      </c>
      <c r="N145">
        <f>Alumn_Filtered!P145</f>
        <v>0</v>
      </c>
      <c r="O145">
        <f>Alumn_Filtered!Q145</f>
        <v>2</v>
      </c>
      <c r="P145">
        <f>Alumn_Filtered!R145</f>
        <v>0</v>
      </c>
      <c r="Q145">
        <f>Alumn_Filtered!S145</f>
        <v>5</v>
      </c>
      <c r="R145">
        <f>Alumn_Filtered!T145</f>
        <v>2</v>
      </c>
      <c r="S145" s="28">
        <f>Alumn_Filtered!U145</f>
        <v>0.4</v>
      </c>
      <c r="T145">
        <f>Alumn_Filtered!V145</f>
        <v>3</v>
      </c>
      <c r="U145" s="28">
        <f>Alumn_Filtered!W145</f>
        <v>0.6</v>
      </c>
      <c r="V145" s="28">
        <f>Alumn_Filtered!X145</f>
        <v>0.79999999999999993</v>
      </c>
      <c r="W145" s="28">
        <f>Alumn_Filtered!Y145</f>
        <v>0.18333333333333335</v>
      </c>
      <c r="X145" s="28">
        <f>Alumn_Filtered!Z145</f>
        <v>0.47333333333333333</v>
      </c>
      <c r="Y145" s="28">
        <f>Alumn_Filtered!AA145</f>
        <v>-0.12666666666666665</v>
      </c>
      <c r="Z145">
        <f ca="1">Alumn_Filtered!AB145</f>
        <v>22</v>
      </c>
      <c r="AA145">
        <f>Alumn_Filtered!AD145</f>
        <v>1</v>
      </c>
      <c r="AB145">
        <f>Alumn_Filtered!AF145</f>
        <v>1</v>
      </c>
      <c r="AC145">
        <f>IF(Alumn_Filtered!AG145=0,Metrics!$AG$14,Alumn_Filtered!AG145)</f>
        <v>558</v>
      </c>
      <c r="AD145" s="28">
        <f>Alumn_Filtered!AH145</f>
        <v>0.5672609400324149</v>
      </c>
      <c r="AE145">
        <f>IF(Alumn_Filtered!AI145=0,Metrics!AI$14,Alumn_Filtered!AI145)</f>
        <v>573</v>
      </c>
      <c r="AF145" s="28">
        <f>Alumn_Filtered!AJ145</f>
        <v>0.5915721231766613</v>
      </c>
      <c r="AG145">
        <f>IF(Alumn_Filtered!AK145=0,Metrics!AK$14,Alumn_Filtered!AK145)</f>
        <v>493</v>
      </c>
      <c r="AH145" s="28">
        <f>Alumn_Filtered!AL145</f>
        <v>0.46191247974068073</v>
      </c>
      <c r="AI145">
        <f>IF(Alumn_Filtered!AM145=0,Metrics!AM$14,Alumn_Filtered!AM145)</f>
        <v>616</v>
      </c>
      <c r="AJ145" s="28">
        <f>Alumn_Filtered!AN145</f>
        <v>0.66126418152350086</v>
      </c>
      <c r="AK145">
        <f>IF(Alumn_Filtered!AP145=0,Metrics!AP$14,Alumn_Filtered!AP145)</f>
        <v>13</v>
      </c>
      <c r="AL145">
        <f>IF(Alumn_Filtered!AR145=0,Metrics!AR$14,Alumn_Filtered!AR145)</f>
        <v>1</v>
      </c>
      <c r="AM145">
        <f>IF(Alumn_Filtered!AS145=0,Metrics!AS$14,Alumn_Filtered!AS145)</f>
        <v>5</v>
      </c>
      <c r="AN145">
        <f>Alumn_Filtered!B145</f>
        <v>1</v>
      </c>
    </row>
    <row r="146" spans="1:40" x14ac:dyDescent="0.25">
      <c r="A146" t="str">
        <f>LEFT(Alumn_Filtered!A146,LEN(Alumn_Filtered!A146)-1)</f>
        <v>19220670</v>
      </c>
      <c r="B146">
        <f>Alumn_Filtered!D146</f>
        <v>0</v>
      </c>
      <c r="C146">
        <f>Alumn_Filtered!E146</f>
        <v>0</v>
      </c>
      <c r="D146">
        <f>Alumn_Filtered!F146</f>
        <v>0</v>
      </c>
      <c r="E146" s="30">
        <f>Alumn_Filtered!G146</f>
        <v>6</v>
      </c>
      <c r="F146">
        <f>Alumn_Filtered!H146</f>
        <v>2</v>
      </c>
      <c r="G146" s="28">
        <f>Alumn_Filtered!I146</f>
        <v>0.33333333333333331</v>
      </c>
      <c r="H146">
        <f>Alumn_Filtered!J146</f>
        <v>4</v>
      </c>
      <c r="I146" s="28">
        <f>Alumn_Filtered!K146</f>
        <v>0.66666666666666663</v>
      </c>
      <c r="J146" s="28">
        <f>Alumn_Filtered!L146</f>
        <v>0.73333333333333339</v>
      </c>
      <c r="K146" s="28">
        <f>Alumn_Filtered!M146</f>
        <v>0.13333333333333333</v>
      </c>
      <c r="L146" s="28">
        <f>Alumn_Filtered!N146</f>
        <v>0.36388888888888893</v>
      </c>
      <c r="M146">
        <f>Alumn_Filtered!O146</f>
        <v>7</v>
      </c>
      <c r="N146">
        <f>Alumn_Filtered!P146</f>
        <v>1</v>
      </c>
      <c r="O146">
        <f>Alumn_Filtered!Q146</f>
        <v>3</v>
      </c>
      <c r="P146">
        <f>Alumn_Filtered!R146</f>
        <v>0</v>
      </c>
      <c r="Q146">
        <f>Alumn_Filtered!S146</f>
        <v>3</v>
      </c>
      <c r="R146">
        <f>Alumn_Filtered!T146</f>
        <v>1</v>
      </c>
      <c r="S146" s="28">
        <f>Alumn_Filtered!U146</f>
        <v>0.33333333333333331</v>
      </c>
      <c r="T146">
        <f>Alumn_Filtered!V146</f>
        <v>2</v>
      </c>
      <c r="U146" s="28">
        <f>Alumn_Filtered!W146</f>
        <v>0.66666666666666663</v>
      </c>
      <c r="V146" s="28">
        <f>Alumn_Filtered!X146</f>
        <v>0.66666666666666663</v>
      </c>
      <c r="W146" s="28">
        <f>Alumn_Filtered!Y146</f>
        <v>0.18333333333333335</v>
      </c>
      <c r="X146" s="28">
        <f>Alumn_Filtered!Z146</f>
        <v>0.38888888888888884</v>
      </c>
      <c r="Y146" s="28">
        <f>Alumn_Filtered!AA146</f>
        <v>2.4999999999999911E-2</v>
      </c>
      <c r="Z146">
        <f ca="1">Alumn_Filtered!AB146</f>
        <v>22</v>
      </c>
      <c r="AA146">
        <f>Alumn_Filtered!AD146</f>
        <v>1</v>
      </c>
      <c r="AB146">
        <f>Alumn_Filtered!AF146</f>
        <v>1</v>
      </c>
      <c r="AC146">
        <f>IF(Alumn_Filtered!AG146=0,Metrics!$AG$14,Alumn_Filtered!AG146)</f>
        <v>509</v>
      </c>
      <c r="AD146" s="28">
        <f>Alumn_Filtered!AH146</f>
        <v>0.4878444084278768</v>
      </c>
      <c r="AE146">
        <f>IF(Alumn_Filtered!AI146=0,Metrics!AI$14,Alumn_Filtered!AI146)</f>
        <v>509</v>
      </c>
      <c r="AF146" s="28">
        <f>Alumn_Filtered!AJ146</f>
        <v>0.4878444084278768</v>
      </c>
      <c r="AG146">
        <f>IF(Alumn_Filtered!AK146=0,Metrics!AK$14,Alumn_Filtered!AK146)</f>
        <v>539</v>
      </c>
      <c r="AH146" s="28">
        <f>Alumn_Filtered!AL146</f>
        <v>0.5364667747163695</v>
      </c>
      <c r="AI146">
        <f>IF(Alumn_Filtered!AM146=0,Metrics!AM$14,Alumn_Filtered!AM146)</f>
        <v>590</v>
      </c>
      <c r="AJ146" s="28">
        <f>Alumn_Filtered!AN146</f>
        <v>0.61912479740680715</v>
      </c>
      <c r="AK146">
        <f>IF(Alumn_Filtered!AP146=0,Metrics!AP$14,Alumn_Filtered!AP146)</f>
        <v>13</v>
      </c>
      <c r="AL146">
        <f>IF(Alumn_Filtered!AR146=0,Metrics!AR$14,Alumn_Filtered!AR146)</f>
        <v>1</v>
      </c>
      <c r="AM146">
        <f>IF(Alumn_Filtered!AS146=0,Metrics!AS$14,Alumn_Filtered!AS146)</f>
        <v>0</v>
      </c>
      <c r="AN146">
        <f>Alumn_Filtered!B146</f>
        <v>1</v>
      </c>
    </row>
    <row r="147" spans="1:40" x14ac:dyDescent="0.25">
      <c r="A147" t="str">
        <f>LEFT(Alumn_Filtered!A147,LEN(Alumn_Filtered!A147)-1)</f>
        <v>19228669</v>
      </c>
      <c r="B147">
        <f>Alumn_Filtered!D147</f>
        <v>0</v>
      </c>
      <c r="C147">
        <f>Alumn_Filtered!E147</f>
        <v>4</v>
      </c>
      <c r="D147">
        <f>Alumn_Filtered!F147</f>
        <v>0</v>
      </c>
      <c r="E147" s="30">
        <f>Alumn_Filtered!G147</f>
        <v>2</v>
      </c>
      <c r="F147">
        <f>Alumn_Filtered!H147</f>
        <v>0</v>
      </c>
      <c r="G147" s="28">
        <f>Alumn_Filtered!I147</f>
        <v>0</v>
      </c>
      <c r="H147">
        <f>Alumn_Filtered!J147</f>
        <v>2</v>
      </c>
      <c r="I147" s="28">
        <f>Alumn_Filtered!K147</f>
        <v>1</v>
      </c>
      <c r="J147" s="28">
        <f>Alumn_Filtered!L147</f>
        <v>0.20000000000000004</v>
      </c>
      <c r="K147" s="28">
        <f>Alumn_Filtered!M147</f>
        <v>8.3333333333333329E-2</v>
      </c>
      <c r="L147" s="28">
        <f>Alumn_Filtered!N147</f>
        <v>0.14166666666666669</v>
      </c>
      <c r="M147">
        <f>Alumn_Filtered!O147</f>
        <v>6</v>
      </c>
      <c r="N147">
        <f>Alumn_Filtered!P147</f>
        <v>0</v>
      </c>
      <c r="O147">
        <f>Alumn_Filtered!Q147</f>
        <v>5</v>
      </c>
      <c r="P147">
        <f>Alumn_Filtered!R147</f>
        <v>0</v>
      </c>
      <c r="Q147">
        <f>Alumn_Filtered!S147</f>
        <v>1</v>
      </c>
      <c r="R147">
        <f>Alumn_Filtered!T147</f>
        <v>0</v>
      </c>
      <c r="S147" s="28">
        <f>Alumn_Filtered!U147</f>
        <v>0</v>
      </c>
      <c r="T147">
        <f>Alumn_Filtered!V147</f>
        <v>1</v>
      </c>
      <c r="U147" s="28">
        <f>Alumn_Filtered!W147</f>
        <v>1</v>
      </c>
      <c r="V147" s="28">
        <f>Alumn_Filtered!X147</f>
        <v>0.13333333333333333</v>
      </c>
      <c r="W147" s="28">
        <f>Alumn_Filtered!Y147</f>
        <v>0.13333333333333333</v>
      </c>
      <c r="X147" s="28">
        <f>Alumn_Filtered!Z147</f>
        <v>0.13333333333333333</v>
      </c>
      <c r="Y147" s="28">
        <f>Alumn_Filtered!AA147</f>
        <v>-8.3333333333333592E-3</v>
      </c>
      <c r="Z147">
        <f ca="1">Alumn_Filtered!AB147</f>
        <v>22</v>
      </c>
      <c r="AA147">
        <f>Alumn_Filtered!AD147</f>
        <v>1</v>
      </c>
      <c r="AB147">
        <f>Alumn_Filtered!AF147</f>
        <v>1</v>
      </c>
      <c r="AC147">
        <f>IF(Alumn_Filtered!AG147=0,Metrics!$AG$14,Alumn_Filtered!AG147)</f>
        <v>575</v>
      </c>
      <c r="AD147" s="28">
        <f>Alumn_Filtered!AH147</f>
        <v>0.59481361426256074</v>
      </c>
      <c r="AE147">
        <f>IF(Alumn_Filtered!AI147=0,Metrics!AI$14,Alumn_Filtered!AI147)</f>
        <v>608</v>
      </c>
      <c r="AF147" s="28">
        <f>Alumn_Filtered!AJ147</f>
        <v>0.64829821717990277</v>
      </c>
      <c r="AG147">
        <f>IF(Alumn_Filtered!AK147=0,Metrics!AK$14,Alumn_Filtered!AK147)</f>
        <v>512</v>
      </c>
      <c r="AH147" s="28">
        <f>Alumn_Filtered!AL147</f>
        <v>0.49270664505672607</v>
      </c>
      <c r="AI147">
        <f>IF(Alumn_Filtered!AM147=0,Metrics!AM$14,Alumn_Filtered!AM147)</f>
        <v>597</v>
      </c>
      <c r="AJ147" s="28">
        <f>Alumn_Filtered!AN147</f>
        <v>0.63047001620745546</v>
      </c>
      <c r="AK147">
        <f>IF(Alumn_Filtered!AP147=0,Metrics!AP$14,Alumn_Filtered!AP147)</f>
        <v>13</v>
      </c>
      <c r="AL147">
        <f>IF(Alumn_Filtered!AR147=0,Metrics!AR$14,Alumn_Filtered!AR147)</f>
        <v>1</v>
      </c>
      <c r="AM147">
        <f>IF(Alumn_Filtered!AS147=0,Metrics!AS$14,Alumn_Filtered!AS147)</f>
        <v>0</v>
      </c>
      <c r="AN147">
        <f>Alumn_Filtered!B147</f>
        <v>0</v>
      </c>
    </row>
    <row r="148" spans="1:40" x14ac:dyDescent="0.25">
      <c r="A148" t="str">
        <f>LEFT(Alumn_Filtered!A148,LEN(Alumn_Filtered!A148)-1)</f>
        <v>19230031</v>
      </c>
      <c r="B148">
        <f>Alumn_Filtered!D148</f>
        <v>0</v>
      </c>
      <c r="C148">
        <f>Alumn_Filtered!E148</f>
        <v>0</v>
      </c>
      <c r="D148">
        <f>Alumn_Filtered!F148</f>
        <v>0</v>
      </c>
      <c r="E148" s="30">
        <f>Alumn_Filtered!G148</f>
        <v>6</v>
      </c>
      <c r="F148">
        <f>Alumn_Filtered!H148</f>
        <v>1</v>
      </c>
      <c r="G148" s="28">
        <f>Alumn_Filtered!I148</f>
        <v>0.16666666666666666</v>
      </c>
      <c r="H148">
        <f>Alumn_Filtered!J148</f>
        <v>5</v>
      </c>
      <c r="I148" s="28">
        <f>Alumn_Filtered!K148</f>
        <v>0.83333333333333337</v>
      </c>
      <c r="J148" s="28">
        <f>Alumn_Filtered!L148</f>
        <v>0.78333333333333333</v>
      </c>
      <c r="K148" s="28">
        <f>Alumn_Filtered!M148</f>
        <v>6.6666666666666652E-2</v>
      </c>
      <c r="L148" s="28">
        <f>Alumn_Filtered!N148</f>
        <v>0.33888888888888885</v>
      </c>
      <c r="M148">
        <f>Alumn_Filtered!O148</f>
        <v>7</v>
      </c>
      <c r="N148">
        <f>Alumn_Filtered!P148</f>
        <v>0</v>
      </c>
      <c r="O148">
        <f>Alumn_Filtered!Q148</f>
        <v>1</v>
      </c>
      <c r="P148">
        <f>Alumn_Filtered!R148</f>
        <v>0</v>
      </c>
      <c r="Q148">
        <f>Alumn_Filtered!S148</f>
        <v>6</v>
      </c>
      <c r="R148">
        <f>Alumn_Filtered!T148</f>
        <v>3</v>
      </c>
      <c r="S148" s="28">
        <f>Alumn_Filtered!U148</f>
        <v>0.5</v>
      </c>
      <c r="T148">
        <f>Alumn_Filtered!V148</f>
        <v>3</v>
      </c>
      <c r="U148" s="28">
        <f>Alumn_Filtered!W148</f>
        <v>0.5</v>
      </c>
      <c r="V148" s="28">
        <f>Alumn_Filtered!X148</f>
        <v>0.78333333333333333</v>
      </c>
      <c r="W148" s="28">
        <f>Alumn_Filtered!Y148</f>
        <v>0.28333333333333338</v>
      </c>
      <c r="X148" s="28">
        <f>Alumn_Filtered!Z148</f>
        <v>0.53611111111111109</v>
      </c>
      <c r="Y148" s="28">
        <f>Alumn_Filtered!AA148</f>
        <v>0.19722222222222224</v>
      </c>
      <c r="Z148">
        <f ca="1">Alumn_Filtered!AB148</f>
        <v>22</v>
      </c>
      <c r="AA148">
        <f>Alumn_Filtered!AD148</f>
        <v>1</v>
      </c>
      <c r="AB148">
        <f>Alumn_Filtered!AF148</f>
        <v>1</v>
      </c>
      <c r="AC148">
        <f>IF(Alumn_Filtered!AG148=0,Metrics!$AG$14,Alumn_Filtered!AG148)</f>
        <v>502</v>
      </c>
      <c r="AD148" s="28">
        <f>Alumn_Filtered!AH148</f>
        <v>0.47649918962722854</v>
      </c>
      <c r="AE148">
        <f>IF(Alumn_Filtered!AI148=0,Metrics!AI$14,Alumn_Filtered!AI148)</f>
        <v>502</v>
      </c>
      <c r="AF148" s="28">
        <f>Alumn_Filtered!AJ148</f>
        <v>0.47649918962722854</v>
      </c>
      <c r="AG148">
        <f>IF(Alumn_Filtered!AK148=0,Metrics!AK$14,Alumn_Filtered!AK148)</f>
        <v>607</v>
      </c>
      <c r="AH148" s="28">
        <f>Alumn_Filtered!AL148</f>
        <v>0.64667747163695299</v>
      </c>
      <c r="AI148">
        <f>IF(Alumn_Filtered!AM148=0,Metrics!AM$14,Alumn_Filtered!AM148)</f>
        <v>548</v>
      </c>
      <c r="AJ148" s="28">
        <f>Alumn_Filtered!AN148</f>
        <v>0.55105348460291737</v>
      </c>
      <c r="AK148">
        <f>IF(Alumn_Filtered!AP148=0,Metrics!AP$14,Alumn_Filtered!AP148)</f>
        <v>13</v>
      </c>
      <c r="AL148">
        <f>IF(Alumn_Filtered!AR148=0,Metrics!AR$14,Alumn_Filtered!AR148)</f>
        <v>1</v>
      </c>
      <c r="AM148">
        <f>IF(Alumn_Filtered!AS148=0,Metrics!AS$14,Alumn_Filtered!AS148)</f>
        <v>0</v>
      </c>
      <c r="AN148">
        <f>Alumn_Filtered!B148</f>
        <v>0</v>
      </c>
    </row>
    <row r="149" spans="1:40" x14ac:dyDescent="0.25">
      <c r="A149" t="str">
        <f>LEFT(Alumn_Filtered!A149,LEN(Alumn_Filtered!A149)-1)</f>
        <v>19232412</v>
      </c>
      <c r="B149">
        <f>Alumn_Filtered!D149</f>
        <v>7</v>
      </c>
      <c r="C149">
        <f>Alumn_Filtered!E149</f>
        <v>0</v>
      </c>
      <c r="D149">
        <f>Alumn_Filtered!F149</f>
        <v>0</v>
      </c>
      <c r="E149" s="30">
        <f>Alumn_Filtered!G149</f>
        <v>0</v>
      </c>
      <c r="F149">
        <f>Alumn_Filtered!H149</f>
        <v>0</v>
      </c>
      <c r="G149" s="28">
        <f>Alumn_Filtered!I149</f>
        <v>0</v>
      </c>
      <c r="H149">
        <f>Alumn_Filtered!J149</f>
        <v>0</v>
      </c>
      <c r="I149" s="28">
        <f>Alumn_Filtered!K149</f>
        <v>0</v>
      </c>
      <c r="J149" s="28">
        <f>Alumn_Filtered!L149</f>
        <v>0</v>
      </c>
      <c r="K149" s="28">
        <f>Alumn_Filtered!M149</f>
        <v>0</v>
      </c>
      <c r="L149" s="28">
        <f>Alumn_Filtered!N149</f>
        <v>0</v>
      </c>
      <c r="M149">
        <f>Alumn_Filtered!O149</f>
        <v>0</v>
      </c>
      <c r="N149">
        <f>Alumn_Filtered!P149</f>
        <v>0</v>
      </c>
      <c r="O149">
        <f>Alumn_Filtered!Q149</f>
        <v>0</v>
      </c>
      <c r="P149">
        <f>Alumn_Filtered!R149</f>
        <v>0</v>
      </c>
      <c r="Q149">
        <f>Alumn_Filtered!S149</f>
        <v>0</v>
      </c>
      <c r="R149">
        <f>Alumn_Filtered!T149</f>
        <v>0</v>
      </c>
      <c r="S149" s="28">
        <f>Alumn_Filtered!U149</f>
        <v>0</v>
      </c>
      <c r="T149">
        <f>Alumn_Filtered!V149</f>
        <v>0</v>
      </c>
      <c r="U149" s="28">
        <f>Alumn_Filtered!W149</f>
        <v>0</v>
      </c>
      <c r="V149" s="28">
        <f>Alumn_Filtered!X149</f>
        <v>0</v>
      </c>
      <c r="W149" s="28">
        <f>Alumn_Filtered!Y149</f>
        <v>0</v>
      </c>
      <c r="X149" s="28">
        <f>Alumn_Filtered!Z149</f>
        <v>0</v>
      </c>
      <c r="Y149" s="28">
        <f>Alumn_Filtered!AA149</f>
        <v>0</v>
      </c>
      <c r="Z149">
        <f ca="1">Alumn_Filtered!AB149</f>
        <v>22</v>
      </c>
      <c r="AA149">
        <f>Alumn_Filtered!AD149</f>
        <v>1</v>
      </c>
      <c r="AB149">
        <f>Alumn_Filtered!AF149</f>
        <v>1</v>
      </c>
      <c r="AC149">
        <f>IF(Alumn_Filtered!AG149=0,Metrics!$AG$14,Alumn_Filtered!AG149)</f>
        <v>445</v>
      </c>
      <c r="AD149" s="28">
        <f>Alumn_Filtered!AH149</f>
        <v>0.3841166936790924</v>
      </c>
      <c r="AE149">
        <f>IF(Alumn_Filtered!AI149=0,Metrics!AI$14,Alumn_Filtered!AI149)</f>
        <v>445</v>
      </c>
      <c r="AF149" s="28">
        <f>Alumn_Filtered!AJ149</f>
        <v>0.3841166936790924</v>
      </c>
      <c r="AG149">
        <f>IF(Alumn_Filtered!AK149=0,Metrics!AK$14,Alumn_Filtered!AK149)</f>
        <v>546</v>
      </c>
      <c r="AH149" s="28">
        <f>Alumn_Filtered!AL149</f>
        <v>0.54781199351701781</v>
      </c>
      <c r="AI149">
        <f>IF(Alumn_Filtered!AM149=0,Metrics!AM$14,Alumn_Filtered!AM149)</f>
        <v>532</v>
      </c>
      <c r="AJ149" s="28">
        <f>Alumn_Filtered!AN149</f>
        <v>0.52512155591572118</v>
      </c>
      <c r="AK149">
        <f>IF(Alumn_Filtered!AP149=0,Metrics!AP$14,Alumn_Filtered!AP149)</f>
        <v>1</v>
      </c>
      <c r="AL149">
        <f>IF(Alumn_Filtered!AR149=0,Metrics!AR$14,Alumn_Filtered!AR149)</f>
        <v>1</v>
      </c>
      <c r="AM149">
        <f>IF(Alumn_Filtered!AS149=0,Metrics!AS$14,Alumn_Filtered!AS149)</f>
        <v>4</v>
      </c>
      <c r="AN149">
        <f>Alumn_Filtered!B149</f>
        <v>0</v>
      </c>
    </row>
    <row r="150" spans="1:40" x14ac:dyDescent="0.25">
      <c r="A150" t="str">
        <f>LEFT(Alumn_Filtered!A150,LEN(Alumn_Filtered!A150)-1)</f>
        <v>19233509</v>
      </c>
      <c r="B150">
        <f>Alumn_Filtered!D150</f>
        <v>0</v>
      </c>
      <c r="C150">
        <f>Alumn_Filtered!E150</f>
        <v>0</v>
      </c>
      <c r="D150">
        <f>Alumn_Filtered!F150</f>
        <v>0</v>
      </c>
      <c r="E150" s="30">
        <f>Alumn_Filtered!G150</f>
        <v>6</v>
      </c>
      <c r="F150">
        <f>Alumn_Filtered!H150</f>
        <v>4</v>
      </c>
      <c r="G150" s="28">
        <f>Alumn_Filtered!I150</f>
        <v>0.66666666666666663</v>
      </c>
      <c r="H150">
        <f>Alumn_Filtered!J150</f>
        <v>2</v>
      </c>
      <c r="I150" s="28">
        <f>Alumn_Filtered!K150</f>
        <v>0.33333333333333331</v>
      </c>
      <c r="J150" s="28">
        <f>Alumn_Filtered!L150</f>
        <v>0.71666666666666667</v>
      </c>
      <c r="K150" s="28">
        <f>Alumn_Filtered!M150</f>
        <v>0.43333333333333335</v>
      </c>
      <c r="L150" s="28">
        <f>Alumn_Filtered!N150</f>
        <v>0.5972222222222221</v>
      </c>
      <c r="M150">
        <f>Alumn_Filtered!O150</f>
        <v>7</v>
      </c>
      <c r="N150">
        <f>Alumn_Filtered!P150</f>
        <v>0</v>
      </c>
      <c r="O150">
        <f>Alumn_Filtered!Q150</f>
        <v>1</v>
      </c>
      <c r="P150">
        <f>Alumn_Filtered!R150</f>
        <v>0</v>
      </c>
      <c r="Q150">
        <f>Alumn_Filtered!S150</f>
        <v>6</v>
      </c>
      <c r="R150">
        <f>Alumn_Filtered!T150</f>
        <v>4</v>
      </c>
      <c r="S150" s="28">
        <f>Alumn_Filtered!U150</f>
        <v>0.66666666666666663</v>
      </c>
      <c r="T150">
        <f>Alumn_Filtered!V150</f>
        <v>2</v>
      </c>
      <c r="U150" s="28">
        <f>Alumn_Filtered!W150</f>
        <v>0.33333333333333331</v>
      </c>
      <c r="V150" s="28">
        <f>Alumn_Filtered!X150</f>
        <v>0.79999999999999993</v>
      </c>
      <c r="W150" s="28">
        <f>Alumn_Filtered!Y150</f>
        <v>0.18333333333333335</v>
      </c>
      <c r="X150" s="28">
        <f>Alumn_Filtered!Z150</f>
        <v>0.53055555555555556</v>
      </c>
      <c r="Y150" s="28">
        <f>Alumn_Filtered!AA150</f>
        <v>-6.6666666666666541E-2</v>
      </c>
      <c r="Z150">
        <f ca="1">Alumn_Filtered!AB150</f>
        <v>22</v>
      </c>
      <c r="AA150">
        <f>Alumn_Filtered!AD150</f>
        <v>1</v>
      </c>
      <c r="AB150">
        <f>Alumn_Filtered!AF150</f>
        <v>1</v>
      </c>
      <c r="AC150">
        <f>IF(Alumn_Filtered!AG150=0,Metrics!$AG$14,Alumn_Filtered!AG150)</f>
        <v>548</v>
      </c>
      <c r="AD150" s="28">
        <f>Alumn_Filtered!AH150</f>
        <v>0.55105348460291737</v>
      </c>
      <c r="AE150">
        <f>IF(Alumn_Filtered!AI150=0,Metrics!AI$14,Alumn_Filtered!AI150)</f>
        <v>555</v>
      </c>
      <c r="AF150" s="28">
        <f>Alumn_Filtered!AJ150</f>
        <v>0.56239870340356568</v>
      </c>
      <c r="AG150">
        <f>IF(Alumn_Filtered!AK150=0,Metrics!AK$14,Alumn_Filtered!AK150)</f>
        <v>598</v>
      </c>
      <c r="AH150" s="28">
        <f>Alumn_Filtered!AL150</f>
        <v>0.63209076175040524</v>
      </c>
      <c r="AI150">
        <f>IF(Alumn_Filtered!AM150=0,Metrics!AM$14,Alumn_Filtered!AM150)</f>
        <v>594</v>
      </c>
      <c r="AJ150" s="28">
        <f>Alumn_Filtered!AN150</f>
        <v>0.62560777957860614</v>
      </c>
      <c r="AK150">
        <f>IF(Alumn_Filtered!AP150=0,Metrics!AP$14,Alumn_Filtered!AP150)</f>
        <v>13</v>
      </c>
      <c r="AL150">
        <f>IF(Alumn_Filtered!AR150=0,Metrics!AR$14,Alumn_Filtered!AR150)</f>
        <v>1</v>
      </c>
      <c r="AM150">
        <f>IF(Alumn_Filtered!AS150=0,Metrics!AS$14,Alumn_Filtered!AS150)</f>
        <v>5</v>
      </c>
      <c r="AN150">
        <f>Alumn_Filtered!B150</f>
        <v>1</v>
      </c>
    </row>
    <row r="151" spans="1:40" x14ac:dyDescent="0.25">
      <c r="A151" t="str">
        <f>LEFT(Alumn_Filtered!A151,LEN(Alumn_Filtered!A151)-1)</f>
        <v>19234861</v>
      </c>
      <c r="B151">
        <f>Alumn_Filtered!D151</f>
        <v>0</v>
      </c>
      <c r="C151">
        <f>Alumn_Filtered!E151</f>
        <v>0</v>
      </c>
      <c r="D151">
        <f>Alumn_Filtered!F151</f>
        <v>0</v>
      </c>
      <c r="E151" s="30">
        <f>Alumn_Filtered!G151</f>
        <v>6</v>
      </c>
      <c r="F151">
        <f>Alumn_Filtered!H151</f>
        <v>6</v>
      </c>
      <c r="G151" s="28">
        <f>Alumn_Filtered!I151</f>
        <v>1</v>
      </c>
      <c r="H151">
        <f>Alumn_Filtered!J151</f>
        <v>0</v>
      </c>
      <c r="I151" s="28">
        <f>Alumn_Filtered!K151</f>
        <v>0</v>
      </c>
      <c r="J151" s="28">
        <f>Alumn_Filtered!L151</f>
        <v>0.81666666666666676</v>
      </c>
      <c r="K151" s="28">
        <f>Alumn_Filtered!M151</f>
        <v>0.53333333333333333</v>
      </c>
      <c r="L151" s="28">
        <f>Alumn_Filtered!N151</f>
        <v>0.71388888888888891</v>
      </c>
      <c r="M151">
        <f>Alumn_Filtered!O151</f>
        <v>6</v>
      </c>
      <c r="N151">
        <f>Alumn_Filtered!P151</f>
        <v>0</v>
      </c>
      <c r="O151">
        <f>Alumn_Filtered!Q151</f>
        <v>0</v>
      </c>
      <c r="P151">
        <f>Alumn_Filtered!R151</f>
        <v>0</v>
      </c>
      <c r="Q151">
        <f>Alumn_Filtered!S151</f>
        <v>6</v>
      </c>
      <c r="R151">
        <f>Alumn_Filtered!T151</f>
        <v>2</v>
      </c>
      <c r="S151" s="28">
        <f>Alumn_Filtered!U151</f>
        <v>0.33333333333333331</v>
      </c>
      <c r="T151">
        <f>Alumn_Filtered!V151</f>
        <v>4</v>
      </c>
      <c r="U151" s="28">
        <f>Alumn_Filtered!W151</f>
        <v>0.66666666666666663</v>
      </c>
      <c r="V151" s="28">
        <f>Alumn_Filtered!X151</f>
        <v>1</v>
      </c>
      <c r="W151" s="28">
        <f>Alumn_Filtered!Y151</f>
        <v>0.3666666666666667</v>
      </c>
      <c r="X151" s="28">
        <f>Alumn_Filtered!Z151</f>
        <v>0.51388888888888895</v>
      </c>
      <c r="Y151" s="28">
        <f>Alumn_Filtered!AA151</f>
        <v>-0.19999999999999996</v>
      </c>
      <c r="Z151">
        <f ca="1">Alumn_Filtered!AB151</f>
        <v>22</v>
      </c>
      <c r="AA151">
        <f>Alumn_Filtered!AD151</f>
        <v>1</v>
      </c>
      <c r="AB151">
        <f>Alumn_Filtered!AF151</f>
        <v>1</v>
      </c>
      <c r="AC151">
        <f>IF(Alumn_Filtered!AG151=0,Metrics!$AG$14,Alumn_Filtered!AG151)</f>
        <v>529</v>
      </c>
      <c r="AD151" s="28">
        <f>Alumn_Filtered!AH151</f>
        <v>0.52025931928687197</v>
      </c>
      <c r="AE151">
        <f>IF(Alumn_Filtered!AI151=0,Metrics!AI$14,Alumn_Filtered!AI151)</f>
        <v>540</v>
      </c>
      <c r="AF151" s="28">
        <f>Alumn_Filtered!AJ151</f>
        <v>0.53808752025931927</v>
      </c>
      <c r="AG151">
        <f>IF(Alumn_Filtered!AK151=0,Metrics!AK$14,Alumn_Filtered!AK151)</f>
        <v>574</v>
      </c>
      <c r="AH151" s="28">
        <f>Alumn_Filtered!AL151</f>
        <v>0.59319286871961097</v>
      </c>
      <c r="AI151">
        <f>IF(Alumn_Filtered!AM151=0,Metrics!AM$14,Alumn_Filtered!AM151)</f>
        <v>584</v>
      </c>
      <c r="AJ151" s="28">
        <f>Alumn_Filtered!AN151</f>
        <v>0.60940032414910861</v>
      </c>
      <c r="AK151">
        <f>IF(Alumn_Filtered!AP151=0,Metrics!AP$14,Alumn_Filtered!AP151)</f>
        <v>13</v>
      </c>
      <c r="AL151">
        <f>IF(Alumn_Filtered!AR151=0,Metrics!AR$14,Alumn_Filtered!AR151)</f>
        <v>4</v>
      </c>
      <c r="AM151">
        <f>IF(Alumn_Filtered!AS151=0,Metrics!AS$14,Alumn_Filtered!AS151)</f>
        <v>5</v>
      </c>
      <c r="AN151">
        <f>Alumn_Filtered!B151</f>
        <v>1</v>
      </c>
    </row>
    <row r="152" spans="1:40" x14ac:dyDescent="0.25">
      <c r="A152" t="str">
        <f>LEFT(Alumn_Filtered!A152,LEN(Alumn_Filtered!A152)-1)</f>
        <v>19235761</v>
      </c>
      <c r="B152">
        <f>Alumn_Filtered!D152</f>
        <v>0</v>
      </c>
      <c r="C152">
        <f>Alumn_Filtered!E152</f>
        <v>1</v>
      </c>
      <c r="D152">
        <f>Alumn_Filtered!F152</f>
        <v>0</v>
      </c>
      <c r="E152" s="30">
        <f>Alumn_Filtered!G152</f>
        <v>5</v>
      </c>
      <c r="F152">
        <f>Alumn_Filtered!H152</f>
        <v>1</v>
      </c>
      <c r="G152" s="28">
        <f>Alumn_Filtered!I152</f>
        <v>0.2</v>
      </c>
      <c r="H152">
        <f>Alumn_Filtered!J152</f>
        <v>4</v>
      </c>
      <c r="I152" s="28">
        <f>Alumn_Filtered!K152</f>
        <v>0.8</v>
      </c>
      <c r="J152" s="28">
        <f>Alumn_Filtered!L152</f>
        <v>0.83333333333333337</v>
      </c>
      <c r="K152" s="28">
        <f>Alumn_Filtered!M152</f>
        <v>0.21666666666666665</v>
      </c>
      <c r="L152" s="28">
        <f>Alumn_Filtered!N152</f>
        <v>0.45999999999999996</v>
      </c>
      <c r="M152">
        <f>Alumn_Filtered!O152</f>
        <v>5</v>
      </c>
      <c r="N152">
        <f>Alumn_Filtered!P152</f>
        <v>0</v>
      </c>
      <c r="O152">
        <f>Alumn_Filtered!Q152</f>
        <v>0</v>
      </c>
      <c r="P152">
        <f>Alumn_Filtered!R152</f>
        <v>0</v>
      </c>
      <c r="Q152">
        <f>Alumn_Filtered!S152</f>
        <v>5</v>
      </c>
      <c r="R152">
        <f>Alumn_Filtered!T152</f>
        <v>0</v>
      </c>
      <c r="S152" s="28">
        <f>Alumn_Filtered!U152</f>
        <v>0</v>
      </c>
      <c r="T152">
        <f>Alumn_Filtered!V152</f>
        <v>5</v>
      </c>
      <c r="U152" s="28">
        <f>Alumn_Filtered!W152</f>
        <v>1</v>
      </c>
      <c r="V152" s="28">
        <f>Alumn_Filtered!X152</f>
        <v>0.3666666666666667</v>
      </c>
      <c r="W152" s="28">
        <f>Alumn_Filtered!Y152</f>
        <v>0.11666666666666665</v>
      </c>
      <c r="X152" s="28">
        <f>Alumn_Filtered!Z152</f>
        <v>0.31333333333333335</v>
      </c>
      <c r="Y152" s="28">
        <f>Alumn_Filtered!AA152</f>
        <v>-0.14666666666666661</v>
      </c>
      <c r="Z152">
        <f ca="1">Alumn_Filtered!AB152</f>
        <v>22</v>
      </c>
      <c r="AA152">
        <f>Alumn_Filtered!AD152</f>
        <v>1</v>
      </c>
      <c r="AB152">
        <f>Alumn_Filtered!AF152</f>
        <v>1</v>
      </c>
      <c r="AC152">
        <f>IF(Alumn_Filtered!AG152=0,Metrics!$AG$14,Alumn_Filtered!AG152)</f>
        <v>423</v>
      </c>
      <c r="AD152" s="28">
        <f>Alumn_Filtered!AH152</f>
        <v>0.34846029173419774</v>
      </c>
      <c r="AE152">
        <f>IF(Alumn_Filtered!AI152=0,Metrics!AI$14,Alumn_Filtered!AI152)</f>
        <v>423</v>
      </c>
      <c r="AF152" s="28">
        <f>Alumn_Filtered!AJ152</f>
        <v>0.34846029173419774</v>
      </c>
      <c r="AG152">
        <f>IF(Alumn_Filtered!AK152=0,Metrics!AK$14,Alumn_Filtered!AK152)</f>
        <v>525</v>
      </c>
      <c r="AH152" s="28">
        <f>Alumn_Filtered!AL152</f>
        <v>0.51377633711507298</v>
      </c>
      <c r="AI152">
        <f>IF(Alumn_Filtered!AM152=0,Metrics!AM$14,Alumn_Filtered!AM152)</f>
        <v>552</v>
      </c>
      <c r="AJ152" s="28">
        <f>Alumn_Filtered!AN152</f>
        <v>0.55753646677471635</v>
      </c>
      <c r="AK152">
        <f>IF(Alumn_Filtered!AP152=0,Metrics!AP$14,Alumn_Filtered!AP152)</f>
        <v>13</v>
      </c>
      <c r="AL152">
        <f>IF(Alumn_Filtered!AR152=0,Metrics!AR$14,Alumn_Filtered!AR152)</f>
        <v>1</v>
      </c>
      <c r="AM152">
        <f>IF(Alumn_Filtered!AS152=0,Metrics!AS$14,Alumn_Filtered!AS152)</f>
        <v>0</v>
      </c>
      <c r="AN152">
        <f>Alumn_Filtered!B152</f>
        <v>1</v>
      </c>
    </row>
    <row r="153" spans="1:40" x14ac:dyDescent="0.25">
      <c r="A153" t="str">
        <f>LEFT(Alumn_Filtered!A153,LEN(Alumn_Filtered!A153)-1)</f>
        <v>19237343</v>
      </c>
      <c r="B153">
        <f>Alumn_Filtered!D153</f>
        <v>1</v>
      </c>
      <c r="C153">
        <f>Alumn_Filtered!E153</f>
        <v>0</v>
      </c>
      <c r="D153">
        <f>Alumn_Filtered!F153</f>
        <v>0</v>
      </c>
      <c r="E153" s="30">
        <f>Alumn_Filtered!G153</f>
        <v>6</v>
      </c>
      <c r="F153">
        <f>Alumn_Filtered!H153</f>
        <v>1</v>
      </c>
      <c r="G153" s="28">
        <f>Alumn_Filtered!I153</f>
        <v>0.16666666666666666</v>
      </c>
      <c r="H153">
        <f>Alumn_Filtered!J153</f>
        <v>5</v>
      </c>
      <c r="I153" s="28">
        <f>Alumn_Filtered!K153</f>
        <v>0.83333333333333337</v>
      </c>
      <c r="J153" s="28">
        <f>Alumn_Filtered!L153</f>
        <v>0.73333333333333339</v>
      </c>
      <c r="K153" s="28">
        <f>Alumn_Filtered!M153</f>
        <v>0.25</v>
      </c>
      <c r="L153" s="28">
        <f>Alumn_Filtered!N153</f>
        <v>0.40555555555555561</v>
      </c>
      <c r="M153">
        <f>Alumn_Filtered!O153</f>
        <v>5</v>
      </c>
      <c r="N153">
        <f>Alumn_Filtered!P153</f>
        <v>0</v>
      </c>
      <c r="O153">
        <f>Alumn_Filtered!Q153</f>
        <v>0</v>
      </c>
      <c r="P153">
        <f>Alumn_Filtered!R153</f>
        <v>0</v>
      </c>
      <c r="Q153">
        <f>Alumn_Filtered!S153</f>
        <v>5</v>
      </c>
      <c r="R153">
        <f>Alumn_Filtered!T153</f>
        <v>0</v>
      </c>
      <c r="S153" s="28">
        <f>Alumn_Filtered!U153</f>
        <v>0</v>
      </c>
      <c r="T153">
        <f>Alumn_Filtered!V153</f>
        <v>5</v>
      </c>
      <c r="U153" s="28">
        <f>Alumn_Filtered!W153</f>
        <v>1</v>
      </c>
      <c r="V153" s="28">
        <f>Alumn_Filtered!X153</f>
        <v>0.41666666666666669</v>
      </c>
      <c r="W153" s="28">
        <f>Alumn_Filtered!Y153</f>
        <v>0.10000000000000002</v>
      </c>
      <c r="X153" s="28">
        <f>Alumn_Filtered!Z153</f>
        <v>0.2233333333333333</v>
      </c>
      <c r="Y153" s="28">
        <f>Alumn_Filtered!AA153</f>
        <v>-0.18222222222222231</v>
      </c>
      <c r="Z153">
        <f ca="1">Alumn_Filtered!AB153</f>
        <v>22</v>
      </c>
      <c r="AA153">
        <f>Alumn_Filtered!AD153</f>
        <v>1</v>
      </c>
      <c r="AB153">
        <f>Alumn_Filtered!AF153</f>
        <v>1</v>
      </c>
      <c r="AC153">
        <f>IF(Alumn_Filtered!AG153=0,Metrics!$AG$14,Alumn_Filtered!AG153)</f>
        <v>379</v>
      </c>
      <c r="AD153" s="28">
        <f>Alumn_Filtered!AH153</f>
        <v>0.2771474878444084</v>
      </c>
      <c r="AE153">
        <f>IF(Alumn_Filtered!AI153=0,Metrics!AI$14,Alumn_Filtered!AI153)</f>
        <v>379</v>
      </c>
      <c r="AF153" s="28">
        <f>Alumn_Filtered!AJ153</f>
        <v>0.2771474878444084</v>
      </c>
      <c r="AG153">
        <f>IF(Alumn_Filtered!AK153=0,Metrics!AK$14,Alumn_Filtered!AK153)</f>
        <v>486</v>
      </c>
      <c r="AH153" s="28">
        <f>Alumn_Filtered!AL153</f>
        <v>0.45056726094003241</v>
      </c>
      <c r="AI153">
        <f>IF(Alumn_Filtered!AM153=0,Metrics!AM$14,Alumn_Filtered!AM153)</f>
        <v>532</v>
      </c>
      <c r="AJ153" s="28">
        <f>Alumn_Filtered!AN153</f>
        <v>0.52512155591572118</v>
      </c>
      <c r="AK153">
        <f>IF(Alumn_Filtered!AP153=0,Metrics!AP$14,Alumn_Filtered!AP153)</f>
        <v>13</v>
      </c>
      <c r="AL153">
        <f>IF(Alumn_Filtered!AR153=0,Metrics!AR$14,Alumn_Filtered!AR153)</f>
        <v>1</v>
      </c>
      <c r="AM153">
        <f>IF(Alumn_Filtered!AS153=0,Metrics!AS$14,Alumn_Filtered!AS153)</f>
        <v>7</v>
      </c>
      <c r="AN153">
        <f>Alumn_Filtered!B153</f>
        <v>0</v>
      </c>
    </row>
    <row r="154" spans="1:40" x14ac:dyDescent="0.25">
      <c r="A154" t="str">
        <f>LEFT(Alumn_Filtered!A154,LEN(Alumn_Filtered!A154)-1)</f>
        <v>19238842</v>
      </c>
      <c r="B154">
        <f>Alumn_Filtered!D154</f>
        <v>0</v>
      </c>
      <c r="C154">
        <f>Alumn_Filtered!E154</f>
        <v>0</v>
      </c>
      <c r="D154">
        <f>Alumn_Filtered!F154</f>
        <v>0</v>
      </c>
      <c r="E154" s="30">
        <f>Alumn_Filtered!G154</f>
        <v>6</v>
      </c>
      <c r="F154">
        <f>Alumn_Filtered!H154</f>
        <v>5</v>
      </c>
      <c r="G154" s="28">
        <f>Alumn_Filtered!I154</f>
        <v>0.83333333333333337</v>
      </c>
      <c r="H154">
        <f>Alumn_Filtered!J154</f>
        <v>1</v>
      </c>
      <c r="I154" s="28">
        <f>Alumn_Filtered!K154</f>
        <v>0.16666666666666666</v>
      </c>
      <c r="J154" s="28">
        <f>Alumn_Filtered!L154</f>
        <v>0.8833333333333333</v>
      </c>
      <c r="K154" s="28">
        <f>Alumn_Filtered!M154</f>
        <v>0.18333333333333335</v>
      </c>
      <c r="L154" s="28">
        <f>Alumn_Filtered!N154</f>
        <v>0.55555555555555558</v>
      </c>
      <c r="M154">
        <f>Alumn_Filtered!O154</f>
        <v>9</v>
      </c>
      <c r="N154">
        <f>Alumn_Filtered!P154</f>
        <v>3</v>
      </c>
      <c r="O154">
        <f>Alumn_Filtered!Q154</f>
        <v>0</v>
      </c>
      <c r="P154">
        <f>Alumn_Filtered!R154</f>
        <v>0</v>
      </c>
      <c r="Q154">
        <f>Alumn_Filtered!S154</f>
        <v>6</v>
      </c>
      <c r="R154">
        <f>Alumn_Filtered!T154</f>
        <v>6</v>
      </c>
      <c r="S154" s="28">
        <f>Alumn_Filtered!U154</f>
        <v>1</v>
      </c>
      <c r="T154">
        <f>Alumn_Filtered!V154</f>
        <v>0</v>
      </c>
      <c r="U154" s="28">
        <f>Alumn_Filtered!W154</f>
        <v>0</v>
      </c>
      <c r="V154" s="28">
        <f>Alumn_Filtered!X154</f>
        <v>0.8666666666666667</v>
      </c>
      <c r="W154" s="28">
        <f>Alumn_Filtered!Y154</f>
        <v>0.51666666666666661</v>
      </c>
      <c r="X154" s="28">
        <f>Alumn_Filtered!Z154</f>
        <v>0.68888888888888899</v>
      </c>
      <c r="Y154" s="28">
        <f>Alumn_Filtered!AA154</f>
        <v>0.13333333333333341</v>
      </c>
      <c r="Z154">
        <f ca="1">Alumn_Filtered!AB154</f>
        <v>22</v>
      </c>
      <c r="AA154">
        <f>Alumn_Filtered!AD154</f>
        <v>1</v>
      </c>
      <c r="AB154">
        <f>Alumn_Filtered!AF154</f>
        <v>1</v>
      </c>
      <c r="AC154">
        <f>IF(Alumn_Filtered!AG154=0,Metrics!$AG$14,Alumn_Filtered!AG154)</f>
        <v>579</v>
      </c>
      <c r="AD154" s="28">
        <f>Alumn_Filtered!AH154</f>
        <v>0.60129659643435984</v>
      </c>
      <c r="AE154">
        <f>IF(Alumn_Filtered!AI154=0,Metrics!AI$14,Alumn_Filtered!AI154)</f>
        <v>585</v>
      </c>
      <c r="AF154" s="28">
        <f>Alumn_Filtered!AJ154</f>
        <v>0.61102106969205838</v>
      </c>
      <c r="AG154">
        <f>IF(Alumn_Filtered!AK154=0,Metrics!AK$14,Alumn_Filtered!AK154)</f>
        <v>568</v>
      </c>
      <c r="AH154" s="28">
        <f>Alumn_Filtered!AL154</f>
        <v>0.58346839546191243</v>
      </c>
      <c r="AI154">
        <f>IF(Alumn_Filtered!AM154=0,Metrics!AM$14,Alumn_Filtered!AM154)</f>
        <v>597</v>
      </c>
      <c r="AJ154" s="28">
        <f>Alumn_Filtered!AN154</f>
        <v>0.63047001620745546</v>
      </c>
      <c r="AK154">
        <f>IF(Alumn_Filtered!AP154=0,Metrics!AP$14,Alumn_Filtered!AP154)</f>
        <v>13</v>
      </c>
      <c r="AL154">
        <f>IF(Alumn_Filtered!AR154=0,Metrics!AR$14,Alumn_Filtered!AR154)</f>
        <v>1</v>
      </c>
      <c r="AM154">
        <f>IF(Alumn_Filtered!AS154=0,Metrics!AS$14,Alumn_Filtered!AS154)</f>
        <v>0</v>
      </c>
      <c r="AN154">
        <f>Alumn_Filtered!B154</f>
        <v>1</v>
      </c>
    </row>
    <row r="155" spans="1:40" x14ac:dyDescent="0.25">
      <c r="A155" t="str">
        <f>LEFT(Alumn_Filtered!A155,LEN(Alumn_Filtered!A155)-1)</f>
        <v>19244145</v>
      </c>
      <c r="B155">
        <f>Alumn_Filtered!D155</f>
        <v>0</v>
      </c>
      <c r="C155">
        <f>Alumn_Filtered!E155</f>
        <v>0</v>
      </c>
      <c r="D155">
        <f>Alumn_Filtered!F155</f>
        <v>0</v>
      </c>
      <c r="E155" s="30">
        <f>Alumn_Filtered!G155</f>
        <v>6</v>
      </c>
      <c r="F155">
        <f>Alumn_Filtered!H155</f>
        <v>5</v>
      </c>
      <c r="G155" s="28">
        <f>Alumn_Filtered!I155</f>
        <v>0.83333333333333337</v>
      </c>
      <c r="H155">
        <f>Alumn_Filtered!J155</f>
        <v>1</v>
      </c>
      <c r="I155" s="28">
        <f>Alumn_Filtered!K155</f>
        <v>0.16666666666666666</v>
      </c>
      <c r="J155" s="28">
        <f>Alumn_Filtered!L155</f>
        <v>0.9</v>
      </c>
      <c r="K155" s="28">
        <f>Alumn_Filtered!M155</f>
        <v>0.3833333333333333</v>
      </c>
      <c r="L155" s="28">
        <f>Alumn_Filtered!N155</f>
        <v>0.66111111111111109</v>
      </c>
      <c r="M155">
        <f>Alumn_Filtered!O155</f>
        <v>5</v>
      </c>
      <c r="N155">
        <f>Alumn_Filtered!P155</f>
        <v>0</v>
      </c>
      <c r="O155">
        <f>Alumn_Filtered!Q155</f>
        <v>0</v>
      </c>
      <c r="P155">
        <f>Alumn_Filtered!R155</f>
        <v>0</v>
      </c>
      <c r="Q155">
        <f>Alumn_Filtered!S155</f>
        <v>5</v>
      </c>
      <c r="R155">
        <f>Alumn_Filtered!T155</f>
        <v>5</v>
      </c>
      <c r="S155" s="28">
        <f>Alumn_Filtered!U155</f>
        <v>1</v>
      </c>
      <c r="T155">
        <f>Alumn_Filtered!V155</f>
        <v>0</v>
      </c>
      <c r="U155" s="28">
        <f>Alumn_Filtered!W155</f>
        <v>0</v>
      </c>
      <c r="V155" s="28">
        <f>Alumn_Filtered!X155</f>
        <v>0.81666666666666676</v>
      </c>
      <c r="W155" s="28">
        <f>Alumn_Filtered!Y155</f>
        <v>0.71666666666666667</v>
      </c>
      <c r="X155" s="28">
        <f>Alumn_Filtered!Z155</f>
        <v>0.75000000000000011</v>
      </c>
      <c r="Y155" s="28">
        <f>Alumn_Filtered!AA155</f>
        <v>8.8888888888889017E-2</v>
      </c>
      <c r="Z155">
        <f ca="1">Alumn_Filtered!AB155</f>
        <v>22</v>
      </c>
      <c r="AA155">
        <f>Alumn_Filtered!AD155</f>
        <v>1</v>
      </c>
      <c r="AB155">
        <f>Alumn_Filtered!AF155</f>
        <v>1</v>
      </c>
      <c r="AC155">
        <f>IF(Alumn_Filtered!AG155=0,Metrics!$AG$14,Alumn_Filtered!AG155)</f>
        <v>599</v>
      </c>
      <c r="AD155" s="28">
        <f>Alumn_Filtered!AH155</f>
        <v>0.6337115072933549</v>
      </c>
      <c r="AE155">
        <f>IF(Alumn_Filtered!AI155=0,Metrics!AI$14,Alumn_Filtered!AI155)</f>
        <v>631</v>
      </c>
      <c r="AF155" s="28">
        <f>Alumn_Filtered!AJ155</f>
        <v>0.68557536466774716</v>
      </c>
      <c r="AG155">
        <f>IF(Alumn_Filtered!AK155=0,Metrics!AK$14,Alumn_Filtered!AK155)</f>
        <v>695</v>
      </c>
      <c r="AH155" s="28">
        <f>Alumn_Filtered!AL155</f>
        <v>0.78930307941653155</v>
      </c>
      <c r="AI155">
        <f>IF(Alumn_Filtered!AM155=0,Metrics!AM$14,Alumn_Filtered!AM155)</f>
        <v>607</v>
      </c>
      <c r="AJ155" s="28">
        <f>Alumn_Filtered!AN155</f>
        <v>0.64667747163695299</v>
      </c>
      <c r="AK155">
        <f>IF(Alumn_Filtered!AP155=0,Metrics!AP$14,Alumn_Filtered!AP155)</f>
        <v>6</v>
      </c>
      <c r="AL155">
        <f>IF(Alumn_Filtered!AR155=0,Metrics!AR$14,Alumn_Filtered!AR155)</f>
        <v>1</v>
      </c>
      <c r="AM155">
        <f>IF(Alumn_Filtered!AS155=0,Metrics!AS$14,Alumn_Filtered!AS155)</f>
        <v>0</v>
      </c>
      <c r="AN155">
        <f>Alumn_Filtered!B155</f>
        <v>0</v>
      </c>
    </row>
    <row r="156" spans="1:40" x14ac:dyDescent="0.25">
      <c r="A156" t="str">
        <f>LEFT(Alumn_Filtered!A156,LEN(Alumn_Filtered!A156)-1)</f>
        <v>19244259</v>
      </c>
      <c r="B156">
        <f>Alumn_Filtered!D156</f>
        <v>0</v>
      </c>
      <c r="C156">
        <f>Alumn_Filtered!E156</f>
        <v>4</v>
      </c>
      <c r="D156">
        <f>Alumn_Filtered!F156</f>
        <v>0</v>
      </c>
      <c r="E156" s="30">
        <f>Alumn_Filtered!G156</f>
        <v>2</v>
      </c>
      <c r="F156">
        <f>Alumn_Filtered!H156</f>
        <v>0</v>
      </c>
      <c r="G156" s="28">
        <f>Alumn_Filtered!I156</f>
        <v>0</v>
      </c>
      <c r="H156">
        <f>Alumn_Filtered!J156</f>
        <v>2</v>
      </c>
      <c r="I156" s="28">
        <f>Alumn_Filtered!K156</f>
        <v>1</v>
      </c>
      <c r="J156" s="28">
        <f>Alumn_Filtered!L156</f>
        <v>0.16666666666666666</v>
      </c>
      <c r="K156" s="28">
        <f>Alumn_Filtered!M156</f>
        <v>3.3333333333333326E-2</v>
      </c>
      <c r="L156" s="28">
        <f>Alumn_Filtered!N156</f>
        <v>9.9999999999999992E-2</v>
      </c>
      <c r="M156">
        <f>Alumn_Filtered!O156</f>
        <v>6</v>
      </c>
      <c r="N156">
        <f>Alumn_Filtered!P156</f>
        <v>0</v>
      </c>
      <c r="O156">
        <f>Alumn_Filtered!Q156</f>
        <v>6</v>
      </c>
      <c r="P156">
        <f>Alumn_Filtered!R156</f>
        <v>0</v>
      </c>
      <c r="Q156">
        <f>Alumn_Filtered!S156</f>
        <v>0</v>
      </c>
      <c r="R156">
        <f>Alumn_Filtered!T156</f>
        <v>0</v>
      </c>
      <c r="S156" s="28">
        <f>Alumn_Filtered!U156</f>
        <v>0</v>
      </c>
      <c r="T156">
        <f>Alumn_Filtered!V156</f>
        <v>0</v>
      </c>
      <c r="U156" s="28">
        <f>Alumn_Filtered!W156</f>
        <v>0</v>
      </c>
      <c r="V156" s="28">
        <f>Alumn_Filtered!X156</f>
        <v>0</v>
      </c>
      <c r="W156" s="28">
        <f>Alumn_Filtered!Y156</f>
        <v>0</v>
      </c>
      <c r="X156" s="28">
        <f>Alumn_Filtered!Z156</f>
        <v>0</v>
      </c>
      <c r="Y156" s="28">
        <f>Alumn_Filtered!AA156</f>
        <v>-9.9999999999999992E-2</v>
      </c>
      <c r="Z156">
        <f ca="1">Alumn_Filtered!AB156</f>
        <v>22</v>
      </c>
      <c r="AA156">
        <f>Alumn_Filtered!AD156</f>
        <v>1</v>
      </c>
      <c r="AB156">
        <f>Alumn_Filtered!AF156</f>
        <v>1</v>
      </c>
      <c r="AC156">
        <f>IF(Alumn_Filtered!AG156=0,Metrics!$AG$14,Alumn_Filtered!AG156)</f>
        <v>472</v>
      </c>
      <c r="AD156" s="28">
        <f>Alumn_Filtered!AH156</f>
        <v>0.42787682333873583</v>
      </c>
      <c r="AE156">
        <f>IF(Alumn_Filtered!AI156=0,Metrics!AI$14,Alumn_Filtered!AI156)</f>
        <v>471</v>
      </c>
      <c r="AF156" s="28">
        <f>Alumn_Filtered!AJ156</f>
        <v>0.42625607779578606</v>
      </c>
      <c r="AG156">
        <f>IF(Alumn_Filtered!AK156=0,Metrics!AK$14,Alumn_Filtered!AK156)</f>
        <v>669</v>
      </c>
      <c r="AH156" s="28">
        <f>Alumn_Filtered!AL156</f>
        <v>0.74716369529983795</v>
      </c>
      <c r="AI156">
        <f>IF(Alumn_Filtered!AM156=0,Metrics!AM$14,Alumn_Filtered!AM156)</f>
        <v>614</v>
      </c>
      <c r="AJ156" s="28">
        <f>Alumn_Filtered!AN156</f>
        <v>0.65802269043760131</v>
      </c>
      <c r="AK156">
        <f>IF(Alumn_Filtered!AP156=0,Metrics!AP$14,Alumn_Filtered!AP156)</f>
        <v>13</v>
      </c>
      <c r="AL156">
        <f>IF(Alumn_Filtered!AR156=0,Metrics!AR$14,Alumn_Filtered!AR156)</f>
        <v>1</v>
      </c>
      <c r="AM156">
        <f>IF(Alumn_Filtered!AS156=0,Metrics!AS$14,Alumn_Filtered!AS156)</f>
        <v>9</v>
      </c>
      <c r="AN156">
        <f>Alumn_Filtered!B156</f>
        <v>0</v>
      </c>
    </row>
    <row r="157" spans="1:40" x14ac:dyDescent="0.25">
      <c r="A157" t="str">
        <f>LEFT(Alumn_Filtered!A157,LEN(Alumn_Filtered!A157)-1)</f>
        <v>19245155</v>
      </c>
      <c r="B157">
        <f>Alumn_Filtered!D157</f>
        <v>0</v>
      </c>
      <c r="C157">
        <f>Alumn_Filtered!E157</f>
        <v>0</v>
      </c>
      <c r="D157">
        <f>Alumn_Filtered!F157</f>
        <v>0</v>
      </c>
      <c r="E157" s="30">
        <f>Alumn_Filtered!G157</f>
        <v>6</v>
      </c>
      <c r="F157">
        <f>Alumn_Filtered!H157</f>
        <v>2</v>
      </c>
      <c r="G157" s="28">
        <f>Alumn_Filtered!I157</f>
        <v>0.33333333333333331</v>
      </c>
      <c r="H157">
        <f>Alumn_Filtered!J157</f>
        <v>4</v>
      </c>
      <c r="I157" s="28">
        <f>Alumn_Filtered!K157</f>
        <v>0.66666666666666663</v>
      </c>
      <c r="J157" s="28">
        <f>Alumn_Filtered!L157</f>
        <v>0.8833333333333333</v>
      </c>
      <c r="K157" s="28">
        <f>Alumn_Filtered!M157</f>
        <v>0.26666666666666666</v>
      </c>
      <c r="L157" s="28">
        <f>Alumn_Filtered!N157</f>
        <v>0.48055555555555546</v>
      </c>
      <c r="M157">
        <f>Alumn_Filtered!O157</f>
        <v>7</v>
      </c>
      <c r="N157">
        <f>Alumn_Filtered!P157</f>
        <v>1</v>
      </c>
      <c r="O157">
        <f>Alumn_Filtered!Q157</f>
        <v>5</v>
      </c>
      <c r="P157">
        <f>Alumn_Filtered!R157</f>
        <v>0</v>
      </c>
      <c r="Q157">
        <f>Alumn_Filtered!S157</f>
        <v>1</v>
      </c>
      <c r="R157">
        <f>Alumn_Filtered!T157</f>
        <v>0</v>
      </c>
      <c r="S157" s="28">
        <f>Alumn_Filtered!U157</f>
        <v>0</v>
      </c>
      <c r="T157">
        <f>Alumn_Filtered!V157</f>
        <v>1</v>
      </c>
      <c r="U157" s="28">
        <f>Alumn_Filtered!W157</f>
        <v>1</v>
      </c>
      <c r="V157" s="28">
        <f>Alumn_Filtered!X157</f>
        <v>0.3</v>
      </c>
      <c r="W157" s="28">
        <f>Alumn_Filtered!Y157</f>
        <v>0.3</v>
      </c>
      <c r="X157" s="28">
        <f>Alumn_Filtered!Z157</f>
        <v>0.3</v>
      </c>
      <c r="Y157" s="28">
        <f>Alumn_Filtered!AA157</f>
        <v>-0.18055555555555547</v>
      </c>
      <c r="Z157">
        <f ca="1">Alumn_Filtered!AB157</f>
        <v>22</v>
      </c>
      <c r="AA157">
        <f>Alumn_Filtered!AD157</f>
        <v>1</v>
      </c>
      <c r="AB157">
        <f>Alumn_Filtered!AF157</f>
        <v>1</v>
      </c>
      <c r="AC157">
        <f>IF(Alumn_Filtered!AG157=0,Metrics!$AG$14,Alumn_Filtered!AG157)</f>
        <v>507</v>
      </c>
      <c r="AD157" s="28">
        <f>Alumn_Filtered!AH157</f>
        <v>0.4846029173419773</v>
      </c>
      <c r="AE157">
        <f>IF(Alumn_Filtered!AI157=0,Metrics!AI$14,Alumn_Filtered!AI157)</f>
        <v>507</v>
      </c>
      <c r="AF157" s="28">
        <f>Alumn_Filtered!AJ157</f>
        <v>0.4846029173419773</v>
      </c>
      <c r="AG157">
        <f>IF(Alumn_Filtered!AK157=0,Metrics!AK$14,Alumn_Filtered!AK157)</f>
        <v>546</v>
      </c>
      <c r="AH157" s="28">
        <f>Alumn_Filtered!AL157</f>
        <v>0.54781199351701781</v>
      </c>
      <c r="AI157">
        <f>IF(Alumn_Filtered!AM157=0,Metrics!AM$14,Alumn_Filtered!AM157)</f>
        <v>653</v>
      </c>
      <c r="AJ157" s="28">
        <f>Alumn_Filtered!AN157</f>
        <v>0.72123176661264177</v>
      </c>
      <c r="AK157">
        <f>IF(Alumn_Filtered!AP157=0,Metrics!AP$14,Alumn_Filtered!AP157)</f>
        <v>13</v>
      </c>
      <c r="AL157">
        <f>IF(Alumn_Filtered!AR157=0,Metrics!AR$14,Alumn_Filtered!AR157)</f>
        <v>1</v>
      </c>
      <c r="AM157">
        <f>IF(Alumn_Filtered!AS157=0,Metrics!AS$14,Alumn_Filtered!AS157)</f>
        <v>0</v>
      </c>
      <c r="AN157">
        <f>Alumn_Filtered!B157</f>
        <v>0</v>
      </c>
    </row>
    <row r="158" spans="1:40" x14ac:dyDescent="0.25">
      <c r="A158" t="str">
        <f>LEFT(Alumn_Filtered!A158,LEN(Alumn_Filtered!A158)-1)</f>
        <v>19245567</v>
      </c>
      <c r="B158">
        <f>Alumn_Filtered!D158</f>
        <v>0</v>
      </c>
      <c r="C158">
        <f>Alumn_Filtered!E158</f>
        <v>0</v>
      </c>
      <c r="D158">
        <f>Alumn_Filtered!F158</f>
        <v>0</v>
      </c>
      <c r="E158" s="30">
        <f>Alumn_Filtered!G158</f>
        <v>6</v>
      </c>
      <c r="F158">
        <f>Alumn_Filtered!H158</f>
        <v>4</v>
      </c>
      <c r="G158" s="28">
        <f>Alumn_Filtered!I158</f>
        <v>0.66666666666666663</v>
      </c>
      <c r="H158">
        <f>Alumn_Filtered!J158</f>
        <v>2</v>
      </c>
      <c r="I158" s="28">
        <f>Alumn_Filtered!K158</f>
        <v>0.33333333333333331</v>
      </c>
      <c r="J158" s="28">
        <f>Alumn_Filtered!L158</f>
        <v>0.58333333333333337</v>
      </c>
      <c r="K158" s="28">
        <f>Alumn_Filtered!M158</f>
        <v>0.39999999999999997</v>
      </c>
      <c r="L158" s="28">
        <f>Alumn_Filtered!N158</f>
        <v>0.51111111111111118</v>
      </c>
      <c r="M158">
        <f>Alumn_Filtered!O158</f>
        <v>7</v>
      </c>
      <c r="N158">
        <f>Alumn_Filtered!P158</f>
        <v>1</v>
      </c>
      <c r="O158">
        <f>Alumn_Filtered!Q158</f>
        <v>0</v>
      </c>
      <c r="P158">
        <f>Alumn_Filtered!R158</f>
        <v>0</v>
      </c>
      <c r="Q158">
        <f>Alumn_Filtered!S158</f>
        <v>6</v>
      </c>
      <c r="R158">
        <f>Alumn_Filtered!T158</f>
        <v>3</v>
      </c>
      <c r="S158" s="28">
        <f>Alumn_Filtered!U158</f>
        <v>0.5</v>
      </c>
      <c r="T158">
        <f>Alumn_Filtered!V158</f>
        <v>3</v>
      </c>
      <c r="U158" s="28">
        <f>Alumn_Filtered!W158</f>
        <v>0.5</v>
      </c>
      <c r="V158" s="28">
        <f>Alumn_Filtered!X158</f>
        <v>0.73333333333333339</v>
      </c>
      <c r="W158" s="28">
        <f>Alumn_Filtered!Y158</f>
        <v>0.35000000000000003</v>
      </c>
      <c r="X158" s="28">
        <f>Alumn_Filtered!Z158</f>
        <v>0.50277777777777777</v>
      </c>
      <c r="Y158" s="28">
        <f>Alumn_Filtered!AA158</f>
        <v>-8.3333333333334147E-3</v>
      </c>
      <c r="Z158">
        <f ca="1">Alumn_Filtered!AB158</f>
        <v>22</v>
      </c>
      <c r="AA158">
        <f>Alumn_Filtered!AD158</f>
        <v>1</v>
      </c>
      <c r="AB158">
        <f>Alumn_Filtered!AF158</f>
        <v>1</v>
      </c>
      <c r="AC158">
        <f>IF(Alumn_Filtered!AG158=0,Metrics!$AG$14,Alumn_Filtered!AG158)</f>
        <v>441</v>
      </c>
      <c r="AD158" s="28">
        <f>Alumn_Filtered!AH158</f>
        <v>0.37763371150729336</v>
      </c>
      <c r="AE158">
        <f>IF(Alumn_Filtered!AI158=0,Metrics!AI$14,Alumn_Filtered!AI158)</f>
        <v>441</v>
      </c>
      <c r="AF158" s="28">
        <f>Alumn_Filtered!AJ158</f>
        <v>0.37763371150729336</v>
      </c>
      <c r="AG158">
        <f>IF(Alumn_Filtered!AK158=0,Metrics!AK$14,Alumn_Filtered!AK158)</f>
        <v>355</v>
      </c>
      <c r="AH158" s="28">
        <f>Alumn_Filtered!AL158</f>
        <v>0.23824959481361427</v>
      </c>
      <c r="AI158">
        <f>IF(Alumn_Filtered!AM158=0,Metrics!AM$14,Alumn_Filtered!AM158)</f>
        <v>603</v>
      </c>
      <c r="AJ158" s="28">
        <f>Alumn_Filtered!AN158</f>
        <v>0.640194489465154</v>
      </c>
      <c r="AK158">
        <f>IF(Alumn_Filtered!AP158=0,Metrics!AP$14,Alumn_Filtered!AP158)</f>
        <v>13</v>
      </c>
      <c r="AL158">
        <f>IF(Alumn_Filtered!AR158=0,Metrics!AR$14,Alumn_Filtered!AR158)</f>
        <v>1</v>
      </c>
      <c r="AM158">
        <f>IF(Alumn_Filtered!AS158=0,Metrics!AS$14,Alumn_Filtered!AS158)</f>
        <v>0</v>
      </c>
      <c r="AN158">
        <f>Alumn_Filtered!B158</f>
        <v>1</v>
      </c>
    </row>
    <row r="159" spans="1:40" x14ac:dyDescent="0.25">
      <c r="A159" t="str">
        <f>LEFT(Alumn_Filtered!A159,LEN(Alumn_Filtered!A159)-1)</f>
        <v>19245606</v>
      </c>
      <c r="B159">
        <f>Alumn_Filtered!D159</f>
        <v>0</v>
      </c>
      <c r="C159">
        <f>Alumn_Filtered!E159</f>
        <v>1</v>
      </c>
      <c r="D159">
        <f>Alumn_Filtered!F159</f>
        <v>0</v>
      </c>
      <c r="E159" s="30">
        <f>Alumn_Filtered!G159</f>
        <v>5</v>
      </c>
      <c r="F159">
        <f>Alumn_Filtered!H159</f>
        <v>4</v>
      </c>
      <c r="G159" s="28">
        <f>Alumn_Filtered!I159</f>
        <v>0.8</v>
      </c>
      <c r="H159">
        <f>Alumn_Filtered!J159</f>
        <v>1</v>
      </c>
      <c r="I159" s="28">
        <f>Alumn_Filtered!K159</f>
        <v>0.2</v>
      </c>
      <c r="J159" s="28">
        <f>Alumn_Filtered!L159</f>
        <v>0.65</v>
      </c>
      <c r="K159" s="28">
        <f>Alumn_Filtered!M159</f>
        <v>0.43333333333333335</v>
      </c>
      <c r="L159" s="28">
        <f>Alumn_Filtered!N159</f>
        <v>0.52333333333333332</v>
      </c>
      <c r="M159">
        <f>Alumn_Filtered!O159</f>
        <v>7</v>
      </c>
      <c r="N159">
        <f>Alumn_Filtered!P159</f>
        <v>1</v>
      </c>
      <c r="O159">
        <f>Alumn_Filtered!Q159</f>
        <v>1</v>
      </c>
      <c r="P159">
        <f>Alumn_Filtered!R159</f>
        <v>0</v>
      </c>
      <c r="Q159">
        <f>Alumn_Filtered!S159</f>
        <v>5</v>
      </c>
      <c r="R159">
        <f>Alumn_Filtered!T159</f>
        <v>1</v>
      </c>
      <c r="S159" s="28">
        <f>Alumn_Filtered!U159</f>
        <v>0.2</v>
      </c>
      <c r="T159">
        <f>Alumn_Filtered!V159</f>
        <v>4</v>
      </c>
      <c r="U159" s="28">
        <f>Alumn_Filtered!W159</f>
        <v>0.8</v>
      </c>
      <c r="V159" s="28">
        <f>Alumn_Filtered!X159</f>
        <v>0.73333333333333339</v>
      </c>
      <c r="W159" s="28">
        <f>Alumn_Filtered!Y159</f>
        <v>0.25</v>
      </c>
      <c r="X159" s="28">
        <f>Alumn_Filtered!Z159</f>
        <v>0.39666666666666667</v>
      </c>
      <c r="Y159" s="28">
        <f>Alumn_Filtered!AA159</f>
        <v>-0.12666666666666665</v>
      </c>
      <c r="Z159">
        <f ca="1">Alumn_Filtered!AB159</f>
        <v>22</v>
      </c>
      <c r="AA159">
        <f>Alumn_Filtered!AD159</f>
        <v>1</v>
      </c>
      <c r="AB159">
        <f>Alumn_Filtered!AF159</f>
        <v>1</v>
      </c>
      <c r="AC159">
        <f>IF(Alumn_Filtered!AG159=0,Metrics!$AG$14,Alumn_Filtered!AG159)</f>
        <v>410</v>
      </c>
      <c r="AD159" s="28">
        <f>Alumn_Filtered!AH159</f>
        <v>0.32739059967585088</v>
      </c>
      <c r="AE159">
        <f>IF(Alumn_Filtered!AI159=0,Metrics!AI$14,Alumn_Filtered!AI159)</f>
        <v>410</v>
      </c>
      <c r="AF159" s="28">
        <f>Alumn_Filtered!AJ159</f>
        <v>0.32739059967585088</v>
      </c>
      <c r="AG159">
        <f>IF(Alumn_Filtered!AK159=0,Metrics!AK$14,Alumn_Filtered!AK159)</f>
        <v>657</v>
      </c>
      <c r="AH159" s="28">
        <f>Alumn_Filtered!AL159</f>
        <v>0.72771474878444087</v>
      </c>
      <c r="AI159">
        <f>IF(Alumn_Filtered!AM159=0,Metrics!AM$14,Alumn_Filtered!AM159)</f>
        <v>614</v>
      </c>
      <c r="AJ159" s="28">
        <f>Alumn_Filtered!AN159</f>
        <v>0.65802269043760131</v>
      </c>
      <c r="AK159">
        <f>IF(Alumn_Filtered!AP159=0,Metrics!AP$14,Alumn_Filtered!AP159)</f>
        <v>13</v>
      </c>
      <c r="AL159">
        <f>IF(Alumn_Filtered!AR159=0,Metrics!AR$14,Alumn_Filtered!AR159)</f>
        <v>1</v>
      </c>
      <c r="AM159">
        <f>IF(Alumn_Filtered!AS159=0,Metrics!AS$14,Alumn_Filtered!AS159)</f>
        <v>11</v>
      </c>
      <c r="AN159">
        <f>Alumn_Filtered!B159</f>
        <v>0</v>
      </c>
    </row>
    <row r="160" spans="1:40" x14ac:dyDescent="0.25">
      <c r="A160" t="str">
        <f>LEFT(Alumn_Filtered!A160,LEN(Alumn_Filtered!A160)-1)</f>
        <v>19246142</v>
      </c>
      <c r="B160">
        <f>Alumn_Filtered!D160</f>
        <v>0</v>
      </c>
      <c r="C160">
        <f>Alumn_Filtered!E160</f>
        <v>0</v>
      </c>
      <c r="D160">
        <f>Alumn_Filtered!F160</f>
        <v>0</v>
      </c>
      <c r="E160" s="30">
        <f>Alumn_Filtered!G160</f>
        <v>6</v>
      </c>
      <c r="F160">
        <f>Alumn_Filtered!H160</f>
        <v>6</v>
      </c>
      <c r="G160" s="28">
        <f>Alumn_Filtered!I160</f>
        <v>1</v>
      </c>
      <c r="H160">
        <f>Alumn_Filtered!J160</f>
        <v>0</v>
      </c>
      <c r="I160" s="28">
        <f>Alumn_Filtered!K160</f>
        <v>0</v>
      </c>
      <c r="J160" s="28">
        <f>Alumn_Filtered!L160</f>
        <v>0.98333333333333339</v>
      </c>
      <c r="K160" s="28">
        <f>Alumn_Filtered!M160</f>
        <v>0.54999999999999993</v>
      </c>
      <c r="L160" s="28">
        <f>Alumn_Filtered!N160</f>
        <v>0.67222222222222217</v>
      </c>
      <c r="M160">
        <f>Alumn_Filtered!O160</f>
        <v>8</v>
      </c>
      <c r="N160">
        <f>Alumn_Filtered!P160</f>
        <v>1</v>
      </c>
      <c r="O160">
        <f>Alumn_Filtered!Q160</f>
        <v>1</v>
      </c>
      <c r="P160">
        <f>Alumn_Filtered!R160</f>
        <v>0</v>
      </c>
      <c r="Q160">
        <f>Alumn_Filtered!S160</f>
        <v>6</v>
      </c>
      <c r="R160">
        <f>Alumn_Filtered!T160</f>
        <v>2</v>
      </c>
      <c r="S160" s="28">
        <f>Alumn_Filtered!U160</f>
        <v>0.33333333333333331</v>
      </c>
      <c r="T160">
        <f>Alumn_Filtered!V160</f>
        <v>4</v>
      </c>
      <c r="U160" s="28">
        <f>Alumn_Filtered!W160</f>
        <v>0.66666666666666663</v>
      </c>
      <c r="V160" s="28">
        <f>Alumn_Filtered!X160</f>
        <v>0.8666666666666667</v>
      </c>
      <c r="W160" s="28">
        <f>Alumn_Filtered!Y160</f>
        <v>6.6666666666666652E-2</v>
      </c>
      <c r="X160" s="28">
        <f>Alumn_Filtered!Z160</f>
        <v>0.42222222222222228</v>
      </c>
      <c r="Y160" s="28">
        <f>Alumn_Filtered!AA160</f>
        <v>-0.24999999999999989</v>
      </c>
      <c r="Z160">
        <f ca="1">Alumn_Filtered!AB160</f>
        <v>22</v>
      </c>
      <c r="AA160">
        <f>Alumn_Filtered!AD160</f>
        <v>1</v>
      </c>
      <c r="AB160">
        <f>Alumn_Filtered!AF160</f>
        <v>1</v>
      </c>
      <c r="AC160">
        <f>IF(Alumn_Filtered!AG160=0,Metrics!$AG$14,Alumn_Filtered!AG160)</f>
        <v>538</v>
      </c>
      <c r="AD160" s="28">
        <f>Alumn_Filtered!AH160</f>
        <v>0.53484602917341972</v>
      </c>
      <c r="AE160">
        <f>IF(Alumn_Filtered!AI160=0,Metrics!AI$14,Alumn_Filtered!AI160)</f>
        <v>538</v>
      </c>
      <c r="AF160" s="28">
        <f>Alumn_Filtered!AJ160</f>
        <v>0.53484602917341972</v>
      </c>
      <c r="AG160">
        <f>IF(Alumn_Filtered!AK160=0,Metrics!AK$14,Alumn_Filtered!AK160)</f>
        <v>560</v>
      </c>
      <c r="AH160" s="28">
        <f>Alumn_Filtered!AL160</f>
        <v>0.57050243111831445</v>
      </c>
      <c r="AI160">
        <f>IF(Alumn_Filtered!AM160=0,Metrics!AM$14,Alumn_Filtered!AM160)</f>
        <v>585</v>
      </c>
      <c r="AJ160" s="28">
        <f>Alumn_Filtered!AN160</f>
        <v>0.61102106969205838</v>
      </c>
      <c r="AK160">
        <f>IF(Alumn_Filtered!AP160=0,Metrics!AP$14,Alumn_Filtered!AP160)</f>
        <v>13</v>
      </c>
      <c r="AL160">
        <f>IF(Alumn_Filtered!AR160=0,Metrics!AR$14,Alumn_Filtered!AR160)</f>
        <v>1</v>
      </c>
      <c r="AM160">
        <f>IF(Alumn_Filtered!AS160=0,Metrics!AS$14,Alumn_Filtered!AS160)</f>
        <v>5</v>
      </c>
      <c r="AN160">
        <f>Alumn_Filtered!B160</f>
        <v>1</v>
      </c>
    </row>
    <row r="161" spans="1:40" x14ac:dyDescent="0.25">
      <c r="A161" t="str">
        <f>LEFT(Alumn_Filtered!A161,LEN(Alumn_Filtered!A161)-1)</f>
        <v>19246328</v>
      </c>
      <c r="B161">
        <f>Alumn_Filtered!D161</f>
        <v>0</v>
      </c>
      <c r="C161">
        <f>Alumn_Filtered!E161</f>
        <v>0</v>
      </c>
      <c r="D161">
        <f>Alumn_Filtered!F161</f>
        <v>0</v>
      </c>
      <c r="E161" s="30">
        <f>Alumn_Filtered!G161</f>
        <v>6</v>
      </c>
      <c r="F161">
        <f>Alumn_Filtered!H161</f>
        <v>6</v>
      </c>
      <c r="G161" s="28">
        <f>Alumn_Filtered!I161</f>
        <v>1</v>
      </c>
      <c r="H161">
        <f>Alumn_Filtered!J161</f>
        <v>0</v>
      </c>
      <c r="I161" s="28">
        <f>Alumn_Filtered!K161</f>
        <v>0</v>
      </c>
      <c r="J161" s="28">
        <f>Alumn_Filtered!L161</f>
        <v>0.75</v>
      </c>
      <c r="K161" s="28">
        <f>Alumn_Filtered!M161</f>
        <v>0.5</v>
      </c>
      <c r="L161" s="28">
        <f>Alumn_Filtered!N161</f>
        <v>0.64166666666666672</v>
      </c>
      <c r="M161">
        <f>Alumn_Filtered!O161</f>
        <v>8</v>
      </c>
      <c r="N161">
        <f>Alumn_Filtered!P161</f>
        <v>1</v>
      </c>
      <c r="O161">
        <f>Alumn_Filtered!Q161</f>
        <v>1</v>
      </c>
      <c r="P161">
        <f>Alumn_Filtered!R161</f>
        <v>0</v>
      </c>
      <c r="Q161">
        <f>Alumn_Filtered!S161</f>
        <v>6</v>
      </c>
      <c r="R161">
        <f>Alumn_Filtered!T161</f>
        <v>4</v>
      </c>
      <c r="S161" s="28">
        <f>Alumn_Filtered!U161</f>
        <v>0.66666666666666663</v>
      </c>
      <c r="T161">
        <f>Alumn_Filtered!V161</f>
        <v>2</v>
      </c>
      <c r="U161" s="28">
        <f>Alumn_Filtered!W161</f>
        <v>0.33333333333333331</v>
      </c>
      <c r="V161" s="28">
        <f>Alumn_Filtered!X161</f>
        <v>0.68333333333333324</v>
      </c>
      <c r="W161" s="28">
        <f>Alumn_Filtered!Y161</f>
        <v>0.3833333333333333</v>
      </c>
      <c r="X161" s="28">
        <f>Alumn_Filtered!Z161</f>
        <v>0.51388888888888884</v>
      </c>
      <c r="Y161" s="28">
        <f>Alumn_Filtered!AA161</f>
        <v>-0.12777777777777788</v>
      </c>
      <c r="Z161">
        <f ca="1">Alumn_Filtered!AB161</f>
        <v>22</v>
      </c>
      <c r="AA161">
        <f>Alumn_Filtered!AD161</f>
        <v>1</v>
      </c>
      <c r="AB161">
        <f>Alumn_Filtered!AF161</f>
        <v>1</v>
      </c>
      <c r="AC161">
        <f>IF(Alumn_Filtered!AG161=0,Metrics!$AG$14,Alumn_Filtered!AG161)</f>
        <v>476</v>
      </c>
      <c r="AD161" s="28">
        <f>Alumn_Filtered!AH161</f>
        <v>0.43435980551053482</v>
      </c>
      <c r="AE161">
        <f>IF(Alumn_Filtered!AI161=0,Metrics!AI$14,Alumn_Filtered!AI161)</f>
        <v>476</v>
      </c>
      <c r="AF161" s="28">
        <f>Alumn_Filtered!AJ161</f>
        <v>0.43435980551053482</v>
      </c>
      <c r="AG161">
        <f>IF(Alumn_Filtered!AK161=0,Metrics!AK$14,Alumn_Filtered!AK161)</f>
        <v>582</v>
      </c>
      <c r="AH161" s="28">
        <f>Alumn_Filtered!AL161</f>
        <v>0.60615883306320906</v>
      </c>
      <c r="AI161">
        <f>IF(Alumn_Filtered!AM161=0,Metrics!AM$14,Alumn_Filtered!AM161)</f>
        <v>633</v>
      </c>
      <c r="AJ161" s="28">
        <f>Alumn_Filtered!AN161</f>
        <v>0.68881685575364671</v>
      </c>
      <c r="AK161">
        <f>IF(Alumn_Filtered!AP161=0,Metrics!AP$14,Alumn_Filtered!AP161)</f>
        <v>13</v>
      </c>
      <c r="AL161">
        <f>IF(Alumn_Filtered!AR161=0,Metrics!AR$14,Alumn_Filtered!AR161)</f>
        <v>1</v>
      </c>
      <c r="AM161">
        <f>IF(Alumn_Filtered!AS161=0,Metrics!AS$14,Alumn_Filtered!AS161)</f>
        <v>5</v>
      </c>
      <c r="AN161">
        <f>Alumn_Filtered!B161</f>
        <v>1</v>
      </c>
    </row>
    <row r="162" spans="1:40" x14ac:dyDescent="0.25">
      <c r="A162" t="str">
        <f>LEFT(Alumn_Filtered!A162,LEN(Alumn_Filtered!A162)-1)</f>
        <v>19246456</v>
      </c>
      <c r="B162">
        <f>Alumn_Filtered!D162</f>
        <v>0</v>
      </c>
      <c r="C162">
        <f>Alumn_Filtered!E162</f>
        <v>0</v>
      </c>
      <c r="D162">
        <f>Alumn_Filtered!F162</f>
        <v>0</v>
      </c>
      <c r="E162" s="30">
        <f>Alumn_Filtered!G162</f>
        <v>6</v>
      </c>
      <c r="F162">
        <f>Alumn_Filtered!H162</f>
        <v>6</v>
      </c>
      <c r="G162" s="28">
        <f>Alumn_Filtered!I162</f>
        <v>1</v>
      </c>
      <c r="H162">
        <f>Alumn_Filtered!J162</f>
        <v>0</v>
      </c>
      <c r="I162" s="28">
        <f>Alumn_Filtered!K162</f>
        <v>0</v>
      </c>
      <c r="J162" s="28">
        <f>Alumn_Filtered!L162</f>
        <v>0.83333333333333337</v>
      </c>
      <c r="K162" s="28">
        <f>Alumn_Filtered!M162</f>
        <v>0.53333333333333333</v>
      </c>
      <c r="L162" s="28">
        <f>Alumn_Filtered!N162</f>
        <v>0.72222222222222221</v>
      </c>
      <c r="M162">
        <f>Alumn_Filtered!O162</f>
        <v>8</v>
      </c>
      <c r="N162">
        <f>Alumn_Filtered!P162</f>
        <v>2</v>
      </c>
      <c r="O162">
        <f>Alumn_Filtered!Q162</f>
        <v>0</v>
      </c>
      <c r="P162">
        <f>Alumn_Filtered!R162</f>
        <v>0</v>
      </c>
      <c r="Q162">
        <f>Alumn_Filtered!S162</f>
        <v>6</v>
      </c>
      <c r="R162">
        <f>Alumn_Filtered!T162</f>
        <v>4</v>
      </c>
      <c r="S162" s="28">
        <f>Alumn_Filtered!U162</f>
        <v>0.66666666666666663</v>
      </c>
      <c r="T162">
        <f>Alumn_Filtered!V162</f>
        <v>2</v>
      </c>
      <c r="U162" s="28">
        <f>Alumn_Filtered!W162</f>
        <v>0.33333333333333331</v>
      </c>
      <c r="V162" s="28">
        <f>Alumn_Filtered!X162</f>
        <v>0.65</v>
      </c>
      <c r="W162" s="28">
        <f>Alumn_Filtered!Y162</f>
        <v>0.43333333333333335</v>
      </c>
      <c r="X162" s="28">
        <f>Alumn_Filtered!Z162</f>
        <v>0.54166666666666663</v>
      </c>
      <c r="Y162" s="28">
        <f>Alumn_Filtered!AA162</f>
        <v>-0.18055555555555558</v>
      </c>
      <c r="Z162">
        <f ca="1">Alumn_Filtered!AB162</f>
        <v>22</v>
      </c>
      <c r="AA162">
        <f>Alumn_Filtered!AD162</f>
        <v>1</v>
      </c>
      <c r="AB162">
        <f>Alumn_Filtered!AF162</f>
        <v>1</v>
      </c>
      <c r="AC162">
        <f>IF(Alumn_Filtered!AG162=0,Metrics!$AG$14,Alumn_Filtered!AG162)</f>
        <v>445</v>
      </c>
      <c r="AD162" s="28">
        <f>Alumn_Filtered!AH162</f>
        <v>0.3841166936790924</v>
      </c>
      <c r="AE162">
        <f>IF(Alumn_Filtered!AI162=0,Metrics!AI$14,Alumn_Filtered!AI162)</f>
        <v>445</v>
      </c>
      <c r="AF162" s="28">
        <f>Alumn_Filtered!AJ162</f>
        <v>0.3841166936790924</v>
      </c>
      <c r="AG162">
        <f>IF(Alumn_Filtered!AK162=0,Metrics!AK$14,Alumn_Filtered!AK162)</f>
        <v>543</v>
      </c>
      <c r="AH162" s="28">
        <f>Alumn_Filtered!AL162</f>
        <v>0.5429497568881686</v>
      </c>
      <c r="AI162">
        <f>IF(Alumn_Filtered!AM162=0,Metrics!AM$14,Alumn_Filtered!AM162)</f>
        <v>628</v>
      </c>
      <c r="AJ162" s="28">
        <f>Alumn_Filtered!AN162</f>
        <v>0.68071312803889794</v>
      </c>
      <c r="AK162">
        <f>IF(Alumn_Filtered!AP162=0,Metrics!AP$14,Alumn_Filtered!AP162)</f>
        <v>13</v>
      </c>
      <c r="AL162">
        <f>IF(Alumn_Filtered!AR162=0,Metrics!AR$14,Alumn_Filtered!AR162)</f>
        <v>1</v>
      </c>
      <c r="AM162">
        <f>IF(Alumn_Filtered!AS162=0,Metrics!AS$14,Alumn_Filtered!AS162)</f>
        <v>9</v>
      </c>
      <c r="AN162">
        <f>Alumn_Filtered!B162</f>
        <v>1</v>
      </c>
    </row>
    <row r="163" spans="1:40" x14ac:dyDescent="0.25">
      <c r="A163" t="str">
        <f>LEFT(Alumn_Filtered!A163,LEN(Alumn_Filtered!A163)-1)</f>
        <v>19252514</v>
      </c>
      <c r="B163">
        <f>Alumn_Filtered!D163</f>
        <v>0</v>
      </c>
      <c r="C163">
        <f>Alumn_Filtered!E163</f>
        <v>0</v>
      </c>
      <c r="D163">
        <f>Alumn_Filtered!F163</f>
        <v>0</v>
      </c>
      <c r="E163" s="30">
        <f>Alumn_Filtered!G163</f>
        <v>6</v>
      </c>
      <c r="F163">
        <f>Alumn_Filtered!H163</f>
        <v>5</v>
      </c>
      <c r="G163" s="28">
        <f>Alumn_Filtered!I163</f>
        <v>0.83333333333333337</v>
      </c>
      <c r="H163">
        <f>Alumn_Filtered!J163</f>
        <v>1</v>
      </c>
      <c r="I163" s="28">
        <f>Alumn_Filtered!K163</f>
        <v>0.16666666666666666</v>
      </c>
      <c r="J163" s="28">
        <f>Alumn_Filtered!L163</f>
        <v>0.83333333333333337</v>
      </c>
      <c r="K163" s="28">
        <f>Alumn_Filtered!M163</f>
        <v>0.31666666666666665</v>
      </c>
      <c r="L163" s="28">
        <f>Alumn_Filtered!N163</f>
        <v>0.59166666666666667</v>
      </c>
      <c r="M163">
        <f>Alumn_Filtered!O163</f>
        <v>7</v>
      </c>
      <c r="N163">
        <f>Alumn_Filtered!P163</f>
        <v>7</v>
      </c>
      <c r="O163">
        <f>Alumn_Filtered!Q163</f>
        <v>0</v>
      </c>
      <c r="P163">
        <f>Alumn_Filtered!R163</f>
        <v>0</v>
      </c>
      <c r="Q163">
        <f>Alumn_Filtered!S163</f>
        <v>0</v>
      </c>
      <c r="R163">
        <f>Alumn_Filtered!T163</f>
        <v>0</v>
      </c>
      <c r="S163" s="28">
        <f>Alumn_Filtered!U163</f>
        <v>0</v>
      </c>
      <c r="T163">
        <f>Alumn_Filtered!V163</f>
        <v>0</v>
      </c>
      <c r="U163" s="28">
        <f>Alumn_Filtered!W163</f>
        <v>0</v>
      </c>
      <c r="V163" s="28">
        <f>Alumn_Filtered!X163</f>
        <v>0</v>
      </c>
      <c r="W163" s="28">
        <f>Alumn_Filtered!Y163</f>
        <v>0</v>
      </c>
      <c r="X163" s="28">
        <f>Alumn_Filtered!Z163</f>
        <v>0</v>
      </c>
      <c r="Y163" s="28">
        <f>Alumn_Filtered!AA163</f>
        <v>-0.59166666666666667</v>
      </c>
      <c r="Z163">
        <f ca="1">Alumn_Filtered!AB163</f>
        <v>22</v>
      </c>
      <c r="AA163">
        <f>Alumn_Filtered!AD163</f>
        <v>1</v>
      </c>
      <c r="AB163">
        <f>Alumn_Filtered!AF163</f>
        <v>1</v>
      </c>
      <c r="AC163">
        <f>IF(Alumn_Filtered!AG163=0,Metrics!$AG$14,Alumn_Filtered!AG163)</f>
        <v>556</v>
      </c>
      <c r="AD163" s="28">
        <f>Alumn_Filtered!AH163</f>
        <v>0.56401944894651534</v>
      </c>
      <c r="AE163">
        <f>IF(Alumn_Filtered!AI163=0,Metrics!AI$14,Alumn_Filtered!AI163)</f>
        <v>556</v>
      </c>
      <c r="AF163" s="28">
        <f>Alumn_Filtered!AJ163</f>
        <v>0.56401944894651534</v>
      </c>
      <c r="AG163">
        <f>IF(Alumn_Filtered!AK163=0,Metrics!AK$14,Alumn_Filtered!AK163)</f>
        <v>531</v>
      </c>
      <c r="AH163" s="28">
        <f>Alumn_Filtered!AL163</f>
        <v>0.52350081037277152</v>
      </c>
      <c r="AI163">
        <f>IF(Alumn_Filtered!AM163=0,Metrics!AM$14,Alumn_Filtered!AM163)</f>
        <v>630</v>
      </c>
      <c r="AJ163" s="28">
        <f>Alumn_Filtered!AN163</f>
        <v>0.68395461912479738</v>
      </c>
      <c r="AK163">
        <f>IF(Alumn_Filtered!AP163=0,Metrics!AP$14,Alumn_Filtered!AP163)</f>
        <v>2</v>
      </c>
      <c r="AL163">
        <f>IF(Alumn_Filtered!AR163=0,Metrics!AR$14,Alumn_Filtered!AR163)</f>
        <v>1</v>
      </c>
      <c r="AM163">
        <f>IF(Alumn_Filtered!AS163=0,Metrics!AS$14,Alumn_Filtered!AS163)</f>
        <v>5</v>
      </c>
      <c r="AN163">
        <f>Alumn_Filtered!B163</f>
        <v>1</v>
      </c>
    </row>
    <row r="164" spans="1:40" x14ac:dyDescent="0.25">
      <c r="A164" t="str">
        <f>LEFT(Alumn_Filtered!A164,LEN(Alumn_Filtered!A164)-1)</f>
        <v>19254784</v>
      </c>
      <c r="B164">
        <f>Alumn_Filtered!D164</f>
        <v>0</v>
      </c>
      <c r="C164">
        <f>Alumn_Filtered!E164</f>
        <v>0</v>
      </c>
      <c r="D164">
        <f>Alumn_Filtered!F164</f>
        <v>0</v>
      </c>
      <c r="E164" s="30">
        <f>Alumn_Filtered!G164</f>
        <v>6</v>
      </c>
      <c r="F164">
        <f>Alumn_Filtered!H164</f>
        <v>6</v>
      </c>
      <c r="G164" s="28">
        <f>Alumn_Filtered!I164</f>
        <v>1</v>
      </c>
      <c r="H164">
        <f>Alumn_Filtered!J164</f>
        <v>0</v>
      </c>
      <c r="I164" s="28">
        <f>Alumn_Filtered!K164</f>
        <v>0</v>
      </c>
      <c r="J164" s="28">
        <f>Alumn_Filtered!L164</f>
        <v>0.91666666666666663</v>
      </c>
      <c r="K164" s="28">
        <f>Alumn_Filtered!M164</f>
        <v>0.5</v>
      </c>
      <c r="L164" s="28">
        <f>Alumn_Filtered!N164</f>
        <v>0.69722222222222208</v>
      </c>
      <c r="M164">
        <f>Alumn_Filtered!O164</f>
        <v>7</v>
      </c>
      <c r="N164">
        <f>Alumn_Filtered!P164</f>
        <v>0</v>
      </c>
      <c r="O164">
        <f>Alumn_Filtered!Q164</f>
        <v>2</v>
      </c>
      <c r="P164">
        <f>Alumn_Filtered!R164</f>
        <v>0</v>
      </c>
      <c r="Q164">
        <f>Alumn_Filtered!S164</f>
        <v>5</v>
      </c>
      <c r="R164">
        <f>Alumn_Filtered!T164</f>
        <v>0</v>
      </c>
      <c r="S164" s="28">
        <f>Alumn_Filtered!U164</f>
        <v>0</v>
      </c>
      <c r="T164">
        <f>Alumn_Filtered!V164</f>
        <v>5</v>
      </c>
      <c r="U164" s="28">
        <f>Alumn_Filtered!W164</f>
        <v>1</v>
      </c>
      <c r="V164" s="28">
        <f>Alumn_Filtered!X164</f>
        <v>0.35000000000000003</v>
      </c>
      <c r="W164" s="28">
        <f>Alumn_Filtered!Y164</f>
        <v>0</v>
      </c>
      <c r="X164" s="28">
        <f>Alumn_Filtered!Z164</f>
        <v>0.20666666666666669</v>
      </c>
      <c r="Y164" s="28">
        <f>Alumn_Filtered!AA164</f>
        <v>-0.49055555555555541</v>
      </c>
      <c r="Z164">
        <f ca="1">Alumn_Filtered!AB164</f>
        <v>22</v>
      </c>
      <c r="AA164">
        <f>Alumn_Filtered!AD164</f>
        <v>0</v>
      </c>
      <c r="AB164">
        <f>Alumn_Filtered!AF164</f>
        <v>1</v>
      </c>
      <c r="AC164">
        <f>IF(Alumn_Filtered!AG164=0,Metrics!$AG$14,Alumn_Filtered!AG164)</f>
        <v>534</v>
      </c>
      <c r="AD164" s="28">
        <f>Alumn_Filtered!AH164</f>
        <v>0.52836304700162073</v>
      </c>
      <c r="AE164">
        <f>IF(Alumn_Filtered!AI164=0,Metrics!AI$14,Alumn_Filtered!AI164)</f>
        <v>540</v>
      </c>
      <c r="AF164" s="28">
        <f>Alumn_Filtered!AJ164</f>
        <v>0.53808752025931927</v>
      </c>
      <c r="AG164">
        <f>IF(Alumn_Filtered!AK164=0,Metrics!AK$14,Alumn_Filtered!AK164)</f>
        <v>657</v>
      </c>
      <c r="AH164" s="28">
        <f>Alumn_Filtered!AL164</f>
        <v>0.72771474878444087</v>
      </c>
      <c r="AI164">
        <f>IF(Alumn_Filtered!AM164=0,Metrics!AM$14,Alumn_Filtered!AM164)</f>
        <v>620</v>
      </c>
      <c r="AJ164" s="28">
        <f>Alumn_Filtered!AN164</f>
        <v>0.66774716369529985</v>
      </c>
      <c r="AK164">
        <f>IF(Alumn_Filtered!AP164=0,Metrics!AP$14,Alumn_Filtered!AP164)</f>
        <v>9</v>
      </c>
      <c r="AL164">
        <f>IF(Alumn_Filtered!AR164=0,Metrics!AR$14,Alumn_Filtered!AR164)</f>
        <v>1</v>
      </c>
      <c r="AM164">
        <f>IF(Alumn_Filtered!AS164=0,Metrics!AS$14,Alumn_Filtered!AS164)</f>
        <v>9</v>
      </c>
      <c r="AN164">
        <f>Alumn_Filtered!B164</f>
        <v>1</v>
      </c>
    </row>
    <row r="165" spans="1:40" x14ac:dyDescent="0.25">
      <c r="A165" t="str">
        <f>LEFT(Alumn_Filtered!A165,LEN(Alumn_Filtered!A165)-1)</f>
        <v>19259713</v>
      </c>
      <c r="B165">
        <f>Alumn_Filtered!D165</f>
        <v>0</v>
      </c>
      <c r="C165">
        <f>Alumn_Filtered!E165</f>
        <v>0</v>
      </c>
      <c r="D165">
        <f>Alumn_Filtered!F165</f>
        <v>0</v>
      </c>
      <c r="E165" s="30">
        <f>Alumn_Filtered!G165</f>
        <v>6</v>
      </c>
      <c r="F165">
        <f>Alumn_Filtered!H165</f>
        <v>5</v>
      </c>
      <c r="G165" s="28">
        <f>Alumn_Filtered!I165</f>
        <v>0.83333333333333337</v>
      </c>
      <c r="H165">
        <f>Alumn_Filtered!J165</f>
        <v>1</v>
      </c>
      <c r="I165" s="28">
        <f>Alumn_Filtered!K165</f>
        <v>0.16666666666666666</v>
      </c>
      <c r="J165" s="28">
        <f>Alumn_Filtered!L165</f>
        <v>0.83333333333333337</v>
      </c>
      <c r="K165" s="28">
        <f>Alumn_Filtered!M165</f>
        <v>0.3666666666666667</v>
      </c>
      <c r="L165" s="28">
        <f>Alumn_Filtered!N165</f>
        <v>0.61666666666666659</v>
      </c>
      <c r="M165">
        <f>Alumn_Filtered!O165</f>
        <v>7</v>
      </c>
      <c r="N165">
        <f>Alumn_Filtered!P165</f>
        <v>1</v>
      </c>
      <c r="O165">
        <f>Alumn_Filtered!Q165</f>
        <v>0</v>
      </c>
      <c r="P165">
        <f>Alumn_Filtered!R165</f>
        <v>0</v>
      </c>
      <c r="Q165">
        <f>Alumn_Filtered!S165</f>
        <v>6</v>
      </c>
      <c r="R165">
        <f>Alumn_Filtered!T165</f>
        <v>3</v>
      </c>
      <c r="S165" s="28">
        <f>Alumn_Filtered!U165</f>
        <v>0.5</v>
      </c>
      <c r="T165">
        <f>Alumn_Filtered!V165</f>
        <v>3</v>
      </c>
      <c r="U165" s="28">
        <f>Alumn_Filtered!W165</f>
        <v>0.5</v>
      </c>
      <c r="V165" s="28">
        <f>Alumn_Filtered!X165</f>
        <v>0.8833333333333333</v>
      </c>
      <c r="W165" s="28">
        <f>Alumn_Filtered!Y165</f>
        <v>0.3</v>
      </c>
      <c r="X165" s="28">
        <f>Alumn_Filtered!Z165</f>
        <v>0.55555555555555558</v>
      </c>
      <c r="Y165" s="28">
        <f>Alumn_Filtered!AA165</f>
        <v>-6.1111111111111005E-2</v>
      </c>
      <c r="Z165">
        <f ca="1">Alumn_Filtered!AB165</f>
        <v>22</v>
      </c>
      <c r="AA165">
        <f>Alumn_Filtered!AD165</f>
        <v>1</v>
      </c>
      <c r="AB165">
        <f>Alumn_Filtered!AF165</f>
        <v>1</v>
      </c>
      <c r="AC165">
        <f>IF(Alumn_Filtered!AG165=0,Metrics!$AG$14,Alumn_Filtered!AG165)</f>
        <v>540</v>
      </c>
      <c r="AD165" s="28">
        <f>Alumn_Filtered!AH165</f>
        <v>0.53808752025931927</v>
      </c>
      <c r="AE165">
        <f>IF(Alumn_Filtered!AI165=0,Metrics!AI$14,Alumn_Filtered!AI165)</f>
        <v>555</v>
      </c>
      <c r="AF165" s="28">
        <f>Alumn_Filtered!AJ165</f>
        <v>0.56239870340356568</v>
      </c>
      <c r="AG165">
        <f>IF(Alumn_Filtered!AK165=0,Metrics!AK$14,Alumn_Filtered!AK165)</f>
        <v>505</v>
      </c>
      <c r="AH165" s="28">
        <f>Alumn_Filtered!AL165</f>
        <v>0.48136142625607781</v>
      </c>
      <c r="AI165">
        <f>IF(Alumn_Filtered!AM165=0,Metrics!AM$14,Alumn_Filtered!AM165)</f>
        <v>570</v>
      </c>
      <c r="AJ165" s="28">
        <f>Alumn_Filtered!AN165</f>
        <v>0.58670988654781198</v>
      </c>
      <c r="AK165">
        <f>IF(Alumn_Filtered!AP165=0,Metrics!AP$14,Alumn_Filtered!AP165)</f>
        <v>13</v>
      </c>
      <c r="AL165">
        <f>IF(Alumn_Filtered!AR165=0,Metrics!AR$14,Alumn_Filtered!AR165)</f>
        <v>1</v>
      </c>
      <c r="AM165">
        <f>IF(Alumn_Filtered!AS165=0,Metrics!AS$14,Alumn_Filtered!AS165)</f>
        <v>0</v>
      </c>
      <c r="AN165">
        <f>Alumn_Filtered!B165</f>
        <v>1</v>
      </c>
    </row>
    <row r="166" spans="1:40" x14ac:dyDescent="0.25">
      <c r="A166" t="str">
        <f>LEFT(Alumn_Filtered!A166,LEN(Alumn_Filtered!A166)-1)</f>
        <v>19259764</v>
      </c>
      <c r="B166">
        <f>Alumn_Filtered!D166</f>
        <v>0</v>
      </c>
      <c r="C166">
        <f>Alumn_Filtered!E166</f>
        <v>0</v>
      </c>
      <c r="D166">
        <f>Alumn_Filtered!F166</f>
        <v>0</v>
      </c>
      <c r="E166" s="30">
        <f>Alumn_Filtered!G166</f>
        <v>6</v>
      </c>
      <c r="F166">
        <f>Alumn_Filtered!H166</f>
        <v>2</v>
      </c>
      <c r="G166" s="28">
        <f>Alumn_Filtered!I166</f>
        <v>0.33333333333333331</v>
      </c>
      <c r="H166">
        <f>Alumn_Filtered!J166</f>
        <v>4</v>
      </c>
      <c r="I166" s="28">
        <f>Alumn_Filtered!K166</f>
        <v>0.66666666666666663</v>
      </c>
      <c r="J166" s="28">
        <f>Alumn_Filtered!L166</f>
        <v>0.8666666666666667</v>
      </c>
      <c r="K166" s="28">
        <f>Alumn_Filtered!M166</f>
        <v>0.20000000000000004</v>
      </c>
      <c r="L166" s="28">
        <f>Alumn_Filtered!N166</f>
        <v>0.43611111111111112</v>
      </c>
      <c r="M166">
        <f>Alumn_Filtered!O166</f>
        <v>8</v>
      </c>
      <c r="N166">
        <f>Alumn_Filtered!P166</f>
        <v>1</v>
      </c>
      <c r="O166">
        <f>Alumn_Filtered!Q166</f>
        <v>2</v>
      </c>
      <c r="P166">
        <f>Alumn_Filtered!R166</f>
        <v>0</v>
      </c>
      <c r="Q166">
        <f>Alumn_Filtered!S166</f>
        <v>5</v>
      </c>
      <c r="R166">
        <f>Alumn_Filtered!T166</f>
        <v>1</v>
      </c>
      <c r="S166" s="28">
        <f>Alumn_Filtered!U166</f>
        <v>0.2</v>
      </c>
      <c r="T166">
        <f>Alumn_Filtered!V166</f>
        <v>4</v>
      </c>
      <c r="U166" s="28">
        <f>Alumn_Filtered!W166</f>
        <v>0.8</v>
      </c>
      <c r="V166" s="28">
        <f>Alumn_Filtered!X166</f>
        <v>0.66666666666666663</v>
      </c>
      <c r="W166" s="28">
        <f>Alumn_Filtered!Y166</f>
        <v>0.33333333333333331</v>
      </c>
      <c r="X166" s="28">
        <f>Alumn_Filtered!Z166</f>
        <v>0.45666666666666667</v>
      </c>
      <c r="Y166" s="28">
        <f>Alumn_Filtered!AA166</f>
        <v>2.0555555555555549E-2</v>
      </c>
      <c r="Z166">
        <f ca="1">Alumn_Filtered!AB166</f>
        <v>22</v>
      </c>
      <c r="AA166">
        <f>Alumn_Filtered!AD166</f>
        <v>1</v>
      </c>
      <c r="AB166">
        <f>Alumn_Filtered!AF166</f>
        <v>1</v>
      </c>
      <c r="AC166">
        <f>IF(Alumn_Filtered!AG166=0,Metrics!$AG$14,Alumn_Filtered!AG166)</f>
        <v>433</v>
      </c>
      <c r="AD166" s="28">
        <f>Alumn_Filtered!AH166</f>
        <v>0.36466774716369532</v>
      </c>
      <c r="AE166">
        <f>IF(Alumn_Filtered!AI166=0,Metrics!AI$14,Alumn_Filtered!AI166)</f>
        <v>433</v>
      </c>
      <c r="AF166" s="28">
        <f>Alumn_Filtered!AJ166</f>
        <v>0.36466774716369532</v>
      </c>
      <c r="AG166">
        <f>IF(Alumn_Filtered!AK166=0,Metrics!AK$14,Alumn_Filtered!AK166)</f>
        <v>582</v>
      </c>
      <c r="AH166" s="28">
        <f>Alumn_Filtered!AL166</f>
        <v>0.60615883306320906</v>
      </c>
      <c r="AI166">
        <f>IF(Alumn_Filtered!AM166=0,Metrics!AM$14,Alumn_Filtered!AM166)</f>
        <v>578</v>
      </c>
      <c r="AJ166" s="28">
        <f>Alumn_Filtered!AN166</f>
        <v>0.59967585089141007</v>
      </c>
      <c r="AK166">
        <f>IF(Alumn_Filtered!AP166=0,Metrics!AP$14,Alumn_Filtered!AP166)</f>
        <v>13</v>
      </c>
      <c r="AL166">
        <f>IF(Alumn_Filtered!AR166=0,Metrics!AR$14,Alumn_Filtered!AR166)</f>
        <v>1</v>
      </c>
      <c r="AM166">
        <f>IF(Alumn_Filtered!AS166=0,Metrics!AS$14,Alumn_Filtered!AS166)</f>
        <v>0</v>
      </c>
      <c r="AN166">
        <f>Alumn_Filtered!B166</f>
        <v>1</v>
      </c>
    </row>
    <row r="167" spans="1:40" x14ac:dyDescent="0.25">
      <c r="A167" t="str">
        <f>LEFT(Alumn_Filtered!A167,LEN(Alumn_Filtered!A167)-1)</f>
        <v>19263997</v>
      </c>
      <c r="B167">
        <f>Alumn_Filtered!D167</f>
        <v>0</v>
      </c>
      <c r="C167">
        <f>Alumn_Filtered!E167</f>
        <v>0</v>
      </c>
      <c r="D167">
        <f>Alumn_Filtered!F167</f>
        <v>0</v>
      </c>
      <c r="E167" s="30">
        <f>Alumn_Filtered!G167</f>
        <v>6</v>
      </c>
      <c r="F167">
        <f>Alumn_Filtered!H167</f>
        <v>2</v>
      </c>
      <c r="G167" s="28">
        <f>Alumn_Filtered!I167</f>
        <v>0.33333333333333331</v>
      </c>
      <c r="H167">
        <f>Alumn_Filtered!J167</f>
        <v>4</v>
      </c>
      <c r="I167" s="28">
        <f>Alumn_Filtered!K167</f>
        <v>0.66666666666666663</v>
      </c>
      <c r="J167" s="28">
        <f>Alumn_Filtered!L167</f>
        <v>0.85</v>
      </c>
      <c r="K167" s="28">
        <f>Alumn_Filtered!M167</f>
        <v>0.31666666666666665</v>
      </c>
      <c r="L167" s="28">
        <f>Alumn_Filtered!N167</f>
        <v>0.48333333333333334</v>
      </c>
      <c r="M167">
        <f>Alumn_Filtered!O167</f>
        <v>8</v>
      </c>
      <c r="N167">
        <f>Alumn_Filtered!P167</f>
        <v>1</v>
      </c>
      <c r="O167">
        <f>Alumn_Filtered!Q167</f>
        <v>1</v>
      </c>
      <c r="P167">
        <f>Alumn_Filtered!R167</f>
        <v>0</v>
      </c>
      <c r="Q167">
        <f>Alumn_Filtered!S167</f>
        <v>6</v>
      </c>
      <c r="R167">
        <f>Alumn_Filtered!T167</f>
        <v>6</v>
      </c>
      <c r="S167" s="28">
        <f>Alumn_Filtered!U167</f>
        <v>1</v>
      </c>
      <c r="T167">
        <f>Alumn_Filtered!V167</f>
        <v>0</v>
      </c>
      <c r="U167" s="28">
        <f>Alumn_Filtered!W167</f>
        <v>0</v>
      </c>
      <c r="V167" s="28">
        <f>Alumn_Filtered!X167</f>
        <v>0.79999999999999993</v>
      </c>
      <c r="W167" s="28">
        <f>Alumn_Filtered!Y167</f>
        <v>0.5</v>
      </c>
      <c r="X167" s="28">
        <f>Alumn_Filtered!Z167</f>
        <v>0.61944444444444435</v>
      </c>
      <c r="Y167" s="28">
        <f>Alumn_Filtered!AA167</f>
        <v>0.13611111111111102</v>
      </c>
      <c r="Z167">
        <f ca="1">Alumn_Filtered!AB167</f>
        <v>22</v>
      </c>
      <c r="AA167">
        <f>Alumn_Filtered!AD167</f>
        <v>1</v>
      </c>
      <c r="AB167">
        <f>Alumn_Filtered!AF167</f>
        <v>1</v>
      </c>
      <c r="AC167">
        <f>IF(Alumn_Filtered!AG167=0,Metrics!$AG$14,Alumn_Filtered!AG167)</f>
        <v>584</v>
      </c>
      <c r="AD167" s="28">
        <f>Alumn_Filtered!AH167</f>
        <v>0.60940032414910861</v>
      </c>
      <c r="AE167">
        <f>IF(Alumn_Filtered!AI167=0,Metrics!AI$14,Alumn_Filtered!AI167)</f>
        <v>638</v>
      </c>
      <c r="AF167" s="28">
        <f>Alumn_Filtered!AJ167</f>
        <v>0.69692058346839547</v>
      </c>
      <c r="AG167">
        <f>IF(Alumn_Filtered!AK167=0,Metrics!AK$14,Alumn_Filtered!AK167)</f>
        <v>539</v>
      </c>
      <c r="AH167" s="28">
        <f>Alumn_Filtered!AL167</f>
        <v>0.5364667747163695</v>
      </c>
      <c r="AI167">
        <f>IF(Alumn_Filtered!AM167=0,Metrics!AM$14,Alumn_Filtered!AM167)</f>
        <v>585</v>
      </c>
      <c r="AJ167" s="28">
        <f>Alumn_Filtered!AN167</f>
        <v>0.61102106969205838</v>
      </c>
      <c r="AK167">
        <f>IF(Alumn_Filtered!AP167=0,Metrics!AP$14,Alumn_Filtered!AP167)</f>
        <v>6</v>
      </c>
      <c r="AL167">
        <f>IF(Alumn_Filtered!AR167=0,Metrics!AR$14,Alumn_Filtered!AR167)</f>
        <v>4</v>
      </c>
      <c r="AM167">
        <f>IF(Alumn_Filtered!AS167=0,Metrics!AS$14,Alumn_Filtered!AS167)</f>
        <v>5</v>
      </c>
      <c r="AN167">
        <f>Alumn_Filtered!B167</f>
        <v>1</v>
      </c>
    </row>
    <row r="168" spans="1:40" x14ac:dyDescent="0.25">
      <c r="A168" t="str">
        <f>LEFT(Alumn_Filtered!A168,LEN(Alumn_Filtered!A168)-1)</f>
        <v>19278014</v>
      </c>
      <c r="B168">
        <f>Alumn_Filtered!D168</f>
        <v>0</v>
      </c>
      <c r="C168">
        <f>Alumn_Filtered!E168</f>
        <v>0</v>
      </c>
      <c r="D168">
        <f>Alumn_Filtered!F168</f>
        <v>0</v>
      </c>
      <c r="E168" s="30">
        <f>Alumn_Filtered!G168</f>
        <v>6</v>
      </c>
      <c r="F168">
        <f>Alumn_Filtered!H168</f>
        <v>4</v>
      </c>
      <c r="G168" s="28">
        <f>Alumn_Filtered!I168</f>
        <v>0.66666666666666663</v>
      </c>
      <c r="H168">
        <f>Alumn_Filtered!J168</f>
        <v>2</v>
      </c>
      <c r="I168" s="28">
        <f>Alumn_Filtered!K168</f>
        <v>0.33333333333333331</v>
      </c>
      <c r="J168" s="28">
        <f>Alumn_Filtered!L168</f>
        <v>0.83333333333333337</v>
      </c>
      <c r="K168" s="28">
        <f>Alumn_Filtered!M168</f>
        <v>0.35000000000000003</v>
      </c>
      <c r="L168" s="28">
        <f>Alumn_Filtered!N168</f>
        <v>0.51666666666666672</v>
      </c>
      <c r="M168">
        <f>Alumn_Filtered!O168</f>
        <v>3</v>
      </c>
      <c r="N168">
        <f>Alumn_Filtered!P168</f>
        <v>1</v>
      </c>
      <c r="O168">
        <f>Alumn_Filtered!Q168</f>
        <v>2</v>
      </c>
      <c r="P168">
        <f>Alumn_Filtered!R168</f>
        <v>0</v>
      </c>
      <c r="Q168">
        <f>Alumn_Filtered!S168</f>
        <v>0</v>
      </c>
      <c r="R168">
        <f>Alumn_Filtered!T168</f>
        <v>0</v>
      </c>
      <c r="S168" s="28">
        <f>Alumn_Filtered!U168</f>
        <v>0</v>
      </c>
      <c r="T168">
        <f>Alumn_Filtered!V168</f>
        <v>0</v>
      </c>
      <c r="U168" s="28">
        <f>Alumn_Filtered!W168</f>
        <v>0</v>
      </c>
      <c r="V168" s="28">
        <f>Alumn_Filtered!X168</f>
        <v>0</v>
      </c>
      <c r="W168" s="28">
        <f>Alumn_Filtered!Y168</f>
        <v>0</v>
      </c>
      <c r="X168" s="28">
        <f>Alumn_Filtered!Z168</f>
        <v>0</v>
      </c>
      <c r="Y168" s="28">
        <f>Alumn_Filtered!AA168</f>
        <v>-0.51666666666666672</v>
      </c>
      <c r="Z168">
        <f ca="1">Alumn_Filtered!AB168</f>
        <v>21</v>
      </c>
      <c r="AA168">
        <f>Alumn_Filtered!AD168</f>
        <v>1</v>
      </c>
      <c r="AB168">
        <f>Alumn_Filtered!AF168</f>
        <v>1</v>
      </c>
      <c r="AC168">
        <f>IF(Alumn_Filtered!AG168=0,Metrics!$AG$14,Alumn_Filtered!AG168)</f>
        <v>425</v>
      </c>
      <c r="AD168" s="28">
        <f>Alumn_Filtered!AH168</f>
        <v>0.35170178282009723</v>
      </c>
      <c r="AE168">
        <f>IF(Alumn_Filtered!AI168=0,Metrics!AI$14,Alumn_Filtered!AI168)</f>
        <v>425</v>
      </c>
      <c r="AF168" s="28">
        <f>Alumn_Filtered!AJ168</f>
        <v>0.35170178282009723</v>
      </c>
      <c r="AG168">
        <f>IF(Alumn_Filtered!AK168=0,Metrics!AK$14,Alumn_Filtered!AK168)</f>
        <v>505</v>
      </c>
      <c r="AH168" s="28">
        <f>Alumn_Filtered!AL168</f>
        <v>0.48136142625607781</v>
      </c>
      <c r="AI168">
        <f>IF(Alumn_Filtered!AM168=0,Metrics!AM$14,Alumn_Filtered!AM168)</f>
        <v>626</v>
      </c>
      <c r="AJ168" s="28">
        <f>Alumn_Filtered!AN168</f>
        <v>0.67747163695299839</v>
      </c>
      <c r="AK168">
        <f>IF(Alumn_Filtered!AP168=0,Metrics!AP$14,Alumn_Filtered!AP168)</f>
        <v>13</v>
      </c>
      <c r="AL168">
        <f>IF(Alumn_Filtered!AR168=0,Metrics!AR$14,Alumn_Filtered!AR168)</f>
        <v>1</v>
      </c>
      <c r="AM168">
        <f>IF(Alumn_Filtered!AS168=0,Metrics!AS$14,Alumn_Filtered!AS168)</f>
        <v>0</v>
      </c>
      <c r="AN168">
        <f>Alumn_Filtered!B168</f>
        <v>0</v>
      </c>
    </row>
    <row r="169" spans="1:40" x14ac:dyDescent="0.25">
      <c r="A169" t="str">
        <f>LEFT(Alumn_Filtered!A169,LEN(Alumn_Filtered!A169)-1)</f>
        <v>19279429</v>
      </c>
      <c r="B169">
        <f>Alumn_Filtered!D169</f>
        <v>0</v>
      </c>
      <c r="C169">
        <f>Alumn_Filtered!E169</f>
        <v>0</v>
      </c>
      <c r="D169">
        <f>Alumn_Filtered!F169</f>
        <v>0</v>
      </c>
      <c r="E169" s="30">
        <f>Alumn_Filtered!G169</f>
        <v>6</v>
      </c>
      <c r="F169">
        <f>Alumn_Filtered!H169</f>
        <v>2</v>
      </c>
      <c r="G169" s="28">
        <f>Alumn_Filtered!I169</f>
        <v>0.33333333333333331</v>
      </c>
      <c r="H169">
        <f>Alumn_Filtered!J169</f>
        <v>4</v>
      </c>
      <c r="I169" s="28">
        <f>Alumn_Filtered!K169</f>
        <v>0.66666666666666663</v>
      </c>
      <c r="J169" s="28">
        <f>Alumn_Filtered!L169</f>
        <v>0.73333333333333339</v>
      </c>
      <c r="K169" s="28">
        <f>Alumn_Filtered!M169</f>
        <v>0.21666666666666665</v>
      </c>
      <c r="L169" s="28">
        <f>Alumn_Filtered!N169</f>
        <v>0.45555555555555555</v>
      </c>
      <c r="M169">
        <f>Alumn_Filtered!O169</f>
        <v>6</v>
      </c>
      <c r="N169">
        <f>Alumn_Filtered!P169</f>
        <v>0</v>
      </c>
      <c r="O169">
        <f>Alumn_Filtered!Q169</f>
        <v>2</v>
      </c>
      <c r="P169">
        <f>Alumn_Filtered!R169</f>
        <v>0</v>
      </c>
      <c r="Q169">
        <f>Alumn_Filtered!S169</f>
        <v>4</v>
      </c>
      <c r="R169">
        <f>Alumn_Filtered!T169</f>
        <v>1</v>
      </c>
      <c r="S169" s="28">
        <f>Alumn_Filtered!U169</f>
        <v>0.25</v>
      </c>
      <c r="T169">
        <f>Alumn_Filtered!V169</f>
        <v>3</v>
      </c>
      <c r="U169" s="28">
        <f>Alumn_Filtered!W169</f>
        <v>0.75</v>
      </c>
      <c r="V169" s="28">
        <f>Alumn_Filtered!X169</f>
        <v>0.51666666666666661</v>
      </c>
      <c r="W169" s="28">
        <f>Alumn_Filtered!Y169</f>
        <v>0.10000000000000002</v>
      </c>
      <c r="X169" s="28">
        <f>Alumn_Filtered!Z169</f>
        <v>0.35416666666666663</v>
      </c>
      <c r="Y169" s="28">
        <f>Alumn_Filtered!AA169</f>
        <v>-0.10138888888888892</v>
      </c>
      <c r="Z169">
        <f ca="1">Alumn_Filtered!AB169</f>
        <v>21</v>
      </c>
      <c r="AA169">
        <f>Alumn_Filtered!AD169</f>
        <v>1</v>
      </c>
      <c r="AB169">
        <f>Alumn_Filtered!AF169</f>
        <v>1</v>
      </c>
      <c r="AC169">
        <f>IF(Alumn_Filtered!AG169=0,Metrics!$AG$14,Alumn_Filtered!AG169)</f>
        <v>445</v>
      </c>
      <c r="AD169" s="28">
        <f>Alumn_Filtered!AH169</f>
        <v>0.3841166936790924</v>
      </c>
      <c r="AE169">
        <f>IF(Alumn_Filtered!AI169=0,Metrics!AI$14,Alumn_Filtered!AI169)</f>
        <v>445</v>
      </c>
      <c r="AF169" s="28">
        <f>Alumn_Filtered!AJ169</f>
        <v>0.3841166936790924</v>
      </c>
      <c r="AG169">
        <f>IF(Alumn_Filtered!AK169=0,Metrics!AK$14,Alumn_Filtered!AK169)</f>
        <v>546</v>
      </c>
      <c r="AH169" s="28">
        <f>Alumn_Filtered!AL169</f>
        <v>0.54781199351701781</v>
      </c>
      <c r="AI169">
        <f>IF(Alumn_Filtered!AM169=0,Metrics!AM$14,Alumn_Filtered!AM169)</f>
        <v>561</v>
      </c>
      <c r="AJ169" s="28">
        <f>Alumn_Filtered!AN169</f>
        <v>0.57212317666126422</v>
      </c>
      <c r="AK169">
        <f>IF(Alumn_Filtered!AP169=0,Metrics!AP$14,Alumn_Filtered!AP169)</f>
        <v>13</v>
      </c>
      <c r="AL169">
        <f>IF(Alumn_Filtered!AR169=0,Metrics!AR$14,Alumn_Filtered!AR169)</f>
        <v>1</v>
      </c>
      <c r="AM169">
        <f>IF(Alumn_Filtered!AS169=0,Metrics!AS$14,Alumn_Filtered!AS169)</f>
        <v>11</v>
      </c>
      <c r="AN169">
        <f>Alumn_Filtered!B169</f>
        <v>0</v>
      </c>
    </row>
    <row r="170" spans="1:40" x14ac:dyDescent="0.25">
      <c r="A170" t="str">
        <f>LEFT(Alumn_Filtered!A170,LEN(Alumn_Filtered!A170)-1)</f>
        <v>19279749</v>
      </c>
      <c r="B170">
        <f>Alumn_Filtered!D170</f>
        <v>0</v>
      </c>
      <c r="C170">
        <f>Alumn_Filtered!E170</f>
        <v>0</v>
      </c>
      <c r="D170">
        <f>Alumn_Filtered!F170</f>
        <v>0</v>
      </c>
      <c r="E170" s="30">
        <f>Alumn_Filtered!G170</f>
        <v>6</v>
      </c>
      <c r="F170">
        <f>Alumn_Filtered!H170</f>
        <v>4</v>
      </c>
      <c r="G170" s="28">
        <f>Alumn_Filtered!I170</f>
        <v>0.66666666666666663</v>
      </c>
      <c r="H170">
        <f>Alumn_Filtered!J170</f>
        <v>2</v>
      </c>
      <c r="I170" s="28">
        <f>Alumn_Filtered!K170</f>
        <v>0.33333333333333331</v>
      </c>
      <c r="J170" s="28">
        <f>Alumn_Filtered!L170</f>
        <v>0.81666666666666676</v>
      </c>
      <c r="K170" s="28">
        <f>Alumn_Filtered!M170</f>
        <v>0.31666666666666665</v>
      </c>
      <c r="L170" s="28">
        <f>Alumn_Filtered!N170</f>
        <v>0.60277777777777775</v>
      </c>
      <c r="M170">
        <f>Alumn_Filtered!O170</f>
        <v>9</v>
      </c>
      <c r="N170">
        <f>Alumn_Filtered!P170</f>
        <v>0</v>
      </c>
      <c r="O170">
        <f>Alumn_Filtered!Q170</f>
        <v>2</v>
      </c>
      <c r="P170">
        <f>Alumn_Filtered!R170</f>
        <v>2</v>
      </c>
      <c r="Q170">
        <f>Alumn_Filtered!S170</f>
        <v>5</v>
      </c>
      <c r="R170">
        <f>Alumn_Filtered!T170</f>
        <v>4</v>
      </c>
      <c r="S170" s="28">
        <f>Alumn_Filtered!U170</f>
        <v>0.8</v>
      </c>
      <c r="T170">
        <f>Alumn_Filtered!V170</f>
        <v>1</v>
      </c>
      <c r="U170" s="28">
        <f>Alumn_Filtered!W170</f>
        <v>0.2</v>
      </c>
      <c r="V170" s="28">
        <f>Alumn_Filtered!X170</f>
        <v>0.8666666666666667</v>
      </c>
      <c r="W170" s="28">
        <f>Alumn_Filtered!Y170</f>
        <v>0</v>
      </c>
      <c r="X170" s="28">
        <f>Alumn_Filtered!Z170</f>
        <v>0.53666666666666663</v>
      </c>
      <c r="Y170" s="28">
        <f>Alumn_Filtered!AA170</f>
        <v>-6.611111111111112E-2</v>
      </c>
      <c r="Z170">
        <f ca="1">Alumn_Filtered!AB170</f>
        <v>21</v>
      </c>
      <c r="AA170">
        <f>Alumn_Filtered!AD170</f>
        <v>1</v>
      </c>
      <c r="AB170">
        <f>Alumn_Filtered!AF170</f>
        <v>1</v>
      </c>
      <c r="AC170">
        <f>IF(Alumn_Filtered!AG170=0,Metrics!$AG$14,Alumn_Filtered!AG170)</f>
        <v>437</v>
      </c>
      <c r="AD170" s="28">
        <f>Alumn_Filtered!AH170</f>
        <v>0.37115072933549431</v>
      </c>
      <c r="AE170">
        <f>IF(Alumn_Filtered!AI170=0,Metrics!AI$14,Alumn_Filtered!AI170)</f>
        <v>437</v>
      </c>
      <c r="AF170" s="28">
        <f>Alumn_Filtered!AJ170</f>
        <v>0.37115072933549431</v>
      </c>
      <c r="AG170">
        <f>IF(Alumn_Filtered!AK170=0,Metrics!AK$14,Alumn_Filtered!AK170)</f>
        <v>471</v>
      </c>
      <c r="AH170" s="28">
        <f>Alumn_Filtered!AL170</f>
        <v>0.42625607779578606</v>
      </c>
      <c r="AI170">
        <f>IF(Alumn_Filtered!AM170=0,Metrics!AM$14,Alumn_Filtered!AM170)</f>
        <v>605</v>
      </c>
      <c r="AJ170" s="28">
        <f>Alumn_Filtered!AN170</f>
        <v>0.64343598055105344</v>
      </c>
      <c r="AK170">
        <f>IF(Alumn_Filtered!AP170=0,Metrics!AP$14,Alumn_Filtered!AP170)</f>
        <v>13</v>
      </c>
      <c r="AL170">
        <f>IF(Alumn_Filtered!AR170=0,Metrics!AR$14,Alumn_Filtered!AR170)</f>
        <v>1</v>
      </c>
      <c r="AM170">
        <f>IF(Alumn_Filtered!AS170=0,Metrics!AS$14,Alumn_Filtered!AS170)</f>
        <v>11</v>
      </c>
      <c r="AN170">
        <f>Alumn_Filtered!B170</f>
        <v>1</v>
      </c>
    </row>
    <row r="171" spans="1:40" x14ac:dyDescent="0.25">
      <c r="A171" t="str">
        <f>LEFT(Alumn_Filtered!A171,LEN(Alumn_Filtered!A171)-1)</f>
        <v>19280446</v>
      </c>
      <c r="B171">
        <f>Alumn_Filtered!D171</f>
        <v>0</v>
      </c>
      <c r="C171">
        <f>Alumn_Filtered!E171</f>
        <v>0</v>
      </c>
      <c r="D171">
        <f>Alumn_Filtered!F171</f>
        <v>0</v>
      </c>
      <c r="E171" s="30">
        <f>Alumn_Filtered!G171</f>
        <v>6</v>
      </c>
      <c r="F171">
        <f>Alumn_Filtered!H171</f>
        <v>5</v>
      </c>
      <c r="G171" s="28">
        <f>Alumn_Filtered!I171</f>
        <v>0.83333333333333337</v>
      </c>
      <c r="H171">
        <f>Alumn_Filtered!J171</f>
        <v>1</v>
      </c>
      <c r="I171" s="28">
        <f>Alumn_Filtered!K171</f>
        <v>0.16666666666666666</v>
      </c>
      <c r="J171" s="28">
        <f>Alumn_Filtered!L171</f>
        <v>0.78333333333333333</v>
      </c>
      <c r="K171" s="28">
        <f>Alumn_Filtered!M171</f>
        <v>0.33333333333333331</v>
      </c>
      <c r="L171" s="28">
        <f>Alumn_Filtered!N171</f>
        <v>0.6</v>
      </c>
      <c r="M171">
        <f>Alumn_Filtered!O171</f>
        <v>8</v>
      </c>
      <c r="N171">
        <f>Alumn_Filtered!P171</f>
        <v>2</v>
      </c>
      <c r="O171">
        <f>Alumn_Filtered!Q171</f>
        <v>0</v>
      </c>
      <c r="P171">
        <f>Alumn_Filtered!R171</f>
        <v>0</v>
      </c>
      <c r="Q171">
        <f>Alumn_Filtered!S171</f>
        <v>6</v>
      </c>
      <c r="R171">
        <f>Alumn_Filtered!T171</f>
        <v>6</v>
      </c>
      <c r="S171" s="28">
        <f>Alumn_Filtered!U171</f>
        <v>1</v>
      </c>
      <c r="T171">
        <f>Alumn_Filtered!V171</f>
        <v>0</v>
      </c>
      <c r="U171" s="28">
        <f>Alumn_Filtered!W171</f>
        <v>0</v>
      </c>
      <c r="V171" s="28">
        <f>Alumn_Filtered!X171</f>
        <v>0.83333333333333337</v>
      </c>
      <c r="W171" s="28">
        <f>Alumn_Filtered!Y171</f>
        <v>0.5</v>
      </c>
      <c r="X171" s="28">
        <f>Alumn_Filtered!Z171</f>
        <v>0.6694444444444444</v>
      </c>
      <c r="Y171" s="28">
        <f>Alumn_Filtered!AA171</f>
        <v>6.944444444444442E-2</v>
      </c>
      <c r="Z171">
        <f ca="1">Alumn_Filtered!AB171</f>
        <v>21</v>
      </c>
      <c r="AA171">
        <f>Alumn_Filtered!AD171</f>
        <v>1</v>
      </c>
      <c r="AB171">
        <f>Alumn_Filtered!AF171</f>
        <v>1</v>
      </c>
      <c r="AC171">
        <f>IF(Alumn_Filtered!AG171=0,Metrics!$AG$14,Alumn_Filtered!AG171)</f>
        <v>605</v>
      </c>
      <c r="AD171" s="28">
        <f>Alumn_Filtered!AH171</f>
        <v>0.64343598055105344</v>
      </c>
      <c r="AE171">
        <f>IF(Alumn_Filtered!AI171=0,Metrics!AI$14,Alumn_Filtered!AI171)</f>
        <v>605</v>
      </c>
      <c r="AF171" s="28">
        <f>Alumn_Filtered!AJ171</f>
        <v>0.64343598055105344</v>
      </c>
      <c r="AG171">
        <f>IF(Alumn_Filtered!AK171=0,Metrics!AK$14,Alumn_Filtered!AK171)</f>
        <v>471</v>
      </c>
      <c r="AH171" s="28">
        <f>Alumn_Filtered!AL171</f>
        <v>0.42625607779578606</v>
      </c>
      <c r="AI171">
        <f>IF(Alumn_Filtered!AM171=0,Metrics!AM$14,Alumn_Filtered!AM171)</f>
        <v>589</v>
      </c>
      <c r="AJ171" s="28">
        <f>Alumn_Filtered!AN171</f>
        <v>0.61750405186385737</v>
      </c>
      <c r="AK171">
        <f>IF(Alumn_Filtered!AP171=0,Metrics!AP$14,Alumn_Filtered!AP171)</f>
        <v>13</v>
      </c>
      <c r="AL171">
        <f>IF(Alumn_Filtered!AR171=0,Metrics!AR$14,Alumn_Filtered!AR171)</f>
        <v>1</v>
      </c>
      <c r="AM171">
        <f>IF(Alumn_Filtered!AS171=0,Metrics!AS$14,Alumn_Filtered!AS171)</f>
        <v>0</v>
      </c>
      <c r="AN171">
        <f>Alumn_Filtered!B171</f>
        <v>1</v>
      </c>
    </row>
    <row r="172" spans="1:40" x14ac:dyDescent="0.25">
      <c r="A172" t="str">
        <f>LEFT(Alumn_Filtered!A172,LEN(Alumn_Filtered!A172)-1)</f>
        <v>19281997</v>
      </c>
      <c r="B172">
        <f>Alumn_Filtered!D172</f>
        <v>0</v>
      </c>
      <c r="C172">
        <f>Alumn_Filtered!E172</f>
        <v>0</v>
      </c>
      <c r="D172">
        <f>Alumn_Filtered!F172</f>
        <v>0</v>
      </c>
      <c r="E172" s="30">
        <f>Alumn_Filtered!G172</f>
        <v>6</v>
      </c>
      <c r="F172">
        <f>Alumn_Filtered!H172</f>
        <v>2</v>
      </c>
      <c r="G172" s="28">
        <f>Alumn_Filtered!I172</f>
        <v>0.33333333333333331</v>
      </c>
      <c r="H172">
        <f>Alumn_Filtered!J172</f>
        <v>4</v>
      </c>
      <c r="I172" s="28">
        <f>Alumn_Filtered!K172</f>
        <v>0.66666666666666663</v>
      </c>
      <c r="J172" s="28">
        <f>Alumn_Filtered!L172</f>
        <v>0.79999999999999993</v>
      </c>
      <c r="K172" s="28">
        <f>Alumn_Filtered!M172</f>
        <v>0.35000000000000003</v>
      </c>
      <c r="L172" s="28">
        <f>Alumn_Filtered!N172</f>
        <v>0.4916666666666667</v>
      </c>
      <c r="M172">
        <f>Alumn_Filtered!O172</f>
        <v>8</v>
      </c>
      <c r="N172">
        <f>Alumn_Filtered!P172</f>
        <v>2</v>
      </c>
      <c r="O172">
        <f>Alumn_Filtered!Q172</f>
        <v>0</v>
      </c>
      <c r="P172">
        <f>Alumn_Filtered!R172</f>
        <v>0</v>
      </c>
      <c r="Q172">
        <f>Alumn_Filtered!S172</f>
        <v>6</v>
      </c>
      <c r="R172">
        <f>Alumn_Filtered!T172</f>
        <v>3</v>
      </c>
      <c r="S172" s="28">
        <f>Alumn_Filtered!U172</f>
        <v>0.5</v>
      </c>
      <c r="T172">
        <f>Alumn_Filtered!V172</f>
        <v>3</v>
      </c>
      <c r="U172" s="28">
        <f>Alumn_Filtered!W172</f>
        <v>0.5</v>
      </c>
      <c r="V172" s="28">
        <f>Alumn_Filtered!X172</f>
        <v>0.78333333333333333</v>
      </c>
      <c r="W172" s="28">
        <f>Alumn_Filtered!Y172</f>
        <v>0.39999999999999997</v>
      </c>
      <c r="X172" s="28">
        <f>Alumn_Filtered!Z172</f>
        <v>0.53888888888888886</v>
      </c>
      <c r="Y172" s="28">
        <f>Alumn_Filtered!AA172</f>
        <v>4.7222222222222165E-2</v>
      </c>
      <c r="Z172">
        <f ca="1">Alumn_Filtered!AB172</f>
        <v>21</v>
      </c>
      <c r="AA172">
        <f>Alumn_Filtered!AD172</f>
        <v>1</v>
      </c>
      <c r="AB172">
        <f>Alumn_Filtered!AF172</f>
        <v>1</v>
      </c>
      <c r="AC172">
        <f>IF(Alumn_Filtered!AG172=0,Metrics!$AG$14,Alumn_Filtered!AG172)</f>
        <v>418</v>
      </c>
      <c r="AD172" s="28">
        <f>Alumn_Filtered!AH172</f>
        <v>0.34035656401944897</v>
      </c>
      <c r="AE172">
        <f>IF(Alumn_Filtered!AI172=0,Metrics!AI$14,Alumn_Filtered!AI172)</f>
        <v>418</v>
      </c>
      <c r="AF172" s="28">
        <f>Alumn_Filtered!AJ172</f>
        <v>0.34035656401944897</v>
      </c>
      <c r="AG172">
        <f>IF(Alumn_Filtered!AK172=0,Metrics!AK$14,Alumn_Filtered!AK172)</f>
        <v>492</v>
      </c>
      <c r="AH172" s="28">
        <f>Alumn_Filtered!AL172</f>
        <v>0.46029173419773095</v>
      </c>
      <c r="AI172">
        <f>IF(Alumn_Filtered!AM172=0,Metrics!AM$14,Alumn_Filtered!AM172)</f>
        <v>597</v>
      </c>
      <c r="AJ172" s="28">
        <f>Alumn_Filtered!AN172</f>
        <v>0.63047001620745546</v>
      </c>
      <c r="AK172">
        <f>IF(Alumn_Filtered!AP172=0,Metrics!AP$14,Alumn_Filtered!AP172)</f>
        <v>13</v>
      </c>
      <c r="AL172">
        <f>IF(Alumn_Filtered!AR172=0,Metrics!AR$14,Alumn_Filtered!AR172)</f>
        <v>1</v>
      </c>
      <c r="AM172">
        <f>IF(Alumn_Filtered!AS172=0,Metrics!AS$14,Alumn_Filtered!AS172)</f>
        <v>0</v>
      </c>
      <c r="AN172">
        <f>Alumn_Filtered!B172</f>
        <v>1</v>
      </c>
    </row>
    <row r="173" spans="1:40" x14ac:dyDescent="0.25">
      <c r="A173" t="str">
        <f>LEFT(Alumn_Filtered!A173,LEN(Alumn_Filtered!A173)-1)</f>
        <v>19285864</v>
      </c>
      <c r="B173">
        <f>Alumn_Filtered!D173</f>
        <v>0</v>
      </c>
      <c r="C173">
        <f>Alumn_Filtered!E173</f>
        <v>0</v>
      </c>
      <c r="D173">
        <f>Alumn_Filtered!F173</f>
        <v>0</v>
      </c>
      <c r="E173" s="30">
        <f>Alumn_Filtered!G173</f>
        <v>6</v>
      </c>
      <c r="F173">
        <f>Alumn_Filtered!H173</f>
        <v>5</v>
      </c>
      <c r="G173" s="28">
        <f>Alumn_Filtered!I173</f>
        <v>0.83333333333333337</v>
      </c>
      <c r="H173">
        <f>Alumn_Filtered!J173</f>
        <v>1</v>
      </c>
      <c r="I173" s="28">
        <f>Alumn_Filtered!K173</f>
        <v>0.16666666666666666</v>
      </c>
      <c r="J173" s="28">
        <f>Alumn_Filtered!L173</f>
        <v>0.85</v>
      </c>
      <c r="K173" s="28">
        <f>Alumn_Filtered!M173</f>
        <v>0.28333333333333338</v>
      </c>
      <c r="L173" s="28">
        <f>Alumn_Filtered!N173</f>
        <v>0.56111111111111112</v>
      </c>
      <c r="M173">
        <f>Alumn_Filtered!O173</f>
        <v>6</v>
      </c>
      <c r="N173">
        <f>Alumn_Filtered!P173</f>
        <v>1</v>
      </c>
      <c r="O173">
        <f>Alumn_Filtered!Q173</f>
        <v>1</v>
      </c>
      <c r="P173">
        <f>Alumn_Filtered!R173</f>
        <v>0</v>
      </c>
      <c r="Q173">
        <f>Alumn_Filtered!S173</f>
        <v>4</v>
      </c>
      <c r="R173">
        <f>Alumn_Filtered!T173</f>
        <v>2</v>
      </c>
      <c r="S173" s="28">
        <f>Alumn_Filtered!U173</f>
        <v>0.5</v>
      </c>
      <c r="T173">
        <f>Alumn_Filtered!V173</f>
        <v>2</v>
      </c>
      <c r="U173" s="28">
        <f>Alumn_Filtered!W173</f>
        <v>0.5</v>
      </c>
      <c r="V173" s="28">
        <f>Alumn_Filtered!X173</f>
        <v>0.75</v>
      </c>
      <c r="W173" s="28">
        <f>Alumn_Filtered!Y173</f>
        <v>0.26666666666666666</v>
      </c>
      <c r="X173" s="28">
        <f>Alumn_Filtered!Z173</f>
        <v>0.53333333333333333</v>
      </c>
      <c r="Y173" s="28">
        <f>Alumn_Filtered!AA173</f>
        <v>-2.777777777777779E-2</v>
      </c>
      <c r="Z173">
        <f ca="1">Alumn_Filtered!AB173</f>
        <v>21</v>
      </c>
      <c r="AA173">
        <f>Alumn_Filtered!AD173</f>
        <v>1</v>
      </c>
      <c r="AB173">
        <f>Alumn_Filtered!AF173</f>
        <v>1</v>
      </c>
      <c r="AC173">
        <f>IF(Alumn_Filtered!AG173=0,Metrics!$AG$14,Alumn_Filtered!AG173)</f>
        <v>579</v>
      </c>
      <c r="AD173" s="28">
        <f>Alumn_Filtered!AH173</f>
        <v>0.60129659643435984</v>
      </c>
      <c r="AE173">
        <f>IF(Alumn_Filtered!AI173=0,Metrics!AI$14,Alumn_Filtered!AI173)</f>
        <v>605</v>
      </c>
      <c r="AF173" s="28">
        <f>Alumn_Filtered!AJ173</f>
        <v>0.64343598055105344</v>
      </c>
      <c r="AG173">
        <f>IF(Alumn_Filtered!AK173=0,Metrics!AK$14,Alumn_Filtered!AK173)</f>
        <v>512</v>
      </c>
      <c r="AH173" s="28">
        <f>Alumn_Filtered!AL173</f>
        <v>0.49270664505672607</v>
      </c>
      <c r="AI173">
        <f>IF(Alumn_Filtered!AM173=0,Metrics!AM$14,Alumn_Filtered!AM173)</f>
        <v>622</v>
      </c>
      <c r="AJ173" s="28">
        <f>Alumn_Filtered!AN173</f>
        <v>0.6709886547811994</v>
      </c>
      <c r="AK173">
        <f>IF(Alumn_Filtered!AP173=0,Metrics!AP$14,Alumn_Filtered!AP173)</f>
        <v>13</v>
      </c>
      <c r="AL173">
        <f>IF(Alumn_Filtered!AR173=0,Metrics!AR$14,Alumn_Filtered!AR173)</f>
        <v>1</v>
      </c>
      <c r="AM173">
        <f>IF(Alumn_Filtered!AS173=0,Metrics!AS$14,Alumn_Filtered!AS173)</f>
        <v>9</v>
      </c>
      <c r="AN173">
        <f>Alumn_Filtered!B173</f>
        <v>0</v>
      </c>
    </row>
    <row r="174" spans="1:40" x14ac:dyDescent="0.25">
      <c r="A174" t="str">
        <f>LEFT(Alumn_Filtered!A174,LEN(Alumn_Filtered!A174)-1)</f>
        <v>19286414</v>
      </c>
      <c r="B174">
        <f>Alumn_Filtered!D174</f>
        <v>0</v>
      </c>
      <c r="C174">
        <f>Alumn_Filtered!E174</f>
        <v>1</v>
      </c>
      <c r="D174">
        <f>Alumn_Filtered!F174</f>
        <v>0</v>
      </c>
      <c r="E174" s="30">
        <f>Alumn_Filtered!G174</f>
        <v>5</v>
      </c>
      <c r="F174">
        <f>Alumn_Filtered!H174</f>
        <v>0</v>
      </c>
      <c r="G174" s="28">
        <f>Alumn_Filtered!I174</f>
        <v>0</v>
      </c>
      <c r="H174">
        <f>Alumn_Filtered!J174</f>
        <v>5</v>
      </c>
      <c r="I174" s="28">
        <f>Alumn_Filtered!K174</f>
        <v>1</v>
      </c>
      <c r="J174" s="28">
        <f>Alumn_Filtered!L174</f>
        <v>5.000000000000001E-2</v>
      </c>
      <c r="K174" s="28">
        <f>Alumn_Filtered!M174</f>
        <v>0</v>
      </c>
      <c r="L174" s="28">
        <f>Alumn_Filtered!N174</f>
        <v>2.6666666666666672E-2</v>
      </c>
      <c r="M174">
        <f>Alumn_Filtered!O174</f>
        <v>0</v>
      </c>
      <c r="N174">
        <f>Alumn_Filtered!P174</f>
        <v>0</v>
      </c>
      <c r="O174">
        <f>Alumn_Filtered!Q174</f>
        <v>0</v>
      </c>
      <c r="P174">
        <f>Alumn_Filtered!R174</f>
        <v>0</v>
      </c>
      <c r="Q174">
        <f>Alumn_Filtered!S174</f>
        <v>0</v>
      </c>
      <c r="R174">
        <f>Alumn_Filtered!T174</f>
        <v>0</v>
      </c>
      <c r="S174" s="28">
        <f>Alumn_Filtered!U174</f>
        <v>0</v>
      </c>
      <c r="T174">
        <f>Alumn_Filtered!V174</f>
        <v>0</v>
      </c>
      <c r="U174" s="28">
        <f>Alumn_Filtered!W174</f>
        <v>0</v>
      </c>
      <c r="V174" s="28">
        <f>Alumn_Filtered!X174</f>
        <v>0</v>
      </c>
      <c r="W174" s="28">
        <f>Alumn_Filtered!Y174</f>
        <v>0</v>
      </c>
      <c r="X174" s="28">
        <f>Alumn_Filtered!Z174</f>
        <v>0</v>
      </c>
      <c r="Y174" s="28">
        <f>Alumn_Filtered!AA174</f>
        <v>-2.6666666666666672E-2</v>
      </c>
      <c r="Z174">
        <f ca="1">Alumn_Filtered!AB174</f>
        <v>21</v>
      </c>
      <c r="AA174">
        <f>Alumn_Filtered!AD174</f>
        <v>0</v>
      </c>
      <c r="AB174">
        <f>Alumn_Filtered!AF174</f>
        <v>1</v>
      </c>
      <c r="AC174">
        <f>IF(Alumn_Filtered!AG174=0,Metrics!$AG$14,Alumn_Filtered!AG174)</f>
        <v>639</v>
      </c>
      <c r="AD174" s="28">
        <f>Alumn_Filtered!AH174</f>
        <v>0.69854132901134525</v>
      </c>
      <c r="AE174">
        <f>IF(Alumn_Filtered!AI174=0,Metrics!AI$14,Alumn_Filtered!AI174)</f>
        <v>824</v>
      </c>
      <c r="AF174" s="28">
        <f>Alumn_Filtered!AJ174</f>
        <v>0.99837925445705022</v>
      </c>
      <c r="AG174">
        <f>IF(Alumn_Filtered!AK174=0,Metrics!AK$14,Alumn_Filtered!AK174)</f>
        <v>492</v>
      </c>
      <c r="AH174" s="28">
        <f>Alumn_Filtered!AL174</f>
        <v>0.46029173419773095</v>
      </c>
      <c r="AI174">
        <f>IF(Alumn_Filtered!AM174=0,Metrics!AM$14,Alumn_Filtered!AM174)</f>
        <v>509</v>
      </c>
      <c r="AJ174" s="28">
        <f>Alumn_Filtered!AN174</f>
        <v>0.4878444084278768</v>
      </c>
      <c r="AK174">
        <f>IF(Alumn_Filtered!AP174=0,Metrics!AP$14,Alumn_Filtered!AP174)</f>
        <v>9</v>
      </c>
      <c r="AL174">
        <f>IF(Alumn_Filtered!AR174=0,Metrics!AR$14,Alumn_Filtered!AR174)</f>
        <v>3</v>
      </c>
      <c r="AM174">
        <f>IF(Alumn_Filtered!AS174=0,Metrics!AS$14,Alumn_Filtered!AS174)</f>
        <v>0</v>
      </c>
      <c r="AN174">
        <f>Alumn_Filtered!B174</f>
        <v>0</v>
      </c>
    </row>
    <row r="175" spans="1:40" x14ac:dyDescent="0.25">
      <c r="A175" t="str">
        <f>LEFT(Alumn_Filtered!A175,LEN(Alumn_Filtered!A175)-1)</f>
        <v>19288006</v>
      </c>
      <c r="B175">
        <f>Alumn_Filtered!D175</f>
        <v>0</v>
      </c>
      <c r="C175">
        <f>Alumn_Filtered!E175</f>
        <v>0</v>
      </c>
      <c r="D175">
        <f>Alumn_Filtered!F175</f>
        <v>0</v>
      </c>
      <c r="E175" s="30">
        <f>Alumn_Filtered!G175</f>
        <v>6</v>
      </c>
      <c r="F175">
        <f>Alumn_Filtered!H175</f>
        <v>2</v>
      </c>
      <c r="G175" s="28">
        <f>Alumn_Filtered!I175</f>
        <v>0.33333333333333331</v>
      </c>
      <c r="H175">
        <f>Alumn_Filtered!J175</f>
        <v>4</v>
      </c>
      <c r="I175" s="28">
        <f>Alumn_Filtered!K175</f>
        <v>0.66666666666666663</v>
      </c>
      <c r="J175" s="28">
        <f>Alumn_Filtered!L175</f>
        <v>0.78333333333333333</v>
      </c>
      <c r="K175" s="28">
        <f>Alumn_Filtered!M175</f>
        <v>0.18333333333333335</v>
      </c>
      <c r="L175" s="28">
        <f>Alumn_Filtered!N175</f>
        <v>0.40000000000000008</v>
      </c>
      <c r="M175">
        <f>Alumn_Filtered!O175</f>
        <v>8</v>
      </c>
      <c r="N175">
        <f>Alumn_Filtered!P175</f>
        <v>1</v>
      </c>
      <c r="O175">
        <f>Alumn_Filtered!Q175</f>
        <v>2</v>
      </c>
      <c r="P175">
        <f>Alumn_Filtered!R175</f>
        <v>0</v>
      </c>
      <c r="Q175">
        <f>Alumn_Filtered!S175</f>
        <v>5</v>
      </c>
      <c r="R175">
        <f>Alumn_Filtered!T175</f>
        <v>2</v>
      </c>
      <c r="S175" s="28">
        <f>Alumn_Filtered!U175</f>
        <v>0.4</v>
      </c>
      <c r="T175">
        <f>Alumn_Filtered!V175</f>
        <v>3</v>
      </c>
      <c r="U175" s="28">
        <f>Alumn_Filtered!W175</f>
        <v>0.6</v>
      </c>
      <c r="V175" s="28">
        <f>Alumn_Filtered!X175</f>
        <v>0.85</v>
      </c>
      <c r="W175" s="28">
        <f>Alumn_Filtered!Y175</f>
        <v>0.21666666666666665</v>
      </c>
      <c r="X175" s="28">
        <f>Alumn_Filtered!Z175</f>
        <v>0.46000000000000008</v>
      </c>
      <c r="Y175" s="28">
        <f>Alumn_Filtered!AA175</f>
        <v>0.06</v>
      </c>
      <c r="Z175">
        <f ca="1">Alumn_Filtered!AB175</f>
        <v>21</v>
      </c>
      <c r="AA175">
        <f>Alumn_Filtered!AD175</f>
        <v>1</v>
      </c>
      <c r="AB175">
        <f>Alumn_Filtered!AF175</f>
        <v>1</v>
      </c>
      <c r="AC175">
        <f>IF(Alumn_Filtered!AG175=0,Metrics!$AG$14,Alumn_Filtered!AG175)</f>
        <v>498</v>
      </c>
      <c r="AD175" s="28">
        <f>Alumn_Filtered!AH175</f>
        <v>0.47001620745542949</v>
      </c>
      <c r="AE175">
        <f>IF(Alumn_Filtered!AI175=0,Metrics!AI$14,Alumn_Filtered!AI175)</f>
        <v>498</v>
      </c>
      <c r="AF175" s="28">
        <f>Alumn_Filtered!AJ175</f>
        <v>0.47001620745542949</v>
      </c>
      <c r="AG175">
        <f>IF(Alumn_Filtered!AK175=0,Metrics!AK$14,Alumn_Filtered!AK175)</f>
        <v>560</v>
      </c>
      <c r="AH175" s="28">
        <f>Alumn_Filtered!AL175</f>
        <v>0.57050243111831445</v>
      </c>
      <c r="AI175">
        <f>IF(Alumn_Filtered!AM175=0,Metrics!AM$14,Alumn_Filtered!AM175)</f>
        <v>582</v>
      </c>
      <c r="AJ175" s="28">
        <f>Alumn_Filtered!AN175</f>
        <v>0.60615883306320906</v>
      </c>
      <c r="AK175">
        <f>IF(Alumn_Filtered!AP175=0,Metrics!AP$14,Alumn_Filtered!AP175)</f>
        <v>13</v>
      </c>
      <c r="AL175">
        <f>IF(Alumn_Filtered!AR175=0,Metrics!AR$14,Alumn_Filtered!AR175)</f>
        <v>1</v>
      </c>
      <c r="AM175">
        <f>IF(Alumn_Filtered!AS175=0,Metrics!AS$14,Alumn_Filtered!AS175)</f>
        <v>0</v>
      </c>
      <c r="AN175">
        <f>Alumn_Filtered!B175</f>
        <v>1</v>
      </c>
    </row>
    <row r="176" spans="1:40" x14ac:dyDescent="0.25">
      <c r="A176" t="str">
        <f>LEFT(Alumn_Filtered!A176,LEN(Alumn_Filtered!A176)-1)</f>
        <v>19291924</v>
      </c>
      <c r="B176">
        <f>Alumn_Filtered!D176</f>
        <v>0</v>
      </c>
      <c r="C176">
        <f>Alumn_Filtered!E176</f>
        <v>0</v>
      </c>
      <c r="D176">
        <f>Alumn_Filtered!F176</f>
        <v>0</v>
      </c>
      <c r="E176" s="30">
        <f>Alumn_Filtered!G176</f>
        <v>6</v>
      </c>
      <c r="F176">
        <f>Alumn_Filtered!H176</f>
        <v>6</v>
      </c>
      <c r="G176" s="28">
        <f>Alumn_Filtered!I176</f>
        <v>1</v>
      </c>
      <c r="H176">
        <f>Alumn_Filtered!J176</f>
        <v>0</v>
      </c>
      <c r="I176" s="28">
        <f>Alumn_Filtered!K176</f>
        <v>0</v>
      </c>
      <c r="J176" s="28">
        <f>Alumn_Filtered!L176</f>
        <v>0.76666666666666661</v>
      </c>
      <c r="K176" s="28">
        <f>Alumn_Filtered!M176</f>
        <v>0.54999999999999993</v>
      </c>
      <c r="L176" s="28">
        <f>Alumn_Filtered!N176</f>
        <v>0.65833333333333333</v>
      </c>
      <c r="M176">
        <f>Alumn_Filtered!O176</f>
        <v>6</v>
      </c>
      <c r="N176">
        <f>Alumn_Filtered!P176</f>
        <v>0</v>
      </c>
      <c r="O176">
        <f>Alumn_Filtered!Q176</f>
        <v>0</v>
      </c>
      <c r="P176">
        <f>Alumn_Filtered!R176</f>
        <v>0</v>
      </c>
      <c r="Q176">
        <f>Alumn_Filtered!S176</f>
        <v>6</v>
      </c>
      <c r="R176">
        <f>Alumn_Filtered!T176</f>
        <v>4</v>
      </c>
      <c r="S176" s="28">
        <f>Alumn_Filtered!U176</f>
        <v>0.66666666666666663</v>
      </c>
      <c r="T176">
        <f>Alumn_Filtered!V176</f>
        <v>2</v>
      </c>
      <c r="U176" s="28">
        <f>Alumn_Filtered!W176</f>
        <v>0.33333333333333331</v>
      </c>
      <c r="V176" s="28">
        <f>Alumn_Filtered!X176</f>
        <v>0.78333333333333333</v>
      </c>
      <c r="W176" s="28">
        <f>Alumn_Filtered!Y176</f>
        <v>3.3333333333333326E-2</v>
      </c>
      <c r="X176" s="28">
        <f>Alumn_Filtered!Z176</f>
        <v>0.47222222222222227</v>
      </c>
      <c r="Y176" s="28">
        <f>Alumn_Filtered!AA176</f>
        <v>-0.18611111111111106</v>
      </c>
      <c r="Z176">
        <f ca="1">Alumn_Filtered!AB176</f>
        <v>21</v>
      </c>
      <c r="AA176">
        <f>Alumn_Filtered!AD176</f>
        <v>1</v>
      </c>
      <c r="AB176">
        <f>Alumn_Filtered!AF176</f>
        <v>1</v>
      </c>
      <c r="AC176">
        <f>IF(Alumn_Filtered!AG176=0,Metrics!$AG$14,Alumn_Filtered!AG176)</f>
        <v>564</v>
      </c>
      <c r="AD176" s="28">
        <f>Alumn_Filtered!AH176</f>
        <v>0.57698541329011344</v>
      </c>
      <c r="AE176">
        <f>IF(Alumn_Filtered!AI176=0,Metrics!AI$14,Alumn_Filtered!AI176)</f>
        <v>564</v>
      </c>
      <c r="AF176" s="28">
        <f>Alumn_Filtered!AJ176</f>
        <v>0.57698541329011344</v>
      </c>
      <c r="AG176">
        <f>IF(Alumn_Filtered!AK176=0,Metrics!AK$14,Alumn_Filtered!AK176)</f>
        <v>559</v>
      </c>
      <c r="AH176" s="28">
        <f>Alumn_Filtered!AL176</f>
        <v>0.56888168557536467</v>
      </c>
      <c r="AI176">
        <f>IF(Alumn_Filtered!AM176=0,Metrics!AM$14,Alumn_Filtered!AM176)</f>
        <v>662</v>
      </c>
      <c r="AJ176" s="28">
        <f>Alumn_Filtered!AN176</f>
        <v>0.73581847649918963</v>
      </c>
      <c r="AK176">
        <f>IF(Alumn_Filtered!AP176=0,Metrics!AP$14,Alumn_Filtered!AP176)</f>
        <v>13</v>
      </c>
      <c r="AL176">
        <f>IF(Alumn_Filtered!AR176=0,Metrics!AR$14,Alumn_Filtered!AR176)</f>
        <v>1</v>
      </c>
      <c r="AM176">
        <f>IF(Alumn_Filtered!AS176=0,Metrics!AS$14,Alumn_Filtered!AS176)</f>
        <v>9</v>
      </c>
      <c r="AN176">
        <f>Alumn_Filtered!B176</f>
        <v>1</v>
      </c>
    </row>
    <row r="177" spans="1:40" x14ac:dyDescent="0.25">
      <c r="A177" t="str">
        <f>LEFT(Alumn_Filtered!A177,LEN(Alumn_Filtered!A177)-1)</f>
        <v>19296808</v>
      </c>
      <c r="B177">
        <f>Alumn_Filtered!D177</f>
        <v>0</v>
      </c>
      <c r="C177">
        <f>Alumn_Filtered!E177</f>
        <v>0</v>
      </c>
      <c r="D177">
        <f>Alumn_Filtered!F177</f>
        <v>0</v>
      </c>
      <c r="E177" s="30">
        <f>Alumn_Filtered!G177</f>
        <v>6</v>
      </c>
      <c r="F177">
        <f>Alumn_Filtered!H177</f>
        <v>4</v>
      </c>
      <c r="G177" s="28">
        <f>Alumn_Filtered!I177</f>
        <v>0.66666666666666663</v>
      </c>
      <c r="H177">
        <f>Alumn_Filtered!J177</f>
        <v>2</v>
      </c>
      <c r="I177" s="28">
        <f>Alumn_Filtered!K177</f>
        <v>0.33333333333333331</v>
      </c>
      <c r="J177" s="28">
        <f>Alumn_Filtered!L177</f>
        <v>0.78333333333333333</v>
      </c>
      <c r="K177" s="28">
        <f>Alumn_Filtered!M177</f>
        <v>0.43333333333333335</v>
      </c>
      <c r="L177" s="28">
        <f>Alumn_Filtered!N177</f>
        <v>0.64722222222222225</v>
      </c>
      <c r="M177">
        <f>Alumn_Filtered!O177</f>
        <v>8</v>
      </c>
      <c r="N177">
        <f>Alumn_Filtered!P177</f>
        <v>2</v>
      </c>
      <c r="O177">
        <f>Alumn_Filtered!Q177</f>
        <v>0</v>
      </c>
      <c r="P177">
        <f>Alumn_Filtered!R177</f>
        <v>0</v>
      </c>
      <c r="Q177">
        <f>Alumn_Filtered!S177</f>
        <v>6</v>
      </c>
      <c r="R177">
        <f>Alumn_Filtered!T177</f>
        <v>2</v>
      </c>
      <c r="S177" s="28">
        <f>Alumn_Filtered!U177</f>
        <v>0.33333333333333331</v>
      </c>
      <c r="T177">
        <f>Alumn_Filtered!V177</f>
        <v>4</v>
      </c>
      <c r="U177" s="28">
        <f>Alumn_Filtered!W177</f>
        <v>0.66666666666666663</v>
      </c>
      <c r="V177" s="28">
        <f>Alumn_Filtered!X177</f>
        <v>0.8833333333333333</v>
      </c>
      <c r="W177" s="28">
        <f>Alumn_Filtered!Y177</f>
        <v>0.26666666666666666</v>
      </c>
      <c r="X177" s="28">
        <f>Alumn_Filtered!Z177</f>
        <v>0.47777777777777769</v>
      </c>
      <c r="Y177" s="28">
        <f>Alumn_Filtered!AA177</f>
        <v>-0.16944444444444456</v>
      </c>
      <c r="Z177">
        <f ca="1">Alumn_Filtered!AB177</f>
        <v>21</v>
      </c>
      <c r="AA177">
        <f>Alumn_Filtered!AD177</f>
        <v>1</v>
      </c>
      <c r="AB177">
        <f>Alumn_Filtered!AF177</f>
        <v>1</v>
      </c>
      <c r="AC177">
        <f>IF(Alumn_Filtered!AG177=0,Metrics!$AG$14,Alumn_Filtered!AG177)</f>
        <v>569</v>
      </c>
      <c r="AD177" s="28">
        <f>Alumn_Filtered!AH177</f>
        <v>0.5850891410048622</v>
      </c>
      <c r="AE177">
        <f>IF(Alumn_Filtered!AI177=0,Metrics!AI$14,Alumn_Filtered!AI177)</f>
        <v>569</v>
      </c>
      <c r="AF177" s="28">
        <f>Alumn_Filtered!AJ177</f>
        <v>0.5850891410048622</v>
      </c>
      <c r="AG177">
        <f>IF(Alumn_Filtered!AK177=0,Metrics!AK$14,Alumn_Filtered!AK177)</f>
        <v>582</v>
      </c>
      <c r="AH177" s="28">
        <f>Alumn_Filtered!AL177</f>
        <v>0.60615883306320906</v>
      </c>
      <c r="AI177">
        <f>IF(Alumn_Filtered!AM177=0,Metrics!AM$14,Alumn_Filtered!AM177)</f>
        <v>626</v>
      </c>
      <c r="AJ177" s="28">
        <f>Alumn_Filtered!AN177</f>
        <v>0.67747163695299839</v>
      </c>
      <c r="AK177">
        <f>IF(Alumn_Filtered!AP177=0,Metrics!AP$14,Alumn_Filtered!AP177)</f>
        <v>13</v>
      </c>
      <c r="AL177">
        <f>IF(Alumn_Filtered!AR177=0,Metrics!AR$14,Alumn_Filtered!AR177)</f>
        <v>1</v>
      </c>
      <c r="AM177">
        <f>IF(Alumn_Filtered!AS177=0,Metrics!AS$14,Alumn_Filtered!AS177)</f>
        <v>9</v>
      </c>
      <c r="AN177">
        <f>Alumn_Filtered!B177</f>
        <v>1</v>
      </c>
    </row>
    <row r="178" spans="1:40" x14ac:dyDescent="0.25">
      <c r="A178" t="str">
        <f>LEFT(Alumn_Filtered!A178,LEN(Alumn_Filtered!A178)-1)</f>
        <v>19302145</v>
      </c>
      <c r="B178">
        <f>Alumn_Filtered!D178</f>
        <v>0</v>
      </c>
      <c r="C178">
        <f>Alumn_Filtered!E178</f>
        <v>0</v>
      </c>
      <c r="D178">
        <f>Alumn_Filtered!F178</f>
        <v>0</v>
      </c>
      <c r="E178" s="30">
        <f>Alumn_Filtered!G178</f>
        <v>6</v>
      </c>
      <c r="F178">
        <f>Alumn_Filtered!H178</f>
        <v>1</v>
      </c>
      <c r="G178" s="28">
        <f>Alumn_Filtered!I178</f>
        <v>0.16666666666666666</v>
      </c>
      <c r="H178">
        <f>Alumn_Filtered!J178</f>
        <v>5</v>
      </c>
      <c r="I178" s="28">
        <f>Alumn_Filtered!K178</f>
        <v>0.83333333333333337</v>
      </c>
      <c r="J178" s="28">
        <f>Alumn_Filtered!L178</f>
        <v>0.8833333333333333</v>
      </c>
      <c r="K178" s="28">
        <f>Alumn_Filtered!M178</f>
        <v>0.25</v>
      </c>
      <c r="L178" s="28">
        <f>Alumn_Filtered!N178</f>
        <v>0.44722222222222224</v>
      </c>
      <c r="M178">
        <f>Alumn_Filtered!O178</f>
        <v>9</v>
      </c>
      <c r="N178">
        <f>Alumn_Filtered!P178</f>
        <v>2</v>
      </c>
      <c r="O178">
        <f>Alumn_Filtered!Q178</f>
        <v>0</v>
      </c>
      <c r="P178">
        <f>Alumn_Filtered!R178</f>
        <v>0</v>
      </c>
      <c r="Q178">
        <f>Alumn_Filtered!S178</f>
        <v>7</v>
      </c>
      <c r="R178">
        <f>Alumn_Filtered!T178</f>
        <v>1</v>
      </c>
      <c r="S178" s="28">
        <f>Alumn_Filtered!U178</f>
        <v>0.14285714285714285</v>
      </c>
      <c r="T178">
        <f>Alumn_Filtered!V178</f>
        <v>6</v>
      </c>
      <c r="U178" s="28">
        <f>Alumn_Filtered!W178</f>
        <v>0.8571428571428571</v>
      </c>
      <c r="V178" s="28">
        <f>Alumn_Filtered!X178</f>
        <v>0.75</v>
      </c>
      <c r="W178" s="28">
        <f>Alumn_Filtered!Y178</f>
        <v>0.10000000000000002</v>
      </c>
      <c r="X178" s="28">
        <f>Alumn_Filtered!Z178</f>
        <v>0.33095238095238094</v>
      </c>
      <c r="Y178" s="28">
        <f>Alumn_Filtered!AA178</f>
        <v>-0.1162698412698413</v>
      </c>
      <c r="Z178">
        <f ca="1">Alumn_Filtered!AB178</f>
        <v>21</v>
      </c>
      <c r="AA178">
        <f>Alumn_Filtered!AD178</f>
        <v>1</v>
      </c>
      <c r="AB178">
        <f>Alumn_Filtered!AF178</f>
        <v>1</v>
      </c>
      <c r="AC178">
        <f>IF(Alumn_Filtered!AG178=0,Metrics!$AG$14,Alumn_Filtered!AG178)</f>
        <v>496</v>
      </c>
      <c r="AD178" s="28">
        <f>Alumn_Filtered!AH178</f>
        <v>0.46677471636953</v>
      </c>
      <c r="AE178">
        <f>IF(Alumn_Filtered!AI178=0,Metrics!AI$14,Alumn_Filtered!AI178)</f>
        <v>496</v>
      </c>
      <c r="AF178" s="28">
        <f>Alumn_Filtered!AJ178</f>
        <v>0.46677471636953</v>
      </c>
      <c r="AG178">
        <f>IF(Alumn_Filtered!AK178=0,Metrics!AK$14,Alumn_Filtered!AK178)</f>
        <v>529</v>
      </c>
      <c r="AH178" s="28">
        <f>Alumn_Filtered!AL178</f>
        <v>0.52025931928687197</v>
      </c>
      <c r="AI178">
        <f>IF(Alumn_Filtered!AM178=0,Metrics!AM$14,Alumn_Filtered!AM178)</f>
        <v>569</v>
      </c>
      <c r="AJ178" s="28">
        <f>Alumn_Filtered!AN178</f>
        <v>0.5850891410048622</v>
      </c>
      <c r="AK178">
        <f>IF(Alumn_Filtered!AP178=0,Metrics!AP$14,Alumn_Filtered!AP178)</f>
        <v>2</v>
      </c>
      <c r="AL178">
        <f>IF(Alumn_Filtered!AR178=0,Metrics!AR$14,Alumn_Filtered!AR178)</f>
        <v>1</v>
      </c>
      <c r="AM178">
        <f>IF(Alumn_Filtered!AS178=0,Metrics!AS$14,Alumn_Filtered!AS178)</f>
        <v>5</v>
      </c>
      <c r="AN178">
        <f>Alumn_Filtered!B178</f>
        <v>0</v>
      </c>
    </row>
    <row r="179" spans="1:40" x14ac:dyDescent="0.25">
      <c r="A179" t="str">
        <f>LEFT(Alumn_Filtered!A179,LEN(Alumn_Filtered!A179)-1)</f>
        <v>19303260</v>
      </c>
      <c r="B179">
        <f>Alumn_Filtered!D179</f>
        <v>0</v>
      </c>
      <c r="C179">
        <f>Alumn_Filtered!E179</f>
        <v>3</v>
      </c>
      <c r="D179">
        <f>Alumn_Filtered!F179</f>
        <v>0</v>
      </c>
      <c r="E179" s="30">
        <f>Alumn_Filtered!G179</f>
        <v>3</v>
      </c>
      <c r="F179">
        <f>Alumn_Filtered!H179</f>
        <v>0</v>
      </c>
      <c r="G179" s="28">
        <f>Alumn_Filtered!I179</f>
        <v>0</v>
      </c>
      <c r="H179">
        <f>Alumn_Filtered!J179</f>
        <v>3</v>
      </c>
      <c r="I179" s="28">
        <f>Alumn_Filtered!K179</f>
        <v>1</v>
      </c>
      <c r="J179" s="28">
        <f>Alumn_Filtered!L179</f>
        <v>0.33333333333333331</v>
      </c>
      <c r="K179" s="28">
        <f>Alumn_Filtered!M179</f>
        <v>0.33333333333333331</v>
      </c>
      <c r="L179" s="28">
        <f>Alumn_Filtered!N179</f>
        <v>0.33333333333333331</v>
      </c>
      <c r="M179">
        <f>Alumn_Filtered!O179</f>
        <v>0</v>
      </c>
      <c r="N179">
        <f>Alumn_Filtered!P179</f>
        <v>0</v>
      </c>
      <c r="O179">
        <f>Alumn_Filtered!Q179</f>
        <v>0</v>
      </c>
      <c r="P179">
        <f>Alumn_Filtered!R179</f>
        <v>0</v>
      </c>
      <c r="Q179">
        <f>Alumn_Filtered!S179</f>
        <v>0</v>
      </c>
      <c r="R179">
        <f>Alumn_Filtered!T179</f>
        <v>0</v>
      </c>
      <c r="S179" s="28">
        <f>Alumn_Filtered!U179</f>
        <v>0</v>
      </c>
      <c r="T179">
        <f>Alumn_Filtered!V179</f>
        <v>0</v>
      </c>
      <c r="U179" s="28">
        <f>Alumn_Filtered!W179</f>
        <v>0</v>
      </c>
      <c r="V179" s="28">
        <f>Alumn_Filtered!X179</f>
        <v>0</v>
      </c>
      <c r="W179" s="28">
        <f>Alumn_Filtered!Y179</f>
        <v>0</v>
      </c>
      <c r="X179" s="28">
        <f>Alumn_Filtered!Z179</f>
        <v>0</v>
      </c>
      <c r="Y179" s="28">
        <f>Alumn_Filtered!AA179</f>
        <v>-0.33333333333333331</v>
      </c>
      <c r="Z179">
        <f ca="1">Alumn_Filtered!AB179</f>
        <v>21</v>
      </c>
      <c r="AA179">
        <f>Alumn_Filtered!AD179</f>
        <v>1</v>
      </c>
      <c r="AB179">
        <f>Alumn_Filtered!AF179</f>
        <v>1</v>
      </c>
      <c r="AC179">
        <f>IF(Alumn_Filtered!AG179=0,Metrics!$AG$14,Alumn_Filtered!AG179)</f>
        <v>466</v>
      </c>
      <c r="AD179" s="28">
        <f>Alumn_Filtered!AH179</f>
        <v>0.41815235008103729</v>
      </c>
      <c r="AE179">
        <f>IF(Alumn_Filtered!AI179=0,Metrics!AI$14,Alumn_Filtered!AI179)</f>
        <v>466</v>
      </c>
      <c r="AF179" s="28">
        <f>Alumn_Filtered!AJ179</f>
        <v>0.41815235008103729</v>
      </c>
      <c r="AG179">
        <f>IF(Alumn_Filtered!AK179=0,Metrics!AK$14,Alumn_Filtered!AK179)</f>
        <v>493</v>
      </c>
      <c r="AH179" s="28">
        <f>Alumn_Filtered!AL179</f>
        <v>0.46191247974068073</v>
      </c>
      <c r="AI179">
        <f>IF(Alumn_Filtered!AM179=0,Metrics!AM$14,Alumn_Filtered!AM179)</f>
        <v>569</v>
      </c>
      <c r="AJ179" s="28">
        <f>Alumn_Filtered!AN179</f>
        <v>0.5850891410048622</v>
      </c>
      <c r="AK179">
        <f>IF(Alumn_Filtered!AP179=0,Metrics!AP$14,Alumn_Filtered!AP179)</f>
        <v>4</v>
      </c>
      <c r="AL179">
        <f>IF(Alumn_Filtered!AR179=0,Metrics!AR$14,Alumn_Filtered!AR179)</f>
        <v>1</v>
      </c>
      <c r="AM179">
        <f>IF(Alumn_Filtered!AS179=0,Metrics!AS$14,Alumn_Filtered!AS179)</f>
        <v>5</v>
      </c>
      <c r="AN179">
        <f>Alumn_Filtered!B179</f>
        <v>0</v>
      </c>
    </row>
    <row r="180" spans="1:40" x14ac:dyDescent="0.25">
      <c r="A180" t="str">
        <f>LEFT(Alumn_Filtered!A180,LEN(Alumn_Filtered!A180)-1)</f>
        <v>19304721</v>
      </c>
      <c r="B180">
        <f>Alumn_Filtered!D180</f>
        <v>0</v>
      </c>
      <c r="C180">
        <f>Alumn_Filtered!E180</f>
        <v>0</v>
      </c>
      <c r="D180">
        <f>Alumn_Filtered!F180</f>
        <v>8</v>
      </c>
      <c r="E180" s="30">
        <f>Alumn_Filtered!G180</f>
        <v>8</v>
      </c>
      <c r="F180">
        <f>Alumn_Filtered!H180</f>
        <v>7</v>
      </c>
      <c r="G180" s="28">
        <f>Alumn_Filtered!I180</f>
        <v>0.875</v>
      </c>
      <c r="H180">
        <f>Alumn_Filtered!J180</f>
        <v>1</v>
      </c>
      <c r="I180" s="28">
        <f>Alumn_Filtered!K180</f>
        <v>0.125</v>
      </c>
      <c r="J180" s="28">
        <f>Alumn_Filtered!L180</f>
        <v>0.85</v>
      </c>
      <c r="K180" s="28">
        <f>Alumn_Filtered!M180</f>
        <v>0.3666666666666667</v>
      </c>
      <c r="L180" s="28">
        <f>Alumn_Filtered!N180</f>
        <v>0.64166666666666661</v>
      </c>
      <c r="M180">
        <f>Alumn_Filtered!O180</f>
        <v>9</v>
      </c>
      <c r="N180">
        <f>Alumn_Filtered!P180</f>
        <v>1</v>
      </c>
      <c r="O180">
        <f>Alumn_Filtered!Q180</f>
        <v>0</v>
      </c>
      <c r="P180">
        <f>Alumn_Filtered!R180</f>
        <v>0</v>
      </c>
      <c r="Q180">
        <f>Alumn_Filtered!S180</f>
        <v>8</v>
      </c>
      <c r="R180">
        <f>Alumn_Filtered!T180</f>
        <v>8</v>
      </c>
      <c r="S180" s="28">
        <f>Alumn_Filtered!U180</f>
        <v>1</v>
      </c>
      <c r="T180">
        <f>Alumn_Filtered!V180</f>
        <v>0</v>
      </c>
      <c r="U180" s="28">
        <f>Alumn_Filtered!W180</f>
        <v>0</v>
      </c>
      <c r="V180" s="28">
        <f>Alumn_Filtered!X180</f>
        <v>0.98333333333333339</v>
      </c>
      <c r="W180" s="28">
        <f>Alumn_Filtered!Y180</f>
        <v>0.51666666666666661</v>
      </c>
      <c r="X180" s="28">
        <f>Alumn_Filtered!Z180</f>
        <v>0.65833333333333321</v>
      </c>
      <c r="Y180" s="28">
        <f>Alumn_Filtered!AA180</f>
        <v>1.6666666666666607E-2</v>
      </c>
      <c r="Z180">
        <f ca="1">Alumn_Filtered!AB180</f>
        <v>21</v>
      </c>
      <c r="AA180">
        <f>Alumn_Filtered!AD180</f>
        <v>0</v>
      </c>
      <c r="AB180">
        <f>Alumn_Filtered!AF180</f>
        <v>0</v>
      </c>
      <c r="AC180">
        <f>IF(Alumn_Filtered!AG180=0,Metrics!$AG$14,Alumn_Filtered!AG180)</f>
        <v>564</v>
      </c>
      <c r="AD180" s="28">
        <f>Alumn_Filtered!AH180</f>
        <v>0.57698541329011344</v>
      </c>
      <c r="AE180">
        <f>IF(Alumn_Filtered!AI180=0,Metrics!AI$14,Alumn_Filtered!AI180)</f>
        <v>523</v>
      </c>
      <c r="AF180" s="28">
        <f>Alumn_Filtered!AJ180</f>
        <v>0</v>
      </c>
      <c r="AG180">
        <f>IF(Alumn_Filtered!AK180=0,Metrics!AK$14,Alumn_Filtered!AK180)</f>
        <v>459</v>
      </c>
      <c r="AH180" s="28">
        <f>Alumn_Filtered!AL180</f>
        <v>0.40680713128038898</v>
      </c>
      <c r="AI180">
        <f>IF(Alumn_Filtered!AM180=0,Metrics!AM$14,Alumn_Filtered!AM180)</f>
        <v>585</v>
      </c>
      <c r="AJ180" s="28">
        <f>Alumn_Filtered!AN180</f>
        <v>0.61102106969205838</v>
      </c>
      <c r="AK180">
        <f>IF(Alumn_Filtered!AP180=0,Metrics!AP$14,Alumn_Filtered!AP180)</f>
        <v>9</v>
      </c>
      <c r="AL180">
        <f>IF(Alumn_Filtered!AR180=0,Metrics!AR$14,Alumn_Filtered!AR180)</f>
        <v>1</v>
      </c>
      <c r="AM180">
        <f>IF(Alumn_Filtered!AS180=0,Metrics!AS$14,Alumn_Filtered!AS180)</f>
        <v>0</v>
      </c>
      <c r="AN180">
        <f>Alumn_Filtered!B180</f>
        <v>1</v>
      </c>
    </row>
    <row r="181" spans="1:40" x14ac:dyDescent="0.25">
      <c r="A181" t="str">
        <f>LEFT(Alumn_Filtered!A181,LEN(Alumn_Filtered!A181)-1)</f>
        <v>19306240</v>
      </c>
      <c r="B181">
        <f>Alumn_Filtered!D181</f>
        <v>0</v>
      </c>
      <c r="C181">
        <f>Alumn_Filtered!E181</f>
        <v>0</v>
      </c>
      <c r="D181">
        <f>Alumn_Filtered!F181</f>
        <v>0</v>
      </c>
      <c r="E181" s="30">
        <f>Alumn_Filtered!G181</f>
        <v>6</v>
      </c>
      <c r="F181">
        <f>Alumn_Filtered!H181</f>
        <v>3</v>
      </c>
      <c r="G181" s="28">
        <f>Alumn_Filtered!I181</f>
        <v>0.5</v>
      </c>
      <c r="H181">
        <f>Alumn_Filtered!J181</f>
        <v>3</v>
      </c>
      <c r="I181" s="28">
        <f>Alumn_Filtered!K181</f>
        <v>0.5</v>
      </c>
      <c r="J181" s="28">
        <f>Alumn_Filtered!L181</f>
        <v>0.76666666666666661</v>
      </c>
      <c r="K181" s="28">
        <f>Alumn_Filtered!M181</f>
        <v>0.3833333333333333</v>
      </c>
      <c r="L181" s="28">
        <f>Alumn_Filtered!N181</f>
        <v>0.50555555555555554</v>
      </c>
      <c r="M181">
        <f>Alumn_Filtered!O181</f>
        <v>6</v>
      </c>
      <c r="N181">
        <f>Alumn_Filtered!P181</f>
        <v>0</v>
      </c>
      <c r="O181">
        <f>Alumn_Filtered!Q181</f>
        <v>0</v>
      </c>
      <c r="P181">
        <f>Alumn_Filtered!R181</f>
        <v>0</v>
      </c>
      <c r="Q181">
        <f>Alumn_Filtered!S181</f>
        <v>6</v>
      </c>
      <c r="R181">
        <f>Alumn_Filtered!T181</f>
        <v>6</v>
      </c>
      <c r="S181" s="28">
        <f>Alumn_Filtered!U181</f>
        <v>1</v>
      </c>
      <c r="T181">
        <f>Alumn_Filtered!V181</f>
        <v>0</v>
      </c>
      <c r="U181" s="28">
        <f>Alumn_Filtered!W181</f>
        <v>0</v>
      </c>
      <c r="V181" s="28">
        <f>Alumn_Filtered!X181</f>
        <v>0.85</v>
      </c>
      <c r="W181" s="28">
        <f>Alumn_Filtered!Y181</f>
        <v>0.66666666666666663</v>
      </c>
      <c r="X181" s="28">
        <f>Alumn_Filtered!Z181</f>
        <v>0.75277777777777777</v>
      </c>
      <c r="Y181" s="28">
        <f>Alumn_Filtered!AA181</f>
        <v>0.24722222222222223</v>
      </c>
      <c r="Z181">
        <f ca="1">Alumn_Filtered!AB181</f>
        <v>21</v>
      </c>
      <c r="AA181">
        <f>Alumn_Filtered!AD181</f>
        <v>0</v>
      </c>
      <c r="AB181">
        <f>Alumn_Filtered!AF181</f>
        <v>1</v>
      </c>
      <c r="AC181">
        <f>IF(Alumn_Filtered!AG181=0,Metrics!$AG$14,Alumn_Filtered!AG181)</f>
        <v>408</v>
      </c>
      <c r="AD181" s="28">
        <f>Alumn_Filtered!AH181</f>
        <v>0.32414910858995138</v>
      </c>
      <c r="AE181">
        <f>IF(Alumn_Filtered!AI181=0,Metrics!AI$14,Alumn_Filtered!AI181)</f>
        <v>408</v>
      </c>
      <c r="AF181" s="28">
        <f>Alumn_Filtered!AJ181</f>
        <v>0.32414910858995138</v>
      </c>
      <c r="AG181">
        <f>IF(Alumn_Filtered!AK181=0,Metrics!AK$14,Alumn_Filtered!AK181)</f>
        <v>512</v>
      </c>
      <c r="AH181" s="28">
        <f>Alumn_Filtered!AL181</f>
        <v>0.49270664505672607</v>
      </c>
      <c r="AI181">
        <f>IF(Alumn_Filtered!AM181=0,Metrics!AM$14,Alumn_Filtered!AM181)</f>
        <v>542</v>
      </c>
      <c r="AJ181" s="28">
        <f>Alumn_Filtered!AN181</f>
        <v>0.54132901134521882</v>
      </c>
      <c r="AK181">
        <f>IF(Alumn_Filtered!AP181=0,Metrics!AP$14,Alumn_Filtered!AP181)</f>
        <v>9</v>
      </c>
      <c r="AL181">
        <f>IF(Alumn_Filtered!AR181=0,Metrics!AR$14,Alumn_Filtered!AR181)</f>
        <v>1</v>
      </c>
      <c r="AM181">
        <f>IF(Alumn_Filtered!AS181=0,Metrics!AS$14,Alumn_Filtered!AS181)</f>
        <v>7</v>
      </c>
      <c r="AN181">
        <f>Alumn_Filtered!B181</f>
        <v>1</v>
      </c>
    </row>
    <row r="182" spans="1:40" x14ac:dyDescent="0.25">
      <c r="A182" t="str">
        <f>LEFT(Alumn_Filtered!A182,LEN(Alumn_Filtered!A182)-1)</f>
        <v>19308387</v>
      </c>
      <c r="B182">
        <f>Alumn_Filtered!D182</f>
        <v>0</v>
      </c>
      <c r="C182">
        <f>Alumn_Filtered!E182</f>
        <v>0</v>
      </c>
      <c r="D182">
        <f>Alumn_Filtered!F182</f>
        <v>0</v>
      </c>
      <c r="E182" s="30">
        <f>Alumn_Filtered!G182</f>
        <v>6</v>
      </c>
      <c r="F182">
        <f>Alumn_Filtered!H182</f>
        <v>5</v>
      </c>
      <c r="G182" s="28">
        <f>Alumn_Filtered!I182</f>
        <v>0.83333333333333337</v>
      </c>
      <c r="H182">
        <f>Alumn_Filtered!J182</f>
        <v>1</v>
      </c>
      <c r="I182" s="28">
        <f>Alumn_Filtered!K182</f>
        <v>0.16666666666666666</v>
      </c>
      <c r="J182" s="28">
        <f>Alumn_Filtered!L182</f>
        <v>0.91666666666666663</v>
      </c>
      <c r="K182" s="28">
        <f>Alumn_Filtered!M182</f>
        <v>0.3833333333333333</v>
      </c>
      <c r="L182" s="28">
        <f>Alumn_Filtered!N182</f>
        <v>0.61388888888888882</v>
      </c>
      <c r="M182">
        <f>Alumn_Filtered!O182</f>
        <v>6</v>
      </c>
      <c r="N182">
        <f>Alumn_Filtered!P182</f>
        <v>0</v>
      </c>
      <c r="O182">
        <f>Alumn_Filtered!Q182</f>
        <v>0</v>
      </c>
      <c r="P182">
        <f>Alumn_Filtered!R182</f>
        <v>0</v>
      </c>
      <c r="Q182">
        <f>Alumn_Filtered!S182</f>
        <v>6</v>
      </c>
      <c r="R182">
        <f>Alumn_Filtered!T182</f>
        <v>6</v>
      </c>
      <c r="S182" s="28">
        <f>Alumn_Filtered!U182</f>
        <v>1</v>
      </c>
      <c r="T182">
        <f>Alumn_Filtered!V182</f>
        <v>0</v>
      </c>
      <c r="U182" s="28">
        <f>Alumn_Filtered!W182</f>
        <v>0</v>
      </c>
      <c r="V182" s="28">
        <f>Alumn_Filtered!X182</f>
        <v>0.8666666666666667</v>
      </c>
      <c r="W182" s="28">
        <f>Alumn_Filtered!Y182</f>
        <v>0.51666666666666661</v>
      </c>
      <c r="X182" s="28">
        <f>Alumn_Filtered!Z182</f>
        <v>0.68055555555555547</v>
      </c>
      <c r="Y182" s="28">
        <f>Alumn_Filtered!AA182</f>
        <v>6.6666666666666652E-2</v>
      </c>
      <c r="Z182">
        <f ca="1">Alumn_Filtered!AB182</f>
        <v>21</v>
      </c>
      <c r="AA182">
        <f>Alumn_Filtered!AD182</f>
        <v>1</v>
      </c>
      <c r="AB182">
        <f>Alumn_Filtered!AF182</f>
        <v>1</v>
      </c>
      <c r="AC182">
        <f>IF(Alumn_Filtered!AG182=0,Metrics!$AG$14,Alumn_Filtered!AG182)</f>
        <v>538</v>
      </c>
      <c r="AD182" s="28">
        <f>Alumn_Filtered!AH182</f>
        <v>0.53484602917341972</v>
      </c>
      <c r="AE182">
        <f>IF(Alumn_Filtered!AI182=0,Metrics!AI$14,Alumn_Filtered!AI182)</f>
        <v>546</v>
      </c>
      <c r="AF182" s="28">
        <f>Alumn_Filtered!AJ182</f>
        <v>0.54781199351701781</v>
      </c>
      <c r="AG182">
        <f>IF(Alumn_Filtered!AK182=0,Metrics!AK$14,Alumn_Filtered!AK182)</f>
        <v>681</v>
      </c>
      <c r="AH182" s="28">
        <f>Alumn_Filtered!AL182</f>
        <v>0.76661264181523503</v>
      </c>
      <c r="AI182">
        <f>IF(Alumn_Filtered!AM182=0,Metrics!AM$14,Alumn_Filtered!AM182)</f>
        <v>609</v>
      </c>
      <c r="AJ182" s="28">
        <f>Alumn_Filtered!AN182</f>
        <v>0.64991896272285254</v>
      </c>
      <c r="AK182">
        <f>IF(Alumn_Filtered!AP182=0,Metrics!AP$14,Alumn_Filtered!AP182)</f>
        <v>13</v>
      </c>
      <c r="AL182">
        <f>IF(Alumn_Filtered!AR182=0,Metrics!AR$14,Alumn_Filtered!AR182)</f>
        <v>1</v>
      </c>
      <c r="AM182">
        <f>IF(Alumn_Filtered!AS182=0,Metrics!AS$14,Alumn_Filtered!AS182)</f>
        <v>5</v>
      </c>
      <c r="AN182">
        <f>Alumn_Filtered!B182</f>
        <v>1</v>
      </c>
    </row>
    <row r="183" spans="1:40" x14ac:dyDescent="0.25">
      <c r="A183" t="str">
        <f>LEFT(Alumn_Filtered!A183,LEN(Alumn_Filtered!A183)-1)</f>
        <v>19309619</v>
      </c>
      <c r="B183">
        <f>Alumn_Filtered!D183</f>
        <v>0</v>
      </c>
      <c r="C183">
        <f>Alumn_Filtered!E183</f>
        <v>0</v>
      </c>
      <c r="D183">
        <f>Alumn_Filtered!F183</f>
        <v>0</v>
      </c>
      <c r="E183" s="30">
        <f>Alumn_Filtered!G183</f>
        <v>6</v>
      </c>
      <c r="F183">
        <f>Alumn_Filtered!H183</f>
        <v>3</v>
      </c>
      <c r="G183" s="28">
        <f>Alumn_Filtered!I183</f>
        <v>0.5</v>
      </c>
      <c r="H183">
        <f>Alumn_Filtered!J183</f>
        <v>3</v>
      </c>
      <c r="I183" s="28">
        <f>Alumn_Filtered!K183</f>
        <v>0.5</v>
      </c>
      <c r="J183" s="28">
        <f>Alumn_Filtered!L183</f>
        <v>0.85</v>
      </c>
      <c r="K183" s="28">
        <f>Alumn_Filtered!M183</f>
        <v>0.33333333333333331</v>
      </c>
      <c r="L183" s="28">
        <f>Alumn_Filtered!N183</f>
        <v>0.51944444444444449</v>
      </c>
      <c r="M183">
        <f>Alumn_Filtered!O183</f>
        <v>10</v>
      </c>
      <c r="N183">
        <f>Alumn_Filtered!P183</f>
        <v>3</v>
      </c>
      <c r="O183">
        <f>Alumn_Filtered!Q183</f>
        <v>0</v>
      </c>
      <c r="P183">
        <f>Alumn_Filtered!R183</f>
        <v>0</v>
      </c>
      <c r="Q183">
        <f>Alumn_Filtered!S183</f>
        <v>7</v>
      </c>
      <c r="R183">
        <f>Alumn_Filtered!T183</f>
        <v>7</v>
      </c>
      <c r="S183" s="28">
        <f>Alumn_Filtered!U183</f>
        <v>1</v>
      </c>
      <c r="T183">
        <f>Alumn_Filtered!V183</f>
        <v>0</v>
      </c>
      <c r="U183" s="28">
        <f>Alumn_Filtered!W183</f>
        <v>0</v>
      </c>
      <c r="V183" s="28">
        <f>Alumn_Filtered!X183</f>
        <v>0.8833333333333333</v>
      </c>
      <c r="W183" s="28">
        <f>Alumn_Filtered!Y183</f>
        <v>0.66666666666666663</v>
      </c>
      <c r="X183" s="28">
        <f>Alumn_Filtered!Z183</f>
        <v>0.72857142857142854</v>
      </c>
      <c r="Y183" s="28">
        <f>Alumn_Filtered!AA183</f>
        <v>0.20912698412698405</v>
      </c>
      <c r="Z183">
        <f ca="1">Alumn_Filtered!AB183</f>
        <v>21</v>
      </c>
      <c r="AA183">
        <f>Alumn_Filtered!AD183</f>
        <v>1</v>
      </c>
      <c r="AB183">
        <f>Alumn_Filtered!AF183</f>
        <v>1</v>
      </c>
      <c r="AC183">
        <f>IF(Alumn_Filtered!AG183=0,Metrics!$AG$14,Alumn_Filtered!AG183)</f>
        <v>573</v>
      </c>
      <c r="AD183" s="28">
        <f>Alumn_Filtered!AH183</f>
        <v>0.5915721231766613</v>
      </c>
      <c r="AE183">
        <f>IF(Alumn_Filtered!AI183=0,Metrics!AI$14,Alumn_Filtered!AI183)</f>
        <v>591</v>
      </c>
      <c r="AF183" s="28">
        <f>Alumn_Filtered!AJ183</f>
        <v>0.62074554294975692</v>
      </c>
      <c r="AG183">
        <f>IF(Alumn_Filtered!AK183=0,Metrics!AK$14,Alumn_Filtered!AK183)</f>
        <v>552</v>
      </c>
      <c r="AH183" s="28">
        <f>Alumn_Filtered!AL183</f>
        <v>0.55753646677471635</v>
      </c>
      <c r="AI183">
        <f>IF(Alumn_Filtered!AM183=0,Metrics!AM$14,Alumn_Filtered!AM183)</f>
        <v>570</v>
      </c>
      <c r="AJ183" s="28">
        <f>Alumn_Filtered!AN183</f>
        <v>0.58670988654781198</v>
      </c>
      <c r="AK183">
        <f>IF(Alumn_Filtered!AP183=0,Metrics!AP$14,Alumn_Filtered!AP183)</f>
        <v>13</v>
      </c>
      <c r="AL183">
        <f>IF(Alumn_Filtered!AR183=0,Metrics!AR$14,Alumn_Filtered!AR183)</f>
        <v>1</v>
      </c>
      <c r="AM183">
        <f>IF(Alumn_Filtered!AS183=0,Metrics!AS$14,Alumn_Filtered!AS183)</f>
        <v>0</v>
      </c>
      <c r="AN183">
        <f>Alumn_Filtered!B183</f>
        <v>1</v>
      </c>
    </row>
    <row r="184" spans="1:40" x14ac:dyDescent="0.25">
      <c r="A184" t="str">
        <f>LEFT(Alumn_Filtered!A184,LEN(Alumn_Filtered!A184)-1)</f>
        <v>19309932</v>
      </c>
      <c r="B184">
        <f>Alumn_Filtered!D184</f>
        <v>0</v>
      </c>
      <c r="C184">
        <f>Alumn_Filtered!E184</f>
        <v>0</v>
      </c>
      <c r="D184">
        <f>Alumn_Filtered!F184</f>
        <v>0</v>
      </c>
      <c r="E184" s="30">
        <f>Alumn_Filtered!G184</f>
        <v>6</v>
      </c>
      <c r="F184">
        <f>Alumn_Filtered!H184</f>
        <v>6</v>
      </c>
      <c r="G184" s="28">
        <f>Alumn_Filtered!I184</f>
        <v>1</v>
      </c>
      <c r="H184">
        <f>Alumn_Filtered!J184</f>
        <v>0</v>
      </c>
      <c r="I184" s="28">
        <f>Alumn_Filtered!K184</f>
        <v>0</v>
      </c>
      <c r="J184" s="28">
        <f>Alumn_Filtered!L184</f>
        <v>0.95000000000000007</v>
      </c>
      <c r="K184" s="28">
        <f>Alumn_Filtered!M184</f>
        <v>0.81666666666666676</v>
      </c>
      <c r="L184" s="28">
        <f>Alumn_Filtered!N184</f>
        <v>0.9194444444444444</v>
      </c>
      <c r="M184">
        <f>Alumn_Filtered!O184</f>
        <v>7</v>
      </c>
      <c r="N184">
        <f>Alumn_Filtered!P184</f>
        <v>1</v>
      </c>
      <c r="O184">
        <f>Alumn_Filtered!Q184</f>
        <v>0</v>
      </c>
      <c r="P184">
        <f>Alumn_Filtered!R184</f>
        <v>0</v>
      </c>
      <c r="Q184">
        <f>Alumn_Filtered!S184</f>
        <v>6</v>
      </c>
      <c r="R184">
        <f>Alumn_Filtered!T184</f>
        <v>6</v>
      </c>
      <c r="S184" s="28">
        <f>Alumn_Filtered!U184</f>
        <v>1</v>
      </c>
      <c r="T184">
        <f>Alumn_Filtered!V184</f>
        <v>0</v>
      </c>
      <c r="U184" s="28">
        <f>Alumn_Filtered!W184</f>
        <v>0</v>
      </c>
      <c r="V184" s="28">
        <f>Alumn_Filtered!X184</f>
        <v>1</v>
      </c>
      <c r="W184" s="28">
        <f>Alumn_Filtered!Y184</f>
        <v>0.66666666666666663</v>
      </c>
      <c r="X184" s="28">
        <f>Alumn_Filtered!Z184</f>
        <v>0.79444444444444429</v>
      </c>
      <c r="Y184" s="28">
        <f>Alumn_Filtered!AA184</f>
        <v>-0.12500000000000011</v>
      </c>
      <c r="Z184">
        <f ca="1">Alumn_Filtered!AB184</f>
        <v>21</v>
      </c>
      <c r="AA184">
        <f>Alumn_Filtered!AD184</f>
        <v>1</v>
      </c>
      <c r="AB184">
        <f>Alumn_Filtered!AF184</f>
        <v>1</v>
      </c>
      <c r="AC184">
        <f>IF(Alumn_Filtered!AG184=0,Metrics!$AG$14,Alumn_Filtered!AG184)</f>
        <v>698</v>
      </c>
      <c r="AD184" s="28">
        <f>Alumn_Filtered!AH184</f>
        <v>0.79416531604538088</v>
      </c>
      <c r="AE184">
        <f>IF(Alumn_Filtered!AI184=0,Metrics!AI$14,Alumn_Filtered!AI184)</f>
        <v>755</v>
      </c>
      <c r="AF184" s="28">
        <f>Alumn_Filtered!AJ184</f>
        <v>0.88654781199351707</v>
      </c>
      <c r="AG184">
        <f>IF(Alumn_Filtered!AK184=0,Metrics!AK$14,Alumn_Filtered!AK184)</f>
        <v>531</v>
      </c>
      <c r="AH184" s="28">
        <f>Alumn_Filtered!AL184</f>
        <v>0.52350081037277152</v>
      </c>
      <c r="AI184">
        <f>IF(Alumn_Filtered!AM184=0,Metrics!AM$14,Alumn_Filtered!AM184)</f>
        <v>639</v>
      </c>
      <c r="AJ184" s="28">
        <f>Alumn_Filtered!AN184</f>
        <v>0.69854132901134525</v>
      </c>
      <c r="AK184">
        <f>IF(Alumn_Filtered!AP184=0,Metrics!AP$14,Alumn_Filtered!AP184)</f>
        <v>13</v>
      </c>
      <c r="AL184">
        <f>IF(Alumn_Filtered!AR184=0,Metrics!AR$14,Alumn_Filtered!AR184)</f>
        <v>1</v>
      </c>
      <c r="AM184">
        <f>IF(Alumn_Filtered!AS184=0,Metrics!AS$14,Alumn_Filtered!AS184)</f>
        <v>5</v>
      </c>
      <c r="AN184">
        <f>Alumn_Filtered!B184</f>
        <v>1</v>
      </c>
    </row>
    <row r="185" spans="1:40" x14ac:dyDescent="0.25">
      <c r="A185" t="str">
        <f>LEFT(Alumn_Filtered!A185,LEN(Alumn_Filtered!A185)-1)</f>
        <v>19309951</v>
      </c>
      <c r="B185">
        <f>Alumn_Filtered!D185</f>
        <v>0</v>
      </c>
      <c r="C185">
        <f>Alumn_Filtered!E185</f>
        <v>0</v>
      </c>
      <c r="D185">
        <f>Alumn_Filtered!F185</f>
        <v>0</v>
      </c>
      <c r="E185" s="30">
        <f>Alumn_Filtered!G185</f>
        <v>6</v>
      </c>
      <c r="F185">
        <f>Alumn_Filtered!H185</f>
        <v>3</v>
      </c>
      <c r="G185" s="28">
        <f>Alumn_Filtered!I185</f>
        <v>0.5</v>
      </c>
      <c r="H185">
        <f>Alumn_Filtered!J185</f>
        <v>3</v>
      </c>
      <c r="I185" s="28">
        <f>Alumn_Filtered!K185</f>
        <v>0.5</v>
      </c>
      <c r="J185" s="28">
        <f>Alumn_Filtered!L185</f>
        <v>0.70000000000000007</v>
      </c>
      <c r="K185" s="28">
        <f>Alumn_Filtered!M185</f>
        <v>0.26666666666666666</v>
      </c>
      <c r="L185" s="28">
        <f>Alumn_Filtered!N185</f>
        <v>0.4861111111111111</v>
      </c>
      <c r="M185">
        <f>Alumn_Filtered!O185</f>
        <v>7</v>
      </c>
      <c r="N185">
        <f>Alumn_Filtered!P185</f>
        <v>0</v>
      </c>
      <c r="O185">
        <f>Alumn_Filtered!Q185</f>
        <v>0</v>
      </c>
      <c r="P185">
        <f>Alumn_Filtered!R185</f>
        <v>0</v>
      </c>
      <c r="Q185">
        <f>Alumn_Filtered!S185</f>
        <v>7</v>
      </c>
      <c r="R185">
        <f>Alumn_Filtered!T185</f>
        <v>5</v>
      </c>
      <c r="S185" s="28">
        <f>Alumn_Filtered!U185</f>
        <v>0.7142857142857143</v>
      </c>
      <c r="T185">
        <f>Alumn_Filtered!V185</f>
        <v>2</v>
      </c>
      <c r="U185" s="28">
        <f>Alumn_Filtered!W185</f>
        <v>0.2857142857142857</v>
      </c>
      <c r="V185" s="28">
        <f>Alumn_Filtered!X185</f>
        <v>0.78333333333333333</v>
      </c>
      <c r="W185" s="28">
        <f>Alumn_Filtered!Y185</f>
        <v>0.43333333333333335</v>
      </c>
      <c r="X185" s="28">
        <f>Alumn_Filtered!Z185</f>
        <v>0.54523809523809519</v>
      </c>
      <c r="Y185" s="28">
        <f>Alumn_Filtered!AA185</f>
        <v>5.9126984126984083E-2</v>
      </c>
      <c r="Z185">
        <f ca="1">Alumn_Filtered!AB185</f>
        <v>21</v>
      </c>
      <c r="AA185">
        <f>Alumn_Filtered!AD185</f>
        <v>1</v>
      </c>
      <c r="AB185">
        <f>Alumn_Filtered!AF185</f>
        <v>1</v>
      </c>
      <c r="AC185">
        <f>IF(Alumn_Filtered!AG185=0,Metrics!$AG$14,Alumn_Filtered!AG185)</f>
        <v>548</v>
      </c>
      <c r="AD185" s="28">
        <f>Alumn_Filtered!AH185</f>
        <v>0.55105348460291737</v>
      </c>
      <c r="AE185">
        <f>IF(Alumn_Filtered!AI185=0,Metrics!AI$14,Alumn_Filtered!AI185)</f>
        <v>553</v>
      </c>
      <c r="AF185" s="28">
        <f>Alumn_Filtered!AJ185</f>
        <v>0.55915721231766613</v>
      </c>
      <c r="AG185">
        <f>IF(Alumn_Filtered!AK185=0,Metrics!AK$14,Alumn_Filtered!AK185)</f>
        <v>518</v>
      </c>
      <c r="AH185" s="28">
        <f>Alumn_Filtered!AL185</f>
        <v>0.50243111831442466</v>
      </c>
      <c r="AI185">
        <f>IF(Alumn_Filtered!AM185=0,Metrics!AM$14,Alumn_Filtered!AM185)</f>
        <v>626</v>
      </c>
      <c r="AJ185" s="28">
        <f>Alumn_Filtered!AN185</f>
        <v>0.67747163695299839</v>
      </c>
      <c r="AK185">
        <f>IF(Alumn_Filtered!AP185=0,Metrics!AP$14,Alumn_Filtered!AP185)</f>
        <v>13</v>
      </c>
      <c r="AL185">
        <f>IF(Alumn_Filtered!AR185=0,Metrics!AR$14,Alumn_Filtered!AR185)</f>
        <v>1</v>
      </c>
      <c r="AM185">
        <f>IF(Alumn_Filtered!AS185=0,Metrics!AS$14,Alumn_Filtered!AS185)</f>
        <v>5</v>
      </c>
      <c r="AN185">
        <f>Alumn_Filtered!B185</f>
        <v>1</v>
      </c>
    </row>
    <row r="186" spans="1:40" x14ac:dyDescent="0.25">
      <c r="A186" t="str">
        <f>LEFT(Alumn_Filtered!A186,LEN(Alumn_Filtered!A186)-1)</f>
        <v>19310283</v>
      </c>
      <c r="B186">
        <f>Alumn_Filtered!D186</f>
        <v>0</v>
      </c>
      <c r="C186">
        <f>Alumn_Filtered!E186</f>
        <v>0</v>
      </c>
      <c r="D186">
        <f>Alumn_Filtered!F186</f>
        <v>0</v>
      </c>
      <c r="E186" s="30">
        <f>Alumn_Filtered!G186</f>
        <v>6</v>
      </c>
      <c r="F186">
        <f>Alumn_Filtered!H186</f>
        <v>6</v>
      </c>
      <c r="G186" s="28">
        <f>Alumn_Filtered!I186</f>
        <v>1</v>
      </c>
      <c r="H186">
        <f>Alumn_Filtered!J186</f>
        <v>0</v>
      </c>
      <c r="I186" s="28">
        <f>Alumn_Filtered!K186</f>
        <v>0</v>
      </c>
      <c r="J186" s="28">
        <f>Alumn_Filtered!L186</f>
        <v>0.8833333333333333</v>
      </c>
      <c r="K186" s="28">
        <f>Alumn_Filtered!M186</f>
        <v>0.76666666666666661</v>
      </c>
      <c r="L186" s="28">
        <f>Alumn_Filtered!N186</f>
        <v>0.81944444444444453</v>
      </c>
      <c r="M186">
        <f>Alumn_Filtered!O186</f>
        <v>13</v>
      </c>
      <c r="N186">
        <f>Alumn_Filtered!P186</f>
        <v>7</v>
      </c>
      <c r="O186">
        <f>Alumn_Filtered!Q186</f>
        <v>0</v>
      </c>
      <c r="P186">
        <f>Alumn_Filtered!R186</f>
        <v>0</v>
      </c>
      <c r="Q186">
        <f>Alumn_Filtered!S186</f>
        <v>6</v>
      </c>
      <c r="R186">
        <f>Alumn_Filtered!T186</f>
        <v>6</v>
      </c>
      <c r="S186" s="28">
        <f>Alumn_Filtered!U186</f>
        <v>1</v>
      </c>
      <c r="T186">
        <f>Alumn_Filtered!V186</f>
        <v>0</v>
      </c>
      <c r="U186" s="28">
        <f>Alumn_Filtered!W186</f>
        <v>0</v>
      </c>
      <c r="V186" s="28">
        <f>Alumn_Filtered!X186</f>
        <v>0.98333333333333339</v>
      </c>
      <c r="W186" s="28">
        <f>Alumn_Filtered!Y186</f>
        <v>0.65</v>
      </c>
      <c r="X186" s="28">
        <f>Alumn_Filtered!Z186</f>
        <v>0.80833333333333324</v>
      </c>
      <c r="Y186" s="28">
        <f>Alumn_Filtered!AA186</f>
        <v>-1.1111111111111294E-2</v>
      </c>
      <c r="Z186">
        <f ca="1">Alumn_Filtered!AB186</f>
        <v>21</v>
      </c>
      <c r="AA186">
        <f>Alumn_Filtered!AD186</f>
        <v>1</v>
      </c>
      <c r="AB186">
        <f>Alumn_Filtered!AF186</f>
        <v>1</v>
      </c>
      <c r="AC186">
        <f>IF(Alumn_Filtered!AG186=0,Metrics!$AG$14,Alumn_Filtered!AG186)</f>
        <v>595</v>
      </c>
      <c r="AD186" s="28">
        <f>Alumn_Filtered!AH186</f>
        <v>0.62722852512155591</v>
      </c>
      <c r="AE186">
        <f>IF(Alumn_Filtered!AI186=0,Metrics!AI$14,Alumn_Filtered!AI186)</f>
        <v>596</v>
      </c>
      <c r="AF186" s="28">
        <f>Alumn_Filtered!AJ186</f>
        <v>0.62884927066450569</v>
      </c>
      <c r="AG186">
        <f>IF(Alumn_Filtered!AK186=0,Metrics!AK$14,Alumn_Filtered!AK186)</f>
        <v>729</v>
      </c>
      <c r="AH186" s="28">
        <f>Alumn_Filtered!AL186</f>
        <v>0.84440842787682335</v>
      </c>
      <c r="AI186">
        <f>IF(Alumn_Filtered!AM186=0,Metrics!AM$14,Alumn_Filtered!AM186)</f>
        <v>691</v>
      </c>
      <c r="AJ186" s="28">
        <f>Alumn_Filtered!AN186</f>
        <v>0.78282009724473256</v>
      </c>
      <c r="AK186">
        <f>IF(Alumn_Filtered!AP186=0,Metrics!AP$14,Alumn_Filtered!AP186)</f>
        <v>13</v>
      </c>
      <c r="AL186">
        <f>IF(Alumn_Filtered!AR186=0,Metrics!AR$14,Alumn_Filtered!AR186)</f>
        <v>1</v>
      </c>
      <c r="AM186">
        <f>IF(Alumn_Filtered!AS186=0,Metrics!AS$14,Alumn_Filtered!AS186)</f>
        <v>5</v>
      </c>
      <c r="AN186">
        <f>Alumn_Filtered!B186</f>
        <v>1</v>
      </c>
    </row>
    <row r="187" spans="1:40" x14ac:dyDescent="0.25">
      <c r="A187" t="str">
        <f>LEFT(Alumn_Filtered!A187,LEN(Alumn_Filtered!A187)-1)</f>
        <v>19310288</v>
      </c>
      <c r="B187">
        <f>Alumn_Filtered!D187</f>
        <v>0</v>
      </c>
      <c r="C187">
        <f>Alumn_Filtered!E187</f>
        <v>0</v>
      </c>
      <c r="D187">
        <f>Alumn_Filtered!F187</f>
        <v>0</v>
      </c>
      <c r="E187" s="30">
        <f>Alumn_Filtered!G187</f>
        <v>6</v>
      </c>
      <c r="F187">
        <f>Alumn_Filtered!H187</f>
        <v>5</v>
      </c>
      <c r="G187" s="28">
        <f>Alumn_Filtered!I187</f>
        <v>0.83333333333333337</v>
      </c>
      <c r="H187">
        <f>Alumn_Filtered!J187</f>
        <v>1</v>
      </c>
      <c r="I187" s="28">
        <f>Alumn_Filtered!K187</f>
        <v>0.16666666666666666</v>
      </c>
      <c r="J187" s="28">
        <f>Alumn_Filtered!L187</f>
        <v>0.98333333333333339</v>
      </c>
      <c r="K187" s="28">
        <f>Alumn_Filtered!M187</f>
        <v>0.43333333333333335</v>
      </c>
      <c r="L187" s="28">
        <f>Alumn_Filtered!N187</f>
        <v>0.6694444444444444</v>
      </c>
      <c r="M187">
        <f>Alumn_Filtered!O187</f>
        <v>5</v>
      </c>
      <c r="N187">
        <f>Alumn_Filtered!P187</f>
        <v>0</v>
      </c>
      <c r="O187">
        <f>Alumn_Filtered!Q187</f>
        <v>0</v>
      </c>
      <c r="P187">
        <f>Alumn_Filtered!R187</f>
        <v>0</v>
      </c>
      <c r="Q187">
        <f>Alumn_Filtered!S187</f>
        <v>5</v>
      </c>
      <c r="R187">
        <f>Alumn_Filtered!T187</f>
        <v>3</v>
      </c>
      <c r="S187" s="28">
        <f>Alumn_Filtered!U187</f>
        <v>0.6</v>
      </c>
      <c r="T187">
        <f>Alumn_Filtered!V187</f>
        <v>2</v>
      </c>
      <c r="U187" s="28">
        <f>Alumn_Filtered!W187</f>
        <v>0.4</v>
      </c>
      <c r="V187" s="28">
        <f>Alumn_Filtered!X187</f>
        <v>0.81666666666666676</v>
      </c>
      <c r="W187" s="28">
        <f>Alumn_Filtered!Y187</f>
        <v>0.3833333333333333</v>
      </c>
      <c r="X187" s="28">
        <f>Alumn_Filtered!Z187</f>
        <v>0.59333333333333338</v>
      </c>
      <c r="Y187" s="28">
        <f>Alumn_Filtered!AA187</f>
        <v>-7.6111111111111018E-2</v>
      </c>
      <c r="Z187">
        <f ca="1">Alumn_Filtered!AB187</f>
        <v>21</v>
      </c>
      <c r="AA187">
        <f>Alumn_Filtered!AD187</f>
        <v>1</v>
      </c>
      <c r="AB187">
        <f>Alumn_Filtered!AF187</f>
        <v>1</v>
      </c>
      <c r="AC187">
        <f>IF(Alumn_Filtered!AG187=0,Metrics!$AG$14,Alumn_Filtered!AG187)</f>
        <v>564</v>
      </c>
      <c r="AD187" s="28">
        <f>Alumn_Filtered!AH187</f>
        <v>0.57698541329011344</v>
      </c>
      <c r="AE187">
        <f>IF(Alumn_Filtered!AI187=0,Metrics!AI$14,Alumn_Filtered!AI187)</f>
        <v>582</v>
      </c>
      <c r="AF187" s="28">
        <f>Alumn_Filtered!AJ187</f>
        <v>0.60615883306320906</v>
      </c>
      <c r="AG187">
        <f>IF(Alumn_Filtered!AK187=0,Metrics!AK$14,Alumn_Filtered!AK187)</f>
        <v>597</v>
      </c>
      <c r="AH187" s="28">
        <f>Alumn_Filtered!AL187</f>
        <v>0.63047001620745546</v>
      </c>
      <c r="AI187">
        <f>IF(Alumn_Filtered!AM187=0,Metrics!AM$14,Alumn_Filtered!AM187)</f>
        <v>646</v>
      </c>
      <c r="AJ187" s="28">
        <f>Alumn_Filtered!AN187</f>
        <v>0.70988654781199356</v>
      </c>
      <c r="AK187">
        <f>IF(Alumn_Filtered!AP187=0,Metrics!AP$14,Alumn_Filtered!AP187)</f>
        <v>13</v>
      </c>
      <c r="AL187">
        <f>IF(Alumn_Filtered!AR187=0,Metrics!AR$14,Alumn_Filtered!AR187)</f>
        <v>1</v>
      </c>
      <c r="AM187">
        <f>IF(Alumn_Filtered!AS187=0,Metrics!AS$14,Alumn_Filtered!AS187)</f>
        <v>11</v>
      </c>
      <c r="AN187">
        <f>Alumn_Filtered!B187</f>
        <v>1</v>
      </c>
    </row>
    <row r="188" spans="1:40" x14ac:dyDescent="0.25">
      <c r="A188" t="str">
        <f>LEFT(Alumn_Filtered!A188,LEN(Alumn_Filtered!A188)-1)</f>
        <v>19310570</v>
      </c>
      <c r="B188">
        <f>Alumn_Filtered!D188</f>
        <v>0</v>
      </c>
      <c r="C188">
        <f>Alumn_Filtered!E188</f>
        <v>0</v>
      </c>
      <c r="D188">
        <f>Alumn_Filtered!F188</f>
        <v>0</v>
      </c>
      <c r="E188" s="30">
        <f>Alumn_Filtered!G188</f>
        <v>6</v>
      </c>
      <c r="F188">
        <f>Alumn_Filtered!H188</f>
        <v>5</v>
      </c>
      <c r="G188" s="28">
        <f>Alumn_Filtered!I188</f>
        <v>0.83333333333333337</v>
      </c>
      <c r="H188">
        <f>Alumn_Filtered!J188</f>
        <v>1</v>
      </c>
      <c r="I188" s="28">
        <f>Alumn_Filtered!K188</f>
        <v>0.16666666666666666</v>
      </c>
      <c r="J188" s="28">
        <f>Alumn_Filtered!L188</f>
        <v>0.8666666666666667</v>
      </c>
      <c r="K188" s="28">
        <f>Alumn_Filtered!M188</f>
        <v>0.26666666666666666</v>
      </c>
      <c r="L188" s="28">
        <f>Alumn_Filtered!N188</f>
        <v>0.57777777777777772</v>
      </c>
      <c r="M188">
        <f>Alumn_Filtered!O188</f>
        <v>6</v>
      </c>
      <c r="N188">
        <f>Alumn_Filtered!P188</f>
        <v>0</v>
      </c>
      <c r="O188">
        <f>Alumn_Filtered!Q188</f>
        <v>1</v>
      </c>
      <c r="P188">
        <f>Alumn_Filtered!R188</f>
        <v>0</v>
      </c>
      <c r="Q188">
        <f>Alumn_Filtered!S188</f>
        <v>5</v>
      </c>
      <c r="R188">
        <f>Alumn_Filtered!T188</f>
        <v>4</v>
      </c>
      <c r="S188" s="28">
        <f>Alumn_Filtered!U188</f>
        <v>0.8</v>
      </c>
      <c r="T188">
        <f>Alumn_Filtered!V188</f>
        <v>1</v>
      </c>
      <c r="U188" s="28">
        <f>Alumn_Filtered!W188</f>
        <v>0.2</v>
      </c>
      <c r="V188" s="28">
        <f>Alumn_Filtered!X188</f>
        <v>0.78333333333333333</v>
      </c>
      <c r="W188" s="28">
        <f>Alumn_Filtered!Y188</f>
        <v>0.39999999999999997</v>
      </c>
      <c r="X188" s="28">
        <f>Alumn_Filtered!Z188</f>
        <v>0.61</v>
      </c>
      <c r="Y188" s="28">
        <f>Alumn_Filtered!AA188</f>
        <v>3.2222222222222263E-2</v>
      </c>
      <c r="Z188">
        <f ca="1">Alumn_Filtered!AB188</f>
        <v>21</v>
      </c>
      <c r="AA188">
        <f>Alumn_Filtered!AD188</f>
        <v>1</v>
      </c>
      <c r="AB188">
        <f>Alumn_Filtered!AF188</f>
        <v>1</v>
      </c>
      <c r="AC188">
        <f>IF(Alumn_Filtered!AG188=0,Metrics!$AG$14,Alumn_Filtered!AG188)</f>
        <v>560</v>
      </c>
      <c r="AD188" s="28">
        <f>Alumn_Filtered!AH188</f>
        <v>0.57050243111831445</v>
      </c>
      <c r="AE188">
        <f>IF(Alumn_Filtered!AI188=0,Metrics!AI$14,Alumn_Filtered!AI188)</f>
        <v>560</v>
      </c>
      <c r="AF188" s="28">
        <f>Alumn_Filtered!AJ188</f>
        <v>0.57050243111831445</v>
      </c>
      <c r="AG188">
        <f>IF(Alumn_Filtered!AK188=0,Metrics!AK$14,Alumn_Filtered!AK188)</f>
        <v>539</v>
      </c>
      <c r="AH188" s="28">
        <f>Alumn_Filtered!AL188</f>
        <v>0.5364667747163695</v>
      </c>
      <c r="AI188">
        <f>IF(Alumn_Filtered!AM188=0,Metrics!AM$14,Alumn_Filtered!AM188)</f>
        <v>617</v>
      </c>
      <c r="AJ188" s="28">
        <f>Alumn_Filtered!AN188</f>
        <v>0.66288492706645052</v>
      </c>
      <c r="AK188">
        <f>IF(Alumn_Filtered!AP188=0,Metrics!AP$14,Alumn_Filtered!AP188)</f>
        <v>11</v>
      </c>
      <c r="AL188">
        <f>IF(Alumn_Filtered!AR188=0,Metrics!AR$14,Alumn_Filtered!AR188)</f>
        <v>1</v>
      </c>
      <c r="AM188">
        <f>IF(Alumn_Filtered!AS188=0,Metrics!AS$14,Alumn_Filtered!AS188)</f>
        <v>5</v>
      </c>
      <c r="AN188">
        <f>Alumn_Filtered!B188</f>
        <v>1</v>
      </c>
    </row>
    <row r="189" spans="1:40" x14ac:dyDescent="0.25">
      <c r="A189" t="str">
        <f>LEFT(Alumn_Filtered!A189,LEN(Alumn_Filtered!A189)-1)</f>
        <v>19312931</v>
      </c>
      <c r="B189">
        <f>Alumn_Filtered!D189</f>
        <v>0</v>
      </c>
      <c r="C189">
        <f>Alumn_Filtered!E189</f>
        <v>1</v>
      </c>
      <c r="D189">
        <f>Alumn_Filtered!F189</f>
        <v>0</v>
      </c>
      <c r="E189" s="30">
        <f>Alumn_Filtered!G189</f>
        <v>5</v>
      </c>
      <c r="F189">
        <f>Alumn_Filtered!H189</f>
        <v>1</v>
      </c>
      <c r="G189" s="28">
        <f>Alumn_Filtered!I189</f>
        <v>0.2</v>
      </c>
      <c r="H189">
        <f>Alumn_Filtered!J189</f>
        <v>4</v>
      </c>
      <c r="I189" s="28">
        <f>Alumn_Filtered!K189</f>
        <v>0.8</v>
      </c>
      <c r="J189" s="28">
        <f>Alumn_Filtered!L189</f>
        <v>0.98333333333333339</v>
      </c>
      <c r="K189" s="28">
        <f>Alumn_Filtered!M189</f>
        <v>0.13333333333333333</v>
      </c>
      <c r="L189" s="28">
        <f>Alumn_Filtered!N189</f>
        <v>0.39</v>
      </c>
      <c r="M189">
        <f>Alumn_Filtered!O189</f>
        <v>5</v>
      </c>
      <c r="N189">
        <f>Alumn_Filtered!P189</f>
        <v>0</v>
      </c>
      <c r="O189">
        <f>Alumn_Filtered!Q189</f>
        <v>2</v>
      </c>
      <c r="P189">
        <f>Alumn_Filtered!R189</f>
        <v>0</v>
      </c>
      <c r="Q189">
        <f>Alumn_Filtered!S189</f>
        <v>3</v>
      </c>
      <c r="R189">
        <f>Alumn_Filtered!T189</f>
        <v>0</v>
      </c>
      <c r="S189" s="28">
        <f>Alumn_Filtered!U189</f>
        <v>0</v>
      </c>
      <c r="T189">
        <f>Alumn_Filtered!V189</f>
        <v>3</v>
      </c>
      <c r="U189" s="28">
        <f>Alumn_Filtered!W189</f>
        <v>1</v>
      </c>
      <c r="V189" s="28">
        <f>Alumn_Filtered!X189</f>
        <v>0.20000000000000004</v>
      </c>
      <c r="W189" s="28">
        <f>Alumn_Filtered!Y189</f>
        <v>0.10000000000000002</v>
      </c>
      <c r="X189" s="28">
        <f>Alumn_Filtered!Z189</f>
        <v>0.13888888888888892</v>
      </c>
      <c r="Y189" s="28">
        <f>Alumn_Filtered!AA189</f>
        <v>-0.25111111111111106</v>
      </c>
      <c r="Z189">
        <f ca="1">Alumn_Filtered!AB189</f>
        <v>21</v>
      </c>
      <c r="AA189">
        <f>Alumn_Filtered!AD189</f>
        <v>1</v>
      </c>
      <c r="AB189">
        <f>Alumn_Filtered!AF189</f>
        <v>1</v>
      </c>
      <c r="AC189">
        <f>IF(Alumn_Filtered!AG189=0,Metrics!$AG$14,Alumn_Filtered!AG189)</f>
        <v>578</v>
      </c>
      <c r="AD189" s="28">
        <f>Alumn_Filtered!AH189</f>
        <v>0.59967585089141007</v>
      </c>
      <c r="AE189">
        <f>IF(Alumn_Filtered!AI189=0,Metrics!AI$14,Alumn_Filtered!AI189)</f>
        <v>626</v>
      </c>
      <c r="AF189" s="28">
        <f>Alumn_Filtered!AJ189</f>
        <v>0.67747163695299839</v>
      </c>
      <c r="AG189">
        <f>IF(Alumn_Filtered!AK189=0,Metrics!AK$14,Alumn_Filtered!AK189)</f>
        <v>520</v>
      </c>
      <c r="AH189" s="28">
        <f>Alumn_Filtered!AL189</f>
        <v>0.5056726094003241</v>
      </c>
      <c r="AI189">
        <f>IF(Alumn_Filtered!AM189=0,Metrics!AM$14,Alumn_Filtered!AM189)</f>
        <v>503</v>
      </c>
      <c r="AJ189" s="28">
        <f>Alumn_Filtered!AN189</f>
        <v>0.47811993517017826</v>
      </c>
      <c r="AK189">
        <f>IF(Alumn_Filtered!AP189=0,Metrics!AP$14,Alumn_Filtered!AP189)</f>
        <v>13</v>
      </c>
      <c r="AL189">
        <f>IF(Alumn_Filtered!AR189=0,Metrics!AR$14,Alumn_Filtered!AR189)</f>
        <v>1</v>
      </c>
      <c r="AM189">
        <f>IF(Alumn_Filtered!AS189=0,Metrics!AS$14,Alumn_Filtered!AS189)</f>
        <v>0</v>
      </c>
      <c r="AN189">
        <f>Alumn_Filtered!B189</f>
        <v>1</v>
      </c>
    </row>
    <row r="190" spans="1:40" x14ac:dyDescent="0.25">
      <c r="A190" t="str">
        <f>LEFT(Alumn_Filtered!A190,LEN(Alumn_Filtered!A190)-1)</f>
        <v>19315853</v>
      </c>
      <c r="B190">
        <f>Alumn_Filtered!D190</f>
        <v>0</v>
      </c>
      <c r="C190">
        <f>Alumn_Filtered!E190</f>
        <v>0</v>
      </c>
      <c r="D190">
        <f>Alumn_Filtered!F190</f>
        <v>0</v>
      </c>
      <c r="E190" s="30">
        <f>Alumn_Filtered!G190</f>
        <v>6</v>
      </c>
      <c r="F190">
        <f>Alumn_Filtered!H190</f>
        <v>2</v>
      </c>
      <c r="G190" s="28">
        <f>Alumn_Filtered!I190</f>
        <v>0.33333333333333331</v>
      </c>
      <c r="H190">
        <f>Alumn_Filtered!J190</f>
        <v>4</v>
      </c>
      <c r="I190" s="28">
        <f>Alumn_Filtered!K190</f>
        <v>0.66666666666666663</v>
      </c>
      <c r="J190" s="28">
        <f>Alumn_Filtered!L190</f>
        <v>0.78333333333333333</v>
      </c>
      <c r="K190" s="28">
        <f>Alumn_Filtered!M190</f>
        <v>0.28333333333333338</v>
      </c>
      <c r="L190" s="28">
        <f>Alumn_Filtered!N190</f>
        <v>0.49166666666666675</v>
      </c>
      <c r="M190">
        <f>Alumn_Filtered!O190</f>
        <v>6</v>
      </c>
      <c r="N190">
        <f>Alumn_Filtered!P190</f>
        <v>0</v>
      </c>
      <c r="O190">
        <f>Alumn_Filtered!Q190</f>
        <v>0</v>
      </c>
      <c r="P190">
        <f>Alumn_Filtered!R190</f>
        <v>0</v>
      </c>
      <c r="Q190">
        <f>Alumn_Filtered!S190</f>
        <v>6</v>
      </c>
      <c r="R190">
        <f>Alumn_Filtered!T190</f>
        <v>3</v>
      </c>
      <c r="S190" s="28">
        <f>Alumn_Filtered!U190</f>
        <v>0.5</v>
      </c>
      <c r="T190">
        <f>Alumn_Filtered!V190</f>
        <v>3</v>
      </c>
      <c r="U190" s="28">
        <f>Alumn_Filtered!W190</f>
        <v>0.5</v>
      </c>
      <c r="V190" s="28">
        <f>Alumn_Filtered!X190</f>
        <v>0.79999999999999993</v>
      </c>
      <c r="W190" s="28">
        <f>Alumn_Filtered!Y190</f>
        <v>0.28333333333333338</v>
      </c>
      <c r="X190" s="28">
        <f>Alumn_Filtered!Z190</f>
        <v>0.48888888888888887</v>
      </c>
      <c r="Y190" s="28">
        <f>Alumn_Filtered!AA190</f>
        <v>-2.7777777777778789E-3</v>
      </c>
      <c r="Z190">
        <f ca="1">Alumn_Filtered!AB190</f>
        <v>21</v>
      </c>
      <c r="AA190">
        <f>Alumn_Filtered!AD190</f>
        <v>1</v>
      </c>
      <c r="AB190">
        <f>Alumn_Filtered!AF190</f>
        <v>1</v>
      </c>
      <c r="AC190">
        <f>IF(Alumn_Filtered!AG190=0,Metrics!$AG$14,Alumn_Filtered!AG190)</f>
        <v>532</v>
      </c>
      <c r="AD190" s="28">
        <f>Alumn_Filtered!AH190</f>
        <v>0.52512155591572118</v>
      </c>
      <c r="AE190">
        <f>IF(Alumn_Filtered!AI190=0,Metrics!AI$14,Alumn_Filtered!AI190)</f>
        <v>537</v>
      </c>
      <c r="AF190" s="28">
        <f>Alumn_Filtered!AJ190</f>
        <v>0.53322528363047006</v>
      </c>
      <c r="AG190">
        <f>IF(Alumn_Filtered!AK190=0,Metrics!AK$14,Alumn_Filtered!AK190)</f>
        <v>518</v>
      </c>
      <c r="AH190" s="28">
        <f>Alumn_Filtered!AL190</f>
        <v>0.50243111831442466</v>
      </c>
      <c r="AI190">
        <f>IF(Alumn_Filtered!AM190=0,Metrics!AM$14,Alumn_Filtered!AM190)</f>
        <v>552</v>
      </c>
      <c r="AJ190" s="28">
        <f>Alumn_Filtered!AN190</f>
        <v>0.55753646677471635</v>
      </c>
      <c r="AK190">
        <f>IF(Alumn_Filtered!AP190=0,Metrics!AP$14,Alumn_Filtered!AP190)</f>
        <v>13</v>
      </c>
      <c r="AL190">
        <f>IF(Alumn_Filtered!AR190=0,Metrics!AR$14,Alumn_Filtered!AR190)</f>
        <v>1</v>
      </c>
      <c r="AM190">
        <f>IF(Alumn_Filtered!AS190=0,Metrics!AS$14,Alumn_Filtered!AS190)</f>
        <v>5</v>
      </c>
      <c r="AN190">
        <f>Alumn_Filtered!B190</f>
        <v>1</v>
      </c>
    </row>
    <row r="191" spans="1:40" x14ac:dyDescent="0.25">
      <c r="A191" t="str">
        <f>LEFT(Alumn_Filtered!A191,LEN(Alumn_Filtered!A191)-1)</f>
        <v>19319835</v>
      </c>
      <c r="B191">
        <f>Alumn_Filtered!D191</f>
        <v>0</v>
      </c>
      <c r="C191">
        <f>Alumn_Filtered!E191</f>
        <v>0</v>
      </c>
      <c r="D191">
        <f>Alumn_Filtered!F191</f>
        <v>0</v>
      </c>
      <c r="E191" s="30">
        <f>Alumn_Filtered!G191</f>
        <v>6</v>
      </c>
      <c r="F191">
        <f>Alumn_Filtered!H191</f>
        <v>3</v>
      </c>
      <c r="G191" s="28">
        <f>Alumn_Filtered!I191</f>
        <v>0.5</v>
      </c>
      <c r="H191">
        <f>Alumn_Filtered!J191</f>
        <v>3</v>
      </c>
      <c r="I191" s="28">
        <f>Alumn_Filtered!K191</f>
        <v>0.5</v>
      </c>
      <c r="J191" s="28">
        <f>Alumn_Filtered!L191</f>
        <v>0.91666666666666663</v>
      </c>
      <c r="K191" s="28">
        <f>Alumn_Filtered!M191</f>
        <v>0.3</v>
      </c>
      <c r="L191" s="28">
        <f>Alumn_Filtered!N191</f>
        <v>0.53611111111111109</v>
      </c>
      <c r="M191">
        <f>Alumn_Filtered!O191</f>
        <v>9</v>
      </c>
      <c r="N191">
        <f>Alumn_Filtered!P191</f>
        <v>2</v>
      </c>
      <c r="O191">
        <f>Alumn_Filtered!Q191</f>
        <v>1</v>
      </c>
      <c r="P191">
        <f>Alumn_Filtered!R191</f>
        <v>0</v>
      </c>
      <c r="Q191">
        <f>Alumn_Filtered!S191</f>
        <v>6</v>
      </c>
      <c r="R191">
        <f>Alumn_Filtered!T191</f>
        <v>2</v>
      </c>
      <c r="S191" s="28">
        <f>Alumn_Filtered!U191</f>
        <v>0.33333333333333331</v>
      </c>
      <c r="T191">
        <f>Alumn_Filtered!V191</f>
        <v>4</v>
      </c>
      <c r="U191" s="28">
        <f>Alumn_Filtered!W191</f>
        <v>0.66666666666666663</v>
      </c>
      <c r="V191" s="28">
        <f>Alumn_Filtered!X191</f>
        <v>0.93333333333333324</v>
      </c>
      <c r="W191" s="28">
        <f>Alumn_Filtered!Y191</f>
        <v>0.33333333333333331</v>
      </c>
      <c r="X191" s="28">
        <f>Alumn_Filtered!Z191</f>
        <v>0.53888888888888886</v>
      </c>
      <c r="Y191" s="28">
        <f>Alumn_Filtered!AA191</f>
        <v>2.7777777777777679E-3</v>
      </c>
      <c r="Z191">
        <f ca="1">Alumn_Filtered!AB191</f>
        <v>21</v>
      </c>
      <c r="AA191">
        <f>Alumn_Filtered!AD191</f>
        <v>1</v>
      </c>
      <c r="AB191">
        <f>Alumn_Filtered!AF191</f>
        <v>1</v>
      </c>
      <c r="AC191">
        <f>IF(Alumn_Filtered!AG191=0,Metrics!$AG$14,Alumn_Filtered!AG191)</f>
        <v>530</v>
      </c>
      <c r="AD191" s="28">
        <f>Alumn_Filtered!AH191</f>
        <v>0.52188006482982174</v>
      </c>
      <c r="AE191">
        <f>IF(Alumn_Filtered!AI191=0,Metrics!AI$14,Alumn_Filtered!AI191)</f>
        <v>530</v>
      </c>
      <c r="AF191" s="28">
        <f>Alumn_Filtered!AJ191</f>
        <v>0.52188006482982174</v>
      </c>
      <c r="AG191">
        <f>IF(Alumn_Filtered!AK191=0,Metrics!AK$14,Alumn_Filtered!AK191)</f>
        <v>606</v>
      </c>
      <c r="AH191" s="28">
        <f>Alumn_Filtered!AL191</f>
        <v>0.64505672609400322</v>
      </c>
      <c r="AI191">
        <f>IF(Alumn_Filtered!AM191=0,Metrics!AM$14,Alumn_Filtered!AM191)</f>
        <v>637</v>
      </c>
      <c r="AJ191" s="28">
        <f>Alumn_Filtered!AN191</f>
        <v>0.6952998379254457</v>
      </c>
      <c r="AK191">
        <f>IF(Alumn_Filtered!AP191=0,Metrics!AP$14,Alumn_Filtered!AP191)</f>
        <v>13</v>
      </c>
      <c r="AL191">
        <f>IF(Alumn_Filtered!AR191=0,Metrics!AR$14,Alumn_Filtered!AR191)</f>
        <v>1</v>
      </c>
      <c r="AM191">
        <f>IF(Alumn_Filtered!AS191=0,Metrics!AS$14,Alumn_Filtered!AS191)</f>
        <v>0</v>
      </c>
      <c r="AN191">
        <f>Alumn_Filtered!B191</f>
        <v>1</v>
      </c>
    </row>
    <row r="192" spans="1:40" x14ac:dyDescent="0.25">
      <c r="A192" t="str">
        <f>LEFT(Alumn_Filtered!A192,LEN(Alumn_Filtered!A192)-1)</f>
        <v>19320449</v>
      </c>
      <c r="B192">
        <f>Alumn_Filtered!D192</f>
        <v>0</v>
      </c>
      <c r="C192">
        <f>Alumn_Filtered!E192</f>
        <v>0</v>
      </c>
      <c r="D192">
        <f>Alumn_Filtered!F192</f>
        <v>0</v>
      </c>
      <c r="E192" s="30">
        <f>Alumn_Filtered!G192</f>
        <v>6</v>
      </c>
      <c r="F192">
        <f>Alumn_Filtered!H192</f>
        <v>4</v>
      </c>
      <c r="G192" s="28">
        <f>Alumn_Filtered!I192</f>
        <v>0.66666666666666663</v>
      </c>
      <c r="H192">
        <f>Alumn_Filtered!J192</f>
        <v>2</v>
      </c>
      <c r="I192" s="28">
        <f>Alumn_Filtered!K192</f>
        <v>0.33333333333333331</v>
      </c>
      <c r="J192" s="28">
        <f>Alumn_Filtered!L192</f>
        <v>0.91666666666666663</v>
      </c>
      <c r="K192" s="28">
        <f>Alumn_Filtered!M192</f>
        <v>0.10000000000000002</v>
      </c>
      <c r="L192" s="28">
        <f>Alumn_Filtered!N192</f>
        <v>0.48055555555555557</v>
      </c>
      <c r="M192">
        <f>Alumn_Filtered!O192</f>
        <v>7</v>
      </c>
      <c r="N192">
        <f>Alumn_Filtered!P192</f>
        <v>0</v>
      </c>
      <c r="O192">
        <f>Alumn_Filtered!Q192</f>
        <v>0</v>
      </c>
      <c r="P192">
        <f>Alumn_Filtered!R192</f>
        <v>1</v>
      </c>
      <c r="Q192">
        <f>Alumn_Filtered!S192</f>
        <v>6</v>
      </c>
      <c r="R192">
        <f>Alumn_Filtered!T192</f>
        <v>2</v>
      </c>
      <c r="S192" s="28">
        <f>Alumn_Filtered!U192</f>
        <v>0.33333333333333331</v>
      </c>
      <c r="T192">
        <f>Alumn_Filtered!V192</f>
        <v>4</v>
      </c>
      <c r="U192" s="28">
        <f>Alumn_Filtered!W192</f>
        <v>0.66666666666666663</v>
      </c>
      <c r="V192" s="28">
        <f>Alumn_Filtered!X192</f>
        <v>0.53333333333333333</v>
      </c>
      <c r="W192" s="28">
        <f>Alumn_Filtered!Y192</f>
        <v>0.18333333333333335</v>
      </c>
      <c r="X192" s="28">
        <f>Alumn_Filtered!Z192</f>
        <v>0.39166666666666661</v>
      </c>
      <c r="Y192" s="28">
        <f>Alumn_Filtered!AA192</f>
        <v>-8.8888888888888962E-2</v>
      </c>
      <c r="Z192">
        <f ca="1">Alumn_Filtered!AB192</f>
        <v>21</v>
      </c>
      <c r="AA192">
        <f>Alumn_Filtered!AD192</f>
        <v>1</v>
      </c>
      <c r="AB192">
        <f>Alumn_Filtered!AF192</f>
        <v>1</v>
      </c>
      <c r="AC192">
        <f>IF(Alumn_Filtered!AG192=0,Metrics!$AG$14,Alumn_Filtered!AG192)</f>
        <v>496</v>
      </c>
      <c r="AD192" s="28">
        <f>Alumn_Filtered!AH192</f>
        <v>0.46677471636953</v>
      </c>
      <c r="AE192">
        <f>IF(Alumn_Filtered!AI192=0,Metrics!AI$14,Alumn_Filtered!AI192)</f>
        <v>496</v>
      </c>
      <c r="AF192" s="28">
        <f>Alumn_Filtered!AJ192</f>
        <v>0.46677471636953</v>
      </c>
      <c r="AG192">
        <f>IF(Alumn_Filtered!AK192=0,Metrics!AK$14,Alumn_Filtered!AK192)</f>
        <v>505</v>
      </c>
      <c r="AH192" s="28">
        <f>Alumn_Filtered!AL192</f>
        <v>0.48136142625607781</v>
      </c>
      <c r="AI192">
        <f>IF(Alumn_Filtered!AM192=0,Metrics!AM$14,Alumn_Filtered!AM192)</f>
        <v>605</v>
      </c>
      <c r="AJ192" s="28">
        <f>Alumn_Filtered!AN192</f>
        <v>0.64343598055105344</v>
      </c>
      <c r="AK192">
        <f>IF(Alumn_Filtered!AP192=0,Metrics!AP$14,Alumn_Filtered!AP192)</f>
        <v>13</v>
      </c>
      <c r="AL192">
        <f>IF(Alumn_Filtered!AR192=0,Metrics!AR$14,Alumn_Filtered!AR192)</f>
        <v>1</v>
      </c>
      <c r="AM192">
        <f>IF(Alumn_Filtered!AS192=0,Metrics!AS$14,Alumn_Filtered!AS192)</f>
        <v>5</v>
      </c>
      <c r="AN192">
        <f>Alumn_Filtered!B192</f>
        <v>1</v>
      </c>
    </row>
    <row r="193" spans="1:40" x14ac:dyDescent="0.25">
      <c r="A193" t="str">
        <f>LEFT(Alumn_Filtered!A193,LEN(Alumn_Filtered!A193)-1)</f>
        <v>19321066</v>
      </c>
      <c r="B193">
        <f>Alumn_Filtered!D193</f>
        <v>6</v>
      </c>
      <c r="C193">
        <f>Alumn_Filtered!E193</f>
        <v>0</v>
      </c>
      <c r="D193">
        <f>Alumn_Filtered!F193</f>
        <v>0</v>
      </c>
      <c r="E193" s="30">
        <f>Alumn_Filtered!G193</f>
        <v>0</v>
      </c>
      <c r="F193">
        <f>Alumn_Filtered!H193</f>
        <v>0</v>
      </c>
      <c r="G193" s="28">
        <f>Alumn_Filtered!I193</f>
        <v>0</v>
      </c>
      <c r="H193">
        <f>Alumn_Filtered!J193</f>
        <v>0</v>
      </c>
      <c r="I193" s="28">
        <f>Alumn_Filtered!K193</f>
        <v>0</v>
      </c>
      <c r="J193" s="28">
        <f>Alumn_Filtered!L193</f>
        <v>0</v>
      </c>
      <c r="K193" s="28">
        <f>Alumn_Filtered!M193</f>
        <v>0</v>
      </c>
      <c r="L193" s="28">
        <f>Alumn_Filtered!N193</f>
        <v>0</v>
      </c>
      <c r="M193">
        <f>Alumn_Filtered!O193</f>
        <v>0</v>
      </c>
      <c r="N193">
        <f>Alumn_Filtered!P193</f>
        <v>0</v>
      </c>
      <c r="O193">
        <f>Alumn_Filtered!Q193</f>
        <v>0</v>
      </c>
      <c r="P193">
        <f>Alumn_Filtered!R193</f>
        <v>0</v>
      </c>
      <c r="Q193">
        <f>Alumn_Filtered!S193</f>
        <v>0</v>
      </c>
      <c r="R193">
        <f>Alumn_Filtered!T193</f>
        <v>0</v>
      </c>
      <c r="S193" s="28">
        <f>Alumn_Filtered!U193</f>
        <v>0</v>
      </c>
      <c r="T193">
        <f>Alumn_Filtered!V193</f>
        <v>0</v>
      </c>
      <c r="U193" s="28">
        <f>Alumn_Filtered!W193</f>
        <v>0</v>
      </c>
      <c r="V193" s="28">
        <f>Alumn_Filtered!X193</f>
        <v>0</v>
      </c>
      <c r="W193" s="28">
        <f>Alumn_Filtered!Y193</f>
        <v>0</v>
      </c>
      <c r="X193" s="28">
        <f>Alumn_Filtered!Z193</f>
        <v>0</v>
      </c>
      <c r="Y193" s="28">
        <f>Alumn_Filtered!AA193</f>
        <v>0</v>
      </c>
      <c r="Z193">
        <f ca="1">Alumn_Filtered!AB193</f>
        <v>21</v>
      </c>
      <c r="AA193">
        <f>Alumn_Filtered!AD193</f>
        <v>1</v>
      </c>
      <c r="AB193">
        <f>Alumn_Filtered!AF193</f>
        <v>1</v>
      </c>
      <c r="AC193">
        <f>IF(Alumn_Filtered!AG193=0,Metrics!$AG$14,Alumn_Filtered!AG193)</f>
        <v>579</v>
      </c>
      <c r="AD193" s="28">
        <f>Alumn_Filtered!AH193</f>
        <v>0.60129659643435984</v>
      </c>
      <c r="AE193">
        <f>IF(Alumn_Filtered!AI193=0,Metrics!AI$14,Alumn_Filtered!AI193)</f>
        <v>580</v>
      </c>
      <c r="AF193" s="28">
        <f>Alumn_Filtered!AJ193</f>
        <v>0.60291734197730962</v>
      </c>
      <c r="AG193">
        <f>IF(Alumn_Filtered!AK193=0,Metrics!AK$14,Alumn_Filtered!AK193)</f>
        <v>568</v>
      </c>
      <c r="AH193" s="28">
        <f>Alumn_Filtered!AL193</f>
        <v>0.58346839546191243</v>
      </c>
      <c r="AI193">
        <f>IF(Alumn_Filtered!AM193=0,Metrics!AM$14,Alumn_Filtered!AM193)</f>
        <v>594</v>
      </c>
      <c r="AJ193" s="28">
        <f>Alumn_Filtered!AN193</f>
        <v>0.62560777957860614</v>
      </c>
      <c r="AK193">
        <f>IF(Alumn_Filtered!AP193=0,Metrics!AP$14,Alumn_Filtered!AP193)</f>
        <v>6</v>
      </c>
      <c r="AL193">
        <f>IF(Alumn_Filtered!AR193=0,Metrics!AR$14,Alumn_Filtered!AR193)</f>
        <v>1</v>
      </c>
      <c r="AM193">
        <f>IF(Alumn_Filtered!AS193=0,Metrics!AS$14,Alumn_Filtered!AS193)</f>
        <v>0</v>
      </c>
      <c r="AN193">
        <f>Alumn_Filtered!B193</f>
        <v>0</v>
      </c>
    </row>
    <row r="194" spans="1:40" x14ac:dyDescent="0.25">
      <c r="A194" t="str">
        <f>LEFT(Alumn_Filtered!A194,LEN(Alumn_Filtered!A194)-1)</f>
        <v>19321185</v>
      </c>
      <c r="B194">
        <f>Alumn_Filtered!D194</f>
        <v>0</v>
      </c>
      <c r="C194">
        <f>Alumn_Filtered!E194</f>
        <v>1</v>
      </c>
      <c r="D194">
        <f>Alumn_Filtered!F194</f>
        <v>0</v>
      </c>
      <c r="E194" s="30">
        <f>Alumn_Filtered!G194</f>
        <v>5</v>
      </c>
      <c r="F194">
        <f>Alumn_Filtered!H194</f>
        <v>1</v>
      </c>
      <c r="G194" s="28">
        <f>Alumn_Filtered!I194</f>
        <v>0.2</v>
      </c>
      <c r="H194">
        <f>Alumn_Filtered!J194</f>
        <v>4</v>
      </c>
      <c r="I194" s="28">
        <f>Alumn_Filtered!K194</f>
        <v>0.8</v>
      </c>
      <c r="J194" s="28">
        <f>Alumn_Filtered!L194</f>
        <v>0.8833333333333333</v>
      </c>
      <c r="K194" s="28">
        <f>Alumn_Filtered!M194</f>
        <v>6.6666666666666652E-2</v>
      </c>
      <c r="L194" s="28">
        <f>Alumn_Filtered!N194</f>
        <v>0.33333333333333331</v>
      </c>
      <c r="M194">
        <f>Alumn_Filtered!O194</f>
        <v>8</v>
      </c>
      <c r="N194">
        <f>Alumn_Filtered!P194</f>
        <v>8</v>
      </c>
      <c r="O194">
        <f>Alumn_Filtered!Q194</f>
        <v>0</v>
      </c>
      <c r="P194">
        <f>Alumn_Filtered!R194</f>
        <v>0</v>
      </c>
      <c r="Q194">
        <f>Alumn_Filtered!S194</f>
        <v>0</v>
      </c>
      <c r="R194">
        <f>Alumn_Filtered!T194</f>
        <v>0</v>
      </c>
      <c r="S194" s="28">
        <f>Alumn_Filtered!U194</f>
        <v>0</v>
      </c>
      <c r="T194">
        <f>Alumn_Filtered!V194</f>
        <v>0</v>
      </c>
      <c r="U194" s="28">
        <f>Alumn_Filtered!W194</f>
        <v>0</v>
      </c>
      <c r="V194" s="28">
        <f>Alumn_Filtered!X194</f>
        <v>0</v>
      </c>
      <c r="W194" s="28">
        <f>Alumn_Filtered!Y194</f>
        <v>0</v>
      </c>
      <c r="X194" s="28">
        <f>Alumn_Filtered!Z194</f>
        <v>0</v>
      </c>
      <c r="Y194" s="28">
        <f>Alumn_Filtered!AA194</f>
        <v>-0.33333333333333331</v>
      </c>
      <c r="Z194">
        <f ca="1">Alumn_Filtered!AB194</f>
        <v>21</v>
      </c>
      <c r="AA194">
        <f>Alumn_Filtered!AD194</f>
        <v>1</v>
      </c>
      <c r="AB194">
        <f>Alumn_Filtered!AF194</f>
        <v>1</v>
      </c>
      <c r="AC194">
        <f>IF(Alumn_Filtered!AG194=0,Metrics!$AG$14,Alumn_Filtered!AG194)</f>
        <v>595</v>
      </c>
      <c r="AD194" s="28">
        <f>Alumn_Filtered!AH194</f>
        <v>0.62722852512155591</v>
      </c>
      <c r="AE194">
        <f>IF(Alumn_Filtered!AI194=0,Metrics!AI$14,Alumn_Filtered!AI194)</f>
        <v>673</v>
      </c>
      <c r="AF194" s="28">
        <f>Alumn_Filtered!AJ194</f>
        <v>0.75364667747163694</v>
      </c>
      <c r="AG194">
        <f>IF(Alumn_Filtered!AK194=0,Metrics!AK$14,Alumn_Filtered!AK194)</f>
        <v>525</v>
      </c>
      <c r="AH194" s="28">
        <f>Alumn_Filtered!AL194</f>
        <v>0.51377633711507298</v>
      </c>
      <c r="AI194">
        <f>IF(Alumn_Filtered!AM194=0,Metrics!AM$14,Alumn_Filtered!AM194)</f>
        <v>570</v>
      </c>
      <c r="AJ194" s="28">
        <f>Alumn_Filtered!AN194</f>
        <v>0.58670988654781198</v>
      </c>
      <c r="AK194">
        <f>IF(Alumn_Filtered!AP194=0,Metrics!AP$14,Alumn_Filtered!AP194)</f>
        <v>13</v>
      </c>
      <c r="AL194">
        <f>IF(Alumn_Filtered!AR194=0,Metrics!AR$14,Alumn_Filtered!AR194)</f>
        <v>1</v>
      </c>
      <c r="AM194">
        <f>IF(Alumn_Filtered!AS194=0,Metrics!AS$14,Alumn_Filtered!AS194)</f>
        <v>0</v>
      </c>
      <c r="AN194">
        <f>Alumn_Filtered!B194</f>
        <v>0</v>
      </c>
    </row>
    <row r="195" spans="1:40" x14ac:dyDescent="0.25">
      <c r="A195" t="str">
        <f>LEFT(Alumn_Filtered!A195,LEN(Alumn_Filtered!A195)-1)</f>
        <v>19321305</v>
      </c>
      <c r="B195">
        <f>Alumn_Filtered!D195</f>
        <v>0</v>
      </c>
      <c r="C195">
        <f>Alumn_Filtered!E195</f>
        <v>0</v>
      </c>
      <c r="D195">
        <f>Alumn_Filtered!F195</f>
        <v>0</v>
      </c>
      <c r="E195" s="30">
        <f>Alumn_Filtered!G195</f>
        <v>6</v>
      </c>
      <c r="F195">
        <f>Alumn_Filtered!H195</f>
        <v>2</v>
      </c>
      <c r="G195" s="28">
        <f>Alumn_Filtered!I195</f>
        <v>0.33333333333333331</v>
      </c>
      <c r="H195">
        <f>Alumn_Filtered!J195</f>
        <v>4</v>
      </c>
      <c r="I195" s="28">
        <f>Alumn_Filtered!K195</f>
        <v>0.66666666666666663</v>
      </c>
      <c r="J195" s="28">
        <f>Alumn_Filtered!L195</f>
        <v>0.78333333333333333</v>
      </c>
      <c r="K195" s="28">
        <f>Alumn_Filtered!M195</f>
        <v>0.31666666666666665</v>
      </c>
      <c r="L195" s="28">
        <f>Alumn_Filtered!N195</f>
        <v>0.48888888888888887</v>
      </c>
      <c r="M195">
        <f>Alumn_Filtered!O195</f>
        <v>7</v>
      </c>
      <c r="N195">
        <f>Alumn_Filtered!P195</f>
        <v>0</v>
      </c>
      <c r="O195">
        <f>Alumn_Filtered!Q195</f>
        <v>0</v>
      </c>
      <c r="P195">
        <f>Alumn_Filtered!R195</f>
        <v>0</v>
      </c>
      <c r="Q195">
        <f>Alumn_Filtered!S195</f>
        <v>7</v>
      </c>
      <c r="R195">
        <f>Alumn_Filtered!T195</f>
        <v>6</v>
      </c>
      <c r="S195" s="28">
        <f>Alumn_Filtered!U195</f>
        <v>0.8571428571428571</v>
      </c>
      <c r="T195">
        <f>Alumn_Filtered!V195</f>
        <v>1</v>
      </c>
      <c r="U195" s="28">
        <f>Alumn_Filtered!W195</f>
        <v>0.14285714285714285</v>
      </c>
      <c r="V195" s="28">
        <f>Alumn_Filtered!X195</f>
        <v>0.71666666666666667</v>
      </c>
      <c r="W195" s="28">
        <f>Alumn_Filtered!Y195</f>
        <v>0.3833333333333333</v>
      </c>
      <c r="X195" s="28">
        <f>Alumn_Filtered!Z195</f>
        <v>0.56190476190476191</v>
      </c>
      <c r="Y195" s="28">
        <f>Alumn_Filtered!AA195</f>
        <v>7.3015873015873034E-2</v>
      </c>
      <c r="Z195">
        <f ca="1">Alumn_Filtered!AB195</f>
        <v>21</v>
      </c>
      <c r="AA195">
        <f>Alumn_Filtered!AD195</f>
        <v>1</v>
      </c>
      <c r="AB195">
        <f>Alumn_Filtered!AF195</f>
        <v>1</v>
      </c>
      <c r="AC195">
        <f>IF(Alumn_Filtered!AG195=0,Metrics!$AG$14,Alumn_Filtered!AG195)</f>
        <v>544</v>
      </c>
      <c r="AD195" s="28">
        <f>Alumn_Filtered!AH195</f>
        <v>0.54457050243111826</v>
      </c>
      <c r="AE195">
        <f>IF(Alumn_Filtered!AI195=0,Metrics!AI$14,Alumn_Filtered!AI195)</f>
        <v>552</v>
      </c>
      <c r="AF195" s="28">
        <f>Alumn_Filtered!AJ195</f>
        <v>0.55753646677471635</v>
      </c>
      <c r="AG195">
        <f>IF(Alumn_Filtered!AK195=0,Metrics!AK$14,Alumn_Filtered!AK195)</f>
        <v>574</v>
      </c>
      <c r="AH195" s="28">
        <f>Alumn_Filtered!AL195</f>
        <v>0.59319286871961097</v>
      </c>
      <c r="AI195">
        <f>IF(Alumn_Filtered!AM195=0,Metrics!AM$14,Alumn_Filtered!AM195)</f>
        <v>614</v>
      </c>
      <c r="AJ195" s="28">
        <f>Alumn_Filtered!AN195</f>
        <v>0.65802269043760131</v>
      </c>
      <c r="AK195">
        <f>IF(Alumn_Filtered!AP195=0,Metrics!AP$14,Alumn_Filtered!AP195)</f>
        <v>13</v>
      </c>
      <c r="AL195">
        <f>IF(Alumn_Filtered!AR195=0,Metrics!AR$14,Alumn_Filtered!AR195)</f>
        <v>1</v>
      </c>
      <c r="AM195">
        <f>IF(Alumn_Filtered!AS195=0,Metrics!AS$14,Alumn_Filtered!AS195)</f>
        <v>0</v>
      </c>
      <c r="AN195">
        <f>Alumn_Filtered!B195</f>
        <v>1</v>
      </c>
    </row>
    <row r="196" spans="1:40" x14ac:dyDescent="0.25">
      <c r="A196" t="str">
        <f>LEFT(Alumn_Filtered!A196,LEN(Alumn_Filtered!A196)-1)</f>
        <v>19322963</v>
      </c>
      <c r="B196">
        <f>Alumn_Filtered!D196</f>
        <v>0</v>
      </c>
      <c r="C196">
        <f>Alumn_Filtered!E196</f>
        <v>1</v>
      </c>
      <c r="D196">
        <f>Alumn_Filtered!F196</f>
        <v>0</v>
      </c>
      <c r="E196" s="30">
        <f>Alumn_Filtered!G196</f>
        <v>5</v>
      </c>
      <c r="F196">
        <f>Alumn_Filtered!H196</f>
        <v>4</v>
      </c>
      <c r="G196" s="28">
        <f>Alumn_Filtered!I196</f>
        <v>0.8</v>
      </c>
      <c r="H196">
        <f>Alumn_Filtered!J196</f>
        <v>1</v>
      </c>
      <c r="I196" s="28">
        <f>Alumn_Filtered!K196</f>
        <v>0.2</v>
      </c>
      <c r="J196" s="28">
        <f>Alumn_Filtered!L196</f>
        <v>0.93333333333333324</v>
      </c>
      <c r="K196" s="28">
        <f>Alumn_Filtered!M196</f>
        <v>0.3833333333333333</v>
      </c>
      <c r="L196" s="28">
        <f>Alumn_Filtered!N196</f>
        <v>0.62666666666666659</v>
      </c>
      <c r="M196">
        <f>Alumn_Filtered!O196</f>
        <v>8</v>
      </c>
      <c r="N196">
        <f>Alumn_Filtered!P196</f>
        <v>2</v>
      </c>
      <c r="O196">
        <f>Alumn_Filtered!Q196</f>
        <v>2</v>
      </c>
      <c r="P196">
        <f>Alumn_Filtered!R196</f>
        <v>0</v>
      </c>
      <c r="Q196">
        <f>Alumn_Filtered!S196</f>
        <v>4</v>
      </c>
      <c r="R196">
        <f>Alumn_Filtered!T196</f>
        <v>4</v>
      </c>
      <c r="S196" s="28">
        <f>Alumn_Filtered!U196</f>
        <v>1</v>
      </c>
      <c r="T196">
        <f>Alumn_Filtered!V196</f>
        <v>0</v>
      </c>
      <c r="U196" s="28">
        <f>Alumn_Filtered!W196</f>
        <v>0</v>
      </c>
      <c r="V196" s="28">
        <f>Alumn_Filtered!X196</f>
        <v>0.73333333333333339</v>
      </c>
      <c r="W196" s="28">
        <f>Alumn_Filtered!Y196</f>
        <v>0.6</v>
      </c>
      <c r="X196" s="28">
        <f>Alumn_Filtered!Z196</f>
        <v>0.66249999999999998</v>
      </c>
      <c r="Y196" s="28">
        <f>Alumn_Filtered!AA196</f>
        <v>3.5833333333333384E-2</v>
      </c>
      <c r="Z196">
        <f ca="1">Alumn_Filtered!AB196</f>
        <v>21</v>
      </c>
      <c r="AA196">
        <f>Alumn_Filtered!AD196</f>
        <v>1</v>
      </c>
      <c r="AB196">
        <f>Alumn_Filtered!AF196</f>
        <v>1</v>
      </c>
      <c r="AC196">
        <f>IF(Alumn_Filtered!AG196=0,Metrics!$AG$14,Alumn_Filtered!AG196)</f>
        <v>597</v>
      </c>
      <c r="AD196" s="28">
        <f>Alumn_Filtered!AH196</f>
        <v>0.63047001620745546</v>
      </c>
      <c r="AE196">
        <f>IF(Alumn_Filtered!AI196=0,Metrics!AI$14,Alumn_Filtered!AI196)</f>
        <v>623</v>
      </c>
      <c r="AF196" s="28">
        <f>Alumn_Filtered!AJ196</f>
        <v>0.67260940032414906</v>
      </c>
      <c r="AG196">
        <f>IF(Alumn_Filtered!AK196=0,Metrics!AK$14,Alumn_Filtered!AK196)</f>
        <v>436</v>
      </c>
      <c r="AH196" s="28">
        <f>Alumn_Filtered!AL196</f>
        <v>0.36952998379254459</v>
      </c>
      <c r="AI196">
        <f>IF(Alumn_Filtered!AM196=0,Metrics!AM$14,Alumn_Filtered!AM196)</f>
        <v>585</v>
      </c>
      <c r="AJ196" s="28">
        <f>Alumn_Filtered!AN196</f>
        <v>0.61102106969205838</v>
      </c>
      <c r="AK196">
        <f>IF(Alumn_Filtered!AP196=0,Metrics!AP$14,Alumn_Filtered!AP196)</f>
        <v>13</v>
      </c>
      <c r="AL196">
        <f>IF(Alumn_Filtered!AR196=0,Metrics!AR$14,Alumn_Filtered!AR196)</f>
        <v>1</v>
      </c>
      <c r="AM196">
        <f>IF(Alumn_Filtered!AS196=0,Metrics!AS$14,Alumn_Filtered!AS196)</f>
        <v>0</v>
      </c>
      <c r="AN196">
        <f>Alumn_Filtered!B196</f>
        <v>1</v>
      </c>
    </row>
    <row r="197" spans="1:40" x14ac:dyDescent="0.25">
      <c r="A197" t="str">
        <f>LEFT(Alumn_Filtered!A197,LEN(Alumn_Filtered!A197)-1)</f>
        <v>19323507</v>
      </c>
      <c r="B197">
        <f>Alumn_Filtered!D197</f>
        <v>0</v>
      </c>
      <c r="C197">
        <f>Alumn_Filtered!E197</f>
        <v>0</v>
      </c>
      <c r="D197">
        <f>Alumn_Filtered!F197</f>
        <v>0</v>
      </c>
      <c r="E197" s="30">
        <f>Alumn_Filtered!G197</f>
        <v>6</v>
      </c>
      <c r="F197">
        <f>Alumn_Filtered!H197</f>
        <v>1</v>
      </c>
      <c r="G197" s="28">
        <f>Alumn_Filtered!I197</f>
        <v>0.16666666666666666</v>
      </c>
      <c r="H197">
        <f>Alumn_Filtered!J197</f>
        <v>5</v>
      </c>
      <c r="I197" s="28">
        <f>Alumn_Filtered!K197</f>
        <v>0.83333333333333337</v>
      </c>
      <c r="J197" s="28">
        <f>Alumn_Filtered!L197</f>
        <v>0.70000000000000007</v>
      </c>
      <c r="K197" s="28">
        <f>Alumn_Filtered!M197</f>
        <v>0.10000000000000002</v>
      </c>
      <c r="L197" s="28">
        <f>Alumn_Filtered!N197</f>
        <v>0.27499999999999997</v>
      </c>
      <c r="M197">
        <f>Alumn_Filtered!O197</f>
        <v>8</v>
      </c>
      <c r="N197">
        <f>Alumn_Filtered!P197</f>
        <v>8</v>
      </c>
      <c r="O197">
        <f>Alumn_Filtered!Q197</f>
        <v>0</v>
      </c>
      <c r="P197">
        <f>Alumn_Filtered!R197</f>
        <v>0</v>
      </c>
      <c r="Q197">
        <f>Alumn_Filtered!S197</f>
        <v>0</v>
      </c>
      <c r="R197">
        <f>Alumn_Filtered!T197</f>
        <v>0</v>
      </c>
      <c r="S197" s="28">
        <f>Alumn_Filtered!U197</f>
        <v>0</v>
      </c>
      <c r="T197">
        <f>Alumn_Filtered!V197</f>
        <v>0</v>
      </c>
      <c r="U197" s="28">
        <f>Alumn_Filtered!W197</f>
        <v>0</v>
      </c>
      <c r="V197" s="28">
        <f>Alumn_Filtered!X197</f>
        <v>0</v>
      </c>
      <c r="W197" s="28">
        <f>Alumn_Filtered!Y197</f>
        <v>0</v>
      </c>
      <c r="X197" s="28">
        <f>Alumn_Filtered!Z197</f>
        <v>0</v>
      </c>
      <c r="Y197" s="28">
        <f>Alumn_Filtered!AA197</f>
        <v>-0.27499999999999997</v>
      </c>
      <c r="Z197">
        <f ca="1">Alumn_Filtered!AB197</f>
        <v>21</v>
      </c>
      <c r="AA197">
        <f>Alumn_Filtered!AD197</f>
        <v>1</v>
      </c>
      <c r="AB197">
        <f>Alumn_Filtered!AF197</f>
        <v>1</v>
      </c>
      <c r="AC197">
        <f>IF(Alumn_Filtered!AG197=0,Metrics!$AG$14,Alumn_Filtered!AG197)</f>
        <v>604</v>
      </c>
      <c r="AD197" s="28">
        <f>Alumn_Filtered!AH197</f>
        <v>0.64181523500810378</v>
      </c>
      <c r="AE197">
        <f>IF(Alumn_Filtered!AI197=0,Metrics!AI$14,Alumn_Filtered!AI197)</f>
        <v>850</v>
      </c>
      <c r="AF197" s="28">
        <f>Alumn_Filtered!AJ197</f>
        <v>1.0405186385737439</v>
      </c>
      <c r="AG197">
        <f>IF(Alumn_Filtered!AK197=0,Metrics!AK$14,Alumn_Filtered!AK197)</f>
        <v>492</v>
      </c>
      <c r="AH197" s="28">
        <f>Alumn_Filtered!AL197</f>
        <v>0.46029173419773095</v>
      </c>
      <c r="AI197">
        <f>IF(Alumn_Filtered!AM197=0,Metrics!AM$14,Alumn_Filtered!AM197)</f>
        <v>532</v>
      </c>
      <c r="AJ197" s="28">
        <f>Alumn_Filtered!AN197</f>
        <v>0.52512155591572118</v>
      </c>
      <c r="AK197">
        <f>IF(Alumn_Filtered!AP197=0,Metrics!AP$14,Alumn_Filtered!AP197)</f>
        <v>13</v>
      </c>
      <c r="AL197">
        <f>IF(Alumn_Filtered!AR197=0,Metrics!AR$14,Alumn_Filtered!AR197)</f>
        <v>1</v>
      </c>
      <c r="AM197">
        <f>IF(Alumn_Filtered!AS197=0,Metrics!AS$14,Alumn_Filtered!AS197)</f>
        <v>9</v>
      </c>
      <c r="AN197">
        <f>Alumn_Filtered!B197</f>
        <v>0</v>
      </c>
    </row>
    <row r="198" spans="1:40" x14ac:dyDescent="0.25">
      <c r="A198" t="str">
        <f>LEFT(Alumn_Filtered!A198,LEN(Alumn_Filtered!A198)-1)</f>
        <v>19323706</v>
      </c>
      <c r="B198">
        <f>Alumn_Filtered!D198</f>
        <v>0</v>
      </c>
      <c r="C198">
        <f>Alumn_Filtered!E198</f>
        <v>0</v>
      </c>
      <c r="D198">
        <f>Alumn_Filtered!F198</f>
        <v>0</v>
      </c>
      <c r="E198" s="30">
        <f>Alumn_Filtered!G198</f>
        <v>6</v>
      </c>
      <c r="F198">
        <f>Alumn_Filtered!H198</f>
        <v>5</v>
      </c>
      <c r="G198" s="28">
        <f>Alumn_Filtered!I198</f>
        <v>0.83333333333333337</v>
      </c>
      <c r="H198">
        <f>Alumn_Filtered!J198</f>
        <v>1</v>
      </c>
      <c r="I198" s="28">
        <f>Alumn_Filtered!K198</f>
        <v>0.16666666666666666</v>
      </c>
      <c r="J198" s="28">
        <f>Alumn_Filtered!L198</f>
        <v>0.8833333333333333</v>
      </c>
      <c r="K198" s="28">
        <f>Alumn_Filtered!M198</f>
        <v>0.3833333333333333</v>
      </c>
      <c r="L198" s="28">
        <f>Alumn_Filtered!N198</f>
        <v>0.60277777777777775</v>
      </c>
      <c r="M198">
        <f>Alumn_Filtered!O198</f>
        <v>7</v>
      </c>
      <c r="N198">
        <f>Alumn_Filtered!P198</f>
        <v>1</v>
      </c>
      <c r="O198">
        <f>Alumn_Filtered!Q198</f>
        <v>2</v>
      </c>
      <c r="P198">
        <f>Alumn_Filtered!R198</f>
        <v>0</v>
      </c>
      <c r="Q198">
        <f>Alumn_Filtered!S198</f>
        <v>4</v>
      </c>
      <c r="R198">
        <f>Alumn_Filtered!T198</f>
        <v>4</v>
      </c>
      <c r="S198" s="28">
        <f>Alumn_Filtered!U198</f>
        <v>1</v>
      </c>
      <c r="T198">
        <f>Alumn_Filtered!V198</f>
        <v>0</v>
      </c>
      <c r="U198" s="28">
        <f>Alumn_Filtered!W198</f>
        <v>0</v>
      </c>
      <c r="V198" s="28">
        <f>Alumn_Filtered!X198</f>
        <v>0.95000000000000007</v>
      </c>
      <c r="W198" s="28">
        <f>Alumn_Filtered!Y198</f>
        <v>0.51666666666666661</v>
      </c>
      <c r="X198" s="28">
        <f>Alumn_Filtered!Z198</f>
        <v>0.7</v>
      </c>
      <c r="Y198" s="28">
        <f>Alumn_Filtered!AA198</f>
        <v>9.722222222222221E-2</v>
      </c>
      <c r="Z198">
        <f ca="1">Alumn_Filtered!AB198</f>
        <v>21</v>
      </c>
      <c r="AA198">
        <f>Alumn_Filtered!AD198</f>
        <v>1</v>
      </c>
      <c r="AB198">
        <f>Alumn_Filtered!AF198</f>
        <v>1</v>
      </c>
      <c r="AC198">
        <f>IF(Alumn_Filtered!AG198=0,Metrics!$AG$14,Alumn_Filtered!AG198)</f>
        <v>498</v>
      </c>
      <c r="AD198" s="28">
        <f>Alumn_Filtered!AH198</f>
        <v>0.47001620745542949</v>
      </c>
      <c r="AE198">
        <f>IF(Alumn_Filtered!AI198=0,Metrics!AI$14,Alumn_Filtered!AI198)</f>
        <v>498</v>
      </c>
      <c r="AF198" s="28">
        <f>Alumn_Filtered!AJ198</f>
        <v>0.47001620745542949</v>
      </c>
      <c r="AG198">
        <f>IF(Alumn_Filtered!AK198=0,Metrics!AK$14,Alumn_Filtered!AK198)</f>
        <v>457</v>
      </c>
      <c r="AH198" s="28">
        <f>Alumn_Filtered!AL198</f>
        <v>0.40356564019448948</v>
      </c>
      <c r="AI198">
        <f>IF(Alumn_Filtered!AM198=0,Metrics!AM$14,Alumn_Filtered!AM198)</f>
        <v>614</v>
      </c>
      <c r="AJ198" s="28">
        <f>Alumn_Filtered!AN198</f>
        <v>0.65802269043760131</v>
      </c>
      <c r="AK198">
        <f>IF(Alumn_Filtered!AP198=0,Metrics!AP$14,Alumn_Filtered!AP198)</f>
        <v>13</v>
      </c>
      <c r="AL198">
        <f>IF(Alumn_Filtered!AR198=0,Metrics!AR$14,Alumn_Filtered!AR198)</f>
        <v>1</v>
      </c>
      <c r="AM198">
        <f>IF(Alumn_Filtered!AS198=0,Metrics!AS$14,Alumn_Filtered!AS198)</f>
        <v>7</v>
      </c>
      <c r="AN198">
        <f>Alumn_Filtered!B198</f>
        <v>1</v>
      </c>
    </row>
    <row r="199" spans="1:40" x14ac:dyDescent="0.25">
      <c r="A199" t="str">
        <f>LEFT(Alumn_Filtered!A199,LEN(Alumn_Filtered!A199)-1)</f>
        <v>19323750</v>
      </c>
      <c r="B199">
        <f>Alumn_Filtered!D199</f>
        <v>0</v>
      </c>
      <c r="C199">
        <f>Alumn_Filtered!E199</f>
        <v>0</v>
      </c>
      <c r="D199">
        <f>Alumn_Filtered!F199</f>
        <v>0</v>
      </c>
      <c r="E199" s="30">
        <f>Alumn_Filtered!G199</f>
        <v>6</v>
      </c>
      <c r="F199">
        <f>Alumn_Filtered!H199</f>
        <v>6</v>
      </c>
      <c r="G199" s="28">
        <f>Alumn_Filtered!I199</f>
        <v>1</v>
      </c>
      <c r="H199">
        <f>Alumn_Filtered!J199</f>
        <v>0</v>
      </c>
      <c r="I199" s="28">
        <f>Alumn_Filtered!K199</f>
        <v>0</v>
      </c>
      <c r="J199" s="28">
        <f>Alumn_Filtered!L199</f>
        <v>0.81666666666666676</v>
      </c>
      <c r="K199" s="28">
        <f>Alumn_Filtered!M199</f>
        <v>0.51666666666666661</v>
      </c>
      <c r="L199" s="28">
        <f>Alumn_Filtered!N199</f>
        <v>0.66666666666666663</v>
      </c>
      <c r="M199">
        <f>Alumn_Filtered!O199</f>
        <v>7</v>
      </c>
      <c r="N199">
        <f>Alumn_Filtered!P199</f>
        <v>0</v>
      </c>
      <c r="O199">
        <f>Alumn_Filtered!Q199</f>
        <v>0</v>
      </c>
      <c r="P199">
        <f>Alumn_Filtered!R199</f>
        <v>0</v>
      </c>
      <c r="Q199">
        <f>Alumn_Filtered!S199</f>
        <v>7</v>
      </c>
      <c r="R199">
        <f>Alumn_Filtered!T199</f>
        <v>7</v>
      </c>
      <c r="S199" s="28">
        <f>Alumn_Filtered!U199</f>
        <v>1</v>
      </c>
      <c r="T199">
        <f>Alumn_Filtered!V199</f>
        <v>0</v>
      </c>
      <c r="U199" s="28">
        <f>Alumn_Filtered!W199</f>
        <v>0</v>
      </c>
      <c r="V199" s="28">
        <f>Alumn_Filtered!X199</f>
        <v>0.81666666666666676</v>
      </c>
      <c r="W199" s="28">
        <f>Alumn_Filtered!Y199</f>
        <v>0.51666666666666661</v>
      </c>
      <c r="X199" s="28">
        <f>Alumn_Filtered!Z199</f>
        <v>0.65952380952380951</v>
      </c>
      <c r="Y199" s="28">
        <f>Alumn_Filtered!AA199</f>
        <v>-7.1428571428571175E-3</v>
      </c>
      <c r="Z199">
        <f ca="1">Alumn_Filtered!AB199</f>
        <v>21</v>
      </c>
      <c r="AA199">
        <f>Alumn_Filtered!AD199</f>
        <v>1</v>
      </c>
      <c r="AB199">
        <f>Alumn_Filtered!AF199</f>
        <v>1</v>
      </c>
      <c r="AC199">
        <f>IF(Alumn_Filtered!AG199=0,Metrics!$AG$14,Alumn_Filtered!AG199)</f>
        <v>538</v>
      </c>
      <c r="AD199" s="28">
        <f>Alumn_Filtered!AH199</f>
        <v>0.53484602917341972</v>
      </c>
      <c r="AE199">
        <f>IF(Alumn_Filtered!AI199=0,Metrics!AI$14,Alumn_Filtered!AI199)</f>
        <v>538</v>
      </c>
      <c r="AF199" s="28">
        <f>Alumn_Filtered!AJ199</f>
        <v>0.53484602917341972</v>
      </c>
      <c r="AG199">
        <f>IF(Alumn_Filtered!AK199=0,Metrics!AK$14,Alumn_Filtered!AK199)</f>
        <v>485</v>
      </c>
      <c r="AH199" s="28">
        <f>Alumn_Filtered!AL199</f>
        <v>0.44894651539708263</v>
      </c>
      <c r="AI199">
        <f>IF(Alumn_Filtered!AM199=0,Metrics!AM$14,Alumn_Filtered!AM199)</f>
        <v>668</v>
      </c>
      <c r="AJ199" s="28">
        <f>Alumn_Filtered!AN199</f>
        <v>0.74554294975688817</v>
      </c>
      <c r="AK199">
        <f>IF(Alumn_Filtered!AP199=0,Metrics!AP$14,Alumn_Filtered!AP199)</f>
        <v>13</v>
      </c>
      <c r="AL199">
        <f>IF(Alumn_Filtered!AR199=0,Metrics!AR$14,Alumn_Filtered!AR199)</f>
        <v>1</v>
      </c>
      <c r="AM199">
        <f>IF(Alumn_Filtered!AS199=0,Metrics!AS$14,Alumn_Filtered!AS199)</f>
        <v>0</v>
      </c>
      <c r="AN199">
        <f>Alumn_Filtered!B199</f>
        <v>1</v>
      </c>
    </row>
    <row r="200" spans="1:40" x14ac:dyDescent="0.25">
      <c r="A200" t="str">
        <f>LEFT(Alumn_Filtered!A200,LEN(Alumn_Filtered!A200)-1)</f>
        <v>19323806</v>
      </c>
      <c r="B200">
        <f>Alumn_Filtered!D200</f>
        <v>0</v>
      </c>
      <c r="C200">
        <f>Alumn_Filtered!E200</f>
        <v>0</v>
      </c>
      <c r="D200">
        <f>Alumn_Filtered!F200</f>
        <v>0</v>
      </c>
      <c r="E200" s="30">
        <f>Alumn_Filtered!G200</f>
        <v>6</v>
      </c>
      <c r="F200">
        <f>Alumn_Filtered!H200</f>
        <v>4</v>
      </c>
      <c r="G200" s="28">
        <f>Alumn_Filtered!I200</f>
        <v>0.66666666666666663</v>
      </c>
      <c r="H200">
        <f>Alumn_Filtered!J200</f>
        <v>2</v>
      </c>
      <c r="I200" s="28">
        <f>Alumn_Filtered!K200</f>
        <v>0.33333333333333331</v>
      </c>
      <c r="J200" s="28">
        <f>Alumn_Filtered!L200</f>
        <v>0.79999999999999993</v>
      </c>
      <c r="K200" s="28">
        <f>Alumn_Filtered!M200</f>
        <v>0.3</v>
      </c>
      <c r="L200" s="28">
        <f>Alumn_Filtered!N200</f>
        <v>0.51944444444444438</v>
      </c>
      <c r="M200">
        <f>Alumn_Filtered!O200</f>
        <v>9</v>
      </c>
      <c r="N200">
        <f>Alumn_Filtered!P200</f>
        <v>1</v>
      </c>
      <c r="O200">
        <f>Alumn_Filtered!Q200</f>
        <v>0</v>
      </c>
      <c r="P200">
        <f>Alumn_Filtered!R200</f>
        <v>1</v>
      </c>
      <c r="Q200">
        <f>Alumn_Filtered!S200</f>
        <v>7</v>
      </c>
      <c r="R200">
        <f>Alumn_Filtered!T200</f>
        <v>6</v>
      </c>
      <c r="S200" s="28">
        <f>Alumn_Filtered!U200</f>
        <v>0.8571428571428571</v>
      </c>
      <c r="T200">
        <f>Alumn_Filtered!V200</f>
        <v>1</v>
      </c>
      <c r="U200" s="28">
        <f>Alumn_Filtered!W200</f>
        <v>0.14285714285714285</v>
      </c>
      <c r="V200" s="28">
        <f>Alumn_Filtered!X200</f>
        <v>0.81666666666666676</v>
      </c>
      <c r="W200" s="28">
        <f>Alumn_Filtered!Y200</f>
        <v>0.3666666666666667</v>
      </c>
      <c r="X200" s="28">
        <f>Alumn_Filtered!Z200</f>
        <v>0.57380952380952388</v>
      </c>
      <c r="Y200" s="28">
        <f>Alumn_Filtered!AA200</f>
        <v>5.4365079365079505E-2</v>
      </c>
      <c r="Z200">
        <f ca="1">Alumn_Filtered!AB200</f>
        <v>21</v>
      </c>
      <c r="AA200">
        <f>Alumn_Filtered!AD200</f>
        <v>1</v>
      </c>
      <c r="AB200">
        <f>Alumn_Filtered!AF200</f>
        <v>1</v>
      </c>
      <c r="AC200">
        <f>IF(Alumn_Filtered!AG200=0,Metrics!$AG$14,Alumn_Filtered!AG200)</f>
        <v>498</v>
      </c>
      <c r="AD200" s="28">
        <f>Alumn_Filtered!AH200</f>
        <v>0.47001620745542949</v>
      </c>
      <c r="AE200">
        <f>IF(Alumn_Filtered!AI200=0,Metrics!AI$14,Alumn_Filtered!AI200)</f>
        <v>498</v>
      </c>
      <c r="AF200" s="28">
        <f>Alumn_Filtered!AJ200</f>
        <v>0.47001620745542949</v>
      </c>
      <c r="AG200">
        <f>IF(Alumn_Filtered!AK200=0,Metrics!AK$14,Alumn_Filtered!AK200)</f>
        <v>546</v>
      </c>
      <c r="AH200" s="28">
        <f>Alumn_Filtered!AL200</f>
        <v>0.54781199351701781</v>
      </c>
      <c r="AI200">
        <f>IF(Alumn_Filtered!AM200=0,Metrics!AM$14,Alumn_Filtered!AM200)</f>
        <v>609</v>
      </c>
      <c r="AJ200" s="28">
        <f>Alumn_Filtered!AN200</f>
        <v>0.64991896272285254</v>
      </c>
      <c r="AK200">
        <f>IF(Alumn_Filtered!AP200=0,Metrics!AP$14,Alumn_Filtered!AP200)</f>
        <v>13</v>
      </c>
      <c r="AL200">
        <f>IF(Alumn_Filtered!AR200=0,Metrics!AR$14,Alumn_Filtered!AR200)</f>
        <v>1</v>
      </c>
      <c r="AM200">
        <f>IF(Alumn_Filtered!AS200=0,Metrics!AS$14,Alumn_Filtered!AS200)</f>
        <v>0</v>
      </c>
      <c r="AN200">
        <f>Alumn_Filtered!B200</f>
        <v>1</v>
      </c>
    </row>
    <row r="201" spans="1:40" x14ac:dyDescent="0.25">
      <c r="A201" t="str">
        <f>LEFT(Alumn_Filtered!A201,LEN(Alumn_Filtered!A201)-1)</f>
        <v>19324697</v>
      </c>
      <c r="B201">
        <f>Alumn_Filtered!D201</f>
        <v>0</v>
      </c>
      <c r="C201">
        <f>Alumn_Filtered!E201</f>
        <v>0</v>
      </c>
      <c r="D201">
        <f>Alumn_Filtered!F201</f>
        <v>0</v>
      </c>
      <c r="E201" s="30">
        <f>Alumn_Filtered!G201</f>
        <v>6</v>
      </c>
      <c r="F201">
        <f>Alumn_Filtered!H201</f>
        <v>6</v>
      </c>
      <c r="G201" s="28">
        <f>Alumn_Filtered!I201</f>
        <v>1</v>
      </c>
      <c r="H201">
        <f>Alumn_Filtered!J201</f>
        <v>0</v>
      </c>
      <c r="I201" s="28">
        <f>Alumn_Filtered!K201</f>
        <v>0</v>
      </c>
      <c r="J201" s="28">
        <f>Alumn_Filtered!L201</f>
        <v>0.8666666666666667</v>
      </c>
      <c r="K201" s="28">
        <f>Alumn_Filtered!M201</f>
        <v>0.51666666666666661</v>
      </c>
      <c r="L201" s="28">
        <f>Alumn_Filtered!N201</f>
        <v>0.63055555555555542</v>
      </c>
      <c r="M201">
        <f>Alumn_Filtered!O201</f>
        <v>8</v>
      </c>
      <c r="N201">
        <f>Alumn_Filtered!P201</f>
        <v>1</v>
      </c>
      <c r="O201">
        <f>Alumn_Filtered!Q201</f>
        <v>1</v>
      </c>
      <c r="P201">
        <f>Alumn_Filtered!R201</f>
        <v>0</v>
      </c>
      <c r="Q201">
        <f>Alumn_Filtered!S201</f>
        <v>6</v>
      </c>
      <c r="R201">
        <f>Alumn_Filtered!T201</f>
        <v>4</v>
      </c>
      <c r="S201" s="28">
        <f>Alumn_Filtered!U201</f>
        <v>0.66666666666666663</v>
      </c>
      <c r="T201">
        <f>Alumn_Filtered!V201</f>
        <v>2</v>
      </c>
      <c r="U201" s="28">
        <f>Alumn_Filtered!W201</f>
        <v>0.33333333333333331</v>
      </c>
      <c r="V201" s="28">
        <f>Alumn_Filtered!X201</f>
        <v>0.66666666666666663</v>
      </c>
      <c r="W201" s="28">
        <f>Alumn_Filtered!Y201</f>
        <v>0.31666666666666665</v>
      </c>
      <c r="X201" s="28">
        <f>Alumn_Filtered!Z201</f>
        <v>0.53333333333333333</v>
      </c>
      <c r="Y201" s="28">
        <f>Alumn_Filtered!AA201</f>
        <v>-9.7222222222222099E-2</v>
      </c>
      <c r="Z201">
        <f ca="1">Alumn_Filtered!AB201</f>
        <v>21</v>
      </c>
      <c r="AA201">
        <f>Alumn_Filtered!AD201</f>
        <v>0</v>
      </c>
      <c r="AB201">
        <f>Alumn_Filtered!AF201</f>
        <v>1</v>
      </c>
      <c r="AC201">
        <f>IF(Alumn_Filtered!AG201=0,Metrics!$AG$14,Alumn_Filtered!AG201)</f>
        <v>626</v>
      </c>
      <c r="AD201" s="28">
        <f>Alumn_Filtered!AH201</f>
        <v>0.67747163695299839</v>
      </c>
      <c r="AE201">
        <f>IF(Alumn_Filtered!AI201=0,Metrics!AI$14,Alumn_Filtered!AI201)</f>
        <v>656</v>
      </c>
      <c r="AF201" s="28">
        <f>Alumn_Filtered!AJ201</f>
        <v>0.72609400324149109</v>
      </c>
      <c r="AG201">
        <f>IF(Alumn_Filtered!AK201=0,Metrics!AK$14,Alumn_Filtered!AK201)</f>
        <v>543</v>
      </c>
      <c r="AH201" s="28">
        <f>Alumn_Filtered!AL201</f>
        <v>0.5429497568881686</v>
      </c>
      <c r="AI201">
        <f>IF(Alumn_Filtered!AM201=0,Metrics!AM$14,Alumn_Filtered!AM201)</f>
        <v>624</v>
      </c>
      <c r="AJ201" s="28">
        <f>Alumn_Filtered!AN201</f>
        <v>0.67423014586709884</v>
      </c>
      <c r="AK201">
        <f>IF(Alumn_Filtered!AP201=0,Metrics!AP$14,Alumn_Filtered!AP201)</f>
        <v>9</v>
      </c>
      <c r="AL201">
        <f>IF(Alumn_Filtered!AR201=0,Metrics!AR$14,Alumn_Filtered!AR201)</f>
        <v>1</v>
      </c>
      <c r="AM201">
        <f>IF(Alumn_Filtered!AS201=0,Metrics!AS$14,Alumn_Filtered!AS201)</f>
        <v>5</v>
      </c>
      <c r="AN201">
        <f>Alumn_Filtered!B201</f>
        <v>1</v>
      </c>
    </row>
    <row r="202" spans="1:40" x14ac:dyDescent="0.25">
      <c r="A202" t="str">
        <f>LEFT(Alumn_Filtered!A202,LEN(Alumn_Filtered!A202)-1)</f>
        <v>19332655</v>
      </c>
      <c r="B202">
        <f>Alumn_Filtered!D202</f>
        <v>0</v>
      </c>
      <c r="C202">
        <f>Alumn_Filtered!E202</f>
        <v>1</v>
      </c>
      <c r="D202">
        <f>Alumn_Filtered!F202</f>
        <v>0</v>
      </c>
      <c r="E202" s="30">
        <f>Alumn_Filtered!G202</f>
        <v>5</v>
      </c>
      <c r="F202">
        <f>Alumn_Filtered!H202</f>
        <v>3</v>
      </c>
      <c r="G202" s="28">
        <f>Alumn_Filtered!I202</f>
        <v>0.6</v>
      </c>
      <c r="H202">
        <f>Alumn_Filtered!J202</f>
        <v>2</v>
      </c>
      <c r="I202" s="28">
        <f>Alumn_Filtered!K202</f>
        <v>0.4</v>
      </c>
      <c r="J202" s="28">
        <f>Alumn_Filtered!L202</f>
        <v>0.9</v>
      </c>
      <c r="K202" s="28">
        <f>Alumn_Filtered!M202</f>
        <v>0.26666666666666666</v>
      </c>
      <c r="L202" s="28">
        <f>Alumn_Filtered!N202</f>
        <v>0.55333333333333334</v>
      </c>
      <c r="M202">
        <f>Alumn_Filtered!O202</f>
        <v>6</v>
      </c>
      <c r="N202">
        <f>Alumn_Filtered!P202</f>
        <v>0</v>
      </c>
      <c r="O202">
        <f>Alumn_Filtered!Q202</f>
        <v>1</v>
      </c>
      <c r="P202">
        <f>Alumn_Filtered!R202</f>
        <v>0</v>
      </c>
      <c r="Q202">
        <f>Alumn_Filtered!S202</f>
        <v>5</v>
      </c>
      <c r="R202">
        <f>Alumn_Filtered!T202</f>
        <v>5</v>
      </c>
      <c r="S202" s="28">
        <f>Alumn_Filtered!U202</f>
        <v>1</v>
      </c>
      <c r="T202">
        <f>Alumn_Filtered!V202</f>
        <v>0</v>
      </c>
      <c r="U202" s="28">
        <f>Alumn_Filtered!W202</f>
        <v>0</v>
      </c>
      <c r="V202" s="28">
        <f>Alumn_Filtered!X202</f>
        <v>0.85</v>
      </c>
      <c r="W202" s="28">
        <f>Alumn_Filtered!Y202</f>
        <v>0.5</v>
      </c>
      <c r="X202" s="28">
        <f>Alumn_Filtered!Z202</f>
        <v>0.72</v>
      </c>
      <c r="Y202" s="28">
        <f>Alumn_Filtered!AA202</f>
        <v>0.16666666666666663</v>
      </c>
      <c r="Z202">
        <f ca="1">Alumn_Filtered!AB202</f>
        <v>21</v>
      </c>
      <c r="AA202">
        <f>Alumn_Filtered!AD202</f>
        <v>1</v>
      </c>
      <c r="AB202">
        <f>Alumn_Filtered!AF202</f>
        <v>1</v>
      </c>
      <c r="AC202">
        <f>IF(Alumn_Filtered!AG202=0,Metrics!$AG$14,Alumn_Filtered!AG202)</f>
        <v>548</v>
      </c>
      <c r="AD202" s="28">
        <f>Alumn_Filtered!AH202</f>
        <v>0.55105348460291737</v>
      </c>
      <c r="AE202">
        <f>IF(Alumn_Filtered!AI202=0,Metrics!AI$14,Alumn_Filtered!AI202)</f>
        <v>548</v>
      </c>
      <c r="AF202" s="28">
        <f>Alumn_Filtered!AJ202</f>
        <v>0.55105348460291737</v>
      </c>
      <c r="AG202">
        <f>IF(Alumn_Filtered!AK202=0,Metrics!AK$14,Alumn_Filtered!AK202)</f>
        <v>552</v>
      </c>
      <c r="AH202" s="28">
        <f>Alumn_Filtered!AL202</f>
        <v>0.55753646677471635</v>
      </c>
      <c r="AI202">
        <f>IF(Alumn_Filtered!AM202=0,Metrics!AM$14,Alumn_Filtered!AM202)</f>
        <v>617</v>
      </c>
      <c r="AJ202" s="28">
        <f>Alumn_Filtered!AN202</f>
        <v>0.66288492706645052</v>
      </c>
      <c r="AK202">
        <f>IF(Alumn_Filtered!AP202=0,Metrics!AP$14,Alumn_Filtered!AP202)</f>
        <v>13</v>
      </c>
      <c r="AL202">
        <f>IF(Alumn_Filtered!AR202=0,Metrics!AR$14,Alumn_Filtered!AR202)</f>
        <v>1</v>
      </c>
      <c r="AM202">
        <f>IF(Alumn_Filtered!AS202=0,Metrics!AS$14,Alumn_Filtered!AS202)</f>
        <v>0</v>
      </c>
      <c r="AN202">
        <f>Alumn_Filtered!B202</f>
        <v>1</v>
      </c>
    </row>
    <row r="203" spans="1:40" x14ac:dyDescent="0.25">
      <c r="A203" t="str">
        <f>LEFT(Alumn_Filtered!A203,LEN(Alumn_Filtered!A203)-1)</f>
        <v>19353488</v>
      </c>
      <c r="B203">
        <f>Alumn_Filtered!D203</f>
        <v>0</v>
      </c>
      <c r="C203">
        <f>Alumn_Filtered!E203</f>
        <v>0</v>
      </c>
      <c r="D203">
        <f>Alumn_Filtered!F203</f>
        <v>0</v>
      </c>
      <c r="E203" s="30">
        <f>Alumn_Filtered!G203</f>
        <v>6</v>
      </c>
      <c r="F203">
        <f>Alumn_Filtered!H203</f>
        <v>6</v>
      </c>
      <c r="G203" s="28">
        <f>Alumn_Filtered!I203</f>
        <v>1</v>
      </c>
      <c r="H203">
        <f>Alumn_Filtered!J203</f>
        <v>0</v>
      </c>
      <c r="I203" s="28">
        <f>Alumn_Filtered!K203</f>
        <v>0</v>
      </c>
      <c r="J203" s="28">
        <f>Alumn_Filtered!L203</f>
        <v>0.91666666666666663</v>
      </c>
      <c r="K203" s="28">
        <f>Alumn_Filtered!M203</f>
        <v>0.53333333333333333</v>
      </c>
      <c r="L203" s="28">
        <f>Alumn_Filtered!N203</f>
        <v>0.66666666666666663</v>
      </c>
      <c r="M203">
        <f>Alumn_Filtered!O203</f>
        <v>7</v>
      </c>
      <c r="N203">
        <f>Alumn_Filtered!P203</f>
        <v>0</v>
      </c>
      <c r="O203">
        <f>Alumn_Filtered!Q203</f>
        <v>0</v>
      </c>
      <c r="P203">
        <f>Alumn_Filtered!R203</f>
        <v>0</v>
      </c>
      <c r="Q203">
        <f>Alumn_Filtered!S203</f>
        <v>7</v>
      </c>
      <c r="R203">
        <f>Alumn_Filtered!T203</f>
        <v>7</v>
      </c>
      <c r="S203" s="28">
        <f>Alumn_Filtered!U203</f>
        <v>1</v>
      </c>
      <c r="T203">
        <f>Alumn_Filtered!V203</f>
        <v>0</v>
      </c>
      <c r="U203" s="28">
        <f>Alumn_Filtered!W203</f>
        <v>0</v>
      </c>
      <c r="V203" s="28">
        <f>Alumn_Filtered!X203</f>
        <v>0.85</v>
      </c>
      <c r="W203" s="28">
        <f>Alumn_Filtered!Y203</f>
        <v>0.54999999999999993</v>
      </c>
      <c r="X203" s="28">
        <f>Alumn_Filtered!Z203</f>
        <v>0.76190476190476186</v>
      </c>
      <c r="Y203" s="28">
        <f>Alumn_Filtered!AA203</f>
        <v>9.5238095238095233E-2</v>
      </c>
      <c r="Z203">
        <f ca="1">Alumn_Filtered!AB203</f>
        <v>21</v>
      </c>
      <c r="AA203">
        <f>Alumn_Filtered!AD203</f>
        <v>0</v>
      </c>
      <c r="AB203">
        <f>Alumn_Filtered!AF203</f>
        <v>1</v>
      </c>
      <c r="AC203">
        <f>IF(Alumn_Filtered!AG203=0,Metrics!$AG$14,Alumn_Filtered!AG203)</f>
        <v>807</v>
      </c>
      <c r="AD203" s="28">
        <f>Alumn_Filtered!AH203</f>
        <v>0.97082658022690438</v>
      </c>
      <c r="AE203">
        <f>IF(Alumn_Filtered!AI203=0,Metrics!AI$14,Alumn_Filtered!AI203)</f>
        <v>850</v>
      </c>
      <c r="AF203" s="28">
        <f>Alumn_Filtered!AJ203</f>
        <v>1.0405186385737439</v>
      </c>
      <c r="AG203">
        <f>IF(Alumn_Filtered!AK203=0,Metrics!AK$14,Alumn_Filtered!AK203)</f>
        <v>636</v>
      </c>
      <c r="AH203" s="28">
        <f>Alumn_Filtered!AL203</f>
        <v>0.69367909238249592</v>
      </c>
      <c r="AI203">
        <f>IF(Alumn_Filtered!AM203=0,Metrics!AM$14,Alumn_Filtered!AM203)</f>
        <v>658</v>
      </c>
      <c r="AJ203" s="28">
        <f>Alumn_Filtered!AN203</f>
        <v>0.72933549432739064</v>
      </c>
      <c r="AK203">
        <f>IF(Alumn_Filtered!AP203=0,Metrics!AP$14,Alumn_Filtered!AP203)</f>
        <v>9</v>
      </c>
      <c r="AL203">
        <f>IF(Alumn_Filtered!AR203=0,Metrics!AR$14,Alumn_Filtered!AR203)</f>
        <v>1</v>
      </c>
      <c r="AM203">
        <f>IF(Alumn_Filtered!AS203=0,Metrics!AS$14,Alumn_Filtered!AS203)</f>
        <v>0</v>
      </c>
      <c r="AN203">
        <f>Alumn_Filtered!B203</f>
        <v>1</v>
      </c>
    </row>
    <row r="204" spans="1:40" x14ac:dyDescent="0.25">
      <c r="A204" t="str">
        <f>LEFT(Alumn_Filtered!A204,LEN(Alumn_Filtered!A204)-1)</f>
        <v>19355640</v>
      </c>
      <c r="B204">
        <f>Alumn_Filtered!D204</f>
        <v>0</v>
      </c>
      <c r="C204">
        <f>Alumn_Filtered!E204</f>
        <v>0</v>
      </c>
      <c r="D204">
        <f>Alumn_Filtered!F204</f>
        <v>0</v>
      </c>
      <c r="E204" s="30">
        <f>Alumn_Filtered!G204</f>
        <v>6</v>
      </c>
      <c r="F204">
        <f>Alumn_Filtered!H204</f>
        <v>1</v>
      </c>
      <c r="G204" s="28">
        <f>Alumn_Filtered!I204</f>
        <v>0.16666666666666666</v>
      </c>
      <c r="H204">
        <f>Alumn_Filtered!J204</f>
        <v>5</v>
      </c>
      <c r="I204" s="28">
        <f>Alumn_Filtered!K204</f>
        <v>0.83333333333333337</v>
      </c>
      <c r="J204" s="28">
        <f>Alumn_Filtered!L204</f>
        <v>0.83333333333333337</v>
      </c>
      <c r="K204" s="28">
        <f>Alumn_Filtered!M204</f>
        <v>6.6666666666666652E-2</v>
      </c>
      <c r="L204" s="28">
        <f>Alumn_Filtered!N204</f>
        <v>0.30277777777777776</v>
      </c>
      <c r="M204">
        <f>Alumn_Filtered!O204</f>
        <v>6</v>
      </c>
      <c r="N204">
        <f>Alumn_Filtered!P204</f>
        <v>0</v>
      </c>
      <c r="O204">
        <f>Alumn_Filtered!Q204</f>
        <v>2</v>
      </c>
      <c r="P204">
        <f>Alumn_Filtered!R204</f>
        <v>0</v>
      </c>
      <c r="Q204">
        <f>Alumn_Filtered!S204</f>
        <v>4</v>
      </c>
      <c r="R204">
        <f>Alumn_Filtered!T204</f>
        <v>0</v>
      </c>
      <c r="S204" s="28">
        <f>Alumn_Filtered!U204</f>
        <v>0</v>
      </c>
      <c r="T204">
        <f>Alumn_Filtered!V204</f>
        <v>4</v>
      </c>
      <c r="U204" s="28">
        <f>Alumn_Filtered!W204</f>
        <v>1</v>
      </c>
      <c r="V204" s="28">
        <f>Alumn_Filtered!X204</f>
        <v>0.25</v>
      </c>
      <c r="W204" s="28">
        <f>Alumn_Filtered!Y204</f>
        <v>8.3333333333333329E-2</v>
      </c>
      <c r="X204" s="28">
        <f>Alumn_Filtered!Z204</f>
        <v>0.15</v>
      </c>
      <c r="Y204" s="28">
        <f>Alumn_Filtered!AA204</f>
        <v>-0.15277777777777776</v>
      </c>
      <c r="Z204">
        <f ca="1">Alumn_Filtered!AB204</f>
        <v>21</v>
      </c>
      <c r="AA204">
        <f>Alumn_Filtered!AD204</f>
        <v>1</v>
      </c>
      <c r="AB204">
        <f>Alumn_Filtered!AF204</f>
        <v>1</v>
      </c>
      <c r="AC204">
        <f>IF(Alumn_Filtered!AG204=0,Metrics!$AG$14,Alumn_Filtered!AG204)</f>
        <v>534</v>
      </c>
      <c r="AD204" s="28">
        <f>Alumn_Filtered!AH204</f>
        <v>0.52836304700162073</v>
      </c>
      <c r="AE204">
        <f>IF(Alumn_Filtered!AI204=0,Metrics!AI$14,Alumn_Filtered!AI204)</f>
        <v>540</v>
      </c>
      <c r="AF204" s="28">
        <f>Alumn_Filtered!AJ204</f>
        <v>0.53808752025931927</v>
      </c>
      <c r="AG204">
        <f>IF(Alumn_Filtered!AK204=0,Metrics!AK$14,Alumn_Filtered!AK204)</f>
        <v>525</v>
      </c>
      <c r="AH204" s="28">
        <f>Alumn_Filtered!AL204</f>
        <v>0.51377633711507298</v>
      </c>
      <c r="AI204">
        <f>IF(Alumn_Filtered!AM204=0,Metrics!AM$14,Alumn_Filtered!AM204)</f>
        <v>527</v>
      </c>
      <c r="AJ204" s="28">
        <f>Alumn_Filtered!AN204</f>
        <v>0.51701782820097242</v>
      </c>
      <c r="AK204">
        <f>IF(Alumn_Filtered!AP204=0,Metrics!AP$14,Alumn_Filtered!AP204)</f>
        <v>15</v>
      </c>
      <c r="AL204">
        <f>IF(Alumn_Filtered!AR204=0,Metrics!AR$14,Alumn_Filtered!AR204)</f>
        <v>1</v>
      </c>
      <c r="AM204">
        <f>IF(Alumn_Filtered!AS204=0,Metrics!AS$14,Alumn_Filtered!AS204)</f>
        <v>5</v>
      </c>
      <c r="AN204">
        <f>Alumn_Filtered!B204</f>
        <v>0</v>
      </c>
    </row>
    <row r="205" spans="1:40" x14ac:dyDescent="0.25">
      <c r="A205" t="str">
        <f>LEFT(Alumn_Filtered!A205,LEN(Alumn_Filtered!A205)-1)</f>
        <v>19359684</v>
      </c>
      <c r="B205">
        <f>Alumn_Filtered!D205</f>
        <v>0</v>
      </c>
      <c r="C205">
        <f>Alumn_Filtered!E205</f>
        <v>1</v>
      </c>
      <c r="D205">
        <f>Alumn_Filtered!F205</f>
        <v>0</v>
      </c>
      <c r="E205" s="30">
        <f>Alumn_Filtered!G205</f>
        <v>5</v>
      </c>
      <c r="F205">
        <f>Alumn_Filtered!H205</f>
        <v>5</v>
      </c>
      <c r="G205" s="28">
        <f>Alumn_Filtered!I205</f>
        <v>1</v>
      </c>
      <c r="H205">
        <f>Alumn_Filtered!J205</f>
        <v>0</v>
      </c>
      <c r="I205" s="28">
        <f>Alumn_Filtered!K205</f>
        <v>0</v>
      </c>
      <c r="J205" s="28">
        <f>Alumn_Filtered!L205</f>
        <v>0.83333333333333337</v>
      </c>
      <c r="K205" s="28">
        <f>Alumn_Filtered!M205</f>
        <v>0.53333333333333333</v>
      </c>
      <c r="L205" s="28">
        <f>Alumn_Filtered!N205</f>
        <v>0.68666666666666676</v>
      </c>
      <c r="M205">
        <f>Alumn_Filtered!O205</f>
        <v>5</v>
      </c>
      <c r="N205">
        <f>Alumn_Filtered!P205</f>
        <v>0</v>
      </c>
      <c r="O205">
        <f>Alumn_Filtered!Q205</f>
        <v>1</v>
      </c>
      <c r="P205">
        <f>Alumn_Filtered!R205</f>
        <v>0</v>
      </c>
      <c r="Q205">
        <f>Alumn_Filtered!S205</f>
        <v>4</v>
      </c>
      <c r="R205">
        <f>Alumn_Filtered!T205</f>
        <v>3</v>
      </c>
      <c r="S205" s="28">
        <f>Alumn_Filtered!U205</f>
        <v>0.75</v>
      </c>
      <c r="T205">
        <f>Alumn_Filtered!V205</f>
        <v>1</v>
      </c>
      <c r="U205" s="28">
        <f>Alumn_Filtered!W205</f>
        <v>0.25</v>
      </c>
      <c r="V205" s="28">
        <f>Alumn_Filtered!X205</f>
        <v>0.79999999999999993</v>
      </c>
      <c r="W205" s="28">
        <f>Alumn_Filtered!Y205</f>
        <v>0.43333333333333335</v>
      </c>
      <c r="X205" s="28">
        <f>Alumn_Filtered!Z205</f>
        <v>0.62916666666666665</v>
      </c>
      <c r="Y205" s="28">
        <f>Alumn_Filtered!AA205</f>
        <v>-5.7500000000000107E-2</v>
      </c>
      <c r="Z205">
        <f ca="1">Alumn_Filtered!AB205</f>
        <v>21</v>
      </c>
      <c r="AA205">
        <f>Alumn_Filtered!AD205</f>
        <v>1</v>
      </c>
      <c r="AB205">
        <f>Alumn_Filtered!AF205</f>
        <v>1</v>
      </c>
      <c r="AC205">
        <f>IF(Alumn_Filtered!AG205=0,Metrics!$AG$14,Alumn_Filtered!AG205)</f>
        <v>519</v>
      </c>
      <c r="AD205" s="28">
        <f>Alumn_Filtered!AH205</f>
        <v>0.50405186385737444</v>
      </c>
      <c r="AE205">
        <f>IF(Alumn_Filtered!AI205=0,Metrics!AI$14,Alumn_Filtered!AI205)</f>
        <v>519</v>
      </c>
      <c r="AF205" s="28">
        <f>Alumn_Filtered!AJ205</f>
        <v>0.50405186385737444</v>
      </c>
      <c r="AG205">
        <f>IF(Alumn_Filtered!AK205=0,Metrics!AK$14,Alumn_Filtered!AK205)</f>
        <v>539</v>
      </c>
      <c r="AH205" s="28">
        <f>Alumn_Filtered!AL205</f>
        <v>0.5364667747163695</v>
      </c>
      <c r="AI205">
        <f>IF(Alumn_Filtered!AM205=0,Metrics!AM$14,Alumn_Filtered!AM205)</f>
        <v>582</v>
      </c>
      <c r="AJ205" s="28">
        <f>Alumn_Filtered!AN205</f>
        <v>0.60615883306320906</v>
      </c>
      <c r="AK205">
        <f>IF(Alumn_Filtered!AP205=0,Metrics!AP$14,Alumn_Filtered!AP205)</f>
        <v>6</v>
      </c>
      <c r="AL205">
        <f>IF(Alumn_Filtered!AR205=0,Metrics!AR$14,Alumn_Filtered!AR205)</f>
        <v>1</v>
      </c>
      <c r="AM205">
        <f>IF(Alumn_Filtered!AS205=0,Metrics!AS$14,Alumn_Filtered!AS205)</f>
        <v>8</v>
      </c>
      <c r="AN205">
        <f>Alumn_Filtered!B205</f>
        <v>1</v>
      </c>
    </row>
    <row r="206" spans="1:40" x14ac:dyDescent="0.25">
      <c r="A206" t="str">
        <f>LEFT(Alumn_Filtered!A206,LEN(Alumn_Filtered!A206)-1)</f>
        <v>19360639</v>
      </c>
      <c r="B206">
        <f>Alumn_Filtered!D206</f>
        <v>0</v>
      </c>
      <c r="C206">
        <f>Alumn_Filtered!E206</f>
        <v>5</v>
      </c>
      <c r="D206">
        <f>Alumn_Filtered!F206</f>
        <v>0</v>
      </c>
      <c r="E206" s="30">
        <f>Alumn_Filtered!G206</f>
        <v>1</v>
      </c>
      <c r="F206">
        <f>Alumn_Filtered!H206</f>
        <v>0</v>
      </c>
      <c r="G206" s="28">
        <f>Alumn_Filtered!I206</f>
        <v>0</v>
      </c>
      <c r="H206">
        <f>Alumn_Filtered!J206</f>
        <v>1</v>
      </c>
      <c r="I206" s="28">
        <f>Alumn_Filtered!K206</f>
        <v>1</v>
      </c>
      <c r="J206" s="28">
        <f>Alumn_Filtered!L206</f>
        <v>0.18333333333333335</v>
      </c>
      <c r="K206" s="28">
        <f>Alumn_Filtered!M206</f>
        <v>0.18333333333333335</v>
      </c>
      <c r="L206" s="28">
        <f>Alumn_Filtered!N206</f>
        <v>0.18333333333333335</v>
      </c>
      <c r="M206">
        <f>Alumn_Filtered!O206</f>
        <v>0</v>
      </c>
      <c r="N206">
        <f>Alumn_Filtered!P206</f>
        <v>0</v>
      </c>
      <c r="O206">
        <f>Alumn_Filtered!Q206</f>
        <v>0</v>
      </c>
      <c r="P206">
        <f>Alumn_Filtered!R206</f>
        <v>0</v>
      </c>
      <c r="Q206">
        <f>Alumn_Filtered!S206</f>
        <v>0</v>
      </c>
      <c r="R206">
        <f>Alumn_Filtered!T206</f>
        <v>0</v>
      </c>
      <c r="S206" s="28">
        <f>Alumn_Filtered!U206</f>
        <v>0</v>
      </c>
      <c r="T206">
        <f>Alumn_Filtered!V206</f>
        <v>0</v>
      </c>
      <c r="U206" s="28">
        <f>Alumn_Filtered!W206</f>
        <v>0</v>
      </c>
      <c r="V206" s="28">
        <f>Alumn_Filtered!X206</f>
        <v>0</v>
      </c>
      <c r="W206" s="28">
        <f>Alumn_Filtered!Y206</f>
        <v>0</v>
      </c>
      <c r="X206" s="28">
        <f>Alumn_Filtered!Z206</f>
        <v>0</v>
      </c>
      <c r="Y206" s="28">
        <f>Alumn_Filtered!AA206</f>
        <v>-0.18333333333333335</v>
      </c>
      <c r="Z206">
        <f ca="1">Alumn_Filtered!AB206</f>
        <v>21</v>
      </c>
      <c r="AA206">
        <f>Alumn_Filtered!AD206</f>
        <v>1</v>
      </c>
      <c r="AB206">
        <f>Alumn_Filtered!AF206</f>
        <v>1</v>
      </c>
      <c r="AC206">
        <f>IF(Alumn_Filtered!AG206=0,Metrics!$AG$14,Alumn_Filtered!AG206)</f>
        <v>492</v>
      </c>
      <c r="AD206" s="28">
        <f>Alumn_Filtered!AH206</f>
        <v>0.46029173419773095</v>
      </c>
      <c r="AE206">
        <f>IF(Alumn_Filtered!AI206=0,Metrics!AI$14,Alumn_Filtered!AI206)</f>
        <v>492</v>
      </c>
      <c r="AF206" s="28">
        <f>Alumn_Filtered!AJ206</f>
        <v>0.46029173419773095</v>
      </c>
      <c r="AG206">
        <f>IF(Alumn_Filtered!AK206=0,Metrics!AK$14,Alumn_Filtered!AK206)</f>
        <v>567</v>
      </c>
      <c r="AH206" s="28">
        <f>Alumn_Filtered!AL206</f>
        <v>0.58184764991896276</v>
      </c>
      <c r="AI206">
        <f>IF(Alumn_Filtered!AM206=0,Metrics!AM$14,Alumn_Filtered!AM206)</f>
        <v>569</v>
      </c>
      <c r="AJ206" s="28">
        <f>Alumn_Filtered!AN206</f>
        <v>0.5850891410048622</v>
      </c>
      <c r="AK206">
        <f>IF(Alumn_Filtered!AP206=0,Metrics!AP$14,Alumn_Filtered!AP206)</f>
        <v>13</v>
      </c>
      <c r="AL206">
        <f>IF(Alumn_Filtered!AR206=0,Metrics!AR$14,Alumn_Filtered!AR206)</f>
        <v>1</v>
      </c>
      <c r="AM206">
        <f>IF(Alumn_Filtered!AS206=0,Metrics!AS$14,Alumn_Filtered!AS206)</f>
        <v>5</v>
      </c>
      <c r="AN206">
        <f>Alumn_Filtered!B206</f>
        <v>0</v>
      </c>
    </row>
    <row r="207" spans="1:40" x14ac:dyDescent="0.25">
      <c r="A207" t="str">
        <f>LEFT(Alumn_Filtered!A207,LEN(Alumn_Filtered!A207)-1)</f>
        <v>19360772</v>
      </c>
      <c r="B207">
        <f>Alumn_Filtered!D207</f>
        <v>0</v>
      </c>
      <c r="C207">
        <f>Alumn_Filtered!E207</f>
        <v>0</v>
      </c>
      <c r="D207">
        <f>Alumn_Filtered!F207</f>
        <v>0</v>
      </c>
      <c r="E207" s="30">
        <f>Alumn_Filtered!G207</f>
        <v>6</v>
      </c>
      <c r="F207">
        <f>Alumn_Filtered!H207</f>
        <v>5</v>
      </c>
      <c r="G207" s="28">
        <f>Alumn_Filtered!I207</f>
        <v>0.83333333333333337</v>
      </c>
      <c r="H207">
        <f>Alumn_Filtered!J207</f>
        <v>1</v>
      </c>
      <c r="I207" s="28">
        <f>Alumn_Filtered!K207</f>
        <v>0.16666666666666666</v>
      </c>
      <c r="J207" s="28">
        <f>Alumn_Filtered!L207</f>
        <v>0.76666666666666661</v>
      </c>
      <c r="K207" s="28">
        <f>Alumn_Filtered!M207</f>
        <v>0.3666666666666667</v>
      </c>
      <c r="L207" s="28">
        <f>Alumn_Filtered!N207</f>
        <v>0.61944444444444435</v>
      </c>
      <c r="M207">
        <f>Alumn_Filtered!O207</f>
        <v>7</v>
      </c>
      <c r="N207">
        <f>Alumn_Filtered!P207</f>
        <v>0</v>
      </c>
      <c r="O207">
        <f>Alumn_Filtered!Q207</f>
        <v>0</v>
      </c>
      <c r="P207">
        <f>Alumn_Filtered!R207</f>
        <v>0</v>
      </c>
      <c r="Q207">
        <f>Alumn_Filtered!S207</f>
        <v>7</v>
      </c>
      <c r="R207">
        <f>Alumn_Filtered!T207</f>
        <v>7</v>
      </c>
      <c r="S207" s="28">
        <f>Alumn_Filtered!U207</f>
        <v>1</v>
      </c>
      <c r="T207">
        <f>Alumn_Filtered!V207</f>
        <v>0</v>
      </c>
      <c r="U207" s="28">
        <f>Alumn_Filtered!W207</f>
        <v>0</v>
      </c>
      <c r="V207" s="28">
        <f>Alumn_Filtered!X207</f>
        <v>0.8666666666666667</v>
      </c>
      <c r="W207" s="28">
        <f>Alumn_Filtered!Y207</f>
        <v>0.51666666666666661</v>
      </c>
      <c r="X207" s="28">
        <f>Alumn_Filtered!Z207</f>
        <v>0.65714285714285714</v>
      </c>
      <c r="Y207" s="28">
        <f>Alumn_Filtered!AA207</f>
        <v>3.7698412698412787E-2</v>
      </c>
      <c r="Z207">
        <f ca="1">Alumn_Filtered!AB207</f>
        <v>21</v>
      </c>
      <c r="AA207">
        <f>Alumn_Filtered!AD207</f>
        <v>1</v>
      </c>
      <c r="AB207">
        <f>Alumn_Filtered!AF207</f>
        <v>1</v>
      </c>
      <c r="AC207">
        <f>IF(Alumn_Filtered!AG207=0,Metrics!$AG$14,Alumn_Filtered!AG207)</f>
        <v>498</v>
      </c>
      <c r="AD207" s="28">
        <f>Alumn_Filtered!AH207</f>
        <v>0.47001620745542949</v>
      </c>
      <c r="AE207">
        <f>IF(Alumn_Filtered!AI207=0,Metrics!AI$14,Alumn_Filtered!AI207)</f>
        <v>498</v>
      </c>
      <c r="AF207" s="28">
        <f>Alumn_Filtered!AJ207</f>
        <v>0.47001620745542949</v>
      </c>
      <c r="AG207">
        <f>IF(Alumn_Filtered!AK207=0,Metrics!AK$14,Alumn_Filtered!AK207)</f>
        <v>505</v>
      </c>
      <c r="AH207" s="28">
        <f>Alumn_Filtered!AL207</f>
        <v>0.48136142625607781</v>
      </c>
      <c r="AI207">
        <f>IF(Alumn_Filtered!AM207=0,Metrics!AM$14,Alumn_Filtered!AM207)</f>
        <v>658</v>
      </c>
      <c r="AJ207" s="28">
        <f>Alumn_Filtered!AN207</f>
        <v>0.72933549432739064</v>
      </c>
      <c r="AK207">
        <f>IF(Alumn_Filtered!AP207=0,Metrics!AP$14,Alumn_Filtered!AP207)</f>
        <v>13</v>
      </c>
      <c r="AL207">
        <f>IF(Alumn_Filtered!AR207=0,Metrics!AR$14,Alumn_Filtered!AR207)</f>
        <v>1</v>
      </c>
      <c r="AM207">
        <f>IF(Alumn_Filtered!AS207=0,Metrics!AS$14,Alumn_Filtered!AS207)</f>
        <v>0</v>
      </c>
      <c r="AN207">
        <f>Alumn_Filtered!B207</f>
        <v>1</v>
      </c>
    </row>
    <row r="208" spans="1:40" x14ac:dyDescent="0.25">
      <c r="A208" t="str">
        <f>LEFT(Alumn_Filtered!A208,LEN(Alumn_Filtered!A208)-1)</f>
        <v>19361382</v>
      </c>
      <c r="B208">
        <f>Alumn_Filtered!D208</f>
        <v>0</v>
      </c>
      <c r="C208">
        <f>Alumn_Filtered!E208</f>
        <v>0</v>
      </c>
      <c r="D208">
        <f>Alumn_Filtered!F208</f>
        <v>0</v>
      </c>
      <c r="E208" s="30">
        <f>Alumn_Filtered!G208</f>
        <v>6</v>
      </c>
      <c r="F208">
        <f>Alumn_Filtered!H208</f>
        <v>2</v>
      </c>
      <c r="G208" s="28">
        <f>Alumn_Filtered!I208</f>
        <v>0.33333333333333331</v>
      </c>
      <c r="H208">
        <f>Alumn_Filtered!J208</f>
        <v>4</v>
      </c>
      <c r="I208" s="28">
        <f>Alumn_Filtered!K208</f>
        <v>0.66666666666666663</v>
      </c>
      <c r="J208" s="28">
        <f>Alumn_Filtered!L208</f>
        <v>0.73333333333333339</v>
      </c>
      <c r="K208" s="28">
        <f>Alumn_Filtered!M208</f>
        <v>0.15</v>
      </c>
      <c r="L208" s="28">
        <f>Alumn_Filtered!N208</f>
        <v>0.43055555555555558</v>
      </c>
      <c r="M208">
        <f>Alumn_Filtered!O208</f>
        <v>8</v>
      </c>
      <c r="N208">
        <f>Alumn_Filtered!P208</f>
        <v>2</v>
      </c>
      <c r="O208">
        <f>Alumn_Filtered!Q208</f>
        <v>4</v>
      </c>
      <c r="P208">
        <f>Alumn_Filtered!R208</f>
        <v>0</v>
      </c>
      <c r="Q208">
        <f>Alumn_Filtered!S208</f>
        <v>2</v>
      </c>
      <c r="R208">
        <f>Alumn_Filtered!T208</f>
        <v>0</v>
      </c>
      <c r="S208" s="28">
        <f>Alumn_Filtered!U208</f>
        <v>0</v>
      </c>
      <c r="T208">
        <f>Alumn_Filtered!V208</f>
        <v>2</v>
      </c>
      <c r="U208" s="28">
        <f>Alumn_Filtered!W208</f>
        <v>1</v>
      </c>
      <c r="V208" s="28">
        <f>Alumn_Filtered!X208</f>
        <v>0.3833333333333333</v>
      </c>
      <c r="W208" s="28">
        <f>Alumn_Filtered!Y208</f>
        <v>0.20000000000000004</v>
      </c>
      <c r="X208" s="28">
        <f>Alumn_Filtered!Z208</f>
        <v>0.29166666666666669</v>
      </c>
      <c r="Y208" s="28">
        <f>Alumn_Filtered!AA208</f>
        <v>-0.1388888888888889</v>
      </c>
      <c r="Z208">
        <f ca="1">Alumn_Filtered!AB208</f>
        <v>21</v>
      </c>
      <c r="AA208">
        <f>Alumn_Filtered!AD208</f>
        <v>1</v>
      </c>
      <c r="AB208">
        <f>Alumn_Filtered!AF208</f>
        <v>1</v>
      </c>
      <c r="AC208">
        <f>IF(Alumn_Filtered!AG208=0,Metrics!$AG$14,Alumn_Filtered!AG208)</f>
        <v>375</v>
      </c>
      <c r="AD208" s="28">
        <f>Alumn_Filtered!AH208</f>
        <v>0.27066450567260941</v>
      </c>
      <c r="AE208">
        <f>IF(Alumn_Filtered!AI208=0,Metrics!AI$14,Alumn_Filtered!AI208)</f>
        <v>375</v>
      </c>
      <c r="AF208" s="28">
        <f>Alumn_Filtered!AJ208</f>
        <v>0.27066450567260941</v>
      </c>
      <c r="AG208">
        <f>IF(Alumn_Filtered!AK208=0,Metrics!AK$14,Alumn_Filtered!AK208)</f>
        <v>518</v>
      </c>
      <c r="AH208" s="28">
        <f>Alumn_Filtered!AL208</f>
        <v>0.50243111831442466</v>
      </c>
      <c r="AI208">
        <f>IF(Alumn_Filtered!AM208=0,Metrics!AM$14,Alumn_Filtered!AM208)</f>
        <v>532</v>
      </c>
      <c r="AJ208" s="28">
        <f>Alumn_Filtered!AN208</f>
        <v>0.52512155591572118</v>
      </c>
      <c r="AK208">
        <f>IF(Alumn_Filtered!AP208=0,Metrics!AP$14,Alumn_Filtered!AP208)</f>
        <v>13</v>
      </c>
      <c r="AL208">
        <f>IF(Alumn_Filtered!AR208=0,Metrics!AR$14,Alumn_Filtered!AR208)</f>
        <v>1</v>
      </c>
      <c r="AM208">
        <f>IF(Alumn_Filtered!AS208=0,Metrics!AS$14,Alumn_Filtered!AS208)</f>
        <v>11</v>
      </c>
      <c r="AN208">
        <f>Alumn_Filtered!B208</f>
        <v>1</v>
      </c>
    </row>
    <row r="209" spans="1:40" x14ac:dyDescent="0.25">
      <c r="A209" t="str">
        <f>LEFT(Alumn_Filtered!A209,LEN(Alumn_Filtered!A209)-1)</f>
        <v>19369381</v>
      </c>
      <c r="B209">
        <f>Alumn_Filtered!D209</f>
        <v>0</v>
      </c>
      <c r="C209">
        <f>Alumn_Filtered!E209</f>
        <v>0</v>
      </c>
      <c r="D209">
        <f>Alumn_Filtered!F209</f>
        <v>0</v>
      </c>
      <c r="E209" s="30">
        <f>Alumn_Filtered!G209</f>
        <v>6</v>
      </c>
      <c r="F209">
        <f>Alumn_Filtered!H209</f>
        <v>3</v>
      </c>
      <c r="G209" s="28">
        <f>Alumn_Filtered!I209</f>
        <v>0.5</v>
      </c>
      <c r="H209">
        <f>Alumn_Filtered!J209</f>
        <v>3</v>
      </c>
      <c r="I209" s="28">
        <f>Alumn_Filtered!K209</f>
        <v>0.5</v>
      </c>
      <c r="J209" s="28">
        <f>Alumn_Filtered!L209</f>
        <v>0.68333333333333324</v>
      </c>
      <c r="K209" s="28">
        <f>Alumn_Filtered!M209</f>
        <v>0.41666666666666669</v>
      </c>
      <c r="L209" s="28">
        <f>Alumn_Filtered!N209</f>
        <v>0.53611111111111109</v>
      </c>
      <c r="M209">
        <f>Alumn_Filtered!O209</f>
        <v>5</v>
      </c>
      <c r="N209">
        <f>Alumn_Filtered!P209</f>
        <v>0</v>
      </c>
      <c r="O209">
        <f>Alumn_Filtered!Q209</f>
        <v>0</v>
      </c>
      <c r="P209">
        <f>Alumn_Filtered!R209</f>
        <v>0</v>
      </c>
      <c r="Q209">
        <f>Alumn_Filtered!S209</f>
        <v>5</v>
      </c>
      <c r="R209">
        <f>Alumn_Filtered!T209</f>
        <v>5</v>
      </c>
      <c r="S209" s="28">
        <f>Alumn_Filtered!U209</f>
        <v>1</v>
      </c>
      <c r="T209">
        <f>Alumn_Filtered!V209</f>
        <v>0</v>
      </c>
      <c r="U209" s="28">
        <f>Alumn_Filtered!W209</f>
        <v>0</v>
      </c>
      <c r="V209" s="28">
        <f>Alumn_Filtered!X209</f>
        <v>0.70000000000000007</v>
      </c>
      <c r="W209" s="28">
        <f>Alumn_Filtered!Y209</f>
        <v>0.56666666666666676</v>
      </c>
      <c r="X209" s="28">
        <f>Alumn_Filtered!Z209</f>
        <v>0.62333333333333341</v>
      </c>
      <c r="Y209" s="28">
        <f>Alumn_Filtered!AA209</f>
        <v>8.7222222222222312E-2</v>
      </c>
      <c r="Z209">
        <f ca="1">Alumn_Filtered!AB209</f>
        <v>21</v>
      </c>
      <c r="AA209">
        <f>Alumn_Filtered!AD209</f>
        <v>0</v>
      </c>
      <c r="AB209">
        <f>Alumn_Filtered!AF209</f>
        <v>1</v>
      </c>
      <c r="AC209">
        <f>IF(Alumn_Filtered!AG209=0,Metrics!$AG$14,Alumn_Filtered!AG209)</f>
        <v>466</v>
      </c>
      <c r="AD209" s="28">
        <f>Alumn_Filtered!AH209</f>
        <v>0.41815235008103729</v>
      </c>
      <c r="AE209">
        <f>IF(Alumn_Filtered!AI209=0,Metrics!AI$14,Alumn_Filtered!AI209)</f>
        <v>466</v>
      </c>
      <c r="AF209" s="28">
        <f>Alumn_Filtered!AJ209</f>
        <v>0.41815235008103729</v>
      </c>
      <c r="AG209">
        <f>IF(Alumn_Filtered!AK209=0,Metrics!AK$14,Alumn_Filtered!AK209)</f>
        <v>498</v>
      </c>
      <c r="AH209" s="28">
        <f>Alumn_Filtered!AL209</f>
        <v>0.47001620745542949</v>
      </c>
      <c r="AI209">
        <f>IF(Alumn_Filtered!AM209=0,Metrics!AM$14,Alumn_Filtered!AM209)</f>
        <v>565</v>
      </c>
      <c r="AJ209" s="28">
        <f>Alumn_Filtered!AN209</f>
        <v>0.57860615883306321</v>
      </c>
      <c r="AK209">
        <f>IF(Alumn_Filtered!AP209=0,Metrics!AP$14,Alumn_Filtered!AP209)</f>
        <v>9</v>
      </c>
      <c r="AL209">
        <f>IF(Alumn_Filtered!AR209=0,Metrics!AR$14,Alumn_Filtered!AR209)</f>
        <v>1</v>
      </c>
      <c r="AM209">
        <f>IF(Alumn_Filtered!AS209=0,Metrics!AS$14,Alumn_Filtered!AS209)</f>
        <v>5</v>
      </c>
      <c r="AN209">
        <f>Alumn_Filtered!B209</f>
        <v>1</v>
      </c>
    </row>
    <row r="210" spans="1:40" x14ac:dyDescent="0.25">
      <c r="A210" t="str">
        <f>LEFT(Alumn_Filtered!A210,LEN(Alumn_Filtered!A210)-1)</f>
        <v>19372725</v>
      </c>
      <c r="B210">
        <f>Alumn_Filtered!D210</f>
        <v>0</v>
      </c>
      <c r="C210">
        <f>Alumn_Filtered!E210</f>
        <v>0</v>
      </c>
      <c r="D210">
        <f>Alumn_Filtered!F210</f>
        <v>0</v>
      </c>
      <c r="E210" s="30">
        <f>Alumn_Filtered!G210</f>
        <v>6</v>
      </c>
      <c r="F210">
        <f>Alumn_Filtered!H210</f>
        <v>1</v>
      </c>
      <c r="G210" s="28">
        <f>Alumn_Filtered!I210</f>
        <v>0.16666666666666666</v>
      </c>
      <c r="H210">
        <f>Alumn_Filtered!J210</f>
        <v>5</v>
      </c>
      <c r="I210" s="28">
        <f>Alumn_Filtered!K210</f>
        <v>0.83333333333333337</v>
      </c>
      <c r="J210" s="28">
        <f>Alumn_Filtered!L210</f>
        <v>0.96666666666666667</v>
      </c>
      <c r="K210" s="28">
        <f>Alumn_Filtered!M210</f>
        <v>0.23333333333333331</v>
      </c>
      <c r="L210" s="28">
        <f>Alumn_Filtered!N210</f>
        <v>0.43611111111111106</v>
      </c>
      <c r="M210">
        <f>Alumn_Filtered!O210</f>
        <v>3</v>
      </c>
      <c r="N210">
        <f>Alumn_Filtered!P210</f>
        <v>0</v>
      </c>
      <c r="O210">
        <f>Alumn_Filtered!Q210</f>
        <v>0</v>
      </c>
      <c r="P210">
        <f>Alumn_Filtered!R210</f>
        <v>0</v>
      </c>
      <c r="Q210">
        <f>Alumn_Filtered!S210</f>
        <v>3</v>
      </c>
      <c r="R210">
        <f>Alumn_Filtered!T210</f>
        <v>0</v>
      </c>
      <c r="S210" s="28">
        <f>Alumn_Filtered!U210</f>
        <v>0</v>
      </c>
      <c r="T210">
        <f>Alumn_Filtered!V210</f>
        <v>3</v>
      </c>
      <c r="U210" s="28">
        <f>Alumn_Filtered!W210</f>
        <v>1</v>
      </c>
      <c r="V210" s="28">
        <f>Alumn_Filtered!X210</f>
        <v>0.31666666666666665</v>
      </c>
      <c r="W210" s="28">
        <f>Alumn_Filtered!Y210</f>
        <v>0</v>
      </c>
      <c r="X210" s="28">
        <f>Alumn_Filtered!Z210</f>
        <v>0.1111111111111111</v>
      </c>
      <c r="Y210" s="28">
        <f>Alumn_Filtered!AA210</f>
        <v>-0.32499999999999996</v>
      </c>
      <c r="Z210">
        <f ca="1">Alumn_Filtered!AB210</f>
        <v>21</v>
      </c>
      <c r="AA210">
        <f>Alumn_Filtered!AD210</f>
        <v>0</v>
      </c>
      <c r="AB210">
        <f>Alumn_Filtered!AF210</f>
        <v>1</v>
      </c>
      <c r="AC210">
        <f>IF(Alumn_Filtered!AG210=0,Metrics!$AG$14,Alumn_Filtered!AG210)</f>
        <v>454</v>
      </c>
      <c r="AD210" s="28">
        <f>Alumn_Filtered!AH210</f>
        <v>0.39870340356564021</v>
      </c>
      <c r="AE210">
        <f>IF(Alumn_Filtered!AI210=0,Metrics!AI$14,Alumn_Filtered!AI210)</f>
        <v>450</v>
      </c>
      <c r="AF210" s="28">
        <f>Alumn_Filtered!AJ210</f>
        <v>0.39222042139384117</v>
      </c>
      <c r="AG210">
        <f>IF(Alumn_Filtered!AK210=0,Metrics!AK$14,Alumn_Filtered!AK210)</f>
        <v>521</v>
      </c>
      <c r="AH210" s="28">
        <f>Alumn_Filtered!AL210</f>
        <v>0.50729335494327388</v>
      </c>
      <c r="AI210">
        <f>IF(Alumn_Filtered!AM210=0,Metrics!AM$14,Alumn_Filtered!AM210)</f>
        <v>525</v>
      </c>
      <c r="AJ210" s="28">
        <f>Alumn_Filtered!AN210</f>
        <v>0.51377633711507298</v>
      </c>
      <c r="AK210">
        <f>IF(Alumn_Filtered!AP210=0,Metrics!AP$14,Alumn_Filtered!AP210)</f>
        <v>9</v>
      </c>
      <c r="AL210">
        <f>IF(Alumn_Filtered!AR210=0,Metrics!AR$14,Alumn_Filtered!AR210)</f>
        <v>2</v>
      </c>
      <c r="AM210">
        <f>IF(Alumn_Filtered!AS210=0,Metrics!AS$14,Alumn_Filtered!AS210)</f>
        <v>0</v>
      </c>
      <c r="AN210">
        <f>Alumn_Filtered!B210</f>
        <v>0</v>
      </c>
    </row>
    <row r="211" spans="1:40" x14ac:dyDescent="0.25">
      <c r="A211" t="str">
        <f>LEFT(Alumn_Filtered!A211,LEN(Alumn_Filtered!A211)-1)</f>
        <v>19375215</v>
      </c>
      <c r="B211">
        <f>Alumn_Filtered!D211</f>
        <v>0</v>
      </c>
      <c r="C211">
        <f>Alumn_Filtered!E211</f>
        <v>1</v>
      </c>
      <c r="D211">
        <f>Alumn_Filtered!F211</f>
        <v>1</v>
      </c>
      <c r="E211" s="30">
        <f>Alumn_Filtered!G211</f>
        <v>5</v>
      </c>
      <c r="F211">
        <f>Alumn_Filtered!H211</f>
        <v>3</v>
      </c>
      <c r="G211" s="28">
        <f>Alumn_Filtered!I211</f>
        <v>0.6</v>
      </c>
      <c r="H211">
        <f>Alumn_Filtered!J211</f>
        <v>2</v>
      </c>
      <c r="I211" s="28">
        <f>Alumn_Filtered!K211</f>
        <v>0.4</v>
      </c>
      <c r="J211" s="28">
        <f>Alumn_Filtered!L211</f>
        <v>0.78333333333333333</v>
      </c>
      <c r="K211" s="28">
        <f>Alumn_Filtered!M211</f>
        <v>0.28333333333333338</v>
      </c>
      <c r="L211" s="28">
        <f>Alumn_Filtered!N211</f>
        <v>0.53333333333333333</v>
      </c>
      <c r="M211">
        <f>Alumn_Filtered!O211</f>
        <v>7</v>
      </c>
      <c r="N211">
        <f>Alumn_Filtered!P211</f>
        <v>1</v>
      </c>
      <c r="O211">
        <f>Alumn_Filtered!Q211</f>
        <v>0</v>
      </c>
      <c r="P211">
        <f>Alumn_Filtered!R211</f>
        <v>0</v>
      </c>
      <c r="Q211">
        <f>Alumn_Filtered!S211</f>
        <v>6</v>
      </c>
      <c r="R211">
        <f>Alumn_Filtered!T211</f>
        <v>6</v>
      </c>
      <c r="S211" s="28">
        <f>Alumn_Filtered!U211</f>
        <v>1</v>
      </c>
      <c r="T211">
        <f>Alumn_Filtered!V211</f>
        <v>0</v>
      </c>
      <c r="U211" s="28">
        <f>Alumn_Filtered!W211</f>
        <v>0</v>
      </c>
      <c r="V211" s="28">
        <f>Alumn_Filtered!X211</f>
        <v>0.83333333333333337</v>
      </c>
      <c r="W211" s="28">
        <f>Alumn_Filtered!Y211</f>
        <v>0.65</v>
      </c>
      <c r="X211" s="28">
        <f>Alumn_Filtered!Z211</f>
        <v>0.73333333333333339</v>
      </c>
      <c r="Y211" s="28">
        <f>Alumn_Filtered!AA211</f>
        <v>0.20000000000000007</v>
      </c>
      <c r="Z211">
        <f ca="1">Alumn_Filtered!AB211</f>
        <v>21</v>
      </c>
      <c r="AA211">
        <f>Alumn_Filtered!AD211</f>
        <v>1</v>
      </c>
      <c r="AB211">
        <f>Alumn_Filtered!AF211</f>
        <v>1</v>
      </c>
      <c r="AC211">
        <f>IF(Alumn_Filtered!AG211=0,Metrics!$AG$14,Alumn_Filtered!AG211)</f>
        <v>591</v>
      </c>
      <c r="AD211" s="28">
        <f>Alumn_Filtered!AH211</f>
        <v>0.62074554294975692</v>
      </c>
      <c r="AE211">
        <f>IF(Alumn_Filtered!AI211=0,Metrics!AI$14,Alumn_Filtered!AI211)</f>
        <v>619</v>
      </c>
      <c r="AF211" s="28">
        <f>Alumn_Filtered!AJ211</f>
        <v>0.66612641815235007</v>
      </c>
      <c r="AG211">
        <f>IF(Alumn_Filtered!AK211=0,Metrics!AK$14,Alumn_Filtered!AK211)</f>
        <v>598</v>
      </c>
      <c r="AH211" s="28">
        <f>Alumn_Filtered!AL211</f>
        <v>0.63209076175040524</v>
      </c>
      <c r="AI211">
        <f>IF(Alumn_Filtered!AM211=0,Metrics!AM$14,Alumn_Filtered!AM211)</f>
        <v>582</v>
      </c>
      <c r="AJ211" s="28">
        <f>Alumn_Filtered!AN211</f>
        <v>0.60615883306320906</v>
      </c>
      <c r="AK211">
        <f>IF(Alumn_Filtered!AP211=0,Metrics!AP$14,Alumn_Filtered!AP211)</f>
        <v>13</v>
      </c>
      <c r="AL211">
        <f>IF(Alumn_Filtered!AR211=0,Metrics!AR$14,Alumn_Filtered!AR211)</f>
        <v>1</v>
      </c>
      <c r="AM211">
        <f>IF(Alumn_Filtered!AS211=0,Metrics!AS$14,Alumn_Filtered!AS211)</f>
        <v>0</v>
      </c>
      <c r="AN211">
        <f>Alumn_Filtered!B211</f>
        <v>1</v>
      </c>
    </row>
    <row r="212" spans="1:40" x14ac:dyDescent="0.25">
      <c r="A212" t="str">
        <f>LEFT(Alumn_Filtered!A212,LEN(Alumn_Filtered!A212)-1)</f>
        <v>19375786</v>
      </c>
      <c r="B212">
        <f>Alumn_Filtered!D212</f>
        <v>0</v>
      </c>
      <c r="C212">
        <f>Alumn_Filtered!E212</f>
        <v>0</v>
      </c>
      <c r="D212">
        <f>Alumn_Filtered!F212</f>
        <v>0</v>
      </c>
      <c r="E212" s="30">
        <f>Alumn_Filtered!G212</f>
        <v>6</v>
      </c>
      <c r="F212">
        <f>Alumn_Filtered!H212</f>
        <v>4</v>
      </c>
      <c r="G212" s="28">
        <f>Alumn_Filtered!I212</f>
        <v>0.66666666666666663</v>
      </c>
      <c r="H212">
        <f>Alumn_Filtered!J212</f>
        <v>2</v>
      </c>
      <c r="I212" s="28">
        <f>Alumn_Filtered!K212</f>
        <v>0.33333333333333331</v>
      </c>
      <c r="J212" s="28">
        <f>Alumn_Filtered!L212</f>
        <v>0.93333333333333324</v>
      </c>
      <c r="K212" s="28">
        <f>Alumn_Filtered!M212</f>
        <v>0.25</v>
      </c>
      <c r="L212" s="28">
        <f>Alumn_Filtered!N212</f>
        <v>0.51944444444444449</v>
      </c>
      <c r="M212">
        <f>Alumn_Filtered!O212</f>
        <v>6</v>
      </c>
      <c r="N212">
        <f>Alumn_Filtered!P212</f>
        <v>0</v>
      </c>
      <c r="O212">
        <f>Alumn_Filtered!Q212</f>
        <v>0</v>
      </c>
      <c r="P212">
        <f>Alumn_Filtered!R212</f>
        <v>0</v>
      </c>
      <c r="Q212">
        <f>Alumn_Filtered!S212</f>
        <v>6</v>
      </c>
      <c r="R212">
        <f>Alumn_Filtered!T212</f>
        <v>5</v>
      </c>
      <c r="S212" s="28">
        <f>Alumn_Filtered!U212</f>
        <v>0.83333333333333337</v>
      </c>
      <c r="T212">
        <f>Alumn_Filtered!V212</f>
        <v>1</v>
      </c>
      <c r="U212" s="28">
        <f>Alumn_Filtered!W212</f>
        <v>0.16666666666666666</v>
      </c>
      <c r="V212" s="28">
        <f>Alumn_Filtered!X212</f>
        <v>0.8666666666666667</v>
      </c>
      <c r="W212" s="28">
        <f>Alumn_Filtered!Y212</f>
        <v>0.33333333333333331</v>
      </c>
      <c r="X212" s="28">
        <f>Alumn_Filtered!Z212</f>
        <v>0.63055555555555565</v>
      </c>
      <c r="Y212" s="28">
        <f>Alumn_Filtered!AA212</f>
        <v>0.11111111111111116</v>
      </c>
      <c r="Z212">
        <f ca="1">Alumn_Filtered!AB212</f>
        <v>21</v>
      </c>
      <c r="AA212">
        <f>Alumn_Filtered!AD212</f>
        <v>0</v>
      </c>
      <c r="AB212">
        <f>Alumn_Filtered!AF212</f>
        <v>1</v>
      </c>
      <c r="AC212">
        <f>IF(Alumn_Filtered!AG212=0,Metrics!$AG$14,Alumn_Filtered!AG212)</f>
        <v>420</v>
      </c>
      <c r="AD212" s="28">
        <f>Alumn_Filtered!AH212</f>
        <v>0.34359805510534847</v>
      </c>
      <c r="AE212">
        <f>IF(Alumn_Filtered!AI212=0,Metrics!AI$14,Alumn_Filtered!AI212)</f>
        <v>420</v>
      </c>
      <c r="AF212" s="28">
        <f>Alumn_Filtered!AJ212</f>
        <v>0.34359805510534847</v>
      </c>
      <c r="AG212">
        <f>IF(Alumn_Filtered!AK212=0,Metrics!AK$14,Alumn_Filtered!AK212)</f>
        <v>485</v>
      </c>
      <c r="AH212" s="28">
        <f>Alumn_Filtered!AL212</f>
        <v>0.44894651539708263</v>
      </c>
      <c r="AI212">
        <f>IF(Alumn_Filtered!AM212=0,Metrics!AM$14,Alumn_Filtered!AM212)</f>
        <v>532</v>
      </c>
      <c r="AJ212" s="28">
        <f>Alumn_Filtered!AN212</f>
        <v>0.52512155591572118</v>
      </c>
      <c r="AK212">
        <f>IF(Alumn_Filtered!AP212=0,Metrics!AP$14,Alumn_Filtered!AP212)</f>
        <v>9</v>
      </c>
      <c r="AL212">
        <f>IF(Alumn_Filtered!AR212=0,Metrics!AR$14,Alumn_Filtered!AR212)</f>
        <v>1</v>
      </c>
      <c r="AM212">
        <f>IF(Alumn_Filtered!AS212=0,Metrics!AS$14,Alumn_Filtered!AS212)</f>
        <v>5</v>
      </c>
      <c r="AN212">
        <f>Alumn_Filtered!B212</f>
        <v>1</v>
      </c>
    </row>
    <row r="213" spans="1:40" x14ac:dyDescent="0.25">
      <c r="A213" t="str">
        <f>LEFT(Alumn_Filtered!A213,LEN(Alumn_Filtered!A213)-1)</f>
        <v>19377462</v>
      </c>
      <c r="B213">
        <f>Alumn_Filtered!D213</f>
        <v>0</v>
      </c>
      <c r="C213">
        <f>Alumn_Filtered!E213</f>
        <v>0</v>
      </c>
      <c r="D213">
        <f>Alumn_Filtered!F213</f>
        <v>0</v>
      </c>
      <c r="E213" s="30">
        <f>Alumn_Filtered!G213</f>
        <v>6</v>
      </c>
      <c r="F213">
        <f>Alumn_Filtered!H213</f>
        <v>1</v>
      </c>
      <c r="G213" s="28">
        <f>Alumn_Filtered!I213</f>
        <v>0.16666666666666666</v>
      </c>
      <c r="H213">
        <f>Alumn_Filtered!J213</f>
        <v>5</v>
      </c>
      <c r="I213" s="28">
        <f>Alumn_Filtered!K213</f>
        <v>0.83333333333333337</v>
      </c>
      <c r="J213" s="28">
        <f>Alumn_Filtered!L213</f>
        <v>0.71666666666666667</v>
      </c>
      <c r="K213" s="28">
        <f>Alumn_Filtered!M213</f>
        <v>0.28333333333333338</v>
      </c>
      <c r="L213" s="28">
        <f>Alumn_Filtered!N213</f>
        <v>0.41944444444444451</v>
      </c>
      <c r="M213">
        <f>Alumn_Filtered!O213</f>
        <v>9</v>
      </c>
      <c r="N213">
        <f>Alumn_Filtered!P213</f>
        <v>3</v>
      </c>
      <c r="O213">
        <f>Alumn_Filtered!Q213</f>
        <v>3</v>
      </c>
      <c r="P213">
        <f>Alumn_Filtered!R213</f>
        <v>0</v>
      </c>
      <c r="Q213">
        <f>Alumn_Filtered!S213</f>
        <v>3</v>
      </c>
      <c r="R213">
        <f>Alumn_Filtered!T213</f>
        <v>1</v>
      </c>
      <c r="S213" s="28">
        <f>Alumn_Filtered!U213</f>
        <v>0.33333333333333331</v>
      </c>
      <c r="T213">
        <f>Alumn_Filtered!V213</f>
        <v>2</v>
      </c>
      <c r="U213" s="28">
        <f>Alumn_Filtered!W213</f>
        <v>0.66666666666666663</v>
      </c>
      <c r="V213" s="28">
        <f>Alumn_Filtered!X213</f>
        <v>0.5</v>
      </c>
      <c r="W213" s="28">
        <f>Alumn_Filtered!Y213</f>
        <v>0.11666666666666665</v>
      </c>
      <c r="X213" s="28">
        <f>Alumn_Filtered!Z213</f>
        <v>0.32777777777777778</v>
      </c>
      <c r="Y213" s="28">
        <f>Alumn_Filtered!AA213</f>
        <v>-9.166666666666673E-2</v>
      </c>
      <c r="Z213">
        <f ca="1">Alumn_Filtered!AB213</f>
        <v>21</v>
      </c>
      <c r="AA213">
        <f>Alumn_Filtered!AD213</f>
        <v>1</v>
      </c>
      <c r="AB213">
        <f>Alumn_Filtered!AF213</f>
        <v>1</v>
      </c>
      <c r="AC213">
        <f>IF(Alumn_Filtered!AG213=0,Metrics!$AG$14,Alumn_Filtered!AG213)</f>
        <v>445</v>
      </c>
      <c r="AD213" s="28">
        <f>Alumn_Filtered!AH213</f>
        <v>0.3841166936790924</v>
      </c>
      <c r="AE213">
        <f>IF(Alumn_Filtered!AI213=0,Metrics!AI$14,Alumn_Filtered!AI213)</f>
        <v>445</v>
      </c>
      <c r="AF213" s="28">
        <f>Alumn_Filtered!AJ213</f>
        <v>0.3841166936790924</v>
      </c>
      <c r="AG213">
        <f>IF(Alumn_Filtered!AK213=0,Metrics!AK$14,Alumn_Filtered!AK213)</f>
        <v>568</v>
      </c>
      <c r="AH213" s="28">
        <f>Alumn_Filtered!AL213</f>
        <v>0.58346839546191243</v>
      </c>
      <c r="AI213">
        <f>IF(Alumn_Filtered!AM213=0,Metrics!AM$14,Alumn_Filtered!AM213)</f>
        <v>552</v>
      </c>
      <c r="AJ213" s="28">
        <f>Alumn_Filtered!AN213</f>
        <v>0.55753646677471635</v>
      </c>
      <c r="AK213">
        <f>IF(Alumn_Filtered!AP213=0,Metrics!AP$14,Alumn_Filtered!AP213)</f>
        <v>13</v>
      </c>
      <c r="AL213">
        <f>IF(Alumn_Filtered!AR213=0,Metrics!AR$14,Alumn_Filtered!AR213)</f>
        <v>1</v>
      </c>
      <c r="AM213">
        <f>IF(Alumn_Filtered!AS213=0,Metrics!AS$14,Alumn_Filtered!AS213)</f>
        <v>8</v>
      </c>
      <c r="AN213">
        <f>Alumn_Filtered!B213</f>
        <v>1</v>
      </c>
    </row>
    <row r="214" spans="1:40" x14ac:dyDescent="0.25">
      <c r="A214" t="str">
        <f>LEFT(Alumn_Filtered!A214,LEN(Alumn_Filtered!A214)-1)</f>
        <v>19378174</v>
      </c>
      <c r="B214">
        <f>Alumn_Filtered!D214</f>
        <v>0</v>
      </c>
      <c r="C214">
        <f>Alumn_Filtered!E214</f>
        <v>0</v>
      </c>
      <c r="D214">
        <f>Alumn_Filtered!F214</f>
        <v>0</v>
      </c>
      <c r="E214" s="30">
        <f>Alumn_Filtered!G214</f>
        <v>6</v>
      </c>
      <c r="F214">
        <f>Alumn_Filtered!H214</f>
        <v>5</v>
      </c>
      <c r="G214" s="28">
        <f>Alumn_Filtered!I214</f>
        <v>0.83333333333333337</v>
      </c>
      <c r="H214">
        <f>Alumn_Filtered!J214</f>
        <v>1</v>
      </c>
      <c r="I214" s="28">
        <f>Alumn_Filtered!K214</f>
        <v>0.16666666666666666</v>
      </c>
      <c r="J214" s="28">
        <f>Alumn_Filtered!L214</f>
        <v>0.79999999999999993</v>
      </c>
      <c r="K214" s="28">
        <f>Alumn_Filtered!M214</f>
        <v>0.45</v>
      </c>
      <c r="L214" s="28">
        <f>Alumn_Filtered!N214</f>
        <v>0.60833333333333339</v>
      </c>
      <c r="M214">
        <f>Alumn_Filtered!O214</f>
        <v>7</v>
      </c>
      <c r="N214">
        <f>Alumn_Filtered!P214</f>
        <v>2</v>
      </c>
      <c r="O214">
        <f>Alumn_Filtered!Q214</f>
        <v>1</v>
      </c>
      <c r="P214">
        <f>Alumn_Filtered!R214</f>
        <v>0</v>
      </c>
      <c r="Q214">
        <f>Alumn_Filtered!S214</f>
        <v>4</v>
      </c>
      <c r="R214">
        <f>Alumn_Filtered!T214</f>
        <v>3</v>
      </c>
      <c r="S214" s="28">
        <f>Alumn_Filtered!U214</f>
        <v>0.75</v>
      </c>
      <c r="T214">
        <f>Alumn_Filtered!V214</f>
        <v>1</v>
      </c>
      <c r="U214" s="28">
        <f>Alumn_Filtered!W214</f>
        <v>0.25</v>
      </c>
      <c r="V214" s="28">
        <f>Alumn_Filtered!X214</f>
        <v>0.65</v>
      </c>
      <c r="W214" s="28">
        <f>Alumn_Filtered!Y214</f>
        <v>0.23333333333333331</v>
      </c>
      <c r="X214" s="28">
        <f>Alumn_Filtered!Z214</f>
        <v>0.47083333333333333</v>
      </c>
      <c r="Y214" s="28">
        <f>Alumn_Filtered!AA214</f>
        <v>-0.13750000000000007</v>
      </c>
      <c r="Z214">
        <f ca="1">Alumn_Filtered!AB214</f>
        <v>21</v>
      </c>
      <c r="AA214">
        <f>Alumn_Filtered!AD214</f>
        <v>1</v>
      </c>
      <c r="AB214">
        <f>Alumn_Filtered!AF214</f>
        <v>1</v>
      </c>
      <c r="AC214">
        <f>IF(Alumn_Filtered!AG214=0,Metrics!$AG$14,Alumn_Filtered!AG214)</f>
        <v>490</v>
      </c>
      <c r="AD214" s="28">
        <f>Alumn_Filtered!AH214</f>
        <v>0.45705024311183146</v>
      </c>
      <c r="AE214">
        <f>IF(Alumn_Filtered!AI214=0,Metrics!AI$14,Alumn_Filtered!AI214)</f>
        <v>490</v>
      </c>
      <c r="AF214" s="28">
        <f>Alumn_Filtered!AJ214</f>
        <v>0.45705024311183146</v>
      </c>
      <c r="AG214">
        <f>IF(Alumn_Filtered!AK214=0,Metrics!AK$14,Alumn_Filtered!AK214)</f>
        <v>450</v>
      </c>
      <c r="AH214" s="28">
        <f>Alumn_Filtered!AL214</f>
        <v>0.39222042139384117</v>
      </c>
      <c r="AI214">
        <f>IF(Alumn_Filtered!AM214=0,Metrics!AM$14,Alumn_Filtered!AM214)</f>
        <v>639</v>
      </c>
      <c r="AJ214" s="28">
        <f>Alumn_Filtered!AN214</f>
        <v>0.69854132901134525</v>
      </c>
      <c r="AK214">
        <f>IF(Alumn_Filtered!AP214=0,Metrics!AP$14,Alumn_Filtered!AP214)</f>
        <v>13</v>
      </c>
      <c r="AL214">
        <f>IF(Alumn_Filtered!AR214=0,Metrics!AR$14,Alumn_Filtered!AR214)</f>
        <v>1</v>
      </c>
      <c r="AM214">
        <f>IF(Alumn_Filtered!AS214=0,Metrics!AS$14,Alumn_Filtered!AS214)</f>
        <v>2</v>
      </c>
      <c r="AN214">
        <f>Alumn_Filtered!B214</f>
        <v>1</v>
      </c>
    </row>
    <row r="215" spans="1:40" x14ac:dyDescent="0.25">
      <c r="A215" t="str">
        <f>LEFT(Alumn_Filtered!A215,LEN(Alumn_Filtered!A215)-1)</f>
        <v>19380252</v>
      </c>
      <c r="B215">
        <f>Alumn_Filtered!D215</f>
        <v>6</v>
      </c>
      <c r="C215">
        <f>Alumn_Filtered!E215</f>
        <v>0</v>
      </c>
      <c r="D215">
        <f>Alumn_Filtered!F215</f>
        <v>0</v>
      </c>
      <c r="E215" s="30">
        <f>Alumn_Filtered!G215</f>
        <v>0</v>
      </c>
      <c r="F215">
        <f>Alumn_Filtered!H215</f>
        <v>0</v>
      </c>
      <c r="G215" s="28">
        <f>Alumn_Filtered!I215</f>
        <v>0</v>
      </c>
      <c r="H215">
        <f>Alumn_Filtered!J215</f>
        <v>0</v>
      </c>
      <c r="I215" s="28">
        <f>Alumn_Filtered!K215</f>
        <v>0</v>
      </c>
      <c r="J215" s="28">
        <f>Alumn_Filtered!L215</f>
        <v>0</v>
      </c>
      <c r="K215" s="28">
        <f>Alumn_Filtered!M215</f>
        <v>0</v>
      </c>
      <c r="L215" s="28">
        <f>Alumn_Filtered!N215</f>
        <v>0</v>
      </c>
      <c r="M215">
        <f>Alumn_Filtered!O215</f>
        <v>0</v>
      </c>
      <c r="N215">
        <f>Alumn_Filtered!P215</f>
        <v>0</v>
      </c>
      <c r="O215">
        <f>Alumn_Filtered!Q215</f>
        <v>0</v>
      </c>
      <c r="P215">
        <f>Alumn_Filtered!R215</f>
        <v>0</v>
      </c>
      <c r="Q215">
        <f>Alumn_Filtered!S215</f>
        <v>0</v>
      </c>
      <c r="R215">
        <f>Alumn_Filtered!T215</f>
        <v>0</v>
      </c>
      <c r="S215" s="28">
        <f>Alumn_Filtered!U215</f>
        <v>0</v>
      </c>
      <c r="T215">
        <f>Alumn_Filtered!V215</f>
        <v>0</v>
      </c>
      <c r="U215" s="28">
        <f>Alumn_Filtered!W215</f>
        <v>0</v>
      </c>
      <c r="V215" s="28">
        <f>Alumn_Filtered!X215</f>
        <v>0</v>
      </c>
      <c r="W215" s="28">
        <f>Alumn_Filtered!Y215</f>
        <v>0</v>
      </c>
      <c r="X215" s="28">
        <f>Alumn_Filtered!Z215</f>
        <v>0</v>
      </c>
      <c r="Y215" s="28">
        <f>Alumn_Filtered!AA215</f>
        <v>0</v>
      </c>
      <c r="Z215">
        <f ca="1">Alumn_Filtered!AB215</f>
        <v>21</v>
      </c>
      <c r="AA215">
        <f>Alumn_Filtered!AD215</f>
        <v>0</v>
      </c>
      <c r="AB215">
        <f>Alumn_Filtered!AF215</f>
        <v>1</v>
      </c>
      <c r="AC215">
        <f>IF(Alumn_Filtered!AG215=0,Metrics!$AG$14,Alumn_Filtered!AG215)</f>
        <v>633</v>
      </c>
      <c r="AD215" s="28">
        <f>Alumn_Filtered!AH215</f>
        <v>0.68881685575364671</v>
      </c>
      <c r="AE215">
        <f>IF(Alumn_Filtered!AI215=0,Metrics!AI$14,Alumn_Filtered!AI215)</f>
        <v>660</v>
      </c>
      <c r="AF215" s="28">
        <f>Alumn_Filtered!AJ215</f>
        <v>0.73257698541329008</v>
      </c>
      <c r="AG215">
        <f>IF(Alumn_Filtered!AK215=0,Metrics!AK$14,Alumn_Filtered!AK215)</f>
        <v>477</v>
      </c>
      <c r="AH215" s="28">
        <f>Alumn_Filtered!AL215</f>
        <v>0.4359805510534846</v>
      </c>
      <c r="AI215">
        <f>IF(Alumn_Filtered!AM215=0,Metrics!AM$14,Alumn_Filtered!AM215)</f>
        <v>439</v>
      </c>
      <c r="AJ215" s="28">
        <f>Alumn_Filtered!AN215</f>
        <v>0.37439222042139386</v>
      </c>
      <c r="AK215">
        <f>IF(Alumn_Filtered!AP215=0,Metrics!AP$14,Alumn_Filtered!AP215)</f>
        <v>9</v>
      </c>
      <c r="AL215">
        <f>IF(Alumn_Filtered!AR215=0,Metrics!AR$14,Alumn_Filtered!AR215)</f>
        <v>1</v>
      </c>
      <c r="AM215">
        <f>IF(Alumn_Filtered!AS215=0,Metrics!AS$14,Alumn_Filtered!AS215)</f>
        <v>0</v>
      </c>
      <c r="AN215">
        <f>Alumn_Filtered!B215</f>
        <v>0</v>
      </c>
    </row>
    <row r="216" spans="1:40" x14ac:dyDescent="0.25">
      <c r="A216" t="str">
        <f>LEFT(Alumn_Filtered!A216,LEN(Alumn_Filtered!A216)-1)</f>
        <v>19381256</v>
      </c>
      <c r="B216">
        <f>Alumn_Filtered!D216</f>
        <v>0</v>
      </c>
      <c r="C216">
        <f>Alumn_Filtered!E216</f>
        <v>0</v>
      </c>
      <c r="D216">
        <f>Alumn_Filtered!F216</f>
        <v>1</v>
      </c>
      <c r="E216" s="30">
        <f>Alumn_Filtered!G216</f>
        <v>6</v>
      </c>
      <c r="F216">
        <f>Alumn_Filtered!H216</f>
        <v>5</v>
      </c>
      <c r="G216" s="28">
        <f>Alumn_Filtered!I216</f>
        <v>0.83333333333333337</v>
      </c>
      <c r="H216">
        <f>Alumn_Filtered!J216</f>
        <v>1</v>
      </c>
      <c r="I216" s="28">
        <f>Alumn_Filtered!K216</f>
        <v>0.16666666666666666</v>
      </c>
      <c r="J216" s="28">
        <f>Alumn_Filtered!L216</f>
        <v>0.8666666666666667</v>
      </c>
      <c r="K216" s="28">
        <f>Alumn_Filtered!M216</f>
        <v>0.43333333333333335</v>
      </c>
      <c r="L216" s="28">
        <f>Alumn_Filtered!N216</f>
        <v>0.56666666666666676</v>
      </c>
      <c r="M216">
        <f>Alumn_Filtered!O216</f>
        <v>9</v>
      </c>
      <c r="N216">
        <f>Alumn_Filtered!P216</f>
        <v>1</v>
      </c>
      <c r="O216">
        <f>Alumn_Filtered!Q216</f>
        <v>1</v>
      </c>
      <c r="P216">
        <f>Alumn_Filtered!R216</f>
        <v>1</v>
      </c>
      <c r="Q216">
        <f>Alumn_Filtered!S216</f>
        <v>6</v>
      </c>
      <c r="R216">
        <f>Alumn_Filtered!T216</f>
        <v>5</v>
      </c>
      <c r="S216" s="28">
        <f>Alumn_Filtered!U216</f>
        <v>0.83333333333333337</v>
      </c>
      <c r="T216">
        <f>Alumn_Filtered!V216</f>
        <v>1</v>
      </c>
      <c r="U216" s="28">
        <f>Alumn_Filtered!W216</f>
        <v>0.16666666666666666</v>
      </c>
      <c r="V216" s="28">
        <f>Alumn_Filtered!X216</f>
        <v>0.70000000000000007</v>
      </c>
      <c r="W216" s="28">
        <f>Alumn_Filtered!Y216</f>
        <v>0.33333333333333331</v>
      </c>
      <c r="X216" s="28">
        <f>Alumn_Filtered!Z216</f>
        <v>0.56111111111111112</v>
      </c>
      <c r="Y216" s="28">
        <f>Alumn_Filtered!AA216</f>
        <v>-5.5555555555556468E-3</v>
      </c>
      <c r="Z216">
        <f ca="1">Alumn_Filtered!AB216</f>
        <v>21</v>
      </c>
      <c r="AA216">
        <f>Alumn_Filtered!AD216</f>
        <v>0</v>
      </c>
      <c r="AB216">
        <f>Alumn_Filtered!AF216</f>
        <v>1</v>
      </c>
      <c r="AC216">
        <f>IF(Alumn_Filtered!AG216=0,Metrics!$AG$14,Alumn_Filtered!AG216)</f>
        <v>519</v>
      </c>
      <c r="AD216" s="28">
        <f>Alumn_Filtered!AH216</f>
        <v>0.50405186385737444</v>
      </c>
      <c r="AE216">
        <f>IF(Alumn_Filtered!AI216=0,Metrics!AI$14,Alumn_Filtered!AI216)</f>
        <v>519</v>
      </c>
      <c r="AF216" s="28">
        <f>Alumn_Filtered!AJ216</f>
        <v>0.50405186385737444</v>
      </c>
      <c r="AG216">
        <f>IF(Alumn_Filtered!AK216=0,Metrics!AK$14,Alumn_Filtered!AK216)</f>
        <v>503</v>
      </c>
      <c r="AH216" s="28">
        <f>Alumn_Filtered!AL216</f>
        <v>0.47811993517017826</v>
      </c>
      <c r="AI216">
        <f>IF(Alumn_Filtered!AM216=0,Metrics!AM$14,Alumn_Filtered!AM216)</f>
        <v>594</v>
      </c>
      <c r="AJ216" s="28">
        <f>Alumn_Filtered!AN216</f>
        <v>0.62560777957860614</v>
      </c>
      <c r="AK216">
        <f>IF(Alumn_Filtered!AP216=0,Metrics!AP$14,Alumn_Filtered!AP216)</f>
        <v>9</v>
      </c>
      <c r="AL216">
        <f>IF(Alumn_Filtered!AR216=0,Metrics!AR$14,Alumn_Filtered!AR216)</f>
        <v>1</v>
      </c>
      <c r="AM216">
        <f>IF(Alumn_Filtered!AS216=0,Metrics!AS$14,Alumn_Filtered!AS216)</f>
        <v>5</v>
      </c>
      <c r="AN216">
        <f>Alumn_Filtered!B216</f>
        <v>1</v>
      </c>
    </row>
    <row r="217" spans="1:40" x14ac:dyDescent="0.25">
      <c r="A217" t="str">
        <f>LEFT(Alumn_Filtered!A217,LEN(Alumn_Filtered!A217)-1)</f>
        <v>19383713</v>
      </c>
      <c r="B217">
        <f>Alumn_Filtered!D217</f>
        <v>0</v>
      </c>
      <c r="C217">
        <f>Alumn_Filtered!E217</f>
        <v>0</v>
      </c>
      <c r="D217">
        <f>Alumn_Filtered!F217</f>
        <v>0</v>
      </c>
      <c r="E217" s="30">
        <f>Alumn_Filtered!G217</f>
        <v>6</v>
      </c>
      <c r="F217">
        <f>Alumn_Filtered!H217</f>
        <v>6</v>
      </c>
      <c r="G217" s="28">
        <f>Alumn_Filtered!I217</f>
        <v>1</v>
      </c>
      <c r="H217">
        <f>Alumn_Filtered!J217</f>
        <v>0</v>
      </c>
      <c r="I217" s="28">
        <f>Alumn_Filtered!K217</f>
        <v>0</v>
      </c>
      <c r="J217" s="28">
        <f>Alumn_Filtered!L217</f>
        <v>0.76666666666666661</v>
      </c>
      <c r="K217" s="28">
        <f>Alumn_Filtered!M217</f>
        <v>0.51666666666666661</v>
      </c>
      <c r="L217" s="28">
        <f>Alumn_Filtered!N217</f>
        <v>0.60555555555555551</v>
      </c>
      <c r="M217">
        <f>Alumn_Filtered!O217</f>
        <v>6</v>
      </c>
      <c r="N217">
        <f>Alumn_Filtered!P217</f>
        <v>0</v>
      </c>
      <c r="O217">
        <f>Alumn_Filtered!Q217</f>
        <v>1</v>
      </c>
      <c r="P217">
        <f>Alumn_Filtered!R217</f>
        <v>0</v>
      </c>
      <c r="Q217">
        <f>Alumn_Filtered!S217</f>
        <v>5</v>
      </c>
      <c r="R217">
        <f>Alumn_Filtered!T217</f>
        <v>1</v>
      </c>
      <c r="S217" s="28">
        <f>Alumn_Filtered!U217</f>
        <v>0.2</v>
      </c>
      <c r="T217">
        <f>Alumn_Filtered!V217</f>
        <v>4</v>
      </c>
      <c r="U217" s="28">
        <f>Alumn_Filtered!W217</f>
        <v>0.8</v>
      </c>
      <c r="V217" s="28">
        <f>Alumn_Filtered!X217</f>
        <v>0.81666666666666676</v>
      </c>
      <c r="W217" s="28">
        <f>Alumn_Filtered!Y217</f>
        <v>6.6666666666666652E-2</v>
      </c>
      <c r="X217" s="28">
        <f>Alumn_Filtered!Z217</f>
        <v>0.41000000000000003</v>
      </c>
      <c r="Y217" s="28">
        <f>Alumn_Filtered!AA217</f>
        <v>-0.19555555555555548</v>
      </c>
      <c r="Z217">
        <f ca="1">Alumn_Filtered!AB217</f>
        <v>21</v>
      </c>
      <c r="AA217">
        <f>Alumn_Filtered!AD217</f>
        <v>1</v>
      </c>
      <c r="AB217">
        <f>Alumn_Filtered!AF217</f>
        <v>1</v>
      </c>
      <c r="AC217">
        <f>IF(Alumn_Filtered!AG217=0,Metrics!$AG$14,Alumn_Filtered!AG217)</f>
        <v>455</v>
      </c>
      <c r="AD217" s="28">
        <f>Alumn_Filtered!AH217</f>
        <v>0.40032414910858993</v>
      </c>
      <c r="AE217">
        <f>IF(Alumn_Filtered!AI217=0,Metrics!AI$14,Alumn_Filtered!AI217)</f>
        <v>455</v>
      </c>
      <c r="AF217" s="28">
        <f>Alumn_Filtered!AJ217</f>
        <v>0.40032414910858993</v>
      </c>
      <c r="AG217">
        <f>IF(Alumn_Filtered!AK217=0,Metrics!AK$14,Alumn_Filtered!AK217)</f>
        <v>514</v>
      </c>
      <c r="AH217" s="28">
        <f>Alumn_Filtered!AL217</f>
        <v>0.49594813614262562</v>
      </c>
      <c r="AI217">
        <f>IF(Alumn_Filtered!AM217=0,Metrics!AM$14,Alumn_Filtered!AM217)</f>
        <v>593</v>
      </c>
      <c r="AJ217" s="28">
        <f>Alumn_Filtered!AN217</f>
        <v>0.62398703403565636</v>
      </c>
      <c r="AK217">
        <f>IF(Alumn_Filtered!AP217=0,Metrics!AP$14,Alumn_Filtered!AP217)</f>
        <v>13</v>
      </c>
      <c r="AL217">
        <f>IF(Alumn_Filtered!AR217=0,Metrics!AR$14,Alumn_Filtered!AR217)</f>
        <v>1</v>
      </c>
      <c r="AM217">
        <f>IF(Alumn_Filtered!AS217=0,Metrics!AS$14,Alumn_Filtered!AS217)</f>
        <v>5</v>
      </c>
      <c r="AN217">
        <f>Alumn_Filtered!B217</f>
        <v>1</v>
      </c>
    </row>
    <row r="218" spans="1:40" x14ac:dyDescent="0.25">
      <c r="A218" t="str">
        <f>LEFT(Alumn_Filtered!A218,LEN(Alumn_Filtered!A218)-1)</f>
        <v>19384469</v>
      </c>
      <c r="B218">
        <f>Alumn_Filtered!D218</f>
        <v>0</v>
      </c>
      <c r="C218">
        <f>Alumn_Filtered!E218</f>
        <v>1</v>
      </c>
      <c r="D218">
        <f>Alumn_Filtered!F218</f>
        <v>0</v>
      </c>
      <c r="E218" s="30">
        <f>Alumn_Filtered!G218</f>
        <v>5</v>
      </c>
      <c r="F218">
        <f>Alumn_Filtered!H218</f>
        <v>1</v>
      </c>
      <c r="G218" s="28">
        <f>Alumn_Filtered!I218</f>
        <v>0.2</v>
      </c>
      <c r="H218">
        <f>Alumn_Filtered!J218</f>
        <v>4</v>
      </c>
      <c r="I218" s="28">
        <f>Alumn_Filtered!K218</f>
        <v>0.8</v>
      </c>
      <c r="J218" s="28">
        <f>Alumn_Filtered!L218</f>
        <v>0.9</v>
      </c>
      <c r="K218" s="28">
        <f>Alumn_Filtered!M218</f>
        <v>0.20000000000000004</v>
      </c>
      <c r="L218" s="28">
        <f>Alumn_Filtered!N218</f>
        <v>0.45</v>
      </c>
      <c r="M218">
        <f>Alumn_Filtered!O218</f>
        <v>0</v>
      </c>
      <c r="N218">
        <f>Alumn_Filtered!P218</f>
        <v>0</v>
      </c>
      <c r="O218">
        <f>Alumn_Filtered!Q218</f>
        <v>0</v>
      </c>
      <c r="P218">
        <f>Alumn_Filtered!R218</f>
        <v>0</v>
      </c>
      <c r="Q218">
        <f>Alumn_Filtered!S218</f>
        <v>0</v>
      </c>
      <c r="R218">
        <f>Alumn_Filtered!T218</f>
        <v>0</v>
      </c>
      <c r="S218" s="28">
        <f>Alumn_Filtered!U218</f>
        <v>0</v>
      </c>
      <c r="T218">
        <f>Alumn_Filtered!V218</f>
        <v>0</v>
      </c>
      <c r="U218" s="28">
        <f>Alumn_Filtered!W218</f>
        <v>0</v>
      </c>
      <c r="V218" s="28">
        <f>Alumn_Filtered!X218</f>
        <v>0</v>
      </c>
      <c r="W218" s="28">
        <f>Alumn_Filtered!Y218</f>
        <v>0</v>
      </c>
      <c r="X218" s="28">
        <f>Alumn_Filtered!Z218</f>
        <v>0</v>
      </c>
      <c r="Y218" s="28">
        <f>Alumn_Filtered!AA218</f>
        <v>-0.45</v>
      </c>
      <c r="Z218">
        <f ca="1">Alumn_Filtered!AB218</f>
        <v>21</v>
      </c>
      <c r="AA218">
        <f>Alumn_Filtered!AD218</f>
        <v>1</v>
      </c>
      <c r="AB218">
        <f>Alumn_Filtered!AF218</f>
        <v>1</v>
      </c>
      <c r="AC218">
        <f>IF(Alumn_Filtered!AG218=0,Metrics!$AG$14,Alumn_Filtered!AG218)</f>
        <v>575</v>
      </c>
      <c r="AD218" s="28">
        <f>Alumn_Filtered!AH218</f>
        <v>0.59481361426256074</v>
      </c>
      <c r="AE218">
        <f>IF(Alumn_Filtered!AI218=0,Metrics!AI$14,Alumn_Filtered!AI218)</f>
        <v>598</v>
      </c>
      <c r="AF218" s="28">
        <f>Alumn_Filtered!AJ218</f>
        <v>0.63209076175040524</v>
      </c>
      <c r="AG218">
        <f>IF(Alumn_Filtered!AK218=0,Metrics!AK$14,Alumn_Filtered!AK218)</f>
        <v>574</v>
      </c>
      <c r="AH218" s="28">
        <f>Alumn_Filtered!AL218</f>
        <v>0.59319286871961097</v>
      </c>
      <c r="AI218">
        <f>IF(Alumn_Filtered!AM218=0,Metrics!AM$14,Alumn_Filtered!AM218)</f>
        <v>585</v>
      </c>
      <c r="AJ218" s="28">
        <f>Alumn_Filtered!AN218</f>
        <v>0.61102106969205838</v>
      </c>
      <c r="AK218">
        <f>IF(Alumn_Filtered!AP218=0,Metrics!AP$14,Alumn_Filtered!AP218)</f>
        <v>13</v>
      </c>
      <c r="AL218">
        <f>IF(Alumn_Filtered!AR218=0,Metrics!AR$14,Alumn_Filtered!AR218)</f>
        <v>1</v>
      </c>
      <c r="AM218">
        <f>IF(Alumn_Filtered!AS218=0,Metrics!AS$14,Alumn_Filtered!AS218)</f>
        <v>0</v>
      </c>
      <c r="AN218">
        <f>Alumn_Filtered!B218</f>
        <v>0</v>
      </c>
    </row>
    <row r="219" spans="1:40" x14ac:dyDescent="0.25">
      <c r="A219" t="str">
        <f>LEFT(Alumn_Filtered!A219,LEN(Alumn_Filtered!A219)-1)</f>
        <v>19385280</v>
      </c>
      <c r="B219">
        <f>Alumn_Filtered!D219</f>
        <v>0</v>
      </c>
      <c r="C219">
        <f>Alumn_Filtered!E219</f>
        <v>1</v>
      </c>
      <c r="D219">
        <f>Alumn_Filtered!F219</f>
        <v>0</v>
      </c>
      <c r="E219" s="30">
        <f>Alumn_Filtered!G219</f>
        <v>5</v>
      </c>
      <c r="F219">
        <f>Alumn_Filtered!H219</f>
        <v>5</v>
      </c>
      <c r="G219" s="28">
        <f>Alumn_Filtered!I219</f>
        <v>1</v>
      </c>
      <c r="H219">
        <f>Alumn_Filtered!J219</f>
        <v>0</v>
      </c>
      <c r="I219" s="28">
        <f>Alumn_Filtered!K219</f>
        <v>0</v>
      </c>
      <c r="J219" s="28">
        <f>Alumn_Filtered!L219</f>
        <v>0.96666666666666667</v>
      </c>
      <c r="K219" s="28">
        <f>Alumn_Filtered!M219</f>
        <v>0.51666666666666661</v>
      </c>
      <c r="L219" s="28">
        <f>Alumn_Filtered!N219</f>
        <v>0.65333333333333332</v>
      </c>
      <c r="M219">
        <f>Alumn_Filtered!O219</f>
        <v>7</v>
      </c>
      <c r="N219">
        <f>Alumn_Filtered!P219</f>
        <v>2</v>
      </c>
      <c r="O219">
        <f>Alumn_Filtered!Q219</f>
        <v>0</v>
      </c>
      <c r="P219">
        <f>Alumn_Filtered!R219</f>
        <v>0</v>
      </c>
      <c r="Q219">
        <f>Alumn_Filtered!S219</f>
        <v>5</v>
      </c>
      <c r="R219">
        <f>Alumn_Filtered!T219</f>
        <v>3</v>
      </c>
      <c r="S219" s="28">
        <f>Alumn_Filtered!U219</f>
        <v>0.6</v>
      </c>
      <c r="T219">
        <f>Alumn_Filtered!V219</f>
        <v>2</v>
      </c>
      <c r="U219" s="28">
        <f>Alumn_Filtered!W219</f>
        <v>0.4</v>
      </c>
      <c r="V219" s="28">
        <f>Alumn_Filtered!X219</f>
        <v>0.76666666666666661</v>
      </c>
      <c r="W219" s="28">
        <f>Alumn_Filtered!Y219</f>
        <v>0.20000000000000004</v>
      </c>
      <c r="X219" s="28">
        <f>Alumn_Filtered!Z219</f>
        <v>0.49999999999999989</v>
      </c>
      <c r="Y219" s="28">
        <f>Alumn_Filtered!AA219</f>
        <v>-0.15333333333333343</v>
      </c>
      <c r="Z219">
        <f ca="1">Alumn_Filtered!AB219</f>
        <v>21</v>
      </c>
      <c r="AA219">
        <f>Alumn_Filtered!AD219</f>
        <v>1</v>
      </c>
      <c r="AB219">
        <f>Alumn_Filtered!AF219</f>
        <v>1</v>
      </c>
      <c r="AC219">
        <f>IF(Alumn_Filtered!AG219=0,Metrics!$AG$14,Alumn_Filtered!AG219)</f>
        <v>601</v>
      </c>
      <c r="AD219" s="28">
        <f>Alumn_Filtered!AH219</f>
        <v>0.63695299837925445</v>
      </c>
      <c r="AE219">
        <f>IF(Alumn_Filtered!AI219=0,Metrics!AI$14,Alumn_Filtered!AI219)</f>
        <v>626</v>
      </c>
      <c r="AF219" s="28">
        <f>Alumn_Filtered!AJ219</f>
        <v>0.67747163695299839</v>
      </c>
      <c r="AG219">
        <f>IF(Alumn_Filtered!AK219=0,Metrics!AK$14,Alumn_Filtered!AK219)</f>
        <v>560</v>
      </c>
      <c r="AH219" s="28">
        <f>Alumn_Filtered!AL219</f>
        <v>0.57050243111831445</v>
      </c>
      <c r="AI219">
        <f>IF(Alumn_Filtered!AM219=0,Metrics!AM$14,Alumn_Filtered!AM219)</f>
        <v>594</v>
      </c>
      <c r="AJ219" s="28">
        <f>Alumn_Filtered!AN219</f>
        <v>0.62560777957860614</v>
      </c>
      <c r="AK219">
        <f>IF(Alumn_Filtered!AP219=0,Metrics!AP$14,Alumn_Filtered!AP219)</f>
        <v>13</v>
      </c>
      <c r="AL219">
        <f>IF(Alumn_Filtered!AR219=0,Metrics!AR$14,Alumn_Filtered!AR219)</f>
        <v>1</v>
      </c>
      <c r="AM219">
        <f>IF(Alumn_Filtered!AS219=0,Metrics!AS$14,Alumn_Filtered!AS219)</f>
        <v>0</v>
      </c>
      <c r="AN219">
        <f>Alumn_Filtered!B219</f>
        <v>1</v>
      </c>
    </row>
    <row r="220" spans="1:40" x14ac:dyDescent="0.25">
      <c r="A220" t="str">
        <f>LEFT(Alumn_Filtered!A220,LEN(Alumn_Filtered!A220)-1)</f>
        <v>19388708</v>
      </c>
      <c r="B220">
        <f>Alumn_Filtered!D220</f>
        <v>0</v>
      </c>
      <c r="C220">
        <f>Alumn_Filtered!E220</f>
        <v>1</v>
      </c>
      <c r="D220">
        <f>Alumn_Filtered!F220</f>
        <v>0</v>
      </c>
      <c r="E220" s="30">
        <f>Alumn_Filtered!G220</f>
        <v>5</v>
      </c>
      <c r="F220">
        <f>Alumn_Filtered!H220</f>
        <v>3</v>
      </c>
      <c r="G220" s="28">
        <f>Alumn_Filtered!I220</f>
        <v>0.6</v>
      </c>
      <c r="H220">
        <f>Alumn_Filtered!J220</f>
        <v>2</v>
      </c>
      <c r="I220" s="28">
        <f>Alumn_Filtered!K220</f>
        <v>0.4</v>
      </c>
      <c r="J220" s="28">
        <f>Alumn_Filtered!L220</f>
        <v>0.85</v>
      </c>
      <c r="K220" s="28">
        <f>Alumn_Filtered!M220</f>
        <v>0.33333333333333331</v>
      </c>
      <c r="L220" s="28">
        <f>Alumn_Filtered!N220</f>
        <v>0.56666666666666665</v>
      </c>
      <c r="M220">
        <f>Alumn_Filtered!O220</f>
        <v>8</v>
      </c>
      <c r="N220">
        <f>Alumn_Filtered!P220</f>
        <v>2</v>
      </c>
      <c r="O220">
        <f>Alumn_Filtered!Q220</f>
        <v>2</v>
      </c>
      <c r="P220">
        <f>Alumn_Filtered!R220</f>
        <v>0</v>
      </c>
      <c r="Q220">
        <f>Alumn_Filtered!S220</f>
        <v>4</v>
      </c>
      <c r="R220">
        <f>Alumn_Filtered!T220</f>
        <v>1</v>
      </c>
      <c r="S220" s="28">
        <f>Alumn_Filtered!U220</f>
        <v>0.25</v>
      </c>
      <c r="T220">
        <f>Alumn_Filtered!V220</f>
        <v>3</v>
      </c>
      <c r="U220" s="28">
        <f>Alumn_Filtered!W220</f>
        <v>0.75</v>
      </c>
      <c r="V220" s="28">
        <f>Alumn_Filtered!X220</f>
        <v>0.70000000000000007</v>
      </c>
      <c r="W220" s="28">
        <f>Alumn_Filtered!Y220</f>
        <v>5.000000000000001E-2</v>
      </c>
      <c r="X220" s="28">
        <f>Alumn_Filtered!Z220</f>
        <v>0.33750000000000002</v>
      </c>
      <c r="Y220" s="28">
        <f>Alumn_Filtered!AA220</f>
        <v>-0.22916666666666663</v>
      </c>
      <c r="Z220">
        <f ca="1">Alumn_Filtered!AB220</f>
        <v>21</v>
      </c>
      <c r="AA220">
        <f>Alumn_Filtered!AD220</f>
        <v>1</v>
      </c>
      <c r="AB220">
        <f>Alumn_Filtered!AF220</f>
        <v>1</v>
      </c>
      <c r="AC220">
        <f>IF(Alumn_Filtered!AG220=0,Metrics!$AG$14,Alumn_Filtered!AG220)</f>
        <v>548</v>
      </c>
      <c r="AD220" s="28">
        <f>Alumn_Filtered!AH220</f>
        <v>0.55105348460291737</v>
      </c>
      <c r="AE220">
        <f>IF(Alumn_Filtered!AI220=0,Metrics!AI$14,Alumn_Filtered!AI220)</f>
        <v>548</v>
      </c>
      <c r="AF220" s="28">
        <f>Alumn_Filtered!AJ220</f>
        <v>0.55105348460291737</v>
      </c>
      <c r="AG220">
        <f>IF(Alumn_Filtered!AK220=0,Metrics!AK$14,Alumn_Filtered!AK220)</f>
        <v>626</v>
      </c>
      <c r="AH220" s="28">
        <f>Alumn_Filtered!AL220</f>
        <v>0.67747163695299839</v>
      </c>
      <c r="AI220">
        <f>IF(Alumn_Filtered!AM220=0,Metrics!AM$14,Alumn_Filtered!AM220)</f>
        <v>590</v>
      </c>
      <c r="AJ220" s="28">
        <f>Alumn_Filtered!AN220</f>
        <v>0.61912479740680715</v>
      </c>
      <c r="AK220">
        <f>IF(Alumn_Filtered!AP220=0,Metrics!AP$14,Alumn_Filtered!AP220)</f>
        <v>13</v>
      </c>
      <c r="AL220">
        <f>IF(Alumn_Filtered!AR220=0,Metrics!AR$14,Alumn_Filtered!AR220)</f>
        <v>1</v>
      </c>
      <c r="AM220">
        <f>IF(Alumn_Filtered!AS220=0,Metrics!AS$14,Alumn_Filtered!AS220)</f>
        <v>0</v>
      </c>
      <c r="AN220">
        <f>Alumn_Filtered!B220</f>
        <v>0</v>
      </c>
    </row>
    <row r="221" spans="1:40" x14ac:dyDescent="0.25">
      <c r="A221" t="str">
        <f>LEFT(Alumn_Filtered!A221,LEN(Alumn_Filtered!A221)-1)</f>
        <v>19389195</v>
      </c>
      <c r="B221">
        <f>Alumn_Filtered!D221</f>
        <v>0</v>
      </c>
      <c r="C221">
        <f>Alumn_Filtered!E221</f>
        <v>0</v>
      </c>
      <c r="D221">
        <f>Alumn_Filtered!F221</f>
        <v>0</v>
      </c>
      <c r="E221" s="30">
        <f>Alumn_Filtered!G221</f>
        <v>6</v>
      </c>
      <c r="F221">
        <f>Alumn_Filtered!H221</f>
        <v>2</v>
      </c>
      <c r="G221" s="28">
        <f>Alumn_Filtered!I221</f>
        <v>0.33333333333333331</v>
      </c>
      <c r="H221">
        <f>Alumn_Filtered!J221</f>
        <v>4</v>
      </c>
      <c r="I221" s="28">
        <f>Alumn_Filtered!K221</f>
        <v>0.66666666666666663</v>
      </c>
      <c r="J221" s="28">
        <f>Alumn_Filtered!L221</f>
        <v>0.56666666666666676</v>
      </c>
      <c r="K221" s="28">
        <f>Alumn_Filtered!M221</f>
        <v>0</v>
      </c>
      <c r="L221" s="28">
        <f>Alumn_Filtered!N221</f>
        <v>0.38888888888888884</v>
      </c>
      <c r="M221">
        <f>Alumn_Filtered!O221</f>
        <v>7</v>
      </c>
      <c r="N221">
        <f>Alumn_Filtered!P221</f>
        <v>0</v>
      </c>
      <c r="O221">
        <f>Alumn_Filtered!Q221</f>
        <v>0</v>
      </c>
      <c r="P221">
        <f>Alumn_Filtered!R221</f>
        <v>0</v>
      </c>
      <c r="Q221">
        <f>Alumn_Filtered!S221</f>
        <v>7</v>
      </c>
      <c r="R221">
        <f>Alumn_Filtered!T221</f>
        <v>1</v>
      </c>
      <c r="S221" s="28">
        <f>Alumn_Filtered!U221</f>
        <v>0.14285714285714285</v>
      </c>
      <c r="T221">
        <f>Alumn_Filtered!V221</f>
        <v>6</v>
      </c>
      <c r="U221" s="28">
        <f>Alumn_Filtered!W221</f>
        <v>0.8571428571428571</v>
      </c>
      <c r="V221" s="28">
        <f>Alumn_Filtered!X221</f>
        <v>0.83333333333333337</v>
      </c>
      <c r="W221" s="28">
        <f>Alumn_Filtered!Y221</f>
        <v>0.10000000000000002</v>
      </c>
      <c r="X221" s="28">
        <f>Alumn_Filtered!Z221</f>
        <v>0.29285714285714282</v>
      </c>
      <c r="Y221" s="28">
        <f>Alumn_Filtered!AA221</f>
        <v>-9.6031746031746024E-2</v>
      </c>
      <c r="Z221">
        <f ca="1">Alumn_Filtered!AB221</f>
        <v>21</v>
      </c>
      <c r="AA221">
        <f>Alumn_Filtered!AD221</f>
        <v>1</v>
      </c>
      <c r="AB221">
        <f>Alumn_Filtered!AF221</f>
        <v>1</v>
      </c>
      <c r="AC221">
        <f>IF(Alumn_Filtered!AG221=0,Metrics!$AG$14,Alumn_Filtered!AG221)</f>
        <v>528</v>
      </c>
      <c r="AD221" s="28">
        <f>Alumn_Filtered!AH221</f>
        <v>0.51863857374392219</v>
      </c>
      <c r="AE221">
        <f>IF(Alumn_Filtered!AI221=0,Metrics!AI$14,Alumn_Filtered!AI221)</f>
        <v>527</v>
      </c>
      <c r="AF221" s="28">
        <f>Alumn_Filtered!AJ221</f>
        <v>0.51701782820097242</v>
      </c>
      <c r="AG221">
        <f>IF(Alumn_Filtered!AK221=0,Metrics!AK$14,Alumn_Filtered!AK221)</f>
        <v>442</v>
      </c>
      <c r="AH221" s="28">
        <f>Alumn_Filtered!AL221</f>
        <v>0.37925445705024313</v>
      </c>
      <c r="AI221">
        <f>IF(Alumn_Filtered!AM221=0,Metrics!AM$14,Alumn_Filtered!AM221)</f>
        <v>630</v>
      </c>
      <c r="AJ221" s="28">
        <f>Alumn_Filtered!AN221</f>
        <v>0.68395461912479738</v>
      </c>
      <c r="AK221">
        <f>IF(Alumn_Filtered!AP221=0,Metrics!AP$14,Alumn_Filtered!AP221)</f>
        <v>7</v>
      </c>
      <c r="AL221">
        <f>IF(Alumn_Filtered!AR221=0,Metrics!AR$14,Alumn_Filtered!AR221)</f>
        <v>1</v>
      </c>
      <c r="AM221">
        <f>IF(Alumn_Filtered!AS221=0,Metrics!AS$14,Alumn_Filtered!AS221)</f>
        <v>5</v>
      </c>
      <c r="AN221">
        <f>Alumn_Filtered!B221</f>
        <v>0</v>
      </c>
    </row>
    <row r="222" spans="1:40" x14ac:dyDescent="0.25">
      <c r="A222" t="str">
        <f>LEFT(Alumn_Filtered!A222,LEN(Alumn_Filtered!A222)-1)</f>
        <v>19392224</v>
      </c>
      <c r="B222">
        <f>Alumn_Filtered!D222</f>
        <v>0</v>
      </c>
      <c r="C222">
        <f>Alumn_Filtered!E222</f>
        <v>0</v>
      </c>
      <c r="D222">
        <f>Alumn_Filtered!F222</f>
        <v>0</v>
      </c>
      <c r="E222" s="30">
        <f>Alumn_Filtered!G222</f>
        <v>6</v>
      </c>
      <c r="F222">
        <f>Alumn_Filtered!H222</f>
        <v>6</v>
      </c>
      <c r="G222" s="28">
        <f>Alumn_Filtered!I222</f>
        <v>1</v>
      </c>
      <c r="H222">
        <f>Alumn_Filtered!J222</f>
        <v>0</v>
      </c>
      <c r="I222" s="28">
        <f>Alumn_Filtered!K222</f>
        <v>0</v>
      </c>
      <c r="J222" s="28">
        <f>Alumn_Filtered!L222</f>
        <v>0.79999999999999993</v>
      </c>
      <c r="K222" s="28">
        <f>Alumn_Filtered!M222</f>
        <v>0.54999999999999993</v>
      </c>
      <c r="L222" s="28">
        <f>Alumn_Filtered!N222</f>
        <v>0.66388888888888886</v>
      </c>
      <c r="M222">
        <f>Alumn_Filtered!O222</f>
        <v>6</v>
      </c>
      <c r="N222">
        <f>Alumn_Filtered!P222</f>
        <v>0</v>
      </c>
      <c r="O222">
        <f>Alumn_Filtered!Q222</f>
        <v>6</v>
      </c>
      <c r="P222">
        <f>Alumn_Filtered!R222</f>
        <v>0</v>
      </c>
      <c r="Q222">
        <f>Alumn_Filtered!S222</f>
        <v>0</v>
      </c>
      <c r="R222">
        <f>Alumn_Filtered!T222</f>
        <v>0</v>
      </c>
      <c r="S222" s="28">
        <f>Alumn_Filtered!U222</f>
        <v>0</v>
      </c>
      <c r="T222">
        <f>Alumn_Filtered!V222</f>
        <v>0</v>
      </c>
      <c r="U222" s="28">
        <f>Alumn_Filtered!W222</f>
        <v>0</v>
      </c>
      <c r="V222" s="28">
        <f>Alumn_Filtered!X222</f>
        <v>0</v>
      </c>
      <c r="W222" s="28">
        <f>Alumn_Filtered!Y222</f>
        <v>0</v>
      </c>
      <c r="X222" s="28">
        <f>Alumn_Filtered!Z222</f>
        <v>0</v>
      </c>
      <c r="Y222" s="28">
        <f>Alumn_Filtered!AA222</f>
        <v>-0.66388888888888886</v>
      </c>
      <c r="Z222">
        <f ca="1">Alumn_Filtered!AB222</f>
        <v>21</v>
      </c>
      <c r="AA222">
        <f>Alumn_Filtered!AD222</f>
        <v>1</v>
      </c>
      <c r="AB222">
        <f>Alumn_Filtered!AF222</f>
        <v>1</v>
      </c>
      <c r="AC222">
        <f>IF(Alumn_Filtered!AG222=0,Metrics!$AG$14,Alumn_Filtered!AG222)</f>
        <v>581</v>
      </c>
      <c r="AD222" s="28">
        <f>Alumn_Filtered!AH222</f>
        <v>0.60453808752025928</v>
      </c>
      <c r="AE222">
        <f>IF(Alumn_Filtered!AI222=0,Metrics!AI$14,Alumn_Filtered!AI222)</f>
        <v>588</v>
      </c>
      <c r="AF222" s="28">
        <f>Alumn_Filtered!AJ222</f>
        <v>0.6158833063209076</v>
      </c>
      <c r="AG222">
        <f>IF(Alumn_Filtered!AK222=0,Metrics!AK$14,Alumn_Filtered!AK222)</f>
        <v>552</v>
      </c>
      <c r="AH222" s="28">
        <f>Alumn_Filtered!AL222</f>
        <v>0.55753646677471635</v>
      </c>
      <c r="AI222">
        <f>IF(Alumn_Filtered!AM222=0,Metrics!AM$14,Alumn_Filtered!AM222)</f>
        <v>617</v>
      </c>
      <c r="AJ222" s="28">
        <f>Alumn_Filtered!AN222</f>
        <v>0.66288492706645052</v>
      </c>
      <c r="AK222">
        <f>IF(Alumn_Filtered!AP222=0,Metrics!AP$14,Alumn_Filtered!AP222)</f>
        <v>13</v>
      </c>
      <c r="AL222">
        <f>IF(Alumn_Filtered!AR222=0,Metrics!AR$14,Alumn_Filtered!AR222)</f>
        <v>1</v>
      </c>
      <c r="AM222">
        <f>IF(Alumn_Filtered!AS222=0,Metrics!AS$14,Alumn_Filtered!AS222)</f>
        <v>5</v>
      </c>
      <c r="AN222">
        <f>Alumn_Filtered!B222</f>
        <v>1</v>
      </c>
    </row>
    <row r="223" spans="1:40" x14ac:dyDescent="0.25">
      <c r="A223" t="str">
        <f>LEFT(Alumn_Filtered!A223,LEN(Alumn_Filtered!A223)-1)</f>
        <v>19401014</v>
      </c>
      <c r="B223">
        <f>Alumn_Filtered!D223</f>
        <v>0</v>
      </c>
      <c r="C223">
        <f>Alumn_Filtered!E223</f>
        <v>0</v>
      </c>
      <c r="D223">
        <f>Alumn_Filtered!F223</f>
        <v>0</v>
      </c>
      <c r="E223" s="30">
        <f>Alumn_Filtered!G223</f>
        <v>6</v>
      </c>
      <c r="F223">
        <f>Alumn_Filtered!H223</f>
        <v>5</v>
      </c>
      <c r="G223" s="28">
        <f>Alumn_Filtered!I223</f>
        <v>0.83333333333333337</v>
      </c>
      <c r="H223">
        <f>Alumn_Filtered!J223</f>
        <v>1</v>
      </c>
      <c r="I223" s="28">
        <f>Alumn_Filtered!K223</f>
        <v>0.16666666666666666</v>
      </c>
      <c r="J223" s="28">
        <f>Alumn_Filtered!L223</f>
        <v>0.95000000000000007</v>
      </c>
      <c r="K223" s="28">
        <f>Alumn_Filtered!M223</f>
        <v>0.33333333333333331</v>
      </c>
      <c r="L223" s="28">
        <f>Alumn_Filtered!N223</f>
        <v>0.60555555555555551</v>
      </c>
      <c r="M223">
        <f>Alumn_Filtered!O223</f>
        <v>7</v>
      </c>
      <c r="N223">
        <f>Alumn_Filtered!P223</f>
        <v>0</v>
      </c>
      <c r="O223">
        <f>Alumn_Filtered!Q223</f>
        <v>1</v>
      </c>
      <c r="P223">
        <f>Alumn_Filtered!R223</f>
        <v>0</v>
      </c>
      <c r="Q223">
        <f>Alumn_Filtered!S223</f>
        <v>6</v>
      </c>
      <c r="R223">
        <f>Alumn_Filtered!T223</f>
        <v>5</v>
      </c>
      <c r="S223" s="28">
        <f>Alumn_Filtered!U223</f>
        <v>0.83333333333333337</v>
      </c>
      <c r="T223">
        <f>Alumn_Filtered!V223</f>
        <v>1</v>
      </c>
      <c r="U223" s="28">
        <f>Alumn_Filtered!W223</f>
        <v>0.16666666666666666</v>
      </c>
      <c r="V223" s="28">
        <f>Alumn_Filtered!X223</f>
        <v>0.79999999999999993</v>
      </c>
      <c r="W223" s="28">
        <f>Alumn_Filtered!Y223</f>
        <v>0.39999999999999997</v>
      </c>
      <c r="X223" s="28">
        <f>Alumn_Filtered!Z223</f>
        <v>0.6</v>
      </c>
      <c r="Y223" s="28">
        <f>Alumn_Filtered!AA223</f>
        <v>-5.5555555555555358E-3</v>
      </c>
      <c r="Z223">
        <f ca="1">Alumn_Filtered!AB223</f>
        <v>21</v>
      </c>
      <c r="AA223">
        <f>Alumn_Filtered!AD223</f>
        <v>1</v>
      </c>
      <c r="AB223">
        <f>Alumn_Filtered!AF223</f>
        <v>1</v>
      </c>
      <c r="AC223">
        <f>IF(Alumn_Filtered!AG223=0,Metrics!$AG$14,Alumn_Filtered!AG223)</f>
        <v>579</v>
      </c>
      <c r="AD223" s="28">
        <f>Alumn_Filtered!AH223</f>
        <v>0.60129659643435984</v>
      </c>
      <c r="AE223">
        <f>IF(Alumn_Filtered!AI223=0,Metrics!AI$14,Alumn_Filtered!AI223)</f>
        <v>579</v>
      </c>
      <c r="AF223" s="28">
        <f>Alumn_Filtered!AJ223</f>
        <v>0.60129659643435984</v>
      </c>
      <c r="AG223">
        <f>IF(Alumn_Filtered!AK223=0,Metrics!AK$14,Alumn_Filtered!AK223)</f>
        <v>539</v>
      </c>
      <c r="AH223" s="28">
        <f>Alumn_Filtered!AL223</f>
        <v>0.5364667747163695</v>
      </c>
      <c r="AI223">
        <f>IF(Alumn_Filtered!AM223=0,Metrics!AM$14,Alumn_Filtered!AM223)</f>
        <v>617</v>
      </c>
      <c r="AJ223" s="28">
        <f>Alumn_Filtered!AN223</f>
        <v>0.66288492706645052</v>
      </c>
      <c r="AK223">
        <f>IF(Alumn_Filtered!AP223=0,Metrics!AP$14,Alumn_Filtered!AP223)</f>
        <v>13</v>
      </c>
      <c r="AL223">
        <f>IF(Alumn_Filtered!AR223=0,Metrics!AR$14,Alumn_Filtered!AR223)</f>
        <v>1</v>
      </c>
      <c r="AM223">
        <f>IF(Alumn_Filtered!AS223=0,Metrics!AS$14,Alumn_Filtered!AS223)</f>
        <v>0</v>
      </c>
      <c r="AN223">
        <f>Alumn_Filtered!B223</f>
        <v>1</v>
      </c>
    </row>
    <row r="224" spans="1:40" x14ac:dyDescent="0.25">
      <c r="A224" t="str">
        <f>LEFT(Alumn_Filtered!A224,LEN(Alumn_Filtered!A224)-1)</f>
        <v>19401584</v>
      </c>
      <c r="B224">
        <f>Alumn_Filtered!D224</f>
        <v>0</v>
      </c>
      <c r="C224">
        <f>Alumn_Filtered!E224</f>
        <v>0</v>
      </c>
      <c r="D224">
        <f>Alumn_Filtered!F224</f>
        <v>0</v>
      </c>
      <c r="E224" s="30">
        <f>Alumn_Filtered!G224</f>
        <v>6</v>
      </c>
      <c r="F224">
        <f>Alumn_Filtered!H224</f>
        <v>4</v>
      </c>
      <c r="G224" s="28">
        <f>Alumn_Filtered!I224</f>
        <v>0.66666666666666663</v>
      </c>
      <c r="H224">
        <f>Alumn_Filtered!J224</f>
        <v>2</v>
      </c>
      <c r="I224" s="28">
        <f>Alumn_Filtered!K224</f>
        <v>0.33333333333333331</v>
      </c>
      <c r="J224" s="28">
        <f>Alumn_Filtered!L224</f>
        <v>0.8666666666666667</v>
      </c>
      <c r="K224" s="28">
        <f>Alumn_Filtered!M224</f>
        <v>0.3833333333333333</v>
      </c>
      <c r="L224" s="28">
        <f>Alumn_Filtered!N224</f>
        <v>0.54166666666666663</v>
      </c>
      <c r="M224">
        <f>Alumn_Filtered!O224</f>
        <v>6</v>
      </c>
      <c r="N224">
        <f>Alumn_Filtered!P224</f>
        <v>1</v>
      </c>
      <c r="O224">
        <f>Alumn_Filtered!Q224</f>
        <v>1</v>
      </c>
      <c r="P224">
        <f>Alumn_Filtered!R224</f>
        <v>0</v>
      </c>
      <c r="Q224">
        <f>Alumn_Filtered!S224</f>
        <v>4</v>
      </c>
      <c r="R224">
        <f>Alumn_Filtered!T224</f>
        <v>0</v>
      </c>
      <c r="S224" s="28">
        <f>Alumn_Filtered!U224</f>
        <v>0</v>
      </c>
      <c r="T224">
        <f>Alumn_Filtered!V224</f>
        <v>4</v>
      </c>
      <c r="U224" s="28">
        <f>Alumn_Filtered!W224</f>
        <v>1</v>
      </c>
      <c r="V224" s="28">
        <f>Alumn_Filtered!X224</f>
        <v>0.46666666666666662</v>
      </c>
      <c r="W224" s="28">
        <f>Alumn_Filtered!Y224</f>
        <v>0</v>
      </c>
      <c r="X224" s="28">
        <f>Alumn_Filtered!Z224</f>
        <v>0.23749999999999999</v>
      </c>
      <c r="Y224" s="28">
        <f>Alumn_Filtered!AA224</f>
        <v>-0.30416666666666664</v>
      </c>
      <c r="Z224">
        <f ca="1">Alumn_Filtered!AB224</f>
        <v>21</v>
      </c>
      <c r="AA224">
        <f>Alumn_Filtered!AD224</f>
        <v>1</v>
      </c>
      <c r="AB224">
        <f>Alumn_Filtered!AF224</f>
        <v>1</v>
      </c>
      <c r="AC224">
        <f>IF(Alumn_Filtered!AG224=0,Metrics!$AG$14,Alumn_Filtered!AG224)</f>
        <v>425</v>
      </c>
      <c r="AD224" s="28">
        <f>Alumn_Filtered!AH224</f>
        <v>0.35170178282009723</v>
      </c>
      <c r="AE224">
        <f>IF(Alumn_Filtered!AI224=0,Metrics!AI$14,Alumn_Filtered!AI224)</f>
        <v>425</v>
      </c>
      <c r="AF224" s="28">
        <f>Alumn_Filtered!AJ224</f>
        <v>0.35170178282009723</v>
      </c>
      <c r="AG224">
        <f>IF(Alumn_Filtered!AK224=0,Metrics!AK$14,Alumn_Filtered!AK224)</f>
        <v>486</v>
      </c>
      <c r="AH224" s="28">
        <f>Alumn_Filtered!AL224</f>
        <v>0.45056726094003241</v>
      </c>
      <c r="AI224">
        <f>IF(Alumn_Filtered!AM224=0,Metrics!AM$14,Alumn_Filtered!AM224)</f>
        <v>607</v>
      </c>
      <c r="AJ224" s="28">
        <f>Alumn_Filtered!AN224</f>
        <v>0.64667747163695299</v>
      </c>
      <c r="AK224">
        <f>IF(Alumn_Filtered!AP224=0,Metrics!AP$14,Alumn_Filtered!AP224)</f>
        <v>13</v>
      </c>
      <c r="AL224">
        <f>IF(Alumn_Filtered!AR224=0,Metrics!AR$14,Alumn_Filtered!AR224)</f>
        <v>1</v>
      </c>
      <c r="AM224">
        <f>IF(Alumn_Filtered!AS224=0,Metrics!AS$14,Alumn_Filtered!AS224)</f>
        <v>5</v>
      </c>
      <c r="AN224">
        <f>Alumn_Filtered!B224</f>
        <v>1</v>
      </c>
    </row>
    <row r="225" spans="1:40" x14ac:dyDescent="0.25">
      <c r="A225" t="str">
        <f>LEFT(Alumn_Filtered!A225,LEN(Alumn_Filtered!A225)-1)</f>
        <v>19406017</v>
      </c>
      <c r="B225">
        <f>Alumn_Filtered!D225</f>
        <v>0</v>
      </c>
      <c r="C225">
        <f>Alumn_Filtered!E225</f>
        <v>0</v>
      </c>
      <c r="D225">
        <f>Alumn_Filtered!F225</f>
        <v>0</v>
      </c>
      <c r="E225" s="30">
        <f>Alumn_Filtered!G225</f>
        <v>6</v>
      </c>
      <c r="F225">
        <f>Alumn_Filtered!H225</f>
        <v>2</v>
      </c>
      <c r="G225" s="28">
        <f>Alumn_Filtered!I225</f>
        <v>0.33333333333333331</v>
      </c>
      <c r="H225">
        <f>Alumn_Filtered!J225</f>
        <v>4</v>
      </c>
      <c r="I225" s="28">
        <f>Alumn_Filtered!K225</f>
        <v>0.66666666666666663</v>
      </c>
      <c r="J225" s="28">
        <f>Alumn_Filtered!L225</f>
        <v>0.6333333333333333</v>
      </c>
      <c r="K225" s="28">
        <f>Alumn_Filtered!M225</f>
        <v>0.11666666666666665</v>
      </c>
      <c r="L225" s="28">
        <f>Alumn_Filtered!N225</f>
        <v>0.3444444444444445</v>
      </c>
      <c r="M225">
        <f>Alumn_Filtered!O225</f>
        <v>6</v>
      </c>
      <c r="N225">
        <f>Alumn_Filtered!P225</f>
        <v>0</v>
      </c>
      <c r="O225">
        <f>Alumn_Filtered!Q225</f>
        <v>6</v>
      </c>
      <c r="P225">
        <f>Alumn_Filtered!R225</f>
        <v>0</v>
      </c>
      <c r="Q225">
        <f>Alumn_Filtered!S225</f>
        <v>0</v>
      </c>
      <c r="R225">
        <f>Alumn_Filtered!T225</f>
        <v>0</v>
      </c>
      <c r="S225" s="28">
        <f>Alumn_Filtered!U225</f>
        <v>0</v>
      </c>
      <c r="T225">
        <f>Alumn_Filtered!V225</f>
        <v>0</v>
      </c>
      <c r="U225" s="28">
        <f>Alumn_Filtered!W225</f>
        <v>0</v>
      </c>
      <c r="V225" s="28">
        <f>Alumn_Filtered!X225</f>
        <v>0</v>
      </c>
      <c r="W225" s="28">
        <f>Alumn_Filtered!Y225</f>
        <v>0</v>
      </c>
      <c r="X225" s="28">
        <f>Alumn_Filtered!Z225</f>
        <v>0</v>
      </c>
      <c r="Y225" s="28">
        <f>Alumn_Filtered!AA225</f>
        <v>-0.3444444444444445</v>
      </c>
      <c r="Z225">
        <f ca="1">Alumn_Filtered!AB225</f>
        <v>21</v>
      </c>
      <c r="AA225">
        <f>Alumn_Filtered!AD225</f>
        <v>1</v>
      </c>
      <c r="AB225">
        <f>Alumn_Filtered!AF225</f>
        <v>1</v>
      </c>
      <c r="AC225">
        <f>IF(Alumn_Filtered!AG225=0,Metrics!$AG$14,Alumn_Filtered!AG225)</f>
        <v>404</v>
      </c>
      <c r="AD225" s="28">
        <f>Alumn_Filtered!AH225</f>
        <v>0.31766612641815234</v>
      </c>
      <c r="AE225">
        <f>IF(Alumn_Filtered!AI225=0,Metrics!AI$14,Alumn_Filtered!AI225)</f>
        <v>404</v>
      </c>
      <c r="AF225" s="28">
        <f>Alumn_Filtered!AJ225</f>
        <v>0.31766612641815234</v>
      </c>
      <c r="AG225">
        <f>IF(Alumn_Filtered!AK225=0,Metrics!AK$14,Alumn_Filtered!AK225)</f>
        <v>505</v>
      </c>
      <c r="AH225" s="28">
        <f>Alumn_Filtered!AL225</f>
        <v>0.48136142625607781</v>
      </c>
      <c r="AI225">
        <f>IF(Alumn_Filtered!AM225=0,Metrics!AM$14,Alumn_Filtered!AM225)</f>
        <v>557</v>
      </c>
      <c r="AJ225" s="28">
        <f>Alumn_Filtered!AN225</f>
        <v>0.56564019448946512</v>
      </c>
      <c r="AK225">
        <f>IF(Alumn_Filtered!AP225=0,Metrics!AP$14,Alumn_Filtered!AP225)</f>
        <v>13</v>
      </c>
      <c r="AL225">
        <f>IF(Alumn_Filtered!AR225=0,Metrics!AR$14,Alumn_Filtered!AR225)</f>
        <v>1</v>
      </c>
      <c r="AM225">
        <f>IF(Alumn_Filtered!AS225=0,Metrics!AS$14,Alumn_Filtered!AS225)</f>
        <v>5</v>
      </c>
      <c r="AN225">
        <f>Alumn_Filtered!B225</f>
        <v>0</v>
      </c>
    </row>
    <row r="226" spans="1:40" x14ac:dyDescent="0.25">
      <c r="A226" t="str">
        <f>LEFT(Alumn_Filtered!A226,LEN(Alumn_Filtered!A226)-1)</f>
        <v>19406546</v>
      </c>
      <c r="B226">
        <f>Alumn_Filtered!D226</f>
        <v>0</v>
      </c>
      <c r="C226">
        <f>Alumn_Filtered!E226</f>
        <v>0</v>
      </c>
      <c r="D226">
        <f>Alumn_Filtered!F226</f>
        <v>0</v>
      </c>
      <c r="E226" s="30">
        <f>Alumn_Filtered!G226</f>
        <v>6</v>
      </c>
      <c r="F226">
        <f>Alumn_Filtered!H226</f>
        <v>2</v>
      </c>
      <c r="G226" s="28">
        <f>Alumn_Filtered!I226</f>
        <v>0.33333333333333331</v>
      </c>
      <c r="H226">
        <f>Alumn_Filtered!J226</f>
        <v>4</v>
      </c>
      <c r="I226" s="28">
        <f>Alumn_Filtered!K226</f>
        <v>0.66666666666666663</v>
      </c>
      <c r="J226" s="28">
        <f>Alumn_Filtered!L226</f>
        <v>0.79999999999999993</v>
      </c>
      <c r="K226" s="28">
        <f>Alumn_Filtered!M226</f>
        <v>0.35000000000000003</v>
      </c>
      <c r="L226" s="28">
        <f>Alumn_Filtered!N226</f>
        <v>0.4777777777777778</v>
      </c>
      <c r="M226">
        <f>Alumn_Filtered!O226</f>
        <v>7</v>
      </c>
      <c r="N226">
        <f>Alumn_Filtered!P226</f>
        <v>7</v>
      </c>
      <c r="O226">
        <f>Alumn_Filtered!Q226</f>
        <v>0</v>
      </c>
      <c r="P226">
        <f>Alumn_Filtered!R226</f>
        <v>0</v>
      </c>
      <c r="Q226">
        <f>Alumn_Filtered!S226</f>
        <v>0</v>
      </c>
      <c r="R226">
        <f>Alumn_Filtered!T226</f>
        <v>0</v>
      </c>
      <c r="S226" s="28">
        <f>Alumn_Filtered!U226</f>
        <v>0</v>
      </c>
      <c r="T226">
        <f>Alumn_Filtered!V226</f>
        <v>0</v>
      </c>
      <c r="U226" s="28">
        <f>Alumn_Filtered!W226</f>
        <v>0</v>
      </c>
      <c r="V226" s="28">
        <f>Alumn_Filtered!X226</f>
        <v>0</v>
      </c>
      <c r="W226" s="28">
        <f>Alumn_Filtered!Y226</f>
        <v>0</v>
      </c>
      <c r="X226" s="28">
        <f>Alumn_Filtered!Z226</f>
        <v>0</v>
      </c>
      <c r="Y226" s="28">
        <f>Alumn_Filtered!AA226</f>
        <v>-0.4777777777777778</v>
      </c>
      <c r="Z226">
        <f ca="1">Alumn_Filtered!AB226</f>
        <v>21</v>
      </c>
      <c r="AA226">
        <f>Alumn_Filtered!AD226</f>
        <v>1</v>
      </c>
      <c r="AB226">
        <f>Alumn_Filtered!AF226</f>
        <v>1</v>
      </c>
      <c r="AC226">
        <f>IF(Alumn_Filtered!AG226=0,Metrics!$AG$14,Alumn_Filtered!AG226)</f>
        <v>554</v>
      </c>
      <c r="AD226" s="28">
        <f>Alumn_Filtered!AH226</f>
        <v>0.56077795786061591</v>
      </c>
      <c r="AE226">
        <f>IF(Alumn_Filtered!AI226=0,Metrics!AI$14,Alumn_Filtered!AI226)</f>
        <v>554</v>
      </c>
      <c r="AF226" s="28">
        <f>Alumn_Filtered!AJ226</f>
        <v>0.56077795786061591</v>
      </c>
      <c r="AG226">
        <f>IF(Alumn_Filtered!AK226=0,Metrics!AK$14,Alumn_Filtered!AK226)</f>
        <v>501</v>
      </c>
      <c r="AH226" s="28">
        <f>Alumn_Filtered!AL226</f>
        <v>0.47487844408427876</v>
      </c>
      <c r="AI226">
        <f>IF(Alumn_Filtered!AM226=0,Metrics!AM$14,Alumn_Filtered!AM226)</f>
        <v>593</v>
      </c>
      <c r="AJ226" s="28">
        <f>Alumn_Filtered!AN226</f>
        <v>0.62398703403565636</v>
      </c>
      <c r="AK226">
        <f>IF(Alumn_Filtered!AP226=0,Metrics!AP$14,Alumn_Filtered!AP226)</f>
        <v>13</v>
      </c>
      <c r="AL226">
        <f>IF(Alumn_Filtered!AR226=0,Metrics!AR$14,Alumn_Filtered!AR226)</f>
        <v>1</v>
      </c>
      <c r="AM226">
        <f>IF(Alumn_Filtered!AS226=0,Metrics!AS$14,Alumn_Filtered!AS226)</f>
        <v>5</v>
      </c>
      <c r="AN226">
        <f>Alumn_Filtered!B226</f>
        <v>0</v>
      </c>
    </row>
    <row r="227" spans="1:40" x14ac:dyDescent="0.25">
      <c r="A227" t="str">
        <f>LEFT(Alumn_Filtered!A227,LEN(Alumn_Filtered!A227)-1)</f>
        <v>19407267</v>
      </c>
      <c r="B227">
        <f>Alumn_Filtered!D227</f>
        <v>0</v>
      </c>
      <c r="C227">
        <f>Alumn_Filtered!E227</f>
        <v>1</v>
      </c>
      <c r="D227">
        <f>Alumn_Filtered!F227</f>
        <v>0</v>
      </c>
      <c r="E227" s="30">
        <f>Alumn_Filtered!G227</f>
        <v>5</v>
      </c>
      <c r="F227">
        <f>Alumn_Filtered!H227</f>
        <v>1</v>
      </c>
      <c r="G227" s="28">
        <f>Alumn_Filtered!I227</f>
        <v>0.2</v>
      </c>
      <c r="H227">
        <f>Alumn_Filtered!J227</f>
        <v>4</v>
      </c>
      <c r="I227" s="28">
        <f>Alumn_Filtered!K227</f>
        <v>0.8</v>
      </c>
      <c r="J227" s="28">
        <f>Alumn_Filtered!L227</f>
        <v>0.75</v>
      </c>
      <c r="K227" s="28">
        <f>Alumn_Filtered!M227</f>
        <v>0.11666666666666665</v>
      </c>
      <c r="L227" s="28">
        <f>Alumn_Filtered!N227</f>
        <v>0.29333333333333333</v>
      </c>
      <c r="M227">
        <f>Alumn_Filtered!O227</f>
        <v>6</v>
      </c>
      <c r="N227">
        <f>Alumn_Filtered!P227</f>
        <v>6</v>
      </c>
      <c r="O227">
        <f>Alumn_Filtered!Q227</f>
        <v>0</v>
      </c>
      <c r="P227">
        <f>Alumn_Filtered!R227</f>
        <v>0</v>
      </c>
      <c r="Q227">
        <f>Alumn_Filtered!S227</f>
        <v>0</v>
      </c>
      <c r="R227">
        <f>Alumn_Filtered!T227</f>
        <v>0</v>
      </c>
      <c r="S227" s="28">
        <f>Alumn_Filtered!U227</f>
        <v>0</v>
      </c>
      <c r="T227">
        <f>Alumn_Filtered!V227</f>
        <v>0</v>
      </c>
      <c r="U227" s="28">
        <f>Alumn_Filtered!W227</f>
        <v>0</v>
      </c>
      <c r="V227" s="28">
        <f>Alumn_Filtered!X227</f>
        <v>0</v>
      </c>
      <c r="W227" s="28">
        <f>Alumn_Filtered!Y227</f>
        <v>0</v>
      </c>
      <c r="X227" s="28">
        <f>Alumn_Filtered!Z227</f>
        <v>0</v>
      </c>
      <c r="Y227" s="28">
        <f>Alumn_Filtered!AA227</f>
        <v>-0.29333333333333333</v>
      </c>
      <c r="Z227">
        <f ca="1">Alumn_Filtered!AB227</f>
        <v>21</v>
      </c>
      <c r="AA227">
        <f>Alumn_Filtered!AD227</f>
        <v>1</v>
      </c>
      <c r="AB227">
        <f>Alumn_Filtered!AF227</f>
        <v>1</v>
      </c>
      <c r="AC227">
        <f>IF(Alumn_Filtered!AG227=0,Metrics!$AG$14,Alumn_Filtered!AG227)</f>
        <v>441</v>
      </c>
      <c r="AD227" s="28">
        <f>Alumn_Filtered!AH227</f>
        <v>0.37763371150729336</v>
      </c>
      <c r="AE227">
        <f>IF(Alumn_Filtered!AI227=0,Metrics!AI$14,Alumn_Filtered!AI227)</f>
        <v>441</v>
      </c>
      <c r="AF227" s="28">
        <f>Alumn_Filtered!AJ227</f>
        <v>0.37763371150729336</v>
      </c>
      <c r="AG227">
        <f>IF(Alumn_Filtered!AK227=0,Metrics!AK$14,Alumn_Filtered!AK227)</f>
        <v>512</v>
      </c>
      <c r="AH227" s="28">
        <f>Alumn_Filtered!AL227</f>
        <v>0.49270664505672607</v>
      </c>
      <c r="AI227">
        <f>IF(Alumn_Filtered!AM227=0,Metrics!AM$14,Alumn_Filtered!AM227)</f>
        <v>527</v>
      </c>
      <c r="AJ227" s="28">
        <f>Alumn_Filtered!AN227</f>
        <v>0.51701782820097242</v>
      </c>
      <c r="AK227">
        <f>IF(Alumn_Filtered!AP227=0,Metrics!AP$14,Alumn_Filtered!AP227)</f>
        <v>13</v>
      </c>
      <c r="AL227">
        <f>IF(Alumn_Filtered!AR227=0,Metrics!AR$14,Alumn_Filtered!AR227)</f>
        <v>1</v>
      </c>
      <c r="AM227">
        <f>IF(Alumn_Filtered!AS227=0,Metrics!AS$14,Alumn_Filtered!AS227)</f>
        <v>0</v>
      </c>
      <c r="AN227">
        <f>Alumn_Filtered!B227</f>
        <v>0</v>
      </c>
    </row>
    <row r="228" spans="1:40" x14ac:dyDescent="0.25">
      <c r="A228" t="str">
        <f>LEFT(Alumn_Filtered!A228,LEN(Alumn_Filtered!A228)-1)</f>
        <v>19407834</v>
      </c>
      <c r="B228">
        <f>Alumn_Filtered!D228</f>
        <v>0</v>
      </c>
      <c r="C228">
        <f>Alumn_Filtered!E228</f>
        <v>0</v>
      </c>
      <c r="D228">
        <f>Alumn_Filtered!F228</f>
        <v>0</v>
      </c>
      <c r="E228" s="30">
        <f>Alumn_Filtered!G228</f>
        <v>6</v>
      </c>
      <c r="F228">
        <f>Alumn_Filtered!H228</f>
        <v>3</v>
      </c>
      <c r="G228" s="28">
        <f>Alumn_Filtered!I228</f>
        <v>0.5</v>
      </c>
      <c r="H228">
        <f>Alumn_Filtered!J228</f>
        <v>3</v>
      </c>
      <c r="I228" s="28">
        <f>Alumn_Filtered!K228</f>
        <v>0.5</v>
      </c>
      <c r="J228" s="28">
        <f>Alumn_Filtered!L228</f>
        <v>0.58333333333333337</v>
      </c>
      <c r="K228" s="28">
        <f>Alumn_Filtered!M228</f>
        <v>0.33333333333333331</v>
      </c>
      <c r="L228" s="28">
        <f>Alumn_Filtered!N228</f>
        <v>0.46111111111111119</v>
      </c>
      <c r="M228">
        <f>Alumn_Filtered!O228</f>
        <v>7</v>
      </c>
      <c r="N228">
        <f>Alumn_Filtered!P228</f>
        <v>0</v>
      </c>
      <c r="O228">
        <f>Alumn_Filtered!Q228</f>
        <v>0</v>
      </c>
      <c r="P228">
        <f>Alumn_Filtered!R228</f>
        <v>0</v>
      </c>
      <c r="Q228">
        <f>Alumn_Filtered!S228</f>
        <v>7</v>
      </c>
      <c r="R228">
        <f>Alumn_Filtered!T228</f>
        <v>0</v>
      </c>
      <c r="S228" s="28">
        <f>Alumn_Filtered!U228</f>
        <v>0</v>
      </c>
      <c r="T228">
        <f>Alumn_Filtered!V228</f>
        <v>7</v>
      </c>
      <c r="U228" s="28">
        <f>Alumn_Filtered!W228</f>
        <v>1</v>
      </c>
      <c r="V228" s="28">
        <f>Alumn_Filtered!X228</f>
        <v>0.41666666666666669</v>
      </c>
      <c r="W228" s="28">
        <f>Alumn_Filtered!Y228</f>
        <v>0.18333333333333335</v>
      </c>
      <c r="X228" s="28">
        <f>Alumn_Filtered!Z228</f>
        <v>0.27142857142857141</v>
      </c>
      <c r="Y228" s="28">
        <f>Alumn_Filtered!AA228</f>
        <v>-0.18968253968253979</v>
      </c>
      <c r="Z228">
        <f ca="1">Alumn_Filtered!AB228</f>
        <v>21</v>
      </c>
      <c r="AA228">
        <f>Alumn_Filtered!AD228</f>
        <v>1</v>
      </c>
      <c r="AB228">
        <f>Alumn_Filtered!AF228</f>
        <v>1</v>
      </c>
      <c r="AC228">
        <f>IF(Alumn_Filtered!AG228=0,Metrics!$AG$14,Alumn_Filtered!AG228)</f>
        <v>528</v>
      </c>
      <c r="AD228" s="28">
        <f>Alumn_Filtered!AH228</f>
        <v>0.51863857374392219</v>
      </c>
      <c r="AE228">
        <f>IF(Alumn_Filtered!AI228=0,Metrics!AI$14,Alumn_Filtered!AI228)</f>
        <v>528</v>
      </c>
      <c r="AF228" s="28">
        <f>Alumn_Filtered!AJ228</f>
        <v>0.51863857374392219</v>
      </c>
      <c r="AG228">
        <f>IF(Alumn_Filtered!AK228=0,Metrics!AK$14,Alumn_Filtered!AK228)</f>
        <v>636</v>
      </c>
      <c r="AH228" s="28">
        <f>Alumn_Filtered!AL228</f>
        <v>0.69367909238249592</v>
      </c>
      <c r="AI228">
        <f>IF(Alumn_Filtered!AM228=0,Metrics!AM$14,Alumn_Filtered!AM228)</f>
        <v>538</v>
      </c>
      <c r="AJ228" s="28">
        <f>Alumn_Filtered!AN228</f>
        <v>0.53484602917341972</v>
      </c>
      <c r="AK228">
        <f>IF(Alumn_Filtered!AP228=0,Metrics!AP$14,Alumn_Filtered!AP228)</f>
        <v>13</v>
      </c>
      <c r="AL228">
        <f>IF(Alumn_Filtered!AR228=0,Metrics!AR$14,Alumn_Filtered!AR228)</f>
        <v>1</v>
      </c>
      <c r="AM228">
        <f>IF(Alumn_Filtered!AS228=0,Metrics!AS$14,Alumn_Filtered!AS228)</f>
        <v>5</v>
      </c>
      <c r="AN228">
        <f>Alumn_Filtered!B228</f>
        <v>0</v>
      </c>
    </row>
    <row r="229" spans="1:40" x14ac:dyDescent="0.25">
      <c r="A229" t="str">
        <f>LEFT(Alumn_Filtered!A229,LEN(Alumn_Filtered!A229)-1)</f>
        <v>19407994</v>
      </c>
      <c r="B229">
        <f>Alumn_Filtered!D229</f>
        <v>0</v>
      </c>
      <c r="C229">
        <f>Alumn_Filtered!E229</f>
        <v>0</v>
      </c>
      <c r="D229">
        <f>Alumn_Filtered!F229</f>
        <v>0</v>
      </c>
      <c r="E229" s="30">
        <f>Alumn_Filtered!G229</f>
        <v>6</v>
      </c>
      <c r="F229">
        <f>Alumn_Filtered!H229</f>
        <v>6</v>
      </c>
      <c r="G229" s="28">
        <f>Alumn_Filtered!I229</f>
        <v>1</v>
      </c>
      <c r="H229">
        <f>Alumn_Filtered!J229</f>
        <v>0</v>
      </c>
      <c r="I229" s="28">
        <f>Alumn_Filtered!K229</f>
        <v>0</v>
      </c>
      <c r="J229" s="28">
        <f>Alumn_Filtered!L229</f>
        <v>0.96666666666666667</v>
      </c>
      <c r="K229" s="28">
        <f>Alumn_Filtered!M229</f>
        <v>0.66666666666666663</v>
      </c>
      <c r="L229" s="28">
        <f>Alumn_Filtered!N229</f>
        <v>0.83333333333333337</v>
      </c>
      <c r="M229">
        <f>Alumn_Filtered!O229</f>
        <v>6</v>
      </c>
      <c r="N229">
        <f>Alumn_Filtered!P229</f>
        <v>0</v>
      </c>
      <c r="O229">
        <f>Alumn_Filtered!Q229</f>
        <v>0</v>
      </c>
      <c r="P229">
        <f>Alumn_Filtered!R229</f>
        <v>0</v>
      </c>
      <c r="Q229">
        <f>Alumn_Filtered!S229</f>
        <v>6</v>
      </c>
      <c r="R229">
        <f>Alumn_Filtered!T229</f>
        <v>6</v>
      </c>
      <c r="S229" s="28">
        <f>Alumn_Filtered!U229</f>
        <v>1</v>
      </c>
      <c r="T229">
        <f>Alumn_Filtered!V229</f>
        <v>0</v>
      </c>
      <c r="U229" s="28">
        <f>Alumn_Filtered!W229</f>
        <v>0</v>
      </c>
      <c r="V229" s="28">
        <f>Alumn_Filtered!X229</f>
        <v>0.93333333333333324</v>
      </c>
      <c r="W229" s="28">
        <f>Alumn_Filtered!Y229</f>
        <v>0.70000000000000007</v>
      </c>
      <c r="X229" s="28">
        <f>Alumn_Filtered!Z229</f>
        <v>0.81944444444444453</v>
      </c>
      <c r="Y229" s="28">
        <f>Alumn_Filtered!AA229</f>
        <v>-1.388888888888884E-2</v>
      </c>
      <c r="Z229">
        <f ca="1">Alumn_Filtered!AB229</f>
        <v>21</v>
      </c>
      <c r="AA229">
        <f>Alumn_Filtered!AD229</f>
        <v>1</v>
      </c>
      <c r="AB229">
        <f>Alumn_Filtered!AF229</f>
        <v>1</v>
      </c>
      <c r="AC229">
        <f>IF(Alumn_Filtered!AG229=0,Metrics!$AG$14,Alumn_Filtered!AG229)</f>
        <v>581</v>
      </c>
      <c r="AD229" s="28">
        <f>Alumn_Filtered!AH229</f>
        <v>0.60453808752025928</v>
      </c>
      <c r="AE229">
        <f>IF(Alumn_Filtered!AI229=0,Metrics!AI$14,Alumn_Filtered!AI229)</f>
        <v>598</v>
      </c>
      <c r="AF229" s="28">
        <f>Alumn_Filtered!AJ229</f>
        <v>0.63209076175040524</v>
      </c>
      <c r="AG229">
        <f>IF(Alumn_Filtered!AK229=0,Metrics!AK$14,Alumn_Filtered!AK229)</f>
        <v>539</v>
      </c>
      <c r="AH229" s="28">
        <f>Alumn_Filtered!AL229</f>
        <v>0.5364667747163695</v>
      </c>
      <c r="AI229">
        <f>IF(Alumn_Filtered!AM229=0,Metrics!AM$14,Alumn_Filtered!AM229)</f>
        <v>602</v>
      </c>
      <c r="AJ229" s="28">
        <f>Alumn_Filtered!AN229</f>
        <v>0.63857374392220423</v>
      </c>
      <c r="AK229">
        <f>IF(Alumn_Filtered!AP229=0,Metrics!AP$14,Alumn_Filtered!AP229)</f>
        <v>13</v>
      </c>
      <c r="AL229">
        <f>IF(Alumn_Filtered!AR229=0,Metrics!AR$14,Alumn_Filtered!AR229)</f>
        <v>1</v>
      </c>
      <c r="AM229">
        <f>IF(Alumn_Filtered!AS229=0,Metrics!AS$14,Alumn_Filtered!AS229)</f>
        <v>9</v>
      </c>
      <c r="AN229">
        <f>Alumn_Filtered!B229</f>
        <v>1</v>
      </c>
    </row>
    <row r="230" spans="1:40" x14ac:dyDescent="0.25">
      <c r="A230" t="str">
        <f>LEFT(Alumn_Filtered!A230,LEN(Alumn_Filtered!A230)-1)</f>
        <v>19408082</v>
      </c>
      <c r="B230">
        <f>Alumn_Filtered!D230</f>
        <v>0</v>
      </c>
      <c r="C230">
        <f>Alumn_Filtered!E230</f>
        <v>1</v>
      </c>
      <c r="D230">
        <f>Alumn_Filtered!F230</f>
        <v>0</v>
      </c>
      <c r="E230" s="30">
        <f>Alumn_Filtered!G230</f>
        <v>5</v>
      </c>
      <c r="F230">
        <f>Alumn_Filtered!H230</f>
        <v>1</v>
      </c>
      <c r="G230" s="28">
        <f>Alumn_Filtered!I230</f>
        <v>0.2</v>
      </c>
      <c r="H230">
        <f>Alumn_Filtered!J230</f>
        <v>4</v>
      </c>
      <c r="I230" s="28">
        <f>Alumn_Filtered!K230</f>
        <v>0.8</v>
      </c>
      <c r="J230" s="28">
        <f>Alumn_Filtered!L230</f>
        <v>0.8666666666666667</v>
      </c>
      <c r="K230" s="28">
        <f>Alumn_Filtered!M230</f>
        <v>0.28333333333333338</v>
      </c>
      <c r="L230" s="28">
        <f>Alumn_Filtered!N230</f>
        <v>0.45999999999999996</v>
      </c>
      <c r="M230">
        <f>Alumn_Filtered!O230</f>
        <v>6</v>
      </c>
      <c r="N230">
        <f>Alumn_Filtered!P230</f>
        <v>1</v>
      </c>
      <c r="O230">
        <f>Alumn_Filtered!Q230</f>
        <v>2</v>
      </c>
      <c r="P230">
        <f>Alumn_Filtered!R230</f>
        <v>0</v>
      </c>
      <c r="Q230">
        <f>Alumn_Filtered!S230</f>
        <v>3</v>
      </c>
      <c r="R230">
        <f>Alumn_Filtered!T230</f>
        <v>3</v>
      </c>
      <c r="S230" s="28">
        <f>Alumn_Filtered!U230</f>
        <v>1</v>
      </c>
      <c r="T230">
        <f>Alumn_Filtered!V230</f>
        <v>0</v>
      </c>
      <c r="U230" s="28">
        <f>Alumn_Filtered!W230</f>
        <v>0</v>
      </c>
      <c r="V230" s="28">
        <f>Alumn_Filtered!X230</f>
        <v>0.79999999999999993</v>
      </c>
      <c r="W230" s="28">
        <f>Alumn_Filtered!Y230</f>
        <v>0.53333333333333333</v>
      </c>
      <c r="X230" s="28">
        <f>Alumn_Filtered!Z230</f>
        <v>0.66666666666666663</v>
      </c>
      <c r="Y230" s="28">
        <f>Alumn_Filtered!AA230</f>
        <v>0.20666666666666667</v>
      </c>
      <c r="Z230">
        <f ca="1">Alumn_Filtered!AB230</f>
        <v>21</v>
      </c>
      <c r="AA230">
        <f>Alumn_Filtered!AD230</f>
        <v>1</v>
      </c>
      <c r="AB230">
        <f>Alumn_Filtered!AF230</f>
        <v>1</v>
      </c>
      <c r="AC230">
        <f>IF(Alumn_Filtered!AG230=0,Metrics!$AG$14,Alumn_Filtered!AG230)</f>
        <v>567</v>
      </c>
      <c r="AD230" s="28">
        <f>Alumn_Filtered!AH230</f>
        <v>0.58184764991896276</v>
      </c>
      <c r="AE230">
        <f>IF(Alumn_Filtered!AI230=0,Metrics!AI$14,Alumn_Filtered!AI230)</f>
        <v>568</v>
      </c>
      <c r="AF230" s="28">
        <f>Alumn_Filtered!AJ230</f>
        <v>0.58346839546191243</v>
      </c>
      <c r="AG230">
        <f>IF(Alumn_Filtered!AK230=0,Metrics!AK$14,Alumn_Filtered!AK230)</f>
        <v>591</v>
      </c>
      <c r="AH230" s="28">
        <f>Alumn_Filtered!AL230</f>
        <v>0.62074554294975692</v>
      </c>
      <c r="AI230">
        <f>IF(Alumn_Filtered!AM230=0,Metrics!AM$14,Alumn_Filtered!AM230)</f>
        <v>609</v>
      </c>
      <c r="AJ230" s="28">
        <f>Alumn_Filtered!AN230</f>
        <v>0.64991896272285254</v>
      </c>
      <c r="AK230">
        <f>IF(Alumn_Filtered!AP230=0,Metrics!AP$14,Alumn_Filtered!AP230)</f>
        <v>13</v>
      </c>
      <c r="AL230">
        <f>IF(Alumn_Filtered!AR230=0,Metrics!AR$14,Alumn_Filtered!AR230)</f>
        <v>1</v>
      </c>
      <c r="AM230">
        <f>IF(Alumn_Filtered!AS230=0,Metrics!AS$14,Alumn_Filtered!AS230)</f>
        <v>5</v>
      </c>
      <c r="AN230">
        <f>Alumn_Filtered!B230</f>
        <v>1</v>
      </c>
    </row>
    <row r="231" spans="1:40" x14ac:dyDescent="0.25">
      <c r="A231" t="str">
        <f>LEFT(Alumn_Filtered!A231,LEN(Alumn_Filtered!A231)-1)</f>
        <v>19408164</v>
      </c>
      <c r="B231">
        <f>Alumn_Filtered!D231</f>
        <v>1</v>
      </c>
      <c r="C231">
        <f>Alumn_Filtered!E231</f>
        <v>0</v>
      </c>
      <c r="D231">
        <f>Alumn_Filtered!F231</f>
        <v>0</v>
      </c>
      <c r="E231" s="30">
        <f>Alumn_Filtered!G231</f>
        <v>6</v>
      </c>
      <c r="F231">
        <f>Alumn_Filtered!H231</f>
        <v>5</v>
      </c>
      <c r="G231" s="28">
        <f>Alumn_Filtered!I231</f>
        <v>0.83333333333333337</v>
      </c>
      <c r="H231">
        <f>Alumn_Filtered!J231</f>
        <v>1</v>
      </c>
      <c r="I231" s="28">
        <f>Alumn_Filtered!K231</f>
        <v>0.16666666666666666</v>
      </c>
      <c r="J231" s="28">
        <f>Alumn_Filtered!L231</f>
        <v>0.9</v>
      </c>
      <c r="K231" s="28">
        <f>Alumn_Filtered!M231</f>
        <v>0.3666666666666667</v>
      </c>
      <c r="L231" s="28">
        <f>Alumn_Filtered!N231</f>
        <v>0.58888888888888891</v>
      </c>
      <c r="M231">
        <f>Alumn_Filtered!O231</f>
        <v>9</v>
      </c>
      <c r="N231">
        <f>Alumn_Filtered!P231</f>
        <v>2</v>
      </c>
      <c r="O231">
        <f>Alumn_Filtered!Q231</f>
        <v>1</v>
      </c>
      <c r="P231">
        <f>Alumn_Filtered!R231</f>
        <v>0</v>
      </c>
      <c r="Q231">
        <f>Alumn_Filtered!S231</f>
        <v>6</v>
      </c>
      <c r="R231">
        <f>Alumn_Filtered!T231</f>
        <v>4</v>
      </c>
      <c r="S231" s="28">
        <f>Alumn_Filtered!U231</f>
        <v>0.66666666666666663</v>
      </c>
      <c r="T231">
        <f>Alumn_Filtered!V231</f>
        <v>2</v>
      </c>
      <c r="U231" s="28">
        <f>Alumn_Filtered!W231</f>
        <v>0.33333333333333331</v>
      </c>
      <c r="V231" s="28">
        <f>Alumn_Filtered!X231</f>
        <v>0.85</v>
      </c>
      <c r="W231" s="28">
        <f>Alumn_Filtered!Y231</f>
        <v>0.26666666666666666</v>
      </c>
      <c r="X231" s="28">
        <f>Alumn_Filtered!Z231</f>
        <v>0.6166666666666667</v>
      </c>
      <c r="Y231" s="28">
        <f>Alumn_Filtered!AA231</f>
        <v>2.777777777777779E-2</v>
      </c>
      <c r="Z231">
        <f ca="1">Alumn_Filtered!AB231</f>
        <v>21</v>
      </c>
      <c r="AA231">
        <f>Alumn_Filtered!AD231</f>
        <v>1</v>
      </c>
      <c r="AB231">
        <f>Alumn_Filtered!AF231</f>
        <v>1</v>
      </c>
      <c r="AC231">
        <f>IF(Alumn_Filtered!AG231=0,Metrics!$AG$14,Alumn_Filtered!AG231)</f>
        <v>579</v>
      </c>
      <c r="AD231" s="28">
        <f>Alumn_Filtered!AH231</f>
        <v>0.60129659643435984</v>
      </c>
      <c r="AE231">
        <f>IF(Alumn_Filtered!AI231=0,Metrics!AI$14,Alumn_Filtered!AI231)</f>
        <v>608</v>
      </c>
      <c r="AF231" s="28">
        <f>Alumn_Filtered!AJ231</f>
        <v>0.64829821717990277</v>
      </c>
      <c r="AG231">
        <f>IF(Alumn_Filtered!AK231=0,Metrics!AK$14,Alumn_Filtered!AK231)</f>
        <v>539</v>
      </c>
      <c r="AH231" s="28">
        <f>Alumn_Filtered!AL231</f>
        <v>0.5364667747163695</v>
      </c>
      <c r="AI231">
        <f>IF(Alumn_Filtered!AM231=0,Metrics!AM$14,Alumn_Filtered!AM231)</f>
        <v>614</v>
      </c>
      <c r="AJ231" s="28">
        <f>Alumn_Filtered!AN231</f>
        <v>0.65802269043760131</v>
      </c>
      <c r="AK231">
        <f>IF(Alumn_Filtered!AP231=0,Metrics!AP$14,Alumn_Filtered!AP231)</f>
        <v>13</v>
      </c>
      <c r="AL231">
        <f>IF(Alumn_Filtered!AR231=0,Metrics!AR$14,Alumn_Filtered!AR231)</f>
        <v>1</v>
      </c>
      <c r="AM231">
        <f>IF(Alumn_Filtered!AS231=0,Metrics!AS$14,Alumn_Filtered!AS231)</f>
        <v>6</v>
      </c>
      <c r="AN231">
        <f>Alumn_Filtered!B231</f>
        <v>1</v>
      </c>
    </row>
    <row r="232" spans="1:40" x14ac:dyDescent="0.25">
      <c r="A232" t="str">
        <f>LEFT(Alumn_Filtered!A232,LEN(Alumn_Filtered!A232)-1)</f>
        <v>19408232</v>
      </c>
      <c r="B232">
        <f>Alumn_Filtered!D232</f>
        <v>0</v>
      </c>
      <c r="C232">
        <f>Alumn_Filtered!E232</f>
        <v>0</v>
      </c>
      <c r="D232">
        <f>Alumn_Filtered!F232</f>
        <v>0</v>
      </c>
      <c r="E232" s="30">
        <f>Alumn_Filtered!G232</f>
        <v>6</v>
      </c>
      <c r="F232">
        <f>Alumn_Filtered!H232</f>
        <v>5</v>
      </c>
      <c r="G232" s="28">
        <f>Alumn_Filtered!I232</f>
        <v>0.83333333333333337</v>
      </c>
      <c r="H232">
        <f>Alumn_Filtered!J232</f>
        <v>1</v>
      </c>
      <c r="I232" s="28">
        <f>Alumn_Filtered!K232</f>
        <v>0.16666666666666666</v>
      </c>
      <c r="J232" s="28">
        <f>Alumn_Filtered!L232</f>
        <v>0.8666666666666667</v>
      </c>
      <c r="K232" s="28">
        <f>Alumn_Filtered!M232</f>
        <v>0.31666666666666665</v>
      </c>
      <c r="L232" s="28">
        <f>Alumn_Filtered!N232</f>
        <v>0.68611111111111123</v>
      </c>
      <c r="M232">
        <f>Alumn_Filtered!O232</f>
        <v>6</v>
      </c>
      <c r="N232">
        <f>Alumn_Filtered!P232</f>
        <v>0</v>
      </c>
      <c r="O232">
        <f>Alumn_Filtered!Q232</f>
        <v>0</v>
      </c>
      <c r="P232">
        <f>Alumn_Filtered!R232</f>
        <v>0</v>
      </c>
      <c r="Q232">
        <f>Alumn_Filtered!S232</f>
        <v>6</v>
      </c>
      <c r="R232">
        <f>Alumn_Filtered!T232</f>
        <v>5</v>
      </c>
      <c r="S232" s="28">
        <f>Alumn_Filtered!U232</f>
        <v>0.83333333333333337</v>
      </c>
      <c r="T232">
        <f>Alumn_Filtered!V232</f>
        <v>1</v>
      </c>
      <c r="U232" s="28">
        <f>Alumn_Filtered!W232</f>
        <v>0.16666666666666666</v>
      </c>
      <c r="V232" s="28">
        <f>Alumn_Filtered!X232</f>
        <v>0.8666666666666667</v>
      </c>
      <c r="W232" s="28">
        <f>Alumn_Filtered!Y232</f>
        <v>0.43333333333333335</v>
      </c>
      <c r="X232" s="28">
        <f>Alumn_Filtered!Z232</f>
        <v>0.67777777777777792</v>
      </c>
      <c r="Y232" s="28">
        <f>Alumn_Filtered!AA232</f>
        <v>-8.3333333333333037E-3</v>
      </c>
      <c r="Z232">
        <f ca="1">Alumn_Filtered!AB232</f>
        <v>21</v>
      </c>
      <c r="AA232">
        <f>Alumn_Filtered!AD232</f>
        <v>1</v>
      </c>
      <c r="AB232">
        <f>Alumn_Filtered!AF232</f>
        <v>1</v>
      </c>
      <c r="AC232">
        <f>IF(Alumn_Filtered!AG232=0,Metrics!$AG$14,Alumn_Filtered!AG232)</f>
        <v>513</v>
      </c>
      <c r="AD232" s="28">
        <f>Alumn_Filtered!AH232</f>
        <v>0.49432739059967584</v>
      </c>
      <c r="AE232">
        <f>IF(Alumn_Filtered!AI232=0,Metrics!AI$14,Alumn_Filtered!AI232)</f>
        <v>513</v>
      </c>
      <c r="AF232" s="28">
        <f>Alumn_Filtered!AJ232</f>
        <v>0.49432739059967584</v>
      </c>
      <c r="AG232">
        <f>IF(Alumn_Filtered!AK232=0,Metrics!AK$14,Alumn_Filtered!AK232)</f>
        <v>606</v>
      </c>
      <c r="AH232" s="28">
        <f>Alumn_Filtered!AL232</f>
        <v>0.64505672609400322</v>
      </c>
      <c r="AI232">
        <f>IF(Alumn_Filtered!AM232=0,Metrics!AM$14,Alumn_Filtered!AM232)</f>
        <v>713</v>
      </c>
      <c r="AJ232" s="28">
        <f>Alumn_Filtered!AN232</f>
        <v>0.81847649918962728</v>
      </c>
      <c r="AK232">
        <f>IF(Alumn_Filtered!AP232=0,Metrics!AP$14,Alumn_Filtered!AP232)</f>
        <v>13</v>
      </c>
      <c r="AL232">
        <f>IF(Alumn_Filtered!AR232=0,Metrics!AR$14,Alumn_Filtered!AR232)</f>
        <v>1</v>
      </c>
      <c r="AM232">
        <f>IF(Alumn_Filtered!AS232=0,Metrics!AS$14,Alumn_Filtered!AS232)</f>
        <v>9</v>
      </c>
      <c r="AN232">
        <f>Alumn_Filtered!B232</f>
        <v>1</v>
      </c>
    </row>
    <row r="233" spans="1:40" x14ac:dyDescent="0.25">
      <c r="A233" t="str">
        <f>LEFT(Alumn_Filtered!A233,LEN(Alumn_Filtered!A233)-1)</f>
        <v>19409094</v>
      </c>
      <c r="B233">
        <f>Alumn_Filtered!D233</f>
        <v>0</v>
      </c>
      <c r="C233">
        <f>Alumn_Filtered!E233</f>
        <v>0</v>
      </c>
      <c r="D233">
        <f>Alumn_Filtered!F233</f>
        <v>0</v>
      </c>
      <c r="E233" s="30">
        <f>Alumn_Filtered!G233</f>
        <v>6</v>
      </c>
      <c r="F233">
        <f>Alumn_Filtered!H233</f>
        <v>3</v>
      </c>
      <c r="G233" s="28">
        <f>Alumn_Filtered!I233</f>
        <v>0.5</v>
      </c>
      <c r="H233">
        <f>Alumn_Filtered!J233</f>
        <v>3</v>
      </c>
      <c r="I233" s="28">
        <f>Alumn_Filtered!K233</f>
        <v>0.5</v>
      </c>
      <c r="J233" s="28">
        <f>Alumn_Filtered!L233</f>
        <v>0.83333333333333337</v>
      </c>
      <c r="K233" s="28">
        <f>Alumn_Filtered!M233</f>
        <v>0.33333333333333331</v>
      </c>
      <c r="L233" s="28">
        <f>Alumn_Filtered!N233</f>
        <v>0.54166666666666663</v>
      </c>
      <c r="M233">
        <f>Alumn_Filtered!O233</f>
        <v>9</v>
      </c>
      <c r="N233">
        <f>Alumn_Filtered!P233</f>
        <v>2</v>
      </c>
      <c r="O233">
        <f>Alumn_Filtered!Q233</f>
        <v>1</v>
      </c>
      <c r="P233">
        <f>Alumn_Filtered!R233</f>
        <v>0</v>
      </c>
      <c r="Q233">
        <f>Alumn_Filtered!S233</f>
        <v>6</v>
      </c>
      <c r="R233">
        <f>Alumn_Filtered!T233</f>
        <v>4</v>
      </c>
      <c r="S233" s="28">
        <f>Alumn_Filtered!U233</f>
        <v>0.66666666666666663</v>
      </c>
      <c r="T233">
        <f>Alumn_Filtered!V233</f>
        <v>2</v>
      </c>
      <c r="U233" s="28">
        <f>Alumn_Filtered!W233</f>
        <v>0.33333333333333331</v>
      </c>
      <c r="V233" s="28">
        <f>Alumn_Filtered!X233</f>
        <v>0.81666666666666676</v>
      </c>
      <c r="W233" s="28">
        <f>Alumn_Filtered!Y233</f>
        <v>0.39999999999999997</v>
      </c>
      <c r="X233" s="28">
        <f>Alumn_Filtered!Z233</f>
        <v>0.56944444444444453</v>
      </c>
      <c r="Y233" s="28">
        <f>Alumn_Filtered!AA233</f>
        <v>2.7777777777777901E-2</v>
      </c>
      <c r="Z233">
        <f ca="1">Alumn_Filtered!AB233</f>
        <v>21</v>
      </c>
      <c r="AA233">
        <f>Alumn_Filtered!AD233</f>
        <v>1</v>
      </c>
      <c r="AB233">
        <f>Alumn_Filtered!AF233</f>
        <v>1</v>
      </c>
      <c r="AC233">
        <f>IF(Alumn_Filtered!AG233=0,Metrics!$AG$14,Alumn_Filtered!AG233)</f>
        <v>546</v>
      </c>
      <c r="AD233" s="28">
        <f>Alumn_Filtered!AH233</f>
        <v>0.54781199351701781</v>
      </c>
      <c r="AE233">
        <f>IF(Alumn_Filtered!AI233=0,Metrics!AI$14,Alumn_Filtered!AI233)</f>
        <v>570</v>
      </c>
      <c r="AF233" s="28">
        <f>Alumn_Filtered!AJ233</f>
        <v>0.58670988654781198</v>
      </c>
      <c r="AG233">
        <f>IF(Alumn_Filtered!AK233=0,Metrics!AK$14,Alumn_Filtered!AK233)</f>
        <v>568</v>
      </c>
      <c r="AH233" s="28">
        <f>Alumn_Filtered!AL233</f>
        <v>0.58346839546191243</v>
      </c>
      <c r="AI233">
        <f>IF(Alumn_Filtered!AM233=0,Metrics!AM$14,Alumn_Filtered!AM233)</f>
        <v>538</v>
      </c>
      <c r="AJ233" s="28">
        <f>Alumn_Filtered!AN233</f>
        <v>0.53484602917341972</v>
      </c>
      <c r="AK233">
        <f>IF(Alumn_Filtered!AP233=0,Metrics!AP$14,Alumn_Filtered!AP233)</f>
        <v>13</v>
      </c>
      <c r="AL233">
        <f>IF(Alumn_Filtered!AR233=0,Metrics!AR$14,Alumn_Filtered!AR233)</f>
        <v>1</v>
      </c>
      <c r="AM233">
        <f>IF(Alumn_Filtered!AS233=0,Metrics!AS$14,Alumn_Filtered!AS233)</f>
        <v>0</v>
      </c>
      <c r="AN233">
        <f>Alumn_Filtered!B233</f>
        <v>1</v>
      </c>
    </row>
    <row r="234" spans="1:40" x14ac:dyDescent="0.25">
      <c r="A234" t="str">
        <f>LEFT(Alumn_Filtered!A234,LEN(Alumn_Filtered!A234)-1)</f>
        <v>19409363</v>
      </c>
      <c r="B234">
        <f>Alumn_Filtered!D234</f>
        <v>0</v>
      </c>
      <c r="C234">
        <f>Alumn_Filtered!E234</f>
        <v>1</v>
      </c>
      <c r="D234">
        <f>Alumn_Filtered!F234</f>
        <v>0</v>
      </c>
      <c r="E234" s="30">
        <f>Alumn_Filtered!G234</f>
        <v>5</v>
      </c>
      <c r="F234">
        <f>Alumn_Filtered!H234</f>
        <v>4</v>
      </c>
      <c r="G234" s="28">
        <f>Alumn_Filtered!I234</f>
        <v>0.8</v>
      </c>
      <c r="H234">
        <f>Alumn_Filtered!J234</f>
        <v>1</v>
      </c>
      <c r="I234" s="28">
        <f>Alumn_Filtered!K234</f>
        <v>0.2</v>
      </c>
      <c r="J234" s="28">
        <f>Alumn_Filtered!L234</f>
        <v>0.91666666666666663</v>
      </c>
      <c r="K234" s="28">
        <f>Alumn_Filtered!M234</f>
        <v>0.48333333333333334</v>
      </c>
      <c r="L234" s="28">
        <f>Alumn_Filtered!N234</f>
        <v>0.74</v>
      </c>
      <c r="M234">
        <f>Alumn_Filtered!O234</f>
        <v>7</v>
      </c>
      <c r="N234">
        <f>Alumn_Filtered!P234</f>
        <v>1</v>
      </c>
      <c r="O234">
        <f>Alumn_Filtered!Q234</f>
        <v>0</v>
      </c>
      <c r="P234">
        <f>Alumn_Filtered!R234</f>
        <v>0</v>
      </c>
      <c r="Q234">
        <f>Alumn_Filtered!S234</f>
        <v>6</v>
      </c>
      <c r="R234">
        <f>Alumn_Filtered!T234</f>
        <v>5</v>
      </c>
      <c r="S234" s="28">
        <f>Alumn_Filtered!U234</f>
        <v>0.83333333333333337</v>
      </c>
      <c r="T234">
        <f>Alumn_Filtered!V234</f>
        <v>1</v>
      </c>
      <c r="U234" s="28">
        <f>Alumn_Filtered!W234</f>
        <v>0.16666666666666666</v>
      </c>
      <c r="V234" s="28">
        <f>Alumn_Filtered!X234</f>
        <v>0.81666666666666676</v>
      </c>
      <c r="W234" s="28">
        <f>Alumn_Filtered!Y234</f>
        <v>0.3833333333333333</v>
      </c>
      <c r="X234" s="28">
        <f>Alumn_Filtered!Z234</f>
        <v>0.68888888888888877</v>
      </c>
      <c r="Y234" s="28">
        <f>Alumn_Filtered!AA234</f>
        <v>-5.1111111111111218E-2</v>
      </c>
      <c r="Z234">
        <f ca="1">Alumn_Filtered!AB234</f>
        <v>21</v>
      </c>
      <c r="AA234">
        <f>Alumn_Filtered!AD234</f>
        <v>1</v>
      </c>
      <c r="AB234">
        <f>Alumn_Filtered!AF234</f>
        <v>1</v>
      </c>
      <c r="AC234">
        <f>IF(Alumn_Filtered!AG234=0,Metrics!$AG$14,Alumn_Filtered!AG234)</f>
        <v>548</v>
      </c>
      <c r="AD234" s="28">
        <f>Alumn_Filtered!AH234</f>
        <v>0.55105348460291737</v>
      </c>
      <c r="AE234">
        <f>IF(Alumn_Filtered!AI234=0,Metrics!AI$14,Alumn_Filtered!AI234)</f>
        <v>573</v>
      </c>
      <c r="AF234" s="28">
        <f>Alumn_Filtered!AJ234</f>
        <v>0.5915721231766613</v>
      </c>
      <c r="AG234">
        <f>IF(Alumn_Filtered!AK234=0,Metrics!AK$14,Alumn_Filtered!AK234)</f>
        <v>546</v>
      </c>
      <c r="AH234" s="28">
        <f>Alumn_Filtered!AL234</f>
        <v>0.54781199351701781</v>
      </c>
      <c r="AI234">
        <f>IF(Alumn_Filtered!AM234=0,Metrics!AM$14,Alumn_Filtered!AM234)</f>
        <v>622</v>
      </c>
      <c r="AJ234" s="28">
        <f>Alumn_Filtered!AN234</f>
        <v>0.6709886547811994</v>
      </c>
      <c r="AK234">
        <f>IF(Alumn_Filtered!AP234=0,Metrics!AP$14,Alumn_Filtered!AP234)</f>
        <v>13</v>
      </c>
      <c r="AL234">
        <f>IF(Alumn_Filtered!AR234=0,Metrics!AR$14,Alumn_Filtered!AR234)</f>
        <v>1</v>
      </c>
      <c r="AM234">
        <f>IF(Alumn_Filtered!AS234=0,Metrics!AS$14,Alumn_Filtered!AS234)</f>
        <v>0</v>
      </c>
      <c r="AN234">
        <f>Alumn_Filtered!B234</f>
        <v>1</v>
      </c>
    </row>
    <row r="235" spans="1:40" x14ac:dyDescent="0.25">
      <c r="A235" t="str">
        <f>LEFT(Alumn_Filtered!A235,LEN(Alumn_Filtered!A235)-1)</f>
        <v>19409394</v>
      </c>
      <c r="B235">
        <f>Alumn_Filtered!D235</f>
        <v>6</v>
      </c>
      <c r="C235">
        <f>Alumn_Filtered!E235</f>
        <v>0</v>
      </c>
      <c r="D235">
        <f>Alumn_Filtered!F235</f>
        <v>0</v>
      </c>
      <c r="E235" s="30">
        <f>Alumn_Filtered!G235</f>
        <v>0</v>
      </c>
      <c r="F235">
        <f>Alumn_Filtered!H235</f>
        <v>0</v>
      </c>
      <c r="G235" s="28">
        <f>Alumn_Filtered!I235</f>
        <v>0</v>
      </c>
      <c r="H235">
        <f>Alumn_Filtered!J235</f>
        <v>0</v>
      </c>
      <c r="I235" s="28">
        <f>Alumn_Filtered!K235</f>
        <v>0</v>
      </c>
      <c r="J235" s="28">
        <f>Alumn_Filtered!L235</f>
        <v>0</v>
      </c>
      <c r="K235" s="28">
        <f>Alumn_Filtered!M235</f>
        <v>0</v>
      </c>
      <c r="L235" s="28">
        <f>Alumn_Filtered!N235</f>
        <v>0</v>
      </c>
      <c r="M235">
        <f>Alumn_Filtered!O235</f>
        <v>0</v>
      </c>
      <c r="N235">
        <f>Alumn_Filtered!P235</f>
        <v>0</v>
      </c>
      <c r="O235">
        <f>Alumn_Filtered!Q235</f>
        <v>0</v>
      </c>
      <c r="P235">
        <f>Alumn_Filtered!R235</f>
        <v>0</v>
      </c>
      <c r="Q235">
        <f>Alumn_Filtered!S235</f>
        <v>0</v>
      </c>
      <c r="R235">
        <f>Alumn_Filtered!T235</f>
        <v>0</v>
      </c>
      <c r="S235" s="28">
        <f>Alumn_Filtered!U235</f>
        <v>0</v>
      </c>
      <c r="T235">
        <f>Alumn_Filtered!V235</f>
        <v>0</v>
      </c>
      <c r="U235" s="28">
        <f>Alumn_Filtered!W235</f>
        <v>0</v>
      </c>
      <c r="V235" s="28">
        <f>Alumn_Filtered!X235</f>
        <v>0</v>
      </c>
      <c r="W235" s="28">
        <f>Alumn_Filtered!Y235</f>
        <v>0</v>
      </c>
      <c r="X235" s="28">
        <f>Alumn_Filtered!Z235</f>
        <v>0</v>
      </c>
      <c r="Y235" s="28">
        <f>Alumn_Filtered!AA235</f>
        <v>0</v>
      </c>
      <c r="Z235">
        <f ca="1">Alumn_Filtered!AB235</f>
        <v>21</v>
      </c>
      <c r="AA235">
        <f>Alumn_Filtered!AD235</f>
        <v>1</v>
      </c>
      <c r="AB235">
        <f>Alumn_Filtered!AF235</f>
        <v>1</v>
      </c>
      <c r="AC235">
        <f>IF(Alumn_Filtered!AG235=0,Metrics!$AG$14,Alumn_Filtered!AG235)</f>
        <v>517</v>
      </c>
      <c r="AD235" s="28">
        <f>Alumn_Filtered!AH235</f>
        <v>0.50081037277147489</v>
      </c>
      <c r="AE235">
        <f>IF(Alumn_Filtered!AI235=0,Metrics!AI$14,Alumn_Filtered!AI235)</f>
        <v>530</v>
      </c>
      <c r="AF235" s="28">
        <f>Alumn_Filtered!AJ235</f>
        <v>0.52188006482982174</v>
      </c>
      <c r="AG235">
        <f>IF(Alumn_Filtered!AK235=0,Metrics!AK$14,Alumn_Filtered!AK235)</f>
        <v>518</v>
      </c>
      <c r="AH235" s="28">
        <f>Alumn_Filtered!AL235</f>
        <v>0.50243111831442466</v>
      </c>
      <c r="AI235">
        <f>IF(Alumn_Filtered!AM235=0,Metrics!AM$14,Alumn_Filtered!AM235)</f>
        <v>590</v>
      </c>
      <c r="AJ235" s="28">
        <f>Alumn_Filtered!AN235</f>
        <v>0.61912479740680715</v>
      </c>
      <c r="AK235">
        <f>IF(Alumn_Filtered!AP235=0,Metrics!AP$14,Alumn_Filtered!AP235)</f>
        <v>13</v>
      </c>
      <c r="AL235">
        <f>IF(Alumn_Filtered!AR235=0,Metrics!AR$14,Alumn_Filtered!AR235)</f>
        <v>1</v>
      </c>
      <c r="AM235">
        <f>IF(Alumn_Filtered!AS235=0,Metrics!AS$14,Alumn_Filtered!AS235)</f>
        <v>4</v>
      </c>
      <c r="AN235">
        <f>Alumn_Filtered!B235</f>
        <v>1</v>
      </c>
    </row>
    <row r="236" spans="1:40" x14ac:dyDescent="0.25">
      <c r="A236" t="str">
        <f>LEFT(Alumn_Filtered!A236,LEN(Alumn_Filtered!A236)-1)</f>
        <v>19409443</v>
      </c>
      <c r="B236">
        <f>Alumn_Filtered!D236</f>
        <v>0</v>
      </c>
      <c r="C236">
        <f>Alumn_Filtered!E236</f>
        <v>0</v>
      </c>
      <c r="D236">
        <f>Alumn_Filtered!F236</f>
        <v>0</v>
      </c>
      <c r="E236" s="30">
        <f>Alumn_Filtered!G236</f>
        <v>6</v>
      </c>
      <c r="F236">
        <f>Alumn_Filtered!H236</f>
        <v>5</v>
      </c>
      <c r="G236" s="28">
        <f>Alumn_Filtered!I236</f>
        <v>0.83333333333333337</v>
      </c>
      <c r="H236">
        <f>Alumn_Filtered!J236</f>
        <v>1</v>
      </c>
      <c r="I236" s="28">
        <f>Alumn_Filtered!K236</f>
        <v>0.16666666666666666</v>
      </c>
      <c r="J236" s="28">
        <f>Alumn_Filtered!L236</f>
        <v>0.91666666666666663</v>
      </c>
      <c r="K236" s="28">
        <f>Alumn_Filtered!M236</f>
        <v>0.3666666666666667</v>
      </c>
      <c r="L236" s="28">
        <f>Alumn_Filtered!N236</f>
        <v>0.67222222222222217</v>
      </c>
      <c r="M236">
        <f>Alumn_Filtered!O236</f>
        <v>9</v>
      </c>
      <c r="N236">
        <f>Alumn_Filtered!P236</f>
        <v>2</v>
      </c>
      <c r="O236">
        <f>Alumn_Filtered!Q236</f>
        <v>1</v>
      </c>
      <c r="P236">
        <f>Alumn_Filtered!R236</f>
        <v>0</v>
      </c>
      <c r="Q236">
        <f>Alumn_Filtered!S236</f>
        <v>6</v>
      </c>
      <c r="R236">
        <f>Alumn_Filtered!T236</f>
        <v>2</v>
      </c>
      <c r="S236" s="28">
        <f>Alumn_Filtered!U236</f>
        <v>0.33333333333333331</v>
      </c>
      <c r="T236">
        <f>Alumn_Filtered!V236</f>
        <v>4</v>
      </c>
      <c r="U236" s="28">
        <f>Alumn_Filtered!W236</f>
        <v>0.66666666666666663</v>
      </c>
      <c r="V236" s="28">
        <f>Alumn_Filtered!X236</f>
        <v>1</v>
      </c>
      <c r="W236" s="28">
        <f>Alumn_Filtered!Y236</f>
        <v>0</v>
      </c>
      <c r="X236" s="28">
        <f>Alumn_Filtered!Z236</f>
        <v>0.38888888888888884</v>
      </c>
      <c r="Y236" s="28">
        <f>Alumn_Filtered!AA236</f>
        <v>-0.28333333333333333</v>
      </c>
      <c r="Z236">
        <f ca="1">Alumn_Filtered!AB236</f>
        <v>21</v>
      </c>
      <c r="AA236">
        <f>Alumn_Filtered!AD236</f>
        <v>1</v>
      </c>
      <c r="AB236">
        <f>Alumn_Filtered!AF236</f>
        <v>1</v>
      </c>
      <c r="AC236">
        <f>IF(Alumn_Filtered!AG236=0,Metrics!$AG$14,Alumn_Filtered!AG236)</f>
        <v>496</v>
      </c>
      <c r="AD236" s="28">
        <f>Alumn_Filtered!AH236</f>
        <v>0.46677471636953</v>
      </c>
      <c r="AE236">
        <f>IF(Alumn_Filtered!AI236=0,Metrics!AI$14,Alumn_Filtered!AI236)</f>
        <v>506</v>
      </c>
      <c r="AF236" s="28">
        <f>Alumn_Filtered!AJ236</f>
        <v>0.48298217179902753</v>
      </c>
      <c r="AG236">
        <f>IF(Alumn_Filtered!AK236=0,Metrics!AK$14,Alumn_Filtered!AK236)</f>
        <v>559</v>
      </c>
      <c r="AH236" s="28">
        <f>Alumn_Filtered!AL236</f>
        <v>0.56888168557536467</v>
      </c>
      <c r="AI236">
        <f>IF(Alumn_Filtered!AM236=0,Metrics!AM$14,Alumn_Filtered!AM236)</f>
        <v>612</v>
      </c>
      <c r="AJ236" s="28">
        <f>Alumn_Filtered!AN236</f>
        <v>0.65478119935170176</v>
      </c>
      <c r="AK236">
        <f>IF(Alumn_Filtered!AP236=0,Metrics!AP$14,Alumn_Filtered!AP236)</f>
        <v>13</v>
      </c>
      <c r="AL236">
        <f>IF(Alumn_Filtered!AR236=0,Metrics!AR$14,Alumn_Filtered!AR236)</f>
        <v>1</v>
      </c>
      <c r="AM236">
        <f>IF(Alumn_Filtered!AS236=0,Metrics!AS$14,Alumn_Filtered!AS236)</f>
        <v>5</v>
      </c>
      <c r="AN236">
        <f>Alumn_Filtered!B236</f>
        <v>1</v>
      </c>
    </row>
    <row r="237" spans="1:40" x14ac:dyDescent="0.25">
      <c r="A237" t="str">
        <f>LEFT(Alumn_Filtered!A237,LEN(Alumn_Filtered!A237)-1)</f>
        <v>19409858</v>
      </c>
      <c r="B237">
        <f>Alumn_Filtered!D237</f>
        <v>0</v>
      </c>
      <c r="C237">
        <f>Alumn_Filtered!E237</f>
        <v>0</v>
      </c>
      <c r="D237">
        <f>Alumn_Filtered!F237</f>
        <v>0</v>
      </c>
      <c r="E237" s="30">
        <f>Alumn_Filtered!G237</f>
        <v>6</v>
      </c>
      <c r="F237">
        <f>Alumn_Filtered!H237</f>
        <v>2</v>
      </c>
      <c r="G237" s="28">
        <f>Alumn_Filtered!I237</f>
        <v>0.33333333333333331</v>
      </c>
      <c r="H237">
        <f>Alumn_Filtered!J237</f>
        <v>4</v>
      </c>
      <c r="I237" s="28">
        <f>Alumn_Filtered!K237</f>
        <v>0.66666666666666663</v>
      </c>
      <c r="J237" s="28">
        <f>Alumn_Filtered!L237</f>
        <v>0.81666666666666676</v>
      </c>
      <c r="K237" s="28">
        <f>Alumn_Filtered!M237</f>
        <v>0.31666666666666665</v>
      </c>
      <c r="L237" s="28">
        <f>Alumn_Filtered!N237</f>
        <v>0.4861111111111111</v>
      </c>
      <c r="M237">
        <f>Alumn_Filtered!O237</f>
        <v>9</v>
      </c>
      <c r="N237">
        <f>Alumn_Filtered!P237</f>
        <v>2</v>
      </c>
      <c r="O237">
        <f>Alumn_Filtered!Q237</f>
        <v>0</v>
      </c>
      <c r="P237">
        <f>Alumn_Filtered!R237</f>
        <v>0</v>
      </c>
      <c r="Q237">
        <f>Alumn_Filtered!S237</f>
        <v>7</v>
      </c>
      <c r="R237">
        <f>Alumn_Filtered!T237</f>
        <v>5</v>
      </c>
      <c r="S237" s="28">
        <f>Alumn_Filtered!U237</f>
        <v>0.7142857142857143</v>
      </c>
      <c r="T237">
        <f>Alumn_Filtered!V237</f>
        <v>2</v>
      </c>
      <c r="U237" s="28">
        <f>Alumn_Filtered!W237</f>
        <v>0.2857142857142857</v>
      </c>
      <c r="V237" s="28">
        <f>Alumn_Filtered!X237</f>
        <v>0.79999999999999993</v>
      </c>
      <c r="W237" s="28">
        <f>Alumn_Filtered!Y237</f>
        <v>0.39999999999999997</v>
      </c>
      <c r="X237" s="28">
        <f>Alumn_Filtered!Z237</f>
        <v>0.52857142857142858</v>
      </c>
      <c r="Y237" s="28">
        <f>Alumn_Filtered!AA237</f>
        <v>4.2460317460317476E-2</v>
      </c>
      <c r="Z237">
        <f ca="1">Alumn_Filtered!AB237</f>
        <v>21</v>
      </c>
      <c r="AA237">
        <f>Alumn_Filtered!AD237</f>
        <v>1</v>
      </c>
      <c r="AB237">
        <f>Alumn_Filtered!AF237</f>
        <v>1</v>
      </c>
      <c r="AC237">
        <f>IF(Alumn_Filtered!AG237=0,Metrics!$AG$14,Alumn_Filtered!AG237)</f>
        <v>546</v>
      </c>
      <c r="AD237" s="28">
        <f>Alumn_Filtered!AH237</f>
        <v>0.54781199351701781</v>
      </c>
      <c r="AE237">
        <f>IF(Alumn_Filtered!AI237=0,Metrics!AI$14,Alumn_Filtered!AI237)</f>
        <v>548</v>
      </c>
      <c r="AF237" s="28">
        <f>Alumn_Filtered!AJ237</f>
        <v>0.55105348460291737</v>
      </c>
      <c r="AG237">
        <f>IF(Alumn_Filtered!AK237=0,Metrics!AK$14,Alumn_Filtered!AK237)</f>
        <v>539</v>
      </c>
      <c r="AH237" s="28">
        <f>Alumn_Filtered!AL237</f>
        <v>0.5364667747163695</v>
      </c>
      <c r="AI237">
        <f>IF(Alumn_Filtered!AM237=0,Metrics!AM$14,Alumn_Filtered!AM237)</f>
        <v>602</v>
      </c>
      <c r="AJ237" s="28">
        <f>Alumn_Filtered!AN237</f>
        <v>0.63857374392220423</v>
      </c>
      <c r="AK237">
        <f>IF(Alumn_Filtered!AP237=0,Metrics!AP$14,Alumn_Filtered!AP237)</f>
        <v>13</v>
      </c>
      <c r="AL237">
        <f>IF(Alumn_Filtered!AR237=0,Metrics!AR$14,Alumn_Filtered!AR237)</f>
        <v>1</v>
      </c>
      <c r="AM237">
        <f>IF(Alumn_Filtered!AS237=0,Metrics!AS$14,Alumn_Filtered!AS237)</f>
        <v>0</v>
      </c>
      <c r="AN237">
        <f>Alumn_Filtered!B237</f>
        <v>0</v>
      </c>
    </row>
    <row r="238" spans="1:40" x14ac:dyDescent="0.25">
      <c r="A238" t="str">
        <f>LEFT(Alumn_Filtered!A238,LEN(Alumn_Filtered!A238)-1)</f>
        <v>19410315</v>
      </c>
      <c r="B238">
        <f>Alumn_Filtered!D238</f>
        <v>0</v>
      </c>
      <c r="C238">
        <f>Alumn_Filtered!E238</f>
        <v>0</v>
      </c>
      <c r="D238">
        <f>Alumn_Filtered!F238</f>
        <v>0</v>
      </c>
      <c r="E238" s="30">
        <f>Alumn_Filtered!G238</f>
        <v>6</v>
      </c>
      <c r="F238">
        <f>Alumn_Filtered!H238</f>
        <v>6</v>
      </c>
      <c r="G238" s="28">
        <f>Alumn_Filtered!I238</f>
        <v>1</v>
      </c>
      <c r="H238">
        <f>Alumn_Filtered!J238</f>
        <v>0</v>
      </c>
      <c r="I238" s="28">
        <f>Alumn_Filtered!K238</f>
        <v>0</v>
      </c>
      <c r="J238" s="28">
        <f>Alumn_Filtered!L238</f>
        <v>0.76666666666666661</v>
      </c>
      <c r="K238" s="28">
        <f>Alumn_Filtered!M238</f>
        <v>0.53333333333333333</v>
      </c>
      <c r="L238" s="28">
        <f>Alumn_Filtered!N238</f>
        <v>0.64722222222222214</v>
      </c>
      <c r="M238">
        <f>Alumn_Filtered!O238</f>
        <v>7</v>
      </c>
      <c r="N238">
        <f>Alumn_Filtered!P238</f>
        <v>1</v>
      </c>
      <c r="O238">
        <f>Alumn_Filtered!Q238</f>
        <v>0</v>
      </c>
      <c r="P238">
        <f>Alumn_Filtered!R238</f>
        <v>0</v>
      </c>
      <c r="Q238">
        <f>Alumn_Filtered!S238</f>
        <v>6</v>
      </c>
      <c r="R238">
        <f>Alumn_Filtered!T238</f>
        <v>2</v>
      </c>
      <c r="S238" s="28">
        <f>Alumn_Filtered!U238</f>
        <v>0.33333333333333331</v>
      </c>
      <c r="T238">
        <f>Alumn_Filtered!V238</f>
        <v>4</v>
      </c>
      <c r="U238" s="28">
        <f>Alumn_Filtered!W238</f>
        <v>0.66666666666666663</v>
      </c>
      <c r="V238" s="28">
        <f>Alumn_Filtered!X238</f>
        <v>0.58333333333333337</v>
      </c>
      <c r="W238" s="28">
        <f>Alumn_Filtered!Y238</f>
        <v>0.3666666666666667</v>
      </c>
      <c r="X238" s="28">
        <f>Alumn_Filtered!Z238</f>
        <v>0.45555555555555555</v>
      </c>
      <c r="Y238" s="28">
        <f>Alumn_Filtered!AA238</f>
        <v>-0.1916666666666666</v>
      </c>
      <c r="Z238">
        <f ca="1">Alumn_Filtered!AB238</f>
        <v>21</v>
      </c>
      <c r="AA238">
        <f>Alumn_Filtered!AD238</f>
        <v>1</v>
      </c>
      <c r="AB238">
        <f>Alumn_Filtered!AF238</f>
        <v>1</v>
      </c>
      <c r="AC238">
        <f>IF(Alumn_Filtered!AG238=0,Metrics!$AG$14,Alumn_Filtered!AG238)</f>
        <v>451</v>
      </c>
      <c r="AD238" s="28">
        <f>Alumn_Filtered!AH238</f>
        <v>0.39384116693679094</v>
      </c>
      <c r="AE238">
        <f>IF(Alumn_Filtered!AI238=0,Metrics!AI$14,Alumn_Filtered!AI238)</f>
        <v>451</v>
      </c>
      <c r="AF238" s="28">
        <f>Alumn_Filtered!AJ238</f>
        <v>0.39384116693679094</v>
      </c>
      <c r="AG238">
        <f>IF(Alumn_Filtered!AK238=0,Metrics!AK$14,Alumn_Filtered!AK238)</f>
        <v>486</v>
      </c>
      <c r="AH238" s="28">
        <f>Alumn_Filtered!AL238</f>
        <v>0.45056726094003241</v>
      </c>
      <c r="AI238">
        <f>IF(Alumn_Filtered!AM238=0,Metrics!AM$14,Alumn_Filtered!AM238)</f>
        <v>584</v>
      </c>
      <c r="AJ238" s="28">
        <f>Alumn_Filtered!AN238</f>
        <v>0.60940032414910861</v>
      </c>
      <c r="AK238">
        <f>IF(Alumn_Filtered!AP238=0,Metrics!AP$14,Alumn_Filtered!AP238)</f>
        <v>13</v>
      </c>
      <c r="AL238">
        <f>IF(Alumn_Filtered!AR238=0,Metrics!AR$14,Alumn_Filtered!AR238)</f>
        <v>1</v>
      </c>
      <c r="AM238">
        <f>IF(Alumn_Filtered!AS238=0,Metrics!AS$14,Alumn_Filtered!AS238)</f>
        <v>0</v>
      </c>
      <c r="AN238">
        <f>Alumn_Filtered!B238</f>
        <v>1</v>
      </c>
    </row>
    <row r="239" spans="1:40" x14ac:dyDescent="0.25">
      <c r="A239" t="str">
        <f>LEFT(Alumn_Filtered!A239,LEN(Alumn_Filtered!A239)-1)</f>
        <v>19418087</v>
      </c>
      <c r="B239">
        <f>Alumn_Filtered!D239</f>
        <v>0</v>
      </c>
      <c r="C239">
        <f>Alumn_Filtered!E239</f>
        <v>0</v>
      </c>
      <c r="D239">
        <f>Alumn_Filtered!F239</f>
        <v>0</v>
      </c>
      <c r="E239" s="30">
        <f>Alumn_Filtered!G239</f>
        <v>6</v>
      </c>
      <c r="F239">
        <f>Alumn_Filtered!H239</f>
        <v>2</v>
      </c>
      <c r="G239" s="28">
        <f>Alumn_Filtered!I239</f>
        <v>0.33333333333333331</v>
      </c>
      <c r="H239">
        <f>Alumn_Filtered!J239</f>
        <v>4</v>
      </c>
      <c r="I239" s="28">
        <f>Alumn_Filtered!K239</f>
        <v>0.66666666666666663</v>
      </c>
      <c r="J239" s="28">
        <f>Alumn_Filtered!L239</f>
        <v>0.8666666666666667</v>
      </c>
      <c r="K239" s="28">
        <f>Alumn_Filtered!M239</f>
        <v>0.18333333333333335</v>
      </c>
      <c r="L239" s="28">
        <f>Alumn_Filtered!N239</f>
        <v>0.41111111111111115</v>
      </c>
      <c r="M239">
        <f>Alumn_Filtered!O239</f>
        <v>8</v>
      </c>
      <c r="N239">
        <f>Alumn_Filtered!P239</f>
        <v>1</v>
      </c>
      <c r="O239">
        <f>Alumn_Filtered!Q239</f>
        <v>2</v>
      </c>
      <c r="P239">
        <f>Alumn_Filtered!R239</f>
        <v>0</v>
      </c>
      <c r="Q239">
        <f>Alumn_Filtered!S239</f>
        <v>5</v>
      </c>
      <c r="R239">
        <f>Alumn_Filtered!T239</f>
        <v>3</v>
      </c>
      <c r="S239" s="28">
        <f>Alumn_Filtered!U239</f>
        <v>0.6</v>
      </c>
      <c r="T239">
        <f>Alumn_Filtered!V239</f>
        <v>2</v>
      </c>
      <c r="U239" s="28">
        <f>Alumn_Filtered!W239</f>
        <v>0.4</v>
      </c>
      <c r="V239" s="28">
        <f>Alumn_Filtered!X239</f>
        <v>0.76666666666666661</v>
      </c>
      <c r="W239" s="28">
        <f>Alumn_Filtered!Y239</f>
        <v>0.13333333333333333</v>
      </c>
      <c r="X239" s="28">
        <f>Alumn_Filtered!Z239</f>
        <v>0.45666666666666672</v>
      </c>
      <c r="Y239" s="28">
        <f>Alumn_Filtered!AA239</f>
        <v>4.5555555555555571E-2</v>
      </c>
      <c r="Z239">
        <f ca="1">Alumn_Filtered!AB239</f>
        <v>21</v>
      </c>
      <c r="AA239">
        <f>Alumn_Filtered!AD239</f>
        <v>1</v>
      </c>
      <c r="AB239">
        <f>Alumn_Filtered!AF239</f>
        <v>1</v>
      </c>
      <c r="AC239">
        <f>IF(Alumn_Filtered!AG239=0,Metrics!$AG$14,Alumn_Filtered!AG239)</f>
        <v>412</v>
      </c>
      <c r="AD239" s="28">
        <f>Alumn_Filtered!AH239</f>
        <v>0.33063209076175043</v>
      </c>
      <c r="AE239">
        <f>IF(Alumn_Filtered!AI239=0,Metrics!AI$14,Alumn_Filtered!AI239)</f>
        <v>412</v>
      </c>
      <c r="AF239" s="28">
        <f>Alumn_Filtered!AJ239</f>
        <v>0.33063209076175043</v>
      </c>
      <c r="AG239">
        <f>IF(Alumn_Filtered!AK239=0,Metrics!AK$14,Alumn_Filtered!AK239)</f>
        <v>492</v>
      </c>
      <c r="AH239" s="28">
        <f>Alumn_Filtered!AL239</f>
        <v>0.46029173419773095</v>
      </c>
      <c r="AI239">
        <f>IF(Alumn_Filtered!AM239=0,Metrics!AM$14,Alumn_Filtered!AM239)</f>
        <v>532</v>
      </c>
      <c r="AJ239" s="28">
        <f>Alumn_Filtered!AN239</f>
        <v>0.52512155591572118</v>
      </c>
      <c r="AK239">
        <f>IF(Alumn_Filtered!AP239=0,Metrics!AP$14,Alumn_Filtered!AP239)</f>
        <v>13</v>
      </c>
      <c r="AL239">
        <f>IF(Alumn_Filtered!AR239=0,Metrics!AR$14,Alumn_Filtered!AR239)</f>
        <v>1</v>
      </c>
      <c r="AM239">
        <f>IF(Alumn_Filtered!AS239=0,Metrics!AS$14,Alumn_Filtered!AS239)</f>
        <v>0</v>
      </c>
      <c r="AN239">
        <f>Alumn_Filtered!B239</f>
        <v>0</v>
      </c>
    </row>
    <row r="240" spans="1:40" x14ac:dyDescent="0.25">
      <c r="A240" t="str">
        <f>LEFT(Alumn_Filtered!A240,LEN(Alumn_Filtered!A240)-1)</f>
        <v>19418989</v>
      </c>
      <c r="B240">
        <f>Alumn_Filtered!D240</f>
        <v>0</v>
      </c>
      <c r="C240">
        <f>Alumn_Filtered!E240</f>
        <v>0</v>
      </c>
      <c r="D240">
        <f>Alumn_Filtered!F240</f>
        <v>0</v>
      </c>
      <c r="E240" s="30">
        <f>Alumn_Filtered!G240</f>
        <v>6</v>
      </c>
      <c r="F240">
        <f>Alumn_Filtered!H240</f>
        <v>3</v>
      </c>
      <c r="G240" s="28">
        <f>Alumn_Filtered!I240</f>
        <v>0.5</v>
      </c>
      <c r="H240">
        <f>Alumn_Filtered!J240</f>
        <v>3</v>
      </c>
      <c r="I240" s="28">
        <f>Alumn_Filtered!K240</f>
        <v>0.5</v>
      </c>
      <c r="J240" s="28">
        <f>Alumn_Filtered!L240</f>
        <v>0.71666666666666667</v>
      </c>
      <c r="K240" s="28">
        <f>Alumn_Filtered!M240</f>
        <v>0.3666666666666667</v>
      </c>
      <c r="L240" s="28">
        <f>Alumn_Filtered!N240</f>
        <v>0.49444444444444446</v>
      </c>
      <c r="M240">
        <f>Alumn_Filtered!O240</f>
        <v>8</v>
      </c>
      <c r="N240">
        <f>Alumn_Filtered!P240</f>
        <v>1</v>
      </c>
      <c r="O240">
        <f>Alumn_Filtered!Q240</f>
        <v>1</v>
      </c>
      <c r="P240">
        <f>Alumn_Filtered!R240</f>
        <v>0</v>
      </c>
      <c r="Q240">
        <f>Alumn_Filtered!S240</f>
        <v>6</v>
      </c>
      <c r="R240">
        <f>Alumn_Filtered!T240</f>
        <v>3</v>
      </c>
      <c r="S240" s="28">
        <f>Alumn_Filtered!U240</f>
        <v>0.5</v>
      </c>
      <c r="T240">
        <f>Alumn_Filtered!V240</f>
        <v>3</v>
      </c>
      <c r="U240" s="28">
        <f>Alumn_Filtered!W240</f>
        <v>0.5</v>
      </c>
      <c r="V240" s="28">
        <f>Alumn_Filtered!X240</f>
        <v>0.8666666666666667</v>
      </c>
      <c r="W240" s="28">
        <f>Alumn_Filtered!Y240</f>
        <v>0.16666666666666666</v>
      </c>
      <c r="X240" s="28">
        <f>Alumn_Filtered!Z240</f>
        <v>0.53333333333333344</v>
      </c>
      <c r="Y240" s="28">
        <f>Alumn_Filtered!AA240</f>
        <v>3.8888888888888973E-2</v>
      </c>
      <c r="Z240">
        <f ca="1">Alumn_Filtered!AB240</f>
        <v>21</v>
      </c>
      <c r="AA240">
        <f>Alumn_Filtered!AD240</f>
        <v>1</v>
      </c>
      <c r="AB240">
        <f>Alumn_Filtered!AF240</f>
        <v>1</v>
      </c>
      <c r="AC240">
        <f>IF(Alumn_Filtered!AG240=0,Metrics!$AG$14,Alumn_Filtered!AG240)</f>
        <v>513</v>
      </c>
      <c r="AD240" s="28">
        <f>Alumn_Filtered!AH240</f>
        <v>0.49432739059967584</v>
      </c>
      <c r="AE240">
        <f>IF(Alumn_Filtered!AI240=0,Metrics!AI$14,Alumn_Filtered!AI240)</f>
        <v>513</v>
      </c>
      <c r="AF240" s="28">
        <f>Alumn_Filtered!AJ240</f>
        <v>0.49432739059967584</v>
      </c>
      <c r="AG240">
        <f>IF(Alumn_Filtered!AK240=0,Metrics!AK$14,Alumn_Filtered!AK240)</f>
        <v>574</v>
      </c>
      <c r="AH240" s="28">
        <f>Alumn_Filtered!AL240</f>
        <v>0.59319286871961097</v>
      </c>
      <c r="AI240">
        <f>IF(Alumn_Filtered!AM240=0,Metrics!AM$14,Alumn_Filtered!AM240)</f>
        <v>573</v>
      </c>
      <c r="AJ240" s="28">
        <f>Alumn_Filtered!AN240</f>
        <v>0.5915721231766613</v>
      </c>
      <c r="AK240">
        <f>IF(Alumn_Filtered!AP240=0,Metrics!AP$14,Alumn_Filtered!AP240)</f>
        <v>13</v>
      </c>
      <c r="AL240">
        <f>IF(Alumn_Filtered!AR240=0,Metrics!AR$14,Alumn_Filtered!AR240)</f>
        <v>1</v>
      </c>
      <c r="AM240">
        <f>IF(Alumn_Filtered!AS240=0,Metrics!AS$14,Alumn_Filtered!AS240)</f>
        <v>11</v>
      </c>
      <c r="AN240">
        <f>Alumn_Filtered!B240</f>
        <v>1</v>
      </c>
    </row>
    <row r="241" spans="1:40" x14ac:dyDescent="0.25">
      <c r="A241" t="str">
        <f>LEFT(Alumn_Filtered!A241,LEN(Alumn_Filtered!A241)-1)</f>
        <v>19421514</v>
      </c>
      <c r="B241">
        <f>Alumn_Filtered!D241</f>
        <v>0</v>
      </c>
      <c r="C241">
        <f>Alumn_Filtered!E241</f>
        <v>0</v>
      </c>
      <c r="D241">
        <f>Alumn_Filtered!F241</f>
        <v>0</v>
      </c>
      <c r="E241" s="30">
        <f>Alumn_Filtered!G241</f>
        <v>6</v>
      </c>
      <c r="F241">
        <f>Alumn_Filtered!H241</f>
        <v>5</v>
      </c>
      <c r="G241" s="28">
        <f>Alumn_Filtered!I241</f>
        <v>0.83333333333333337</v>
      </c>
      <c r="H241">
        <f>Alumn_Filtered!J241</f>
        <v>1</v>
      </c>
      <c r="I241" s="28">
        <f>Alumn_Filtered!K241</f>
        <v>0.16666666666666666</v>
      </c>
      <c r="J241" s="28">
        <f>Alumn_Filtered!L241</f>
        <v>0.83333333333333337</v>
      </c>
      <c r="K241" s="28">
        <f>Alumn_Filtered!M241</f>
        <v>0.31666666666666665</v>
      </c>
      <c r="L241" s="28">
        <f>Alumn_Filtered!N241</f>
        <v>0.6</v>
      </c>
      <c r="M241">
        <f>Alumn_Filtered!O241</f>
        <v>7</v>
      </c>
      <c r="N241">
        <f>Alumn_Filtered!P241</f>
        <v>0</v>
      </c>
      <c r="O241">
        <f>Alumn_Filtered!Q241</f>
        <v>1</v>
      </c>
      <c r="P241">
        <f>Alumn_Filtered!R241</f>
        <v>0</v>
      </c>
      <c r="Q241">
        <f>Alumn_Filtered!S241</f>
        <v>6</v>
      </c>
      <c r="R241">
        <f>Alumn_Filtered!T241</f>
        <v>6</v>
      </c>
      <c r="S241" s="28">
        <f>Alumn_Filtered!U241</f>
        <v>1</v>
      </c>
      <c r="T241">
        <f>Alumn_Filtered!V241</f>
        <v>0</v>
      </c>
      <c r="U241" s="28">
        <f>Alumn_Filtered!W241</f>
        <v>0</v>
      </c>
      <c r="V241" s="28">
        <f>Alumn_Filtered!X241</f>
        <v>0.81666666666666676</v>
      </c>
      <c r="W241" s="28">
        <f>Alumn_Filtered!Y241</f>
        <v>0.56666666666666676</v>
      </c>
      <c r="X241" s="28">
        <f>Alumn_Filtered!Z241</f>
        <v>0.68055555555555569</v>
      </c>
      <c r="Y241" s="28">
        <f>Alumn_Filtered!AA241</f>
        <v>8.0555555555555713E-2</v>
      </c>
      <c r="Z241">
        <f ca="1">Alumn_Filtered!AB241</f>
        <v>21</v>
      </c>
      <c r="AA241">
        <f>Alumn_Filtered!AD241</f>
        <v>1</v>
      </c>
      <c r="AB241">
        <f>Alumn_Filtered!AF241</f>
        <v>1</v>
      </c>
      <c r="AC241">
        <f>IF(Alumn_Filtered!AG241=0,Metrics!$AG$14,Alumn_Filtered!AG241)</f>
        <v>538</v>
      </c>
      <c r="AD241" s="28">
        <f>Alumn_Filtered!AH241</f>
        <v>0.53484602917341972</v>
      </c>
      <c r="AE241">
        <f>IF(Alumn_Filtered!AI241=0,Metrics!AI$14,Alumn_Filtered!AI241)</f>
        <v>546</v>
      </c>
      <c r="AF241" s="28">
        <f>Alumn_Filtered!AJ241</f>
        <v>0.54781199351701781</v>
      </c>
      <c r="AG241">
        <f>IF(Alumn_Filtered!AK241=0,Metrics!AK$14,Alumn_Filtered!AK241)</f>
        <v>598</v>
      </c>
      <c r="AH241" s="28">
        <f>Alumn_Filtered!AL241</f>
        <v>0.63209076175040524</v>
      </c>
      <c r="AI241">
        <f>IF(Alumn_Filtered!AM241=0,Metrics!AM$14,Alumn_Filtered!AM241)</f>
        <v>630</v>
      </c>
      <c r="AJ241" s="28">
        <f>Alumn_Filtered!AN241</f>
        <v>0.68395461912479738</v>
      </c>
      <c r="AK241">
        <f>IF(Alumn_Filtered!AP241=0,Metrics!AP$14,Alumn_Filtered!AP241)</f>
        <v>13</v>
      </c>
      <c r="AL241">
        <f>IF(Alumn_Filtered!AR241=0,Metrics!AR$14,Alumn_Filtered!AR241)</f>
        <v>1</v>
      </c>
      <c r="AM241">
        <f>IF(Alumn_Filtered!AS241=0,Metrics!AS$14,Alumn_Filtered!AS241)</f>
        <v>0</v>
      </c>
      <c r="AN241">
        <f>Alumn_Filtered!B241</f>
        <v>1</v>
      </c>
    </row>
    <row r="242" spans="1:40" x14ac:dyDescent="0.25">
      <c r="A242" t="str">
        <f>LEFT(Alumn_Filtered!A242,LEN(Alumn_Filtered!A242)-1)</f>
        <v>19421874</v>
      </c>
      <c r="B242">
        <f>Alumn_Filtered!D242</f>
        <v>0</v>
      </c>
      <c r="C242">
        <f>Alumn_Filtered!E242</f>
        <v>0</v>
      </c>
      <c r="D242">
        <f>Alumn_Filtered!F242</f>
        <v>0</v>
      </c>
      <c r="E242" s="30">
        <f>Alumn_Filtered!G242</f>
        <v>6</v>
      </c>
      <c r="F242">
        <f>Alumn_Filtered!H242</f>
        <v>5</v>
      </c>
      <c r="G242" s="28">
        <f>Alumn_Filtered!I242</f>
        <v>0.83333333333333337</v>
      </c>
      <c r="H242">
        <f>Alumn_Filtered!J242</f>
        <v>1</v>
      </c>
      <c r="I242" s="28">
        <f>Alumn_Filtered!K242</f>
        <v>0.16666666666666666</v>
      </c>
      <c r="J242" s="28">
        <f>Alumn_Filtered!L242</f>
        <v>0.8833333333333333</v>
      </c>
      <c r="K242" s="28">
        <f>Alumn_Filtered!M242</f>
        <v>0.26666666666666666</v>
      </c>
      <c r="L242" s="28">
        <f>Alumn_Filtered!N242</f>
        <v>0.54166666666666663</v>
      </c>
      <c r="M242">
        <f>Alumn_Filtered!O242</f>
        <v>8</v>
      </c>
      <c r="N242">
        <f>Alumn_Filtered!P242</f>
        <v>1</v>
      </c>
      <c r="O242">
        <f>Alumn_Filtered!Q242</f>
        <v>0</v>
      </c>
      <c r="P242">
        <f>Alumn_Filtered!R242</f>
        <v>0</v>
      </c>
      <c r="Q242">
        <f>Alumn_Filtered!S242</f>
        <v>7</v>
      </c>
      <c r="R242">
        <f>Alumn_Filtered!T242</f>
        <v>5</v>
      </c>
      <c r="S242" s="28">
        <f>Alumn_Filtered!U242</f>
        <v>0.7142857142857143</v>
      </c>
      <c r="T242">
        <f>Alumn_Filtered!V242</f>
        <v>2</v>
      </c>
      <c r="U242" s="28">
        <f>Alumn_Filtered!W242</f>
        <v>0.2857142857142857</v>
      </c>
      <c r="V242" s="28">
        <f>Alumn_Filtered!X242</f>
        <v>0.81666666666666676</v>
      </c>
      <c r="W242" s="28">
        <f>Alumn_Filtered!Y242</f>
        <v>0.43333333333333335</v>
      </c>
      <c r="X242" s="28">
        <f>Alumn_Filtered!Z242</f>
        <v>0.66190476190476188</v>
      </c>
      <c r="Y242" s="28">
        <f>Alumn_Filtered!AA242</f>
        <v>0.12023809523809526</v>
      </c>
      <c r="Z242">
        <f ca="1">Alumn_Filtered!AB242</f>
        <v>21</v>
      </c>
      <c r="AA242">
        <f>Alumn_Filtered!AD242</f>
        <v>1</v>
      </c>
      <c r="AB242">
        <f>Alumn_Filtered!AF242</f>
        <v>1</v>
      </c>
      <c r="AC242">
        <f>IF(Alumn_Filtered!AG242=0,Metrics!$AG$14,Alumn_Filtered!AG242)</f>
        <v>605</v>
      </c>
      <c r="AD242" s="28">
        <f>Alumn_Filtered!AH242</f>
        <v>0.64343598055105344</v>
      </c>
      <c r="AE242">
        <f>IF(Alumn_Filtered!AI242=0,Metrics!AI$14,Alumn_Filtered!AI242)</f>
        <v>614</v>
      </c>
      <c r="AF242" s="28">
        <f>Alumn_Filtered!AJ242</f>
        <v>0.65802269043760131</v>
      </c>
      <c r="AG242">
        <f>IF(Alumn_Filtered!AK242=0,Metrics!AK$14,Alumn_Filtered!AK242)</f>
        <v>591</v>
      </c>
      <c r="AH242" s="28">
        <f>Alumn_Filtered!AL242</f>
        <v>0.62074554294975692</v>
      </c>
      <c r="AI242">
        <f>IF(Alumn_Filtered!AM242=0,Metrics!AM$14,Alumn_Filtered!AM242)</f>
        <v>609</v>
      </c>
      <c r="AJ242" s="28">
        <f>Alumn_Filtered!AN242</f>
        <v>0.64991896272285254</v>
      </c>
      <c r="AK242">
        <f>IF(Alumn_Filtered!AP242=0,Metrics!AP$14,Alumn_Filtered!AP242)</f>
        <v>6</v>
      </c>
      <c r="AL242">
        <f>IF(Alumn_Filtered!AR242=0,Metrics!AR$14,Alumn_Filtered!AR242)</f>
        <v>1</v>
      </c>
      <c r="AM242">
        <f>IF(Alumn_Filtered!AS242=0,Metrics!AS$14,Alumn_Filtered!AS242)</f>
        <v>0</v>
      </c>
      <c r="AN242">
        <f>Alumn_Filtered!B242</f>
        <v>1</v>
      </c>
    </row>
    <row r="243" spans="1:40" x14ac:dyDescent="0.25">
      <c r="A243" t="str">
        <f>LEFT(Alumn_Filtered!A243,LEN(Alumn_Filtered!A243)-1)</f>
        <v>19421933</v>
      </c>
      <c r="B243">
        <f>Alumn_Filtered!D243</f>
        <v>0</v>
      </c>
      <c r="C243">
        <f>Alumn_Filtered!E243</f>
        <v>0</v>
      </c>
      <c r="D243">
        <f>Alumn_Filtered!F243</f>
        <v>0</v>
      </c>
      <c r="E243" s="30">
        <f>Alumn_Filtered!G243</f>
        <v>6</v>
      </c>
      <c r="F243">
        <f>Alumn_Filtered!H243</f>
        <v>5</v>
      </c>
      <c r="G243" s="28">
        <f>Alumn_Filtered!I243</f>
        <v>0.83333333333333337</v>
      </c>
      <c r="H243">
        <f>Alumn_Filtered!J243</f>
        <v>1</v>
      </c>
      <c r="I243" s="28">
        <f>Alumn_Filtered!K243</f>
        <v>0.16666666666666666</v>
      </c>
      <c r="J243" s="28">
        <f>Alumn_Filtered!L243</f>
        <v>0.96666666666666667</v>
      </c>
      <c r="K243" s="28">
        <f>Alumn_Filtered!M243</f>
        <v>0.35000000000000003</v>
      </c>
      <c r="L243" s="28">
        <f>Alumn_Filtered!N243</f>
        <v>0.625</v>
      </c>
      <c r="M243">
        <f>Alumn_Filtered!O243</f>
        <v>7</v>
      </c>
      <c r="N243">
        <f>Alumn_Filtered!P243</f>
        <v>1</v>
      </c>
      <c r="O243">
        <f>Alumn_Filtered!Q243</f>
        <v>0</v>
      </c>
      <c r="P243">
        <f>Alumn_Filtered!R243</f>
        <v>0</v>
      </c>
      <c r="Q243">
        <f>Alumn_Filtered!S243</f>
        <v>6</v>
      </c>
      <c r="R243">
        <f>Alumn_Filtered!T243</f>
        <v>6</v>
      </c>
      <c r="S243" s="28">
        <f>Alumn_Filtered!U243</f>
        <v>1</v>
      </c>
      <c r="T243">
        <f>Alumn_Filtered!V243</f>
        <v>0</v>
      </c>
      <c r="U243" s="28">
        <f>Alumn_Filtered!W243</f>
        <v>0</v>
      </c>
      <c r="V243" s="28">
        <f>Alumn_Filtered!X243</f>
        <v>0.79999999999999993</v>
      </c>
      <c r="W243" s="28">
        <f>Alumn_Filtered!Y243</f>
        <v>0.54999999999999993</v>
      </c>
      <c r="X243" s="28">
        <f>Alumn_Filtered!Z243</f>
        <v>0.66666666666666663</v>
      </c>
      <c r="Y243" s="28">
        <f>Alumn_Filtered!AA243</f>
        <v>4.166666666666663E-2</v>
      </c>
      <c r="Z243">
        <f ca="1">Alumn_Filtered!AB243</f>
        <v>21</v>
      </c>
      <c r="AA243">
        <f>Alumn_Filtered!AD243</f>
        <v>1</v>
      </c>
      <c r="AB243">
        <f>Alumn_Filtered!AF243</f>
        <v>1</v>
      </c>
      <c r="AC243">
        <f>IF(Alumn_Filtered!AG243=0,Metrics!$AG$14,Alumn_Filtered!AG243)</f>
        <v>645</v>
      </c>
      <c r="AD243" s="28">
        <f>Alumn_Filtered!AH243</f>
        <v>0.70826580226904379</v>
      </c>
      <c r="AE243">
        <f>IF(Alumn_Filtered!AI243=0,Metrics!AI$14,Alumn_Filtered!AI243)</f>
        <v>709</v>
      </c>
      <c r="AF243" s="28">
        <f>Alumn_Filtered!AJ243</f>
        <v>0.81199351701782818</v>
      </c>
      <c r="AG243">
        <f>IF(Alumn_Filtered!AK243=0,Metrics!AK$14,Alumn_Filtered!AK243)</f>
        <v>464</v>
      </c>
      <c r="AH243" s="28">
        <f>Alumn_Filtered!AL243</f>
        <v>0.41491085899513774</v>
      </c>
      <c r="AI243">
        <f>IF(Alumn_Filtered!AM243=0,Metrics!AM$14,Alumn_Filtered!AM243)</f>
        <v>609</v>
      </c>
      <c r="AJ243" s="28">
        <f>Alumn_Filtered!AN243</f>
        <v>0.64991896272285254</v>
      </c>
      <c r="AK243">
        <f>IF(Alumn_Filtered!AP243=0,Metrics!AP$14,Alumn_Filtered!AP243)</f>
        <v>13</v>
      </c>
      <c r="AL243">
        <f>IF(Alumn_Filtered!AR243=0,Metrics!AR$14,Alumn_Filtered!AR243)</f>
        <v>1</v>
      </c>
      <c r="AM243">
        <f>IF(Alumn_Filtered!AS243=0,Metrics!AS$14,Alumn_Filtered!AS243)</f>
        <v>3</v>
      </c>
      <c r="AN243">
        <f>Alumn_Filtered!B243</f>
        <v>1</v>
      </c>
    </row>
    <row r="244" spans="1:40" x14ac:dyDescent="0.25">
      <c r="A244" t="str">
        <f>LEFT(Alumn_Filtered!A244,LEN(Alumn_Filtered!A244)-1)</f>
        <v>19422006</v>
      </c>
      <c r="B244">
        <f>Alumn_Filtered!D244</f>
        <v>0</v>
      </c>
      <c r="C244">
        <f>Alumn_Filtered!E244</f>
        <v>0</v>
      </c>
      <c r="D244">
        <f>Alumn_Filtered!F244</f>
        <v>0</v>
      </c>
      <c r="E244" s="30">
        <f>Alumn_Filtered!G244</f>
        <v>6</v>
      </c>
      <c r="F244">
        <f>Alumn_Filtered!H244</f>
        <v>3</v>
      </c>
      <c r="G244" s="28">
        <f>Alumn_Filtered!I244</f>
        <v>0.5</v>
      </c>
      <c r="H244">
        <f>Alumn_Filtered!J244</f>
        <v>3</v>
      </c>
      <c r="I244" s="28">
        <f>Alumn_Filtered!K244</f>
        <v>0.5</v>
      </c>
      <c r="J244" s="28">
        <f>Alumn_Filtered!L244</f>
        <v>0.8666666666666667</v>
      </c>
      <c r="K244" s="28">
        <f>Alumn_Filtered!M244</f>
        <v>0.3666666666666667</v>
      </c>
      <c r="L244" s="28">
        <f>Alumn_Filtered!N244</f>
        <v>0.52222222222222225</v>
      </c>
      <c r="M244">
        <f>Alumn_Filtered!O244</f>
        <v>6</v>
      </c>
      <c r="N244">
        <f>Alumn_Filtered!P244</f>
        <v>1</v>
      </c>
      <c r="O244">
        <f>Alumn_Filtered!Q244</f>
        <v>0</v>
      </c>
      <c r="P244">
        <f>Alumn_Filtered!R244</f>
        <v>0</v>
      </c>
      <c r="Q244">
        <f>Alumn_Filtered!S244</f>
        <v>5</v>
      </c>
      <c r="R244">
        <f>Alumn_Filtered!T244</f>
        <v>4</v>
      </c>
      <c r="S244" s="28">
        <f>Alumn_Filtered!U244</f>
        <v>0.8</v>
      </c>
      <c r="T244">
        <f>Alumn_Filtered!V244</f>
        <v>1</v>
      </c>
      <c r="U244" s="28">
        <f>Alumn_Filtered!W244</f>
        <v>0.2</v>
      </c>
      <c r="V244" s="28">
        <f>Alumn_Filtered!X244</f>
        <v>0.70000000000000007</v>
      </c>
      <c r="W244" s="28">
        <f>Alumn_Filtered!Y244</f>
        <v>0.43333333333333335</v>
      </c>
      <c r="X244" s="28">
        <f>Alumn_Filtered!Z244</f>
        <v>0.57666666666666666</v>
      </c>
      <c r="Y244" s="28">
        <f>Alumn_Filtered!AA244</f>
        <v>5.4444444444444406E-2</v>
      </c>
      <c r="Z244">
        <f ca="1">Alumn_Filtered!AB244</f>
        <v>21</v>
      </c>
      <c r="AA244">
        <f>Alumn_Filtered!AD244</f>
        <v>1</v>
      </c>
      <c r="AB244">
        <f>Alumn_Filtered!AF244</f>
        <v>1</v>
      </c>
      <c r="AC244">
        <f>IF(Alumn_Filtered!AG244=0,Metrics!$AG$14,Alumn_Filtered!AG244)</f>
        <v>608</v>
      </c>
      <c r="AD244" s="28">
        <f>Alumn_Filtered!AH244</f>
        <v>0.64829821717990277</v>
      </c>
      <c r="AE244">
        <f>IF(Alumn_Filtered!AI244=0,Metrics!AI$14,Alumn_Filtered!AI244)</f>
        <v>640</v>
      </c>
      <c r="AF244" s="28">
        <f>Alumn_Filtered!AJ244</f>
        <v>0.70016207455429502</v>
      </c>
      <c r="AG244">
        <f>IF(Alumn_Filtered!AK244=0,Metrics!AK$14,Alumn_Filtered!AK244)</f>
        <v>591</v>
      </c>
      <c r="AH244" s="28">
        <f>Alumn_Filtered!AL244</f>
        <v>0.62074554294975692</v>
      </c>
      <c r="AI244">
        <f>IF(Alumn_Filtered!AM244=0,Metrics!AM$14,Alumn_Filtered!AM244)</f>
        <v>582</v>
      </c>
      <c r="AJ244" s="28">
        <f>Alumn_Filtered!AN244</f>
        <v>0.60615883306320906</v>
      </c>
      <c r="AK244">
        <f>IF(Alumn_Filtered!AP244=0,Metrics!AP$14,Alumn_Filtered!AP244)</f>
        <v>13</v>
      </c>
      <c r="AL244">
        <f>IF(Alumn_Filtered!AR244=0,Metrics!AR$14,Alumn_Filtered!AR244)</f>
        <v>1</v>
      </c>
      <c r="AM244">
        <f>IF(Alumn_Filtered!AS244=0,Metrics!AS$14,Alumn_Filtered!AS244)</f>
        <v>0</v>
      </c>
      <c r="AN244">
        <f>Alumn_Filtered!B244</f>
        <v>1</v>
      </c>
    </row>
    <row r="245" spans="1:40" x14ac:dyDescent="0.25">
      <c r="A245" t="str">
        <f>LEFT(Alumn_Filtered!A245,LEN(Alumn_Filtered!A245)-1)</f>
        <v>19422047</v>
      </c>
      <c r="B245">
        <f>Alumn_Filtered!D245</f>
        <v>0</v>
      </c>
      <c r="C245">
        <f>Alumn_Filtered!E245</f>
        <v>0</v>
      </c>
      <c r="D245">
        <f>Alumn_Filtered!F245</f>
        <v>0</v>
      </c>
      <c r="E245" s="30">
        <f>Alumn_Filtered!G245</f>
        <v>6</v>
      </c>
      <c r="F245">
        <f>Alumn_Filtered!H245</f>
        <v>6</v>
      </c>
      <c r="G245" s="28">
        <f>Alumn_Filtered!I245</f>
        <v>1</v>
      </c>
      <c r="H245">
        <f>Alumn_Filtered!J245</f>
        <v>0</v>
      </c>
      <c r="I245" s="28">
        <f>Alumn_Filtered!K245</f>
        <v>0</v>
      </c>
      <c r="J245" s="28">
        <f>Alumn_Filtered!L245</f>
        <v>0.70000000000000007</v>
      </c>
      <c r="K245" s="28">
        <f>Alumn_Filtered!M245</f>
        <v>0.5</v>
      </c>
      <c r="L245" s="28">
        <f>Alumn_Filtered!N245</f>
        <v>0.57777777777777772</v>
      </c>
      <c r="M245">
        <f>Alumn_Filtered!O245</f>
        <v>7</v>
      </c>
      <c r="N245">
        <f>Alumn_Filtered!P245</f>
        <v>1</v>
      </c>
      <c r="O245">
        <f>Alumn_Filtered!Q245</f>
        <v>0</v>
      </c>
      <c r="P245">
        <f>Alumn_Filtered!R245</f>
        <v>0</v>
      </c>
      <c r="Q245">
        <f>Alumn_Filtered!S245</f>
        <v>6</v>
      </c>
      <c r="R245">
        <f>Alumn_Filtered!T245</f>
        <v>1</v>
      </c>
      <c r="S245" s="28">
        <f>Alumn_Filtered!U245</f>
        <v>0.16666666666666666</v>
      </c>
      <c r="T245">
        <f>Alumn_Filtered!V245</f>
        <v>5</v>
      </c>
      <c r="U245" s="28">
        <f>Alumn_Filtered!W245</f>
        <v>0.83333333333333337</v>
      </c>
      <c r="V245" s="28">
        <f>Alumn_Filtered!X245</f>
        <v>0.85</v>
      </c>
      <c r="W245" s="28">
        <f>Alumn_Filtered!Y245</f>
        <v>0.20000000000000004</v>
      </c>
      <c r="X245" s="28">
        <f>Alumn_Filtered!Z245</f>
        <v>0.37777777777777777</v>
      </c>
      <c r="Y245" s="28">
        <f>Alumn_Filtered!AA245</f>
        <v>-0.19999999999999996</v>
      </c>
      <c r="Z245">
        <f ca="1">Alumn_Filtered!AB245</f>
        <v>21</v>
      </c>
      <c r="AA245">
        <f>Alumn_Filtered!AD245</f>
        <v>1</v>
      </c>
      <c r="AB245">
        <f>Alumn_Filtered!AF245</f>
        <v>1</v>
      </c>
      <c r="AC245">
        <f>IF(Alumn_Filtered!AG245=0,Metrics!$AG$14,Alumn_Filtered!AG245)</f>
        <v>507</v>
      </c>
      <c r="AD245" s="28">
        <f>Alumn_Filtered!AH245</f>
        <v>0.4846029173419773</v>
      </c>
      <c r="AE245">
        <f>IF(Alumn_Filtered!AI245=0,Metrics!AI$14,Alumn_Filtered!AI245)</f>
        <v>507</v>
      </c>
      <c r="AF245" s="28">
        <f>Alumn_Filtered!AJ245</f>
        <v>0.4846029173419773</v>
      </c>
      <c r="AG245">
        <f>IF(Alumn_Filtered!AK245=0,Metrics!AK$14,Alumn_Filtered!AK245)</f>
        <v>606</v>
      </c>
      <c r="AH245" s="28">
        <f>Alumn_Filtered!AL245</f>
        <v>0.64505672609400322</v>
      </c>
      <c r="AI245">
        <f>IF(Alumn_Filtered!AM245=0,Metrics!AM$14,Alumn_Filtered!AM245)</f>
        <v>607</v>
      </c>
      <c r="AJ245" s="28">
        <f>Alumn_Filtered!AN245</f>
        <v>0.64667747163695299</v>
      </c>
      <c r="AK245">
        <f>IF(Alumn_Filtered!AP245=0,Metrics!AP$14,Alumn_Filtered!AP245)</f>
        <v>13</v>
      </c>
      <c r="AL245">
        <f>IF(Alumn_Filtered!AR245=0,Metrics!AR$14,Alumn_Filtered!AR245)</f>
        <v>1</v>
      </c>
      <c r="AM245">
        <f>IF(Alumn_Filtered!AS245=0,Metrics!AS$14,Alumn_Filtered!AS245)</f>
        <v>11</v>
      </c>
      <c r="AN245">
        <f>Alumn_Filtered!B245</f>
        <v>1</v>
      </c>
    </row>
    <row r="246" spans="1:40" x14ac:dyDescent="0.25">
      <c r="A246" t="str">
        <f>LEFT(Alumn_Filtered!A246,LEN(Alumn_Filtered!A246)-1)</f>
        <v>19422165</v>
      </c>
      <c r="B246">
        <f>Alumn_Filtered!D246</f>
        <v>6</v>
      </c>
      <c r="C246">
        <f>Alumn_Filtered!E246</f>
        <v>0</v>
      </c>
      <c r="D246">
        <f>Alumn_Filtered!F246</f>
        <v>0</v>
      </c>
      <c r="E246" s="30">
        <f>Alumn_Filtered!G246</f>
        <v>0</v>
      </c>
      <c r="F246">
        <f>Alumn_Filtered!H246</f>
        <v>0</v>
      </c>
      <c r="G246" s="28">
        <f>Alumn_Filtered!I246</f>
        <v>0</v>
      </c>
      <c r="H246">
        <f>Alumn_Filtered!J246</f>
        <v>0</v>
      </c>
      <c r="I246" s="28">
        <f>Alumn_Filtered!K246</f>
        <v>0</v>
      </c>
      <c r="J246" s="28">
        <f>Alumn_Filtered!L246</f>
        <v>0</v>
      </c>
      <c r="K246" s="28">
        <f>Alumn_Filtered!M246</f>
        <v>0</v>
      </c>
      <c r="L246" s="28">
        <f>Alumn_Filtered!N246</f>
        <v>0</v>
      </c>
      <c r="M246">
        <f>Alumn_Filtered!O246</f>
        <v>0</v>
      </c>
      <c r="N246">
        <f>Alumn_Filtered!P246</f>
        <v>0</v>
      </c>
      <c r="O246">
        <f>Alumn_Filtered!Q246</f>
        <v>0</v>
      </c>
      <c r="P246">
        <f>Alumn_Filtered!R246</f>
        <v>0</v>
      </c>
      <c r="Q246">
        <f>Alumn_Filtered!S246</f>
        <v>0</v>
      </c>
      <c r="R246">
        <f>Alumn_Filtered!T246</f>
        <v>0</v>
      </c>
      <c r="S246" s="28">
        <f>Alumn_Filtered!U246</f>
        <v>0</v>
      </c>
      <c r="T246">
        <f>Alumn_Filtered!V246</f>
        <v>0</v>
      </c>
      <c r="U246" s="28">
        <f>Alumn_Filtered!W246</f>
        <v>0</v>
      </c>
      <c r="V246" s="28">
        <f>Alumn_Filtered!X246</f>
        <v>0</v>
      </c>
      <c r="W246" s="28">
        <f>Alumn_Filtered!Y246</f>
        <v>0</v>
      </c>
      <c r="X246" s="28">
        <f>Alumn_Filtered!Z246</f>
        <v>0</v>
      </c>
      <c r="Y246" s="28">
        <f>Alumn_Filtered!AA246</f>
        <v>0</v>
      </c>
      <c r="Z246">
        <f ca="1">Alumn_Filtered!AB246</f>
        <v>21</v>
      </c>
      <c r="AA246">
        <f>Alumn_Filtered!AD246</f>
        <v>1</v>
      </c>
      <c r="AB246">
        <f>Alumn_Filtered!AF246</f>
        <v>1</v>
      </c>
      <c r="AC246">
        <f>IF(Alumn_Filtered!AG246=0,Metrics!$AG$14,Alumn_Filtered!AG246)</f>
        <v>585</v>
      </c>
      <c r="AD246" s="28">
        <f>Alumn_Filtered!AH246</f>
        <v>0.61102106969205838</v>
      </c>
      <c r="AE246">
        <f>IF(Alumn_Filtered!AI246=0,Metrics!AI$14,Alumn_Filtered!AI246)</f>
        <v>589</v>
      </c>
      <c r="AF246" s="28">
        <f>Alumn_Filtered!AJ246</f>
        <v>0.61750405186385737</v>
      </c>
      <c r="AG246">
        <f>IF(Alumn_Filtered!AK246=0,Metrics!AK$14,Alumn_Filtered!AK246)</f>
        <v>721</v>
      </c>
      <c r="AH246" s="28">
        <f>Alumn_Filtered!AL246</f>
        <v>0.83144246353322526</v>
      </c>
      <c r="AI246">
        <f>IF(Alumn_Filtered!AM246=0,Metrics!AM$14,Alumn_Filtered!AM246)</f>
        <v>607</v>
      </c>
      <c r="AJ246" s="28">
        <f>Alumn_Filtered!AN246</f>
        <v>0.64667747163695299</v>
      </c>
      <c r="AK246">
        <f>IF(Alumn_Filtered!AP246=0,Metrics!AP$14,Alumn_Filtered!AP246)</f>
        <v>13</v>
      </c>
      <c r="AL246">
        <f>IF(Alumn_Filtered!AR246=0,Metrics!AR$14,Alumn_Filtered!AR246)</f>
        <v>1</v>
      </c>
      <c r="AM246">
        <f>IF(Alumn_Filtered!AS246=0,Metrics!AS$14,Alumn_Filtered!AS246)</f>
        <v>9</v>
      </c>
      <c r="AN246">
        <f>Alumn_Filtered!B246</f>
        <v>0</v>
      </c>
    </row>
    <row r="247" spans="1:40" x14ac:dyDescent="0.25">
      <c r="A247" t="str">
        <f>LEFT(Alumn_Filtered!A247,LEN(Alumn_Filtered!A247)-1)</f>
        <v>19422797</v>
      </c>
      <c r="B247">
        <f>Alumn_Filtered!D247</f>
        <v>0</v>
      </c>
      <c r="C247">
        <f>Alumn_Filtered!E247</f>
        <v>0</v>
      </c>
      <c r="D247">
        <f>Alumn_Filtered!F247</f>
        <v>0</v>
      </c>
      <c r="E247" s="30">
        <f>Alumn_Filtered!G247</f>
        <v>6</v>
      </c>
      <c r="F247">
        <f>Alumn_Filtered!H247</f>
        <v>2</v>
      </c>
      <c r="G247" s="28">
        <f>Alumn_Filtered!I247</f>
        <v>0.33333333333333331</v>
      </c>
      <c r="H247">
        <f>Alumn_Filtered!J247</f>
        <v>4</v>
      </c>
      <c r="I247" s="28">
        <f>Alumn_Filtered!K247</f>
        <v>0.66666666666666663</v>
      </c>
      <c r="J247" s="28">
        <f>Alumn_Filtered!L247</f>
        <v>0.8666666666666667</v>
      </c>
      <c r="K247" s="28">
        <f>Alumn_Filtered!M247</f>
        <v>0.21666666666666665</v>
      </c>
      <c r="L247" s="28">
        <f>Alumn_Filtered!N247</f>
        <v>0.45833333333333331</v>
      </c>
      <c r="M247">
        <f>Alumn_Filtered!O247</f>
        <v>7</v>
      </c>
      <c r="N247">
        <f>Alumn_Filtered!P247</f>
        <v>0</v>
      </c>
      <c r="O247">
        <f>Alumn_Filtered!Q247</f>
        <v>2</v>
      </c>
      <c r="P247">
        <f>Alumn_Filtered!R247</f>
        <v>0</v>
      </c>
      <c r="Q247">
        <f>Alumn_Filtered!S247</f>
        <v>5</v>
      </c>
      <c r="R247">
        <f>Alumn_Filtered!T247</f>
        <v>2</v>
      </c>
      <c r="S247" s="28">
        <f>Alumn_Filtered!U247</f>
        <v>0.4</v>
      </c>
      <c r="T247">
        <f>Alumn_Filtered!V247</f>
        <v>3</v>
      </c>
      <c r="U247" s="28">
        <f>Alumn_Filtered!W247</f>
        <v>0.6</v>
      </c>
      <c r="V247" s="28">
        <f>Alumn_Filtered!X247</f>
        <v>0.79999999999999993</v>
      </c>
      <c r="W247" s="28">
        <f>Alumn_Filtered!Y247</f>
        <v>0.35000000000000003</v>
      </c>
      <c r="X247" s="28">
        <f>Alumn_Filtered!Z247</f>
        <v>0.52333333333333332</v>
      </c>
      <c r="Y247" s="28">
        <f>Alumn_Filtered!AA247</f>
        <v>6.5000000000000002E-2</v>
      </c>
      <c r="Z247">
        <f ca="1">Alumn_Filtered!AB247</f>
        <v>21</v>
      </c>
      <c r="AA247">
        <f>Alumn_Filtered!AD247</f>
        <v>1</v>
      </c>
      <c r="AB247">
        <f>Alumn_Filtered!AF247</f>
        <v>1</v>
      </c>
      <c r="AC247">
        <f>IF(Alumn_Filtered!AG247=0,Metrics!$AG$14,Alumn_Filtered!AG247)</f>
        <v>530</v>
      </c>
      <c r="AD247" s="28">
        <f>Alumn_Filtered!AH247</f>
        <v>0.52188006482982174</v>
      </c>
      <c r="AE247">
        <f>IF(Alumn_Filtered!AI247=0,Metrics!AI$14,Alumn_Filtered!AI247)</f>
        <v>541</v>
      </c>
      <c r="AF247" s="28">
        <f>Alumn_Filtered!AJ247</f>
        <v>0.53970826580226905</v>
      </c>
      <c r="AG247">
        <f>IF(Alumn_Filtered!AK247=0,Metrics!AK$14,Alumn_Filtered!AK247)</f>
        <v>525</v>
      </c>
      <c r="AH247" s="28">
        <f>Alumn_Filtered!AL247</f>
        <v>0.51377633711507298</v>
      </c>
      <c r="AI247">
        <f>IF(Alumn_Filtered!AM247=0,Metrics!AM$14,Alumn_Filtered!AM247)</f>
        <v>605</v>
      </c>
      <c r="AJ247" s="28">
        <f>Alumn_Filtered!AN247</f>
        <v>0.64343598055105344</v>
      </c>
      <c r="AK247">
        <f>IF(Alumn_Filtered!AP247=0,Metrics!AP$14,Alumn_Filtered!AP247)</f>
        <v>13</v>
      </c>
      <c r="AL247">
        <f>IF(Alumn_Filtered!AR247=0,Metrics!AR$14,Alumn_Filtered!AR247)</f>
        <v>1</v>
      </c>
      <c r="AM247">
        <f>IF(Alumn_Filtered!AS247=0,Metrics!AS$14,Alumn_Filtered!AS247)</f>
        <v>11</v>
      </c>
      <c r="AN247">
        <f>Alumn_Filtered!B247</f>
        <v>0</v>
      </c>
    </row>
    <row r="248" spans="1:40" x14ac:dyDescent="0.25">
      <c r="A248" t="str">
        <f>LEFT(Alumn_Filtered!A248,LEN(Alumn_Filtered!A248)-1)</f>
        <v>19423128</v>
      </c>
      <c r="B248">
        <f>Alumn_Filtered!D248</f>
        <v>0</v>
      </c>
      <c r="C248">
        <f>Alumn_Filtered!E248</f>
        <v>0</v>
      </c>
      <c r="D248">
        <f>Alumn_Filtered!F248</f>
        <v>0</v>
      </c>
      <c r="E248" s="30">
        <f>Alumn_Filtered!G248</f>
        <v>6</v>
      </c>
      <c r="F248">
        <f>Alumn_Filtered!H248</f>
        <v>6</v>
      </c>
      <c r="G248" s="28">
        <f>Alumn_Filtered!I248</f>
        <v>1</v>
      </c>
      <c r="H248">
        <f>Alumn_Filtered!J248</f>
        <v>0</v>
      </c>
      <c r="I248" s="28">
        <f>Alumn_Filtered!K248</f>
        <v>0</v>
      </c>
      <c r="J248" s="28">
        <f>Alumn_Filtered!L248</f>
        <v>0.8833333333333333</v>
      </c>
      <c r="K248" s="28">
        <f>Alumn_Filtered!M248</f>
        <v>0.51666666666666661</v>
      </c>
      <c r="L248" s="28">
        <f>Alumn_Filtered!N248</f>
        <v>0.65833333333333333</v>
      </c>
      <c r="M248">
        <f>Alumn_Filtered!O248</f>
        <v>6</v>
      </c>
      <c r="N248">
        <f>Alumn_Filtered!P248</f>
        <v>0</v>
      </c>
      <c r="O248">
        <f>Alumn_Filtered!Q248</f>
        <v>0</v>
      </c>
      <c r="P248">
        <f>Alumn_Filtered!R248</f>
        <v>0</v>
      </c>
      <c r="Q248">
        <f>Alumn_Filtered!S248</f>
        <v>6</v>
      </c>
      <c r="R248">
        <f>Alumn_Filtered!T248</f>
        <v>5</v>
      </c>
      <c r="S248" s="28">
        <f>Alumn_Filtered!U248</f>
        <v>0.83333333333333337</v>
      </c>
      <c r="T248">
        <f>Alumn_Filtered!V248</f>
        <v>1</v>
      </c>
      <c r="U248" s="28">
        <f>Alumn_Filtered!W248</f>
        <v>0.16666666666666666</v>
      </c>
      <c r="V248" s="28">
        <f>Alumn_Filtered!X248</f>
        <v>0.51666666666666661</v>
      </c>
      <c r="W248" s="28">
        <f>Alumn_Filtered!Y248</f>
        <v>0.35000000000000003</v>
      </c>
      <c r="X248" s="28">
        <f>Alumn_Filtered!Z248</f>
        <v>0.4777777777777778</v>
      </c>
      <c r="Y248" s="28">
        <f>Alumn_Filtered!AA248</f>
        <v>-0.18055555555555552</v>
      </c>
      <c r="Z248">
        <f ca="1">Alumn_Filtered!AB248</f>
        <v>21</v>
      </c>
      <c r="AA248">
        <f>Alumn_Filtered!AD248</f>
        <v>1</v>
      </c>
      <c r="AB248">
        <f>Alumn_Filtered!AF248</f>
        <v>1</v>
      </c>
      <c r="AC248">
        <f>IF(Alumn_Filtered!AG248=0,Metrics!$AG$14,Alumn_Filtered!AG248)</f>
        <v>461</v>
      </c>
      <c r="AD248" s="28">
        <f>Alumn_Filtered!AH248</f>
        <v>0.41004862236628847</v>
      </c>
      <c r="AE248">
        <f>IF(Alumn_Filtered!AI248=0,Metrics!AI$14,Alumn_Filtered!AI248)</f>
        <v>461</v>
      </c>
      <c r="AF248" s="28">
        <f>Alumn_Filtered!AJ248</f>
        <v>0.41004862236628847</v>
      </c>
      <c r="AG248">
        <f>IF(Alumn_Filtered!AK248=0,Metrics!AK$14,Alumn_Filtered!AK248)</f>
        <v>514</v>
      </c>
      <c r="AH248" s="28">
        <f>Alumn_Filtered!AL248</f>
        <v>0.49594813614262562</v>
      </c>
      <c r="AI248">
        <f>IF(Alumn_Filtered!AM248=0,Metrics!AM$14,Alumn_Filtered!AM248)</f>
        <v>628</v>
      </c>
      <c r="AJ248" s="28">
        <f>Alumn_Filtered!AN248</f>
        <v>0.68071312803889794</v>
      </c>
      <c r="AK248">
        <f>IF(Alumn_Filtered!AP248=0,Metrics!AP$14,Alumn_Filtered!AP248)</f>
        <v>13</v>
      </c>
      <c r="AL248">
        <f>IF(Alumn_Filtered!AR248=0,Metrics!AR$14,Alumn_Filtered!AR248)</f>
        <v>1</v>
      </c>
      <c r="AM248">
        <f>IF(Alumn_Filtered!AS248=0,Metrics!AS$14,Alumn_Filtered!AS248)</f>
        <v>12</v>
      </c>
      <c r="AN248">
        <f>Alumn_Filtered!B248</f>
        <v>1</v>
      </c>
    </row>
    <row r="249" spans="1:40" x14ac:dyDescent="0.25">
      <c r="A249" t="str">
        <f>LEFT(Alumn_Filtered!A249,LEN(Alumn_Filtered!A249)-1)</f>
        <v>19425896</v>
      </c>
      <c r="B249">
        <f>Alumn_Filtered!D249</f>
        <v>0</v>
      </c>
      <c r="C249">
        <f>Alumn_Filtered!E249</f>
        <v>0</v>
      </c>
      <c r="D249">
        <f>Alumn_Filtered!F249</f>
        <v>0</v>
      </c>
      <c r="E249" s="30">
        <f>Alumn_Filtered!G249</f>
        <v>6</v>
      </c>
      <c r="F249">
        <f>Alumn_Filtered!H249</f>
        <v>5</v>
      </c>
      <c r="G249" s="28">
        <f>Alumn_Filtered!I249</f>
        <v>0.83333333333333337</v>
      </c>
      <c r="H249">
        <f>Alumn_Filtered!J249</f>
        <v>1</v>
      </c>
      <c r="I249" s="28">
        <f>Alumn_Filtered!K249</f>
        <v>0.16666666666666666</v>
      </c>
      <c r="J249" s="28">
        <f>Alumn_Filtered!L249</f>
        <v>0.91666666666666663</v>
      </c>
      <c r="K249" s="28">
        <f>Alumn_Filtered!M249</f>
        <v>0.3833333333333333</v>
      </c>
      <c r="L249" s="28">
        <f>Alumn_Filtered!N249</f>
        <v>0.73055555555555551</v>
      </c>
      <c r="M249">
        <f>Alumn_Filtered!O249</f>
        <v>7</v>
      </c>
      <c r="N249">
        <f>Alumn_Filtered!P249</f>
        <v>0</v>
      </c>
      <c r="O249">
        <f>Alumn_Filtered!Q249</f>
        <v>0</v>
      </c>
      <c r="P249">
        <f>Alumn_Filtered!R249</f>
        <v>0</v>
      </c>
      <c r="Q249">
        <f>Alumn_Filtered!S249</f>
        <v>7</v>
      </c>
      <c r="R249">
        <f>Alumn_Filtered!T249</f>
        <v>7</v>
      </c>
      <c r="S249" s="28">
        <f>Alumn_Filtered!U249</f>
        <v>1</v>
      </c>
      <c r="T249">
        <f>Alumn_Filtered!V249</f>
        <v>0</v>
      </c>
      <c r="U249" s="28">
        <f>Alumn_Filtered!W249</f>
        <v>0</v>
      </c>
      <c r="V249" s="28">
        <f>Alumn_Filtered!X249</f>
        <v>0.95000000000000007</v>
      </c>
      <c r="W249" s="28">
        <f>Alumn_Filtered!Y249</f>
        <v>0.66666666666666663</v>
      </c>
      <c r="X249" s="28">
        <f>Alumn_Filtered!Z249</f>
        <v>0.75714285714285712</v>
      </c>
      <c r="Y249" s="28">
        <f>Alumn_Filtered!AA249</f>
        <v>2.6587301587301604E-2</v>
      </c>
      <c r="Z249">
        <f ca="1">Alumn_Filtered!AB249</f>
        <v>21</v>
      </c>
      <c r="AA249">
        <f>Alumn_Filtered!AD249</f>
        <v>1</v>
      </c>
      <c r="AB249">
        <f>Alumn_Filtered!AF249</f>
        <v>1</v>
      </c>
      <c r="AC249">
        <f>IF(Alumn_Filtered!AG249=0,Metrics!$AG$14,Alumn_Filtered!AG249)</f>
        <v>513</v>
      </c>
      <c r="AD249" s="28">
        <f>Alumn_Filtered!AH249</f>
        <v>0.49432739059967584</v>
      </c>
      <c r="AE249">
        <f>IF(Alumn_Filtered!AI249=0,Metrics!AI$14,Alumn_Filtered!AI249)</f>
        <v>513</v>
      </c>
      <c r="AF249" s="28">
        <f>Alumn_Filtered!AJ249</f>
        <v>0.49432739059967584</v>
      </c>
      <c r="AG249">
        <f>IF(Alumn_Filtered!AK249=0,Metrics!AK$14,Alumn_Filtered!AK249)</f>
        <v>552</v>
      </c>
      <c r="AH249" s="28">
        <f>Alumn_Filtered!AL249</f>
        <v>0.55753646677471635</v>
      </c>
      <c r="AI249">
        <f>IF(Alumn_Filtered!AM249=0,Metrics!AM$14,Alumn_Filtered!AM249)</f>
        <v>639</v>
      </c>
      <c r="AJ249" s="28">
        <f>Alumn_Filtered!AN249</f>
        <v>0.69854132901134525</v>
      </c>
      <c r="AK249">
        <f>IF(Alumn_Filtered!AP249=0,Metrics!AP$14,Alumn_Filtered!AP249)</f>
        <v>13</v>
      </c>
      <c r="AL249">
        <f>IF(Alumn_Filtered!AR249=0,Metrics!AR$14,Alumn_Filtered!AR249)</f>
        <v>1</v>
      </c>
      <c r="AM249">
        <f>IF(Alumn_Filtered!AS249=0,Metrics!AS$14,Alumn_Filtered!AS249)</f>
        <v>5</v>
      </c>
      <c r="AN249">
        <f>Alumn_Filtered!B249</f>
        <v>1</v>
      </c>
    </row>
    <row r="250" spans="1:40" x14ac:dyDescent="0.25">
      <c r="A250" t="str">
        <f>LEFT(Alumn_Filtered!A250,LEN(Alumn_Filtered!A250)-1)</f>
        <v>19428242</v>
      </c>
      <c r="B250">
        <f>Alumn_Filtered!D250</f>
        <v>0</v>
      </c>
      <c r="C250">
        <f>Alumn_Filtered!E250</f>
        <v>0</v>
      </c>
      <c r="D250">
        <f>Alumn_Filtered!F250</f>
        <v>0</v>
      </c>
      <c r="E250" s="30">
        <f>Alumn_Filtered!G250</f>
        <v>6</v>
      </c>
      <c r="F250">
        <f>Alumn_Filtered!H250</f>
        <v>6</v>
      </c>
      <c r="G250" s="28">
        <f>Alumn_Filtered!I250</f>
        <v>1</v>
      </c>
      <c r="H250">
        <f>Alumn_Filtered!J250</f>
        <v>0</v>
      </c>
      <c r="I250" s="28">
        <f>Alumn_Filtered!K250</f>
        <v>0</v>
      </c>
      <c r="J250" s="28">
        <f>Alumn_Filtered!L250</f>
        <v>0.83333333333333337</v>
      </c>
      <c r="K250" s="28">
        <f>Alumn_Filtered!M250</f>
        <v>0.58333333333333337</v>
      </c>
      <c r="L250" s="28">
        <f>Alumn_Filtered!N250</f>
        <v>0.77499999999999991</v>
      </c>
      <c r="M250">
        <f>Alumn_Filtered!O250</f>
        <v>8</v>
      </c>
      <c r="N250">
        <f>Alumn_Filtered!P250</f>
        <v>1</v>
      </c>
      <c r="O250">
        <f>Alumn_Filtered!Q250</f>
        <v>0</v>
      </c>
      <c r="P250">
        <f>Alumn_Filtered!R250</f>
        <v>0</v>
      </c>
      <c r="Q250">
        <f>Alumn_Filtered!S250</f>
        <v>7</v>
      </c>
      <c r="R250">
        <f>Alumn_Filtered!T250</f>
        <v>6</v>
      </c>
      <c r="S250" s="28">
        <f>Alumn_Filtered!U250</f>
        <v>0.8571428571428571</v>
      </c>
      <c r="T250">
        <f>Alumn_Filtered!V250</f>
        <v>1</v>
      </c>
      <c r="U250" s="28">
        <f>Alumn_Filtered!W250</f>
        <v>0.14285714285714285</v>
      </c>
      <c r="V250" s="28">
        <f>Alumn_Filtered!X250</f>
        <v>0.8833333333333333</v>
      </c>
      <c r="W250" s="28">
        <f>Alumn_Filtered!Y250</f>
        <v>0.3666666666666667</v>
      </c>
      <c r="X250" s="28">
        <f>Alumn_Filtered!Z250</f>
        <v>0.61666666666666659</v>
      </c>
      <c r="Y250" s="28">
        <f>Alumn_Filtered!AA250</f>
        <v>-0.15833333333333333</v>
      </c>
      <c r="Z250">
        <f ca="1">Alumn_Filtered!AB250</f>
        <v>21</v>
      </c>
      <c r="AA250">
        <f>Alumn_Filtered!AD250</f>
        <v>1</v>
      </c>
      <c r="AB250">
        <f>Alumn_Filtered!AF250</f>
        <v>1</v>
      </c>
      <c r="AC250">
        <f>IF(Alumn_Filtered!AG250=0,Metrics!$AG$14,Alumn_Filtered!AG250)</f>
        <v>502</v>
      </c>
      <c r="AD250" s="28">
        <f>Alumn_Filtered!AH250</f>
        <v>0.47649918962722854</v>
      </c>
      <c r="AE250">
        <f>IF(Alumn_Filtered!AI250=0,Metrics!AI$14,Alumn_Filtered!AI250)</f>
        <v>502</v>
      </c>
      <c r="AF250" s="28">
        <f>Alumn_Filtered!AJ250</f>
        <v>0.47649918962722854</v>
      </c>
      <c r="AG250">
        <f>IF(Alumn_Filtered!AK250=0,Metrics!AK$14,Alumn_Filtered!AK250)</f>
        <v>568</v>
      </c>
      <c r="AH250" s="28">
        <f>Alumn_Filtered!AL250</f>
        <v>0.58346839546191243</v>
      </c>
      <c r="AI250">
        <f>IF(Alumn_Filtered!AM250=0,Metrics!AM$14,Alumn_Filtered!AM250)</f>
        <v>635</v>
      </c>
      <c r="AJ250" s="28">
        <f>Alumn_Filtered!AN250</f>
        <v>0.69205834683954615</v>
      </c>
      <c r="AK250">
        <f>IF(Alumn_Filtered!AP250=0,Metrics!AP$14,Alumn_Filtered!AP250)</f>
        <v>13</v>
      </c>
      <c r="AL250">
        <f>IF(Alumn_Filtered!AR250=0,Metrics!AR$14,Alumn_Filtered!AR250)</f>
        <v>1</v>
      </c>
      <c r="AM250">
        <f>IF(Alumn_Filtered!AS250=0,Metrics!AS$14,Alumn_Filtered!AS250)</f>
        <v>9</v>
      </c>
      <c r="AN250">
        <f>Alumn_Filtered!B250</f>
        <v>1</v>
      </c>
    </row>
    <row r="251" spans="1:40" x14ac:dyDescent="0.25">
      <c r="A251" t="str">
        <f>LEFT(Alumn_Filtered!A251,LEN(Alumn_Filtered!A251)-1)</f>
        <v>19429428</v>
      </c>
      <c r="B251">
        <f>Alumn_Filtered!D251</f>
        <v>0</v>
      </c>
      <c r="C251">
        <f>Alumn_Filtered!E251</f>
        <v>0</v>
      </c>
      <c r="D251">
        <f>Alumn_Filtered!F251</f>
        <v>0</v>
      </c>
      <c r="E251" s="30">
        <f>Alumn_Filtered!G251</f>
        <v>6</v>
      </c>
      <c r="F251">
        <f>Alumn_Filtered!H251</f>
        <v>6</v>
      </c>
      <c r="G251" s="28">
        <f>Alumn_Filtered!I251</f>
        <v>1</v>
      </c>
      <c r="H251">
        <f>Alumn_Filtered!J251</f>
        <v>0</v>
      </c>
      <c r="I251" s="28">
        <f>Alumn_Filtered!K251</f>
        <v>0</v>
      </c>
      <c r="J251" s="28">
        <f>Alumn_Filtered!L251</f>
        <v>0.95000000000000007</v>
      </c>
      <c r="K251" s="28">
        <f>Alumn_Filtered!M251</f>
        <v>0.5</v>
      </c>
      <c r="L251" s="28">
        <f>Alumn_Filtered!N251</f>
        <v>0.70277777777777783</v>
      </c>
      <c r="M251">
        <f>Alumn_Filtered!O251</f>
        <v>8</v>
      </c>
      <c r="N251">
        <f>Alumn_Filtered!P251</f>
        <v>2</v>
      </c>
      <c r="O251">
        <f>Alumn_Filtered!Q251</f>
        <v>0</v>
      </c>
      <c r="P251">
        <f>Alumn_Filtered!R251</f>
        <v>0</v>
      </c>
      <c r="Q251">
        <f>Alumn_Filtered!S251</f>
        <v>6</v>
      </c>
      <c r="R251">
        <f>Alumn_Filtered!T251</f>
        <v>1</v>
      </c>
      <c r="S251" s="28">
        <f>Alumn_Filtered!U251</f>
        <v>0.16666666666666666</v>
      </c>
      <c r="T251">
        <f>Alumn_Filtered!V251</f>
        <v>5</v>
      </c>
      <c r="U251" s="28">
        <f>Alumn_Filtered!W251</f>
        <v>0.83333333333333337</v>
      </c>
      <c r="V251" s="28">
        <f>Alumn_Filtered!X251</f>
        <v>0.81666666666666676</v>
      </c>
      <c r="W251" s="28">
        <f>Alumn_Filtered!Y251</f>
        <v>0.11666666666666665</v>
      </c>
      <c r="X251" s="28">
        <f>Alumn_Filtered!Z251</f>
        <v>0.41944444444444445</v>
      </c>
      <c r="Y251" s="28">
        <f>Alumn_Filtered!AA251</f>
        <v>-0.28333333333333338</v>
      </c>
      <c r="Z251">
        <f ca="1">Alumn_Filtered!AB251</f>
        <v>21</v>
      </c>
      <c r="AA251">
        <f>Alumn_Filtered!AD251</f>
        <v>1</v>
      </c>
      <c r="AB251">
        <f>Alumn_Filtered!AF251</f>
        <v>1</v>
      </c>
      <c r="AC251">
        <f>IF(Alumn_Filtered!AG251=0,Metrics!$AG$14,Alumn_Filtered!AG251)</f>
        <v>441</v>
      </c>
      <c r="AD251" s="28">
        <f>Alumn_Filtered!AH251</f>
        <v>0.37763371150729336</v>
      </c>
      <c r="AE251">
        <f>IF(Alumn_Filtered!AI251=0,Metrics!AI$14,Alumn_Filtered!AI251)</f>
        <v>441</v>
      </c>
      <c r="AF251" s="28">
        <f>Alumn_Filtered!AJ251</f>
        <v>0.37763371150729336</v>
      </c>
      <c r="AG251">
        <f>IF(Alumn_Filtered!AK251=0,Metrics!AK$14,Alumn_Filtered!AK251)</f>
        <v>465</v>
      </c>
      <c r="AH251" s="28">
        <f>Alumn_Filtered!AL251</f>
        <v>0.41653160453808752</v>
      </c>
      <c r="AI251">
        <f>IF(Alumn_Filtered!AM251=0,Metrics!AM$14,Alumn_Filtered!AM251)</f>
        <v>612</v>
      </c>
      <c r="AJ251" s="28">
        <f>Alumn_Filtered!AN251</f>
        <v>0.65478119935170176</v>
      </c>
      <c r="AK251">
        <f>IF(Alumn_Filtered!AP251=0,Metrics!AP$14,Alumn_Filtered!AP251)</f>
        <v>13</v>
      </c>
      <c r="AL251">
        <f>IF(Alumn_Filtered!AR251=0,Metrics!AR$14,Alumn_Filtered!AR251)</f>
        <v>1</v>
      </c>
      <c r="AM251">
        <f>IF(Alumn_Filtered!AS251=0,Metrics!AS$14,Alumn_Filtered!AS251)</f>
        <v>5</v>
      </c>
      <c r="AN251">
        <f>Alumn_Filtered!B251</f>
        <v>1</v>
      </c>
    </row>
    <row r="252" spans="1:40" x14ac:dyDescent="0.25">
      <c r="A252" t="str">
        <f>LEFT(Alumn_Filtered!A252,LEN(Alumn_Filtered!A252)-1)</f>
        <v>19433327</v>
      </c>
      <c r="B252">
        <f>Alumn_Filtered!D252</f>
        <v>0</v>
      </c>
      <c r="C252">
        <f>Alumn_Filtered!E252</f>
        <v>0</v>
      </c>
      <c r="D252">
        <f>Alumn_Filtered!F252</f>
        <v>0</v>
      </c>
      <c r="E252" s="30">
        <f>Alumn_Filtered!G252</f>
        <v>6</v>
      </c>
      <c r="F252">
        <f>Alumn_Filtered!H252</f>
        <v>5</v>
      </c>
      <c r="G252" s="28">
        <f>Alumn_Filtered!I252</f>
        <v>0.83333333333333337</v>
      </c>
      <c r="H252">
        <f>Alumn_Filtered!J252</f>
        <v>1</v>
      </c>
      <c r="I252" s="28">
        <f>Alumn_Filtered!K252</f>
        <v>0.16666666666666666</v>
      </c>
      <c r="J252" s="28">
        <f>Alumn_Filtered!L252</f>
        <v>0.76666666666666661</v>
      </c>
      <c r="K252" s="28">
        <f>Alumn_Filtered!M252</f>
        <v>0.3666666666666667</v>
      </c>
      <c r="L252" s="28">
        <f>Alumn_Filtered!N252</f>
        <v>0.6694444444444444</v>
      </c>
      <c r="M252">
        <f>Alumn_Filtered!O252</f>
        <v>7</v>
      </c>
      <c r="N252">
        <f>Alumn_Filtered!P252</f>
        <v>1</v>
      </c>
      <c r="O252">
        <f>Alumn_Filtered!Q252</f>
        <v>0</v>
      </c>
      <c r="P252">
        <f>Alumn_Filtered!R252</f>
        <v>0</v>
      </c>
      <c r="Q252">
        <f>Alumn_Filtered!S252</f>
        <v>6</v>
      </c>
      <c r="R252">
        <f>Alumn_Filtered!T252</f>
        <v>5</v>
      </c>
      <c r="S252" s="28">
        <f>Alumn_Filtered!U252</f>
        <v>0.83333333333333337</v>
      </c>
      <c r="T252">
        <f>Alumn_Filtered!V252</f>
        <v>1</v>
      </c>
      <c r="U252" s="28">
        <f>Alumn_Filtered!W252</f>
        <v>0.16666666666666666</v>
      </c>
      <c r="V252" s="28">
        <f>Alumn_Filtered!X252</f>
        <v>0.81666666666666676</v>
      </c>
      <c r="W252" s="28">
        <f>Alumn_Filtered!Y252</f>
        <v>0.3666666666666667</v>
      </c>
      <c r="X252" s="28">
        <f>Alumn_Filtered!Z252</f>
        <v>0.66388888888888897</v>
      </c>
      <c r="Y252" s="28">
        <f>Alumn_Filtered!AA252</f>
        <v>-5.5555555555554248E-3</v>
      </c>
      <c r="Z252">
        <f ca="1">Alumn_Filtered!AB252</f>
        <v>21</v>
      </c>
      <c r="AA252">
        <f>Alumn_Filtered!AD252</f>
        <v>1</v>
      </c>
      <c r="AB252">
        <f>Alumn_Filtered!AF252</f>
        <v>1</v>
      </c>
      <c r="AC252">
        <f>IF(Alumn_Filtered!AG252=0,Metrics!$AG$14,Alumn_Filtered!AG252)</f>
        <v>633</v>
      </c>
      <c r="AD252" s="28">
        <f>Alumn_Filtered!AH252</f>
        <v>0.68881685575364671</v>
      </c>
      <c r="AE252">
        <f>IF(Alumn_Filtered!AI252=0,Metrics!AI$14,Alumn_Filtered!AI252)</f>
        <v>666</v>
      </c>
      <c r="AF252" s="28">
        <f>Alumn_Filtered!AJ252</f>
        <v>0.74230145867098862</v>
      </c>
      <c r="AG252">
        <f>IF(Alumn_Filtered!AK252=0,Metrics!AK$14,Alumn_Filtered!AK252)</f>
        <v>471</v>
      </c>
      <c r="AH252" s="28">
        <f>Alumn_Filtered!AL252</f>
        <v>0.42625607779578606</v>
      </c>
      <c r="AI252">
        <f>IF(Alumn_Filtered!AM252=0,Metrics!AM$14,Alumn_Filtered!AM252)</f>
        <v>626</v>
      </c>
      <c r="AJ252" s="28">
        <f>Alumn_Filtered!AN252</f>
        <v>0.67747163695299839</v>
      </c>
      <c r="AK252">
        <f>IF(Alumn_Filtered!AP252=0,Metrics!AP$14,Alumn_Filtered!AP252)</f>
        <v>1</v>
      </c>
      <c r="AL252">
        <f>IF(Alumn_Filtered!AR252=0,Metrics!AR$14,Alumn_Filtered!AR252)</f>
        <v>1</v>
      </c>
      <c r="AM252">
        <f>IF(Alumn_Filtered!AS252=0,Metrics!AS$14,Alumn_Filtered!AS252)</f>
        <v>0</v>
      </c>
      <c r="AN252">
        <f>Alumn_Filtered!B252</f>
        <v>1</v>
      </c>
    </row>
    <row r="253" spans="1:40" x14ac:dyDescent="0.25">
      <c r="A253" t="str">
        <f>LEFT(Alumn_Filtered!A253,LEN(Alumn_Filtered!A253)-1)</f>
        <v>19437526</v>
      </c>
      <c r="B253">
        <f>Alumn_Filtered!D253</f>
        <v>0</v>
      </c>
      <c r="C253">
        <f>Alumn_Filtered!E253</f>
        <v>0</v>
      </c>
      <c r="D253">
        <f>Alumn_Filtered!F253</f>
        <v>0</v>
      </c>
      <c r="E253" s="30">
        <f>Alumn_Filtered!G253</f>
        <v>6</v>
      </c>
      <c r="F253">
        <f>Alumn_Filtered!H253</f>
        <v>5</v>
      </c>
      <c r="G253" s="28">
        <f>Alumn_Filtered!I253</f>
        <v>0.83333333333333337</v>
      </c>
      <c r="H253">
        <f>Alumn_Filtered!J253</f>
        <v>1</v>
      </c>
      <c r="I253" s="28">
        <f>Alumn_Filtered!K253</f>
        <v>0.16666666666666666</v>
      </c>
      <c r="J253" s="28">
        <f>Alumn_Filtered!L253</f>
        <v>0.85</v>
      </c>
      <c r="K253" s="28">
        <f>Alumn_Filtered!M253</f>
        <v>0.3833333333333333</v>
      </c>
      <c r="L253" s="28">
        <f>Alumn_Filtered!N253</f>
        <v>0.57777777777777783</v>
      </c>
      <c r="M253">
        <f>Alumn_Filtered!O253</f>
        <v>7</v>
      </c>
      <c r="N253">
        <f>Alumn_Filtered!P253</f>
        <v>1</v>
      </c>
      <c r="O253">
        <f>Alumn_Filtered!Q253</f>
        <v>0</v>
      </c>
      <c r="P253">
        <f>Alumn_Filtered!R253</f>
        <v>0</v>
      </c>
      <c r="Q253">
        <f>Alumn_Filtered!S253</f>
        <v>6</v>
      </c>
      <c r="R253">
        <f>Alumn_Filtered!T253</f>
        <v>5</v>
      </c>
      <c r="S253" s="28">
        <f>Alumn_Filtered!U253</f>
        <v>0.83333333333333337</v>
      </c>
      <c r="T253">
        <f>Alumn_Filtered!V253</f>
        <v>1</v>
      </c>
      <c r="U253" s="28">
        <f>Alumn_Filtered!W253</f>
        <v>0.16666666666666666</v>
      </c>
      <c r="V253" s="28">
        <f>Alumn_Filtered!X253</f>
        <v>0.75</v>
      </c>
      <c r="W253" s="28">
        <f>Alumn_Filtered!Y253</f>
        <v>0.35000000000000003</v>
      </c>
      <c r="X253" s="28">
        <f>Alumn_Filtered!Z253</f>
        <v>0.58333333333333337</v>
      </c>
      <c r="Y253" s="28">
        <f>Alumn_Filtered!AA253</f>
        <v>5.5555555555555358E-3</v>
      </c>
      <c r="Z253">
        <f ca="1">Alumn_Filtered!AB253</f>
        <v>21</v>
      </c>
      <c r="AA253">
        <f>Alumn_Filtered!AD253</f>
        <v>1</v>
      </c>
      <c r="AB253">
        <f>Alumn_Filtered!AF253</f>
        <v>1</v>
      </c>
      <c r="AC253">
        <f>IF(Alumn_Filtered!AG253=0,Metrics!$AG$14,Alumn_Filtered!AG253)</f>
        <v>523</v>
      </c>
      <c r="AD253" s="28">
        <f>Alumn_Filtered!AH253</f>
        <v>0.51053484602917343</v>
      </c>
      <c r="AE253">
        <f>IF(Alumn_Filtered!AI253=0,Metrics!AI$14,Alumn_Filtered!AI253)</f>
        <v>550</v>
      </c>
      <c r="AF253" s="28">
        <f>Alumn_Filtered!AJ253</f>
        <v>0.5542949756888168</v>
      </c>
      <c r="AG253">
        <f>IF(Alumn_Filtered!AK253=0,Metrics!AK$14,Alumn_Filtered!AK253)</f>
        <v>636</v>
      </c>
      <c r="AH253" s="28">
        <f>Alumn_Filtered!AL253</f>
        <v>0.69367909238249592</v>
      </c>
      <c r="AI253">
        <f>IF(Alumn_Filtered!AM253=0,Metrics!AM$14,Alumn_Filtered!AM253)</f>
        <v>594</v>
      </c>
      <c r="AJ253" s="28">
        <f>Alumn_Filtered!AN253</f>
        <v>0.62560777957860614</v>
      </c>
      <c r="AK253">
        <f>IF(Alumn_Filtered!AP253=0,Metrics!AP$14,Alumn_Filtered!AP253)</f>
        <v>13</v>
      </c>
      <c r="AL253">
        <f>IF(Alumn_Filtered!AR253=0,Metrics!AR$14,Alumn_Filtered!AR253)</f>
        <v>4</v>
      </c>
      <c r="AM253">
        <f>IF(Alumn_Filtered!AS253=0,Metrics!AS$14,Alumn_Filtered!AS253)</f>
        <v>0</v>
      </c>
      <c r="AN253">
        <f>Alumn_Filtered!B253</f>
        <v>1</v>
      </c>
    </row>
    <row r="254" spans="1:40" x14ac:dyDescent="0.25">
      <c r="A254" t="str">
        <f>LEFT(Alumn_Filtered!A254,LEN(Alumn_Filtered!A254)-1)</f>
        <v>19437967</v>
      </c>
      <c r="B254">
        <f>Alumn_Filtered!D254</f>
        <v>0</v>
      </c>
      <c r="C254">
        <f>Alumn_Filtered!E254</f>
        <v>0</v>
      </c>
      <c r="D254">
        <f>Alumn_Filtered!F254</f>
        <v>0</v>
      </c>
      <c r="E254" s="30">
        <f>Alumn_Filtered!G254</f>
        <v>6</v>
      </c>
      <c r="F254">
        <f>Alumn_Filtered!H254</f>
        <v>6</v>
      </c>
      <c r="G254" s="28">
        <f>Alumn_Filtered!I254</f>
        <v>1</v>
      </c>
      <c r="H254">
        <f>Alumn_Filtered!J254</f>
        <v>0</v>
      </c>
      <c r="I254" s="28">
        <f>Alumn_Filtered!K254</f>
        <v>0</v>
      </c>
      <c r="J254" s="28">
        <f>Alumn_Filtered!L254</f>
        <v>0.9</v>
      </c>
      <c r="K254" s="28">
        <f>Alumn_Filtered!M254</f>
        <v>0.70000000000000007</v>
      </c>
      <c r="L254" s="28">
        <f>Alumn_Filtered!N254</f>
        <v>0.78333333333333333</v>
      </c>
      <c r="M254">
        <f>Alumn_Filtered!O254</f>
        <v>7</v>
      </c>
      <c r="N254">
        <f>Alumn_Filtered!P254</f>
        <v>1</v>
      </c>
      <c r="O254">
        <f>Alumn_Filtered!Q254</f>
        <v>0</v>
      </c>
      <c r="P254">
        <f>Alumn_Filtered!R254</f>
        <v>0</v>
      </c>
      <c r="Q254">
        <f>Alumn_Filtered!S254</f>
        <v>6</v>
      </c>
      <c r="R254">
        <f>Alumn_Filtered!T254</f>
        <v>5</v>
      </c>
      <c r="S254" s="28">
        <f>Alumn_Filtered!U254</f>
        <v>0.83333333333333337</v>
      </c>
      <c r="T254">
        <f>Alumn_Filtered!V254</f>
        <v>1</v>
      </c>
      <c r="U254" s="28">
        <f>Alumn_Filtered!W254</f>
        <v>0.16666666666666666</v>
      </c>
      <c r="V254" s="28">
        <f>Alumn_Filtered!X254</f>
        <v>0.8833333333333333</v>
      </c>
      <c r="W254" s="28">
        <f>Alumn_Filtered!Y254</f>
        <v>0.46666666666666662</v>
      </c>
      <c r="X254" s="28">
        <f>Alumn_Filtered!Z254</f>
        <v>0.65277777777777779</v>
      </c>
      <c r="Y254" s="28">
        <f>Alumn_Filtered!AA254</f>
        <v>-0.13055555555555554</v>
      </c>
      <c r="Z254">
        <f ca="1">Alumn_Filtered!AB254</f>
        <v>21</v>
      </c>
      <c r="AA254">
        <f>Alumn_Filtered!AD254</f>
        <v>1</v>
      </c>
      <c r="AB254">
        <f>Alumn_Filtered!AF254</f>
        <v>1</v>
      </c>
      <c r="AC254">
        <f>IF(Alumn_Filtered!AG254=0,Metrics!$AG$14,Alumn_Filtered!AG254)</f>
        <v>626</v>
      </c>
      <c r="AD254" s="28">
        <f>Alumn_Filtered!AH254</f>
        <v>0.67747163695299839</v>
      </c>
      <c r="AE254">
        <f>IF(Alumn_Filtered!AI254=0,Metrics!AI$14,Alumn_Filtered!AI254)</f>
        <v>632</v>
      </c>
      <c r="AF254" s="28">
        <f>Alumn_Filtered!AJ254</f>
        <v>0.68719611021069693</v>
      </c>
      <c r="AG254">
        <f>IF(Alumn_Filtered!AK254=0,Metrics!AK$14,Alumn_Filtered!AK254)</f>
        <v>597</v>
      </c>
      <c r="AH254" s="28">
        <f>Alumn_Filtered!AL254</f>
        <v>0.63047001620745546</v>
      </c>
      <c r="AI254">
        <f>IF(Alumn_Filtered!AM254=0,Metrics!AM$14,Alumn_Filtered!AM254)</f>
        <v>672</v>
      </c>
      <c r="AJ254" s="28">
        <f>Alumn_Filtered!AN254</f>
        <v>0.75202593192868716</v>
      </c>
      <c r="AK254">
        <f>IF(Alumn_Filtered!AP254=0,Metrics!AP$14,Alumn_Filtered!AP254)</f>
        <v>13</v>
      </c>
      <c r="AL254">
        <f>IF(Alumn_Filtered!AR254=0,Metrics!AR$14,Alumn_Filtered!AR254)</f>
        <v>1</v>
      </c>
      <c r="AM254">
        <f>IF(Alumn_Filtered!AS254=0,Metrics!AS$14,Alumn_Filtered!AS254)</f>
        <v>9</v>
      </c>
      <c r="AN254">
        <f>Alumn_Filtered!B254</f>
        <v>1</v>
      </c>
    </row>
    <row r="255" spans="1:40" x14ac:dyDescent="0.25">
      <c r="A255" t="str">
        <f>LEFT(Alumn_Filtered!A255,LEN(Alumn_Filtered!A255)-1)</f>
        <v>19438110</v>
      </c>
      <c r="B255">
        <f>Alumn_Filtered!D255</f>
        <v>0</v>
      </c>
      <c r="C255">
        <f>Alumn_Filtered!E255</f>
        <v>0</v>
      </c>
      <c r="D255">
        <f>Alumn_Filtered!F255</f>
        <v>0</v>
      </c>
      <c r="E255" s="30">
        <f>Alumn_Filtered!G255</f>
        <v>6</v>
      </c>
      <c r="F255">
        <f>Alumn_Filtered!H255</f>
        <v>5</v>
      </c>
      <c r="G255" s="28">
        <f>Alumn_Filtered!I255</f>
        <v>0.83333333333333337</v>
      </c>
      <c r="H255">
        <f>Alumn_Filtered!J255</f>
        <v>1</v>
      </c>
      <c r="I255" s="28">
        <f>Alumn_Filtered!K255</f>
        <v>0.16666666666666666</v>
      </c>
      <c r="J255" s="28">
        <f>Alumn_Filtered!L255</f>
        <v>0.76666666666666661</v>
      </c>
      <c r="K255" s="28">
        <f>Alumn_Filtered!M255</f>
        <v>0.45</v>
      </c>
      <c r="L255" s="28">
        <f>Alumn_Filtered!N255</f>
        <v>0.59166666666666667</v>
      </c>
      <c r="M255">
        <f>Alumn_Filtered!O255</f>
        <v>6</v>
      </c>
      <c r="N255">
        <f>Alumn_Filtered!P255</f>
        <v>0</v>
      </c>
      <c r="O255">
        <f>Alumn_Filtered!Q255</f>
        <v>0</v>
      </c>
      <c r="P255">
        <f>Alumn_Filtered!R255</f>
        <v>0</v>
      </c>
      <c r="Q255">
        <f>Alumn_Filtered!S255</f>
        <v>6</v>
      </c>
      <c r="R255">
        <f>Alumn_Filtered!T255</f>
        <v>5</v>
      </c>
      <c r="S255" s="28">
        <f>Alumn_Filtered!U255</f>
        <v>0.83333333333333337</v>
      </c>
      <c r="T255">
        <f>Alumn_Filtered!V255</f>
        <v>1</v>
      </c>
      <c r="U255" s="28">
        <f>Alumn_Filtered!W255</f>
        <v>0.16666666666666666</v>
      </c>
      <c r="V255" s="28">
        <f>Alumn_Filtered!X255</f>
        <v>0.93333333333333324</v>
      </c>
      <c r="W255" s="28">
        <f>Alumn_Filtered!Y255</f>
        <v>0.46666666666666662</v>
      </c>
      <c r="X255" s="28">
        <f>Alumn_Filtered!Z255</f>
        <v>0.60833333333333328</v>
      </c>
      <c r="Y255" s="28">
        <f>Alumn_Filtered!AA255</f>
        <v>1.6666666666666607E-2</v>
      </c>
      <c r="Z255">
        <f ca="1">Alumn_Filtered!AB255</f>
        <v>21</v>
      </c>
      <c r="AA255">
        <f>Alumn_Filtered!AD255</f>
        <v>1</v>
      </c>
      <c r="AB255">
        <f>Alumn_Filtered!AF255</f>
        <v>1</v>
      </c>
      <c r="AC255">
        <f>IF(Alumn_Filtered!AG255=0,Metrics!$AG$14,Alumn_Filtered!AG255)</f>
        <v>548</v>
      </c>
      <c r="AD255" s="28">
        <f>Alumn_Filtered!AH255</f>
        <v>0.55105348460291737</v>
      </c>
      <c r="AE255">
        <f>IF(Alumn_Filtered!AI255=0,Metrics!AI$14,Alumn_Filtered!AI255)</f>
        <v>548</v>
      </c>
      <c r="AF255" s="28">
        <f>Alumn_Filtered!AJ255</f>
        <v>0.55105348460291737</v>
      </c>
      <c r="AG255">
        <f>IF(Alumn_Filtered!AK255=0,Metrics!AK$14,Alumn_Filtered!AK255)</f>
        <v>552</v>
      </c>
      <c r="AH255" s="28">
        <f>Alumn_Filtered!AL255</f>
        <v>0.55753646677471635</v>
      </c>
      <c r="AI255">
        <f>IF(Alumn_Filtered!AM255=0,Metrics!AM$14,Alumn_Filtered!AM255)</f>
        <v>658</v>
      </c>
      <c r="AJ255" s="28">
        <f>Alumn_Filtered!AN255</f>
        <v>0.72933549432739064</v>
      </c>
      <c r="AK255">
        <f>IF(Alumn_Filtered!AP255=0,Metrics!AP$14,Alumn_Filtered!AP255)</f>
        <v>13</v>
      </c>
      <c r="AL255">
        <f>IF(Alumn_Filtered!AR255=0,Metrics!AR$14,Alumn_Filtered!AR255)</f>
        <v>1</v>
      </c>
      <c r="AM255">
        <f>IF(Alumn_Filtered!AS255=0,Metrics!AS$14,Alumn_Filtered!AS255)</f>
        <v>6</v>
      </c>
      <c r="AN255">
        <f>Alumn_Filtered!B255</f>
        <v>1</v>
      </c>
    </row>
    <row r="256" spans="1:40" x14ac:dyDescent="0.25">
      <c r="A256" t="str">
        <f>LEFT(Alumn_Filtered!A256,LEN(Alumn_Filtered!A256)-1)</f>
        <v>19438408</v>
      </c>
      <c r="B256">
        <f>Alumn_Filtered!D256</f>
        <v>0</v>
      </c>
      <c r="C256">
        <f>Alumn_Filtered!E256</f>
        <v>0</v>
      </c>
      <c r="D256">
        <f>Alumn_Filtered!F256</f>
        <v>0</v>
      </c>
      <c r="E256" s="30">
        <f>Alumn_Filtered!G256</f>
        <v>6</v>
      </c>
      <c r="F256">
        <f>Alumn_Filtered!H256</f>
        <v>0</v>
      </c>
      <c r="G256" s="28">
        <f>Alumn_Filtered!I256</f>
        <v>0</v>
      </c>
      <c r="H256">
        <f>Alumn_Filtered!J256</f>
        <v>6</v>
      </c>
      <c r="I256" s="28">
        <f>Alumn_Filtered!K256</f>
        <v>1</v>
      </c>
      <c r="J256" s="28">
        <f>Alumn_Filtered!L256</f>
        <v>0.3666666666666667</v>
      </c>
      <c r="K256" s="28">
        <f>Alumn_Filtered!M256</f>
        <v>0</v>
      </c>
      <c r="L256" s="28">
        <f>Alumn_Filtered!N256</f>
        <v>0.20833333333333334</v>
      </c>
      <c r="M256">
        <f>Alumn_Filtered!O256</f>
        <v>7</v>
      </c>
      <c r="N256">
        <f>Alumn_Filtered!P256</f>
        <v>7</v>
      </c>
      <c r="O256">
        <f>Alumn_Filtered!Q256</f>
        <v>0</v>
      </c>
      <c r="P256">
        <f>Alumn_Filtered!R256</f>
        <v>0</v>
      </c>
      <c r="Q256">
        <f>Alumn_Filtered!S256</f>
        <v>0</v>
      </c>
      <c r="R256">
        <f>Alumn_Filtered!T256</f>
        <v>0</v>
      </c>
      <c r="S256" s="28">
        <f>Alumn_Filtered!U256</f>
        <v>0</v>
      </c>
      <c r="T256">
        <f>Alumn_Filtered!V256</f>
        <v>0</v>
      </c>
      <c r="U256" s="28">
        <f>Alumn_Filtered!W256</f>
        <v>0</v>
      </c>
      <c r="V256" s="28">
        <f>Alumn_Filtered!X256</f>
        <v>0</v>
      </c>
      <c r="W256" s="28">
        <f>Alumn_Filtered!Y256</f>
        <v>0</v>
      </c>
      <c r="X256" s="28">
        <f>Alumn_Filtered!Z256</f>
        <v>0</v>
      </c>
      <c r="Y256" s="28">
        <f>Alumn_Filtered!AA256</f>
        <v>-0.20833333333333334</v>
      </c>
      <c r="Z256">
        <f ca="1">Alumn_Filtered!AB256</f>
        <v>21</v>
      </c>
      <c r="AA256">
        <f>Alumn_Filtered!AD256</f>
        <v>1</v>
      </c>
      <c r="AB256">
        <f>Alumn_Filtered!AF256</f>
        <v>1</v>
      </c>
      <c r="AC256">
        <f>IF(Alumn_Filtered!AG256=0,Metrics!$AG$14,Alumn_Filtered!AG256)</f>
        <v>605</v>
      </c>
      <c r="AD256" s="28">
        <f>Alumn_Filtered!AH256</f>
        <v>0.64343598055105344</v>
      </c>
      <c r="AE256">
        <f>IF(Alumn_Filtered!AI256=0,Metrics!AI$14,Alumn_Filtered!AI256)</f>
        <v>692</v>
      </c>
      <c r="AF256" s="28">
        <f>Alumn_Filtered!AJ256</f>
        <v>0.78444084278768234</v>
      </c>
      <c r="AG256">
        <f>IF(Alumn_Filtered!AK256=0,Metrics!AK$14,Alumn_Filtered!AK256)</f>
        <v>552</v>
      </c>
      <c r="AH256" s="28">
        <f>Alumn_Filtered!AL256</f>
        <v>0.55753646677471635</v>
      </c>
      <c r="AI256">
        <f>IF(Alumn_Filtered!AM256=0,Metrics!AM$14,Alumn_Filtered!AM256)</f>
        <v>552</v>
      </c>
      <c r="AJ256" s="28">
        <f>Alumn_Filtered!AN256</f>
        <v>0.55753646677471635</v>
      </c>
      <c r="AK256">
        <f>IF(Alumn_Filtered!AP256=0,Metrics!AP$14,Alumn_Filtered!AP256)</f>
        <v>13</v>
      </c>
      <c r="AL256">
        <f>IF(Alumn_Filtered!AR256=0,Metrics!AR$14,Alumn_Filtered!AR256)</f>
        <v>1</v>
      </c>
      <c r="AM256">
        <f>IF(Alumn_Filtered!AS256=0,Metrics!AS$14,Alumn_Filtered!AS256)</f>
        <v>0</v>
      </c>
      <c r="AN256">
        <f>Alumn_Filtered!B256</f>
        <v>0</v>
      </c>
    </row>
    <row r="257" spans="1:40" x14ac:dyDescent="0.25">
      <c r="A257" t="str">
        <f>LEFT(Alumn_Filtered!A257,LEN(Alumn_Filtered!A257)-1)</f>
        <v>19439840</v>
      </c>
      <c r="B257">
        <f>Alumn_Filtered!D257</f>
        <v>0</v>
      </c>
      <c r="C257">
        <f>Alumn_Filtered!E257</f>
        <v>1</v>
      </c>
      <c r="D257">
        <f>Alumn_Filtered!F257</f>
        <v>0</v>
      </c>
      <c r="E257" s="30">
        <f>Alumn_Filtered!G257</f>
        <v>5</v>
      </c>
      <c r="F257">
        <f>Alumn_Filtered!H257</f>
        <v>5</v>
      </c>
      <c r="G257" s="28">
        <f>Alumn_Filtered!I257</f>
        <v>1</v>
      </c>
      <c r="H257">
        <f>Alumn_Filtered!J257</f>
        <v>0</v>
      </c>
      <c r="I257" s="28">
        <f>Alumn_Filtered!K257</f>
        <v>0</v>
      </c>
      <c r="J257" s="28">
        <f>Alumn_Filtered!L257</f>
        <v>0.85</v>
      </c>
      <c r="K257" s="28">
        <f>Alumn_Filtered!M257</f>
        <v>0.53333333333333333</v>
      </c>
      <c r="L257" s="28">
        <f>Alumn_Filtered!N257</f>
        <v>0.69333333333333336</v>
      </c>
      <c r="M257">
        <f>Alumn_Filtered!O257</f>
        <v>6</v>
      </c>
      <c r="N257">
        <f>Alumn_Filtered!P257</f>
        <v>0</v>
      </c>
      <c r="O257">
        <f>Alumn_Filtered!Q257</f>
        <v>0</v>
      </c>
      <c r="P257">
        <f>Alumn_Filtered!R257</f>
        <v>0</v>
      </c>
      <c r="Q257">
        <f>Alumn_Filtered!S257</f>
        <v>6</v>
      </c>
      <c r="R257">
        <f>Alumn_Filtered!T257</f>
        <v>5</v>
      </c>
      <c r="S257" s="28">
        <f>Alumn_Filtered!U257</f>
        <v>0.83333333333333337</v>
      </c>
      <c r="T257">
        <f>Alumn_Filtered!V257</f>
        <v>1</v>
      </c>
      <c r="U257" s="28">
        <f>Alumn_Filtered!W257</f>
        <v>0.16666666666666666</v>
      </c>
      <c r="V257" s="28">
        <f>Alumn_Filtered!X257</f>
        <v>0.79999999999999993</v>
      </c>
      <c r="W257" s="28">
        <f>Alumn_Filtered!Y257</f>
        <v>0.41666666666666669</v>
      </c>
      <c r="X257" s="28">
        <f>Alumn_Filtered!Z257</f>
        <v>0.6694444444444444</v>
      </c>
      <c r="Y257" s="28">
        <f>Alumn_Filtered!AA257</f>
        <v>-2.3888888888888959E-2</v>
      </c>
      <c r="Z257">
        <f ca="1">Alumn_Filtered!AB257</f>
        <v>21</v>
      </c>
      <c r="AA257">
        <f>Alumn_Filtered!AD257</f>
        <v>1</v>
      </c>
      <c r="AB257">
        <f>Alumn_Filtered!AF257</f>
        <v>1</v>
      </c>
      <c r="AC257">
        <f>IF(Alumn_Filtered!AG257=0,Metrics!$AG$14,Alumn_Filtered!AG257)</f>
        <v>645</v>
      </c>
      <c r="AD257" s="28">
        <f>Alumn_Filtered!AH257</f>
        <v>0.70826580226904379</v>
      </c>
      <c r="AE257">
        <f>IF(Alumn_Filtered!AI257=0,Metrics!AI$14,Alumn_Filtered!AI257)</f>
        <v>687</v>
      </c>
      <c r="AF257" s="28">
        <f>Alumn_Filtered!AJ257</f>
        <v>0.77633711507293357</v>
      </c>
      <c r="AG257">
        <f>IF(Alumn_Filtered!AK257=0,Metrics!AK$14,Alumn_Filtered!AK257)</f>
        <v>546</v>
      </c>
      <c r="AH257" s="28">
        <f>Alumn_Filtered!AL257</f>
        <v>0.54781199351701781</v>
      </c>
      <c r="AI257">
        <f>IF(Alumn_Filtered!AM257=0,Metrics!AM$14,Alumn_Filtered!AM257)</f>
        <v>605</v>
      </c>
      <c r="AJ257" s="28">
        <f>Alumn_Filtered!AN257</f>
        <v>0.64343598055105344</v>
      </c>
      <c r="AK257">
        <f>IF(Alumn_Filtered!AP257=0,Metrics!AP$14,Alumn_Filtered!AP257)</f>
        <v>13</v>
      </c>
      <c r="AL257">
        <f>IF(Alumn_Filtered!AR257=0,Metrics!AR$14,Alumn_Filtered!AR257)</f>
        <v>1</v>
      </c>
      <c r="AM257">
        <f>IF(Alumn_Filtered!AS257=0,Metrics!AS$14,Alumn_Filtered!AS257)</f>
        <v>0</v>
      </c>
      <c r="AN257">
        <f>Alumn_Filtered!B257</f>
        <v>1</v>
      </c>
    </row>
    <row r="258" spans="1:40" x14ac:dyDescent="0.25">
      <c r="A258" t="str">
        <f>LEFT(Alumn_Filtered!A258,LEN(Alumn_Filtered!A258)-1)</f>
        <v>19441127</v>
      </c>
      <c r="B258">
        <f>Alumn_Filtered!D258</f>
        <v>0</v>
      </c>
      <c r="C258">
        <f>Alumn_Filtered!E258</f>
        <v>0</v>
      </c>
      <c r="D258">
        <f>Alumn_Filtered!F258</f>
        <v>0</v>
      </c>
      <c r="E258" s="30">
        <f>Alumn_Filtered!G258</f>
        <v>6</v>
      </c>
      <c r="F258">
        <f>Alumn_Filtered!H258</f>
        <v>4</v>
      </c>
      <c r="G258" s="28">
        <f>Alumn_Filtered!I258</f>
        <v>0.66666666666666663</v>
      </c>
      <c r="H258">
        <f>Alumn_Filtered!J258</f>
        <v>2</v>
      </c>
      <c r="I258" s="28">
        <f>Alumn_Filtered!K258</f>
        <v>0.33333333333333331</v>
      </c>
      <c r="J258" s="28">
        <f>Alumn_Filtered!L258</f>
        <v>0.98333333333333339</v>
      </c>
      <c r="K258" s="28">
        <f>Alumn_Filtered!M258</f>
        <v>0.31666666666666665</v>
      </c>
      <c r="L258" s="28">
        <f>Alumn_Filtered!N258</f>
        <v>0.60000000000000009</v>
      </c>
      <c r="M258">
        <f>Alumn_Filtered!O258</f>
        <v>5</v>
      </c>
      <c r="N258">
        <f>Alumn_Filtered!P258</f>
        <v>1</v>
      </c>
      <c r="O258">
        <f>Alumn_Filtered!Q258</f>
        <v>0</v>
      </c>
      <c r="P258">
        <f>Alumn_Filtered!R258</f>
        <v>0</v>
      </c>
      <c r="Q258">
        <f>Alumn_Filtered!S258</f>
        <v>4</v>
      </c>
      <c r="R258">
        <f>Alumn_Filtered!T258</f>
        <v>2</v>
      </c>
      <c r="S258" s="28">
        <f>Alumn_Filtered!U258</f>
        <v>0.5</v>
      </c>
      <c r="T258">
        <f>Alumn_Filtered!V258</f>
        <v>2</v>
      </c>
      <c r="U258" s="28">
        <f>Alumn_Filtered!W258</f>
        <v>0.5</v>
      </c>
      <c r="V258" s="28">
        <f>Alumn_Filtered!X258</f>
        <v>0.79999999999999993</v>
      </c>
      <c r="W258" s="28">
        <f>Alumn_Filtered!Y258</f>
        <v>0.33333333333333331</v>
      </c>
      <c r="X258" s="28">
        <f>Alumn_Filtered!Z258</f>
        <v>0.57499999999999996</v>
      </c>
      <c r="Y258" s="28">
        <f>Alumn_Filtered!AA258</f>
        <v>-2.5000000000000133E-2</v>
      </c>
      <c r="Z258">
        <f ca="1">Alumn_Filtered!AB258</f>
        <v>21</v>
      </c>
      <c r="AA258">
        <f>Alumn_Filtered!AD258</f>
        <v>1</v>
      </c>
      <c r="AB258">
        <f>Alumn_Filtered!AF258</f>
        <v>1</v>
      </c>
      <c r="AC258">
        <f>IF(Alumn_Filtered!AG258=0,Metrics!$AG$14,Alumn_Filtered!AG258)</f>
        <v>620</v>
      </c>
      <c r="AD258" s="28">
        <f>Alumn_Filtered!AH258</f>
        <v>0.66774716369529985</v>
      </c>
      <c r="AE258">
        <f>IF(Alumn_Filtered!AI258=0,Metrics!AI$14,Alumn_Filtered!AI258)</f>
        <v>646</v>
      </c>
      <c r="AF258" s="28">
        <f>Alumn_Filtered!AJ258</f>
        <v>0.70988654781199356</v>
      </c>
      <c r="AG258">
        <f>IF(Alumn_Filtered!AK258=0,Metrics!AK$14,Alumn_Filtered!AK258)</f>
        <v>616</v>
      </c>
      <c r="AH258" s="28">
        <f>Alumn_Filtered!AL258</f>
        <v>0.66126418152350086</v>
      </c>
      <c r="AI258">
        <f>IF(Alumn_Filtered!AM258=0,Metrics!AM$14,Alumn_Filtered!AM258)</f>
        <v>653</v>
      </c>
      <c r="AJ258" s="28">
        <f>Alumn_Filtered!AN258</f>
        <v>0.72123176661264177</v>
      </c>
      <c r="AK258">
        <f>IF(Alumn_Filtered!AP258=0,Metrics!AP$14,Alumn_Filtered!AP258)</f>
        <v>6</v>
      </c>
      <c r="AL258">
        <f>IF(Alumn_Filtered!AR258=0,Metrics!AR$14,Alumn_Filtered!AR258)</f>
        <v>1</v>
      </c>
      <c r="AM258">
        <f>IF(Alumn_Filtered!AS258=0,Metrics!AS$14,Alumn_Filtered!AS258)</f>
        <v>0</v>
      </c>
      <c r="AN258">
        <f>Alumn_Filtered!B258</f>
        <v>0</v>
      </c>
    </row>
    <row r="259" spans="1:40" x14ac:dyDescent="0.25">
      <c r="A259" t="str">
        <f>LEFT(Alumn_Filtered!A259,LEN(Alumn_Filtered!A259)-1)</f>
        <v>19441599</v>
      </c>
      <c r="B259">
        <f>Alumn_Filtered!D259</f>
        <v>0</v>
      </c>
      <c r="C259">
        <f>Alumn_Filtered!E259</f>
        <v>4</v>
      </c>
      <c r="D259">
        <f>Alumn_Filtered!F259</f>
        <v>0</v>
      </c>
      <c r="E259" s="30">
        <f>Alumn_Filtered!G259</f>
        <v>2</v>
      </c>
      <c r="F259">
        <f>Alumn_Filtered!H259</f>
        <v>1</v>
      </c>
      <c r="G259" s="28">
        <f>Alumn_Filtered!I259</f>
        <v>0.5</v>
      </c>
      <c r="H259">
        <f>Alumn_Filtered!J259</f>
        <v>1</v>
      </c>
      <c r="I259" s="28">
        <f>Alumn_Filtered!K259</f>
        <v>0.5</v>
      </c>
      <c r="J259" s="28">
        <f>Alumn_Filtered!L259</f>
        <v>0.8833333333333333</v>
      </c>
      <c r="K259" s="28">
        <f>Alumn_Filtered!M259</f>
        <v>0.16666666666666666</v>
      </c>
      <c r="L259" s="28">
        <f>Alumn_Filtered!N259</f>
        <v>0.52500000000000002</v>
      </c>
      <c r="M259">
        <f>Alumn_Filtered!O259</f>
        <v>7</v>
      </c>
      <c r="N259">
        <f>Alumn_Filtered!P259</f>
        <v>1</v>
      </c>
      <c r="O259">
        <f>Alumn_Filtered!Q259</f>
        <v>5</v>
      </c>
      <c r="P259">
        <f>Alumn_Filtered!R259</f>
        <v>0</v>
      </c>
      <c r="Q259">
        <f>Alumn_Filtered!S259</f>
        <v>1</v>
      </c>
      <c r="R259">
        <f>Alumn_Filtered!T259</f>
        <v>1</v>
      </c>
      <c r="S259" s="28">
        <f>Alumn_Filtered!U259</f>
        <v>1</v>
      </c>
      <c r="T259">
        <f>Alumn_Filtered!V259</f>
        <v>0</v>
      </c>
      <c r="U259" s="28">
        <f>Alumn_Filtered!W259</f>
        <v>0</v>
      </c>
      <c r="V259" s="28">
        <f>Alumn_Filtered!X259</f>
        <v>0.78333333333333333</v>
      </c>
      <c r="W259" s="28">
        <f>Alumn_Filtered!Y259</f>
        <v>0.78333333333333333</v>
      </c>
      <c r="X259" s="28">
        <f>Alumn_Filtered!Z259</f>
        <v>0.78333333333333333</v>
      </c>
      <c r="Y259" s="28">
        <f>Alumn_Filtered!AA259</f>
        <v>0.2583333333333333</v>
      </c>
      <c r="Z259">
        <f ca="1">Alumn_Filtered!AB259</f>
        <v>21</v>
      </c>
      <c r="AA259">
        <f>Alumn_Filtered!AD259</f>
        <v>1</v>
      </c>
      <c r="AB259">
        <f>Alumn_Filtered!AF259</f>
        <v>1</v>
      </c>
      <c r="AC259">
        <f>IF(Alumn_Filtered!AG259=0,Metrics!$AG$14,Alumn_Filtered!AG259)</f>
        <v>523</v>
      </c>
      <c r="AD259" s="28">
        <f>Alumn_Filtered!AH259</f>
        <v>0.51053484602917343</v>
      </c>
      <c r="AE259">
        <f>IF(Alumn_Filtered!AI259=0,Metrics!AI$14,Alumn_Filtered!AI259)</f>
        <v>531</v>
      </c>
      <c r="AF259" s="28">
        <f>Alumn_Filtered!AJ259</f>
        <v>0.52350081037277152</v>
      </c>
      <c r="AG259">
        <f>IF(Alumn_Filtered!AK259=0,Metrics!AK$14,Alumn_Filtered!AK259)</f>
        <v>574</v>
      </c>
      <c r="AH259" s="28">
        <f>Alumn_Filtered!AL259</f>
        <v>0.59319286871961097</v>
      </c>
      <c r="AI259">
        <f>IF(Alumn_Filtered!AM259=0,Metrics!AM$14,Alumn_Filtered!AM259)</f>
        <v>672</v>
      </c>
      <c r="AJ259" s="28">
        <f>Alumn_Filtered!AN259</f>
        <v>0.75202593192868716</v>
      </c>
      <c r="AK259">
        <f>IF(Alumn_Filtered!AP259=0,Metrics!AP$14,Alumn_Filtered!AP259)</f>
        <v>13</v>
      </c>
      <c r="AL259">
        <f>IF(Alumn_Filtered!AR259=0,Metrics!AR$14,Alumn_Filtered!AR259)</f>
        <v>1</v>
      </c>
      <c r="AM259">
        <f>IF(Alumn_Filtered!AS259=0,Metrics!AS$14,Alumn_Filtered!AS259)</f>
        <v>9</v>
      </c>
      <c r="AN259">
        <f>Alumn_Filtered!B259</f>
        <v>0</v>
      </c>
    </row>
    <row r="260" spans="1:40" x14ac:dyDescent="0.25">
      <c r="A260" t="str">
        <f>LEFT(Alumn_Filtered!A260,LEN(Alumn_Filtered!A260)-1)</f>
        <v>19444542</v>
      </c>
      <c r="B260">
        <f>Alumn_Filtered!D260</f>
        <v>0</v>
      </c>
      <c r="C260">
        <f>Alumn_Filtered!E260</f>
        <v>0</v>
      </c>
      <c r="D260">
        <f>Alumn_Filtered!F260</f>
        <v>0</v>
      </c>
      <c r="E260" s="30">
        <f>Alumn_Filtered!G260</f>
        <v>6</v>
      </c>
      <c r="F260">
        <f>Alumn_Filtered!H260</f>
        <v>5</v>
      </c>
      <c r="G260" s="28">
        <f>Alumn_Filtered!I260</f>
        <v>0.83333333333333337</v>
      </c>
      <c r="H260">
        <f>Alumn_Filtered!J260</f>
        <v>1</v>
      </c>
      <c r="I260" s="28">
        <f>Alumn_Filtered!K260</f>
        <v>0.16666666666666666</v>
      </c>
      <c r="J260" s="28">
        <f>Alumn_Filtered!L260</f>
        <v>0.73333333333333339</v>
      </c>
      <c r="K260" s="28">
        <f>Alumn_Filtered!M260</f>
        <v>0.25</v>
      </c>
      <c r="L260" s="28">
        <f>Alumn_Filtered!N260</f>
        <v>0.59166666666666679</v>
      </c>
      <c r="M260">
        <f>Alumn_Filtered!O260</f>
        <v>11</v>
      </c>
      <c r="N260">
        <f>Alumn_Filtered!P260</f>
        <v>5</v>
      </c>
      <c r="O260">
        <f>Alumn_Filtered!Q260</f>
        <v>0</v>
      </c>
      <c r="P260">
        <f>Alumn_Filtered!R260</f>
        <v>0</v>
      </c>
      <c r="Q260">
        <f>Alumn_Filtered!S260</f>
        <v>6</v>
      </c>
      <c r="R260">
        <f>Alumn_Filtered!T260</f>
        <v>3</v>
      </c>
      <c r="S260" s="28">
        <f>Alumn_Filtered!U260</f>
        <v>0.5</v>
      </c>
      <c r="T260">
        <f>Alumn_Filtered!V260</f>
        <v>3</v>
      </c>
      <c r="U260" s="28">
        <f>Alumn_Filtered!W260</f>
        <v>0.5</v>
      </c>
      <c r="V260" s="28">
        <f>Alumn_Filtered!X260</f>
        <v>0.79999999999999993</v>
      </c>
      <c r="W260" s="28">
        <f>Alumn_Filtered!Y260</f>
        <v>0.13333333333333333</v>
      </c>
      <c r="X260" s="28">
        <f>Alumn_Filtered!Z260</f>
        <v>0.51388888888888884</v>
      </c>
      <c r="Y260" s="28">
        <f>Alumn_Filtered!AA260</f>
        <v>-7.7777777777777946E-2</v>
      </c>
      <c r="Z260">
        <f ca="1">Alumn_Filtered!AB260</f>
        <v>21</v>
      </c>
      <c r="AA260">
        <f>Alumn_Filtered!AD260</f>
        <v>1</v>
      </c>
      <c r="AB260">
        <f>Alumn_Filtered!AF260</f>
        <v>1</v>
      </c>
      <c r="AC260">
        <f>IF(Alumn_Filtered!AG260=0,Metrics!$AG$14,Alumn_Filtered!AG260)</f>
        <v>507</v>
      </c>
      <c r="AD260" s="28">
        <f>Alumn_Filtered!AH260</f>
        <v>0.4846029173419773</v>
      </c>
      <c r="AE260">
        <f>IF(Alumn_Filtered!AI260=0,Metrics!AI$14,Alumn_Filtered!AI260)</f>
        <v>507</v>
      </c>
      <c r="AF260" s="28">
        <f>Alumn_Filtered!AJ260</f>
        <v>0.4846029173419773</v>
      </c>
      <c r="AG260">
        <f>IF(Alumn_Filtered!AK260=0,Metrics!AK$14,Alumn_Filtered!AK260)</f>
        <v>597</v>
      </c>
      <c r="AH260" s="28">
        <f>Alumn_Filtered!AL260</f>
        <v>0.63047001620745546</v>
      </c>
      <c r="AI260">
        <f>IF(Alumn_Filtered!AM260=0,Metrics!AM$14,Alumn_Filtered!AM260)</f>
        <v>658</v>
      </c>
      <c r="AJ260" s="28">
        <f>Alumn_Filtered!AN260</f>
        <v>0.72933549432739064</v>
      </c>
      <c r="AK260">
        <f>IF(Alumn_Filtered!AP260=0,Metrics!AP$14,Alumn_Filtered!AP260)</f>
        <v>2</v>
      </c>
      <c r="AL260">
        <f>IF(Alumn_Filtered!AR260=0,Metrics!AR$14,Alumn_Filtered!AR260)</f>
        <v>1</v>
      </c>
      <c r="AM260">
        <f>IF(Alumn_Filtered!AS260=0,Metrics!AS$14,Alumn_Filtered!AS260)</f>
        <v>11</v>
      </c>
      <c r="AN260">
        <f>Alumn_Filtered!B260</f>
        <v>1</v>
      </c>
    </row>
    <row r="261" spans="1:40" x14ac:dyDescent="0.25">
      <c r="A261" t="str">
        <f>LEFT(Alumn_Filtered!A261,LEN(Alumn_Filtered!A261)-1)</f>
        <v>19444794</v>
      </c>
      <c r="B261">
        <f>Alumn_Filtered!D261</f>
        <v>0</v>
      </c>
      <c r="C261">
        <f>Alumn_Filtered!E261</f>
        <v>0</v>
      </c>
      <c r="D261">
        <f>Alumn_Filtered!F261</f>
        <v>0</v>
      </c>
      <c r="E261" s="30">
        <f>Alumn_Filtered!G261</f>
        <v>6</v>
      </c>
      <c r="F261">
        <f>Alumn_Filtered!H261</f>
        <v>3</v>
      </c>
      <c r="G261" s="28">
        <f>Alumn_Filtered!I261</f>
        <v>0.5</v>
      </c>
      <c r="H261">
        <f>Alumn_Filtered!J261</f>
        <v>3</v>
      </c>
      <c r="I261" s="28">
        <f>Alumn_Filtered!K261</f>
        <v>0.5</v>
      </c>
      <c r="J261" s="28">
        <f>Alumn_Filtered!L261</f>
        <v>0.76666666666666661</v>
      </c>
      <c r="K261" s="28">
        <f>Alumn_Filtered!M261</f>
        <v>0.35000000000000003</v>
      </c>
      <c r="L261" s="28">
        <f>Alumn_Filtered!N261</f>
        <v>0.52499999999999991</v>
      </c>
      <c r="M261">
        <f>Alumn_Filtered!O261</f>
        <v>7</v>
      </c>
      <c r="N261">
        <f>Alumn_Filtered!P261</f>
        <v>1</v>
      </c>
      <c r="O261">
        <f>Alumn_Filtered!Q261</f>
        <v>0</v>
      </c>
      <c r="P261">
        <f>Alumn_Filtered!R261</f>
        <v>0</v>
      </c>
      <c r="Q261">
        <f>Alumn_Filtered!S261</f>
        <v>6</v>
      </c>
      <c r="R261">
        <f>Alumn_Filtered!T261</f>
        <v>5</v>
      </c>
      <c r="S261" s="28">
        <f>Alumn_Filtered!U261</f>
        <v>0.83333333333333337</v>
      </c>
      <c r="T261">
        <f>Alumn_Filtered!V261</f>
        <v>1</v>
      </c>
      <c r="U261" s="28">
        <f>Alumn_Filtered!W261</f>
        <v>0.16666666666666666</v>
      </c>
      <c r="V261" s="28">
        <f>Alumn_Filtered!X261</f>
        <v>0.79999999999999993</v>
      </c>
      <c r="W261" s="28">
        <f>Alumn_Filtered!Y261</f>
        <v>0.3833333333333333</v>
      </c>
      <c r="X261" s="28">
        <f>Alumn_Filtered!Z261</f>
        <v>0.60833333333333328</v>
      </c>
      <c r="Y261" s="28">
        <f>Alumn_Filtered!AA261</f>
        <v>8.333333333333337E-2</v>
      </c>
      <c r="Z261">
        <f ca="1">Alumn_Filtered!AB261</f>
        <v>21</v>
      </c>
      <c r="AA261">
        <f>Alumn_Filtered!AD261</f>
        <v>1</v>
      </c>
      <c r="AB261">
        <f>Alumn_Filtered!AF261</f>
        <v>1</v>
      </c>
      <c r="AC261">
        <f>IF(Alumn_Filtered!AG261=0,Metrics!$AG$14,Alumn_Filtered!AG261)</f>
        <v>569</v>
      </c>
      <c r="AD261" s="28">
        <f>Alumn_Filtered!AH261</f>
        <v>0.5850891410048622</v>
      </c>
      <c r="AE261">
        <f>IF(Alumn_Filtered!AI261=0,Metrics!AI$14,Alumn_Filtered!AI261)</f>
        <v>586</v>
      </c>
      <c r="AF261" s="28">
        <f>Alumn_Filtered!AJ261</f>
        <v>0.61264181523500816</v>
      </c>
      <c r="AG261">
        <f>IF(Alumn_Filtered!AK261=0,Metrics!AK$14,Alumn_Filtered!AK261)</f>
        <v>582</v>
      </c>
      <c r="AH261" s="28">
        <f>Alumn_Filtered!AL261</f>
        <v>0.60615883306320906</v>
      </c>
      <c r="AI261">
        <f>IF(Alumn_Filtered!AM261=0,Metrics!AM$14,Alumn_Filtered!AM261)</f>
        <v>582</v>
      </c>
      <c r="AJ261" s="28">
        <f>Alumn_Filtered!AN261</f>
        <v>0.60615883306320906</v>
      </c>
      <c r="AK261">
        <f>IF(Alumn_Filtered!AP261=0,Metrics!AP$14,Alumn_Filtered!AP261)</f>
        <v>13</v>
      </c>
      <c r="AL261">
        <f>IF(Alumn_Filtered!AR261=0,Metrics!AR$14,Alumn_Filtered!AR261)</f>
        <v>1</v>
      </c>
      <c r="AM261">
        <f>IF(Alumn_Filtered!AS261=0,Metrics!AS$14,Alumn_Filtered!AS261)</f>
        <v>0</v>
      </c>
      <c r="AN261">
        <f>Alumn_Filtered!B261</f>
        <v>1</v>
      </c>
    </row>
    <row r="262" spans="1:40" x14ac:dyDescent="0.25">
      <c r="A262" t="str">
        <f>LEFT(Alumn_Filtered!A262,LEN(Alumn_Filtered!A262)-1)</f>
        <v>19450989</v>
      </c>
      <c r="B262">
        <f>Alumn_Filtered!D262</f>
        <v>0</v>
      </c>
      <c r="C262">
        <f>Alumn_Filtered!E262</f>
        <v>1</v>
      </c>
      <c r="D262">
        <f>Alumn_Filtered!F262</f>
        <v>0</v>
      </c>
      <c r="E262" s="30">
        <f>Alumn_Filtered!G262</f>
        <v>5</v>
      </c>
      <c r="F262">
        <f>Alumn_Filtered!H262</f>
        <v>5</v>
      </c>
      <c r="G262" s="28">
        <f>Alumn_Filtered!I262</f>
        <v>1</v>
      </c>
      <c r="H262">
        <f>Alumn_Filtered!J262</f>
        <v>0</v>
      </c>
      <c r="I262" s="28">
        <f>Alumn_Filtered!K262</f>
        <v>0</v>
      </c>
      <c r="J262" s="28">
        <f>Alumn_Filtered!L262</f>
        <v>0.96666666666666667</v>
      </c>
      <c r="K262" s="28">
        <f>Alumn_Filtered!M262</f>
        <v>0.5</v>
      </c>
      <c r="L262" s="28">
        <f>Alumn_Filtered!N262</f>
        <v>0.70333333333333337</v>
      </c>
      <c r="M262">
        <f>Alumn_Filtered!O262</f>
        <v>7</v>
      </c>
      <c r="N262">
        <f>Alumn_Filtered!P262</f>
        <v>0</v>
      </c>
      <c r="O262">
        <f>Alumn_Filtered!Q262</f>
        <v>2</v>
      </c>
      <c r="P262">
        <f>Alumn_Filtered!R262</f>
        <v>0</v>
      </c>
      <c r="Q262">
        <f>Alumn_Filtered!S262</f>
        <v>5</v>
      </c>
      <c r="R262">
        <f>Alumn_Filtered!T262</f>
        <v>2</v>
      </c>
      <c r="S262" s="28">
        <f>Alumn_Filtered!U262</f>
        <v>0.4</v>
      </c>
      <c r="T262">
        <f>Alumn_Filtered!V262</f>
        <v>3</v>
      </c>
      <c r="U262" s="28">
        <f>Alumn_Filtered!W262</f>
        <v>0.6</v>
      </c>
      <c r="V262" s="28">
        <f>Alumn_Filtered!X262</f>
        <v>0.73333333333333339</v>
      </c>
      <c r="W262" s="28">
        <f>Alumn_Filtered!Y262</f>
        <v>0</v>
      </c>
      <c r="X262" s="28">
        <f>Alumn_Filtered!Z262</f>
        <v>0.38</v>
      </c>
      <c r="Y262" s="28">
        <f>Alumn_Filtered!AA262</f>
        <v>-0.32333333333333336</v>
      </c>
      <c r="Z262">
        <f ca="1">Alumn_Filtered!AB262</f>
        <v>21</v>
      </c>
      <c r="AA262">
        <f>Alumn_Filtered!AD262</f>
        <v>1</v>
      </c>
      <c r="AB262">
        <f>Alumn_Filtered!AF262</f>
        <v>1</v>
      </c>
      <c r="AC262">
        <f>IF(Alumn_Filtered!AG262=0,Metrics!$AG$14,Alumn_Filtered!AG262)</f>
        <v>534</v>
      </c>
      <c r="AD262" s="28">
        <f>Alumn_Filtered!AH262</f>
        <v>0.52836304700162073</v>
      </c>
      <c r="AE262">
        <f>IF(Alumn_Filtered!AI262=0,Metrics!AI$14,Alumn_Filtered!AI262)</f>
        <v>534</v>
      </c>
      <c r="AF262" s="28">
        <f>Alumn_Filtered!AJ262</f>
        <v>0.52836304700162073</v>
      </c>
      <c r="AG262">
        <f>IF(Alumn_Filtered!AK262=0,Metrics!AK$14,Alumn_Filtered!AK262)</f>
        <v>574</v>
      </c>
      <c r="AH262" s="28">
        <f>Alumn_Filtered!AL262</f>
        <v>0.59319286871961097</v>
      </c>
      <c r="AI262">
        <f>IF(Alumn_Filtered!AM262=0,Metrics!AM$14,Alumn_Filtered!AM262)</f>
        <v>635</v>
      </c>
      <c r="AJ262" s="28">
        <f>Alumn_Filtered!AN262</f>
        <v>0.69205834683954615</v>
      </c>
      <c r="AK262">
        <f>IF(Alumn_Filtered!AP262=0,Metrics!AP$14,Alumn_Filtered!AP262)</f>
        <v>13</v>
      </c>
      <c r="AL262">
        <f>IF(Alumn_Filtered!AR262=0,Metrics!AR$14,Alumn_Filtered!AR262)</f>
        <v>1</v>
      </c>
      <c r="AM262">
        <f>IF(Alumn_Filtered!AS262=0,Metrics!AS$14,Alumn_Filtered!AS262)</f>
        <v>11</v>
      </c>
      <c r="AN262">
        <f>Alumn_Filtered!B262</f>
        <v>1</v>
      </c>
    </row>
    <row r="263" spans="1:40" x14ac:dyDescent="0.25">
      <c r="A263" t="str">
        <f>LEFT(Alumn_Filtered!A263,LEN(Alumn_Filtered!A263)-1)</f>
        <v>19455739</v>
      </c>
      <c r="B263">
        <f>Alumn_Filtered!D263</f>
        <v>0</v>
      </c>
      <c r="C263">
        <f>Alumn_Filtered!E263</f>
        <v>0</v>
      </c>
      <c r="D263">
        <f>Alumn_Filtered!F263</f>
        <v>0</v>
      </c>
      <c r="E263" s="30">
        <f>Alumn_Filtered!G263</f>
        <v>6</v>
      </c>
      <c r="F263">
        <f>Alumn_Filtered!H263</f>
        <v>2</v>
      </c>
      <c r="G263" s="28">
        <f>Alumn_Filtered!I263</f>
        <v>0.33333333333333331</v>
      </c>
      <c r="H263">
        <f>Alumn_Filtered!J263</f>
        <v>4</v>
      </c>
      <c r="I263" s="28">
        <f>Alumn_Filtered!K263</f>
        <v>0.66666666666666663</v>
      </c>
      <c r="J263" s="28">
        <f>Alumn_Filtered!L263</f>
        <v>0.83333333333333337</v>
      </c>
      <c r="K263" s="28">
        <f>Alumn_Filtered!M263</f>
        <v>0.20000000000000004</v>
      </c>
      <c r="L263" s="28">
        <f>Alumn_Filtered!N263</f>
        <v>0.39444444444444443</v>
      </c>
      <c r="M263">
        <f>Alumn_Filtered!O263</f>
        <v>10</v>
      </c>
      <c r="N263">
        <f>Alumn_Filtered!P263</f>
        <v>2</v>
      </c>
      <c r="O263">
        <f>Alumn_Filtered!Q263</f>
        <v>5</v>
      </c>
      <c r="P263">
        <f>Alumn_Filtered!R263</f>
        <v>0</v>
      </c>
      <c r="Q263">
        <f>Alumn_Filtered!S263</f>
        <v>3</v>
      </c>
      <c r="R263">
        <f>Alumn_Filtered!T263</f>
        <v>0</v>
      </c>
      <c r="S263" s="28">
        <f>Alumn_Filtered!U263</f>
        <v>0</v>
      </c>
      <c r="T263">
        <f>Alumn_Filtered!V263</f>
        <v>3</v>
      </c>
      <c r="U263" s="28">
        <f>Alumn_Filtered!W263</f>
        <v>1</v>
      </c>
      <c r="V263" s="28">
        <f>Alumn_Filtered!X263</f>
        <v>0.23333333333333331</v>
      </c>
      <c r="W263" s="28">
        <f>Alumn_Filtered!Y263</f>
        <v>0.13333333333333333</v>
      </c>
      <c r="X263" s="28">
        <f>Alumn_Filtered!Z263</f>
        <v>0.17777777777777778</v>
      </c>
      <c r="Y263" s="28">
        <f>Alumn_Filtered!AA263</f>
        <v>-0.21666666666666665</v>
      </c>
      <c r="Z263">
        <f ca="1">Alumn_Filtered!AB263</f>
        <v>21</v>
      </c>
      <c r="AA263">
        <f>Alumn_Filtered!AD263</f>
        <v>1</v>
      </c>
      <c r="AB263">
        <f>Alumn_Filtered!AF263</f>
        <v>1</v>
      </c>
      <c r="AC263">
        <f>IF(Alumn_Filtered!AG263=0,Metrics!$AG$14,Alumn_Filtered!AG263)</f>
        <v>466</v>
      </c>
      <c r="AD263" s="28">
        <f>Alumn_Filtered!AH263</f>
        <v>0.41815235008103729</v>
      </c>
      <c r="AE263">
        <f>IF(Alumn_Filtered!AI263=0,Metrics!AI$14,Alumn_Filtered!AI263)</f>
        <v>466</v>
      </c>
      <c r="AF263" s="28">
        <f>Alumn_Filtered!AJ263</f>
        <v>0.41815235008103729</v>
      </c>
      <c r="AG263">
        <f>IF(Alumn_Filtered!AK263=0,Metrics!AK$14,Alumn_Filtered!AK263)</f>
        <v>531</v>
      </c>
      <c r="AH263" s="28">
        <f>Alumn_Filtered!AL263</f>
        <v>0.52350081037277152</v>
      </c>
      <c r="AI263">
        <f>IF(Alumn_Filtered!AM263=0,Metrics!AM$14,Alumn_Filtered!AM263)</f>
        <v>582</v>
      </c>
      <c r="AJ263" s="28">
        <f>Alumn_Filtered!AN263</f>
        <v>0.60615883306320906</v>
      </c>
      <c r="AK263">
        <f>IF(Alumn_Filtered!AP263=0,Metrics!AP$14,Alumn_Filtered!AP263)</f>
        <v>13</v>
      </c>
      <c r="AL263">
        <f>IF(Alumn_Filtered!AR263=0,Metrics!AR$14,Alumn_Filtered!AR263)</f>
        <v>1</v>
      </c>
      <c r="AM263">
        <f>IF(Alumn_Filtered!AS263=0,Metrics!AS$14,Alumn_Filtered!AS263)</f>
        <v>0</v>
      </c>
      <c r="AN263">
        <f>Alumn_Filtered!B263</f>
        <v>0</v>
      </c>
    </row>
    <row r="264" spans="1:40" x14ac:dyDescent="0.25">
      <c r="A264" t="str">
        <f>LEFT(Alumn_Filtered!A264,LEN(Alumn_Filtered!A264)-1)</f>
        <v>19463643</v>
      </c>
      <c r="B264">
        <f>Alumn_Filtered!D264</f>
        <v>0</v>
      </c>
      <c r="C264">
        <f>Alumn_Filtered!E264</f>
        <v>0</v>
      </c>
      <c r="D264">
        <f>Alumn_Filtered!F264</f>
        <v>0</v>
      </c>
      <c r="E264" s="30">
        <f>Alumn_Filtered!G264</f>
        <v>6</v>
      </c>
      <c r="F264">
        <f>Alumn_Filtered!H264</f>
        <v>5</v>
      </c>
      <c r="G264" s="28">
        <f>Alumn_Filtered!I264</f>
        <v>0.83333333333333337</v>
      </c>
      <c r="H264">
        <f>Alumn_Filtered!J264</f>
        <v>1</v>
      </c>
      <c r="I264" s="28">
        <f>Alumn_Filtered!K264</f>
        <v>0.16666666666666666</v>
      </c>
      <c r="J264" s="28">
        <f>Alumn_Filtered!L264</f>
        <v>0.71666666666666667</v>
      </c>
      <c r="K264" s="28">
        <f>Alumn_Filtered!M264</f>
        <v>0.43333333333333335</v>
      </c>
      <c r="L264" s="28">
        <f>Alumn_Filtered!N264</f>
        <v>0.56388888888888899</v>
      </c>
      <c r="M264">
        <f>Alumn_Filtered!O264</f>
        <v>6</v>
      </c>
      <c r="N264">
        <f>Alumn_Filtered!P264</f>
        <v>0</v>
      </c>
      <c r="O264">
        <f>Alumn_Filtered!Q264</f>
        <v>0</v>
      </c>
      <c r="P264">
        <f>Alumn_Filtered!R264</f>
        <v>0</v>
      </c>
      <c r="Q264">
        <f>Alumn_Filtered!S264</f>
        <v>6</v>
      </c>
      <c r="R264">
        <f>Alumn_Filtered!T264</f>
        <v>2</v>
      </c>
      <c r="S264" s="28">
        <f>Alumn_Filtered!U264</f>
        <v>0.33333333333333331</v>
      </c>
      <c r="T264">
        <f>Alumn_Filtered!V264</f>
        <v>4</v>
      </c>
      <c r="U264" s="28">
        <f>Alumn_Filtered!W264</f>
        <v>0.66666666666666663</v>
      </c>
      <c r="V264" s="28">
        <f>Alumn_Filtered!X264</f>
        <v>0.66666666666666663</v>
      </c>
      <c r="W264" s="28">
        <f>Alumn_Filtered!Y264</f>
        <v>0.26666666666666666</v>
      </c>
      <c r="X264" s="28">
        <f>Alumn_Filtered!Z264</f>
        <v>0.44999999999999996</v>
      </c>
      <c r="Y264" s="28">
        <f>Alumn_Filtered!AA264</f>
        <v>-0.11388888888888904</v>
      </c>
      <c r="Z264">
        <f ca="1">Alumn_Filtered!AB264</f>
        <v>21</v>
      </c>
      <c r="AA264">
        <f>Alumn_Filtered!AD264</f>
        <v>1</v>
      </c>
      <c r="AB264">
        <f>Alumn_Filtered!AF264</f>
        <v>1</v>
      </c>
      <c r="AC264">
        <f>IF(Alumn_Filtered!AG264=0,Metrics!$AG$14,Alumn_Filtered!AG264)</f>
        <v>513</v>
      </c>
      <c r="AD264" s="28">
        <f>Alumn_Filtered!AH264</f>
        <v>0.49432739059967584</v>
      </c>
      <c r="AE264">
        <f>IF(Alumn_Filtered!AI264=0,Metrics!AI$14,Alumn_Filtered!AI264)</f>
        <v>513</v>
      </c>
      <c r="AF264" s="28">
        <f>Alumn_Filtered!AJ264</f>
        <v>0.49432739059967584</v>
      </c>
      <c r="AG264">
        <f>IF(Alumn_Filtered!AK264=0,Metrics!AK$14,Alumn_Filtered!AK264)</f>
        <v>529</v>
      </c>
      <c r="AH264" s="28">
        <f>Alumn_Filtered!AL264</f>
        <v>0.52025931928687197</v>
      </c>
      <c r="AI264">
        <f>IF(Alumn_Filtered!AM264=0,Metrics!AM$14,Alumn_Filtered!AM264)</f>
        <v>558</v>
      </c>
      <c r="AJ264" s="28">
        <f>Alumn_Filtered!AN264</f>
        <v>0.5672609400324149</v>
      </c>
      <c r="AK264">
        <f>IF(Alumn_Filtered!AP264=0,Metrics!AP$14,Alumn_Filtered!AP264)</f>
        <v>2</v>
      </c>
      <c r="AL264">
        <f>IF(Alumn_Filtered!AR264=0,Metrics!AR$14,Alumn_Filtered!AR264)</f>
        <v>1</v>
      </c>
      <c r="AM264">
        <f>IF(Alumn_Filtered!AS264=0,Metrics!AS$14,Alumn_Filtered!AS264)</f>
        <v>9</v>
      </c>
      <c r="AN264">
        <f>Alumn_Filtered!B264</f>
        <v>1</v>
      </c>
    </row>
    <row r="265" spans="1:40" x14ac:dyDescent="0.25">
      <c r="A265" t="str">
        <f>LEFT(Alumn_Filtered!A265,LEN(Alumn_Filtered!A265)-1)</f>
        <v>19464550</v>
      </c>
      <c r="B265">
        <f>Alumn_Filtered!D265</f>
        <v>0</v>
      </c>
      <c r="C265">
        <f>Alumn_Filtered!E265</f>
        <v>0</v>
      </c>
      <c r="D265">
        <f>Alumn_Filtered!F265</f>
        <v>0</v>
      </c>
      <c r="E265" s="30">
        <f>Alumn_Filtered!G265</f>
        <v>6</v>
      </c>
      <c r="F265">
        <f>Alumn_Filtered!H265</f>
        <v>6</v>
      </c>
      <c r="G265" s="28">
        <f>Alumn_Filtered!I265</f>
        <v>1</v>
      </c>
      <c r="H265">
        <f>Alumn_Filtered!J265</f>
        <v>0</v>
      </c>
      <c r="I265" s="28">
        <f>Alumn_Filtered!K265</f>
        <v>0</v>
      </c>
      <c r="J265" s="28">
        <f>Alumn_Filtered!L265</f>
        <v>0.93333333333333324</v>
      </c>
      <c r="K265" s="28">
        <f>Alumn_Filtered!M265</f>
        <v>0.66666666666666663</v>
      </c>
      <c r="L265" s="28">
        <f>Alumn_Filtered!N265</f>
        <v>0.84166666666666679</v>
      </c>
      <c r="M265">
        <f>Alumn_Filtered!O265</f>
        <v>8</v>
      </c>
      <c r="N265">
        <f>Alumn_Filtered!P265</f>
        <v>2</v>
      </c>
      <c r="O265">
        <f>Alumn_Filtered!Q265</f>
        <v>0</v>
      </c>
      <c r="P265">
        <f>Alumn_Filtered!R265</f>
        <v>0</v>
      </c>
      <c r="Q265">
        <f>Alumn_Filtered!S265</f>
        <v>6</v>
      </c>
      <c r="R265">
        <f>Alumn_Filtered!T265</f>
        <v>6</v>
      </c>
      <c r="S265" s="28">
        <f>Alumn_Filtered!U265</f>
        <v>1</v>
      </c>
      <c r="T265">
        <f>Alumn_Filtered!V265</f>
        <v>0</v>
      </c>
      <c r="U265" s="28">
        <f>Alumn_Filtered!W265</f>
        <v>0</v>
      </c>
      <c r="V265" s="28">
        <f>Alumn_Filtered!X265</f>
        <v>0.9</v>
      </c>
      <c r="W265" s="28">
        <f>Alumn_Filtered!Y265</f>
        <v>0.5</v>
      </c>
      <c r="X265" s="28">
        <f>Alumn_Filtered!Z265</f>
        <v>0.71944444444444444</v>
      </c>
      <c r="Y265" s="28">
        <f>Alumn_Filtered!AA265</f>
        <v>-0.12222222222222234</v>
      </c>
      <c r="Z265">
        <f ca="1">Alumn_Filtered!AB265</f>
        <v>21</v>
      </c>
      <c r="AA265">
        <f>Alumn_Filtered!AD265</f>
        <v>0</v>
      </c>
      <c r="AB265">
        <f>Alumn_Filtered!AF265</f>
        <v>1</v>
      </c>
      <c r="AC265">
        <f>IF(Alumn_Filtered!AG265=0,Metrics!$AG$14,Alumn_Filtered!AG265)</f>
        <v>585</v>
      </c>
      <c r="AD265" s="28">
        <f>Alumn_Filtered!AH265</f>
        <v>0.61102106969205838</v>
      </c>
      <c r="AE265">
        <f>IF(Alumn_Filtered!AI265=0,Metrics!AI$14,Alumn_Filtered!AI265)</f>
        <v>585</v>
      </c>
      <c r="AF265" s="28">
        <f>Alumn_Filtered!AJ265</f>
        <v>0.61102106969205838</v>
      </c>
      <c r="AG265">
        <f>IF(Alumn_Filtered!AK265=0,Metrics!AK$14,Alumn_Filtered!AK265)</f>
        <v>606</v>
      </c>
      <c r="AH265" s="28">
        <f>Alumn_Filtered!AL265</f>
        <v>0.64505672609400322</v>
      </c>
      <c r="AI265">
        <f>IF(Alumn_Filtered!AM265=0,Metrics!AM$14,Alumn_Filtered!AM265)</f>
        <v>727</v>
      </c>
      <c r="AJ265" s="28">
        <f>Alumn_Filtered!AN265</f>
        <v>0.8411669367909238</v>
      </c>
      <c r="AK265">
        <f>IF(Alumn_Filtered!AP265=0,Metrics!AP$14,Alumn_Filtered!AP265)</f>
        <v>9</v>
      </c>
      <c r="AL265">
        <f>IF(Alumn_Filtered!AR265=0,Metrics!AR$14,Alumn_Filtered!AR265)</f>
        <v>1</v>
      </c>
      <c r="AM265">
        <f>IF(Alumn_Filtered!AS265=0,Metrics!AS$14,Alumn_Filtered!AS265)</f>
        <v>9</v>
      </c>
      <c r="AN265">
        <f>Alumn_Filtered!B265</f>
        <v>1</v>
      </c>
    </row>
    <row r="266" spans="1:40" x14ac:dyDescent="0.25">
      <c r="A266" t="str">
        <f>LEFT(Alumn_Filtered!A266,LEN(Alumn_Filtered!A266)-1)</f>
        <v>19465767</v>
      </c>
      <c r="B266">
        <f>Alumn_Filtered!D266</f>
        <v>0</v>
      </c>
      <c r="C266">
        <f>Alumn_Filtered!E266</f>
        <v>0</v>
      </c>
      <c r="D266">
        <f>Alumn_Filtered!F266</f>
        <v>0</v>
      </c>
      <c r="E266" s="30">
        <f>Alumn_Filtered!G266</f>
        <v>6</v>
      </c>
      <c r="F266">
        <f>Alumn_Filtered!H266</f>
        <v>6</v>
      </c>
      <c r="G266" s="28">
        <f>Alumn_Filtered!I266</f>
        <v>1</v>
      </c>
      <c r="H266">
        <f>Alumn_Filtered!J266</f>
        <v>0</v>
      </c>
      <c r="I266" s="28">
        <f>Alumn_Filtered!K266</f>
        <v>0</v>
      </c>
      <c r="J266" s="28">
        <f>Alumn_Filtered!L266</f>
        <v>0.93333333333333324</v>
      </c>
      <c r="K266" s="28">
        <f>Alumn_Filtered!M266</f>
        <v>0.51666666666666661</v>
      </c>
      <c r="L266" s="28">
        <f>Alumn_Filtered!N266</f>
        <v>0.69999999999999984</v>
      </c>
      <c r="M266">
        <f>Alumn_Filtered!O266</f>
        <v>7</v>
      </c>
      <c r="N266">
        <f>Alumn_Filtered!P266</f>
        <v>0</v>
      </c>
      <c r="O266">
        <f>Alumn_Filtered!Q266</f>
        <v>1</v>
      </c>
      <c r="P266">
        <f>Alumn_Filtered!R266</f>
        <v>0</v>
      </c>
      <c r="Q266">
        <f>Alumn_Filtered!S266</f>
        <v>6</v>
      </c>
      <c r="R266">
        <f>Alumn_Filtered!T266</f>
        <v>4</v>
      </c>
      <c r="S266" s="28">
        <f>Alumn_Filtered!U266</f>
        <v>0.66666666666666663</v>
      </c>
      <c r="T266">
        <f>Alumn_Filtered!V266</f>
        <v>2</v>
      </c>
      <c r="U266" s="28">
        <f>Alumn_Filtered!W266</f>
        <v>0.33333333333333331</v>
      </c>
      <c r="V266" s="28">
        <f>Alumn_Filtered!X266</f>
        <v>0.70000000000000007</v>
      </c>
      <c r="W266" s="28">
        <f>Alumn_Filtered!Y266</f>
        <v>0.35000000000000003</v>
      </c>
      <c r="X266" s="28">
        <f>Alumn_Filtered!Z266</f>
        <v>0.55555555555555558</v>
      </c>
      <c r="Y266" s="28">
        <f>Alumn_Filtered!AA266</f>
        <v>-0.14444444444444426</v>
      </c>
      <c r="Z266">
        <f ca="1">Alumn_Filtered!AB266</f>
        <v>21</v>
      </c>
      <c r="AA266">
        <f>Alumn_Filtered!AD266</f>
        <v>0</v>
      </c>
      <c r="AB266">
        <f>Alumn_Filtered!AF266</f>
        <v>1</v>
      </c>
      <c r="AC266">
        <f>IF(Alumn_Filtered!AG266=0,Metrics!$AG$14,Alumn_Filtered!AG266)</f>
        <v>472</v>
      </c>
      <c r="AD266" s="28">
        <f>Alumn_Filtered!AH266</f>
        <v>0.42787682333873583</v>
      </c>
      <c r="AE266">
        <f>IF(Alumn_Filtered!AI266=0,Metrics!AI$14,Alumn_Filtered!AI266)</f>
        <v>472</v>
      </c>
      <c r="AF266" s="28">
        <f>Alumn_Filtered!AJ266</f>
        <v>0.42787682333873583</v>
      </c>
      <c r="AG266">
        <f>IF(Alumn_Filtered!AK266=0,Metrics!AK$14,Alumn_Filtered!AK266)</f>
        <v>452</v>
      </c>
      <c r="AH266" s="28">
        <f>Alumn_Filtered!AL266</f>
        <v>0.39546191247974066</v>
      </c>
      <c r="AI266">
        <f>IF(Alumn_Filtered!AM266=0,Metrics!AM$14,Alumn_Filtered!AM266)</f>
        <v>552</v>
      </c>
      <c r="AJ266" s="28">
        <f>Alumn_Filtered!AN266</f>
        <v>0.55753646677471635</v>
      </c>
      <c r="AK266">
        <f>IF(Alumn_Filtered!AP266=0,Metrics!AP$14,Alumn_Filtered!AP266)</f>
        <v>9</v>
      </c>
      <c r="AL266">
        <f>IF(Alumn_Filtered!AR266=0,Metrics!AR$14,Alumn_Filtered!AR266)</f>
        <v>1</v>
      </c>
      <c r="AM266">
        <f>IF(Alumn_Filtered!AS266=0,Metrics!AS$14,Alumn_Filtered!AS266)</f>
        <v>5</v>
      </c>
      <c r="AN266">
        <f>Alumn_Filtered!B266</f>
        <v>1</v>
      </c>
    </row>
    <row r="267" spans="1:40" x14ac:dyDescent="0.25">
      <c r="A267" t="str">
        <f>LEFT(Alumn_Filtered!A267,LEN(Alumn_Filtered!A267)-1)</f>
        <v>19465768</v>
      </c>
      <c r="B267">
        <f>Alumn_Filtered!D267</f>
        <v>0</v>
      </c>
      <c r="C267">
        <f>Alumn_Filtered!E267</f>
        <v>0</v>
      </c>
      <c r="D267">
        <f>Alumn_Filtered!F267</f>
        <v>0</v>
      </c>
      <c r="E267" s="30">
        <f>Alumn_Filtered!G267</f>
        <v>6</v>
      </c>
      <c r="F267">
        <f>Alumn_Filtered!H267</f>
        <v>4</v>
      </c>
      <c r="G267" s="28">
        <f>Alumn_Filtered!I267</f>
        <v>0.66666666666666663</v>
      </c>
      <c r="H267">
        <f>Alumn_Filtered!J267</f>
        <v>2</v>
      </c>
      <c r="I267" s="28">
        <f>Alumn_Filtered!K267</f>
        <v>0.33333333333333331</v>
      </c>
      <c r="J267" s="28">
        <f>Alumn_Filtered!L267</f>
        <v>0.71666666666666667</v>
      </c>
      <c r="K267" s="28">
        <f>Alumn_Filtered!M267</f>
        <v>0.3833333333333333</v>
      </c>
      <c r="L267" s="28">
        <f>Alumn_Filtered!N267</f>
        <v>0.50277777777777777</v>
      </c>
      <c r="M267">
        <f>Alumn_Filtered!O267</f>
        <v>6</v>
      </c>
      <c r="N267">
        <f>Alumn_Filtered!P267</f>
        <v>0</v>
      </c>
      <c r="O267">
        <f>Alumn_Filtered!Q267</f>
        <v>0</v>
      </c>
      <c r="P267">
        <f>Alumn_Filtered!R267</f>
        <v>0</v>
      </c>
      <c r="Q267">
        <f>Alumn_Filtered!S267</f>
        <v>6</v>
      </c>
      <c r="R267">
        <f>Alumn_Filtered!T267</f>
        <v>5</v>
      </c>
      <c r="S267" s="28">
        <f>Alumn_Filtered!U267</f>
        <v>0.83333333333333337</v>
      </c>
      <c r="T267">
        <f>Alumn_Filtered!V267</f>
        <v>1</v>
      </c>
      <c r="U267" s="28">
        <f>Alumn_Filtered!W267</f>
        <v>0.16666666666666666</v>
      </c>
      <c r="V267" s="28">
        <f>Alumn_Filtered!X267</f>
        <v>0.78333333333333333</v>
      </c>
      <c r="W267" s="28">
        <f>Alumn_Filtered!Y267</f>
        <v>0.43333333333333335</v>
      </c>
      <c r="X267" s="28">
        <f>Alumn_Filtered!Z267</f>
        <v>0.58333333333333326</v>
      </c>
      <c r="Y267" s="28">
        <f>Alumn_Filtered!AA267</f>
        <v>8.0555555555555491E-2</v>
      </c>
      <c r="Z267">
        <f ca="1">Alumn_Filtered!AB267</f>
        <v>21</v>
      </c>
      <c r="AA267">
        <f>Alumn_Filtered!AD267</f>
        <v>0</v>
      </c>
      <c r="AB267">
        <f>Alumn_Filtered!AF267</f>
        <v>1</v>
      </c>
      <c r="AC267">
        <f>IF(Alumn_Filtered!AG267=0,Metrics!$AG$14,Alumn_Filtered!AG267)</f>
        <v>447</v>
      </c>
      <c r="AD267" s="28">
        <f>Alumn_Filtered!AH267</f>
        <v>0.3873581847649919</v>
      </c>
      <c r="AE267">
        <f>IF(Alumn_Filtered!AI267=0,Metrics!AI$14,Alumn_Filtered!AI267)</f>
        <v>447</v>
      </c>
      <c r="AF267" s="28">
        <f>Alumn_Filtered!AJ267</f>
        <v>0.3873581847649919</v>
      </c>
      <c r="AG267">
        <f>IF(Alumn_Filtered!AK267=0,Metrics!AK$14,Alumn_Filtered!AK267)</f>
        <v>485</v>
      </c>
      <c r="AH267" s="28">
        <f>Alumn_Filtered!AL267</f>
        <v>0.44894651539708263</v>
      </c>
      <c r="AI267">
        <f>IF(Alumn_Filtered!AM267=0,Metrics!AM$14,Alumn_Filtered!AM267)</f>
        <v>521</v>
      </c>
      <c r="AJ267" s="28">
        <f>Alumn_Filtered!AN267</f>
        <v>0.50729335494327388</v>
      </c>
      <c r="AK267">
        <f>IF(Alumn_Filtered!AP267=0,Metrics!AP$14,Alumn_Filtered!AP267)</f>
        <v>9</v>
      </c>
      <c r="AL267">
        <f>IF(Alumn_Filtered!AR267=0,Metrics!AR$14,Alumn_Filtered!AR267)</f>
        <v>1</v>
      </c>
      <c r="AM267">
        <f>IF(Alumn_Filtered!AS267=0,Metrics!AS$14,Alumn_Filtered!AS267)</f>
        <v>5</v>
      </c>
      <c r="AN267">
        <f>Alumn_Filtered!B267</f>
        <v>1</v>
      </c>
    </row>
    <row r="268" spans="1:40" x14ac:dyDescent="0.25">
      <c r="A268" t="str">
        <f>LEFT(Alumn_Filtered!A268,LEN(Alumn_Filtered!A268)-1)</f>
        <v>19466141</v>
      </c>
      <c r="B268">
        <f>Alumn_Filtered!D268</f>
        <v>0</v>
      </c>
      <c r="C268">
        <f>Alumn_Filtered!E268</f>
        <v>0</v>
      </c>
      <c r="D268">
        <f>Alumn_Filtered!F268</f>
        <v>0</v>
      </c>
      <c r="E268" s="30">
        <f>Alumn_Filtered!G268</f>
        <v>6</v>
      </c>
      <c r="F268">
        <f>Alumn_Filtered!H268</f>
        <v>6</v>
      </c>
      <c r="G268" s="28">
        <f>Alumn_Filtered!I268</f>
        <v>1</v>
      </c>
      <c r="H268">
        <f>Alumn_Filtered!J268</f>
        <v>0</v>
      </c>
      <c r="I268" s="28">
        <f>Alumn_Filtered!K268</f>
        <v>0</v>
      </c>
      <c r="J268" s="28">
        <f>Alumn_Filtered!L268</f>
        <v>0.8833333333333333</v>
      </c>
      <c r="K268" s="28">
        <f>Alumn_Filtered!M268</f>
        <v>0.53333333333333333</v>
      </c>
      <c r="L268" s="28">
        <f>Alumn_Filtered!N268</f>
        <v>0.62777777777777766</v>
      </c>
      <c r="M268">
        <f>Alumn_Filtered!O268</f>
        <v>6</v>
      </c>
      <c r="N268">
        <f>Alumn_Filtered!P268</f>
        <v>0</v>
      </c>
      <c r="O268">
        <f>Alumn_Filtered!Q268</f>
        <v>0</v>
      </c>
      <c r="P268">
        <f>Alumn_Filtered!R268</f>
        <v>0</v>
      </c>
      <c r="Q268">
        <f>Alumn_Filtered!S268</f>
        <v>6</v>
      </c>
      <c r="R268">
        <f>Alumn_Filtered!T268</f>
        <v>3</v>
      </c>
      <c r="S268" s="28">
        <f>Alumn_Filtered!U268</f>
        <v>0.5</v>
      </c>
      <c r="T268">
        <f>Alumn_Filtered!V268</f>
        <v>3</v>
      </c>
      <c r="U268" s="28">
        <f>Alumn_Filtered!W268</f>
        <v>0.5</v>
      </c>
      <c r="V268" s="28">
        <f>Alumn_Filtered!X268</f>
        <v>0.70000000000000007</v>
      </c>
      <c r="W268" s="28">
        <f>Alumn_Filtered!Y268</f>
        <v>0.35000000000000003</v>
      </c>
      <c r="X268" s="28">
        <f>Alumn_Filtered!Z268</f>
        <v>0.50277777777777788</v>
      </c>
      <c r="Y268" s="28">
        <f>Alumn_Filtered!AA268</f>
        <v>-0.12499999999999978</v>
      </c>
      <c r="Z268">
        <f ca="1">Alumn_Filtered!AB268</f>
        <v>21</v>
      </c>
      <c r="AA268">
        <f>Alumn_Filtered!AD268</f>
        <v>0</v>
      </c>
      <c r="AB268">
        <f>Alumn_Filtered!AF268</f>
        <v>1</v>
      </c>
      <c r="AC268">
        <f>IF(Alumn_Filtered!AG268=0,Metrics!$AG$14,Alumn_Filtered!AG268)</f>
        <v>558</v>
      </c>
      <c r="AD268" s="28">
        <f>Alumn_Filtered!AH268</f>
        <v>0.5672609400324149</v>
      </c>
      <c r="AE268">
        <f>IF(Alumn_Filtered!AI268=0,Metrics!AI$14,Alumn_Filtered!AI268)</f>
        <v>558</v>
      </c>
      <c r="AF268" s="28">
        <f>Alumn_Filtered!AJ268</f>
        <v>0.5672609400324149</v>
      </c>
      <c r="AG268">
        <f>IF(Alumn_Filtered!AK268=0,Metrics!AK$14,Alumn_Filtered!AK268)</f>
        <v>598</v>
      </c>
      <c r="AH268" s="28">
        <f>Alumn_Filtered!AL268</f>
        <v>0.63209076175040524</v>
      </c>
      <c r="AI268">
        <f>IF(Alumn_Filtered!AM268=0,Metrics!AM$14,Alumn_Filtered!AM268)</f>
        <v>617</v>
      </c>
      <c r="AJ268" s="28">
        <f>Alumn_Filtered!AN268</f>
        <v>0.66288492706645052</v>
      </c>
      <c r="AK268">
        <f>IF(Alumn_Filtered!AP268=0,Metrics!AP$14,Alumn_Filtered!AP268)</f>
        <v>14</v>
      </c>
      <c r="AL268">
        <f>IF(Alumn_Filtered!AR268=0,Metrics!AR$14,Alumn_Filtered!AR268)</f>
        <v>1</v>
      </c>
      <c r="AM268">
        <f>IF(Alumn_Filtered!AS268=0,Metrics!AS$14,Alumn_Filtered!AS268)</f>
        <v>7</v>
      </c>
      <c r="AN268">
        <f>Alumn_Filtered!B268</f>
        <v>0</v>
      </c>
    </row>
    <row r="269" spans="1:40" x14ac:dyDescent="0.25">
      <c r="A269" t="str">
        <f>LEFT(Alumn_Filtered!A269,LEN(Alumn_Filtered!A269)-1)</f>
        <v>19472744</v>
      </c>
      <c r="B269">
        <f>Alumn_Filtered!D269</f>
        <v>0</v>
      </c>
      <c r="C269">
        <f>Alumn_Filtered!E269</f>
        <v>0</v>
      </c>
      <c r="D269">
        <f>Alumn_Filtered!F269</f>
        <v>0</v>
      </c>
      <c r="E269" s="30">
        <f>Alumn_Filtered!G269</f>
        <v>6</v>
      </c>
      <c r="F269">
        <f>Alumn_Filtered!H269</f>
        <v>0</v>
      </c>
      <c r="G269" s="28">
        <f>Alumn_Filtered!I269</f>
        <v>0</v>
      </c>
      <c r="H269">
        <f>Alumn_Filtered!J269</f>
        <v>6</v>
      </c>
      <c r="I269" s="28">
        <f>Alumn_Filtered!K269</f>
        <v>1</v>
      </c>
      <c r="J269" s="28">
        <f>Alumn_Filtered!L269</f>
        <v>0.13333333333333333</v>
      </c>
      <c r="K269" s="28">
        <f>Alumn_Filtered!M269</f>
        <v>0</v>
      </c>
      <c r="L269" s="28">
        <f>Alumn_Filtered!N269</f>
        <v>4.4444444444444446E-2</v>
      </c>
      <c r="M269">
        <f>Alumn_Filtered!O269</f>
        <v>2</v>
      </c>
      <c r="N269">
        <f>Alumn_Filtered!P269</f>
        <v>0</v>
      </c>
      <c r="O269">
        <f>Alumn_Filtered!Q269</f>
        <v>0</v>
      </c>
      <c r="P269">
        <f>Alumn_Filtered!R269</f>
        <v>0</v>
      </c>
      <c r="Q269">
        <f>Alumn_Filtered!S269</f>
        <v>2</v>
      </c>
      <c r="R269">
        <f>Alumn_Filtered!T269</f>
        <v>0</v>
      </c>
      <c r="S269" s="28">
        <f>Alumn_Filtered!U269</f>
        <v>0</v>
      </c>
      <c r="T269">
        <f>Alumn_Filtered!V269</f>
        <v>2</v>
      </c>
      <c r="U269" s="28">
        <f>Alumn_Filtered!W269</f>
        <v>1</v>
      </c>
      <c r="V269" s="28">
        <f>Alumn_Filtered!X269</f>
        <v>0</v>
      </c>
      <c r="W269" s="28">
        <f>Alumn_Filtered!Y269</f>
        <v>0</v>
      </c>
      <c r="X269" s="28">
        <f>Alumn_Filtered!Z269</f>
        <v>0</v>
      </c>
      <c r="Y269" s="28">
        <f>Alumn_Filtered!AA269</f>
        <v>-4.4444444444444446E-2</v>
      </c>
      <c r="Z269">
        <f ca="1">Alumn_Filtered!AB269</f>
        <v>21</v>
      </c>
      <c r="AA269">
        <f>Alumn_Filtered!AD269</f>
        <v>0</v>
      </c>
      <c r="AB269">
        <f>Alumn_Filtered!AF269</f>
        <v>1</v>
      </c>
      <c r="AC269">
        <f>IF(Alumn_Filtered!AG269=0,Metrics!$AG$14,Alumn_Filtered!AG269)</f>
        <v>538</v>
      </c>
      <c r="AD269" s="28">
        <f>Alumn_Filtered!AH269</f>
        <v>0.53484602917341972</v>
      </c>
      <c r="AE269">
        <f>IF(Alumn_Filtered!AI269=0,Metrics!AI$14,Alumn_Filtered!AI269)</f>
        <v>539</v>
      </c>
      <c r="AF269" s="28">
        <f>Alumn_Filtered!AJ269</f>
        <v>0.5364667747163695</v>
      </c>
      <c r="AG269">
        <f>IF(Alumn_Filtered!AK269=0,Metrics!AK$14,Alumn_Filtered!AK269)</f>
        <v>525</v>
      </c>
      <c r="AH269" s="28">
        <f>Alumn_Filtered!AL269</f>
        <v>0.51377633711507298</v>
      </c>
      <c r="AI269">
        <f>IF(Alumn_Filtered!AM269=0,Metrics!AM$14,Alumn_Filtered!AM269)</f>
        <v>516</v>
      </c>
      <c r="AJ269" s="28">
        <f>Alumn_Filtered!AN269</f>
        <v>0.49918962722852511</v>
      </c>
      <c r="AK269">
        <f>IF(Alumn_Filtered!AP269=0,Metrics!AP$14,Alumn_Filtered!AP269)</f>
        <v>7</v>
      </c>
      <c r="AL269">
        <f>IF(Alumn_Filtered!AR269=0,Metrics!AR$14,Alumn_Filtered!AR269)</f>
        <v>1</v>
      </c>
      <c r="AM269">
        <f>IF(Alumn_Filtered!AS269=0,Metrics!AS$14,Alumn_Filtered!AS269)</f>
        <v>5</v>
      </c>
      <c r="AN269">
        <f>Alumn_Filtered!B269</f>
        <v>0</v>
      </c>
    </row>
    <row r="270" spans="1:40" x14ac:dyDescent="0.25">
      <c r="A270" t="str">
        <f>LEFT(Alumn_Filtered!A270,LEN(Alumn_Filtered!A270)-1)</f>
        <v>19475212</v>
      </c>
      <c r="B270">
        <f>Alumn_Filtered!D270</f>
        <v>0</v>
      </c>
      <c r="C270">
        <f>Alumn_Filtered!E270</f>
        <v>0</v>
      </c>
      <c r="D270">
        <f>Alumn_Filtered!F270</f>
        <v>0</v>
      </c>
      <c r="E270" s="30">
        <f>Alumn_Filtered!G270</f>
        <v>6</v>
      </c>
      <c r="F270">
        <f>Alumn_Filtered!H270</f>
        <v>6</v>
      </c>
      <c r="G270" s="28">
        <f>Alumn_Filtered!I270</f>
        <v>1</v>
      </c>
      <c r="H270">
        <f>Alumn_Filtered!J270</f>
        <v>0</v>
      </c>
      <c r="I270" s="28">
        <f>Alumn_Filtered!K270</f>
        <v>0</v>
      </c>
      <c r="J270" s="28">
        <f>Alumn_Filtered!L270</f>
        <v>0.78333333333333333</v>
      </c>
      <c r="K270" s="28">
        <f>Alumn_Filtered!M270</f>
        <v>0.5</v>
      </c>
      <c r="L270" s="28">
        <f>Alumn_Filtered!N270</f>
        <v>0.60555555555555551</v>
      </c>
      <c r="M270">
        <f>Alumn_Filtered!O270</f>
        <v>7</v>
      </c>
      <c r="N270">
        <f>Alumn_Filtered!P270</f>
        <v>1</v>
      </c>
      <c r="O270">
        <f>Alumn_Filtered!Q270</f>
        <v>0</v>
      </c>
      <c r="P270">
        <f>Alumn_Filtered!R270</f>
        <v>0</v>
      </c>
      <c r="Q270">
        <f>Alumn_Filtered!S270</f>
        <v>6</v>
      </c>
      <c r="R270">
        <f>Alumn_Filtered!T270</f>
        <v>3</v>
      </c>
      <c r="S270" s="28">
        <f>Alumn_Filtered!U270</f>
        <v>0.5</v>
      </c>
      <c r="T270">
        <f>Alumn_Filtered!V270</f>
        <v>3</v>
      </c>
      <c r="U270" s="28">
        <f>Alumn_Filtered!W270</f>
        <v>0.5</v>
      </c>
      <c r="V270" s="28">
        <f>Alumn_Filtered!X270</f>
        <v>0.79999999999999993</v>
      </c>
      <c r="W270" s="28">
        <f>Alumn_Filtered!Y270</f>
        <v>0.25</v>
      </c>
      <c r="X270" s="28">
        <f>Alumn_Filtered!Z270</f>
        <v>0.48611111111111116</v>
      </c>
      <c r="Y270" s="28">
        <f>Alumn_Filtered!AA270</f>
        <v>-0.11944444444444435</v>
      </c>
      <c r="Z270">
        <f ca="1">Alumn_Filtered!AB270</f>
        <v>21</v>
      </c>
      <c r="AA270">
        <f>Alumn_Filtered!AD270</f>
        <v>1</v>
      </c>
      <c r="AB270">
        <f>Alumn_Filtered!AF270</f>
        <v>1</v>
      </c>
      <c r="AC270">
        <f>IF(Alumn_Filtered!AG270=0,Metrics!$AG$14,Alumn_Filtered!AG270)</f>
        <v>579</v>
      </c>
      <c r="AD270" s="28">
        <f>Alumn_Filtered!AH270</f>
        <v>0.60129659643435984</v>
      </c>
      <c r="AE270">
        <f>IF(Alumn_Filtered!AI270=0,Metrics!AI$14,Alumn_Filtered!AI270)</f>
        <v>579</v>
      </c>
      <c r="AF270" s="28">
        <f>Alumn_Filtered!AJ270</f>
        <v>0.60129659643435984</v>
      </c>
      <c r="AG270">
        <f>IF(Alumn_Filtered!AK270=0,Metrics!AK$14,Alumn_Filtered!AK270)</f>
        <v>606</v>
      </c>
      <c r="AH270" s="28">
        <f>Alumn_Filtered!AL270</f>
        <v>0.64505672609400322</v>
      </c>
      <c r="AI270">
        <f>IF(Alumn_Filtered!AM270=0,Metrics!AM$14,Alumn_Filtered!AM270)</f>
        <v>620</v>
      </c>
      <c r="AJ270" s="28">
        <f>Alumn_Filtered!AN270</f>
        <v>0.66774716369529985</v>
      </c>
      <c r="AK270">
        <f>IF(Alumn_Filtered!AP270=0,Metrics!AP$14,Alumn_Filtered!AP270)</f>
        <v>13</v>
      </c>
      <c r="AL270">
        <f>IF(Alumn_Filtered!AR270=0,Metrics!AR$14,Alumn_Filtered!AR270)</f>
        <v>1</v>
      </c>
      <c r="AM270">
        <f>IF(Alumn_Filtered!AS270=0,Metrics!AS$14,Alumn_Filtered!AS270)</f>
        <v>12</v>
      </c>
      <c r="AN270">
        <f>Alumn_Filtered!B270</f>
        <v>0</v>
      </c>
    </row>
    <row r="271" spans="1:40" x14ac:dyDescent="0.25">
      <c r="A271" t="str">
        <f>LEFT(Alumn_Filtered!A271,LEN(Alumn_Filtered!A271)-1)</f>
        <v>19475656</v>
      </c>
      <c r="B271">
        <f>Alumn_Filtered!D271</f>
        <v>0</v>
      </c>
      <c r="C271">
        <f>Alumn_Filtered!E271</f>
        <v>2</v>
      </c>
      <c r="D271">
        <f>Alumn_Filtered!F271</f>
        <v>0</v>
      </c>
      <c r="E271" s="30">
        <f>Alumn_Filtered!G271</f>
        <v>4</v>
      </c>
      <c r="F271">
        <f>Alumn_Filtered!H271</f>
        <v>0</v>
      </c>
      <c r="G271" s="28">
        <f>Alumn_Filtered!I271</f>
        <v>0</v>
      </c>
      <c r="H271">
        <f>Alumn_Filtered!J271</f>
        <v>4</v>
      </c>
      <c r="I271" s="28">
        <f>Alumn_Filtered!K271</f>
        <v>1</v>
      </c>
      <c r="J271" s="28">
        <f>Alumn_Filtered!L271</f>
        <v>0.3833333333333333</v>
      </c>
      <c r="K271" s="28">
        <f>Alumn_Filtered!M271</f>
        <v>0.20000000000000004</v>
      </c>
      <c r="L271" s="28">
        <f>Alumn_Filtered!N271</f>
        <v>0.3</v>
      </c>
      <c r="M271">
        <f>Alumn_Filtered!O271</f>
        <v>6</v>
      </c>
      <c r="N271">
        <f>Alumn_Filtered!P271</f>
        <v>0</v>
      </c>
      <c r="O271">
        <f>Alumn_Filtered!Q271</f>
        <v>3</v>
      </c>
      <c r="P271">
        <f>Alumn_Filtered!R271</f>
        <v>0</v>
      </c>
      <c r="Q271">
        <f>Alumn_Filtered!S271</f>
        <v>3</v>
      </c>
      <c r="R271">
        <f>Alumn_Filtered!T271</f>
        <v>1</v>
      </c>
      <c r="S271" s="28">
        <f>Alumn_Filtered!U271</f>
        <v>0.33333333333333331</v>
      </c>
      <c r="T271">
        <f>Alumn_Filtered!V271</f>
        <v>2</v>
      </c>
      <c r="U271" s="28">
        <f>Alumn_Filtered!W271</f>
        <v>0.66666666666666663</v>
      </c>
      <c r="V271" s="28">
        <f>Alumn_Filtered!X271</f>
        <v>0.5</v>
      </c>
      <c r="W271" s="28">
        <f>Alumn_Filtered!Y271</f>
        <v>0.28333333333333338</v>
      </c>
      <c r="X271" s="28">
        <f>Alumn_Filtered!Z271</f>
        <v>0.37222222222222223</v>
      </c>
      <c r="Y271" s="28">
        <f>Alumn_Filtered!AA271</f>
        <v>7.2222222222222243E-2</v>
      </c>
      <c r="Z271">
        <f ca="1">Alumn_Filtered!AB271</f>
        <v>21</v>
      </c>
      <c r="AA271">
        <f>Alumn_Filtered!AD271</f>
        <v>1</v>
      </c>
      <c r="AB271">
        <f>Alumn_Filtered!AF271</f>
        <v>1</v>
      </c>
      <c r="AC271">
        <f>IF(Alumn_Filtered!AG271=0,Metrics!$AG$14,Alumn_Filtered!AG271)</f>
        <v>369</v>
      </c>
      <c r="AD271" s="28">
        <f>Alumn_Filtered!AH271</f>
        <v>0.26094003241491087</v>
      </c>
      <c r="AE271">
        <f>IF(Alumn_Filtered!AI271=0,Metrics!AI$14,Alumn_Filtered!AI271)</f>
        <v>369</v>
      </c>
      <c r="AF271" s="28">
        <f>Alumn_Filtered!AJ271</f>
        <v>0.26094003241491087</v>
      </c>
      <c r="AG271">
        <f>IF(Alumn_Filtered!AK271=0,Metrics!AK$14,Alumn_Filtered!AK271)</f>
        <v>539</v>
      </c>
      <c r="AH271" s="28">
        <f>Alumn_Filtered!AL271</f>
        <v>0.5364667747163695</v>
      </c>
      <c r="AI271">
        <f>IF(Alumn_Filtered!AM271=0,Metrics!AM$14,Alumn_Filtered!AM271)</f>
        <v>614</v>
      </c>
      <c r="AJ271" s="28">
        <f>Alumn_Filtered!AN271</f>
        <v>0.65802269043760131</v>
      </c>
      <c r="AK271">
        <f>IF(Alumn_Filtered!AP271=0,Metrics!AP$14,Alumn_Filtered!AP271)</f>
        <v>13</v>
      </c>
      <c r="AL271">
        <f>IF(Alumn_Filtered!AR271=0,Metrics!AR$14,Alumn_Filtered!AR271)</f>
        <v>1</v>
      </c>
      <c r="AM271">
        <f>IF(Alumn_Filtered!AS271=0,Metrics!AS$14,Alumn_Filtered!AS271)</f>
        <v>11</v>
      </c>
      <c r="AN271">
        <f>Alumn_Filtered!B271</f>
        <v>1</v>
      </c>
    </row>
    <row r="272" spans="1:40" x14ac:dyDescent="0.25">
      <c r="A272" t="str">
        <f>LEFT(Alumn_Filtered!A272,LEN(Alumn_Filtered!A272)-1)</f>
        <v>19476031</v>
      </c>
      <c r="B272">
        <f>Alumn_Filtered!D272</f>
        <v>0</v>
      </c>
      <c r="C272">
        <f>Alumn_Filtered!E272</f>
        <v>0</v>
      </c>
      <c r="D272">
        <f>Alumn_Filtered!F272</f>
        <v>0</v>
      </c>
      <c r="E272" s="30">
        <f>Alumn_Filtered!G272</f>
        <v>6</v>
      </c>
      <c r="F272">
        <f>Alumn_Filtered!H272</f>
        <v>2</v>
      </c>
      <c r="G272" s="28">
        <f>Alumn_Filtered!I272</f>
        <v>0.33333333333333331</v>
      </c>
      <c r="H272">
        <f>Alumn_Filtered!J272</f>
        <v>4</v>
      </c>
      <c r="I272" s="28">
        <f>Alumn_Filtered!K272</f>
        <v>0.66666666666666663</v>
      </c>
      <c r="J272" s="28">
        <f>Alumn_Filtered!L272</f>
        <v>0.83333333333333337</v>
      </c>
      <c r="K272" s="28">
        <f>Alumn_Filtered!M272</f>
        <v>0.25</v>
      </c>
      <c r="L272" s="28">
        <f>Alumn_Filtered!N272</f>
        <v>0.44444444444444442</v>
      </c>
      <c r="M272">
        <f>Alumn_Filtered!O272</f>
        <v>4</v>
      </c>
      <c r="N272">
        <f>Alumn_Filtered!P272</f>
        <v>0</v>
      </c>
      <c r="O272">
        <f>Alumn_Filtered!Q272</f>
        <v>0</v>
      </c>
      <c r="P272">
        <f>Alumn_Filtered!R272</f>
        <v>0</v>
      </c>
      <c r="Q272">
        <f>Alumn_Filtered!S272</f>
        <v>4</v>
      </c>
      <c r="R272">
        <f>Alumn_Filtered!T272</f>
        <v>0</v>
      </c>
      <c r="S272" s="28">
        <f>Alumn_Filtered!U272</f>
        <v>0</v>
      </c>
      <c r="T272">
        <f>Alumn_Filtered!V272</f>
        <v>4</v>
      </c>
      <c r="U272" s="28">
        <f>Alumn_Filtered!W272</f>
        <v>1</v>
      </c>
      <c r="V272" s="28">
        <f>Alumn_Filtered!X272</f>
        <v>0.45</v>
      </c>
      <c r="W272" s="28">
        <f>Alumn_Filtered!Y272</f>
        <v>0.35000000000000003</v>
      </c>
      <c r="X272" s="28">
        <f>Alumn_Filtered!Z272</f>
        <v>0.41250000000000003</v>
      </c>
      <c r="Y272" s="28">
        <f>Alumn_Filtered!AA272</f>
        <v>-3.1944444444444386E-2</v>
      </c>
      <c r="Z272">
        <f ca="1">Alumn_Filtered!AB272</f>
        <v>21</v>
      </c>
      <c r="AA272">
        <f>Alumn_Filtered!AD272</f>
        <v>1</v>
      </c>
      <c r="AB272">
        <f>Alumn_Filtered!AF272</f>
        <v>1</v>
      </c>
      <c r="AC272">
        <f>IF(Alumn_Filtered!AG272=0,Metrics!$AG$14,Alumn_Filtered!AG272)</f>
        <v>449</v>
      </c>
      <c r="AD272" s="28">
        <f>Alumn_Filtered!AH272</f>
        <v>0.39059967585089139</v>
      </c>
      <c r="AE272">
        <f>IF(Alumn_Filtered!AI272=0,Metrics!AI$14,Alumn_Filtered!AI272)</f>
        <v>449</v>
      </c>
      <c r="AF272" s="28">
        <f>Alumn_Filtered!AJ272</f>
        <v>0.39059967585089139</v>
      </c>
      <c r="AG272">
        <f>IF(Alumn_Filtered!AK272=0,Metrics!AK$14,Alumn_Filtered!AK272)</f>
        <v>574</v>
      </c>
      <c r="AH272" s="28">
        <f>Alumn_Filtered!AL272</f>
        <v>0.59319286871961097</v>
      </c>
      <c r="AI272">
        <f>IF(Alumn_Filtered!AM272=0,Metrics!AM$14,Alumn_Filtered!AM272)</f>
        <v>609</v>
      </c>
      <c r="AJ272" s="28">
        <f>Alumn_Filtered!AN272</f>
        <v>0.64991896272285254</v>
      </c>
      <c r="AK272">
        <f>IF(Alumn_Filtered!AP272=0,Metrics!AP$14,Alumn_Filtered!AP272)</f>
        <v>13</v>
      </c>
      <c r="AL272">
        <f>IF(Alumn_Filtered!AR272=0,Metrics!AR$14,Alumn_Filtered!AR272)</f>
        <v>1</v>
      </c>
      <c r="AM272">
        <f>IF(Alumn_Filtered!AS272=0,Metrics!AS$14,Alumn_Filtered!AS272)</f>
        <v>0</v>
      </c>
      <c r="AN272">
        <f>Alumn_Filtered!B272</f>
        <v>1</v>
      </c>
    </row>
    <row r="273" spans="1:40" x14ac:dyDescent="0.25">
      <c r="A273" t="str">
        <f>LEFT(Alumn_Filtered!A273,LEN(Alumn_Filtered!A273)-1)</f>
        <v>19476183</v>
      </c>
      <c r="B273">
        <f>Alumn_Filtered!D273</f>
        <v>0</v>
      </c>
      <c r="C273">
        <f>Alumn_Filtered!E273</f>
        <v>0</v>
      </c>
      <c r="D273">
        <f>Alumn_Filtered!F273</f>
        <v>0</v>
      </c>
      <c r="E273" s="30">
        <f>Alumn_Filtered!G273</f>
        <v>6</v>
      </c>
      <c r="F273">
        <f>Alumn_Filtered!H273</f>
        <v>2</v>
      </c>
      <c r="G273" s="28">
        <f>Alumn_Filtered!I273</f>
        <v>0.33333333333333331</v>
      </c>
      <c r="H273">
        <f>Alumn_Filtered!J273</f>
        <v>4</v>
      </c>
      <c r="I273" s="28">
        <f>Alumn_Filtered!K273</f>
        <v>0.66666666666666663</v>
      </c>
      <c r="J273" s="28">
        <f>Alumn_Filtered!L273</f>
        <v>0.78333333333333333</v>
      </c>
      <c r="K273" s="28">
        <f>Alumn_Filtered!M273</f>
        <v>0.20000000000000004</v>
      </c>
      <c r="L273" s="28">
        <f>Alumn_Filtered!N273</f>
        <v>0.45277777777777778</v>
      </c>
      <c r="M273">
        <f>Alumn_Filtered!O273</f>
        <v>9</v>
      </c>
      <c r="N273">
        <f>Alumn_Filtered!P273</f>
        <v>4</v>
      </c>
      <c r="O273">
        <f>Alumn_Filtered!Q273</f>
        <v>5</v>
      </c>
      <c r="P273">
        <f>Alumn_Filtered!R273</f>
        <v>0</v>
      </c>
      <c r="Q273">
        <f>Alumn_Filtered!S273</f>
        <v>0</v>
      </c>
      <c r="R273">
        <f>Alumn_Filtered!T273</f>
        <v>0</v>
      </c>
      <c r="S273" s="28">
        <f>Alumn_Filtered!U273</f>
        <v>0</v>
      </c>
      <c r="T273">
        <f>Alumn_Filtered!V273</f>
        <v>0</v>
      </c>
      <c r="U273" s="28">
        <f>Alumn_Filtered!W273</f>
        <v>0</v>
      </c>
      <c r="V273" s="28">
        <f>Alumn_Filtered!X273</f>
        <v>0</v>
      </c>
      <c r="W273" s="28">
        <f>Alumn_Filtered!Y273</f>
        <v>0</v>
      </c>
      <c r="X273" s="28">
        <f>Alumn_Filtered!Z273</f>
        <v>0</v>
      </c>
      <c r="Y273" s="28">
        <f>Alumn_Filtered!AA273</f>
        <v>-0.45277777777777778</v>
      </c>
      <c r="Z273">
        <f ca="1">Alumn_Filtered!AB273</f>
        <v>21</v>
      </c>
      <c r="AA273">
        <f>Alumn_Filtered!AD273</f>
        <v>1</v>
      </c>
      <c r="AB273">
        <f>Alumn_Filtered!AF273</f>
        <v>1</v>
      </c>
      <c r="AC273">
        <f>IF(Alumn_Filtered!AG273=0,Metrics!$AG$14,Alumn_Filtered!AG273)</f>
        <v>682</v>
      </c>
      <c r="AD273" s="28">
        <f>Alumn_Filtered!AH273</f>
        <v>0.7682333873581848</v>
      </c>
      <c r="AE273">
        <f>IF(Alumn_Filtered!AI273=0,Metrics!AI$14,Alumn_Filtered!AI273)</f>
        <v>751</v>
      </c>
      <c r="AF273" s="28">
        <f>Alumn_Filtered!AJ273</f>
        <v>0.88006482982171796</v>
      </c>
      <c r="AG273">
        <f>IF(Alumn_Filtered!AK273=0,Metrics!AK$14,Alumn_Filtered!AK273)</f>
        <v>607</v>
      </c>
      <c r="AH273" s="28">
        <f>Alumn_Filtered!AL273</f>
        <v>0.64667747163695299</v>
      </c>
      <c r="AI273">
        <f>IF(Alumn_Filtered!AM273=0,Metrics!AM$14,Alumn_Filtered!AM273)</f>
        <v>602</v>
      </c>
      <c r="AJ273" s="28">
        <f>Alumn_Filtered!AN273</f>
        <v>0.63857374392220423</v>
      </c>
      <c r="AK273">
        <f>IF(Alumn_Filtered!AP273=0,Metrics!AP$14,Alumn_Filtered!AP273)</f>
        <v>13</v>
      </c>
      <c r="AL273">
        <f>IF(Alumn_Filtered!AR273=0,Metrics!AR$14,Alumn_Filtered!AR273)</f>
        <v>1</v>
      </c>
      <c r="AM273">
        <f>IF(Alumn_Filtered!AS273=0,Metrics!AS$14,Alumn_Filtered!AS273)</f>
        <v>11</v>
      </c>
      <c r="AN273">
        <f>Alumn_Filtered!B273</f>
        <v>1</v>
      </c>
    </row>
    <row r="274" spans="1:40" x14ac:dyDescent="0.25">
      <c r="A274" t="str">
        <f>LEFT(Alumn_Filtered!A274,LEN(Alumn_Filtered!A274)-1)</f>
        <v>19477112</v>
      </c>
      <c r="B274">
        <f>Alumn_Filtered!D274</f>
        <v>0</v>
      </c>
      <c r="C274">
        <f>Alumn_Filtered!E274</f>
        <v>0</v>
      </c>
      <c r="D274">
        <f>Alumn_Filtered!F274</f>
        <v>0</v>
      </c>
      <c r="E274" s="30">
        <f>Alumn_Filtered!G274</f>
        <v>6</v>
      </c>
      <c r="F274">
        <f>Alumn_Filtered!H274</f>
        <v>1</v>
      </c>
      <c r="G274" s="28">
        <f>Alumn_Filtered!I274</f>
        <v>0.16666666666666666</v>
      </c>
      <c r="H274">
        <f>Alumn_Filtered!J274</f>
        <v>5</v>
      </c>
      <c r="I274" s="28">
        <f>Alumn_Filtered!K274</f>
        <v>0.83333333333333337</v>
      </c>
      <c r="J274" s="28">
        <f>Alumn_Filtered!L274</f>
        <v>0.93333333333333324</v>
      </c>
      <c r="K274" s="28">
        <f>Alumn_Filtered!M274</f>
        <v>0.28333333333333338</v>
      </c>
      <c r="L274" s="28">
        <f>Alumn_Filtered!N274</f>
        <v>0.43611111111111112</v>
      </c>
      <c r="M274">
        <f>Alumn_Filtered!O274</f>
        <v>5</v>
      </c>
      <c r="N274">
        <f>Alumn_Filtered!P274</f>
        <v>0</v>
      </c>
      <c r="O274">
        <f>Alumn_Filtered!Q274</f>
        <v>0</v>
      </c>
      <c r="P274">
        <f>Alumn_Filtered!R274</f>
        <v>0</v>
      </c>
      <c r="Q274">
        <f>Alumn_Filtered!S274</f>
        <v>5</v>
      </c>
      <c r="R274">
        <f>Alumn_Filtered!T274</f>
        <v>3</v>
      </c>
      <c r="S274" s="28">
        <f>Alumn_Filtered!U274</f>
        <v>0.6</v>
      </c>
      <c r="T274">
        <f>Alumn_Filtered!V274</f>
        <v>2</v>
      </c>
      <c r="U274" s="28">
        <f>Alumn_Filtered!W274</f>
        <v>0.4</v>
      </c>
      <c r="V274" s="28">
        <f>Alumn_Filtered!X274</f>
        <v>0.81666666666666676</v>
      </c>
      <c r="W274" s="28">
        <f>Alumn_Filtered!Y274</f>
        <v>0.23333333333333331</v>
      </c>
      <c r="X274" s="28">
        <f>Alumn_Filtered!Z274</f>
        <v>0.54666666666666663</v>
      </c>
      <c r="Y274" s="28">
        <f>Alumn_Filtered!AA274</f>
        <v>0.11055555555555552</v>
      </c>
      <c r="Z274">
        <f ca="1">Alumn_Filtered!AB274</f>
        <v>21</v>
      </c>
      <c r="AA274">
        <f>Alumn_Filtered!AD274</f>
        <v>0</v>
      </c>
      <c r="AB274">
        <f>Alumn_Filtered!AF274</f>
        <v>1</v>
      </c>
      <c r="AC274">
        <f>IF(Alumn_Filtered!AG274=0,Metrics!$AG$14,Alumn_Filtered!AG274)</f>
        <v>445</v>
      </c>
      <c r="AD274" s="28">
        <f>Alumn_Filtered!AH274</f>
        <v>0.3841166936790924</v>
      </c>
      <c r="AE274">
        <f>IF(Alumn_Filtered!AI274=0,Metrics!AI$14,Alumn_Filtered!AI274)</f>
        <v>445</v>
      </c>
      <c r="AF274" s="28">
        <f>Alumn_Filtered!AJ274</f>
        <v>0.3841166936790924</v>
      </c>
      <c r="AG274">
        <f>IF(Alumn_Filtered!AK274=0,Metrics!AK$14,Alumn_Filtered!AK274)</f>
        <v>493</v>
      </c>
      <c r="AH274" s="28">
        <f>Alumn_Filtered!AL274</f>
        <v>0.46191247974068073</v>
      </c>
      <c r="AI274">
        <f>IF(Alumn_Filtered!AM274=0,Metrics!AM$14,Alumn_Filtered!AM274)</f>
        <v>496</v>
      </c>
      <c r="AJ274" s="28">
        <f>Alumn_Filtered!AN274</f>
        <v>0.46677471636953</v>
      </c>
      <c r="AK274">
        <f>IF(Alumn_Filtered!AP274=0,Metrics!AP$14,Alumn_Filtered!AP274)</f>
        <v>9</v>
      </c>
      <c r="AL274">
        <f>IF(Alumn_Filtered!AR274=0,Metrics!AR$14,Alumn_Filtered!AR274)</f>
        <v>1</v>
      </c>
      <c r="AM274">
        <f>IF(Alumn_Filtered!AS274=0,Metrics!AS$14,Alumn_Filtered!AS274)</f>
        <v>9</v>
      </c>
      <c r="AN274">
        <f>Alumn_Filtered!B274</f>
        <v>1</v>
      </c>
    </row>
    <row r="275" spans="1:40" x14ac:dyDescent="0.25">
      <c r="A275" t="str">
        <f>LEFT(Alumn_Filtered!A275,LEN(Alumn_Filtered!A275)-1)</f>
        <v>19486269</v>
      </c>
      <c r="B275">
        <f>Alumn_Filtered!D275</f>
        <v>0</v>
      </c>
      <c r="C275">
        <f>Alumn_Filtered!E275</f>
        <v>0</v>
      </c>
      <c r="D275">
        <f>Alumn_Filtered!F275</f>
        <v>0</v>
      </c>
      <c r="E275" s="30">
        <f>Alumn_Filtered!G275</f>
        <v>6</v>
      </c>
      <c r="F275">
        <f>Alumn_Filtered!H275</f>
        <v>1</v>
      </c>
      <c r="G275" s="28">
        <f>Alumn_Filtered!I275</f>
        <v>0.16666666666666666</v>
      </c>
      <c r="H275">
        <f>Alumn_Filtered!J275</f>
        <v>5</v>
      </c>
      <c r="I275" s="28">
        <f>Alumn_Filtered!K275</f>
        <v>0.83333333333333337</v>
      </c>
      <c r="J275" s="28">
        <f>Alumn_Filtered!L275</f>
        <v>0.85</v>
      </c>
      <c r="K275" s="28">
        <f>Alumn_Filtered!M275</f>
        <v>8.3333333333333329E-2</v>
      </c>
      <c r="L275" s="28">
        <f>Alumn_Filtered!N275</f>
        <v>0.43055555555555552</v>
      </c>
      <c r="M275">
        <f>Alumn_Filtered!O275</f>
        <v>8</v>
      </c>
      <c r="N275">
        <f>Alumn_Filtered!P275</f>
        <v>2</v>
      </c>
      <c r="O275">
        <f>Alumn_Filtered!Q275</f>
        <v>0</v>
      </c>
      <c r="P275">
        <f>Alumn_Filtered!R275</f>
        <v>0</v>
      </c>
      <c r="Q275">
        <f>Alumn_Filtered!S275</f>
        <v>6</v>
      </c>
      <c r="R275">
        <f>Alumn_Filtered!T275</f>
        <v>6</v>
      </c>
      <c r="S275" s="28">
        <f>Alumn_Filtered!U275</f>
        <v>1</v>
      </c>
      <c r="T275">
        <f>Alumn_Filtered!V275</f>
        <v>0</v>
      </c>
      <c r="U275" s="28">
        <f>Alumn_Filtered!W275</f>
        <v>0</v>
      </c>
      <c r="V275" s="28">
        <f>Alumn_Filtered!X275</f>
        <v>0.68333333333333324</v>
      </c>
      <c r="W275" s="28">
        <f>Alumn_Filtered!Y275</f>
        <v>0.5</v>
      </c>
      <c r="X275" s="28">
        <f>Alumn_Filtered!Z275</f>
        <v>0.58611111111111114</v>
      </c>
      <c r="Y275" s="28">
        <f>Alumn_Filtered!AA275</f>
        <v>0.15555555555555561</v>
      </c>
      <c r="Z275">
        <f ca="1">Alumn_Filtered!AB275</f>
        <v>21</v>
      </c>
      <c r="AA275">
        <f>Alumn_Filtered!AD275</f>
        <v>1</v>
      </c>
      <c r="AB275">
        <f>Alumn_Filtered!AF275</f>
        <v>1</v>
      </c>
      <c r="AC275">
        <f>IF(Alumn_Filtered!AG275=0,Metrics!$AG$14,Alumn_Filtered!AG275)</f>
        <v>655</v>
      </c>
      <c r="AD275" s="28">
        <f>Alumn_Filtered!AH275</f>
        <v>0.72447325769854132</v>
      </c>
      <c r="AE275">
        <f>IF(Alumn_Filtered!AI275=0,Metrics!AI$14,Alumn_Filtered!AI275)</f>
        <v>723</v>
      </c>
      <c r="AF275" s="28">
        <f>Alumn_Filtered!AJ275</f>
        <v>0.83468395461912481</v>
      </c>
      <c r="AG275">
        <f>IF(Alumn_Filtered!AK275=0,Metrics!AK$14,Alumn_Filtered!AK275)</f>
        <v>574</v>
      </c>
      <c r="AH275" s="28">
        <f>Alumn_Filtered!AL275</f>
        <v>0.59319286871961097</v>
      </c>
      <c r="AI275">
        <f>IF(Alumn_Filtered!AM275=0,Metrics!AM$14,Alumn_Filtered!AM275)</f>
        <v>538</v>
      </c>
      <c r="AJ275" s="28">
        <f>Alumn_Filtered!AN275</f>
        <v>0.53484602917341972</v>
      </c>
      <c r="AK275">
        <f>IF(Alumn_Filtered!AP275=0,Metrics!AP$14,Alumn_Filtered!AP275)</f>
        <v>13</v>
      </c>
      <c r="AL275">
        <f>IF(Alumn_Filtered!AR275=0,Metrics!AR$14,Alumn_Filtered!AR275)</f>
        <v>1</v>
      </c>
      <c r="AM275">
        <f>IF(Alumn_Filtered!AS275=0,Metrics!AS$14,Alumn_Filtered!AS275)</f>
        <v>0</v>
      </c>
      <c r="AN275">
        <f>Alumn_Filtered!B275</f>
        <v>1</v>
      </c>
    </row>
    <row r="276" spans="1:40" x14ac:dyDescent="0.25">
      <c r="A276" t="str">
        <f>LEFT(Alumn_Filtered!A276,LEN(Alumn_Filtered!A276)-1)</f>
        <v>19487824</v>
      </c>
      <c r="B276">
        <f>Alumn_Filtered!D276</f>
        <v>0</v>
      </c>
      <c r="C276">
        <f>Alumn_Filtered!E276</f>
        <v>0</v>
      </c>
      <c r="D276">
        <f>Alumn_Filtered!F276</f>
        <v>0</v>
      </c>
      <c r="E276" s="30">
        <f>Alumn_Filtered!G276</f>
        <v>6</v>
      </c>
      <c r="F276">
        <f>Alumn_Filtered!H276</f>
        <v>2</v>
      </c>
      <c r="G276" s="28">
        <f>Alumn_Filtered!I276</f>
        <v>0.33333333333333331</v>
      </c>
      <c r="H276">
        <f>Alumn_Filtered!J276</f>
        <v>4</v>
      </c>
      <c r="I276" s="28">
        <f>Alumn_Filtered!K276</f>
        <v>0.66666666666666663</v>
      </c>
      <c r="J276" s="28">
        <f>Alumn_Filtered!L276</f>
        <v>0.95000000000000007</v>
      </c>
      <c r="K276" s="28">
        <f>Alumn_Filtered!M276</f>
        <v>0.16666666666666666</v>
      </c>
      <c r="L276" s="28">
        <f>Alumn_Filtered!N276</f>
        <v>0.41666666666666669</v>
      </c>
      <c r="M276">
        <f>Alumn_Filtered!O276</f>
        <v>7</v>
      </c>
      <c r="N276">
        <f>Alumn_Filtered!P276</f>
        <v>1</v>
      </c>
      <c r="O276">
        <f>Alumn_Filtered!Q276</f>
        <v>4</v>
      </c>
      <c r="P276">
        <f>Alumn_Filtered!R276</f>
        <v>0</v>
      </c>
      <c r="Q276">
        <f>Alumn_Filtered!S276</f>
        <v>2</v>
      </c>
      <c r="R276">
        <f>Alumn_Filtered!T276</f>
        <v>0</v>
      </c>
      <c r="S276" s="28">
        <f>Alumn_Filtered!U276</f>
        <v>0</v>
      </c>
      <c r="T276">
        <f>Alumn_Filtered!V276</f>
        <v>2</v>
      </c>
      <c r="U276" s="28">
        <f>Alumn_Filtered!W276</f>
        <v>1</v>
      </c>
      <c r="V276" s="28">
        <f>Alumn_Filtered!X276</f>
        <v>0.16666666666666666</v>
      </c>
      <c r="W276" s="28">
        <f>Alumn_Filtered!Y276</f>
        <v>0.15</v>
      </c>
      <c r="X276" s="28">
        <f>Alumn_Filtered!Z276</f>
        <v>0.15833333333333333</v>
      </c>
      <c r="Y276" s="28">
        <f>Alumn_Filtered!AA276</f>
        <v>-0.25833333333333336</v>
      </c>
      <c r="Z276">
        <f ca="1">Alumn_Filtered!AB276</f>
        <v>21</v>
      </c>
      <c r="AA276">
        <f>Alumn_Filtered!AD276</f>
        <v>1</v>
      </c>
      <c r="AB276">
        <f>Alumn_Filtered!AF276</f>
        <v>1</v>
      </c>
      <c r="AC276">
        <f>IF(Alumn_Filtered!AG276=0,Metrics!$AG$14,Alumn_Filtered!AG276)</f>
        <v>691</v>
      </c>
      <c r="AD276" s="28">
        <f>Alumn_Filtered!AH276</f>
        <v>0.78282009724473256</v>
      </c>
      <c r="AE276">
        <f>IF(Alumn_Filtered!AI276=0,Metrics!AI$14,Alumn_Filtered!AI276)</f>
        <v>793</v>
      </c>
      <c r="AF276" s="28">
        <f>Alumn_Filtered!AJ276</f>
        <v>0.94813614262560775</v>
      </c>
      <c r="AG276">
        <f>IF(Alumn_Filtered!AK276=0,Metrics!AK$14,Alumn_Filtered!AK276)</f>
        <v>531</v>
      </c>
      <c r="AH276" s="28">
        <f>Alumn_Filtered!AL276</f>
        <v>0.52350081037277152</v>
      </c>
      <c r="AI276">
        <f>IF(Alumn_Filtered!AM276=0,Metrics!AM$14,Alumn_Filtered!AM276)</f>
        <v>578</v>
      </c>
      <c r="AJ276" s="28">
        <f>Alumn_Filtered!AN276</f>
        <v>0.59967585089141007</v>
      </c>
      <c r="AK276">
        <f>IF(Alumn_Filtered!AP276=0,Metrics!AP$14,Alumn_Filtered!AP276)</f>
        <v>13</v>
      </c>
      <c r="AL276">
        <f>IF(Alumn_Filtered!AR276=0,Metrics!AR$14,Alumn_Filtered!AR276)</f>
        <v>4</v>
      </c>
      <c r="AM276">
        <f>IF(Alumn_Filtered!AS276=0,Metrics!AS$14,Alumn_Filtered!AS276)</f>
        <v>0</v>
      </c>
      <c r="AN276">
        <f>Alumn_Filtered!B276</f>
        <v>0</v>
      </c>
    </row>
    <row r="277" spans="1:40" x14ac:dyDescent="0.25">
      <c r="A277" t="str">
        <f>LEFT(Alumn_Filtered!A277,LEN(Alumn_Filtered!A277)-1)</f>
        <v>19489512</v>
      </c>
      <c r="B277">
        <f>Alumn_Filtered!D277</f>
        <v>0</v>
      </c>
      <c r="C277">
        <f>Alumn_Filtered!E277</f>
        <v>0</v>
      </c>
      <c r="D277">
        <f>Alumn_Filtered!F277</f>
        <v>0</v>
      </c>
      <c r="E277" s="30">
        <f>Alumn_Filtered!G277</f>
        <v>6</v>
      </c>
      <c r="F277">
        <f>Alumn_Filtered!H277</f>
        <v>5</v>
      </c>
      <c r="G277" s="28">
        <f>Alumn_Filtered!I277</f>
        <v>0.83333333333333337</v>
      </c>
      <c r="H277">
        <f>Alumn_Filtered!J277</f>
        <v>1</v>
      </c>
      <c r="I277" s="28">
        <f>Alumn_Filtered!K277</f>
        <v>0.16666666666666666</v>
      </c>
      <c r="J277" s="28">
        <f>Alumn_Filtered!L277</f>
        <v>0.91666666666666663</v>
      </c>
      <c r="K277" s="28">
        <f>Alumn_Filtered!M277</f>
        <v>0.3833333333333333</v>
      </c>
      <c r="L277" s="28">
        <f>Alumn_Filtered!N277</f>
        <v>0.66944444444444429</v>
      </c>
      <c r="M277">
        <f>Alumn_Filtered!O277</f>
        <v>7</v>
      </c>
      <c r="N277">
        <f>Alumn_Filtered!P277</f>
        <v>0</v>
      </c>
      <c r="O277">
        <f>Alumn_Filtered!Q277</f>
        <v>0</v>
      </c>
      <c r="P277">
        <f>Alumn_Filtered!R277</f>
        <v>0</v>
      </c>
      <c r="Q277">
        <f>Alumn_Filtered!S277</f>
        <v>7</v>
      </c>
      <c r="R277">
        <f>Alumn_Filtered!T277</f>
        <v>6</v>
      </c>
      <c r="S277" s="28">
        <f>Alumn_Filtered!U277</f>
        <v>0.8571428571428571</v>
      </c>
      <c r="T277">
        <f>Alumn_Filtered!V277</f>
        <v>1</v>
      </c>
      <c r="U277" s="28">
        <f>Alumn_Filtered!W277</f>
        <v>0.14285714285714285</v>
      </c>
      <c r="V277" s="28">
        <f>Alumn_Filtered!X277</f>
        <v>0.81666666666666676</v>
      </c>
      <c r="W277" s="28">
        <f>Alumn_Filtered!Y277</f>
        <v>0.3833333333333333</v>
      </c>
      <c r="X277" s="28">
        <f>Alumn_Filtered!Z277</f>
        <v>0.62619047619047608</v>
      </c>
      <c r="Y277" s="28">
        <f>Alumn_Filtered!AA277</f>
        <v>-4.3253968253968211E-2</v>
      </c>
      <c r="Z277">
        <f ca="1">Alumn_Filtered!AB277</f>
        <v>21</v>
      </c>
      <c r="AA277">
        <f>Alumn_Filtered!AD277</f>
        <v>1</v>
      </c>
      <c r="AB277">
        <f>Alumn_Filtered!AF277</f>
        <v>1</v>
      </c>
      <c r="AC277">
        <f>IF(Alumn_Filtered!AG277=0,Metrics!$AG$14,Alumn_Filtered!AG277)</f>
        <v>476</v>
      </c>
      <c r="AD277" s="28">
        <f>Alumn_Filtered!AH277</f>
        <v>0.43435980551053482</v>
      </c>
      <c r="AE277">
        <f>IF(Alumn_Filtered!AI277=0,Metrics!AI$14,Alumn_Filtered!AI277)</f>
        <v>476</v>
      </c>
      <c r="AF277" s="28">
        <f>Alumn_Filtered!AJ277</f>
        <v>0.43435980551053482</v>
      </c>
      <c r="AG277">
        <f>IF(Alumn_Filtered!AK277=0,Metrics!AK$14,Alumn_Filtered!AK277)</f>
        <v>477</v>
      </c>
      <c r="AH277" s="28">
        <f>Alumn_Filtered!AL277</f>
        <v>0.4359805510534846</v>
      </c>
      <c r="AI277">
        <f>IF(Alumn_Filtered!AM277=0,Metrics!AM$14,Alumn_Filtered!AM277)</f>
        <v>626</v>
      </c>
      <c r="AJ277" s="28">
        <f>Alumn_Filtered!AN277</f>
        <v>0.67747163695299839</v>
      </c>
      <c r="AK277">
        <f>IF(Alumn_Filtered!AP277=0,Metrics!AP$14,Alumn_Filtered!AP277)</f>
        <v>13</v>
      </c>
      <c r="AL277">
        <f>IF(Alumn_Filtered!AR277=0,Metrics!AR$14,Alumn_Filtered!AR277)</f>
        <v>1</v>
      </c>
      <c r="AM277">
        <f>IF(Alumn_Filtered!AS277=0,Metrics!AS$14,Alumn_Filtered!AS277)</f>
        <v>0</v>
      </c>
      <c r="AN277">
        <f>Alumn_Filtered!B277</f>
        <v>1</v>
      </c>
    </row>
    <row r="278" spans="1:40" x14ac:dyDescent="0.25">
      <c r="A278" t="str">
        <f>LEFT(Alumn_Filtered!A278,LEN(Alumn_Filtered!A278)-1)</f>
        <v>19490886</v>
      </c>
      <c r="B278">
        <f>Alumn_Filtered!D278</f>
        <v>1</v>
      </c>
      <c r="C278">
        <f>Alumn_Filtered!E278</f>
        <v>1</v>
      </c>
      <c r="D278">
        <f>Alumn_Filtered!F278</f>
        <v>0</v>
      </c>
      <c r="E278" s="30">
        <f>Alumn_Filtered!G278</f>
        <v>5</v>
      </c>
      <c r="F278">
        <f>Alumn_Filtered!H278</f>
        <v>2</v>
      </c>
      <c r="G278" s="28">
        <f>Alumn_Filtered!I278</f>
        <v>0.4</v>
      </c>
      <c r="H278">
        <f>Alumn_Filtered!J278</f>
        <v>3</v>
      </c>
      <c r="I278" s="28">
        <f>Alumn_Filtered!K278</f>
        <v>0.6</v>
      </c>
      <c r="J278" s="28">
        <f>Alumn_Filtered!L278</f>
        <v>0.58333333333333337</v>
      </c>
      <c r="K278" s="28">
        <f>Alumn_Filtered!M278</f>
        <v>0.11666666666666665</v>
      </c>
      <c r="L278" s="28">
        <f>Alumn_Filtered!N278</f>
        <v>0.35</v>
      </c>
      <c r="M278">
        <f>Alumn_Filtered!O278</f>
        <v>8</v>
      </c>
      <c r="N278">
        <f>Alumn_Filtered!P278</f>
        <v>2</v>
      </c>
      <c r="O278">
        <f>Alumn_Filtered!Q278</f>
        <v>4</v>
      </c>
      <c r="P278">
        <f>Alumn_Filtered!R278</f>
        <v>0</v>
      </c>
      <c r="Q278">
        <f>Alumn_Filtered!S278</f>
        <v>2</v>
      </c>
      <c r="R278">
        <f>Alumn_Filtered!T278</f>
        <v>1</v>
      </c>
      <c r="S278" s="28">
        <f>Alumn_Filtered!U278</f>
        <v>0.5</v>
      </c>
      <c r="T278">
        <f>Alumn_Filtered!V278</f>
        <v>1</v>
      </c>
      <c r="U278" s="28">
        <f>Alumn_Filtered!W278</f>
        <v>0.5</v>
      </c>
      <c r="V278" s="28">
        <f>Alumn_Filtered!X278</f>
        <v>0.85</v>
      </c>
      <c r="W278" s="28">
        <f>Alumn_Filtered!Y278</f>
        <v>5.000000000000001E-2</v>
      </c>
      <c r="X278" s="28">
        <f>Alumn_Filtered!Z278</f>
        <v>0.45</v>
      </c>
      <c r="Y278" s="28">
        <f>Alumn_Filtered!AA278</f>
        <v>0.10000000000000003</v>
      </c>
      <c r="Z278">
        <f ca="1">Alumn_Filtered!AB278</f>
        <v>21</v>
      </c>
      <c r="AA278">
        <f>Alumn_Filtered!AD278</f>
        <v>1</v>
      </c>
      <c r="AB278">
        <f>Alumn_Filtered!AF278</f>
        <v>1</v>
      </c>
      <c r="AC278">
        <f>IF(Alumn_Filtered!AG278=0,Metrics!$AG$14,Alumn_Filtered!AG278)</f>
        <v>517</v>
      </c>
      <c r="AD278" s="28">
        <f>Alumn_Filtered!AH278</f>
        <v>0.50081037277147489</v>
      </c>
      <c r="AE278">
        <f>IF(Alumn_Filtered!AI278=0,Metrics!AI$14,Alumn_Filtered!AI278)</f>
        <v>517</v>
      </c>
      <c r="AF278" s="28">
        <f>Alumn_Filtered!AJ278</f>
        <v>0.50081037277147489</v>
      </c>
      <c r="AG278">
        <f>IF(Alumn_Filtered!AK278=0,Metrics!AK$14,Alumn_Filtered!AK278)</f>
        <v>521</v>
      </c>
      <c r="AH278" s="28">
        <f>Alumn_Filtered!AL278</f>
        <v>0.50729335494327388</v>
      </c>
      <c r="AI278">
        <f>IF(Alumn_Filtered!AM278=0,Metrics!AM$14,Alumn_Filtered!AM278)</f>
        <v>485</v>
      </c>
      <c r="AJ278" s="28">
        <f>Alumn_Filtered!AN278</f>
        <v>0.44894651539708263</v>
      </c>
      <c r="AK278">
        <f>IF(Alumn_Filtered!AP278=0,Metrics!AP$14,Alumn_Filtered!AP278)</f>
        <v>13</v>
      </c>
      <c r="AL278">
        <f>IF(Alumn_Filtered!AR278=0,Metrics!AR$14,Alumn_Filtered!AR278)</f>
        <v>1</v>
      </c>
      <c r="AM278">
        <f>IF(Alumn_Filtered!AS278=0,Metrics!AS$14,Alumn_Filtered!AS278)</f>
        <v>9</v>
      </c>
      <c r="AN278">
        <f>Alumn_Filtered!B278</f>
        <v>0</v>
      </c>
    </row>
    <row r="279" spans="1:40" x14ac:dyDescent="0.25">
      <c r="A279" t="str">
        <f>LEFT(Alumn_Filtered!A279,LEN(Alumn_Filtered!A279)-1)</f>
        <v>19496788</v>
      </c>
      <c r="B279">
        <f>Alumn_Filtered!D279</f>
        <v>0</v>
      </c>
      <c r="C279">
        <f>Alumn_Filtered!E279</f>
        <v>0</v>
      </c>
      <c r="D279">
        <f>Alumn_Filtered!F279</f>
        <v>0</v>
      </c>
      <c r="E279" s="30">
        <f>Alumn_Filtered!G279</f>
        <v>6</v>
      </c>
      <c r="F279">
        <f>Alumn_Filtered!H279</f>
        <v>6</v>
      </c>
      <c r="G279" s="28">
        <f>Alumn_Filtered!I279</f>
        <v>1</v>
      </c>
      <c r="H279">
        <f>Alumn_Filtered!J279</f>
        <v>0</v>
      </c>
      <c r="I279" s="28">
        <f>Alumn_Filtered!K279</f>
        <v>0</v>
      </c>
      <c r="J279" s="28">
        <f>Alumn_Filtered!L279</f>
        <v>0.85</v>
      </c>
      <c r="K279" s="28">
        <f>Alumn_Filtered!M279</f>
        <v>0.5</v>
      </c>
      <c r="L279" s="28">
        <f>Alumn_Filtered!N279</f>
        <v>0.63055555555555542</v>
      </c>
      <c r="M279">
        <f>Alumn_Filtered!O279</f>
        <v>6</v>
      </c>
      <c r="N279">
        <f>Alumn_Filtered!P279</f>
        <v>0</v>
      </c>
      <c r="O279">
        <f>Alumn_Filtered!Q279</f>
        <v>1</v>
      </c>
      <c r="P279">
        <f>Alumn_Filtered!R279</f>
        <v>0</v>
      </c>
      <c r="Q279">
        <f>Alumn_Filtered!S279</f>
        <v>5</v>
      </c>
      <c r="R279">
        <f>Alumn_Filtered!T279</f>
        <v>1</v>
      </c>
      <c r="S279" s="28">
        <f>Alumn_Filtered!U279</f>
        <v>0.2</v>
      </c>
      <c r="T279">
        <f>Alumn_Filtered!V279</f>
        <v>4</v>
      </c>
      <c r="U279" s="28">
        <f>Alumn_Filtered!W279</f>
        <v>0.8</v>
      </c>
      <c r="V279" s="28">
        <f>Alumn_Filtered!X279</f>
        <v>0.68333333333333324</v>
      </c>
      <c r="W279" s="28">
        <f>Alumn_Filtered!Y279</f>
        <v>6.6666666666666652E-2</v>
      </c>
      <c r="X279" s="28">
        <f>Alumn_Filtered!Z279</f>
        <v>0.3133333333333333</v>
      </c>
      <c r="Y279" s="28">
        <f>Alumn_Filtered!AA279</f>
        <v>-0.31722222222222213</v>
      </c>
      <c r="Z279">
        <f ca="1">Alumn_Filtered!AB279</f>
        <v>21</v>
      </c>
      <c r="AA279">
        <f>Alumn_Filtered!AD279</f>
        <v>1</v>
      </c>
      <c r="AB279">
        <f>Alumn_Filtered!AF279</f>
        <v>1</v>
      </c>
      <c r="AC279">
        <f>IF(Alumn_Filtered!AG279=0,Metrics!$AG$14,Alumn_Filtered!AG279)</f>
        <v>528</v>
      </c>
      <c r="AD279" s="28">
        <f>Alumn_Filtered!AH279</f>
        <v>0.51863857374392219</v>
      </c>
      <c r="AE279">
        <f>IF(Alumn_Filtered!AI279=0,Metrics!AI$14,Alumn_Filtered!AI279)</f>
        <v>528</v>
      </c>
      <c r="AF279" s="28">
        <f>Alumn_Filtered!AJ279</f>
        <v>0.51863857374392219</v>
      </c>
      <c r="AG279">
        <f>IF(Alumn_Filtered!AK279=0,Metrics!AK$14,Alumn_Filtered!AK279)</f>
        <v>507</v>
      </c>
      <c r="AH279" s="28">
        <f>Alumn_Filtered!AL279</f>
        <v>0.4846029173419773</v>
      </c>
      <c r="AI279">
        <f>IF(Alumn_Filtered!AM279=0,Metrics!AM$14,Alumn_Filtered!AM279)</f>
        <v>563</v>
      </c>
      <c r="AJ279" s="28">
        <f>Alumn_Filtered!AN279</f>
        <v>0.57536466774716366</v>
      </c>
      <c r="AK279">
        <f>IF(Alumn_Filtered!AP279=0,Metrics!AP$14,Alumn_Filtered!AP279)</f>
        <v>2</v>
      </c>
      <c r="AL279">
        <f>IF(Alumn_Filtered!AR279=0,Metrics!AR$14,Alumn_Filtered!AR279)</f>
        <v>1</v>
      </c>
      <c r="AM279">
        <f>IF(Alumn_Filtered!AS279=0,Metrics!AS$14,Alumn_Filtered!AS279)</f>
        <v>5</v>
      </c>
      <c r="AN279">
        <f>Alumn_Filtered!B279</f>
        <v>1</v>
      </c>
    </row>
    <row r="280" spans="1:40" x14ac:dyDescent="0.25">
      <c r="A280" t="str">
        <f>LEFT(Alumn_Filtered!A280,LEN(Alumn_Filtered!A280)-1)</f>
        <v>19497905</v>
      </c>
      <c r="B280">
        <f>Alumn_Filtered!D280</f>
        <v>0</v>
      </c>
      <c r="C280">
        <f>Alumn_Filtered!E280</f>
        <v>0</v>
      </c>
      <c r="D280">
        <f>Alumn_Filtered!F280</f>
        <v>0</v>
      </c>
      <c r="E280" s="30">
        <f>Alumn_Filtered!G280</f>
        <v>6</v>
      </c>
      <c r="F280">
        <f>Alumn_Filtered!H280</f>
        <v>4</v>
      </c>
      <c r="G280" s="28">
        <f>Alumn_Filtered!I280</f>
        <v>0.66666666666666663</v>
      </c>
      <c r="H280">
        <f>Alumn_Filtered!J280</f>
        <v>2</v>
      </c>
      <c r="I280" s="28">
        <f>Alumn_Filtered!K280</f>
        <v>0.33333333333333331</v>
      </c>
      <c r="J280" s="28">
        <f>Alumn_Filtered!L280</f>
        <v>0.9</v>
      </c>
      <c r="K280" s="28">
        <f>Alumn_Filtered!M280</f>
        <v>0.33333333333333331</v>
      </c>
      <c r="L280" s="28">
        <f>Alumn_Filtered!N280</f>
        <v>0.5527777777777777</v>
      </c>
      <c r="M280">
        <f>Alumn_Filtered!O280</f>
        <v>8</v>
      </c>
      <c r="N280">
        <f>Alumn_Filtered!P280</f>
        <v>0</v>
      </c>
      <c r="O280">
        <f>Alumn_Filtered!Q280</f>
        <v>2</v>
      </c>
      <c r="P280">
        <f>Alumn_Filtered!R280</f>
        <v>0</v>
      </c>
      <c r="Q280">
        <f>Alumn_Filtered!S280</f>
        <v>6</v>
      </c>
      <c r="R280">
        <f>Alumn_Filtered!T280</f>
        <v>4</v>
      </c>
      <c r="S280" s="28">
        <f>Alumn_Filtered!U280</f>
        <v>0.66666666666666663</v>
      </c>
      <c r="T280">
        <f>Alumn_Filtered!V280</f>
        <v>2</v>
      </c>
      <c r="U280" s="28">
        <f>Alumn_Filtered!W280</f>
        <v>0.33333333333333331</v>
      </c>
      <c r="V280" s="28">
        <f>Alumn_Filtered!X280</f>
        <v>0.81666666666666676</v>
      </c>
      <c r="W280" s="28">
        <f>Alumn_Filtered!Y280</f>
        <v>0.21666666666666665</v>
      </c>
      <c r="X280" s="28">
        <f>Alumn_Filtered!Z280</f>
        <v>0.49722222222222223</v>
      </c>
      <c r="Y280" s="28">
        <f>Alumn_Filtered!AA280</f>
        <v>-5.5555555555555469E-2</v>
      </c>
      <c r="Z280">
        <f ca="1">Alumn_Filtered!AB280</f>
        <v>21</v>
      </c>
      <c r="AA280">
        <f>Alumn_Filtered!AD280</f>
        <v>1</v>
      </c>
      <c r="AB280">
        <f>Alumn_Filtered!AF280</f>
        <v>1</v>
      </c>
      <c r="AC280">
        <f>IF(Alumn_Filtered!AG280=0,Metrics!$AG$14,Alumn_Filtered!AG280)</f>
        <v>534</v>
      </c>
      <c r="AD280" s="28">
        <f>Alumn_Filtered!AH280</f>
        <v>0.52836304700162073</v>
      </c>
      <c r="AE280">
        <f>IF(Alumn_Filtered!AI280=0,Metrics!AI$14,Alumn_Filtered!AI280)</f>
        <v>553</v>
      </c>
      <c r="AF280" s="28">
        <f>Alumn_Filtered!AJ280</f>
        <v>0.55915721231766613</v>
      </c>
      <c r="AG280">
        <f>IF(Alumn_Filtered!AK280=0,Metrics!AK$14,Alumn_Filtered!AK280)</f>
        <v>574</v>
      </c>
      <c r="AH280" s="28">
        <f>Alumn_Filtered!AL280</f>
        <v>0.59319286871961097</v>
      </c>
      <c r="AI280">
        <f>IF(Alumn_Filtered!AM280=0,Metrics!AM$14,Alumn_Filtered!AM280)</f>
        <v>622</v>
      </c>
      <c r="AJ280" s="28">
        <f>Alumn_Filtered!AN280</f>
        <v>0.6709886547811994</v>
      </c>
      <c r="AK280">
        <f>IF(Alumn_Filtered!AP280=0,Metrics!AP$14,Alumn_Filtered!AP280)</f>
        <v>13</v>
      </c>
      <c r="AL280">
        <f>IF(Alumn_Filtered!AR280=0,Metrics!AR$14,Alumn_Filtered!AR280)</f>
        <v>1</v>
      </c>
      <c r="AM280">
        <f>IF(Alumn_Filtered!AS280=0,Metrics!AS$14,Alumn_Filtered!AS280)</f>
        <v>5</v>
      </c>
      <c r="AN280">
        <f>Alumn_Filtered!B280</f>
        <v>0</v>
      </c>
    </row>
    <row r="281" spans="1:40" x14ac:dyDescent="0.25">
      <c r="A281" t="str">
        <f>LEFT(Alumn_Filtered!A281,LEN(Alumn_Filtered!A281)-1)</f>
        <v>19498109</v>
      </c>
      <c r="B281">
        <f>Alumn_Filtered!D281</f>
        <v>0</v>
      </c>
      <c r="C281">
        <f>Alumn_Filtered!E281</f>
        <v>0</v>
      </c>
      <c r="D281">
        <f>Alumn_Filtered!F281</f>
        <v>0</v>
      </c>
      <c r="E281" s="30">
        <f>Alumn_Filtered!G281</f>
        <v>6</v>
      </c>
      <c r="F281">
        <f>Alumn_Filtered!H281</f>
        <v>3</v>
      </c>
      <c r="G281" s="28">
        <f>Alumn_Filtered!I281</f>
        <v>0.5</v>
      </c>
      <c r="H281">
        <f>Alumn_Filtered!J281</f>
        <v>3</v>
      </c>
      <c r="I281" s="28">
        <f>Alumn_Filtered!K281</f>
        <v>0.5</v>
      </c>
      <c r="J281" s="28">
        <f>Alumn_Filtered!L281</f>
        <v>0.83333333333333337</v>
      </c>
      <c r="K281" s="28">
        <f>Alumn_Filtered!M281</f>
        <v>0.31666666666666665</v>
      </c>
      <c r="L281" s="28">
        <f>Alumn_Filtered!N281</f>
        <v>0.52500000000000002</v>
      </c>
      <c r="M281">
        <f>Alumn_Filtered!O281</f>
        <v>11</v>
      </c>
      <c r="N281">
        <f>Alumn_Filtered!P281</f>
        <v>4</v>
      </c>
      <c r="O281">
        <f>Alumn_Filtered!Q281</f>
        <v>2</v>
      </c>
      <c r="P281">
        <f>Alumn_Filtered!R281</f>
        <v>0</v>
      </c>
      <c r="Q281">
        <f>Alumn_Filtered!S281</f>
        <v>5</v>
      </c>
      <c r="R281">
        <f>Alumn_Filtered!T281</f>
        <v>2</v>
      </c>
      <c r="S281" s="28">
        <f>Alumn_Filtered!U281</f>
        <v>0.4</v>
      </c>
      <c r="T281">
        <f>Alumn_Filtered!V281</f>
        <v>3</v>
      </c>
      <c r="U281" s="28">
        <f>Alumn_Filtered!W281</f>
        <v>0.6</v>
      </c>
      <c r="V281" s="28">
        <f>Alumn_Filtered!X281</f>
        <v>0.81666666666666676</v>
      </c>
      <c r="W281" s="28">
        <f>Alumn_Filtered!Y281</f>
        <v>0.39999999999999997</v>
      </c>
      <c r="X281" s="28">
        <f>Alumn_Filtered!Z281</f>
        <v>0.53999999999999992</v>
      </c>
      <c r="Y281" s="28">
        <f>Alumn_Filtered!AA281</f>
        <v>1.4999999999999902E-2</v>
      </c>
      <c r="Z281">
        <f ca="1">Alumn_Filtered!AB281</f>
        <v>21</v>
      </c>
      <c r="AA281">
        <f>Alumn_Filtered!AD281</f>
        <v>1</v>
      </c>
      <c r="AB281">
        <f>Alumn_Filtered!AF281</f>
        <v>1</v>
      </c>
      <c r="AC281">
        <f>IF(Alumn_Filtered!AG281=0,Metrics!$AG$14,Alumn_Filtered!AG281)</f>
        <v>562</v>
      </c>
      <c r="AD281" s="28">
        <f>Alumn_Filtered!AH281</f>
        <v>0.57374392220421389</v>
      </c>
      <c r="AE281">
        <f>IF(Alumn_Filtered!AI281=0,Metrics!AI$14,Alumn_Filtered!AI281)</f>
        <v>595</v>
      </c>
      <c r="AF281" s="28">
        <f>Alumn_Filtered!AJ281</f>
        <v>0.62722852512155591</v>
      </c>
      <c r="AG281">
        <f>IF(Alumn_Filtered!AK281=0,Metrics!AK$14,Alumn_Filtered!AK281)</f>
        <v>582</v>
      </c>
      <c r="AH281" s="28">
        <f>Alumn_Filtered!AL281</f>
        <v>0.60615883306320906</v>
      </c>
      <c r="AI281">
        <f>IF(Alumn_Filtered!AM281=0,Metrics!AM$14,Alumn_Filtered!AM281)</f>
        <v>502</v>
      </c>
      <c r="AJ281" s="28">
        <f>Alumn_Filtered!AN281</f>
        <v>0.47649918962722854</v>
      </c>
      <c r="AK281">
        <f>IF(Alumn_Filtered!AP281=0,Metrics!AP$14,Alumn_Filtered!AP281)</f>
        <v>13</v>
      </c>
      <c r="AL281">
        <f>IF(Alumn_Filtered!AR281=0,Metrics!AR$14,Alumn_Filtered!AR281)</f>
        <v>4</v>
      </c>
      <c r="AM281">
        <f>IF(Alumn_Filtered!AS281=0,Metrics!AS$14,Alumn_Filtered!AS281)</f>
        <v>0</v>
      </c>
      <c r="AN281">
        <f>Alumn_Filtered!B281</f>
        <v>0</v>
      </c>
    </row>
    <row r="282" spans="1:40" x14ac:dyDescent="0.25">
      <c r="A282" t="str">
        <f>LEFT(Alumn_Filtered!A282,LEN(Alumn_Filtered!A282)-1)</f>
        <v>19503191</v>
      </c>
      <c r="B282">
        <f>Alumn_Filtered!D282</f>
        <v>0</v>
      </c>
      <c r="C282">
        <f>Alumn_Filtered!E282</f>
        <v>0</v>
      </c>
      <c r="D282">
        <f>Alumn_Filtered!F282</f>
        <v>0</v>
      </c>
      <c r="E282" s="30">
        <f>Alumn_Filtered!G282</f>
        <v>6</v>
      </c>
      <c r="F282">
        <f>Alumn_Filtered!H282</f>
        <v>3</v>
      </c>
      <c r="G282" s="28">
        <f>Alumn_Filtered!I282</f>
        <v>0.5</v>
      </c>
      <c r="H282">
        <f>Alumn_Filtered!J282</f>
        <v>3</v>
      </c>
      <c r="I282" s="28">
        <f>Alumn_Filtered!K282</f>
        <v>0.5</v>
      </c>
      <c r="J282" s="28">
        <f>Alumn_Filtered!L282</f>
        <v>0.8666666666666667</v>
      </c>
      <c r="K282" s="28">
        <f>Alumn_Filtered!M282</f>
        <v>0.33333333333333331</v>
      </c>
      <c r="L282" s="28">
        <f>Alumn_Filtered!N282</f>
        <v>0.50555555555555565</v>
      </c>
      <c r="M282">
        <f>Alumn_Filtered!O282</f>
        <v>7</v>
      </c>
      <c r="N282">
        <f>Alumn_Filtered!P282</f>
        <v>0</v>
      </c>
      <c r="O282">
        <f>Alumn_Filtered!Q282</f>
        <v>0</v>
      </c>
      <c r="P282">
        <f>Alumn_Filtered!R282</f>
        <v>0</v>
      </c>
      <c r="Q282">
        <f>Alumn_Filtered!S282</f>
        <v>7</v>
      </c>
      <c r="R282">
        <f>Alumn_Filtered!T282</f>
        <v>3</v>
      </c>
      <c r="S282" s="28">
        <f>Alumn_Filtered!U282</f>
        <v>0.42857142857142855</v>
      </c>
      <c r="T282">
        <f>Alumn_Filtered!V282</f>
        <v>4</v>
      </c>
      <c r="U282" s="28">
        <f>Alumn_Filtered!W282</f>
        <v>0.5714285714285714</v>
      </c>
      <c r="V282" s="28">
        <f>Alumn_Filtered!X282</f>
        <v>0.56666666666666676</v>
      </c>
      <c r="W282" s="28">
        <f>Alumn_Filtered!Y282</f>
        <v>0.28333333333333338</v>
      </c>
      <c r="X282" s="28">
        <f>Alumn_Filtered!Z282</f>
        <v>0.42380952380952391</v>
      </c>
      <c r="Y282" s="28">
        <f>Alumn_Filtered!AA282</f>
        <v>-8.1746031746031733E-2</v>
      </c>
      <c r="Z282">
        <f ca="1">Alumn_Filtered!AB282</f>
        <v>21</v>
      </c>
      <c r="AA282">
        <f>Alumn_Filtered!AD282</f>
        <v>1</v>
      </c>
      <c r="AB282">
        <f>Alumn_Filtered!AF282</f>
        <v>1</v>
      </c>
      <c r="AC282">
        <f>IF(Alumn_Filtered!AG282=0,Metrics!$AG$14,Alumn_Filtered!AG282)</f>
        <v>554</v>
      </c>
      <c r="AD282" s="28">
        <f>Alumn_Filtered!AH282</f>
        <v>0.56077795786061591</v>
      </c>
      <c r="AE282">
        <f>IF(Alumn_Filtered!AI282=0,Metrics!AI$14,Alumn_Filtered!AI282)</f>
        <v>554</v>
      </c>
      <c r="AF282" s="28">
        <f>Alumn_Filtered!AJ282</f>
        <v>0.56077795786061591</v>
      </c>
      <c r="AG282">
        <f>IF(Alumn_Filtered!AK282=0,Metrics!AK$14,Alumn_Filtered!AK282)</f>
        <v>394</v>
      </c>
      <c r="AH282" s="28">
        <f>Alumn_Filtered!AL282</f>
        <v>0.30145867098865481</v>
      </c>
      <c r="AI282">
        <f>IF(Alumn_Filtered!AM282=0,Metrics!AM$14,Alumn_Filtered!AM282)</f>
        <v>563</v>
      </c>
      <c r="AJ282" s="28">
        <f>Alumn_Filtered!AN282</f>
        <v>0.57536466774716366</v>
      </c>
      <c r="AK282">
        <f>IF(Alumn_Filtered!AP282=0,Metrics!AP$14,Alumn_Filtered!AP282)</f>
        <v>13</v>
      </c>
      <c r="AL282">
        <f>IF(Alumn_Filtered!AR282=0,Metrics!AR$14,Alumn_Filtered!AR282)</f>
        <v>1</v>
      </c>
      <c r="AM282">
        <f>IF(Alumn_Filtered!AS282=0,Metrics!AS$14,Alumn_Filtered!AS282)</f>
        <v>5</v>
      </c>
      <c r="AN282">
        <f>Alumn_Filtered!B282</f>
        <v>1</v>
      </c>
    </row>
    <row r="283" spans="1:40" x14ac:dyDescent="0.25">
      <c r="A283" t="str">
        <f>LEFT(Alumn_Filtered!A283,LEN(Alumn_Filtered!A283)-1)</f>
        <v>19503641</v>
      </c>
      <c r="B283">
        <f>Alumn_Filtered!D283</f>
        <v>0</v>
      </c>
      <c r="C283">
        <f>Alumn_Filtered!E283</f>
        <v>0</v>
      </c>
      <c r="D283">
        <f>Alumn_Filtered!F283</f>
        <v>0</v>
      </c>
      <c r="E283" s="30">
        <f>Alumn_Filtered!G283</f>
        <v>6</v>
      </c>
      <c r="F283">
        <f>Alumn_Filtered!H283</f>
        <v>5</v>
      </c>
      <c r="G283" s="28">
        <f>Alumn_Filtered!I283</f>
        <v>0.83333333333333337</v>
      </c>
      <c r="H283">
        <f>Alumn_Filtered!J283</f>
        <v>1</v>
      </c>
      <c r="I283" s="28">
        <f>Alumn_Filtered!K283</f>
        <v>0.16666666666666666</v>
      </c>
      <c r="J283" s="28">
        <f>Alumn_Filtered!L283</f>
        <v>0.78333333333333333</v>
      </c>
      <c r="K283" s="28">
        <f>Alumn_Filtered!M283</f>
        <v>0.45</v>
      </c>
      <c r="L283" s="28">
        <f>Alumn_Filtered!N283</f>
        <v>0.60833333333333328</v>
      </c>
      <c r="M283">
        <f>Alumn_Filtered!O283</f>
        <v>9</v>
      </c>
      <c r="N283">
        <f>Alumn_Filtered!P283</f>
        <v>2</v>
      </c>
      <c r="O283">
        <f>Alumn_Filtered!Q283</f>
        <v>0</v>
      </c>
      <c r="P283">
        <f>Alumn_Filtered!R283</f>
        <v>0</v>
      </c>
      <c r="Q283">
        <f>Alumn_Filtered!S283</f>
        <v>7</v>
      </c>
      <c r="R283">
        <f>Alumn_Filtered!T283</f>
        <v>2</v>
      </c>
      <c r="S283" s="28">
        <f>Alumn_Filtered!U283</f>
        <v>0.2857142857142857</v>
      </c>
      <c r="T283">
        <f>Alumn_Filtered!V283</f>
        <v>5</v>
      </c>
      <c r="U283" s="28">
        <f>Alumn_Filtered!W283</f>
        <v>0.7142857142857143</v>
      </c>
      <c r="V283" s="28">
        <f>Alumn_Filtered!X283</f>
        <v>0.78333333333333333</v>
      </c>
      <c r="W283" s="28">
        <f>Alumn_Filtered!Y283</f>
        <v>0.21666666666666665</v>
      </c>
      <c r="X283" s="28">
        <f>Alumn_Filtered!Z283</f>
        <v>0.43809523809523804</v>
      </c>
      <c r="Y283" s="28">
        <f>Alumn_Filtered!AA283</f>
        <v>-0.17023809523809524</v>
      </c>
      <c r="Z283">
        <f ca="1">Alumn_Filtered!AB283</f>
        <v>21</v>
      </c>
      <c r="AA283">
        <f>Alumn_Filtered!AD283</f>
        <v>1</v>
      </c>
      <c r="AB283">
        <f>Alumn_Filtered!AF283</f>
        <v>1</v>
      </c>
      <c r="AC283">
        <f>IF(Alumn_Filtered!AG283=0,Metrics!$AG$14,Alumn_Filtered!AG283)</f>
        <v>558</v>
      </c>
      <c r="AD283" s="28">
        <f>Alumn_Filtered!AH283</f>
        <v>0.5672609400324149</v>
      </c>
      <c r="AE283">
        <f>IF(Alumn_Filtered!AI283=0,Metrics!AI$14,Alumn_Filtered!AI283)</f>
        <v>568</v>
      </c>
      <c r="AF283" s="28">
        <f>Alumn_Filtered!AJ283</f>
        <v>0.58346839546191243</v>
      </c>
      <c r="AG283">
        <f>IF(Alumn_Filtered!AK283=0,Metrics!AK$14,Alumn_Filtered!AK283)</f>
        <v>501</v>
      </c>
      <c r="AH283" s="28">
        <f>Alumn_Filtered!AL283</f>
        <v>0.47487844408427876</v>
      </c>
      <c r="AI283">
        <f>IF(Alumn_Filtered!AM283=0,Metrics!AM$14,Alumn_Filtered!AM283)</f>
        <v>579</v>
      </c>
      <c r="AJ283" s="28">
        <f>Alumn_Filtered!AN283</f>
        <v>0.60129659643435984</v>
      </c>
      <c r="AK283">
        <f>IF(Alumn_Filtered!AP283=0,Metrics!AP$14,Alumn_Filtered!AP283)</f>
        <v>13</v>
      </c>
      <c r="AL283">
        <f>IF(Alumn_Filtered!AR283=0,Metrics!AR$14,Alumn_Filtered!AR283)</f>
        <v>1</v>
      </c>
      <c r="AM283">
        <f>IF(Alumn_Filtered!AS283=0,Metrics!AS$14,Alumn_Filtered!AS283)</f>
        <v>13</v>
      </c>
      <c r="AN283">
        <f>Alumn_Filtered!B283</f>
        <v>1</v>
      </c>
    </row>
    <row r="284" spans="1:40" x14ac:dyDescent="0.25">
      <c r="A284" t="str">
        <f>LEFT(Alumn_Filtered!A284,LEN(Alumn_Filtered!A284)-1)</f>
        <v>19507602</v>
      </c>
      <c r="B284">
        <f>Alumn_Filtered!D284</f>
        <v>0</v>
      </c>
      <c r="C284">
        <f>Alumn_Filtered!E284</f>
        <v>0</v>
      </c>
      <c r="D284">
        <f>Alumn_Filtered!F284</f>
        <v>0</v>
      </c>
      <c r="E284" s="30">
        <f>Alumn_Filtered!G284</f>
        <v>6</v>
      </c>
      <c r="F284">
        <f>Alumn_Filtered!H284</f>
        <v>6</v>
      </c>
      <c r="G284" s="28">
        <f>Alumn_Filtered!I284</f>
        <v>1</v>
      </c>
      <c r="H284">
        <f>Alumn_Filtered!J284</f>
        <v>0</v>
      </c>
      <c r="I284" s="28">
        <f>Alumn_Filtered!K284</f>
        <v>0</v>
      </c>
      <c r="J284" s="28">
        <f>Alumn_Filtered!L284</f>
        <v>0.76666666666666661</v>
      </c>
      <c r="K284" s="28">
        <f>Alumn_Filtered!M284</f>
        <v>0.54999999999999993</v>
      </c>
      <c r="L284" s="28">
        <f>Alumn_Filtered!N284</f>
        <v>0.67777777777777792</v>
      </c>
      <c r="M284">
        <f>Alumn_Filtered!O284</f>
        <v>6</v>
      </c>
      <c r="N284">
        <f>Alumn_Filtered!P284</f>
        <v>0</v>
      </c>
      <c r="O284">
        <f>Alumn_Filtered!Q284</f>
        <v>0</v>
      </c>
      <c r="P284">
        <f>Alumn_Filtered!R284</f>
        <v>0</v>
      </c>
      <c r="Q284">
        <f>Alumn_Filtered!S284</f>
        <v>6</v>
      </c>
      <c r="R284">
        <f>Alumn_Filtered!T284</f>
        <v>6</v>
      </c>
      <c r="S284" s="28">
        <f>Alumn_Filtered!U284</f>
        <v>1</v>
      </c>
      <c r="T284">
        <f>Alumn_Filtered!V284</f>
        <v>0</v>
      </c>
      <c r="U284" s="28">
        <f>Alumn_Filtered!W284</f>
        <v>0</v>
      </c>
      <c r="V284" s="28">
        <f>Alumn_Filtered!X284</f>
        <v>0.9</v>
      </c>
      <c r="W284" s="28">
        <f>Alumn_Filtered!Y284</f>
        <v>0.54999999999999993</v>
      </c>
      <c r="X284" s="28">
        <f>Alumn_Filtered!Z284</f>
        <v>0.73055555555555562</v>
      </c>
      <c r="Y284" s="28">
        <f>Alumn_Filtered!AA284</f>
        <v>5.2777777777777701E-2</v>
      </c>
      <c r="Z284">
        <f ca="1">Alumn_Filtered!AB284</f>
        <v>21</v>
      </c>
      <c r="AA284">
        <f>Alumn_Filtered!AD284</f>
        <v>1</v>
      </c>
      <c r="AB284">
        <f>Alumn_Filtered!AF284</f>
        <v>1</v>
      </c>
      <c r="AC284">
        <f>IF(Alumn_Filtered!AG284=0,Metrics!$AG$14,Alumn_Filtered!AG284)</f>
        <v>589</v>
      </c>
      <c r="AD284" s="28">
        <f>Alumn_Filtered!AH284</f>
        <v>0.61750405186385737</v>
      </c>
      <c r="AE284">
        <f>IF(Alumn_Filtered!AI284=0,Metrics!AI$14,Alumn_Filtered!AI284)</f>
        <v>601</v>
      </c>
      <c r="AF284" s="28">
        <f>Alumn_Filtered!AJ284</f>
        <v>0.63695299837925445</v>
      </c>
      <c r="AG284">
        <f>IF(Alumn_Filtered!AK284=0,Metrics!AK$14,Alumn_Filtered!AK284)</f>
        <v>436</v>
      </c>
      <c r="AH284" s="28">
        <f>Alumn_Filtered!AL284</f>
        <v>0.36952998379254459</v>
      </c>
      <c r="AI284">
        <f>IF(Alumn_Filtered!AM284=0,Metrics!AM$14,Alumn_Filtered!AM284)</f>
        <v>704</v>
      </c>
      <c r="AJ284" s="28">
        <f>Alumn_Filtered!AN284</f>
        <v>0.80388978930307942</v>
      </c>
      <c r="AK284">
        <f>IF(Alumn_Filtered!AP284=0,Metrics!AP$14,Alumn_Filtered!AP284)</f>
        <v>13</v>
      </c>
      <c r="AL284">
        <f>IF(Alumn_Filtered!AR284=0,Metrics!AR$14,Alumn_Filtered!AR284)</f>
        <v>1</v>
      </c>
      <c r="AM284">
        <f>IF(Alumn_Filtered!AS284=0,Metrics!AS$14,Alumn_Filtered!AS284)</f>
        <v>5</v>
      </c>
      <c r="AN284">
        <f>Alumn_Filtered!B284</f>
        <v>1</v>
      </c>
    </row>
    <row r="285" spans="1:40" x14ac:dyDescent="0.25">
      <c r="A285" t="str">
        <f>LEFT(Alumn_Filtered!A285,LEN(Alumn_Filtered!A285)-1)</f>
        <v>19507842</v>
      </c>
      <c r="B285">
        <f>Alumn_Filtered!D285</f>
        <v>1</v>
      </c>
      <c r="C285">
        <f>Alumn_Filtered!E285</f>
        <v>2</v>
      </c>
      <c r="D285">
        <f>Alumn_Filtered!F285</f>
        <v>0</v>
      </c>
      <c r="E285" s="30">
        <f>Alumn_Filtered!G285</f>
        <v>4</v>
      </c>
      <c r="F285">
        <f>Alumn_Filtered!H285</f>
        <v>0</v>
      </c>
      <c r="G285" s="28">
        <f>Alumn_Filtered!I285</f>
        <v>0</v>
      </c>
      <c r="H285">
        <f>Alumn_Filtered!J285</f>
        <v>4</v>
      </c>
      <c r="I285" s="28">
        <f>Alumn_Filtered!K285</f>
        <v>1</v>
      </c>
      <c r="J285" s="28">
        <f>Alumn_Filtered!L285</f>
        <v>0.3</v>
      </c>
      <c r="K285" s="28">
        <f>Alumn_Filtered!M285</f>
        <v>8.3333333333333329E-2</v>
      </c>
      <c r="L285" s="28">
        <f>Alumn_Filtered!N285</f>
        <v>0.16666666666666666</v>
      </c>
      <c r="M285">
        <f>Alumn_Filtered!O285</f>
        <v>6</v>
      </c>
      <c r="N285">
        <f>Alumn_Filtered!P285</f>
        <v>0</v>
      </c>
      <c r="O285">
        <f>Alumn_Filtered!Q285</f>
        <v>6</v>
      </c>
      <c r="P285">
        <f>Alumn_Filtered!R285</f>
        <v>0</v>
      </c>
      <c r="Q285">
        <f>Alumn_Filtered!S285</f>
        <v>0</v>
      </c>
      <c r="R285">
        <f>Alumn_Filtered!T285</f>
        <v>0</v>
      </c>
      <c r="S285" s="28">
        <f>Alumn_Filtered!U285</f>
        <v>0</v>
      </c>
      <c r="T285">
        <f>Alumn_Filtered!V285</f>
        <v>0</v>
      </c>
      <c r="U285" s="28">
        <f>Alumn_Filtered!W285</f>
        <v>0</v>
      </c>
      <c r="V285" s="28">
        <f>Alumn_Filtered!X285</f>
        <v>0</v>
      </c>
      <c r="W285" s="28">
        <f>Alumn_Filtered!Y285</f>
        <v>0</v>
      </c>
      <c r="X285" s="28">
        <f>Alumn_Filtered!Z285</f>
        <v>0</v>
      </c>
      <c r="Y285" s="28">
        <f>Alumn_Filtered!AA285</f>
        <v>-0.16666666666666666</v>
      </c>
      <c r="Z285">
        <f ca="1">Alumn_Filtered!AB285</f>
        <v>21</v>
      </c>
      <c r="AA285">
        <f>Alumn_Filtered!AD285</f>
        <v>1</v>
      </c>
      <c r="AB285">
        <f>Alumn_Filtered!AF285</f>
        <v>1</v>
      </c>
      <c r="AC285">
        <f>IF(Alumn_Filtered!AG285=0,Metrics!$AG$14,Alumn_Filtered!AG285)</f>
        <v>425</v>
      </c>
      <c r="AD285" s="28">
        <f>Alumn_Filtered!AH285</f>
        <v>0.35170178282009723</v>
      </c>
      <c r="AE285">
        <f>IF(Alumn_Filtered!AI285=0,Metrics!AI$14,Alumn_Filtered!AI285)</f>
        <v>425</v>
      </c>
      <c r="AF285" s="28">
        <f>Alumn_Filtered!AJ285</f>
        <v>0.35170178282009723</v>
      </c>
      <c r="AG285">
        <f>IF(Alumn_Filtered!AK285=0,Metrics!AK$14,Alumn_Filtered!AK285)</f>
        <v>459</v>
      </c>
      <c r="AH285" s="28">
        <f>Alumn_Filtered!AL285</f>
        <v>0.40680713128038898</v>
      </c>
      <c r="AI285">
        <f>IF(Alumn_Filtered!AM285=0,Metrics!AM$14,Alumn_Filtered!AM285)</f>
        <v>539</v>
      </c>
      <c r="AJ285" s="28">
        <f>Alumn_Filtered!AN285</f>
        <v>0.5364667747163695</v>
      </c>
      <c r="AK285">
        <f>IF(Alumn_Filtered!AP285=0,Metrics!AP$14,Alumn_Filtered!AP285)</f>
        <v>13</v>
      </c>
      <c r="AL285">
        <f>IF(Alumn_Filtered!AR285=0,Metrics!AR$14,Alumn_Filtered!AR285)</f>
        <v>1</v>
      </c>
      <c r="AM285">
        <f>IF(Alumn_Filtered!AS285=0,Metrics!AS$14,Alumn_Filtered!AS285)</f>
        <v>5</v>
      </c>
      <c r="AN285">
        <f>Alumn_Filtered!B285</f>
        <v>0</v>
      </c>
    </row>
    <row r="286" spans="1:40" x14ac:dyDescent="0.25">
      <c r="A286" t="str">
        <f>LEFT(Alumn_Filtered!A286,LEN(Alumn_Filtered!A286)-1)</f>
        <v>19507968</v>
      </c>
      <c r="B286">
        <f>Alumn_Filtered!D286</f>
        <v>0</v>
      </c>
      <c r="C286">
        <f>Alumn_Filtered!E286</f>
        <v>0</v>
      </c>
      <c r="D286">
        <f>Alumn_Filtered!F286</f>
        <v>0</v>
      </c>
      <c r="E286" s="30">
        <f>Alumn_Filtered!G286</f>
        <v>6</v>
      </c>
      <c r="F286">
        <f>Alumn_Filtered!H286</f>
        <v>6</v>
      </c>
      <c r="G286" s="28">
        <f>Alumn_Filtered!I286</f>
        <v>1</v>
      </c>
      <c r="H286">
        <f>Alumn_Filtered!J286</f>
        <v>0</v>
      </c>
      <c r="I286" s="28">
        <f>Alumn_Filtered!K286</f>
        <v>0</v>
      </c>
      <c r="J286" s="28">
        <f>Alumn_Filtered!L286</f>
        <v>0.70000000000000007</v>
      </c>
      <c r="K286" s="28">
        <f>Alumn_Filtered!M286</f>
        <v>0.54999999999999993</v>
      </c>
      <c r="L286" s="28">
        <f>Alumn_Filtered!N286</f>
        <v>0.63888888888888884</v>
      </c>
      <c r="M286">
        <f>Alumn_Filtered!O286</f>
        <v>6</v>
      </c>
      <c r="N286">
        <f>Alumn_Filtered!P286</f>
        <v>0</v>
      </c>
      <c r="O286">
        <f>Alumn_Filtered!Q286</f>
        <v>0</v>
      </c>
      <c r="P286">
        <f>Alumn_Filtered!R286</f>
        <v>0</v>
      </c>
      <c r="Q286">
        <f>Alumn_Filtered!S286</f>
        <v>6</v>
      </c>
      <c r="R286">
        <f>Alumn_Filtered!T286</f>
        <v>3</v>
      </c>
      <c r="S286" s="28">
        <f>Alumn_Filtered!U286</f>
        <v>0.5</v>
      </c>
      <c r="T286">
        <f>Alumn_Filtered!V286</f>
        <v>3</v>
      </c>
      <c r="U286" s="28">
        <f>Alumn_Filtered!W286</f>
        <v>0.5</v>
      </c>
      <c r="V286" s="28">
        <f>Alumn_Filtered!X286</f>
        <v>0.66666666666666663</v>
      </c>
      <c r="W286" s="28">
        <f>Alumn_Filtered!Y286</f>
        <v>0.28333333333333338</v>
      </c>
      <c r="X286" s="28">
        <f>Alumn_Filtered!Z286</f>
        <v>0.47222222222222215</v>
      </c>
      <c r="Y286" s="28">
        <f>Alumn_Filtered!AA286</f>
        <v>-0.16666666666666669</v>
      </c>
      <c r="Z286">
        <f ca="1">Alumn_Filtered!AB286</f>
        <v>21</v>
      </c>
      <c r="AA286">
        <f>Alumn_Filtered!AD286</f>
        <v>1</v>
      </c>
      <c r="AB286">
        <f>Alumn_Filtered!AF286</f>
        <v>1</v>
      </c>
      <c r="AC286">
        <f>IF(Alumn_Filtered!AG286=0,Metrics!$AG$14,Alumn_Filtered!AG286)</f>
        <v>585</v>
      </c>
      <c r="AD286" s="28">
        <f>Alumn_Filtered!AH286</f>
        <v>0.61102106969205838</v>
      </c>
      <c r="AE286">
        <f>IF(Alumn_Filtered!AI286=0,Metrics!AI$14,Alumn_Filtered!AI286)</f>
        <v>602</v>
      </c>
      <c r="AF286" s="28">
        <f>Alumn_Filtered!AJ286</f>
        <v>0.63857374392220423</v>
      </c>
      <c r="AG286">
        <f>IF(Alumn_Filtered!AK286=0,Metrics!AK$14,Alumn_Filtered!AK286)</f>
        <v>597</v>
      </c>
      <c r="AH286" s="28">
        <f>Alumn_Filtered!AL286</f>
        <v>0.63047001620745546</v>
      </c>
      <c r="AI286">
        <f>IF(Alumn_Filtered!AM286=0,Metrics!AM$14,Alumn_Filtered!AM286)</f>
        <v>620</v>
      </c>
      <c r="AJ286" s="28">
        <f>Alumn_Filtered!AN286</f>
        <v>0.66774716369529985</v>
      </c>
      <c r="AK286">
        <f>IF(Alumn_Filtered!AP286=0,Metrics!AP$14,Alumn_Filtered!AP286)</f>
        <v>13</v>
      </c>
      <c r="AL286">
        <f>IF(Alumn_Filtered!AR286=0,Metrics!AR$14,Alumn_Filtered!AR286)</f>
        <v>1</v>
      </c>
      <c r="AM286">
        <f>IF(Alumn_Filtered!AS286=0,Metrics!AS$14,Alumn_Filtered!AS286)</f>
        <v>11</v>
      </c>
      <c r="AN286">
        <f>Alumn_Filtered!B286</f>
        <v>1</v>
      </c>
    </row>
    <row r="287" spans="1:40" x14ac:dyDescent="0.25">
      <c r="A287" t="str">
        <f>LEFT(Alumn_Filtered!A287,LEN(Alumn_Filtered!A287)-1)</f>
        <v>19508555</v>
      </c>
      <c r="B287">
        <f>Alumn_Filtered!D287</f>
        <v>0</v>
      </c>
      <c r="C287">
        <f>Alumn_Filtered!E287</f>
        <v>0</v>
      </c>
      <c r="D287">
        <f>Alumn_Filtered!F287</f>
        <v>0</v>
      </c>
      <c r="E287" s="30">
        <f>Alumn_Filtered!G287</f>
        <v>6</v>
      </c>
      <c r="F287">
        <f>Alumn_Filtered!H287</f>
        <v>5</v>
      </c>
      <c r="G287" s="28">
        <f>Alumn_Filtered!I287</f>
        <v>0.83333333333333337</v>
      </c>
      <c r="H287">
        <f>Alumn_Filtered!J287</f>
        <v>1</v>
      </c>
      <c r="I287" s="28">
        <f>Alumn_Filtered!K287</f>
        <v>0.16666666666666666</v>
      </c>
      <c r="J287" s="28">
        <f>Alumn_Filtered!L287</f>
        <v>0.8833333333333333</v>
      </c>
      <c r="K287" s="28">
        <f>Alumn_Filtered!M287</f>
        <v>0.45</v>
      </c>
      <c r="L287" s="28">
        <f>Alumn_Filtered!N287</f>
        <v>0.67499999999999993</v>
      </c>
      <c r="M287">
        <f>Alumn_Filtered!O287</f>
        <v>8</v>
      </c>
      <c r="N287">
        <f>Alumn_Filtered!P287</f>
        <v>1</v>
      </c>
      <c r="O287">
        <f>Alumn_Filtered!Q287</f>
        <v>0</v>
      </c>
      <c r="P287">
        <f>Alumn_Filtered!R287</f>
        <v>0</v>
      </c>
      <c r="Q287">
        <f>Alumn_Filtered!S287</f>
        <v>7</v>
      </c>
      <c r="R287">
        <f>Alumn_Filtered!T287</f>
        <v>7</v>
      </c>
      <c r="S287" s="28">
        <f>Alumn_Filtered!U287</f>
        <v>1</v>
      </c>
      <c r="T287">
        <f>Alumn_Filtered!V287</f>
        <v>0</v>
      </c>
      <c r="U287" s="28">
        <f>Alumn_Filtered!W287</f>
        <v>0</v>
      </c>
      <c r="V287" s="28">
        <f>Alumn_Filtered!X287</f>
        <v>0.81666666666666676</v>
      </c>
      <c r="W287" s="28">
        <f>Alumn_Filtered!Y287</f>
        <v>0.54999999999999993</v>
      </c>
      <c r="X287" s="28">
        <f>Alumn_Filtered!Z287</f>
        <v>0.70000000000000007</v>
      </c>
      <c r="Y287" s="28">
        <f>Alumn_Filtered!AA287</f>
        <v>2.5000000000000133E-2</v>
      </c>
      <c r="Z287">
        <f ca="1">Alumn_Filtered!AB287</f>
        <v>21</v>
      </c>
      <c r="AA287">
        <f>Alumn_Filtered!AD287</f>
        <v>1</v>
      </c>
      <c r="AB287">
        <f>Alumn_Filtered!AF287</f>
        <v>1</v>
      </c>
      <c r="AC287">
        <f>IF(Alumn_Filtered!AG287=0,Metrics!$AG$14,Alumn_Filtered!AG287)</f>
        <v>534</v>
      </c>
      <c r="AD287" s="28">
        <f>Alumn_Filtered!AH287</f>
        <v>0.52836304700162073</v>
      </c>
      <c r="AE287">
        <f>IF(Alumn_Filtered!AI287=0,Metrics!AI$14,Alumn_Filtered!AI287)</f>
        <v>534</v>
      </c>
      <c r="AF287" s="28">
        <f>Alumn_Filtered!AJ287</f>
        <v>0.52836304700162073</v>
      </c>
      <c r="AG287">
        <f>IF(Alumn_Filtered!AK287=0,Metrics!AK$14,Alumn_Filtered!AK287)</f>
        <v>591</v>
      </c>
      <c r="AH287" s="28">
        <f>Alumn_Filtered!AL287</f>
        <v>0.62074554294975692</v>
      </c>
      <c r="AI287">
        <f>IF(Alumn_Filtered!AM287=0,Metrics!AM$14,Alumn_Filtered!AM287)</f>
        <v>668</v>
      </c>
      <c r="AJ287" s="28">
        <f>Alumn_Filtered!AN287</f>
        <v>0.74554294975688817</v>
      </c>
      <c r="AK287">
        <f>IF(Alumn_Filtered!AP287=0,Metrics!AP$14,Alumn_Filtered!AP287)</f>
        <v>13</v>
      </c>
      <c r="AL287">
        <f>IF(Alumn_Filtered!AR287=0,Metrics!AR$14,Alumn_Filtered!AR287)</f>
        <v>1</v>
      </c>
      <c r="AM287">
        <f>IF(Alumn_Filtered!AS287=0,Metrics!AS$14,Alumn_Filtered!AS287)</f>
        <v>5</v>
      </c>
      <c r="AN287">
        <f>Alumn_Filtered!B287</f>
        <v>1</v>
      </c>
    </row>
    <row r="288" spans="1:40" x14ac:dyDescent="0.25">
      <c r="A288" t="str">
        <f>LEFT(Alumn_Filtered!A288,LEN(Alumn_Filtered!A288)-1)</f>
        <v>19508816</v>
      </c>
      <c r="B288">
        <f>Alumn_Filtered!D288</f>
        <v>6</v>
      </c>
      <c r="C288">
        <f>Alumn_Filtered!E288</f>
        <v>0</v>
      </c>
      <c r="D288">
        <f>Alumn_Filtered!F288</f>
        <v>0</v>
      </c>
      <c r="E288" s="30">
        <f>Alumn_Filtered!G288</f>
        <v>0</v>
      </c>
      <c r="F288">
        <f>Alumn_Filtered!H288</f>
        <v>0</v>
      </c>
      <c r="G288" s="28">
        <f>Alumn_Filtered!I288</f>
        <v>0</v>
      </c>
      <c r="H288">
        <f>Alumn_Filtered!J288</f>
        <v>0</v>
      </c>
      <c r="I288" s="28">
        <f>Alumn_Filtered!K288</f>
        <v>0</v>
      </c>
      <c r="J288" s="28">
        <f>Alumn_Filtered!L288</f>
        <v>0</v>
      </c>
      <c r="K288" s="28">
        <f>Alumn_Filtered!M288</f>
        <v>0</v>
      </c>
      <c r="L288" s="28">
        <f>Alumn_Filtered!N288</f>
        <v>0</v>
      </c>
      <c r="M288">
        <f>Alumn_Filtered!O288</f>
        <v>0</v>
      </c>
      <c r="N288">
        <f>Alumn_Filtered!P288</f>
        <v>0</v>
      </c>
      <c r="O288">
        <f>Alumn_Filtered!Q288</f>
        <v>0</v>
      </c>
      <c r="P288">
        <f>Alumn_Filtered!R288</f>
        <v>0</v>
      </c>
      <c r="Q288">
        <f>Alumn_Filtered!S288</f>
        <v>0</v>
      </c>
      <c r="R288">
        <f>Alumn_Filtered!T288</f>
        <v>0</v>
      </c>
      <c r="S288" s="28">
        <f>Alumn_Filtered!U288</f>
        <v>0</v>
      </c>
      <c r="T288">
        <f>Alumn_Filtered!V288</f>
        <v>0</v>
      </c>
      <c r="U288" s="28">
        <f>Alumn_Filtered!W288</f>
        <v>0</v>
      </c>
      <c r="V288" s="28">
        <f>Alumn_Filtered!X288</f>
        <v>0</v>
      </c>
      <c r="W288" s="28">
        <f>Alumn_Filtered!Y288</f>
        <v>0</v>
      </c>
      <c r="X288" s="28">
        <f>Alumn_Filtered!Z288</f>
        <v>0</v>
      </c>
      <c r="Y288" s="28">
        <f>Alumn_Filtered!AA288</f>
        <v>0</v>
      </c>
      <c r="Z288">
        <f ca="1">Alumn_Filtered!AB288</f>
        <v>21</v>
      </c>
      <c r="AA288">
        <f>Alumn_Filtered!AD288</f>
        <v>1</v>
      </c>
      <c r="AB288">
        <f>Alumn_Filtered!AF288</f>
        <v>1</v>
      </c>
      <c r="AC288">
        <f>IF(Alumn_Filtered!AG288=0,Metrics!$AG$14,Alumn_Filtered!AG288)</f>
        <v>519</v>
      </c>
      <c r="AD288" s="28">
        <f>Alumn_Filtered!AH288</f>
        <v>0.50405186385737444</v>
      </c>
      <c r="AE288">
        <f>IF(Alumn_Filtered!AI288=0,Metrics!AI$14,Alumn_Filtered!AI288)</f>
        <v>519</v>
      </c>
      <c r="AF288" s="28">
        <f>Alumn_Filtered!AJ288</f>
        <v>0.50405186385737444</v>
      </c>
      <c r="AG288">
        <f>IF(Alumn_Filtered!AK288=0,Metrics!AK$14,Alumn_Filtered!AK288)</f>
        <v>574</v>
      </c>
      <c r="AH288" s="28">
        <f>Alumn_Filtered!AL288</f>
        <v>0.59319286871961097</v>
      </c>
      <c r="AI288">
        <f>IF(Alumn_Filtered!AM288=0,Metrics!AM$14,Alumn_Filtered!AM288)</f>
        <v>570</v>
      </c>
      <c r="AJ288" s="28">
        <f>Alumn_Filtered!AN288</f>
        <v>0.58670988654781198</v>
      </c>
      <c r="AK288">
        <f>IF(Alumn_Filtered!AP288=0,Metrics!AP$14,Alumn_Filtered!AP288)</f>
        <v>8</v>
      </c>
      <c r="AL288">
        <f>IF(Alumn_Filtered!AR288=0,Metrics!AR$14,Alumn_Filtered!AR288)</f>
        <v>1</v>
      </c>
      <c r="AM288">
        <f>IF(Alumn_Filtered!AS288=0,Metrics!AS$14,Alumn_Filtered!AS288)</f>
        <v>0</v>
      </c>
      <c r="AN288">
        <f>Alumn_Filtered!B288</f>
        <v>0</v>
      </c>
    </row>
    <row r="289" spans="1:40" x14ac:dyDescent="0.25">
      <c r="A289" t="str">
        <f>LEFT(Alumn_Filtered!A289,LEN(Alumn_Filtered!A289)-1)</f>
        <v>19512866</v>
      </c>
      <c r="B289">
        <f>Alumn_Filtered!D289</f>
        <v>0</v>
      </c>
      <c r="C289">
        <f>Alumn_Filtered!E289</f>
        <v>0</v>
      </c>
      <c r="D289">
        <f>Alumn_Filtered!F289</f>
        <v>0</v>
      </c>
      <c r="E289" s="30">
        <f>Alumn_Filtered!G289</f>
        <v>6</v>
      </c>
      <c r="F289">
        <f>Alumn_Filtered!H289</f>
        <v>4</v>
      </c>
      <c r="G289" s="28">
        <f>Alumn_Filtered!I289</f>
        <v>0.66666666666666663</v>
      </c>
      <c r="H289">
        <f>Alumn_Filtered!J289</f>
        <v>2</v>
      </c>
      <c r="I289" s="28">
        <f>Alumn_Filtered!K289</f>
        <v>0.33333333333333331</v>
      </c>
      <c r="J289" s="28">
        <f>Alumn_Filtered!L289</f>
        <v>0.70000000000000007</v>
      </c>
      <c r="K289" s="28">
        <f>Alumn_Filtered!M289</f>
        <v>0.3666666666666667</v>
      </c>
      <c r="L289" s="28">
        <f>Alumn_Filtered!N289</f>
        <v>0.56666666666666665</v>
      </c>
      <c r="M289">
        <f>Alumn_Filtered!O289</f>
        <v>8</v>
      </c>
      <c r="N289">
        <f>Alumn_Filtered!P289</f>
        <v>2</v>
      </c>
      <c r="O289">
        <f>Alumn_Filtered!Q289</f>
        <v>1</v>
      </c>
      <c r="P289">
        <f>Alumn_Filtered!R289</f>
        <v>0</v>
      </c>
      <c r="Q289">
        <f>Alumn_Filtered!S289</f>
        <v>5</v>
      </c>
      <c r="R289">
        <f>Alumn_Filtered!T289</f>
        <v>5</v>
      </c>
      <c r="S289" s="28">
        <f>Alumn_Filtered!U289</f>
        <v>1</v>
      </c>
      <c r="T289">
        <f>Alumn_Filtered!V289</f>
        <v>0</v>
      </c>
      <c r="U289" s="28">
        <f>Alumn_Filtered!W289</f>
        <v>0</v>
      </c>
      <c r="V289" s="28">
        <f>Alumn_Filtered!X289</f>
        <v>0.65</v>
      </c>
      <c r="W289" s="28">
        <f>Alumn_Filtered!Y289</f>
        <v>0.51666666666666661</v>
      </c>
      <c r="X289" s="28">
        <f>Alumn_Filtered!Z289</f>
        <v>0.55666666666666664</v>
      </c>
      <c r="Y289" s="28">
        <f>Alumn_Filtered!AA289</f>
        <v>-1.0000000000000009E-2</v>
      </c>
      <c r="Z289">
        <f ca="1">Alumn_Filtered!AB289</f>
        <v>21</v>
      </c>
      <c r="AA289">
        <f>Alumn_Filtered!AD289</f>
        <v>1</v>
      </c>
      <c r="AB289">
        <f>Alumn_Filtered!AF289</f>
        <v>1</v>
      </c>
      <c r="AC289">
        <f>IF(Alumn_Filtered!AG289=0,Metrics!$AG$14,Alumn_Filtered!AG289)</f>
        <v>478</v>
      </c>
      <c r="AD289" s="28">
        <f>Alumn_Filtered!AH289</f>
        <v>0.43760129659643437</v>
      </c>
      <c r="AE289">
        <f>IF(Alumn_Filtered!AI289=0,Metrics!AI$14,Alumn_Filtered!AI289)</f>
        <v>478</v>
      </c>
      <c r="AF289" s="28">
        <f>Alumn_Filtered!AJ289</f>
        <v>0.43760129659643437</v>
      </c>
      <c r="AG289">
        <f>IF(Alumn_Filtered!AK289=0,Metrics!AK$14,Alumn_Filtered!AK289)</f>
        <v>568</v>
      </c>
      <c r="AH289" s="28">
        <f>Alumn_Filtered!AL289</f>
        <v>0.58346839546191243</v>
      </c>
      <c r="AI289">
        <f>IF(Alumn_Filtered!AM289=0,Metrics!AM$14,Alumn_Filtered!AM289)</f>
        <v>679</v>
      </c>
      <c r="AJ289" s="28">
        <f>Alumn_Filtered!AN289</f>
        <v>0.76337115072933548</v>
      </c>
      <c r="AK289">
        <f>IF(Alumn_Filtered!AP289=0,Metrics!AP$14,Alumn_Filtered!AP289)</f>
        <v>13</v>
      </c>
      <c r="AL289">
        <f>IF(Alumn_Filtered!AR289=0,Metrics!AR$14,Alumn_Filtered!AR289)</f>
        <v>1</v>
      </c>
      <c r="AM289">
        <f>IF(Alumn_Filtered!AS289=0,Metrics!AS$14,Alumn_Filtered!AS289)</f>
        <v>5</v>
      </c>
      <c r="AN289">
        <f>Alumn_Filtered!B289</f>
        <v>1</v>
      </c>
    </row>
    <row r="290" spans="1:40" x14ac:dyDescent="0.25">
      <c r="A290" t="str">
        <f>LEFT(Alumn_Filtered!A290,LEN(Alumn_Filtered!A290)-1)</f>
        <v>19512935</v>
      </c>
      <c r="B290">
        <f>Alumn_Filtered!D290</f>
        <v>0</v>
      </c>
      <c r="C290">
        <f>Alumn_Filtered!E290</f>
        <v>0</v>
      </c>
      <c r="D290">
        <f>Alumn_Filtered!F290</f>
        <v>0</v>
      </c>
      <c r="E290" s="30">
        <f>Alumn_Filtered!G290</f>
        <v>6</v>
      </c>
      <c r="F290">
        <f>Alumn_Filtered!H290</f>
        <v>4</v>
      </c>
      <c r="G290" s="28">
        <f>Alumn_Filtered!I290</f>
        <v>0.66666666666666663</v>
      </c>
      <c r="H290">
        <f>Alumn_Filtered!J290</f>
        <v>2</v>
      </c>
      <c r="I290" s="28">
        <f>Alumn_Filtered!K290</f>
        <v>0.33333333333333331</v>
      </c>
      <c r="J290" s="28">
        <f>Alumn_Filtered!L290</f>
        <v>0.8666666666666667</v>
      </c>
      <c r="K290" s="28">
        <f>Alumn_Filtered!M290</f>
        <v>0.35000000000000003</v>
      </c>
      <c r="L290" s="28">
        <f>Alumn_Filtered!N290</f>
        <v>0.52500000000000002</v>
      </c>
      <c r="M290">
        <f>Alumn_Filtered!O290</f>
        <v>10</v>
      </c>
      <c r="N290">
        <f>Alumn_Filtered!P290</f>
        <v>2</v>
      </c>
      <c r="O290">
        <f>Alumn_Filtered!Q290</f>
        <v>1</v>
      </c>
      <c r="P290">
        <f>Alumn_Filtered!R290</f>
        <v>1</v>
      </c>
      <c r="Q290">
        <f>Alumn_Filtered!S290</f>
        <v>6</v>
      </c>
      <c r="R290">
        <f>Alumn_Filtered!T290</f>
        <v>6</v>
      </c>
      <c r="S290" s="28">
        <f>Alumn_Filtered!U290</f>
        <v>1</v>
      </c>
      <c r="T290">
        <f>Alumn_Filtered!V290</f>
        <v>0</v>
      </c>
      <c r="U290" s="28">
        <f>Alumn_Filtered!W290</f>
        <v>0</v>
      </c>
      <c r="V290" s="28">
        <f>Alumn_Filtered!X290</f>
        <v>0.76666666666666661</v>
      </c>
      <c r="W290" s="28">
        <f>Alumn_Filtered!Y290</f>
        <v>0.5</v>
      </c>
      <c r="X290" s="28">
        <f>Alumn_Filtered!Z290</f>
        <v>0.60833333333333328</v>
      </c>
      <c r="Y290" s="28">
        <f>Alumn_Filtered!AA290</f>
        <v>8.3333333333333259E-2</v>
      </c>
      <c r="Z290">
        <f ca="1">Alumn_Filtered!AB290</f>
        <v>21</v>
      </c>
      <c r="AA290">
        <f>Alumn_Filtered!AD290</f>
        <v>1</v>
      </c>
      <c r="AB290">
        <f>Alumn_Filtered!AF290</f>
        <v>1</v>
      </c>
      <c r="AC290">
        <f>IF(Alumn_Filtered!AG290=0,Metrics!$AG$14,Alumn_Filtered!AG290)</f>
        <v>511</v>
      </c>
      <c r="AD290" s="28">
        <f>Alumn_Filtered!AH290</f>
        <v>0.49108589951377635</v>
      </c>
      <c r="AE290">
        <f>IF(Alumn_Filtered!AI290=0,Metrics!AI$14,Alumn_Filtered!AI290)</f>
        <v>516</v>
      </c>
      <c r="AF290" s="28">
        <f>Alumn_Filtered!AJ290</f>
        <v>0.49918962722852511</v>
      </c>
      <c r="AG290">
        <f>IF(Alumn_Filtered!AK290=0,Metrics!AK$14,Alumn_Filtered!AK290)</f>
        <v>531</v>
      </c>
      <c r="AH290" s="28">
        <f>Alumn_Filtered!AL290</f>
        <v>0.52350081037277152</v>
      </c>
      <c r="AI290">
        <f>IF(Alumn_Filtered!AM290=0,Metrics!AM$14,Alumn_Filtered!AM290)</f>
        <v>626</v>
      </c>
      <c r="AJ290" s="28">
        <f>Alumn_Filtered!AN290</f>
        <v>0.67747163695299839</v>
      </c>
      <c r="AK290">
        <f>IF(Alumn_Filtered!AP290=0,Metrics!AP$14,Alumn_Filtered!AP290)</f>
        <v>13</v>
      </c>
      <c r="AL290">
        <f>IF(Alumn_Filtered!AR290=0,Metrics!AR$14,Alumn_Filtered!AR290)</f>
        <v>1</v>
      </c>
      <c r="AM290">
        <f>IF(Alumn_Filtered!AS290=0,Metrics!AS$14,Alumn_Filtered!AS290)</f>
        <v>0</v>
      </c>
      <c r="AN290">
        <f>Alumn_Filtered!B290</f>
        <v>1</v>
      </c>
    </row>
    <row r="291" spans="1:40" x14ac:dyDescent="0.25">
      <c r="A291" t="str">
        <f>LEFT(Alumn_Filtered!A291,LEN(Alumn_Filtered!A291)-1)</f>
        <v>19513042</v>
      </c>
      <c r="B291">
        <f>Alumn_Filtered!D291</f>
        <v>0</v>
      </c>
      <c r="C291">
        <f>Alumn_Filtered!E291</f>
        <v>0</v>
      </c>
      <c r="D291">
        <f>Alumn_Filtered!F291</f>
        <v>0</v>
      </c>
      <c r="E291" s="30">
        <f>Alumn_Filtered!G291</f>
        <v>6</v>
      </c>
      <c r="F291">
        <f>Alumn_Filtered!H291</f>
        <v>6</v>
      </c>
      <c r="G291" s="28">
        <f>Alumn_Filtered!I291</f>
        <v>1</v>
      </c>
      <c r="H291">
        <f>Alumn_Filtered!J291</f>
        <v>0</v>
      </c>
      <c r="I291" s="28">
        <f>Alumn_Filtered!K291</f>
        <v>0</v>
      </c>
      <c r="J291" s="28">
        <f>Alumn_Filtered!L291</f>
        <v>0.8666666666666667</v>
      </c>
      <c r="K291" s="28">
        <f>Alumn_Filtered!M291</f>
        <v>0.51666666666666661</v>
      </c>
      <c r="L291" s="28">
        <f>Alumn_Filtered!N291</f>
        <v>0.6</v>
      </c>
      <c r="M291">
        <f>Alumn_Filtered!O291</f>
        <v>11</v>
      </c>
      <c r="N291">
        <f>Alumn_Filtered!P291</f>
        <v>0</v>
      </c>
      <c r="O291">
        <f>Alumn_Filtered!Q291</f>
        <v>0</v>
      </c>
      <c r="P291">
        <f>Alumn_Filtered!R291</f>
        <v>4</v>
      </c>
      <c r="Q291">
        <f>Alumn_Filtered!S291</f>
        <v>7</v>
      </c>
      <c r="R291">
        <f>Alumn_Filtered!T291</f>
        <v>4</v>
      </c>
      <c r="S291" s="28">
        <f>Alumn_Filtered!U291</f>
        <v>0.5714285714285714</v>
      </c>
      <c r="T291">
        <f>Alumn_Filtered!V291</f>
        <v>3</v>
      </c>
      <c r="U291" s="28">
        <f>Alumn_Filtered!W291</f>
        <v>0.42857142857142855</v>
      </c>
      <c r="V291" s="28">
        <f>Alumn_Filtered!X291</f>
        <v>0.8666666666666667</v>
      </c>
      <c r="W291" s="28">
        <f>Alumn_Filtered!Y291</f>
        <v>0.28333333333333338</v>
      </c>
      <c r="X291" s="28">
        <f>Alumn_Filtered!Z291</f>
        <v>0.5357142857142857</v>
      </c>
      <c r="Y291" s="28">
        <f>Alumn_Filtered!AA291</f>
        <v>-6.4285714285714279E-2</v>
      </c>
      <c r="Z291">
        <f ca="1">Alumn_Filtered!AB291</f>
        <v>21</v>
      </c>
      <c r="AA291">
        <f>Alumn_Filtered!AD291</f>
        <v>1</v>
      </c>
      <c r="AB291">
        <f>Alumn_Filtered!AF291</f>
        <v>1</v>
      </c>
      <c r="AC291">
        <f>IF(Alumn_Filtered!AG291=0,Metrics!$AG$14,Alumn_Filtered!AG291)</f>
        <v>492</v>
      </c>
      <c r="AD291" s="28">
        <f>Alumn_Filtered!AH291</f>
        <v>0.46029173419773095</v>
      </c>
      <c r="AE291">
        <f>IF(Alumn_Filtered!AI291=0,Metrics!AI$14,Alumn_Filtered!AI291)</f>
        <v>492</v>
      </c>
      <c r="AF291" s="28">
        <f>Alumn_Filtered!AJ291</f>
        <v>0.46029173419773095</v>
      </c>
      <c r="AG291">
        <f>IF(Alumn_Filtered!AK291=0,Metrics!AK$14,Alumn_Filtered!AK291)</f>
        <v>465</v>
      </c>
      <c r="AH291" s="28">
        <f>Alumn_Filtered!AL291</f>
        <v>0.41653160453808752</v>
      </c>
      <c r="AI291">
        <f>IF(Alumn_Filtered!AM291=0,Metrics!AM$14,Alumn_Filtered!AM291)</f>
        <v>624</v>
      </c>
      <c r="AJ291" s="28">
        <f>Alumn_Filtered!AN291</f>
        <v>0.67423014586709884</v>
      </c>
      <c r="AK291">
        <f>IF(Alumn_Filtered!AP291=0,Metrics!AP$14,Alumn_Filtered!AP291)</f>
        <v>13</v>
      </c>
      <c r="AL291">
        <f>IF(Alumn_Filtered!AR291=0,Metrics!AR$14,Alumn_Filtered!AR291)</f>
        <v>1</v>
      </c>
      <c r="AM291">
        <f>IF(Alumn_Filtered!AS291=0,Metrics!AS$14,Alumn_Filtered!AS291)</f>
        <v>0</v>
      </c>
      <c r="AN291">
        <f>Alumn_Filtered!B291</f>
        <v>1</v>
      </c>
    </row>
    <row r="292" spans="1:40" x14ac:dyDescent="0.25">
      <c r="A292" t="str">
        <f>LEFT(Alumn_Filtered!A292,LEN(Alumn_Filtered!A292)-1)</f>
        <v>19513255</v>
      </c>
      <c r="B292">
        <f>Alumn_Filtered!D292</f>
        <v>0</v>
      </c>
      <c r="C292">
        <f>Alumn_Filtered!E292</f>
        <v>0</v>
      </c>
      <c r="D292">
        <f>Alumn_Filtered!F292</f>
        <v>0</v>
      </c>
      <c r="E292" s="30">
        <f>Alumn_Filtered!G292</f>
        <v>6</v>
      </c>
      <c r="F292">
        <f>Alumn_Filtered!H292</f>
        <v>2</v>
      </c>
      <c r="G292" s="28">
        <f>Alumn_Filtered!I292</f>
        <v>0.33333333333333331</v>
      </c>
      <c r="H292">
        <f>Alumn_Filtered!J292</f>
        <v>4</v>
      </c>
      <c r="I292" s="28">
        <f>Alumn_Filtered!K292</f>
        <v>0.66666666666666663</v>
      </c>
      <c r="J292" s="28">
        <f>Alumn_Filtered!L292</f>
        <v>0.83333333333333337</v>
      </c>
      <c r="K292" s="28">
        <f>Alumn_Filtered!M292</f>
        <v>0.28333333333333338</v>
      </c>
      <c r="L292" s="28">
        <f>Alumn_Filtered!N292</f>
        <v>0.4694444444444445</v>
      </c>
      <c r="M292">
        <f>Alumn_Filtered!O292</f>
        <v>7</v>
      </c>
      <c r="N292">
        <f>Alumn_Filtered!P292</f>
        <v>0</v>
      </c>
      <c r="O292">
        <f>Alumn_Filtered!Q292</f>
        <v>1</v>
      </c>
      <c r="P292">
        <f>Alumn_Filtered!R292</f>
        <v>0</v>
      </c>
      <c r="Q292">
        <f>Alumn_Filtered!S292</f>
        <v>6</v>
      </c>
      <c r="R292">
        <f>Alumn_Filtered!T292</f>
        <v>1</v>
      </c>
      <c r="S292" s="28">
        <f>Alumn_Filtered!U292</f>
        <v>0.16666666666666666</v>
      </c>
      <c r="T292">
        <f>Alumn_Filtered!V292</f>
        <v>5</v>
      </c>
      <c r="U292" s="28">
        <f>Alumn_Filtered!W292</f>
        <v>0.83333333333333337</v>
      </c>
      <c r="V292" s="28">
        <f>Alumn_Filtered!X292</f>
        <v>0.85</v>
      </c>
      <c r="W292" s="28">
        <f>Alumn_Filtered!Y292</f>
        <v>6.6666666666666652E-2</v>
      </c>
      <c r="X292" s="28">
        <f>Alumn_Filtered!Z292</f>
        <v>0.35555555555555557</v>
      </c>
      <c r="Y292" s="28">
        <f>Alumn_Filtered!AA292</f>
        <v>-0.11388888888888893</v>
      </c>
      <c r="Z292">
        <f ca="1">Alumn_Filtered!AB292</f>
        <v>21</v>
      </c>
      <c r="AA292">
        <f>Alumn_Filtered!AD292</f>
        <v>1</v>
      </c>
      <c r="AB292">
        <f>Alumn_Filtered!AF292</f>
        <v>1</v>
      </c>
      <c r="AC292">
        <f>IF(Alumn_Filtered!AG292=0,Metrics!$AG$14,Alumn_Filtered!AG292)</f>
        <v>700</v>
      </c>
      <c r="AD292" s="28">
        <f>Alumn_Filtered!AH292</f>
        <v>0.79740680713128043</v>
      </c>
      <c r="AE292">
        <f>IF(Alumn_Filtered!AI292=0,Metrics!AI$14,Alumn_Filtered!AI292)</f>
        <v>803</v>
      </c>
      <c r="AF292" s="28">
        <f>Alumn_Filtered!AJ292</f>
        <v>0.96434359805510539</v>
      </c>
      <c r="AG292">
        <f>IF(Alumn_Filtered!AK292=0,Metrics!AK$14,Alumn_Filtered!AK292)</f>
        <v>591</v>
      </c>
      <c r="AH292" s="28">
        <f>Alumn_Filtered!AL292</f>
        <v>0.62074554294975692</v>
      </c>
      <c r="AI292">
        <f>IF(Alumn_Filtered!AM292=0,Metrics!AM$14,Alumn_Filtered!AM292)</f>
        <v>548</v>
      </c>
      <c r="AJ292" s="28">
        <f>Alumn_Filtered!AN292</f>
        <v>0.55105348460291737</v>
      </c>
      <c r="AK292">
        <f>IF(Alumn_Filtered!AP292=0,Metrics!AP$14,Alumn_Filtered!AP292)</f>
        <v>5</v>
      </c>
      <c r="AL292">
        <f>IF(Alumn_Filtered!AR292=0,Metrics!AR$14,Alumn_Filtered!AR292)</f>
        <v>1</v>
      </c>
      <c r="AM292">
        <f>IF(Alumn_Filtered!AS292=0,Metrics!AS$14,Alumn_Filtered!AS292)</f>
        <v>0</v>
      </c>
      <c r="AN292">
        <f>Alumn_Filtered!B292</f>
        <v>0</v>
      </c>
    </row>
    <row r="293" spans="1:40" x14ac:dyDescent="0.25">
      <c r="A293" t="str">
        <f>LEFT(Alumn_Filtered!A293,LEN(Alumn_Filtered!A293)-1)</f>
        <v>19513277</v>
      </c>
      <c r="B293">
        <f>Alumn_Filtered!D293</f>
        <v>0</v>
      </c>
      <c r="C293">
        <f>Alumn_Filtered!E293</f>
        <v>0</v>
      </c>
      <c r="D293">
        <f>Alumn_Filtered!F293</f>
        <v>0</v>
      </c>
      <c r="E293" s="30">
        <f>Alumn_Filtered!G293</f>
        <v>6</v>
      </c>
      <c r="F293">
        <f>Alumn_Filtered!H293</f>
        <v>3</v>
      </c>
      <c r="G293" s="28">
        <f>Alumn_Filtered!I293</f>
        <v>0.5</v>
      </c>
      <c r="H293">
        <f>Alumn_Filtered!J293</f>
        <v>3</v>
      </c>
      <c r="I293" s="28">
        <f>Alumn_Filtered!K293</f>
        <v>0.5</v>
      </c>
      <c r="J293" s="28">
        <f>Alumn_Filtered!L293</f>
        <v>0.98333333333333339</v>
      </c>
      <c r="K293" s="28">
        <f>Alumn_Filtered!M293</f>
        <v>0.25</v>
      </c>
      <c r="L293" s="28">
        <f>Alumn_Filtered!N293</f>
        <v>0.53055555555555556</v>
      </c>
      <c r="M293">
        <f>Alumn_Filtered!O293</f>
        <v>7</v>
      </c>
      <c r="N293">
        <f>Alumn_Filtered!P293</f>
        <v>1</v>
      </c>
      <c r="O293">
        <f>Alumn_Filtered!Q293</f>
        <v>0</v>
      </c>
      <c r="P293">
        <f>Alumn_Filtered!R293</f>
        <v>0</v>
      </c>
      <c r="Q293">
        <f>Alumn_Filtered!S293</f>
        <v>6</v>
      </c>
      <c r="R293">
        <f>Alumn_Filtered!T293</f>
        <v>6</v>
      </c>
      <c r="S293" s="28">
        <f>Alumn_Filtered!U293</f>
        <v>1</v>
      </c>
      <c r="T293">
        <f>Alumn_Filtered!V293</f>
        <v>0</v>
      </c>
      <c r="U293" s="28">
        <f>Alumn_Filtered!W293</f>
        <v>0</v>
      </c>
      <c r="V293" s="28">
        <f>Alumn_Filtered!X293</f>
        <v>0.76666666666666661</v>
      </c>
      <c r="W293" s="28">
        <f>Alumn_Filtered!Y293</f>
        <v>0.58333333333333337</v>
      </c>
      <c r="X293" s="28">
        <f>Alumn_Filtered!Z293</f>
        <v>0.66944444444444462</v>
      </c>
      <c r="Y293" s="28">
        <f>Alumn_Filtered!AA293</f>
        <v>0.13888888888888906</v>
      </c>
      <c r="Z293">
        <f ca="1">Alumn_Filtered!AB293</f>
        <v>21</v>
      </c>
      <c r="AA293">
        <f>Alumn_Filtered!AD293</f>
        <v>0</v>
      </c>
      <c r="AB293">
        <f>Alumn_Filtered!AF293</f>
        <v>1</v>
      </c>
      <c r="AC293">
        <f>IF(Alumn_Filtered!AG293=0,Metrics!$AG$14,Alumn_Filtered!AG293)</f>
        <v>622</v>
      </c>
      <c r="AD293" s="28">
        <f>Alumn_Filtered!AH293</f>
        <v>0.6709886547811994</v>
      </c>
      <c r="AE293">
        <f>IF(Alumn_Filtered!AI293=0,Metrics!AI$14,Alumn_Filtered!AI293)</f>
        <v>667</v>
      </c>
      <c r="AF293" s="28">
        <f>Alumn_Filtered!AJ293</f>
        <v>0.7439222042139384</v>
      </c>
      <c r="AG293">
        <f>IF(Alumn_Filtered!AK293=0,Metrics!AK$14,Alumn_Filtered!AK293)</f>
        <v>492</v>
      </c>
      <c r="AH293" s="28">
        <f>Alumn_Filtered!AL293</f>
        <v>0.46029173419773095</v>
      </c>
      <c r="AI293">
        <f>IF(Alumn_Filtered!AM293=0,Metrics!AM$14,Alumn_Filtered!AM293)</f>
        <v>561</v>
      </c>
      <c r="AJ293" s="28">
        <f>Alumn_Filtered!AN293</f>
        <v>0.57212317666126422</v>
      </c>
      <c r="AK293">
        <f>IF(Alumn_Filtered!AP293=0,Metrics!AP$14,Alumn_Filtered!AP293)</f>
        <v>9</v>
      </c>
      <c r="AL293">
        <f>IF(Alumn_Filtered!AR293=0,Metrics!AR$14,Alumn_Filtered!AR293)</f>
        <v>1</v>
      </c>
      <c r="AM293">
        <f>IF(Alumn_Filtered!AS293=0,Metrics!AS$14,Alumn_Filtered!AS293)</f>
        <v>0</v>
      </c>
      <c r="AN293">
        <f>Alumn_Filtered!B293</f>
        <v>1</v>
      </c>
    </row>
    <row r="294" spans="1:40" x14ac:dyDescent="0.25">
      <c r="A294" t="str">
        <f>LEFT(Alumn_Filtered!A294,LEN(Alumn_Filtered!A294)-1)</f>
        <v>19513654</v>
      </c>
      <c r="B294">
        <f>Alumn_Filtered!D294</f>
        <v>0</v>
      </c>
      <c r="C294">
        <f>Alumn_Filtered!E294</f>
        <v>1</v>
      </c>
      <c r="D294">
        <f>Alumn_Filtered!F294</f>
        <v>0</v>
      </c>
      <c r="E294" s="30">
        <f>Alumn_Filtered!G294</f>
        <v>0</v>
      </c>
      <c r="F294">
        <f>Alumn_Filtered!H294</f>
        <v>0</v>
      </c>
      <c r="G294" s="28">
        <f>Alumn_Filtered!I294</f>
        <v>0</v>
      </c>
      <c r="H294">
        <f>Alumn_Filtered!J294</f>
        <v>0</v>
      </c>
      <c r="I294" s="28">
        <f>Alumn_Filtered!K294</f>
        <v>0</v>
      </c>
      <c r="J294" s="28">
        <f>Alumn_Filtered!L294</f>
        <v>0</v>
      </c>
      <c r="K294" s="28">
        <f>Alumn_Filtered!M294</f>
        <v>0</v>
      </c>
      <c r="L294" s="28">
        <f>Alumn_Filtered!N294</f>
        <v>0</v>
      </c>
      <c r="M294">
        <f>Alumn_Filtered!O294</f>
        <v>1</v>
      </c>
      <c r="N294">
        <f>Alumn_Filtered!P294</f>
        <v>0</v>
      </c>
      <c r="O294">
        <f>Alumn_Filtered!Q294</f>
        <v>1</v>
      </c>
      <c r="P294">
        <f>Alumn_Filtered!R294</f>
        <v>0</v>
      </c>
      <c r="Q294">
        <f>Alumn_Filtered!S294</f>
        <v>0</v>
      </c>
      <c r="R294">
        <f>Alumn_Filtered!T294</f>
        <v>0</v>
      </c>
      <c r="S294" s="28">
        <f>Alumn_Filtered!U294</f>
        <v>0</v>
      </c>
      <c r="T294">
        <f>Alumn_Filtered!V294</f>
        <v>0</v>
      </c>
      <c r="U294" s="28">
        <f>Alumn_Filtered!W294</f>
        <v>0</v>
      </c>
      <c r="V294" s="28">
        <f>Alumn_Filtered!X294</f>
        <v>0</v>
      </c>
      <c r="W294" s="28">
        <f>Alumn_Filtered!Y294</f>
        <v>0</v>
      </c>
      <c r="X294" s="28">
        <f>Alumn_Filtered!Z294</f>
        <v>0</v>
      </c>
      <c r="Y294" s="28">
        <f>Alumn_Filtered!AA294</f>
        <v>0</v>
      </c>
      <c r="Z294">
        <f ca="1">Alumn_Filtered!AB294</f>
        <v>21</v>
      </c>
      <c r="AA294">
        <f>Alumn_Filtered!AD294</f>
        <v>1</v>
      </c>
      <c r="AB294">
        <f>Alumn_Filtered!AF294</f>
        <v>1</v>
      </c>
      <c r="AC294">
        <f>IF(Alumn_Filtered!AG294=0,Metrics!$AG$14,Alumn_Filtered!AG294)</f>
        <v>464</v>
      </c>
      <c r="AD294" s="28">
        <f>Alumn_Filtered!AH294</f>
        <v>0.41491085899513774</v>
      </c>
      <c r="AE294">
        <f>IF(Alumn_Filtered!AI294=0,Metrics!AI$14,Alumn_Filtered!AI294)</f>
        <v>464</v>
      </c>
      <c r="AF294" s="28">
        <f>Alumn_Filtered!AJ294</f>
        <v>0.41491085899513774</v>
      </c>
      <c r="AG294">
        <f>IF(Alumn_Filtered!AK294=0,Metrics!AK$14,Alumn_Filtered!AK294)</f>
        <v>552</v>
      </c>
      <c r="AH294" s="28">
        <f>Alumn_Filtered!AL294</f>
        <v>0.55753646677471635</v>
      </c>
      <c r="AI294">
        <f>IF(Alumn_Filtered!AM294=0,Metrics!AM$14,Alumn_Filtered!AM294)</f>
        <v>648</v>
      </c>
      <c r="AJ294" s="28">
        <f>Alumn_Filtered!AN294</f>
        <v>0.713128038897893</v>
      </c>
      <c r="AK294">
        <f>IF(Alumn_Filtered!AP294=0,Metrics!AP$14,Alumn_Filtered!AP294)</f>
        <v>13</v>
      </c>
      <c r="AL294">
        <f>IF(Alumn_Filtered!AR294=0,Metrics!AR$14,Alumn_Filtered!AR294)</f>
        <v>1</v>
      </c>
      <c r="AM294">
        <f>IF(Alumn_Filtered!AS294=0,Metrics!AS$14,Alumn_Filtered!AS294)</f>
        <v>0</v>
      </c>
      <c r="AN294">
        <f>Alumn_Filtered!B294</f>
        <v>1</v>
      </c>
    </row>
    <row r="295" spans="1:40" x14ac:dyDescent="0.25">
      <c r="A295" t="str">
        <f>LEFT(Alumn_Filtered!A295,LEN(Alumn_Filtered!A295)-1)</f>
        <v>19513669</v>
      </c>
      <c r="B295">
        <f>Alumn_Filtered!D295</f>
        <v>0</v>
      </c>
      <c r="C295">
        <f>Alumn_Filtered!E295</f>
        <v>0</v>
      </c>
      <c r="D295">
        <f>Alumn_Filtered!F295</f>
        <v>0</v>
      </c>
      <c r="E295" s="30">
        <f>Alumn_Filtered!G295</f>
        <v>6</v>
      </c>
      <c r="F295">
        <f>Alumn_Filtered!H295</f>
        <v>6</v>
      </c>
      <c r="G295" s="28">
        <f>Alumn_Filtered!I295</f>
        <v>1</v>
      </c>
      <c r="H295">
        <f>Alumn_Filtered!J295</f>
        <v>0</v>
      </c>
      <c r="I295" s="28">
        <f>Alumn_Filtered!K295</f>
        <v>0</v>
      </c>
      <c r="J295" s="28">
        <f>Alumn_Filtered!L295</f>
        <v>0.85</v>
      </c>
      <c r="K295" s="28">
        <f>Alumn_Filtered!M295</f>
        <v>0.70000000000000007</v>
      </c>
      <c r="L295" s="28">
        <f>Alumn_Filtered!N295</f>
        <v>0.78333333333333333</v>
      </c>
      <c r="M295">
        <f>Alumn_Filtered!O295</f>
        <v>6</v>
      </c>
      <c r="N295">
        <f>Alumn_Filtered!P295</f>
        <v>0</v>
      </c>
      <c r="O295">
        <f>Alumn_Filtered!Q295</f>
        <v>0</v>
      </c>
      <c r="P295">
        <f>Alumn_Filtered!R295</f>
        <v>0</v>
      </c>
      <c r="Q295">
        <f>Alumn_Filtered!S295</f>
        <v>6</v>
      </c>
      <c r="R295">
        <f>Alumn_Filtered!T295</f>
        <v>6</v>
      </c>
      <c r="S295" s="28">
        <f>Alumn_Filtered!U295</f>
        <v>1</v>
      </c>
      <c r="T295">
        <f>Alumn_Filtered!V295</f>
        <v>0</v>
      </c>
      <c r="U295" s="28">
        <f>Alumn_Filtered!W295</f>
        <v>0</v>
      </c>
      <c r="V295" s="28">
        <f>Alumn_Filtered!X295</f>
        <v>0.9</v>
      </c>
      <c r="W295" s="28">
        <f>Alumn_Filtered!Y295</f>
        <v>0.56666666666666676</v>
      </c>
      <c r="X295" s="28">
        <f>Alumn_Filtered!Z295</f>
        <v>0.76111111111111118</v>
      </c>
      <c r="Y295" s="28">
        <f>Alumn_Filtered!AA295</f>
        <v>-2.2222222222222143E-2</v>
      </c>
      <c r="Z295">
        <f ca="1">Alumn_Filtered!AB295</f>
        <v>21</v>
      </c>
      <c r="AA295">
        <f>Alumn_Filtered!AD295</f>
        <v>1</v>
      </c>
      <c r="AB295">
        <f>Alumn_Filtered!AF295</f>
        <v>1</v>
      </c>
      <c r="AC295">
        <f>IF(Alumn_Filtered!AG295=0,Metrics!$AG$14,Alumn_Filtered!AG295)</f>
        <v>736</v>
      </c>
      <c r="AD295" s="28">
        <f>Alumn_Filtered!AH295</f>
        <v>0.85575364667747167</v>
      </c>
      <c r="AE295">
        <f>IF(Alumn_Filtered!AI295=0,Metrics!AI$14,Alumn_Filtered!AI295)</f>
        <v>781</v>
      </c>
      <c r="AF295" s="28">
        <f>Alumn_Filtered!AJ295</f>
        <v>0.92868719611021067</v>
      </c>
      <c r="AG295">
        <f>IF(Alumn_Filtered!AK295=0,Metrics!AK$14,Alumn_Filtered!AK295)</f>
        <v>729</v>
      </c>
      <c r="AH295" s="28">
        <f>Alumn_Filtered!AL295</f>
        <v>0.84440842787682335</v>
      </c>
      <c r="AI295">
        <f>IF(Alumn_Filtered!AM295=0,Metrics!AM$14,Alumn_Filtered!AM295)</f>
        <v>719</v>
      </c>
      <c r="AJ295" s="28">
        <f>Alumn_Filtered!AN295</f>
        <v>0.82820097244732582</v>
      </c>
      <c r="AK295">
        <f>IF(Alumn_Filtered!AP295=0,Metrics!AP$14,Alumn_Filtered!AP295)</f>
        <v>13</v>
      </c>
      <c r="AL295">
        <f>IF(Alumn_Filtered!AR295=0,Metrics!AR$14,Alumn_Filtered!AR295)</f>
        <v>1</v>
      </c>
      <c r="AM295">
        <f>IF(Alumn_Filtered!AS295=0,Metrics!AS$14,Alumn_Filtered!AS295)</f>
        <v>5</v>
      </c>
      <c r="AN295">
        <f>Alumn_Filtered!B295</f>
        <v>1</v>
      </c>
    </row>
    <row r="296" spans="1:40" x14ac:dyDescent="0.25">
      <c r="A296" t="str">
        <f>LEFT(Alumn_Filtered!A296,LEN(Alumn_Filtered!A296)-1)</f>
        <v>19513748</v>
      </c>
      <c r="B296">
        <f>Alumn_Filtered!D296</f>
        <v>0</v>
      </c>
      <c r="C296">
        <f>Alumn_Filtered!E296</f>
        <v>0</v>
      </c>
      <c r="D296">
        <f>Alumn_Filtered!F296</f>
        <v>0</v>
      </c>
      <c r="E296" s="30">
        <f>Alumn_Filtered!G296</f>
        <v>6</v>
      </c>
      <c r="F296">
        <f>Alumn_Filtered!H296</f>
        <v>5</v>
      </c>
      <c r="G296" s="28">
        <f>Alumn_Filtered!I296</f>
        <v>0.83333333333333337</v>
      </c>
      <c r="H296">
        <f>Alumn_Filtered!J296</f>
        <v>1</v>
      </c>
      <c r="I296" s="28">
        <f>Alumn_Filtered!K296</f>
        <v>0.16666666666666666</v>
      </c>
      <c r="J296" s="28">
        <f>Alumn_Filtered!L296</f>
        <v>0.8666666666666667</v>
      </c>
      <c r="K296" s="28">
        <f>Alumn_Filtered!M296</f>
        <v>0.45</v>
      </c>
      <c r="L296" s="28">
        <f>Alumn_Filtered!N296</f>
        <v>0.61111111111111105</v>
      </c>
      <c r="M296">
        <f>Alumn_Filtered!O296</f>
        <v>6</v>
      </c>
      <c r="N296">
        <f>Alumn_Filtered!P296</f>
        <v>0</v>
      </c>
      <c r="O296">
        <f>Alumn_Filtered!Q296</f>
        <v>0</v>
      </c>
      <c r="P296">
        <f>Alumn_Filtered!R296</f>
        <v>0</v>
      </c>
      <c r="Q296">
        <f>Alumn_Filtered!S296</f>
        <v>6</v>
      </c>
      <c r="R296">
        <f>Alumn_Filtered!T296</f>
        <v>6</v>
      </c>
      <c r="S296" s="28">
        <f>Alumn_Filtered!U296</f>
        <v>1</v>
      </c>
      <c r="T296">
        <f>Alumn_Filtered!V296</f>
        <v>0</v>
      </c>
      <c r="U296" s="28">
        <f>Alumn_Filtered!W296</f>
        <v>0</v>
      </c>
      <c r="V296" s="28">
        <f>Alumn_Filtered!X296</f>
        <v>0.78333333333333333</v>
      </c>
      <c r="W296" s="28">
        <f>Alumn_Filtered!Y296</f>
        <v>0.5</v>
      </c>
      <c r="X296" s="28">
        <f>Alumn_Filtered!Z296</f>
        <v>0.57222222222222219</v>
      </c>
      <c r="Y296" s="28">
        <f>Alumn_Filtered!AA296</f>
        <v>-3.8888888888888862E-2</v>
      </c>
      <c r="Z296">
        <f ca="1">Alumn_Filtered!AB296</f>
        <v>21</v>
      </c>
      <c r="AA296">
        <f>Alumn_Filtered!AD296</f>
        <v>1</v>
      </c>
      <c r="AB296">
        <f>Alumn_Filtered!AF296</f>
        <v>1</v>
      </c>
      <c r="AC296">
        <f>IF(Alumn_Filtered!AG296=0,Metrics!$AG$14,Alumn_Filtered!AG296)</f>
        <v>502</v>
      </c>
      <c r="AD296" s="28">
        <f>Alumn_Filtered!AH296</f>
        <v>0.47649918962722854</v>
      </c>
      <c r="AE296">
        <f>IF(Alumn_Filtered!AI296=0,Metrics!AI$14,Alumn_Filtered!AI296)</f>
        <v>502</v>
      </c>
      <c r="AF296" s="28">
        <f>Alumn_Filtered!AJ296</f>
        <v>0.47649918962722854</v>
      </c>
      <c r="AG296">
        <f>IF(Alumn_Filtered!AK296=0,Metrics!AK$14,Alumn_Filtered!AK296)</f>
        <v>546</v>
      </c>
      <c r="AH296" s="28">
        <f>Alumn_Filtered!AL296</f>
        <v>0.54781199351701781</v>
      </c>
      <c r="AI296">
        <f>IF(Alumn_Filtered!AM296=0,Metrics!AM$14,Alumn_Filtered!AM296)</f>
        <v>617</v>
      </c>
      <c r="AJ296" s="28">
        <f>Alumn_Filtered!AN296</f>
        <v>0.66288492706645052</v>
      </c>
      <c r="AK296">
        <f>IF(Alumn_Filtered!AP296=0,Metrics!AP$14,Alumn_Filtered!AP296)</f>
        <v>13</v>
      </c>
      <c r="AL296">
        <f>IF(Alumn_Filtered!AR296=0,Metrics!AR$14,Alumn_Filtered!AR296)</f>
        <v>1</v>
      </c>
      <c r="AM296">
        <f>IF(Alumn_Filtered!AS296=0,Metrics!AS$14,Alumn_Filtered!AS296)</f>
        <v>0</v>
      </c>
      <c r="AN296">
        <f>Alumn_Filtered!B296</f>
        <v>1</v>
      </c>
    </row>
    <row r="297" spans="1:40" x14ac:dyDescent="0.25">
      <c r="A297" t="str">
        <f>LEFT(Alumn_Filtered!A297,LEN(Alumn_Filtered!A297)-1)</f>
        <v>19514228</v>
      </c>
      <c r="B297">
        <f>Alumn_Filtered!D297</f>
        <v>0</v>
      </c>
      <c r="C297">
        <f>Alumn_Filtered!E297</f>
        <v>0</v>
      </c>
      <c r="D297">
        <f>Alumn_Filtered!F297</f>
        <v>0</v>
      </c>
      <c r="E297" s="30">
        <f>Alumn_Filtered!G297</f>
        <v>6</v>
      </c>
      <c r="F297">
        <f>Alumn_Filtered!H297</f>
        <v>2</v>
      </c>
      <c r="G297" s="28">
        <f>Alumn_Filtered!I297</f>
        <v>0.33333333333333331</v>
      </c>
      <c r="H297">
        <f>Alumn_Filtered!J297</f>
        <v>4</v>
      </c>
      <c r="I297" s="28">
        <f>Alumn_Filtered!K297</f>
        <v>0.66666666666666663</v>
      </c>
      <c r="J297" s="28">
        <f>Alumn_Filtered!L297</f>
        <v>0.83333333333333337</v>
      </c>
      <c r="K297" s="28">
        <f>Alumn_Filtered!M297</f>
        <v>0.25</v>
      </c>
      <c r="L297" s="28">
        <f>Alumn_Filtered!N297</f>
        <v>0.47222222222222227</v>
      </c>
      <c r="M297">
        <f>Alumn_Filtered!O297</f>
        <v>6</v>
      </c>
      <c r="N297">
        <f>Alumn_Filtered!P297</f>
        <v>0</v>
      </c>
      <c r="O297">
        <f>Alumn_Filtered!Q297</f>
        <v>4</v>
      </c>
      <c r="P297">
        <f>Alumn_Filtered!R297</f>
        <v>0</v>
      </c>
      <c r="Q297">
        <f>Alumn_Filtered!S297</f>
        <v>2</v>
      </c>
      <c r="R297">
        <f>Alumn_Filtered!T297</f>
        <v>1</v>
      </c>
      <c r="S297" s="28">
        <f>Alumn_Filtered!U297</f>
        <v>0.5</v>
      </c>
      <c r="T297">
        <f>Alumn_Filtered!V297</f>
        <v>1</v>
      </c>
      <c r="U297" s="28">
        <f>Alumn_Filtered!W297</f>
        <v>0.5</v>
      </c>
      <c r="V297" s="28">
        <f>Alumn_Filtered!X297</f>
        <v>0.65</v>
      </c>
      <c r="W297" s="28">
        <f>Alumn_Filtered!Y297</f>
        <v>0.28333333333333338</v>
      </c>
      <c r="X297" s="28">
        <f>Alumn_Filtered!Z297</f>
        <v>0.46666666666666667</v>
      </c>
      <c r="Y297" s="28">
        <f>Alumn_Filtered!AA297</f>
        <v>-5.5555555555555913E-3</v>
      </c>
      <c r="Z297">
        <f ca="1">Alumn_Filtered!AB297</f>
        <v>21</v>
      </c>
      <c r="AA297">
        <f>Alumn_Filtered!AD297</f>
        <v>1</v>
      </c>
      <c r="AB297">
        <f>Alumn_Filtered!AF297</f>
        <v>1</v>
      </c>
      <c r="AC297">
        <f>IF(Alumn_Filtered!AG297=0,Metrics!$AG$14,Alumn_Filtered!AG297)</f>
        <v>511</v>
      </c>
      <c r="AD297" s="28">
        <f>Alumn_Filtered!AH297</f>
        <v>0.49108589951377635</v>
      </c>
      <c r="AE297">
        <f>IF(Alumn_Filtered!AI297=0,Metrics!AI$14,Alumn_Filtered!AI297)</f>
        <v>511</v>
      </c>
      <c r="AF297" s="28">
        <f>Alumn_Filtered!AJ297</f>
        <v>0.49108589951377635</v>
      </c>
      <c r="AG297">
        <f>IF(Alumn_Filtered!AK297=0,Metrics!AK$14,Alumn_Filtered!AK297)</f>
        <v>568</v>
      </c>
      <c r="AH297" s="28">
        <f>Alumn_Filtered!AL297</f>
        <v>0.58346839546191243</v>
      </c>
      <c r="AI297">
        <f>IF(Alumn_Filtered!AM297=0,Metrics!AM$14,Alumn_Filtered!AM297)</f>
        <v>561</v>
      </c>
      <c r="AJ297" s="28">
        <f>Alumn_Filtered!AN297</f>
        <v>0.57212317666126422</v>
      </c>
      <c r="AK297">
        <f>IF(Alumn_Filtered!AP297=0,Metrics!AP$14,Alumn_Filtered!AP297)</f>
        <v>13</v>
      </c>
      <c r="AL297">
        <f>IF(Alumn_Filtered!AR297=0,Metrics!AR$14,Alumn_Filtered!AR297)</f>
        <v>1</v>
      </c>
      <c r="AM297">
        <f>IF(Alumn_Filtered!AS297=0,Metrics!AS$14,Alumn_Filtered!AS297)</f>
        <v>0</v>
      </c>
      <c r="AN297">
        <f>Alumn_Filtered!B297</f>
        <v>0</v>
      </c>
    </row>
    <row r="298" spans="1:40" x14ac:dyDescent="0.25">
      <c r="A298" t="str">
        <f>LEFT(Alumn_Filtered!A298,LEN(Alumn_Filtered!A298)-1)</f>
        <v>19515068</v>
      </c>
      <c r="B298">
        <f>Alumn_Filtered!D298</f>
        <v>0</v>
      </c>
      <c r="C298">
        <f>Alumn_Filtered!E298</f>
        <v>0</v>
      </c>
      <c r="D298">
        <f>Alumn_Filtered!F298</f>
        <v>0</v>
      </c>
      <c r="E298" s="30">
        <f>Alumn_Filtered!G298</f>
        <v>6</v>
      </c>
      <c r="F298">
        <f>Alumn_Filtered!H298</f>
        <v>1</v>
      </c>
      <c r="G298" s="28">
        <f>Alumn_Filtered!I298</f>
        <v>0.16666666666666666</v>
      </c>
      <c r="H298">
        <f>Alumn_Filtered!J298</f>
        <v>5</v>
      </c>
      <c r="I298" s="28">
        <f>Alumn_Filtered!K298</f>
        <v>0.83333333333333337</v>
      </c>
      <c r="J298" s="28">
        <f>Alumn_Filtered!L298</f>
        <v>0.81666666666666676</v>
      </c>
      <c r="K298" s="28">
        <f>Alumn_Filtered!M298</f>
        <v>6.6666666666666652E-2</v>
      </c>
      <c r="L298" s="28">
        <f>Alumn_Filtered!N298</f>
        <v>0.32222222222222224</v>
      </c>
      <c r="M298">
        <f>Alumn_Filtered!O298</f>
        <v>6</v>
      </c>
      <c r="N298">
        <f>Alumn_Filtered!P298</f>
        <v>6</v>
      </c>
      <c r="O298">
        <f>Alumn_Filtered!Q298</f>
        <v>0</v>
      </c>
      <c r="P298">
        <f>Alumn_Filtered!R298</f>
        <v>0</v>
      </c>
      <c r="Q298">
        <f>Alumn_Filtered!S298</f>
        <v>0</v>
      </c>
      <c r="R298">
        <f>Alumn_Filtered!T298</f>
        <v>0</v>
      </c>
      <c r="S298" s="28">
        <f>Alumn_Filtered!U298</f>
        <v>0</v>
      </c>
      <c r="T298">
        <f>Alumn_Filtered!V298</f>
        <v>0</v>
      </c>
      <c r="U298" s="28">
        <f>Alumn_Filtered!W298</f>
        <v>0</v>
      </c>
      <c r="V298" s="28">
        <f>Alumn_Filtered!X298</f>
        <v>0</v>
      </c>
      <c r="W298" s="28">
        <f>Alumn_Filtered!Y298</f>
        <v>0</v>
      </c>
      <c r="X298" s="28">
        <f>Alumn_Filtered!Z298</f>
        <v>0</v>
      </c>
      <c r="Y298" s="28">
        <f>Alumn_Filtered!AA298</f>
        <v>-0.32222222222222224</v>
      </c>
      <c r="Z298">
        <f ca="1">Alumn_Filtered!AB298</f>
        <v>21</v>
      </c>
      <c r="AA298">
        <f>Alumn_Filtered!AD298</f>
        <v>1</v>
      </c>
      <c r="AB298">
        <f>Alumn_Filtered!AF298</f>
        <v>1</v>
      </c>
      <c r="AC298">
        <f>IF(Alumn_Filtered!AG298=0,Metrics!$AG$14,Alumn_Filtered!AG298)</f>
        <v>500</v>
      </c>
      <c r="AD298" s="28">
        <f>Alumn_Filtered!AH298</f>
        <v>0.47325769854132899</v>
      </c>
      <c r="AE298">
        <f>IF(Alumn_Filtered!AI298=0,Metrics!AI$14,Alumn_Filtered!AI298)</f>
        <v>500</v>
      </c>
      <c r="AF298" s="28">
        <f>Alumn_Filtered!AJ298</f>
        <v>0.47325769854132899</v>
      </c>
      <c r="AG298">
        <f>IF(Alumn_Filtered!AK298=0,Metrics!AK$14,Alumn_Filtered!AK298)</f>
        <v>568</v>
      </c>
      <c r="AH298" s="28">
        <f>Alumn_Filtered!AL298</f>
        <v>0.58346839546191243</v>
      </c>
      <c r="AI298">
        <f>IF(Alumn_Filtered!AM298=0,Metrics!AM$14,Alumn_Filtered!AM298)</f>
        <v>582</v>
      </c>
      <c r="AJ298" s="28">
        <f>Alumn_Filtered!AN298</f>
        <v>0.60615883306320906</v>
      </c>
      <c r="AK298">
        <f>IF(Alumn_Filtered!AP298=0,Metrics!AP$14,Alumn_Filtered!AP298)</f>
        <v>13</v>
      </c>
      <c r="AL298">
        <f>IF(Alumn_Filtered!AR298=0,Metrics!AR$14,Alumn_Filtered!AR298)</f>
        <v>1</v>
      </c>
      <c r="AM298">
        <f>IF(Alumn_Filtered!AS298=0,Metrics!AS$14,Alumn_Filtered!AS298)</f>
        <v>5</v>
      </c>
      <c r="AN298">
        <f>Alumn_Filtered!B298</f>
        <v>0</v>
      </c>
    </row>
    <row r="299" spans="1:40" x14ac:dyDescent="0.25">
      <c r="A299" t="str">
        <f>LEFT(Alumn_Filtered!A299,LEN(Alumn_Filtered!A299)-1)</f>
        <v>19515682</v>
      </c>
      <c r="B299">
        <f>Alumn_Filtered!D299</f>
        <v>0</v>
      </c>
      <c r="C299">
        <f>Alumn_Filtered!E299</f>
        <v>0</v>
      </c>
      <c r="D299">
        <f>Alumn_Filtered!F299</f>
        <v>0</v>
      </c>
      <c r="E299" s="30">
        <f>Alumn_Filtered!G299</f>
        <v>6</v>
      </c>
      <c r="F299">
        <f>Alumn_Filtered!H299</f>
        <v>2</v>
      </c>
      <c r="G299" s="28">
        <f>Alumn_Filtered!I299</f>
        <v>0.33333333333333331</v>
      </c>
      <c r="H299">
        <f>Alumn_Filtered!J299</f>
        <v>4</v>
      </c>
      <c r="I299" s="28">
        <f>Alumn_Filtered!K299</f>
        <v>0.66666666666666663</v>
      </c>
      <c r="J299" s="28">
        <f>Alumn_Filtered!L299</f>
        <v>0.8833333333333333</v>
      </c>
      <c r="K299" s="28">
        <f>Alumn_Filtered!M299</f>
        <v>0.21666666666666665</v>
      </c>
      <c r="L299" s="28">
        <f>Alumn_Filtered!N299</f>
        <v>0.44444444444444442</v>
      </c>
      <c r="M299">
        <f>Alumn_Filtered!O299</f>
        <v>6</v>
      </c>
      <c r="N299">
        <f>Alumn_Filtered!P299</f>
        <v>6</v>
      </c>
      <c r="O299">
        <f>Alumn_Filtered!Q299</f>
        <v>0</v>
      </c>
      <c r="P299">
        <f>Alumn_Filtered!R299</f>
        <v>0</v>
      </c>
      <c r="Q299">
        <f>Alumn_Filtered!S299</f>
        <v>0</v>
      </c>
      <c r="R299">
        <f>Alumn_Filtered!T299</f>
        <v>0</v>
      </c>
      <c r="S299" s="28">
        <f>Alumn_Filtered!U299</f>
        <v>0</v>
      </c>
      <c r="T299">
        <f>Alumn_Filtered!V299</f>
        <v>0</v>
      </c>
      <c r="U299" s="28">
        <f>Alumn_Filtered!W299</f>
        <v>0</v>
      </c>
      <c r="V299" s="28">
        <f>Alumn_Filtered!X299</f>
        <v>0</v>
      </c>
      <c r="W299" s="28">
        <f>Alumn_Filtered!Y299</f>
        <v>0</v>
      </c>
      <c r="X299" s="28">
        <f>Alumn_Filtered!Z299</f>
        <v>0</v>
      </c>
      <c r="Y299" s="28">
        <f>Alumn_Filtered!AA299</f>
        <v>-0.44444444444444442</v>
      </c>
      <c r="Z299">
        <f ca="1">Alumn_Filtered!AB299</f>
        <v>21</v>
      </c>
      <c r="AA299">
        <f>Alumn_Filtered!AD299</f>
        <v>1</v>
      </c>
      <c r="AB299">
        <f>Alumn_Filtered!AF299</f>
        <v>1</v>
      </c>
      <c r="AC299">
        <f>IF(Alumn_Filtered!AG299=0,Metrics!$AG$14,Alumn_Filtered!AG299)</f>
        <v>548</v>
      </c>
      <c r="AD299" s="28">
        <f>Alumn_Filtered!AH299</f>
        <v>0.55105348460291737</v>
      </c>
      <c r="AE299">
        <f>IF(Alumn_Filtered!AI299=0,Metrics!AI$14,Alumn_Filtered!AI299)</f>
        <v>563</v>
      </c>
      <c r="AF299" s="28">
        <f>Alumn_Filtered!AJ299</f>
        <v>0.57536466774716366</v>
      </c>
      <c r="AG299">
        <f>IF(Alumn_Filtered!AK299=0,Metrics!AK$14,Alumn_Filtered!AK299)</f>
        <v>681</v>
      </c>
      <c r="AH299" s="28">
        <f>Alumn_Filtered!AL299</f>
        <v>0.76661264181523503</v>
      </c>
      <c r="AI299">
        <f>IF(Alumn_Filtered!AM299=0,Metrics!AM$14,Alumn_Filtered!AM299)</f>
        <v>605</v>
      </c>
      <c r="AJ299" s="28">
        <f>Alumn_Filtered!AN299</f>
        <v>0.64343598055105344</v>
      </c>
      <c r="AK299">
        <f>IF(Alumn_Filtered!AP299=0,Metrics!AP$14,Alumn_Filtered!AP299)</f>
        <v>13</v>
      </c>
      <c r="AL299">
        <f>IF(Alumn_Filtered!AR299=0,Metrics!AR$14,Alumn_Filtered!AR299)</f>
        <v>1</v>
      </c>
      <c r="AM299">
        <f>IF(Alumn_Filtered!AS299=0,Metrics!AS$14,Alumn_Filtered!AS299)</f>
        <v>9</v>
      </c>
      <c r="AN299">
        <f>Alumn_Filtered!B299</f>
        <v>0</v>
      </c>
    </row>
    <row r="300" spans="1:40" x14ac:dyDescent="0.25">
      <c r="A300" t="str">
        <f>LEFT(Alumn_Filtered!A300,LEN(Alumn_Filtered!A300)-1)</f>
        <v>19516428</v>
      </c>
      <c r="B300">
        <f>Alumn_Filtered!D300</f>
        <v>0</v>
      </c>
      <c r="C300">
        <f>Alumn_Filtered!E300</f>
        <v>0</v>
      </c>
      <c r="D300">
        <f>Alumn_Filtered!F300</f>
        <v>0</v>
      </c>
      <c r="E300" s="30">
        <f>Alumn_Filtered!G300</f>
        <v>6</v>
      </c>
      <c r="F300">
        <f>Alumn_Filtered!H300</f>
        <v>6</v>
      </c>
      <c r="G300" s="28">
        <f>Alumn_Filtered!I300</f>
        <v>1</v>
      </c>
      <c r="H300">
        <f>Alumn_Filtered!J300</f>
        <v>0</v>
      </c>
      <c r="I300" s="28">
        <f>Alumn_Filtered!K300</f>
        <v>0</v>
      </c>
      <c r="J300" s="28">
        <f>Alumn_Filtered!L300</f>
        <v>0.96666666666666667</v>
      </c>
      <c r="K300" s="28">
        <f>Alumn_Filtered!M300</f>
        <v>0.54999999999999993</v>
      </c>
      <c r="L300" s="28">
        <f>Alumn_Filtered!N300</f>
        <v>0.76666666666666672</v>
      </c>
      <c r="M300">
        <f>Alumn_Filtered!O300</f>
        <v>6</v>
      </c>
      <c r="N300">
        <f>Alumn_Filtered!P300</f>
        <v>0</v>
      </c>
      <c r="O300">
        <f>Alumn_Filtered!Q300</f>
        <v>0</v>
      </c>
      <c r="P300">
        <f>Alumn_Filtered!R300</f>
        <v>0</v>
      </c>
      <c r="Q300">
        <f>Alumn_Filtered!S300</f>
        <v>6</v>
      </c>
      <c r="R300">
        <f>Alumn_Filtered!T300</f>
        <v>6</v>
      </c>
      <c r="S300" s="28">
        <f>Alumn_Filtered!U300</f>
        <v>1</v>
      </c>
      <c r="T300">
        <f>Alumn_Filtered!V300</f>
        <v>0</v>
      </c>
      <c r="U300" s="28">
        <f>Alumn_Filtered!W300</f>
        <v>0</v>
      </c>
      <c r="V300" s="28">
        <f>Alumn_Filtered!X300</f>
        <v>0.93333333333333324</v>
      </c>
      <c r="W300" s="28">
        <f>Alumn_Filtered!Y300</f>
        <v>0.54999999999999993</v>
      </c>
      <c r="X300" s="28">
        <f>Alumn_Filtered!Z300</f>
        <v>0.69166666666666676</v>
      </c>
      <c r="Y300" s="28">
        <f>Alumn_Filtered!AA300</f>
        <v>-7.4999999999999956E-2</v>
      </c>
      <c r="Z300">
        <f ca="1">Alumn_Filtered!AB300</f>
        <v>21</v>
      </c>
      <c r="AA300">
        <f>Alumn_Filtered!AD300</f>
        <v>1</v>
      </c>
      <c r="AB300">
        <f>Alumn_Filtered!AF300</f>
        <v>1</v>
      </c>
      <c r="AC300">
        <f>IF(Alumn_Filtered!AG300=0,Metrics!$AG$14,Alumn_Filtered!AG300)</f>
        <v>585</v>
      </c>
      <c r="AD300" s="28">
        <f>Alumn_Filtered!AH300</f>
        <v>0.61102106969205838</v>
      </c>
      <c r="AE300">
        <f>IF(Alumn_Filtered!AI300=0,Metrics!AI$14,Alumn_Filtered!AI300)</f>
        <v>613</v>
      </c>
      <c r="AF300" s="28">
        <f>Alumn_Filtered!AJ300</f>
        <v>0.65640194489465153</v>
      </c>
      <c r="AG300">
        <f>IF(Alumn_Filtered!AK300=0,Metrics!AK$14,Alumn_Filtered!AK300)</f>
        <v>537</v>
      </c>
      <c r="AH300" s="28">
        <f>Alumn_Filtered!AL300</f>
        <v>0.53322528363047006</v>
      </c>
      <c r="AI300">
        <f>IF(Alumn_Filtered!AM300=0,Metrics!AM$14,Alumn_Filtered!AM300)</f>
        <v>662</v>
      </c>
      <c r="AJ300" s="28">
        <f>Alumn_Filtered!AN300</f>
        <v>0.73581847649918963</v>
      </c>
      <c r="AK300">
        <f>IF(Alumn_Filtered!AP300=0,Metrics!AP$14,Alumn_Filtered!AP300)</f>
        <v>13</v>
      </c>
      <c r="AL300">
        <f>IF(Alumn_Filtered!AR300=0,Metrics!AR$14,Alumn_Filtered!AR300)</f>
        <v>1</v>
      </c>
      <c r="AM300">
        <f>IF(Alumn_Filtered!AS300=0,Metrics!AS$14,Alumn_Filtered!AS300)</f>
        <v>5</v>
      </c>
      <c r="AN300">
        <f>Alumn_Filtered!B300</f>
        <v>1</v>
      </c>
    </row>
    <row r="301" spans="1:40" x14ac:dyDescent="0.25">
      <c r="A301" t="str">
        <f>LEFT(Alumn_Filtered!A301,LEN(Alumn_Filtered!A301)-1)</f>
        <v>19516765</v>
      </c>
      <c r="B301">
        <f>Alumn_Filtered!D301</f>
        <v>0</v>
      </c>
      <c r="C301">
        <f>Alumn_Filtered!E301</f>
        <v>0</v>
      </c>
      <c r="D301">
        <f>Alumn_Filtered!F301</f>
        <v>0</v>
      </c>
      <c r="E301" s="30">
        <f>Alumn_Filtered!G301</f>
        <v>6</v>
      </c>
      <c r="F301">
        <f>Alumn_Filtered!H301</f>
        <v>1</v>
      </c>
      <c r="G301" s="28">
        <f>Alumn_Filtered!I301</f>
        <v>0.16666666666666666</v>
      </c>
      <c r="H301">
        <f>Alumn_Filtered!J301</f>
        <v>5</v>
      </c>
      <c r="I301" s="28">
        <f>Alumn_Filtered!K301</f>
        <v>0.83333333333333337</v>
      </c>
      <c r="J301" s="28">
        <f>Alumn_Filtered!L301</f>
        <v>0.79999999999999993</v>
      </c>
      <c r="K301" s="28">
        <f>Alumn_Filtered!M301</f>
        <v>0.28333333333333338</v>
      </c>
      <c r="L301" s="28">
        <f>Alumn_Filtered!N301</f>
        <v>0.44722222222222219</v>
      </c>
      <c r="M301">
        <f>Alumn_Filtered!O301</f>
        <v>8</v>
      </c>
      <c r="N301">
        <f>Alumn_Filtered!P301</f>
        <v>2</v>
      </c>
      <c r="O301">
        <f>Alumn_Filtered!Q301</f>
        <v>0</v>
      </c>
      <c r="P301">
        <f>Alumn_Filtered!R301</f>
        <v>0</v>
      </c>
      <c r="Q301">
        <f>Alumn_Filtered!S301</f>
        <v>6</v>
      </c>
      <c r="R301">
        <f>Alumn_Filtered!T301</f>
        <v>3</v>
      </c>
      <c r="S301" s="28">
        <f>Alumn_Filtered!U301</f>
        <v>0.5</v>
      </c>
      <c r="T301">
        <f>Alumn_Filtered!V301</f>
        <v>3</v>
      </c>
      <c r="U301" s="28">
        <f>Alumn_Filtered!W301</f>
        <v>0.5</v>
      </c>
      <c r="V301" s="28">
        <f>Alumn_Filtered!X301</f>
        <v>0.70000000000000007</v>
      </c>
      <c r="W301" s="28">
        <f>Alumn_Filtered!Y301</f>
        <v>0.28333333333333338</v>
      </c>
      <c r="X301" s="28">
        <f>Alumn_Filtered!Z301</f>
        <v>0.5</v>
      </c>
      <c r="Y301" s="28">
        <f>Alumn_Filtered!AA301</f>
        <v>5.2777777777777812E-2</v>
      </c>
      <c r="Z301">
        <f ca="1">Alumn_Filtered!AB301</f>
        <v>21</v>
      </c>
      <c r="AA301">
        <f>Alumn_Filtered!AD301</f>
        <v>1</v>
      </c>
      <c r="AB301">
        <f>Alumn_Filtered!AF301</f>
        <v>1</v>
      </c>
      <c r="AC301">
        <f>IF(Alumn_Filtered!AG301=0,Metrics!$AG$14,Alumn_Filtered!AG301)</f>
        <v>699</v>
      </c>
      <c r="AD301" s="28">
        <f>Alumn_Filtered!AH301</f>
        <v>0.79578606158833065</v>
      </c>
      <c r="AE301">
        <f>IF(Alumn_Filtered!AI301=0,Metrics!AI$14,Alumn_Filtered!AI301)</f>
        <v>744</v>
      </c>
      <c r="AF301" s="28">
        <f>Alumn_Filtered!AJ301</f>
        <v>0.86871961102106965</v>
      </c>
      <c r="AG301">
        <f>IF(Alumn_Filtered!AK301=0,Metrics!AK$14,Alumn_Filtered!AK301)</f>
        <v>543</v>
      </c>
      <c r="AH301" s="28">
        <f>Alumn_Filtered!AL301</f>
        <v>0.5429497568881686</v>
      </c>
      <c r="AI301">
        <f>IF(Alumn_Filtered!AM301=0,Metrics!AM$14,Alumn_Filtered!AM301)</f>
        <v>546</v>
      </c>
      <c r="AJ301" s="28">
        <f>Alumn_Filtered!AN301</f>
        <v>0.54781199351701781</v>
      </c>
      <c r="AK301">
        <f>IF(Alumn_Filtered!AP301=0,Metrics!AP$14,Alumn_Filtered!AP301)</f>
        <v>13</v>
      </c>
      <c r="AL301">
        <f>IF(Alumn_Filtered!AR301=0,Metrics!AR$14,Alumn_Filtered!AR301)</f>
        <v>4</v>
      </c>
      <c r="AM301">
        <f>IF(Alumn_Filtered!AS301=0,Metrics!AS$14,Alumn_Filtered!AS301)</f>
        <v>7</v>
      </c>
      <c r="AN301">
        <f>Alumn_Filtered!B301</f>
        <v>1</v>
      </c>
    </row>
    <row r="302" spans="1:40" x14ac:dyDescent="0.25">
      <c r="A302" t="str">
        <f>LEFT(Alumn_Filtered!A302,LEN(Alumn_Filtered!A302)-1)</f>
        <v>19516982</v>
      </c>
      <c r="B302">
        <f>Alumn_Filtered!D302</f>
        <v>0</v>
      </c>
      <c r="C302">
        <f>Alumn_Filtered!E302</f>
        <v>0</v>
      </c>
      <c r="D302">
        <f>Alumn_Filtered!F302</f>
        <v>0</v>
      </c>
      <c r="E302" s="30">
        <f>Alumn_Filtered!G302</f>
        <v>6</v>
      </c>
      <c r="F302">
        <f>Alumn_Filtered!H302</f>
        <v>2</v>
      </c>
      <c r="G302" s="28">
        <f>Alumn_Filtered!I302</f>
        <v>0.33333333333333331</v>
      </c>
      <c r="H302">
        <f>Alumn_Filtered!J302</f>
        <v>4</v>
      </c>
      <c r="I302" s="28">
        <f>Alumn_Filtered!K302</f>
        <v>0.66666666666666663</v>
      </c>
      <c r="J302" s="28">
        <f>Alumn_Filtered!L302</f>
        <v>0.83333333333333337</v>
      </c>
      <c r="K302" s="28">
        <f>Alumn_Filtered!M302</f>
        <v>0.35000000000000003</v>
      </c>
      <c r="L302" s="28">
        <f>Alumn_Filtered!N302</f>
        <v>0.48611111111111116</v>
      </c>
      <c r="M302">
        <f>Alumn_Filtered!O302</f>
        <v>6</v>
      </c>
      <c r="N302">
        <f>Alumn_Filtered!P302</f>
        <v>1</v>
      </c>
      <c r="O302">
        <f>Alumn_Filtered!Q302</f>
        <v>0</v>
      </c>
      <c r="P302">
        <f>Alumn_Filtered!R302</f>
        <v>0</v>
      </c>
      <c r="Q302">
        <f>Alumn_Filtered!S302</f>
        <v>5</v>
      </c>
      <c r="R302">
        <f>Alumn_Filtered!T302</f>
        <v>4</v>
      </c>
      <c r="S302" s="28">
        <f>Alumn_Filtered!U302</f>
        <v>0.8</v>
      </c>
      <c r="T302">
        <f>Alumn_Filtered!V302</f>
        <v>1</v>
      </c>
      <c r="U302" s="28">
        <f>Alumn_Filtered!W302</f>
        <v>0.2</v>
      </c>
      <c r="V302" s="28">
        <f>Alumn_Filtered!X302</f>
        <v>0.76666666666666661</v>
      </c>
      <c r="W302" s="28">
        <f>Alumn_Filtered!Y302</f>
        <v>0.41666666666666669</v>
      </c>
      <c r="X302" s="28">
        <f>Alumn_Filtered!Z302</f>
        <v>0.53999999999999992</v>
      </c>
      <c r="Y302" s="28">
        <f>Alumn_Filtered!AA302</f>
        <v>5.3888888888888764E-2</v>
      </c>
      <c r="Z302">
        <f ca="1">Alumn_Filtered!AB302</f>
        <v>21</v>
      </c>
      <c r="AA302">
        <f>Alumn_Filtered!AD302</f>
        <v>1</v>
      </c>
      <c r="AB302">
        <f>Alumn_Filtered!AF302</f>
        <v>1</v>
      </c>
      <c r="AC302">
        <f>IF(Alumn_Filtered!AG302=0,Metrics!$AG$14,Alumn_Filtered!AG302)</f>
        <v>517</v>
      </c>
      <c r="AD302" s="28">
        <f>Alumn_Filtered!AH302</f>
        <v>0.50081037277147489</v>
      </c>
      <c r="AE302">
        <f>IF(Alumn_Filtered!AI302=0,Metrics!AI$14,Alumn_Filtered!AI302)</f>
        <v>517</v>
      </c>
      <c r="AF302" s="28">
        <f>Alumn_Filtered!AJ302</f>
        <v>0.50081037277147489</v>
      </c>
      <c r="AG302">
        <f>IF(Alumn_Filtered!AK302=0,Metrics!AK$14,Alumn_Filtered!AK302)</f>
        <v>518</v>
      </c>
      <c r="AH302" s="28">
        <f>Alumn_Filtered!AL302</f>
        <v>0.50243111831442466</v>
      </c>
      <c r="AI302">
        <f>IF(Alumn_Filtered!AM302=0,Metrics!AM$14,Alumn_Filtered!AM302)</f>
        <v>548</v>
      </c>
      <c r="AJ302" s="28">
        <f>Alumn_Filtered!AN302</f>
        <v>0.55105348460291737</v>
      </c>
      <c r="AK302">
        <f>IF(Alumn_Filtered!AP302=0,Metrics!AP$14,Alumn_Filtered!AP302)</f>
        <v>13</v>
      </c>
      <c r="AL302">
        <f>IF(Alumn_Filtered!AR302=0,Metrics!AR$14,Alumn_Filtered!AR302)</f>
        <v>1</v>
      </c>
      <c r="AM302">
        <f>IF(Alumn_Filtered!AS302=0,Metrics!AS$14,Alumn_Filtered!AS302)</f>
        <v>6</v>
      </c>
      <c r="AN302">
        <f>Alumn_Filtered!B302</f>
        <v>1</v>
      </c>
    </row>
    <row r="303" spans="1:40" x14ac:dyDescent="0.25">
      <c r="A303" t="str">
        <f>LEFT(Alumn_Filtered!A303,LEN(Alumn_Filtered!A303)-1)</f>
        <v>19518021</v>
      </c>
      <c r="B303">
        <f>Alumn_Filtered!D303</f>
        <v>7</v>
      </c>
      <c r="C303">
        <f>Alumn_Filtered!E303</f>
        <v>0</v>
      </c>
      <c r="D303">
        <f>Alumn_Filtered!F303</f>
        <v>12</v>
      </c>
      <c r="E303" s="30">
        <f>Alumn_Filtered!G303</f>
        <v>6</v>
      </c>
      <c r="F303">
        <f>Alumn_Filtered!H303</f>
        <v>5</v>
      </c>
      <c r="G303" s="28">
        <f>Alumn_Filtered!I303</f>
        <v>0.83333333333333337</v>
      </c>
      <c r="H303">
        <f>Alumn_Filtered!J303</f>
        <v>1</v>
      </c>
      <c r="I303" s="28">
        <f>Alumn_Filtered!K303</f>
        <v>0.16666666666666666</v>
      </c>
      <c r="J303" s="28">
        <f>Alumn_Filtered!L303</f>
        <v>0.96666666666666667</v>
      </c>
      <c r="K303" s="28">
        <f>Alumn_Filtered!M303</f>
        <v>0.46666666666666662</v>
      </c>
      <c r="L303" s="28">
        <f>Alumn_Filtered!N303</f>
        <v>0.72777777777777775</v>
      </c>
      <c r="M303">
        <f>Alumn_Filtered!O303</f>
        <v>7</v>
      </c>
      <c r="N303">
        <f>Alumn_Filtered!P303</f>
        <v>0</v>
      </c>
      <c r="O303">
        <f>Alumn_Filtered!Q303</f>
        <v>0</v>
      </c>
      <c r="P303">
        <f>Alumn_Filtered!R303</f>
        <v>0</v>
      </c>
      <c r="Q303">
        <f>Alumn_Filtered!S303</f>
        <v>7</v>
      </c>
      <c r="R303">
        <f>Alumn_Filtered!T303</f>
        <v>6</v>
      </c>
      <c r="S303" s="28">
        <f>Alumn_Filtered!U303</f>
        <v>0.8571428571428571</v>
      </c>
      <c r="T303">
        <f>Alumn_Filtered!V303</f>
        <v>1</v>
      </c>
      <c r="U303" s="28">
        <f>Alumn_Filtered!W303</f>
        <v>0.14285714285714285</v>
      </c>
      <c r="V303" s="28">
        <f>Alumn_Filtered!X303</f>
        <v>0.83333333333333337</v>
      </c>
      <c r="W303" s="28">
        <f>Alumn_Filtered!Y303</f>
        <v>0.23333333333333331</v>
      </c>
      <c r="X303" s="28">
        <f>Alumn_Filtered!Z303</f>
        <v>0.61428571428571421</v>
      </c>
      <c r="Y303" s="28">
        <f>Alumn_Filtered!AA303</f>
        <v>-0.11349206349206353</v>
      </c>
      <c r="Z303">
        <f ca="1">Alumn_Filtered!AB303</f>
        <v>21</v>
      </c>
      <c r="AA303">
        <f>Alumn_Filtered!AD303</f>
        <v>0</v>
      </c>
      <c r="AB303">
        <f>Alumn_Filtered!AF303</f>
        <v>0</v>
      </c>
      <c r="AC303">
        <f>IF(Alumn_Filtered!AG303=0,Metrics!$AG$14,Alumn_Filtered!AG303)</f>
        <v>519</v>
      </c>
      <c r="AD303" s="28">
        <f>Alumn_Filtered!AH303</f>
        <v>0</v>
      </c>
      <c r="AE303">
        <f>IF(Alumn_Filtered!AI303=0,Metrics!AI$14,Alumn_Filtered!AI303)</f>
        <v>523</v>
      </c>
      <c r="AF303" s="28">
        <f>Alumn_Filtered!AJ303</f>
        <v>0</v>
      </c>
      <c r="AG303">
        <f>IF(Alumn_Filtered!AK303=0,Metrics!AK$14,Alumn_Filtered!AK303)</f>
        <v>539</v>
      </c>
      <c r="AH303" s="28">
        <f>Alumn_Filtered!AL303</f>
        <v>0</v>
      </c>
      <c r="AI303">
        <f>IF(Alumn_Filtered!AM303=0,Metrics!AM$14,Alumn_Filtered!AM303)</f>
        <v>594</v>
      </c>
      <c r="AJ303" s="28">
        <f>Alumn_Filtered!AN303</f>
        <v>0</v>
      </c>
      <c r="AK303">
        <f>IF(Alumn_Filtered!AP303=0,Metrics!AP$14,Alumn_Filtered!AP303)</f>
        <v>9</v>
      </c>
      <c r="AL303">
        <f>IF(Alumn_Filtered!AR303=0,Metrics!AR$14,Alumn_Filtered!AR303)</f>
        <v>1</v>
      </c>
      <c r="AM303">
        <f>IF(Alumn_Filtered!AS303=0,Metrics!AS$14,Alumn_Filtered!AS303)</f>
        <v>0</v>
      </c>
      <c r="AN303">
        <f>Alumn_Filtered!B303</f>
        <v>1</v>
      </c>
    </row>
    <row r="304" spans="1:40" x14ac:dyDescent="0.25">
      <c r="A304" t="str">
        <f>LEFT(Alumn_Filtered!A304,LEN(Alumn_Filtered!A304)-1)</f>
        <v>19518418</v>
      </c>
      <c r="B304">
        <f>Alumn_Filtered!D304</f>
        <v>0</v>
      </c>
      <c r="C304">
        <f>Alumn_Filtered!E304</f>
        <v>0</v>
      </c>
      <c r="D304">
        <f>Alumn_Filtered!F304</f>
        <v>0</v>
      </c>
      <c r="E304" s="30">
        <f>Alumn_Filtered!G304</f>
        <v>6</v>
      </c>
      <c r="F304">
        <f>Alumn_Filtered!H304</f>
        <v>5</v>
      </c>
      <c r="G304" s="28">
        <f>Alumn_Filtered!I304</f>
        <v>0.83333333333333337</v>
      </c>
      <c r="H304">
        <f>Alumn_Filtered!J304</f>
        <v>1</v>
      </c>
      <c r="I304" s="28">
        <f>Alumn_Filtered!K304</f>
        <v>0.16666666666666666</v>
      </c>
      <c r="J304" s="28">
        <f>Alumn_Filtered!L304</f>
        <v>0.8666666666666667</v>
      </c>
      <c r="K304" s="28">
        <f>Alumn_Filtered!M304</f>
        <v>0.39999999999999997</v>
      </c>
      <c r="L304" s="28">
        <f>Alumn_Filtered!N304</f>
        <v>0.59722222222222221</v>
      </c>
      <c r="M304">
        <f>Alumn_Filtered!O304</f>
        <v>6</v>
      </c>
      <c r="N304">
        <f>Alumn_Filtered!P304</f>
        <v>0</v>
      </c>
      <c r="O304">
        <f>Alumn_Filtered!Q304</f>
        <v>0</v>
      </c>
      <c r="P304">
        <f>Alumn_Filtered!R304</f>
        <v>0</v>
      </c>
      <c r="Q304">
        <f>Alumn_Filtered!S304</f>
        <v>6</v>
      </c>
      <c r="R304">
        <f>Alumn_Filtered!T304</f>
        <v>5</v>
      </c>
      <c r="S304" s="28">
        <f>Alumn_Filtered!U304</f>
        <v>0.83333333333333337</v>
      </c>
      <c r="T304">
        <f>Alumn_Filtered!V304</f>
        <v>1</v>
      </c>
      <c r="U304" s="28">
        <f>Alumn_Filtered!W304</f>
        <v>0.16666666666666666</v>
      </c>
      <c r="V304" s="28">
        <f>Alumn_Filtered!X304</f>
        <v>0.75</v>
      </c>
      <c r="W304" s="28">
        <f>Alumn_Filtered!Y304</f>
        <v>0.39999999999999997</v>
      </c>
      <c r="X304" s="28">
        <f>Alumn_Filtered!Z304</f>
        <v>0.5527777777777777</v>
      </c>
      <c r="Y304" s="28">
        <f>Alumn_Filtered!AA304</f>
        <v>-4.4444444444444509E-2</v>
      </c>
      <c r="Z304">
        <f ca="1">Alumn_Filtered!AB304</f>
        <v>21</v>
      </c>
      <c r="AA304">
        <f>Alumn_Filtered!AD304</f>
        <v>0</v>
      </c>
      <c r="AB304">
        <f>Alumn_Filtered!AF304</f>
        <v>1</v>
      </c>
      <c r="AC304">
        <f>IF(Alumn_Filtered!AG304=0,Metrics!$AG$14,Alumn_Filtered!AG304)</f>
        <v>548</v>
      </c>
      <c r="AD304" s="28">
        <f>Alumn_Filtered!AH304</f>
        <v>0.55105348460291737</v>
      </c>
      <c r="AE304">
        <f>IF(Alumn_Filtered!AI304=0,Metrics!AI$14,Alumn_Filtered!AI304)</f>
        <v>562</v>
      </c>
      <c r="AF304" s="28">
        <f>Alumn_Filtered!AJ304</f>
        <v>0.57374392220421389</v>
      </c>
      <c r="AG304">
        <f>IF(Alumn_Filtered!AK304=0,Metrics!AK$14,Alumn_Filtered!AK304)</f>
        <v>568</v>
      </c>
      <c r="AH304" s="28">
        <f>Alumn_Filtered!AL304</f>
        <v>0.58346839546191243</v>
      </c>
      <c r="AI304">
        <f>IF(Alumn_Filtered!AM304=0,Metrics!AM$14,Alumn_Filtered!AM304)</f>
        <v>570</v>
      </c>
      <c r="AJ304" s="28">
        <f>Alumn_Filtered!AN304</f>
        <v>0.58670988654781198</v>
      </c>
      <c r="AK304">
        <f>IF(Alumn_Filtered!AP304=0,Metrics!AP$14,Alumn_Filtered!AP304)</f>
        <v>9</v>
      </c>
      <c r="AL304">
        <f>IF(Alumn_Filtered!AR304=0,Metrics!AR$14,Alumn_Filtered!AR304)</f>
        <v>1</v>
      </c>
      <c r="AM304">
        <f>IF(Alumn_Filtered!AS304=0,Metrics!AS$14,Alumn_Filtered!AS304)</f>
        <v>8</v>
      </c>
      <c r="AN304">
        <f>Alumn_Filtered!B304</f>
        <v>1</v>
      </c>
    </row>
    <row r="305" spans="1:40" x14ac:dyDescent="0.25">
      <c r="A305" t="str">
        <f>LEFT(Alumn_Filtered!A305,LEN(Alumn_Filtered!A305)-1)</f>
        <v>19518977</v>
      </c>
      <c r="B305">
        <f>Alumn_Filtered!D305</f>
        <v>0</v>
      </c>
      <c r="C305">
        <f>Alumn_Filtered!E305</f>
        <v>0</v>
      </c>
      <c r="D305">
        <f>Alumn_Filtered!F305</f>
        <v>0</v>
      </c>
      <c r="E305" s="30">
        <f>Alumn_Filtered!G305</f>
        <v>6</v>
      </c>
      <c r="F305">
        <f>Alumn_Filtered!H305</f>
        <v>1</v>
      </c>
      <c r="G305" s="28">
        <f>Alumn_Filtered!I305</f>
        <v>0.16666666666666666</v>
      </c>
      <c r="H305">
        <f>Alumn_Filtered!J305</f>
        <v>5</v>
      </c>
      <c r="I305" s="28">
        <f>Alumn_Filtered!K305</f>
        <v>0.83333333333333337</v>
      </c>
      <c r="J305" s="28">
        <f>Alumn_Filtered!L305</f>
        <v>0.71666666666666667</v>
      </c>
      <c r="K305" s="28">
        <f>Alumn_Filtered!M305</f>
        <v>0.23333333333333331</v>
      </c>
      <c r="L305" s="28">
        <f>Alumn_Filtered!N305</f>
        <v>0.36944444444444446</v>
      </c>
      <c r="M305">
        <f>Alumn_Filtered!O305</f>
        <v>5</v>
      </c>
      <c r="N305">
        <f>Alumn_Filtered!P305</f>
        <v>0</v>
      </c>
      <c r="O305">
        <f>Alumn_Filtered!Q305</f>
        <v>0</v>
      </c>
      <c r="P305">
        <f>Alumn_Filtered!R305</f>
        <v>0</v>
      </c>
      <c r="Q305">
        <f>Alumn_Filtered!S305</f>
        <v>5</v>
      </c>
      <c r="R305">
        <f>Alumn_Filtered!T305</f>
        <v>5</v>
      </c>
      <c r="S305" s="28">
        <f>Alumn_Filtered!U305</f>
        <v>1</v>
      </c>
      <c r="T305">
        <f>Alumn_Filtered!V305</f>
        <v>0</v>
      </c>
      <c r="U305" s="28">
        <f>Alumn_Filtered!W305</f>
        <v>0</v>
      </c>
      <c r="V305" s="28">
        <f>Alumn_Filtered!X305</f>
        <v>0.83333333333333337</v>
      </c>
      <c r="W305" s="28">
        <f>Alumn_Filtered!Y305</f>
        <v>0.51666666666666661</v>
      </c>
      <c r="X305" s="28">
        <f>Alumn_Filtered!Z305</f>
        <v>0.67999999999999994</v>
      </c>
      <c r="Y305" s="28">
        <f>Alumn_Filtered!AA305</f>
        <v>0.31055555555555547</v>
      </c>
      <c r="Z305">
        <f ca="1">Alumn_Filtered!AB305</f>
        <v>21</v>
      </c>
      <c r="AA305">
        <f>Alumn_Filtered!AD305</f>
        <v>0</v>
      </c>
      <c r="AB305">
        <f>Alumn_Filtered!AF305</f>
        <v>1</v>
      </c>
      <c r="AC305">
        <f>IF(Alumn_Filtered!AG305=0,Metrics!$AG$14,Alumn_Filtered!AG305)</f>
        <v>490</v>
      </c>
      <c r="AD305" s="28">
        <f>Alumn_Filtered!AH305</f>
        <v>0.45705024311183146</v>
      </c>
      <c r="AE305">
        <f>IF(Alumn_Filtered!AI305=0,Metrics!AI$14,Alumn_Filtered!AI305)</f>
        <v>490</v>
      </c>
      <c r="AF305" s="28">
        <f>Alumn_Filtered!AJ305</f>
        <v>0.45705024311183146</v>
      </c>
      <c r="AG305">
        <f>IF(Alumn_Filtered!AK305=0,Metrics!AK$14,Alumn_Filtered!AK305)</f>
        <v>546</v>
      </c>
      <c r="AH305" s="28">
        <f>Alumn_Filtered!AL305</f>
        <v>0.54781199351701781</v>
      </c>
      <c r="AI305">
        <f>IF(Alumn_Filtered!AM305=0,Metrics!AM$14,Alumn_Filtered!AM305)</f>
        <v>561</v>
      </c>
      <c r="AJ305" s="28">
        <f>Alumn_Filtered!AN305</f>
        <v>0.57212317666126422</v>
      </c>
      <c r="AK305">
        <f>IF(Alumn_Filtered!AP305=0,Metrics!AP$14,Alumn_Filtered!AP305)</f>
        <v>9</v>
      </c>
      <c r="AL305">
        <f>IF(Alumn_Filtered!AR305=0,Metrics!AR$14,Alumn_Filtered!AR305)</f>
        <v>1</v>
      </c>
      <c r="AM305">
        <f>IF(Alumn_Filtered!AS305=0,Metrics!AS$14,Alumn_Filtered!AS305)</f>
        <v>0</v>
      </c>
      <c r="AN305">
        <f>Alumn_Filtered!B305</f>
        <v>0</v>
      </c>
    </row>
    <row r="306" spans="1:40" x14ac:dyDescent="0.25">
      <c r="A306" t="str">
        <f>LEFT(Alumn_Filtered!A306,LEN(Alumn_Filtered!A306)-1)</f>
        <v>19519722</v>
      </c>
      <c r="B306">
        <f>Alumn_Filtered!D306</f>
        <v>0</v>
      </c>
      <c r="C306">
        <f>Alumn_Filtered!E306</f>
        <v>0</v>
      </c>
      <c r="D306">
        <f>Alumn_Filtered!F306</f>
        <v>0</v>
      </c>
      <c r="E306" s="30">
        <f>Alumn_Filtered!G306</f>
        <v>6</v>
      </c>
      <c r="F306">
        <f>Alumn_Filtered!H306</f>
        <v>5</v>
      </c>
      <c r="G306" s="28">
        <f>Alumn_Filtered!I306</f>
        <v>0.83333333333333337</v>
      </c>
      <c r="H306">
        <f>Alumn_Filtered!J306</f>
        <v>1</v>
      </c>
      <c r="I306" s="28">
        <f>Alumn_Filtered!K306</f>
        <v>0.16666666666666666</v>
      </c>
      <c r="J306" s="28">
        <f>Alumn_Filtered!L306</f>
        <v>0.93333333333333324</v>
      </c>
      <c r="K306" s="28">
        <f>Alumn_Filtered!M306</f>
        <v>0.3666666666666667</v>
      </c>
      <c r="L306" s="28">
        <f>Alumn_Filtered!N306</f>
        <v>0.60833333333333328</v>
      </c>
      <c r="M306">
        <f>Alumn_Filtered!O306</f>
        <v>6</v>
      </c>
      <c r="N306">
        <f>Alumn_Filtered!P306</f>
        <v>0</v>
      </c>
      <c r="O306">
        <f>Alumn_Filtered!Q306</f>
        <v>0</v>
      </c>
      <c r="P306">
        <f>Alumn_Filtered!R306</f>
        <v>0</v>
      </c>
      <c r="Q306">
        <f>Alumn_Filtered!S306</f>
        <v>6</v>
      </c>
      <c r="R306">
        <f>Alumn_Filtered!T306</f>
        <v>3</v>
      </c>
      <c r="S306" s="28">
        <f>Alumn_Filtered!U306</f>
        <v>0.5</v>
      </c>
      <c r="T306">
        <f>Alumn_Filtered!V306</f>
        <v>3</v>
      </c>
      <c r="U306" s="28">
        <f>Alumn_Filtered!W306</f>
        <v>0.5</v>
      </c>
      <c r="V306" s="28">
        <f>Alumn_Filtered!X306</f>
        <v>0.85</v>
      </c>
      <c r="W306" s="28">
        <f>Alumn_Filtered!Y306</f>
        <v>0.31666666666666665</v>
      </c>
      <c r="X306" s="28">
        <f>Alumn_Filtered!Z306</f>
        <v>0.55555555555555558</v>
      </c>
      <c r="Y306" s="28">
        <f>Alumn_Filtered!AA306</f>
        <v>-5.2777777777777701E-2</v>
      </c>
      <c r="Z306">
        <f ca="1">Alumn_Filtered!AB306</f>
        <v>21</v>
      </c>
      <c r="AA306">
        <f>Alumn_Filtered!AD306</f>
        <v>0</v>
      </c>
      <c r="AB306">
        <f>Alumn_Filtered!AF306</f>
        <v>1</v>
      </c>
      <c r="AC306">
        <f>IF(Alumn_Filtered!AG306=0,Metrics!$AG$14,Alumn_Filtered!AG306)</f>
        <v>461</v>
      </c>
      <c r="AD306" s="28">
        <f>Alumn_Filtered!AH306</f>
        <v>0.41004862236628847</v>
      </c>
      <c r="AE306">
        <f>IF(Alumn_Filtered!AI306=0,Metrics!AI$14,Alumn_Filtered!AI306)</f>
        <v>461</v>
      </c>
      <c r="AF306" s="28">
        <f>Alumn_Filtered!AJ306</f>
        <v>0.41004862236628847</v>
      </c>
      <c r="AG306">
        <f>IF(Alumn_Filtered!AK306=0,Metrics!AK$14,Alumn_Filtered!AK306)</f>
        <v>657</v>
      </c>
      <c r="AH306" s="28">
        <f>Alumn_Filtered!AL306</f>
        <v>0.72771474878444087</v>
      </c>
      <c r="AI306">
        <f>IF(Alumn_Filtered!AM306=0,Metrics!AM$14,Alumn_Filtered!AM306)</f>
        <v>620</v>
      </c>
      <c r="AJ306" s="28">
        <f>Alumn_Filtered!AN306</f>
        <v>0.66774716369529985</v>
      </c>
      <c r="AK306">
        <f>IF(Alumn_Filtered!AP306=0,Metrics!AP$14,Alumn_Filtered!AP306)</f>
        <v>9</v>
      </c>
      <c r="AL306">
        <f>IF(Alumn_Filtered!AR306=0,Metrics!AR$14,Alumn_Filtered!AR306)</f>
        <v>1</v>
      </c>
      <c r="AM306">
        <f>IF(Alumn_Filtered!AS306=0,Metrics!AS$14,Alumn_Filtered!AS306)</f>
        <v>11</v>
      </c>
      <c r="AN306">
        <f>Alumn_Filtered!B306</f>
        <v>1</v>
      </c>
    </row>
    <row r="307" spans="1:40" x14ac:dyDescent="0.25">
      <c r="A307" t="str">
        <f>LEFT(Alumn_Filtered!A307,LEN(Alumn_Filtered!A307)-1)</f>
        <v>19519790</v>
      </c>
      <c r="B307">
        <f>Alumn_Filtered!D307</f>
        <v>0</v>
      </c>
      <c r="C307">
        <f>Alumn_Filtered!E307</f>
        <v>0</v>
      </c>
      <c r="D307">
        <f>Alumn_Filtered!F307</f>
        <v>0</v>
      </c>
      <c r="E307" s="30">
        <f>Alumn_Filtered!G307</f>
        <v>6</v>
      </c>
      <c r="F307">
        <f>Alumn_Filtered!H307</f>
        <v>5</v>
      </c>
      <c r="G307" s="28">
        <f>Alumn_Filtered!I307</f>
        <v>0.83333333333333337</v>
      </c>
      <c r="H307">
        <f>Alumn_Filtered!J307</f>
        <v>1</v>
      </c>
      <c r="I307" s="28">
        <f>Alumn_Filtered!K307</f>
        <v>0.16666666666666666</v>
      </c>
      <c r="J307" s="28">
        <f>Alumn_Filtered!L307</f>
        <v>0.9</v>
      </c>
      <c r="K307" s="28">
        <f>Alumn_Filtered!M307</f>
        <v>0.39999999999999997</v>
      </c>
      <c r="L307" s="28">
        <f>Alumn_Filtered!N307</f>
        <v>0.60833333333333328</v>
      </c>
      <c r="M307">
        <f>Alumn_Filtered!O307</f>
        <v>6</v>
      </c>
      <c r="N307">
        <f>Alumn_Filtered!P307</f>
        <v>0</v>
      </c>
      <c r="O307">
        <f>Alumn_Filtered!Q307</f>
        <v>0</v>
      </c>
      <c r="P307">
        <f>Alumn_Filtered!R307</f>
        <v>0</v>
      </c>
      <c r="Q307">
        <f>Alumn_Filtered!S307</f>
        <v>6</v>
      </c>
      <c r="R307">
        <f>Alumn_Filtered!T307</f>
        <v>6</v>
      </c>
      <c r="S307" s="28">
        <f>Alumn_Filtered!U307</f>
        <v>1</v>
      </c>
      <c r="T307">
        <f>Alumn_Filtered!V307</f>
        <v>0</v>
      </c>
      <c r="U307" s="28">
        <f>Alumn_Filtered!W307</f>
        <v>0</v>
      </c>
      <c r="V307" s="28">
        <f>Alumn_Filtered!X307</f>
        <v>0.79999999999999993</v>
      </c>
      <c r="W307" s="28">
        <f>Alumn_Filtered!Y307</f>
        <v>0.51666666666666661</v>
      </c>
      <c r="X307" s="28">
        <f>Alumn_Filtered!Z307</f>
        <v>0.6694444444444444</v>
      </c>
      <c r="Y307" s="28">
        <f>Alumn_Filtered!AA307</f>
        <v>6.1111111111111116E-2</v>
      </c>
      <c r="Z307">
        <f ca="1">Alumn_Filtered!AB307</f>
        <v>21</v>
      </c>
      <c r="AA307">
        <f>Alumn_Filtered!AD307</f>
        <v>0</v>
      </c>
      <c r="AB307">
        <f>Alumn_Filtered!AF307</f>
        <v>1</v>
      </c>
      <c r="AC307">
        <f>IF(Alumn_Filtered!AG307=0,Metrics!$AG$14,Alumn_Filtered!AG307)</f>
        <v>492</v>
      </c>
      <c r="AD307" s="28">
        <f>Alumn_Filtered!AH307</f>
        <v>0.46029173419773095</v>
      </c>
      <c r="AE307">
        <f>IF(Alumn_Filtered!AI307=0,Metrics!AI$14,Alumn_Filtered!AI307)</f>
        <v>492</v>
      </c>
      <c r="AF307" s="28">
        <f>Alumn_Filtered!AJ307</f>
        <v>0.46029173419773095</v>
      </c>
      <c r="AG307">
        <f>IF(Alumn_Filtered!AK307=0,Metrics!AK$14,Alumn_Filtered!AK307)</f>
        <v>582</v>
      </c>
      <c r="AH307" s="28">
        <f>Alumn_Filtered!AL307</f>
        <v>0.60615883306320906</v>
      </c>
      <c r="AI307">
        <f>IF(Alumn_Filtered!AM307=0,Metrics!AM$14,Alumn_Filtered!AM307)</f>
        <v>584</v>
      </c>
      <c r="AJ307" s="28">
        <f>Alumn_Filtered!AN307</f>
        <v>0.60940032414910861</v>
      </c>
      <c r="AK307">
        <f>IF(Alumn_Filtered!AP307=0,Metrics!AP$14,Alumn_Filtered!AP307)</f>
        <v>9</v>
      </c>
      <c r="AL307">
        <f>IF(Alumn_Filtered!AR307=0,Metrics!AR$14,Alumn_Filtered!AR307)</f>
        <v>1</v>
      </c>
      <c r="AM307">
        <f>IF(Alumn_Filtered!AS307=0,Metrics!AS$14,Alumn_Filtered!AS307)</f>
        <v>11</v>
      </c>
      <c r="AN307">
        <f>Alumn_Filtered!B307</f>
        <v>1</v>
      </c>
    </row>
    <row r="308" spans="1:40" x14ac:dyDescent="0.25">
      <c r="A308" t="str">
        <f>LEFT(Alumn_Filtered!A308,LEN(Alumn_Filtered!A308)-1)</f>
        <v>19520296</v>
      </c>
      <c r="B308">
        <f>Alumn_Filtered!D308</f>
        <v>0</v>
      </c>
      <c r="C308">
        <f>Alumn_Filtered!E308</f>
        <v>0</v>
      </c>
      <c r="D308">
        <f>Alumn_Filtered!F308</f>
        <v>0</v>
      </c>
      <c r="E308" s="30">
        <f>Alumn_Filtered!G308</f>
        <v>6</v>
      </c>
      <c r="F308">
        <f>Alumn_Filtered!H308</f>
        <v>1</v>
      </c>
      <c r="G308" s="28">
        <f>Alumn_Filtered!I308</f>
        <v>0.16666666666666666</v>
      </c>
      <c r="H308">
        <f>Alumn_Filtered!J308</f>
        <v>5</v>
      </c>
      <c r="I308" s="28">
        <f>Alumn_Filtered!K308</f>
        <v>0.83333333333333337</v>
      </c>
      <c r="J308" s="28">
        <f>Alumn_Filtered!L308</f>
        <v>0.78333333333333333</v>
      </c>
      <c r="K308" s="28">
        <f>Alumn_Filtered!M308</f>
        <v>0.15</v>
      </c>
      <c r="L308" s="28">
        <f>Alumn_Filtered!N308</f>
        <v>0.34166666666666673</v>
      </c>
      <c r="M308">
        <f>Alumn_Filtered!O308</f>
        <v>10</v>
      </c>
      <c r="N308">
        <f>Alumn_Filtered!P308</f>
        <v>0</v>
      </c>
      <c r="O308">
        <f>Alumn_Filtered!Q308</f>
        <v>0</v>
      </c>
      <c r="P308">
        <f>Alumn_Filtered!R308</f>
        <v>4</v>
      </c>
      <c r="Q308">
        <f>Alumn_Filtered!S308</f>
        <v>6</v>
      </c>
      <c r="R308">
        <f>Alumn_Filtered!T308</f>
        <v>4</v>
      </c>
      <c r="S308" s="28">
        <f>Alumn_Filtered!U308</f>
        <v>0.66666666666666663</v>
      </c>
      <c r="T308">
        <f>Alumn_Filtered!V308</f>
        <v>2</v>
      </c>
      <c r="U308" s="28">
        <f>Alumn_Filtered!W308</f>
        <v>0.33333333333333331</v>
      </c>
      <c r="V308" s="28">
        <f>Alumn_Filtered!X308</f>
        <v>0.70000000000000007</v>
      </c>
      <c r="W308" s="28">
        <f>Alumn_Filtered!Y308</f>
        <v>0.33333333333333331</v>
      </c>
      <c r="X308" s="28">
        <f>Alumn_Filtered!Z308</f>
        <v>0.48611111111111116</v>
      </c>
      <c r="Y308" s="28">
        <f>Alumn_Filtered!AA308</f>
        <v>0.14444444444444443</v>
      </c>
      <c r="Z308">
        <f ca="1">Alumn_Filtered!AB308</f>
        <v>21</v>
      </c>
      <c r="AA308">
        <f>Alumn_Filtered!AD308</f>
        <v>1</v>
      </c>
      <c r="AB308">
        <f>Alumn_Filtered!AF308</f>
        <v>1</v>
      </c>
      <c r="AC308">
        <f>IF(Alumn_Filtered!AG308=0,Metrics!$AG$14,Alumn_Filtered!AG308)</f>
        <v>528</v>
      </c>
      <c r="AD308" s="28">
        <f>Alumn_Filtered!AH308</f>
        <v>0.51863857374392219</v>
      </c>
      <c r="AE308">
        <f>IF(Alumn_Filtered!AI308=0,Metrics!AI$14,Alumn_Filtered!AI308)</f>
        <v>528</v>
      </c>
      <c r="AF308" s="28">
        <f>Alumn_Filtered!AJ308</f>
        <v>0.51863857374392219</v>
      </c>
      <c r="AG308">
        <f>IF(Alumn_Filtered!AK308=0,Metrics!AK$14,Alumn_Filtered!AK308)</f>
        <v>615</v>
      </c>
      <c r="AH308" s="28">
        <f>Alumn_Filtered!AL308</f>
        <v>0.65964343598055108</v>
      </c>
      <c r="AI308">
        <f>IF(Alumn_Filtered!AM308=0,Metrics!AM$14,Alumn_Filtered!AM308)</f>
        <v>628</v>
      </c>
      <c r="AJ308" s="28">
        <f>Alumn_Filtered!AN308</f>
        <v>0.68071312803889794</v>
      </c>
      <c r="AK308">
        <f>IF(Alumn_Filtered!AP308=0,Metrics!AP$14,Alumn_Filtered!AP308)</f>
        <v>13</v>
      </c>
      <c r="AL308">
        <f>IF(Alumn_Filtered!AR308=0,Metrics!AR$14,Alumn_Filtered!AR308)</f>
        <v>1</v>
      </c>
      <c r="AM308">
        <f>IF(Alumn_Filtered!AS308=0,Metrics!AS$14,Alumn_Filtered!AS308)</f>
        <v>0</v>
      </c>
      <c r="AN308">
        <f>Alumn_Filtered!B308</f>
        <v>1</v>
      </c>
    </row>
    <row r="309" spans="1:40" x14ac:dyDescent="0.25">
      <c r="A309" t="str">
        <f>LEFT(Alumn_Filtered!A309,LEN(Alumn_Filtered!A309)-1)</f>
        <v>19522012</v>
      </c>
      <c r="B309">
        <f>Alumn_Filtered!D309</f>
        <v>0</v>
      </c>
      <c r="C309">
        <f>Alumn_Filtered!E309</f>
        <v>0</v>
      </c>
      <c r="D309">
        <f>Alumn_Filtered!F309</f>
        <v>0</v>
      </c>
      <c r="E309" s="30">
        <f>Alumn_Filtered!G309</f>
        <v>6</v>
      </c>
      <c r="F309">
        <f>Alumn_Filtered!H309</f>
        <v>6</v>
      </c>
      <c r="G309" s="28">
        <f>Alumn_Filtered!I309</f>
        <v>1</v>
      </c>
      <c r="H309">
        <f>Alumn_Filtered!J309</f>
        <v>0</v>
      </c>
      <c r="I309" s="28">
        <f>Alumn_Filtered!K309</f>
        <v>0</v>
      </c>
      <c r="J309" s="28">
        <f>Alumn_Filtered!L309</f>
        <v>0.9</v>
      </c>
      <c r="K309" s="28">
        <f>Alumn_Filtered!M309</f>
        <v>0.54999999999999993</v>
      </c>
      <c r="L309" s="28">
        <f>Alumn_Filtered!N309</f>
        <v>0.73888888888888893</v>
      </c>
      <c r="M309">
        <f>Alumn_Filtered!O309</f>
        <v>7</v>
      </c>
      <c r="N309">
        <f>Alumn_Filtered!P309</f>
        <v>0</v>
      </c>
      <c r="O309">
        <f>Alumn_Filtered!Q309</f>
        <v>0</v>
      </c>
      <c r="P309">
        <f>Alumn_Filtered!R309</f>
        <v>0</v>
      </c>
      <c r="Q309">
        <f>Alumn_Filtered!S309</f>
        <v>7</v>
      </c>
      <c r="R309">
        <f>Alumn_Filtered!T309</f>
        <v>4</v>
      </c>
      <c r="S309" s="28">
        <f>Alumn_Filtered!U309</f>
        <v>0.5714285714285714</v>
      </c>
      <c r="T309">
        <f>Alumn_Filtered!V309</f>
        <v>3</v>
      </c>
      <c r="U309" s="28">
        <f>Alumn_Filtered!W309</f>
        <v>0.42857142857142855</v>
      </c>
      <c r="V309" s="28">
        <f>Alumn_Filtered!X309</f>
        <v>0.8833333333333333</v>
      </c>
      <c r="W309" s="28">
        <f>Alumn_Filtered!Y309</f>
        <v>0.3666666666666667</v>
      </c>
      <c r="X309" s="28">
        <f>Alumn_Filtered!Z309</f>
        <v>0.58333333333333326</v>
      </c>
      <c r="Y309" s="28">
        <f>Alumn_Filtered!AA309</f>
        <v>-0.15555555555555567</v>
      </c>
      <c r="Z309">
        <f ca="1">Alumn_Filtered!AB309</f>
        <v>21</v>
      </c>
      <c r="AA309">
        <f>Alumn_Filtered!AD309</f>
        <v>1</v>
      </c>
      <c r="AB309">
        <f>Alumn_Filtered!AF309</f>
        <v>1</v>
      </c>
      <c r="AC309">
        <f>IF(Alumn_Filtered!AG309=0,Metrics!$AG$14,Alumn_Filtered!AG309)</f>
        <v>431</v>
      </c>
      <c r="AD309" s="28">
        <f>Alumn_Filtered!AH309</f>
        <v>0.36142625607779577</v>
      </c>
      <c r="AE309">
        <f>IF(Alumn_Filtered!AI309=0,Metrics!AI$14,Alumn_Filtered!AI309)</f>
        <v>431</v>
      </c>
      <c r="AF309" s="28">
        <f>Alumn_Filtered!AJ309</f>
        <v>0.36142625607779577</v>
      </c>
      <c r="AG309">
        <f>IF(Alumn_Filtered!AK309=0,Metrics!AK$14,Alumn_Filtered!AK309)</f>
        <v>645</v>
      </c>
      <c r="AH309" s="28">
        <f>Alumn_Filtered!AL309</f>
        <v>0.70826580226904379</v>
      </c>
      <c r="AI309">
        <f>IF(Alumn_Filtered!AM309=0,Metrics!AM$14,Alumn_Filtered!AM309)</f>
        <v>649</v>
      </c>
      <c r="AJ309" s="28">
        <f>Alumn_Filtered!AN309</f>
        <v>0.71474878444084278</v>
      </c>
      <c r="AK309">
        <f>IF(Alumn_Filtered!AP309=0,Metrics!AP$14,Alumn_Filtered!AP309)</f>
        <v>13</v>
      </c>
      <c r="AL309">
        <f>IF(Alumn_Filtered!AR309=0,Metrics!AR$14,Alumn_Filtered!AR309)</f>
        <v>1</v>
      </c>
      <c r="AM309">
        <f>IF(Alumn_Filtered!AS309=0,Metrics!AS$14,Alumn_Filtered!AS309)</f>
        <v>5</v>
      </c>
      <c r="AN309">
        <f>Alumn_Filtered!B309</f>
        <v>1</v>
      </c>
    </row>
    <row r="310" spans="1:40" x14ac:dyDescent="0.25">
      <c r="A310" t="str">
        <f>LEFT(Alumn_Filtered!A310,LEN(Alumn_Filtered!A310)-1)</f>
        <v>19522069</v>
      </c>
      <c r="B310">
        <f>Alumn_Filtered!D310</f>
        <v>0</v>
      </c>
      <c r="C310">
        <f>Alumn_Filtered!E310</f>
        <v>0</v>
      </c>
      <c r="D310">
        <f>Alumn_Filtered!F310</f>
        <v>0</v>
      </c>
      <c r="E310" s="30">
        <f>Alumn_Filtered!G310</f>
        <v>6</v>
      </c>
      <c r="F310">
        <f>Alumn_Filtered!H310</f>
        <v>6</v>
      </c>
      <c r="G310" s="28">
        <f>Alumn_Filtered!I310</f>
        <v>1</v>
      </c>
      <c r="H310">
        <f>Alumn_Filtered!J310</f>
        <v>0</v>
      </c>
      <c r="I310" s="28">
        <f>Alumn_Filtered!K310</f>
        <v>0</v>
      </c>
      <c r="J310" s="28">
        <f>Alumn_Filtered!L310</f>
        <v>0.85</v>
      </c>
      <c r="K310" s="28">
        <f>Alumn_Filtered!M310</f>
        <v>0.58333333333333337</v>
      </c>
      <c r="L310" s="28">
        <f>Alumn_Filtered!N310</f>
        <v>0.73888888888888893</v>
      </c>
      <c r="M310">
        <f>Alumn_Filtered!O310</f>
        <v>7</v>
      </c>
      <c r="N310">
        <f>Alumn_Filtered!P310</f>
        <v>0</v>
      </c>
      <c r="O310">
        <f>Alumn_Filtered!Q310</f>
        <v>0</v>
      </c>
      <c r="P310">
        <f>Alumn_Filtered!R310</f>
        <v>0</v>
      </c>
      <c r="Q310">
        <f>Alumn_Filtered!S310</f>
        <v>7</v>
      </c>
      <c r="R310">
        <f>Alumn_Filtered!T310</f>
        <v>3</v>
      </c>
      <c r="S310" s="28">
        <f>Alumn_Filtered!U310</f>
        <v>0.42857142857142855</v>
      </c>
      <c r="T310">
        <f>Alumn_Filtered!V310</f>
        <v>4</v>
      </c>
      <c r="U310" s="28">
        <f>Alumn_Filtered!W310</f>
        <v>0.5714285714285714</v>
      </c>
      <c r="V310" s="28">
        <f>Alumn_Filtered!X310</f>
        <v>0.8833333333333333</v>
      </c>
      <c r="W310" s="28">
        <f>Alumn_Filtered!Y310</f>
        <v>0.35000000000000003</v>
      </c>
      <c r="X310" s="28">
        <f>Alumn_Filtered!Z310</f>
        <v>0.52857142857142858</v>
      </c>
      <c r="Y310" s="28">
        <f>Alumn_Filtered!AA310</f>
        <v>-0.21031746031746035</v>
      </c>
      <c r="Z310">
        <f ca="1">Alumn_Filtered!AB310</f>
        <v>21</v>
      </c>
      <c r="AA310">
        <f>Alumn_Filtered!AD310</f>
        <v>1</v>
      </c>
      <c r="AB310">
        <f>Alumn_Filtered!AF310</f>
        <v>1</v>
      </c>
      <c r="AC310">
        <f>IF(Alumn_Filtered!AG310=0,Metrics!$AG$14,Alumn_Filtered!AG310)</f>
        <v>420</v>
      </c>
      <c r="AD310" s="28">
        <f>Alumn_Filtered!AH310</f>
        <v>0.34359805510534847</v>
      </c>
      <c r="AE310">
        <f>IF(Alumn_Filtered!AI310=0,Metrics!AI$14,Alumn_Filtered!AI310)</f>
        <v>420</v>
      </c>
      <c r="AF310" s="28">
        <f>Alumn_Filtered!AJ310</f>
        <v>0.34359805510534847</v>
      </c>
      <c r="AG310">
        <f>IF(Alumn_Filtered!AK310=0,Metrics!AK$14,Alumn_Filtered!AK310)</f>
        <v>486</v>
      </c>
      <c r="AH310" s="28">
        <f>Alumn_Filtered!AL310</f>
        <v>0.45056726094003241</v>
      </c>
      <c r="AI310">
        <f>IF(Alumn_Filtered!AM310=0,Metrics!AM$14,Alumn_Filtered!AM310)</f>
        <v>607</v>
      </c>
      <c r="AJ310" s="28">
        <f>Alumn_Filtered!AN310</f>
        <v>0.64667747163695299</v>
      </c>
      <c r="AK310">
        <f>IF(Alumn_Filtered!AP310=0,Metrics!AP$14,Alumn_Filtered!AP310)</f>
        <v>13</v>
      </c>
      <c r="AL310">
        <f>IF(Alumn_Filtered!AR310=0,Metrics!AR$14,Alumn_Filtered!AR310)</f>
        <v>1</v>
      </c>
      <c r="AM310">
        <f>IF(Alumn_Filtered!AS310=0,Metrics!AS$14,Alumn_Filtered!AS310)</f>
        <v>11</v>
      </c>
      <c r="AN310">
        <f>Alumn_Filtered!B310</f>
        <v>1</v>
      </c>
    </row>
    <row r="311" spans="1:40" x14ac:dyDescent="0.25">
      <c r="A311" t="str">
        <f>LEFT(Alumn_Filtered!A311,LEN(Alumn_Filtered!A311)-1)</f>
        <v>19522422</v>
      </c>
      <c r="B311">
        <f>Alumn_Filtered!D311</f>
        <v>0</v>
      </c>
      <c r="C311">
        <f>Alumn_Filtered!E311</f>
        <v>0</v>
      </c>
      <c r="D311">
        <f>Alumn_Filtered!F311</f>
        <v>0</v>
      </c>
      <c r="E311" s="30">
        <f>Alumn_Filtered!G311</f>
        <v>6</v>
      </c>
      <c r="F311">
        <f>Alumn_Filtered!H311</f>
        <v>3</v>
      </c>
      <c r="G311" s="28">
        <f>Alumn_Filtered!I311</f>
        <v>0.5</v>
      </c>
      <c r="H311">
        <f>Alumn_Filtered!J311</f>
        <v>3</v>
      </c>
      <c r="I311" s="28">
        <f>Alumn_Filtered!K311</f>
        <v>0.5</v>
      </c>
      <c r="J311" s="28">
        <f>Alumn_Filtered!L311</f>
        <v>0.75</v>
      </c>
      <c r="K311" s="28">
        <f>Alumn_Filtered!M311</f>
        <v>0.33333333333333331</v>
      </c>
      <c r="L311" s="28">
        <f>Alumn_Filtered!N311</f>
        <v>0.50833333333333341</v>
      </c>
      <c r="M311">
        <f>Alumn_Filtered!O311</f>
        <v>7</v>
      </c>
      <c r="N311">
        <f>Alumn_Filtered!P311</f>
        <v>0</v>
      </c>
      <c r="O311">
        <f>Alumn_Filtered!Q311</f>
        <v>3</v>
      </c>
      <c r="P311">
        <f>Alumn_Filtered!R311</f>
        <v>0</v>
      </c>
      <c r="Q311">
        <f>Alumn_Filtered!S311</f>
        <v>4</v>
      </c>
      <c r="R311">
        <f>Alumn_Filtered!T311</f>
        <v>0</v>
      </c>
      <c r="S311" s="28">
        <f>Alumn_Filtered!U311</f>
        <v>0</v>
      </c>
      <c r="T311">
        <f>Alumn_Filtered!V311</f>
        <v>4</v>
      </c>
      <c r="U311" s="28">
        <f>Alumn_Filtered!W311</f>
        <v>1</v>
      </c>
      <c r="V311" s="28">
        <f>Alumn_Filtered!X311</f>
        <v>0.16666666666666666</v>
      </c>
      <c r="W311" s="28">
        <f>Alumn_Filtered!Y311</f>
        <v>8.3333333333333329E-2</v>
      </c>
      <c r="X311" s="28">
        <f>Alumn_Filtered!Z311</f>
        <v>0.125</v>
      </c>
      <c r="Y311" s="28">
        <f>Alumn_Filtered!AA311</f>
        <v>-0.38333333333333341</v>
      </c>
      <c r="Z311">
        <f ca="1">Alumn_Filtered!AB311</f>
        <v>21</v>
      </c>
      <c r="AA311">
        <f>Alumn_Filtered!AD311</f>
        <v>1</v>
      </c>
      <c r="AB311">
        <f>Alumn_Filtered!AF311</f>
        <v>1</v>
      </c>
      <c r="AC311">
        <f>IF(Alumn_Filtered!AG311=0,Metrics!$AG$14,Alumn_Filtered!AG311)</f>
        <v>523</v>
      </c>
      <c r="AD311" s="28">
        <f>Alumn_Filtered!AH311</f>
        <v>0.51053484602917343</v>
      </c>
      <c r="AE311">
        <f>IF(Alumn_Filtered!AI311=0,Metrics!AI$14,Alumn_Filtered!AI311)</f>
        <v>523</v>
      </c>
      <c r="AF311" s="28">
        <f>Alumn_Filtered!AJ311</f>
        <v>0.51053484602917343</v>
      </c>
      <c r="AG311">
        <f>IF(Alumn_Filtered!AK311=0,Metrics!AK$14,Alumn_Filtered!AK311)</f>
        <v>403</v>
      </c>
      <c r="AH311" s="28">
        <f>Alumn_Filtered!AL311</f>
        <v>0.31604538087520262</v>
      </c>
      <c r="AI311">
        <f>IF(Alumn_Filtered!AM311=0,Metrics!AM$14,Alumn_Filtered!AM311)</f>
        <v>597</v>
      </c>
      <c r="AJ311" s="28">
        <f>Alumn_Filtered!AN311</f>
        <v>0.63047001620745546</v>
      </c>
      <c r="AK311">
        <f>IF(Alumn_Filtered!AP311=0,Metrics!AP$14,Alumn_Filtered!AP311)</f>
        <v>13</v>
      </c>
      <c r="AL311">
        <f>IF(Alumn_Filtered!AR311=0,Metrics!AR$14,Alumn_Filtered!AR311)</f>
        <v>1</v>
      </c>
      <c r="AM311">
        <f>IF(Alumn_Filtered!AS311=0,Metrics!AS$14,Alumn_Filtered!AS311)</f>
        <v>0</v>
      </c>
      <c r="AN311">
        <f>Alumn_Filtered!B311</f>
        <v>1</v>
      </c>
    </row>
    <row r="312" spans="1:40" x14ac:dyDescent="0.25">
      <c r="A312" t="str">
        <f>LEFT(Alumn_Filtered!A312,LEN(Alumn_Filtered!A312)-1)</f>
        <v>19522482</v>
      </c>
      <c r="B312">
        <f>Alumn_Filtered!D312</f>
        <v>0</v>
      </c>
      <c r="C312">
        <f>Alumn_Filtered!E312</f>
        <v>0</v>
      </c>
      <c r="D312">
        <f>Alumn_Filtered!F312</f>
        <v>0</v>
      </c>
      <c r="E312" s="30">
        <f>Alumn_Filtered!G312</f>
        <v>6</v>
      </c>
      <c r="F312">
        <f>Alumn_Filtered!H312</f>
        <v>6</v>
      </c>
      <c r="G312" s="28">
        <f>Alumn_Filtered!I312</f>
        <v>1</v>
      </c>
      <c r="H312">
        <f>Alumn_Filtered!J312</f>
        <v>0</v>
      </c>
      <c r="I312" s="28">
        <f>Alumn_Filtered!K312</f>
        <v>0</v>
      </c>
      <c r="J312" s="28">
        <f>Alumn_Filtered!L312</f>
        <v>0.96666666666666667</v>
      </c>
      <c r="K312" s="28">
        <f>Alumn_Filtered!M312</f>
        <v>0.5</v>
      </c>
      <c r="L312" s="28">
        <f>Alumn_Filtered!N312</f>
        <v>0.81944444444444453</v>
      </c>
      <c r="M312">
        <f>Alumn_Filtered!O312</f>
        <v>8</v>
      </c>
      <c r="N312">
        <f>Alumn_Filtered!P312</f>
        <v>0</v>
      </c>
      <c r="O312">
        <f>Alumn_Filtered!Q312</f>
        <v>0</v>
      </c>
      <c r="P312">
        <f>Alumn_Filtered!R312</f>
        <v>0</v>
      </c>
      <c r="Q312">
        <f>Alumn_Filtered!S312</f>
        <v>8</v>
      </c>
      <c r="R312">
        <f>Alumn_Filtered!T312</f>
        <v>8</v>
      </c>
      <c r="S312" s="28">
        <f>Alumn_Filtered!U312</f>
        <v>1</v>
      </c>
      <c r="T312">
        <f>Alumn_Filtered!V312</f>
        <v>0</v>
      </c>
      <c r="U312" s="28">
        <f>Alumn_Filtered!W312</f>
        <v>0</v>
      </c>
      <c r="V312" s="28">
        <f>Alumn_Filtered!X312</f>
        <v>0.95000000000000007</v>
      </c>
      <c r="W312" s="28">
        <f>Alumn_Filtered!Y312</f>
        <v>0.73333333333333339</v>
      </c>
      <c r="X312" s="28">
        <f>Alumn_Filtered!Z312</f>
        <v>0.84166666666666667</v>
      </c>
      <c r="Y312" s="28">
        <f>Alumn_Filtered!AA312</f>
        <v>2.2222222222222143E-2</v>
      </c>
      <c r="Z312">
        <f ca="1">Alumn_Filtered!AB312</f>
        <v>21</v>
      </c>
      <c r="AA312">
        <f>Alumn_Filtered!AD312</f>
        <v>1</v>
      </c>
      <c r="AB312">
        <f>Alumn_Filtered!AF312</f>
        <v>1</v>
      </c>
      <c r="AC312">
        <f>IF(Alumn_Filtered!AG312=0,Metrics!$AG$14,Alumn_Filtered!AG312)</f>
        <v>680</v>
      </c>
      <c r="AD312" s="28">
        <f>Alumn_Filtered!AH312</f>
        <v>0.76499189627228525</v>
      </c>
      <c r="AE312">
        <f>IF(Alumn_Filtered!AI312=0,Metrics!AI$14,Alumn_Filtered!AI312)</f>
        <v>720</v>
      </c>
      <c r="AF312" s="28">
        <f>Alumn_Filtered!AJ312</f>
        <v>0.82982171799027549</v>
      </c>
      <c r="AG312">
        <f>IF(Alumn_Filtered!AK312=0,Metrics!AK$14,Alumn_Filtered!AK312)</f>
        <v>436</v>
      </c>
      <c r="AH312" s="28">
        <f>Alumn_Filtered!AL312</f>
        <v>0.36952998379254459</v>
      </c>
      <c r="AI312">
        <f>IF(Alumn_Filtered!AM312=0,Metrics!AM$14,Alumn_Filtered!AM312)</f>
        <v>609</v>
      </c>
      <c r="AJ312" s="28">
        <f>Alumn_Filtered!AN312</f>
        <v>0.64991896272285254</v>
      </c>
      <c r="AK312">
        <f>IF(Alumn_Filtered!AP312=0,Metrics!AP$14,Alumn_Filtered!AP312)</f>
        <v>13</v>
      </c>
      <c r="AL312">
        <f>IF(Alumn_Filtered!AR312=0,Metrics!AR$14,Alumn_Filtered!AR312)</f>
        <v>1</v>
      </c>
      <c r="AM312">
        <f>IF(Alumn_Filtered!AS312=0,Metrics!AS$14,Alumn_Filtered!AS312)</f>
        <v>0</v>
      </c>
      <c r="AN312">
        <f>Alumn_Filtered!B312</f>
        <v>1</v>
      </c>
    </row>
    <row r="313" spans="1:40" x14ac:dyDescent="0.25">
      <c r="A313" t="str">
        <f>LEFT(Alumn_Filtered!A313,LEN(Alumn_Filtered!A313)-1)</f>
        <v>19522524</v>
      </c>
      <c r="B313">
        <f>Alumn_Filtered!D313</f>
        <v>0</v>
      </c>
      <c r="C313">
        <f>Alumn_Filtered!E313</f>
        <v>0</v>
      </c>
      <c r="D313">
        <f>Alumn_Filtered!F313</f>
        <v>0</v>
      </c>
      <c r="E313" s="30">
        <f>Alumn_Filtered!G313</f>
        <v>6</v>
      </c>
      <c r="F313">
        <f>Alumn_Filtered!H313</f>
        <v>5</v>
      </c>
      <c r="G313" s="28">
        <f>Alumn_Filtered!I313</f>
        <v>0.83333333333333337</v>
      </c>
      <c r="H313">
        <f>Alumn_Filtered!J313</f>
        <v>1</v>
      </c>
      <c r="I313" s="28">
        <f>Alumn_Filtered!K313</f>
        <v>0.16666666666666666</v>
      </c>
      <c r="J313" s="28">
        <f>Alumn_Filtered!L313</f>
        <v>0.78333333333333333</v>
      </c>
      <c r="K313" s="28">
        <f>Alumn_Filtered!M313</f>
        <v>0.43333333333333335</v>
      </c>
      <c r="L313" s="28">
        <f>Alumn_Filtered!N313</f>
        <v>0.60277777777777775</v>
      </c>
      <c r="M313">
        <f>Alumn_Filtered!O313</f>
        <v>7</v>
      </c>
      <c r="N313">
        <f>Alumn_Filtered!P313</f>
        <v>0</v>
      </c>
      <c r="O313">
        <f>Alumn_Filtered!Q313</f>
        <v>0</v>
      </c>
      <c r="P313">
        <f>Alumn_Filtered!R313</f>
        <v>0</v>
      </c>
      <c r="Q313">
        <f>Alumn_Filtered!S313</f>
        <v>7</v>
      </c>
      <c r="R313">
        <f>Alumn_Filtered!T313</f>
        <v>3</v>
      </c>
      <c r="S313" s="28">
        <f>Alumn_Filtered!U313</f>
        <v>0.42857142857142855</v>
      </c>
      <c r="T313">
        <f>Alumn_Filtered!V313</f>
        <v>4</v>
      </c>
      <c r="U313" s="28">
        <f>Alumn_Filtered!W313</f>
        <v>0.5714285714285714</v>
      </c>
      <c r="V313" s="28">
        <f>Alumn_Filtered!X313</f>
        <v>0.8666666666666667</v>
      </c>
      <c r="W313" s="28">
        <f>Alumn_Filtered!Y313</f>
        <v>0.3666666666666667</v>
      </c>
      <c r="X313" s="28">
        <f>Alumn_Filtered!Z313</f>
        <v>0.57857142857142863</v>
      </c>
      <c r="Y313" s="28">
        <f>Alumn_Filtered!AA313</f>
        <v>-2.420634920634912E-2</v>
      </c>
      <c r="Z313">
        <f ca="1">Alumn_Filtered!AB313</f>
        <v>21</v>
      </c>
      <c r="AA313">
        <f>Alumn_Filtered!AD313</f>
        <v>1</v>
      </c>
      <c r="AB313">
        <f>Alumn_Filtered!AF313</f>
        <v>1</v>
      </c>
      <c r="AC313">
        <f>IF(Alumn_Filtered!AG313=0,Metrics!$AG$14,Alumn_Filtered!AG313)</f>
        <v>528</v>
      </c>
      <c r="AD313" s="28">
        <f>Alumn_Filtered!AH313</f>
        <v>0.51863857374392219</v>
      </c>
      <c r="AE313">
        <f>IF(Alumn_Filtered!AI313=0,Metrics!AI$14,Alumn_Filtered!AI313)</f>
        <v>528</v>
      </c>
      <c r="AF313" s="28">
        <f>Alumn_Filtered!AJ313</f>
        <v>0.51863857374392219</v>
      </c>
      <c r="AG313">
        <f>IF(Alumn_Filtered!AK313=0,Metrics!AK$14,Alumn_Filtered!AK313)</f>
        <v>551</v>
      </c>
      <c r="AH313" s="28">
        <f>Alumn_Filtered!AL313</f>
        <v>0.55591572123176658</v>
      </c>
      <c r="AI313">
        <f>IF(Alumn_Filtered!AM313=0,Metrics!AM$14,Alumn_Filtered!AM313)</f>
        <v>603</v>
      </c>
      <c r="AJ313" s="28">
        <f>Alumn_Filtered!AN313</f>
        <v>0.640194489465154</v>
      </c>
      <c r="AK313">
        <f>IF(Alumn_Filtered!AP313=0,Metrics!AP$14,Alumn_Filtered!AP313)</f>
        <v>13</v>
      </c>
      <c r="AL313">
        <f>IF(Alumn_Filtered!AR313=0,Metrics!AR$14,Alumn_Filtered!AR313)</f>
        <v>1</v>
      </c>
      <c r="AM313">
        <f>IF(Alumn_Filtered!AS313=0,Metrics!AS$14,Alumn_Filtered!AS313)</f>
        <v>7</v>
      </c>
      <c r="AN313">
        <f>Alumn_Filtered!B313</f>
        <v>1</v>
      </c>
    </row>
    <row r="314" spans="1:40" x14ac:dyDescent="0.25">
      <c r="A314" t="str">
        <f>LEFT(Alumn_Filtered!A314,LEN(Alumn_Filtered!A314)-1)</f>
        <v>19522597</v>
      </c>
      <c r="B314">
        <f>Alumn_Filtered!D314</f>
        <v>0</v>
      </c>
      <c r="C314">
        <f>Alumn_Filtered!E314</f>
        <v>0</v>
      </c>
      <c r="D314">
        <f>Alumn_Filtered!F314</f>
        <v>0</v>
      </c>
      <c r="E314" s="30">
        <f>Alumn_Filtered!G314</f>
        <v>6</v>
      </c>
      <c r="F314">
        <f>Alumn_Filtered!H314</f>
        <v>6</v>
      </c>
      <c r="G314" s="28">
        <f>Alumn_Filtered!I314</f>
        <v>1</v>
      </c>
      <c r="H314">
        <f>Alumn_Filtered!J314</f>
        <v>0</v>
      </c>
      <c r="I314" s="28">
        <f>Alumn_Filtered!K314</f>
        <v>0</v>
      </c>
      <c r="J314" s="28">
        <f>Alumn_Filtered!L314</f>
        <v>0.83333333333333337</v>
      </c>
      <c r="K314" s="28">
        <f>Alumn_Filtered!M314</f>
        <v>0.66666666666666663</v>
      </c>
      <c r="L314" s="28">
        <f>Alumn_Filtered!N314</f>
        <v>0.73333333333333339</v>
      </c>
      <c r="M314">
        <f>Alumn_Filtered!O314</f>
        <v>6</v>
      </c>
      <c r="N314">
        <f>Alumn_Filtered!P314</f>
        <v>0</v>
      </c>
      <c r="O314">
        <f>Alumn_Filtered!Q314</f>
        <v>0</v>
      </c>
      <c r="P314">
        <f>Alumn_Filtered!R314</f>
        <v>0</v>
      </c>
      <c r="Q314">
        <f>Alumn_Filtered!S314</f>
        <v>6</v>
      </c>
      <c r="R314">
        <f>Alumn_Filtered!T314</f>
        <v>6</v>
      </c>
      <c r="S314" s="28">
        <f>Alumn_Filtered!U314</f>
        <v>1</v>
      </c>
      <c r="T314">
        <f>Alumn_Filtered!V314</f>
        <v>0</v>
      </c>
      <c r="U314" s="28">
        <f>Alumn_Filtered!W314</f>
        <v>0</v>
      </c>
      <c r="V314" s="28">
        <f>Alumn_Filtered!X314</f>
        <v>0.78333333333333333</v>
      </c>
      <c r="W314" s="28">
        <f>Alumn_Filtered!Y314</f>
        <v>0.58333333333333337</v>
      </c>
      <c r="X314" s="28">
        <f>Alumn_Filtered!Z314</f>
        <v>0.66666666666666663</v>
      </c>
      <c r="Y314" s="28">
        <f>Alumn_Filtered!AA314</f>
        <v>-6.6666666666666763E-2</v>
      </c>
      <c r="Z314">
        <f ca="1">Alumn_Filtered!AB314</f>
        <v>21</v>
      </c>
      <c r="AA314">
        <f>Alumn_Filtered!AD314</f>
        <v>1</v>
      </c>
      <c r="AB314">
        <f>Alumn_Filtered!AF314</f>
        <v>1</v>
      </c>
      <c r="AC314">
        <f>IF(Alumn_Filtered!AG314=0,Metrics!$AG$14,Alumn_Filtered!AG314)</f>
        <v>579</v>
      </c>
      <c r="AD314" s="28">
        <f>Alumn_Filtered!AH314</f>
        <v>0.60129659643435984</v>
      </c>
      <c r="AE314">
        <f>IF(Alumn_Filtered!AI314=0,Metrics!AI$14,Alumn_Filtered!AI314)</f>
        <v>598</v>
      </c>
      <c r="AF314" s="28">
        <f>Alumn_Filtered!AJ314</f>
        <v>0.63209076175040524</v>
      </c>
      <c r="AG314">
        <f>IF(Alumn_Filtered!AK314=0,Metrics!AK$14,Alumn_Filtered!AK314)</f>
        <v>539</v>
      </c>
      <c r="AH314" s="28">
        <f>Alumn_Filtered!AL314</f>
        <v>0.5364667747163695</v>
      </c>
      <c r="AI314">
        <f>IF(Alumn_Filtered!AM314=0,Metrics!AM$14,Alumn_Filtered!AM314)</f>
        <v>597</v>
      </c>
      <c r="AJ314" s="28">
        <f>Alumn_Filtered!AN314</f>
        <v>0.63047001620745546</v>
      </c>
      <c r="AK314">
        <f>IF(Alumn_Filtered!AP314=0,Metrics!AP$14,Alumn_Filtered!AP314)</f>
        <v>13</v>
      </c>
      <c r="AL314">
        <f>IF(Alumn_Filtered!AR314=0,Metrics!AR$14,Alumn_Filtered!AR314)</f>
        <v>1</v>
      </c>
      <c r="AM314">
        <f>IF(Alumn_Filtered!AS314=0,Metrics!AS$14,Alumn_Filtered!AS314)</f>
        <v>7</v>
      </c>
      <c r="AN314">
        <f>Alumn_Filtered!B314</f>
        <v>1</v>
      </c>
    </row>
    <row r="315" spans="1:40" x14ac:dyDescent="0.25">
      <c r="A315" t="str">
        <f>LEFT(Alumn_Filtered!A315,LEN(Alumn_Filtered!A315)-1)</f>
        <v>19522629</v>
      </c>
      <c r="B315">
        <f>Alumn_Filtered!D315</f>
        <v>0</v>
      </c>
      <c r="C315">
        <f>Alumn_Filtered!E315</f>
        <v>0</v>
      </c>
      <c r="D315">
        <f>Alumn_Filtered!F315</f>
        <v>0</v>
      </c>
      <c r="E315" s="30">
        <f>Alumn_Filtered!G315</f>
        <v>6</v>
      </c>
      <c r="F315">
        <f>Alumn_Filtered!H315</f>
        <v>6</v>
      </c>
      <c r="G315" s="28">
        <f>Alumn_Filtered!I315</f>
        <v>1</v>
      </c>
      <c r="H315">
        <f>Alumn_Filtered!J315</f>
        <v>0</v>
      </c>
      <c r="I315" s="28">
        <f>Alumn_Filtered!K315</f>
        <v>0</v>
      </c>
      <c r="J315" s="28">
        <f>Alumn_Filtered!L315</f>
        <v>0.83333333333333337</v>
      </c>
      <c r="K315" s="28">
        <f>Alumn_Filtered!M315</f>
        <v>0.53333333333333333</v>
      </c>
      <c r="L315" s="28">
        <f>Alumn_Filtered!N315</f>
        <v>0.63333333333333341</v>
      </c>
      <c r="M315">
        <f>Alumn_Filtered!O315</f>
        <v>10</v>
      </c>
      <c r="N315">
        <f>Alumn_Filtered!P315</f>
        <v>4</v>
      </c>
      <c r="O315">
        <f>Alumn_Filtered!Q315</f>
        <v>0</v>
      </c>
      <c r="P315">
        <f>Alumn_Filtered!R315</f>
        <v>0</v>
      </c>
      <c r="Q315">
        <f>Alumn_Filtered!S315</f>
        <v>6</v>
      </c>
      <c r="R315">
        <f>Alumn_Filtered!T315</f>
        <v>6</v>
      </c>
      <c r="S315" s="28">
        <f>Alumn_Filtered!U315</f>
        <v>1</v>
      </c>
      <c r="T315">
        <f>Alumn_Filtered!V315</f>
        <v>0</v>
      </c>
      <c r="U315" s="28">
        <f>Alumn_Filtered!W315</f>
        <v>0</v>
      </c>
      <c r="V315" s="28">
        <f>Alumn_Filtered!X315</f>
        <v>0.78333333333333333</v>
      </c>
      <c r="W315" s="28">
        <f>Alumn_Filtered!Y315</f>
        <v>0.6</v>
      </c>
      <c r="X315" s="28">
        <f>Alumn_Filtered!Z315</f>
        <v>0.68888888888888899</v>
      </c>
      <c r="Y315" s="28">
        <f>Alumn_Filtered!AA315</f>
        <v>5.555555555555558E-2</v>
      </c>
      <c r="Z315">
        <f ca="1">Alumn_Filtered!AB315</f>
        <v>21</v>
      </c>
      <c r="AA315">
        <f>Alumn_Filtered!AD315</f>
        <v>1</v>
      </c>
      <c r="AB315">
        <f>Alumn_Filtered!AF315</f>
        <v>1</v>
      </c>
      <c r="AC315">
        <f>IF(Alumn_Filtered!AG315=0,Metrics!$AG$14,Alumn_Filtered!AG315)</f>
        <v>548</v>
      </c>
      <c r="AD315" s="28">
        <f>Alumn_Filtered!AH315</f>
        <v>0.55105348460291737</v>
      </c>
      <c r="AE315">
        <f>IF(Alumn_Filtered!AI315=0,Metrics!AI$14,Alumn_Filtered!AI315)</f>
        <v>551</v>
      </c>
      <c r="AF315" s="28">
        <f>Alumn_Filtered!AJ315</f>
        <v>0.55591572123176658</v>
      </c>
      <c r="AG315">
        <f>IF(Alumn_Filtered!AK315=0,Metrics!AK$14,Alumn_Filtered!AK315)</f>
        <v>471</v>
      </c>
      <c r="AH315" s="28">
        <f>Alumn_Filtered!AL315</f>
        <v>0.42625607779578606</v>
      </c>
      <c r="AI315">
        <f>IF(Alumn_Filtered!AM315=0,Metrics!AM$14,Alumn_Filtered!AM315)</f>
        <v>602</v>
      </c>
      <c r="AJ315" s="28">
        <f>Alumn_Filtered!AN315</f>
        <v>0.63857374392220423</v>
      </c>
      <c r="AK315">
        <f>IF(Alumn_Filtered!AP315=0,Metrics!AP$14,Alumn_Filtered!AP315)</f>
        <v>13</v>
      </c>
      <c r="AL315">
        <f>IF(Alumn_Filtered!AR315=0,Metrics!AR$14,Alumn_Filtered!AR315)</f>
        <v>1</v>
      </c>
      <c r="AM315">
        <f>IF(Alumn_Filtered!AS315=0,Metrics!AS$14,Alumn_Filtered!AS315)</f>
        <v>7</v>
      </c>
      <c r="AN315">
        <f>Alumn_Filtered!B315</f>
        <v>1</v>
      </c>
    </row>
    <row r="316" spans="1:40" x14ac:dyDescent="0.25">
      <c r="A316" t="str">
        <f>LEFT(Alumn_Filtered!A316,LEN(Alumn_Filtered!A316)-1)</f>
        <v>19522899</v>
      </c>
      <c r="B316">
        <f>Alumn_Filtered!D316</f>
        <v>0</v>
      </c>
      <c r="C316">
        <f>Alumn_Filtered!E316</f>
        <v>0</v>
      </c>
      <c r="D316">
        <f>Alumn_Filtered!F316</f>
        <v>0</v>
      </c>
      <c r="E316" s="30">
        <f>Alumn_Filtered!G316</f>
        <v>6</v>
      </c>
      <c r="F316">
        <f>Alumn_Filtered!H316</f>
        <v>6</v>
      </c>
      <c r="G316" s="28">
        <f>Alumn_Filtered!I316</f>
        <v>1</v>
      </c>
      <c r="H316">
        <f>Alumn_Filtered!J316</f>
        <v>0</v>
      </c>
      <c r="I316" s="28">
        <f>Alumn_Filtered!K316</f>
        <v>0</v>
      </c>
      <c r="J316" s="28">
        <f>Alumn_Filtered!L316</f>
        <v>0.79999999999999993</v>
      </c>
      <c r="K316" s="28">
        <f>Alumn_Filtered!M316</f>
        <v>0.68333333333333324</v>
      </c>
      <c r="L316" s="28">
        <f>Alumn_Filtered!N316</f>
        <v>0.7416666666666667</v>
      </c>
      <c r="M316">
        <f>Alumn_Filtered!O316</f>
        <v>6</v>
      </c>
      <c r="N316">
        <f>Alumn_Filtered!P316</f>
        <v>0</v>
      </c>
      <c r="O316">
        <f>Alumn_Filtered!Q316</f>
        <v>0</v>
      </c>
      <c r="P316">
        <f>Alumn_Filtered!R316</f>
        <v>0</v>
      </c>
      <c r="Q316">
        <f>Alumn_Filtered!S316</f>
        <v>6</v>
      </c>
      <c r="R316">
        <f>Alumn_Filtered!T316</f>
        <v>6</v>
      </c>
      <c r="S316" s="28">
        <f>Alumn_Filtered!U316</f>
        <v>1</v>
      </c>
      <c r="T316">
        <f>Alumn_Filtered!V316</f>
        <v>0</v>
      </c>
      <c r="U316" s="28">
        <f>Alumn_Filtered!W316</f>
        <v>0</v>
      </c>
      <c r="V316" s="28">
        <f>Alumn_Filtered!X316</f>
        <v>0.75</v>
      </c>
      <c r="W316" s="28">
        <f>Alumn_Filtered!Y316</f>
        <v>0.54999999999999993</v>
      </c>
      <c r="X316" s="28">
        <f>Alumn_Filtered!Z316</f>
        <v>0.61388888888888893</v>
      </c>
      <c r="Y316" s="28">
        <f>Alumn_Filtered!AA316</f>
        <v>-0.12777777777777777</v>
      </c>
      <c r="Z316">
        <f ca="1">Alumn_Filtered!AB316</f>
        <v>21</v>
      </c>
      <c r="AA316">
        <f>Alumn_Filtered!AD316</f>
        <v>1</v>
      </c>
      <c r="AB316">
        <f>Alumn_Filtered!AF316</f>
        <v>1</v>
      </c>
      <c r="AC316">
        <f>IF(Alumn_Filtered!AG316=0,Metrics!$AG$14,Alumn_Filtered!AG316)</f>
        <v>507</v>
      </c>
      <c r="AD316" s="28">
        <f>Alumn_Filtered!AH316</f>
        <v>0.4846029173419773</v>
      </c>
      <c r="AE316">
        <f>IF(Alumn_Filtered!AI316=0,Metrics!AI$14,Alumn_Filtered!AI316)</f>
        <v>507</v>
      </c>
      <c r="AF316" s="28">
        <f>Alumn_Filtered!AJ316</f>
        <v>0.4846029173419773</v>
      </c>
      <c r="AG316">
        <f>IF(Alumn_Filtered!AK316=0,Metrics!AK$14,Alumn_Filtered!AK316)</f>
        <v>582</v>
      </c>
      <c r="AH316" s="28">
        <f>Alumn_Filtered!AL316</f>
        <v>0.60615883306320906</v>
      </c>
      <c r="AI316">
        <f>IF(Alumn_Filtered!AM316=0,Metrics!AM$14,Alumn_Filtered!AM316)</f>
        <v>653</v>
      </c>
      <c r="AJ316" s="28">
        <f>Alumn_Filtered!AN316</f>
        <v>0.72123176661264177</v>
      </c>
      <c r="AK316">
        <f>IF(Alumn_Filtered!AP316=0,Metrics!AP$14,Alumn_Filtered!AP316)</f>
        <v>13</v>
      </c>
      <c r="AL316">
        <f>IF(Alumn_Filtered!AR316=0,Metrics!AR$14,Alumn_Filtered!AR316)</f>
        <v>1</v>
      </c>
      <c r="AM316">
        <f>IF(Alumn_Filtered!AS316=0,Metrics!AS$14,Alumn_Filtered!AS316)</f>
        <v>7</v>
      </c>
      <c r="AN316">
        <f>Alumn_Filtered!B316</f>
        <v>1</v>
      </c>
    </row>
    <row r="317" spans="1:40" x14ac:dyDescent="0.25">
      <c r="A317" t="str">
        <f>LEFT(Alumn_Filtered!A317,LEN(Alumn_Filtered!A317)-1)</f>
        <v>19522958</v>
      </c>
      <c r="B317">
        <f>Alumn_Filtered!D317</f>
        <v>0</v>
      </c>
      <c r="C317">
        <f>Alumn_Filtered!E317</f>
        <v>0</v>
      </c>
      <c r="D317">
        <f>Alumn_Filtered!F317</f>
        <v>0</v>
      </c>
      <c r="E317" s="30">
        <f>Alumn_Filtered!G317</f>
        <v>6</v>
      </c>
      <c r="F317">
        <f>Alumn_Filtered!H317</f>
        <v>4</v>
      </c>
      <c r="G317" s="28">
        <f>Alumn_Filtered!I317</f>
        <v>0.66666666666666663</v>
      </c>
      <c r="H317">
        <f>Alumn_Filtered!J317</f>
        <v>2</v>
      </c>
      <c r="I317" s="28">
        <f>Alumn_Filtered!K317</f>
        <v>0.33333333333333331</v>
      </c>
      <c r="J317" s="28">
        <f>Alumn_Filtered!L317</f>
        <v>0.91666666666666663</v>
      </c>
      <c r="K317" s="28">
        <f>Alumn_Filtered!M317</f>
        <v>0.25</v>
      </c>
      <c r="L317" s="28">
        <f>Alumn_Filtered!N317</f>
        <v>0.49166666666666664</v>
      </c>
      <c r="M317">
        <f>Alumn_Filtered!O317</f>
        <v>6</v>
      </c>
      <c r="N317">
        <f>Alumn_Filtered!P317</f>
        <v>0</v>
      </c>
      <c r="O317">
        <f>Alumn_Filtered!Q317</f>
        <v>0</v>
      </c>
      <c r="P317">
        <f>Alumn_Filtered!R317</f>
        <v>0</v>
      </c>
      <c r="Q317">
        <f>Alumn_Filtered!S317</f>
        <v>6</v>
      </c>
      <c r="R317">
        <f>Alumn_Filtered!T317</f>
        <v>3</v>
      </c>
      <c r="S317" s="28">
        <f>Alumn_Filtered!U317</f>
        <v>0.5</v>
      </c>
      <c r="T317">
        <f>Alumn_Filtered!V317</f>
        <v>3</v>
      </c>
      <c r="U317" s="28">
        <f>Alumn_Filtered!W317</f>
        <v>0.5</v>
      </c>
      <c r="V317" s="28">
        <f>Alumn_Filtered!X317</f>
        <v>0.56666666666666676</v>
      </c>
      <c r="W317" s="28">
        <f>Alumn_Filtered!Y317</f>
        <v>0.11666666666666665</v>
      </c>
      <c r="X317" s="28">
        <f>Alumn_Filtered!Z317</f>
        <v>0.36111111111111116</v>
      </c>
      <c r="Y317" s="28">
        <f>Alumn_Filtered!AA317</f>
        <v>-0.13055555555555548</v>
      </c>
      <c r="Z317">
        <f ca="1">Alumn_Filtered!AB317</f>
        <v>21</v>
      </c>
      <c r="AA317">
        <f>Alumn_Filtered!AD317</f>
        <v>1</v>
      </c>
      <c r="AB317">
        <f>Alumn_Filtered!AF317</f>
        <v>1</v>
      </c>
      <c r="AC317">
        <f>IF(Alumn_Filtered!AG317=0,Metrics!$AG$14,Alumn_Filtered!AG317)</f>
        <v>445</v>
      </c>
      <c r="AD317" s="28">
        <f>Alumn_Filtered!AH317</f>
        <v>0.3841166936790924</v>
      </c>
      <c r="AE317">
        <f>IF(Alumn_Filtered!AI317=0,Metrics!AI$14,Alumn_Filtered!AI317)</f>
        <v>445</v>
      </c>
      <c r="AF317" s="28">
        <f>Alumn_Filtered!AJ317</f>
        <v>0.3841166936790924</v>
      </c>
      <c r="AG317">
        <f>IF(Alumn_Filtered!AK317=0,Metrics!AK$14,Alumn_Filtered!AK317)</f>
        <v>485</v>
      </c>
      <c r="AH317" s="28">
        <f>Alumn_Filtered!AL317</f>
        <v>0.44894651539708263</v>
      </c>
      <c r="AI317">
        <f>IF(Alumn_Filtered!AM317=0,Metrics!AM$14,Alumn_Filtered!AM317)</f>
        <v>538</v>
      </c>
      <c r="AJ317" s="28">
        <f>Alumn_Filtered!AN317</f>
        <v>0.53484602917341972</v>
      </c>
      <c r="AK317">
        <f>IF(Alumn_Filtered!AP317=0,Metrics!AP$14,Alumn_Filtered!AP317)</f>
        <v>13</v>
      </c>
      <c r="AL317">
        <f>IF(Alumn_Filtered!AR317=0,Metrics!AR$14,Alumn_Filtered!AR317)</f>
        <v>1</v>
      </c>
      <c r="AM317">
        <f>IF(Alumn_Filtered!AS317=0,Metrics!AS$14,Alumn_Filtered!AS317)</f>
        <v>11</v>
      </c>
      <c r="AN317">
        <f>Alumn_Filtered!B317</f>
        <v>1</v>
      </c>
    </row>
    <row r="318" spans="1:40" x14ac:dyDescent="0.25">
      <c r="A318" t="str">
        <f>LEFT(Alumn_Filtered!A318,LEN(Alumn_Filtered!A318)-1)</f>
        <v>19522963</v>
      </c>
      <c r="B318">
        <f>Alumn_Filtered!D318</f>
        <v>0</v>
      </c>
      <c r="C318">
        <f>Alumn_Filtered!E318</f>
        <v>0</v>
      </c>
      <c r="D318">
        <f>Alumn_Filtered!F318</f>
        <v>0</v>
      </c>
      <c r="E318" s="30">
        <f>Alumn_Filtered!G318</f>
        <v>6</v>
      </c>
      <c r="F318">
        <f>Alumn_Filtered!H318</f>
        <v>5</v>
      </c>
      <c r="G318" s="28">
        <f>Alumn_Filtered!I318</f>
        <v>0.83333333333333337</v>
      </c>
      <c r="H318">
        <f>Alumn_Filtered!J318</f>
        <v>1</v>
      </c>
      <c r="I318" s="28">
        <f>Alumn_Filtered!K318</f>
        <v>0.16666666666666666</v>
      </c>
      <c r="J318" s="28">
        <f>Alumn_Filtered!L318</f>
        <v>0.93333333333333324</v>
      </c>
      <c r="K318" s="28">
        <f>Alumn_Filtered!M318</f>
        <v>0.41666666666666669</v>
      </c>
      <c r="L318" s="28">
        <f>Alumn_Filtered!N318</f>
        <v>0.7055555555555556</v>
      </c>
      <c r="M318">
        <f>Alumn_Filtered!O318</f>
        <v>7</v>
      </c>
      <c r="N318">
        <f>Alumn_Filtered!P318</f>
        <v>1</v>
      </c>
      <c r="O318">
        <f>Alumn_Filtered!Q318</f>
        <v>0</v>
      </c>
      <c r="P318">
        <f>Alumn_Filtered!R318</f>
        <v>0</v>
      </c>
      <c r="Q318">
        <f>Alumn_Filtered!S318</f>
        <v>6</v>
      </c>
      <c r="R318">
        <f>Alumn_Filtered!T318</f>
        <v>6</v>
      </c>
      <c r="S318" s="28">
        <f>Alumn_Filtered!U318</f>
        <v>1</v>
      </c>
      <c r="T318">
        <f>Alumn_Filtered!V318</f>
        <v>0</v>
      </c>
      <c r="U318" s="28">
        <f>Alumn_Filtered!W318</f>
        <v>0</v>
      </c>
      <c r="V318" s="28">
        <f>Alumn_Filtered!X318</f>
        <v>0.85</v>
      </c>
      <c r="W318" s="28">
        <f>Alumn_Filtered!Y318</f>
        <v>0.5</v>
      </c>
      <c r="X318" s="28">
        <f>Alumn_Filtered!Z318</f>
        <v>0.71944444444444444</v>
      </c>
      <c r="Y318" s="28">
        <f>Alumn_Filtered!AA318</f>
        <v>1.388888888888884E-2</v>
      </c>
      <c r="Z318">
        <f ca="1">Alumn_Filtered!AB318</f>
        <v>21</v>
      </c>
      <c r="AA318">
        <f>Alumn_Filtered!AD318</f>
        <v>1</v>
      </c>
      <c r="AB318">
        <f>Alumn_Filtered!AF318</f>
        <v>1</v>
      </c>
      <c r="AC318">
        <f>IF(Alumn_Filtered!AG318=0,Metrics!$AG$14,Alumn_Filtered!AG318)</f>
        <v>616</v>
      </c>
      <c r="AD318" s="28">
        <f>Alumn_Filtered!AH318</f>
        <v>0.66126418152350086</v>
      </c>
      <c r="AE318">
        <f>IF(Alumn_Filtered!AI318=0,Metrics!AI$14,Alumn_Filtered!AI318)</f>
        <v>631</v>
      </c>
      <c r="AF318" s="28">
        <f>Alumn_Filtered!AJ318</f>
        <v>0.68557536466774716</v>
      </c>
      <c r="AG318">
        <f>IF(Alumn_Filtered!AK318=0,Metrics!AK$14,Alumn_Filtered!AK318)</f>
        <v>518</v>
      </c>
      <c r="AH318" s="28">
        <f>Alumn_Filtered!AL318</f>
        <v>0.50243111831442466</v>
      </c>
      <c r="AI318">
        <f>IF(Alumn_Filtered!AM318=0,Metrics!AM$14,Alumn_Filtered!AM318)</f>
        <v>622</v>
      </c>
      <c r="AJ318" s="28">
        <f>Alumn_Filtered!AN318</f>
        <v>0.6709886547811994</v>
      </c>
      <c r="AK318">
        <f>IF(Alumn_Filtered!AP318=0,Metrics!AP$14,Alumn_Filtered!AP318)</f>
        <v>13</v>
      </c>
      <c r="AL318">
        <f>IF(Alumn_Filtered!AR318=0,Metrics!AR$14,Alumn_Filtered!AR318)</f>
        <v>1</v>
      </c>
      <c r="AM318">
        <f>IF(Alumn_Filtered!AS318=0,Metrics!AS$14,Alumn_Filtered!AS318)</f>
        <v>0</v>
      </c>
      <c r="AN318">
        <f>Alumn_Filtered!B318</f>
        <v>1</v>
      </c>
    </row>
    <row r="319" spans="1:40" x14ac:dyDescent="0.25">
      <c r="A319" t="str">
        <f>LEFT(Alumn_Filtered!A319,LEN(Alumn_Filtered!A319)-1)</f>
        <v>19522986</v>
      </c>
      <c r="B319">
        <f>Alumn_Filtered!D319</f>
        <v>0</v>
      </c>
      <c r="C319">
        <f>Alumn_Filtered!E319</f>
        <v>2</v>
      </c>
      <c r="D319">
        <f>Alumn_Filtered!F319</f>
        <v>0</v>
      </c>
      <c r="E319" s="30">
        <f>Alumn_Filtered!G319</f>
        <v>4</v>
      </c>
      <c r="F319">
        <f>Alumn_Filtered!H319</f>
        <v>0</v>
      </c>
      <c r="G319" s="28">
        <f>Alumn_Filtered!I319</f>
        <v>0</v>
      </c>
      <c r="H319">
        <f>Alumn_Filtered!J319</f>
        <v>4</v>
      </c>
      <c r="I319" s="28">
        <f>Alumn_Filtered!K319</f>
        <v>1</v>
      </c>
      <c r="J319" s="28">
        <f>Alumn_Filtered!L319</f>
        <v>0.35000000000000003</v>
      </c>
      <c r="K319" s="28">
        <f>Alumn_Filtered!M319</f>
        <v>0</v>
      </c>
      <c r="L319" s="28">
        <f>Alumn_Filtered!N319</f>
        <v>0.13750000000000001</v>
      </c>
      <c r="M319">
        <f>Alumn_Filtered!O319</f>
        <v>6</v>
      </c>
      <c r="N319">
        <f>Alumn_Filtered!P319</f>
        <v>0</v>
      </c>
      <c r="O319">
        <f>Alumn_Filtered!Q319</f>
        <v>6</v>
      </c>
      <c r="P319">
        <f>Alumn_Filtered!R319</f>
        <v>0</v>
      </c>
      <c r="Q319">
        <f>Alumn_Filtered!S319</f>
        <v>0</v>
      </c>
      <c r="R319">
        <f>Alumn_Filtered!T319</f>
        <v>0</v>
      </c>
      <c r="S319" s="28">
        <f>Alumn_Filtered!U319</f>
        <v>0</v>
      </c>
      <c r="T319">
        <f>Alumn_Filtered!V319</f>
        <v>0</v>
      </c>
      <c r="U319" s="28">
        <f>Alumn_Filtered!W319</f>
        <v>0</v>
      </c>
      <c r="V319" s="28">
        <f>Alumn_Filtered!X319</f>
        <v>0</v>
      </c>
      <c r="W319" s="28">
        <f>Alumn_Filtered!Y319</f>
        <v>0</v>
      </c>
      <c r="X319" s="28">
        <f>Alumn_Filtered!Z319</f>
        <v>0</v>
      </c>
      <c r="Y319" s="28">
        <f>Alumn_Filtered!AA319</f>
        <v>-0.13750000000000001</v>
      </c>
      <c r="Z319">
        <f ca="1">Alumn_Filtered!AB319</f>
        <v>21</v>
      </c>
      <c r="AA319">
        <f>Alumn_Filtered!AD319</f>
        <v>1</v>
      </c>
      <c r="AB319">
        <f>Alumn_Filtered!AF319</f>
        <v>1</v>
      </c>
      <c r="AC319">
        <f>IF(Alumn_Filtered!AG319=0,Metrics!$AG$14,Alumn_Filtered!AG319)</f>
        <v>414</v>
      </c>
      <c r="AD319" s="28">
        <f>Alumn_Filtered!AH319</f>
        <v>0.33387358184764993</v>
      </c>
      <c r="AE319">
        <f>IF(Alumn_Filtered!AI319=0,Metrics!AI$14,Alumn_Filtered!AI319)</f>
        <v>414</v>
      </c>
      <c r="AF319" s="28">
        <f>Alumn_Filtered!AJ319</f>
        <v>0.33387358184764993</v>
      </c>
      <c r="AG319">
        <f>IF(Alumn_Filtered!AK319=0,Metrics!AK$14,Alumn_Filtered!AK319)</f>
        <v>477</v>
      </c>
      <c r="AH319" s="28">
        <f>Alumn_Filtered!AL319</f>
        <v>0.4359805510534846</v>
      </c>
      <c r="AI319">
        <f>IF(Alumn_Filtered!AM319=0,Metrics!AM$14,Alumn_Filtered!AM319)</f>
        <v>582</v>
      </c>
      <c r="AJ319" s="28">
        <f>Alumn_Filtered!AN319</f>
        <v>0.60615883306320906</v>
      </c>
      <c r="AK319">
        <f>IF(Alumn_Filtered!AP319=0,Metrics!AP$14,Alumn_Filtered!AP319)</f>
        <v>13</v>
      </c>
      <c r="AL319">
        <f>IF(Alumn_Filtered!AR319=0,Metrics!AR$14,Alumn_Filtered!AR319)</f>
        <v>1</v>
      </c>
      <c r="AM319">
        <f>IF(Alumn_Filtered!AS319=0,Metrics!AS$14,Alumn_Filtered!AS319)</f>
        <v>8</v>
      </c>
      <c r="AN319">
        <f>Alumn_Filtered!B319</f>
        <v>0</v>
      </c>
    </row>
    <row r="320" spans="1:40" x14ac:dyDescent="0.25">
      <c r="A320" t="str">
        <f>LEFT(Alumn_Filtered!A320,LEN(Alumn_Filtered!A320)-1)</f>
        <v>19523253</v>
      </c>
      <c r="B320">
        <f>Alumn_Filtered!D320</f>
        <v>0</v>
      </c>
      <c r="C320">
        <f>Alumn_Filtered!E320</f>
        <v>0</v>
      </c>
      <c r="D320">
        <f>Alumn_Filtered!F320</f>
        <v>0</v>
      </c>
      <c r="E320" s="30">
        <f>Alumn_Filtered!G320</f>
        <v>6</v>
      </c>
      <c r="F320">
        <f>Alumn_Filtered!H320</f>
        <v>5</v>
      </c>
      <c r="G320" s="28">
        <f>Alumn_Filtered!I320</f>
        <v>0.83333333333333337</v>
      </c>
      <c r="H320">
        <f>Alumn_Filtered!J320</f>
        <v>1</v>
      </c>
      <c r="I320" s="28">
        <f>Alumn_Filtered!K320</f>
        <v>0.16666666666666666</v>
      </c>
      <c r="J320" s="28">
        <f>Alumn_Filtered!L320</f>
        <v>0.78333333333333333</v>
      </c>
      <c r="K320" s="28">
        <f>Alumn_Filtered!M320</f>
        <v>0.41666666666666669</v>
      </c>
      <c r="L320" s="28">
        <f>Alumn_Filtered!N320</f>
        <v>0.59444444444444444</v>
      </c>
      <c r="M320">
        <f>Alumn_Filtered!O320</f>
        <v>6</v>
      </c>
      <c r="N320">
        <f>Alumn_Filtered!P320</f>
        <v>6</v>
      </c>
      <c r="O320">
        <f>Alumn_Filtered!Q320</f>
        <v>0</v>
      </c>
      <c r="P320">
        <f>Alumn_Filtered!R320</f>
        <v>0</v>
      </c>
      <c r="Q320">
        <f>Alumn_Filtered!S320</f>
        <v>0</v>
      </c>
      <c r="R320">
        <f>Alumn_Filtered!T320</f>
        <v>0</v>
      </c>
      <c r="S320" s="28">
        <f>Alumn_Filtered!U320</f>
        <v>0</v>
      </c>
      <c r="T320">
        <f>Alumn_Filtered!V320</f>
        <v>0</v>
      </c>
      <c r="U320" s="28">
        <f>Alumn_Filtered!W320</f>
        <v>0</v>
      </c>
      <c r="V320" s="28">
        <f>Alumn_Filtered!X320</f>
        <v>0</v>
      </c>
      <c r="W320" s="28">
        <f>Alumn_Filtered!Y320</f>
        <v>0</v>
      </c>
      <c r="X320" s="28">
        <f>Alumn_Filtered!Z320</f>
        <v>0</v>
      </c>
      <c r="Y320" s="28">
        <f>Alumn_Filtered!AA320</f>
        <v>-0.59444444444444444</v>
      </c>
      <c r="Z320">
        <f ca="1">Alumn_Filtered!AB320</f>
        <v>21</v>
      </c>
      <c r="AA320">
        <f>Alumn_Filtered!AD320</f>
        <v>1</v>
      </c>
      <c r="AB320">
        <f>Alumn_Filtered!AF320</f>
        <v>1</v>
      </c>
      <c r="AC320">
        <f>IF(Alumn_Filtered!AG320=0,Metrics!$AG$14,Alumn_Filtered!AG320)</f>
        <v>476</v>
      </c>
      <c r="AD320" s="28">
        <f>Alumn_Filtered!AH320</f>
        <v>0.43435980551053482</v>
      </c>
      <c r="AE320">
        <f>IF(Alumn_Filtered!AI320=0,Metrics!AI$14,Alumn_Filtered!AI320)</f>
        <v>476</v>
      </c>
      <c r="AF320" s="28">
        <f>Alumn_Filtered!AJ320</f>
        <v>0.43435980551053482</v>
      </c>
      <c r="AG320">
        <f>IF(Alumn_Filtered!AK320=0,Metrics!AK$14,Alumn_Filtered!AK320)</f>
        <v>546</v>
      </c>
      <c r="AH320" s="28">
        <f>Alumn_Filtered!AL320</f>
        <v>0.54781199351701781</v>
      </c>
      <c r="AI320">
        <f>IF(Alumn_Filtered!AM320=0,Metrics!AM$14,Alumn_Filtered!AM320)</f>
        <v>635</v>
      </c>
      <c r="AJ320" s="28">
        <f>Alumn_Filtered!AN320</f>
        <v>0.69205834683954615</v>
      </c>
      <c r="AK320">
        <f>IF(Alumn_Filtered!AP320=0,Metrics!AP$14,Alumn_Filtered!AP320)</f>
        <v>13</v>
      </c>
      <c r="AL320">
        <f>IF(Alumn_Filtered!AR320=0,Metrics!AR$14,Alumn_Filtered!AR320)</f>
        <v>1</v>
      </c>
      <c r="AM320">
        <f>IF(Alumn_Filtered!AS320=0,Metrics!AS$14,Alumn_Filtered!AS320)</f>
        <v>0</v>
      </c>
      <c r="AN320">
        <f>Alumn_Filtered!B320</f>
        <v>0</v>
      </c>
    </row>
    <row r="321" spans="1:40" x14ac:dyDescent="0.25">
      <c r="A321" t="str">
        <f>LEFT(Alumn_Filtered!A321,LEN(Alumn_Filtered!A321)-1)</f>
        <v>19523391</v>
      </c>
      <c r="B321">
        <f>Alumn_Filtered!D321</f>
        <v>0</v>
      </c>
      <c r="C321">
        <f>Alumn_Filtered!E321</f>
        <v>0</v>
      </c>
      <c r="D321">
        <f>Alumn_Filtered!F321</f>
        <v>0</v>
      </c>
      <c r="E321" s="30">
        <f>Alumn_Filtered!G321</f>
        <v>6</v>
      </c>
      <c r="F321">
        <f>Alumn_Filtered!H321</f>
        <v>4</v>
      </c>
      <c r="G321" s="28">
        <f>Alumn_Filtered!I321</f>
        <v>0.66666666666666663</v>
      </c>
      <c r="H321">
        <f>Alumn_Filtered!J321</f>
        <v>2</v>
      </c>
      <c r="I321" s="28">
        <f>Alumn_Filtered!K321</f>
        <v>0.33333333333333331</v>
      </c>
      <c r="J321" s="28">
        <f>Alumn_Filtered!L321</f>
        <v>0.81666666666666676</v>
      </c>
      <c r="K321" s="28">
        <f>Alumn_Filtered!M321</f>
        <v>0.35000000000000003</v>
      </c>
      <c r="L321" s="28">
        <f>Alumn_Filtered!N321</f>
        <v>0.56111111111111112</v>
      </c>
      <c r="M321">
        <f>Alumn_Filtered!O321</f>
        <v>6</v>
      </c>
      <c r="N321">
        <f>Alumn_Filtered!P321</f>
        <v>0</v>
      </c>
      <c r="O321">
        <f>Alumn_Filtered!Q321</f>
        <v>0</v>
      </c>
      <c r="P321">
        <f>Alumn_Filtered!R321</f>
        <v>0</v>
      </c>
      <c r="Q321">
        <f>Alumn_Filtered!S321</f>
        <v>6</v>
      </c>
      <c r="R321">
        <f>Alumn_Filtered!T321</f>
        <v>2</v>
      </c>
      <c r="S321" s="28">
        <f>Alumn_Filtered!U321</f>
        <v>0.33333333333333331</v>
      </c>
      <c r="T321">
        <f>Alumn_Filtered!V321</f>
        <v>4</v>
      </c>
      <c r="U321" s="28">
        <f>Alumn_Filtered!W321</f>
        <v>0.66666666666666663</v>
      </c>
      <c r="V321" s="28">
        <f>Alumn_Filtered!X321</f>
        <v>0.8666666666666667</v>
      </c>
      <c r="W321" s="28">
        <f>Alumn_Filtered!Y321</f>
        <v>0.3</v>
      </c>
      <c r="X321" s="28">
        <f>Alumn_Filtered!Z321</f>
        <v>0.50277777777777777</v>
      </c>
      <c r="Y321" s="28">
        <f>Alumn_Filtered!AA321</f>
        <v>-5.8333333333333348E-2</v>
      </c>
      <c r="Z321">
        <f ca="1">Alumn_Filtered!AB321</f>
        <v>21</v>
      </c>
      <c r="AA321">
        <f>Alumn_Filtered!AD321</f>
        <v>1</v>
      </c>
      <c r="AB321">
        <f>Alumn_Filtered!AF321</f>
        <v>1</v>
      </c>
      <c r="AC321">
        <f>IF(Alumn_Filtered!AG321=0,Metrics!$AG$14,Alumn_Filtered!AG321)</f>
        <v>461</v>
      </c>
      <c r="AD321" s="28">
        <f>Alumn_Filtered!AH321</f>
        <v>0.41004862236628847</v>
      </c>
      <c r="AE321">
        <f>IF(Alumn_Filtered!AI321=0,Metrics!AI$14,Alumn_Filtered!AI321)</f>
        <v>460</v>
      </c>
      <c r="AF321" s="28">
        <f>Alumn_Filtered!AJ321</f>
        <v>0.40842787682333875</v>
      </c>
      <c r="AG321">
        <f>IF(Alumn_Filtered!AK321=0,Metrics!AK$14,Alumn_Filtered!AK321)</f>
        <v>465</v>
      </c>
      <c r="AH321" s="28">
        <f>Alumn_Filtered!AL321</f>
        <v>0.41653160453808752</v>
      </c>
      <c r="AI321">
        <f>IF(Alumn_Filtered!AM321=0,Metrics!AM$14,Alumn_Filtered!AM321)</f>
        <v>597</v>
      </c>
      <c r="AJ321" s="28">
        <f>Alumn_Filtered!AN321</f>
        <v>0.63047001620745546</v>
      </c>
      <c r="AK321">
        <f>IF(Alumn_Filtered!AP321=0,Metrics!AP$14,Alumn_Filtered!AP321)</f>
        <v>13</v>
      </c>
      <c r="AL321">
        <f>IF(Alumn_Filtered!AR321=0,Metrics!AR$14,Alumn_Filtered!AR321)</f>
        <v>1</v>
      </c>
      <c r="AM321">
        <f>IF(Alumn_Filtered!AS321=0,Metrics!AS$14,Alumn_Filtered!AS321)</f>
        <v>9</v>
      </c>
      <c r="AN321">
        <f>Alumn_Filtered!B321</f>
        <v>1</v>
      </c>
    </row>
    <row r="322" spans="1:40" x14ac:dyDescent="0.25">
      <c r="A322" t="str">
        <f>LEFT(Alumn_Filtered!A322,LEN(Alumn_Filtered!A322)-1)</f>
        <v>19523465</v>
      </c>
      <c r="B322">
        <f>Alumn_Filtered!D322</f>
        <v>0</v>
      </c>
      <c r="C322">
        <f>Alumn_Filtered!E322</f>
        <v>0</v>
      </c>
      <c r="D322">
        <f>Alumn_Filtered!F322</f>
        <v>1</v>
      </c>
      <c r="E322" s="30">
        <f>Alumn_Filtered!G322</f>
        <v>6</v>
      </c>
      <c r="F322">
        <f>Alumn_Filtered!H322</f>
        <v>6</v>
      </c>
      <c r="G322" s="28">
        <f>Alumn_Filtered!I322</f>
        <v>1</v>
      </c>
      <c r="H322">
        <f>Alumn_Filtered!J322</f>
        <v>0</v>
      </c>
      <c r="I322" s="28">
        <f>Alumn_Filtered!K322</f>
        <v>0</v>
      </c>
      <c r="J322" s="28">
        <f>Alumn_Filtered!L322</f>
        <v>0.93333333333333324</v>
      </c>
      <c r="K322" s="28">
        <f>Alumn_Filtered!M322</f>
        <v>0.5</v>
      </c>
      <c r="L322" s="28">
        <f>Alumn_Filtered!N322</f>
        <v>0.6333333333333333</v>
      </c>
      <c r="M322">
        <f>Alumn_Filtered!O322</f>
        <v>7</v>
      </c>
      <c r="N322">
        <f>Alumn_Filtered!P322</f>
        <v>0</v>
      </c>
      <c r="O322">
        <f>Alumn_Filtered!Q322</f>
        <v>0</v>
      </c>
      <c r="P322">
        <f>Alumn_Filtered!R322</f>
        <v>1</v>
      </c>
      <c r="Q322">
        <f>Alumn_Filtered!S322</f>
        <v>6</v>
      </c>
      <c r="R322">
        <f>Alumn_Filtered!T322</f>
        <v>5</v>
      </c>
      <c r="S322" s="28">
        <f>Alumn_Filtered!U322</f>
        <v>0.83333333333333337</v>
      </c>
      <c r="T322">
        <f>Alumn_Filtered!V322</f>
        <v>1</v>
      </c>
      <c r="U322" s="28">
        <f>Alumn_Filtered!W322</f>
        <v>0.16666666666666666</v>
      </c>
      <c r="V322" s="28">
        <f>Alumn_Filtered!X322</f>
        <v>0.75</v>
      </c>
      <c r="W322" s="28">
        <f>Alumn_Filtered!Y322</f>
        <v>0.33333333333333331</v>
      </c>
      <c r="X322" s="28">
        <f>Alumn_Filtered!Z322</f>
        <v>0.54166666666666674</v>
      </c>
      <c r="Y322" s="28">
        <f>Alumn_Filtered!AA322</f>
        <v>-9.1666666666666563E-2</v>
      </c>
      <c r="Z322">
        <f ca="1">Alumn_Filtered!AB322</f>
        <v>21</v>
      </c>
      <c r="AA322">
        <f>Alumn_Filtered!AD322</f>
        <v>0</v>
      </c>
      <c r="AB322">
        <f>Alumn_Filtered!AF322</f>
        <v>1</v>
      </c>
      <c r="AC322">
        <f>IF(Alumn_Filtered!AG322=0,Metrics!$AG$14,Alumn_Filtered!AG322)</f>
        <v>526</v>
      </c>
      <c r="AD322" s="28">
        <f>Alumn_Filtered!AH322</f>
        <v>0.51539708265802264</v>
      </c>
      <c r="AE322">
        <f>IF(Alumn_Filtered!AI322=0,Metrics!AI$14,Alumn_Filtered!AI322)</f>
        <v>526</v>
      </c>
      <c r="AF322" s="28">
        <f>Alumn_Filtered!AJ322</f>
        <v>0.51539708265802264</v>
      </c>
      <c r="AG322">
        <f>IF(Alumn_Filtered!AK322=0,Metrics!AK$14,Alumn_Filtered!AK322)</f>
        <v>505</v>
      </c>
      <c r="AH322" s="28">
        <f>Alumn_Filtered!AL322</f>
        <v>0.48136142625607781</v>
      </c>
      <c r="AI322">
        <f>IF(Alumn_Filtered!AM322=0,Metrics!AM$14,Alumn_Filtered!AM322)</f>
        <v>622</v>
      </c>
      <c r="AJ322" s="28">
        <f>Alumn_Filtered!AN322</f>
        <v>0.6709886547811994</v>
      </c>
      <c r="AK322">
        <f>IF(Alumn_Filtered!AP322=0,Metrics!AP$14,Alumn_Filtered!AP322)</f>
        <v>9</v>
      </c>
      <c r="AL322">
        <f>IF(Alumn_Filtered!AR322=0,Metrics!AR$14,Alumn_Filtered!AR322)</f>
        <v>1</v>
      </c>
      <c r="AM322">
        <f>IF(Alumn_Filtered!AS322=0,Metrics!AS$14,Alumn_Filtered!AS322)</f>
        <v>0</v>
      </c>
      <c r="AN322">
        <f>Alumn_Filtered!B322</f>
        <v>1</v>
      </c>
    </row>
    <row r="323" spans="1:40" x14ac:dyDescent="0.25">
      <c r="A323" t="str">
        <f>LEFT(Alumn_Filtered!A323,LEN(Alumn_Filtered!A323)-1)</f>
        <v>19523840</v>
      </c>
      <c r="B323">
        <f>Alumn_Filtered!D323</f>
        <v>0</v>
      </c>
      <c r="C323">
        <f>Alumn_Filtered!E323</f>
        <v>0</v>
      </c>
      <c r="D323">
        <f>Alumn_Filtered!F323</f>
        <v>0</v>
      </c>
      <c r="E323" s="30">
        <f>Alumn_Filtered!G323</f>
        <v>6</v>
      </c>
      <c r="F323">
        <f>Alumn_Filtered!H323</f>
        <v>1</v>
      </c>
      <c r="G323" s="28">
        <f>Alumn_Filtered!I323</f>
        <v>0.16666666666666666</v>
      </c>
      <c r="H323">
        <f>Alumn_Filtered!J323</f>
        <v>5</v>
      </c>
      <c r="I323" s="28">
        <f>Alumn_Filtered!K323</f>
        <v>0.83333333333333337</v>
      </c>
      <c r="J323" s="28">
        <f>Alumn_Filtered!L323</f>
        <v>0.66666666666666663</v>
      </c>
      <c r="K323" s="28">
        <f>Alumn_Filtered!M323</f>
        <v>0.20000000000000004</v>
      </c>
      <c r="L323" s="28">
        <f>Alumn_Filtered!N323</f>
        <v>0.3833333333333333</v>
      </c>
      <c r="M323">
        <f>Alumn_Filtered!O323</f>
        <v>6</v>
      </c>
      <c r="N323">
        <f>Alumn_Filtered!P323</f>
        <v>0</v>
      </c>
      <c r="O323">
        <f>Alumn_Filtered!Q323</f>
        <v>1</v>
      </c>
      <c r="P323">
        <f>Alumn_Filtered!R323</f>
        <v>0</v>
      </c>
      <c r="Q323">
        <f>Alumn_Filtered!S323</f>
        <v>5</v>
      </c>
      <c r="R323">
        <f>Alumn_Filtered!T323</f>
        <v>1</v>
      </c>
      <c r="S323" s="28">
        <f>Alumn_Filtered!U323</f>
        <v>0.2</v>
      </c>
      <c r="T323">
        <f>Alumn_Filtered!V323</f>
        <v>4</v>
      </c>
      <c r="U323" s="28">
        <f>Alumn_Filtered!W323</f>
        <v>0.8</v>
      </c>
      <c r="V323" s="28">
        <f>Alumn_Filtered!X323</f>
        <v>0.66666666666666663</v>
      </c>
      <c r="W323" s="28">
        <f>Alumn_Filtered!Y323</f>
        <v>0.33333333333333331</v>
      </c>
      <c r="X323" s="28">
        <f>Alumn_Filtered!Z323</f>
        <v>0.44333333333333336</v>
      </c>
      <c r="Y323" s="28">
        <f>Alumn_Filtered!AA323</f>
        <v>6.0000000000000053E-2</v>
      </c>
      <c r="Z323">
        <f ca="1">Alumn_Filtered!AB323</f>
        <v>21</v>
      </c>
      <c r="AA323">
        <f>Alumn_Filtered!AD323</f>
        <v>1</v>
      </c>
      <c r="AB323">
        <f>Alumn_Filtered!AF323</f>
        <v>1</v>
      </c>
      <c r="AC323">
        <f>IF(Alumn_Filtered!AG323=0,Metrics!$AG$14,Alumn_Filtered!AG323)</f>
        <v>412</v>
      </c>
      <c r="AD323" s="28">
        <f>Alumn_Filtered!AH323</f>
        <v>0.33063209076175043</v>
      </c>
      <c r="AE323">
        <f>IF(Alumn_Filtered!AI323=0,Metrics!AI$14,Alumn_Filtered!AI323)</f>
        <v>412</v>
      </c>
      <c r="AF323" s="28">
        <f>Alumn_Filtered!AJ323</f>
        <v>0.33063209076175043</v>
      </c>
      <c r="AG323">
        <f>IF(Alumn_Filtered!AK323=0,Metrics!AK$14,Alumn_Filtered!AK323)</f>
        <v>505</v>
      </c>
      <c r="AH323" s="28">
        <f>Alumn_Filtered!AL323</f>
        <v>0.48136142625607781</v>
      </c>
      <c r="AI323">
        <f>IF(Alumn_Filtered!AM323=0,Metrics!AM$14,Alumn_Filtered!AM323)</f>
        <v>565</v>
      </c>
      <c r="AJ323" s="28">
        <f>Alumn_Filtered!AN323</f>
        <v>0.57860615883306321</v>
      </c>
      <c r="AK323">
        <f>IF(Alumn_Filtered!AP323=0,Metrics!AP$14,Alumn_Filtered!AP323)</f>
        <v>13</v>
      </c>
      <c r="AL323">
        <f>IF(Alumn_Filtered!AR323=0,Metrics!AR$14,Alumn_Filtered!AR323)</f>
        <v>1</v>
      </c>
      <c r="AM323">
        <f>IF(Alumn_Filtered!AS323=0,Metrics!AS$14,Alumn_Filtered!AS323)</f>
        <v>11</v>
      </c>
      <c r="AN323">
        <f>Alumn_Filtered!B323</f>
        <v>0</v>
      </c>
    </row>
    <row r="324" spans="1:40" x14ac:dyDescent="0.25">
      <c r="A324" t="str">
        <f>LEFT(Alumn_Filtered!A324,LEN(Alumn_Filtered!A324)-1)</f>
        <v>19524280</v>
      </c>
      <c r="B324">
        <f>Alumn_Filtered!D324</f>
        <v>0</v>
      </c>
      <c r="C324">
        <f>Alumn_Filtered!E324</f>
        <v>0</v>
      </c>
      <c r="D324">
        <f>Alumn_Filtered!F324</f>
        <v>0</v>
      </c>
      <c r="E324" s="30">
        <f>Alumn_Filtered!G324</f>
        <v>6</v>
      </c>
      <c r="F324">
        <f>Alumn_Filtered!H324</f>
        <v>4</v>
      </c>
      <c r="G324" s="28">
        <f>Alumn_Filtered!I324</f>
        <v>0.66666666666666663</v>
      </c>
      <c r="H324">
        <f>Alumn_Filtered!J324</f>
        <v>2</v>
      </c>
      <c r="I324" s="28">
        <f>Alumn_Filtered!K324</f>
        <v>0.33333333333333331</v>
      </c>
      <c r="J324" s="28">
        <f>Alumn_Filtered!L324</f>
        <v>0.78333333333333333</v>
      </c>
      <c r="K324" s="28">
        <f>Alumn_Filtered!M324</f>
        <v>0.41666666666666669</v>
      </c>
      <c r="L324" s="28">
        <f>Alumn_Filtered!N324</f>
        <v>0.59444444444444444</v>
      </c>
      <c r="M324">
        <f>Alumn_Filtered!O324</f>
        <v>12</v>
      </c>
      <c r="N324">
        <f>Alumn_Filtered!P324</f>
        <v>5</v>
      </c>
      <c r="O324">
        <f>Alumn_Filtered!Q324</f>
        <v>0</v>
      </c>
      <c r="P324">
        <f>Alumn_Filtered!R324</f>
        <v>0</v>
      </c>
      <c r="Q324">
        <f>Alumn_Filtered!S324</f>
        <v>7</v>
      </c>
      <c r="R324">
        <f>Alumn_Filtered!T324</f>
        <v>6</v>
      </c>
      <c r="S324" s="28">
        <f>Alumn_Filtered!U324</f>
        <v>0.8571428571428571</v>
      </c>
      <c r="T324">
        <f>Alumn_Filtered!V324</f>
        <v>1</v>
      </c>
      <c r="U324" s="28">
        <f>Alumn_Filtered!W324</f>
        <v>0.14285714285714285</v>
      </c>
      <c r="V324" s="28">
        <f>Alumn_Filtered!X324</f>
        <v>0.76666666666666661</v>
      </c>
      <c r="W324" s="28">
        <f>Alumn_Filtered!Y324</f>
        <v>0.25</v>
      </c>
      <c r="X324" s="28">
        <f>Alumn_Filtered!Z324</f>
        <v>0.62142857142857133</v>
      </c>
      <c r="Y324" s="28">
        <f>Alumn_Filtered!AA324</f>
        <v>2.6984126984126888E-2</v>
      </c>
      <c r="Z324">
        <f ca="1">Alumn_Filtered!AB324</f>
        <v>21</v>
      </c>
      <c r="AA324">
        <f>Alumn_Filtered!AD324</f>
        <v>1</v>
      </c>
      <c r="AB324">
        <f>Alumn_Filtered!AF324</f>
        <v>1</v>
      </c>
      <c r="AC324">
        <f>IF(Alumn_Filtered!AG324=0,Metrics!$AG$14,Alumn_Filtered!AG324)</f>
        <v>526</v>
      </c>
      <c r="AD324" s="28">
        <f>Alumn_Filtered!AH324</f>
        <v>0.51539708265802264</v>
      </c>
      <c r="AE324">
        <f>IF(Alumn_Filtered!AI324=0,Metrics!AI$14,Alumn_Filtered!AI324)</f>
        <v>529</v>
      </c>
      <c r="AF324" s="28">
        <f>Alumn_Filtered!AJ324</f>
        <v>0.52025931928687197</v>
      </c>
      <c r="AG324">
        <f>IF(Alumn_Filtered!AK324=0,Metrics!AK$14,Alumn_Filtered!AK324)</f>
        <v>568</v>
      </c>
      <c r="AH324" s="28">
        <f>Alumn_Filtered!AL324</f>
        <v>0.58346839546191243</v>
      </c>
      <c r="AI324">
        <f>IF(Alumn_Filtered!AM324=0,Metrics!AM$14,Alumn_Filtered!AM324)</f>
        <v>630</v>
      </c>
      <c r="AJ324" s="28">
        <f>Alumn_Filtered!AN324</f>
        <v>0.68395461912479738</v>
      </c>
      <c r="AK324">
        <f>IF(Alumn_Filtered!AP324=0,Metrics!AP$14,Alumn_Filtered!AP324)</f>
        <v>13</v>
      </c>
      <c r="AL324">
        <f>IF(Alumn_Filtered!AR324=0,Metrics!AR$14,Alumn_Filtered!AR324)</f>
        <v>1</v>
      </c>
      <c r="AM324">
        <f>IF(Alumn_Filtered!AS324=0,Metrics!AS$14,Alumn_Filtered!AS324)</f>
        <v>0</v>
      </c>
      <c r="AN324">
        <f>Alumn_Filtered!B324</f>
        <v>1</v>
      </c>
    </row>
    <row r="325" spans="1:40" x14ac:dyDescent="0.25">
      <c r="A325" t="str">
        <f>LEFT(Alumn_Filtered!A325,LEN(Alumn_Filtered!A325)-1)</f>
        <v>19524435</v>
      </c>
      <c r="B325">
        <f>Alumn_Filtered!D325</f>
        <v>0</v>
      </c>
      <c r="C325">
        <f>Alumn_Filtered!E325</f>
        <v>0</v>
      </c>
      <c r="D325">
        <f>Alumn_Filtered!F325</f>
        <v>0</v>
      </c>
      <c r="E325" s="30">
        <f>Alumn_Filtered!G325</f>
        <v>6</v>
      </c>
      <c r="F325">
        <f>Alumn_Filtered!H325</f>
        <v>5</v>
      </c>
      <c r="G325" s="28">
        <f>Alumn_Filtered!I325</f>
        <v>0.83333333333333337</v>
      </c>
      <c r="H325">
        <f>Alumn_Filtered!J325</f>
        <v>1</v>
      </c>
      <c r="I325" s="28">
        <f>Alumn_Filtered!K325</f>
        <v>0.16666666666666666</v>
      </c>
      <c r="J325" s="28">
        <f>Alumn_Filtered!L325</f>
        <v>0.93333333333333324</v>
      </c>
      <c r="K325" s="28">
        <f>Alumn_Filtered!M325</f>
        <v>0.46666666666666662</v>
      </c>
      <c r="L325" s="28">
        <f>Alumn_Filtered!N325</f>
        <v>0.67222222222222217</v>
      </c>
      <c r="M325">
        <f>Alumn_Filtered!O325</f>
        <v>6</v>
      </c>
      <c r="N325">
        <f>Alumn_Filtered!P325</f>
        <v>0</v>
      </c>
      <c r="O325">
        <f>Alumn_Filtered!Q325</f>
        <v>0</v>
      </c>
      <c r="P325">
        <f>Alumn_Filtered!R325</f>
        <v>0</v>
      </c>
      <c r="Q325">
        <f>Alumn_Filtered!S325</f>
        <v>6</v>
      </c>
      <c r="R325">
        <f>Alumn_Filtered!T325</f>
        <v>6</v>
      </c>
      <c r="S325" s="28">
        <f>Alumn_Filtered!U325</f>
        <v>1</v>
      </c>
      <c r="T325">
        <f>Alumn_Filtered!V325</f>
        <v>0</v>
      </c>
      <c r="U325" s="28">
        <f>Alumn_Filtered!W325</f>
        <v>0</v>
      </c>
      <c r="V325" s="28">
        <f>Alumn_Filtered!X325</f>
        <v>0.9</v>
      </c>
      <c r="W325" s="28">
        <f>Alumn_Filtered!Y325</f>
        <v>0.68333333333333324</v>
      </c>
      <c r="X325" s="28">
        <f>Alumn_Filtered!Z325</f>
        <v>0.78333333333333321</v>
      </c>
      <c r="Y325" s="28">
        <f>Alumn_Filtered!AA325</f>
        <v>0.11111111111111105</v>
      </c>
      <c r="Z325">
        <f ca="1">Alumn_Filtered!AB325</f>
        <v>21</v>
      </c>
      <c r="AA325">
        <f>Alumn_Filtered!AD325</f>
        <v>1</v>
      </c>
      <c r="AB325">
        <f>Alumn_Filtered!AF325</f>
        <v>1</v>
      </c>
      <c r="AC325">
        <f>IF(Alumn_Filtered!AG325=0,Metrics!$AG$14,Alumn_Filtered!AG325)</f>
        <v>511</v>
      </c>
      <c r="AD325" s="28">
        <f>Alumn_Filtered!AH325</f>
        <v>0.49108589951377635</v>
      </c>
      <c r="AE325">
        <f>IF(Alumn_Filtered!AI325=0,Metrics!AI$14,Alumn_Filtered!AI325)</f>
        <v>511</v>
      </c>
      <c r="AF325" s="28">
        <f>Alumn_Filtered!AJ325</f>
        <v>0.49108589951377635</v>
      </c>
      <c r="AG325">
        <f>IF(Alumn_Filtered!AK325=0,Metrics!AK$14,Alumn_Filtered!AK325)</f>
        <v>531</v>
      </c>
      <c r="AH325" s="28">
        <f>Alumn_Filtered!AL325</f>
        <v>0.52350081037277152</v>
      </c>
      <c r="AI325">
        <f>IF(Alumn_Filtered!AM325=0,Metrics!AM$14,Alumn_Filtered!AM325)</f>
        <v>617</v>
      </c>
      <c r="AJ325" s="28">
        <f>Alumn_Filtered!AN325</f>
        <v>0.66288492706645052</v>
      </c>
      <c r="AK325">
        <f>IF(Alumn_Filtered!AP325=0,Metrics!AP$14,Alumn_Filtered!AP325)</f>
        <v>13</v>
      </c>
      <c r="AL325">
        <f>IF(Alumn_Filtered!AR325=0,Metrics!AR$14,Alumn_Filtered!AR325)</f>
        <v>1</v>
      </c>
      <c r="AM325">
        <f>IF(Alumn_Filtered!AS325=0,Metrics!AS$14,Alumn_Filtered!AS325)</f>
        <v>11</v>
      </c>
      <c r="AN325">
        <f>Alumn_Filtered!B325</f>
        <v>1</v>
      </c>
    </row>
    <row r="326" spans="1:40" x14ac:dyDescent="0.25">
      <c r="A326" t="str">
        <f>LEFT(Alumn_Filtered!A326,LEN(Alumn_Filtered!A326)-1)</f>
        <v>19525170</v>
      </c>
      <c r="B326">
        <f>Alumn_Filtered!D326</f>
        <v>0</v>
      </c>
      <c r="C326">
        <f>Alumn_Filtered!E326</f>
        <v>1</v>
      </c>
      <c r="D326">
        <f>Alumn_Filtered!F326</f>
        <v>0</v>
      </c>
      <c r="E326" s="30">
        <f>Alumn_Filtered!G326</f>
        <v>5</v>
      </c>
      <c r="F326">
        <f>Alumn_Filtered!H326</f>
        <v>1</v>
      </c>
      <c r="G326" s="28">
        <f>Alumn_Filtered!I326</f>
        <v>0.2</v>
      </c>
      <c r="H326">
        <f>Alumn_Filtered!J326</f>
        <v>4</v>
      </c>
      <c r="I326" s="28">
        <f>Alumn_Filtered!K326</f>
        <v>0.8</v>
      </c>
      <c r="J326" s="28">
        <f>Alumn_Filtered!L326</f>
        <v>0.73333333333333339</v>
      </c>
      <c r="K326" s="28">
        <f>Alumn_Filtered!M326</f>
        <v>0.20000000000000004</v>
      </c>
      <c r="L326" s="28">
        <f>Alumn_Filtered!N326</f>
        <v>0.34666666666666668</v>
      </c>
      <c r="M326">
        <f>Alumn_Filtered!O326</f>
        <v>8</v>
      </c>
      <c r="N326">
        <f>Alumn_Filtered!P326</f>
        <v>1</v>
      </c>
      <c r="O326">
        <f>Alumn_Filtered!Q326</f>
        <v>3</v>
      </c>
      <c r="P326">
        <f>Alumn_Filtered!R326</f>
        <v>0</v>
      </c>
      <c r="Q326">
        <f>Alumn_Filtered!S326</f>
        <v>4</v>
      </c>
      <c r="R326">
        <f>Alumn_Filtered!T326</f>
        <v>0</v>
      </c>
      <c r="S326" s="28">
        <f>Alumn_Filtered!U326</f>
        <v>0</v>
      </c>
      <c r="T326">
        <f>Alumn_Filtered!V326</f>
        <v>4</v>
      </c>
      <c r="U326" s="28">
        <f>Alumn_Filtered!W326</f>
        <v>1</v>
      </c>
      <c r="V326" s="28">
        <f>Alumn_Filtered!X326</f>
        <v>0.3</v>
      </c>
      <c r="W326" s="28">
        <f>Alumn_Filtered!Y326</f>
        <v>0</v>
      </c>
      <c r="X326" s="28">
        <f>Alumn_Filtered!Z326</f>
        <v>0.11666666666666667</v>
      </c>
      <c r="Y326" s="28">
        <f>Alumn_Filtered!AA326</f>
        <v>-0.23</v>
      </c>
      <c r="Z326">
        <f ca="1">Alumn_Filtered!AB326</f>
        <v>21</v>
      </c>
      <c r="AA326">
        <f>Alumn_Filtered!AD326</f>
        <v>1</v>
      </c>
      <c r="AB326">
        <f>Alumn_Filtered!AF326</f>
        <v>1</v>
      </c>
      <c r="AC326">
        <f>IF(Alumn_Filtered!AG326=0,Metrics!$AG$14,Alumn_Filtered!AG326)</f>
        <v>490</v>
      </c>
      <c r="AD326" s="28">
        <f>Alumn_Filtered!AH326</f>
        <v>0.45705024311183146</v>
      </c>
      <c r="AE326">
        <f>IF(Alumn_Filtered!AI326=0,Metrics!AI$14,Alumn_Filtered!AI326)</f>
        <v>519</v>
      </c>
      <c r="AF326" s="28">
        <f>Alumn_Filtered!AJ326</f>
        <v>0.50405186385737444</v>
      </c>
      <c r="AG326">
        <f>IF(Alumn_Filtered!AK326=0,Metrics!AK$14,Alumn_Filtered!AK326)</f>
        <v>616</v>
      </c>
      <c r="AH326" s="28">
        <f>Alumn_Filtered!AL326</f>
        <v>0.66126418152350086</v>
      </c>
      <c r="AI326">
        <f>IF(Alumn_Filtered!AM326=0,Metrics!AM$14,Alumn_Filtered!AM326)</f>
        <v>602</v>
      </c>
      <c r="AJ326" s="28">
        <f>Alumn_Filtered!AN326</f>
        <v>0.63857374392220423</v>
      </c>
      <c r="AK326">
        <f>IF(Alumn_Filtered!AP326=0,Metrics!AP$14,Alumn_Filtered!AP326)</f>
        <v>13</v>
      </c>
      <c r="AL326">
        <f>IF(Alumn_Filtered!AR326=0,Metrics!AR$14,Alumn_Filtered!AR326)</f>
        <v>1</v>
      </c>
      <c r="AM326">
        <f>IF(Alumn_Filtered!AS326=0,Metrics!AS$14,Alumn_Filtered!AS326)</f>
        <v>0</v>
      </c>
      <c r="AN326">
        <f>Alumn_Filtered!B326</f>
        <v>1</v>
      </c>
    </row>
    <row r="327" spans="1:40" x14ac:dyDescent="0.25">
      <c r="A327" t="str">
        <f>LEFT(Alumn_Filtered!A327,LEN(Alumn_Filtered!A327)-1)</f>
        <v>19525376</v>
      </c>
      <c r="B327">
        <f>Alumn_Filtered!D327</f>
        <v>0</v>
      </c>
      <c r="C327">
        <f>Alumn_Filtered!E327</f>
        <v>2</v>
      </c>
      <c r="D327">
        <f>Alumn_Filtered!F327</f>
        <v>0</v>
      </c>
      <c r="E327" s="30">
        <f>Alumn_Filtered!G327</f>
        <v>4</v>
      </c>
      <c r="F327">
        <f>Alumn_Filtered!H327</f>
        <v>1</v>
      </c>
      <c r="G327" s="28">
        <f>Alumn_Filtered!I327</f>
        <v>0.25</v>
      </c>
      <c r="H327">
        <f>Alumn_Filtered!J327</f>
        <v>3</v>
      </c>
      <c r="I327" s="28">
        <f>Alumn_Filtered!K327</f>
        <v>0.75</v>
      </c>
      <c r="J327" s="28">
        <f>Alumn_Filtered!L327</f>
        <v>0.91666666666666663</v>
      </c>
      <c r="K327" s="28">
        <f>Alumn_Filtered!M327</f>
        <v>0.11666666666666665</v>
      </c>
      <c r="L327" s="28">
        <f>Alumn_Filtered!N327</f>
        <v>0.41666666666666663</v>
      </c>
      <c r="M327">
        <f>Alumn_Filtered!O327</f>
        <v>5</v>
      </c>
      <c r="N327">
        <f>Alumn_Filtered!P327</f>
        <v>5</v>
      </c>
      <c r="O327">
        <f>Alumn_Filtered!Q327</f>
        <v>0</v>
      </c>
      <c r="P327">
        <f>Alumn_Filtered!R327</f>
        <v>0</v>
      </c>
      <c r="Q327">
        <f>Alumn_Filtered!S327</f>
        <v>0</v>
      </c>
      <c r="R327">
        <f>Alumn_Filtered!T327</f>
        <v>0</v>
      </c>
      <c r="S327" s="28">
        <f>Alumn_Filtered!U327</f>
        <v>0</v>
      </c>
      <c r="T327">
        <f>Alumn_Filtered!V327</f>
        <v>0</v>
      </c>
      <c r="U327" s="28">
        <f>Alumn_Filtered!W327</f>
        <v>0</v>
      </c>
      <c r="V327" s="28">
        <f>Alumn_Filtered!X327</f>
        <v>0</v>
      </c>
      <c r="W327" s="28">
        <f>Alumn_Filtered!Y327</f>
        <v>0</v>
      </c>
      <c r="X327" s="28">
        <f>Alumn_Filtered!Z327</f>
        <v>0</v>
      </c>
      <c r="Y327" s="28">
        <f>Alumn_Filtered!AA327</f>
        <v>-0.41666666666666663</v>
      </c>
      <c r="Z327">
        <f ca="1">Alumn_Filtered!AB327</f>
        <v>21</v>
      </c>
      <c r="AA327">
        <f>Alumn_Filtered!AD327</f>
        <v>1</v>
      </c>
      <c r="AB327">
        <f>Alumn_Filtered!AF327</f>
        <v>1</v>
      </c>
      <c r="AC327">
        <f>IF(Alumn_Filtered!AG327=0,Metrics!$AG$14,Alumn_Filtered!AG327)</f>
        <v>439</v>
      </c>
      <c r="AD327" s="28">
        <f>Alumn_Filtered!AH327</f>
        <v>0.37439222042139386</v>
      </c>
      <c r="AE327">
        <f>IF(Alumn_Filtered!AI327=0,Metrics!AI$14,Alumn_Filtered!AI327)</f>
        <v>439</v>
      </c>
      <c r="AF327" s="28">
        <f>Alumn_Filtered!AJ327</f>
        <v>0.37439222042139386</v>
      </c>
      <c r="AG327">
        <f>IF(Alumn_Filtered!AK327=0,Metrics!AK$14,Alumn_Filtered!AK327)</f>
        <v>492</v>
      </c>
      <c r="AH327" s="28">
        <f>Alumn_Filtered!AL327</f>
        <v>0.46029173419773095</v>
      </c>
      <c r="AI327">
        <f>IF(Alumn_Filtered!AM327=0,Metrics!AM$14,Alumn_Filtered!AM327)</f>
        <v>578</v>
      </c>
      <c r="AJ327" s="28">
        <f>Alumn_Filtered!AN327</f>
        <v>0.59967585089141007</v>
      </c>
      <c r="AK327">
        <f>IF(Alumn_Filtered!AP327=0,Metrics!AP$14,Alumn_Filtered!AP327)</f>
        <v>13</v>
      </c>
      <c r="AL327">
        <f>IF(Alumn_Filtered!AR327=0,Metrics!AR$14,Alumn_Filtered!AR327)</f>
        <v>1</v>
      </c>
      <c r="AM327">
        <f>IF(Alumn_Filtered!AS327=0,Metrics!AS$14,Alumn_Filtered!AS327)</f>
        <v>0</v>
      </c>
      <c r="AN327">
        <f>Alumn_Filtered!B327</f>
        <v>0</v>
      </c>
    </row>
    <row r="328" spans="1:40" x14ac:dyDescent="0.25">
      <c r="A328" t="str">
        <f>LEFT(Alumn_Filtered!A328,LEN(Alumn_Filtered!A328)-1)</f>
        <v>19525621</v>
      </c>
      <c r="B328">
        <f>Alumn_Filtered!D328</f>
        <v>0</v>
      </c>
      <c r="C328">
        <f>Alumn_Filtered!E328</f>
        <v>0</v>
      </c>
      <c r="D328">
        <f>Alumn_Filtered!F328</f>
        <v>0</v>
      </c>
      <c r="E328" s="30">
        <f>Alumn_Filtered!G328</f>
        <v>6</v>
      </c>
      <c r="F328">
        <f>Alumn_Filtered!H328</f>
        <v>6</v>
      </c>
      <c r="G328" s="28">
        <f>Alumn_Filtered!I328</f>
        <v>1</v>
      </c>
      <c r="H328">
        <f>Alumn_Filtered!J328</f>
        <v>0</v>
      </c>
      <c r="I328" s="28">
        <f>Alumn_Filtered!K328</f>
        <v>0</v>
      </c>
      <c r="J328" s="28">
        <f>Alumn_Filtered!L328</f>
        <v>0.8833333333333333</v>
      </c>
      <c r="K328" s="28">
        <f>Alumn_Filtered!M328</f>
        <v>0.5</v>
      </c>
      <c r="L328" s="28">
        <f>Alumn_Filtered!N328</f>
        <v>0.67500000000000016</v>
      </c>
      <c r="M328">
        <f>Alumn_Filtered!O328</f>
        <v>7</v>
      </c>
      <c r="N328">
        <f>Alumn_Filtered!P328</f>
        <v>1</v>
      </c>
      <c r="O328">
        <f>Alumn_Filtered!Q328</f>
        <v>0</v>
      </c>
      <c r="P328">
        <f>Alumn_Filtered!R328</f>
        <v>0</v>
      </c>
      <c r="Q328">
        <f>Alumn_Filtered!S328</f>
        <v>6</v>
      </c>
      <c r="R328">
        <f>Alumn_Filtered!T328</f>
        <v>3</v>
      </c>
      <c r="S328" s="28">
        <f>Alumn_Filtered!U328</f>
        <v>0.5</v>
      </c>
      <c r="T328">
        <f>Alumn_Filtered!V328</f>
        <v>3</v>
      </c>
      <c r="U328" s="28">
        <f>Alumn_Filtered!W328</f>
        <v>0.5</v>
      </c>
      <c r="V328" s="28">
        <f>Alumn_Filtered!X328</f>
        <v>0.83333333333333337</v>
      </c>
      <c r="W328" s="28">
        <f>Alumn_Filtered!Y328</f>
        <v>8.3333333333333329E-2</v>
      </c>
      <c r="X328" s="28">
        <f>Alumn_Filtered!Z328</f>
        <v>0.45</v>
      </c>
      <c r="Y328" s="28">
        <f>Alumn_Filtered!AA328</f>
        <v>-0.22500000000000014</v>
      </c>
      <c r="Z328">
        <f ca="1">Alumn_Filtered!AB328</f>
        <v>21</v>
      </c>
      <c r="AA328">
        <f>Alumn_Filtered!AD328</f>
        <v>1</v>
      </c>
      <c r="AB328">
        <f>Alumn_Filtered!AF328</f>
        <v>1</v>
      </c>
      <c r="AC328">
        <f>IF(Alumn_Filtered!AG328=0,Metrics!$AG$14,Alumn_Filtered!AG328)</f>
        <v>564</v>
      </c>
      <c r="AD328" s="28">
        <f>Alumn_Filtered!AH328</f>
        <v>0.57698541329011344</v>
      </c>
      <c r="AE328">
        <f>IF(Alumn_Filtered!AI328=0,Metrics!AI$14,Alumn_Filtered!AI328)</f>
        <v>575</v>
      </c>
      <c r="AF328" s="28">
        <f>Alumn_Filtered!AJ328</f>
        <v>0.59481361426256074</v>
      </c>
      <c r="AG328">
        <f>IF(Alumn_Filtered!AK328=0,Metrics!AK$14,Alumn_Filtered!AK328)</f>
        <v>551</v>
      </c>
      <c r="AH328" s="28">
        <f>Alumn_Filtered!AL328</f>
        <v>0.55591572123176658</v>
      </c>
      <c r="AI328">
        <f>IF(Alumn_Filtered!AM328=0,Metrics!AM$14,Alumn_Filtered!AM328)</f>
        <v>628</v>
      </c>
      <c r="AJ328" s="28">
        <f>Alumn_Filtered!AN328</f>
        <v>0.68071312803889794</v>
      </c>
      <c r="AK328">
        <f>IF(Alumn_Filtered!AP328=0,Metrics!AP$14,Alumn_Filtered!AP328)</f>
        <v>13</v>
      </c>
      <c r="AL328">
        <f>IF(Alumn_Filtered!AR328=0,Metrics!AR$14,Alumn_Filtered!AR328)</f>
        <v>1</v>
      </c>
      <c r="AM328">
        <f>IF(Alumn_Filtered!AS328=0,Metrics!AS$14,Alumn_Filtered!AS328)</f>
        <v>0</v>
      </c>
      <c r="AN328">
        <f>Alumn_Filtered!B328</f>
        <v>1</v>
      </c>
    </row>
    <row r="329" spans="1:40" x14ac:dyDescent="0.25">
      <c r="A329" t="str">
        <f>LEFT(Alumn_Filtered!A329,LEN(Alumn_Filtered!A329)-1)</f>
        <v>19525705</v>
      </c>
      <c r="B329">
        <f>Alumn_Filtered!D329</f>
        <v>0</v>
      </c>
      <c r="C329">
        <f>Alumn_Filtered!E329</f>
        <v>0</v>
      </c>
      <c r="D329">
        <f>Alumn_Filtered!F329</f>
        <v>0</v>
      </c>
      <c r="E329" s="30">
        <f>Alumn_Filtered!G329</f>
        <v>6</v>
      </c>
      <c r="F329">
        <f>Alumn_Filtered!H329</f>
        <v>6</v>
      </c>
      <c r="G329" s="28">
        <f>Alumn_Filtered!I329</f>
        <v>1</v>
      </c>
      <c r="H329">
        <f>Alumn_Filtered!J329</f>
        <v>0</v>
      </c>
      <c r="I329" s="28">
        <f>Alumn_Filtered!K329</f>
        <v>0</v>
      </c>
      <c r="J329" s="28">
        <f>Alumn_Filtered!L329</f>
        <v>0.91666666666666663</v>
      </c>
      <c r="K329" s="28">
        <f>Alumn_Filtered!M329</f>
        <v>0.58333333333333337</v>
      </c>
      <c r="L329" s="28">
        <f>Alumn_Filtered!N329</f>
        <v>0.71111111111111114</v>
      </c>
      <c r="M329">
        <f>Alumn_Filtered!O329</f>
        <v>10</v>
      </c>
      <c r="N329">
        <f>Alumn_Filtered!P329</f>
        <v>3</v>
      </c>
      <c r="O329">
        <f>Alumn_Filtered!Q329</f>
        <v>0</v>
      </c>
      <c r="P329">
        <f>Alumn_Filtered!R329</f>
        <v>0</v>
      </c>
      <c r="Q329">
        <f>Alumn_Filtered!S329</f>
        <v>7</v>
      </c>
      <c r="R329">
        <f>Alumn_Filtered!T329</f>
        <v>5</v>
      </c>
      <c r="S329" s="28">
        <f>Alumn_Filtered!U329</f>
        <v>0.7142857142857143</v>
      </c>
      <c r="T329">
        <f>Alumn_Filtered!V329</f>
        <v>2</v>
      </c>
      <c r="U329" s="28">
        <f>Alumn_Filtered!W329</f>
        <v>0.2857142857142857</v>
      </c>
      <c r="V329" s="28">
        <f>Alumn_Filtered!X329</f>
        <v>0.8666666666666667</v>
      </c>
      <c r="W329" s="28">
        <f>Alumn_Filtered!Y329</f>
        <v>0.41666666666666669</v>
      </c>
      <c r="X329" s="28">
        <f>Alumn_Filtered!Z329</f>
        <v>0.55476190476190479</v>
      </c>
      <c r="Y329" s="28">
        <f>Alumn_Filtered!AA329</f>
        <v>-0.15634920634920635</v>
      </c>
      <c r="Z329">
        <f ca="1">Alumn_Filtered!AB329</f>
        <v>21</v>
      </c>
      <c r="AA329">
        <f>Alumn_Filtered!AD329</f>
        <v>1</v>
      </c>
      <c r="AB329">
        <f>Alumn_Filtered!AF329</f>
        <v>1</v>
      </c>
      <c r="AC329">
        <f>IF(Alumn_Filtered!AG329=0,Metrics!$AG$14,Alumn_Filtered!AG329)</f>
        <v>502</v>
      </c>
      <c r="AD329" s="28">
        <f>Alumn_Filtered!AH329</f>
        <v>0.47649918962722854</v>
      </c>
      <c r="AE329">
        <f>IF(Alumn_Filtered!AI329=0,Metrics!AI$14,Alumn_Filtered!AI329)</f>
        <v>502</v>
      </c>
      <c r="AF329" s="28">
        <f>Alumn_Filtered!AJ329</f>
        <v>0.47649918962722854</v>
      </c>
      <c r="AG329">
        <f>IF(Alumn_Filtered!AK329=0,Metrics!AK$14,Alumn_Filtered!AK329)</f>
        <v>590</v>
      </c>
      <c r="AH329" s="28">
        <f>Alumn_Filtered!AL329</f>
        <v>0.61912479740680715</v>
      </c>
      <c r="AI329">
        <f>IF(Alumn_Filtered!AM329=0,Metrics!AM$14,Alumn_Filtered!AM329)</f>
        <v>616</v>
      </c>
      <c r="AJ329" s="28">
        <f>Alumn_Filtered!AN329</f>
        <v>0.66126418152350086</v>
      </c>
      <c r="AK329">
        <f>IF(Alumn_Filtered!AP329=0,Metrics!AP$14,Alumn_Filtered!AP329)</f>
        <v>13</v>
      </c>
      <c r="AL329">
        <f>IF(Alumn_Filtered!AR329=0,Metrics!AR$14,Alumn_Filtered!AR329)</f>
        <v>1</v>
      </c>
      <c r="AM329">
        <f>IF(Alumn_Filtered!AS329=0,Metrics!AS$14,Alumn_Filtered!AS329)</f>
        <v>9</v>
      </c>
      <c r="AN329">
        <f>Alumn_Filtered!B329</f>
        <v>1</v>
      </c>
    </row>
    <row r="330" spans="1:40" x14ac:dyDescent="0.25">
      <c r="A330" t="str">
        <f>LEFT(Alumn_Filtered!A330,LEN(Alumn_Filtered!A330)-1)</f>
        <v>19526176</v>
      </c>
      <c r="B330">
        <f>Alumn_Filtered!D330</f>
        <v>0</v>
      </c>
      <c r="C330">
        <f>Alumn_Filtered!E330</f>
        <v>0</v>
      </c>
      <c r="D330">
        <f>Alumn_Filtered!F330</f>
        <v>0</v>
      </c>
      <c r="E330" s="30">
        <f>Alumn_Filtered!G330</f>
        <v>6</v>
      </c>
      <c r="F330">
        <f>Alumn_Filtered!H330</f>
        <v>4</v>
      </c>
      <c r="G330" s="28">
        <f>Alumn_Filtered!I330</f>
        <v>0.66666666666666663</v>
      </c>
      <c r="H330">
        <f>Alumn_Filtered!J330</f>
        <v>2</v>
      </c>
      <c r="I330" s="28">
        <f>Alumn_Filtered!K330</f>
        <v>0.33333333333333331</v>
      </c>
      <c r="J330" s="28">
        <f>Alumn_Filtered!L330</f>
        <v>0.73333333333333339</v>
      </c>
      <c r="K330" s="28">
        <f>Alumn_Filtered!M330</f>
        <v>0.3</v>
      </c>
      <c r="L330" s="28">
        <f>Alumn_Filtered!N330</f>
        <v>0.52222222222222225</v>
      </c>
      <c r="M330">
        <f>Alumn_Filtered!O330</f>
        <v>10</v>
      </c>
      <c r="N330">
        <f>Alumn_Filtered!P330</f>
        <v>4</v>
      </c>
      <c r="O330">
        <f>Alumn_Filtered!Q330</f>
        <v>0</v>
      </c>
      <c r="P330">
        <f>Alumn_Filtered!R330</f>
        <v>0</v>
      </c>
      <c r="Q330">
        <f>Alumn_Filtered!S330</f>
        <v>6</v>
      </c>
      <c r="R330">
        <f>Alumn_Filtered!T330</f>
        <v>6</v>
      </c>
      <c r="S330" s="28">
        <f>Alumn_Filtered!U330</f>
        <v>1</v>
      </c>
      <c r="T330">
        <f>Alumn_Filtered!V330</f>
        <v>0</v>
      </c>
      <c r="U330" s="28">
        <f>Alumn_Filtered!W330</f>
        <v>0</v>
      </c>
      <c r="V330" s="28">
        <f>Alumn_Filtered!X330</f>
        <v>0.8666666666666667</v>
      </c>
      <c r="W330" s="28">
        <f>Alumn_Filtered!Y330</f>
        <v>0.54999999999999993</v>
      </c>
      <c r="X330" s="28">
        <f>Alumn_Filtered!Z330</f>
        <v>0.7055555555555556</v>
      </c>
      <c r="Y330" s="28">
        <f>Alumn_Filtered!AA330</f>
        <v>0.18333333333333335</v>
      </c>
      <c r="Z330">
        <f ca="1">Alumn_Filtered!AB330</f>
        <v>21</v>
      </c>
      <c r="AA330">
        <f>Alumn_Filtered!AD330</f>
        <v>1</v>
      </c>
      <c r="AB330">
        <f>Alumn_Filtered!AF330</f>
        <v>1</v>
      </c>
      <c r="AC330">
        <f>IF(Alumn_Filtered!AG330=0,Metrics!$AG$14,Alumn_Filtered!AG330)</f>
        <v>573</v>
      </c>
      <c r="AD330" s="28">
        <f>Alumn_Filtered!AH330</f>
        <v>0.5915721231766613</v>
      </c>
      <c r="AE330">
        <f>IF(Alumn_Filtered!AI330=0,Metrics!AI$14,Alumn_Filtered!AI330)</f>
        <v>607</v>
      </c>
      <c r="AF330" s="28">
        <f>Alumn_Filtered!AJ330</f>
        <v>0.64667747163695299</v>
      </c>
      <c r="AG330">
        <f>IF(Alumn_Filtered!AK330=0,Metrics!AK$14,Alumn_Filtered!AK330)</f>
        <v>531</v>
      </c>
      <c r="AH330" s="28">
        <f>Alumn_Filtered!AL330</f>
        <v>0.52350081037277152</v>
      </c>
      <c r="AI330">
        <f>IF(Alumn_Filtered!AM330=0,Metrics!AM$14,Alumn_Filtered!AM330)</f>
        <v>565</v>
      </c>
      <c r="AJ330" s="28">
        <f>Alumn_Filtered!AN330</f>
        <v>0.57860615883306321</v>
      </c>
      <c r="AK330">
        <f>IF(Alumn_Filtered!AP330=0,Metrics!AP$14,Alumn_Filtered!AP330)</f>
        <v>13</v>
      </c>
      <c r="AL330">
        <f>IF(Alumn_Filtered!AR330=0,Metrics!AR$14,Alumn_Filtered!AR330)</f>
        <v>1</v>
      </c>
      <c r="AM330">
        <f>IF(Alumn_Filtered!AS330=0,Metrics!AS$14,Alumn_Filtered!AS330)</f>
        <v>7</v>
      </c>
      <c r="AN330">
        <f>Alumn_Filtered!B330</f>
        <v>1</v>
      </c>
    </row>
    <row r="331" spans="1:40" x14ac:dyDescent="0.25">
      <c r="A331" t="str">
        <f>LEFT(Alumn_Filtered!A331,LEN(Alumn_Filtered!A331)-1)</f>
        <v>19526289</v>
      </c>
      <c r="B331">
        <f>Alumn_Filtered!D331</f>
        <v>0</v>
      </c>
      <c r="C331">
        <f>Alumn_Filtered!E331</f>
        <v>1</v>
      </c>
      <c r="D331">
        <f>Alumn_Filtered!F331</f>
        <v>0</v>
      </c>
      <c r="E331" s="30">
        <f>Alumn_Filtered!G331</f>
        <v>5</v>
      </c>
      <c r="F331">
        <f>Alumn_Filtered!H331</f>
        <v>4</v>
      </c>
      <c r="G331" s="28">
        <f>Alumn_Filtered!I331</f>
        <v>0.8</v>
      </c>
      <c r="H331">
        <f>Alumn_Filtered!J331</f>
        <v>1</v>
      </c>
      <c r="I331" s="28">
        <f>Alumn_Filtered!K331</f>
        <v>0.2</v>
      </c>
      <c r="J331" s="28">
        <f>Alumn_Filtered!L331</f>
        <v>0.98333333333333339</v>
      </c>
      <c r="K331" s="28">
        <f>Alumn_Filtered!M331</f>
        <v>0.3666666666666667</v>
      </c>
      <c r="L331" s="28">
        <f>Alumn_Filtered!N331</f>
        <v>0.59666666666666668</v>
      </c>
      <c r="M331">
        <f>Alumn_Filtered!O331</f>
        <v>6</v>
      </c>
      <c r="N331">
        <f>Alumn_Filtered!P331</f>
        <v>0</v>
      </c>
      <c r="O331">
        <f>Alumn_Filtered!Q331</f>
        <v>0</v>
      </c>
      <c r="P331">
        <f>Alumn_Filtered!R331</f>
        <v>0</v>
      </c>
      <c r="Q331">
        <f>Alumn_Filtered!S331</f>
        <v>6</v>
      </c>
      <c r="R331">
        <f>Alumn_Filtered!T331</f>
        <v>3</v>
      </c>
      <c r="S331" s="28">
        <f>Alumn_Filtered!U331</f>
        <v>0.5</v>
      </c>
      <c r="T331">
        <f>Alumn_Filtered!V331</f>
        <v>3</v>
      </c>
      <c r="U331" s="28">
        <f>Alumn_Filtered!W331</f>
        <v>0.5</v>
      </c>
      <c r="V331" s="28">
        <f>Alumn_Filtered!X331</f>
        <v>0.6166666666666667</v>
      </c>
      <c r="W331" s="28">
        <f>Alumn_Filtered!Y331</f>
        <v>0.3833333333333333</v>
      </c>
      <c r="X331" s="28">
        <f>Alumn_Filtered!Z331</f>
        <v>0.48055555555555557</v>
      </c>
      <c r="Y331" s="28">
        <f>Alumn_Filtered!AA331</f>
        <v>-0.11611111111111111</v>
      </c>
      <c r="Z331">
        <f ca="1">Alumn_Filtered!AB331</f>
        <v>21</v>
      </c>
      <c r="AA331">
        <f>Alumn_Filtered!AD331</f>
        <v>1</v>
      </c>
      <c r="AB331">
        <f>Alumn_Filtered!AF331</f>
        <v>1</v>
      </c>
      <c r="AC331">
        <f>IF(Alumn_Filtered!AG331=0,Metrics!$AG$14,Alumn_Filtered!AG331)</f>
        <v>423</v>
      </c>
      <c r="AD331" s="28">
        <f>Alumn_Filtered!AH331</f>
        <v>0.34846029173419774</v>
      </c>
      <c r="AE331">
        <f>IF(Alumn_Filtered!AI331=0,Metrics!AI$14,Alumn_Filtered!AI331)</f>
        <v>423</v>
      </c>
      <c r="AF331" s="28">
        <f>Alumn_Filtered!AJ331</f>
        <v>0.34846029173419774</v>
      </c>
      <c r="AG331">
        <f>IF(Alumn_Filtered!AK331=0,Metrics!AK$14,Alumn_Filtered!AK331)</f>
        <v>574</v>
      </c>
      <c r="AH331" s="28">
        <f>Alumn_Filtered!AL331</f>
        <v>0.59319286871961097</v>
      </c>
      <c r="AI331">
        <f>IF(Alumn_Filtered!AM331=0,Metrics!AM$14,Alumn_Filtered!AM331)</f>
        <v>597</v>
      </c>
      <c r="AJ331" s="28">
        <f>Alumn_Filtered!AN331</f>
        <v>0.63047001620745546</v>
      </c>
      <c r="AK331">
        <f>IF(Alumn_Filtered!AP331=0,Metrics!AP$14,Alumn_Filtered!AP331)</f>
        <v>13</v>
      </c>
      <c r="AL331">
        <f>IF(Alumn_Filtered!AR331=0,Metrics!AR$14,Alumn_Filtered!AR331)</f>
        <v>4</v>
      </c>
      <c r="AM331">
        <f>IF(Alumn_Filtered!AS331=0,Metrics!AS$14,Alumn_Filtered!AS331)</f>
        <v>8</v>
      </c>
      <c r="AN331">
        <f>Alumn_Filtered!B331</f>
        <v>1</v>
      </c>
    </row>
    <row r="332" spans="1:40" x14ac:dyDescent="0.25">
      <c r="A332" t="str">
        <f>LEFT(Alumn_Filtered!A332,LEN(Alumn_Filtered!A332)-1)</f>
        <v>19526572</v>
      </c>
      <c r="B332">
        <f>Alumn_Filtered!D332</f>
        <v>0</v>
      </c>
      <c r="C332">
        <f>Alumn_Filtered!E332</f>
        <v>0</v>
      </c>
      <c r="D332">
        <f>Alumn_Filtered!F332</f>
        <v>0</v>
      </c>
      <c r="E332" s="30">
        <f>Alumn_Filtered!G332</f>
        <v>6</v>
      </c>
      <c r="F332">
        <f>Alumn_Filtered!H332</f>
        <v>6</v>
      </c>
      <c r="G332" s="28">
        <f>Alumn_Filtered!I332</f>
        <v>1</v>
      </c>
      <c r="H332">
        <f>Alumn_Filtered!J332</f>
        <v>0</v>
      </c>
      <c r="I332" s="28">
        <f>Alumn_Filtered!K332</f>
        <v>0</v>
      </c>
      <c r="J332" s="28">
        <f>Alumn_Filtered!L332</f>
        <v>0.79999999999999993</v>
      </c>
      <c r="K332" s="28">
        <f>Alumn_Filtered!M332</f>
        <v>0.53333333333333333</v>
      </c>
      <c r="L332" s="28">
        <f>Alumn_Filtered!N332</f>
        <v>0.68055555555555547</v>
      </c>
      <c r="M332">
        <f>Alumn_Filtered!O332</f>
        <v>7</v>
      </c>
      <c r="N332">
        <f>Alumn_Filtered!P332</f>
        <v>0</v>
      </c>
      <c r="O332">
        <f>Alumn_Filtered!Q332</f>
        <v>0</v>
      </c>
      <c r="P332">
        <f>Alumn_Filtered!R332</f>
        <v>0</v>
      </c>
      <c r="Q332">
        <f>Alumn_Filtered!S332</f>
        <v>7</v>
      </c>
      <c r="R332">
        <f>Alumn_Filtered!T332</f>
        <v>7</v>
      </c>
      <c r="S332" s="28">
        <f>Alumn_Filtered!U332</f>
        <v>1</v>
      </c>
      <c r="T332">
        <f>Alumn_Filtered!V332</f>
        <v>0</v>
      </c>
      <c r="U332" s="28">
        <f>Alumn_Filtered!W332</f>
        <v>0</v>
      </c>
      <c r="V332" s="28">
        <f>Alumn_Filtered!X332</f>
        <v>0.73333333333333339</v>
      </c>
      <c r="W332" s="28">
        <f>Alumn_Filtered!Y332</f>
        <v>0.5</v>
      </c>
      <c r="X332" s="28">
        <f>Alumn_Filtered!Z332</f>
        <v>0.57857142857142851</v>
      </c>
      <c r="Y332" s="28">
        <f>Alumn_Filtered!AA332</f>
        <v>-0.10198412698412695</v>
      </c>
      <c r="Z332">
        <f ca="1">Alumn_Filtered!AB332</f>
        <v>21</v>
      </c>
      <c r="AA332">
        <f>Alumn_Filtered!AD332</f>
        <v>1</v>
      </c>
      <c r="AB332">
        <f>Alumn_Filtered!AF332</f>
        <v>1</v>
      </c>
      <c r="AC332">
        <f>IF(Alumn_Filtered!AG332=0,Metrics!$AG$14,Alumn_Filtered!AG332)</f>
        <v>546</v>
      </c>
      <c r="AD332" s="28">
        <f>Alumn_Filtered!AH332</f>
        <v>0.54781199351701781</v>
      </c>
      <c r="AE332">
        <f>IF(Alumn_Filtered!AI332=0,Metrics!AI$14,Alumn_Filtered!AI332)</f>
        <v>546</v>
      </c>
      <c r="AF332" s="28">
        <f>Alumn_Filtered!AJ332</f>
        <v>0.54781199351701781</v>
      </c>
      <c r="AG332">
        <f>IF(Alumn_Filtered!AK332=0,Metrics!AK$14,Alumn_Filtered!AK332)</f>
        <v>525</v>
      </c>
      <c r="AH332" s="28">
        <f>Alumn_Filtered!AL332</f>
        <v>0.51377633711507298</v>
      </c>
      <c r="AI332">
        <f>IF(Alumn_Filtered!AM332=0,Metrics!AM$14,Alumn_Filtered!AM332)</f>
        <v>626</v>
      </c>
      <c r="AJ332" s="28">
        <f>Alumn_Filtered!AN332</f>
        <v>0.67747163695299839</v>
      </c>
      <c r="AK332">
        <f>IF(Alumn_Filtered!AP332=0,Metrics!AP$14,Alumn_Filtered!AP332)</f>
        <v>13</v>
      </c>
      <c r="AL332">
        <f>IF(Alumn_Filtered!AR332=0,Metrics!AR$14,Alumn_Filtered!AR332)</f>
        <v>1</v>
      </c>
      <c r="AM332">
        <f>IF(Alumn_Filtered!AS332=0,Metrics!AS$14,Alumn_Filtered!AS332)</f>
        <v>0</v>
      </c>
      <c r="AN332">
        <f>Alumn_Filtered!B332</f>
        <v>1</v>
      </c>
    </row>
    <row r="333" spans="1:40" x14ac:dyDescent="0.25">
      <c r="A333" t="str">
        <f>LEFT(Alumn_Filtered!A333,LEN(Alumn_Filtered!A333)-1)</f>
        <v>19527534</v>
      </c>
      <c r="B333">
        <f>Alumn_Filtered!D333</f>
        <v>0</v>
      </c>
      <c r="C333">
        <f>Alumn_Filtered!E333</f>
        <v>0</v>
      </c>
      <c r="D333">
        <f>Alumn_Filtered!F333</f>
        <v>0</v>
      </c>
      <c r="E333" s="30">
        <f>Alumn_Filtered!G333</f>
        <v>6</v>
      </c>
      <c r="F333">
        <f>Alumn_Filtered!H333</f>
        <v>4</v>
      </c>
      <c r="G333" s="28">
        <f>Alumn_Filtered!I333</f>
        <v>0.66666666666666663</v>
      </c>
      <c r="H333">
        <f>Alumn_Filtered!J333</f>
        <v>2</v>
      </c>
      <c r="I333" s="28">
        <f>Alumn_Filtered!K333</f>
        <v>0.33333333333333331</v>
      </c>
      <c r="J333" s="28">
        <f>Alumn_Filtered!L333</f>
        <v>0.75</v>
      </c>
      <c r="K333" s="28">
        <f>Alumn_Filtered!M333</f>
        <v>0.13333333333333333</v>
      </c>
      <c r="L333" s="28">
        <f>Alumn_Filtered!N333</f>
        <v>0.50555555555555554</v>
      </c>
      <c r="M333">
        <f>Alumn_Filtered!O333</f>
        <v>8</v>
      </c>
      <c r="N333">
        <f>Alumn_Filtered!P333</f>
        <v>0</v>
      </c>
      <c r="O333">
        <f>Alumn_Filtered!Q333</f>
        <v>2</v>
      </c>
      <c r="P333">
        <f>Alumn_Filtered!R333</f>
        <v>0</v>
      </c>
      <c r="Q333">
        <f>Alumn_Filtered!S333</f>
        <v>6</v>
      </c>
      <c r="R333">
        <f>Alumn_Filtered!T333</f>
        <v>2</v>
      </c>
      <c r="S333" s="28">
        <f>Alumn_Filtered!U333</f>
        <v>0.33333333333333331</v>
      </c>
      <c r="T333">
        <f>Alumn_Filtered!V333</f>
        <v>4</v>
      </c>
      <c r="U333" s="28">
        <f>Alumn_Filtered!W333</f>
        <v>0.66666666666666663</v>
      </c>
      <c r="V333" s="28">
        <f>Alumn_Filtered!X333</f>
        <v>0.91666666666666663</v>
      </c>
      <c r="W333" s="28">
        <f>Alumn_Filtered!Y333</f>
        <v>0.13333333333333333</v>
      </c>
      <c r="X333" s="28">
        <f>Alumn_Filtered!Z333</f>
        <v>0.39444444444444443</v>
      </c>
      <c r="Y333" s="28">
        <f>Alumn_Filtered!AA333</f>
        <v>-0.1111111111111111</v>
      </c>
      <c r="Z333">
        <f ca="1">Alumn_Filtered!AB333</f>
        <v>21</v>
      </c>
      <c r="AA333">
        <f>Alumn_Filtered!AD333</f>
        <v>1</v>
      </c>
      <c r="AB333">
        <f>Alumn_Filtered!AF333</f>
        <v>1</v>
      </c>
      <c r="AC333">
        <f>IF(Alumn_Filtered!AG333=0,Metrics!$AG$14,Alumn_Filtered!AG333)</f>
        <v>472</v>
      </c>
      <c r="AD333" s="28">
        <f>Alumn_Filtered!AH333</f>
        <v>0.42787682333873583</v>
      </c>
      <c r="AE333">
        <f>IF(Alumn_Filtered!AI333=0,Metrics!AI$14,Alumn_Filtered!AI333)</f>
        <v>472</v>
      </c>
      <c r="AF333" s="28">
        <f>Alumn_Filtered!AJ333</f>
        <v>0.42787682333873583</v>
      </c>
      <c r="AG333">
        <f>IF(Alumn_Filtered!AK333=0,Metrics!AK$14,Alumn_Filtered!AK333)</f>
        <v>514</v>
      </c>
      <c r="AH333" s="28">
        <f>Alumn_Filtered!AL333</f>
        <v>0.49594813614262562</v>
      </c>
      <c r="AI333">
        <f>IF(Alumn_Filtered!AM333=0,Metrics!AM$14,Alumn_Filtered!AM333)</f>
        <v>589</v>
      </c>
      <c r="AJ333" s="28">
        <f>Alumn_Filtered!AN333</f>
        <v>0.61750405186385737</v>
      </c>
      <c r="AK333">
        <f>IF(Alumn_Filtered!AP333=0,Metrics!AP$14,Alumn_Filtered!AP333)</f>
        <v>13</v>
      </c>
      <c r="AL333">
        <f>IF(Alumn_Filtered!AR333=0,Metrics!AR$14,Alumn_Filtered!AR333)</f>
        <v>1</v>
      </c>
      <c r="AM333">
        <f>IF(Alumn_Filtered!AS333=0,Metrics!AS$14,Alumn_Filtered!AS333)</f>
        <v>5</v>
      </c>
      <c r="AN333">
        <f>Alumn_Filtered!B333</f>
        <v>0</v>
      </c>
    </row>
    <row r="334" spans="1:40" x14ac:dyDescent="0.25">
      <c r="A334" t="str">
        <f>LEFT(Alumn_Filtered!A334,LEN(Alumn_Filtered!A334)-1)</f>
        <v>19528439</v>
      </c>
      <c r="B334">
        <f>Alumn_Filtered!D334</f>
        <v>0</v>
      </c>
      <c r="C334">
        <f>Alumn_Filtered!E334</f>
        <v>1</v>
      </c>
      <c r="D334">
        <f>Alumn_Filtered!F334</f>
        <v>0</v>
      </c>
      <c r="E334" s="30">
        <f>Alumn_Filtered!G334</f>
        <v>5</v>
      </c>
      <c r="F334">
        <f>Alumn_Filtered!H334</f>
        <v>4</v>
      </c>
      <c r="G334" s="28">
        <f>Alumn_Filtered!I334</f>
        <v>0.8</v>
      </c>
      <c r="H334">
        <f>Alumn_Filtered!J334</f>
        <v>1</v>
      </c>
      <c r="I334" s="28">
        <f>Alumn_Filtered!K334</f>
        <v>0.2</v>
      </c>
      <c r="J334" s="28">
        <f>Alumn_Filtered!L334</f>
        <v>0.95000000000000007</v>
      </c>
      <c r="K334" s="28">
        <f>Alumn_Filtered!M334</f>
        <v>0.41666666666666669</v>
      </c>
      <c r="L334" s="28">
        <f>Alumn_Filtered!N334</f>
        <v>0.64333333333333331</v>
      </c>
      <c r="M334">
        <f>Alumn_Filtered!O334</f>
        <v>7</v>
      </c>
      <c r="N334">
        <f>Alumn_Filtered!P334</f>
        <v>0</v>
      </c>
      <c r="O334">
        <f>Alumn_Filtered!Q334</f>
        <v>4</v>
      </c>
      <c r="P334">
        <f>Alumn_Filtered!R334</f>
        <v>0</v>
      </c>
      <c r="Q334">
        <f>Alumn_Filtered!S334</f>
        <v>3</v>
      </c>
      <c r="R334">
        <f>Alumn_Filtered!T334</f>
        <v>0</v>
      </c>
      <c r="S334" s="28">
        <f>Alumn_Filtered!U334</f>
        <v>0</v>
      </c>
      <c r="T334">
        <f>Alumn_Filtered!V334</f>
        <v>3</v>
      </c>
      <c r="U334" s="28">
        <f>Alumn_Filtered!W334</f>
        <v>1</v>
      </c>
      <c r="V334" s="28">
        <f>Alumn_Filtered!X334</f>
        <v>0.25</v>
      </c>
      <c r="W334" s="28">
        <f>Alumn_Filtered!Y334</f>
        <v>0</v>
      </c>
      <c r="X334" s="28">
        <f>Alumn_Filtered!Z334</f>
        <v>0.12222222222222222</v>
      </c>
      <c r="Y334" s="28">
        <f>Alumn_Filtered!AA334</f>
        <v>-0.52111111111111108</v>
      </c>
      <c r="Z334">
        <f ca="1">Alumn_Filtered!AB334</f>
        <v>21</v>
      </c>
      <c r="AA334">
        <f>Alumn_Filtered!AD334</f>
        <v>1</v>
      </c>
      <c r="AB334">
        <f>Alumn_Filtered!AF334</f>
        <v>1</v>
      </c>
      <c r="AC334">
        <f>IF(Alumn_Filtered!AG334=0,Metrics!$AG$14,Alumn_Filtered!AG334)</f>
        <v>455</v>
      </c>
      <c r="AD334" s="28">
        <f>Alumn_Filtered!AH334</f>
        <v>0.40032414910858993</v>
      </c>
      <c r="AE334">
        <f>IF(Alumn_Filtered!AI334=0,Metrics!AI$14,Alumn_Filtered!AI334)</f>
        <v>455</v>
      </c>
      <c r="AF334" s="28">
        <f>Alumn_Filtered!AJ334</f>
        <v>0.40032414910858993</v>
      </c>
      <c r="AG334">
        <f>IF(Alumn_Filtered!AK334=0,Metrics!AK$14,Alumn_Filtered!AK334)</f>
        <v>552</v>
      </c>
      <c r="AH334" s="28">
        <f>Alumn_Filtered!AL334</f>
        <v>0.55753646677471635</v>
      </c>
      <c r="AI334">
        <f>IF(Alumn_Filtered!AM334=0,Metrics!AM$14,Alumn_Filtered!AM334)</f>
        <v>602</v>
      </c>
      <c r="AJ334" s="28">
        <f>Alumn_Filtered!AN334</f>
        <v>0.63857374392220423</v>
      </c>
      <c r="AK334">
        <f>IF(Alumn_Filtered!AP334=0,Metrics!AP$14,Alumn_Filtered!AP334)</f>
        <v>13</v>
      </c>
      <c r="AL334">
        <f>IF(Alumn_Filtered!AR334=0,Metrics!AR$14,Alumn_Filtered!AR334)</f>
        <v>1</v>
      </c>
      <c r="AM334">
        <f>IF(Alumn_Filtered!AS334=0,Metrics!AS$14,Alumn_Filtered!AS334)</f>
        <v>0</v>
      </c>
      <c r="AN334">
        <f>Alumn_Filtered!B334</f>
        <v>0</v>
      </c>
    </row>
    <row r="335" spans="1:40" x14ac:dyDescent="0.25">
      <c r="A335" t="str">
        <f>LEFT(Alumn_Filtered!A335,LEN(Alumn_Filtered!A335)-1)</f>
        <v>19528891</v>
      </c>
      <c r="B335">
        <f>Alumn_Filtered!D335</f>
        <v>0</v>
      </c>
      <c r="C335">
        <f>Alumn_Filtered!E335</f>
        <v>0</v>
      </c>
      <c r="D335">
        <f>Alumn_Filtered!F335</f>
        <v>0</v>
      </c>
      <c r="E335" s="30">
        <f>Alumn_Filtered!G335</f>
        <v>6</v>
      </c>
      <c r="F335">
        <f>Alumn_Filtered!H335</f>
        <v>6</v>
      </c>
      <c r="G335" s="28">
        <f>Alumn_Filtered!I335</f>
        <v>1</v>
      </c>
      <c r="H335">
        <f>Alumn_Filtered!J335</f>
        <v>0</v>
      </c>
      <c r="I335" s="28">
        <f>Alumn_Filtered!K335</f>
        <v>0</v>
      </c>
      <c r="J335" s="28">
        <f>Alumn_Filtered!L335</f>
        <v>0.93333333333333324</v>
      </c>
      <c r="K335" s="28">
        <f>Alumn_Filtered!M335</f>
        <v>0.56666666666666676</v>
      </c>
      <c r="L335" s="28">
        <f>Alumn_Filtered!N335</f>
        <v>0.77500000000000002</v>
      </c>
      <c r="M335">
        <f>Alumn_Filtered!O335</f>
        <v>6</v>
      </c>
      <c r="N335">
        <f>Alumn_Filtered!P335</f>
        <v>0</v>
      </c>
      <c r="O335">
        <f>Alumn_Filtered!Q335</f>
        <v>0</v>
      </c>
      <c r="P335">
        <f>Alumn_Filtered!R335</f>
        <v>0</v>
      </c>
      <c r="Q335">
        <f>Alumn_Filtered!S335</f>
        <v>6</v>
      </c>
      <c r="R335">
        <f>Alumn_Filtered!T335</f>
        <v>6</v>
      </c>
      <c r="S335" s="28">
        <f>Alumn_Filtered!U335</f>
        <v>1</v>
      </c>
      <c r="T335">
        <f>Alumn_Filtered!V335</f>
        <v>0</v>
      </c>
      <c r="U335" s="28">
        <f>Alumn_Filtered!W335</f>
        <v>0</v>
      </c>
      <c r="V335" s="28">
        <f>Alumn_Filtered!X335</f>
        <v>0.79999999999999993</v>
      </c>
      <c r="W335" s="28">
        <f>Alumn_Filtered!Y335</f>
        <v>0.6333333333333333</v>
      </c>
      <c r="X335" s="28">
        <f>Alumn_Filtered!Z335</f>
        <v>0.70555555555555538</v>
      </c>
      <c r="Y335" s="28">
        <f>Alumn_Filtered!AA335</f>
        <v>-6.9444444444444642E-2</v>
      </c>
      <c r="Z335">
        <f ca="1">Alumn_Filtered!AB335</f>
        <v>21</v>
      </c>
      <c r="AA335">
        <f>Alumn_Filtered!AD335</f>
        <v>1</v>
      </c>
      <c r="AB335">
        <f>Alumn_Filtered!AF335</f>
        <v>1</v>
      </c>
      <c r="AC335">
        <f>IF(Alumn_Filtered!AG335=0,Metrics!$AG$14,Alumn_Filtered!AG335)</f>
        <v>569</v>
      </c>
      <c r="AD335" s="28">
        <f>Alumn_Filtered!AH335</f>
        <v>0.5850891410048622</v>
      </c>
      <c r="AE335">
        <f>IF(Alumn_Filtered!AI335=0,Metrics!AI$14,Alumn_Filtered!AI335)</f>
        <v>571</v>
      </c>
      <c r="AF335" s="28">
        <f>Alumn_Filtered!AJ335</f>
        <v>0.58833063209076175</v>
      </c>
      <c r="AG335">
        <f>IF(Alumn_Filtered!AK335=0,Metrics!AK$14,Alumn_Filtered!AK335)</f>
        <v>409</v>
      </c>
      <c r="AH335" s="28">
        <f>Alumn_Filtered!AL335</f>
        <v>0.32576985413290116</v>
      </c>
      <c r="AI335">
        <f>IF(Alumn_Filtered!AM335=0,Metrics!AM$14,Alumn_Filtered!AM335)</f>
        <v>579</v>
      </c>
      <c r="AJ335" s="28">
        <f>Alumn_Filtered!AN335</f>
        <v>0.60129659643435984</v>
      </c>
      <c r="AK335">
        <f>IF(Alumn_Filtered!AP335=0,Metrics!AP$14,Alumn_Filtered!AP335)</f>
        <v>13</v>
      </c>
      <c r="AL335">
        <f>IF(Alumn_Filtered!AR335=0,Metrics!AR$14,Alumn_Filtered!AR335)</f>
        <v>1</v>
      </c>
      <c r="AM335">
        <f>IF(Alumn_Filtered!AS335=0,Metrics!AS$14,Alumn_Filtered!AS335)</f>
        <v>5</v>
      </c>
      <c r="AN335">
        <f>Alumn_Filtered!B335</f>
        <v>1</v>
      </c>
    </row>
    <row r="336" spans="1:40" x14ac:dyDescent="0.25">
      <c r="A336" t="str">
        <f>LEFT(Alumn_Filtered!A336,LEN(Alumn_Filtered!A336)-1)</f>
        <v>19529545</v>
      </c>
      <c r="B336">
        <f>Alumn_Filtered!D336</f>
        <v>0</v>
      </c>
      <c r="C336">
        <f>Alumn_Filtered!E336</f>
        <v>0</v>
      </c>
      <c r="D336">
        <f>Alumn_Filtered!F336</f>
        <v>0</v>
      </c>
      <c r="E336" s="30">
        <f>Alumn_Filtered!G336</f>
        <v>6</v>
      </c>
      <c r="F336">
        <f>Alumn_Filtered!H336</f>
        <v>5</v>
      </c>
      <c r="G336" s="28">
        <f>Alumn_Filtered!I336</f>
        <v>0.83333333333333337</v>
      </c>
      <c r="H336">
        <f>Alumn_Filtered!J336</f>
        <v>1</v>
      </c>
      <c r="I336" s="28">
        <f>Alumn_Filtered!K336</f>
        <v>0.16666666666666666</v>
      </c>
      <c r="J336" s="28">
        <f>Alumn_Filtered!L336</f>
        <v>0.68333333333333324</v>
      </c>
      <c r="K336" s="28">
        <f>Alumn_Filtered!M336</f>
        <v>0.35000000000000003</v>
      </c>
      <c r="L336" s="28">
        <f>Alumn_Filtered!N336</f>
        <v>0.5444444444444444</v>
      </c>
      <c r="M336">
        <f>Alumn_Filtered!O336</f>
        <v>7</v>
      </c>
      <c r="N336">
        <f>Alumn_Filtered!P336</f>
        <v>0</v>
      </c>
      <c r="O336">
        <f>Alumn_Filtered!Q336</f>
        <v>1</v>
      </c>
      <c r="P336">
        <f>Alumn_Filtered!R336</f>
        <v>0</v>
      </c>
      <c r="Q336">
        <f>Alumn_Filtered!S336</f>
        <v>6</v>
      </c>
      <c r="R336">
        <f>Alumn_Filtered!T336</f>
        <v>2</v>
      </c>
      <c r="S336" s="28">
        <f>Alumn_Filtered!U336</f>
        <v>0.33333333333333331</v>
      </c>
      <c r="T336">
        <f>Alumn_Filtered!V336</f>
        <v>4</v>
      </c>
      <c r="U336" s="28">
        <f>Alumn_Filtered!W336</f>
        <v>0.66666666666666663</v>
      </c>
      <c r="V336" s="28">
        <f>Alumn_Filtered!X336</f>
        <v>0.70000000000000007</v>
      </c>
      <c r="W336" s="28">
        <f>Alumn_Filtered!Y336</f>
        <v>0.16666666666666666</v>
      </c>
      <c r="X336" s="28">
        <f>Alumn_Filtered!Z336</f>
        <v>0.41944444444444445</v>
      </c>
      <c r="Y336" s="28">
        <f>Alumn_Filtered!AA336</f>
        <v>-0.12499999999999994</v>
      </c>
      <c r="Z336">
        <f ca="1">Alumn_Filtered!AB336</f>
        <v>21</v>
      </c>
      <c r="AA336">
        <f>Alumn_Filtered!AD336</f>
        <v>1</v>
      </c>
      <c r="AB336">
        <f>Alumn_Filtered!AF336</f>
        <v>1</v>
      </c>
      <c r="AC336">
        <f>IF(Alumn_Filtered!AG336=0,Metrics!$AG$14,Alumn_Filtered!AG336)</f>
        <v>435</v>
      </c>
      <c r="AD336" s="28">
        <f>Alumn_Filtered!AH336</f>
        <v>0.36790923824959482</v>
      </c>
      <c r="AE336">
        <f>IF(Alumn_Filtered!AI336=0,Metrics!AI$14,Alumn_Filtered!AI336)</f>
        <v>434</v>
      </c>
      <c r="AF336" s="28">
        <f>Alumn_Filtered!AJ336</f>
        <v>0.36628849270664504</v>
      </c>
      <c r="AG336">
        <f>IF(Alumn_Filtered!AK336=0,Metrics!AK$14,Alumn_Filtered!AK336)</f>
        <v>507</v>
      </c>
      <c r="AH336" s="28">
        <f>Alumn_Filtered!AL336</f>
        <v>0.4846029173419773</v>
      </c>
      <c r="AI336">
        <f>IF(Alumn_Filtered!AM336=0,Metrics!AM$14,Alumn_Filtered!AM336)</f>
        <v>496</v>
      </c>
      <c r="AJ336" s="28">
        <f>Alumn_Filtered!AN336</f>
        <v>0.46677471636953</v>
      </c>
      <c r="AK336">
        <f>IF(Alumn_Filtered!AP336=0,Metrics!AP$14,Alumn_Filtered!AP336)</f>
        <v>13</v>
      </c>
      <c r="AL336">
        <f>IF(Alumn_Filtered!AR336=0,Metrics!AR$14,Alumn_Filtered!AR336)</f>
        <v>1</v>
      </c>
      <c r="AM336">
        <f>IF(Alumn_Filtered!AS336=0,Metrics!AS$14,Alumn_Filtered!AS336)</f>
        <v>5</v>
      </c>
      <c r="AN336">
        <f>Alumn_Filtered!B336</f>
        <v>1</v>
      </c>
    </row>
    <row r="337" spans="1:40" x14ac:dyDescent="0.25">
      <c r="A337" t="str">
        <f>LEFT(Alumn_Filtered!A337,LEN(Alumn_Filtered!A337)-1)</f>
        <v>19531818</v>
      </c>
      <c r="B337">
        <f>Alumn_Filtered!D337</f>
        <v>0</v>
      </c>
      <c r="C337">
        <f>Alumn_Filtered!E337</f>
        <v>0</v>
      </c>
      <c r="D337">
        <f>Alumn_Filtered!F337</f>
        <v>0</v>
      </c>
      <c r="E337" s="30">
        <f>Alumn_Filtered!G337</f>
        <v>6</v>
      </c>
      <c r="F337">
        <f>Alumn_Filtered!H337</f>
        <v>6</v>
      </c>
      <c r="G337" s="28">
        <f>Alumn_Filtered!I337</f>
        <v>1</v>
      </c>
      <c r="H337">
        <f>Alumn_Filtered!J337</f>
        <v>0</v>
      </c>
      <c r="I337" s="28">
        <f>Alumn_Filtered!K337</f>
        <v>0</v>
      </c>
      <c r="J337" s="28">
        <f>Alumn_Filtered!L337</f>
        <v>0.83333333333333337</v>
      </c>
      <c r="K337" s="28">
        <f>Alumn_Filtered!M337</f>
        <v>0.53333333333333333</v>
      </c>
      <c r="L337" s="28">
        <f>Alumn_Filtered!N337</f>
        <v>0.69444444444444453</v>
      </c>
      <c r="M337">
        <f>Alumn_Filtered!O337</f>
        <v>8</v>
      </c>
      <c r="N337">
        <f>Alumn_Filtered!P337</f>
        <v>2</v>
      </c>
      <c r="O337">
        <f>Alumn_Filtered!Q337</f>
        <v>0</v>
      </c>
      <c r="P337">
        <f>Alumn_Filtered!R337</f>
        <v>0</v>
      </c>
      <c r="Q337">
        <f>Alumn_Filtered!S337</f>
        <v>6</v>
      </c>
      <c r="R337">
        <f>Alumn_Filtered!T337</f>
        <v>6</v>
      </c>
      <c r="S337" s="28">
        <f>Alumn_Filtered!U337</f>
        <v>1</v>
      </c>
      <c r="T337">
        <f>Alumn_Filtered!V337</f>
        <v>0</v>
      </c>
      <c r="U337" s="28">
        <f>Alumn_Filtered!W337</f>
        <v>0</v>
      </c>
      <c r="V337" s="28">
        <f>Alumn_Filtered!X337</f>
        <v>0.79999999999999993</v>
      </c>
      <c r="W337" s="28">
        <f>Alumn_Filtered!Y337</f>
        <v>0.5</v>
      </c>
      <c r="X337" s="28">
        <f>Alumn_Filtered!Z337</f>
        <v>0.65277777777777779</v>
      </c>
      <c r="Y337" s="28">
        <f>Alumn_Filtered!AA337</f>
        <v>-4.1666666666666741E-2</v>
      </c>
      <c r="Z337">
        <f ca="1">Alumn_Filtered!AB337</f>
        <v>21</v>
      </c>
      <c r="AA337">
        <f>Alumn_Filtered!AD337</f>
        <v>0</v>
      </c>
      <c r="AB337">
        <f>Alumn_Filtered!AF337</f>
        <v>1</v>
      </c>
      <c r="AC337">
        <f>IF(Alumn_Filtered!AG337=0,Metrics!$AG$14,Alumn_Filtered!AG337)</f>
        <v>538</v>
      </c>
      <c r="AD337" s="28">
        <f>Alumn_Filtered!AH337</f>
        <v>0.53484602917341972</v>
      </c>
      <c r="AE337">
        <f>IF(Alumn_Filtered!AI337=0,Metrics!AI$14,Alumn_Filtered!AI337)</f>
        <v>538</v>
      </c>
      <c r="AF337" s="28">
        <f>Alumn_Filtered!AJ337</f>
        <v>0.53484602917341972</v>
      </c>
      <c r="AG337">
        <f>IF(Alumn_Filtered!AK337=0,Metrics!AK$14,Alumn_Filtered!AK337)</f>
        <v>525</v>
      </c>
      <c r="AH337" s="28">
        <f>Alumn_Filtered!AL337</f>
        <v>0.51377633711507298</v>
      </c>
      <c r="AI337">
        <f>IF(Alumn_Filtered!AM337=0,Metrics!AM$14,Alumn_Filtered!AM337)</f>
        <v>594</v>
      </c>
      <c r="AJ337" s="28">
        <f>Alumn_Filtered!AN337</f>
        <v>0.62560777957860614</v>
      </c>
      <c r="AK337">
        <f>IF(Alumn_Filtered!AP337=0,Metrics!AP$14,Alumn_Filtered!AP337)</f>
        <v>8</v>
      </c>
      <c r="AL337">
        <f>IF(Alumn_Filtered!AR337=0,Metrics!AR$14,Alumn_Filtered!AR337)</f>
        <v>1</v>
      </c>
      <c r="AM337">
        <f>IF(Alumn_Filtered!AS337=0,Metrics!AS$14,Alumn_Filtered!AS337)</f>
        <v>0</v>
      </c>
      <c r="AN337">
        <f>Alumn_Filtered!B337</f>
        <v>1</v>
      </c>
    </row>
    <row r="338" spans="1:40" x14ac:dyDescent="0.25">
      <c r="A338" t="str">
        <f>LEFT(Alumn_Filtered!A338,LEN(Alumn_Filtered!A338)-1)</f>
        <v>19536238</v>
      </c>
      <c r="B338">
        <f>Alumn_Filtered!D338</f>
        <v>0</v>
      </c>
      <c r="C338">
        <f>Alumn_Filtered!E338</f>
        <v>0</v>
      </c>
      <c r="D338">
        <f>Alumn_Filtered!F338</f>
        <v>0</v>
      </c>
      <c r="E338" s="30">
        <f>Alumn_Filtered!G338</f>
        <v>6</v>
      </c>
      <c r="F338">
        <f>Alumn_Filtered!H338</f>
        <v>5</v>
      </c>
      <c r="G338" s="28">
        <f>Alumn_Filtered!I338</f>
        <v>0.83333333333333337</v>
      </c>
      <c r="H338">
        <f>Alumn_Filtered!J338</f>
        <v>1</v>
      </c>
      <c r="I338" s="28">
        <f>Alumn_Filtered!K338</f>
        <v>0.16666666666666666</v>
      </c>
      <c r="J338" s="28">
        <f>Alumn_Filtered!L338</f>
        <v>0.96666666666666667</v>
      </c>
      <c r="K338" s="28">
        <f>Alumn_Filtered!M338</f>
        <v>0.26666666666666666</v>
      </c>
      <c r="L338" s="28">
        <f>Alumn_Filtered!N338</f>
        <v>0.55555555555555558</v>
      </c>
      <c r="M338">
        <f>Alumn_Filtered!O338</f>
        <v>5</v>
      </c>
      <c r="N338">
        <f>Alumn_Filtered!P338</f>
        <v>0</v>
      </c>
      <c r="O338">
        <f>Alumn_Filtered!Q338</f>
        <v>0</v>
      </c>
      <c r="P338">
        <f>Alumn_Filtered!R338</f>
        <v>0</v>
      </c>
      <c r="Q338">
        <f>Alumn_Filtered!S338</f>
        <v>5</v>
      </c>
      <c r="R338">
        <f>Alumn_Filtered!T338</f>
        <v>5</v>
      </c>
      <c r="S338" s="28">
        <f>Alumn_Filtered!U338</f>
        <v>1</v>
      </c>
      <c r="T338">
        <f>Alumn_Filtered!V338</f>
        <v>0</v>
      </c>
      <c r="U338" s="28">
        <f>Alumn_Filtered!W338</f>
        <v>0</v>
      </c>
      <c r="V338" s="28">
        <f>Alumn_Filtered!X338</f>
        <v>0.68333333333333324</v>
      </c>
      <c r="W338" s="28">
        <f>Alumn_Filtered!Y338</f>
        <v>0.5</v>
      </c>
      <c r="X338" s="28">
        <f>Alumn_Filtered!Z338</f>
        <v>0.58666666666666667</v>
      </c>
      <c r="Y338" s="28">
        <f>Alumn_Filtered!AA338</f>
        <v>3.1111111111111089E-2</v>
      </c>
      <c r="Z338">
        <f ca="1">Alumn_Filtered!AB338</f>
        <v>21</v>
      </c>
      <c r="AA338">
        <f>Alumn_Filtered!AD338</f>
        <v>0</v>
      </c>
      <c r="AB338">
        <f>Alumn_Filtered!AF338</f>
        <v>1</v>
      </c>
      <c r="AC338">
        <f>IF(Alumn_Filtered!AG338=0,Metrics!$AG$14,Alumn_Filtered!AG338)</f>
        <v>525</v>
      </c>
      <c r="AD338" s="28">
        <f>Alumn_Filtered!AH338</f>
        <v>0.51377633711507298</v>
      </c>
      <c r="AE338">
        <f>IF(Alumn_Filtered!AI338=0,Metrics!AI$14,Alumn_Filtered!AI338)</f>
        <v>561</v>
      </c>
      <c r="AF338" s="28">
        <f>Alumn_Filtered!AJ338</f>
        <v>0.57212317666126422</v>
      </c>
      <c r="AG338">
        <f>IF(Alumn_Filtered!AK338=0,Metrics!AK$14,Alumn_Filtered!AK338)</f>
        <v>425</v>
      </c>
      <c r="AH338" s="28">
        <f>Alumn_Filtered!AL338</f>
        <v>0.35170178282009723</v>
      </c>
      <c r="AI338">
        <f>IF(Alumn_Filtered!AM338=0,Metrics!AM$14,Alumn_Filtered!AM338)</f>
        <v>507</v>
      </c>
      <c r="AJ338" s="28">
        <f>Alumn_Filtered!AN338</f>
        <v>0.4846029173419773</v>
      </c>
      <c r="AK338">
        <f>IF(Alumn_Filtered!AP338=0,Metrics!AP$14,Alumn_Filtered!AP338)</f>
        <v>14</v>
      </c>
      <c r="AL338">
        <f>IF(Alumn_Filtered!AR338=0,Metrics!AR$14,Alumn_Filtered!AR338)</f>
        <v>4</v>
      </c>
      <c r="AM338">
        <f>IF(Alumn_Filtered!AS338=0,Metrics!AS$14,Alumn_Filtered!AS338)</f>
        <v>5</v>
      </c>
      <c r="AN338">
        <f>Alumn_Filtered!B338</f>
        <v>1</v>
      </c>
    </row>
    <row r="339" spans="1:40" x14ac:dyDescent="0.25">
      <c r="A339" t="str">
        <f>LEFT(Alumn_Filtered!A339,LEN(Alumn_Filtered!A339)-1)</f>
        <v>19539708</v>
      </c>
      <c r="B339">
        <f>Alumn_Filtered!D339</f>
        <v>0</v>
      </c>
      <c r="C339">
        <f>Alumn_Filtered!E339</f>
        <v>0</v>
      </c>
      <c r="D339">
        <f>Alumn_Filtered!F339</f>
        <v>0</v>
      </c>
      <c r="E339" s="30">
        <f>Alumn_Filtered!G339</f>
        <v>6</v>
      </c>
      <c r="F339">
        <f>Alumn_Filtered!H339</f>
        <v>5</v>
      </c>
      <c r="G339" s="28">
        <f>Alumn_Filtered!I339</f>
        <v>0.83333333333333337</v>
      </c>
      <c r="H339">
        <f>Alumn_Filtered!J339</f>
        <v>1</v>
      </c>
      <c r="I339" s="28">
        <f>Alumn_Filtered!K339</f>
        <v>0.16666666666666666</v>
      </c>
      <c r="J339" s="28">
        <f>Alumn_Filtered!L339</f>
        <v>0.9</v>
      </c>
      <c r="K339" s="28">
        <f>Alumn_Filtered!M339</f>
        <v>0.35000000000000003</v>
      </c>
      <c r="L339" s="28">
        <f>Alumn_Filtered!N339</f>
        <v>0.60555555555555551</v>
      </c>
      <c r="M339">
        <f>Alumn_Filtered!O339</f>
        <v>12</v>
      </c>
      <c r="N339">
        <f>Alumn_Filtered!P339</f>
        <v>2</v>
      </c>
      <c r="O339">
        <f>Alumn_Filtered!Q339</f>
        <v>0</v>
      </c>
      <c r="P339">
        <f>Alumn_Filtered!R339</f>
        <v>4</v>
      </c>
      <c r="Q339">
        <f>Alumn_Filtered!S339</f>
        <v>6</v>
      </c>
      <c r="R339">
        <f>Alumn_Filtered!T339</f>
        <v>4</v>
      </c>
      <c r="S339" s="28">
        <f>Alumn_Filtered!U339</f>
        <v>0.66666666666666663</v>
      </c>
      <c r="T339">
        <f>Alumn_Filtered!V339</f>
        <v>2</v>
      </c>
      <c r="U339" s="28">
        <f>Alumn_Filtered!W339</f>
        <v>0.33333333333333331</v>
      </c>
      <c r="V339" s="28">
        <f>Alumn_Filtered!X339</f>
        <v>0.85</v>
      </c>
      <c r="W339" s="28">
        <f>Alumn_Filtered!Y339</f>
        <v>0.25</v>
      </c>
      <c r="X339" s="28">
        <f>Alumn_Filtered!Z339</f>
        <v>0.54722222222222217</v>
      </c>
      <c r="Y339" s="28">
        <f>Alumn_Filtered!AA339</f>
        <v>-5.8333333333333348E-2</v>
      </c>
      <c r="Z339">
        <f ca="1">Alumn_Filtered!AB339</f>
        <v>21</v>
      </c>
      <c r="AA339">
        <f>Alumn_Filtered!AD339</f>
        <v>1</v>
      </c>
      <c r="AB339">
        <f>Alumn_Filtered!AF339</f>
        <v>0</v>
      </c>
      <c r="AC339">
        <f>IF(Alumn_Filtered!AG339=0,Metrics!$AG$14,Alumn_Filtered!AG339)</f>
        <v>519</v>
      </c>
      <c r="AD339" s="28">
        <f>Alumn_Filtered!AH339</f>
        <v>0</v>
      </c>
      <c r="AE339">
        <f>IF(Alumn_Filtered!AI339=0,Metrics!AI$14,Alumn_Filtered!AI339)</f>
        <v>523</v>
      </c>
      <c r="AF339" s="28">
        <f>Alumn_Filtered!AJ339</f>
        <v>0</v>
      </c>
      <c r="AG339">
        <f>IF(Alumn_Filtered!AK339=0,Metrics!AK$14,Alumn_Filtered!AK339)</f>
        <v>539</v>
      </c>
      <c r="AH339" s="28">
        <f>Alumn_Filtered!AL339</f>
        <v>0</v>
      </c>
      <c r="AI339">
        <f>IF(Alumn_Filtered!AM339=0,Metrics!AM$14,Alumn_Filtered!AM339)</f>
        <v>594</v>
      </c>
      <c r="AJ339" s="28">
        <f>Alumn_Filtered!AN339</f>
        <v>0</v>
      </c>
      <c r="AK339">
        <f>IF(Alumn_Filtered!AP339=0,Metrics!AP$14,Alumn_Filtered!AP339)</f>
        <v>13</v>
      </c>
      <c r="AL339">
        <f>IF(Alumn_Filtered!AR339=0,Metrics!AR$14,Alumn_Filtered!AR339)</f>
        <v>1</v>
      </c>
      <c r="AM339">
        <f>IF(Alumn_Filtered!AS339=0,Metrics!AS$14,Alumn_Filtered!AS339)</f>
        <v>0</v>
      </c>
      <c r="AN339">
        <f>Alumn_Filtered!B339</f>
        <v>1</v>
      </c>
    </row>
    <row r="340" spans="1:40" x14ac:dyDescent="0.25">
      <c r="A340" t="str">
        <f>LEFT(Alumn_Filtered!A340,LEN(Alumn_Filtered!A340)-1)</f>
        <v>19539734</v>
      </c>
      <c r="B340">
        <f>Alumn_Filtered!D340</f>
        <v>0</v>
      </c>
      <c r="C340">
        <f>Alumn_Filtered!E340</f>
        <v>0</v>
      </c>
      <c r="D340">
        <f>Alumn_Filtered!F340</f>
        <v>0</v>
      </c>
      <c r="E340" s="30">
        <f>Alumn_Filtered!G340</f>
        <v>6</v>
      </c>
      <c r="F340">
        <f>Alumn_Filtered!H340</f>
        <v>6</v>
      </c>
      <c r="G340" s="28">
        <f>Alumn_Filtered!I340</f>
        <v>1</v>
      </c>
      <c r="H340">
        <f>Alumn_Filtered!J340</f>
        <v>0</v>
      </c>
      <c r="I340" s="28">
        <f>Alumn_Filtered!K340</f>
        <v>0</v>
      </c>
      <c r="J340" s="28">
        <f>Alumn_Filtered!L340</f>
        <v>0.91666666666666663</v>
      </c>
      <c r="K340" s="28">
        <f>Alumn_Filtered!M340</f>
        <v>0.51666666666666661</v>
      </c>
      <c r="L340" s="28">
        <f>Alumn_Filtered!N340</f>
        <v>0.71944444444444444</v>
      </c>
      <c r="M340">
        <f>Alumn_Filtered!O340</f>
        <v>7</v>
      </c>
      <c r="N340">
        <f>Alumn_Filtered!P340</f>
        <v>0</v>
      </c>
      <c r="O340">
        <f>Alumn_Filtered!Q340</f>
        <v>0</v>
      </c>
      <c r="P340">
        <f>Alumn_Filtered!R340</f>
        <v>0</v>
      </c>
      <c r="Q340">
        <f>Alumn_Filtered!S340</f>
        <v>7</v>
      </c>
      <c r="R340">
        <f>Alumn_Filtered!T340</f>
        <v>5</v>
      </c>
      <c r="S340" s="28">
        <f>Alumn_Filtered!U340</f>
        <v>0.7142857142857143</v>
      </c>
      <c r="T340">
        <f>Alumn_Filtered!V340</f>
        <v>2</v>
      </c>
      <c r="U340" s="28">
        <f>Alumn_Filtered!W340</f>
        <v>0.2857142857142857</v>
      </c>
      <c r="V340" s="28">
        <f>Alumn_Filtered!X340</f>
        <v>0.9</v>
      </c>
      <c r="W340" s="28">
        <f>Alumn_Filtered!Y340</f>
        <v>0.23333333333333331</v>
      </c>
      <c r="X340" s="28">
        <f>Alumn_Filtered!Z340</f>
        <v>0.53809523809523807</v>
      </c>
      <c r="Y340" s="28">
        <f>Alumn_Filtered!AA340</f>
        <v>-0.18134920634920637</v>
      </c>
      <c r="Z340">
        <f ca="1">Alumn_Filtered!AB340</f>
        <v>21</v>
      </c>
      <c r="AA340">
        <f>Alumn_Filtered!AD340</f>
        <v>1</v>
      </c>
      <c r="AB340">
        <f>Alumn_Filtered!AF340</f>
        <v>1</v>
      </c>
      <c r="AC340">
        <f>IF(Alumn_Filtered!AG340=0,Metrics!$AG$14,Alumn_Filtered!AG340)</f>
        <v>414</v>
      </c>
      <c r="AD340" s="28">
        <f>Alumn_Filtered!AH340</f>
        <v>0.33387358184764993</v>
      </c>
      <c r="AE340">
        <f>IF(Alumn_Filtered!AI340=0,Metrics!AI$14,Alumn_Filtered!AI340)</f>
        <v>414</v>
      </c>
      <c r="AF340" s="28">
        <f>Alumn_Filtered!AJ340</f>
        <v>0.33387358184764993</v>
      </c>
      <c r="AG340">
        <f>IF(Alumn_Filtered!AK340=0,Metrics!AK$14,Alumn_Filtered!AK340)</f>
        <v>668</v>
      </c>
      <c r="AH340" s="28">
        <f>Alumn_Filtered!AL340</f>
        <v>0.74554294975688817</v>
      </c>
      <c r="AI340">
        <f>IF(Alumn_Filtered!AM340=0,Metrics!AM$14,Alumn_Filtered!AM340)</f>
        <v>672</v>
      </c>
      <c r="AJ340" s="28">
        <f>Alumn_Filtered!AN340</f>
        <v>0.75202593192868716</v>
      </c>
      <c r="AK340">
        <f>IF(Alumn_Filtered!AP340=0,Metrics!AP$14,Alumn_Filtered!AP340)</f>
        <v>13</v>
      </c>
      <c r="AL340">
        <f>IF(Alumn_Filtered!AR340=0,Metrics!AR$14,Alumn_Filtered!AR340)</f>
        <v>1</v>
      </c>
      <c r="AM340">
        <f>IF(Alumn_Filtered!AS340=0,Metrics!AS$14,Alumn_Filtered!AS340)</f>
        <v>5</v>
      </c>
      <c r="AN340">
        <f>Alumn_Filtered!B340</f>
        <v>1</v>
      </c>
    </row>
    <row r="341" spans="1:40" x14ac:dyDescent="0.25">
      <c r="A341" t="str">
        <f>LEFT(Alumn_Filtered!A341,LEN(Alumn_Filtered!A341)-1)</f>
        <v>19539784</v>
      </c>
      <c r="B341">
        <f>Alumn_Filtered!D341</f>
        <v>0</v>
      </c>
      <c r="C341">
        <f>Alumn_Filtered!E341</f>
        <v>0</v>
      </c>
      <c r="D341">
        <f>Alumn_Filtered!F341</f>
        <v>0</v>
      </c>
      <c r="E341" s="30">
        <f>Alumn_Filtered!G341</f>
        <v>6</v>
      </c>
      <c r="F341">
        <f>Alumn_Filtered!H341</f>
        <v>6</v>
      </c>
      <c r="G341" s="28">
        <f>Alumn_Filtered!I341</f>
        <v>1</v>
      </c>
      <c r="H341">
        <f>Alumn_Filtered!J341</f>
        <v>0</v>
      </c>
      <c r="I341" s="28">
        <f>Alumn_Filtered!K341</f>
        <v>0</v>
      </c>
      <c r="J341" s="28">
        <f>Alumn_Filtered!L341</f>
        <v>0.8666666666666667</v>
      </c>
      <c r="K341" s="28">
        <f>Alumn_Filtered!M341</f>
        <v>0.5</v>
      </c>
      <c r="L341" s="28">
        <f>Alumn_Filtered!N341</f>
        <v>0.71666666666666679</v>
      </c>
      <c r="M341">
        <f>Alumn_Filtered!O341</f>
        <v>8</v>
      </c>
      <c r="N341">
        <f>Alumn_Filtered!P341</f>
        <v>2</v>
      </c>
      <c r="O341">
        <f>Alumn_Filtered!Q341</f>
        <v>1</v>
      </c>
      <c r="P341">
        <f>Alumn_Filtered!R341</f>
        <v>0</v>
      </c>
      <c r="Q341">
        <f>Alumn_Filtered!S341</f>
        <v>5</v>
      </c>
      <c r="R341">
        <f>Alumn_Filtered!T341</f>
        <v>3</v>
      </c>
      <c r="S341" s="28">
        <f>Alumn_Filtered!U341</f>
        <v>0.6</v>
      </c>
      <c r="T341">
        <f>Alumn_Filtered!V341</f>
        <v>2</v>
      </c>
      <c r="U341" s="28">
        <f>Alumn_Filtered!W341</f>
        <v>0.4</v>
      </c>
      <c r="V341" s="28">
        <f>Alumn_Filtered!X341</f>
        <v>0.6</v>
      </c>
      <c r="W341" s="28">
        <f>Alumn_Filtered!Y341</f>
        <v>0.3</v>
      </c>
      <c r="X341" s="28">
        <f>Alumn_Filtered!Z341</f>
        <v>0.45999999999999996</v>
      </c>
      <c r="Y341" s="28">
        <f>Alumn_Filtered!AA341</f>
        <v>-0.25666666666666682</v>
      </c>
      <c r="Z341">
        <f ca="1">Alumn_Filtered!AB341</f>
        <v>21</v>
      </c>
      <c r="AA341">
        <f>Alumn_Filtered!AD341</f>
        <v>1</v>
      </c>
      <c r="AB341">
        <f>Alumn_Filtered!AF341</f>
        <v>1</v>
      </c>
      <c r="AC341">
        <f>IF(Alumn_Filtered!AG341=0,Metrics!$AG$14,Alumn_Filtered!AG341)</f>
        <v>507</v>
      </c>
      <c r="AD341" s="28">
        <f>Alumn_Filtered!AH341</f>
        <v>0.4846029173419773</v>
      </c>
      <c r="AE341">
        <f>IF(Alumn_Filtered!AI341=0,Metrics!AI$14,Alumn_Filtered!AI341)</f>
        <v>507</v>
      </c>
      <c r="AF341" s="28">
        <f>Alumn_Filtered!AJ341</f>
        <v>0.4846029173419773</v>
      </c>
      <c r="AG341">
        <f>IF(Alumn_Filtered!AK341=0,Metrics!AK$14,Alumn_Filtered!AK341)</f>
        <v>514</v>
      </c>
      <c r="AH341" s="28">
        <f>Alumn_Filtered!AL341</f>
        <v>0.49594813614262562</v>
      </c>
      <c r="AI341">
        <f>IF(Alumn_Filtered!AM341=0,Metrics!AM$14,Alumn_Filtered!AM341)</f>
        <v>589</v>
      </c>
      <c r="AJ341" s="28">
        <f>Alumn_Filtered!AN341</f>
        <v>0.61750405186385737</v>
      </c>
      <c r="AK341">
        <f>IF(Alumn_Filtered!AP341=0,Metrics!AP$14,Alumn_Filtered!AP341)</f>
        <v>13</v>
      </c>
      <c r="AL341">
        <f>IF(Alumn_Filtered!AR341=0,Metrics!AR$14,Alumn_Filtered!AR341)</f>
        <v>1</v>
      </c>
      <c r="AM341">
        <f>IF(Alumn_Filtered!AS341=0,Metrics!AS$14,Alumn_Filtered!AS341)</f>
        <v>7</v>
      </c>
      <c r="AN341">
        <f>Alumn_Filtered!B341</f>
        <v>1</v>
      </c>
    </row>
    <row r="342" spans="1:40" x14ac:dyDescent="0.25">
      <c r="A342" t="str">
        <f>LEFT(Alumn_Filtered!A342,LEN(Alumn_Filtered!A342)-1)</f>
        <v>19539824</v>
      </c>
      <c r="B342">
        <f>Alumn_Filtered!D342</f>
        <v>0</v>
      </c>
      <c r="C342">
        <f>Alumn_Filtered!E342</f>
        <v>0</v>
      </c>
      <c r="D342">
        <f>Alumn_Filtered!F342</f>
        <v>0</v>
      </c>
      <c r="E342" s="30">
        <f>Alumn_Filtered!G342</f>
        <v>6</v>
      </c>
      <c r="F342">
        <f>Alumn_Filtered!H342</f>
        <v>5</v>
      </c>
      <c r="G342" s="28">
        <f>Alumn_Filtered!I342</f>
        <v>0.83333333333333337</v>
      </c>
      <c r="H342">
        <f>Alumn_Filtered!J342</f>
        <v>1</v>
      </c>
      <c r="I342" s="28">
        <f>Alumn_Filtered!K342</f>
        <v>0.16666666666666666</v>
      </c>
      <c r="J342" s="28">
        <f>Alumn_Filtered!L342</f>
        <v>0.76666666666666661</v>
      </c>
      <c r="K342" s="28">
        <f>Alumn_Filtered!M342</f>
        <v>0.31666666666666665</v>
      </c>
      <c r="L342" s="28">
        <f>Alumn_Filtered!N342</f>
        <v>0.58611111111111114</v>
      </c>
      <c r="M342">
        <f>Alumn_Filtered!O342</f>
        <v>14</v>
      </c>
      <c r="N342">
        <f>Alumn_Filtered!P342</f>
        <v>8</v>
      </c>
      <c r="O342">
        <f>Alumn_Filtered!Q342</f>
        <v>1</v>
      </c>
      <c r="P342">
        <f>Alumn_Filtered!R342</f>
        <v>0</v>
      </c>
      <c r="Q342">
        <f>Alumn_Filtered!S342</f>
        <v>5</v>
      </c>
      <c r="R342">
        <f>Alumn_Filtered!T342</f>
        <v>4</v>
      </c>
      <c r="S342" s="28">
        <f>Alumn_Filtered!U342</f>
        <v>0.8</v>
      </c>
      <c r="T342">
        <f>Alumn_Filtered!V342</f>
        <v>1</v>
      </c>
      <c r="U342" s="28">
        <f>Alumn_Filtered!W342</f>
        <v>0.2</v>
      </c>
      <c r="V342" s="28">
        <f>Alumn_Filtered!X342</f>
        <v>0.83333333333333337</v>
      </c>
      <c r="W342" s="28">
        <f>Alumn_Filtered!Y342</f>
        <v>0.41666666666666669</v>
      </c>
      <c r="X342" s="28">
        <f>Alumn_Filtered!Z342</f>
        <v>0.59</v>
      </c>
      <c r="Y342" s="28">
        <f>Alumn_Filtered!AA342</f>
        <v>3.8888888888888307E-3</v>
      </c>
      <c r="Z342">
        <f ca="1">Alumn_Filtered!AB342</f>
        <v>21</v>
      </c>
      <c r="AA342">
        <f>Alumn_Filtered!AD342</f>
        <v>1</v>
      </c>
      <c r="AB342">
        <f>Alumn_Filtered!AF342</f>
        <v>1</v>
      </c>
      <c r="AC342">
        <f>IF(Alumn_Filtered!AG342=0,Metrics!$AG$14,Alumn_Filtered!AG342)</f>
        <v>494</v>
      </c>
      <c r="AD342" s="28">
        <f>Alumn_Filtered!AH342</f>
        <v>0.46353322528363045</v>
      </c>
      <c r="AE342">
        <f>IF(Alumn_Filtered!AI342=0,Metrics!AI$14,Alumn_Filtered!AI342)</f>
        <v>494</v>
      </c>
      <c r="AF342" s="28">
        <f>Alumn_Filtered!AJ342</f>
        <v>0.46353322528363045</v>
      </c>
      <c r="AG342">
        <f>IF(Alumn_Filtered!AK342=0,Metrics!AK$14,Alumn_Filtered!AK342)</f>
        <v>531</v>
      </c>
      <c r="AH342" s="28">
        <f>Alumn_Filtered!AL342</f>
        <v>0.52350081037277152</v>
      </c>
      <c r="AI342">
        <f>IF(Alumn_Filtered!AM342=0,Metrics!AM$14,Alumn_Filtered!AM342)</f>
        <v>538</v>
      </c>
      <c r="AJ342" s="28">
        <f>Alumn_Filtered!AN342</f>
        <v>0.53484602917341972</v>
      </c>
      <c r="AK342">
        <f>IF(Alumn_Filtered!AP342=0,Metrics!AP$14,Alumn_Filtered!AP342)</f>
        <v>13</v>
      </c>
      <c r="AL342">
        <f>IF(Alumn_Filtered!AR342=0,Metrics!AR$14,Alumn_Filtered!AR342)</f>
        <v>1</v>
      </c>
      <c r="AM342">
        <f>IF(Alumn_Filtered!AS342=0,Metrics!AS$14,Alumn_Filtered!AS342)</f>
        <v>0</v>
      </c>
      <c r="AN342">
        <f>Alumn_Filtered!B342</f>
        <v>1</v>
      </c>
    </row>
    <row r="343" spans="1:40" x14ac:dyDescent="0.25">
      <c r="A343" t="str">
        <f>LEFT(Alumn_Filtered!A343,LEN(Alumn_Filtered!A343)-1)</f>
        <v>19540132</v>
      </c>
      <c r="B343">
        <f>Alumn_Filtered!D343</f>
        <v>0</v>
      </c>
      <c r="C343">
        <f>Alumn_Filtered!E343</f>
        <v>1</v>
      </c>
      <c r="D343">
        <f>Alumn_Filtered!F343</f>
        <v>0</v>
      </c>
      <c r="E343" s="30">
        <f>Alumn_Filtered!G343</f>
        <v>5</v>
      </c>
      <c r="F343">
        <f>Alumn_Filtered!H343</f>
        <v>5</v>
      </c>
      <c r="G343" s="28">
        <f>Alumn_Filtered!I343</f>
        <v>1</v>
      </c>
      <c r="H343">
        <f>Alumn_Filtered!J343</f>
        <v>0</v>
      </c>
      <c r="I343" s="28">
        <f>Alumn_Filtered!K343</f>
        <v>0</v>
      </c>
      <c r="J343" s="28">
        <f>Alumn_Filtered!L343</f>
        <v>0.81666666666666676</v>
      </c>
      <c r="K343" s="28">
        <f>Alumn_Filtered!M343</f>
        <v>0.66666666666666663</v>
      </c>
      <c r="L343" s="28">
        <f>Alumn_Filtered!N343</f>
        <v>0.73666666666666669</v>
      </c>
      <c r="M343">
        <f>Alumn_Filtered!O343</f>
        <v>5</v>
      </c>
      <c r="N343">
        <f>Alumn_Filtered!P343</f>
        <v>0</v>
      </c>
      <c r="O343">
        <f>Alumn_Filtered!Q343</f>
        <v>1</v>
      </c>
      <c r="P343">
        <f>Alumn_Filtered!R343</f>
        <v>0</v>
      </c>
      <c r="Q343">
        <f>Alumn_Filtered!S343</f>
        <v>4</v>
      </c>
      <c r="R343">
        <f>Alumn_Filtered!T343</f>
        <v>2</v>
      </c>
      <c r="S343" s="28">
        <f>Alumn_Filtered!U343</f>
        <v>0.5</v>
      </c>
      <c r="T343">
        <f>Alumn_Filtered!V343</f>
        <v>2</v>
      </c>
      <c r="U343" s="28">
        <f>Alumn_Filtered!W343</f>
        <v>0.5</v>
      </c>
      <c r="V343" s="28">
        <f>Alumn_Filtered!X343</f>
        <v>0.83333333333333337</v>
      </c>
      <c r="W343" s="28">
        <f>Alumn_Filtered!Y343</f>
        <v>0.43333333333333335</v>
      </c>
      <c r="X343" s="28">
        <f>Alumn_Filtered!Z343</f>
        <v>0.62083333333333335</v>
      </c>
      <c r="Y343" s="28">
        <f>Alumn_Filtered!AA343</f>
        <v>-0.11583333333333334</v>
      </c>
      <c r="Z343">
        <f ca="1">Alumn_Filtered!AB343</f>
        <v>21</v>
      </c>
      <c r="AA343">
        <f>Alumn_Filtered!AD343</f>
        <v>1</v>
      </c>
      <c r="AB343">
        <f>Alumn_Filtered!AF343</f>
        <v>1</v>
      </c>
      <c r="AC343">
        <f>IF(Alumn_Filtered!AG343=0,Metrics!$AG$14,Alumn_Filtered!AG343)</f>
        <v>544</v>
      </c>
      <c r="AD343" s="28">
        <f>Alumn_Filtered!AH343</f>
        <v>0.54457050243111826</v>
      </c>
      <c r="AE343">
        <f>IF(Alumn_Filtered!AI343=0,Metrics!AI$14,Alumn_Filtered!AI343)</f>
        <v>544</v>
      </c>
      <c r="AF343" s="28">
        <f>Alumn_Filtered!AJ343</f>
        <v>0.54457050243111826</v>
      </c>
      <c r="AG343">
        <f>IF(Alumn_Filtered!AK343=0,Metrics!AK$14,Alumn_Filtered!AK343)</f>
        <v>646</v>
      </c>
      <c r="AH343" s="28">
        <f>Alumn_Filtered!AL343</f>
        <v>0.70988654781199356</v>
      </c>
      <c r="AI343">
        <f>IF(Alumn_Filtered!AM343=0,Metrics!AM$14,Alumn_Filtered!AM343)</f>
        <v>614</v>
      </c>
      <c r="AJ343" s="28">
        <f>Alumn_Filtered!AN343</f>
        <v>0.65802269043760131</v>
      </c>
      <c r="AK343">
        <f>IF(Alumn_Filtered!AP343=0,Metrics!AP$14,Alumn_Filtered!AP343)</f>
        <v>13</v>
      </c>
      <c r="AL343">
        <f>IF(Alumn_Filtered!AR343=0,Metrics!AR$14,Alumn_Filtered!AR343)</f>
        <v>1</v>
      </c>
      <c r="AM343">
        <f>IF(Alumn_Filtered!AS343=0,Metrics!AS$14,Alumn_Filtered!AS343)</f>
        <v>0</v>
      </c>
      <c r="AN343">
        <f>Alumn_Filtered!B343</f>
        <v>1</v>
      </c>
    </row>
    <row r="344" spans="1:40" x14ac:dyDescent="0.25">
      <c r="A344" t="str">
        <f>LEFT(Alumn_Filtered!A344,LEN(Alumn_Filtered!A344)-1)</f>
        <v>19540184</v>
      </c>
      <c r="B344">
        <f>Alumn_Filtered!D344</f>
        <v>0</v>
      </c>
      <c r="C344">
        <f>Alumn_Filtered!E344</f>
        <v>1</v>
      </c>
      <c r="D344">
        <f>Alumn_Filtered!F344</f>
        <v>0</v>
      </c>
      <c r="E344" s="30">
        <f>Alumn_Filtered!G344</f>
        <v>5</v>
      </c>
      <c r="F344">
        <f>Alumn_Filtered!H344</f>
        <v>0</v>
      </c>
      <c r="G344" s="28">
        <f>Alumn_Filtered!I344</f>
        <v>0</v>
      </c>
      <c r="H344">
        <f>Alumn_Filtered!J344</f>
        <v>5</v>
      </c>
      <c r="I344" s="28">
        <f>Alumn_Filtered!K344</f>
        <v>1</v>
      </c>
      <c r="J344" s="28">
        <f>Alumn_Filtered!L344</f>
        <v>0.39999999999999997</v>
      </c>
      <c r="K344" s="28">
        <f>Alumn_Filtered!M344</f>
        <v>1.666666666666668E-2</v>
      </c>
      <c r="L344" s="28">
        <f>Alumn_Filtered!N344</f>
        <v>0.23666666666666666</v>
      </c>
      <c r="M344">
        <f>Alumn_Filtered!O344</f>
        <v>7</v>
      </c>
      <c r="N344">
        <f>Alumn_Filtered!P344</f>
        <v>0</v>
      </c>
      <c r="O344">
        <f>Alumn_Filtered!Q344</f>
        <v>5</v>
      </c>
      <c r="P344">
        <f>Alumn_Filtered!R344</f>
        <v>0</v>
      </c>
      <c r="Q344">
        <f>Alumn_Filtered!S344</f>
        <v>2</v>
      </c>
      <c r="R344">
        <f>Alumn_Filtered!T344</f>
        <v>0</v>
      </c>
      <c r="S344" s="28">
        <f>Alumn_Filtered!U344</f>
        <v>0</v>
      </c>
      <c r="T344">
        <f>Alumn_Filtered!V344</f>
        <v>2</v>
      </c>
      <c r="U344" s="28">
        <f>Alumn_Filtered!W344</f>
        <v>1</v>
      </c>
      <c r="V344" s="28">
        <f>Alumn_Filtered!X344</f>
        <v>0.20000000000000004</v>
      </c>
      <c r="W344" s="28">
        <f>Alumn_Filtered!Y344</f>
        <v>0.16666666666666666</v>
      </c>
      <c r="X344" s="28">
        <f>Alumn_Filtered!Z344</f>
        <v>0.18333333333333335</v>
      </c>
      <c r="Y344" s="28">
        <f>Alumn_Filtered!AA344</f>
        <v>-5.3333333333333316E-2</v>
      </c>
      <c r="Z344">
        <f ca="1">Alumn_Filtered!AB344</f>
        <v>21</v>
      </c>
      <c r="AA344">
        <f>Alumn_Filtered!AD344</f>
        <v>1</v>
      </c>
      <c r="AB344">
        <f>Alumn_Filtered!AF344</f>
        <v>1</v>
      </c>
      <c r="AC344">
        <f>IF(Alumn_Filtered!AG344=0,Metrics!$AG$14,Alumn_Filtered!AG344)</f>
        <v>423</v>
      </c>
      <c r="AD344" s="28">
        <f>Alumn_Filtered!AH344</f>
        <v>0.34846029173419774</v>
      </c>
      <c r="AE344">
        <f>IF(Alumn_Filtered!AI344=0,Metrics!AI$14,Alumn_Filtered!AI344)</f>
        <v>423</v>
      </c>
      <c r="AF344" s="28">
        <f>Alumn_Filtered!AJ344</f>
        <v>0.34846029173419774</v>
      </c>
      <c r="AG344">
        <f>IF(Alumn_Filtered!AK344=0,Metrics!AK$14,Alumn_Filtered!AK344)</f>
        <v>512</v>
      </c>
      <c r="AH344" s="28">
        <f>Alumn_Filtered!AL344</f>
        <v>0.49270664505672607</v>
      </c>
      <c r="AI344">
        <f>IF(Alumn_Filtered!AM344=0,Metrics!AM$14,Alumn_Filtered!AM344)</f>
        <v>585</v>
      </c>
      <c r="AJ344" s="28">
        <f>Alumn_Filtered!AN344</f>
        <v>0.61102106969205838</v>
      </c>
      <c r="AK344">
        <f>IF(Alumn_Filtered!AP344=0,Metrics!AP$14,Alumn_Filtered!AP344)</f>
        <v>13</v>
      </c>
      <c r="AL344">
        <f>IF(Alumn_Filtered!AR344=0,Metrics!AR$14,Alumn_Filtered!AR344)</f>
        <v>1</v>
      </c>
      <c r="AM344">
        <f>IF(Alumn_Filtered!AS344=0,Metrics!AS$14,Alumn_Filtered!AS344)</f>
        <v>5</v>
      </c>
      <c r="AN344">
        <f>Alumn_Filtered!B344</f>
        <v>0</v>
      </c>
    </row>
    <row r="345" spans="1:40" x14ac:dyDescent="0.25">
      <c r="A345" t="str">
        <f>LEFT(Alumn_Filtered!A345,LEN(Alumn_Filtered!A345)-1)</f>
        <v>19540389</v>
      </c>
      <c r="B345">
        <f>Alumn_Filtered!D345</f>
        <v>0</v>
      </c>
      <c r="C345">
        <f>Alumn_Filtered!E345</f>
        <v>0</v>
      </c>
      <c r="D345">
        <f>Alumn_Filtered!F345</f>
        <v>0</v>
      </c>
      <c r="E345" s="30">
        <f>Alumn_Filtered!G345</f>
        <v>6</v>
      </c>
      <c r="F345">
        <f>Alumn_Filtered!H345</f>
        <v>5</v>
      </c>
      <c r="G345" s="28">
        <f>Alumn_Filtered!I345</f>
        <v>0.83333333333333337</v>
      </c>
      <c r="H345">
        <f>Alumn_Filtered!J345</f>
        <v>1</v>
      </c>
      <c r="I345" s="28">
        <f>Alumn_Filtered!K345</f>
        <v>0.16666666666666666</v>
      </c>
      <c r="J345" s="28">
        <f>Alumn_Filtered!L345</f>
        <v>0.78333333333333333</v>
      </c>
      <c r="K345" s="28">
        <f>Alumn_Filtered!M345</f>
        <v>0.28333333333333338</v>
      </c>
      <c r="L345" s="28">
        <f>Alumn_Filtered!N345</f>
        <v>0.53611111111111109</v>
      </c>
      <c r="M345">
        <f>Alumn_Filtered!O345</f>
        <v>7</v>
      </c>
      <c r="N345">
        <f>Alumn_Filtered!P345</f>
        <v>0</v>
      </c>
      <c r="O345">
        <f>Alumn_Filtered!Q345</f>
        <v>0</v>
      </c>
      <c r="P345">
        <f>Alumn_Filtered!R345</f>
        <v>0</v>
      </c>
      <c r="Q345">
        <f>Alumn_Filtered!S345</f>
        <v>7</v>
      </c>
      <c r="R345">
        <f>Alumn_Filtered!T345</f>
        <v>1</v>
      </c>
      <c r="S345" s="28">
        <f>Alumn_Filtered!U345</f>
        <v>0.14285714285714285</v>
      </c>
      <c r="T345">
        <f>Alumn_Filtered!V345</f>
        <v>6</v>
      </c>
      <c r="U345" s="28">
        <f>Alumn_Filtered!W345</f>
        <v>0.8571428571428571</v>
      </c>
      <c r="V345" s="28">
        <f>Alumn_Filtered!X345</f>
        <v>0.56666666666666676</v>
      </c>
      <c r="W345" s="28">
        <f>Alumn_Filtered!Y345</f>
        <v>0.26666666666666666</v>
      </c>
      <c r="X345" s="28">
        <f>Alumn_Filtered!Z345</f>
        <v>0.38571428571428573</v>
      </c>
      <c r="Y345" s="28">
        <f>Alumn_Filtered!AA345</f>
        <v>-0.15039682539682536</v>
      </c>
      <c r="Z345">
        <f ca="1">Alumn_Filtered!AB345</f>
        <v>21</v>
      </c>
      <c r="AA345">
        <f>Alumn_Filtered!AD345</f>
        <v>1</v>
      </c>
      <c r="AB345">
        <f>Alumn_Filtered!AF345</f>
        <v>1</v>
      </c>
      <c r="AC345">
        <f>IF(Alumn_Filtered!AG345=0,Metrics!$AG$14,Alumn_Filtered!AG345)</f>
        <v>480</v>
      </c>
      <c r="AD345" s="28">
        <f>Alumn_Filtered!AH345</f>
        <v>0.44084278768233387</v>
      </c>
      <c r="AE345">
        <f>IF(Alumn_Filtered!AI345=0,Metrics!AI$14,Alumn_Filtered!AI345)</f>
        <v>480</v>
      </c>
      <c r="AF345" s="28">
        <f>Alumn_Filtered!AJ345</f>
        <v>0.44084278768233387</v>
      </c>
      <c r="AG345">
        <f>IF(Alumn_Filtered!AK345=0,Metrics!AK$14,Alumn_Filtered!AK345)</f>
        <v>539</v>
      </c>
      <c r="AH345" s="28">
        <f>Alumn_Filtered!AL345</f>
        <v>0.5364667747163695</v>
      </c>
      <c r="AI345">
        <f>IF(Alumn_Filtered!AM345=0,Metrics!AM$14,Alumn_Filtered!AM345)</f>
        <v>614</v>
      </c>
      <c r="AJ345" s="28">
        <f>Alumn_Filtered!AN345</f>
        <v>0.65802269043760131</v>
      </c>
      <c r="AK345">
        <f>IF(Alumn_Filtered!AP345=0,Metrics!AP$14,Alumn_Filtered!AP345)</f>
        <v>13</v>
      </c>
      <c r="AL345">
        <f>IF(Alumn_Filtered!AR345=0,Metrics!AR$14,Alumn_Filtered!AR345)</f>
        <v>1</v>
      </c>
      <c r="AM345">
        <f>IF(Alumn_Filtered!AS345=0,Metrics!AS$14,Alumn_Filtered!AS345)</f>
        <v>0</v>
      </c>
      <c r="AN345">
        <f>Alumn_Filtered!B345</f>
        <v>1</v>
      </c>
    </row>
    <row r="346" spans="1:40" x14ac:dyDescent="0.25">
      <c r="A346" t="str">
        <f>LEFT(Alumn_Filtered!A346,LEN(Alumn_Filtered!A346)-1)</f>
        <v>19545572</v>
      </c>
      <c r="B346">
        <f>Alumn_Filtered!D346</f>
        <v>1</v>
      </c>
      <c r="C346">
        <f>Alumn_Filtered!E346</f>
        <v>1</v>
      </c>
      <c r="D346">
        <f>Alumn_Filtered!F346</f>
        <v>0</v>
      </c>
      <c r="E346" s="30">
        <f>Alumn_Filtered!G346</f>
        <v>5</v>
      </c>
      <c r="F346">
        <f>Alumn_Filtered!H346</f>
        <v>3</v>
      </c>
      <c r="G346" s="28">
        <f>Alumn_Filtered!I346</f>
        <v>0.6</v>
      </c>
      <c r="H346">
        <f>Alumn_Filtered!J346</f>
        <v>2</v>
      </c>
      <c r="I346" s="28">
        <f>Alumn_Filtered!K346</f>
        <v>0.4</v>
      </c>
      <c r="J346" s="28">
        <f>Alumn_Filtered!L346</f>
        <v>0.78333333333333333</v>
      </c>
      <c r="K346" s="28">
        <f>Alumn_Filtered!M346</f>
        <v>0.3833333333333333</v>
      </c>
      <c r="L346" s="28">
        <f>Alumn_Filtered!N346</f>
        <v>0.53999999999999992</v>
      </c>
      <c r="M346">
        <f>Alumn_Filtered!O346</f>
        <v>6</v>
      </c>
      <c r="N346">
        <f>Alumn_Filtered!P346</f>
        <v>0</v>
      </c>
      <c r="O346">
        <f>Alumn_Filtered!Q346</f>
        <v>0</v>
      </c>
      <c r="P346">
        <f>Alumn_Filtered!R346</f>
        <v>0</v>
      </c>
      <c r="Q346">
        <f>Alumn_Filtered!S346</f>
        <v>6</v>
      </c>
      <c r="R346">
        <f>Alumn_Filtered!T346</f>
        <v>4</v>
      </c>
      <c r="S346" s="28">
        <f>Alumn_Filtered!U346</f>
        <v>0.66666666666666663</v>
      </c>
      <c r="T346">
        <f>Alumn_Filtered!V346</f>
        <v>2</v>
      </c>
      <c r="U346" s="28">
        <f>Alumn_Filtered!W346</f>
        <v>0.33333333333333331</v>
      </c>
      <c r="V346" s="28">
        <f>Alumn_Filtered!X346</f>
        <v>0.85</v>
      </c>
      <c r="W346" s="28">
        <f>Alumn_Filtered!Y346</f>
        <v>0.3666666666666667</v>
      </c>
      <c r="X346" s="28">
        <f>Alumn_Filtered!Z346</f>
        <v>0.57500000000000007</v>
      </c>
      <c r="Y346" s="28">
        <f>Alumn_Filtered!AA346</f>
        <v>3.5000000000000142E-2</v>
      </c>
      <c r="Z346">
        <f ca="1">Alumn_Filtered!AB346</f>
        <v>21</v>
      </c>
      <c r="AA346">
        <f>Alumn_Filtered!AD346</f>
        <v>1</v>
      </c>
      <c r="AB346">
        <f>Alumn_Filtered!AF346</f>
        <v>1</v>
      </c>
      <c r="AC346">
        <f>IF(Alumn_Filtered!AG346=0,Metrics!$AG$14,Alumn_Filtered!AG346)</f>
        <v>651</v>
      </c>
      <c r="AD346" s="28">
        <f>Alumn_Filtered!AH346</f>
        <v>0.71799027552674233</v>
      </c>
      <c r="AE346">
        <f>IF(Alumn_Filtered!AI346=0,Metrics!AI$14,Alumn_Filtered!AI346)</f>
        <v>718</v>
      </c>
      <c r="AF346" s="28">
        <f>Alumn_Filtered!AJ346</f>
        <v>0.82658022690437605</v>
      </c>
      <c r="AG346">
        <f>IF(Alumn_Filtered!AK346=0,Metrics!AK$14,Alumn_Filtered!AK346)</f>
        <v>512</v>
      </c>
      <c r="AH346" s="28">
        <f>Alumn_Filtered!AL346</f>
        <v>0.49270664505672607</v>
      </c>
      <c r="AI346">
        <f>IF(Alumn_Filtered!AM346=0,Metrics!AM$14,Alumn_Filtered!AM346)</f>
        <v>552</v>
      </c>
      <c r="AJ346" s="28">
        <f>Alumn_Filtered!AN346</f>
        <v>0.55753646677471635</v>
      </c>
      <c r="AK346">
        <f>IF(Alumn_Filtered!AP346=0,Metrics!AP$14,Alumn_Filtered!AP346)</f>
        <v>13</v>
      </c>
      <c r="AL346">
        <f>IF(Alumn_Filtered!AR346=0,Metrics!AR$14,Alumn_Filtered!AR346)</f>
        <v>1</v>
      </c>
      <c r="AM346">
        <f>IF(Alumn_Filtered!AS346=0,Metrics!AS$14,Alumn_Filtered!AS346)</f>
        <v>5</v>
      </c>
      <c r="AN346">
        <f>Alumn_Filtered!B346</f>
        <v>1</v>
      </c>
    </row>
    <row r="347" spans="1:40" x14ac:dyDescent="0.25">
      <c r="A347" t="str">
        <f>LEFT(Alumn_Filtered!A347,LEN(Alumn_Filtered!A347)-1)</f>
        <v>19545729</v>
      </c>
      <c r="B347">
        <f>Alumn_Filtered!D347</f>
        <v>0</v>
      </c>
      <c r="C347">
        <f>Alumn_Filtered!E347</f>
        <v>0</v>
      </c>
      <c r="D347">
        <f>Alumn_Filtered!F347</f>
        <v>0</v>
      </c>
      <c r="E347" s="30">
        <f>Alumn_Filtered!G347</f>
        <v>6</v>
      </c>
      <c r="F347">
        <f>Alumn_Filtered!H347</f>
        <v>1</v>
      </c>
      <c r="G347" s="28">
        <f>Alumn_Filtered!I347</f>
        <v>0.16666666666666666</v>
      </c>
      <c r="H347">
        <f>Alumn_Filtered!J347</f>
        <v>5</v>
      </c>
      <c r="I347" s="28">
        <f>Alumn_Filtered!K347</f>
        <v>0.83333333333333337</v>
      </c>
      <c r="J347" s="28">
        <f>Alumn_Filtered!L347</f>
        <v>0.83333333333333337</v>
      </c>
      <c r="K347" s="28">
        <f>Alumn_Filtered!M347</f>
        <v>0.10000000000000002</v>
      </c>
      <c r="L347" s="28">
        <f>Alumn_Filtered!N347</f>
        <v>0.31111111111111117</v>
      </c>
      <c r="M347">
        <f>Alumn_Filtered!O347</f>
        <v>8</v>
      </c>
      <c r="N347">
        <f>Alumn_Filtered!P347</f>
        <v>1</v>
      </c>
      <c r="O347">
        <f>Alumn_Filtered!Q347</f>
        <v>6</v>
      </c>
      <c r="P347">
        <f>Alumn_Filtered!R347</f>
        <v>0</v>
      </c>
      <c r="Q347">
        <f>Alumn_Filtered!S347</f>
        <v>1</v>
      </c>
      <c r="R347">
        <f>Alumn_Filtered!T347</f>
        <v>0</v>
      </c>
      <c r="S347" s="28">
        <f>Alumn_Filtered!U347</f>
        <v>0</v>
      </c>
      <c r="T347">
        <f>Alumn_Filtered!V347</f>
        <v>1</v>
      </c>
      <c r="U347" s="28">
        <f>Alumn_Filtered!W347</f>
        <v>1</v>
      </c>
      <c r="V347" s="28">
        <f>Alumn_Filtered!X347</f>
        <v>0.15</v>
      </c>
      <c r="W347" s="28">
        <f>Alumn_Filtered!Y347</f>
        <v>0.15</v>
      </c>
      <c r="X347" s="28">
        <f>Alumn_Filtered!Z347</f>
        <v>0.15</v>
      </c>
      <c r="Y347" s="28">
        <f>Alumn_Filtered!AA347</f>
        <v>-0.16111111111111118</v>
      </c>
      <c r="Z347">
        <f ca="1">Alumn_Filtered!AB347</f>
        <v>21</v>
      </c>
      <c r="AA347">
        <f>Alumn_Filtered!AD347</f>
        <v>1</v>
      </c>
      <c r="AB347">
        <f>Alumn_Filtered!AF347</f>
        <v>1</v>
      </c>
      <c r="AC347">
        <f>IF(Alumn_Filtered!AG347=0,Metrics!$AG$14,Alumn_Filtered!AG347)</f>
        <v>513</v>
      </c>
      <c r="AD347" s="28">
        <f>Alumn_Filtered!AH347</f>
        <v>0.49432739059967584</v>
      </c>
      <c r="AE347">
        <f>IF(Alumn_Filtered!AI347=0,Metrics!AI$14,Alumn_Filtered!AI347)</f>
        <v>523</v>
      </c>
      <c r="AF347" s="28">
        <f>Alumn_Filtered!AJ347</f>
        <v>0.51053484602917343</v>
      </c>
      <c r="AG347">
        <f>IF(Alumn_Filtered!AK347=0,Metrics!AK$14,Alumn_Filtered!AK347)</f>
        <v>531</v>
      </c>
      <c r="AH347" s="28">
        <f>Alumn_Filtered!AL347</f>
        <v>0.52350081037277152</v>
      </c>
      <c r="AI347">
        <f>IF(Alumn_Filtered!AM347=0,Metrics!AM$14,Alumn_Filtered!AM347)</f>
        <v>548</v>
      </c>
      <c r="AJ347" s="28">
        <f>Alumn_Filtered!AN347</f>
        <v>0.55105348460291737</v>
      </c>
      <c r="AK347">
        <f>IF(Alumn_Filtered!AP347=0,Metrics!AP$14,Alumn_Filtered!AP347)</f>
        <v>13</v>
      </c>
      <c r="AL347">
        <f>IF(Alumn_Filtered!AR347=0,Metrics!AR$14,Alumn_Filtered!AR347)</f>
        <v>1</v>
      </c>
      <c r="AM347">
        <f>IF(Alumn_Filtered!AS347=0,Metrics!AS$14,Alumn_Filtered!AS347)</f>
        <v>0</v>
      </c>
      <c r="AN347">
        <f>Alumn_Filtered!B347</f>
        <v>0</v>
      </c>
    </row>
    <row r="348" spans="1:40" x14ac:dyDescent="0.25">
      <c r="A348" t="str">
        <f>LEFT(Alumn_Filtered!A348,LEN(Alumn_Filtered!A348)-1)</f>
        <v>19546740</v>
      </c>
      <c r="B348">
        <f>Alumn_Filtered!D348</f>
        <v>0</v>
      </c>
      <c r="C348">
        <f>Alumn_Filtered!E348</f>
        <v>4</v>
      </c>
      <c r="D348">
        <f>Alumn_Filtered!F348</f>
        <v>0</v>
      </c>
      <c r="E348" s="30">
        <f>Alumn_Filtered!G348</f>
        <v>2</v>
      </c>
      <c r="F348">
        <f>Alumn_Filtered!H348</f>
        <v>0</v>
      </c>
      <c r="G348" s="28">
        <f>Alumn_Filtered!I348</f>
        <v>0</v>
      </c>
      <c r="H348">
        <f>Alumn_Filtered!J348</f>
        <v>2</v>
      </c>
      <c r="I348" s="28">
        <f>Alumn_Filtered!K348</f>
        <v>1</v>
      </c>
      <c r="J348" s="28">
        <f>Alumn_Filtered!L348</f>
        <v>0.33333333333333331</v>
      </c>
      <c r="K348" s="28">
        <f>Alumn_Filtered!M348</f>
        <v>0.28333333333333338</v>
      </c>
      <c r="L348" s="28">
        <f>Alumn_Filtered!N348</f>
        <v>0.30833333333333335</v>
      </c>
      <c r="M348">
        <f>Alumn_Filtered!O348</f>
        <v>0</v>
      </c>
      <c r="N348">
        <f>Alumn_Filtered!P348</f>
        <v>0</v>
      </c>
      <c r="O348">
        <f>Alumn_Filtered!Q348</f>
        <v>0</v>
      </c>
      <c r="P348">
        <f>Alumn_Filtered!R348</f>
        <v>0</v>
      </c>
      <c r="Q348">
        <f>Alumn_Filtered!S348</f>
        <v>0</v>
      </c>
      <c r="R348">
        <f>Alumn_Filtered!T348</f>
        <v>0</v>
      </c>
      <c r="S348" s="28">
        <f>Alumn_Filtered!U348</f>
        <v>0</v>
      </c>
      <c r="T348">
        <f>Alumn_Filtered!V348</f>
        <v>0</v>
      </c>
      <c r="U348" s="28">
        <f>Alumn_Filtered!W348</f>
        <v>0</v>
      </c>
      <c r="V348" s="28">
        <f>Alumn_Filtered!X348</f>
        <v>0</v>
      </c>
      <c r="W348" s="28">
        <f>Alumn_Filtered!Y348</f>
        <v>0</v>
      </c>
      <c r="X348" s="28">
        <f>Alumn_Filtered!Z348</f>
        <v>0</v>
      </c>
      <c r="Y348" s="28">
        <f>Alumn_Filtered!AA348</f>
        <v>-0.30833333333333335</v>
      </c>
      <c r="Z348">
        <f ca="1">Alumn_Filtered!AB348</f>
        <v>21</v>
      </c>
      <c r="AA348">
        <f>Alumn_Filtered!AD348</f>
        <v>1</v>
      </c>
      <c r="AB348">
        <f>Alumn_Filtered!AF348</f>
        <v>1</v>
      </c>
      <c r="AC348">
        <f>IF(Alumn_Filtered!AG348=0,Metrics!$AG$14,Alumn_Filtered!AG348)</f>
        <v>474</v>
      </c>
      <c r="AD348" s="28">
        <f>Alumn_Filtered!AH348</f>
        <v>0.43111831442463533</v>
      </c>
      <c r="AE348">
        <f>IF(Alumn_Filtered!AI348=0,Metrics!AI$14,Alumn_Filtered!AI348)</f>
        <v>519</v>
      </c>
      <c r="AF348" s="28">
        <f>Alumn_Filtered!AJ348</f>
        <v>0.50405186385737444</v>
      </c>
      <c r="AG348">
        <f>IF(Alumn_Filtered!AK348=0,Metrics!AK$14,Alumn_Filtered!AK348)</f>
        <v>568</v>
      </c>
      <c r="AH348" s="28">
        <f>Alumn_Filtered!AL348</f>
        <v>0.58346839546191243</v>
      </c>
      <c r="AI348">
        <f>IF(Alumn_Filtered!AM348=0,Metrics!AM$14,Alumn_Filtered!AM348)</f>
        <v>509</v>
      </c>
      <c r="AJ348" s="28">
        <f>Alumn_Filtered!AN348</f>
        <v>0.4878444084278768</v>
      </c>
      <c r="AK348">
        <f>IF(Alumn_Filtered!AP348=0,Metrics!AP$14,Alumn_Filtered!AP348)</f>
        <v>13</v>
      </c>
      <c r="AL348">
        <f>IF(Alumn_Filtered!AR348=0,Metrics!AR$14,Alumn_Filtered!AR348)</f>
        <v>3</v>
      </c>
      <c r="AM348">
        <f>IF(Alumn_Filtered!AS348=0,Metrics!AS$14,Alumn_Filtered!AS348)</f>
        <v>4</v>
      </c>
      <c r="AN348">
        <f>Alumn_Filtered!B348</f>
        <v>0</v>
      </c>
    </row>
    <row r="349" spans="1:40" x14ac:dyDescent="0.25">
      <c r="A349" t="str">
        <f>LEFT(Alumn_Filtered!A349,LEN(Alumn_Filtered!A349)-1)</f>
        <v>19547382</v>
      </c>
      <c r="B349">
        <f>Alumn_Filtered!D349</f>
        <v>0</v>
      </c>
      <c r="C349">
        <f>Alumn_Filtered!E349</f>
        <v>0</v>
      </c>
      <c r="D349">
        <f>Alumn_Filtered!F349</f>
        <v>0</v>
      </c>
      <c r="E349" s="30">
        <f>Alumn_Filtered!G349</f>
        <v>6</v>
      </c>
      <c r="F349">
        <f>Alumn_Filtered!H349</f>
        <v>6</v>
      </c>
      <c r="G349" s="28">
        <f>Alumn_Filtered!I349</f>
        <v>1</v>
      </c>
      <c r="H349">
        <f>Alumn_Filtered!J349</f>
        <v>0</v>
      </c>
      <c r="I349" s="28">
        <f>Alumn_Filtered!K349</f>
        <v>0</v>
      </c>
      <c r="J349" s="28">
        <f>Alumn_Filtered!L349</f>
        <v>0.95000000000000007</v>
      </c>
      <c r="K349" s="28">
        <f>Alumn_Filtered!M349</f>
        <v>0.70000000000000007</v>
      </c>
      <c r="L349" s="28">
        <f>Alumn_Filtered!N349</f>
        <v>0.80277777777777792</v>
      </c>
      <c r="M349">
        <f>Alumn_Filtered!O349</f>
        <v>8</v>
      </c>
      <c r="N349">
        <f>Alumn_Filtered!P349</f>
        <v>2</v>
      </c>
      <c r="O349">
        <f>Alumn_Filtered!Q349</f>
        <v>0</v>
      </c>
      <c r="P349">
        <f>Alumn_Filtered!R349</f>
        <v>0</v>
      </c>
      <c r="Q349">
        <f>Alumn_Filtered!S349</f>
        <v>6</v>
      </c>
      <c r="R349">
        <f>Alumn_Filtered!T349</f>
        <v>6</v>
      </c>
      <c r="S349" s="28">
        <f>Alumn_Filtered!U349</f>
        <v>1</v>
      </c>
      <c r="T349">
        <f>Alumn_Filtered!V349</f>
        <v>0</v>
      </c>
      <c r="U349" s="28">
        <f>Alumn_Filtered!W349</f>
        <v>0</v>
      </c>
      <c r="V349" s="28">
        <f>Alumn_Filtered!X349</f>
        <v>0.98333333333333339</v>
      </c>
      <c r="W349" s="28">
        <f>Alumn_Filtered!Y349</f>
        <v>0.65</v>
      </c>
      <c r="X349" s="28">
        <f>Alumn_Filtered!Z349</f>
        <v>0.79999999999999993</v>
      </c>
      <c r="Y349" s="28">
        <f>Alumn_Filtered!AA349</f>
        <v>-2.77777777777799E-3</v>
      </c>
      <c r="Z349">
        <f ca="1">Alumn_Filtered!AB349</f>
        <v>21</v>
      </c>
      <c r="AA349">
        <f>Alumn_Filtered!AD349</f>
        <v>1</v>
      </c>
      <c r="AB349">
        <f>Alumn_Filtered!AF349</f>
        <v>1</v>
      </c>
      <c r="AC349">
        <f>IF(Alumn_Filtered!AG349=0,Metrics!$AG$14,Alumn_Filtered!AG349)</f>
        <v>603</v>
      </c>
      <c r="AD349" s="28">
        <f>Alumn_Filtered!AH349</f>
        <v>0.640194489465154</v>
      </c>
      <c r="AE349">
        <f>IF(Alumn_Filtered!AI349=0,Metrics!AI$14,Alumn_Filtered!AI349)</f>
        <v>603</v>
      </c>
      <c r="AF349" s="28">
        <f>Alumn_Filtered!AJ349</f>
        <v>0.640194489465154</v>
      </c>
      <c r="AG349">
        <f>IF(Alumn_Filtered!AK349=0,Metrics!AK$14,Alumn_Filtered!AK349)</f>
        <v>646</v>
      </c>
      <c r="AH349" s="28">
        <f>Alumn_Filtered!AL349</f>
        <v>0.70988654781199356</v>
      </c>
      <c r="AI349">
        <f>IF(Alumn_Filtered!AM349=0,Metrics!AM$14,Alumn_Filtered!AM349)</f>
        <v>685</v>
      </c>
      <c r="AJ349" s="28">
        <f>Alumn_Filtered!AN349</f>
        <v>0.77309562398703402</v>
      </c>
      <c r="AK349">
        <f>IF(Alumn_Filtered!AP349=0,Metrics!AP$14,Alumn_Filtered!AP349)</f>
        <v>13</v>
      </c>
      <c r="AL349">
        <f>IF(Alumn_Filtered!AR349=0,Metrics!AR$14,Alumn_Filtered!AR349)</f>
        <v>1</v>
      </c>
      <c r="AM349">
        <f>IF(Alumn_Filtered!AS349=0,Metrics!AS$14,Alumn_Filtered!AS349)</f>
        <v>0</v>
      </c>
      <c r="AN349">
        <f>Alumn_Filtered!B349</f>
        <v>1</v>
      </c>
    </row>
    <row r="350" spans="1:40" x14ac:dyDescent="0.25">
      <c r="A350" t="str">
        <f>LEFT(Alumn_Filtered!A350,LEN(Alumn_Filtered!A350)-1)</f>
        <v>19548191</v>
      </c>
      <c r="B350">
        <f>Alumn_Filtered!D350</f>
        <v>0</v>
      </c>
      <c r="C350">
        <f>Alumn_Filtered!E350</f>
        <v>0</v>
      </c>
      <c r="D350">
        <f>Alumn_Filtered!F350</f>
        <v>0</v>
      </c>
      <c r="E350" s="30">
        <f>Alumn_Filtered!G350</f>
        <v>6</v>
      </c>
      <c r="F350">
        <f>Alumn_Filtered!H350</f>
        <v>2</v>
      </c>
      <c r="G350" s="28">
        <f>Alumn_Filtered!I350</f>
        <v>0.33333333333333331</v>
      </c>
      <c r="H350">
        <f>Alumn_Filtered!J350</f>
        <v>4</v>
      </c>
      <c r="I350" s="28">
        <f>Alumn_Filtered!K350</f>
        <v>0.66666666666666663</v>
      </c>
      <c r="J350" s="28">
        <f>Alumn_Filtered!L350</f>
        <v>0.81666666666666676</v>
      </c>
      <c r="K350" s="28">
        <f>Alumn_Filtered!M350</f>
        <v>0.10000000000000002</v>
      </c>
      <c r="L350" s="28">
        <f>Alumn_Filtered!N350</f>
        <v>0.44999999999999996</v>
      </c>
      <c r="M350">
        <f>Alumn_Filtered!O350</f>
        <v>10</v>
      </c>
      <c r="N350">
        <f>Alumn_Filtered!P350</f>
        <v>3</v>
      </c>
      <c r="O350">
        <f>Alumn_Filtered!Q350</f>
        <v>2</v>
      </c>
      <c r="P350">
        <f>Alumn_Filtered!R350</f>
        <v>0</v>
      </c>
      <c r="Q350">
        <f>Alumn_Filtered!S350</f>
        <v>5</v>
      </c>
      <c r="R350">
        <f>Alumn_Filtered!T350</f>
        <v>2</v>
      </c>
      <c r="S350" s="28">
        <f>Alumn_Filtered!U350</f>
        <v>0.4</v>
      </c>
      <c r="T350">
        <f>Alumn_Filtered!V350</f>
        <v>3</v>
      </c>
      <c r="U350" s="28">
        <f>Alumn_Filtered!W350</f>
        <v>0.6</v>
      </c>
      <c r="V350" s="28">
        <f>Alumn_Filtered!X350</f>
        <v>0.81666666666666676</v>
      </c>
      <c r="W350" s="28">
        <f>Alumn_Filtered!Y350</f>
        <v>0.3</v>
      </c>
      <c r="X350" s="28">
        <f>Alumn_Filtered!Z350</f>
        <v>0.49000000000000005</v>
      </c>
      <c r="Y350" s="28">
        <f>Alumn_Filtered!AA350</f>
        <v>4.0000000000000091E-2</v>
      </c>
      <c r="Z350">
        <f ca="1">Alumn_Filtered!AB350</f>
        <v>21</v>
      </c>
      <c r="AA350">
        <f>Alumn_Filtered!AD350</f>
        <v>1</v>
      </c>
      <c r="AB350">
        <f>Alumn_Filtered!AF350</f>
        <v>1</v>
      </c>
      <c r="AC350">
        <f>IF(Alumn_Filtered!AG350=0,Metrics!$AG$14,Alumn_Filtered!AG350)</f>
        <v>517</v>
      </c>
      <c r="AD350" s="28">
        <f>Alumn_Filtered!AH350</f>
        <v>0.50081037277147489</v>
      </c>
      <c r="AE350">
        <f>IF(Alumn_Filtered!AI350=0,Metrics!AI$14,Alumn_Filtered!AI350)</f>
        <v>517</v>
      </c>
      <c r="AF350" s="28">
        <f>Alumn_Filtered!AJ350</f>
        <v>0.50081037277147489</v>
      </c>
      <c r="AG350">
        <f>IF(Alumn_Filtered!AK350=0,Metrics!AK$14,Alumn_Filtered!AK350)</f>
        <v>568</v>
      </c>
      <c r="AH350" s="28">
        <f>Alumn_Filtered!AL350</f>
        <v>0.58346839546191243</v>
      </c>
      <c r="AI350">
        <f>IF(Alumn_Filtered!AM350=0,Metrics!AM$14,Alumn_Filtered!AM350)</f>
        <v>578</v>
      </c>
      <c r="AJ350" s="28">
        <f>Alumn_Filtered!AN350</f>
        <v>0.59967585089141007</v>
      </c>
      <c r="AK350">
        <f>IF(Alumn_Filtered!AP350=0,Metrics!AP$14,Alumn_Filtered!AP350)</f>
        <v>13</v>
      </c>
      <c r="AL350">
        <f>IF(Alumn_Filtered!AR350=0,Metrics!AR$14,Alumn_Filtered!AR350)</f>
        <v>1</v>
      </c>
      <c r="AM350">
        <f>IF(Alumn_Filtered!AS350=0,Metrics!AS$14,Alumn_Filtered!AS350)</f>
        <v>5</v>
      </c>
      <c r="AN350">
        <f>Alumn_Filtered!B350</f>
        <v>1</v>
      </c>
    </row>
    <row r="351" spans="1:40" x14ac:dyDescent="0.25">
      <c r="A351" t="str">
        <f>LEFT(Alumn_Filtered!A351,LEN(Alumn_Filtered!A351)-1)</f>
        <v>19549969</v>
      </c>
      <c r="B351">
        <f>Alumn_Filtered!D351</f>
        <v>0</v>
      </c>
      <c r="C351">
        <f>Alumn_Filtered!E351</f>
        <v>4</v>
      </c>
      <c r="D351">
        <f>Alumn_Filtered!F351</f>
        <v>0</v>
      </c>
      <c r="E351" s="30">
        <f>Alumn_Filtered!G351</f>
        <v>2</v>
      </c>
      <c r="F351">
        <f>Alumn_Filtered!H351</f>
        <v>0</v>
      </c>
      <c r="G351" s="28">
        <f>Alumn_Filtered!I351</f>
        <v>0</v>
      </c>
      <c r="H351">
        <f>Alumn_Filtered!J351</f>
        <v>2</v>
      </c>
      <c r="I351" s="28">
        <f>Alumn_Filtered!K351</f>
        <v>1</v>
      </c>
      <c r="J351" s="28">
        <f>Alumn_Filtered!L351</f>
        <v>0.26666666666666666</v>
      </c>
      <c r="K351" s="28">
        <f>Alumn_Filtered!M351</f>
        <v>3.3333333333333326E-2</v>
      </c>
      <c r="L351" s="28">
        <f>Alumn_Filtered!N351</f>
        <v>0.15</v>
      </c>
      <c r="M351">
        <f>Alumn_Filtered!O351</f>
        <v>6</v>
      </c>
      <c r="N351">
        <f>Alumn_Filtered!P351</f>
        <v>0</v>
      </c>
      <c r="O351">
        <f>Alumn_Filtered!Q351</f>
        <v>6</v>
      </c>
      <c r="P351">
        <f>Alumn_Filtered!R351</f>
        <v>0</v>
      </c>
      <c r="Q351">
        <f>Alumn_Filtered!S351</f>
        <v>0</v>
      </c>
      <c r="R351">
        <f>Alumn_Filtered!T351</f>
        <v>0</v>
      </c>
      <c r="S351" s="28">
        <f>Alumn_Filtered!U351</f>
        <v>0</v>
      </c>
      <c r="T351">
        <f>Alumn_Filtered!V351</f>
        <v>0</v>
      </c>
      <c r="U351" s="28">
        <f>Alumn_Filtered!W351</f>
        <v>0</v>
      </c>
      <c r="V351" s="28">
        <f>Alumn_Filtered!X351</f>
        <v>0</v>
      </c>
      <c r="W351" s="28">
        <f>Alumn_Filtered!Y351</f>
        <v>0</v>
      </c>
      <c r="X351" s="28">
        <f>Alumn_Filtered!Z351</f>
        <v>0</v>
      </c>
      <c r="Y351" s="28">
        <f>Alumn_Filtered!AA351</f>
        <v>-0.15</v>
      </c>
      <c r="Z351">
        <f ca="1">Alumn_Filtered!AB351</f>
        <v>21</v>
      </c>
      <c r="AA351">
        <f>Alumn_Filtered!AD351</f>
        <v>1</v>
      </c>
      <c r="AB351">
        <f>Alumn_Filtered!AF351</f>
        <v>1</v>
      </c>
      <c r="AC351">
        <f>IF(Alumn_Filtered!AG351=0,Metrics!$AG$14,Alumn_Filtered!AG351)</f>
        <v>404</v>
      </c>
      <c r="AD351" s="28">
        <f>Alumn_Filtered!AH351</f>
        <v>0.31766612641815234</v>
      </c>
      <c r="AE351">
        <f>IF(Alumn_Filtered!AI351=0,Metrics!AI$14,Alumn_Filtered!AI351)</f>
        <v>404</v>
      </c>
      <c r="AF351" s="28">
        <f>Alumn_Filtered!AJ351</f>
        <v>0.31766612641815234</v>
      </c>
      <c r="AG351">
        <f>IF(Alumn_Filtered!AK351=0,Metrics!AK$14,Alumn_Filtered!AK351)</f>
        <v>501</v>
      </c>
      <c r="AH351" s="28">
        <f>Alumn_Filtered!AL351</f>
        <v>0.47487844408427876</v>
      </c>
      <c r="AI351">
        <f>IF(Alumn_Filtered!AM351=0,Metrics!AM$14,Alumn_Filtered!AM351)</f>
        <v>563</v>
      </c>
      <c r="AJ351" s="28">
        <f>Alumn_Filtered!AN351</f>
        <v>0.57536466774716366</v>
      </c>
      <c r="AK351">
        <f>IF(Alumn_Filtered!AP351=0,Metrics!AP$14,Alumn_Filtered!AP351)</f>
        <v>5</v>
      </c>
      <c r="AL351">
        <f>IF(Alumn_Filtered!AR351=0,Metrics!AR$14,Alumn_Filtered!AR351)</f>
        <v>1</v>
      </c>
      <c r="AM351">
        <f>IF(Alumn_Filtered!AS351=0,Metrics!AS$14,Alumn_Filtered!AS351)</f>
        <v>8</v>
      </c>
      <c r="AN351">
        <f>Alumn_Filtered!B351</f>
        <v>0</v>
      </c>
    </row>
    <row r="352" spans="1:40" x14ac:dyDescent="0.25">
      <c r="A352" t="str">
        <f>LEFT(Alumn_Filtered!A352,LEN(Alumn_Filtered!A352)-1)</f>
        <v>19550619</v>
      </c>
      <c r="B352">
        <f>Alumn_Filtered!D352</f>
        <v>0</v>
      </c>
      <c r="C352">
        <f>Alumn_Filtered!E352</f>
        <v>0</v>
      </c>
      <c r="D352">
        <f>Alumn_Filtered!F352</f>
        <v>0</v>
      </c>
      <c r="E352" s="30">
        <f>Alumn_Filtered!G352</f>
        <v>6</v>
      </c>
      <c r="F352">
        <f>Alumn_Filtered!H352</f>
        <v>1</v>
      </c>
      <c r="G352" s="28">
        <f>Alumn_Filtered!I352</f>
        <v>0.16666666666666666</v>
      </c>
      <c r="H352">
        <f>Alumn_Filtered!J352</f>
        <v>5</v>
      </c>
      <c r="I352" s="28">
        <f>Alumn_Filtered!K352</f>
        <v>0.83333333333333337</v>
      </c>
      <c r="J352" s="28">
        <f>Alumn_Filtered!L352</f>
        <v>0.78333333333333333</v>
      </c>
      <c r="K352" s="28">
        <f>Alumn_Filtered!M352</f>
        <v>1.666666666666668E-2</v>
      </c>
      <c r="L352" s="28">
        <f>Alumn_Filtered!N352</f>
        <v>0.28055555555555556</v>
      </c>
      <c r="M352">
        <f>Alumn_Filtered!O352</f>
        <v>7</v>
      </c>
      <c r="N352">
        <f>Alumn_Filtered!P352</f>
        <v>0</v>
      </c>
      <c r="O352">
        <f>Alumn_Filtered!Q352</f>
        <v>4</v>
      </c>
      <c r="P352">
        <f>Alumn_Filtered!R352</f>
        <v>0</v>
      </c>
      <c r="Q352">
        <f>Alumn_Filtered!S352</f>
        <v>3</v>
      </c>
      <c r="R352">
        <f>Alumn_Filtered!T352</f>
        <v>1</v>
      </c>
      <c r="S352" s="28">
        <f>Alumn_Filtered!U352</f>
        <v>0.33333333333333331</v>
      </c>
      <c r="T352">
        <f>Alumn_Filtered!V352</f>
        <v>2</v>
      </c>
      <c r="U352" s="28">
        <f>Alumn_Filtered!W352</f>
        <v>0.66666666666666663</v>
      </c>
      <c r="V352" s="28">
        <f>Alumn_Filtered!X352</f>
        <v>0.83333333333333337</v>
      </c>
      <c r="W352" s="28">
        <f>Alumn_Filtered!Y352</f>
        <v>0.13333333333333333</v>
      </c>
      <c r="X352" s="28">
        <f>Alumn_Filtered!Z352</f>
        <v>0.40555555555555561</v>
      </c>
      <c r="Y352" s="28">
        <f>Alumn_Filtered!AA352</f>
        <v>0.12500000000000006</v>
      </c>
      <c r="Z352">
        <f ca="1">Alumn_Filtered!AB352</f>
        <v>21</v>
      </c>
      <c r="AA352">
        <f>Alumn_Filtered!AD352</f>
        <v>1</v>
      </c>
      <c r="AB352">
        <f>Alumn_Filtered!AF352</f>
        <v>1</v>
      </c>
      <c r="AC352">
        <f>IF(Alumn_Filtered!AG352=0,Metrics!$AG$14,Alumn_Filtered!AG352)</f>
        <v>723</v>
      </c>
      <c r="AD352" s="28">
        <f>Alumn_Filtered!AH352</f>
        <v>0.83468395461912481</v>
      </c>
      <c r="AE352">
        <f>IF(Alumn_Filtered!AI352=0,Metrics!AI$14,Alumn_Filtered!AI352)</f>
        <v>757</v>
      </c>
      <c r="AF352" s="28">
        <f>Alumn_Filtered!AJ352</f>
        <v>0.8897893030794165</v>
      </c>
      <c r="AG352">
        <f>IF(Alumn_Filtered!AK352=0,Metrics!AK$14,Alumn_Filtered!AK352)</f>
        <v>598</v>
      </c>
      <c r="AH352" s="28">
        <f>Alumn_Filtered!AL352</f>
        <v>0.63209076175040524</v>
      </c>
      <c r="AI352">
        <f>IF(Alumn_Filtered!AM352=0,Metrics!AM$14,Alumn_Filtered!AM352)</f>
        <v>521</v>
      </c>
      <c r="AJ352" s="28">
        <f>Alumn_Filtered!AN352</f>
        <v>0.50729335494327388</v>
      </c>
      <c r="AK352">
        <f>IF(Alumn_Filtered!AP352=0,Metrics!AP$14,Alumn_Filtered!AP352)</f>
        <v>6</v>
      </c>
      <c r="AL352">
        <f>IF(Alumn_Filtered!AR352=0,Metrics!AR$14,Alumn_Filtered!AR352)</f>
        <v>1</v>
      </c>
      <c r="AM352">
        <f>IF(Alumn_Filtered!AS352=0,Metrics!AS$14,Alumn_Filtered!AS352)</f>
        <v>0</v>
      </c>
      <c r="AN352">
        <f>Alumn_Filtered!B352</f>
        <v>0</v>
      </c>
    </row>
    <row r="353" spans="1:40" x14ac:dyDescent="0.25">
      <c r="A353" t="str">
        <f>LEFT(Alumn_Filtered!A353,LEN(Alumn_Filtered!A353)-1)</f>
        <v>19551483</v>
      </c>
      <c r="B353">
        <f>Alumn_Filtered!D353</f>
        <v>0</v>
      </c>
      <c r="C353">
        <f>Alumn_Filtered!E353</f>
        <v>0</v>
      </c>
      <c r="D353">
        <f>Alumn_Filtered!F353</f>
        <v>0</v>
      </c>
      <c r="E353" s="30">
        <f>Alumn_Filtered!G353</f>
        <v>6</v>
      </c>
      <c r="F353">
        <f>Alumn_Filtered!H353</f>
        <v>6</v>
      </c>
      <c r="G353" s="28">
        <f>Alumn_Filtered!I353</f>
        <v>1</v>
      </c>
      <c r="H353">
        <f>Alumn_Filtered!J353</f>
        <v>0</v>
      </c>
      <c r="I353" s="28">
        <f>Alumn_Filtered!K353</f>
        <v>0</v>
      </c>
      <c r="J353" s="28">
        <f>Alumn_Filtered!L353</f>
        <v>0.8666666666666667</v>
      </c>
      <c r="K353" s="28">
        <f>Alumn_Filtered!M353</f>
        <v>0.5</v>
      </c>
      <c r="L353" s="28">
        <f>Alumn_Filtered!N353</f>
        <v>0.63888888888888895</v>
      </c>
      <c r="M353">
        <f>Alumn_Filtered!O353</f>
        <v>7</v>
      </c>
      <c r="N353">
        <f>Alumn_Filtered!P353</f>
        <v>0</v>
      </c>
      <c r="O353">
        <f>Alumn_Filtered!Q353</f>
        <v>0</v>
      </c>
      <c r="P353">
        <f>Alumn_Filtered!R353</f>
        <v>0</v>
      </c>
      <c r="Q353">
        <f>Alumn_Filtered!S353</f>
        <v>7</v>
      </c>
      <c r="R353">
        <f>Alumn_Filtered!T353</f>
        <v>2</v>
      </c>
      <c r="S353" s="28">
        <f>Alumn_Filtered!U353</f>
        <v>0.2857142857142857</v>
      </c>
      <c r="T353">
        <f>Alumn_Filtered!V353</f>
        <v>5</v>
      </c>
      <c r="U353" s="28">
        <f>Alumn_Filtered!W353</f>
        <v>0.7142857142857143</v>
      </c>
      <c r="V353" s="28">
        <f>Alumn_Filtered!X353</f>
        <v>0.81666666666666676</v>
      </c>
      <c r="W353" s="28">
        <f>Alumn_Filtered!Y353</f>
        <v>0.33333333333333331</v>
      </c>
      <c r="X353" s="28">
        <f>Alumn_Filtered!Z353</f>
        <v>0.48571428571428577</v>
      </c>
      <c r="Y353" s="28">
        <f>Alumn_Filtered!AA353</f>
        <v>-0.15317460317460319</v>
      </c>
      <c r="Z353">
        <f ca="1">Alumn_Filtered!AB353</f>
        <v>20</v>
      </c>
      <c r="AA353">
        <f>Alumn_Filtered!AD353</f>
        <v>1</v>
      </c>
      <c r="AB353">
        <f>Alumn_Filtered!AF353</f>
        <v>1</v>
      </c>
      <c r="AC353">
        <f>IF(Alumn_Filtered!AG353=0,Metrics!$AG$14,Alumn_Filtered!AG353)</f>
        <v>723</v>
      </c>
      <c r="AD353" s="28">
        <f>Alumn_Filtered!AH353</f>
        <v>0.83468395461912481</v>
      </c>
      <c r="AE353">
        <f>IF(Alumn_Filtered!AI353=0,Metrics!AI$14,Alumn_Filtered!AI353)</f>
        <v>771</v>
      </c>
      <c r="AF353" s="28">
        <f>Alumn_Filtered!AJ353</f>
        <v>0.91247974068071314</v>
      </c>
      <c r="AG353">
        <f>IF(Alumn_Filtered!AK353=0,Metrics!AK$14,Alumn_Filtered!AK353)</f>
        <v>597</v>
      </c>
      <c r="AH353" s="28">
        <f>Alumn_Filtered!AL353</f>
        <v>0.63047001620745546</v>
      </c>
      <c r="AI353">
        <f>IF(Alumn_Filtered!AM353=0,Metrics!AM$14,Alumn_Filtered!AM353)</f>
        <v>593</v>
      </c>
      <c r="AJ353" s="28">
        <f>Alumn_Filtered!AN353</f>
        <v>0.62398703403565636</v>
      </c>
      <c r="AK353">
        <f>IF(Alumn_Filtered!AP353=0,Metrics!AP$14,Alumn_Filtered!AP353)</f>
        <v>6</v>
      </c>
      <c r="AL353">
        <f>IF(Alumn_Filtered!AR353=0,Metrics!AR$14,Alumn_Filtered!AR353)</f>
        <v>1</v>
      </c>
      <c r="AM353">
        <f>IF(Alumn_Filtered!AS353=0,Metrics!AS$14,Alumn_Filtered!AS353)</f>
        <v>0</v>
      </c>
      <c r="AN353">
        <f>Alumn_Filtered!B353</f>
        <v>1</v>
      </c>
    </row>
    <row r="354" spans="1:40" x14ac:dyDescent="0.25">
      <c r="A354" t="str">
        <f>LEFT(Alumn_Filtered!A354,LEN(Alumn_Filtered!A354)-1)</f>
        <v>19551807</v>
      </c>
      <c r="B354">
        <f>Alumn_Filtered!D354</f>
        <v>0</v>
      </c>
      <c r="C354">
        <f>Alumn_Filtered!E354</f>
        <v>0</v>
      </c>
      <c r="D354">
        <f>Alumn_Filtered!F354</f>
        <v>0</v>
      </c>
      <c r="E354" s="30">
        <f>Alumn_Filtered!G354</f>
        <v>6</v>
      </c>
      <c r="F354">
        <f>Alumn_Filtered!H354</f>
        <v>6</v>
      </c>
      <c r="G354" s="28">
        <f>Alumn_Filtered!I354</f>
        <v>1</v>
      </c>
      <c r="H354">
        <f>Alumn_Filtered!J354</f>
        <v>0</v>
      </c>
      <c r="I354" s="28">
        <f>Alumn_Filtered!K354</f>
        <v>0</v>
      </c>
      <c r="J354" s="28">
        <f>Alumn_Filtered!L354</f>
        <v>0.91666666666666663</v>
      </c>
      <c r="K354" s="28">
        <f>Alumn_Filtered!M354</f>
        <v>0.68333333333333324</v>
      </c>
      <c r="L354" s="28">
        <f>Alumn_Filtered!N354</f>
        <v>0.83055555555555538</v>
      </c>
      <c r="M354">
        <f>Alumn_Filtered!O354</f>
        <v>6</v>
      </c>
      <c r="N354">
        <f>Alumn_Filtered!P354</f>
        <v>0</v>
      </c>
      <c r="O354">
        <f>Alumn_Filtered!Q354</f>
        <v>0</v>
      </c>
      <c r="P354">
        <f>Alumn_Filtered!R354</f>
        <v>0</v>
      </c>
      <c r="Q354">
        <f>Alumn_Filtered!S354</f>
        <v>6</v>
      </c>
      <c r="R354">
        <f>Alumn_Filtered!T354</f>
        <v>6</v>
      </c>
      <c r="S354" s="28">
        <f>Alumn_Filtered!U354</f>
        <v>1</v>
      </c>
      <c r="T354">
        <f>Alumn_Filtered!V354</f>
        <v>0</v>
      </c>
      <c r="U354" s="28">
        <f>Alumn_Filtered!W354</f>
        <v>0</v>
      </c>
      <c r="V354" s="28">
        <f>Alumn_Filtered!X354</f>
        <v>0.95000000000000007</v>
      </c>
      <c r="W354" s="28">
        <f>Alumn_Filtered!Y354</f>
        <v>0.65</v>
      </c>
      <c r="X354" s="28">
        <f>Alumn_Filtered!Z354</f>
        <v>0.76666666666666661</v>
      </c>
      <c r="Y354" s="28">
        <f>Alumn_Filtered!AA354</f>
        <v>-6.3888888888888773E-2</v>
      </c>
      <c r="Z354">
        <f ca="1">Alumn_Filtered!AB354</f>
        <v>20</v>
      </c>
      <c r="AA354">
        <f>Alumn_Filtered!AD354</f>
        <v>1</v>
      </c>
      <c r="AB354">
        <f>Alumn_Filtered!AF354</f>
        <v>1</v>
      </c>
      <c r="AC354">
        <f>IF(Alumn_Filtered!AG354=0,Metrics!$AG$14,Alumn_Filtered!AG354)</f>
        <v>577</v>
      </c>
      <c r="AD354" s="28">
        <f>Alumn_Filtered!AH354</f>
        <v>0.59805510534846029</v>
      </c>
      <c r="AE354">
        <f>IF(Alumn_Filtered!AI354=0,Metrics!AI$14,Alumn_Filtered!AI354)</f>
        <v>577</v>
      </c>
      <c r="AF354" s="28">
        <f>Alumn_Filtered!AJ354</f>
        <v>0.59805510534846029</v>
      </c>
      <c r="AG354">
        <f>IF(Alumn_Filtered!AK354=0,Metrics!AK$14,Alumn_Filtered!AK354)</f>
        <v>492</v>
      </c>
      <c r="AH354" s="28">
        <f>Alumn_Filtered!AL354</f>
        <v>0.46029173419773095</v>
      </c>
      <c r="AI354">
        <f>IF(Alumn_Filtered!AM354=0,Metrics!AM$14,Alumn_Filtered!AM354)</f>
        <v>609</v>
      </c>
      <c r="AJ354" s="28">
        <f>Alumn_Filtered!AN354</f>
        <v>0.64991896272285254</v>
      </c>
      <c r="AK354">
        <f>IF(Alumn_Filtered!AP354=0,Metrics!AP$14,Alumn_Filtered!AP354)</f>
        <v>2</v>
      </c>
      <c r="AL354">
        <f>IF(Alumn_Filtered!AR354=0,Metrics!AR$14,Alumn_Filtered!AR354)</f>
        <v>1</v>
      </c>
      <c r="AM354">
        <f>IF(Alumn_Filtered!AS354=0,Metrics!AS$14,Alumn_Filtered!AS354)</f>
        <v>5</v>
      </c>
      <c r="AN354">
        <f>Alumn_Filtered!B354</f>
        <v>1</v>
      </c>
    </row>
    <row r="355" spans="1:40" x14ac:dyDescent="0.25">
      <c r="A355" t="str">
        <f>LEFT(Alumn_Filtered!A355,LEN(Alumn_Filtered!A355)-1)</f>
        <v>19561228</v>
      </c>
      <c r="B355">
        <f>Alumn_Filtered!D355</f>
        <v>0</v>
      </c>
      <c r="C355">
        <f>Alumn_Filtered!E355</f>
        <v>0</v>
      </c>
      <c r="D355">
        <f>Alumn_Filtered!F355</f>
        <v>0</v>
      </c>
      <c r="E355" s="30">
        <f>Alumn_Filtered!G355</f>
        <v>6</v>
      </c>
      <c r="F355">
        <f>Alumn_Filtered!H355</f>
        <v>6</v>
      </c>
      <c r="G355" s="28">
        <f>Alumn_Filtered!I355</f>
        <v>1</v>
      </c>
      <c r="H355">
        <f>Alumn_Filtered!J355</f>
        <v>0</v>
      </c>
      <c r="I355" s="28">
        <f>Alumn_Filtered!K355</f>
        <v>0</v>
      </c>
      <c r="J355" s="28">
        <f>Alumn_Filtered!L355</f>
        <v>0.93333333333333324</v>
      </c>
      <c r="K355" s="28">
        <f>Alumn_Filtered!M355</f>
        <v>0.76666666666666661</v>
      </c>
      <c r="L355" s="28">
        <f>Alumn_Filtered!N355</f>
        <v>0.86111111111111105</v>
      </c>
      <c r="M355">
        <f>Alumn_Filtered!O355</f>
        <v>8</v>
      </c>
      <c r="N355">
        <f>Alumn_Filtered!P355</f>
        <v>1</v>
      </c>
      <c r="O355">
        <f>Alumn_Filtered!Q355</f>
        <v>0</v>
      </c>
      <c r="P355">
        <f>Alumn_Filtered!R355</f>
        <v>0</v>
      </c>
      <c r="Q355">
        <f>Alumn_Filtered!S355</f>
        <v>7</v>
      </c>
      <c r="R355">
        <f>Alumn_Filtered!T355</f>
        <v>7</v>
      </c>
      <c r="S355" s="28">
        <f>Alumn_Filtered!U355</f>
        <v>1</v>
      </c>
      <c r="T355">
        <f>Alumn_Filtered!V355</f>
        <v>0</v>
      </c>
      <c r="U355" s="28">
        <f>Alumn_Filtered!W355</f>
        <v>0</v>
      </c>
      <c r="V355" s="28">
        <f>Alumn_Filtered!X355</f>
        <v>1</v>
      </c>
      <c r="W355" s="28">
        <f>Alumn_Filtered!Y355</f>
        <v>0.51666666666666661</v>
      </c>
      <c r="X355" s="28">
        <f>Alumn_Filtered!Z355</f>
        <v>0.81190476190476191</v>
      </c>
      <c r="Y355" s="28">
        <f>Alumn_Filtered!AA355</f>
        <v>-4.9206349206349143E-2</v>
      </c>
      <c r="Z355">
        <f ca="1">Alumn_Filtered!AB355</f>
        <v>20</v>
      </c>
      <c r="AA355">
        <f>Alumn_Filtered!AD355</f>
        <v>1</v>
      </c>
      <c r="AB355">
        <f>Alumn_Filtered!AF355</f>
        <v>1</v>
      </c>
      <c r="AC355">
        <f>IF(Alumn_Filtered!AG355=0,Metrics!$AG$14,Alumn_Filtered!AG355)</f>
        <v>734</v>
      </c>
      <c r="AD355" s="28">
        <f>Alumn_Filtered!AH355</f>
        <v>0.85251215559157212</v>
      </c>
      <c r="AE355">
        <f>IF(Alumn_Filtered!AI355=0,Metrics!AI$14,Alumn_Filtered!AI355)</f>
        <v>797</v>
      </c>
      <c r="AF355" s="28">
        <f>Alumn_Filtered!AJ355</f>
        <v>0.95461912479740685</v>
      </c>
      <c r="AG355">
        <f>IF(Alumn_Filtered!AK355=0,Metrics!AK$14,Alumn_Filtered!AK355)</f>
        <v>645</v>
      </c>
      <c r="AH355" s="28">
        <f>Alumn_Filtered!AL355</f>
        <v>0.70826580226904379</v>
      </c>
      <c r="AI355">
        <f>IF(Alumn_Filtered!AM355=0,Metrics!AM$14,Alumn_Filtered!AM355)</f>
        <v>707</v>
      </c>
      <c r="AJ355" s="28">
        <f>Alumn_Filtered!AN355</f>
        <v>0.80875202593192874</v>
      </c>
      <c r="AK355">
        <f>IF(Alumn_Filtered!AP355=0,Metrics!AP$14,Alumn_Filtered!AP355)</f>
        <v>13</v>
      </c>
      <c r="AL355">
        <f>IF(Alumn_Filtered!AR355=0,Metrics!AR$14,Alumn_Filtered!AR355)</f>
        <v>1</v>
      </c>
      <c r="AM355">
        <f>IF(Alumn_Filtered!AS355=0,Metrics!AS$14,Alumn_Filtered!AS355)</f>
        <v>7</v>
      </c>
      <c r="AN355">
        <f>Alumn_Filtered!B355</f>
        <v>1</v>
      </c>
    </row>
    <row r="356" spans="1:40" x14ac:dyDescent="0.25">
      <c r="A356" t="str">
        <f>LEFT(Alumn_Filtered!A356,LEN(Alumn_Filtered!A356)-1)</f>
        <v>19562542</v>
      </c>
      <c r="B356">
        <f>Alumn_Filtered!D356</f>
        <v>0</v>
      </c>
      <c r="C356">
        <f>Alumn_Filtered!E356</f>
        <v>1</v>
      </c>
      <c r="D356">
        <f>Alumn_Filtered!F356</f>
        <v>0</v>
      </c>
      <c r="E356" s="30">
        <f>Alumn_Filtered!G356</f>
        <v>5</v>
      </c>
      <c r="F356">
        <f>Alumn_Filtered!H356</f>
        <v>4</v>
      </c>
      <c r="G356" s="28">
        <f>Alumn_Filtered!I356</f>
        <v>0.8</v>
      </c>
      <c r="H356">
        <f>Alumn_Filtered!J356</f>
        <v>1</v>
      </c>
      <c r="I356" s="28">
        <f>Alumn_Filtered!K356</f>
        <v>0.2</v>
      </c>
      <c r="J356" s="28">
        <f>Alumn_Filtered!L356</f>
        <v>0.91666666666666663</v>
      </c>
      <c r="K356" s="28">
        <f>Alumn_Filtered!M356</f>
        <v>0.41666666666666669</v>
      </c>
      <c r="L356" s="28">
        <f>Alumn_Filtered!N356</f>
        <v>0.71666666666666656</v>
      </c>
      <c r="M356">
        <f>Alumn_Filtered!O356</f>
        <v>6</v>
      </c>
      <c r="N356">
        <f>Alumn_Filtered!P356</f>
        <v>0</v>
      </c>
      <c r="O356">
        <f>Alumn_Filtered!Q356</f>
        <v>0</v>
      </c>
      <c r="P356">
        <f>Alumn_Filtered!R356</f>
        <v>0</v>
      </c>
      <c r="Q356">
        <f>Alumn_Filtered!S356</f>
        <v>6</v>
      </c>
      <c r="R356">
        <f>Alumn_Filtered!T356</f>
        <v>6</v>
      </c>
      <c r="S356" s="28">
        <f>Alumn_Filtered!U356</f>
        <v>1</v>
      </c>
      <c r="T356">
        <f>Alumn_Filtered!V356</f>
        <v>0</v>
      </c>
      <c r="U356" s="28">
        <f>Alumn_Filtered!W356</f>
        <v>0</v>
      </c>
      <c r="V356" s="28">
        <f>Alumn_Filtered!X356</f>
        <v>0.8666666666666667</v>
      </c>
      <c r="W356" s="28">
        <f>Alumn_Filtered!Y356</f>
        <v>0.6</v>
      </c>
      <c r="X356" s="28">
        <f>Alumn_Filtered!Z356</f>
        <v>0.75277777777777777</v>
      </c>
      <c r="Y356" s="28">
        <f>Alumn_Filtered!AA356</f>
        <v>3.6111111111111205E-2</v>
      </c>
      <c r="Z356">
        <f ca="1">Alumn_Filtered!AB356</f>
        <v>20</v>
      </c>
      <c r="AA356">
        <f>Alumn_Filtered!AD356</f>
        <v>1</v>
      </c>
      <c r="AB356">
        <f>Alumn_Filtered!AF356</f>
        <v>1</v>
      </c>
      <c r="AC356">
        <f>IF(Alumn_Filtered!AG356=0,Metrics!$AG$14,Alumn_Filtered!AG356)</f>
        <v>611</v>
      </c>
      <c r="AD356" s="28">
        <f>Alumn_Filtered!AH356</f>
        <v>0.65316045380875198</v>
      </c>
      <c r="AE356">
        <f>IF(Alumn_Filtered!AI356=0,Metrics!AI$14,Alumn_Filtered!AI356)</f>
        <v>671</v>
      </c>
      <c r="AF356" s="28">
        <f>Alumn_Filtered!AJ356</f>
        <v>0.75040518638573739</v>
      </c>
      <c r="AG356">
        <f>IF(Alumn_Filtered!AK356=0,Metrics!AK$14,Alumn_Filtered!AK356)</f>
        <v>574</v>
      </c>
      <c r="AH356" s="28">
        <f>Alumn_Filtered!AL356</f>
        <v>0.59319286871961097</v>
      </c>
      <c r="AI356">
        <f>IF(Alumn_Filtered!AM356=0,Metrics!AM$14,Alumn_Filtered!AM356)</f>
        <v>597</v>
      </c>
      <c r="AJ356" s="28">
        <f>Alumn_Filtered!AN356</f>
        <v>0.63047001620745546</v>
      </c>
      <c r="AK356">
        <f>IF(Alumn_Filtered!AP356=0,Metrics!AP$14,Alumn_Filtered!AP356)</f>
        <v>13</v>
      </c>
      <c r="AL356">
        <f>IF(Alumn_Filtered!AR356=0,Metrics!AR$14,Alumn_Filtered!AR356)</f>
        <v>4</v>
      </c>
      <c r="AM356">
        <f>IF(Alumn_Filtered!AS356=0,Metrics!AS$14,Alumn_Filtered!AS356)</f>
        <v>0</v>
      </c>
      <c r="AN356">
        <f>Alumn_Filtered!B356</f>
        <v>0</v>
      </c>
    </row>
    <row r="357" spans="1:40" x14ac:dyDescent="0.25">
      <c r="A357" t="str">
        <f>LEFT(Alumn_Filtered!A357,LEN(Alumn_Filtered!A357)-1)</f>
        <v>19564073</v>
      </c>
      <c r="B357">
        <f>Alumn_Filtered!D357</f>
        <v>10</v>
      </c>
      <c r="C357">
        <f>Alumn_Filtered!E357</f>
        <v>0</v>
      </c>
      <c r="D357">
        <f>Alumn_Filtered!F357</f>
        <v>0</v>
      </c>
      <c r="E357" s="30">
        <f>Alumn_Filtered!G357</f>
        <v>0</v>
      </c>
      <c r="F357">
        <f>Alumn_Filtered!H357</f>
        <v>0</v>
      </c>
      <c r="G357" s="28">
        <f>Alumn_Filtered!I357</f>
        <v>0</v>
      </c>
      <c r="H357">
        <f>Alumn_Filtered!J357</f>
        <v>0</v>
      </c>
      <c r="I357" s="28">
        <f>Alumn_Filtered!K357</f>
        <v>0</v>
      </c>
      <c r="J357" s="28">
        <f>Alumn_Filtered!L357</f>
        <v>0</v>
      </c>
      <c r="K357" s="28">
        <f>Alumn_Filtered!M357</f>
        <v>0</v>
      </c>
      <c r="L357" s="28">
        <f>Alumn_Filtered!N357</f>
        <v>0</v>
      </c>
      <c r="M357">
        <f>Alumn_Filtered!O357</f>
        <v>0</v>
      </c>
      <c r="N357">
        <f>Alumn_Filtered!P357</f>
        <v>0</v>
      </c>
      <c r="O357">
        <f>Alumn_Filtered!Q357</f>
        <v>0</v>
      </c>
      <c r="P357">
        <f>Alumn_Filtered!R357</f>
        <v>0</v>
      </c>
      <c r="Q357">
        <f>Alumn_Filtered!S357</f>
        <v>0</v>
      </c>
      <c r="R357">
        <f>Alumn_Filtered!T357</f>
        <v>0</v>
      </c>
      <c r="S357" s="28">
        <f>Alumn_Filtered!U357</f>
        <v>0</v>
      </c>
      <c r="T357">
        <f>Alumn_Filtered!V357</f>
        <v>0</v>
      </c>
      <c r="U357" s="28">
        <f>Alumn_Filtered!W357</f>
        <v>0</v>
      </c>
      <c r="V357" s="28">
        <f>Alumn_Filtered!X357</f>
        <v>0</v>
      </c>
      <c r="W357" s="28">
        <f>Alumn_Filtered!Y357</f>
        <v>0</v>
      </c>
      <c r="X357" s="28">
        <f>Alumn_Filtered!Z357</f>
        <v>0</v>
      </c>
      <c r="Y357" s="28">
        <f>Alumn_Filtered!AA357</f>
        <v>0</v>
      </c>
      <c r="Z357">
        <f ca="1">Alumn_Filtered!AB357</f>
        <v>20</v>
      </c>
      <c r="AA357">
        <f>Alumn_Filtered!AD357</f>
        <v>1</v>
      </c>
      <c r="AB357">
        <f>Alumn_Filtered!AF357</f>
        <v>1</v>
      </c>
      <c r="AC357">
        <f>IF(Alumn_Filtered!AG357=0,Metrics!$AG$14,Alumn_Filtered!AG357)</f>
        <v>523</v>
      </c>
      <c r="AD357" s="28">
        <f>Alumn_Filtered!AH357</f>
        <v>0.51053484602917343</v>
      </c>
      <c r="AE357">
        <f>IF(Alumn_Filtered!AI357=0,Metrics!AI$14,Alumn_Filtered!AI357)</f>
        <v>523</v>
      </c>
      <c r="AF357" s="28">
        <f>Alumn_Filtered!AJ357</f>
        <v>0.51053484602917343</v>
      </c>
      <c r="AG357">
        <f>IF(Alumn_Filtered!AK357=0,Metrics!AK$14,Alumn_Filtered!AK357)</f>
        <v>551</v>
      </c>
      <c r="AH357" s="28">
        <f>Alumn_Filtered!AL357</f>
        <v>0.55591572123176658</v>
      </c>
      <c r="AI357">
        <f>IF(Alumn_Filtered!AM357=0,Metrics!AM$14,Alumn_Filtered!AM357)</f>
        <v>603</v>
      </c>
      <c r="AJ357" s="28">
        <f>Alumn_Filtered!AN357</f>
        <v>0.640194489465154</v>
      </c>
      <c r="AK357">
        <f>IF(Alumn_Filtered!AP357=0,Metrics!AP$14,Alumn_Filtered!AP357)</f>
        <v>13</v>
      </c>
      <c r="AL357">
        <f>IF(Alumn_Filtered!AR357=0,Metrics!AR$14,Alumn_Filtered!AR357)</f>
        <v>1</v>
      </c>
      <c r="AM357">
        <f>IF(Alumn_Filtered!AS357=0,Metrics!AS$14,Alumn_Filtered!AS357)</f>
        <v>12</v>
      </c>
      <c r="AN357">
        <f>Alumn_Filtered!B357</f>
        <v>0</v>
      </c>
    </row>
    <row r="358" spans="1:40" x14ac:dyDescent="0.25">
      <c r="A358" t="str">
        <f>LEFT(Alumn_Filtered!A358,LEN(Alumn_Filtered!A358)-1)</f>
        <v>19564570</v>
      </c>
      <c r="B358">
        <f>Alumn_Filtered!D358</f>
        <v>0</v>
      </c>
      <c r="C358">
        <f>Alumn_Filtered!E358</f>
        <v>0</v>
      </c>
      <c r="D358">
        <f>Alumn_Filtered!F358</f>
        <v>0</v>
      </c>
      <c r="E358" s="30">
        <f>Alumn_Filtered!G358</f>
        <v>6</v>
      </c>
      <c r="F358">
        <f>Alumn_Filtered!H358</f>
        <v>3</v>
      </c>
      <c r="G358" s="28">
        <f>Alumn_Filtered!I358</f>
        <v>0.5</v>
      </c>
      <c r="H358">
        <f>Alumn_Filtered!J358</f>
        <v>3</v>
      </c>
      <c r="I358" s="28">
        <f>Alumn_Filtered!K358</f>
        <v>0.5</v>
      </c>
      <c r="J358" s="28">
        <f>Alumn_Filtered!L358</f>
        <v>0.6</v>
      </c>
      <c r="K358" s="28">
        <f>Alumn_Filtered!M358</f>
        <v>0</v>
      </c>
      <c r="L358" s="28">
        <f>Alumn_Filtered!N358</f>
        <v>0.43055555555555558</v>
      </c>
      <c r="M358">
        <f>Alumn_Filtered!O358</f>
        <v>7</v>
      </c>
      <c r="N358">
        <f>Alumn_Filtered!P358</f>
        <v>0</v>
      </c>
      <c r="O358">
        <f>Alumn_Filtered!Q358</f>
        <v>0</v>
      </c>
      <c r="P358">
        <f>Alumn_Filtered!R358</f>
        <v>0</v>
      </c>
      <c r="Q358">
        <f>Alumn_Filtered!S358</f>
        <v>7</v>
      </c>
      <c r="R358">
        <f>Alumn_Filtered!T358</f>
        <v>2</v>
      </c>
      <c r="S358" s="28">
        <f>Alumn_Filtered!U358</f>
        <v>0.2857142857142857</v>
      </c>
      <c r="T358">
        <f>Alumn_Filtered!V358</f>
        <v>5</v>
      </c>
      <c r="U358" s="28">
        <f>Alumn_Filtered!W358</f>
        <v>0.7142857142857143</v>
      </c>
      <c r="V358" s="28">
        <f>Alumn_Filtered!X358</f>
        <v>0.8833333333333333</v>
      </c>
      <c r="W358" s="28">
        <f>Alumn_Filtered!Y358</f>
        <v>0.10000000000000002</v>
      </c>
      <c r="X358" s="28">
        <f>Alumn_Filtered!Z358</f>
        <v>0.41666666666666669</v>
      </c>
      <c r="Y358" s="28">
        <f>Alumn_Filtered!AA358</f>
        <v>-1.3888888888888895E-2</v>
      </c>
      <c r="Z358">
        <f ca="1">Alumn_Filtered!AB358</f>
        <v>20</v>
      </c>
      <c r="AA358">
        <f>Alumn_Filtered!AD358</f>
        <v>1</v>
      </c>
      <c r="AB358">
        <f>Alumn_Filtered!AF358</f>
        <v>1</v>
      </c>
      <c r="AC358">
        <f>IF(Alumn_Filtered!AG358=0,Metrics!$AG$14,Alumn_Filtered!AG358)</f>
        <v>496</v>
      </c>
      <c r="AD358" s="28">
        <f>Alumn_Filtered!AH358</f>
        <v>0.46677471636953</v>
      </c>
      <c r="AE358">
        <f>IF(Alumn_Filtered!AI358=0,Metrics!AI$14,Alumn_Filtered!AI358)</f>
        <v>496</v>
      </c>
      <c r="AF358" s="28">
        <f>Alumn_Filtered!AJ358</f>
        <v>0.46677471636953</v>
      </c>
      <c r="AG358">
        <f>IF(Alumn_Filtered!AK358=0,Metrics!AK$14,Alumn_Filtered!AK358)</f>
        <v>525</v>
      </c>
      <c r="AH358" s="28">
        <f>Alumn_Filtered!AL358</f>
        <v>0.51377633711507298</v>
      </c>
      <c r="AI358">
        <f>IF(Alumn_Filtered!AM358=0,Metrics!AM$14,Alumn_Filtered!AM358)</f>
        <v>590</v>
      </c>
      <c r="AJ358" s="28">
        <f>Alumn_Filtered!AN358</f>
        <v>0.61912479740680715</v>
      </c>
      <c r="AK358">
        <f>IF(Alumn_Filtered!AP358=0,Metrics!AP$14,Alumn_Filtered!AP358)</f>
        <v>13</v>
      </c>
      <c r="AL358">
        <f>IF(Alumn_Filtered!AR358=0,Metrics!AR$14,Alumn_Filtered!AR358)</f>
        <v>1</v>
      </c>
      <c r="AM358">
        <f>IF(Alumn_Filtered!AS358=0,Metrics!AS$14,Alumn_Filtered!AS358)</f>
        <v>7</v>
      </c>
      <c r="AN358">
        <f>Alumn_Filtered!B358</f>
        <v>1</v>
      </c>
    </row>
    <row r="359" spans="1:40" x14ac:dyDescent="0.25">
      <c r="A359" t="str">
        <f>LEFT(Alumn_Filtered!A359,LEN(Alumn_Filtered!A359)-1)</f>
        <v>19564645</v>
      </c>
      <c r="B359">
        <f>Alumn_Filtered!D359</f>
        <v>0</v>
      </c>
      <c r="C359">
        <f>Alumn_Filtered!E359</f>
        <v>0</v>
      </c>
      <c r="D359">
        <f>Alumn_Filtered!F359</f>
        <v>0</v>
      </c>
      <c r="E359" s="30">
        <f>Alumn_Filtered!G359</f>
        <v>6</v>
      </c>
      <c r="F359">
        <f>Alumn_Filtered!H359</f>
        <v>2</v>
      </c>
      <c r="G359" s="28">
        <f>Alumn_Filtered!I359</f>
        <v>0.33333333333333331</v>
      </c>
      <c r="H359">
        <f>Alumn_Filtered!J359</f>
        <v>4</v>
      </c>
      <c r="I359" s="28">
        <f>Alumn_Filtered!K359</f>
        <v>0.66666666666666663</v>
      </c>
      <c r="J359" s="28">
        <f>Alumn_Filtered!L359</f>
        <v>0.66666666666666663</v>
      </c>
      <c r="K359" s="28">
        <f>Alumn_Filtered!M359</f>
        <v>0.28333333333333338</v>
      </c>
      <c r="L359" s="28">
        <f>Alumn_Filtered!N359</f>
        <v>0.40833333333333338</v>
      </c>
      <c r="M359">
        <f>Alumn_Filtered!O359</f>
        <v>6</v>
      </c>
      <c r="N359">
        <f>Alumn_Filtered!P359</f>
        <v>0</v>
      </c>
      <c r="O359">
        <f>Alumn_Filtered!Q359</f>
        <v>0</v>
      </c>
      <c r="P359">
        <f>Alumn_Filtered!R359</f>
        <v>0</v>
      </c>
      <c r="Q359">
        <f>Alumn_Filtered!S359</f>
        <v>6</v>
      </c>
      <c r="R359">
        <f>Alumn_Filtered!T359</f>
        <v>1</v>
      </c>
      <c r="S359" s="28">
        <f>Alumn_Filtered!U359</f>
        <v>0.16666666666666666</v>
      </c>
      <c r="T359">
        <f>Alumn_Filtered!V359</f>
        <v>5</v>
      </c>
      <c r="U359" s="28">
        <f>Alumn_Filtered!W359</f>
        <v>0.83333333333333337</v>
      </c>
      <c r="V359" s="28">
        <f>Alumn_Filtered!X359</f>
        <v>0.5</v>
      </c>
      <c r="W359" s="28">
        <f>Alumn_Filtered!Y359</f>
        <v>0.18333333333333335</v>
      </c>
      <c r="X359" s="28">
        <f>Alumn_Filtered!Z359</f>
        <v>0.31388888888888894</v>
      </c>
      <c r="Y359" s="28">
        <f>Alumn_Filtered!AA359</f>
        <v>-9.4444444444444442E-2</v>
      </c>
      <c r="Z359">
        <f ca="1">Alumn_Filtered!AB359</f>
        <v>20</v>
      </c>
      <c r="AA359">
        <f>Alumn_Filtered!AD359</f>
        <v>1</v>
      </c>
      <c r="AB359">
        <f>Alumn_Filtered!AF359</f>
        <v>1</v>
      </c>
      <c r="AC359">
        <f>IF(Alumn_Filtered!AG359=0,Metrics!$AG$14,Alumn_Filtered!AG359)</f>
        <v>423</v>
      </c>
      <c r="AD359" s="28">
        <f>Alumn_Filtered!AH359</f>
        <v>0.34846029173419774</v>
      </c>
      <c r="AE359">
        <f>IF(Alumn_Filtered!AI359=0,Metrics!AI$14,Alumn_Filtered!AI359)</f>
        <v>423</v>
      </c>
      <c r="AF359" s="28">
        <f>Alumn_Filtered!AJ359</f>
        <v>0.34846029173419774</v>
      </c>
      <c r="AG359">
        <f>IF(Alumn_Filtered!AK359=0,Metrics!AK$14,Alumn_Filtered!AK359)</f>
        <v>525</v>
      </c>
      <c r="AH359" s="28">
        <f>Alumn_Filtered!AL359</f>
        <v>0.51377633711507298</v>
      </c>
      <c r="AI359">
        <f>IF(Alumn_Filtered!AM359=0,Metrics!AM$14,Alumn_Filtered!AM359)</f>
        <v>527</v>
      </c>
      <c r="AJ359" s="28">
        <f>Alumn_Filtered!AN359</f>
        <v>0.51701782820097242</v>
      </c>
      <c r="AK359">
        <f>IF(Alumn_Filtered!AP359=0,Metrics!AP$14,Alumn_Filtered!AP359)</f>
        <v>13</v>
      </c>
      <c r="AL359">
        <f>IF(Alumn_Filtered!AR359=0,Metrics!AR$14,Alumn_Filtered!AR359)</f>
        <v>4</v>
      </c>
      <c r="AM359">
        <f>IF(Alumn_Filtered!AS359=0,Metrics!AS$14,Alumn_Filtered!AS359)</f>
        <v>4</v>
      </c>
      <c r="AN359">
        <f>Alumn_Filtered!B359</f>
        <v>1</v>
      </c>
    </row>
    <row r="360" spans="1:40" x14ac:dyDescent="0.25">
      <c r="A360" t="str">
        <f>LEFT(Alumn_Filtered!A360,LEN(Alumn_Filtered!A360)-1)</f>
        <v>19564798</v>
      </c>
      <c r="B360">
        <f>Alumn_Filtered!D360</f>
        <v>0</v>
      </c>
      <c r="C360">
        <f>Alumn_Filtered!E360</f>
        <v>0</v>
      </c>
      <c r="D360">
        <f>Alumn_Filtered!F360</f>
        <v>0</v>
      </c>
      <c r="E360" s="30">
        <f>Alumn_Filtered!G360</f>
        <v>6</v>
      </c>
      <c r="F360">
        <f>Alumn_Filtered!H360</f>
        <v>1</v>
      </c>
      <c r="G360" s="28">
        <f>Alumn_Filtered!I360</f>
        <v>0.16666666666666666</v>
      </c>
      <c r="H360">
        <f>Alumn_Filtered!J360</f>
        <v>5</v>
      </c>
      <c r="I360" s="28">
        <f>Alumn_Filtered!K360</f>
        <v>0.83333333333333337</v>
      </c>
      <c r="J360" s="28">
        <f>Alumn_Filtered!L360</f>
        <v>0.95000000000000007</v>
      </c>
      <c r="K360" s="28">
        <f>Alumn_Filtered!M360</f>
        <v>0.25</v>
      </c>
      <c r="L360" s="28">
        <f>Alumn_Filtered!N360</f>
        <v>0.47222222222222215</v>
      </c>
      <c r="M360">
        <f>Alumn_Filtered!O360</f>
        <v>8</v>
      </c>
      <c r="N360">
        <f>Alumn_Filtered!P360</f>
        <v>1</v>
      </c>
      <c r="O360">
        <f>Alumn_Filtered!Q360</f>
        <v>0</v>
      </c>
      <c r="P360">
        <f>Alumn_Filtered!R360</f>
        <v>0</v>
      </c>
      <c r="Q360">
        <f>Alumn_Filtered!S360</f>
        <v>7</v>
      </c>
      <c r="R360">
        <f>Alumn_Filtered!T360</f>
        <v>6</v>
      </c>
      <c r="S360" s="28">
        <f>Alumn_Filtered!U360</f>
        <v>0.8571428571428571</v>
      </c>
      <c r="T360">
        <f>Alumn_Filtered!V360</f>
        <v>1</v>
      </c>
      <c r="U360" s="28">
        <f>Alumn_Filtered!W360</f>
        <v>0.14285714285714285</v>
      </c>
      <c r="V360" s="28">
        <f>Alumn_Filtered!X360</f>
        <v>0.91666666666666663</v>
      </c>
      <c r="W360" s="28">
        <f>Alumn_Filtered!Y360</f>
        <v>0.3666666666666667</v>
      </c>
      <c r="X360" s="28">
        <f>Alumn_Filtered!Z360</f>
        <v>0.68333333333333335</v>
      </c>
      <c r="Y360" s="28">
        <f>Alumn_Filtered!AA360</f>
        <v>0.21111111111111119</v>
      </c>
      <c r="Z360">
        <f ca="1">Alumn_Filtered!AB360</f>
        <v>20</v>
      </c>
      <c r="AA360">
        <f>Alumn_Filtered!AD360</f>
        <v>1</v>
      </c>
      <c r="AB360">
        <f>Alumn_Filtered!AF360</f>
        <v>1</v>
      </c>
      <c r="AC360">
        <f>IF(Alumn_Filtered!AG360=0,Metrics!$AG$14,Alumn_Filtered!AG360)</f>
        <v>601</v>
      </c>
      <c r="AD360" s="28">
        <f>Alumn_Filtered!AH360</f>
        <v>0.63695299837925445</v>
      </c>
      <c r="AE360">
        <f>IF(Alumn_Filtered!AI360=0,Metrics!AI$14,Alumn_Filtered!AI360)</f>
        <v>601</v>
      </c>
      <c r="AF360" s="28">
        <f>Alumn_Filtered!AJ360</f>
        <v>0.63695299837925445</v>
      </c>
      <c r="AG360">
        <f>IF(Alumn_Filtered!AK360=0,Metrics!AK$14,Alumn_Filtered!AK360)</f>
        <v>681</v>
      </c>
      <c r="AH360" s="28">
        <f>Alumn_Filtered!AL360</f>
        <v>0.76661264181523503</v>
      </c>
      <c r="AI360">
        <f>IF(Alumn_Filtered!AM360=0,Metrics!AM$14,Alumn_Filtered!AM360)</f>
        <v>697</v>
      </c>
      <c r="AJ360" s="28">
        <f>Alumn_Filtered!AN360</f>
        <v>0.7925445705024311</v>
      </c>
      <c r="AK360">
        <f>IF(Alumn_Filtered!AP360=0,Metrics!AP$14,Alumn_Filtered!AP360)</f>
        <v>13</v>
      </c>
      <c r="AL360">
        <f>IF(Alumn_Filtered!AR360=0,Metrics!AR$14,Alumn_Filtered!AR360)</f>
        <v>1</v>
      </c>
      <c r="AM360">
        <f>IF(Alumn_Filtered!AS360=0,Metrics!AS$14,Alumn_Filtered!AS360)</f>
        <v>5</v>
      </c>
      <c r="AN360">
        <f>Alumn_Filtered!B360</f>
        <v>1</v>
      </c>
    </row>
    <row r="361" spans="1:40" x14ac:dyDescent="0.25">
      <c r="A361" t="str">
        <f>LEFT(Alumn_Filtered!A361,LEN(Alumn_Filtered!A361)-1)</f>
        <v>19566294</v>
      </c>
      <c r="B361">
        <f>Alumn_Filtered!D361</f>
        <v>0</v>
      </c>
      <c r="C361">
        <f>Alumn_Filtered!E361</f>
        <v>0</v>
      </c>
      <c r="D361">
        <f>Alumn_Filtered!F361</f>
        <v>0</v>
      </c>
      <c r="E361" s="30">
        <f>Alumn_Filtered!G361</f>
        <v>6</v>
      </c>
      <c r="F361">
        <f>Alumn_Filtered!H361</f>
        <v>5</v>
      </c>
      <c r="G361" s="28">
        <f>Alumn_Filtered!I361</f>
        <v>0.83333333333333337</v>
      </c>
      <c r="H361">
        <f>Alumn_Filtered!J361</f>
        <v>1</v>
      </c>
      <c r="I361" s="28">
        <f>Alumn_Filtered!K361</f>
        <v>0.16666666666666666</v>
      </c>
      <c r="J361" s="28">
        <f>Alumn_Filtered!L361</f>
        <v>0.75</v>
      </c>
      <c r="K361" s="28">
        <f>Alumn_Filtered!M361</f>
        <v>0.46666666666666662</v>
      </c>
      <c r="L361" s="28">
        <f>Alumn_Filtered!N361</f>
        <v>0.5527777777777777</v>
      </c>
      <c r="M361">
        <f>Alumn_Filtered!O361</f>
        <v>8</v>
      </c>
      <c r="N361">
        <f>Alumn_Filtered!P361</f>
        <v>1</v>
      </c>
      <c r="O361">
        <f>Alumn_Filtered!Q361</f>
        <v>0</v>
      </c>
      <c r="P361">
        <f>Alumn_Filtered!R361</f>
        <v>0</v>
      </c>
      <c r="Q361">
        <f>Alumn_Filtered!S361</f>
        <v>7</v>
      </c>
      <c r="R361">
        <f>Alumn_Filtered!T361</f>
        <v>3</v>
      </c>
      <c r="S361" s="28">
        <f>Alumn_Filtered!U361</f>
        <v>0.42857142857142855</v>
      </c>
      <c r="T361">
        <f>Alumn_Filtered!V361</f>
        <v>4</v>
      </c>
      <c r="U361" s="28">
        <f>Alumn_Filtered!W361</f>
        <v>0.5714285714285714</v>
      </c>
      <c r="V361" s="28">
        <f>Alumn_Filtered!X361</f>
        <v>0.8833333333333333</v>
      </c>
      <c r="W361" s="28">
        <f>Alumn_Filtered!Y361</f>
        <v>0.25</v>
      </c>
      <c r="X361" s="28">
        <f>Alumn_Filtered!Z361</f>
        <v>0.47619047619047622</v>
      </c>
      <c r="Y361" s="28">
        <f>Alumn_Filtered!AA361</f>
        <v>-7.6587301587301482E-2</v>
      </c>
      <c r="Z361">
        <f ca="1">Alumn_Filtered!AB361</f>
        <v>20</v>
      </c>
      <c r="AA361">
        <f>Alumn_Filtered!AD361</f>
        <v>1</v>
      </c>
      <c r="AB361">
        <f>Alumn_Filtered!AF361</f>
        <v>1</v>
      </c>
      <c r="AC361">
        <f>IF(Alumn_Filtered!AG361=0,Metrics!$AG$14,Alumn_Filtered!AG361)</f>
        <v>515</v>
      </c>
      <c r="AD361" s="28">
        <f>Alumn_Filtered!AH361</f>
        <v>0.49756888168557534</v>
      </c>
      <c r="AE361">
        <f>IF(Alumn_Filtered!AI361=0,Metrics!AI$14,Alumn_Filtered!AI361)</f>
        <v>541</v>
      </c>
      <c r="AF361" s="28">
        <f>Alumn_Filtered!AJ361</f>
        <v>0.53970826580226905</v>
      </c>
      <c r="AG361">
        <f>IF(Alumn_Filtered!AK361=0,Metrics!AK$14,Alumn_Filtered!AK361)</f>
        <v>452</v>
      </c>
      <c r="AH361" s="28">
        <f>Alumn_Filtered!AL361</f>
        <v>0.39546191247974066</v>
      </c>
      <c r="AI361">
        <f>IF(Alumn_Filtered!AM361=0,Metrics!AM$14,Alumn_Filtered!AM361)</f>
        <v>597</v>
      </c>
      <c r="AJ361" s="28">
        <f>Alumn_Filtered!AN361</f>
        <v>0.63047001620745546</v>
      </c>
      <c r="AK361">
        <f>IF(Alumn_Filtered!AP361=0,Metrics!AP$14,Alumn_Filtered!AP361)</f>
        <v>13</v>
      </c>
      <c r="AL361">
        <f>IF(Alumn_Filtered!AR361=0,Metrics!AR$14,Alumn_Filtered!AR361)</f>
        <v>4</v>
      </c>
      <c r="AM361">
        <f>IF(Alumn_Filtered!AS361=0,Metrics!AS$14,Alumn_Filtered!AS361)</f>
        <v>11</v>
      </c>
      <c r="AN361">
        <f>Alumn_Filtered!B361</f>
        <v>1</v>
      </c>
    </row>
    <row r="362" spans="1:40" x14ac:dyDescent="0.25">
      <c r="A362" t="str">
        <f>LEFT(Alumn_Filtered!A362,LEN(Alumn_Filtered!A362)-1)</f>
        <v>19567114</v>
      </c>
      <c r="B362">
        <f>Alumn_Filtered!D362</f>
        <v>0</v>
      </c>
      <c r="C362">
        <f>Alumn_Filtered!E362</f>
        <v>0</v>
      </c>
      <c r="D362">
        <f>Alumn_Filtered!F362</f>
        <v>1</v>
      </c>
      <c r="E362" s="30">
        <f>Alumn_Filtered!G362</f>
        <v>6</v>
      </c>
      <c r="F362">
        <f>Alumn_Filtered!H362</f>
        <v>4</v>
      </c>
      <c r="G362" s="28">
        <f>Alumn_Filtered!I362</f>
        <v>0.66666666666666663</v>
      </c>
      <c r="H362">
        <f>Alumn_Filtered!J362</f>
        <v>2</v>
      </c>
      <c r="I362" s="28">
        <f>Alumn_Filtered!K362</f>
        <v>0.33333333333333331</v>
      </c>
      <c r="J362" s="28">
        <f>Alumn_Filtered!L362</f>
        <v>0.85</v>
      </c>
      <c r="K362" s="28">
        <f>Alumn_Filtered!M362</f>
        <v>0.35000000000000003</v>
      </c>
      <c r="L362" s="28">
        <f>Alumn_Filtered!N362</f>
        <v>0.53611111111111109</v>
      </c>
      <c r="M362">
        <f>Alumn_Filtered!O362</f>
        <v>8</v>
      </c>
      <c r="N362">
        <f>Alumn_Filtered!P362</f>
        <v>1</v>
      </c>
      <c r="O362">
        <f>Alumn_Filtered!Q362</f>
        <v>0</v>
      </c>
      <c r="P362">
        <f>Alumn_Filtered!R362</f>
        <v>1</v>
      </c>
      <c r="Q362">
        <f>Alumn_Filtered!S362</f>
        <v>6</v>
      </c>
      <c r="R362">
        <f>Alumn_Filtered!T362</f>
        <v>5</v>
      </c>
      <c r="S362" s="28">
        <f>Alumn_Filtered!U362</f>
        <v>0.83333333333333337</v>
      </c>
      <c r="T362">
        <f>Alumn_Filtered!V362</f>
        <v>1</v>
      </c>
      <c r="U362" s="28">
        <f>Alumn_Filtered!W362</f>
        <v>0.16666666666666666</v>
      </c>
      <c r="V362" s="28">
        <f>Alumn_Filtered!X362</f>
        <v>0.85</v>
      </c>
      <c r="W362" s="28">
        <f>Alumn_Filtered!Y362</f>
        <v>0.39999999999999997</v>
      </c>
      <c r="X362" s="28">
        <f>Alumn_Filtered!Z362</f>
        <v>0.59722222222222221</v>
      </c>
      <c r="Y362" s="28">
        <f>Alumn_Filtered!AA362</f>
        <v>6.1111111111111116E-2</v>
      </c>
      <c r="Z362">
        <f ca="1">Alumn_Filtered!AB362</f>
        <v>20</v>
      </c>
      <c r="AA362">
        <f>Alumn_Filtered!AD362</f>
        <v>0</v>
      </c>
      <c r="AB362">
        <f>Alumn_Filtered!AF362</f>
        <v>1</v>
      </c>
      <c r="AC362">
        <f>IF(Alumn_Filtered!AG362=0,Metrics!$AG$14,Alumn_Filtered!AG362)</f>
        <v>439</v>
      </c>
      <c r="AD362" s="28">
        <f>Alumn_Filtered!AH362</f>
        <v>0.37439222042139386</v>
      </c>
      <c r="AE362">
        <f>IF(Alumn_Filtered!AI362=0,Metrics!AI$14,Alumn_Filtered!AI362)</f>
        <v>439</v>
      </c>
      <c r="AF362" s="28">
        <f>Alumn_Filtered!AJ362</f>
        <v>0.37439222042139386</v>
      </c>
      <c r="AG362">
        <f>IF(Alumn_Filtered!AK362=0,Metrics!AK$14,Alumn_Filtered!AK362)</f>
        <v>505</v>
      </c>
      <c r="AH362" s="28">
        <f>Alumn_Filtered!AL362</f>
        <v>0.48136142625607781</v>
      </c>
      <c r="AI362">
        <f>IF(Alumn_Filtered!AM362=0,Metrics!AM$14,Alumn_Filtered!AM362)</f>
        <v>602</v>
      </c>
      <c r="AJ362" s="28">
        <f>Alumn_Filtered!AN362</f>
        <v>0.63857374392220423</v>
      </c>
      <c r="AK362">
        <f>IF(Alumn_Filtered!AP362=0,Metrics!AP$14,Alumn_Filtered!AP362)</f>
        <v>7</v>
      </c>
      <c r="AL362">
        <f>IF(Alumn_Filtered!AR362=0,Metrics!AR$14,Alumn_Filtered!AR362)</f>
        <v>1</v>
      </c>
      <c r="AM362">
        <f>IF(Alumn_Filtered!AS362=0,Metrics!AS$14,Alumn_Filtered!AS362)</f>
        <v>11</v>
      </c>
      <c r="AN362">
        <f>Alumn_Filtered!B362</f>
        <v>1</v>
      </c>
    </row>
    <row r="363" spans="1:40" x14ac:dyDescent="0.25">
      <c r="A363" t="str">
        <f>LEFT(Alumn_Filtered!A363,LEN(Alumn_Filtered!A363)-1)</f>
        <v>19567328</v>
      </c>
      <c r="B363">
        <f>Alumn_Filtered!D363</f>
        <v>0</v>
      </c>
      <c r="C363">
        <f>Alumn_Filtered!E363</f>
        <v>0</v>
      </c>
      <c r="D363">
        <f>Alumn_Filtered!F363</f>
        <v>0</v>
      </c>
      <c r="E363" s="30">
        <f>Alumn_Filtered!G363</f>
        <v>6</v>
      </c>
      <c r="F363">
        <f>Alumn_Filtered!H363</f>
        <v>6</v>
      </c>
      <c r="G363" s="28">
        <f>Alumn_Filtered!I363</f>
        <v>1</v>
      </c>
      <c r="H363">
        <f>Alumn_Filtered!J363</f>
        <v>0</v>
      </c>
      <c r="I363" s="28">
        <f>Alumn_Filtered!K363</f>
        <v>0</v>
      </c>
      <c r="J363" s="28">
        <f>Alumn_Filtered!L363</f>
        <v>0.83333333333333337</v>
      </c>
      <c r="K363" s="28">
        <f>Alumn_Filtered!M363</f>
        <v>0.56666666666666676</v>
      </c>
      <c r="L363" s="28">
        <f>Alumn_Filtered!N363</f>
        <v>0.75</v>
      </c>
      <c r="M363">
        <f>Alumn_Filtered!O363</f>
        <v>10</v>
      </c>
      <c r="N363">
        <f>Alumn_Filtered!P363</f>
        <v>0</v>
      </c>
      <c r="O363">
        <f>Alumn_Filtered!Q363</f>
        <v>0</v>
      </c>
      <c r="P363">
        <f>Alumn_Filtered!R363</f>
        <v>4</v>
      </c>
      <c r="Q363">
        <f>Alumn_Filtered!S363</f>
        <v>6</v>
      </c>
      <c r="R363">
        <f>Alumn_Filtered!T363</f>
        <v>6</v>
      </c>
      <c r="S363" s="28">
        <f>Alumn_Filtered!U363</f>
        <v>1</v>
      </c>
      <c r="T363">
        <f>Alumn_Filtered!V363</f>
        <v>0</v>
      </c>
      <c r="U363" s="28">
        <f>Alumn_Filtered!W363</f>
        <v>0</v>
      </c>
      <c r="V363" s="28">
        <f>Alumn_Filtered!X363</f>
        <v>0.8666666666666667</v>
      </c>
      <c r="W363" s="28">
        <f>Alumn_Filtered!Y363</f>
        <v>0.56666666666666676</v>
      </c>
      <c r="X363" s="28">
        <f>Alumn_Filtered!Z363</f>
        <v>0.68888888888888877</v>
      </c>
      <c r="Y363" s="28">
        <f>Alumn_Filtered!AA363</f>
        <v>-6.1111111111111227E-2</v>
      </c>
      <c r="Z363">
        <f ca="1">Alumn_Filtered!AB363</f>
        <v>20</v>
      </c>
      <c r="AA363">
        <f>Alumn_Filtered!AD363</f>
        <v>1</v>
      </c>
      <c r="AB363">
        <f>Alumn_Filtered!AF363</f>
        <v>1</v>
      </c>
      <c r="AC363">
        <f>IF(Alumn_Filtered!AG363=0,Metrics!$AG$14,Alumn_Filtered!AG363)</f>
        <v>626</v>
      </c>
      <c r="AD363" s="28">
        <f>Alumn_Filtered!AH363</f>
        <v>0.67747163695299839</v>
      </c>
      <c r="AE363">
        <f>IF(Alumn_Filtered!AI363=0,Metrics!AI$14,Alumn_Filtered!AI363)</f>
        <v>641</v>
      </c>
      <c r="AF363" s="28">
        <f>Alumn_Filtered!AJ363</f>
        <v>0.70178282009724469</v>
      </c>
      <c r="AG363">
        <f>IF(Alumn_Filtered!AK363=0,Metrics!AK$14,Alumn_Filtered!AK363)</f>
        <v>624</v>
      </c>
      <c r="AH363" s="28">
        <f>Alumn_Filtered!AL363</f>
        <v>0.67423014586709884</v>
      </c>
      <c r="AI363">
        <f>IF(Alumn_Filtered!AM363=0,Metrics!AM$14,Alumn_Filtered!AM363)</f>
        <v>641</v>
      </c>
      <c r="AJ363" s="28">
        <f>Alumn_Filtered!AN363</f>
        <v>0.70178282009724469</v>
      </c>
      <c r="AK363">
        <f>IF(Alumn_Filtered!AP363=0,Metrics!AP$14,Alumn_Filtered!AP363)</f>
        <v>13</v>
      </c>
      <c r="AL363">
        <f>IF(Alumn_Filtered!AR363=0,Metrics!AR$14,Alumn_Filtered!AR363)</f>
        <v>1</v>
      </c>
      <c r="AM363">
        <f>IF(Alumn_Filtered!AS363=0,Metrics!AS$14,Alumn_Filtered!AS363)</f>
        <v>10</v>
      </c>
      <c r="AN363">
        <f>Alumn_Filtered!B363</f>
        <v>1</v>
      </c>
    </row>
    <row r="364" spans="1:40" x14ac:dyDescent="0.25">
      <c r="A364" t="str">
        <f>LEFT(Alumn_Filtered!A364,LEN(Alumn_Filtered!A364)-1)</f>
        <v>19569369</v>
      </c>
      <c r="B364">
        <f>Alumn_Filtered!D364</f>
        <v>0</v>
      </c>
      <c r="C364">
        <f>Alumn_Filtered!E364</f>
        <v>1</v>
      </c>
      <c r="D364">
        <f>Alumn_Filtered!F364</f>
        <v>0</v>
      </c>
      <c r="E364" s="30">
        <f>Alumn_Filtered!G364</f>
        <v>5</v>
      </c>
      <c r="F364">
        <f>Alumn_Filtered!H364</f>
        <v>3</v>
      </c>
      <c r="G364" s="28">
        <f>Alumn_Filtered!I364</f>
        <v>0.6</v>
      </c>
      <c r="H364">
        <f>Alumn_Filtered!J364</f>
        <v>2</v>
      </c>
      <c r="I364" s="28">
        <f>Alumn_Filtered!K364</f>
        <v>0.4</v>
      </c>
      <c r="J364" s="28">
        <f>Alumn_Filtered!L364</f>
        <v>0.83333333333333337</v>
      </c>
      <c r="K364" s="28">
        <f>Alumn_Filtered!M364</f>
        <v>0.31666666666666665</v>
      </c>
      <c r="L364" s="28">
        <f>Alumn_Filtered!N364</f>
        <v>0.51</v>
      </c>
      <c r="M364">
        <f>Alumn_Filtered!O364</f>
        <v>8</v>
      </c>
      <c r="N364">
        <f>Alumn_Filtered!P364</f>
        <v>0</v>
      </c>
      <c r="O364">
        <f>Alumn_Filtered!Q364</f>
        <v>7</v>
      </c>
      <c r="P364">
        <f>Alumn_Filtered!R364</f>
        <v>0</v>
      </c>
      <c r="Q364">
        <f>Alumn_Filtered!S364</f>
        <v>1</v>
      </c>
      <c r="R364">
        <f>Alumn_Filtered!T364</f>
        <v>0</v>
      </c>
      <c r="S364" s="28">
        <f>Alumn_Filtered!U364</f>
        <v>0</v>
      </c>
      <c r="T364">
        <f>Alumn_Filtered!V364</f>
        <v>1</v>
      </c>
      <c r="U364" s="28">
        <f>Alumn_Filtered!W364</f>
        <v>1</v>
      </c>
      <c r="V364" s="28">
        <f>Alumn_Filtered!X364</f>
        <v>0.3</v>
      </c>
      <c r="W364" s="28">
        <f>Alumn_Filtered!Y364</f>
        <v>0.3</v>
      </c>
      <c r="X364" s="28">
        <f>Alumn_Filtered!Z364</f>
        <v>0.3</v>
      </c>
      <c r="Y364" s="28">
        <f>Alumn_Filtered!AA364</f>
        <v>-0.21000000000000002</v>
      </c>
      <c r="Z364">
        <f ca="1">Alumn_Filtered!AB364</f>
        <v>20</v>
      </c>
      <c r="AA364">
        <f>Alumn_Filtered!AD364</f>
        <v>1</v>
      </c>
      <c r="AB364">
        <f>Alumn_Filtered!AF364</f>
        <v>1</v>
      </c>
      <c r="AC364">
        <f>IF(Alumn_Filtered!AG364=0,Metrics!$AG$14,Alumn_Filtered!AG364)</f>
        <v>455</v>
      </c>
      <c r="AD364" s="28">
        <f>Alumn_Filtered!AH364</f>
        <v>0.40032414910858993</v>
      </c>
      <c r="AE364">
        <f>IF(Alumn_Filtered!AI364=0,Metrics!AI$14,Alumn_Filtered!AI364)</f>
        <v>455</v>
      </c>
      <c r="AF364" s="28">
        <f>Alumn_Filtered!AJ364</f>
        <v>0.40032414910858993</v>
      </c>
      <c r="AG364">
        <f>IF(Alumn_Filtered!AK364=0,Metrics!AK$14,Alumn_Filtered!AK364)</f>
        <v>567</v>
      </c>
      <c r="AH364" s="28">
        <f>Alumn_Filtered!AL364</f>
        <v>0.58184764991896276</v>
      </c>
      <c r="AI364">
        <f>IF(Alumn_Filtered!AM364=0,Metrics!AM$14,Alumn_Filtered!AM364)</f>
        <v>620</v>
      </c>
      <c r="AJ364" s="28">
        <f>Alumn_Filtered!AN364</f>
        <v>0.66774716369529985</v>
      </c>
      <c r="AK364">
        <f>IF(Alumn_Filtered!AP364=0,Metrics!AP$14,Alumn_Filtered!AP364)</f>
        <v>13</v>
      </c>
      <c r="AL364">
        <f>IF(Alumn_Filtered!AR364=0,Metrics!AR$14,Alumn_Filtered!AR364)</f>
        <v>1</v>
      </c>
      <c r="AM364">
        <f>IF(Alumn_Filtered!AS364=0,Metrics!AS$14,Alumn_Filtered!AS364)</f>
        <v>8</v>
      </c>
      <c r="AN364">
        <f>Alumn_Filtered!B364</f>
        <v>1</v>
      </c>
    </row>
    <row r="365" spans="1:40" x14ac:dyDescent="0.25">
      <c r="A365" t="str">
        <f>LEFT(Alumn_Filtered!A365,LEN(Alumn_Filtered!A365)-1)</f>
        <v>19571271</v>
      </c>
      <c r="B365">
        <f>Alumn_Filtered!D365</f>
        <v>6</v>
      </c>
      <c r="C365">
        <f>Alumn_Filtered!E365</f>
        <v>0</v>
      </c>
      <c r="D365">
        <f>Alumn_Filtered!F365</f>
        <v>0</v>
      </c>
      <c r="E365" s="30">
        <f>Alumn_Filtered!G365</f>
        <v>0</v>
      </c>
      <c r="F365">
        <f>Alumn_Filtered!H365</f>
        <v>0</v>
      </c>
      <c r="G365" s="28">
        <f>Alumn_Filtered!I365</f>
        <v>0</v>
      </c>
      <c r="H365">
        <f>Alumn_Filtered!J365</f>
        <v>0</v>
      </c>
      <c r="I365" s="28">
        <f>Alumn_Filtered!K365</f>
        <v>0</v>
      </c>
      <c r="J365" s="28">
        <f>Alumn_Filtered!L365</f>
        <v>0</v>
      </c>
      <c r="K365" s="28">
        <f>Alumn_Filtered!M365</f>
        <v>0</v>
      </c>
      <c r="L365" s="28">
        <f>Alumn_Filtered!N365</f>
        <v>0</v>
      </c>
      <c r="M365">
        <f>Alumn_Filtered!O365</f>
        <v>0</v>
      </c>
      <c r="N365">
        <f>Alumn_Filtered!P365</f>
        <v>0</v>
      </c>
      <c r="O365">
        <f>Alumn_Filtered!Q365</f>
        <v>0</v>
      </c>
      <c r="P365">
        <f>Alumn_Filtered!R365</f>
        <v>0</v>
      </c>
      <c r="Q365">
        <f>Alumn_Filtered!S365</f>
        <v>0</v>
      </c>
      <c r="R365">
        <f>Alumn_Filtered!T365</f>
        <v>0</v>
      </c>
      <c r="S365" s="28">
        <f>Alumn_Filtered!U365</f>
        <v>0</v>
      </c>
      <c r="T365">
        <f>Alumn_Filtered!V365</f>
        <v>0</v>
      </c>
      <c r="U365" s="28">
        <f>Alumn_Filtered!W365</f>
        <v>0</v>
      </c>
      <c r="V365" s="28">
        <f>Alumn_Filtered!X365</f>
        <v>0</v>
      </c>
      <c r="W365" s="28">
        <f>Alumn_Filtered!Y365</f>
        <v>0</v>
      </c>
      <c r="X365" s="28">
        <f>Alumn_Filtered!Z365</f>
        <v>0</v>
      </c>
      <c r="Y365" s="28">
        <f>Alumn_Filtered!AA365</f>
        <v>0</v>
      </c>
      <c r="Z365">
        <f ca="1">Alumn_Filtered!AB365</f>
        <v>20</v>
      </c>
      <c r="AA365">
        <f>Alumn_Filtered!AD365</f>
        <v>1</v>
      </c>
      <c r="AB365">
        <f>Alumn_Filtered!AF365</f>
        <v>1</v>
      </c>
      <c r="AC365">
        <f>IF(Alumn_Filtered!AG365=0,Metrics!$AG$14,Alumn_Filtered!AG365)</f>
        <v>554</v>
      </c>
      <c r="AD365" s="28">
        <f>Alumn_Filtered!AH365</f>
        <v>0.56077795786061591</v>
      </c>
      <c r="AE365">
        <f>IF(Alumn_Filtered!AI365=0,Metrics!AI$14,Alumn_Filtered!AI365)</f>
        <v>582</v>
      </c>
      <c r="AF365" s="28">
        <f>Alumn_Filtered!AJ365</f>
        <v>0.60615883306320906</v>
      </c>
      <c r="AG365">
        <f>IF(Alumn_Filtered!AK365=0,Metrics!AK$14,Alumn_Filtered!AK365)</f>
        <v>505</v>
      </c>
      <c r="AH365" s="28">
        <f>Alumn_Filtered!AL365</f>
        <v>0.48136142625607781</v>
      </c>
      <c r="AI365">
        <f>IF(Alumn_Filtered!AM365=0,Metrics!AM$14,Alumn_Filtered!AM365)</f>
        <v>582</v>
      </c>
      <c r="AJ365" s="28">
        <f>Alumn_Filtered!AN365</f>
        <v>0.60615883306320906</v>
      </c>
      <c r="AK365">
        <f>IF(Alumn_Filtered!AP365=0,Metrics!AP$14,Alumn_Filtered!AP365)</f>
        <v>13</v>
      </c>
      <c r="AL365">
        <f>IF(Alumn_Filtered!AR365=0,Metrics!AR$14,Alumn_Filtered!AR365)</f>
        <v>1</v>
      </c>
      <c r="AM365">
        <f>IF(Alumn_Filtered!AS365=0,Metrics!AS$14,Alumn_Filtered!AS365)</f>
        <v>0</v>
      </c>
      <c r="AN365">
        <f>Alumn_Filtered!B365</f>
        <v>0</v>
      </c>
    </row>
    <row r="366" spans="1:40" x14ac:dyDescent="0.25">
      <c r="A366" t="str">
        <f>LEFT(Alumn_Filtered!A366,LEN(Alumn_Filtered!A366)-1)</f>
        <v>19572530</v>
      </c>
      <c r="B366">
        <f>Alumn_Filtered!D366</f>
        <v>0</v>
      </c>
      <c r="C366">
        <f>Alumn_Filtered!E366</f>
        <v>0</v>
      </c>
      <c r="D366">
        <f>Alumn_Filtered!F366</f>
        <v>0</v>
      </c>
      <c r="E366" s="30">
        <f>Alumn_Filtered!G366</f>
        <v>6</v>
      </c>
      <c r="F366">
        <f>Alumn_Filtered!H366</f>
        <v>2</v>
      </c>
      <c r="G366" s="28">
        <f>Alumn_Filtered!I366</f>
        <v>0.33333333333333331</v>
      </c>
      <c r="H366">
        <f>Alumn_Filtered!J366</f>
        <v>4</v>
      </c>
      <c r="I366" s="28">
        <f>Alumn_Filtered!K366</f>
        <v>0.66666666666666663</v>
      </c>
      <c r="J366" s="28">
        <f>Alumn_Filtered!L366</f>
        <v>0.9</v>
      </c>
      <c r="K366" s="28">
        <f>Alumn_Filtered!M366</f>
        <v>0.3</v>
      </c>
      <c r="L366" s="28">
        <f>Alumn_Filtered!N366</f>
        <v>0.50833333333333341</v>
      </c>
      <c r="M366">
        <f>Alumn_Filtered!O366</f>
        <v>7</v>
      </c>
      <c r="N366">
        <f>Alumn_Filtered!P366</f>
        <v>1</v>
      </c>
      <c r="O366">
        <f>Alumn_Filtered!Q366</f>
        <v>0</v>
      </c>
      <c r="P366">
        <f>Alumn_Filtered!R366</f>
        <v>0</v>
      </c>
      <c r="Q366">
        <f>Alumn_Filtered!S366</f>
        <v>6</v>
      </c>
      <c r="R366">
        <f>Alumn_Filtered!T366</f>
        <v>3</v>
      </c>
      <c r="S366" s="28">
        <f>Alumn_Filtered!U366</f>
        <v>0.5</v>
      </c>
      <c r="T366">
        <f>Alumn_Filtered!V366</f>
        <v>3</v>
      </c>
      <c r="U366" s="28">
        <f>Alumn_Filtered!W366</f>
        <v>0.5</v>
      </c>
      <c r="V366" s="28">
        <f>Alumn_Filtered!X366</f>
        <v>0.65</v>
      </c>
      <c r="W366" s="28">
        <f>Alumn_Filtered!Y366</f>
        <v>0.3</v>
      </c>
      <c r="X366" s="28">
        <f>Alumn_Filtered!Z366</f>
        <v>0.46944444444444439</v>
      </c>
      <c r="Y366" s="28">
        <f>Alumn_Filtered!AA366</f>
        <v>-3.8888888888889028E-2</v>
      </c>
      <c r="Z366">
        <f ca="1">Alumn_Filtered!AB366</f>
        <v>20</v>
      </c>
      <c r="AA366">
        <f>Alumn_Filtered!AD366</f>
        <v>1</v>
      </c>
      <c r="AB366">
        <f>Alumn_Filtered!AF366</f>
        <v>1</v>
      </c>
      <c r="AC366">
        <f>IF(Alumn_Filtered!AG366=0,Metrics!$AG$14,Alumn_Filtered!AG366)</f>
        <v>645</v>
      </c>
      <c r="AD366" s="28">
        <f>Alumn_Filtered!AH366</f>
        <v>0.70826580226904379</v>
      </c>
      <c r="AE366">
        <f>IF(Alumn_Filtered!AI366=0,Metrics!AI$14,Alumn_Filtered!AI366)</f>
        <v>692</v>
      </c>
      <c r="AF366" s="28">
        <f>Alumn_Filtered!AJ366</f>
        <v>0.78444084278768234</v>
      </c>
      <c r="AG366">
        <f>IF(Alumn_Filtered!AK366=0,Metrics!AK$14,Alumn_Filtered!AK366)</f>
        <v>518</v>
      </c>
      <c r="AH366" s="28">
        <f>Alumn_Filtered!AL366</f>
        <v>0.50243111831442466</v>
      </c>
      <c r="AI366">
        <f>IF(Alumn_Filtered!AM366=0,Metrics!AM$14,Alumn_Filtered!AM366)</f>
        <v>548</v>
      </c>
      <c r="AJ366" s="28">
        <f>Alumn_Filtered!AN366</f>
        <v>0.55105348460291737</v>
      </c>
      <c r="AK366">
        <f>IF(Alumn_Filtered!AP366=0,Metrics!AP$14,Alumn_Filtered!AP366)</f>
        <v>13</v>
      </c>
      <c r="AL366">
        <f>IF(Alumn_Filtered!AR366=0,Metrics!AR$14,Alumn_Filtered!AR366)</f>
        <v>1</v>
      </c>
      <c r="AM366">
        <f>IF(Alumn_Filtered!AS366=0,Metrics!AS$14,Alumn_Filtered!AS366)</f>
        <v>0</v>
      </c>
      <c r="AN366">
        <f>Alumn_Filtered!B366</f>
        <v>1</v>
      </c>
    </row>
    <row r="367" spans="1:40" x14ac:dyDescent="0.25">
      <c r="A367" t="str">
        <f>LEFT(Alumn_Filtered!A367,LEN(Alumn_Filtered!A367)-1)</f>
        <v>19572865</v>
      </c>
      <c r="B367">
        <f>Alumn_Filtered!D367</f>
        <v>0</v>
      </c>
      <c r="C367">
        <f>Alumn_Filtered!E367</f>
        <v>0</v>
      </c>
      <c r="D367">
        <f>Alumn_Filtered!F367</f>
        <v>0</v>
      </c>
      <c r="E367" s="30">
        <f>Alumn_Filtered!G367</f>
        <v>6</v>
      </c>
      <c r="F367">
        <f>Alumn_Filtered!H367</f>
        <v>1</v>
      </c>
      <c r="G367" s="28">
        <f>Alumn_Filtered!I367</f>
        <v>0.16666666666666666</v>
      </c>
      <c r="H367">
        <f>Alumn_Filtered!J367</f>
        <v>5</v>
      </c>
      <c r="I367" s="28">
        <f>Alumn_Filtered!K367</f>
        <v>0.83333333333333337</v>
      </c>
      <c r="J367" s="28">
        <f>Alumn_Filtered!L367</f>
        <v>0.75</v>
      </c>
      <c r="K367" s="28">
        <f>Alumn_Filtered!M367</f>
        <v>0.20000000000000004</v>
      </c>
      <c r="L367" s="28">
        <f>Alumn_Filtered!N367</f>
        <v>0.39166666666666661</v>
      </c>
      <c r="M367">
        <f>Alumn_Filtered!O367</f>
        <v>7</v>
      </c>
      <c r="N367">
        <f>Alumn_Filtered!P367</f>
        <v>5</v>
      </c>
      <c r="O367">
        <f>Alumn_Filtered!Q367</f>
        <v>0</v>
      </c>
      <c r="P367">
        <f>Alumn_Filtered!R367</f>
        <v>0</v>
      </c>
      <c r="Q367">
        <f>Alumn_Filtered!S367</f>
        <v>2</v>
      </c>
      <c r="R367">
        <f>Alumn_Filtered!T367</f>
        <v>0</v>
      </c>
      <c r="S367" s="28">
        <f>Alumn_Filtered!U367</f>
        <v>0</v>
      </c>
      <c r="T367">
        <f>Alumn_Filtered!V367</f>
        <v>2</v>
      </c>
      <c r="U367" s="28">
        <f>Alumn_Filtered!W367</f>
        <v>1</v>
      </c>
      <c r="V367" s="28">
        <f>Alumn_Filtered!X367</f>
        <v>0.35000000000000003</v>
      </c>
      <c r="W367" s="28">
        <f>Alumn_Filtered!Y367</f>
        <v>0.3</v>
      </c>
      <c r="X367" s="28">
        <f>Alumn_Filtered!Z367</f>
        <v>0.32500000000000001</v>
      </c>
      <c r="Y367" s="28">
        <f>Alumn_Filtered!AA367</f>
        <v>-6.6666666666666596E-2</v>
      </c>
      <c r="Z367">
        <f ca="1">Alumn_Filtered!AB367</f>
        <v>20</v>
      </c>
      <c r="AA367">
        <f>Alumn_Filtered!AD367</f>
        <v>1</v>
      </c>
      <c r="AB367">
        <f>Alumn_Filtered!AF367</f>
        <v>1</v>
      </c>
      <c r="AC367">
        <f>IF(Alumn_Filtered!AG367=0,Metrics!$AG$14,Alumn_Filtered!AG367)</f>
        <v>509</v>
      </c>
      <c r="AD367" s="28">
        <f>Alumn_Filtered!AH367</f>
        <v>0.4878444084278768</v>
      </c>
      <c r="AE367">
        <f>IF(Alumn_Filtered!AI367=0,Metrics!AI$14,Alumn_Filtered!AI367)</f>
        <v>601</v>
      </c>
      <c r="AF367" s="28">
        <f>Alumn_Filtered!AJ367</f>
        <v>0.63695299837925445</v>
      </c>
      <c r="AG367">
        <f>IF(Alumn_Filtered!AK367=0,Metrics!AK$14,Alumn_Filtered!AK367)</f>
        <v>626</v>
      </c>
      <c r="AH367" s="28">
        <f>Alumn_Filtered!AL367</f>
        <v>0.67747163695299839</v>
      </c>
      <c r="AI367">
        <f>IF(Alumn_Filtered!AM367=0,Metrics!AM$14,Alumn_Filtered!AM367)</f>
        <v>552</v>
      </c>
      <c r="AJ367" s="28">
        <f>Alumn_Filtered!AN367</f>
        <v>0.55753646677471635</v>
      </c>
      <c r="AK367">
        <f>IF(Alumn_Filtered!AP367=0,Metrics!AP$14,Alumn_Filtered!AP367)</f>
        <v>13</v>
      </c>
      <c r="AL367">
        <f>IF(Alumn_Filtered!AR367=0,Metrics!AR$14,Alumn_Filtered!AR367)</f>
        <v>4</v>
      </c>
      <c r="AM367">
        <f>IF(Alumn_Filtered!AS367=0,Metrics!AS$14,Alumn_Filtered!AS367)</f>
        <v>0</v>
      </c>
      <c r="AN367">
        <f>Alumn_Filtered!B367</f>
        <v>1</v>
      </c>
    </row>
    <row r="368" spans="1:40" x14ac:dyDescent="0.25">
      <c r="A368" t="str">
        <f>LEFT(Alumn_Filtered!A368,LEN(Alumn_Filtered!A368)-1)</f>
        <v>19574806</v>
      </c>
      <c r="B368">
        <f>Alumn_Filtered!D368</f>
        <v>0</v>
      </c>
      <c r="C368">
        <f>Alumn_Filtered!E368</f>
        <v>0</v>
      </c>
      <c r="D368">
        <f>Alumn_Filtered!F368</f>
        <v>0</v>
      </c>
      <c r="E368" s="30">
        <f>Alumn_Filtered!G368</f>
        <v>6</v>
      </c>
      <c r="F368">
        <f>Alumn_Filtered!H368</f>
        <v>1</v>
      </c>
      <c r="G368" s="28">
        <f>Alumn_Filtered!I368</f>
        <v>0.16666666666666666</v>
      </c>
      <c r="H368">
        <f>Alumn_Filtered!J368</f>
        <v>5</v>
      </c>
      <c r="I368" s="28">
        <f>Alumn_Filtered!K368</f>
        <v>0.83333333333333337</v>
      </c>
      <c r="J368" s="28">
        <f>Alumn_Filtered!L368</f>
        <v>0.75</v>
      </c>
      <c r="K368" s="28">
        <f>Alumn_Filtered!M368</f>
        <v>0.25</v>
      </c>
      <c r="L368" s="28">
        <f>Alumn_Filtered!N368</f>
        <v>0.38888888888888884</v>
      </c>
      <c r="M368">
        <f>Alumn_Filtered!O368</f>
        <v>6</v>
      </c>
      <c r="N368">
        <f>Alumn_Filtered!P368</f>
        <v>0</v>
      </c>
      <c r="O368">
        <f>Alumn_Filtered!Q368</f>
        <v>1</v>
      </c>
      <c r="P368">
        <f>Alumn_Filtered!R368</f>
        <v>0</v>
      </c>
      <c r="Q368">
        <f>Alumn_Filtered!S368</f>
        <v>5</v>
      </c>
      <c r="R368">
        <f>Alumn_Filtered!T368</f>
        <v>1</v>
      </c>
      <c r="S368" s="28">
        <f>Alumn_Filtered!U368</f>
        <v>0.2</v>
      </c>
      <c r="T368">
        <f>Alumn_Filtered!V368</f>
        <v>4</v>
      </c>
      <c r="U368" s="28">
        <f>Alumn_Filtered!W368</f>
        <v>0.8</v>
      </c>
      <c r="V368" s="28">
        <f>Alumn_Filtered!X368</f>
        <v>0.53333333333333333</v>
      </c>
      <c r="W368" s="28">
        <f>Alumn_Filtered!Y368</f>
        <v>0.13333333333333333</v>
      </c>
      <c r="X368" s="28">
        <f>Alumn_Filtered!Z368</f>
        <v>0.32666666666666666</v>
      </c>
      <c r="Y368" s="28">
        <f>Alumn_Filtered!AA368</f>
        <v>-6.2222222222222179E-2</v>
      </c>
      <c r="Z368">
        <f ca="1">Alumn_Filtered!AB368</f>
        <v>20</v>
      </c>
      <c r="AA368">
        <f>Alumn_Filtered!AD368</f>
        <v>1</v>
      </c>
      <c r="AB368">
        <f>Alumn_Filtered!AF368</f>
        <v>1</v>
      </c>
      <c r="AC368">
        <f>IF(Alumn_Filtered!AG368=0,Metrics!$AG$14,Alumn_Filtered!AG368)</f>
        <v>507</v>
      </c>
      <c r="AD368" s="28">
        <f>Alumn_Filtered!AH368</f>
        <v>0.4846029173419773</v>
      </c>
      <c r="AE368">
        <f>IF(Alumn_Filtered!AI368=0,Metrics!AI$14,Alumn_Filtered!AI368)</f>
        <v>507</v>
      </c>
      <c r="AF368" s="28">
        <f>Alumn_Filtered!AJ368</f>
        <v>0.4846029173419773</v>
      </c>
      <c r="AG368">
        <f>IF(Alumn_Filtered!AK368=0,Metrics!AK$14,Alumn_Filtered!AK368)</f>
        <v>403</v>
      </c>
      <c r="AH368" s="28">
        <f>Alumn_Filtered!AL368</f>
        <v>0.31604538087520262</v>
      </c>
      <c r="AI368">
        <f>IF(Alumn_Filtered!AM368=0,Metrics!AM$14,Alumn_Filtered!AM368)</f>
        <v>563</v>
      </c>
      <c r="AJ368" s="28">
        <f>Alumn_Filtered!AN368</f>
        <v>0.57536466774716366</v>
      </c>
      <c r="AK368">
        <f>IF(Alumn_Filtered!AP368=0,Metrics!AP$14,Alumn_Filtered!AP368)</f>
        <v>7</v>
      </c>
      <c r="AL368">
        <f>IF(Alumn_Filtered!AR368=0,Metrics!AR$14,Alumn_Filtered!AR368)</f>
        <v>1</v>
      </c>
      <c r="AM368">
        <f>IF(Alumn_Filtered!AS368=0,Metrics!AS$14,Alumn_Filtered!AS368)</f>
        <v>5</v>
      </c>
      <c r="AN368">
        <f>Alumn_Filtered!B368</f>
        <v>0</v>
      </c>
    </row>
    <row r="369" spans="1:40" x14ac:dyDescent="0.25">
      <c r="A369" t="str">
        <f>LEFT(Alumn_Filtered!A369,LEN(Alumn_Filtered!A369)-1)</f>
        <v>19582026</v>
      </c>
      <c r="B369">
        <f>Alumn_Filtered!D369</f>
        <v>0</v>
      </c>
      <c r="C369">
        <f>Alumn_Filtered!E369</f>
        <v>2</v>
      </c>
      <c r="D369">
        <f>Alumn_Filtered!F369</f>
        <v>0</v>
      </c>
      <c r="E369" s="30">
        <f>Alumn_Filtered!G369</f>
        <v>4</v>
      </c>
      <c r="F369">
        <f>Alumn_Filtered!H369</f>
        <v>0</v>
      </c>
      <c r="G369" s="28">
        <f>Alumn_Filtered!I369</f>
        <v>0</v>
      </c>
      <c r="H369">
        <f>Alumn_Filtered!J369</f>
        <v>4</v>
      </c>
      <c r="I369" s="28">
        <f>Alumn_Filtered!K369</f>
        <v>1</v>
      </c>
      <c r="J369" s="28">
        <f>Alumn_Filtered!L369</f>
        <v>0.39999999999999997</v>
      </c>
      <c r="K369" s="28">
        <f>Alumn_Filtered!M369</f>
        <v>0.18333333333333335</v>
      </c>
      <c r="L369" s="28">
        <f>Alumn_Filtered!N369</f>
        <v>0.32499999999999996</v>
      </c>
      <c r="M369">
        <f>Alumn_Filtered!O369</f>
        <v>0</v>
      </c>
      <c r="N369">
        <f>Alumn_Filtered!P369</f>
        <v>0</v>
      </c>
      <c r="O369">
        <f>Alumn_Filtered!Q369</f>
        <v>0</v>
      </c>
      <c r="P369">
        <f>Alumn_Filtered!R369</f>
        <v>0</v>
      </c>
      <c r="Q369">
        <f>Alumn_Filtered!S369</f>
        <v>0</v>
      </c>
      <c r="R369">
        <f>Alumn_Filtered!T369</f>
        <v>0</v>
      </c>
      <c r="S369" s="28">
        <f>Alumn_Filtered!U369</f>
        <v>0</v>
      </c>
      <c r="T369">
        <f>Alumn_Filtered!V369</f>
        <v>0</v>
      </c>
      <c r="U369" s="28">
        <f>Alumn_Filtered!W369</f>
        <v>0</v>
      </c>
      <c r="V369" s="28">
        <f>Alumn_Filtered!X369</f>
        <v>0</v>
      </c>
      <c r="W369" s="28">
        <f>Alumn_Filtered!Y369</f>
        <v>0</v>
      </c>
      <c r="X369" s="28">
        <f>Alumn_Filtered!Z369</f>
        <v>0</v>
      </c>
      <c r="Y369" s="28">
        <f>Alumn_Filtered!AA369</f>
        <v>-0.32499999999999996</v>
      </c>
      <c r="Z369">
        <f ca="1">Alumn_Filtered!AB369</f>
        <v>20</v>
      </c>
      <c r="AA369">
        <f>Alumn_Filtered!AD369</f>
        <v>1</v>
      </c>
      <c r="AB369">
        <f>Alumn_Filtered!AF369</f>
        <v>1</v>
      </c>
      <c r="AC369">
        <f>IF(Alumn_Filtered!AG369=0,Metrics!$AG$14,Alumn_Filtered!AG369)</f>
        <v>616</v>
      </c>
      <c r="AD369" s="28">
        <f>Alumn_Filtered!AH369</f>
        <v>0.66126418152350086</v>
      </c>
      <c r="AE369">
        <f>IF(Alumn_Filtered!AI369=0,Metrics!AI$14,Alumn_Filtered!AI369)</f>
        <v>621</v>
      </c>
      <c r="AF369" s="28">
        <f>Alumn_Filtered!AJ369</f>
        <v>0.66936790923824963</v>
      </c>
      <c r="AG369">
        <f>IF(Alumn_Filtered!AK369=0,Metrics!AK$14,Alumn_Filtered!AK369)</f>
        <v>634</v>
      </c>
      <c r="AH369" s="28">
        <f>Alumn_Filtered!AL369</f>
        <v>0.69043760129659648</v>
      </c>
      <c r="AI369">
        <f>IF(Alumn_Filtered!AM369=0,Metrics!AM$14,Alumn_Filtered!AM369)</f>
        <v>677</v>
      </c>
      <c r="AJ369" s="28">
        <f>Alumn_Filtered!AN369</f>
        <v>0.76012965964343593</v>
      </c>
      <c r="AK369">
        <f>IF(Alumn_Filtered!AP369=0,Metrics!AP$14,Alumn_Filtered!AP369)</f>
        <v>5</v>
      </c>
      <c r="AL369">
        <f>IF(Alumn_Filtered!AR369=0,Metrics!AR$14,Alumn_Filtered!AR369)</f>
        <v>1</v>
      </c>
      <c r="AM369">
        <f>IF(Alumn_Filtered!AS369=0,Metrics!AS$14,Alumn_Filtered!AS369)</f>
        <v>0</v>
      </c>
      <c r="AN369">
        <f>Alumn_Filtered!B369</f>
        <v>0</v>
      </c>
    </row>
    <row r="370" spans="1:40" x14ac:dyDescent="0.25">
      <c r="A370" t="str">
        <f>LEFT(Alumn_Filtered!A370,LEN(Alumn_Filtered!A370)-1)</f>
        <v>19585125</v>
      </c>
      <c r="B370">
        <f>Alumn_Filtered!D370</f>
        <v>0</v>
      </c>
      <c r="C370">
        <f>Alumn_Filtered!E370</f>
        <v>2</v>
      </c>
      <c r="D370">
        <f>Alumn_Filtered!F370</f>
        <v>0</v>
      </c>
      <c r="E370" s="30">
        <f>Alumn_Filtered!G370</f>
        <v>4</v>
      </c>
      <c r="F370">
        <f>Alumn_Filtered!H370</f>
        <v>1</v>
      </c>
      <c r="G370" s="28">
        <f>Alumn_Filtered!I370</f>
        <v>0.25</v>
      </c>
      <c r="H370">
        <f>Alumn_Filtered!J370</f>
        <v>3</v>
      </c>
      <c r="I370" s="28">
        <f>Alumn_Filtered!K370</f>
        <v>0.75</v>
      </c>
      <c r="J370" s="28">
        <f>Alumn_Filtered!L370</f>
        <v>0.95000000000000007</v>
      </c>
      <c r="K370" s="28">
        <f>Alumn_Filtered!M370</f>
        <v>0.13333333333333333</v>
      </c>
      <c r="L370" s="28">
        <f>Alumn_Filtered!N370</f>
        <v>0.48333333333333339</v>
      </c>
      <c r="M370">
        <f>Alumn_Filtered!O370</f>
        <v>6</v>
      </c>
      <c r="N370">
        <f>Alumn_Filtered!P370</f>
        <v>1</v>
      </c>
      <c r="O370">
        <f>Alumn_Filtered!Q370</f>
        <v>5</v>
      </c>
      <c r="P370">
        <f>Alumn_Filtered!R370</f>
        <v>0</v>
      </c>
      <c r="Q370">
        <f>Alumn_Filtered!S370</f>
        <v>0</v>
      </c>
      <c r="R370">
        <f>Alumn_Filtered!T370</f>
        <v>0</v>
      </c>
      <c r="S370" s="28">
        <f>Alumn_Filtered!U370</f>
        <v>0</v>
      </c>
      <c r="T370">
        <f>Alumn_Filtered!V370</f>
        <v>0</v>
      </c>
      <c r="U370" s="28">
        <f>Alumn_Filtered!W370</f>
        <v>0</v>
      </c>
      <c r="V370" s="28">
        <f>Alumn_Filtered!X370</f>
        <v>0</v>
      </c>
      <c r="W370" s="28">
        <f>Alumn_Filtered!Y370</f>
        <v>0</v>
      </c>
      <c r="X370" s="28">
        <f>Alumn_Filtered!Z370</f>
        <v>0</v>
      </c>
      <c r="Y370" s="28">
        <f>Alumn_Filtered!AA370</f>
        <v>-0.48333333333333339</v>
      </c>
      <c r="Z370">
        <f ca="1">Alumn_Filtered!AB370</f>
        <v>20</v>
      </c>
      <c r="AA370">
        <f>Alumn_Filtered!AD370</f>
        <v>1</v>
      </c>
      <c r="AB370">
        <f>Alumn_Filtered!AF370</f>
        <v>1</v>
      </c>
      <c r="AC370">
        <f>IF(Alumn_Filtered!AG370=0,Metrics!$AG$14,Alumn_Filtered!AG370)</f>
        <v>635</v>
      </c>
      <c r="AD370" s="28">
        <f>Alumn_Filtered!AH370</f>
        <v>0.69205834683954615</v>
      </c>
      <c r="AE370">
        <f>IF(Alumn_Filtered!AI370=0,Metrics!AI$14,Alumn_Filtered!AI370)</f>
        <v>694</v>
      </c>
      <c r="AF370" s="28">
        <f>Alumn_Filtered!AJ370</f>
        <v>0.78768233387358189</v>
      </c>
      <c r="AG370">
        <f>IF(Alumn_Filtered!AK370=0,Metrics!AK$14,Alumn_Filtered!AK370)</f>
        <v>525</v>
      </c>
      <c r="AH370" s="28">
        <f>Alumn_Filtered!AL370</f>
        <v>0.51377633711507298</v>
      </c>
      <c r="AI370">
        <f>IF(Alumn_Filtered!AM370=0,Metrics!AM$14,Alumn_Filtered!AM370)</f>
        <v>573</v>
      </c>
      <c r="AJ370" s="28">
        <f>Alumn_Filtered!AN370</f>
        <v>0.5915721231766613</v>
      </c>
      <c r="AK370">
        <f>IF(Alumn_Filtered!AP370=0,Metrics!AP$14,Alumn_Filtered!AP370)</f>
        <v>13</v>
      </c>
      <c r="AL370">
        <f>IF(Alumn_Filtered!AR370=0,Metrics!AR$14,Alumn_Filtered!AR370)</f>
        <v>1</v>
      </c>
      <c r="AM370">
        <f>IF(Alumn_Filtered!AS370=0,Metrics!AS$14,Alumn_Filtered!AS370)</f>
        <v>0</v>
      </c>
      <c r="AN370">
        <f>Alumn_Filtered!B370</f>
        <v>0</v>
      </c>
    </row>
    <row r="371" spans="1:40" x14ac:dyDescent="0.25">
      <c r="A371" t="str">
        <f>LEFT(Alumn_Filtered!A371,LEN(Alumn_Filtered!A371)-1)</f>
        <v>19587916</v>
      </c>
      <c r="B371">
        <f>Alumn_Filtered!D371</f>
        <v>0</v>
      </c>
      <c r="C371">
        <f>Alumn_Filtered!E371</f>
        <v>0</v>
      </c>
      <c r="D371">
        <f>Alumn_Filtered!F371</f>
        <v>0</v>
      </c>
      <c r="E371" s="30">
        <f>Alumn_Filtered!G371</f>
        <v>6</v>
      </c>
      <c r="F371">
        <f>Alumn_Filtered!H371</f>
        <v>5</v>
      </c>
      <c r="G371" s="28">
        <f>Alumn_Filtered!I371</f>
        <v>0.83333333333333337</v>
      </c>
      <c r="H371">
        <f>Alumn_Filtered!J371</f>
        <v>1</v>
      </c>
      <c r="I371" s="28">
        <f>Alumn_Filtered!K371</f>
        <v>0.16666666666666666</v>
      </c>
      <c r="J371" s="28">
        <f>Alumn_Filtered!L371</f>
        <v>0.78333333333333333</v>
      </c>
      <c r="K371" s="28">
        <f>Alumn_Filtered!M371</f>
        <v>0.3833333333333333</v>
      </c>
      <c r="L371" s="28">
        <f>Alumn_Filtered!N371</f>
        <v>0.6</v>
      </c>
      <c r="M371">
        <f>Alumn_Filtered!O371</f>
        <v>6</v>
      </c>
      <c r="N371">
        <f>Alumn_Filtered!P371</f>
        <v>0</v>
      </c>
      <c r="O371">
        <f>Alumn_Filtered!Q371</f>
        <v>0</v>
      </c>
      <c r="P371">
        <f>Alumn_Filtered!R371</f>
        <v>0</v>
      </c>
      <c r="Q371">
        <f>Alumn_Filtered!S371</f>
        <v>6</v>
      </c>
      <c r="R371">
        <f>Alumn_Filtered!T371</f>
        <v>2</v>
      </c>
      <c r="S371" s="28">
        <f>Alumn_Filtered!U371</f>
        <v>0.33333333333333331</v>
      </c>
      <c r="T371">
        <f>Alumn_Filtered!V371</f>
        <v>4</v>
      </c>
      <c r="U371" s="28">
        <f>Alumn_Filtered!W371</f>
        <v>0.66666666666666663</v>
      </c>
      <c r="V371" s="28">
        <f>Alumn_Filtered!X371</f>
        <v>0.8833333333333333</v>
      </c>
      <c r="W371" s="28">
        <f>Alumn_Filtered!Y371</f>
        <v>0.20000000000000004</v>
      </c>
      <c r="X371" s="28">
        <f>Alumn_Filtered!Z371</f>
        <v>0.47499999999999992</v>
      </c>
      <c r="Y371" s="28">
        <f>Alumn_Filtered!AA371</f>
        <v>-0.12500000000000006</v>
      </c>
      <c r="Z371">
        <f ca="1">Alumn_Filtered!AB371</f>
        <v>20</v>
      </c>
      <c r="AA371">
        <f>Alumn_Filtered!AD371</f>
        <v>1</v>
      </c>
      <c r="AB371">
        <f>Alumn_Filtered!AF371</f>
        <v>1</v>
      </c>
      <c r="AC371">
        <f>IF(Alumn_Filtered!AG371=0,Metrics!$AG$14,Alumn_Filtered!AG371)</f>
        <v>626</v>
      </c>
      <c r="AD371" s="28">
        <f>Alumn_Filtered!AH371</f>
        <v>0.67747163695299839</v>
      </c>
      <c r="AE371">
        <f>IF(Alumn_Filtered!AI371=0,Metrics!AI$14,Alumn_Filtered!AI371)</f>
        <v>626</v>
      </c>
      <c r="AF371" s="28">
        <f>Alumn_Filtered!AJ371</f>
        <v>0.67747163695299839</v>
      </c>
      <c r="AG371">
        <f>IF(Alumn_Filtered!AK371=0,Metrics!AK$14,Alumn_Filtered!AK371)</f>
        <v>567</v>
      </c>
      <c r="AH371" s="28">
        <f>Alumn_Filtered!AL371</f>
        <v>0.58184764991896276</v>
      </c>
      <c r="AI371">
        <f>IF(Alumn_Filtered!AM371=0,Metrics!AM$14,Alumn_Filtered!AM371)</f>
        <v>641</v>
      </c>
      <c r="AJ371" s="28">
        <f>Alumn_Filtered!AN371</f>
        <v>0.70178282009724469</v>
      </c>
      <c r="AK371">
        <f>IF(Alumn_Filtered!AP371=0,Metrics!AP$14,Alumn_Filtered!AP371)</f>
        <v>7</v>
      </c>
      <c r="AL371">
        <f>IF(Alumn_Filtered!AR371=0,Metrics!AR$14,Alumn_Filtered!AR371)</f>
        <v>1</v>
      </c>
      <c r="AM371">
        <f>IF(Alumn_Filtered!AS371=0,Metrics!AS$14,Alumn_Filtered!AS371)</f>
        <v>2</v>
      </c>
      <c r="AN371">
        <f>Alumn_Filtered!B371</f>
        <v>1</v>
      </c>
    </row>
    <row r="372" spans="1:40" x14ac:dyDescent="0.25">
      <c r="A372" t="str">
        <f>LEFT(Alumn_Filtered!A372,LEN(Alumn_Filtered!A372)-1)</f>
        <v>19590990</v>
      </c>
      <c r="B372">
        <f>Alumn_Filtered!D372</f>
        <v>1</v>
      </c>
      <c r="C372">
        <f>Alumn_Filtered!E372</f>
        <v>0</v>
      </c>
      <c r="D372">
        <f>Alumn_Filtered!F372</f>
        <v>0</v>
      </c>
      <c r="E372" s="30">
        <f>Alumn_Filtered!G372</f>
        <v>5</v>
      </c>
      <c r="F372">
        <f>Alumn_Filtered!H372</f>
        <v>0</v>
      </c>
      <c r="G372" s="28">
        <f>Alumn_Filtered!I372</f>
        <v>0</v>
      </c>
      <c r="H372">
        <f>Alumn_Filtered!J372</f>
        <v>5</v>
      </c>
      <c r="I372" s="28">
        <f>Alumn_Filtered!K372</f>
        <v>1</v>
      </c>
      <c r="J372" s="28">
        <f>Alumn_Filtered!L372</f>
        <v>0.31666666666666665</v>
      </c>
      <c r="K372" s="28">
        <f>Alumn_Filtered!M372</f>
        <v>8.3333333333333329E-2</v>
      </c>
      <c r="L372" s="28">
        <f>Alumn_Filtered!N372</f>
        <v>0.18000000000000002</v>
      </c>
      <c r="M372">
        <f>Alumn_Filtered!O372</f>
        <v>7</v>
      </c>
      <c r="N372">
        <f>Alumn_Filtered!P372</f>
        <v>0</v>
      </c>
      <c r="O372">
        <f>Alumn_Filtered!Q372</f>
        <v>7</v>
      </c>
      <c r="P372">
        <f>Alumn_Filtered!R372</f>
        <v>0</v>
      </c>
      <c r="Q372">
        <f>Alumn_Filtered!S372</f>
        <v>0</v>
      </c>
      <c r="R372">
        <f>Alumn_Filtered!T372</f>
        <v>0</v>
      </c>
      <c r="S372" s="28">
        <f>Alumn_Filtered!U372</f>
        <v>0</v>
      </c>
      <c r="T372">
        <f>Alumn_Filtered!V372</f>
        <v>0</v>
      </c>
      <c r="U372" s="28">
        <f>Alumn_Filtered!W372</f>
        <v>0</v>
      </c>
      <c r="V372" s="28">
        <f>Alumn_Filtered!X372</f>
        <v>0</v>
      </c>
      <c r="W372" s="28">
        <f>Alumn_Filtered!Y372</f>
        <v>0</v>
      </c>
      <c r="X372" s="28">
        <f>Alumn_Filtered!Z372</f>
        <v>0</v>
      </c>
      <c r="Y372" s="28">
        <f>Alumn_Filtered!AA372</f>
        <v>-0.18000000000000002</v>
      </c>
      <c r="Z372">
        <f ca="1">Alumn_Filtered!AB372</f>
        <v>20</v>
      </c>
      <c r="AA372">
        <f>Alumn_Filtered!AD372</f>
        <v>1</v>
      </c>
      <c r="AB372">
        <f>Alumn_Filtered!AF372</f>
        <v>1</v>
      </c>
      <c r="AC372">
        <f>IF(Alumn_Filtered!AG372=0,Metrics!$AG$14,Alumn_Filtered!AG372)</f>
        <v>404</v>
      </c>
      <c r="AD372" s="28">
        <f>Alumn_Filtered!AH372</f>
        <v>0.31766612641815234</v>
      </c>
      <c r="AE372">
        <f>IF(Alumn_Filtered!AI372=0,Metrics!AI$14,Alumn_Filtered!AI372)</f>
        <v>404</v>
      </c>
      <c r="AF372" s="28">
        <f>Alumn_Filtered!AJ372</f>
        <v>0.31766612641815234</v>
      </c>
      <c r="AG372">
        <f>IF(Alumn_Filtered!AK372=0,Metrics!AK$14,Alumn_Filtered!AK372)</f>
        <v>465</v>
      </c>
      <c r="AH372" s="28">
        <f>Alumn_Filtered!AL372</f>
        <v>0.41653160453808752</v>
      </c>
      <c r="AI372">
        <f>IF(Alumn_Filtered!AM372=0,Metrics!AM$14,Alumn_Filtered!AM372)</f>
        <v>516</v>
      </c>
      <c r="AJ372" s="28">
        <f>Alumn_Filtered!AN372</f>
        <v>0.49918962722852511</v>
      </c>
      <c r="AK372">
        <f>IF(Alumn_Filtered!AP372=0,Metrics!AP$14,Alumn_Filtered!AP372)</f>
        <v>6</v>
      </c>
      <c r="AL372">
        <f>IF(Alumn_Filtered!AR372=0,Metrics!AR$14,Alumn_Filtered!AR372)</f>
        <v>1</v>
      </c>
      <c r="AM372">
        <f>IF(Alumn_Filtered!AS372=0,Metrics!AS$14,Alumn_Filtered!AS372)</f>
        <v>5</v>
      </c>
      <c r="AN372">
        <f>Alumn_Filtered!B372</f>
        <v>0</v>
      </c>
    </row>
    <row r="373" spans="1:40" x14ac:dyDescent="0.25">
      <c r="A373" t="str">
        <f>LEFT(Alumn_Filtered!A373,LEN(Alumn_Filtered!A373)-1)</f>
        <v>19594104</v>
      </c>
      <c r="B373">
        <f>Alumn_Filtered!D373</f>
        <v>0</v>
      </c>
      <c r="C373">
        <f>Alumn_Filtered!E373</f>
        <v>0</v>
      </c>
      <c r="D373">
        <f>Alumn_Filtered!F373</f>
        <v>0</v>
      </c>
      <c r="E373" s="30">
        <f>Alumn_Filtered!G373</f>
        <v>6</v>
      </c>
      <c r="F373">
        <f>Alumn_Filtered!H373</f>
        <v>3</v>
      </c>
      <c r="G373" s="28">
        <f>Alumn_Filtered!I373</f>
        <v>0.5</v>
      </c>
      <c r="H373">
        <f>Alumn_Filtered!J373</f>
        <v>3</v>
      </c>
      <c r="I373" s="28">
        <f>Alumn_Filtered!K373</f>
        <v>0.5</v>
      </c>
      <c r="J373" s="28">
        <f>Alumn_Filtered!L373</f>
        <v>0.6</v>
      </c>
      <c r="K373" s="28">
        <f>Alumn_Filtered!M373</f>
        <v>0</v>
      </c>
      <c r="L373" s="28">
        <f>Alumn_Filtered!N373</f>
        <v>0.41111111111111104</v>
      </c>
      <c r="M373">
        <f>Alumn_Filtered!O373</f>
        <v>7</v>
      </c>
      <c r="N373">
        <f>Alumn_Filtered!P373</f>
        <v>0</v>
      </c>
      <c r="O373">
        <f>Alumn_Filtered!Q373</f>
        <v>1</v>
      </c>
      <c r="P373">
        <f>Alumn_Filtered!R373</f>
        <v>0</v>
      </c>
      <c r="Q373">
        <f>Alumn_Filtered!S373</f>
        <v>6</v>
      </c>
      <c r="R373">
        <f>Alumn_Filtered!T373</f>
        <v>4</v>
      </c>
      <c r="S373" s="28">
        <f>Alumn_Filtered!U373</f>
        <v>0.66666666666666663</v>
      </c>
      <c r="T373">
        <f>Alumn_Filtered!V373</f>
        <v>2</v>
      </c>
      <c r="U373" s="28">
        <f>Alumn_Filtered!W373</f>
        <v>0.33333333333333331</v>
      </c>
      <c r="V373" s="28">
        <f>Alumn_Filtered!X373</f>
        <v>0.71666666666666667</v>
      </c>
      <c r="W373" s="28">
        <f>Alumn_Filtered!Y373</f>
        <v>0.23333333333333331</v>
      </c>
      <c r="X373" s="28">
        <f>Alumn_Filtered!Z373</f>
        <v>0.49444444444444446</v>
      </c>
      <c r="Y373" s="28">
        <f>Alumn_Filtered!AA373</f>
        <v>8.3333333333333426E-2</v>
      </c>
      <c r="Z373">
        <f ca="1">Alumn_Filtered!AB373</f>
        <v>20</v>
      </c>
      <c r="AA373">
        <f>Alumn_Filtered!AD373</f>
        <v>1</v>
      </c>
      <c r="AB373">
        <f>Alumn_Filtered!AF373</f>
        <v>1</v>
      </c>
      <c r="AC373">
        <f>IF(Alumn_Filtered!AG373=0,Metrics!$AG$14,Alumn_Filtered!AG373)</f>
        <v>435</v>
      </c>
      <c r="AD373" s="28">
        <f>Alumn_Filtered!AH373</f>
        <v>0.36790923824959482</v>
      </c>
      <c r="AE373">
        <f>IF(Alumn_Filtered!AI373=0,Metrics!AI$14,Alumn_Filtered!AI373)</f>
        <v>435</v>
      </c>
      <c r="AF373" s="28">
        <f>Alumn_Filtered!AJ373</f>
        <v>0.36790923824959482</v>
      </c>
      <c r="AG373">
        <f>IF(Alumn_Filtered!AK373=0,Metrics!AK$14,Alumn_Filtered!AK373)</f>
        <v>624</v>
      </c>
      <c r="AH373" s="28">
        <f>Alumn_Filtered!AL373</f>
        <v>0.67423014586709884</v>
      </c>
      <c r="AI373">
        <f>IF(Alumn_Filtered!AM373=0,Metrics!AM$14,Alumn_Filtered!AM373)</f>
        <v>593</v>
      </c>
      <c r="AJ373" s="28">
        <f>Alumn_Filtered!AN373</f>
        <v>0.62398703403565636</v>
      </c>
      <c r="AK373">
        <f>IF(Alumn_Filtered!AP373=0,Metrics!AP$14,Alumn_Filtered!AP373)</f>
        <v>13</v>
      </c>
      <c r="AL373">
        <f>IF(Alumn_Filtered!AR373=0,Metrics!AR$14,Alumn_Filtered!AR373)</f>
        <v>1</v>
      </c>
      <c r="AM373">
        <f>IF(Alumn_Filtered!AS373=0,Metrics!AS$14,Alumn_Filtered!AS373)</f>
        <v>9</v>
      </c>
      <c r="AN373">
        <f>Alumn_Filtered!B373</f>
        <v>1</v>
      </c>
    </row>
    <row r="374" spans="1:40" x14ac:dyDescent="0.25">
      <c r="A374" t="str">
        <f>LEFT(Alumn_Filtered!A374,LEN(Alumn_Filtered!A374)-1)</f>
        <v>19594957</v>
      </c>
      <c r="B374">
        <f>Alumn_Filtered!D374</f>
        <v>0</v>
      </c>
      <c r="C374">
        <f>Alumn_Filtered!E374</f>
        <v>0</v>
      </c>
      <c r="D374">
        <f>Alumn_Filtered!F374</f>
        <v>0</v>
      </c>
      <c r="E374" s="30">
        <f>Alumn_Filtered!G374</f>
        <v>6</v>
      </c>
      <c r="F374">
        <f>Alumn_Filtered!H374</f>
        <v>3</v>
      </c>
      <c r="G374" s="28">
        <f>Alumn_Filtered!I374</f>
        <v>0.5</v>
      </c>
      <c r="H374">
        <f>Alumn_Filtered!J374</f>
        <v>3</v>
      </c>
      <c r="I374" s="28">
        <f>Alumn_Filtered!K374</f>
        <v>0.5</v>
      </c>
      <c r="J374" s="28">
        <f>Alumn_Filtered!L374</f>
        <v>0.9</v>
      </c>
      <c r="K374" s="28">
        <f>Alumn_Filtered!M374</f>
        <v>0.35000000000000003</v>
      </c>
      <c r="L374" s="28">
        <f>Alumn_Filtered!N374</f>
        <v>0.54166666666666663</v>
      </c>
      <c r="M374">
        <f>Alumn_Filtered!O374</f>
        <v>8</v>
      </c>
      <c r="N374">
        <f>Alumn_Filtered!P374</f>
        <v>1</v>
      </c>
      <c r="O374">
        <f>Alumn_Filtered!Q374</f>
        <v>0</v>
      </c>
      <c r="P374">
        <f>Alumn_Filtered!R374</f>
        <v>0</v>
      </c>
      <c r="Q374">
        <f>Alumn_Filtered!S374</f>
        <v>7</v>
      </c>
      <c r="R374">
        <f>Alumn_Filtered!T374</f>
        <v>6</v>
      </c>
      <c r="S374" s="28">
        <f>Alumn_Filtered!U374</f>
        <v>0.8571428571428571</v>
      </c>
      <c r="T374">
        <f>Alumn_Filtered!V374</f>
        <v>1</v>
      </c>
      <c r="U374" s="28">
        <f>Alumn_Filtered!W374</f>
        <v>0.14285714285714285</v>
      </c>
      <c r="V374" s="28">
        <f>Alumn_Filtered!X374</f>
        <v>0.70000000000000007</v>
      </c>
      <c r="W374" s="28">
        <f>Alumn_Filtered!Y374</f>
        <v>0.46666666666666662</v>
      </c>
      <c r="X374" s="28">
        <f>Alumn_Filtered!Z374</f>
        <v>0.59523809523809523</v>
      </c>
      <c r="Y374" s="28">
        <f>Alumn_Filtered!AA374</f>
        <v>5.3571428571428603E-2</v>
      </c>
      <c r="Z374">
        <f ca="1">Alumn_Filtered!AB374</f>
        <v>20</v>
      </c>
      <c r="AA374">
        <f>Alumn_Filtered!AD374</f>
        <v>1</v>
      </c>
      <c r="AB374">
        <f>Alumn_Filtered!AF374</f>
        <v>1</v>
      </c>
      <c r="AC374">
        <f>IF(Alumn_Filtered!AG374=0,Metrics!$AG$14,Alumn_Filtered!AG374)</f>
        <v>571</v>
      </c>
      <c r="AD374" s="28">
        <f>Alumn_Filtered!AH374</f>
        <v>0.58833063209076175</v>
      </c>
      <c r="AE374">
        <f>IF(Alumn_Filtered!AI374=0,Metrics!AI$14,Alumn_Filtered!AI374)</f>
        <v>625</v>
      </c>
      <c r="AF374" s="28">
        <f>Alumn_Filtered!AJ374</f>
        <v>0.67585089141004862</v>
      </c>
      <c r="AG374">
        <f>IF(Alumn_Filtered!AK374=0,Metrics!AK$14,Alumn_Filtered!AK374)</f>
        <v>477</v>
      </c>
      <c r="AH374" s="28">
        <f>Alumn_Filtered!AL374</f>
        <v>0.4359805510534846</v>
      </c>
      <c r="AI374">
        <f>IF(Alumn_Filtered!AM374=0,Metrics!AM$14,Alumn_Filtered!AM374)</f>
        <v>585</v>
      </c>
      <c r="AJ374" s="28">
        <f>Alumn_Filtered!AN374</f>
        <v>0.61102106969205838</v>
      </c>
      <c r="AK374">
        <f>IF(Alumn_Filtered!AP374=0,Metrics!AP$14,Alumn_Filtered!AP374)</f>
        <v>13</v>
      </c>
      <c r="AL374">
        <f>IF(Alumn_Filtered!AR374=0,Metrics!AR$14,Alumn_Filtered!AR374)</f>
        <v>1</v>
      </c>
      <c r="AM374">
        <f>IF(Alumn_Filtered!AS374=0,Metrics!AS$14,Alumn_Filtered!AS374)</f>
        <v>5</v>
      </c>
      <c r="AN374">
        <f>Alumn_Filtered!B374</f>
        <v>1</v>
      </c>
    </row>
    <row r="375" spans="1:40" x14ac:dyDescent="0.25">
      <c r="A375" t="str">
        <f>LEFT(Alumn_Filtered!A375,LEN(Alumn_Filtered!A375)-1)</f>
        <v>19599659</v>
      </c>
      <c r="B375">
        <f>Alumn_Filtered!D375</f>
        <v>6</v>
      </c>
      <c r="C375">
        <f>Alumn_Filtered!E375</f>
        <v>0</v>
      </c>
      <c r="D375">
        <f>Alumn_Filtered!F375</f>
        <v>0</v>
      </c>
      <c r="E375" s="30">
        <f>Alumn_Filtered!G375</f>
        <v>0</v>
      </c>
      <c r="F375">
        <f>Alumn_Filtered!H375</f>
        <v>0</v>
      </c>
      <c r="G375" s="28">
        <f>Alumn_Filtered!I375</f>
        <v>0</v>
      </c>
      <c r="H375">
        <f>Alumn_Filtered!J375</f>
        <v>0</v>
      </c>
      <c r="I375" s="28">
        <f>Alumn_Filtered!K375</f>
        <v>0</v>
      </c>
      <c r="J375" s="28">
        <f>Alumn_Filtered!L375</f>
        <v>0</v>
      </c>
      <c r="K375" s="28">
        <f>Alumn_Filtered!M375</f>
        <v>0</v>
      </c>
      <c r="L375" s="28">
        <f>Alumn_Filtered!N375</f>
        <v>0</v>
      </c>
      <c r="M375">
        <f>Alumn_Filtered!O375</f>
        <v>0</v>
      </c>
      <c r="N375">
        <f>Alumn_Filtered!P375</f>
        <v>0</v>
      </c>
      <c r="O375">
        <f>Alumn_Filtered!Q375</f>
        <v>0</v>
      </c>
      <c r="P375">
        <f>Alumn_Filtered!R375</f>
        <v>0</v>
      </c>
      <c r="Q375">
        <f>Alumn_Filtered!S375</f>
        <v>0</v>
      </c>
      <c r="R375">
        <f>Alumn_Filtered!T375</f>
        <v>0</v>
      </c>
      <c r="S375" s="28">
        <f>Alumn_Filtered!U375</f>
        <v>0</v>
      </c>
      <c r="T375">
        <f>Alumn_Filtered!V375</f>
        <v>0</v>
      </c>
      <c r="U375" s="28">
        <f>Alumn_Filtered!W375</f>
        <v>0</v>
      </c>
      <c r="V375" s="28">
        <f>Alumn_Filtered!X375</f>
        <v>0</v>
      </c>
      <c r="W375" s="28">
        <f>Alumn_Filtered!Y375</f>
        <v>0</v>
      </c>
      <c r="X375" s="28">
        <f>Alumn_Filtered!Z375</f>
        <v>0</v>
      </c>
      <c r="Y375" s="28">
        <f>Alumn_Filtered!AA375</f>
        <v>0</v>
      </c>
      <c r="Z375">
        <f ca="1">Alumn_Filtered!AB375</f>
        <v>20</v>
      </c>
      <c r="AA375">
        <f>Alumn_Filtered!AD375</f>
        <v>1</v>
      </c>
      <c r="AB375">
        <f>Alumn_Filtered!AF375</f>
        <v>1</v>
      </c>
      <c r="AC375">
        <f>IF(Alumn_Filtered!AG375=0,Metrics!$AG$14,Alumn_Filtered!AG375)</f>
        <v>404</v>
      </c>
      <c r="AD375" s="28">
        <f>Alumn_Filtered!AH375</f>
        <v>0.31766612641815234</v>
      </c>
      <c r="AE375">
        <f>IF(Alumn_Filtered!AI375=0,Metrics!AI$14,Alumn_Filtered!AI375)</f>
        <v>404</v>
      </c>
      <c r="AF375" s="28">
        <f>Alumn_Filtered!AJ375</f>
        <v>0.31766612641815234</v>
      </c>
      <c r="AG375">
        <f>IF(Alumn_Filtered!AK375=0,Metrics!AK$14,Alumn_Filtered!AK375)</f>
        <v>590</v>
      </c>
      <c r="AH375" s="28">
        <f>Alumn_Filtered!AL375</f>
        <v>0.61912479740680715</v>
      </c>
      <c r="AI375">
        <f>IF(Alumn_Filtered!AM375=0,Metrics!AM$14,Alumn_Filtered!AM375)</f>
        <v>563</v>
      </c>
      <c r="AJ375" s="28">
        <f>Alumn_Filtered!AN375</f>
        <v>0.57536466774716366</v>
      </c>
      <c r="AK375">
        <f>IF(Alumn_Filtered!AP375=0,Metrics!AP$14,Alumn_Filtered!AP375)</f>
        <v>8</v>
      </c>
      <c r="AL375">
        <f>IF(Alumn_Filtered!AR375=0,Metrics!AR$14,Alumn_Filtered!AR375)</f>
        <v>1</v>
      </c>
      <c r="AM375">
        <f>IF(Alumn_Filtered!AS375=0,Metrics!AS$14,Alumn_Filtered!AS375)</f>
        <v>9</v>
      </c>
      <c r="AN375">
        <f>Alumn_Filtered!B375</f>
        <v>0</v>
      </c>
    </row>
    <row r="376" spans="1:40" x14ac:dyDescent="0.25">
      <c r="A376" t="str">
        <f>LEFT(Alumn_Filtered!A376,LEN(Alumn_Filtered!A376)-1)</f>
        <v>19600484</v>
      </c>
      <c r="B376">
        <f>Alumn_Filtered!D376</f>
        <v>0</v>
      </c>
      <c r="C376">
        <f>Alumn_Filtered!E376</f>
        <v>0</v>
      </c>
      <c r="D376">
        <f>Alumn_Filtered!F376</f>
        <v>0</v>
      </c>
      <c r="E376" s="30">
        <f>Alumn_Filtered!G376</f>
        <v>6</v>
      </c>
      <c r="F376">
        <f>Alumn_Filtered!H376</f>
        <v>5</v>
      </c>
      <c r="G376" s="28">
        <f>Alumn_Filtered!I376</f>
        <v>0.83333333333333337</v>
      </c>
      <c r="H376">
        <f>Alumn_Filtered!J376</f>
        <v>1</v>
      </c>
      <c r="I376" s="28">
        <f>Alumn_Filtered!K376</f>
        <v>0.16666666666666666</v>
      </c>
      <c r="J376" s="28">
        <f>Alumn_Filtered!L376</f>
        <v>0.83333333333333337</v>
      </c>
      <c r="K376" s="28">
        <f>Alumn_Filtered!M376</f>
        <v>0.35000000000000003</v>
      </c>
      <c r="L376" s="28">
        <f>Alumn_Filtered!N376</f>
        <v>0.68888888888888877</v>
      </c>
      <c r="M376">
        <f>Alumn_Filtered!O376</f>
        <v>9</v>
      </c>
      <c r="N376">
        <f>Alumn_Filtered!P376</f>
        <v>3</v>
      </c>
      <c r="O376">
        <f>Alumn_Filtered!Q376</f>
        <v>1</v>
      </c>
      <c r="P376">
        <f>Alumn_Filtered!R376</f>
        <v>0</v>
      </c>
      <c r="Q376">
        <f>Alumn_Filtered!S376</f>
        <v>5</v>
      </c>
      <c r="R376">
        <f>Alumn_Filtered!T376</f>
        <v>5</v>
      </c>
      <c r="S376" s="28">
        <f>Alumn_Filtered!U376</f>
        <v>1</v>
      </c>
      <c r="T376">
        <f>Alumn_Filtered!V376</f>
        <v>0</v>
      </c>
      <c r="U376" s="28">
        <f>Alumn_Filtered!W376</f>
        <v>0</v>
      </c>
      <c r="V376" s="28">
        <f>Alumn_Filtered!X376</f>
        <v>0.95000000000000007</v>
      </c>
      <c r="W376" s="28">
        <f>Alumn_Filtered!Y376</f>
        <v>0.56666666666666676</v>
      </c>
      <c r="X376" s="28">
        <f>Alumn_Filtered!Z376</f>
        <v>0.73</v>
      </c>
      <c r="Y376" s="28">
        <f>Alumn_Filtered!AA376</f>
        <v>4.1111111111111209E-2</v>
      </c>
      <c r="Z376">
        <f ca="1">Alumn_Filtered!AB376</f>
        <v>20</v>
      </c>
      <c r="AA376">
        <f>Alumn_Filtered!AD376</f>
        <v>1</v>
      </c>
      <c r="AB376">
        <f>Alumn_Filtered!AF376</f>
        <v>1</v>
      </c>
      <c r="AC376">
        <f>IF(Alumn_Filtered!AG376=0,Metrics!$AG$14,Alumn_Filtered!AG376)</f>
        <v>629</v>
      </c>
      <c r="AD376" s="28">
        <f>Alumn_Filtered!AH376</f>
        <v>0.68233387358184761</v>
      </c>
      <c r="AE376">
        <f>IF(Alumn_Filtered!AI376=0,Metrics!AI$14,Alumn_Filtered!AI376)</f>
        <v>642</v>
      </c>
      <c r="AF376" s="28">
        <f>Alumn_Filtered!AJ376</f>
        <v>0.70340356564019446</v>
      </c>
      <c r="AG376">
        <f>IF(Alumn_Filtered!AK376=0,Metrics!AK$14,Alumn_Filtered!AK376)</f>
        <v>607</v>
      </c>
      <c r="AH376" s="28">
        <f>Alumn_Filtered!AL376</f>
        <v>0.64667747163695299</v>
      </c>
      <c r="AI376">
        <f>IF(Alumn_Filtered!AM376=0,Metrics!AM$14,Alumn_Filtered!AM376)</f>
        <v>626</v>
      </c>
      <c r="AJ376" s="28">
        <f>Alumn_Filtered!AN376</f>
        <v>0.67747163695299839</v>
      </c>
      <c r="AK376">
        <f>IF(Alumn_Filtered!AP376=0,Metrics!AP$14,Alumn_Filtered!AP376)</f>
        <v>11</v>
      </c>
      <c r="AL376">
        <f>IF(Alumn_Filtered!AR376=0,Metrics!AR$14,Alumn_Filtered!AR376)</f>
        <v>1</v>
      </c>
      <c r="AM376">
        <f>IF(Alumn_Filtered!AS376=0,Metrics!AS$14,Alumn_Filtered!AS376)</f>
        <v>0</v>
      </c>
      <c r="AN376">
        <f>Alumn_Filtered!B376</f>
        <v>1</v>
      </c>
    </row>
    <row r="377" spans="1:40" x14ac:dyDescent="0.25">
      <c r="A377" t="str">
        <f>LEFT(Alumn_Filtered!A377,LEN(Alumn_Filtered!A377)-1)</f>
        <v>19605152</v>
      </c>
      <c r="B377">
        <f>Alumn_Filtered!D377</f>
        <v>0</v>
      </c>
      <c r="C377">
        <f>Alumn_Filtered!E377</f>
        <v>0</v>
      </c>
      <c r="D377">
        <f>Alumn_Filtered!F377</f>
        <v>0</v>
      </c>
      <c r="E377" s="30">
        <f>Alumn_Filtered!G377</f>
        <v>6</v>
      </c>
      <c r="F377">
        <f>Alumn_Filtered!H377</f>
        <v>5</v>
      </c>
      <c r="G377" s="28">
        <f>Alumn_Filtered!I377</f>
        <v>0.83333333333333337</v>
      </c>
      <c r="H377">
        <f>Alumn_Filtered!J377</f>
        <v>1</v>
      </c>
      <c r="I377" s="28">
        <f>Alumn_Filtered!K377</f>
        <v>0.16666666666666666</v>
      </c>
      <c r="J377" s="28">
        <f>Alumn_Filtered!L377</f>
        <v>0.79999999999999993</v>
      </c>
      <c r="K377" s="28">
        <f>Alumn_Filtered!M377</f>
        <v>0.3833333333333333</v>
      </c>
      <c r="L377" s="28">
        <f>Alumn_Filtered!N377</f>
        <v>0.6</v>
      </c>
      <c r="M377">
        <f>Alumn_Filtered!O377</f>
        <v>7</v>
      </c>
      <c r="N377">
        <f>Alumn_Filtered!P377</f>
        <v>0</v>
      </c>
      <c r="O377">
        <f>Alumn_Filtered!Q377</f>
        <v>0</v>
      </c>
      <c r="P377">
        <f>Alumn_Filtered!R377</f>
        <v>0</v>
      </c>
      <c r="Q377">
        <f>Alumn_Filtered!S377</f>
        <v>7</v>
      </c>
      <c r="R377">
        <f>Alumn_Filtered!T377</f>
        <v>7</v>
      </c>
      <c r="S377" s="28">
        <f>Alumn_Filtered!U377</f>
        <v>1</v>
      </c>
      <c r="T377">
        <f>Alumn_Filtered!V377</f>
        <v>0</v>
      </c>
      <c r="U377" s="28">
        <f>Alumn_Filtered!W377</f>
        <v>0</v>
      </c>
      <c r="V377" s="28">
        <f>Alumn_Filtered!X377</f>
        <v>0.91666666666666663</v>
      </c>
      <c r="W377" s="28">
        <f>Alumn_Filtered!Y377</f>
        <v>0.6333333333333333</v>
      </c>
      <c r="X377" s="28">
        <f>Alumn_Filtered!Z377</f>
        <v>0.74285714285714288</v>
      </c>
      <c r="Y377" s="28">
        <f>Alumn_Filtered!AA377</f>
        <v>0.1428571428571429</v>
      </c>
      <c r="Z377">
        <f ca="1">Alumn_Filtered!AB377</f>
        <v>20</v>
      </c>
      <c r="AA377">
        <f>Alumn_Filtered!AD377</f>
        <v>1</v>
      </c>
      <c r="AB377">
        <f>Alumn_Filtered!AF377</f>
        <v>1</v>
      </c>
      <c r="AC377">
        <f>IF(Alumn_Filtered!AG377=0,Metrics!$AG$14,Alumn_Filtered!AG377)</f>
        <v>505</v>
      </c>
      <c r="AD377" s="28">
        <f>Alumn_Filtered!AH377</f>
        <v>0.48136142625607781</v>
      </c>
      <c r="AE377">
        <f>IF(Alumn_Filtered!AI377=0,Metrics!AI$14,Alumn_Filtered!AI377)</f>
        <v>505</v>
      </c>
      <c r="AF377" s="28">
        <f>Alumn_Filtered!AJ377</f>
        <v>0.48136142625607781</v>
      </c>
      <c r="AG377">
        <f>IF(Alumn_Filtered!AK377=0,Metrics!AK$14,Alumn_Filtered!AK377)</f>
        <v>477</v>
      </c>
      <c r="AH377" s="28">
        <f>Alumn_Filtered!AL377</f>
        <v>0.4359805510534846</v>
      </c>
      <c r="AI377">
        <f>IF(Alumn_Filtered!AM377=0,Metrics!AM$14,Alumn_Filtered!AM377)</f>
        <v>590</v>
      </c>
      <c r="AJ377" s="28">
        <f>Alumn_Filtered!AN377</f>
        <v>0.61912479740680715</v>
      </c>
      <c r="AK377">
        <f>IF(Alumn_Filtered!AP377=0,Metrics!AP$14,Alumn_Filtered!AP377)</f>
        <v>13</v>
      </c>
      <c r="AL377">
        <f>IF(Alumn_Filtered!AR377=0,Metrics!AR$14,Alumn_Filtered!AR377)</f>
        <v>1</v>
      </c>
      <c r="AM377">
        <f>IF(Alumn_Filtered!AS377=0,Metrics!AS$14,Alumn_Filtered!AS377)</f>
        <v>5</v>
      </c>
      <c r="AN377">
        <f>Alumn_Filtered!B377</f>
        <v>1</v>
      </c>
    </row>
    <row r="378" spans="1:40" x14ac:dyDescent="0.25">
      <c r="A378" t="str">
        <f>LEFT(Alumn_Filtered!A378,LEN(Alumn_Filtered!A378)-1)</f>
        <v>19605767</v>
      </c>
      <c r="B378">
        <f>Alumn_Filtered!D378</f>
        <v>0</v>
      </c>
      <c r="C378">
        <f>Alumn_Filtered!E378</f>
        <v>0</v>
      </c>
      <c r="D378">
        <f>Alumn_Filtered!F378</f>
        <v>0</v>
      </c>
      <c r="E378" s="30">
        <f>Alumn_Filtered!G378</f>
        <v>6</v>
      </c>
      <c r="F378">
        <f>Alumn_Filtered!H378</f>
        <v>4</v>
      </c>
      <c r="G378" s="28">
        <f>Alumn_Filtered!I378</f>
        <v>0.66666666666666663</v>
      </c>
      <c r="H378">
        <f>Alumn_Filtered!J378</f>
        <v>2</v>
      </c>
      <c r="I378" s="28">
        <f>Alumn_Filtered!K378</f>
        <v>0.33333333333333331</v>
      </c>
      <c r="J378" s="28">
        <f>Alumn_Filtered!L378</f>
        <v>0.83333333333333337</v>
      </c>
      <c r="K378" s="28">
        <f>Alumn_Filtered!M378</f>
        <v>0.39999999999999997</v>
      </c>
      <c r="L378" s="28">
        <f>Alumn_Filtered!N378</f>
        <v>0.56111111111111101</v>
      </c>
      <c r="M378">
        <f>Alumn_Filtered!O378</f>
        <v>11</v>
      </c>
      <c r="N378">
        <f>Alumn_Filtered!P378</f>
        <v>0</v>
      </c>
      <c r="O378">
        <f>Alumn_Filtered!Q378</f>
        <v>0</v>
      </c>
      <c r="P378">
        <f>Alumn_Filtered!R378</f>
        <v>4</v>
      </c>
      <c r="Q378">
        <f>Alumn_Filtered!S378</f>
        <v>7</v>
      </c>
      <c r="R378">
        <f>Alumn_Filtered!T378</f>
        <v>2</v>
      </c>
      <c r="S378" s="28">
        <f>Alumn_Filtered!U378</f>
        <v>0.2857142857142857</v>
      </c>
      <c r="T378">
        <f>Alumn_Filtered!V378</f>
        <v>5</v>
      </c>
      <c r="U378" s="28">
        <f>Alumn_Filtered!W378</f>
        <v>0.7142857142857143</v>
      </c>
      <c r="V378" s="28">
        <f>Alumn_Filtered!X378</f>
        <v>0.91666666666666663</v>
      </c>
      <c r="W378" s="28">
        <f>Alumn_Filtered!Y378</f>
        <v>0.11666666666666665</v>
      </c>
      <c r="X378" s="28">
        <f>Alumn_Filtered!Z378</f>
        <v>0.37142857142857139</v>
      </c>
      <c r="Y378" s="28">
        <f>Alumn_Filtered!AA378</f>
        <v>-0.18968253968253962</v>
      </c>
      <c r="Z378">
        <f ca="1">Alumn_Filtered!AB378</f>
        <v>20</v>
      </c>
      <c r="AA378">
        <f>Alumn_Filtered!AD378</f>
        <v>1</v>
      </c>
      <c r="AB378">
        <f>Alumn_Filtered!AF378</f>
        <v>1</v>
      </c>
      <c r="AC378">
        <f>IF(Alumn_Filtered!AG378=0,Metrics!$AG$14,Alumn_Filtered!AG378)</f>
        <v>461</v>
      </c>
      <c r="AD378" s="28">
        <f>Alumn_Filtered!AH378</f>
        <v>0.41004862236628847</v>
      </c>
      <c r="AE378">
        <f>IF(Alumn_Filtered!AI378=0,Metrics!AI$14,Alumn_Filtered!AI378)</f>
        <v>461</v>
      </c>
      <c r="AF378" s="28">
        <f>Alumn_Filtered!AJ378</f>
        <v>0.41004862236628847</v>
      </c>
      <c r="AG378">
        <f>IF(Alumn_Filtered!AK378=0,Metrics!AK$14,Alumn_Filtered!AK378)</f>
        <v>624</v>
      </c>
      <c r="AH378" s="28">
        <f>Alumn_Filtered!AL378</f>
        <v>0.67423014586709884</v>
      </c>
      <c r="AI378">
        <f>IF(Alumn_Filtered!AM378=0,Metrics!AM$14,Alumn_Filtered!AM378)</f>
        <v>573</v>
      </c>
      <c r="AJ378" s="28">
        <f>Alumn_Filtered!AN378</f>
        <v>0.5915721231766613</v>
      </c>
      <c r="AK378">
        <f>IF(Alumn_Filtered!AP378=0,Metrics!AP$14,Alumn_Filtered!AP378)</f>
        <v>13</v>
      </c>
      <c r="AL378">
        <f>IF(Alumn_Filtered!AR378=0,Metrics!AR$14,Alumn_Filtered!AR378)</f>
        <v>1</v>
      </c>
      <c r="AM378">
        <f>IF(Alumn_Filtered!AS378=0,Metrics!AS$14,Alumn_Filtered!AS378)</f>
        <v>8</v>
      </c>
      <c r="AN378">
        <f>Alumn_Filtered!B378</f>
        <v>1</v>
      </c>
    </row>
    <row r="379" spans="1:40" x14ac:dyDescent="0.25">
      <c r="A379" t="str">
        <f>LEFT(Alumn_Filtered!A379,LEN(Alumn_Filtered!A379)-1)</f>
        <v>19605929</v>
      </c>
      <c r="B379">
        <f>Alumn_Filtered!D379</f>
        <v>0</v>
      </c>
      <c r="C379">
        <f>Alumn_Filtered!E379</f>
        <v>2</v>
      </c>
      <c r="D379">
        <f>Alumn_Filtered!F379</f>
        <v>0</v>
      </c>
      <c r="E379" s="30">
        <f>Alumn_Filtered!G379</f>
        <v>4</v>
      </c>
      <c r="F379">
        <f>Alumn_Filtered!H379</f>
        <v>1</v>
      </c>
      <c r="G379" s="28">
        <f>Alumn_Filtered!I379</f>
        <v>0.25</v>
      </c>
      <c r="H379">
        <f>Alumn_Filtered!J379</f>
        <v>3</v>
      </c>
      <c r="I379" s="28">
        <f>Alumn_Filtered!K379</f>
        <v>0.75</v>
      </c>
      <c r="J379" s="28">
        <f>Alumn_Filtered!L379</f>
        <v>0.85</v>
      </c>
      <c r="K379" s="28">
        <f>Alumn_Filtered!M379</f>
        <v>0.35000000000000003</v>
      </c>
      <c r="L379" s="28">
        <f>Alumn_Filtered!N379</f>
        <v>0.49583333333333335</v>
      </c>
      <c r="M379">
        <f>Alumn_Filtered!O379</f>
        <v>4</v>
      </c>
      <c r="N379">
        <f>Alumn_Filtered!P379</f>
        <v>4</v>
      </c>
      <c r="O379">
        <f>Alumn_Filtered!Q379</f>
        <v>0</v>
      </c>
      <c r="P379">
        <f>Alumn_Filtered!R379</f>
        <v>0</v>
      </c>
      <c r="Q379">
        <f>Alumn_Filtered!S379</f>
        <v>0</v>
      </c>
      <c r="R379">
        <f>Alumn_Filtered!T379</f>
        <v>0</v>
      </c>
      <c r="S379" s="28">
        <f>Alumn_Filtered!U379</f>
        <v>0</v>
      </c>
      <c r="T379">
        <f>Alumn_Filtered!V379</f>
        <v>0</v>
      </c>
      <c r="U379" s="28">
        <f>Alumn_Filtered!W379</f>
        <v>0</v>
      </c>
      <c r="V379" s="28">
        <f>Alumn_Filtered!X379</f>
        <v>0</v>
      </c>
      <c r="W379" s="28">
        <f>Alumn_Filtered!Y379</f>
        <v>0</v>
      </c>
      <c r="X379" s="28">
        <f>Alumn_Filtered!Z379</f>
        <v>0</v>
      </c>
      <c r="Y379" s="28">
        <f>Alumn_Filtered!AA379</f>
        <v>-0.49583333333333335</v>
      </c>
      <c r="Z379">
        <f ca="1">Alumn_Filtered!AB379</f>
        <v>20</v>
      </c>
      <c r="AA379">
        <f>Alumn_Filtered!AD379</f>
        <v>1</v>
      </c>
      <c r="AB379">
        <f>Alumn_Filtered!AF379</f>
        <v>1</v>
      </c>
      <c r="AC379">
        <f>IF(Alumn_Filtered!AG379=0,Metrics!$AG$14,Alumn_Filtered!AG379)</f>
        <v>528</v>
      </c>
      <c r="AD379" s="28">
        <f>Alumn_Filtered!AH379</f>
        <v>0.51863857374392219</v>
      </c>
      <c r="AE379">
        <f>IF(Alumn_Filtered!AI379=0,Metrics!AI$14,Alumn_Filtered!AI379)</f>
        <v>528</v>
      </c>
      <c r="AF379" s="28">
        <f>Alumn_Filtered!AJ379</f>
        <v>0.51863857374392219</v>
      </c>
      <c r="AG379">
        <f>IF(Alumn_Filtered!AK379=0,Metrics!AK$14,Alumn_Filtered!AK379)</f>
        <v>591</v>
      </c>
      <c r="AH379" s="28">
        <f>Alumn_Filtered!AL379</f>
        <v>0.62074554294975692</v>
      </c>
      <c r="AI379">
        <f>IF(Alumn_Filtered!AM379=0,Metrics!AM$14,Alumn_Filtered!AM379)</f>
        <v>582</v>
      </c>
      <c r="AJ379" s="28">
        <f>Alumn_Filtered!AN379</f>
        <v>0.60615883306320906</v>
      </c>
      <c r="AK379">
        <f>IF(Alumn_Filtered!AP379=0,Metrics!AP$14,Alumn_Filtered!AP379)</f>
        <v>13</v>
      </c>
      <c r="AL379">
        <f>IF(Alumn_Filtered!AR379=0,Metrics!AR$14,Alumn_Filtered!AR379)</f>
        <v>1</v>
      </c>
      <c r="AM379">
        <f>IF(Alumn_Filtered!AS379=0,Metrics!AS$14,Alumn_Filtered!AS379)</f>
        <v>7</v>
      </c>
      <c r="AN379">
        <f>Alumn_Filtered!B379</f>
        <v>0</v>
      </c>
    </row>
    <row r="380" spans="1:40" x14ac:dyDescent="0.25">
      <c r="A380" t="str">
        <f>LEFT(Alumn_Filtered!A380,LEN(Alumn_Filtered!A380)-1)</f>
        <v>19605951</v>
      </c>
      <c r="B380">
        <f>Alumn_Filtered!D380</f>
        <v>0</v>
      </c>
      <c r="C380">
        <f>Alumn_Filtered!E380</f>
        <v>1</v>
      </c>
      <c r="D380">
        <f>Alumn_Filtered!F380</f>
        <v>0</v>
      </c>
      <c r="E380" s="30">
        <f>Alumn_Filtered!G380</f>
        <v>5</v>
      </c>
      <c r="F380">
        <f>Alumn_Filtered!H380</f>
        <v>2</v>
      </c>
      <c r="G380" s="28">
        <f>Alumn_Filtered!I380</f>
        <v>0.4</v>
      </c>
      <c r="H380">
        <f>Alumn_Filtered!J380</f>
        <v>3</v>
      </c>
      <c r="I380" s="28">
        <f>Alumn_Filtered!K380</f>
        <v>0.6</v>
      </c>
      <c r="J380" s="28">
        <f>Alumn_Filtered!L380</f>
        <v>0.79999999999999993</v>
      </c>
      <c r="K380" s="28">
        <f>Alumn_Filtered!M380</f>
        <v>0</v>
      </c>
      <c r="L380" s="28">
        <f>Alumn_Filtered!N380</f>
        <v>0.40666666666666662</v>
      </c>
      <c r="M380">
        <f>Alumn_Filtered!O380</f>
        <v>8</v>
      </c>
      <c r="N380">
        <f>Alumn_Filtered!P380</f>
        <v>1</v>
      </c>
      <c r="O380">
        <f>Alumn_Filtered!Q380</f>
        <v>0</v>
      </c>
      <c r="P380">
        <f>Alumn_Filtered!R380</f>
        <v>0</v>
      </c>
      <c r="Q380">
        <f>Alumn_Filtered!S380</f>
        <v>7</v>
      </c>
      <c r="R380">
        <f>Alumn_Filtered!T380</f>
        <v>6</v>
      </c>
      <c r="S380" s="28">
        <f>Alumn_Filtered!U380</f>
        <v>0.8571428571428571</v>
      </c>
      <c r="T380">
        <f>Alumn_Filtered!V380</f>
        <v>1</v>
      </c>
      <c r="U380" s="28">
        <f>Alumn_Filtered!W380</f>
        <v>0.14285714285714285</v>
      </c>
      <c r="V380" s="28">
        <f>Alumn_Filtered!X380</f>
        <v>0.75</v>
      </c>
      <c r="W380" s="28">
        <f>Alumn_Filtered!Y380</f>
        <v>0.33333333333333331</v>
      </c>
      <c r="X380" s="28">
        <f>Alumn_Filtered!Z380</f>
        <v>0.56904761904761902</v>
      </c>
      <c r="Y380" s="28">
        <f>Alumn_Filtered!AA380</f>
        <v>0.1623809523809524</v>
      </c>
      <c r="Z380">
        <f ca="1">Alumn_Filtered!AB380</f>
        <v>20</v>
      </c>
      <c r="AA380">
        <f>Alumn_Filtered!AD380</f>
        <v>1</v>
      </c>
      <c r="AB380">
        <f>Alumn_Filtered!AF380</f>
        <v>1</v>
      </c>
      <c r="AC380">
        <f>IF(Alumn_Filtered!AG380=0,Metrics!$AG$14,Alumn_Filtered!AG380)</f>
        <v>513</v>
      </c>
      <c r="AD380" s="28">
        <f>Alumn_Filtered!AH380</f>
        <v>0.49432739059967584</v>
      </c>
      <c r="AE380">
        <f>IF(Alumn_Filtered!AI380=0,Metrics!AI$14,Alumn_Filtered!AI380)</f>
        <v>513</v>
      </c>
      <c r="AF380" s="28">
        <f>Alumn_Filtered!AJ380</f>
        <v>0.49432739059967584</v>
      </c>
      <c r="AG380">
        <f>IF(Alumn_Filtered!AK380=0,Metrics!AK$14,Alumn_Filtered!AK380)</f>
        <v>521</v>
      </c>
      <c r="AH380" s="28">
        <f>Alumn_Filtered!AL380</f>
        <v>0.50729335494327388</v>
      </c>
      <c r="AI380">
        <f>IF(Alumn_Filtered!AM380=0,Metrics!AM$14,Alumn_Filtered!AM380)</f>
        <v>653</v>
      </c>
      <c r="AJ380" s="28">
        <f>Alumn_Filtered!AN380</f>
        <v>0.72123176661264177</v>
      </c>
      <c r="AK380">
        <f>IF(Alumn_Filtered!AP380=0,Metrics!AP$14,Alumn_Filtered!AP380)</f>
        <v>13</v>
      </c>
      <c r="AL380">
        <f>IF(Alumn_Filtered!AR380=0,Metrics!AR$14,Alumn_Filtered!AR380)</f>
        <v>1</v>
      </c>
      <c r="AM380">
        <f>IF(Alumn_Filtered!AS380=0,Metrics!AS$14,Alumn_Filtered!AS380)</f>
        <v>11</v>
      </c>
      <c r="AN380">
        <f>Alumn_Filtered!B380</f>
        <v>1</v>
      </c>
    </row>
    <row r="381" spans="1:40" x14ac:dyDescent="0.25">
      <c r="A381" t="str">
        <f>LEFT(Alumn_Filtered!A381,LEN(Alumn_Filtered!A381)-1)</f>
        <v>19606072</v>
      </c>
      <c r="B381">
        <f>Alumn_Filtered!D381</f>
        <v>0</v>
      </c>
      <c r="C381">
        <f>Alumn_Filtered!E381</f>
        <v>0</v>
      </c>
      <c r="D381">
        <f>Alumn_Filtered!F381</f>
        <v>0</v>
      </c>
      <c r="E381" s="30">
        <f>Alumn_Filtered!G381</f>
        <v>6</v>
      </c>
      <c r="F381">
        <f>Alumn_Filtered!H381</f>
        <v>5</v>
      </c>
      <c r="G381" s="28">
        <f>Alumn_Filtered!I381</f>
        <v>0.83333333333333337</v>
      </c>
      <c r="H381">
        <f>Alumn_Filtered!J381</f>
        <v>1</v>
      </c>
      <c r="I381" s="28">
        <f>Alumn_Filtered!K381</f>
        <v>0.16666666666666666</v>
      </c>
      <c r="J381" s="28">
        <f>Alumn_Filtered!L381</f>
        <v>0.8833333333333333</v>
      </c>
      <c r="K381" s="28">
        <f>Alumn_Filtered!M381</f>
        <v>0.45</v>
      </c>
      <c r="L381" s="28">
        <f>Alumn_Filtered!N381</f>
        <v>0.71944444444444444</v>
      </c>
      <c r="M381">
        <f>Alumn_Filtered!O381</f>
        <v>7</v>
      </c>
      <c r="N381">
        <f>Alumn_Filtered!P381</f>
        <v>1</v>
      </c>
      <c r="O381">
        <f>Alumn_Filtered!Q381</f>
        <v>3</v>
      </c>
      <c r="P381">
        <f>Alumn_Filtered!R381</f>
        <v>0</v>
      </c>
      <c r="Q381">
        <f>Alumn_Filtered!S381</f>
        <v>3</v>
      </c>
      <c r="R381">
        <f>Alumn_Filtered!T381</f>
        <v>0</v>
      </c>
      <c r="S381" s="28">
        <f>Alumn_Filtered!U381</f>
        <v>0</v>
      </c>
      <c r="T381">
        <f>Alumn_Filtered!V381</f>
        <v>3</v>
      </c>
      <c r="U381" s="28">
        <f>Alumn_Filtered!W381</f>
        <v>1</v>
      </c>
      <c r="V381" s="28">
        <f>Alumn_Filtered!X381</f>
        <v>0.3833333333333333</v>
      </c>
      <c r="W381" s="28">
        <f>Alumn_Filtered!Y381</f>
        <v>0</v>
      </c>
      <c r="X381" s="28">
        <f>Alumn_Filtered!Z381</f>
        <v>0.23888888888888885</v>
      </c>
      <c r="Y381" s="28">
        <f>Alumn_Filtered!AA381</f>
        <v>-0.48055555555555562</v>
      </c>
      <c r="Z381">
        <f ca="1">Alumn_Filtered!AB381</f>
        <v>20</v>
      </c>
      <c r="AA381">
        <f>Alumn_Filtered!AD381</f>
        <v>1</v>
      </c>
      <c r="AB381">
        <f>Alumn_Filtered!AF381</f>
        <v>1</v>
      </c>
      <c r="AC381">
        <f>IF(Alumn_Filtered!AG381=0,Metrics!$AG$14,Alumn_Filtered!AG381)</f>
        <v>577</v>
      </c>
      <c r="AD381" s="28">
        <f>Alumn_Filtered!AH381</f>
        <v>0.59805510534846029</v>
      </c>
      <c r="AE381">
        <f>IF(Alumn_Filtered!AI381=0,Metrics!AI$14,Alumn_Filtered!AI381)</f>
        <v>598</v>
      </c>
      <c r="AF381" s="28">
        <f>Alumn_Filtered!AJ381</f>
        <v>0.63209076175040524</v>
      </c>
      <c r="AG381">
        <f>IF(Alumn_Filtered!AK381=0,Metrics!AK$14,Alumn_Filtered!AK381)</f>
        <v>552</v>
      </c>
      <c r="AH381" s="28">
        <f>Alumn_Filtered!AL381</f>
        <v>0.55753646677471635</v>
      </c>
      <c r="AI381">
        <f>IF(Alumn_Filtered!AM381=0,Metrics!AM$14,Alumn_Filtered!AM381)</f>
        <v>658</v>
      </c>
      <c r="AJ381" s="28">
        <f>Alumn_Filtered!AN381</f>
        <v>0.72933549432739064</v>
      </c>
      <c r="AK381">
        <f>IF(Alumn_Filtered!AP381=0,Metrics!AP$14,Alumn_Filtered!AP381)</f>
        <v>13</v>
      </c>
      <c r="AL381">
        <f>IF(Alumn_Filtered!AR381=0,Metrics!AR$14,Alumn_Filtered!AR381)</f>
        <v>1</v>
      </c>
      <c r="AM381">
        <f>IF(Alumn_Filtered!AS381=0,Metrics!AS$14,Alumn_Filtered!AS381)</f>
        <v>0</v>
      </c>
      <c r="AN381">
        <f>Alumn_Filtered!B381</f>
        <v>0</v>
      </c>
    </row>
    <row r="382" spans="1:40" x14ac:dyDescent="0.25">
      <c r="A382" t="str">
        <f>LEFT(Alumn_Filtered!A382,LEN(Alumn_Filtered!A382)-1)</f>
        <v>19606489</v>
      </c>
      <c r="B382">
        <f>Alumn_Filtered!D382</f>
        <v>0</v>
      </c>
      <c r="C382">
        <f>Alumn_Filtered!E382</f>
        <v>0</v>
      </c>
      <c r="D382">
        <f>Alumn_Filtered!F382</f>
        <v>0</v>
      </c>
      <c r="E382" s="30">
        <f>Alumn_Filtered!G382</f>
        <v>6</v>
      </c>
      <c r="F382">
        <f>Alumn_Filtered!H382</f>
        <v>4</v>
      </c>
      <c r="G382" s="28">
        <f>Alumn_Filtered!I382</f>
        <v>0.66666666666666663</v>
      </c>
      <c r="H382">
        <f>Alumn_Filtered!J382</f>
        <v>2</v>
      </c>
      <c r="I382" s="28">
        <f>Alumn_Filtered!K382</f>
        <v>0.33333333333333331</v>
      </c>
      <c r="J382" s="28">
        <f>Alumn_Filtered!L382</f>
        <v>0.6166666666666667</v>
      </c>
      <c r="K382" s="28">
        <f>Alumn_Filtered!M382</f>
        <v>0.25</v>
      </c>
      <c r="L382" s="28">
        <f>Alumn_Filtered!N382</f>
        <v>0.48055555555555557</v>
      </c>
      <c r="M382">
        <f>Alumn_Filtered!O382</f>
        <v>7</v>
      </c>
      <c r="N382">
        <f>Alumn_Filtered!P382</f>
        <v>1</v>
      </c>
      <c r="O382">
        <f>Alumn_Filtered!Q382</f>
        <v>0</v>
      </c>
      <c r="P382">
        <f>Alumn_Filtered!R382</f>
        <v>0</v>
      </c>
      <c r="Q382">
        <f>Alumn_Filtered!S382</f>
        <v>6</v>
      </c>
      <c r="R382">
        <f>Alumn_Filtered!T382</f>
        <v>2</v>
      </c>
      <c r="S382" s="28">
        <f>Alumn_Filtered!U382</f>
        <v>0.33333333333333331</v>
      </c>
      <c r="T382">
        <f>Alumn_Filtered!V382</f>
        <v>4</v>
      </c>
      <c r="U382" s="28">
        <f>Alumn_Filtered!W382</f>
        <v>0.66666666666666663</v>
      </c>
      <c r="V382" s="28">
        <f>Alumn_Filtered!X382</f>
        <v>0.53333333333333333</v>
      </c>
      <c r="W382" s="28">
        <f>Alumn_Filtered!Y382</f>
        <v>0.13333333333333333</v>
      </c>
      <c r="X382" s="28">
        <f>Alumn_Filtered!Z382</f>
        <v>0.36666666666666664</v>
      </c>
      <c r="Y382" s="28">
        <f>Alumn_Filtered!AA382</f>
        <v>-0.11388888888888893</v>
      </c>
      <c r="Z382">
        <f ca="1">Alumn_Filtered!AB382</f>
        <v>20</v>
      </c>
      <c r="AA382">
        <f>Alumn_Filtered!AD382</f>
        <v>1</v>
      </c>
      <c r="AB382">
        <f>Alumn_Filtered!AF382</f>
        <v>1</v>
      </c>
      <c r="AC382">
        <f>IF(Alumn_Filtered!AG382=0,Metrics!$AG$14,Alumn_Filtered!AG382)</f>
        <v>511</v>
      </c>
      <c r="AD382" s="28">
        <f>Alumn_Filtered!AH382</f>
        <v>0.49108589951377635</v>
      </c>
      <c r="AE382">
        <f>IF(Alumn_Filtered!AI382=0,Metrics!AI$14,Alumn_Filtered!AI382)</f>
        <v>511</v>
      </c>
      <c r="AF382" s="28">
        <f>Alumn_Filtered!AJ382</f>
        <v>0.49108589951377635</v>
      </c>
      <c r="AG382">
        <f>IF(Alumn_Filtered!AK382=0,Metrics!AK$14,Alumn_Filtered!AK382)</f>
        <v>582</v>
      </c>
      <c r="AH382" s="28">
        <f>Alumn_Filtered!AL382</f>
        <v>0.60615883306320906</v>
      </c>
      <c r="AI382">
        <f>IF(Alumn_Filtered!AM382=0,Metrics!AM$14,Alumn_Filtered!AM382)</f>
        <v>663</v>
      </c>
      <c r="AJ382" s="28">
        <f>Alumn_Filtered!AN382</f>
        <v>0.73743922204213941</v>
      </c>
      <c r="AK382">
        <f>IF(Alumn_Filtered!AP382=0,Metrics!AP$14,Alumn_Filtered!AP382)</f>
        <v>13</v>
      </c>
      <c r="AL382">
        <f>IF(Alumn_Filtered!AR382=0,Metrics!AR$14,Alumn_Filtered!AR382)</f>
        <v>1</v>
      </c>
      <c r="AM382">
        <f>IF(Alumn_Filtered!AS382=0,Metrics!AS$14,Alumn_Filtered!AS382)</f>
        <v>11</v>
      </c>
      <c r="AN382">
        <f>Alumn_Filtered!B382</f>
        <v>1</v>
      </c>
    </row>
    <row r="383" spans="1:40" x14ac:dyDescent="0.25">
      <c r="A383" t="str">
        <f>LEFT(Alumn_Filtered!A383,LEN(Alumn_Filtered!A383)-1)</f>
        <v>19606703</v>
      </c>
      <c r="B383">
        <f>Alumn_Filtered!D383</f>
        <v>0</v>
      </c>
      <c r="C383">
        <f>Alumn_Filtered!E383</f>
        <v>0</v>
      </c>
      <c r="D383">
        <f>Alumn_Filtered!F383</f>
        <v>0</v>
      </c>
      <c r="E383" s="30">
        <f>Alumn_Filtered!G383</f>
        <v>6</v>
      </c>
      <c r="F383">
        <f>Alumn_Filtered!H383</f>
        <v>4</v>
      </c>
      <c r="G383" s="28">
        <f>Alumn_Filtered!I383</f>
        <v>0.66666666666666663</v>
      </c>
      <c r="H383">
        <f>Alumn_Filtered!J383</f>
        <v>2</v>
      </c>
      <c r="I383" s="28">
        <f>Alumn_Filtered!K383</f>
        <v>0.33333333333333331</v>
      </c>
      <c r="J383" s="28">
        <f>Alumn_Filtered!L383</f>
        <v>0.68333333333333324</v>
      </c>
      <c r="K383" s="28">
        <f>Alumn_Filtered!M383</f>
        <v>0.43333333333333335</v>
      </c>
      <c r="L383" s="28">
        <f>Alumn_Filtered!N383</f>
        <v>0.54722222222222217</v>
      </c>
      <c r="M383">
        <f>Alumn_Filtered!O383</f>
        <v>11</v>
      </c>
      <c r="N383">
        <f>Alumn_Filtered!P383</f>
        <v>5</v>
      </c>
      <c r="O383">
        <f>Alumn_Filtered!Q383</f>
        <v>2</v>
      </c>
      <c r="P383">
        <f>Alumn_Filtered!R383</f>
        <v>0</v>
      </c>
      <c r="Q383">
        <f>Alumn_Filtered!S383</f>
        <v>4</v>
      </c>
      <c r="R383">
        <f>Alumn_Filtered!T383</f>
        <v>1</v>
      </c>
      <c r="S383" s="28">
        <f>Alumn_Filtered!U383</f>
        <v>0.25</v>
      </c>
      <c r="T383">
        <f>Alumn_Filtered!V383</f>
        <v>3</v>
      </c>
      <c r="U383" s="28">
        <f>Alumn_Filtered!W383</f>
        <v>0.75</v>
      </c>
      <c r="V383" s="28">
        <f>Alumn_Filtered!X383</f>
        <v>0.6166666666666667</v>
      </c>
      <c r="W383" s="28">
        <f>Alumn_Filtered!Y383</f>
        <v>0.25</v>
      </c>
      <c r="X383" s="28">
        <f>Alumn_Filtered!Z383</f>
        <v>0.37916666666666665</v>
      </c>
      <c r="Y383" s="28">
        <f>Alumn_Filtered!AA383</f>
        <v>-0.16805555555555551</v>
      </c>
      <c r="Z383">
        <f ca="1">Alumn_Filtered!AB383</f>
        <v>20</v>
      </c>
      <c r="AA383">
        <f>Alumn_Filtered!AD383</f>
        <v>1</v>
      </c>
      <c r="AB383">
        <f>Alumn_Filtered!AF383</f>
        <v>1</v>
      </c>
      <c r="AC383">
        <f>IF(Alumn_Filtered!AG383=0,Metrics!$AG$14,Alumn_Filtered!AG383)</f>
        <v>441</v>
      </c>
      <c r="AD383" s="28">
        <f>Alumn_Filtered!AH383</f>
        <v>0.37763371150729336</v>
      </c>
      <c r="AE383">
        <f>IF(Alumn_Filtered!AI383=0,Metrics!AI$14,Alumn_Filtered!AI383)</f>
        <v>441</v>
      </c>
      <c r="AF383" s="28">
        <f>Alumn_Filtered!AJ383</f>
        <v>0.37763371150729336</v>
      </c>
      <c r="AG383">
        <f>IF(Alumn_Filtered!AK383=0,Metrics!AK$14,Alumn_Filtered!AK383)</f>
        <v>465</v>
      </c>
      <c r="AH383" s="28">
        <f>Alumn_Filtered!AL383</f>
        <v>0.41653160453808752</v>
      </c>
      <c r="AI383">
        <f>IF(Alumn_Filtered!AM383=0,Metrics!AM$14,Alumn_Filtered!AM383)</f>
        <v>569</v>
      </c>
      <c r="AJ383" s="28">
        <f>Alumn_Filtered!AN383</f>
        <v>0.5850891410048622</v>
      </c>
      <c r="AK383">
        <f>IF(Alumn_Filtered!AP383=0,Metrics!AP$14,Alumn_Filtered!AP383)</f>
        <v>13</v>
      </c>
      <c r="AL383">
        <f>IF(Alumn_Filtered!AR383=0,Metrics!AR$14,Alumn_Filtered!AR383)</f>
        <v>1</v>
      </c>
      <c r="AM383">
        <f>IF(Alumn_Filtered!AS383=0,Metrics!AS$14,Alumn_Filtered!AS383)</f>
        <v>9</v>
      </c>
      <c r="AN383">
        <f>Alumn_Filtered!B383</f>
        <v>0</v>
      </c>
    </row>
    <row r="384" spans="1:40" x14ac:dyDescent="0.25">
      <c r="A384" t="str">
        <f>LEFT(Alumn_Filtered!A384,LEN(Alumn_Filtered!A384)-1)</f>
        <v>19607054</v>
      </c>
      <c r="B384">
        <f>Alumn_Filtered!D384</f>
        <v>0</v>
      </c>
      <c r="C384">
        <f>Alumn_Filtered!E384</f>
        <v>0</v>
      </c>
      <c r="D384">
        <f>Alumn_Filtered!F384</f>
        <v>0</v>
      </c>
      <c r="E384" s="30">
        <f>Alumn_Filtered!G384</f>
        <v>6</v>
      </c>
      <c r="F384">
        <f>Alumn_Filtered!H384</f>
        <v>5</v>
      </c>
      <c r="G384" s="28">
        <f>Alumn_Filtered!I384</f>
        <v>0.83333333333333337</v>
      </c>
      <c r="H384">
        <f>Alumn_Filtered!J384</f>
        <v>1</v>
      </c>
      <c r="I384" s="28">
        <f>Alumn_Filtered!K384</f>
        <v>0.16666666666666666</v>
      </c>
      <c r="J384" s="28">
        <f>Alumn_Filtered!L384</f>
        <v>0.9</v>
      </c>
      <c r="K384" s="28">
        <f>Alumn_Filtered!M384</f>
        <v>0.45</v>
      </c>
      <c r="L384" s="28">
        <f>Alumn_Filtered!N384</f>
        <v>0.71944444444444455</v>
      </c>
      <c r="M384">
        <f>Alumn_Filtered!O384</f>
        <v>7</v>
      </c>
      <c r="N384">
        <f>Alumn_Filtered!P384</f>
        <v>0</v>
      </c>
      <c r="O384">
        <f>Alumn_Filtered!Q384</f>
        <v>0</v>
      </c>
      <c r="P384">
        <f>Alumn_Filtered!R384</f>
        <v>0</v>
      </c>
      <c r="Q384">
        <f>Alumn_Filtered!S384</f>
        <v>7</v>
      </c>
      <c r="R384">
        <f>Alumn_Filtered!T384</f>
        <v>7</v>
      </c>
      <c r="S384" s="28">
        <f>Alumn_Filtered!U384</f>
        <v>1</v>
      </c>
      <c r="T384">
        <f>Alumn_Filtered!V384</f>
        <v>0</v>
      </c>
      <c r="U384" s="28">
        <f>Alumn_Filtered!W384</f>
        <v>0</v>
      </c>
      <c r="V384" s="28">
        <f>Alumn_Filtered!X384</f>
        <v>0.95000000000000007</v>
      </c>
      <c r="W384" s="28">
        <f>Alumn_Filtered!Y384</f>
        <v>0.51666666666666661</v>
      </c>
      <c r="X384" s="28">
        <f>Alumn_Filtered!Z384</f>
        <v>0.71190476190476193</v>
      </c>
      <c r="Y384" s="28">
        <f>Alumn_Filtered!AA384</f>
        <v>-7.5396825396826239E-3</v>
      </c>
      <c r="Z384">
        <f ca="1">Alumn_Filtered!AB384</f>
        <v>20</v>
      </c>
      <c r="AA384">
        <f>Alumn_Filtered!AD384</f>
        <v>1</v>
      </c>
      <c r="AB384">
        <f>Alumn_Filtered!AF384</f>
        <v>1</v>
      </c>
      <c r="AC384">
        <f>IF(Alumn_Filtered!AG384=0,Metrics!$AG$14,Alumn_Filtered!AG384)</f>
        <v>540</v>
      </c>
      <c r="AD384" s="28">
        <f>Alumn_Filtered!AH384</f>
        <v>0.53808752025931927</v>
      </c>
      <c r="AE384">
        <f>IF(Alumn_Filtered!AI384=0,Metrics!AI$14,Alumn_Filtered!AI384)</f>
        <v>540</v>
      </c>
      <c r="AF384" s="28">
        <f>Alumn_Filtered!AJ384</f>
        <v>0.53808752025931927</v>
      </c>
      <c r="AG384">
        <f>IF(Alumn_Filtered!AK384=0,Metrics!AK$14,Alumn_Filtered!AK384)</f>
        <v>560</v>
      </c>
      <c r="AH384" s="28">
        <f>Alumn_Filtered!AL384</f>
        <v>0.57050243111831445</v>
      </c>
      <c r="AI384">
        <f>IF(Alumn_Filtered!AM384=0,Metrics!AM$14,Alumn_Filtered!AM384)</f>
        <v>685</v>
      </c>
      <c r="AJ384" s="28">
        <f>Alumn_Filtered!AN384</f>
        <v>0.77309562398703402</v>
      </c>
      <c r="AK384">
        <f>IF(Alumn_Filtered!AP384=0,Metrics!AP$14,Alumn_Filtered!AP384)</f>
        <v>10</v>
      </c>
      <c r="AL384">
        <f>IF(Alumn_Filtered!AR384=0,Metrics!AR$14,Alumn_Filtered!AR384)</f>
        <v>1</v>
      </c>
      <c r="AM384">
        <f>IF(Alumn_Filtered!AS384=0,Metrics!AS$14,Alumn_Filtered!AS384)</f>
        <v>0</v>
      </c>
      <c r="AN384">
        <f>Alumn_Filtered!B384</f>
        <v>1</v>
      </c>
    </row>
    <row r="385" spans="1:40" x14ac:dyDescent="0.25">
      <c r="A385" t="str">
        <f>LEFT(Alumn_Filtered!A385,LEN(Alumn_Filtered!A385)-1)</f>
        <v>19607916</v>
      </c>
      <c r="B385">
        <f>Alumn_Filtered!D385</f>
        <v>0</v>
      </c>
      <c r="C385">
        <f>Alumn_Filtered!E385</f>
        <v>0</v>
      </c>
      <c r="D385">
        <f>Alumn_Filtered!F385</f>
        <v>0</v>
      </c>
      <c r="E385" s="30">
        <f>Alumn_Filtered!G385</f>
        <v>6</v>
      </c>
      <c r="F385">
        <f>Alumn_Filtered!H385</f>
        <v>5</v>
      </c>
      <c r="G385" s="28">
        <f>Alumn_Filtered!I385</f>
        <v>0.83333333333333337</v>
      </c>
      <c r="H385">
        <f>Alumn_Filtered!J385</f>
        <v>1</v>
      </c>
      <c r="I385" s="28">
        <f>Alumn_Filtered!K385</f>
        <v>0.16666666666666666</v>
      </c>
      <c r="J385" s="28">
        <f>Alumn_Filtered!L385</f>
        <v>0.83333333333333337</v>
      </c>
      <c r="K385" s="28">
        <f>Alumn_Filtered!M385</f>
        <v>0.43333333333333335</v>
      </c>
      <c r="L385" s="28">
        <f>Alumn_Filtered!N385</f>
        <v>0.63888888888888884</v>
      </c>
      <c r="M385">
        <f>Alumn_Filtered!O385</f>
        <v>7</v>
      </c>
      <c r="N385">
        <f>Alumn_Filtered!P385</f>
        <v>1</v>
      </c>
      <c r="O385">
        <f>Alumn_Filtered!Q385</f>
        <v>0</v>
      </c>
      <c r="P385">
        <f>Alumn_Filtered!R385</f>
        <v>0</v>
      </c>
      <c r="Q385">
        <f>Alumn_Filtered!S385</f>
        <v>6</v>
      </c>
      <c r="R385">
        <f>Alumn_Filtered!T385</f>
        <v>5</v>
      </c>
      <c r="S385" s="28">
        <f>Alumn_Filtered!U385</f>
        <v>0.83333333333333337</v>
      </c>
      <c r="T385">
        <f>Alumn_Filtered!V385</f>
        <v>1</v>
      </c>
      <c r="U385" s="28">
        <f>Alumn_Filtered!W385</f>
        <v>0.16666666666666666</v>
      </c>
      <c r="V385" s="28">
        <f>Alumn_Filtered!X385</f>
        <v>0.83333333333333337</v>
      </c>
      <c r="W385" s="28">
        <f>Alumn_Filtered!Y385</f>
        <v>0.3666666666666667</v>
      </c>
      <c r="X385" s="28">
        <f>Alumn_Filtered!Z385</f>
        <v>0.62777777777777788</v>
      </c>
      <c r="Y385" s="28">
        <f>Alumn_Filtered!AA385</f>
        <v>-1.1111111111110961E-2</v>
      </c>
      <c r="Z385">
        <f ca="1">Alumn_Filtered!AB385</f>
        <v>20</v>
      </c>
      <c r="AA385">
        <f>Alumn_Filtered!AD385</f>
        <v>0</v>
      </c>
      <c r="AB385">
        <f>Alumn_Filtered!AF385</f>
        <v>1</v>
      </c>
      <c r="AC385">
        <f>IF(Alumn_Filtered!AG385=0,Metrics!$AG$14,Alumn_Filtered!AG385)</f>
        <v>569</v>
      </c>
      <c r="AD385" s="28">
        <f>Alumn_Filtered!AH385</f>
        <v>0.5850891410048622</v>
      </c>
      <c r="AE385">
        <f>IF(Alumn_Filtered!AI385=0,Metrics!AI$14,Alumn_Filtered!AI385)</f>
        <v>596</v>
      </c>
      <c r="AF385" s="28">
        <f>Alumn_Filtered!AJ385</f>
        <v>0.62884927066450569</v>
      </c>
      <c r="AG385">
        <f>IF(Alumn_Filtered!AK385=0,Metrics!AK$14,Alumn_Filtered!AK385)</f>
        <v>531</v>
      </c>
      <c r="AH385" s="28">
        <f>Alumn_Filtered!AL385</f>
        <v>0.52350081037277152</v>
      </c>
      <c r="AI385">
        <f>IF(Alumn_Filtered!AM385=0,Metrics!AM$14,Alumn_Filtered!AM385)</f>
        <v>663</v>
      </c>
      <c r="AJ385" s="28">
        <f>Alumn_Filtered!AN385</f>
        <v>0.73743922204213941</v>
      </c>
      <c r="AK385">
        <f>IF(Alumn_Filtered!AP385=0,Metrics!AP$14,Alumn_Filtered!AP385)</f>
        <v>9</v>
      </c>
      <c r="AL385">
        <f>IF(Alumn_Filtered!AR385=0,Metrics!AR$14,Alumn_Filtered!AR385)</f>
        <v>1</v>
      </c>
      <c r="AM385">
        <f>IF(Alumn_Filtered!AS385=0,Metrics!AS$14,Alumn_Filtered!AS385)</f>
        <v>0</v>
      </c>
      <c r="AN385">
        <f>Alumn_Filtered!B385</f>
        <v>1</v>
      </c>
    </row>
    <row r="386" spans="1:40" x14ac:dyDescent="0.25">
      <c r="A386" t="str">
        <f>LEFT(Alumn_Filtered!A386,LEN(Alumn_Filtered!A386)-1)</f>
        <v>19610196</v>
      </c>
      <c r="B386">
        <f>Alumn_Filtered!D386</f>
        <v>0</v>
      </c>
      <c r="C386">
        <f>Alumn_Filtered!E386</f>
        <v>0</v>
      </c>
      <c r="D386">
        <f>Alumn_Filtered!F386</f>
        <v>0</v>
      </c>
      <c r="E386" s="30">
        <f>Alumn_Filtered!G386</f>
        <v>6</v>
      </c>
      <c r="F386">
        <f>Alumn_Filtered!H386</f>
        <v>5</v>
      </c>
      <c r="G386" s="28">
        <f>Alumn_Filtered!I386</f>
        <v>0.83333333333333337</v>
      </c>
      <c r="H386">
        <f>Alumn_Filtered!J386</f>
        <v>1</v>
      </c>
      <c r="I386" s="28">
        <f>Alumn_Filtered!K386</f>
        <v>0.16666666666666666</v>
      </c>
      <c r="J386" s="28">
        <f>Alumn_Filtered!L386</f>
        <v>0.78333333333333333</v>
      </c>
      <c r="K386" s="28">
        <f>Alumn_Filtered!M386</f>
        <v>0.43333333333333335</v>
      </c>
      <c r="L386" s="28">
        <f>Alumn_Filtered!N386</f>
        <v>0.64444444444444438</v>
      </c>
      <c r="M386">
        <f>Alumn_Filtered!O386</f>
        <v>7</v>
      </c>
      <c r="N386">
        <f>Alumn_Filtered!P386</f>
        <v>0</v>
      </c>
      <c r="O386">
        <f>Alumn_Filtered!Q386</f>
        <v>0</v>
      </c>
      <c r="P386">
        <f>Alumn_Filtered!R386</f>
        <v>0</v>
      </c>
      <c r="Q386">
        <f>Alumn_Filtered!S386</f>
        <v>7</v>
      </c>
      <c r="R386">
        <f>Alumn_Filtered!T386</f>
        <v>7</v>
      </c>
      <c r="S386" s="28">
        <f>Alumn_Filtered!U386</f>
        <v>1</v>
      </c>
      <c r="T386">
        <f>Alumn_Filtered!V386</f>
        <v>0</v>
      </c>
      <c r="U386" s="28">
        <f>Alumn_Filtered!W386</f>
        <v>0</v>
      </c>
      <c r="V386" s="28">
        <f>Alumn_Filtered!X386</f>
        <v>0.73333333333333339</v>
      </c>
      <c r="W386" s="28">
        <f>Alumn_Filtered!Y386</f>
        <v>0.5</v>
      </c>
      <c r="X386" s="28">
        <f>Alumn_Filtered!Z386</f>
        <v>0.58809523809523812</v>
      </c>
      <c r="Y386" s="28">
        <f>Alumn_Filtered!AA386</f>
        <v>-5.634920634920626E-2</v>
      </c>
      <c r="Z386">
        <f ca="1">Alumn_Filtered!AB386</f>
        <v>20</v>
      </c>
      <c r="AA386">
        <f>Alumn_Filtered!AD386</f>
        <v>1</v>
      </c>
      <c r="AB386">
        <f>Alumn_Filtered!AF386</f>
        <v>1</v>
      </c>
      <c r="AC386">
        <f>IF(Alumn_Filtered!AG386=0,Metrics!$AG$14,Alumn_Filtered!AG386)</f>
        <v>554</v>
      </c>
      <c r="AD386" s="28">
        <f>Alumn_Filtered!AH386</f>
        <v>0.56077795786061591</v>
      </c>
      <c r="AE386">
        <f>IF(Alumn_Filtered!AI386=0,Metrics!AI$14,Alumn_Filtered!AI386)</f>
        <v>554</v>
      </c>
      <c r="AF386" s="28">
        <f>Alumn_Filtered!AJ386</f>
        <v>0.56077795786061591</v>
      </c>
      <c r="AG386">
        <f>IF(Alumn_Filtered!AK386=0,Metrics!AK$14,Alumn_Filtered!AK386)</f>
        <v>529</v>
      </c>
      <c r="AH386" s="28">
        <f>Alumn_Filtered!AL386</f>
        <v>0.52025931928687197</v>
      </c>
      <c r="AI386">
        <f>IF(Alumn_Filtered!AM386=0,Metrics!AM$14,Alumn_Filtered!AM386)</f>
        <v>589</v>
      </c>
      <c r="AJ386" s="28">
        <f>Alumn_Filtered!AN386</f>
        <v>0.61750405186385737</v>
      </c>
      <c r="AK386">
        <f>IF(Alumn_Filtered!AP386=0,Metrics!AP$14,Alumn_Filtered!AP386)</f>
        <v>7</v>
      </c>
      <c r="AL386">
        <f>IF(Alumn_Filtered!AR386=0,Metrics!AR$14,Alumn_Filtered!AR386)</f>
        <v>1</v>
      </c>
      <c r="AM386">
        <f>IF(Alumn_Filtered!AS386=0,Metrics!AS$14,Alumn_Filtered!AS386)</f>
        <v>7</v>
      </c>
      <c r="AN386">
        <f>Alumn_Filtered!B386</f>
        <v>1</v>
      </c>
    </row>
    <row r="387" spans="1:40" x14ac:dyDescent="0.25">
      <c r="A387" t="str">
        <f>LEFT(Alumn_Filtered!A387,LEN(Alumn_Filtered!A387)-1)</f>
        <v>19616720</v>
      </c>
      <c r="B387">
        <f>Alumn_Filtered!D387</f>
        <v>0</v>
      </c>
      <c r="C387">
        <f>Alumn_Filtered!E387</f>
        <v>0</v>
      </c>
      <c r="D387">
        <f>Alumn_Filtered!F387</f>
        <v>0</v>
      </c>
      <c r="E387" s="30">
        <f>Alumn_Filtered!G387</f>
        <v>6</v>
      </c>
      <c r="F387">
        <f>Alumn_Filtered!H387</f>
        <v>2</v>
      </c>
      <c r="G387" s="28">
        <f>Alumn_Filtered!I387</f>
        <v>0.33333333333333331</v>
      </c>
      <c r="H387">
        <f>Alumn_Filtered!J387</f>
        <v>4</v>
      </c>
      <c r="I387" s="28">
        <f>Alumn_Filtered!K387</f>
        <v>0.66666666666666663</v>
      </c>
      <c r="J387" s="28">
        <f>Alumn_Filtered!L387</f>
        <v>0.9</v>
      </c>
      <c r="K387" s="28">
        <f>Alumn_Filtered!M387</f>
        <v>0.26666666666666666</v>
      </c>
      <c r="L387" s="28">
        <f>Alumn_Filtered!N387</f>
        <v>0.49722222222222223</v>
      </c>
      <c r="M387">
        <f>Alumn_Filtered!O387</f>
        <v>5</v>
      </c>
      <c r="N387">
        <f>Alumn_Filtered!P387</f>
        <v>0</v>
      </c>
      <c r="O387">
        <f>Alumn_Filtered!Q387</f>
        <v>0</v>
      </c>
      <c r="P387">
        <f>Alumn_Filtered!R387</f>
        <v>0</v>
      </c>
      <c r="Q387">
        <f>Alumn_Filtered!S387</f>
        <v>5</v>
      </c>
      <c r="R387">
        <f>Alumn_Filtered!T387</f>
        <v>3</v>
      </c>
      <c r="S387" s="28">
        <f>Alumn_Filtered!U387</f>
        <v>0.6</v>
      </c>
      <c r="T387">
        <f>Alumn_Filtered!V387</f>
        <v>2</v>
      </c>
      <c r="U387" s="28">
        <f>Alumn_Filtered!W387</f>
        <v>0.4</v>
      </c>
      <c r="V387" s="28">
        <f>Alumn_Filtered!X387</f>
        <v>0.8833333333333333</v>
      </c>
      <c r="W387" s="28">
        <f>Alumn_Filtered!Y387</f>
        <v>0.35000000000000003</v>
      </c>
      <c r="X387" s="28">
        <f>Alumn_Filtered!Z387</f>
        <v>0.56333333333333324</v>
      </c>
      <c r="Y387" s="28">
        <f>Alumn_Filtered!AA387</f>
        <v>6.6111111111111009E-2</v>
      </c>
      <c r="Z387">
        <f ca="1">Alumn_Filtered!AB387</f>
        <v>20</v>
      </c>
      <c r="AA387">
        <f>Alumn_Filtered!AD387</f>
        <v>0</v>
      </c>
      <c r="AB387">
        <f>Alumn_Filtered!AF387</f>
        <v>1</v>
      </c>
      <c r="AC387">
        <f>IF(Alumn_Filtered!AG387=0,Metrics!$AG$14,Alumn_Filtered!AG387)</f>
        <v>393</v>
      </c>
      <c r="AD387" s="28">
        <f>Alumn_Filtered!AH387</f>
        <v>0.29983792544570503</v>
      </c>
      <c r="AE387">
        <f>IF(Alumn_Filtered!AI387=0,Metrics!AI$14,Alumn_Filtered!AI387)</f>
        <v>393</v>
      </c>
      <c r="AF387" s="28">
        <f>Alumn_Filtered!AJ387</f>
        <v>0.29983792544570503</v>
      </c>
      <c r="AG387">
        <f>IF(Alumn_Filtered!AK387=0,Metrics!AK$14,Alumn_Filtered!AK387)</f>
        <v>551</v>
      </c>
      <c r="AH387" s="28">
        <f>Alumn_Filtered!AL387</f>
        <v>0.55591572123176658</v>
      </c>
      <c r="AI387">
        <f>IF(Alumn_Filtered!AM387=0,Metrics!AM$14,Alumn_Filtered!AM387)</f>
        <v>552</v>
      </c>
      <c r="AJ387" s="28">
        <f>Alumn_Filtered!AN387</f>
        <v>0.55753646677471635</v>
      </c>
      <c r="AK387">
        <f>IF(Alumn_Filtered!AP387=0,Metrics!AP$14,Alumn_Filtered!AP387)</f>
        <v>9</v>
      </c>
      <c r="AL387">
        <f>IF(Alumn_Filtered!AR387=0,Metrics!AR$14,Alumn_Filtered!AR387)</f>
        <v>1</v>
      </c>
      <c r="AM387">
        <f>IF(Alumn_Filtered!AS387=0,Metrics!AS$14,Alumn_Filtered!AS387)</f>
        <v>8</v>
      </c>
      <c r="AN387">
        <f>Alumn_Filtered!B387</f>
        <v>1</v>
      </c>
    </row>
    <row r="388" spans="1:40" x14ac:dyDescent="0.25">
      <c r="A388" t="str">
        <f>LEFT(Alumn_Filtered!A388,LEN(Alumn_Filtered!A388)-1)</f>
        <v>19617717</v>
      </c>
      <c r="B388">
        <f>Alumn_Filtered!D388</f>
        <v>0</v>
      </c>
      <c r="C388">
        <f>Alumn_Filtered!E388</f>
        <v>0</v>
      </c>
      <c r="D388">
        <f>Alumn_Filtered!F388</f>
        <v>0</v>
      </c>
      <c r="E388" s="30">
        <f>Alumn_Filtered!G388</f>
        <v>6</v>
      </c>
      <c r="F388">
        <f>Alumn_Filtered!H388</f>
        <v>2</v>
      </c>
      <c r="G388" s="28">
        <f>Alumn_Filtered!I388</f>
        <v>0.33333333333333331</v>
      </c>
      <c r="H388">
        <f>Alumn_Filtered!J388</f>
        <v>4</v>
      </c>
      <c r="I388" s="28">
        <f>Alumn_Filtered!K388</f>
        <v>0.66666666666666663</v>
      </c>
      <c r="J388" s="28">
        <f>Alumn_Filtered!L388</f>
        <v>0.6333333333333333</v>
      </c>
      <c r="K388" s="28">
        <f>Alumn_Filtered!M388</f>
        <v>0.26666666666666666</v>
      </c>
      <c r="L388" s="28">
        <f>Alumn_Filtered!N388</f>
        <v>0.41111111111111115</v>
      </c>
      <c r="M388">
        <f>Alumn_Filtered!O388</f>
        <v>7</v>
      </c>
      <c r="N388">
        <f>Alumn_Filtered!P388</f>
        <v>7</v>
      </c>
      <c r="O388">
        <f>Alumn_Filtered!Q388</f>
        <v>0</v>
      </c>
      <c r="P388">
        <f>Alumn_Filtered!R388</f>
        <v>0</v>
      </c>
      <c r="Q388">
        <f>Alumn_Filtered!S388</f>
        <v>0</v>
      </c>
      <c r="R388">
        <f>Alumn_Filtered!T388</f>
        <v>0</v>
      </c>
      <c r="S388" s="28">
        <f>Alumn_Filtered!U388</f>
        <v>0</v>
      </c>
      <c r="T388">
        <f>Alumn_Filtered!V388</f>
        <v>0</v>
      </c>
      <c r="U388" s="28">
        <f>Alumn_Filtered!W388</f>
        <v>0</v>
      </c>
      <c r="V388" s="28">
        <f>Alumn_Filtered!X388</f>
        <v>0</v>
      </c>
      <c r="W388" s="28">
        <f>Alumn_Filtered!Y388</f>
        <v>0</v>
      </c>
      <c r="X388" s="28">
        <f>Alumn_Filtered!Z388</f>
        <v>0</v>
      </c>
      <c r="Y388" s="28">
        <f>Alumn_Filtered!AA388</f>
        <v>-0.41111111111111115</v>
      </c>
      <c r="Z388">
        <f ca="1">Alumn_Filtered!AB388</f>
        <v>20</v>
      </c>
      <c r="AA388">
        <f>Alumn_Filtered!AD388</f>
        <v>1</v>
      </c>
      <c r="AB388">
        <f>Alumn_Filtered!AF388</f>
        <v>1</v>
      </c>
      <c r="AC388">
        <f>IF(Alumn_Filtered!AG388=0,Metrics!$AG$14,Alumn_Filtered!AG388)</f>
        <v>513</v>
      </c>
      <c r="AD388" s="28">
        <f>Alumn_Filtered!AH388</f>
        <v>0.49432739059967584</v>
      </c>
      <c r="AE388">
        <f>IF(Alumn_Filtered!AI388=0,Metrics!AI$14,Alumn_Filtered!AI388)</f>
        <v>513</v>
      </c>
      <c r="AF388" s="28">
        <f>Alumn_Filtered!AJ388</f>
        <v>0.49432739059967584</v>
      </c>
      <c r="AG388">
        <f>IF(Alumn_Filtered!AK388=0,Metrics!AK$14,Alumn_Filtered!AK388)</f>
        <v>606</v>
      </c>
      <c r="AH388" s="28">
        <f>Alumn_Filtered!AL388</f>
        <v>0.64505672609400322</v>
      </c>
      <c r="AI388">
        <f>IF(Alumn_Filtered!AM388=0,Metrics!AM$14,Alumn_Filtered!AM388)</f>
        <v>546</v>
      </c>
      <c r="AJ388" s="28">
        <f>Alumn_Filtered!AN388</f>
        <v>0.54781199351701781</v>
      </c>
      <c r="AK388">
        <f>IF(Alumn_Filtered!AP388=0,Metrics!AP$14,Alumn_Filtered!AP388)</f>
        <v>13</v>
      </c>
      <c r="AL388">
        <f>IF(Alumn_Filtered!AR388=0,Metrics!AR$14,Alumn_Filtered!AR388)</f>
        <v>1</v>
      </c>
      <c r="AM388">
        <f>IF(Alumn_Filtered!AS388=0,Metrics!AS$14,Alumn_Filtered!AS388)</f>
        <v>9</v>
      </c>
      <c r="AN388">
        <f>Alumn_Filtered!B388</f>
        <v>1</v>
      </c>
    </row>
    <row r="389" spans="1:40" x14ac:dyDescent="0.25">
      <c r="A389" t="str">
        <f>LEFT(Alumn_Filtered!A389,LEN(Alumn_Filtered!A389)-1)</f>
        <v>19618754</v>
      </c>
      <c r="B389">
        <f>Alumn_Filtered!D389</f>
        <v>0</v>
      </c>
      <c r="C389">
        <f>Alumn_Filtered!E389</f>
        <v>0</v>
      </c>
      <c r="D389">
        <f>Alumn_Filtered!F389</f>
        <v>0</v>
      </c>
      <c r="E389" s="30">
        <f>Alumn_Filtered!G389</f>
        <v>6</v>
      </c>
      <c r="F389">
        <f>Alumn_Filtered!H389</f>
        <v>6</v>
      </c>
      <c r="G389" s="28">
        <f>Alumn_Filtered!I389</f>
        <v>1</v>
      </c>
      <c r="H389">
        <f>Alumn_Filtered!J389</f>
        <v>0</v>
      </c>
      <c r="I389" s="28">
        <f>Alumn_Filtered!K389</f>
        <v>0</v>
      </c>
      <c r="J389" s="28">
        <f>Alumn_Filtered!L389</f>
        <v>0.73333333333333339</v>
      </c>
      <c r="K389" s="28">
        <f>Alumn_Filtered!M389</f>
        <v>0.51666666666666661</v>
      </c>
      <c r="L389" s="28">
        <f>Alumn_Filtered!N389</f>
        <v>0.61944444444444446</v>
      </c>
      <c r="M389">
        <f>Alumn_Filtered!O389</f>
        <v>6</v>
      </c>
      <c r="N389">
        <f>Alumn_Filtered!P389</f>
        <v>0</v>
      </c>
      <c r="O389">
        <f>Alumn_Filtered!Q389</f>
        <v>0</v>
      </c>
      <c r="P389">
        <f>Alumn_Filtered!R389</f>
        <v>0</v>
      </c>
      <c r="Q389">
        <f>Alumn_Filtered!S389</f>
        <v>6</v>
      </c>
      <c r="R389">
        <f>Alumn_Filtered!T389</f>
        <v>6</v>
      </c>
      <c r="S389" s="28">
        <f>Alumn_Filtered!U389</f>
        <v>1</v>
      </c>
      <c r="T389">
        <f>Alumn_Filtered!V389</f>
        <v>0</v>
      </c>
      <c r="U389" s="28">
        <f>Alumn_Filtered!W389</f>
        <v>0</v>
      </c>
      <c r="V389" s="28">
        <f>Alumn_Filtered!X389</f>
        <v>1</v>
      </c>
      <c r="W389" s="28">
        <f>Alumn_Filtered!Y389</f>
        <v>0.5</v>
      </c>
      <c r="X389" s="28">
        <f>Alumn_Filtered!Z389</f>
        <v>0.60555555555555551</v>
      </c>
      <c r="Y389" s="28">
        <f>Alumn_Filtered!AA389</f>
        <v>-1.3888888888888951E-2</v>
      </c>
      <c r="Z389">
        <f ca="1">Alumn_Filtered!AB389</f>
        <v>20</v>
      </c>
      <c r="AA389">
        <f>Alumn_Filtered!AD389</f>
        <v>1</v>
      </c>
      <c r="AB389">
        <f>Alumn_Filtered!AF389</f>
        <v>1</v>
      </c>
      <c r="AC389">
        <f>IF(Alumn_Filtered!AG389=0,Metrics!$AG$14,Alumn_Filtered!AG389)</f>
        <v>589</v>
      </c>
      <c r="AD389" s="28">
        <f>Alumn_Filtered!AH389</f>
        <v>0.61750405186385737</v>
      </c>
      <c r="AE389">
        <f>IF(Alumn_Filtered!AI389=0,Metrics!AI$14,Alumn_Filtered!AI389)</f>
        <v>596</v>
      </c>
      <c r="AF389" s="28">
        <f>Alumn_Filtered!AJ389</f>
        <v>0.62884927066450569</v>
      </c>
      <c r="AG389">
        <f>IF(Alumn_Filtered!AK389=0,Metrics!AK$14,Alumn_Filtered!AK389)</f>
        <v>590</v>
      </c>
      <c r="AH389" s="28">
        <f>Alumn_Filtered!AL389</f>
        <v>0.61912479740680715</v>
      </c>
      <c r="AI389">
        <f>IF(Alumn_Filtered!AM389=0,Metrics!AM$14,Alumn_Filtered!AM389)</f>
        <v>649</v>
      </c>
      <c r="AJ389" s="28">
        <f>Alumn_Filtered!AN389</f>
        <v>0.71474878444084278</v>
      </c>
      <c r="AK389">
        <f>IF(Alumn_Filtered!AP389=0,Metrics!AP$14,Alumn_Filtered!AP389)</f>
        <v>13</v>
      </c>
      <c r="AL389">
        <f>IF(Alumn_Filtered!AR389=0,Metrics!AR$14,Alumn_Filtered!AR389)</f>
        <v>1</v>
      </c>
      <c r="AM389">
        <f>IF(Alumn_Filtered!AS389=0,Metrics!AS$14,Alumn_Filtered!AS389)</f>
        <v>7</v>
      </c>
      <c r="AN389">
        <f>Alumn_Filtered!B389</f>
        <v>1</v>
      </c>
    </row>
    <row r="390" spans="1:40" x14ac:dyDescent="0.25">
      <c r="A390" t="str">
        <f>LEFT(Alumn_Filtered!A390,LEN(Alumn_Filtered!A390)-1)</f>
        <v>19619532</v>
      </c>
      <c r="B390">
        <f>Alumn_Filtered!D390</f>
        <v>0</v>
      </c>
      <c r="C390">
        <f>Alumn_Filtered!E390</f>
        <v>0</v>
      </c>
      <c r="D390">
        <f>Alumn_Filtered!F390</f>
        <v>0</v>
      </c>
      <c r="E390" s="30">
        <f>Alumn_Filtered!G390</f>
        <v>6</v>
      </c>
      <c r="F390">
        <f>Alumn_Filtered!H390</f>
        <v>6</v>
      </c>
      <c r="G390" s="28">
        <f>Alumn_Filtered!I390</f>
        <v>1</v>
      </c>
      <c r="H390">
        <f>Alumn_Filtered!J390</f>
        <v>0</v>
      </c>
      <c r="I390" s="28">
        <f>Alumn_Filtered!K390</f>
        <v>0</v>
      </c>
      <c r="J390" s="28">
        <f>Alumn_Filtered!L390</f>
        <v>0.79999999999999993</v>
      </c>
      <c r="K390" s="28">
        <f>Alumn_Filtered!M390</f>
        <v>0.6166666666666667</v>
      </c>
      <c r="L390" s="28">
        <f>Alumn_Filtered!N390</f>
        <v>0.71111111111111114</v>
      </c>
      <c r="M390">
        <f>Alumn_Filtered!O390</f>
        <v>7</v>
      </c>
      <c r="N390">
        <f>Alumn_Filtered!P390</f>
        <v>1</v>
      </c>
      <c r="O390">
        <f>Alumn_Filtered!Q390</f>
        <v>0</v>
      </c>
      <c r="P390">
        <f>Alumn_Filtered!R390</f>
        <v>0</v>
      </c>
      <c r="Q390">
        <f>Alumn_Filtered!S390</f>
        <v>6</v>
      </c>
      <c r="R390">
        <f>Alumn_Filtered!T390</f>
        <v>4</v>
      </c>
      <c r="S390" s="28">
        <f>Alumn_Filtered!U390</f>
        <v>0.66666666666666663</v>
      </c>
      <c r="T390">
        <f>Alumn_Filtered!V390</f>
        <v>2</v>
      </c>
      <c r="U390" s="28">
        <f>Alumn_Filtered!W390</f>
        <v>0.33333333333333331</v>
      </c>
      <c r="V390" s="28">
        <f>Alumn_Filtered!X390</f>
        <v>0.83333333333333337</v>
      </c>
      <c r="W390" s="28">
        <f>Alumn_Filtered!Y390</f>
        <v>0.11666666666666665</v>
      </c>
      <c r="X390" s="28">
        <f>Alumn_Filtered!Z390</f>
        <v>0.50555555555555554</v>
      </c>
      <c r="Y390" s="28">
        <f>Alumn_Filtered!AA390</f>
        <v>-0.2055555555555556</v>
      </c>
      <c r="Z390">
        <f ca="1">Alumn_Filtered!AB390</f>
        <v>20</v>
      </c>
      <c r="AA390">
        <f>Alumn_Filtered!AD390</f>
        <v>1</v>
      </c>
      <c r="AB390">
        <f>Alumn_Filtered!AF390</f>
        <v>1</v>
      </c>
      <c r="AC390">
        <f>IF(Alumn_Filtered!AG390=0,Metrics!$AG$14,Alumn_Filtered!AG390)</f>
        <v>661</v>
      </c>
      <c r="AD390" s="28">
        <f>Alumn_Filtered!AH390</f>
        <v>0.73419773095623986</v>
      </c>
      <c r="AE390">
        <f>IF(Alumn_Filtered!AI390=0,Metrics!AI$14,Alumn_Filtered!AI390)</f>
        <v>753</v>
      </c>
      <c r="AF390" s="28">
        <f>Alumn_Filtered!AJ390</f>
        <v>0.88330632090761751</v>
      </c>
      <c r="AG390">
        <f>IF(Alumn_Filtered!AK390=0,Metrics!AK$14,Alumn_Filtered!AK390)</f>
        <v>590</v>
      </c>
      <c r="AH390" s="28">
        <f>Alumn_Filtered!AL390</f>
        <v>0.61912479740680715</v>
      </c>
      <c r="AI390">
        <f>IF(Alumn_Filtered!AM390=0,Metrics!AM$14,Alumn_Filtered!AM390)</f>
        <v>579</v>
      </c>
      <c r="AJ390" s="28">
        <f>Alumn_Filtered!AN390</f>
        <v>0.60129659643435984</v>
      </c>
      <c r="AK390">
        <f>IF(Alumn_Filtered!AP390=0,Metrics!AP$14,Alumn_Filtered!AP390)</f>
        <v>13</v>
      </c>
      <c r="AL390">
        <f>IF(Alumn_Filtered!AR390=0,Metrics!AR$14,Alumn_Filtered!AR390)</f>
        <v>1</v>
      </c>
      <c r="AM390">
        <f>IF(Alumn_Filtered!AS390=0,Metrics!AS$14,Alumn_Filtered!AS390)</f>
        <v>5</v>
      </c>
      <c r="AN390">
        <f>Alumn_Filtered!B390</f>
        <v>1</v>
      </c>
    </row>
    <row r="391" spans="1:40" x14ac:dyDescent="0.25">
      <c r="A391" t="str">
        <f>LEFT(Alumn_Filtered!A391,LEN(Alumn_Filtered!A391)-1)</f>
        <v>19630538</v>
      </c>
      <c r="B391">
        <f>Alumn_Filtered!D391</f>
        <v>0</v>
      </c>
      <c r="C391">
        <f>Alumn_Filtered!E391</f>
        <v>0</v>
      </c>
      <c r="D391">
        <f>Alumn_Filtered!F391</f>
        <v>0</v>
      </c>
      <c r="E391" s="30">
        <f>Alumn_Filtered!G391</f>
        <v>6</v>
      </c>
      <c r="F391">
        <f>Alumn_Filtered!H391</f>
        <v>1</v>
      </c>
      <c r="G391" s="28">
        <f>Alumn_Filtered!I391</f>
        <v>0.16666666666666666</v>
      </c>
      <c r="H391">
        <f>Alumn_Filtered!J391</f>
        <v>5</v>
      </c>
      <c r="I391" s="28">
        <f>Alumn_Filtered!K391</f>
        <v>0.83333333333333337</v>
      </c>
      <c r="J391" s="28">
        <f>Alumn_Filtered!L391</f>
        <v>0.66666666666666663</v>
      </c>
      <c r="K391" s="28">
        <f>Alumn_Filtered!M391</f>
        <v>0.18333333333333335</v>
      </c>
      <c r="L391" s="28">
        <f>Alumn_Filtered!N391</f>
        <v>0.35833333333333334</v>
      </c>
      <c r="M391">
        <f>Alumn_Filtered!O391</f>
        <v>8</v>
      </c>
      <c r="N391">
        <f>Alumn_Filtered!P391</f>
        <v>1</v>
      </c>
      <c r="O391">
        <f>Alumn_Filtered!Q391</f>
        <v>0</v>
      </c>
      <c r="P391">
        <f>Alumn_Filtered!R391</f>
        <v>0</v>
      </c>
      <c r="Q391">
        <f>Alumn_Filtered!S391</f>
        <v>7</v>
      </c>
      <c r="R391">
        <f>Alumn_Filtered!T391</f>
        <v>3</v>
      </c>
      <c r="S391" s="28">
        <f>Alumn_Filtered!U391</f>
        <v>0.42857142857142855</v>
      </c>
      <c r="T391">
        <f>Alumn_Filtered!V391</f>
        <v>4</v>
      </c>
      <c r="U391" s="28">
        <f>Alumn_Filtered!W391</f>
        <v>0.5714285714285714</v>
      </c>
      <c r="V391" s="28">
        <f>Alumn_Filtered!X391</f>
        <v>0.66666666666666663</v>
      </c>
      <c r="W391" s="28">
        <f>Alumn_Filtered!Y391</f>
        <v>0.28333333333333338</v>
      </c>
      <c r="X391" s="28">
        <f>Alumn_Filtered!Z391</f>
        <v>0.47619047619047622</v>
      </c>
      <c r="Y391" s="28">
        <f>Alumn_Filtered!AA391</f>
        <v>0.11785714285714288</v>
      </c>
      <c r="Z391">
        <f ca="1">Alumn_Filtered!AB391</f>
        <v>20</v>
      </c>
      <c r="AA391">
        <f>Alumn_Filtered!AD391</f>
        <v>1</v>
      </c>
      <c r="AB391">
        <f>Alumn_Filtered!AF391</f>
        <v>1</v>
      </c>
      <c r="AC391">
        <f>IF(Alumn_Filtered!AG391=0,Metrics!$AG$14,Alumn_Filtered!AG391)</f>
        <v>457</v>
      </c>
      <c r="AD391" s="28">
        <f>Alumn_Filtered!AH391</f>
        <v>0.40356564019448948</v>
      </c>
      <c r="AE391">
        <f>IF(Alumn_Filtered!AI391=0,Metrics!AI$14,Alumn_Filtered!AI391)</f>
        <v>457</v>
      </c>
      <c r="AF391" s="28">
        <f>Alumn_Filtered!AJ391</f>
        <v>0.40356564019448948</v>
      </c>
      <c r="AG391">
        <f>IF(Alumn_Filtered!AK391=0,Metrics!AK$14,Alumn_Filtered!AK391)</f>
        <v>560</v>
      </c>
      <c r="AH391" s="28">
        <f>Alumn_Filtered!AL391</f>
        <v>0.57050243111831445</v>
      </c>
      <c r="AI391">
        <f>IF(Alumn_Filtered!AM391=0,Metrics!AM$14,Alumn_Filtered!AM391)</f>
        <v>578</v>
      </c>
      <c r="AJ391" s="28">
        <f>Alumn_Filtered!AN391</f>
        <v>0.59967585089141007</v>
      </c>
      <c r="AK391">
        <f>IF(Alumn_Filtered!AP391=0,Metrics!AP$14,Alumn_Filtered!AP391)</f>
        <v>13</v>
      </c>
      <c r="AL391">
        <f>IF(Alumn_Filtered!AR391=0,Metrics!AR$14,Alumn_Filtered!AR391)</f>
        <v>1</v>
      </c>
      <c r="AM391">
        <f>IF(Alumn_Filtered!AS391=0,Metrics!AS$14,Alumn_Filtered!AS391)</f>
        <v>4</v>
      </c>
      <c r="AN391">
        <f>Alumn_Filtered!B391</f>
        <v>0</v>
      </c>
    </row>
    <row r="392" spans="1:40" x14ac:dyDescent="0.25">
      <c r="A392" t="str">
        <f>LEFT(Alumn_Filtered!A392,LEN(Alumn_Filtered!A392)-1)</f>
        <v>19631690</v>
      </c>
      <c r="B392">
        <f>Alumn_Filtered!D392</f>
        <v>0</v>
      </c>
      <c r="C392">
        <f>Alumn_Filtered!E392</f>
        <v>2</v>
      </c>
      <c r="D392">
        <f>Alumn_Filtered!F392</f>
        <v>0</v>
      </c>
      <c r="E392" s="30">
        <f>Alumn_Filtered!G392</f>
        <v>4</v>
      </c>
      <c r="F392">
        <f>Alumn_Filtered!H392</f>
        <v>1</v>
      </c>
      <c r="G392" s="28">
        <f>Alumn_Filtered!I392</f>
        <v>0.25</v>
      </c>
      <c r="H392">
        <f>Alumn_Filtered!J392</f>
        <v>3</v>
      </c>
      <c r="I392" s="28">
        <f>Alumn_Filtered!K392</f>
        <v>0.75</v>
      </c>
      <c r="J392" s="28">
        <f>Alumn_Filtered!L392</f>
        <v>0.68333333333333324</v>
      </c>
      <c r="K392" s="28">
        <f>Alumn_Filtered!M392</f>
        <v>0.23333333333333331</v>
      </c>
      <c r="L392" s="28">
        <f>Alumn_Filtered!N392</f>
        <v>0.37499999999999994</v>
      </c>
      <c r="M392">
        <f>Alumn_Filtered!O392</f>
        <v>5</v>
      </c>
      <c r="N392">
        <f>Alumn_Filtered!P392</f>
        <v>0</v>
      </c>
      <c r="O392">
        <f>Alumn_Filtered!Q392</f>
        <v>5</v>
      </c>
      <c r="P392">
        <f>Alumn_Filtered!R392</f>
        <v>0</v>
      </c>
      <c r="Q392">
        <f>Alumn_Filtered!S392</f>
        <v>0</v>
      </c>
      <c r="R392">
        <f>Alumn_Filtered!T392</f>
        <v>0</v>
      </c>
      <c r="S392" s="28">
        <f>Alumn_Filtered!U392</f>
        <v>0</v>
      </c>
      <c r="T392">
        <f>Alumn_Filtered!V392</f>
        <v>0</v>
      </c>
      <c r="U392" s="28">
        <f>Alumn_Filtered!W392</f>
        <v>0</v>
      </c>
      <c r="V392" s="28">
        <f>Alumn_Filtered!X392</f>
        <v>0</v>
      </c>
      <c r="W392" s="28">
        <f>Alumn_Filtered!Y392</f>
        <v>0</v>
      </c>
      <c r="X392" s="28">
        <f>Alumn_Filtered!Z392</f>
        <v>0</v>
      </c>
      <c r="Y392" s="28">
        <f>Alumn_Filtered!AA392</f>
        <v>-0.37499999999999994</v>
      </c>
      <c r="Z392">
        <f ca="1">Alumn_Filtered!AB392</f>
        <v>20</v>
      </c>
      <c r="AA392">
        <f>Alumn_Filtered!AD392</f>
        <v>1</v>
      </c>
      <c r="AB392">
        <f>Alumn_Filtered!AF392</f>
        <v>1</v>
      </c>
      <c r="AC392">
        <f>IF(Alumn_Filtered!AG392=0,Metrics!$AG$14,Alumn_Filtered!AG392)</f>
        <v>538</v>
      </c>
      <c r="AD392" s="28">
        <f>Alumn_Filtered!AH392</f>
        <v>0.53484602917341972</v>
      </c>
      <c r="AE392">
        <f>IF(Alumn_Filtered!AI392=0,Metrics!AI$14,Alumn_Filtered!AI392)</f>
        <v>538</v>
      </c>
      <c r="AF392" s="28">
        <f>Alumn_Filtered!AJ392</f>
        <v>0.53484602917341972</v>
      </c>
      <c r="AG392">
        <f>IF(Alumn_Filtered!AK392=0,Metrics!AK$14,Alumn_Filtered!AK392)</f>
        <v>505</v>
      </c>
      <c r="AH392" s="28">
        <f>Alumn_Filtered!AL392</f>
        <v>0.48136142625607781</v>
      </c>
      <c r="AI392">
        <f>IF(Alumn_Filtered!AM392=0,Metrics!AM$14,Alumn_Filtered!AM392)</f>
        <v>594</v>
      </c>
      <c r="AJ392" s="28">
        <f>Alumn_Filtered!AN392</f>
        <v>0.62560777957860614</v>
      </c>
      <c r="AK392">
        <f>IF(Alumn_Filtered!AP392=0,Metrics!AP$14,Alumn_Filtered!AP392)</f>
        <v>13</v>
      </c>
      <c r="AL392">
        <f>IF(Alumn_Filtered!AR392=0,Metrics!AR$14,Alumn_Filtered!AR392)</f>
        <v>1</v>
      </c>
      <c r="AM392">
        <f>IF(Alumn_Filtered!AS392=0,Metrics!AS$14,Alumn_Filtered!AS392)</f>
        <v>5</v>
      </c>
      <c r="AN392">
        <f>Alumn_Filtered!B392</f>
        <v>0</v>
      </c>
    </row>
    <row r="393" spans="1:40" x14ac:dyDescent="0.25">
      <c r="A393" t="str">
        <f>LEFT(Alumn_Filtered!A393,LEN(Alumn_Filtered!A393)-1)</f>
        <v>19632696</v>
      </c>
      <c r="B393">
        <f>Alumn_Filtered!D393</f>
        <v>0</v>
      </c>
      <c r="C393">
        <f>Alumn_Filtered!E393</f>
        <v>0</v>
      </c>
      <c r="D393">
        <f>Alumn_Filtered!F393</f>
        <v>0</v>
      </c>
      <c r="E393" s="30">
        <f>Alumn_Filtered!G393</f>
        <v>6</v>
      </c>
      <c r="F393">
        <f>Alumn_Filtered!H393</f>
        <v>6</v>
      </c>
      <c r="G393" s="28">
        <f>Alumn_Filtered!I393</f>
        <v>1</v>
      </c>
      <c r="H393">
        <f>Alumn_Filtered!J393</f>
        <v>0</v>
      </c>
      <c r="I393" s="28">
        <f>Alumn_Filtered!K393</f>
        <v>0</v>
      </c>
      <c r="J393" s="28">
        <f>Alumn_Filtered!L393</f>
        <v>0.85</v>
      </c>
      <c r="K393" s="28">
        <f>Alumn_Filtered!M393</f>
        <v>0.66666666666666663</v>
      </c>
      <c r="L393" s="28">
        <f>Alumn_Filtered!N393</f>
        <v>0.72777777777777786</v>
      </c>
      <c r="M393">
        <f>Alumn_Filtered!O393</f>
        <v>6</v>
      </c>
      <c r="N393">
        <f>Alumn_Filtered!P393</f>
        <v>0</v>
      </c>
      <c r="O393">
        <f>Alumn_Filtered!Q393</f>
        <v>0</v>
      </c>
      <c r="P393">
        <f>Alumn_Filtered!R393</f>
        <v>0</v>
      </c>
      <c r="Q393">
        <f>Alumn_Filtered!S393</f>
        <v>6</v>
      </c>
      <c r="R393">
        <f>Alumn_Filtered!T393</f>
        <v>5</v>
      </c>
      <c r="S393" s="28">
        <f>Alumn_Filtered!U393</f>
        <v>0.83333333333333337</v>
      </c>
      <c r="T393">
        <f>Alumn_Filtered!V393</f>
        <v>1</v>
      </c>
      <c r="U393" s="28">
        <f>Alumn_Filtered!W393</f>
        <v>0.16666666666666666</v>
      </c>
      <c r="V393" s="28">
        <f>Alumn_Filtered!X393</f>
        <v>0.73333333333333339</v>
      </c>
      <c r="W393" s="28">
        <f>Alumn_Filtered!Y393</f>
        <v>0.46666666666666662</v>
      </c>
      <c r="X393" s="28">
        <f>Alumn_Filtered!Z393</f>
        <v>0.58333333333333337</v>
      </c>
      <c r="Y393" s="28">
        <f>Alumn_Filtered!AA393</f>
        <v>-0.14444444444444449</v>
      </c>
      <c r="Z393">
        <f ca="1">Alumn_Filtered!AB393</f>
        <v>20</v>
      </c>
      <c r="AA393">
        <f>Alumn_Filtered!AD393</f>
        <v>1</v>
      </c>
      <c r="AB393">
        <f>Alumn_Filtered!AF393</f>
        <v>1</v>
      </c>
      <c r="AC393">
        <f>IF(Alumn_Filtered!AG393=0,Metrics!$AG$14,Alumn_Filtered!AG393)</f>
        <v>513</v>
      </c>
      <c r="AD393" s="28">
        <f>Alumn_Filtered!AH393</f>
        <v>0.49432739059967584</v>
      </c>
      <c r="AE393">
        <f>IF(Alumn_Filtered!AI393=0,Metrics!AI$14,Alumn_Filtered!AI393)</f>
        <v>513</v>
      </c>
      <c r="AF393" s="28">
        <f>Alumn_Filtered!AJ393</f>
        <v>0.49432739059967584</v>
      </c>
      <c r="AG393">
        <f>IF(Alumn_Filtered!AK393=0,Metrics!AK$14,Alumn_Filtered!AK393)</f>
        <v>597</v>
      </c>
      <c r="AH393" s="28">
        <f>Alumn_Filtered!AL393</f>
        <v>0.63047001620745546</v>
      </c>
      <c r="AI393">
        <f>IF(Alumn_Filtered!AM393=0,Metrics!AM$14,Alumn_Filtered!AM393)</f>
        <v>633</v>
      </c>
      <c r="AJ393" s="28">
        <f>Alumn_Filtered!AN393</f>
        <v>0.68881685575364671</v>
      </c>
      <c r="AK393">
        <f>IF(Alumn_Filtered!AP393=0,Metrics!AP$14,Alumn_Filtered!AP393)</f>
        <v>13</v>
      </c>
      <c r="AL393">
        <f>IF(Alumn_Filtered!AR393=0,Metrics!AR$14,Alumn_Filtered!AR393)</f>
        <v>1</v>
      </c>
      <c r="AM393">
        <f>IF(Alumn_Filtered!AS393=0,Metrics!AS$14,Alumn_Filtered!AS393)</f>
        <v>5</v>
      </c>
      <c r="AN393">
        <f>Alumn_Filtered!B393</f>
        <v>1</v>
      </c>
    </row>
    <row r="394" spans="1:40" x14ac:dyDescent="0.25">
      <c r="A394" t="str">
        <f>LEFT(Alumn_Filtered!A394,LEN(Alumn_Filtered!A394)-1)</f>
        <v>19633849</v>
      </c>
      <c r="B394">
        <f>Alumn_Filtered!D394</f>
        <v>0</v>
      </c>
      <c r="C394">
        <f>Alumn_Filtered!E394</f>
        <v>0</v>
      </c>
      <c r="D394">
        <f>Alumn_Filtered!F394</f>
        <v>0</v>
      </c>
      <c r="E394" s="30">
        <f>Alumn_Filtered!G394</f>
        <v>6</v>
      </c>
      <c r="F394">
        <f>Alumn_Filtered!H394</f>
        <v>5</v>
      </c>
      <c r="G394" s="28">
        <f>Alumn_Filtered!I394</f>
        <v>0.83333333333333337</v>
      </c>
      <c r="H394">
        <f>Alumn_Filtered!J394</f>
        <v>1</v>
      </c>
      <c r="I394" s="28">
        <f>Alumn_Filtered!K394</f>
        <v>0.16666666666666666</v>
      </c>
      <c r="J394" s="28">
        <f>Alumn_Filtered!L394</f>
        <v>0.85</v>
      </c>
      <c r="K394" s="28">
        <f>Alumn_Filtered!M394</f>
        <v>0.20000000000000004</v>
      </c>
      <c r="L394" s="28">
        <f>Alumn_Filtered!N394</f>
        <v>0.625</v>
      </c>
      <c r="M394">
        <f>Alumn_Filtered!O394</f>
        <v>7</v>
      </c>
      <c r="N394">
        <f>Alumn_Filtered!P394</f>
        <v>1</v>
      </c>
      <c r="O394">
        <f>Alumn_Filtered!Q394</f>
        <v>0</v>
      </c>
      <c r="P394">
        <f>Alumn_Filtered!R394</f>
        <v>0</v>
      </c>
      <c r="Q394">
        <f>Alumn_Filtered!S394</f>
        <v>6</v>
      </c>
      <c r="R394">
        <f>Alumn_Filtered!T394</f>
        <v>6</v>
      </c>
      <c r="S394" s="28">
        <f>Alumn_Filtered!U394</f>
        <v>1</v>
      </c>
      <c r="T394">
        <f>Alumn_Filtered!V394</f>
        <v>0</v>
      </c>
      <c r="U394" s="28">
        <f>Alumn_Filtered!W394</f>
        <v>0</v>
      </c>
      <c r="V394" s="28">
        <f>Alumn_Filtered!X394</f>
        <v>0.9</v>
      </c>
      <c r="W394" s="28">
        <f>Alumn_Filtered!Y394</f>
        <v>0.56666666666666676</v>
      </c>
      <c r="X394" s="28">
        <f>Alumn_Filtered!Z394</f>
        <v>0.69444444444444453</v>
      </c>
      <c r="Y394" s="28">
        <f>Alumn_Filtered!AA394</f>
        <v>6.9444444444444531E-2</v>
      </c>
      <c r="Z394">
        <f ca="1">Alumn_Filtered!AB394</f>
        <v>20</v>
      </c>
      <c r="AA394">
        <f>Alumn_Filtered!AD394</f>
        <v>1</v>
      </c>
      <c r="AB394">
        <f>Alumn_Filtered!AF394</f>
        <v>1</v>
      </c>
      <c r="AC394">
        <f>IF(Alumn_Filtered!AG394=0,Metrics!$AG$14,Alumn_Filtered!AG394)</f>
        <v>548</v>
      </c>
      <c r="AD394" s="28">
        <f>Alumn_Filtered!AH394</f>
        <v>0.55105348460291737</v>
      </c>
      <c r="AE394">
        <f>IF(Alumn_Filtered!AI394=0,Metrics!AI$14,Alumn_Filtered!AI394)</f>
        <v>548</v>
      </c>
      <c r="AF394" s="28">
        <f>Alumn_Filtered!AJ394</f>
        <v>0.55105348460291737</v>
      </c>
      <c r="AG394">
        <f>IF(Alumn_Filtered!AK394=0,Metrics!AK$14,Alumn_Filtered!AK394)</f>
        <v>477</v>
      </c>
      <c r="AH394" s="28">
        <f>Alumn_Filtered!AL394</f>
        <v>0.4359805510534846</v>
      </c>
      <c r="AI394">
        <f>IF(Alumn_Filtered!AM394=0,Metrics!AM$14,Alumn_Filtered!AM394)</f>
        <v>639</v>
      </c>
      <c r="AJ394" s="28">
        <f>Alumn_Filtered!AN394</f>
        <v>0.69854132901134525</v>
      </c>
      <c r="AK394">
        <f>IF(Alumn_Filtered!AP394=0,Metrics!AP$14,Alumn_Filtered!AP394)</f>
        <v>13</v>
      </c>
      <c r="AL394">
        <f>IF(Alumn_Filtered!AR394=0,Metrics!AR$14,Alumn_Filtered!AR394)</f>
        <v>1</v>
      </c>
      <c r="AM394">
        <f>IF(Alumn_Filtered!AS394=0,Metrics!AS$14,Alumn_Filtered!AS394)</f>
        <v>0</v>
      </c>
      <c r="AN394">
        <f>Alumn_Filtered!B394</f>
        <v>1</v>
      </c>
    </row>
    <row r="395" spans="1:40" x14ac:dyDescent="0.25">
      <c r="A395" t="str">
        <f>LEFT(Alumn_Filtered!A395,LEN(Alumn_Filtered!A395)-1)</f>
        <v>19634500</v>
      </c>
      <c r="B395">
        <f>Alumn_Filtered!D395</f>
        <v>0</v>
      </c>
      <c r="C395">
        <f>Alumn_Filtered!E395</f>
        <v>0</v>
      </c>
      <c r="D395">
        <f>Alumn_Filtered!F395</f>
        <v>0</v>
      </c>
      <c r="E395" s="30">
        <f>Alumn_Filtered!G395</f>
        <v>6</v>
      </c>
      <c r="F395">
        <f>Alumn_Filtered!H395</f>
        <v>4</v>
      </c>
      <c r="G395" s="28">
        <f>Alumn_Filtered!I395</f>
        <v>0.66666666666666663</v>
      </c>
      <c r="H395">
        <f>Alumn_Filtered!J395</f>
        <v>2</v>
      </c>
      <c r="I395" s="28">
        <f>Alumn_Filtered!K395</f>
        <v>0.33333333333333331</v>
      </c>
      <c r="J395" s="28">
        <f>Alumn_Filtered!L395</f>
        <v>0.79999999999999993</v>
      </c>
      <c r="K395" s="28">
        <f>Alumn_Filtered!M395</f>
        <v>0.39999999999999997</v>
      </c>
      <c r="L395" s="28">
        <f>Alumn_Filtered!N395</f>
        <v>0.58055555555555549</v>
      </c>
      <c r="M395">
        <f>Alumn_Filtered!O395</f>
        <v>7</v>
      </c>
      <c r="N395">
        <f>Alumn_Filtered!P395</f>
        <v>0</v>
      </c>
      <c r="O395">
        <f>Alumn_Filtered!Q395</f>
        <v>0</v>
      </c>
      <c r="P395">
        <f>Alumn_Filtered!R395</f>
        <v>0</v>
      </c>
      <c r="Q395">
        <f>Alumn_Filtered!S395</f>
        <v>7</v>
      </c>
      <c r="R395">
        <f>Alumn_Filtered!T395</f>
        <v>0</v>
      </c>
      <c r="S395" s="28">
        <f>Alumn_Filtered!U395</f>
        <v>0</v>
      </c>
      <c r="T395">
        <f>Alumn_Filtered!V395</f>
        <v>7</v>
      </c>
      <c r="U395" s="28">
        <f>Alumn_Filtered!W395</f>
        <v>1</v>
      </c>
      <c r="V395" s="28">
        <f>Alumn_Filtered!X395</f>
        <v>0.3</v>
      </c>
      <c r="W395" s="28">
        <f>Alumn_Filtered!Y395</f>
        <v>0.16666666666666666</v>
      </c>
      <c r="X395" s="28">
        <f>Alumn_Filtered!Z395</f>
        <v>0.23333333333333334</v>
      </c>
      <c r="Y395" s="28">
        <f>Alumn_Filtered!AA395</f>
        <v>-0.34722222222222215</v>
      </c>
      <c r="Z395">
        <f ca="1">Alumn_Filtered!AB395</f>
        <v>20</v>
      </c>
      <c r="AA395">
        <f>Alumn_Filtered!AD395</f>
        <v>1</v>
      </c>
      <c r="AB395">
        <f>Alumn_Filtered!AF395</f>
        <v>1</v>
      </c>
      <c r="AC395">
        <f>IF(Alumn_Filtered!AG395=0,Metrics!$AG$14,Alumn_Filtered!AG395)</f>
        <v>538</v>
      </c>
      <c r="AD395" s="28">
        <f>Alumn_Filtered!AH395</f>
        <v>0.53484602917341972</v>
      </c>
      <c r="AE395">
        <f>IF(Alumn_Filtered!AI395=0,Metrics!AI$14,Alumn_Filtered!AI395)</f>
        <v>553</v>
      </c>
      <c r="AF395" s="28">
        <f>Alumn_Filtered!AJ395</f>
        <v>0.55915721231766613</v>
      </c>
      <c r="AG395">
        <f>IF(Alumn_Filtered!AK395=0,Metrics!AK$14,Alumn_Filtered!AK395)</f>
        <v>657</v>
      </c>
      <c r="AH395" s="28">
        <f>Alumn_Filtered!AL395</f>
        <v>0.72771474878444087</v>
      </c>
      <c r="AI395">
        <f>IF(Alumn_Filtered!AM395=0,Metrics!AM$14,Alumn_Filtered!AM395)</f>
        <v>637</v>
      </c>
      <c r="AJ395" s="28">
        <f>Alumn_Filtered!AN395</f>
        <v>0.6952998379254457</v>
      </c>
      <c r="AK395">
        <f>IF(Alumn_Filtered!AP395=0,Metrics!AP$14,Alumn_Filtered!AP395)</f>
        <v>13</v>
      </c>
      <c r="AL395">
        <f>IF(Alumn_Filtered!AR395=0,Metrics!AR$14,Alumn_Filtered!AR395)</f>
        <v>1</v>
      </c>
      <c r="AM395">
        <f>IF(Alumn_Filtered!AS395=0,Metrics!AS$14,Alumn_Filtered!AS395)</f>
        <v>9</v>
      </c>
      <c r="AN395">
        <f>Alumn_Filtered!B395</f>
        <v>0</v>
      </c>
    </row>
    <row r="396" spans="1:40" x14ac:dyDescent="0.25">
      <c r="A396" t="str">
        <f>LEFT(Alumn_Filtered!A396,LEN(Alumn_Filtered!A396)-1)</f>
        <v>19635941</v>
      </c>
      <c r="B396">
        <f>Alumn_Filtered!D396</f>
        <v>0</v>
      </c>
      <c r="C396">
        <f>Alumn_Filtered!E396</f>
        <v>0</v>
      </c>
      <c r="D396">
        <f>Alumn_Filtered!F396</f>
        <v>0</v>
      </c>
      <c r="E396" s="30">
        <f>Alumn_Filtered!G396</f>
        <v>6</v>
      </c>
      <c r="F396">
        <f>Alumn_Filtered!H396</f>
        <v>6</v>
      </c>
      <c r="G396" s="28">
        <f>Alumn_Filtered!I396</f>
        <v>1</v>
      </c>
      <c r="H396">
        <f>Alumn_Filtered!J396</f>
        <v>0</v>
      </c>
      <c r="I396" s="28">
        <f>Alumn_Filtered!K396</f>
        <v>0</v>
      </c>
      <c r="J396" s="28">
        <f>Alumn_Filtered!L396</f>
        <v>0.93333333333333324</v>
      </c>
      <c r="K396" s="28">
        <f>Alumn_Filtered!M396</f>
        <v>0.5</v>
      </c>
      <c r="L396" s="28">
        <f>Alumn_Filtered!N396</f>
        <v>0.72222222222222221</v>
      </c>
      <c r="M396">
        <f>Alumn_Filtered!O396</f>
        <v>7</v>
      </c>
      <c r="N396">
        <f>Alumn_Filtered!P396</f>
        <v>0</v>
      </c>
      <c r="O396">
        <f>Alumn_Filtered!Q396</f>
        <v>3</v>
      </c>
      <c r="P396">
        <f>Alumn_Filtered!R396</f>
        <v>0</v>
      </c>
      <c r="Q396">
        <f>Alumn_Filtered!S396</f>
        <v>4</v>
      </c>
      <c r="R396">
        <f>Alumn_Filtered!T396</f>
        <v>1</v>
      </c>
      <c r="S396" s="28">
        <f>Alumn_Filtered!U396</f>
        <v>0.25</v>
      </c>
      <c r="T396">
        <f>Alumn_Filtered!V396</f>
        <v>3</v>
      </c>
      <c r="U396" s="28">
        <f>Alumn_Filtered!W396</f>
        <v>0.75</v>
      </c>
      <c r="V396" s="28">
        <f>Alumn_Filtered!X396</f>
        <v>0.81666666666666676</v>
      </c>
      <c r="W396" s="28">
        <f>Alumn_Filtered!Y396</f>
        <v>0.3</v>
      </c>
      <c r="X396" s="28">
        <f>Alumn_Filtered!Z396</f>
        <v>0.47916666666666674</v>
      </c>
      <c r="Y396" s="28">
        <f>Alumn_Filtered!AA396</f>
        <v>-0.24305555555555547</v>
      </c>
      <c r="Z396">
        <f ca="1">Alumn_Filtered!AB396</f>
        <v>20</v>
      </c>
      <c r="AA396">
        <f>Alumn_Filtered!AD396</f>
        <v>0</v>
      </c>
      <c r="AB396">
        <f>Alumn_Filtered!AF396</f>
        <v>1</v>
      </c>
      <c r="AC396">
        <f>IF(Alumn_Filtered!AG396=0,Metrics!$AG$14,Alumn_Filtered!AG396)</f>
        <v>507</v>
      </c>
      <c r="AD396" s="28">
        <f>Alumn_Filtered!AH396</f>
        <v>0.4846029173419773</v>
      </c>
      <c r="AE396">
        <f>IF(Alumn_Filtered!AI396=0,Metrics!AI$14,Alumn_Filtered!AI396)</f>
        <v>507</v>
      </c>
      <c r="AF396" s="28">
        <f>Alumn_Filtered!AJ396</f>
        <v>0.4846029173419773</v>
      </c>
      <c r="AG396">
        <f>IF(Alumn_Filtered!AK396=0,Metrics!AK$14,Alumn_Filtered!AK396)</f>
        <v>598</v>
      </c>
      <c r="AH396" s="28">
        <f>Alumn_Filtered!AL396</f>
        <v>0.63209076175040524</v>
      </c>
      <c r="AI396">
        <f>IF(Alumn_Filtered!AM396=0,Metrics!AM$14,Alumn_Filtered!AM396)</f>
        <v>639</v>
      </c>
      <c r="AJ396" s="28">
        <f>Alumn_Filtered!AN396</f>
        <v>0.69854132901134525</v>
      </c>
      <c r="AK396">
        <f>IF(Alumn_Filtered!AP396=0,Metrics!AP$14,Alumn_Filtered!AP396)</f>
        <v>9</v>
      </c>
      <c r="AL396">
        <f>IF(Alumn_Filtered!AR396=0,Metrics!AR$14,Alumn_Filtered!AR396)</f>
        <v>1</v>
      </c>
      <c r="AM396">
        <f>IF(Alumn_Filtered!AS396=0,Metrics!AS$14,Alumn_Filtered!AS396)</f>
        <v>9</v>
      </c>
      <c r="AN396">
        <f>Alumn_Filtered!B396</f>
        <v>0</v>
      </c>
    </row>
    <row r="397" spans="1:40" x14ac:dyDescent="0.25">
      <c r="A397" t="str">
        <f>LEFT(Alumn_Filtered!A397,LEN(Alumn_Filtered!A397)-1)</f>
        <v>19635956</v>
      </c>
      <c r="B397">
        <f>Alumn_Filtered!D397</f>
        <v>0</v>
      </c>
      <c r="C397">
        <f>Alumn_Filtered!E397</f>
        <v>1</v>
      </c>
      <c r="D397">
        <f>Alumn_Filtered!F397</f>
        <v>0</v>
      </c>
      <c r="E397" s="30">
        <f>Alumn_Filtered!G397</f>
        <v>5</v>
      </c>
      <c r="F397">
        <f>Alumn_Filtered!H397</f>
        <v>5</v>
      </c>
      <c r="G397" s="28">
        <f>Alumn_Filtered!I397</f>
        <v>1</v>
      </c>
      <c r="H397">
        <f>Alumn_Filtered!J397</f>
        <v>0</v>
      </c>
      <c r="I397" s="28">
        <f>Alumn_Filtered!K397</f>
        <v>0</v>
      </c>
      <c r="J397" s="28">
        <f>Alumn_Filtered!L397</f>
        <v>0.83333333333333337</v>
      </c>
      <c r="K397" s="28">
        <f>Alumn_Filtered!M397</f>
        <v>0.5</v>
      </c>
      <c r="L397" s="28">
        <f>Alumn_Filtered!N397</f>
        <v>0.6133333333333334</v>
      </c>
      <c r="M397">
        <f>Alumn_Filtered!O397</f>
        <v>6</v>
      </c>
      <c r="N397">
        <f>Alumn_Filtered!P397</f>
        <v>0</v>
      </c>
      <c r="O397">
        <f>Alumn_Filtered!Q397</f>
        <v>0</v>
      </c>
      <c r="P397">
        <f>Alumn_Filtered!R397</f>
        <v>0</v>
      </c>
      <c r="Q397">
        <f>Alumn_Filtered!S397</f>
        <v>6</v>
      </c>
      <c r="R397">
        <f>Alumn_Filtered!T397</f>
        <v>3</v>
      </c>
      <c r="S397" s="28">
        <f>Alumn_Filtered!U397</f>
        <v>0.5</v>
      </c>
      <c r="T397">
        <f>Alumn_Filtered!V397</f>
        <v>3</v>
      </c>
      <c r="U397" s="28">
        <f>Alumn_Filtered!W397</f>
        <v>0.5</v>
      </c>
      <c r="V397" s="28">
        <f>Alumn_Filtered!X397</f>
        <v>0.79999999999999993</v>
      </c>
      <c r="W397" s="28">
        <f>Alumn_Filtered!Y397</f>
        <v>0.21666666666666665</v>
      </c>
      <c r="X397" s="28">
        <f>Alumn_Filtered!Z397</f>
        <v>0.54166666666666663</v>
      </c>
      <c r="Y397" s="28">
        <f>Alumn_Filtered!AA397</f>
        <v>-7.1666666666666767E-2</v>
      </c>
      <c r="Z397">
        <f ca="1">Alumn_Filtered!AB397</f>
        <v>20</v>
      </c>
      <c r="AA397">
        <f>Alumn_Filtered!AD397</f>
        <v>1</v>
      </c>
      <c r="AB397">
        <f>Alumn_Filtered!AF397</f>
        <v>1</v>
      </c>
      <c r="AC397">
        <f>IF(Alumn_Filtered!AG397=0,Metrics!$AG$14,Alumn_Filtered!AG397)</f>
        <v>573</v>
      </c>
      <c r="AD397" s="28">
        <f>Alumn_Filtered!AH397</f>
        <v>0.5915721231766613</v>
      </c>
      <c r="AE397">
        <f>IF(Alumn_Filtered!AI397=0,Metrics!AI$14,Alumn_Filtered!AI397)</f>
        <v>587</v>
      </c>
      <c r="AF397" s="28">
        <f>Alumn_Filtered!AJ397</f>
        <v>0.61426256077795782</v>
      </c>
      <c r="AG397">
        <f>IF(Alumn_Filtered!AK397=0,Metrics!AK$14,Alumn_Filtered!AK397)</f>
        <v>518</v>
      </c>
      <c r="AH397" s="28">
        <f>Alumn_Filtered!AL397</f>
        <v>0.50243111831442466</v>
      </c>
      <c r="AI397">
        <f>IF(Alumn_Filtered!AM397=0,Metrics!AM$14,Alumn_Filtered!AM397)</f>
        <v>542</v>
      </c>
      <c r="AJ397" s="28">
        <f>Alumn_Filtered!AN397</f>
        <v>0.54132901134521882</v>
      </c>
      <c r="AK397">
        <f>IF(Alumn_Filtered!AP397=0,Metrics!AP$14,Alumn_Filtered!AP397)</f>
        <v>13</v>
      </c>
      <c r="AL397">
        <f>IF(Alumn_Filtered!AR397=0,Metrics!AR$14,Alumn_Filtered!AR397)</f>
        <v>1</v>
      </c>
      <c r="AM397">
        <f>IF(Alumn_Filtered!AS397=0,Metrics!AS$14,Alumn_Filtered!AS397)</f>
        <v>0</v>
      </c>
      <c r="AN397">
        <f>Alumn_Filtered!B397</f>
        <v>1</v>
      </c>
    </row>
    <row r="398" spans="1:40" x14ac:dyDescent="0.25">
      <c r="A398" t="str">
        <f>LEFT(Alumn_Filtered!A398,LEN(Alumn_Filtered!A398)-1)</f>
        <v>19636790</v>
      </c>
      <c r="B398">
        <f>Alumn_Filtered!D398</f>
        <v>0</v>
      </c>
      <c r="C398">
        <f>Alumn_Filtered!E398</f>
        <v>0</v>
      </c>
      <c r="D398">
        <f>Alumn_Filtered!F398</f>
        <v>0</v>
      </c>
      <c r="E398" s="30">
        <f>Alumn_Filtered!G398</f>
        <v>6</v>
      </c>
      <c r="F398">
        <f>Alumn_Filtered!H398</f>
        <v>5</v>
      </c>
      <c r="G398" s="28">
        <f>Alumn_Filtered!I398</f>
        <v>0.83333333333333337</v>
      </c>
      <c r="H398">
        <f>Alumn_Filtered!J398</f>
        <v>1</v>
      </c>
      <c r="I398" s="28">
        <f>Alumn_Filtered!K398</f>
        <v>0.16666666666666666</v>
      </c>
      <c r="J398" s="28">
        <f>Alumn_Filtered!L398</f>
        <v>0.75</v>
      </c>
      <c r="K398" s="28">
        <f>Alumn_Filtered!M398</f>
        <v>0.3833333333333333</v>
      </c>
      <c r="L398" s="28">
        <f>Alumn_Filtered!N398</f>
        <v>0.53333333333333333</v>
      </c>
      <c r="M398">
        <f>Alumn_Filtered!O398</f>
        <v>11</v>
      </c>
      <c r="N398">
        <f>Alumn_Filtered!P398</f>
        <v>0</v>
      </c>
      <c r="O398">
        <f>Alumn_Filtered!Q398</f>
        <v>0</v>
      </c>
      <c r="P398">
        <f>Alumn_Filtered!R398</f>
        <v>4</v>
      </c>
      <c r="Q398">
        <f>Alumn_Filtered!S398</f>
        <v>7</v>
      </c>
      <c r="R398">
        <f>Alumn_Filtered!T398</f>
        <v>6</v>
      </c>
      <c r="S398" s="28">
        <f>Alumn_Filtered!U398</f>
        <v>0.8571428571428571</v>
      </c>
      <c r="T398">
        <f>Alumn_Filtered!V398</f>
        <v>1</v>
      </c>
      <c r="U398" s="28">
        <f>Alumn_Filtered!W398</f>
        <v>0.14285714285714285</v>
      </c>
      <c r="V398" s="28">
        <f>Alumn_Filtered!X398</f>
        <v>0.9</v>
      </c>
      <c r="W398" s="28">
        <f>Alumn_Filtered!Y398</f>
        <v>0.3666666666666667</v>
      </c>
      <c r="X398" s="28">
        <f>Alumn_Filtered!Z398</f>
        <v>0.59523809523809512</v>
      </c>
      <c r="Y398" s="28">
        <f>Alumn_Filtered!AA398</f>
        <v>6.1904761904761796E-2</v>
      </c>
      <c r="Z398">
        <f ca="1">Alumn_Filtered!AB398</f>
        <v>20</v>
      </c>
      <c r="AA398">
        <f>Alumn_Filtered!AD398</f>
        <v>1</v>
      </c>
      <c r="AB398">
        <f>Alumn_Filtered!AF398</f>
        <v>1</v>
      </c>
      <c r="AC398">
        <f>IF(Alumn_Filtered!AG398=0,Metrics!$AG$14,Alumn_Filtered!AG398)</f>
        <v>651</v>
      </c>
      <c r="AD398" s="28">
        <f>Alumn_Filtered!AH398</f>
        <v>0.71799027552674233</v>
      </c>
      <c r="AE398">
        <f>IF(Alumn_Filtered!AI398=0,Metrics!AI$14,Alumn_Filtered!AI398)</f>
        <v>699</v>
      </c>
      <c r="AF398" s="28">
        <f>Alumn_Filtered!AJ398</f>
        <v>0.79578606158833065</v>
      </c>
      <c r="AG398">
        <f>IF(Alumn_Filtered!AK398=0,Metrics!AK$14,Alumn_Filtered!AK398)</f>
        <v>606</v>
      </c>
      <c r="AH398" s="28">
        <f>Alumn_Filtered!AL398</f>
        <v>0.64505672609400322</v>
      </c>
      <c r="AI398">
        <f>IF(Alumn_Filtered!AM398=0,Metrics!AM$14,Alumn_Filtered!AM398)</f>
        <v>569</v>
      </c>
      <c r="AJ398" s="28">
        <f>Alumn_Filtered!AN398</f>
        <v>0.5850891410048622</v>
      </c>
      <c r="AK398">
        <f>IF(Alumn_Filtered!AP398=0,Metrics!AP$14,Alumn_Filtered!AP398)</f>
        <v>13</v>
      </c>
      <c r="AL398">
        <f>IF(Alumn_Filtered!AR398=0,Metrics!AR$14,Alumn_Filtered!AR398)</f>
        <v>1</v>
      </c>
      <c r="AM398">
        <f>IF(Alumn_Filtered!AS398=0,Metrics!AS$14,Alumn_Filtered!AS398)</f>
        <v>7</v>
      </c>
      <c r="AN398">
        <f>Alumn_Filtered!B398</f>
        <v>1</v>
      </c>
    </row>
    <row r="399" spans="1:40" x14ac:dyDescent="0.25">
      <c r="A399" t="str">
        <f>LEFT(Alumn_Filtered!A399,LEN(Alumn_Filtered!A399)-1)</f>
        <v>19637127</v>
      </c>
      <c r="B399">
        <f>Alumn_Filtered!D399</f>
        <v>0</v>
      </c>
      <c r="C399">
        <f>Alumn_Filtered!E399</f>
        <v>0</v>
      </c>
      <c r="D399">
        <f>Alumn_Filtered!F399</f>
        <v>0</v>
      </c>
      <c r="E399" s="30">
        <f>Alumn_Filtered!G399</f>
        <v>6</v>
      </c>
      <c r="F399">
        <f>Alumn_Filtered!H399</f>
        <v>6</v>
      </c>
      <c r="G399" s="28">
        <f>Alumn_Filtered!I399</f>
        <v>1</v>
      </c>
      <c r="H399">
        <f>Alumn_Filtered!J399</f>
        <v>0</v>
      </c>
      <c r="I399" s="28">
        <f>Alumn_Filtered!K399</f>
        <v>0</v>
      </c>
      <c r="J399" s="28">
        <f>Alumn_Filtered!L399</f>
        <v>0.93333333333333324</v>
      </c>
      <c r="K399" s="28">
        <f>Alumn_Filtered!M399</f>
        <v>0.6</v>
      </c>
      <c r="L399" s="28">
        <f>Alumn_Filtered!N399</f>
        <v>0.79999999999999993</v>
      </c>
      <c r="M399">
        <f>Alumn_Filtered!O399</f>
        <v>7</v>
      </c>
      <c r="N399">
        <f>Alumn_Filtered!P399</f>
        <v>1</v>
      </c>
      <c r="O399">
        <f>Alumn_Filtered!Q399</f>
        <v>0</v>
      </c>
      <c r="P399">
        <f>Alumn_Filtered!R399</f>
        <v>0</v>
      </c>
      <c r="Q399">
        <f>Alumn_Filtered!S399</f>
        <v>6</v>
      </c>
      <c r="R399">
        <f>Alumn_Filtered!T399</f>
        <v>5</v>
      </c>
      <c r="S399" s="28">
        <f>Alumn_Filtered!U399</f>
        <v>0.83333333333333337</v>
      </c>
      <c r="T399">
        <f>Alumn_Filtered!V399</f>
        <v>1</v>
      </c>
      <c r="U399" s="28">
        <f>Alumn_Filtered!W399</f>
        <v>0.16666666666666666</v>
      </c>
      <c r="V399" s="28">
        <f>Alumn_Filtered!X399</f>
        <v>0.85</v>
      </c>
      <c r="W399" s="28">
        <f>Alumn_Filtered!Y399</f>
        <v>0.46666666666666662</v>
      </c>
      <c r="X399" s="28">
        <f>Alumn_Filtered!Z399</f>
        <v>0.59444444444444444</v>
      </c>
      <c r="Y399" s="28">
        <f>Alumn_Filtered!AA399</f>
        <v>-0.20555555555555549</v>
      </c>
      <c r="Z399">
        <f ca="1">Alumn_Filtered!AB399</f>
        <v>20</v>
      </c>
      <c r="AA399">
        <f>Alumn_Filtered!AD399</f>
        <v>1</v>
      </c>
      <c r="AB399">
        <f>Alumn_Filtered!AF399</f>
        <v>1</v>
      </c>
      <c r="AC399">
        <f>IF(Alumn_Filtered!AG399=0,Metrics!$AG$14,Alumn_Filtered!AG399)</f>
        <v>507</v>
      </c>
      <c r="AD399" s="28">
        <f>Alumn_Filtered!AH399</f>
        <v>0.4846029173419773</v>
      </c>
      <c r="AE399">
        <f>IF(Alumn_Filtered!AI399=0,Metrics!AI$14,Alumn_Filtered!AI399)</f>
        <v>507</v>
      </c>
      <c r="AF399" s="28">
        <f>Alumn_Filtered!AJ399</f>
        <v>0.4846029173419773</v>
      </c>
      <c r="AG399">
        <f>IF(Alumn_Filtered!AK399=0,Metrics!AK$14,Alumn_Filtered!AK399)</f>
        <v>559</v>
      </c>
      <c r="AH399" s="28">
        <f>Alumn_Filtered!AL399</f>
        <v>0.56888168557536467</v>
      </c>
      <c r="AI399">
        <f>IF(Alumn_Filtered!AM399=0,Metrics!AM$14,Alumn_Filtered!AM399)</f>
        <v>668</v>
      </c>
      <c r="AJ399" s="28">
        <f>Alumn_Filtered!AN399</f>
        <v>0.74554294975688817</v>
      </c>
      <c r="AK399">
        <f>IF(Alumn_Filtered!AP399=0,Metrics!AP$14,Alumn_Filtered!AP399)</f>
        <v>13</v>
      </c>
      <c r="AL399">
        <f>IF(Alumn_Filtered!AR399=0,Metrics!AR$14,Alumn_Filtered!AR399)</f>
        <v>1</v>
      </c>
      <c r="AM399">
        <f>IF(Alumn_Filtered!AS399=0,Metrics!AS$14,Alumn_Filtered!AS399)</f>
        <v>11</v>
      </c>
      <c r="AN399">
        <f>Alumn_Filtered!B399</f>
        <v>1</v>
      </c>
    </row>
    <row r="400" spans="1:40" x14ac:dyDescent="0.25">
      <c r="A400" t="str">
        <f>LEFT(Alumn_Filtered!A400,LEN(Alumn_Filtered!A400)-1)</f>
        <v>19637437</v>
      </c>
      <c r="B400">
        <f>Alumn_Filtered!D400</f>
        <v>0</v>
      </c>
      <c r="C400">
        <f>Alumn_Filtered!E400</f>
        <v>3</v>
      </c>
      <c r="D400">
        <f>Alumn_Filtered!F400</f>
        <v>0</v>
      </c>
      <c r="E400" s="30">
        <f>Alumn_Filtered!G400</f>
        <v>3</v>
      </c>
      <c r="F400">
        <f>Alumn_Filtered!H400</f>
        <v>1</v>
      </c>
      <c r="G400" s="28">
        <f>Alumn_Filtered!I400</f>
        <v>0.33333333333333331</v>
      </c>
      <c r="H400">
        <f>Alumn_Filtered!J400</f>
        <v>2</v>
      </c>
      <c r="I400" s="28">
        <f>Alumn_Filtered!K400</f>
        <v>0.66666666666666663</v>
      </c>
      <c r="J400" s="28">
        <f>Alumn_Filtered!L400</f>
        <v>0.71666666666666667</v>
      </c>
      <c r="K400" s="28">
        <f>Alumn_Filtered!M400</f>
        <v>0.21666666666666665</v>
      </c>
      <c r="L400" s="28">
        <f>Alumn_Filtered!N400</f>
        <v>0.43333333333333335</v>
      </c>
      <c r="M400">
        <f>Alumn_Filtered!O400</f>
        <v>5</v>
      </c>
      <c r="N400">
        <f>Alumn_Filtered!P400</f>
        <v>5</v>
      </c>
      <c r="O400">
        <f>Alumn_Filtered!Q400</f>
        <v>0</v>
      </c>
      <c r="P400">
        <f>Alumn_Filtered!R400</f>
        <v>0</v>
      </c>
      <c r="Q400">
        <f>Alumn_Filtered!S400</f>
        <v>0</v>
      </c>
      <c r="R400">
        <f>Alumn_Filtered!T400</f>
        <v>0</v>
      </c>
      <c r="S400" s="28">
        <f>Alumn_Filtered!U400</f>
        <v>0</v>
      </c>
      <c r="T400">
        <f>Alumn_Filtered!V400</f>
        <v>0</v>
      </c>
      <c r="U400" s="28">
        <f>Alumn_Filtered!W400</f>
        <v>0</v>
      </c>
      <c r="V400" s="28">
        <f>Alumn_Filtered!X400</f>
        <v>0</v>
      </c>
      <c r="W400" s="28">
        <f>Alumn_Filtered!Y400</f>
        <v>0</v>
      </c>
      <c r="X400" s="28">
        <f>Alumn_Filtered!Z400</f>
        <v>0</v>
      </c>
      <c r="Y400" s="28">
        <f>Alumn_Filtered!AA400</f>
        <v>-0.43333333333333335</v>
      </c>
      <c r="Z400">
        <f ca="1">Alumn_Filtered!AB400</f>
        <v>20</v>
      </c>
      <c r="AA400">
        <f>Alumn_Filtered!AD400</f>
        <v>1</v>
      </c>
      <c r="AB400">
        <f>Alumn_Filtered!AF400</f>
        <v>1</v>
      </c>
      <c r="AC400">
        <f>IF(Alumn_Filtered!AG400=0,Metrics!$AG$14,Alumn_Filtered!AG400)</f>
        <v>482</v>
      </c>
      <c r="AD400" s="28">
        <f>Alumn_Filtered!AH400</f>
        <v>0.44408427876823336</v>
      </c>
      <c r="AE400">
        <f>IF(Alumn_Filtered!AI400=0,Metrics!AI$14,Alumn_Filtered!AI400)</f>
        <v>485</v>
      </c>
      <c r="AF400" s="28">
        <f>Alumn_Filtered!AJ400</f>
        <v>0.44894651539708263</v>
      </c>
      <c r="AG400">
        <f>IF(Alumn_Filtered!AK400=0,Metrics!AK$14,Alumn_Filtered!AK400)</f>
        <v>465</v>
      </c>
      <c r="AH400" s="28">
        <f>Alumn_Filtered!AL400</f>
        <v>0.41653160453808752</v>
      </c>
      <c r="AI400">
        <f>IF(Alumn_Filtered!AM400=0,Metrics!AM$14,Alumn_Filtered!AM400)</f>
        <v>593</v>
      </c>
      <c r="AJ400" s="28">
        <f>Alumn_Filtered!AN400</f>
        <v>0.62398703403565636</v>
      </c>
      <c r="AK400">
        <f>IF(Alumn_Filtered!AP400=0,Metrics!AP$14,Alumn_Filtered!AP400)</f>
        <v>13</v>
      </c>
      <c r="AL400">
        <f>IF(Alumn_Filtered!AR400=0,Metrics!AR$14,Alumn_Filtered!AR400)</f>
        <v>1</v>
      </c>
      <c r="AM400">
        <f>IF(Alumn_Filtered!AS400=0,Metrics!AS$14,Alumn_Filtered!AS400)</f>
        <v>11</v>
      </c>
      <c r="AN400">
        <f>Alumn_Filtered!B400</f>
        <v>0</v>
      </c>
    </row>
    <row r="401" spans="1:40" x14ac:dyDescent="0.25">
      <c r="A401" t="str">
        <f>LEFT(Alumn_Filtered!A401,LEN(Alumn_Filtered!A401)-1)</f>
        <v>19637545</v>
      </c>
      <c r="B401">
        <f>Alumn_Filtered!D401</f>
        <v>0</v>
      </c>
      <c r="C401">
        <f>Alumn_Filtered!E401</f>
        <v>1</v>
      </c>
      <c r="D401">
        <f>Alumn_Filtered!F401</f>
        <v>0</v>
      </c>
      <c r="E401" s="30">
        <f>Alumn_Filtered!G401</f>
        <v>5</v>
      </c>
      <c r="F401">
        <f>Alumn_Filtered!H401</f>
        <v>2</v>
      </c>
      <c r="G401" s="28">
        <f>Alumn_Filtered!I401</f>
        <v>0.4</v>
      </c>
      <c r="H401">
        <f>Alumn_Filtered!J401</f>
        <v>3</v>
      </c>
      <c r="I401" s="28">
        <f>Alumn_Filtered!K401</f>
        <v>0.6</v>
      </c>
      <c r="J401" s="28">
        <f>Alumn_Filtered!L401</f>
        <v>0.65</v>
      </c>
      <c r="K401" s="28">
        <f>Alumn_Filtered!M401</f>
        <v>0.43333333333333335</v>
      </c>
      <c r="L401" s="28">
        <f>Alumn_Filtered!N401</f>
        <v>0.4966666666666667</v>
      </c>
      <c r="M401">
        <f>Alumn_Filtered!O401</f>
        <v>7</v>
      </c>
      <c r="N401">
        <f>Alumn_Filtered!P401</f>
        <v>1</v>
      </c>
      <c r="O401">
        <f>Alumn_Filtered!Q401</f>
        <v>0</v>
      </c>
      <c r="P401">
        <f>Alumn_Filtered!R401</f>
        <v>0</v>
      </c>
      <c r="Q401">
        <f>Alumn_Filtered!S401</f>
        <v>6</v>
      </c>
      <c r="R401">
        <f>Alumn_Filtered!T401</f>
        <v>3</v>
      </c>
      <c r="S401" s="28">
        <f>Alumn_Filtered!U401</f>
        <v>0.5</v>
      </c>
      <c r="T401">
        <f>Alumn_Filtered!V401</f>
        <v>3</v>
      </c>
      <c r="U401" s="28">
        <f>Alumn_Filtered!W401</f>
        <v>0.5</v>
      </c>
      <c r="V401" s="28">
        <f>Alumn_Filtered!X401</f>
        <v>1</v>
      </c>
      <c r="W401" s="28">
        <f>Alumn_Filtered!Y401</f>
        <v>0.20000000000000004</v>
      </c>
      <c r="X401" s="28">
        <f>Alumn_Filtered!Z401</f>
        <v>0.50555555555555554</v>
      </c>
      <c r="Y401" s="28">
        <f>Alumn_Filtered!AA401</f>
        <v>8.8888888888888351E-3</v>
      </c>
      <c r="Z401">
        <f ca="1">Alumn_Filtered!AB401</f>
        <v>20</v>
      </c>
      <c r="AA401">
        <f>Alumn_Filtered!AD401</f>
        <v>1</v>
      </c>
      <c r="AB401">
        <f>Alumn_Filtered!AF401</f>
        <v>1</v>
      </c>
      <c r="AC401">
        <f>IF(Alumn_Filtered!AG401=0,Metrics!$AG$14,Alumn_Filtered!AG401)</f>
        <v>486</v>
      </c>
      <c r="AD401" s="28">
        <f>Alumn_Filtered!AH401</f>
        <v>0.45056726094003241</v>
      </c>
      <c r="AE401">
        <f>IF(Alumn_Filtered!AI401=0,Metrics!AI$14,Alumn_Filtered!AI401)</f>
        <v>486</v>
      </c>
      <c r="AF401" s="28">
        <f>Alumn_Filtered!AJ401</f>
        <v>0.45056726094003241</v>
      </c>
      <c r="AG401">
        <f>IF(Alumn_Filtered!AK401=0,Metrics!AK$14,Alumn_Filtered!AK401)</f>
        <v>590</v>
      </c>
      <c r="AH401" s="28">
        <f>Alumn_Filtered!AL401</f>
        <v>0.61912479740680715</v>
      </c>
      <c r="AI401">
        <f>IF(Alumn_Filtered!AM401=0,Metrics!AM$14,Alumn_Filtered!AM401)</f>
        <v>607</v>
      </c>
      <c r="AJ401" s="28">
        <f>Alumn_Filtered!AN401</f>
        <v>0.64667747163695299</v>
      </c>
      <c r="AK401">
        <f>IF(Alumn_Filtered!AP401=0,Metrics!AP$14,Alumn_Filtered!AP401)</f>
        <v>13</v>
      </c>
      <c r="AL401">
        <f>IF(Alumn_Filtered!AR401=0,Metrics!AR$14,Alumn_Filtered!AR401)</f>
        <v>1</v>
      </c>
      <c r="AM401">
        <f>IF(Alumn_Filtered!AS401=0,Metrics!AS$14,Alumn_Filtered!AS401)</f>
        <v>9</v>
      </c>
      <c r="AN401">
        <f>Alumn_Filtered!B401</f>
        <v>1</v>
      </c>
    </row>
    <row r="402" spans="1:40" x14ac:dyDescent="0.25">
      <c r="A402" t="str">
        <f>LEFT(Alumn_Filtered!A402,LEN(Alumn_Filtered!A402)-1)</f>
        <v>19637577</v>
      </c>
      <c r="B402">
        <f>Alumn_Filtered!D402</f>
        <v>0</v>
      </c>
      <c r="C402">
        <f>Alumn_Filtered!E402</f>
        <v>0</v>
      </c>
      <c r="D402">
        <f>Alumn_Filtered!F402</f>
        <v>0</v>
      </c>
      <c r="E402" s="30">
        <f>Alumn_Filtered!G402</f>
        <v>6</v>
      </c>
      <c r="F402">
        <f>Alumn_Filtered!H402</f>
        <v>6</v>
      </c>
      <c r="G402" s="28">
        <f>Alumn_Filtered!I402</f>
        <v>1</v>
      </c>
      <c r="H402">
        <f>Alumn_Filtered!J402</f>
        <v>0</v>
      </c>
      <c r="I402" s="28">
        <f>Alumn_Filtered!K402</f>
        <v>0</v>
      </c>
      <c r="J402" s="28">
        <f>Alumn_Filtered!L402</f>
        <v>0.91666666666666663</v>
      </c>
      <c r="K402" s="28">
        <f>Alumn_Filtered!M402</f>
        <v>0.75</v>
      </c>
      <c r="L402" s="28">
        <f>Alumn_Filtered!N402</f>
        <v>0.85277777777777786</v>
      </c>
      <c r="M402">
        <f>Alumn_Filtered!O402</f>
        <v>8</v>
      </c>
      <c r="N402">
        <f>Alumn_Filtered!P402</f>
        <v>1</v>
      </c>
      <c r="O402">
        <f>Alumn_Filtered!Q402</f>
        <v>0</v>
      </c>
      <c r="P402">
        <f>Alumn_Filtered!R402</f>
        <v>0</v>
      </c>
      <c r="Q402">
        <f>Alumn_Filtered!S402</f>
        <v>7</v>
      </c>
      <c r="R402">
        <f>Alumn_Filtered!T402</f>
        <v>7</v>
      </c>
      <c r="S402" s="28">
        <f>Alumn_Filtered!U402</f>
        <v>1</v>
      </c>
      <c r="T402">
        <f>Alumn_Filtered!V402</f>
        <v>0</v>
      </c>
      <c r="U402" s="28">
        <f>Alumn_Filtered!W402</f>
        <v>0</v>
      </c>
      <c r="V402" s="28">
        <f>Alumn_Filtered!X402</f>
        <v>0.9</v>
      </c>
      <c r="W402" s="28">
        <f>Alumn_Filtered!Y402</f>
        <v>0.53333333333333333</v>
      </c>
      <c r="X402" s="28">
        <f>Alumn_Filtered!Z402</f>
        <v>0.73809523809523814</v>
      </c>
      <c r="Y402" s="28">
        <f>Alumn_Filtered!AA402</f>
        <v>-0.11468253968253972</v>
      </c>
      <c r="Z402">
        <f ca="1">Alumn_Filtered!AB402</f>
        <v>20</v>
      </c>
      <c r="AA402">
        <f>Alumn_Filtered!AD402</f>
        <v>1</v>
      </c>
      <c r="AB402">
        <f>Alumn_Filtered!AF402</f>
        <v>1</v>
      </c>
      <c r="AC402">
        <f>IF(Alumn_Filtered!AG402=0,Metrics!$AG$14,Alumn_Filtered!AG402)</f>
        <v>538</v>
      </c>
      <c r="AD402" s="28">
        <f>Alumn_Filtered!AH402</f>
        <v>0.53484602917341972</v>
      </c>
      <c r="AE402">
        <f>IF(Alumn_Filtered!AI402=0,Metrics!AI$14,Alumn_Filtered!AI402)</f>
        <v>538</v>
      </c>
      <c r="AF402" s="28">
        <f>Alumn_Filtered!AJ402</f>
        <v>0.53484602917341972</v>
      </c>
      <c r="AG402">
        <f>IF(Alumn_Filtered!AK402=0,Metrics!AK$14,Alumn_Filtered!AK402)</f>
        <v>507</v>
      </c>
      <c r="AH402" s="28">
        <f>Alumn_Filtered!AL402</f>
        <v>0.4846029173419773</v>
      </c>
      <c r="AI402">
        <f>IF(Alumn_Filtered!AM402=0,Metrics!AM$14,Alumn_Filtered!AM402)</f>
        <v>668</v>
      </c>
      <c r="AJ402" s="28">
        <f>Alumn_Filtered!AN402</f>
        <v>0.74554294975688817</v>
      </c>
      <c r="AK402">
        <f>IF(Alumn_Filtered!AP402=0,Metrics!AP$14,Alumn_Filtered!AP402)</f>
        <v>13</v>
      </c>
      <c r="AL402">
        <f>IF(Alumn_Filtered!AR402=0,Metrics!AR$14,Alumn_Filtered!AR402)</f>
        <v>1</v>
      </c>
      <c r="AM402">
        <f>IF(Alumn_Filtered!AS402=0,Metrics!AS$14,Alumn_Filtered!AS402)</f>
        <v>11</v>
      </c>
      <c r="AN402">
        <f>Alumn_Filtered!B402</f>
        <v>1</v>
      </c>
    </row>
    <row r="403" spans="1:40" x14ac:dyDescent="0.25">
      <c r="A403" t="str">
        <f>LEFT(Alumn_Filtered!A403,LEN(Alumn_Filtered!A403)-1)</f>
        <v>19637674</v>
      </c>
      <c r="B403">
        <f>Alumn_Filtered!D403</f>
        <v>0</v>
      </c>
      <c r="C403">
        <f>Alumn_Filtered!E403</f>
        <v>0</v>
      </c>
      <c r="D403">
        <f>Alumn_Filtered!F403</f>
        <v>0</v>
      </c>
      <c r="E403" s="30">
        <f>Alumn_Filtered!G403</f>
        <v>6</v>
      </c>
      <c r="F403">
        <f>Alumn_Filtered!H403</f>
        <v>5</v>
      </c>
      <c r="G403" s="28">
        <f>Alumn_Filtered!I403</f>
        <v>0.83333333333333337</v>
      </c>
      <c r="H403">
        <f>Alumn_Filtered!J403</f>
        <v>1</v>
      </c>
      <c r="I403" s="28">
        <f>Alumn_Filtered!K403</f>
        <v>0.16666666666666666</v>
      </c>
      <c r="J403" s="28">
        <f>Alumn_Filtered!L403</f>
        <v>0.73333333333333339</v>
      </c>
      <c r="K403" s="28">
        <f>Alumn_Filtered!M403</f>
        <v>0.3833333333333333</v>
      </c>
      <c r="L403" s="28">
        <f>Alumn_Filtered!N403</f>
        <v>0.60277777777777786</v>
      </c>
      <c r="M403">
        <f>Alumn_Filtered!O403</f>
        <v>7</v>
      </c>
      <c r="N403">
        <f>Alumn_Filtered!P403</f>
        <v>0</v>
      </c>
      <c r="O403">
        <f>Alumn_Filtered!Q403</f>
        <v>0</v>
      </c>
      <c r="P403">
        <f>Alumn_Filtered!R403</f>
        <v>0</v>
      </c>
      <c r="Q403">
        <f>Alumn_Filtered!S403</f>
        <v>7</v>
      </c>
      <c r="R403">
        <f>Alumn_Filtered!T403</f>
        <v>6</v>
      </c>
      <c r="S403" s="28">
        <f>Alumn_Filtered!U403</f>
        <v>0.8571428571428571</v>
      </c>
      <c r="T403">
        <f>Alumn_Filtered!V403</f>
        <v>1</v>
      </c>
      <c r="U403" s="28">
        <f>Alumn_Filtered!W403</f>
        <v>0.14285714285714285</v>
      </c>
      <c r="V403" s="28">
        <f>Alumn_Filtered!X403</f>
        <v>0.81666666666666676</v>
      </c>
      <c r="W403" s="28">
        <f>Alumn_Filtered!Y403</f>
        <v>0.46666666666666662</v>
      </c>
      <c r="X403" s="28">
        <f>Alumn_Filtered!Z403</f>
        <v>0.69047619047619047</v>
      </c>
      <c r="Y403" s="28">
        <f>Alumn_Filtered!AA403</f>
        <v>8.7698412698412609E-2</v>
      </c>
      <c r="Z403">
        <f ca="1">Alumn_Filtered!AB403</f>
        <v>20</v>
      </c>
      <c r="AA403">
        <f>Alumn_Filtered!AD403</f>
        <v>1</v>
      </c>
      <c r="AB403">
        <f>Alumn_Filtered!AF403</f>
        <v>1</v>
      </c>
      <c r="AC403">
        <f>IF(Alumn_Filtered!AG403=0,Metrics!$AG$14,Alumn_Filtered!AG403)</f>
        <v>626</v>
      </c>
      <c r="AD403" s="28">
        <f>Alumn_Filtered!AH403</f>
        <v>0.67747163695299839</v>
      </c>
      <c r="AE403">
        <f>IF(Alumn_Filtered!AI403=0,Metrics!AI$14,Alumn_Filtered!AI403)</f>
        <v>680</v>
      </c>
      <c r="AF403" s="28">
        <f>Alumn_Filtered!AJ403</f>
        <v>0.76499189627228525</v>
      </c>
      <c r="AG403">
        <f>IF(Alumn_Filtered!AK403=0,Metrics!AK$14,Alumn_Filtered!AK403)</f>
        <v>582</v>
      </c>
      <c r="AH403" s="28">
        <f>Alumn_Filtered!AL403</f>
        <v>0.60615883306320906</v>
      </c>
      <c r="AI403">
        <f>IF(Alumn_Filtered!AM403=0,Metrics!AM$14,Alumn_Filtered!AM403)</f>
        <v>569</v>
      </c>
      <c r="AJ403" s="28">
        <f>Alumn_Filtered!AN403</f>
        <v>0.5850891410048622</v>
      </c>
      <c r="AK403">
        <f>IF(Alumn_Filtered!AP403=0,Metrics!AP$14,Alumn_Filtered!AP403)</f>
        <v>13</v>
      </c>
      <c r="AL403">
        <f>IF(Alumn_Filtered!AR403=0,Metrics!AR$14,Alumn_Filtered!AR403)</f>
        <v>1</v>
      </c>
      <c r="AM403">
        <f>IF(Alumn_Filtered!AS403=0,Metrics!AS$14,Alumn_Filtered!AS403)</f>
        <v>8</v>
      </c>
      <c r="AN403">
        <f>Alumn_Filtered!B403</f>
        <v>1</v>
      </c>
    </row>
    <row r="404" spans="1:40" x14ac:dyDescent="0.25">
      <c r="A404" t="str">
        <f>LEFT(Alumn_Filtered!A404,LEN(Alumn_Filtered!A404)-1)</f>
        <v>19643494</v>
      </c>
      <c r="B404">
        <f>Alumn_Filtered!D404</f>
        <v>0</v>
      </c>
      <c r="C404">
        <f>Alumn_Filtered!E404</f>
        <v>0</v>
      </c>
      <c r="D404">
        <f>Alumn_Filtered!F404</f>
        <v>0</v>
      </c>
      <c r="E404" s="30">
        <f>Alumn_Filtered!G404</f>
        <v>6</v>
      </c>
      <c r="F404">
        <f>Alumn_Filtered!H404</f>
        <v>5</v>
      </c>
      <c r="G404" s="28">
        <f>Alumn_Filtered!I404</f>
        <v>0.83333333333333337</v>
      </c>
      <c r="H404">
        <f>Alumn_Filtered!J404</f>
        <v>1</v>
      </c>
      <c r="I404" s="28">
        <f>Alumn_Filtered!K404</f>
        <v>0.16666666666666666</v>
      </c>
      <c r="J404" s="28">
        <f>Alumn_Filtered!L404</f>
        <v>0.85</v>
      </c>
      <c r="K404" s="28">
        <f>Alumn_Filtered!M404</f>
        <v>0.45</v>
      </c>
      <c r="L404" s="28">
        <f>Alumn_Filtered!N404</f>
        <v>0.68055555555555569</v>
      </c>
      <c r="M404">
        <f>Alumn_Filtered!O404</f>
        <v>7</v>
      </c>
      <c r="N404">
        <f>Alumn_Filtered!P404</f>
        <v>0</v>
      </c>
      <c r="O404">
        <f>Alumn_Filtered!Q404</f>
        <v>0</v>
      </c>
      <c r="P404">
        <f>Alumn_Filtered!R404</f>
        <v>0</v>
      </c>
      <c r="Q404">
        <f>Alumn_Filtered!S404</f>
        <v>7</v>
      </c>
      <c r="R404">
        <f>Alumn_Filtered!T404</f>
        <v>7</v>
      </c>
      <c r="S404" s="28">
        <f>Alumn_Filtered!U404</f>
        <v>1</v>
      </c>
      <c r="T404">
        <f>Alumn_Filtered!V404</f>
        <v>0</v>
      </c>
      <c r="U404" s="28">
        <f>Alumn_Filtered!W404</f>
        <v>0</v>
      </c>
      <c r="V404" s="28">
        <f>Alumn_Filtered!X404</f>
        <v>0.98333333333333339</v>
      </c>
      <c r="W404" s="28">
        <f>Alumn_Filtered!Y404</f>
        <v>0.5</v>
      </c>
      <c r="X404" s="28">
        <f>Alumn_Filtered!Z404</f>
        <v>0.72142857142857153</v>
      </c>
      <c r="Y404" s="28">
        <f>Alumn_Filtered!AA404</f>
        <v>4.0873015873015839E-2</v>
      </c>
      <c r="Z404">
        <f ca="1">Alumn_Filtered!AB404</f>
        <v>20</v>
      </c>
      <c r="AA404">
        <f>Alumn_Filtered!AD404</f>
        <v>1</v>
      </c>
      <c r="AB404">
        <f>Alumn_Filtered!AF404</f>
        <v>1</v>
      </c>
      <c r="AC404">
        <f>IF(Alumn_Filtered!AG404=0,Metrics!$AG$14,Alumn_Filtered!AG404)</f>
        <v>608</v>
      </c>
      <c r="AD404" s="28">
        <f>Alumn_Filtered!AH404</f>
        <v>0.64829821717990277</v>
      </c>
      <c r="AE404">
        <f>IF(Alumn_Filtered!AI404=0,Metrics!AI$14,Alumn_Filtered!AI404)</f>
        <v>643</v>
      </c>
      <c r="AF404" s="28">
        <f>Alumn_Filtered!AJ404</f>
        <v>0.70502431118314424</v>
      </c>
      <c r="AG404">
        <f>IF(Alumn_Filtered!AK404=0,Metrics!AK$14,Alumn_Filtered!AK404)</f>
        <v>525</v>
      </c>
      <c r="AH404" s="28">
        <f>Alumn_Filtered!AL404</f>
        <v>0.51377633711507298</v>
      </c>
      <c r="AI404">
        <f>IF(Alumn_Filtered!AM404=0,Metrics!AM$14,Alumn_Filtered!AM404)</f>
        <v>585</v>
      </c>
      <c r="AJ404" s="28">
        <f>Alumn_Filtered!AN404</f>
        <v>0.61102106969205838</v>
      </c>
      <c r="AK404">
        <f>IF(Alumn_Filtered!AP404=0,Metrics!AP$14,Alumn_Filtered!AP404)</f>
        <v>13</v>
      </c>
      <c r="AL404">
        <f>IF(Alumn_Filtered!AR404=0,Metrics!AR$14,Alumn_Filtered!AR404)</f>
        <v>1</v>
      </c>
      <c r="AM404">
        <f>IF(Alumn_Filtered!AS404=0,Metrics!AS$14,Alumn_Filtered!AS404)</f>
        <v>0</v>
      </c>
      <c r="AN404">
        <f>Alumn_Filtered!B404</f>
        <v>1</v>
      </c>
    </row>
    <row r="405" spans="1:40" x14ac:dyDescent="0.25">
      <c r="A405" t="str">
        <f>LEFT(Alumn_Filtered!A405,LEN(Alumn_Filtered!A405)-1)</f>
        <v>19644391</v>
      </c>
      <c r="B405">
        <f>Alumn_Filtered!D405</f>
        <v>0</v>
      </c>
      <c r="C405">
        <f>Alumn_Filtered!E405</f>
        <v>0</v>
      </c>
      <c r="D405">
        <f>Alumn_Filtered!F405</f>
        <v>0</v>
      </c>
      <c r="E405" s="30">
        <f>Alumn_Filtered!G405</f>
        <v>6</v>
      </c>
      <c r="F405">
        <f>Alumn_Filtered!H405</f>
        <v>6</v>
      </c>
      <c r="G405" s="28">
        <f>Alumn_Filtered!I405</f>
        <v>1</v>
      </c>
      <c r="H405">
        <f>Alumn_Filtered!J405</f>
        <v>0</v>
      </c>
      <c r="I405" s="28">
        <f>Alumn_Filtered!K405</f>
        <v>0</v>
      </c>
      <c r="J405" s="28">
        <f>Alumn_Filtered!L405</f>
        <v>0.83333333333333337</v>
      </c>
      <c r="K405" s="28">
        <f>Alumn_Filtered!M405</f>
        <v>0.54999999999999993</v>
      </c>
      <c r="L405" s="28">
        <f>Alumn_Filtered!N405</f>
        <v>0.68888888888888877</v>
      </c>
      <c r="M405">
        <f>Alumn_Filtered!O405</f>
        <v>6</v>
      </c>
      <c r="N405">
        <f>Alumn_Filtered!P405</f>
        <v>0</v>
      </c>
      <c r="O405">
        <f>Alumn_Filtered!Q405</f>
        <v>0</v>
      </c>
      <c r="P405">
        <f>Alumn_Filtered!R405</f>
        <v>0</v>
      </c>
      <c r="Q405">
        <f>Alumn_Filtered!S405</f>
        <v>6</v>
      </c>
      <c r="R405">
        <f>Alumn_Filtered!T405</f>
        <v>5</v>
      </c>
      <c r="S405" s="28">
        <f>Alumn_Filtered!U405</f>
        <v>0.83333333333333337</v>
      </c>
      <c r="T405">
        <f>Alumn_Filtered!V405</f>
        <v>1</v>
      </c>
      <c r="U405" s="28">
        <f>Alumn_Filtered!W405</f>
        <v>0.16666666666666666</v>
      </c>
      <c r="V405" s="28">
        <f>Alumn_Filtered!X405</f>
        <v>0.8666666666666667</v>
      </c>
      <c r="W405" s="28">
        <f>Alumn_Filtered!Y405</f>
        <v>0.45</v>
      </c>
      <c r="X405" s="28">
        <f>Alumn_Filtered!Z405</f>
        <v>0.59166666666666667</v>
      </c>
      <c r="Y405" s="28">
        <f>Alumn_Filtered!AA405</f>
        <v>-9.7222222222222099E-2</v>
      </c>
      <c r="Z405">
        <f ca="1">Alumn_Filtered!AB405</f>
        <v>20</v>
      </c>
      <c r="AA405">
        <f>Alumn_Filtered!AD405</f>
        <v>1</v>
      </c>
      <c r="AB405">
        <f>Alumn_Filtered!AF405</f>
        <v>1</v>
      </c>
      <c r="AC405">
        <f>IF(Alumn_Filtered!AG405=0,Metrics!$AG$14,Alumn_Filtered!AG405)</f>
        <v>523</v>
      </c>
      <c r="AD405" s="28">
        <f>Alumn_Filtered!AH405</f>
        <v>0.51053484602917343</v>
      </c>
      <c r="AE405">
        <f>IF(Alumn_Filtered!AI405=0,Metrics!AI$14,Alumn_Filtered!AI405)</f>
        <v>523</v>
      </c>
      <c r="AF405" s="28">
        <f>Alumn_Filtered!AJ405</f>
        <v>0.51053484602917343</v>
      </c>
      <c r="AG405">
        <f>IF(Alumn_Filtered!AK405=0,Metrics!AK$14,Alumn_Filtered!AK405)</f>
        <v>559</v>
      </c>
      <c r="AH405" s="28">
        <f>Alumn_Filtered!AL405</f>
        <v>0.56888168557536467</v>
      </c>
      <c r="AI405">
        <f>IF(Alumn_Filtered!AM405=0,Metrics!AM$14,Alumn_Filtered!AM405)</f>
        <v>607</v>
      </c>
      <c r="AJ405" s="28">
        <f>Alumn_Filtered!AN405</f>
        <v>0.64667747163695299</v>
      </c>
      <c r="AK405">
        <f>IF(Alumn_Filtered!AP405=0,Metrics!AP$14,Alumn_Filtered!AP405)</f>
        <v>13</v>
      </c>
      <c r="AL405">
        <f>IF(Alumn_Filtered!AR405=0,Metrics!AR$14,Alumn_Filtered!AR405)</f>
        <v>1</v>
      </c>
      <c r="AM405">
        <f>IF(Alumn_Filtered!AS405=0,Metrics!AS$14,Alumn_Filtered!AS405)</f>
        <v>11</v>
      </c>
      <c r="AN405">
        <f>Alumn_Filtered!B405</f>
        <v>1</v>
      </c>
    </row>
    <row r="406" spans="1:40" x14ac:dyDescent="0.25">
      <c r="A406" t="str">
        <f>LEFT(Alumn_Filtered!A406,LEN(Alumn_Filtered!A406)-1)</f>
        <v>19644414</v>
      </c>
      <c r="B406">
        <f>Alumn_Filtered!D406</f>
        <v>0</v>
      </c>
      <c r="C406">
        <f>Alumn_Filtered!E406</f>
        <v>0</v>
      </c>
      <c r="D406">
        <f>Alumn_Filtered!F406</f>
        <v>0</v>
      </c>
      <c r="E406" s="30">
        <f>Alumn_Filtered!G406</f>
        <v>6</v>
      </c>
      <c r="F406">
        <f>Alumn_Filtered!H406</f>
        <v>2</v>
      </c>
      <c r="G406" s="28">
        <f>Alumn_Filtered!I406</f>
        <v>0.33333333333333331</v>
      </c>
      <c r="H406">
        <f>Alumn_Filtered!J406</f>
        <v>4</v>
      </c>
      <c r="I406" s="28">
        <f>Alumn_Filtered!K406</f>
        <v>0.66666666666666663</v>
      </c>
      <c r="J406" s="28">
        <f>Alumn_Filtered!L406</f>
        <v>0.73333333333333339</v>
      </c>
      <c r="K406" s="28">
        <f>Alumn_Filtered!M406</f>
        <v>0.11666666666666665</v>
      </c>
      <c r="L406" s="28">
        <f>Alumn_Filtered!N406</f>
        <v>0.39722222222222231</v>
      </c>
      <c r="M406">
        <f>Alumn_Filtered!O406</f>
        <v>6</v>
      </c>
      <c r="N406">
        <f>Alumn_Filtered!P406</f>
        <v>0</v>
      </c>
      <c r="O406">
        <f>Alumn_Filtered!Q406</f>
        <v>0</v>
      </c>
      <c r="P406">
        <f>Alumn_Filtered!R406</f>
        <v>0</v>
      </c>
      <c r="Q406">
        <f>Alumn_Filtered!S406</f>
        <v>6</v>
      </c>
      <c r="R406">
        <f>Alumn_Filtered!T406</f>
        <v>1</v>
      </c>
      <c r="S406" s="28">
        <f>Alumn_Filtered!U406</f>
        <v>0.16666666666666666</v>
      </c>
      <c r="T406">
        <f>Alumn_Filtered!V406</f>
        <v>5</v>
      </c>
      <c r="U406" s="28">
        <f>Alumn_Filtered!W406</f>
        <v>0.83333333333333337</v>
      </c>
      <c r="V406" s="28">
        <f>Alumn_Filtered!X406</f>
        <v>0.58333333333333337</v>
      </c>
      <c r="W406" s="28">
        <f>Alumn_Filtered!Y406</f>
        <v>0.10000000000000002</v>
      </c>
      <c r="X406" s="28">
        <f>Alumn_Filtered!Z406</f>
        <v>0.26111111111111113</v>
      </c>
      <c r="Y406" s="28">
        <f>Alumn_Filtered!AA406</f>
        <v>-0.13611111111111118</v>
      </c>
      <c r="Z406">
        <f ca="1">Alumn_Filtered!AB406</f>
        <v>20</v>
      </c>
      <c r="AA406">
        <f>Alumn_Filtered!AD406</f>
        <v>1</v>
      </c>
      <c r="AB406">
        <f>Alumn_Filtered!AF406</f>
        <v>1</v>
      </c>
      <c r="AC406">
        <f>IF(Alumn_Filtered!AG406=0,Metrics!$AG$14,Alumn_Filtered!AG406)</f>
        <v>375</v>
      </c>
      <c r="AD406" s="28">
        <f>Alumn_Filtered!AH406</f>
        <v>0.27066450567260941</v>
      </c>
      <c r="AE406">
        <f>IF(Alumn_Filtered!AI406=0,Metrics!AI$14,Alumn_Filtered!AI406)</f>
        <v>375</v>
      </c>
      <c r="AF406" s="28">
        <f>Alumn_Filtered!AJ406</f>
        <v>0.27066450567260941</v>
      </c>
      <c r="AG406">
        <f>IF(Alumn_Filtered!AK406=0,Metrics!AK$14,Alumn_Filtered!AK406)</f>
        <v>560</v>
      </c>
      <c r="AH406" s="28">
        <f>Alumn_Filtered!AL406</f>
        <v>0.57050243111831445</v>
      </c>
      <c r="AI406">
        <f>IF(Alumn_Filtered!AM406=0,Metrics!AM$14,Alumn_Filtered!AM406)</f>
        <v>552</v>
      </c>
      <c r="AJ406" s="28">
        <f>Alumn_Filtered!AN406</f>
        <v>0.55753646677471635</v>
      </c>
      <c r="AK406">
        <f>IF(Alumn_Filtered!AP406=0,Metrics!AP$14,Alumn_Filtered!AP406)</f>
        <v>13</v>
      </c>
      <c r="AL406">
        <f>IF(Alumn_Filtered!AR406=0,Metrics!AR$14,Alumn_Filtered!AR406)</f>
        <v>1</v>
      </c>
      <c r="AM406">
        <f>IF(Alumn_Filtered!AS406=0,Metrics!AS$14,Alumn_Filtered!AS406)</f>
        <v>4</v>
      </c>
      <c r="AN406">
        <f>Alumn_Filtered!B406</f>
        <v>1</v>
      </c>
    </row>
    <row r="407" spans="1:40" x14ac:dyDescent="0.25">
      <c r="A407" t="str">
        <f>LEFT(Alumn_Filtered!A407,LEN(Alumn_Filtered!A407)-1)</f>
        <v>19644934</v>
      </c>
      <c r="B407">
        <f>Alumn_Filtered!D407</f>
        <v>0</v>
      </c>
      <c r="C407">
        <f>Alumn_Filtered!E407</f>
        <v>1</v>
      </c>
      <c r="D407">
        <f>Alumn_Filtered!F407</f>
        <v>0</v>
      </c>
      <c r="E407" s="30">
        <f>Alumn_Filtered!G407</f>
        <v>5</v>
      </c>
      <c r="F407">
        <f>Alumn_Filtered!H407</f>
        <v>1</v>
      </c>
      <c r="G407" s="28">
        <f>Alumn_Filtered!I407</f>
        <v>0.2</v>
      </c>
      <c r="H407">
        <f>Alumn_Filtered!J407</f>
        <v>4</v>
      </c>
      <c r="I407" s="28">
        <f>Alumn_Filtered!K407</f>
        <v>0.8</v>
      </c>
      <c r="J407" s="28">
        <f>Alumn_Filtered!L407</f>
        <v>0.79999999999999993</v>
      </c>
      <c r="K407" s="28">
        <f>Alumn_Filtered!M407</f>
        <v>0.28333333333333338</v>
      </c>
      <c r="L407" s="28">
        <f>Alumn_Filtered!N407</f>
        <v>0.45666666666666667</v>
      </c>
      <c r="M407">
        <f>Alumn_Filtered!O407</f>
        <v>7</v>
      </c>
      <c r="N407">
        <f>Alumn_Filtered!P407</f>
        <v>6</v>
      </c>
      <c r="O407">
        <f>Alumn_Filtered!Q407</f>
        <v>1</v>
      </c>
      <c r="P407">
        <f>Alumn_Filtered!R407</f>
        <v>0</v>
      </c>
      <c r="Q407">
        <f>Alumn_Filtered!S407</f>
        <v>0</v>
      </c>
      <c r="R407">
        <f>Alumn_Filtered!T407</f>
        <v>0</v>
      </c>
      <c r="S407" s="28">
        <f>Alumn_Filtered!U407</f>
        <v>0</v>
      </c>
      <c r="T407">
        <f>Alumn_Filtered!V407</f>
        <v>0</v>
      </c>
      <c r="U407" s="28">
        <f>Alumn_Filtered!W407</f>
        <v>0</v>
      </c>
      <c r="V407" s="28">
        <f>Alumn_Filtered!X407</f>
        <v>0</v>
      </c>
      <c r="W407" s="28">
        <f>Alumn_Filtered!Y407</f>
        <v>0</v>
      </c>
      <c r="X407" s="28">
        <f>Alumn_Filtered!Z407</f>
        <v>0</v>
      </c>
      <c r="Y407" s="28">
        <f>Alumn_Filtered!AA407</f>
        <v>-0.45666666666666667</v>
      </c>
      <c r="Z407">
        <f ca="1">Alumn_Filtered!AB407</f>
        <v>20</v>
      </c>
      <c r="AA407">
        <f>Alumn_Filtered!AD407</f>
        <v>1</v>
      </c>
      <c r="AB407">
        <f>Alumn_Filtered!AF407</f>
        <v>1</v>
      </c>
      <c r="AC407">
        <f>IF(Alumn_Filtered!AG407=0,Metrics!$AG$14,Alumn_Filtered!AG407)</f>
        <v>434</v>
      </c>
      <c r="AD407" s="28">
        <f>Alumn_Filtered!AH407</f>
        <v>0.36628849270664504</v>
      </c>
      <c r="AE407">
        <f>IF(Alumn_Filtered!AI407=0,Metrics!AI$14,Alumn_Filtered!AI407)</f>
        <v>432</v>
      </c>
      <c r="AF407" s="28">
        <f>Alumn_Filtered!AJ407</f>
        <v>0.36304700162074555</v>
      </c>
      <c r="AG407">
        <f>IF(Alumn_Filtered!AK407=0,Metrics!AK$14,Alumn_Filtered!AK407)</f>
        <v>529</v>
      </c>
      <c r="AH407" s="28">
        <f>Alumn_Filtered!AL407</f>
        <v>0.52025931928687197</v>
      </c>
      <c r="AI407">
        <f>IF(Alumn_Filtered!AM407=0,Metrics!AM$14,Alumn_Filtered!AM407)</f>
        <v>589</v>
      </c>
      <c r="AJ407" s="28">
        <f>Alumn_Filtered!AN407</f>
        <v>0.61750405186385737</v>
      </c>
      <c r="AK407">
        <f>IF(Alumn_Filtered!AP407=0,Metrics!AP$14,Alumn_Filtered!AP407)</f>
        <v>13</v>
      </c>
      <c r="AL407">
        <f>IF(Alumn_Filtered!AR407=0,Metrics!AR$14,Alumn_Filtered!AR407)</f>
        <v>2</v>
      </c>
      <c r="AM407">
        <f>IF(Alumn_Filtered!AS407=0,Metrics!AS$14,Alumn_Filtered!AS407)</f>
        <v>0</v>
      </c>
      <c r="AN407">
        <f>Alumn_Filtered!B407</f>
        <v>1</v>
      </c>
    </row>
    <row r="408" spans="1:40" x14ac:dyDescent="0.25">
      <c r="A408" t="str">
        <f>LEFT(Alumn_Filtered!A408,LEN(Alumn_Filtered!A408)-1)</f>
        <v>19645140</v>
      </c>
      <c r="B408">
        <f>Alumn_Filtered!D408</f>
        <v>0</v>
      </c>
      <c r="C408">
        <f>Alumn_Filtered!E408</f>
        <v>0</v>
      </c>
      <c r="D408">
        <f>Alumn_Filtered!F408</f>
        <v>0</v>
      </c>
      <c r="E408" s="30">
        <f>Alumn_Filtered!G408</f>
        <v>6</v>
      </c>
      <c r="F408">
        <f>Alumn_Filtered!H408</f>
        <v>3</v>
      </c>
      <c r="G408" s="28">
        <f>Alumn_Filtered!I408</f>
        <v>0.5</v>
      </c>
      <c r="H408">
        <f>Alumn_Filtered!J408</f>
        <v>3</v>
      </c>
      <c r="I408" s="28">
        <f>Alumn_Filtered!K408</f>
        <v>0.5</v>
      </c>
      <c r="J408" s="28">
        <f>Alumn_Filtered!L408</f>
        <v>0.95000000000000007</v>
      </c>
      <c r="K408" s="28">
        <f>Alumn_Filtered!M408</f>
        <v>0.3666666666666667</v>
      </c>
      <c r="L408" s="28">
        <f>Alumn_Filtered!N408</f>
        <v>0.54722222222222228</v>
      </c>
      <c r="M408">
        <f>Alumn_Filtered!O408</f>
        <v>8</v>
      </c>
      <c r="N408">
        <f>Alumn_Filtered!P408</f>
        <v>1</v>
      </c>
      <c r="O408">
        <f>Alumn_Filtered!Q408</f>
        <v>0</v>
      </c>
      <c r="P408">
        <f>Alumn_Filtered!R408</f>
        <v>0</v>
      </c>
      <c r="Q408">
        <f>Alumn_Filtered!S408</f>
        <v>7</v>
      </c>
      <c r="R408">
        <f>Alumn_Filtered!T408</f>
        <v>7</v>
      </c>
      <c r="S408" s="28">
        <f>Alumn_Filtered!U408</f>
        <v>1</v>
      </c>
      <c r="T408">
        <f>Alumn_Filtered!V408</f>
        <v>0</v>
      </c>
      <c r="U408" s="28">
        <f>Alumn_Filtered!W408</f>
        <v>0</v>
      </c>
      <c r="V408" s="28">
        <f>Alumn_Filtered!X408</f>
        <v>0.76666666666666661</v>
      </c>
      <c r="W408" s="28">
        <f>Alumn_Filtered!Y408</f>
        <v>0.54999999999999993</v>
      </c>
      <c r="X408" s="28">
        <f>Alumn_Filtered!Z408</f>
        <v>0.65476190476190488</v>
      </c>
      <c r="Y408" s="28">
        <f>Alumn_Filtered!AA408</f>
        <v>0.1075396825396826</v>
      </c>
      <c r="Z408">
        <f ca="1">Alumn_Filtered!AB408</f>
        <v>20</v>
      </c>
      <c r="AA408">
        <f>Alumn_Filtered!AD408</f>
        <v>1</v>
      </c>
      <c r="AB408">
        <f>Alumn_Filtered!AF408</f>
        <v>1</v>
      </c>
      <c r="AC408">
        <f>IF(Alumn_Filtered!AG408=0,Metrics!$AG$14,Alumn_Filtered!AG408)</f>
        <v>482</v>
      </c>
      <c r="AD408" s="28">
        <f>Alumn_Filtered!AH408</f>
        <v>0.44408427876823336</v>
      </c>
      <c r="AE408">
        <f>IF(Alumn_Filtered!AI408=0,Metrics!AI$14,Alumn_Filtered!AI408)</f>
        <v>482</v>
      </c>
      <c r="AF408" s="28">
        <f>Alumn_Filtered!AJ408</f>
        <v>0.44408427876823336</v>
      </c>
      <c r="AG408">
        <f>IF(Alumn_Filtered!AK408=0,Metrics!AK$14,Alumn_Filtered!AK408)</f>
        <v>568</v>
      </c>
      <c r="AH408" s="28">
        <f>Alumn_Filtered!AL408</f>
        <v>0.58346839546191243</v>
      </c>
      <c r="AI408">
        <f>IF(Alumn_Filtered!AM408=0,Metrics!AM$14,Alumn_Filtered!AM408)</f>
        <v>565</v>
      </c>
      <c r="AJ408" s="28">
        <f>Alumn_Filtered!AN408</f>
        <v>0.57860615883306321</v>
      </c>
      <c r="AK408">
        <f>IF(Alumn_Filtered!AP408=0,Metrics!AP$14,Alumn_Filtered!AP408)</f>
        <v>13</v>
      </c>
      <c r="AL408">
        <f>IF(Alumn_Filtered!AR408=0,Metrics!AR$14,Alumn_Filtered!AR408)</f>
        <v>1</v>
      </c>
      <c r="AM408">
        <f>IF(Alumn_Filtered!AS408=0,Metrics!AS$14,Alumn_Filtered!AS408)</f>
        <v>0</v>
      </c>
      <c r="AN408">
        <f>Alumn_Filtered!B408</f>
        <v>1</v>
      </c>
    </row>
    <row r="409" spans="1:40" x14ac:dyDescent="0.25">
      <c r="A409" t="str">
        <f>LEFT(Alumn_Filtered!A409,LEN(Alumn_Filtered!A409)-1)</f>
        <v>19645156</v>
      </c>
      <c r="B409">
        <f>Alumn_Filtered!D409</f>
        <v>0</v>
      </c>
      <c r="C409">
        <f>Alumn_Filtered!E409</f>
        <v>0</v>
      </c>
      <c r="D409">
        <f>Alumn_Filtered!F409</f>
        <v>0</v>
      </c>
      <c r="E409" s="30">
        <f>Alumn_Filtered!G409</f>
        <v>6</v>
      </c>
      <c r="F409">
        <f>Alumn_Filtered!H409</f>
        <v>5</v>
      </c>
      <c r="G409" s="28">
        <f>Alumn_Filtered!I409</f>
        <v>0.83333333333333337</v>
      </c>
      <c r="H409">
        <f>Alumn_Filtered!J409</f>
        <v>1</v>
      </c>
      <c r="I409" s="28">
        <f>Alumn_Filtered!K409</f>
        <v>0.16666666666666666</v>
      </c>
      <c r="J409" s="28">
        <f>Alumn_Filtered!L409</f>
        <v>0.91666666666666663</v>
      </c>
      <c r="K409" s="28">
        <f>Alumn_Filtered!M409</f>
        <v>0.39999999999999997</v>
      </c>
      <c r="L409" s="28">
        <f>Alumn_Filtered!N409</f>
        <v>0.60833333333333339</v>
      </c>
      <c r="M409">
        <f>Alumn_Filtered!O409</f>
        <v>1</v>
      </c>
      <c r="N409">
        <f>Alumn_Filtered!P409</f>
        <v>1</v>
      </c>
      <c r="O409">
        <f>Alumn_Filtered!Q409</f>
        <v>0</v>
      </c>
      <c r="P409">
        <f>Alumn_Filtered!R409</f>
        <v>0</v>
      </c>
      <c r="Q409">
        <f>Alumn_Filtered!S409</f>
        <v>0</v>
      </c>
      <c r="R409">
        <f>Alumn_Filtered!T409</f>
        <v>0</v>
      </c>
      <c r="S409" s="28">
        <f>Alumn_Filtered!U409</f>
        <v>0</v>
      </c>
      <c r="T409">
        <f>Alumn_Filtered!V409</f>
        <v>0</v>
      </c>
      <c r="U409" s="28">
        <f>Alumn_Filtered!W409</f>
        <v>0</v>
      </c>
      <c r="V409" s="28">
        <f>Alumn_Filtered!X409</f>
        <v>0</v>
      </c>
      <c r="W409" s="28">
        <f>Alumn_Filtered!Y409</f>
        <v>0</v>
      </c>
      <c r="X409" s="28">
        <f>Alumn_Filtered!Z409</f>
        <v>0</v>
      </c>
      <c r="Y409" s="28">
        <f>Alumn_Filtered!AA409</f>
        <v>-0.60833333333333339</v>
      </c>
      <c r="Z409">
        <f ca="1">Alumn_Filtered!AB409</f>
        <v>20</v>
      </c>
      <c r="AA409">
        <f>Alumn_Filtered!AD409</f>
        <v>1</v>
      </c>
      <c r="AB409">
        <f>Alumn_Filtered!AF409</f>
        <v>1</v>
      </c>
      <c r="AC409">
        <f>IF(Alumn_Filtered!AG409=0,Metrics!$AG$14,Alumn_Filtered!AG409)</f>
        <v>410</v>
      </c>
      <c r="AD409" s="28">
        <f>Alumn_Filtered!AH409</f>
        <v>0.32739059967585088</v>
      </c>
      <c r="AE409">
        <f>IF(Alumn_Filtered!AI409=0,Metrics!AI$14,Alumn_Filtered!AI409)</f>
        <v>410</v>
      </c>
      <c r="AF409" s="28">
        <f>Alumn_Filtered!AJ409</f>
        <v>0.32739059967585088</v>
      </c>
      <c r="AG409">
        <f>IF(Alumn_Filtered!AK409=0,Metrics!AK$14,Alumn_Filtered!AK409)</f>
        <v>521</v>
      </c>
      <c r="AH409" s="28">
        <f>Alumn_Filtered!AL409</f>
        <v>0.50729335494327388</v>
      </c>
      <c r="AI409">
        <f>IF(Alumn_Filtered!AM409=0,Metrics!AM$14,Alumn_Filtered!AM409)</f>
        <v>539</v>
      </c>
      <c r="AJ409" s="28">
        <f>Alumn_Filtered!AN409</f>
        <v>0.5364667747163695</v>
      </c>
      <c r="AK409">
        <f>IF(Alumn_Filtered!AP409=0,Metrics!AP$14,Alumn_Filtered!AP409)</f>
        <v>13</v>
      </c>
      <c r="AL409">
        <f>IF(Alumn_Filtered!AR409=0,Metrics!AR$14,Alumn_Filtered!AR409)</f>
        <v>1</v>
      </c>
      <c r="AM409">
        <f>IF(Alumn_Filtered!AS409=0,Metrics!AS$14,Alumn_Filtered!AS409)</f>
        <v>5</v>
      </c>
      <c r="AN409">
        <f>Alumn_Filtered!B409</f>
        <v>0</v>
      </c>
    </row>
    <row r="410" spans="1:40" x14ac:dyDescent="0.25">
      <c r="A410" t="str">
        <f>LEFT(Alumn_Filtered!A410,LEN(Alumn_Filtered!A410)-1)</f>
        <v>19646541</v>
      </c>
      <c r="B410">
        <f>Alumn_Filtered!D410</f>
        <v>0</v>
      </c>
      <c r="C410">
        <f>Alumn_Filtered!E410</f>
        <v>1</v>
      </c>
      <c r="D410">
        <f>Alumn_Filtered!F410</f>
        <v>0</v>
      </c>
      <c r="E410" s="30">
        <f>Alumn_Filtered!G410</f>
        <v>5</v>
      </c>
      <c r="F410">
        <f>Alumn_Filtered!H410</f>
        <v>1</v>
      </c>
      <c r="G410" s="28">
        <f>Alumn_Filtered!I410</f>
        <v>0.2</v>
      </c>
      <c r="H410">
        <f>Alumn_Filtered!J410</f>
        <v>4</v>
      </c>
      <c r="I410" s="28">
        <f>Alumn_Filtered!K410</f>
        <v>0.8</v>
      </c>
      <c r="J410" s="28">
        <f>Alumn_Filtered!L410</f>
        <v>0.95000000000000007</v>
      </c>
      <c r="K410" s="28">
        <f>Alumn_Filtered!M410</f>
        <v>0.18333333333333335</v>
      </c>
      <c r="L410" s="28">
        <f>Alumn_Filtered!N410</f>
        <v>0.44666666666666666</v>
      </c>
      <c r="M410">
        <f>Alumn_Filtered!O410</f>
        <v>5</v>
      </c>
      <c r="N410">
        <f>Alumn_Filtered!P410</f>
        <v>0</v>
      </c>
      <c r="O410">
        <f>Alumn_Filtered!Q410</f>
        <v>5</v>
      </c>
      <c r="P410">
        <f>Alumn_Filtered!R410</f>
        <v>0</v>
      </c>
      <c r="Q410">
        <f>Alumn_Filtered!S410</f>
        <v>0</v>
      </c>
      <c r="R410">
        <f>Alumn_Filtered!T410</f>
        <v>0</v>
      </c>
      <c r="S410" s="28">
        <f>Alumn_Filtered!U410</f>
        <v>0</v>
      </c>
      <c r="T410">
        <f>Alumn_Filtered!V410</f>
        <v>0</v>
      </c>
      <c r="U410" s="28">
        <f>Alumn_Filtered!W410</f>
        <v>0</v>
      </c>
      <c r="V410" s="28">
        <f>Alumn_Filtered!X410</f>
        <v>0</v>
      </c>
      <c r="W410" s="28">
        <f>Alumn_Filtered!Y410</f>
        <v>0</v>
      </c>
      <c r="X410" s="28">
        <f>Alumn_Filtered!Z410</f>
        <v>0</v>
      </c>
      <c r="Y410" s="28">
        <f>Alumn_Filtered!AA410</f>
        <v>-0.44666666666666666</v>
      </c>
      <c r="Z410">
        <f ca="1">Alumn_Filtered!AB410</f>
        <v>20</v>
      </c>
      <c r="AA410">
        <f>Alumn_Filtered!AD410</f>
        <v>1</v>
      </c>
      <c r="AB410">
        <f>Alumn_Filtered!AF410</f>
        <v>1</v>
      </c>
      <c r="AC410">
        <f>IF(Alumn_Filtered!AG410=0,Metrics!$AG$14,Alumn_Filtered!AG410)</f>
        <v>575</v>
      </c>
      <c r="AD410" s="28">
        <f>Alumn_Filtered!AH410</f>
        <v>0.59481361426256074</v>
      </c>
      <c r="AE410">
        <f>IF(Alumn_Filtered!AI410=0,Metrics!AI$14,Alumn_Filtered!AI410)</f>
        <v>586</v>
      </c>
      <c r="AF410" s="28">
        <f>Alumn_Filtered!AJ410</f>
        <v>0.61264181523500816</v>
      </c>
      <c r="AG410">
        <f>IF(Alumn_Filtered!AK410=0,Metrics!AK$14,Alumn_Filtered!AK410)</f>
        <v>498</v>
      </c>
      <c r="AH410" s="28">
        <f>Alumn_Filtered!AL410</f>
        <v>0.47001620745542949</v>
      </c>
      <c r="AI410">
        <f>IF(Alumn_Filtered!AM410=0,Metrics!AM$14,Alumn_Filtered!AM410)</f>
        <v>565</v>
      </c>
      <c r="AJ410" s="28">
        <f>Alumn_Filtered!AN410</f>
        <v>0.57860615883306321</v>
      </c>
      <c r="AK410">
        <f>IF(Alumn_Filtered!AP410=0,Metrics!AP$14,Alumn_Filtered!AP410)</f>
        <v>13</v>
      </c>
      <c r="AL410">
        <f>IF(Alumn_Filtered!AR410=0,Metrics!AR$14,Alumn_Filtered!AR410)</f>
        <v>1</v>
      </c>
      <c r="AM410">
        <f>IF(Alumn_Filtered!AS410=0,Metrics!AS$14,Alumn_Filtered!AS410)</f>
        <v>4</v>
      </c>
      <c r="AN410">
        <f>Alumn_Filtered!B410</f>
        <v>0</v>
      </c>
    </row>
    <row r="411" spans="1:40" x14ac:dyDescent="0.25">
      <c r="A411" t="str">
        <f>LEFT(Alumn_Filtered!A411,LEN(Alumn_Filtered!A411)-1)</f>
        <v>19646694</v>
      </c>
      <c r="B411">
        <f>Alumn_Filtered!D411</f>
        <v>0</v>
      </c>
      <c r="C411">
        <f>Alumn_Filtered!E411</f>
        <v>0</v>
      </c>
      <c r="D411">
        <f>Alumn_Filtered!F411</f>
        <v>0</v>
      </c>
      <c r="E411" s="30">
        <f>Alumn_Filtered!G411</f>
        <v>6</v>
      </c>
      <c r="F411">
        <f>Alumn_Filtered!H411</f>
        <v>1</v>
      </c>
      <c r="G411" s="28">
        <f>Alumn_Filtered!I411</f>
        <v>0.16666666666666666</v>
      </c>
      <c r="H411">
        <f>Alumn_Filtered!J411</f>
        <v>5</v>
      </c>
      <c r="I411" s="28">
        <f>Alumn_Filtered!K411</f>
        <v>0.83333333333333337</v>
      </c>
      <c r="J411" s="28">
        <f>Alumn_Filtered!L411</f>
        <v>0.68333333333333324</v>
      </c>
      <c r="K411" s="28">
        <f>Alumn_Filtered!M411</f>
        <v>0.15</v>
      </c>
      <c r="L411" s="28">
        <f>Alumn_Filtered!N411</f>
        <v>0.33333333333333331</v>
      </c>
      <c r="M411">
        <f>Alumn_Filtered!O411</f>
        <v>8</v>
      </c>
      <c r="N411">
        <f>Alumn_Filtered!P411</f>
        <v>1</v>
      </c>
      <c r="O411">
        <f>Alumn_Filtered!Q411</f>
        <v>6</v>
      </c>
      <c r="P411">
        <f>Alumn_Filtered!R411</f>
        <v>0</v>
      </c>
      <c r="Q411">
        <f>Alumn_Filtered!S411</f>
        <v>1</v>
      </c>
      <c r="R411">
        <f>Alumn_Filtered!T411</f>
        <v>0</v>
      </c>
      <c r="S411" s="28">
        <f>Alumn_Filtered!U411</f>
        <v>0</v>
      </c>
      <c r="T411">
        <f>Alumn_Filtered!V411</f>
        <v>1</v>
      </c>
      <c r="U411" s="28">
        <f>Alumn_Filtered!W411</f>
        <v>1</v>
      </c>
      <c r="V411" s="28">
        <f>Alumn_Filtered!X411</f>
        <v>0.20000000000000004</v>
      </c>
      <c r="W411" s="28">
        <f>Alumn_Filtered!Y411</f>
        <v>0.20000000000000004</v>
      </c>
      <c r="X411" s="28">
        <f>Alumn_Filtered!Z411</f>
        <v>0.20000000000000004</v>
      </c>
      <c r="Y411" s="28">
        <f>Alumn_Filtered!AA411</f>
        <v>-0.13333333333333328</v>
      </c>
      <c r="Z411">
        <f ca="1">Alumn_Filtered!AB411</f>
        <v>20</v>
      </c>
      <c r="AA411">
        <f>Alumn_Filtered!AD411</f>
        <v>1</v>
      </c>
      <c r="AB411">
        <f>Alumn_Filtered!AF411</f>
        <v>1</v>
      </c>
      <c r="AC411">
        <f>IF(Alumn_Filtered!AG411=0,Metrics!$AG$14,Alumn_Filtered!AG411)</f>
        <v>577</v>
      </c>
      <c r="AD411" s="28">
        <f>Alumn_Filtered!AH411</f>
        <v>0.59805510534846029</v>
      </c>
      <c r="AE411">
        <f>IF(Alumn_Filtered!AI411=0,Metrics!AI$14,Alumn_Filtered!AI411)</f>
        <v>586</v>
      </c>
      <c r="AF411" s="28">
        <f>Alumn_Filtered!AJ411</f>
        <v>0.61264181523500816</v>
      </c>
      <c r="AG411">
        <f>IF(Alumn_Filtered!AK411=0,Metrics!AK$14,Alumn_Filtered!AK411)</f>
        <v>552</v>
      </c>
      <c r="AH411" s="28">
        <f>Alumn_Filtered!AL411</f>
        <v>0.55753646677471635</v>
      </c>
      <c r="AI411">
        <f>IF(Alumn_Filtered!AM411=0,Metrics!AM$14,Alumn_Filtered!AM411)</f>
        <v>594</v>
      </c>
      <c r="AJ411" s="28">
        <f>Alumn_Filtered!AN411</f>
        <v>0.62560777957860614</v>
      </c>
      <c r="AK411">
        <f>IF(Alumn_Filtered!AP411=0,Metrics!AP$14,Alumn_Filtered!AP411)</f>
        <v>13</v>
      </c>
      <c r="AL411">
        <f>IF(Alumn_Filtered!AR411=0,Metrics!AR$14,Alumn_Filtered!AR411)</f>
        <v>1</v>
      </c>
      <c r="AM411">
        <f>IF(Alumn_Filtered!AS411=0,Metrics!AS$14,Alumn_Filtered!AS411)</f>
        <v>0</v>
      </c>
      <c r="AN411">
        <f>Alumn_Filtered!B411</f>
        <v>0</v>
      </c>
    </row>
    <row r="412" spans="1:40" x14ac:dyDescent="0.25">
      <c r="A412" t="str">
        <f>LEFT(Alumn_Filtered!A412,LEN(Alumn_Filtered!A412)-1)</f>
        <v>19646830</v>
      </c>
      <c r="B412">
        <f>Alumn_Filtered!D412</f>
        <v>0</v>
      </c>
      <c r="C412">
        <f>Alumn_Filtered!E412</f>
        <v>0</v>
      </c>
      <c r="D412">
        <f>Alumn_Filtered!F412</f>
        <v>0</v>
      </c>
      <c r="E412" s="30">
        <f>Alumn_Filtered!G412</f>
        <v>6</v>
      </c>
      <c r="F412">
        <f>Alumn_Filtered!H412</f>
        <v>1</v>
      </c>
      <c r="G412" s="28">
        <f>Alumn_Filtered!I412</f>
        <v>0.16666666666666666</v>
      </c>
      <c r="H412">
        <f>Alumn_Filtered!J412</f>
        <v>5</v>
      </c>
      <c r="I412" s="28">
        <f>Alumn_Filtered!K412</f>
        <v>0.83333333333333337</v>
      </c>
      <c r="J412" s="28">
        <f>Alumn_Filtered!L412</f>
        <v>0.91666666666666663</v>
      </c>
      <c r="K412" s="28">
        <f>Alumn_Filtered!M412</f>
        <v>0.31666666666666665</v>
      </c>
      <c r="L412" s="28">
        <f>Alumn_Filtered!N412</f>
        <v>0.45833333333333331</v>
      </c>
      <c r="M412">
        <f>Alumn_Filtered!O412</f>
        <v>5</v>
      </c>
      <c r="N412">
        <f>Alumn_Filtered!P412</f>
        <v>0</v>
      </c>
      <c r="O412">
        <f>Alumn_Filtered!Q412</f>
        <v>0</v>
      </c>
      <c r="P412">
        <f>Alumn_Filtered!R412</f>
        <v>0</v>
      </c>
      <c r="Q412">
        <f>Alumn_Filtered!S412</f>
        <v>5</v>
      </c>
      <c r="R412">
        <f>Alumn_Filtered!T412</f>
        <v>5</v>
      </c>
      <c r="S412" s="28">
        <f>Alumn_Filtered!U412</f>
        <v>1</v>
      </c>
      <c r="T412">
        <f>Alumn_Filtered!V412</f>
        <v>0</v>
      </c>
      <c r="U412" s="28">
        <f>Alumn_Filtered!W412</f>
        <v>0</v>
      </c>
      <c r="V412" s="28">
        <f>Alumn_Filtered!X412</f>
        <v>0.81666666666666676</v>
      </c>
      <c r="W412" s="28">
        <f>Alumn_Filtered!Y412</f>
        <v>0.5</v>
      </c>
      <c r="X412" s="28">
        <f>Alumn_Filtered!Z412</f>
        <v>0.64333333333333331</v>
      </c>
      <c r="Y412" s="28">
        <f>Alumn_Filtered!AA412</f>
        <v>0.185</v>
      </c>
      <c r="Z412">
        <f ca="1">Alumn_Filtered!AB412</f>
        <v>20</v>
      </c>
      <c r="AA412">
        <f>Alumn_Filtered!AD412</f>
        <v>0</v>
      </c>
      <c r="AB412">
        <f>Alumn_Filtered!AF412</f>
        <v>1</v>
      </c>
      <c r="AC412">
        <f>IF(Alumn_Filtered!AG412=0,Metrics!$AG$14,Alumn_Filtered!AG412)</f>
        <v>507</v>
      </c>
      <c r="AD412" s="28">
        <f>Alumn_Filtered!AH412</f>
        <v>0.4846029173419773</v>
      </c>
      <c r="AE412">
        <f>IF(Alumn_Filtered!AI412=0,Metrics!AI$14,Alumn_Filtered!AI412)</f>
        <v>528</v>
      </c>
      <c r="AF412" s="28">
        <f>Alumn_Filtered!AJ412</f>
        <v>0.51863857374392219</v>
      </c>
      <c r="AG412">
        <f>IF(Alumn_Filtered!AK412=0,Metrics!AK$14,Alumn_Filtered!AK412)</f>
        <v>450</v>
      </c>
      <c r="AH412" s="28">
        <f>Alumn_Filtered!AL412</f>
        <v>0.39222042139384117</v>
      </c>
      <c r="AI412">
        <f>IF(Alumn_Filtered!AM412=0,Metrics!AM$14,Alumn_Filtered!AM412)</f>
        <v>521</v>
      </c>
      <c r="AJ412" s="28">
        <f>Alumn_Filtered!AN412</f>
        <v>0.50729335494327388</v>
      </c>
      <c r="AK412">
        <f>IF(Alumn_Filtered!AP412=0,Metrics!AP$14,Alumn_Filtered!AP412)</f>
        <v>9</v>
      </c>
      <c r="AL412">
        <f>IF(Alumn_Filtered!AR412=0,Metrics!AR$14,Alumn_Filtered!AR412)</f>
        <v>1</v>
      </c>
      <c r="AM412">
        <f>IF(Alumn_Filtered!AS412=0,Metrics!AS$14,Alumn_Filtered!AS412)</f>
        <v>0</v>
      </c>
      <c r="AN412">
        <f>Alumn_Filtered!B412</f>
        <v>1</v>
      </c>
    </row>
    <row r="413" spans="1:40" x14ac:dyDescent="0.25">
      <c r="A413" t="str">
        <f>LEFT(Alumn_Filtered!A413,LEN(Alumn_Filtered!A413)-1)</f>
        <v>19647155</v>
      </c>
      <c r="B413">
        <f>Alumn_Filtered!D413</f>
        <v>0</v>
      </c>
      <c r="C413">
        <f>Alumn_Filtered!E413</f>
        <v>0</v>
      </c>
      <c r="D413">
        <f>Alumn_Filtered!F413</f>
        <v>0</v>
      </c>
      <c r="E413" s="30">
        <f>Alumn_Filtered!G413</f>
        <v>6</v>
      </c>
      <c r="F413">
        <f>Alumn_Filtered!H413</f>
        <v>6</v>
      </c>
      <c r="G413" s="28">
        <f>Alumn_Filtered!I413</f>
        <v>1</v>
      </c>
      <c r="H413">
        <f>Alumn_Filtered!J413</f>
        <v>0</v>
      </c>
      <c r="I413" s="28">
        <f>Alumn_Filtered!K413</f>
        <v>0</v>
      </c>
      <c r="J413" s="28">
        <f>Alumn_Filtered!L413</f>
        <v>0.8666666666666667</v>
      </c>
      <c r="K413" s="28">
        <f>Alumn_Filtered!M413</f>
        <v>0.5</v>
      </c>
      <c r="L413" s="28">
        <f>Alumn_Filtered!N413</f>
        <v>0.68611111111111123</v>
      </c>
      <c r="M413">
        <f>Alumn_Filtered!O413</f>
        <v>8</v>
      </c>
      <c r="N413">
        <f>Alumn_Filtered!P413</f>
        <v>1</v>
      </c>
      <c r="O413">
        <f>Alumn_Filtered!Q413</f>
        <v>0</v>
      </c>
      <c r="P413">
        <f>Alumn_Filtered!R413</f>
        <v>1</v>
      </c>
      <c r="Q413">
        <f>Alumn_Filtered!S413</f>
        <v>6</v>
      </c>
      <c r="R413">
        <f>Alumn_Filtered!T413</f>
        <v>2</v>
      </c>
      <c r="S413" s="28">
        <f>Alumn_Filtered!U413</f>
        <v>0.33333333333333331</v>
      </c>
      <c r="T413">
        <f>Alumn_Filtered!V413</f>
        <v>4</v>
      </c>
      <c r="U413" s="28">
        <f>Alumn_Filtered!W413</f>
        <v>0.66666666666666663</v>
      </c>
      <c r="V413" s="28">
        <f>Alumn_Filtered!X413</f>
        <v>0.81666666666666676</v>
      </c>
      <c r="W413" s="28">
        <f>Alumn_Filtered!Y413</f>
        <v>0.31666666666666665</v>
      </c>
      <c r="X413" s="28">
        <f>Alumn_Filtered!Z413</f>
        <v>0.49722222222222223</v>
      </c>
      <c r="Y413" s="28">
        <f>Alumn_Filtered!AA413</f>
        <v>-0.18888888888888899</v>
      </c>
      <c r="Z413">
        <f ca="1">Alumn_Filtered!AB413</f>
        <v>20</v>
      </c>
      <c r="AA413">
        <f>Alumn_Filtered!AD413</f>
        <v>1</v>
      </c>
      <c r="AB413">
        <f>Alumn_Filtered!AF413</f>
        <v>1</v>
      </c>
      <c r="AC413">
        <f>IF(Alumn_Filtered!AG413=0,Metrics!$AG$14,Alumn_Filtered!AG413)</f>
        <v>451</v>
      </c>
      <c r="AD413" s="28">
        <f>Alumn_Filtered!AH413</f>
        <v>0.39384116693679094</v>
      </c>
      <c r="AE413">
        <f>IF(Alumn_Filtered!AI413=0,Metrics!AI$14,Alumn_Filtered!AI413)</f>
        <v>451</v>
      </c>
      <c r="AF413" s="28">
        <f>Alumn_Filtered!AJ413</f>
        <v>0.39384116693679094</v>
      </c>
      <c r="AG413">
        <f>IF(Alumn_Filtered!AK413=0,Metrics!AK$14,Alumn_Filtered!AK413)</f>
        <v>668</v>
      </c>
      <c r="AH413" s="28">
        <f>Alumn_Filtered!AL413</f>
        <v>0.74554294975688817</v>
      </c>
      <c r="AI413">
        <f>IF(Alumn_Filtered!AM413=0,Metrics!AM$14,Alumn_Filtered!AM413)</f>
        <v>641</v>
      </c>
      <c r="AJ413" s="28">
        <f>Alumn_Filtered!AN413</f>
        <v>0.70178282009724469</v>
      </c>
      <c r="AK413">
        <f>IF(Alumn_Filtered!AP413=0,Metrics!AP$14,Alumn_Filtered!AP413)</f>
        <v>13</v>
      </c>
      <c r="AL413">
        <f>IF(Alumn_Filtered!AR413=0,Metrics!AR$14,Alumn_Filtered!AR413)</f>
        <v>1</v>
      </c>
      <c r="AM413">
        <f>IF(Alumn_Filtered!AS413=0,Metrics!AS$14,Alumn_Filtered!AS413)</f>
        <v>5</v>
      </c>
      <c r="AN413">
        <f>Alumn_Filtered!B413</f>
        <v>1</v>
      </c>
    </row>
    <row r="414" spans="1:40" x14ac:dyDescent="0.25">
      <c r="A414" t="str">
        <f>LEFT(Alumn_Filtered!A414,LEN(Alumn_Filtered!A414)-1)</f>
        <v>19647185</v>
      </c>
      <c r="B414">
        <f>Alumn_Filtered!D414</f>
        <v>0</v>
      </c>
      <c r="C414">
        <f>Alumn_Filtered!E414</f>
        <v>2</v>
      </c>
      <c r="D414">
        <f>Alumn_Filtered!F414</f>
        <v>0</v>
      </c>
      <c r="E414" s="30">
        <f>Alumn_Filtered!G414</f>
        <v>4</v>
      </c>
      <c r="F414">
        <f>Alumn_Filtered!H414</f>
        <v>1</v>
      </c>
      <c r="G414" s="28">
        <f>Alumn_Filtered!I414</f>
        <v>0.25</v>
      </c>
      <c r="H414">
        <f>Alumn_Filtered!J414</f>
        <v>3</v>
      </c>
      <c r="I414" s="28">
        <f>Alumn_Filtered!K414</f>
        <v>0.75</v>
      </c>
      <c r="J414" s="28">
        <f>Alumn_Filtered!L414</f>
        <v>0.51666666666666661</v>
      </c>
      <c r="K414" s="28">
        <f>Alumn_Filtered!M414</f>
        <v>0.28333333333333338</v>
      </c>
      <c r="L414" s="28">
        <f>Alumn_Filtered!N414</f>
        <v>0.4</v>
      </c>
      <c r="M414">
        <f>Alumn_Filtered!O414</f>
        <v>8</v>
      </c>
      <c r="N414">
        <f>Alumn_Filtered!P414</f>
        <v>1</v>
      </c>
      <c r="O414">
        <f>Alumn_Filtered!Q414</f>
        <v>1</v>
      </c>
      <c r="P414">
        <f>Alumn_Filtered!R414</f>
        <v>0</v>
      </c>
      <c r="Q414">
        <f>Alumn_Filtered!S414</f>
        <v>6</v>
      </c>
      <c r="R414">
        <f>Alumn_Filtered!T414</f>
        <v>1</v>
      </c>
      <c r="S414" s="28">
        <f>Alumn_Filtered!U414</f>
        <v>0.16666666666666666</v>
      </c>
      <c r="T414">
        <f>Alumn_Filtered!V414</f>
        <v>5</v>
      </c>
      <c r="U414" s="28">
        <f>Alumn_Filtered!W414</f>
        <v>0.83333333333333337</v>
      </c>
      <c r="V414" s="28">
        <f>Alumn_Filtered!X414</f>
        <v>0.78333333333333333</v>
      </c>
      <c r="W414" s="28">
        <f>Alumn_Filtered!Y414</f>
        <v>8.3333333333333329E-2</v>
      </c>
      <c r="X414" s="28">
        <f>Alumn_Filtered!Z414</f>
        <v>0.26111111111111113</v>
      </c>
      <c r="Y414" s="28">
        <f>Alumn_Filtered!AA414</f>
        <v>-0.1388888888888889</v>
      </c>
      <c r="Z414">
        <f ca="1">Alumn_Filtered!AB414</f>
        <v>20</v>
      </c>
      <c r="AA414">
        <f>Alumn_Filtered!AD414</f>
        <v>1</v>
      </c>
      <c r="AB414">
        <f>Alumn_Filtered!AF414</f>
        <v>1</v>
      </c>
      <c r="AC414">
        <f>IF(Alumn_Filtered!AG414=0,Metrics!$AG$14,Alumn_Filtered!AG414)</f>
        <v>425</v>
      </c>
      <c r="AD414" s="28">
        <f>Alumn_Filtered!AH414</f>
        <v>0.35170178282009723</v>
      </c>
      <c r="AE414">
        <f>IF(Alumn_Filtered!AI414=0,Metrics!AI$14,Alumn_Filtered!AI414)</f>
        <v>425</v>
      </c>
      <c r="AF414" s="28">
        <f>Alumn_Filtered!AJ414</f>
        <v>0.35170178282009723</v>
      </c>
      <c r="AG414">
        <f>IF(Alumn_Filtered!AK414=0,Metrics!AK$14,Alumn_Filtered!AK414)</f>
        <v>543</v>
      </c>
      <c r="AH414" s="28">
        <f>Alumn_Filtered!AL414</f>
        <v>0.5429497568881686</v>
      </c>
      <c r="AI414">
        <f>IF(Alumn_Filtered!AM414=0,Metrics!AM$14,Alumn_Filtered!AM414)</f>
        <v>612</v>
      </c>
      <c r="AJ414" s="28">
        <f>Alumn_Filtered!AN414</f>
        <v>0.65478119935170176</v>
      </c>
      <c r="AK414">
        <f>IF(Alumn_Filtered!AP414=0,Metrics!AP$14,Alumn_Filtered!AP414)</f>
        <v>13</v>
      </c>
      <c r="AL414">
        <f>IF(Alumn_Filtered!AR414=0,Metrics!AR$14,Alumn_Filtered!AR414)</f>
        <v>1</v>
      </c>
      <c r="AM414">
        <f>IF(Alumn_Filtered!AS414=0,Metrics!AS$14,Alumn_Filtered!AS414)</f>
        <v>0</v>
      </c>
      <c r="AN414">
        <f>Alumn_Filtered!B414</f>
        <v>1</v>
      </c>
    </row>
    <row r="415" spans="1:40" x14ac:dyDescent="0.25">
      <c r="A415" t="str">
        <f>LEFT(Alumn_Filtered!A415,LEN(Alumn_Filtered!A415)-1)</f>
        <v>19647199</v>
      </c>
      <c r="B415">
        <f>Alumn_Filtered!D415</f>
        <v>0</v>
      </c>
      <c r="C415">
        <f>Alumn_Filtered!E415</f>
        <v>0</v>
      </c>
      <c r="D415">
        <f>Alumn_Filtered!F415</f>
        <v>0</v>
      </c>
      <c r="E415" s="30">
        <f>Alumn_Filtered!G415</f>
        <v>6</v>
      </c>
      <c r="F415">
        <f>Alumn_Filtered!H415</f>
        <v>6</v>
      </c>
      <c r="G415" s="28">
        <f>Alumn_Filtered!I415</f>
        <v>1</v>
      </c>
      <c r="H415">
        <f>Alumn_Filtered!J415</f>
        <v>0</v>
      </c>
      <c r="I415" s="28">
        <f>Alumn_Filtered!K415</f>
        <v>0</v>
      </c>
      <c r="J415" s="28">
        <f>Alumn_Filtered!L415</f>
        <v>0.71666666666666667</v>
      </c>
      <c r="K415" s="28">
        <f>Alumn_Filtered!M415</f>
        <v>0.5</v>
      </c>
      <c r="L415" s="28">
        <f>Alumn_Filtered!N415</f>
        <v>0.55833333333333335</v>
      </c>
      <c r="M415">
        <f>Alumn_Filtered!O415</f>
        <v>6</v>
      </c>
      <c r="N415">
        <f>Alumn_Filtered!P415</f>
        <v>0</v>
      </c>
      <c r="O415">
        <f>Alumn_Filtered!Q415</f>
        <v>0</v>
      </c>
      <c r="P415">
        <f>Alumn_Filtered!R415</f>
        <v>0</v>
      </c>
      <c r="Q415">
        <f>Alumn_Filtered!S415</f>
        <v>6</v>
      </c>
      <c r="R415">
        <f>Alumn_Filtered!T415</f>
        <v>1</v>
      </c>
      <c r="S415" s="28">
        <f>Alumn_Filtered!U415</f>
        <v>0.16666666666666666</v>
      </c>
      <c r="T415">
        <f>Alumn_Filtered!V415</f>
        <v>5</v>
      </c>
      <c r="U415" s="28">
        <f>Alumn_Filtered!W415</f>
        <v>0.83333333333333337</v>
      </c>
      <c r="V415" s="28">
        <f>Alumn_Filtered!X415</f>
        <v>0.73333333333333339</v>
      </c>
      <c r="W415" s="28">
        <f>Alumn_Filtered!Y415</f>
        <v>0.18333333333333335</v>
      </c>
      <c r="X415" s="28">
        <f>Alumn_Filtered!Z415</f>
        <v>0.40555555555555561</v>
      </c>
      <c r="Y415" s="28">
        <f>Alumn_Filtered!AA415</f>
        <v>-0.15277777777777773</v>
      </c>
      <c r="Z415">
        <f ca="1">Alumn_Filtered!AB415</f>
        <v>20</v>
      </c>
      <c r="AA415">
        <f>Alumn_Filtered!AD415</f>
        <v>1</v>
      </c>
      <c r="AB415">
        <f>Alumn_Filtered!AF415</f>
        <v>1</v>
      </c>
      <c r="AC415">
        <f>IF(Alumn_Filtered!AG415=0,Metrics!$AG$14,Alumn_Filtered!AG415)</f>
        <v>570</v>
      </c>
      <c r="AD415" s="28">
        <f>Alumn_Filtered!AH415</f>
        <v>0.58670988654781198</v>
      </c>
      <c r="AE415">
        <f>IF(Alumn_Filtered!AI415=0,Metrics!AI$14,Alumn_Filtered!AI415)</f>
        <v>605</v>
      </c>
      <c r="AF415" s="28">
        <f>Alumn_Filtered!AJ415</f>
        <v>0.64343598055105344</v>
      </c>
      <c r="AG415">
        <f>IF(Alumn_Filtered!AK415=0,Metrics!AK$14,Alumn_Filtered!AK415)</f>
        <v>529</v>
      </c>
      <c r="AH415" s="28">
        <f>Alumn_Filtered!AL415</f>
        <v>0.52025931928687197</v>
      </c>
      <c r="AI415">
        <f>IF(Alumn_Filtered!AM415=0,Metrics!AM$14,Alumn_Filtered!AM415)</f>
        <v>616</v>
      </c>
      <c r="AJ415" s="28">
        <f>Alumn_Filtered!AN415</f>
        <v>0.66126418152350086</v>
      </c>
      <c r="AK415">
        <f>IF(Alumn_Filtered!AP415=0,Metrics!AP$14,Alumn_Filtered!AP415)</f>
        <v>13</v>
      </c>
      <c r="AL415">
        <f>IF(Alumn_Filtered!AR415=0,Metrics!AR$14,Alumn_Filtered!AR415)</f>
        <v>3</v>
      </c>
      <c r="AM415">
        <f>IF(Alumn_Filtered!AS415=0,Metrics!AS$14,Alumn_Filtered!AS415)</f>
        <v>7</v>
      </c>
      <c r="AN415">
        <f>Alumn_Filtered!B415</f>
        <v>1</v>
      </c>
    </row>
    <row r="416" spans="1:40" x14ac:dyDescent="0.25">
      <c r="A416" t="str">
        <f>LEFT(Alumn_Filtered!A416,LEN(Alumn_Filtered!A416)-1)</f>
        <v>19647288</v>
      </c>
      <c r="B416">
        <f>Alumn_Filtered!D416</f>
        <v>0</v>
      </c>
      <c r="C416">
        <f>Alumn_Filtered!E416</f>
        <v>0</v>
      </c>
      <c r="D416">
        <f>Alumn_Filtered!F416</f>
        <v>0</v>
      </c>
      <c r="E416" s="30">
        <f>Alumn_Filtered!G416</f>
        <v>6</v>
      </c>
      <c r="F416">
        <f>Alumn_Filtered!H416</f>
        <v>4</v>
      </c>
      <c r="G416" s="28">
        <f>Alumn_Filtered!I416</f>
        <v>0.66666666666666663</v>
      </c>
      <c r="H416">
        <f>Alumn_Filtered!J416</f>
        <v>2</v>
      </c>
      <c r="I416" s="28">
        <f>Alumn_Filtered!K416</f>
        <v>0.33333333333333331</v>
      </c>
      <c r="J416" s="28">
        <f>Alumn_Filtered!L416</f>
        <v>0.91666666666666663</v>
      </c>
      <c r="K416" s="28">
        <f>Alumn_Filtered!M416</f>
        <v>0.3833333333333333</v>
      </c>
      <c r="L416" s="28">
        <f>Alumn_Filtered!N416</f>
        <v>0.60277777777777775</v>
      </c>
      <c r="M416">
        <f>Alumn_Filtered!O416</f>
        <v>6</v>
      </c>
      <c r="N416">
        <f>Alumn_Filtered!P416</f>
        <v>0</v>
      </c>
      <c r="O416">
        <f>Alumn_Filtered!Q416</f>
        <v>0</v>
      </c>
      <c r="P416">
        <f>Alumn_Filtered!R416</f>
        <v>0</v>
      </c>
      <c r="Q416">
        <f>Alumn_Filtered!S416</f>
        <v>6</v>
      </c>
      <c r="R416">
        <f>Alumn_Filtered!T416</f>
        <v>6</v>
      </c>
      <c r="S416" s="28">
        <f>Alumn_Filtered!U416</f>
        <v>1</v>
      </c>
      <c r="T416">
        <f>Alumn_Filtered!V416</f>
        <v>0</v>
      </c>
      <c r="U416" s="28">
        <f>Alumn_Filtered!W416</f>
        <v>0</v>
      </c>
      <c r="V416" s="28">
        <f>Alumn_Filtered!X416</f>
        <v>0.78333333333333333</v>
      </c>
      <c r="W416" s="28">
        <f>Alumn_Filtered!Y416</f>
        <v>0.56666666666666676</v>
      </c>
      <c r="X416" s="28">
        <f>Alumn_Filtered!Z416</f>
        <v>0.67500000000000016</v>
      </c>
      <c r="Y416" s="28">
        <f>Alumn_Filtered!AA416</f>
        <v>7.222222222222241E-2</v>
      </c>
      <c r="Z416">
        <f ca="1">Alumn_Filtered!AB416</f>
        <v>20</v>
      </c>
      <c r="AA416">
        <f>Alumn_Filtered!AD416</f>
        <v>1</v>
      </c>
      <c r="AB416">
        <f>Alumn_Filtered!AF416</f>
        <v>1</v>
      </c>
      <c r="AC416">
        <f>IF(Alumn_Filtered!AG416=0,Metrics!$AG$14,Alumn_Filtered!AG416)</f>
        <v>624</v>
      </c>
      <c r="AD416" s="28">
        <f>Alumn_Filtered!AH416</f>
        <v>0.67423014586709884</v>
      </c>
      <c r="AE416">
        <f>IF(Alumn_Filtered!AI416=0,Metrics!AI$14,Alumn_Filtered!AI416)</f>
        <v>628</v>
      </c>
      <c r="AF416" s="28">
        <f>Alumn_Filtered!AJ416</f>
        <v>0.68071312803889794</v>
      </c>
      <c r="AG416">
        <f>IF(Alumn_Filtered!AK416=0,Metrics!AK$14,Alumn_Filtered!AK416)</f>
        <v>492</v>
      </c>
      <c r="AH416" s="28">
        <f>Alumn_Filtered!AL416</f>
        <v>0.46029173419773095</v>
      </c>
      <c r="AI416">
        <f>IF(Alumn_Filtered!AM416=0,Metrics!AM$14,Alumn_Filtered!AM416)</f>
        <v>585</v>
      </c>
      <c r="AJ416" s="28">
        <f>Alumn_Filtered!AN416</f>
        <v>0.61102106969205838</v>
      </c>
      <c r="AK416">
        <f>IF(Alumn_Filtered!AP416=0,Metrics!AP$14,Alumn_Filtered!AP416)</f>
        <v>5</v>
      </c>
      <c r="AL416">
        <f>IF(Alumn_Filtered!AR416=0,Metrics!AR$14,Alumn_Filtered!AR416)</f>
        <v>1</v>
      </c>
      <c r="AM416">
        <f>IF(Alumn_Filtered!AS416=0,Metrics!AS$14,Alumn_Filtered!AS416)</f>
        <v>5</v>
      </c>
      <c r="AN416">
        <f>Alumn_Filtered!B416</f>
        <v>1</v>
      </c>
    </row>
    <row r="417" spans="1:40" x14ac:dyDescent="0.25">
      <c r="A417" t="str">
        <f>LEFT(Alumn_Filtered!A417,LEN(Alumn_Filtered!A417)-1)</f>
        <v>19647704</v>
      </c>
      <c r="B417">
        <f>Alumn_Filtered!D417</f>
        <v>0</v>
      </c>
      <c r="C417">
        <f>Alumn_Filtered!E417</f>
        <v>0</v>
      </c>
      <c r="D417">
        <f>Alumn_Filtered!F417</f>
        <v>0</v>
      </c>
      <c r="E417" s="30">
        <f>Alumn_Filtered!G417</f>
        <v>6</v>
      </c>
      <c r="F417">
        <f>Alumn_Filtered!H417</f>
        <v>2</v>
      </c>
      <c r="G417" s="28">
        <f>Alumn_Filtered!I417</f>
        <v>0.33333333333333331</v>
      </c>
      <c r="H417">
        <f>Alumn_Filtered!J417</f>
        <v>4</v>
      </c>
      <c r="I417" s="28">
        <f>Alumn_Filtered!K417</f>
        <v>0.66666666666666663</v>
      </c>
      <c r="J417" s="28">
        <f>Alumn_Filtered!L417</f>
        <v>0.85</v>
      </c>
      <c r="K417" s="28">
        <f>Alumn_Filtered!M417</f>
        <v>0.23333333333333331</v>
      </c>
      <c r="L417" s="28">
        <f>Alumn_Filtered!N417</f>
        <v>0.45</v>
      </c>
      <c r="M417">
        <f>Alumn_Filtered!O417</f>
        <v>6</v>
      </c>
      <c r="N417">
        <f>Alumn_Filtered!P417</f>
        <v>0</v>
      </c>
      <c r="O417">
        <f>Alumn_Filtered!Q417</f>
        <v>1</v>
      </c>
      <c r="P417">
        <f>Alumn_Filtered!R417</f>
        <v>0</v>
      </c>
      <c r="Q417">
        <f>Alumn_Filtered!S417</f>
        <v>5</v>
      </c>
      <c r="R417">
        <f>Alumn_Filtered!T417</f>
        <v>4</v>
      </c>
      <c r="S417" s="28">
        <f>Alumn_Filtered!U417</f>
        <v>0.8</v>
      </c>
      <c r="T417">
        <f>Alumn_Filtered!V417</f>
        <v>1</v>
      </c>
      <c r="U417" s="28">
        <f>Alumn_Filtered!W417</f>
        <v>0.2</v>
      </c>
      <c r="V417" s="28">
        <f>Alumn_Filtered!X417</f>
        <v>0.79999999999999993</v>
      </c>
      <c r="W417" s="28">
        <f>Alumn_Filtered!Y417</f>
        <v>0.3666666666666667</v>
      </c>
      <c r="X417" s="28">
        <f>Alumn_Filtered!Z417</f>
        <v>0.57999999999999996</v>
      </c>
      <c r="Y417" s="28">
        <f>Alumn_Filtered!AA417</f>
        <v>0.12999999999999995</v>
      </c>
      <c r="Z417">
        <f ca="1">Alumn_Filtered!AB417</f>
        <v>20</v>
      </c>
      <c r="AA417">
        <f>Alumn_Filtered!AD417</f>
        <v>1</v>
      </c>
      <c r="AB417">
        <f>Alumn_Filtered!AF417</f>
        <v>1</v>
      </c>
      <c r="AC417">
        <f>IF(Alumn_Filtered!AG417=0,Metrics!$AG$14,Alumn_Filtered!AG417)</f>
        <v>519</v>
      </c>
      <c r="AD417" s="28">
        <f>Alumn_Filtered!AH417</f>
        <v>0.50405186385737444</v>
      </c>
      <c r="AE417">
        <f>IF(Alumn_Filtered!AI417=0,Metrics!AI$14,Alumn_Filtered!AI417)</f>
        <v>519</v>
      </c>
      <c r="AF417" s="28">
        <f>Alumn_Filtered!AJ417</f>
        <v>0.50405186385737444</v>
      </c>
      <c r="AG417">
        <f>IF(Alumn_Filtered!AK417=0,Metrics!AK$14,Alumn_Filtered!AK417)</f>
        <v>518</v>
      </c>
      <c r="AH417" s="28">
        <f>Alumn_Filtered!AL417</f>
        <v>0.50243111831442466</v>
      </c>
      <c r="AI417">
        <f>IF(Alumn_Filtered!AM417=0,Metrics!AM$14,Alumn_Filtered!AM417)</f>
        <v>561</v>
      </c>
      <c r="AJ417" s="28">
        <f>Alumn_Filtered!AN417</f>
        <v>0.57212317666126422</v>
      </c>
      <c r="AK417">
        <f>IF(Alumn_Filtered!AP417=0,Metrics!AP$14,Alumn_Filtered!AP417)</f>
        <v>13</v>
      </c>
      <c r="AL417">
        <f>IF(Alumn_Filtered!AR417=0,Metrics!AR$14,Alumn_Filtered!AR417)</f>
        <v>1</v>
      </c>
      <c r="AM417">
        <f>IF(Alumn_Filtered!AS417=0,Metrics!AS$14,Alumn_Filtered!AS417)</f>
        <v>0</v>
      </c>
      <c r="AN417">
        <f>Alumn_Filtered!B417</f>
        <v>1</v>
      </c>
    </row>
    <row r="418" spans="1:40" x14ac:dyDescent="0.25">
      <c r="A418" t="str">
        <f>LEFT(Alumn_Filtered!A418,LEN(Alumn_Filtered!A418)-1)</f>
        <v>19648487</v>
      </c>
      <c r="B418">
        <f>Alumn_Filtered!D418</f>
        <v>1</v>
      </c>
      <c r="C418">
        <f>Alumn_Filtered!E418</f>
        <v>0</v>
      </c>
      <c r="D418">
        <f>Alumn_Filtered!F418</f>
        <v>0</v>
      </c>
      <c r="E418" s="30">
        <f>Alumn_Filtered!G418</f>
        <v>6</v>
      </c>
      <c r="F418">
        <f>Alumn_Filtered!H418</f>
        <v>2</v>
      </c>
      <c r="G418" s="28">
        <f>Alumn_Filtered!I418</f>
        <v>0.33333333333333331</v>
      </c>
      <c r="H418">
        <f>Alumn_Filtered!J418</f>
        <v>4</v>
      </c>
      <c r="I418" s="28">
        <f>Alumn_Filtered!K418</f>
        <v>0.66666666666666663</v>
      </c>
      <c r="J418" s="28">
        <f>Alumn_Filtered!L418</f>
        <v>0.83333333333333337</v>
      </c>
      <c r="K418" s="28">
        <f>Alumn_Filtered!M418</f>
        <v>6.6666666666666652E-2</v>
      </c>
      <c r="L418" s="28">
        <f>Alumn_Filtered!N418</f>
        <v>0.35555555555555557</v>
      </c>
      <c r="M418">
        <f>Alumn_Filtered!O418</f>
        <v>7</v>
      </c>
      <c r="N418">
        <f>Alumn_Filtered!P418</f>
        <v>1</v>
      </c>
      <c r="O418">
        <f>Alumn_Filtered!Q418</f>
        <v>6</v>
      </c>
      <c r="P418">
        <f>Alumn_Filtered!R418</f>
        <v>0</v>
      </c>
      <c r="Q418">
        <f>Alumn_Filtered!S418</f>
        <v>0</v>
      </c>
      <c r="R418">
        <f>Alumn_Filtered!T418</f>
        <v>0</v>
      </c>
      <c r="S418" s="28">
        <f>Alumn_Filtered!U418</f>
        <v>0</v>
      </c>
      <c r="T418">
        <f>Alumn_Filtered!V418</f>
        <v>0</v>
      </c>
      <c r="U418" s="28">
        <f>Alumn_Filtered!W418</f>
        <v>0</v>
      </c>
      <c r="V418" s="28">
        <f>Alumn_Filtered!X418</f>
        <v>0</v>
      </c>
      <c r="W418" s="28">
        <f>Alumn_Filtered!Y418</f>
        <v>0</v>
      </c>
      <c r="X418" s="28">
        <f>Alumn_Filtered!Z418</f>
        <v>0</v>
      </c>
      <c r="Y418" s="28">
        <f>Alumn_Filtered!AA418</f>
        <v>-0.35555555555555557</v>
      </c>
      <c r="Z418">
        <f ca="1">Alumn_Filtered!AB418</f>
        <v>20</v>
      </c>
      <c r="AA418">
        <f>Alumn_Filtered!AD418</f>
        <v>1</v>
      </c>
      <c r="AB418">
        <f>Alumn_Filtered!AF418</f>
        <v>1</v>
      </c>
      <c r="AC418">
        <f>IF(Alumn_Filtered!AG418=0,Metrics!$AG$14,Alumn_Filtered!AG418)</f>
        <v>356</v>
      </c>
      <c r="AD418" s="28">
        <f>Alumn_Filtered!AH418</f>
        <v>0.23987034035656402</v>
      </c>
      <c r="AE418">
        <f>IF(Alumn_Filtered!AI418=0,Metrics!AI$14,Alumn_Filtered!AI418)</f>
        <v>356</v>
      </c>
      <c r="AF418" s="28">
        <f>Alumn_Filtered!AJ418</f>
        <v>0.23987034035656402</v>
      </c>
      <c r="AG418">
        <f>IF(Alumn_Filtered!AK418=0,Metrics!AK$14,Alumn_Filtered!AK418)</f>
        <v>546</v>
      </c>
      <c r="AH418" s="28">
        <f>Alumn_Filtered!AL418</f>
        <v>0.54781199351701781</v>
      </c>
      <c r="AI418">
        <f>IF(Alumn_Filtered!AM418=0,Metrics!AM$14,Alumn_Filtered!AM418)</f>
        <v>552</v>
      </c>
      <c r="AJ418" s="28">
        <f>Alumn_Filtered!AN418</f>
        <v>0.55753646677471635</v>
      </c>
      <c r="AK418">
        <f>IF(Alumn_Filtered!AP418=0,Metrics!AP$14,Alumn_Filtered!AP418)</f>
        <v>13</v>
      </c>
      <c r="AL418">
        <f>IF(Alumn_Filtered!AR418=0,Metrics!AR$14,Alumn_Filtered!AR418)</f>
        <v>1</v>
      </c>
      <c r="AM418">
        <f>IF(Alumn_Filtered!AS418=0,Metrics!AS$14,Alumn_Filtered!AS418)</f>
        <v>0</v>
      </c>
      <c r="AN418">
        <f>Alumn_Filtered!B418</f>
        <v>0</v>
      </c>
    </row>
    <row r="419" spans="1:40" x14ac:dyDescent="0.25">
      <c r="A419" t="str">
        <f>LEFT(Alumn_Filtered!A419,LEN(Alumn_Filtered!A419)-1)</f>
        <v>19649486</v>
      </c>
      <c r="B419">
        <f>Alumn_Filtered!D419</f>
        <v>0</v>
      </c>
      <c r="C419">
        <f>Alumn_Filtered!E419</f>
        <v>0</v>
      </c>
      <c r="D419">
        <f>Alumn_Filtered!F419</f>
        <v>2</v>
      </c>
      <c r="E419" s="30">
        <f>Alumn_Filtered!G419</f>
        <v>6</v>
      </c>
      <c r="F419">
        <f>Alumn_Filtered!H419</f>
        <v>3</v>
      </c>
      <c r="G419" s="28">
        <f>Alumn_Filtered!I419</f>
        <v>0.5</v>
      </c>
      <c r="H419">
        <f>Alumn_Filtered!J419</f>
        <v>3</v>
      </c>
      <c r="I419" s="28">
        <f>Alumn_Filtered!K419</f>
        <v>0.5</v>
      </c>
      <c r="J419" s="28">
        <f>Alumn_Filtered!L419</f>
        <v>0.78333333333333333</v>
      </c>
      <c r="K419" s="28">
        <f>Alumn_Filtered!M419</f>
        <v>0.23333333333333331</v>
      </c>
      <c r="L419" s="28">
        <f>Alumn_Filtered!N419</f>
        <v>0.51944444444444449</v>
      </c>
      <c r="M419">
        <f>Alumn_Filtered!O419</f>
        <v>8</v>
      </c>
      <c r="N419">
        <f>Alumn_Filtered!P419</f>
        <v>2</v>
      </c>
      <c r="O419">
        <f>Alumn_Filtered!Q419</f>
        <v>0</v>
      </c>
      <c r="P419">
        <f>Alumn_Filtered!R419</f>
        <v>0</v>
      </c>
      <c r="Q419">
        <f>Alumn_Filtered!S419</f>
        <v>6</v>
      </c>
      <c r="R419">
        <f>Alumn_Filtered!T419</f>
        <v>3</v>
      </c>
      <c r="S419" s="28">
        <f>Alumn_Filtered!U419</f>
        <v>0.5</v>
      </c>
      <c r="T419">
        <f>Alumn_Filtered!V419</f>
        <v>3</v>
      </c>
      <c r="U419" s="28">
        <f>Alumn_Filtered!W419</f>
        <v>0.5</v>
      </c>
      <c r="V419" s="28">
        <f>Alumn_Filtered!X419</f>
        <v>0.6</v>
      </c>
      <c r="W419" s="28">
        <f>Alumn_Filtered!Y419</f>
        <v>0.15</v>
      </c>
      <c r="X419" s="28">
        <f>Alumn_Filtered!Z419</f>
        <v>0.43055555555555558</v>
      </c>
      <c r="Y419" s="28">
        <f>Alumn_Filtered!AA419</f>
        <v>-8.8888888888888906E-2</v>
      </c>
      <c r="Z419">
        <f ca="1">Alumn_Filtered!AB419</f>
        <v>20</v>
      </c>
      <c r="AA419">
        <f>Alumn_Filtered!AD419</f>
        <v>1</v>
      </c>
      <c r="AB419">
        <f>Alumn_Filtered!AF419</f>
        <v>1</v>
      </c>
      <c r="AC419">
        <f>IF(Alumn_Filtered!AG419=0,Metrics!$AG$14,Alumn_Filtered!AG419)</f>
        <v>538</v>
      </c>
      <c r="AD419" s="28">
        <f>Alumn_Filtered!AH419</f>
        <v>0.53484602917341972</v>
      </c>
      <c r="AE419">
        <f>IF(Alumn_Filtered!AI419=0,Metrics!AI$14,Alumn_Filtered!AI419)</f>
        <v>538</v>
      </c>
      <c r="AF419" s="28">
        <f>Alumn_Filtered!AJ419</f>
        <v>0.53484602917341972</v>
      </c>
      <c r="AG419">
        <f>IF(Alumn_Filtered!AK419=0,Metrics!AK$14,Alumn_Filtered!AK419)</f>
        <v>521</v>
      </c>
      <c r="AH419" s="28">
        <f>Alumn_Filtered!AL419</f>
        <v>0.50729335494327388</v>
      </c>
      <c r="AI419">
        <f>IF(Alumn_Filtered!AM419=0,Metrics!AM$14,Alumn_Filtered!AM419)</f>
        <v>620</v>
      </c>
      <c r="AJ419" s="28">
        <f>Alumn_Filtered!AN419</f>
        <v>0.66774716369529985</v>
      </c>
      <c r="AK419">
        <f>IF(Alumn_Filtered!AP419=0,Metrics!AP$14,Alumn_Filtered!AP419)</f>
        <v>13</v>
      </c>
      <c r="AL419">
        <f>IF(Alumn_Filtered!AR419=0,Metrics!AR$14,Alumn_Filtered!AR419)</f>
        <v>1</v>
      </c>
      <c r="AM419">
        <f>IF(Alumn_Filtered!AS419=0,Metrics!AS$14,Alumn_Filtered!AS419)</f>
        <v>11</v>
      </c>
      <c r="AN419">
        <f>Alumn_Filtered!B419</f>
        <v>1</v>
      </c>
    </row>
    <row r="420" spans="1:40" x14ac:dyDescent="0.25">
      <c r="A420" t="str">
        <f>LEFT(Alumn_Filtered!A420,LEN(Alumn_Filtered!A420)-1)</f>
        <v>19649628</v>
      </c>
      <c r="B420">
        <f>Alumn_Filtered!D420</f>
        <v>0</v>
      </c>
      <c r="C420">
        <f>Alumn_Filtered!E420</f>
        <v>0</v>
      </c>
      <c r="D420">
        <f>Alumn_Filtered!F420</f>
        <v>0</v>
      </c>
      <c r="E420" s="30">
        <f>Alumn_Filtered!G420</f>
        <v>6</v>
      </c>
      <c r="F420">
        <f>Alumn_Filtered!H420</f>
        <v>4</v>
      </c>
      <c r="G420" s="28">
        <f>Alumn_Filtered!I420</f>
        <v>0.66666666666666663</v>
      </c>
      <c r="H420">
        <f>Alumn_Filtered!J420</f>
        <v>2</v>
      </c>
      <c r="I420" s="28">
        <f>Alumn_Filtered!K420</f>
        <v>0.33333333333333331</v>
      </c>
      <c r="J420" s="28">
        <f>Alumn_Filtered!L420</f>
        <v>0.91666666666666663</v>
      </c>
      <c r="K420" s="28">
        <f>Alumn_Filtered!M420</f>
        <v>0.3</v>
      </c>
      <c r="L420" s="28">
        <f>Alumn_Filtered!N420</f>
        <v>0.51111111111111107</v>
      </c>
      <c r="M420">
        <f>Alumn_Filtered!O420</f>
        <v>7</v>
      </c>
      <c r="N420">
        <f>Alumn_Filtered!P420</f>
        <v>1</v>
      </c>
      <c r="O420">
        <f>Alumn_Filtered!Q420</f>
        <v>0</v>
      </c>
      <c r="P420">
        <f>Alumn_Filtered!R420</f>
        <v>0</v>
      </c>
      <c r="Q420">
        <f>Alumn_Filtered!S420</f>
        <v>6</v>
      </c>
      <c r="R420">
        <f>Alumn_Filtered!T420</f>
        <v>3</v>
      </c>
      <c r="S420" s="28">
        <f>Alumn_Filtered!U420</f>
        <v>0.5</v>
      </c>
      <c r="T420">
        <f>Alumn_Filtered!V420</f>
        <v>3</v>
      </c>
      <c r="U420" s="28">
        <f>Alumn_Filtered!W420</f>
        <v>0.5</v>
      </c>
      <c r="V420" s="28">
        <f>Alumn_Filtered!X420</f>
        <v>0.70000000000000007</v>
      </c>
      <c r="W420" s="28">
        <f>Alumn_Filtered!Y420</f>
        <v>0.11666666666666665</v>
      </c>
      <c r="X420" s="28">
        <f>Alumn_Filtered!Z420</f>
        <v>0.44722222222222224</v>
      </c>
      <c r="Y420" s="28">
        <f>Alumn_Filtered!AA420</f>
        <v>-6.3888888888888828E-2</v>
      </c>
      <c r="Z420">
        <f ca="1">Alumn_Filtered!AB420</f>
        <v>20</v>
      </c>
      <c r="AA420">
        <f>Alumn_Filtered!AD420</f>
        <v>1</v>
      </c>
      <c r="AB420">
        <f>Alumn_Filtered!AF420</f>
        <v>1</v>
      </c>
      <c r="AC420">
        <f>IF(Alumn_Filtered!AG420=0,Metrics!$AG$14,Alumn_Filtered!AG420)</f>
        <v>496</v>
      </c>
      <c r="AD420" s="28">
        <f>Alumn_Filtered!AH420</f>
        <v>0.46677471636953</v>
      </c>
      <c r="AE420">
        <f>IF(Alumn_Filtered!AI420=0,Metrics!AI$14,Alumn_Filtered!AI420)</f>
        <v>508</v>
      </c>
      <c r="AF420" s="28">
        <f>Alumn_Filtered!AJ420</f>
        <v>0.48622366288492708</v>
      </c>
      <c r="AG420">
        <f>IF(Alumn_Filtered!AK420=0,Metrics!AK$14,Alumn_Filtered!AK420)</f>
        <v>472</v>
      </c>
      <c r="AH420" s="28">
        <f>Alumn_Filtered!AL420</f>
        <v>0.42787682333873583</v>
      </c>
      <c r="AI420">
        <f>IF(Alumn_Filtered!AM420=0,Metrics!AM$14,Alumn_Filtered!AM420)</f>
        <v>552</v>
      </c>
      <c r="AJ420" s="28">
        <f>Alumn_Filtered!AN420</f>
        <v>0.55753646677471635</v>
      </c>
      <c r="AK420">
        <f>IF(Alumn_Filtered!AP420=0,Metrics!AP$14,Alumn_Filtered!AP420)</f>
        <v>13</v>
      </c>
      <c r="AL420">
        <f>IF(Alumn_Filtered!AR420=0,Metrics!AR$14,Alumn_Filtered!AR420)</f>
        <v>1</v>
      </c>
      <c r="AM420">
        <f>IF(Alumn_Filtered!AS420=0,Metrics!AS$14,Alumn_Filtered!AS420)</f>
        <v>9</v>
      </c>
      <c r="AN420">
        <f>Alumn_Filtered!B420</f>
        <v>1</v>
      </c>
    </row>
    <row r="421" spans="1:40" x14ac:dyDescent="0.25">
      <c r="A421" t="str">
        <f>LEFT(Alumn_Filtered!A421,LEN(Alumn_Filtered!A421)-1)</f>
        <v>19649945</v>
      </c>
      <c r="B421">
        <f>Alumn_Filtered!D421</f>
        <v>0</v>
      </c>
      <c r="C421">
        <f>Alumn_Filtered!E421</f>
        <v>0</v>
      </c>
      <c r="D421">
        <f>Alumn_Filtered!F421</f>
        <v>0</v>
      </c>
      <c r="E421" s="30">
        <f>Alumn_Filtered!G421</f>
        <v>6</v>
      </c>
      <c r="F421">
        <f>Alumn_Filtered!H421</f>
        <v>6</v>
      </c>
      <c r="G421" s="28">
        <f>Alumn_Filtered!I421</f>
        <v>1</v>
      </c>
      <c r="H421">
        <f>Alumn_Filtered!J421</f>
        <v>0</v>
      </c>
      <c r="I421" s="28">
        <f>Alumn_Filtered!K421</f>
        <v>0</v>
      </c>
      <c r="J421" s="28">
        <f>Alumn_Filtered!L421</f>
        <v>0.58333333333333337</v>
      </c>
      <c r="K421" s="28">
        <f>Alumn_Filtered!M421</f>
        <v>0.5</v>
      </c>
      <c r="L421" s="28">
        <f>Alumn_Filtered!N421</f>
        <v>0.5444444444444444</v>
      </c>
      <c r="M421">
        <f>Alumn_Filtered!O421</f>
        <v>9</v>
      </c>
      <c r="N421">
        <f>Alumn_Filtered!P421</f>
        <v>3</v>
      </c>
      <c r="O421">
        <f>Alumn_Filtered!Q421</f>
        <v>0</v>
      </c>
      <c r="P421">
        <f>Alumn_Filtered!R421</f>
        <v>0</v>
      </c>
      <c r="Q421">
        <f>Alumn_Filtered!S421</f>
        <v>6</v>
      </c>
      <c r="R421">
        <f>Alumn_Filtered!T421</f>
        <v>1</v>
      </c>
      <c r="S421" s="28">
        <f>Alumn_Filtered!U421</f>
        <v>0.16666666666666666</v>
      </c>
      <c r="T421">
        <f>Alumn_Filtered!V421</f>
        <v>5</v>
      </c>
      <c r="U421" s="28">
        <f>Alumn_Filtered!W421</f>
        <v>0.83333333333333337</v>
      </c>
      <c r="V421" s="28">
        <f>Alumn_Filtered!X421</f>
        <v>0.56666666666666676</v>
      </c>
      <c r="W421" s="28">
        <f>Alumn_Filtered!Y421</f>
        <v>0.16666666666666666</v>
      </c>
      <c r="X421" s="28">
        <f>Alumn_Filtered!Z421</f>
        <v>0.31111111111111112</v>
      </c>
      <c r="Y421" s="28">
        <f>Alumn_Filtered!AA421</f>
        <v>-0.23333333333333328</v>
      </c>
      <c r="Z421">
        <f ca="1">Alumn_Filtered!AB421</f>
        <v>20</v>
      </c>
      <c r="AA421">
        <f>Alumn_Filtered!AD421</f>
        <v>1</v>
      </c>
      <c r="AB421">
        <f>Alumn_Filtered!AF421</f>
        <v>1</v>
      </c>
      <c r="AC421">
        <f>IF(Alumn_Filtered!AG421=0,Metrics!$AG$14,Alumn_Filtered!AG421)</f>
        <v>492</v>
      </c>
      <c r="AD421" s="28">
        <f>Alumn_Filtered!AH421</f>
        <v>0.46029173419773095</v>
      </c>
      <c r="AE421">
        <f>IF(Alumn_Filtered!AI421=0,Metrics!AI$14,Alumn_Filtered!AI421)</f>
        <v>492</v>
      </c>
      <c r="AF421" s="28">
        <f>Alumn_Filtered!AJ421</f>
        <v>0.46029173419773095</v>
      </c>
      <c r="AG421">
        <f>IF(Alumn_Filtered!AK421=0,Metrics!AK$14,Alumn_Filtered!AK421)</f>
        <v>480</v>
      </c>
      <c r="AH421" s="28">
        <f>Alumn_Filtered!AL421</f>
        <v>0.44084278768233387</v>
      </c>
      <c r="AI421">
        <f>IF(Alumn_Filtered!AM421=0,Metrics!AM$14,Alumn_Filtered!AM421)</f>
        <v>597</v>
      </c>
      <c r="AJ421" s="28">
        <f>Alumn_Filtered!AN421</f>
        <v>0.63047001620745546</v>
      </c>
      <c r="AK421">
        <f>IF(Alumn_Filtered!AP421=0,Metrics!AP$14,Alumn_Filtered!AP421)</f>
        <v>13</v>
      </c>
      <c r="AL421">
        <f>IF(Alumn_Filtered!AR421=0,Metrics!AR$14,Alumn_Filtered!AR421)</f>
        <v>1</v>
      </c>
      <c r="AM421">
        <f>IF(Alumn_Filtered!AS421=0,Metrics!AS$14,Alumn_Filtered!AS421)</f>
        <v>5</v>
      </c>
      <c r="AN421">
        <f>Alumn_Filtered!B421</f>
        <v>1</v>
      </c>
    </row>
    <row r="422" spans="1:40" x14ac:dyDescent="0.25">
      <c r="A422" t="str">
        <f>LEFT(Alumn_Filtered!A422,LEN(Alumn_Filtered!A422)-1)</f>
        <v>19657009</v>
      </c>
      <c r="B422">
        <f>Alumn_Filtered!D422</f>
        <v>0</v>
      </c>
      <c r="C422">
        <f>Alumn_Filtered!E422</f>
        <v>0</v>
      </c>
      <c r="D422">
        <f>Alumn_Filtered!F422</f>
        <v>0</v>
      </c>
      <c r="E422" s="30">
        <f>Alumn_Filtered!G422</f>
        <v>6</v>
      </c>
      <c r="F422">
        <f>Alumn_Filtered!H422</f>
        <v>1</v>
      </c>
      <c r="G422" s="28">
        <f>Alumn_Filtered!I422</f>
        <v>0.16666666666666666</v>
      </c>
      <c r="H422">
        <f>Alumn_Filtered!J422</f>
        <v>5</v>
      </c>
      <c r="I422" s="28">
        <f>Alumn_Filtered!K422</f>
        <v>0.83333333333333337</v>
      </c>
      <c r="J422" s="28">
        <f>Alumn_Filtered!L422</f>
        <v>0.95000000000000007</v>
      </c>
      <c r="K422" s="28">
        <f>Alumn_Filtered!M422</f>
        <v>0.11666666666666665</v>
      </c>
      <c r="L422" s="28">
        <f>Alumn_Filtered!N422</f>
        <v>0.3888888888888889</v>
      </c>
      <c r="M422">
        <f>Alumn_Filtered!O422</f>
        <v>5</v>
      </c>
      <c r="N422">
        <f>Alumn_Filtered!P422</f>
        <v>5</v>
      </c>
      <c r="O422">
        <f>Alumn_Filtered!Q422</f>
        <v>0</v>
      </c>
      <c r="P422">
        <f>Alumn_Filtered!R422</f>
        <v>0</v>
      </c>
      <c r="Q422">
        <f>Alumn_Filtered!S422</f>
        <v>0</v>
      </c>
      <c r="R422">
        <f>Alumn_Filtered!T422</f>
        <v>0</v>
      </c>
      <c r="S422" s="28">
        <f>Alumn_Filtered!U422</f>
        <v>0</v>
      </c>
      <c r="T422">
        <f>Alumn_Filtered!V422</f>
        <v>0</v>
      </c>
      <c r="U422" s="28">
        <f>Alumn_Filtered!W422</f>
        <v>0</v>
      </c>
      <c r="V422" s="28">
        <f>Alumn_Filtered!X422</f>
        <v>0</v>
      </c>
      <c r="W422" s="28">
        <f>Alumn_Filtered!Y422</f>
        <v>0</v>
      </c>
      <c r="X422" s="28">
        <f>Alumn_Filtered!Z422</f>
        <v>0</v>
      </c>
      <c r="Y422" s="28">
        <f>Alumn_Filtered!AA422</f>
        <v>-0.3888888888888889</v>
      </c>
      <c r="Z422">
        <f ca="1">Alumn_Filtered!AB422</f>
        <v>20</v>
      </c>
      <c r="AA422">
        <f>Alumn_Filtered!AD422</f>
        <v>0</v>
      </c>
      <c r="AB422">
        <f>Alumn_Filtered!AF422</f>
        <v>1</v>
      </c>
      <c r="AC422">
        <f>IF(Alumn_Filtered!AG422=0,Metrics!$AG$14,Alumn_Filtered!AG422)</f>
        <v>530</v>
      </c>
      <c r="AD422" s="28">
        <f>Alumn_Filtered!AH422</f>
        <v>0.52188006482982174</v>
      </c>
      <c r="AE422">
        <f>IF(Alumn_Filtered!AI422=0,Metrics!AI$14,Alumn_Filtered!AI422)</f>
        <v>530</v>
      </c>
      <c r="AF422" s="28">
        <f>Alumn_Filtered!AJ422</f>
        <v>0.52188006482982174</v>
      </c>
      <c r="AG422">
        <f>IF(Alumn_Filtered!AK422=0,Metrics!AK$14,Alumn_Filtered!AK422)</f>
        <v>492</v>
      </c>
      <c r="AH422" s="28">
        <f>Alumn_Filtered!AL422</f>
        <v>0.46029173419773095</v>
      </c>
      <c r="AI422">
        <f>IF(Alumn_Filtered!AM422=0,Metrics!AM$14,Alumn_Filtered!AM422)</f>
        <v>557</v>
      </c>
      <c r="AJ422" s="28">
        <f>Alumn_Filtered!AN422</f>
        <v>0.56564019448946512</v>
      </c>
      <c r="AK422">
        <f>IF(Alumn_Filtered!AP422=0,Metrics!AP$14,Alumn_Filtered!AP422)</f>
        <v>9</v>
      </c>
      <c r="AL422">
        <f>IF(Alumn_Filtered!AR422=0,Metrics!AR$14,Alumn_Filtered!AR422)</f>
        <v>1</v>
      </c>
      <c r="AM422">
        <f>IF(Alumn_Filtered!AS422=0,Metrics!AS$14,Alumn_Filtered!AS422)</f>
        <v>11</v>
      </c>
      <c r="AN422">
        <f>Alumn_Filtered!B422</f>
        <v>1</v>
      </c>
    </row>
    <row r="423" spans="1:40" x14ac:dyDescent="0.25">
      <c r="A423" t="str">
        <f>LEFT(Alumn_Filtered!A423,LEN(Alumn_Filtered!A423)-1)</f>
        <v>19661634</v>
      </c>
      <c r="B423">
        <f>Alumn_Filtered!D423</f>
        <v>0</v>
      </c>
      <c r="C423">
        <f>Alumn_Filtered!E423</f>
        <v>0</v>
      </c>
      <c r="D423">
        <f>Alumn_Filtered!F423</f>
        <v>0</v>
      </c>
      <c r="E423" s="30">
        <f>Alumn_Filtered!G423</f>
        <v>6</v>
      </c>
      <c r="F423">
        <f>Alumn_Filtered!H423</f>
        <v>6</v>
      </c>
      <c r="G423" s="28">
        <f>Alumn_Filtered!I423</f>
        <v>1</v>
      </c>
      <c r="H423">
        <f>Alumn_Filtered!J423</f>
        <v>0</v>
      </c>
      <c r="I423" s="28">
        <f>Alumn_Filtered!K423</f>
        <v>0</v>
      </c>
      <c r="J423" s="28">
        <f>Alumn_Filtered!L423</f>
        <v>0.9</v>
      </c>
      <c r="K423" s="28">
        <f>Alumn_Filtered!M423</f>
        <v>0.5</v>
      </c>
      <c r="L423" s="28">
        <f>Alumn_Filtered!N423</f>
        <v>0.66666666666666685</v>
      </c>
      <c r="M423">
        <f>Alumn_Filtered!O423</f>
        <v>9</v>
      </c>
      <c r="N423">
        <f>Alumn_Filtered!P423</f>
        <v>0</v>
      </c>
      <c r="O423">
        <f>Alumn_Filtered!Q423</f>
        <v>1</v>
      </c>
      <c r="P423">
        <f>Alumn_Filtered!R423</f>
        <v>3</v>
      </c>
      <c r="Q423">
        <f>Alumn_Filtered!S423</f>
        <v>5</v>
      </c>
      <c r="R423">
        <f>Alumn_Filtered!T423</f>
        <v>0</v>
      </c>
      <c r="S423" s="28">
        <f>Alumn_Filtered!U423</f>
        <v>0</v>
      </c>
      <c r="T423">
        <f>Alumn_Filtered!V423</f>
        <v>5</v>
      </c>
      <c r="U423" s="28">
        <f>Alumn_Filtered!W423</f>
        <v>1</v>
      </c>
      <c r="V423" s="28">
        <f>Alumn_Filtered!X423</f>
        <v>0.33333333333333331</v>
      </c>
      <c r="W423" s="28">
        <f>Alumn_Filtered!Y423</f>
        <v>1.666666666666668E-2</v>
      </c>
      <c r="X423" s="28">
        <f>Alumn_Filtered!Z423</f>
        <v>0.17666666666666667</v>
      </c>
      <c r="Y423" s="28">
        <f>Alumn_Filtered!AA423</f>
        <v>-0.49000000000000021</v>
      </c>
      <c r="Z423">
        <f ca="1">Alumn_Filtered!AB423</f>
        <v>20</v>
      </c>
      <c r="AA423">
        <f>Alumn_Filtered!AD423</f>
        <v>1</v>
      </c>
      <c r="AB423">
        <f>Alumn_Filtered!AF423</f>
        <v>1</v>
      </c>
      <c r="AC423">
        <f>IF(Alumn_Filtered!AG423=0,Metrics!$AG$14,Alumn_Filtered!AG423)</f>
        <v>702</v>
      </c>
      <c r="AD423" s="28">
        <f>Alumn_Filtered!AH423</f>
        <v>0.80064829821717987</v>
      </c>
      <c r="AE423">
        <f>IF(Alumn_Filtered!AI423=0,Metrics!AI$14,Alumn_Filtered!AI423)</f>
        <v>749</v>
      </c>
      <c r="AF423" s="28">
        <f>Alumn_Filtered!AJ423</f>
        <v>0.87682333873581852</v>
      </c>
      <c r="AG423">
        <f>IF(Alumn_Filtered!AK423=0,Metrics!AK$14,Alumn_Filtered!AK423)</f>
        <v>559</v>
      </c>
      <c r="AH423" s="28">
        <f>Alumn_Filtered!AL423</f>
        <v>0.56888168557536467</v>
      </c>
      <c r="AI423">
        <f>IF(Alumn_Filtered!AM423=0,Metrics!AM$14,Alumn_Filtered!AM423)</f>
        <v>597</v>
      </c>
      <c r="AJ423" s="28">
        <f>Alumn_Filtered!AN423</f>
        <v>0.63047001620745546</v>
      </c>
      <c r="AK423">
        <f>IF(Alumn_Filtered!AP423=0,Metrics!AP$14,Alumn_Filtered!AP423)</f>
        <v>4</v>
      </c>
      <c r="AL423">
        <f>IF(Alumn_Filtered!AR423=0,Metrics!AR$14,Alumn_Filtered!AR423)</f>
        <v>1</v>
      </c>
      <c r="AM423">
        <f>IF(Alumn_Filtered!AS423=0,Metrics!AS$14,Alumn_Filtered!AS423)</f>
        <v>9</v>
      </c>
      <c r="AN423">
        <f>Alumn_Filtered!B423</f>
        <v>0</v>
      </c>
    </row>
    <row r="424" spans="1:40" x14ac:dyDescent="0.25">
      <c r="A424" t="str">
        <f>LEFT(Alumn_Filtered!A424,LEN(Alumn_Filtered!A424)-1)</f>
        <v>19668674</v>
      </c>
      <c r="B424">
        <f>Alumn_Filtered!D424</f>
        <v>0</v>
      </c>
      <c r="C424">
        <f>Alumn_Filtered!E424</f>
        <v>0</v>
      </c>
      <c r="D424">
        <f>Alumn_Filtered!F424</f>
        <v>0</v>
      </c>
      <c r="E424" s="30">
        <f>Alumn_Filtered!G424</f>
        <v>6</v>
      </c>
      <c r="F424">
        <f>Alumn_Filtered!H424</f>
        <v>5</v>
      </c>
      <c r="G424" s="28">
        <f>Alumn_Filtered!I424</f>
        <v>0.83333333333333337</v>
      </c>
      <c r="H424">
        <f>Alumn_Filtered!J424</f>
        <v>1</v>
      </c>
      <c r="I424" s="28">
        <f>Alumn_Filtered!K424</f>
        <v>0.16666666666666666</v>
      </c>
      <c r="J424" s="28">
        <f>Alumn_Filtered!L424</f>
        <v>0.83333333333333337</v>
      </c>
      <c r="K424" s="28">
        <f>Alumn_Filtered!M424</f>
        <v>0.46666666666666662</v>
      </c>
      <c r="L424" s="28">
        <f>Alumn_Filtered!N424</f>
        <v>0.63888888888888895</v>
      </c>
      <c r="M424">
        <f>Alumn_Filtered!O424</f>
        <v>7</v>
      </c>
      <c r="N424">
        <f>Alumn_Filtered!P424</f>
        <v>0</v>
      </c>
      <c r="O424">
        <f>Alumn_Filtered!Q424</f>
        <v>1</v>
      </c>
      <c r="P424">
        <f>Alumn_Filtered!R424</f>
        <v>0</v>
      </c>
      <c r="Q424">
        <f>Alumn_Filtered!S424</f>
        <v>6</v>
      </c>
      <c r="R424">
        <f>Alumn_Filtered!T424</f>
        <v>2</v>
      </c>
      <c r="S424" s="28">
        <f>Alumn_Filtered!U424</f>
        <v>0.33333333333333331</v>
      </c>
      <c r="T424">
        <f>Alumn_Filtered!V424</f>
        <v>4</v>
      </c>
      <c r="U424" s="28">
        <f>Alumn_Filtered!W424</f>
        <v>0.66666666666666663</v>
      </c>
      <c r="V424" s="28">
        <f>Alumn_Filtered!X424</f>
        <v>0.68333333333333324</v>
      </c>
      <c r="W424" s="28">
        <f>Alumn_Filtered!Y424</f>
        <v>0.18333333333333335</v>
      </c>
      <c r="X424" s="28">
        <f>Alumn_Filtered!Z424</f>
        <v>0.4055555555555555</v>
      </c>
      <c r="Y424" s="28">
        <f>Alumn_Filtered!AA424</f>
        <v>-0.23333333333333345</v>
      </c>
      <c r="Z424">
        <f ca="1">Alumn_Filtered!AB424</f>
        <v>20</v>
      </c>
      <c r="AA424">
        <f>Alumn_Filtered!AD424</f>
        <v>1</v>
      </c>
      <c r="AB424">
        <f>Alumn_Filtered!AF424</f>
        <v>1</v>
      </c>
      <c r="AC424">
        <f>IF(Alumn_Filtered!AG424=0,Metrics!$AG$14,Alumn_Filtered!AG424)</f>
        <v>610</v>
      </c>
      <c r="AD424" s="28">
        <f>Alumn_Filtered!AH424</f>
        <v>0.65153970826580232</v>
      </c>
      <c r="AE424">
        <f>IF(Alumn_Filtered!AI424=0,Metrics!AI$14,Alumn_Filtered!AI424)</f>
        <v>631</v>
      </c>
      <c r="AF424" s="28">
        <f>Alumn_Filtered!AJ424</f>
        <v>0.68557536466774716</v>
      </c>
      <c r="AG424">
        <f>IF(Alumn_Filtered!AK424=0,Metrics!AK$14,Alumn_Filtered!AK424)</f>
        <v>543</v>
      </c>
      <c r="AH424" s="28">
        <f>Alumn_Filtered!AL424</f>
        <v>0.5429497568881686</v>
      </c>
      <c r="AI424">
        <f>IF(Alumn_Filtered!AM424=0,Metrics!AM$14,Alumn_Filtered!AM424)</f>
        <v>607</v>
      </c>
      <c r="AJ424" s="28">
        <f>Alumn_Filtered!AN424</f>
        <v>0.64667747163695299</v>
      </c>
      <c r="AK424">
        <f>IF(Alumn_Filtered!AP424=0,Metrics!AP$14,Alumn_Filtered!AP424)</f>
        <v>13</v>
      </c>
      <c r="AL424">
        <f>IF(Alumn_Filtered!AR424=0,Metrics!AR$14,Alumn_Filtered!AR424)</f>
        <v>1</v>
      </c>
      <c r="AM424">
        <f>IF(Alumn_Filtered!AS424=0,Metrics!AS$14,Alumn_Filtered!AS424)</f>
        <v>9</v>
      </c>
      <c r="AN424">
        <f>Alumn_Filtered!B424</f>
        <v>1</v>
      </c>
    </row>
    <row r="425" spans="1:40" x14ac:dyDescent="0.25">
      <c r="A425" t="str">
        <f>LEFT(Alumn_Filtered!A425,LEN(Alumn_Filtered!A425)-1)</f>
        <v>19668861</v>
      </c>
      <c r="B425">
        <f>Alumn_Filtered!D425</f>
        <v>0</v>
      </c>
      <c r="C425">
        <f>Alumn_Filtered!E425</f>
        <v>0</v>
      </c>
      <c r="D425">
        <f>Alumn_Filtered!F425</f>
        <v>0</v>
      </c>
      <c r="E425" s="30">
        <f>Alumn_Filtered!G425</f>
        <v>6</v>
      </c>
      <c r="F425">
        <f>Alumn_Filtered!H425</f>
        <v>4</v>
      </c>
      <c r="G425" s="28">
        <f>Alumn_Filtered!I425</f>
        <v>0.66666666666666663</v>
      </c>
      <c r="H425">
        <f>Alumn_Filtered!J425</f>
        <v>2</v>
      </c>
      <c r="I425" s="28">
        <f>Alumn_Filtered!K425</f>
        <v>0.33333333333333331</v>
      </c>
      <c r="J425" s="28">
        <f>Alumn_Filtered!L425</f>
        <v>0.81666666666666676</v>
      </c>
      <c r="K425" s="28">
        <f>Alumn_Filtered!M425</f>
        <v>0.23333333333333331</v>
      </c>
      <c r="L425" s="28">
        <f>Alumn_Filtered!N425</f>
        <v>0.51666666666666672</v>
      </c>
      <c r="M425">
        <f>Alumn_Filtered!O425</f>
        <v>7</v>
      </c>
      <c r="N425">
        <f>Alumn_Filtered!P425</f>
        <v>0</v>
      </c>
      <c r="O425">
        <f>Alumn_Filtered!Q425</f>
        <v>0</v>
      </c>
      <c r="P425">
        <f>Alumn_Filtered!R425</f>
        <v>0</v>
      </c>
      <c r="Q425">
        <f>Alumn_Filtered!S425</f>
        <v>7</v>
      </c>
      <c r="R425">
        <f>Alumn_Filtered!T425</f>
        <v>5</v>
      </c>
      <c r="S425" s="28">
        <f>Alumn_Filtered!U425</f>
        <v>0.7142857142857143</v>
      </c>
      <c r="T425">
        <f>Alumn_Filtered!V425</f>
        <v>2</v>
      </c>
      <c r="U425" s="28">
        <f>Alumn_Filtered!W425</f>
        <v>0.2857142857142857</v>
      </c>
      <c r="V425" s="28">
        <f>Alumn_Filtered!X425</f>
        <v>0.79999999999999993</v>
      </c>
      <c r="W425" s="28">
        <f>Alumn_Filtered!Y425</f>
        <v>0.35000000000000003</v>
      </c>
      <c r="X425" s="28">
        <f>Alumn_Filtered!Z425</f>
        <v>0.59047619047619049</v>
      </c>
      <c r="Y425" s="28">
        <f>Alumn_Filtered!AA425</f>
        <v>7.3809523809523769E-2</v>
      </c>
      <c r="Z425">
        <f ca="1">Alumn_Filtered!AB425</f>
        <v>20</v>
      </c>
      <c r="AA425">
        <f>Alumn_Filtered!AD425</f>
        <v>1</v>
      </c>
      <c r="AB425">
        <f>Alumn_Filtered!AF425</f>
        <v>1</v>
      </c>
      <c r="AC425">
        <f>IF(Alumn_Filtered!AG425=0,Metrics!$AG$14,Alumn_Filtered!AG425)</f>
        <v>552</v>
      </c>
      <c r="AD425" s="28">
        <f>Alumn_Filtered!AH425</f>
        <v>0.55753646677471635</v>
      </c>
      <c r="AE425">
        <f>IF(Alumn_Filtered!AI425=0,Metrics!AI$14,Alumn_Filtered!AI425)</f>
        <v>569</v>
      </c>
      <c r="AF425" s="28">
        <f>Alumn_Filtered!AJ425</f>
        <v>0.5850891410048622</v>
      </c>
      <c r="AG425">
        <f>IF(Alumn_Filtered!AK425=0,Metrics!AK$14,Alumn_Filtered!AK425)</f>
        <v>505</v>
      </c>
      <c r="AH425" s="28">
        <f>Alumn_Filtered!AL425</f>
        <v>0.48136142625607781</v>
      </c>
      <c r="AI425">
        <f>IF(Alumn_Filtered!AM425=0,Metrics!AM$14,Alumn_Filtered!AM425)</f>
        <v>590</v>
      </c>
      <c r="AJ425" s="28">
        <f>Alumn_Filtered!AN425</f>
        <v>0.61912479740680715</v>
      </c>
      <c r="AK425">
        <f>IF(Alumn_Filtered!AP425=0,Metrics!AP$14,Alumn_Filtered!AP425)</f>
        <v>13</v>
      </c>
      <c r="AL425">
        <f>IF(Alumn_Filtered!AR425=0,Metrics!AR$14,Alumn_Filtered!AR425)</f>
        <v>1</v>
      </c>
      <c r="AM425">
        <f>IF(Alumn_Filtered!AS425=0,Metrics!AS$14,Alumn_Filtered!AS425)</f>
        <v>0</v>
      </c>
      <c r="AN425">
        <f>Alumn_Filtered!B425</f>
        <v>1</v>
      </c>
    </row>
    <row r="426" spans="1:40" x14ac:dyDescent="0.25">
      <c r="A426" t="str">
        <f>LEFT(Alumn_Filtered!A426,LEN(Alumn_Filtered!A426)-1)</f>
        <v>19668870</v>
      </c>
      <c r="B426">
        <f>Alumn_Filtered!D426</f>
        <v>0</v>
      </c>
      <c r="C426">
        <f>Alumn_Filtered!E426</f>
        <v>0</v>
      </c>
      <c r="D426">
        <f>Alumn_Filtered!F426</f>
        <v>0</v>
      </c>
      <c r="E426" s="30">
        <f>Alumn_Filtered!G426</f>
        <v>6</v>
      </c>
      <c r="F426">
        <f>Alumn_Filtered!H426</f>
        <v>2</v>
      </c>
      <c r="G426" s="28">
        <f>Alumn_Filtered!I426</f>
        <v>0.33333333333333331</v>
      </c>
      <c r="H426">
        <f>Alumn_Filtered!J426</f>
        <v>4</v>
      </c>
      <c r="I426" s="28">
        <f>Alumn_Filtered!K426</f>
        <v>0.66666666666666663</v>
      </c>
      <c r="J426" s="28">
        <f>Alumn_Filtered!L426</f>
        <v>0.8666666666666667</v>
      </c>
      <c r="K426" s="28">
        <f>Alumn_Filtered!M426</f>
        <v>0.16666666666666666</v>
      </c>
      <c r="L426" s="28">
        <f>Alumn_Filtered!N426</f>
        <v>0.38888888888888884</v>
      </c>
      <c r="M426">
        <f>Alumn_Filtered!O426</f>
        <v>7</v>
      </c>
      <c r="N426">
        <f>Alumn_Filtered!P426</f>
        <v>2</v>
      </c>
      <c r="O426">
        <f>Alumn_Filtered!Q426</f>
        <v>0</v>
      </c>
      <c r="P426">
        <f>Alumn_Filtered!R426</f>
        <v>0</v>
      </c>
      <c r="Q426">
        <f>Alumn_Filtered!S426</f>
        <v>5</v>
      </c>
      <c r="R426">
        <f>Alumn_Filtered!T426</f>
        <v>1</v>
      </c>
      <c r="S426" s="28">
        <f>Alumn_Filtered!U426</f>
        <v>0.2</v>
      </c>
      <c r="T426">
        <f>Alumn_Filtered!V426</f>
        <v>4</v>
      </c>
      <c r="U426" s="28">
        <f>Alumn_Filtered!W426</f>
        <v>0.8</v>
      </c>
      <c r="V426" s="28">
        <f>Alumn_Filtered!X426</f>
        <v>0.51666666666666661</v>
      </c>
      <c r="W426" s="28">
        <f>Alumn_Filtered!Y426</f>
        <v>0.25</v>
      </c>
      <c r="X426" s="28">
        <f>Alumn_Filtered!Z426</f>
        <v>0.37333333333333335</v>
      </c>
      <c r="Y426" s="28">
        <f>Alumn_Filtered!AA426</f>
        <v>-1.5555555555555489E-2</v>
      </c>
      <c r="Z426">
        <f ca="1">Alumn_Filtered!AB426</f>
        <v>20</v>
      </c>
      <c r="AA426">
        <f>Alumn_Filtered!AD426</f>
        <v>1</v>
      </c>
      <c r="AB426">
        <f>Alumn_Filtered!AF426</f>
        <v>1</v>
      </c>
      <c r="AC426">
        <f>IF(Alumn_Filtered!AG426=0,Metrics!$AG$14,Alumn_Filtered!AG426)</f>
        <v>474</v>
      </c>
      <c r="AD426" s="28">
        <f>Alumn_Filtered!AH426</f>
        <v>0.43111831442463533</v>
      </c>
      <c r="AE426">
        <f>IF(Alumn_Filtered!AI426=0,Metrics!AI$14,Alumn_Filtered!AI426)</f>
        <v>474</v>
      </c>
      <c r="AF426" s="28">
        <f>Alumn_Filtered!AJ426</f>
        <v>0.43111831442463533</v>
      </c>
      <c r="AG426">
        <f>IF(Alumn_Filtered!AK426=0,Metrics!AK$14,Alumn_Filtered!AK426)</f>
        <v>546</v>
      </c>
      <c r="AH426" s="28">
        <f>Alumn_Filtered!AL426</f>
        <v>0.54781199351701781</v>
      </c>
      <c r="AI426">
        <f>IF(Alumn_Filtered!AM426=0,Metrics!AM$14,Alumn_Filtered!AM426)</f>
        <v>509</v>
      </c>
      <c r="AJ426" s="28">
        <f>Alumn_Filtered!AN426</f>
        <v>0.4878444084278768</v>
      </c>
      <c r="AK426">
        <f>IF(Alumn_Filtered!AP426=0,Metrics!AP$14,Alumn_Filtered!AP426)</f>
        <v>13</v>
      </c>
      <c r="AL426">
        <f>IF(Alumn_Filtered!AR426=0,Metrics!AR$14,Alumn_Filtered!AR426)</f>
        <v>1</v>
      </c>
      <c r="AM426">
        <f>IF(Alumn_Filtered!AS426=0,Metrics!AS$14,Alumn_Filtered!AS426)</f>
        <v>5</v>
      </c>
      <c r="AN426">
        <f>Alumn_Filtered!B426</f>
        <v>1</v>
      </c>
    </row>
    <row r="427" spans="1:40" x14ac:dyDescent="0.25">
      <c r="A427" t="str">
        <f>LEFT(Alumn_Filtered!A427,LEN(Alumn_Filtered!A427)-1)</f>
        <v>19668894</v>
      </c>
      <c r="B427">
        <f>Alumn_Filtered!D427</f>
        <v>0</v>
      </c>
      <c r="C427">
        <f>Alumn_Filtered!E427</f>
        <v>0</v>
      </c>
      <c r="D427">
        <f>Alumn_Filtered!F427</f>
        <v>0</v>
      </c>
      <c r="E427" s="30">
        <f>Alumn_Filtered!G427</f>
        <v>6</v>
      </c>
      <c r="F427">
        <f>Alumn_Filtered!H427</f>
        <v>5</v>
      </c>
      <c r="G427" s="28">
        <f>Alumn_Filtered!I427</f>
        <v>0.83333333333333337</v>
      </c>
      <c r="H427">
        <f>Alumn_Filtered!J427</f>
        <v>1</v>
      </c>
      <c r="I427" s="28">
        <f>Alumn_Filtered!K427</f>
        <v>0.16666666666666666</v>
      </c>
      <c r="J427" s="28">
        <f>Alumn_Filtered!L427</f>
        <v>0.58333333333333337</v>
      </c>
      <c r="K427" s="28">
        <f>Alumn_Filtered!M427</f>
        <v>0.35000000000000003</v>
      </c>
      <c r="L427" s="28">
        <f>Alumn_Filtered!N427</f>
        <v>0.5083333333333333</v>
      </c>
      <c r="M427">
        <f>Alumn_Filtered!O427</f>
        <v>10</v>
      </c>
      <c r="N427">
        <f>Alumn_Filtered!P427</f>
        <v>4</v>
      </c>
      <c r="O427">
        <f>Alumn_Filtered!Q427</f>
        <v>0</v>
      </c>
      <c r="P427">
        <f>Alumn_Filtered!R427</f>
        <v>0</v>
      </c>
      <c r="Q427">
        <f>Alumn_Filtered!S427</f>
        <v>6</v>
      </c>
      <c r="R427">
        <f>Alumn_Filtered!T427</f>
        <v>2</v>
      </c>
      <c r="S427" s="28">
        <f>Alumn_Filtered!U427</f>
        <v>0.33333333333333331</v>
      </c>
      <c r="T427">
        <f>Alumn_Filtered!V427</f>
        <v>4</v>
      </c>
      <c r="U427" s="28">
        <f>Alumn_Filtered!W427</f>
        <v>0.66666666666666663</v>
      </c>
      <c r="V427" s="28">
        <f>Alumn_Filtered!X427</f>
        <v>0.71666666666666667</v>
      </c>
      <c r="W427" s="28">
        <f>Alumn_Filtered!Y427</f>
        <v>0.20000000000000004</v>
      </c>
      <c r="X427" s="28">
        <f>Alumn_Filtered!Z427</f>
        <v>0.44722222222222219</v>
      </c>
      <c r="Y427" s="28">
        <f>Alumn_Filtered!AA427</f>
        <v>-6.1111111111111116E-2</v>
      </c>
      <c r="Z427">
        <f ca="1">Alumn_Filtered!AB427</f>
        <v>20</v>
      </c>
      <c r="AA427">
        <f>Alumn_Filtered!AD427</f>
        <v>1</v>
      </c>
      <c r="AB427">
        <f>Alumn_Filtered!AF427</f>
        <v>1</v>
      </c>
      <c r="AC427">
        <f>IF(Alumn_Filtered!AG427=0,Metrics!$AG$14,Alumn_Filtered!AG427)</f>
        <v>446</v>
      </c>
      <c r="AD427" s="28">
        <f>Alumn_Filtered!AH427</f>
        <v>0.38573743922204212</v>
      </c>
      <c r="AE427">
        <f>IF(Alumn_Filtered!AI427=0,Metrics!AI$14,Alumn_Filtered!AI427)</f>
        <v>455</v>
      </c>
      <c r="AF427" s="28">
        <f>Alumn_Filtered!AJ427</f>
        <v>0.40032414910858993</v>
      </c>
      <c r="AG427">
        <f>IF(Alumn_Filtered!AK427=0,Metrics!AK$14,Alumn_Filtered!AK427)</f>
        <v>537</v>
      </c>
      <c r="AH427" s="28">
        <f>Alumn_Filtered!AL427</f>
        <v>0.53322528363047006</v>
      </c>
      <c r="AI427">
        <f>IF(Alumn_Filtered!AM427=0,Metrics!AM$14,Alumn_Filtered!AM427)</f>
        <v>628</v>
      </c>
      <c r="AJ427" s="28">
        <f>Alumn_Filtered!AN427</f>
        <v>0.68071312803889794</v>
      </c>
      <c r="AK427">
        <f>IF(Alumn_Filtered!AP427=0,Metrics!AP$14,Alumn_Filtered!AP427)</f>
        <v>13</v>
      </c>
      <c r="AL427">
        <f>IF(Alumn_Filtered!AR427=0,Metrics!AR$14,Alumn_Filtered!AR427)</f>
        <v>2</v>
      </c>
      <c r="AM427">
        <f>IF(Alumn_Filtered!AS427=0,Metrics!AS$14,Alumn_Filtered!AS427)</f>
        <v>8</v>
      </c>
      <c r="AN427">
        <f>Alumn_Filtered!B427</f>
        <v>1</v>
      </c>
    </row>
    <row r="428" spans="1:40" x14ac:dyDescent="0.25">
      <c r="A428" t="str">
        <f>LEFT(Alumn_Filtered!A428,LEN(Alumn_Filtered!A428)-1)</f>
        <v>19669511</v>
      </c>
      <c r="B428">
        <f>Alumn_Filtered!D428</f>
        <v>0</v>
      </c>
      <c r="C428">
        <f>Alumn_Filtered!E428</f>
        <v>5</v>
      </c>
      <c r="D428">
        <f>Alumn_Filtered!F428</f>
        <v>0</v>
      </c>
      <c r="E428" s="30">
        <f>Alumn_Filtered!G428</f>
        <v>1</v>
      </c>
      <c r="F428">
        <f>Alumn_Filtered!H428</f>
        <v>0</v>
      </c>
      <c r="G428" s="28">
        <f>Alumn_Filtered!I428</f>
        <v>0</v>
      </c>
      <c r="H428">
        <f>Alumn_Filtered!J428</f>
        <v>1</v>
      </c>
      <c r="I428" s="28">
        <f>Alumn_Filtered!K428</f>
        <v>1</v>
      </c>
      <c r="J428" s="28">
        <f>Alumn_Filtered!L428</f>
        <v>3.3333333333333326E-2</v>
      </c>
      <c r="K428" s="28">
        <f>Alumn_Filtered!M428</f>
        <v>3.3333333333333326E-2</v>
      </c>
      <c r="L428" s="28">
        <f>Alumn_Filtered!N428</f>
        <v>3.3333333333333326E-2</v>
      </c>
      <c r="M428">
        <f>Alumn_Filtered!O428</f>
        <v>7</v>
      </c>
      <c r="N428">
        <f>Alumn_Filtered!P428</f>
        <v>0</v>
      </c>
      <c r="O428">
        <f>Alumn_Filtered!Q428</f>
        <v>3</v>
      </c>
      <c r="P428">
        <f>Alumn_Filtered!R428</f>
        <v>0</v>
      </c>
      <c r="Q428">
        <f>Alumn_Filtered!S428</f>
        <v>4</v>
      </c>
      <c r="R428">
        <f>Alumn_Filtered!T428</f>
        <v>1</v>
      </c>
      <c r="S428" s="28">
        <f>Alumn_Filtered!U428</f>
        <v>0.25</v>
      </c>
      <c r="T428">
        <f>Alumn_Filtered!V428</f>
        <v>3</v>
      </c>
      <c r="U428" s="28">
        <f>Alumn_Filtered!W428</f>
        <v>0.75</v>
      </c>
      <c r="V428" s="28">
        <f>Alumn_Filtered!X428</f>
        <v>0.76666666666666661</v>
      </c>
      <c r="W428" s="28">
        <f>Alumn_Filtered!Y428</f>
        <v>0.26666666666666666</v>
      </c>
      <c r="X428" s="28">
        <f>Alumn_Filtered!Z428</f>
        <v>0.48749999999999993</v>
      </c>
      <c r="Y428" s="28">
        <f>Alumn_Filtered!AA428</f>
        <v>0.45416666666666661</v>
      </c>
      <c r="Z428">
        <f ca="1">Alumn_Filtered!AB428</f>
        <v>20</v>
      </c>
      <c r="AA428">
        <f>Alumn_Filtered!AD428</f>
        <v>1</v>
      </c>
      <c r="AB428">
        <f>Alumn_Filtered!AF428</f>
        <v>1</v>
      </c>
      <c r="AC428">
        <f>IF(Alumn_Filtered!AG428=0,Metrics!$AG$14,Alumn_Filtered!AG428)</f>
        <v>513</v>
      </c>
      <c r="AD428" s="28">
        <f>Alumn_Filtered!AH428</f>
        <v>0.49432739059967584</v>
      </c>
      <c r="AE428">
        <f>IF(Alumn_Filtered!AI428=0,Metrics!AI$14,Alumn_Filtered!AI428)</f>
        <v>513</v>
      </c>
      <c r="AF428" s="28">
        <f>Alumn_Filtered!AJ428</f>
        <v>0.49432739059967584</v>
      </c>
      <c r="AG428">
        <f>IF(Alumn_Filtered!AK428=0,Metrics!AK$14,Alumn_Filtered!AK428)</f>
        <v>471</v>
      </c>
      <c r="AH428" s="28">
        <f>Alumn_Filtered!AL428</f>
        <v>0.42625607779578606</v>
      </c>
      <c r="AI428">
        <f>IF(Alumn_Filtered!AM428=0,Metrics!AM$14,Alumn_Filtered!AM428)</f>
        <v>548</v>
      </c>
      <c r="AJ428" s="28">
        <f>Alumn_Filtered!AN428</f>
        <v>0.55105348460291737</v>
      </c>
      <c r="AK428">
        <f>IF(Alumn_Filtered!AP428=0,Metrics!AP$14,Alumn_Filtered!AP428)</f>
        <v>13</v>
      </c>
      <c r="AL428">
        <f>IF(Alumn_Filtered!AR428=0,Metrics!AR$14,Alumn_Filtered!AR428)</f>
        <v>1</v>
      </c>
      <c r="AM428">
        <f>IF(Alumn_Filtered!AS428=0,Metrics!AS$14,Alumn_Filtered!AS428)</f>
        <v>8</v>
      </c>
      <c r="AN428">
        <f>Alumn_Filtered!B428</f>
        <v>1</v>
      </c>
    </row>
    <row r="429" spans="1:40" x14ac:dyDescent="0.25">
      <c r="A429" t="str">
        <f>LEFT(Alumn_Filtered!A429,LEN(Alumn_Filtered!A429)-1)</f>
        <v>19670240</v>
      </c>
      <c r="B429">
        <f>Alumn_Filtered!D429</f>
        <v>0</v>
      </c>
      <c r="C429">
        <f>Alumn_Filtered!E429</f>
        <v>0</v>
      </c>
      <c r="D429">
        <f>Alumn_Filtered!F429</f>
        <v>0</v>
      </c>
      <c r="E429" s="30">
        <f>Alumn_Filtered!G429</f>
        <v>6</v>
      </c>
      <c r="F429">
        <f>Alumn_Filtered!H429</f>
        <v>6</v>
      </c>
      <c r="G429" s="28">
        <f>Alumn_Filtered!I429</f>
        <v>1</v>
      </c>
      <c r="H429">
        <f>Alumn_Filtered!J429</f>
        <v>0</v>
      </c>
      <c r="I429" s="28">
        <f>Alumn_Filtered!K429</f>
        <v>0</v>
      </c>
      <c r="J429" s="28">
        <f>Alumn_Filtered!L429</f>
        <v>0.85</v>
      </c>
      <c r="K429" s="28">
        <f>Alumn_Filtered!M429</f>
        <v>0.53333333333333333</v>
      </c>
      <c r="L429" s="28">
        <f>Alumn_Filtered!N429</f>
        <v>0.73055555555555551</v>
      </c>
      <c r="M429">
        <f>Alumn_Filtered!O429</f>
        <v>12</v>
      </c>
      <c r="N429">
        <f>Alumn_Filtered!P429</f>
        <v>3</v>
      </c>
      <c r="O429">
        <f>Alumn_Filtered!Q429</f>
        <v>0</v>
      </c>
      <c r="P429">
        <f>Alumn_Filtered!R429</f>
        <v>3</v>
      </c>
      <c r="Q429">
        <f>Alumn_Filtered!S429</f>
        <v>6</v>
      </c>
      <c r="R429">
        <f>Alumn_Filtered!T429</f>
        <v>6</v>
      </c>
      <c r="S429" s="28">
        <f>Alumn_Filtered!U429</f>
        <v>1</v>
      </c>
      <c r="T429">
        <f>Alumn_Filtered!V429</f>
        <v>0</v>
      </c>
      <c r="U429" s="28">
        <f>Alumn_Filtered!W429</f>
        <v>0</v>
      </c>
      <c r="V429" s="28">
        <f>Alumn_Filtered!X429</f>
        <v>0.76666666666666661</v>
      </c>
      <c r="W429" s="28">
        <f>Alumn_Filtered!Y429</f>
        <v>0.5</v>
      </c>
      <c r="X429" s="28">
        <f>Alumn_Filtered!Z429</f>
        <v>0.56944444444444442</v>
      </c>
      <c r="Y429" s="28">
        <f>Alumn_Filtered!AA429</f>
        <v>-0.16111111111111109</v>
      </c>
      <c r="Z429">
        <f ca="1">Alumn_Filtered!AB429</f>
        <v>20</v>
      </c>
      <c r="AA429">
        <f>Alumn_Filtered!AD429</f>
        <v>1</v>
      </c>
      <c r="AB429">
        <f>Alumn_Filtered!AF429</f>
        <v>1</v>
      </c>
      <c r="AC429">
        <f>IF(Alumn_Filtered!AG429=0,Metrics!$AG$14,Alumn_Filtered!AG429)</f>
        <v>610</v>
      </c>
      <c r="AD429" s="28">
        <f>Alumn_Filtered!AH429</f>
        <v>0.65153970826580232</v>
      </c>
      <c r="AE429">
        <f>IF(Alumn_Filtered!AI429=0,Metrics!AI$14,Alumn_Filtered!AI429)</f>
        <v>631</v>
      </c>
      <c r="AF429" s="28">
        <f>Alumn_Filtered!AJ429</f>
        <v>0.68557536466774716</v>
      </c>
      <c r="AG429">
        <f>IF(Alumn_Filtered!AK429=0,Metrics!AK$14,Alumn_Filtered!AK429)</f>
        <v>582</v>
      </c>
      <c r="AH429" s="28">
        <f>Alumn_Filtered!AL429</f>
        <v>0.60615883306320906</v>
      </c>
      <c r="AI429">
        <f>IF(Alumn_Filtered!AM429=0,Metrics!AM$14,Alumn_Filtered!AM429)</f>
        <v>624</v>
      </c>
      <c r="AJ429" s="28">
        <f>Alumn_Filtered!AN429</f>
        <v>0.67423014586709884</v>
      </c>
      <c r="AK429">
        <f>IF(Alumn_Filtered!AP429=0,Metrics!AP$14,Alumn_Filtered!AP429)</f>
        <v>13</v>
      </c>
      <c r="AL429">
        <f>IF(Alumn_Filtered!AR429=0,Metrics!AR$14,Alumn_Filtered!AR429)</f>
        <v>1</v>
      </c>
      <c r="AM429">
        <f>IF(Alumn_Filtered!AS429=0,Metrics!AS$14,Alumn_Filtered!AS429)</f>
        <v>11</v>
      </c>
      <c r="AN429">
        <f>Alumn_Filtered!B429</f>
        <v>1</v>
      </c>
    </row>
    <row r="430" spans="1:40" x14ac:dyDescent="0.25">
      <c r="A430" t="str">
        <f>LEFT(Alumn_Filtered!A430,LEN(Alumn_Filtered!A430)-1)</f>
        <v>19671757</v>
      </c>
      <c r="B430">
        <f>Alumn_Filtered!D430</f>
        <v>0</v>
      </c>
      <c r="C430">
        <f>Alumn_Filtered!E430</f>
        <v>0</v>
      </c>
      <c r="D430">
        <f>Alumn_Filtered!F430</f>
        <v>0</v>
      </c>
      <c r="E430" s="30">
        <f>Alumn_Filtered!G430</f>
        <v>6</v>
      </c>
      <c r="F430">
        <f>Alumn_Filtered!H430</f>
        <v>6</v>
      </c>
      <c r="G430" s="28">
        <f>Alumn_Filtered!I430</f>
        <v>1</v>
      </c>
      <c r="H430">
        <f>Alumn_Filtered!J430</f>
        <v>0</v>
      </c>
      <c r="I430" s="28">
        <f>Alumn_Filtered!K430</f>
        <v>0</v>
      </c>
      <c r="J430" s="28">
        <f>Alumn_Filtered!L430</f>
        <v>0.96666666666666667</v>
      </c>
      <c r="K430" s="28">
        <f>Alumn_Filtered!M430</f>
        <v>0.53333333333333333</v>
      </c>
      <c r="L430" s="28">
        <f>Alumn_Filtered!N430</f>
        <v>0.77499999999999991</v>
      </c>
      <c r="M430">
        <f>Alumn_Filtered!O430</f>
        <v>7</v>
      </c>
      <c r="N430">
        <f>Alumn_Filtered!P430</f>
        <v>1</v>
      </c>
      <c r="O430">
        <f>Alumn_Filtered!Q430</f>
        <v>0</v>
      </c>
      <c r="P430">
        <f>Alumn_Filtered!R430</f>
        <v>0</v>
      </c>
      <c r="Q430">
        <f>Alumn_Filtered!S430</f>
        <v>6</v>
      </c>
      <c r="R430">
        <f>Alumn_Filtered!T430</f>
        <v>3</v>
      </c>
      <c r="S430" s="28">
        <f>Alumn_Filtered!U430</f>
        <v>0.5</v>
      </c>
      <c r="T430">
        <f>Alumn_Filtered!V430</f>
        <v>3</v>
      </c>
      <c r="U430" s="28">
        <f>Alumn_Filtered!W430</f>
        <v>0.5</v>
      </c>
      <c r="V430" s="28">
        <f>Alumn_Filtered!X430</f>
        <v>0.70000000000000007</v>
      </c>
      <c r="W430" s="28">
        <f>Alumn_Filtered!Y430</f>
        <v>0</v>
      </c>
      <c r="X430" s="28">
        <f>Alumn_Filtered!Z430</f>
        <v>0.42499999999999999</v>
      </c>
      <c r="Y430" s="28">
        <f>Alumn_Filtered!AA430</f>
        <v>-0.34999999999999992</v>
      </c>
      <c r="Z430">
        <f ca="1">Alumn_Filtered!AB430</f>
        <v>20</v>
      </c>
      <c r="AA430">
        <f>Alumn_Filtered!AD430</f>
        <v>1</v>
      </c>
      <c r="AB430">
        <f>Alumn_Filtered!AF430</f>
        <v>1</v>
      </c>
      <c r="AC430">
        <f>IF(Alumn_Filtered!AG430=0,Metrics!$AG$14,Alumn_Filtered!AG430)</f>
        <v>472</v>
      </c>
      <c r="AD430" s="28">
        <f>Alumn_Filtered!AH430</f>
        <v>0.42787682333873583</v>
      </c>
      <c r="AE430">
        <f>IF(Alumn_Filtered!AI430=0,Metrics!AI$14,Alumn_Filtered!AI430)</f>
        <v>472</v>
      </c>
      <c r="AF430" s="28">
        <f>Alumn_Filtered!AJ430</f>
        <v>0.42787682333873583</v>
      </c>
      <c r="AG430">
        <f>IF(Alumn_Filtered!AK430=0,Metrics!AK$14,Alumn_Filtered!AK430)</f>
        <v>465</v>
      </c>
      <c r="AH430" s="28">
        <f>Alumn_Filtered!AL430</f>
        <v>0.41653160453808752</v>
      </c>
      <c r="AI430">
        <f>IF(Alumn_Filtered!AM430=0,Metrics!AM$14,Alumn_Filtered!AM430)</f>
        <v>633</v>
      </c>
      <c r="AJ430" s="28">
        <f>Alumn_Filtered!AN430</f>
        <v>0.68881685575364671</v>
      </c>
      <c r="AK430">
        <f>IF(Alumn_Filtered!AP430=0,Metrics!AP$14,Alumn_Filtered!AP430)</f>
        <v>13</v>
      </c>
      <c r="AL430">
        <f>IF(Alumn_Filtered!AR430=0,Metrics!AR$14,Alumn_Filtered!AR430)</f>
        <v>1</v>
      </c>
      <c r="AM430">
        <f>IF(Alumn_Filtered!AS430=0,Metrics!AS$14,Alumn_Filtered!AS430)</f>
        <v>9</v>
      </c>
      <c r="AN430">
        <f>Alumn_Filtered!B430</f>
        <v>1</v>
      </c>
    </row>
    <row r="431" spans="1:40" x14ac:dyDescent="0.25">
      <c r="A431" t="str">
        <f>LEFT(Alumn_Filtered!A431,LEN(Alumn_Filtered!A431)-1)</f>
        <v>19672077</v>
      </c>
      <c r="B431">
        <f>Alumn_Filtered!D431</f>
        <v>0</v>
      </c>
      <c r="C431">
        <f>Alumn_Filtered!E431</f>
        <v>0</v>
      </c>
      <c r="D431">
        <f>Alumn_Filtered!F431</f>
        <v>0</v>
      </c>
      <c r="E431" s="30">
        <f>Alumn_Filtered!G431</f>
        <v>6</v>
      </c>
      <c r="F431">
        <f>Alumn_Filtered!H431</f>
        <v>4</v>
      </c>
      <c r="G431" s="28">
        <f>Alumn_Filtered!I431</f>
        <v>0.66666666666666663</v>
      </c>
      <c r="H431">
        <f>Alumn_Filtered!J431</f>
        <v>2</v>
      </c>
      <c r="I431" s="28">
        <f>Alumn_Filtered!K431</f>
        <v>0.33333333333333331</v>
      </c>
      <c r="J431" s="28">
        <f>Alumn_Filtered!L431</f>
        <v>0.83333333333333337</v>
      </c>
      <c r="K431" s="28">
        <f>Alumn_Filtered!M431</f>
        <v>0.39999999999999997</v>
      </c>
      <c r="L431" s="28">
        <f>Alumn_Filtered!N431</f>
        <v>0.6694444444444444</v>
      </c>
      <c r="M431">
        <f>Alumn_Filtered!O431</f>
        <v>6</v>
      </c>
      <c r="N431">
        <f>Alumn_Filtered!P431</f>
        <v>0</v>
      </c>
      <c r="O431">
        <f>Alumn_Filtered!Q431</f>
        <v>0</v>
      </c>
      <c r="P431">
        <f>Alumn_Filtered!R431</f>
        <v>0</v>
      </c>
      <c r="Q431">
        <f>Alumn_Filtered!S431</f>
        <v>6</v>
      </c>
      <c r="R431">
        <f>Alumn_Filtered!T431</f>
        <v>6</v>
      </c>
      <c r="S431" s="28">
        <f>Alumn_Filtered!U431</f>
        <v>1</v>
      </c>
      <c r="T431">
        <f>Alumn_Filtered!V431</f>
        <v>0</v>
      </c>
      <c r="U431" s="28">
        <f>Alumn_Filtered!W431</f>
        <v>0</v>
      </c>
      <c r="V431" s="28">
        <f>Alumn_Filtered!X431</f>
        <v>0.78333333333333333</v>
      </c>
      <c r="W431" s="28">
        <f>Alumn_Filtered!Y431</f>
        <v>0.6166666666666667</v>
      </c>
      <c r="X431" s="28">
        <f>Alumn_Filtered!Z431</f>
        <v>0.70833333333333337</v>
      </c>
      <c r="Y431" s="28">
        <f>Alumn_Filtered!AA431</f>
        <v>3.8888888888888973E-2</v>
      </c>
      <c r="Z431">
        <f ca="1">Alumn_Filtered!AB431</f>
        <v>20</v>
      </c>
      <c r="AA431">
        <f>Alumn_Filtered!AD431</f>
        <v>1</v>
      </c>
      <c r="AB431">
        <f>Alumn_Filtered!AF431</f>
        <v>1</v>
      </c>
      <c r="AC431">
        <f>IF(Alumn_Filtered!AG431=0,Metrics!$AG$14,Alumn_Filtered!AG431)</f>
        <v>595</v>
      </c>
      <c r="AD431" s="28">
        <f>Alumn_Filtered!AH431</f>
        <v>0.62722852512155591</v>
      </c>
      <c r="AE431">
        <f>IF(Alumn_Filtered!AI431=0,Metrics!AI$14,Alumn_Filtered!AI431)</f>
        <v>646</v>
      </c>
      <c r="AF431" s="28">
        <f>Alumn_Filtered!AJ431</f>
        <v>0.70988654781199356</v>
      </c>
      <c r="AG431">
        <f>IF(Alumn_Filtered!AK431=0,Metrics!AK$14,Alumn_Filtered!AK431)</f>
        <v>537</v>
      </c>
      <c r="AH431" s="28">
        <f>Alumn_Filtered!AL431</f>
        <v>0.53322528363047006</v>
      </c>
      <c r="AI431">
        <f>IF(Alumn_Filtered!AM431=0,Metrics!AM$14,Alumn_Filtered!AM431)</f>
        <v>558</v>
      </c>
      <c r="AJ431" s="28">
        <f>Alumn_Filtered!AN431</f>
        <v>0.5672609400324149</v>
      </c>
      <c r="AK431">
        <f>IF(Alumn_Filtered!AP431=0,Metrics!AP$14,Alumn_Filtered!AP431)</f>
        <v>13</v>
      </c>
      <c r="AL431">
        <f>IF(Alumn_Filtered!AR431=0,Metrics!AR$14,Alumn_Filtered!AR431)</f>
        <v>1</v>
      </c>
      <c r="AM431">
        <f>IF(Alumn_Filtered!AS431=0,Metrics!AS$14,Alumn_Filtered!AS431)</f>
        <v>5</v>
      </c>
      <c r="AN431">
        <f>Alumn_Filtered!B431</f>
        <v>1</v>
      </c>
    </row>
    <row r="432" spans="1:40" x14ac:dyDescent="0.25">
      <c r="A432" t="str">
        <f>LEFT(Alumn_Filtered!A432,LEN(Alumn_Filtered!A432)-1)</f>
        <v>19672688</v>
      </c>
      <c r="B432">
        <f>Alumn_Filtered!D432</f>
        <v>0</v>
      </c>
      <c r="C432">
        <f>Alumn_Filtered!E432</f>
        <v>0</v>
      </c>
      <c r="D432">
        <f>Alumn_Filtered!F432</f>
        <v>0</v>
      </c>
      <c r="E432" s="30">
        <f>Alumn_Filtered!G432</f>
        <v>6</v>
      </c>
      <c r="F432">
        <f>Alumn_Filtered!H432</f>
        <v>4</v>
      </c>
      <c r="G432" s="28">
        <f>Alumn_Filtered!I432</f>
        <v>0.66666666666666663</v>
      </c>
      <c r="H432">
        <f>Alumn_Filtered!J432</f>
        <v>2</v>
      </c>
      <c r="I432" s="28">
        <f>Alumn_Filtered!K432</f>
        <v>0.33333333333333331</v>
      </c>
      <c r="J432" s="28">
        <f>Alumn_Filtered!L432</f>
        <v>0.83333333333333337</v>
      </c>
      <c r="K432" s="28">
        <f>Alumn_Filtered!M432</f>
        <v>0.31666666666666665</v>
      </c>
      <c r="L432" s="28">
        <f>Alumn_Filtered!N432</f>
        <v>0.53055555555555556</v>
      </c>
      <c r="M432">
        <f>Alumn_Filtered!O432</f>
        <v>6</v>
      </c>
      <c r="N432">
        <f>Alumn_Filtered!P432</f>
        <v>0</v>
      </c>
      <c r="O432">
        <f>Alumn_Filtered!Q432</f>
        <v>0</v>
      </c>
      <c r="P432">
        <f>Alumn_Filtered!R432</f>
        <v>0</v>
      </c>
      <c r="Q432">
        <f>Alumn_Filtered!S432</f>
        <v>6</v>
      </c>
      <c r="R432">
        <f>Alumn_Filtered!T432</f>
        <v>4</v>
      </c>
      <c r="S432" s="28">
        <f>Alumn_Filtered!U432</f>
        <v>0.66666666666666663</v>
      </c>
      <c r="T432">
        <f>Alumn_Filtered!V432</f>
        <v>2</v>
      </c>
      <c r="U432" s="28">
        <f>Alumn_Filtered!W432</f>
        <v>0.33333333333333331</v>
      </c>
      <c r="V432" s="28">
        <f>Alumn_Filtered!X432</f>
        <v>0.81666666666666676</v>
      </c>
      <c r="W432" s="28">
        <f>Alumn_Filtered!Y432</f>
        <v>0.16666666666666666</v>
      </c>
      <c r="X432" s="28">
        <f>Alumn_Filtered!Z432</f>
        <v>0.51111111111111107</v>
      </c>
      <c r="Y432" s="28">
        <f>Alumn_Filtered!AA432</f>
        <v>-1.9444444444444486E-2</v>
      </c>
      <c r="Z432">
        <f ca="1">Alumn_Filtered!AB432</f>
        <v>20</v>
      </c>
      <c r="AA432">
        <f>Alumn_Filtered!AD432</f>
        <v>1</v>
      </c>
      <c r="AB432">
        <f>Alumn_Filtered!AF432</f>
        <v>1</v>
      </c>
      <c r="AC432">
        <f>IF(Alumn_Filtered!AG432=0,Metrics!$AG$14,Alumn_Filtered!AG432)</f>
        <v>589</v>
      </c>
      <c r="AD432" s="28">
        <f>Alumn_Filtered!AH432</f>
        <v>0.61750405186385737</v>
      </c>
      <c r="AE432">
        <f>IF(Alumn_Filtered!AI432=0,Metrics!AI$14,Alumn_Filtered!AI432)</f>
        <v>618</v>
      </c>
      <c r="AF432" s="28">
        <f>Alumn_Filtered!AJ432</f>
        <v>0.6645056726094003</v>
      </c>
      <c r="AG432">
        <f>IF(Alumn_Filtered!AK432=0,Metrics!AK$14,Alumn_Filtered!AK432)</f>
        <v>543</v>
      </c>
      <c r="AH432" s="28">
        <f>Alumn_Filtered!AL432</f>
        <v>0.5429497568881686</v>
      </c>
      <c r="AI432">
        <f>IF(Alumn_Filtered!AM432=0,Metrics!AM$14,Alumn_Filtered!AM432)</f>
        <v>569</v>
      </c>
      <c r="AJ432" s="28">
        <f>Alumn_Filtered!AN432</f>
        <v>0.5850891410048622</v>
      </c>
      <c r="AK432">
        <f>IF(Alumn_Filtered!AP432=0,Metrics!AP$14,Alumn_Filtered!AP432)</f>
        <v>13</v>
      </c>
      <c r="AL432">
        <f>IF(Alumn_Filtered!AR432=0,Metrics!AR$14,Alumn_Filtered!AR432)</f>
        <v>1</v>
      </c>
      <c r="AM432">
        <f>IF(Alumn_Filtered!AS432=0,Metrics!AS$14,Alumn_Filtered!AS432)</f>
        <v>9</v>
      </c>
      <c r="AN432">
        <f>Alumn_Filtered!B432</f>
        <v>1</v>
      </c>
    </row>
    <row r="433" spans="1:40" x14ac:dyDescent="0.25">
      <c r="A433" t="str">
        <f>LEFT(Alumn_Filtered!A433,LEN(Alumn_Filtered!A433)-1)</f>
        <v>19673092</v>
      </c>
      <c r="B433">
        <f>Alumn_Filtered!D433</f>
        <v>0</v>
      </c>
      <c r="C433">
        <f>Alumn_Filtered!E433</f>
        <v>0</v>
      </c>
      <c r="D433">
        <f>Alumn_Filtered!F433</f>
        <v>0</v>
      </c>
      <c r="E433" s="30">
        <f>Alumn_Filtered!G433</f>
        <v>6</v>
      </c>
      <c r="F433">
        <f>Alumn_Filtered!H433</f>
        <v>6</v>
      </c>
      <c r="G433" s="28">
        <f>Alumn_Filtered!I433</f>
        <v>1</v>
      </c>
      <c r="H433">
        <f>Alumn_Filtered!J433</f>
        <v>0</v>
      </c>
      <c r="I433" s="28">
        <f>Alumn_Filtered!K433</f>
        <v>0</v>
      </c>
      <c r="J433" s="28">
        <f>Alumn_Filtered!L433</f>
        <v>0.83333333333333337</v>
      </c>
      <c r="K433" s="28">
        <f>Alumn_Filtered!M433</f>
        <v>0.66666666666666663</v>
      </c>
      <c r="L433" s="28">
        <f>Alumn_Filtered!N433</f>
        <v>0.76944444444444438</v>
      </c>
      <c r="M433">
        <f>Alumn_Filtered!O433</f>
        <v>8</v>
      </c>
      <c r="N433">
        <f>Alumn_Filtered!P433</f>
        <v>1</v>
      </c>
      <c r="O433">
        <f>Alumn_Filtered!Q433</f>
        <v>1</v>
      </c>
      <c r="P433">
        <f>Alumn_Filtered!R433</f>
        <v>0</v>
      </c>
      <c r="Q433">
        <f>Alumn_Filtered!S433</f>
        <v>6</v>
      </c>
      <c r="R433">
        <f>Alumn_Filtered!T433</f>
        <v>2</v>
      </c>
      <c r="S433" s="28">
        <f>Alumn_Filtered!U433</f>
        <v>0.33333333333333331</v>
      </c>
      <c r="T433">
        <f>Alumn_Filtered!V433</f>
        <v>4</v>
      </c>
      <c r="U433" s="28">
        <f>Alumn_Filtered!W433</f>
        <v>0.66666666666666663</v>
      </c>
      <c r="V433" s="28">
        <f>Alumn_Filtered!X433</f>
        <v>0.8833333333333333</v>
      </c>
      <c r="W433" s="28">
        <f>Alumn_Filtered!Y433</f>
        <v>5.000000000000001E-2</v>
      </c>
      <c r="X433" s="28">
        <f>Alumn_Filtered!Z433</f>
        <v>0.42222222222222222</v>
      </c>
      <c r="Y433" s="28">
        <f>Alumn_Filtered!AA433</f>
        <v>-0.34722222222222215</v>
      </c>
      <c r="Z433">
        <f ca="1">Alumn_Filtered!AB433</f>
        <v>20</v>
      </c>
      <c r="AA433">
        <f>Alumn_Filtered!AD433</f>
        <v>1</v>
      </c>
      <c r="AB433">
        <f>Alumn_Filtered!AF433</f>
        <v>1</v>
      </c>
      <c r="AC433">
        <f>IF(Alumn_Filtered!AG433=0,Metrics!$AG$14,Alumn_Filtered!AG433)</f>
        <v>585</v>
      </c>
      <c r="AD433" s="28">
        <f>Alumn_Filtered!AH433</f>
        <v>0.61102106969205838</v>
      </c>
      <c r="AE433">
        <f>IF(Alumn_Filtered!AI433=0,Metrics!AI$14,Alumn_Filtered!AI433)</f>
        <v>586</v>
      </c>
      <c r="AF433" s="28">
        <f>Alumn_Filtered!AJ433</f>
        <v>0.61264181523500816</v>
      </c>
      <c r="AG433">
        <f>IF(Alumn_Filtered!AK433=0,Metrics!AK$14,Alumn_Filtered!AK433)</f>
        <v>615</v>
      </c>
      <c r="AH433" s="28">
        <f>Alumn_Filtered!AL433</f>
        <v>0.65964343598055108</v>
      </c>
      <c r="AI433">
        <f>IF(Alumn_Filtered!AM433=0,Metrics!AM$14,Alumn_Filtered!AM433)</f>
        <v>641</v>
      </c>
      <c r="AJ433" s="28">
        <f>Alumn_Filtered!AN433</f>
        <v>0.70178282009724469</v>
      </c>
      <c r="AK433">
        <f>IF(Alumn_Filtered!AP433=0,Metrics!AP$14,Alumn_Filtered!AP433)</f>
        <v>13</v>
      </c>
      <c r="AL433">
        <f>IF(Alumn_Filtered!AR433=0,Metrics!AR$14,Alumn_Filtered!AR433)</f>
        <v>1</v>
      </c>
      <c r="AM433">
        <f>IF(Alumn_Filtered!AS433=0,Metrics!AS$14,Alumn_Filtered!AS433)</f>
        <v>9</v>
      </c>
      <c r="AN433">
        <f>Alumn_Filtered!B433</f>
        <v>1</v>
      </c>
    </row>
    <row r="434" spans="1:40" x14ac:dyDescent="0.25">
      <c r="A434" t="str">
        <f>LEFT(Alumn_Filtered!A434,LEN(Alumn_Filtered!A434)-1)</f>
        <v>19673161</v>
      </c>
      <c r="B434">
        <f>Alumn_Filtered!D434</f>
        <v>0</v>
      </c>
      <c r="C434">
        <f>Alumn_Filtered!E434</f>
        <v>0</v>
      </c>
      <c r="D434">
        <f>Alumn_Filtered!F434</f>
        <v>0</v>
      </c>
      <c r="E434" s="30">
        <f>Alumn_Filtered!G434</f>
        <v>6</v>
      </c>
      <c r="F434">
        <f>Alumn_Filtered!H434</f>
        <v>5</v>
      </c>
      <c r="G434" s="28">
        <f>Alumn_Filtered!I434</f>
        <v>0.83333333333333337</v>
      </c>
      <c r="H434">
        <f>Alumn_Filtered!J434</f>
        <v>1</v>
      </c>
      <c r="I434" s="28">
        <f>Alumn_Filtered!K434</f>
        <v>0.16666666666666666</v>
      </c>
      <c r="J434" s="28">
        <f>Alumn_Filtered!L434</f>
        <v>0.68333333333333324</v>
      </c>
      <c r="K434" s="28">
        <f>Alumn_Filtered!M434</f>
        <v>0.39999999999999997</v>
      </c>
      <c r="L434" s="28">
        <f>Alumn_Filtered!N434</f>
        <v>0.53333333333333333</v>
      </c>
      <c r="M434">
        <f>Alumn_Filtered!O434</f>
        <v>6</v>
      </c>
      <c r="N434">
        <f>Alumn_Filtered!P434</f>
        <v>0</v>
      </c>
      <c r="O434">
        <f>Alumn_Filtered!Q434</f>
        <v>0</v>
      </c>
      <c r="P434">
        <f>Alumn_Filtered!R434</f>
        <v>0</v>
      </c>
      <c r="Q434">
        <f>Alumn_Filtered!S434</f>
        <v>6</v>
      </c>
      <c r="R434">
        <f>Alumn_Filtered!T434</f>
        <v>1</v>
      </c>
      <c r="S434" s="28">
        <f>Alumn_Filtered!U434</f>
        <v>0.16666666666666666</v>
      </c>
      <c r="T434">
        <f>Alumn_Filtered!V434</f>
        <v>5</v>
      </c>
      <c r="U434" s="28">
        <f>Alumn_Filtered!W434</f>
        <v>0.83333333333333337</v>
      </c>
      <c r="V434" s="28">
        <f>Alumn_Filtered!X434</f>
        <v>0.51666666666666661</v>
      </c>
      <c r="W434" s="28">
        <f>Alumn_Filtered!Y434</f>
        <v>0.26666666666666666</v>
      </c>
      <c r="X434" s="28">
        <f>Alumn_Filtered!Z434</f>
        <v>0.3611111111111111</v>
      </c>
      <c r="Y434" s="28">
        <f>Alumn_Filtered!AA434</f>
        <v>-0.17222222222222222</v>
      </c>
      <c r="Z434">
        <f ca="1">Alumn_Filtered!AB434</f>
        <v>20</v>
      </c>
      <c r="AA434">
        <f>Alumn_Filtered!AD434</f>
        <v>1</v>
      </c>
      <c r="AB434">
        <f>Alumn_Filtered!AF434</f>
        <v>1</v>
      </c>
      <c r="AC434">
        <f>IF(Alumn_Filtered!AG434=0,Metrics!$AG$14,Alumn_Filtered!AG434)</f>
        <v>554</v>
      </c>
      <c r="AD434" s="28">
        <f>Alumn_Filtered!AH434</f>
        <v>0.56077795786061591</v>
      </c>
      <c r="AE434">
        <f>IF(Alumn_Filtered!AI434=0,Metrics!AI$14,Alumn_Filtered!AI434)</f>
        <v>599</v>
      </c>
      <c r="AF434" s="28">
        <f>Alumn_Filtered!AJ434</f>
        <v>0.6337115072933549</v>
      </c>
      <c r="AG434">
        <f>IF(Alumn_Filtered!AK434=0,Metrics!AK$14,Alumn_Filtered!AK434)</f>
        <v>507</v>
      </c>
      <c r="AH434" s="28">
        <f>Alumn_Filtered!AL434</f>
        <v>0.4846029173419773</v>
      </c>
      <c r="AI434">
        <f>IF(Alumn_Filtered!AM434=0,Metrics!AM$14,Alumn_Filtered!AM434)</f>
        <v>563</v>
      </c>
      <c r="AJ434" s="28">
        <f>Alumn_Filtered!AN434</f>
        <v>0.57536466774716366</v>
      </c>
      <c r="AK434">
        <f>IF(Alumn_Filtered!AP434=0,Metrics!AP$14,Alumn_Filtered!AP434)</f>
        <v>13</v>
      </c>
      <c r="AL434">
        <f>IF(Alumn_Filtered!AR434=0,Metrics!AR$14,Alumn_Filtered!AR434)</f>
        <v>1</v>
      </c>
      <c r="AM434">
        <f>IF(Alumn_Filtered!AS434=0,Metrics!AS$14,Alumn_Filtered!AS434)</f>
        <v>0</v>
      </c>
      <c r="AN434">
        <f>Alumn_Filtered!B434</f>
        <v>1</v>
      </c>
    </row>
    <row r="435" spans="1:40" x14ac:dyDescent="0.25">
      <c r="A435" t="str">
        <f>LEFT(Alumn_Filtered!A435,LEN(Alumn_Filtered!A435)-1)</f>
        <v>19678675</v>
      </c>
      <c r="B435">
        <f>Alumn_Filtered!D435</f>
        <v>0</v>
      </c>
      <c r="C435">
        <f>Alumn_Filtered!E435</f>
        <v>0</v>
      </c>
      <c r="D435">
        <f>Alumn_Filtered!F435</f>
        <v>0</v>
      </c>
      <c r="E435" s="30">
        <f>Alumn_Filtered!G435</f>
        <v>6</v>
      </c>
      <c r="F435">
        <f>Alumn_Filtered!H435</f>
        <v>5</v>
      </c>
      <c r="G435" s="28">
        <f>Alumn_Filtered!I435</f>
        <v>0.83333333333333337</v>
      </c>
      <c r="H435">
        <f>Alumn_Filtered!J435</f>
        <v>1</v>
      </c>
      <c r="I435" s="28">
        <f>Alumn_Filtered!K435</f>
        <v>0.16666666666666666</v>
      </c>
      <c r="J435" s="28">
        <f>Alumn_Filtered!L435</f>
        <v>0.8666666666666667</v>
      </c>
      <c r="K435" s="28">
        <f>Alumn_Filtered!M435</f>
        <v>0.43333333333333335</v>
      </c>
      <c r="L435" s="28">
        <f>Alumn_Filtered!N435</f>
        <v>0.6972222222222223</v>
      </c>
      <c r="M435">
        <f>Alumn_Filtered!O435</f>
        <v>7</v>
      </c>
      <c r="N435">
        <f>Alumn_Filtered!P435</f>
        <v>0</v>
      </c>
      <c r="O435">
        <f>Alumn_Filtered!Q435</f>
        <v>0</v>
      </c>
      <c r="P435">
        <f>Alumn_Filtered!R435</f>
        <v>0</v>
      </c>
      <c r="Q435">
        <f>Alumn_Filtered!S435</f>
        <v>7</v>
      </c>
      <c r="R435">
        <f>Alumn_Filtered!T435</f>
        <v>7</v>
      </c>
      <c r="S435" s="28">
        <f>Alumn_Filtered!U435</f>
        <v>1</v>
      </c>
      <c r="T435">
        <f>Alumn_Filtered!V435</f>
        <v>0</v>
      </c>
      <c r="U435" s="28">
        <f>Alumn_Filtered!W435</f>
        <v>0</v>
      </c>
      <c r="V435" s="28">
        <f>Alumn_Filtered!X435</f>
        <v>0.95000000000000007</v>
      </c>
      <c r="W435" s="28">
        <f>Alumn_Filtered!Y435</f>
        <v>0.68333333333333324</v>
      </c>
      <c r="X435" s="28">
        <f>Alumn_Filtered!Z435</f>
        <v>0.78809523809523807</v>
      </c>
      <c r="Y435" s="28">
        <f>Alumn_Filtered!AA435</f>
        <v>9.0873015873015772E-2</v>
      </c>
      <c r="Z435">
        <f ca="1">Alumn_Filtered!AB435</f>
        <v>20</v>
      </c>
      <c r="AA435">
        <f>Alumn_Filtered!AD435</f>
        <v>1</v>
      </c>
      <c r="AB435">
        <f>Alumn_Filtered!AF435</f>
        <v>1</v>
      </c>
      <c r="AC435">
        <f>IF(Alumn_Filtered!AG435=0,Metrics!$AG$14,Alumn_Filtered!AG435)</f>
        <v>558</v>
      </c>
      <c r="AD435" s="28">
        <f>Alumn_Filtered!AH435</f>
        <v>0.5672609400324149</v>
      </c>
      <c r="AE435">
        <f>IF(Alumn_Filtered!AI435=0,Metrics!AI$14,Alumn_Filtered!AI435)</f>
        <v>558</v>
      </c>
      <c r="AF435" s="28">
        <f>Alumn_Filtered!AJ435</f>
        <v>0.5672609400324149</v>
      </c>
      <c r="AG435">
        <f>IF(Alumn_Filtered!AK435=0,Metrics!AK$14,Alumn_Filtered!AK435)</f>
        <v>436</v>
      </c>
      <c r="AH435" s="28">
        <f>Alumn_Filtered!AL435</f>
        <v>0.36952998379254459</v>
      </c>
      <c r="AI435">
        <f>IF(Alumn_Filtered!AM435=0,Metrics!AM$14,Alumn_Filtered!AM435)</f>
        <v>648</v>
      </c>
      <c r="AJ435" s="28">
        <f>Alumn_Filtered!AN435</f>
        <v>0.713128038897893</v>
      </c>
      <c r="AK435">
        <f>IF(Alumn_Filtered!AP435=0,Metrics!AP$14,Alumn_Filtered!AP435)</f>
        <v>6</v>
      </c>
      <c r="AL435">
        <f>IF(Alumn_Filtered!AR435=0,Metrics!AR$14,Alumn_Filtered!AR435)</f>
        <v>1</v>
      </c>
      <c r="AM435">
        <f>IF(Alumn_Filtered!AS435=0,Metrics!AS$14,Alumn_Filtered!AS435)</f>
        <v>0</v>
      </c>
      <c r="AN435">
        <f>Alumn_Filtered!B435</f>
        <v>1</v>
      </c>
    </row>
    <row r="436" spans="1:40" x14ac:dyDescent="0.25">
      <c r="A436" t="str">
        <f>LEFT(Alumn_Filtered!A436,LEN(Alumn_Filtered!A436)-1)</f>
        <v>19678824</v>
      </c>
      <c r="B436">
        <f>Alumn_Filtered!D436</f>
        <v>0</v>
      </c>
      <c r="C436">
        <f>Alumn_Filtered!E436</f>
        <v>0</v>
      </c>
      <c r="D436">
        <f>Alumn_Filtered!F436</f>
        <v>0</v>
      </c>
      <c r="E436" s="30">
        <f>Alumn_Filtered!G436</f>
        <v>6</v>
      </c>
      <c r="F436">
        <f>Alumn_Filtered!H436</f>
        <v>1</v>
      </c>
      <c r="G436" s="28">
        <f>Alumn_Filtered!I436</f>
        <v>0.16666666666666666</v>
      </c>
      <c r="H436">
        <f>Alumn_Filtered!J436</f>
        <v>5</v>
      </c>
      <c r="I436" s="28">
        <f>Alumn_Filtered!K436</f>
        <v>0.83333333333333337</v>
      </c>
      <c r="J436" s="28">
        <f>Alumn_Filtered!L436</f>
        <v>0.95000000000000007</v>
      </c>
      <c r="K436" s="28">
        <f>Alumn_Filtered!M436</f>
        <v>0.28333333333333338</v>
      </c>
      <c r="L436" s="28">
        <f>Alumn_Filtered!N436</f>
        <v>0.45277777777777778</v>
      </c>
      <c r="M436">
        <f>Alumn_Filtered!O436</f>
        <v>5</v>
      </c>
      <c r="N436">
        <f>Alumn_Filtered!P436</f>
        <v>0</v>
      </c>
      <c r="O436">
        <f>Alumn_Filtered!Q436</f>
        <v>1</v>
      </c>
      <c r="P436">
        <f>Alumn_Filtered!R436</f>
        <v>0</v>
      </c>
      <c r="Q436">
        <f>Alumn_Filtered!S436</f>
        <v>4</v>
      </c>
      <c r="R436">
        <f>Alumn_Filtered!T436</f>
        <v>2</v>
      </c>
      <c r="S436" s="28">
        <f>Alumn_Filtered!U436</f>
        <v>0.5</v>
      </c>
      <c r="T436">
        <f>Alumn_Filtered!V436</f>
        <v>2</v>
      </c>
      <c r="U436" s="28">
        <f>Alumn_Filtered!W436</f>
        <v>0.5</v>
      </c>
      <c r="V436" s="28">
        <f>Alumn_Filtered!X436</f>
        <v>0.58333333333333337</v>
      </c>
      <c r="W436" s="28">
        <f>Alumn_Filtered!Y436</f>
        <v>0.25</v>
      </c>
      <c r="X436" s="28">
        <f>Alumn_Filtered!Z436</f>
        <v>0.44583333333333336</v>
      </c>
      <c r="Y436" s="28">
        <f>Alumn_Filtered!AA436</f>
        <v>-6.9444444444444198E-3</v>
      </c>
      <c r="Z436">
        <f ca="1">Alumn_Filtered!AB436</f>
        <v>20</v>
      </c>
      <c r="AA436">
        <f>Alumn_Filtered!AD436</f>
        <v>1</v>
      </c>
      <c r="AB436">
        <f>Alumn_Filtered!AF436</f>
        <v>1</v>
      </c>
      <c r="AC436">
        <f>IF(Alumn_Filtered!AG436=0,Metrics!$AG$14,Alumn_Filtered!AG436)</f>
        <v>496</v>
      </c>
      <c r="AD436" s="28">
        <f>Alumn_Filtered!AH436</f>
        <v>0.46677471636953</v>
      </c>
      <c r="AE436">
        <f>IF(Alumn_Filtered!AI436=0,Metrics!AI$14,Alumn_Filtered!AI436)</f>
        <v>496</v>
      </c>
      <c r="AF436" s="28">
        <f>Alumn_Filtered!AJ436</f>
        <v>0.46677471636953</v>
      </c>
      <c r="AG436">
        <f>IF(Alumn_Filtered!AK436=0,Metrics!AK$14,Alumn_Filtered!AK436)</f>
        <v>498</v>
      </c>
      <c r="AH436" s="28">
        <f>Alumn_Filtered!AL436</f>
        <v>0.47001620745542949</v>
      </c>
      <c r="AI436">
        <f>IF(Alumn_Filtered!AM436=0,Metrics!AM$14,Alumn_Filtered!AM436)</f>
        <v>602</v>
      </c>
      <c r="AJ436" s="28">
        <f>Alumn_Filtered!AN436</f>
        <v>0.63857374392220423</v>
      </c>
      <c r="AK436">
        <f>IF(Alumn_Filtered!AP436=0,Metrics!AP$14,Alumn_Filtered!AP436)</f>
        <v>6</v>
      </c>
      <c r="AL436">
        <f>IF(Alumn_Filtered!AR436=0,Metrics!AR$14,Alumn_Filtered!AR436)</f>
        <v>1</v>
      </c>
      <c r="AM436">
        <f>IF(Alumn_Filtered!AS436=0,Metrics!AS$14,Alumn_Filtered!AS436)</f>
        <v>0</v>
      </c>
      <c r="AN436">
        <f>Alumn_Filtered!B436</f>
        <v>1</v>
      </c>
    </row>
    <row r="437" spans="1:40" x14ac:dyDescent="0.25">
      <c r="A437" t="str">
        <f>LEFT(Alumn_Filtered!A437,LEN(Alumn_Filtered!A437)-1)</f>
        <v>19679448</v>
      </c>
      <c r="B437">
        <f>Alumn_Filtered!D437</f>
        <v>0</v>
      </c>
      <c r="C437">
        <f>Alumn_Filtered!E437</f>
        <v>1</v>
      </c>
      <c r="D437">
        <f>Alumn_Filtered!F437</f>
        <v>0</v>
      </c>
      <c r="E437" s="30">
        <f>Alumn_Filtered!G437</f>
        <v>5</v>
      </c>
      <c r="F437">
        <f>Alumn_Filtered!H437</f>
        <v>4</v>
      </c>
      <c r="G437" s="28">
        <f>Alumn_Filtered!I437</f>
        <v>0.8</v>
      </c>
      <c r="H437">
        <f>Alumn_Filtered!J437</f>
        <v>1</v>
      </c>
      <c r="I437" s="28">
        <f>Alumn_Filtered!K437</f>
        <v>0.2</v>
      </c>
      <c r="J437" s="28">
        <f>Alumn_Filtered!L437</f>
        <v>0.78333333333333333</v>
      </c>
      <c r="K437" s="28">
        <f>Alumn_Filtered!M437</f>
        <v>0.23333333333333331</v>
      </c>
      <c r="L437" s="28">
        <f>Alumn_Filtered!N437</f>
        <v>0.52333333333333332</v>
      </c>
      <c r="M437">
        <f>Alumn_Filtered!O437</f>
        <v>9</v>
      </c>
      <c r="N437">
        <f>Alumn_Filtered!P437</f>
        <v>4</v>
      </c>
      <c r="O437">
        <f>Alumn_Filtered!Q437</f>
        <v>4</v>
      </c>
      <c r="P437">
        <f>Alumn_Filtered!R437</f>
        <v>0</v>
      </c>
      <c r="Q437">
        <f>Alumn_Filtered!S437</f>
        <v>1</v>
      </c>
      <c r="R437">
        <f>Alumn_Filtered!T437</f>
        <v>0</v>
      </c>
      <c r="S437" s="28">
        <f>Alumn_Filtered!U437</f>
        <v>0</v>
      </c>
      <c r="T437">
        <f>Alumn_Filtered!V437</f>
        <v>1</v>
      </c>
      <c r="U437" s="28">
        <f>Alumn_Filtered!W437</f>
        <v>1</v>
      </c>
      <c r="V437" s="28">
        <f>Alumn_Filtered!X437</f>
        <v>3.3333333333333326E-2</v>
      </c>
      <c r="W437" s="28">
        <f>Alumn_Filtered!Y437</f>
        <v>3.3333333333333326E-2</v>
      </c>
      <c r="X437" s="28">
        <f>Alumn_Filtered!Z437</f>
        <v>3.3333333333333326E-2</v>
      </c>
      <c r="Y437" s="28">
        <f>Alumn_Filtered!AA437</f>
        <v>-0.49</v>
      </c>
      <c r="Z437">
        <f ca="1">Alumn_Filtered!AB437</f>
        <v>20</v>
      </c>
      <c r="AA437">
        <f>Alumn_Filtered!AD437</f>
        <v>1</v>
      </c>
      <c r="AB437">
        <f>Alumn_Filtered!AF437</f>
        <v>1</v>
      </c>
      <c r="AC437">
        <f>IF(Alumn_Filtered!AG437=0,Metrics!$AG$14,Alumn_Filtered!AG437)</f>
        <v>466</v>
      </c>
      <c r="AD437" s="28">
        <f>Alumn_Filtered!AH437</f>
        <v>0.41815235008103729</v>
      </c>
      <c r="AE437">
        <f>IF(Alumn_Filtered!AI437=0,Metrics!AI$14,Alumn_Filtered!AI437)</f>
        <v>466</v>
      </c>
      <c r="AF437" s="28">
        <f>Alumn_Filtered!AJ437</f>
        <v>0.41815235008103729</v>
      </c>
      <c r="AG437">
        <f>IF(Alumn_Filtered!AK437=0,Metrics!AK$14,Alumn_Filtered!AK437)</f>
        <v>507</v>
      </c>
      <c r="AH437" s="28">
        <f>Alumn_Filtered!AL437</f>
        <v>0.4846029173419773</v>
      </c>
      <c r="AI437">
        <f>IF(Alumn_Filtered!AM437=0,Metrics!AM$14,Alumn_Filtered!AM437)</f>
        <v>552</v>
      </c>
      <c r="AJ437" s="28">
        <f>Alumn_Filtered!AN437</f>
        <v>0.55753646677471635</v>
      </c>
      <c r="AK437">
        <f>IF(Alumn_Filtered!AP437=0,Metrics!AP$14,Alumn_Filtered!AP437)</f>
        <v>6</v>
      </c>
      <c r="AL437">
        <f>IF(Alumn_Filtered!AR437=0,Metrics!AR$14,Alumn_Filtered!AR437)</f>
        <v>1</v>
      </c>
      <c r="AM437">
        <f>IF(Alumn_Filtered!AS437=0,Metrics!AS$14,Alumn_Filtered!AS437)</f>
        <v>9</v>
      </c>
      <c r="AN437">
        <f>Alumn_Filtered!B437</f>
        <v>1</v>
      </c>
    </row>
    <row r="438" spans="1:40" x14ac:dyDescent="0.25">
      <c r="A438" t="str">
        <f>LEFT(Alumn_Filtered!A438,LEN(Alumn_Filtered!A438)-1)</f>
        <v>19680746</v>
      </c>
      <c r="B438">
        <f>Alumn_Filtered!D438</f>
        <v>0</v>
      </c>
      <c r="C438">
        <f>Alumn_Filtered!E438</f>
        <v>0</v>
      </c>
      <c r="D438">
        <f>Alumn_Filtered!F438</f>
        <v>0</v>
      </c>
      <c r="E438" s="30">
        <f>Alumn_Filtered!G438</f>
        <v>6</v>
      </c>
      <c r="F438">
        <f>Alumn_Filtered!H438</f>
        <v>2</v>
      </c>
      <c r="G438" s="28">
        <f>Alumn_Filtered!I438</f>
        <v>0.33333333333333331</v>
      </c>
      <c r="H438">
        <f>Alumn_Filtered!J438</f>
        <v>4</v>
      </c>
      <c r="I438" s="28">
        <f>Alumn_Filtered!K438</f>
        <v>0.66666666666666663</v>
      </c>
      <c r="J438" s="28">
        <f>Alumn_Filtered!L438</f>
        <v>0.9</v>
      </c>
      <c r="K438" s="28">
        <f>Alumn_Filtered!M438</f>
        <v>0.18333333333333335</v>
      </c>
      <c r="L438" s="28">
        <f>Alumn_Filtered!N438</f>
        <v>0.46111111111111108</v>
      </c>
      <c r="M438">
        <f>Alumn_Filtered!O438</f>
        <v>8</v>
      </c>
      <c r="N438">
        <f>Alumn_Filtered!P438</f>
        <v>1</v>
      </c>
      <c r="O438">
        <f>Alumn_Filtered!Q438</f>
        <v>1</v>
      </c>
      <c r="P438">
        <f>Alumn_Filtered!R438</f>
        <v>0</v>
      </c>
      <c r="Q438">
        <f>Alumn_Filtered!S438</f>
        <v>6</v>
      </c>
      <c r="R438">
        <f>Alumn_Filtered!T438</f>
        <v>4</v>
      </c>
      <c r="S438" s="28">
        <f>Alumn_Filtered!U438</f>
        <v>0.66666666666666663</v>
      </c>
      <c r="T438">
        <f>Alumn_Filtered!V438</f>
        <v>2</v>
      </c>
      <c r="U438" s="28">
        <f>Alumn_Filtered!W438</f>
        <v>0.33333333333333331</v>
      </c>
      <c r="V438" s="28">
        <f>Alumn_Filtered!X438</f>
        <v>0.79999999999999993</v>
      </c>
      <c r="W438" s="28">
        <f>Alumn_Filtered!Y438</f>
        <v>0.45</v>
      </c>
      <c r="X438" s="28">
        <f>Alumn_Filtered!Z438</f>
        <v>0.63055555555555554</v>
      </c>
      <c r="Y438" s="28">
        <f>Alumn_Filtered!AA438</f>
        <v>0.16944444444444445</v>
      </c>
      <c r="Z438">
        <f ca="1">Alumn_Filtered!AB438</f>
        <v>20</v>
      </c>
      <c r="AA438">
        <f>Alumn_Filtered!AD438</f>
        <v>1</v>
      </c>
      <c r="AB438">
        <f>Alumn_Filtered!AF438</f>
        <v>1</v>
      </c>
      <c r="AC438">
        <f>IF(Alumn_Filtered!AG438=0,Metrics!$AG$14,Alumn_Filtered!AG438)</f>
        <v>556</v>
      </c>
      <c r="AD438" s="28">
        <f>Alumn_Filtered!AH438</f>
        <v>0.56401944894651534</v>
      </c>
      <c r="AE438">
        <f>IF(Alumn_Filtered!AI438=0,Metrics!AI$14,Alumn_Filtered!AI438)</f>
        <v>562</v>
      </c>
      <c r="AF438" s="28">
        <f>Alumn_Filtered!AJ438</f>
        <v>0.57374392220421389</v>
      </c>
      <c r="AG438">
        <f>IF(Alumn_Filtered!AK438=0,Metrics!AK$14,Alumn_Filtered!AK438)</f>
        <v>539</v>
      </c>
      <c r="AH438" s="28">
        <f>Alumn_Filtered!AL438</f>
        <v>0.5364667747163695</v>
      </c>
      <c r="AI438">
        <f>IF(Alumn_Filtered!AM438=0,Metrics!AM$14,Alumn_Filtered!AM438)</f>
        <v>594</v>
      </c>
      <c r="AJ438" s="28">
        <f>Alumn_Filtered!AN438</f>
        <v>0.62560777957860614</v>
      </c>
      <c r="AK438">
        <f>IF(Alumn_Filtered!AP438=0,Metrics!AP$14,Alumn_Filtered!AP438)</f>
        <v>13</v>
      </c>
      <c r="AL438">
        <f>IF(Alumn_Filtered!AR438=0,Metrics!AR$14,Alumn_Filtered!AR438)</f>
        <v>1</v>
      </c>
      <c r="AM438">
        <f>IF(Alumn_Filtered!AS438=0,Metrics!AS$14,Alumn_Filtered!AS438)</f>
        <v>0</v>
      </c>
      <c r="AN438">
        <f>Alumn_Filtered!B438</f>
        <v>1</v>
      </c>
    </row>
    <row r="439" spans="1:40" x14ac:dyDescent="0.25">
      <c r="A439" t="str">
        <f>LEFT(Alumn_Filtered!A439,LEN(Alumn_Filtered!A439)-1)</f>
        <v>19683287</v>
      </c>
      <c r="B439">
        <f>Alumn_Filtered!D439</f>
        <v>0</v>
      </c>
      <c r="C439">
        <f>Alumn_Filtered!E439</f>
        <v>0</v>
      </c>
      <c r="D439">
        <f>Alumn_Filtered!F439</f>
        <v>0</v>
      </c>
      <c r="E439" s="30">
        <f>Alumn_Filtered!G439</f>
        <v>6</v>
      </c>
      <c r="F439">
        <f>Alumn_Filtered!H439</f>
        <v>5</v>
      </c>
      <c r="G439" s="28">
        <f>Alumn_Filtered!I439</f>
        <v>0.83333333333333337</v>
      </c>
      <c r="H439">
        <f>Alumn_Filtered!J439</f>
        <v>1</v>
      </c>
      <c r="I439" s="28">
        <f>Alumn_Filtered!K439</f>
        <v>0.16666666666666666</v>
      </c>
      <c r="J439" s="28">
        <f>Alumn_Filtered!L439</f>
        <v>0.9</v>
      </c>
      <c r="K439" s="28">
        <f>Alumn_Filtered!M439</f>
        <v>0.33333333333333331</v>
      </c>
      <c r="L439" s="28">
        <f>Alumn_Filtered!N439</f>
        <v>0.56111111111111112</v>
      </c>
      <c r="M439">
        <f>Alumn_Filtered!O439</f>
        <v>6</v>
      </c>
      <c r="N439">
        <f>Alumn_Filtered!P439</f>
        <v>0</v>
      </c>
      <c r="O439">
        <f>Alumn_Filtered!Q439</f>
        <v>0</v>
      </c>
      <c r="P439">
        <f>Alumn_Filtered!R439</f>
        <v>0</v>
      </c>
      <c r="Q439">
        <f>Alumn_Filtered!S439</f>
        <v>6</v>
      </c>
      <c r="R439">
        <f>Alumn_Filtered!T439</f>
        <v>2</v>
      </c>
      <c r="S439" s="28">
        <f>Alumn_Filtered!U439</f>
        <v>0.33333333333333331</v>
      </c>
      <c r="T439">
        <f>Alumn_Filtered!V439</f>
        <v>4</v>
      </c>
      <c r="U439" s="28">
        <f>Alumn_Filtered!W439</f>
        <v>0.66666666666666663</v>
      </c>
      <c r="V439" s="28">
        <f>Alumn_Filtered!X439</f>
        <v>0.8666666666666667</v>
      </c>
      <c r="W439" s="28">
        <f>Alumn_Filtered!Y439</f>
        <v>0.25</v>
      </c>
      <c r="X439" s="28">
        <f>Alumn_Filtered!Z439</f>
        <v>0.49999999999999994</v>
      </c>
      <c r="Y439" s="28">
        <f>Alumn_Filtered!AA439</f>
        <v>-6.1111111111111172E-2</v>
      </c>
      <c r="Z439">
        <f ca="1">Alumn_Filtered!AB439</f>
        <v>20</v>
      </c>
      <c r="AA439">
        <f>Alumn_Filtered!AD439</f>
        <v>1</v>
      </c>
      <c r="AB439">
        <f>Alumn_Filtered!AF439</f>
        <v>1</v>
      </c>
      <c r="AC439">
        <f>IF(Alumn_Filtered!AG439=0,Metrics!$AG$14,Alumn_Filtered!AG439)</f>
        <v>682</v>
      </c>
      <c r="AD439" s="28">
        <f>Alumn_Filtered!AH439</f>
        <v>0.7682333873581848</v>
      </c>
      <c r="AE439">
        <f>IF(Alumn_Filtered!AI439=0,Metrics!AI$14,Alumn_Filtered!AI439)</f>
        <v>759</v>
      </c>
      <c r="AF439" s="28">
        <f>Alumn_Filtered!AJ439</f>
        <v>0.89303079416531606</v>
      </c>
      <c r="AG439">
        <f>IF(Alumn_Filtered!AK439=0,Metrics!AK$14,Alumn_Filtered!AK439)</f>
        <v>574</v>
      </c>
      <c r="AH439" s="28">
        <f>Alumn_Filtered!AL439</f>
        <v>0.59319286871961097</v>
      </c>
      <c r="AI439">
        <f>IF(Alumn_Filtered!AM439=0,Metrics!AM$14,Alumn_Filtered!AM439)</f>
        <v>593</v>
      </c>
      <c r="AJ439" s="28">
        <f>Alumn_Filtered!AN439</f>
        <v>0.62398703403565636</v>
      </c>
      <c r="AK439">
        <f>IF(Alumn_Filtered!AP439=0,Metrics!AP$14,Alumn_Filtered!AP439)</f>
        <v>13</v>
      </c>
      <c r="AL439">
        <f>IF(Alumn_Filtered!AR439=0,Metrics!AR$14,Alumn_Filtered!AR439)</f>
        <v>1</v>
      </c>
      <c r="AM439">
        <f>IF(Alumn_Filtered!AS439=0,Metrics!AS$14,Alumn_Filtered!AS439)</f>
        <v>6</v>
      </c>
      <c r="AN439">
        <f>Alumn_Filtered!B439</f>
        <v>1</v>
      </c>
    </row>
    <row r="440" spans="1:40" x14ac:dyDescent="0.25">
      <c r="A440" t="str">
        <f>LEFT(Alumn_Filtered!A440,LEN(Alumn_Filtered!A440)-1)</f>
        <v>19684438</v>
      </c>
      <c r="B440">
        <f>Alumn_Filtered!D440</f>
        <v>0</v>
      </c>
      <c r="C440">
        <f>Alumn_Filtered!E440</f>
        <v>1</v>
      </c>
      <c r="D440">
        <f>Alumn_Filtered!F440</f>
        <v>0</v>
      </c>
      <c r="E440" s="30">
        <f>Alumn_Filtered!G440</f>
        <v>5</v>
      </c>
      <c r="F440">
        <f>Alumn_Filtered!H440</f>
        <v>5</v>
      </c>
      <c r="G440" s="28">
        <f>Alumn_Filtered!I440</f>
        <v>1</v>
      </c>
      <c r="H440">
        <f>Alumn_Filtered!J440</f>
        <v>0</v>
      </c>
      <c r="I440" s="28">
        <f>Alumn_Filtered!K440</f>
        <v>0</v>
      </c>
      <c r="J440" s="28">
        <f>Alumn_Filtered!L440</f>
        <v>0.83333333333333337</v>
      </c>
      <c r="K440" s="28">
        <f>Alumn_Filtered!M440</f>
        <v>0.5</v>
      </c>
      <c r="L440" s="28">
        <f>Alumn_Filtered!N440</f>
        <v>0.65666666666666673</v>
      </c>
      <c r="M440">
        <f>Alumn_Filtered!O440</f>
        <v>7</v>
      </c>
      <c r="N440">
        <f>Alumn_Filtered!P440</f>
        <v>0</v>
      </c>
      <c r="O440">
        <f>Alumn_Filtered!Q440</f>
        <v>0</v>
      </c>
      <c r="P440">
        <f>Alumn_Filtered!R440</f>
        <v>0</v>
      </c>
      <c r="Q440">
        <f>Alumn_Filtered!S440</f>
        <v>7</v>
      </c>
      <c r="R440">
        <f>Alumn_Filtered!T440</f>
        <v>2</v>
      </c>
      <c r="S440" s="28">
        <f>Alumn_Filtered!U440</f>
        <v>0.2857142857142857</v>
      </c>
      <c r="T440">
        <f>Alumn_Filtered!V440</f>
        <v>5</v>
      </c>
      <c r="U440" s="28">
        <f>Alumn_Filtered!W440</f>
        <v>0.7142857142857143</v>
      </c>
      <c r="V440" s="28">
        <f>Alumn_Filtered!X440</f>
        <v>0.9</v>
      </c>
      <c r="W440" s="28">
        <f>Alumn_Filtered!Y440</f>
        <v>0.16666666666666666</v>
      </c>
      <c r="X440" s="28">
        <f>Alumn_Filtered!Z440</f>
        <v>0.46666666666666673</v>
      </c>
      <c r="Y440" s="28">
        <f>Alumn_Filtered!AA440</f>
        <v>-0.19</v>
      </c>
      <c r="Z440">
        <f ca="1">Alumn_Filtered!AB440</f>
        <v>20</v>
      </c>
      <c r="AA440">
        <f>Alumn_Filtered!AD440</f>
        <v>1</v>
      </c>
      <c r="AB440">
        <f>Alumn_Filtered!AF440</f>
        <v>1</v>
      </c>
      <c r="AC440">
        <f>IF(Alumn_Filtered!AG440=0,Metrics!$AG$14,Alumn_Filtered!AG440)</f>
        <v>523</v>
      </c>
      <c r="AD440" s="28">
        <f>Alumn_Filtered!AH440</f>
        <v>0.51053484602917343</v>
      </c>
      <c r="AE440">
        <f>IF(Alumn_Filtered!AI440=0,Metrics!AI$14,Alumn_Filtered!AI440)</f>
        <v>530</v>
      </c>
      <c r="AF440" s="28">
        <f>Alumn_Filtered!AJ440</f>
        <v>0.52188006482982174</v>
      </c>
      <c r="AG440">
        <f>IF(Alumn_Filtered!AK440=0,Metrics!AK$14,Alumn_Filtered!AK440)</f>
        <v>582</v>
      </c>
      <c r="AH440" s="28">
        <f>Alumn_Filtered!AL440</f>
        <v>0.60615883306320906</v>
      </c>
      <c r="AI440">
        <f>IF(Alumn_Filtered!AM440=0,Metrics!AM$14,Alumn_Filtered!AM440)</f>
        <v>624</v>
      </c>
      <c r="AJ440" s="28">
        <f>Alumn_Filtered!AN440</f>
        <v>0.67423014586709884</v>
      </c>
      <c r="AK440">
        <f>IF(Alumn_Filtered!AP440=0,Metrics!AP$14,Alumn_Filtered!AP440)</f>
        <v>13</v>
      </c>
      <c r="AL440">
        <f>IF(Alumn_Filtered!AR440=0,Metrics!AR$14,Alumn_Filtered!AR440)</f>
        <v>1</v>
      </c>
      <c r="AM440">
        <f>IF(Alumn_Filtered!AS440=0,Metrics!AS$14,Alumn_Filtered!AS440)</f>
        <v>7</v>
      </c>
      <c r="AN440">
        <f>Alumn_Filtered!B440</f>
        <v>1</v>
      </c>
    </row>
    <row r="441" spans="1:40" x14ac:dyDescent="0.25">
      <c r="A441" t="str">
        <f>LEFT(Alumn_Filtered!A441,LEN(Alumn_Filtered!A441)-1)</f>
        <v>19685707</v>
      </c>
      <c r="B441">
        <f>Alumn_Filtered!D441</f>
        <v>0</v>
      </c>
      <c r="C441">
        <f>Alumn_Filtered!E441</f>
        <v>0</v>
      </c>
      <c r="D441">
        <f>Alumn_Filtered!F441</f>
        <v>0</v>
      </c>
      <c r="E441" s="30">
        <f>Alumn_Filtered!G441</f>
        <v>6</v>
      </c>
      <c r="F441">
        <f>Alumn_Filtered!H441</f>
        <v>1</v>
      </c>
      <c r="G441" s="28">
        <f>Alumn_Filtered!I441</f>
        <v>0.16666666666666666</v>
      </c>
      <c r="H441">
        <f>Alumn_Filtered!J441</f>
        <v>5</v>
      </c>
      <c r="I441" s="28">
        <f>Alumn_Filtered!K441</f>
        <v>0.83333333333333337</v>
      </c>
      <c r="J441" s="28">
        <f>Alumn_Filtered!L441</f>
        <v>0.65</v>
      </c>
      <c r="K441" s="28">
        <f>Alumn_Filtered!M441</f>
        <v>0</v>
      </c>
      <c r="L441" s="28">
        <f>Alumn_Filtered!N441</f>
        <v>0.21666666666666665</v>
      </c>
      <c r="M441">
        <f>Alumn_Filtered!O441</f>
        <v>8</v>
      </c>
      <c r="N441">
        <f>Alumn_Filtered!P441</f>
        <v>2</v>
      </c>
      <c r="O441">
        <f>Alumn_Filtered!Q441</f>
        <v>6</v>
      </c>
      <c r="P441">
        <f>Alumn_Filtered!R441</f>
        <v>0</v>
      </c>
      <c r="Q441">
        <f>Alumn_Filtered!S441</f>
        <v>0</v>
      </c>
      <c r="R441">
        <f>Alumn_Filtered!T441</f>
        <v>0</v>
      </c>
      <c r="S441" s="28">
        <f>Alumn_Filtered!U441</f>
        <v>0</v>
      </c>
      <c r="T441">
        <f>Alumn_Filtered!V441</f>
        <v>0</v>
      </c>
      <c r="U441" s="28">
        <f>Alumn_Filtered!W441</f>
        <v>0</v>
      </c>
      <c r="V441" s="28">
        <f>Alumn_Filtered!X441</f>
        <v>0</v>
      </c>
      <c r="W441" s="28">
        <f>Alumn_Filtered!Y441</f>
        <v>0</v>
      </c>
      <c r="X441" s="28">
        <f>Alumn_Filtered!Z441</f>
        <v>0</v>
      </c>
      <c r="Y441" s="28">
        <f>Alumn_Filtered!AA441</f>
        <v>-0.21666666666666665</v>
      </c>
      <c r="Z441">
        <f ca="1">Alumn_Filtered!AB441</f>
        <v>20</v>
      </c>
      <c r="AA441">
        <f>Alumn_Filtered!AD441</f>
        <v>1</v>
      </c>
      <c r="AB441">
        <f>Alumn_Filtered!AF441</f>
        <v>1</v>
      </c>
      <c r="AC441">
        <f>IF(Alumn_Filtered!AG441=0,Metrics!$AG$14,Alumn_Filtered!AG441)</f>
        <v>425</v>
      </c>
      <c r="AD441" s="28">
        <f>Alumn_Filtered!AH441</f>
        <v>0.35170178282009723</v>
      </c>
      <c r="AE441">
        <f>IF(Alumn_Filtered!AI441=0,Metrics!AI$14,Alumn_Filtered!AI441)</f>
        <v>425</v>
      </c>
      <c r="AF441" s="28">
        <f>Alumn_Filtered!AJ441</f>
        <v>0.35170178282009723</v>
      </c>
      <c r="AG441">
        <f>IF(Alumn_Filtered!AK441=0,Metrics!AK$14,Alumn_Filtered!AK441)</f>
        <v>501</v>
      </c>
      <c r="AH441" s="28">
        <f>Alumn_Filtered!AL441</f>
        <v>0.47487844408427876</v>
      </c>
      <c r="AI441">
        <f>IF(Alumn_Filtered!AM441=0,Metrics!AM$14,Alumn_Filtered!AM441)</f>
        <v>552</v>
      </c>
      <c r="AJ441" s="28">
        <f>Alumn_Filtered!AN441</f>
        <v>0.55753646677471635</v>
      </c>
      <c r="AK441">
        <f>IF(Alumn_Filtered!AP441=0,Metrics!AP$14,Alumn_Filtered!AP441)</f>
        <v>6</v>
      </c>
      <c r="AL441">
        <f>IF(Alumn_Filtered!AR441=0,Metrics!AR$14,Alumn_Filtered!AR441)</f>
        <v>1</v>
      </c>
      <c r="AM441">
        <f>IF(Alumn_Filtered!AS441=0,Metrics!AS$14,Alumn_Filtered!AS441)</f>
        <v>11</v>
      </c>
      <c r="AN441">
        <f>Alumn_Filtered!B441</f>
        <v>0</v>
      </c>
    </row>
    <row r="442" spans="1:40" x14ac:dyDescent="0.25">
      <c r="A442" t="str">
        <f>LEFT(Alumn_Filtered!A442,LEN(Alumn_Filtered!A442)-1)</f>
        <v>19685849</v>
      </c>
      <c r="B442">
        <f>Alumn_Filtered!D442</f>
        <v>0</v>
      </c>
      <c r="C442">
        <f>Alumn_Filtered!E442</f>
        <v>0</v>
      </c>
      <c r="D442">
        <f>Alumn_Filtered!F442</f>
        <v>3</v>
      </c>
      <c r="E442" s="30">
        <f>Alumn_Filtered!G442</f>
        <v>6</v>
      </c>
      <c r="F442">
        <f>Alumn_Filtered!H442</f>
        <v>5</v>
      </c>
      <c r="G442" s="28">
        <f>Alumn_Filtered!I442</f>
        <v>0.83333333333333337</v>
      </c>
      <c r="H442">
        <f>Alumn_Filtered!J442</f>
        <v>1</v>
      </c>
      <c r="I442" s="28">
        <f>Alumn_Filtered!K442</f>
        <v>0.16666666666666666</v>
      </c>
      <c r="J442" s="28">
        <f>Alumn_Filtered!L442</f>
        <v>0.9</v>
      </c>
      <c r="K442" s="28">
        <f>Alumn_Filtered!M442</f>
        <v>0.16666666666666666</v>
      </c>
      <c r="L442" s="28">
        <f>Alumn_Filtered!N442</f>
        <v>0.6</v>
      </c>
      <c r="M442">
        <f>Alumn_Filtered!O442</f>
        <v>11</v>
      </c>
      <c r="N442">
        <f>Alumn_Filtered!P442</f>
        <v>1</v>
      </c>
      <c r="O442">
        <f>Alumn_Filtered!Q442</f>
        <v>0</v>
      </c>
      <c r="P442">
        <f>Alumn_Filtered!R442</f>
        <v>4</v>
      </c>
      <c r="Q442">
        <f>Alumn_Filtered!S442</f>
        <v>6</v>
      </c>
      <c r="R442">
        <f>Alumn_Filtered!T442</f>
        <v>6</v>
      </c>
      <c r="S442" s="28">
        <f>Alumn_Filtered!U442</f>
        <v>1</v>
      </c>
      <c r="T442">
        <f>Alumn_Filtered!V442</f>
        <v>0</v>
      </c>
      <c r="U442" s="28">
        <f>Alumn_Filtered!W442</f>
        <v>0</v>
      </c>
      <c r="V442" s="28">
        <f>Alumn_Filtered!X442</f>
        <v>0.9</v>
      </c>
      <c r="W442" s="28">
        <f>Alumn_Filtered!Y442</f>
        <v>0.5</v>
      </c>
      <c r="X442" s="28">
        <f>Alumn_Filtered!Z442</f>
        <v>0.63888888888888873</v>
      </c>
      <c r="Y442" s="28">
        <f>Alumn_Filtered!AA442</f>
        <v>3.8888888888888751E-2</v>
      </c>
      <c r="Z442">
        <f ca="1">Alumn_Filtered!AB442</f>
        <v>20</v>
      </c>
      <c r="AA442">
        <f>Alumn_Filtered!AD442</f>
        <v>1</v>
      </c>
      <c r="AB442">
        <f>Alumn_Filtered!AF442</f>
        <v>1</v>
      </c>
      <c r="AC442">
        <f>IF(Alumn_Filtered!AG442=0,Metrics!$AG$14,Alumn_Filtered!AG442)</f>
        <v>589</v>
      </c>
      <c r="AD442" s="28">
        <f>Alumn_Filtered!AH442</f>
        <v>0.61750405186385737</v>
      </c>
      <c r="AE442">
        <f>IF(Alumn_Filtered!AI442=0,Metrics!AI$14,Alumn_Filtered!AI442)</f>
        <v>589</v>
      </c>
      <c r="AF442" s="28">
        <f>Alumn_Filtered!AJ442</f>
        <v>0.61750405186385737</v>
      </c>
      <c r="AG442">
        <f>IF(Alumn_Filtered!AK442=0,Metrics!AK$14,Alumn_Filtered!AK442)</f>
        <v>616</v>
      </c>
      <c r="AH442" s="28">
        <f>Alumn_Filtered!AL442</f>
        <v>0.66126418152350086</v>
      </c>
      <c r="AI442">
        <f>IF(Alumn_Filtered!AM442=0,Metrics!AM$14,Alumn_Filtered!AM442)</f>
        <v>658</v>
      </c>
      <c r="AJ442" s="28">
        <f>Alumn_Filtered!AN442</f>
        <v>0.72933549432739064</v>
      </c>
      <c r="AK442">
        <f>IF(Alumn_Filtered!AP442=0,Metrics!AP$14,Alumn_Filtered!AP442)</f>
        <v>13</v>
      </c>
      <c r="AL442">
        <f>IF(Alumn_Filtered!AR442=0,Metrics!AR$14,Alumn_Filtered!AR442)</f>
        <v>1</v>
      </c>
      <c r="AM442">
        <f>IF(Alumn_Filtered!AS442=0,Metrics!AS$14,Alumn_Filtered!AS442)</f>
        <v>0</v>
      </c>
      <c r="AN442">
        <f>Alumn_Filtered!B442</f>
        <v>1</v>
      </c>
    </row>
    <row r="443" spans="1:40" x14ac:dyDescent="0.25">
      <c r="A443" t="str">
        <f>LEFT(Alumn_Filtered!A443,LEN(Alumn_Filtered!A443)-1)</f>
        <v>19686005</v>
      </c>
      <c r="B443">
        <f>Alumn_Filtered!D443</f>
        <v>0</v>
      </c>
      <c r="C443">
        <f>Alumn_Filtered!E443</f>
        <v>0</v>
      </c>
      <c r="D443">
        <f>Alumn_Filtered!F443</f>
        <v>0</v>
      </c>
      <c r="E443" s="30">
        <f>Alumn_Filtered!G443</f>
        <v>6</v>
      </c>
      <c r="F443">
        <f>Alumn_Filtered!H443</f>
        <v>6</v>
      </c>
      <c r="G443" s="28">
        <f>Alumn_Filtered!I443</f>
        <v>1</v>
      </c>
      <c r="H443">
        <f>Alumn_Filtered!J443</f>
        <v>0</v>
      </c>
      <c r="I443" s="28">
        <f>Alumn_Filtered!K443</f>
        <v>0</v>
      </c>
      <c r="J443" s="28">
        <f>Alumn_Filtered!L443</f>
        <v>0.98333333333333339</v>
      </c>
      <c r="K443" s="28">
        <f>Alumn_Filtered!M443</f>
        <v>0.75</v>
      </c>
      <c r="L443" s="28">
        <f>Alumn_Filtered!N443</f>
        <v>0.8833333333333333</v>
      </c>
      <c r="M443">
        <f>Alumn_Filtered!O443</f>
        <v>6</v>
      </c>
      <c r="N443">
        <f>Alumn_Filtered!P443</f>
        <v>0</v>
      </c>
      <c r="O443">
        <f>Alumn_Filtered!Q443</f>
        <v>0</v>
      </c>
      <c r="P443">
        <f>Alumn_Filtered!R443</f>
        <v>0</v>
      </c>
      <c r="Q443">
        <f>Alumn_Filtered!S443</f>
        <v>6</v>
      </c>
      <c r="R443">
        <f>Alumn_Filtered!T443</f>
        <v>6</v>
      </c>
      <c r="S443" s="28">
        <f>Alumn_Filtered!U443</f>
        <v>1</v>
      </c>
      <c r="T443">
        <f>Alumn_Filtered!V443</f>
        <v>0</v>
      </c>
      <c r="U443" s="28">
        <f>Alumn_Filtered!W443</f>
        <v>0</v>
      </c>
      <c r="V443" s="28">
        <f>Alumn_Filtered!X443</f>
        <v>0.8666666666666667</v>
      </c>
      <c r="W443" s="28">
        <f>Alumn_Filtered!Y443</f>
        <v>0.56666666666666676</v>
      </c>
      <c r="X443" s="28">
        <f>Alumn_Filtered!Z443</f>
        <v>0.75277777777777777</v>
      </c>
      <c r="Y443" s="28">
        <f>Alumn_Filtered!AA443</f>
        <v>-0.13055555555555554</v>
      </c>
      <c r="Z443">
        <f ca="1">Alumn_Filtered!AB443</f>
        <v>20</v>
      </c>
      <c r="AA443">
        <f>Alumn_Filtered!AD443</f>
        <v>1</v>
      </c>
      <c r="AB443">
        <f>Alumn_Filtered!AF443</f>
        <v>1</v>
      </c>
      <c r="AC443">
        <f>IF(Alumn_Filtered!AG443=0,Metrics!$AG$14,Alumn_Filtered!AG443)</f>
        <v>678</v>
      </c>
      <c r="AD443" s="28">
        <f>Alumn_Filtered!AH443</f>
        <v>0.7617504051863857</v>
      </c>
      <c r="AE443">
        <f>IF(Alumn_Filtered!AI443=0,Metrics!AI$14,Alumn_Filtered!AI443)</f>
        <v>696</v>
      </c>
      <c r="AF443" s="28">
        <f>Alumn_Filtered!AJ443</f>
        <v>0.79092382495948133</v>
      </c>
      <c r="AG443">
        <f>IF(Alumn_Filtered!AK443=0,Metrics!AK$14,Alumn_Filtered!AK443)</f>
        <v>543</v>
      </c>
      <c r="AH443" s="28">
        <f>Alumn_Filtered!AL443</f>
        <v>0.5429497568881686</v>
      </c>
      <c r="AI443">
        <f>IF(Alumn_Filtered!AM443=0,Metrics!AM$14,Alumn_Filtered!AM443)</f>
        <v>646</v>
      </c>
      <c r="AJ443" s="28">
        <f>Alumn_Filtered!AN443</f>
        <v>0.70988654781199356</v>
      </c>
      <c r="AK443">
        <f>IF(Alumn_Filtered!AP443=0,Metrics!AP$14,Alumn_Filtered!AP443)</f>
        <v>13</v>
      </c>
      <c r="AL443">
        <f>IF(Alumn_Filtered!AR443=0,Metrics!AR$14,Alumn_Filtered!AR443)</f>
        <v>1</v>
      </c>
      <c r="AM443">
        <f>IF(Alumn_Filtered!AS443=0,Metrics!AS$14,Alumn_Filtered!AS443)</f>
        <v>9</v>
      </c>
      <c r="AN443">
        <f>Alumn_Filtered!B443</f>
        <v>1</v>
      </c>
    </row>
    <row r="444" spans="1:40" x14ac:dyDescent="0.25">
      <c r="A444" t="str">
        <f>LEFT(Alumn_Filtered!A444,LEN(Alumn_Filtered!A444)-1)</f>
        <v>19686565</v>
      </c>
      <c r="B444">
        <f>Alumn_Filtered!D444</f>
        <v>0</v>
      </c>
      <c r="C444">
        <f>Alumn_Filtered!E444</f>
        <v>0</v>
      </c>
      <c r="D444">
        <f>Alumn_Filtered!F444</f>
        <v>0</v>
      </c>
      <c r="E444" s="30">
        <f>Alumn_Filtered!G444</f>
        <v>6</v>
      </c>
      <c r="F444">
        <f>Alumn_Filtered!H444</f>
        <v>1</v>
      </c>
      <c r="G444" s="28">
        <f>Alumn_Filtered!I444</f>
        <v>0.16666666666666666</v>
      </c>
      <c r="H444">
        <f>Alumn_Filtered!J444</f>
        <v>5</v>
      </c>
      <c r="I444" s="28">
        <f>Alumn_Filtered!K444</f>
        <v>0.83333333333333337</v>
      </c>
      <c r="J444" s="28">
        <f>Alumn_Filtered!L444</f>
        <v>0.76666666666666661</v>
      </c>
      <c r="K444" s="28">
        <f>Alumn_Filtered!M444</f>
        <v>0.25</v>
      </c>
      <c r="L444" s="28">
        <f>Alumn_Filtered!N444</f>
        <v>0.43055555555555558</v>
      </c>
      <c r="M444">
        <f>Alumn_Filtered!O444</f>
        <v>9</v>
      </c>
      <c r="N444">
        <f>Alumn_Filtered!P444</f>
        <v>1</v>
      </c>
      <c r="O444">
        <f>Alumn_Filtered!Q444</f>
        <v>1</v>
      </c>
      <c r="P444">
        <f>Alumn_Filtered!R444</f>
        <v>0</v>
      </c>
      <c r="Q444">
        <f>Alumn_Filtered!S444</f>
        <v>7</v>
      </c>
      <c r="R444">
        <f>Alumn_Filtered!T444</f>
        <v>3</v>
      </c>
      <c r="S444" s="28">
        <f>Alumn_Filtered!U444</f>
        <v>0.42857142857142855</v>
      </c>
      <c r="T444">
        <f>Alumn_Filtered!V444</f>
        <v>4</v>
      </c>
      <c r="U444" s="28">
        <f>Alumn_Filtered!W444</f>
        <v>0.5714285714285714</v>
      </c>
      <c r="V444" s="28">
        <f>Alumn_Filtered!X444</f>
        <v>0.6333333333333333</v>
      </c>
      <c r="W444" s="28">
        <f>Alumn_Filtered!Y444</f>
        <v>0.13333333333333333</v>
      </c>
      <c r="X444" s="28">
        <f>Alumn_Filtered!Z444</f>
        <v>0.37142857142857139</v>
      </c>
      <c r="Y444" s="28">
        <f>Alumn_Filtered!AA444</f>
        <v>-5.9126984126984194E-2</v>
      </c>
      <c r="Z444">
        <f ca="1">Alumn_Filtered!AB444</f>
        <v>20</v>
      </c>
      <c r="AA444">
        <f>Alumn_Filtered!AD444</f>
        <v>1</v>
      </c>
      <c r="AB444">
        <f>Alumn_Filtered!AF444</f>
        <v>1</v>
      </c>
      <c r="AC444">
        <f>IF(Alumn_Filtered!AG444=0,Metrics!$AG$14,Alumn_Filtered!AG444)</f>
        <v>476</v>
      </c>
      <c r="AD444" s="28">
        <f>Alumn_Filtered!AH444</f>
        <v>0.43435980551053482</v>
      </c>
      <c r="AE444">
        <f>IF(Alumn_Filtered!AI444=0,Metrics!AI$14,Alumn_Filtered!AI444)</f>
        <v>476</v>
      </c>
      <c r="AF444" s="28">
        <f>Alumn_Filtered!AJ444</f>
        <v>0.43435980551053482</v>
      </c>
      <c r="AG444">
        <f>IF(Alumn_Filtered!AK444=0,Metrics!AK$14,Alumn_Filtered!AK444)</f>
        <v>559</v>
      </c>
      <c r="AH444" s="28">
        <f>Alumn_Filtered!AL444</f>
        <v>0.56888168557536467</v>
      </c>
      <c r="AI444">
        <f>IF(Alumn_Filtered!AM444=0,Metrics!AM$14,Alumn_Filtered!AM444)</f>
        <v>597</v>
      </c>
      <c r="AJ444" s="28">
        <f>Alumn_Filtered!AN444</f>
        <v>0.63047001620745546</v>
      </c>
      <c r="AK444">
        <f>IF(Alumn_Filtered!AP444=0,Metrics!AP$14,Alumn_Filtered!AP444)</f>
        <v>13</v>
      </c>
      <c r="AL444">
        <f>IF(Alumn_Filtered!AR444=0,Metrics!AR$14,Alumn_Filtered!AR444)</f>
        <v>1</v>
      </c>
      <c r="AM444">
        <f>IF(Alumn_Filtered!AS444=0,Metrics!AS$14,Alumn_Filtered!AS444)</f>
        <v>8</v>
      </c>
      <c r="AN444">
        <f>Alumn_Filtered!B444</f>
        <v>0</v>
      </c>
    </row>
    <row r="445" spans="1:40" x14ac:dyDescent="0.25">
      <c r="A445" t="str">
        <f>LEFT(Alumn_Filtered!A445,LEN(Alumn_Filtered!A445)-1)</f>
        <v>19686640</v>
      </c>
      <c r="B445">
        <f>Alumn_Filtered!D445</f>
        <v>0</v>
      </c>
      <c r="C445">
        <f>Alumn_Filtered!E445</f>
        <v>1</v>
      </c>
      <c r="D445">
        <f>Alumn_Filtered!F445</f>
        <v>0</v>
      </c>
      <c r="E445" s="30">
        <f>Alumn_Filtered!G445</f>
        <v>5</v>
      </c>
      <c r="F445">
        <f>Alumn_Filtered!H445</f>
        <v>1</v>
      </c>
      <c r="G445" s="28">
        <f>Alumn_Filtered!I445</f>
        <v>0.2</v>
      </c>
      <c r="H445">
        <f>Alumn_Filtered!J445</f>
        <v>4</v>
      </c>
      <c r="I445" s="28">
        <f>Alumn_Filtered!K445</f>
        <v>0.8</v>
      </c>
      <c r="J445" s="28">
        <f>Alumn_Filtered!L445</f>
        <v>0.73333333333333339</v>
      </c>
      <c r="K445" s="28">
        <f>Alumn_Filtered!M445</f>
        <v>0.26666666666666666</v>
      </c>
      <c r="L445" s="28">
        <f>Alumn_Filtered!N445</f>
        <v>0.42666666666666675</v>
      </c>
      <c r="M445">
        <f>Alumn_Filtered!O445</f>
        <v>7</v>
      </c>
      <c r="N445">
        <f>Alumn_Filtered!P445</f>
        <v>0</v>
      </c>
      <c r="O445">
        <f>Alumn_Filtered!Q445</f>
        <v>0</v>
      </c>
      <c r="P445">
        <f>Alumn_Filtered!R445</f>
        <v>0</v>
      </c>
      <c r="Q445">
        <f>Alumn_Filtered!S445</f>
        <v>7</v>
      </c>
      <c r="R445">
        <f>Alumn_Filtered!T445</f>
        <v>2</v>
      </c>
      <c r="S445" s="28">
        <f>Alumn_Filtered!U445</f>
        <v>0.2857142857142857</v>
      </c>
      <c r="T445">
        <f>Alumn_Filtered!V445</f>
        <v>5</v>
      </c>
      <c r="U445" s="28">
        <f>Alumn_Filtered!W445</f>
        <v>0.7142857142857143</v>
      </c>
      <c r="V445" s="28">
        <f>Alumn_Filtered!X445</f>
        <v>0.81666666666666676</v>
      </c>
      <c r="W445" s="28">
        <f>Alumn_Filtered!Y445</f>
        <v>0.10000000000000002</v>
      </c>
      <c r="X445" s="28">
        <f>Alumn_Filtered!Z445</f>
        <v>0.41666666666666669</v>
      </c>
      <c r="Y445" s="28">
        <f>Alumn_Filtered!AA445</f>
        <v>-1.0000000000000064E-2</v>
      </c>
      <c r="Z445">
        <f ca="1">Alumn_Filtered!AB445</f>
        <v>20</v>
      </c>
      <c r="AA445">
        <f>Alumn_Filtered!AD445</f>
        <v>1</v>
      </c>
      <c r="AB445">
        <f>Alumn_Filtered!AF445</f>
        <v>1</v>
      </c>
      <c r="AC445">
        <f>IF(Alumn_Filtered!AG445=0,Metrics!$AG$14,Alumn_Filtered!AG445)</f>
        <v>682</v>
      </c>
      <c r="AD445" s="28">
        <f>Alumn_Filtered!AH445</f>
        <v>0.7682333873581848</v>
      </c>
      <c r="AE445">
        <f>IF(Alumn_Filtered!AI445=0,Metrics!AI$14,Alumn_Filtered!AI445)</f>
        <v>769</v>
      </c>
      <c r="AF445" s="28">
        <f>Alumn_Filtered!AJ445</f>
        <v>0.90923824959481359</v>
      </c>
      <c r="AG445">
        <f>IF(Alumn_Filtered!AK445=0,Metrics!AK$14,Alumn_Filtered!AK445)</f>
        <v>552</v>
      </c>
      <c r="AH445" s="28">
        <f>Alumn_Filtered!AL445</f>
        <v>0.55753646677471635</v>
      </c>
      <c r="AI445">
        <f>IF(Alumn_Filtered!AM445=0,Metrics!AM$14,Alumn_Filtered!AM445)</f>
        <v>516</v>
      </c>
      <c r="AJ445" s="28">
        <f>Alumn_Filtered!AN445</f>
        <v>0.49918962722852511</v>
      </c>
      <c r="AK445">
        <f>IF(Alumn_Filtered!AP445=0,Metrics!AP$14,Alumn_Filtered!AP445)</f>
        <v>13</v>
      </c>
      <c r="AL445">
        <f>IF(Alumn_Filtered!AR445=0,Metrics!AR$14,Alumn_Filtered!AR445)</f>
        <v>1</v>
      </c>
      <c r="AM445">
        <f>IF(Alumn_Filtered!AS445=0,Metrics!AS$14,Alumn_Filtered!AS445)</f>
        <v>0</v>
      </c>
      <c r="AN445">
        <f>Alumn_Filtered!B445</f>
        <v>1</v>
      </c>
    </row>
    <row r="446" spans="1:40" x14ac:dyDescent="0.25">
      <c r="A446" t="str">
        <f>LEFT(Alumn_Filtered!A446,LEN(Alumn_Filtered!A446)-1)</f>
        <v>19687674</v>
      </c>
      <c r="B446">
        <f>Alumn_Filtered!D446</f>
        <v>0</v>
      </c>
      <c r="C446">
        <f>Alumn_Filtered!E446</f>
        <v>0</v>
      </c>
      <c r="D446">
        <f>Alumn_Filtered!F446</f>
        <v>0</v>
      </c>
      <c r="E446" s="30">
        <f>Alumn_Filtered!G446</f>
        <v>6</v>
      </c>
      <c r="F446">
        <f>Alumn_Filtered!H446</f>
        <v>6</v>
      </c>
      <c r="G446" s="28">
        <f>Alumn_Filtered!I446</f>
        <v>1</v>
      </c>
      <c r="H446">
        <f>Alumn_Filtered!J446</f>
        <v>0</v>
      </c>
      <c r="I446" s="28">
        <f>Alumn_Filtered!K446</f>
        <v>0</v>
      </c>
      <c r="J446" s="28">
        <f>Alumn_Filtered!L446</f>
        <v>0.85</v>
      </c>
      <c r="K446" s="28">
        <f>Alumn_Filtered!M446</f>
        <v>0.66666666666666663</v>
      </c>
      <c r="L446" s="28">
        <f>Alumn_Filtered!N446</f>
        <v>0.75277777777777777</v>
      </c>
      <c r="M446">
        <f>Alumn_Filtered!O446</f>
        <v>6</v>
      </c>
      <c r="N446">
        <f>Alumn_Filtered!P446</f>
        <v>0</v>
      </c>
      <c r="O446">
        <f>Alumn_Filtered!Q446</f>
        <v>1</v>
      </c>
      <c r="P446">
        <f>Alumn_Filtered!R446</f>
        <v>0</v>
      </c>
      <c r="Q446">
        <f>Alumn_Filtered!S446</f>
        <v>5</v>
      </c>
      <c r="R446">
        <f>Alumn_Filtered!T446</f>
        <v>5</v>
      </c>
      <c r="S446" s="28">
        <f>Alumn_Filtered!U446</f>
        <v>1</v>
      </c>
      <c r="T446">
        <f>Alumn_Filtered!V446</f>
        <v>0</v>
      </c>
      <c r="U446" s="28">
        <f>Alumn_Filtered!W446</f>
        <v>0</v>
      </c>
      <c r="V446" s="28">
        <f>Alumn_Filtered!X446</f>
        <v>0.8833333333333333</v>
      </c>
      <c r="W446" s="28">
        <f>Alumn_Filtered!Y446</f>
        <v>0.53333333333333333</v>
      </c>
      <c r="X446" s="28">
        <f>Alumn_Filtered!Z446</f>
        <v>0.61999999999999988</v>
      </c>
      <c r="Y446" s="28">
        <f>Alumn_Filtered!AA446</f>
        <v>-0.13277777777777788</v>
      </c>
      <c r="Z446">
        <f ca="1">Alumn_Filtered!AB446</f>
        <v>20</v>
      </c>
      <c r="AA446">
        <f>Alumn_Filtered!AD446</f>
        <v>1</v>
      </c>
      <c r="AB446">
        <f>Alumn_Filtered!AF446</f>
        <v>1</v>
      </c>
      <c r="AC446">
        <f>IF(Alumn_Filtered!AG446=0,Metrics!$AG$14,Alumn_Filtered!AG446)</f>
        <v>589</v>
      </c>
      <c r="AD446" s="28">
        <f>Alumn_Filtered!AH446</f>
        <v>0.61750405186385737</v>
      </c>
      <c r="AE446">
        <f>IF(Alumn_Filtered!AI446=0,Metrics!AI$14,Alumn_Filtered!AI446)</f>
        <v>589</v>
      </c>
      <c r="AF446" s="28">
        <f>Alumn_Filtered!AJ446</f>
        <v>0.61750405186385737</v>
      </c>
      <c r="AG446">
        <f>IF(Alumn_Filtered!AK446=0,Metrics!AK$14,Alumn_Filtered!AK446)</f>
        <v>537</v>
      </c>
      <c r="AH446" s="28">
        <f>Alumn_Filtered!AL446</f>
        <v>0.53322528363047006</v>
      </c>
      <c r="AI446">
        <f>IF(Alumn_Filtered!AM446=0,Metrics!AM$14,Alumn_Filtered!AM446)</f>
        <v>624</v>
      </c>
      <c r="AJ446" s="28">
        <f>Alumn_Filtered!AN446</f>
        <v>0.67423014586709884</v>
      </c>
      <c r="AK446">
        <f>IF(Alumn_Filtered!AP446=0,Metrics!AP$14,Alumn_Filtered!AP446)</f>
        <v>13</v>
      </c>
      <c r="AL446">
        <f>IF(Alumn_Filtered!AR446=0,Metrics!AR$14,Alumn_Filtered!AR446)</f>
        <v>1</v>
      </c>
      <c r="AM446">
        <f>IF(Alumn_Filtered!AS446=0,Metrics!AS$14,Alumn_Filtered!AS446)</f>
        <v>11</v>
      </c>
      <c r="AN446">
        <f>Alumn_Filtered!B446</f>
        <v>1</v>
      </c>
    </row>
    <row r="447" spans="1:40" x14ac:dyDescent="0.25">
      <c r="A447" t="str">
        <f>LEFT(Alumn_Filtered!A447,LEN(Alumn_Filtered!A447)-1)</f>
        <v>19687995</v>
      </c>
      <c r="B447">
        <f>Alumn_Filtered!D447</f>
        <v>6</v>
      </c>
      <c r="C447">
        <f>Alumn_Filtered!E447</f>
        <v>0</v>
      </c>
      <c r="D447">
        <f>Alumn_Filtered!F447</f>
        <v>0</v>
      </c>
      <c r="E447" s="30">
        <f>Alumn_Filtered!G447</f>
        <v>0</v>
      </c>
      <c r="F447">
        <f>Alumn_Filtered!H447</f>
        <v>0</v>
      </c>
      <c r="G447" s="28">
        <f>Alumn_Filtered!I447</f>
        <v>0</v>
      </c>
      <c r="H447">
        <f>Alumn_Filtered!J447</f>
        <v>0</v>
      </c>
      <c r="I447" s="28">
        <f>Alumn_Filtered!K447</f>
        <v>0</v>
      </c>
      <c r="J447" s="28">
        <f>Alumn_Filtered!L447</f>
        <v>0</v>
      </c>
      <c r="K447" s="28">
        <f>Alumn_Filtered!M447</f>
        <v>0</v>
      </c>
      <c r="L447" s="28">
        <f>Alumn_Filtered!N447</f>
        <v>0</v>
      </c>
      <c r="M447">
        <f>Alumn_Filtered!O447</f>
        <v>0</v>
      </c>
      <c r="N447">
        <f>Alumn_Filtered!P447</f>
        <v>0</v>
      </c>
      <c r="O447">
        <f>Alumn_Filtered!Q447</f>
        <v>0</v>
      </c>
      <c r="P447">
        <f>Alumn_Filtered!R447</f>
        <v>0</v>
      </c>
      <c r="Q447">
        <f>Alumn_Filtered!S447</f>
        <v>0</v>
      </c>
      <c r="R447">
        <f>Alumn_Filtered!T447</f>
        <v>0</v>
      </c>
      <c r="S447" s="28">
        <f>Alumn_Filtered!U447</f>
        <v>0</v>
      </c>
      <c r="T447">
        <f>Alumn_Filtered!V447</f>
        <v>0</v>
      </c>
      <c r="U447" s="28">
        <f>Alumn_Filtered!W447</f>
        <v>0</v>
      </c>
      <c r="V447" s="28">
        <f>Alumn_Filtered!X447</f>
        <v>0</v>
      </c>
      <c r="W447" s="28">
        <f>Alumn_Filtered!Y447</f>
        <v>0</v>
      </c>
      <c r="X447" s="28">
        <f>Alumn_Filtered!Z447</f>
        <v>0</v>
      </c>
      <c r="Y447" s="28">
        <f>Alumn_Filtered!AA447</f>
        <v>0</v>
      </c>
      <c r="Z447">
        <f ca="1">Alumn_Filtered!AB447</f>
        <v>20</v>
      </c>
      <c r="AA447">
        <f>Alumn_Filtered!AD447</f>
        <v>1</v>
      </c>
      <c r="AB447">
        <f>Alumn_Filtered!AF447</f>
        <v>1</v>
      </c>
      <c r="AC447">
        <f>IF(Alumn_Filtered!AG447=0,Metrics!$AG$14,Alumn_Filtered!AG447)</f>
        <v>548</v>
      </c>
      <c r="AD447" s="28">
        <f>Alumn_Filtered!AH447</f>
        <v>0.55105348460291737</v>
      </c>
      <c r="AE447">
        <f>IF(Alumn_Filtered!AI447=0,Metrics!AI$14,Alumn_Filtered!AI447)</f>
        <v>558</v>
      </c>
      <c r="AF447" s="28">
        <f>Alumn_Filtered!AJ447</f>
        <v>0.5672609400324149</v>
      </c>
      <c r="AG447">
        <f>IF(Alumn_Filtered!AK447=0,Metrics!AK$14,Alumn_Filtered!AK447)</f>
        <v>624</v>
      </c>
      <c r="AH447" s="28">
        <f>Alumn_Filtered!AL447</f>
        <v>0.67423014586709884</v>
      </c>
      <c r="AI447">
        <f>IF(Alumn_Filtered!AM447=0,Metrics!AM$14,Alumn_Filtered!AM447)</f>
        <v>589</v>
      </c>
      <c r="AJ447" s="28">
        <f>Alumn_Filtered!AN447</f>
        <v>0.61750405186385737</v>
      </c>
      <c r="AK447">
        <f>IF(Alumn_Filtered!AP447=0,Metrics!AP$14,Alumn_Filtered!AP447)</f>
        <v>13</v>
      </c>
      <c r="AL447">
        <f>IF(Alumn_Filtered!AR447=0,Metrics!AR$14,Alumn_Filtered!AR447)</f>
        <v>1</v>
      </c>
      <c r="AM447">
        <f>IF(Alumn_Filtered!AS447=0,Metrics!AS$14,Alumn_Filtered!AS447)</f>
        <v>9</v>
      </c>
      <c r="AN447">
        <f>Alumn_Filtered!B447</f>
        <v>0</v>
      </c>
    </row>
    <row r="448" spans="1:40" x14ac:dyDescent="0.25">
      <c r="A448" t="str">
        <f>LEFT(Alumn_Filtered!A448,LEN(Alumn_Filtered!A448)-1)</f>
        <v>19688540</v>
      </c>
      <c r="B448">
        <f>Alumn_Filtered!D448</f>
        <v>0</v>
      </c>
      <c r="C448">
        <f>Alumn_Filtered!E448</f>
        <v>0</v>
      </c>
      <c r="D448">
        <f>Alumn_Filtered!F448</f>
        <v>0</v>
      </c>
      <c r="E448" s="30">
        <f>Alumn_Filtered!G448</f>
        <v>6</v>
      </c>
      <c r="F448">
        <f>Alumn_Filtered!H448</f>
        <v>5</v>
      </c>
      <c r="G448" s="28">
        <f>Alumn_Filtered!I448</f>
        <v>0.83333333333333337</v>
      </c>
      <c r="H448">
        <f>Alumn_Filtered!J448</f>
        <v>1</v>
      </c>
      <c r="I448" s="28">
        <f>Alumn_Filtered!K448</f>
        <v>0.16666666666666666</v>
      </c>
      <c r="J448" s="28">
        <f>Alumn_Filtered!L448</f>
        <v>0.81666666666666676</v>
      </c>
      <c r="K448" s="28">
        <f>Alumn_Filtered!M448</f>
        <v>0.43333333333333335</v>
      </c>
      <c r="L448" s="28">
        <f>Alumn_Filtered!N448</f>
        <v>0.62777777777777777</v>
      </c>
      <c r="M448">
        <f>Alumn_Filtered!O448</f>
        <v>6</v>
      </c>
      <c r="N448">
        <f>Alumn_Filtered!P448</f>
        <v>0</v>
      </c>
      <c r="O448">
        <f>Alumn_Filtered!Q448</f>
        <v>0</v>
      </c>
      <c r="P448">
        <f>Alumn_Filtered!R448</f>
        <v>0</v>
      </c>
      <c r="Q448">
        <f>Alumn_Filtered!S448</f>
        <v>6</v>
      </c>
      <c r="R448">
        <f>Alumn_Filtered!T448</f>
        <v>3</v>
      </c>
      <c r="S448" s="28">
        <f>Alumn_Filtered!U448</f>
        <v>0.5</v>
      </c>
      <c r="T448">
        <f>Alumn_Filtered!V448</f>
        <v>3</v>
      </c>
      <c r="U448" s="28">
        <f>Alumn_Filtered!W448</f>
        <v>0.5</v>
      </c>
      <c r="V448" s="28">
        <f>Alumn_Filtered!X448</f>
        <v>0.95000000000000007</v>
      </c>
      <c r="W448" s="28">
        <f>Alumn_Filtered!Y448</f>
        <v>0.39999999999999997</v>
      </c>
      <c r="X448" s="28">
        <f>Alumn_Filtered!Z448</f>
        <v>0.6333333333333333</v>
      </c>
      <c r="Y448" s="28">
        <f>Alumn_Filtered!AA448</f>
        <v>5.5555555555555358E-3</v>
      </c>
      <c r="Z448">
        <f ca="1">Alumn_Filtered!AB448</f>
        <v>20</v>
      </c>
      <c r="AA448">
        <f>Alumn_Filtered!AD448</f>
        <v>1</v>
      </c>
      <c r="AB448">
        <f>Alumn_Filtered!AF448</f>
        <v>1</v>
      </c>
      <c r="AC448">
        <f>IF(Alumn_Filtered!AG448=0,Metrics!$AG$14,Alumn_Filtered!AG448)</f>
        <v>466</v>
      </c>
      <c r="AD448" s="28">
        <f>Alumn_Filtered!AH448</f>
        <v>0.41815235008103729</v>
      </c>
      <c r="AE448">
        <f>IF(Alumn_Filtered!AI448=0,Metrics!AI$14,Alumn_Filtered!AI448)</f>
        <v>466</v>
      </c>
      <c r="AF448" s="28">
        <f>Alumn_Filtered!AJ448</f>
        <v>0.41815235008103729</v>
      </c>
      <c r="AG448">
        <f>IF(Alumn_Filtered!AK448=0,Metrics!AK$14,Alumn_Filtered!AK448)</f>
        <v>529</v>
      </c>
      <c r="AH448" s="28">
        <f>Alumn_Filtered!AL448</f>
        <v>0.52025931928687197</v>
      </c>
      <c r="AI448">
        <f>IF(Alumn_Filtered!AM448=0,Metrics!AM$14,Alumn_Filtered!AM448)</f>
        <v>597</v>
      </c>
      <c r="AJ448" s="28">
        <f>Alumn_Filtered!AN448</f>
        <v>0.63047001620745546</v>
      </c>
      <c r="AK448">
        <f>IF(Alumn_Filtered!AP448=0,Metrics!AP$14,Alumn_Filtered!AP448)</f>
        <v>13</v>
      </c>
      <c r="AL448">
        <f>IF(Alumn_Filtered!AR448=0,Metrics!AR$14,Alumn_Filtered!AR448)</f>
        <v>1</v>
      </c>
      <c r="AM448">
        <f>IF(Alumn_Filtered!AS448=0,Metrics!AS$14,Alumn_Filtered!AS448)</f>
        <v>9</v>
      </c>
      <c r="AN448">
        <f>Alumn_Filtered!B448</f>
        <v>1</v>
      </c>
    </row>
    <row r="449" spans="1:40" x14ac:dyDescent="0.25">
      <c r="A449" t="str">
        <f>LEFT(Alumn_Filtered!A449,LEN(Alumn_Filtered!A449)-1)</f>
        <v>19690196</v>
      </c>
      <c r="B449">
        <f>Alumn_Filtered!D449</f>
        <v>0</v>
      </c>
      <c r="C449">
        <f>Alumn_Filtered!E449</f>
        <v>0</v>
      </c>
      <c r="D449">
        <f>Alumn_Filtered!F449</f>
        <v>0</v>
      </c>
      <c r="E449" s="30">
        <f>Alumn_Filtered!G449</f>
        <v>6</v>
      </c>
      <c r="F449">
        <f>Alumn_Filtered!H449</f>
        <v>6</v>
      </c>
      <c r="G449" s="28">
        <f>Alumn_Filtered!I449</f>
        <v>1</v>
      </c>
      <c r="H449">
        <f>Alumn_Filtered!J449</f>
        <v>0</v>
      </c>
      <c r="I449" s="28">
        <f>Alumn_Filtered!K449</f>
        <v>0</v>
      </c>
      <c r="J449" s="28">
        <f>Alumn_Filtered!L449</f>
        <v>0.73333333333333339</v>
      </c>
      <c r="K449" s="28">
        <f>Alumn_Filtered!M449</f>
        <v>0.5</v>
      </c>
      <c r="L449" s="28">
        <f>Alumn_Filtered!N449</f>
        <v>0.6</v>
      </c>
      <c r="M449">
        <f>Alumn_Filtered!O449</f>
        <v>7</v>
      </c>
      <c r="N449">
        <f>Alumn_Filtered!P449</f>
        <v>1</v>
      </c>
      <c r="O449">
        <f>Alumn_Filtered!Q449</f>
        <v>1</v>
      </c>
      <c r="P449">
        <f>Alumn_Filtered!R449</f>
        <v>0</v>
      </c>
      <c r="Q449">
        <f>Alumn_Filtered!S449</f>
        <v>5</v>
      </c>
      <c r="R449">
        <f>Alumn_Filtered!T449</f>
        <v>2</v>
      </c>
      <c r="S449" s="28">
        <f>Alumn_Filtered!U449</f>
        <v>0.4</v>
      </c>
      <c r="T449">
        <f>Alumn_Filtered!V449</f>
        <v>3</v>
      </c>
      <c r="U449" s="28">
        <f>Alumn_Filtered!W449</f>
        <v>0.6</v>
      </c>
      <c r="V449" s="28">
        <f>Alumn_Filtered!X449</f>
        <v>0.85</v>
      </c>
      <c r="W449" s="28">
        <f>Alumn_Filtered!Y449</f>
        <v>0.16666666666666666</v>
      </c>
      <c r="X449" s="28">
        <f>Alumn_Filtered!Z449</f>
        <v>0.43333333333333329</v>
      </c>
      <c r="Y449" s="28">
        <f>Alumn_Filtered!AA449</f>
        <v>-0.16666666666666669</v>
      </c>
      <c r="Z449">
        <f ca="1">Alumn_Filtered!AB449</f>
        <v>20</v>
      </c>
      <c r="AA449">
        <f>Alumn_Filtered!AD449</f>
        <v>1</v>
      </c>
      <c r="AB449">
        <f>Alumn_Filtered!AF449</f>
        <v>1</v>
      </c>
      <c r="AC449">
        <f>IF(Alumn_Filtered!AG449=0,Metrics!$AG$14,Alumn_Filtered!AG449)</f>
        <v>486</v>
      </c>
      <c r="AD449" s="28">
        <f>Alumn_Filtered!AH449</f>
        <v>0.45056726094003241</v>
      </c>
      <c r="AE449">
        <f>IF(Alumn_Filtered!AI449=0,Metrics!AI$14,Alumn_Filtered!AI449)</f>
        <v>486</v>
      </c>
      <c r="AF449" s="28">
        <f>Alumn_Filtered!AJ449</f>
        <v>0.45056726094003241</v>
      </c>
      <c r="AG449">
        <f>IF(Alumn_Filtered!AK449=0,Metrics!AK$14,Alumn_Filtered!AK449)</f>
        <v>465</v>
      </c>
      <c r="AH449" s="28">
        <f>Alumn_Filtered!AL449</f>
        <v>0.41653160453808752</v>
      </c>
      <c r="AI449">
        <f>IF(Alumn_Filtered!AM449=0,Metrics!AM$14,Alumn_Filtered!AM449)</f>
        <v>646</v>
      </c>
      <c r="AJ449" s="28">
        <f>Alumn_Filtered!AN449</f>
        <v>0.70988654781199356</v>
      </c>
      <c r="AK449">
        <f>IF(Alumn_Filtered!AP449=0,Metrics!AP$14,Alumn_Filtered!AP449)</f>
        <v>13</v>
      </c>
      <c r="AL449">
        <f>IF(Alumn_Filtered!AR449=0,Metrics!AR$14,Alumn_Filtered!AR449)</f>
        <v>1</v>
      </c>
      <c r="AM449">
        <f>IF(Alumn_Filtered!AS449=0,Metrics!AS$14,Alumn_Filtered!AS449)</f>
        <v>11</v>
      </c>
      <c r="AN449">
        <f>Alumn_Filtered!B449</f>
        <v>1</v>
      </c>
    </row>
    <row r="450" spans="1:40" x14ac:dyDescent="0.25">
      <c r="A450" t="str">
        <f>LEFT(Alumn_Filtered!A450,LEN(Alumn_Filtered!A450)-1)</f>
        <v>19699248</v>
      </c>
      <c r="B450">
        <f>Alumn_Filtered!D450</f>
        <v>0</v>
      </c>
      <c r="C450">
        <f>Alumn_Filtered!E450</f>
        <v>0</v>
      </c>
      <c r="D450">
        <f>Alumn_Filtered!F450</f>
        <v>0</v>
      </c>
      <c r="E450" s="30">
        <f>Alumn_Filtered!G450</f>
        <v>6</v>
      </c>
      <c r="F450">
        <f>Alumn_Filtered!H450</f>
        <v>4</v>
      </c>
      <c r="G450" s="28">
        <f>Alumn_Filtered!I450</f>
        <v>0.66666666666666663</v>
      </c>
      <c r="H450">
        <f>Alumn_Filtered!J450</f>
        <v>2</v>
      </c>
      <c r="I450" s="28">
        <f>Alumn_Filtered!K450</f>
        <v>0.33333333333333331</v>
      </c>
      <c r="J450" s="28">
        <f>Alumn_Filtered!L450</f>
        <v>0.8666666666666667</v>
      </c>
      <c r="K450" s="28">
        <f>Alumn_Filtered!M450</f>
        <v>0.3833333333333333</v>
      </c>
      <c r="L450" s="28">
        <f>Alumn_Filtered!N450</f>
        <v>0.63055555555555565</v>
      </c>
      <c r="M450">
        <f>Alumn_Filtered!O450</f>
        <v>7</v>
      </c>
      <c r="N450">
        <f>Alumn_Filtered!P450</f>
        <v>0</v>
      </c>
      <c r="O450">
        <f>Alumn_Filtered!Q450</f>
        <v>0</v>
      </c>
      <c r="P450">
        <f>Alumn_Filtered!R450</f>
        <v>0</v>
      </c>
      <c r="Q450">
        <f>Alumn_Filtered!S450</f>
        <v>7</v>
      </c>
      <c r="R450">
        <f>Alumn_Filtered!T450</f>
        <v>7</v>
      </c>
      <c r="S450" s="28">
        <f>Alumn_Filtered!U450</f>
        <v>1</v>
      </c>
      <c r="T450">
        <f>Alumn_Filtered!V450</f>
        <v>0</v>
      </c>
      <c r="U450" s="28">
        <f>Alumn_Filtered!W450</f>
        <v>0</v>
      </c>
      <c r="V450" s="28">
        <f>Alumn_Filtered!X450</f>
        <v>0.93333333333333324</v>
      </c>
      <c r="W450" s="28">
        <f>Alumn_Filtered!Y450</f>
        <v>0.51666666666666661</v>
      </c>
      <c r="X450" s="28">
        <f>Alumn_Filtered!Z450</f>
        <v>0.68095238095238098</v>
      </c>
      <c r="Y450" s="28">
        <f>Alumn_Filtered!AA450</f>
        <v>5.0396825396825329E-2</v>
      </c>
      <c r="Z450">
        <f ca="1">Alumn_Filtered!AB450</f>
        <v>20</v>
      </c>
      <c r="AA450">
        <f>Alumn_Filtered!AD450</f>
        <v>1</v>
      </c>
      <c r="AB450">
        <f>Alumn_Filtered!AF450</f>
        <v>1</v>
      </c>
      <c r="AC450">
        <f>IF(Alumn_Filtered!AG450=0,Metrics!$AG$14,Alumn_Filtered!AG450)</f>
        <v>451</v>
      </c>
      <c r="AD450" s="28">
        <f>Alumn_Filtered!AH450</f>
        <v>0.39384116693679094</v>
      </c>
      <c r="AE450">
        <f>IF(Alumn_Filtered!AI450=0,Metrics!AI$14,Alumn_Filtered!AI450)</f>
        <v>451</v>
      </c>
      <c r="AF450" s="28">
        <f>Alumn_Filtered!AJ450</f>
        <v>0.39384116693679094</v>
      </c>
      <c r="AG450">
        <f>IF(Alumn_Filtered!AK450=0,Metrics!AK$14,Alumn_Filtered!AK450)</f>
        <v>626</v>
      </c>
      <c r="AH450" s="28">
        <f>Alumn_Filtered!AL450</f>
        <v>0.67747163695299839</v>
      </c>
      <c r="AI450">
        <f>IF(Alumn_Filtered!AM450=0,Metrics!AM$14,Alumn_Filtered!AM450)</f>
        <v>622</v>
      </c>
      <c r="AJ450" s="28">
        <f>Alumn_Filtered!AN450</f>
        <v>0.6709886547811994</v>
      </c>
      <c r="AK450">
        <f>IF(Alumn_Filtered!AP450=0,Metrics!AP$14,Alumn_Filtered!AP450)</f>
        <v>13</v>
      </c>
      <c r="AL450">
        <f>IF(Alumn_Filtered!AR450=0,Metrics!AR$14,Alumn_Filtered!AR450)</f>
        <v>1</v>
      </c>
      <c r="AM450">
        <f>IF(Alumn_Filtered!AS450=0,Metrics!AS$14,Alumn_Filtered!AS450)</f>
        <v>0</v>
      </c>
      <c r="AN450">
        <f>Alumn_Filtered!B450</f>
        <v>1</v>
      </c>
    </row>
    <row r="451" spans="1:40" x14ac:dyDescent="0.25">
      <c r="A451" t="str">
        <f>LEFT(Alumn_Filtered!A451,LEN(Alumn_Filtered!A451)-1)</f>
        <v>19699470</v>
      </c>
      <c r="B451">
        <f>Alumn_Filtered!D451</f>
        <v>6</v>
      </c>
      <c r="C451">
        <f>Alumn_Filtered!E451</f>
        <v>0</v>
      </c>
      <c r="D451">
        <f>Alumn_Filtered!F451</f>
        <v>0</v>
      </c>
      <c r="E451" s="30">
        <f>Alumn_Filtered!G451</f>
        <v>0</v>
      </c>
      <c r="F451">
        <f>Alumn_Filtered!H451</f>
        <v>0</v>
      </c>
      <c r="G451" s="28">
        <f>Alumn_Filtered!I451</f>
        <v>0</v>
      </c>
      <c r="H451">
        <f>Alumn_Filtered!J451</f>
        <v>0</v>
      </c>
      <c r="I451" s="28">
        <f>Alumn_Filtered!K451</f>
        <v>0</v>
      </c>
      <c r="J451" s="28">
        <f>Alumn_Filtered!L451</f>
        <v>0</v>
      </c>
      <c r="K451" s="28">
        <f>Alumn_Filtered!M451</f>
        <v>0</v>
      </c>
      <c r="L451" s="28">
        <f>Alumn_Filtered!N451</f>
        <v>0</v>
      </c>
      <c r="M451">
        <f>Alumn_Filtered!O451</f>
        <v>0</v>
      </c>
      <c r="N451">
        <f>Alumn_Filtered!P451</f>
        <v>0</v>
      </c>
      <c r="O451">
        <f>Alumn_Filtered!Q451</f>
        <v>0</v>
      </c>
      <c r="P451">
        <f>Alumn_Filtered!R451</f>
        <v>0</v>
      </c>
      <c r="Q451">
        <f>Alumn_Filtered!S451</f>
        <v>0</v>
      </c>
      <c r="R451">
        <f>Alumn_Filtered!T451</f>
        <v>0</v>
      </c>
      <c r="S451" s="28">
        <f>Alumn_Filtered!U451</f>
        <v>0</v>
      </c>
      <c r="T451">
        <f>Alumn_Filtered!V451</f>
        <v>0</v>
      </c>
      <c r="U451" s="28">
        <f>Alumn_Filtered!W451</f>
        <v>0</v>
      </c>
      <c r="V451" s="28">
        <f>Alumn_Filtered!X451</f>
        <v>0</v>
      </c>
      <c r="W451" s="28">
        <f>Alumn_Filtered!Y451</f>
        <v>0</v>
      </c>
      <c r="X451" s="28">
        <f>Alumn_Filtered!Z451</f>
        <v>0</v>
      </c>
      <c r="Y451" s="28">
        <f>Alumn_Filtered!AA451</f>
        <v>0</v>
      </c>
      <c r="Z451">
        <f ca="1">Alumn_Filtered!AB451</f>
        <v>20</v>
      </c>
      <c r="AA451">
        <f>Alumn_Filtered!AD451</f>
        <v>1</v>
      </c>
      <c r="AB451">
        <f>Alumn_Filtered!AF451</f>
        <v>1</v>
      </c>
      <c r="AC451">
        <f>IF(Alumn_Filtered!AG451=0,Metrics!$AG$14,Alumn_Filtered!AG451)</f>
        <v>507</v>
      </c>
      <c r="AD451" s="28">
        <f>Alumn_Filtered!AH451</f>
        <v>0.4846029173419773</v>
      </c>
      <c r="AE451">
        <f>IF(Alumn_Filtered!AI451=0,Metrics!AI$14,Alumn_Filtered!AI451)</f>
        <v>507</v>
      </c>
      <c r="AF451" s="28">
        <f>Alumn_Filtered!AJ451</f>
        <v>0.4846029173419773</v>
      </c>
      <c r="AG451">
        <f>IF(Alumn_Filtered!AK451=0,Metrics!AK$14,Alumn_Filtered!AK451)</f>
        <v>501</v>
      </c>
      <c r="AH451" s="28">
        <f>Alumn_Filtered!AL451</f>
        <v>0.47487844408427876</v>
      </c>
      <c r="AI451">
        <f>IF(Alumn_Filtered!AM451=0,Metrics!AM$14,Alumn_Filtered!AM451)</f>
        <v>628</v>
      </c>
      <c r="AJ451" s="28">
        <f>Alumn_Filtered!AN451</f>
        <v>0.68071312803889794</v>
      </c>
      <c r="AK451">
        <f>IF(Alumn_Filtered!AP451=0,Metrics!AP$14,Alumn_Filtered!AP451)</f>
        <v>13</v>
      </c>
      <c r="AL451">
        <f>IF(Alumn_Filtered!AR451=0,Metrics!AR$14,Alumn_Filtered!AR451)</f>
        <v>1</v>
      </c>
      <c r="AM451">
        <f>IF(Alumn_Filtered!AS451=0,Metrics!AS$14,Alumn_Filtered!AS451)</f>
        <v>0</v>
      </c>
      <c r="AN451">
        <f>Alumn_Filtered!B451</f>
        <v>0</v>
      </c>
    </row>
    <row r="452" spans="1:40" x14ac:dyDescent="0.25">
      <c r="A452" t="str">
        <f>LEFT(Alumn_Filtered!A452,LEN(Alumn_Filtered!A452)-1)</f>
        <v>19700842</v>
      </c>
      <c r="B452">
        <f>Alumn_Filtered!D452</f>
        <v>0</v>
      </c>
      <c r="C452">
        <f>Alumn_Filtered!E452</f>
        <v>0</v>
      </c>
      <c r="D452">
        <f>Alumn_Filtered!F452</f>
        <v>0</v>
      </c>
      <c r="E452" s="30">
        <f>Alumn_Filtered!G452</f>
        <v>6</v>
      </c>
      <c r="F452">
        <f>Alumn_Filtered!H452</f>
        <v>1</v>
      </c>
      <c r="G452" s="28">
        <f>Alumn_Filtered!I452</f>
        <v>0.16666666666666666</v>
      </c>
      <c r="H452">
        <f>Alumn_Filtered!J452</f>
        <v>5</v>
      </c>
      <c r="I452" s="28">
        <f>Alumn_Filtered!K452</f>
        <v>0.83333333333333337</v>
      </c>
      <c r="J452" s="28">
        <f>Alumn_Filtered!L452</f>
        <v>0.73333333333333339</v>
      </c>
      <c r="K452" s="28">
        <f>Alumn_Filtered!M452</f>
        <v>0.35000000000000003</v>
      </c>
      <c r="L452" s="28">
        <f>Alumn_Filtered!N452</f>
        <v>0.44444444444444442</v>
      </c>
      <c r="M452">
        <f>Alumn_Filtered!O452</f>
        <v>7</v>
      </c>
      <c r="N452">
        <f>Alumn_Filtered!P452</f>
        <v>1</v>
      </c>
      <c r="O452">
        <f>Alumn_Filtered!Q452</f>
        <v>5</v>
      </c>
      <c r="P452">
        <f>Alumn_Filtered!R452</f>
        <v>0</v>
      </c>
      <c r="Q452">
        <f>Alumn_Filtered!S452</f>
        <v>1</v>
      </c>
      <c r="R452">
        <f>Alumn_Filtered!T452</f>
        <v>0</v>
      </c>
      <c r="S452" s="28">
        <f>Alumn_Filtered!U452</f>
        <v>0</v>
      </c>
      <c r="T452">
        <f>Alumn_Filtered!V452</f>
        <v>1</v>
      </c>
      <c r="U452" s="28">
        <f>Alumn_Filtered!W452</f>
        <v>1</v>
      </c>
      <c r="V452" s="28">
        <f>Alumn_Filtered!X452</f>
        <v>6.6666666666666652E-2</v>
      </c>
      <c r="W452" s="28">
        <f>Alumn_Filtered!Y452</f>
        <v>6.6666666666666652E-2</v>
      </c>
      <c r="X452" s="28">
        <f>Alumn_Filtered!Z452</f>
        <v>6.6666666666666652E-2</v>
      </c>
      <c r="Y452" s="28">
        <f>Alumn_Filtered!AA452</f>
        <v>-0.37777777777777777</v>
      </c>
      <c r="Z452">
        <f ca="1">Alumn_Filtered!AB452</f>
        <v>20</v>
      </c>
      <c r="AA452">
        <f>Alumn_Filtered!AD452</f>
        <v>1</v>
      </c>
      <c r="AB452">
        <f>Alumn_Filtered!AF452</f>
        <v>1</v>
      </c>
      <c r="AC452">
        <f>IF(Alumn_Filtered!AG452=0,Metrics!$AG$14,Alumn_Filtered!AG452)</f>
        <v>523</v>
      </c>
      <c r="AD452" s="28">
        <f>Alumn_Filtered!AH452</f>
        <v>0.51053484602917343</v>
      </c>
      <c r="AE452">
        <f>IF(Alumn_Filtered!AI452=0,Metrics!AI$14,Alumn_Filtered!AI452)</f>
        <v>526</v>
      </c>
      <c r="AF452" s="28">
        <f>Alumn_Filtered!AJ452</f>
        <v>0.51539708265802264</v>
      </c>
      <c r="AG452">
        <f>IF(Alumn_Filtered!AK452=0,Metrics!AK$14,Alumn_Filtered!AK452)</f>
        <v>507</v>
      </c>
      <c r="AH452" s="28">
        <f>Alumn_Filtered!AL452</f>
        <v>0.4846029173419773</v>
      </c>
      <c r="AI452">
        <f>IF(Alumn_Filtered!AM452=0,Metrics!AM$14,Alumn_Filtered!AM452)</f>
        <v>558</v>
      </c>
      <c r="AJ452" s="28">
        <f>Alumn_Filtered!AN452</f>
        <v>0.5672609400324149</v>
      </c>
      <c r="AK452">
        <f>IF(Alumn_Filtered!AP452=0,Metrics!AP$14,Alumn_Filtered!AP452)</f>
        <v>13</v>
      </c>
      <c r="AL452">
        <f>IF(Alumn_Filtered!AR452=0,Metrics!AR$14,Alumn_Filtered!AR452)</f>
        <v>1</v>
      </c>
      <c r="AM452">
        <f>IF(Alumn_Filtered!AS452=0,Metrics!AS$14,Alumn_Filtered!AS452)</f>
        <v>9</v>
      </c>
      <c r="AN452">
        <f>Alumn_Filtered!B452</f>
        <v>0</v>
      </c>
    </row>
    <row r="453" spans="1:40" x14ac:dyDescent="0.25">
      <c r="A453" t="str">
        <f>LEFT(Alumn_Filtered!A453,LEN(Alumn_Filtered!A453)-1)</f>
        <v>19704157</v>
      </c>
      <c r="B453">
        <f>Alumn_Filtered!D453</f>
        <v>0</v>
      </c>
      <c r="C453">
        <f>Alumn_Filtered!E453</f>
        <v>0</v>
      </c>
      <c r="D453">
        <f>Alumn_Filtered!F453</f>
        <v>0</v>
      </c>
      <c r="E453" s="30">
        <f>Alumn_Filtered!G453</f>
        <v>6</v>
      </c>
      <c r="F453">
        <f>Alumn_Filtered!H453</f>
        <v>2</v>
      </c>
      <c r="G453" s="28">
        <f>Alumn_Filtered!I453</f>
        <v>0.33333333333333331</v>
      </c>
      <c r="H453">
        <f>Alumn_Filtered!J453</f>
        <v>4</v>
      </c>
      <c r="I453" s="28">
        <f>Alumn_Filtered!K453</f>
        <v>0.66666666666666663</v>
      </c>
      <c r="J453" s="28">
        <f>Alumn_Filtered!L453</f>
        <v>0.6166666666666667</v>
      </c>
      <c r="K453" s="28">
        <f>Alumn_Filtered!M453</f>
        <v>0.20000000000000004</v>
      </c>
      <c r="L453" s="28">
        <f>Alumn_Filtered!N453</f>
        <v>0.3666666666666667</v>
      </c>
      <c r="M453">
        <f>Alumn_Filtered!O453</f>
        <v>7</v>
      </c>
      <c r="N453">
        <f>Alumn_Filtered!P453</f>
        <v>1</v>
      </c>
      <c r="O453">
        <f>Alumn_Filtered!Q453</f>
        <v>0</v>
      </c>
      <c r="P453">
        <f>Alumn_Filtered!R453</f>
        <v>0</v>
      </c>
      <c r="Q453">
        <f>Alumn_Filtered!S453</f>
        <v>6</v>
      </c>
      <c r="R453">
        <f>Alumn_Filtered!T453</f>
        <v>1</v>
      </c>
      <c r="S453" s="28">
        <f>Alumn_Filtered!U453</f>
        <v>0.16666666666666666</v>
      </c>
      <c r="T453">
        <f>Alumn_Filtered!V453</f>
        <v>5</v>
      </c>
      <c r="U453" s="28">
        <f>Alumn_Filtered!W453</f>
        <v>0.83333333333333337</v>
      </c>
      <c r="V453" s="28">
        <f>Alumn_Filtered!X453</f>
        <v>0.56666666666666676</v>
      </c>
      <c r="W453" s="28">
        <f>Alumn_Filtered!Y453</f>
        <v>0.18333333333333335</v>
      </c>
      <c r="X453" s="28">
        <f>Alumn_Filtered!Z453</f>
        <v>0.30555555555555558</v>
      </c>
      <c r="Y453" s="28">
        <f>Alumn_Filtered!AA453</f>
        <v>-6.1111111111111116E-2</v>
      </c>
      <c r="Z453">
        <f ca="1">Alumn_Filtered!AB453</f>
        <v>20</v>
      </c>
      <c r="AA453">
        <f>Alumn_Filtered!AD453</f>
        <v>1</v>
      </c>
      <c r="AB453">
        <f>Alumn_Filtered!AF453</f>
        <v>1</v>
      </c>
      <c r="AC453">
        <f>IF(Alumn_Filtered!AG453=0,Metrics!$AG$14,Alumn_Filtered!AG453)</f>
        <v>443</v>
      </c>
      <c r="AD453" s="28">
        <f>Alumn_Filtered!AH453</f>
        <v>0.38087520259319285</v>
      </c>
      <c r="AE453">
        <f>IF(Alumn_Filtered!AI453=0,Metrics!AI$14,Alumn_Filtered!AI453)</f>
        <v>443</v>
      </c>
      <c r="AF453" s="28">
        <f>Alumn_Filtered!AJ453</f>
        <v>0.38087520259319285</v>
      </c>
      <c r="AG453">
        <f>IF(Alumn_Filtered!AK453=0,Metrics!AK$14,Alumn_Filtered!AK453)</f>
        <v>471</v>
      </c>
      <c r="AH453" s="28">
        <f>Alumn_Filtered!AL453</f>
        <v>0.42625607779578606</v>
      </c>
      <c r="AI453">
        <f>IF(Alumn_Filtered!AM453=0,Metrics!AM$14,Alumn_Filtered!AM453)</f>
        <v>542</v>
      </c>
      <c r="AJ453" s="28">
        <f>Alumn_Filtered!AN453</f>
        <v>0.54132901134521882</v>
      </c>
      <c r="AK453">
        <f>IF(Alumn_Filtered!AP453=0,Metrics!AP$14,Alumn_Filtered!AP453)</f>
        <v>6</v>
      </c>
      <c r="AL453">
        <f>IF(Alumn_Filtered!AR453=0,Metrics!AR$14,Alumn_Filtered!AR453)</f>
        <v>1</v>
      </c>
      <c r="AM453">
        <f>IF(Alumn_Filtered!AS453=0,Metrics!AS$14,Alumn_Filtered!AS453)</f>
        <v>7</v>
      </c>
      <c r="AN453">
        <f>Alumn_Filtered!B453</f>
        <v>1</v>
      </c>
    </row>
    <row r="454" spans="1:40" x14ac:dyDescent="0.25">
      <c r="A454" t="str">
        <f>LEFT(Alumn_Filtered!A454,LEN(Alumn_Filtered!A454)-1)</f>
        <v>19706148</v>
      </c>
      <c r="B454">
        <f>Alumn_Filtered!D454</f>
        <v>0</v>
      </c>
      <c r="C454">
        <f>Alumn_Filtered!E454</f>
        <v>0</v>
      </c>
      <c r="D454">
        <f>Alumn_Filtered!F454</f>
        <v>0</v>
      </c>
      <c r="E454" s="30">
        <f>Alumn_Filtered!G454</f>
        <v>6</v>
      </c>
      <c r="F454">
        <f>Alumn_Filtered!H454</f>
        <v>2</v>
      </c>
      <c r="G454" s="28">
        <f>Alumn_Filtered!I454</f>
        <v>0.33333333333333331</v>
      </c>
      <c r="H454">
        <f>Alumn_Filtered!J454</f>
        <v>4</v>
      </c>
      <c r="I454" s="28">
        <f>Alumn_Filtered!K454</f>
        <v>0.66666666666666663</v>
      </c>
      <c r="J454" s="28">
        <f>Alumn_Filtered!L454</f>
        <v>0.91666666666666663</v>
      </c>
      <c r="K454" s="28">
        <f>Alumn_Filtered!M454</f>
        <v>0.3</v>
      </c>
      <c r="L454" s="28">
        <f>Alumn_Filtered!N454</f>
        <v>0.48333333333333334</v>
      </c>
      <c r="M454">
        <f>Alumn_Filtered!O454</f>
        <v>7</v>
      </c>
      <c r="N454">
        <f>Alumn_Filtered!P454</f>
        <v>1</v>
      </c>
      <c r="O454">
        <f>Alumn_Filtered!Q454</f>
        <v>2</v>
      </c>
      <c r="P454">
        <f>Alumn_Filtered!R454</f>
        <v>0</v>
      </c>
      <c r="Q454">
        <f>Alumn_Filtered!S454</f>
        <v>4</v>
      </c>
      <c r="R454">
        <f>Alumn_Filtered!T454</f>
        <v>0</v>
      </c>
      <c r="S454" s="28">
        <f>Alumn_Filtered!U454</f>
        <v>0</v>
      </c>
      <c r="T454">
        <f>Alumn_Filtered!V454</f>
        <v>4</v>
      </c>
      <c r="U454" s="28">
        <f>Alumn_Filtered!W454</f>
        <v>1</v>
      </c>
      <c r="V454" s="28">
        <f>Alumn_Filtered!X454</f>
        <v>0.39999999999999997</v>
      </c>
      <c r="W454" s="28">
        <f>Alumn_Filtered!Y454</f>
        <v>0.26666666666666666</v>
      </c>
      <c r="X454" s="28">
        <f>Alumn_Filtered!Z454</f>
        <v>0.32500000000000001</v>
      </c>
      <c r="Y454" s="28">
        <f>Alumn_Filtered!AA454</f>
        <v>-0.15833333333333333</v>
      </c>
      <c r="Z454">
        <f ca="1">Alumn_Filtered!AB454</f>
        <v>20</v>
      </c>
      <c r="AA454">
        <f>Alumn_Filtered!AD454</f>
        <v>1</v>
      </c>
      <c r="AB454">
        <f>Alumn_Filtered!AF454</f>
        <v>1</v>
      </c>
      <c r="AC454">
        <f>IF(Alumn_Filtered!AG454=0,Metrics!$AG$14,Alumn_Filtered!AG454)</f>
        <v>450</v>
      </c>
      <c r="AD454" s="28">
        <f>Alumn_Filtered!AH454</f>
        <v>0.39222042139384117</v>
      </c>
      <c r="AE454">
        <f>IF(Alumn_Filtered!AI454=0,Metrics!AI$14,Alumn_Filtered!AI454)</f>
        <v>466</v>
      </c>
      <c r="AF454" s="28">
        <f>Alumn_Filtered!AJ454</f>
        <v>0.41815235008103729</v>
      </c>
      <c r="AG454">
        <f>IF(Alumn_Filtered!AK454=0,Metrics!AK$14,Alumn_Filtered!AK454)</f>
        <v>551</v>
      </c>
      <c r="AH454" s="28">
        <f>Alumn_Filtered!AL454</f>
        <v>0.55591572123176658</v>
      </c>
      <c r="AI454">
        <f>IF(Alumn_Filtered!AM454=0,Metrics!AM$14,Alumn_Filtered!AM454)</f>
        <v>558</v>
      </c>
      <c r="AJ454" s="28">
        <f>Alumn_Filtered!AN454</f>
        <v>0.5672609400324149</v>
      </c>
      <c r="AK454">
        <f>IF(Alumn_Filtered!AP454=0,Metrics!AP$14,Alumn_Filtered!AP454)</f>
        <v>13</v>
      </c>
      <c r="AL454">
        <f>IF(Alumn_Filtered!AR454=0,Metrics!AR$14,Alumn_Filtered!AR454)</f>
        <v>1</v>
      </c>
      <c r="AM454">
        <f>IF(Alumn_Filtered!AS454=0,Metrics!AS$14,Alumn_Filtered!AS454)</f>
        <v>5</v>
      </c>
      <c r="AN454">
        <f>Alumn_Filtered!B454</f>
        <v>0</v>
      </c>
    </row>
    <row r="455" spans="1:40" x14ac:dyDescent="0.25">
      <c r="A455" t="str">
        <f>LEFT(Alumn_Filtered!A455,LEN(Alumn_Filtered!A455)-1)</f>
        <v>19719215</v>
      </c>
      <c r="B455">
        <f>Alumn_Filtered!D455</f>
        <v>0</v>
      </c>
      <c r="C455">
        <f>Alumn_Filtered!E455</f>
        <v>0</v>
      </c>
      <c r="D455">
        <f>Alumn_Filtered!F455</f>
        <v>0</v>
      </c>
      <c r="E455" s="30">
        <f>Alumn_Filtered!G455</f>
        <v>6</v>
      </c>
      <c r="F455">
        <f>Alumn_Filtered!H455</f>
        <v>5</v>
      </c>
      <c r="G455" s="28">
        <f>Alumn_Filtered!I455</f>
        <v>0.83333333333333337</v>
      </c>
      <c r="H455">
        <f>Alumn_Filtered!J455</f>
        <v>1</v>
      </c>
      <c r="I455" s="28">
        <f>Alumn_Filtered!K455</f>
        <v>0.16666666666666666</v>
      </c>
      <c r="J455" s="28">
        <f>Alumn_Filtered!L455</f>
        <v>0.8833333333333333</v>
      </c>
      <c r="K455" s="28">
        <f>Alumn_Filtered!M455</f>
        <v>0.23333333333333331</v>
      </c>
      <c r="L455" s="28">
        <f>Alumn_Filtered!N455</f>
        <v>0.55555555555555547</v>
      </c>
      <c r="M455">
        <f>Alumn_Filtered!O455</f>
        <v>6</v>
      </c>
      <c r="N455">
        <f>Alumn_Filtered!P455</f>
        <v>0</v>
      </c>
      <c r="O455">
        <f>Alumn_Filtered!Q455</f>
        <v>0</v>
      </c>
      <c r="P455">
        <f>Alumn_Filtered!R455</f>
        <v>0</v>
      </c>
      <c r="Q455">
        <f>Alumn_Filtered!S455</f>
        <v>6</v>
      </c>
      <c r="R455">
        <f>Alumn_Filtered!T455</f>
        <v>2</v>
      </c>
      <c r="S455" s="28">
        <f>Alumn_Filtered!U455</f>
        <v>0.33333333333333331</v>
      </c>
      <c r="T455">
        <f>Alumn_Filtered!V455</f>
        <v>4</v>
      </c>
      <c r="U455" s="28">
        <f>Alumn_Filtered!W455</f>
        <v>0.66666666666666663</v>
      </c>
      <c r="V455" s="28">
        <f>Alumn_Filtered!X455</f>
        <v>0.79999999999999993</v>
      </c>
      <c r="W455" s="28">
        <f>Alumn_Filtered!Y455</f>
        <v>0.16666666666666666</v>
      </c>
      <c r="X455" s="28">
        <f>Alumn_Filtered!Z455</f>
        <v>0.43888888888888883</v>
      </c>
      <c r="Y455" s="28">
        <f>Alumn_Filtered!AA455</f>
        <v>-0.11666666666666664</v>
      </c>
      <c r="Z455">
        <f ca="1">Alumn_Filtered!AB455</f>
        <v>20</v>
      </c>
      <c r="AA455">
        <f>Alumn_Filtered!AD455</f>
        <v>0</v>
      </c>
      <c r="AB455">
        <f>Alumn_Filtered!AF455</f>
        <v>1</v>
      </c>
      <c r="AC455">
        <f>IF(Alumn_Filtered!AG455=0,Metrics!$AG$14,Alumn_Filtered!AG455)</f>
        <v>466</v>
      </c>
      <c r="AD455" s="28">
        <f>Alumn_Filtered!AH455</f>
        <v>0.41815235008103729</v>
      </c>
      <c r="AE455">
        <f>IF(Alumn_Filtered!AI455=0,Metrics!AI$14,Alumn_Filtered!AI455)</f>
        <v>466</v>
      </c>
      <c r="AF455" s="28">
        <f>Alumn_Filtered!AJ455</f>
        <v>0.41815235008103729</v>
      </c>
      <c r="AG455">
        <f>IF(Alumn_Filtered!AK455=0,Metrics!AK$14,Alumn_Filtered!AK455)</f>
        <v>480</v>
      </c>
      <c r="AH455" s="28">
        <f>Alumn_Filtered!AL455</f>
        <v>0.44084278768233387</v>
      </c>
      <c r="AI455">
        <f>IF(Alumn_Filtered!AM455=0,Metrics!AM$14,Alumn_Filtered!AM455)</f>
        <v>546</v>
      </c>
      <c r="AJ455" s="28">
        <f>Alumn_Filtered!AN455</f>
        <v>0.54781199351701781</v>
      </c>
      <c r="AK455">
        <f>IF(Alumn_Filtered!AP455=0,Metrics!AP$14,Alumn_Filtered!AP455)</f>
        <v>9</v>
      </c>
      <c r="AL455">
        <f>IF(Alumn_Filtered!AR455=0,Metrics!AR$14,Alumn_Filtered!AR455)</f>
        <v>1</v>
      </c>
      <c r="AM455">
        <f>IF(Alumn_Filtered!AS455=0,Metrics!AS$14,Alumn_Filtered!AS455)</f>
        <v>11</v>
      </c>
      <c r="AN455">
        <f>Alumn_Filtered!B455</f>
        <v>1</v>
      </c>
    </row>
    <row r="456" spans="1:40" x14ac:dyDescent="0.25">
      <c r="A456" t="str">
        <f>LEFT(Alumn_Filtered!A456,LEN(Alumn_Filtered!A456)-1)</f>
        <v>19721849</v>
      </c>
      <c r="B456">
        <f>Alumn_Filtered!D456</f>
        <v>0</v>
      </c>
      <c r="C456">
        <f>Alumn_Filtered!E456</f>
        <v>1</v>
      </c>
      <c r="D456">
        <f>Alumn_Filtered!F456</f>
        <v>0</v>
      </c>
      <c r="E456" s="30">
        <f>Alumn_Filtered!G456</f>
        <v>5</v>
      </c>
      <c r="F456">
        <f>Alumn_Filtered!H456</f>
        <v>1</v>
      </c>
      <c r="G456" s="28">
        <f>Alumn_Filtered!I456</f>
        <v>0.2</v>
      </c>
      <c r="H456">
        <f>Alumn_Filtered!J456</f>
        <v>4</v>
      </c>
      <c r="I456" s="28">
        <f>Alumn_Filtered!K456</f>
        <v>0.8</v>
      </c>
      <c r="J456" s="28">
        <f>Alumn_Filtered!L456</f>
        <v>0.71666666666666667</v>
      </c>
      <c r="K456" s="28">
        <f>Alumn_Filtered!M456</f>
        <v>0.25</v>
      </c>
      <c r="L456" s="28">
        <f>Alumn_Filtered!N456</f>
        <v>0.40666666666666673</v>
      </c>
      <c r="M456">
        <f>Alumn_Filtered!O456</f>
        <v>5</v>
      </c>
      <c r="N456">
        <f>Alumn_Filtered!P456</f>
        <v>5</v>
      </c>
      <c r="O456">
        <f>Alumn_Filtered!Q456</f>
        <v>0</v>
      </c>
      <c r="P456">
        <f>Alumn_Filtered!R456</f>
        <v>0</v>
      </c>
      <c r="Q456">
        <f>Alumn_Filtered!S456</f>
        <v>0</v>
      </c>
      <c r="R456">
        <f>Alumn_Filtered!T456</f>
        <v>0</v>
      </c>
      <c r="S456" s="28">
        <f>Alumn_Filtered!U456</f>
        <v>0</v>
      </c>
      <c r="T456">
        <f>Alumn_Filtered!V456</f>
        <v>0</v>
      </c>
      <c r="U456" s="28">
        <f>Alumn_Filtered!W456</f>
        <v>0</v>
      </c>
      <c r="V456" s="28">
        <f>Alumn_Filtered!X456</f>
        <v>0</v>
      </c>
      <c r="W456" s="28">
        <f>Alumn_Filtered!Y456</f>
        <v>0</v>
      </c>
      <c r="X456" s="28">
        <f>Alumn_Filtered!Z456</f>
        <v>0</v>
      </c>
      <c r="Y456" s="28">
        <f>Alumn_Filtered!AA456</f>
        <v>-0.40666666666666673</v>
      </c>
      <c r="Z456">
        <f ca="1">Alumn_Filtered!AB456</f>
        <v>20</v>
      </c>
      <c r="AA456">
        <f>Alumn_Filtered!AD456</f>
        <v>1</v>
      </c>
      <c r="AB456">
        <f>Alumn_Filtered!AF456</f>
        <v>1</v>
      </c>
      <c r="AC456">
        <f>IF(Alumn_Filtered!AG456=0,Metrics!$AG$14,Alumn_Filtered!AG456)</f>
        <v>585</v>
      </c>
      <c r="AD456" s="28">
        <f>Alumn_Filtered!AH456</f>
        <v>0.61102106969205838</v>
      </c>
      <c r="AE456">
        <f>IF(Alumn_Filtered!AI456=0,Metrics!AI$14,Alumn_Filtered!AI456)</f>
        <v>626</v>
      </c>
      <c r="AF456" s="28">
        <f>Alumn_Filtered!AJ456</f>
        <v>0.67747163695299839</v>
      </c>
      <c r="AG456">
        <f>IF(Alumn_Filtered!AK456=0,Metrics!AK$14,Alumn_Filtered!AK456)</f>
        <v>574</v>
      </c>
      <c r="AH456" s="28">
        <f>Alumn_Filtered!AL456</f>
        <v>0.59319286871961097</v>
      </c>
      <c r="AI456">
        <f>IF(Alumn_Filtered!AM456=0,Metrics!AM$14,Alumn_Filtered!AM456)</f>
        <v>607</v>
      </c>
      <c r="AJ456" s="28">
        <f>Alumn_Filtered!AN456</f>
        <v>0.64667747163695299</v>
      </c>
      <c r="AK456">
        <f>IF(Alumn_Filtered!AP456=0,Metrics!AP$14,Alumn_Filtered!AP456)</f>
        <v>13</v>
      </c>
      <c r="AL456">
        <f>IF(Alumn_Filtered!AR456=0,Metrics!AR$14,Alumn_Filtered!AR456)</f>
        <v>1</v>
      </c>
      <c r="AM456">
        <f>IF(Alumn_Filtered!AS456=0,Metrics!AS$14,Alumn_Filtered!AS456)</f>
        <v>0</v>
      </c>
      <c r="AN456">
        <f>Alumn_Filtered!B456</f>
        <v>0</v>
      </c>
    </row>
    <row r="457" spans="1:40" x14ac:dyDescent="0.25">
      <c r="A457" t="str">
        <f>LEFT(Alumn_Filtered!A457,LEN(Alumn_Filtered!A457)-1)</f>
        <v>19725453</v>
      </c>
      <c r="B457">
        <f>Alumn_Filtered!D457</f>
        <v>0</v>
      </c>
      <c r="C457">
        <f>Alumn_Filtered!E457</f>
        <v>0</v>
      </c>
      <c r="D457">
        <f>Alumn_Filtered!F457</f>
        <v>0</v>
      </c>
      <c r="E457" s="30">
        <f>Alumn_Filtered!G457</f>
        <v>6</v>
      </c>
      <c r="F457">
        <f>Alumn_Filtered!H457</f>
        <v>6</v>
      </c>
      <c r="G457" s="28">
        <f>Alumn_Filtered!I457</f>
        <v>1</v>
      </c>
      <c r="H457">
        <f>Alumn_Filtered!J457</f>
        <v>0</v>
      </c>
      <c r="I457" s="28">
        <f>Alumn_Filtered!K457</f>
        <v>0</v>
      </c>
      <c r="J457" s="28">
        <f>Alumn_Filtered!L457</f>
        <v>0.8666666666666667</v>
      </c>
      <c r="K457" s="28">
        <f>Alumn_Filtered!M457</f>
        <v>0.65</v>
      </c>
      <c r="L457" s="28">
        <f>Alumn_Filtered!N457</f>
        <v>0.74722222222222212</v>
      </c>
      <c r="M457">
        <f>Alumn_Filtered!O457</f>
        <v>9</v>
      </c>
      <c r="N457">
        <f>Alumn_Filtered!P457</f>
        <v>2</v>
      </c>
      <c r="O457">
        <f>Alumn_Filtered!Q457</f>
        <v>0</v>
      </c>
      <c r="P457">
        <f>Alumn_Filtered!R457</f>
        <v>0</v>
      </c>
      <c r="Q457">
        <f>Alumn_Filtered!S457</f>
        <v>7</v>
      </c>
      <c r="R457">
        <f>Alumn_Filtered!T457</f>
        <v>6</v>
      </c>
      <c r="S457" s="28">
        <f>Alumn_Filtered!U457</f>
        <v>0.8571428571428571</v>
      </c>
      <c r="T457">
        <f>Alumn_Filtered!V457</f>
        <v>1</v>
      </c>
      <c r="U457" s="28">
        <f>Alumn_Filtered!W457</f>
        <v>0.14285714285714285</v>
      </c>
      <c r="V457" s="28">
        <f>Alumn_Filtered!X457</f>
        <v>0.95000000000000007</v>
      </c>
      <c r="W457" s="28">
        <f>Alumn_Filtered!Y457</f>
        <v>0.45</v>
      </c>
      <c r="X457" s="28">
        <f>Alumn_Filtered!Z457</f>
        <v>0.63095238095238082</v>
      </c>
      <c r="Y457" s="28">
        <f>Alumn_Filtered!AA457</f>
        <v>-0.1162698412698413</v>
      </c>
      <c r="Z457">
        <f ca="1">Alumn_Filtered!AB457</f>
        <v>20</v>
      </c>
      <c r="AA457">
        <f>Alumn_Filtered!AD457</f>
        <v>1</v>
      </c>
      <c r="AB457">
        <f>Alumn_Filtered!AF457</f>
        <v>1</v>
      </c>
      <c r="AC457">
        <f>IF(Alumn_Filtered!AG457=0,Metrics!$AG$14,Alumn_Filtered!AG457)</f>
        <v>688</v>
      </c>
      <c r="AD457" s="28">
        <f>Alumn_Filtered!AH457</f>
        <v>0.77795786061588335</v>
      </c>
      <c r="AE457">
        <f>IF(Alumn_Filtered!AI457=0,Metrics!AI$14,Alumn_Filtered!AI457)</f>
        <v>812</v>
      </c>
      <c r="AF457" s="28">
        <f>Alumn_Filtered!AJ457</f>
        <v>0.97893030794165314</v>
      </c>
      <c r="AG457">
        <f>IF(Alumn_Filtered!AK457=0,Metrics!AK$14,Alumn_Filtered!AK457)</f>
        <v>514</v>
      </c>
      <c r="AH457" s="28">
        <f>Alumn_Filtered!AL457</f>
        <v>0.49594813614262562</v>
      </c>
      <c r="AI457">
        <f>IF(Alumn_Filtered!AM457=0,Metrics!AM$14,Alumn_Filtered!AM457)</f>
        <v>607</v>
      </c>
      <c r="AJ457" s="28">
        <f>Alumn_Filtered!AN457</f>
        <v>0.64667747163695299</v>
      </c>
      <c r="AK457">
        <f>IF(Alumn_Filtered!AP457=0,Metrics!AP$14,Alumn_Filtered!AP457)</f>
        <v>13</v>
      </c>
      <c r="AL457">
        <f>IF(Alumn_Filtered!AR457=0,Metrics!AR$14,Alumn_Filtered!AR457)</f>
        <v>1</v>
      </c>
      <c r="AM457">
        <f>IF(Alumn_Filtered!AS457=0,Metrics!AS$14,Alumn_Filtered!AS457)</f>
        <v>0</v>
      </c>
      <c r="AN457">
        <f>Alumn_Filtered!B457</f>
        <v>1</v>
      </c>
    </row>
    <row r="458" spans="1:40" x14ac:dyDescent="0.25">
      <c r="A458" t="str">
        <f>LEFT(Alumn_Filtered!A458,LEN(Alumn_Filtered!A458)-1)</f>
        <v>19725654</v>
      </c>
      <c r="B458">
        <f>Alumn_Filtered!D458</f>
        <v>6</v>
      </c>
      <c r="C458">
        <f>Alumn_Filtered!E458</f>
        <v>0</v>
      </c>
      <c r="D458">
        <f>Alumn_Filtered!F458</f>
        <v>0</v>
      </c>
      <c r="E458" s="30">
        <f>Alumn_Filtered!G458</f>
        <v>0</v>
      </c>
      <c r="F458">
        <f>Alumn_Filtered!H458</f>
        <v>0</v>
      </c>
      <c r="G458" s="28">
        <f>Alumn_Filtered!I458</f>
        <v>0</v>
      </c>
      <c r="H458">
        <f>Alumn_Filtered!J458</f>
        <v>0</v>
      </c>
      <c r="I458" s="28">
        <f>Alumn_Filtered!K458</f>
        <v>0</v>
      </c>
      <c r="J458" s="28">
        <f>Alumn_Filtered!L458</f>
        <v>0</v>
      </c>
      <c r="K458" s="28">
        <f>Alumn_Filtered!M458</f>
        <v>0</v>
      </c>
      <c r="L458" s="28">
        <f>Alumn_Filtered!N458</f>
        <v>0</v>
      </c>
      <c r="M458">
        <f>Alumn_Filtered!O458</f>
        <v>0</v>
      </c>
      <c r="N458">
        <f>Alumn_Filtered!P458</f>
        <v>0</v>
      </c>
      <c r="O458">
        <f>Alumn_Filtered!Q458</f>
        <v>0</v>
      </c>
      <c r="P458">
        <f>Alumn_Filtered!R458</f>
        <v>0</v>
      </c>
      <c r="Q458">
        <f>Alumn_Filtered!S458</f>
        <v>0</v>
      </c>
      <c r="R458">
        <f>Alumn_Filtered!T458</f>
        <v>0</v>
      </c>
      <c r="S458" s="28">
        <f>Alumn_Filtered!U458</f>
        <v>0</v>
      </c>
      <c r="T458">
        <f>Alumn_Filtered!V458</f>
        <v>0</v>
      </c>
      <c r="U458" s="28">
        <f>Alumn_Filtered!W458</f>
        <v>0</v>
      </c>
      <c r="V458" s="28">
        <f>Alumn_Filtered!X458</f>
        <v>0</v>
      </c>
      <c r="W458" s="28">
        <f>Alumn_Filtered!Y458</f>
        <v>0</v>
      </c>
      <c r="X458" s="28">
        <f>Alumn_Filtered!Z458</f>
        <v>0</v>
      </c>
      <c r="Y458" s="28">
        <f>Alumn_Filtered!AA458</f>
        <v>0</v>
      </c>
      <c r="Z458">
        <f ca="1">Alumn_Filtered!AB458</f>
        <v>20</v>
      </c>
      <c r="AA458">
        <f>Alumn_Filtered!AD458</f>
        <v>1</v>
      </c>
      <c r="AB458">
        <f>Alumn_Filtered!AF458</f>
        <v>1</v>
      </c>
      <c r="AC458">
        <f>IF(Alumn_Filtered!AG458=0,Metrics!$AG$14,Alumn_Filtered!AG458)</f>
        <v>641</v>
      </c>
      <c r="AD458" s="28">
        <f>Alumn_Filtered!AH458</f>
        <v>0.70178282009724469</v>
      </c>
      <c r="AE458">
        <f>IF(Alumn_Filtered!AI458=0,Metrics!AI$14,Alumn_Filtered!AI458)</f>
        <v>647</v>
      </c>
      <c r="AF458" s="28">
        <f>Alumn_Filtered!AJ458</f>
        <v>0.71150729335494323</v>
      </c>
      <c r="AG458">
        <f>IF(Alumn_Filtered!AK458=0,Metrics!AK$14,Alumn_Filtered!AK458)</f>
        <v>582</v>
      </c>
      <c r="AH458" s="28">
        <f>Alumn_Filtered!AL458</f>
        <v>0.60615883306320906</v>
      </c>
      <c r="AI458">
        <f>IF(Alumn_Filtered!AM458=0,Metrics!AM$14,Alumn_Filtered!AM458)</f>
        <v>616</v>
      </c>
      <c r="AJ458" s="28">
        <f>Alumn_Filtered!AN458</f>
        <v>0.66126418152350086</v>
      </c>
      <c r="AK458">
        <f>IF(Alumn_Filtered!AP458=0,Metrics!AP$14,Alumn_Filtered!AP458)</f>
        <v>8</v>
      </c>
      <c r="AL458">
        <f>IF(Alumn_Filtered!AR458=0,Metrics!AR$14,Alumn_Filtered!AR458)</f>
        <v>1</v>
      </c>
      <c r="AM458">
        <f>IF(Alumn_Filtered!AS458=0,Metrics!AS$14,Alumn_Filtered!AS458)</f>
        <v>5</v>
      </c>
      <c r="AN458">
        <f>Alumn_Filtered!B458</f>
        <v>0</v>
      </c>
    </row>
    <row r="459" spans="1:40" x14ac:dyDescent="0.25">
      <c r="A459" t="str">
        <f>LEFT(Alumn_Filtered!A459,LEN(Alumn_Filtered!A459)-1)</f>
        <v>19737337</v>
      </c>
      <c r="B459">
        <f>Alumn_Filtered!D459</f>
        <v>0</v>
      </c>
      <c r="C459">
        <f>Alumn_Filtered!E459</f>
        <v>0</v>
      </c>
      <c r="D459">
        <f>Alumn_Filtered!F459</f>
        <v>0</v>
      </c>
      <c r="E459" s="30">
        <f>Alumn_Filtered!G459</f>
        <v>6</v>
      </c>
      <c r="F459">
        <f>Alumn_Filtered!H459</f>
        <v>5</v>
      </c>
      <c r="G459" s="28">
        <f>Alumn_Filtered!I459</f>
        <v>0.83333333333333337</v>
      </c>
      <c r="H459">
        <f>Alumn_Filtered!J459</f>
        <v>1</v>
      </c>
      <c r="I459" s="28">
        <f>Alumn_Filtered!K459</f>
        <v>0.16666666666666666</v>
      </c>
      <c r="J459" s="28">
        <f>Alumn_Filtered!L459</f>
        <v>0.93333333333333324</v>
      </c>
      <c r="K459" s="28">
        <f>Alumn_Filtered!M459</f>
        <v>0.45</v>
      </c>
      <c r="L459" s="28">
        <f>Alumn_Filtered!N459</f>
        <v>0.61111111111111105</v>
      </c>
      <c r="M459">
        <f>Alumn_Filtered!O459</f>
        <v>11</v>
      </c>
      <c r="N459">
        <f>Alumn_Filtered!P459</f>
        <v>2</v>
      </c>
      <c r="O459">
        <f>Alumn_Filtered!Q459</f>
        <v>0</v>
      </c>
      <c r="P459">
        <f>Alumn_Filtered!R459</f>
        <v>3</v>
      </c>
      <c r="Q459">
        <f>Alumn_Filtered!S459</f>
        <v>6</v>
      </c>
      <c r="R459">
        <f>Alumn_Filtered!T459</f>
        <v>2</v>
      </c>
      <c r="S459" s="28">
        <f>Alumn_Filtered!U459</f>
        <v>0.33333333333333331</v>
      </c>
      <c r="T459">
        <f>Alumn_Filtered!V459</f>
        <v>4</v>
      </c>
      <c r="U459" s="28">
        <f>Alumn_Filtered!W459</f>
        <v>0.66666666666666663</v>
      </c>
      <c r="V459" s="28">
        <f>Alumn_Filtered!X459</f>
        <v>0.76666666666666661</v>
      </c>
      <c r="W459" s="28">
        <f>Alumn_Filtered!Y459</f>
        <v>0.16666666666666666</v>
      </c>
      <c r="X459" s="28">
        <f>Alumn_Filtered!Z459</f>
        <v>0.44444444444444442</v>
      </c>
      <c r="Y459" s="28">
        <f>Alumn_Filtered!AA459</f>
        <v>-0.16666666666666663</v>
      </c>
      <c r="Z459">
        <f ca="1">Alumn_Filtered!AB459</f>
        <v>20</v>
      </c>
      <c r="AA459">
        <f>Alumn_Filtered!AD459</f>
        <v>1</v>
      </c>
      <c r="AB459">
        <f>Alumn_Filtered!AF459</f>
        <v>1</v>
      </c>
      <c r="AC459">
        <f>IF(Alumn_Filtered!AG459=0,Metrics!$AG$14,Alumn_Filtered!AG459)</f>
        <v>482</v>
      </c>
      <c r="AD459" s="28">
        <f>Alumn_Filtered!AH459</f>
        <v>0.44408427876823336</v>
      </c>
      <c r="AE459">
        <f>IF(Alumn_Filtered!AI459=0,Metrics!AI$14,Alumn_Filtered!AI459)</f>
        <v>482</v>
      </c>
      <c r="AF459" s="28">
        <f>Alumn_Filtered!AJ459</f>
        <v>0.44408427876823336</v>
      </c>
      <c r="AG459">
        <f>IF(Alumn_Filtered!AK459=0,Metrics!AK$14,Alumn_Filtered!AK459)</f>
        <v>590</v>
      </c>
      <c r="AH459" s="28">
        <f>Alumn_Filtered!AL459</f>
        <v>0.61912479740680715</v>
      </c>
      <c r="AI459">
        <f>IF(Alumn_Filtered!AM459=0,Metrics!AM$14,Alumn_Filtered!AM459)</f>
        <v>653</v>
      </c>
      <c r="AJ459" s="28">
        <f>Alumn_Filtered!AN459</f>
        <v>0.72123176661264177</v>
      </c>
      <c r="AK459">
        <f>IF(Alumn_Filtered!AP459=0,Metrics!AP$14,Alumn_Filtered!AP459)</f>
        <v>13</v>
      </c>
      <c r="AL459">
        <f>IF(Alumn_Filtered!AR459=0,Metrics!AR$14,Alumn_Filtered!AR459)</f>
        <v>1</v>
      </c>
      <c r="AM459">
        <f>IF(Alumn_Filtered!AS459=0,Metrics!AS$14,Alumn_Filtered!AS459)</f>
        <v>9</v>
      </c>
      <c r="AN459">
        <f>Alumn_Filtered!B459</f>
        <v>1</v>
      </c>
    </row>
    <row r="460" spans="1:40" x14ac:dyDescent="0.25">
      <c r="A460" t="str">
        <f>LEFT(Alumn_Filtered!A460,LEN(Alumn_Filtered!A460)-1)</f>
        <v>19739247</v>
      </c>
      <c r="B460">
        <f>Alumn_Filtered!D460</f>
        <v>0</v>
      </c>
      <c r="C460">
        <f>Alumn_Filtered!E460</f>
        <v>0</v>
      </c>
      <c r="D460">
        <f>Alumn_Filtered!F460</f>
        <v>0</v>
      </c>
      <c r="E460" s="30">
        <f>Alumn_Filtered!G460</f>
        <v>6</v>
      </c>
      <c r="F460">
        <f>Alumn_Filtered!H460</f>
        <v>5</v>
      </c>
      <c r="G460" s="28">
        <f>Alumn_Filtered!I460</f>
        <v>0.83333333333333337</v>
      </c>
      <c r="H460">
        <f>Alumn_Filtered!J460</f>
        <v>1</v>
      </c>
      <c r="I460" s="28">
        <f>Alumn_Filtered!K460</f>
        <v>0.16666666666666666</v>
      </c>
      <c r="J460" s="28">
        <f>Alumn_Filtered!L460</f>
        <v>0.8833333333333333</v>
      </c>
      <c r="K460" s="28">
        <f>Alumn_Filtered!M460</f>
        <v>0.41666666666666669</v>
      </c>
      <c r="L460" s="28">
        <f>Alumn_Filtered!N460</f>
        <v>0.61111111111111105</v>
      </c>
      <c r="M460">
        <f>Alumn_Filtered!O460</f>
        <v>6</v>
      </c>
      <c r="N460">
        <f>Alumn_Filtered!P460</f>
        <v>0</v>
      </c>
      <c r="O460">
        <f>Alumn_Filtered!Q460</f>
        <v>0</v>
      </c>
      <c r="P460">
        <f>Alumn_Filtered!R460</f>
        <v>0</v>
      </c>
      <c r="Q460">
        <f>Alumn_Filtered!S460</f>
        <v>6</v>
      </c>
      <c r="R460">
        <f>Alumn_Filtered!T460</f>
        <v>3</v>
      </c>
      <c r="S460" s="28">
        <f>Alumn_Filtered!U460</f>
        <v>0.5</v>
      </c>
      <c r="T460">
        <f>Alumn_Filtered!V460</f>
        <v>3</v>
      </c>
      <c r="U460" s="28">
        <f>Alumn_Filtered!W460</f>
        <v>0.5</v>
      </c>
      <c r="V460" s="28">
        <f>Alumn_Filtered!X460</f>
        <v>0.66666666666666663</v>
      </c>
      <c r="W460" s="28">
        <f>Alumn_Filtered!Y460</f>
        <v>0.3</v>
      </c>
      <c r="X460" s="28">
        <f>Alumn_Filtered!Z460</f>
        <v>0.50555555555555554</v>
      </c>
      <c r="Y460" s="28">
        <f>Alumn_Filtered!AA460</f>
        <v>-0.10555555555555551</v>
      </c>
      <c r="Z460">
        <f ca="1">Alumn_Filtered!AB460</f>
        <v>20</v>
      </c>
      <c r="AA460">
        <f>Alumn_Filtered!AD460</f>
        <v>1</v>
      </c>
      <c r="AB460">
        <f>Alumn_Filtered!AF460</f>
        <v>1</v>
      </c>
      <c r="AC460">
        <f>IF(Alumn_Filtered!AG460=0,Metrics!$AG$14,Alumn_Filtered!AG460)</f>
        <v>548</v>
      </c>
      <c r="AD460" s="28">
        <f>Alumn_Filtered!AH460</f>
        <v>0.55105348460291737</v>
      </c>
      <c r="AE460">
        <f>IF(Alumn_Filtered!AI460=0,Metrics!AI$14,Alumn_Filtered!AI460)</f>
        <v>548</v>
      </c>
      <c r="AF460" s="28">
        <f>Alumn_Filtered!AJ460</f>
        <v>0.55105348460291737</v>
      </c>
      <c r="AG460">
        <f>IF(Alumn_Filtered!AK460=0,Metrics!AK$14,Alumn_Filtered!AK460)</f>
        <v>501</v>
      </c>
      <c r="AH460" s="28">
        <f>Alumn_Filtered!AL460</f>
        <v>0.47487844408427876</v>
      </c>
      <c r="AI460">
        <f>IF(Alumn_Filtered!AM460=0,Metrics!AM$14,Alumn_Filtered!AM460)</f>
        <v>607</v>
      </c>
      <c r="AJ460" s="28">
        <f>Alumn_Filtered!AN460</f>
        <v>0.64667747163695299</v>
      </c>
      <c r="AK460">
        <f>IF(Alumn_Filtered!AP460=0,Metrics!AP$14,Alumn_Filtered!AP460)</f>
        <v>13</v>
      </c>
      <c r="AL460">
        <f>IF(Alumn_Filtered!AR460=0,Metrics!AR$14,Alumn_Filtered!AR460)</f>
        <v>1</v>
      </c>
      <c r="AM460">
        <f>IF(Alumn_Filtered!AS460=0,Metrics!AS$14,Alumn_Filtered!AS460)</f>
        <v>0</v>
      </c>
      <c r="AN460">
        <f>Alumn_Filtered!B460</f>
        <v>1</v>
      </c>
    </row>
    <row r="461" spans="1:40" x14ac:dyDescent="0.25">
      <c r="A461" t="str">
        <f>LEFT(Alumn_Filtered!A461,LEN(Alumn_Filtered!A461)-1)</f>
        <v>19740598</v>
      </c>
      <c r="B461">
        <f>Alumn_Filtered!D461</f>
        <v>0</v>
      </c>
      <c r="C461">
        <f>Alumn_Filtered!E461</f>
        <v>0</v>
      </c>
      <c r="D461">
        <f>Alumn_Filtered!F461</f>
        <v>0</v>
      </c>
      <c r="E461" s="30">
        <f>Alumn_Filtered!G461</f>
        <v>6</v>
      </c>
      <c r="F461">
        <f>Alumn_Filtered!H461</f>
        <v>6</v>
      </c>
      <c r="G461" s="28">
        <f>Alumn_Filtered!I461</f>
        <v>1</v>
      </c>
      <c r="H461">
        <f>Alumn_Filtered!J461</f>
        <v>0</v>
      </c>
      <c r="I461" s="28">
        <f>Alumn_Filtered!K461</f>
        <v>0</v>
      </c>
      <c r="J461" s="28">
        <f>Alumn_Filtered!L461</f>
        <v>0.78333333333333333</v>
      </c>
      <c r="K461" s="28">
        <f>Alumn_Filtered!M461</f>
        <v>0.54999999999999993</v>
      </c>
      <c r="L461" s="28">
        <f>Alumn_Filtered!N461</f>
        <v>0.65833333333333333</v>
      </c>
      <c r="M461">
        <f>Alumn_Filtered!O461</f>
        <v>6</v>
      </c>
      <c r="N461">
        <f>Alumn_Filtered!P461</f>
        <v>0</v>
      </c>
      <c r="O461">
        <f>Alumn_Filtered!Q461</f>
        <v>0</v>
      </c>
      <c r="P461">
        <f>Alumn_Filtered!R461</f>
        <v>0</v>
      </c>
      <c r="Q461">
        <f>Alumn_Filtered!S461</f>
        <v>6</v>
      </c>
      <c r="R461">
        <f>Alumn_Filtered!T461</f>
        <v>2</v>
      </c>
      <c r="S461" s="28">
        <f>Alumn_Filtered!U461</f>
        <v>0.33333333333333331</v>
      </c>
      <c r="T461">
        <f>Alumn_Filtered!V461</f>
        <v>4</v>
      </c>
      <c r="U461" s="28">
        <f>Alumn_Filtered!W461</f>
        <v>0.66666666666666663</v>
      </c>
      <c r="V461" s="28">
        <f>Alumn_Filtered!X461</f>
        <v>0.65</v>
      </c>
      <c r="W461" s="28">
        <f>Alumn_Filtered!Y461</f>
        <v>0.35000000000000003</v>
      </c>
      <c r="X461" s="28">
        <f>Alumn_Filtered!Z461</f>
        <v>0.44722222222222224</v>
      </c>
      <c r="Y461" s="28">
        <f>Alumn_Filtered!AA461</f>
        <v>-0.21111111111111108</v>
      </c>
      <c r="Z461">
        <f ca="1">Alumn_Filtered!AB461</f>
        <v>20</v>
      </c>
      <c r="AA461">
        <f>Alumn_Filtered!AD461</f>
        <v>1</v>
      </c>
      <c r="AB461">
        <f>Alumn_Filtered!AF461</f>
        <v>1</v>
      </c>
      <c r="AC461">
        <f>IF(Alumn_Filtered!AG461=0,Metrics!$AG$14,Alumn_Filtered!AG461)</f>
        <v>420</v>
      </c>
      <c r="AD461" s="28">
        <f>Alumn_Filtered!AH461</f>
        <v>0.34359805510534847</v>
      </c>
      <c r="AE461">
        <f>IF(Alumn_Filtered!AI461=0,Metrics!AI$14,Alumn_Filtered!AI461)</f>
        <v>420</v>
      </c>
      <c r="AF461" s="28">
        <f>Alumn_Filtered!AJ461</f>
        <v>0.34359805510534847</v>
      </c>
      <c r="AG461">
        <f>IF(Alumn_Filtered!AK461=0,Metrics!AK$14,Alumn_Filtered!AK461)</f>
        <v>590</v>
      </c>
      <c r="AH461" s="28">
        <f>Alumn_Filtered!AL461</f>
        <v>0.61912479740680715</v>
      </c>
      <c r="AI461">
        <f>IF(Alumn_Filtered!AM461=0,Metrics!AM$14,Alumn_Filtered!AM461)</f>
        <v>569</v>
      </c>
      <c r="AJ461" s="28">
        <f>Alumn_Filtered!AN461</f>
        <v>0.5850891410048622</v>
      </c>
      <c r="AK461">
        <f>IF(Alumn_Filtered!AP461=0,Metrics!AP$14,Alumn_Filtered!AP461)</f>
        <v>13</v>
      </c>
      <c r="AL461">
        <f>IF(Alumn_Filtered!AR461=0,Metrics!AR$14,Alumn_Filtered!AR461)</f>
        <v>1</v>
      </c>
      <c r="AM461">
        <f>IF(Alumn_Filtered!AS461=0,Metrics!AS$14,Alumn_Filtered!AS461)</f>
        <v>5</v>
      </c>
      <c r="AN461">
        <f>Alumn_Filtered!B461</f>
        <v>1</v>
      </c>
    </row>
    <row r="462" spans="1:40" x14ac:dyDescent="0.25">
      <c r="A462" t="str">
        <f>LEFT(Alumn_Filtered!A462,LEN(Alumn_Filtered!A462)-1)</f>
        <v>19740601</v>
      </c>
      <c r="B462">
        <f>Alumn_Filtered!D462</f>
        <v>1</v>
      </c>
      <c r="C462">
        <f>Alumn_Filtered!E462</f>
        <v>0</v>
      </c>
      <c r="D462">
        <f>Alumn_Filtered!F462</f>
        <v>0</v>
      </c>
      <c r="E462" s="30">
        <f>Alumn_Filtered!G462</f>
        <v>6</v>
      </c>
      <c r="F462">
        <f>Alumn_Filtered!H462</f>
        <v>4</v>
      </c>
      <c r="G462" s="28">
        <f>Alumn_Filtered!I462</f>
        <v>0.66666666666666663</v>
      </c>
      <c r="H462">
        <f>Alumn_Filtered!J462</f>
        <v>2</v>
      </c>
      <c r="I462" s="28">
        <f>Alumn_Filtered!K462</f>
        <v>0.33333333333333331</v>
      </c>
      <c r="J462" s="28">
        <f>Alumn_Filtered!L462</f>
        <v>0.75</v>
      </c>
      <c r="K462" s="28">
        <f>Alumn_Filtered!M462</f>
        <v>0.28333333333333338</v>
      </c>
      <c r="L462" s="28">
        <f>Alumn_Filtered!N462</f>
        <v>0.49166666666666664</v>
      </c>
      <c r="M462">
        <f>Alumn_Filtered!O462</f>
        <v>7</v>
      </c>
      <c r="N462">
        <f>Alumn_Filtered!P462</f>
        <v>0</v>
      </c>
      <c r="O462">
        <f>Alumn_Filtered!Q462</f>
        <v>0</v>
      </c>
      <c r="P462">
        <f>Alumn_Filtered!R462</f>
        <v>0</v>
      </c>
      <c r="Q462">
        <f>Alumn_Filtered!S462</f>
        <v>7</v>
      </c>
      <c r="R462">
        <f>Alumn_Filtered!T462</f>
        <v>2</v>
      </c>
      <c r="S462" s="28">
        <f>Alumn_Filtered!U462</f>
        <v>0.2857142857142857</v>
      </c>
      <c r="T462">
        <f>Alumn_Filtered!V462</f>
        <v>5</v>
      </c>
      <c r="U462" s="28">
        <f>Alumn_Filtered!W462</f>
        <v>0.7142857142857143</v>
      </c>
      <c r="V462" s="28">
        <f>Alumn_Filtered!X462</f>
        <v>0.78333333333333333</v>
      </c>
      <c r="W462" s="28">
        <f>Alumn_Filtered!Y462</f>
        <v>0.25</v>
      </c>
      <c r="X462" s="28">
        <f>Alumn_Filtered!Z462</f>
        <v>0.42857142857142855</v>
      </c>
      <c r="Y462" s="28">
        <f>Alumn_Filtered!AA462</f>
        <v>-6.3095238095238093E-2</v>
      </c>
      <c r="Z462">
        <f ca="1">Alumn_Filtered!AB462</f>
        <v>20</v>
      </c>
      <c r="AA462">
        <f>Alumn_Filtered!AD462</f>
        <v>1</v>
      </c>
      <c r="AB462">
        <f>Alumn_Filtered!AF462</f>
        <v>1</v>
      </c>
      <c r="AC462">
        <f>IF(Alumn_Filtered!AG462=0,Metrics!$AG$14,Alumn_Filtered!AG462)</f>
        <v>486</v>
      </c>
      <c r="AD462" s="28">
        <f>Alumn_Filtered!AH462</f>
        <v>0.45056726094003241</v>
      </c>
      <c r="AE462">
        <f>IF(Alumn_Filtered!AI462=0,Metrics!AI$14,Alumn_Filtered!AI462)</f>
        <v>486</v>
      </c>
      <c r="AF462" s="28">
        <f>Alumn_Filtered!AJ462</f>
        <v>0.45056726094003241</v>
      </c>
      <c r="AG462">
        <f>IF(Alumn_Filtered!AK462=0,Metrics!AK$14,Alumn_Filtered!AK462)</f>
        <v>465</v>
      </c>
      <c r="AH462" s="28">
        <f>Alumn_Filtered!AL462</f>
        <v>0.41653160453808752</v>
      </c>
      <c r="AI462">
        <f>IF(Alumn_Filtered!AM462=0,Metrics!AM$14,Alumn_Filtered!AM462)</f>
        <v>496</v>
      </c>
      <c r="AJ462" s="28">
        <f>Alumn_Filtered!AN462</f>
        <v>0.46677471636953</v>
      </c>
      <c r="AK462">
        <f>IF(Alumn_Filtered!AP462=0,Metrics!AP$14,Alumn_Filtered!AP462)</f>
        <v>13</v>
      </c>
      <c r="AL462">
        <f>IF(Alumn_Filtered!AR462=0,Metrics!AR$14,Alumn_Filtered!AR462)</f>
        <v>1</v>
      </c>
      <c r="AM462">
        <f>IF(Alumn_Filtered!AS462=0,Metrics!AS$14,Alumn_Filtered!AS462)</f>
        <v>4</v>
      </c>
      <c r="AN462">
        <f>Alumn_Filtered!B462</f>
        <v>1</v>
      </c>
    </row>
    <row r="463" spans="1:40" x14ac:dyDescent="0.25">
      <c r="A463" t="str">
        <f>LEFT(Alumn_Filtered!A463,LEN(Alumn_Filtered!A463)-1)</f>
        <v>19743077</v>
      </c>
      <c r="B463">
        <f>Alumn_Filtered!D463</f>
        <v>0</v>
      </c>
      <c r="C463">
        <f>Alumn_Filtered!E463</f>
        <v>0</v>
      </c>
      <c r="D463">
        <f>Alumn_Filtered!F463</f>
        <v>0</v>
      </c>
      <c r="E463" s="30">
        <f>Alumn_Filtered!G463</f>
        <v>6</v>
      </c>
      <c r="F463">
        <f>Alumn_Filtered!H463</f>
        <v>5</v>
      </c>
      <c r="G463" s="28">
        <f>Alumn_Filtered!I463</f>
        <v>0.83333333333333337</v>
      </c>
      <c r="H463">
        <f>Alumn_Filtered!J463</f>
        <v>1</v>
      </c>
      <c r="I463" s="28">
        <f>Alumn_Filtered!K463</f>
        <v>0.16666666666666666</v>
      </c>
      <c r="J463" s="28">
        <f>Alumn_Filtered!L463</f>
        <v>0.71666666666666667</v>
      </c>
      <c r="K463" s="28">
        <f>Alumn_Filtered!M463</f>
        <v>0.41666666666666669</v>
      </c>
      <c r="L463" s="28">
        <f>Alumn_Filtered!N463</f>
        <v>0.54166666666666663</v>
      </c>
      <c r="M463">
        <f>Alumn_Filtered!O463</f>
        <v>6</v>
      </c>
      <c r="N463">
        <f>Alumn_Filtered!P463</f>
        <v>0</v>
      </c>
      <c r="O463">
        <f>Alumn_Filtered!Q463</f>
        <v>0</v>
      </c>
      <c r="P463">
        <f>Alumn_Filtered!R463</f>
        <v>0</v>
      </c>
      <c r="Q463">
        <f>Alumn_Filtered!S463</f>
        <v>6</v>
      </c>
      <c r="R463">
        <f>Alumn_Filtered!T463</f>
        <v>5</v>
      </c>
      <c r="S463" s="28">
        <f>Alumn_Filtered!U463</f>
        <v>0.83333333333333337</v>
      </c>
      <c r="T463">
        <f>Alumn_Filtered!V463</f>
        <v>1</v>
      </c>
      <c r="U463" s="28">
        <f>Alumn_Filtered!W463</f>
        <v>0.16666666666666666</v>
      </c>
      <c r="V463" s="28">
        <f>Alumn_Filtered!X463</f>
        <v>0.93333333333333324</v>
      </c>
      <c r="W463" s="28">
        <f>Alumn_Filtered!Y463</f>
        <v>0.31666666666666665</v>
      </c>
      <c r="X463" s="28">
        <f>Alumn_Filtered!Z463</f>
        <v>0.60555555555555551</v>
      </c>
      <c r="Y463" s="28">
        <f>Alumn_Filtered!AA463</f>
        <v>6.3888888888888884E-2</v>
      </c>
      <c r="Z463">
        <f ca="1">Alumn_Filtered!AB463</f>
        <v>20</v>
      </c>
      <c r="AA463">
        <f>Alumn_Filtered!AD463</f>
        <v>1</v>
      </c>
      <c r="AB463">
        <f>Alumn_Filtered!AF463</f>
        <v>1</v>
      </c>
      <c r="AC463">
        <f>IF(Alumn_Filtered!AG463=0,Metrics!$AG$14,Alumn_Filtered!AG463)</f>
        <v>534</v>
      </c>
      <c r="AD463" s="28">
        <f>Alumn_Filtered!AH463</f>
        <v>0.52836304700162073</v>
      </c>
      <c r="AE463">
        <f>IF(Alumn_Filtered!AI463=0,Metrics!AI$14,Alumn_Filtered!AI463)</f>
        <v>553</v>
      </c>
      <c r="AF463" s="28">
        <f>Alumn_Filtered!AJ463</f>
        <v>0.55915721231766613</v>
      </c>
      <c r="AG463">
        <f>IF(Alumn_Filtered!AK463=0,Metrics!AK$14,Alumn_Filtered!AK463)</f>
        <v>597</v>
      </c>
      <c r="AH463" s="28">
        <f>Alumn_Filtered!AL463</f>
        <v>0.63047001620745546</v>
      </c>
      <c r="AI463">
        <f>IF(Alumn_Filtered!AM463=0,Metrics!AM$14,Alumn_Filtered!AM463)</f>
        <v>597</v>
      </c>
      <c r="AJ463" s="28">
        <f>Alumn_Filtered!AN463</f>
        <v>0.63047001620745546</v>
      </c>
      <c r="AK463">
        <f>IF(Alumn_Filtered!AP463=0,Metrics!AP$14,Alumn_Filtered!AP463)</f>
        <v>13</v>
      </c>
      <c r="AL463">
        <f>IF(Alumn_Filtered!AR463=0,Metrics!AR$14,Alumn_Filtered!AR463)</f>
        <v>1</v>
      </c>
      <c r="AM463">
        <f>IF(Alumn_Filtered!AS463=0,Metrics!AS$14,Alumn_Filtered!AS463)</f>
        <v>9</v>
      </c>
      <c r="AN463">
        <f>Alumn_Filtered!B463</f>
        <v>1</v>
      </c>
    </row>
    <row r="464" spans="1:40" x14ac:dyDescent="0.25">
      <c r="A464" t="str">
        <f>LEFT(Alumn_Filtered!A464,LEN(Alumn_Filtered!A464)-1)</f>
        <v>19743086</v>
      </c>
      <c r="B464">
        <f>Alumn_Filtered!D464</f>
        <v>0</v>
      </c>
      <c r="C464">
        <f>Alumn_Filtered!E464</f>
        <v>0</v>
      </c>
      <c r="D464">
        <f>Alumn_Filtered!F464</f>
        <v>0</v>
      </c>
      <c r="E464" s="30">
        <f>Alumn_Filtered!G464</f>
        <v>6</v>
      </c>
      <c r="F464">
        <f>Alumn_Filtered!H464</f>
        <v>5</v>
      </c>
      <c r="G464" s="28">
        <f>Alumn_Filtered!I464</f>
        <v>0.83333333333333337</v>
      </c>
      <c r="H464">
        <f>Alumn_Filtered!J464</f>
        <v>1</v>
      </c>
      <c r="I464" s="28">
        <f>Alumn_Filtered!K464</f>
        <v>0.16666666666666666</v>
      </c>
      <c r="J464" s="28">
        <f>Alumn_Filtered!L464</f>
        <v>0.78333333333333333</v>
      </c>
      <c r="K464" s="28">
        <f>Alumn_Filtered!M464</f>
        <v>0.3666666666666667</v>
      </c>
      <c r="L464" s="28">
        <f>Alumn_Filtered!N464</f>
        <v>0.59722222222222232</v>
      </c>
      <c r="M464">
        <f>Alumn_Filtered!O464</f>
        <v>6</v>
      </c>
      <c r="N464">
        <f>Alumn_Filtered!P464</f>
        <v>0</v>
      </c>
      <c r="O464">
        <f>Alumn_Filtered!Q464</f>
        <v>0</v>
      </c>
      <c r="P464">
        <f>Alumn_Filtered!R464</f>
        <v>0</v>
      </c>
      <c r="Q464">
        <f>Alumn_Filtered!S464</f>
        <v>6</v>
      </c>
      <c r="R464">
        <f>Alumn_Filtered!T464</f>
        <v>4</v>
      </c>
      <c r="S464" s="28">
        <f>Alumn_Filtered!U464</f>
        <v>0.66666666666666663</v>
      </c>
      <c r="T464">
        <f>Alumn_Filtered!V464</f>
        <v>2</v>
      </c>
      <c r="U464" s="28">
        <f>Alumn_Filtered!W464</f>
        <v>0.33333333333333331</v>
      </c>
      <c r="V464" s="28">
        <f>Alumn_Filtered!X464</f>
        <v>0.78333333333333333</v>
      </c>
      <c r="W464" s="28">
        <f>Alumn_Filtered!Y464</f>
        <v>0.23333333333333331</v>
      </c>
      <c r="X464" s="28">
        <f>Alumn_Filtered!Z464</f>
        <v>0.54166666666666663</v>
      </c>
      <c r="Y464" s="28">
        <f>Alumn_Filtered!AA464</f>
        <v>-5.5555555555555691E-2</v>
      </c>
      <c r="Z464">
        <f ca="1">Alumn_Filtered!AB464</f>
        <v>20</v>
      </c>
      <c r="AA464">
        <f>Alumn_Filtered!AD464</f>
        <v>1</v>
      </c>
      <c r="AB464">
        <f>Alumn_Filtered!AF464</f>
        <v>1</v>
      </c>
      <c r="AC464">
        <f>IF(Alumn_Filtered!AG464=0,Metrics!$AG$14,Alumn_Filtered!AG464)</f>
        <v>502</v>
      </c>
      <c r="AD464" s="28">
        <f>Alumn_Filtered!AH464</f>
        <v>0.47649918962722854</v>
      </c>
      <c r="AE464">
        <f>IF(Alumn_Filtered!AI464=0,Metrics!AI$14,Alumn_Filtered!AI464)</f>
        <v>502</v>
      </c>
      <c r="AF464" s="28">
        <f>Alumn_Filtered!AJ464</f>
        <v>0.47649918962722854</v>
      </c>
      <c r="AG464">
        <f>IF(Alumn_Filtered!AK464=0,Metrics!AK$14,Alumn_Filtered!AK464)</f>
        <v>574</v>
      </c>
      <c r="AH464" s="28">
        <f>Alumn_Filtered!AL464</f>
        <v>0.59319286871961097</v>
      </c>
      <c r="AI464">
        <f>IF(Alumn_Filtered!AM464=0,Metrics!AM$14,Alumn_Filtered!AM464)</f>
        <v>603</v>
      </c>
      <c r="AJ464" s="28">
        <f>Alumn_Filtered!AN464</f>
        <v>0.640194489465154</v>
      </c>
      <c r="AK464">
        <f>IF(Alumn_Filtered!AP464=0,Metrics!AP$14,Alumn_Filtered!AP464)</f>
        <v>13</v>
      </c>
      <c r="AL464">
        <f>IF(Alumn_Filtered!AR464=0,Metrics!AR$14,Alumn_Filtered!AR464)</f>
        <v>1</v>
      </c>
      <c r="AM464">
        <f>IF(Alumn_Filtered!AS464=0,Metrics!AS$14,Alumn_Filtered!AS464)</f>
        <v>11</v>
      </c>
      <c r="AN464">
        <f>Alumn_Filtered!B464</f>
        <v>1</v>
      </c>
    </row>
    <row r="465" spans="1:40" x14ac:dyDescent="0.25">
      <c r="A465" t="str">
        <f>LEFT(Alumn_Filtered!A465,LEN(Alumn_Filtered!A465)-1)</f>
        <v>19743668</v>
      </c>
      <c r="B465">
        <f>Alumn_Filtered!D465</f>
        <v>0</v>
      </c>
      <c r="C465">
        <f>Alumn_Filtered!E465</f>
        <v>0</v>
      </c>
      <c r="D465">
        <f>Alumn_Filtered!F465</f>
        <v>0</v>
      </c>
      <c r="E465" s="30">
        <f>Alumn_Filtered!G465</f>
        <v>6</v>
      </c>
      <c r="F465">
        <f>Alumn_Filtered!H465</f>
        <v>5</v>
      </c>
      <c r="G465" s="28">
        <f>Alumn_Filtered!I465</f>
        <v>0.83333333333333337</v>
      </c>
      <c r="H465">
        <f>Alumn_Filtered!J465</f>
        <v>1</v>
      </c>
      <c r="I465" s="28">
        <f>Alumn_Filtered!K465</f>
        <v>0.16666666666666666</v>
      </c>
      <c r="J465" s="28">
        <f>Alumn_Filtered!L465</f>
        <v>0.56666666666666676</v>
      </c>
      <c r="K465" s="28">
        <f>Alumn_Filtered!M465</f>
        <v>0</v>
      </c>
      <c r="L465" s="28">
        <f>Alumn_Filtered!N465</f>
        <v>0.43333333333333335</v>
      </c>
      <c r="M465">
        <f>Alumn_Filtered!O465</f>
        <v>10</v>
      </c>
      <c r="N465">
        <f>Alumn_Filtered!P465</f>
        <v>3</v>
      </c>
      <c r="O465">
        <f>Alumn_Filtered!Q465</f>
        <v>0</v>
      </c>
      <c r="P465">
        <f>Alumn_Filtered!R465</f>
        <v>0</v>
      </c>
      <c r="Q465">
        <f>Alumn_Filtered!S465</f>
        <v>7</v>
      </c>
      <c r="R465">
        <f>Alumn_Filtered!T465</f>
        <v>2</v>
      </c>
      <c r="S465" s="28">
        <f>Alumn_Filtered!U465</f>
        <v>0.2857142857142857</v>
      </c>
      <c r="T465">
        <f>Alumn_Filtered!V465</f>
        <v>5</v>
      </c>
      <c r="U465" s="28">
        <f>Alumn_Filtered!W465</f>
        <v>0.7142857142857143</v>
      </c>
      <c r="V465" s="28">
        <f>Alumn_Filtered!X465</f>
        <v>0.8833333333333333</v>
      </c>
      <c r="W465" s="28">
        <f>Alumn_Filtered!Y465</f>
        <v>0.15</v>
      </c>
      <c r="X465" s="28">
        <f>Alumn_Filtered!Z465</f>
        <v>0.40714285714285714</v>
      </c>
      <c r="Y465" s="28">
        <f>Alumn_Filtered!AA465</f>
        <v>-2.6190476190476208E-2</v>
      </c>
      <c r="Z465">
        <f ca="1">Alumn_Filtered!AB465</f>
        <v>20</v>
      </c>
      <c r="AA465">
        <f>Alumn_Filtered!AD465</f>
        <v>1</v>
      </c>
      <c r="AB465">
        <f>Alumn_Filtered!AF465</f>
        <v>1</v>
      </c>
      <c r="AC465">
        <f>IF(Alumn_Filtered!AG465=0,Metrics!$AG$14,Alumn_Filtered!AG465)</f>
        <v>431</v>
      </c>
      <c r="AD465" s="28">
        <f>Alumn_Filtered!AH465</f>
        <v>0.36142625607779577</v>
      </c>
      <c r="AE465">
        <f>IF(Alumn_Filtered!AI465=0,Metrics!AI$14,Alumn_Filtered!AI465)</f>
        <v>431</v>
      </c>
      <c r="AF465" s="28">
        <f>Alumn_Filtered!AJ465</f>
        <v>0.36142625607779577</v>
      </c>
      <c r="AG465">
        <f>IF(Alumn_Filtered!AK465=0,Metrics!AK$14,Alumn_Filtered!AK465)</f>
        <v>521</v>
      </c>
      <c r="AH465" s="28">
        <f>Alumn_Filtered!AL465</f>
        <v>0.50729335494327388</v>
      </c>
      <c r="AI465">
        <f>IF(Alumn_Filtered!AM465=0,Metrics!AM$14,Alumn_Filtered!AM465)</f>
        <v>579</v>
      </c>
      <c r="AJ465" s="28">
        <f>Alumn_Filtered!AN465</f>
        <v>0.60129659643435984</v>
      </c>
      <c r="AK465">
        <f>IF(Alumn_Filtered!AP465=0,Metrics!AP$14,Alumn_Filtered!AP465)</f>
        <v>13</v>
      </c>
      <c r="AL465">
        <f>IF(Alumn_Filtered!AR465=0,Metrics!AR$14,Alumn_Filtered!AR465)</f>
        <v>1</v>
      </c>
      <c r="AM465">
        <f>IF(Alumn_Filtered!AS465=0,Metrics!AS$14,Alumn_Filtered!AS465)</f>
        <v>5</v>
      </c>
      <c r="AN465">
        <f>Alumn_Filtered!B465</f>
        <v>1</v>
      </c>
    </row>
    <row r="466" spans="1:40" x14ac:dyDescent="0.25">
      <c r="A466" t="str">
        <f>LEFT(Alumn_Filtered!A466,LEN(Alumn_Filtered!A466)-1)</f>
        <v>19744332</v>
      </c>
      <c r="B466">
        <f>Alumn_Filtered!D466</f>
        <v>0</v>
      </c>
      <c r="C466">
        <f>Alumn_Filtered!E466</f>
        <v>0</v>
      </c>
      <c r="D466">
        <f>Alumn_Filtered!F466</f>
        <v>0</v>
      </c>
      <c r="E466" s="30">
        <f>Alumn_Filtered!G466</f>
        <v>6</v>
      </c>
      <c r="F466">
        <f>Alumn_Filtered!H466</f>
        <v>6</v>
      </c>
      <c r="G466" s="28">
        <f>Alumn_Filtered!I466</f>
        <v>1</v>
      </c>
      <c r="H466">
        <f>Alumn_Filtered!J466</f>
        <v>0</v>
      </c>
      <c r="I466" s="28">
        <f>Alumn_Filtered!K466</f>
        <v>0</v>
      </c>
      <c r="J466" s="28">
        <f>Alumn_Filtered!L466</f>
        <v>0.93333333333333324</v>
      </c>
      <c r="K466" s="28">
        <f>Alumn_Filtered!M466</f>
        <v>0.5</v>
      </c>
      <c r="L466" s="28">
        <f>Alumn_Filtered!N466</f>
        <v>0.65277777777777768</v>
      </c>
      <c r="M466">
        <f>Alumn_Filtered!O466</f>
        <v>8</v>
      </c>
      <c r="N466">
        <f>Alumn_Filtered!P466</f>
        <v>2</v>
      </c>
      <c r="O466">
        <f>Alumn_Filtered!Q466</f>
        <v>0</v>
      </c>
      <c r="P466">
        <f>Alumn_Filtered!R466</f>
        <v>0</v>
      </c>
      <c r="Q466">
        <f>Alumn_Filtered!S466</f>
        <v>6</v>
      </c>
      <c r="R466">
        <f>Alumn_Filtered!T466</f>
        <v>4</v>
      </c>
      <c r="S466" s="28">
        <f>Alumn_Filtered!U466</f>
        <v>0.66666666666666663</v>
      </c>
      <c r="T466">
        <f>Alumn_Filtered!V466</f>
        <v>2</v>
      </c>
      <c r="U466" s="28">
        <f>Alumn_Filtered!W466</f>
        <v>0.33333333333333331</v>
      </c>
      <c r="V466" s="28">
        <f>Alumn_Filtered!X466</f>
        <v>0.75</v>
      </c>
      <c r="W466" s="28">
        <f>Alumn_Filtered!Y466</f>
        <v>0.23333333333333331</v>
      </c>
      <c r="X466" s="28">
        <f>Alumn_Filtered!Z466</f>
        <v>0.48333333333333339</v>
      </c>
      <c r="Y466" s="28">
        <f>Alumn_Filtered!AA466</f>
        <v>-0.16944444444444429</v>
      </c>
      <c r="Z466">
        <f ca="1">Alumn_Filtered!AB466</f>
        <v>20</v>
      </c>
      <c r="AA466">
        <f>Alumn_Filtered!AD466</f>
        <v>1</v>
      </c>
      <c r="AB466">
        <f>Alumn_Filtered!AF466</f>
        <v>1</v>
      </c>
      <c r="AC466">
        <f>IF(Alumn_Filtered!AG466=0,Metrics!$AG$14,Alumn_Filtered!AG466)</f>
        <v>513</v>
      </c>
      <c r="AD466" s="28">
        <f>Alumn_Filtered!AH466</f>
        <v>0.49432739059967584</v>
      </c>
      <c r="AE466">
        <f>IF(Alumn_Filtered!AI466=0,Metrics!AI$14,Alumn_Filtered!AI466)</f>
        <v>514</v>
      </c>
      <c r="AF466" s="28">
        <f>Alumn_Filtered!AJ466</f>
        <v>0.49594813614262562</v>
      </c>
      <c r="AG466">
        <f>IF(Alumn_Filtered!AK466=0,Metrics!AK$14,Alumn_Filtered!AK466)</f>
        <v>452</v>
      </c>
      <c r="AH466" s="28">
        <f>Alumn_Filtered!AL466</f>
        <v>0.39546191247974066</v>
      </c>
      <c r="AI466">
        <f>IF(Alumn_Filtered!AM466=0,Metrics!AM$14,Alumn_Filtered!AM466)</f>
        <v>603</v>
      </c>
      <c r="AJ466" s="28">
        <f>Alumn_Filtered!AN466</f>
        <v>0.640194489465154</v>
      </c>
      <c r="AK466">
        <f>IF(Alumn_Filtered!AP466=0,Metrics!AP$14,Alumn_Filtered!AP466)</f>
        <v>13</v>
      </c>
      <c r="AL466">
        <f>IF(Alumn_Filtered!AR466=0,Metrics!AR$14,Alumn_Filtered!AR466)</f>
        <v>1</v>
      </c>
      <c r="AM466">
        <f>IF(Alumn_Filtered!AS466=0,Metrics!AS$14,Alumn_Filtered!AS466)</f>
        <v>0</v>
      </c>
      <c r="AN466">
        <f>Alumn_Filtered!B466</f>
        <v>0</v>
      </c>
    </row>
    <row r="467" spans="1:40" x14ac:dyDescent="0.25">
      <c r="A467" t="str">
        <f>LEFT(Alumn_Filtered!A467,LEN(Alumn_Filtered!A467)-1)</f>
        <v>19744359</v>
      </c>
      <c r="B467">
        <f>Alumn_Filtered!D467</f>
        <v>0</v>
      </c>
      <c r="C467">
        <f>Alumn_Filtered!E467</f>
        <v>2</v>
      </c>
      <c r="D467">
        <f>Alumn_Filtered!F467</f>
        <v>0</v>
      </c>
      <c r="E467" s="30">
        <f>Alumn_Filtered!G467</f>
        <v>4</v>
      </c>
      <c r="F467">
        <f>Alumn_Filtered!H467</f>
        <v>0</v>
      </c>
      <c r="G467" s="28">
        <f>Alumn_Filtered!I467</f>
        <v>0</v>
      </c>
      <c r="H467">
        <f>Alumn_Filtered!J467</f>
        <v>4</v>
      </c>
      <c r="I467" s="28">
        <f>Alumn_Filtered!K467</f>
        <v>1</v>
      </c>
      <c r="J467" s="28">
        <f>Alumn_Filtered!L467</f>
        <v>0.3666666666666667</v>
      </c>
      <c r="K467" s="28">
        <f>Alumn_Filtered!M467</f>
        <v>0</v>
      </c>
      <c r="L467" s="28">
        <f>Alumn_Filtered!N467</f>
        <v>0.24583333333333335</v>
      </c>
      <c r="M467">
        <f>Alumn_Filtered!O467</f>
        <v>7</v>
      </c>
      <c r="N467">
        <f>Alumn_Filtered!P467</f>
        <v>1</v>
      </c>
      <c r="O467">
        <f>Alumn_Filtered!Q467</f>
        <v>6</v>
      </c>
      <c r="P467">
        <f>Alumn_Filtered!R467</f>
        <v>0</v>
      </c>
      <c r="Q467">
        <f>Alumn_Filtered!S467</f>
        <v>0</v>
      </c>
      <c r="R467">
        <f>Alumn_Filtered!T467</f>
        <v>0</v>
      </c>
      <c r="S467" s="28">
        <f>Alumn_Filtered!U467</f>
        <v>0</v>
      </c>
      <c r="T467">
        <f>Alumn_Filtered!V467</f>
        <v>0</v>
      </c>
      <c r="U467" s="28">
        <f>Alumn_Filtered!W467</f>
        <v>0</v>
      </c>
      <c r="V467" s="28">
        <f>Alumn_Filtered!X467</f>
        <v>0</v>
      </c>
      <c r="W467" s="28">
        <f>Alumn_Filtered!Y467</f>
        <v>0</v>
      </c>
      <c r="X467" s="28">
        <f>Alumn_Filtered!Z467</f>
        <v>0</v>
      </c>
      <c r="Y467" s="28">
        <f>Alumn_Filtered!AA467</f>
        <v>-0.24583333333333335</v>
      </c>
      <c r="Z467">
        <f ca="1">Alumn_Filtered!AB467</f>
        <v>20</v>
      </c>
      <c r="AA467">
        <f>Alumn_Filtered!AD467</f>
        <v>1</v>
      </c>
      <c r="AB467">
        <f>Alumn_Filtered!AF467</f>
        <v>1</v>
      </c>
      <c r="AC467">
        <f>IF(Alumn_Filtered!AG467=0,Metrics!$AG$14,Alumn_Filtered!AG467)</f>
        <v>513</v>
      </c>
      <c r="AD467" s="28">
        <f>Alumn_Filtered!AH467</f>
        <v>0.49432739059967584</v>
      </c>
      <c r="AE467">
        <f>IF(Alumn_Filtered!AI467=0,Metrics!AI$14,Alumn_Filtered!AI467)</f>
        <v>524</v>
      </c>
      <c r="AF467" s="28">
        <f>Alumn_Filtered!AJ467</f>
        <v>0.5121555915721232</v>
      </c>
      <c r="AG467">
        <f>IF(Alumn_Filtered!AK467=0,Metrics!AK$14,Alumn_Filtered!AK467)</f>
        <v>543</v>
      </c>
      <c r="AH467" s="28">
        <f>Alumn_Filtered!AL467</f>
        <v>0.5429497568881686</v>
      </c>
      <c r="AI467">
        <f>IF(Alumn_Filtered!AM467=0,Metrics!AM$14,Alumn_Filtered!AM467)</f>
        <v>558</v>
      </c>
      <c r="AJ467" s="28">
        <f>Alumn_Filtered!AN467</f>
        <v>0.5672609400324149</v>
      </c>
      <c r="AK467">
        <f>IF(Alumn_Filtered!AP467=0,Metrics!AP$14,Alumn_Filtered!AP467)</f>
        <v>13</v>
      </c>
      <c r="AL467">
        <f>IF(Alumn_Filtered!AR467=0,Metrics!AR$14,Alumn_Filtered!AR467)</f>
        <v>1</v>
      </c>
      <c r="AM467">
        <f>IF(Alumn_Filtered!AS467=0,Metrics!AS$14,Alumn_Filtered!AS467)</f>
        <v>5</v>
      </c>
      <c r="AN467">
        <f>Alumn_Filtered!B467</f>
        <v>0</v>
      </c>
    </row>
    <row r="468" spans="1:40" x14ac:dyDescent="0.25">
      <c r="A468" t="str">
        <f>LEFT(Alumn_Filtered!A468,LEN(Alumn_Filtered!A468)-1)</f>
        <v>19745823</v>
      </c>
      <c r="B468">
        <f>Alumn_Filtered!D468</f>
        <v>0</v>
      </c>
      <c r="C468">
        <f>Alumn_Filtered!E468</f>
        <v>0</v>
      </c>
      <c r="D468">
        <f>Alumn_Filtered!F468</f>
        <v>0</v>
      </c>
      <c r="E468" s="30">
        <f>Alumn_Filtered!G468</f>
        <v>6</v>
      </c>
      <c r="F468">
        <f>Alumn_Filtered!H468</f>
        <v>5</v>
      </c>
      <c r="G468" s="28">
        <f>Alumn_Filtered!I468</f>
        <v>0.83333333333333337</v>
      </c>
      <c r="H468">
        <f>Alumn_Filtered!J468</f>
        <v>1</v>
      </c>
      <c r="I468" s="28">
        <f>Alumn_Filtered!K468</f>
        <v>0.16666666666666666</v>
      </c>
      <c r="J468" s="28">
        <f>Alumn_Filtered!L468</f>
        <v>0.8833333333333333</v>
      </c>
      <c r="K468" s="28">
        <f>Alumn_Filtered!M468</f>
        <v>0.39999999999999997</v>
      </c>
      <c r="L468" s="28">
        <f>Alumn_Filtered!N468</f>
        <v>0.61666666666666659</v>
      </c>
      <c r="M468">
        <f>Alumn_Filtered!O468</f>
        <v>6</v>
      </c>
      <c r="N468">
        <f>Alumn_Filtered!P468</f>
        <v>0</v>
      </c>
      <c r="O468">
        <f>Alumn_Filtered!Q468</f>
        <v>1</v>
      </c>
      <c r="P468">
        <f>Alumn_Filtered!R468</f>
        <v>0</v>
      </c>
      <c r="Q468">
        <f>Alumn_Filtered!S468</f>
        <v>5</v>
      </c>
      <c r="R468">
        <f>Alumn_Filtered!T468</f>
        <v>2</v>
      </c>
      <c r="S468" s="28">
        <f>Alumn_Filtered!U468</f>
        <v>0.4</v>
      </c>
      <c r="T468">
        <f>Alumn_Filtered!V468</f>
        <v>3</v>
      </c>
      <c r="U468" s="28">
        <f>Alumn_Filtered!W468</f>
        <v>0.6</v>
      </c>
      <c r="V468" s="28">
        <f>Alumn_Filtered!X468</f>
        <v>0.9</v>
      </c>
      <c r="W468" s="28">
        <f>Alumn_Filtered!Y468</f>
        <v>0.28333333333333338</v>
      </c>
      <c r="X468" s="28">
        <f>Alumn_Filtered!Z468</f>
        <v>0.54333333333333333</v>
      </c>
      <c r="Y468" s="28">
        <f>Alumn_Filtered!AA468</f>
        <v>-7.333333333333325E-2</v>
      </c>
      <c r="Z468">
        <f ca="1">Alumn_Filtered!AB468</f>
        <v>20</v>
      </c>
      <c r="AA468">
        <f>Alumn_Filtered!AD468</f>
        <v>1</v>
      </c>
      <c r="AB468">
        <f>Alumn_Filtered!AF468</f>
        <v>1</v>
      </c>
      <c r="AC468">
        <f>IF(Alumn_Filtered!AG468=0,Metrics!$AG$14,Alumn_Filtered!AG468)</f>
        <v>631</v>
      </c>
      <c r="AD468" s="28">
        <f>Alumn_Filtered!AH468</f>
        <v>0.68557536466774716</v>
      </c>
      <c r="AE468">
        <f>IF(Alumn_Filtered!AI468=0,Metrics!AI$14,Alumn_Filtered!AI468)</f>
        <v>660</v>
      </c>
      <c r="AF468" s="28">
        <f>Alumn_Filtered!AJ468</f>
        <v>0.73257698541329008</v>
      </c>
      <c r="AG468">
        <f>IF(Alumn_Filtered!AK468=0,Metrics!AK$14,Alumn_Filtered!AK468)</f>
        <v>582</v>
      </c>
      <c r="AH468" s="28">
        <f>Alumn_Filtered!AL468</f>
        <v>0.60615883306320906</v>
      </c>
      <c r="AI468">
        <f>IF(Alumn_Filtered!AM468=0,Metrics!AM$14,Alumn_Filtered!AM468)</f>
        <v>584</v>
      </c>
      <c r="AJ468" s="28">
        <f>Alumn_Filtered!AN468</f>
        <v>0.60940032414910861</v>
      </c>
      <c r="AK468">
        <f>IF(Alumn_Filtered!AP468=0,Metrics!AP$14,Alumn_Filtered!AP468)</f>
        <v>13</v>
      </c>
      <c r="AL468">
        <f>IF(Alumn_Filtered!AR468=0,Metrics!AR$14,Alumn_Filtered!AR468)</f>
        <v>1</v>
      </c>
      <c r="AM468">
        <f>IF(Alumn_Filtered!AS468=0,Metrics!AS$14,Alumn_Filtered!AS468)</f>
        <v>5</v>
      </c>
      <c r="AN468">
        <f>Alumn_Filtered!B468</f>
        <v>1</v>
      </c>
    </row>
    <row r="469" spans="1:40" x14ac:dyDescent="0.25">
      <c r="A469" t="str">
        <f>LEFT(Alumn_Filtered!A469,LEN(Alumn_Filtered!A469)-1)</f>
        <v>19745999</v>
      </c>
      <c r="B469">
        <f>Alumn_Filtered!D469</f>
        <v>1</v>
      </c>
      <c r="C469">
        <f>Alumn_Filtered!E469</f>
        <v>4</v>
      </c>
      <c r="D469">
        <f>Alumn_Filtered!F469</f>
        <v>0</v>
      </c>
      <c r="E469" s="30">
        <f>Alumn_Filtered!G469</f>
        <v>1</v>
      </c>
      <c r="F469">
        <f>Alumn_Filtered!H469</f>
        <v>0</v>
      </c>
      <c r="G469" s="28">
        <f>Alumn_Filtered!I469</f>
        <v>0</v>
      </c>
      <c r="H469">
        <f>Alumn_Filtered!J469</f>
        <v>1</v>
      </c>
      <c r="I469" s="28">
        <f>Alumn_Filtered!K469</f>
        <v>1</v>
      </c>
      <c r="J469" s="28">
        <f>Alumn_Filtered!L469</f>
        <v>0.16666666666666666</v>
      </c>
      <c r="K469" s="28">
        <f>Alumn_Filtered!M469</f>
        <v>0.16666666666666666</v>
      </c>
      <c r="L469" s="28">
        <f>Alumn_Filtered!N469</f>
        <v>0.16666666666666666</v>
      </c>
      <c r="M469">
        <f>Alumn_Filtered!O469</f>
        <v>5</v>
      </c>
      <c r="N469">
        <f>Alumn_Filtered!P469</f>
        <v>4</v>
      </c>
      <c r="O469">
        <f>Alumn_Filtered!Q469</f>
        <v>1</v>
      </c>
      <c r="P469">
        <f>Alumn_Filtered!R469</f>
        <v>0</v>
      </c>
      <c r="Q469">
        <f>Alumn_Filtered!S469</f>
        <v>0</v>
      </c>
      <c r="R469">
        <f>Alumn_Filtered!T469</f>
        <v>0</v>
      </c>
      <c r="S469" s="28">
        <f>Alumn_Filtered!U469</f>
        <v>0</v>
      </c>
      <c r="T469">
        <f>Alumn_Filtered!V469</f>
        <v>0</v>
      </c>
      <c r="U469" s="28">
        <f>Alumn_Filtered!W469</f>
        <v>0</v>
      </c>
      <c r="V469" s="28">
        <f>Alumn_Filtered!X469</f>
        <v>0</v>
      </c>
      <c r="W469" s="28">
        <f>Alumn_Filtered!Y469</f>
        <v>0</v>
      </c>
      <c r="X469" s="28">
        <f>Alumn_Filtered!Z469</f>
        <v>0</v>
      </c>
      <c r="Y469" s="28">
        <f>Alumn_Filtered!AA469</f>
        <v>-0.16666666666666666</v>
      </c>
      <c r="Z469">
        <f ca="1">Alumn_Filtered!AB469</f>
        <v>20</v>
      </c>
      <c r="AA469">
        <f>Alumn_Filtered!AD469</f>
        <v>1</v>
      </c>
      <c r="AB469">
        <f>Alumn_Filtered!AF469</f>
        <v>1</v>
      </c>
      <c r="AC469">
        <f>IF(Alumn_Filtered!AG469=0,Metrics!$AG$14,Alumn_Filtered!AG469)</f>
        <v>492</v>
      </c>
      <c r="AD469" s="28">
        <f>Alumn_Filtered!AH469</f>
        <v>0.46029173419773095</v>
      </c>
      <c r="AE469">
        <f>IF(Alumn_Filtered!AI469=0,Metrics!AI$14,Alumn_Filtered!AI469)</f>
        <v>492</v>
      </c>
      <c r="AF469" s="28">
        <f>Alumn_Filtered!AJ469</f>
        <v>0.46029173419773095</v>
      </c>
      <c r="AG469">
        <f>IF(Alumn_Filtered!AK469=0,Metrics!AK$14,Alumn_Filtered!AK469)</f>
        <v>493</v>
      </c>
      <c r="AH469" s="28">
        <f>Alumn_Filtered!AL469</f>
        <v>0.46191247974068073</v>
      </c>
      <c r="AI469">
        <f>IF(Alumn_Filtered!AM469=0,Metrics!AM$14,Alumn_Filtered!AM469)</f>
        <v>616</v>
      </c>
      <c r="AJ469" s="28">
        <f>Alumn_Filtered!AN469</f>
        <v>0.66126418152350086</v>
      </c>
      <c r="AK469">
        <f>IF(Alumn_Filtered!AP469=0,Metrics!AP$14,Alumn_Filtered!AP469)</f>
        <v>13</v>
      </c>
      <c r="AL469">
        <f>IF(Alumn_Filtered!AR469=0,Metrics!AR$14,Alumn_Filtered!AR469)</f>
        <v>1</v>
      </c>
      <c r="AM469">
        <f>IF(Alumn_Filtered!AS469=0,Metrics!AS$14,Alumn_Filtered!AS469)</f>
        <v>4</v>
      </c>
      <c r="AN469">
        <f>Alumn_Filtered!B469</f>
        <v>0</v>
      </c>
    </row>
    <row r="470" spans="1:40" x14ac:dyDescent="0.25">
      <c r="A470" t="str">
        <f>LEFT(Alumn_Filtered!A470,LEN(Alumn_Filtered!A470)-1)</f>
        <v>19746458</v>
      </c>
      <c r="B470">
        <f>Alumn_Filtered!D470</f>
        <v>0</v>
      </c>
      <c r="C470">
        <f>Alumn_Filtered!E470</f>
        <v>0</v>
      </c>
      <c r="D470">
        <f>Alumn_Filtered!F470</f>
        <v>0</v>
      </c>
      <c r="E470" s="30">
        <f>Alumn_Filtered!G470</f>
        <v>6</v>
      </c>
      <c r="F470">
        <f>Alumn_Filtered!H470</f>
        <v>6</v>
      </c>
      <c r="G470" s="28">
        <f>Alumn_Filtered!I470</f>
        <v>1</v>
      </c>
      <c r="H470">
        <f>Alumn_Filtered!J470</f>
        <v>0</v>
      </c>
      <c r="I470" s="28">
        <f>Alumn_Filtered!K470</f>
        <v>0</v>
      </c>
      <c r="J470" s="28">
        <f>Alumn_Filtered!L470</f>
        <v>0.96666666666666667</v>
      </c>
      <c r="K470" s="28">
        <f>Alumn_Filtered!M470</f>
        <v>0.71666666666666667</v>
      </c>
      <c r="L470" s="28">
        <f>Alumn_Filtered!N470</f>
        <v>0.85000000000000009</v>
      </c>
      <c r="M470">
        <f>Alumn_Filtered!O470</f>
        <v>6</v>
      </c>
      <c r="N470">
        <f>Alumn_Filtered!P470</f>
        <v>0</v>
      </c>
      <c r="O470">
        <f>Alumn_Filtered!Q470</f>
        <v>0</v>
      </c>
      <c r="P470">
        <f>Alumn_Filtered!R470</f>
        <v>0</v>
      </c>
      <c r="Q470">
        <f>Alumn_Filtered!S470</f>
        <v>6</v>
      </c>
      <c r="R470">
        <f>Alumn_Filtered!T470</f>
        <v>6</v>
      </c>
      <c r="S470" s="28">
        <f>Alumn_Filtered!U470</f>
        <v>1</v>
      </c>
      <c r="T470">
        <f>Alumn_Filtered!V470</f>
        <v>0</v>
      </c>
      <c r="U470" s="28">
        <f>Alumn_Filtered!W470</f>
        <v>0</v>
      </c>
      <c r="V470" s="28">
        <f>Alumn_Filtered!X470</f>
        <v>0.9</v>
      </c>
      <c r="W470" s="28">
        <f>Alumn_Filtered!Y470</f>
        <v>0.51666666666666661</v>
      </c>
      <c r="X470" s="28">
        <f>Alumn_Filtered!Z470</f>
        <v>0.70833333333333337</v>
      </c>
      <c r="Y470" s="28">
        <f>Alumn_Filtered!AA470</f>
        <v>-0.14166666666666672</v>
      </c>
      <c r="Z470">
        <f ca="1">Alumn_Filtered!AB470</f>
        <v>20</v>
      </c>
      <c r="AA470">
        <f>Alumn_Filtered!AD470</f>
        <v>1</v>
      </c>
      <c r="AB470">
        <f>Alumn_Filtered!AF470</f>
        <v>1</v>
      </c>
      <c r="AC470">
        <f>IF(Alumn_Filtered!AG470=0,Metrics!$AG$14,Alumn_Filtered!AG470)</f>
        <v>441</v>
      </c>
      <c r="AD470" s="28">
        <f>Alumn_Filtered!AH470</f>
        <v>0.37763371150729336</v>
      </c>
      <c r="AE470">
        <f>IF(Alumn_Filtered!AI470=0,Metrics!AI$14,Alumn_Filtered!AI470)</f>
        <v>441</v>
      </c>
      <c r="AF470" s="28">
        <f>Alumn_Filtered!AJ470</f>
        <v>0.37763371150729336</v>
      </c>
      <c r="AG470">
        <f>IF(Alumn_Filtered!AK470=0,Metrics!AK$14,Alumn_Filtered!AK470)</f>
        <v>680</v>
      </c>
      <c r="AH470" s="28">
        <f>Alumn_Filtered!AL470</f>
        <v>0.76499189627228525</v>
      </c>
      <c r="AI470">
        <f>IF(Alumn_Filtered!AM470=0,Metrics!AM$14,Alumn_Filtered!AM470)</f>
        <v>681</v>
      </c>
      <c r="AJ470" s="28">
        <f>Alumn_Filtered!AN470</f>
        <v>0.76661264181523503</v>
      </c>
      <c r="AK470">
        <f>IF(Alumn_Filtered!AP470=0,Metrics!AP$14,Alumn_Filtered!AP470)</f>
        <v>13</v>
      </c>
      <c r="AL470">
        <f>IF(Alumn_Filtered!AR470=0,Metrics!AR$14,Alumn_Filtered!AR470)</f>
        <v>1</v>
      </c>
      <c r="AM470">
        <f>IF(Alumn_Filtered!AS470=0,Metrics!AS$14,Alumn_Filtered!AS470)</f>
        <v>8</v>
      </c>
      <c r="AN470">
        <f>Alumn_Filtered!B470</f>
        <v>1</v>
      </c>
    </row>
    <row r="471" spans="1:40" x14ac:dyDescent="0.25">
      <c r="A471" t="str">
        <f>LEFT(Alumn_Filtered!A471,LEN(Alumn_Filtered!A471)-1)</f>
        <v>19747529</v>
      </c>
      <c r="B471">
        <f>Alumn_Filtered!D471</f>
        <v>0</v>
      </c>
      <c r="C471">
        <f>Alumn_Filtered!E471</f>
        <v>0</v>
      </c>
      <c r="D471">
        <f>Alumn_Filtered!F471</f>
        <v>0</v>
      </c>
      <c r="E471" s="30">
        <f>Alumn_Filtered!G471</f>
        <v>6</v>
      </c>
      <c r="F471">
        <f>Alumn_Filtered!H471</f>
        <v>6</v>
      </c>
      <c r="G471" s="28">
        <f>Alumn_Filtered!I471</f>
        <v>1</v>
      </c>
      <c r="H471">
        <f>Alumn_Filtered!J471</f>
        <v>0</v>
      </c>
      <c r="I471" s="28">
        <f>Alumn_Filtered!K471</f>
        <v>0</v>
      </c>
      <c r="J471" s="28">
        <f>Alumn_Filtered!L471</f>
        <v>0.76666666666666661</v>
      </c>
      <c r="K471" s="28">
        <f>Alumn_Filtered!M471</f>
        <v>0.5</v>
      </c>
      <c r="L471" s="28">
        <f>Alumn_Filtered!N471</f>
        <v>0.66388888888888886</v>
      </c>
      <c r="M471">
        <f>Alumn_Filtered!O471</f>
        <v>6</v>
      </c>
      <c r="N471">
        <f>Alumn_Filtered!P471</f>
        <v>0</v>
      </c>
      <c r="O471">
        <f>Alumn_Filtered!Q471</f>
        <v>0</v>
      </c>
      <c r="P471">
        <f>Alumn_Filtered!R471</f>
        <v>0</v>
      </c>
      <c r="Q471">
        <f>Alumn_Filtered!S471</f>
        <v>6</v>
      </c>
      <c r="R471">
        <f>Alumn_Filtered!T471</f>
        <v>3</v>
      </c>
      <c r="S471" s="28">
        <f>Alumn_Filtered!U471</f>
        <v>0.5</v>
      </c>
      <c r="T471">
        <f>Alumn_Filtered!V471</f>
        <v>3</v>
      </c>
      <c r="U471" s="28">
        <f>Alumn_Filtered!W471</f>
        <v>0.5</v>
      </c>
      <c r="V471" s="28">
        <f>Alumn_Filtered!X471</f>
        <v>0.6333333333333333</v>
      </c>
      <c r="W471" s="28">
        <f>Alumn_Filtered!Y471</f>
        <v>0.35000000000000003</v>
      </c>
      <c r="X471" s="28">
        <f>Alumn_Filtered!Z471</f>
        <v>0.51388888888888895</v>
      </c>
      <c r="Y471" s="28">
        <f>Alumn_Filtered!AA471</f>
        <v>-0.14999999999999991</v>
      </c>
      <c r="Z471">
        <f ca="1">Alumn_Filtered!AB471</f>
        <v>20</v>
      </c>
      <c r="AA471">
        <f>Alumn_Filtered!AD471</f>
        <v>1</v>
      </c>
      <c r="AB471">
        <f>Alumn_Filtered!AF471</f>
        <v>1</v>
      </c>
      <c r="AC471">
        <f>IF(Alumn_Filtered!AG471=0,Metrics!$AG$14,Alumn_Filtered!AG471)</f>
        <v>523</v>
      </c>
      <c r="AD471" s="28">
        <f>Alumn_Filtered!AH471</f>
        <v>0.51053484602917343</v>
      </c>
      <c r="AE471">
        <f>IF(Alumn_Filtered!AI471=0,Metrics!AI$14,Alumn_Filtered!AI471)</f>
        <v>530</v>
      </c>
      <c r="AF471" s="28">
        <f>Alumn_Filtered!AJ471</f>
        <v>0.52188006482982174</v>
      </c>
      <c r="AG471">
        <f>IF(Alumn_Filtered!AK471=0,Metrics!AK$14,Alumn_Filtered!AK471)</f>
        <v>514</v>
      </c>
      <c r="AH471" s="28">
        <f>Alumn_Filtered!AL471</f>
        <v>0.49594813614262562</v>
      </c>
      <c r="AI471">
        <f>IF(Alumn_Filtered!AM471=0,Metrics!AM$14,Alumn_Filtered!AM471)</f>
        <v>637</v>
      </c>
      <c r="AJ471" s="28">
        <f>Alumn_Filtered!AN471</f>
        <v>0.6952998379254457</v>
      </c>
      <c r="AK471">
        <f>IF(Alumn_Filtered!AP471=0,Metrics!AP$14,Alumn_Filtered!AP471)</f>
        <v>13</v>
      </c>
      <c r="AL471">
        <f>IF(Alumn_Filtered!AR471=0,Metrics!AR$14,Alumn_Filtered!AR471)</f>
        <v>1</v>
      </c>
      <c r="AM471">
        <f>IF(Alumn_Filtered!AS471=0,Metrics!AS$14,Alumn_Filtered!AS471)</f>
        <v>11</v>
      </c>
      <c r="AN471">
        <f>Alumn_Filtered!B471</f>
        <v>1</v>
      </c>
    </row>
    <row r="472" spans="1:40" x14ac:dyDescent="0.25">
      <c r="A472" t="str">
        <f>LEFT(Alumn_Filtered!A472,LEN(Alumn_Filtered!A472)-1)</f>
        <v>19754173</v>
      </c>
      <c r="B472">
        <f>Alumn_Filtered!D472</f>
        <v>0</v>
      </c>
      <c r="C472">
        <f>Alumn_Filtered!E472</f>
        <v>0</v>
      </c>
      <c r="D472">
        <f>Alumn_Filtered!F472</f>
        <v>0</v>
      </c>
      <c r="E472" s="30">
        <f>Alumn_Filtered!G472</f>
        <v>6</v>
      </c>
      <c r="F472">
        <f>Alumn_Filtered!H472</f>
        <v>4</v>
      </c>
      <c r="G472" s="28">
        <f>Alumn_Filtered!I472</f>
        <v>0.66666666666666663</v>
      </c>
      <c r="H472">
        <f>Alumn_Filtered!J472</f>
        <v>2</v>
      </c>
      <c r="I472" s="28">
        <f>Alumn_Filtered!K472</f>
        <v>0.33333333333333331</v>
      </c>
      <c r="J472" s="28">
        <f>Alumn_Filtered!L472</f>
        <v>0.98333333333333339</v>
      </c>
      <c r="K472" s="28">
        <f>Alumn_Filtered!M472</f>
        <v>0.26666666666666666</v>
      </c>
      <c r="L472" s="28">
        <f>Alumn_Filtered!N472</f>
        <v>0.54999999999999993</v>
      </c>
      <c r="M472">
        <f>Alumn_Filtered!O472</f>
        <v>10</v>
      </c>
      <c r="N472">
        <f>Alumn_Filtered!P472</f>
        <v>3</v>
      </c>
      <c r="O472">
        <f>Alumn_Filtered!Q472</f>
        <v>0</v>
      </c>
      <c r="P472">
        <f>Alumn_Filtered!R472</f>
        <v>0</v>
      </c>
      <c r="Q472">
        <f>Alumn_Filtered!S472</f>
        <v>7</v>
      </c>
      <c r="R472">
        <f>Alumn_Filtered!T472</f>
        <v>3</v>
      </c>
      <c r="S472" s="28">
        <f>Alumn_Filtered!U472</f>
        <v>0.42857142857142855</v>
      </c>
      <c r="T472">
        <f>Alumn_Filtered!V472</f>
        <v>4</v>
      </c>
      <c r="U472" s="28">
        <f>Alumn_Filtered!W472</f>
        <v>0.5714285714285714</v>
      </c>
      <c r="V472" s="28">
        <f>Alumn_Filtered!X472</f>
        <v>0.78333333333333333</v>
      </c>
      <c r="W472" s="28">
        <f>Alumn_Filtered!Y472</f>
        <v>0.33333333333333331</v>
      </c>
      <c r="X472" s="28">
        <f>Alumn_Filtered!Z472</f>
        <v>0.52619047619047621</v>
      </c>
      <c r="Y472" s="28">
        <f>Alumn_Filtered!AA472</f>
        <v>-2.3809523809523725E-2</v>
      </c>
      <c r="Z472">
        <f ca="1">Alumn_Filtered!AB472</f>
        <v>20</v>
      </c>
      <c r="AA472">
        <f>Alumn_Filtered!AD472</f>
        <v>1</v>
      </c>
      <c r="AB472">
        <f>Alumn_Filtered!AF472</f>
        <v>1</v>
      </c>
      <c r="AC472">
        <f>IF(Alumn_Filtered!AG472=0,Metrics!$AG$14,Alumn_Filtered!AG472)</f>
        <v>528</v>
      </c>
      <c r="AD472" s="28">
        <f>Alumn_Filtered!AH472</f>
        <v>0.51863857374392219</v>
      </c>
      <c r="AE472">
        <f>IF(Alumn_Filtered!AI472=0,Metrics!AI$14,Alumn_Filtered!AI472)</f>
        <v>528</v>
      </c>
      <c r="AF472" s="28">
        <f>Alumn_Filtered!AJ472</f>
        <v>0.51863857374392219</v>
      </c>
      <c r="AG472">
        <f>IF(Alumn_Filtered!AK472=0,Metrics!AK$14,Alumn_Filtered!AK472)</f>
        <v>501</v>
      </c>
      <c r="AH472" s="28">
        <f>Alumn_Filtered!AL472</f>
        <v>0.47487844408427876</v>
      </c>
      <c r="AI472">
        <f>IF(Alumn_Filtered!AM472=0,Metrics!AM$14,Alumn_Filtered!AM472)</f>
        <v>616</v>
      </c>
      <c r="AJ472" s="28">
        <f>Alumn_Filtered!AN472</f>
        <v>0.66126418152350086</v>
      </c>
      <c r="AK472">
        <f>IF(Alumn_Filtered!AP472=0,Metrics!AP$14,Alumn_Filtered!AP472)</f>
        <v>13</v>
      </c>
      <c r="AL472">
        <f>IF(Alumn_Filtered!AR472=0,Metrics!AR$14,Alumn_Filtered!AR472)</f>
        <v>1</v>
      </c>
      <c r="AM472">
        <f>IF(Alumn_Filtered!AS472=0,Metrics!AS$14,Alumn_Filtered!AS472)</f>
        <v>7</v>
      </c>
      <c r="AN472">
        <f>Alumn_Filtered!B472</f>
        <v>1</v>
      </c>
    </row>
    <row r="473" spans="1:40" x14ac:dyDescent="0.25">
      <c r="A473" t="str">
        <f>LEFT(Alumn_Filtered!A473,LEN(Alumn_Filtered!A473)-1)</f>
        <v>19760515</v>
      </c>
      <c r="B473">
        <f>Alumn_Filtered!D473</f>
        <v>0</v>
      </c>
      <c r="C473">
        <f>Alumn_Filtered!E473</f>
        <v>0</v>
      </c>
      <c r="D473">
        <f>Alumn_Filtered!F473</f>
        <v>0</v>
      </c>
      <c r="E473" s="30">
        <f>Alumn_Filtered!G473</f>
        <v>6</v>
      </c>
      <c r="F473">
        <f>Alumn_Filtered!H473</f>
        <v>5</v>
      </c>
      <c r="G473" s="28">
        <f>Alumn_Filtered!I473</f>
        <v>0.83333333333333337</v>
      </c>
      <c r="H473">
        <f>Alumn_Filtered!J473</f>
        <v>1</v>
      </c>
      <c r="I473" s="28">
        <f>Alumn_Filtered!K473</f>
        <v>0.16666666666666666</v>
      </c>
      <c r="J473" s="28">
        <f>Alumn_Filtered!L473</f>
        <v>0.96666666666666667</v>
      </c>
      <c r="K473" s="28">
        <f>Alumn_Filtered!M473</f>
        <v>0.41666666666666669</v>
      </c>
      <c r="L473" s="28">
        <f>Alumn_Filtered!N473</f>
        <v>0.62777777777777788</v>
      </c>
      <c r="M473">
        <f>Alumn_Filtered!O473</f>
        <v>9</v>
      </c>
      <c r="N473">
        <f>Alumn_Filtered!P473</f>
        <v>2</v>
      </c>
      <c r="O473">
        <f>Alumn_Filtered!Q473</f>
        <v>0</v>
      </c>
      <c r="P473">
        <f>Alumn_Filtered!R473</f>
        <v>0</v>
      </c>
      <c r="Q473">
        <f>Alumn_Filtered!S473</f>
        <v>7</v>
      </c>
      <c r="R473">
        <f>Alumn_Filtered!T473</f>
        <v>4</v>
      </c>
      <c r="S473" s="28">
        <f>Alumn_Filtered!U473</f>
        <v>0.5714285714285714</v>
      </c>
      <c r="T473">
        <f>Alumn_Filtered!V473</f>
        <v>3</v>
      </c>
      <c r="U473" s="28">
        <f>Alumn_Filtered!W473</f>
        <v>0.42857142857142855</v>
      </c>
      <c r="V473" s="28">
        <f>Alumn_Filtered!X473</f>
        <v>0.8833333333333333</v>
      </c>
      <c r="W473" s="28">
        <f>Alumn_Filtered!Y473</f>
        <v>0.33333333333333331</v>
      </c>
      <c r="X473" s="28">
        <f>Alumn_Filtered!Z473</f>
        <v>0.49523809523809526</v>
      </c>
      <c r="Y473" s="28">
        <f>Alumn_Filtered!AA473</f>
        <v>-0.13253968253968262</v>
      </c>
      <c r="Z473">
        <f ca="1">Alumn_Filtered!AB473</f>
        <v>20</v>
      </c>
      <c r="AA473">
        <f>Alumn_Filtered!AD473</f>
        <v>1</v>
      </c>
      <c r="AB473">
        <f>Alumn_Filtered!AF473</f>
        <v>1</v>
      </c>
      <c r="AC473">
        <f>IF(Alumn_Filtered!AG473=0,Metrics!$AG$14,Alumn_Filtered!AG473)</f>
        <v>595</v>
      </c>
      <c r="AD473" s="28">
        <f>Alumn_Filtered!AH473</f>
        <v>0.62722852512155591</v>
      </c>
      <c r="AE473">
        <f>IF(Alumn_Filtered!AI473=0,Metrics!AI$14,Alumn_Filtered!AI473)</f>
        <v>642</v>
      </c>
      <c r="AF473" s="28">
        <f>Alumn_Filtered!AJ473</f>
        <v>0.70340356564019446</v>
      </c>
      <c r="AG473">
        <f>IF(Alumn_Filtered!AK473=0,Metrics!AK$14,Alumn_Filtered!AK473)</f>
        <v>514</v>
      </c>
      <c r="AH473" s="28">
        <f>Alumn_Filtered!AL473</f>
        <v>0.49594813614262562</v>
      </c>
      <c r="AI473">
        <f>IF(Alumn_Filtered!AM473=0,Metrics!AM$14,Alumn_Filtered!AM473)</f>
        <v>552</v>
      </c>
      <c r="AJ473" s="28">
        <f>Alumn_Filtered!AN473</f>
        <v>0.55753646677471635</v>
      </c>
      <c r="AK473">
        <f>IF(Alumn_Filtered!AP473=0,Metrics!AP$14,Alumn_Filtered!AP473)</f>
        <v>13</v>
      </c>
      <c r="AL473">
        <f>IF(Alumn_Filtered!AR473=0,Metrics!AR$14,Alumn_Filtered!AR473)</f>
        <v>1</v>
      </c>
      <c r="AM473">
        <f>IF(Alumn_Filtered!AS473=0,Metrics!AS$14,Alumn_Filtered!AS473)</f>
        <v>3</v>
      </c>
      <c r="AN473">
        <f>Alumn_Filtered!B473</f>
        <v>1</v>
      </c>
    </row>
    <row r="474" spans="1:40" x14ac:dyDescent="0.25">
      <c r="A474" t="str">
        <f>LEFT(Alumn_Filtered!A474,LEN(Alumn_Filtered!A474)-1)</f>
        <v>19770331</v>
      </c>
      <c r="B474">
        <f>Alumn_Filtered!D474</f>
        <v>0</v>
      </c>
      <c r="C474">
        <f>Alumn_Filtered!E474</f>
        <v>0</v>
      </c>
      <c r="D474">
        <f>Alumn_Filtered!F474</f>
        <v>0</v>
      </c>
      <c r="E474" s="30">
        <f>Alumn_Filtered!G474</f>
        <v>6</v>
      </c>
      <c r="F474">
        <f>Alumn_Filtered!H474</f>
        <v>6</v>
      </c>
      <c r="G474" s="28">
        <f>Alumn_Filtered!I474</f>
        <v>1</v>
      </c>
      <c r="H474">
        <f>Alumn_Filtered!J474</f>
        <v>0</v>
      </c>
      <c r="I474" s="28">
        <f>Alumn_Filtered!K474</f>
        <v>0</v>
      </c>
      <c r="J474" s="28">
        <f>Alumn_Filtered!L474</f>
        <v>0.85</v>
      </c>
      <c r="K474" s="28">
        <f>Alumn_Filtered!M474</f>
        <v>0.58333333333333337</v>
      </c>
      <c r="L474" s="28">
        <f>Alumn_Filtered!N474</f>
        <v>0.70000000000000007</v>
      </c>
      <c r="M474">
        <f>Alumn_Filtered!O474</f>
        <v>11</v>
      </c>
      <c r="N474">
        <f>Alumn_Filtered!P474</f>
        <v>1</v>
      </c>
      <c r="O474">
        <f>Alumn_Filtered!Q474</f>
        <v>0</v>
      </c>
      <c r="P474">
        <f>Alumn_Filtered!R474</f>
        <v>4</v>
      </c>
      <c r="Q474">
        <f>Alumn_Filtered!S474</f>
        <v>6</v>
      </c>
      <c r="R474">
        <f>Alumn_Filtered!T474</f>
        <v>5</v>
      </c>
      <c r="S474" s="28">
        <f>Alumn_Filtered!U474</f>
        <v>0.83333333333333337</v>
      </c>
      <c r="T474">
        <f>Alumn_Filtered!V474</f>
        <v>1</v>
      </c>
      <c r="U474" s="28">
        <f>Alumn_Filtered!W474</f>
        <v>0.16666666666666666</v>
      </c>
      <c r="V474" s="28">
        <f>Alumn_Filtered!X474</f>
        <v>0.9</v>
      </c>
      <c r="W474" s="28">
        <f>Alumn_Filtered!Y474</f>
        <v>0.31666666666666665</v>
      </c>
      <c r="X474" s="28">
        <f>Alumn_Filtered!Z474</f>
        <v>0.64444444444444438</v>
      </c>
      <c r="Y474" s="28">
        <f>Alumn_Filtered!AA474</f>
        <v>-5.5555555555555691E-2</v>
      </c>
      <c r="Z474">
        <f ca="1">Alumn_Filtered!AB474</f>
        <v>20</v>
      </c>
      <c r="AA474">
        <f>Alumn_Filtered!AD474</f>
        <v>1</v>
      </c>
      <c r="AB474">
        <f>Alumn_Filtered!AF474</f>
        <v>1</v>
      </c>
      <c r="AC474">
        <f>IF(Alumn_Filtered!AG474=0,Metrics!$AG$14,Alumn_Filtered!AG474)</f>
        <v>548</v>
      </c>
      <c r="AD474" s="28">
        <f>Alumn_Filtered!AH474</f>
        <v>0.55105348460291737</v>
      </c>
      <c r="AE474">
        <f>IF(Alumn_Filtered!AI474=0,Metrics!AI$14,Alumn_Filtered!AI474)</f>
        <v>548</v>
      </c>
      <c r="AF474" s="28">
        <f>Alumn_Filtered!AJ474</f>
        <v>0.55105348460291737</v>
      </c>
      <c r="AG474">
        <f>IF(Alumn_Filtered!AK474=0,Metrics!AK$14,Alumn_Filtered!AK474)</f>
        <v>590</v>
      </c>
      <c r="AH474" s="28">
        <f>Alumn_Filtered!AL474</f>
        <v>0.61912479740680715</v>
      </c>
      <c r="AI474">
        <f>IF(Alumn_Filtered!AM474=0,Metrics!AM$14,Alumn_Filtered!AM474)</f>
        <v>641</v>
      </c>
      <c r="AJ474" s="28">
        <f>Alumn_Filtered!AN474</f>
        <v>0.70178282009724469</v>
      </c>
      <c r="AK474">
        <f>IF(Alumn_Filtered!AP474=0,Metrics!AP$14,Alumn_Filtered!AP474)</f>
        <v>4</v>
      </c>
      <c r="AL474">
        <f>IF(Alumn_Filtered!AR474=0,Metrics!AR$14,Alumn_Filtered!AR474)</f>
        <v>1</v>
      </c>
      <c r="AM474">
        <f>IF(Alumn_Filtered!AS474=0,Metrics!AS$14,Alumn_Filtered!AS474)</f>
        <v>9</v>
      </c>
      <c r="AN474">
        <f>Alumn_Filtered!B474</f>
        <v>1</v>
      </c>
    </row>
    <row r="475" spans="1:40" x14ac:dyDescent="0.25">
      <c r="A475" t="str">
        <f>LEFT(Alumn_Filtered!A475,LEN(Alumn_Filtered!A475)-1)</f>
        <v>19783553</v>
      </c>
      <c r="B475">
        <f>Alumn_Filtered!D475</f>
        <v>0</v>
      </c>
      <c r="C475">
        <f>Alumn_Filtered!E475</f>
        <v>0</v>
      </c>
      <c r="D475">
        <f>Alumn_Filtered!F475</f>
        <v>0</v>
      </c>
      <c r="E475" s="30">
        <f>Alumn_Filtered!G475</f>
        <v>6</v>
      </c>
      <c r="F475">
        <f>Alumn_Filtered!H475</f>
        <v>3</v>
      </c>
      <c r="G475" s="28">
        <f>Alumn_Filtered!I475</f>
        <v>0.5</v>
      </c>
      <c r="H475">
        <f>Alumn_Filtered!J475</f>
        <v>3</v>
      </c>
      <c r="I475" s="28">
        <f>Alumn_Filtered!K475</f>
        <v>0.5</v>
      </c>
      <c r="J475" s="28">
        <f>Alumn_Filtered!L475</f>
        <v>0.85</v>
      </c>
      <c r="K475" s="28">
        <f>Alumn_Filtered!M475</f>
        <v>0.31666666666666665</v>
      </c>
      <c r="L475" s="28">
        <f>Alumn_Filtered!N475</f>
        <v>0.53333333333333333</v>
      </c>
      <c r="M475">
        <f>Alumn_Filtered!O475</f>
        <v>8</v>
      </c>
      <c r="N475">
        <f>Alumn_Filtered!P475</f>
        <v>1</v>
      </c>
      <c r="O475">
        <f>Alumn_Filtered!Q475</f>
        <v>0</v>
      </c>
      <c r="P475">
        <f>Alumn_Filtered!R475</f>
        <v>0</v>
      </c>
      <c r="Q475">
        <f>Alumn_Filtered!S475</f>
        <v>7</v>
      </c>
      <c r="R475">
        <f>Alumn_Filtered!T475</f>
        <v>5</v>
      </c>
      <c r="S475" s="28">
        <f>Alumn_Filtered!U475</f>
        <v>0.7142857142857143</v>
      </c>
      <c r="T475">
        <f>Alumn_Filtered!V475</f>
        <v>2</v>
      </c>
      <c r="U475" s="28">
        <f>Alumn_Filtered!W475</f>
        <v>0.2857142857142857</v>
      </c>
      <c r="V475" s="28">
        <f>Alumn_Filtered!X475</f>
        <v>0.79999999999999993</v>
      </c>
      <c r="W475" s="28">
        <f>Alumn_Filtered!Y475</f>
        <v>0.25</v>
      </c>
      <c r="X475" s="28">
        <f>Alumn_Filtered!Z475</f>
        <v>0.5714285714285714</v>
      </c>
      <c r="Y475" s="28">
        <f>Alumn_Filtered!AA475</f>
        <v>3.8095238095238071E-2</v>
      </c>
      <c r="Z475">
        <f ca="1">Alumn_Filtered!AB475</f>
        <v>20</v>
      </c>
      <c r="AA475">
        <f>Alumn_Filtered!AD475</f>
        <v>1</v>
      </c>
      <c r="AB475">
        <f>Alumn_Filtered!AF475</f>
        <v>1</v>
      </c>
      <c r="AC475">
        <f>IF(Alumn_Filtered!AG475=0,Metrics!$AG$14,Alumn_Filtered!AG475)</f>
        <v>528</v>
      </c>
      <c r="AD475" s="28">
        <f>Alumn_Filtered!AH475</f>
        <v>0.51863857374392219</v>
      </c>
      <c r="AE475">
        <f>IF(Alumn_Filtered!AI475=0,Metrics!AI$14,Alumn_Filtered!AI475)</f>
        <v>528</v>
      </c>
      <c r="AF475" s="28">
        <f>Alumn_Filtered!AJ475</f>
        <v>0.51863857374392219</v>
      </c>
      <c r="AG475">
        <f>IF(Alumn_Filtered!AK475=0,Metrics!AK$14,Alumn_Filtered!AK475)</f>
        <v>574</v>
      </c>
      <c r="AH475" s="28">
        <f>Alumn_Filtered!AL475</f>
        <v>0.59319286871961097</v>
      </c>
      <c r="AI475">
        <f>IF(Alumn_Filtered!AM475=0,Metrics!AM$14,Alumn_Filtered!AM475)</f>
        <v>552</v>
      </c>
      <c r="AJ475" s="28">
        <f>Alumn_Filtered!AN475</f>
        <v>0.55753646677471635</v>
      </c>
      <c r="AK475">
        <f>IF(Alumn_Filtered!AP475=0,Metrics!AP$14,Alumn_Filtered!AP475)</f>
        <v>13</v>
      </c>
      <c r="AL475">
        <f>IF(Alumn_Filtered!AR475=0,Metrics!AR$14,Alumn_Filtered!AR475)</f>
        <v>1</v>
      </c>
      <c r="AM475">
        <f>IF(Alumn_Filtered!AS475=0,Metrics!AS$14,Alumn_Filtered!AS475)</f>
        <v>1</v>
      </c>
      <c r="AN475">
        <f>Alumn_Filtered!B475</f>
        <v>0</v>
      </c>
    </row>
    <row r="476" spans="1:40" x14ac:dyDescent="0.25">
      <c r="A476" t="str">
        <f>LEFT(Alumn_Filtered!A476,LEN(Alumn_Filtered!A476)-1)</f>
        <v>19785072</v>
      </c>
      <c r="B476">
        <f>Alumn_Filtered!D476</f>
        <v>0</v>
      </c>
      <c r="C476">
        <f>Alumn_Filtered!E476</f>
        <v>0</v>
      </c>
      <c r="D476">
        <f>Alumn_Filtered!F476</f>
        <v>0</v>
      </c>
      <c r="E476" s="30">
        <f>Alumn_Filtered!G476</f>
        <v>6</v>
      </c>
      <c r="F476">
        <f>Alumn_Filtered!H476</f>
        <v>5</v>
      </c>
      <c r="G476" s="28">
        <f>Alumn_Filtered!I476</f>
        <v>0.83333333333333337</v>
      </c>
      <c r="H476">
        <f>Alumn_Filtered!J476</f>
        <v>1</v>
      </c>
      <c r="I476" s="28">
        <f>Alumn_Filtered!K476</f>
        <v>0.16666666666666666</v>
      </c>
      <c r="J476" s="28">
        <f>Alumn_Filtered!L476</f>
        <v>0.8666666666666667</v>
      </c>
      <c r="K476" s="28">
        <f>Alumn_Filtered!M476</f>
        <v>0.3666666666666667</v>
      </c>
      <c r="L476" s="28">
        <f>Alumn_Filtered!N476</f>
        <v>0.67500000000000016</v>
      </c>
      <c r="M476">
        <f>Alumn_Filtered!O476</f>
        <v>5</v>
      </c>
      <c r="N476">
        <f>Alumn_Filtered!P476</f>
        <v>0</v>
      </c>
      <c r="O476">
        <f>Alumn_Filtered!Q476</f>
        <v>0</v>
      </c>
      <c r="P476">
        <f>Alumn_Filtered!R476</f>
        <v>0</v>
      </c>
      <c r="Q476">
        <f>Alumn_Filtered!S476</f>
        <v>5</v>
      </c>
      <c r="R476">
        <f>Alumn_Filtered!T476</f>
        <v>5</v>
      </c>
      <c r="S476" s="28">
        <f>Alumn_Filtered!U476</f>
        <v>1</v>
      </c>
      <c r="T476">
        <f>Alumn_Filtered!V476</f>
        <v>0</v>
      </c>
      <c r="U476" s="28">
        <f>Alumn_Filtered!W476</f>
        <v>0</v>
      </c>
      <c r="V476" s="28">
        <f>Alumn_Filtered!X476</f>
        <v>0.6</v>
      </c>
      <c r="W476" s="28">
        <f>Alumn_Filtered!Y476</f>
        <v>0.5</v>
      </c>
      <c r="X476" s="28">
        <f>Alumn_Filtered!Z476</f>
        <v>0.54666666666666675</v>
      </c>
      <c r="Y476" s="28">
        <f>Alumn_Filtered!AA476</f>
        <v>-0.12833333333333341</v>
      </c>
      <c r="Z476">
        <f ca="1">Alumn_Filtered!AB476</f>
        <v>20</v>
      </c>
      <c r="AA476">
        <f>Alumn_Filtered!AD476</f>
        <v>1</v>
      </c>
      <c r="AB476">
        <f>Alumn_Filtered!AF476</f>
        <v>1</v>
      </c>
      <c r="AC476">
        <f>IF(Alumn_Filtered!AG476=0,Metrics!$AG$14,Alumn_Filtered!AG476)</f>
        <v>517</v>
      </c>
      <c r="AD476" s="28">
        <f>Alumn_Filtered!AH476</f>
        <v>0.50081037277147489</v>
      </c>
      <c r="AE476">
        <f>IF(Alumn_Filtered!AI476=0,Metrics!AI$14,Alumn_Filtered!AI476)</f>
        <v>517</v>
      </c>
      <c r="AF476" s="28">
        <f>Alumn_Filtered!AJ476</f>
        <v>0.50081037277147489</v>
      </c>
      <c r="AG476">
        <f>IF(Alumn_Filtered!AK476=0,Metrics!AK$14,Alumn_Filtered!AK476)</f>
        <v>543</v>
      </c>
      <c r="AH476" s="28">
        <f>Alumn_Filtered!AL476</f>
        <v>0.5429497568881686</v>
      </c>
      <c r="AI476">
        <f>IF(Alumn_Filtered!AM476=0,Metrics!AM$14,Alumn_Filtered!AM476)</f>
        <v>686</v>
      </c>
      <c r="AJ476" s="28">
        <f>Alumn_Filtered!AN476</f>
        <v>0.77471636952998379</v>
      </c>
      <c r="AK476">
        <f>IF(Alumn_Filtered!AP476=0,Metrics!AP$14,Alumn_Filtered!AP476)</f>
        <v>13</v>
      </c>
      <c r="AL476">
        <f>IF(Alumn_Filtered!AR476=0,Metrics!AR$14,Alumn_Filtered!AR476)</f>
        <v>1</v>
      </c>
      <c r="AM476">
        <f>IF(Alumn_Filtered!AS476=0,Metrics!AS$14,Alumn_Filtered!AS476)</f>
        <v>9</v>
      </c>
      <c r="AN476">
        <f>Alumn_Filtered!B476</f>
        <v>1</v>
      </c>
    </row>
    <row r="477" spans="1:40" x14ac:dyDescent="0.25">
      <c r="A477" t="str">
        <f>LEFT(Alumn_Filtered!A477,LEN(Alumn_Filtered!A477)-1)</f>
        <v>19787549</v>
      </c>
      <c r="B477">
        <f>Alumn_Filtered!D477</f>
        <v>0</v>
      </c>
      <c r="C477">
        <f>Alumn_Filtered!E477</f>
        <v>0</v>
      </c>
      <c r="D477">
        <f>Alumn_Filtered!F477</f>
        <v>0</v>
      </c>
      <c r="E477" s="30">
        <f>Alumn_Filtered!G477</f>
        <v>6</v>
      </c>
      <c r="F477">
        <f>Alumn_Filtered!H477</f>
        <v>2</v>
      </c>
      <c r="G477" s="28">
        <f>Alumn_Filtered!I477</f>
        <v>0.33333333333333331</v>
      </c>
      <c r="H477">
        <f>Alumn_Filtered!J477</f>
        <v>4</v>
      </c>
      <c r="I477" s="28">
        <f>Alumn_Filtered!K477</f>
        <v>0.66666666666666663</v>
      </c>
      <c r="J477" s="28">
        <f>Alumn_Filtered!L477</f>
        <v>0.70000000000000007</v>
      </c>
      <c r="K477" s="28">
        <f>Alumn_Filtered!M477</f>
        <v>0.26666666666666666</v>
      </c>
      <c r="L477" s="28">
        <f>Alumn_Filtered!N477</f>
        <v>0.44722222222222224</v>
      </c>
      <c r="M477">
        <f>Alumn_Filtered!O477</f>
        <v>4</v>
      </c>
      <c r="N477">
        <f>Alumn_Filtered!P477</f>
        <v>0</v>
      </c>
      <c r="O477">
        <f>Alumn_Filtered!Q477</f>
        <v>0</v>
      </c>
      <c r="P477">
        <f>Alumn_Filtered!R477</f>
        <v>0</v>
      </c>
      <c r="Q477">
        <f>Alumn_Filtered!S477</f>
        <v>4</v>
      </c>
      <c r="R477">
        <f>Alumn_Filtered!T477</f>
        <v>3</v>
      </c>
      <c r="S477" s="28">
        <f>Alumn_Filtered!U477</f>
        <v>0.75</v>
      </c>
      <c r="T477">
        <f>Alumn_Filtered!V477</f>
        <v>1</v>
      </c>
      <c r="U477" s="28">
        <f>Alumn_Filtered!W477</f>
        <v>0.25</v>
      </c>
      <c r="V477" s="28">
        <f>Alumn_Filtered!X477</f>
        <v>0.78333333333333333</v>
      </c>
      <c r="W477" s="28">
        <f>Alumn_Filtered!Y477</f>
        <v>0.41666666666666669</v>
      </c>
      <c r="X477" s="28">
        <f>Alumn_Filtered!Z477</f>
        <v>0.6</v>
      </c>
      <c r="Y477" s="28">
        <f>Alumn_Filtered!AA477</f>
        <v>0.15277777777777773</v>
      </c>
      <c r="Z477">
        <f ca="1">Alumn_Filtered!AB477</f>
        <v>20</v>
      </c>
      <c r="AA477">
        <f>Alumn_Filtered!AD477</f>
        <v>1</v>
      </c>
      <c r="AB477">
        <f>Alumn_Filtered!AF477</f>
        <v>1</v>
      </c>
      <c r="AC477">
        <f>IF(Alumn_Filtered!AG477=0,Metrics!$AG$14,Alumn_Filtered!AG477)</f>
        <v>647</v>
      </c>
      <c r="AD477" s="28">
        <f>Alumn_Filtered!AH477</f>
        <v>0.71150729335494323</v>
      </c>
      <c r="AE477">
        <f>IF(Alumn_Filtered!AI477=0,Metrics!AI$14,Alumn_Filtered!AI477)</f>
        <v>721</v>
      </c>
      <c r="AF477" s="28">
        <f>Alumn_Filtered!AJ477</f>
        <v>0.83144246353322526</v>
      </c>
      <c r="AG477">
        <f>IF(Alumn_Filtered!AK477=0,Metrics!AK$14,Alumn_Filtered!AK477)</f>
        <v>537</v>
      </c>
      <c r="AH477" s="28">
        <f>Alumn_Filtered!AL477</f>
        <v>0.53322528363047006</v>
      </c>
      <c r="AI477">
        <f>IF(Alumn_Filtered!AM477=0,Metrics!AM$14,Alumn_Filtered!AM477)</f>
        <v>525</v>
      </c>
      <c r="AJ477" s="28">
        <f>Alumn_Filtered!AN477</f>
        <v>0.51377633711507298</v>
      </c>
      <c r="AK477">
        <f>IF(Alumn_Filtered!AP477=0,Metrics!AP$14,Alumn_Filtered!AP477)</f>
        <v>13</v>
      </c>
      <c r="AL477">
        <f>IF(Alumn_Filtered!AR477=0,Metrics!AR$14,Alumn_Filtered!AR477)</f>
        <v>4</v>
      </c>
      <c r="AM477">
        <f>IF(Alumn_Filtered!AS477=0,Metrics!AS$14,Alumn_Filtered!AS477)</f>
        <v>5</v>
      </c>
      <c r="AN477">
        <f>Alumn_Filtered!B477</f>
        <v>0</v>
      </c>
    </row>
    <row r="478" spans="1:40" x14ac:dyDescent="0.25">
      <c r="A478" t="str">
        <f>LEFT(Alumn_Filtered!A478,LEN(Alumn_Filtered!A478)-1)</f>
        <v>19789519</v>
      </c>
      <c r="B478">
        <f>Alumn_Filtered!D478</f>
        <v>0</v>
      </c>
      <c r="C478">
        <f>Alumn_Filtered!E478</f>
        <v>0</v>
      </c>
      <c r="D478">
        <f>Alumn_Filtered!F478</f>
        <v>0</v>
      </c>
      <c r="E478" s="30">
        <f>Alumn_Filtered!G478</f>
        <v>6</v>
      </c>
      <c r="F478">
        <f>Alumn_Filtered!H478</f>
        <v>5</v>
      </c>
      <c r="G478" s="28">
        <f>Alumn_Filtered!I478</f>
        <v>0.83333333333333337</v>
      </c>
      <c r="H478">
        <f>Alumn_Filtered!J478</f>
        <v>1</v>
      </c>
      <c r="I478" s="28">
        <f>Alumn_Filtered!K478</f>
        <v>0.16666666666666666</v>
      </c>
      <c r="J478" s="28">
        <f>Alumn_Filtered!L478</f>
        <v>0.78333333333333333</v>
      </c>
      <c r="K478" s="28">
        <f>Alumn_Filtered!M478</f>
        <v>0.3666666666666667</v>
      </c>
      <c r="L478" s="28">
        <f>Alumn_Filtered!N478</f>
        <v>0.66666666666666663</v>
      </c>
      <c r="M478">
        <f>Alumn_Filtered!O478</f>
        <v>7</v>
      </c>
      <c r="N478">
        <f>Alumn_Filtered!P478</f>
        <v>0</v>
      </c>
      <c r="O478">
        <f>Alumn_Filtered!Q478</f>
        <v>0</v>
      </c>
      <c r="P478">
        <f>Alumn_Filtered!R478</f>
        <v>0</v>
      </c>
      <c r="Q478">
        <f>Alumn_Filtered!S478</f>
        <v>7</v>
      </c>
      <c r="R478">
        <f>Alumn_Filtered!T478</f>
        <v>2</v>
      </c>
      <c r="S478" s="28">
        <f>Alumn_Filtered!U478</f>
        <v>0.2857142857142857</v>
      </c>
      <c r="T478">
        <f>Alumn_Filtered!V478</f>
        <v>5</v>
      </c>
      <c r="U478" s="28">
        <f>Alumn_Filtered!W478</f>
        <v>0.7142857142857143</v>
      </c>
      <c r="V478" s="28">
        <f>Alumn_Filtered!X478</f>
        <v>0.85</v>
      </c>
      <c r="W478" s="28">
        <f>Alumn_Filtered!Y478</f>
        <v>0.35000000000000003</v>
      </c>
      <c r="X478" s="28">
        <f>Alumn_Filtered!Z478</f>
        <v>0.50238095238095248</v>
      </c>
      <c r="Y478" s="28">
        <f>Alumn_Filtered!AA478</f>
        <v>-0.16428571428571415</v>
      </c>
      <c r="Z478">
        <f ca="1">Alumn_Filtered!AB478</f>
        <v>20</v>
      </c>
      <c r="AA478">
        <f>Alumn_Filtered!AD478</f>
        <v>1</v>
      </c>
      <c r="AB478">
        <f>Alumn_Filtered!AF478</f>
        <v>1</v>
      </c>
      <c r="AC478">
        <f>IF(Alumn_Filtered!AG478=0,Metrics!$AG$14,Alumn_Filtered!AG478)</f>
        <v>595</v>
      </c>
      <c r="AD478" s="28">
        <f>Alumn_Filtered!AH478</f>
        <v>0.62722852512155591</v>
      </c>
      <c r="AE478">
        <f>IF(Alumn_Filtered!AI478=0,Metrics!AI$14,Alumn_Filtered!AI478)</f>
        <v>597</v>
      </c>
      <c r="AF478" s="28">
        <f>Alumn_Filtered!AJ478</f>
        <v>0.63047001620745546</v>
      </c>
      <c r="AG478">
        <f>IF(Alumn_Filtered!AK478=0,Metrics!AK$14,Alumn_Filtered!AK478)</f>
        <v>465</v>
      </c>
      <c r="AH478" s="28">
        <f>Alumn_Filtered!AL478</f>
        <v>0.41653160453808752</v>
      </c>
      <c r="AI478">
        <f>IF(Alumn_Filtered!AM478=0,Metrics!AM$14,Alumn_Filtered!AM478)</f>
        <v>603</v>
      </c>
      <c r="AJ478" s="28">
        <f>Alumn_Filtered!AN478</f>
        <v>0.640194489465154</v>
      </c>
      <c r="AK478">
        <f>IF(Alumn_Filtered!AP478=0,Metrics!AP$14,Alumn_Filtered!AP478)</f>
        <v>6</v>
      </c>
      <c r="AL478">
        <f>IF(Alumn_Filtered!AR478=0,Metrics!AR$14,Alumn_Filtered!AR478)</f>
        <v>1</v>
      </c>
      <c r="AM478">
        <f>IF(Alumn_Filtered!AS478=0,Metrics!AS$14,Alumn_Filtered!AS478)</f>
        <v>12</v>
      </c>
      <c r="AN478">
        <f>Alumn_Filtered!B478</f>
        <v>1</v>
      </c>
    </row>
    <row r="479" spans="1:40" x14ac:dyDescent="0.25">
      <c r="A479" t="str">
        <f>LEFT(Alumn_Filtered!A479,LEN(Alumn_Filtered!A479)-1)</f>
        <v>19792358</v>
      </c>
      <c r="B479">
        <f>Alumn_Filtered!D479</f>
        <v>0</v>
      </c>
      <c r="C479">
        <f>Alumn_Filtered!E479</f>
        <v>0</v>
      </c>
      <c r="D479">
        <f>Alumn_Filtered!F479</f>
        <v>0</v>
      </c>
      <c r="E479" s="30">
        <f>Alumn_Filtered!G479</f>
        <v>6</v>
      </c>
      <c r="F479">
        <f>Alumn_Filtered!H479</f>
        <v>6</v>
      </c>
      <c r="G479" s="28">
        <f>Alumn_Filtered!I479</f>
        <v>1</v>
      </c>
      <c r="H479">
        <f>Alumn_Filtered!J479</f>
        <v>0</v>
      </c>
      <c r="I479" s="28">
        <f>Alumn_Filtered!K479</f>
        <v>0</v>
      </c>
      <c r="J479" s="28">
        <f>Alumn_Filtered!L479</f>
        <v>0.76666666666666661</v>
      </c>
      <c r="K479" s="28">
        <f>Alumn_Filtered!M479</f>
        <v>0.54999999999999993</v>
      </c>
      <c r="L479" s="28">
        <f>Alumn_Filtered!N479</f>
        <v>0.6972222222222223</v>
      </c>
      <c r="M479">
        <f>Alumn_Filtered!O479</f>
        <v>6</v>
      </c>
      <c r="N479">
        <f>Alumn_Filtered!P479</f>
        <v>0</v>
      </c>
      <c r="O479">
        <f>Alumn_Filtered!Q479</f>
        <v>0</v>
      </c>
      <c r="P479">
        <f>Alumn_Filtered!R479</f>
        <v>0</v>
      </c>
      <c r="Q479">
        <f>Alumn_Filtered!S479</f>
        <v>6</v>
      </c>
      <c r="R479">
        <f>Alumn_Filtered!T479</f>
        <v>5</v>
      </c>
      <c r="S479" s="28">
        <f>Alumn_Filtered!U479</f>
        <v>0.83333333333333337</v>
      </c>
      <c r="T479">
        <f>Alumn_Filtered!V479</f>
        <v>1</v>
      </c>
      <c r="U479" s="28">
        <f>Alumn_Filtered!W479</f>
        <v>0.16666666666666666</v>
      </c>
      <c r="V479" s="28">
        <f>Alumn_Filtered!X479</f>
        <v>0.81666666666666676</v>
      </c>
      <c r="W479" s="28">
        <f>Alumn_Filtered!Y479</f>
        <v>0.46666666666666662</v>
      </c>
      <c r="X479" s="28">
        <f>Alumn_Filtered!Z479</f>
        <v>0.59444444444444444</v>
      </c>
      <c r="Y479" s="28">
        <f>Alumn_Filtered!AA479</f>
        <v>-0.10277777777777786</v>
      </c>
      <c r="Z479">
        <f ca="1">Alumn_Filtered!AB479</f>
        <v>20</v>
      </c>
      <c r="AA479">
        <f>Alumn_Filtered!AD479</f>
        <v>1</v>
      </c>
      <c r="AB479">
        <f>Alumn_Filtered!AF479</f>
        <v>1</v>
      </c>
      <c r="AC479">
        <f>IF(Alumn_Filtered!AG479=0,Metrics!$AG$14,Alumn_Filtered!AG479)</f>
        <v>595</v>
      </c>
      <c r="AD479" s="28">
        <f>Alumn_Filtered!AH479</f>
        <v>0.62722852512155591</v>
      </c>
      <c r="AE479">
        <f>IF(Alumn_Filtered!AI479=0,Metrics!AI$14,Alumn_Filtered!AI479)</f>
        <v>605</v>
      </c>
      <c r="AF479" s="28">
        <f>Alumn_Filtered!AJ479</f>
        <v>0.64343598055105344</v>
      </c>
      <c r="AG479">
        <f>IF(Alumn_Filtered!AK479=0,Metrics!AK$14,Alumn_Filtered!AK479)</f>
        <v>514</v>
      </c>
      <c r="AH479" s="28">
        <f>Alumn_Filtered!AL479</f>
        <v>0.49594813614262562</v>
      </c>
      <c r="AI479">
        <f>IF(Alumn_Filtered!AM479=0,Metrics!AM$14,Alumn_Filtered!AM479)</f>
        <v>593</v>
      </c>
      <c r="AJ479" s="28">
        <f>Alumn_Filtered!AN479</f>
        <v>0.62398703403565636</v>
      </c>
      <c r="AK479">
        <f>IF(Alumn_Filtered!AP479=0,Metrics!AP$14,Alumn_Filtered!AP479)</f>
        <v>13</v>
      </c>
      <c r="AL479">
        <f>IF(Alumn_Filtered!AR479=0,Metrics!AR$14,Alumn_Filtered!AR479)</f>
        <v>1</v>
      </c>
      <c r="AM479">
        <f>IF(Alumn_Filtered!AS479=0,Metrics!AS$14,Alumn_Filtered!AS479)</f>
        <v>0</v>
      </c>
      <c r="AN479">
        <f>Alumn_Filtered!B479</f>
        <v>1</v>
      </c>
    </row>
    <row r="480" spans="1:40" x14ac:dyDescent="0.25">
      <c r="A480" t="str">
        <f>LEFT(Alumn_Filtered!A480,LEN(Alumn_Filtered!A480)-1)</f>
        <v>19792613</v>
      </c>
      <c r="B480">
        <f>Alumn_Filtered!D480</f>
        <v>0</v>
      </c>
      <c r="C480">
        <f>Alumn_Filtered!E480</f>
        <v>0</v>
      </c>
      <c r="D480">
        <f>Alumn_Filtered!F480</f>
        <v>0</v>
      </c>
      <c r="E480" s="30">
        <f>Alumn_Filtered!G480</f>
        <v>6</v>
      </c>
      <c r="F480">
        <f>Alumn_Filtered!H480</f>
        <v>6</v>
      </c>
      <c r="G480" s="28">
        <f>Alumn_Filtered!I480</f>
        <v>1</v>
      </c>
      <c r="H480">
        <f>Alumn_Filtered!J480</f>
        <v>0</v>
      </c>
      <c r="I480" s="28">
        <f>Alumn_Filtered!K480</f>
        <v>0</v>
      </c>
      <c r="J480" s="28">
        <f>Alumn_Filtered!L480</f>
        <v>0.70000000000000007</v>
      </c>
      <c r="K480" s="28">
        <f>Alumn_Filtered!M480</f>
        <v>0.5</v>
      </c>
      <c r="L480" s="28">
        <f>Alumn_Filtered!N480</f>
        <v>0.60277777777777775</v>
      </c>
      <c r="M480">
        <f>Alumn_Filtered!O480</f>
        <v>6</v>
      </c>
      <c r="N480">
        <f>Alumn_Filtered!P480</f>
        <v>0</v>
      </c>
      <c r="O480">
        <f>Alumn_Filtered!Q480</f>
        <v>0</v>
      </c>
      <c r="P480">
        <f>Alumn_Filtered!R480</f>
        <v>0</v>
      </c>
      <c r="Q480">
        <f>Alumn_Filtered!S480</f>
        <v>6</v>
      </c>
      <c r="R480">
        <f>Alumn_Filtered!T480</f>
        <v>2</v>
      </c>
      <c r="S480" s="28">
        <f>Alumn_Filtered!U480</f>
        <v>0.33333333333333331</v>
      </c>
      <c r="T480">
        <f>Alumn_Filtered!V480</f>
        <v>4</v>
      </c>
      <c r="U480" s="28">
        <f>Alumn_Filtered!W480</f>
        <v>0.66666666666666663</v>
      </c>
      <c r="V480" s="28">
        <f>Alumn_Filtered!X480</f>
        <v>0.65</v>
      </c>
      <c r="W480" s="28">
        <f>Alumn_Filtered!Y480</f>
        <v>0.11666666666666665</v>
      </c>
      <c r="X480" s="28">
        <f>Alumn_Filtered!Z480</f>
        <v>0.39999999999999997</v>
      </c>
      <c r="Y480" s="28">
        <f>Alumn_Filtered!AA480</f>
        <v>-0.20277777777777778</v>
      </c>
      <c r="Z480">
        <f ca="1">Alumn_Filtered!AB480</f>
        <v>20</v>
      </c>
      <c r="AA480">
        <f>Alumn_Filtered!AD480</f>
        <v>1</v>
      </c>
      <c r="AB480">
        <f>Alumn_Filtered!AF480</f>
        <v>1</v>
      </c>
      <c r="AC480">
        <f>IF(Alumn_Filtered!AG480=0,Metrics!$AG$14,Alumn_Filtered!AG480)</f>
        <v>414</v>
      </c>
      <c r="AD480" s="28">
        <f>Alumn_Filtered!AH480</f>
        <v>0.33387358184764993</v>
      </c>
      <c r="AE480">
        <f>IF(Alumn_Filtered!AI480=0,Metrics!AI$14,Alumn_Filtered!AI480)</f>
        <v>414</v>
      </c>
      <c r="AF480" s="28">
        <f>Alumn_Filtered!AJ480</f>
        <v>0.33387358184764993</v>
      </c>
      <c r="AG480">
        <f>IF(Alumn_Filtered!AK480=0,Metrics!AK$14,Alumn_Filtered!AK480)</f>
        <v>431</v>
      </c>
      <c r="AH480" s="28">
        <f>Alumn_Filtered!AL480</f>
        <v>0.36142625607779577</v>
      </c>
      <c r="AI480">
        <f>IF(Alumn_Filtered!AM480=0,Metrics!AM$14,Alumn_Filtered!AM480)</f>
        <v>593</v>
      </c>
      <c r="AJ480" s="28">
        <f>Alumn_Filtered!AN480</f>
        <v>0.62398703403565636</v>
      </c>
      <c r="AK480">
        <f>IF(Alumn_Filtered!AP480=0,Metrics!AP$14,Alumn_Filtered!AP480)</f>
        <v>13</v>
      </c>
      <c r="AL480">
        <f>IF(Alumn_Filtered!AR480=0,Metrics!AR$14,Alumn_Filtered!AR480)</f>
        <v>1</v>
      </c>
      <c r="AM480">
        <f>IF(Alumn_Filtered!AS480=0,Metrics!AS$14,Alumn_Filtered!AS480)</f>
        <v>5</v>
      </c>
      <c r="AN480">
        <f>Alumn_Filtered!B480</f>
        <v>1</v>
      </c>
    </row>
    <row r="481" spans="1:40" x14ac:dyDescent="0.25">
      <c r="A481" t="str">
        <f>LEFT(Alumn_Filtered!A481,LEN(Alumn_Filtered!A481)-1)</f>
        <v>19792908</v>
      </c>
      <c r="B481">
        <f>Alumn_Filtered!D481</f>
        <v>0</v>
      </c>
      <c r="C481">
        <f>Alumn_Filtered!E481</f>
        <v>0</v>
      </c>
      <c r="D481">
        <f>Alumn_Filtered!F481</f>
        <v>0</v>
      </c>
      <c r="E481" s="30">
        <f>Alumn_Filtered!G481</f>
        <v>6</v>
      </c>
      <c r="F481">
        <f>Alumn_Filtered!H481</f>
        <v>6</v>
      </c>
      <c r="G481" s="28">
        <f>Alumn_Filtered!I481</f>
        <v>1</v>
      </c>
      <c r="H481">
        <f>Alumn_Filtered!J481</f>
        <v>0</v>
      </c>
      <c r="I481" s="28">
        <f>Alumn_Filtered!K481</f>
        <v>0</v>
      </c>
      <c r="J481" s="28">
        <f>Alumn_Filtered!L481</f>
        <v>1</v>
      </c>
      <c r="K481" s="28">
        <f>Alumn_Filtered!M481</f>
        <v>0.54999999999999993</v>
      </c>
      <c r="L481" s="28">
        <f>Alumn_Filtered!N481</f>
        <v>0.8027777777777777</v>
      </c>
      <c r="M481">
        <f>Alumn_Filtered!O481</f>
        <v>7</v>
      </c>
      <c r="N481">
        <f>Alumn_Filtered!P481</f>
        <v>0</v>
      </c>
      <c r="O481">
        <f>Alumn_Filtered!Q481</f>
        <v>0</v>
      </c>
      <c r="P481">
        <f>Alumn_Filtered!R481</f>
        <v>0</v>
      </c>
      <c r="Q481">
        <f>Alumn_Filtered!S481</f>
        <v>7</v>
      </c>
      <c r="R481">
        <f>Alumn_Filtered!T481</f>
        <v>7</v>
      </c>
      <c r="S481" s="28">
        <f>Alumn_Filtered!U481</f>
        <v>1</v>
      </c>
      <c r="T481">
        <f>Alumn_Filtered!V481</f>
        <v>0</v>
      </c>
      <c r="U481" s="28">
        <f>Alumn_Filtered!W481</f>
        <v>0</v>
      </c>
      <c r="V481" s="28">
        <f>Alumn_Filtered!X481</f>
        <v>0.93333333333333324</v>
      </c>
      <c r="W481" s="28">
        <f>Alumn_Filtered!Y481</f>
        <v>0.51666666666666661</v>
      </c>
      <c r="X481" s="28">
        <f>Alumn_Filtered!Z481</f>
        <v>0.72142857142857142</v>
      </c>
      <c r="Y481" s="28">
        <f>Alumn_Filtered!AA481</f>
        <v>-8.1349206349206282E-2</v>
      </c>
      <c r="Z481">
        <f ca="1">Alumn_Filtered!AB481</f>
        <v>20</v>
      </c>
      <c r="AA481">
        <f>Alumn_Filtered!AD481</f>
        <v>1</v>
      </c>
      <c r="AB481">
        <f>Alumn_Filtered!AF481</f>
        <v>1</v>
      </c>
      <c r="AC481">
        <f>IF(Alumn_Filtered!AG481=0,Metrics!$AG$14,Alumn_Filtered!AG481)</f>
        <v>482</v>
      </c>
      <c r="AD481" s="28">
        <f>Alumn_Filtered!AH481</f>
        <v>0.44408427876823336</v>
      </c>
      <c r="AE481">
        <f>IF(Alumn_Filtered!AI481=0,Metrics!AI$14,Alumn_Filtered!AI481)</f>
        <v>482</v>
      </c>
      <c r="AF481" s="28">
        <f>Alumn_Filtered!AJ481</f>
        <v>0.44408427876823336</v>
      </c>
      <c r="AG481">
        <f>IF(Alumn_Filtered!AK481=0,Metrics!AK$14,Alumn_Filtered!AK481)</f>
        <v>543</v>
      </c>
      <c r="AH481" s="28">
        <f>Alumn_Filtered!AL481</f>
        <v>0.5429497568881686</v>
      </c>
      <c r="AI481">
        <f>IF(Alumn_Filtered!AM481=0,Metrics!AM$14,Alumn_Filtered!AM481)</f>
        <v>646</v>
      </c>
      <c r="AJ481" s="28">
        <f>Alumn_Filtered!AN481</f>
        <v>0.70988654781199356</v>
      </c>
      <c r="AK481">
        <f>IF(Alumn_Filtered!AP481=0,Metrics!AP$14,Alumn_Filtered!AP481)</f>
        <v>13</v>
      </c>
      <c r="AL481">
        <f>IF(Alumn_Filtered!AR481=0,Metrics!AR$14,Alumn_Filtered!AR481)</f>
        <v>1</v>
      </c>
      <c r="AM481">
        <f>IF(Alumn_Filtered!AS481=0,Metrics!AS$14,Alumn_Filtered!AS481)</f>
        <v>11</v>
      </c>
      <c r="AN481">
        <f>Alumn_Filtered!B481</f>
        <v>1</v>
      </c>
    </row>
    <row r="482" spans="1:40" x14ac:dyDescent="0.25">
      <c r="A482" t="str">
        <f>LEFT(Alumn_Filtered!A482,LEN(Alumn_Filtered!A482)-1)</f>
        <v>19802132</v>
      </c>
      <c r="B482">
        <f>Alumn_Filtered!D482</f>
        <v>0</v>
      </c>
      <c r="C482">
        <f>Alumn_Filtered!E482</f>
        <v>0</v>
      </c>
      <c r="D482">
        <f>Alumn_Filtered!F482</f>
        <v>0</v>
      </c>
      <c r="E482" s="30">
        <f>Alumn_Filtered!G482</f>
        <v>6</v>
      </c>
      <c r="F482">
        <f>Alumn_Filtered!H482</f>
        <v>6</v>
      </c>
      <c r="G482" s="28">
        <f>Alumn_Filtered!I482</f>
        <v>1</v>
      </c>
      <c r="H482">
        <f>Alumn_Filtered!J482</f>
        <v>0</v>
      </c>
      <c r="I482" s="28">
        <f>Alumn_Filtered!K482</f>
        <v>0</v>
      </c>
      <c r="J482" s="28">
        <f>Alumn_Filtered!L482</f>
        <v>0.8833333333333333</v>
      </c>
      <c r="K482" s="28">
        <f>Alumn_Filtered!M482</f>
        <v>0.54999999999999993</v>
      </c>
      <c r="L482" s="28">
        <f>Alumn_Filtered!N482</f>
        <v>0.71944444444444444</v>
      </c>
      <c r="M482">
        <f>Alumn_Filtered!O482</f>
        <v>6</v>
      </c>
      <c r="N482">
        <f>Alumn_Filtered!P482</f>
        <v>0</v>
      </c>
      <c r="O482">
        <f>Alumn_Filtered!Q482</f>
        <v>0</v>
      </c>
      <c r="P482">
        <f>Alumn_Filtered!R482</f>
        <v>0</v>
      </c>
      <c r="Q482">
        <f>Alumn_Filtered!S482</f>
        <v>6</v>
      </c>
      <c r="R482">
        <f>Alumn_Filtered!T482</f>
        <v>6</v>
      </c>
      <c r="S482" s="28">
        <f>Alumn_Filtered!U482</f>
        <v>1</v>
      </c>
      <c r="T482">
        <f>Alumn_Filtered!V482</f>
        <v>0</v>
      </c>
      <c r="U482" s="28">
        <f>Alumn_Filtered!W482</f>
        <v>0</v>
      </c>
      <c r="V482" s="28">
        <f>Alumn_Filtered!X482</f>
        <v>0.78333333333333333</v>
      </c>
      <c r="W482" s="28">
        <f>Alumn_Filtered!Y482</f>
        <v>0.6166666666666667</v>
      </c>
      <c r="X482" s="28">
        <f>Alumn_Filtered!Z482</f>
        <v>0.69166666666666654</v>
      </c>
      <c r="Y482" s="28">
        <f>Alumn_Filtered!AA482</f>
        <v>-2.7777777777777901E-2</v>
      </c>
      <c r="Z482">
        <f ca="1">Alumn_Filtered!AB482</f>
        <v>20</v>
      </c>
      <c r="AA482">
        <f>Alumn_Filtered!AD482</f>
        <v>1</v>
      </c>
      <c r="AB482">
        <f>Alumn_Filtered!AF482</f>
        <v>1</v>
      </c>
      <c r="AC482">
        <f>IF(Alumn_Filtered!AG482=0,Metrics!$AG$14,Alumn_Filtered!AG482)</f>
        <v>599</v>
      </c>
      <c r="AD482" s="28">
        <f>Alumn_Filtered!AH482</f>
        <v>0.6337115072933549</v>
      </c>
      <c r="AE482">
        <f>IF(Alumn_Filtered!AI482=0,Metrics!AI$14,Alumn_Filtered!AI482)</f>
        <v>649</v>
      </c>
      <c r="AF482" s="28">
        <f>Alumn_Filtered!AJ482</f>
        <v>0.71474878444084278</v>
      </c>
      <c r="AG482">
        <f>IF(Alumn_Filtered!AK482=0,Metrics!AK$14,Alumn_Filtered!AK482)</f>
        <v>582</v>
      </c>
      <c r="AH482" s="28">
        <f>Alumn_Filtered!AL482</f>
        <v>0.60615883306320906</v>
      </c>
      <c r="AI482">
        <f>IF(Alumn_Filtered!AM482=0,Metrics!AM$14,Alumn_Filtered!AM482)</f>
        <v>646</v>
      </c>
      <c r="AJ482" s="28">
        <f>Alumn_Filtered!AN482</f>
        <v>0.70988654781199356</v>
      </c>
      <c r="AK482">
        <f>IF(Alumn_Filtered!AP482=0,Metrics!AP$14,Alumn_Filtered!AP482)</f>
        <v>13</v>
      </c>
      <c r="AL482">
        <f>IF(Alumn_Filtered!AR482=0,Metrics!AR$14,Alumn_Filtered!AR482)</f>
        <v>1</v>
      </c>
      <c r="AM482">
        <f>IF(Alumn_Filtered!AS482=0,Metrics!AS$14,Alumn_Filtered!AS482)</f>
        <v>7</v>
      </c>
      <c r="AN482">
        <f>Alumn_Filtered!B482</f>
        <v>1</v>
      </c>
    </row>
    <row r="483" spans="1:40" x14ac:dyDescent="0.25">
      <c r="A483" t="str">
        <f>LEFT(Alumn_Filtered!A483,LEN(Alumn_Filtered!A483)-1)</f>
        <v>19808835</v>
      </c>
      <c r="B483">
        <f>Alumn_Filtered!D483</f>
        <v>0</v>
      </c>
      <c r="C483">
        <f>Alumn_Filtered!E483</f>
        <v>0</v>
      </c>
      <c r="D483">
        <f>Alumn_Filtered!F483</f>
        <v>0</v>
      </c>
      <c r="E483" s="30">
        <f>Alumn_Filtered!G483</f>
        <v>6</v>
      </c>
      <c r="F483">
        <f>Alumn_Filtered!H483</f>
        <v>6</v>
      </c>
      <c r="G483" s="28">
        <f>Alumn_Filtered!I483</f>
        <v>1</v>
      </c>
      <c r="H483">
        <f>Alumn_Filtered!J483</f>
        <v>0</v>
      </c>
      <c r="I483" s="28">
        <f>Alumn_Filtered!K483</f>
        <v>0</v>
      </c>
      <c r="J483" s="28">
        <f>Alumn_Filtered!L483</f>
        <v>0.93333333333333324</v>
      </c>
      <c r="K483" s="28">
        <f>Alumn_Filtered!M483</f>
        <v>0.53333333333333333</v>
      </c>
      <c r="L483" s="28">
        <f>Alumn_Filtered!N483</f>
        <v>0.72222222222222221</v>
      </c>
      <c r="M483">
        <f>Alumn_Filtered!O483</f>
        <v>8</v>
      </c>
      <c r="N483">
        <f>Alumn_Filtered!P483</f>
        <v>2</v>
      </c>
      <c r="O483">
        <f>Alumn_Filtered!Q483</f>
        <v>0</v>
      </c>
      <c r="P483">
        <f>Alumn_Filtered!R483</f>
        <v>0</v>
      </c>
      <c r="Q483">
        <f>Alumn_Filtered!S483</f>
        <v>6</v>
      </c>
      <c r="R483">
        <f>Alumn_Filtered!T483</f>
        <v>6</v>
      </c>
      <c r="S483" s="28">
        <f>Alumn_Filtered!U483</f>
        <v>1</v>
      </c>
      <c r="T483">
        <f>Alumn_Filtered!V483</f>
        <v>0</v>
      </c>
      <c r="U483" s="28">
        <f>Alumn_Filtered!W483</f>
        <v>0</v>
      </c>
      <c r="V483" s="28">
        <f>Alumn_Filtered!X483</f>
        <v>0.81666666666666676</v>
      </c>
      <c r="W483" s="28">
        <f>Alumn_Filtered!Y483</f>
        <v>0.5</v>
      </c>
      <c r="X483" s="28">
        <f>Alumn_Filtered!Z483</f>
        <v>0.58333333333333337</v>
      </c>
      <c r="Y483" s="28">
        <f>Alumn_Filtered!AA483</f>
        <v>-0.13888888888888884</v>
      </c>
      <c r="Z483">
        <f ca="1">Alumn_Filtered!AB483</f>
        <v>20</v>
      </c>
      <c r="AA483">
        <f>Alumn_Filtered!AD483</f>
        <v>0</v>
      </c>
      <c r="AB483">
        <f>Alumn_Filtered!AF483</f>
        <v>1</v>
      </c>
      <c r="AC483">
        <f>IF(Alumn_Filtered!AG483=0,Metrics!$AG$14,Alumn_Filtered!AG483)</f>
        <v>605</v>
      </c>
      <c r="AD483" s="28">
        <f>Alumn_Filtered!AH483</f>
        <v>0.64343598055105344</v>
      </c>
      <c r="AE483">
        <f>IF(Alumn_Filtered!AI483=0,Metrics!AI$14,Alumn_Filtered!AI483)</f>
        <v>608</v>
      </c>
      <c r="AF483" s="28">
        <f>Alumn_Filtered!AJ483</f>
        <v>0.64829821717990277</v>
      </c>
      <c r="AG483">
        <f>IF(Alumn_Filtered!AK483=0,Metrics!AK$14,Alumn_Filtered!AK483)</f>
        <v>529</v>
      </c>
      <c r="AH483" s="28">
        <f>Alumn_Filtered!AL483</f>
        <v>0.52025931928687197</v>
      </c>
      <c r="AI483">
        <f>IF(Alumn_Filtered!AM483=0,Metrics!AM$14,Alumn_Filtered!AM483)</f>
        <v>637</v>
      </c>
      <c r="AJ483" s="28">
        <f>Alumn_Filtered!AN483</f>
        <v>0.6952998379254457</v>
      </c>
      <c r="AK483">
        <f>IF(Alumn_Filtered!AP483=0,Metrics!AP$14,Alumn_Filtered!AP483)</f>
        <v>9</v>
      </c>
      <c r="AL483">
        <f>IF(Alumn_Filtered!AR483=0,Metrics!AR$14,Alumn_Filtered!AR483)</f>
        <v>1</v>
      </c>
      <c r="AM483">
        <f>IF(Alumn_Filtered!AS483=0,Metrics!AS$14,Alumn_Filtered!AS483)</f>
        <v>0</v>
      </c>
      <c r="AN483">
        <f>Alumn_Filtered!B483</f>
        <v>1</v>
      </c>
    </row>
    <row r="484" spans="1:40" x14ac:dyDescent="0.25">
      <c r="A484" t="str">
        <f>LEFT(Alumn_Filtered!A484,LEN(Alumn_Filtered!A484)-1)</f>
        <v>19808934</v>
      </c>
      <c r="B484">
        <f>Alumn_Filtered!D484</f>
        <v>0</v>
      </c>
      <c r="C484">
        <f>Alumn_Filtered!E484</f>
        <v>0</v>
      </c>
      <c r="D484">
        <f>Alumn_Filtered!F484</f>
        <v>0</v>
      </c>
      <c r="E484" s="30">
        <f>Alumn_Filtered!G484</f>
        <v>6</v>
      </c>
      <c r="F484">
        <f>Alumn_Filtered!H484</f>
        <v>6</v>
      </c>
      <c r="G484" s="28">
        <f>Alumn_Filtered!I484</f>
        <v>1</v>
      </c>
      <c r="H484">
        <f>Alumn_Filtered!J484</f>
        <v>0</v>
      </c>
      <c r="I484" s="28">
        <f>Alumn_Filtered!K484</f>
        <v>0</v>
      </c>
      <c r="J484" s="28">
        <f>Alumn_Filtered!L484</f>
        <v>0.93333333333333324</v>
      </c>
      <c r="K484" s="28">
        <f>Alumn_Filtered!M484</f>
        <v>0.6</v>
      </c>
      <c r="L484" s="28">
        <f>Alumn_Filtered!N484</f>
        <v>0.7416666666666667</v>
      </c>
      <c r="M484">
        <f>Alumn_Filtered!O484</f>
        <v>6</v>
      </c>
      <c r="N484">
        <f>Alumn_Filtered!P484</f>
        <v>0</v>
      </c>
      <c r="O484">
        <f>Alumn_Filtered!Q484</f>
        <v>0</v>
      </c>
      <c r="P484">
        <f>Alumn_Filtered!R484</f>
        <v>0</v>
      </c>
      <c r="Q484">
        <f>Alumn_Filtered!S484</f>
        <v>6</v>
      </c>
      <c r="R484">
        <f>Alumn_Filtered!T484</f>
        <v>6</v>
      </c>
      <c r="S484" s="28">
        <f>Alumn_Filtered!U484</f>
        <v>1</v>
      </c>
      <c r="T484">
        <f>Alumn_Filtered!V484</f>
        <v>0</v>
      </c>
      <c r="U484" s="28">
        <f>Alumn_Filtered!W484</f>
        <v>0</v>
      </c>
      <c r="V484" s="28">
        <f>Alumn_Filtered!X484</f>
        <v>0.83333333333333337</v>
      </c>
      <c r="W484" s="28">
        <f>Alumn_Filtered!Y484</f>
        <v>0.68333333333333324</v>
      </c>
      <c r="X484" s="28">
        <f>Alumn_Filtered!Z484</f>
        <v>0.7416666666666667</v>
      </c>
      <c r="Y484" s="28">
        <f>Alumn_Filtered!AA484</f>
        <v>0</v>
      </c>
      <c r="Z484">
        <f ca="1">Alumn_Filtered!AB484</f>
        <v>20</v>
      </c>
      <c r="AA484">
        <f>Alumn_Filtered!AD484</f>
        <v>0</v>
      </c>
      <c r="AB484">
        <f>Alumn_Filtered!AF484</f>
        <v>1</v>
      </c>
      <c r="AC484">
        <f>IF(Alumn_Filtered!AG484=0,Metrics!$AG$14,Alumn_Filtered!AG484)</f>
        <v>661</v>
      </c>
      <c r="AD484" s="28">
        <f>Alumn_Filtered!AH484</f>
        <v>0.73419773095623986</v>
      </c>
      <c r="AE484">
        <f>IF(Alumn_Filtered!AI484=0,Metrics!AI$14,Alumn_Filtered!AI484)</f>
        <v>699</v>
      </c>
      <c r="AF484" s="28">
        <f>Alumn_Filtered!AJ484</f>
        <v>0.79578606158833065</v>
      </c>
      <c r="AG484">
        <f>IF(Alumn_Filtered!AK484=0,Metrics!AK$14,Alumn_Filtered!AK484)</f>
        <v>574</v>
      </c>
      <c r="AH484" s="28">
        <f>Alumn_Filtered!AL484</f>
        <v>0.59319286871961097</v>
      </c>
      <c r="AI484">
        <f>IF(Alumn_Filtered!AM484=0,Metrics!AM$14,Alumn_Filtered!AM484)</f>
        <v>662</v>
      </c>
      <c r="AJ484" s="28">
        <f>Alumn_Filtered!AN484</f>
        <v>0.73581847649918963</v>
      </c>
      <c r="AK484">
        <f>IF(Alumn_Filtered!AP484=0,Metrics!AP$14,Alumn_Filtered!AP484)</f>
        <v>9</v>
      </c>
      <c r="AL484">
        <f>IF(Alumn_Filtered!AR484=0,Metrics!AR$14,Alumn_Filtered!AR484)</f>
        <v>1</v>
      </c>
      <c r="AM484">
        <f>IF(Alumn_Filtered!AS484=0,Metrics!AS$14,Alumn_Filtered!AS484)</f>
        <v>5</v>
      </c>
      <c r="AN484">
        <f>Alumn_Filtered!B484</f>
        <v>1</v>
      </c>
    </row>
    <row r="485" spans="1:40" x14ac:dyDescent="0.25">
      <c r="A485" t="str">
        <f>LEFT(Alumn_Filtered!A485,LEN(Alumn_Filtered!A485)-1)</f>
        <v>19809370</v>
      </c>
      <c r="B485">
        <f>Alumn_Filtered!D485</f>
        <v>6</v>
      </c>
      <c r="C485">
        <f>Alumn_Filtered!E485</f>
        <v>0</v>
      </c>
      <c r="D485">
        <f>Alumn_Filtered!F485</f>
        <v>0</v>
      </c>
      <c r="E485" s="30">
        <f>Alumn_Filtered!G485</f>
        <v>0</v>
      </c>
      <c r="F485">
        <f>Alumn_Filtered!H485</f>
        <v>0</v>
      </c>
      <c r="G485" s="28">
        <f>Alumn_Filtered!I485</f>
        <v>0</v>
      </c>
      <c r="H485">
        <f>Alumn_Filtered!J485</f>
        <v>0</v>
      </c>
      <c r="I485" s="28">
        <f>Alumn_Filtered!K485</f>
        <v>0</v>
      </c>
      <c r="J485" s="28">
        <f>Alumn_Filtered!L485</f>
        <v>0</v>
      </c>
      <c r="K485" s="28">
        <f>Alumn_Filtered!M485</f>
        <v>0</v>
      </c>
      <c r="L485" s="28">
        <f>Alumn_Filtered!N485</f>
        <v>0</v>
      </c>
      <c r="M485">
        <f>Alumn_Filtered!O485</f>
        <v>0</v>
      </c>
      <c r="N485">
        <f>Alumn_Filtered!P485</f>
        <v>0</v>
      </c>
      <c r="O485">
        <f>Alumn_Filtered!Q485</f>
        <v>0</v>
      </c>
      <c r="P485">
        <f>Alumn_Filtered!R485</f>
        <v>0</v>
      </c>
      <c r="Q485">
        <f>Alumn_Filtered!S485</f>
        <v>0</v>
      </c>
      <c r="R485">
        <f>Alumn_Filtered!T485</f>
        <v>0</v>
      </c>
      <c r="S485" s="28">
        <f>Alumn_Filtered!U485</f>
        <v>0</v>
      </c>
      <c r="T485">
        <f>Alumn_Filtered!V485</f>
        <v>0</v>
      </c>
      <c r="U485" s="28">
        <f>Alumn_Filtered!W485</f>
        <v>0</v>
      </c>
      <c r="V485" s="28">
        <f>Alumn_Filtered!X485</f>
        <v>0</v>
      </c>
      <c r="W485" s="28">
        <f>Alumn_Filtered!Y485</f>
        <v>0</v>
      </c>
      <c r="X485" s="28">
        <f>Alumn_Filtered!Z485</f>
        <v>0</v>
      </c>
      <c r="Y485" s="28">
        <f>Alumn_Filtered!AA485</f>
        <v>0</v>
      </c>
      <c r="Z485">
        <f ca="1">Alumn_Filtered!AB485</f>
        <v>20</v>
      </c>
      <c r="AA485">
        <f>Alumn_Filtered!AD485</f>
        <v>0</v>
      </c>
      <c r="AB485">
        <f>Alumn_Filtered!AF485</f>
        <v>1</v>
      </c>
      <c r="AC485">
        <f>IF(Alumn_Filtered!AG485=0,Metrics!$AG$14,Alumn_Filtered!AG485)</f>
        <v>472</v>
      </c>
      <c r="AD485" s="28">
        <f>Alumn_Filtered!AH485</f>
        <v>0.42787682333873583</v>
      </c>
      <c r="AE485">
        <f>IF(Alumn_Filtered!AI485=0,Metrics!AI$14,Alumn_Filtered!AI485)</f>
        <v>472</v>
      </c>
      <c r="AF485" s="28">
        <f>Alumn_Filtered!AJ485</f>
        <v>0.42787682333873583</v>
      </c>
      <c r="AG485">
        <f>IF(Alumn_Filtered!AK485=0,Metrics!AK$14,Alumn_Filtered!AK485)</f>
        <v>615</v>
      </c>
      <c r="AH485" s="28">
        <f>Alumn_Filtered!AL485</f>
        <v>0.65964343598055108</v>
      </c>
      <c r="AI485">
        <f>IF(Alumn_Filtered!AM485=0,Metrics!AM$14,Alumn_Filtered!AM485)</f>
        <v>569</v>
      </c>
      <c r="AJ485" s="28">
        <f>Alumn_Filtered!AN485</f>
        <v>0.5850891410048622</v>
      </c>
      <c r="AK485">
        <f>IF(Alumn_Filtered!AP485=0,Metrics!AP$14,Alumn_Filtered!AP485)</f>
        <v>9</v>
      </c>
      <c r="AL485">
        <f>IF(Alumn_Filtered!AR485=0,Metrics!AR$14,Alumn_Filtered!AR485)</f>
        <v>1</v>
      </c>
      <c r="AM485">
        <f>IF(Alumn_Filtered!AS485=0,Metrics!AS$14,Alumn_Filtered!AS485)</f>
        <v>7</v>
      </c>
      <c r="AN485">
        <f>Alumn_Filtered!B485</f>
        <v>0</v>
      </c>
    </row>
    <row r="486" spans="1:40" x14ac:dyDescent="0.25">
      <c r="A486" t="str">
        <f>LEFT(Alumn_Filtered!A486,LEN(Alumn_Filtered!A486)-1)</f>
        <v>19819472</v>
      </c>
      <c r="B486">
        <f>Alumn_Filtered!D486</f>
        <v>0</v>
      </c>
      <c r="C486">
        <f>Alumn_Filtered!E486</f>
        <v>0</v>
      </c>
      <c r="D486">
        <f>Alumn_Filtered!F486</f>
        <v>0</v>
      </c>
      <c r="E486" s="30">
        <f>Alumn_Filtered!G486</f>
        <v>6</v>
      </c>
      <c r="F486">
        <f>Alumn_Filtered!H486</f>
        <v>5</v>
      </c>
      <c r="G486" s="28">
        <f>Alumn_Filtered!I486</f>
        <v>0.83333333333333337</v>
      </c>
      <c r="H486">
        <f>Alumn_Filtered!J486</f>
        <v>1</v>
      </c>
      <c r="I486" s="28">
        <f>Alumn_Filtered!K486</f>
        <v>0.16666666666666666</v>
      </c>
      <c r="J486" s="28">
        <f>Alumn_Filtered!L486</f>
        <v>0.6333333333333333</v>
      </c>
      <c r="K486" s="28">
        <f>Alumn_Filtered!M486</f>
        <v>0.3666666666666667</v>
      </c>
      <c r="L486" s="28">
        <f>Alumn_Filtered!N486</f>
        <v>0.53611111111111109</v>
      </c>
      <c r="M486">
        <f>Alumn_Filtered!O486</f>
        <v>7</v>
      </c>
      <c r="N486">
        <f>Alumn_Filtered!P486</f>
        <v>1</v>
      </c>
      <c r="O486">
        <f>Alumn_Filtered!Q486</f>
        <v>0</v>
      </c>
      <c r="P486">
        <f>Alumn_Filtered!R486</f>
        <v>0</v>
      </c>
      <c r="Q486">
        <f>Alumn_Filtered!S486</f>
        <v>6</v>
      </c>
      <c r="R486">
        <f>Alumn_Filtered!T486</f>
        <v>3</v>
      </c>
      <c r="S486" s="28">
        <f>Alumn_Filtered!U486</f>
        <v>0.5</v>
      </c>
      <c r="T486">
        <f>Alumn_Filtered!V486</f>
        <v>3</v>
      </c>
      <c r="U486" s="28">
        <f>Alumn_Filtered!W486</f>
        <v>0.5</v>
      </c>
      <c r="V486" s="28">
        <f>Alumn_Filtered!X486</f>
        <v>0.8833333333333333</v>
      </c>
      <c r="W486" s="28">
        <f>Alumn_Filtered!Y486</f>
        <v>8.3333333333333329E-2</v>
      </c>
      <c r="X486" s="28">
        <f>Alumn_Filtered!Z486</f>
        <v>0.45277777777777778</v>
      </c>
      <c r="Y486" s="28">
        <f>Alumn_Filtered!AA486</f>
        <v>-8.3333333333333315E-2</v>
      </c>
      <c r="Z486">
        <f ca="1">Alumn_Filtered!AB486</f>
        <v>20</v>
      </c>
      <c r="AA486">
        <f>Alumn_Filtered!AD486</f>
        <v>1</v>
      </c>
      <c r="AB486">
        <f>Alumn_Filtered!AF486</f>
        <v>1</v>
      </c>
      <c r="AC486">
        <f>IF(Alumn_Filtered!AG486=0,Metrics!$AG$14,Alumn_Filtered!AG486)</f>
        <v>496</v>
      </c>
      <c r="AD486" s="28">
        <f>Alumn_Filtered!AH486</f>
        <v>0.46677471636953</v>
      </c>
      <c r="AE486">
        <f>IF(Alumn_Filtered!AI486=0,Metrics!AI$14,Alumn_Filtered!AI486)</f>
        <v>496</v>
      </c>
      <c r="AF486" s="28">
        <f>Alumn_Filtered!AJ486</f>
        <v>0.46677471636953</v>
      </c>
      <c r="AG486">
        <f>IF(Alumn_Filtered!AK486=0,Metrics!AK$14,Alumn_Filtered!AK486)</f>
        <v>493</v>
      </c>
      <c r="AH486" s="28">
        <f>Alumn_Filtered!AL486</f>
        <v>0.46191247974068073</v>
      </c>
      <c r="AI486">
        <f>IF(Alumn_Filtered!AM486=0,Metrics!AM$14,Alumn_Filtered!AM486)</f>
        <v>563</v>
      </c>
      <c r="AJ486" s="28">
        <f>Alumn_Filtered!AN486</f>
        <v>0.57536466774716366</v>
      </c>
      <c r="AK486">
        <f>IF(Alumn_Filtered!AP486=0,Metrics!AP$14,Alumn_Filtered!AP486)</f>
        <v>13</v>
      </c>
      <c r="AL486">
        <f>IF(Alumn_Filtered!AR486=0,Metrics!AR$14,Alumn_Filtered!AR486)</f>
        <v>1</v>
      </c>
      <c r="AM486">
        <f>IF(Alumn_Filtered!AS486=0,Metrics!AS$14,Alumn_Filtered!AS486)</f>
        <v>6</v>
      </c>
      <c r="AN486">
        <f>Alumn_Filtered!B486</f>
        <v>1</v>
      </c>
    </row>
    <row r="487" spans="1:40" x14ac:dyDescent="0.25">
      <c r="A487" t="str">
        <f>LEFT(Alumn_Filtered!A487,LEN(Alumn_Filtered!A487)-1)</f>
        <v>19819604</v>
      </c>
      <c r="B487">
        <f>Alumn_Filtered!D487</f>
        <v>0</v>
      </c>
      <c r="C487">
        <f>Alumn_Filtered!E487</f>
        <v>0</v>
      </c>
      <c r="D487">
        <f>Alumn_Filtered!F487</f>
        <v>0</v>
      </c>
      <c r="E487" s="30">
        <f>Alumn_Filtered!G487</f>
        <v>6</v>
      </c>
      <c r="F487">
        <f>Alumn_Filtered!H487</f>
        <v>6</v>
      </c>
      <c r="G487" s="28">
        <f>Alumn_Filtered!I487</f>
        <v>1</v>
      </c>
      <c r="H487">
        <f>Alumn_Filtered!J487</f>
        <v>0</v>
      </c>
      <c r="I487" s="28">
        <f>Alumn_Filtered!K487</f>
        <v>0</v>
      </c>
      <c r="J487" s="28">
        <f>Alumn_Filtered!L487</f>
        <v>0.83333333333333337</v>
      </c>
      <c r="K487" s="28">
        <f>Alumn_Filtered!M487</f>
        <v>0.5</v>
      </c>
      <c r="L487" s="28">
        <f>Alumn_Filtered!N487</f>
        <v>0.65833333333333333</v>
      </c>
      <c r="M487">
        <f>Alumn_Filtered!O487</f>
        <v>6</v>
      </c>
      <c r="N487">
        <f>Alumn_Filtered!P487</f>
        <v>0</v>
      </c>
      <c r="O487">
        <f>Alumn_Filtered!Q487</f>
        <v>0</v>
      </c>
      <c r="P487">
        <f>Alumn_Filtered!R487</f>
        <v>0</v>
      </c>
      <c r="Q487">
        <f>Alumn_Filtered!S487</f>
        <v>6</v>
      </c>
      <c r="R487">
        <f>Alumn_Filtered!T487</f>
        <v>5</v>
      </c>
      <c r="S487" s="28">
        <f>Alumn_Filtered!U487</f>
        <v>0.83333333333333337</v>
      </c>
      <c r="T487">
        <f>Alumn_Filtered!V487</f>
        <v>1</v>
      </c>
      <c r="U487" s="28">
        <f>Alumn_Filtered!W487</f>
        <v>0.16666666666666666</v>
      </c>
      <c r="V487" s="28">
        <f>Alumn_Filtered!X487</f>
        <v>0.98333333333333339</v>
      </c>
      <c r="W487" s="28">
        <f>Alumn_Filtered!Y487</f>
        <v>0.3666666666666667</v>
      </c>
      <c r="X487" s="28">
        <f>Alumn_Filtered!Z487</f>
        <v>0.68055555555555569</v>
      </c>
      <c r="Y487" s="28">
        <f>Alumn_Filtered!AA487</f>
        <v>2.2222222222222365E-2</v>
      </c>
      <c r="Z487">
        <f ca="1">Alumn_Filtered!AB487</f>
        <v>20</v>
      </c>
      <c r="AA487">
        <f>Alumn_Filtered!AD487</f>
        <v>1</v>
      </c>
      <c r="AB487">
        <f>Alumn_Filtered!AF487</f>
        <v>1</v>
      </c>
      <c r="AC487">
        <f>IF(Alumn_Filtered!AG487=0,Metrics!$AG$14,Alumn_Filtered!AG487)</f>
        <v>513</v>
      </c>
      <c r="AD487" s="28">
        <f>Alumn_Filtered!AH487</f>
        <v>0.49432739059967584</v>
      </c>
      <c r="AE487">
        <f>IF(Alumn_Filtered!AI487=0,Metrics!AI$14,Alumn_Filtered!AI487)</f>
        <v>513</v>
      </c>
      <c r="AF487" s="28">
        <f>Alumn_Filtered!AJ487</f>
        <v>0.49432739059967584</v>
      </c>
      <c r="AG487">
        <f>IF(Alumn_Filtered!AK487=0,Metrics!AK$14,Alumn_Filtered!AK487)</f>
        <v>507</v>
      </c>
      <c r="AH487" s="28">
        <f>Alumn_Filtered!AL487</f>
        <v>0.4846029173419773</v>
      </c>
      <c r="AI487">
        <f>IF(Alumn_Filtered!AM487=0,Metrics!AM$14,Alumn_Filtered!AM487)</f>
        <v>620</v>
      </c>
      <c r="AJ487" s="28">
        <f>Alumn_Filtered!AN487</f>
        <v>0.66774716369529985</v>
      </c>
      <c r="AK487">
        <f>IF(Alumn_Filtered!AP487=0,Metrics!AP$14,Alumn_Filtered!AP487)</f>
        <v>13</v>
      </c>
      <c r="AL487">
        <f>IF(Alumn_Filtered!AR487=0,Metrics!AR$14,Alumn_Filtered!AR487)</f>
        <v>1</v>
      </c>
      <c r="AM487">
        <f>IF(Alumn_Filtered!AS487=0,Metrics!AS$14,Alumn_Filtered!AS487)</f>
        <v>5</v>
      </c>
      <c r="AN487">
        <f>Alumn_Filtered!B487</f>
        <v>1</v>
      </c>
    </row>
    <row r="488" spans="1:40" x14ac:dyDescent="0.25">
      <c r="A488" t="str">
        <f>LEFT(Alumn_Filtered!A488,LEN(Alumn_Filtered!A488)-1)</f>
        <v>19819690</v>
      </c>
      <c r="B488">
        <f>Alumn_Filtered!D488</f>
        <v>0</v>
      </c>
      <c r="C488">
        <f>Alumn_Filtered!E488</f>
        <v>0</v>
      </c>
      <c r="D488">
        <f>Alumn_Filtered!F488</f>
        <v>0</v>
      </c>
      <c r="E488" s="30">
        <f>Alumn_Filtered!G488</f>
        <v>6</v>
      </c>
      <c r="F488">
        <f>Alumn_Filtered!H488</f>
        <v>2</v>
      </c>
      <c r="G488" s="28">
        <f>Alumn_Filtered!I488</f>
        <v>0.33333333333333331</v>
      </c>
      <c r="H488">
        <f>Alumn_Filtered!J488</f>
        <v>4</v>
      </c>
      <c r="I488" s="28">
        <f>Alumn_Filtered!K488</f>
        <v>0.66666666666666663</v>
      </c>
      <c r="J488" s="28">
        <f>Alumn_Filtered!L488</f>
        <v>0.6</v>
      </c>
      <c r="K488" s="28">
        <f>Alumn_Filtered!M488</f>
        <v>0.3833333333333333</v>
      </c>
      <c r="L488" s="28">
        <f>Alumn_Filtered!N488</f>
        <v>0.44722222222222219</v>
      </c>
      <c r="M488">
        <f>Alumn_Filtered!O488</f>
        <v>8</v>
      </c>
      <c r="N488">
        <f>Alumn_Filtered!P488</f>
        <v>8</v>
      </c>
      <c r="O488">
        <f>Alumn_Filtered!Q488</f>
        <v>0</v>
      </c>
      <c r="P488">
        <f>Alumn_Filtered!R488</f>
        <v>0</v>
      </c>
      <c r="Q488">
        <f>Alumn_Filtered!S488</f>
        <v>0</v>
      </c>
      <c r="R488">
        <f>Alumn_Filtered!T488</f>
        <v>0</v>
      </c>
      <c r="S488" s="28">
        <f>Alumn_Filtered!U488</f>
        <v>0</v>
      </c>
      <c r="T488">
        <f>Alumn_Filtered!V488</f>
        <v>0</v>
      </c>
      <c r="U488" s="28">
        <f>Alumn_Filtered!W488</f>
        <v>0</v>
      </c>
      <c r="V488" s="28">
        <f>Alumn_Filtered!X488</f>
        <v>0</v>
      </c>
      <c r="W488" s="28">
        <f>Alumn_Filtered!Y488</f>
        <v>0</v>
      </c>
      <c r="X488" s="28">
        <f>Alumn_Filtered!Z488</f>
        <v>0</v>
      </c>
      <c r="Y488" s="28">
        <f>Alumn_Filtered!AA488</f>
        <v>-0.44722222222222219</v>
      </c>
      <c r="Z488">
        <f ca="1">Alumn_Filtered!AB488</f>
        <v>20</v>
      </c>
      <c r="AA488">
        <f>Alumn_Filtered!AD488</f>
        <v>1</v>
      </c>
      <c r="AB488">
        <f>Alumn_Filtered!AF488</f>
        <v>1</v>
      </c>
      <c r="AC488">
        <f>IF(Alumn_Filtered!AG488=0,Metrics!$AG$14,Alumn_Filtered!AG488)</f>
        <v>445</v>
      </c>
      <c r="AD488" s="28">
        <f>Alumn_Filtered!AH488</f>
        <v>0.3841166936790924</v>
      </c>
      <c r="AE488">
        <f>IF(Alumn_Filtered!AI488=0,Metrics!AI$14,Alumn_Filtered!AI488)</f>
        <v>445</v>
      </c>
      <c r="AF488" s="28">
        <f>Alumn_Filtered!AJ488</f>
        <v>0.3841166936790924</v>
      </c>
      <c r="AG488">
        <f>IF(Alumn_Filtered!AK488=0,Metrics!AK$14,Alumn_Filtered!AK488)</f>
        <v>543</v>
      </c>
      <c r="AH488" s="28">
        <f>Alumn_Filtered!AL488</f>
        <v>0.5429497568881686</v>
      </c>
      <c r="AI488">
        <f>IF(Alumn_Filtered!AM488=0,Metrics!AM$14,Alumn_Filtered!AM488)</f>
        <v>563</v>
      </c>
      <c r="AJ488" s="28">
        <f>Alumn_Filtered!AN488</f>
        <v>0.57536466774716366</v>
      </c>
      <c r="AK488">
        <f>IF(Alumn_Filtered!AP488=0,Metrics!AP$14,Alumn_Filtered!AP488)</f>
        <v>13</v>
      </c>
      <c r="AL488">
        <f>IF(Alumn_Filtered!AR488=0,Metrics!AR$14,Alumn_Filtered!AR488)</f>
        <v>1</v>
      </c>
      <c r="AM488">
        <f>IF(Alumn_Filtered!AS488=0,Metrics!AS$14,Alumn_Filtered!AS488)</f>
        <v>0</v>
      </c>
      <c r="AN488">
        <f>Alumn_Filtered!B488</f>
        <v>0</v>
      </c>
    </row>
    <row r="489" spans="1:40" x14ac:dyDescent="0.25">
      <c r="A489" t="str">
        <f>LEFT(Alumn_Filtered!A489,LEN(Alumn_Filtered!A489)-1)</f>
        <v>19821952</v>
      </c>
      <c r="B489">
        <f>Alumn_Filtered!D489</f>
        <v>6</v>
      </c>
      <c r="C489">
        <f>Alumn_Filtered!E489</f>
        <v>0</v>
      </c>
      <c r="D489">
        <f>Alumn_Filtered!F489</f>
        <v>0</v>
      </c>
      <c r="E489" s="30">
        <f>Alumn_Filtered!G489</f>
        <v>0</v>
      </c>
      <c r="F489">
        <f>Alumn_Filtered!H489</f>
        <v>0</v>
      </c>
      <c r="G489" s="28">
        <f>Alumn_Filtered!I489</f>
        <v>0</v>
      </c>
      <c r="H489">
        <f>Alumn_Filtered!J489</f>
        <v>0</v>
      </c>
      <c r="I489" s="28">
        <f>Alumn_Filtered!K489</f>
        <v>0</v>
      </c>
      <c r="J489" s="28">
        <f>Alumn_Filtered!L489</f>
        <v>0</v>
      </c>
      <c r="K489" s="28">
        <f>Alumn_Filtered!M489</f>
        <v>0</v>
      </c>
      <c r="L489" s="28">
        <f>Alumn_Filtered!N489</f>
        <v>0</v>
      </c>
      <c r="M489">
        <f>Alumn_Filtered!O489</f>
        <v>0</v>
      </c>
      <c r="N489">
        <f>Alumn_Filtered!P489</f>
        <v>0</v>
      </c>
      <c r="O489">
        <f>Alumn_Filtered!Q489</f>
        <v>0</v>
      </c>
      <c r="P489">
        <f>Alumn_Filtered!R489</f>
        <v>0</v>
      </c>
      <c r="Q489">
        <f>Alumn_Filtered!S489</f>
        <v>0</v>
      </c>
      <c r="R489">
        <f>Alumn_Filtered!T489</f>
        <v>0</v>
      </c>
      <c r="S489" s="28">
        <f>Alumn_Filtered!U489</f>
        <v>0</v>
      </c>
      <c r="T489">
        <f>Alumn_Filtered!V489</f>
        <v>0</v>
      </c>
      <c r="U489" s="28">
        <f>Alumn_Filtered!W489</f>
        <v>0</v>
      </c>
      <c r="V489" s="28">
        <f>Alumn_Filtered!X489</f>
        <v>0</v>
      </c>
      <c r="W489" s="28">
        <f>Alumn_Filtered!Y489</f>
        <v>0</v>
      </c>
      <c r="X489" s="28">
        <f>Alumn_Filtered!Z489</f>
        <v>0</v>
      </c>
      <c r="Y489" s="28">
        <f>Alumn_Filtered!AA489</f>
        <v>0</v>
      </c>
      <c r="Z489">
        <f ca="1">Alumn_Filtered!AB489</f>
        <v>20</v>
      </c>
      <c r="AA489">
        <f>Alumn_Filtered!AD489</f>
        <v>1</v>
      </c>
      <c r="AB489">
        <f>Alumn_Filtered!AF489</f>
        <v>1</v>
      </c>
      <c r="AC489">
        <f>IF(Alumn_Filtered!AG489=0,Metrics!$AG$14,Alumn_Filtered!AG489)</f>
        <v>661</v>
      </c>
      <c r="AD489" s="28">
        <f>Alumn_Filtered!AH489</f>
        <v>0.73419773095623986</v>
      </c>
      <c r="AE489">
        <f>IF(Alumn_Filtered!AI489=0,Metrics!AI$14,Alumn_Filtered!AI489)</f>
        <v>748</v>
      </c>
      <c r="AF489" s="28">
        <f>Alumn_Filtered!AJ489</f>
        <v>0.87520259319286875</v>
      </c>
      <c r="AG489">
        <f>IF(Alumn_Filtered!AK489=0,Metrics!AK$14,Alumn_Filtered!AK489)</f>
        <v>472</v>
      </c>
      <c r="AH489" s="28">
        <f>Alumn_Filtered!AL489</f>
        <v>0.42787682333873583</v>
      </c>
      <c r="AI489">
        <f>IF(Alumn_Filtered!AM489=0,Metrics!AM$14,Alumn_Filtered!AM489)</f>
        <v>525</v>
      </c>
      <c r="AJ489" s="28">
        <f>Alumn_Filtered!AN489</f>
        <v>0.51377633711507298</v>
      </c>
      <c r="AK489">
        <f>IF(Alumn_Filtered!AP489=0,Metrics!AP$14,Alumn_Filtered!AP489)</f>
        <v>5</v>
      </c>
      <c r="AL489">
        <f>IF(Alumn_Filtered!AR489=0,Metrics!AR$14,Alumn_Filtered!AR489)</f>
        <v>1</v>
      </c>
      <c r="AM489">
        <f>IF(Alumn_Filtered!AS489=0,Metrics!AS$14,Alumn_Filtered!AS489)</f>
        <v>3</v>
      </c>
      <c r="AN489">
        <f>Alumn_Filtered!B489</f>
        <v>0</v>
      </c>
    </row>
    <row r="490" spans="1:40" x14ac:dyDescent="0.25">
      <c r="A490" t="str">
        <f>LEFT(Alumn_Filtered!A490,LEN(Alumn_Filtered!A490)-1)</f>
        <v>19827620</v>
      </c>
      <c r="B490">
        <f>Alumn_Filtered!D490</f>
        <v>0</v>
      </c>
      <c r="C490">
        <f>Alumn_Filtered!E490</f>
        <v>0</v>
      </c>
      <c r="D490">
        <f>Alumn_Filtered!F490</f>
        <v>0</v>
      </c>
      <c r="E490" s="30">
        <f>Alumn_Filtered!G490</f>
        <v>6</v>
      </c>
      <c r="F490">
        <f>Alumn_Filtered!H490</f>
        <v>6</v>
      </c>
      <c r="G490" s="28">
        <f>Alumn_Filtered!I490</f>
        <v>1</v>
      </c>
      <c r="H490">
        <f>Alumn_Filtered!J490</f>
        <v>0</v>
      </c>
      <c r="I490" s="28">
        <f>Alumn_Filtered!K490</f>
        <v>0</v>
      </c>
      <c r="J490" s="28">
        <f>Alumn_Filtered!L490</f>
        <v>0.9</v>
      </c>
      <c r="K490" s="28">
        <f>Alumn_Filtered!M490</f>
        <v>0.51666666666666661</v>
      </c>
      <c r="L490" s="28">
        <f>Alumn_Filtered!N490</f>
        <v>0.64166666666666661</v>
      </c>
      <c r="M490">
        <f>Alumn_Filtered!O490</f>
        <v>11</v>
      </c>
      <c r="N490">
        <f>Alumn_Filtered!P490</f>
        <v>5</v>
      </c>
      <c r="O490">
        <f>Alumn_Filtered!Q490</f>
        <v>0</v>
      </c>
      <c r="P490">
        <f>Alumn_Filtered!R490</f>
        <v>0</v>
      </c>
      <c r="Q490">
        <f>Alumn_Filtered!S490</f>
        <v>6</v>
      </c>
      <c r="R490">
        <f>Alumn_Filtered!T490</f>
        <v>2</v>
      </c>
      <c r="S490" s="28">
        <f>Alumn_Filtered!U490</f>
        <v>0.33333333333333331</v>
      </c>
      <c r="T490">
        <f>Alumn_Filtered!V490</f>
        <v>4</v>
      </c>
      <c r="U490" s="28">
        <f>Alumn_Filtered!W490</f>
        <v>0.66666666666666663</v>
      </c>
      <c r="V490" s="28">
        <f>Alumn_Filtered!X490</f>
        <v>0.75</v>
      </c>
      <c r="W490" s="28">
        <f>Alumn_Filtered!Y490</f>
        <v>0.33333333333333331</v>
      </c>
      <c r="X490" s="28">
        <f>Alumn_Filtered!Z490</f>
        <v>0.44999999999999996</v>
      </c>
      <c r="Y490" s="28">
        <f>Alumn_Filtered!AA490</f>
        <v>-0.19166666666666665</v>
      </c>
      <c r="Z490">
        <f ca="1">Alumn_Filtered!AB490</f>
        <v>20</v>
      </c>
      <c r="AA490">
        <f>Alumn_Filtered!AD490</f>
        <v>1</v>
      </c>
      <c r="AB490">
        <f>Alumn_Filtered!AF490</f>
        <v>1</v>
      </c>
      <c r="AC490">
        <f>IF(Alumn_Filtered!AG490=0,Metrics!$AG$14,Alumn_Filtered!AG490)</f>
        <v>616</v>
      </c>
      <c r="AD490" s="28">
        <f>Alumn_Filtered!AH490</f>
        <v>0.66126418152350086</v>
      </c>
      <c r="AE490">
        <f>IF(Alumn_Filtered!AI490=0,Metrics!AI$14,Alumn_Filtered!AI490)</f>
        <v>620</v>
      </c>
      <c r="AF490" s="28">
        <f>Alumn_Filtered!AJ490</f>
        <v>0.66774716369529985</v>
      </c>
      <c r="AG490">
        <f>IF(Alumn_Filtered!AK490=0,Metrics!AK$14,Alumn_Filtered!AK490)</f>
        <v>582</v>
      </c>
      <c r="AH490" s="28">
        <f>Alumn_Filtered!AL490</f>
        <v>0.60615883306320906</v>
      </c>
      <c r="AI490">
        <f>IF(Alumn_Filtered!AM490=0,Metrics!AM$14,Alumn_Filtered!AM490)</f>
        <v>662</v>
      </c>
      <c r="AJ490" s="28">
        <f>Alumn_Filtered!AN490</f>
        <v>0.73581847649918963</v>
      </c>
      <c r="AK490">
        <f>IF(Alumn_Filtered!AP490=0,Metrics!AP$14,Alumn_Filtered!AP490)</f>
        <v>13</v>
      </c>
      <c r="AL490">
        <f>IF(Alumn_Filtered!AR490=0,Metrics!AR$14,Alumn_Filtered!AR490)</f>
        <v>1</v>
      </c>
      <c r="AM490">
        <f>IF(Alumn_Filtered!AS490=0,Metrics!AS$14,Alumn_Filtered!AS490)</f>
        <v>9</v>
      </c>
      <c r="AN490">
        <f>Alumn_Filtered!B490</f>
        <v>1</v>
      </c>
    </row>
    <row r="491" spans="1:40" x14ac:dyDescent="0.25">
      <c r="A491" t="str">
        <f>LEFT(Alumn_Filtered!A491,LEN(Alumn_Filtered!A491)-1)</f>
        <v>19827639</v>
      </c>
      <c r="B491">
        <f>Alumn_Filtered!D491</f>
        <v>0</v>
      </c>
      <c r="C491">
        <f>Alumn_Filtered!E491</f>
        <v>0</v>
      </c>
      <c r="D491">
        <f>Alumn_Filtered!F491</f>
        <v>0</v>
      </c>
      <c r="E491" s="30">
        <f>Alumn_Filtered!G491</f>
        <v>6</v>
      </c>
      <c r="F491">
        <f>Alumn_Filtered!H491</f>
        <v>5</v>
      </c>
      <c r="G491" s="28">
        <f>Alumn_Filtered!I491</f>
        <v>0.83333333333333337</v>
      </c>
      <c r="H491">
        <f>Alumn_Filtered!J491</f>
        <v>1</v>
      </c>
      <c r="I491" s="28">
        <f>Alumn_Filtered!K491</f>
        <v>0.16666666666666666</v>
      </c>
      <c r="J491" s="28">
        <f>Alumn_Filtered!L491</f>
        <v>0.96666666666666667</v>
      </c>
      <c r="K491" s="28">
        <f>Alumn_Filtered!M491</f>
        <v>0.3</v>
      </c>
      <c r="L491" s="28">
        <f>Alumn_Filtered!N491</f>
        <v>0.54722222222222217</v>
      </c>
      <c r="M491">
        <f>Alumn_Filtered!O491</f>
        <v>7</v>
      </c>
      <c r="N491">
        <f>Alumn_Filtered!P491</f>
        <v>0</v>
      </c>
      <c r="O491">
        <f>Alumn_Filtered!Q491</f>
        <v>0</v>
      </c>
      <c r="P491">
        <f>Alumn_Filtered!R491</f>
        <v>0</v>
      </c>
      <c r="Q491">
        <f>Alumn_Filtered!S491</f>
        <v>7</v>
      </c>
      <c r="R491">
        <f>Alumn_Filtered!T491</f>
        <v>1</v>
      </c>
      <c r="S491" s="28">
        <f>Alumn_Filtered!U491</f>
        <v>0.14285714285714285</v>
      </c>
      <c r="T491">
        <f>Alumn_Filtered!V491</f>
        <v>6</v>
      </c>
      <c r="U491" s="28">
        <f>Alumn_Filtered!W491</f>
        <v>0.8571428571428571</v>
      </c>
      <c r="V491" s="28">
        <f>Alumn_Filtered!X491</f>
        <v>0.54999999999999993</v>
      </c>
      <c r="W491" s="28">
        <f>Alumn_Filtered!Y491</f>
        <v>6.6666666666666652E-2</v>
      </c>
      <c r="X491" s="28">
        <f>Alumn_Filtered!Z491</f>
        <v>0.31904761904761908</v>
      </c>
      <c r="Y491" s="28">
        <f>Alumn_Filtered!AA491</f>
        <v>-0.22817460317460309</v>
      </c>
      <c r="Z491">
        <f ca="1">Alumn_Filtered!AB491</f>
        <v>20</v>
      </c>
      <c r="AA491">
        <f>Alumn_Filtered!AD491</f>
        <v>1</v>
      </c>
      <c r="AB491">
        <f>Alumn_Filtered!AF491</f>
        <v>1</v>
      </c>
      <c r="AC491">
        <f>IF(Alumn_Filtered!AG491=0,Metrics!$AG$14,Alumn_Filtered!AG491)</f>
        <v>589</v>
      </c>
      <c r="AD491" s="28">
        <f>Alumn_Filtered!AH491</f>
        <v>0.61750405186385737</v>
      </c>
      <c r="AE491">
        <f>IF(Alumn_Filtered!AI491=0,Metrics!AI$14,Alumn_Filtered!AI491)</f>
        <v>644</v>
      </c>
      <c r="AF491" s="28">
        <f>Alumn_Filtered!AJ491</f>
        <v>0.70664505672609401</v>
      </c>
      <c r="AG491">
        <f>IF(Alumn_Filtered!AK491=0,Metrics!AK$14,Alumn_Filtered!AK491)</f>
        <v>480</v>
      </c>
      <c r="AH491" s="28">
        <f>Alumn_Filtered!AL491</f>
        <v>0.44084278768233387</v>
      </c>
      <c r="AI491">
        <f>IF(Alumn_Filtered!AM491=0,Metrics!AM$14,Alumn_Filtered!AM491)</f>
        <v>525</v>
      </c>
      <c r="AJ491" s="28">
        <f>Alumn_Filtered!AN491</f>
        <v>0.51377633711507298</v>
      </c>
      <c r="AK491">
        <f>IF(Alumn_Filtered!AP491=0,Metrics!AP$14,Alumn_Filtered!AP491)</f>
        <v>13</v>
      </c>
      <c r="AL491">
        <f>IF(Alumn_Filtered!AR491=0,Metrics!AR$14,Alumn_Filtered!AR491)</f>
        <v>1</v>
      </c>
      <c r="AM491">
        <f>IF(Alumn_Filtered!AS491=0,Metrics!AS$14,Alumn_Filtered!AS491)</f>
        <v>5</v>
      </c>
      <c r="AN491">
        <f>Alumn_Filtered!B491</f>
        <v>1</v>
      </c>
    </row>
    <row r="492" spans="1:40" x14ac:dyDescent="0.25">
      <c r="A492" t="str">
        <f>LEFT(Alumn_Filtered!A492,LEN(Alumn_Filtered!A492)-1)</f>
        <v>19827902</v>
      </c>
      <c r="B492">
        <f>Alumn_Filtered!D492</f>
        <v>0</v>
      </c>
      <c r="C492">
        <f>Alumn_Filtered!E492</f>
        <v>1</v>
      </c>
      <c r="D492">
        <f>Alumn_Filtered!F492</f>
        <v>0</v>
      </c>
      <c r="E492" s="30">
        <f>Alumn_Filtered!G492</f>
        <v>5</v>
      </c>
      <c r="F492">
        <f>Alumn_Filtered!H492</f>
        <v>3</v>
      </c>
      <c r="G492" s="28">
        <f>Alumn_Filtered!I492</f>
        <v>0.6</v>
      </c>
      <c r="H492">
        <f>Alumn_Filtered!J492</f>
        <v>2</v>
      </c>
      <c r="I492" s="28">
        <f>Alumn_Filtered!K492</f>
        <v>0.4</v>
      </c>
      <c r="J492" s="28">
        <f>Alumn_Filtered!L492</f>
        <v>0.83333333333333337</v>
      </c>
      <c r="K492" s="28">
        <f>Alumn_Filtered!M492</f>
        <v>0.26666666666666666</v>
      </c>
      <c r="L492" s="28">
        <f>Alumn_Filtered!N492</f>
        <v>0.5066666666666666</v>
      </c>
      <c r="M492">
        <f>Alumn_Filtered!O492</f>
        <v>11</v>
      </c>
      <c r="N492">
        <f>Alumn_Filtered!P492</f>
        <v>0</v>
      </c>
      <c r="O492">
        <f>Alumn_Filtered!Q492</f>
        <v>4</v>
      </c>
      <c r="P492">
        <f>Alumn_Filtered!R492</f>
        <v>4</v>
      </c>
      <c r="Q492">
        <f>Alumn_Filtered!S492</f>
        <v>3</v>
      </c>
      <c r="R492">
        <f>Alumn_Filtered!T492</f>
        <v>1</v>
      </c>
      <c r="S492" s="28">
        <f>Alumn_Filtered!U492</f>
        <v>0.33333333333333331</v>
      </c>
      <c r="T492">
        <f>Alumn_Filtered!V492</f>
        <v>2</v>
      </c>
      <c r="U492" s="28">
        <f>Alumn_Filtered!W492</f>
        <v>0.66666666666666663</v>
      </c>
      <c r="V492" s="28">
        <f>Alumn_Filtered!X492</f>
        <v>0.65</v>
      </c>
      <c r="W492" s="28">
        <f>Alumn_Filtered!Y492</f>
        <v>6.6666666666666652E-2</v>
      </c>
      <c r="X492" s="28">
        <f>Alumn_Filtered!Z492</f>
        <v>0.30555555555555558</v>
      </c>
      <c r="Y492" s="28">
        <f>Alumn_Filtered!AA492</f>
        <v>-0.20111111111111102</v>
      </c>
      <c r="Z492">
        <f ca="1">Alumn_Filtered!AB492</f>
        <v>20</v>
      </c>
      <c r="AA492">
        <f>Alumn_Filtered!AD492</f>
        <v>1</v>
      </c>
      <c r="AB492">
        <f>Alumn_Filtered!AF492</f>
        <v>1</v>
      </c>
      <c r="AC492">
        <f>IF(Alumn_Filtered!AG492=0,Metrics!$AG$14,Alumn_Filtered!AG492)</f>
        <v>486</v>
      </c>
      <c r="AD492" s="28">
        <f>Alumn_Filtered!AH492</f>
        <v>0.45056726094003241</v>
      </c>
      <c r="AE492">
        <f>IF(Alumn_Filtered!AI492=0,Metrics!AI$14,Alumn_Filtered!AI492)</f>
        <v>486</v>
      </c>
      <c r="AF492" s="28">
        <f>Alumn_Filtered!AJ492</f>
        <v>0.45056726094003241</v>
      </c>
      <c r="AG492">
        <f>IF(Alumn_Filtered!AK492=0,Metrics!AK$14,Alumn_Filtered!AK492)</f>
        <v>645</v>
      </c>
      <c r="AH492" s="28">
        <f>Alumn_Filtered!AL492</f>
        <v>0.70826580226904379</v>
      </c>
      <c r="AI492">
        <f>IF(Alumn_Filtered!AM492=0,Metrics!AM$14,Alumn_Filtered!AM492)</f>
        <v>649</v>
      </c>
      <c r="AJ492" s="28">
        <f>Alumn_Filtered!AN492</f>
        <v>0.71474878444084278</v>
      </c>
      <c r="AK492">
        <f>IF(Alumn_Filtered!AP492=0,Metrics!AP$14,Alumn_Filtered!AP492)</f>
        <v>13</v>
      </c>
      <c r="AL492">
        <f>IF(Alumn_Filtered!AR492=0,Metrics!AR$14,Alumn_Filtered!AR492)</f>
        <v>1</v>
      </c>
      <c r="AM492">
        <f>IF(Alumn_Filtered!AS492=0,Metrics!AS$14,Alumn_Filtered!AS492)</f>
        <v>5</v>
      </c>
      <c r="AN492">
        <f>Alumn_Filtered!B492</f>
        <v>1</v>
      </c>
    </row>
    <row r="493" spans="1:40" x14ac:dyDescent="0.25">
      <c r="A493" t="str">
        <f>LEFT(Alumn_Filtered!A493,LEN(Alumn_Filtered!A493)-1)</f>
        <v>19829201</v>
      </c>
      <c r="B493">
        <f>Alumn_Filtered!D493</f>
        <v>0</v>
      </c>
      <c r="C493">
        <f>Alumn_Filtered!E493</f>
        <v>6</v>
      </c>
      <c r="D493">
        <f>Alumn_Filtered!F493</f>
        <v>0</v>
      </c>
      <c r="E493" s="30">
        <f>Alumn_Filtered!G493</f>
        <v>0</v>
      </c>
      <c r="F493">
        <f>Alumn_Filtered!H493</f>
        <v>0</v>
      </c>
      <c r="G493" s="28">
        <f>Alumn_Filtered!I493</f>
        <v>0</v>
      </c>
      <c r="H493">
        <f>Alumn_Filtered!J493</f>
        <v>0</v>
      </c>
      <c r="I493" s="28">
        <f>Alumn_Filtered!K493</f>
        <v>0</v>
      </c>
      <c r="J493" s="28">
        <f>Alumn_Filtered!L493</f>
        <v>0</v>
      </c>
      <c r="K493" s="28">
        <f>Alumn_Filtered!M493</f>
        <v>0</v>
      </c>
      <c r="L493" s="28">
        <f>Alumn_Filtered!N493</f>
        <v>0</v>
      </c>
      <c r="M493">
        <f>Alumn_Filtered!O493</f>
        <v>0</v>
      </c>
      <c r="N493">
        <f>Alumn_Filtered!P493</f>
        <v>0</v>
      </c>
      <c r="O493">
        <f>Alumn_Filtered!Q493</f>
        <v>0</v>
      </c>
      <c r="P493">
        <f>Alumn_Filtered!R493</f>
        <v>0</v>
      </c>
      <c r="Q493">
        <f>Alumn_Filtered!S493</f>
        <v>0</v>
      </c>
      <c r="R493">
        <f>Alumn_Filtered!T493</f>
        <v>0</v>
      </c>
      <c r="S493" s="28">
        <f>Alumn_Filtered!U493</f>
        <v>0</v>
      </c>
      <c r="T493">
        <f>Alumn_Filtered!V493</f>
        <v>0</v>
      </c>
      <c r="U493" s="28">
        <f>Alumn_Filtered!W493</f>
        <v>0</v>
      </c>
      <c r="V493" s="28">
        <f>Alumn_Filtered!X493</f>
        <v>0</v>
      </c>
      <c r="W493" s="28">
        <f>Alumn_Filtered!Y493</f>
        <v>0</v>
      </c>
      <c r="X493" s="28">
        <f>Alumn_Filtered!Z493</f>
        <v>0</v>
      </c>
      <c r="Y493" s="28">
        <f>Alumn_Filtered!AA493</f>
        <v>0</v>
      </c>
      <c r="Z493">
        <f ca="1">Alumn_Filtered!AB493</f>
        <v>20</v>
      </c>
      <c r="AA493">
        <f>Alumn_Filtered!AD493</f>
        <v>1</v>
      </c>
      <c r="AB493">
        <f>Alumn_Filtered!AF493</f>
        <v>1</v>
      </c>
      <c r="AC493">
        <f>IF(Alumn_Filtered!AG493=0,Metrics!$AG$14,Alumn_Filtered!AG493)</f>
        <v>404</v>
      </c>
      <c r="AD493" s="28">
        <f>Alumn_Filtered!AH493</f>
        <v>0.31766612641815234</v>
      </c>
      <c r="AE493">
        <f>IF(Alumn_Filtered!AI493=0,Metrics!AI$14,Alumn_Filtered!AI493)</f>
        <v>404</v>
      </c>
      <c r="AF493" s="28">
        <f>Alumn_Filtered!AJ493</f>
        <v>0.31766612641815234</v>
      </c>
      <c r="AG493">
        <f>IF(Alumn_Filtered!AK493=0,Metrics!AK$14,Alumn_Filtered!AK493)</f>
        <v>493</v>
      </c>
      <c r="AH493" s="28">
        <f>Alumn_Filtered!AL493</f>
        <v>0.46191247974068073</v>
      </c>
      <c r="AI493">
        <f>IF(Alumn_Filtered!AM493=0,Metrics!AM$14,Alumn_Filtered!AM493)</f>
        <v>558</v>
      </c>
      <c r="AJ493" s="28">
        <f>Alumn_Filtered!AN493</f>
        <v>0.5672609400324149</v>
      </c>
      <c r="AK493">
        <f>IF(Alumn_Filtered!AP493=0,Metrics!AP$14,Alumn_Filtered!AP493)</f>
        <v>13</v>
      </c>
      <c r="AL493">
        <f>IF(Alumn_Filtered!AR493=0,Metrics!AR$14,Alumn_Filtered!AR493)</f>
        <v>1</v>
      </c>
      <c r="AM493">
        <f>IF(Alumn_Filtered!AS493=0,Metrics!AS$14,Alumn_Filtered!AS493)</f>
        <v>5</v>
      </c>
      <c r="AN493">
        <f>Alumn_Filtered!B493</f>
        <v>0</v>
      </c>
    </row>
    <row r="494" spans="1:40" x14ac:dyDescent="0.25">
      <c r="A494" t="str">
        <f>LEFT(Alumn_Filtered!A494,LEN(Alumn_Filtered!A494)-1)</f>
        <v>19830080</v>
      </c>
      <c r="B494">
        <f>Alumn_Filtered!D494</f>
        <v>0</v>
      </c>
      <c r="C494">
        <f>Alumn_Filtered!E494</f>
        <v>0</v>
      </c>
      <c r="D494">
        <f>Alumn_Filtered!F494</f>
        <v>0</v>
      </c>
      <c r="E494" s="30">
        <f>Alumn_Filtered!G494</f>
        <v>6</v>
      </c>
      <c r="F494">
        <f>Alumn_Filtered!H494</f>
        <v>3</v>
      </c>
      <c r="G494" s="28">
        <f>Alumn_Filtered!I494</f>
        <v>0.5</v>
      </c>
      <c r="H494">
        <f>Alumn_Filtered!J494</f>
        <v>3</v>
      </c>
      <c r="I494" s="28">
        <f>Alumn_Filtered!K494</f>
        <v>0.5</v>
      </c>
      <c r="J494" s="28">
        <f>Alumn_Filtered!L494</f>
        <v>0.75</v>
      </c>
      <c r="K494" s="28">
        <f>Alumn_Filtered!M494</f>
        <v>0.3666666666666667</v>
      </c>
      <c r="L494" s="28">
        <f>Alumn_Filtered!N494</f>
        <v>0.50555555555555554</v>
      </c>
      <c r="M494">
        <f>Alumn_Filtered!O494</f>
        <v>9</v>
      </c>
      <c r="N494">
        <f>Alumn_Filtered!P494</f>
        <v>2</v>
      </c>
      <c r="O494">
        <f>Alumn_Filtered!Q494</f>
        <v>2</v>
      </c>
      <c r="P494">
        <f>Alumn_Filtered!R494</f>
        <v>0</v>
      </c>
      <c r="Q494">
        <f>Alumn_Filtered!S494</f>
        <v>5</v>
      </c>
      <c r="R494">
        <f>Alumn_Filtered!T494</f>
        <v>2</v>
      </c>
      <c r="S494" s="28">
        <f>Alumn_Filtered!U494</f>
        <v>0.4</v>
      </c>
      <c r="T494">
        <f>Alumn_Filtered!V494</f>
        <v>3</v>
      </c>
      <c r="U494" s="28">
        <f>Alumn_Filtered!W494</f>
        <v>0.6</v>
      </c>
      <c r="V494" s="28">
        <f>Alumn_Filtered!X494</f>
        <v>0.81666666666666676</v>
      </c>
      <c r="W494" s="28">
        <f>Alumn_Filtered!Y494</f>
        <v>6.6666666666666652E-2</v>
      </c>
      <c r="X494" s="28">
        <f>Alumn_Filtered!Z494</f>
        <v>0.4366666666666667</v>
      </c>
      <c r="Y494" s="28">
        <f>Alumn_Filtered!AA494</f>
        <v>-6.8888888888888833E-2</v>
      </c>
      <c r="Z494">
        <f ca="1">Alumn_Filtered!AB494</f>
        <v>20</v>
      </c>
      <c r="AA494">
        <f>Alumn_Filtered!AD494</f>
        <v>1</v>
      </c>
      <c r="AB494">
        <f>Alumn_Filtered!AF494</f>
        <v>1</v>
      </c>
      <c r="AC494">
        <f>IF(Alumn_Filtered!AG494=0,Metrics!$AG$14,Alumn_Filtered!AG494)</f>
        <v>575</v>
      </c>
      <c r="AD494" s="28">
        <f>Alumn_Filtered!AH494</f>
        <v>0.59481361426256074</v>
      </c>
      <c r="AE494">
        <f>IF(Alumn_Filtered!AI494=0,Metrics!AI$14,Alumn_Filtered!AI494)</f>
        <v>589</v>
      </c>
      <c r="AF494" s="28">
        <f>Alumn_Filtered!AJ494</f>
        <v>0.61750405186385737</v>
      </c>
      <c r="AG494">
        <f>IF(Alumn_Filtered!AK494=0,Metrics!AK$14,Alumn_Filtered!AK494)</f>
        <v>624</v>
      </c>
      <c r="AH494" s="28">
        <f>Alumn_Filtered!AL494</f>
        <v>0.67423014586709884</v>
      </c>
      <c r="AI494">
        <f>IF(Alumn_Filtered!AM494=0,Metrics!AM$14,Alumn_Filtered!AM494)</f>
        <v>612</v>
      </c>
      <c r="AJ494" s="28">
        <f>Alumn_Filtered!AN494</f>
        <v>0.65478119935170176</v>
      </c>
      <c r="AK494">
        <f>IF(Alumn_Filtered!AP494=0,Metrics!AP$14,Alumn_Filtered!AP494)</f>
        <v>13</v>
      </c>
      <c r="AL494">
        <f>IF(Alumn_Filtered!AR494=0,Metrics!AR$14,Alumn_Filtered!AR494)</f>
        <v>1</v>
      </c>
      <c r="AM494">
        <f>IF(Alumn_Filtered!AS494=0,Metrics!AS$14,Alumn_Filtered!AS494)</f>
        <v>5</v>
      </c>
      <c r="AN494">
        <f>Alumn_Filtered!B494</f>
        <v>1</v>
      </c>
    </row>
    <row r="495" spans="1:40" x14ac:dyDescent="0.25">
      <c r="A495" t="str">
        <f>LEFT(Alumn_Filtered!A495,LEN(Alumn_Filtered!A495)-1)</f>
        <v>19830775</v>
      </c>
      <c r="B495">
        <f>Alumn_Filtered!D495</f>
        <v>6</v>
      </c>
      <c r="C495">
        <f>Alumn_Filtered!E495</f>
        <v>0</v>
      </c>
      <c r="D495">
        <f>Alumn_Filtered!F495</f>
        <v>0</v>
      </c>
      <c r="E495" s="30">
        <f>Alumn_Filtered!G495</f>
        <v>0</v>
      </c>
      <c r="F495">
        <f>Alumn_Filtered!H495</f>
        <v>0</v>
      </c>
      <c r="G495" s="28">
        <f>Alumn_Filtered!I495</f>
        <v>0</v>
      </c>
      <c r="H495">
        <f>Alumn_Filtered!J495</f>
        <v>0</v>
      </c>
      <c r="I495" s="28">
        <f>Alumn_Filtered!K495</f>
        <v>0</v>
      </c>
      <c r="J495" s="28">
        <f>Alumn_Filtered!L495</f>
        <v>0</v>
      </c>
      <c r="K495" s="28">
        <f>Alumn_Filtered!M495</f>
        <v>0</v>
      </c>
      <c r="L495" s="28">
        <f>Alumn_Filtered!N495</f>
        <v>0</v>
      </c>
      <c r="M495">
        <f>Alumn_Filtered!O495</f>
        <v>0</v>
      </c>
      <c r="N495">
        <f>Alumn_Filtered!P495</f>
        <v>0</v>
      </c>
      <c r="O495">
        <f>Alumn_Filtered!Q495</f>
        <v>0</v>
      </c>
      <c r="P495">
        <f>Alumn_Filtered!R495</f>
        <v>0</v>
      </c>
      <c r="Q495">
        <f>Alumn_Filtered!S495</f>
        <v>0</v>
      </c>
      <c r="R495">
        <f>Alumn_Filtered!T495</f>
        <v>0</v>
      </c>
      <c r="S495" s="28">
        <f>Alumn_Filtered!U495</f>
        <v>0</v>
      </c>
      <c r="T495">
        <f>Alumn_Filtered!V495</f>
        <v>0</v>
      </c>
      <c r="U495" s="28">
        <f>Alumn_Filtered!W495</f>
        <v>0</v>
      </c>
      <c r="V495" s="28">
        <f>Alumn_Filtered!X495</f>
        <v>0</v>
      </c>
      <c r="W495" s="28">
        <f>Alumn_Filtered!Y495</f>
        <v>0</v>
      </c>
      <c r="X495" s="28">
        <f>Alumn_Filtered!Z495</f>
        <v>0</v>
      </c>
      <c r="Y495" s="28">
        <f>Alumn_Filtered!AA495</f>
        <v>0</v>
      </c>
      <c r="Z495">
        <f ca="1">Alumn_Filtered!AB495</f>
        <v>20</v>
      </c>
      <c r="AA495">
        <f>Alumn_Filtered!AD495</f>
        <v>1</v>
      </c>
      <c r="AB495">
        <f>Alumn_Filtered!AF495</f>
        <v>1</v>
      </c>
      <c r="AC495">
        <f>IF(Alumn_Filtered!AG495=0,Metrics!$AG$14,Alumn_Filtered!AG495)</f>
        <v>616</v>
      </c>
      <c r="AD495" s="28">
        <f>Alumn_Filtered!AH495</f>
        <v>0.66126418152350086</v>
      </c>
      <c r="AE495">
        <f>IF(Alumn_Filtered!AI495=0,Metrics!AI$14,Alumn_Filtered!AI495)</f>
        <v>694</v>
      </c>
      <c r="AF495" s="28">
        <f>Alumn_Filtered!AJ495</f>
        <v>0.78768233387358189</v>
      </c>
      <c r="AG495">
        <f>IF(Alumn_Filtered!AK495=0,Metrics!AK$14,Alumn_Filtered!AK495)</f>
        <v>501</v>
      </c>
      <c r="AH495" s="28">
        <f>Alumn_Filtered!AL495</f>
        <v>0.47487844408427876</v>
      </c>
      <c r="AI495">
        <f>IF(Alumn_Filtered!AM495=0,Metrics!AM$14,Alumn_Filtered!AM495)</f>
        <v>579</v>
      </c>
      <c r="AJ495" s="28">
        <f>Alumn_Filtered!AN495</f>
        <v>0.60129659643435984</v>
      </c>
      <c r="AK495">
        <f>IF(Alumn_Filtered!AP495=0,Metrics!AP$14,Alumn_Filtered!AP495)</f>
        <v>13</v>
      </c>
      <c r="AL495">
        <f>IF(Alumn_Filtered!AR495=0,Metrics!AR$14,Alumn_Filtered!AR495)</f>
        <v>1</v>
      </c>
      <c r="AM495">
        <f>IF(Alumn_Filtered!AS495=0,Metrics!AS$14,Alumn_Filtered!AS495)</f>
        <v>9</v>
      </c>
      <c r="AN495">
        <f>Alumn_Filtered!B495</f>
        <v>1</v>
      </c>
    </row>
    <row r="496" spans="1:40" x14ac:dyDescent="0.25">
      <c r="A496" t="str">
        <f>LEFT(Alumn_Filtered!A496,LEN(Alumn_Filtered!A496)-1)</f>
        <v>19831041</v>
      </c>
      <c r="B496">
        <f>Alumn_Filtered!D496</f>
        <v>0</v>
      </c>
      <c r="C496">
        <f>Alumn_Filtered!E496</f>
        <v>4</v>
      </c>
      <c r="D496">
        <f>Alumn_Filtered!F496</f>
        <v>0</v>
      </c>
      <c r="E496" s="30">
        <f>Alumn_Filtered!G496</f>
        <v>2</v>
      </c>
      <c r="F496">
        <f>Alumn_Filtered!H496</f>
        <v>0</v>
      </c>
      <c r="G496" s="28">
        <f>Alumn_Filtered!I496</f>
        <v>0</v>
      </c>
      <c r="H496">
        <f>Alumn_Filtered!J496</f>
        <v>2</v>
      </c>
      <c r="I496" s="28">
        <f>Alumn_Filtered!K496</f>
        <v>1</v>
      </c>
      <c r="J496" s="28">
        <f>Alumn_Filtered!L496</f>
        <v>0.39999999999999997</v>
      </c>
      <c r="K496" s="28">
        <f>Alumn_Filtered!M496</f>
        <v>0.33333333333333331</v>
      </c>
      <c r="L496" s="28">
        <f>Alumn_Filtered!N496</f>
        <v>0.36666666666666664</v>
      </c>
      <c r="M496">
        <f>Alumn_Filtered!O496</f>
        <v>6</v>
      </c>
      <c r="N496">
        <f>Alumn_Filtered!P496</f>
        <v>0</v>
      </c>
      <c r="O496">
        <f>Alumn_Filtered!Q496</f>
        <v>1</v>
      </c>
      <c r="P496">
        <f>Alumn_Filtered!R496</f>
        <v>0</v>
      </c>
      <c r="Q496">
        <f>Alumn_Filtered!S496</f>
        <v>5</v>
      </c>
      <c r="R496">
        <f>Alumn_Filtered!T496</f>
        <v>3</v>
      </c>
      <c r="S496" s="28">
        <f>Alumn_Filtered!U496</f>
        <v>0.6</v>
      </c>
      <c r="T496">
        <f>Alumn_Filtered!V496</f>
        <v>2</v>
      </c>
      <c r="U496" s="28">
        <f>Alumn_Filtered!W496</f>
        <v>0.4</v>
      </c>
      <c r="V496" s="28">
        <f>Alumn_Filtered!X496</f>
        <v>0.91666666666666663</v>
      </c>
      <c r="W496" s="28">
        <f>Alumn_Filtered!Y496</f>
        <v>0.33333333333333331</v>
      </c>
      <c r="X496" s="28">
        <f>Alumn_Filtered!Z496</f>
        <v>0.55999999999999994</v>
      </c>
      <c r="Y496" s="28">
        <f>Alumn_Filtered!AA496</f>
        <v>0.1933333333333333</v>
      </c>
      <c r="Z496">
        <f ca="1">Alumn_Filtered!AB496</f>
        <v>20</v>
      </c>
      <c r="AA496">
        <f>Alumn_Filtered!AD496</f>
        <v>1</v>
      </c>
      <c r="AB496">
        <f>Alumn_Filtered!AF496</f>
        <v>1</v>
      </c>
      <c r="AC496">
        <f>IF(Alumn_Filtered!AG496=0,Metrics!$AG$14,Alumn_Filtered!AG496)</f>
        <v>441</v>
      </c>
      <c r="AD496" s="28">
        <f>Alumn_Filtered!AH496</f>
        <v>0.37763371150729336</v>
      </c>
      <c r="AE496">
        <f>IF(Alumn_Filtered!AI496=0,Metrics!AI$14,Alumn_Filtered!AI496)</f>
        <v>441</v>
      </c>
      <c r="AF496" s="28">
        <f>Alumn_Filtered!AJ496</f>
        <v>0.37763371150729336</v>
      </c>
      <c r="AG496">
        <f>IF(Alumn_Filtered!AK496=0,Metrics!AK$14,Alumn_Filtered!AK496)</f>
        <v>590</v>
      </c>
      <c r="AH496" s="28">
        <f>Alumn_Filtered!AL496</f>
        <v>0.61912479740680715</v>
      </c>
      <c r="AI496">
        <f>IF(Alumn_Filtered!AM496=0,Metrics!AM$14,Alumn_Filtered!AM496)</f>
        <v>633</v>
      </c>
      <c r="AJ496" s="28">
        <f>Alumn_Filtered!AN496</f>
        <v>0.68881685575364671</v>
      </c>
      <c r="AK496">
        <f>IF(Alumn_Filtered!AP496=0,Metrics!AP$14,Alumn_Filtered!AP496)</f>
        <v>13</v>
      </c>
      <c r="AL496">
        <f>IF(Alumn_Filtered!AR496=0,Metrics!AR$14,Alumn_Filtered!AR496)</f>
        <v>1</v>
      </c>
      <c r="AM496">
        <f>IF(Alumn_Filtered!AS496=0,Metrics!AS$14,Alumn_Filtered!AS496)</f>
        <v>9</v>
      </c>
      <c r="AN496">
        <f>Alumn_Filtered!B496</f>
        <v>1</v>
      </c>
    </row>
    <row r="497" spans="1:40" x14ac:dyDescent="0.25">
      <c r="A497" t="str">
        <f>LEFT(Alumn_Filtered!A497,LEN(Alumn_Filtered!A497)-1)</f>
        <v>19831791</v>
      </c>
      <c r="B497">
        <f>Alumn_Filtered!D497</f>
        <v>0</v>
      </c>
      <c r="C497">
        <f>Alumn_Filtered!E497</f>
        <v>0</v>
      </c>
      <c r="D497">
        <f>Alumn_Filtered!F497</f>
        <v>0</v>
      </c>
      <c r="E497" s="30">
        <f>Alumn_Filtered!G497</f>
        <v>6</v>
      </c>
      <c r="F497">
        <f>Alumn_Filtered!H497</f>
        <v>5</v>
      </c>
      <c r="G497" s="28">
        <f>Alumn_Filtered!I497</f>
        <v>0.83333333333333337</v>
      </c>
      <c r="H497">
        <f>Alumn_Filtered!J497</f>
        <v>1</v>
      </c>
      <c r="I497" s="28">
        <f>Alumn_Filtered!K497</f>
        <v>0.16666666666666666</v>
      </c>
      <c r="J497" s="28">
        <f>Alumn_Filtered!L497</f>
        <v>0.71666666666666667</v>
      </c>
      <c r="K497" s="28">
        <f>Alumn_Filtered!M497</f>
        <v>0.35000000000000003</v>
      </c>
      <c r="L497" s="28">
        <f>Alumn_Filtered!N497</f>
        <v>0.56944444444444453</v>
      </c>
      <c r="M497">
        <f>Alumn_Filtered!O497</f>
        <v>6</v>
      </c>
      <c r="N497">
        <f>Alumn_Filtered!P497</f>
        <v>0</v>
      </c>
      <c r="O497">
        <f>Alumn_Filtered!Q497</f>
        <v>2</v>
      </c>
      <c r="P497">
        <f>Alumn_Filtered!R497</f>
        <v>0</v>
      </c>
      <c r="Q497">
        <f>Alumn_Filtered!S497</f>
        <v>4</v>
      </c>
      <c r="R497">
        <f>Alumn_Filtered!T497</f>
        <v>1</v>
      </c>
      <c r="S497" s="28">
        <f>Alumn_Filtered!U497</f>
        <v>0.25</v>
      </c>
      <c r="T497">
        <f>Alumn_Filtered!V497</f>
        <v>3</v>
      </c>
      <c r="U497" s="28">
        <f>Alumn_Filtered!W497</f>
        <v>0.75</v>
      </c>
      <c r="V497" s="28">
        <f>Alumn_Filtered!X497</f>
        <v>0.78333333333333333</v>
      </c>
      <c r="W497" s="28">
        <f>Alumn_Filtered!Y497</f>
        <v>0.21666666666666665</v>
      </c>
      <c r="X497" s="28">
        <f>Alumn_Filtered!Z497</f>
        <v>0.41249999999999998</v>
      </c>
      <c r="Y497" s="28">
        <f>Alumn_Filtered!AA497</f>
        <v>-0.15694444444444455</v>
      </c>
      <c r="Z497">
        <f ca="1">Alumn_Filtered!AB497</f>
        <v>19</v>
      </c>
      <c r="AA497">
        <f>Alumn_Filtered!AD497</f>
        <v>1</v>
      </c>
      <c r="AB497">
        <f>Alumn_Filtered!AF497</f>
        <v>1</v>
      </c>
      <c r="AC497">
        <f>IF(Alumn_Filtered!AG497=0,Metrics!$AG$14,Alumn_Filtered!AG497)</f>
        <v>610</v>
      </c>
      <c r="AD497" s="28">
        <f>Alumn_Filtered!AH497</f>
        <v>0.65153970826580232</v>
      </c>
      <c r="AE497">
        <f>IF(Alumn_Filtered!AI497=0,Metrics!AI$14,Alumn_Filtered!AI497)</f>
        <v>610</v>
      </c>
      <c r="AF497" s="28">
        <f>Alumn_Filtered!AJ497</f>
        <v>0.65153970826580232</v>
      </c>
      <c r="AG497">
        <f>IF(Alumn_Filtered!AK497=0,Metrics!AK$14,Alumn_Filtered!AK497)</f>
        <v>657</v>
      </c>
      <c r="AH497" s="28">
        <f>Alumn_Filtered!AL497</f>
        <v>0.72771474878444087</v>
      </c>
      <c r="AI497">
        <f>IF(Alumn_Filtered!AM497=0,Metrics!AM$14,Alumn_Filtered!AM497)</f>
        <v>668</v>
      </c>
      <c r="AJ497" s="28">
        <f>Alumn_Filtered!AN497</f>
        <v>0.74554294975688817</v>
      </c>
      <c r="AK497">
        <f>IF(Alumn_Filtered!AP497=0,Metrics!AP$14,Alumn_Filtered!AP497)</f>
        <v>13</v>
      </c>
      <c r="AL497">
        <f>IF(Alumn_Filtered!AR497=0,Metrics!AR$14,Alumn_Filtered!AR497)</f>
        <v>1</v>
      </c>
      <c r="AM497">
        <f>IF(Alumn_Filtered!AS497=0,Metrics!AS$14,Alumn_Filtered!AS497)</f>
        <v>9</v>
      </c>
      <c r="AN497">
        <f>Alumn_Filtered!B497</f>
        <v>1</v>
      </c>
    </row>
    <row r="498" spans="1:40" x14ac:dyDescent="0.25">
      <c r="A498" t="str">
        <f>LEFT(Alumn_Filtered!A498,LEN(Alumn_Filtered!A498)-1)</f>
        <v>19832115</v>
      </c>
      <c r="B498">
        <f>Alumn_Filtered!D498</f>
        <v>0</v>
      </c>
      <c r="C498">
        <f>Alumn_Filtered!E498</f>
        <v>0</v>
      </c>
      <c r="D498">
        <f>Alumn_Filtered!F498</f>
        <v>0</v>
      </c>
      <c r="E498" s="30">
        <f>Alumn_Filtered!G498</f>
        <v>6</v>
      </c>
      <c r="F498">
        <f>Alumn_Filtered!H498</f>
        <v>3</v>
      </c>
      <c r="G498" s="28">
        <f>Alumn_Filtered!I498</f>
        <v>0.5</v>
      </c>
      <c r="H498">
        <f>Alumn_Filtered!J498</f>
        <v>3</v>
      </c>
      <c r="I498" s="28">
        <f>Alumn_Filtered!K498</f>
        <v>0.5</v>
      </c>
      <c r="J498" s="28">
        <f>Alumn_Filtered!L498</f>
        <v>1</v>
      </c>
      <c r="K498" s="28">
        <f>Alumn_Filtered!M498</f>
        <v>0.35000000000000003</v>
      </c>
      <c r="L498" s="28">
        <f>Alumn_Filtered!N498</f>
        <v>0.6</v>
      </c>
      <c r="M498">
        <f>Alumn_Filtered!O498</f>
        <v>10</v>
      </c>
      <c r="N498">
        <f>Alumn_Filtered!P498</f>
        <v>0</v>
      </c>
      <c r="O498">
        <f>Alumn_Filtered!Q498</f>
        <v>3</v>
      </c>
      <c r="P498">
        <f>Alumn_Filtered!R498</f>
        <v>4</v>
      </c>
      <c r="Q498">
        <f>Alumn_Filtered!S498</f>
        <v>3</v>
      </c>
      <c r="R498">
        <f>Alumn_Filtered!T498</f>
        <v>1</v>
      </c>
      <c r="S498" s="28">
        <f>Alumn_Filtered!U498</f>
        <v>0.33333333333333331</v>
      </c>
      <c r="T498">
        <f>Alumn_Filtered!V498</f>
        <v>2</v>
      </c>
      <c r="U498" s="28">
        <f>Alumn_Filtered!W498</f>
        <v>0.66666666666666663</v>
      </c>
      <c r="V498" s="28">
        <f>Alumn_Filtered!X498</f>
        <v>0.54999999999999993</v>
      </c>
      <c r="W498" s="28">
        <f>Alumn_Filtered!Y498</f>
        <v>0.15</v>
      </c>
      <c r="X498" s="28">
        <f>Alumn_Filtered!Z498</f>
        <v>0.33888888888888885</v>
      </c>
      <c r="Y498" s="28">
        <f>Alumn_Filtered!AA498</f>
        <v>-0.26111111111111113</v>
      </c>
      <c r="Z498">
        <f ca="1">Alumn_Filtered!AB498</f>
        <v>19</v>
      </c>
      <c r="AA498">
        <f>Alumn_Filtered!AD498</f>
        <v>1</v>
      </c>
      <c r="AB498">
        <f>Alumn_Filtered!AF498</f>
        <v>1</v>
      </c>
      <c r="AC498">
        <f>IF(Alumn_Filtered!AG498=0,Metrics!$AG$14,Alumn_Filtered!AG498)</f>
        <v>558</v>
      </c>
      <c r="AD498" s="28">
        <f>Alumn_Filtered!AH498</f>
        <v>0.5672609400324149</v>
      </c>
      <c r="AE498">
        <f>IF(Alumn_Filtered!AI498=0,Metrics!AI$14,Alumn_Filtered!AI498)</f>
        <v>558</v>
      </c>
      <c r="AF498" s="28">
        <f>Alumn_Filtered!AJ498</f>
        <v>0.5672609400324149</v>
      </c>
      <c r="AG498">
        <f>IF(Alumn_Filtered!AK498=0,Metrics!AK$14,Alumn_Filtered!AK498)</f>
        <v>551</v>
      </c>
      <c r="AH498" s="28">
        <f>Alumn_Filtered!AL498</f>
        <v>0.55591572123176658</v>
      </c>
      <c r="AI498">
        <f>IF(Alumn_Filtered!AM498=0,Metrics!AM$14,Alumn_Filtered!AM498)</f>
        <v>620</v>
      </c>
      <c r="AJ498" s="28">
        <f>Alumn_Filtered!AN498</f>
        <v>0.66774716369529985</v>
      </c>
      <c r="AK498">
        <f>IF(Alumn_Filtered!AP498=0,Metrics!AP$14,Alumn_Filtered!AP498)</f>
        <v>13</v>
      </c>
      <c r="AL498">
        <f>IF(Alumn_Filtered!AR498=0,Metrics!AR$14,Alumn_Filtered!AR498)</f>
        <v>1</v>
      </c>
      <c r="AM498">
        <f>IF(Alumn_Filtered!AS498=0,Metrics!AS$14,Alumn_Filtered!AS498)</f>
        <v>5</v>
      </c>
      <c r="AN498">
        <f>Alumn_Filtered!B498</f>
        <v>1</v>
      </c>
    </row>
    <row r="499" spans="1:40" x14ac:dyDescent="0.25">
      <c r="A499" t="str">
        <f>LEFT(Alumn_Filtered!A499,LEN(Alumn_Filtered!A499)-1)</f>
        <v>19837530</v>
      </c>
      <c r="B499">
        <f>Alumn_Filtered!D499</f>
        <v>0</v>
      </c>
      <c r="C499">
        <f>Alumn_Filtered!E499</f>
        <v>0</v>
      </c>
      <c r="D499">
        <f>Alumn_Filtered!F499</f>
        <v>0</v>
      </c>
      <c r="E499" s="30">
        <f>Alumn_Filtered!G499</f>
        <v>6</v>
      </c>
      <c r="F499">
        <f>Alumn_Filtered!H499</f>
        <v>3</v>
      </c>
      <c r="G499" s="28">
        <f>Alumn_Filtered!I499</f>
        <v>0.5</v>
      </c>
      <c r="H499">
        <f>Alumn_Filtered!J499</f>
        <v>3</v>
      </c>
      <c r="I499" s="28">
        <f>Alumn_Filtered!K499</f>
        <v>0.5</v>
      </c>
      <c r="J499" s="28">
        <f>Alumn_Filtered!L499</f>
        <v>0.96666666666666667</v>
      </c>
      <c r="K499" s="28">
        <f>Alumn_Filtered!M499</f>
        <v>0.43333333333333335</v>
      </c>
      <c r="L499" s="28">
        <f>Alumn_Filtered!N499</f>
        <v>0.5527777777777777</v>
      </c>
      <c r="M499">
        <f>Alumn_Filtered!O499</f>
        <v>6</v>
      </c>
      <c r="N499">
        <f>Alumn_Filtered!P499</f>
        <v>0</v>
      </c>
      <c r="O499">
        <f>Alumn_Filtered!Q499</f>
        <v>0</v>
      </c>
      <c r="P499">
        <f>Alumn_Filtered!R499</f>
        <v>0</v>
      </c>
      <c r="Q499">
        <f>Alumn_Filtered!S499</f>
        <v>6</v>
      </c>
      <c r="R499">
        <f>Alumn_Filtered!T499</f>
        <v>4</v>
      </c>
      <c r="S499" s="28">
        <f>Alumn_Filtered!U499</f>
        <v>0.66666666666666663</v>
      </c>
      <c r="T499">
        <f>Alumn_Filtered!V499</f>
        <v>2</v>
      </c>
      <c r="U499" s="28">
        <f>Alumn_Filtered!W499</f>
        <v>0.33333333333333331</v>
      </c>
      <c r="V499" s="28">
        <f>Alumn_Filtered!X499</f>
        <v>0.85</v>
      </c>
      <c r="W499" s="28">
        <f>Alumn_Filtered!Y499</f>
        <v>0.3666666666666667</v>
      </c>
      <c r="X499" s="28">
        <f>Alumn_Filtered!Z499</f>
        <v>0.53055555555555556</v>
      </c>
      <c r="Y499" s="28">
        <f>Alumn_Filtered!AA499</f>
        <v>-2.2222222222222143E-2</v>
      </c>
      <c r="Z499">
        <f ca="1">Alumn_Filtered!AB499</f>
        <v>19</v>
      </c>
      <c r="AA499">
        <f>Alumn_Filtered!AD499</f>
        <v>1</v>
      </c>
      <c r="AB499">
        <f>Alumn_Filtered!AF499</f>
        <v>1</v>
      </c>
      <c r="AC499">
        <f>IF(Alumn_Filtered!AG499=0,Metrics!$AG$14,Alumn_Filtered!AG499)</f>
        <v>472</v>
      </c>
      <c r="AD499" s="28">
        <f>Alumn_Filtered!AH499</f>
        <v>0.42787682333873583</v>
      </c>
      <c r="AE499">
        <f>IF(Alumn_Filtered!AI499=0,Metrics!AI$14,Alumn_Filtered!AI499)</f>
        <v>472</v>
      </c>
      <c r="AF499" s="28">
        <f>Alumn_Filtered!AJ499</f>
        <v>0.42787682333873583</v>
      </c>
      <c r="AG499">
        <f>IF(Alumn_Filtered!AK499=0,Metrics!AK$14,Alumn_Filtered!AK499)</f>
        <v>551</v>
      </c>
      <c r="AH499" s="28">
        <f>Alumn_Filtered!AL499</f>
        <v>0.55591572123176658</v>
      </c>
      <c r="AI499">
        <f>IF(Alumn_Filtered!AM499=0,Metrics!AM$14,Alumn_Filtered!AM499)</f>
        <v>612</v>
      </c>
      <c r="AJ499" s="28">
        <f>Alumn_Filtered!AN499</f>
        <v>0.65478119935170176</v>
      </c>
      <c r="AK499">
        <f>IF(Alumn_Filtered!AP499=0,Metrics!AP$14,Alumn_Filtered!AP499)</f>
        <v>13</v>
      </c>
      <c r="AL499">
        <f>IF(Alumn_Filtered!AR499=0,Metrics!AR$14,Alumn_Filtered!AR499)</f>
        <v>1</v>
      </c>
      <c r="AM499">
        <f>IF(Alumn_Filtered!AS499=0,Metrics!AS$14,Alumn_Filtered!AS499)</f>
        <v>9</v>
      </c>
      <c r="AN499">
        <f>Alumn_Filtered!B499</f>
        <v>1</v>
      </c>
    </row>
    <row r="500" spans="1:40" x14ac:dyDescent="0.25">
      <c r="A500" t="str">
        <f>LEFT(Alumn_Filtered!A500,LEN(Alumn_Filtered!A500)-1)</f>
        <v>19837665</v>
      </c>
      <c r="B500">
        <f>Alumn_Filtered!D500</f>
        <v>0</v>
      </c>
      <c r="C500">
        <f>Alumn_Filtered!E500</f>
        <v>0</v>
      </c>
      <c r="D500">
        <f>Alumn_Filtered!F500</f>
        <v>0</v>
      </c>
      <c r="E500" s="30">
        <f>Alumn_Filtered!G500</f>
        <v>6</v>
      </c>
      <c r="F500">
        <f>Alumn_Filtered!H500</f>
        <v>6</v>
      </c>
      <c r="G500" s="28">
        <f>Alumn_Filtered!I500</f>
        <v>1</v>
      </c>
      <c r="H500">
        <f>Alumn_Filtered!J500</f>
        <v>0</v>
      </c>
      <c r="I500" s="28">
        <f>Alumn_Filtered!K500</f>
        <v>0</v>
      </c>
      <c r="J500" s="28">
        <f>Alumn_Filtered!L500</f>
        <v>0.81666666666666676</v>
      </c>
      <c r="K500" s="28">
        <f>Alumn_Filtered!M500</f>
        <v>0.5</v>
      </c>
      <c r="L500" s="28">
        <f>Alumn_Filtered!N500</f>
        <v>0.65</v>
      </c>
      <c r="M500">
        <f>Alumn_Filtered!O500</f>
        <v>7</v>
      </c>
      <c r="N500">
        <f>Alumn_Filtered!P500</f>
        <v>1</v>
      </c>
      <c r="O500">
        <f>Alumn_Filtered!Q500</f>
        <v>0</v>
      </c>
      <c r="P500">
        <f>Alumn_Filtered!R500</f>
        <v>0</v>
      </c>
      <c r="Q500">
        <f>Alumn_Filtered!S500</f>
        <v>6</v>
      </c>
      <c r="R500">
        <f>Alumn_Filtered!T500</f>
        <v>1</v>
      </c>
      <c r="S500" s="28">
        <f>Alumn_Filtered!U500</f>
        <v>0.16666666666666666</v>
      </c>
      <c r="T500">
        <f>Alumn_Filtered!V500</f>
        <v>5</v>
      </c>
      <c r="U500" s="28">
        <f>Alumn_Filtered!W500</f>
        <v>0.83333333333333337</v>
      </c>
      <c r="V500" s="28">
        <f>Alumn_Filtered!X500</f>
        <v>0.81666666666666676</v>
      </c>
      <c r="W500" s="28">
        <f>Alumn_Filtered!Y500</f>
        <v>0.23333333333333331</v>
      </c>
      <c r="X500" s="28">
        <f>Alumn_Filtered!Z500</f>
        <v>0.38611111111111113</v>
      </c>
      <c r="Y500" s="28">
        <f>Alumn_Filtered!AA500</f>
        <v>-0.2638888888888889</v>
      </c>
      <c r="Z500">
        <f ca="1">Alumn_Filtered!AB500</f>
        <v>19</v>
      </c>
      <c r="AA500">
        <f>Alumn_Filtered!AD500</f>
        <v>1</v>
      </c>
      <c r="AB500">
        <f>Alumn_Filtered!AF500</f>
        <v>1</v>
      </c>
      <c r="AC500">
        <f>IF(Alumn_Filtered!AG500=0,Metrics!$AG$14,Alumn_Filtered!AG500)</f>
        <v>605</v>
      </c>
      <c r="AD500" s="28">
        <f>Alumn_Filtered!AH500</f>
        <v>0.64343598055105344</v>
      </c>
      <c r="AE500">
        <f>IF(Alumn_Filtered!AI500=0,Metrics!AI$14,Alumn_Filtered!AI500)</f>
        <v>629</v>
      </c>
      <c r="AF500" s="28">
        <f>Alumn_Filtered!AJ500</f>
        <v>0.68233387358184761</v>
      </c>
      <c r="AG500">
        <f>IF(Alumn_Filtered!AK500=0,Metrics!AK$14,Alumn_Filtered!AK500)</f>
        <v>472</v>
      </c>
      <c r="AH500" s="28">
        <f>Alumn_Filtered!AL500</f>
        <v>0.42787682333873583</v>
      </c>
      <c r="AI500">
        <f>IF(Alumn_Filtered!AM500=0,Metrics!AM$14,Alumn_Filtered!AM500)</f>
        <v>558</v>
      </c>
      <c r="AJ500" s="28">
        <f>Alumn_Filtered!AN500</f>
        <v>0.5672609400324149</v>
      </c>
      <c r="AK500">
        <f>IF(Alumn_Filtered!AP500=0,Metrics!AP$14,Alumn_Filtered!AP500)</f>
        <v>13</v>
      </c>
      <c r="AL500">
        <f>IF(Alumn_Filtered!AR500=0,Metrics!AR$14,Alumn_Filtered!AR500)</f>
        <v>1</v>
      </c>
      <c r="AM500">
        <f>IF(Alumn_Filtered!AS500=0,Metrics!AS$14,Alumn_Filtered!AS500)</f>
        <v>11</v>
      </c>
      <c r="AN500">
        <f>Alumn_Filtered!B500</f>
        <v>1</v>
      </c>
    </row>
    <row r="501" spans="1:40" x14ac:dyDescent="0.25">
      <c r="A501" t="str">
        <f>LEFT(Alumn_Filtered!A501,LEN(Alumn_Filtered!A501)-1)</f>
        <v>19837709</v>
      </c>
      <c r="B501">
        <f>Alumn_Filtered!D501</f>
        <v>6</v>
      </c>
      <c r="C501">
        <f>Alumn_Filtered!E501</f>
        <v>0</v>
      </c>
      <c r="D501">
        <f>Alumn_Filtered!F501</f>
        <v>0</v>
      </c>
      <c r="E501" s="30">
        <f>Alumn_Filtered!G501</f>
        <v>0</v>
      </c>
      <c r="F501">
        <f>Alumn_Filtered!H501</f>
        <v>0</v>
      </c>
      <c r="G501" s="28">
        <f>Alumn_Filtered!I501</f>
        <v>0</v>
      </c>
      <c r="H501">
        <f>Alumn_Filtered!J501</f>
        <v>0</v>
      </c>
      <c r="I501" s="28">
        <f>Alumn_Filtered!K501</f>
        <v>0</v>
      </c>
      <c r="J501" s="28">
        <f>Alumn_Filtered!L501</f>
        <v>0</v>
      </c>
      <c r="K501" s="28">
        <f>Alumn_Filtered!M501</f>
        <v>0</v>
      </c>
      <c r="L501" s="28">
        <f>Alumn_Filtered!N501</f>
        <v>0</v>
      </c>
      <c r="M501">
        <f>Alumn_Filtered!O501</f>
        <v>0</v>
      </c>
      <c r="N501">
        <f>Alumn_Filtered!P501</f>
        <v>0</v>
      </c>
      <c r="O501">
        <f>Alumn_Filtered!Q501</f>
        <v>0</v>
      </c>
      <c r="P501">
        <f>Alumn_Filtered!R501</f>
        <v>0</v>
      </c>
      <c r="Q501">
        <f>Alumn_Filtered!S501</f>
        <v>0</v>
      </c>
      <c r="R501">
        <f>Alumn_Filtered!T501</f>
        <v>0</v>
      </c>
      <c r="S501" s="28">
        <f>Alumn_Filtered!U501</f>
        <v>0</v>
      </c>
      <c r="T501">
        <f>Alumn_Filtered!V501</f>
        <v>0</v>
      </c>
      <c r="U501" s="28">
        <f>Alumn_Filtered!W501</f>
        <v>0</v>
      </c>
      <c r="V501" s="28">
        <f>Alumn_Filtered!X501</f>
        <v>0</v>
      </c>
      <c r="W501" s="28">
        <f>Alumn_Filtered!Y501</f>
        <v>0</v>
      </c>
      <c r="X501" s="28">
        <f>Alumn_Filtered!Z501</f>
        <v>0</v>
      </c>
      <c r="Y501" s="28">
        <f>Alumn_Filtered!AA501</f>
        <v>0</v>
      </c>
      <c r="Z501">
        <f ca="1">Alumn_Filtered!AB501</f>
        <v>19</v>
      </c>
      <c r="AA501">
        <f>Alumn_Filtered!AD501</f>
        <v>1</v>
      </c>
      <c r="AB501">
        <f>Alumn_Filtered!AF501</f>
        <v>1</v>
      </c>
      <c r="AC501">
        <f>IF(Alumn_Filtered!AG501=0,Metrics!$AG$14,Alumn_Filtered!AG501)</f>
        <v>519</v>
      </c>
      <c r="AD501" s="28">
        <f>Alumn_Filtered!AH501</f>
        <v>0.50405186385737444</v>
      </c>
      <c r="AE501">
        <f>IF(Alumn_Filtered!AI501=0,Metrics!AI$14,Alumn_Filtered!AI501)</f>
        <v>525</v>
      </c>
      <c r="AF501" s="28">
        <f>Alumn_Filtered!AJ501</f>
        <v>0.51377633711507298</v>
      </c>
      <c r="AG501">
        <f>IF(Alumn_Filtered!AK501=0,Metrics!AK$14,Alumn_Filtered!AK501)</f>
        <v>480</v>
      </c>
      <c r="AH501" s="28">
        <f>Alumn_Filtered!AL501</f>
        <v>0.44084278768233387</v>
      </c>
      <c r="AI501">
        <f>IF(Alumn_Filtered!AM501=0,Metrics!AM$14,Alumn_Filtered!AM501)</f>
        <v>607</v>
      </c>
      <c r="AJ501" s="28">
        <f>Alumn_Filtered!AN501</f>
        <v>0.64667747163695299</v>
      </c>
      <c r="AK501">
        <f>IF(Alumn_Filtered!AP501=0,Metrics!AP$14,Alumn_Filtered!AP501)</f>
        <v>13</v>
      </c>
      <c r="AL501">
        <f>IF(Alumn_Filtered!AR501=0,Metrics!AR$14,Alumn_Filtered!AR501)</f>
        <v>4</v>
      </c>
      <c r="AM501">
        <f>IF(Alumn_Filtered!AS501=0,Metrics!AS$14,Alumn_Filtered!AS501)</f>
        <v>5</v>
      </c>
      <c r="AN501">
        <f>Alumn_Filtered!B501</f>
        <v>0</v>
      </c>
    </row>
    <row r="502" spans="1:40" x14ac:dyDescent="0.25">
      <c r="A502" t="str">
        <f>LEFT(Alumn_Filtered!A502,LEN(Alumn_Filtered!A502)-1)</f>
        <v>19838178</v>
      </c>
      <c r="B502">
        <f>Alumn_Filtered!D502</f>
        <v>0</v>
      </c>
      <c r="C502">
        <f>Alumn_Filtered!E502</f>
        <v>0</v>
      </c>
      <c r="D502">
        <f>Alumn_Filtered!F502</f>
        <v>0</v>
      </c>
      <c r="E502" s="30">
        <f>Alumn_Filtered!G502</f>
        <v>6</v>
      </c>
      <c r="F502">
        <f>Alumn_Filtered!H502</f>
        <v>2</v>
      </c>
      <c r="G502" s="28">
        <f>Alumn_Filtered!I502</f>
        <v>0.33333333333333331</v>
      </c>
      <c r="H502">
        <f>Alumn_Filtered!J502</f>
        <v>4</v>
      </c>
      <c r="I502" s="28">
        <f>Alumn_Filtered!K502</f>
        <v>0.66666666666666663</v>
      </c>
      <c r="J502" s="28">
        <f>Alumn_Filtered!L502</f>
        <v>0.78333333333333333</v>
      </c>
      <c r="K502" s="28">
        <f>Alumn_Filtered!M502</f>
        <v>0.31666666666666665</v>
      </c>
      <c r="L502" s="28">
        <f>Alumn_Filtered!N502</f>
        <v>0.45833333333333331</v>
      </c>
      <c r="M502">
        <f>Alumn_Filtered!O502</f>
        <v>6</v>
      </c>
      <c r="N502">
        <f>Alumn_Filtered!P502</f>
        <v>0</v>
      </c>
      <c r="O502">
        <f>Alumn_Filtered!Q502</f>
        <v>1</v>
      </c>
      <c r="P502">
        <f>Alumn_Filtered!R502</f>
        <v>0</v>
      </c>
      <c r="Q502">
        <f>Alumn_Filtered!S502</f>
        <v>5</v>
      </c>
      <c r="R502">
        <f>Alumn_Filtered!T502</f>
        <v>1</v>
      </c>
      <c r="S502" s="28">
        <f>Alumn_Filtered!U502</f>
        <v>0.2</v>
      </c>
      <c r="T502">
        <f>Alumn_Filtered!V502</f>
        <v>4</v>
      </c>
      <c r="U502" s="28">
        <f>Alumn_Filtered!W502</f>
        <v>0.8</v>
      </c>
      <c r="V502" s="28">
        <f>Alumn_Filtered!X502</f>
        <v>0.51666666666666661</v>
      </c>
      <c r="W502" s="28">
        <f>Alumn_Filtered!Y502</f>
        <v>0.18333333333333335</v>
      </c>
      <c r="X502" s="28">
        <f>Alumn_Filtered!Z502</f>
        <v>0.32666666666666666</v>
      </c>
      <c r="Y502" s="28">
        <f>Alumn_Filtered!AA502</f>
        <v>-0.13166666666666665</v>
      </c>
      <c r="Z502">
        <f ca="1">Alumn_Filtered!AB502</f>
        <v>19</v>
      </c>
      <c r="AA502">
        <f>Alumn_Filtered!AD502</f>
        <v>1</v>
      </c>
      <c r="AB502">
        <f>Alumn_Filtered!AF502</f>
        <v>1</v>
      </c>
      <c r="AC502">
        <f>IF(Alumn_Filtered!AG502=0,Metrics!$AG$14,Alumn_Filtered!AG502)</f>
        <v>476</v>
      </c>
      <c r="AD502" s="28">
        <f>Alumn_Filtered!AH502</f>
        <v>0.43435980551053482</v>
      </c>
      <c r="AE502">
        <f>IF(Alumn_Filtered!AI502=0,Metrics!AI$14,Alumn_Filtered!AI502)</f>
        <v>476</v>
      </c>
      <c r="AF502" s="28">
        <f>Alumn_Filtered!AJ502</f>
        <v>0.43435980551053482</v>
      </c>
      <c r="AG502">
        <f>IF(Alumn_Filtered!AK502=0,Metrics!AK$14,Alumn_Filtered!AK502)</f>
        <v>465</v>
      </c>
      <c r="AH502" s="28">
        <f>Alumn_Filtered!AL502</f>
        <v>0.41653160453808752</v>
      </c>
      <c r="AI502">
        <f>IF(Alumn_Filtered!AM502=0,Metrics!AM$14,Alumn_Filtered!AM502)</f>
        <v>516</v>
      </c>
      <c r="AJ502" s="28">
        <f>Alumn_Filtered!AN502</f>
        <v>0.49918962722852511</v>
      </c>
      <c r="AK502">
        <f>IF(Alumn_Filtered!AP502=0,Metrics!AP$14,Alumn_Filtered!AP502)</f>
        <v>13</v>
      </c>
      <c r="AL502">
        <f>IF(Alumn_Filtered!AR502=0,Metrics!AR$14,Alumn_Filtered!AR502)</f>
        <v>1</v>
      </c>
      <c r="AM502">
        <f>IF(Alumn_Filtered!AS502=0,Metrics!AS$14,Alumn_Filtered!AS502)</f>
        <v>0</v>
      </c>
      <c r="AN502">
        <f>Alumn_Filtered!B502</f>
        <v>1</v>
      </c>
    </row>
    <row r="503" spans="1:40" x14ac:dyDescent="0.25">
      <c r="A503" t="str">
        <f>LEFT(Alumn_Filtered!A503,LEN(Alumn_Filtered!A503)-1)</f>
        <v>19839022</v>
      </c>
      <c r="B503">
        <f>Alumn_Filtered!D503</f>
        <v>0</v>
      </c>
      <c r="C503">
        <f>Alumn_Filtered!E503</f>
        <v>0</v>
      </c>
      <c r="D503">
        <f>Alumn_Filtered!F503</f>
        <v>0</v>
      </c>
      <c r="E503" s="30">
        <f>Alumn_Filtered!G503</f>
        <v>6</v>
      </c>
      <c r="F503">
        <f>Alumn_Filtered!H503</f>
        <v>1</v>
      </c>
      <c r="G503" s="28">
        <f>Alumn_Filtered!I503</f>
        <v>0.16666666666666666</v>
      </c>
      <c r="H503">
        <f>Alumn_Filtered!J503</f>
        <v>5</v>
      </c>
      <c r="I503" s="28">
        <f>Alumn_Filtered!K503</f>
        <v>0.83333333333333337</v>
      </c>
      <c r="J503" s="28">
        <f>Alumn_Filtered!L503</f>
        <v>0.73333333333333339</v>
      </c>
      <c r="K503" s="28">
        <f>Alumn_Filtered!M503</f>
        <v>0.3</v>
      </c>
      <c r="L503" s="28">
        <f>Alumn_Filtered!N503</f>
        <v>0.41944444444444445</v>
      </c>
      <c r="M503">
        <f>Alumn_Filtered!O503</f>
        <v>6</v>
      </c>
      <c r="N503">
        <f>Alumn_Filtered!P503</f>
        <v>0</v>
      </c>
      <c r="O503">
        <f>Alumn_Filtered!Q503</f>
        <v>0</v>
      </c>
      <c r="P503">
        <f>Alumn_Filtered!R503</f>
        <v>0</v>
      </c>
      <c r="Q503">
        <f>Alumn_Filtered!S503</f>
        <v>6</v>
      </c>
      <c r="R503">
        <f>Alumn_Filtered!T503</f>
        <v>1</v>
      </c>
      <c r="S503" s="28">
        <f>Alumn_Filtered!U503</f>
        <v>0.16666666666666666</v>
      </c>
      <c r="T503">
        <f>Alumn_Filtered!V503</f>
        <v>5</v>
      </c>
      <c r="U503" s="28">
        <f>Alumn_Filtered!W503</f>
        <v>0.83333333333333337</v>
      </c>
      <c r="V503" s="28">
        <f>Alumn_Filtered!X503</f>
        <v>0.5</v>
      </c>
      <c r="W503" s="28">
        <f>Alumn_Filtered!Y503</f>
        <v>0.15</v>
      </c>
      <c r="X503" s="28">
        <f>Alumn_Filtered!Z503</f>
        <v>0.34722222222222215</v>
      </c>
      <c r="Y503" s="28">
        <f>Alumn_Filtered!AA503</f>
        <v>-7.2222222222222299E-2</v>
      </c>
      <c r="Z503">
        <f ca="1">Alumn_Filtered!AB503</f>
        <v>19</v>
      </c>
      <c r="AA503">
        <f>Alumn_Filtered!AD503</f>
        <v>1</v>
      </c>
      <c r="AB503">
        <f>Alumn_Filtered!AF503</f>
        <v>1</v>
      </c>
      <c r="AC503">
        <f>IF(Alumn_Filtered!AG503=0,Metrics!$AG$14,Alumn_Filtered!AG503)</f>
        <v>431</v>
      </c>
      <c r="AD503" s="28">
        <f>Alumn_Filtered!AH503</f>
        <v>0.36142625607779577</v>
      </c>
      <c r="AE503">
        <f>IF(Alumn_Filtered!AI503=0,Metrics!AI$14,Alumn_Filtered!AI503)</f>
        <v>431</v>
      </c>
      <c r="AF503" s="28">
        <f>Alumn_Filtered!AJ503</f>
        <v>0.36142625607779577</v>
      </c>
      <c r="AG503">
        <f>IF(Alumn_Filtered!AK503=0,Metrics!AK$14,Alumn_Filtered!AK503)</f>
        <v>480</v>
      </c>
      <c r="AH503" s="28">
        <f>Alumn_Filtered!AL503</f>
        <v>0.44084278768233387</v>
      </c>
      <c r="AI503">
        <f>IF(Alumn_Filtered!AM503=0,Metrics!AM$14,Alumn_Filtered!AM503)</f>
        <v>507</v>
      </c>
      <c r="AJ503" s="28">
        <f>Alumn_Filtered!AN503</f>
        <v>0.4846029173419773</v>
      </c>
      <c r="AK503">
        <f>IF(Alumn_Filtered!AP503=0,Metrics!AP$14,Alumn_Filtered!AP503)</f>
        <v>13</v>
      </c>
      <c r="AL503">
        <f>IF(Alumn_Filtered!AR503=0,Metrics!AR$14,Alumn_Filtered!AR503)</f>
        <v>1</v>
      </c>
      <c r="AM503">
        <f>IF(Alumn_Filtered!AS503=0,Metrics!AS$14,Alumn_Filtered!AS503)</f>
        <v>7</v>
      </c>
      <c r="AN503">
        <f>Alumn_Filtered!B503</f>
        <v>1</v>
      </c>
    </row>
    <row r="504" spans="1:40" x14ac:dyDescent="0.25">
      <c r="A504" t="str">
        <f>LEFT(Alumn_Filtered!A504,LEN(Alumn_Filtered!A504)-1)</f>
        <v>19839146</v>
      </c>
      <c r="B504">
        <f>Alumn_Filtered!D504</f>
        <v>0</v>
      </c>
      <c r="C504">
        <f>Alumn_Filtered!E504</f>
        <v>0</v>
      </c>
      <c r="D504">
        <f>Alumn_Filtered!F504</f>
        <v>0</v>
      </c>
      <c r="E504" s="30">
        <f>Alumn_Filtered!G504</f>
        <v>6</v>
      </c>
      <c r="F504">
        <f>Alumn_Filtered!H504</f>
        <v>5</v>
      </c>
      <c r="G504" s="28">
        <f>Alumn_Filtered!I504</f>
        <v>0.83333333333333337</v>
      </c>
      <c r="H504">
        <f>Alumn_Filtered!J504</f>
        <v>1</v>
      </c>
      <c r="I504" s="28">
        <f>Alumn_Filtered!K504</f>
        <v>0.16666666666666666</v>
      </c>
      <c r="J504" s="28">
        <f>Alumn_Filtered!L504</f>
        <v>0.83333333333333337</v>
      </c>
      <c r="K504" s="28">
        <f>Alumn_Filtered!M504</f>
        <v>0.46666666666666662</v>
      </c>
      <c r="L504" s="28">
        <f>Alumn_Filtered!N504</f>
        <v>0.62777777777777788</v>
      </c>
      <c r="M504">
        <f>Alumn_Filtered!O504</f>
        <v>6</v>
      </c>
      <c r="N504">
        <f>Alumn_Filtered!P504</f>
        <v>6</v>
      </c>
      <c r="O504">
        <f>Alumn_Filtered!Q504</f>
        <v>0</v>
      </c>
      <c r="P504">
        <f>Alumn_Filtered!R504</f>
        <v>0</v>
      </c>
      <c r="Q504">
        <f>Alumn_Filtered!S504</f>
        <v>0</v>
      </c>
      <c r="R504">
        <f>Alumn_Filtered!T504</f>
        <v>0</v>
      </c>
      <c r="S504" s="28">
        <f>Alumn_Filtered!U504</f>
        <v>0</v>
      </c>
      <c r="T504">
        <f>Alumn_Filtered!V504</f>
        <v>0</v>
      </c>
      <c r="U504" s="28">
        <f>Alumn_Filtered!W504</f>
        <v>0</v>
      </c>
      <c r="V504" s="28">
        <f>Alumn_Filtered!X504</f>
        <v>0</v>
      </c>
      <c r="W504" s="28">
        <f>Alumn_Filtered!Y504</f>
        <v>0</v>
      </c>
      <c r="X504" s="28">
        <f>Alumn_Filtered!Z504</f>
        <v>0</v>
      </c>
      <c r="Y504" s="28">
        <f>Alumn_Filtered!AA504</f>
        <v>-0.62777777777777788</v>
      </c>
      <c r="Z504">
        <f ca="1">Alumn_Filtered!AB504</f>
        <v>19</v>
      </c>
      <c r="AA504">
        <f>Alumn_Filtered!AD504</f>
        <v>1</v>
      </c>
      <c r="AB504">
        <f>Alumn_Filtered!AF504</f>
        <v>1</v>
      </c>
      <c r="AC504">
        <f>IF(Alumn_Filtered!AG504=0,Metrics!$AG$14,Alumn_Filtered!AG504)</f>
        <v>534</v>
      </c>
      <c r="AD504" s="28">
        <f>Alumn_Filtered!AH504</f>
        <v>0.52836304700162073</v>
      </c>
      <c r="AE504">
        <f>IF(Alumn_Filtered!AI504=0,Metrics!AI$14,Alumn_Filtered!AI504)</f>
        <v>534</v>
      </c>
      <c r="AF504" s="28">
        <f>Alumn_Filtered!AJ504</f>
        <v>0.52836304700162073</v>
      </c>
      <c r="AG504">
        <f>IF(Alumn_Filtered!AK504=0,Metrics!AK$14,Alumn_Filtered!AK504)</f>
        <v>606</v>
      </c>
      <c r="AH504" s="28">
        <f>Alumn_Filtered!AL504</f>
        <v>0.64505672609400322</v>
      </c>
      <c r="AI504">
        <f>IF(Alumn_Filtered!AM504=0,Metrics!AM$14,Alumn_Filtered!AM504)</f>
        <v>646</v>
      </c>
      <c r="AJ504" s="28">
        <f>Alumn_Filtered!AN504</f>
        <v>0.70988654781199356</v>
      </c>
      <c r="AK504">
        <f>IF(Alumn_Filtered!AP504=0,Metrics!AP$14,Alumn_Filtered!AP504)</f>
        <v>13</v>
      </c>
      <c r="AL504">
        <f>IF(Alumn_Filtered!AR504=0,Metrics!AR$14,Alumn_Filtered!AR504)</f>
        <v>1</v>
      </c>
      <c r="AM504">
        <f>IF(Alumn_Filtered!AS504=0,Metrics!AS$14,Alumn_Filtered!AS504)</f>
        <v>5</v>
      </c>
      <c r="AN504">
        <f>Alumn_Filtered!B504</f>
        <v>0</v>
      </c>
    </row>
    <row r="505" spans="1:40" x14ac:dyDescent="0.25">
      <c r="A505" t="str">
        <f>LEFT(Alumn_Filtered!A505,LEN(Alumn_Filtered!A505)-1)</f>
        <v>19839188</v>
      </c>
      <c r="B505">
        <f>Alumn_Filtered!D505</f>
        <v>6</v>
      </c>
      <c r="C505">
        <f>Alumn_Filtered!E505</f>
        <v>0</v>
      </c>
      <c r="D505">
        <f>Alumn_Filtered!F505</f>
        <v>0</v>
      </c>
      <c r="E505" s="30">
        <f>Alumn_Filtered!G505</f>
        <v>0</v>
      </c>
      <c r="F505">
        <f>Alumn_Filtered!H505</f>
        <v>0</v>
      </c>
      <c r="G505" s="28">
        <f>Alumn_Filtered!I505</f>
        <v>0</v>
      </c>
      <c r="H505">
        <f>Alumn_Filtered!J505</f>
        <v>0</v>
      </c>
      <c r="I505" s="28">
        <f>Alumn_Filtered!K505</f>
        <v>0</v>
      </c>
      <c r="J505" s="28">
        <f>Alumn_Filtered!L505</f>
        <v>0</v>
      </c>
      <c r="K505" s="28">
        <f>Alumn_Filtered!M505</f>
        <v>0</v>
      </c>
      <c r="L505" s="28">
        <f>Alumn_Filtered!N505</f>
        <v>0</v>
      </c>
      <c r="M505">
        <f>Alumn_Filtered!O505</f>
        <v>0</v>
      </c>
      <c r="N505">
        <f>Alumn_Filtered!P505</f>
        <v>0</v>
      </c>
      <c r="O505">
        <f>Alumn_Filtered!Q505</f>
        <v>0</v>
      </c>
      <c r="P505">
        <f>Alumn_Filtered!R505</f>
        <v>0</v>
      </c>
      <c r="Q505">
        <f>Alumn_Filtered!S505</f>
        <v>0</v>
      </c>
      <c r="R505">
        <f>Alumn_Filtered!T505</f>
        <v>0</v>
      </c>
      <c r="S505" s="28">
        <f>Alumn_Filtered!U505</f>
        <v>0</v>
      </c>
      <c r="T505">
        <f>Alumn_Filtered!V505</f>
        <v>0</v>
      </c>
      <c r="U505" s="28">
        <f>Alumn_Filtered!W505</f>
        <v>0</v>
      </c>
      <c r="V505" s="28">
        <f>Alumn_Filtered!X505</f>
        <v>0</v>
      </c>
      <c r="W505" s="28">
        <f>Alumn_Filtered!Y505</f>
        <v>0</v>
      </c>
      <c r="X505" s="28">
        <f>Alumn_Filtered!Z505</f>
        <v>0</v>
      </c>
      <c r="Y505" s="28">
        <f>Alumn_Filtered!AA505</f>
        <v>0</v>
      </c>
      <c r="Z505">
        <f ca="1">Alumn_Filtered!AB505</f>
        <v>19</v>
      </c>
      <c r="AA505">
        <f>Alumn_Filtered!AD505</f>
        <v>1</v>
      </c>
      <c r="AB505">
        <f>Alumn_Filtered!AF505</f>
        <v>1</v>
      </c>
      <c r="AC505">
        <f>IF(Alumn_Filtered!AG505=0,Metrics!$AG$14,Alumn_Filtered!AG505)</f>
        <v>554</v>
      </c>
      <c r="AD505" s="28">
        <f>Alumn_Filtered!AH505</f>
        <v>0.56077795786061591</v>
      </c>
      <c r="AE505">
        <f>IF(Alumn_Filtered!AI505=0,Metrics!AI$14,Alumn_Filtered!AI505)</f>
        <v>587</v>
      </c>
      <c r="AF505" s="28">
        <f>Alumn_Filtered!AJ505</f>
        <v>0.61426256077795782</v>
      </c>
      <c r="AG505">
        <f>IF(Alumn_Filtered!AK505=0,Metrics!AK$14,Alumn_Filtered!AK505)</f>
        <v>529</v>
      </c>
      <c r="AH505" s="28">
        <f>Alumn_Filtered!AL505</f>
        <v>0.52025931928687197</v>
      </c>
      <c r="AI505">
        <f>IF(Alumn_Filtered!AM505=0,Metrics!AM$14,Alumn_Filtered!AM505)</f>
        <v>607</v>
      </c>
      <c r="AJ505" s="28">
        <f>Alumn_Filtered!AN505</f>
        <v>0.64667747163695299</v>
      </c>
      <c r="AK505">
        <f>IF(Alumn_Filtered!AP505=0,Metrics!AP$14,Alumn_Filtered!AP505)</f>
        <v>13</v>
      </c>
      <c r="AL505">
        <f>IF(Alumn_Filtered!AR505=0,Metrics!AR$14,Alumn_Filtered!AR505)</f>
        <v>1</v>
      </c>
      <c r="AM505">
        <f>IF(Alumn_Filtered!AS505=0,Metrics!AS$14,Alumn_Filtered!AS505)</f>
        <v>7</v>
      </c>
      <c r="AN505">
        <f>Alumn_Filtered!B505</f>
        <v>0</v>
      </c>
    </row>
    <row r="506" spans="1:40" x14ac:dyDescent="0.25">
      <c r="A506" t="str">
        <f>LEFT(Alumn_Filtered!A506,LEN(Alumn_Filtered!A506)-1)</f>
        <v>19840517</v>
      </c>
      <c r="B506">
        <f>Alumn_Filtered!D506</f>
        <v>0</v>
      </c>
      <c r="C506">
        <f>Alumn_Filtered!E506</f>
        <v>0</v>
      </c>
      <c r="D506">
        <f>Alumn_Filtered!F506</f>
        <v>0</v>
      </c>
      <c r="E506" s="30">
        <f>Alumn_Filtered!G506</f>
        <v>6</v>
      </c>
      <c r="F506">
        <f>Alumn_Filtered!H506</f>
        <v>3</v>
      </c>
      <c r="G506" s="28">
        <f>Alumn_Filtered!I506</f>
        <v>0.5</v>
      </c>
      <c r="H506">
        <f>Alumn_Filtered!J506</f>
        <v>3</v>
      </c>
      <c r="I506" s="28">
        <f>Alumn_Filtered!K506</f>
        <v>0.5</v>
      </c>
      <c r="J506" s="28">
        <f>Alumn_Filtered!L506</f>
        <v>0.9</v>
      </c>
      <c r="K506" s="28">
        <f>Alumn_Filtered!M506</f>
        <v>0.3</v>
      </c>
      <c r="L506" s="28">
        <f>Alumn_Filtered!N506</f>
        <v>0.54722222222222217</v>
      </c>
      <c r="M506">
        <f>Alumn_Filtered!O506</f>
        <v>6</v>
      </c>
      <c r="N506">
        <f>Alumn_Filtered!P506</f>
        <v>0</v>
      </c>
      <c r="O506">
        <f>Alumn_Filtered!Q506</f>
        <v>0</v>
      </c>
      <c r="P506">
        <f>Alumn_Filtered!R506</f>
        <v>0</v>
      </c>
      <c r="Q506">
        <f>Alumn_Filtered!S506</f>
        <v>6</v>
      </c>
      <c r="R506">
        <f>Alumn_Filtered!T506</f>
        <v>0</v>
      </c>
      <c r="S506" s="28">
        <f>Alumn_Filtered!U506</f>
        <v>0</v>
      </c>
      <c r="T506">
        <f>Alumn_Filtered!V506</f>
        <v>6</v>
      </c>
      <c r="U506" s="28">
        <f>Alumn_Filtered!W506</f>
        <v>1</v>
      </c>
      <c r="V506" s="28">
        <f>Alumn_Filtered!X506</f>
        <v>0.46666666666666662</v>
      </c>
      <c r="W506" s="28">
        <f>Alumn_Filtered!Y506</f>
        <v>0.10000000000000002</v>
      </c>
      <c r="X506" s="28">
        <f>Alumn_Filtered!Z506</f>
        <v>0.2638888888888889</v>
      </c>
      <c r="Y506" s="28">
        <f>Alumn_Filtered!AA506</f>
        <v>-0.28333333333333327</v>
      </c>
      <c r="Z506">
        <f ca="1">Alumn_Filtered!AB506</f>
        <v>19</v>
      </c>
      <c r="AA506">
        <f>Alumn_Filtered!AD506</f>
        <v>1</v>
      </c>
      <c r="AB506">
        <f>Alumn_Filtered!AF506</f>
        <v>1</v>
      </c>
      <c r="AC506">
        <f>IF(Alumn_Filtered!AG506=0,Metrics!$AG$14,Alumn_Filtered!AG506)</f>
        <v>513</v>
      </c>
      <c r="AD506" s="28">
        <f>Alumn_Filtered!AH506</f>
        <v>0.49432739059967584</v>
      </c>
      <c r="AE506">
        <f>IF(Alumn_Filtered!AI506=0,Metrics!AI$14,Alumn_Filtered!AI506)</f>
        <v>513</v>
      </c>
      <c r="AF506" s="28">
        <f>Alumn_Filtered!AJ506</f>
        <v>0.49432739059967584</v>
      </c>
      <c r="AG506">
        <f>IF(Alumn_Filtered!AK506=0,Metrics!AK$14,Alumn_Filtered!AK506)</f>
        <v>465</v>
      </c>
      <c r="AH506" s="28">
        <f>Alumn_Filtered!AL506</f>
        <v>0.41653160453808752</v>
      </c>
      <c r="AI506">
        <f>IF(Alumn_Filtered!AM506=0,Metrics!AM$14,Alumn_Filtered!AM506)</f>
        <v>641</v>
      </c>
      <c r="AJ506" s="28">
        <f>Alumn_Filtered!AN506</f>
        <v>0.70178282009724469</v>
      </c>
      <c r="AK506">
        <f>IF(Alumn_Filtered!AP506=0,Metrics!AP$14,Alumn_Filtered!AP506)</f>
        <v>13</v>
      </c>
      <c r="AL506">
        <f>IF(Alumn_Filtered!AR506=0,Metrics!AR$14,Alumn_Filtered!AR506)</f>
        <v>1</v>
      </c>
      <c r="AM506">
        <f>IF(Alumn_Filtered!AS506=0,Metrics!AS$14,Alumn_Filtered!AS506)</f>
        <v>3</v>
      </c>
      <c r="AN506">
        <f>Alumn_Filtered!B506</f>
        <v>1</v>
      </c>
    </row>
    <row r="507" spans="1:40" x14ac:dyDescent="0.25">
      <c r="A507" t="str">
        <f>LEFT(Alumn_Filtered!A507,LEN(Alumn_Filtered!A507)-1)</f>
        <v>19855952</v>
      </c>
      <c r="B507">
        <f>Alumn_Filtered!D507</f>
        <v>0</v>
      </c>
      <c r="C507">
        <f>Alumn_Filtered!E507</f>
        <v>0</v>
      </c>
      <c r="D507">
        <f>Alumn_Filtered!F507</f>
        <v>0</v>
      </c>
      <c r="E507" s="30">
        <f>Alumn_Filtered!G507</f>
        <v>6</v>
      </c>
      <c r="F507">
        <f>Alumn_Filtered!H507</f>
        <v>4</v>
      </c>
      <c r="G507" s="28">
        <f>Alumn_Filtered!I507</f>
        <v>0.66666666666666663</v>
      </c>
      <c r="H507">
        <f>Alumn_Filtered!J507</f>
        <v>2</v>
      </c>
      <c r="I507" s="28">
        <f>Alumn_Filtered!K507</f>
        <v>0.33333333333333331</v>
      </c>
      <c r="J507" s="28">
        <f>Alumn_Filtered!L507</f>
        <v>0.83333333333333337</v>
      </c>
      <c r="K507" s="28">
        <f>Alumn_Filtered!M507</f>
        <v>0.35000000000000003</v>
      </c>
      <c r="L507" s="28">
        <f>Alumn_Filtered!N507</f>
        <v>0.59444444444444444</v>
      </c>
      <c r="M507">
        <f>Alumn_Filtered!O507</f>
        <v>7</v>
      </c>
      <c r="N507">
        <f>Alumn_Filtered!P507</f>
        <v>0</v>
      </c>
      <c r="O507">
        <f>Alumn_Filtered!Q507</f>
        <v>0</v>
      </c>
      <c r="P507">
        <f>Alumn_Filtered!R507</f>
        <v>0</v>
      </c>
      <c r="Q507">
        <f>Alumn_Filtered!S507</f>
        <v>7</v>
      </c>
      <c r="R507">
        <f>Alumn_Filtered!T507</f>
        <v>4</v>
      </c>
      <c r="S507" s="28">
        <f>Alumn_Filtered!U507</f>
        <v>0.5714285714285714</v>
      </c>
      <c r="T507">
        <f>Alumn_Filtered!V507</f>
        <v>3</v>
      </c>
      <c r="U507" s="28">
        <f>Alumn_Filtered!W507</f>
        <v>0.42857142857142855</v>
      </c>
      <c r="V507" s="28">
        <f>Alumn_Filtered!X507</f>
        <v>0.9</v>
      </c>
      <c r="W507" s="28">
        <f>Alumn_Filtered!Y507</f>
        <v>0.23333333333333331</v>
      </c>
      <c r="X507" s="28">
        <f>Alumn_Filtered!Z507</f>
        <v>0.53095238095238095</v>
      </c>
      <c r="Y507" s="28">
        <f>Alumn_Filtered!AA507</f>
        <v>-6.3492063492063489E-2</v>
      </c>
      <c r="Z507">
        <f ca="1">Alumn_Filtered!AB507</f>
        <v>19</v>
      </c>
      <c r="AA507">
        <f>Alumn_Filtered!AD507</f>
        <v>1</v>
      </c>
      <c r="AB507">
        <f>Alumn_Filtered!AF507</f>
        <v>1</v>
      </c>
      <c r="AC507">
        <f>IF(Alumn_Filtered!AG507=0,Metrics!$AG$14,Alumn_Filtered!AG507)</f>
        <v>486</v>
      </c>
      <c r="AD507" s="28">
        <f>Alumn_Filtered!AH507</f>
        <v>0.45056726094003241</v>
      </c>
      <c r="AE507">
        <f>IF(Alumn_Filtered!AI507=0,Metrics!AI$14,Alumn_Filtered!AI507)</f>
        <v>486</v>
      </c>
      <c r="AF507" s="28">
        <f>Alumn_Filtered!AJ507</f>
        <v>0.45056726094003241</v>
      </c>
      <c r="AG507">
        <f>IF(Alumn_Filtered!AK507=0,Metrics!AK$14,Alumn_Filtered!AK507)</f>
        <v>459</v>
      </c>
      <c r="AH507" s="28">
        <f>Alumn_Filtered!AL507</f>
        <v>0.40680713128038898</v>
      </c>
      <c r="AI507">
        <f>IF(Alumn_Filtered!AM507=0,Metrics!AM$14,Alumn_Filtered!AM507)</f>
        <v>546</v>
      </c>
      <c r="AJ507" s="28">
        <f>Alumn_Filtered!AN507</f>
        <v>0.54781199351701781</v>
      </c>
      <c r="AK507">
        <f>IF(Alumn_Filtered!AP507=0,Metrics!AP$14,Alumn_Filtered!AP507)</f>
        <v>13</v>
      </c>
      <c r="AL507">
        <f>IF(Alumn_Filtered!AR507=0,Metrics!AR$14,Alumn_Filtered!AR507)</f>
        <v>1</v>
      </c>
      <c r="AM507">
        <f>IF(Alumn_Filtered!AS507=0,Metrics!AS$14,Alumn_Filtered!AS507)</f>
        <v>5</v>
      </c>
      <c r="AN507">
        <f>Alumn_Filtered!B507</f>
        <v>1</v>
      </c>
    </row>
    <row r="508" spans="1:40" x14ac:dyDescent="0.25">
      <c r="A508" t="str">
        <f>LEFT(Alumn_Filtered!A508,LEN(Alumn_Filtered!A508)-1)</f>
        <v>19858010</v>
      </c>
      <c r="B508">
        <f>Alumn_Filtered!D508</f>
        <v>6</v>
      </c>
      <c r="C508">
        <f>Alumn_Filtered!E508</f>
        <v>0</v>
      </c>
      <c r="D508">
        <f>Alumn_Filtered!F508</f>
        <v>0</v>
      </c>
      <c r="E508" s="30">
        <f>Alumn_Filtered!G508</f>
        <v>0</v>
      </c>
      <c r="F508">
        <f>Alumn_Filtered!H508</f>
        <v>0</v>
      </c>
      <c r="G508" s="28">
        <f>Alumn_Filtered!I508</f>
        <v>0</v>
      </c>
      <c r="H508">
        <f>Alumn_Filtered!J508</f>
        <v>0</v>
      </c>
      <c r="I508" s="28">
        <f>Alumn_Filtered!K508</f>
        <v>0</v>
      </c>
      <c r="J508" s="28">
        <f>Alumn_Filtered!L508</f>
        <v>0</v>
      </c>
      <c r="K508" s="28">
        <f>Alumn_Filtered!M508</f>
        <v>0</v>
      </c>
      <c r="L508" s="28">
        <f>Alumn_Filtered!N508</f>
        <v>0</v>
      </c>
      <c r="M508">
        <f>Alumn_Filtered!O508</f>
        <v>0</v>
      </c>
      <c r="N508">
        <f>Alumn_Filtered!P508</f>
        <v>0</v>
      </c>
      <c r="O508">
        <f>Alumn_Filtered!Q508</f>
        <v>0</v>
      </c>
      <c r="P508">
        <f>Alumn_Filtered!R508</f>
        <v>0</v>
      </c>
      <c r="Q508">
        <f>Alumn_Filtered!S508</f>
        <v>0</v>
      </c>
      <c r="R508">
        <f>Alumn_Filtered!T508</f>
        <v>0</v>
      </c>
      <c r="S508" s="28">
        <f>Alumn_Filtered!U508</f>
        <v>0</v>
      </c>
      <c r="T508">
        <f>Alumn_Filtered!V508</f>
        <v>0</v>
      </c>
      <c r="U508" s="28">
        <f>Alumn_Filtered!W508</f>
        <v>0</v>
      </c>
      <c r="V508" s="28">
        <f>Alumn_Filtered!X508</f>
        <v>0</v>
      </c>
      <c r="W508" s="28">
        <f>Alumn_Filtered!Y508</f>
        <v>0</v>
      </c>
      <c r="X508" s="28">
        <f>Alumn_Filtered!Z508</f>
        <v>0</v>
      </c>
      <c r="Y508" s="28">
        <f>Alumn_Filtered!AA508</f>
        <v>0</v>
      </c>
      <c r="Z508">
        <f ca="1">Alumn_Filtered!AB508</f>
        <v>19</v>
      </c>
      <c r="AA508">
        <f>Alumn_Filtered!AD508</f>
        <v>1</v>
      </c>
      <c r="AB508">
        <f>Alumn_Filtered!AF508</f>
        <v>1</v>
      </c>
      <c r="AC508">
        <f>IF(Alumn_Filtered!AG508=0,Metrics!$AG$14,Alumn_Filtered!AG508)</f>
        <v>528</v>
      </c>
      <c r="AD508" s="28">
        <f>Alumn_Filtered!AH508</f>
        <v>0.51863857374392219</v>
      </c>
      <c r="AE508">
        <f>IF(Alumn_Filtered!AI508=0,Metrics!AI$14,Alumn_Filtered!AI508)</f>
        <v>528</v>
      </c>
      <c r="AF508" s="28">
        <f>Alumn_Filtered!AJ508</f>
        <v>0.51863857374392219</v>
      </c>
      <c r="AG508">
        <f>IF(Alumn_Filtered!AK508=0,Metrics!AK$14,Alumn_Filtered!AK508)</f>
        <v>507</v>
      </c>
      <c r="AH508" s="28">
        <f>Alumn_Filtered!AL508</f>
        <v>0.4846029173419773</v>
      </c>
      <c r="AI508">
        <f>IF(Alumn_Filtered!AM508=0,Metrics!AM$14,Alumn_Filtered!AM508)</f>
        <v>573</v>
      </c>
      <c r="AJ508" s="28">
        <f>Alumn_Filtered!AN508</f>
        <v>0.5915721231766613</v>
      </c>
      <c r="AK508">
        <f>IF(Alumn_Filtered!AP508=0,Metrics!AP$14,Alumn_Filtered!AP508)</f>
        <v>13</v>
      </c>
      <c r="AL508">
        <f>IF(Alumn_Filtered!AR508=0,Metrics!AR$14,Alumn_Filtered!AR508)</f>
        <v>1</v>
      </c>
      <c r="AM508">
        <f>IF(Alumn_Filtered!AS508=0,Metrics!AS$14,Alumn_Filtered!AS508)</f>
        <v>10</v>
      </c>
      <c r="AN508">
        <f>Alumn_Filtered!B508</f>
        <v>0</v>
      </c>
    </row>
    <row r="509" spans="1:40" x14ac:dyDescent="0.25">
      <c r="A509" t="str">
        <f>LEFT(Alumn_Filtered!A509,LEN(Alumn_Filtered!A509)-1)</f>
        <v>19874366</v>
      </c>
      <c r="B509">
        <f>Alumn_Filtered!D509</f>
        <v>0</v>
      </c>
      <c r="C509">
        <f>Alumn_Filtered!E509</f>
        <v>0</v>
      </c>
      <c r="D509">
        <f>Alumn_Filtered!F509</f>
        <v>0</v>
      </c>
      <c r="E509" s="30">
        <f>Alumn_Filtered!G509</f>
        <v>6</v>
      </c>
      <c r="F509">
        <f>Alumn_Filtered!H509</f>
        <v>5</v>
      </c>
      <c r="G509" s="28">
        <f>Alumn_Filtered!I509</f>
        <v>0.83333333333333337</v>
      </c>
      <c r="H509">
        <f>Alumn_Filtered!J509</f>
        <v>1</v>
      </c>
      <c r="I509" s="28">
        <f>Alumn_Filtered!K509</f>
        <v>0.16666666666666666</v>
      </c>
      <c r="J509" s="28">
        <f>Alumn_Filtered!L509</f>
        <v>0.93333333333333324</v>
      </c>
      <c r="K509" s="28">
        <f>Alumn_Filtered!M509</f>
        <v>0.3</v>
      </c>
      <c r="L509" s="28">
        <f>Alumn_Filtered!N509</f>
        <v>0.63333333333333341</v>
      </c>
      <c r="M509">
        <f>Alumn_Filtered!O509</f>
        <v>7</v>
      </c>
      <c r="N509">
        <f>Alumn_Filtered!P509</f>
        <v>1</v>
      </c>
      <c r="O509">
        <f>Alumn_Filtered!Q509</f>
        <v>4</v>
      </c>
      <c r="P509">
        <f>Alumn_Filtered!R509</f>
        <v>0</v>
      </c>
      <c r="Q509">
        <f>Alumn_Filtered!S509</f>
        <v>2</v>
      </c>
      <c r="R509">
        <f>Alumn_Filtered!T509</f>
        <v>2</v>
      </c>
      <c r="S509" s="28">
        <f>Alumn_Filtered!U509</f>
        <v>1</v>
      </c>
      <c r="T509">
        <f>Alumn_Filtered!V509</f>
        <v>0</v>
      </c>
      <c r="U509" s="28">
        <f>Alumn_Filtered!W509</f>
        <v>0</v>
      </c>
      <c r="V509" s="28">
        <f>Alumn_Filtered!X509</f>
        <v>0.8666666666666667</v>
      </c>
      <c r="W509" s="28">
        <f>Alumn_Filtered!Y509</f>
        <v>0.6333333333333333</v>
      </c>
      <c r="X509" s="28">
        <f>Alumn_Filtered!Z509</f>
        <v>0.75</v>
      </c>
      <c r="Y509" s="28">
        <f>Alumn_Filtered!AA509</f>
        <v>0.11666666666666659</v>
      </c>
      <c r="Z509">
        <f ca="1">Alumn_Filtered!AB509</f>
        <v>19</v>
      </c>
      <c r="AA509">
        <f>Alumn_Filtered!AD509</f>
        <v>1</v>
      </c>
      <c r="AB509">
        <f>Alumn_Filtered!AF509</f>
        <v>1</v>
      </c>
      <c r="AC509">
        <f>IF(Alumn_Filtered!AG509=0,Metrics!$AG$14,Alumn_Filtered!AG509)</f>
        <v>589</v>
      </c>
      <c r="AD509" s="28">
        <f>Alumn_Filtered!AH509</f>
        <v>0.61750405186385737</v>
      </c>
      <c r="AE509">
        <f>IF(Alumn_Filtered!AI509=0,Metrics!AI$14,Alumn_Filtered!AI509)</f>
        <v>602</v>
      </c>
      <c r="AF509" s="28">
        <f>Alumn_Filtered!AJ509</f>
        <v>0.63857374392220423</v>
      </c>
      <c r="AG509">
        <f>IF(Alumn_Filtered!AK509=0,Metrics!AK$14,Alumn_Filtered!AK509)</f>
        <v>746</v>
      </c>
      <c r="AH509" s="28">
        <f>Alumn_Filtered!AL509</f>
        <v>0.8719611021069692</v>
      </c>
      <c r="AI509">
        <f>IF(Alumn_Filtered!AM509=0,Metrics!AM$14,Alumn_Filtered!AM509)</f>
        <v>677</v>
      </c>
      <c r="AJ509" s="28">
        <f>Alumn_Filtered!AN509</f>
        <v>0.76012965964343593</v>
      </c>
      <c r="AK509">
        <f>IF(Alumn_Filtered!AP509=0,Metrics!AP$14,Alumn_Filtered!AP509)</f>
        <v>6</v>
      </c>
      <c r="AL509">
        <f>IF(Alumn_Filtered!AR509=0,Metrics!AR$14,Alumn_Filtered!AR509)</f>
        <v>1</v>
      </c>
      <c r="AM509">
        <f>IF(Alumn_Filtered!AS509=0,Metrics!AS$14,Alumn_Filtered!AS509)</f>
        <v>5</v>
      </c>
      <c r="AN509">
        <f>Alumn_Filtered!B509</f>
        <v>0</v>
      </c>
    </row>
    <row r="510" spans="1:40" x14ac:dyDescent="0.25">
      <c r="A510" t="str">
        <f>LEFT(Alumn_Filtered!A510,LEN(Alumn_Filtered!A510)-1)</f>
        <v>19874618</v>
      </c>
      <c r="B510">
        <f>Alumn_Filtered!D510</f>
        <v>0</v>
      </c>
      <c r="C510">
        <f>Alumn_Filtered!E510</f>
        <v>0</v>
      </c>
      <c r="D510">
        <f>Alumn_Filtered!F510</f>
        <v>0</v>
      </c>
      <c r="E510" s="30">
        <f>Alumn_Filtered!G510</f>
        <v>6</v>
      </c>
      <c r="F510">
        <f>Alumn_Filtered!H510</f>
        <v>6</v>
      </c>
      <c r="G510" s="28">
        <f>Alumn_Filtered!I510</f>
        <v>1</v>
      </c>
      <c r="H510">
        <f>Alumn_Filtered!J510</f>
        <v>0</v>
      </c>
      <c r="I510" s="28">
        <f>Alumn_Filtered!K510</f>
        <v>0</v>
      </c>
      <c r="J510" s="28">
        <f>Alumn_Filtered!L510</f>
        <v>0.78333333333333333</v>
      </c>
      <c r="K510" s="28">
        <f>Alumn_Filtered!M510</f>
        <v>0.6166666666666667</v>
      </c>
      <c r="L510" s="28">
        <f>Alumn_Filtered!N510</f>
        <v>0.72222222222222221</v>
      </c>
      <c r="M510">
        <f>Alumn_Filtered!O510</f>
        <v>6</v>
      </c>
      <c r="N510">
        <f>Alumn_Filtered!P510</f>
        <v>0</v>
      </c>
      <c r="O510">
        <f>Alumn_Filtered!Q510</f>
        <v>0</v>
      </c>
      <c r="P510">
        <f>Alumn_Filtered!R510</f>
        <v>0</v>
      </c>
      <c r="Q510">
        <f>Alumn_Filtered!S510</f>
        <v>6</v>
      </c>
      <c r="R510">
        <f>Alumn_Filtered!T510</f>
        <v>6</v>
      </c>
      <c r="S510" s="28">
        <f>Alumn_Filtered!U510</f>
        <v>1</v>
      </c>
      <c r="T510">
        <f>Alumn_Filtered!V510</f>
        <v>0</v>
      </c>
      <c r="U510" s="28">
        <f>Alumn_Filtered!W510</f>
        <v>0</v>
      </c>
      <c r="V510" s="28">
        <f>Alumn_Filtered!X510</f>
        <v>0.9</v>
      </c>
      <c r="W510" s="28">
        <f>Alumn_Filtered!Y510</f>
        <v>0.5</v>
      </c>
      <c r="X510" s="28">
        <f>Alumn_Filtered!Z510</f>
        <v>0.67499999999999993</v>
      </c>
      <c r="Y510" s="28">
        <f>Alumn_Filtered!AA510</f>
        <v>-4.7222222222222276E-2</v>
      </c>
      <c r="Z510">
        <f ca="1">Alumn_Filtered!AB510</f>
        <v>19</v>
      </c>
      <c r="AA510">
        <f>Alumn_Filtered!AD510</f>
        <v>1</v>
      </c>
      <c r="AB510">
        <f>Alumn_Filtered!AF510</f>
        <v>1</v>
      </c>
      <c r="AC510">
        <f>IF(Alumn_Filtered!AG510=0,Metrics!$AG$14,Alumn_Filtered!AG510)</f>
        <v>616</v>
      </c>
      <c r="AD510" s="28">
        <f>Alumn_Filtered!AH510</f>
        <v>0.66126418152350086</v>
      </c>
      <c r="AE510">
        <f>IF(Alumn_Filtered!AI510=0,Metrics!AI$14,Alumn_Filtered!AI510)</f>
        <v>616</v>
      </c>
      <c r="AF510" s="28">
        <f>Alumn_Filtered!AJ510</f>
        <v>0.66126418152350086</v>
      </c>
      <c r="AG510">
        <f>IF(Alumn_Filtered!AK510=0,Metrics!AK$14,Alumn_Filtered!AK510)</f>
        <v>486</v>
      </c>
      <c r="AH510" s="28">
        <f>Alumn_Filtered!AL510</f>
        <v>0.45056726094003241</v>
      </c>
      <c r="AI510">
        <f>IF(Alumn_Filtered!AM510=0,Metrics!AM$14,Alumn_Filtered!AM510)</f>
        <v>641</v>
      </c>
      <c r="AJ510" s="28">
        <f>Alumn_Filtered!AN510</f>
        <v>0.70178282009724469</v>
      </c>
      <c r="AK510">
        <f>IF(Alumn_Filtered!AP510=0,Metrics!AP$14,Alumn_Filtered!AP510)</f>
        <v>6</v>
      </c>
      <c r="AL510">
        <f>IF(Alumn_Filtered!AR510=0,Metrics!AR$14,Alumn_Filtered!AR510)</f>
        <v>1</v>
      </c>
      <c r="AM510">
        <f>IF(Alumn_Filtered!AS510=0,Metrics!AS$14,Alumn_Filtered!AS510)</f>
        <v>5</v>
      </c>
      <c r="AN510">
        <f>Alumn_Filtered!B510</f>
        <v>1</v>
      </c>
    </row>
    <row r="511" spans="1:40" x14ac:dyDescent="0.25">
      <c r="A511" t="str">
        <f>LEFT(Alumn_Filtered!A511,LEN(Alumn_Filtered!A511)-1)</f>
        <v>19878883</v>
      </c>
      <c r="B511">
        <f>Alumn_Filtered!D511</f>
        <v>0</v>
      </c>
      <c r="C511">
        <f>Alumn_Filtered!E511</f>
        <v>0</v>
      </c>
      <c r="D511">
        <f>Alumn_Filtered!F511</f>
        <v>0</v>
      </c>
      <c r="E511" s="30">
        <f>Alumn_Filtered!G511</f>
        <v>6</v>
      </c>
      <c r="F511">
        <f>Alumn_Filtered!H511</f>
        <v>6</v>
      </c>
      <c r="G511" s="28">
        <f>Alumn_Filtered!I511</f>
        <v>1</v>
      </c>
      <c r="H511">
        <f>Alumn_Filtered!J511</f>
        <v>0</v>
      </c>
      <c r="I511" s="28">
        <f>Alumn_Filtered!K511</f>
        <v>0</v>
      </c>
      <c r="J511" s="28">
        <f>Alumn_Filtered!L511</f>
        <v>0.8666666666666667</v>
      </c>
      <c r="K511" s="28">
        <f>Alumn_Filtered!M511</f>
        <v>0.5</v>
      </c>
      <c r="L511" s="28">
        <f>Alumn_Filtered!N511</f>
        <v>0.68888888888888877</v>
      </c>
      <c r="M511">
        <f>Alumn_Filtered!O511</f>
        <v>9</v>
      </c>
      <c r="N511">
        <f>Alumn_Filtered!P511</f>
        <v>2</v>
      </c>
      <c r="O511">
        <f>Alumn_Filtered!Q511</f>
        <v>0</v>
      </c>
      <c r="P511">
        <f>Alumn_Filtered!R511</f>
        <v>0</v>
      </c>
      <c r="Q511">
        <f>Alumn_Filtered!S511</f>
        <v>7</v>
      </c>
      <c r="R511">
        <f>Alumn_Filtered!T511</f>
        <v>4</v>
      </c>
      <c r="S511" s="28">
        <f>Alumn_Filtered!U511</f>
        <v>0.5714285714285714</v>
      </c>
      <c r="T511">
        <f>Alumn_Filtered!V511</f>
        <v>3</v>
      </c>
      <c r="U511" s="28">
        <f>Alumn_Filtered!W511</f>
        <v>0.42857142857142855</v>
      </c>
      <c r="V511" s="28">
        <f>Alumn_Filtered!X511</f>
        <v>0.68333333333333324</v>
      </c>
      <c r="W511" s="28">
        <f>Alumn_Filtered!Y511</f>
        <v>0.3</v>
      </c>
      <c r="X511" s="28">
        <f>Alumn_Filtered!Z511</f>
        <v>0.50714285714285712</v>
      </c>
      <c r="Y511" s="28">
        <f>Alumn_Filtered!AA511</f>
        <v>-0.18174603174603166</v>
      </c>
      <c r="Z511">
        <f ca="1">Alumn_Filtered!AB511</f>
        <v>19</v>
      </c>
      <c r="AA511">
        <f>Alumn_Filtered!AD511</f>
        <v>1</v>
      </c>
      <c r="AB511">
        <f>Alumn_Filtered!AF511</f>
        <v>1</v>
      </c>
      <c r="AC511">
        <f>IF(Alumn_Filtered!AG511=0,Metrics!$AG$14,Alumn_Filtered!AG511)</f>
        <v>517</v>
      </c>
      <c r="AD511" s="28">
        <f>Alumn_Filtered!AH511</f>
        <v>0.50081037277147489</v>
      </c>
      <c r="AE511">
        <f>IF(Alumn_Filtered!AI511=0,Metrics!AI$14,Alumn_Filtered!AI511)</f>
        <v>517</v>
      </c>
      <c r="AF511" s="28">
        <f>Alumn_Filtered!AJ511</f>
        <v>0.50081037277147489</v>
      </c>
      <c r="AG511">
        <f>IF(Alumn_Filtered!AK511=0,Metrics!AK$14,Alumn_Filtered!AK511)</f>
        <v>529</v>
      </c>
      <c r="AH511" s="28">
        <f>Alumn_Filtered!AL511</f>
        <v>0.52025931928687197</v>
      </c>
      <c r="AI511">
        <f>IF(Alumn_Filtered!AM511=0,Metrics!AM$14,Alumn_Filtered!AM511)</f>
        <v>552</v>
      </c>
      <c r="AJ511" s="28">
        <f>Alumn_Filtered!AN511</f>
        <v>0.55753646677471635</v>
      </c>
      <c r="AK511">
        <f>IF(Alumn_Filtered!AP511=0,Metrics!AP$14,Alumn_Filtered!AP511)</f>
        <v>13</v>
      </c>
      <c r="AL511">
        <f>IF(Alumn_Filtered!AR511=0,Metrics!AR$14,Alumn_Filtered!AR511)</f>
        <v>1</v>
      </c>
      <c r="AM511">
        <f>IF(Alumn_Filtered!AS511=0,Metrics!AS$14,Alumn_Filtered!AS511)</f>
        <v>5</v>
      </c>
      <c r="AN511">
        <f>Alumn_Filtered!B511</f>
        <v>1</v>
      </c>
    </row>
    <row r="512" spans="1:40" x14ac:dyDescent="0.25">
      <c r="A512" t="str">
        <f>LEFT(Alumn_Filtered!A512,LEN(Alumn_Filtered!A512)-1)</f>
        <v>19880763</v>
      </c>
      <c r="B512">
        <f>Alumn_Filtered!D512</f>
        <v>0</v>
      </c>
      <c r="C512">
        <f>Alumn_Filtered!E512</f>
        <v>0</v>
      </c>
      <c r="D512">
        <f>Alumn_Filtered!F512</f>
        <v>0</v>
      </c>
      <c r="E512" s="30">
        <f>Alumn_Filtered!G512</f>
        <v>6</v>
      </c>
      <c r="F512">
        <f>Alumn_Filtered!H512</f>
        <v>3</v>
      </c>
      <c r="G512" s="28">
        <f>Alumn_Filtered!I512</f>
        <v>0.5</v>
      </c>
      <c r="H512">
        <f>Alumn_Filtered!J512</f>
        <v>3</v>
      </c>
      <c r="I512" s="28">
        <f>Alumn_Filtered!K512</f>
        <v>0.5</v>
      </c>
      <c r="J512" s="28">
        <f>Alumn_Filtered!L512</f>
        <v>0.78333333333333333</v>
      </c>
      <c r="K512" s="28">
        <f>Alumn_Filtered!M512</f>
        <v>0.31666666666666665</v>
      </c>
      <c r="L512" s="28">
        <f>Alumn_Filtered!N512</f>
        <v>0.46944444444444439</v>
      </c>
      <c r="M512">
        <f>Alumn_Filtered!O512</f>
        <v>6</v>
      </c>
      <c r="N512">
        <f>Alumn_Filtered!P512</f>
        <v>1</v>
      </c>
      <c r="O512">
        <f>Alumn_Filtered!Q512</f>
        <v>0</v>
      </c>
      <c r="P512">
        <f>Alumn_Filtered!R512</f>
        <v>0</v>
      </c>
      <c r="Q512">
        <f>Alumn_Filtered!S512</f>
        <v>5</v>
      </c>
      <c r="R512">
        <f>Alumn_Filtered!T512</f>
        <v>0</v>
      </c>
      <c r="S512" s="28">
        <f>Alumn_Filtered!U512</f>
        <v>0</v>
      </c>
      <c r="T512">
        <f>Alumn_Filtered!V512</f>
        <v>5</v>
      </c>
      <c r="U512" s="28">
        <f>Alumn_Filtered!W512</f>
        <v>1</v>
      </c>
      <c r="V512" s="28">
        <f>Alumn_Filtered!X512</f>
        <v>0.41666666666666669</v>
      </c>
      <c r="W512" s="28">
        <f>Alumn_Filtered!Y512</f>
        <v>0.13333333333333333</v>
      </c>
      <c r="X512" s="28">
        <f>Alumn_Filtered!Z512</f>
        <v>0.30333333333333334</v>
      </c>
      <c r="Y512" s="28">
        <f>Alumn_Filtered!AA512</f>
        <v>-0.16611111111111104</v>
      </c>
      <c r="Z512">
        <f ca="1">Alumn_Filtered!AB512</f>
        <v>19</v>
      </c>
      <c r="AA512">
        <f>Alumn_Filtered!AD512</f>
        <v>1</v>
      </c>
      <c r="AB512">
        <f>Alumn_Filtered!AF512</f>
        <v>1</v>
      </c>
      <c r="AC512">
        <f>IF(Alumn_Filtered!AG512=0,Metrics!$AG$14,Alumn_Filtered!AG512)</f>
        <v>482</v>
      </c>
      <c r="AD512" s="28">
        <f>Alumn_Filtered!AH512</f>
        <v>0.44408427876823336</v>
      </c>
      <c r="AE512">
        <f>IF(Alumn_Filtered!AI512=0,Metrics!AI$14,Alumn_Filtered!AI512)</f>
        <v>486</v>
      </c>
      <c r="AF512" s="28">
        <f>Alumn_Filtered!AJ512</f>
        <v>0.45056726094003241</v>
      </c>
      <c r="AG512">
        <f>IF(Alumn_Filtered!AK512=0,Metrics!AK$14,Alumn_Filtered!AK512)</f>
        <v>459</v>
      </c>
      <c r="AH512" s="28">
        <f>Alumn_Filtered!AL512</f>
        <v>0.40680713128038898</v>
      </c>
      <c r="AI512">
        <f>IF(Alumn_Filtered!AM512=0,Metrics!AM$14,Alumn_Filtered!AM512)</f>
        <v>569</v>
      </c>
      <c r="AJ512" s="28">
        <f>Alumn_Filtered!AN512</f>
        <v>0.5850891410048622</v>
      </c>
      <c r="AK512">
        <f>IF(Alumn_Filtered!AP512=0,Metrics!AP$14,Alumn_Filtered!AP512)</f>
        <v>13</v>
      </c>
      <c r="AL512">
        <f>IF(Alumn_Filtered!AR512=0,Metrics!AR$14,Alumn_Filtered!AR512)</f>
        <v>1</v>
      </c>
      <c r="AM512">
        <f>IF(Alumn_Filtered!AS512=0,Metrics!AS$14,Alumn_Filtered!AS512)</f>
        <v>5</v>
      </c>
      <c r="AN512">
        <f>Alumn_Filtered!B512</f>
        <v>1</v>
      </c>
    </row>
    <row r="513" spans="1:40" x14ac:dyDescent="0.25">
      <c r="A513" t="str">
        <f>LEFT(Alumn_Filtered!A513,LEN(Alumn_Filtered!A513)-1)</f>
        <v>19884150</v>
      </c>
      <c r="B513">
        <f>Alumn_Filtered!D513</f>
        <v>0</v>
      </c>
      <c r="C513">
        <f>Alumn_Filtered!E513</f>
        <v>0</v>
      </c>
      <c r="D513">
        <f>Alumn_Filtered!F513</f>
        <v>0</v>
      </c>
      <c r="E513" s="30">
        <f>Alumn_Filtered!G513</f>
        <v>6</v>
      </c>
      <c r="F513">
        <f>Alumn_Filtered!H513</f>
        <v>6</v>
      </c>
      <c r="G513" s="28">
        <f>Alumn_Filtered!I513</f>
        <v>1</v>
      </c>
      <c r="H513">
        <f>Alumn_Filtered!J513</f>
        <v>0</v>
      </c>
      <c r="I513" s="28">
        <f>Alumn_Filtered!K513</f>
        <v>0</v>
      </c>
      <c r="J513" s="28">
        <f>Alumn_Filtered!L513</f>
        <v>0.9</v>
      </c>
      <c r="K513" s="28">
        <f>Alumn_Filtered!M513</f>
        <v>0.51666666666666661</v>
      </c>
      <c r="L513" s="28">
        <f>Alumn_Filtered!N513</f>
        <v>0.74722222222222223</v>
      </c>
      <c r="M513">
        <f>Alumn_Filtered!O513</f>
        <v>8</v>
      </c>
      <c r="N513">
        <f>Alumn_Filtered!P513</f>
        <v>2</v>
      </c>
      <c r="O513">
        <f>Alumn_Filtered!Q513</f>
        <v>0</v>
      </c>
      <c r="P513">
        <f>Alumn_Filtered!R513</f>
        <v>0</v>
      </c>
      <c r="Q513">
        <f>Alumn_Filtered!S513</f>
        <v>6</v>
      </c>
      <c r="R513">
        <f>Alumn_Filtered!T513</f>
        <v>6</v>
      </c>
      <c r="S513" s="28">
        <f>Alumn_Filtered!U513</f>
        <v>1</v>
      </c>
      <c r="T513">
        <f>Alumn_Filtered!V513</f>
        <v>0</v>
      </c>
      <c r="U513" s="28">
        <f>Alumn_Filtered!W513</f>
        <v>0</v>
      </c>
      <c r="V513" s="28">
        <f>Alumn_Filtered!X513</f>
        <v>0.76666666666666661</v>
      </c>
      <c r="W513" s="28">
        <f>Alumn_Filtered!Y513</f>
        <v>0.56666666666666676</v>
      </c>
      <c r="X513" s="28">
        <f>Alumn_Filtered!Z513</f>
        <v>0.64166666666666672</v>
      </c>
      <c r="Y513" s="28">
        <f>Alumn_Filtered!AA513</f>
        <v>-0.10555555555555551</v>
      </c>
      <c r="Z513">
        <f ca="1">Alumn_Filtered!AB513</f>
        <v>19</v>
      </c>
      <c r="AA513">
        <f>Alumn_Filtered!AD513</f>
        <v>1</v>
      </c>
      <c r="AB513">
        <f>Alumn_Filtered!AF513</f>
        <v>1</v>
      </c>
      <c r="AC513">
        <f>IF(Alumn_Filtered!AG513=0,Metrics!$AG$14,Alumn_Filtered!AG513)</f>
        <v>576</v>
      </c>
      <c r="AD513" s="28">
        <f>Alumn_Filtered!AH513</f>
        <v>0.59643435980551052</v>
      </c>
      <c r="AE513">
        <f>IF(Alumn_Filtered!AI513=0,Metrics!AI$14,Alumn_Filtered!AI513)</f>
        <v>620</v>
      </c>
      <c r="AF513" s="28">
        <f>Alumn_Filtered!AJ513</f>
        <v>0.66774716369529985</v>
      </c>
      <c r="AG513">
        <f>IF(Alumn_Filtered!AK513=0,Metrics!AK$14,Alumn_Filtered!AK513)</f>
        <v>459</v>
      </c>
      <c r="AH513" s="28">
        <f>Alumn_Filtered!AL513</f>
        <v>0.40680713128038898</v>
      </c>
      <c r="AI513">
        <f>IF(Alumn_Filtered!AM513=0,Metrics!AM$14,Alumn_Filtered!AM513)</f>
        <v>662</v>
      </c>
      <c r="AJ513" s="28">
        <f>Alumn_Filtered!AN513</f>
        <v>0.73581847649918963</v>
      </c>
      <c r="AK513">
        <f>IF(Alumn_Filtered!AP513=0,Metrics!AP$14,Alumn_Filtered!AP513)</f>
        <v>13</v>
      </c>
      <c r="AL513">
        <f>IF(Alumn_Filtered!AR513=0,Metrics!AR$14,Alumn_Filtered!AR513)</f>
        <v>3</v>
      </c>
      <c r="AM513">
        <f>IF(Alumn_Filtered!AS513=0,Metrics!AS$14,Alumn_Filtered!AS513)</f>
        <v>5</v>
      </c>
      <c r="AN513">
        <f>Alumn_Filtered!B513</f>
        <v>1</v>
      </c>
    </row>
    <row r="514" spans="1:40" x14ac:dyDescent="0.25">
      <c r="A514" t="str">
        <f>LEFT(Alumn_Filtered!A514,LEN(Alumn_Filtered!A514)-1)</f>
        <v>19889814</v>
      </c>
      <c r="B514">
        <f>Alumn_Filtered!D514</f>
        <v>0</v>
      </c>
      <c r="C514">
        <f>Alumn_Filtered!E514</f>
        <v>0</v>
      </c>
      <c r="D514">
        <f>Alumn_Filtered!F514</f>
        <v>0</v>
      </c>
      <c r="E514" s="30">
        <f>Alumn_Filtered!G514</f>
        <v>6</v>
      </c>
      <c r="F514">
        <f>Alumn_Filtered!H514</f>
        <v>5</v>
      </c>
      <c r="G514" s="28">
        <f>Alumn_Filtered!I514</f>
        <v>0.83333333333333337</v>
      </c>
      <c r="H514">
        <f>Alumn_Filtered!J514</f>
        <v>1</v>
      </c>
      <c r="I514" s="28">
        <f>Alumn_Filtered!K514</f>
        <v>0.16666666666666666</v>
      </c>
      <c r="J514" s="28">
        <f>Alumn_Filtered!L514</f>
        <v>0.78333333333333333</v>
      </c>
      <c r="K514" s="28">
        <f>Alumn_Filtered!M514</f>
        <v>0.31666666666666665</v>
      </c>
      <c r="L514" s="28">
        <f>Alumn_Filtered!N514</f>
        <v>0.52777777777777779</v>
      </c>
      <c r="M514">
        <f>Alumn_Filtered!O514</f>
        <v>10</v>
      </c>
      <c r="N514">
        <f>Alumn_Filtered!P514</f>
        <v>4</v>
      </c>
      <c r="O514">
        <f>Alumn_Filtered!Q514</f>
        <v>0</v>
      </c>
      <c r="P514">
        <f>Alumn_Filtered!R514</f>
        <v>0</v>
      </c>
      <c r="Q514">
        <f>Alumn_Filtered!S514</f>
        <v>6</v>
      </c>
      <c r="R514">
        <f>Alumn_Filtered!T514</f>
        <v>3</v>
      </c>
      <c r="S514" s="28">
        <f>Alumn_Filtered!U514</f>
        <v>0.5</v>
      </c>
      <c r="T514">
        <f>Alumn_Filtered!V514</f>
        <v>3</v>
      </c>
      <c r="U514" s="28">
        <f>Alumn_Filtered!W514</f>
        <v>0.5</v>
      </c>
      <c r="V514" s="28">
        <f>Alumn_Filtered!X514</f>
        <v>0.71666666666666667</v>
      </c>
      <c r="W514" s="28">
        <f>Alumn_Filtered!Y514</f>
        <v>0.28333333333333338</v>
      </c>
      <c r="X514" s="28">
        <f>Alumn_Filtered!Z514</f>
        <v>0.46666666666666662</v>
      </c>
      <c r="Y514" s="28">
        <f>Alumn_Filtered!AA514</f>
        <v>-6.1111111111111172E-2</v>
      </c>
      <c r="Z514">
        <f ca="1">Alumn_Filtered!AB514</f>
        <v>19</v>
      </c>
      <c r="AA514">
        <f>Alumn_Filtered!AD514</f>
        <v>1</v>
      </c>
      <c r="AB514">
        <f>Alumn_Filtered!AF514</f>
        <v>1</v>
      </c>
      <c r="AC514">
        <f>IF(Alumn_Filtered!AG514=0,Metrics!$AG$14,Alumn_Filtered!AG514)</f>
        <v>441</v>
      </c>
      <c r="AD514" s="28">
        <f>Alumn_Filtered!AH514</f>
        <v>0.37763371150729336</v>
      </c>
      <c r="AE514">
        <f>IF(Alumn_Filtered!AI514=0,Metrics!AI$14,Alumn_Filtered!AI514)</f>
        <v>441</v>
      </c>
      <c r="AF514" s="28">
        <f>Alumn_Filtered!AJ514</f>
        <v>0.37763371150729336</v>
      </c>
      <c r="AG514">
        <f>IF(Alumn_Filtered!AK514=0,Metrics!AK$14,Alumn_Filtered!AK514)</f>
        <v>574</v>
      </c>
      <c r="AH514" s="28">
        <f>Alumn_Filtered!AL514</f>
        <v>0.59319286871961097</v>
      </c>
      <c r="AI514">
        <f>IF(Alumn_Filtered!AM514=0,Metrics!AM$14,Alumn_Filtered!AM514)</f>
        <v>546</v>
      </c>
      <c r="AJ514" s="28">
        <f>Alumn_Filtered!AN514</f>
        <v>0.54781199351701781</v>
      </c>
      <c r="AK514">
        <f>IF(Alumn_Filtered!AP514=0,Metrics!AP$14,Alumn_Filtered!AP514)</f>
        <v>13</v>
      </c>
      <c r="AL514">
        <f>IF(Alumn_Filtered!AR514=0,Metrics!AR$14,Alumn_Filtered!AR514)</f>
        <v>1</v>
      </c>
      <c r="AM514">
        <f>IF(Alumn_Filtered!AS514=0,Metrics!AS$14,Alumn_Filtered!AS514)</f>
        <v>7</v>
      </c>
      <c r="AN514">
        <f>Alumn_Filtered!B514</f>
        <v>1</v>
      </c>
    </row>
    <row r="515" spans="1:40" x14ac:dyDescent="0.25">
      <c r="A515" t="str">
        <f>LEFT(Alumn_Filtered!A515,LEN(Alumn_Filtered!A515)-1)</f>
        <v>19890473</v>
      </c>
      <c r="B515">
        <f>Alumn_Filtered!D515</f>
        <v>0</v>
      </c>
      <c r="C515">
        <f>Alumn_Filtered!E515</f>
        <v>0</v>
      </c>
      <c r="D515">
        <f>Alumn_Filtered!F515</f>
        <v>0</v>
      </c>
      <c r="E515" s="30">
        <f>Alumn_Filtered!G515</f>
        <v>6</v>
      </c>
      <c r="F515">
        <f>Alumn_Filtered!H515</f>
        <v>3</v>
      </c>
      <c r="G515" s="28">
        <f>Alumn_Filtered!I515</f>
        <v>0.5</v>
      </c>
      <c r="H515">
        <f>Alumn_Filtered!J515</f>
        <v>3</v>
      </c>
      <c r="I515" s="28">
        <f>Alumn_Filtered!K515</f>
        <v>0.5</v>
      </c>
      <c r="J515" s="28">
        <f>Alumn_Filtered!L515</f>
        <v>0.6166666666666667</v>
      </c>
      <c r="K515" s="28">
        <f>Alumn_Filtered!M515</f>
        <v>0.26666666666666666</v>
      </c>
      <c r="L515" s="28">
        <f>Alumn_Filtered!N515</f>
        <v>0.44444444444444448</v>
      </c>
      <c r="M515">
        <f>Alumn_Filtered!O515</f>
        <v>7</v>
      </c>
      <c r="N515">
        <f>Alumn_Filtered!P515</f>
        <v>2</v>
      </c>
      <c r="O515">
        <f>Alumn_Filtered!Q515</f>
        <v>3</v>
      </c>
      <c r="P515">
        <f>Alumn_Filtered!R515</f>
        <v>0</v>
      </c>
      <c r="Q515">
        <f>Alumn_Filtered!S515</f>
        <v>2</v>
      </c>
      <c r="R515">
        <f>Alumn_Filtered!T515</f>
        <v>0</v>
      </c>
      <c r="S515" s="28">
        <f>Alumn_Filtered!U515</f>
        <v>0</v>
      </c>
      <c r="T515">
        <f>Alumn_Filtered!V515</f>
        <v>2</v>
      </c>
      <c r="U515" s="28">
        <f>Alumn_Filtered!W515</f>
        <v>1</v>
      </c>
      <c r="V515" s="28">
        <f>Alumn_Filtered!X515</f>
        <v>0.18333333333333335</v>
      </c>
      <c r="W515" s="28">
        <f>Alumn_Filtered!Y515</f>
        <v>0.18333333333333335</v>
      </c>
      <c r="X515" s="28">
        <f>Alumn_Filtered!Z515</f>
        <v>0.18333333333333335</v>
      </c>
      <c r="Y515" s="28">
        <f>Alumn_Filtered!AA515</f>
        <v>-0.26111111111111113</v>
      </c>
      <c r="Z515">
        <f ca="1">Alumn_Filtered!AB515</f>
        <v>19</v>
      </c>
      <c r="AA515">
        <f>Alumn_Filtered!AD515</f>
        <v>1</v>
      </c>
      <c r="AB515">
        <f>Alumn_Filtered!AF515</f>
        <v>1</v>
      </c>
      <c r="AC515">
        <f>IF(Alumn_Filtered!AG515=0,Metrics!$AG$14,Alumn_Filtered!AG515)</f>
        <v>558</v>
      </c>
      <c r="AD515" s="28">
        <f>Alumn_Filtered!AH515</f>
        <v>0.5672609400324149</v>
      </c>
      <c r="AE515">
        <f>IF(Alumn_Filtered!AI515=0,Metrics!AI$14,Alumn_Filtered!AI515)</f>
        <v>558</v>
      </c>
      <c r="AF515" s="28">
        <f>Alumn_Filtered!AJ515</f>
        <v>0.5672609400324149</v>
      </c>
      <c r="AG515">
        <f>IF(Alumn_Filtered!AK515=0,Metrics!AK$14,Alumn_Filtered!AK515)</f>
        <v>480</v>
      </c>
      <c r="AH515" s="28">
        <f>Alumn_Filtered!AL515</f>
        <v>0.44084278768233387</v>
      </c>
      <c r="AI515">
        <f>IF(Alumn_Filtered!AM515=0,Metrics!AM$14,Alumn_Filtered!AM515)</f>
        <v>593</v>
      </c>
      <c r="AJ515" s="28">
        <f>Alumn_Filtered!AN515</f>
        <v>0.62398703403565636</v>
      </c>
      <c r="AK515">
        <f>IF(Alumn_Filtered!AP515=0,Metrics!AP$14,Alumn_Filtered!AP515)</f>
        <v>13</v>
      </c>
      <c r="AL515">
        <f>IF(Alumn_Filtered!AR515=0,Metrics!AR$14,Alumn_Filtered!AR515)</f>
        <v>1</v>
      </c>
      <c r="AM515">
        <f>IF(Alumn_Filtered!AS515=0,Metrics!AS$14,Alumn_Filtered!AS515)</f>
        <v>10</v>
      </c>
      <c r="AN515">
        <f>Alumn_Filtered!B515</f>
        <v>0</v>
      </c>
    </row>
    <row r="516" spans="1:40" x14ac:dyDescent="0.25">
      <c r="A516" t="str">
        <f>LEFT(Alumn_Filtered!A516,LEN(Alumn_Filtered!A516)-1)</f>
        <v>19890548</v>
      </c>
      <c r="B516">
        <f>Alumn_Filtered!D516</f>
        <v>0</v>
      </c>
      <c r="C516">
        <f>Alumn_Filtered!E516</f>
        <v>1</v>
      </c>
      <c r="D516">
        <f>Alumn_Filtered!F516</f>
        <v>0</v>
      </c>
      <c r="E516" s="30">
        <f>Alumn_Filtered!G516</f>
        <v>5</v>
      </c>
      <c r="F516">
        <f>Alumn_Filtered!H516</f>
        <v>2</v>
      </c>
      <c r="G516" s="28">
        <f>Alumn_Filtered!I516</f>
        <v>0.4</v>
      </c>
      <c r="H516">
        <f>Alumn_Filtered!J516</f>
        <v>3</v>
      </c>
      <c r="I516" s="28">
        <f>Alumn_Filtered!K516</f>
        <v>0.6</v>
      </c>
      <c r="J516" s="28">
        <f>Alumn_Filtered!L516</f>
        <v>0.8833333333333333</v>
      </c>
      <c r="K516" s="28">
        <f>Alumn_Filtered!M516</f>
        <v>0.10000000000000002</v>
      </c>
      <c r="L516" s="28">
        <f>Alumn_Filtered!N516</f>
        <v>0.44000000000000006</v>
      </c>
      <c r="M516">
        <f>Alumn_Filtered!O516</f>
        <v>6</v>
      </c>
      <c r="N516">
        <f>Alumn_Filtered!P516</f>
        <v>0</v>
      </c>
      <c r="O516">
        <f>Alumn_Filtered!Q516</f>
        <v>6</v>
      </c>
      <c r="P516">
        <f>Alumn_Filtered!R516</f>
        <v>0</v>
      </c>
      <c r="Q516">
        <f>Alumn_Filtered!S516</f>
        <v>0</v>
      </c>
      <c r="R516">
        <f>Alumn_Filtered!T516</f>
        <v>0</v>
      </c>
      <c r="S516" s="28">
        <f>Alumn_Filtered!U516</f>
        <v>0</v>
      </c>
      <c r="T516">
        <f>Alumn_Filtered!V516</f>
        <v>0</v>
      </c>
      <c r="U516" s="28">
        <f>Alumn_Filtered!W516</f>
        <v>0</v>
      </c>
      <c r="V516" s="28">
        <f>Alumn_Filtered!X516</f>
        <v>0</v>
      </c>
      <c r="W516" s="28">
        <f>Alumn_Filtered!Y516</f>
        <v>0</v>
      </c>
      <c r="X516" s="28">
        <f>Alumn_Filtered!Z516</f>
        <v>0</v>
      </c>
      <c r="Y516" s="28">
        <f>Alumn_Filtered!AA516</f>
        <v>-0.44000000000000006</v>
      </c>
      <c r="Z516">
        <f ca="1">Alumn_Filtered!AB516</f>
        <v>19</v>
      </c>
      <c r="AA516">
        <f>Alumn_Filtered!AD516</f>
        <v>1</v>
      </c>
      <c r="AB516">
        <f>Alumn_Filtered!AF516</f>
        <v>1</v>
      </c>
      <c r="AC516">
        <f>IF(Alumn_Filtered!AG516=0,Metrics!$AG$14,Alumn_Filtered!AG516)</f>
        <v>528</v>
      </c>
      <c r="AD516" s="28">
        <f>Alumn_Filtered!AH516</f>
        <v>0.51863857374392219</v>
      </c>
      <c r="AE516">
        <f>IF(Alumn_Filtered!AI516=0,Metrics!AI$14,Alumn_Filtered!AI516)</f>
        <v>528</v>
      </c>
      <c r="AF516" s="28">
        <f>Alumn_Filtered!AJ516</f>
        <v>0.51863857374392219</v>
      </c>
      <c r="AG516">
        <f>IF(Alumn_Filtered!AK516=0,Metrics!AK$14,Alumn_Filtered!AK516)</f>
        <v>501</v>
      </c>
      <c r="AH516" s="28">
        <f>Alumn_Filtered!AL516</f>
        <v>0.47487844408427876</v>
      </c>
      <c r="AI516">
        <f>IF(Alumn_Filtered!AM516=0,Metrics!AM$14,Alumn_Filtered!AM516)</f>
        <v>552</v>
      </c>
      <c r="AJ516" s="28">
        <f>Alumn_Filtered!AN516</f>
        <v>0.55753646677471635</v>
      </c>
      <c r="AK516">
        <f>IF(Alumn_Filtered!AP516=0,Metrics!AP$14,Alumn_Filtered!AP516)</f>
        <v>13</v>
      </c>
      <c r="AL516">
        <f>IF(Alumn_Filtered!AR516=0,Metrics!AR$14,Alumn_Filtered!AR516)</f>
        <v>1</v>
      </c>
      <c r="AM516">
        <f>IF(Alumn_Filtered!AS516=0,Metrics!AS$14,Alumn_Filtered!AS516)</f>
        <v>9</v>
      </c>
      <c r="AN516">
        <f>Alumn_Filtered!B516</f>
        <v>0</v>
      </c>
    </row>
    <row r="517" spans="1:40" x14ac:dyDescent="0.25">
      <c r="A517" t="str">
        <f>LEFT(Alumn_Filtered!A517,LEN(Alumn_Filtered!A517)-1)</f>
        <v>19890902</v>
      </c>
      <c r="B517">
        <f>Alumn_Filtered!D517</f>
        <v>0</v>
      </c>
      <c r="C517">
        <f>Alumn_Filtered!E517</f>
        <v>0</v>
      </c>
      <c r="D517">
        <f>Alumn_Filtered!F517</f>
        <v>0</v>
      </c>
      <c r="E517" s="30">
        <f>Alumn_Filtered!G517</f>
        <v>6</v>
      </c>
      <c r="F517">
        <f>Alumn_Filtered!H517</f>
        <v>4</v>
      </c>
      <c r="G517" s="28">
        <f>Alumn_Filtered!I517</f>
        <v>0.66666666666666663</v>
      </c>
      <c r="H517">
        <f>Alumn_Filtered!J517</f>
        <v>2</v>
      </c>
      <c r="I517" s="28">
        <f>Alumn_Filtered!K517</f>
        <v>0.33333333333333331</v>
      </c>
      <c r="J517" s="28">
        <f>Alumn_Filtered!L517</f>
        <v>0.66666666666666663</v>
      </c>
      <c r="K517" s="28">
        <f>Alumn_Filtered!M517</f>
        <v>0.35000000000000003</v>
      </c>
      <c r="L517" s="28">
        <f>Alumn_Filtered!N517</f>
        <v>0.51111111111111118</v>
      </c>
      <c r="M517">
        <f>Alumn_Filtered!O517</f>
        <v>6</v>
      </c>
      <c r="N517">
        <f>Alumn_Filtered!P517</f>
        <v>1</v>
      </c>
      <c r="O517">
        <f>Alumn_Filtered!Q517</f>
        <v>0</v>
      </c>
      <c r="P517">
        <f>Alumn_Filtered!R517</f>
        <v>0</v>
      </c>
      <c r="Q517">
        <f>Alumn_Filtered!S517</f>
        <v>5</v>
      </c>
      <c r="R517">
        <f>Alumn_Filtered!T517</f>
        <v>1</v>
      </c>
      <c r="S517" s="28">
        <f>Alumn_Filtered!U517</f>
        <v>0.2</v>
      </c>
      <c r="T517">
        <f>Alumn_Filtered!V517</f>
        <v>4</v>
      </c>
      <c r="U517" s="28">
        <f>Alumn_Filtered!W517</f>
        <v>0.8</v>
      </c>
      <c r="V517" s="28">
        <f>Alumn_Filtered!X517</f>
        <v>0.65</v>
      </c>
      <c r="W517" s="28">
        <f>Alumn_Filtered!Y517</f>
        <v>0.10000000000000002</v>
      </c>
      <c r="X517" s="28">
        <f>Alumn_Filtered!Z517</f>
        <v>0.33666666666666661</v>
      </c>
      <c r="Y517" s="28">
        <f>Alumn_Filtered!AA517</f>
        <v>-0.17444444444444457</v>
      </c>
      <c r="Z517">
        <f ca="1">Alumn_Filtered!AB517</f>
        <v>19</v>
      </c>
      <c r="AA517">
        <f>Alumn_Filtered!AD517</f>
        <v>1</v>
      </c>
      <c r="AB517">
        <f>Alumn_Filtered!AF517</f>
        <v>1</v>
      </c>
      <c r="AC517">
        <f>IF(Alumn_Filtered!AG517=0,Metrics!$AG$14,Alumn_Filtered!AG517)</f>
        <v>507</v>
      </c>
      <c r="AD517" s="28">
        <f>Alumn_Filtered!AH517</f>
        <v>0.4846029173419773</v>
      </c>
      <c r="AE517">
        <f>IF(Alumn_Filtered!AI517=0,Metrics!AI$14,Alumn_Filtered!AI517)</f>
        <v>507</v>
      </c>
      <c r="AF517" s="28">
        <f>Alumn_Filtered!AJ517</f>
        <v>0.4846029173419773</v>
      </c>
      <c r="AG517">
        <f>IF(Alumn_Filtered!AK517=0,Metrics!AK$14,Alumn_Filtered!AK517)</f>
        <v>452</v>
      </c>
      <c r="AH517" s="28">
        <f>Alumn_Filtered!AL517</f>
        <v>0.39546191247974066</v>
      </c>
      <c r="AI517">
        <f>IF(Alumn_Filtered!AM517=0,Metrics!AM$14,Alumn_Filtered!AM517)</f>
        <v>573</v>
      </c>
      <c r="AJ517" s="28">
        <f>Alumn_Filtered!AN517</f>
        <v>0.5915721231766613</v>
      </c>
      <c r="AK517">
        <f>IF(Alumn_Filtered!AP517=0,Metrics!AP$14,Alumn_Filtered!AP517)</f>
        <v>13</v>
      </c>
      <c r="AL517">
        <f>IF(Alumn_Filtered!AR517=0,Metrics!AR$14,Alumn_Filtered!AR517)</f>
        <v>1</v>
      </c>
      <c r="AM517">
        <f>IF(Alumn_Filtered!AS517=0,Metrics!AS$14,Alumn_Filtered!AS517)</f>
        <v>0</v>
      </c>
      <c r="AN517">
        <f>Alumn_Filtered!B517</f>
        <v>1</v>
      </c>
    </row>
    <row r="518" spans="1:40" x14ac:dyDescent="0.25">
      <c r="A518" t="str">
        <f>LEFT(Alumn_Filtered!A518,LEN(Alumn_Filtered!A518)-1)</f>
        <v>19891305</v>
      </c>
      <c r="B518">
        <f>Alumn_Filtered!D518</f>
        <v>0</v>
      </c>
      <c r="C518">
        <f>Alumn_Filtered!E518</f>
        <v>0</v>
      </c>
      <c r="D518">
        <f>Alumn_Filtered!F518</f>
        <v>0</v>
      </c>
      <c r="E518" s="30">
        <f>Alumn_Filtered!G518</f>
        <v>6</v>
      </c>
      <c r="F518">
        <f>Alumn_Filtered!H518</f>
        <v>6</v>
      </c>
      <c r="G518" s="28">
        <f>Alumn_Filtered!I518</f>
        <v>1</v>
      </c>
      <c r="H518">
        <f>Alumn_Filtered!J518</f>
        <v>0</v>
      </c>
      <c r="I518" s="28">
        <f>Alumn_Filtered!K518</f>
        <v>0</v>
      </c>
      <c r="J518" s="28">
        <f>Alumn_Filtered!L518</f>
        <v>0.8833333333333333</v>
      </c>
      <c r="K518" s="28">
        <f>Alumn_Filtered!M518</f>
        <v>0.51666666666666661</v>
      </c>
      <c r="L518" s="28">
        <f>Alumn_Filtered!N518</f>
        <v>0.6</v>
      </c>
      <c r="M518">
        <f>Alumn_Filtered!O518</f>
        <v>7</v>
      </c>
      <c r="N518">
        <f>Alumn_Filtered!P518</f>
        <v>0</v>
      </c>
      <c r="O518">
        <f>Alumn_Filtered!Q518</f>
        <v>0</v>
      </c>
      <c r="P518">
        <f>Alumn_Filtered!R518</f>
        <v>0</v>
      </c>
      <c r="Q518">
        <f>Alumn_Filtered!S518</f>
        <v>7</v>
      </c>
      <c r="R518">
        <f>Alumn_Filtered!T518</f>
        <v>2</v>
      </c>
      <c r="S518" s="28">
        <f>Alumn_Filtered!U518</f>
        <v>0.2857142857142857</v>
      </c>
      <c r="T518">
        <f>Alumn_Filtered!V518</f>
        <v>5</v>
      </c>
      <c r="U518" s="28">
        <f>Alumn_Filtered!W518</f>
        <v>0.7142857142857143</v>
      </c>
      <c r="V518" s="28">
        <f>Alumn_Filtered!X518</f>
        <v>0.70000000000000007</v>
      </c>
      <c r="W518" s="28">
        <f>Alumn_Filtered!Y518</f>
        <v>0.18333333333333335</v>
      </c>
      <c r="X518" s="28">
        <f>Alumn_Filtered!Z518</f>
        <v>0.42380952380952375</v>
      </c>
      <c r="Y518" s="28">
        <f>Alumn_Filtered!AA518</f>
        <v>-0.17619047619047623</v>
      </c>
      <c r="Z518">
        <f ca="1">Alumn_Filtered!AB518</f>
        <v>19</v>
      </c>
      <c r="AA518">
        <f>Alumn_Filtered!AD518</f>
        <v>1</v>
      </c>
      <c r="AB518">
        <f>Alumn_Filtered!AF518</f>
        <v>1</v>
      </c>
      <c r="AC518">
        <f>IF(Alumn_Filtered!AG518=0,Metrics!$AG$14,Alumn_Filtered!AG518)</f>
        <v>620</v>
      </c>
      <c r="AD518" s="28">
        <f>Alumn_Filtered!AH518</f>
        <v>0.66774716369529985</v>
      </c>
      <c r="AE518">
        <f>IF(Alumn_Filtered!AI518=0,Metrics!AI$14,Alumn_Filtered!AI518)</f>
        <v>632</v>
      </c>
      <c r="AF518" s="28">
        <f>Alumn_Filtered!AJ518</f>
        <v>0.68719611021069693</v>
      </c>
      <c r="AG518">
        <f>IF(Alumn_Filtered!AK518=0,Metrics!AK$14,Alumn_Filtered!AK518)</f>
        <v>567</v>
      </c>
      <c r="AH518" s="28">
        <f>Alumn_Filtered!AL518</f>
        <v>0.58184764991896276</v>
      </c>
      <c r="AI518">
        <f>IF(Alumn_Filtered!AM518=0,Metrics!AM$14,Alumn_Filtered!AM518)</f>
        <v>616</v>
      </c>
      <c r="AJ518" s="28">
        <f>Alumn_Filtered!AN518</f>
        <v>0.66126418152350086</v>
      </c>
      <c r="AK518">
        <f>IF(Alumn_Filtered!AP518=0,Metrics!AP$14,Alumn_Filtered!AP518)</f>
        <v>13</v>
      </c>
      <c r="AL518">
        <f>IF(Alumn_Filtered!AR518=0,Metrics!AR$14,Alumn_Filtered!AR518)</f>
        <v>1</v>
      </c>
      <c r="AM518">
        <f>IF(Alumn_Filtered!AS518=0,Metrics!AS$14,Alumn_Filtered!AS518)</f>
        <v>5</v>
      </c>
      <c r="AN518">
        <f>Alumn_Filtered!B518</f>
        <v>1</v>
      </c>
    </row>
    <row r="519" spans="1:40" x14ac:dyDescent="0.25">
      <c r="A519" t="str">
        <f>LEFT(Alumn_Filtered!A519,LEN(Alumn_Filtered!A519)-1)</f>
        <v>19902043</v>
      </c>
      <c r="B519">
        <f>Alumn_Filtered!D519</f>
        <v>0</v>
      </c>
      <c r="C519">
        <f>Alumn_Filtered!E519</f>
        <v>0</v>
      </c>
      <c r="D519">
        <f>Alumn_Filtered!F519</f>
        <v>0</v>
      </c>
      <c r="E519" s="30">
        <f>Alumn_Filtered!G519</f>
        <v>6</v>
      </c>
      <c r="F519">
        <f>Alumn_Filtered!H519</f>
        <v>5</v>
      </c>
      <c r="G519" s="28">
        <f>Alumn_Filtered!I519</f>
        <v>0.83333333333333337</v>
      </c>
      <c r="H519">
        <f>Alumn_Filtered!J519</f>
        <v>1</v>
      </c>
      <c r="I519" s="28">
        <f>Alumn_Filtered!K519</f>
        <v>0.16666666666666666</v>
      </c>
      <c r="J519" s="28">
        <f>Alumn_Filtered!L519</f>
        <v>0.78333333333333333</v>
      </c>
      <c r="K519" s="28">
        <f>Alumn_Filtered!M519</f>
        <v>0.46666666666666662</v>
      </c>
      <c r="L519" s="28">
        <f>Alumn_Filtered!N519</f>
        <v>0.58333333333333326</v>
      </c>
      <c r="M519">
        <f>Alumn_Filtered!O519</f>
        <v>7</v>
      </c>
      <c r="N519">
        <f>Alumn_Filtered!P519</f>
        <v>0</v>
      </c>
      <c r="O519">
        <f>Alumn_Filtered!Q519</f>
        <v>0</v>
      </c>
      <c r="P519">
        <f>Alumn_Filtered!R519</f>
        <v>0</v>
      </c>
      <c r="Q519">
        <f>Alumn_Filtered!S519</f>
        <v>7</v>
      </c>
      <c r="R519">
        <f>Alumn_Filtered!T519</f>
        <v>2</v>
      </c>
      <c r="S519" s="28">
        <f>Alumn_Filtered!U519</f>
        <v>0.2857142857142857</v>
      </c>
      <c r="T519">
        <f>Alumn_Filtered!V519</f>
        <v>5</v>
      </c>
      <c r="U519" s="28">
        <f>Alumn_Filtered!W519</f>
        <v>0.7142857142857143</v>
      </c>
      <c r="V519" s="28">
        <f>Alumn_Filtered!X519</f>
        <v>0.66666666666666663</v>
      </c>
      <c r="W519" s="28">
        <f>Alumn_Filtered!Y519</f>
        <v>8.3333333333333329E-2</v>
      </c>
      <c r="X519" s="28">
        <f>Alumn_Filtered!Z519</f>
        <v>0.37619047619047613</v>
      </c>
      <c r="Y519" s="28">
        <f>Alumn_Filtered!AA519</f>
        <v>-0.20714285714285713</v>
      </c>
      <c r="Z519">
        <f ca="1">Alumn_Filtered!AB519</f>
        <v>19</v>
      </c>
      <c r="AA519">
        <f>Alumn_Filtered!AD519</f>
        <v>1</v>
      </c>
      <c r="AB519">
        <f>Alumn_Filtered!AF519</f>
        <v>1</v>
      </c>
      <c r="AC519">
        <f>IF(Alumn_Filtered!AG519=0,Metrics!$AG$14,Alumn_Filtered!AG519)</f>
        <v>579</v>
      </c>
      <c r="AD519" s="28">
        <f>Alumn_Filtered!AH519</f>
        <v>0.60129659643435984</v>
      </c>
      <c r="AE519">
        <f>IF(Alumn_Filtered!AI519=0,Metrics!AI$14,Alumn_Filtered!AI519)</f>
        <v>608</v>
      </c>
      <c r="AF519" s="28">
        <f>Alumn_Filtered!AJ519</f>
        <v>0.64829821717990277</v>
      </c>
      <c r="AG519">
        <f>IF(Alumn_Filtered!AK519=0,Metrics!AK$14,Alumn_Filtered!AK519)</f>
        <v>493</v>
      </c>
      <c r="AH519" s="28">
        <f>Alumn_Filtered!AL519</f>
        <v>0.46191247974068073</v>
      </c>
      <c r="AI519">
        <f>IF(Alumn_Filtered!AM519=0,Metrics!AM$14,Alumn_Filtered!AM519)</f>
        <v>593</v>
      </c>
      <c r="AJ519" s="28">
        <f>Alumn_Filtered!AN519</f>
        <v>0.62398703403565636</v>
      </c>
      <c r="AK519">
        <f>IF(Alumn_Filtered!AP519=0,Metrics!AP$14,Alumn_Filtered!AP519)</f>
        <v>13</v>
      </c>
      <c r="AL519">
        <f>IF(Alumn_Filtered!AR519=0,Metrics!AR$14,Alumn_Filtered!AR519)</f>
        <v>1</v>
      </c>
      <c r="AM519">
        <f>IF(Alumn_Filtered!AS519=0,Metrics!AS$14,Alumn_Filtered!AS519)</f>
        <v>5</v>
      </c>
      <c r="AN519">
        <f>Alumn_Filtered!B519</f>
        <v>1</v>
      </c>
    </row>
    <row r="520" spans="1:40" x14ac:dyDescent="0.25">
      <c r="A520" t="str">
        <f>LEFT(Alumn_Filtered!A520,LEN(Alumn_Filtered!A520)-1)</f>
        <v>19902092</v>
      </c>
      <c r="B520">
        <f>Alumn_Filtered!D520</f>
        <v>0</v>
      </c>
      <c r="C520">
        <f>Alumn_Filtered!E520</f>
        <v>0</v>
      </c>
      <c r="D520">
        <f>Alumn_Filtered!F520</f>
        <v>0</v>
      </c>
      <c r="E520" s="30">
        <f>Alumn_Filtered!G520</f>
        <v>6</v>
      </c>
      <c r="F520">
        <f>Alumn_Filtered!H520</f>
        <v>1</v>
      </c>
      <c r="G520" s="28">
        <f>Alumn_Filtered!I520</f>
        <v>0.16666666666666666</v>
      </c>
      <c r="H520">
        <f>Alumn_Filtered!J520</f>
        <v>5</v>
      </c>
      <c r="I520" s="28">
        <f>Alumn_Filtered!K520</f>
        <v>0.83333333333333337</v>
      </c>
      <c r="J520" s="28">
        <f>Alumn_Filtered!L520</f>
        <v>0.75</v>
      </c>
      <c r="K520" s="28">
        <f>Alumn_Filtered!M520</f>
        <v>0.28333333333333338</v>
      </c>
      <c r="L520" s="28">
        <f>Alumn_Filtered!N520</f>
        <v>0.41388888888888892</v>
      </c>
      <c r="M520">
        <f>Alumn_Filtered!O520</f>
        <v>7</v>
      </c>
      <c r="N520">
        <f>Alumn_Filtered!P520</f>
        <v>1</v>
      </c>
      <c r="O520">
        <f>Alumn_Filtered!Q520</f>
        <v>4</v>
      </c>
      <c r="P520">
        <f>Alumn_Filtered!R520</f>
        <v>0</v>
      </c>
      <c r="Q520">
        <f>Alumn_Filtered!S520</f>
        <v>2</v>
      </c>
      <c r="R520">
        <f>Alumn_Filtered!T520</f>
        <v>0</v>
      </c>
      <c r="S520" s="28">
        <f>Alumn_Filtered!U520</f>
        <v>0</v>
      </c>
      <c r="T520">
        <f>Alumn_Filtered!V520</f>
        <v>2</v>
      </c>
      <c r="U520" s="28">
        <f>Alumn_Filtered!W520</f>
        <v>1</v>
      </c>
      <c r="V520" s="28">
        <f>Alumn_Filtered!X520</f>
        <v>0.26666666666666666</v>
      </c>
      <c r="W520" s="28">
        <f>Alumn_Filtered!Y520</f>
        <v>0.23333333333333331</v>
      </c>
      <c r="X520" s="28">
        <f>Alumn_Filtered!Z520</f>
        <v>0.25</v>
      </c>
      <c r="Y520" s="28">
        <f>Alumn_Filtered!AA520</f>
        <v>-0.16388888888888892</v>
      </c>
      <c r="Z520">
        <f ca="1">Alumn_Filtered!AB520</f>
        <v>19</v>
      </c>
      <c r="AA520">
        <f>Alumn_Filtered!AD520</f>
        <v>1</v>
      </c>
      <c r="AB520">
        <f>Alumn_Filtered!AF520</f>
        <v>1</v>
      </c>
      <c r="AC520">
        <f>IF(Alumn_Filtered!AG520=0,Metrics!$AG$14,Alumn_Filtered!AG520)</f>
        <v>486</v>
      </c>
      <c r="AD520" s="28">
        <f>Alumn_Filtered!AH520</f>
        <v>0.45056726094003241</v>
      </c>
      <c r="AE520">
        <f>IF(Alumn_Filtered!AI520=0,Metrics!AI$14,Alumn_Filtered!AI520)</f>
        <v>501</v>
      </c>
      <c r="AF520" s="28">
        <f>Alumn_Filtered!AJ520</f>
        <v>0.47487844408427876</v>
      </c>
      <c r="AG520">
        <f>IF(Alumn_Filtered!AK520=0,Metrics!AK$14,Alumn_Filtered!AK520)</f>
        <v>514</v>
      </c>
      <c r="AH520" s="28">
        <f>Alumn_Filtered!AL520</f>
        <v>0.49594813614262562</v>
      </c>
      <c r="AI520">
        <f>IF(Alumn_Filtered!AM520=0,Metrics!AM$14,Alumn_Filtered!AM520)</f>
        <v>558</v>
      </c>
      <c r="AJ520" s="28">
        <f>Alumn_Filtered!AN520</f>
        <v>0.5672609400324149</v>
      </c>
      <c r="AK520">
        <f>IF(Alumn_Filtered!AP520=0,Metrics!AP$14,Alumn_Filtered!AP520)</f>
        <v>13</v>
      </c>
      <c r="AL520">
        <f>IF(Alumn_Filtered!AR520=0,Metrics!AR$14,Alumn_Filtered!AR520)</f>
        <v>1</v>
      </c>
      <c r="AM520">
        <f>IF(Alumn_Filtered!AS520=0,Metrics!AS$14,Alumn_Filtered!AS520)</f>
        <v>11</v>
      </c>
      <c r="AN520">
        <f>Alumn_Filtered!B520</f>
        <v>0</v>
      </c>
    </row>
    <row r="521" spans="1:40" x14ac:dyDescent="0.25">
      <c r="A521" t="str">
        <f>LEFT(Alumn_Filtered!A521,LEN(Alumn_Filtered!A521)-1)</f>
        <v>19912362</v>
      </c>
      <c r="B521">
        <f>Alumn_Filtered!D521</f>
        <v>0</v>
      </c>
      <c r="C521">
        <f>Alumn_Filtered!E521</f>
        <v>0</v>
      </c>
      <c r="D521">
        <f>Alumn_Filtered!F521</f>
        <v>0</v>
      </c>
      <c r="E521" s="30">
        <f>Alumn_Filtered!G521</f>
        <v>6</v>
      </c>
      <c r="F521">
        <f>Alumn_Filtered!H521</f>
        <v>6</v>
      </c>
      <c r="G521" s="28">
        <f>Alumn_Filtered!I521</f>
        <v>1</v>
      </c>
      <c r="H521">
        <f>Alumn_Filtered!J521</f>
        <v>0</v>
      </c>
      <c r="I521" s="28">
        <f>Alumn_Filtered!K521</f>
        <v>0</v>
      </c>
      <c r="J521" s="28">
        <f>Alumn_Filtered!L521</f>
        <v>0.91666666666666663</v>
      </c>
      <c r="K521" s="28">
        <f>Alumn_Filtered!M521</f>
        <v>0.6166666666666667</v>
      </c>
      <c r="L521" s="28">
        <f>Alumn_Filtered!N521</f>
        <v>0.81944444444444431</v>
      </c>
      <c r="M521">
        <f>Alumn_Filtered!O521</f>
        <v>8</v>
      </c>
      <c r="N521">
        <f>Alumn_Filtered!P521</f>
        <v>2</v>
      </c>
      <c r="O521">
        <f>Alumn_Filtered!Q521</f>
        <v>0</v>
      </c>
      <c r="P521">
        <f>Alumn_Filtered!R521</f>
        <v>0</v>
      </c>
      <c r="Q521">
        <f>Alumn_Filtered!S521</f>
        <v>6</v>
      </c>
      <c r="R521">
        <f>Alumn_Filtered!T521</f>
        <v>6</v>
      </c>
      <c r="S521" s="28">
        <f>Alumn_Filtered!U521</f>
        <v>1</v>
      </c>
      <c r="T521">
        <f>Alumn_Filtered!V521</f>
        <v>0</v>
      </c>
      <c r="U521" s="28">
        <f>Alumn_Filtered!W521</f>
        <v>0</v>
      </c>
      <c r="V521" s="28">
        <f>Alumn_Filtered!X521</f>
        <v>0.76666666666666661</v>
      </c>
      <c r="W521" s="28">
        <f>Alumn_Filtered!Y521</f>
        <v>0.56666666666666676</v>
      </c>
      <c r="X521" s="28">
        <f>Alumn_Filtered!Z521</f>
        <v>0.70833333333333337</v>
      </c>
      <c r="Y521" s="28">
        <f>Alumn_Filtered!AA521</f>
        <v>-0.11111111111111094</v>
      </c>
      <c r="Z521">
        <f ca="1">Alumn_Filtered!AB521</f>
        <v>19</v>
      </c>
      <c r="AA521">
        <f>Alumn_Filtered!AD521</f>
        <v>1</v>
      </c>
      <c r="AB521">
        <f>Alumn_Filtered!AF521</f>
        <v>1</v>
      </c>
      <c r="AC521">
        <f>IF(Alumn_Filtered!AG521=0,Metrics!$AG$14,Alumn_Filtered!AG521)</f>
        <v>585</v>
      </c>
      <c r="AD521" s="28">
        <f>Alumn_Filtered!AH521</f>
        <v>0.61102106969205838</v>
      </c>
      <c r="AE521">
        <f>IF(Alumn_Filtered!AI521=0,Metrics!AI$14,Alumn_Filtered!AI521)</f>
        <v>594</v>
      </c>
      <c r="AF521" s="28">
        <f>Alumn_Filtered!AJ521</f>
        <v>0.62560777957860614</v>
      </c>
      <c r="AG521">
        <f>IF(Alumn_Filtered!AK521=0,Metrics!AK$14,Alumn_Filtered!AK521)</f>
        <v>692</v>
      </c>
      <c r="AH521" s="28">
        <f>Alumn_Filtered!AL521</f>
        <v>0.78444084278768234</v>
      </c>
      <c r="AI521">
        <f>IF(Alumn_Filtered!AM521=0,Metrics!AM$14,Alumn_Filtered!AM521)</f>
        <v>696</v>
      </c>
      <c r="AJ521" s="28">
        <f>Alumn_Filtered!AN521</f>
        <v>0.79092382495948133</v>
      </c>
      <c r="AK521">
        <f>IF(Alumn_Filtered!AP521=0,Metrics!AP$14,Alumn_Filtered!AP521)</f>
        <v>13</v>
      </c>
      <c r="AL521">
        <f>IF(Alumn_Filtered!AR521=0,Metrics!AR$14,Alumn_Filtered!AR521)</f>
        <v>1</v>
      </c>
      <c r="AM521">
        <f>IF(Alumn_Filtered!AS521=0,Metrics!AS$14,Alumn_Filtered!AS521)</f>
        <v>0</v>
      </c>
      <c r="AN521">
        <f>Alumn_Filtered!B521</f>
        <v>1</v>
      </c>
    </row>
    <row r="522" spans="1:40" x14ac:dyDescent="0.25">
      <c r="A522" t="str">
        <f>LEFT(Alumn_Filtered!A522,LEN(Alumn_Filtered!A522)-1)</f>
        <v>19912445</v>
      </c>
      <c r="B522">
        <f>Alumn_Filtered!D522</f>
        <v>0</v>
      </c>
      <c r="C522">
        <f>Alumn_Filtered!E522</f>
        <v>0</v>
      </c>
      <c r="D522">
        <f>Alumn_Filtered!F522</f>
        <v>0</v>
      </c>
      <c r="E522" s="30">
        <f>Alumn_Filtered!G522</f>
        <v>6</v>
      </c>
      <c r="F522">
        <f>Alumn_Filtered!H522</f>
        <v>4</v>
      </c>
      <c r="G522" s="28">
        <f>Alumn_Filtered!I522</f>
        <v>0.66666666666666663</v>
      </c>
      <c r="H522">
        <f>Alumn_Filtered!J522</f>
        <v>2</v>
      </c>
      <c r="I522" s="28">
        <f>Alumn_Filtered!K522</f>
        <v>0.33333333333333331</v>
      </c>
      <c r="J522" s="28">
        <f>Alumn_Filtered!L522</f>
        <v>0.78333333333333333</v>
      </c>
      <c r="K522" s="28">
        <f>Alumn_Filtered!M522</f>
        <v>0.31666666666666665</v>
      </c>
      <c r="L522" s="28">
        <f>Alumn_Filtered!N522</f>
        <v>0.48888888888888893</v>
      </c>
      <c r="M522">
        <f>Alumn_Filtered!O522</f>
        <v>6</v>
      </c>
      <c r="N522">
        <f>Alumn_Filtered!P522</f>
        <v>0</v>
      </c>
      <c r="O522">
        <f>Alumn_Filtered!Q522</f>
        <v>0</v>
      </c>
      <c r="P522">
        <f>Alumn_Filtered!R522</f>
        <v>0</v>
      </c>
      <c r="Q522">
        <f>Alumn_Filtered!S522</f>
        <v>6</v>
      </c>
      <c r="R522">
        <f>Alumn_Filtered!T522</f>
        <v>1</v>
      </c>
      <c r="S522" s="28">
        <f>Alumn_Filtered!U522</f>
        <v>0.16666666666666666</v>
      </c>
      <c r="T522">
        <f>Alumn_Filtered!V522</f>
        <v>5</v>
      </c>
      <c r="U522" s="28">
        <f>Alumn_Filtered!W522</f>
        <v>0.83333333333333337</v>
      </c>
      <c r="V522" s="28">
        <f>Alumn_Filtered!X522</f>
        <v>0.81666666666666676</v>
      </c>
      <c r="W522" s="28">
        <f>Alumn_Filtered!Y522</f>
        <v>0.16666666666666666</v>
      </c>
      <c r="X522" s="28">
        <f>Alumn_Filtered!Z522</f>
        <v>0.40833333333333338</v>
      </c>
      <c r="Y522" s="28">
        <f>Alumn_Filtered!AA522</f>
        <v>-8.0555555555555547E-2</v>
      </c>
      <c r="Z522">
        <f ca="1">Alumn_Filtered!AB522</f>
        <v>19</v>
      </c>
      <c r="AA522">
        <f>Alumn_Filtered!AD522</f>
        <v>1</v>
      </c>
      <c r="AB522">
        <f>Alumn_Filtered!AF522</f>
        <v>1</v>
      </c>
      <c r="AC522">
        <f>IF(Alumn_Filtered!AG522=0,Metrics!$AG$14,Alumn_Filtered!AG522)</f>
        <v>466</v>
      </c>
      <c r="AD522" s="28">
        <f>Alumn_Filtered!AH522</f>
        <v>0.41815235008103729</v>
      </c>
      <c r="AE522">
        <f>IF(Alumn_Filtered!AI522=0,Metrics!AI$14,Alumn_Filtered!AI522)</f>
        <v>466</v>
      </c>
      <c r="AF522" s="28">
        <f>Alumn_Filtered!AJ522</f>
        <v>0.41815235008103729</v>
      </c>
      <c r="AG522">
        <f>IF(Alumn_Filtered!AK522=0,Metrics!AK$14,Alumn_Filtered!AK522)</f>
        <v>501</v>
      </c>
      <c r="AH522" s="28">
        <f>Alumn_Filtered!AL522</f>
        <v>0.47487844408427876</v>
      </c>
      <c r="AI522">
        <f>IF(Alumn_Filtered!AM522=0,Metrics!AM$14,Alumn_Filtered!AM522)</f>
        <v>589</v>
      </c>
      <c r="AJ522" s="28">
        <f>Alumn_Filtered!AN522</f>
        <v>0.61750405186385737</v>
      </c>
      <c r="AK522">
        <f>IF(Alumn_Filtered!AP522=0,Metrics!AP$14,Alumn_Filtered!AP522)</f>
        <v>13</v>
      </c>
      <c r="AL522">
        <f>IF(Alumn_Filtered!AR522=0,Metrics!AR$14,Alumn_Filtered!AR522)</f>
        <v>1</v>
      </c>
      <c r="AM522">
        <f>IF(Alumn_Filtered!AS522=0,Metrics!AS$14,Alumn_Filtered!AS522)</f>
        <v>5</v>
      </c>
      <c r="AN522">
        <f>Alumn_Filtered!B522</f>
        <v>1</v>
      </c>
    </row>
    <row r="523" spans="1:40" x14ac:dyDescent="0.25">
      <c r="A523" t="str">
        <f>LEFT(Alumn_Filtered!A523,LEN(Alumn_Filtered!A523)-1)</f>
        <v>19917164</v>
      </c>
      <c r="B523">
        <f>Alumn_Filtered!D523</f>
        <v>0</v>
      </c>
      <c r="C523">
        <f>Alumn_Filtered!E523</f>
        <v>0</v>
      </c>
      <c r="D523">
        <f>Alumn_Filtered!F523</f>
        <v>0</v>
      </c>
      <c r="E523" s="30">
        <f>Alumn_Filtered!G523</f>
        <v>6</v>
      </c>
      <c r="F523">
        <f>Alumn_Filtered!H523</f>
        <v>6</v>
      </c>
      <c r="G523" s="28">
        <f>Alumn_Filtered!I523</f>
        <v>1</v>
      </c>
      <c r="H523">
        <f>Alumn_Filtered!J523</f>
        <v>0</v>
      </c>
      <c r="I523" s="28">
        <f>Alumn_Filtered!K523</f>
        <v>0</v>
      </c>
      <c r="J523" s="28">
        <f>Alumn_Filtered!L523</f>
        <v>0.98333333333333339</v>
      </c>
      <c r="K523" s="28">
        <f>Alumn_Filtered!M523</f>
        <v>0.56666666666666676</v>
      </c>
      <c r="L523" s="28">
        <f>Alumn_Filtered!N523</f>
        <v>0.69444444444444453</v>
      </c>
      <c r="M523">
        <f>Alumn_Filtered!O523</f>
        <v>6</v>
      </c>
      <c r="N523">
        <f>Alumn_Filtered!P523</f>
        <v>0</v>
      </c>
      <c r="O523">
        <f>Alumn_Filtered!Q523</f>
        <v>0</v>
      </c>
      <c r="P523">
        <f>Alumn_Filtered!R523</f>
        <v>0</v>
      </c>
      <c r="Q523">
        <f>Alumn_Filtered!S523</f>
        <v>6</v>
      </c>
      <c r="R523">
        <f>Alumn_Filtered!T523</f>
        <v>6</v>
      </c>
      <c r="S523" s="28">
        <f>Alumn_Filtered!U523</f>
        <v>1</v>
      </c>
      <c r="T523">
        <f>Alumn_Filtered!V523</f>
        <v>0</v>
      </c>
      <c r="U523" s="28">
        <f>Alumn_Filtered!W523</f>
        <v>0</v>
      </c>
      <c r="V523" s="28">
        <f>Alumn_Filtered!X523</f>
        <v>0.76666666666666661</v>
      </c>
      <c r="W523" s="28">
        <f>Alumn_Filtered!Y523</f>
        <v>0.5</v>
      </c>
      <c r="X523" s="28">
        <f>Alumn_Filtered!Z523</f>
        <v>0.55555555555555547</v>
      </c>
      <c r="Y523" s="28">
        <f>Alumn_Filtered!AA523</f>
        <v>-0.13888888888888906</v>
      </c>
      <c r="Z523">
        <f ca="1">Alumn_Filtered!AB523</f>
        <v>19</v>
      </c>
      <c r="AA523">
        <f>Alumn_Filtered!AD523</f>
        <v>1</v>
      </c>
      <c r="AB523">
        <f>Alumn_Filtered!AF523</f>
        <v>1</v>
      </c>
      <c r="AC523">
        <f>IF(Alumn_Filtered!AG523=0,Metrics!$AG$14,Alumn_Filtered!AG523)</f>
        <v>661</v>
      </c>
      <c r="AD523" s="28">
        <f>Alumn_Filtered!AH523</f>
        <v>0.73419773095623986</v>
      </c>
      <c r="AE523">
        <f>IF(Alumn_Filtered!AI523=0,Metrics!AI$14,Alumn_Filtered!AI523)</f>
        <v>733</v>
      </c>
      <c r="AF523" s="28">
        <f>Alumn_Filtered!AJ523</f>
        <v>0.85089141004862234</v>
      </c>
      <c r="AG523">
        <f>IF(Alumn_Filtered!AK523=0,Metrics!AK$14,Alumn_Filtered!AK523)</f>
        <v>582</v>
      </c>
      <c r="AH523" s="28">
        <f>Alumn_Filtered!AL523</f>
        <v>0.60615883306320906</v>
      </c>
      <c r="AI523">
        <f>IF(Alumn_Filtered!AM523=0,Metrics!AM$14,Alumn_Filtered!AM523)</f>
        <v>563</v>
      </c>
      <c r="AJ523" s="28">
        <f>Alumn_Filtered!AN523</f>
        <v>0.57536466774716366</v>
      </c>
      <c r="AK523">
        <f>IF(Alumn_Filtered!AP523=0,Metrics!AP$14,Alumn_Filtered!AP523)</f>
        <v>13</v>
      </c>
      <c r="AL523">
        <f>IF(Alumn_Filtered!AR523=0,Metrics!AR$14,Alumn_Filtered!AR523)</f>
        <v>1</v>
      </c>
      <c r="AM523">
        <f>IF(Alumn_Filtered!AS523=0,Metrics!AS$14,Alumn_Filtered!AS523)</f>
        <v>5</v>
      </c>
      <c r="AN523">
        <f>Alumn_Filtered!B523</f>
        <v>1</v>
      </c>
    </row>
    <row r="524" spans="1:40" x14ac:dyDescent="0.25">
      <c r="A524" t="str">
        <f>LEFT(Alumn_Filtered!A524,LEN(Alumn_Filtered!A524)-1)</f>
        <v>19917168</v>
      </c>
      <c r="B524">
        <f>Alumn_Filtered!D524</f>
        <v>0</v>
      </c>
      <c r="C524">
        <f>Alumn_Filtered!E524</f>
        <v>0</v>
      </c>
      <c r="D524">
        <f>Alumn_Filtered!F524</f>
        <v>0</v>
      </c>
      <c r="E524" s="30">
        <f>Alumn_Filtered!G524</f>
        <v>6</v>
      </c>
      <c r="F524">
        <f>Alumn_Filtered!H524</f>
        <v>4</v>
      </c>
      <c r="G524" s="28">
        <f>Alumn_Filtered!I524</f>
        <v>0.66666666666666663</v>
      </c>
      <c r="H524">
        <f>Alumn_Filtered!J524</f>
        <v>2</v>
      </c>
      <c r="I524" s="28">
        <f>Alumn_Filtered!K524</f>
        <v>0.33333333333333331</v>
      </c>
      <c r="J524" s="28">
        <f>Alumn_Filtered!L524</f>
        <v>0.71666666666666667</v>
      </c>
      <c r="K524" s="28">
        <f>Alumn_Filtered!M524</f>
        <v>0.31666666666666665</v>
      </c>
      <c r="L524" s="28">
        <f>Alumn_Filtered!N524</f>
        <v>0.51388888888888895</v>
      </c>
      <c r="M524">
        <f>Alumn_Filtered!O524</f>
        <v>7</v>
      </c>
      <c r="N524">
        <f>Alumn_Filtered!P524</f>
        <v>1</v>
      </c>
      <c r="O524">
        <f>Alumn_Filtered!Q524</f>
        <v>0</v>
      </c>
      <c r="P524">
        <f>Alumn_Filtered!R524</f>
        <v>0</v>
      </c>
      <c r="Q524">
        <f>Alumn_Filtered!S524</f>
        <v>6</v>
      </c>
      <c r="R524">
        <f>Alumn_Filtered!T524</f>
        <v>2</v>
      </c>
      <c r="S524" s="28">
        <f>Alumn_Filtered!U524</f>
        <v>0.33333333333333331</v>
      </c>
      <c r="T524">
        <f>Alumn_Filtered!V524</f>
        <v>4</v>
      </c>
      <c r="U524" s="28">
        <f>Alumn_Filtered!W524</f>
        <v>0.66666666666666663</v>
      </c>
      <c r="V524" s="28">
        <f>Alumn_Filtered!X524</f>
        <v>0.51666666666666661</v>
      </c>
      <c r="W524" s="28">
        <f>Alumn_Filtered!Y524</f>
        <v>0.33333333333333331</v>
      </c>
      <c r="X524" s="28">
        <f>Alumn_Filtered!Z524</f>
        <v>0.42499999999999999</v>
      </c>
      <c r="Y524" s="28">
        <f>Alumn_Filtered!AA524</f>
        <v>-8.8888888888888962E-2</v>
      </c>
      <c r="Z524">
        <f ca="1">Alumn_Filtered!AB524</f>
        <v>19</v>
      </c>
      <c r="AA524">
        <f>Alumn_Filtered!AD524</f>
        <v>1</v>
      </c>
      <c r="AB524">
        <f>Alumn_Filtered!AF524</f>
        <v>1</v>
      </c>
      <c r="AC524">
        <f>IF(Alumn_Filtered!AG524=0,Metrics!$AG$14,Alumn_Filtered!AG524)</f>
        <v>492</v>
      </c>
      <c r="AD524" s="28">
        <f>Alumn_Filtered!AH524</f>
        <v>0.46029173419773095</v>
      </c>
      <c r="AE524">
        <f>IF(Alumn_Filtered!AI524=0,Metrics!AI$14,Alumn_Filtered!AI524)</f>
        <v>490</v>
      </c>
      <c r="AF524" s="28">
        <f>Alumn_Filtered!AJ524</f>
        <v>0.45705024311183146</v>
      </c>
      <c r="AG524">
        <f>IF(Alumn_Filtered!AK524=0,Metrics!AK$14,Alumn_Filtered!AK524)</f>
        <v>425</v>
      </c>
      <c r="AH524" s="28">
        <f>Alumn_Filtered!AL524</f>
        <v>0.35170178282009723</v>
      </c>
      <c r="AI524">
        <f>IF(Alumn_Filtered!AM524=0,Metrics!AM$14,Alumn_Filtered!AM524)</f>
        <v>593</v>
      </c>
      <c r="AJ524" s="28">
        <f>Alumn_Filtered!AN524</f>
        <v>0.62398703403565636</v>
      </c>
      <c r="AK524">
        <f>IF(Alumn_Filtered!AP524=0,Metrics!AP$14,Alumn_Filtered!AP524)</f>
        <v>13</v>
      </c>
      <c r="AL524">
        <f>IF(Alumn_Filtered!AR524=0,Metrics!AR$14,Alumn_Filtered!AR524)</f>
        <v>1</v>
      </c>
      <c r="AM524">
        <f>IF(Alumn_Filtered!AS524=0,Metrics!AS$14,Alumn_Filtered!AS524)</f>
        <v>5</v>
      </c>
      <c r="AN524">
        <f>Alumn_Filtered!B524</f>
        <v>1</v>
      </c>
    </row>
    <row r="525" spans="1:40" x14ac:dyDescent="0.25">
      <c r="A525" t="str">
        <f>LEFT(Alumn_Filtered!A525,LEN(Alumn_Filtered!A525)-1)</f>
        <v>19926517</v>
      </c>
      <c r="B525">
        <f>Alumn_Filtered!D525</f>
        <v>0</v>
      </c>
      <c r="C525">
        <f>Alumn_Filtered!E525</f>
        <v>0</v>
      </c>
      <c r="D525">
        <f>Alumn_Filtered!F525</f>
        <v>0</v>
      </c>
      <c r="E525" s="30">
        <f>Alumn_Filtered!G525</f>
        <v>6</v>
      </c>
      <c r="F525">
        <f>Alumn_Filtered!H525</f>
        <v>6</v>
      </c>
      <c r="G525" s="28">
        <f>Alumn_Filtered!I525</f>
        <v>1</v>
      </c>
      <c r="H525">
        <f>Alumn_Filtered!J525</f>
        <v>0</v>
      </c>
      <c r="I525" s="28">
        <f>Alumn_Filtered!K525</f>
        <v>0</v>
      </c>
      <c r="J525" s="28">
        <f>Alumn_Filtered!L525</f>
        <v>0.85</v>
      </c>
      <c r="K525" s="28">
        <f>Alumn_Filtered!M525</f>
        <v>0.5</v>
      </c>
      <c r="L525" s="28">
        <f>Alumn_Filtered!N525</f>
        <v>0.71944444444444444</v>
      </c>
      <c r="M525">
        <f>Alumn_Filtered!O525</f>
        <v>6</v>
      </c>
      <c r="N525">
        <f>Alumn_Filtered!P525</f>
        <v>0</v>
      </c>
      <c r="O525">
        <f>Alumn_Filtered!Q525</f>
        <v>1</v>
      </c>
      <c r="P525">
        <f>Alumn_Filtered!R525</f>
        <v>0</v>
      </c>
      <c r="Q525">
        <f>Alumn_Filtered!S525</f>
        <v>5</v>
      </c>
      <c r="R525">
        <f>Alumn_Filtered!T525</f>
        <v>4</v>
      </c>
      <c r="S525" s="28">
        <f>Alumn_Filtered!U525</f>
        <v>0.8</v>
      </c>
      <c r="T525">
        <f>Alumn_Filtered!V525</f>
        <v>1</v>
      </c>
      <c r="U525" s="28">
        <f>Alumn_Filtered!W525</f>
        <v>0.2</v>
      </c>
      <c r="V525" s="28">
        <f>Alumn_Filtered!X525</f>
        <v>0.70000000000000007</v>
      </c>
      <c r="W525" s="28">
        <f>Alumn_Filtered!Y525</f>
        <v>0.3</v>
      </c>
      <c r="X525" s="28">
        <f>Alumn_Filtered!Z525</f>
        <v>0.51333333333333331</v>
      </c>
      <c r="Y525" s="28">
        <f>Alumn_Filtered!AA525</f>
        <v>-0.20611111111111113</v>
      </c>
      <c r="Z525">
        <f ca="1">Alumn_Filtered!AB525</f>
        <v>19</v>
      </c>
      <c r="AA525">
        <f>Alumn_Filtered!AD525</f>
        <v>1</v>
      </c>
      <c r="AB525">
        <f>Alumn_Filtered!AF525</f>
        <v>1</v>
      </c>
      <c r="AC525">
        <f>IF(Alumn_Filtered!AG525=0,Metrics!$AG$14,Alumn_Filtered!AG525)</f>
        <v>507</v>
      </c>
      <c r="AD525" s="28">
        <f>Alumn_Filtered!AH525</f>
        <v>0.4846029173419773</v>
      </c>
      <c r="AE525">
        <f>IF(Alumn_Filtered!AI525=0,Metrics!AI$14,Alumn_Filtered!AI525)</f>
        <v>507</v>
      </c>
      <c r="AF525" s="28">
        <f>Alumn_Filtered!AJ525</f>
        <v>0.4846029173419773</v>
      </c>
      <c r="AG525">
        <f>IF(Alumn_Filtered!AK525=0,Metrics!AK$14,Alumn_Filtered!AK525)</f>
        <v>486</v>
      </c>
      <c r="AH525" s="28">
        <f>Alumn_Filtered!AL525</f>
        <v>0.45056726094003241</v>
      </c>
      <c r="AI525">
        <f>IF(Alumn_Filtered!AM525=0,Metrics!AM$14,Alumn_Filtered!AM525)</f>
        <v>607</v>
      </c>
      <c r="AJ525" s="28">
        <f>Alumn_Filtered!AN525</f>
        <v>0.64667747163695299</v>
      </c>
      <c r="AK525">
        <f>IF(Alumn_Filtered!AP525=0,Metrics!AP$14,Alumn_Filtered!AP525)</f>
        <v>6</v>
      </c>
      <c r="AL525">
        <f>IF(Alumn_Filtered!AR525=0,Metrics!AR$14,Alumn_Filtered!AR525)</f>
        <v>1</v>
      </c>
      <c r="AM525">
        <f>IF(Alumn_Filtered!AS525=0,Metrics!AS$14,Alumn_Filtered!AS525)</f>
        <v>9</v>
      </c>
      <c r="AN525">
        <f>Alumn_Filtered!B525</f>
        <v>1</v>
      </c>
    </row>
    <row r="526" spans="1:40" x14ac:dyDescent="0.25">
      <c r="A526" t="str">
        <f>LEFT(Alumn_Filtered!A526,LEN(Alumn_Filtered!A526)-1)</f>
        <v>19953201</v>
      </c>
      <c r="B526">
        <f>Alumn_Filtered!D526</f>
        <v>0</v>
      </c>
      <c r="C526">
        <f>Alumn_Filtered!E526</f>
        <v>0</v>
      </c>
      <c r="D526">
        <f>Alumn_Filtered!F526</f>
        <v>0</v>
      </c>
      <c r="E526" s="30">
        <f>Alumn_Filtered!G526</f>
        <v>6</v>
      </c>
      <c r="F526">
        <f>Alumn_Filtered!H526</f>
        <v>6</v>
      </c>
      <c r="G526" s="28">
        <f>Alumn_Filtered!I526</f>
        <v>1</v>
      </c>
      <c r="H526">
        <f>Alumn_Filtered!J526</f>
        <v>0</v>
      </c>
      <c r="I526" s="28">
        <f>Alumn_Filtered!K526</f>
        <v>0</v>
      </c>
      <c r="J526" s="28">
        <f>Alumn_Filtered!L526</f>
        <v>0.91666666666666663</v>
      </c>
      <c r="K526" s="28">
        <f>Alumn_Filtered!M526</f>
        <v>0.6166666666666667</v>
      </c>
      <c r="L526" s="28">
        <f>Alumn_Filtered!N526</f>
        <v>0.79166666666666663</v>
      </c>
      <c r="M526">
        <f>Alumn_Filtered!O526</f>
        <v>6</v>
      </c>
      <c r="N526">
        <f>Alumn_Filtered!P526</f>
        <v>0</v>
      </c>
      <c r="O526">
        <f>Alumn_Filtered!Q526</f>
        <v>0</v>
      </c>
      <c r="P526">
        <f>Alumn_Filtered!R526</f>
        <v>0</v>
      </c>
      <c r="Q526">
        <f>Alumn_Filtered!S526</f>
        <v>6</v>
      </c>
      <c r="R526">
        <f>Alumn_Filtered!T526</f>
        <v>3</v>
      </c>
      <c r="S526" s="28">
        <f>Alumn_Filtered!U526</f>
        <v>0.5</v>
      </c>
      <c r="T526">
        <f>Alumn_Filtered!V526</f>
        <v>3</v>
      </c>
      <c r="U526" s="28">
        <f>Alumn_Filtered!W526</f>
        <v>0.5</v>
      </c>
      <c r="V526" s="28">
        <f>Alumn_Filtered!X526</f>
        <v>0.93333333333333324</v>
      </c>
      <c r="W526" s="28">
        <f>Alumn_Filtered!Y526</f>
        <v>0.33333333333333331</v>
      </c>
      <c r="X526" s="28">
        <f>Alumn_Filtered!Z526</f>
        <v>0.5527777777777777</v>
      </c>
      <c r="Y526" s="28">
        <f>Alumn_Filtered!AA526</f>
        <v>-0.23888888888888893</v>
      </c>
      <c r="Z526">
        <f ca="1">Alumn_Filtered!AB526</f>
        <v>19</v>
      </c>
      <c r="AA526">
        <f>Alumn_Filtered!AD526</f>
        <v>1</v>
      </c>
      <c r="AB526">
        <f>Alumn_Filtered!AF526</f>
        <v>1</v>
      </c>
      <c r="AC526">
        <f>IF(Alumn_Filtered!AG526=0,Metrics!$AG$14,Alumn_Filtered!AG526)</f>
        <v>455</v>
      </c>
      <c r="AD526" s="28">
        <f>Alumn_Filtered!AH526</f>
        <v>0.40032414910858993</v>
      </c>
      <c r="AE526">
        <f>IF(Alumn_Filtered!AI526=0,Metrics!AI$14,Alumn_Filtered!AI526)</f>
        <v>455</v>
      </c>
      <c r="AF526" s="28">
        <f>Alumn_Filtered!AJ526</f>
        <v>0.40032414910858993</v>
      </c>
      <c r="AG526">
        <f>IF(Alumn_Filtered!AK526=0,Metrics!AK$14,Alumn_Filtered!AK526)</f>
        <v>529</v>
      </c>
      <c r="AH526" s="28">
        <f>Alumn_Filtered!AL526</f>
        <v>0.52025931928687197</v>
      </c>
      <c r="AI526">
        <f>IF(Alumn_Filtered!AM526=0,Metrics!AM$14,Alumn_Filtered!AM526)</f>
        <v>672</v>
      </c>
      <c r="AJ526" s="28">
        <f>Alumn_Filtered!AN526</f>
        <v>0.75202593192868716</v>
      </c>
      <c r="AK526">
        <f>IF(Alumn_Filtered!AP526=0,Metrics!AP$14,Alumn_Filtered!AP526)</f>
        <v>13</v>
      </c>
      <c r="AL526">
        <f>IF(Alumn_Filtered!AR526=0,Metrics!AR$14,Alumn_Filtered!AR526)</f>
        <v>1</v>
      </c>
      <c r="AM526">
        <f>IF(Alumn_Filtered!AS526=0,Metrics!AS$14,Alumn_Filtered!AS526)</f>
        <v>11</v>
      </c>
      <c r="AN526">
        <f>Alumn_Filtered!B526</f>
        <v>1</v>
      </c>
    </row>
    <row r="527" spans="1:40" x14ac:dyDescent="0.25">
      <c r="A527" t="str">
        <f>LEFT(Alumn_Filtered!A527,LEN(Alumn_Filtered!A527)-1)</f>
        <v>19953354</v>
      </c>
      <c r="B527">
        <f>Alumn_Filtered!D527</f>
        <v>0</v>
      </c>
      <c r="C527">
        <f>Alumn_Filtered!E527</f>
        <v>0</v>
      </c>
      <c r="D527">
        <f>Alumn_Filtered!F527</f>
        <v>0</v>
      </c>
      <c r="E527" s="30">
        <f>Alumn_Filtered!G527</f>
        <v>6</v>
      </c>
      <c r="F527">
        <f>Alumn_Filtered!H527</f>
        <v>3</v>
      </c>
      <c r="G527" s="28">
        <f>Alumn_Filtered!I527</f>
        <v>0.5</v>
      </c>
      <c r="H527">
        <f>Alumn_Filtered!J527</f>
        <v>3</v>
      </c>
      <c r="I527" s="28">
        <f>Alumn_Filtered!K527</f>
        <v>0.5</v>
      </c>
      <c r="J527" s="28">
        <f>Alumn_Filtered!L527</f>
        <v>0.78333333333333333</v>
      </c>
      <c r="K527" s="28">
        <f>Alumn_Filtered!M527</f>
        <v>0.35000000000000003</v>
      </c>
      <c r="L527" s="28">
        <f>Alumn_Filtered!N527</f>
        <v>0.51666666666666672</v>
      </c>
      <c r="M527">
        <f>Alumn_Filtered!O527</f>
        <v>7</v>
      </c>
      <c r="N527">
        <f>Alumn_Filtered!P527</f>
        <v>0</v>
      </c>
      <c r="O527">
        <f>Alumn_Filtered!Q527</f>
        <v>0</v>
      </c>
      <c r="P527">
        <f>Alumn_Filtered!R527</f>
        <v>0</v>
      </c>
      <c r="Q527">
        <f>Alumn_Filtered!S527</f>
        <v>7</v>
      </c>
      <c r="R527">
        <f>Alumn_Filtered!T527</f>
        <v>1</v>
      </c>
      <c r="S527" s="28">
        <f>Alumn_Filtered!U527</f>
        <v>0.14285714285714285</v>
      </c>
      <c r="T527">
        <f>Alumn_Filtered!V527</f>
        <v>6</v>
      </c>
      <c r="U527" s="28">
        <f>Alumn_Filtered!W527</f>
        <v>0.8571428571428571</v>
      </c>
      <c r="V527" s="28">
        <f>Alumn_Filtered!X527</f>
        <v>0.6</v>
      </c>
      <c r="W527" s="28">
        <f>Alumn_Filtered!Y527</f>
        <v>0.11666666666666665</v>
      </c>
      <c r="X527" s="28">
        <f>Alumn_Filtered!Z527</f>
        <v>0.31428571428571433</v>
      </c>
      <c r="Y527" s="28">
        <f>Alumn_Filtered!AA527</f>
        <v>-0.20238095238095238</v>
      </c>
      <c r="Z527">
        <f ca="1">Alumn_Filtered!AB527</f>
        <v>19</v>
      </c>
      <c r="AA527">
        <f>Alumn_Filtered!AD527</f>
        <v>1</v>
      </c>
      <c r="AB527">
        <f>Alumn_Filtered!AF527</f>
        <v>1</v>
      </c>
      <c r="AC527">
        <f>IF(Alumn_Filtered!AG527=0,Metrics!$AG$14,Alumn_Filtered!AG527)</f>
        <v>502</v>
      </c>
      <c r="AD527" s="28">
        <f>Alumn_Filtered!AH527</f>
        <v>0.47649918962722854</v>
      </c>
      <c r="AE527">
        <f>IF(Alumn_Filtered!AI527=0,Metrics!AI$14,Alumn_Filtered!AI527)</f>
        <v>502</v>
      </c>
      <c r="AF527" s="28">
        <f>Alumn_Filtered!AJ527</f>
        <v>0.47649918962722854</v>
      </c>
      <c r="AG527">
        <f>IF(Alumn_Filtered!AK527=0,Metrics!AK$14,Alumn_Filtered!AK527)</f>
        <v>529</v>
      </c>
      <c r="AH527" s="28">
        <f>Alumn_Filtered!AL527</f>
        <v>0.52025931928687197</v>
      </c>
      <c r="AI527">
        <f>IF(Alumn_Filtered!AM527=0,Metrics!AM$14,Alumn_Filtered!AM527)</f>
        <v>653</v>
      </c>
      <c r="AJ527" s="28">
        <f>Alumn_Filtered!AN527</f>
        <v>0.72123176661264177</v>
      </c>
      <c r="AK527">
        <f>IF(Alumn_Filtered!AP527=0,Metrics!AP$14,Alumn_Filtered!AP527)</f>
        <v>13</v>
      </c>
      <c r="AL527">
        <f>IF(Alumn_Filtered!AR527=0,Metrics!AR$14,Alumn_Filtered!AR527)</f>
        <v>1</v>
      </c>
      <c r="AM527">
        <f>IF(Alumn_Filtered!AS527=0,Metrics!AS$14,Alumn_Filtered!AS527)</f>
        <v>5</v>
      </c>
      <c r="AN527">
        <f>Alumn_Filtered!B527</f>
        <v>1</v>
      </c>
    </row>
    <row r="528" spans="1:40" x14ac:dyDescent="0.25">
      <c r="A528" t="str">
        <f>LEFT(Alumn_Filtered!A528,LEN(Alumn_Filtered!A528)-1)</f>
        <v>19953984</v>
      </c>
      <c r="B528">
        <f>Alumn_Filtered!D528</f>
        <v>0</v>
      </c>
      <c r="C528">
        <f>Alumn_Filtered!E528</f>
        <v>0</v>
      </c>
      <c r="D528">
        <f>Alumn_Filtered!F528</f>
        <v>0</v>
      </c>
      <c r="E528" s="30">
        <f>Alumn_Filtered!G528</f>
        <v>6</v>
      </c>
      <c r="F528">
        <f>Alumn_Filtered!H528</f>
        <v>6</v>
      </c>
      <c r="G528" s="28">
        <f>Alumn_Filtered!I528</f>
        <v>1</v>
      </c>
      <c r="H528">
        <f>Alumn_Filtered!J528</f>
        <v>0</v>
      </c>
      <c r="I528" s="28">
        <f>Alumn_Filtered!K528</f>
        <v>0</v>
      </c>
      <c r="J528" s="28">
        <f>Alumn_Filtered!L528</f>
        <v>0.73333333333333339</v>
      </c>
      <c r="K528" s="28">
        <f>Alumn_Filtered!M528</f>
        <v>0.5</v>
      </c>
      <c r="L528" s="28">
        <f>Alumn_Filtered!N528</f>
        <v>0.64444444444444449</v>
      </c>
      <c r="M528">
        <f>Alumn_Filtered!O528</f>
        <v>10</v>
      </c>
      <c r="N528">
        <f>Alumn_Filtered!P528</f>
        <v>4</v>
      </c>
      <c r="O528">
        <f>Alumn_Filtered!Q528</f>
        <v>2</v>
      </c>
      <c r="P528">
        <f>Alumn_Filtered!R528</f>
        <v>0</v>
      </c>
      <c r="Q528">
        <f>Alumn_Filtered!S528</f>
        <v>4</v>
      </c>
      <c r="R528">
        <f>Alumn_Filtered!T528</f>
        <v>3</v>
      </c>
      <c r="S528" s="28">
        <f>Alumn_Filtered!U528</f>
        <v>0.75</v>
      </c>
      <c r="T528">
        <f>Alumn_Filtered!V528</f>
        <v>1</v>
      </c>
      <c r="U528" s="28">
        <f>Alumn_Filtered!W528</f>
        <v>0.25</v>
      </c>
      <c r="V528" s="28">
        <f>Alumn_Filtered!X528</f>
        <v>0.8666666666666667</v>
      </c>
      <c r="W528" s="28">
        <f>Alumn_Filtered!Y528</f>
        <v>0.26666666666666666</v>
      </c>
      <c r="X528" s="28">
        <f>Alumn_Filtered!Z528</f>
        <v>0.62083333333333335</v>
      </c>
      <c r="Y528" s="28">
        <f>Alumn_Filtered!AA528</f>
        <v>-2.3611111111111138E-2</v>
      </c>
      <c r="Z528">
        <f ca="1">Alumn_Filtered!AB528</f>
        <v>19</v>
      </c>
      <c r="AA528">
        <f>Alumn_Filtered!AD528</f>
        <v>1</v>
      </c>
      <c r="AB528">
        <f>Alumn_Filtered!AF528</f>
        <v>1</v>
      </c>
      <c r="AC528">
        <f>IF(Alumn_Filtered!AG528=0,Metrics!$AG$14,Alumn_Filtered!AG528)</f>
        <v>486</v>
      </c>
      <c r="AD528" s="28">
        <f>Alumn_Filtered!AH528</f>
        <v>0.45056726094003241</v>
      </c>
      <c r="AE528">
        <f>IF(Alumn_Filtered!AI528=0,Metrics!AI$14,Alumn_Filtered!AI528)</f>
        <v>486</v>
      </c>
      <c r="AF528" s="28">
        <f>Alumn_Filtered!AJ528</f>
        <v>0.45056726094003241</v>
      </c>
      <c r="AG528">
        <f>IF(Alumn_Filtered!AK528=0,Metrics!AK$14,Alumn_Filtered!AK528)</f>
        <v>567</v>
      </c>
      <c r="AH528" s="28">
        <f>Alumn_Filtered!AL528</f>
        <v>0.58184764991896276</v>
      </c>
      <c r="AI528">
        <f>IF(Alumn_Filtered!AM528=0,Metrics!AM$14,Alumn_Filtered!AM528)</f>
        <v>616</v>
      </c>
      <c r="AJ528" s="28">
        <f>Alumn_Filtered!AN528</f>
        <v>0.66126418152350086</v>
      </c>
      <c r="AK528">
        <f>IF(Alumn_Filtered!AP528=0,Metrics!AP$14,Alumn_Filtered!AP528)</f>
        <v>13</v>
      </c>
      <c r="AL528">
        <f>IF(Alumn_Filtered!AR528=0,Metrics!AR$14,Alumn_Filtered!AR528)</f>
        <v>1</v>
      </c>
      <c r="AM528">
        <f>IF(Alumn_Filtered!AS528=0,Metrics!AS$14,Alumn_Filtered!AS528)</f>
        <v>4</v>
      </c>
      <c r="AN528">
        <f>Alumn_Filtered!B528</f>
        <v>1</v>
      </c>
    </row>
    <row r="529" spans="1:40" x14ac:dyDescent="0.25">
      <c r="A529" t="str">
        <f>LEFT(Alumn_Filtered!A529,LEN(Alumn_Filtered!A529)-1)</f>
        <v>19954006</v>
      </c>
      <c r="B529">
        <f>Alumn_Filtered!D529</f>
        <v>1</v>
      </c>
      <c r="C529">
        <f>Alumn_Filtered!E529</f>
        <v>0</v>
      </c>
      <c r="D529">
        <f>Alumn_Filtered!F529</f>
        <v>0</v>
      </c>
      <c r="E529" s="30">
        <f>Alumn_Filtered!G529</f>
        <v>5</v>
      </c>
      <c r="F529">
        <f>Alumn_Filtered!H529</f>
        <v>5</v>
      </c>
      <c r="G529" s="28">
        <f>Alumn_Filtered!I529</f>
        <v>1</v>
      </c>
      <c r="H529">
        <f>Alumn_Filtered!J529</f>
        <v>0</v>
      </c>
      <c r="I529" s="28">
        <f>Alumn_Filtered!K529</f>
        <v>0</v>
      </c>
      <c r="J529" s="28">
        <f>Alumn_Filtered!L529</f>
        <v>0.70000000000000007</v>
      </c>
      <c r="K529" s="28">
        <f>Alumn_Filtered!M529</f>
        <v>0.58333333333333337</v>
      </c>
      <c r="L529" s="28">
        <f>Alumn_Filtered!N529</f>
        <v>0.63333333333333341</v>
      </c>
      <c r="M529">
        <f>Alumn_Filtered!O529</f>
        <v>7</v>
      </c>
      <c r="N529">
        <f>Alumn_Filtered!P529</f>
        <v>0</v>
      </c>
      <c r="O529">
        <f>Alumn_Filtered!Q529</f>
        <v>1</v>
      </c>
      <c r="P529">
        <f>Alumn_Filtered!R529</f>
        <v>0</v>
      </c>
      <c r="Q529">
        <f>Alumn_Filtered!S529</f>
        <v>6</v>
      </c>
      <c r="R529">
        <f>Alumn_Filtered!T529</f>
        <v>2</v>
      </c>
      <c r="S529" s="28">
        <f>Alumn_Filtered!U529</f>
        <v>0.33333333333333331</v>
      </c>
      <c r="T529">
        <f>Alumn_Filtered!V529</f>
        <v>4</v>
      </c>
      <c r="U529" s="28">
        <f>Alumn_Filtered!W529</f>
        <v>0.66666666666666663</v>
      </c>
      <c r="V529" s="28">
        <f>Alumn_Filtered!X529</f>
        <v>0.78333333333333333</v>
      </c>
      <c r="W529" s="28">
        <f>Alumn_Filtered!Y529</f>
        <v>0.28333333333333338</v>
      </c>
      <c r="X529" s="28">
        <f>Alumn_Filtered!Z529</f>
        <v>0.46388888888888885</v>
      </c>
      <c r="Y529" s="28">
        <f>Alumn_Filtered!AA529</f>
        <v>-0.16944444444444456</v>
      </c>
      <c r="Z529">
        <f ca="1">Alumn_Filtered!AB529</f>
        <v>19</v>
      </c>
      <c r="AA529">
        <f>Alumn_Filtered!AD529</f>
        <v>1</v>
      </c>
      <c r="AB529">
        <f>Alumn_Filtered!AF529</f>
        <v>1</v>
      </c>
      <c r="AC529">
        <f>IF(Alumn_Filtered!AG529=0,Metrics!$AG$14,Alumn_Filtered!AG529)</f>
        <v>605</v>
      </c>
      <c r="AD529" s="28">
        <f>Alumn_Filtered!AH529</f>
        <v>0.64343598055105344</v>
      </c>
      <c r="AE529">
        <f>IF(Alumn_Filtered!AI529=0,Metrics!AI$14,Alumn_Filtered!AI529)</f>
        <v>606</v>
      </c>
      <c r="AF529" s="28">
        <f>Alumn_Filtered!AJ529</f>
        <v>0.64505672609400322</v>
      </c>
      <c r="AG529">
        <f>IF(Alumn_Filtered!AK529=0,Metrics!AK$14,Alumn_Filtered!AK529)</f>
        <v>597</v>
      </c>
      <c r="AH529" s="28">
        <f>Alumn_Filtered!AL529</f>
        <v>0.63047001620745546</v>
      </c>
      <c r="AI529">
        <f>IF(Alumn_Filtered!AM529=0,Metrics!AM$14,Alumn_Filtered!AM529)</f>
        <v>646</v>
      </c>
      <c r="AJ529" s="28">
        <f>Alumn_Filtered!AN529</f>
        <v>0.70988654781199356</v>
      </c>
      <c r="AK529">
        <f>IF(Alumn_Filtered!AP529=0,Metrics!AP$14,Alumn_Filtered!AP529)</f>
        <v>13</v>
      </c>
      <c r="AL529">
        <f>IF(Alumn_Filtered!AR529=0,Metrics!AR$14,Alumn_Filtered!AR529)</f>
        <v>1</v>
      </c>
      <c r="AM529">
        <f>IF(Alumn_Filtered!AS529=0,Metrics!AS$14,Alumn_Filtered!AS529)</f>
        <v>6</v>
      </c>
      <c r="AN529">
        <f>Alumn_Filtered!B529</f>
        <v>0</v>
      </c>
    </row>
    <row r="530" spans="1:40" x14ac:dyDescent="0.25">
      <c r="A530" t="str">
        <f>LEFT(Alumn_Filtered!A530,LEN(Alumn_Filtered!A530)-1)</f>
        <v>19954028</v>
      </c>
      <c r="B530">
        <f>Alumn_Filtered!D530</f>
        <v>0</v>
      </c>
      <c r="C530">
        <f>Alumn_Filtered!E530</f>
        <v>0</v>
      </c>
      <c r="D530">
        <f>Alumn_Filtered!F530</f>
        <v>0</v>
      </c>
      <c r="E530" s="30">
        <f>Alumn_Filtered!G530</f>
        <v>6</v>
      </c>
      <c r="F530">
        <f>Alumn_Filtered!H530</f>
        <v>6</v>
      </c>
      <c r="G530" s="28">
        <f>Alumn_Filtered!I530</f>
        <v>1</v>
      </c>
      <c r="H530">
        <f>Alumn_Filtered!J530</f>
        <v>0</v>
      </c>
      <c r="I530" s="28">
        <f>Alumn_Filtered!K530</f>
        <v>0</v>
      </c>
      <c r="J530" s="28">
        <f>Alumn_Filtered!L530</f>
        <v>0.8833333333333333</v>
      </c>
      <c r="K530" s="28">
        <f>Alumn_Filtered!M530</f>
        <v>0.5</v>
      </c>
      <c r="L530" s="28">
        <f>Alumn_Filtered!N530</f>
        <v>0.68333333333333324</v>
      </c>
      <c r="M530">
        <f>Alumn_Filtered!O530</f>
        <v>6</v>
      </c>
      <c r="N530">
        <f>Alumn_Filtered!P530</f>
        <v>0</v>
      </c>
      <c r="O530">
        <f>Alumn_Filtered!Q530</f>
        <v>0</v>
      </c>
      <c r="P530">
        <f>Alumn_Filtered!R530</f>
        <v>0</v>
      </c>
      <c r="Q530">
        <f>Alumn_Filtered!S530</f>
        <v>6</v>
      </c>
      <c r="R530">
        <f>Alumn_Filtered!T530</f>
        <v>4</v>
      </c>
      <c r="S530" s="28">
        <f>Alumn_Filtered!U530</f>
        <v>0.66666666666666663</v>
      </c>
      <c r="T530">
        <f>Alumn_Filtered!V530</f>
        <v>2</v>
      </c>
      <c r="U530" s="28">
        <f>Alumn_Filtered!W530</f>
        <v>0.33333333333333331</v>
      </c>
      <c r="V530" s="28">
        <f>Alumn_Filtered!X530</f>
        <v>0.81666666666666676</v>
      </c>
      <c r="W530" s="28">
        <f>Alumn_Filtered!Y530</f>
        <v>6.6666666666666652E-2</v>
      </c>
      <c r="X530" s="28">
        <f>Alumn_Filtered!Z530</f>
        <v>0.46666666666666673</v>
      </c>
      <c r="Y530" s="28">
        <f>Alumn_Filtered!AA530</f>
        <v>-0.21666666666666651</v>
      </c>
      <c r="Z530">
        <f ca="1">Alumn_Filtered!AB530</f>
        <v>19</v>
      </c>
      <c r="AA530">
        <f>Alumn_Filtered!AD530</f>
        <v>1</v>
      </c>
      <c r="AB530">
        <f>Alumn_Filtered!AF530</f>
        <v>1</v>
      </c>
      <c r="AC530">
        <f>IF(Alumn_Filtered!AG530=0,Metrics!$AG$14,Alumn_Filtered!AG530)</f>
        <v>610</v>
      </c>
      <c r="AD530" s="28">
        <f>Alumn_Filtered!AH530</f>
        <v>0.65153970826580232</v>
      </c>
      <c r="AE530">
        <f>IF(Alumn_Filtered!AI530=0,Metrics!AI$14,Alumn_Filtered!AI530)</f>
        <v>626</v>
      </c>
      <c r="AF530" s="28">
        <f>Alumn_Filtered!AJ530</f>
        <v>0.67747163695299839</v>
      </c>
      <c r="AG530">
        <f>IF(Alumn_Filtered!AK530=0,Metrics!AK$14,Alumn_Filtered!AK530)</f>
        <v>529</v>
      </c>
      <c r="AH530" s="28">
        <f>Alumn_Filtered!AL530</f>
        <v>0.52025931928687197</v>
      </c>
      <c r="AI530">
        <f>IF(Alumn_Filtered!AM530=0,Metrics!AM$14,Alumn_Filtered!AM530)</f>
        <v>624</v>
      </c>
      <c r="AJ530" s="28">
        <f>Alumn_Filtered!AN530</f>
        <v>0.67423014586709884</v>
      </c>
      <c r="AK530">
        <f>IF(Alumn_Filtered!AP530=0,Metrics!AP$14,Alumn_Filtered!AP530)</f>
        <v>13</v>
      </c>
      <c r="AL530">
        <f>IF(Alumn_Filtered!AR530=0,Metrics!AR$14,Alumn_Filtered!AR530)</f>
        <v>1</v>
      </c>
      <c r="AM530">
        <f>IF(Alumn_Filtered!AS530=0,Metrics!AS$14,Alumn_Filtered!AS530)</f>
        <v>11</v>
      </c>
      <c r="AN530">
        <f>Alumn_Filtered!B530</f>
        <v>1</v>
      </c>
    </row>
    <row r="531" spans="1:40" x14ac:dyDescent="0.25">
      <c r="A531" t="str">
        <f>LEFT(Alumn_Filtered!A531,LEN(Alumn_Filtered!A531)-1)</f>
        <v>19956138</v>
      </c>
      <c r="B531">
        <f>Alumn_Filtered!D531</f>
        <v>0</v>
      </c>
      <c r="C531">
        <f>Alumn_Filtered!E531</f>
        <v>0</v>
      </c>
      <c r="D531">
        <f>Alumn_Filtered!F531</f>
        <v>0</v>
      </c>
      <c r="E531" s="30">
        <f>Alumn_Filtered!G531</f>
        <v>6</v>
      </c>
      <c r="F531">
        <f>Alumn_Filtered!H531</f>
        <v>6</v>
      </c>
      <c r="G531" s="28">
        <f>Alumn_Filtered!I531</f>
        <v>1</v>
      </c>
      <c r="H531">
        <f>Alumn_Filtered!J531</f>
        <v>0</v>
      </c>
      <c r="I531" s="28">
        <f>Alumn_Filtered!K531</f>
        <v>0</v>
      </c>
      <c r="J531" s="28">
        <f>Alumn_Filtered!L531</f>
        <v>0.8666666666666667</v>
      </c>
      <c r="K531" s="28">
        <f>Alumn_Filtered!M531</f>
        <v>0.53333333333333333</v>
      </c>
      <c r="L531" s="28">
        <f>Alumn_Filtered!N531</f>
        <v>0.72499999999999998</v>
      </c>
      <c r="M531">
        <f>Alumn_Filtered!O531</f>
        <v>9</v>
      </c>
      <c r="N531">
        <f>Alumn_Filtered!P531</f>
        <v>3</v>
      </c>
      <c r="O531">
        <f>Alumn_Filtered!Q531</f>
        <v>0</v>
      </c>
      <c r="P531">
        <f>Alumn_Filtered!R531</f>
        <v>0</v>
      </c>
      <c r="Q531">
        <f>Alumn_Filtered!S531</f>
        <v>6</v>
      </c>
      <c r="R531">
        <f>Alumn_Filtered!T531</f>
        <v>2</v>
      </c>
      <c r="S531" s="28">
        <f>Alumn_Filtered!U531</f>
        <v>0.33333333333333331</v>
      </c>
      <c r="T531">
        <f>Alumn_Filtered!V531</f>
        <v>4</v>
      </c>
      <c r="U531" s="28">
        <f>Alumn_Filtered!W531</f>
        <v>0.66666666666666663</v>
      </c>
      <c r="V531" s="28">
        <f>Alumn_Filtered!X531</f>
        <v>0.85</v>
      </c>
      <c r="W531" s="28">
        <f>Alumn_Filtered!Y531</f>
        <v>0.28333333333333338</v>
      </c>
      <c r="X531" s="28">
        <f>Alumn_Filtered!Z531</f>
        <v>0.47222222222222215</v>
      </c>
      <c r="Y531" s="28">
        <f>Alumn_Filtered!AA531</f>
        <v>-0.25277777777777782</v>
      </c>
      <c r="Z531">
        <f ca="1">Alumn_Filtered!AB531</f>
        <v>19</v>
      </c>
      <c r="AA531">
        <f>Alumn_Filtered!AD531</f>
        <v>1</v>
      </c>
      <c r="AB531">
        <f>Alumn_Filtered!AF531</f>
        <v>1</v>
      </c>
      <c r="AC531">
        <f>IF(Alumn_Filtered!AG531=0,Metrics!$AG$14,Alumn_Filtered!AG531)</f>
        <v>513</v>
      </c>
      <c r="AD531" s="28">
        <f>Alumn_Filtered!AH531</f>
        <v>0.49432739059967584</v>
      </c>
      <c r="AE531">
        <f>IF(Alumn_Filtered!AI531=0,Metrics!AI$14,Alumn_Filtered!AI531)</f>
        <v>513</v>
      </c>
      <c r="AF531" s="28">
        <f>Alumn_Filtered!AJ531</f>
        <v>0.49432739059967584</v>
      </c>
      <c r="AG531">
        <f>IF(Alumn_Filtered!AK531=0,Metrics!AK$14,Alumn_Filtered!AK531)</f>
        <v>514</v>
      </c>
      <c r="AH531" s="28">
        <f>Alumn_Filtered!AL531</f>
        <v>0.49594813614262562</v>
      </c>
      <c r="AI531">
        <f>IF(Alumn_Filtered!AM531=0,Metrics!AM$14,Alumn_Filtered!AM531)</f>
        <v>646</v>
      </c>
      <c r="AJ531" s="28">
        <f>Alumn_Filtered!AN531</f>
        <v>0.70988654781199356</v>
      </c>
      <c r="AK531">
        <f>IF(Alumn_Filtered!AP531=0,Metrics!AP$14,Alumn_Filtered!AP531)</f>
        <v>13</v>
      </c>
      <c r="AL531">
        <f>IF(Alumn_Filtered!AR531=0,Metrics!AR$14,Alumn_Filtered!AR531)</f>
        <v>1</v>
      </c>
      <c r="AM531">
        <f>IF(Alumn_Filtered!AS531=0,Metrics!AS$14,Alumn_Filtered!AS531)</f>
        <v>5</v>
      </c>
      <c r="AN531">
        <f>Alumn_Filtered!B531</f>
        <v>1</v>
      </c>
    </row>
    <row r="532" spans="1:40" x14ac:dyDescent="0.25">
      <c r="A532" t="str">
        <f>LEFT(Alumn_Filtered!A532,LEN(Alumn_Filtered!A532)-1)</f>
        <v>19956211</v>
      </c>
      <c r="B532">
        <f>Alumn_Filtered!D532</f>
        <v>0</v>
      </c>
      <c r="C532">
        <f>Alumn_Filtered!E532</f>
        <v>0</v>
      </c>
      <c r="D532">
        <f>Alumn_Filtered!F532</f>
        <v>0</v>
      </c>
      <c r="E532" s="30">
        <f>Alumn_Filtered!G532</f>
        <v>6</v>
      </c>
      <c r="F532">
        <f>Alumn_Filtered!H532</f>
        <v>4</v>
      </c>
      <c r="G532" s="28">
        <f>Alumn_Filtered!I532</f>
        <v>0.66666666666666663</v>
      </c>
      <c r="H532">
        <f>Alumn_Filtered!J532</f>
        <v>2</v>
      </c>
      <c r="I532" s="28">
        <f>Alumn_Filtered!K532</f>
        <v>0.33333333333333331</v>
      </c>
      <c r="J532" s="28">
        <f>Alumn_Filtered!L532</f>
        <v>0.78333333333333333</v>
      </c>
      <c r="K532" s="28">
        <f>Alumn_Filtered!M532</f>
        <v>0.31666666666666665</v>
      </c>
      <c r="L532" s="28">
        <f>Alumn_Filtered!N532</f>
        <v>0.51666666666666672</v>
      </c>
      <c r="M532">
        <f>Alumn_Filtered!O532</f>
        <v>7</v>
      </c>
      <c r="N532">
        <f>Alumn_Filtered!P532</f>
        <v>1</v>
      </c>
      <c r="O532">
        <f>Alumn_Filtered!Q532</f>
        <v>0</v>
      </c>
      <c r="P532">
        <f>Alumn_Filtered!R532</f>
        <v>0</v>
      </c>
      <c r="Q532">
        <f>Alumn_Filtered!S532</f>
        <v>6</v>
      </c>
      <c r="R532">
        <f>Alumn_Filtered!T532</f>
        <v>4</v>
      </c>
      <c r="S532" s="28">
        <f>Alumn_Filtered!U532</f>
        <v>0.66666666666666663</v>
      </c>
      <c r="T532">
        <f>Alumn_Filtered!V532</f>
        <v>2</v>
      </c>
      <c r="U532" s="28">
        <f>Alumn_Filtered!W532</f>
        <v>0.33333333333333331</v>
      </c>
      <c r="V532" s="28">
        <f>Alumn_Filtered!X532</f>
        <v>0.66666666666666663</v>
      </c>
      <c r="W532" s="28">
        <f>Alumn_Filtered!Y532</f>
        <v>0.31666666666666665</v>
      </c>
      <c r="X532" s="28">
        <f>Alumn_Filtered!Z532</f>
        <v>0.51111111111111107</v>
      </c>
      <c r="Y532" s="28">
        <f>Alumn_Filtered!AA532</f>
        <v>-5.5555555555556468E-3</v>
      </c>
      <c r="Z532">
        <f ca="1">Alumn_Filtered!AB532</f>
        <v>19</v>
      </c>
      <c r="AA532">
        <f>Alumn_Filtered!AD532</f>
        <v>1</v>
      </c>
      <c r="AB532">
        <f>Alumn_Filtered!AF532</f>
        <v>1</v>
      </c>
      <c r="AC532">
        <f>IF(Alumn_Filtered!AG532=0,Metrics!$AG$14,Alumn_Filtered!AG532)</f>
        <v>569</v>
      </c>
      <c r="AD532" s="28">
        <f>Alumn_Filtered!AH532</f>
        <v>0.5850891410048622</v>
      </c>
      <c r="AE532">
        <f>IF(Alumn_Filtered!AI532=0,Metrics!AI$14,Alumn_Filtered!AI532)</f>
        <v>587</v>
      </c>
      <c r="AF532" s="28">
        <f>Alumn_Filtered!AJ532</f>
        <v>0.61426256077795782</v>
      </c>
      <c r="AG532">
        <f>IF(Alumn_Filtered!AK532=0,Metrics!AK$14,Alumn_Filtered!AK532)</f>
        <v>459</v>
      </c>
      <c r="AH532" s="28">
        <f>Alumn_Filtered!AL532</f>
        <v>0.40680713128038898</v>
      </c>
      <c r="AI532">
        <f>IF(Alumn_Filtered!AM532=0,Metrics!AM$14,Alumn_Filtered!AM532)</f>
        <v>532</v>
      </c>
      <c r="AJ532" s="28">
        <f>Alumn_Filtered!AN532</f>
        <v>0.52512155591572118</v>
      </c>
      <c r="AK532">
        <f>IF(Alumn_Filtered!AP532=0,Metrics!AP$14,Alumn_Filtered!AP532)</f>
        <v>13</v>
      </c>
      <c r="AL532">
        <f>IF(Alumn_Filtered!AR532=0,Metrics!AR$14,Alumn_Filtered!AR532)</f>
        <v>1</v>
      </c>
      <c r="AM532">
        <f>IF(Alumn_Filtered!AS532=0,Metrics!AS$14,Alumn_Filtered!AS532)</f>
        <v>4</v>
      </c>
      <c r="AN532">
        <f>Alumn_Filtered!B532</f>
        <v>1</v>
      </c>
    </row>
    <row r="533" spans="1:40" x14ac:dyDescent="0.25">
      <c r="A533" t="str">
        <f>LEFT(Alumn_Filtered!A533,LEN(Alumn_Filtered!A533)-1)</f>
        <v>19957532</v>
      </c>
      <c r="B533">
        <f>Alumn_Filtered!D533</f>
        <v>0</v>
      </c>
      <c r="C533">
        <f>Alumn_Filtered!E533</f>
        <v>0</v>
      </c>
      <c r="D533">
        <f>Alumn_Filtered!F533</f>
        <v>0</v>
      </c>
      <c r="E533" s="30">
        <f>Alumn_Filtered!G533</f>
        <v>6</v>
      </c>
      <c r="F533">
        <f>Alumn_Filtered!H533</f>
        <v>6</v>
      </c>
      <c r="G533" s="28">
        <f>Alumn_Filtered!I533</f>
        <v>1</v>
      </c>
      <c r="H533">
        <f>Alumn_Filtered!J533</f>
        <v>0</v>
      </c>
      <c r="I533" s="28">
        <f>Alumn_Filtered!K533</f>
        <v>0</v>
      </c>
      <c r="J533" s="28">
        <f>Alumn_Filtered!L533</f>
        <v>0.75</v>
      </c>
      <c r="K533" s="28">
        <f>Alumn_Filtered!M533</f>
        <v>0.5</v>
      </c>
      <c r="L533" s="28">
        <f>Alumn_Filtered!N533</f>
        <v>0.61388888888888882</v>
      </c>
      <c r="M533">
        <f>Alumn_Filtered!O533</f>
        <v>8</v>
      </c>
      <c r="N533">
        <f>Alumn_Filtered!P533</f>
        <v>1</v>
      </c>
      <c r="O533">
        <f>Alumn_Filtered!Q533</f>
        <v>0</v>
      </c>
      <c r="P533">
        <f>Alumn_Filtered!R533</f>
        <v>0</v>
      </c>
      <c r="Q533">
        <f>Alumn_Filtered!S533</f>
        <v>7</v>
      </c>
      <c r="R533">
        <f>Alumn_Filtered!T533</f>
        <v>2</v>
      </c>
      <c r="S533" s="28">
        <f>Alumn_Filtered!U533</f>
        <v>0.2857142857142857</v>
      </c>
      <c r="T533">
        <f>Alumn_Filtered!V533</f>
        <v>5</v>
      </c>
      <c r="U533" s="28">
        <f>Alumn_Filtered!W533</f>
        <v>0.7142857142857143</v>
      </c>
      <c r="V533" s="28">
        <f>Alumn_Filtered!X533</f>
        <v>0.56666666666666676</v>
      </c>
      <c r="W533" s="28">
        <f>Alumn_Filtered!Y533</f>
        <v>0.20000000000000004</v>
      </c>
      <c r="X533" s="28">
        <f>Alumn_Filtered!Z533</f>
        <v>0.40714285714285714</v>
      </c>
      <c r="Y533" s="28">
        <f>Alumn_Filtered!AA533</f>
        <v>-0.20674603174603168</v>
      </c>
      <c r="Z533">
        <f ca="1">Alumn_Filtered!AB533</f>
        <v>19</v>
      </c>
      <c r="AA533">
        <f>Alumn_Filtered!AD533</f>
        <v>1</v>
      </c>
      <c r="AB533">
        <f>Alumn_Filtered!AF533</f>
        <v>1</v>
      </c>
      <c r="AC533">
        <f>IF(Alumn_Filtered!AG533=0,Metrics!$AG$14,Alumn_Filtered!AG533)</f>
        <v>420</v>
      </c>
      <c r="AD533" s="28">
        <f>Alumn_Filtered!AH533</f>
        <v>0.34359805510534847</v>
      </c>
      <c r="AE533">
        <f>IF(Alumn_Filtered!AI533=0,Metrics!AI$14,Alumn_Filtered!AI533)</f>
        <v>419</v>
      </c>
      <c r="AF533" s="28">
        <f>Alumn_Filtered!AJ533</f>
        <v>0.34197730956239869</v>
      </c>
      <c r="AG533">
        <f>IF(Alumn_Filtered!AK533=0,Metrics!AK$14,Alumn_Filtered!AK533)</f>
        <v>582</v>
      </c>
      <c r="AH533" s="28">
        <f>Alumn_Filtered!AL533</f>
        <v>0.60615883306320906</v>
      </c>
      <c r="AI533">
        <f>IF(Alumn_Filtered!AM533=0,Metrics!AM$14,Alumn_Filtered!AM533)</f>
        <v>552</v>
      </c>
      <c r="AJ533" s="28">
        <f>Alumn_Filtered!AN533</f>
        <v>0.55753646677471635</v>
      </c>
      <c r="AK533">
        <f>IF(Alumn_Filtered!AP533=0,Metrics!AP$14,Alumn_Filtered!AP533)</f>
        <v>13</v>
      </c>
      <c r="AL533">
        <f>IF(Alumn_Filtered!AR533=0,Metrics!AR$14,Alumn_Filtered!AR533)</f>
        <v>1</v>
      </c>
      <c r="AM533">
        <f>IF(Alumn_Filtered!AS533=0,Metrics!AS$14,Alumn_Filtered!AS533)</f>
        <v>11</v>
      </c>
      <c r="AN533">
        <f>Alumn_Filtered!B533</f>
        <v>1</v>
      </c>
    </row>
    <row r="534" spans="1:40" x14ac:dyDescent="0.25">
      <c r="A534" t="str">
        <f>LEFT(Alumn_Filtered!A534,LEN(Alumn_Filtered!A534)-1)</f>
        <v>20158879</v>
      </c>
      <c r="B534">
        <f>Alumn_Filtered!D534</f>
        <v>0</v>
      </c>
      <c r="C534">
        <f>Alumn_Filtered!E534</f>
        <v>0</v>
      </c>
      <c r="D534">
        <f>Alumn_Filtered!F534</f>
        <v>0</v>
      </c>
      <c r="E534" s="30">
        <f>Alumn_Filtered!G534</f>
        <v>6</v>
      </c>
      <c r="F534">
        <f>Alumn_Filtered!H534</f>
        <v>5</v>
      </c>
      <c r="G534" s="28">
        <f>Alumn_Filtered!I534</f>
        <v>0.83333333333333337</v>
      </c>
      <c r="H534">
        <f>Alumn_Filtered!J534</f>
        <v>1</v>
      </c>
      <c r="I534" s="28">
        <f>Alumn_Filtered!K534</f>
        <v>0.16666666666666666</v>
      </c>
      <c r="J534" s="28">
        <f>Alumn_Filtered!L534</f>
        <v>0.66666666666666663</v>
      </c>
      <c r="K534" s="28">
        <f>Alumn_Filtered!M534</f>
        <v>0.46666666666666662</v>
      </c>
      <c r="L534" s="28">
        <f>Alumn_Filtered!N534</f>
        <v>0.5527777777777777</v>
      </c>
      <c r="M534">
        <f>Alumn_Filtered!O534</f>
        <v>7</v>
      </c>
      <c r="N534">
        <f>Alumn_Filtered!P534</f>
        <v>0</v>
      </c>
      <c r="O534">
        <f>Alumn_Filtered!Q534</f>
        <v>0</v>
      </c>
      <c r="P534">
        <f>Alumn_Filtered!R534</f>
        <v>0</v>
      </c>
      <c r="Q534">
        <f>Alumn_Filtered!S534</f>
        <v>7</v>
      </c>
      <c r="R534">
        <f>Alumn_Filtered!T534</f>
        <v>2</v>
      </c>
      <c r="S534" s="28">
        <f>Alumn_Filtered!U534</f>
        <v>0.2857142857142857</v>
      </c>
      <c r="T534">
        <f>Alumn_Filtered!V534</f>
        <v>5</v>
      </c>
      <c r="U534" s="28">
        <f>Alumn_Filtered!W534</f>
        <v>0.7142857142857143</v>
      </c>
      <c r="V534" s="28">
        <f>Alumn_Filtered!X534</f>
        <v>0.8666666666666667</v>
      </c>
      <c r="W534" s="28">
        <f>Alumn_Filtered!Y534</f>
        <v>0.10000000000000002</v>
      </c>
      <c r="X534" s="28">
        <f>Alumn_Filtered!Z534</f>
        <v>0.35476190476190483</v>
      </c>
      <c r="Y534" s="28">
        <f>Alumn_Filtered!AA534</f>
        <v>-0.19801587301587287</v>
      </c>
      <c r="Z534">
        <f ca="1">Alumn_Filtered!AB534</f>
        <v>18</v>
      </c>
      <c r="AA534">
        <f>Alumn_Filtered!AD534</f>
        <v>1</v>
      </c>
      <c r="AB534">
        <f>Alumn_Filtered!AF534</f>
        <v>0</v>
      </c>
      <c r="AC534">
        <f>IF(Alumn_Filtered!AG534=0,Metrics!$AG$14,Alumn_Filtered!AG534)</f>
        <v>519</v>
      </c>
      <c r="AD534" s="28">
        <f>Alumn_Filtered!AH534</f>
        <v>0</v>
      </c>
      <c r="AE534">
        <f>IF(Alumn_Filtered!AI534=0,Metrics!AI$14,Alumn_Filtered!AI534)</f>
        <v>523</v>
      </c>
      <c r="AF534" s="28">
        <f>Alumn_Filtered!AJ534</f>
        <v>0</v>
      </c>
      <c r="AG534">
        <f>IF(Alumn_Filtered!AK534=0,Metrics!AK$14,Alumn_Filtered!AK534)</f>
        <v>539</v>
      </c>
      <c r="AH534" s="28">
        <f>Alumn_Filtered!AL534</f>
        <v>0</v>
      </c>
      <c r="AI534">
        <f>IF(Alumn_Filtered!AM534=0,Metrics!AM$14,Alumn_Filtered!AM534)</f>
        <v>594</v>
      </c>
      <c r="AJ534" s="28">
        <f>Alumn_Filtered!AN534</f>
        <v>0</v>
      </c>
      <c r="AK534">
        <f>IF(Alumn_Filtered!AP534=0,Metrics!AP$14,Alumn_Filtered!AP534)</f>
        <v>13</v>
      </c>
      <c r="AL534">
        <f>IF(Alumn_Filtered!AR534=0,Metrics!AR$14,Alumn_Filtered!AR534)</f>
        <v>1</v>
      </c>
      <c r="AM534">
        <f>IF(Alumn_Filtered!AS534=0,Metrics!AS$14,Alumn_Filtered!AS534)</f>
        <v>0</v>
      </c>
      <c r="AN534">
        <f>Alumn_Filtered!B534</f>
        <v>1</v>
      </c>
    </row>
    <row r="535" spans="1:40" x14ac:dyDescent="0.25">
      <c r="A535" t="str">
        <f>LEFT(Alumn_Filtered!A535,LEN(Alumn_Filtered!A535)-1)</f>
        <v>22135120</v>
      </c>
      <c r="B535">
        <f>Alumn_Filtered!D535</f>
        <v>0</v>
      </c>
      <c r="C535">
        <f>Alumn_Filtered!E535</f>
        <v>1</v>
      </c>
      <c r="D535">
        <f>Alumn_Filtered!F535</f>
        <v>0</v>
      </c>
      <c r="E535" s="30">
        <f>Alumn_Filtered!G535</f>
        <v>6</v>
      </c>
      <c r="F535">
        <f>Alumn_Filtered!H535</f>
        <v>2</v>
      </c>
      <c r="G535" s="28">
        <f>Alumn_Filtered!I535</f>
        <v>0.33333333333333331</v>
      </c>
      <c r="H535">
        <f>Alumn_Filtered!J535</f>
        <v>4</v>
      </c>
      <c r="I535" s="28">
        <f>Alumn_Filtered!K535</f>
        <v>0.66666666666666663</v>
      </c>
      <c r="J535" s="28">
        <f>Alumn_Filtered!L535</f>
        <v>0.6333333333333333</v>
      </c>
      <c r="K535" s="28">
        <f>Alumn_Filtered!M535</f>
        <v>0.33333333333333331</v>
      </c>
      <c r="L535" s="28">
        <f>Alumn_Filtered!N535</f>
        <v>0.46111111111111108</v>
      </c>
      <c r="M535">
        <f>Alumn_Filtered!O535</f>
        <v>7</v>
      </c>
      <c r="N535">
        <f>Alumn_Filtered!P535</f>
        <v>1</v>
      </c>
      <c r="O535">
        <f>Alumn_Filtered!Q535</f>
        <v>6</v>
      </c>
      <c r="P535">
        <f>Alumn_Filtered!R535</f>
        <v>0</v>
      </c>
      <c r="Q535">
        <f>Alumn_Filtered!S535</f>
        <v>0</v>
      </c>
      <c r="R535">
        <f>Alumn_Filtered!T535</f>
        <v>0</v>
      </c>
      <c r="S535" s="28">
        <f>Alumn_Filtered!U535</f>
        <v>0</v>
      </c>
      <c r="T535">
        <f>Alumn_Filtered!V535</f>
        <v>0</v>
      </c>
      <c r="U535" s="28">
        <f>Alumn_Filtered!W535</f>
        <v>0</v>
      </c>
      <c r="V535" s="28">
        <f>Alumn_Filtered!X535</f>
        <v>0</v>
      </c>
      <c r="W535" s="28">
        <f>Alumn_Filtered!Y535</f>
        <v>0</v>
      </c>
      <c r="X535" s="28">
        <f>Alumn_Filtered!Z535</f>
        <v>0</v>
      </c>
      <c r="Y535" s="28">
        <f>Alumn_Filtered!AA535</f>
        <v>-0.46111111111111108</v>
      </c>
      <c r="Z535">
        <f ca="1">Alumn_Filtered!AB535</f>
        <v>21</v>
      </c>
      <c r="AA535">
        <f>Alumn_Filtered!AD535</f>
        <v>1</v>
      </c>
      <c r="AB535">
        <f>Alumn_Filtered!AF535</f>
        <v>1</v>
      </c>
      <c r="AC535">
        <f>IF(Alumn_Filtered!AG535=0,Metrics!$AG$14,Alumn_Filtered!AG535)</f>
        <v>389</v>
      </c>
      <c r="AD535" s="28">
        <f>Alumn_Filtered!AH535</f>
        <v>0.29335494327390599</v>
      </c>
      <c r="AE535">
        <f>IF(Alumn_Filtered!AI535=0,Metrics!AI$14,Alumn_Filtered!AI535)</f>
        <v>389</v>
      </c>
      <c r="AF535" s="28">
        <f>Alumn_Filtered!AJ535</f>
        <v>0.29335494327390599</v>
      </c>
      <c r="AG535">
        <f>IF(Alumn_Filtered!AK535=0,Metrics!AK$14,Alumn_Filtered!AK535)</f>
        <v>554</v>
      </c>
      <c r="AH535" s="28">
        <f>Alumn_Filtered!AL535</f>
        <v>0.56077795786061591</v>
      </c>
      <c r="AI535">
        <f>IF(Alumn_Filtered!AM535=0,Metrics!AM$14,Alumn_Filtered!AM535)</f>
        <v>601</v>
      </c>
      <c r="AJ535" s="28">
        <f>Alumn_Filtered!AN535</f>
        <v>0.63695299837925445</v>
      </c>
      <c r="AK535">
        <f>IF(Alumn_Filtered!AP535=0,Metrics!AP$14,Alumn_Filtered!AP535)</f>
        <v>13</v>
      </c>
      <c r="AL535">
        <f>IF(Alumn_Filtered!AR535=0,Metrics!AR$14,Alumn_Filtered!AR535)</f>
        <v>1</v>
      </c>
      <c r="AM535">
        <f>IF(Alumn_Filtered!AS535=0,Metrics!AS$14,Alumn_Filtered!AS535)</f>
        <v>0</v>
      </c>
      <c r="AN535">
        <f>Alumn_Filtered!B535</f>
        <v>0</v>
      </c>
    </row>
    <row r="536" spans="1:40" x14ac:dyDescent="0.25">
      <c r="A536" t="str">
        <f>LEFT(Alumn_Filtered!A536,LEN(Alumn_Filtered!A536)-1)</f>
        <v>22764735</v>
      </c>
      <c r="B536">
        <f>Alumn_Filtered!D536</f>
        <v>0</v>
      </c>
      <c r="C536">
        <f>Alumn_Filtered!E536</f>
        <v>1</v>
      </c>
      <c r="D536">
        <f>Alumn_Filtered!F536</f>
        <v>0</v>
      </c>
      <c r="E536" s="30">
        <f>Alumn_Filtered!G536</f>
        <v>5</v>
      </c>
      <c r="F536">
        <f>Alumn_Filtered!H536</f>
        <v>0</v>
      </c>
      <c r="G536" s="28">
        <f>Alumn_Filtered!I536</f>
        <v>0</v>
      </c>
      <c r="H536">
        <f>Alumn_Filtered!J536</f>
        <v>5</v>
      </c>
      <c r="I536" s="28">
        <f>Alumn_Filtered!K536</f>
        <v>1</v>
      </c>
      <c r="J536" s="28">
        <f>Alumn_Filtered!L536</f>
        <v>0.41666666666666669</v>
      </c>
      <c r="K536" s="28">
        <f>Alumn_Filtered!M536</f>
        <v>8.3333333333333329E-2</v>
      </c>
      <c r="L536" s="28">
        <f>Alumn_Filtered!N536</f>
        <v>0.24</v>
      </c>
      <c r="M536">
        <f>Alumn_Filtered!O536</f>
        <v>6</v>
      </c>
      <c r="N536">
        <f>Alumn_Filtered!P536</f>
        <v>0</v>
      </c>
      <c r="O536">
        <f>Alumn_Filtered!Q536</f>
        <v>2</v>
      </c>
      <c r="P536">
        <f>Alumn_Filtered!R536</f>
        <v>0</v>
      </c>
      <c r="Q536">
        <f>Alumn_Filtered!S536</f>
        <v>4</v>
      </c>
      <c r="R536">
        <f>Alumn_Filtered!T536</f>
        <v>0</v>
      </c>
      <c r="S536" s="28">
        <f>Alumn_Filtered!U536</f>
        <v>0</v>
      </c>
      <c r="T536">
        <f>Alumn_Filtered!V536</f>
        <v>4</v>
      </c>
      <c r="U536" s="28">
        <f>Alumn_Filtered!W536</f>
        <v>1</v>
      </c>
      <c r="V536" s="28">
        <f>Alumn_Filtered!X536</f>
        <v>0.33333333333333331</v>
      </c>
      <c r="W536" s="28">
        <f>Alumn_Filtered!Y536</f>
        <v>0.10000000000000002</v>
      </c>
      <c r="X536" s="28">
        <f>Alumn_Filtered!Z536</f>
        <v>0.20416666666666666</v>
      </c>
      <c r="Y536" s="28">
        <f>Alumn_Filtered!AA536</f>
        <v>-3.5833333333333328E-2</v>
      </c>
      <c r="Z536">
        <f ca="1">Alumn_Filtered!AB536</f>
        <v>21</v>
      </c>
      <c r="AA536">
        <f>Alumn_Filtered!AD536</f>
        <v>1</v>
      </c>
      <c r="AB536">
        <f>Alumn_Filtered!AF536</f>
        <v>1</v>
      </c>
      <c r="AC536">
        <f>IF(Alumn_Filtered!AG536=0,Metrics!$AG$14,Alumn_Filtered!AG536)</f>
        <v>418</v>
      </c>
      <c r="AD536" s="28">
        <f>Alumn_Filtered!AH536</f>
        <v>0.34035656401944897</v>
      </c>
      <c r="AE536">
        <f>IF(Alumn_Filtered!AI536=0,Metrics!AI$14,Alumn_Filtered!AI536)</f>
        <v>418</v>
      </c>
      <c r="AF536" s="28">
        <f>Alumn_Filtered!AJ536</f>
        <v>0.34035656401944897</v>
      </c>
      <c r="AG536">
        <f>IF(Alumn_Filtered!AK536=0,Metrics!AK$14,Alumn_Filtered!AK536)</f>
        <v>525</v>
      </c>
      <c r="AH536" s="28">
        <f>Alumn_Filtered!AL536</f>
        <v>0.51377633711507298</v>
      </c>
      <c r="AI536">
        <f>IF(Alumn_Filtered!AM536=0,Metrics!AM$14,Alumn_Filtered!AM536)</f>
        <v>614</v>
      </c>
      <c r="AJ536" s="28">
        <f>Alumn_Filtered!AN536</f>
        <v>0.65802269043760131</v>
      </c>
      <c r="AK536">
        <f>IF(Alumn_Filtered!AP536=0,Metrics!AP$14,Alumn_Filtered!AP536)</f>
        <v>13</v>
      </c>
      <c r="AL536">
        <f>IF(Alumn_Filtered!AR536=0,Metrics!AR$14,Alumn_Filtered!AR536)</f>
        <v>1</v>
      </c>
      <c r="AM536">
        <f>IF(Alumn_Filtered!AS536=0,Metrics!AS$14,Alumn_Filtered!AS536)</f>
        <v>4</v>
      </c>
      <c r="AN536">
        <f>Alumn_Filtered!B536</f>
        <v>0</v>
      </c>
    </row>
    <row r="537" spans="1:40" x14ac:dyDescent="0.25">
      <c r="A537" t="str">
        <f>LEFT(Alumn_Filtered!A537,LEN(Alumn_Filtered!A537)-1)</f>
        <v>23367170</v>
      </c>
      <c r="B537">
        <f>Alumn_Filtered!D537</f>
        <v>0</v>
      </c>
      <c r="C537">
        <f>Alumn_Filtered!E537</f>
        <v>1</v>
      </c>
      <c r="D537">
        <f>Alumn_Filtered!F537</f>
        <v>0</v>
      </c>
      <c r="E537" s="30">
        <f>Alumn_Filtered!G537</f>
        <v>5</v>
      </c>
      <c r="F537">
        <f>Alumn_Filtered!H537</f>
        <v>4</v>
      </c>
      <c r="G537" s="28">
        <f>Alumn_Filtered!I537</f>
        <v>0.8</v>
      </c>
      <c r="H537">
        <f>Alumn_Filtered!J537</f>
        <v>1</v>
      </c>
      <c r="I537" s="28">
        <f>Alumn_Filtered!K537</f>
        <v>0.2</v>
      </c>
      <c r="J537" s="28">
        <f>Alumn_Filtered!L537</f>
        <v>0.73333333333333339</v>
      </c>
      <c r="K537" s="28">
        <f>Alumn_Filtered!M537</f>
        <v>0.46666666666666662</v>
      </c>
      <c r="L537" s="28">
        <f>Alumn_Filtered!N537</f>
        <v>0.62333333333333341</v>
      </c>
      <c r="M537">
        <f>Alumn_Filtered!O537</f>
        <v>2</v>
      </c>
      <c r="N537">
        <f>Alumn_Filtered!P537</f>
        <v>0</v>
      </c>
      <c r="O537">
        <f>Alumn_Filtered!Q537</f>
        <v>2</v>
      </c>
      <c r="P537">
        <f>Alumn_Filtered!R537</f>
        <v>0</v>
      </c>
      <c r="Q537">
        <f>Alumn_Filtered!S537</f>
        <v>0</v>
      </c>
      <c r="R537">
        <f>Alumn_Filtered!T537</f>
        <v>0</v>
      </c>
      <c r="S537" s="28">
        <f>Alumn_Filtered!U537</f>
        <v>0</v>
      </c>
      <c r="T537">
        <f>Alumn_Filtered!V537</f>
        <v>0</v>
      </c>
      <c r="U537" s="28">
        <f>Alumn_Filtered!W537</f>
        <v>0</v>
      </c>
      <c r="V537" s="28">
        <f>Alumn_Filtered!X537</f>
        <v>0</v>
      </c>
      <c r="W537" s="28">
        <f>Alumn_Filtered!Y537</f>
        <v>0</v>
      </c>
      <c r="X537" s="28">
        <f>Alumn_Filtered!Z537</f>
        <v>0</v>
      </c>
      <c r="Y537" s="28">
        <f>Alumn_Filtered!AA537</f>
        <v>-0.62333333333333341</v>
      </c>
      <c r="Z537">
        <f ca="1">Alumn_Filtered!AB537</f>
        <v>21</v>
      </c>
      <c r="AA537">
        <f>Alumn_Filtered!AD537</f>
        <v>1</v>
      </c>
      <c r="AB537">
        <f>Alumn_Filtered!AF537</f>
        <v>1</v>
      </c>
      <c r="AC537">
        <f>IF(Alumn_Filtered!AG537=0,Metrics!$AG$14,Alumn_Filtered!AG537)</f>
        <v>481</v>
      </c>
      <c r="AD537" s="28">
        <f>Alumn_Filtered!AH537</f>
        <v>0.44246353322528365</v>
      </c>
      <c r="AE537">
        <f>IF(Alumn_Filtered!AI537=0,Metrics!AI$14,Alumn_Filtered!AI537)</f>
        <v>507</v>
      </c>
      <c r="AF537" s="28">
        <f>Alumn_Filtered!AJ537</f>
        <v>0.4846029173419773</v>
      </c>
      <c r="AG537">
        <f>IF(Alumn_Filtered!AK537=0,Metrics!AK$14,Alumn_Filtered!AK537)</f>
        <v>574</v>
      </c>
      <c r="AH537" s="28">
        <f>Alumn_Filtered!AL537</f>
        <v>0.59319286871961097</v>
      </c>
      <c r="AI537">
        <f>IF(Alumn_Filtered!AM537=0,Metrics!AM$14,Alumn_Filtered!AM537)</f>
        <v>620</v>
      </c>
      <c r="AJ537" s="28">
        <f>Alumn_Filtered!AN537</f>
        <v>0.66774716369529985</v>
      </c>
      <c r="AK537">
        <f>IF(Alumn_Filtered!AP537=0,Metrics!AP$14,Alumn_Filtered!AP537)</f>
        <v>13</v>
      </c>
      <c r="AL537">
        <f>IF(Alumn_Filtered!AR537=0,Metrics!AR$14,Alumn_Filtered!AR537)</f>
        <v>3</v>
      </c>
      <c r="AM537">
        <f>IF(Alumn_Filtered!AS537=0,Metrics!AS$14,Alumn_Filtered!AS537)</f>
        <v>5</v>
      </c>
      <c r="AN537">
        <f>Alumn_Filtered!B537</f>
        <v>0</v>
      </c>
    </row>
    <row r="538" spans="1:40" x14ac:dyDescent="0.25">
      <c r="A538" t="str">
        <f>LEFT(Alumn_Filtered!A538,LEN(Alumn_Filtered!A538)-1)</f>
        <v>23801167</v>
      </c>
      <c r="B538">
        <f>Alumn_Filtered!D538</f>
        <v>0</v>
      </c>
      <c r="C538">
        <f>Alumn_Filtered!E538</f>
        <v>0</v>
      </c>
      <c r="D538">
        <f>Alumn_Filtered!F538</f>
        <v>0</v>
      </c>
      <c r="E538" s="30">
        <f>Alumn_Filtered!G538</f>
        <v>6</v>
      </c>
      <c r="F538">
        <f>Alumn_Filtered!H538</f>
        <v>6</v>
      </c>
      <c r="G538" s="28">
        <f>Alumn_Filtered!I538</f>
        <v>1</v>
      </c>
      <c r="H538">
        <f>Alumn_Filtered!J538</f>
        <v>0</v>
      </c>
      <c r="I538" s="28">
        <f>Alumn_Filtered!K538</f>
        <v>0</v>
      </c>
      <c r="J538" s="28">
        <f>Alumn_Filtered!L538</f>
        <v>0.79999999999999993</v>
      </c>
      <c r="K538" s="28">
        <f>Alumn_Filtered!M538</f>
        <v>0.51666666666666661</v>
      </c>
      <c r="L538" s="28">
        <f>Alumn_Filtered!N538</f>
        <v>0.6166666666666667</v>
      </c>
      <c r="M538">
        <f>Alumn_Filtered!O538</f>
        <v>7</v>
      </c>
      <c r="N538">
        <f>Alumn_Filtered!P538</f>
        <v>0</v>
      </c>
      <c r="O538">
        <f>Alumn_Filtered!Q538</f>
        <v>0</v>
      </c>
      <c r="P538">
        <f>Alumn_Filtered!R538</f>
        <v>0</v>
      </c>
      <c r="Q538">
        <f>Alumn_Filtered!S538</f>
        <v>7</v>
      </c>
      <c r="R538">
        <f>Alumn_Filtered!T538</f>
        <v>6</v>
      </c>
      <c r="S538" s="28">
        <f>Alumn_Filtered!U538</f>
        <v>0.8571428571428571</v>
      </c>
      <c r="T538">
        <f>Alumn_Filtered!V538</f>
        <v>1</v>
      </c>
      <c r="U538" s="28">
        <f>Alumn_Filtered!W538</f>
        <v>0.14285714285714285</v>
      </c>
      <c r="V538" s="28">
        <f>Alumn_Filtered!X538</f>
        <v>0.68333333333333324</v>
      </c>
      <c r="W538" s="28">
        <f>Alumn_Filtered!Y538</f>
        <v>0.35000000000000003</v>
      </c>
      <c r="X538" s="28">
        <f>Alumn_Filtered!Z538</f>
        <v>0.54285714285714282</v>
      </c>
      <c r="Y538" s="28">
        <f>Alumn_Filtered!AA538</f>
        <v>-7.380952380952388E-2</v>
      </c>
      <c r="Z538">
        <f ca="1">Alumn_Filtered!AB538</f>
        <v>21</v>
      </c>
      <c r="AA538">
        <f>Alumn_Filtered!AD538</f>
        <v>0</v>
      </c>
      <c r="AB538">
        <f>Alumn_Filtered!AF538</f>
        <v>1</v>
      </c>
      <c r="AC538">
        <f>IF(Alumn_Filtered!AG538=0,Metrics!$AG$14,Alumn_Filtered!AG538)</f>
        <v>519</v>
      </c>
      <c r="AD538" s="28">
        <f>Alumn_Filtered!AH538</f>
        <v>0</v>
      </c>
      <c r="AE538">
        <f>IF(Alumn_Filtered!AI538=0,Metrics!AI$14,Alumn_Filtered!AI538)</f>
        <v>523</v>
      </c>
      <c r="AF538" s="28">
        <f>Alumn_Filtered!AJ538</f>
        <v>0</v>
      </c>
      <c r="AG538">
        <f>IF(Alumn_Filtered!AK538=0,Metrics!AK$14,Alumn_Filtered!AK538)</f>
        <v>471</v>
      </c>
      <c r="AH538" s="28">
        <f>Alumn_Filtered!AL538</f>
        <v>0.42625607779578606</v>
      </c>
      <c r="AI538">
        <f>IF(Alumn_Filtered!AM538=0,Metrics!AM$14,Alumn_Filtered!AM538)</f>
        <v>597</v>
      </c>
      <c r="AJ538" s="28">
        <f>Alumn_Filtered!AN538</f>
        <v>0.63047001620745546</v>
      </c>
      <c r="AK538">
        <f>IF(Alumn_Filtered!AP538=0,Metrics!AP$14,Alumn_Filtered!AP538)</f>
        <v>13</v>
      </c>
      <c r="AL538">
        <f>IF(Alumn_Filtered!AR538=0,Metrics!AR$14,Alumn_Filtered!AR538)</f>
        <v>6</v>
      </c>
      <c r="AM538">
        <f>IF(Alumn_Filtered!AS538=0,Metrics!AS$14,Alumn_Filtered!AS538)</f>
        <v>0</v>
      </c>
      <c r="AN538">
        <f>Alumn_Filtered!B538</f>
        <v>1</v>
      </c>
    </row>
  </sheetData>
  <autoFilter ref="A1:AM538" xr:uid="{A3F07858-B45A-4B38-BB9A-9541C3D10EC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Codes</vt:lpstr>
      <vt:lpstr>Dists</vt:lpstr>
      <vt:lpstr>Ref</vt:lpstr>
      <vt:lpstr>Ingresos</vt:lpstr>
      <vt:lpstr>Grades</vt:lpstr>
      <vt:lpstr>Alumn_Filtered</vt:lpstr>
      <vt:lpstr>Metrics</vt:lpstr>
      <vt:lpstr>AlumnPlay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Victoria Vallejos | U.Mayor</dc:creator>
  <cp:lastModifiedBy>brownbull</cp:lastModifiedBy>
  <dcterms:created xsi:type="dcterms:W3CDTF">2019-08-19T12:42:50Z</dcterms:created>
  <dcterms:modified xsi:type="dcterms:W3CDTF">2019-09-16T00:11:24Z</dcterms:modified>
</cp:coreProperties>
</file>